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 1\"/>
    </mc:Choice>
  </mc:AlternateContent>
  <xr:revisionPtr revIDLastSave="0" documentId="13_ncr:1_{243E6D7B-3D5E-4867-8B06-4C5DF9747FA4}" xr6:coauthVersionLast="44" xr6:coauthVersionMax="44" xr10:uidLastSave="{00000000-0000-0000-0000-000000000000}"/>
  <bookViews>
    <workbookView xWindow="1140" yWindow="114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SA Plot1" sheetId="28" r:id="rId4"/>
    <sheet name="SA Plot2" sheetId="29" r:id="rId5"/>
    <sheet name="Retention" sheetId="3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0" l="1"/>
  <c r="I3" i="30"/>
  <c r="H3" i="30"/>
  <c r="G3" i="30"/>
  <c r="F3" i="30"/>
  <c r="E3" i="30"/>
  <c r="D3" i="30"/>
  <c r="C3" i="30"/>
  <c r="B3" i="30"/>
  <c r="AD5" i="23" l="1"/>
  <c r="AD6" i="23" s="1"/>
  <c r="AD7" i="23" s="1"/>
  <c r="AD8" i="23" s="1"/>
  <c r="AD9" i="23" s="1"/>
  <c r="AD10" i="23" s="1"/>
  <c r="AD11" i="23" s="1"/>
  <c r="AD12" i="23" s="1"/>
  <c r="AD13" i="23" s="1"/>
  <c r="AD14" i="23" s="1"/>
  <c r="AD15" i="23" s="1"/>
  <c r="AD16" i="23" s="1"/>
  <c r="AD17" i="23" s="1"/>
  <c r="AD18" i="23" s="1"/>
  <c r="AD19" i="23" s="1"/>
  <c r="AD20" i="23" s="1"/>
  <c r="AD21" i="23" s="1"/>
  <c r="AD22" i="23" s="1"/>
  <c r="AD23" i="23" s="1"/>
  <c r="AD24" i="23" s="1"/>
  <c r="AD25" i="23" s="1"/>
  <c r="AD26" i="23" s="1"/>
  <c r="AD27" i="23" s="1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47" i="23" s="1"/>
  <c r="AD48" i="23" s="1"/>
  <c r="AD49" i="23" s="1"/>
  <c r="AD50" i="23" s="1"/>
  <c r="AD51" i="23" s="1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71" i="23" s="1"/>
  <c r="AD72" i="23" s="1"/>
  <c r="AD73" i="23" s="1"/>
  <c r="AD74" i="23" s="1"/>
  <c r="AD75" i="23" s="1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95" i="23" s="1"/>
  <c r="AD96" i="23" s="1"/>
  <c r="AD97" i="23" s="1"/>
  <c r="AD98" i="23" s="1"/>
  <c r="AD99" i="23" s="1"/>
  <c r="AD100" i="23" s="1"/>
  <c r="AD101" i="23" s="1"/>
  <c r="AD4" i="23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<sst xmlns="http://schemas.openxmlformats.org/spreadsheetml/2006/main" count="2808" uniqueCount="1083">
  <si>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</si>
  <si>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</si>
  <si>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</si>
  <si>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</si>
  <si>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</si>
  <si>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</si>
  <si>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</si>
  <si>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</si>
  <si>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</si>
  <si>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</si>
  <si>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</si>
  <si>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</si>
  <si>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</si>
  <si>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</si>
  <si>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</si>
  <si>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</si>
  <si>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</si>
  <si>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</si>
  <si>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</si>
  <si>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</si>
  <si>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</si>
  <si>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</si>
  <si>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</si>
  <si>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</si>
  <si>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</si>
  <si>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</si>
  <si>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</si>
  <si>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</si>
  <si>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</si>
  <si>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</si>
  <si>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</si>
  <si>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</si>
  <si>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</si>
  <si>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</si>
  <si>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</si>
  <si>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</si>
  <si>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</si>
  <si>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</si>
  <si>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</si>
  <si>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</si>
  <si>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</si>
  <si>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</si>
  <si>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</si>
  <si>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</si>
  <si>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</si>
  <si>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</si>
  <si>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</si>
  <si>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</si>
  <si>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</si>
  <si>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</si>
  <si>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</si>
  <si>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</si>
  <si>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</si>
  <si>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</si>
  <si>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</si>
  <si>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</si>
  <si>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</si>
  <si>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</si>
  <si>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</si>
  <si>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</si>
  <si>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</si>
  <si>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</si>
  <si>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</si>
  <si>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</si>
  <si>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</si>
  <si>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</si>
  <si>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</si>
  <si>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</si>
  <si>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</si>
  <si>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</si>
  <si>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</si>
  <si>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</si>
  <si>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</si>
  <si>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</si>
  <si>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</si>
  <si>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</si>
  <si>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</si>
  <si>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</si>
  <si>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</si>
  <si>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</si>
  <si>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</si>
  <si>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</si>
  <si>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</si>
  <si>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</si>
  <si>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</si>
  <si>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</si>
  <si>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</si>
  <si>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</si>
  <si>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</si>
  <si>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</si>
  <si>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</si>
  <si>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</si>
  <si>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</si>
  <si>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</si>
  <si>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</si>
  <si>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</si>
  <si>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</si>
  <si>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</si>
  <si>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</si>
  <si>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</si>
  <si>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</si>
  <si>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</si>
  <si>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</si>
  <si>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</si>
  <si>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</si>
  <si>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</si>
  <si>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</si>
  <si>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</si>
  <si>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</si>
  <si>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</si>
  <si>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</si>
  <si>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</si>
  <si>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</si>
  <si>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</si>
  <si>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</si>
  <si>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</si>
  <si>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</si>
  <si>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</si>
  <si>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</si>
  <si>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</si>
  <si>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</si>
  <si>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</si>
  <si>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</si>
  <si>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</si>
  <si>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</si>
  <si>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</si>
  <si>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</si>
  <si>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</si>
  <si>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</si>
  <si>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</si>
  <si>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</si>
  <si>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</si>
  <si>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</si>
  <si>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</si>
  <si>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</si>
  <si>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</si>
  <si>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</si>
  <si>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</si>
  <si>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</si>
  <si>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</si>
  <si>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</si>
  <si>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</si>
  <si>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</si>
  <si>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</si>
  <si>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</si>
  <si>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</si>
  <si>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</si>
  <si>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</si>
  <si>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</si>
  <si>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</si>
  <si>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</si>
  <si>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</si>
  <si>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</si>
  <si>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</si>
  <si>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</si>
  <si>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</si>
  <si>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</si>
  <si>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</si>
  <si>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</si>
  <si>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</si>
  <si>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</si>
  <si>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</si>
  <si>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</si>
  <si>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</si>
  <si>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</si>
  <si>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</si>
  <si>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</si>
  <si>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</si>
  <si>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</si>
  <si>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</si>
  <si>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</si>
  <si>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</si>
  <si>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</si>
  <si>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</si>
  <si>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</si>
  <si>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</si>
  <si>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</si>
  <si>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</si>
  <si>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</si>
  <si>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</si>
  <si>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</si>
  <si>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</si>
  <si>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</si>
  <si>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</si>
  <si>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</si>
  <si>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</si>
  <si>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</si>
  <si>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</si>
  <si>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</si>
  <si>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</si>
  <si>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</si>
  <si>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</si>
  <si>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</si>
  <si>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</si>
  <si>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</si>
  <si>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</si>
  <si>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</si>
  <si>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</si>
  <si>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</si>
  <si>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</si>
  <si>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</si>
  <si>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</si>
  <si>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</si>
  <si>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</si>
  <si>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</si>
  <si>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</si>
  <si>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</si>
  <si>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</si>
  <si>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</si>
  <si>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</si>
  <si>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</si>
  <si>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</si>
  <si>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</si>
  <si>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</si>
  <si>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</si>
  <si>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</si>
  <si>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</si>
  <si>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</si>
  <si>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</si>
  <si>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</si>
  <si>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</si>
  <si>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</si>
  <si>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</si>
  <si>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</si>
  <si>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</si>
  <si>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</si>
  <si>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</si>
  <si>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</si>
  <si>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</si>
  <si>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</si>
  <si>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</si>
  <si>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</si>
  <si>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</si>
  <si>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</si>
  <si>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</si>
  <si>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</si>
  <si>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</si>
  <si>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</si>
  <si>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</si>
  <si>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</si>
  <si>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</si>
  <si>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</si>
  <si>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</si>
  <si>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</si>
  <si>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</si>
  <si>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</si>
  <si>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</si>
  <si>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</si>
  <si>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</si>
  <si>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</si>
  <si>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</si>
  <si>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</si>
  <si>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</si>
  <si>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</si>
  <si>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</si>
  <si>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</si>
  <si>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</si>
  <si>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</si>
  <si>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</si>
  <si>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</si>
  <si>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</si>
  <si>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</si>
  <si>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</si>
  <si>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</si>
  <si>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</si>
  <si>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</si>
  <si>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</si>
  <si>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</si>
  <si>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</si>
  <si>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</si>
  <si>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</si>
  <si>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</si>
  <si>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</si>
  <si>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</si>
  <si>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</si>
  <si>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</si>
  <si>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</si>
  <si>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</si>
  <si>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</si>
  <si>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</si>
  <si>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</si>
  <si>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</si>
  <si>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</si>
  <si>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</si>
  <si>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</si>
  <si>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</si>
  <si>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</si>
  <si>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</si>
  <si>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</si>
  <si>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</si>
  <si>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</si>
  <si>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</si>
  <si>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</si>
  <si>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</si>
  <si>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</si>
  <si>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</si>
  <si>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</si>
  <si>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</si>
  <si>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</si>
  <si>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</si>
  <si>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</si>
  <si>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</si>
  <si>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</si>
  <si>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</si>
  <si>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</si>
  <si>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</si>
  <si>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</si>
  <si>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</si>
  <si>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</si>
  <si>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</si>
  <si>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</si>
  <si>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</si>
  <si>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</si>
  <si>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</si>
  <si>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</si>
  <si>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</si>
  <si>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</si>
  <si>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</si>
  <si>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</si>
  <si>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</si>
  <si>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</si>
  <si>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</si>
  <si>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</si>
  <si>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</si>
  <si>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</si>
  <si>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</si>
  <si>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</si>
  <si>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</si>
  <si>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</si>
  <si>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</si>
  <si>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</si>
  <si>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</si>
  <si>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</si>
  <si>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</si>
  <si>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</si>
  <si>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</si>
  <si>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</si>
  <si>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</si>
  <si>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</si>
  <si>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</si>
  <si>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</si>
  <si>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</si>
  <si>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</si>
  <si>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</si>
  <si>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</si>
  <si>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</si>
  <si>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</si>
  <si>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</si>
  <si>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</si>
  <si>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</si>
  <si>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</si>
  <si>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</si>
  <si>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</si>
  <si>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</si>
  <si>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</si>
  <si>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</si>
  <si>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</si>
  <si>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</si>
  <si>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</si>
  <si>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</si>
  <si>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</si>
  <si>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</si>
  <si>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</si>
  <si>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</si>
  <si>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</si>
  <si>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</si>
  <si>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</si>
  <si>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</si>
  <si>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</si>
  <si>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</si>
  <si>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</si>
  <si>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</si>
  <si>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</si>
  <si>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</si>
  <si>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</si>
  <si>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</si>
  <si>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</si>
  <si>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</si>
  <si>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</si>
  <si>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</si>
  <si>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</si>
  <si>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</si>
  <si>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</si>
  <si>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</si>
  <si>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</si>
  <si>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</si>
  <si>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</si>
  <si>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</si>
  <si>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</si>
  <si>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</si>
  <si>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</si>
  <si>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</si>
  <si>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</si>
  <si>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</si>
  <si>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</si>
  <si>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</si>
  <si>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</si>
  <si>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</si>
  <si>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</si>
  <si>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</si>
  <si>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</si>
  <si>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</si>
  <si>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</si>
  <si>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</si>
  <si>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</si>
  <si>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</si>
  <si>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</si>
  <si>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</si>
  <si>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</si>
  <si>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</si>
  <si>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</si>
  <si>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</si>
  <si>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</si>
  <si>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</si>
  <si>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</si>
  <si>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</si>
  <si>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</si>
  <si>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</si>
  <si>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</si>
  <si>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</si>
  <si>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</si>
  <si>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</si>
  <si>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</si>
  <si>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</si>
  <si>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</si>
  <si>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</si>
  <si>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</si>
  <si>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</si>
  <si>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</si>
  <si>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</si>
  <si>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</si>
  <si>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</si>
  <si>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</si>
  <si>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</si>
  <si>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</si>
  <si>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</si>
  <si>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</si>
  <si>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</si>
  <si>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</si>
  <si>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</si>
  <si>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</si>
  <si>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</si>
  <si>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</si>
  <si>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</si>
  <si>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</si>
  <si>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</si>
  <si>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</si>
  <si>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</si>
  <si>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</si>
  <si>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</si>
  <si>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</si>
  <si>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</si>
  <si>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</si>
  <si>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</si>
  <si>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</si>
  <si>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</si>
  <si>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</si>
  <si>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</si>
  <si>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</si>
  <si>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</si>
  <si>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</si>
  <si>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</si>
  <si>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</si>
  <si>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</si>
  <si>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</si>
  <si>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</si>
  <si>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</si>
  <si>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</si>
  <si>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</si>
  <si>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</si>
  <si>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</si>
  <si>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</si>
  <si>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</si>
  <si>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</si>
  <si>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</si>
  <si>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</si>
  <si>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</si>
  <si>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</si>
  <si>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</si>
  <si>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</si>
  <si>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</si>
  <si>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</si>
  <si>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</si>
  <si>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</si>
  <si>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</si>
  <si>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</si>
  <si>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</si>
  <si>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</si>
  <si>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</si>
  <si>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</si>
  <si>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</si>
  <si>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</si>
  <si>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</si>
  <si>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</si>
  <si>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</si>
  <si>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</si>
  <si>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</si>
  <si>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</si>
  <si>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</si>
  <si>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</si>
  <si>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</si>
  <si>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</si>
  <si>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</si>
  <si>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</si>
  <si>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</si>
  <si>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</si>
  <si>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</si>
  <si>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</si>
  <si>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</si>
  <si>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</si>
  <si>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</si>
  <si>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</si>
  <si>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</si>
  <si>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</si>
  <si>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</si>
  <si>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</si>
  <si>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</si>
  <si>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</si>
  <si>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</si>
  <si>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</si>
  <si>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</si>
  <si>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</si>
  <si>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</si>
  <si>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</si>
  <si>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</si>
  <si>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</si>
  <si>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</si>
  <si>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</si>
  <si>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</si>
  <si>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</si>
  <si>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</si>
  <si>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</si>
  <si>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</si>
  <si>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</si>
  <si>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</si>
  <si>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</si>
  <si>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</si>
  <si>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</si>
  <si>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</si>
  <si>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</si>
  <si>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</si>
  <si>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</si>
  <si>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</si>
  <si>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</si>
  <si>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</si>
  <si>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</si>
  <si>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</si>
  <si>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</si>
  <si>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</si>
  <si>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</si>
  <si>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</si>
  <si>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</si>
  <si>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</si>
  <si>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</si>
  <si>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</si>
  <si>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</si>
  <si>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</si>
  <si>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</si>
  <si>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</si>
  <si>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</si>
  <si>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</si>
  <si>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</si>
  <si>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</si>
  <si>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</si>
  <si>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</si>
  <si>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</si>
  <si>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</si>
  <si>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</si>
  <si>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</si>
  <si>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</si>
  <si>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</si>
  <si>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</si>
  <si>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</si>
  <si>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</si>
  <si>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</si>
  <si>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</si>
  <si>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</si>
  <si>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</si>
  <si>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</si>
  <si>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</si>
  <si>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</si>
  <si>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</si>
  <si>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</si>
  <si>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</si>
  <si>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</si>
  <si>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</si>
  <si>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</si>
  <si>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</si>
  <si>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</si>
  <si>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</si>
  <si>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</si>
  <si>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</si>
  <si>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</si>
  <si>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</si>
  <si>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</si>
  <si>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</si>
  <si>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</si>
  <si>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</si>
  <si>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</si>
  <si>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</si>
  <si>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</si>
  <si>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</si>
  <si>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</si>
  <si>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</si>
  <si>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</si>
  <si>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</si>
  <si>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</si>
  <si>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</si>
  <si>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</si>
  <si>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</si>
  <si>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</si>
  <si>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</si>
  <si>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</si>
  <si>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</si>
  <si>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</si>
  <si>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</si>
  <si>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</si>
  <si>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</si>
  <si>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</si>
  <si>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</si>
  <si>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</si>
  <si>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</si>
  <si>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</si>
  <si>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</si>
  <si>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</si>
  <si>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</si>
  <si>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</si>
  <si>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</si>
  <si>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</si>
  <si>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</si>
  <si>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</si>
  <si>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</si>
  <si>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</si>
  <si>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</si>
  <si>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</si>
  <si>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</si>
  <si>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</si>
  <si>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</si>
  <si>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</si>
  <si>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</si>
  <si>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</si>
  <si>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</si>
  <si>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</si>
  <si>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</si>
  <si>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</si>
  <si>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</si>
  <si>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</si>
  <si>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</si>
  <si>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</si>
  <si>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</si>
  <si>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</si>
  <si>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</si>
  <si>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</si>
  <si>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</si>
  <si>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</si>
  <si>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</si>
  <si>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</si>
  <si>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</si>
  <si>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</si>
  <si>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</si>
  <si>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</si>
  <si>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</si>
  <si>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</si>
  <si>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</si>
  <si>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</si>
  <si>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</si>
  <si>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</si>
  <si>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</si>
  <si>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</si>
  <si>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</si>
  <si>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</si>
  <si>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</si>
  <si>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</si>
  <si>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</si>
  <si>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</si>
  <si>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</si>
  <si>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</si>
  <si>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</si>
  <si>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</si>
  <si>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</si>
  <si>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</si>
  <si>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</si>
  <si>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</si>
  <si>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</si>
  <si>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</si>
  <si>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</si>
  <si>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</si>
  <si>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</si>
  <si>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</si>
  <si>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</si>
  <si>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</si>
  <si>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</si>
  <si>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</si>
  <si>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</si>
  <si>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</si>
  <si>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</si>
  <si>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</si>
  <si>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</si>
  <si>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</si>
  <si>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</si>
  <si>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</si>
  <si>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</si>
  <si>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</si>
  <si>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</si>
  <si>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</si>
  <si>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</si>
  <si>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</si>
  <si>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</si>
  <si>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</si>
  <si>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</si>
  <si>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</si>
  <si>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</si>
  <si>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</si>
  <si>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</si>
  <si>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</si>
  <si>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</si>
  <si>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</si>
  <si>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</si>
  <si>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</si>
  <si>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</si>
  <si>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</si>
  <si>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</si>
  <si>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</si>
  <si>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</si>
  <si>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</si>
  <si>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</si>
  <si>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</si>
  <si>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</si>
  <si>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</si>
  <si>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</si>
  <si>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</si>
  <si>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</si>
  <si>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</si>
  <si>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</si>
  <si>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</si>
  <si>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</si>
  <si>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</si>
  <si>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</si>
  <si>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</si>
  <si>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</si>
  <si>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</si>
  <si>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</si>
  <si>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</si>
  <si>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</si>
  <si>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</si>
  <si>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</si>
  <si>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</si>
  <si>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</si>
  <si>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</si>
  <si>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</si>
  <si>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</si>
  <si>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</si>
  <si>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</si>
  <si>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</si>
  <si>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</si>
  <si>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</si>
  <si>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</si>
  <si>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</si>
  <si>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</si>
  <si>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</si>
  <si>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</si>
  <si>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</si>
  <si>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</si>
  <si>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</si>
  <si>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</si>
  <si>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</si>
  <si>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</si>
  <si>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</si>
  <si>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</si>
  <si>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</si>
  <si>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</si>
  <si>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</si>
  <si>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</si>
  <si>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</si>
  <si>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</si>
  <si>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</si>
  <si>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</si>
  <si>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</si>
  <si>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</si>
  <si>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</si>
  <si>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</si>
  <si>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</si>
  <si>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</si>
  <si>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</si>
  <si>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</si>
  <si>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</si>
  <si>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</si>
  <si>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</si>
  <si>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</si>
  <si>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</si>
  <si>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</si>
  <si>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</si>
  <si>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</si>
  <si>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</si>
  <si>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</si>
  <si>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</si>
  <si>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</si>
  <si>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</si>
  <si>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</si>
  <si>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</si>
  <si>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</si>
  <si>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</si>
  <si>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</si>
  <si>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</si>
  <si>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</si>
  <si>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</si>
  <si>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</si>
  <si>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</si>
  <si>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</si>
  <si>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</si>
  <si>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</si>
  <si>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</si>
  <si>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</si>
  <si>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</si>
  <si>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</si>
  <si>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</si>
  <si>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</si>
  <si>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</si>
  <si>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</si>
  <si>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</si>
  <si>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</si>
  <si>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</si>
  <si>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</si>
  <si>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</si>
  <si>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</si>
  <si>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</si>
  <si>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</si>
  <si>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</si>
  <si>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</si>
  <si>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</si>
  <si>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</si>
  <si>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</si>
  <si>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</si>
  <si>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</si>
  <si>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</si>
  <si>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</si>
  <si>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</si>
  <si>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</si>
  <si>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</si>
  <si>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</si>
  <si>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</si>
  <si>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</si>
  <si>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</si>
  <si>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</si>
  <si>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</si>
  <si>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</si>
  <si>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</si>
  <si>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</si>
  <si>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</si>
  <si>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</si>
  <si>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</si>
  <si>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</si>
  <si>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</si>
  <si>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</si>
  <si>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</si>
  <si>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</si>
  <si>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</si>
  <si>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</si>
  <si>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</si>
  <si>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</si>
  <si>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</si>
  <si>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</si>
  <si>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</si>
  <si>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</si>
  <si>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</si>
  <si>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</si>
  <si>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</si>
  <si>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</si>
  <si>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</si>
  <si>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</si>
  <si>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</si>
  <si>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</si>
  <si>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</si>
  <si>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</si>
  <si>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</si>
  <si>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</si>
  <si>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</si>
  <si>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</si>
  <si>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</si>
  <si>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</si>
  <si>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</si>
  <si>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</si>
  <si>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</si>
  <si>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</si>
  <si>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</si>
  <si>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</si>
  <si>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</si>
  <si>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</si>
  <si>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</si>
  <si>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</si>
  <si>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</si>
  <si>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</si>
  <si>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</si>
  <si>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</si>
  <si>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</si>
  <si>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</si>
  <si>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</si>
  <si>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</si>
  <si>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</si>
  <si>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</si>
  <si>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</si>
  <si>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</si>
  <si>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</si>
  <si>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</si>
  <si>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</si>
  <si>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</si>
  <si>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</si>
  <si>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</si>
  <si>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</si>
  <si>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</si>
  <si>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</si>
  <si>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</si>
  <si>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</si>
  <si>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</si>
  <si>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</si>
  <si>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</si>
  <si>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</si>
  <si>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</si>
  <si>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</si>
  <si>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</si>
  <si>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</si>
  <si>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</si>
  <si>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</si>
  <si>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</si>
  <si>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</si>
  <si>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</si>
  <si>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</si>
  <si>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</si>
  <si>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</si>
  <si>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</si>
  <si>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</si>
  <si>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</si>
  <si>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</si>
  <si>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</si>
  <si>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</si>
  <si>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</si>
  <si>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</si>
  <si>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</si>
  <si>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</si>
  <si>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</si>
  <si>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</si>
  <si>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</si>
  <si>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</si>
  <si>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</si>
  <si>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</si>
  <si>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</si>
  <si>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</si>
  <si>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</si>
  <si>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</si>
  <si>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</si>
  <si>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</si>
  <si>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</si>
  <si>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</si>
  <si>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</si>
  <si>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</si>
  <si>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</si>
  <si>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</si>
  <si>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</si>
  <si>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</si>
  <si>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</si>
  <si>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</si>
  <si>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</si>
  <si>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</si>
  <si>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</si>
  <si>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</si>
  <si>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</si>
  <si>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</si>
  <si>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</si>
  <si>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</si>
  <si>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</si>
  <si>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</si>
  <si>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</si>
  <si>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</si>
  <si>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</si>
  <si>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</si>
  <si>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</si>
  <si>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</si>
  <si>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</si>
  <si>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</si>
  <si>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</si>
  <si>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</si>
  <si>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</si>
  <si>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</si>
  <si>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</si>
  <si>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</si>
  <si>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</si>
  <si>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</si>
  <si>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</si>
  <si>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</si>
  <si>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</si>
  <si>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</si>
  <si>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</si>
  <si>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</si>
  <si>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</si>
  <si>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</si>
  <si>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</si>
  <si>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</si>
  <si>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</si>
  <si>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</si>
  <si>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</si>
  <si>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</si>
  <si>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</si>
  <si>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</si>
  <si>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</si>
  <si>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</si>
  <si>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</si>
  <si>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</si>
  <si>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</si>
  <si>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</si>
  <si>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</si>
  <si>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</si>
  <si>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</si>
  <si>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</si>
  <si>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</si>
  <si>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</si>
  <si>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</si>
  <si>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</si>
  <si>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</si>
  <si>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</si>
  <si>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</si>
  <si>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</si>
  <si>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</si>
  <si>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</si>
  <si>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</si>
  <si>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</si>
  <si>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</si>
  <si>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</si>
  <si>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</si>
  <si>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</si>
  <si>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</si>
  <si>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</si>
  <si>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</si>
  <si>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</si>
  <si>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</si>
  <si>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</si>
  <si>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</si>
  <si>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</si>
  <si>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</si>
  <si>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</si>
  <si>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</si>
  <si>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</si>
  <si>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</si>
  <si>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</si>
  <si>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</si>
  <si>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</si>
  <si>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</si>
  <si>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</si>
  <si>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</si>
  <si>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</si>
  <si>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</si>
  <si>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</si>
  <si>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</si>
  <si>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</si>
  <si>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</si>
  <si>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</si>
  <si>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</si>
  <si>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</si>
  <si>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</si>
  <si>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</si>
  <si>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</si>
  <si>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</si>
  <si>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</si>
  <si>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Alt1_85_HF</t>
  </si>
  <si>
    <t>Alt1_85_L</t>
  </si>
  <si>
    <t>Alt1_85_MF</t>
  </si>
  <si>
    <t>Alt1_85_LF</t>
  </si>
  <si>
    <t>Alt1_85_M</t>
  </si>
  <si>
    <t>Alt1_85_H</t>
  </si>
  <si>
    <t>Alt1_85_HP</t>
  </si>
  <si>
    <t>Alt1_85_MP</t>
  </si>
  <si>
    <t>Alt1_85_LP</t>
  </si>
  <si>
    <t>Spawn Date</t>
  </si>
  <si>
    <t xml:space="preserve">% Retained; Temp - </t>
  </si>
  <si>
    <t>Low Full</t>
  </si>
  <si>
    <t>Med Full</t>
  </si>
  <si>
    <t>High Full</t>
  </si>
  <si>
    <t>Low</t>
  </si>
  <si>
    <t>Median</t>
  </si>
  <si>
    <t>High</t>
  </si>
  <si>
    <t>Low Peak</t>
  </si>
  <si>
    <t>Med Peak</t>
  </si>
  <si>
    <t>High Peak</t>
  </si>
  <si>
    <t>CTU Threshold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</si>
</sst>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0" fontId="0" fillId="0" borderId="8" xfId="1" applyNumberFormat="1" applyFont="1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7" xfId="1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10" fontId="0" fillId="0" borderId="8" xfId="1" applyNumberFormat="1" applyFont="1" applyBorder="1" applyAlignment="1">
      <alignment horizontal="center" wrapText="1"/>
    </xf>
    <xf numFmtId="2" fontId="0" fillId="0" borderId="7" xfId="0" applyNumberFormat="1" applyBorder="1" applyAlignment="1">
      <alignment horizontal="center" wrapText="1"/>
    </xf>
    <xf numFmtId="10" fontId="0" fillId="0" borderId="7" xfId="1" applyNumberFormat="1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Fill="1" applyBorder="1" applyAlignment="1">
      <alignment horizontal="center"/>
    </xf>
    <xf numFmtId="2" fontId="0" fillId="0" borderId="1" xfId="0" applyNumberFormat="1" applyBorder="1" applyAlignment="1">
      <alignment horizontal="center" wrapText="1"/>
    </xf>
    <xf numFmtId="2" fontId="0" fillId="0" borderId="6" xfId="0" applyNumberForma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4" fontId="0" fillId="2" borderId="18" xfId="0" applyNumberFormat="1" applyFill="1" applyBorder="1"/>
    <xf numFmtId="166" fontId="0" fillId="0" borderId="19" xfId="1" applyNumberFormat="1" applyFont="1" applyBorder="1" applyAlignment="1">
      <alignment horizontal="center"/>
    </xf>
    <xf numFmtId="166" fontId="0" fillId="0" borderId="8" xfId="1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Outputs!$C$1:$C$2</c:f>
              <c:strCache>
                <c:ptCount val="2"/>
                <c:pt idx="0">
                  <c:v>Alt1_85_HF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1.8467413578479062</c:v>
                </c:pt>
                <c:pt idx="1">
                  <c:v>3.7852022239375707</c:v>
                </c:pt>
                <c:pt idx="2">
                  <c:v>5.8144642956612032</c:v>
                </c:pt>
                <c:pt idx="3">
                  <c:v>7.9247578288618357</c:v>
                </c:pt>
                <c:pt idx="4">
                  <c:v>10.116242431347832</c:v>
                </c:pt>
                <c:pt idx="5">
                  <c:v>12.344157192654908</c:v>
                </c:pt>
                <c:pt idx="6">
                  <c:v>14.55134824417566</c:v>
                </c:pt>
                <c:pt idx="7">
                  <c:v>16.735970289652148</c:v>
                </c:pt>
                <c:pt idx="8">
                  <c:v>18.914770622478777</c:v>
                </c:pt>
                <c:pt idx="9">
                  <c:v>21.17158556360075</c:v>
                </c:pt>
                <c:pt idx="10">
                  <c:v>23.523248176809616</c:v>
                </c:pt>
                <c:pt idx="11">
                  <c:v>25.962831160375611</c:v>
                </c:pt>
                <c:pt idx="12">
                  <c:v>28.487711002569597</c:v>
                </c:pt>
                <c:pt idx="13">
                  <c:v>31.031663294274939</c:v>
                </c:pt>
                <c:pt idx="14">
                  <c:v>33.555926989120131</c:v>
                </c:pt>
                <c:pt idx="15">
                  <c:v>36.060068142388772</c:v>
                </c:pt>
                <c:pt idx="16">
                  <c:v>38.55349345827635</c:v>
                </c:pt>
                <c:pt idx="17">
                  <c:v>41.051640682813485</c:v>
                </c:pt>
                <c:pt idx="18">
                  <c:v>43.597169485568791</c:v>
                </c:pt>
                <c:pt idx="19">
                  <c:v>46.175272967935896</c:v>
                </c:pt>
                <c:pt idx="20">
                  <c:v>48.778293201601187</c:v>
                </c:pt>
                <c:pt idx="21">
                  <c:v>51.371405785216346</c:v>
                </c:pt>
                <c:pt idx="22">
                  <c:v>53.946601555388071</c:v>
                </c:pt>
                <c:pt idx="23">
                  <c:v>56.493796024827418</c:v>
                </c:pt>
                <c:pt idx="24">
                  <c:v>59.003542286912385</c:v>
                </c:pt>
                <c:pt idx="25">
                  <c:v>61.493900719768561</c:v>
                </c:pt>
                <c:pt idx="26">
                  <c:v>64.00804468435517</c:v>
                </c:pt>
                <c:pt idx="27">
                  <c:v>66.551102450925939</c:v>
                </c:pt>
                <c:pt idx="28">
                  <c:v>69.139597735101574</c:v>
                </c:pt>
                <c:pt idx="29">
                  <c:v>71.72809301927721</c:v>
                </c:pt>
                <c:pt idx="30">
                  <c:v>74.302762450871526</c:v>
                </c:pt>
                <c:pt idx="31">
                  <c:v>76.856666940567905</c:v>
                </c:pt>
                <c:pt idx="32">
                  <c:v>79.37824922013796</c:v>
                </c:pt>
                <c:pt idx="33">
                  <c:v>81.933888349921645</c:v>
                </c:pt>
                <c:pt idx="34">
                  <c:v>84.530902319731112</c:v>
                </c:pt>
                <c:pt idx="35">
                  <c:v>87.147814574028459</c:v>
                </c:pt>
                <c:pt idx="36">
                  <c:v>89.803177614702321</c:v>
                </c:pt>
                <c:pt idx="37">
                  <c:v>92.453948389152245</c:v>
                </c:pt>
                <c:pt idx="38">
                  <c:v>95.038930926613688</c:v>
                </c:pt>
                <c:pt idx="39">
                  <c:v>97.561351784859255</c:v>
                </c:pt>
                <c:pt idx="40">
                  <c:v>100.04727365341729</c:v>
                </c:pt>
                <c:pt idx="41">
                  <c:v>102.63303753932385</c:v>
                </c:pt>
                <c:pt idx="42">
                  <c:v>105.36401227601256</c:v>
                </c:pt>
                <c:pt idx="43">
                  <c:v>108.24166104771875</c:v>
                </c:pt>
                <c:pt idx="44">
                  <c:v>111.23162321777431</c:v>
                </c:pt>
                <c:pt idx="45">
                  <c:v>114.21467914078325</c:v>
                </c:pt>
                <c:pt idx="46">
                  <c:v>117.12544363973171</c:v>
                </c:pt>
                <c:pt idx="47">
                  <c:v>119.98125609915056</c:v>
                </c:pt>
                <c:pt idx="48">
                  <c:v>122.80658824355272</c:v>
                </c:pt>
                <c:pt idx="49">
                  <c:v>125.68894681743022</c:v>
                </c:pt>
                <c:pt idx="50">
                  <c:v>128.64643534849367</c:v>
                </c:pt>
                <c:pt idx="51">
                  <c:v>131.6822127843447</c:v>
                </c:pt>
                <c:pt idx="52">
                  <c:v>134.7745151415061</c:v>
                </c:pt>
                <c:pt idx="53">
                  <c:v>137.87169309454237</c:v>
                </c:pt>
                <c:pt idx="54">
                  <c:v>140.93488774134894</c:v>
                </c:pt>
                <c:pt idx="55">
                  <c:v>143.96332925869811</c:v>
                </c:pt>
                <c:pt idx="56">
                  <c:v>146.9644571449202</c:v>
                </c:pt>
                <c:pt idx="57">
                  <c:v>149.98197936067416</c:v>
                </c:pt>
                <c:pt idx="58">
                  <c:v>152.9951507368315</c:v>
                </c:pt>
                <c:pt idx="59">
                  <c:v>156.03648477373349</c:v>
                </c:pt>
                <c:pt idx="60">
                  <c:v>159.10136062677606</c:v>
                </c:pt>
                <c:pt idx="61">
                  <c:v>162.16601363563566</c:v>
                </c:pt>
                <c:pt idx="62">
                  <c:v>165.20945488163687</c:v>
                </c:pt>
                <c:pt idx="63">
                  <c:v>168.22705702951077</c:v>
                </c:pt>
                <c:pt idx="64">
                  <c:v>171.23074448976976</c:v>
                </c:pt>
                <c:pt idx="65">
                  <c:v>174.26358973853206</c:v>
                </c:pt>
                <c:pt idx="66">
                  <c:v>177.33906641905509</c:v>
                </c:pt>
                <c:pt idx="67">
                  <c:v>180.46177831931536</c:v>
                </c:pt>
                <c:pt idx="68">
                  <c:v>183.62634544619519</c:v>
                </c:pt>
                <c:pt idx="69">
                  <c:v>186.80370378888074</c:v>
                </c:pt>
                <c:pt idx="70">
                  <c:v>189.96605458241788</c:v>
                </c:pt>
                <c:pt idx="71">
                  <c:v>193.11136434564642</c:v>
                </c:pt>
                <c:pt idx="72">
                  <c:v>196.24282052908373</c:v>
                </c:pt>
                <c:pt idx="73">
                  <c:v>199.38462902821013</c:v>
                </c:pt>
                <c:pt idx="74">
                  <c:v>202.54123234373137</c:v>
                </c:pt>
                <c:pt idx="75">
                  <c:v>205.70695311821066</c:v>
                </c:pt>
                <c:pt idx="76">
                  <c:v>208.8775157309114</c:v>
                </c:pt>
                <c:pt idx="77">
                  <c:v>212.04152898247796</c:v>
                </c:pt>
                <c:pt idx="78">
                  <c:v>215.19262116834943</c:v>
                </c:pt>
                <c:pt idx="79">
                  <c:v>218.3282609814386</c:v>
                </c:pt>
                <c:pt idx="80">
                  <c:v>221.45555493073496</c:v>
                </c:pt>
                <c:pt idx="81">
                  <c:v>224.60231921126135</c:v>
                </c:pt>
                <c:pt idx="82">
                  <c:v>227.77850111955001</c:v>
                </c:pt>
                <c:pt idx="83">
                  <c:v>230.990350926632</c:v>
                </c:pt>
                <c:pt idx="84">
                  <c:v>234.23071234414138</c:v>
                </c:pt>
                <c:pt idx="85">
                  <c:v>237.48331498454289</c:v>
                </c:pt>
                <c:pt idx="86">
                  <c:v>240.72427506808594</c:v>
                </c:pt>
                <c:pt idx="87">
                  <c:v>243.95129670111876</c:v>
                </c:pt>
                <c:pt idx="88">
                  <c:v>247.16710558286422</c:v>
                </c:pt>
                <c:pt idx="89">
                  <c:v>250.38851089090727</c:v>
                </c:pt>
                <c:pt idx="90">
                  <c:v>253.62812305120195</c:v>
                </c:pt>
                <c:pt idx="91">
                  <c:v>256.86773521149661</c:v>
                </c:pt>
                <c:pt idx="92">
                  <c:v>260.10734737179126</c:v>
                </c:pt>
                <c:pt idx="93">
                  <c:v>263.34695953208592</c:v>
                </c:pt>
                <c:pt idx="94">
                  <c:v>266.58657169238057</c:v>
                </c:pt>
                <c:pt idx="95">
                  <c:v>269.82618385267523</c:v>
                </c:pt>
                <c:pt idx="96">
                  <c:v>273.06579601296988</c:v>
                </c:pt>
                <c:pt idx="97">
                  <c:v>276.30540817326454</c:v>
                </c:pt>
                <c:pt idx="98">
                  <c:v>279.54502033355919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E-4363-A95C-19B1F329687A}"/>
            </c:ext>
          </c:extLst>
        </c:ser>
        <c:ser>
          <c:idx val="4"/>
          <c:order val="4"/>
          <c:tx>
            <c:strRef>
              <c:f>Outputs!$F$1:$F$2</c:f>
              <c:strCache>
                <c:ptCount val="2"/>
                <c:pt idx="0">
                  <c:v>Alt1_85_MF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1.6985710272556152</c:v>
                </c:pt>
                <c:pt idx="1">
                  <c:v>3.49061854410049</c:v>
                </c:pt>
                <c:pt idx="2">
                  <c:v>5.3763733770043887</c:v>
                </c:pt>
                <c:pt idx="3">
                  <c:v>7.3467876256491467</c:v>
                </c:pt>
                <c:pt idx="4">
                  <c:v>9.402012421263878</c:v>
                </c:pt>
                <c:pt idx="5">
                  <c:v>11.496872676991007</c:v>
                </c:pt>
                <c:pt idx="6">
                  <c:v>13.573413281523207</c:v>
                </c:pt>
                <c:pt idx="7">
                  <c:v>15.62902800547716</c:v>
                </c:pt>
                <c:pt idx="8">
                  <c:v>17.681131188627464</c:v>
                </c:pt>
                <c:pt idx="9">
                  <c:v>19.813854811440432</c:v>
                </c:pt>
                <c:pt idx="10">
                  <c:v>22.043951253301312</c:v>
                </c:pt>
                <c:pt idx="11">
                  <c:v>24.365079602855904</c:v>
                </c:pt>
                <c:pt idx="12">
                  <c:v>26.775305954856425</c:v>
                </c:pt>
                <c:pt idx="13">
                  <c:v>29.208289316024207</c:v>
                </c:pt>
                <c:pt idx="14">
                  <c:v>31.624586396091331</c:v>
                </c:pt>
                <c:pt idx="15">
                  <c:v>34.023121135707264</c:v>
                </c:pt>
                <c:pt idx="16">
                  <c:v>36.412568643012612</c:v>
                </c:pt>
                <c:pt idx="17">
                  <c:v>38.808741048437106</c:v>
                </c:pt>
                <c:pt idx="18">
                  <c:v>41.254790260342581</c:v>
                </c:pt>
                <c:pt idx="19">
                  <c:v>43.7359169177941</c:v>
                </c:pt>
                <c:pt idx="20">
                  <c:v>46.244089679154598</c:v>
                </c:pt>
                <c:pt idx="21">
                  <c:v>48.743787676022116</c:v>
                </c:pt>
                <c:pt idx="22">
                  <c:v>51.227185150044207</c:v>
                </c:pt>
                <c:pt idx="23">
                  <c:v>53.684669464467085</c:v>
                </c:pt>
                <c:pt idx="24">
                  <c:v>56.107084778583456</c:v>
                </c:pt>
                <c:pt idx="25">
                  <c:v>58.512286270157865</c:v>
                </c:pt>
                <c:pt idx="26">
                  <c:v>60.942557726810556</c:v>
                </c:pt>
                <c:pt idx="27">
                  <c:v>63.400141682313986</c:v>
                </c:pt>
                <c:pt idx="28">
                  <c:v>65.886393858201103</c:v>
                </c:pt>
                <c:pt idx="29">
                  <c:v>68.37264603408822</c:v>
                </c:pt>
                <c:pt idx="30">
                  <c:v>70.834477935337418</c:v>
                </c:pt>
                <c:pt idx="31">
                  <c:v>73.268696745866748</c:v>
                </c:pt>
                <c:pt idx="32">
                  <c:v>75.668727974857859</c:v>
                </c:pt>
                <c:pt idx="33">
                  <c:v>78.104994477565342</c:v>
                </c:pt>
                <c:pt idx="34">
                  <c:v>80.586816286904977</c:v>
                </c:pt>
                <c:pt idx="35">
                  <c:v>83.093278727251558</c:v>
                </c:pt>
                <c:pt idx="36">
                  <c:v>85.64256168107849</c:v>
                </c:pt>
                <c:pt idx="37">
                  <c:v>88.191091991123912</c:v>
                </c:pt>
                <c:pt idx="38">
                  <c:v>90.67708357941234</c:v>
                </c:pt>
                <c:pt idx="39">
                  <c:v>93.103563978626198</c:v>
                </c:pt>
                <c:pt idx="40">
                  <c:v>95.496089703727549</c:v>
                </c:pt>
                <c:pt idx="41">
                  <c:v>97.990817911610961</c:v>
                </c:pt>
                <c:pt idx="42">
                  <c:v>100.63374002529623</c:v>
                </c:pt>
                <c:pt idx="43">
                  <c:v>103.42690422822186</c:v>
                </c:pt>
                <c:pt idx="44">
                  <c:v>106.33565876984892</c:v>
                </c:pt>
                <c:pt idx="45">
                  <c:v>109.24122175051606</c:v>
                </c:pt>
                <c:pt idx="46">
                  <c:v>112.07787901007114</c:v>
                </c:pt>
                <c:pt idx="47">
                  <c:v>114.86176896218933</c:v>
                </c:pt>
                <c:pt idx="48">
                  <c:v>117.61702498753145</c:v>
                </c:pt>
                <c:pt idx="49">
                  <c:v>120.430945728564</c:v>
                </c:pt>
                <c:pt idx="50">
                  <c:v>123.32122578282159</c:v>
                </c:pt>
                <c:pt idx="51">
                  <c:v>126.29083693029814</c:v>
                </c:pt>
                <c:pt idx="52">
                  <c:v>129.31810743267698</c:v>
                </c:pt>
                <c:pt idx="53">
                  <c:v>132.35167841619338</c:v>
                </c:pt>
                <c:pt idx="54">
                  <c:v>135.35242215021847</c:v>
                </c:pt>
                <c:pt idx="55">
                  <c:v>138.3193496280644</c:v>
                </c:pt>
                <c:pt idx="56">
                  <c:v>141.25995277503986</c:v>
                </c:pt>
                <c:pt idx="57">
                  <c:v>144.21783152139497</c:v>
                </c:pt>
                <c:pt idx="58">
                  <c:v>147.1722807747872</c:v>
                </c:pt>
                <c:pt idx="59">
                  <c:v>150.15573971145525</c:v>
                </c:pt>
                <c:pt idx="60">
                  <c:v>153.1636127435288</c:v>
                </c:pt>
                <c:pt idx="61">
                  <c:v>156.17208166106533</c:v>
                </c:pt>
                <c:pt idx="62">
                  <c:v>159.16021734722878</c:v>
                </c:pt>
                <c:pt idx="63">
                  <c:v>162.12336673083431</c:v>
                </c:pt>
                <c:pt idx="64">
                  <c:v>165.07334153196962</c:v>
                </c:pt>
                <c:pt idx="65">
                  <c:v>168.05318768799532</c:v>
                </c:pt>
                <c:pt idx="66">
                  <c:v>171.07640244360624</c:v>
                </c:pt>
                <c:pt idx="67">
                  <c:v>174.14753261568049</c:v>
                </c:pt>
                <c:pt idx="68">
                  <c:v>177.26109667163189</c:v>
                </c:pt>
                <c:pt idx="69">
                  <c:v>180.38795047264736</c:v>
                </c:pt>
                <c:pt idx="70">
                  <c:v>183.50042719921038</c:v>
                </c:pt>
                <c:pt idx="71">
                  <c:v>186.59648174822712</c:v>
                </c:pt>
                <c:pt idx="72">
                  <c:v>189.67924252784132</c:v>
                </c:pt>
                <c:pt idx="73">
                  <c:v>192.77292132485593</c:v>
                </c:pt>
                <c:pt idx="74">
                  <c:v>195.88195313119166</c:v>
                </c:pt>
                <c:pt idx="75">
                  <c:v>199.00067757694043</c:v>
                </c:pt>
                <c:pt idx="76">
                  <c:v>202.1248025653247</c:v>
                </c:pt>
                <c:pt idx="77">
                  <c:v>205.24288710124858</c:v>
                </c:pt>
                <c:pt idx="78">
                  <c:v>208.34850607999496</c:v>
                </c:pt>
                <c:pt idx="79">
                  <c:v>211.43910770034893</c:v>
                </c:pt>
                <c:pt idx="80">
                  <c:v>214.52178163300266</c:v>
                </c:pt>
                <c:pt idx="81">
                  <c:v>217.62429656962303</c:v>
                </c:pt>
                <c:pt idx="82">
                  <c:v>220.7566600570531</c:v>
                </c:pt>
                <c:pt idx="83">
                  <c:v>223.92517798678369</c:v>
                </c:pt>
                <c:pt idx="84">
                  <c:v>227.12280191553856</c:v>
                </c:pt>
                <c:pt idx="85">
                  <c:v>230.33315177284183</c:v>
                </c:pt>
                <c:pt idx="86">
                  <c:v>233.53222457197899</c:v>
                </c:pt>
                <c:pt idx="87">
                  <c:v>236.71773662070785</c:v>
                </c:pt>
                <c:pt idx="88">
                  <c:v>239.89239707111585</c:v>
                </c:pt>
                <c:pt idx="89">
                  <c:v>243.07300211571018</c:v>
                </c:pt>
                <c:pt idx="90">
                  <c:v>246.27219821457794</c:v>
                </c:pt>
                <c:pt idx="91">
                  <c:v>249.20166826126683</c:v>
                </c:pt>
                <c:pt idx="92">
                  <c:v>252.14579833848845</c:v>
                </c:pt>
                <c:pt idx="93">
                  <c:v>255.08979859852656</c:v>
                </c:pt>
                <c:pt idx="94">
                  <c:v>258.02056703434863</c:v>
                </c:pt>
                <c:pt idx="95">
                  <c:v>260.93518325346076</c:v>
                </c:pt>
                <c:pt idx="96">
                  <c:v>263.84150775630923</c:v>
                </c:pt>
                <c:pt idx="97">
                  <c:v>266.76855082673706</c:v>
                </c:pt>
                <c:pt idx="98">
                  <c:v>269.72560328138843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4E-4363-A95C-19B1F329687A}"/>
            </c:ext>
          </c:extLst>
        </c:ser>
        <c:ser>
          <c:idx val="7"/>
          <c:order val="7"/>
          <c:tx>
            <c:strRef>
              <c:f>Outputs!$I$1:$I$2</c:f>
              <c:strCache>
                <c:ptCount val="2"/>
                <c:pt idx="0">
                  <c:v>Alt1_85_LF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1.528343553315856</c:v>
                </c:pt>
                <c:pt idx="1">
                  <c:v>3.1522052087244816</c:v>
                </c:pt>
                <c:pt idx="2">
                  <c:v>4.8730742377468266</c:v>
                </c:pt>
                <c:pt idx="3">
                  <c:v>6.682543689314727</c:v>
                </c:pt>
                <c:pt idx="4">
                  <c:v>8.5807731111898704</c:v>
                </c:pt>
                <c:pt idx="5">
                  <c:v>10.522225017295495</c:v>
                </c:pt>
                <c:pt idx="6">
                  <c:v>12.448052774748806</c:v>
                </c:pt>
                <c:pt idx="7">
                  <c:v>14.354805764024901</c:v>
                </c:pt>
                <c:pt idx="8">
                  <c:v>16.260639432313269</c:v>
                </c:pt>
                <c:pt idx="9">
                  <c:v>18.250017979310488</c:v>
                </c:pt>
                <c:pt idx="10">
                  <c:v>20.339608207128165</c:v>
                </c:pt>
                <c:pt idx="11">
                  <c:v>22.523742942278187</c:v>
                </c:pt>
                <c:pt idx="12">
                  <c:v>24.801253334227411</c:v>
                </c:pt>
                <c:pt idx="13">
                  <c:v>27.105680282886794</c:v>
                </c:pt>
                <c:pt idx="14">
                  <c:v>29.396804684862264</c:v>
                </c:pt>
                <c:pt idx="15">
                  <c:v>31.672826867682652</c:v>
                </c:pt>
                <c:pt idx="16">
                  <c:v>33.941609110757881</c:v>
                </c:pt>
                <c:pt idx="17">
                  <c:v>36.219387119777565</c:v>
                </c:pt>
                <c:pt idx="18">
                  <c:v>38.549890514731324</c:v>
                </c:pt>
                <c:pt idx="19">
                  <c:v>40.918323586989324</c:v>
                </c:pt>
                <c:pt idx="20">
                  <c:v>43.316227844840249</c:v>
                </c:pt>
                <c:pt idx="21">
                  <c:v>45.707280942152948</c:v>
                </c:pt>
                <c:pt idx="22">
                  <c:v>48.083880302141907</c:v>
                </c:pt>
                <c:pt idx="23">
                  <c:v>50.436925068297569</c:v>
                </c:pt>
                <c:pt idx="24">
                  <c:v>52.757590871428427</c:v>
                </c:pt>
                <c:pt idx="25">
                  <c:v>55.063528681860674</c:v>
                </c:pt>
                <c:pt idx="26">
                  <c:v>57.396048401142814</c:v>
                </c:pt>
                <c:pt idx="27">
                  <c:v>59.754178618535583</c:v>
                </c:pt>
                <c:pt idx="28">
                  <c:v>62.122362347539216</c:v>
                </c:pt>
                <c:pt idx="29">
                  <c:v>64.490546076542856</c:v>
                </c:pt>
                <c:pt idx="30">
                  <c:v>66.82246439334466</c:v>
                </c:pt>
                <c:pt idx="31">
                  <c:v>69.119107167821625</c:v>
                </c:pt>
                <c:pt idx="32">
                  <c:v>71.379472170607087</c:v>
                </c:pt>
                <c:pt idx="33">
                  <c:v>73.678537607575251</c:v>
                </c:pt>
                <c:pt idx="34">
                  <c:v>76.027865214181915</c:v>
                </c:pt>
                <c:pt idx="35">
                  <c:v>78.407145197263418</c:v>
                </c:pt>
                <c:pt idx="36">
                  <c:v>80.834171205859491</c:v>
                </c:pt>
                <c:pt idx="37">
                  <c:v>83.264786591219092</c:v>
                </c:pt>
                <c:pt idx="38">
                  <c:v>85.636565186799146</c:v>
                </c:pt>
                <c:pt idx="39">
                  <c:v>87.952277476510346</c:v>
                </c:pt>
                <c:pt idx="40">
                  <c:v>90.236894987253947</c:v>
                </c:pt>
                <c:pt idx="41">
                  <c:v>92.626455408901094</c:v>
                </c:pt>
                <c:pt idx="42">
                  <c:v>95.167597182577126</c:v>
                </c:pt>
                <c:pt idx="43">
                  <c:v>97.863049513084874</c:v>
                </c:pt>
                <c:pt idx="44">
                  <c:v>100.67784286458219</c:v>
                </c:pt>
                <c:pt idx="45">
                  <c:v>103.49368323100884</c:v>
                </c:pt>
                <c:pt idx="46">
                  <c:v>106.24447815258694</c:v>
                </c:pt>
                <c:pt idx="47">
                  <c:v>108.94501857113218</c:v>
                </c:pt>
                <c:pt idx="48">
                  <c:v>111.61905501880032</c:v>
                </c:pt>
                <c:pt idx="49">
                  <c:v>114.35363983952304</c:v>
                </c:pt>
                <c:pt idx="50">
                  <c:v>117.16600176690319</c:v>
                </c:pt>
                <c:pt idx="51">
                  <c:v>120.05890374946316</c:v>
                </c:pt>
                <c:pt idx="52">
                  <c:v>123.01079416367456</c:v>
                </c:pt>
                <c:pt idx="53">
                  <c:v>125.97063188962358</c:v>
                </c:pt>
                <c:pt idx="54">
                  <c:v>128.89897502112686</c:v>
                </c:pt>
                <c:pt idx="55">
                  <c:v>131.79459504526992</c:v>
                </c:pt>
                <c:pt idx="56">
                  <c:v>134.66503307399765</c:v>
                </c:pt>
                <c:pt idx="57">
                  <c:v>137.55377278060581</c:v>
                </c:pt>
                <c:pt idx="58">
                  <c:v>140.44015244144421</c:v>
                </c:pt>
                <c:pt idx="59">
                  <c:v>143.35652310843128</c:v>
                </c:pt>
                <c:pt idx="60">
                  <c:v>146.29831202793292</c:v>
                </c:pt>
                <c:pt idx="61">
                  <c:v>149.24166086414468</c:v>
                </c:pt>
                <c:pt idx="62">
                  <c:v>152.16568326947166</c:v>
                </c:pt>
                <c:pt idx="63">
                  <c:v>155.06570439354698</c:v>
                </c:pt>
                <c:pt idx="64">
                  <c:v>157.95340853763932</c:v>
                </c:pt>
                <c:pt idx="65">
                  <c:v>160.87182434413327</c:v>
                </c:pt>
                <c:pt idx="66">
                  <c:v>163.83446071202985</c:v>
                </c:pt>
                <c:pt idx="67">
                  <c:v>166.84580719532005</c:v>
                </c:pt>
                <c:pt idx="68">
                  <c:v>169.90027861533639</c:v>
                </c:pt>
                <c:pt idx="69">
                  <c:v>172.96861962943558</c:v>
                </c:pt>
                <c:pt idx="70">
                  <c:v>176.0233108875575</c:v>
                </c:pt>
                <c:pt idx="71">
                  <c:v>179.06229195024693</c:v>
                </c:pt>
                <c:pt idx="72">
                  <c:v>182.08862406374311</c:v>
                </c:pt>
                <c:pt idx="73">
                  <c:v>185.1265422103441</c:v>
                </c:pt>
                <c:pt idx="74">
                  <c:v>188.18046426355446</c:v>
                </c:pt>
                <c:pt idx="75">
                  <c:v>191.24474418786301</c:v>
                </c:pt>
                <c:pt idx="76">
                  <c:v>194.31507008383522</c:v>
                </c:pt>
                <c:pt idx="77">
                  <c:v>197.37994523757618</c:v>
                </c:pt>
                <c:pt idx="78">
                  <c:v>200.4328897476079</c:v>
                </c:pt>
                <c:pt idx="79">
                  <c:v>203.47132293847298</c:v>
                </c:pt>
                <c:pt idx="80">
                  <c:v>206.50231384580596</c:v>
                </c:pt>
                <c:pt idx="81">
                  <c:v>209.55358403813304</c:v>
                </c:pt>
                <c:pt idx="82">
                  <c:v>212.6352047133135</c:v>
                </c:pt>
                <c:pt idx="83">
                  <c:v>215.7535323576418</c:v>
                </c:pt>
                <c:pt idx="84">
                  <c:v>218.90165666648903</c:v>
                </c:pt>
                <c:pt idx="85">
                  <c:v>222.06306664728316</c:v>
                </c:pt>
                <c:pt idx="86">
                  <c:v>225.2136285692356</c:v>
                </c:pt>
                <c:pt idx="87">
                  <c:v>228.3510690914855</c:v>
                </c:pt>
                <c:pt idx="88">
                  <c:v>231.47808081193841</c:v>
                </c:pt>
                <c:pt idx="89">
                  <c:v>234.61144785367617</c:v>
                </c:pt>
                <c:pt idx="90">
                  <c:v>237.76385304826161</c:v>
                </c:pt>
                <c:pt idx="91">
                  <c:v>240.6933230949505</c:v>
                </c:pt>
                <c:pt idx="92">
                  <c:v>243.63745317217212</c:v>
                </c:pt>
                <c:pt idx="93">
                  <c:v>246.58145343221022</c:v>
                </c:pt>
                <c:pt idx="94">
                  <c:v>249.5122218680323</c:v>
                </c:pt>
                <c:pt idx="95">
                  <c:v>252.42683808714443</c:v>
                </c:pt>
                <c:pt idx="96">
                  <c:v>255.33316258999292</c:v>
                </c:pt>
                <c:pt idx="97">
                  <c:v>258.26020566042075</c:v>
                </c:pt>
                <c:pt idx="98">
                  <c:v>261.21725811507213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4E-4363-A95C-19B1F329687A}"/>
            </c:ext>
          </c:extLst>
        </c:ser>
        <c:ser>
          <c:idx val="10"/>
          <c:order val="10"/>
          <c:tx>
            <c:strRef>
              <c:f>Outputs!$L$1:$L$2</c:f>
              <c:strCache>
                <c:ptCount val="2"/>
                <c:pt idx="0">
                  <c:v>Alt1_85_H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1.972398884913374</c:v>
                </c:pt>
                <c:pt idx="1">
                  <c:v>4.034990609126508</c:v>
                </c:pt>
                <c:pt idx="2">
                  <c:v>6.1857999007587008</c:v>
                </c:pt>
                <c:pt idx="3">
                  <c:v>8.4144668518963961</c:v>
                </c:pt>
                <c:pt idx="4">
                  <c:v>10.721161252804183</c:v>
                </c:pt>
                <c:pt idx="5">
                  <c:v>13.061558367724666</c:v>
                </c:pt>
                <c:pt idx="6">
                  <c:v>15.379205081544633</c:v>
                </c:pt>
                <c:pt idx="7">
                  <c:v>17.672883673760523</c:v>
                </c:pt>
                <c:pt idx="8">
                  <c:v>19.958773279815389</c:v>
                </c:pt>
                <c:pt idx="9">
                  <c:v>22.320442687650512</c:v>
                </c:pt>
                <c:pt idx="10">
                  <c:v>24.774790037670087</c:v>
                </c:pt>
                <c:pt idx="11">
                  <c:v>27.314380368918417</c:v>
                </c:pt>
                <c:pt idx="12">
                  <c:v>29.936032354403508</c:v>
                </c:pt>
                <c:pt idx="13">
                  <c:v>32.573574069496452</c:v>
                </c:pt>
                <c:pt idx="14">
                  <c:v>35.188849371215525</c:v>
                </c:pt>
                <c:pt idx="15">
                  <c:v>37.78198101019251</c:v>
                </c:pt>
                <c:pt idx="16">
                  <c:v>40.362997256029985</c:v>
                </c:pt>
                <c:pt idx="17">
                  <c:v>42.94701574383631</c:v>
                </c:pt>
                <c:pt idx="18">
                  <c:v>45.576260869813801</c:v>
                </c:pt>
                <c:pt idx="19">
                  <c:v>48.235934661404379</c:v>
                </c:pt>
                <c:pt idx="20">
                  <c:v>50.918699756267884</c:v>
                </c:pt>
                <c:pt idx="21">
                  <c:v>53.590356260037083</c:v>
                </c:pt>
                <c:pt idx="22">
                  <c:v>56.242706898210656</c:v>
                </c:pt>
                <c:pt idx="23">
                  <c:v>58.865296700521696</c:v>
                </c:pt>
                <c:pt idx="24">
                  <c:v>61.448416691685843</c:v>
                </c:pt>
                <c:pt idx="25">
                  <c:v>64.010098091269938</c:v>
                </c:pt>
                <c:pt idx="26">
                  <c:v>66.593190783512767</c:v>
                </c:pt>
                <c:pt idx="27">
                  <c:v>69.201831660049137</c:v>
                </c:pt>
                <c:pt idx="28">
                  <c:v>71.844319541081489</c:v>
                </c:pt>
                <c:pt idx="29">
                  <c:v>74.486807422113841</c:v>
                </c:pt>
                <c:pt idx="30">
                  <c:v>77.109470514328322</c:v>
                </c:pt>
                <c:pt idx="31">
                  <c:v>79.70688317079258</c:v>
                </c:pt>
                <c:pt idx="32">
                  <c:v>82.268971096379204</c:v>
                </c:pt>
                <c:pt idx="33">
                  <c:v>84.862921935718461</c:v>
                </c:pt>
                <c:pt idx="34">
                  <c:v>87.496392264835322</c:v>
                </c:pt>
                <c:pt idx="35">
                  <c:v>90.148101226115656</c:v>
                </c:pt>
                <c:pt idx="36">
                  <c:v>92.836806691521105</c:v>
                </c:pt>
                <c:pt idx="37">
                  <c:v>95.519681570982499</c:v>
                </c:pt>
                <c:pt idx="38">
                  <c:v>98.13568735392839</c:v>
                </c:pt>
                <c:pt idx="39">
                  <c:v>100.68815153951931</c:v>
                </c:pt>
                <c:pt idx="40">
                  <c:v>103.20331630564979</c:v>
                </c:pt>
                <c:pt idx="41">
                  <c:v>105.81751925776395</c:v>
                </c:pt>
                <c:pt idx="42">
                  <c:v>108.5759200498963</c:v>
                </c:pt>
                <c:pt idx="43">
                  <c:v>111.47980156597471</c:v>
                </c:pt>
                <c:pt idx="44">
                  <c:v>114.49488734027975</c:v>
                </c:pt>
                <c:pt idx="45">
                  <c:v>117.50182725756656</c:v>
                </c:pt>
                <c:pt idx="46">
                  <c:v>120.43535412528736</c:v>
                </c:pt>
                <c:pt idx="47">
                  <c:v>123.31317453406577</c:v>
                </c:pt>
                <c:pt idx="48">
                  <c:v>126.15986343242319</c:v>
                </c:pt>
                <c:pt idx="49">
                  <c:v>129.06299133438279</c:v>
                </c:pt>
                <c:pt idx="50">
                  <c:v>132.04079668064412</c:v>
                </c:pt>
                <c:pt idx="51">
                  <c:v>135.09648642058229</c:v>
                </c:pt>
                <c:pt idx="52">
                  <c:v>138.20825825408124</c:v>
                </c:pt>
                <c:pt idx="53">
                  <c:v>141.32438591510956</c:v>
                </c:pt>
                <c:pt idx="54">
                  <c:v>144.40609771694409</c:v>
                </c:pt>
                <c:pt idx="55">
                  <c:v>147.45268369977703</c:v>
                </c:pt>
                <c:pt idx="56">
                  <c:v>150.47158018190757</c:v>
                </c:pt>
                <c:pt idx="57">
                  <c:v>153.50652042373545</c:v>
                </c:pt>
                <c:pt idx="58">
                  <c:v>156.53674981792483</c:v>
                </c:pt>
                <c:pt idx="59">
                  <c:v>159.59481049468542</c:v>
                </c:pt>
                <c:pt idx="60">
                  <c:v>162.67608342950103</c:v>
                </c:pt>
                <c:pt idx="61">
                  <c:v>165.75679944783363</c:v>
                </c:pt>
                <c:pt idx="62">
                  <c:v>168.81598507430559</c:v>
                </c:pt>
                <c:pt idx="63">
                  <c:v>171.84901604430854</c:v>
                </c:pt>
                <c:pt idx="64">
                  <c:v>174.86785285009782</c:v>
                </c:pt>
                <c:pt idx="65">
                  <c:v>177.91556436974676</c:v>
                </c:pt>
                <c:pt idx="66">
                  <c:v>181.00563727216363</c:v>
                </c:pt>
                <c:pt idx="67">
                  <c:v>184.14269390090558</c:v>
                </c:pt>
                <c:pt idx="68">
                  <c:v>187.32138086776729</c:v>
                </c:pt>
                <c:pt idx="69">
                  <c:v>190.5126634050271</c:v>
                </c:pt>
                <c:pt idx="70">
                  <c:v>193.68871228516463</c:v>
                </c:pt>
                <c:pt idx="71">
                  <c:v>196.84749509434749</c:v>
                </c:pt>
                <c:pt idx="72">
                  <c:v>199.99221888414118</c:v>
                </c:pt>
                <c:pt idx="73">
                  <c:v>203.14708107305736</c:v>
                </c:pt>
                <c:pt idx="74">
                  <c:v>206.31653834073629</c:v>
                </c:pt>
                <c:pt idx="75">
                  <c:v>209.49490851234768</c:v>
                </c:pt>
                <c:pt idx="76">
                  <c:v>212.67792130488411</c:v>
                </c:pt>
                <c:pt idx="77">
                  <c:v>215.85420149440682</c:v>
                </c:pt>
                <c:pt idx="78">
                  <c:v>219.01738677030281</c:v>
                </c:pt>
                <c:pt idx="79">
                  <c:v>222.16495352519999</c:v>
                </c:pt>
                <c:pt idx="80">
                  <c:v>225.30401706608075</c:v>
                </c:pt>
                <c:pt idx="81">
                  <c:v>228.46240749619687</c:v>
                </c:pt>
                <c:pt idx="82">
                  <c:v>231.65005049958839</c:v>
                </c:pt>
                <c:pt idx="83">
                  <c:v>234.76837814391669</c:v>
                </c:pt>
                <c:pt idx="84">
                  <c:v>237.91650245276392</c:v>
                </c:pt>
                <c:pt idx="85">
                  <c:v>241.07791243355805</c:v>
                </c:pt>
                <c:pt idx="86">
                  <c:v>244.22847435551049</c:v>
                </c:pt>
                <c:pt idx="87">
                  <c:v>247.36591487776039</c:v>
                </c:pt>
                <c:pt idx="88">
                  <c:v>250.4929265982133</c:v>
                </c:pt>
                <c:pt idx="89">
                  <c:v>253.62629363995106</c:v>
                </c:pt>
                <c:pt idx="90">
                  <c:v>256.7786988345365</c:v>
                </c:pt>
                <c:pt idx="91">
                  <c:v>259.70816888122539</c:v>
                </c:pt>
                <c:pt idx="92">
                  <c:v>262.65229895844703</c:v>
                </c:pt>
                <c:pt idx="93">
                  <c:v>265.59629921848511</c:v>
                </c:pt>
                <c:pt idx="94">
                  <c:v>268.52706765430719</c:v>
                </c:pt>
                <c:pt idx="95">
                  <c:v>271.44168387341932</c:v>
                </c:pt>
                <c:pt idx="96">
                  <c:v>274.34800837626779</c:v>
                </c:pt>
                <c:pt idx="97">
                  <c:v>277.27505144669561</c:v>
                </c:pt>
                <c:pt idx="98">
                  <c:v>280.23210390134699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4E-4363-A95C-19B1F329687A}"/>
            </c:ext>
          </c:extLst>
        </c:ser>
        <c:ser>
          <c:idx val="13"/>
          <c:order val="13"/>
          <c:tx>
            <c:strRef>
              <c:f>Outputs!$O$1:$O$2</c:f>
              <c:strCache>
                <c:ptCount val="2"/>
                <c:pt idx="0">
                  <c:v>Alt1_85_M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1.813488152880681</c:v>
                </c:pt>
                <c:pt idx="1">
                  <c:v>3.7191209316988538</c:v>
                </c:pt>
                <c:pt idx="2">
                  <c:v>5.7162299297236387</c:v>
                </c:pt>
                <c:pt idx="3">
                  <c:v>7.7951703063537234</c:v>
                </c:pt>
                <c:pt idx="4">
                  <c:v>9.9560939889998767</c:v>
                </c:pt>
                <c:pt idx="5">
                  <c:v>12.154223200254535</c:v>
                </c:pt>
                <c:pt idx="6">
                  <c:v>14.332215155118025</c:v>
                </c:pt>
                <c:pt idx="7">
                  <c:v>16.488021945075779</c:v>
                </c:pt>
                <c:pt idx="8">
                  <c:v>18.638548032290466</c:v>
                </c:pt>
                <c:pt idx="9">
                  <c:v>20.86768599485703</c:v>
                </c:pt>
                <c:pt idx="10">
                  <c:v>23.192244792619654</c:v>
                </c:pt>
                <c:pt idx="11">
                  <c:v>25.605422362863326</c:v>
                </c:pt>
                <c:pt idx="12">
                  <c:v>28.104758013716921</c:v>
                </c:pt>
                <c:pt idx="13">
                  <c:v>30.62399291641152</c:v>
                </c:pt>
                <c:pt idx="14">
                  <c:v>33.124207814257204</c:v>
                </c:pt>
                <c:pt idx="15">
                  <c:v>35.604835326962537</c:v>
                </c:pt>
                <c:pt idx="16">
                  <c:v>38.075114293209523</c:v>
                </c:pt>
                <c:pt idx="17">
                  <c:v>40.550563895695035</c:v>
                </c:pt>
                <c:pt idx="18">
                  <c:v>43.073953459110569</c:v>
                </c:pt>
                <c:pt idx="19">
                  <c:v>45.630491836752114</c:v>
                </c:pt>
                <c:pt idx="20">
                  <c:v>48.212432359283554</c:v>
                </c:pt>
                <c:pt idx="21">
                  <c:v>50.784797500248025</c:v>
                </c:pt>
                <c:pt idx="22">
                  <c:v>53.339602833585488</c:v>
                </c:pt>
                <c:pt idx="23">
                  <c:v>55.866881130149906</c:v>
                </c:pt>
                <c:pt idx="24">
                  <c:v>58.357239513714177</c:v>
                </c:pt>
                <c:pt idx="25">
                  <c:v>60.828524070687422</c:v>
                </c:pt>
                <c:pt idx="26">
                  <c:v>63.322708194409643</c:v>
                </c:pt>
                <c:pt idx="27">
                  <c:v>65.84111828286558</c:v>
                </c:pt>
                <c:pt idx="28">
                  <c:v>68.377512827195332</c:v>
                </c:pt>
                <c:pt idx="29">
                  <c:v>70.913907371525084</c:v>
                </c:pt>
                <c:pt idx="30">
                  <c:v>73.420312799406474</c:v>
                </c:pt>
                <c:pt idx="31">
                  <c:v>75.894937802456127</c:v>
                </c:pt>
                <c:pt idx="32">
                  <c:v>78.33259627000831</c:v>
                </c:pt>
                <c:pt idx="33">
                  <c:v>80.80445859298041</c:v>
                </c:pt>
                <c:pt idx="34">
                  <c:v>83.320185590864838</c:v>
                </c:pt>
                <c:pt idx="35">
                  <c:v>85.85902341394133</c:v>
                </c:pt>
                <c:pt idx="36">
                  <c:v>88.439343734303719</c:v>
                </c:pt>
                <c:pt idx="37">
                  <c:v>91.017756260820818</c:v>
                </c:pt>
                <c:pt idx="38">
                  <c:v>93.532647837519448</c:v>
                </c:pt>
                <c:pt idx="39">
                  <c:v>95.987117479453516</c:v>
                </c:pt>
                <c:pt idx="40">
                  <c:v>98.406874468331765</c:v>
                </c:pt>
                <c:pt idx="41">
                  <c:v>100.92810311218193</c:v>
                </c:pt>
                <c:pt idx="42">
                  <c:v>103.59659760552779</c:v>
                </c:pt>
                <c:pt idx="43">
                  <c:v>106.41422406813635</c:v>
                </c:pt>
                <c:pt idx="44">
                  <c:v>109.34640940126847</c:v>
                </c:pt>
                <c:pt idx="45">
                  <c:v>112.2742544193288</c:v>
                </c:pt>
                <c:pt idx="46">
                  <c:v>115.1321495701393</c:v>
                </c:pt>
                <c:pt idx="47">
                  <c:v>117.93657945580556</c:v>
                </c:pt>
                <c:pt idx="48">
                  <c:v>120.71177407413178</c:v>
                </c:pt>
                <c:pt idx="49">
                  <c:v>123.54508759812153</c:v>
                </c:pt>
                <c:pt idx="50">
                  <c:v>126.45433094407615</c:v>
                </c:pt>
                <c:pt idx="51">
                  <c:v>129.44252718065778</c:v>
                </c:pt>
                <c:pt idx="52">
                  <c:v>132.48797781396078</c:v>
                </c:pt>
                <c:pt idx="53">
                  <c:v>135.53924721920109</c:v>
                </c:pt>
                <c:pt idx="54">
                  <c:v>138.55728569882666</c:v>
                </c:pt>
                <c:pt idx="55">
                  <c:v>141.5411632089872</c:v>
                </c:pt>
                <c:pt idx="56">
                  <c:v>144.49835988149226</c:v>
                </c:pt>
                <c:pt idx="57">
                  <c:v>147.47250481363244</c:v>
                </c:pt>
                <c:pt idx="58">
                  <c:v>150.44288428779731</c:v>
                </c:pt>
                <c:pt idx="59">
                  <c:v>153.44196223438027</c:v>
                </c:pt>
                <c:pt idx="60">
                  <c:v>156.46514171663856</c:v>
                </c:pt>
                <c:pt idx="61">
                  <c:v>159.48861894438741</c:v>
                </c:pt>
                <c:pt idx="62">
                  <c:v>162.49145905128276</c:v>
                </c:pt>
                <c:pt idx="63">
                  <c:v>165.46901870298424</c:v>
                </c:pt>
                <c:pt idx="64">
                  <c:v>168.43314306074546</c:v>
                </c:pt>
                <c:pt idx="65">
                  <c:v>171.42688553931947</c:v>
                </c:pt>
                <c:pt idx="66">
                  <c:v>174.46374302092258</c:v>
                </c:pt>
                <c:pt idx="67">
                  <c:v>177.54827851044072</c:v>
                </c:pt>
                <c:pt idx="68">
                  <c:v>180.67503991732613</c:v>
                </c:pt>
                <c:pt idx="69">
                  <c:v>183.81490821330945</c:v>
                </c:pt>
                <c:pt idx="70">
                  <c:v>186.94018346177694</c:v>
                </c:pt>
                <c:pt idx="71">
                  <c:v>190.04882381714449</c:v>
                </c:pt>
                <c:pt idx="72">
                  <c:v>193.14397749002325</c:v>
                </c:pt>
                <c:pt idx="73">
                  <c:v>196.24985263386088</c:v>
                </c:pt>
                <c:pt idx="74">
                  <c:v>199.37089259676171</c:v>
                </c:pt>
                <c:pt idx="75">
                  <c:v>202.50143269860916</c:v>
                </c:pt>
                <c:pt idx="76">
                  <c:v>205.6371851601088</c:v>
                </c:pt>
                <c:pt idx="77">
                  <c:v>208.76672298665281</c:v>
                </c:pt>
                <c:pt idx="78">
                  <c:v>211.88363411490323</c:v>
                </c:pt>
                <c:pt idx="79">
                  <c:v>214.98537204793345</c:v>
                </c:pt>
                <c:pt idx="80">
                  <c:v>218.07903350365046</c:v>
                </c:pt>
                <c:pt idx="81">
                  <c:v>221.19240166413877</c:v>
                </c:pt>
                <c:pt idx="82">
                  <c:v>224.33546801577847</c:v>
                </c:pt>
                <c:pt idx="83">
                  <c:v>227.45379566010678</c:v>
                </c:pt>
                <c:pt idx="84">
                  <c:v>230.60191996895401</c:v>
                </c:pt>
                <c:pt idx="85">
                  <c:v>233.76332994974814</c:v>
                </c:pt>
                <c:pt idx="86">
                  <c:v>236.91389187170057</c:v>
                </c:pt>
                <c:pt idx="87">
                  <c:v>240.05133239395047</c:v>
                </c:pt>
                <c:pt idx="88">
                  <c:v>243.17834411440339</c:v>
                </c:pt>
                <c:pt idx="89">
                  <c:v>246.31171115614114</c:v>
                </c:pt>
                <c:pt idx="90">
                  <c:v>249.46411635072658</c:v>
                </c:pt>
                <c:pt idx="91">
                  <c:v>252.39358639741548</c:v>
                </c:pt>
                <c:pt idx="92">
                  <c:v>255.33771647463709</c:v>
                </c:pt>
                <c:pt idx="93">
                  <c:v>258.28171673467517</c:v>
                </c:pt>
                <c:pt idx="94">
                  <c:v>261.21248517049725</c:v>
                </c:pt>
                <c:pt idx="95">
                  <c:v>264.12710138960938</c:v>
                </c:pt>
                <c:pt idx="96">
                  <c:v>267.03342589245784</c:v>
                </c:pt>
                <c:pt idx="97">
                  <c:v>269.96046896288567</c:v>
                </c:pt>
                <c:pt idx="98">
                  <c:v>272.91752141753705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4E-4363-A95C-19B1F329687A}"/>
            </c:ext>
          </c:extLst>
        </c:ser>
        <c:ser>
          <c:idx val="16"/>
          <c:order val="16"/>
          <c:tx>
            <c:strRef>
              <c:f>Outputs!$R$1:$R$2</c:f>
              <c:strCache>
                <c:ptCount val="2"/>
                <c:pt idx="0">
                  <c:v>Alt1_85_L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1.6221331272870196</c:v>
                </c:pt>
                <c:pt idx="1">
                  <c:v>3.3387114555608686</c:v>
                </c:pt>
                <c:pt idx="2">
                  <c:v>5.1504828858522878</c:v>
                </c:pt>
                <c:pt idx="3">
                  <c:v>7.0486593252271916</c:v>
                </c:pt>
                <c:pt idx="4">
                  <c:v>9.033435697674685</c:v>
                </c:pt>
                <c:pt idx="5">
                  <c:v>11.059516116447913</c:v>
                </c:pt>
                <c:pt idx="6">
                  <c:v>13.068534493297886</c:v>
                </c:pt>
                <c:pt idx="7">
                  <c:v>15.05747704657281</c:v>
                </c:pt>
                <c:pt idx="8">
                  <c:v>17.044094170528176</c:v>
                </c:pt>
                <c:pt idx="9">
                  <c:v>19.112661091423806</c:v>
                </c:pt>
                <c:pt idx="10">
                  <c:v>21.279884368058248</c:v>
                </c:pt>
                <c:pt idx="11">
                  <c:v>23.539729032883848</c:v>
                </c:pt>
                <c:pt idx="12">
                  <c:v>25.890603540200075</c:v>
                </c:pt>
                <c:pt idx="13">
                  <c:v>28.266107031483653</c:v>
                </c:pt>
                <c:pt idx="14">
                  <c:v>30.626445705938941</c:v>
                </c:pt>
                <c:pt idx="15">
                  <c:v>32.97022007726963</c:v>
                </c:pt>
                <c:pt idx="16">
                  <c:v>35.305741355858842</c:v>
                </c:pt>
                <c:pt idx="17">
                  <c:v>37.649010597168505</c:v>
                </c:pt>
                <c:pt idx="18">
                  <c:v>40.043440660442144</c:v>
                </c:pt>
                <c:pt idx="19">
                  <c:v>42.474236113758657</c:v>
                </c:pt>
                <c:pt idx="20">
                  <c:v>44.933173226270519</c:v>
                </c:pt>
                <c:pt idx="21">
                  <c:v>47.384372196769306</c:v>
                </c:pt>
                <c:pt idx="22">
                  <c:v>49.820105689418241</c:v>
                </c:pt>
                <c:pt idx="23">
                  <c:v>52.230990981678907</c:v>
                </c:pt>
                <c:pt idx="24">
                  <c:v>54.608010437766183</c:v>
                </c:pt>
                <c:pt idx="25">
                  <c:v>56.968793502260212</c:v>
                </c:pt>
                <c:pt idx="26">
                  <c:v>59.354388442038484</c:v>
                </c:pt>
                <c:pt idx="27">
                  <c:v>61.763047954200523</c:v>
                </c:pt>
                <c:pt idx="28">
                  <c:v>64.172915605770513</c:v>
                </c:pt>
                <c:pt idx="29">
                  <c:v>66.582783257340509</c:v>
                </c:pt>
                <c:pt idx="30">
                  <c:v>68.951780831870906</c:v>
                </c:pt>
                <c:pt idx="31">
                  <c:v>71.282062278612628</c:v>
                </c:pt>
                <c:pt idx="32">
                  <c:v>73.573773362361507</c:v>
                </c:pt>
                <c:pt idx="33">
                  <c:v>75.902516214525619</c:v>
                </c:pt>
                <c:pt idx="34">
                  <c:v>78.280133932597707</c:v>
                </c:pt>
                <c:pt idx="35">
                  <c:v>80.686453843192396</c:v>
                </c:pt>
                <c:pt idx="36">
                  <c:v>83.139431390700778</c:v>
                </c:pt>
                <c:pt idx="37">
                  <c:v>85.595050860296027</c:v>
                </c:pt>
                <c:pt idx="38">
                  <c:v>87.991029220520176</c:v>
                </c:pt>
                <c:pt idx="39">
                  <c:v>90.330196543092526</c:v>
                </c:pt>
                <c:pt idx="40">
                  <c:v>92.637644770591152</c:v>
                </c:pt>
                <c:pt idx="41">
                  <c:v>95.04942474588168</c:v>
                </c:pt>
                <c:pt idx="42">
                  <c:v>97.612026754010998</c:v>
                </c:pt>
                <c:pt idx="43">
                  <c:v>100.32802429697894</c:v>
                </c:pt>
                <c:pt idx="44">
                  <c:v>103.16251044593643</c:v>
                </c:pt>
                <c:pt idx="45">
                  <c:v>105.99709438031567</c:v>
                </c:pt>
                <c:pt idx="46">
                  <c:v>108.76576824178613</c:v>
                </c:pt>
                <c:pt idx="47">
                  <c:v>111.48360500330955</c:v>
                </c:pt>
                <c:pt idx="48">
                  <c:v>114.17443298019116</c:v>
                </c:pt>
                <c:pt idx="49">
                  <c:v>116.92535317163804</c:v>
                </c:pt>
                <c:pt idx="50">
                  <c:v>119.75368800919293</c:v>
                </c:pt>
                <c:pt idx="51">
                  <c:v>122.66224476564777</c:v>
                </c:pt>
                <c:pt idx="52">
                  <c:v>125.6294479043776</c:v>
                </c:pt>
                <c:pt idx="53">
                  <c:v>128.60419303807103</c:v>
                </c:pt>
                <c:pt idx="54">
                  <c:v>131.54710310129144</c:v>
                </c:pt>
                <c:pt idx="55">
                  <c:v>134.45699888990146</c:v>
                </c:pt>
                <c:pt idx="56">
                  <c:v>137.34141246199445</c:v>
                </c:pt>
                <c:pt idx="57">
                  <c:v>140.24385180648463</c:v>
                </c:pt>
                <c:pt idx="58">
                  <c:v>143.14364870581852</c:v>
                </c:pt>
                <c:pt idx="59">
                  <c:v>146.07317474593265</c:v>
                </c:pt>
                <c:pt idx="60">
                  <c:v>149.02785653231538</c:v>
                </c:pt>
                <c:pt idx="61">
                  <c:v>151.98384765736594</c:v>
                </c:pt>
                <c:pt idx="62">
                  <c:v>154.92025737840217</c:v>
                </c:pt>
                <c:pt idx="63">
                  <c:v>157.83241881603902</c:v>
                </c:pt>
                <c:pt idx="64">
                  <c:v>160.73204442825525</c:v>
                </c:pt>
                <c:pt idx="65">
                  <c:v>163.6621686977326</c:v>
                </c:pt>
                <c:pt idx="66">
                  <c:v>166.63630069804583</c:v>
                </c:pt>
                <c:pt idx="67">
                  <c:v>169.65894274526443</c:v>
                </c:pt>
                <c:pt idx="68">
                  <c:v>172.72453179020403</c:v>
                </c:pt>
                <c:pt idx="69">
                  <c:v>175.80383483662581</c:v>
                </c:pt>
                <c:pt idx="70">
                  <c:v>178.86930776710074</c:v>
                </c:pt>
                <c:pt idx="71">
                  <c:v>181.91889419040575</c:v>
                </c:pt>
                <c:pt idx="72">
                  <c:v>184.95566894123129</c:v>
                </c:pt>
                <c:pt idx="73">
                  <c:v>188.00386429111546</c:v>
                </c:pt>
                <c:pt idx="74">
                  <c:v>191.06790241060614</c:v>
                </c:pt>
                <c:pt idx="75">
                  <c:v>194.14213535356538</c:v>
                </c:pt>
                <c:pt idx="76">
                  <c:v>197.22225615390732</c:v>
                </c:pt>
                <c:pt idx="77">
                  <c:v>200.29677988994823</c:v>
                </c:pt>
                <c:pt idx="78">
                  <c:v>203.35923787323176</c:v>
                </c:pt>
                <c:pt idx="79">
                  <c:v>206.40705517621089</c:v>
                </c:pt>
                <c:pt idx="80">
                  <c:v>209.44730545921311</c:v>
                </c:pt>
                <c:pt idx="81">
                  <c:v>212.50771944151401</c:v>
                </c:pt>
                <c:pt idx="82">
                  <c:v>215.59835641858618</c:v>
                </c:pt>
                <c:pt idx="83">
                  <c:v>218.52587569046787</c:v>
                </c:pt>
                <c:pt idx="84">
                  <c:v>221.47611055140612</c:v>
                </c:pt>
                <c:pt idx="85">
                  <c:v>224.42662774503481</c:v>
                </c:pt>
                <c:pt idx="86">
                  <c:v>227.35941481092891</c:v>
                </c:pt>
                <c:pt idx="87">
                  <c:v>230.27465180412494</c:v>
                </c:pt>
                <c:pt idx="88">
                  <c:v>233.17686035606729</c:v>
                </c:pt>
                <c:pt idx="89">
                  <c:v>236.08985082815283</c:v>
                </c:pt>
                <c:pt idx="90">
                  <c:v>239.00177366308549</c:v>
                </c:pt>
                <c:pt idx="91">
                  <c:v>241.93124370977438</c:v>
                </c:pt>
                <c:pt idx="92">
                  <c:v>244.87537378699599</c:v>
                </c:pt>
                <c:pt idx="93">
                  <c:v>247.8193740470341</c:v>
                </c:pt>
                <c:pt idx="94">
                  <c:v>250.75014248285618</c:v>
                </c:pt>
                <c:pt idx="95">
                  <c:v>253.66475870196831</c:v>
                </c:pt>
                <c:pt idx="96">
                  <c:v>256.57108320481677</c:v>
                </c:pt>
                <c:pt idx="97">
                  <c:v>259.4981262752446</c:v>
                </c:pt>
                <c:pt idx="98">
                  <c:v>262.45517872989598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4E-4363-A95C-19B1F329687A}"/>
            </c:ext>
          </c:extLst>
        </c:ser>
        <c:ser>
          <c:idx val="19"/>
          <c:order val="19"/>
          <c:tx>
            <c:strRef>
              <c:f>Outputs!$U$1:$U$2</c:f>
              <c:strCache>
                <c:ptCount val="2"/>
                <c:pt idx="0">
                  <c:v>Alt1_85_HP</c:v>
                </c:pt>
                <c:pt idx="1">
                  <c:v>CTU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2.0351954019268161</c:v>
                </c:pt>
                <c:pt idx="1">
                  <c:v>4.1597873284450895</c:v>
                </c:pt>
                <c:pt idx="2">
                  <c:v>6.371282981584395</c:v>
                </c:pt>
                <c:pt idx="3">
                  <c:v>8.659024632470171</c:v>
                </c:pt>
                <c:pt idx="4">
                  <c:v>11.023178409591516</c:v>
                </c:pt>
                <c:pt idx="5">
                  <c:v>13.419644588294966</c:v>
                </c:pt>
                <c:pt idx="6">
                  <c:v>15.792326291754165</c:v>
                </c:pt>
                <c:pt idx="7">
                  <c:v>18.140334019370052</c:v>
                </c:pt>
                <c:pt idx="8">
                  <c:v>20.479549050221166</c:v>
                </c:pt>
                <c:pt idx="9">
                  <c:v>22.893410161790069</c:v>
                </c:pt>
                <c:pt idx="10">
                  <c:v>25.398855311483018</c:v>
                </c:pt>
                <c:pt idx="11">
                  <c:v>27.988211043541241</c:v>
                </c:pt>
                <c:pt idx="12">
                  <c:v>30.6579502521701</c:v>
                </c:pt>
                <c:pt idx="13">
                  <c:v>33.34195476781634</c:v>
                </c:pt>
                <c:pt idx="14">
                  <c:v>36.002386728279269</c:v>
                </c:pt>
                <c:pt idx="15">
                  <c:v>38.639652029550838</c:v>
                </c:pt>
                <c:pt idx="16">
                  <c:v>41.264102920722515</c:v>
                </c:pt>
                <c:pt idx="17">
                  <c:v>43.89069247949088</c:v>
                </c:pt>
                <c:pt idx="18">
                  <c:v>46.56142148034813</c:v>
                </c:pt>
                <c:pt idx="19">
                  <c:v>49.261493982436278</c:v>
                </c:pt>
                <c:pt idx="20">
                  <c:v>51.983743554373014</c:v>
                </c:pt>
                <c:pt idx="21">
                  <c:v>54.694271363892703</c:v>
                </c:pt>
                <c:pt idx="22">
                  <c:v>57.384813009118488</c:v>
                </c:pt>
                <c:pt idx="23">
                  <c:v>60.044702396364016</c:v>
                </c:pt>
                <c:pt idx="24">
                  <c:v>62.664083782710435</c:v>
                </c:pt>
                <c:pt idx="25">
                  <c:v>65.26077245738351</c:v>
                </c:pt>
                <c:pt idx="26">
                  <c:v>67.876166418038054</c:v>
                </c:pt>
                <c:pt idx="27">
                  <c:v>70.509799288772086</c:v>
                </c:pt>
                <c:pt idx="28">
                  <c:v>73.140963637458398</c:v>
                </c:pt>
                <c:pt idx="29">
                  <c:v>75.77212798614471</c:v>
                </c:pt>
                <c:pt idx="30">
                  <c:v>78.36278818063154</c:v>
                </c:pt>
                <c:pt idx="31">
                  <c:v>80.913855823936686</c:v>
                </c:pt>
                <c:pt idx="32">
                  <c:v>83.422750157349725</c:v>
                </c:pt>
                <c:pt idx="33">
                  <c:v>85.962017123089581</c:v>
                </c:pt>
                <c:pt idx="34">
                  <c:v>88.541917358894096</c:v>
                </c:pt>
                <c:pt idx="35">
                  <c:v>91.141982128822889</c:v>
                </c:pt>
                <c:pt idx="36">
                  <c:v>93.780967702708708</c:v>
                </c:pt>
                <c:pt idx="37">
                  <c:v>96.415833645940666</c:v>
                </c:pt>
                <c:pt idx="38">
                  <c:v>98.985343282377599</c:v>
                </c:pt>
                <c:pt idx="39">
                  <c:v>101.49271485698091</c:v>
                </c:pt>
                <c:pt idx="40">
                  <c:v>103.96393509350642</c:v>
                </c:pt>
                <c:pt idx="41">
                  <c:v>106.53528961888901</c:v>
                </c:pt>
                <c:pt idx="42">
                  <c:v>109.25220989194092</c:v>
                </c:pt>
                <c:pt idx="43">
                  <c:v>112.11623271522761</c:v>
                </c:pt>
                <c:pt idx="44">
                  <c:v>115.09296705887908</c:v>
                </c:pt>
                <c:pt idx="45">
                  <c:v>118.06330118474463</c:v>
                </c:pt>
                <c:pt idx="46">
                  <c:v>120.96181925215298</c:v>
                </c:pt>
                <c:pt idx="47">
                  <c:v>123.8056565467745</c:v>
                </c:pt>
                <c:pt idx="48">
                  <c:v>126.61920691707188</c:v>
                </c:pt>
                <c:pt idx="49">
                  <c:v>129.4899153198385</c:v>
                </c:pt>
                <c:pt idx="50">
                  <c:v>132.43579512736167</c:v>
                </c:pt>
                <c:pt idx="51">
                  <c:v>135.45996521951744</c:v>
                </c:pt>
                <c:pt idx="52">
                  <c:v>138.54067873656368</c:v>
                </c:pt>
                <c:pt idx="53">
                  <c:v>141.62633966383018</c:v>
                </c:pt>
                <c:pt idx="54">
                  <c:v>144.67804282798127</c:v>
                </c:pt>
                <c:pt idx="55">
                  <c:v>147.69497717496068</c:v>
                </c:pt>
                <c:pt idx="56">
                  <c:v>150.68458867107267</c:v>
                </c:pt>
                <c:pt idx="57">
                  <c:v>153.69056607002858</c:v>
                </c:pt>
                <c:pt idx="58">
                  <c:v>156.6921759591537</c:v>
                </c:pt>
                <c:pt idx="59">
                  <c:v>159.72192431992559</c:v>
                </c:pt>
                <c:pt idx="60">
                  <c:v>162.77520421850997</c:v>
                </c:pt>
                <c:pt idx="61">
                  <c:v>165.82825495199697</c:v>
                </c:pt>
                <c:pt idx="62">
                  <c:v>168.86010529129226</c:v>
                </c:pt>
                <c:pt idx="63">
                  <c:v>171.86613293521359</c:v>
                </c:pt>
                <c:pt idx="64">
                  <c:v>174.85824544122536</c:v>
                </c:pt>
                <c:pt idx="65">
                  <c:v>177.87951718550329</c:v>
                </c:pt>
                <c:pt idx="66">
                  <c:v>180.94342859294272</c:v>
                </c:pt>
                <c:pt idx="67">
                  <c:v>184.05457473910928</c:v>
                </c:pt>
                <c:pt idx="68">
                  <c:v>187.20755847588896</c:v>
                </c:pt>
                <c:pt idx="69">
                  <c:v>190.37330041365891</c:v>
                </c:pt>
                <c:pt idx="70">
                  <c:v>193.52403347945088</c:v>
                </c:pt>
                <c:pt idx="71">
                  <c:v>196.65772553640255</c:v>
                </c:pt>
                <c:pt idx="72">
                  <c:v>199.77755283241797</c:v>
                </c:pt>
                <c:pt idx="73">
                  <c:v>202.90772766505435</c:v>
                </c:pt>
                <c:pt idx="74">
                  <c:v>206.05269136855668</c:v>
                </c:pt>
                <c:pt idx="75">
                  <c:v>209.20677299969802</c:v>
                </c:pt>
                <c:pt idx="76">
                  <c:v>212.36569534100937</c:v>
                </c:pt>
                <c:pt idx="77">
                  <c:v>215.51805666505717</c:v>
                </c:pt>
                <c:pt idx="78">
                  <c:v>218.65747456029737</c:v>
                </c:pt>
                <c:pt idx="79">
                  <c:v>221.78141368502776</c:v>
                </c:pt>
                <c:pt idx="80">
                  <c:v>224.89697763536211</c:v>
                </c:pt>
                <c:pt idx="81">
                  <c:v>228.03197236869389</c:v>
                </c:pt>
                <c:pt idx="82">
                  <c:v>231.19636513914529</c:v>
                </c:pt>
                <c:pt idx="83">
                  <c:v>234.39642224531559</c:v>
                </c:pt>
                <c:pt idx="84">
                  <c:v>237.62502415006935</c:v>
                </c:pt>
                <c:pt idx="85">
                  <c:v>240.86587232335859</c:v>
                </c:pt>
                <c:pt idx="86">
                  <c:v>244.09505362322403</c:v>
                </c:pt>
                <c:pt idx="87">
                  <c:v>247.31027793392488</c:v>
                </c:pt>
                <c:pt idx="88">
                  <c:v>250.51427060326847</c:v>
                </c:pt>
                <c:pt idx="89">
                  <c:v>253.72384167270502</c:v>
                </c:pt>
                <c:pt idx="90">
                  <c:v>256.95161558893028</c:v>
                </c:pt>
                <c:pt idx="91">
                  <c:v>259.88108563561917</c:v>
                </c:pt>
                <c:pt idx="92">
                  <c:v>262.82521571284082</c:v>
                </c:pt>
                <c:pt idx="93">
                  <c:v>265.7692159728789</c:v>
                </c:pt>
                <c:pt idx="94">
                  <c:v>268.69998440870097</c:v>
                </c:pt>
                <c:pt idx="95">
                  <c:v>271.6146006278131</c:v>
                </c:pt>
                <c:pt idx="96">
                  <c:v>274.52092513066157</c:v>
                </c:pt>
                <c:pt idx="97">
                  <c:v>277.4479682010894</c:v>
                </c:pt>
                <c:pt idx="98">
                  <c:v>280.40502065574077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4E-4363-A95C-19B1F329687A}"/>
            </c:ext>
          </c:extLst>
        </c:ser>
        <c:ser>
          <c:idx val="22"/>
          <c:order val="22"/>
          <c:tx>
            <c:strRef>
              <c:f>Outputs!$X$1:$X$2</c:f>
              <c:strCache>
                <c:ptCount val="2"/>
                <c:pt idx="0">
                  <c:v>Alt1_85_MP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1.8705033197716554</c:v>
                </c:pt>
                <c:pt idx="1">
                  <c:v>3.8325086619014299</c:v>
                </c:pt>
                <c:pt idx="2">
                  <c:v>5.8848349012724377</c:v>
                </c:pt>
                <c:pt idx="3">
                  <c:v>8.0175764262521927</c:v>
                </c:pt>
                <c:pt idx="4">
                  <c:v>10.230888232360494</c:v>
                </c:pt>
                <c:pt idx="5">
                  <c:v>12.480181466236072</c:v>
                </c:pt>
                <c:pt idx="6">
                  <c:v>14.708426550637681</c:v>
                </c:pt>
                <c:pt idx="7">
                  <c:v>16.913858996750047</c:v>
                </c:pt>
                <c:pt idx="8">
                  <c:v>19.11312446821286</c:v>
                </c:pt>
                <c:pt idx="9">
                  <c:v>21.389996992804683</c:v>
                </c:pt>
                <c:pt idx="10">
                  <c:v>23.761314099158252</c:v>
                </c:pt>
                <c:pt idx="11">
                  <c:v>26.22004027246647</c:v>
                </c:pt>
                <c:pt idx="12">
                  <c:v>28.763461931346601</c:v>
                </c:pt>
                <c:pt idx="13">
                  <c:v>31.325337957054085</c:v>
                </c:pt>
                <c:pt idx="14">
                  <c:v>33.867022127068402</c:v>
                </c:pt>
                <c:pt idx="15">
                  <c:v>36.388197833897259</c:v>
                </c:pt>
                <c:pt idx="16">
                  <c:v>38.898391214038746</c:v>
                </c:pt>
                <c:pt idx="17">
                  <c:v>41.412983182055463</c:v>
                </c:pt>
                <c:pt idx="18">
                  <c:v>43.974553503287964</c:v>
                </c:pt>
                <c:pt idx="19">
                  <c:v>46.568302287588175</c:v>
                </c:pt>
                <c:pt idx="20">
                  <c:v>49.186629953820784</c:v>
                </c:pt>
                <c:pt idx="21">
                  <c:v>51.794836467075079</c:v>
                </c:pt>
                <c:pt idx="22">
                  <c:v>54.384860059559102</c:v>
                </c:pt>
                <c:pt idx="23">
                  <c:v>56.946558254111721</c:v>
                </c:pt>
                <c:pt idx="24">
                  <c:v>59.470395348007521</c:v>
                </c:pt>
                <c:pt idx="25">
                  <c:v>61.97396093081769</c:v>
                </c:pt>
                <c:pt idx="26">
                  <c:v>64.497632084543184</c:v>
                </c:pt>
                <c:pt idx="27">
                  <c:v>67.037622140907231</c:v>
                </c:pt>
                <c:pt idx="28">
                  <c:v>69.555602858426212</c:v>
                </c:pt>
                <c:pt idx="29">
                  <c:v>72.073583575945193</c:v>
                </c:pt>
                <c:pt idx="30">
                  <c:v>74.538730044912256</c:v>
                </c:pt>
                <c:pt idx="31">
                  <c:v>76.956298686949779</c:v>
                </c:pt>
                <c:pt idx="32">
                  <c:v>79.329426888727298</c:v>
                </c:pt>
                <c:pt idx="33">
                  <c:v>81.735280908595911</c:v>
                </c:pt>
                <c:pt idx="34">
                  <c:v>84.186388807501388</c:v>
                </c:pt>
                <c:pt idx="35">
                  <c:v>86.662924047132691</c:v>
                </c:pt>
                <c:pt idx="36">
                  <c:v>89.183246361381819</c:v>
                </c:pt>
                <c:pt idx="37">
                  <c:v>91.703730336570302</c:v>
                </c:pt>
                <c:pt idx="38">
                  <c:v>94.162485519514007</c:v>
                </c:pt>
                <c:pt idx="39">
                  <c:v>96.562511368376988</c:v>
                </c:pt>
                <c:pt idx="40">
                  <c:v>98.929228197459409</c:v>
                </c:pt>
                <c:pt idx="41">
                  <c:v>101.3987408488985</c:v>
                </c:pt>
                <c:pt idx="42">
                  <c:v>104.01717357660827</c:v>
                </c:pt>
                <c:pt idx="43">
                  <c:v>106.78672685650275</c:v>
                </c:pt>
                <c:pt idx="44">
                  <c:v>109.67269055461836</c:v>
                </c:pt>
                <c:pt idx="45">
                  <c:v>112.55643739595202</c:v>
                </c:pt>
                <c:pt idx="46">
                  <c:v>115.37218027872173</c:v>
                </c:pt>
                <c:pt idx="47">
                  <c:v>118.13571330450348</c:v>
                </c:pt>
                <c:pt idx="48">
                  <c:v>120.87104806841046</c:v>
                </c:pt>
                <c:pt idx="49">
                  <c:v>123.66538985853157</c:v>
                </c:pt>
                <c:pt idx="50">
                  <c:v>126.53629192609125</c:v>
                </c:pt>
                <c:pt idx="51">
                  <c:v>129.48666134384158</c:v>
                </c:pt>
                <c:pt idx="52">
                  <c:v>132.49485171599821</c:v>
                </c:pt>
                <c:pt idx="53">
                  <c:v>135.5095876145997</c:v>
                </c:pt>
                <c:pt idx="54">
                  <c:v>138.49166150403676</c:v>
                </c:pt>
                <c:pt idx="55">
                  <c:v>141.44002141677998</c:v>
                </c:pt>
                <c:pt idx="56">
                  <c:v>144.36217075853281</c:v>
                </c:pt>
                <c:pt idx="57">
                  <c:v>147.30167924297805</c:v>
                </c:pt>
                <c:pt idx="58">
                  <c:v>150.23785656829099</c:v>
                </c:pt>
                <c:pt idx="59">
                  <c:v>153.2031251805505</c:v>
                </c:pt>
                <c:pt idx="60">
                  <c:v>156.19290464136068</c:v>
                </c:pt>
                <c:pt idx="61">
                  <c:v>159.18337514959251</c:v>
                </c:pt>
                <c:pt idx="62">
                  <c:v>162.15362886044048</c:v>
                </c:pt>
                <c:pt idx="63">
                  <c:v>165.09901488674814</c:v>
                </c:pt>
                <c:pt idx="64">
                  <c:v>168.03131479272247</c:v>
                </c:pt>
                <c:pt idx="65">
                  <c:v>170.99357412022081</c:v>
                </c:pt>
                <c:pt idx="66">
                  <c:v>173.99929750869518</c:v>
                </c:pt>
                <c:pt idx="67">
                  <c:v>177.05301869399216</c:v>
                </c:pt>
                <c:pt idx="68">
                  <c:v>180.14922864763543</c:v>
                </c:pt>
                <c:pt idx="69">
                  <c:v>183.25875138418846</c:v>
                </c:pt>
                <c:pt idx="70">
                  <c:v>186.35397107404287</c:v>
                </c:pt>
                <c:pt idx="71">
                  <c:v>189.43283894638691</c:v>
                </c:pt>
                <c:pt idx="72">
                  <c:v>192.49846475626418</c:v>
                </c:pt>
                <c:pt idx="73">
                  <c:v>195.57506966430114</c:v>
                </c:pt>
                <c:pt idx="74">
                  <c:v>198.6670850606672</c:v>
                </c:pt>
                <c:pt idx="75">
                  <c:v>201.76885611852674</c:v>
                </c:pt>
                <c:pt idx="76">
                  <c:v>204.87608780713222</c:v>
                </c:pt>
                <c:pt idx="77">
                  <c:v>207.97732441422244</c:v>
                </c:pt>
                <c:pt idx="78">
                  <c:v>211.06612582272282</c:v>
                </c:pt>
                <c:pt idx="79">
                  <c:v>214.13993119131058</c:v>
                </c:pt>
                <c:pt idx="80">
                  <c:v>217.20582458780453</c:v>
                </c:pt>
                <c:pt idx="81">
                  <c:v>220.29156023518161</c:v>
                </c:pt>
                <c:pt idx="82">
                  <c:v>223.40716832226803</c:v>
                </c:pt>
                <c:pt idx="83">
                  <c:v>226.55897886258529</c:v>
                </c:pt>
                <c:pt idx="84">
                  <c:v>229.73999313365169</c:v>
                </c:pt>
                <c:pt idx="85">
                  <c:v>232.93379042115239</c:v>
                </c:pt>
                <c:pt idx="86">
                  <c:v>236.11632548308148</c:v>
                </c:pt>
                <c:pt idx="87">
                  <c:v>239.28532171332071</c:v>
                </c:pt>
                <c:pt idx="88">
                  <c:v>242.44348578059072</c:v>
                </c:pt>
                <c:pt idx="89">
                  <c:v>245.60761353724806</c:v>
                </c:pt>
                <c:pt idx="90">
                  <c:v>248.79036874868623</c:v>
                </c:pt>
                <c:pt idx="91">
                  <c:v>251.71983879537513</c:v>
                </c:pt>
                <c:pt idx="92">
                  <c:v>254.66396887259674</c:v>
                </c:pt>
                <c:pt idx="93">
                  <c:v>257.60796913263482</c:v>
                </c:pt>
                <c:pt idx="94">
                  <c:v>260.5387375684569</c:v>
                </c:pt>
                <c:pt idx="95">
                  <c:v>263.45335378756903</c:v>
                </c:pt>
                <c:pt idx="96">
                  <c:v>266.35967829041749</c:v>
                </c:pt>
                <c:pt idx="97">
                  <c:v>269.28672136084532</c:v>
                </c:pt>
                <c:pt idx="98">
                  <c:v>272.2437738154967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4E-4363-A95C-19B1F329687A}"/>
            </c:ext>
          </c:extLst>
        </c:ser>
        <c:ser>
          <c:idx val="25"/>
          <c:order val="25"/>
          <c:tx>
            <c:strRef>
              <c:f>Outputs!$AA$1:$AA$2</c:f>
              <c:strCache>
                <c:ptCount val="2"/>
                <c:pt idx="0">
                  <c:v>Alt1_85_LP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1.6684747130610245</c:v>
                </c:pt>
                <c:pt idx="1">
                  <c:v>3.4308569194949188</c:v>
                </c:pt>
                <c:pt idx="2">
                  <c:v>5.2875249210719151</c:v>
                </c:pt>
                <c:pt idx="3">
                  <c:v>7.229531080861296</c:v>
                </c:pt>
                <c:pt idx="4">
                  <c:v>9.2570284643674938</c:v>
                </c:pt>
                <c:pt idx="5">
                  <c:v>11.324869693198417</c:v>
                </c:pt>
                <c:pt idx="6">
                  <c:v>13.374930816909279</c:v>
                </c:pt>
                <c:pt idx="7">
                  <c:v>15.404417906440489</c:v>
                </c:pt>
                <c:pt idx="8">
                  <c:v>17.430878474135728</c:v>
                </c:pt>
                <c:pt idx="9">
                  <c:v>19.538493057545807</c:v>
                </c:pt>
                <c:pt idx="10">
                  <c:v>21.74398972985318</c:v>
                </c:pt>
                <c:pt idx="11">
                  <c:v>24.041149932309906</c:v>
                </c:pt>
                <c:pt idx="12">
                  <c:v>26.42817060021622</c:v>
                </c:pt>
                <c:pt idx="13">
                  <c:v>28.83868119131915</c:v>
                </c:pt>
                <c:pt idx="14">
                  <c:v>31.233100569749613</c:v>
                </c:pt>
                <c:pt idx="15">
                  <c:v>33.610229427777291</c:v>
                </c:pt>
                <c:pt idx="16">
                  <c:v>35.978602169122183</c:v>
                </c:pt>
                <c:pt idx="17">
                  <c:v>38.354103301950211</c:v>
                </c:pt>
                <c:pt idx="18">
                  <c:v>40.779987916261383</c:v>
                </c:pt>
                <c:pt idx="19">
                  <c:v>43.241460965683927</c:v>
                </c:pt>
                <c:pt idx="20">
                  <c:v>45.730416389899091</c:v>
                </c:pt>
                <c:pt idx="21">
                  <c:v>48.211193986247871</c:v>
                </c:pt>
                <c:pt idx="22">
                  <c:v>50.676004397141178</c:v>
                </c:pt>
                <c:pt idx="23">
                  <c:v>53.115325183725027</c:v>
                </c:pt>
                <c:pt idx="24">
                  <c:v>55.520042914597298</c:v>
                </c:pt>
                <c:pt idx="25">
                  <c:v>57.907776900386551</c:v>
                </c:pt>
                <c:pt idx="26">
                  <c:v>60.319445972552352</c:v>
                </c:pt>
                <c:pt idx="27">
                  <c:v>62.752921329139767</c:v>
                </c:pt>
                <c:pt idx="28">
                  <c:v>65.183253457257479</c:v>
                </c:pt>
                <c:pt idx="29">
                  <c:v>67.613585585375191</c:v>
                </c:pt>
                <c:pt idx="30">
                  <c:v>70.00078685206141</c:v>
                </c:pt>
                <c:pt idx="31">
                  <c:v>72.347585948671153</c:v>
                </c:pt>
                <c:pt idx="32">
                  <c:v>74.654692814600196</c:v>
                </c:pt>
                <c:pt idx="33">
                  <c:v>76.998009876354388</c:v>
                </c:pt>
                <c:pt idx="34">
                  <c:v>79.389517802028521</c:v>
                </c:pt>
                <c:pt idx="35">
                  <c:v>81.809111993065741</c:v>
                </c:pt>
                <c:pt idx="36">
                  <c:v>84.274828865725638</c:v>
                </c:pt>
                <c:pt idx="37">
                  <c:v>86.742722261606559</c:v>
                </c:pt>
                <c:pt idx="38">
                  <c:v>89.150580073302677</c:v>
                </c:pt>
                <c:pt idx="39">
                  <c:v>91.501261076091808</c:v>
                </c:pt>
                <c:pt idx="40">
                  <c:v>93.819916668928443</c:v>
                </c:pt>
                <c:pt idx="41">
                  <c:v>96.242603759094393</c:v>
                </c:pt>
                <c:pt idx="42">
                  <c:v>98.815740216193447</c:v>
                </c:pt>
                <c:pt idx="43">
                  <c:v>101.5418235772181</c:v>
                </c:pt>
                <c:pt idx="44">
                  <c:v>104.38597799706723</c:v>
                </c:pt>
                <c:pt idx="45">
                  <c:v>107.22976536189076</c:v>
                </c:pt>
                <c:pt idx="46">
                  <c:v>110.00721921053078</c:v>
                </c:pt>
                <c:pt idx="47">
                  <c:v>112.73355031813205</c:v>
                </c:pt>
                <c:pt idx="48">
                  <c:v>115.43262549356233</c:v>
                </c:pt>
                <c:pt idx="49">
                  <c:v>118.19156897847115</c:v>
                </c:pt>
                <c:pt idx="50">
                  <c:v>121.02774954252889</c:v>
                </c:pt>
                <c:pt idx="51">
                  <c:v>123.94399558506619</c:v>
                </c:pt>
                <c:pt idx="52">
                  <c:v>126.91871997833802</c:v>
                </c:pt>
                <c:pt idx="53">
                  <c:v>129.9007877236026</c:v>
                </c:pt>
                <c:pt idx="54">
                  <c:v>132.8508538651129</c:v>
                </c:pt>
                <c:pt idx="55">
                  <c:v>135.76776296686029</c:v>
                </c:pt>
                <c:pt idx="56">
                  <c:v>138.65904231934479</c:v>
                </c:pt>
                <c:pt idx="57">
                  <c:v>141.56821232837356</c:v>
                </c:pt>
                <c:pt idx="58">
                  <c:v>144.47460132778068</c:v>
                </c:pt>
                <c:pt idx="59">
                  <c:v>147.4105911799268</c:v>
                </c:pt>
                <c:pt idx="60">
                  <c:v>150.37160845132186</c:v>
                </c:pt>
                <c:pt idx="61">
                  <c:v>153.33381215089076</c:v>
                </c:pt>
                <c:pt idx="62">
                  <c:v>156.27630959280683</c:v>
                </c:pt>
                <c:pt idx="63">
                  <c:v>159.19443779811482</c:v>
                </c:pt>
                <c:pt idx="64">
                  <c:v>162.09992301004965</c:v>
                </c:pt>
                <c:pt idx="65">
                  <c:v>165.03580276252913</c:v>
                </c:pt>
                <c:pt idx="66">
                  <c:v>168.01558612448667</c:v>
                </c:pt>
                <c:pt idx="67">
                  <c:v>171.04378208767844</c:v>
                </c:pt>
                <c:pt idx="68">
                  <c:v>174.11483838803989</c:v>
                </c:pt>
                <c:pt idx="69">
                  <c:v>177.19953308928024</c:v>
                </c:pt>
                <c:pt idx="70">
                  <c:v>180.27030992807136</c:v>
                </c:pt>
                <c:pt idx="71">
                  <c:v>183.32511416470587</c:v>
                </c:pt>
                <c:pt idx="72">
                  <c:v>186.36702811436723</c:v>
                </c:pt>
                <c:pt idx="73">
                  <c:v>189.42028221835906</c:v>
                </c:pt>
                <c:pt idx="74">
                  <c:v>192.48930063789751</c:v>
                </c:pt>
                <c:pt idx="75">
                  <c:v>195.56843463882976</c:v>
                </c:pt>
                <c:pt idx="76">
                  <c:v>198.65337942664948</c:v>
                </c:pt>
                <c:pt idx="77">
                  <c:v>201.73265619442193</c:v>
                </c:pt>
                <c:pt idx="78">
                  <c:v>204.79980160401382</c:v>
                </c:pt>
                <c:pt idx="79">
                  <c:v>207.85224374439758</c:v>
                </c:pt>
                <c:pt idx="80">
                  <c:v>210.89705805627341</c:v>
                </c:pt>
                <c:pt idx="81">
                  <c:v>213.96198022012479</c:v>
                </c:pt>
                <c:pt idx="82">
                  <c:v>217.05706331982717</c:v>
                </c:pt>
                <c:pt idx="83">
                  <c:v>220.18865684176694</c:v>
                </c:pt>
                <c:pt idx="84">
                  <c:v>223.34981368428444</c:v>
                </c:pt>
                <c:pt idx="85">
                  <c:v>226.52405937413326</c:v>
                </c:pt>
                <c:pt idx="86">
                  <c:v>229.68729629967427</c:v>
                </c:pt>
                <c:pt idx="87">
                  <c:v>232.83725016978045</c:v>
                </c:pt>
                <c:pt idx="88">
                  <c:v>235.97661961291382</c:v>
                </c:pt>
                <c:pt idx="89">
                  <c:v>239.12219437262897</c:v>
                </c:pt>
                <c:pt idx="90">
                  <c:v>242.2866497234408</c:v>
                </c:pt>
                <c:pt idx="91">
                  <c:v>245.21611977012969</c:v>
                </c:pt>
                <c:pt idx="92">
                  <c:v>248.16024984735131</c:v>
                </c:pt>
                <c:pt idx="93">
                  <c:v>251.10425010738942</c:v>
                </c:pt>
                <c:pt idx="94">
                  <c:v>254.03501854321149</c:v>
                </c:pt>
                <c:pt idx="95">
                  <c:v>256.94963476232363</c:v>
                </c:pt>
                <c:pt idx="96">
                  <c:v>259.85595926517209</c:v>
                </c:pt>
                <c:pt idx="97">
                  <c:v>262.78300233559992</c:v>
                </c:pt>
                <c:pt idx="98">
                  <c:v>265.74005479025129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1.8467413578479062</c:v>
                      </c:pt>
                      <c:pt idx="1">
                        <c:v>1.9384608660896647</c:v>
                      </c:pt>
                      <c:pt idx="2">
                        <c:v>2.029262071723632</c:v>
                      </c:pt>
                      <c:pt idx="3">
                        <c:v>2.1102935332006321</c:v>
                      </c:pt>
                      <c:pt idx="4">
                        <c:v>2.1914846024859971</c:v>
                      </c:pt>
                      <c:pt idx="5">
                        <c:v>2.2279147613070762</c:v>
                      </c:pt>
                      <c:pt idx="6">
                        <c:v>2.2071910515207516</c:v>
                      </c:pt>
                      <c:pt idx="7">
                        <c:v>2.1846220454764862</c:v>
                      </c:pt>
                      <c:pt idx="8">
                        <c:v>2.1788003328266301</c:v>
                      </c:pt>
                      <c:pt idx="9">
                        <c:v>2.2568149411219749</c:v>
                      </c:pt>
                      <c:pt idx="10">
                        <c:v>2.3516626132088647</c:v>
                      </c:pt>
                      <c:pt idx="11">
                        <c:v>2.4395829835659937</c:v>
                      </c:pt>
                      <c:pt idx="12">
                        <c:v>2.5248798421939851</c:v>
                      </c:pt>
                      <c:pt idx="13">
                        <c:v>2.5439522917053425</c:v>
                      </c:pt>
                      <c:pt idx="14">
                        <c:v>2.5242636948451942</c:v>
                      </c:pt>
                      <c:pt idx="15">
                        <c:v>2.5041411532686393</c:v>
                      </c:pt>
                      <c:pt idx="16">
                        <c:v>2.4934253158875754</c:v>
                      </c:pt>
                      <c:pt idx="17">
                        <c:v>2.4981472245371323</c:v>
                      </c:pt>
                      <c:pt idx="18">
                        <c:v>2.545528802755304</c:v>
                      </c:pt>
                      <c:pt idx="19">
                        <c:v>2.5781034823671014</c:v>
                      </c:pt>
                      <c:pt idx="20">
                        <c:v>2.6030202336652888</c:v>
                      </c:pt>
                      <c:pt idx="21">
                        <c:v>2.5931125836151607</c:v>
                      </c:pt>
                      <c:pt idx="22">
                        <c:v>2.575195770171725</c:v>
                      </c:pt>
                      <c:pt idx="23">
                        <c:v>2.5471944694393494</c:v>
                      </c:pt>
                      <c:pt idx="24">
                        <c:v>2.5097462620849651</c:v>
                      </c:pt>
                      <c:pt idx="25">
                        <c:v>2.4903584328561732</c:v>
                      </c:pt>
                      <c:pt idx="26">
                        <c:v>2.5141439645866139</c:v>
                      </c:pt>
                      <c:pt idx="27">
                        <c:v>2.5430577665707643</c:v>
                      </c:pt>
                      <c:pt idx="28">
                        <c:v>2.5884952841756403</c:v>
                      </c:pt>
                      <c:pt idx="29">
                        <c:v>2.5884952841756403</c:v>
                      </c:pt>
                      <c:pt idx="30">
                        <c:v>2.5746694315943115</c:v>
                      </c:pt>
                      <c:pt idx="31">
                        <c:v>2.5539044896963765</c:v>
                      </c:pt>
                      <c:pt idx="32">
                        <c:v>2.5215822795700533</c:v>
                      </c:pt>
                      <c:pt idx="33">
                        <c:v>2.5556391297836916</c:v>
                      </c:pt>
                      <c:pt idx="34">
                        <c:v>2.5970139698094652</c:v>
                      </c:pt>
                      <c:pt idx="35">
                        <c:v>2.6169122542973406</c:v>
                      </c:pt>
                      <c:pt idx="36">
                        <c:v>2.6553630406738677</c:v>
                      </c:pt>
                      <c:pt idx="37">
                        <c:v>2.650770774449926</c:v>
                      </c:pt>
                      <c:pt idx="38">
                        <c:v>2.5849825374614355</c:v>
                      </c:pt>
                      <c:pt idx="39">
                        <c:v>2.5224208582455692</c:v>
                      </c:pt>
                      <c:pt idx="40">
                        <c:v>2.4859218685580413</c:v>
                      </c:pt>
                      <c:pt idx="41">
                        <c:v>2.5857638859065593</c:v>
                      </c:pt>
                      <c:pt idx="42">
                        <c:v>2.7309747366887098</c:v>
                      </c:pt>
                      <c:pt idx="43">
                        <c:v>2.8776487717061925</c:v>
                      </c:pt>
                      <c:pt idx="44">
                        <c:v>2.9899621700555619</c:v>
                      </c:pt>
                      <c:pt idx="45">
                        <c:v>2.9830559230089349</c:v>
                      </c:pt>
                      <c:pt idx="46">
                        <c:v>2.9107644989484696</c:v>
                      </c:pt>
                      <c:pt idx="47">
                        <c:v>2.8558124594188437</c:v>
                      </c:pt>
                      <c:pt idx="48">
                        <c:v>2.8253321444021724</c:v>
                      </c:pt>
                      <c:pt idx="49">
                        <c:v>2.8823585738774926</c:v>
                      </c:pt>
                      <c:pt idx="50">
                        <c:v>2.9574885310634587</c:v>
                      </c:pt>
                      <c:pt idx="51">
                        <c:v>3.0357774358510343</c:v>
                      </c:pt>
                      <c:pt idx="52">
                        <c:v>3.0923023571613975</c:v>
                      </c:pt>
                      <c:pt idx="53">
                        <c:v>3.0971779530362684</c:v>
                      </c:pt>
                      <c:pt idx="54">
                        <c:v>3.0631946468065743</c:v>
                      </c:pt>
                      <c:pt idx="55">
                        <c:v>3.0284415173491737</c:v>
                      </c:pt>
                      <c:pt idx="56">
                        <c:v>3.0011278862221031</c:v>
                      </c:pt>
                      <c:pt idx="57">
                        <c:v>3.0175222157539672</c:v>
                      </c:pt>
                      <c:pt idx="58">
                        <c:v>3.0131713761573353</c:v>
                      </c:pt>
                      <c:pt idx="59">
                        <c:v>3.0413340369019859</c:v>
                      </c:pt>
                      <c:pt idx="60">
                        <c:v>3.0648758530425657</c:v>
                      </c:pt>
                      <c:pt idx="61">
                        <c:v>3.0646530088596187</c:v>
                      </c:pt>
                      <c:pt idx="62">
                        <c:v>3.0434412460012199</c:v>
                      </c:pt>
                      <c:pt idx="63">
                        <c:v>3.0176021478739021</c:v>
                      </c:pt>
                      <c:pt idx="64">
                        <c:v>3.0036874602589938</c:v>
                      </c:pt>
                      <c:pt idx="65">
                        <c:v>3.0328452487623134</c:v>
                      </c:pt>
                      <c:pt idx="66">
                        <c:v>3.0754766805230216</c:v>
                      </c:pt>
                      <c:pt idx="67">
                        <c:v>3.1227119002602826</c:v>
                      </c:pt>
                      <c:pt idx="68">
                        <c:v>3.1645671268798301</c:v>
                      </c:pt>
                      <c:pt idx="69">
                        <c:v>3.1773583426855585</c:v>
                      </c:pt>
                      <c:pt idx="70">
                        <c:v>3.1623507935371338</c:v>
                      </c:pt>
                      <c:pt idx="71">
                        <c:v>3.1453097632285458</c:v>
                      </c:pt>
                      <c:pt idx="72">
                        <c:v>3.1314561834373134</c:v>
                      </c:pt>
                      <c:pt idx="73">
                        <c:v>3.1418084991263977</c:v>
                      </c:pt>
                      <c:pt idx="74">
                        <c:v>3.156603315521247</c:v>
                      </c:pt>
                      <c:pt idx="75">
                        <c:v>3.1657207744792975</c:v>
                      </c:pt>
                      <c:pt idx="76">
                        <c:v>3.1705626127007389</c:v>
                      </c:pt>
                      <c:pt idx="77">
                        <c:v>3.1640132515665607</c:v>
                      </c:pt>
                      <c:pt idx="78">
                        <c:v>3.151092185871466</c:v>
                      </c:pt>
                      <c:pt idx="79">
                        <c:v>3.1356398130891687</c:v>
                      </c:pt>
                      <c:pt idx="80">
                        <c:v>3.127293949296349</c:v>
                      </c:pt>
                      <c:pt idx="81">
                        <c:v>3.1467642805263791</c:v>
                      </c:pt>
                      <c:pt idx="82">
                        <c:v>3.176181908288656</c:v>
                      </c:pt>
                      <c:pt idx="83">
                        <c:v>3.2118498070819967</c:v>
                      </c:pt>
                      <c:pt idx="84">
                        <c:v>3.2403614175093849</c:v>
                      </c:pt>
                      <c:pt idx="85">
                        <c:v>3.252602640401518</c:v>
                      </c:pt>
                      <c:pt idx="86">
                        <c:v>3.2409600835430608</c:v>
                      </c:pt>
                      <c:pt idx="87">
                        <c:v>3.2270216330328068</c:v>
                      </c:pt>
                      <c:pt idx="88">
                        <c:v>3.215808881745458</c:v>
                      </c:pt>
                      <c:pt idx="89">
                        <c:v>3.2214053080430523</c:v>
                      </c:pt>
                      <c:pt idx="90">
                        <c:v>3.2396121602946768</c:v>
                      </c:pt>
                      <c:pt idx="91">
                        <c:v>3.2396121602946768</c:v>
                      </c:pt>
                      <c:pt idx="92">
                        <c:v>3.2396121602946768</c:v>
                      </c:pt>
                      <c:pt idx="93">
                        <c:v>3.2396121602946768</c:v>
                      </c:pt>
                      <c:pt idx="94">
                        <c:v>3.2396121602946768</c:v>
                      </c:pt>
                      <c:pt idx="95">
                        <c:v>3.2396121602946768</c:v>
                      </c:pt>
                      <c:pt idx="96">
                        <c:v>3.2396121602946768</c:v>
                      </c:pt>
                      <c:pt idx="97">
                        <c:v>3.2396121602946768</c:v>
                      </c:pt>
                      <c:pt idx="98">
                        <c:v>3.2396121602946768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34E-4363-A95C-19B1F32968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0.99999999999862066</c:v>
                      </c:pt>
                      <c:pt idx="31">
                        <c:v>0.99999999988666333</c:v>
                      </c:pt>
                      <c:pt idx="32">
                        <c:v>0.99999999494500735</c:v>
                      </c:pt>
                      <c:pt idx="33">
                        <c:v>0.9999998668705562</c:v>
                      </c:pt>
                      <c:pt idx="34">
                        <c:v>0.99999778564921327</c:v>
                      </c:pt>
                      <c:pt idx="35">
                        <c:v>0.99997538851609546</c:v>
                      </c:pt>
                      <c:pt idx="36">
                        <c:v>0.99980827524099458</c:v>
                      </c:pt>
                      <c:pt idx="37">
                        <c:v>0.9989107217634553</c:v>
                      </c:pt>
                      <c:pt idx="38">
                        <c:v>0.99532469100110743</c:v>
                      </c:pt>
                      <c:pt idx="39">
                        <c:v>0.98434030009494189</c:v>
                      </c:pt>
                      <c:pt idx="40">
                        <c:v>0.95782796428701344</c:v>
                      </c:pt>
                      <c:pt idx="41">
                        <c:v>0.90609295921341215</c:v>
                      </c:pt>
                      <c:pt idx="42">
                        <c:v>0.82262600147622833</c:v>
                      </c:pt>
                      <c:pt idx="43">
                        <c:v>0.70908017446150784</c:v>
                      </c:pt>
                      <c:pt idx="44">
                        <c:v>0.57655006858255065</c:v>
                      </c:pt>
                      <c:pt idx="45">
                        <c:v>0.44141627773469783</c:v>
                      </c:pt>
                      <c:pt idx="46">
                        <c:v>0.31899404984649093</c:v>
                      </c:pt>
                      <c:pt idx="47">
                        <c:v>0.21896580899836968</c:v>
                      </c:pt>
                      <c:pt idx="48">
                        <c:v>0.14413072703983548</c:v>
                      </c:pt>
                      <c:pt idx="49">
                        <c:v>9.2166599072242866E-2</c:v>
                      </c:pt>
                      <c:pt idx="50">
                        <c:v>5.8266665658706335E-2</c:v>
                      </c:pt>
                      <c:pt idx="51">
                        <c:v>3.7171205285535233E-2</c:v>
                      </c:pt>
                      <c:pt idx="52">
                        <c:v>2.4439102327754932E-2</c:v>
                      </c:pt>
                      <c:pt idx="53">
                        <c:v>1.684460827468278E-2</c:v>
                      </c:pt>
                      <c:pt idx="54">
                        <c:v>1.2277076646419385E-2</c:v>
                      </c:pt>
                      <c:pt idx="55">
                        <c:v>9.4499122267284654E-3</c:v>
                      </c:pt>
                      <c:pt idx="56">
                        <c:v>7.6088254970790642E-3</c:v>
                      </c:pt>
                      <c:pt idx="57">
                        <c:v>6.3204185690628051E-3</c:v>
                      </c:pt>
                      <c:pt idx="58">
                        <c:v>5.3714892252817318E-3</c:v>
                      </c:pt>
                      <c:pt idx="59">
                        <c:v>4.6413419375452448E-3</c:v>
                      </c:pt>
                      <c:pt idx="60">
                        <c:v>4.0583819571158933E-3</c:v>
                      </c:pt>
                      <c:pt idx="61">
                        <c:v>3.5775346540938995E-3</c:v>
                      </c:pt>
                      <c:pt idx="62">
                        <c:v>3.1727274132967824E-3</c:v>
                      </c:pt>
                      <c:pt idx="63">
                        <c:v>2.8286577123291202E-3</c:v>
                      </c:pt>
                      <c:pt idx="64">
                        <c:v>2.5348916537141874E-3</c:v>
                      </c:pt>
                      <c:pt idx="65">
                        <c:v>2.2834617238176422E-3</c:v>
                      </c:pt>
                      <c:pt idx="66">
                        <c:v>2.0652152352730398E-3</c:v>
                      </c:pt>
                      <c:pt idx="67">
                        <c:v>1.8741964829594936E-3</c:v>
                      </c:pt>
                      <c:pt idx="68">
                        <c:v>1.7058523616158353E-3</c:v>
                      </c:pt>
                      <c:pt idx="69">
                        <c:v>1.5568027205276856E-3</c:v>
                      </c:pt>
                      <c:pt idx="70">
                        <c:v>1.424217068689121E-3</c:v>
                      </c:pt>
                      <c:pt idx="71">
                        <c:v>1.3054889615363922E-3</c:v>
                      </c:pt>
                      <c:pt idx="72">
                        <c:v>1.1985829362555389E-3</c:v>
                      </c:pt>
                      <c:pt idx="73">
                        <c:v>1.1023200837003472E-3</c:v>
                      </c:pt>
                      <c:pt idx="74">
                        <c:v>1.0156026113936224E-3</c:v>
                      </c:pt>
                      <c:pt idx="75">
                        <c:v>9.3753399959155715E-4</c:v>
                      </c:pt>
                      <c:pt idx="76">
                        <c:v>8.6702871713978792E-4</c:v>
                      </c:pt>
                      <c:pt idx="77">
                        <c:v>8.0287008618023376E-4</c:v>
                      </c:pt>
                      <c:pt idx="78">
                        <c:v>7.4467062898153993E-4</c:v>
                      </c:pt>
                      <c:pt idx="79">
                        <c:v>6.9200329774601833E-4</c:v>
                      </c:pt>
                      <c:pt idx="80">
                        <c:v>6.446734258428354E-4</c:v>
                      </c:pt>
                      <c:pt idx="81">
                        <c:v>6.026699098643114E-4</c:v>
                      </c:pt>
                      <c:pt idx="82">
                        <c:v>5.6484130754199844E-4</c:v>
                      </c:pt>
                      <c:pt idx="83">
                        <c:v>5.3049395252604355E-4</c:v>
                      </c:pt>
                      <c:pt idx="84">
                        <c:v>4.9932606757152912E-4</c:v>
                      </c:pt>
                      <c:pt idx="85">
                        <c:v>4.7139982660702562E-4</c:v>
                      </c:pt>
                      <c:pt idx="86">
                        <c:v>4.4668494039082162E-4</c:v>
                      </c:pt>
                      <c:pt idx="87">
                        <c:v>4.2478331509633957E-4</c:v>
                      </c:pt>
                      <c:pt idx="88">
                        <c:v>4.0503506297253792E-4</c:v>
                      </c:pt>
                      <c:pt idx="89">
                        <c:v>3.8684483512333047E-4</c:v>
                      </c:pt>
                      <c:pt idx="90">
                        <c:v>3.7042107769672547E-4</c:v>
                      </c:pt>
                      <c:pt idx="91">
                        <c:v>3.7042107769672547E-4</c:v>
                      </c:pt>
                      <c:pt idx="92">
                        <c:v>3.7042107769672547E-4</c:v>
                      </c:pt>
                      <c:pt idx="93">
                        <c:v>3.7042107769672547E-4</c:v>
                      </c:pt>
                      <c:pt idx="94">
                        <c:v>3.7042107769672547E-4</c:v>
                      </c:pt>
                      <c:pt idx="95">
                        <c:v>3.7042107769672547E-4</c:v>
                      </c:pt>
                      <c:pt idx="96">
                        <c:v>3.7042107769672547E-4</c:v>
                      </c:pt>
                      <c:pt idx="97">
                        <c:v>3.7042107769672547E-4</c:v>
                      </c:pt>
                      <c:pt idx="98">
                        <c:v>3.7042107769672547E-4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E-4363-A95C-19B1F32968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1.6985710272556152</c:v>
                      </c:pt>
                      <c:pt idx="1">
                        <c:v>1.7920475168448748</c:v>
                      </c:pt>
                      <c:pt idx="2">
                        <c:v>1.8857548329038984</c:v>
                      </c:pt>
                      <c:pt idx="3">
                        <c:v>1.9704142486447578</c:v>
                      </c:pt>
                      <c:pt idx="4">
                        <c:v>2.0552247956147314</c:v>
                      </c:pt>
                      <c:pt idx="5">
                        <c:v>2.0948602557271281</c:v>
                      </c:pt>
                      <c:pt idx="6">
                        <c:v>2.0765406045321999</c:v>
                      </c:pt>
                      <c:pt idx="7">
                        <c:v>2.0556147239539539</c:v>
                      </c:pt>
                      <c:pt idx="8">
                        <c:v>2.0521031831503032</c:v>
                      </c:pt>
                      <c:pt idx="9">
                        <c:v>2.1327236228129682</c:v>
                      </c:pt>
                      <c:pt idx="10">
                        <c:v>2.2300964418608795</c:v>
                      </c:pt>
                      <c:pt idx="11">
                        <c:v>2.3211283495545909</c:v>
                      </c:pt>
                      <c:pt idx="12">
                        <c:v>2.4102263520005196</c:v>
                      </c:pt>
                      <c:pt idx="13">
                        <c:v>2.432983361167782</c:v>
                      </c:pt>
                      <c:pt idx="14">
                        <c:v>2.4162970800671246</c:v>
                      </c:pt>
                      <c:pt idx="15">
                        <c:v>2.398534739615934</c:v>
                      </c:pt>
                      <c:pt idx="16">
                        <c:v>2.3894475073053467</c:v>
                      </c:pt>
                      <c:pt idx="17">
                        <c:v>2.3961724054244913</c:v>
                      </c:pt>
                      <c:pt idx="18">
                        <c:v>2.446049211905474</c:v>
                      </c:pt>
                      <c:pt idx="19">
                        <c:v>2.4811266574515152</c:v>
                      </c:pt>
                      <c:pt idx="20">
                        <c:v>2.5081727613604983</c:v>
                      </c:pt>
                      <c:pt idx="21">
                        <c:v>2.4996979968675164</c:v>
                      </c:pt>
                      <c:pt idx="22">
                        <c:v>2.4833974740220874</c:v>
                      </c:pt>
                      <c:pt idx="23">
                        <c:v>2.4574843144228793</c:v>
                      </c:pt>
                      <c:pt idx="24">
                        <c:v>2.4224153141163742</c:v>
                      </c:pt>
                      <c:pt idx="25">
                        <c:v>2.4052014915744087</c:v>
                      </c:pt>
                      <c:pt idx="26">
                        <c:v>2.4302714566526902</c:v>
                      </c:pt>
                      <c:pt idx="27">
                        <c:v>2.4575839555034271</c:v>
                      </c:pt>
                      <c:pt idx="28">
                        <c:v>2.4862521758871119</c:v>
                      </c:pt>
                      <c:pt idx="29">
                        <c:v>2.4862521758871119</c:v>
                      </c:pt>
                      <c:pt idx="30">
                        <c:v>2.4618319012491989</c:v>
                      </c:pt>
                      <c:pt idx="31">
                        <c:v>2.4342188105293285</c:v>
                      </c:pt>
                      <c:pt idx="32">
                        <c:v>2.4000312289911085</c:v>
                      </c:pt>
                      <c:pt idx="33">
                        <c:v>2.4362665027074883</c:v>
                      </c:pt>
                      <c:pt idx="34">
                        <c:v>2.4818218093396309</c:v>
                      </c:pt>
                      <c:pt idx="35">
                        <c:v>2.5064624403465872</c:v>
                      </c:pt>
                      <c:pt idx="36">
                        <c:v>2.5492829538269302</c:v>
                      </c:pt>
                      <c:pt idx="37">
                        <c:v>2.548530310045428</c:v>
                      </c:pt>
                      <c:pt idx="38">
                        <c:v>2.4859915882884298</c:v>
                      </c:pt>
                      <c:pt idx="39">
                        <c:v>2.426480399213863</c:v>
                      </c:pt>
                      <c:pt idx="40">
                        <c:v>2.3925257251013456</c:v>
                      </c:pt>
                      <c:pt idx="41">
                        <c:v>2.4947282078834156</c:v>
                      </c:pt>
                      <c:pt idx="42">
                        <c:v>2.642922113685275</c:v>
                      </c:pt>
                      <c:pt idx="43">
                        <c:v>2.7931642029256256</c:v>
                      </c:pt>
                      <c:pt idx="44">
                        <c:v>2.9087545416270646</c:v>
                      </c:pt>
                      <c:pt idx="45">
                        <c:v>2.9055629806671366</c:v>
                      </c:pt>
                      <c:pt idx="46">
                        <c:v>2.8366572595550834</c:v>
                      </c:pt>
                      <c:pt idx="47">
                        <c:v>2.783889952118189</c:v>
                      </c:pt>
                      <c:pt idx="48">
                        <c:v>2.7552560253421272</c:v>
                      </c:pt>
                      <c:pt idx="49">
                        <c:v>2.8139207410325535</c:v>
                      </c:pt>
                      <c:pt idx="50">
                        <c:v>2.8902800542575924</c:v>
                      </c:pt>
                      <c:pt idx="51">
                        <c:v>2.9696111474765599</c:v>
                      </c:pt>
                      <c:pt idx="52">
                        <c:v>3.0272705023788338</c:v>
                      </c:pt>
                      <c:pt idx="53">
                        <c:v>3.0335709835163902</c:v>
                      </c:pt>
                      <c:pt idx="54">
                        <c:v>3.0007437340250931</c:v>
                      </c:pt>
                      <c:pt idx="55">
                        <c:v>2.9669274778459194</c:v>
                      </c:pt>
                      <c:pt idx="56">
                        <c:v>2.940603146975461</c:v>
                      </c:pt>
                      <c:pt idx="57">
                        <c:v>2.9578787463550946</c:v>
                      </c:pt>
                      <c:pt idx="58">
                        <c:v>2.9544492533922262</c:v>
                      </c:pt>
                      <c:pt idx="59">
                        <c:v>2.9834589366680535</c:v>
                      </c:pt>
                      <c:pt idx="60">
                        <c:v>3.0078730320735505</c:v>
                      </c:pt>
                      <c:pt idx="61">
                        <c:v>3.0084689175365451</c:v>
                      </c:pt>
                      <c:pt idx="62">
                        <c:v>2.9881356861634538</c:v>
                      </c:pt>
                      <c:pt idx="63">
                        <c:v>2.9631493836055385</c:v>
                      </c:pt>
                      <c:pt idx="64">
                        <c:v>2.949974801135324</c:v>
                      </c:pt>
                      <c:pt idx="65">
                        <c:v>2.9798461560256913</c:v>
                      </c:pt>
                      <c:pt idx="66">
                        <c:v>3.0232147556109092</c:v>
                      </c:pt>
                      <c:pt idx="67">
                        <c:v>3.0711301720742381</c:v>
                      </c:pt>
                      <c:pt idx="68">
                        <c:v>3.1135640559513922</c:v>
                      </c:pt>
                      <c:pt idx="69">
                        <c:v>3.1268538010154732</c:v>
                      </c:pt>
                      <c:pt idx="70">
                        <c:v>3.1124767265630267</c:v>
                      </c:pt>
                      <c:pt idx="71">
                        <c:v>3.0960545490167375</c:v>
                      </c:pt>
                      <c:pt idx="72">
                        <c:v>3.0827607796142185</c:v>
                      </c:pt>
                      <c:pt idx="73">
                        <c:v>3.0936787970146153</c:v>
                      </c:pt>
                      <c:pt idx="74">
                        <c:v>3.1090318063357323</c:v>
                      </c:pt>
                      <c:pt idx="75">
                        <c:v>3.1187244457487711</c:v>
                      </c:pt>
                      <c:pt idx="76">
                        <c:v>3.1241249883842777</c:v>
                      </c:pt>
                      <c:pt idx="77">
                        <c:v>3.1180845359238827</c:v>
                      </c:pt>
                      <c:pt idx="78">
                        <c:v>3.1056189787463695</c:v>
                      </c:pt>
                      <c:pt idx="79">
                        <c:v>3.0906016203539766</c:v>
                      </c:pt>
                      <c:pt idx="80">
                        <c:v>3.0826739326537407</c:v>
                      </c:pt>
                      <c:pt idx="81">
                        <c:v>3.1025149366203779</c:v>
                      </c:pt>
                      <c:pt idx="82">
                        <c:v>3.1323634874300583</c:v>
                      </c:pt>
                      <c:pt idx="83">
                        <c:v>3.1685179297306094</c:v>
                      </c:pt>
                      <c:pt idx="84">
                        <c:v>3.197623928754858</c:v>
                      </c:pt>
                      <c:pt idx="85">
                        <c:v>3.2103498573032758</c:v>
                      </c:pt>
                      <c:pt idx="86">
                        <c:v>3.1990727991371615</c:v>
                      </c:pt>
                      <c:pt idx="87">
                        <c:v>3.1855120487288731</c:v>
                      </c:pt>
                      <c:pt idx="88">
                        <c:v>3.174660450408</c:v>
                      </c:pt>
                      <c:pt idx="89">
                        <c:v>3.1806050445943201</c:v>
                      </c:pt>
                      <c:pt idx="90">
                        <c:v>3.199196098867763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E-4363-A95C-19B1F32968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4E-4363-A95C-19B1F32968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1.528343553315856</c:v>
                      </c:pt>
                      <c:pt idx="1">
                        <c:v>1.6238616554086256</c:v>
                      </c:pt>
                      <c:pt idx="2">
                        <c:v>1.7208690290223447</c:v>
                      </c:pt>
                      <c:pt idx="3">
                        <c:v>1.8094694515679006</c:v>
                      </c:pt>
                      <c:pt idx="4">
                        <c:v>1.8982294218751432</c:v>
                      </c:pt>
                      <c:pt idx="5">
                        <c:v>1.9414519061056248</c:v>
                      </c:pt>
                      <c:pt idx="6">
                        <c:v>1.9258277574533114</c:v>
                      </c:pt>
                      <c:pt idx="7">
                        <c:v>1.9067529892760955</c:v>
                      </c:pt>
                      <c:pt idx="8">
                        <c:v>1.9058336682883665</c:v>
                      </c:pt>
                      <c:pt idx="9">
                        <c:v>1.9893785469972209</c:v>
                      </c:pt>
                      <c:pt idx="10">
                        <c:v>2.0895902278176779</c:v>
                      </c:pt>
                      <c:pt idx="11">
                        <c:v>2.1841347351500207</c:v>
                      </c:pt>
                      <c:pt idx="12">
                        <c:v>2.2775103919492241</c:v>
                      </c:pt>
                      <c:pt idx="13">
                        <c:v>2.3044269486593816</c:v>
                      </c:pt>
                      <c:pt idx="14">
                        <c:v>2.2911244019754688</c:v>
                      </c:pt>
                      <c:pt idx="15">
                        <c:v>2.2760221828203884</c:v>
                      </c:pt>
                      <c:pt idx="16">
                        <c:v>2.2687822430752287</c:v>
                      </c:pt>
                      <c:pt idx="17">
                        <c:v>2.2777780090196837</c:v>
                      </c:pt>
                      <c:pt idx="18">
                        <c:v>2.3305033949537601</c:v>
                      </c:pt>
                      <c:pt idx="19">
                        <c:v>2.3684330722579987</c:v>
                      </c:pt>
                      <c:pt idx="20">
                        <c:v>2.3979042578509233</c:v>
                      </c:pt>
                      <c:pt idx="21">
                        <c:v>2.3910530973126978</c:v>
                      </c:pt>
                      <c:pt idx="22">
                        <c:v>2.3765993599889574</c:v>
                      </c:pt>
                      <c:pt idx="23">
                        <c:v>2.3530447661556613</c:v>
                      </c:pt>
                      <c:pt idx="24">
                        <c:v>2.3206658031308605</c:v>
                      </c:pt>
                      <c:pt idx="25">
                        <c:v>2.3059378104322454</c:v>
                      </c:pt>
                      <c:pt idx="26">
                        <c:v>2.3325197192821383</c:v>
                      </c:pt>
                      <c:pt idx="27">
                        <c:v>2.3581302173927683</c:v>
                      </c:pt>
                      <c:pt idx="28">
                        <c:v>2.3681837290036345</c:v>
                      </c:pt>
                      <c:pt idx="29">
                        <c:v>2.3681837290036345</c:v>
                      </c:pt>
                      <c:pt idx="30">
                        <c:v>2.3319183168017985</c:v>
                      </c:pt>
                      <c:pt idx="31">
                        <c:v>2.2966427744769575</c:v>
                      </c:pt>
                      <c:pt idx="32">
                        <c:v>2.260365002785464</c:v>
                      </c:pt>
                      <c:pt idx="33">
                        <c:v>2.2990654369681591</c:v>
                      </c:pt>
                      <c:pt idx="34">
                        <c:v>2.3493276066066637</c:v>
                      </c:pt>
                      <c:pt idx="35">
                        <c:v>2.3792799830814975</c:v>
                      </c:pt>
                      <c:pt idx="36">
                        <c:v>2.427026008596068</c:v>
                      </c:pt>
                      <c:pt idx="37">
                        <c:v>2.4306153853595944</c:v>
                      </c:pt>
                      <c:pt idx="38">
                        <c:v>2.3717785955800559</c:v>
                      </c:pt>
                      <c:pt idx="39">
                        <c:v>2.3157122897112057</c:v>
                      </c:pt>
                      <c:pt idx="40">
                        <c:v>2.2846175107436038</c:v>
                      </c:pt>
                      <c:pt idx="41">
                        <c:v>2.3895604216471527</c:v>
                      </c:pt>
                      <c:pt idx="42">
                        <c:v>2.5411417736760322</c:v>
                      </c:pt>
                      <c:pt idx="43">
                        <c:v>2.6954523305077465</c:v>
                      </c:pt>
                      <c:pt idx="44">
                        <c:v>2.8147933514973151</c:v>
                      </c:pt>
                      <c:pt idx="45">
                        <c:v>2.8158403664266625</c:v>
                      </c:pt>
                      <c:pt idx="46">
                        <c:v>2.7507949215780929</c:v>
                      </c:pt>
                      <c:pt idx="47">
                        <c:v>2.7005404185452448</c:v>
                      </c:pt>
                      <c:pt idx="48">
                        <c:v>2.6740364476681413</c:v>
                      </c:pt>
                      <c:pt idx="49">
                        <c:v>2.7345848207227199</c:v>
                      </c:pt>
                      <c:pt idx="50">
                        <c:v>2.8123619273801528</c:v>
                      </c:pt>
                      <c:pt idx="51">
                        <c:v>2.8929019825599607</c:v>
                      </c:pt>
                      <c:pt idx="52">
                        <c:v>2.9518904142114017</c:v>
                      </c:pt>
                      <c:pt idx="53">
                        <c:v>2.9598377259490132</c:v>
                      </c:pt>
                      <c:pt idx="54">
                        <c:v>2.9283431315032806</c:v>
                      </c:pt>
                      <c:pt idx="55">
                        <c:v>2.8956200241430428</c:v>
                      </c:pt>
                      <c:pt idx="56">
                        <c:v>2.870438028727726</c:v>
                      </c:pt>
                      <c:pt idx="57">
                        <c:v>2.8887397066081708</c:v>
                      </c:pt>
                      <c:pt idx="58">
                        <c:v>2.8863796608383874</c:v>
                      </c:pt>
                      <c:pt idx="59">
                        <c:v>2.9163706669870559</c:v>
                      </c:pt>
                      <c:pt idx="60">
                        <c:v>2.9417889195016547</c:v>
                      </c:pt>
                      <c:pt idx="61">
                        <c:v>2.943348836211757</c:v>
                      </c:pt>
                      <c:pt idx="62">
                        <c:v>2.9240224053269666</c:v>
                      </c:pt>
                      <c:pt idx="63">
                        <c:v>2.900021124075316</c:v>
                      </c:pt>
                      <c:pt idx="64">
                        <c:v>2.8877041440923268</c:v>
                      </c:pt>
                      <c:pt idx="65">
                        <c:v>2.9184158064939636</c:v>
                      </c:pt>
                      <c:pt idx="66">
                        <c:v>2.9626363678965677</c:v>
                      </c:pt>
                      <c:pt idx="67">
                        <c:v>3.0113464832901977</c:v>
                      </c:pt>
                      <c:pt idx="68">
                        <c:v>3.0544714200163554</c:v>
                      </c:pt>
                      <c:pt idx="69">
                        <c:v>3.0683410140991816</c:v>
                      </c:pt>
                      <c:pt idx="70">
                        <c:v>3.0546912581219128</c:v>
                      </c:pt>
                      <c:pt idx="71">
                        <c:v>3.0389810626894231</c:v>
                      </c:pt>
                      <c:pt idx="72">
                        <c:v>3.0263321134961889</c:v>
                      </c:pt>
                      <c:pt idx="73">
                        <c:v>3.0379181466010001</c:v>
                      </c:pt>
                      <c:pt idx="74">
                        <c:v>3.0539220532103433</c:v>
                      </c:pt>
                      <c:pt idx="75">
                        <c:v>3.0642799243085408</c:v>
                      </c:pt>
                      <c:pt idx="76">
                        <c:v>3.0703258959722093</c:v>
                      </c:pt>
                      <c:pt idx="77">
                        <c:v>3.0648751537409429</c:v>
                      </c:pt>
                      <c:pt idx="78">
                        <c:v>3.0529445100317223</c:v>
                      </c:pt>
                      <c:pt idx="79">
                        <c:v>3.0384331908650744</c:v>
                      </c:pt>
                      <c:pt idx="80">
                        <c:v>3.0309909073329839</c:v>
                      </c:pt>
                      <c:pt idx="81">
                        <c:v>3.0512701923270766</c:v>
                      </c:pt>
                      <c:pt idx="82">
                        <c:v>3.0816206751804596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4E-4363-A95C-19B1F32968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4E-4363-A95C-19B1F32968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1.972398884913374</c:v>
                      </c:pt>
                      <c:pt idx="1">
                        <c:v>2.0625917242131342</c:v>
                      </c:pt>
                      <c:pt idx="2">
                        <c:v>2.1508092916321928</c:v>
                      </c:pt>
                      <c:pt idx="3">
                        <c:v>2.2286669511376953</c:v>
                      </c:pt>
                      <c:pt idx="4">
                        <c:v>2.3066944009077877</c:v>
                      </c:pt>
                      <c:pt idx="5">
                        <c:v>2.3403971149204827</c:v>
                      </c:pt>
                      <c:pt idx="6">
                        <c:v>2.317646713819967</c:v>
                      </c:pt>
                      <c:pt idx="7">
                        <c:v>2.2936785922158891</c:v>
                      </c:pt>
                      <c:pt idx="8">
                        <c:v>2.2858896060548664</c:v>
                      </c:pt>
                      <c:pt idx="9">
                        <c:v>2.3616694078351217</c:v>
                      </c:pt>
                      <c:pt idx="10">
                        <c:v>2.4543473500195736</c:v>
                      </c:pt>
                      <c:pt idx="11">
                        <c:v>2.5395903312483297</c:v>
                      </c:pt>
                      <c:pt idx="12">
                        <c:v>2.6216519854850913</c:v>
                      </c:pt>
                      <c:pt idx="13">
                        <c:v>2.6375417150929445</c:v>
                      </c:pt>
                      <c:pt idx="14">
                        <c:v>2.6152753017190755</c:v>
                      </c:pt>
                      <c:pt idx="15">
                        <c:v>2.5931316389769874</c:v>
                      </c:pt>
                      <c:pt idx="16">
                        <c:v>2.5810162458374752</c:v>
                      </c:pt>
                      <c:pt idx="17">
                        <c:v>2.5840184878063233</c:v>
                      </c:pt>
                      <c:pt idx="18">
                        <c:v>2.6292451259774938</c:v>
                      </c:pt>
                      <c:pt idx="19">
                        <c:v>2.6596737915905755</c:v>
                      </c:pt>
                      <c:pt idx="20">
                        <c:v>2.6827650948635076</c:v>
                      </c:pt>
                      <c:pt idx="21">
                        <c:v>2.6716565037692028</c:v>
                      </c:pt>
                      <c:pt idx="22">
                        <c:v>2.6523506381735711</c:v>
                      </c:pt>
                      <c:pt idx="23">
                        <c:v>2.6225898023110421</c:v>
                      </c:pt>
                      <c:pt idx="24">
                        <c:v>2.5831199911641494</c:v>
                      </c:pt>
                      <c:pt idx="25">
                        <c:v>2.5616813995840975</c:v>
                      </c:pt>
                      <c:pt idx="26">
                        <c:v>2.5830926922428259</c:v>
                      </c:pt>
                      <c:pt idx="27">
                        <c:v>2.6086408765363718</c:v>
                      </c:pt>
                      <c:pt idx="28">
                        <c:v>2.6424878810323551</c:v>
                      </c:pt>
                      <c:pt idx="29">
                        <c:v>2.6424878810323551</c:v>
                      </c:pt>
                      <c:pt idx="30">
                        <c:v>2.6226630922144762</c:v>
                      </c:pt>
                      <c:pt idx="31">
                        <c:v>2.5974126564642548</c:v>
                      </c:pt>
                      <c:pt idx="32">
                        <c:v>2.5620879255866171</c:v>
                      </c:pt>
                      <c:pt idx="33">
                        <c:v>2.5939508393392634</c:v>
                      </c:pt>
                      <c:pt idx="34">
                        <c:v>2.6334703291168546</c:v>
                      </c:pt>
                      <c:pt idx="35">
                        <c:v>2.651708961280336</c:v>
                      </c:pt>
                      <c:pt idx="36">
                        <c:v>2.6887054654054499</c:v>
                      </c:pt>
                      <c:pt idx="37">
                        <c:v>2.6828748794613904</c:v>
                      </c:pt>
                      <c:pt idx="38">
                        <c:v>2.6160057829458965</c:v>
                      </c:pt>
                      <c:pt idx="39">
                        <c:v>2.5524641855909174</c:v>
                      </c:pt>
                      <c:pt idx="40">
                        <c:v>2.515164766130475</c:v>
                      </c:pt>
                      <c:pt idx="41">
                        <c:v>2.6142029521141539</c:v>
                      </c:pt>
                      <c:pt idx="42">
                        <c:v>2.7584007921323441</c:v>
                      </c:pt>
                      <c:pt idx="43">
                        <c:v>2.9038815160784157</c:v>
                      </c:pt>
                      <c:pt idx="44">
                        <c:v>3.015085774305033</c:v>
                      </c:pt>
                      <c:pt idx="45">
                        <c:v>3.0069399172868132</c:v>
                      </c:pt>
                      <c:pt idx="46">
                        <c:v>2.933526867720806</c:v>
                      </c:pt>
                      <c:pt idx="47">
                        <c:v>2.8778204087784034</c:v>
                      </c:pt>
                      <c:pt idx="48">
                        <c:v>2.8466888983574257</c:v>
                      </c:pt>
                      <c:pt idx="49">
                        <c:v>2.9031279019595919</c:v>
                      </c:pt>
                      <c:pt idx="50">
                        <c:v>2.9778053462613481</c:v>
                      </c:pt>
                      <c:pt idx="51">
                        <c:v>3.0556897399381762</c:v>
                      </c:pt>
                      <c:pt idx="52">
                        <c:v>3.1117718334989548</c:v>
                      </c:pt>
                      <c:pt idx="53">
                        <c:v>3.1161276610283015</c:v>
                      </c:pt>
                      <c:pt idx="54">
                        <c:v>3.0817118018345395</c:v>
                      </c:pt>
                      <c:pt idx="55">
                        <c:v>3.0465859828329234</c:v>
                      </c:pt>
                      <c:pt idx="56">
                        <c:v>3.0188964821305477</c:v>
                      </c:pt>
                      <c:pt idx="57">
                        <c:v>3.0349402418278828</c:v>
                      </c:pt>
                      <c:pt idx="58">
                        <c:v>3.0302293941893748</c:v>
                      </c:pt>
                      <c:pt idx="59">
                        <c:v>3.0580606767605922</c:v>
                      </c:pt>
                      <c:pt idx="60">
                        <c:v>3.0812729348156029</c:v>
                      </c:pt>
                      <c:pt idx="61">
                        <c:v>3.0807160183325961</c:v>
                      </c:pt>
                      <c:pt idx="62">
                        <c:v>3.0591856264719484</c:v>
                      </c:pt>
                      <c:pt idx="63">
                        <c:v>3.0330309700029594</c:v>
                      </c:pt>
                      <c:pt idx="64">
                        <c:v>3.018836805789288</c:v>
                      </c:pt>
                      <c:pt idx="65">
                        <c:v>3.0477115196489493</c:v>
                      </c:pt>
                      <c:pt idx="66">
                        <c:v>3.0900729024168601</c:v>
                      </c:pt>
                      <c:pt idx="67">
                        <c:v>3.1370566287419583</c:v>
                      </c:pt>
                      <c:pt idx="68">
                        <c:v>3.1786869668617097</c:v>
                      </c:pt>
                      <c:pt idx="69">
                        <c:v>3.1912825372598017</c:v>
                      </c:pt>
                      <c:pt idx="70">
                        <c:v>3.1760488801375359</c:v>
                      </c:pt>
                      <c:pt idx="71">
                        <c:v>3.1587828091828749</c:v>
                      </c:pt>
                      <c:pt idx="72">
                        <c:v>3.1447237897936997</c:v>
                      </c:pt>
                      <c:pt idx="73">
                        <c:v>3.1548621889161925</c:v>
                      </c:pt>
                      <c:pt idx="74">
                        <c:v>3.1694572676789359</c:v>
                      </c:pt>
                      <c:pt idx="75">
                        <c:v>3.1783701716113968</c:v>
                      </c:pt>
                      <c:pt idx="76">
                        <c:v>3.1830127925364335</c:v>
                      </c:pt>
                      <c:pt idx="77">
                        <c:v>3.1762801895227071</c:v>
                      </c:pt>
                      <c:pt idx="78">
                        <c:v>3.163185275895978</c:v>
                      </c:pt>
                      <c:pt idx="79">
                        <c:v>3.1475667548971749</c:v>
                      </c:pt>
                      <c:pt idx="80">
                        <c:v>3.1390635408807581</c:v>
                      </c:pt>
                      <c:pt idx="81">
                        <c:v>3.1583904301161203</c:v>
                      </c:pt>
                      <c:pt idx="82">
                        <c:v>3.1876430033915164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4E-4363-A95C-19B1F32968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34E-4363-A95C-19B1F32968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1.813488152880681</c:v>
                      </c:pt>
                      <c:pt idx="1">
                        <c:v>1.9056327788181728</c:v>
                      </c:pt>
                      <c:pt idx="2">
                        <c:v>1.9971089980247847</c:v>
                      </c:pt>
                      <c:pt idx="3">
                        <c:v>2.0789403766300842</c:v>
                      </c:pt>
                      <c:pt idx="4">
                        <c:v>2.1609236826461538</c:v>
                      </c:pt>
                      <c:pt idx="5">
                        <c:v>2.1981292112546571</c:v>
                      </c:pt>
                      <c:pt idx="6">
                        <c:v>2.1779919548634901</c:v>
                      </c:pt>
                      <c:pt idx="7">
                        <c:v>2.1558067899577549</c:v>
                      </c:pt>
                      <c:pt idx="8">
                        <c:v>2.1505260872146867</c:v>
                      </c:pt>
                      <c:pt idx="9">
                        <c:v>2.2291379625665653</c:v>
                      </c:pt>
                      <c:pt idx="10">
                        <c:v>2.3245587977626241</c:v>
                      </c:pt>
                      <c:pt idx="11">
                        <c:v>2.4131775702436715</c:v>
                      </c:pt>
                      <c:pt idx="12">
                        <c:v>2.499335650853594</c:v>
                      </c:pt>
                      <c:pt idx="13">
                        <c:v>2.5192349026945999</c:v>
                      </c:pt>
                      <c:pt idx="14">
                        <c:v>2.5002148978456828</c:v>
                      </c:pt>
                      <c:pt idx="15">
                        <c:v>2.4806275127053303</c:v>
                      </c:pt>
                      <c:pt idx="16">
                        <c:v>2.4702789662469868</c:v>
                      </c:pt>
                      <c:pt idx="17">
                        <c:v>2.4754496024855102</c:v>
                      </c:pt>
                      <c:pt idx="18">
                        <c:v>2.523389563415531</c:v>
                      </c:pt>
                      <c:pt idx="19">
                        <c:v>2.5565383776415458</c:v>
                      </c:pt>
                      <c:pt idx="20">
                        <c:v>2.5819405225314385</c:v>
                      </c:pt>
                      <c:pt idx="21">
                        <c:v>2.5723651409644712</c:v>
                      </c:pt>
                      <c:pt idx="22">
                        <c:v>2.5548053333374607</c:v>
                      </c:pt>
                      <c:pt idx="23">
                        <c:v>2.5272782965644187</c:v>
                      </c:pt>
                      <c:pt idx="24">
                        <c:v>2.4903583835642737</c:v>
                      </c:pt>
                      <c:pt idx="25">
                        <c:v>2.4712845569732482</c:v>
                      </c:pt>
                      <c:pt idx="26">
                        <c:v>2.4941841237222229</c:v>
                      </c:pt>
                      <c:pt idx="27">
                        <c:v>2.5184100884559397</c:v>
                      </c:pt>
                      <c:pt idx="28">
                        <c:v>2.5363945443297555</c:v>
                      </c:pt>
                      <c:pt idx="29">
                        <c:v>2.5363945443297555</c:v>
                      </c:pt>
                      <c:pt idx="30">
                        <c:v>2.5064054278813881</c:v>
                      </c:pt>
                      <c:pt idx="31">
                        <c:v>2.4746250030496557</c:v>
                      </c:pt>
                      <c:pt idx="32">
                        <c:v>2.4376584675521875</c:v>
                      </c:pt>
                      <c:pt idx="33">
                        <c:v>2.4718623229721066</c:v>
                      </c:pt>
                      <c:pt idx="34">
                        <c:v>2.5157269978844332</c:v>
                      </c:pt>
                      <c:pt idx="35">
                        <c:v>2.5388378230764852</c:v>
                      </c:pt>
                      <c:pt idx="36">
                        <c:v>2.5803203203623832</c:v>
                      </c:pt>
                      <c:pt idx="37">
                        <c:v>2.5784125265170954</c:v>
                      </c:pt>
                      <c:pt idx="38">
                        <c:v>2.5148915766986275</c:v>
                      </c:pt>
                      <c:pt idx="39">
                        <c:v>2.4544696419340704</c:v>
                      </c:pt>
                      <c:pt idx="40">
                        <c:v>2.4197569888782469</c:v>
                      </c:pt>
                      <c:pt idx="41">
                        <c:v>2.5212286438501601</c:v>
                      </c:pt>
                      <c:pt idx="42">
                        <c:v>2.6684944933458645</c:v>
                      </c:pt>
                      <c:pt idx="43">
                        <c:v>2.8176264626085623</c:v>
                      </c:pt>
                      <c:pt idx="44">
                        <c:v>2.9321853331321188</c:v>
                      </c:pt>
                      <c:pt idx="45">
                        <c:v>2.927845018060323</c:v>
                      </c:pt>
                      <c:pt idx="46">
                        <c:v>2.8578951508105095</c:v>
                      </c:pt>
                      <c:pt idx="47">
                        <c:v>2.8044298856662482</c:v>
                      </c:pt>
                      <c:pt idx="48">
                        <c:v>2.7751946183262195</c:v>
                      </c:pt>
                      <c:pt idx="49">
                        <c:v>2.8333135239897378</c:v>
                      </c:pt>
                      <c:pt idx="50">
                        <c:v>2.9092433459546219</c:v>
                      </c:pt>
                      <c:pt idx="51">
                        <c:v>2.9881962365816257</c:v>
                      </c:pt>
                      <c:pt idx="52">
                        <c:v>3.0454506333029943</c:v>
                      </c:pt>
                      <c:pt idx="53">
                        <c:v>3.0512694052403013</c:v>
                      </c:pt>
                      <c:pt idx="54">
                        <c:v>3.0180384796255852</c:v>
                      </c:pt>
                      <c:pt idx="55">
                        <c:v>2.9838775101605308</c:v>
                      </c:pt>
                      <c:pt idx="56">
                        <c:v>2.9571966725050625</c:v>
                      </c:pt>
                      <c:pt idx="57">
                        <c:v>2.9741449321401916</c:v>
                      </c:pt>
                      <c:pt idx="58">
                        <c:v>2.9703794741648677</c:v>
                      </c:pt>
                      <c:pt idx="59">
                        <c:v>2.9990779465829567</c:v>
                      </c:pt>
                      <c:pt idx="60">
                        <c:v>3.0231794822582767</c:v>
                      </c:pt>
                      <c:pt idx="61">
                        <c:v>3.0234772277488604</c:v>
                      </c:pt>
                      <c:pt idx="62">
                        <c:v>3.0028401068953507</c:v>
                      </c:pt>
                      <c:pt idx="63">
                        <c:v>2.9775596517014811</c:v>
                      </c:pt>
                      <c:pt idx="64">
                        <c:v>2.9641243577612268</c:v>
                      </c:pt>
                      <c:pt idx="65">
                        <c:v>2.993742478574013</c:v>
                      </c:pt>
                      <c:pt idx="66">
                        <c:v>3.0368574816031186</c:v>
                      </c:pt>
                      <c:pt idx="67">
                        <c:v>3.0845354895181543</c:v>
                      </c:pt>
                      <c:pt idx="68">
                        <c:v>3.1267614068854175</c:v>
                      </c:pt>
                      <c:pt idx="69">
                        <c:v>3.1398682959833106</c:v>
                      </c:pt>
                      <c:pt idx="70">
                        <c:v>3.1252752484674926</c:v>
                      </c:pt>
                      <c:pt idx="71">
                        <c:v>3.1086403553675677</c:v>
                      </c:pt>
                      <c:pt idx="72">
                        <c:v>3.095153672878753</c:v>
                      </c:pt>
                      <c:pt idx="73">
                        <c:v>3.1058751438376437</c:v>
                      </c:pt>
                      <c:pt idx="74">
                        <c:v>3.1210399629008125</c:v>
                      </c:pt>
                      <c:pt idx="75">
                        <c:v>3.1305401018474686</c:v>
                      </c:pt>
                      <c:pt idx="76">
                        <c:v>3.1357524614996386</c:v>
                      </c:pt>
                      <c:pt idx="77">
                        <c:v>3.129537826544011</c:v>
                      </c:pt>
                      <c:pt idx="78">
                        <c:v>3.1169111282504103</c:v>
                      </c:pt>
                      <c:pt idx="79">
                        <c:v>3.1017379330302108</c:v>
                      </c:pt>
                      <c:pt idx="80">
                        <c:v>3.0936614557170059</c:v>
                      </c:pt>
                      <c:pt idx="81">
                        <c:v>3.1133681604883137</c:v>
                      </c:pt>
                      <c:pt idx="82">
                        <c:v>3.1430663516397068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34E-4363-A95C-19B1F32968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34E-4363-A95C-19B1F32968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1.6221331272870196</c:v>
                      </c:pt>
                      <c:pt idx="1">
                        <c:v>1.7165783282738489</c:v>
                      </c:pt>
                      <c:pt idx="2">
                        <c:v>1.8117714302914194</c:v>
                      </c:pt>
                      <c:pt idx="3">
                        <c:v>1.8981764393749041</c:v>
                      </c:pt>
                      <c:pt idx="4">
                        <c:v>1.9847763724474929</c:v>
                      </c:pt>
                      <c:pt idx="5">
                        <c:v>2.0260804187732275</c:v>
                      </c:pt>
                      <c:pt idx="6">
                        <c:v>2.0090183768499719</c:v>
                      </c:pt>
                      <c:pt idx="7">
                        <c:v>1.9889425532749243</c:v>
                      </c:pt>
                      <c:pt idx="8">
                        <c:v>1.9866171239553672</c:v>
                      </c:pt>
                      <c:pt idx="9">
                        <c:v>2.0685669208956297</c:v>
                      </c:pt>
                      <c:pt idx="10">
                        <c:v>2.1672232766344433</c:v>
                      </c:pt>
                      <c:pt idx="11">
                        <c:v>2.2598446648255992</c:v>
                      </c:pt>
                      <c:pt idx="12">
                        <c:v>2.3508745073162283</c:v>
                      </c:pt>
                      <c:pt idx="13">
                        <c:v>2.3755034912835766</c:v>
                      </c:pt>
                      <c:pt idx="14">
                        <c:v>2.3603386744552877</c:v>
                      </c:pt>
                      <c:pt idx="15">
                        <c:v>2.34377437133069</c:v>
                      </c:pt>
                      <c:pt idx="16">
                        <c:v>2.3355212785892125</c:v>
                      </c:pt>
                      <c:pt idx="17">
                        <c:v>2.3432692413096632</c:v>
                      </c:pt>
                      <c:pt idx="18">
                        <c:v>2.3944300632736364</c:v>
                      </c:pt>
                      <c:pt idx="19">
                        <c:v>2.4307954533165135</c:v>
                      </c:pt>
                      <c:pt idx="20">
                        <c:v>2.4589371125118586</c:v>
                      </c:pt>
                      <c:pt idx="21">
                        <c:v>2.4511989704987869</c:v>
                      </c:pt>
                      <c:pt idx="22">
                        <c:v>2.4357334926489353</c:v>
                      </c:pt>
                      <c:pt idx="23">
                        <c:v>2.4108852922606685</c:v>
                      </c:pt>
                      <c:pt idx="24">
                        <c:v>2.3770194560872775</c:v>
                      </c:pt>
                      <c:pt idx="25">
                        <c:v>2.360783064494032</c:v>
                      </c:pt>
                      <c:pt idx="26">
                        <c:v>2.3855949397782723</c:v>
                      </c:pt>
                      <c:pt idx="27">
                        <c:v>2.4086595121620378</c:v>
                      </c:pt>
                      <c:pt idx="28">
                        <c:v>2.4098676515699946</c:v>
                      </c:pt>
                      <c:pt idx="29">
                        <c:v>2.4098676515699946</c:v>
                      </c:pt>
                      <c:pt idx="30">
                        <c:v>2.3689975745303951</c:v>
                      </c:pt>
                      <c:pt idx="31">
                        <c:v>2.3302814467417221</c:v>
                      </c:pt>
                      <c:pt idx="32">
                        <c:v>2.2917110837488819</c:v>
                      </c:pt>
                      <c:pt idx="33">
                        <c:v>2.3287428521641096</c:v>
                      </c:pt>
                      <c:pt idx="34">
                        <c:v>2.3776177180720919</c:v>
                      </c:pt>
                      <c:pt idx="35">
                        <c:v>2.4063199105946902</c:v>
                      </c:pt>
                      <c:pt idx="36">
                        <c:v>2.4529775475083859</c:v>
                      </c:pt>
                      <c:pt idx="37">
                        <c:v>2.4556194695952556</c:v>
                      </c:pt>
                      <c:pt idx="38">
                        <c:v>2.3959783602241496</c:v>
                      </c:pt>
                      <c:pt idx="39">
                        <c:v>2.3391673225723495</c:v>
                      </c:pt>
                      <c:pt idx="40">
                        <c:v>2.3074482274986314</c:v>
                      </c:pt>
                      <c:pt idx="41">
                        <c:v>2.4117799752905333</c:v>
                      </c:pt>
                      <c:pt idx="42">
                        <c:v>2.5626020081293248</c:v>
                      </c:pt>
                      <c:pt idx="43">
                        <c:v>2.7159975429679379</c:v>
                      </c:pt>
                      <c:pt idx="44">
                        <c:v>2.8344861489575006</c:v>
                      </c:pt>
                      <c:pt idx="45">
                        <c:v>2.8345839343792458</c:v>
                      </c:pt>
                      <c:pt idx="46">
                        <c:v>2.768673861470468</c:v>
                      </c:pt>
                      <c:pt idx="47">
                        <c:v>2.7178367615234191</c:v>
                      </c:pt>
                      <c:pt idx="48">
                        <c:v>2.6908279768816019</c:v>
                      </c:pt>
                      <c:pt idx="49">
                        <c:v>2.7509201914468768</c:v>
                      </c:pt>
                      <c:pt idx="50">
                        <c:v>2.8283348375548862</c:v>
                      </c:pt>
                      <c:pt idx="51">
                        <c:v>2.90855675645484</c:v>
                      </c:pt>
                      <c:pt idx="52">
                        <c:v>2.9672031387298321</c:v>
                      </c:pt>
                      <c:pt idx="53">
                        <c:v>2.9747451336934363</c:v>
                      </c:pt>
                      <c:pt idx="54">
                        <c:v>2.9429100632204044</c:v>
                      </c:pt>
                      <c:pt idx="55">
                        <c:v>2.9098957886100116</c:v>
                      </c:pt>
                      <c:pt idx="56">
                        <c:v>2.8844135720929911</c:v>
                      </c:pt>
                      <c:pt idx="57">
                        <c:v>2.9024393444901682</c:v>
                      </c:pt>
                      <c:pt idx="58">
                        <c:v>2.8997968993338965</c:v>
                      </c:pt>
                      <c:pt idx="59">
                        <c:v>2.9295260401141188</c:v>
                      </c:pt>
                      <c:pt idx="60">
                        <c:v>2.9546817863827437</c:v>
                      </c:pt>
                      <c:pt idx="61">
                        <c:v>2.9559911250505522</c:v>
                      </c:pt>
                      <c:pt idx="62">
                        <c:v>2.9364097210362328</c:v>
                      </c:pt>
                      <c:pt idx="63">
                        <c:v>2.912161437636851</c:v>
                      </c:pt>
                      <c:pt idx="64">
                        <c:v>2.8996256122162163</c:v>
                      </c:pt>
                      <c:pt idx="65">
                        <c:v>2.9301242694773526</c:v>
                      </c:pt>
                      <c:pt idx="66">
                        <c:v>2.974132000313233</c:v>
                      </c:pt>
                      <c:pt idx="67">
                        <c:v>3.0226420472185924</c:v>
                      </c:pt>
                      <c:pt idx="68">
                        <c:v>3.0655890449396046</c:v>
                      </c:pt>
                      <c:pt idx="69">
                        <c:v>3.0793030464217734</c:v>
                      </c:pt>
                      <c:pt idx="70">
                        <c:v>3.0654729304749284</c:v>
                      </c:pt>
                      <c:pt idx="71">
                        <c:v>3.0495864233050081</c:v>
                      </c:pt>
                      <c:pt idx="72">
                        <c:v>3.0367747508255518</c:v>
                      </c:pt>
                      <c:pt idx="73">
                        <c:v>3.0481953498841676</c:v>
                      </c:pt>
                      <c:pt idx="74">
                        <c:v>3.0640381194906663</c:v>
                      </c:pt>
                      <c:pt idx="75">
                        <c:v>3.0742329429592452</c:v>
                      </c:pt>
                      <c:pt idx="76">
                        <c:v>3.0801208003419314</c:v>
                      </c:pt>
                      <c:pt idx="77">
                        <c:v>3.0745237360409154</c:v>
                      </c:pt>
                      <c:pt idx="78">
                        <c:v>3.0624579832835455</c:v>
                      </c:pt>
                      <c:pt idx="79">
                        <c:v>3.0478173029791198</c:v>
                      </c:pt>
                      <c:pt idx="80">
                        <c:v>3.0402502830022202</c:v>
                      </c:pt>
                      <c:pt idx="81">
                        <c:v>3.060413982300906</c:v>
                      </c:pt>
                      <c:pt idx="82">
                        <c:v>3.090636977072152</c:v>
                      </c:pt>
                      <c:pt idx="83">
                        <c:v>2.9275192718816982</c:v>
                      </c:pt>
                      <c:pt idx="84">
                        <c:v>2.9502348609382536</c:v>
                      </c:pt>
                      <c:pt idx="85">
                        <c:v>2.9505171936286847</c:v>
                      </c:pt>
                      <c:pt idx="86">
                        <c:v>2.9327870658941135</c:v>
                      </c:pt>
                      <c:pt idx="87">
                        <c:v>2.915236993196034</c:v>
                      </c:pt>
                      <c:pt idx="88">
                        <c:v>2.9022085519423442</c:v>
                      </c:pt>
                      <c:pt idx="89">
                        <c:v>2.9129904720855517</c:v>
                      </c:pt>
                      <c:pt idx="90">
                        <c:v>2.91192283493266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34E-4363-A95C-19B1F32968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34E-4363-A95C-19B1F32968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2.0351954019268161</c:v>
                      </c:pt>
                      <c:pt idx="1">
                        <c:v>2.1245919265182729</c:v>
                      </c:pt>
                      <c:pt idx="2">
                        <c:v>2.2114956531393051</c:v>
                      </c:pt>
                      <c:pt idx="3">
                        <c:v>2.2877416508857755</c:v>
                      </c:pt>
                      <c:pt idx="4">
                        <c:v>2.3641537771213446</c:v>
                      </c:pt>
                      <c:pt idx="5">
                        <c:v>2.39646617870345</c:v>
                      </c:pt>
                      <c:pt idx="6">
                        <c:v>2.3726817034591994</c:v>
                      </c:pt>
                      <c:pt idx="7">
                        <c:v>2.3480077276158862</c:v>
                      </c:pt>
                      <c:pt idx="8">
                        <c:v>2.3392150308511166</c:v>
                      </c:pt>
                      <c:pt idx="9">
                        <c:v>2.4138611115689028</c:v>
                      </c:pt>
                      <c:pt idx="10">
                        <c:v>2.5054451496929491</c:v>
                      </c:pt>
                      <c:pt idx="11">
                        <c:v>2.589355732058225</c:v>
                      </c:pt>
                      <c:pt idx="12">
                        <c:v>2.6697392086288572</c:v>
                      </c:pt>
                      <c:pt idx="13">
                        <c:v>2.6840045156462393</c:v>
                      </c:pt>
                      <c:pt idx="14">
                        <c:v>2.6604319604629318</c:v>
                      </c:pt>
                      <c:pt idx="15">
                        <c:v>2.6372653012715674</c:v>
                      </c:pt>
                      <c:pt idx="16">
                        <c:v>2.6244508911716742</c:v>
                      </c:pt>
                      <c:pt idx="17">
                        <c:v>2.6265895587683694</c:v>
                      </c:pt>
                      <c:pt idx="18">
                        <c:v>2.6707290008572531</c:v>
                      </c:pt>
                      <c:pt idx="19">
                        <c:v>2.7000725020881484</c:v>
                      </c:pt>
                      <c:pt idx="20">
                        <c:v>2.7222495719367368</c:v>
                      </c:pt>
                      <c:pt idx="21">
                        <c:v>2.7105278095196863</c:v>
                      </c:pt>
                      <c:pt idx="22">
                        <c:v>2.6905416452257831</c:v>
                      </c:pt>
                      <c:pt idx="23">
                        <c:v>2.6598893872455265</c:v>
                      </c:pt>
                      <c:pt idx="24">
                        <c:v>2.619381386346419</c:v>
                      </c:pt>
                      <c:pt idx="25">
                        <c:v>2.5966886746730733</c:v>
                      </c:pt>
                      <c:pt idx="26">
                        <c:v>2.615393960654548</c:v>
                      </c:pt>
                      <c:pt idx="27">
                        <c:v>2.6336328707340257</c:v>
                      </c:pt>
                      <c:pt idx="28">
                        <c:v>2.6311643486863101</c:v>
                      </c:pt>
                      <c:pt idx="29">
                        <c:v>2.6311643486863101</c:v>
                      </c:pt>
                      <c:pt idx="30">
                        <c:v>2.5906601944868304</c:v>
                      </c:pt>
                      <c:pt idx="31">
                        <c:v>2.5510676433051516</c:v>
                      </c:pt>
                      <c:pt idx="32">
                        <c:v>2.508894333413032</c:v>
                      </c:pt>
                      <c:pt idx="33">
                        <c:v>2.539266965739849</c:v>
                      </c:pt>
                      <c:pt idx="34">
                        <c:v>2.5799002358045184</c:v>
                      </c:pt>
                      <c:pt idx="35">
                        <c:v>2.6000647699287964</c:v>
                      </c:pt>
                      <c:pt idx="36">
                        <c:v>2.6389855738858166</c:v>
                      </c:pt>
                      <c:pt idx="37">
                        <c:v>2.6348659432319521</c:v>
                      </c:pt>
                      <c:pt idx="38">
                        <c:v>2.5695096364369321</c:v>
                      </c:pt>
                      <c:pt idx="39">
                        <c:v>2.5073715746033165</c:v>
                      </c:pt>
                      <c:pt idx="40">
                        <c:v>2.4712202365255145</c:v>
                      </c:pt>
                      <c:pt idx="41">
                        <c:v>2.571354525382584</c:v>
                      </c:pt>
                      <c:pt idx="42">
                        <c:v>2.7169202730519091</c:v>
                      </c:pt>
                      <c:pt idx="43">
                        <c:v>2.8640228232866827</c:v>
                      </c:pt>
                      <c:pt idx="44">
                        <c:v>2.9767343436514793</c:v>
                      </c:pt>
                      <c:pt idx="45">
                        <c:v>2.9703341258655511</c:v>
                      </c:pt>
                      <c:pt idx="46">
                        <c:v>2.8985180674083524</c:v>
                      </c:pt>
                      <c:pt idx="47">
                        <c:v>2.8438372946215265</c:v>
                      </c:pt>
                      <c:pt idx="48">
                        <c:v>2.8135503702973765</c:v>
                      </c:pt>
                      <c:pt idx="49">
                        <c:v>2.8707084027666165</c:v>
                      </c:pt>
                      <c:pt idx="50">
                        <c:v>2.9458798075231569</c:v>
                      </c:pt>
                      <c:pt idx="51">
                        <c:v>3.0241700921557833</c:v>
                      </c:pt>
                      <c:pt idx="52">
                        <c:v>3.0807135170462301</c:v>
                      </c:pt>
                      <c:pt idx="53">
                        <c:v>3.0856609272664923</c:v>
                      </c:pt>
                      <c:pt idx="54">
                        <c:v>3.051703164151085</c:v>
                      </c:pt>
                      <c:pt idx="55">
                        <c:v>3.0169343469794234</c:v>
                      </c:pt>
                      <c:pt idx="56">
                        <c:v>2.9896114961120022</c:v>
                      </c:pt>
                      <c:pt idx="57">
                        <c:v>3.0059773989558987</c:v>
                      </c:pt>
                      <c:pt idx="58">
                        <c:v>3.0016098891251306</c:v>
                      </c:pt>
                      <c:pt idx="59">
                        <c:v>3.0297483607718982</c:v>
                      </c:pt>
                      <c:pt idx="60">
                        <c:v>3.0532798985843832</c:v>
                      </c:pt>
                      <c:pt idx="61">
                        <c:v>3.0530507334869945</c:v>
                      </c:pt>
                      <c:pt idx="62">
                        <c:v>3.0318503392952967</c:v>
                      </c:pt>
                      <c:pt idx="63">
                        <c:v>3.0060276439213336</c:v>
                      </c:pt>
                      <c:pt idx="64">
                        <c:v>2.9921125060117788</c:v>
                      </c:pt>
                      <c:pt idx="65">
                        <c:v>3.0212717442779278</c:v>
                      </c:pt>
                      <c:pt idx="66">
                        <c:v>3.0639114074394311</c:v>
                      </c:pt>
                      <c:pt idx="67">
                        <c:v>3.1111461461665701</c:v>
                      </c:pt>
                      <c:pt idx="68">
                        <c:v>3.1529837367796771</c:v>
                      </c:pt>
                      <c:pt idx="69">
                        <c:v>3.1657419377699552</c:v>
                      </c:pt>
                      <c:pt idx="70">
                        <c:v>3.1507330657919814</c:v>
                      </c:pt>
                      <c:pt idx="71">
                        <c:v>3.1336920569516602</c:v>
                      </c:pt>
                      <c:pt idx="72">
                        <c:v>3.1198272960154281</c:v>
                      </c:pt>
                      <c:pt idx="73">
                        <c:v>3.1301748326363787</c:v>
                      </c:pt>
                      <c:pt idx="74">
                        <c:v>3.1449637035023223</c:v>
                      </c:pt>
                      <c:pt idx="75">
                        <c:v>3.1540816311413415</c:v>
                      </c:pt>
                      <c:pt idx="76">
                        <c:v>3.1589223413113432</c:v>
                      </c:pt>
                      <c:pt idx="77">
                        <c:v>3.1523613240477921</c:v>
                      </c:pt>
                      <c:pt idx="78">
                        <c:v>3.1394178952401983</c:v>
                      </c:pt>
                      <c:pt idx="79">
                        <c:v>3.1239391247303714</c:v>
                      </c:pt>
                      <c:pt idx="80">
                        <c:v>3.1155639503343506</c:v>
                      </c:pt>
                      <c:pt idx="81">
                        <c:v>3.134994733331776</c:v>
                      </c:pt>
                      <c:pt idx="82">
                        <c:v>3.1643927704514132</c:v>
                      </c:pt>
                      <c:pt idx="83">
                        <c:v>3.2000571061703131</c:v>
                      </c:pt>
                      <c:pt idx="84">
                        <c:v>3.2286019047537655</c:v>
                      </c:pt>
                      <c:pt idx="85">
                        <c:v>3.2408481732892418</c:v>
                      </c:pt>
                      <c:pt idx="86">
                        <c:v>3.2291812998654454</c:v>
                      </c:pt>
                      <c:pt idx="87">
                        <c:v>3.2152243107008358</c:v>
                      </c:pt>
                      <c:pt idx="88">
                        <c:v>3.2039926693435916</c:v>
                      </c:pt>
                      <c:pt idx="89">
                        <c:v>3.2095710694365445</c:v>
                      </c:pt>
                      <c:pt idx="90">
                        <c:v>3.2277739162252601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34E-4363-A95C-19B1F32968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0.99999999999862066</c:v>
                      </c:pt>
                      <c:pt idx="31">
                        <c:v>0.99999999988666333</c:v>
                      </c:pt>
                      <c:pt idx="32">
                        <c:v>0.99999999494500735</c:v>
                      </c:pt>
                      <c:pt idx="33">
                        <c:v>0.9999998668705562</c:v>
                      </c:pt>
                      <c:pt idx="34">
                        <c:v>0.99999778564921327</c:v>
                      </c:pt>
                      <c:pt idx="35">
                        <c:v>0.99997538851609546</c:v>
                      </c:pt>
                      <c:pt idx="36">
                        <c:v>0.99980827524099458</c:v>
                      </c:pt>
                      <c:pt idx="37">
                        <c:v>0.9989107217634553</c:v>
                      </c:pt>
                      <c:pt idx="38">
                        <c:v>0.99532469100110743</c:v>
                      </c:pt>
                      <c:pt idx="39">
                        <c:v>0.98434030009494189</c:v>
                      </c:pt>
                      <c:pt idx="40">
                        <c:v>0.95782796428701344</c:v>
                      </c:pt>
                      <c:pt idx="41">
                        <c:v>0.90609295921341215</c:v>
                      </c:pt>
                      <c:pt idx="42">
                        <c:v>0.82262600147622833</c:v>
                      </c:pt>
                      <c:pt idx="43">
                        <c:v>0.70908017446150784</c:v>
                      </c:pt>
                      <c:pt idx="44">
                        <c:v>0.57655006858255065</c:v>
                      </c:pt>
                      <c:pt idx="45">
                        <c:v>0.44141627773469783</c:v>
                      </c:pt>
                      <c:pt idx="46">
                        <c:v>0.31899404984649093</c:v>
                      </c:pt>
                      <c:pt idx="47">
                        <c:v>0.21896580899836968</c:v>
                      </c:pt>
                      <c:pt idx="48">
                        <c:v>0.14413072703983548</c:v>
                      </c:pt>
                      <c:pt idx="49">
                        <c:v>9.2166599072242866E-2</c:v>
                      </c:pt>
                      <c:pt idx="50">
                        <c:v>5.8266665658706335E-2</c:v>
                      </c:pt>
                      <c:pt idx="51">
                        <c:v>3.7171205285535233E-2</c:v>
                      </c:pt>
                      <c:pt idx="52">
                        <c:v>2.4439102327754932E-2</c:v>
                      </c:pt>
                      <c:pt idx="53">
                        <c:v>1.684460827468278E-2</c:v>
                      </c:pt>
                      <c:pt idx="54">
                        <c:v>1.2277076646419385E-2</c:v>
                      </c:pt>
                      <c:pt idx="55">
                        <c:v>9.4499122267284654E-3</c:v>
                      </c:pt>
                      <c:pt idx="56">
                        <c:v>7.6088254970790642E-3</c:v>
                      </c:pt>
                      <c:pt idx="57">
                        <c:v>6.3204185690628051E-3</c:v>
                      </c:pt>
                      <c:pt idx="58">
                        <c:v>5.3714892252817318E-3</c:v>
                      </c:pt>
                      <c:pt idx="59">
                        <c:v>4.6413419375452448E-3</c:v>
                      </c:pt>
                      <c:pt idx="60">
                        <c:v>4.0583819571158933E-3</c:v>
                      </c:pt>
                      <c:pt idx="61">
                        <c:v>3.5775346540938995E-3</c:v>
                      </c:pt>
                      <c:pt idx="62">
                        <c:v>3.1727274132967824E-3</c:v>
                      </c:pt>
                      <c:pt idx="63">
                        <c:v>2.8286577123291202E-3</c:v>
                      </c:pt>
                      <c:pt idx="64">
                        <c:v>2.5348916537141874E-3</c:v>
                      </c:pt>
                      <c:pt idx="65">
                        <c:v>2.2834617238176422E-3</c:v>
                      </c:pt>
                      <c:pt idx="66">
                        <c:v>2.0652152352730398E-3</c:v>
                      </c:pt>
                      <c:pt idx="67">
                        <c:v>1.8741964829594936E-3</c:v>
                      </c:pt>
                      <c:pt idx="68">
                        <c:v>1.7058523616158353E-3</c:v>
                      </c:pt>
                      <c:pt idx="69">
                        <c:v>1.5568027205276856E-3</c:v>
                      </c:pt>
                      <c:pt idx="70">
                        <c:v>1.424217068689121E-3</c:v>
                      </c:pt>
                      <c:pt idx="71">
                        <c:v>1.3054889615363922E-3</c:v>
                      </c:pt>
                      <c:pt idx="72">
                        <c:v>1.1985829362555389E-3</c:v>
                      </c:pt>
                      <c:pt idx="73">
                        <c:v>1.1023200837003472E-3</c:v>
                      </c:pt>
                      <c:pt idx="74">
                        <c:v>1.0156026113936224E-3</c:v>
                      </c:pt>
                      <c:pt idx="75">
                        <c:v>9.3753399959155715E-4</c:v>
                      </c:pt>
                      <c:pt idx="76">
                        <c:v>8.6702871713978792E-4</c:v>
                      </c:pt>
                      <c:pt idx="77">
                        <c:v>8.0287008618023376E-4</c:v>
                      </c:pt>
                      <c:pt idx="78">
                        <c:v>7.4467062898153993E-4</c:v>
                      </c:pt>
                      <c:pt idx="79">
                        <c:v>6.9200329774601833E-4</c:v>
                      </c:pt>
                      <c:pt idx="80">
                        <c:v>6.446734258428354E-4</c:v>
                      </c:pt>
                      <c:pt idx="81">
                        <c:v>6.026699098643114E-4</c:v>
                      </c:pt>
                      <c:pt idx="82">
                        <c:v>5.6484130754199844E-4</c:v>
                      </c:pt>
                      <c:pt idx="83">
                        <c:v>5.3049395252604355E-4</c:v>
                      </c:pt>
                      <c:pt idx="84">
                        <c:v>4.9932606757152912E-4</c:v>
                      </c:pt>
                      <c:pt idx="85">
                        <c:v>4.7139982660702562E-4</c:v>
                      </c:pt>
                      <c:pt idx="86">
                        <c:v>4.4668494039082162E-4</c:v>
                      </c:pt>
                      <c:pt idx="87">
                        <c:v>4.2478331509633957E-4</c:v>
                      </c:pt>
                      <c:pt idx="88">
                        <c:v>4.0503506297253792E-4</c:v>
                      </c:pt>
                      <c:pt idx="89">
                        <c:v>3.8684483512333047E-4</c:v>
                      </c:pt>
                      <c:pt idx="90">
                        <c:v>3.7042107769672547E-4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34E-4363-A95C-19B1F32968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1.8705033197716554</c:v>
                      </c:pt>
                      <c:pt idx="1">
                        <c:v>1.9620053421297745</c:v>
                      </c:pt>
                      <c:pt idx="2">
                        <c:v>2.0523262393710073</c:v>
                      </c:pt>
                      <c:pt idx="3">
                        <c:v>2.132741524979755</c:v>
                      </c:pt>
                      <c:pt idx="4">
                        <c:v>2.2133118061083015</c:v>
                      </c:pt>
                      <c:pt idx="5">
                        <c:v>2.2492932338755787</c:v>
                      </c:pt>
                      <c:pt idx="6">
                        <c:v>2.2282450844016082</c:v>
                      </c:pt>
                      <c:pt idx="7">
                        <c:v>2.2054324461123671</c:v>
                      </c:pt>
                      <c:pt idx="8">
                        <c:v>2.199265471462811</c:v>
                      </c:pt>
                      <c:pt idx="9">
                        <c:v>2.2768725245918247</c:v>
                      </c:pt>
                      <c:pt idx="10">
                        <c:v>2.3713171063535698</c:v>
                      </c:pt>
                      <c:pt idx="11">
                        <c:v>2.4587261733082189</c:v>
                      </c:pt>
                      <c:pt idx="12">
                        <c:v>2.5434216588801317</c:v>
                      </c:pt>
                      <c:pt idx="13">
                        <c:v>2.5618760257074826</c:v>
                      </c:pt>
                      <c:pt idx="14">
                        <c:v>2.5416841700143156</c:v>
                      </c:pt>
                      <c:pt idx="15">
                        <c:v>2.5211757068288558</c:v>
                      </c:pt>
                      <c:pt idx="16">
                        <c:v>2.5101933801414882</c:v>
                      </c:pt>
                      <c:pt idx="17">
                        <c:v>2.514591968016719</c:v>
                      </c:pt>
                      <c:pt idx="18">
                        <c:v>2.5615703212324998</c:v>
                      </c:pt>
                      <c:pt idx="19">
                        <c:v>2.5937487843002134</c:v>
                      </c:pt>
                      <c:pt idx="20">
                        <c:v>2.6183276662326116</c:v>
                      </c:pt>
                      <c:pt idx="21">
                        <c:v>2.6082065132542946</c:v>
                      </c:pt>
                      <c:pt idx="22">
                        <c:v>2.5900235924840236</c:v>
                      </c:pt>
                      <c:pt idx="23">
                        <c:v>2.5616981945526227</c:v>
                      </c:pt>
                      <c:pt idx="24">
                        <c:v>2.5238370938958012</c:v>
                      </c:pt>
                      <c:pt idx="25">
                        <c:v>2.5035655828101682</c:v>
                      </c:pt>
                      <c:pt idx="26">
                        <c:v>2.5236711537254917</c:v>
                      </c:pt>
                      <c:pt idx="27">
                        <c:v>2.5399900563640458</c:v>
                      </c:pt>
                      <c:pt idx="28">
                        <c:v>2.5179807175189874</c:v>
                      </c:pt>
                      <c:pt idx="29">
                        <c:v>2.5179807175189874</c:v>
                      </c:pt>
                      <c:pt idx="30">
                        <c:v>2.4651464689670699</c:v>
                      </c:pt>
                      <c:pt idx="31">
                        <c:v>2.4175686420375189</c:v>
                      </c:pt>
                      <c:pt idx="32">
                        <c:v>2.3731282017775177</c:v>
                      </c:pt>
                      <c:pt idx="33">
                        <c:v>2.4058540198686065</c:v>
                      </c:pt>
                      <c:pt idx="34">
                        <c:v>2.4511078989054771</c:v>
                      </c:pt>
                      <c:pt idx="35">
                        <c:v>2.4765352396313074</c:v>
                      </c:pt>
                      <c:pt idx="36">
                        <c:v>2.5203223142491349</c:v>
                      </c:pt>
                      <c:pt idx="37">
                        <c:v>2.5204839751884847</c:v>
                      </c:pt>
                      <c:pt idx="38">
                        <c:v>2.4587551829436984</c:v>
                      </c:pt>
                      <c:pt idx="39">
                        <c:v>2.4000258488629878</c:v>
                      </c:pt>
                      <c:pt idx="40">
                        <c:v>2.3667168290824216</c:v>
                      </c:pt>
                      <c:pt idx="41">
                        <c:v>2.4695126514390902</c:v>
                      </c:pt>
                      <c:pt idx="42">
                        <c:v>2.6184327277097763</c:v>
                      </c:pt>
                      <c:pt idx="43">
                        <c:v>2.7695532798944811</c:v>
                      </c:pt>
                      <c:pt idx="44">
                        <c:v>2.8859636981156038</c:v>
                      </c:pt>
                      <c:pt idx="45">
                        <c:v>2.8837468413336658</c:v>
                      </c:pt>
                      <c:pt idx="46">
                        <c:v>2.8157428827697162</c:v>
                      </c:pt>
                      <c:pt idx="47">
                        <c:v>2.7635330257817494</c:v>
                      </c:pt>
                      <c:pt idx="48">
                        <c:v>2.7353347639069776</c:v>
                      </c:pt>
                      <c:pt idx="49">
                        <c:v>2.7943417901211038</c:v>
                      </c:pt>
                      <c:pt idx="50">
                        <c:v>2.8709020675596797</c:v>
                      </c:pt>
                      <c:pt idx="51">
                        <c:v>2.9503694177503261</c:v>
                      </c:pt>
                      <c:pt idx="52">
                        <c:v>3.0081903721566254</c:v>
                      </c:pt>
                      <c:pt idx="53">
                        <c:v>3.0147358986014994</c:v>
                      </c:pt>
                      <c:pt idx="54">
                        <c:v>2.9820738894370504</c:v>
                      </c:pt>
                      <c:pt idx="55">
                        <c:v>2.9483599127432281</c:v>
                      </c:pt>
                      <c:pt idx="56">
                        <c:v>2.9221493417528155</c:v>
                      </c:pt>
                      <c:pt idx="57">
                        <c:v>2.9395084844452519</c:v>
                      </c:pt>
                      <c:pt idx="58">
                        <c:v>2.9361773253129315</c:v>
                      </c:pt>
                      <c:pt idx="59">
                        <c:v>2.965268612259504</c:v>
                      </c:pt>
                      <c:pt idx="60">
                        <c:v>2.9897794608101802</c:v>
                      </c:pt>
                      <c:pt idx="61">
                        <c:v>2.9904705082318155</c:v>
                      </c:pt>
                      <c:pt idx="62">
                        <c:v>2.9702537108479836</c:v>
                      </c:pt>
                      <c:pt idx="63">
                        <c:v>2.9453860263076579</c:v>
                      </c:pt>
                      <c:pt idx="64">
                        <c:v>2.9322999059743324</c:v>
                      </c:pt>
                      <c:pt idx="65">
                        <c:v>2.9622593274983537</c:v>
                      </c:pt>
                      <c:pt idx="66">
                        <c:v>3.0057233884743546</c:v>
                      </c:pt>
                      <c:pt idx="67">
                        <c:v>3.0537211852969719</c:v>
                      </c:pt>
                      <c:pt idx="68">
                        <c:v>3.0962099536432555</c:v>
                      </c:pt>
                      <c:pt idx="69">
                        <c:v>3.1095227365530369</c:v>
                      </c:pt>
                      <c:pt idx="70">
                        <c:v>3.0952196898544106</c:v>
                      </c:pt>
                      <c:pt idx="71">
                        <c:v>3.0788678723440288</c:v>
                      </c:pt>
                      <c:pt idx="72">
                        <c:v>3.0656258098772846</c:v>
                      </c:pt>
                      <c:pt idx="73">
                        <c:v>3.0766049080369426</c:v>
                      </c:pt>
                      <c:pt idx="74">
                        <c:v>3.0920153963660577</c:v>
                      </c:pt>
                      <c:pt idx="75">
                        <c:v>3.1017710578595352</c:v>
                      </c:pt>
                      <c:pt idx="76">
                        <c:v>3.1072316886054727</c:v>
                      </c:pt>
                      <c:pt idx="77">
                        <c:v>3.1012366070902035</c:v>
                      </c:pt>
                      <c:pt idx="78">
                        <c:v>3.0888014085003985</c:v>
                      </c:pt>
                      <c:pt idx="79">
                        <c:v>3.0738053685877542</c:v>
                      </c:pt>
                      <c:pt idx="80">
                        <c:v>3.0658933964939483</c:v>
                      </c:pt>
                      <c:pt idx="81">
                        <c:v>3.0857356473770858</c:v>
                      </c:pt>
                      <c:pt idx="82">
                        <c:v>3.1156080870864411</c:v>
                      </c:pt>
                      <c:pt idx="83">
                        <c:v>3.1518105403172512</c:v>
                      </c:pt>
                      <c:pt idx="84">
                        <c:v>3.1810142710664029</c:v>
                      </c:pt>
                      <c:pt idx="85">
                        <c:v>3.1937972875007072</c:v>
                      </c:pt>
                      <c:pt idx="86">
                        <c:v>3.1825350619290949</c:v>
                      </c:pt>
                      <c:pt idx="87">
                        <c:v>3.1689962302392387</c:v>
                      </c:pt>
                      <c:pt idx="88">
                        <c:v>3.1581640672699951</c:v>
                      </c:pt>
                      <c:pt idx="89">
                        <c:v>3.1641277566573405</c:v>
                      </c:pt>
                      <c:pt idx="90">
                        <c:v>3.1827552114381725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34E-4363-A95C-19B1F329687A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4E-4363-A95C-19B1F329687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1.6684747130610245</c:v>
                      </c:pt>
                      <c:pt idx="1">
                        <c:v>1.7623822064338945</c:v>
                      </c:pt>
                      <c:pt idx="2">
                        <c:v>1.8566680015769963</c:v>
                      </c:pt>
                      <c:pt idx="3">
                        <c:v>1.9420061597893812</c:v>
                      </c:pt>
                      <c:pt idx="4">
                        <c:v>2.0274973835061982</c:v>
                      </c:pt>
                      <c:pt idx="5">
                        <c:v>2.0678412288309231</c:v>
                      </c:pt>
                      <c:pt idx="6">
                        <c:v>2.0500611237108615</c:v>
                      </c:pt>
                      <c:pt idx="7">
                        <c:v>2.02948708953121</c:v>
                      </c:pt>
                      <c:pt idx="8">
                        <c:v>2.0264605676952381</c:v>
                      </c:pt>
                      <c:pt idx="9">
                        <c:v>2.1076145834100775</c:v>
                      </c:pt>
                      <c:pt idx="10">
                        <c:v>2.205496672307373</c:v>
                      </c:pt>
                      <c:pt idx="11">
                        <c:v>2.2971602024567286</c:v>
                      </c:pt>
                      <c:pt idx="12">
                        <c:v>2.3870206679063135</c:v>
                      </c:pt>
                      <c:pt idx="13">
                        <c:v>2.4105105911029314</c:v>
                      </c:pt>
                      <c:pt idx="14">
                        <c:v>2.3944193784304617</c:v>
                      </c:pt>
                      <c:pt idx="15">
                        <c:v>2.377128858027675</c:v>
                      </c:pt>
                      <c:pt idx="16">
                        <c:v>2.3683727413448947</c:v>
                      </c:pt>
                      <c:pt idx="17">
                        <c:v>2.3755011328280289</c:v>
                      </c:pt>
                      <c:pt idx="18">
                        <c:v>2.425884614311173</c:v>
                      </c:pt>
                      <c:pt idx="19">
                        <c:v>2.461473049422545</c:v>
                      </c:pt>
                      <c:pt idx="20">
                        <c:v>2.488955424215165</c:v>
                      </c:pt>
                      <c:pt idx="21">
                        <c:v>2.4807775963487781</c:v>
                      </c:pt>
                      <c:pt idx="22">
                        <c:v>2.4648104108933091</c:v>
                      </c:pt>
                      <c:pt idx="23">
                        <c:v>2.439320786583846</c:v>
                      </c:pt>
                      <c:pt idx="24">
                        <c:v>2.404717730872274</c:v>
                      </c:pt>
                      <c:pt idx="25">
                        <c:v>2.3877339857892554</c:v>
                      </c:pt>
                      <c:pt idx="26">
                        <c:v>2.4116690721658025</c:v>
                      </c:pt>
                      <c:pt idx="27">
                        <c:v>2.4334753565874152</c:v>
                      </c:pt>
                      <c:pt idx="28">
                        <c:v>2.4303321281177137</c:v>
                      </c:pt>
                      <c:pt idx="29">
                        <c:v>2.4303321281177137</c:v>
                      </c:pt>
                      <c:pt idx="30">
                        <c:v>2.3872012666862159</c:v>
                      </c:pt>
                      <c:pt idx="31">
                        <c:v>2.3467990966097445</c:v>
                      </c:pt>
                      <c:pt idx="32">
                        <c:v>2.307106865929049</c:v>
                      </c:pt>
                      <c:pt idx="33">
                        <c:v>2.3433170617541883</c:v>
                      </c:pt>
                      <c:pt idx="34">
                        <c:v>2.3915079256741372</c:v>
                      </c:pt>
                      <c:pt idx="35">
                        <c:v>2.4195941910372172</c:v>
                      </c:pt>
                      <c:pt idx="36">
                        <c:v>2.4657168726598919</c:v>
                      </c:pt>
                      <c:pt idx="37">
                        <c:v>2.4678933958809193</c:v>
                      </c:pt>
                      <c:pt idx="38">
                        <c:v>2.4078578116961133</c:v>
                      </c:pt>
                      <c:pt idx="39">
                        <c:v>2.3506810027891287</c:v>
                      </c:pt>
                      <c:pt idx="40">
                        <c:v>2.3186555928366341</c:v>
                      </c:pt>
                      <c:pt idx="41">
                        <c:v>2.4226870901659474</c:v>
                      </c:pt>
                      <c:pt idx="42">
                        <c:v>2.5731364570990496</c:v>
                      </c:pt>
                      <c:pt idx="43">
                        <c:v>2.7260833610246467</c:v>
                      </c:pt>
                      <c:pt idx="44">
                        <c:v>2.8441544198491311</c:v>
                      </c:pt>
                      <c:pt idx="45">
                        <c:v>2.8437873648235272</c:v>
                      </c:pt>
                      <c:pt idx="46">
                        <c:v>2.7774538486400164</c:v>
                      </c:pt>
                      <c:pt idx="47">
                        <c:v>2.7263311076012626</c:v>
                      </c:pt>
                      <c:pt idx="48">
                        <c:v>2.6990751754302753</c:v>
                      </c:pt>
                      <c:pt idx="49">
                        <c:v>2.7589434849088197</c:v>
                      </c:pt>
                      <c:pt idx="50">
                        <c:v>2.8361805640577429</c:v>
                      </c:pt>
                      <c:pt idx="51">
                        <c:v>2.916246042537296</c:v>
                      </c:pt>
                      <c:pt idx="52">
                        <c:v>2.9747243932718224</c:v>
                      </c:pt>
                      <c:pt idx="53">
                        <c:v>2.9820677452646009</c:v>
                      </c:pt>
                      <c:pt idx="54">
                        <c:v>2.950066141510284</c:v>
                      </c:pt>
                      <c:pt idx="55">
                        <c:v>2.9169091017473932</c:v>
                      </c:pt>
                      <c:pt idx="56">
                        <c:v>2.8912793524844962</c:v>
                      </c:pt>
                      <c:pt idx="57">
                        <c:v>2.9091700090287667</c:v>
                      </c:pt>
                      <c:pt idx="58">
                        <c:v>2.9063889994071248</c:v>
                      </c:pt>
                      <c:pt idx="59">
                        <c:v>2.9359898521461325</c:v>
                      </c:pt>
                      <c:pt idx="60">
                        <c:v>2.9610172713950584</c:v>
                      </c:pt>
                      <c:pt idx="61">
                        <c:v>2.9622036995688963</c:v>
                      </c:pt>
                      <c:pt idx="62">
                        <c:v>2.9424974419160552</c:v>
                      </c:pt>
                      <c:pt idx="63">
                        <c:v>2.9181282053080038</c:v>
                      </c:pt>
                      <c:pt idx="64">
                        <c:v>2.9054852119348196</c:v>
                      </c:pt>
                      <c:pt idx="65">
                        <c:v>2.9358797524794795</c:v>
                      </c:pt>
                      <c:pt idx="66">
                        <c:v>2.9797833619575531</c:v>
                      </c:pt>
                      <c:pt idx="67">
                        <c:v>3.0281959631917728</c:v>
                      </c:pt>
                      <c:pt idx="68">
                        <c:v>3.0710563003614388</c:v>
                      </c:pt>
                      <c:pt idx="69">
                        <c:v>3.0846947012403598</c:v>
                      </c:pt>
                      <c:pt idx="70">
                        <c:v>3.0707768387911156</c:v>
                      </c:pt>
                      <c:pt idx="71">
                        <c:v>3.0548042366345176</c:v>
                      </c:pt>
                      <c:pt idx="72">
                        <c:v>3.0419139496613523</c:v>
                      </c:pt>
                      <c:pt idx="73">
                        <c:v>3.0532541039918417</c:v>
                      </c:pt>
                      <c:pt idx="74">
                        <c:v>3.069018419538454</c:v>
                      </c:pt>
                      <c:pt idx="75">
                        <c:v>3.0791340009322306</c:v>
                      </c:pt>
                      <c:pt idx="76">
                        <c:v>3.0849447878197189</c:v>
                      </c:pt>
                      <c:pt idx="77">
                        <c:v>3.0792767677724453</c:v>
                      </c:pt>
                      <c:pt idx="78">
                        <c:v>3.0671454095918942</c:v>
                      </c:pt>
                      <c:pt idx="79">
                        <c:v>3.0524421403837483</c:v>
                      </c:pt>
                      <c:pt idx="80">
                        <c:v>3.0448143118758373</c:v>
                      </c:pt>
                      <c:pt idx="81">
                        <c:v>3.0649221638513682</c:v>
                      </c:pt>
                      <c:pt idx="82">
                        <c:v>3.0950830997023733</c:v>
                      </c:pt>
                      <c:pt idx="83">
                        <c:v>3.1315935219397826</c:v>
                      </c:pt>
                      <c:pt idx="84">
                        <c:v>3.161156842517495</c:v>
                      </c:pt>
                      <c:pt idx="85">
                        <c:v>3.1742456898488065</c:v>
                      </c:pt>
                      <c:pt idx="86">
                        <c:v>3.1632369255410118</c:v>
                      </c:pt>
                      <c:pt idx="87">
                        <c:v>3.1499538701061782</c:v>
                      </c:pt>
                      <c:pt idx="88">
                        <c:v>3.1393694431333787</c:v>
                      </c:pt>
                      <c:pt idx="89">
                        <c:v>3.1455747597151356</c:v>
                      </c:pt>
                      <c:pt idx="90">
                        <c:v>3.1644553508118407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4E-4363-A95C-19B1F329687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Alt1_85_%Retained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0.9999999999999919</c:v>
                </c:pt>
                <c:pt idx="30">
                  <c:v>0.99999999999862144</c:v>
                </c:pt>
                <c:pt idx="31">
                  <c:v>0.9999999998867023</c:v>
                </c:pt>
                <c:pt idx="32">
                  <c:v>0.99999999494646208</c:v>
                </c:pt>
                <c:pt idx="33">
                  <c:v>0.99999986690535392</c:v>
                </c:pt>
                <c:pt idx="34">
                  <c:v>0.99999778615670776</c:v>
                </c:pt>
                <c:pt idx="35">
                  <c:v>0.99997539389678003</c:v>
                </c:pt>
                <c:pt idx="36">
                  <c:v>0.99980831660143088</c:v>
                </c:pt>
                <c:pt idx="37">
                  <c:v>0.99891090288012285</c:v>
                </c:pt>
                <c:pt idx="38">
                  <c:v>0.99532516711986851</c:v>
                </c:pt>
                <c:pt idx="39">
                  <c:v>0.98434154179917943</c:v>
                </c:pt>
                <c:pt idx="40">
                  <c:v>0.95783028392726177</c:v>
                </c:pt>
                <c:pt idx="41">
                  <c:v>0.906098570222996</c:v>
                </c:pt>
                <c:pt idx="42">
                  <c:v>0.82263573988386851</c:v>
                </c:pt>
                <c:pt idx="43">
                  <c:v>0.70909215794726577</c:v>
                </c:pt>
                <c:pt idx="44">
                  <c:v>0.57656038667057785</c:v>
                </c:pt>
                <c:pt idx="45">
                  <c:v>0.44142592117490193</c:v>
                </c:pt>
                <c:pt idx="46">
                  <c:v>0.31900379436441473</c:v>
                </c:pt>
                <c:pt idx="47">
                  <c:v>0.21897343941549022</c:v>
                </c:pt>
                <c:pt idx="48">
                  <c:v>0.14413564301651788</c:v>
                </c:pt>
                <c:pt idx="49">
                  <c:v>9.2169348937681569E-2</c:v>
                </c:pt>
                <c:pt idx="50">
                  <c:v>5.8268364057049736E-2</c:v>
                </c:pt>
                <c:pt idx="51">
                  <c:v>3.7171355294610672E-2</c:v>
                </c:pt>
                <c:pt idx="52">
                  <c:v>2.4439123540340779E-2</c:v>
                </c:pt>
                <c:pt idx="53">
                  <c:v>1.6844575771503351E-2</c:v>
                </c:pt>
                <c:pt idx="54">
                  <c:v>1.2276999849937137E-2</c:v>
                </c:pt>
                <c:pt idx="55">
                  <c:v>9.4496749949730813E-3</c:v>
                </c:pt>
                <c:pt idx="56">
                  <c:v>7.6080538278613758E-3</c:v>
                </c:pt>
                <c:pt idx="57">
                  <c:v>6.3199680944600626E-3</c:v>
                </c:pt>
                <c:pt idx="58">
                  <c:v>5.3709578966107795E-3</c:v>
                </c:pt>
                <c:pt idx="59">
                  <c:v>4.6408780847337142E-3</c:v>
                </c:pt>
                <c:pt idx="60">
                  <c:v>4.0579542691683628E-3</c:v>
                </c:pt>
                <c:pt idx="61">
                  <c:v>3.577092735525931E-3</c:v>
                </c:pt>
                <c:pt idx="62">
                  <c:v>3.1723476731337508E-3</c:v>
                </c:pt>
                <c:pt idx="63">
                  <c:v>2.8284036394523458E-3</c:v>
                </c:pt>
                <c:pt idx="64">
                  <c:v>2.5346575993628055E-3</c:v>
                </c:pt>
                <c:pt idx="65">
                  <c:v>2.2831805333155641E-3</c:v>
                </c:pt>
                <c:pt idx="66">
                  <c:v>2.0650039723468039E-3</c:v>
                </c:pt>
                <c:pt idx="67">
                  <c:v>1.8739832567496208E-3</c:v>
                </c:pt>
                <c:pt idx="68">
                  <c:v>1.7056034804895789E-3</c:v>
                </c:pt>
                <c:pt idx="69">
                  <c:v>1.5565837604903049E-3</c:v>
                </c:pt>
                <c:pt idx="70">
                  <c:v>1.4240323741438147E-3</c:v>
                </c:pt>
                <c:pt idx="71">
                  <c:v>1.3052786512929248E-3</c:v>
                </c:pt>
                <c:pt idx="72">
                  <c:v>1.1984310426173133E-3</c:v>
                </c:pt>
                <c:pt idx="73">
                  <c:v>1.1021646790898155E-3</c:v>
                </c:pt>
                <c:pt idx="74">
                  <c:v>1.0154468786206248E-3</c:v>
                </c:pt>
                <c:pt idx="75">
                  <c:v>9.373934455277086E-4</c:v>
                </c:pt>
                <c:pt idx="76">
                  <c:v>8.6690991827899203E-4</c:v>
                </c:pt>
                <c:pt idx="77">
                  <c:v>8.0278357307117618E-4</c:v>
                </c:pt>
                <c:pt idx="78">
                  <c:v>7.445735606834349E-4</c:v>
                </c:pt>
                <c:pt idx="79">
                  <c:v>6.919125366924183E-4</c:v>
                </c:pt>
                <c:pt idx="80">
                  <c:v>6.4456913969135354E-4</c:v>
                </c:pt>
                <c:pt idx="81">
                  <c:v>6.0258201411319493E-4</c:v>
                </c:pt>
                <c:pt idx="82">
                  <c:v>5.6477654627347558E-4</c:v>
                </c:pt>
                <c:pt idx="83">
                  <c:v>5.3044614239282904E-4</c:v>
                </c:pt>
                <c:pt idx="84">
                  <c:v>4.9926101092245833E-4</c:v>
                </c:pt>
                <c:pt idx="85">
                  <c:v>4.7134601721205961E-4</c:v>
                </c:pt>
                <c:pt idx="86">
                  <c:v>4.4663213156299485E-4</c:v>
                </c:pt>
                <c:pt idx="87">
                  <c:v>4.2473978476050526E-4</c:v>
                </c:pt>
                <c:pt idx="88">
                  <c:v>4.0497898587591325E-4</c:v>
                </c:pt>
                <c:pt idx="89">
                  <c:v>3.8679520211555059E-4</c:v>
                </c:pt>
                <c:pt idx="90">
                  <c:v>3.7037745389817997E-4</c:v>
                </c:pt>
                <c:pt idx="91">
                  <c:v>3.4956853025025302E-4</c:v>
                </c:pt>
                <c:pt idx="92">
                  <c:v>3.3052313645279502E-4</c:v>
                </c:pt>
                <c:pt idx="93">
                  <c:v>3.1147774265533702E-4</c:v>
                </c:pt>
                <c:pt idx="94">
                  <c:v>2.9243234885787902E-4</c:v>
                </c:pt>
                <c:pt idx="95">
                  <c:v>2.7338695506041999E-4</c:v>
                </c:pt>
                <c:pt idx="96">
                  <c:v>2.5434156126296199E-4</c:v>
                </c:pt>
                <c:pt idx="97">
                  <c:v>2.3529616746550299E-4</c:v>
                </c:pt>
                <c:pt idx="98">
                  <c:v>2.1625077366804499E-4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Outputs!$C$1:$C$2</c:f>
              <c:strCache>
                <c:ptCount val="2"/>
                <c:pt idx="0">
                  <c:v>Alt1_85_HF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1.8467413578479062</c:v>
                </c:pt>
                <c:pt idx="1">
                  <c:v>3.7852022239375707</c:v>
                </c:pt>
                <c:pt idx="2">
                  <c:v>5.8144642956612032</c:v>
                </c:pt>
                <c:pt idx="3">
                  <c:v>7.9247578288618357</c:v>
                </c:pt>
                <c:pt idx="4">
                  <c:v>10.116242431347832</c:v>
                </c:pt>
                <c:pt idx="5">
                  <c:v>12.344157192654908</c:v>
                </c:pt>
                <c:pt idx="6">
                  <c:v>14.55134824417566</c:v>
                </c:pt>
                <c:pt idx="7">
                  <c:v>16.735970289652148</c:v>
                </c:pt>
                <c:pt idx="8">
                  <c:v>18.914770622478777</c:v>
                </c:pt>
                <c:pt idx="9">
                  <c:v>21.17158556360075</c:v>
                </c:pt>
                <c:pt idx="10">
                  <c:v>23.523248176809616</c:v>
                </c:pt>
                <c:pt idx="11">
                  <c:v>25.962831160375611</c:v>
                </c:pt>
                <c:pt idx="12">
                  <c:v>28.487711002569597</c:v>
                </c:pt>
                <c:pt idx="13">
                  <c:v>31.031663294274939</c:v>
                </c:pt>
                <c:pt idx="14">
                  <c:v>33.555926989120131</c:v>
                </c:pt>
                <c:pt idx="15">
                  <c:v>36.060068142388772</c:v>
                </c:pt>
                <c:pt idx="16">
                  <c:v>38.55349345827635</c:v>
                </c:pt>
                <c:pt idx="17">
                  <c:v>41.051640682813485</c:v>
                </c:pt>
                <c:pt idx="18">
                  <c:v>43.597169485568791</c:v>
                </c:pt>
                <c:pt idx="19">
                  <c:v>46.175272967935896</c:v>
                </c:pt>
                <c:pt idx="20">
                  <c:v>48.778293201601187</c:v>
                </c:pt>
                <c:pt idx="21">
                  <c:v>51.371405785216346</c:v>
                </c:pt>
                <c:pt idx="22">
                  <c:v>53.946601555388071</c:v>
                </c:pt>
                <c:pt idx="23">
                  <c:v>56.493796024827418</c:v>
                </c:pt>
                <c:pt idx="24">
                  <c:v>59.003542286912385</c:v>
                </c:pt>
                <c:pt idx="25">
                  <c:v>61.493900719768561</c:v>
                </c:pt>
                <c:pt idx="26">
                  <c:v>64.00804468435517</c:v>
                </c:pt>
                <c:pt idx="27">
                  <c:v>66.551102450925939</c:v>
                </c:pt>
                <c:pt idx="28">
                  <c:v>69.139597735101574</c:v>
                </c:pt>
                <c:pt idx="29">
                  <c:v>71.72809301927721</c:v>
                </c:pt>
                <c:pt idx="30">
                  <c:v>74.302762450871526</c:v>
                </c:pt>
                <c:pt idx="31">
                  <c:v>76.856666940567905</c:v>
                </c:pt>
                <c:pt idx="32">
                  <c:v>79.37824922013796</c:v>
                </c:pt>
                <c:pt idx="33">
                  <c:v>81.933888349921645</c:v>
                </c:pt>
                <c:pt idx="34">
                  <c:v>84.530902319731112</c:v>
                </c:pt>
                <c:pt idx="35">
                  <c:v>87.147814574028459</c:v>
                </c:pt>
                <c:pt idx="36">
                  <c:v>89.803177614702321</c:v>
                </c:pt>
                <c:pt idx="37">
                  <c:v>92.453948389152245</c:v>
                </c:pt>
                <c:pt idx="38">
                  <c:v>95.038930926613688</c:v>
                </c:pt>
                <c:pt idx="39">
                  <c:v>97.561351784859255</c:v>
                </c:pt>
                <c:pt idx="40">
                  <c:v>100.04727365341729</c:v>
                </c:pt>
                <c:pt idx="41">
                  <c:v>102.63303753932385</c:v>
                </c:pt>
                <c:pt idx="42">
                  <c:v>105.36401227601256</c:v>
                </c:pt>
                <c:pt idx="43">
                  <c:v>108.24166104771875</c:v>
                </c:pt>
                <c:pt idx="44">
                  <c:v>111.23162321777431</c:v>
                </c:pt>
                <c:pt idx="45">
                  <c:v>114.21467914078325</c:v>
                </c:pt>
                <c:pt idx="46">
                  <c:v>117.12544363973171</c:v>
                </c:pt>
                <c:pt idx="47">
                  <c:v>119.98125609915056</c:v>
                </c:pt>
                <c:pt idx="48">
                  <c:v>122.80658824355272</c:v>
                </c:pt>
                <c:pt idx="49">
                  <c:v>125.68894681743022</c:v>
                </c:pt>
                <c:pt idx="50">
                  <c:v>128.64643534849367</c:v>
                </c:pt>
                <c:pt idx="51">
                  <c:v>131.6822127843447</c:v>
                </c:pt>
                <c:pt idx="52">
                  <c:v>134.7745151415061</c:v>
                </c:pt>
                <c:pt idx="53">
                  <c:v>137.87169309454237</c:v>
                </c:pt>
                <c:pt idx="54">
                  <c:v>140.93488774134894</c:v>
                </c:pt>
                <c:pt idx="55">
                  <c:v>143.96332925869811</c:v>
                </c:pt>
                <c:pt idx="56">
                  <c:v>146.9644571449202</c:v>
                </c:pt>
                <c:pt idx="57">
                  <c:v>149.98197936067416</c:v>
                </c:pt>
                <c:pt idx="58">
                  <c:v>152.9951507368315</c:v>
                </c:pt>
                <c:pt idx="59">
                  <c:v>156.03648477373349</c:v>
                </c:pt>
                <c:pt idx="60">
                  <c:v>159.10136062677606</c:v>
                </c:pt>
                <c:pt idx="61">
                  <c:v>162.16601363563566</c:v>
                </c:pt>
                <c:pt idx="62">
                  <c:v>165.20945488163687</c:v>
                </c:pt>
                <c:pt idx="63">
                  <c:v>168.22705702951077</c:v>
                </c:pt>
                <c:pt idx="64">
                  <c:v>171.23074448976976</c:v>
                </c:pt>
                <c:pt idx="65">
                  <c:v>174.26358973853206</c:v>
                </c:pt>
                <c:pt idx="66">
                  <c:v>177.33906641905509</c:v>
                </c:pt>
                <c:pt idx="67">
                  <c:v>180.46177831931536</c:v>
                </c:pt>
                <c:pt idx="68">
                  <c:v>183.62634544619519</c:v>
                </c:pt>
                <c:pt idx="69">
                  <c:v>186.80370378888074</c:v>
                </c:pt>
                <c:pt idx="70">
                  <c:v>189.96605458241788</c:v>
                </c:pt>
                <c:pt idx="71">
                  <c:v>193.11136434564642</c:v>
                </c:pt>
                <c:pt idx="72">
                  <c:v>196.24282052908373</c:v>
                </c:pt>
                <c:pt idx="73">
                  <c:v>199.38462902821013</c:v>
                </c:pt>
                <c:pt idx="74">
                  <c:v>202.54123234373137</c:v>
                </c:pt>
                <c:pt idx="75">
                  <c:v>205.70695311821066</c:v>
                </c:pt>
                <c:pt idx="76">
                  <c:v>208.8775157309114</c:v>
                </c:pt>
                <c:pt idx="77">
                  <c:v>212.04152898247796</c:v>
                </c:pt>
                <c:pt idx="78">
                  <c:v>215.19262116834943</c:v>
                </c:pt>
                <c:pt idx="79">
                  <c:v>218.3282609814386</c:v>
                </c:pt>
                <c:pt idx="80">
                  <c:v>221.45555493073496</c:v>
                </c:pt>
                <c:pt idx="81">
                  <c:v>224.60231921126135</c:v>
                </c:pt>
                <c:pt idx="82">
                  <c:v>227.77850111955001</c:v>
                </c:pt>
                <c:pt idx="83">
                  <c:v>230.990350926632</c:v>
                </c:pt>
                <c:pt idx="84">
                  <c:v>234.23071234414138</c:v>
                </c:pt>
                <c:pt idx="85">
                  <c:v>237.48331498454289</c:v>
                </c:pt>
                <c:pt idx="86">
                  <c:v>240.72427506808594</c:v>
                </c:pt>
                <c:pt idx="87">
                  <c:v>243.95129670111876</c:v>
                </c:pt>
                <c:pt idx="88">
                  <c:v>247.16710558286422</c:v>
                </c:pt>
                <c:pt idx="89">
                  <c:v>250.38851089090727</c:v>
                </c:pt>
                <c:pt idx="90">
                  <c:v>253.62812305120195</c:v>
                </c:pt>
                <c:pt idx="91">
                  <c:v>256.86773521149661</c:v>
                </c:pt>
                <c:pt idx="92">
                  <c:v>260.10734737179126</c:v>
                </c:pt>
                <c:pt idx="93">
                  <c:v>263.34695953208592</c:v>
                </c:pt>
                <c:pt idx="94">
                  <c:v>266.58657169238057</c:v>
                </c:pt>
                <c:pt idx="95">
                  <c:v>269.82618385267523</c:v>
                </c:pt>
                <c:pt idx="96">
                  <c:v>273.06579601296988</c:v>
                </c:pt>
                <c:pt idx="97">
                  <c:v>276.30540817326454</c:v>
                </c:pt>
                <c:pt idx="98">
                  <c:v>279.54502033355919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563-80C3-5A0D64E1BB2D}"/>
            </c:ext>
          </c:extLst>
        </c:ser>
        <c:ser>
          <c:idx val="4"/>
          <c:order val="4"/>
          <c:tx>
            <c:strRef>
              <c:f>Outputs!$F$1:$F$2</c:f>
              <c:strCache>
                <c:ptCount val="2"/>
                <c:pt idx="0">
                  <c:v>Alt1_85_MF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1.6985710272556152</c:v>
                </c:pt>
                <c:pt idx="1">
                  <c:v>3.49061854410049</c:v>
                </c:pt>
                <c:pt idx="2">
                  <c:v>5.3763733770043887</c:v>
                </c:pt>
                <c:pt idx="3">
                  <c:v>7.3467876256491467</c:v>
                </c:pt>
                <c:pt idx="4">
                  <c:v>9.402012421263878</c:v>
                </c:pt>
                <c:pt idx="5">
                  <c:v>11.496872676991007</c:v>
                </c:pt>
                <c:pt idx="6">
                  <c:v>13.573413281523207</c:v>
                </c:pt>
                <c:pt idx="7">
                  <c:v>15.62902800547716</c:v>
                </c:pt>
                <c:pt idx="8">
                  <c:v>17.681131188627464</c:v>
                </c:pt>
                <c:pt idx="9">
                  <c:v>19.813854811440432</c:v>
                </c:pt>
                <c:pt idx="10">
                  <c:v>22.043951253301312</c:v>
                </c:pt>
                <c:pt idx="11">
                  <c:v>24.365079602855904</c:v>
                </c:pt>
                <c:pt idx="12">
                  <c:v>26.775305954856425</c:v>
                </c:pt>
                <c:pt idx="13">
                  <c:v>29.208289316024207</c:v>
                </c:pt>
                <c:pt idx="14">
                  <c:v>31.624586396091331</c:v>
                </c:pt>
                <c:pt idx="15">
                  <c:v>34.023121135707264</c:v>
                </c:pt>
                <c:pt idx="16">
                  <c:v>36.412568643012612</c:v>
                </c:pt>
                <c:pt idx="17">
                  <c:v>38.808741048437106</c:v>
                </c:pt>
                <c:pt idx="18">
                  <c:v>41.254790260342581</c:v>
                </c:pt>
                <c:pt idx="19">
                  <c:v>43.7359169177941</c:v>
                </c:pt>
                <c:pt idx="20">
                  <c:v>46.244089679154598</c:v>
                </c:pt>
                <c:pt idx="21">
                  <c:v>48.743787676022116</c:v>
                </c:pt>
                <c:pt idx="22">
                  <c:v>51.227185150044207</c:v>
                </c:pt>
                <c:pt idx="23">
                  <c:v>53.684669464467085</c:v>
                </c:pt>
                <c:pt idx="24">
                  <c:v>56.107084778583456</c:v>
                </c:pt>
                <c:pt idx="25">
                  <c:v>58.512286270157865</c:v>
                </c:pt>
                <c:pt idx="26">
                  <c:v>60.942557726810556</c:v>
                </c:pt>
                <c:pt idx="27">
                  <c:v>63.400141682313986</c:v>
                </c:pt>
                <c:pt idx="28">
                  <c:v>65.886393858201103</c:v>
                </c:pt>
                <c:pt idx="29">
                  <c:v>68.37264603408822</c:v>
                </c:pt>
                <c:pt idx="30">
                  <c:v>70.834477935337418</c:v>
                </c:pt>
                <c:pt idx="31">
                  <c:v>73.268696745866748</c:v>
                </c:pt>
                <c:pt idx="32">
                  <c:v>75.668727974857859</c:v>
                </c:pt>
                <c:pt idx="33">
                  <c:v>78.104994477565342</c:v>
                </c:pt>
                <c:pt idx="34">
                  <c:v>80.586816286904977</c:v>
                </c:pt>
                <c:pt idx="35">
                  <c:v>83.093278727251558</c:v>
                </c:pt>
                <c:pt idx="36">
                  <c:v>85.64256168107849</c:v>
                </c:pt>
                <c:pt idx="37">
                  <c:v>88.191091991123912</c:v>
                </c:pt>
                <c:pt idx="38">
                  <c:v>90.67708357941234</c:v>
                </c:pt>
                <c:pt idx="39">
                  <c:v>93.103563978626198</c:v>
                </c:pt>
                <c:pt idx="40">
                  <c:v>95.496089703727549</c:v>
                </c:pt>
                <c:pt idx="41">
                  <c:v>97.990817911610961</c:v>
                </c:pt>
                <c:pt idx="42">
                  <c:v>100.63374002529623</c:v>
                </c:pt>
                <c:pt idx="43">
                  <c:v>103.42690422822186</c:v>
                </c:pt>
                <c:pt idx="44">
                  <c:v>106.33565876984892</c:v>
                </c:pt>
                <c:pt idx="45">
                  <c:v>109.24122175051606</c:v>
                </c:pt>
                <c:pt idx="46">
                  <c:v>112.07787901007114</c:v>
                </c:pt>
                <c:pt idx="47">
                  <c:v>114.86176896218933</c:v>
                </c:pt>
                <c:pt idx="48">
                  <c:v>117.61702498753145</c:v>
                </c:pt>
                <c:pt idx="49">
                  <c:v>120.430945728564</c:v>
                </c:pt>
                <c:pt idx="50">
                  <c:v>123.32122578282159</c:v>
                </c:pt>
                <c:pt idx="51">
                  <c:v>126.29083693029814</c:v>
                </c:pt>
                <c:pt idx="52">
                  <c:v>129.31810743267698</c:v>
                </c:pt>
                <c:pt idx="53">
                  <c:v>132.35167841619338</c:v>
                </c:pt>
                <c:pt idx="54">
                  <c:v>135.35242215021847</c:v>
                </c:pt>
                <c:pt idx="55">
                  <c:v>138.3193496280644</c:v>
                </c:pt>
                <c:pt idx="56">
                  <c:v>141.25995277503986</c:v>
                </c:pt>
                <c:pt idx="57">
                  <c:v>144.21783152139497</c:v>
                </c:pt>
                <c:pt idx="58">
                  <c:v>147.1722807747872</c:v>
                </c:pt>
                <c:pt idx="59">
                  <c:v>150.15573971145525</c:v>
                </c:pt>
                <c:pt idx="60">
                  <c:v>153.1636127435288</c:v>
                </c:pt>
                <c:pt idx="61">
                  <c:v>156.17208166106533</c:v>
                </c:pt>
                <c:pt idx="62">
                  <c:v>159.16021734722878</c:v>
                </c:pt>
                <c:pt idx="63">
                  <c:v>162.12336673083431</c:v>
                </c:pt>
                <c:pt idx="64">
                  <c:v>165.07334153196962</c:v>
                </c:pt>
                <c:pt idx="65">
                  <c:v>168.05318768799532</c:v>
                </c:pt>
                <c:pt idx="66">
                  <c:v>171.07640244360624</c:v>
                </c:pt>
                <c:pt idx="67">
                  <c:v>174.14753261568049</c:v>
                </c:pt>
                <c:pt idx="68">
                  <c:v>177.26109667163189</c:v>
                </c:pt>
                <c:pt idx="69">
                  <c:v>180.38795047264736</c:v>
                </c:pt>
                <c:pt idx="70">
                  <c:v>183.50042719921038</c:v>
                </c:pt>
                <c:pt idx="71">
                  <c:v>186.59648174822712</c:v>
                </c:pt>
                <c:pt idx="72">
                  <c:v>189.67924252784132</c:v>
                </c:pt>
                <c:pt idx="73">
                  <c:v>192.77292132485593</c:v>
                </c:pt>
                <c:pt idx="74">
                  <c:v>195.88195313119166</c:v>
                </c:pt>
                <c:pt idx="75">
                  <c:v>199.00067757694043</c:v>
                </c:pt>
                <c:pt idx="76">
                  <c:v>202.1248025653247</c:v>
                </c:pt>
                <c:pt idx="77">
                  <c:v>205.24288710124858</c:v>
                </c:pt>
                <c:pt idx="78">
                  <c:v>208.34850607999496</c:v>
                </c:pt>
                <c:pt idx="79">
                  <c:v>211.43910770034893</c:v>
                </c:pt>
                <c:pt idx="80">
                  <c:v>214.52178163300266</c:v>
                </c:pt>
                <c:pt idx="81">
                  <c:v>217.62429656962303</c:v>
                </c:pt>
                <c:pt idx="82">
                  <c:v>220.7566600570531</c:v>
                </c:pt>
                <c:pt idx="83">
                  <c:v>223.92517798678369</c:v>
                </c:pt>
                <c:pt idx="84">
                  <c:v>227.12280191553856</c:v>
                </c:pt>
                <c:pt idx="85">
                  <c:v>230.33315177284183</c:v>
                </c:pt>
                <c:pt idx="86">
                  <c:v>233.53222457197899</c:v>
                </c:pt>
                <c:pt idx="87">
                  <c:v>236.71773662070785</c:v>
                </c:pt>
                <c:pt idx="88">
                  <c:v>239.89239707111585</c:v>
                </c:pt>
                <c:pt idx="89">
                  <c:v>243.07300211571018</c:v>
                </c:pt>
                <c:pt idx="90">
                  <c:v>246.27219821457794</c:v>
                </c:pt>
                <c:pt idx="91">
                  <c:v>249.20166826126683</c:v>
                </c:pt>
                <c:pt idx="92">
                  <c:v>252.14579833848845</c:v>
                </c:pt>
                <c:pt idx="93">
                  <c:v>255.08979859852656</c:v>
                </c:pt>
                <c:pt idx="94">
                  <c:v>258.02056703434863</c:v>
                </c:pt>
                <c:pt idx="95">
                  <c:v>260.93518325346076</c:v>
                </c:pt>
                <c:pt idx="96">
                  <c:v>263.84150775630923</c:v>
                </c:pt>
                <c:pt idx="97">
                  <c:v>266.76855082673706</c:v>
                </c:pt>
                <c:pt idx="98">
                  <c:v>269.72560328138843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563-80C3-5A0D64E1BB2D}"/>
            </c:ext>
          </c:extLst>
        </c:ser>
        <c:ser>
          <c:idx val="7"/>
          <c:order val="7"/>
          <c:tx>
            <c:strRef>
              <c:f>Outputs!$I$1:$I$2</c:f>
              <c:strCache>
                <c:ptCount val="2"/>
                <c:pt idx="0">
                  <c:v>Alt1_85_LF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1.528343553315856</c:v>
                </c:pt>
                <c:pt idx="1">
                  <c:v>3.1522052087244816</c:v>
                </c:pt>
                <c:pt idx="2">
                  <c:v>4.8730742377468266</c:v>
                </c:pt>
                <c:pt idx="3">
                  <c:v>6.682543689314727</c:v>
                </c:pt>
                <c:pt idx="4">
                  <c:v>8.5807731111898704</c:v>
                </c:pt>
                <c:pt idx="5">
                  <c:v>10.522225017295495</c:v>
                </c:pt>
                <c:pt idx="6">
                  <c:v>12.448052774748806</c:v>
                </c:pt>
                <c:pt idx="7">
                  <c:v>14.354805764024901</c:v>
                </c:pt>
                <c:pt idx="8">
                  <c:v>16.260639432313269</c:v>
                </c:pt>
                <c:pt idx="9">
                  <c:v>18.250017979310488</c:v>
                </c:pt>
                <c:pt idx="10">
                  <c:v>20.339608207128165</c:v>
                </c:pt>
                <c:pt idx="11">
                  <c:v>22.523742942278187</c:v>
                </c:pt>
                <c:pt idx="12">
                  <c:v>24.801253334227411</c:v>
                </c:pt>
                <c:pt idx="13">
                  <c:v>27.105680282886794</c:v>
                </c:pt>
                <c:pt idx="14">
                  <c:v>29.396804684862264</c:v>
                </c:pt>
                <c:pt idx="15">
                  <c:v>31.672826867682652</c:v>
                </c:pt>
                <c:pt idx="16">
                  <c:v>33.941609110757881</c:v>
                </c:pt>
                <c:pt idx="17">
                  <c:v>36.219387119777565</c:v>
                </c:pt>
                <c:pt idx="18">
                  <c:v>38.549890514731324</c:v>
                </c:pt>
                <c:pt idx="19">
                  <c:v>40.918323586989324</c:v>
                </c:pt>
                <c:pt idx="20">
                  <c:v>43.316227844840249</c:v>
                </c:pt>
                <c:pt idx="21">
                  <c:v>45.707280942152948</c:v>
                </c:pt>
                <c:pt idx="22">
                  <c:v>48.083880302141907</c:v>
                </c:pt>
                <c:pt idx="23">
                  <c:v>50.436925068297569</c:v>
                </c:pt>
                <c:pt idx="24">
                  <c:v>52.757590871428427</c:v>
                </c:pt>
                <c:pt idx="25">
                  <c:v>55.063528681860674</c:v>
                </c:pt>
                <c:pt idx="26">
                  <c:v>57.396048401142814</c:v>
                </c:pt>
                <c:pt idx="27">
                  <c:v>59.754178618535583</c:v>
                </c:pt>
                <c:pt idx="28">
                  <c:v>62.122362347539216</c:v>
                </c:pt>
                <c:pt idx="29">
                  <c:v>64.490546076542856</c:v>
                </c:pt>
                <c:pt idx="30">
                  <c:v>66.82246439334466</c:v>
                </c:pt>
                <c:pt idx="31">
                  <c:v>69.119107167821625</c:v>
                </c:pt>
                <c:pt idx="32">
                  <c:v>71.379472170607087</c:v>
                </c:pt>
                <c:pt idx="33">
                  <c:v>73.678537607575251</c:v>
                </c:pt>
                <c:pt idx="34">
                  <c:v>76.027865214181915</c:v>
                </c:pt>
                <c:pt idx="35">
                  <c:v>78.407145197263418</c:v>
                </c:pt>
                <c:pt idx="36">
                  <c:v>80.834171205859491</c:v>
                </c:pt>
                <c:pt idx="37">
                  <c:v>83.264786591219092</c:v>
                </c:pt>
                <c:pt idx="38">
                  <c:v>85.636565186799146</c:v>
                </c:pt>
                <c:pt idx="39">
                  <c:v>87.952277476510346</c:v>
                </c:pt>
                <c:pt idx="40">
                  <c:v>90.236894987253947</c:v>
                </c:pt>
                <c:pt idx="41">
                  <c:v>92.626455408901094</c:v>
                </c:pt>
                <c:pt idx="42">
                  <c:v>95.167597182577126</c:v>
                </c:pt>
                <c:pt idx="43">
                  <c:v>97.863049513084874</c:v>
                </c:pt>
                <c:pt idx="44">
                  <c:v>100.67784286458219</c:v>
                </c:pt>
                <c:pt idx="45">
                  <c:v>103.49368323100884</c:v>
                </c:pt>
                <c:pt idx="46">
                  <c:v>106.24447815258694</c:v>
                </c:pt>
                <c:pt idx="47">
                  <c:v>108.94501857113218</c:v>
                </c:pt>
                <c:pt idx="48">
                  <c:v>111.61905501880032</c:v>
                </c:pt>
                <c:pt idx="49">
                  <c:v>114.35363983952304</c:v>
                </c:pt>
                <c:pt idx="50">
                  <c:v>117.16600176690319</c:v>
                </c:pt>
                <c:pt idx="51">
                  <c:v>120.05890374946316</c:v>
                </c:pt>
                <c:pt idx="52">
                  <c:v>123.01079416367456</c:v>
                </c:pt>
                <c:pt idx="53">
                  <c:v>125.97063188962358</c:v>
                </c:pt>
                <c:pt idx="54">
                  <c:v>128.89897502112686</c:v>
                </c:pt>
                <c:pt idx="55">
                  <c:v>131.79459504526992</c:v>
                </c:pt>
                <c:pt idx="56">
                  <c:v>134.66503307399765</c:v>
                </c:pt>
                <c:pt idx="57">
                  <c:v>137.55377278060581</c:v>
                </c:pt>
                <c:pt idx="58">
                  <c:v>140.44015244144421</c:v>
                </c:pt>
                <c:pt idx="59">
                  <c:v>143.35652310843128</c:v>
                </c:pt>
                <c:pt idx="60">
                  <c:v>146.29831202793292</c:v>
                </c:pt>
                <c:pt idx="61">
                  <c:v>149.24166086414468</c:v>
                </c:pt>
                <c:pt idx="62">
                  <c:v>152.16568326947166</c:v>
                </c:pt>
                <c:pt idx="63">
                  <c:v>155.06570439354698</c:v>
                </c:pt>
                <c:pt idx="64">
                  <c:v>157.95340853763932</c:v>
                </c:pt>
                <c:pt idx="65">
                  <c:v>160.87182434413327</c:v>
                </c:pt>
                <c:pt idx="66">
                  <c:v>163.83446071202985</c:v>
                </c:pt>
                <c:pt idx="67">
                  <c:v>166.84580719532005</c:v>
                </c:pt>
                <c:pt idx="68">
                  <c:v>169.90027861533639</c:v>
                </c:pt>
                <c:pt idx="69">
                  <c:v>172.96861962943558</c:v>
                </c:pt>
                <c:pt idx="70">
                  <c:v>176.0233108875575</c:v>
                </c:pt>
                <c:pt idx="71">
                  <c:v>179.06229195024693</c:v>
                </c:pt>
                <c:pt idx="72">
                  <c:v>182.08862406374311</c:v>
                </c:pt>
                <c:pt idx="73">
                  <c:v>185.1265422103441</c:v>
                </c:pt>
                <c:pt idx="74">
                  <c:v>188.18046426355446</c:v>
                </c:pt>
                <c:pt idx="75">
                  <c:v>191.24474418786301</c:v>
                </c:pt>
                <c:pt idx="76">
                  <c:v>194.31507008383522</c:v>
                </c:pt>
                <c:pt idx="77">
                  <c:v>197.37994523757618</c:v>
                </c:pt>
                <c:pt idx="78">
                  <c:v>200.4328897476079</c:v>
                </c:pt>
                <c:pt idx="79">
                  <c:v>203.47132293847298</c:v>
                </c:pt>
                <c:pt idx="80">
                  <c:v>206.50231384580596</c:v>
                </c:pt>
                <c:pt idx="81">
                  <c:v>209.55358403813304</c:v>
                </c:pt>
                <c:pt idx="82">
                  <c:v>212.6352047133135</c:v>
                </c:pt>
                <c:pt idx="83">
                  <c:v>215.7535323576418</c:v>
                </c:pt>
                <c:pt idx="84">
                  <c:v>218.90165666648903</c:v>
                </c:pt>
                <c:pt idx="85">
                  <c:v>222.06306664728316</c:v>
                </c:pt>
                <c:pt idx="86">
                  <c:v>225.2136285692356</c:v>
                </c:pt>
                <c:pt idx="87">
                  <c:v>228.3510690914855</c:v>
                </c:pt>
                <c:pt idx="88">
                  <c:v>231.47808081193841</c:v>
                </c:pt>
                <c:pt idx="89">
                  <c:v>234.61144785367617</c:v>
                </c:pt>
                <c:pt idx="90">
                  <c:v>237.76385304826161</c:v>
                </c:pt>
                <c:pt idx="91">
                  <c:v>240.6933230949505</c:v>
                </c:pt>
                <c:pt idx="92">
                  <c:v>243.63745317217212</c:v>
                </c:pt>
                <c:pt idx="93">
                  <c:v>246.58145343221022</c:v>
                </c:pt>
                <c:pt idx="94">
                  <c:v>249.5122218680323</c:v>
                </c:pt>
                <c:pt idx="95">
                  <c:v>252.42683808714443</c:v>
                </c:pt>
                <c:pt idx="96">
                  <c:v>255.33316258999292</c:v>
                </c:pt>
                <c:pt idx="97">
                  <c:v>258.26020566042075</c:v>
                </c:pt>
                <c:pt idx="98">
                  <c:v>261.21725811507213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5-4563-80C3-5A0D64E1BB2D}"/>
            </c:ext>
          </c:extLst>
        </c:ser>
        <c:ser>
          <c:idx val="10"/>
          <c:order val="10"/>
          <c:tx>
            <c:strRef>
              <c:f>Outputs!$L$1:$L$2</c:f>
              <c:strCache>
                <c:ptCount val="2"/>
                <c:pt idx="0">
                  <c:v>Alt1_85_H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1.972398884913374</c:v>
                </c:pt>
                <c:pt idx="1">
                  <c:v>4.034990609126508</c:v>
                </c:pt>
                <c:pt idx="2">
                  <c:v>6.1857999007587008</c:v>
                </c:pt>
                <c:pt idx="3">
                  <c:v>8.4144668518963961</c:v>
                </c:pt>
                <c:pt idx="4">
                  <c:v>10.721161252804183</c:v>
                </c:pt>
                <c:pt idx="5">
                  <c:v>13.061558367724666</c:v>
                </c:pt>
                <c:pt idx="6">
                  <c:v>15.379205081544633</c:v>
                </c:pt>
                <c:pt idx="7">
                  <c:v>17.672883673760523</c:v>
                </c:pt>
                <c:pt idx="8">
                  <c:v>19.958773279815389</c:v>
                </c:pt>
                <c:pt idx="9">
                  <c:v>22.320442687650512</c:v>
                </c:pt>
                <c:pt idx="10">
                  <c:v>24.774790037670087</c:v>
                </c:pt>
                <c:pt idx="11">
                  <c:v>27.314380368918417</c:v>
                </c:pt>
                <c:pt idx="12">
                  <c:v>29.936032354403508</c:v>
                </c:pt>
                <c:pt idx="13">
                  <c:v>32.573574069496452</c:v>
                </c:pt>
                <c:pt idx="14">
                  <c:v>35.188849371215525</c:v>
                </c:pt>
                <c:pt idx="15">
                  <c:v>37.78198101019251</c:v>
                </c:pt>
                <c:pt idx="16">
                  <c:v>40.362997256029985</c:v>
                </c:pt>
                <c:pt idx="17">
                  <c:v>42.94701574383631</c:v>
                </c:pt>
                <c:pt idx="18">
                  <c:v>45.576260869813801</c:v>
                </c:pt>
                <c:pt idx="19">
                  <c:v>48.235934661404379</c:v>
                </c:pt>
                <c:pt idx="20">
                  <c:v>50.918699756267884</c:v>
                </c:pt>
                <c:pt idx="21">
                  <c:v>53.590356260037083</c:v>
                </c:pt>
                <c:pt idx="22">
                  <c:v>56.242706898210656</c:v>
                </c:pt>
                <c:pt idx="23">
                  <c:v>58.865296700521696</c:v>
                </c:pt>
                <c:pt idx="24">
                  <c:v>61.448416691685843</c:v>
                </c:pt>
                <c:pt idx="25">
                  <c:v>64.010098091269938</c:v>
                </c:pt>
                <c:pt idx="26">
                  <c:v>66.593190783512767</c:v>
                </c:pt>
                <c:pt idx="27">
                  <c:v>69.201831660049137</c:v>
                </c:pt>
                <c:pt idx="28">
                  <c:v>71.844319541081489</c:v>
                </c:pt>
                <c:pt idx="29">
                  <c:v>74.486807422113841</c:v>
                </c:pt>
                <c:pt idx="30">
                  <c:v>77.109470514328322</c:v>
                </c:pt>
                <c:pt idx="31">
                  <c:v>79.70688317079258</c:v>
                </c:pt>
                <c:pt idx="32">
                  <c:v>82.268971096379204</c:v>
                </c:pt>
                <c:pt idx="33">
                  <c:v>84.862921935718461</c:v>
                </c:pt>
                <c:pt idx="34">
                  <c:v>87.496392264835322</c:v>
                </c:pt>
                <c:pt idx="35">
                  <c:v>90.148101226115656</c:v>
                </c:pt>
                <c:pt idx="36">
                  <c:v>92.836806691521105</c:v>
                </c:pt>
                <c:pt idx="37">
                  <c:v>95.519681570982499</c:v>
                </c:pt>
                <c:pt idx="38">
                  <c:v>98.13568735392839</c:v>
                </c:pt>
                <c:pt idx="39">
                  <c:v>100.68815153951931</c:v>
                </c:pt>
                <c:pt idx="40">
                  <c:v>103.20331630564979</c:v>
                </c:pt>
                <c:pt idx="41">
                  <c:v>105.81751925776395</c:v>
                </c:pt>
                <c:pt idx="42">
                  <c:v>108.5759200498963</c:v>
                </c:pt>
                <c:pt idx="43">
                  <c:v>111.47980156597471</c:v>
                </c:pt>
                <c:pt idx="44">
                  <c:v>114.49488734027975</c:v>
                </c:pt>
                <c:pt idx="45">
                  <c:v>117.50182725756656</c:v>
                </c:pt>
                <c:pt idx="46">
                  <c:v>120.43535412528736</c:v>
                </c:pt>
                <c:pt idx="47">
                  <c:v>123.31317453406577</c:v>
                </c:pt>
                <c:pt idx="48">
                  <c:v>126.15986343242319</c:v>
                </c:pt>
                <c:pt idx="49">
                  <c:v>129.06299133438279</c:v>
                </c:pt>
                <c:pt idx="50">
                  <c:v>132.04079668064412</c:v>
                </c:pt>
                <c:pt idx="51">
                  <c:v>135.09648642058229</c:v>
                </c:pt>
                <c:pt idx="52">
                  <c:v>138.20825825408124</c:v>
                </c:pt>
                <c:pt idx="53">
                  <c:v>141.32438591510956</c:v>
                </c:pt>
                <c:pt idx="54">
                  <c:v>144.40609771694409</c:v>
                </c:pt>
                <c:pt idx="55">
                  <c:v>147.45268369977703</c:v>
                </c:pt>
                <c:pt idx="56">
                  <c:v>150.47158018190757</c:v>
                </c:pt>
                <c:pt idx="57">
                  <c:v>153.50652042373545</c:v>
                </c:pt>
                <c:pt idx="58">
                  <c:v>156.53674981792483</c:v>
                </c:pt>
                <c:pt idx="59">
                  <c:v>159.59481049468542</c:v>
                </c:pt>
                <c:pt idx="60">
                  <c:v>162.67608342950103</c:v>
                </c:pt>
                <c:pt idx="61">
                  <c:v>165.75679944783363</c:v>
                </c:pt>
                <c:pt idx="62">
                  <c:v>168.81598507430559</c:v>
                </c:pt>
                <c:pt idx="63">
                  <c:v>171.84901604430854</c:v>
                </c:pt>
                <c:pt idx="64">
                  <c:v>174.86785285009782</c:v>
                </c:pt>
                <c:pt idx="65">
                  <c:v>177.91556436974676</c:v>
                </c:pt>
                <c:pt idx="66">
                  <c:v>181.00563727216363</c:v>
                </c:pt>
                <c:pt idx="67">
                  <c:v>184.14269390090558</c:v>
                </c:pt>
                <c:pt idx="68">
                  <c:v>187.32138086776729</c:v>
                </c:pt>
                <c:pt idx="69">
                  <c:v>190.5126634050271</c:v>
                </c:pt>
                <c:pt idx="70">
                  <c:v>193.68871228516463</c:v>
                </c:pt>
                <c:pt idx="71">
                  <c:v>196.84749509434749</c:v>
                </c:pt>
                <c:pt idx="72">
                  <c:v>199.99221888414118</c:v>
                </c:pt>
                <c:pt idx="73">
                  <c:v>203.14708107305736</c:v>
                </c:pt>
                <c:pt idx="74">
                  <c:v>206.31653834073629</c:v>
                </c:pt>
                <c:pt idx="75">
                  <c:v>209.49490851234768</c:v>
                </c:pt>
                <c:pt idx="76">
                  <c:v>212.67792130488411</c:v>
                </c:pt>
                <c:pt idx="77">
                  <c:v>215.85420149440682</c:v>
                </c:pt>
                <c:pt idx="78">
                  <c:v>219.01738677030281</c:v>
                </c:pt>
                <c:pt idx="79">
                  <c:v>222.16495352519999</c:v>
                </c:pt>
                <c:pt idx="80">
                  <c:v>225.30401706608075</c:v>
                </c:pt>
                <c:pt idx="81">
                  <c:v>228.46240749619687</c:v>
                </c:pt>
                <c:pt idx="82">
                  <c:v>231.65005049958839</c:v>
                </c:pt>
                <c:pt idx="83">
                  <c:v>234.76837814391669</c:v>
                </c:pt>
                <c:pt idx="84">
                  <c:v>237.91650245276392</c:v>
                </c:pt>
                <c:pt idx="85">
                  <c:v>241.07791243355805</c:v>
                </c:pt>
                <c:pt idx="86">
                  <c:v>244.22847435551049</c:v>
                </c:pt>
                <c:pt idx="87">
                  <c:v>247.36591487776039</c:v>
                </c:pt>
                <c:pt idx="88">
                  <c:v>250.4929265982133</c:v>
                </c:pt>
                <c:pt idx="89">
                  <c:v>253.62629363995106</c:v>
                </c:pt>
                <c:pt idx="90">
                  <c:v>256.7786988345365</c:v>
                </c:pt>
                <c:pt idx="91">
                  <c:v>259.70816888122539</c:v>
                </c:pt>
                <c:pt idx="92">
                  <c:v>262.65229895844703</c:v>
                </c:pt>
                <c:pt idx="93">
                  <c:v>265.59629921848511</c:v>
                </c:pt>
                <c:pt idx="94">
                  <c:v>268.52706765430719</c:v>
                </c:pt>
                <c:pt idx="95">
                  <c:v>271.44168387341932</c:v>
                </c:pt>
                <c:pt idx="96">
                  <c:v>274.34800837626779</c:v>
                </c:pt>
                <c:pt idx="97">
                  <c:v>277.27505144669561</c:v>
                </c:pt>
                <c:pt idx="98">
                  <c:v>280.23210390134699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85-4563-80C3-5A0D64E1BB2D}"/>
            </c:ext>
          </c:extLst>
        </c:ser>
        <c:ser>
          <c:idx val="13"/>
          <c:order val="13"/>
          <c:tx>
            <c:strRef>
              <c:f>Outputs!$O$1:$O$2</c:f>
              <c:strCache>
                <c:ptCount val="2"/>
                <c:pt idx="0">
                  <c:v>Alt1_85_M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1.813488152880681</c:v>
                </c:pt>
                <c:pt idx="1">
                  <c:v>3.7191209316988538</c:v>
                </c:pt>
                <c:pt idx="2">
                  <c:v>5.7162299297236387</c:v>
                </c:pt>
                <c:pt idx="3">
                  <c:v>7.7951703063537234</c:v>
                </c:pt>
                <c:pt idx="4">
                  <c:v>9.9560939889998767</c:v>
                </c:pt>
                <c:pt idx="5">
                  <c:v>12.154223200254535</c:v>
                </c:pt>
                <c:pt idx="6">
                  <c:v>14.332215155118025</c:v>
                </c:pt>
                <c:pt idx="7">
                  <c:v>16.488021945075779</c:v>
                </c:pt>
                <c:pt idx="8">
                  <c:v>18.638548032290466</c:v>
                </c:pt>
                <c:pt idx="9">
                  <c:v>20.86768599485703</c:v>
                </c:pt>
                <c:pt idx="10">
                  <c:v>23.192244792619654</c:v>
                </c:pt>
                <c:pt idx="11">
                  <c:v>25.605422362863326</c:v>
                </c:pt>
                <c:pt idx="12">
                  <c:v>28.104758013716921</c:v>
                </c:pt>
                <c:pt idx="13">
                  <c:v>30.62399291641152</c:v>
                </c:pt>
                <c:pt idx="14">
                  <c:v>33.124207814257204</c:v>
                </c:pt>
                <c:pt idx="15">
                  <c:v>35.604835326962537</c:v>
                </c:pt>
                <c:pt idx="16">
                  <c:v>38.075114293209523</c:v>
                </c:pt>
                <c:pt idx="17">
                  <c:v>40.550563895695035</c:v>
                </c:pt>
                <c:pt idx="18">
                  <c:v>43.073953459110569</c:v>
                </c:pt>
                <c:pt idx="19">
                  <c:v>45.630491836752114</c:v>
                </c:pt>
                <c:pt idx="20">
                  <c:v>48.212432359283554</c:v>
                </c:pt>
                <c:pt idx="21">
                  <c:v>50.784797500248025</c:v>
                </c:pt>
                <c:pt idx="22">
                  <c:v>53.339602833585488</c:v>
                </c:pt>
                <c:pt idx="23">
                  <c:v>55.866881130149906</c:v>
                </c:pt>
                <c:pt idx="24">
                  <c:v>58.357239513714177</c:v>
                </c:pt>
                <c:pt idx="25">
                  <c:v>60.828524070687422</c:v>
                </c:pt>
                <c:pt idx="26">
                  <c:v>63.322708194409643</c:v>
                </c:pt>
                <c:pt idx="27">
                  <c:v>65.84111828286558</c:v>
                </c:pt>
                <c:pt idx="28">
                  <c:v>68.377512827195332</c:v>
                </c:pt>
                <c:pt idx="29">
                  <c:v>70.913907371525084</c:v>
                </c:pt>
                <c:pt idx="30">
                  <c:v>73.420312799406474</c:v>
                </c:pt>
                <c:pt idx="31">
                  <c:v>75.894937802456127</c:v>
                </c:pt>
                <c:pt idx="32">
                  <c:v>78.33259627000831</c:v>
                </c:pt>
                <c:pt idx="33">
                  <c:v>80.80445859298041</c:v>
                </c:pt>
                <c:pt idx="34">
                  <c:v>83.320185590864838</c:v>
                </c:pt>
                <c:pt idx="35">
                  <c:v>85.85902341394133</c:v>
                </c:pt>
                <c:pt idx="36">
                  <c:v>88.439343734303719</c:v>
                </c:pt>
                <c:pt idx="37">
                  <c:v>91.017756260820818</c:v>
                </c:pt>
                <c:pt idx="38">
                  <c:v>93.532647837519448</c:v>
                </c:pt>
                <c:pt idx="39">
                  <c:v>95.987117479453516</c:v>
                </c:pt>
                <c:pt idx="40">
                  <c:v>98.406874468331765</c:v>
                </c:pt>
                <c:pt idx="41">
                  <c:v>100.92810311218193</c:v>
                </c:pt>
                <c:pt idx="42">
                  <c:v>103.59659760552779</c:v>
                </c:pt>
                <c:pt idx="43">
                  <c:v>106.41422406813635</c:v>
                </c:pt>
                <c:pt idx="44">
                  <c:v>109.34640940126847</c:v>
                </c:pt>
                <c:pt idx="45">
                  <c:v>112.2742544193288</c:v>
                </c:pt>
                <c:pt idx="46">
                  <c:v>115.1321495701393</c:v>
                </c:pt>
                <c:pt idx="47">
                  <c:v>117.93657945580556</c:v>
                </c:pt>
                <c:pt idx="48">
                  <c:v>120.71177407413178</c:v>
                </c:pt>
                <c:pt idx="49">
                  <c:v>123.54508759812153</c:v>
                </c:pt>
                <c:pt idx="50">
                  <c:v>126.45433094407615</c:v>
                </c:pt>
                <c:pt idx="51">
                  <c:v>129.44252718065778</c:v>
                </c:pt>
                <c:pt idx="52">
                  <c:v>132.48797781396078</c:v>
                </c:pt>
                <c:pt idx="53">
                  <c:v>135.53924721920109</c:v>
                </c:pt>
                <c:pt idx="54">
                  <c:v>138.55728569882666</c:v>
                </c:pt>
                <c:pt idx="55">
                  <c:v>141.5411632089872</c:v>
                </c:pt>
                <c:pt idx="56">
                  <c:v>144.49835988149226</c:v>
                </c:pt>
                <c:pt idx="57">
                  <c:v>147.47250481363244</c:v>
                </c:pt>
                <c:pt idx="58">
                  <c:v>150.44288428779731</c:v>
                </c:pt>
                <c:pt idx="59">
                  <c:v>153.44196223438027</c:v>
                </c:pt>
                <c:pt idx="60">
                  <c:v>156.46514171663856</c:v>
                </c:pt>
                <c:pt idx="61">
                  <c:v>159.48861894438741</c:v>
                </c:pt>
                <c:pt idx="62">
                  <c:v>162.49145905128276</c:v>
                </c:pt>
                <c:pt idx="63">
                  <c:v>165.46901870298424</c:v>
                </c:pt>
                <c:pt idx="64">
                  <c:v>168.43314306074546</c:v>
                </c:pt>
                <c:pt idx="65">
                  <c:v>171.42688553931947</c:v>
                </c:pt>
                <c:pt idx="66">
                  <c:v>174.46374302092258</c:v>
                </c:pt>
                <c:pt idx="67">
                  <c:v>177.54827851044072</c:v>
                </c:pt>
                <c:pt idx="68">
                  <c:v>180.67503991732613</c:v>
                </c:pt>
                <c:pt idx="69">
                  <c:v>183.81490821330945</c:v>
                </c:pt>
                <c:pt idx="70">
                  <c:v>186.94018346177694</c:v>
                </c:pt>
                <c:pt idx="71">
                  <c:v>190.04882381714449</c:v>
                </c:pt>
                <c:pt idx="72">
                  <c:v>193.14397749002325</c:v>
                </c:pt>
                <c:pt idx="73">
                  <c:v>196.24985263386088</c:v>
                </c:pt>
                <c:pt idx="74">
                  <c:v>199.37089259676171</c:v>
                </c:pt>
                <c:pt idx="75">
                  <c:v>202.50143269860916</c:v>
                </c:pt>
                <c:pt idx="76">
                  <c:v>205.6371851601088</c:v>
                </c:pt>
                <c:pt idx="77">
                  <c:v>208.76672298665281</c:v>
                </c:pt>
                <c:pt idx="78">
                  <c:v>211.88363411490323</c:v>
                </c:pt>
                <c:pt idx="79">
                  <c:v>214.98537204793345</c:v>
                </c:pt>
                <c:pt idx="80">
                  <c:v>218.07903350365046</c:v>
                </c:pt>
                <c:pt idx="81">
                  <c:v>221.19240166413877</c:v>
                </c:pt>
                <c:pt idx="82">
                  <c:v>224.33546801577847</c:v>
                </c:pt>
                <c:pt idx="83">
                  <c:v>227.45379566010678</c:v>
                </c:pt>
                <c:pt idx="84">
                  <c:v>230.60191996895401</c:v>
                </c:pt>
                <c:pt idx="85">
                  <c:v>233.76332994974814</c:v>
                </c:pt>
                <c:pt idx="86">
                  <c:v>236.91389187170057</c:v>
                </c:pt>
                <c:pt idx="87">
                  <c:v>240.05133239395047</c:v>
                </c:pt>
                <c:pt idx="88">
                  <c:v>243.17834411440339</c:v>
                </c:pt>
                <c:pt idx="89">
                  <c:v>246.31171115614114</c:v>
                </c:pt>
                <c:pt idx="90">
                  <c:v>249.46411635072658</c:v>
                </c:pt>
                <c:pt idx="91">
                  <c:v>252.39358639741548</c:v>
                </c:pt>
                <c:pt idx="92">
                  <c:v>255.33771647463709</c:v>
                </c:pt>
                <c:pt idx="93">
                  <c:v>258.28171673467517</c:v>
                </c:pt>
                <c:pt idx="94">
                  <c:v>261.21248517049725</c:v>
                </c:pt>
                <c:pt idx="95">
                  <c:v>264.12710138960938</c:v>
                </c:pt>
                <c:pt idx="96">
                  <c:v>267.03342589245784</c:v>
                </c:pt>
                <c:pt idx="97">
                  <c:v>269.96046896288567</c:v>
                </c:pt>
                <c:pt idx="98">
                  <c:v>272.91752141753705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5-4563-80C3-5A0D64E1BB2D}"/>
            </c:ext>
          </c:extLst>
        </c:ser>
        <c:ser>
          <c:idx val="16"/>
          <c:order val="16"/>
          <c:tx>
            <c:strRef>
              <c:f>Outputs!$R$1:$R$2</c:f>
              <c:strCache>
                <c:ptCount val="2"/>
                <c:pt idx="0">
                  <c:v>Alt1_85_L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1.6221331272870196</c:v>
                </c:pt>
                <c:pt idx="1">
                  <c:v>3.3387114555608686</c:v>
                </c:pt>
                <c:pt idx="2">
                  <c:v>5.1504828858522878</c:v>
                </c:pt>
                <c:pt idx="3">
                  <c:v>7.0486593252271916</c:v>
                </c:pt>
                <c:pt idx="4">
                  <c:v>9.033435697674685</c:v>
                </c:pt>
                <c:pt idx="5">
                  <c:v>11.059516116447913</c:v>
                </c:pt>
                <c:pt idx="6">
                  <c:v>13.068534493297886</c:v>
                </c:pt>
                <c:pt idx="7">
                  <c:v>15.05747704657281</c:v>
                </c:pt>
                <c:pt idx="8">
                  <c:v>17.044094170528176</c:v>
                </c:pt>
                <c:pt idx="9">
                  <c:v>19.112661091423806</c:v>
                </c:pt>
                <c:pt idx="10">
                  <c:v>21.279884368058248</c:v>
                </c:pt>
                <c:pt idx="11">
                  <c:v>23.539729032883848</c:v>
                </c:pt>
                <c:pt idx="12">
                  <c:v>25.890603540200075</c:v>
                </c:pt>
                <c:pt idx="13">
                  <c:v>28.266107031483653</c:v>
                </c:pt>
                <c:pt idx="14">
                  <c:v>30.626445705938941</c:v>
                </c:pt>
                <c:pt idx="15">
                  <c:v>32.97022007726963</c:v>
                </c:pt>
                <c:pt idx="16">
                  <c:v>35.305741355858842</c:v>
                </c:pt>
                <c:pt idx="17">
                  <c:v>37.649010597168505</c:v>
                </c:pt>
                <c:pt idx="18">
                  <c:v>40.043440660442144</c:v>
                </c:pt>
                <c:pt idx="19">
                  <c:v>42.474236113758657</c:v>
                </c:pt>
                <c:pt idx="20">
                  <c:v>44.933173226270519</c:v>
                </c:pt>
                <c:pt idx="21">
                  <c:v>47.384372196769306</c:v>
                </c:pt>
                <c:pt idx="22">
                  <c:v>49.820105689418241</c:v>
                </c:pt>
                <c:pt idx="23">
                  <c:v>52.230990981678907</c:v>
                </c:pt>
                <c:pt idx="24">
                  <c:v>54.608010437766183</c:v>
                </c:pt>
                <c:pt idx="25">
                  <c:v>56.968793502260212</c:v>
                </c:pt>
                <c:pt idx="26">
                  <c:v>59.354388442038484</c:v>
                </c:pt>
                <c:pt idx="27">
                  <c:v>61.763047954200523</c:v>
                </c:pt>
                <c:pt idx="28">
                  <c:v>64.172915605770513</c:v>
                </c:pt>
                <c:pt idx="29">
                  <c:v>66.582783257340509</c:v>
                </c:pt>
                <c:pt idx="30">
                  <c:v>68.951780831870906</c:v>
                </c:pt>
                <c:pt idx="31">
                  <c:v>71.282062278612628</c:v>
                </c:pt>
                <c:pt idx="32">
                  <c:v>73.573773362361507</c:v>
                </c:pt>
                <c:pt idx="33">
                  <c:v>75.902516214525619</c:v>
                </c:pt>
                <c:pt idx="34">
                  <c:v>78.280133932597707</c:v>
                </c:pt>
                <c:pt idx="35">
                  <c:v>80.686453843192396</c:v>
                </c:pt>
                <c:pt idx="36">
                  <c:v>83.139431390700778</c:v>
                </c:pt>
                <c:pt idx="37">
                  <c:v>85.595050860296027</c:v>
                </c:pt>
                <c:pt idx="38">
                  <c:v>87.991029220520176</c:v>
                </c:pt>
                <c:pt idx="39">
                  <c:v>90.330196543092526</c:v>
                </c:pt>
                <c:pt idx="40">
                  <c:v>92.637644770591152</c:v>
                </c:pt>
                <c:pt idx="41">
                  <c:v>95.04942474588168</c:v>
                </c:pt>
                <c:pt idx="42">
                  <c:v>97.612026754010998</c:v>
                </c:pt>
                <c:pt idx="43">
                  <c:v>100.32802429697894</c:v>
                </c:pt>
                <c:pt idx="44">
                  <c:v>103.16251044593643</c:v>
                </c:pt>
                <c:pt idx="45">
                  <c:v>105.99709438031567</c:v>
                </c:pt>
                <c:pt idx="46">
                  <c:v>108.76576824178613</c:v>
                </c:pt>
                <c:pt idx="47">
                  <c:v>111.48360500330955</c:v>
                </c:pt>
                <c:pt idx="48">
                  <c:v>114.17443298019116</c:v>
                </c:pt>
                <c:pt idx="49">
                  <c:v>116.92535317163804</c:v>
                </c:pt>
                <c:pt idx="50">
                  <c:v>119.75368800919293</c:v>
                </c:pt>
                <c:pt idx="51">
                  <c:v>122.66224476564777</c:v>
                </c:pt>
                <c:pt idx="52">
                  <c:v>125.6294479043776</c:v>
                </c:pt>
                <c:pt idx="53">
                  <c:v>128.60419303807103</c:v>
                </c:pt>
                <c:pt idx="54">
                  <c:v>131.54710310129144</c:v>
                </c:pt>
                <c:pt idx="55">
                  <c:v>134.45699888990146</c:v>
                </c:pt>
                <c:pt idx="56">
                  <c:v>137.34141246199445</c:v>
                </c:pt>
                <c:pt idx="57">
                  <c:v>140.24385180648463</c:v>
                </c:pt>
                <c:pt idx="58">
                  <c:v>143.14364870581852</c:v>
                </c:pt>
                <c:pt idx="59">
                  <c:v>146.07317474593265</c:v>
                </c:pt>
                <c:pt idx="60">
                  <c:v>149.02785653231538</c:v>
                </c:pt>
                <c:pt idx="61">
                  <c:v>151.98384765736594</c:v>
                </c:pt>
                <c:pt idx="62">
                  <c:v>154.92025737840217</c:v>
                </c:pt>
                <c:pt idx="63">
                  <c:v>157.83241881603902</c:v>
                </c:pt>
                <c:pt idx="64">
                  <c:v>160.73204442825525</c:v>
                </c:pt>
                <c:pt idx="65">
                  <c:v>163.6621686977326</c:v>
                </c:pt>
                <c:pt idx="66">
                  <c:v>166.63630069804583</c:v>
                </c:pt>
                <c:pt idx="67">
                  <c:v>169.65894274526443</c:v>
                </c:pt>
                <c:pt idx="68">
                  <c:v>172.72453179020403</c:v>
                </c:pt>
                <c:pt idx="69">
                  <c:v>175.80383483662581</c:v>
                </c:pt>
                <c:pt idx="70">
                  <c:v>178.86930776710074</c:v>
                </c:pt>
                <c:pt idx="71">
                  <c:v>181.91889419040575</c:v>
                </c:pt>
                <c:pt idx="72">
                  <c:v>184.95566894123129</c:v>
                </c:pt>
                <c:pt idx="73">
                  <c:v>188.00386429111546</c:v>
                </c:pt>
                <c:pt idx="74">
                  <c:v>191.06790241060614</c:v>
                </c:pt>
                <c:pt idx="75">
                  <c:v>194.14213535356538</c:v>
                </c:pt>
                <c:pt idx="76">
                  <c:v>197.22225615390732</c:v>
                </c:pt>
                <c:pt idx="77">
                  <c:v>200.29677988994823</c:v>
                </c:pt>
                <c:pt idx="78">
                  <c:v>203.35923787323176</c:v>
                </c:pt>
                <c:pt idx="79">
                  <c:v>206.40705517621089</c:v>
                </c:pt>
                <c:pt idx="80">
                  <c:v>209.44730545921311</c:v>
                </c:pt>
                <c:pt idx="81">
                  <c:v>212.50771944151401</c:v>
                </c:pt>
                <c:pt idx="82">
                  <c:v>215.59835641858618</c:v>
                </c:pt>
                <c:pt idx="83">
                  <c:v>218.52587569046787</c:v>
                </c:pt>
                <c:pt idx="84">
                  <c:v>221.47611055140612</c:v>
                </c:pt>
                <c:pt idx="85">
                  <c:v>224.42662774503481</c:v>
                </c:pt>
                <c:pt idx="86">
                  <c:v>227.35941481092891</c:v>
                </c:pt>
                <c:pt idx="87">
                  <c:v>230.27465180412494</c:v>
                </c:pt>
                <c:pt idx="88">
                  <c:v>233.17686035606729</c:v>
                </c:pt>
                <c:pt idx="89">
                  <c:v>236.08985082815283</c:v>
                </c:pt>
                <c:pt idx="90">
                  <c:v>239.00177366308549</c:v>
                </c:pt>
                <c:pt idx="91">
                  <c:v>241.93124370977438</c:v>
                </c:pt>
                <c:pt idx="92">
                  <c:v>244.87537378699599</c:v>
                </c:pt>
                <c:pt idx="93">
                  <c:v>247.8193740470341</c:v>
                </c:pt>
                <c:pt idx="94">
                  <c:v>250.75014248285618</c:v>
                </c:pt>
                <c:pt idx="95">
                  <c:v>253.66475870196831</c:v>
                </c:pt>
                <c:pt idx="96">
                  <c:v>256.57108320481677</c:v>
                </c:pt>
                <c:pt idx="97">
                  <c:v>259.4981262752446</c:v>
                </c:pt>
                <c:pt idx="98">
                  <c:v>262.45517872989598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85-4563-80C3-5A0D64E1BB2D}"/>
            </c:ext>
          </c:extLst>
        </c:ser>
        <c:ser>
          <c:idx val="19"/>
          <c:order val="19"/>
          <c:tx>
            <c:strRef>
              <c:f>Outputs!$U$1:$U$2</c:f>
              <c:strCache>
                <c:ptCount val="2"/>
                <c:pt idx="0">
                  <c:v>Alt1_85_HP</c:v>
                </c:pt>
                <c:pt idx="1">
                  <c:v>CTU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2.0351954019268161</c:v>
                </c:pt>
                <c:pt idx="1">
                  <c:v>4.1597873284450895</c:v>
                </c:pt>
                <c:pt idx="2">
                  <c:v>6.371282981584395</c:v>
                </c:pt>
                <c:pt idx="3">
                  <c:v>8.659024632470171</c:v>
                </c:pt>
                <c:pt idx="4">
                  <c:v>11.023178409591516</c:v>
                </c:pt>
                <c:pt idx="5">
                  <c:v>13.419644588294966</c:v>
                </c:pt>
                <c:pt idx="6">
                  <c:v>15.792326291754165</c:v>
                </c:pt>
                <c:pt idx="7">
                  <c:v>18.140334019370052</c:v>
                </c:pt>
                <c:pt idx="8">
                  <c:v>20.479549050221166</c:v>
                </c:pt>
                <c:pt idx="9">
                  <c:v>22.893410161790069</c:v>
                </c:pt>
                <c:pt idx="10">
                  <c:v>25.398855311483018</c:v>
                </c:pt>
                <c:pt idx="11">
                  <c:v>27.988211043541241</c:v>
                </c:pt>
                <c:pt idx="12">
                  <c:v>30.6579502521701</c:v>
                </c:pt>
                <c:pt idx="13">
                  <c:v>33.34195476781634</c:v>
                </c:pt>
                <c:pt idx="14">
                  <c:v>36.002386728279269</c:v>
                </c:pt>
                <c:pt idx="15">
                  <c:v>38.639652029550838</c:v>
                </c:pt>
                <c:pt idx="16">
                  <c:v>41.264102920722515</c:v>
                </c:pt>
                <c:pt idx="17">
                  <c:v>43.89069247949088</c:v>
                </c:pt>
                <c:pt idx="18">
                  <c:v>46.56142148034813</c:v>
                </c:pt>
                <c:pt idx="19">
                  <c:v>49.261493982436278</c:v>
                </c:pt>
                <c:pt idx="20">
                  <c:v>51.983743554373014</c:v>
                </c:pt>
                <c:pt idx="21">
                  <c:v>54.694271363892703</c:v>
                </c:pt>
                <c:pt idx="22">
                  <c:v>57.384813009118488</c:v>
                </c:pt>
                <c:pt idx="23">
                  <c:v>60.044702396364016</c:v>
                </c:pt>
                <c:pt idx="24">
                  <c:v>62.664083782710435</c:v>
                </c:pt>
                <c:pt idx="25">
                  <c:v>65.26077245738351</c:v>
                </c:pt>
                <c:pt idx="26">
                  <c:v>67.876166418038054</c:v>
                </c:pt>
                <c:pt idx="27">
                  <c:v>70.509799288772086</c:v>
                </c:pt>
                <c:pt idx="28">
                  <c:v>73.140963637458398</c:v>
                </c:pt>
                <c:pt idx="29">
                  <c:v>75.77212798614471</c:v>
                </c:pt>
                <c:pt idx="30">
                  <c:v>78.36278818063154</c:v>
                </c:pt>
                <c:pt idx="31">
                  <c:v>80.913855823936686</c:v>
                </c:pt>
                <c:pt idx="32">
                  <c:v>83.422750157349725</c:v>
                </c:pt>
                <c:pt idx="33">
                  <c:v>85.962017123089581</c:v>
                </c:pt>
                <c:pt idx="34">
                  <c:v>88.541917358894096</c:v>
                </c:pt>
                <c:pt idx="35">
                  <c:v>91.141982128822889</c:v>
                </c:pt>
                <c:pt idx="36">
                  <c:v>93.780967702708708</c:v>
                </c:pt>
                <c:pt idx="37">
                  <c:v>96.415833645940666</c:v>
                </c:pt>
                <c:pt idx="38">
                  <c:v>98.985343282377599</c:v>
                </c:pt>
                <c:pt idx="39">
                  <c:v>101.49271485698091</c:v>
                </c:pt>
                <c:pt idx="40">
                  <c:v>103.96393509350642</c:v>
                </c:pt>
                <c:pt idx="41">
                  <c:v>106.53528961888901</c:v>
                </c:pt>
                <c:pt idx="42">
                  <c:v>109.25220989194092</c:v>
                </c:pt>
                <c:pt idx="43">
                  <c:v>112.11623271522761</c:v>
                </c:pt>
                <c:pt idx="44">
                  <c:v>115.09296705887908</c:v>
                </c:pt>
                <c:pt idx="45">
                  <c:v>118.06330118474463</c:v>
                </c:pt>
                <c:pt idx="46">
                  <c:v>120.96181925215298</c:v>
                </c:pt>
                <c:pt idx="47">
                  <c:v>123.8056565467745</c:v>
                </c:pt>
                <c:pt idx="48">
                  <c:v>126.61920691707188</c:v>
                </c:pt>
                <c:pt idx="49">
                  <c:v>129.4899153198385</c:v>
                </c:pt>
                <c:pt idx="50">
                  <c:v>132.43579512736167</c:v>
                </c:pt>
                <c:pt idx="51">
                  <c:v>135.45996521951744</c:v>
                </c:pt>
                <c:pt idx="52">
                  <c:v>138.54067873656368</c:v>
                </c:pt>
                <c:pt idx="53">
                  <c:v>141.62633966383018</c:v>
                </c:pt>
                <c:pt idx="54">
                  <c:v>144.67804282798127</c:v>
                </c:pt>
                <c:pt idx="55">
                  <c:v>147.69497717496068</c:v>
                </c:pt>
                <c:pt idx="56">
                  <c:v>150.68458867107267</c:v>
                </c:pt>
                <c:pt idx="57">
                  <c:v>153.69056607002858</c:v>
                </c:pt>
                <c:pt idx="58">
                  <c:v>156.6921759591537</c:v>
                </c:pt>
                <c:pt idx="59">
                  <c:v>159.72192431992559</c:v>
                </c:pt>
                <c:pt idx="60">
                  <c:v>162.77520421850997</c:v>
                </c:pt>
                <c:pt idx="61">
                  <c:v>165.82825495199697</c:v>
                </c:pt>
                <c:pt idx="62">
                  <c:v>168.86010529129226</c:v>
                </c:pt>
                <c:pt idx="63">
                  <c:v>171.86613293521359</c:v>
                </c:pt>
                <c:pt idx="64">
                  <c:v>174.85824544122536</c:v>
                </c:pt>
                <c:pt idx="65">
                  <c:v>177.87951718550329</c:v>
                </c:pt>
                <c:pt idx="66">
                  <c:v>180.94342859294272</c:v>
                </c:pt>
                <c:pt idx="67">
                  <c:v>184.05457473910928</c:v>
                </c:pt>
                <c:pt idx="68">
                  <c:v>187.20755847588896</c:v>
                </c:pt>
                <c:pt idx="69">
                  <c:v>190.37330041365891</c:v>
                </c:pt>
                <c:pt idx="70">
                  <c:v>193.52403347945088</c:v>
                </c:pt>
                <c:pt idx="71">
                  <c:v>196.65772553640255</c:v>
                </c:pt>
                <c:pt idx="72">
                  <c:v>199.77755283241797</c:v>
                </c:pt>
                <c:pt idx="73">
                  <c:v>202.90772766505435</c:v>
                </c:pt>
                <c:pt idx="74">
                  <c:v>206.05269136855668</c:v>
                </c:pt>
                <c:pt idx="75">
                  <c:v>209.20677299969802</c:v>
                </c:pt>
                <c:pt idx="76">
                  <c:v>212.36569534100937</c:v>
                </c:pt>
                <c:pt idx="77">
                  <c:v>215.51805666505717</c:v>
                </c:pt>
                <c:pt idx="78">
                  <c:v>218.65747456029737</c:v>
                </c:pt>
                <c:pt idx="79">
                  <c:v>221.78141368502776</c:v>
                </c:pt>
                <c:pt idx="80">
                  <c:v>224.89697763536211</c:v>
                </c:pt>
                <c:pt idx="81">
                  <c:v>228.03197236869389</c:v>
                </c:pt>
                <c:pt idx="82">
                  <c:v>231.19636513914529</c:v>
                </c:pt>
                <c:pt idx="83">
                  <c:v>234.39642224531559</c:v>
                </c:pt>
                <c:pt idx="84">
                  <c:v>237.62502415006935</c:v>
                </c:pt>
                <c:pt idx="85">
                  <c:v>240.86587232335859</c:v>
                </c:pt>
                <c:pt idx="86">
                  <c:v>244.09505362322403</c:v>
                </c:pt>
                <c:pt idx="87">
                  <c:v>247.31027793392488</c:v>
                </c:pt>
                <c:pt idx="88">
                  <c:v>250.51427060326847</c:v>
                </c:pt>
                <c:pt idx="89">
                  <c:v>253.72384167270502</c:v>
                </c:pt>
                <c:pt idx="90">
                  <c:v>256.95161558893028</c:v>
                </c:pt>
                <c:pt idx="91">
                  <c:v>259.88108563561917</c:v>
                </c:pt>
                <c:pt idx="92">
                  <c:v>262.82521571284082</c:v>
                </c:pt>
                <c:pt idx="93">
                  <c:v>265.7692159728789</c:v>
                </c:pt>
                <c:pt idx="94">
                  <c:v>268.69998440870097</c:v>
                </c:pt>
                <c:pt idx="95">
                  <c:v>271.6146006278131</c:v>
                </c:pt>
                <c:pt idx="96">
                  <c:v>274.52092513066157</c:v>
                </c:pt>
                <c:pt idx="97">
                  <c:v>277.4479682010894</c:v>
                </c:pt>
                <c:pt idx="98">
                  <c:v>280.40502065574077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5-4563-80C3-5A0D64E1BB2D}"/>
            </c:ext>
          </c:extLst>
        </c:ser>
        <c:ser>
          <c:idx val="22"/>
          <c:order val="22"/>
          <c:tx>
            <c:strRef>
              <c:f>Outputs!$X$1:$X$2</c:f>
              <c:strCache>
                <c:ptCount val="2"/>
                <c:pt idx="0">
                  <c:v>Alt1_85_MP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1.8705033197716554</c:v>
                </c:pt>
                <c:pt idx="1">
                  <c:v>3.8325086619014299</c:v>
                </c:pt>
                <c:pt idx="2">
                  <c:v>5.8848349012724377</c:v>
                </c:pt>
                <c:pt idx="3">
                  <c:v>8.0175764262521927</c:v>
                </c:pt>
                <c:pt idx="4">
                  <c:v>10.230888232360494</c:v>
                </c:pt>
                <c:pt idx="5">
                  <c:v>12.480181466236072</c:v>
                </c:pt>
                <c:pt idx="6">
                  <c:v>14.708426550637681</c:v>
                </c:pt>
                <c:pt idx="7">
                  <c:v>16.913858996750047</c:v>
                </c:pt>
                <c:pt idx="8">
                  <c:v>19.11312446821286</c:v>
                </c:pt>
                <c:pt idx="9">
                  <c:v>21.389996992804683</c:v>
                </c:pt>
                <c:pt idx="10">
                  <c:v>23.761314099158252</c:v>
                </c:pt>
                <c:pt idx="11">
                  <c:v>26.22004027246647</c:v>
                </c:pt>
                <c:pt idx="12">
                  <c:v>28.763461931346601</c:v>
                </c:pt>
                <c:pt idx="13">
                  <c:v>31.325337957054085</c:v>
                </c:pt>
                <c:pt idx="14">
                  <c:v>33.867022127068402</c:v>
                </c:pt>
                <c:pt idx="15">
                  <c:v>36.388197833897259</c:v>
                </c:pt>
                <c:pt idx="16">
                  <c:v>38.898391214038746</c:v>
                </c:pt>
                <c:pt idx="17">
                  <c:v>41.412983182055463</c:v>
                </c:pt>
                <c:pt idx="18">
                  <c:v>43.974553503287964</c:v>
                </c:pt>
                <c:pt idx="19">
                  <c:v>46.568302287588175</c:v>
                </c:pt>
                <c:pt idx="20">
                  <c:v>49.186629953820784</c:v>
                </c:pt>
                <c:pt idx="21">
                  <c:v>51.794836467075079</c:v>
                </c:pt>
                <c:pt idx="22">
                  <c:v>54.384860059559102</c:v>
                </c:pt>
                <c:pt idx="23">
                  <c:v>56.946558254111721</c:v>
                </c:pt>
                <c:pt idx="24">
                  <c:v>59.470395348007521</c:v>
                </c:pt>
                <c:pt idx="25">
                  <c:v>61.97396093081769</c:v>
                </c:pt>
                <c:pt idx="26">
                  <c:v>64.497632084543184</c:v>
                </c:pt>
                <c:pt idx="27">
                  <c:v>67.037622140907231</c:v>
                </c:pt>
                <c:pt idx="28">
                  <c:v>69.555602858426212</c:v>
                </c:pt>
                <c:pt idx="29">
                  <c:v>72.073583575945193</c:v>
                </c:pt>
                <c:pt idx="30">
                  <c:v>74.538730044912256</c:v>
                </c:pt>
                <c:pt idx="31">
                  <c:v>76.956298686949779</c:v>
                </c:pt>
                <c:pt idx="32">
                  <c:v>79.329426888727298</c:v>
                </c:pt>
                <c:pt idx="33">
                  <c:v>81.735280908595911</c:v>
                </c:pt>
                <c:pt idx="34">
                  <c:v>84.186388807501388</c:v>
                </c:pt>
                <c:pt idx="35">
                  <c:v>86.662924047132691</c:v>
                </c:pt>
                <c:pt idx="36">
                  <c:v>89.183246361381819</c:v>
                </c:pt>
                <c:pt idx="37">
                  <c:v>91.703730336570302</c:v>
                </c:pt>
                <c:pt idx="38">
                  <c:v>94.162485519514007</c:v>
                </c:pt>
                <c:pt idx="39">
                  <c:v>96.562511368376988</c:v>
                </c:pt>
                <c:pt idx="40">
                  <c:v>98.929228197459409</c:v>
                </c:pt>
                <c:pt idx="41">
                  <c:v>101.3987408488985</c:v>
                </c:pt>
                <c:pt idx="42">
                  <c:v>104.01717357660827</c:v>
                </c:pt>
                <c:pt idx="43">
                  <c:v>106.78672685650275</c:v>
                </c:pt>
                <c:pt idx="44">
                  <c:v>109.67269055461836</c:v>
                </c:pt>
                <c:pt idx="45">
                  <c:v>112.55643739595202</c:v>
                </c:pt>
                <c:pt idx="46">
                  <c:v>115.37218027872173</c:v>
                </c:pt>
                <c:pt idx="47">
                  <c:v>118.13571330450348</c:v>
                </c:pt>
                <c:pt idx="48">
                  <c:v>120.87104806841046</c:v>
                </c:pt>
                <c:pt idx="49">
                  <c:v>123.66538985853157</c:v>
                </c:pt>
                <c:pt idx="50">
                  <c:v>126.53629192609125</c:v>
                </c:pt>
                <c:pt idx="51">
                  <c:v>129.48666134384158</c:v>
                </c:pt>
                <c:pt idx="52">
                  <c:v>132.49485171599821</c:v>
                </c:pt>
                <c:pt idx="53">
                  <c:v>135.5095876145997</c:v>
                </c:pt>
                <c:pt idx="54">
                  <c:v>138.49166150403676</c:v>
                </c:pt>
                <c:pt idx="55">
                  <c:v>141.44002141677998</c:v>
                </c:pt>
                <c:pt idx="56">
                  <c:v>144.36217075853281</c:v>
                </c:pt>
                <c:pt idx="57">
                  <c:v>147.30167924297805</c:v>
                </c:pt>
                <c:pt idx="58">
                  <c:v>150.23785656829099</c:v>
                </c:pt>
                <c:pt idx="59">
                  <c:v>153.2031251805505</c:v>
                </c:pt>
                <c:pt idx="60">
                  <c:v>156.19290464136068</c:v>
                </c:pt>
                <c:pt idx="61">
                  <c:v>159.18337514959251</c:v>
                </c:pt>
                <c:pt idx="62">
                  <c:v>162.15362886044048</c:v>
                </c:pt>
                <c:pt idx="63">
                  <c:v>165.09901488674814</c:v>
                </c:pt>
                <c:pt idx="64">
                  <c:v>168.03131479272247</c:v>
                </c:pt>
                <c:pt idx="65">
                  <c:v>170.99357412022081</c:v>
                </c:pt>
                <c:pt idx="66">
                  <c:v>173.99929750869518</c:v>
                </c:pt>
                <c:pt idx="67">
                  <c:v>177.05301869399216</c:v>
                </c:pt>
                <c:pt idx="68">
                  <c:v>180.14922864763543</c:v>
                </c:pt>
                <c:pt idx="69">
                  <c:v>183.25875138418846</c:v>
                </c:pt>
                <c:pt idx="70">
                  <c:v>186.35397107404287</c:v>
                </c:pt>
                <c:pt idx="71">
                  <c:v>189.43283894638691</c:v>
                </c:pt>
                <c:pt idx="72">
                  <c:v>192.49846475626418</c:v>
                </c:pt>
                <c:pt idx="73">
                  <c:v>195.57506966430114</c:v>
                </c:pt>
                <c:pt idx="74">
                  <c:v>198.6670850606672</c:v>
                </c:pt>
                <c:pt idx="75">
                  <c:v>201.76885611852674</c:v>
                </c:pt>
                <c:pt idx="76">
                  <c:v>204.87608780713222</c:v>
                </c:pt>
                <c:pt idx="77">
                  <c:v>207.97732441422244</c:v>
                </c:pt>
                <c:pt idx="78">
                  <c:v>211.06612582272282</c:v>
                </c:pt>
                <c:pt idx="79">
                  <c:v>214.13993119131058</c:v>
                </c:pt>
                <c:pt idx="80">
                  <c:v>217.20582458780453</c:v>
                </c:pt>
                <c:pt idx="81">
                  <c:v>220.29156023518161</c:v>
                </c:pt>
                <c:pt idx="82">
                  <c:v>223.40716832226803</c:v>
                </c:pt>
                <c:pt idx="83">
                  <c:v>226.55897886258529</c:v>
                </c:pt>
                <c:pt idx="84">
                  <c:v>229.73999313365169</c:v>
                </c:pt>
                <c:pt idx="85">
                  <c:v>232.93379042115239</c:v>
                </c:pt>
                <c:pt idx="86">
                  <c:v>236.11632548308148</c:v>
                </c:pt>
                <c:pt idx="87">
                  <c:v>239.28532171332071</c:v>
                </c:pt>
                <c:pt idx="88">
                  <c:v>242.44348578059072</c:v>
                </c:pt>
                <c:pt idx="89">
                  <c:v>245.60761353724806</c:v>
                </c:pt>
                <c:pt idx="90">
                  <c:v>248.79036874868623</c:v>
                </c:pt>
                <c:pt idx="91">
                  <c:v>251.71983879537513</c:v>
                </c:pt>
                <c:pt idx="92">
                  <c:v>254.66396887259674</c:v>
                </c:pt>
                <c:pt idx="93">
                  <c:v>257.60796913263482</c:v>
                </c:pt>
                <c:pt idx="94">
                  <c:v>260.5387375684569</c:v>
                </c:pt>
                <c:pt idx="95">
                  <c:v>263.45335378756903</c:v>
                </c:pt>
                <c:pt idx="96">
                  <c:v>266.35967829041749</c:v>
                </c:pt>
                <c:pt idx="97">
                  <c:v>269.28672136084532</c:v>
                </c:pt>
                <c:pt idx="98">
                  <c:v>272.2437738154967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85-4563-80C3-5A0D64E1BB2D}"/>
            </c:ext>
          </c:extLst>
        </c:ser>
        <c:ser>
          <c:idx val="25"/>
          <c:order val="25"/>
          <c:tx>
            <c:strRef>
              <c:f>Outputs!$AA$1:$AA$2</c:f>
              <c:strCache>
                <c:ptCount val="2"/>
                <c:pt idx="0">
                  <c:v>Alt1_85_LP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1.6684747130610245</c:v>
                </c:pt>
                <c:pt idx="1">
                  <c:v>3.4308569194949188</c:v>
                </c:pt>
                <c:pt idx="2">
                  <c:v>5.2875249210719151</c:v>
                </c:pt>
                <c:pt idx="3">
                  <c:v>7.229531080861296</c:v>
                </c:pt>
                <c:pt idx="4">
                  <c:v>9.2570284643674938</c:v>
                </c:pt>
                <c:pt idx="5">
                  <c:v>11.324869693198417</c:v>
                </c:pt>
                <c:pt idx="6">
                  <c:v>13.374930816909279</c:v>
                </c:pt>
                <c:pt idx="7">
                  <c:v>15.404417906440489</c:v>
                </c:pt>
                <c:pt idx="8">
                  <c:v>17.430878474135728</c:v>
                </c:pt>
                <c:pt idx="9">
                  <c:v>19.538493057545807</c:v>
                </c:pt>
                <c:pt idx="10">
                  <c:v>21.74398972985318</c:v>
                </c:pt>
                <c:pt idx="11">
                  <c:v>24.041149932309906</c:v>
                </c:pt>
                <c:pt idx="12">
                  <c:v>26.42817060021622</c:v>
                </c:pt>
                <c:pt idx="13">
                  <c:v>28.83868119131915</c:v>
                </c:pt>
                <c:pt idx="14">
                  <c:v>31.233100569749613</c:v>
                </c:pt>
                <c:pt idx="15">
                  <c:v>33.610229427777291</c:v>
                </c:pt>
                <c:pt idx="16">
                  <c:v>35.978602169122183</c:v>
                </c:pt>
                <c:pt idx="17">
                  <c:v>38.354103301950211</c:v>
                </c:pt>
                <c:pt idx="18">
                  <c:v>40.779987916261383</c:v>
                </c:pt>
                <c:pt idx="19">
                  <c:v>43.241460965683927</c:v>
                </c:pt>
                <c:pt idx="20">
                  <c:v>45.730416389899091</c:v>
                </c:pt>
                <c:pt idx="21">
                  <c:v>48.211193986247871</c:v>
                </c:pt>
                <c:pt idx="22">
                  <c:v>50.676004397141178</c:v>
                </c:pt>
                <c:pt idx="23">
                  <c:v>53.115325183725027</c:v>
                </c:pt>
                <c:pt idx="24">
                  <c:v>55.520042914597298</c:v>
                </c:pt>
                <c:pt idx="25">
                  <c:v>57.907776900386551</c:v>
                </c:pt>
                <c:pt idx="26">
                  <c:v>60.319445972552352</c:v>
                </c:pt>
                <c:pt idx="27">
                  <c:v>62.752921329139767</c:v>
                </c:pt>
                <c:pt idx="28">
                  <c:v>65.183253457257479</c:v>
                </c:pt>
                <c:pt idx="29">
                  <c:v>67.613585585375191</c:v>
                </c:pt>
                <c:pt idx="30">
                  <c:v>70.00078685206141</c:v>
                </c:pt>
                <c:pt idx="31">
                  <c:v>72.347585948671153</c:v>
                </c:pt>
                <c:pt idx="32">
                  <c:v>74.654692814600196</c:v>
                </c:pt>
                <c:pt idx="33">
                  <c:v>76.998009876354388</c:v>
                </c:pt>
                <c:pt idx="34">
                  <c:v>79.389517802028521</c:v>
                </c:pt>
                <c:pt idx="35">
                  <c:v>81.809111993065741</c:v>
                </c:pt>
                <c:pt idx="36">
                  <c:v>84.274828865725638</c:v>
                </c:pt>
                <c:pt idx="37">
                  <c:v>86.742722261606559</c:v>
                </c:pt>
                <c:pt idx="38">
                  <c:v>89.150580073302677</c:v>
                </c:pt>
                <c:pt idx="39">
                  <c:v>91.501261076091808</c:v>
                </c:pt>
                <c:pt idx="40">
                  <c:v>93.819916668928443</c:v>
                </c:pt>
                <c:pt idx="41">
                  <c:v>96.242603759094393</c:v>
                </c:pt>
                <c:pt idx="42">
                  <c:v>98.815740216193447</c:v>
                </c:pt>
                <c:pt idx="43">
                  <c:v>101.5418235772181</c:v>
                </c:pt>
                <c:pt idx="44">
                  <c:v>104.38597799706723</c:v>
                </c:pt>
                <c:pt idx="45">
                  <c:v>107.22976536189076</c:v>
                </c:pt>
                <c:pt idx="46">
                  <c:v>110.00721921053078</c:v>
                </c:pt>
                <c:pt idx="47">
                  <c:v>112.73355031813205</c:v>
                </c:pt>
                <c:pt idx="48">
                  <c:v>115.43262549356233</c:v>
                </c:pt>
                <c:pt idx="49">
                  <c:v>118.19156897847115</c:v>
                </c:pt>
                <c:pt idx="50">
                  <c:v>121.02774954252889</c:v>
                </c:pt>
                <c:pt idx="51">
                  <c:v>123.94399558506619</c:v>
                </c:pt>
                <c:pt idx="52">
                  <c:v>126.91871997833802</c:v>
                </c:pt>
                <c:pt idx="53">
                  <c:v>129.9007877236026</c:v>
                </c:pt>
                <c:pt idx="54">
                  <c:v>132.8508538651129</c:v>
                </c:pt>
                <c:pt idx="55">
                  <c:v>135.76776296686029</c:v>
                </c:pt>
                <c:pt idx="56">
                  <c:v>138.65904231934479</c:v>
                </c:pt>
                <c:pt idx="57">
                  <c:v>141.56821232837356</c:v>
                </c:pt>
                <c:pt idx="58">
                  <c:v>144.47460132778068</c:v>
                </c:pt>
                <c:pt idx="59">
                  <c:v>147.4105911799268</c:v>
                </c:pt>
                <c:pt idx="60">
                  <c:v>150.37160845132186</c:v>
                </c:pt>
                <c:pt idx="61">
                  <c:v>153.33381215089076</c:v>
                </c:pt>
                <c:pt idx="62">
                  <c:v>156.27630959280683</c:v>
                </c:pt>
                <c:pt idx="63">
                  <c:v>159.19443779811482</c:v>
                </c:pt>
                <c:pt idx="64">
                  <c:v>162.09992301004965</c:v>
                </c:pt>
                <c:pt idx="65">
                  <c:v>165.03580276252913</c:v>
                </c:pt>
                <c:pt idx="66">
                  <c:v>168.01558612448667</c:v>
                </c:pt>
                <c:pt idx="67">
                  <c:v>171.04378208767844</c:v>
                </c:pt>
                <c:pt idx="68">
                  <c:v>174.11483838803989</c:v>
                </c:pt>
                <c:pt idx="69">
                  <c:v>177.19953308928024</c:v>
                </c:pt>
                <c:pt idx="70">
                  <c:v>180.27030992807136</c:v>
                </c:pt>
                <c:pt idx="71">
                  <c:v>183.32511416470587</c:v>
                </c:pt>
                <c:pt idx="72">
                  <c:v>186.36702811436723</c:v>
                </c:pt>
                <c:pt idx="73">
                  <c:v>189.42028221835906</c:v>
                </c:pt>
                <c:pt idx="74">
                  <c:v>192.48930063789751</c:v>
                </c:pt>
                <c:pt idx="75">
                  <c:v>195.56843463882976</c:v>
                </c:pt>
                <c:pt idx="76">
                  <c:v>198.65337942664948</c:v>
                </c:pt>
                <c:pt idx="77">
                  <c:v>201.73265619442193</c:v>
                </c:pt>
                <c:pt idx="78">
                  <c:v>204.79980160401382</c:v>
                </c:pt>
                <c:pt idx="79">
                  <c:v>207.85224374439758</c:v>
                </c:pt>
                <c:pt idx="80">
                  <c:v>210.89705805627341</c:v>
                </c:pt>
                <c:pt idx="81">
                  <c:v>213.96198022012479</c:v>
                </c:pt>
                <c:pt idx="82">
                  <c:v>217.05706331982717</c:v>
                </c:pt>
                <c:pt idx="83">
                  <c:v>220.18865684176694</c:v>
                </c:pt>
                <c:pt idx="84">
                  <c:v>223.34981368428444</c:v>
                </c:pt>
                <c:pt idx="85">
                  <c:v>226.52405937413326</c:v>
                </c:pt>
                <c:pt idx="86">
                  <c:v>229.68729629967427</c:v>
                </c:pt>
                <c:pt idx="87">
                  <c:v>232.83725016978045</c:v>
                </c:pt>
                <c:pt idx="88">
                  <c:v>235.97661961291382</c:v>
                </c:pt>
                <c:pt idx="89">
                  <c:v>239.12219437262897</c:v>
                </c:pt>
                <c:pt idx="90">
                  <c:v>242.2866497234408</c:v>
                </c:pt>
                <c:pt idx="91">
                  <c:v>245.21611977012969</c:v>
                </c:pt>
                <c:pt idx="92">
                  <c:v>248.16024984735131</c:v>
                </c:pt>
                <c:pt idx="93">
                  <c:v>251.10425010738942</c:v>
                </c:pt>
                <c:pt idx="94">
                  <c:v>254.03501854321149</c:v>
                </c:pt>
                <c:pt idx="95">
                  <c:v>256.94963476232363</c:v>
                </c:pt>
                <c:pt idx="96">
                  <c:v>259.85595926517209</c:v>
                </c:pt>
                <c:pt idx="97">
                  <c:v>262.78300233559992</c:v>
                </c:pt>
                <c:pt idx="98">
                  <c:v>265.74005479025129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1.8467413578479062</c:v>
                      </c:pt>
                      <c:pt idx="1">
                        <c:v>1.9384608660896647</c:v>
                      </c:pt>
                      <c:pt idx="2">
                        <c:v>2.029262071723632</c:v>
                      </c:pt>
                      <c:pt idx="3">
                        <c:v>2.1102935332006321</c:v>
                      </c:pt>
                      <c:pt idx="4">
                        <c:v>2.1914846024859971</c:v>
                      </c:pt>
                      <c:pt idx="5">
                        <c:v>2.2279147613070762</c:v>
                      </c:pt>
                      <c:pt idx="6">
                        <c:v>2.2071910515207516</c:v>
                      </c:pt>
                      <c:pt idx="7">
                        <c:v>2.1846220454764862</c:v>
                      </c:pt>
                      <c:pt idx="8">
                        <c:v>2.1788003328266301</c:v>
                      </c:pt>
                      <c:pt idx="9">
                        <c:v>2.2568149411219749</c:v>
                      </c:pt>
                      <c:pt idx="10">
                        <c:v>2.3516626132088647</c:v>
                      </c:pt>
                      <c:pt idx="11">
                        <c:v>2.4395829835659937</c:v>
                      </c:pt>
                      <c:pt idx="12">
                        <c:v>2.5248798421939851</c:v>
                      </c:pt>
                      <c:pt idx="13">
                        <c:v>2.5439522917053425</c:v>
                      </c:pt>
                      <c:pt idx="14">
                        <c:v>2.5242636948451942</c:v>
                      </c:pt>
                      <c:pt idx="15">
                        <c:v>2.5041411532686393</c:v>
                      </c:pt>
                      <c:pt idx="16">
                        <c:v>2.4934253158875754</c:v>
                      </c:pt>
                      <c:pt idx="17">
                        <c:v>2.4981472245371323</c:v>
                      </c:pt>
                      <c:pt idx="18">
                        <c:v>2.545528802755304</c:v>
                      </c:pt>
                      <c:pt idx="19">
                        <c:v>2.5781034823671014</c:v>
                      </c:pt>
                      <c:pt idx="20">
                        <c:v>2.6030202336652888</c:v>
                      </c:pt>
                      <c:pt idx="21">
                        <c:v>2.5931125836151607</c:v>
                      </c:pt>
                      <c:pt idx="22">
                        <c:v>2.575195770171725</c:v>
                      </c:pt>
                      <c:pt idx="23">
                        <c:v>2.5471944694393494</c:v>
                      </c:pt>
                      <c:pt idx="24">
                        <c:v>2.5097462620849651</c:v>
                      </c:pt>
                      <c:pt idx="25">
                        <c:v>2.4903584328561732</c:v>
                      </c:pt>
                      <c:pt idx="26">
                        <c:v>2.5141439645866139</c:v>
                      </c:pt>
                      <c:pt idx="27">
                        <c:v>2.5430577665707643</c:v>
                      </c:pt>
                      <c:pt idx="28">
                        <c:v>2.5884952841756403</c:v>
                      </c:pt>
                      <c:pt idx="29">
                        <c:v>2.5884952841756403</c:v>
                      </c:pt>
                      <c:pt idx="30">
                        <c:v>2.5746694315943115</c:v>
                      </c:pt>
                      <c:pt idx="31">
                        <c:v>2.5539044896963765</c:v>
                      </c:pt>
                      <c:pt idx="32">
                        <c:v>2.5215822795700533</c:v>
                      </c:pt>
                      <c:pt idx="33">
                        <c:v>2.5556391297836916</c:v>
                      </c:pt>
                      <c:pt idx="34">
                        <c:v>2.5970139698094652</c:v>
                      </c:pt>
                      <c:pt idx="35">
                        <c:v>2.6169122542973406</c:v>
                      </c:pt>
                      <c:pt idx="36">
                        <c:v>2.6553630406738677</c:v>
                      </c:pt>
                      <c:pt idx="37">
                        <c:v>2.650770774449926</c:v>
                      </c:pt>
                      <c:pt idx="38">
                        <c:v>2.5849825374614355</c:v>
                      </c:pt>
                      <c:pt idx="39">
                        <c:v>2.5224208582455692</c:v>
                      </c:pt>
                      <c:pt idx="40">
                        <c:v>2.4859218685580413</c:v>
                      </c:pt>
                      <c:pt idx="41">
                        <c:v>2.5857638859065593</c:v>
                      </c:pt>
                      <c:pt idx="42">
                        <c:v>2.7309747366887098</c:v>
                      </c:pt>
                      <c:pt idx="43">
                        <c:v>2.8776487717061925</c:v>
                      </c:pt>
                      <c:pt idx="44">
                        <c:v>2.9899621700555619</c:v>
                      </c:pt>
                      <c:pt idx="45">
                        <c:v>2.9830559230089349</c:v>
                      </c:pt>
                      <c:pt idx="46">
                        <c:v>2.9107644989484696</c:v>
                      </c:pt>
                      <c:pt idx="47">
                        <c:v>2.8558124594188437</c:v>
                      </c:pt>
                      <c:pt idx="48">
                        <c:v>2.8253321444021724</c:v>
                      </c:pt>
                      <c:pt idx="49">
                        <c:v>2.8823585738774926</c:v>
                      </c:pt>
                      <c:pt idx="50">
                        <c:v>2.9574885310634587</c:v>
                      </c:pt>
                      <c:pt idx="51">
                        <c:v>3.0357774358510343</c:v>
                      </c:pt>
                      <c:pt idx="52">
                        <c:v>3.0923023571613975</c:v>
                      </c:pt>
                      <c:pt idx="53">
                        <c:v>3.0971779530362684</c:v>
                      </c:pt>
                      <c:pt idx="54">
                        <c:v>3.0631946468065743</c:v>
                      </c:pt>
                      <c:pt idx="55">
                        <c:v>3.0284415173491737</c:v>
                      </c:pt>
                      <c:pt idx="56">
                        <c:v>3.0011278862221031</c:v>
                      </c:pt>
                      <c:pt idx="57">
                        <c:v>3.0175222157539672</c:v>
                      </c:pt>
                      <c:pt idx="58">
                        <c:v>3.0131713761573353</c:v>
                      </c:pt>
                      <c:pt idx="59">
                        <c:v>3.0413340369019859</c:v>
                      </c:pt>
                      <c:pt idx="60">
                        <c:v>3.0648758530425657</c:v>
                      </c:pt>
                      <c:pt idx="61">
                        <c:v>3.0646530088596187</c:v>
                      </c:pt>
                      <c:pt idx="62">
                        <c:v>3.0434412460012199</c:v>
                      </c:pt>
                      <c:pt idx="63">
                        <c:v>3.0176021478739021</c:v>
                      </c:pt>
                      <c:pt idx="64">
                        <c:v>3.0036874602589938</c:v>
                      </c:pt>
                      <c:pt idx="65">
                        <c:v>3.0328452487623134</c:v>
                      </c:pt>
                      <c:pt idx="66">
                        <c:v>3.0754766805230216</c:v>
                      </c:pt>
                      <c:pt idx="67">
                        <c:v>3.1227119002602826</c:v>
                      </c:pt>
                      <c:pt idx="68">
                        <c:v>3.1645671268798301</c:v>
                      </c:pt>
                      <c:pt idx="69">
                        <c:v>3.1773583426855585</c:v>
                      </c:pt>
                      <c:pt idx="70">
                        <c:v>3.1623507935371338</c:v>
                      </c:pt>
                      <c:pt idx="71">
                        <c:v>3.1453097632285458</c:v>
                      </c:pt>
                      <c:pt idx="72">
                        <c:v>3.1314561834373134</c:v>
                      </c:pt>
                      <c:pt idx="73">
                        <c:v>3.1418084991263977</c:v>
                      </c:pt>
                      <c:pt idx="74">
                        <c:v>3.156603315521247</c:v>
                      </c:pt>
                      <c:pt idx="75">
                        <c:v>3.1657207744792975</c:v>
                      </c:pt>
                      <c:pt idx="76">
                        <c:v>3.1705626127007389</c:v>
                      </c:pt>
                      <c:pt idx="77">
                        <c:v>3.1640132515665607</c:v>
                      </c:pt>
                      <c:pt idx="78">
                        <c:v>3.151092185871466</c:v>
                      </c:pt>
                      <c:pt idx="79">
                        <c:v>3.1356398130891687</c:v>
                      </c:pt>
                      <c:pt idx="80">
                        <c:v>3.127293949296349</c:v>
                      </c:pt>
                      <c:pt idx="81">
                        <c:v>3.1467642805263791</c:v>
                      </c:pt>
                      <c:pt idx="82">
                        <c:v>3.176181908288656</c:v>
                      </c:pt>
                      <c:pt idx="83">
                        <c:v>3.2118498070819967</c:v>
                      </c:pt>
                      <c:pt idx="84">
                        <c:v>3.2403614175093849</c:v>
                      </c:pt>
                      <c:pt idx="85">
                        <c:v>3.252602640401518</c:v>
                      </c:pt>
                      <c:pt idx="86">
                        <c:v>3.2409600835430608</c:v>
                      </c:pt>
                      <c:pt idx="87">
                        <c:v>3.2270216330328068</c:v>
                      </c:pt>
                      <c:pt idx="88">
                        <c:v>3.215808881745458</c:v>
                      </c:pt>
                      <c:pt idx="89">
                        <c:v>3.2214053080430523</c:v>
                      </c:pt>
                      <c:pt idx="90">
                        <c:v>3.2396121602946768</c:v>
                      </c:pt>
                      <c:pt idx="91">
                        <c:v>3.2396121602946768</c:v>
                      </c:pt>
                      <c:pt idx="92">
                        <c:v>3.2396121602946768</c:v>
                      </c:pt>
                      <c:pt idx="93">
                        <c:v>3.2396121602946768</c:v>
                      </c:pt>
                      <c:pt idx="94">
                        <c:v>3.2396121602946768</c:v>
                      </c:pt>
                      <c:pt idx="95">
                        <c:v>3.2396121602946768</c:v>
                      </c:pt>
                      <c:pt idx="96">
                        <c:v>3.2396121602946768</c:v>
                      </c:pt>
                      <c:pt idx="97">
                        <c:v>3.2396121602946768</c:v>
                      </c:pt>
                      <c:pt idx="98">
                        <c:v>3.2396121602946768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F85-4563-80C3-5A0D64E1BB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0.99999999999862066</c:v>
                      </c:pt>
                      <c:pt idx="31">
                        <c:v>0.99999999988666333</c:v>
                      </c:pt>
                      <c:pt idx="32">
                        <c:v>0.99999999494500735</c:v>
                      </c:pt>
                      <c:pt idx="33">
                        <c:v>0.9999998668705562</c:v>
                      </c:pt>
                      <c:pt idx="34">
                        <c:v>0.99999778564921327</c:v>
                      </c:pt>
                      <c:pt idx="35">
                        <c:v>0.99997538851609546</c:v>
                      </c:pt>
                      <c:pt idx="36">
                        <c:v>0.99980827524099458</c:v>
                      </c:pt>
                      <c:pt idx="37">
                        <c:v>0.9989107217634553</c:v>
                      </c:pt>
                      <c:pt idx="38">
                        <c:v>0.99532469100110743</c:v>
                      </c:pt>
                      <c:pt idx="39">
                        <c:v>0.98434030009494189</c:v>
                      </c:pt>
                      <c:pt idx="40">
                        <c:v>0.95782796428701344</c:v>
                      </c:pt>
                      <c:pt idx="41">
                        <c:v>0.90609295921341215</c:v>
                      </c:pt>
                      <c:pt idx="42">
                        <c:v>0.82262600147622833</c:v>
                      </c:pt>
                      <c:pt idx="43">
                        <c:v>0.70908017446150784</c:v>
                      </c:pt>
                      <c:pt idx="44">
                        <c:v>0.57655006858255065</c:v>
                      </c:pt>
                      <c:pt idx="45">
                        <c:v>0.44141627773469783</c:v>
                      </c:pt>
                      <c:pt idx="46">
                        <c:v>0.31899404984649093</c:v>
                      </c:pt>
                      <c:pt idx="47">
                        <c:v>0.21896580899836968</c:v>
                      </c:pt>
                      <c:pt idx="48">
                        <c:v>0.14413072703983548</c:v>
                      </c:pt>
                      <c:pt idx="49">
                        <c:v>9.2166599072242866E-2</c:v>
                      </c:pt>
                      <c:pt idx="50">
                        <c:v>5.8266665658706335E-2</c:v>
                      </c:pt>
                      <c:pt idx="51">
                        <c:v>3.7171205285535233E-2</c:v>
                      </c:pt>
                      <c:pt idx="52">
                        <c:v>2.4439102327754932E-2</c:v>
                      </c:pt>
                      <c:pt idx="53">
                        <c:v>1.684460827468278E-2</c:v>
                      </c:pt>
                      <c:pt idx="54">
                        <c:v>1.2277076646419385E-2</c:v>
                      </c:pt>
                      <c:pt idx="55">
                        <c:v>9.4499122267284654E-3</c:v>
                      </c:pt>
                      <c:pt idx="56">
                        <c:v>7.6088254970790642E-3</c:v>
                      </c:pt>
                      <c:pt idx="57">
                        <c:v>6.3204185690628051E-3</c:v>
                      </c:pt>
                      <c:pt idx="58">
                        <c:v>5.3714892252817318E-3</c:v>
                      </c:pt>
                      <c:pt idx="59">
                        <c:v>4.6413419375452448E-3</c:v>
                      </c:pt>
                      <c:pt idx="60">
                        <c:v>4.0583819571158933E-3</c:v>
                      </c:pt>
                      <c:pt idx="61">
                        <c:v>3.5775346540938995E-3</c:v>
                      </c:pt>
                      <c:pt idx="62">
                        <c:v>3.1727274132967824E-3</c:v>
                      </c:pt>
                      <c:pt idx="63">
                        <c:v>2.8286577123291202E-3</c:v>
                      </c:pt>
                      <c:pt idx="64">
                        <c:v>2.5348916537141874E-3</c:v>
                      </c:pt>
                      <c:pt idx="65">
                        <c:v>2.2834617238176422E-3</c:v>
                      </c:pt>
                      <c:pt idx="66">
                        <c:v>2.0652152352730398E-3</c:v>
                      </c:pt>
                      <c:pt idx="67">
                        <c:v>1.8741964829594936E-3</c:v>
                      </c:pt>
                      <c:pt idx="68">
                        <c:v>1.7058523616158353E-3</c:v>
                      </c:pt>
                      <c:pt idx="69">
                        <c:v>1.5568027205276856E-3</c:v>
                      </c:pt>
                      <c:pt idx="70">
                        <c:v>1.424217068689121E-3</c:v>
                      </c:pt>
                      <c:pt idx="71">
                        <c:v>1.3054889615363922E-3</c:v>
                      </c:pt>
                      <c:pt idx="72">
                        <c:v>1.1985829362555389E-3</c:v>
                      </c:pt>
                      <c:pt idx="73">
                        <c:v>1.1023200837003472E-3</c:v>
                      </c:pt>
                      <c:pt idx="74">
                        <c:v>1.0156026113936224E-3</c:v>
                      </c:pt>
                      <c:pt idx="75">
                        <c:v>9.3753399959155715E-4</c:v>
                      </c:pt>
                      <c:pt idx="76">
                        <c:v>8.6702871713978792E-4</c:v>
                      </c:pt>
                      <c:pt idx="77">
                        <c:v>8.0287008618023376E-4</c:v>
                      </c:pt>
                      <c:pt idx="78">
                        <c:v>7.4467062898153993E-4</c:v>
                      </c:pt>
                      <c:pt idx="79">
                        <c:v>6.9200329774601833E-4</c:v>
                      </c:pt>
                      <c:pt idx="80">
                        <c:v>6.446734258428354E-4</c:v>
                      </c:pt>
                      <c:pt idx="81">
                        <c:v>6.026699098643114E-4</c:v>
                      </c:pt>
                      <c:pt idx="82">
                        <c:v>5.6484130754199844E-4</c:v>
                      </c:pt>
                      <c:pt idx="83">
                        <c:v>5.3049395252604355E-4</c:v>
                      </c:pt>
                      <c:pt idx="84">
                        <c:v>4.9932606757152912E-4</c:v>
                      </c:pt>
                      <c:pt idx="85">
                        <c:v>4.7139982660702562E-4</c:v>
                      </c:pt>
                      <c:pt idx="86">
                        <c:v>4.4668494039082162E-4</c:v>
                      </c:pt>
                      <c:pt idx="87">
                        <c:v>4.2478331509633957E-4</c:v>
                      </c:pt>
                      <c:pt idx="88">
                        <c:v>4.0503506297253792E-4</c:v>
                      </c:pt>
                      <c:pt idx="89">
                        <c:v>3.8684483512333047E-4</c:v>
                      </c:pt>
                      <c:pt idx="90">
                        <c:v>3.7042107769672547E-4</c:v>
                      </c:pt>
                      <c:pt idx="91">
                        <c:v>3.7042107769672547E-4</c:v>
                      </c:pt>
                      <c:pt idx="92">
                        <c:v>3.7042107769672547E-4</c:v>
                      </c:pt>
                      <c:pt idx="93">
                        <c:v>3.7042107769672547E-4</c:v>
                      </c:pt>
                      <c:pt idx="94">
                        <c:v>3.7042107769672547E-4</c:v>
                      </c:pt>
                      <c:pt idx="95">
                        <c:v>3.7042107769672547E-4</c:v>
                      </c:pt>
                      <c:pt idx="96">
                        <c:v>3.7042107769672547E-4</c:v>
                      </c:pt>
                      <c:pt idx="97">
                        <c:v>3.7042107769672547E-4</c:v>
                      </c:pt>
                      <c:pt idx="98">
                        <c:v>3.7042107769672547E-4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5-4563-80C3-5A0D64E1BB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1.6985710272556152</c:v>
                      </c:pt>
                      <c:pt idx="1">
                        <c:v>1.7920475168448748</c:v>
                      </c:pt>
                      <c:pt idx="2">
                        <c:v>1.8857548329038984</c:v>
                      </c:pt>
                      <c:pt idx="3">
                        <c:v>1.9704142486447578</c:v>
                      </c:pt>
                      <c:pt idx="4">
                        <c:v>2.0552247956147314</c:v>
                      </c:pt>
                      <c:pt idx="5">
                        <c:v>2.0948602557271281</c:v>
                      </c:pt>
                      <c:pt idx="6">
                        <c:v>2.0765406045321999</c:v>
                      </c:pt>
                      <c:pt idx="7">
                        <c:v>2.0556147239539539</c:v>
                      </c:pt>
                      <c:pt idx="8">
                        <c:v>2.0521031831503032</c:v>
                      </c:pt>
                      <c:pt idx="9">
                        <c:v>2.1327236228129682</c:v>
                      </c:pt>
                      <c:pt idx="10">
                        <c:v>2.2300964418608795</c:v>
                      </c:pt>
                      <c:pt idx="11">
                        <c:v>2.3211283495545909</c:v>
                      </c:pt>
                      <c:pt idx="12">
                        <c:v>2.4102263520005196</c:v>
                      </c:pt>
                      <c:pt idx="13">
                        <c:v>2.432983361167782</c:v>
                      </c:pt>
                      <c:pt idx="14">
                        <c:v>2.4162970800671246</c:v>
                      </c:pt>
                      <c:pt idx="15">
                        <c:v>2.398534739615934</c:v>
                      </c:pt>
                      <c:pt idx="16">
                        <c:v>2.3894475073053467</c:v>
                      </c:pt>
                      <c:pt idx="17">
                        <c:v>2.3961724054244913</c:v>
                      </c:pt>
                      <c:pt idx="18">
                        <c:v>2.446049211905474</c:v>
                      </c:pt>
                      <c:pt idx="19">
                        <c:v>2.4811266574515152</c:v>
                      </c:pt>
                      <c:pt idx="20">
                        <c:v>2.5081727613604983</c:v>
                      </c:pt>
                      <c:pt idx="21">
                        <c:v>2.4996979968675164</c:v>
                      </c:pt>
                      <c:pt idx="22">
                        <c:v>2.4833974740220874</c:v>
                      </c:pt>
                      <c:pt idx="23">
                        <c:v>2.4574843144228793</c:v>
                      </c:pt>
                      <c:pt idx="24">
                        <c:v>2.4224153141163742</c:v>
                      </c:pt>
                      <c:pt idx="25">
                        <c:v>2.4052014915744087</c:v>
                      </c:pt>
                      <c:pt idx="26">
                        <c:v>2.4302714566526902</c:v>
                      </c:pt>
                      <c:pt idx="27">
                        <c:v>2.4575839555034271</c:v>
                      </c:pt>
                      <c:pt idx="28">
                        <c:v>2.4862521758871119</c:v>
                      </c:pt>
                      <c:pt idx="29">
                        <c:v>2.4862521758871119</c:v>
                      </c:pt>
                      <c:pt idx="30">
                        <c:v>2.4618319012491989</c:v>
                      </c:pt>
                      <c:pt idx="31">
                        <c:v>2.4342188105293285</c:v>
                      </c:pt>
                      <c:pt idx="32">
                        <c:v>2.4000312289911085</c:v>
                      </c:pt>
                      <c:pt idx="33">
                        <c:v>2.4362665027074883</c:v>
                      </c:pt>
                      <c:pt idx="34">
                        <c:v>2.4818218093396309</c:v>
                      </c:pt>
                      <c:pt idx="35">
                        <c:v>2.5064624403465872</c:v>
                      </c:pt>
                      <c:pt idx="36">
                        <c:v>2.5492829538269302</c:v>
                      </c:pt>
                      <c:pt idx="37">
                        <c:v>2.548530310045428</c:v>
                      </c:pt>
                      <c:pt idx="38">
                        <c:v>2.4859915882884298</c:v>
                      </c:pt>
                      <c:pt idx="39">
                        <c:v>2.426480399213863</c:v>
                      </c:pt>
                      <c:pt idx="40">
                        <c:v>2.3925257251013456</c:v>
                      </c:pt>
                      <c:pt idx="41">
                        <c:v>2.4947282078834156</c:v>
                      </c:pt>
                      <c:pt idx="42">
                        <c:v>2.642922113685275</c:v>
                      </c:pt>
                      <c:pt idx="43">
                        <c:v>2.7931642029256256</c:v>
                      </c:pt>
                      <c:pt idx="44">
                        <c:v>2.9087545416270646</c:v>
                      </c:pt>
                      <c:pt idx="45">
                        <c:v>2.9055629806671366</c:v>
                      </c:pt>
                      <c:pt idx="46">
                        <c:v>2.8366572595550834</c:v>
                      </c:pt>
                      <c:pt idx="47">
                        <c:v>2.783889952118189</c:v>
                      </c:pt>
                      <c:pt idx="48">
                        <c:v>2.7552560253421272</c:v>
                      </c:pt>
                      <c:pt idx="49">
                        <c:v>2.8139207410325535</c:v>
                      </c:pt>
                      <c:pt idx="50">
                        <c:v>2.8902800542575924</c:v>
                      </c:pt>
                      <c:pt idx="51">
                        <c:v>2.9696111474765599</c:v>
                      </c:pt>
                      <c:pt idx="52">
                        <c:v>3.0272705023788338</c:v>
                      </c:pt>
                      <c:pt idx="53">
                        <c:v>3.0335709835163902</c:v>
                      </c:pt>
                      <c:pt idx="54">
                        <c:v>3.0007437340250931</c:v>
                      </c:pt>
                      <c:pt idx="55">
                        <c:v>2.9669274778459194</c:v>
                      </c:pt>
                      <c:pt idx="56">
                        <c:v>2.940603146975461</c:v>
                      </c:pt>
                      <c:pt idx="57">
                        <c:v>2.9578787463550946</c:v>
                      </c:pt>
                      <c:pt idx="58">
                        <c:v>2.9544492533922262</c:v>
                      </c:pt>
                      <c:pt idx="59">
                        <c:v>2.9834589366680535</c:v>
                      </c:pt>
                      <c:pt idx="60">
                        <c:v>3.0078730320735505</c:v>
                      </c:pt>
                      <c:pt idx="61">
                        <c:v>3.0084689175365451</c:v>
                      </c:pt>
                      <c:pt idx="62">
                        <c:v>2.9881356861634538</c:v>
                      </c:pt>
                      <c:pt idx="63">
                        <c:v>2.9631493836055385</c:v>
                      </c:pt>
                      <c:pt idx="64">
                        <c:v>2.949974801135324</c:v>
                      </c:pt>
                      <c:pt idx="65">
                        <c:v>2.9798461560256913</c:v>
                      </c:pt>
                      <c:pt idx="66">
                        <c:v>3.0232147556109092</c:v>
                      </c:pt>
                      <c:pt idx="67">
                        <c:v>3.0711301720742381</c:v>
                      </c:pt>
                      <c:pt idx="68">
                        <c:v>3.1135640559513922</c:v>
                      </c:pt>
                      <c:pt idx="69">
                        <c:v>3.1268538010154732</c:v>
                      </c:pt>
                      <c:pt idx="70">
                        <c:v>3.1124767265630267</c:v>
                      </c:pt>
                      <c:pt idx="71">
                        <c:v>3.0960545490167375</c:v>
                      </c:pt>
                      <c:pt idx="72">
                        <c:v>3.0827607796142185</c:v>
                      </c:pt>
                      <c:pt idx="73">
                        <c:v>3.0936787970146153</c:v>
                      </c:pt>
                      <c:pt idx="74">
                        <c:v>3.1090318063357323</c:v>
                      </c:pt>
                      <c:pt idx="75">
                        <c:v>3.1187244457487711</c:v>
                      </c:pt>
                      <c:pt idx="76">
                        <c:v>3.1241249883842777</c:v>
                      </c:pt>
                      <c:pt idx="77">
                        <c:v>3.1180845359238827</c:v>
                      </c:pt>
                      <c:pt idx="78">
                        <c:v>3.1056189787463695</c:v>
                      </c:pt>
                      <c:pt idx="79">
                        <c:v>3.0906016203539766</c:v>
                      </c:pt>
                      <c:pt idx="80">
                        <c:v>3.0826739326537407</c:v>
                      </c:pt>
                      <c:pt idx="81">
                        <c:v>3.1025149366203779</c:v>
                      </c:pt>
                      <c:pt idx="82">
                        <c:v>3.1323634874300583</c:v>
                      </c:pt>
                      <c:pt idx="83">
                        <c:v>3.1685179297306094</c:v>
                      </c:pt>
                      <c:pt idx="84">
                        <c:v>3.197623928754858</c:v>
                      </c:pt>
                      <c:pt idx="85">
                        <c:v>3.2103498573032758</c:v>
                      </c:pt>
                      <c:pt idx="86">
                        <c:v>3.1990727991371615</c:v>
                      </c:pt>
                      <c:pt idx="87">
                        <c:v>3.1855120487288731</c:v>
                      </c:pt>
                      <c:pt idx="88">
                        <c:v>3.174660450408</c:v>
                      </c:pt>
                      <c:pt idx="89">
                        <c:v>3.1806050445943201</c:v>
                      </c:pt>
                      <c:pt idx="90">
                        <c:v>3.199196098867763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F85-4563-80C3-5A0D64E1BB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F85-4563-80C3-5A0D64E1BB2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1.528343553315856</c:v>
                      </c:pt>
                      <c:pt idx="1">
                        <c:v>1.6238616554086256</c:v>
                      </c:pt>
                      <c:pt idx="2">
                        <c:v>1.7208690290223447</c:v>
                      </c:pt>
                      <c:pt idx="3">
                        <c:v>1.8094694515679006</c:v>
                      </c:pt>
                      <c:pt idx="4">
                        <c:v>1.8982294218751432</c:v>
                      </c:pt>
                      <c:pt idx="5">
                        <c:v>1.9414519061056248</c:v>
                      </c:pt>
                      <c:pt idx="6">
                        <c:v>1.9258277574533114</c:v>
                      </c:pt>
                      <c:pt idx="7">
                        <c:v>1.9067529892760955</c:v>
                      </c:pt>
                      <c:pt idx="8">
                        <c:v>1.9058336682883665</c:v>
                      </c:pt>
                      <c:pt idx="9">
                        <c:v>1.9893785469972209</c:v>
                      </c:pt>
                      <c:pt idx="10">
                        <c:v>2.0895902278176779</c:v>
                      </c:pt>
                      <c:pt idx="11">
                        <c:v>2.1841347351500207</c:v>
                      </c:pt>
                      <c:pt idx="12">
                        <c:v>2.2775103919492241</c:v>
                      </c:pt>
                      <c:pt idx="13">
                        <c:v>2.3044269486593816</c:v>
                      </c:pt>
                      <c:pt idx="14">
                        <c:v>2.2911244019754688</c:v>
                      </c:pt>
                      <c:pt idx="15">
                        <c:v>2.2760221828203884</c:v>
                      </c:pt>
                      <c:pt idx="16">
                        <c:v>2.2687822430752287</c:v>
                      </c:pt>
                      <c:pt idx="17">
                        <c:v>2.2777780090196837</c:v>
                      </c:pt>
                      <c:pt idx="18">
                        <c:v>2.3305033949537601</c:v>
                      </c:pt>
                      <c:pt idx="19">
                        <c:v>2.3684330722579987</c:v>
                      </c:pt>
                      <c:pt idx="20">
                        <c:v>2.3979042578509233</c:v>
                      </c:pt>
                      <c:pt idx="21">
                        <c:v>2.3910530973126978</c:v>
                      </c:pt>
                      <c:pt idx="22">
                        <c:v>2.3765993599889574</c:v>
                      </c:pt>
                      <c:pt idx="23">
                        <c:v>2.3530447661556613</c:v>
                      </c:pt>
                      <c:pt idx="24">
                        <c:v>2.3206658031308605</c:v>
                      </c:pt>
                      <c:pt idx="25">
                        <c:v>2.3059378104322454</c:v>
                      </c:pt>
                      <c:pt idx="26">
                        <c:v>2.3325197192821383</c:v>
                      </c:pt>
                      <c:pt idx="27">
                        <c:v>2.3581302173927683</c:v>
                      </c:pt>
                      <c:pt idx="28">
                        <c:v>2.3681837290036345</c:v>
                      </c:pt>
                      <c:pt idx="29">
                        <c:v>2.3681837290036345</c:v>
                      </c:pt>
                      <c:pt idx="30">
                        <c:v>2.3319183168017985</c:v>
                      </c:pt>
                      <c:pt idx="31">
                        <c:v>2.2966427744769575</c:v>
                      </c:pt>
                      <c:pt idx="32">
                        <c:v>2.260365002785464</c:v>
                      </c:pt>
                      <c:pt idx="33">
                        <c:v>2.2990654369681591</c:v>
                      </c:pt>
                      <c:pt idx="34">
                        <c:v>2.3493276066066637</c:v>
                      </c:pt>
                      <c:pt idx="35">
                        <c:v>2.3792799830814975</c:v>
                      </c:pt>
                      <c:pt idx="36">
                        <c:v>2.427026008596068</c:v>
                      </c:pt>
                      <c:pt idx="37">
                        <c:v>2.4306153853595944</c:v>
                      </c:pt>
                      <c:pt idx="38">
                        <c:v>2.3717785955800559</c:v>
                      </c:pt>
                      <c:pt idx="39">
                        <c:v>2.3157122897112057</c:v>
                      </c:pt>
                      <c:pt idx="40">
                        <c:v>2.2846175107436038</c:v>
                      </c:pt>
                      <c:pt idx="41">
                        <c:v>2.3895604216471527</c:v>
                      </c:pt>
                      <c:pt idx="42">
                        <c:v>2.5411417736760322</c:v>
                      </c:pt>
                      <c:pt idx="43">
                        <c:v>2.6954523305077465</c:v>
                      </c:pt>
                      <c:pt idx="44">
                        <c:v>2.8147933514973151</c:v>
                      </c:pt>
                      <c:pt idx="45">
                        <c:v>2.8158403664266625</c:v>
                      </c:pt>
                      <c:pt idx="46">
                        <c:v>2.7507949215780929</c:v>
                      </c:pt>
                      <c:pt idx="47">
                        <c:v>2.7005404185452448</c:v>
                      </c:pt>
                      <c:pt idx="48">
                        <c:v>2.6740364476681413</c:v>
                      </c:pt>
                      <c:pt idx="49">
                        <c:v>2.7345848207227199</c:v>
                      </c:pt>
                      <c:pt idx="50">
                        <c:v>2.8123619273801528</c:v>
                      </c:pt>
                      <c:pt idx="51">
                        <c:v>2.8929019825599607</c:v>
                      </c:pt>
                      <c:pt idx="52">
                        <c:v>2.9518904142114017</c:v>
                      </c:pt>
                      <c:pt idx="53">
                        <c:v>2.9598377259490132</c:v>
                      </c:pt>
                      <c:pt idx="54">
                        <c:v>2.9283431315032806</c:v>
                      </c:pt>
                      <c:pt idx="55">
                        <c:v>2.8956200241430428</c:v>
                      </c:pt>
                      <c:pt idx="56">
                        <c:v>2.870438028727726</c:v>
                      </c:pt>
                      <c:pt idx="57">
                        <c:v>2.8887397066081708</c:v>
                      </c:pt>
                      <c:pt idx="58">
                        <c:v>2.8863796608383874</c:v>
                      </c:pt>
                      <c:pt idx="59">
                        <c:v>2.9163706669870559</c:v>
                      </c:pt>
                      <c:pt idx="60">
                        <c:v>2.9417889195016547</c:v>
                      </c:pt>
                      <c:pt idx="61">
                        <c:v>2.943348836211757</c:v>
                      </c:pt>
                      <c:pt idx="62">
                        <c:v>2.9240224053269666</c:v>
                      </c:pt>
                      <c:pt idx="63">
                        <c:v>2.900021124075316</c:v>
                      </c:pt>
                      <c:pt idx="64">
                        <c:v>2.8877041440923268</c:v>
                      </c:pt>
                      <c:pt idx="65">
                        <c:v>2.9184158064939636</c:v>
                      </c:pt>
                      <c:pt idx="66">
                        <c:v>2.9626363678965677</c:v>
                      </c:pt>
                      <c:pt idx="67">
                        <c:v>3.0113464832901977</c:v>
                      </c:pt>
                      <c:pt idx="68">
                        <c:v>3.0544714200163554</c:v>
                      </c:pt>
                      <c:pt idx="69">
                        <c:v>3.0683410140991816</c:v>
                      </c:pt>
                      <c:pt idx="70">
                        <c:v>3.0546912581219128</c:v>
                      </c:pt>
                      <c:pt idx="71">
                        <c:v>3.0389810626894231</c:v>
                      </c:pt>
                      <c:pt idx="72">
                        <c:v>3.0263321134961889</c:v>
                      </c:pt>
                      <c:pt idx="73">
                        <c:v>3.0379181466010001</c:v>
                      </c:pt>
                      <c:pt idx="74">
                        <c:v>3.0539220532103433</c:v>
                      </c:pt>
                      <c:pt idx="75">
                        <c:v>3.0642799243085408</c:v>
                      </c:pt>
                      <c:pt idx="76">
                        <c:v>3.0703258959722093</c:v>
                      </c:pt>
                      <c:pt idx="77">
                        <c:v>3.0648751537409429</c:v>
                      </c:pt>
                      <c:pt idx="78">
                        <c:v>3.0529445100317223</c:v>
                      </c:pt>
                      <c:pt idx="79">
                        <c:v>3.0384331908650744</c:v>
                      </c:pt>
                      <c:pt idx="80">
                        <c:v>3.0309909073329839</c:v>
                      </c:pt>
                      <c:pt idx="81">
                        <c:v>3.0512701923270766</c:v>
                      </c:pt>
                      <c:pt idx="82">
                        <c:v>3.0816206751804596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F85-4563-80C3-5A0D64E1BB2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F85-4563-80C3-5A0D64E1BB2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1.972398884913374</c:v>
                      </c:pt>
                      <c:pt idx="1">
                        <c:v>2.0625917242131342</c:v>
                      </c:pt>
                      <c:pt idx="2">
                        <c:v>2.1508092916321928</c:v>
                      </c:pt>
                      <c:pt idx="3">
                        <c:v>2.2286669511376953</c:v>
                      </c:pt>
                      <c:pt idx="4">
                        <c:v>2.3066944009077877</c:v>
                      </c:pt>
                      <c:pt idx="5">
                        <c:v>2.3403971149204827</c:v>
                      </c:pt>
                      <c:pt idx="6">
                        <c:v>2.317646713819967</c:v>
                      </c:pt>
                      <c:pt idx="7">
                        <c:v>2.2936785922158891</c:v>
                      </c:pt>
                      <c:pt idx="8">
                        <c:v>2.2858896060548664</c:v>
                      </c:pt>
                      <c:pt idx="9">
                        <c:v>2.3616694078351217</c:v>
                      </c:pt>
                      <c:pt idx="10">
                        <c:v>2.4543473500195736</c:v>
                      </c:pt>
                      <c:pt idx="11">
                        <c:v>2.5395903312483297</c:v>
                      </c:pt>
                      <c:pt idx="12">
                        <c:v>2.6216519854850913</c:v>
                      </c:pt>
                      <c:pt idx="13">
                        <c:v>2.6375417150929445</c:v>
                      </c:pt>
                      <c:pt idx="14">
                        <c:v>2.6152753017190755</c:v>
                      </c:pt>
                      <c:pt idx="15">
                        <c:v>2.5931316389769874</c:v>
                      </c:pt>
                      <c:pt idx="16">
                        <c:v>2.5810162458374752</c:v>
                      </c:pt>
                      <c:pt idx="17">
                        <c:v>2.5840184878063233</c:v>
                      </c:pt>
                      <c:pt idx="18">
                        <c:v>2.6292451259774938</c:v>
                      </c:pt>
                      <c:pt idx="19">
                        <c:v>2.6596737915905755</c:v>
                      </c:pt>
                      <c:pt idx="20">
                        <c:v>2.6827650948635076</c:v>
                      </c:pt>
                      <c:pt idx="21">
                        <c:v>2.6716565037692028</c:v>
                      </c:pt>
                      <c:pt idx="22">
                        <c:v>2.6523506381735711</c:v>
                      </c:pt>
                      <c:pt idx="23">
                        <c:v>2.6225898023110421</c:v>
                      </c:pt>
                      <c:pt idx="24">
                        <c:v>2.5831199911641494</c:v>
                      </c:pt>
                      <c:pt idx="25">
                        <c:v>2.5616813995840975</c:v>
                      </c:pt>
                      <c:pt idx="26">
                        <c:v>2.5830926922428259</c:v>
                      </c:pt>
                      <c:pt idx="27">
                        <c:v>2.6086408765363718</c:v>
                      </c:pt>
                      <c:pt idx="28">
                        <c:v>2.6424878810323551</c:v>
                      </c:pt>
                      <c:pt idx="29">
                        <c:v>2.6424878810323551</c:v>
                      </c:pt>
                      <c:pt idx="30">
                        <c:v>2.6226630922144762</c:v>
                      </c:pt>
                      <c:pt idx="31">
                        <c:v>2.5974126564642548</c:v>
                      </c:pt>
                      <c:pt idx="32">
                        <c:v>2.5620879255866171</c:v>
                      </c:pt>
                      <c:pt idx="33">
                        <c:v>2.5939508393392634</c:v>
                      </c:pt>
                      <c:pt idx="34">
                        <c:v>2.6334703291168546</c:v>
                      </c:pt>
                      <c:pt idx="35">
                        <c:v>2.651708961280336</c:v>
                      </c:pt>
                      <c:pt idx="36">
                        <c:v>2.6887054654054499</c:v>
                      </c:pt>
                      <c:pt idx="37">
                        <c:v>2.6828748794613904</c:v>
                      </c:pt>
                      <c:pt idx="38">
                        <c:v>2.6160057829458965</c:v>
                      </c:pt>
                      <c:pt idx="39">
                        <c:v>2.5524641855909174</c:v>
                      </c:pt>
                      <c:pt idx="40">
                        <c:v>2.515164766130475</c:v>
                      </c:pt>
                      <c:pt idx="41">
                        <c:v>2.6142029521141539</c:v>
                      </c:pt>
                      <c:pt idx="42">
                        <c:v>2.7584007921323441</c:v>
                      </c:pt>
                      <c:pt idx="43">
                        <c:v>2.9038815160784157</c:v>
                      </c:pt>
                      <c:pt idx="44">
                        <c:v>3.015085774305033</c:v>
                      </c:pt>
                      <c:pt idx="45">
                        <c:v>3.0069399172868132</c:v>
                      </c:pt>
                      <c:pt idx="46">
                        <c:v>2.933526867720806</c:v>
                      </c:pt>
                      <c:pt idx="47">
                        <c:v>2.8778204087784034</c:v>
                      </c:pt>
                      <c:pt idx="48">
                        <c:v>2.8466888983574257</c:v>
                      </c:pt>
                      <c:pt idx="49">
                        <c:v>2.9031279019595919</c:v>
                      </c:pt>
                      <c:pt idx="50">
                        <c:v>2.9778053462613481</c:v>
                      </c:pt>
                      <c:pt idx="51">
                        <c:v>3.0556897399381762</c:v>
                      </c:pt>
                      <c:pt idx="52">
                        <c:v>3.1117718334989548</c:v>
                      </c:pt>
                      <c:pt idx="53">
                        <c:v>3.1161276610283015</c:v>
                      </c:pt>
                      <c:pt idx="54">
                        <c:v>3.0817118018345395</c:v>
                      </c:pt>
                      <c:pt idx="55">
                        <c:v>3.0465859828329234</c:v>
                      </c:pt>
                      <c:pt idx="56">
                        <c:v>3.0188964821305477</c:v>
                      </c:pt>
                      <c:pt idx="57">
                        <c:v>3.0349402418278828</c:v>
                      </c:pt>
                      <c:pt idx="58">
                        <c:v>3.0302293941893748</c:v>
                      </c:pt>
                      <c:pt idx="59">
                        <c:v>3.0580606767605922</c:v>
                      </c:pt>
                      <c:pt idx="60">
                        <c:v>3.0812729348156029</c:v>
                      </c:pt>
                      <c:pt idx="61">
                        <c:v>3.0807160183325961</c:v>
                      </c:pt>
                      <c:pt idx="62">
                        <c:v>3.0591856264719484</c:v>
                      </c:pt>
                      <c:pt idx="63">
                        <c:v>3.0330309700029594</c:v>
                      </c:pt>
                      <c:pt idx="64">
                        <c:v>3.018836805789288</c:v>
                      </c:pt>
                      <c:pt idx="65">
                        <c:v>3.0477115196489493</c:v>
                      </c:pt>
                      <c:pt idx="66">
                        <c:v>3.0900729024168601</c:v>
                      </c:pt>
                      <c:pt idx="67">
                        <c:v>3.1370566287419583</c:v>
                      </c:pt>
                      <c:pt idx="68">
                        <c:v>3.1786869668617097</c:v>
                      </c:pt>
                      <c:pt idx="69">
                        <c:v>3.1912825372598017</c:v>
                      </c:pt>
                      <c:pt idx="70">
                        <c:v>3.1760488801375359</c:v>
                      </c:pt>
                      <c:pt idx="71">
                        <c:v>3.1587828091828749</c:v>
                      </c:pt>
                      <c:pt idx="72">
                        <c:v>3.1447237897936997</c:v>
                      </c:pt>
                      <c:pt idx="73">
                        <c:v>3.1548621889161925</c:v>
                      </c:pt>
                      <c:pt idx="74">
                        <c:v>3.1694572676789359</c:v>
                      </c:pt>
                      <c:pt idx="75">
                        <c:v>3.1783701716113968</c:v>
                      </c:pt>
                      <c:pt idx="76">
                        <c:v>3.1830127925364335</c:v>
                      </c:pt>
                      <c:pt idx="77">
                        <c:v>3.1762801895227071</c:v>
                      </c:pt>
                      <c:pt idx="78">
                        <c:v>3.163185275895978</c:v>
                      </c:pt>
                      <c:pt idx="79">
                        <c:v>3.1475667548971749</c:v>
                      </c:pt>
                      <c:pt idx="80">
                        <c:v>3.1390635408807581</c:v>
                      </c:pt>
                      <c:pt idx="81">
                        <c:v>3.1583904301161203</c:v>
                      </c:pt>
                      <c:pt idx="82">
                        <c:v>3.1876430033915164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F85-4563-80C3-5A0D64E1BB2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F85-4563-80C3-5A0D64E1BB2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1.813488152880681</c:v>
                      </c:pt>
                      <c:pt idx="1">
                        <c:v>1.9056327788181728</c:v>
                      </c:pt>
                      <c:pt idx="2">
                        <c:v>1.9971089980247847</c:v>
                      </c:pt>
                      <c:pt idx="3">
                        <c:v>2.0789403766300842</c:v>
                      </c:pt>
                      <c:pt idx="4">
                        <c:v>2.1609236826461538</c:v>
                      </c:pt>
                      <c:pt idx="5">
                        <c:v>2.1981292112546571</c:v>
                      </c:pt>
                      <c:pt idx="6">
                        <c:v>2.1779919548634901</c:v>
                      </c:pt>
                      <c:pt idx="7">
                        <c:v>2.1558067899577549</c:v>
                      </c:pt>
                      <c:pt idx="8">
                        <c:v>2.1505260872146867</c:v>
                      </c:pt>
                      <c:pt idx="9">
                        <c:v>2.2291379625665653</c:v>
                      </c:pt>
                      <c:pt idx="10">
                        <c:v>2.3245587977626241</c:v>
                      </c:pt>
                      <c:pt idx="11">
                        <c:v>2.4131775702436715</c:v>
                      </c:pt>
                      <c:pt idx="12">
                        <c:v>2.499335650853594</c:v>
                      </c:pt>
                      <c:pt idx="13">
                        <c:v>2.5192349026945999</c:v>
                      </c:pt>
                      <c:pt idx="14">
                        <c:v>2.5002148978456828</c:v>
                      </c:pt>
                      <c:pt idx="15">
                        <c:v>2.4806275127053303</c:v>
                      </c:pt>
                      <c:pt idx="16">
                        <c:v>2.4702789662469868</c:v>
                      </c:pt>
                      <c:pt idx="17">
                        <c:v>2.4754496024855102</c:v>
                      </c:pt>
                      <c:pt idx="18">
                        <c:v>2.523389563415531</c:v>
                      </c:pt>
                      <c:pt idx="19">
                        <c:v>2.5565383776415458</c:v>
                      </c:pt>
                      <c:pt idx="20">
                        <c:v>2.5819405225314385</c:v>
                      </c:pt>
                      <c:pt idx="21">
                        <c:v>2.5723651409644712</c:v>
                      </c:pt>
                      <c:pt idx="22">
                        <c:v>2.5548053333374607</c:v>
                      </c:pt>
                      <c:pt idx="23">
                        <c:v>2.5272782965644187</c:v>
                      </c:pt>
                      <c:pt idx="24">
                        <c:v>2.4903583835642737</c:v>
                      </c:pt>
                      <c:pt idx="25">
                        <c:v>2.4712845569732482</c:v>
                      </c:pt>
                      <c:pt idx="26">
                        <c:v>2.4941841237222229</c:v>
                      </c:pt>
                      <c:pt idx="27">
                        <c:v>2.5184100884559397</c:v>
                      </c:pt>
                      <c:pt idx="28">
                        <c:v>2.5363945443297555</c:v>
                      </c:pt>
                      <c:pt idx="29">
                        <c:v>2.5363945443297555</c:v>
                      </c:pt>
                      <c:pt idx="30">
                        <c:v>2.5064054278813881</c:v>
                      </c:pt>
                      <c:pt idx="31">
                        <c:v>2.4746250030496557</c:v>
                      </c:pt>
                      <c:pt idx="32">
                        <c:v>2.4376584675521875</c:v>
                      </c:pt>
                      <c:pt idx="33">
                        <c:v>2.4718623229721066</c:v>
                      </c:pt>
                      <c:pt idx="34">
                        <c:v>2.5157269978844332</c:v>
                      </c:pt>
                      <c:pt idx="35">
                        <c:v>2.5388378230764852</c:v>
                      </c:pt>
                      <c:pt idx="36">
                        <c:v>2.5803203203623832</c:v>
                      </c:pt>
                      <c:pt idx="37">
                        <c:v>2.5784125265170954</c:v>
                      </c:pt>
                      <c:pt idx="38">
                        <c:v>2.5148915766986275</c:v>
                      </c:pt>
                      <c:pt idx="39">
                        <c:v>2.4544696419340704</c:v>
                      </c:pt>
                      <c:pt idx="40">
                        <c:v>2.4197569888782469</c:v>
                      </c:pt>
                      <c:pt idx="41">
                        <c:v>2.5212286438501601</c:v>
                      </c:pt>
                      <c:pt idx="42">
                        <c:v>2.6684944933458645</c:v>
                      </c:pt>
                      <c:pt idx="43">
                        <c:v>2.8176264626085623</c:v>
                      </c:pt>
                      <c:pt idx="44">
                        <c:v>2.9321853331321188</c:v>
                      </c:pt>
                      <c:pt idx="45">
                        <c:v>2.927845018060323</c:v>
                      </c:pt>
                      <c:pt idx="46">
                        <c:v>2.8578951508105095</c:v>
                      </c:pt>
                      <c:pt idx="47">
                        <c:v>2.8044298856662482</c:v>
                      </c:pt>
                      <c:pt idx="48">
                        <c:v>2.7751946183262195</c:v>
                      </c:pt>
                      <c:pt idx="49">
                        <c:v>2.8333135239897378</c:v>
                      </c:pt>
                      <c:pt idx="50">
                        <c:v>2.9092433459546219</c:v>
                      </c:pt>
                      <c:pt idx="51">
                        <c:v>2.9881962365816257</c:v>
                      </c:pt>
                      <c:pt idx="52">
                        <c:v>3.0454506333029943</c:v>
                      </c:pt>
                      <c:pt idx="53">
                        <c:v>3.0512694052403013</c:v>
                      </c:pt>
                      <c:pt idx="54">
                        <c:v>3.0180384796255852</c:v>
                      </c:pt>
                      <c:pt idx="55">
                        <c:v>2.9838775101605308</c:v>
                      </c:pt>
                      <c:pt idx="56">
                        <c:v>2.9571966725050625</c:v>
                      </c:pt>
                      <c:pt idx="57">
                        <c:v>2.9741449321401916</c:v>
                      </c:pt>
                      <c:pt idx="58">
                        <c:v>2.9703794741648677</c:v>
                      </c:pt>
                      <c:pt idx="59">
                        <c:v>2.9990779465829567</c:v>
                      </c:pt>
                      <c:pt idx="60">
                        <c:v>3.0231794822582767</c:v>
                      </c:pt>
                      <c:pt idx="61">
                        <c:v>3.0234772277488604</c:v>
                      </c:pt>
                      <c:pt idx="62">
                        <c:v>3.0028401068953507</c:v>
                      </c:pt>
                      <c:pt idx="63">
                        <c:v>2.9775596517014811</c:v>
                      </c:pt>
                      <c:pt idx="64">
                        <c:v>2.9641243577612268</c:v>
                      </c:pt>
                      <c:pt idx="65">
                        <c:v>2.993742478574013</c:v>
                      </c:pt>
                      <c:pt idx="66">
                        <c:v>3.0368574816031186</c:v>
                      </c:pt>
                      <c:pt idx="67">
                        <c:v>3.0845354895181543</c:v>
                      </c:pt>
                      <c:pt idx="68">
                        <c:v>3.1267614068854175</c:v>
                      </c:pt>
                      <c:pt idx="69">
                        <c:v>3.1398682959833106</c:v>
                      </c:pt>
                      <c:pt idx="70">
                        <c:v>3.1252752484674926</c:v>
                      </c:pt>
                      <c:pt idx="71">
                        <c:v>3.1086403553675677</c:v>
                      </c:pt>
                      <c:pt idx="72">
                        <c:v>3.095153672878753</c:v>
                      </c:pt>
                      <c:pt idx="73">
                        <c:v>3.1058751438376437</c:v>
                      </c:pt>
                      <c:pt idx="74">
                        <c:v>3.1210399629008125</c:v>
                      </c:pt>
                      <c:pt idx="75">
                        <c:v>3.1305401018474686</c:v>
                      </c:pt>
                      <c:pt idx="76">
                        <c:v>3.1357524614996386</c:v>
                      </c:pt>
                      <c:pt idx="77">
                        <c:v>3.129537826544011</c:v>
                      </c:pt>
                      <c:pt idx="78">
                        <c:v>3.1169111282504103</c:v>
                      </c:pt>
                      <c:pt idx="79">
                        <c:v>3.1017379330302108</c:v>
                      </c:pt>
                      <c:pt idx="80">
                        <c:v>3.0936614557170059</c:v>
                      </c:pt>
                      <c:pt idx="81">
                        <c:v>3.1133681604883137</c:v>
                      </c:pt>
                      <c:pt idx="82">
                        <c:v>3.1430663516397068</c:v>
                      </c:pt>
                      <c:pt idx="83">
                        <c:v>3.1183276443283097</c:v>
                      </c:pt>
                      <c:pt idx="84">
                        <c:v>3.1481243088472275</c:v>
                      </c:pt>
                      <c:pt idx="85">
                        <c:v>3.1614099807941414</c:v>
                      </c:pt>
                      <c:pt idx="86">
                        <c:v>3.1505619219524195</c:v>
                      </c:pt>
                      <c:pt idx="87">
                        <c:v>3.1374405222498964</c:v>
                      </c:pt>
                      <c:pt idx="88">
                        <c:v>3.1270117204529213</c:v>
                      </c:pt>
                      <c:pt idx="89">
                        <c:v>3.1333670417377695</c:v>
                      </c:pt>
                      <c:pt idx="90">
                        <c:v>3.1524051945854357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F85-4563-80C3-5A0D64E1BB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F85-4563-80C3-5A0D64E1BB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1.6221331272870196</c:v>
                      </c:pt>
                      <c:pt idx="1">
                        <c:v>1.7165783282738489</c:v>
                      </c:pt>
                      <c:pt idx="2">
                        <c:v>1.8117714302914194</c:v>
                      </c:pt>
                      <c:pt idx="3">
                        <c:v>1.8981764393749041</c:v>
                      </c:pt>
                      <c:pt idx="4">
                        <c:v>1.9847763724474929</c:v>
                      </c:pt>
                      <c:pt idx="5">
                        <c:v>2.0260804187732275</c:v>
                      </c:pt>
                      <c:pt idx="6">
                        <c:v>2.0090183768499719</c:v>
                      </c:pt>
                      <c:pt idx="7">
                        <c:v>1.9889425532749243</c:v>
                      </c:pt>
                      <c:pt idx="8">
                        <c:v>1.9866171239553672</c:v>
                      </c:pt>
                      <c:pt idx="9">
                        <c:v>2.0685669208956297</c:v>
                      </c:pt>
                      <c:pt idx="10">
                        <c:v>2.1672232766344433</c:v>
                      </c:pt>
                      <c:pt idx="11">
                        <c:v>2.2598446648255992</c:v>
                      </c:pt>
                      <c:pt idx="12">
                        <c:v>2.3508745073162283</c:v>
                      </c:pt>
                      <c:pt idx="13">
                        <c:v>2.3755034912835766</c:v>
                      </c:pt>
                      <c:pt idx="14">
                        <c:v>2.3603386744552877</c:v>
                      </c:pt>
                      <c:pt idx="15">
                        <c:v>2.34377437133069</c:v>
                      </c:pt>
                      <c:pt idx="16">
                        <c:v>2.3355212785892125</c:v>
                      </c:pt>
                      <c:pt idx="17">
                        <c:v>2.3432692413096632</c:v>
                      </c:pt>
                      <c:pt idx="18">
                        <c:v>2.3944300632736364</c:v>
                      </c:pt>
                      <c:pt idx="19">
                        <c:v>2.4307954533165135</c:v>
                      </c:pt>
                      <c:pt idx="20">
                        <c:v>2.4589371125118586</c:v>
                      </c:pt>
                      <c:pt idx="21">
                        <c:v>2.4511989704987869</c:v>
                      </c:pt>
                      <c:pt idx="22">
                        <c:v>2.4357334926489353</c:v>
                      </c:pt>
                      <c:pt idx="23">
                        <c:v>2.4108852922606685</c:v>
                      </c:pt>
                      <c:pt idx="24">
                        <c:v>2.3770194560872775</c:v>
                      </c:pt>
                      <c:pt idx="25">
                        <c:v>2.360783064494032</c:v>
                      </c:pt>
                      <c:pt idx="26">
                        <c:v>2.3855949397782723</c:v>
                      </c:pt>
                      <c:pt idx="27">
                        <c:v>2.4086595121620378</c:v>
                      </c:pt>
                      <c:pt idx="28">
                        <c:v>2.4098676515699946</c:v>
                      </c:pt>
                      <c:pt idx="29">
                        <c:v>2.4098676515699946</c:v>
                      </c:pt>
                      <c:pt idx="30">
                        <c:v>2.3689975745303951</c:v>
                      </c:pt>
                      <c:pt idx="31">
                        <c:v>2.3302814467417221</c:v>
                      </c:pt>
                      <c:pt idx="32">
                        <c:v>2.2917110837488819</c:v>
                      </c:pt>
                      <c:pt idx="33">
                        <c:v>2.3287428521641096</c:v>
                      </c:pt>
                      <c:pt idx="34">
                        <c:v>2.3776177180720919</c:v>
                      </c:pt>
                      <c:pt idx="35">
                        <c:v>2.4063199105946902</c:v>
                      </c:pt>
                      <c:pt idx="36">
                        <c:v>2.4529775475083859</c:v>
                      </c:pt>
                      <c:pt idx="37">
                        <c:v>2.4556194695952556</c:v>
                      </c:pt>
                      <c:pt idx="38">
                        <c:v>2.3959783602241496</c:v>
                      </c:pt>
                      <c:pt idx="39">
                        <c:v>2.3391673225723495</c:v>
                      </c:pt>
                      <c:pt idx="40">
                        <c:v>2.3074482274986314</c:v>
                      </c:pt>
                      <c:pt idx="41">
                        <c:v>2.4117799752905333</c:v>
                      </c:pt>
                      <c:pt idx="42">
                        <c:v>2.5626020081293248</c:v>
                      </c:pt>
                      <c:pt idx="43">
                        <c:v>2.7159975429679379</c:v>
                      </c:pt>
                      <c:pt idx="44">
                        <c:v>2.8344861489575006</c:v>
                      </c:pt>
                      <c:pt idx="45">
                        <c:v>2.8345839343792458</c:v>
                      </c:pt>
                      <c:pt idx="46">
                        <c:v>2.768673861470468</c:v>
                      </c:pt>
                      <c:pt idx="47">
                        <c:v>2.7178367615234191</c:v>
                      </c:pt>
                      <c:pt idx="48">
                        <c:v>2.6908279768816019</c:v>
                      </c:pt>
                      <c:pt idx="49">
                        <c:v>2.7509201914468768</c:v>
                      </c:pt>
                      <c:pt idx="50">
                        <c:v>2.8283348375548862</c:v>
                      </c:pt>
                      <c:pt idx="51">
                        <c:v>2.90855675645484</c:v>
                      </c:pt>
                      <c:pt idx="52">
                        <c:v>2.9672031387298321</c:v>
                      </c:pt>
                      <c:pt idx="53">
                        <c:v>2.9747451336934363</c:v>
                      </c:pt>
                      <c:pt idx="54">
                        <c:v>2.9429100632204044</c:v>
                      </c:pt>
                      <c:pt idx="55">
                        <c:v>2.9098957886100116</c:v>
                      </c:pt>
                      <c:pt idx="56">
                        <c:v>2.8844135720929911</c:v>
                      </c:pt>
                      <c:pt idx="57">
                        <c:v>2.9024393444901682</c:v>
                      </c:pt>
                      <c:pt idx="58">
                        <c:v>2.8997968993338965</c:v>
                      </c:pt>
                      <c:pt idx="59">
                        <c:v>2.9295260401141188</c:v>
                      </c:pt>
                      <c:pt idx="60">
                        <c:v>2.9546817863827437</c:v>
                      </c:pt>
                      <c:pt idx="61">
                        <c:v>2.9559911250505522</c:v>
                      </c:pt>
                      <c:pt idx="62">
                        <c:v>2.9364097210362328</c:v>
                      </c:pt>
                      <c:pt idx="63">
                        <c:v>2.912161437636851</c:v>
                      </c:pt>
                      <c:pt idx="64">
                        <c:v>2.8996256122162163</c:v>
                      </c:pt>
                      <c:pt idx="65">
                        <c:v>2.9301242694773526</c:v>
                      </c:pt>
                      <c:pt idx="66">
                        <c:v>2.974132000313233</c:v>
                      </c:pt>
                      <c:pt idx="67">
                        <c:v>3.0226420472185924</c:v>
                      </c:pt>
                      <c:pt idx="68">
                        <c:v>3.0655890449396046</c:v>
                      </c:pt>
                      <c:pt idx="69">
                        <c:v>3.0793030464217734</c:v>
                      </c:pt>
                      <c:pt idx="70">
                        <c:v>3.0654729304749284</c:v>
                      </c:pt>
                      <c:pt idx="71">
                        <c:v>3.0495864233050081</c:v>
                      </c:pt>
                      <c:pt idx="72">
                        <c:v>3.0367747508255518</c:v>
                      </c:pt>
                      <c:pt idx="73">
                        <c:v>3.0481953498841676</c:v>
                      </c:pt>
                      <c:pt idx="74">
                        <c:v>3.0640381194906663</c:v>
                      </c:pt>
                      <c:pt idx="75">
                        <c:v>3.0742329429592452</c:v>
                      </c:pt>
                      <c:pt idx="76">
                        <c:v>3.0801208003419314</c:v>
                      </c:pt>
                      <c:pt idx="77">
                        <c:v>3.0745237360409154</c:v>
                      </c:pt>
                      <c:pt idx="78">
                        <c:v>3.0624579832835455</c:v>
                      </c:pt>
                      <c:pt idx="79">
                        <c:v>3.0478173029791198</c:v>
                      </c:pt>
                      <c:pt idx="80">
                        <c:v>3.0402502830022202</c:v>
                      </c:pt>
                      <c:pt idx="81">
                        <c:v>3.060413982300906</c:v>
                      </c:pt>
                      <c:pt idx="82">
                        <c:v>3.090636977072152</c:v>
                      </c:pt>
                      <c:pt idx="83">
                        <c:v>2.9275192718816982</c:v>
                      </c:pt>
                      <c:pt idx="84">
                        <c:v>2.9502348609382536</c:v>
                      </c:pt>
                      <c:pt idx="85">
                        <c:v>2.9505171936286847</c:v>
                      </c:pt>
                      <c:pt idx="86">
                        <c:v>2.9327870658941135</c:v>
                      </c:pt>
                      <c:pt idx="87">
                        <c:v>2.915236993196034</c:v>
                      </c:pt>
                      <c:pt idx="88">
                        <c:v>2.9022085519423442</c:v>
                      </c:pt>
                      <c:pt idx="89">
                        <c:v>2.9129904720855517</c:v>
                      </c:pt>
                      <c:pt idx="90">
                        <c:v>2.91192283493266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F85-4563-80C3-5A0D64E1BB2D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F85-4563-80C3-5A0D64E1BB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2.0351954019268161</c:v>
                      </c:pt>
                      <c:pt idx="1">
                        <c:v>2.1245919265182729</c:v>
                      </c:pt>
                      <c:pt idx="2">
                        <c:v>2.2114956531393051</c:v>
                      </c:pt>
                      <c:pt idx="3">
                        <c:v>2.2877416508857755</c:v>
                      </c:pt>
                      <c:pt idx="4">
                        <c:v>2.3641537771213446</c:v>
                      </c:pt>
                      <c:pt idx="5">
                        <c:v>2.39646617870345</c:v>
                      </c:pt>
                      <c:pt idx="6">
                        <c:v>2.3726817034591994</c:v>
                      </c:pt>
                      <c:pt idx="7">
                        <c:v>2.3480077276158862</c:v>
                      </c:pt>
                      <c:pt idx="8">
                        <c:v>2.3392150308511166</c:v>
                      </c:pt>
                      <c:pt idx="9">
                        <c:v>2.4138611115689028</c:v>
                      </c:pt>
                      <c:pt idx="10">
                        <c:v>2.5054451496929491</c:v>
                      </c:pt>
                      <c:pt idx="11">
                        <c:v>2.589355732058225</c:v>
                      </c:pt>
                      <c:pt idx="12">
                        <c:v>2.6697392086288572</c:v>
                      </c:pt>
                      <c:pt idx="13">
                        <c:v>2.6840045156462393</c:v>
                      </c:pt>
                      <c:pt idx="14">
                        <c:v>2.6604319604629318</c:v>
                      </c:pt>
                      <c:pt idx="15">
                        <c:v>2.6372653012715674</c:v>
                      </c:pt>
                      <c:pt idx="16">
                        <c:v>2.6244508911716742</c:v>
                      </c:pt>
                      <c:pt idx="17">
                        <c:v>2.6265895587683694</c:v>
                      </c:pt>
                      <c:pt idx="18">
                        <c:v>2.6707290008572531</c:v>
                      </c:pt>
                      <c:pt idx="19">
                        <c:v>2.7000725020881484</c:v>
                      </c:pt>
                      <c:pt idx="20">
                        <c:v>2.7222495719367368</c:v>
                      </c:pt>
                      <c:pt idx="21">
                        <c:v>2.7105278095196863</c:v>
                      </c:pt>
                      <c:pt idx="22">
                        <c:v>2.6905416452257831</c:v>
                      </c:pt>
                      <c:pt idx="23">
                        <c:v>2.6598893872455265</c:v>
                      </c:pt>
                      <c:pt idx="24">
                        <c:v>2.619381386346419</c:v>
                      </c:pt>
                      <c:pt idx="25">
                        <c:v>2.5966886746730733</c:v>
                      </c:pt>
                      <c:pt idx="26">
                        <c:v>2.615393960654548</c:v>
                      </c:pt>
                      <c:pt idx="27">
                        <c:v>2.6336328707340257</c:v>
                      </c:pt>
                      <c:pt idx="28">
                        <c:v>2.6311643486863101</c:v>
                      </c:pt>
                      <c:pt idx="29">
                        <c:v>2.6311643486863101</c:v>
                      </c:pt>
                      <c:pt idx="30">
                        <c:v>2.5906601944868304</c:v>
                      </c:pt>
                      <c:pt idx="31">
                        <c:v>2.5510676433051516</c:v>
                      </c:pt>
                      <c:pt idx="32">
                        <c:v>2.508894333413032</c:v>
                      </c:pt>
                      <c:pt idx="33">
                        <c:v>2.539266965739849</c:v>
                      </c:pt>
                      <c:pt idx="34">
                        <c:v>2.5799002358045184</c:v>
                      </c:pt>
                      <c:pt idx="35">
                        <c:v>2.6000647699287964</c:v>
                      </c:pt>
                      <c:pt idx="36">
                        <c:v>2.6389855738858166</c:v>
                      </c:pt>
                      <c:pt idx="37">
                        <c:v>2.6348659432319521</c:v>
                      </c:pt>
                      <c:pt idx="38">
                        <c:v>2.5695096364369321</c:v>
                      </c:pt>
                      <c:pt idx="39">
                        <c:v>2.5073715746033165</c:v>
                      </c:pt>
                      <c:pt idx="40">
                        <c:v>2.4712202365255145</c:v>
                      </c:pt>
                      <c:pt idx="41">
                        <c:v>2.571354525382584</c:v>
                      </c:pt>
                      <c:pt idx="42">
                        <c:v>2.7169202730519091</c:v>
                      </c:pt>
                      <c:pt idx="43">
                        <c:v>2.8640228232866827</c:v>
                      </c:pt>
                      <c:pt idx="44">
                        <c:v>2.9767343436514793</c:v>
                      </c:pt>
                      <c:pt idx="45">
                        <c:v>2.9703341258655511</c:v>
                      </c:pt>
                      <c:pt idx="46">
                        <c:v>2.8985180674083524</c:v>
                      </c:pt>
                      <c:pt idx="47">
                        <c:v>2.8438372946215265</c:v>
                      </c:pt>
                      <c:pt idx="48">
                        <c:v>2.8135503702973765</c:v>
                      </c:pt>
                      <c:pt idx="49">
                        <c:v>2.8707084027666165</c:v>
                      </c:pt>
                      <c:pt idx="50">
                        <c:v>2.9458798075231569</c:v>
                      </c:pt>
                      <c:pt idx="51">
                        <c:v>3.0241700921557833</c:v>
                      </c:pt>
                      <c:pt idx="52">
                        <c:v>3.0807135170462301</c:v>
                      </c:pt>
                      <c:pt idx="53">
                        <c:v>3.0856609272664923</c:v>
                      </c:pt>
                      <c:pt idx="54">
                        <c:v>3.051703164151085</c:v>
                      </c:pt>
                      <c:pt idx="55">
                        <c:v>3.0169343469794234</c:v>
                      </c:pt>
                      <c:pt idx="56">
                        <c:v>2.9896114961120022</c:v>
                      </c:pt>
                      <c:pt idx="57">
                        <c:v>3.0059773989558987</c:v>
                      </c:pt>
                      <c:pt idx="58">
                        <c:v>3.0016098891251306</c:v>
                      </c:pt>
                      <c:pt idx="59">
                        <c:v>3.0297483607718982</c:v>
                      </c:pt>
                      <c:pt idx="60">
                        <c:v>3.0532798985843832</c:v>
                      </c:pt>
                      <c:pt idx="61">
                        <c:v>3.0530507334869945</c:v>
                      </c:pt>
                      <c:pt idx="62">
                        <c:v>3.0318503392952967</c:v>
                      </c:pt>
                      <c:pt idx="63">
                        <c:v>3.0060276439213336</c:v>
                      </c:pt>
                      <c:pt idx="64">
                        <c:v>2.9921125060117788</c:v>
                      </c:pt>
                      <c:pt idx="65">
                        <c:v>3.0212717442779278</c:v>
                      </c:pt>
                      <c:pt idx="66">
                        <c:v>3.0639114074394311</c:v>
                      </c:pt>
                      <c:pt idx="67">
                        <c:v>3.1111461461665701</c:v>
                      </c:pt>
                      <c:pt idx="68">
                        <c:v>3.1529837367796771</c:v>
                      </c:pt>
                      <c:pt idx="69">
                        <c:v>3.1657419377699552</c:v>
                      </c:pt>
                      <c:pt idx="70">
                        <c:v>3.1507330657919814</c:v>
                      </c:pt>
                      <c:pt idx="71">
                        <c:v>3.1336920569516602</c:v>
                      </c:pt>
                      <c:pt idx="72">
                        <c:v>3.1198272960154281</c:v>
                      </c:pt>
                      <c:pt idx="73">
                        <c:v>3.1301748326363787</c:v>
                      </c:pt>
                      <c:pt idx="74">
                        <c:v>3.1449637035023223</c:v>
                      </c:pt>
                      <c:pt idx="75">
                        <c:v>3.1540816311413415</c:v>
                      </c:pt>
                      <c:pt idx="76">
                        <c:v>3.1589223413113432</c:v>
                      </c:pt>
                      <c:pt idx="77">
                        <c:v>3.1523613240477921</c:v>
                      </c:pt>
                      <c:pt idx="78">
                        <c:v>3.1394178952401983</c:v>
                      </c:pt>
                      <c:pt idx="79">
                        <c:v>3.1239391247303714</c:v>
                      </c:pt>
                      <c:pt idx="80">
                        <c:v>3.1155639503343506</c:v>
                      </c:pt>
                      <c:pt idx="81">
                        <c:v>3.134994733331776</c:v>
                      </c:pt>
                      <c:pt idx="82">
                        <c:v>3.1643927704514132</c:v>
                      </c:pt>
                      <c:pt idx="83">
                        <c:v>3.2000571061703131</c:v>
                      </c:pt>
                      <c:pt idx="84">
                        <c:v>3.2286019047537655</c:v>
                      </c:pt>
                      <c:pt idx="85">
                        <c:v>3.2408481732892418</c:v>
                      </c:pt>
                      <c:pt idx="86">
                        <c:v>3.2291812998654454</c:v>
                      </c:pt>
                      <c:pt idx="87">
                        <c:v>3.2152243107008358</c:v>
                      </c:pt>
                      <c:pt idx="88">
                        <c:v>3.2039926693435916</c:v>
                      </c:pt>
                      <c:pt idx="89">
                        <c:v>3.2095710694365445</c:v>
                      </c:pt>
                      <c:pt idx="90">
                        <c:v>3.2277739162252601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85-4563-80C3-5A0D64E1BB2D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0.99999999999862066</c:v>
                      </c:pt>
                      <c:pt idx="31">
                        <c:v>0.99999999988666333</c:v>
                      </c:pt>
                      <c:pt idx="32">
                        <c:v>0.99999999494500735</c:v>
                      </c:pt>
                      <c:pt idx="33">
                        <c:v>0.9999998668705562</c:v>
                      </c:pt>
                      <c:pt idx="34">
                        <c:v>0.99999778564921327</c:v>
                      </c:pt>
                      <c:pt idx="35">
                        <c:v>0.99997538851609546</c:v>
                      </c:pt>
                      <c:pt idx="36">
                        <c:v>0.99980827524099458</c:v>
                      </c:pt>
                      <c:pt idx="37">
                        <c:v>0.9989107217634553</c:v>
                      </c:pt>
                      <c:pt idx="38">
                        <c:v>0.99532469100110743</c:v>
                      </c:pt>
                      <c:pt idx="39">
                        <c:v>0.98434030009494189</c:v>
                      </c:pt>
                      <c:pt idx="40">
                        <c:v>0.95782796428701344</c:v>
                      </c:pt>
                      <c:pt idx="41">
                        <c:v>0.90609295921341215</c:v>
                      </c:pt>
                      <c:pt idx="42">
                        <c:v>0.82262600147622833</c:v>
                      </c:pt>
                      <c:pt idx="43">
                        <c:v>0.70908017446150784</c:v>
                      </c:pt>
                      <c:pt idx="44">
                        <c:v>0.57655006858255065</c:v>
                      </c:pt>
                      <c:pt idx="45">
                        <c:v>0.44141627773469783</c:v>
                      </c:pt>
                      <c:pt idx="46">
                        <c:v>0.31899404984649093</c:v>
                      </c:pt>
                      <c:pt idx="47">
                        <c:v>0.21896580899836968</c:v>
                      </c:pt>
                      <c:pt idx="48">
                        <c:v>0.14413072703983548</c:v>
                      </c:pt>
                      <c:pt idx="49">
                        <c:v>9.2166599072242866E-2</c:v>
                      </c:pt>
                      <c:pt idx="50">
                        <c:v>5.8266665658706335E-2</c:v>
                      </c:pt>
                      <c:pt idx="51">
                        <c:v>3.7171205285535233E-2</c:v>
                      </c:pt>
                      <c:pt idx="52">
                        <c:v>2.4439102327754932E-2</c:v>
                      </c:pt>
                      <c:pt idx="53">
                        <c:v>1.684460827468278E-2</c:v>
                      </c:pt>
                      <c:pt idx="54">
                        <c:v>1.2277076646419385E-2</c:v>
                      </c:pt>
                      <c:pt idx="55">
                        <c:v>9.4499122267284654E-3</c:v>
                      </c:pt>
                      <c:pt idx="56">
                        <c:v>7.6088254970790642E-3</c:v>
                      </c:pt>
                      <c:pt idx="57">
                        <c:v>6.3204185690628051E-3</c:v>
                      </c:pt>
                      <c:pt idx="58">
                        <c:v>5.3714892252817318E-3</c:v>
                      </c:pt>
                      <c:pt idx="59">
                        <c:v>4.6413419375452448E-3</c:v>
                      </c:pt>
                      <c:pt idx="60">
                        <c:v>4.0583819571158933E-3</c:v>
                      </c:pt>
                      <c:pt idx="61">
                        <c:v>3.5775346540938995E-3</c:v>
                      </c:pt>
                      <c:pt idx="62">
                        <c:v>3.1727274132967824E-3</c:v>
                      </c:pt>
                      <c:pt idx="63">
                        <c:v>2.8286577123291202E-3</c:v>
                      </c:pt>
                      <c:pt idx="64">
                        <c:v>2.5348916537141874E-3</c:v>
                      </c:pt>
                      <c:pt idx="65">
                        <c:v>2.2834617238176422E-3</c:v>
                      </c:pt>
                      <c:pt idx="66">
                        <c:v>2.0652152352730398E-3</c:v>
                      </c:pt>
                      <c:pt idx="67">
                        <c:v>1.8741964829594936E-3</c:v>
                      </c:pt>
                      <c:pt idx="68">
                        <c:v>1.7058523616158353E-3</c:v>
                      </c:pt>
                      <c:pt idx="69">
                        <c:v>1.5568027205276856E-3</c:v>
                      </c:pt>
                      <c:pt idx="70">
                        <c:v>1.424217068689121E-3</c:v>
                      </c:pt>
                      <c:pt idx="71">
                        <c:v>1.3054889615363922E-3</c:v>
                      </c:pt>
                      <c:pt idx="72">
                        <c:v>1.1985829362555389E-3</c:v>
                      </c:pt>
                      <c:pt idx="73">
                        <c:v>1.1023200837003472E-3</c:v>
                      </c:pt>
                      <c:pt idx="74">
                        <c:v>1.0156026113936224E-3</c:v>
                      </c:pt>
                      <c:pt idx="75">
                        <c:v>9.3753399959155715E-4</c:v>
                      </c:pt>
                      <c:pt idx="76">
                        <c:v>8.6702871713978792E-4</c:v>
                      </c:pt>
                      <c:pt idx="77">
                        <c:v>8.0287008618023376E-4</c:v>
                      </c:pt>
                      <c:pt idx="78">
                        <c:v>7.4467062898153993E-4</c:v>
                      </c:pt>
                      <c:pt idx="79">
                        <c:v>6.9200329774601833E-4</c:v>
                      </c:pt>
                      <c:pt idx="80">
                        <c:v>6.446734258428354E-4</c:v>
                      </c:pt>
                      <c:pt idx="81">
                        <c:v>6.026699098643114E-4</c:v>
                      </c:pt>
                      <c:pt idx="82">
                        <c:v>5.6484130754199844E-4</c:v>
                      </c:pt>
                      <c:pt idx="83">
                        <c:v>5.3049395252604355E-4</c:v>
                      </c:pt>
                      <c:pt idx="84">
                        <c:v>4.9932606757152912E-4</c:v>
                      </c:pt>
                      <c:pt idx="85">
                        <c:v>4.7139982660702562E-4</c:v>
                      </c:pt>
                      <c:pt idx="86">
                        <c:v>4.4668494039082162E-4</c:v>
                      </c:pt>
                      <c:pt idx="87">
                        <c:v>4.2478331509633957E-4</c:v>
                      </c:pt>
                      <c:pt idx="88">
                        <c:v>4.0503506297253792E-4</c:v>
                      </c:pt>
                      <c:pt idx="89">
                        <c:v>3.8684483512333047E-4</c:v>
                      </c:pt>
                      <c:pt idx="90">
                        <c:v>3.7042107769672547E-4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F85-4563-80C3-5A0D64E1BB2D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1.8705033197716554</c:v>
                      </c:pt>
                      <c:pt idx="1">
                        <c:v>1.9620053421297745</c:v>
                      </c:pt>
                      <c:pt idx="2">
                        <c:v>2.0523262393710073</c:v>
                      </c:pt>
                      <c:pt idx="3">
                        <c:v>2.132741524979755</c:v>
                      </c:pt>
                      <c:pt idx="4">
                        <c:v>2.2133118061083015</c:v>
                      </c:pt>
                      <c:pt idx="5">
                        <c:v>2.2492932338755787</c:v>
                      </c:pt>
                      <c:pt idx="6">
                        <c:v>2.2282450844016082</c:v>
                      </c:pt>
                      <c:pt idx="7">
                        <c:v>2.2054324461123671</c:v>
                      </c:pt>
                      <c:pt idx="8">
                        <c:v>2.199265471462811</c:v>
                      </c:pt>
                      <c:pt idx="9">
                        <c:v>2.2768725245918247</c:v>
                      </c:pt>
                      <c:pt idx="10">
                        <c:v>2.3713171063535698</c:v>
                      </c:pt>
                      <c:pt idx="11">
                        <c:v>2.4587261733082189</c:v>
                      </c:pt>
                      <c:pt idx="12">
                        <c:v>2.5434216588801317</c:v>
                      </c:pt>
                      <c:pt idx="13">
                        <c:v>2.5618760257074826</c:v>
                      </c:pt>
                      <c:pt idx="14">
                        <c:v>2.5416841700143156</c:v>
                      </c:pt>
                      <c:pt idx="15">
                        <c:v>2.5211757068288558</c:v>
                      </c:pt>
                      <c:pt idx="16">
                        <c:v>2.5101933801414882</c:v>
                      </c:pt>
                      <c:pt idx="17">
                        <c:v>2.514591968016719</c:v>
                      </c:pt>
                      <c:pt idx="18">
                        <c:v>2.5615703212324998</c:v>
                      </c:pt>
                      <c:pt idx="19">
                        <c:v>2.5937487843002134</c:v>
                      </c:pt>
                      <c:pt idx="20">
                        <c:v>2.6183276662326116</c:v>
                      </c:pt>
                      <c:pt idx="21">
                        <c:v>2.6082065132542946</c:v>
                      </c:pt>
                      <c:pt idx="22">
                        <c:v>2.5900235924840236</c:v>
                      </c:pt>
                      <c:pt idx="23">
                        <c:v>2.5616981945526227</c:v>
                      </c:pt>
                      <c:pt idx="24">
                        <c:v>2.5238370938958012</c:v>
                      </c:pt>
                      <c:pt idx="25">
                        <c:v>2.5035655828101682</c:v>
                      </c:pt>
                      <c:pt idx="26">
                        <c:v>2.5236711537254917</c:v>
                      </c:pt>
                      <c:pt idx="27">
                        <c:v>2.5399900563640458</c:v>
                      </c:pt>
                      <c:pt idx="28">
                        <c:v>2.5179807175189874</c:v>
                      </c:pt>
                      <c:pt idx="29">
                        <c:v>2.5179807175189874</c:v>
                      </c:pt>
                      <c:pt idx="30">
                        <c:v>2.4651464689670699</c:v>
                      </c:pt>
                      <c:pt idx="31">
                        <c:v>2.4175686420375189</c:v>
                      </c:pt>
                      <c:pt idx="32">
                        <c:v>2.3731282017775177</c:v>
                      </c:pt>
                      <c:pt idx="33">
                        <c:v>2.4058540198686065</c:v>
                      </c:pt>
                      <c:pt idx="34">
                        <c:v>2.4511078989054771</c:v>
                      </c:pt>
                      <c:pt idx="35">
                        <c:v>2.4765352396313074</c:v>
                      </c:pt>
                      <c:pt idx="36">
                        <c:v>2.5203223142491349</c:v>
                      </c:pt>
                      <c:pt idx="37">
                        <c:v>2.5204839751884847</c:v>
                      </c:pt>
                      <c:pt idx="38">
                        <c:v>2.4587551829436984</c:v>
                      </c:pt>
                      <c:pt idx="39">
                        <c:v>2.4000258488629878</c:v>
                      </c:pt>
                      <c:pt idx="40">
                        <c:v>2.3667168290824216</c:v>
                      </c:pt>
                      <c:pt idx="41">
                        <c:v>2.4695126514390902</c:v>
                      </c:pt>
                      <c:pt idx="42">
                        <c:v>2.6184327277097763</c:v>
                      </c:pt>
                      <c:pt idx="43">
                        <c:v>2.7695532798944811</c:v>
                      </c:pt>
                      <c:pt idx="44">
                        <c:v>2.8859636981156038</c:v>
                      </c:pt>
                      <c:pt idx="45">
                        <c:v>2.8837468413336658</c:v>
                      </c:pt>
                      <c:pt idx="46">
                        <c:v>2.8157428827697162</c:v>
                      </c:pt>
                      <c:pt idx="47">
                        <c:v>2.7635330257817494</c:v>
                      </c:pt>
                      <c:pt idx="48">
                        <c:v>2.7353347639069776</c:v>
                      </c:pt>
                      <c:pt idx="49">
                        <c:v>2.7943417901211038</c:v>
                      </c:pt>
                      <c:pt idx="50">
                        <c:v>2.8709020675596797</c:v>
                      </c:pt>
                      <c:pt idx="51">
                        <c:v>2.9503694177503261</c:v>
                      </c:pt>
                      <c:pt idx="52">
                        <c:v>3.0081903721566254</c:v>
                      </c:pt>
                      <c:pt idx="53">
                        <c:v>3.0147358986014994</c:v>
                      </c:pt>
                      <c:pt idx="54">
                        <c:v>2.9820738894370504</c:v>
                      </c:pt>
                      <c:pt idx="55">
                        <c:v>2.9483599127432281</c:v>
                      </c:pt>
                      <c:pt idx="56">
                        <c:v>2.9221493417528155</c:v>
                      </c:pt>
                      <c:pt idx="57">
                        <c:v>2.9395084844452519</c:v>
                      </c:pt>
                      <c:pt idx="58">
                        <c:v>2.9361773253129315</c:v>
                      </c:pt>
                      <c:pt idx="59">
                        <c:v>2.965268612259504</c:v>
                      </c:pt>
                      <c:pt idx="60">
                        <c:v>2.9897794608101802</c:v>
                      </c:pt>
                      <c:pt idx="61">
                        <c:v>2.9904705082318155</c:v>
                      </c:pt>
                      <c:pt idx="62">
                        <c:v>2.9702537108479836</c:v>
                      </c:pt>
                      <c:pt idx="63">
                        <c:v>2.9453860263076579</c:v>
                      </c:pt>
                      <c:pt idx="64">
                        <c:v>2.9322999059743324</c:v>
                      </c:pt>
                      <c:pt idx="65">
                        <c:v>2.9622593274983537</c:v>
                      </c:pt>
                      <c:pt idx="66">
                        <c:v>3.0057233884743546</c:v>
                      </c:pt>
                      <c:pt idx="67">
                        <c:v>3.0537211852969719</c:v>
                      </c:pt>
                      <c:pt idx="68">
                        <c:v>3.0962099536432555</c:v>
                      </c:pt>
                      <c:pt idx="69">
                        <c:v>3.1095227365530369</c:v>
                      </c:pt>
                      <c:pt idx="70">
                        <c:v>3.0952196898544106</c:v>
                      </c:pt>
                      <c:pt idx="71">
                        <c:v>3.0788678723440288</c:v>
                      </c:pt>
                      <c:pt idx="72">
                        <c:v>3.0656258098772846</c:v>
                      </c:pt>
                      <c:pt idx="73">
                        <c:v>3.0766049080369426</c:v>
                      </c:pt>
                      <c:pt idx="74">
                        <c:v>3.0920153963660577</c:v>
                      </c:pt>
                      <c:pt idx="75">
                        <c:v>3.1017710578595352</c:v>
                      </c:pt>
                      <c:pt idx="76">
                        <c:v>3.1072316886054727</c:v>
                      </c:pt>
                      <c:pt idx="77">
                        <c:v>3.1012366070902035</c:v>
                      </c:pt>
                      <c:pt idx="78">
                        <c:v>3.0888014085003985</c:v>
                      </c:pt>
                      <c:pt idx="79">
                        <c:v>3.0738053685877542</c:v>
                      </c:pt>
                      <c:pt idx="80">
                        <c:v>3.0658933964939483</c:v>
                      </c:pt>
                      <c:pt idx="81">
                        <c:v>3.0857356473770858</c:v>
                      </c:pt>
                      <c:pt idx="82">
                        <c:v>3.1156080870864411</c:v>
                      </c:pt>
                      <c:pt idx="83">
                        <c:v>3.1518105403172512</c:v>
                      </c:pt>
                      <c:pt idx="84">
                        <c:v>3.1810142710664029</c:v>
                      </c:pt>
                      <c:pt idx="85">
                        <c:v>3.1937972875007072</c:v>
                      </c:pt>
                      <c:pt idx="86">
                        <c:v>3.1825350619290949</c:v>
                      </c:pt>
                      <c:pt idx="87">
                        <c:v>3.1689962302392387</c:v>
                      </c:pt>
                      <c:pt idx="88">
                        <c:v>3.1581640672699951</c:v>
                      </c:pt>
                      <c:pt idx="89">
                        <c:v>3.1641277566573405</c:v>
                      </c:pt>
                      <c:pt idx="90">
                        <c:v>3.1827552114381725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F85-4563-80C3-5A0D64E1BB2D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0.9999999999999919</c:v>
                      </c:pt>
                      <c:pt idx="30">
                        <c:v>0.99999999999862144</c:v>
                      </c:pt>
                      <c:pt idx="31">
                        <c:v>0.9999999998867023</c:v>
                      </c:pt>
                      <c:pt idx="32">
                        <c:v>0.99999999494646208</c:v>
                      </c:pt>
                      <c:pt idx="33">
                        <c:v>0.99999986690535392</c:v>
                      </c:pt>
                      <c:pt idx="34">
                        <c:v>0.99999778615670776</c:v>
                      </c:pt>
                      <c:pt idx="35">
                        <c:v>0.99997539389678003</c:v>
                      </c:pt>
                      <c:pt idx="36">
                        <c:v>0.99980831660143088</c:v>
                      </c:pt>
                      <c:pt idx="37">
                        <c:v>0.99891090288012285</c:v>
                      </c:pt>
                      <c:pt idx="38">
                        <c:v>0.99532516711986851</c:v>
                      </c:pt>
                      <c:pt idx="39">
                        <c:v>0.98434154179917943</c:v>
                      </c:pt>
                      <c:pt idx="40">
                        <c:v>0.95783028392726177</c:v>
                      </c:pt>
                      <c:pt idx="41">
                        <c:v>0.906098570222996</c:v>
                      </c:pt>
                      <c:pt idx="42">
                        <c:v>0.82263573988386851</c:v>
                      </c:pt>
                      <c:pt idx="43">
                        <c:v>0.70909215794726577</c:v>
                      </c:pt>
                      <c:pt idx="44">
                        <c:v>0.57656038667057785</c:v>
                      </c:pt>
                      <c:pt idx="45">
                        <c:v>0.44142592117490193</c:v>
                      </c:pt>
                      <c:pt idx="46">
                        <c:v>0.31900379436441473</c:v>
                      </c:pt>
                      <c:pt idx="47">
                        <c:v>0.21897343941549022</c:v>
                      </c:pt>
                      <c:pt idx="48">
                        <c:v>0.14413564301651788</c:v>
                      </c:pt>
                      <c:pt idx="49">
                        <c:v>9.2169348937681569E-2</c:v>
                      </c:pt>
                      <c:pt idx="50">
                        <c:v>5.8268364057049736E-2</c:v>
                      </c:pt>
                      <c:pt idx="51">
                        <c:v>3.7171355294610672E-2</c:v>
                      </c:pt>
                      <c:pt idx="52">
                        <c:v>2.4439123540340779E-2</c:v>
                      </c:pt>
                      <c:pt idx="53">
                        <c:v>1.6844575771503351E-2</c:v>
                      </c:pt>
                      <c:pt idx="54">
                        <c:v>1.2276999849937137E-2</c:v>
                      </c:pt>
                      <c:pt idx="55">
                        <c:v>9.4496749949730813E-3</c:v>
                      </c:pt>
                      <c:pt idx="56">
                        <c:v>7.6080538278613758E-3</c:v>
                      </c:pt>
                      <c:pt idx="57">
                        <c:v>6.3199680944600626E-3</c:v>
                      </c:pt>
                      <c:pt idx="58">
                        <c:v>5.3709578966107795E-3</c:v>
                      </c:pt>
                      <c:pt idx="59">
                        <c:v>4.6408780847337142E-3</c:v>
                      </c:pt>
                      <c:pt idx="60">
                        <c:v>4.0579542691683628E-3</c:v>
                      </c:pt>
                      <c:pt idx="61">
                        <c:v>3.577092735525931E-3</c:v>
                      </c:pt>
                      <c:pt idx="62">
                        <c:v>3.1723476731337508E-3</c:v>
                      </c:pt>
                      <c:pt idx="63">
                        <c:v>2.8284036394523458E-3</c:v>
                      </c:pt>
                      <c:pt idx="64">
                        <c:v>2.5346575993628055E-3</c:v>
                      </c:pt>
                      <c:pt idx="65">
                        <c:v>2.2831805333155641E-3</c:v>
                      </c:pt>
                      <c:pt idx="66">
                        <c:v>2.0650039723468039E-3</c:v>
                      </c:pt>
                      <c:pt idx="67">
                        <c:v>1.8739832567496208E-3</c:v>
                      </c:pt>
                      <c:pt idx="68">
                        <c:v>1.7056034804895789E-3</c:v>
                      </c:pt>
                      <c:pt idx="69">
                        <c:v>1.5565837604903049E-3</c:v>
                      </c:pt>
                      <c:pt idx="70">
                        <c:v>1.4240323741438147E-3</c:v>
                      </c:pt>
                      <c:pt idx="71">
                        <c:v>1.3052786512929248E-3</c:v>
                      </c:pt>
                      <c:pt idx="72">
                        <c:v>1.1984310426173133E-3</c:v>
                      </c:pt>
                      <c:pt idx="73">
                        <c:v>1.1021646790898155E-3</c:v>
                      </c:pt>
                      <c:pt idx="74">
                        <c:v>1.0154468786206248E-3</c:v>
                      </c:pt>
                      <c:pt idx="75">
                        <c:v>9.373934455277086E-4</c:v>
                      </c:pt>
                      <c:pt idx="76">
                        <c:v>8.6690991827899203E-4</c:v>
                      </c:pt>
                      <c:pt idx="77">
                        <c:v>8.0278357307117618E-4</c:v>
                      </c:pt>
                      <c:pt idx="78">
                        <c:v>7.445735606834349E-4</c:v>
                      </c:pt>
                      <c:pt idx="79">
                        <c:v>6.919125366924183E-4</c:v>
                      </c:pt>
                      <c:pt idx="80">
                        <c:v>6.4456913969135354E-4</c:v>
                      </c:pt>
                      <c:pt idx="81">
                        <c:v>6.0258201411319493E-4</c:v>
                      </c:pt>
                      <c:pt idx="82">
                        <c:v>5.6477654627347558E-4</c:v>
                      </c:pt>
                      <c:pt idx="83">
                        <c:v>5.3044614239282904E-4</c:v>
                      </c:pt>
                      <c:pt idx="84">
                        <c:v>4.9926101092245833E-4</c:v>
                      </c:pt>
                      <c:pt idx="85">
                        <c:v>4.7134601721205961E-4</c:v>
                      </c:pt>
                      <c:pt idx="86">
                        <c:v>4.4663213156299485E-4</c:v>
                      </c:pt>
                      <c:pt idx="87">
                        <c:v>4.2473978476050526E-4</c:v>
                      </c:pt>
                      <c:pt idx="88">
                        <c:v>4.0497898587591325E-4</c:v>
                      </c:pt>
                      <c:pt idx="89">
                        <c:v>3.8679520211555059E-4</c:v>
                      </c:pt>
                      <c:pt idx="90">
                        <c:v>3.7037745389817997E-4</c:v>
                      </c:pt>
                      <c:pt idx="91">
                        <c:v>3.4956853025025302E-4</c:v>
                      </c:pt>
                      <c:pt idx="92">
                        <c:v>3.3052313645279502E-4</c:v>
                      </c:pt>
                      <c:pt idx="93">
                        <c:v>3.1147774265533702E-4</c:v>
                      </c:pt>
                      <c:pt idx="94">
                        <c:v>2.9243234885787902E-4</c:v>
                      </c:pt>
                      <c:pt idx="95">
                        <c:v>2.7338695506041999E-4</c:v>
                      </c:pt>
                      <c:pt idx="96">
                        <c:v>2.5434156126296199E-4</c:v>
                      </c:pt>
                      <c:pt idx="97">
                        <c:v>2.3529616746550299E-4</c:v>
                      </c:pt>
                      <c:pt idx="98">
                        <c:v>2.1625077366804499E-4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F85-4563-80C3-5A0D64E1BB2D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1.6684747130610245</c:v>
                      </c:pt>
                      <c:pt idx="1">
                        <c:v>1.7623822064338945</c:v>
                      </c:pt>
                      <c:pt idx="2">
                        <c:v>1.8566680015769963</c:v>
                      </c:pt>
                      <c:pt idx="3">
                        <c:v>1.9420061597893812</c:v>
                      </c:pt>
                      <c:pt idx="4">
                        <c:v>2.0274973835061982</c:v>
                      </c:pt>
                      <c:pt idx="5">
                        <c:v>2.0678412288309231</c:v>
                      </c:pt>
                      <c:pt idx="6">
                        <c:v>2.0500611237108615</c:v>
                      </c:pt>
                      <c:pt idx="7">
                        <c:v>2.02948708953121</c:v>
                      </c:pt>
                      <c:pt idx="8">
                        <c:v>2.0264605676952381</c:v>
                      </c:pt>
                      <c:pt idx="9">
                        <c:v>2.1076145834100775</c:v>
                      </c:pt>
                      <c:pt idx="10">
                        <c:v>2.205496672307373</c:v>
                      </c:pt>
                      <c:pt idx="11">
                        <c:v>2.2971602024567286</c:v>
                      </c:pt>
                      <c:pt idx="12">
                        <c:v>2.3870206679063135</c:v>
                      </c:pt>
                      <c:pt idx="13">
                        <c:v>2.4105105911029314</c:v>
                      </c:pt>
                      <c:pt idx="14">
                        <c:v>2.3944193784304617</c:v>
                      </c:pt>
                      <c:pt idx="15">
                        <c:v>2.377128858027675</c:v>
                      </c:pt>
                      <c:pt idx="16">
                        <c:v>2.3683727413448947</c:v>
                      </c:pt>
                      <c:pt idx="17">
                        <c:v>2.3755011328280289</c:v>
                      </c:pt>
                      <c:pt idx="18">
                        <c:v>2.425884614311173</c:v>
                      </c:pt>
                      <c:pt idx="19">
                        <c:v>2.461473049422545</c:v>
                      </c:pt>
                      <c:pt idx="20">
                        <c:v>2.488955424215165</c:v>
                      </c:pt>
                      <c:pt idx="21">
                        <c:v>2.4807775963487781</c:v>
                      </c:pt>
                      <c:pt idx="22">
                        <c:v>2.4648104108933091</c:v>
                      </c:pt>
                      <c:pt idx="23">
                        <c:v>2.439320786583846</c:v>
                      </c:pt>
                      <c:pt idx="24">
                        <c:v>2.404717730872274</c:v>
                      </c:pt>
                      <c:pt idx="25">
                        <c:v>2.3877339857892554</c:v>
                      </c:pt>
                      <c:pt idx="26">
                        <c:v>2.4116690721658025</c:v>
                      </c:pt>
                      <c:pt idx="27">
                        <c:v>2.4334753565874152</c:v>
                      </c:pt>
                      <c:pt idx="28">
                        <c:v>2.4303321281177137</c:v>
                      </c:pt>
                      <c:pt idx="29">
                        <c:v>2.4303321281177137</c:v>
                      </c:pt>
                      <c:pt idx="30">
                        <c:v>2.3872012666862159</c:v>
                      </c:pt>
                      <c:pt idx="31">
                        <c:v>2.3467990966097445</c:v>
                      </c:pt>
                      <c:pt idx="32">
                        <c:v>2.307106865929049</c:v>
                      </c:pt>
                      <c:pt idx="33">
                        <c:v>2.3433170617541883</c:v>
                      </c:pt>
                      <c:pt idx="34">
                        <c:v>2.3915079256741372</c:v>
                      </c:pt>
                      <c:pt idx="35">
                        <c:v>2.4195941910372172</c:v>
                      </c:pt>
                      <c:pt idx="36">
                        <c:v>2.4657168726598919</c:v>
                      </c:pt>
                      <c:pt idx="37">
                        <c:v>2.4678933958809193</c:v>
                      </c:pt>
                      <c:pt idx="38">
                        <c:v>2.4078578116961133</c:v>
                      </c:pt>
                      <c:pt idx="39">
                        <c:v>2.3506810027891287</c:v>
                      </c:pt>
                      <c:pt idx="40">
                        <c:v>2.3186555928366341</c:v>
                      </c:pt>
                      <c:pt idx="41">
                        <c:v>2.4226870901659474</c:v>
                      </c:pt>
                      <c:pt idx="42">
                        <c:v>2.5731364570990496</c:v>
                      </c:pt>
                      <c:pt idx="43">
                        <c:v>2.7260833610246467</c:v>
                      </c:pt>
                      <c:pt idx="44">
                        <c:v>2.8441544198491311</c:v>
                      </c:pt>
                      <c:pt idx="45">
                        <c:v>2.8437873648235272</c:v>
                      </c:pt>
                      <c:pt idx="46">
                        <c:v>2.7774538486400164</c:v>
                      </c:pt>
                      <c:pt idx="47">
                        <c:v>2.7263311076012626</c:v>
                      </c:pt>
                      <c:pt idx="48">
                        <c:v>2.6990751754302753</c:v>
                      </c:pt>
                      <c:pt idx="49">
                        <c:v>2.7589434849088197</c:v>
                      </c:pt>
                      <c:pt idx="50">
                        <c:v>2.8361805640577429</c:v>
                      </c:pt>
                      <c:pt idx="51">
                        <c:v>2.916246042537296</c:v>
                      </c:pt>
                      <c:pt idx="52">
                        <c:v>2.9747243932718224</c:v>
                      </c:pt>
                      <c:pt idx="53">
                        <c:v>2.9820677452646009</c:v>
                      </c:pt>
                      <c:pt idx="54">
                        <c:v>2.950066141510284</c:v>
                      </c:pt>
                      <c:pt idx="55">
                        <c:v>2.9169091017473932</c:v>
                      </c:pt>
                      <c:pt idx="56">
                        <c:v>2.8912793524844962</c:v>
                      </c:pt>
                      <c:pt idx="57">
                        <c:v>2.9091700090287667</c:v>
                      </c:pt>
                      <c:pt idx="58">
                        <c:v>2.9063889994071248</c:v>
                      </c:pt>
                      <c:pt idx="59">
                        <c:v>2.9359898521461325</c:v>
                      </c:pt>
                      <c:pt idx="60">
                        <c:v>2.9610172713950584</c:v>
                      </c:pt>
                      <c:pt idx="61">
                        <c:v>2.9622036995688963</c:v>
                      </c:pt>
                      <c:pt idx="62">
                        <c:v>2.9424974419160552</c:v>
                      </c:pt>
                      <c:pt idx="63">
                        <c:v>2.9181282053080038</c:v>
                      </c:pt>
                      <c:pt idx="64">
                        <c:v>2.9054852119348196</c:v>
                      </c:pt>
                      <c:pt idx="65">
                        <c:v>2.9358797524794795</c:v>
                      </c:pt>
                      <c:pt idx="66">
                        <c:v>2.9797833619575531</c:v>
                      </c:pt>
                      <c:pt idx="67">
                        <c:v>3.0281959631917728</c:v>
                      </c:pt>
                      <c:pt idx="68">
                        <c:v>3.0710563003614388</c:v>
                      </c:pt>
                      <c:pt idx="69">
                        <c:v>3.0846947012403598</c:v>
                      </c:pt>
                      <c:pt idx="70">
                        <c:v>3.0707768387911156</c:v>
                      </c:pt>
                      <c:pt idx="71">
                        <c:v>3.0548042366345176</c:v>
                      </c:pt>
                      <c:pt idx="72">
                        <c:v>3.0419139496613523</c:v>
                      </c:pt>
                      <c:pt idx="73">
                        <c:v>3.0532541039918417</c:v>
                      </c:pt>
                      <c:pt idx="74">
                        <c:v>3.069018419538454</c:v>
                      </c:pt>
                      <c:pt idx="75">
                        <c:v>3.0791340009322306</c:v>
                      </c:pt>
                      <c:pt idx="76">
                        <c:v>3.0849447878197189</c:v>
                      </c:pt>
                      <c:pt idx="77">
                        <c:v>3.0792767677724453</c:v>
                      </c:pt>
                      <c:pt idx="78">
                        <c:v>3.0671454095918942</c:v>
                      </c:pt>
                      <c:pt idx="79">
                        <c:v>3.0524421403837483</c:v>
                      </c:pt>
                      <c:pt idx="80">
                        <c:v>3.0448143118758373</c:v>
                      </c:pt>
                      <c:pt idx="81">
                        <c:v>3.0649221638513682</c:v>
                      </c:pt>
                      <c:pt idx="82">
                        <c:v>3.0950830997023733</c:v>
                      </c:pt>
                      <c:pt idx="83">
                        <c:v>3.1315935219397826</c:v>
                      </c:pt>
                      <c:pt idx="84">
                        <c:v>3.161156842517495</c:v>
                      </c:pt>
                      <c:pt idx="85">
                        <c:v>3.1742456898488065</c:v>
                      </c:pt>
                      <c:pt idx="86">
                        <c:v>3.1632369255410118</c:v>
                      </c:pt>
                      <c:pt idx="87">
                        <c:v>3.1499538701061782</c:v>
                      </c:pt>
                      <c:pt idx="88">
                        <c:v>3.1393694431333787</c:v>
                      </c:pt>
                      <c:pt idx="89">
                        <c:v>3.1455747597151356</c:v>
                      </c:pt>
                      <c:pt idx="90">
                        <c:v>3.1644553508118407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F85-4563-80C3-5A0D64E1BB2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Alt1_85_%Retained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0.9999999999999919</c:v>
                </c:pt>
                <c:pt idx="30">
                  <c:v>0.99999999999862144</c:v>
                </c:pt>
                <c:pt idx="31">
                  <c:v>0.9999999998867023</c:v>
                </c:pt>
                <c:pt idx="32">
                  <c:v>0.99999999494646208</c:v>
                </c:pt>
                <c:pt idx="33">
                  <c:v>0.99999986690535392</c:v>
                </c:pt>
                <c:pt idx="34">
                  <c:v>0.99999778615670776</c:v>
                </c:pt>
                <c:pt idx="35">
                  <c:v>0.99997539389678003</c:v>
                </c:pt>
                <c:pt idx="36">
                  <c:v>0.99980831660143088</c:v>
                </c:pt>
                <c:pt idx="37">
                  <c:v>0.99891090288012285</c:v>
                </c:pt>
                <c:pt idx="38">
                  <c:v>0.99532516711986851</c:v>
                </c:pt>
                <c:pt idx="39">
                  <c:v>0.98434154179917943</c:v>
                </c:pt>
                <c:pt idx="40">
                  <c:v>0.95783028392726177</c:v>
                </c:pt>
                <c:pt idx="41">
                  <c:v>0.906098570222996</c:v>
                </c:pt>
                <c:pt idx="42">
                  <c:v>0.82263573988386851</c:v>
                </c:pt>
                <c:pt idx="43">
                  <c:v>0.70909215794726577</c:v>
                </c:pt>
                <c:pt idx="44">
                  <c:v>0.57656038667057785</c:v>
                </c:pt>
                <c:pt idx="45">
                  <c:v>0.44142592117490193</c:v>
                </c:pt>
                <c:pt idx="46">
                  <c:v>0.31900379436441473</c:v>
                </c:pt>
                <c:pt idx="47">
                  <c:v>0.21897343941549022</c:v>
                </c:pt>
                <c:pt idx="48">
                  <c:v>0.14413564301651788</c:v>
                </c:pt>
                <c:pt idx="49">
                  <c:v>9.2169348937681569E-2</c:v>
                </c:pt>
                <c:pt idx="50">
                  <c:v>5.8268364057049736E-2</c:v>
                </c:pt>
                <c:pt idx="51">
                  <c:v>3.7171355294610672E-2</c:v>
                </c:pt>
                <c:pt idx="52">
                  <c:v>2.4439123540340779E-2</c:v>
                </c:pt>
                <c:pt idx="53">
                  <c:v>1.6844575771503351E-2</c:v>
                </c:pt>
                <c:pt idx="54">
                  <c:v>1.2276999849937137E-2</c:v>
                </c:pt>
                <c:pt idx="55">
                  <c:v>9.4496749949730813E-3</c:v>
                </c:pt>
                <c:pt idx="56">
                  <c:v>7.6080538278613758E-3</c:v>
                </c:pt>
                <c:pt idx="57">
                  <c:v>6.3199680944600626E-3</c:v>
                </c:pt>
                <c:pt idx="58">
                  <c:v>5.3709578966107795E-3</c:v>
                </c:pt>
                <c:pt idx="59">
                  <c:v>4.6408780847337142E-3</c:v>
                </c:pt>
                <c:pt idx="60">
                  <c:v>4.0579542691683628E-3</c:v>
                </c:pt>
                <c:pt idx="61">
                  <c:v>3.577092735525931E-3</c:v>
                </c:pt>
                <c:pt idx="62">
                  <c:v>3.1723476731337508E-3</c:v>
                </c:pt>
                <c:pt idx="63">
                  <c:v>2.8284036394523458E-3</c:v>
                </c:pt>
                <c:pt idx="64">
                  <c:v>2.5346575993628055E-3</c:v>
                </c:pt>
                <c:pt idx="65">
                  <c:v>2.2831805333155641E-3</c:v>
                </c:pt>
                <c:pt idx="66">
                  <c:v>2.0650039723468039E-3</c:v>
                </c:pt>
                <c:pt idx="67">
                  <c:v>1.8739832567496208E-3</c:v>
                </c:pt>
                <c:pt idx="68">
                  <c:v>1.7056034804895789E-3</c:v>
                </c:pt>
                <c:pt idx="69">
                  <c:v>1.5565837604903049E-3</c:v>
                </c:pt>
                <c:pt idx="70">
                  <c:v>1.4240323741438147E-3</c:v>
                </c:pt>
                <c:pt idx="71">
                  <c:v>1.3052786512929248E-3</c:v>
                </c:pt>
                <c:pt idx="72">
                  <c:v>1.1984310426173133E-3</c:v>
                </c:pt>
                <c:pt idx="73">
                  <c:v>1.1021646790898155E-3</c:v>
                </c:pt>
                <c:pt idx="74">
                  <c:v>1.0154468786206248E-3</c:v>
                </c:pt>
                <c:pt idx="75">
                  <c:v>9.373934455277086E-4</c:v>
                </c:pt>
                <c:pt idx="76">
                  <c:v>8.6690991827899203E-4</c:v>
                </c:pt>
                <c:pt idx="77">
                  <c:v>8.0278357307117618E-4</c:v>
                </c:pt>
                <c:pt idx="78">
                  <c:v>7.445735606834349E-4</c:v>
                </c:pt>
                <c:pt idx="79">
                  <c:v>6.919125366924183E-4</c:v>
                </c:pt>
                <c:pt idx="80">
                  <c:v>6.4456913969135354E-4</c:v>
                </c:pt>
                <c:pt idx="81">
                  <c:v>6.0258201411319493E-4</c:v>
                </c:pt>
                <c:pt idx="82">
                  <c:v>5.6477654627347558E-4</c:v>
                </c:pt>
                <c:pt idx="83">
                  <c:v>5.3044614239282904E-4</c:v>
                </c:pt>
                <c:pt idx="84">
                  <c:v>4.9926101092245833E-4</c:v>
                </c:pt>
                <c:pt idx="85">
                  <c:v>4.7134601721205961E-4</c:v>
                </c:pt>
                <c:pt idx="86">
                  <c:v>4.4663213156299485E-4</c:v>
                </c:pt>
                <c:pt idx="87">
                  <c:v>4.2473978476050526E-4</c:v>
                </c:pt>
                <c:pt idx="88">
                  <c:v>4.0497898587591325E-4</c:v>
                </c:pt>
                <c:pt idx="89">
                  <c:v>3.8679520211555059E-4</c:v>
                </c:pt>
                <c:pt idx="90">
                  <c:v>3.7037745389817997E-4</c:v>
                </c:pt>
                <c:pt idx="91">
                  <c:v>3.4956853025025302E-4</c:v>
                </c:pt>
                <c:pt idx="92">
                  <c:v>3.3052313645279502E-4</c:v>
                </c:pt>
                <c:pt idx="93">
                  <c:v>3.1147774265533702E-4</c:v>
                </c:pt>
                <c:pt idx="94">
                  <c:v>2.9243234885787902E-4</c:v>
                </c:pt>
                <c:pt idx="95">
                  <c:v>2.7338695506041999E-4</c:v>
                </c:pt>
                <c:pt idx="96">
                  <c:v>2.5434156126296199E-4</c:v>
                </c:pt>
                <c:pt idx="97">
                  <c:v>2.3529616746550299E-4</c:v>
                </c:pt>
                <c:pt idx="98">
                  <c:v>2.1625077366804499E-4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250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5.000000000000001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1 - 1985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0.000%</c:formatCode>
                <c:ptCount val="9"/>
                <c:pt idx="0">
                  <c:v>8.0278357307117618E-4</c:v>
                </c:pt>
                <c:pt idx="1">
                  <c:v>9.373934455277086E-4</c:v>
                </c:pt>
                <c:pt idx="2">
                  <c:v>1.1023200837003472E-3</c:v>
                </c:pt>
                <c:pt idx="3">
                  <c:v>8.6690991827899203E-4</c:v>
                </c:pt>
                <c:pt idx="4">
                  <c:v>1.0154468786206248E-3</c:v>
                </c:pt>
                <c:pt idx="5">
                  <c:v>1.1984310426173133E-3</c:v>
                </c:pt>
                <c:pt idx="6">
                  <c:v>8.6690991827899203E-4</c:v>
                </c:pt>
                <c:pt idx="7">
                  <c:v>1.0154468786206248E-3</c:v>
                </c:pt>
                <c:pt idx="8">
                  <c:v>1.1985829362555389E-3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2-47C0-873B-94D17F985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28D59B-1E85-4B18-8F18-18C34C5DBBA7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787BFC-69F0-494B-9A0A-7E55977D8B96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4A9CA-6D0D-4C17-A310-CD8DD50FE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505" cy="62953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E3E4-0F7A-4245-BD57-A94494B4A6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0.52205</cdr:x>
      <cdr:y>0.44902</cdr:y>
    </cdr:from>
    <cdr:to>
      <cdr:x>0.52283</cdr:x>
      <cdr:y>0.63666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5C7BE8D-E2A5-441E-A569-86C0C892E574}"/>
            </a:ext>
          </a:extLst>
        </cdr:cNvPr>
        <cdr:cNvCxnSpPr/>
      </cdr:nvCxnSpPr>
      <cdr:spPr>
        <a:xfrm xmlns:a="http://schemas.openxmlformats.org/drawingml/2006/main" flipH="1">
          <a:off x="4526935" y="2826774"/>
          <a:ext cx="6828" cy="118123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0.62992</cdr:x>
      <cdr:y>0.44842</cdr:y>
    </cdr:from>
    <cdr:to>
      <cdr:x>0.63027</cdr:x>
      <cdr:y>0.70824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CA917CA-178C-47A2-9511-7B7D241BF962}"/>
            </a:ext>
          </a:extLst>
        </cdr:cNvPr>
        <cdr:cNvCxnSpPr/>
      </cdr:nvCxnSpPr>
      <cdr:spPr>
        <a:xfrm xmlns:a="http://schemas.openxmlformats.org/drawingml/2006/main" flipH="1">
          <a:off x="5462366" y="2822951"/>
          <a:ext cx="3004" cy="163570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0.52205</cdr:x>
      <cdr:y>0.63666</cdr:y>
    </cdr:from>
    <cdr:to>
      <cdr:x>0.90551</cdr:x>
      <cdr:y>0.64208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F93F69D-CA04-4553-9801-9B4F93A5CF85}"/>
            </a:ext>
          </a:extLst>
        </cdr:cNvPr>
        <cdr:cNvCxnSpPr/>
      </cdr:nvCxnSpPr>
      <cdr:spPr>
        <a:xfrm xmlns:a="http://schemas.openxmlformats.org/drawingml/2006/main">
          <a:off x="4526935" y="4008011"/>
          <a:ext cx="3325216" cy="3414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0.62913</cdr:x>
      <cdr:y>0.70607</cdr:y>
    </cdr:from>
    <cdr:to>
      <cdr:x>0.90665</cdr:x>
      <cdr:y>0.71306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E8C6A89C-23F1-477F-ABAC-EA733D1D2060}"/>
            </a:ext>
          </a:extLst>
        </cdr:cNvPr>
        <cdr:cNvCxnSpPr/>
      </cdr:nvCxnSpPr>
      <cdr:spPr>
        <a:xfrm xmlns:a="http://schemas.openxmlformats.org/drawingml/2006/main">
          <a:off x="5455538" y="4445000"/>
          <a:ext cx="2406445" cy="439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09D08-9DD3-43B6-8B1C-5939D9881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Alt%201a/Alt1a_85_CTU_Ret_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SA Plot1"/>
      <sheetName val="SA Plot2"/>
      <sheetName val="Retention"/>
    </sheetNames>
    <sheetDataSet>
      <sheetData sheetId="0" refreshError="1"/>
      <sheetData sheetId="1" refreshError="1"/>
      <sheetData sheetId="2">
        <row r="3">
          <cell r="C3">
            <v>1.4321877521131268</v>
          </cell>
        </row>
      </sheetData>
      <sheetData sheetId="3" refreshError="1"/>
      <sheetData sheetId="4" refreshError="1"/>
      <sheetData sheetId="5">
        <row r="2">
          <cell r="B2" t="str">
            <v>Low Full</v>
          </cell>
          <cell r="C2" t="str">
            <v>Med Full</v>
          </cell>
          <cell r="D2" t="str">
            <v>High Full</v>
          </cell>
          <cell r="E2" t="str">
            <v>Low</v>
          </cell>
          <cell r="F2" t="str">
            <v>Median</v>
          </cell>
          <cell r="G2" t="str">
            <v>High</v>
          </cell>
          <cell r="H2" t="str">
            <v>Low Peak</v>
          </cell>
          <cell r="I2" t="str">
            <v>Med Peak</v>
          </cell>
          <cell r="J2" t="str">
            <v>High Peak</v>
          </cell>
        </row>
        <row r="3">
          <cell r="B3">
            <v>1.4991122818275421E-4</v>
          </cell>
          <cell r="C3">
            <v>1.7795673354895509E-4</v>
          </cell>
          <cell r="D3">
            <v>2.2043657587438568E-4</v>
          </cell>
          <cell r="E3">
            <v>1.674962784716709E-4</v>
          </cell>
          <cell r="F3">
            <v>2.0391271279396843E-4</v>
          </cell>
          <cell r="G3">
            <v>2.4015574077094524E-4</v>
          </cell>
          <cell r="H3">
            <v>1.7795673354895509E-4</v>
          </cell>
          <cell r="I3">
            <v>2.0391320768811563E-4</v>
          </cell>
          <cell r="J3">
            <v>2.4015574077094524E-4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NE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0.78654679999999999</v>
      </c>
      <c r="G2">
        <v>14.965859999999999</v>
      </c>
      <c r="H2">
        <v>0</v>
      </c>
      <c r="I2" s="1">
        <v>1.9023479999999999E-8</v>
      </c>
      <c r="J2">
        <v>0.78833989999999998</v>
      </c>
      <c r="K2">
        <v>14.96476</v>
      </c>
      <c r="L2">
        <v>0</v>
      </c>
      <c r="M2" s="1">
        <v>3.2262179999999999E-11</v>
      </c>
      <c r="N2">
        <v>0.79007039999999995</v>
      </c>
      <c r="O2">
        <v>14.93703</v>
      </c>
      <c r="P2">
        <v>0</v>
      </c>
      <c r="Q2" s="1">
        <v>5.1429930000000001E-14</v>
      </c>
      <c r="R2">
        <v>0.79163969999999995</v>
      </c>
      <c r="S2">
        <v>14.93271</v>
      </c>
      <c r="T2">
        <v>0</v>
      </c>
      <c r="U2" s="1">
        <v>7.8402689999999998E-17</v>
      </c>
      <c r="V2">
        <v>0.79313979999999995</v>
      </c>
      <c r="W2">
        <v>14.910819999999999</v>
      </c>
      <c r="X2">
        <v>0</v>
      </c>
      <c r="Y2" s="1">
        <v>1.0900940000000001E-19</v>
      </c>
      <c r="Z2">
        <v>0.79456789999999999</v>
      </c>
      <c r="AA2">
        <v>14.860110000000001</v>
      </c>
      <c r="AB2">
        <v>0</v>
      </c>
      <c r="AC2" s="1">
        <v>9.8555699999999994E-22</v>
      </c>
      <c r="AD2">
        <v>0.7958229</v>
      </c>
      <c r="AE2">
        <v>14.838190000000001</v>
      </c>
      <c r="AF2">
        <v>0</v>
      </c>
      <c r="AG2" s="1">
        <v>7.3535650000000001E-22</v>
      </c>
      <c r="AH2">
        <v>0.80278749999999999</v>
      </c>
      <c r="AI2">
        <v>14.83841</v>
      </c>
      <c r="AJ2">
        <v>0</v>
      </c>
      <c r="AK2" s="1">
        <v>7.6715469999999998E-22</v>
      </c>
      <c r="AL2">
        <v>0.81390450000000003</v>
      </c>
      <c r="AM2">
        <v>14.84975</v>
      </c>
      <c r="AN2">
        <v>0</v>
      </c>
      <c r="AO2" s="1">
        <v>9.7029970000000009E-22</v>
      </c>
      <c r="AP2">
        <v>0.82432780000000005</v>
      </c>
      <c r="AQ2">
        <v>14.84972</v>
      </c>
      <c r="AR2">
        <v>0</v>
      </c>
      <c r="AS2" s="1">
        <v>1.260788E-21</v>
      </c>
      <c r="AT2">
        <v>0.83240309999999995</v>
      </c>
      <c r="AU2">
        <v>14.838089999999999</v>
      </c>
      <c r="AV2">
        <v>0</v>
      </c>
      <c r="AW2" s="1">
        <v>2.2347849999999998E-21</v>
      </c>
      <c r="AX2">
        <v>0.83818389999999998</v>
      </c>
      <c r="AY2">
        <v>14.824249999999999</v>
      </c>
      <c r="AZ2">
        <v>0</v>
      </c>
      <c r="BA2" s="1">
        <v>3.882904E-21</v>
      </c>
      <c r="BB2">
        <v>0.841665</v>
      </c>
      <c r="BC2">
        <v>14.802659999999999</v>
      </c>
      <c r="BD2">
        <v>0</v>
      </c>
      <c r="BE2" s="1">
        <v>1.4293120000000001E-21</v>
      </c>
      <c r="BF2">
        <v>0.84301789999999999</v>
      </c>
      <c r="BG2">
        <v>14.77431</v>
      </c>
      <c r="BH2">
        <v>0</v>
      </c>
      <c r="BI2" s="1">
        <v>6.3394340000000001E-22</v>
      </c>
      <c r="BJ2">
        <v>0.87460789999999999</v>
      </c>
      <c r="BK2">
        <v>14.76113</v>
      </c>
      <c r="BL2">
        <v>0</v>
      </c>
      <c r="BM2" s="1">
        <v>8.2982019999999996E-22</v>
      </c>
      <c r="BN2">
        <v>0.91197510000000004</v>
      </c>
      <c r="BO2">
        <v>14.74611</v>
      </c>
      <c r="BP2">
        <v>0</v>
      </c>
      <c r="BQ2">
        <v>1.0060709999999999E-21</v>
      </c>
      <c r="BR2">
        <v>0.95359249999999995</v>
      </c>
      <c r="BS2">
        <v>14.73227</v>
      </c>
      <c r="BT2">
        <v>0</v>
      </c>
      <c r="BU2">
        <v>1.1751559999999999E-21</v>
      </c>
      <c r="BV2">
        <v>0.99967680000000003</v>
      </c>
      <c r="BW2">
        <v>14.72714</v>
      </c>
      <c r="BX2">
        <v>0</v>
      </c>
      <c r="BY2">
        <v>1.3331940000000001E-21</v>
      </c>
      <c r="BZ2">
        <v>1.050573</v>
      </c>
      <c r="CA2">
        <v>14.71106</v>
      </c>
      <c r="CB2">
        <v>0</v>
      </c>
      <c r="CC2">
        <v>1.483009E-21</v>
      </c>
      <c r="CD2">
        <v>1.1070850000000001</v>
      </c>
      <c r="CE2">
        <v>14.69773</v>
      </c>
      <c r="CF2">
        <v>0</v>
      </c>
      <c r="CG2">
        <v>1.6145500000000001E-21</v>
      </c>
      <c r="CH2">
        <v>1.125216</v>
      </c>
      <c r="CI2">
        <v>14.65207</v>
      </c>
      <c r="CJ2">
        <v>0</v>
      </c>
      <c r="CK2">
        <v>1.7571880000000002E-21</v>
      </c>
      <c r="CL2">
        <v>1.105764</v>
      </c>
      <c r="CM2">
        <v>14.633570000000001</v>
      </c>
      <c r="CN2">
        <v>0</v>
      </c>
      <c r="CO2">
        <v>1.9069660000000001E-21</v>
      </c>
      <c r="CP2">
        <v>1.08572</v>
      </c>
      <c r="CQ2">
        <v>14.615080000000001</v>
      </c>
      <c r="CR2">
        <v>0</v>
      </c>
      <c r="CS2">
        <v>2.0081060000000002E-21</v>
      </c>
      <c r="CT2">
        <v>1.0715669999999999</v>
      </c>
      <c r="CU2">
        <v>14.5822</v>
      </c>
      <c r="CV2">
        <v>0</v>
      </c>
      <c r="CW2">
        <v>2.441856E-21</v>
      </c>
      <c r="CX2">
        <v>1.0579970000000001</v>
      </c>
      <c r="CY2">
        <v>14.554320000000001</v>
      </c>
      <c r="CZ2">
        <v>0</v>
      </c>
      <c r="DA2">
        <v>2.98652E-21</v>
      </c>
      <c r="DB2">
        <v>1.0441510000000001</v>
      </c>
      <c r="DC2">
        <v>14.539239999999999</v>
      </c>
      <c r="DD2">
        <v>0</v>
      </c>
      <c r="DE2">
        <v>3.6465460000000001E-21</v>
      </c>
      <c r="DF2">
        <v>1.0301549999999999</v>
      </c>
      <c r="DG2">
        <v>14.52529</v>
      </c>
      <c r="DH2">
        <v>0</v>
      </c>
      <c r="DI2">
        <v>4.2830180000000001E-21</v>
      </c>
      <c r="DJ2">
        <v>1.0160640000000001</v>
      </c>
      <c r="DK2">
        <v>14.500579999999999</v>
      </c>
      <c r="DL2">
        <v>0</v>
      </c>
      <c r="DM2">
        <v>4.5039830000000002E-21</v>
      </c>
      <c r="DN2">
        <v>1.0015670000000001</v>
      </c>
      <c r="DO2">
        <v>14.468260000000001</v>
      </c>
      <c r="DP2">
        <v>0</v>
      </c>
      <c r="DQ2">
        <v>4.7075780000000002E-21</v>
      </c>
      <c r="DR2">
        <v>0.98679360000000005</v>
      </c>
      <c r="DS2">
        <v>14.422140000000001</v>
      </c>
      <c r="DT2">
        <v>0</v>
      </c>
      <c r="DU2">
        <v>4.8755640000000003E-21</v>
      </c>
      <c r="DV2">
        <v>0.97163189999999999</v>
      </c>
      <c r="DW2">
        <v>14.395189999999999</v>
      </c>
      <c r="DX2">
        <v>0</v>
      </c>
      <c r="DY2">
        <v>4.904927E-21</v>
      </c>
      <c r="DZ2">
        <v>0.96361830000000004</v>
      </c>
      <c r="EA2">
        <v>14.277089999999999</v>
      </c>
      <c r="EB2">
        <v>0</v>
      </c>
      <c r="EC2">
        <v>4.9778239999999999E-21</v>
      </c>
      <c r="ED2">
        <v>0.95387069999999996</v>
      </c>
      <c r="EE2">
        <v>14.158580000000001</v>
      </c>
      <c r="EF2">
        <v>0</v>
      </c>
      <c r="EG2">
        <v>5.6297750000000002E-21</v>
      </c>
      <c r="EH2">
        <v>0.94390649999999998</v>
      </c>
      <c r="EI2">
        <v>14.05768</v>
      </c>
      <c r="EJ2">
        <v>0</v>
      </c>
      <c r="EK2">
        <v>5.7955200000000003E-21</v>
      </c>
      <c r="EL2">
        <v>0.93376669999999995</v>
      </c>
      <c r="EM2">
        <v>13.933020000000001</v>
      </c>
      <c r="EN2">
        <v>0</v>
      </c>
      <c r="EO2">
        <v>1.096685E-20</v>
      </c>
      <c r="EP2">
        <v>0.92351689999999997</v>
      </c>
      <c r="EQ2">
        <v>13.807130000000001</v>
      </c>
      <c r="ER2">
        <v>0</v>
      </c>
      <c r="ES2">
        <v>1.7323519999999999E-20</v>
      </c>
      <c r="ET2">
        <v>0.91314890000000004</v>
      </c>
      <c r="EU2">
        <v>13.679460000000001</v>
      </c>
      <c r="EV2">
        <v>0</v>
      </c>
      <c r="EW2">
        <v>2.4717779999999999E-20</v>
      </c>
      <c r="EX2">
        <v>0.90263020000000005</v>
      </c>
      <c r="EY2">
        <v>13.520350000000001</v>
      </c>
      <c r="EZ2">
        <v>0</v>
      </c>
      <c r="FA2">
        <v>3.3696710000000003E-20</v>
      </c>
      <c r="FB2">
        <v>0.89203010000000005</v>
      </c>
      <c r="FC2">
        <v>13.38991</v>
      </c>
      <c r="FD2">
        <v>0</v>
      </c>
      <c r="FE2">
        <v>4.4401880000000003E-20</v>
      </c>
      <c r="FF2">
        <v>0.89265709999999998</v>
      </c>
      <c r="FG2">
        <v>13.32973</v>
      </c>
      <c r="FH2">
        <v>0</v>
      </c>
      <c r="FI2">
        <v>4.9078300000000002E-20</v>
      </c>
      <c r="FJ2">
        <v>0.89167149999999995</v>
      </c>
      <c r="FK2">
        <v>13.2872</v>
      </c>
      <c r="FL2">
        <v>0</v>
      </c>
      <c r="FM2">
        <v>4.6557760000000002E-20</v>
      </c>
      <c r="FN2">
        <v>0.89054</v>
      </c>
      <c r="FO2">
        <v>13.247870000000001</v>
      </c>
      <c r="FP2">
        <v>0</v>
      </c>
      <c r="FQ2">
        <v>3.5815770000000003E-20</v>
      </c>
      <c r="FR2">
        <v>0.88933399999999996</v>
      </c>
      <c r="FS2">
        <v>13.191789999999999</v>
      </c>
      <c r="FT2">
        <v>0</v>
      </c>
      <c r="FU2">
        <v>2.6009850000000001E-20</v>
      </c>
      <c r="FV2">
        <v>0.88807700000000001</v>
      </c>
      <c r="FW2">
        <v>13.13072</v>
      </c>
      <c r="FX2">
        <v>0</v>
      </c>
      <c r="FY2">
        <v>2.0207249999999999E-20</v>
      </c>
      <c r="FZ2">
        <v>0.88686419999999999</v>
      </c>
      <c r="GA2">
        <v>13.05983</v>
      </c>
      <c r="GB2">
        <v>0</v>
      </c>
      <c r="GC2">
        <v>1.716188E-20</v>
      </c>
      <c r="GD2">
        <v>0.88564799999999999</v>
      </c>
      <c r="GE2">
        <v>12.96144</v>
      </c>
      <c r="GF2">
        <v>0</v>
      </c>
      <c r="GG2">
        <v>1.5512679999999999E-20</v>
      </c>
      <c r="GH2">
        <v>0.88440479999999999</v>
      </c>
      <c r="GI2">
        <v>12.895670000000001</v>
      </c>
      <c r="GJ2">
        <v>0</v>
      </c>
      <c r="GK2">
        <v>1.459284E-20</v>
      </c>
      <c r="GL2">
        <v>0.88461849999999997</v>
      </c>
      <c r="GM2">
        <v>12.89958</v>
      </c>
      <c r="GN2">
        <v>0</v>
      </c>
      <c r="GO2">
        <v>1.3737180000000001E-20</v>
      </c>
      <c r="GP2">
        <v>0.88464229999999999</v>
      </c>
      <c r="GQ2">
        <v>12.93229</v>
      </c>
      <c r="GR2">
        <v>0</v>
      </c>
      <c r="GS2">
        <v>1.2745649999999999E-20</v>
      </c>
      <c r="GT2">
        <v>0.88466610000000001</v>
      </c>
      <c r="GU2">
        <v>12.96222</v>
      </c>
      <c r="GV2">
        <v>0</v>
      </c>
      <c r="GW2">
        <v>1.1255889999999999E-20</v>
      </c>
      <c r="GX2">
        <v>0.88466610000000001</v>
      </c>
      <c r="GY2">
        <v>12.975239999999999</v>
      </c>
      <c r="GZ2">
        <v>0</v>
      </c>
      <c r="HA2">
        <v>9.9357910000000007E-21</v>
      </c>
      <c r="HB2">
        <v>0.88466610000000001</v>
      </c>
      <c r="HC2">
        <v>12.975379999999999</v>
      </c>
      <c r="HD2">
        <v>0</v>
      </c>
      <c r="HE2">
        <v>9.0410680000000002E-21</v>
      </c>
      <c r="HF2">
        <v>0.88466610000000001</v>
      </c>
      <c r="HG2">
        <v>12.98066</v>
      </c>
      <c r="HH2">
        <v>0</v>
      </c>
      <c r="HI2">
        <v>8.4047050000000005E-21</v>
      </c>
      <c r="HJ2">
        <v>0.88466610000000001</v>
      </c>
      <c r="HK2">
        <v>12.956440000000001</v>
      </c>
      <c r="HL2">
        <v>0</v>
      </c>
      <c r="HM2">
        <v>7.9319310000000003E-21</v>
      </c>
      <c r="HN2">
        <v>0.88466630000000002</v>
      </c>
      <c r="HO2">
        <v>12.96152</v>
      </c>
      <c r="HP2">
        <v>0</v>
      </c>
      <c r="HQ2">
        <v>7.5305730000000005E-21</v>
      </c>
      <c r="HR2">
        <v>0.88685080000000005</v>
      </c>
      <c r="HS2">
        <v>12.970230000000001</v>
      </c>
      <c r="HT2">
        <v>0</v>
      </c>
      <c r="HU2">
        <v>6.9665079999999995E-21</v>
      </c>
      <c r="HV2">
        <v>0.8887427</v>
      </c>
      <c r="HW2">
        <v>13.000819999999999</v>
      </c>
      <c r="HX2">
        <v>0</v>
      </c>
      <c r="HY2">
        <v>6.1592370000000001E-21</v>
      </c>
      <c r="HZ2">
        <v>0.89057929999999996</v>
      </c>
      <c r="IA2">
        <v>13.00769</v>
      </c>
      <c r="IB2">
        <v>0</v>
      </c>
      <c r="IC2">
        <v>4.8782880000000002E-21</v>
      </c>
      <c r="ID2">
        <v>0.89243220000000001</v>
      </c>
      <c r="IE2">
        <v>13.01637</v>
      </c>
      <c r="IF2">
        <v>0</v>
      </c>
      <c r="IG2">
        <v>3.7938579999999997E-21</v>
      </c>
      <c r="IH2">
        <v>0.89425390000000005</v>
      </c>
      <c r="II2">
        <v>13.046239999999999</v>
      </c>
      <c r="IJ2">
        <v>0</v>
      </c>
      <c r="IK2">
        <v>3.110132E-21</v>
      </c>
      <c r="IL2">
        <v>0.89606810000000003</v>
      </c>
      <c r="IM2">
        <v>13.045920000000001</v>
      </c>
      <c r="IN2">
        <v>0</v>
      </c>
      <c r="IO2">
        <v>2.6733590000000001E-21</v>
      </c>
      <c r="IP2">
        <v>0.89787479999999997</v>
      </c>
      <c r="IQ2">
        <v>13.03035</v>
      </c>
      <c r="IR2">
        <v>0</v>
      </c>
      <c r="IS2">
        <v>2.367427E-21</v>
      </c>
      <c r="IT2">
        <v>0.899698</v>
      </c>
      <c r="IU2">
        <v>13.03539</v>
      </c>
      <c r="IV2">
        <v>0</v>
      </c>
      <c r="IW2">
        <v>2.1154450000000001E-21</v>
      </c>
      <c r="IX2">
        <v>0.89865519999999999</v>
      </c>
      <c r="IY2">
        <v>13.040369999999999</v>
      </c>
      <c r="IZ2">
        <v>0</v>
      </c>
      <c r="JA2">
        <v>1.9989799999999999E-21</v>
      </c>
      <c r="JB2">
        <v>0.89796819999999999</v>
      </c>
      <c r="JC2">
        <v>13.073510000000001</v>
      </c>
      <c r="JD2">
        <v>0</v>
      </c>
      <c r="JE2">
        <v>2.0384610000000001E-21</v>
      </c>
      <c r="JF2">
        <v>0.89735169999999997</v>
      </c>
      <c r="JG2">
        <v>13.101789999999999</v>
      </c>
      <c r="JH2">
        <v>0</v>
      </c>
      <c r="JI2">
        <v>2.459175E-21</v>
      </c>
      <c r="JJ2">
        <v>0.89675819999999995</v>
      </c>
      <c r="JK2">
        <v>13.11556</v>
      </c>
      <c r="JL2">
        <v>0</v>
      </c>
      <c r="JM2">
        <v>2.9229159999999999E-21</v>
      </c>
      <c r="JN2">
        <v>0.89614000000000005</v>
      </c>
      <c r="JO2">
        <v>13.12336</v>
      </c>
      <c r="JP2">
        <v>0</v>
      </c>
      <c r="JQ2">
        <v>3.1852170000000001E-21</v>
      </c>
      <c r="JR2">
        <v>0.89554489999999998</v>
      </c>
      <c r="JS2">
        <v>13.11739</v>
      </c>
      <c r="JT2">
        <v>0</v>
      </c>
      <c r="JU2">
        <v>3.2926540000000001E-21</v>
      </c>
      <c r="JV2">
        <v>0.89494890000000005</v>
      </c>
      <c r="JW2">
        <v>13.09362</v>
      </c>
      <c r="JX2">
        <v>0</v>
      </c>
      <c r="JY2">
        <v>3.3045499999999998E-21</v>
      </c>
      <c r="JZ2">
        <v>0.89432849999999997</v>
      </c>
      <c r="KA2">
        <v>13.09624</v>
      </c>
      <c r="KB2">
        <v>0</v>
      </c>
      <c r="KC2">
        <v>3.2773530000000001E-21</v>
      </c>
      <c r="KD2">
        <v>0.89444729999999995</v>
      </c>
      <c r="KE2">
        <v>13.105180000000001</v>
      </c>
      <c r="KF2">
        <v>0</v>
      </c>
      <c r="KG2">
        <v>3.1871280000000001E-21</v>
      </c>
      <c r="KH2">
        <v>0.89447100000000002</v>
      </c>
      <c r="KI2">
        <v>13.123849999999999</v>
      </c>
      <c r="KJ2">
        <v>0</v>
      </c>
      <c r="KK2">
        <v>3.0490940000000002E-21</v>
      </c>
      <c r="KL2">
        <v>0.89444729999999995</v>
      </c>
      <c r="KM2">
        <v>13.153639999999999</v>
      </c>
      <c r="KN2">
        <v>0</v>
      </c>
      <c r="KO2">
        <v>2.8285369999999999E-21</v>
      </c>
      <c r="KP2">
        <v>0.89447100000000002</v>
      </c>
      <c r="KQ2">
        <v>13.148529999999999</v>
      </c>
      <c r="KR2">
        <v>0</v>
      </c>
      <c r="KS2">
        <v>2.6179320000000001E-21</v>
      </c>
      <c r="KT2">
        <v>0.89447100000000002</v>
      </c>
      <c r="KU2">
        <v>13.18047</v>
      </c>
      <c r="KV2">
        <v>0</v>
      </c>
      <c r="KW2">
        <v>2.4646640000000001E-21</v>
      </c>
      <c r="KX2">
        <v>0.89447100000000002</v>
      </c>
      <c r="KY2">
        <v>13.16273</v>
      </c>
      <c r="KZ2">
        <v>0</v>
      </c>
      <c r="LA2">
        <v>2.3421829999999999E-21</v>
      </c>
      <c r="LB2">
        <v>0.89447100000000002</v>
      </c>
      <c r="LC2">
        <v>13.16231</v>
      </c>
      <c r="LD2">
        <v>0</v>
      </c>
      <c r="LE2">
        <v>2.239754E-21</v>
      </c>
      <c r="LF2">
        <v>0.89447089999999996</v>
      </c>
      <c r="LG2">
        <v>13.166740000000001</v>
      </c>
      <c r="LH2">
        <v>0</v>
      </c>
      <c r="LI2">
        <v>2.149508E-21</v>
      </c>
      <c r="LJ2">
        <v>0.89373080000000005</v>
      </c>
      <c r="LK2">
        <v>13.172700000000001</v>
      </c>
      <c r="LL2">
        <v>0</v>
      </c>
      <c r="LM2">
        <v>2.090338E-21</v>
      </c>
      <c r="LN2">
        <v>0.89310849999999997</v>
      </c>
      <c r="LO2">
        <v>13.201890000000001</v>
      </c>
      <c r="LP2">
        <v>0</v>
      </c>
      <c r="LQ2">
        <v>2.0639840000000001E-21</v>
      </c>
      <c r="LR2">
        <v>0.8925092</v>
      </c>
      <c r="LS2">
        <v>13.226710000000001</v>
      </c>
      <c r="LT2">
        <v>0</v>
      </c>
      <c r="LU2">
        <v>2.098723E-21</v>
      </c>
      <c r="LV2">
        <v>0.89190910000000001</v>
      </c>
      <c r="LW2">
        <v>13.24494</v>
      </c>
      <c r="LX2">
        <v>0</v>
      </c>
      <c r="LY2">
        <v>2.1385159999999999E-21</v>
      </c>
      <c r="LZ2">
        <v>0.89128439999999998</v>
      </c>
      <c r="MA2">
        <v>13.250769999999999</v>
      </c>
      <c r="MB2">
        <v>0</v>
      </c>
      <c r="MC2">
        <v>2.1506969999999998E-21</v>
      </c>
      <c r="MD2">
        <v>0.89068259999999999</v>
      </c>
      <c r="ME2">
        <v>13.250540000000001</v>
      </c>
      <c r="MF2">
        <v>0</v>
      </c>
      <c r="MG2">
        <v>2.1379739999999998E-21</v>
      </c>
      <c r="MH2">
        <v>0.89005610000000002</v>
      </c>
      <c r="MI2">
        <v>13.225989999999999</v>
      </c>
      <c r="MJ2">
        <v>0</v>
      </c>
      <c r="MK2">
        <v>2.110244E-21</v>
      </c>
      <c r="ML2">
        <v>0.88945280000000004</v>
      </c>
      <c r="MM2">
        <v>13.22644</v>
      </c>
      <c r="MN2">
        <v>0</v>
      </c>
      <c r="MO2">
        <v>2.080214E-21</v>
      </c>
      <c r="MP2">
        <v>0.88884839999999998</v>
      </c>
      <c r="MQ2">
        <v>13.234059999999999</v>
      </c>
      <c r="MR2">
        <v>0</v>
      </c>
      <c r="MS2">
        <v>2.043154E-21</v>
      </c>
      <c r="MT2">
        <v>0.8882196</v>
      </c>
      <c r="MU2">
        <v>13.25159</v>
      </c>
      <c r="MV2">
        <v>0</v>
      </c>
      <c r="MW2">
        <v>2.01321E-21</v>
      </c>
      <c r="MX2">
        <v>0.88761350000000006</v>
      </c>
      <c r="MY2">
        <v>13.278980000000001</v>
      </c>
      <c r="MZ2">
        <v>0</v>
      </c>
      <c r="NA2">
        <v>1.978921E-21</v>
      </c>
      <c r="NB2">
        <v>0.88700679999999998</v>
      </c>
      <c r="NC2">
        <v>13.30006</v>
      </c>
      <c r="ND2">
        <v>0</v>
      </c>
      <c r="NE2">
        <v>1.9480660000000001E-21</v>
      </c>
      <c r="NF2">
        <v>0.88700679999999998</v>
      </c>
      <c r="NG2">
        <v>13.30006</v>
      </c>
      <c r="NH2">
        <v>0</v>
      </c>
      <c r="NI2">
        <v>1.9480660000000001E-21</v>
      </c>
      <c r="NJ2">
        <v>0.88700679999999998</v>
      </c>
      <c r="NK2">
        <v>13.30006</v>
      </c>
      <c r="NL2">
        <v>0</v>
      </c>
      <c r="NM2">
        <v>1.9480660000000001E-21</v>
      </c>
      <c r="NN2">
        <v>0.88700679999999998</v>
      </c>
      <c r="NO2">
        <v>13.30006</v>
      </c>
      <c r="NP2">
        <v>0</v>
      </c>
      <c r="NQ2">
        <v>1.9480660000000001E-21</v>
      </c>
      <c r="NR2">
        <v>0.88700679999999998</v>
      </c>
      <c r="NS2">
        <v>13.30006</v>
      </c>
      <c r="NT2">
        <v>0</v>
      </c>
      <c r="NU2">
        <v>1.9480660000000001E-21</v>
      </c>
      <c r="NV2">
        <v>0.88700679999999998</v>
      </c>
      <c r="NW2">
        <v>13.30006</v>
      </c>
      <c r="NX2">
        <v>0</v>
      </c>
      <c r="NY2">
        <v>1.9480660000000001E-21</v>
      </c>
      <c r="NZ2">
        <v>0.88700679999999998</v>
      </c>
      <c r="OA2">
        <v>13.30006</v>
      </c>
      <c r="OB2">
        <v>0</v>
      </c>
      <c r="OC2">
        <v>1.9480660000000001E-21</v>
      </c>
      <c r="OD2">
        <v>0.88700679999999998</v>
      </c>
      <c r="OE2">
        <v>13.30006</v>
      </c>
      <c r="OF2">
        <v>0</v>
      </c>
      <c r="OG2">
        <v>1.9480660000000001E-21</v>
      </c>
      <c r="OH2">
        <v>0.88700679999999998</v>
      </c>
      <c r="OI2">
        <v>13.30006</v>
      </c>
      <c r="OJ2">
        <v>0</v>
      </c>
      <c r="OK2">
        <v>1.9480660000000001E-21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1.0481229999999999</v>
      </c>
      <c r="G3">
        <v>14.99629</v>
      </c>
      <c r="H3" s="1">
        <v>5.0759560000000003E-10</v>
      </c>
      <c r="I3" s="1">
        <v>2.5057489999999999E-7</v>
      </c>
      <c r="J3">
        <v>1.05158</v>
      </c>
      <c r="K3">
        <v>15.03299</v>
      </c>
      <c r="L3" s="1">
        <v>8.6744379999999996E-13</v>
      </c>
      <c r="M3" s="1">
        <v>4.2963269999999998E-10</v>
      </c>
      <c r="N3">
        <v>1.054991</v>
      </c>
      <c r="O3">
        <v>14.986230000000001</v>
      </c>
      <c r="P3" s="1">
        <v>1.3963270000000001E-15</v>
      </c>
      <c r="Q3" s="1">
        <v>6.9517419999999996E-13</v>
      </c>
      <c r="R3">
        <v>1.0582210000000001</v>
      </c>
      <c r="S3">
        <v>15.006209999999999</v>
      </c>
      <c r="T3" s="1">
        <v>2.1473279999999999E-18</v>
      </c>
      <c r="U3" s="1">
        <v>1.073731E-15</v>
      </c>
      <c r="V3">
        <v>1.06115</v>
      </c>
      <c r="W3">
        <v>14.97987</v>
      </c>
      <c r="X3" s="1">
        <v>3.0049719999999998E-21</v>
      </c>
      <c r="Y3" s="1">
        <v>1.5113249999999999E-18</v>
      </c>
      <c r="Z3">
        <v>1.063879</v>
      </c>
      <c r="AA3">
        <v>14.863849999999999</v>
      </c>
      <c r="AB3" s="1">
        <v>3.1777949999999999E-23</v>
      </c>
      <c r="AC3" s="1">
        <v>1.6420690000000001E-20</v>
      </c>
      <c r="AD3">
        <v>1.0662799999999999</v>
      </c>
      <c r="AE3">
        <v>14.829190000000001</v>
      </c>
      <c r="AF3" s="1">
        <v>2.565528E-23</v>
      </c>
      <c r="AG3" s="1">
        <v>1.346172E-20</v>
      </c>
      <c r="AH3">
        <v>1.0835600000000001</v>
      </c>
      <c r="AI3">
        <v>14.835430000000001</v>
      </c>
      <c r="AJ3" s="1">
        <v>2.8543609999999999E-23</v>
      </c>
      <c r="AK3" s="1">
        <v>1.5187070000000001E-20</v>
      </c>
      <c r="AL3">
        <v>1.1167320000000001</v>
      </c>
      <c r="AM3">
        <v>14.89134</v>
      </c>
      <c r="AN3" s="1">
        <v>4.1591260000000003E-23</v>
      </c>
      <c r="AO3" s="1">
        <v>2.2437649999999999E-20</v>
      </c>
      <c r="AP3">
        <v>1.1545080000000001</v>
      </c>
      <c r="AQ3">
        <v>14.925000000000001</v>
      </c>
      <c r="AR3" s="1">
        <v>6.3717079999999995E-23</v>
      </c>
      <c r="AS3" s="1">
        <v>3.4824769999999999E-20</v>
      </c>
      <c r="AT3">
        <v>1.1929670000000001</v>
      </c>
      <c r="AU3">
        <v>14.928179999999999</v>
      </c>
      <c r="AV3" s="1">
        <v>1.422656E-22</v>
      </c>
      <c r="AW3" s="1">
        <v>7.7823169999999994E-20</v>
      </c>
      <c r="AX3">
        <v>1.231217</v>
      </c>
      <c r="AY3">
        <v>14.91015</v>
      </c>
      <c r="AZ3" s="1">
        <v>3.17379E-22</v>
      </c>
      <c r="BA3" s="1">
        <v>1.7116779999999999E-19</v>
      </c>
      <c r="BB3">
        <v>1.269701</v>
      </c>
      <c r="BC3">
        <v>14.87471</v>
      </c>
      <c r="BD3" s="1">
        <v>5.1328540000000001E-22</v>
      </c>
      <c r="BE3" s="1">
        <v>2.8043419999999999E-19</v>
      </c>
      <c r="BF3">
        <v>1.3105450000000001</v>
      </c>
      <c r="BG3">
        <v>14.80297</v>
      </c>
      <c r="BH3" s="1">
        <v>6.2755380000000005E-22</v>
      </c>
      <c r="BI3" s="1">
        <v>3.910115E-19</v>
      </c>
      <c r="BJ3">
        <v>1.2928759999999999</v>
      </c>
      <c r="BK3">
        <v>14.771240000000001</v>
      </c>
      <c r="BL3" s="1">
        <v>8.2563759999999996E-22</v>
      </c>
      <c r="BM3" s="1">
        <v>5.1417070000000004E-19</v>
      </c>
      <c r="BN3">
        <v>1.273199</v>
      </c>
      <c r="BO3">
        <v>14.75794</v>
      </c>
      <c r="BP3">
        <v>1.0070180000000001E-21</v>
      </c>
      <c r="BQ3" s="1">
        <v>6.2572489999999997E-19</v>
      </c>
      <c r="BR3">
        <v>1.2530559999999999</v>
      </c>
      <c r="BS3">
        <v>14.7491</v>
      </c>
      <c r="BT3">
        <v>1.183357E-21</v>
      </c>
      <c r="BU3">
        <v>7.3371899999999996E-19</v>
      </c>
      <c r="BV3">
        <v>1.2324440000000001</v>
      </c>
      <c r="BW3">
        <v>14.766170000000001</v>
      </c>
      <c r="BX3">
        <v>1.3506769999999999E-21</v>
      </c>
      <c r="BY3">
        <v>8.3575679999999996E-19</v>
      </c>
      <c r="BZ3">
        <v>1.211301</v>
      </c>
      <c r="CA3">
        <v>14.75822</v>
      </c>
      <c r="CB3">
        <v>1.5116100000000001E-21</v>
      </c>
      <c r="CC3">
        <v>9.3357710000000007E-19</v>
      </c>
      <c r="CD3">
        <v>1.1896409999999999</v>
      </c>
      <c r="CE3">
        <v>14.74597</v>
      </c>
      <c r="CF3">
        <v>1.65533E-21</v>
      </c>
      <c r="CG3">
        <v>1.0198769999999999E-18</v>
      </c>
      <c r="CH3">
        <v>1.167448</v>
      </c>
      <c r="CI3">
        <v>14.66597</v>
      </c>
      <c r="CJ3">
        <v>1.794644E-21</v>
      </c>
      <c r="CK3">
        <v>1.087148E-18</v>
      </c>
      <c r="CL3">
        <v>1.144563</v>
      </c>
      <c r="CM3">
        <v>14.64254</v>
      </c>
      <c r="CN3">
        <v>1.9235970000000001E-21</v>
      </c>
      <c r="CO3">
        <v>1.1314180000000001E-18</v>
      </c>
      <c r="CP3">
        <v>1.1210599999999999</v>
      </c>
      <c r="CQ3">
        <v>14.620749999999999</v>
      </c>
      <c r="CR3">
        <v>2.0007110000000001E-21</v>
      </c>
      <c r="CS3">
        <v>1.143615E-18</v>
      </c>
      <c r="CT3">
        <v>1.106177</v>
      </c>
      <c r="CU3">
        <v>14.562900000000001</v>
      </c>
      <c r="CV3">
        <v>2.4336029999999999E-21</v>
      </c>
      <c r="CW3">
        <v>1.396925E-18</v>
      </c>
      <c r="CX3">
        <v>1.0910120000000001</v>
      </c>
      <c r="CY3">
        <v>14.53163</v>
      </c>
      <c r="CZ3">
        <v>2.9777120000000001E-21</v>
      </c>
      <c r="DA3">
        <v>1.7157410000000001E-18</v>
      </c>
      <c r="DB3">
        <v>1.0755429999999999</v>
      </c>
      <c r="DC3">
        <v>14.53506</v>
      </c>
      <c r="DD3">
        <v>3.6371920000000002E-21</v>
      </c>
      <c r="DE3">
        <v>2.104009E-18</v>
      </c>
      <c r="DF3">
        <v>1.0598970000000001</v>
      </c>
      <c r="DG3">
        <v>14.54209</v>
      </c>
      <c r="DH3">
        <v>4.2740130000000003E-21</v>
      </c>
      <c r="DI3">
        <v>2.47869E-18</v>
      </c>
      <c r="DJ3">
        <v>1.044019</v>
      </c>
      <c r="DK3">
        <v>14.51816</v>
      </c>
      <c r="DL3">
        <v>4.496617E-21</v>
      </c>
      <c r="DM3">
        <v>2.6115730000000001E-18</v>
      </c>
      <c r="DN3">
        <v>1.0277229999999999</v>
      </c>
      <c r="DO3">
        <v>14.47695</v>
      </c>
      <c r="DP3">
        <v>4.7022289999999999E-21</v>
      </c>
      <c r="DQ3">
        <v>2.7363039999999998E-18</v>
      </c>
      <c r="DR3">
        <v>1.011269</v>
      </c>
      <c r="DS3">
        <v>14.400040000000001</v>
      </c>
      <c r="DT3">
        <v>4.8722639999999997E-21</v>
      </c>
      <c r="DU3">
        <v>2.8406080000000001E-18</v>
      </c>
      <c r="DV3">
        <v>0.99432609999999999</v>
      </c>
      <c r="DW3">
        <v>14.371589999999999</v>
      </c>
      <c r="DX3">
        <v>4.9041020000000004E-21</v>
      </c>
      <c r="DY3">
        <v>2.8665769999999999E-18</v>
      </c>
      <c r="DZ3">
        <v>0.98455689999999996</v>
      </c>
      <c r="EA3">
        <v>14.267569999999999</v>
      </c>
      <c r="EB3">
        <v>4.9779759999999997E-21</v>
      </c>
      <c r="EC3">
        <v>2.9068830000000001E-18</v>
      </c>
      <c r="ED3">
        <v>0.97356609999999999</v>
      </c>
      <c r="EE3">
        <v>14.158609999999999</v>
      </c>
      <c r="EF3">
        <v>5.6321840000000003E-21</v>
      </c>
      <c r="EG3">
        <v>3.2959990000000001E-18</v>
      </c>
      <c r="EH3">
        <v>0.9624414</v>
      </c>
      <c r="EI3">
        <v>14.094889999999999</v>
      </c>
      <c r="EJ3">
        <v>5.8005270000000002E-21</v>
      </c>
      <c r="EK3">
        <v>3.4022899999999999E-18</v>
      </c>
      <c r="EL3">
        <v>0.95111029999999996</v>
      </c>
      <c r="EM3">
        <v>13.967980000000001</v>
      </c>
      <c r="EN3">
        <v>5.6691979999999996E-21</v>
      </c>
      <c r="EO3">
        <v>3.3466580000000002E-18</v>
      </c>
      <c r="EP3">
        <v>0.93964150000000002</v>
      </c>
      <c r="EQ3">
        <v>13.84291</v>
      </c>
      <c r="ER3">
        <v>5.7970820000000002E-21</v>
      </c>
      <c r="ES3">
        <v>3.4440950000000002E-18</v>
      </c>
      <c r="ET3">
        <v>0.9279482</v>
      </c>
      <c r="EU3">
        <v>13.717790000000001</v>
      </c>
      <c r="EV3">
        <v>5.9674380000000001E-21</v>
      </c>
      <c r="EW3">
        <v>3.5683620000000003E-18</v>
      </c>
      <c r="EX3">
        <v>0.91612729999999998</v>
      </c>
      <c r="EY3">
        <v>13.51751</v>
      </c>
      <c r="EZ3">
        <v>6.3321240000000003E-21</v>
      </c>
      <c r="FA3">
        <v>3.812335E-18</v>
      </c>
      <c r="FB3">
        <v>0.90423920000000002</v>
      </c>
      <c r="FC3">
        <v>13.37556</v>
      </c>
      <c r="FD3">
        <v>6.7896389999999997E-21</v>
      </c>
      <c r="FE3">
        <v>4.1157350000000002E-18</v>
      </c>
      <c r="FF3">
        <v>0.90383349999999996</v>
      </c>
      <c r="FG3">
        <v>13.318070000000001</v>
      </c>
      <c r="FH3">
        <v>7.0708630000000003E-21</v>
      </c>
      <c r="FI3">
        <v>4.267192E-18</v>
      </c>
      <c r="FJ3">
        <v>0.90275139999999998</v>
      </c>
      <c r="FK3">
        <v>13.29853</v>
      </c>
      <c r="FL3">
        <v>6.5133659999999997E-21</v>
      </c>
      <c r="FM3">
        <v>3.9208770000000001E-18</v>
      </c>
      <c r="FN3">
        <v>0.90146420000000005</v>
      </c>
      <c r="FO3">
        <v>13.3003</v>
      </c>
      <c r="FP3">
        <v>4.8917489999999997E-21</v>
      </c>
      <c r="FQ3">
        <v>2.9388019999999999E-18</v>
      </c>
      <c r="FR3">
        <v>0.90012190000000003</v>
      </c>
      <c r="FS3">
        <v>13.254</v>
      </c>
      <c r="FT3">
        <v>3.4962520000000002E-21</v>
      </c>
      <c r="FU3">
        <v>2.097169E-18</v>
      </c>
      <c r="FV3">
        <v>0.89878809999999998</v>
      </c>
      <c r="FW3">
        <v>13.196350000000001</v>
      </c>
      <c r="FX3">
        <v>2.682534E-21</v>
      </c>
      <c r="FY3">
        <v>1.6062209999999999E-18</v>
      </c>
      <c r="FZ3">
        <v>0.8974261</v>
      </c>
      <c r="GA3">
        <v>13.11331</v>
      </c>
      <c r="GB3">
        <v>2.2495510000000002E-21</v>
      </c>
      <c r="GC3">
        <v>1.3446510000000001E-18</v>
      </c>
      <c r="GD3">
        <v>0.89609530000000004</v>
      </c>
      <c r="GE3">
        <v>12.963509999999999</v>
      </c>
      <c r="GF3">
        <v>2.0065399999999999E-21</v>
      </c>
      <c r="GG3">
        <v>1.1968860000000001E-18</v>
      </c>
      <c r="GH3">
        <v>0.89469489999999996</v>
      </c>
      <c r="GI3">
        <v>12.88936</v>
      </c>
      <c r="GJ3">
        <v>1.862225E-21</v>
      </c>
      <c r="GK3">
        <v>1.108673E-18</v>
      </c>
      <c r="GL3">
        <v>0.89483049999999997</v>
      </c>
      <c r="GM3">
        <v>12.88585</v>
      </c>
      <c r="GN3">
        <v>1.750896E-21</v>
      </c>
      <c r="GO3">
        <v>1.038813E-18</v>
      </c>
      <c r="GP3">
        <v>0.89483670000000004</v>
      </c>
      <c r="GQ3">
        <v>12.949809999999999</v>
      </c>
      <c r="GR3">
        <v>1.626196E-21</v>
      </c>
      <c r="GS3">
        <v>9.6175740000000007E-19</v>
      </c>
      <c r="GT3">
        <v>0.89486920000000003</v>
      </c>
      <c r="GU3">
        <v>13.018090000000001</v>
      </c>
      <c r="GV3">
        <v>1.438034E-21</v>
      </c>
      <c r="GW3">
        <v>8.4757249999999996E-19</v>
      </c>
      <c r="GX3">
        <v>0.89486149999999998</v>
      </c>
      <c r="GY3">
        <v>13.03819</v>
      </c>
      <c r="GZ3">
        <v>1.2743530000000001E-21</v>
      </c>
      <c r="HA3">
        <v>7.4883590000000003E-19</v>
      </c>
      <c r="HB3">
        <v>0.89486520000000003</v>
      </c>
      <c r="HC3">
        <v>13.028729999999999</v>
      </c>
      <c r="HD3">
        <v>1.1640369999999999E-21</v>
      </c>
      <c r="HE3">
        <v>6.8191070000000004E-19</v>
      </c>
      <c r="HF3">
        <v>0.89486129999999997</v>
      </c>
      <c r="HG3">
        <v>13.02782</v>
      </c>
      <c r="HH3">
        <v>1.0862419999999999E-21</v>
      </c>
      <c r="HI3">
        <v>6.3435930000000004E-19</v>
      </c>
      <c r="HJ3">
        <v>0.89486489999999996</v>
      </c>
      <c r="HK3">
        <v>12.954370000000001</v>
      </c>
      <c r="HL3">
        <v>1.028473E-21</v>
      </c>
      <c r="HM3">
        <v>5.9867850000000004E-19</v>
      </c>
      <c r="HN3">
        <v>0.89486580000000004</v>
      </c>
      <c r="HO3">
        <v>12.94858</v>
      </c>
      <c r="HP3">
        <v>9.7941209999999992E-22</v>
      </c>
      <c r="HQ3">
        <v>5.6834879999999999E-19</v>
      </c>
      <c r="HR3">
        <v>0.89708750000000004</v>
      </c>
      <c r="HS3">
        <v>12.957039999999999</v>
      </c>
      <c r="HT3">
        <v>9.2688919999999997E-22</v>
      </c>
      <c r="HU3">
        <v>5.3491400000000004E-19</v>
      </c>
      <c r="HV3">
        <v>0.89914910000000003</v>
      </c>
      <c r="HW3">
        <v>13.016819999999999</v>
      </c>
      <c r="HX3">
        <v>8.4143920000000001E-22</v>
      </c>
      <c r="HY3">
        <v>4.8307940000000002E-19</v>
      </c>
      <c r="HZ3">
        <v>0.90118089999999995</v>
      </c>
      <c r="IA3">
        <v>13.03144</v>
      </c>
      <c r="IB3">
        <v>6.8481950000000004E-22</v>
      </c>
      <c r="IC3">
        <v>3.9124539999999999E-19</v>
      </c>
      <c r="ID3">
        <v>0.90318989999999999</v>
      </c>
      <c r="IE3">
        <v>13.035360000000001</v>
      </c>
      <c r="IF3">
        <v>5.5027390000000002E-22</v>
      </c>
      <c r="IG3">
        <v>3.1298629999999998E-19</v>
      </c>
      <c r="IH3">
        <v>0.90523489999999995</v>
      </c>
      <c r="II3">
        <v>13.09924</v>
      </c>
      <c r="IJ3">
        <v>4.6636549999999996E-22</v>
      </c>
      <c r="IK3">
        <v>2.6417139999999998E-19</v>
      </c>
      <c r="IL3">
        <v>0.90723880000000001</v>
      </c>
      <c r="IM3">
        <v>13.085179999999999</v>
      </c>
      <c r="IN3">
        <v>4.1459880000000001E-22</v>
      </c>
      <c r="IO3">
        <v>2.3390349999999999E-19</v>
      </c>
      <c r="IP3">
        <v>0.90925959999999995</v>
      </c>
      <c r="IQ3">
        <v>13.03027</v>
      </c>
      <c r="IR3">
        <v>3.7956569999999999E-22</v>
      </c>
      <c r="IS3">
        <v>2.1332059999999999E-19</v>
      </c>
      <c r="IT3">
        <v>0.91124559999999999</v>
      </c>
      <c r="IU3">
        <v>13.028969999999999</v>
      </c>
      <c r="IV3">
        <v>3.5073329999999999E-22</v>
      </c>
      <c r="IW3">
        <v>1.9642000000000001E-19</v>
      </c>
      <c r="IX3">
        <v>0.91034579999999998</v>
      </c>
      <c r="IY3">
        <v>13.02974</v>
      </c>
      <c r="IZ3">
        <v>3.3220919999999998E-22</v>
      </c>
      <c r="JA3">
        <v>1.85958E-19</v>
      </c>
      <c r="JB3">
        <v>0.90962480000000001</v>
      </c>
      <c r="JC3">
        <v>13.097239999999999</v>
      </c>
      <c r="JD3">
        <v>3.3788540000000001E-22</v>
      </c>
      <c r="JE3">
        <v>1.889972E-19</v>
      </c>
      <c r="JF3">
        <v>0.90894920000000001</v>
      </c>
      <c r="JG3">
        <v>13.163019999999999</v>
      </c>
      <c r="JH3">
        <v>4.054933E-22</v>
      </c>
      <c r="JI3">
        <v>2.2667329999999999E-19</v>
      </c>
      <c r="JJ3">
        <v>0.90827420000000003</v>
      </c>
      <c r="JK3">
        <v>13.18726</v>
      </c>
      <c r="JL3">
        <v>4.7603410000000002E-22</v>
      </c>
      <c r="JM3">
        <v>2.6589030000000002E-19</v>
      </c>
      <c r="JN3">
        <v>0.90760050000000003</v>
      </c>
      <c r="JO3">
        <v>13.196719999999999</v>
      </c>
      <c r="JP3">
        <v>5.1256840000000004E-22</v>
      </c>
      <c r="JQ3">
        <v>2.8613319999999999E-19</v>
      </c>
      <c r="JR3">
        <v>0.90693120000000005</v>
      </c>
      <c r="JS3">
        <v>13.171150000000001</v>
      </c>
      <c r="JT3">
        <v>5.2402199999999995E-22</v>
      </c>
      <c r="JU3">
        <v>2.9242160000000001E-19</v>
      </c>
      <c r="JV3">
        <v>0.90625250000000002</v>
      </c>
      <c r="JW3">
        <v>13.09787</v>
      </c>
      <c r="JX3">
        <v>5.2061750000000005E-22</v>
      </c>
      <c r="JY3">
        <v>2.9047800000000002E-19</v>
      </c>
      <c r="JZ3">
        <v>0.90559299999999998</v>
      </c>
      <c r="KA3">
        <v>13.09093</v>
      </c>
      <c r="KB3">
        <v>5.1123589999999996E-22</v>
      </c>
      <c r="KC3">
        <v>2.8523959999999999E-19</v>
      </c>
      <c r="KD3">
        <v>0.90565969999999996</v>
      </c>
      <c r="KE3">
        <v>13.099869999999999</v>
      </c>
      <c r="KF3">
        <v>4.958302E-22</v>
      </c>
      <c r="KG3">
        <v>2.7647980000000001E-19</v>
      </c>
      <c r="KH3">
        <v>0.9056845</v>
      </c>
      <c r="KI3">
        <v>13.130599999999999</v>
      </c>
      <c r="KJ3">
        <v>4.7385829999999998E-22</v>
      </c>
      <c r="KK3">
        <v>2.6410360000000001E-19</v>
      </c>
      <c r="KL3">
        <v>0.90567379999999997</v>
      </c>
      <c r="KM3">
        <v>13.195510000000001</v>
      </c>
      <c r="KN3">
        <v>4.3933540000000003E-22</v>
      </c>
      <c r="KO3">
        <v>2.4481410000000002E-19</v>
      </c>
      <c r="KP3">
        <v>0.90567759999999997</v>
      </c>
      <c r="KQ3">
        <v>13.17205</v>
      </c>
      <c r="KR3">
        <v>4.0683709999999998E-22</v>
      </c>
      <c r="KS3">
        <v>2.2668319999999999E-19</v>
      </c>
      <c r="KT3">
        <v>0.90568369999999998</v>
      </c>
      <c r="KU3">
        <v>13.232390000000001</v>
      </c>
      <c r="KV3">
        <v>3.8321540000000002E-22</v>
      </c>
      <c r="KW3">
        <v>2.135387E-19</v>
      </c>
      <c r="KX3">
        <v>0.90567759999999997</v>
      </c>
      <c r="KY3">
        <v>13.178430000000001</v>
      </c>
      <c r="KZ3">
        <v>3.6427930000000002E-22</v>
      </c>
      <c r="LA3">
        <v>2.0299699999999999E-19</v>
      </c>
      <c r="LB3">
        <v>0.90567450000000005</v>
      </c>
      <c r="LC3">
        <v>13.16489</v>
      </c>
      <c r="LD3">
        <v>3.4833730000000002E-22</v>
      </c>
      <c r="LE3">
        <v>1.941624E-19</v>
      </c>
      <c r="LF3">
        <v>0.90567470000000005</v>
      </c>
      <c r="LG3">
        <v>13.1623</v>
      </c>
      <c r="LH3">
        <v>3.3421270000000002E-22</v>
      </c>
      <c r="LI3">
        <v>1.863453E-19</v>
      </c>
      <c r="LJ3">
        <v>0.9049507</v>
      </c>
      <c r="LK3">
        <v>13.165369999999999</v>
      </c>
      <c r="LL3">
        <v>3.225903E-22</v>
      </c>
      <c r="LM3">
        <v>1.8005539999999999E-19</v>
      </c>
      <c r="LN3">
        <v>0.90426530000000005</v>
      </c>
      <c r="LO3">
        <v>13.22437</v>
      </c>
      <c r="LP3">
        <v>3.1568700000000001E-22</v>
      </c>
      <c r="LQ3">
        <v>1.7636400000000001E-19</v>
      </c>
      <c r="LR3">
        <v>0.90357759999999998</v>
      </c>
      <c r="LS3">
        <v>13.280799999999999</v>
      </c>
      <c r="LT3">
        <v>3.1806050000000001E-22</v>
      </c>
      <c r="LU3">
        <v>1.7786570000000001E-19</v>
      </c>
      <c r="LV3">
        <v>0.90292269999999997</v>
      </c>
      <c r="LW3">
        <v>13.315049999999999</v>
      </c>
      <c r="LX3">
        <v>3.206014E-22</v>
      </c>
      <c r="LY3">
        <v>1.7946570000000001E-19</v>
      </c>
      <c r="LZ3">
        <v>0.90223149999999996</v>
      </c>
      <c r="MA3">
        <v>13.321440000000001</v>
      </c>
      <c r="MB3">
        <v>3.1918250000000002E-22</v>
      </c>
      <c r="MC3">
        <v>1.7883010000000001E-19</v>
      </c>
      <c r="MD3">
        <v>0.90156959999999997</v>
      </c>
      <c r="ME3">
        <v>13.311500000000001</v>
      </c>
      <c r="MF3">
        <v>3.1401049999999999E-22</v>
      </c>
      <c r="MG3">
        <v>1.760814E-19</v>
      </c>
      <c r="MH3">
        <v>0.9008796</v>
      </c>
      <c r="MI3">
        <v>13.23757</v>
      </c>
      <c r="MJ3">
        <v>3.0695850000000002E-22</v>
      </c>
      <c r="MK3">
        <v>1.7227099999999999E-19</v>
      </c>
      <c r="ML3">
        <v>0.90021799999999996</v>
      </c>
      <c r="MM3">
        <v>13.221730000000001</v>
      </c>
      <c r="MN3">
        <v>2.996626E-22</v>
      </c>
      <c r="MO3">
        <v>1.68307E-19</v>
      </c>
      <c r="MP3">
        <v>0.89953640000000001</v>
      </c>
      <c r="MQ3">
        <v>13.22861</v>
      </c>
      <c r="MR3">
        <v>2.9147460000000002E-22</v>
      </c>
      <c r="MS3">
        <v>1.638297E-19</v>
      </c>
      <c r="MT3">
        <v>0.89887530000000004</v>
      </c>
      <c r="MU3">
        <v>13.25901</v>
      </c>
      <c r="MV3">
        <v>2.8452079999999999E-22</v>
      </c>
      <c r="MW3">
        <v>1.6001329999999999E-19</v>
      </c>
      <c r="MX3">
        <v>0.89819199999999999</v>
      </c>
      <c r="MY3">
        <v>13.317119999999999</v>
      </c>
      <c r="MZ3">
        <v>2.771641E-22</v>
      </c>
      <c r="NA3">
        <v>1.559691E-19</v>
      </c>
      <c r="NB3">
        <v>0.89751049999999999</v>
      </c>
      <c r="NC3">
        <v>13.3628</v>
      </c>
      <c r="ND3">
        <v>2.7035989999999998E-22</v>
      </c>
      <c r="NE3">
        <v>1.522227E-19</v>
      </c>
      <c r="NF3">
        <v>0.89751049999999999</v>
      </c>
      <c r="NG3">
        <v>13.3628</v>
      </c>
      <c r="NH3">
        <v>2.7035989999999998E-22</v>
      </c>
      <c r="NI3">
        <v>1.522227E-19</v>
      </c>
      <c r="NJ3">
        <v>0.89751049999999999</v>
      </c>
      <c r="NK3">
        <v>13.3628</v>
      </c>
      <c r="NL3">
        <v>2.7035989999999998E-22</v>
      </c>
      <c r="NM3">
        <v>1.522227E-19</v>
      </c>
      <c r="NN3">
        <v>0.89751049999999999</v>
      </c>
      <c r="NO3">
        <v>13.3628</v>
      </c>
      <c r="NP3">
        <v>2.7035989999999998E-22</v>
      </c>
      <c r="NQ3">
        <v>1.522227E-19</v>
      </c>
      <c r="NR3">
        <v>0.89751049999999999</v>
      </c>
      <c r="NS3">
        <v>13.3628</v>
      </c>
      <c r="NT3">
        <v>2.7035989999999998E-22</v>
      </c>
      <c r="NU3">
        <v>1.522227E-19</v>
      </c>
      <c r="NV3">
        <v>0.89751049999999999</v>
      </c>
      <c r="NW3">
        <v>13.3628</v>
      </c>
      <c r="NX3">
        <v>2.7035989999999998E-22</v>
      </c>
      <c r="NY3">
        <v>1.522227E-19</v>
      </c>
      <c r="NZ3">
        <v>0.89751049999999999</v>
      </c>
      <c r="OA3">
        <v>13.3628</v>
      </c>
      <c r="OB3">
        <v>2.7035989999999998E-22</v>
      </c>
      <c r="OC3">
        <v>1.522227E-19</v>
      </c>
      <c r="OD3">
        <v>0.89751049999999999</v>
      </c>
      <c r="OE3">
        <v>13.3628</v>
      </c>
      <c r="OF3">
        <v>2.7035989999999998E-22</v>
      </c>
      <c r="OG3">
        <v>1.522227E-19</v>
      </c>
      <c r="OH3">
        <v>0.89751049999999999</v>
      </c>
      <c r="OI3">
        <v>13.3628</v>
      </c>
      <c r="OJ3">
        <v>2.7035989999999998E-22</v>
      </c>
      <c r="OK3">
        <v>1.522227E-19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0.85494179999999997</v>
      </c>
      <c r="G4">
        <v>15.02617</v>
      </c>
      <c r="H4" s="1">
        <v>2.7606050000000001E-9</v>
      </c>
      <c r="I4" s="1">
        <v>1.64893E-6</v>
      </c>
      <c r="J4">
        <v>0.85173449999999995</v>
      </c>
      <c r="K4">
        <v>15.11694</v>
      </c>
      <c r="L4" s="1">
        <v>4.6897009999999999E-12</v>
      </c>
      <c r="M4" s="1">
        <v>2.7978770000000001E-9</v>
      </c>
      <c r="N4">
        <v>0.84842669999999998</v>
      </c>
      <c r="O4">
        <v>15.047800000000001</v>
      </c>
      <c r="P4" s="1">
        <v>7.5315260000000003E-15</v>
      </c>
      <c r="Q4" s="1">
        <v>4.5035639999999997E-12</v>
      </c>
      <c r="R4">
        <v>0.84499959999999996</v>
      </c>
      <c r="S4">
        <v>15.094659999999999</v>
      </c>
      <c r="T4" s="1">
        <v>1.153818E-17</v>
      </c>
      <c r="U4" s="1">
        <v>6.9036159999999999E-15</v>
      </c>
      <c r="V4">
        <v>0.84146549999999998</v>
      </c>
      <c r="W4">
        <v>15.067410000000001</v>
      </c>
      <c r="X4" s="1">
        <v>1.6102249999999999E-20</v>
      </c>
      <c r="Y4" s="1">
        <v>9.6617449999999996E-18</v>
      </c>
      <c r="Z4">
        <v>0.83781000000000005</v>
      </c>
      <c r="AA4">
        <v>14.871980000000001</v>
      </c>
      <c r="AB4" s="1">
        <v>2.009797E-22</v>
      </c>
      <c r="AC4" s="1">
        <v>1.3405859999999999E-19</v>
      </c>
      <c r="AD4">
        <v>0.8340263</v>
      </c>
      <c r="AE4">
        <v>14.81527</v>
      </c>
      <c r="AF4" s="1">
        <v>1.7410730000000001E-22</v>
      </c>
      <c r="AG4" s="1">
        <v>1.212202E-19</v>
      </c>
      <c r="AH4">
        <v>0.82793629999999996</v>
      </c>
      <c r="AI4">
        <v>14.81898</v>
      </c>
      <c r="AJ4" s="1">
        <v>1.9507260000000001E-22</v>
      </c>
      <c r="AK4" s="1">
        <v>1.376897E-19</v>
      </c>
      <c r="AL4">
        <v>0.82513579999999997</v>
      </c>
      <c r="AM4">
        <v>14.922269999999999</v>
      </c>
      <c r="AN4" s="1">
        <v>2.898258E-22</v>
      </c>
      <c r="AO4" s="1">
        <v>2.0794220000000001E-19</v>
      </c>
      <c r="AP4">
        <v>0.82255160000000005</v>
      </c>
      <c r="AQ4">
        <v>15.004899999999999</v>
      </c>
      <c r="AR4" s="1">
        <v>4.4821559999999997E-22</v>
      </c>
      <c r="AS4" s="1">
        <v>3.2500090000000002E-19</v>
      </c>
      <c r="AT4">
        <v>0.83029770000000003</v>
      </c>
      <c r="AU4">
        <v>15.02765</v>
      </c>
      <c r="AV4" s="1">
        <v>1.0391719999999999E-21</v>
      </c>
      <c r="AW4" s="1">
        <v>7.7469809999999995E-19</v>
      </c>
      <c r="AX4">
        <v>0.84648380000000001</v>
      </c>
      <c r="AY4">
        <v>15.00634</v>
      </c>
      <c r="AZ4" s="1">
        <v>2.3406290000000001E-21</v>
      </c>
      <c r="BA4" s="1">
        <v>1.7673010000000001E-18</v>
      </c>
      <c r="BB4">
        <v>0.86212770000000005</v>
      </c>
      <c r="BC4">
        <v>14.966710000000001</v>
      </c>
      <c r="BD4" s="1">
        <v>3.9603939999999999E-21</v>
      </c>
      <c r="BE4" s="1">
        <v>2.9891699999999999E-18</v>
      </c>
      <c r="BF4">
        <v>0.87833380000000005</v>
      </c>
      <c r="BG4">
        <v>14.83137</v>
      </c>
      <c r="BH4" s="1">
        <v>5.7396639999999997E-21</v>
      </c>
      <c r="BI4" s="1">
        <v>4.3474519999999997E-18</v>
      </c>
      <c r="BJ4">
        <v>0.89572300000000005</v>
      </c>
      <c r="BK4">
        <v>14.78889</v>
      </c>
      <c r="BL4" s="1">
        <v>7.8262500000000001E-21</v>
      </c>
      <c r="BM4" s="1">
        <v>5.8686730000000003E-18</v>
      </c>
      <c r="BN4">
        <v>0.91455390000000003</v>
      </c>
      <c r="BO4">
        <v>14.777939999999999</v>
      </c>
      <c r="BP4">
        <v>9.9092749999999998E-21</v>
      </c>
      <c r="BQ4" s="1">
        <v>7.3437019999999995E-18</v>
      </c>
      <c r="BR4">
        <v>0.93534519999999999</v>
      </c>
      <c r="BS4">
        <v>14.774459999999999</v>
      </c>
      <c r="BT4">
        <v>1.2167550000000001E-20</v>
      </c>
      <c r="BU4" s="1">
        <v>8.9061899999999999E-18</v>
      </c>
      <c r="BV4">
        <v>0.95789389999999996</v>
      </c>
      <c r="BW4">
        <v>14.81809</v>
      </c>
      <c r="BX4">
        <v>1.4601049999999999E-20</v>
      </c>
      <c r="BY4">
        <v>1.054348E-17</v>
      </c>
      <c r="BZ4">
        <v>0.98224999999999996</v>
      </c>
      <c r="CA4">
        <v>14.833119999999999</v>
      </c>
      <c r="CB4">
        <v>1.729907E-20</v>
      </c>
      <c r="CC4">
        <v>1.2308430000000001E-17</v>
      </c>
      <c r="CD4">
        <v>1.009287</v>
      </c>
      <c r="CE4">
        <v>14.81959</v>
      </c>
      <c r="CF4">
        <v>2.024363E-20</v>
      </c>
      <c r="CG4">
        <v>1.4162950000000001E-17</v>
      </c>
      <c r="CH4">
        <v>1.0380860000000001</v>
      </c>
      <c r="CI4">
        <v>14.703659999999999</v>
      </c>
      <c r="CJ4">
        <v>2.3378139999999999E-20</v>
      </c>
      <c r="CK4">
        <v>1.6051040000000001E-17</v>
      </c>
      <c r="CL4">
        <v>1.0688599999999999</v>
      </c>
      <c r="CM4">
        <v>14.66681</v>
      </c>
      <c r="CN4">
        <v>2.6765070000000001E-20</v>
      </c>
      <c r="CO4">
        <v>1.7996350000000001E-17</v>
      </c>
      <c r="CP4">
        <v>1.101415</v>
      </c>
      <c r="CQ4">
        <v>14.63846</v>
      </c>
      <c r="CR4">
        <v>3.0246000000000002E-20</v>
      </c>
      <c r="CS4">
        <v>1.9885690000000001E-17</v>
      </c>
      <c r="CT4">
        <v>1.0872900000000001</v>
      </c>
      <c r="CU4">
        <v>14.540789999999999</v>
      </c>
      <c r="CV4">
        <v>3.5555189999999998E-20</v>
      </c>
      <c r="CW4">
        <v>2.3413809999999999E-17</v>
      </c>
      <c r="CX4">
        <v>1.071987</v>
      </c>
      <c r="CY4">
        <v>14.50459</v>
      </c>
      <c r="CZ4">
        <v>4.1643550000000002E-20</v>
      </c>
      <c r="DA4">
        <v>2.741153E-17</v>
      </c>
      <c r="DB4">
        <v>1.0563629999999999</v>
      </c>
      <c r="DC4">
        <v>14.53293</v>
      </c>
      <c r="DD4">
        <v>4.8671589999999999E-20</v>
      </c>
      <c r="DE4">
        <v>3.2005790000000001E-17</v>
      </c>
      <c r="DF4">
        <v>1.0406120000000001</v>
      </c>
      <c r="DG4">
        <v>14.57183</v>
      </c>
      <c r="DH4">
        <v>5.5256380000000002E-20</v>
      </c>
      <c r="DI4">
        <v>3.6407880000000002E-17</v>
      </c>
      <c r="DJ4">
        <v>1.0245869999999999</v>
      </c>
      <c r="DK4">
        <v>14.54853</v>
      </c>
      <c r="DL4">
        <v>6.1274420000000002E-20</v>
      </c>
      <c r="DM4">
        <v>4.1557259999999998E-17</v>
      </c>
      <c r="DN4">
        <v>1.008124</v>
      </c>
      <c r="DO4">
        <v>14.497249999999999</v>
      </c>
      <c r="DP4">
        <v>6.8064780000000004E-20</v>
      </c>
      <c r="DQ4">
        <v>4.7559479999999998E-17</v>
      </c>
      <c r="DR4">
        <v>0.99165199999999998</v>
      </c>
      <c r="DS4">
        <v>14.374280000000001</v>
      </c>
      <c r="DT4">
        <v>7.5741810000000004E-20</v>
      </c>
      <c r="DU4">
        <v>5.4553229999999998E-17</v>
      </c>
      <c r="DV4">
        <v>0.97463540000000004</v>
      </c>
      <c r="DW4">
        <v>14.34098</v>
      </c>
      <c r="DX4">
        <v>8.2772700000000004E-20</v>
      </c>
      <c r="DY4">
        <v>6.150076E-17</v>
      </c>
      <c r="DZ4">
        <v>0.96405300000000005</v>
      </c>
      <c r="EA4">
        <v>14.252879999999999</v>
      </c>
      <c r="EB4">
        <v>8.8014560000000005E-20</v>
      </c>
      <c r="EC4">
        <v>6.6389600000000003E-17</v>
      </c>
      <c r="ED4">
        <v>0.95277109999999998</v>
      </c>
      <c r="EE4">
        <v>14.157579999999999</v>
      </c>
      <c r="EF4">
        <v>9.7796050000000002E-20</v>
      </c>
      <c r="EG4">
        <v>7.3959049999999996E-17</v>
      </c>
      <c r="EH4">
        <v>0.94139249999999997</v>
      </c>
      <c r="EI4">
        <v>14.15752</v>
      </c>
      <c r="EJ4">
        <v>9.8244779999999998E-20</v>
      </c>
      <c r="EK4">
        <v>7.4413740000000002E-17</v>
      </c>
      <c r="EL4">
        <v>0.92983649999999995</v>
      </c>
      <c r="EM4">
        <v>14.021750000000001</v>
      </c>
      <c r="EN4">
        <v>9.4757999999999998E-20</v>
      </c>
      <c r="EO4">
        <v>7.2024399999999994E-17</v>
      </c>
      <c r="EP4">
        <v>0.91806310000000002</v>
      </c>
      <c r="EQ4">
        <v>13.89791</v>
      </c>
      <c r="ER4">
        <v>9.5521690000000006E-20</v>
      </c>
      <c r="ES4">
        <v>7.2867050000000002E-17</v>
      </c>
      <c r="ET4">
        <v>0.90607119999999997</v>
      </c>
      <c r="EU4">
        <v>13.784800000000001</v>
      </c>
      <c r="EV4">
        <v>9.6928470000000006E-20</v>
      </c>
      <c r="EW4">
        <v>7.4230769999999997E-17</v>
      </c>
      <c r="EX4">
        <v>0.89396100000000001</v>
      </c>
      <c r="EY4">
        <v>13.52013</v>
      </c>
      <c r="EZ4">
        <v>1.0141449999999999E-19</v>
      </c>
      <c r="FA4">
        <v>7.7985740000000001E-17</v>
      </c>
      <c r="FB4">
        <v>0.88185539999999996</v>
      </c>
      <c r="FC4">
        <v>13.353590000000001</v>
      </c>
      <c r="FD4">
        <v>1.07155E-19</v>
      </c>
      <c r="FE4">
        <v>8.2705259999999995E-17</v>
      </c>
      <c r="FF4">
        <v>0.880637</v>
      </c>
      <c r="FG4">
        <v>13.29715</v>
      </c>
      <c r="FH4">
        <v>1.1048900000000001E-19</v>
      </c>
      <c r="FI4">
        <v>8.4778279999999996E-17</v>
      </c>
      <c r="FJ4">
        <v>0.87948530000000003</v>
      </c>
      <c r="FK4">
        <v>13.30903</v>
      </c>
      <c r="FL4">
        <v>1.007106E-19</v>
      </c>
      <c r="FM4">
        <v>7.6918610000000004E-17</v>
      </c>
      <c r="FN4">
        <v>0.87817279999999998</v>
      </c>
      <c r="FO4">
        <v>13.386950000000001</v>
      </c>
      <c r="FP4">
        <v>7.5014719999999997E-20</v>
      </c>
      <c r="FQ4">
        <v>5.708819E-17</v>
      </c>
      <c r="FR4">
        <v>0.87678049999999996</v>
      </c>
      <c r="FS4">
        <v>13.357939999999999</v>
      </c>
      <c r="FT4">
        <v>5.3596040000000001E-20</v>
      </c>
      <c r="FU4">
        <v>4.0717709999999998E-17</v>
      </c>
      <c r="FV4">
        <v>0.87542949999999997</v>
      </c>
      <c r="FW4">
        <v>13.30814</v>
      </c>
      <c r="FX4">
        <v>4.12155E-20</v>
      </c>
      <c r="FY4">
        <v>3.126973E-17</v>
      </c>
      <c r="FZ4">
        <v>0.8740348</v>
      </c>
      <c r="GA4">
        <v>13.20608</v>
      </c>
      <c r="GB4">
        <v>3.4618320000000002E-20</v>
      </c>
      <c r="GC4">
        <v>2.6225440000000001E-17</v>
      </c>
      <c r="GD4">
        <v>0.87264779999999997</v>
      </c>
      <c r="GE4">
        <v>12.97123</v>
      </c>
      <c r="GF4">
        <v>3.0895970000000001E-20</v>
      </c>
      <c r="GG4">
        <v>2.3358380000000001E-17</v>
      </c>
      <c r="GH4">
        <v>0.87126570000000003</v>
      </c>
      <c r="GI4">
        <v>12.87772</v>
      </c>
      <c r="GJ4">
        <v>2.8655630000000002E-20</v>
      </c>
      <c r="GK4">
        <v>2.1619719999999999E-17</v>
      </c>
      <c r="GL4">
        <v>0.87127299999999996</v>
      </c>
      <c r="GM4">
        <v>12.863020000000001</v>
      </c>
      <c r="GN4">
        <v>2.692937E-20</v>
      </c>
      <c r="GO4">
        <v>2.0247700000000001E-17</v>
      </c>
      <c r="GP4">
        <v>0.87126930000000002</v>
      </c>
      <c r="GQ4">
        <v>12.97076</v>
      </c>
      <c r="GR4">
        <v>2.496809E-20</v>
      </c>
      <c r="GS4">
        <v>1.8705859999999999E-17</v>
      </c>
      <c r="GT4">
        <v>0.87130419999999997</v>
      </c>
      <c r="GU4">
        <v>13.11247</v>
      </c>
      <c r="GV4">
        <v>2.2043909999999999E-20</v>
      </c>
      <c r="GW4">
        <v>1.6454810000000001E-17</v>
      </c>
      <c r="GX4">
        <v>0.87130030000000003</v>
      </c>
      <c r="GY4">
        <v>13.14561</v>
      </c>
      <c r="GZ4">
        <v>1.9558649999999999E-20</v>
      </c>
      <c r="HA4">
        <v>1.4558889999999999E-17</v>
      </c>
      <c r="HB4">
        <v>0.87129590000000001</v>
      </c>
      <c r="HC4">
        <v>13.125999999999999</v>
      </c>
      <c r="HD4">
        <v>1.788303E-20</v>
      </c>
      <c r="HE4">
        <v>1.327325E-17</v>
      </c>
      <c r="HF4">
        <v>0.87129990000000002</v>
      </c>
      <c r="HG4">
        <v>13.11342</v>
      </c>
      <c r="HH4">
        <v>1.6703409999999999E-20</v>
      </c>
      <c r="HI4">
        <v>1.236116E-17</v>
      </c>
      <c r="HJ4">
        <v>0.8712955</v>
      </c>
      <c r="HK4">
        <v>12.95696</v>
      </c>
      <c r="HL4">
        <v>1.5819140000000001E-20</v>
      </c>
      <c r="HM4">
        <v>1.16696E-17</v>
      </c>
      <c r="HN4">
        <v>0.87129809999999996</v>
      </c>
      <c r="HO4">
        <v>12.92671</v>
      </c>
      <c r="HP4">
        <v>1.5066769999999999E-20</v>
      </c>
      <c r="HQ4">
        <v>1.1080380000000001E-17</v>
      </c>
      <c r="HR4">
        <v>0.87339029999999995</v>
      </c>
      <c r="HS4">
        <v>12.93379</v>
      </c>
      <c r="HT4">
        <v>1.4268289999999999E-20</v>
      </c>
      <c r="HU4">
        <v>1.043862E-17</v>
      </c>
      <c r="HV4">
        <v>0.87552730000000001</v>
      </c>
      <c r="HW4">
        <v>13.035489999999999</v>
      </c>
      <c r="HX4">
        <v>1.2935120000000001E-20</v>
      </c>
      <c r="HY4">
        <v>9.4119840000000006E-18</v>
      </c>
      <c r="HZ4">
        <v>0.87761429999999996</v>
      </c>
      <c r="IA4">
        <v>13.080249999999999</v>
      </c>
      <c r="IB4">
        <v>1.0515509999999999E-20</v>
      </c>
      <c r="IC4">
        <v>7.6129920000000003E-18</v>
      </c>
      <c r="ID4">
        <v>0.87969299999999995</v>
      </c>
      <c r="IE4">
        <v>13.068659999999999</v>
      </c>
      <c r="IF4">
        <v>8.4863619999999998E-21</v>
      </c>
      <c r="IG4">
        <v>6.1217169999999997E-18</v>
      </c>
      <c r="IH4">
        <v>0.88175729999999997</v>
      </c>
      <c r="II4">
        <v>13.191599999999999</v>
      </c>
      <c r="IJ4">
        <v>7.2270710000000002E-21</v>
      </c>
      <c r="IK4">
        <v>5.1970190000000001E-18</v>
      </c>
      <c r="IL4">
        <v>0.88380460000000005</v>
      </c>
      <c r="IM4">
        <v>13.15516</v>
      </c>
      <c r="IN4">
        <v>6.4513560000000002E-21</v>
      </c>
      <c r="IO4">
        <v>4.6242700000000001E-18</v>
      </c>
      <c r="IP4">
        <v>0.88586880000000001</v>
      </c>
      <c r="IQ4">
        <v>13.03173</v>
      </c>
      <c r="IR4">
        <v>5.92557E-21</v>
      </c>
      <c r="IS4">
        <v>4.2339449999999999E-18</v>
      </c>
      <c r="IT4">
        <v>0.88791730000000002</v>
      </c>
      <c r="IU4">
        <v>13.018509999999999</v>
      </c>
      <c r="IV4">
        <v>5.4901889999999996E-21</v>
      </c>
      <c r="IW4">
        <v>3.911152E-18</v>
      </c>
      <c r="IX4">
        <v>0.88718319999999995</v>
      </c>
      <c r="IY4">
        <v>13.0122</v>
      </c>
      <c r="IZ4">
        <v>5.2107390000000002E-21</v>
      </c>
      <c r="JA4">
        <v>3.7110769999999999E-18</v>
      </c>
      <c r="JB4">
        <v>0.88644650000000003</v>
      </c>
      <c r="JC4">
        <v>13.129110000000001</v>
      </c>
      <c r="JD4">
        <v>5.3296159999999999E-21</v>
      </c>
      <c r="JE4">
        <v>3.797197E-18</v>
      </c>
      <c r="JF4">
        <v>0.88575919999999997</v>
      </c>
      <c r="JG4">
        <v>13.26633</v>
      </c>
      <c r="JH4">
        <v>6.414834E-21</v>
      </c>
      <c r="JI4">
        <v>4.5699049999999997E-18</v>
      </c>
      <c r="JJ4">
        <v>0.88507849999999999</v>
      </c>
      <c r="JK4">
        <v>13.309850000000001</v>
      </c>
      <c r="JL4">
        <v>7.4970590000000003E-21</v>
      </c>
      <c r="JM4">
        <v>5.3318020000000002E-18</v>
      </c>
      <c r="JN4">
        <v>0.88441530000000002</v>
      </c>
      <c r="JO4">
        <v>13.323919999999999</v>
      </c>
      <c r="JP4">
        <v>8.0408679999999993E-21</v>
      </c>
      <c r="JQ4">
        <v>5.7113210000000003E-18</v>
      </c>
      <c r="JR4">
        <v>0.88369920000000002</v>
      </c>
      <c r="JS4">
        <v>13.26793</v>
      </c>
      <c r="JT4">
        <v>8.2007270000000002E-21</v>
      </c>
      <c r="JU4">
        <v>5.8201609999999998E-18</v>
      </c>
      <c r="JV4">
        <v>0.88303920000000002</v>
      </c>
      <c r="JW4">
        <v>13.110860000000001</v>
      </c>
      <c r="JX4">
        <v>8.1338970000000001E-21</v>
      </c>
      <c r="JY4">
        <v>5.7697989999999996E-18</v>
      </c>
      <c r="JZ4">
        <v>0.8823339</v>
      </c>
      <c r="KA4">
        <v>13.08262</v>
      </c>
      <c r="KB4">
        <v>7.9784420000000002E-21</v>
      </c>
      <c r="KC4">
        <v>5.6583170000000003E-18</v>
      </c>
      <c r="KD4">
        <v>0.88236490000000001</v>
      </c>
      <c r="KE4">
        <v>13.09093</v>
      </c>
      <c r="KF4">
        <v>7.7303689999999998E-21</v>
      </c>
      <c r="KG4">
        <v>5.4784300000000001E-18</v>
      </c>
      <c r="KH4">
        <v>0.88236020000000004</v>
      </c>
      <c r="KI4">
        <v>13.137280000000001</v>
      </c>
      <c r="KJ4">
        <v>7.3790230000000005E-21</v>
      </c>
      <c r="KK4">
        <v>5.2257569999999998E-18</v>
      </c>
      <c r="KL4">
        <v>0.88237600000000005</v>
      </c>
      <c r="KM4">
        <v>13.265169999999999</v>
      </c>
      <c r="KN4">
        <v>6.8360050000000001E-21</v>
      </c>
      <c r="KO4">
        <v>4.8394539999999997E-18</v>
      </c>
      <c r="KP4">
        <v>0.8823723</v>
      </c>
      <c r="KQ4">
        <v>13.21672</v>
      </c>
      <c r="KR4">
        <v>6.3338359999999997E-21</v>
      </c>
      <c r="KS4">
        <v>4.4839700000000002E-18</v>
      </c>
      <c r="KT4">
        <v>0.8823607</v>
      </c>
      <c r="KU4">
        <v>13.31199</v>
      </c>
      <c r="KV4">
        <v>5.9702690000000001E-21</v>
      </c>
      <c r="KW4">
        <v>4.2273619999999996E-18</v>
      </c>
      <c r="KX4">
        <v>0.8823723</v>
      </c>
      <c r="KY4">
        <v>13.205349999999999</v>
      </c>
      <c r="KZ4">
        <v>5.6767819999999998E-21</v>
      </c>
      <c r="LA4">
        <v>4.0200470000000003E-18</v>
      </c>
      <c r="LB4">
        <v>0.88237739999999998</v>
      </c>
      <c r="LC4">
        <v>13.1714</v>
      </c>
      <c r="LD4">
        <v>5.4295510000000002E-21</v>
      </c>
      <c r="LE4">
        <v>3.8460570000000001E-18</v>
      </c>
      <c r="LF4">
        <v>0.88237860000000001</v>
      </c>
      <c r="LG4">
        <v>13.155760000000001</v>
      </c>
      <c r="LH4">
        <v>5.2094000000000002E-21</v>
      </c>
      <c r="LI4">
        <v>3.6912120000000004E-18</v>
      </c>
      <c r="LJ4">
        <v>0.88168360000000001</v>
      </c>
      <c r="LK4">
        <v>13.153420000000001</v>
      </c>
      <c r="LL4">
        <v>5.0281429999999998E-21</v>
      </c>
      <c r="LM4">
        <v>3.566349E-18</v>
      </c>
      <c r="LN4">
        <v>0.88098279999999995</v>
      </c>
      <c r="LO4">
        <v>13.256180000000001</v>
      </c>
      <c r="LP4">
        <v>4.9218179999999999E-21</v>
      </c>
      <c r="LQ4">
        <v>3.494472E-18</v>
      </c>
      <c r="LR4">
        <v>0.88028039999999996</v>
      </c>
      <c r="LS4">
        <v>13.37317</v>
      </c>
      <c r="LT4">
        <v>4.9588819999999999E-21</v>
      </c>
      <c r="LU4">
        <v>3.5240489999999999E-18</v>
      </c>
      <c r="LV4">
        <v>0.87958930000000002</v>
      </c>
      <c r="LW4">
        <v>13.43394</v>
      </c>
      <c r="LX4">
        <v>4.9916039999999998E-21</v>
      </c>
      <c r="LY4">
        <v>3.5498600000000002E-18</v>
      </c>
      <c r="LZ4">
        <v>0.87890699999999999</v>
      </c>
      <c r="MA4">
        <v>13.44631</v>
      </c>
      <c r="MB4">
        <v>4.9630649999999996E-21</v>
      </c>
      <c r="MC4">
        <v>3.5319219999999997E-18</v>
      </c>
      <c r="MD4">
        <v>0.87823689999999999</v>
      </c>
      <c r="ME4">
        <v>13.423640000000001</v>
      </c>
      <c r="MF4">
        <v>4.8761279999999998E-21</v>
      </c>
      <c r="MG4">
        <v>3.4719239999999998E-18</v>
      </c>
      <c r="MH4">
        <v>0.87753669999999995</v>
      </c>
      <c r="MI4">
        <v>13.26877</v>
      </c>
      <c r="MJ4">
        <v>4.7623769999999998E-21</v>
      </c>
      <c r="MK4">
        <v>3.3930320000000001E-18</v>
      </c>
      <c r="ML4">
        <v>0.8768222</v>
      </c>
      <c r="MM4">
        <v>13.21475</v>
      </c>
      <c r="MN4">
        <v>4.6454350000000002E-21</v>
      </c>
      <c r="MO4">
        <v>3.3117800000000001E-18</v>
      </c>
      <c r="MP4">
        <v>0.87613779999999997</v>
      </c>
      <c r="MQ4">
        <v>13.219569999999999</v>
      </c>
      <c r="MR4">
        <v>4.5143199999999997E-21</v>
      </c>
      <c r="MS4">
        <v>3.2200819999999998E-18</v>
      </c>
      <c r="MT4">
        <v>0.87543749999999998</v>
      </c>
      <c r="MU4">
        <v>13.26754</v>
      </c>
      <c r="MV4">
        <v>4.4029779999999998E-21</v>
      </c>
      <c r="MW4">
        <v>3.141962E-18</v>
      </c>
      <c r="MX4">
        <v>0.87475360000000002</v>
      </c>
      <c r="MY4">
        <v>13.37688</v>
      </c>
      <c r="MZ4">
        <v>4.285388E-21</v>
      </c>
      <c r="NA4">
        <v>3.0592800000000001E-18</v>
      </c>
      <c r="NB4">
        <v>0.87407310000000005</v>
      </c>
      <c r="NC4">
        <v>13.4689</v>
      </c>
      <c r="ND4">
        <v>4.1768840000000003E-21</v>
      </c>
      <c r="NE4">
        <v>2.983066E-18</v>
      </c>
      <c r="NF4">
        <v>0.87407310000000005</v>
      </c>
      <c r="NG4">
        <v>13.4689</v>
      </c>
      <c r="NH4">
        <v>4.1768840000000003E-21</v>
      </c>
      <c r="NI4">
        <v>2.983066E-18</v>
      </c>
      <c r="NJ4">
        <v>0.87407310000000005</v>
      </c>
      <c r="NK4">
        <v>13.4689</v>
      </c>
      <c r="NL4">
        <v>4.1768840000000003E-21</v>
      </c>
      <c r="NM4">
        <v>2.983066E-18</v>
      </c>
      <c r="NN4">
        <v>0.87407310000000005</v>
      </c>
      <c r="NO4">
        <v>13.4689</v>
      </c>
      <c r="NP4">
        <v>4.1768840000000003E-21</v>
      </c>
      <c r="NQ4">
        <v>2.983066E-18</v>
      </c>
      <c r="NR4">
        <v>0.87407310000000005</v>
      </c>
      <c r="NS4">
        <v>13.4689</v>
      </c>
      <c r="NT4">
        <v>4.1768840000000003E-21</v>
      </c>
      <c r="NU4">
        <v>2.983066E-18</v>
      </c>
      <c r="NV4">
        <v>0.87407310000000005</v>
      </c>
      <c r="NW4">
        <v>13.4689</v>
      </c>
      <c r="NX4">
        <v>4.1768840000000003E-21</v>
      </c>
      <c r="NY4">
        <v>2.983066E-18</v>
      </c>
      <c r="NZ4">
        <v>0.87407310000000005</v>
      </c>
      <c r="OA4">
        <v>13.4689</v>
      </c>
      <c r="OB4">
        <v>4.1768840000000003E-21</v>
      </c>
      <c r="OC4">
        <v>2.983066E-18</v>
      </c>
      <c r="OD4">
        <v>0.87407310000000005</v>
      </c>
      <c r="OE4">
        <v>13.4689</v>
      </c>
      <c r="OF4">
        <v>4.1768840000000003E-21</v>
      </c>
      <c r="OG4">
        <v>2.983066E-18</v>
      </c>
      <c r="OH4">
        <v>0.87407310000000005</v>
      </c>
      <c r="OI4">
        <v>13.4689</v>
      </c>
      <c r="OJ4">
        <v>4.1768840000000003E-21</v>
      </c>
      <c r="OK4">
        <v>2.983066E-18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0.73236449999999997</v>
      </c>
      <c r="G5">
        <v>15.045629999999999</v>
      </c>
      <c r="H5" s="1">
        <v>1.246494E-8</v>
      </c>
      <c r="I5" s="1">
        <v>4.5585289999999998E-6</v>
      </c>
      <c r="J5">
        <v>0.72897639999999997</v>
      </c>
      <c r="K5">
        <v>15.17872</v>
      </c>
      <c r="L5" s="1">
        <v>2.0820559999999999E-11</v>
      </c>
      <c r="M5" s="1">
        <v>7.5022660000000004E-9</v>
      </c>
      <c r="N5">
        <v>0.72548939999999995</v>
      </c>
      <c r="O5">
        <v>15.09493</v>
      </c>
      <c r="P5" s="1">
        <v>3.3097519999999997E-14</v>
      </c>
      <c r="Q5" s="1">
        <v>1.179804E-11</v>
      </c>
      <c r="R5">
        <v>0.72192449999999997</v>
      </c>
      <c r="S5">
        <v>15.15652</v>
      </c>
      <c r="T5" s="1">
        <v>5.0005039999999998E-17</v>
      </c>
      <c r="U5" s="1">
        <v>1.7590659999999999E-14</v>
      </c>
      <c r="V5">
        <v>0.71824840000000001</v>
      </c>
      <c r="W5">
        <v>15.13115</v>
      </c>
      <c r="X5" s="1">
        <v>6.9224679999999995E-20</v>
      </c>
      <c r="Y5" s="1">
        <v>2.4146709999999999E-17</v>
      </c>
      <c r="Z5">
        <v>0.71447190000000005</v>
      </c>
      <c r="AA5">
        <v>14.884969999999999</v>
      </c>
      <c r="AB5" s="1">
        <v>1.2489979999999999E-21</v>
      </c>
      <c r="AC5" s="1">
        <v>4.984417E-19</v>
      </c>
      <c r="AD5">
        <v>0.71055690000000005</v>
      </c>
      <c r="AE5">
        <v>14.80921</v>
      </c>
      <c r="AF5" s="1">
        <v>1.208811E-21</v>
      </c>
      <c r="AG5" s="1">
        <v>4.9365029999999996E-19</v>
      </c>
      <c r="AH5">
        <v>0.70456479999999999</v>
      </c>
      <c r="AI5">
        <v>14.80636</v>
      </c>
      <c r="AJ5" s="1">
        <v>1.360206E-21</v>
      </c>
      <c r="AK5" s="1">
        <v>5.5655340000000003E-19</v>
      </c>
      <c r="AL5">
        <v>0.70072849999999998</v>
      </c>
      <c r="AM5">
        <v>14.934559999999999</v>
      </c>
      <c r="AN5" s="1">
        <v>2.0512939999999998E-21</v>
      </c>
      <c r="AO5" s="1">
        <v>8.4695249999999998E-19</v>
      </c>
      <c r="AP5">
        <v>0.69700620000000002</v>
      </c>
      <c r="AQ5">
        <v>15.05326</v>
      </c>
      <c r="AR5" s="1">
        <v>3.1519860000000001E-21</v>
      </c>
      <c r="AS5" s="1">
        <v>1.304979E-18</v>
      </c>
      <c r="AT5">
        <v>0.69320610000000005</v>
      </c>
      <c r="AU5">
        <v>15.08442</v>
      </c>
      <c r="AV5" s="1">
        <v>7.6805009999999999E-21</v>
      </c>
      <c r="AW5" s="1">
        <v>3.2433610000000002E-18</v>
      </c>
      <c r="AX5">
        <v>0.68937360000000003</v>
      </c>
      <c r="AY5">
        <v>15.061579999999999</v>
      </c>
      <c r="AZ5" s="1">
        <v>1.717112E-20</v>
      </c>
      <c r="BA5" s="1">
        <v>7.2779790000000003E-18</v>
      </c>
      <c r="BB5">
        <v>0.69525049999999999</v>
      </c>
      <c r="BC5">
        <v>15.02599</v>
      </c>
      <c r="BD5" s="1">
        <v>2.9392549999999999E-20</v>
      </c>
      <c r="BE5" s="1">
        <v>1.252633E-17</v>
      </c>
      <c r="BF5">
        <v>0.70263799999999998</v>
      </c>
      <c r="BG5">
        <v>14.844390000000001</v>
      </c>
      <c r="BH5" s="1">
        <v>4.3660440000000003E-20</v>
      </c>
      <c r="BI5" s="1">
        <v>1.8759059999999999E-17</v>
      </c>
      <c r="BJ5">
        <v>0.7105728</v>
      </c>
      <c r="BK5">
        <v>14.791119999999999</v>
      </c>
      <c r="BL5" s="1">
        <v>6.0392989999999998E-20</v>
      </c>
      <c r="BM5" s="1">
        <v>2.6197759999999999E-17</v>
      </c>
      <c r="BN5">
        <v>0.71916369999999996</v>
      </c>
      <c r="BO5">
        <v>14.778700000000001</v>
      </c>
      <c r="BP5" s="1">
        <v>7.7599250000000005E-20</v>
      </c>
      <c r="BQ5" s="1">
        <v>3.4013810000000001E-17</v>
      </c>
      <c r="BR5">
        <v>0.72893969999999997</v>
      </c>
      <c r="BS5">
        <v>14.78294</v>
      </c>
      <c r="BT5">
        <v>9.7072170000000002E-20</v>
      </c>
      <c r="BU5" s="1">
        <v>4.3065210000000002E-17</v>
      </c>
      <c r="BV5">
        <v>0.7396547</v>
      </c>
      <c r="BW5">
        <v>14.84352</v>
      </c>
      <c r="BX5">
        <v>1.1887949999999999E-19</v>
      </c>
      <c r="BY5">
        <v>5.3444209999999999E-17</v>
      </c>
      <c r="BZ5">
        <v>0.75127390000000005</v>
      </c>
      <c r="CA5">
        <v>14.88522</v>
      </c>
      <c r="CB5">
        <v>1.4395450000000001E-19</v>
      </c>
      <c r="CC5">
        <v>6.5666650000000002E-17</v>
      </c>
      <c r="CD5">
        <v>0.76458360000000003</v>
      </c>
      <c r="CE5">
        <v>14.86862</v>
      </c>
      <c r="CF5">
        <v>1.7255449999999999E-19</v>
      </c>
      <c r="CG5">
        <v>8.0005560000000003E-17</v>
      </c>
      <c r="CH5">
        <v>0.77890150000000002</v>
      </c>
      <c r="CI5">
        <v>14.72738</v>
      </c>
      <c r="CJ5">
        <v>2.0423599999999999E-19</v>
      </c>
      <c r="CK5">
        <v>9.6400040000000004E-17</v>
      </c>
      <c r="CL5">
        <v>0.79435029999999995</v>
      </c>
      <c r="CM5">
        <v>14.67535</v>
      </c>
      <c r="CN5">
        <v>2.3983109999999998E-19</v>
      </c>
      <c r="CO5">
        <v>1.1546199999999999E-16</v>
      </c>
      <c r="CP5">
        <v>0.81053569999999997</v>
      </c>
      <c r="CQ5">
        <v>14.63926</v>
      </c>
      <c r="CR5">
        <v>2.7801020000000002E-19</v>
      </c>
      <c r="CS5">
        <v>1.3676940000000001E-16</v>
      </c>
      <c r="CT5">
        <v>0.80245719999999998</v>
      </c>
      <c r="CU5">
        <v>14.524649999999999</v>
      </c>
      <c r="CV5">
        <v>3.198673E-19</v>
      </c>
      <c r="CW5">
        <v>1.580051E-16</v>
      </c>
      <c r="CX5">
        <v>0.79345540000000003</v>
      </c>
      <c r="CY5">
        <v>14.483829999999999</v>
      </c>
      <c r="CZ5">
        <v>3.6428369999999998E-19</v>
      </c>
      <c r="DA5">
        <v>1.8057250000000001E-16</v>
      </c>
      <c r="DB5">
        <v>0.78425959999999995</v>
      </c>
      <c r="DC5">
        <v>14.53467</v>
      </c>
      <c r="DD5">
        <v>4.1321440000000001E-19</v>
      </c>
      <c r="DE5">
        <v>2.054053E-16</v>
      </c>
      <c r="DF5">
        <v>0.77514079999999996</v>
      </c>
      <c r="DG5">
        <v>14.60492</v>
      </c>
      <c r="DH5">
        <v>4.5717959999999998E-19</v>
      </c>
      <c r="DI5">
        <v>2.2787540000000001E-16</v>
      </c>
      <c r="DJ5">
        <v>0.76594050000000002</v>
      </c>
      <c r="DK5">
        <v>14.58131</v>
      </c>
      <c r="DL5">
        <v>5.0852590000000002E-19</v>
      </c>
      <c r="DM5">
        <v>2.5412830000000001E-16</v>
      </c>
      <c r="DN5">
        <v>0.75640019999999997</v>
      </c>
      <c r="DO5">
        <v>14.522600000000001</v>
      </c>
      <c r="DP5">
        <v>5.6670769999999999E-19</v>
      </c>
      <c r="DQ5">
        <v>2.839925E-16</v>
      </c>
      <c r="DR5">
        <v>0.74715069999999995</v>
      </c>
      <c r="DS5">
        <v>14.35758</v>
      </c>
      <c r="DT5">
        <v>6.3342329999999997E-19</v>
      </c>
      <c r="DU5">
        <v>3.1834779999999999E-16</v>
      </c>
      <c r="DV5">
        <v>0.73747320000000005</v>
      </c>
      <c r="DW5">
        <v>14.31892</v>
      </c>
      <c r="DX5">
        <v>6.9410929999999996E-19</v>
      </c>
      <c r="DY5">
        <v>3.4972940000000002E-16</v>
      </c>
      <c r="DZ5">
        <v>0.73156650000000001</v>
      </c>
      <c r="EA5">
        <v>14.241110000000001</v>
      </c>
      <c r="EB5">
        <v>7.3717939999999998E-19</v>
      </c>
      <c r="EC5">
        <v>3.7160069999999999E-16</v>
      </c>
      <c r="ED5">
        <v>0.7257884</v>
      </c>
      <c r="EE5">
        <v>14.15629</v>
      </c>
      <c r="EF5">
        <v>8.0817060000000005E-19</v>
      </c>
      <c r="EG5">
        <v>4.0773399999999999E-16</v>
      </c>
      <c r="EH5">
        <v>0.71986539999999999</v>
      </c>
      <c r="EI5">
        <v>14.217499999999999</v>
      </c>
      <c r="EJ5">
        <v>7.9556350000000003E-19</v>
      </c>
      <c r="EK5">
        <v>4.0072750000000001E-16</v>
      </c>
      <c r="EL5">
        <v>0.71375299999999997</v>
      </c>
      <c r="EM5">
        <v>14.071289999999999</v>
      </c>
      <c r="EN5">
        <v>7.5801099999999996E-19</v>
      </c>
      <c r="EO5">
        <v>3.825518E-16</v>
      </c>
      <c r="EP5">
        <v>0.70751500000000001</v>
      </c>
      <c r="EQ5">
        <v>13.94782</v>
      </c>
      <c r="ER5">
        <v>7.538502E-19</v>
      </c>
      <c r="ES5">
        <v>3.8104830000000001E-16</v>
      </c>
      <c r="ET5">
        <v>0.70112430000000003</v>
      </c>
      <c r="EU5">
        <v>13.849780000000001</v>
      </c>
      <c r="EV5">
        <v>7.547467E-19</v>
      </c>
      <c r="EW5">
        <v>3.8219730000000002E-16</v>
      </c>
      <c r="EX5">
        <v>0.69473960000000001</v>
      </c>
      <c r="EY5">
        <v>13.53013</v>
      </c>
      <c r="EZ5">
        <v>7.7918199999999999E-19</v>
      </c>
      <c r="FA5">
        <v>3.9530010000000002E-16</v>
      </c>
      <c r="FB5">
        <v>0.68848310000000001</v>
      </c>
      <c r="FC5">
        <v>13.33582</v>
      </c>
      <c r="FD5">
        <v>8.1201790000000004E-19</v>
      </c>
      <c r="FE5">
        <v>4.1246889999999998E-16</v>
      </c>
      <c r="FF5">
        <v>0.68813179999999996</v>
      </c>
      <c r="FG5">
        <v>13.27764</v>
      </c>
      <c r="FH5">
        <v>8.3076140000000003E-19</v>
      </c>
      <c r="FI5">
        <v>4.1995529999999998E-16</v>
      </c>
      <c r="FJ5">
        <v>0.68775019999999998</v>
      </c>
      <c r="FK5">
        <v>13.31437</v>
      </c>
      <c r="FL5">
        <v>7.4941679999999996E-19</v>
      </c>
      <c r="FM5">
        <v>3.7628630000000002E-16</v>
      </c>
      <c r="FN5">
        <v>0.68709330000000002</v>
      </c>
      <c r="FO5">
        <v>13.46612</v>
      </c>
      <c r="FP5">
        <v>5.5379780000000005E-19</v>
      </c>
      <c r="FQ5">
        <v>2.7663300000000002E-16</v>
      </c>
      <c r="FR5">
        <v>0.68641390000000002</v>
      </c>
      <c r="FS5">
        <v>13.45365</v>
      </c>
      <c r="FT5">
        <v>3.9566549999999998E-19</v>
      </c>
      <c r="FU5">
        <v>1.9733509999999999E-16</v>
      </c>
      <c r="FV5">
        <v>0.68569060000000004</v>
      </c>
      <c r="FW5">
        <v>13.412089999999999</v>
      </c>
      <c r="FX5">
        <v>3.0505530000000002E-19</v>
      </c>
      <c r="FY5">
        <v>1.5204499999999999E-16</v>
      </c>
      <c r="FZ5">
        <v>0.68496670000000004</v>
      </c>
      <c r="GA5">
        <v>13.293699999999999</v>
      </c>
      <c r="GB5">
        <v>2.5666699999999998E-19</v>
      </c>
      <c r="GC5">
        <v>1.277944E-16</v>
      </c>
      <c r="GD5">
        <v>0.6842298</v>
      </c>
      <c r="GE5">
        <v>12.981859999999999</v>
      </c>
      <c r="GF5">
        <v>2.2922299999999999E-19</v>
      </c>
      <c r="GG5">
        <v>1.1392660000000001E-16</v>
      </c>
      <c r="GH5">
        <v>0.68346499999999999</v>
      </c>
      <c r="GI5">
        <v>12.86679</v>
      </c>
      <c r="GJ5">
        <v>2.1247050000000001E-19</v>
      </c>
      <c r="GK5">
        <v>1.05373E-16</v>
      </c>
      <c r="GL5">
        <v>0.68349579999999999</v>
      </c>
      <c r="GM5">
        <v>12.8421</v>
      </c>
      <c r="GN5">
        <v>1.996352E-19</v>
      </c>
      <c r="GO5">
        <v>9.8695030000000001E-17</v>
      </c>
      <c r="GP5">
        <v>0.68355770000000005</v>
      </c>
      <c r="GQ5">
        <v>12.984579999999999</v>
      </c>
      <c r="GR5">
        <v>1.847571E-19</v>
      </c>
      <c r="GS5">
        <v>9.0976510000000001E-17</v>
      </c>
      <c r="GT5">
        <v>0.68356159999999999</v>
      </c>
      <c r="GU5">
        <v>13.198700000000001</v>
      </c>
      <c r="GV5">
        <v>1.6289120000000001E-19</v>
      </c>
      <c r="GW5">
        <v>7.9893989999999999E-17</v>
      </c>
      <c r="GX5">
        <v>0.68356170000000005</v>
      </c>
      <c r="GY5">
        <v>13.244579999999999</v>
      </c>
      <c r="GZ5">
        <v>1.447211E-19</v>
      </c>
      <c r="HA5">
        <v>7.080609E-17</v>
      </c>
      <c r="HB5">
        <v>0.6835523</v>
      </c>
      <c r="HC5">
        <v>13.21935</v>
      </c>
      <c r="HD5">
        <v>1.3245699999999999E-19</v>
      </c>
      <c r="HE5">
        <v>6.4633849999999999E-17</v>
      </c>
      <c r="HF5">
        <v>0.68356079999999997</v>
      </c>
      <c r="HG5">
        <v>13.195309999999999</v>
      </c>
      <c r="HH5">
        <v>1.238444E-19</v>
      </c>
      <c r="HI5">
        <v>6.0266489999999995E-17</v>
      </c>
      <c r="HJ5">
        <v>0.68355140000000003</v>
      </c>
      <c r="HK5">
        <v>12.96481</v>
      </c>
      <c r="HL5">
        <v>1.1732240000000001E-19</v>
      </c>
      <c r="HM5">
        <v>5.6915419999999995E-17</v>
      </c>
      <c r="HN5">
        <v>0.68355319999999997</v>
      </c>
      <c r="HO5">
        <v>12.906510000000001</v>
      </c>
      <c r="HP5">
        <v>1.117645E-19</v>
      </c>
      <c r="HQ5">
        <v>5.4054710000000001E-17</v>
      </c>
      <c r="HR5">
        <v>0.68470730000000002</v>
      </c>
      <c r="HS5">
        <v>12.91168</v>
      </c>
      <c r="HT5">
        <v>1.059503E-19</v>
      </c>
      <c r="HU5">
        <v>5.1006300000000003E-17</v>
      </c>
      <c r="HV5">
        <v>0.68588039999999995</v>
      </c>
      <c r="HW5">
        <v>13.04734</v>
      </c>
      <c r="HX5">
        <v>9.5901169999999997E-20</v>
      </c>
      <c r="HY5">
        <v>4.589622E-17</v>
      </c>
      <c r="HZ5">
        <v>0.68698199999999998</v>
      </c>
      <c r="IA5">
        <v>13.129960000000001</v>
      </c>
      <c r="IB5">
        <v>7.7883179999999997E-20</v>
      </c>
      <c r="IC5">
        <v>3.7077030000000002E-17</v>
      </c>
      <c r="ID5">
        <v>0.68809549999999997</v>
      </c>
      <c r="IE5">
        <v>13.099740000000001</v>
      </c>
      <c r="IF5">
        <v>6.3139999999999997E-20</v>
      </c>
      <c r="IG5">
        <v>2.997926E-17</v>
      </c>
      <c r="IH5">
        <v>0.68916599999999995</v>
      </c>
      <c r="II5">
        <v>13.27765</v>
      </c>
      <c r="IJ5">
        <v>5.4033980000000003E-20</v>
      </c>
      <c r="IK5">
        <v>2.5599940000000001E-17</v>
      </c>
      <c r="IL5">
        <v>0.69024260000000004</v>
      </c>
      <c r="IM5">
        <v>13.22146</v>
      </c>
      <c r="IN5">
        <v>4.8433429999999999E-20</v>
      </c>
      <c r="IO5">
        <v>2.2891180000000001E-17</v>
      </c>
      <c r="IP5">
        <v>0.69134030000000002</v>
      </c>
      <c r="IQ5">
        <v>13.035399999999999</v>
      </c>
      <c r="IR5">
        <v>4.4631899999999998E-20</v>
      </c>
      <c r="IS5">
        <v>2.1040889999999999E-17</v>
      </c>
      <c r="IT5">
        <v>0.69239249999999997</v>
      </c>
      <c r="IU5">
        <v>13.009</v>
      </c>
      <c r="IV5">
        <v>4.1462499999999998E-20</v>
      </c>
      <c r="IW5">
        <v>1.9497820000000001E-17</v>
      </c>
      <c r="IX5">
        <v>0.69196210000000002</v>
      </c>
      <c r="IY5">
        <v>12.99625</v>
      </c>
      <c r="IZ5">
        <v>3.9412720000000002E-20</v>
      </c>
      <c r="JA5">
        <v>1.8523400000000001E-17</v>
      </c>
      <c r="JB5">
        <v>0.69151600000000002</v>
      </c>
      <c r="JC5">
        <v>13.153359999999999</v>
      </c>
      <c r="JD5">
        <v>4.0561410000000003E-20</v>
      </c>
      <c r="JE5">
        <v>1.9098419999999999E-17</v>
      </c>
      <c r="JF5">
        <v>0.69114330000000002</v>
      </c>
      <c r="JG5">
        <v>13.361280000000001</v>
      </c>
      <c r="JH5">
        <v>4.894907E-20</v>
      </c>
      <c r="JI5">
        <v>2.3057510000000001E-17</v>
      </c>
      <c r="JJ5">
        <v>0.69080169999999996</v>
      </c>
      <c r="JK5">
        <v>13.42375</v>
      </c>
      <c r="JL5">
        <v>5.693772E-20</v>
      </c>
      <c r="JM5">
        <v>2.6745990000000001E-17</v>
      </c>
      <c r="JN5">
        <v>0.69041370000000002</v>
      </c>
      <c r="JO5">
        <v>13.442909999999999</v>
      </c>
      <c r="JP5">
        <v>6.0827189999999996E-20</v>
      </c>
      <c r="JQ5">
        <v>2.8513329999999998E-17</v>
      </c>
      <c r="JR5">
        <v>0.69005879999999997</v>
      </c>
      <c r="JS5">
        <v>13.36107</v>
      </c>
      <c r="JT5">
        <v>6.1888500000000002E-20</v>
      </c>
      <c r="JU5">
        <v>2.8972550000000002E-17</v>
      </c>
      <c r="JV5">
        <v>0.68970750000000003</v>
      </c>
      <c r="JW5">
        <v>13.127090000000001</v>
      </c>
      <c r="JX5">
        <v>6.1282779999999995E-20</v>
      </c>
      <c r="JY5">
        <v>2.8665360000000003E-17</v>
      </c>
      <c r="JZ5">
        <v>0.68934359999999995</v>
      </c>
      <c r="KA5">
        <v>13.075379999999999</v>
      </c>
      <c r="KB5">
        <v>6.0045610000000001E-20</v>
      </c>
      <c r="KC5">
        <v>2.8075080000000003E-17</v>
      </c>
      <c r="KD5">
        <v>0.68936799999999998</v>
      </c>
      <c r="KE5">
        <v>13.082599999999999</v>
      </c>
      <c r="KF5">
        <v>5.8132200000000001E-20</v>
      </c>
      <c r="KG5">
        <v>2.7160490000000001E-17</v>
      </c>
      <c r="KH5">
        <v>0.68938370000000004</v>
      </c>
      <c r="KI5">
        <v>13.14059</v>
      </c>
      <c r="KJ5">
        <v>5.5418659999999996E-20</v>
      </c>
      <c r="KK5">
        <v>2.5865710000000001E-17</v>
      </c>
      <c r="KL5">
        <v>0.68940650000000003</v>
      </c>
      <c r="KM5">
        <v>13.32851</v>
      </c>
      <c r="KN5">
        <v>5.1303149999999998E-20</v>
      </c>
      <c r="KO5">
        <v>2.393422E-17</v>
      </c>
      <c r="KP5">
        <v>0.68939790000000001</v>
      </c>
      <c r="KQ5">
        <v>13.261200000000001</v>
      </c>
      <c r="KR5">
        <v>4.7562359999999998E-20</v>
      </c>
      <c r="KS5">
        <v>2.2192460000000001E-17</v>
      </c>
      <c r="KT5">
        <v>0.68940480000000004</v>
      </c>
      <c r="KU5">
        <v>13.38034</v>
      </c>
      <c r="KV5">
        <v>4.4862270000000002E-20</v>
      </c>
      <c r="KW5">
        <v>2.0939119999999999E-17</v>
      </c>
      <c r="KX5">
        <v>0.68939830000000002</v>
      </c>
      <c r="KY5">
        <v>13.230700000000001</v>
      </c>
      <c r="KZ5">
        <v>4.2670350000000002E-20</v>
      </c>
      <c r="LA5">
        <v>1.9920289999999999E-17</v>
      </c>
      <c r="LB5">
        <v>0.68940820000000003</v>
      </c>
      <c r="LC5">
        <v>13.17872</v>
      </c>
      <c r="LD5">
        <v>4.0822220000000003E-20</v>
      </c>
      <c r="LE5">
        <v>1.9063940000000001E-17</v>
      </c>
      <c r="LF5">
        <v>0.68941160000000001</v>
      </c>
      <c r="LG5">
        <v>13.15038</v>
      </c>
      <c r="LH5">
        <v>3.916689E-20</v>
      </c>
      <c r="LI5">
        <v>1.829625E-17</v>
      </c>
      <c r="LJ5">
        <v>0.68902830000000004</v>
      </c>
      <c r="LK5">
        <v>13.142440000000001</v>
      </c>
      <c r="LL5">
        <v>3.779775E-20</v>
      </c>
      <c r="LM5">
        <v>1.7671509999999999E-17</v>
      </c>
      <c r="LN5">
        <v>0.68862369999999995</v>
      </c>
      <c r="LO5">
        <v>13.281470000000001</v>
      </c>
      <c r="LP5">
        <v>3.7012449999999999E-20</v>
      </c>
      <c r="LQ5">
        <v>1.7323830000000001E-17</v>
      </c>
      <c r="LR5">
        <v>0.68827579999999999</v>
      </c>
      <c r="LS5">
        <v>13.45853</v>
      </c>
      <c r="LT5">
        <v>3.7290219999999999E-20</v>
      </c>
      <c r="LU5">
        <v>1.7469930000000001E-17</v>
      </c>
      <c r="LV5">
        <v>0.68791239999999998</v>
      </c>
      <c r="LW5">
        <v>13.54346</v>
      </c>
      <c r="LX5">
        <v>3.7482319999999997E-20</v>
      </c>
      <c r="LY5">
        <v>1.756749E-17</v>
      </c>
      <c r="LZ5">
        <v>0.68752420000000003</v>
      </c>
      <c r="MA5">
        <v>13.56438</v>
      </c>
      <c r="MB5">
        <v>3.721941E-20</v>
      </c>
      <c r="MC5">
        <v>1.7451050000000001E-17</v>
      </c>
      <c r="MD5">
        <v>0.68719960000000002</v>
      </c>
      <c r="ME5">
        <v>13.531840000000001</v>
      </c>
      <c r="MF5">
        <v>3.6519249999999999E-20</v>
      </c>
      <c r="MG5">
        <v>1.712836E-17</v>
      </c>
      <c r="MH5">
        <v>0.68683890000000003</v>
      </c>
      <c r="MI5">
        <v>13.30485</v>
      </c>
      <c r="MJ5">
        <v>3.5634609999999999E-20</v>
      </c>
      <c r="MK5">
        <v>1.6721060000000001E-17</v>
      </c>
      <c r="ML5">
        <v>0.68646209999999996</v>
      </c>
      <c r="MM5">
        <v>13.20881</v>
      </c>
      <c r="MN5">
        <v>3.4730640000000001E-20</v>
      </c>
      <c r="MO5">
        <v>1.6304359999999999E-17</v>
      </c>
      <c r="MP5">
        <v>0.68611009999999995</v>
      </c>
      <c r="MQ5">
        <v>13.21142</v>
      </c>
      <c r="MR5">
        <v>3.3722290000000001E-20</v>
      </c>
      <c r="MS5">
        <v>1.5837379999999999E-17</v>
      </c>
      <c r="MT5">
        <v>0.68574729999999995</v>
      </c>
      <c r="MU5">
        <v>13.27305</v>
      </c>
      <c r="MV5">
        <v>3.2862280000000002E-20</v>
      </c>
      <c r="MW5">
        <v>1.5437110000000001E-17</v>
      </c>
      <c r="MX5">
        <v>0.68538019999999999</v>
      </c>
      <c r="MY5">
        <v>13.4291</v>
      </c>
      <c r="MZ5">
        <v>3.195676E-20</v>
      </c>
      <c r="NA5">
        <v>1.5015810000000001E-17</v>
      </c>
      <c r="NB5">
        <v>0.68499600000000005</v>
      </c>
      <c r="NC5">
        <v>13.565770000000001</v>
      </c>
      <c r="ND5">
        <v>3.1124770000000003E-20</v>
      </c>
      <c r="NE5">
        <v>1.462863E-17</v>
      </c>
      <c r="NF5">
        <v>0.68499600000000005</v>
      </c>
      <c r="NG5">
        <v>13.565770000000001</v>
      </c>
      <c r="NH5">
        <v>3.1124770000000003E-20</v>
      </c>
      <c r="NI5">
        <v>1.462863E-17</v>
      </c>
      <c r="NJ5">
        <v>0.68499600000000005</v>
      </c>
      <c r="NK5">
        <v>13.565770000000001</v>
      </c>
      <c r="NL5">
        <v>3.1124770000000003E-20</v>
      </c>
      <c r="NM5">
        <v>1.462863E-17</v>
      </c>
      <c r="NN5">
        <v>0.68499600000000005</v>
      </c>
      <c r="NO5">
        <v>13.565770000000001</v>
      </c>
      <c r="NP5">
        <v>3.1124770000000003E-20</v>
      </c>
      <c r="NQ5">
        <v>1.462863E-17</v>
      </c>
      <c r="NR5">
        <v>0.68499600000000005</v>
      </c>
      <c r="NS5">
        <v>13.565770000000001</v>
      </c>
      <c r="NT5">
        <v>3.1124770000000003E-20</v>
      </c>
      <c r="NU5">
        <v>1.462863E-17</v>
      </c>
      <c r="NV5">
        <v>0.68499600000000005</v>
      </c>
      <c r="NW5">
        <v>13.565770000000001</v>
      </c>
      <c r="NX5">
        <v>3.1124770000000003E-20</v>
      </c>
      <c r="NY5">
        <v>1.462863E-17</v>
      </c>
      <c r="NZ5">
        <v>0.68499600000000005</v>
      </c>
      <c r="OA5">
        <v>13.565770000000001</v>
      </c>
      <c r="OB5">
        <v>3.1124770000000003E-20</v>
      </c>
      <c r="OC5">
        <v>1.462863E-17</v>
      </c>
      <c r="OD5">
        <v>0.68499600000000005</v>
      </c>
      <c r="OE5">
        <v>13.565770000000001</v>
      </c>
      <c r="OF5">
        <v>3.1124770000000003E-20</v>
      </c>
      <c r="OG5">
        <v>1.462863E-17</v>
      </c>
      <c r="OH5">
        <v>0.68499600000000005</v>
      </c>
      <c r="OI5">
        <v>13.565770000000001</v>
      </c>
      <c r="OJ5">
        <v>3.1124770000000003E-20</v>
      </c>
      <c r="OK5">
        <v>1.462863E-17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1.1522239999999999</v>
      </c>
      <c r="G6">
        <v>15.0593</v>
      </c>
      <c r="H6" s="1">
        <v>1.428556E-7</v>
      </c>
      <c r="I6" s="1">
        <v>6.3973970000000006E-5</v>
      </c>
      <c r="J6">
        <v>1.1679809999999999</v>
      </c>
      <c r="K6">
        <v>15.239520000000001</v>
      </c>
      <c r="L6" s="1">
        <v>2.7456229999999999E-10</v>
      </c>
      <c r="M6" s="1">
        <v>1.2388590000000001E-7</v>
      </c>
      <c r="N6">
        <v>1.1842029999999999</v>
      </c>
      <c r="O6">
        <v>15.14485</v>
      </c>
      <c r="P6" s="1">
        <v>5.3633720000000001E-13</v>
      </c>
      <c r="Q6" s="1">
        <v>2.4463429999999999E-10</v>
      </c>
      <c r="R6">
        <v>1.2011309999999999</v>
      </c>
      <c r="S6">
        <v>15.2173</v>
      </c>
      <c r="T6" s="1">
        <v>1.082138E-15</v>
      </c>
      <c r="U6" s="1">
        <v>4.9899559999999998E-13</v>
      </c>
      <c r="V6">
        <v>1.218583</v>
      </c>
      <c r="W6">
        <v>15.19815</v>
      </c>
      <c r="X6" s="1">
        <v>2.553282E-18</v>
      </c>
      <c r="Y6" s="1">
        <v>1.195247E-15</v>
      </c>
      <c r="Z6">
        <v>1.2364139999999999</v>
      </c>
      <c r="AA6">
        <v>14.906230000000001</v>
      </c>
      <c r="AB6" s="1">
        <v>3.5723079999999999E-19</v>
      </c>
      <c r="AC6" s="1">
        <v>1.704116E-16</v>
      </c>
      <c r="AD6">
        <v>1.25502</v>
      </c>
      <c r="AE6">
        <v>14.803900000000001</v>
      </c>
      <c r="AF6" s="1">
        <v>3.6288559999999999E-19</v>
      </c>
      <c r="AG6" s="1">
        <v>1.7451649999999999E-16</v>
      </c>
      <c r="AH6">
        <v>1.2584470000000001</v>
      </c>
      <c r="AI6">
        <v>14.79265</v>
      </c>
      <c r="AJ6" s="1">
        <v>4.084405E-19</v>
      </c>
      <c r="AK6" s="1">
        <v>1.974699E-16</v>
      </c>
      <c r="AL6">
        <v>1.2474050000000001</v>
      </c>
      <c r="AM6">
        <v>14.93698</v>
      </c>
      <c r="AN6" s="1">
        <v>6.2264280000000001E-19</v>
      </c>
      <c r="AO6" s="1">
        <v>3.0091120000000002E-16</v>
      </c>
      <c r="AP6">
        <v>1.236445</v>
      </c>
      <c r="AQ6">
        <v>15.101330000000001</v>
      </c>
      <c r="AR6" s="1">
        <v>9.5553259999999999E-19</v>
      </c>
      <c r="AS6" s="1">
        <v>4.613883E-16</v>
      </c>
      <c r="AT6">
        <v>1.2252860000000001</v>
      </c>
      <c r="AU6">
        <v>15.141439999999999</v>
      </c>
      <c r="AV6" s="1">
        <v>1.2697020000000001E-18</v>
      </c>
      <c r="AW6" s="1">
        <v>6.1439669999999999E-16</v>
      </c>
      <c r="AX6">
        <v>1.2139599999999999</v>
      </c>
      <c r="AY6">
        <v>15.117190000000001</v>
      </c>
      <c r="AZ6" s="1">
        <v>1.565873E-18</v>
      </c>
      <c r="BA6" s="1">
        <v>7.5994599999999998E-16</v>
      </c>
      <c r="BB6">
        <v>1.2023809999999999</v>
      </c>
      <c r="BC6">
        <v>15.08447</v>
      </c>
      <c r="BD6" s="1">
        <v>1.8207280000000001E-18</v>
      </c>
      <c r="BE6" s="1">
        <v>8.9196280000000009E-16</v>
      </c>
      <c r="BF6">
        <v>1.1908589999999999</v>
      </c>
      <c r="BG6">
        <v>14.85126</v>
      </c>
      <c r="BH6" s="1">
        <v>2.0639980000000002E-18</v>
      </c>
      <c r="BI6" s="1">
        <v>1.0215559999999999E-15</v>
      </c>
      <c r="BJ6">
        <v>1.179403</v>
      </c>
      <c r="BK6">
        <v>14.78617</v>
      </c>
      <c r="BL6" s="1">
        <v>2.3241179999999999E-18</v>
      </c>
      <c r="BM6" s="1">
        <v>1.1622590000000001E-15</v>
      </c>
      <c r="BN6">
        <v>1.1675519999999999</v>
      </c>
      <c r="BO6">
        <v>14.77275</v>
      </c>
      <c r="BP6" s="1">
        <v>2.5166940000000001E-18</v>
      </c>
      <c r="BQ6" s="1">
        <v>1.2720420000000001E-15</v>
      </c>
      <c r="BR6">
        <v>1.155977</v>
      </c>
      <c r="BS6">
        <v>14.77956</v>
      </c>
      <c r="BT6">
        <v>2.7468669999999999E-18</v>
      </c>
      <c r="BU6" s="1">
        <v>1.404098E-15</v>
      </c>
      <c r="BV6">
        <v>1.1442410000000001</v>
      </c>
      <c r="BW6">
        <v>14.85467</v>
      </c>
      <c r="BX6">
        <v>2.996005E-18</v>
      </c>
      <c r="BY6" s="1">
        <v>1.54953E-15</v>
      </c>
      <c r="BZ6">
        <v>1.1322540000000001</v>
      </c>
      <c r="CA6">
        <v>14.937659999999999</v>
      </c>
      <c r="CB6">
        <v>3.2820489999999999E-18</v>
      </c>
      <c r="CC6">
        <v>1.7182290000000001E-15</v>
      </c>
      <c r="CD6">
        <v>1.120044</v>
      </c>
      <c r="CE6">
        <v>14.91358</v>
      </c>
      <c r="CF6">
        <v>3.6038509999999998E-18</v>
      </c>
      <c r="CG6">
        <v>1.912061E-15</v>
      </c>
      <c r="CH6">
        <v>1.107459</v>
      </c>
      <c r="CI6">
        <v>14.74798</v>
      </c>
      <c r="CJ6">
        <v>3.948453E-18</v>
      </c>
      <c r="CK6">
        <v>2.1239150000000001E-15</v>
      </c>
      <c r="CL6">
        <v>1.094498</v>
      </c>
      <c r="CM6">
        <v>14.671620000000001</v>
      </c>
      <c r="CN6">
        <v>4.3338649999999999E-18</v>
      </c>
      <c r="CO6">
        <v>2.3650879999999999E-15</v>
      </c>
      <c r="CP6">
        <v>1.0812330000000001</v>
      </c>
      <c r="CQ6">
        <v>14.634359999999999</v>
      </c>
      <c r="CR6">
        <v>4.7320679999999999E-18</v>
      </c>
      <c r="CS6">
        <v>2.6201940000000002E-15</v>
      </c>
      <c r="CT6">
        <v>1.068919</v>
      </c>
      <c r="CU6">
        <v>14.50902</v>
      </c>
      <c r="CV6">
        <v>5.0949929999999998E-18</v>
      </c>
      <c r="CW6">
        <v>2.8222170000000001E-15</v>
      </c>
      <c r="CX6">
        <v>1.0552600000000001</v>
      </c>
      <c r="CY6">
        <v>14.462059999999999</v>
      </c>
      <c r="CZ6">
        <v>5.4111519999999997E-18</v>
      </c>
      <c r="DA6">
        <v>2.9984580000000002E-15</v>
      </c>
      <c r="DB6">
        <v>1.0413589999999999</v>
      </c>
      <c r="DC6">
        <v>14.538869999999999</v>
      </c>
      <c r="DD6">
        <v>5.7237519999999999E-18</v>
      </c>
      <c r="DE6">
        <v>3.170801E-15</v>
      </c>
      <c r="DF6">
        <v>1.0278609999999999</v>
      </c>
      <c r="DG6">
        <v>14.6508</v>
      </c>
      <c r="DH6">
        <v>5.9466829999999999E-18</v>
      </c>
      <c r="DI6">
        <v>3.2920679999999998E-15</v>
      </c>
      <c r="DJ6">
        <v>1.014243</v>
      </c>
      <c r="DK6">
        <v>14.626110000000001</v>
      </c>
      <c r="DL6">
        <v>6.227371E-18</v>
      </c>
      <c r="DM6">
        <v>3.444679E-15</v>
      </c>
      <c r="DN6">
        <v>1.0001469999999999</v>
      </c>
      <c r="DO6">
        <v>14.562760000000001</v>
      </c>
      <c r="DP6">
        <v>6.537497E-18</v>
      </c>
      <c r="DQ6">
        <v>3.6138050000000004E-15</v>
      </c>
      <c r="DR6">
        <v>0.98585619999999996</v>
      </c>
      <c r="DS6">
        <v>14.344939999999999</v>
      </c>
      <c r="DT6">
        <v>6.8928660000000002E-18</v>
      </c>
      <c r="DU6">
        <v>3.8091140000000002E-15</v>
      </c>
      <c r="DV6">
        <v>0.97093529999999995</v>
      </c>
      <c r="DW6">
        <v>14.296239999999999</v>
      </c>
      <c r="DX6">
        <v>7.1024910000000003E-18</v>
      </c>
      <c r="DY6">
        <v>3.923294E-15</v>
      </c>
      <c r="DZ6">
        <v>0.96127180000000001</v>
      </c>
      <c r="EA6">
        <v>14.228289999999999</v>
      </c>
      <c r="EB6">
        <v>7.2685119999999998E-18</v>
      </c>
      <c r="EC6">
        <v>4.0049870000000002E-15</v>
      </c>
      <c r="ED6">
        <v>0.95233089999999998</v>
      </c>
      <c r="EE6">
        <v>14.15314</v>
      </c>
      <c r="EF6">
        <v>7.7094270000000007E-18</v>
      </c>
      <c r="EG6">
        <v>4.2402770000000001E-15</v>
      </c>
      <c r="EH6">
        <v>0.94310430000000001</v>
      </c>
      <c r="EI6">
        <v>14.294370000000001</v>
      </c>
      <c r="EJ6">
        <v>7.2596319999999993E-18</v>
      </c>
      <c r="EK6">
        <v>3.9797389999999996E-15</v>
      </c>
      <c r="EL6">
        <v>0.93362310000000004</v>
      </c>
      <c r="EM6">
        <v>14.13564</v>
      </c>
      <c r="EN6">
        <v>6.712196E-18</v>
      </c>
      <c r="EO6">
        <v>3.6768499999999998E-15</v>
      </c>
      <c r="EP6">
        <v>0.92389429999999995</v>
      </c>
      <c r="EQ6">
        <v>14.0105</v>
      </c>
      <c r="ER6">
        <v>6.459928E-18</v>
      </c>
      <c r="ES6">
        <v>3.534332E-15</v>
      </c>
      <c r="ET6">
        <v>0.91398290000000004</v>
      </c>
      <c r="EU6">
        <v>13.936170000000001</v>
      </c>
      <c r="EV6">
        <v>6.2650589999999999E-18</v>
      </c>
      <c r="EW6">
        <v>3.4241429999999999E-15</v>
      </c>
      <c r="EX6">
        <v>0.90418860000000001</v>
      </c>
      <c r="EY6">
        <v>13.55471</v>
      </c>
      <c r="EZ6">
        <v>6.2709549999999996E-18</v>
      </c>
      <c r="FA6">
        <v>3.4216979999999999E-15</v>
      </c>
      <c r="FB6">
        <v>0.89484450000000004</v>
      </c>
      <c r="FC6">
        <v>13.316280000000001</v>
      </c>
      <c r="FD6">
        <v>6.3430500000000003E-18</v>
      </c>
      <c r="FE6">
        <v>3.4546849999999999E-15</v>
      </c>
      <c r="FF6">
        <v>0.89336249999999995</v>
      </c>
      <c r="FG6">
        <v>13.25207</v>
      </c>
      <c r="FH6">
        <v>6.41901E-18</v>
      </c>
      <c r="FI6">
        <v>3.4729280000000002E-15</v>
      </c>
      <c r="FJ6">
        <v>0.89277859999999998</v>
      </c>
      <c r="FK6">
        <v>13.314780000000001</v>
      </c>
      <c r="FL6">
        <v>5.6850380000000001E-18</v>
      </c>
      <c r="FM6">
        <v>3.054133E-15</v>
      </c>
      <c r="FN6">
        <v>0.89180789999999999</v>
      </c>
      <c r="FO6">
        <v>13.56493</v>
      </c>
      <c r="FP6">
        <v>4.1436669999999997E-18</v>
      </c>
      <c r="FQ6">
        <v>2.2150239999999999E-15</v>
      </c>
      <c r="FR6">
        <v>0.89075210000000005</v>
      </c>
      <c r="FS6">
        <v>13.57573</v>
      </c>
      <c r="FT6">
        <v>2.9601099999999999E-18</v>
      </c>
      <c r="FU6">
        <v>1.5791880000000001E-15</v>
      </c>
      <c r="FV6">
        <v>0.88966579999999995</v>
      </c>
      <c r="FW6">
        <v>13.546060000000001</v>
      </c>
      <c r="FX6">
        <v>2.2917039999999999E-18</v>
      </c>
      <c r="FY6">
        <v>1.220845E-15</v>
      </c>
      <c r="FZ6">
        <v>0.88855580000000001</v>
      </c>
      <c r="GA6">
        <v>13.40903</v>
      </c>
      <c r="GB6">
        <v>1.9326019999999998E-18</v>
      </c>
      <c r="GC6">
        <v>1.0277780000000001E-15</v>
      </c>
      <c r="GD6">
        <v>0.88743170000000005</v>
      </c>
      <c r="GE6">
        <v>13.003170000000001</v>
      </c>
      <c r="GF6">
        <v>1.726846E-18</v>
      </c>
      <c r="GG6">
        <v>9.1615749999999994E-16</v>
      </c>
      <c r="GH6">
        <v>0.88630659999999994</v>
      </c>
      <c r="GI6">
        <v>12.852919999999999</v>
      </c>
      <c r="GJ6">
        <v>1.5977610000000001E-18</v>
      </c>
      <c r="GK6">
        <v>8.4544630000000004E-16</v>
      </c>
      <c r="GL6">
        <v>0.88626110000000002</v>
      </c>
      <c r="GM6">
        <v>12.81592</v>
      </c>
      <c r="GN6">
        <v>1.5014420000000001E-18</v>
      </c>
      <c r="GO6">
        <v>7.9178110000000002E-16</v>
      </c>
      <c r="GP6">
        <v>0.88628819999999997</v>
      </c>
      <c r="GQ6">
        <v>12.99389</v>
      </c>
      <c r="GR6">
        <v>1.384768E-18</v>
      </c>
      <c r="GS6">
        <v>7.2736610000000004E-16</v>
      </c>
      <c r="GT6">
        <v>0.88630620000000004</v>
      </c>
      <c r="GU6">
        <v>13.30635</v>
      </c>
      <c r="GV6">
        <v>1.2181860000000001E-18</v>
      </c>
      <c r="GW6">
        <v>6.3746160000000002E-16</v>
      </c>
      <c r="GX6">
        <v>0.88631170000000004</v>
      </c>
      <c r="GY6">
        <v>13.370430000000001</v>
      </c>
      <c r="GZ6">
        <v>1.084993E-18</v>
      </c>
      <c r="HA6">
        <v>5.6629130000000004E-16</v>
      </c>
      <c r="HB6">
        <v>0.88630500000000001</v>
      </c>
      <c r="HC6">
        <v>13.344150000000001</v>
      </c>
      <c r="HD6">
        <v>9.9481020000000008E-19</v>
      </c>
      <c r="HE6">
        <v>5.1778719999999999E-16</v>
      </c>
      <c r="HF6">
        <v>0.88631020000000005</v>
      </c>
      <c r="HG6">
        <v>13.30401</v>
      </c>
      <c r="HH6">
        <v>9.3176379999999992E-19</v>
      </c>
      <c r="HI6">
        <v>4.8358180000000003E-16</v>
      </c>
      <c r="HJ6">
        <v>0.88630160000000002</v>
      </c>
      <c r="HK6">
        <v>12.98409</v>
      </c>
      <c r="HL6">
        <v>8.8314830000000009E-19</v>
      </c>
      <c r="HM6">
        <v>4.5691240000000002E-16</v>
      </c>
      <c r="HN6">
        <v>0.88630549999999997</v>
      </c>
      <c r="HO6">
        <v>12.880979999999999</v>
      </c>
      <c r="HP6">
        <v>8.4160739999999998E-19</v>
      </c>
      <c r="HQ6">
        <v>4.34092E-16</v>
      </c>
      <c r="HR6">
        <v>0.88789739999999995</v>
      </c>
      <c r="HS6">
        <v>12.88284</v>
      </c>
      <c r="HT6">
        <v>8.0055309999999996E-19</v>
      </c>
      <c r="HU6">
        <v>4.1113329999999998E-16</v>
      </c>
      <c r="HV6">
        <v>0.88967669999999999</v>
      </c>
      <c r="HW6">
        <v>13.053789999999999</v>
      </c>
      <c r="HX6">
        <v>7.2315849999999997E-19</v>
      </c>
      <c r="HY6">
        <v>3.6947729999999998E-16</v>
      </c>
      <c r="HZ6">
        <v>0.89134880000000005</v>
      </c>
      <c r="IA6">
        <v>13.19928</v>
      </c>
      <c r="IB6">
        <v>5.8712539999999998E-19</v>
      </c>
      <c r="IC6">
        <v>2.986688E-16</v>
      </c>
      <c r="ID6">
        <v>0.89301839999999999</v>
      </c>
      <c r="IE6">
        <v>13.138999999999999</v>
      </c>
      <c r="IF6">
        <v>4.8043850000000004E-19</v>
      </c>
      <c r="IG6">
        <v>2.4383240000000002E-16</v>
      </c>
      <c r="IH6">
        <v>0.89469489999999996</v>
      </c>
      <c r="II6">
        <v>13.38734</v>
      </c>
      <c r="IJ6">
        <v>4.152008E-19</v>
      </c>
      <c r="IK6">
        <v>2.1033070000000001E-16</v>
      </c>
      <c r="IL6">
        <v>0.89630980000000005</v>
      </c>
      <c r="IM6">
        <v>13.3081</v>
      </c>
      <c r="IN6">
        <v>3.7523920000000002E-19</v>
      </c>
      <c r="IO6">
        <v>1.8968719999999999E-16</v>
      </c>
      <c r="IP6">
        <v>0.89794479999999999</v>
      </c>
      <c r="IQ6">
        <v>13.045909999999999</v>
      </c>
      <c r="IR6">
        <v>3.481111E-19</v>
      </c>
      <c r="IS6">
        <v>1.7560190000000001E-16</v>
      </c>
      <c r="IT6">
        <v>0.89957430000000005</v>
      </c>
      <c r="IU6">
        <v>12.997680000000001</v>
      </c>
      <c r="IV6">
        <v>3.2528829999999999E-19</v>
      </c>
      <c r="IW6">
        <v>1.6375790000000001E-16</v>
      </c>
      <c r="IX6">
        <v>0.89913149999999997</v>
      </c>
      <c r="IY6">
        <v>12.97616</v>
      </c>
      <c r="IZ6">
        <v>3.0964539999999998E-19</v>
      </c>
      <c r="JA6">
        <v>1.5581140000000001E-16</v>
      </c>
      <c r="JB6">
        <v>0.8984896</v>
      </c>
      <c r="JC6">
        <v>13.17564</v>
      </c>
      <c r="JD6">
        <v>3.222039E-19</v>
      </c>
      <c r="JE6">
        <v>1.6234039999999999E-16</v>
      </c>
      <c r="JF6">
        <v>0.89786679999999996</v>
      </c>
      <c r="JG6">
        <v>13.480740000000001</v>
      </c>
      <c r="JH6">
        <v>3.900616E-19</v>
      </c>
      <c r="JI6">
        <v>1.964671E-16</v>
      </c>
      <c r="JJ6">
        <v>0.89736879999999997</v>
      </c>
      <c r="JK6">
        <v>13.569929999999999</v>
      </c>
      <c r="JL6">
        <v>4.497307E-19</v>
      </c>
      <c r="JM6">
        <v>2.2595669999999998E-16</v>
      </c>
      <c r="JN6">
        <v>0.89680910000000003</v>
      </c>
      <c r="JO6">
        <v>13.597110000000001</v>
      </c>
      <c r="JP6">
        <v>4.7701449999999999E-19</v>
      </c>
      <c r="JQ6">
        <v>2.391993E-16</v>
      </c>
      <c r="JR6">
        <v>0.89624479999999995</v>
      </c>
      <c r="JS6">
        <v>13.48662</v>
      </c>
      <c r="JT6">
        <v>4.8309540000000001E-19</v>
      </c>
      <c r="JU6">
        <v>2.4193030000000001E-16</v>
      </c>
      <c r="JV6">
        <v>0.89572830000000003</v>
      </c>
      <c r="JW6">
        <v>13.156750000000001</v>
      </c>
      <c r="JX6">
        <v>4.7686529999999997E-19</v>
      </c>
      <c r="JY6">
        <v>2.386004E-16</v>
      </c>
      <c r="JZ6">
        <v>0.89514360000000004</v>
      </c>
      <c r="KA6">
        <v>13.06696</v>
      </c>
      <c r="KB6">
        <v>4.6612699999999998E-19</v>
      </c>
      <c r="KC6">
        <v>2.3308739999999998E-16</v>
      </c>
      <c r="KD6">
        <v>0.89515140000000004</v>
      </c>
      <c r="KE6">
        <v>13.071859999999999</v>
      </c>
      <c r="KF6">
        <v>4.5079669999999997E-19</v>
      </c>
      <c r="KG6">
        <v>2.2525649999999998E-16</v>
      </c>
      <c r="KH6">
        <v>0.89519689999999996</v>
      </c>
      <c r="KI6">
        <v>13.141030000000001</v>
      </c>
      <c r="KJ6">
        <v>4.2874810000000002E-19</v>
      </c>
      <c r="KK6">
        <v>2.14036E-16</v>
      </c>
      <c r="KL6">
        <v>0.89518229999999999</v>
      </c>
      <c r="KM6">
        <v>13.40715</v>
      </c>
      <c r="KN6">
        <v>3.9643349999999998E-19</v>
      </c>
      <c r="KO6">
        <v>1.978292E-16</v>
      </c>
      <c r="KP6">
        <v>0.89517659999999999</v>
      </c>
      <c r="KQ6">
        <v>13.32456</v>
      </c>
      <c r="KR6">
        <v>3.679458E-19</v>
      </c>
      <c r="KS6">
        <v>1.83632E-16</v>
      </c>
      <c r="KT6">
        <v>0.89518489999999995</v>
      </c>
      <c r="KU6">
        <v>13.46034</v>
      </c>
      <c r="KV6">
        <v>3.4745270000000002E-19</v>
      </c>
      <c r="KW6">
        <v>1.734465E-16</v>
      </c>
      <c r="KX6">
        <v>0.89517740000000001</v>
      </c>
      <c r="KY6">
        <v>13.265739999999999</v>
      </c>
      <c r="KZ6">
        <v>3.306693E-19</v>
      </c>
      <c r="LA6">
        <v>1.6508920000000001E-16</v>
      </c>
      <c r="LB6">
        <v>0.89518529999999996</v>
      </c>
      <c r="LC6">
        <v>13.19032</v>
      </c>
      <c r="LD6">
        <v>3.1648419999999998E-19</v>
      </c>
      <c r="LE6">
        <v>1.580648E-16</v>
      </c>
      <c r="LF6">
        <v>0.89518120000000001</v>
      </c>
      <c r="LG6">
        <v>13.14438</v>
      </c>
      <c r="LH6">
        <v>3.0364049999999998E-19</v>
      </c>
      <c r="LI6">
        <v>1.5168820000000001E-16</v>
      </c>
      <c r="LJ6">
        <v>0.89466630000000003</v>
      </c>
      <c r="LK6">
        <v>13.12865</v>
      </c>
      <c r="LL6">
        <v>2.9277790000000002E-19</v>
      </c>
      <c r="LM6">
        <v>1.4637729999999999E-16</v>
      </c>
      <c r="LN6">
        <v>0.89406600000000003</v>
      </c>
      <c r="LO6">
        <v>13.30674</v>
      </c>
      <c r="LP6">
        <v>2.8679659999999999E-19</v>
      </c>
      <c r="LQ6">
        <v>1.4350709999999999E-16</v>
      </c>
      <c r="LR6">
        <v>0.89353550000000004</v>
      </c>
      <c r="LS6">
        <v>13.56573</v>
      </c>
      <c r="LT6">
        <v>2.8880000000000001E-19</v>
      </c>
      <c r="LU6">
        <v>1.446082E-16</v>
      </c>
      <c r="LV6">
        <v>0.89297320000000002</v>
      </c>
      <c r="LW6">
        <v>13.68215</v>
      </c>
      <c r="LX6">
        <v>2.8943449999999999E-19</v>
      </c>
      <c r="LY6">
        <v>1.449705E-16</v>
      </c>
      <c r="LZ6">
        <v>0.89243050000000002</v>
      </c>
      <c r="MA6">
        <v>13.71898</v>
      </c>
      <c r="MB6">
        <v>2.8665259999999999E-19</v>
      </c>
      <c r="MC6">
        <v>1.436155E-16</v>
      </c>
      <c r="MD6">
        <v>0.89188670000000003</v>
      </c>
      <c r="ME6">
        <v>13.67582</v>
      </c>
      <c r="MF6">
        <v>2.8050979999999999E-19</v>
      </c>
      <c r="MG6">
        <v>1.4056819999999999E-16</v>
      </c>
      <c r="MH6">
        <v>0.89132650000000002</v>
      </c>
      <c r="MI6">
        <v>13.36314</v>
      </c>
      <c r="MJ6">
        <v>2.7317440000000002E-19</v>
      </c>
      <c r="MK6">
        <v>1.3693140000000001E-16</v>
      </c>
      <c r="ML6">
        <v>0.89076270000000002</v>
      </c>
      <c r="MM6">
        <v>13.202389999999999</v>
      </c>
      <c r="MN6">
        <v>2.6575870000000001E-19</v>
      </c>
      <c r="MO6">
        <v>1.3324959999999999E-16</v>
      </c>
      <c r="MP6">
        <v>0.89021919999999999</v>
      </c>
      <c r="MQ6">
        <v>13.20101</v>
      </c>
      <c r="MR6">
        <v>2.5758990000000002E-19</v>
      </c>
      <c r="MS6">
        <v>1.2919040000000001E-16</v>
      </c>
      <c r="MT6">
        <v>0.88966610000000002</v>
      </c>
      <c r="MU6">
        <v>13.27671</v>
      </c>
      <c r="MV6">
        <v>2.5053409999999998E-19</v>
      </c>
      <c r="MW6">
        <v>1.256566E-16</v>
      </c>
      <c r="MX6">
        <v>0.88910920000000004</v>
      </c>
      <c r="MY6">
        <v>13.491770000000001</v>
      </c>
      <c r="MZ6">
        <v>2.4318970000000002E-19</v>
      </c>
      <c r="NA6">
        <v>1.2198379999999999E-16</v>
      </c>
      <c r="NB6">
        <v>0.8885499</v>
      </c>
      <c r="NC6">
        <v>13.68544</v>
      </c>
      <c r="ND6">
        <v>2.364611E-19</v>
      </c>
      <c r="NE6">
        <v>1.1861919999999999E-16</v>
      </c>
      <c r="NF6">
        <v>0.8885499</v>
      </c>
      <c r="NG6">
        <v>13.68544</v>
      </c>
      <c r="NH6">
        <v>2.364611E-19</v>
      </c>
      <c r="NI6">
        <v>1.1861919999999999E-16</v>
      </c>
      <c r="NJ6">
        <v>0.8885499</v>
      </c>
      <c r="NK6">
        <v>13.68544</v>
      </c>
      <c r="NL6">
        <v>2.364611E-19</v>
      </c>
      <c r="NM6">
        <v>1.1861919999999999E-16</v>
      </c>
      <c r="NN6">
        <v>0.8885499</v>
      </c>
      <c r="NO6">
        <v>13.68544</v>
      </c>
      <c r="NP6">
        <v>2.364611E-19</v>
      </c>
      <c r="NQ6">
        <v>1.1861919999999999E-16</v>
      </c>
      <c r="NR6">
        <v>0.8885499</v>
      </c>
      <c r="NS6">
        <v>13.68544</v>
      </c>
      <c r="NT6">
        <v>2.364611E-19</v>
      </c>
      <c r="NU6">
        <v>1.1861919999999999E-16</v>
      </c>
      <c r="NV6">
        <v>0.8885499</v>
      </c>
      <c r="NW6">
        <v>13.68544</v>
      </c>
      <c r="NX6">
        <v>2.364611E-19</v>
      </c>
      <c r="NY6">
        <v>1.1861919999999999E-16</v>
      </c>
      <c r="NZ6">
        <v>0.8885499</v>
      </c>
      <c r="OA6">
        <v>13.68544</v>
      </c>
      <c r="OB6">
        <v>2.364611E-19</v>
      </c>
      <c r="OC6">
        <v>1.1861919999999999E-16</v>
      </c>
      <c r="OD6">
        <v>0.8885499</v>
      </c>
      <c r="OE6">
        <v>13.68544</v>
      </c>
      <c r="OF6">
        <v>2.364611E-19</v>
      </c>
      <c r="OG6">
        <v>1.1861919999999999E-16</v>
      </c>
      <c r="OH6">
        <v>0.8885499</v>
      </c>
      <c r="OI6">
        <v>13.68544</v>
      </c>
      <c r="OJ6">
        <v>2.364611E-19</v>
      </c>
      <c r="OK6">
        <v>1.1861919999999999E-16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0.91947979999999996</v>
      </c>
      <c r="G7">
        <v>15.06119</v>
      </c>
      <c r="H7" s="1">
        <v>1.0106469999999999E-6</v>
      </c>
      <c r="I7" s="1">
        <v>3.3339829999999999E-4</v>
      </c>
      <c r="J7">
        <v>0.91747789999999996</v>
      </c>
      <c r="K7">
        <v>15.28895</v>
      </c>
      <c r="L7" s="1">
        <v>1.9695209999999999E-9</v>
      </c>
      <c r="M7" s="1">
        <v>6.5313800000000003E-7</v>
      </c>
      <c r="N7">
        <v>0.91549720000000001</v>
      </c>
      <c r="O7">
        <v>15.1877</v>
      </c>
      <c r="P7" s="1">
        <v>3.9176810000000001E-12</v>
      </c>
      <c r="Q7" s="1">
        <v>1.308334E-9</v>
      </c>
      <c r="R7">
        <v>0.91350739999999997</v>
      </c>
      <c r="S7">
        <v>15.26765</v>
      </c>
      <c r="T7" s="1">
        <v>8.0589989999999996E-15</v>
      </c>
      <c r="U7" s="1">
        <v>2.7089979999999999E-12</v>
      </c>
      <c r="V7">
        <v>0.911524</v>
      </c>
      <c r="W7">
        <v>15.255559999999999</v>
      </c>
      <c r="X7" s="1">
        <v>2.0194459999999999E-17</v>
      </c>
      <c r="Y7" s="1">
        <v>6.9239270000000002E-15</v>
      </c>
      <c r="Z7">
        <v>0.90946769999999999</v>
      </c>
      <c r="AA7">
        <v>14.92531</v>
      </c>
      <c r="AB7" s="1">
        <v>3.557842E-18</v>
      </c>
      <c r="AC7" s="1">
        <v>1.298872E-15</v>
      </c>
      <c r="AD7">
        <v>0.90740849999999995</v>
      </c>
      <c r="AE7">
        <v>14.794140000000001</v>
      </c>
      <c r="AF7" s="1">
        <v>3.6438949999999997E-18</v>
      </c>
      <c r="AG7" s="1">
        <v>1.3380739999999999E-15</v>
      </c>
      <c r="AH7">
        <v>0.90107269999999995</v>
      </c>
      <c r="AI7">
        <v>14.78049</v>
      </c>
      <c r="AJ7" s="1">
        <v>4.0717270000000004E-18</v>
      </c>
      <c r="AK7" s="1">
        <v>1.5065329999999999E-15</v>
      </c>
      <c r="AL7">
        <v>0.89465700000000004</v>
      </c>
      <c r="AM7">
        <v>14.93643</v>
      </c>
      <c r="AN7" s="1">
        <v>6.104221E-18</v>
      </c>
      <c r="AO7" s="1">
        <v>2.2680200000000001E-15</v>
      </c>
      <c r="AP7">
        <v>0.88850739999999995</v>
      </c>
      <c r="AQ7">
        <v>15.14565</v>
      </c>
      <c r="AR7" s="1">
        <v>9.1053589999999993E-18</v>
      </c>
      <c r="AS7" s="1">
        <v>3.3858859999999998E-15</v>
      </c>
      <c r="AT7">
        <v>0.88218609999999997</v>
      </c>
      <c r="AU7">
        <v>15.194610000000001</v>
      </c>
      <c r="AV7" s="1">
        <v>1.180665E-17</v>
      </c>
      <c r="AW7" s="1">
        <v>4.396191E-15</v>
      </c>
      <c r="AX7">
        <v>0.87581880000000001</v>
      </c>
      <c r="AY7">
        <v>15.168659999999999</v>
      </c>
      <c r="AZ7" s="1">
        <v>1.4238100000000001E-17</v>
      </c>
      <c r="BA7" s="1">
        <v>5.3108199999999998E-15</v>
      </c>
      <c r="BB7">
        <v>0.86932920000000002</v>
      </c>
      <c r="BC7">
        <v>15.13992</v>
      </c>
      <c r="BD7" s="1">
        <v>1.6282089999999999E-17</v>
      </c>
      <c r="BE7" s="1">
        <v>6.0847660000000004E-15</v>
      </c>
      <c r="BF7">
        <v>0.8629561</v>
      </c>
      <c r="BG7">
        <v>14.860480000000001</v>
      </c>
      <c r="BH7" s="1">
        <v>1.8198120000000001E-17</v>
      </c>
      <c r="BI7" s="1">
        <v>6.8153090000000001E-15</v>
      </c>
      <c r="BJ7">
        <v>0.8567226</v>
      </c>
      <c r="BK7">
        <v>14.77975</v>
      </c>
      <c r="BL7" s="1">
        <v>2.0209750000000001E-17</v>
      </c>
      <c r="BM7" s="1">
        <v>7.5823530000000001E-15</v>
      </c>
      <c r="BN7">
        <v>0.85030539999999999</v>
      </c>
      <c r="BO7">
        <v>14.764469999999999</v>
      </c>
      <c r="BP7" s="1">
        <v>2.1589240000000001E-17</v>
      </c>
      <c r="BQ7" s="1">
        <v>8.1147929999999997E-15</v>
      </c>
      <c r="BR7">
        <v>0.84415779999999996</v>
      </c>
      <c r="BS7">
        <v>14.77449</v>
      </c>
      <c r="BT7" s="1">
        <v>2.3296730000000001E-17</v>
      </c>
      <c r="BU7" s="1">
        <v>8.7759249999999999E-15</v>
      </c>
      <c r="BV7">
        <v>0.83789069999999999</v>
      </c>
      <c r="BW7">
        <v>14.860279999999999</v>
      </c>
      <c r="BX7">
        <v>2.5125919999999999E-17</v>
      </c>
      <c r="BY7" s="1">
        <v>9.4859900000000001E-15</v>
      </c>
      <c r="BZ7">
        <v>0.83146370000000003</v>
      </c>
      <c r="CA7">
        <v>14.98699</v>
      </c>
      <c r="CB7">
        <v>2.7226429999999999E-17</v>
      </c>
      <c r="CC7">
        <v>1.030252E-14</v>
      </c>
      <c r="CD7">
        <v>0.8247506</v>
      </c>
      <c r="CE7">
        <v>14.95335</v>
      </c>
      <c r="CF7">
        <v>2.9574079999999998E-17</v>
      </c>
      <c r="CG7">
        <v>1.121878E-14</v>
      </c>
      <c r="CH7">
        <v>0.81786420000000004</v>
      </c>
      <c r="CI7">
        <v>14.770200000000001</v>
      </c>
      <c r="CJ7">
        <v>3.2053529999999997E-17</v>
      </c>
      <c r="CK7">
        <v>1.219069E-14</v>
      </c>
      <c r="CL7">
        <v>0.81066499999999997</v>
      </c>
      <c r="CM7">
        <v>14.666449999999999</v>
      </c>
      <c r="CN7">
        <v>3.4808469999999997E-17</v>
      </c>
      <c r="CO7">
        <v>1.327532E-14</v>
      </c>
      <c r="CP7">
        <v>0.80328770000000005</v>
      </c>
      <c r="CQ7">
        <v>14.624269999999999</v>
      </c>
      <c r="CR7">
        <v>3.7560060000000002E-17</v>
      </c>
      <c r="CS7">
        <v>1.436008E-14</v>
      </c>
      <c r="CT7">
        <v>0.79664760000000001</v>
      </c>
      <c r="CU7">
        <v>14.494579999999999</v>
      </c>
      <c r="CV7">
        <v>3.9532720000000002E-17</v>
      </c>
      <c r="CW7">
        <v>1.5137439999999999E-14</v>
      </c>
      <c r="CX7">
        <v>0.78927150000000001</v>
      </c>
      <c r="CY7">
        <v>14.441190000000001</v>
      </c>
      <c r="CZ7">
        <v>4.1012490000000001E-17</v>
      </c>
      <c r="DA7">
        <v>1.5737180000000001E-14</v>
      </c>
      <c r="DB7">
        <v>0.78180700000000003</v>
      </c>
      <c r="DC7">
        <v>14.53886</v>
      </c>
      <c r="DD7">
        <v>4.2289880000000002E-17</v>
      </c>
      <c r="DE7">
        <v>1.624469E-14</v>
      </c>
      <c r="DF7">
        <v>0.77492609999999995</v>
      </c>
      <c r="DG7">
        <v>14.69134</v>
      </c>
      <c r="DH7">
        <v>4.295685E-17</v>
      </c>
      <c r="DI7">
        <v>1.6522370000000001E-14</v>
      </c>
      <c r="DJ7">
        <v>0.76799300000000004</v>
      </c>
      <c r="DK7">
        <v>14.66545</v>
      </c>
      <c r="DL7">
        <v>4.3965269999999997E-17</v>
      </c>
      <c r="DM7">
        <v>1.693468E-14</v>
      </c>
      <c r="DN7">
        <v>0.76068380000000002</v>
      </c>
      <c r="DO7">
        <v>14.60247</v>
      </c>
      <c r="DP7">
        <v>4.5075709999999999E-17</v>
      </c>
      <c r="DQ7">
        <v>1.7389340000000001E-14</v>
      </c>
      <c r="DR7">
        <v>0.75312349999999995</v>
      </c>
      <c r="DS7">
        <v>14.335240000000001</v>
      </c>
      <c r="DT7">
        <v>4.6394729999999999E-17</v>
      </c>
      <c r="DU7">
        <v>1.792714E-14</v>
      </c>
      <c r="DV7">
        <v>0.74505679999999996</v>
      </c>
      <c r="DW7">
        <v>14.27333</v>
      </c>
      <c r="DX7">
        <v>4.6518749999999999E-17</v>
      </c>
      <c r="DY7">
        <v>1.7999439999999999E-14</v>
      </c>
      <c r="DZ7">
        <v>0.74054370000000003</v>
      </c>
      <c r="EA7">
        <v>14.213800000000001</v>
      </c>
      <c r="EB7">
        <v>4.6878959999999999E-17</v>
      </c>
      <c r="EC7">
        <v>1.812708E-14</v>
      </c>
      <c r="ED7">
        <v>0.73618130000000004</v>
      </c>
      <c r="EE7">
        <v>14.145899999999999</v>
      </c>
      <c r="EF7">
        <v>4.8966849999999998E-17</v>
      </c>
      <c r="EG7">
        <v>1.8914519999999999E-14</v>
      </c>
      <c r="EH7">
        <v>0.73166010000000004</v>
      </c>
      <c r="EI7">
        <v>14.361689999999999</v>
      </c>
      <c r="EJ7">
        <v>4.5112500000000001E-17</v>
      </c>
      <c r="EK7">
        <v>1.737969E-14</v>
      </c>
      <c r="EL7">
        <v>0.72686819999999996</v>
      </c>
      <c r="EM7">
        <v>14.19548</v>
      </c>
      <c r="EN7">
        <v>4.1179149999999997E-17</v>
      </c>
      <c r="EO7">
        <v>1.5870109999999999E-14</v>
      </c>
      <c r="EP7">
        <v>0.72200600000000004</v>
      </c>
      <c r="EQ7">
        <v>14.066269999999999</v>
      </c>
      <c r="ER7">
        <v>3.9025010000000001E-17</v>
      </c>
      <c r="ES7">
        <v>1.503319E-14</v>
      </c>
      <c r="ET7">
        <v>0.71708870000000002</v>
      </c>
      <c r="EU7">
        <v>14.01671</v>
      </c>
      <c r="EV7">
        <v>3.7301620000000001E-17</v>
      </c>
      <c r="EW7">
        <v>1.4366009999999999E-14</v>
      </c>
      <c r="EX7">
        <v>0.71269519999999997</v>
      </c>
      <c r="EY7">
        <v>13.584239999999999</v>
      </c>
      <c r="EZ7">
        <v>3.6807190000000001E-17</v>
      </c>
      <c r="FA7">
        <v>1.4168089999999999E-14</v>
      </c>
      <c r="FB7">
        <v>0.70842879999999997</v>
      </c>
      <c r="FC7">
        <v>13.2964</v>
      </c>
      <c r="FD7">
        <v>3.6712160000000002E-17</v>
      </c>
      <c r="FE7">
        <v>1.412634E-14</v>
      </c>
      <c r="FF7">
        <v>0.70901429999999999</v>
      </c>
      <c r="FG7">
        <v>13.225250000000001</v>
      </c>
      <c r="FH7">
        <v>3.6950529999999998E-17</v>
      </c>
      <c r="FI7">
        <v>1.4135310000000001E-14</v>
      </c>
      <c r="FJ7">
        <v>0.7094201</v>
      </c>
      <c r="FK7">
        <v>13.30996</v>
      </c>
      <c r="FL7">
        <v>3.231114E-17</v>
      </c>
      <c r="FM7">
        <v>1.226616E-14</v>
      </c>
      <c r="FN7">
        <v>0.70914129999999997</v>
      </c>
      <c r="FO7">
        <v>13.65563</v>
      </c>
      <c r="FP7">
        <v>2.3358330000000001E-17</v>
      </c>
      <c r="FQ7">
        <v>8.8244289999999999E-15</v>
      </c>
      <c r="FR7">
        <v>0.70869320000000002</v>
      </c>
      <c r="FS7">
        <v>13.69211</v>
      </c>
      <c r="FT7">
        <v>1.6706030000000001E-17</v>
      </c>
      <c r="FU7">
        <v>6.3009379999999998E-15</v>
      </c>
      <c r="FV7">
        <v>0.70820720000000004</v>
      </c>
      <c r="FW7">
        <v>13.67474</v>
      </c>
      <c r="FX7">
        <v>1.298269E-17</v>
      </c>
      <c r="FY7">
        <v>4.8915839999999998E-15</v>
      </c>
      <c r="FZ7">
        <v>0.70765849999999997</v>
      </c>
      <c r="GA7">
        <v>13.521890000000001</v>
      </c>
      <c r="GB7">
        <v>1.097308E-17</v>
      </c>
      <c r="GC7">
        <v>4.1280300000000001E-15</v>
      </c>
      <c r="GD7">
        <v>0.70713610000000005</v>
      </c>
      <c r="GE7">
        <v>13.03126</v>
      </c>
      <c r="GF7">
        <v>9.8152910000000002E-18</v>
      </c>
      <c r="GG7">
        <v>3.6846160000000002E-15</v>
      </c>
      <c r="GH7">
        <v>0.70659669999999997</v>
      </c>
      <c r="GI7">
        <v>12.83991</v>
      </c>
      <c r="GJ7">
        <v>9.0763419999999995E-18</v>
      </c>
      <c r="GK7">
        <v>3.3987079999999999E-15</v>
      </c>
      <c r="GL7">
        <v>0.70672860000000004</v>
      </c>
      <c r="GM7">
        <v>12.79121</v>
      </c>
      <c r="GN7">
        <v>8.5315020000000002E-18</v>
      </c>
      <c r="GO7">
        <v>3.1842049999999998E-15</v>
      </c>
      <c r="GP7">
        <v>0.70684990000000003</v>
      </c>
      <c r="GQ7">
        <v>12.99527</v>
      </c>
      <c r="GR7">
        <v>7.8479650000000003E-18</v>
      </c>
      <c r="GS7">
        <v>2.9170250000000001E-15</v>
      </c>
      <c r="GT7">
        <v>0.70686199999999999</v>
      </c>
      <c r="GU7">
        <v>13.40611</v>
      </c>
      <c r="GV7">
        <v>6.8949190000000002E-18</v>
      </c>
      <c r="GW7">
        <v>2.553354E-15</v>
      </c>
      <c r="GX7">
        <v>0.70686470000000001</v>
      </c>
      <c r="GY7">
        <v>13.48997</v>
      </c>
      <c r="GZ7">
        <v>6.1524799999999999E-18</v>
      </c>
      <c r="HA7">
        <v>2.2726010000000001E-15</v>
      </c>
      <c r="HB7">
        <v>0.70686269999999995</v>
      </c>
      <c r="HC7">
        <v>13.46773</v>
      </c>
      <c r="HD7">
        <v>5.6481209999999998E-18</v>
      </c>
      <c r="HE7">
        <v>2.0805849999999999E-15</v>
      </c>
      <c r="HF7">
        <v>0.70689769999999996</v>
      </c>
      <c r="HG7">
        <v>13.410769999999999</v>
      </c>
      <c r="HH7">
        <v>5.2967219999999998E-18</v>
      </c>
      <c r="HI7">
        <v>1.9456820000000001E-15</v>
      </c>
      <c r="HJ7">
        <v>0.70690149999999996</v>
      </c>
      <c r="HK7">
        <v>13.011200000000001</v>
      </c>
      <c r="HL7">
        <v>5.0225010000000003E-18</v>
      </c>
      <c r="HM7">
        <v>1.8391849999999999E-15</v>
      </c>
      <c r="HN7">
        <v>0.70690770000000003</v>
      </c>
      <c r="HO7">
        <v>12.857279999999999</v>
      </c>
      <c r="HP7">
        <v>4.7875850000000002E-18</v>
      </c>
      <c r="HQ7">
        <v>1.747827E-15</v>
      </c>
      <c r="HR7">
        <v>0.70788119999999999</v>
      </c>
      <c r="HS7">
        <v>12.855230000000001</v>
      </c>
      <c r="HT7">
        <v>4.5610150000000002E-18</v>
      </c>
      <c r="HU7">
        <v>1.657684E-15</v>
      </c>
      <c r="HV7">
        <v>0.70880960000000004</v>
      </c>
      <c r="HW7">
        <v>13.05373</v>
      </c>
      <c r="HX7">
        <v>4.1074770000000003E-18</v>
      </c>
      <c r="HY7">
        <v>1.484249E-15</v>
      </c>
      <c r="HZ7">
        <v>0.70964879999999997</v>
      </c>
      <c r="IA7">
        <v>13.26947</v>
      </c>
      <c r="IB7">
        <v>3.33239E-18</v>
      </c>
      <c r="IC7">
        <v>1.198706E-15</v>
      </c>
      <c r="ID7">
        <v>0.71047340000000003</v>
      </c>
      <c r="IE7">
        <v>13.17611</v>
      </c>
      <c r="IF7">
        <v>2.7424600000000001E-18</v>
      </c>
      <c r="IG7">
        <v>9.8414680000000001E-16</v>
      </c>
      <c r="IH7">
        <v>0.71126290000000003</v>
      </c>
      <c r="II7">
        <v>13.491099999999999</v>
      </c>
      <c r="IJ7">
        <v>2.383927E-18</v>
      </c>
      <c r="IK7">
        <v>8.5381830000000005E-16</v>
      </c>
      <c r="IL7">
        <v>0.71203590000000005</v>
      </c>
      <c r="IM7">
        <v>13.392659999999999</v>
      </c>
      <c r="IN7">
        <v>2.1645639999999999E-18</v>
      </c>
      <c r="IO7">
        <v>7.7347029999999997E-16</v>
      </c>
      <c r="IP7">
        <v>0.71281159999999999</v>
      </c>
      <c r="IQ7">
        <v>13.0634</v>
      </c>
      <c r="IR7">
        <v>2.015165E-18</v>
      </c>
      <c r="IS7">
        <v>7.1839700000000005E-16</v>
      </c>
      <c r="IT7">
        <v>0.71357990000000004</v>
      </c>
      <c r="IU7">
        <v>12.988250000000001</v>
      </c>
      <c r="IV7">
        <v>1.8887910000000001E-18</v>
      </c>
      <c r="IW7">
        <v>6.7186519999999999E-16</v>
      </c>
      <c r="IX7">
        <v>0.71305540000000001</v>
      </c>
      <c r="IY7">
        <v>12.957420000000001</v>
      </c>
      <c r="IZ7">
        <v>1.7996689999999999E-18</v>
      </c>
      <c r="JA7">
        <v>6.3983750000000002E-16</v>
      </c>
      <c r="JB7">
        <v>0.71255880000000005</v>
      </c>
      <c r="JC7">
        <v>13.189909999999999</v>
      </c>
      <c r="JD7">
        <v>1.8892580000000001E-18</v>
      </c>
      <c r="JE7">
        <v>6.7300810000000001E-16</v>
      </c>
      <c r="JF7">
        <v>0.71227010000000002</v>
      </c>
      <c r="JG7">
        <v>13.59205</v>
      </c>
      <c r="JH7">
        <v>2.2909709999999999E-18</v>
      </c>
      <c r="JI7">
        <v>8.1574440000000001E-16</v>
      </c>
      <c r="JJ7">
        <v>0.71200019999999997</v>
      </c>
      <c r="JK7">
        <v>13.7096</v>
      </c>
      <c r="JL7">
        <v>2.6254650000000002E-18</v>
      </c>
      <c r="JM7">
        <v>9.3235619999999992E-16</v>
      </c>
      <c r="JN7">
        <v>0.71173909999999996</v>
      </c>
      <c r="JO7">
        <v>13.7456</v>
      </c>
      <c r="JP7">
        <v>2.7720730000000001E-18</v>
      </c>
      <c r="JQ7">
        <v>9.8254229999999997E-16</v>
      </c>
      <c r="JR7">
        <v>0.71146569999999998</v>
      </c>
      <c r="JS7">
        <v>13.61192</v>
      </c>
      <c r="JT7">
        <v>2.7994489999999999E-18</v>
      </c>
      <c r="JU7">
        <v>9.9091260000000009E-16</v>
      </c>
      <c r="JV7">
        <v>0.71121639999999997</v>
      </c>
      <c r="JW7">
        <v>13.194050000000001</v>
      </c>
      <c r="JX7">
        <v>2.7583910000000001E-18</v>
      </c>
      <c r="JY7">
        <v>9.7562189999999992E-16</v>
      </c>
      <c r="JZ7">
        <v>0.71096239999999999</v>
      </c>
      <c r="KA7">
        <v>13.0595</v>
      </c>
      <c r="KB7">
        <v>2.6928030000000001E-18</v>
      </c>
      <c r="KC7">
        <v>9.5190099999999996E-16</v>
      </c>
      <c r="KD7">
        <v>0.71102860000000001</v>
      </c>
      <c r="KE7">
        <v>13.06143</v>
      </c>
      <c r="KF7">
        <v>2.6026939999999999E-18</v>
      </c>
      <c r="KG7">
        <v>9.1938349999999992E-16</v>
      </c>
      <c r="KH7">
        <v>0.71106930000000002</v>
      </c>
      <c r="KI7">
        <v>13.139150000000001</v>
      </c>
      <c r="KJ7">
        <v>2.470916E-18</v>
      </c>
      <c r="KK7">
        <v>8.7190459999999999E-16</v>
      </c>
      <c r="KL7">
        <v>0.71109009999999995</v>
      </c>
      <c r="KM7">
        <v>13.47949</v>
      </c>
      <c r="KN7">
        <v>2.2831069999999999E-18</v>
      </c>
      <c r="KO7">
        <v>8.0533550000000001E-16</v>
      </c>
      <c r="KP7">
        <v>0.71108970000000005</v>
      </c>
      <c r="KQ7">
        <v>13.39142</v>
      </c>
      <c r="KR7">
        <v>2.1209499999999999E-18</v>
      </c>
      <c r="KS7">
        <v>7.4825329999999998E-16</v>
      </c>
      <c r="KT7">
        <v>0.71108879999999997</v>
      </c>
      <c r="KU7">
        <v>13.531269999999999</v>
      </c>
      <c r="KV7">
        <v>2.0042689999999999E-18</v>
      </c>
      <c r="KW7">
        <v>7.0726840000000004E-16</v>
      </c>
      <c r="KX7">
        <v>0.71112500000000001</v>
      </c>
      <c r="KY7">
        <v>13.30302</v>
      </c>
      <c r="KZ7">
        <v>1.9083330000000002E-18</v>
      </c>
      <c r="LA7">
        <v>6.7353619999999999E-16</v>
      </c>
      <c r="LB7">
        <v>0.71109489999999997</v>
      </c>
      <c r="LC7">
        <v>13.2036</v>
      </c>
      <c r="LD7">
        <v>1.8269929999999999E-18</v>
      </c>
      <c r="LE7">
        <v>6.4504359999999997E-16</v>
      </c>
      <c r="LF7">
        <v>0.71111970000000002</v>
      </c>
      <c r="LG7">
        <v>13.13936</v>
      </c>
      <c r="LH7">
        <v>1.7528199999999999E-18</v>
      </c>
      <c r="LI7">
        <v>6.1904189999999995E-16</v>
      </c>
      <c r="LJ7">
        <v>0.71075029999999995</v>
      </c>
      <c r="LK7">
        <v>13.115819999999999</v>
      </c>
      <c r="LL7">
        <v>1.6894479999999999E-18</v>
      </c>
      <c r="LM7">
        <v>5.9712039999999996E-16</v>
      </c>
      <c r="LN7">
        <v>0.71045049999999998</v>
      </c>
      <c r="LO7">
        <v>13.324540000000001</v>
      </c>
      <c r="LP7">
        <v>1.6562170000000001E-18</v>
      </c>
      <c r="LQ7">
        <v>5.8598810000000003E-16</v>
      </c>
      <c r="LR7">
        <v>0.71018579999999998</v>
      </c>
      <c r="LS7">
        <v>13.664870000000001</v>
      </c>
      <c r="LT7">
        <v>1.667567E-18</v>
      </c>
      <c r="LU7">
        <v>5.9043320000000003E-16</v>
      </c>
      <c r="LV7">
        <v>0.70992710000000003</v>
      </c>
      <c r="LW7">
        <v>13.812900000000001</v>
      </c>
      <c r="LX7">
        <v>1.668364E-18</v>
      </c>
      <c r="LY7">
        <v>5.9094229999999997E-16</v>
      </c>
      <c r="LZ7">
        <v>0.70965230000000001</v>
      </c>
      <c r="MA7">
        <v>13.869070000000001</v>
      </c>
      <c r="MB7">
        <v>1.649804E-18</v>
      </c>
      <c r="MC7">
        <v>5.8453099999999997E-16</v>
      </c>
      <c r="MD7">
        <v>0.70940320000000001</v>
      </c>
      <c r="ME7">
        <v>13.816789999999999</v>
      </c>
      <c r="MF7">
        <v>1.612058E-18</v>
      </c>
      <c r="MG7">
        <v>5.7131050000000002E-16</v>
      </c>
      <c r="MH7">
        <v>0.70914710000000003</v>
      </c>
      <c r="MI7">
        <v>13.429449999999999</v>
      </c>
      <c r="MJ7">
        <v>1.568335E-18</v>
      </c>
      <c r="MK7">
        <v>5.5603619999999995E-16</v>
      </c>
      <c r="ML7">
        <v>0.70888649999999997</v>
      </c>
      <c r="MM7">
        <v>13.19726</v>
      </c>
      <c r="MN7">
        <v>1.5243009999999999E-18</v>
      </c>
      <c r="MO7">
        <v>5.4059960000000002E-16</v>
      </c>
      <c r="MP7">
        <v>0.70860480000000003</v>
      </c>
      <c r="MQ7">
        <v>13.19093</v>
      </c>
      <c r="MR7">
        <v>1.4762799999999999E-18</v>
      </c>
      <c r="MS7">
        <v>5.2377340000000001E-16</v>
      </c>
      <c r="MT7">
        <v>0.70835130000000002</v>
      </c>
      <c r="MU7">
        <v>13.27708</v>
      </c>
      <c r="MV7">
        <v>1.434307E-18</v>
      </c>
      <c r="MW7">
        <v>5.0892700000000002E-16</v>
      </c>
      <c r="MX7">
        <v>0.70809460000000002</v>
      </c>
      <c r="MY7">
        <v>13.548260000000001</v>
      </c>
      <c r="MZ7">
        <v>1.391024E-18</v>
      </c>
      <c r="NA7">
        <v>4.9365390000000003E-16</v>
      </c>
      <c r="NB7">
        <v>0.70780390000000004</v>
      </c>
      <c r="NC7">
        <v>13.79466</v>
      </c>
      <c r="ND7">
        <v>1.351383E-18</v>
      </c>
      <c r="NE7">
        <v>4.79649E-16</v>
      </c>
      <c r="NF7">
        <v>0.70780390000000004</v>
      </c>
      <c r="NG7">
        <v>13.79466</v>
      </c>
      <c r="NH7">
        <v>1.351383E-18</v>
      </c>
      <c r="NI7">
        <v>4.79649E-16</v>
      </c>
      <c r="NJ7">
        <v>0.70780390000000004</v>
      </c>
      <c r="NK7">
        <v>13.79466</v>
      </c>
      <c r="NL7">
        <v>1.351383E-18</v>
      </c>
      <c r="NM7">
        <v>4.79649E-16</v>
      </c>
      <c r="NN7">
        <v>0.70780390000000004</v>
      </c>
      <c r="NO7">
        <v>13.79466</v>
      </c>
      <c r="NP7">
        <v>1.351383E-18</v>
      </c>
      <c r="NQ7">
        <v>4.79649E-16</v>
      </c>
      <c r="NR7">
        <v>0.70780390000000004</v>
      </c>
      <c r="NS7">
        <v>13.79466</v>
      </c>
      <c r="NT7">
        <v>1.351383E-18</v>
      </c>
      <c r="NU7">
        <v>4.79649E-16</v>
      </c>
      <c r="NV7">
        <v>0.70780390000000004</v>
      </c>
      <c r="NW7">
        <v>13.79466</v>
      </c>
      <c r="NX7">
        <v>1.351383E-18</v>
      </c>
      <c r="NY7">
        <v>4.79649E-16</v>
      </c>
      <c r="NZ7">
        <v>0.70780390000000004</v>
      </c>
      <c r="OA7">
        <v>13.79466</v>
      </c>
      <c r="OB7">
        <v>1.351383E-18</v>
      </c>
      <c r="OC7">
        <v>4.79649E-16</v>
      </c>
      <c r="OD7">
        <v>0.70780390000000004</v>
      </c>
      <c r="OE7">
        <v>13.79466</v>
      </c>
      <c r="OF7">
        <v>1.351383E-18</v>
      </c>
      <c r="OG7">
        <v>4.79649E-16</v>
      </c>
      <c r="OH7">
        <v>0.70780390000000004</v>
      </c>
      <c r="OI7">
        <v>13.79466</v>
      </c>
      <c r="OJ7">
        <v>1.351383E-18</v>
      </c>
      <c r="OK7">
        <v>4.79649E-16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0.88724139999999996</v>
      </c>
      <c r="G8">
        <v>15.057930000000001</v>
      </c>
      <c r="H8" s="1">
        <v>3.8349990000000003E-6</v>
      </c>
      <c r="I8" s="1">
        <v>1.138675E-3</v>
      </c>
      <c r="J8">
        <v>0.88527069999999997</v>
      </c>
      <c r="K8">
        <v>15.327310000000001</v>
      </c>
      <c r="L8" s="1">
        <v>7.4991740000000007E-9</v>
      </c>
      <c r="M8" s="1">
        <v>2.2277229999999999E-6</v>
      </c>
      <c r="N8">
        <v>0.88329460000000004</v>
      </c>
      <c r="O8">
        <v>15.223420000000001</v>
      </c>
      <c r="P8" s="1">
        <v>1.4986920000000001E-11</v>
      </c>
      <c r="Q8" s="1">
        <v>4.4608830000000001E-9</v>
      </c>
      <c r="R8">
        <v>0.88128379999999995</v>
      </c>
      <c r="S8">
        <v>15.30768</v>
      </c>
      <c r="T8" s="1">
        <v>3.0983999999999997E-14</v>
      </c>
      <c r="U8" s="1">
        <v>9.2351310000000006E-12</v>
      </c>
      <c r="V8">
        <v>0.87930540000000001</v>
      </c>
      <c r="W8">
        <v>15.302429999999999</v>
      </c>
      <c r="X8" s="1">
        <v>8.1809470000000001E-17</v>
      </c>
      <c r="Y8" s="1">
        <v>2.502782E-14</v>
      </c>
      <c r="Z8">
        <v>0.8772761</v>
      </c>
      <c r="AA8">
        <v>14.942209999999999</v>
      </c>
      <c r="AB8" s="1">
        <v>1.7730580000000001E-17</v>
      </c>
      <c r="AC8" s="1">
        <v>5.9121240000000004E-15</v>
      </c>
      <c r="AD8">
        <v>0.87522049999999996</v>
      </c>
      <c r="AE8">
        <v>14.78196</v>
      </c>
      <c r="AF8" s="1">
        <v>1.8212319999999999E-17</v>
      </c>
      <c r="AG8" s="1">
        <v>6.0821650000000001E-15</v>
      </c>
      <c r="AH8">
        <v>0.86895690000000003</v>
      </c>
      <c r="AI8">
        <v>14.76304</v>
      </c>
      <c r="AJ8" s="1">
        <v>2.033754E-17</v>
      </c>
      <c r="AK8" s="1">
        <v>6.837217E-15</v>
      </c>
      <c r="AL8">
        <v>0.86257280000000003</v>
      </c>
      <c r="AM8">
        <v>14.92379</v>
      </c>
      <c r="AN8" s="1">
        <v>3.033629E-17</v>
      </c>
      <c r="AO8" s="1">
        <v>1.0263789999999999E-14</v>
      </c>
      <c r="AP8">
        <v>0.85644659999999995</v>
      </c>
      <c r="AQ8">
        <v>15.173970000000001</v>
      </c>
      <c r="AR8" s="1">
        <v>4.4493649999999999E-17</v>
      </c>
      <c r="AS8" s="1">
        <v>1.5075169999999999E-14</v>
      </c>
      <c r="AT8">
        <v>0.85019029999999995</v>
      </c>
      <c r="AU8">
        <v>15.231019999999999</v>
      </c>
      <c r="AV8" s="1">
        <v>5.6807519999999996E-17</v>
      </c>
      <c r="AW8" s="1">
        <v>1.9289200000000001E-14</v>
      </c>
      <c r="AX8">
        <v>0.84384320000000002</v>
      </c>
      <c r="AY8">
        <v>15.202920000000001</v>
      </c>
      <c r="AZ8" s="1">
        <v>6.7547809999999996E-17</v>
      </c>
      <c r="BA8" s="1">
        <v>2.3000739999999999E-14</v>
      </c>
      <c r="BB8">
        <v>0.83746759999999998</v>
      </c>
      <c r="BC8">
        <v>15.178710000000001</v>
      </c>
      <c r="BD8" s="1">
        <v>7.6199679999999994E-17</v>
      </c>
      <c r="BE8" s="1">
        <v>2.6025740000000001E-14</v>
      </c>
      <c r="BF8">
        <v>0.83125159999999998</v>
      </c>
      <c r="BG8">
        <v>14.860989999999999</v>
      </c>
      <c r="BH8" s="1">
        <v>8.4132700000000005E-17</v>
      </c>
      <c r="BI8" s="1">
        <v>2.8832940000000003E-14</v>
      </c>
      <c r="BJ8">
        <v>0.82525579999999998</v>
      </c>
      <c r="BK8">
        <v>14.763299999999999</v>
      </c>
      <c r="BL8" s="1">
        <v>9.226449E-17</v>
      </c>
      <c r="BM8" s="1">
        <v>3.1713889999999998E-14</v>
      </c>
      <c r="BN8">
        <v>0.81910179999999999</v>
      </c>
      <c r="BO8">
        <v>14.74539</v>
      </c>
      <c r="BP8" s="1">
        <v>9.7350889999999994E-17</v>
      </c>
      <c r="BQ8" s="1">
        <v>3.3569970000000001E-14</v>
      </c>
      <c r="BR8">
        <v>0.81303970000000003</v>
      </c>
      <c r="BS8">
        <v>14.75766</v>
      </c>
      <c r="BT8" s="1">
        <v>1.038553E-16</v>
      </c>
      <c r="BU8" s="1">
        <v>3.594513E-14</v>
      </c>
      <c r="BV8">
        <v>0.80687059999999999</v>
      </c>
      <c r="BW8">
        <v>14.852460000000001</v>
      </c>
      <c r="BX8">
        <v>1.106985E-16</v>
      </c>
      <c r="BY8" s="1">
        <v>3.8460789999999998E-14</v>
      </c>
      <c r="BZ8">
        <v>0.80054069999999999</v>
      </c>
      <c r="CA8">
        <v>15.017670000000001</v>
      </c>
      <c r="CB8">
        <v>1.185396E-16</v>
      </c>
      <c r="CC8">
        <v>4.1350740000000001E-14</v>
      </c>
      <c r="CD8">
        <v>0.79396080000000002</v>
      </c>
      <c r="CE8">
        <v>14.973420000000001</v>
      </c>
      <c r="CF8">
        <v>1.2715560000000001E-16</v>
      </c>
      <c r="CG8">
        <v>4.4541210000000002E-14</v>
      </c>
      <c r="CH8">
        <v>0.78715939999999995</v>
      </c>
      <c r="CI8">
        <v>14.780900000000001</v>
      </c>
      <c r="CJ8">
        <v>1.3604819999999999E-16</v>
      </c>
      <c r="CK8">
        <v>4.786072E-14</v>
      </c>
      <c r="CL8">
        <v>0.78010690000000005</v>
      </c>
      <c r="CM8">
        <v>14.64912</v>
      </c>
      <c r="CN8">
        <v>1.4581540000000001E-16</v>
      </c>
      <c r="CO8">
        <v>5.1534740000000001E-14</v>
      </c>
      <c r="CP8">
        <v>0.77297119999999997</v>
      </c>
      <c r="CQ8">
        <v>14.601520000000001</v>
      </c>
      <c r="CR8">
        <v>1.5509760000000001E-16</v>
      </c>
      <c r="CS8">
        <v>5.5045609999999998E-14</v>
      </c>
      <c r="CT8">
        <v>0.76662819999999998</v>
      </c>
      <c r="CU8">
        <v>14.46916</v>
      </c>
      <c r="CV8">
        <v>1.6103019999999999E-16</v>
      </c>
      <c r="CW8">
        <v>5.73334E-14</v>
      </c>
      <c r="CX8">
        <v>0.75960609999999995</v>
      </c>
      <c r="CY8">
        <v>14.40911</v>
      </c>
      <c r="CZ8">
        <v>1.648566E-16</v>
      </c>
      <c r="DA8">
        <v>5.8936869999999995E-14</v>
      </c>
      <c r="DB8">
        <v>0.75267759999999995</v>
      </c>
      <c r="DC8">
        <v>14.521470000000001</v>
      </c>
      <c r="DD8">
        <v>1.6744690000000001E-16</v>
      </c>
      <c r="DE8">
        <v>6.0034400000000001E-14</v>
      </c>
      <c r="DF8">
        <v>0.74609829999999999</v>
      </c>
      <c r="DG8">
        <v>14.706469999999999</v>
      </c>
      <c r="DH8">
        <v>1.679553E-16</v>
      </c>
      <c r="DI8">
        <v>6.0435940000000004E-14</v>
      </c>
      <c r="DJ8">
        <v>0.73920600000000003</v>
      </c>
      <c r="DK8">
        <v>14.67943</v>
      </c>
      <c r="DL8">
        <v>1.6963780000000001E-16</v>
      </c>
      <c r="DM8">
        <v>6.1275580000000006E-14</v>
      </c>
      <c r="DN8">
        <v>0.73204860000000005</v>
      </c>
      <c r="DO8">
        <v>14.62134</v>
      </c>
      <c r="DP8">
        <v>1.715716E-16</v>
      </c>
      <c r="DQ8">
        <v>6.2228750000000001E-14</v>
      </c>
      <c r="DR8">
        <v>0.72465139999999995</v>
      </c>
      <c r="DS8">
        <v>14.313090000000001</v>
      </c>
      <c r="DT8">
        <v>1.741054E-16</v>
      </c>
      <c r="DU8">
        <v>6.3409059999999997E-14</v>
      </c>
      <c r="DV8">
        <v>0.71679800000000005</v>
      </c>
      <c r="DW8">
        <v>14.2357</v>
      </c>
      <c r="DX8">
        <v>1.716828E-16</v>
      </c>
      <c r="DY8">
        <v>6.2763039999999998E-14</v>
      </c>
      <c r="DZ8">
        <v>0.71260639999999997</v>
      </c>
      <c r="EA8">
        <v>14.186780000000001</v>
      </c>
      <c r="EB8">
        <v>1.7164629999999999E-16</v>
      </c>
      <c r="EC8">
        <v>6.2858920000000002E-14</v>
      </c>
      <c r="ED8">
        <v>0.70867049999999998</v>
      </c>
      <c r="EE8">
        <v>14.124639999999999</v>
      </c>
      <c r="EF8">
        <v>1.7760510000000001E-16</v>
      </c>
      <c r="EG8">
        <v>6.5053340000000002E-14</v>
      </c>
      <c r="EH8">
        <v>0.70459620000000001</v>
      </c>
      <c r="EI8">
        <v>14.40117</v>
      </c>
      <c r="EJ8">
        <v>1.613585E-16</v>
      </c>
      <c r="EK8">
        <v>5.9011970000000004E-14</v>
      </c>
      <c r="EL8">
        <v>0.70032499999999998</v>
      </c>
      <c r="EM8">
        <v>14.233829999999999</v>
      </c>
      <c r="EN8">
        <v>1.4635689999999999E-16</v>
      </c>
      <c r="EO8">
        <v>5.364224E-14</v>
      </c>
      <c r="EP8">
        <v>0.69603740000000003</v>
      </c>
      <c r="EQ8">
        <v>14.098229999999999</v>
      </c>
      <c r="ER8">
        <v>1.3749210000000001E-16</v>
      </c>
      <c r="ES8">
        <v>5.044034E-14</v>
      </c>
      <c r="ET8">
        <v>0.69186020000000004</v>
      </c>
      <c r="EU8">
        <v>14.07156</v>
      </c>
      <c r="EV8">
        <v>1.304299E-16</v>
      </c>
      <c r="EW8">
        <v>4.7918389999999999E-14</v>
      </c>
      <c r="EX8">
        <v>0.68789670000000003</v>
      </c>
      <c r="EY8">
        <v>13.604749999999999</v>
      </c>
      <c r="EZ8">
        <v>1.277191E-16</v>
      </c>
      <c r="FA8">
        <v>4.6985959999999999E-14</v>
      </c>
      <c r="FB8">
        <v>0.68378539999999999</v>
      </c>
      <c r="FC8">
        <v>13.266690000000001</v>
      </c>
      <c r="FD8">
        <v>1.2642629999999999E-16</v>
      </c>
      <c r="FE8">
        <v>4.658015E-14</v>
      </c>
      <c r="FF8">
        <v>0.68468240000000002</v>
      </c>
      <c r="FG8">
        <v>13.19538</v>
      </c>
      <c r="FH8">
        <v>1.2688469999999999E-16</v>
      </c>
      <c r="FI8">
        <v>4.6513379999999999E-14</v>
      </c>
      <c r="FJ8">
        <v>0.6853207</v>
      </c>
      <c r="FK8">
        <v>13.29636</v>
      </c>
      <c r="FL8">
        <v>1.097971E-16</v>
      </c>
      <c r="FM8">
        <v>3.990711E-14</v>
      </c>
      <c r="FN8">
        <v>0.68517150000000004</v>
      </c>
      <c r="FO8">
        <v>13.72709</v>
      </c>
      <c r="FP8">
        <v>7.8921260000000003E-17</v>
      </c>
      <c r="FQ8">
        <v>2.8545440000000003E-14</v>
      </c>
      <c r="FR8">
        <v>0.68476179999999998</v>
      </c>
      <c r="FS8">
        <v>13.78974</v>
      </c>
      <c r="FT8">
        <v>5.6541339999999996E-17</v>
      </c>
      <c r="FU8">
        <v>2.04279E-14</v>
      </c>
      <c r="FV8">
        <v>0.68426690000000001</v>
      </c>
      <c r="FW8">
        <v>13.784319999999999</v>
      </c>
      <c r="FX8">
        <v>4.4099400000000001E-17</v>
      </c>
      <c r="FY8">
        <v>1.592545E-14</v>
      </c>
      <c r="FZ8">
        <v>0.68381820000000004</v>
      </c>
      <c r="GA8">
        <v>13.6206</v>
      </c>
      <c r="GB8">
        <v>3.7359039999999999E-17</v>
      </c>
      <c r="GC8">
        <v>1.347724E-14</v>
      </c>
      <c r="GD8">
        <v>0.68328169999999999</v>
      </c>
      <c r="GE8">
        <v>13.06353</v>
      </c>
      <c r="GF8">
        <v>3.3459780000000002E-17</v>
      </c>
      <c r="GG8">
        <v>1.2049400000000001E-14</v>
      </c>
      <c r="GH8">
        <v>0.68280640000000004</v>
      </c>
      <c r="GI8">
        <v>12.828279999999999</v>
      </c>
      <c r="GJ8">
        <v>3.0939919999999999E-17</v>
      </c>
      <c r="GK8">
        <v>1.1117320000000001E-14</v>
      </c>
      <c r="GL8">
        <v>0.6829672</v>
      </c>
      <c r="GM8">
        <v>12.76999</v>
      </c>
      <c r="GN8">
        <v>2.909326E-17</v>
      </c>
      <c r="GO8">
        <v>1.0420590000000001E-14</v>
      </c>
      <c r="GP8">
        <v>0.68309260000000005</v>
      </c>
      <c r="GQ8">
        <v>12.98987</v>
      </c>
      <c r="GR8">
        <v>2.670047E-17</v>
      </c>
      <c r="GS8">
        <v>9.5212189999999999E-15</v>
      </c>
      <c r="GT8">
        <v>0.68309149999999996</v>
      </c>
      <c r="GU8">
        <v>13.48718</v>
      </c>
      <c r="GV8">
        <v>2.3437599999999999E-17</v>
      </c>
      <c r="GW8">
        <v>8.327148E-15</v>
      </c>
      <c r="GX8">
        <v>0.68313000000000001</v>
      </c>
      <c r="GY8">
        <v>13.59126</v>
      </c>
      <c r="GZ8">
        <v>2.0947480000000001E-17</v>
      </c>
      <c r="HA8">
        <v>7.4245859999999994E-15</v>
      </c>
      <c r="HB8">
        <v>0.68312340000000005</v>
      </c>
      <c r="HC8">
        <v>13.578060000000001</v>
      </c>
      <c r="HD8">
        <v>1.924946E-17</v>
      </c>
      <c r="HE8">
        <v>6.8043720000000002E-15</v>
      </c>
      <c r="HF8">
        <v>0.68311999999999995</v>
      </c>
      <c r="HG8">
        <v>13.50507</v>
      </c>
      <c r="HH8">
        <v>1.8069409999999999E-17</v>
      </c>
      <c r="HI8">
        <v>6.3698769999999998E-15</v>
      </c>
      <c r="HJ8">
        <v>0.68313210000000002</v>
      </c>
      <c r="HK8">
        <v>13.04452</v>
      </c>
      <c r="HL8">
        <v>1.714029E-17</v>
      </c>
      <c r="HM8">
        <v>6.0237880000000004E-15</v>
      </c>
      <c r="HN8">
        <v>0.68313939999999995</v>
      </c>
      <c r="HO8">
        <v>12.83793</v>
      </c>
      <c r="HP8">
        <v>1.6342600000000001E-17</v>
      </c>
      <c r="HQ8">
        <v>5.7259199999999998E-15</v>
      </c>
      <c r="HR8">
        <v>0.68414909999999995</v>
      </c>
      <c r="HS8">
        <v>12.832890000000001</v>
      </c>
      <c r="HT8">
        <v>1.55816E-17</v>
      </c>
      <c r="HU8">
        <v>5.4339029999999997E-15</v>
      </c>
      <c r="HV8">
        <v>0.68509500000000001</v>
      </c>
      <c r="HW8">
        <v>13.04837</v>
      </c>
      <c r="HX8">
        <v>1.3982550000000001E-17</v>
      </c>
      <c r="HY8">
        <v>4.843622E-15</v>
      </c>
      <c r="HZ8">
        <v>0.68591950000000002</v>
      </c>
      <c r="IA8">
        <v>13.335660000000001</v>
      </c>
      <c r="IB8">
        <v>1.1334E-17</v>
      </c>
      <c r="IC8">
        <v>3.9069940000000001E-15</v>
      </c>
      <c r="ID8">
        <v>0.68669309999999995</v>
      </c>
      <c r="IE8">
        <v>13.20965</v>
      </c>
      <c r="IF8">
        <v>9.3658959999999992E-18</v>
      </c>
      <c r="IG8">
        <v>3.2208349999999998E-15</v>
      </c>
      <c r="IH8">
        <v>0.68741189999999996</v>
      </c>
      <c r="II8">
        <v>13.580069999999999</v>
      </c>
      <c r="IJ8">
        <v>8.1749460000000002E-18</v>
      </c>
      <c r="IK8">
        <v>2.8054180000000001E-15</v>
      </c>
      <c r="IL8">
        <v>0.68817689999999998</v>
      </c>
      <c r="IM8">
        <v>13.469340000000001</v>
      </c>
      <c r="IN8">
        <v>7.4463419999999997E-18</v>
      </c>
      <c r="IO8">
        <v>2.5491729999999998E-15</v>
      </c>
      <c r="IP8">
        <v>0.68892010000000004</v>
      </c>
      <c r="IQ8">
        <v>13.08906</v>
      </c>
      <c r="IR8">
        <v>6.947521E-18</v>
      </c>
      <c r="IS8">
        <v>2.37217E-15</v>
      </c>
      <c r="IT8">
        <v>0.68963830000000004</v>
      </c>
      <c r="IU8">
        <v>12.983779999999999</v>
      </c>
      <c r="IV8">
        <v>6.5240339999999997E-18</v>
      </c>
      <c r="IW8">
        <v>2.2222209999999999E-15</v>
      </c>
      <c r="IX8">
        <v>0.68904290000000001</v>
      </c>
      <c r="IY8">
        <v>12.942209999999999</v>
      </c>
      <c r="IZ8">
        <v>6.2205209999999999E-18</v>
      </c>
      <c r="JA8">
        <v>2.1177099999999999E-15</v>
      </c>
      <c r="JB8">
        <v>0.68851580000000001</v>
      </c>
      <c r="JC8">
        <v>13.19182</v>
      </c>
      <c r="JD8">
        <v>6.5824540000000003E-18</v>
      </c>
      <c r="JE8">
        <v>2.247585E-15</v>
      </c>
      <c r="JF8">
        <v>0.68822320000000003</v>
      </c>
      <c r="JG8">
        <v>13.682729999999999</v>
      </c>
      <c r="JH8">
        <v>7.9896070000000007E-18</v>
      </c>
      <c r="JI8">
        <v>2.7269380000000001E-15</v>
      </c>
      <c r="JJ8">
        <v>0.68796789999999997</v>
      </c>
      <c r="JK8">
        <v>13.827999999999999</v>
      </c>
      <c r="JL8">
        <v>9.1114570000000006E-18</v>
      </c>
      <c r="JM8">
        <v>3.100521E-15</v>
      </c>
      <c r="JN8">
        <v>0.68768680000000004</v>
      </c>
      <c r="JO8">
        <v>13.87283</v>
      </c>
      <c r="JP8">
        <v>9.5871290000000001E-18</v>
      </c>
      <c r="JQ8">
        <v>3.2557830000000001E-15</v>
      </c>
      <c r="JR8">
        <v>0.68746390000000002</v>
      </c>
      <c r="JS8">
        <v>13.724259999999999</v>
      </c>
      <c r="JT8">
        <v>9.6617329999999993E-18</v>
      </c>
      <c r="JU8">
        <v>3.2766940000000001E-15</v>
      </c>
      <c r="JV8">
        <v>0.68719439999999998</v>
      </c>
      <c r="JW8">
        <v>13.23565</v>
      </c>
      <c r="JX8">
        <v>9.5083450000000001E-18</v>
      </c>
      <c r="JY8">
        <v>3.222199E-15</v>
      </c>
      <c r="JZ8">
        <v>0.68695470000000003</v>
      </c>
      <c r="KA8">
        <v>13.05322</v>
      </c>
      <c r="KB8">
        <v>9.2743859999999996E-18</v>
      </c>
      <c r="KC8">
        <v>3.141486E-15</v>
      </c>
      <c r="KD8">
        <v>0.68706690000000004</v>
      </c>
      <c r="KE8">
        <v>13.05204</v>
      </c>
      <c r="KF8">
        <v>8.9607429999999994E-18</v>
      </c>
      <c r="KG8">
        <v>3.0331210000000001E-15</v>
      </c>
      <c r="KH8">
        <v>0.68711960000000005</v>
      </c>
      <c r="KI8">
        <v>13.13401</v>
      </c>
      <c r="KJ8">
        <v>8.4935000000000003E-18</v>
      </c>
      <c r="KK8">
        <v>2.871383E-15</v>
      </c>
      <c r="KL8">
        <v>0.68714149999999996</v>
      </c>
      <c r="KM8">
        <v>13.537570000000001</v>
      </c>
      <c r="KN8">
        <v>7.8442199999999997E-18</v>
      </c>
      <c r="KO8">
        <v>2.6509180000000001E-15</v>
      </c>
      <c r="KP8">
        <v>0.68713769999999996</v>
      </c>
      <c r="KQ8">
        <v>13.45528</v>
      </c>
      <c r="KR8">
        <v>7.2927300000000005E-18</v>
      </c>
      <c r="KS8">
        <v>2.4651299999999999E-15</v>
      </c>
      <c r="KT8">
        <v>0.68713239999999998</v>
      </c>
      <c r="KU8">
        <v>13.585290000000001</v>
      </c>
      <c r="KV8">
        <v>6.8953299999999998E-18</v>
      </c>
      <c r="KW8">
        <v>2.3314729999999999E-15</v>
      </c>
      <c r="KX8">
        <v>0.68713970000000002</v>
      </c>
      <c r="KY8">
        <v>13.33929</v>
      </c>
      <c r="KZ8">
        <v>6.567795E-18</v>
      </c>
      <c r="LA8">
        <v>2.2212089999999998E-15</v>
      </c>
      <c r="LB8">
        <v>0.6871427</v>
      </c>
      <c r="LC8">
        <v>13.21739</v>
      </c>
      <c r="LD8">
        <v>6.289406E-18</v>
      </c>
      <c r="LE8">
        <v>2.1277310000000002E-15</v>
      </c>
      <c r="LF8">
        <v>0.68714489999999995</v>
      </c>
      <c r="LG8">
        <v>13.13607</v>
      </c>
      <c r="LH8">
        <v>6.0341820000000001E-18</v>
      </c>
      <c r="LI8">
        <v>2.0420810000000001E-15</v>
      </c>
      <c r="LJ8">
        <v>0.68679080000000003</v>
      </c>
      <c r="LK8">
        <v>13.104559999999999</v>
      </c>
      <c r="LL8">
        <v>5.8146090000000001E-18</v>
      </c>
      <c r="LM8">
        <v>1.9693450000000001E-15</v>
      </c>
      <c r="LN8">
        <v>0.68649490000000002</v>
      </c>
      <c r="LO8">
        <v>13.332050000000001</v>
      </c>
      <c r="LP8">
        <v>5.705898E-18</v>
      </c>
      <c r="LQ8">
        <v>1.935132E-15</v>
      </c>
      <c r="LR8">
        <v>0.68624850000000004</v>
      </c>
      <c r="LS8">
        <v>13.74484</v>
      </c>
      <c r="LT8">
        <v>5.7451529999999999E-18</v>
      </c>
      <c r="LU8">
        <v>1.9500350000000001E-15</v>
      </c>
      <c r="LV8">
        <v>0.68597549999999996</v>
      </c>
      <c r="LW8">
        <v>13.921900000000001</v>
      </c>
      <c r="LX8">
        <v>5.7409859999999996E-18</v>
      </c>
      <c r="LY8">
        <v>1.9494900000000001E-15</v>
      </c>
      <c r="LZ8">
        <v>0.68573899999999999</v>
      </c>
      <c r="MA8">
        <v>13.99906</v>
      </c>
      <c r="MB8">
        <v>5.6710919999999999E-18</v>
      </c>
      <c r="MC8">
        <v>1.92636E-15</v>
      </c>
      <c r="MD8">
        <v>0.68550509999999998</v>
      </c>
      <c r="ME8">
        <v>13.94051</v>
      </c>
      <c r="MF8">
        <v>5.5359729999999997E-18</v>
      </c>
      <c r="MG8">
        <v>1.88109E-15</v>
      </c>
      <c r="MH8">
        <v>0.68522859999999997</v>
      </c>
      <c r="MI8">
        <v>13.497479999999999</v>
      </c>
      <c r="MJ8">
        <v>5.382572E-18</v>
      </c>
      <c r="MK8">
        <v>1.8298580000000001E-15</v>
      </c>
      <c r="ML8">
        <v>0.68498530000000002</v>
      </c>
      <c r="MM8">
        <v>13.193580000000001</v>
      </c>
      <c r="MN8">
        <v>5.2284269999999998E-18</v>
      </c>
      <c r="MO8">
        <v>1.778165E-15</v>
      </c>
      <c r="MP8">
        <v>0.68471510000000002</v>
      </c>
      <c r="MQ8">
        <v>13.181559999999999</v>
      </c>
      <c r="MR8">
        <v>5.0618039999999999E-18</v>
      </c>
      <c r="MS8">
        <v>1.7223759999999999E-15</v>
      </c>
      <c r="MT8">
        <v>0.68447179999999996</v>
      </c>
      <c r="MU8">
        <v>13.274039999999999</v>
      </c>
      <c r="MV8">
        <v>4.9145210000000001E-18</v>
      </c>
      <c r="MW8">
        <v>1.6725379999999999E-15</v>
      </c>
      <c r="MX8">
        <v>0.68422329999999998</v>
      </c>
      <c r="MY8">
        <v>13.59132</v>
      </c>
      <c r="MZ8">
        <v>4.7638230000000004E-18</v>
      </c>
      <c r="NA8">
        <v>1.6217560000000001E-15</v>
      </c>
      <c r="NB8">
        <v>0.68398639999999999</v>
      </c>
      <c r="NC8">
        <v>13.881629999999999</v>
      </c>
      <c r="ND8">
        <v>4.6259770000000003E-18</v>
      </c>
      <c r="NE8">
        <v>1.575218E-15</v>
      </c>
      <c r="NF8">
        <v>0.68398639999999999</v>
      </c>
      <c r="NG8">
        <v>13.881629999999999</v>
      </c>
      <c r="NH8">
        <v>4.6259770000000003E-18</v>
      </c>
      <c r="NI8">
        <v>1.575218E-15</v>
      </c>
      <c r="NJ8">
        <v>0.68398639999999999</v>
      </c>
      <c r="NK8">
        <v>13.881629999999999</v>
      </c>
      <c r="NL8">
        <v>4.6259770000000003E-18</v>
      </c>
      <c r="NM8">
        <v>1.575218E-15</v>
      </c>
      <c r="NN8">
        <v>0.68398639999999999</v>
      </c>
      <c r="NO8">
        <v>13.881629999999999</v>
      </c>
      <c r="NP8">
        <v>4.6259770000000003E-18</v>
      </c>
      <c r="NQ8">
        <v>1.575218E-15</v>
      </c>
      <c r="NR8">
        <v>0.68398639999999999</v>
      </c>
      <c r="NS8">
        <v>13.881629999999999</v>
      </c>
      <c r="NT8">
        <v>4.6259770000000003E-18</v>
      </c>
      <c r="NU8">
        <v>1.575218E-15</v>
      </c>
      <c r="NV8">
        <v>0.68398639999999999</v>
      </c>
      <c r="NW8">
        <v>13.881629999999999</v>
      </c>
      <c r="NX8">
        <v>4.6259770000000003E-18</v>
      </c>
      <c r="NY8">
        <v>1.575218E-15</v>
      </c>
      <c r="NZ8">
        <v>0.68398639999999999</v>
      </c>
      <c r="OA8">
        <v>13.881629999999999</v>
      </c>
      <c r="OB8">
        <v>4.6259770000000003E-18</v>
      </c>
      <c r="OC8">
        <v>1.575218E-15</v>
      </c>
      <c r="OD8">
        <v>0.68398639999999999</v>
      </c>
      <c r="OE8">
        <v>13.881629999999999</v>
      </c>
      <c r="OF8">
        <v>4.6259770000000003E-18</v>
      </c>
      <c r="OG8">
        <v>1.575218E-15</v>
      </c>
      <c r="OH8">
        <v>0.68398639999999999</v>
      </c>
      <c r="OI8">
        <v>13.881629999999999</v>
      </c>
      <c r="OJ8">
        <v>4.6259770000000003E-18</v>
      </c>
      <c r="OK8">
        <v>1.575218E-15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0.89141369999999998</v>
      </c>
      <c r="G9">
        <v>15.04989</v>
      </c>
      <c r="H9" s="1">
        <v>1.153409E-5</v>
      </c>
      <c r="I9">
        <v>5.6822909999999999E-3</v>
      </c>
      <c r="J9">
        <v>0.88922109999999999</v>
      </c>
      <c r="K9">
        <v>15.375349999999999</v>
      </c>
      <c r="L9" s="1">
        <v>2.2512409999999998E-8</v>
      </c>
      <c r="M9" s="1">
        <v>1.108433E-5</v>
      </c>
      <c r="N9">
        <v>0.88703639999999995</v>
      </c>
      <c r="O9">
        <v>15.271660000000001</v>
      </c>
      <c r="P9" s="1">
        <v>4.4941130000000002E-11</v>
      </c>
      <c r="Q9" s="1">
        <v>2.214807E-8</v>
      </c>
      <c r="R9">
        <v>0.88484189999999996</v>
      </c>
      <c r="S9">
        <v>15.359719999999999</v>
      </c>
      <c r="T9" s="1">
        <v>9.2824680000000005E-14</v>
      </c>
      <c r="U9" s="1">
        <v>4.5762190000000003E-11</v>
      </c>
      <c r="V9">
        <v>0.88260590000000005</v>
      </c>
      <c r="W9">
        <v>15.36271</v>
      </c>
      <c r="X9" s="1">
        <v>2.6178180000000001E-16</v>
      </c>
      <c r="Y9" s="1">
        <v>1.3575329999999999E-13</v>
      </c>
      <c r="Z9">
        <v>0.88036899999999996</v>
      </c>
      <c r="AA9">
        <v>14.96687</v>
      </c>
      <c r="AB9" s="1">
        <v>7.061282E-17</v>
      </c>
      <c r="AC9" s="1">
        <v>4.1651429999999999E-14</v>
      </c>
      <c r="AD9">
        <v>0.87809910000000002</v>
      </c>
      <c r="AE9">
        <v>14.76479</v>
      </c>
      <c r="AF9" s="1">
        <v>7.2434380000000001E-17</v>
      </c>
      <c r="AG9" s="1">
        <v>4.2759369999999999E-14</v>
      </c>
      <c r="AH9">
        <v>0.87174839999999998</v>
      </c>
      <c r="AI9">
        <v>14.737719999999999</v>
      </c>
      <c r="AJ9" s="1">
        <v>8.0913840000000004E-17</v>
      </c>
      <c r="AK9" s="1">
        <v>4.8076519999999997E-14</v>
      </c>
      <c r="AL9">
        <v>0.86486750000000001</v>
      </c>
      <c r="AM9">
        <v>14.900790000000001</v>
      </c>
      <c r="AN9" s="1">
        <v>1.2044840000000001E-16</v>
      </c>
      <c r="AO9" s="1">
        <v>7.1936460000000001E-14</v>
      </c>
      <c r="AP9">
        <v>0.85813490000000003</v>
      </c>
      <c r="AQ9">
        <v>15.204739999999999</v>
      </c>
      <c r="AR9" s="1">
        <v>1.7403360000000001E-16</v>
      </c>
      <c r="AS9" s="1">
        <v>1.037146E-13</v>
      </c>
      <c r="AT9">
        <v>0.85125090000000003</v>
      </c>
      <c r="AU9">
        <v>15.272500000000001</v>
      </c>
      <c r="AV9" s="1">
        <v>2.1927000000000001E-16</v>
      </c>
      <c r="AW9" s="1">
        <v>1.3053089999999999E-13</v>
      </c>
      <c r="AX9">
        <v>0.84432879999999999</v>
      </c>
      <c r="AY9">
        <v>15.24085</v>
      </c>
      <c r="AZ9" s="1">
        <v>2.5768830000000001E-16</v>
      </c>
      <c r="BA9" s="1">
        <v>1.5336970000000001E-13</v>
      </c>
      <c r="BB9">
        <v>0.83736489999999997</v>
      </c>
      <c r="BC9">
        <v>15.222490000000001</v>
      </c>
      <c r="BD9" s="1">
        <v>2.8748670000000002E-16</v>
      </c>
      <c r="BE9" s="1">
        <v>1.7110789999999999E-13</v>
      </c>
      <c r="BF9">
        <v>0.83065100000000003</v>
      </c>
      <c r="BG9">
        <v>14.862880000000001</v>
      </c>
      <c r="BH9" s="1">
        <v>3.1436799999999998E-16</v>
      </c>
      <c r="BI9" s="1">
        <v>1.8732980000000001E-13</v>
      </c>
      <c r="BJ9">
        <v>0.82414160000000003</v>
      </c>
      <c r="BK9">
        <v>14.7385</v>
      </c>
      <c r="BL9" s="1">
        <v>3.4116430000000002E-16</v>
      </c>
      <c r="BM9" s="1">
        <v>2.0360389999999999E-13</v>
      </c>
      <c r="BN9">
        <v>0.81749430000000001</v>
      </c>
      <c r="BO9">
        <v>14.716519999999999</v>
      </c>
      <c r="BP9" s="1">
        <v>3.5645460000000001E-16</v>
      </c>
      <c r="BQ9" s="1">
        <v>2.1314179999999999E-13</v>
      </c>
      <c r="BR9">
        <v>0.81084849999999997</v>
      </c>
      <c r="BS9">
        <v>14.73146</v>
      </c>
      <c r="BT9" s="1">
        <v>3.7679119999999999E-16</v>
      </c>
      <c r="BU9" s="1">
        <v>2.2584330000000001E-13</v>
      </c>
      <c r="BV9">
        <v>0.80396990000000002</v>
      </c>
      <c r="BW9">
        <v>14.833539999999999</v>
      </c>
      <c r="BX9">
        <v>3.9779650000000001E-16</v>
      </c>
      <c r="BY9" s="1">
        <v>2.3904570000000002E-13</v>
      </c>
      <c r="BZ9">
        <v>0.79689379999999999</v>
      </c>
      <c r="CA9">
        <v>15.04964</v>
      </c>
      <c r="CB9">
        <v>4.2191610000000002E-16</v>
      </c>
      <c r="CC9" s="1">
        <v>2.5422949999999998E-13</v>
      </c>
      <c r="CD9">
        <v>0.78958879999999998</v>
      </c>
      <c r="CE9">
        <v>14.99089</v>
      </c>
      <c r="CF9">
        <v>4.4797850000000001E-16</v>
      </c>
      <c r="CG9">
        <v>2.7067710000000001E-13</v>
      </c>
      <c r="CH9">
        <v>0.78209669999999998</v>
      </c>
      <c r="CI9">
        <v>14.79386</v>
      </c>
      <c r="CJ9">
        <v>4.7429479999999999E-16</v>
      </c>
      <c r="CK9">
        <v>2.8740420000000002E-13</v>
      </c>
      <c r="CL9">
        <v>0.77430069999999995</v>
      </c>
      <c r="CM9">
        <v>14.622479999999999</v>
      </c>
      <c r="CN9">
        <v>5.029972E-16</v>
      </c>
      <c r="CO9">
        <v>3.0576249999999998E-13</v>
      </c>
      <c r="CP9">
        <v>0.76652540000000002</v>
      </c>
      <c r="CQ9">
        <v>14.56851</v>
      </c>
      <c r="CR9">
        <v>5.2880079999999999E-16</v>
      </c>
      <c r="CS9">
        <v>3.222316E-13</v>
      </c>
      <c r="CT9">
        <v>0.75961710000000005</v>
      </c>
      <c r="CU9">
        <v>14.43364</v>
      </c>
      <c r="CV9">
        <v>5.4293610000000001E-16</v>
      </c>
      <c r="CW9">
        <v>3.3138339999999999E-13</v>
      </c>
      <c r="CX9">
        <v>0.75212599999999996</v>
      </c>
      <c r="CY9">
        <v>14.365080000000001</v>
      </c>
      <c r="CZ9">
        <v>5.5016060000000004E-16</v>
      </c>
      <c r="DA9">
        <v>3.3701320000000002E-13</v>
      </c>
      <c r="DB9">
        <v>0.74475069999999999</v>
      </c>
      <c r="DC9">
        <v>14.489649999999999</v>
      </c>
      <c r="DD9">
        <v>5.5207179999999999E-16</v>
      </c>
      <c r="DE9">
        <v>3.3881549999999999E-13</v>
      </c>
      <c r="DF9">
        <v>0.73744980000000004</v>
      </c>
      <c r="DG9">
        <v>14.713010000000001</v>
      </c>
      <c r="DH9">
        <v>5.4835110000000002E-16</v>
      </c>
      <c r="DI9">
        <v>3.37598E-13</v>
      </c>
      <c r="DJ9">
        <v>0.72976019999999997</v>
      </c>
      <c r="DK9">
        <v>14.68731</v>
      </c>
      <c r="DL9">
        <v>5.4797939999999999E-16</v>
      </c>
      <c r="DM9">
        <v>3.3843469999999999E-13</v>
      </c>
      <c r="DN9">
        <v>0.72173770000000004</v>
      </c>
      <c r="DO9">
        <v>14.64133</v>
      </c>
      <c r="DP9">
        <v>5.4825200000000002E-16</v>
      </c>
      <c r="DQ9">
        <v>3.3976560000000001E-13</v>
      </c>
      <c r="DR9">
        <v>0.71347179999999999</v>
      </c>
      <c r="DS9">
        <v>14.284459999999999</v>
      </c>
      <c r="DT9">
        <v>5.5001099999999996E-16</v>
      </c>
      <c r="DU9">
        <v>3.420236E-13</v>
      </c>
      <c r="DV9">
        <v>0.70479170000000002</v>
      </c>
      <c r="DW9">
        <v>14.18388</v>
      </c>
      <c r="DX9">
        <v>5.3494090000000001E-16</v>
      </c>
      <c r="DY9">
        <v>3.3354379999999998E-13</v>
      </c>
      <c r="DZ9">
        <v>0.69970290000000002</v>
      </c>
      <c r="EA9">
        <v>14.14828</v>
      </c>
      <c r="EB9">
        <v>5.3169869999999998E-16</v>
      </c>
      <c r="EC9">
        <v>3.321953E-13</v>
      </c>
      <c r="ED9">
        <v>0.69526580000000004</v>
      </c>
      <c r="EE9">
        <v>14.09216</v>
      </c>
      <c r="EF9">
        <v>5.4562999999999995E-16</v>
      </c>
      <c r="EG9">
        <v>3.405717E-13</v>
      </c>
      <c r="EH9">
        <v>0.69098839999999995</v>
      </c>
      <c r="EI9">
        <v>14.4358</v>
      </c>
      <c r="EJ9">
        <v>4.9000460000000003E-16</v>
      </c>
      <c r="EK9">
        <v>3.0511710000000001E-13</v>
      </c>
      <c r="EL9">
        <v>0.68644989999999995</v>
      </c>
      <c r="EM9">
        <v>14.27786</v>
      </c>
      <c r="EN9">
        <v>4.4271039999999998E-16</v>
      </c>
      <c r="EO9">
        <v>2.7644110000000001E-13</v>
      </c>
      <c r="EP9">
        <v>0.68207629999999997</v>
      </c>
      <c r="EQ9">
        <v>14.13144</v>
      </c>
      <c r="ER9">
        <v>4.1323960000000001E-16</v>
      </c>
      <c r="ES9">
        <v>2.582467E-13</v>
      </c>
      <c r="ET9">
        <v>0.67775019999999997</v>
      </c>
      <c r="EU9">
        <v>14.13232</v>
      </c>
      <c r="EV9">
        <v>3.901067E-16</v>
      </c>
      <c r="EW9">
        <v>2.442312E-13</v>
      </c>
      <c r="EX9">
        <v>0.67343969999999997</v>
      </c>
      <c r="EY9">
        <v>13.63733</v>
      </c>
      <c r="EZ9">
        <v>3.7994209999999998E-16</v>
      </c>
      <c r="FA9">
        <v>2.3823619999999998E-13</v>
      </c>
      <c r="FB9">
        <v>0.66895059999999995</v>
      </c>
      <c r="FC9">
        <v>13.22884</v>
      </c>
      <c r="FD9">
        <v>3.7404550000000001E-16</v>
      </c>
      <c r="FE9">
        <v>2.3493839999999999E-13</v>
      </c>
      <c r="FF9">
        <v>0.66911019999999999</v>
      </c>
      <c r="FG9">
        <v>13.155989999999999</v>
      </c>
      <c r="FH9">
        <v>3.7413800000000002E-16</v>
      </c>
      <c r="FI9">
        <v>2.3391529999999999E-13</v>
      </c>
      <c r="FJ9">
        <v>0.66955549999999997</v>
      </c>
      <c r="FK9">
        <v>13.272169999999999</v>
      </c>
      <c r="FL9">
        <v>3.2009329999999999E-16</v>
      </c>
      <c r="FM9">
        <v>1.9796549999999999E-13</v>
      </c>
      <c r="FN9">
        <v>0.66931689999999999</v>
      </c>
      <c r="FO9">
        <v>13.804729999999999</v>
      </c>
      <c r="FP9">
        <v>2.288703E-16</v>
      </c>
      <c r="FQ9">
        <v>1.407659E-13</v>
      </c>
      <c r="FR9">
        <v>0.6688655</v>
      </c>
      <c r="FS9">
        <v>13.905519999999999</v>
      </c>
      <c r="FT9">
        <v>1.6433610000000001E-16</v>
      </c>
      <c r="FU9">
        <v>1.010439E-13</v>
      </c>
      <c r="FV9">
        <v>0.6683654</v>
      </c>
      <c r="FW9">
        <v>13.916270000000001</v>
      </c>
      <c r="FX9">
        <v>1.2869129999999999E-16</v>
      </c>
      <c r="FY9">
        <v>7.9172170000000006E-14</v>
      </c>
      <c r="FZ9">
        <v>0.66782680000000005</v>
      </c>
      <c r="GA9">
        <v>13.7433</v>
      </c>
      <c r="GB9">
        <v>1.093051E-16</v>
      </c>
      <c r="GC9">
        <v>6.7221890000000003E-14</v>
      </c>
      <c r="GD9">
        <v>0.66726430000000003</v>
      </c>
      <c r="GE9">
        <v>13.11595</v>
      </c>
      <c r="GF9">
        <v>9.8047580000000003E-17</v>
      </c>
      <c r="GG9">
        <v>6.0221300000000001E-14</v>
      </c>
      <c r="GH9">
        <v>0.6667246</v>
      </c>
      <c r="GI9">
        <v>12.81569</v>
      </c>
      <c r="GJ9">
        <v>9.0683960000000003E-17</v>
      </c>
      <c r="GK9">
        <v>5.5586490000000001E-14</v>
      </c>
      <c r="GL9">
        <v>0.66680189999999995</v>
      </c>
      <c r="GM9">
        <v>12.74503</v>
      </c>
      <c r="GN9">
        <v>8.5293579999999998E-17</v>
      </c>
      <c r="GO9">
        <v>5.2124159999999999E-14</v>
      </c>
      <c r="GP9">
        <v>0.6669581</v>
      </c>
      <c r="GQ9">
        <v>12.97254</v>
      </c>
      <c r="GR9">
        <v>7.8078599999999997E-17</v>
      </c>
      <c r="GS9">
        <v>4.7476400000000001E-14</v>
      </c>
      <c r="GT9">
        <v>0.66693780000000003</v>
      </c>
      <c r="GU9">
        <v>13.57704</v>
      </c>
      <c r="GV9">
        <v>6.8487340000000003E-17</v>
      </c>
      <c r="GW9">
        <v>4.1488030000000003E-14</v>
      </c>
      <c r="GX9">
        <v>0.66696359999999999</v>
      </c>
      <c r="GY9">
        <v>13.710990000000001</v>
      </c>
      <c r="GZ9">
        <v>6.1313879999999996E-17</v>
      </c>
      <c r="HA9">
        <v>3.7068469999999998E-14</v>
      </c>
      <c r="HB9">
        <v>0.66698500000000005</v>
      </c>
      <c r="HC9">
        <v>13.71504</v>
      </c>
      <c r="HD9">
        <v>5.6401010000000005E-17</v>
      </c>
      <c r="HE9">
        <v>3.4015060000000003E-14</v>
      </c>
      <c r="HF9">
        <v>0.66699370000000002</v>
      </c>
      <c r="HG9">
        <v>13.621259999999999</v>
      </c>
      <c r="HH9">
        <v>5.2995689999999998E-17</v>
      </c>
      <c r="HI9">
        <v>3.187975E-14</v>
      </c>
      <c r="HJ9">
        <v>0.6669602</v>
      </c>
      <c r="HK9">
        <v>13.09807</v>
      </c>
      <c r="HL9">
        <v>5.0287380000000003E-17</v>
      </c>
      <c r="HM9">
        <v>3.0159150000000003E-14</v>
      </c>
      <c r="HN9">
        <v>0.66700309999999996</v>
      </c>
      <c r="HO9">
        <v>12.816649999999999</v>
      </c>
      <c r="HP9">
        <v>4.796072E-17</v>
      </c>
      <c r="HQ9">
        <v>2.8678930000000001E-14</v>
      </c>
      <c r="HR9">
        <v>0.66790640000000001</v>
      </c>
      <c r="HS9">
        <v>12.806419999999999</v>
      </c>
      <c r="HT9">
        <v>4.5739759999999999E-17</v>
      </c>
      <c r="HU9">
        <v>2.7222789999999999E-14</v>
      </c>
      <c r="HV9">
        <v>0.6689117</v>
      </c>
      <c r="HW9">
        <v>13.03303</v>
      </c>
      <c r="HX9">
        <v>4.08638E-17</v>
      </c>
      <c r="HY9">
        <v>2.4126889999999999E-14</v>
      </c>
      <c r="HZ9">
        <v>0.66977819999999999</v>
      </c>
      <c r="IA9">
        <v>13.41765</v>
      </c>
      <c r="IB9">
        <v>3.3090150000000003E-17</v>
      </c>
      <c r="IC9">
        <v>1.9437309999999999E-14</v>
      </c>
      <c r="ID9">
        <v>0.6705875</v>
      </c>
      <c r="IE9">
        <v>13.24971</v>
      </c>
      <c r="IF9">
        <v>2.745081E-17</v>
      </c>
      <c r="IG9">
        <v>1.6095899999999999E-14</v>
      </c>
      <c r="IH9">
        <v>0.67140440000000001</v>
      </c>
      <c r="II9">
        <v>13.68225</v>
      </c>
      <c r="IJ9">
        <v>2.4051429999999999E-17</v>
      </c>
      <c r="IK9">
        <v>1.408135E-14</v>
      </c>
      <c r="IL9">
        <v>0.67219879999999999</v>
      </c>
      <c r="IM9">
        <v>13.564120000000001</v>
      </c>
      <c r="IN9">
        <v>2.1970089999999999E-17</v>
      </c>
      <c r="IO9">
        <v>1.283678E-14</v>
      </c>
      <c r="IP9">
        <v>0.67301529999999998</v>
      </c>
      <c r="IQ9">
        <v>13.132960000000001</v>
      </c>
      <c r="IR9">
        <v>2.0535279999999999E-17</v>
      </c>
      <c r="IS9">
        <v>1.196839E-14</v>
      </c>
      <c r="IT9">
        <v>0.67377759999999998</v>
      </c>
      <c r="IU9">
        <v>12.981310000000001</v>
      </c>
      <c r="IV9">
        <v>1.9314229999999999E-17</v>
      </c>
      <c r="IW9">
        <v>1.123111E-14</v>
      </c>
      <c r="IX9">
        <v>0.67335120000000004</v>
      </c>
      <c r="IY9">
        <v>12.924899999999999</v>
      </c>
      <c r="IZ9">
        <v>1.843401E-17</v>
      </c>
      <c r="JA9">
        <v>1.071393E-14</v>
      </c>
      <c r="JB9">
        <v>0.6728539</v>
      </c>
      <c r="JC9">
        <v>13.185560000000001</v>
      </c>
      <c r="JD9">
        <v>1.9679410000000002E-17</v>
      </c>
      <c r="JE9">
        <v>1.14964E-14</v>
      </c>
      <c r="JF9">
        <v>0.67249029999999999</v>
      </c>
      <c r="JG9">
        <v>13.784319999999999</v>
      </c>
      <c r="JH9">
        <v>2.3899140000000001E-17</v>
      </c>
      <c r="JI9">
        <v>1.395304E-14</v>
      </c>
      <c r="JJ9">
        <v>0.67222490000000001</v>
      </c>
      <c r="JK9">
        <v>13.968400000000001</v>
      </c>
      <c r="JL9">
        <v>2.712002E-17</v>
      </c>
      <c r="JM9">
        <v>1.5770650000000002E-14</v>
      </c>
      <c r="JN9">
        <v>0.67195859999999996</v>
      </c>
      <c r="JO9">
        <v>14.02627</v>
      </c>
      <c r="JP9">
        <v>2.8442450000000002E-17</v>
      </c>
      <c r="JQ9">
        <v>1.6495899999999999E-14</v>
      </c>
      <c r="JR9">
        <v>0.67167370000000004</v>
      </c>
      <c r="JS9">
        <v>13.86595</v>
      </c>
      <c r="JT9">
        <v>2.8606159999999999E-17</v>
      </c>
      <c r="JU9">
        <v>1.6563190000000001E-14</v>
      </c>
      <c r="JV9">
        <v>0.67142000000000002</v>
      </c>
      <c r="JW9">
        <v>13.299989999999999</v>
      </c>
      <c r="JX9">
        <v>2.81209E-17</v>
      </c>
      <c r="JY9">
        <v>1.6267129999999999E-14</v>
      </c>
      <c r="JZ9">
        <v>0.67115659999999999</v>
      </c>
      <c r="KA9">
        <v>13.04712</v>
      </c>
      <c r="KB9">
        <v>2.7409259999999999E-17</v>
      </c>
      <c r="KC9">
        <v>1.5846930000000001E-14</v>
      </c>
      <c r="KD9">
        <v>0.67122199999999999</v>
      </c>
      <c r="KE9">
        <v>13.040480000000001</v>
      </c>
      <c r="KF9">
        <v>2.6472139999999998E-17</v>
      </c>
      <c r="KG9">
        <v>1.5294579999999999E-14</v>
      </c>
      <c r="KH9">
        <v>0.67125820000000003</v>
      </c>
      <c r="KI9">
        <v>13.1243</v>
      </c>
      <c r="KJ9">
        <v>2.504751E-17</v>
      </c>
      <c r="KK9">
        <v>1.444818E-14</v>
      </c>
      <c r="KL9">
        <v>0.67127409999999998</v>
      </c>
      <c r="KM9">
        <v>13.60075</v>
      </c>
      <c r="KN9">
        <v>2.3123420000000001E-17</v>
      </c>
      <c r="KO9">
        <v>1.3332509999999999E-14</v>
      </c>
      <c r="KP9">
        <v>0.67127420000000004</v>
      </c>
      <c r="KQ9">
        <v>13.54021</v>
      </c>
      <c r="KR9">
        <v>2.1515739999999999E-17</v>
      </c>
      <c r="KS9">
        <v>1.2410919999999999E-14</v>
      </c>
      <c r="KT9">
        <v>0.67127789999999998</v>
      </c>
      <c r="KU9">
        <v>13.64287</v>
      </c>
      <c r="KV9">
        <v>2.0354600000000001E-17</v>
      </c>
      <c r="KW9">
        <v>1.1745579999999999E-14</v>
      </c>
      <c r="KX9">
        <v>0.67128160000000003</v>
      </c>
      <c r="KY9">
        <v>13.3904</v>
      </c>
      <c r="KZ9">
        <v>1.939496E-17</v>
      </c>
      <c r="LA9">
        <v>1.119506E-14</v>
      </c>
      <c r="LB9">
        <v>0.6713133</v>
      </c>
      <c r="LC9">
        <v>13.237399999999999</v>
      </c>
      <c r="LD9">
        <v>1.8577830000000001E-17</v>
      </c>
      <c r="LE9">
        <v>1.07279E-14</v>
      </c>
      <c r="LF9">
        <v>0.67127910000000002</v>
      </c>
      <c r="LG9">
        <v>13.13358</v>
      </c>
      <c r="LH9">
        <v>1.7823919999999999E-17</v>
      </c>
      <c r="LI9">
        <v>1.0295749999999999E-14</v>
      </c>
      <c r="LJ9">
        <v>0.67099470000000005</v>
      </c>
      <c r="LK9">
        <v>13.09168</v>
      </c>
      <c r="LL9">
        <v>1.717457E-17</v>
      </c>
      <c r="LM9">
        <v>9.9288349999999999E-15</v>
      </c>
      <c r="LN9">
        <v>0.6706548</v>
      </c>
      <c r="LO9">
        <v>13.33084</v>
      </c>
      <c r="LP9">
        <v>1.68744E-17</v>
      </c>
      <c r="LQ9">
        <v>9.7717399999999997E-15</v>
      </c>
      <c r="LR9">
        <v>0.67039510000000002</v>
      </c>
      <c r="LS9">
        <v>13.833159999999999</v>
      </c>
      <c r="LT9">
        <v>1.6991690000000001E-17</v>
      </c>
      <c r="LU9">
        <v>9.8484220000000004E-15</v>
      </c>
      <c r="LV9">
        <v>0.67008160000000005</v>
      </c>
      <c r="LW9">
        <v>14.04889</v>
      </c>
      <c r="LX9">
        <v>1.6960239999999999E-17</v>
      </c>
      <c r="LY9">
        <v>9.832721E-15</v>
      </c>
      <c r="LZ9">
        <v>0.66983749999999997</v>
      </c>
      <c r="MA9">
        <v>14.156689999999999</v>
      </c>
      <c r="MB9">
        <v>1.6737909999999999E-17</v>
      </c>
      <c r="MC9">
        <v>9.7054860000000006E-15</v>
      </c>
      <c r="MD9">
        <v>0.66959009999999997</v>
      </c>
      <c r="ME9">
        <v>14.09206</v>
      </c>
      <c r="MF9">
        <v>1.6325520000000001E-17</v>
      </c>
      <c r="MG9">
        <v>9.4689870000000006E-15</v>
      </c>
      <c r="MH9">
        <v>0.66929939999999999</v>
      </c>
      <c r="MI9">
        <v>13.594340000000001</v>
      </c>
      <c r="MJ9">
        <v>1.5865259999999999E-17</v>
      </c>
      <c r="MK9">
        <v>9.2060790000000001E-15</v>
      </c>
      <c r="ML9">
        <v>0.66904319999999995</v>
      </c>
      <c r="MM9">
        <v>13.193020000000001</v>
      </c>
      <c r="MN9">
        <v>1.5403419999999999E-17</v>
      </c>
      <c r="MO9">
        <v>8.9414809999999993E-15</v>
      </c>
      <c r="MP9">
        <v>0.66875850000000003</v>
      </c>
      <c r="MQ9">
        <v>13.17014</v>
      </c>
      <c r="MR9">
        <v>1.4909490000000001E-17</v>
      </c>
      <c r="MS9">
        <v>8.6593640000000004E-15</v>
      </c>
      <c r="MT9">
        <v>0.66849700000000001</v>
      </c>
      <c r="MU9">
        <v>13.265779999999999</v>
      </c>
      <c r="MV9">
        <v>1.446718E-17</v>
      </c>
      <c r="MW9">
        <v>8.403676E-15</v>
      </c>
      <c r="MX9">
        <v>0.66822099999999995</v>
      </c>
      <c r="MY9">
        <v>13.637040000000001</v>
      </c>
      <c r="MZ9">
        <v>1.4018940000000001E-17</v>
      </c>
      <c r="NA9">
        <v>8.1457789999999998E-15</v>
      </c>
      <c r="NB9">
        <v>0.66792790000000002</v>
      </c>
      <c r="NC9">
        <v>13.977</v>
      </c>
      <c r="ND9">
        <v>1.360829E-17</v>
      </c>
      <c r="NE9">
        <v>7.9091659999999998E-15</v>
      </c>
      <c r="NF9">
        <v>0.66792790000000002</v>
      </c>
      <c r="NG9">
        <v>13.977</v>
      </c>
      <c r="NH9">
        <v>1.360829E-17</v>
      </c>
      <c r="NI9">
        <v>7.9091659999999998E-15</v>
      </c>
      <c r="NJ9">
        <v>0.66792790000000002</v>
      </c>
      <c r="NK9">
        <v>13.977</v>
      </c>
      <c r="NL9">
        <v>1.360829E-17</v>
      </c>
      <c r="NM9">
        <v>7.9091659999999998E-15</v>
      </c>
      <c r="NN9">
        <v>0.66792790000000002</v>
      </c>
      <c r="NO9">
        <v>13.977</v>
      </c>
      <c r="NP9">
        <v>1.360829E-17</v>
      </c>
      <c r="NQ9">
        <v>7.9091659999999998E-15</v>
      </c>
      <c r="NR9">
        <v>0.66792790000000002</v>
      </c>
      <c r="NS9">
        <v>13.977</v>
      </c>
      <c r="NT9">
        <v>1.360829E-17</v>
      </c>
      <c r="NU9">
        <v>7.9091659999999998E-15</v>
      </c>
      <c r="NV9">
        <v>0.66792790000000002</v>
      </c>
      <c r="NW9">
        <v>13.977</v>
      </c>
      <c r="NX9">
        <v>1.360829E-17</v>
      </c>
      <c r="NY9">
        <v>7.9091659999999998E-15</v>
      </c>
      <c r="NZ9">
        <v>0.66792790000000002</v>
      </c>
      <c r="OA9">
        <v>13.977</v>
      </c>
      <c r="OB9">
        <v>1.360829E-17</v>
      </c>
      <c r="OC9">
        <v>7.9091659999999998E-15</v>
      </c>
      <c r="OD9">
        <v>0.66792790000000002</v>
      </c>
      <c r="OE9">
        <v>13.977</v>
      </c>
      <c r="OF9">
        <v>1.360829E-17</v>
      </c>
      <c r="OG9">
        <v>7.9091659999999998E-15</v>
      </c>
      <c r="OH9">
        <v>0.66792790000000002</v>
      </c>
      <c r="OI9">
        <v>13.977</v>
      </c>
      <c r="OJ9">
        <v>1.360829E-17</v>
      </c>
      <c r="OK9">
        <v>7.9091659999999998E-15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0.79711810000000005</v>
      </c>
      <c r="G10">
        <v>15.03994</v>
      </c>
      <c r="H10" s="1">
        <v>4.6081000000000001E-5</v>
      </c>
      <c r="I10">
        <v>2.4699289999999999E-2</v>
      </c>
      <c r="J10">
        <v>0.79560120000000001</v>
      </c>
      <c r="K10">
        <v>15.438940000000001</v>
      </c>
      <c r="L10" s="1">
        <v>8.9653390000000001E-8</v>
      </c>
      <c r="M10" s="1">
        <v>4.8038860000000002E-5</v>
      </c>
      <c r="N10">
        <v>0.79411100000000001</v>
      </c>
      <c r="O10">
        <v>15.34408</v>
      </c>
      <c r="P10" s="1">
        <v>1.7857810000000001E-10</v>
      </c>
      <c r="Q10" s="1">
        <v>9.5808080000000006E-8</v>
      </c>
      <c r="R10">
        <v>0.79258779999999995</v>
      </c>
      <c r="S10">
        <v>15.43242</v>
      </c>
      <c r="T10" s="1">
        <v>3.6805409999999998E-13</v>
      </c>
      <c r="U10" s="1">
        <v>1.9757799999999999E-10</v>
      </c>
      <c r="V10">
        <v>0.79107019999999995</v>
      </c>
      <c r="W10">
        <v>15.44666</v>
      </c>
      <c r="X10" s="1">
        <v>1.2103219999999999E-15</v>
      </c>
      <c r="Y10" s="1">
        <v>7.0559569999999998E-13</v>
      </c>
      <c r="Z10">
        <v>0.78951079999999996</v>
      </c>
      <c r="AA10">
        <v>15.01304</v>
      </c>
      <c r="AB10" s="1">
        <v>4.5959500000000003E-16</v>
      </c>
      <c r="AC10" s="1">
        <v>3.0410380000000001E-13</v>
      </c>
      <c r="AD10">
        <v>0.7879313</v>
      </c>
      <c r="AE10">
        <v>14.74934</v>
      </c>
      <c r="AF10" s="1">
        <v>4.7029540000000001E-16</v>
      </c>
      <c r="AG10" s="1">
        <v>3.1150670000000002E-13</v>
      </c>
      <c r="AH10">
        <v>0.78369520000000004</v>
      </c>
      <c r="AI10">
        <v>14.71805</v>
      </c>
      <c r="AJ10" s="1">
        <v>5.2763390000000004E-16</v>
      </c>
      <c r="AK10" s="1">
        <v>3.5200519999999999E-13</v>
      </c>
      <c r="AL10">
        <v>0.77891920000000003</v>
      </c>
      <c r="AM10">
        <v>14.8812</v>
      </c>
      <c r="AN10" s="1">
        <v>7.8380919999999996E-16</v>
      </c>
      <c r="AO10" s="1">
        <v>5.2598479999999999E-13</v>
      </c>
      <c r="AP10">
        <v>0.7741479</v>
      </c>
      <c r="AQ10">
        <v>15.258139999999999</v>
      </c>
      <c r="AR10" s="1">
        <v>1.107158E-15</v>
      </c>
      <c r="AS10" s="1">
        <v>7.4240730000000002E-13</v>
      </c>
      <c r="AT10">
        <v>0.76928459999999999</v>
      </c>
      <c r="AU10">
        <v>15.34263</v>
      </c>
      <c r="AV10" s="1">
        <v>1.368074E-15</v>
      </c>
      <c r="AW10" s="1">
        <v>9.1785150000000003E-13</v>
      </c>
      <c r="AX10">
        <v>0.76439480000000004</v>
      </c>
      <c r="AY10">
        <v>15.307550000000001</v>
      </c>
      <c r="AZ10" s="1">
        <v>1.580654E-15</v>
      </c>
      <c r="BA10" s="1">
        <v>1.061892E-12</v>
      </c>
      <c r="BB10">
        <v>0.75960050000000001</v>
      </c>
      <c r="BC10">
        <v>15.297180000000001</v>
      </c>
      <c r="BD10" s="1">
        <v>1.7358900000000001E-15</v>
      </c>
      <c r="BE10" s="1">
        <v>1.1682589999999999E-12</v>
      </c>
      <c r="BF10">
        <v>0.75449189999999999</v>
      </c>
      <c r="BG10">
        <v>14.892329999999999</v>
      </c>
      <c r="BH10" s="1">
        <v>1.8722030000000002E-15</v>
      </c>
      <c r="BI10" s="1">
        <v>1.262913E-12</v>
      </c>
      <c r="BJ10">
        <v>0.74885239999999997</v>
      </c>
      <c r="BK10">
        <v>14.72564</v>
      </c>
      <c r="BL10" s="1">
        <v>2.0000869999999999E-15</v>
      </c>
      <c r="BM10" s="1">
        <v>1.3508630000000001E-12</v>
      </c>
      <c r="BN10">
        <v>0.74315739999999997</v>
      </c>
      <c r="BO10">
        <v>14.698869999999999</v>
      </c>
      <c r="BP10" s="1">
        <v>2.060714E-15</v>
      </c>
      <c r="BQ10" s="1">
        <v>1.3944029999999999E-12</v>
      </c>
      <c r="BR10">
        <v>0.73738479999999995</v>
      </c>
      <c r="BS10">
        <v>14.71739</v>
      </c>
      <c r="BT10" s="1">
        <v>2.1487989999999999E-15</v>
      </c>
      <c r="BU10" s="1">
        <v>1.457105E-12</v>
      </c>
      <c r="BV10">
        <v>0.73137129999999995</v>
      </c>
      <c r="BW10">
        <v>14.83549</v>
      </c>
      <c r="BX10">
        <v>2.236695E-15</v>
      </c>
      <c r="BY10" s="1">
        <v>1.520141E-12</v>
      </c>
      <c r="BZ10">
        <v>0.72517759999999998</v>
      </c>
      <c r="CA10">
        <v>15.11036</v>
      </c>
      <c r="CB10">
        <v>2.3387780000000001E-15</v>
      </c>
      <c r="CC10" s="1">
        <v>1.5933339999999999E-12</v>
      </c>
      <c r="CD10">
        <v>0.71879970000000004</v>
      </c>
      <c r="CE10">
        <v>15.0341</v>
      </c>
      <c r="CF10">
        <v>2.4459559999999999E-15</v>
      </c>
      <c r="CG10" s="1">
        <v>1.670394E-12</v>
      </c>
      <c r="CH10">
        <v>0.71219840000000001</v>
      </c>
      <c r="CI10">
        <v>14.839029999999999</v>
      </c>
      <c r="CJ10">
        <v>2.5496580000000001E-15</v>
      </c>
      <c r="CK10" s="1">
        <v>1.7456929999999999E-12</v>
      </c>
      <c r="CL10">
        <v>0.70540230000000004</v>
      </c>
      <c r="CM10">
        <v>14.61477</v>
      </c>
      <c r="CN10">
        <v>2.6623750000000002E-15</v>
      </c>
      <c r="CO10">
        <v>1.8280649999999998E-12</v>
      </c>
      <c r="CP10">
        <v>0.69874259999999999</v>
      </c>
      <c r="CQ10">
        <v>14.54969</v>
      </c>
      <c r="CR10">
        <v>2.751808E-15</v>
      </c>
      <c r="CS10">
        <v>1.893463E-12</v>
      </c>
      <c r="CT10">
        <v>0.69261539999999999</v>
      </c>
      <c r="CU10">
        <v>14.412739999999999</v>
      </c>
      <c r="CV10">
        <v>2.7789860000000001E-15</v>
      </c>
      <c r="CW10">
        <v>1.9143380000000002E-12</v>
      </c>
      <c r="CX10">
        <v>0.68548520000000002</v>
      </c>
      <c r="CY10">
        <v>14.33432</v>
      </c>
      <c r="CZ10">
        <v>2.774798E-15</v>
      </c>
      <c r="DA10">
        <v>1.9158710000000002E-12</v>
      </c>
      <c r="DB10">
        <v>0.67859049999999999</v>
      </c>
      <c r="DC10">
        <v>14.47157</v>
      </c>
      <c r="DD10">
        <v>2.7360199999999998E-15</v>
      </c>
      <c r="DE10">
        <v>1.889745E-12</v>
      </c>
      <c r="DF10">
        <v>0.67158960000000001</v>
      </c>
      <c r="DG10">
        <v>14.742369999999999</v>
      </c>
      <c r="DH10">
        <v>2.6789409999999999E-15</v>
      </c>
      <c r="DI10">
        <v>1.8531839999999999E-12</v>
      </c>
      <c r="DJ10">
        <v>0.66418160000000004</v>
      </c>
      <c r="DK10">
        <v>14.726190000000001</v>
      </c>
      <c r="DL10">
        <v>2.6347190000000001E-15</v>
      </c>
      <c r="DM10">
        <v>1.8250409999999998E-12</v>
      </c>
      <c r="DN10">
        <v>0.65651979999999999</v>
      </c>
      <c r="DO10">
        <v>14.703099999999999</v>
      </c>
      <c r="DP10">
        <v>2.5940100000000001E-15</v>
      </c>
      <c r="DQ10">
        <v>1.799816E-12</v>
      </c>
      <c r="DR10">
        <v>0.64855879999999999</v>
      </c>
      <c r="DS10">
        <v>14.291449999999999</v>
      </c>
      <c r="DT10">
        <v>2.5581380000000002E-15</v>
      </c>
      <c r="DU10">
        <v>1.777515E-12</v>
      </c>
      <c r="DV10">
        <v>0.6402369</v>
      </c>
      <c r="DW10">
        <v>14.148960000000001</v>
      </c>
      <c r="DX10">
        <v>2.4377739999999998E-15</v>
      </c>
      <c r="DY10">
        <v>1.6952269999999999E-12</v>
      </c>
      <c r="DZ10">
        <v>0.63487380000000004</v>
      </c>
      <c r="EA10">
        <v>14.12238</v>
      </c>
      <c r="EB10">
        <v>2.4017729999999998E-15</v>
      </c>
      <c r="EC10">
        <v>1.672105E-12</v>
      </c>
      <c r="ED10">
        <v>0.6305366</v>
      </c>
      <c r="EE10">
        <v>14.072039999999999</v>
      </c>
      <c r="EF10">
        <v>2.4308749999999999E-15</v>
      </c>
      <c r="EG10">
        <v>1.688413E-12</v>
      </c>
      <c r="EH10">
        <v>0.62621470000000001</v>
      </c>
      <c r="EI10">
        <v>14.490360000000001</v>
      </c>
      <c r="EJ10">
        <v>2.1475620000000002E-15</v>
      </c>
      <c r="EK10">
        <v>1.4865999999999999E-12</v>
      </c>
      <c r="EL10">
        <v>0.62166880000000002</v>
      </c>
      <c r="EM10">
        <v>14.36378</v>
      </c>
      <c r="EN10">
        <v>1.930711E-15</v>
      </c>
      <c r="EO10">
        <v>1.338564E-12</v>
      </c>
      <c r="EP10">
        <v>0.61743139999999996</v>
      </c>
      <c r="EQ10">
        <v>14.20181</v>
      </c>
      <c r="ER10">
        <v>1.7863270000000001E-15</v>
      </c>
      <c r="ES10">
        <v>1.2374530000000001E-12</v>
      </c>
      <c r="ET10">
        <v>0.61320249999999998</v>
      </c>
      <c r="EU10">
        <v>14.23279</v>
      </c>
      <c r="EV10">
        <v>1.676239E-15</v>
      </c>
      <c r="EW10">
        <v>1.161558E-12</v>
      </c>
      <c r="EX10">
        <v>0.60882820000000004</v>
      </c>
      <c r="EY10">
        <v>13.71602</v>
      </c>
      <c r="EZ10">
        <v>1.6199429999999999E-15</v>
      </c>
      <c r="FA10">
        <v>1.1221599999999999E-12</v>
      </c>
      <c r="FB10">
        <v>0.60429730000000004</v>
      </c>
      <c r="FC10">
        <v>13.208740000000001</v>
      </c>
      <c r="FD10">
        <v>1.582708E-15</v>
      </c>
      <c r="FE10">
        <v>1.096366E-12</v>
      </c>
      <c r="FF10">
        <v>0.60299780000000003</v>
      </c>
      <c r="FG10">
        <v>13.116289999999999</v>
      </c>
      <c r="FH10">
        <v>1.5708970000000001E-15</v>
      </c>
      <c r="FI10">
        <v>1.0826200000000001E-12</v>
      </c>
      <c r="FJ10">
        <v>0.60280990000000001</v>
      </c>
      <c r="FK10">
        <v>13.241709999999999</v>
      </c>
      <c r="FL10">
        <v>1.31775E-15</v>
      </c>
      <c r="FM10">
        <v>8.9755890000000004E-13</v>
      </c>
      <c r="FN10">
        <v>0.60239580000000004</v>
      </c>
      <c r="FO10">
        <v>13.89269</v>
      </c>
      <c r="FP10">
        <v>9.3504859999999994E-16</v>
      </c>
      <c r="FQ10">
        <v>6.3342249999999997E-13</v>
      </c>
      <c r="FR10">
        <v>0.60189269999999995</v>
      </c>
      <c r="FS10">
        <v>14.05193</v>
      </c>
      <c r="FT10">
        <v>6.7414099999999996E-16</v>
      </c>
      <c r="FU10">
        <v>4.5658640000000002E-13</v>
      </c>
      <c r="FV10">
        <v>0.60137700000000005</v>
      </c>
      <c r="FW10">
        <v>14.08437</v>
      </c>
      <c r="FX10">
        <v>5.3136679999999998E-16</v>
      </c>
      <c r="FY10">
        <v>3.6008830000000001E-13</v>
      </c>
      <c r="FZ10">
        <v>0.60082990000000003</v>
      </c>
      <c r="GA10">
        <v>13.90422</v>
      </c>
      <c r="GB10">
        <v>4.5315549999999997E-16</v>
      </c>
      <c r="GC10">
        <v>3.0692919999999998E-13</v>
      </c>
      <c r="GD10">
        <v>0.60026690000000005</v>
      </c>
      <c r="GE10">
        <v>13.202070000000001</v>
      </c>
      <c r="GF10">
        <v>4.0750110000000001E-16</v>
      </c>
      <c r="GG10">
        <v>2.7559279999999999E-13</v>
      </c>
      <c r="GH10">
        <v>0.59973339999999997</v>
      </c>
      <c r="GI10">
        <v>12.80602</v>
      </c>
      <c r="GJ10">
        <v>3.7706570000000002E-16</v>
      </c>
      <c r="GK10">
        <v>2.5445689999999999E-13</v>
      </c>
      <c r="GL10">
        <v>0.59963370000000005</v>
      </c>
      <c r="GM10">
        <v>12.71607</v>
      </c>
      <c r="GN10">
        <v>3.5465820000000001E-16</v>
      </c>
      <c r="GO10">
        <v>2.3859749999999998E-13</v>
      </c>
      <c r="GP10">
        <v>0.59967769999999998</v>
      </c>
      <c r="GQ10">
        <v>12.943720000000001</v>
      </c>
      <c r="GR10">
        <v>3.2321979999999999E-16</v>
      </c>
      <c r="GS10">
        <v>2.163188E-13</v>
      </c>
      <c r="GT10">
        <v>0.59969570000000005</v>
      </c>
      <c r="GU10">
        <v>13.677619999999999</v>
      </c>
      <c r="GV10">
        <v>2.8329839999999998E-16</v>
      </c>
      <c r="GW10">
        <v>1.88919E-13</v>
      </c>
      <c r="GX10">
        <v>0.59968809999999995</v>
      </c>
      <c r="GY10">
        <v>13.858359999999999</v>
      </c>
      <c r="GZ10">
        <v>2.5430330000000001E-16</v>
      </c>
      <c r="HA10">
        <v>1.6926220000000001E-13</v>
      </c>
      <c r="HB10">
        <v>0.59969220000000001</v>
      </c>
      <c r="HC10">
        <v>13.88865</v>
      </c>
      <c r="HD10">
        <v>2.3431149999999998E-16</v>
      </c>
      <c r="HE10">
        <v>1.5557870000000001E-13</v>
      </c>
      <c r="HF10">
        <v>0.59970920000000005</v>
      </c>
      <c r="HG10">
        <v>13.76807</v>
      </c>
      <c r="HH10">
        <v>2.204913E-16</v>
      </c>
      <c r="HI10">
        <v>1.4602090000000001E-13</v>
      </c>
      <c r="HJ10">
        <v>0.59968949999999999</v>
      </c>
      <c r="HK10">
        <v>13.180709999999999</v>
      </c>
      <c r="HL10">
        <v>2.093242E-16</v>
      </c>
      <c r="HM10">
        <v>1.3820840000000001E-13</v>
      </c>
      <c r="HN10">
        <v>0.5996918</v>
      </c>
      <c r="HO10">
        <v>12.79405</v>
      </c>
      <c r="HP10">
        <v>1.9973149999999999E-16</v>
      </c>
      <c r="HQ10">
        <v>1.3149010000000001E-13</v>
      </c>
      <c r="HR10">
        <v>0.60036750000000005</v>
      </c>
      <c r="HS10">
        <v>12.77108</v>
      </c>
      <c r="HT10">
        <v>1.9043739999999999E-16</v>
      </c>
      <c r="HU10">
        <v>1.2481609999999999E-13</v>
      </c>
      <c r="HV10">
        <v>0.60122350000000002</v>
      </c>
      <c r="HW10">
        <v>13.00212</v>
      </c>
      <c r="HX10">
        <v>1.687878E-16</v>
      </c>
      <c r="HY10">
        <v>1.097308E-13</v>
      </c>
      <c r="HZ10">
        <v>0.60206380000000004</v>
      </c>
      <c r="IA10">
        <v>13.51022</v>
      </c>
      <c r="IB10">
        <v>1.365275E-16</v>
      </c>
      <c r="IC10">
        <v>8.835314E-14</v>
      </c>
      <c r="ID10">
        <v>0.60290149999999998</v>
      </c>
      <c r="IE10">
        <v>13.29504</v>
      </c>
      <c r="IF10">
        <v>1.1395520000000001E-16</v>
      </c>
      <c r="IG10">
        <v>7.3649219999999996E-14</v>
      </c>
      <c r="IH10">
        <v>0.60371490000000005</v>
      </c>
      <c r="II10">
        <v>13.794499999999999</v>
      </c>
      <c r="IJ10">
        <v>1.0043010000000001E-16</v>
      </c>
      <c r="IK10">
        <v>6.483841E-14</v>
      </c>
      <c r="IL10">
        <v>0.60449549999999996</v>
      </c>
      <c r="IM10">
        <v>13.68036</v>
      </c>
      <c r="IN10">
        <v>9.2133370000000002E-17</v>
      </c>
      <c r="IO10">
        <v>5.9380300000000004E-14</v>
      </c>
      <c r="IP10">
        <v>0.60531769999999996</v>
      </c>
      <c r="IQ10">
        <v>13.200010000000001</v>
      </c>
      <c r="IR10">
        <v>8.6341599999999997E-17</v>
      </c>
      <c r="IS10">
        <v>5.5525759999999998E-14</v>
      </c>
      <c r="IT10">
        <v>0.60609809999999997</v>
      </c>
      <c r="IU10">
        <v>12.97716</v>
      </c>
      <c r="IV10">
        <v>8.1406799999999997E-17</v>
      </c>
      <c r="IW10">
        <v>5.2250640000000003E-14</v>
      </c>
      <c r="IX10">
        <v>0.60603750000000001</v>
      </c>
      <c r="IY10">
        <v>12.90362</v>
      </c>
      <c r="IZ10">
        <v>7.787539E-17</v>
      </c>
      <c r="JA10">
        <v>4.9961219999999997E-14</v>
      </c>
      <c r="JB10">
        <v>0.6056646</v>
      </c>
      <c r="JC10">
        <v>13.16887</v>
      </c>
      <c r="JD10">
        <v>8.4385039999999995E-17</v>
      </c>
      <c r="JE10">
        <v>5.4434450000000002E-14</v>
      </c>
      <c r="JF10">
        <v>0.60537030000000003</v>
      </c>
      <c r="JG10">
        <v>13.90151</v>
      </c>
      <c r="JH10">
        <v>1.02456E-16</v>
      </c>
      <c r="JI10">
        <v>6.601267E-14</v>
      </c>
      <c r="JJ10">
        <v>0.60510180000000002</v>
      </c>
      <c r="JK10">
        <v>14.143599999999999</v>
      </c>
      <c r="JL10">
        <v>1.1535929999999999E-16</v>
      </c>
      <c r="JM10">
        <v>7.4011200000000003E-14</v>
      </c>
      <c r="JN10">
        <v>0.60485599999999995</v>
      </c>
      <c r="JO10">
        <v>14.220750000000001</v>
      </c>
      <c r="JP10">
        <v>1.203845E-16</v>
      </c>
      <c r="JQ10">
        <v>7.7026200000000004E-14</v>
      </c>
      <c r="JR10">
        <v>0.60457119999999998</v>
      </c>
      <c r="JS10">
        <v>14.052339999999999</v>
      </c>
      <c r="JT10">
        <v>1.2070580000000001E-16</v>
      </c>
      <c r="JU10">
        <v>7.7092090000000005E-14</v>
      </c>
      <c r="JV10">
        <v>0.60432450000000004</v>
      </c>
      <c r="JW10">
        <v>13.40077</v>
      </c>
      <c r="JX10">
        <v>1.1846869999999999E-16</v>
      </c>
      <c r="JY10">
        <v>7.5588319999999996E-14</v>
      </c>
      <c r="JZ10">
        <v>0.60404380000000002</v>
      </c>
      <c r="KA10">
        <v>13.045999999999999</v>
      </c>
      <c r="KB10">
        <v>1.1533510000000001E-16</v>
      </c>
      <c r="KC10">
        <v>7.3534200000000004E-14</v>
      </c>
      <c r="KD10">
        <v>0.60400580000000004</v>
      </c>
      <c r="KE10">
        <v>13.026289999999999</v>
      </c>
      <c r="KF10">
        <v>1.113129E-16</v>
      </c>
      <c r="KG10">
        <v>7.0924879999999995E-14</v>
      </c>
      <c r="KH10">
        <v>0.60399630000000004</v>
      </c>
      <c r="KI10">
        <v>13.11049</v>
      </c>
      <c r="KJ10">
        <v>1.050134E-16</v>
      </c>
      <c r="KK10">
        <v>6.6795199999999996E-14</v>
      </c>
      <c r="KL10">
        <v>0.60402909999999999</v>
      </c>
      <c r="KM10">
        <v>13.670120000000001</v>
      </c>
      <c r="KN10">
        <v>9.6899229999999997E-17</v>
      </c>
      <c r="KO10">
        <v>6.1610719999999999E-14</v>
      </c>
      <c r="KP10">
        <v>0.60402889999999998</v>
      </c>
      <c r="KQ10">
        <v>13.65466</v>
      </c>
      <c r="KR10">
        <v>9.0288110000000004E-17</v>
      </c>
      <c r="KS10">
        <v>5.7435680000000001E-14</v>
      </c>
      <c r="KT10">
        <v>0.60403099999999998</v>
      </c>
      <c r="KU10">
        <v>13.711309999999999</v>
      </c>
      <c r="KV10">
        <v>8.5482770000000005E-17</v>
      </c>
      <c r="KW10">
        <v>5.439832E-14</v>
      </c>
      <c r="KX10">
        <v>0.60403010000000001</v>
      </c>
      <c r="KY10">
        <v>13.46692</v>
      </c>
      <c r="KZ10">
        <v>8.1498469999999997E-17</v>
      </c>
      <c r="LA10">
        <v>5.1878490000000003E-14</v>
      </c>
      <c r="LB10">
        <v>0.60403410000000002</v>
      </c>
      <c r="LC10">
        <v>13.26699</v>
      </c>
      <c r="LD10">
        <v>7.8099539999999999E-17</v>
      </c>
      <c r="LE10">
        <v>4.973603E-14</v>
      </c>
      <c r="LF10">
        <v>0.60401300000000002</v>
      </c>
      <c r="LG10">
        <v>13.132960000000001</v>
      </c>
      <c r="LH10">
        <v>7.4928490000000005E-17</v>
      </c>
      <c r="LI10">
        <v>4.7730869999999997E-14</v>
      </c>
      <c r="LJ10">
        <v>0.60380670000000003</v>
      </c>
      <c r="LK10">
        <v>13.077669999999999</v>
      </c>
      <c r="LL10">
        <v>7.2209979999999998E-17</v>
      </c>
      <c r="LM10">
        <v>4.603316E-14</v>
      </c>
      <c r="LN10">
        <v>0.60352519999999998</v>
      </c>
      <c r="LO10">
        <v>13.32347</v>
      </c>
      <c r="LP10">
        <v>7.1102489999999995E-17</v>
      </c>
      <c r="LQ10">
        <v>4.5402929999999997E-14</v>
      </c>
      <c r="LR10">
        <v>0.60326139999999995</v>
      </c>
      <c r="LS10">
        <v>13.93361</v>
      </c>
      <c r="LT10">
        <v>7.1600150000000005E-17</v>
      </c>
      <c r="LU10">
        <v>4.5754410000000002E-14</v>
      </c>
      <c r="LV10">
        <v>0.60295270000000001</v>
      </c>
      <c r="LW10">
        <v>14.204700000000001</v>
      </c>
      <c r="LX10">
        <v>7.1340459999999995E-17</v>
      </c>
      <c r="LY10">
        <v>4.5593789999999997E-14</v>
      </c>
      <c r="LZ10">
        <v>0.60271909999999995</v>
      </c>
      <c r="MA10">
        <v>14.355169999999999</v>
      </c>
      <c r="MB10">
        <v>7.0302820000000001E-17</v>
      </c>
      <c r="MC10">
        <v>4.4932409999999999E-14</v>
      </c>
      <c r="MD10">
        <v>0.60244960000000003</v>
      </c>
      <c r="ME10">
        <v>14.283530000000001</v>
      </c>
      <c r="MF10">
        <v>6.848852E-17</v>
      </c>
      <c r="MG10">
        <v>4.378216E-14</v>
      </c>
      <c r="MH10">
        <v>0.60216769999999997</v>
      </c>
      <c r="MI10">
        <v>13.732609999999999</v>
      </c>
      <c r="MJ10">
        <v>6.6507949999999994E-17</v>
      </c>
      <c r="MK10">
        <v>4.2529E-14</v>
      </c>
      <c r="ML10">
        <v>0.60188730000000001</v>
      </c>
      <c r="MM10">
        <v>13.19791</v>
      </c>
      <c r="MN10">
        <v>6.452047E-17</v>
      </c>
      <c r="MO10">
        <v>4.1267240000000002E-14</v>
      </c>
      <c r="MP10">
        <v>0.60163860000000002</v>
      </c>
      <c r="MQ10">
        <v>13.15775</v>
      </c>
      <c r="MR10">
        <v>6.2442850000000002E-17</v>
      </c>
      <c r="MS10">
        <v>3.9958210000000001E-14</v>
      </c>
      <c r="MT10">
        <v>0.60135559999999999</v>
      </c>
      <c r="MU10">
        <v>13.254530000000001</v>
      </c>
      <c r="MV10">
        <v>6.0537109999999996E-17</v>
      </c>
      <c r="MW10">
        <v>3.8739239999999999E-14</v>
      </c>
      <c r="MX10">
        <v>0.60109140000000005</v>
      </c>
      <c r="MY10">
        <v>13.68966</v>
      </c>
      <c r="MZ10">
        <v>5.8635350000000001E-17</v>
      </c>
      <c r="NA10">
        <v>3.7530960000000003E-14</v>
      </c>
      <c r="NB10">
        <v>0.60079159999999998</v>
      </c>
      <c r="NC10">
        <v>14.086639999999999</v>
      </c>
      <c r="ND10">
        <v>5.6884109999999999E-17</v>
      </c>
      <c r="NE10">
        <v>3.6414079999999997E-14</v>
      </c>
      <c r="NF10">
        <v>0.60079159999999998</v>
      </c>
      <c r="NG10">
        <v>14.086639999999999</v>
      </c>
      <c r="NH10">
        <v>5.6884109999999999E-17</v>
      </c>
      <c r="NI10">
        <v>3.6414079999999997E-14</v>
      </c>
      <c r="NJ10">
        <v>0.60079159999999998</v>
      </c>
      <c r="NK10">
        <v>14.086639999999999</v>
      </c>
      <c r="NL10">
        <v>5.6884109999999999E-17</v>
      </c>
      <c r="NM10">
        <v>3.6414079999999997E-14</v>
      </c>
      <c r="NN10">
        <v>0.60079159999999998</v>
      </c>
      <c r="NO10">
        <v>14.086639999999999</v>
      </c>
      <c r="NP10">
        <v>5.6884109999999999E-17</v>
      </c>
      <c r="NQ10">
        <v>3.6414079999999997E-14</v>
      </c>
      <c r="NR10">
        <v>0.60079159999999998</v>
      </c>
      <c r="NS10">
        <v>14.086639999999999</v>
      </c>
      <c r="NT10">
        <v>5.6884109999999999E-17</v>
      </c>
      <c r="NU10">
        <v>3.6414079999999997E-14</v>
      </c>
      <c r="NV10">
        <v>0.60079159999999998</v>
      </c>
      <c r="NW10">
        <v>14.086639999999999</v>
      </c>
      <c r="NX10">
        <v>5.6884109999999999E-17</v>
      </c>
      <c r="NY10">
        <v>3.6414079999999997E-14</v>
      </c>
      <c r="NZ10">
        <v>0.60079159999999998</v>
      </c>
      <c r="OA10">
        <v>14.086639999999999</v>
      </c>
      <c r="OB10">
        <v>5.6884109999999999E-17</v>
      </c>
      <c r="OC10">
        <v>3.6414079999999997E-14</v>
      </c>
      <c r="OD10">
        <v>0.60079159999999998</v>
      </c>
      <c r="OE10">
        <v>14.086639999999999</v>
      </c>
      <c r="OF10">
        <v>5.6884109999999999E-17</v>
      </c>
      <c r="OG10">
        <v>3.6414079999999997E-14</v>
      </c>
      <c r="OH10">
        <v>0.60079159999999998</v>
      </c>
      <c r="OI10">
        <v>14.086639999999999</v>
      </c>
      <c r="OJ10">
        <v>5.6884109999999999E-17</v>
      </c>
      <c r="OK10">
        <v>3.6414079999999997E-14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0.68262149999999999</v>
      </c>
      <c r="G11">
        <v>15.026199999999999</v>
      </c>
      <c r="H11" s="1">
        <v>1.4695269999999999E-4</v>
      </c>
      <c r="I11">
        <v>7.3167410000000002E-2</v>
      </c>
      <c r="J11">
        <v>0.68104050000000005</v>
      </c>
      <c r="K11">
        <v>15.49648</v>
      </c>
      <c r="L11" s="1">
        <v>2.8518420000000001E-7</v>
      </c>
      <c r="M11" s="1">
        <v>1.4204969999999999E-4</v>
      </c>
      <c r="N11">
        <v>0.6794597</v>
      </c>
      <c r="O11">
        <v>15.42069</v>
      </c>
      <c r="P11" s="1">
        <v>5.6730890000000004E-10</v>
      </c>
      <c r="Q11" s="1">
        <v>2.8323570000000001E-7</v>
      </c>
      <c r="R11">
        <v>0.67782600000000004</v>
      </c>
      <c r="S11">
        <v>15.50277</v>
      </c>
      <c r="T11" s="1">
        <v>1.167042E-12</v>
      </c>
      <c r="U11" s="1">
        <v>5.8327270000000003E-10</v>
      </c>
      <c r="V11">
        <v>0.67620959999999997</v>
      </c>
      <c r="W11">
        <v>15.530099999999999</v>
      </c>
      <c r="X11" s="1">
        <v>4.8695200000000003E-15</v>
      </c>
      <c r="Y11" s="1">
        <v>2.8217170000000001E-12</v>
      </c>
      <c r="Z11">
        <v>0.67455469999999995</v>
      </c>
      <c r="AA11">
        <v>15.07095</v>
      </c>
      <c r="AB11" s="1">
        <v>2.5220069999999999E-15</v>
      </c>
      <c r="AC11" s="1">
        <v>1.6596650000000001E-12</v>
      </c>
      <c r="AD11">
        <v>0.67287889999999995</v>
      </c>
      <c r="AE11">
        <v>14.73931</v>
      </c>
      <c r="AF11" s="1">
        <v>2.5736739999999999E-15</v>
      </c>
      <c r="AG11" s="1">
        <v>1.695994E-12</v>
      </c>
      <c r="AH11">
        <v>0.66910400000000003</v>
      </c>
      <c r="AI11">
        <v>14.70637</v>
      </c>
      <c r="AJ11" s="1">
        <v>2.9094010000000001E-15</v>
      </c>
      <c r="AK11" s="1">
        <v>1.9353919999999998E-12</v>
      </c>
      <c r="AL11">
        <v>0.66437889999999999</v>
      </c>
      <c r="AM11">
        <v>14.86369</v>
      </c>
      <c r="AN11" s="1">
        <v>4.3148290000000001E-15</v>
      </c>
      <c r="AO11" s="1">
        <v>2.8912870000000002E-12</v>
      </c>
      <c r="AP11">
        <v>0.65946689999999997</v>
      </c>
      <c r="AQ11">
        <v>15.31418</v>
      </c>
      <c r="AR11" s="1">
        <v>5.966992E-15</v>
      </c>
      <c r="AS11" s="1">
        <v>3.9987149999999997E-12</v>
      </c>
      <c r="AT11">
        <v>0.65442140000000004</v>
      </c>
      <c r="AU11">
        <v>15.418710000000001</v>
      </c>
      <c r="AV11" s="1">
        <v>7.2453279999999993E-15</v>
      </c>
      <c r="AW11" s="1">
        <v>4.8645729999999999E-12</v>
      </c>
      <c r="AX11">
        <v>0.6493757</v>
      </c>
      <c r="AY11">
        <v>15.38205</v>
      </c>
      <c r="AZ11" s="1">
        <v>8.2448250000000004E-15</v>
      </c>
      <c r="BA11" s="1">
        <v>5.5514749999999996E-12</v>
      </c>
      <c r="BB11">
        <v>0.64430860000000001</v>
      </c>
      <c r="BC11">
        <v>15.379949999999999</v>
      </c>
      <c r="BD11" s="1">
        <v>8.9308990000000002E-15</v>
      </c>
      <c r="BE11" s="1">
        <v>6.0343720000000002E-12</v>
      </c>
      <c r="BF11">
        <v>0.63932869999999997</v>
      </c>
      <c r="BG11">
        <v>14.939539999999999</v>
      </c>
      <c r="BH11" s="1">
        <v>9.5172820000000003E-15</v>
      </c>
      <c r="BI11" s="1">
        <v>6.4574729999999997E-12</v>
      </c>
      <c r="BJ11">
        <v>0.63461789999999996</v>
      </c>
      <c r="BK11">
        <v>14.72678</v>
      </c>
      <c r="BL11" s="1">
        <v>1.0024399999999999E-14</v>
      </c>
      <c r="BM11" s="1">
        <v>6.8201440000000003E-12</v>
      </c>
      <c r="BN11">
        <v>0.62990179999999996</v>
      </c>
      <c r="BO11">
        <v>14.691700000000001</v>
      </c>
      <c r="BP11" s="1">
        <v>1.020821E-14</v>
      </c>
      <c r="BQ11" s="1">
        <v>6.9728519999999997E-12</v>
      </c>
      <c r="BR11">
        <v>0.62510030000000005</v>
      </c>
      <c r="BS11">
        <v>14.714740000000001</v>
      </c>
      <c r="BT11" s="1">
        <v>1.051813E-14</v>
      </c>
      <c r="BU11" s="1">
        <v>7.2141229999999997E-12</v>
      </c>
      <c r="BV11">
        <v>0.6201255</v>
      </c>
      <c r="BW11">
        <v>14.845190000000001</v>
      </c>
      <c r="BX11" s="1">
        <v>1.081459E-14</v>
      </c>
      <c r="BY11" s="1">
        <v>7.4494659999999995E-12</v>
      </c>
      <c r="BZ11">
        <v>0.61497679999999999</v>
      </c>
      <c r="CA11">
        <v>15.178039999999999</v>
      </c>
      <c r="CB11">
        <v>1.116806E-14</v>
      </c>
      <c r="CC11" s="1">
        <v>7.7279219999999996E-12</v>
      </c>
      <c r="CD11">
        <v>0.60968750000000005</v>
      </c>
      <c r="CE11">
        <v>15.08676</v>
      </c>
      <c r="CF11">
        <v>1.152599E-14</v>
      </c>
      <c r="CG11" s="1">
        <v>8.0120940000000003E-12</v>
      </c>
      <c r="CH11">
        <v>0.60420189999999996</v>
      </c>
      <c r="CI11">
        <v>14.90066</v>
      </c>
      <c r="CJ11">
        <v>1.18516E-14</v>
      </c>
      <c r="CK11" s="1">
        <v>8.2778720000000005E-12</v>
      </c>
      <c r="CL11">
        <v>0.59855740000000002</v>
      </c>
      <c r="CM11">
        <v>14.620100000000001</v>
      </c>
      <c r="CN11">
        <v>1.220931E-14</v>
      </c>
      <c r="CO11" s="1">
        <v>8.5722509999999997E-12</v>
      </c>
      <c r="CP11">
        <v>0.59304460000000003</v>
      </c>
      <c r="CQ11">
        <v>14.546709999999999</v>
      </c>
      <c r="CR11">
        <v>1.243187E-14</v>
      </c>
      <c r="CS11" s="1">
        <v>8.7666219999999992E-12</v>
      </c>
      <c r="CT11">
        <v>0.58804529999999999</v>
      </c>
      <c r="CU11">
        <v>14.40767</v>
      </c>
      <c r="CV11">
        <v>1.2367989999999999E-14</v>
      </c>
      <c r="CW11">
        <v>8.7502010000000002E-12</v>
      </c>
      <c r="CX11">
        <v>0.5827116</v>
      </c>
      <c r="CY11">
        <v>14.317170000000001</v>
      </c>
      <c r="CZ11">
        <v>1.2191779999999999E-14</v>
      </c>
      <c r="DA11">
        <v>8.6678209999999999E-12</v>
      </c>
      <c r="DB11">
        <v>0.57768600000000003</v>
      </c>
      <c r="DC11">
        <v>14.462350000000001</v>
      </c>
      <c r="DD11">
        <v>1.183461E-14</v>
      </c>
      <c r="DE11">
        <v>8.4378269999999997E-12</v>
      </c>
      <c r="DF11">
        <v>0.57256439999999997</v>
      </c>
      <c r="DG11">
        <v>14.77786</v>
      </c>
      <c r="DH11">
        <v>1.144148E-14</v>
      </c>
      <c r="DI11">
        <v>8.1934070000000002E-12</v>
      </c>
      <c r="DJ11">
        <v>0.56713069999999999</v>
      </c>
      <c r="DK11">
        <v>14.778499999999999</v>
      </c>
      <c r="DL11">
        <v>1.1090729999999999E-14</v>
      </c>
      <c r="DM11">
        <v>7.9754159999999997E-12</v>
      </c>
      <c r="DN11">
        <v>0.5614654</v>
      </c>
      <c r="DO11">
        <v>14.783580000000001</v>
      </c>
      <c r="DP11">
        <v>1.076227E-14</v>
      </c>
      <c r="DQ11">
        <v>7.7752669999999993E-12</v>
      </c>
      <c r="DR11">
        <v>0.55560240000000005</v>
      </c>
      <c r="DS11">
        <v>14.31953</v>
      </c>
      <c r="DT11">
        <v>1.0447289999999999E-14</v>
      </c>
      <c r="DU11">
        <v>7.5811800000000006E-12</v>
      </c>
      <c r="DV11">
        <v>0.54941079999999998</v>
      </c>
      <c r="DW11">
        <v>14.13029</v>
      </c>
      <c r="DX11">
        <v>9.7716240000000001E-15</v>
      </c>
      <c r="DY11">
        <v>7.1188979999999999E-12</v>
      </c>
      <c r="DZ11">
        <v>0.54541050000000002</v>
      </c>
      <c r="EA11">
        <v>14.107900000000001</v>
      </c>
      <c r="EB11">
        <v>9.5576780000000007E-15</v>
      </c>
      <c r="EC11">
        <v>6.9969029999999999E-12</v>
      </c>
      <c r="ED11">
        <v>0.54207689999999997</v>
      </c>
      <c r="EE11">
        <v>14.062569999999999</v>
      </c>
      <c r="EF11">
        <v>9.5326839999999994E-15</v>
      </c>
      <c r="EG11">
        <v>6.9699749999999997E-12</v>
      </c>
      <c r="EH11">
        <v>0.53904370000000001</v>
      </c>
      <c r="EI11">
        <v>14.54257</v>
      </c>
      <c r="EJ11">
        <v>8.2999919999999998E-15</v>
      </c>
      <c r="EK11">
        <v>6.0620599999999997E-12</v>
      </c>
      <c r="EL11">
        <v>0.53587289999999999</v>
      </c>
      <c r="EM11">
        <v>14.465999999999999</v>
      </c>
      <c r="EN11">
        <v>7.4321270000000001E-15</v>
      </c>
      <c r="EO11">
        <v>5.4497089999999996E-12</v>
      </c>
      <c r="EP11">
        <v>0.53309600000000001</v>
      </c>
      <c r="EQ11">
        <v>14.287890000000001</v>
      </c>
      <c r="ER11">
        <v>6.8205490000000001E-15</v>
      </c>
      <c r="ES11">
        <v>5.0065239999999998E-12</v>
      </c>
      <c r="ET11">
        <v>0.53038450000000004</v>
      </c>
      <c r="EU11">
        <v>14.34337</v>
      </c>
      <c r="EV11">
        <v>6.3694590000000001E-15</v>
      </c>
      <c r="EW11">
        <v>4.6888179999999999E-12</v>
      </c>
      <c r="EX11">
        <v>0.52757520000000002</v>
      </c>
      <c r="EY11">
        <v>13.81819</v>
      </c>
      <c r="EZ11">
        <v>6.1107649999999998E-15</v>
      </c>
      <c r="FA11">
        <v>4.5066460000000001E-12</v>
      </c>
      <c r="FB11">
        <v>0.52464409999999995</v>
      </c>
      <c r="FC11">
        <v>13.20965</v>
      </c>
      <c r="FD11">
        <v>5.9311410000000002E-15</v>
      </c>
      <c r="FE11">
        <v>4.3851119999999996E-12</v>
      </c>
      <c r="FF11">
        <v>0.5236847</v>
      </c>
      <c r="FG11">
        <v>13.082599999999999</v>
      </c>
      <c r="FH11">
        <v>5.834108E-15</v>
      </c>
      <c r="FI11">
        <v>4.2991589999999999E-12</v>
      </c>
      <c r="FJ11">
        <v>0.52358179999999999</v>
      </c>
      <c r="FK11">
        <v>13.209669999999999</v>
      </c>
      <c r="FL11">
        <v>4.7904690000000001E-15</v>
      </c>
      <c r="FM11">
        <v>3.4874139999999999E-12</v>
      </c>
      <c r="FN11">
        <v>0.52331989999999995</v>
      </c>
      <c r="FO11">
        <v>13.968109999999999</v>
      </c>
      <c r="FP11">
        <v>3.3764660000000001E-15</v>
      </c>
      <c r="FQ11">
        <v>2.4464210000000002E-12</v>
      </c>
      <c r="FR11">
        <v>0.52300159999999996</v>
      </c>
      <c r="FS11">
        <v>14.197509999999999</v>
      </c>
      <c r="FT11">
        <v>2.4461260000000001E-15</v>
      </c>
      <c r="FU11">
        <v>1.773757E-12</v>
      </c>
      <c r="FV11">
        <v>0.52266500000000005</v>
      </c>
      <c r="FW11">
        <v>14.25347</v>
      </c>
      <c r="FX11">
        <v>1.941343E-15</v>
      </c>
      <c r="FY11">
        <v>1.4096649999999999E-12</v>
      </c>
      <c r="FZ11">
        <v>0.52229729999999996</v>
      </c>
      <c r="GA11">
        <v>14.07067</v>
      </c>
      <c r="GB11">
        <v>1.662446E-15</v>
      </c>
      <c r="GC11">
        <v>1.2071890000000001E-12</v>
      </c>
      <c r="GD11">
        <v>0.52195539999999996</v>
      </c>
      <c r="GE11">
        <v>13.30697</v>
      </c>
      <c r="GF11">
        <v>1.498843E-15</v>
      </c>
      <c r="GG11">
        <v>1.087258E-12</v>
      </c>
      <c r="GH11">
        <v>0.52158890000000002</v>
      </c>
      <c r="GI11">
        <v>12.80373</v>
      </c>
      <c r="GJ11">
        <v>1.3876900000000001E-15</v>
      </c>
      <c r="GK11">
        <v>1.0048059999999999E-12</v>
      </c>
      <c r="GL11">
        <v>0.52151069999999999</v>
      </c>
      <c r="GM11">
        <v>12.68927</v>
      </c>
      <c r="GN11">
        <v>1.304914E-15</v>
      </c>
      <c r="GO11">
        <v>9.4216020000000001E-13</v>
      </c>
      <c r="GP11">
        <v>0.52152500000000002</v>
      </c>
      <c r="GQ11">
        <v>12.90903</v>
      </c>
      <c r="GR11">
        <v>1.183363E-15</v>
      </c>
      <c r="GS11">
        <v>8.4966949999999997E-13</v>
      </c>
      <c r="GT11">
        <v>0.52154509999999998</v>
      </c>
      <c r="GU11">
        <v>13.764900000000001</v>
      </c>
      <c r="GV11">
        <v>1.036917E-15</v>
      </c>
      <c r="GW11">
        <v>7.4200900000000001E-13</v>
      </c>
      <c r="GX11">
        <v>0.52153689999999997</v>
      </c>
      <c r="GY11">
        <v>14.00366</v>
      </c>
      <c r="GZ11">
        <v>9.3341240000000008E-16</v>
      </c>
      <c r="HA11">
        <v>6.6684070000000001E-13</v>
      </c>
      <c r="HB11">
        <v>0.52153970000000005</v>
      </c>
      <c r="HC11">
        <v>14.06368</v>
      </c>
      <c r="HD11">
        <v>8.6147449999999995E-16</v>
      </c>
      <c r="HE11">
        <v>6.1402450000000002E-13</v>
      </c>
      <c r="HF11">
        <v>0.52157770000000003</v>
      </c>
      <c r="HG11">
        <v>13.916230000000001</v>
      </c>
      <c r="HH11">
        <v>8.1180910000000004E-16</v>
      </c>
      <c r="HI11">
        <v>5.7715829999999996E-13</v>
      </c>
      <c r="HJ11">
        <v>0.52156550000000002</v>
      </c>
      <c r="HK11">
        <v>13.278449999999999</v>
      </c>
      <c r="HL11">
        <v>7.7109429999999999E-16</v>
      </c>
      <c r="HM11">
        <v>5.4657780000000002E-13</v>
      </c>
      <c r="HN11">
        <v>0.5215552</v>
      </c>
      <c r="HO11">
        <v>12.7767</v>
      </c>
      <c r="HP11">
        <v>7.3610450000000005E-16</v>
      </c>
      <c r="HQ11">
        <v>5.2028110000000001E-13</v>
      </c>
      <c r="HR11">
        <v>0.52195049999999998</v>
      </c>
      <c r="HS11">
        <v>12.735010000000001</v>
      </c>
      <c r="HT11">
        <v>7.0135780000000002E-16</v>
      </c>
      <c r="HU11">
        <v>4.9341720000000003E-13</v>
      </c>
      <c r="HV11">
        <v>0.5225244</v>
      </c>
      <c r="HW11">
        <v>12.963039999999999</v>
      </c>
      <c r="HX11">
        <v>6.160397E-16</v>
      </c>
      <c r="HY11">
        <v>4.2936790000000002E-13</v>
      </c>
      <c r="HZ11">
        <v>0.52308449999999995</v>
      </c>
      <c r="IA11">
        <v>13.59186</v>
      </c>
      <c r="IB11">
        <v>4.9805439999999997E-16</v>
      </c>
      <c r="IC11">
        <v>3.455154E-13</v>
      </c>
      <c r="ID11">
        <v>0.52362189999999997</v>
      </c>
      <c r="IE11">
        <v>13.339040000000001</v>
      </c>
      <c r="IF11">
        <v>4.183168E-16</v>
      </c>
      <c r="IG11">
        <v>2.898246E-13</v>
      </c>
      <c r="IH11">
        <v>0.52413710000000002</v>
      </c>
      <c r="II11">
        <v>13.89141</v>
      </c>
      <c r="IJ11">
        <v>3.708303E-16</v>
      </c>
      <c r="IK11">
        <v>2.566106E-13</v>
      </c>
      <c r="IL11">
        <v>0.52466840000000003</v>
      </c>
      <c r="IM11">
        <v>13.796900000000001</v>
      </c>
      <c r="IN11">
        <v>3.4163139999999999E-16</v>
      </c>
      <c r="IO11">
        <v>2.3593689999999998E-13</v>
      </c>
      <c r="IP11">
        <v>0.52519740000000004</v>
      </c>
      <c r="IQ11">
        <v>13.28</v>
      </c>
      <c r="IR11">
        <v>3.2093159999999998E-16</v>
      </c>
      <c r="IS11">
        <v>2.2107219999999999E-13</v>
      </c>
      <c r="IT11">
        <v>0.52571089999999998</v>
      </c>
      <c r="IU11">
        <v>12.974130000000001</v>
      </c>
      <c r="IV11">
        <v>3.0332630000000002E-16</v>
      </c>
      <c r="IW11">
        <v>2.084805E-13</v>
      </c>
      <c r="IX11">
        <v>0.52569500000000002</v>
      </c>
      <c r="IY11">
        <v>12.883139999999999</v>
      </c>
      <c r="IZ11">
        <v>2.9098989999999999E-16</v>
      </c>
      <c r="JA11">
        <v>1.9988229999999999E-13</v>
      </c>
      <c r="JB11">
        <v>0.52547080000000002</v>
      </c>
      <c r="JC11">
        <v>13.145099999999999</v>
      </c>
      <c r="JD11">
        <v>3.2039589999999999E-16</v>
      </c>
      <c r="JE11">
        <v>2.2155780000000001E-13</v>
      </c>
      <c r="JF11">
        <v>0.52526110000000004</v>
      </c>
      <c r="JG11">
        <v>14.006030000000001</v>
      </c>
      <c r="JH11">
        <v>3.8842850000000001E-16</v>
      </c>
      <c r="JI11">
        <v>2.6810790000000001E-13</v>
      </c>
      <c r="JJ11">
        <v>0.52510860000000004</v>
      </c>
      <c r="JK11">
        <v>14.3165</v>
      </c>
      <c r="JL11">
        <v>4.338809E-16</v>
      </c>
      <c r="JM11">
        <v>2.9810799999999999E-13</v>
      </c>
      <c r="JN11">
        <v>0.52490380000000003</v>
      </c>
      <c r="JO11">
        <v>14.41568</v>
      </c>
      <c r="JP11">
        <v>4.5057259999999997E-16</v>
      </c>
      <c r="JQ11">
        <v>3.0869649999999999E-13</v>
      </c>
      <c r="JR11">
        <v>0.52473999999999998</v>
      </c>
      <c r="JS11">
        <v>14.245799999999999</v>
      </c>
      <c r="JT11">
        <v>4.5043519999999996E-16</v>
      </c>
      <c r="JU11">
        <v>3.0805660000000001E-13</v>
      </c>
      <c r="JV11">
        <v>0.52457710000000002</v>
      </c>
      <c r="JW11">
        <v>13.52037</v>
      </c>
      <c r="JX11">
        <v>4.4143190000000001E-16</v>
      </c>
      <c r="JY11">
        <v>3.0163339999999999E-13</v>
      </c>
      <c r="JZ11">
        <v>0.5244048</v>
      </c>
      <c r="KA11">
        <v>13.04908</v>
      </c>
      <c r="KB11">
        <v>4.2920380000000001E-16</v>
      </c>
      <c r="KC11">
        <v>2.9308249999999998E-13</v>
      </c>
      <c r="KD11">
        <v>0.52435469999999995</v>
      </c>
      <c r="KE11">
        <v>13.012499999999999</v>
      </c>
      <c r="KF11">
        <v>4.1394159999999999E-16</v>
      </c>
      <c r="KG11">
        <v>2.8251359999999998E-13</v>
      </c>
      <c r="KH11">
        <v>0.5243641</v>
      </c>
      <c r="KI11">
        <v>13.09571</v>
      </c>
      <c r="KJ11">
        <v>3.8930569999999999E-16</v>
      </c>
      <c r="KK11">
        <v>2.6518269999999998E-13</v>
      </c>
      <c r="KL11">
        <v>0.52438629999999997</v>
      </c>
      <c r="KM11">
        <v>13.728389999999999</v>
      </c>
      <c r="KN11">
        <v>3.5910300000000001E-16</v>
      </c>
      <c r="KO11">
        <v>2.445479E-13</v>
      </c>
      <c r="KP11">
        <v>0.52438209999999996</v>
      </c>
      <c r="KQ11">
        <v>13.77469</v>
      </c>
      <c r="KR11">
        <v>3.3511109999999999E-16</v>
      </c>
      <c r="KS11">
        <v>2.283495E-13</v>
      </c>
      <c r="KT11">
        <v>0.52437109999999998</v>
      </c>
      <c r="KU11">
        <v>13.777049999999999</v>
      </c>
      <c r="KV11">
        <v>3.174881E-16</v>
      </c>
      <c r="KW11">
        <v>2.1642E-13</v>
      </c>
      <c r="KX11">
        <v>0.52437780000000001</v>
      </c>
      <c r="KY11">
        <v>13.555999999999999</v>
      </c>
      <c r="KZ11">
        <v>3.02871E-16</v>
      </c>
      <c r="LA11">
        <v>2.0652389999999999E-13</v>
      </c>
      <c r="LB11">
        <v>0.52437290000000003</v>
      </c>
      <c r="LC11">
        <v>13.301130000000001</v>
      </c>
      <c r="LD11">
        <v>2.903529E-16</v>
      </c>
      <c r="LE11">
        <v>1.9807319999999999E-13</v>
      </c>
      <c r="LF11">
        <v>0.52439049999999998</v>
      </c>
      <c r="LG11">
        <v>13.134370000000001</v>
      </c>
      <c r="LH11">
        <v>2.7859229999999999E-16</v>
      </c>
      <c r="LI11">
        <v>1.90122E-13</v>
      </c>
      <c r="LJ11">
        <v>0.52424130000000002</v>
      </c>
      <c r="LK11">
        <v>13.06514</v>
      </c>
      <c r="LL11">
        <v>2.6853760000000001E-16</v>
      </c>
      <c r="LM11">
        <v>1.8339939999999999E-13</v>
      </c>
      <c r="LN11">
        <v>0.52406830000000004</v>
      </c>
      <c r="LO11">
        <v>13.30974</v>
      </c>
      <c r="LP11">
        <v>2.650672E-16</v>
      </c>
      <c r="LQ11">
        <v>1.8139360000000001E-13</v>
      </c>
      <c r="LR11">
        <v>0.52389249999999998</v>
      </c>
      <c r="LS11">
        <v>14.02251</v>
      </c>
      <c r="LT11">
        <v>2.6689579999999998E-16</v>
      </c>
      <c r="LU11">
        <v>1.8277940000000001E-13</v>
      </c>
      <c r="LV11">
        <v>0.52369270000000001</v>
      </c>
      <c r="LW11">
        <v>14.356529999999999</v>
      </c>
      <c r="LX11">
        <v>2.6546800000000002E-16</v>
      </c>
      <c r="LY11">
        <v>1.8183279999999999E-13</v>
      </c>
      <c r="LZ11">
        <v>0.52352940000000003</v>
      </c>
      <c r="MA11">
        <v>14.55269</v>
      </c>
      <c r="MB11">
        <v>2.6120800000000002E-16</v>
      </c>
      <c r="MC11">
        <v>1.7893290000000001E-13</v>
      </c>
      <c r="MD11">
        <v>0.52334420000000004</v>
      </c>
      <c r="ME11">
        <v>14.47561</v>
      </c>
      <c r="MF11">
        <v>2.5419100000000001E-16</v>
      </c>
      <c r="MG11">
        <v>1.7418750000000001E-13</v>
      </c>
      <c r="MH11">
        <v>0.52316819999999997</v>
      </c>
      <c r="MI11">
        <v>13.88528</v>
      </c>
      <c r="MJ11">
        <v>2.4665899999999998E-16</v>
      </c>
      <c r="MK11">
        <v>1.6909209999999999E-13</v>
      </c>
      <c r="ML11">
        <v>0.52300139999999995</v>
      </c>
      <c r="MM11">
        <v>13.2121</v>
      </c>
      <c r="MN11">
        <v>2.3908849999999998E-16</v>
      </c>
      <c r="MO11">
        <v>1.639497E-13</v>
      </c>
      <c r="MP11">
        <v>0.52282919999999999</v>
      </c>
      <c r="MQ11">
        <v>13.14673</v>
      </c>
      <c r="MR11">
        <v>2.31393E-16</v>
      </c>
      <c r="MS11">
        <v>1.5879400000000001E-13</v>
      </c>
      <c r="MT11">
        <v>0.52266069999999998</v>
      </c>
      <c r="MU11">
        <v>13.24241</v>
      </c>
      <c r="MV11">
        <v>2.2415050000000001E-16</v>
      </c>
      <c r="MW11">
        <v>1.5384159999999999E-13</v>
      </c>
      <c r="MX11">
        <v>0.52246199999999998</v>
      </c>
      <c r="MY11">
        <v>13.735950000000001</v>
      </c>
      <c r="MZ11">
        <v>2.1702359999999999E-16</v>
      </c>
      <c r="NA11">
        <v>1.490098E-13</v>
      </c>
      <c r="NB11">
        <v>0.52227710000000005</v>
      </c>
      <c r="NC11">
        <v>14.18736</v>
      </c>
      <c r="ND11">
        <v>2.1041879999999999E-16</v>
      </c>
      <c r="NE11">
        <v>1.445067E-13</v>
      </c>
      <c r="NF11">
        <v>0.52227710000000005</v>
      </c>
      <c r="NG11">
        <v>14.18736</v>
      </c>
      <c r="NH11">
        <v>2.1041879999999999E-16</v>
      </c>
      <c r="NI11">
        <v>1.445067E-13</v>
      </c>
      <c r="NJ11">
        <v>0.52227710000000005</v>
      </c>
      <c r="NK11">
        <v>14.18736</v>
      </c>
      <c r="NL11">
        <v>2.1041879999999999E-16</v>
      </c>
      <c r="NM11">
        <v>1.445067E-13</v>
      </c>
      <c r="NN11">
        <v>0.52227710000000005</v>
      </c>
      <c r="NO11">
        <v>14.18736</v>
      </c>
      <c r="NP11">
        <v>2.1041879999999999E-16</v>
      </c>
      <c r="NQ11">
        <v>1.445067E-13</v>
      </c>
      <c r="NR11">
        <v>0.52227710000000005</v>
      </c>
      <c r="NS11">
        <v>14.18736</v>
      </c>
      <c r="NT11">
        <v>2.1041879999999999E-16</v>
      </c>
      <c r="NU11">
        <v>1.445067E-13</v>
      </c>
      <c r="NV11">
        <v>0.52227710000000005</v>
      </c>
      <c r="NW11">
        <v>14.18736</v>
      </c>
      <c r="NX11">
        <v>2.1041879999999999E-16</v>
      </c>
      <c r="NY11">
        <v>1.445067E-13</v>
      </c>
      <c r="NZ11">
        <v>0.52227710000000005</v>
      </c>
      <c r="OA11">
        <v>14.18736</v>
      </c>
      <c r="OB11">
        <v>2.1041879999999999E-16</v>
      </c>
      <c r="OC11">
        <v>1.445067E-13</v>
      </c>
      <c r="OD11">
        <v>0.52227710000000005</v>
      </c>
      <c r="OE11">
        <v>14.18736</v>
      </c>
      <c r="OF11">
        <v>2.1041879999999999E-16</v>
      </c>
      <c r="OG11">
        <v>1.445067E-13</v>
      </c>
      <c r="OH11">
        <v>0.52227710000000005</v>
      </c>
      <c r="OI11">
        <v>14.18736</v>
      </c>
      <c r="OJ11">
        <v>2.1041879999999999E-16</v>
      </c>
      <c r="OK11">
        <v>1.445067E-13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0.6675835</v>
      </c>
      <c r="G12">
        <v>15.01341</v>
      </c>
      <c r="H12" s="1">
        <v>3.4313630000000001E-4</v>
      </c>
      <c r="I12">
        <v>0.14949200000000001</v>
      </c>
      <c r="J12">
        <v>0.66572690000000001</v>
      </c>
      <c r="K12">
        <v>15.54777</v>
      </c>
      <c r="L12" s="1">
        <v>6.645473E-7</v>
      </c>
      <c r="M12">
        <v>2.895145E-4</v>
      </c>
      <c r="N12">
        <v>0.66384909999999997</v>
      </c>
      <c r="O12">
        <v>15.49395</v>
      </c>
      <c r="P12" s="1">
        <v>1.323049E-9</v>
      </c>
      <c r="Q12" s="1">
        <v>5.7843579999999999E-7</v>
      </c>
      <c r="R12">
        <v>0.66196659999999996</v>
      </c>
      <c r="S12">
        <v>15.56865</v>
      </c>
      <c r="T12" s="1">
        <v>2.715813E-12</v>
      </c>
      <c r="U12" s="1">
        <v>1.1874040000000001E-9</v>
      </c>
      <c r="V12">
        <v>0.66004890000000005</v>
      </c>
      <c r="W12">
        <v>15.60807</v>
      </c>
      <c r="X12" s="1">
        <v>1.7810950000000001E-14</v>
      </c>
      <c r="Y12" s="1">
        <v>1.02165E-11</v>
      </c>
      <c r="Z12">
        <v>0.65811560000000002</v>
      </c>
      <c r="AA12">
        <v>15.127739999999999</v>
      </c>
      <c r="AB12" s="1">
        <v>1.250758E-14</v>
      </c>
      <c r="AC12" s="1">
        <v>7.9594680000000007E-12</v>
      </c>
      <c r="AD12">
        <v>0.65616920000000001</v>
      </c>
      <c r="AE12">
        <v>14.73124</v>
      </c>
      <c r="AF12" s="1">
        <v>1.27166E-14</v>
      </c>
      <c r="AG12" s="1">
        <v>8.0950539999999994E-12</v>
      </c>
      <c r="AH12">
        <v>0.65218699999999996</v>
      </c>
      <c r="AI12">
        <v>14.69553</v>
      </c>
      <c r="AJ12" s="1">
        <v>1.4553149999999999E-14</v>
      </c>
      <c r="AK12" s="1">
        <v>9.3471180000000007E-12</v>
      </c>
      <c r="AL12">
        <v>0.64686480000000002</v>
      </c>
      <c r="AM12">
        <v>14.84811</v>
      </c>
      <c r="AN12" s="1">
        <v>2.152643E-14</v>
      </c>
      <c r="AO12" s="1">
        <v>1.389131E-11</v>
      </c>
      <c r="AP12">
        <v>0.64124689999999995</v>
      </c>
      <c r="AQ12">
        <v>15.36449</v>
      </c>
      <c r="AR12" s="1">
        <v>2.9046119999999998E-14</v>
      </c>
      <c r="AS12" s="1">
        <v>1.8698799999999999E-11</v>
      </c>
      <c r="AT12">
        <v>0.63547220000000004</v>
      </c>
      <c r="AU12">
        <v>15.48945</v>
      </c>
      <c r="AV12" s="1">
        <v>3.4587239999999999E-14</v>
      </c>
      <c r="AW12" s="1">
        <v>2.225676E-11</v>
      </c>
      <c r="AX12">
        <v>0.62964140000000002</v>
      </c>
      <c r="AY12">
        <v>15.45213</v>
      </c>
      <c r="AZ12" s="1">
        <v>3.8694409999999998E-14</v>
      </c>
      <c r="BA12" s="1">
        <v>2.491035E-11</v>
      </c>
      <c r="BB12">
        <v>0.62381699999999995</v>
      </c>
      <c r="BC12">
        <v>15.454650000000001</v>
      </c>
      <c r="BD12" s="1">
        <v>4.1289880000000003E-14</v>
      </c>
      <c r="BE12" s="1">
        <v>2.660661E-11</v>
      </c>
      <c r="BF12">
        <v>0.61803140000000001</v>
      </c>
      <c r="BG12">
        <v>14.98709</v>
      </c>
      <c r="BH12" s="1">
        <v>4.344152E-14</v>
      </c>
      <c r="BI12" s="1">
        <v>2.8050889999999999E-11</v>
      </c>
      <c r="BJ12">
        <v>0.61251599999999995</v>
      </c>
      <c r="BK12">
        <v>14.72846</v>
      </c>
      <c r="BL12" s="1">
        <v>4.5050499999999999E-14</v>
      </c>
      <c r="BM12" s="1">
        <v>2.9110529999999999E-11</v>
      </c>
      <c r="BN12">
        <v>0.60691759999999995</v>
      </c>
      <c r="BO12">
        <v>14.68643</v>
      </c>
      <c r="BP12" s="1">
        <v>4.5347649999999998E-14</v>
      </c>
      <c r="BQ12" s="1">
        <v>2.9366370000000003E-11</v>
      </c>
      <c r="BR12">
        <v>0.60120269999999998</v>
      </c>
      <c r="BS12">
        <v>14.71297</v>
      </c>
      <c r="BT12" s="1">
        <v>4.6145100000000003E-14</v>
      </c>
      <c r="BU12" s="1">
        <v>2.9942689999999997E-11</v>
      </c>
      <c r="BV12">
        <v>0.59532399999999996</v>
      </c>
      <c r="BW12">
        <v>14.85628</v>
      </c>
      <c r="BX12" s="1">
        <v>4.6850029999999998E-14</v>
      </c>
      <c r="BY12" s="1">
        <v>3.0469359999999998E-11</v>
      </c>
      <c r="BZ12">
        <v>0.58924980000000005</v>
      </c>
      <c r="CA12">
        <v>15.236359999999999</v>
      </c>
      <c r="CB12">
        <v>4.7766019999999998E-14</v>
      </c>
      <c r="CC12" s="1">
        <v>3.1139399999999998E-11</v>
      </c>
      <c r="CD12">
        <v>0.58304590000000001</v>
      </c>
      <c r="CE12">
        <v>15.13536</v>
      </c>
      <c r="CF12">
        <v>4.8629630000000001E-14</v>
      </c>
      <c r="CG12" s="1">
        <v>3.1779079999999998E-11</v>
      </c>
      <c r="CH12">
        <v>0.57664230000000005</v>
      </c>
      <c r="CI12">
        <v>14.95707</v>
      </c>
      <c r="CJ12">
        <v>4.9309470000000001E-14</v>
      </c>
      <c r="CK12" s="1">
        <v>3.2306170000000002E-11</v>
      </c>
      <c r="CL12">
        <v>0.5700539</v>
      </c>
      <c r="CM12">
        <v>14.62674</v>
      </c>
      <c r="CN12">
        <v>5.0108910000000001E-14</v>
      </c>
      <c r="CO12" s="1">
        <v>3.2928610000000002E-11</v>
      </c>
      <c r="CP12">
        <v>0.56360650000000001</v>
      </c>
      <c r="CQ12">
        <v>14.54486</v>
      </c>
      <c r="CR12">
        <v>5.0241139999999999E-14</v>
      </c>
      <c r="CS12" s="1">
        <v>3.3075900000000002E-11</v>
      </c>
      <c r="CT12">
        <v>0.55767239999999996</v>
      </c>
      <c r="CU12">
        <v>14.40521</v>
      </c>
      <c r="CV12">
        <v>4.9207390000000002E-14</v>
      </c>
      <c r="CW12" s="1">
        <v>3.2448159999999999E-11</v>
      </c>
      <c r="CX12">
        <v>0.55130400000000002</v>
      </c>
      <c r="CY12">
        <v>14.303750000000001</v>
      </c>
      <c r="CZ12">
        <v>4.7901599999999999E-14</v>
      </c>
      <c r="DA12">
        <v>3.1725230000000003E-11</v>
      </c>
      <c r="DB12">
        <v>0.54519499999999999</v>
      </c>
      <c r="DC12">
        <v>14.45392</v>
      </c>
      <c r="DD12">
        <v>4.5770489999999997E-14</v>
      </c>
      <c r="DE12">
        <v>3.0376129999999998E-11</v>
      </c>
      <c r="DF12">
        <v>0.53891979999999995</v>
      </c>
      <c r="DG12">
        <v>14.806279999999999</v>
      </c>
      <c r="DH12">
        <v>4.3709410000000003E-14</v>
      </c>
      <c r="DI12">
        <v>2.9114579999999998E-11</v>
      </c>
      <c r="DJ12">
        <v>0.53231830000000002</v>
      </c>
      <c r="DK12">
        <v>14.825480000000001</v>
      </c>
      <c r="DL12">
        <v>4.1768810000000001E-14</v>
      </c>
      <c r="DM12">
        <v>2.7914730000000001E-11</v>
      </c>
      <c r="DN12">
        <v>0.5254664</v>
      </c>
      <c r="DO12">
        <v>14.854369999999999</v>
      </c>
      <c r="DP12">
        <v>3.9963880000000003E-14</v>
      </c>
      <c r="DQ12">
        <v>2.6811370000000002E-11</v>
      </c>
      <c r="DR12">
        <v>0.51838949999999995</v>
      </c>
      <c r="DS12">
        <v>14.349830000000001</v>
      </c>
      <c r="DT12">
        <v>3.8185680000000001E-14</v>
      </c>
      <c r="DU12">
        <v>2.5706089999999999E-11</v>
      </c>
      <c r="DV12">
        <v>0.51101160000000001</v>
      </c>
      <c r="DW12">
        <v>14.117369999999999</v>
      </c>
      <c r="DX12">
        <v>3.5074579999999998E-14</v>
      </c>
      <c r="DY12">
        <v>2.369015E-11</v>
      </c>
      <c r="DZ12">
        <v>0.50576589999999999</v>
      </c>
      <c r="EA12">
        <v>14.096399999999999</v>
      </c>
      <c r="EB12">
        <v>3.4130420000000002E-14</v>
      </c>
      <c r="EC12">
        <v>2.315167E-11</v>
      </c>
      <c r="ED12">
        <v>0.50157649999999998</v>
      </c>
      <c r="EE12">
        <v>14.055389999999999</v>
      </c>
      <c r="EF12">
        <v>3.345171E-14</v>
      </c>
      <c r="EG12">
        <v>2.2620509999999999E-11</v>
      </c>
      <c r="EH12">
        <v>0.4977258</v>
      </c>
      <c r="EI12">
        <v>14.57699</v>
      </c>
      <c r="EJ12">
        <v>2.8739509999999999E-14</v>
      </c>
      <c r="EK12">
        <v>1.942467E-11</v>
      </c>
      <c r="EL12">
        <v>0.49375859999999999</v>
      </c>
      <c r="EM12">
        <v>14.55256</v>
      </c>
      <c r="EN12">
        <v>2.5667409999999999E-14</v>
      </c>
      <c r="EO12">
        <v>1.7417410000000001E-11</v>
      </c>
      <c r="EP12">
        <v>0.49024180000000001</v>
      </c>
      <c r="EQ12">
        <v>14.361549999999999</v>
      </c>
      <c r="ER12">
        <v>2.3375650000000001E-14</v>
      </c>
      <c r="ES12">
        <v>1.5871150000000001E-11</v>
      </c>
      <c r="ET12">
        <v>0.48665890000000001</v>
      </c>
      <c r="EU12">
        <v>14.432370000000001</v>
      </c>
      <c r="EV12">
        <v>2.175967E-14</v>
      </c>
      <c r="EW12">
        <v>1.4813240000000001E-11</v>
      </c>
      <c r="EX12">
        <v>0.4829833</v>
      </c>
      <c r="EY12">
        <v>13.907920000000001</v>
      </c>
      <c r="EZ12">
        <v>2.073924E-14</v>
      </c>
      <c r="FA12">
        <v>1.413805E-11</v>
      </c>
      <c r="FB12">
        <v>0.47919590000000001</v>
      </c>
      <c r="FC12">
        <v>13.214029999999999</v>
      </c>
      <c r="FD12">
        <v>2.0028099999999999E-14</v>
      </c>
      <c r="FE12">
        <v>1.368438E-11</v>
      </c>
      <c r="FF12">
        <v>0.47707640000000001</v>
      </c>
      <c r="FG12">
        <v>13.056620000000001</v>
      </c>
      <c r="FH12">
        <v>1.9487399999999999E-14</v>
      </c>
      <c r="FI12">
        <v>1.32611E-11</v>
      </c>
      <c r="FJ12">
        <v>0.4763733</v>
      </c>
      <c r="FK12">
        <v>13.182320000000001</v>
      </c>
      <c r="FL12">
        <v>1.5601820000000002E-14</v>
      </c>
      <c r="FM12">
        <v>1.047996E-11</v>
      </c>
      <c r="FN12">
        <v>0.47587839999999998</v>
      </c>
      <c r="FO12">
        <v>14.01934</v>
      </c>
      <c r="FP12">
        <v>1.093102E-14</v>
      </c>
      <c r="FQ12">
        <v>7.3116570000000003E-12</v>
      </c>
      <c r="FR12">
        <v>0.47541929999999999</v>
      </c>
      <c r="FS12">
        <v>14.31293</v>
      </c>
      <c r="FT12">
        <v>7.9716209999999998E-15</v>
      </c>
      <c r="FU12">
        <v>5.3389250000000001E-12</v>
      </c>
      <c r="FV12">
        <v>0.47496939999999999</v>
      </c>
      <c r="FW12">
        <v>14.38893</v>
      </c>
      <c r="FX12">
        <v>6.3791309999999998E-15</v>
      </c>
      <c r="FY12">
        <v>4.279192E-12</v>
      </c>
      <c r="FZ12">
        <v>0.47451719999999997</v>
      </c>
      <c r="GA12">
        <v>14.20706</v>
      </c>
      <c r="GB12">
        <v>5.4897899999999996E-15</v>
      </c>
      <c r="GC12">
        <v>3.6827910000000001E-12</v>
      </c>
      <c r="GD12">
        <v>0.47405760000000002</v>
      </c>
      <c r="GE12">
        <v>13.40166</v>
      </c>
      <c r="GF12">
        <v>4.9649749999999998E-15</v>
      </c>
      <c r="GG12">
        <v>3.327143E-12</v>
      </c>
      <c r="GH12">
        <v>0.47359849999999998</v>
      </c>
      <c r="GI12">
        <v>12.804919999999999</v>
      </c>
      <c r="GJ12">
        <v>4.6010880000000003E-15</v>
      </c>
      <c r="GK12">
        <v>3.077767E-12</v>
      </c>
      <c r="GL12">
        <v>0.47337269999999998</v>
      </c>
      <c r="GM12">
        <v>12.668900000000001</v>
      </c>
      <c r="GN12">
        <v>4.3242790000000003E-15</v>
      </c>
      <c r="GO12">
        <v>2.8838710000000001E-12</v>
      </c>
      <c r="GP12">
        <v>0.4733348</v>
      </c>
      <c r="GQ12">
        <v>12.87861</v>
      </c>
      <c r="GR12">
        <v>3.8977809999999998E-15</v>
      </c>
      <c r="GS12">
        <v>2.5843810000000001E-12</v>
      </c>
      <c r="GT12">
        <v>0.47334979999999999</v>
      </c>
      <c r="GU12">
        <v>13.825749999999999</v>
      </c>
      <c r="GV12">
        <v>3.4164570000000001E-15</v>
      </c>
      <c r="GW12">
        <v>2.2583370000000001E-12</v>
      </c>
      <c r="GX12">
        <v>0.47332960000000002</v>
      </c>
      <c r="GY12">
        <v>14.11924</v>
      </c>
      <c r="GZ12">
        <v>3.085788E-15</v>
      </c>
      <c r="HA12">
        <v>2.0365630000000001E-12</v>
      </c>
      <c r="HB12">
        <v>0.47332239999999998</v>
      </c>
      <c r="HC12">
        <v>14.20434</v>
      </c>
      <c r="HD12">
        <v>2.8534200000000001E-15</v>
      </c>
      <c r="HE12">
        <v>1.878914E-12</v>
      </c>
      <c r="HF12">
        <v>0.47333340000000002</v>
      </c>
      <c r="HG12">
        <v>14.035970000000001</v>
      </c>
      <c r="HH12">
        <v>2.6929060000000001E-15</v>
      </c>
      <c r="HI12">
        <v>1.768675E-12</v>
      </c>
      <c r="HJ12">
        <v>0.4733311</v>
      </c>
      <c r="HK12">
        <v>13.36556</v>
      </c>
      <c r="HL12">
        <v>2.5594130000000002E-15</v>
      </c>
      <c r="HM12">
        <v>1.6759719999999999E-12</v>
      </c>
      <c r="HN12">
        <v>0.47331990000000002</v>
      </c>
      <c r="HO12">
        <v>12.76703</v>
      </c>
      <c r="HP12">
        <v>2.444733E-15</v>
      </c>
      <c r="HQ12">
        <v>1.596356E-12</v>
      </c>
      <c r="HR12">
        <v>0.47367589999999998</v>
      </c>
      <c r="HS12">
        <v>12.70632</v>
      </c>
      <c r="HT12">
        <v>2.325798E-15</v>
      </c>
      <c r="HU12">
        <v>1.5113669999999999E-12</v>
      </c>
      <c r="HV12">
        <v>0.47431970000000001</v>
      </c>
      <c r="HW12">
        <v>12.928800000000001</v>
      </c>
      <c r="HX12">
        <v>2.019558E-15</v>
      </c>
      <c r="HY12">
        <v>1.299607E-12</v>
      </c>
      <c r="HZ12">
        <v>0.47501330000000003</v>
      </c>
      <c r="IA12">
        <v>13.64981</v>
      </c>
      <c r="IB12">
        <v>1.632984E-15</v>
      </c>
      <c r="IC12">
        <v>1.0465389999999999E-12</v>
      </c>
      <c r="ID12">
        <v>0.47566649999999999</v>
      </c>
      <c r="IE12">
        <v>13.375679999999999</v>
      </c>
      <c r="IF12">
        <v>1.381141E-15</v>
      </c>
      <c r="IG12">
        <v>8.842096E-13</v>
      </c>
      <c r="IH12">
        <v>0.47635260000000001</v>
      </c>
      <c r="II12">
        <v>13.96035</v>
      </c>
      <c r="IJ12">
        <v>1.2322050000000001E-15</v>
      </c>
      <c r="IK12">
        <v>7.8804599999999997E-13</v>
      </c>
      <c r="IL12">
        <v>0.47703129999999999</v>
      </c>
      <c r="IM12">
        <v>13.892340000000001</v>
      </c>
      <c r="IN12">
        <v>1.140194E-15</v>
      </c>
      <c r="IO12">
        <v>7.2784509999999997E-13</v>
      </c>
      <c r="IP12">
        <v>0.4777073</v>
      </c>
      <c r="IQ12">
        <v>13.352539999999999</v>
      </c>
      <c r="IR12">
        <v>1.073579E-15</v>
      </c>
      <c r="IS12">
        <v>6.8360030000000001E-13</v>
      </c>
      <c r="IT12">
        <v>0.47837400000000002</v>
      </c>
      <c r="IU12">
        <v>12.97395</v>
      </c>
      <c r="IV12">
        <v>1.0172959999999999E-15</v>
      </c>
      <c r="IW12">
        <v>6.4641410000000001E-13</v>
      </c>
      <c r="IX12">
        <v>0.47858230000000002</v>
      </c>
      <c r="IY12">
        <v>12.867430000000001</v>
      </c>
      <c r="IZ12">
        <v>9.7966599999999993E-16</v>
      </c>
      <c r="JA12">
        <v>6.2235480000000001E-13</v>
      </c>
      <c r="JB12">
        <v>0.47842289999999998</v>
      </c>
      <c r="JC12">
        <v>13.122680000000001</v>
      </c>
      <c r="JD12">
        <v>1.099579E-15</v>
      </c>
      <c r="JE12">
        <v>7.0357970000000005E-13</v>
      </c>
      <c r="JF12">
        <v>0.4782015</v>
      </c>
      <c r="JG12">
        <v>14.081110000000001</v>
      </c>
      <c r="JH12">
        <v>1.328641E-15</v>
      </c>
      <c r="JI12">
        <v>8.4787790000000002E-13</v>
      </c>
      <c r="JJ12">
        <v>0.47797709999999999</v>
      </c>
      <c r="JK12">
        <v>14.45351</v>
      </c>
      <c r="JL12">
        <v>1.4706039999999999E-15</v>
      </c>
      <c r="JM12">
        <v>9.3396139999999999E-13</v>
      </c>
      <c r="JN12">
        <v>0.47778100000000001</v>
      </c>
      <c r="JO12">
        <v>14.57245</v>
      </c>
      <c r="JP12">
        <v>1.5190979999999999E-15</v>
      </c>
      <c r="JQ12">
        <v>9.6199899999999997E-13</v>
      </c>
      <c r="JR12">
        <v>0.47754289999999999</v>
      </c>
      <c r="JS12">
        <v>14.40484</v>
      </c>
      <c r="JT12">
        <v>1.513739E-15</v>
      </c>
      <c r="JU12">
        <v>9.5683210000000007E-13</v>
      </c>
      <c r="JV12">
        <v>0.4773211</v>
      </c>
      <c r="JW12">
        <v>13.62706</v>
      </c>
      <c r="JX12">
        <v>1.481229E-15</v>
      </c>
      <c r="JY12">
        <v>9.3546179999999996E-13</v>
      </c>
      <c r="JZ12">
        <v>0.47709410000000002</v>
      </c>
      <c r="KA12">
        <v>13.05574</v>
      </c>
      <c r="KB12">
        <v>1.4381590000000001E-15</v>
      </c>
      <c r="KC12">
        <v>9.0759189999999996E-13</v>
      </c>
      <c r="KD12">
        <v>0.4769911</v>
      </c>
      <c r="KE12">
        <v>13.00177</v>
      </c>
      <c r="KF12">
        <v>1.385939E-15</v>
      </c>
      <c r="KG12">
        <v>8.7414520000000002E-13</v>
      </c>
      <c r="KH12">
        <v>0.47698400000000002</v>
      </c>
      <c r="KI12">
        <v>13.083489999999999</v>
      </c>
      <c r="KJ12">
        <v>1.29871E-15</v>
      </c>
      <c r="KK12">
        <v>8.174811E-13</v>
      </c>
      <c r="KL12">
        <v>0.47696539999999998</v>
      </c>
      <c r="KM12">
        <v>13.76754</v>
      </c>
      <c r="KN12">
        <v>1.197718E-15</v>
      </c>
      <c r="KO12">
        <v>7.5378450000000002E-13</v>
      </c>
      <c r="KP12">
        <v>0.47698099999999999</v>
      </c>
      <c r="KQ12">
        <v>13.87304</v>
      </c>
      <c r="KR12">
        <v>1.1198280000000001E-15</v>
      </c>
      <c r="KS12">
        <v>7.0528460000000003E-13</v>
      </c>
      <c r="KT12">
        <v>0.47697210000000001</v>
      </c>
      <c r="KU12">
        <v>13.829499999999999</v>
      </c>
      <c r="KV12">
        <v>1.0616420000000001E-15</v>
      </c>
      <c r="KW12">
        <v>6.6885599999999995E-13</v>
      </c>
      <c r="KX12">
        <v>0.47697790000000001</v>
      </c>
      <c r="KY12">
        <v>13.635389999999999</v>
      </c>
      <c r="KZ12">
        <v>1.01344E-15</v>
      </c>
      <c r="LA12">
        <v>6.3870110000000002E-13</v>
      </c>
      <c r="LB12">
        <v>0.47697260000000002</v>
      </c>
      <c r="LC12">
        <v>13.33161</v>
      </c>
      <c r="LD12">
        <v>9.7192259999999995E-16</v>
      </c>
      <c r="LE12">
        <v>6.1278369999999995E-13</v>
      </c>
      <c r="LF12">
        <v>0.47696949999999999</v>
      </c>
      <c r="LG12">
        <v>13.13729</v>
      </c>
      <c r="LH12">
        <v>9.328038E-16</v>
      </c>
      <c r="LI12">
        <v>5.8837330000000003E-13</v>
      </c>
      <c r="LJ12">
        <v>0.47685529999999998</v>
      </c>
      <c r="LK12">
        <v>13.055910000000001</v>
      </c>
      <c r="LL12">
        <v>8.9949040000000007E-16</v>
      </c>
      <c r="LM12">
        <v>5.6780559999999997E-13</v>
      </c>
      <c r="LN12">
        <v>0.47663800000000001</v>
      </c>
      <c r="LO12">
        <v>13.295400000000001</v>
      </c>
      <c r="LP12">
        <v>8.9056029999999997E-16</v>
      </c>
      <c r="LQ12">
        <v>5.633281E-13</v>
      </c>
      <c r="LR12">
        <v>0.47642580000000001</v>
      </c>
      <c r="LS12">
        <v>14.085940000000001</v>
      </c>
      <c r="LT12">
        <v>8.9640350000000009E-16</v>
      </c>
      <c r="LU12">
        <v>5.6735950000000003E-13</v>
      </c>
      <c r="LV12">
        <v>0.47620380000000001</v>
      </c>
      <c r="LW12">
        <v>14.475849999999999</v>
      </c>
      <c r="LX12">
        <v>8.9003769999999998E-16</v>
      </c>
      <c r="LY12">
        <v>5.6341569999999998E-13</v>
      </c>
      <c r="LZ12">
        <v>0.47598079999999998</v>
      </c>
      <c r="MA12">
        <v>14.710039999999999</v>
      </c>
      <c r="MB12">
        <v>8.7425400000000003E-16</v>
      </c>
      <c r="MC12">
        <v>5.5342799999999995E-13</v>
      </c>
      <c r="MD12">
        <v>0.47574040000000001</v>
      </c>
      <c r="ME12">
        <v>14.63001</v>
      </c>
      <c r="MF12">
        <v>8.4990149999999999E-16</v>
      </c>
      <c r="MG12">
        <v>5.3819649999999997E-13</v>
      </c>
      <c r="MH12">
        <v>0.47552759999999999</v>
      </c>
      <c r="MI12">
        <v>14.015409999999999</v>
      </c>
      <c r="MJ12">
        <v>8.241001E-16</v>
      </c>
      <c r="MK12">
        <v>5.2204080000000002E-13</v>
      </c>
      <c r="ML12">
        <v>0.4753058</v>
      </c>
      <c r="MM12">
        <v>13.229570000000001</v>
      </c>
      <c r="MN12">
        <v>7.9803649999999999E-16</v>
      </c>
      <c r="MO12">
        <v>5.0563560000000004E-13</v>
      </c>
      <c r="MP12">
        <v>0.47505609999999998</v>
      </c>
      <c r="MQ12">
        <v>13.138400000000001</v>
      </c>
      <c r="MR12">
        <v>7.725341E-16</v>
      </c>
      <c r="MS12">
        <v>4.8986020000000001E-13</v>
      </c>
      <c r="MT12">
        <v>0.47485060000000001</v>
      </c>
      <c r="MU12">
        <v>13.23208</v>
      </c>
      <c r="MV12">
        <v>7.4781150000000004E-16</v>
      </c>
      <c r="MW12">
        <v>4.7424889999999999E-13</v>
      </c>
      <c r="MX12">
        <v>0.47462179999999998</v>
      </c>
      <c r="MY12">
        <v>13.768649999999999</v>
      </c>
      <c r="MZ12">
        <v>7.2388309999999998E-16</v>
      </c>
      <c r="NA12">
        <v>4.5925830000000003E-13</v>
      </c>
      <c r="NB12">
        <v>0.47438560000000002</v>
      </c>
      <c r="NC12">
        <v>14.26352</v>
      </c>
      <c r="ND12">
        <v>7.0141650000000001E-16</v>
      </c>
      <c r="NE12">
        <v>4.4507419999999999E-13</v>
      </c>
      <c r="NF12">
        <v>0.47438560000000002</v>
      </c>
      <c r="NG12">
        <v>14.26352</v>
      </c>
      <c r="NH12">
        <v>7.0141650000000001E-16</v>
      </c>
      <c r="NI12">
        <v>4.4507419999999999E-13</v>
      </c>
      <c r="NJ12">
        <v>0.47438560000000002</v>
      </c>
      <c r="NK12">
        <v>14.26352</v>
      </c>
      <c r="NL12">
        <v>7.0141650000000001E-16</v>
      </c>
      <c r="NM12">
        <v>4.4507419999999999E-13</v>
      </c>
      <c r="NN12">
        <v>0.47438560000000002</v>
      </c>
      <c r="NO12">
        <v>14.26352</v>
      </c>
      <c r="NP12">
        <v>7.0141650000000001E-16</v>
      </c>
      <c r="NQ12">
        <v>4.4507419999999999E-13</v>
      </c>
      <c r="NR12">
        <v>0.47438560000000002</v>
      </c>
      <c r="NS12">
        <v>14.26352</v>
      </c>
      <c r="NT12">
        <v>7.0141650000000001E-16</v>
      </c>
      <c r="NU12">
        <v>4.4507419999999999E-13</v>
      </c>
      <c r="NV12">
        <v>0.47438560000000002</v>
      </c>
      <c r="NW12">
        <v>14.26352</v>
      </c>
      <c r="NX12">
        <v>7.0141650000000001E-16</v>
      </c>
      <c r="NY12">
        <v>4.4507419999999999E-13</v>
      </c>
      <c r="NZ12">
        <v>0.47438560000000002</v>
      </c>
      <c r="OA12">
        <v>14.26352</v>
      </c>
      <c r="OB12">
        <v>7.0141650000000001E-16</v>
      </c>
      <c r="OC12">
        <v>4.4507419999999999E-13</v>
      </c>
      <c r="OD12">
        <v>0.47438560000000002</v>
      </c>
      <c r="OE12">
        <v>14.26352</v>
      </c>
      <c r="OF12">
        <v>7.0141650000000001E-16</v>
      </c>
      <c r="OG12">
        <v>4.4507419999999999E-13</v>
      </c>
      <c r="OH12">
        <v>0.47438560000000002</v>
      </c>
      <c r="OI12">
        <v>14.26352</v>
      </c>
      <c r="OJ12">
        <v>7.0141650000000001E-16</v>
      </c>
      <c r="OK12">
        <v>4.4507419999999999E-13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0.81422070000000002</v>
      </c>
      <c r="G13">
        <v>15.004519999999999</v>
      </c>
      <c r="H13" s="1">
        <v>6.4161369999999999E-4</v>
      </c>
      <c r="I13">
        <v>0.19964599999999999</v>
      </c>
      <c r="J13">
        <v>0.81274670000000004</v>
      </c>
      <c r="K13">
        <v>15.594440000000001</v>
      </c>
      <c r="L13" s="1">
        <v>1.2399969999999999E-6</v>
      </c>
      <c r="M13" s="1">
        <v>3.857973E-4</v>
      </c>
      <c r="N13">
        <v>0.81128639999999996</v>
      </c>
      <c r="O13">
        <v>15.560980000000001</v>
      </c>
      <c r="P13" s="1">
        <v>2.5103710000000002E-9</v>
      </c>
      <c r="Q13" s="1">
        <v>7.9380590000000004E-7</v>
      </c>
      <c r="R13">
        <v>0.80976899999999996</v>
      </c>
      <c r="S13">
        <v>15.63011</v>
      </c>
      <c r="T13" s="1">
        <v>5.1224999999999996E-12</v>
      </c>
      <c r="U13" s="1">
        <v>1.615287E-9</v>
      </c>
      <c r="V13">
        <v>0.80825150000000001</v>
      </c>
      <c r="W13">
        <v>15.68005</v>
      </c>
      <c r="X13" s="1">
        <v>1.167897E-13</v>
      </c>
      <c r="Y13" s="1">
        <v>5.8021880000000003E-11</v>
      </c>
      <c r="Z13">
        <v>0.80671879999999996</v>
      </c>
      <c r="AA13">
        <v>15.17859</v>
      </c>
      <c r="AB13" s="1">
        <v>1.082051E-13</v>
      </c>
      <c r="AC13" s="1">
        <v>5.5708439999999998E-11</v>
      </c>
      <c r="AD13">
        <v>0.80516699999999997</v>
      </c>
      <c r="AE13">
        <v>14.724460000000001</v>
      </c>
      <c r="AF13" s="1">
        <v>1.092357E-13</v>
      </c>
      <c r="AG13" s="1">
        <v>5.6242290000000001E-11</v>
      </c>
      <c r="AH13">
        <v>0.80189549999999998</v>
      </c>
      <c r="AI13">
        <v>14.684839999999999</v>
      </c>
      <c r="AJ13" s="1">
        <v>1.2715029999999999E-13</v>
      </c>
      <c r="AK13" s="1">
        <v>6.5828540000000004E-11</v>
      </c>
      <c r="AL13">
        <v>0.79742820000000003</v>
      </c>
      <c r="AM13">
        <v>14.837339999999999</v>
      </c>
      <c r="AN13" s="1">
        <v>1.8605339999999999E-13</v>
      </c>
      <c r="AO13" s="1">
        <v>9.6576890000000005E-11</v>
      </c>
      <c r="AP13">
        <v>0.79272069999999994</v>
      </c>
      <c r="AQ13">
        <v>15.410629999999999</v>
      </c>
      <c r="AR13" s="1">
        <v>2.4176589999999999E-13</v>
      </c>
      <c r="AS13" s="1">
        <v>1.2538980000000001E-10</v>
      </c>
      <c r="AT13">
        <v>0.78786210000000001</v>
      </c>
      <c r="AU13">
        <v>15.555669999999999</v>
      </c>
      <c r="AV13" s="1">
        <v>2.793345E-13</v>
      </c>
      <c r="AW13" s="1">
        <v>1.449212E-10</v>
      </c>
      <c r="AX13">
        <v>0.7829969</v>
      </c>
      <c r="AY13">
        <v>15.518470000000001</v>
      </c>
      <c r="AZ13" s="1">
        <v>3.0417459999999999E-13</v>
      </c>
      <c r="BA13" s="1">
        <v>1.5792470000000001E-10</v>
      </c>
      <c r="BB13">
        <v>0.7783175</v>
      </c>
      <c r="BC13">
        <v>15.521839999999999</v>
      </c>
      <c r="BD13" s="1">
        <v>3.1709430000000002E-13</v>
      </c>
      <c r="BE13" s="1">
        <v>1.6481929999999999E-10</v>
      </c>
      <c r="BF13">
        <v>0.77331050000000001</v>
      </c>
      <c r="BG13">
        <v>15.030620000000001</v>
      </c>
      <c r="BH13" s="1">
        <v>3.2660530000000002E-13</v>
      </c>
      <c r="BI13" s="1">
        <v>1.7004940000000001E-10</v>
      </c>
      <c r="BJ13">
        <v>0.7686366</v>
      </c>
      <c r="BK13">
        <v>14.730499999999999</v>
      </c>
      <c r="BL13" s="1">
        <v>3.304065E-13</v>
      </c>
      <c r="BM13" s="1">
        <v>1.7208640000000001E-10</v>
      </c>
      <c r="BN13">
        <v>0.76402000000000003</v>
      </c>
      <c r="BO13">
        <v>14.68207</v>
      </c>
      <c r="BP13" s="1">
        <v>3.2677429999999999E-13</v>
      </c>
      <c r="BQ13" s="1">
        <v>1.7039290000000001E-10</v>
      </c>
      <c r="BR13">
        <v>0.75933729999999999</v>
      </c>
      <c r="BS13">
        <v>14.71199</v>
      </c>
      <c r="BT13" s="1">
        <v>3.2604380000000001E-13</v>
      </c>
      <c r="BU13" s="1">
        <v>1.7017119999999999E-10</v>
      </c>
      <c r="BV13">
        <v>0.75442379999999998</v>
      </c>
      <c r="BW13">
        <v>14.869770000000001</v>
      </c>
      <c r="BX13" s="1">
        <v>3.2453040000000001E-13</v>
      </c>
      <c r="BY13" s="1">
        <v>1.69574E-10</v>
      </c>
      <c r="BZ13">
        <v>0.74934719999999999</v>
      </c>
      <c r="CA13">
        <v>15.28767</v>
      </c>
      <c r="CB13">
        <v>3.2427189999999998E-13</v>
      </c>
      <c r="CC13" s="1">
        <v>1.696362E-10</v>
      </c>
      <c r="CD13">
        <v>0.74409219999999998</v>
      </c>
      <c r="CE13">
        <v>15.182499999999999</v>
      </c>
      <c r="CF13">
        <v>3.2314719999999999E-13</v>
      </c>
      <c r="CG13" s="1">
        <v>1.692486E-10</v>
      </c>
      <c r="CH13">
        <v>0.73866370000000003</v>
      </c>
      <c r="CI13">
        <v>15.00614</v>
      </c>
      <c r="CJ13">
        <v>3.2060309999999999E-13</v>
      </c>
      <c r="CK13" s="1">
        <v>1.6813880000000001E-10</v>
      </c>
      <c r="CL13">
        <v>0.73301649999999996</v>
      </c>
      <c r="CM13">
        <v>14.633520000000001</v>
      </c>
      <c r="CN13">
        <v>3.1891500000000001E-13</v>
      </c>
      <c r="CO13" s="1">
        <v>1.675173E-10</v>
      </c>
      <c r="CP13">
        <v>0.72777740000000002</v>
      </c>
      <c r="CQ13">
        <v>14.544140000000001</v>
      </c>
      <c r="CR13">
        <v>3.1250330000000002E-13</v>
      </c>
      <c r="CS13" s="1">
        <v>1.640283E-10</v>
      </c>
      <c r="CT13">
        <v>0.72207869999999996</v>
      </c>
      <c r="CU13">
        <v>14.404070000000001</v>
      </c>
      <c r="CV13">
        <v>2.9844660000000001E-13</v>
      </c>
      <c r="CW13" s="1">
        <v>1.5644870000000001E-10</v>
      </c>
      <c r="CX13">
        <v>0.71510200000000002</v>
      </c>
      <c r="CY13">
        <v>14.292490000000001</v>
      </c>
      <c r="CZ13">
        <v>2.8402829999999998E-13</v>
      </c>
      <c r="DA13" s="1">
        <v>1.4885390000000001E-10</v>
      </c>
      <c r="DB13">
        <v>0.70865299999999998</v>
      </c>
      <c r="DC13">
        <v>14.44833</v>
      </c>
      <c r="DD13">
        <v>2.6443000000000002E-13</v>
      </c>
      <c r="DE13" s="1">
        <v>1.381718E-10</v>
      </c>
      <c r="DF13">
        <v>0.7019725</v>
      </c>
      <c r="DG13">
        <v>14.832689999999999</v>
      </c>
      <c r="DH13">
        <v>2.4716810000000001E-13</v>
      </c>
      <c r="DI13">
        <v>1.288672E-10</v>
      </c>
      <c r="DJ13">
        <v>0.69496100000000005</v>
      </c>
      <c r="DK13">
        <v>14.87016</v>
      </c>
      <c r="DL13">
        <v>2.305414E-13</v>
      </c>
      <c r="DM13">
        <v>1.198765E-10</v>
      </c>
      <c r="DN13">
        <v>0.68761660000000002</v>
      </c>
      <c r="DO13">
        <v>14.915940000000001</v>
      </c>
      <c r="DP13">
        <v>2.1533649999999999E-13</v>
      </c>
      <c r="DQ13">
        <v>1.116913E-10</v>
      </c>
      <c r="DR13">
        <v>0.67999039999999999</v>
      </c>
      <c r="DS13">
        <v>14.379490000000001</v>
      </c>
      <c r="DT13">
        <v>2.0016980000000001E-13</v>
      </c>
      <c r="DU13">
        <v>1.034901E-10</v>
      </c>
      <c r="DV13">
        <v>0.6719794</v>
      </c>
      <c r="DW13">
        <v>14.109360000000001</v>
      </c>
      <c r="DX13">
        <v>1.786625E-13</v>
      </c>
      <c r="DY13">
        <v>9.209246E-11</v>
      </c>
      <c r="DZ13">
        <v>0.66684149999999998</v>
      </c>
      <c r="EA13">
        <v>14.08564</v>
      </c>
      <c r="EB13">
        <v>1.724251E-13</v>
      </c>
      <c r="EC13">
        <v>8.9305399999999994E-11</v>
      </c>
      <c r="ED13">
        <v>0.66252699999999998</v>
      </c>
      <c r="EE13">
        <v>14.048999999999999</v>
      </c>
      <c r="EF13">
        <v>1.638277E-13</v>
      </c>
      <c r="EG13">
        <v>8.4717949999999998E-11</v>
      </c>
      <c r="EH13">
        <v>0.65804030000000002</v>
      </c>
      <c r="EI13">
        <v>14.599399999999999</v>
      </c>
      <c r="EJ13">
        <v>1.380883E-13</v>
      </c>
      <c r="EK13">
        <v>7.1491559999999999E-11</v>
      </c>
      <c r="EL13">
        <v>0.6534721</v>
      </c>
      <c r="EM13">
        <v>14.623799999999999</v>
      </c>
      <c r="EN13">
        <v>1.224968E-13</v>
      </c>
      <c r="EO13">
        <v>6.3648340000000006E-11</v>
      </c>
      <c r="EP13">
        <v>0.64981500000000003</v>
      </c>
      <c r="EQ13">
        <v>14.423209999999999</v>
      </c>
      <c r="ER13">
        <v>1.101295E-13</v>
      </c>
      <c r="ES13">
        <v>5.7256840000000003E-11</v>
      </c>
      <c r="ET13">
        <v>0.64607789999999998</v>
      </c>
      <c r="EU13">
        <v>14.502750000000001</v>
      </c>
      <c r="EV13">
        <v>1.0189799999999999E-13</v>
      </c>
      <c r="EW13">
        <v>5.3088030000000001E-11</v>
      </c>
      <c r="EX13">
        <v>0.64221649999999997</v>
      </c>
      <c r="EY13">
        <v>13.982049999999999</v>
      </c>
      <c r="EZ13">
        <v>9.6006099999999995E-14</v>
      </c>
      <c r="FA13">
        <v>5.007451E-11</v>
      </c>
      <c r="FB13">
        <v>0.63826079999999996</v>
      </c>
      <c r="FC13">
        <v>13.21984</v>
      </c>
      <c r="FD13">
        <v>9.1945630000000006E-14</v>
      </c>
      <c r="FE13">
        <v>4.804978E-11</v>
      </c>
      <c r="FF13">
        <v>0.63580190000000003</v>
      </c>
      <c r="FG13">
        <v>13.03594</v>
      </c>
      <c r="FH13">
        <v>8.7653299999999997E-14</v>
      </c>
      <c r="FI13">
        <v>4.5649130000000001E-11</v>
      </c>
      <c r="FJ13">
        <v>0.63496859999999999</v>
      </c>
      <c r="FK13">
        <v>13.1599</v>
      </c>
      <c r="FL13">
        <v>6.7541020000000001E-14</v>
      </c>
      <c r="FM13">
        <v>3.4827939999999998E-11</v>
      </c>
      <c r="FN13">
        <v>0.63444489999999998</v>
      </c>
      <c r="FO13">
        <v>14.05405</v>
      </c>
      <c r="FP13">
        <v>4.7024239999999998E-14</v>
      </c>
      <c r="FQ13">
        <v>2.4172719999999999E-11</v>
      </c>
      <c r="FR13">
        <v>0.63396269999999999</v>
      </c>
      <c r="FS13">
        <v>14.404820000000001</v>
      </c>
      <c r="FT13">
        <v>3.4661799999999999E-14</v>
      </c>
      <c r="FU13">
        <v>1.7826749999999999E-11</v>
      </c>
      <c r="FV13">
        <v>0.63348070000000001</v>
      </c>
      <c r="FW13">
        <v>14.4977</v>
      </c>
      <c r="FX13">
        <v>2.8069989999999999E-14</v>
      </c>
      <c r="FY13">
        <v>1.4442759999999999E-11</v>
      </c>
      <c r="FZ13">
        <v>0.63300749999999995</v>
      </c>
      <c r="GA13">
        <v>14.318440000000001</v>
      </c>
      <c r="GB13">
        <v>2.4321059999999999E-14</v>
      </c>
      <c r="GC13">
        <v>1.250462E-11</v>
      </c>
      <c r="GD13">
        <v>0.63253870000000001</v>
      </c>
      <c r="GE13">
        <v>13.48367</v>
      </c>
      <c r="GF13">
        <v>2.208501E-14</v>
      </c>
      <c r="GG13">
        <v>1.133615E-11</v>
      </c>
      <c r="GH13">
        <v>0.6320481</v>
      </c>
      <c r="GI13">
        <v>12.80856</v>
      </c>
      <c r="GJ13">
        <v>2.049266E-14</v>
      </c>
      <c r="GK13">
        <v>1.049742E-11</v>
      </c>
      <c r="GL13">
        <v>0.63176949999999998</v>
      </c>
      <c r="GM13">
        <v>12.653309999999999</v>
      </c>
      <c r="GN13">
        <v>1.9224349999999999E-14</v>
      </c>
      <c r="GO13">
        <v>9.8166629999999992E-12</v>
      </c>
      <c r="GP13">
        <v>0.63172099999999998</v>
      </c>
      <c r="GQ13">
        <v>12.853770000000001</v>
      </c>
      <c r="GR13">
        <v>1.7169020000000001E-14</v>
      </c>
      <c r="GS13">
        <v>8.7230419999999999E-12</v>
      </c>
      <c r="GT13">
        <v>0.63170539999999997</v>
      </c>
      <c r="GU13">
        <v>13.868499999999999</v>
      </c>
      <c r="GV13">
        <v>1.507189E-14</v>
      </c>
      <c r="GW13">
        <v>7.6352360000000002E-12</v>
      </c>
      <c r="GX13">
        <v>0.63170590000000004</v>
      </c>
      <c r="GY13">
        <v>14.212210000000001</v>
      </c>
      <c r="GZ13">
        <v>1.36809E-14</v>
      </c>
      <c r="HA13">
        <v>6.9168459999999997E-12</v>
      </c>
      <c r="HB13">
        <v>0.63171920000000004</v>
      </c>
      <c r="HC13">
        <v>14.317270000000001</v>
      </c>
      <c r="HD13">
        <v>1.2686939999999999E-14</v>
      </c>
      <c r="HE13">
        <v>6.3981789999999999E-12</v>
      </c>
      <c r="HF13">
        <v>0.63171999999999995</v>
      </c>
      <c r="HG13">
        <v>14.13298</v>
      </c>
      <c r="HH13">
        <v>1.1994700000000001E-14</v>
      </c>
      <c r="HI13">
        <v>6.0321930000000001E-12</v>
      </c>
      <c r="HJ13">
        <v>0.63172910000000004</v>
      </c>
      <c r="HK13">
        <v>13.440469999999999</v>
      </c>
      <c r="HL13">
        <v>1.1409850000000001E-14</v>
      </c>
      <c r="HM13">
        <v>5.7205019999999996E-12</v>
      </c>
      <c r="HN13">
        <v>0.63171120000000003</v>
      </c>
      <c r="HO13">
        <v>12.76272</v>
      </c>
      <c r="HP13">
        <v>1.0908530000000001E-14</v>
      </c>
      <c r="HQ13">
        <v>5.4533239999999999E-12</v>
      </c>
      <c r="HR13">
        <v>0.63204649999999996</v>
      </c>
      <c r="HS13">
        <v>12.683400000000001</v>
      </c>
      <c r="HT13">
        <v>1.034525E-14</v>
      </c>
      <c r="HU13">
        <v>5.1477679999999996E-12</v>
      </c>
      <c r="HV13">
        <v>0.63267189999999995</v>
      </c>
      <c r="HW13">
        <v>12.900880000000001</v>
      </c>
      <c r="HX13">
        <v>8.8286729999999994E-15</v>
      </c>
      <c r="HY13">
        <v>4.357246E-12</v>
      </c>
      <c r="HZ13">
        <v>0.63339160000000005</v>
      </c>
      <c r="IA13">
        <v>13.690160000000001</v>
      </c>
      <c r="IB13">
        <v>7.1562980000000003E-15</v>
      </c>
      <c r="IC13">
        <v>3.5193090000000001E-12</v>
      </c>
      <c r="ID13">
        <v>0.63410909999999998</v>
      </c>
      <c r="IE13">
        <v>13.40742</v>
      </c>
      <c r="IF13">
        <v>6.1175550000000001E-15</v>
      </c>
      <c r="IG13">
        <v>3.0033290000000001E-12</v>
      </c>
      <c r="IH13">
        <v>0.63483140000000005</v>
      </c>
      <c r="II13">
        <v>14.010450000000001</v>
      </c>
      <c r="IJ13">
        <v>5.5101459999999997E-15</v>
      </c>
      <c r="IK13">
        <v>2.7007310000000001E-12</v>
      </c>
      <c r="IL13">
        <v>0.63553769999999998</v>
      </c>
      <c r="IM13">
        <v>13.97113</v>
      </c>
      <c r="IN13">
        <v>5.1320240000000002E-15</v>
      </c>
      <c r="IO13">
        <v>2.5096910000000002E-12</v>
      </c>
      <c r="IP13">
        <v>0.63624139999999996</v>
      </c>
      <c r="IQ13">
        <v>13.415469999999999</v>
      </c>
      <c r="IR13">
        <v>4.848937E-15</v>
      </c>
      <c r="IS13">
        <v>2.3650440000000001E-12</v>
      </c>
      <c r="IT13">
        <v>0.63693940000000004</v>
      </c>
      <c r="IU13">
        <v>12.97508</v>
      </c>
      <c r="IV13">
        <v>4.6137820000000002E-15</v>
      </c>
      <c r="IW13">
        <v>2.2454079999999999E-12</v>
      </c>
      <c r="IX13">
        <v>0.63720509999999997</v>
      </c>
      <c r="IY13">
        <v>12.85534</v>
      </c>
      <c r="IZ13">
        <v>4.4761109999999999E-15</v>
      </c>
      <c r="JA13">
        <v>2.1773639999999998E-12</v>
      </c>
      <c r="JB13">
        <v>0.6370981</v>
      </c>
      <c r="JC13">
        <v>13.104100000000001</v>
      </c>
      <c r="JD13">
        <v>5.1664710000000003E-15</v>
      </c>
      <c r="JE13">
        <v>2.5246590000000001E-12</v>
      </c>
      <c r="JF13">
        <v>0.63686310000000002</v>
      </c>
      <c r="JG13">
        <v>14.13564</v>
      </c>
      <c r="JH13">
        <v>6.1954219999999996E-15</v>
      </c>
      <c r="JI13">
        <v>3.0192579999999999E-12</v>
      </c>
      <c r="JJ13">
        <v>0.63663230000000004</v>
      </c>
      <c r="JK13">
        <v>14.56278</v>
      </c>
      <c r="JL13">
        <v>6.7669199999999999E-15</v>
      </c>
      <c r="JM13">
        <v>3.28566E-12</v>
      </c>
      <c r="JN13">
        <v>0.63640160000000001</v>
      </c>
      <c r="JO13">
        <v>14.69896</v>
      </c>
      <c r="JP13">
        <v>6.9385559999999996E-15</v>
      </c>
      <c r="JQ13">
        <v>3.3617750000000002E-12</v>
      </c>
      <c r="JR13">
        <v>0.63618529999999995</v>
      </c>
      <c r="JS13">
        <v>14.534789999999999</v>
      </c>
      <c r="JT13">
        <v>6.8824550000000003E-15</v>
      </c>
      <c r="JU13">
        <v>3.3296570000000001E-12</v>
      </c>
      <c r="JV13">
        <v>0.63592899999999997</v>
      </c>
      <c r="JW13">
        <v>13.718719999999999</v>
      </c>
      <c r="JX13">
        <v>6.7197240000000003E-15</v>
      </c>
      <c r="JY13">
        <v>3.2485860000000001E-12</v>
      </c>
      <c r="JZ13">
        <v>0.63567980000000002</v>
      </c>
      <c r="KA13">
        <v>13.06423</v>
      </c>
      <c r="KB13">
        <v>6.5090470000000001E-15</v>
      </c>
      <c r="KC13">
        <v>3.1445720000000001E-12</v>
      </c>
      <c r="KD13">
        <v>0.6355634</v>
      </c>
      <c r="KE13">
        <v>12.993259999999999</v>
      </c>
      <c r="KF13">
        <v>6.2641589999999998E-15</v>
      </c>
      <c r="KG13">
        <v>3.0248099999999999E-12</v>
      </c>
      <c r="KH13">
        <v>0.6355442</v>
      </c>
      <c r="KI13">
        <v>13.073869999999999</v>
      </c>
      <c r="KJ13">
        <v>5.8394570000000002E-15</v>
      </c>
      <c r="KK13">
        <v>2.8155469999999999E-12</v>
      </c>
      <c r="KL13">
        <v>0.63554129999999998</v>
      </c>
      <c r="KM13">
        <v>13.79406</v>
      </c>
      <c r="KN13">
        <v>5.3859440000000002E-15</v>
      </c>
      <c r="KO13">
        <v>2.596646E-12</v>
      </c>
      <c r="KP13">
        <v>0.63553179999999998</v>
      </c>
      <c r="KQ13">
        <v>13.952030000000001</v>
      </c>
      <c r="KR13">
        <v>5.050471E-15</v>
      </c>
      <c r="KS13">
        <v>2.4361659999999998E-12</v>
      </c>
      <c r="KT13">
        <v>0.63552370000000002</v>
      </c>
      <c r="KU13">
        <v>13.87337</v>
      </c>
      <c r="KV13">
        <v>4.7917870000000003E-15</v>
      </c>
      <c r="KW13">
        <v>2.3118710000000001E-12</v>
      </c>
      <c r="KX13">
        <v>0.63551829999999998</v>
      </c>
      <c r="KY13">
        <v>13.703889999999999</v>
      </c>
      <c r="KZ13">
        <v>4.5781730000000002E-15</v>
      </c>
      <c r="LA13">
        <v>2.209359E-12</v>
      </c>
      <c r="LB13">
        <v>0.63552189999999997</v>
      </c>
      <c r="LC13">
        <v>13.35805</v>
      </c>
      <c r="LD13">
        <v>4.3925270000000002E-15</v>
      </c>
      <c r="LE13">
        <v>2.1204429999999999E-12</v>
      </c>
      <c r="LF13">
        <v>0.63554129999999998</v>
      </c>
      <c r="LG13">
        <v>13.140700000000001</v>
      </c>
      <c r="LH13">
        <v>4.2186540000000001E-15</v>
      </c>
      <c r="LI13">
        <v>2.0374440000000001E-12</v>
      </c>
      <c r="LJ13">
        <v>0.63542189999999998</v>
      </c>
      <c r="LK13">
        <v>13.04898</v>
      </c>
      <c r="LL13">
        <v>4.0710449999999999E-15</v>
      </c>
      <c r="LM13">
        <v>1.9675130000000001E-12</v>
      </c>
      <c r="LN13">
        <v>0.63521430000000001</v>
      </c>
      <c r="LO13">
        <v>13.28298</v>
      </c>
      <c r="LP13">
        <v>4.0480429999999997E-15</v>
      </c>
      <c r="LQ13">
        <v>1.9594769999999999E-12</v>
      </c>
      <c r="LR13">
        <v>0.63498489999999996</v>
      </c>
      <c r="LS13">
        <v>14.13203</v>
      </c>
      <c r="LT13">
        <v>4.0700719999999999E-15</v>
      </c>
      <c r="LU13">
        <v>1.9711170000000001E-12</v>
      </c>
      <c r="LV13">
        <v>0.63474390000000003</v>
      </c>
      <c r="LW13">
        <v>14.57075</v>
      </c>
      <c r="LX13">
        <v>4.0310400000000001E-15</v>
      </c>
      <c r="LY13">
        <v>1.9528570000000001E-12</v>
      </c>
      <c r="LZ13">
        <v>0.63452200000000003</v>
      </c>
      <c r="MA13">
        <v>14.83583</v>
      </c>
      <c r="MB13">
        <v>3.9489319999999997E-15</v>
      </c>
      <c r="MC13">
        <v>1.9133279999999999E-12</v>
      </c>
      <c r="MD13">
        <v>0.63428949999999995</v>
      </c>
      <c r="ME13">
        <v>14.75447</v>
      </c>
      <c r="MF13">
        <v>3.833862E-15</v>
      </c>
      <c r="MG13">
        <v>1.8584139999999998E-12</v>
      </c>
      <c r="MH13">
        <v>0.63406340000000005</v>
      </c>
      <c r="MI13">
        <v>14.12372</v>
      </c>
      <c r="MJ13">
        <v>3.7128910000000001E-15</v>
      </c>
      <c r="MK13">
        <v>1.800473E-12</v>
      </c>
      <c r="ML13">
        <v>0.63381209999999999</v>
      </c>
      <c r="MM13">
        <v>13.248379999999999</v>
      </c>
      <c r="MN13">
        <v>3.5891009999999997E-15</v>
      </c>
      <c r="MO13">
        <v>1.740842E-12</v>
      </c>
      <c r="MP13">
        <v>0.63355329999999999</v>
      </c>
      <c r="MQ13">
        <v>13.13208</v>
      </c>
      <c r="MR13">
        <v>3.4755209999999999E-15</v>
      </c>
      <c r="MS13">
        <v>1.686837E-12</v>
      </c>
      <c r="MT13">
        <v>0.6333261</v>
      </c>
      <c r="MU13">
        <v>13.22377</v>
      </c>
      <c r="MV13">
        <v>3.3610060000000001E-15</v>
      </c>
      <c r="MW13">
        <v>1.6316260000000001E-12</v>
      </c>
      <c r="MX13">
        <v>0.63309510000000002</v>
      </c>
      <c r="MY13">
        <v>13.792059999999999</v>
      </c>
      <c r="MZ13">
        <v>3.2526689999999998E-15</v>
      </c>
      <c r="NA13">
        <v>1.5796539999999999E-12</v>
      </c>
      <c r="NB13">
        <v>0.63283909999999999</v>
      </c>
      <c r="NC13">
        <v>14.322990000000001</v>
      </c>
      <c r="ND13">
        <v>3.1479420000000001E-15</v>
      </c>
      <c r="NE13">
        <v>1.528939E-12</v>
      </c>
      <c r="NF13">
        <v>0.63283909999999999</v>
      </c>
      <c r="NG13">
        <v>14.322990000000001</v>
      </c>
      <c r="NH13">
        <v>3.1479420000000001E-15</v>
      </c>
      <c r="NI13">
        <v>1.528939E-12</v>
      </c>
      <c r="NJ13">
        <v>0.63283909999999999</v>
      </c>
      <c r="NK13">
        <v>14.322990000000001</v>
      </c>
      <c r="NL13">
        <v>3.1479420000000001E-15</v>
      </c>
      <c r="NM13">
        <v>1.528939E-12</v>
      </c>
      <c r="NN13">
        <v>0.63283909999999999</v>
      </c>
      <c r="NO13">
        <v>14.322990000000001</v>
      </c>
      <c r="NP13">
        <v>3.1479420000000001E-15</v>
      </c>
      <c r="NQ13">
        <v>1.528939E-12</v>
      </c>
      <c r="NR13">
        <v>0.63283909999999999</v>
      </c>
      <c r="NS13">
        <v>14.322990000000001</v>
      </c>
      <c r="NT13">
        <v>3.1479420000000001E-15</v>
      </c>
      <c r="NU13">
        <v>1.528939E-12</v>
      </c>
      <c r="NV13">
        <v>0.63283909999999999</v>
      </c>
      <c r="NW13">
        <v>14.322990000000001</v>
      </c>
      <c r="NX13">
        <v>3.1479420000000001E-15</v>
      </c>
      <c r="NY13">
        <v>1.528939E-12</v>
      </c>
      <c r="NZ13">
        <v>0.63283909999999999</v>
      </c>
      <c r="OA13">
        <v>14.322990000000001</v>
      </c>
      <c r="OB13">
        <v>3.1479420000000001E-15</v>
      </c>
      <c r="OC13">
        <v>1.528939E-12</v>
      </c>
      <c r="OD13">
        <v>0.63283909999999999</v>
      </c>
      <c r="OE13">
        <v>14.322990000000001</v>
      </c>
      <c r="OF13">
        <v>3.1479420000000001E-15</v>
      </c>
      <c r="OG13">
        <v>1.528939E-12</v>
      </c>
      <c r="OH13">
        <v>0.63283909999999999</v>
      </c>
      <c r="OI13">
        <v>14.322990000000001</v>
      </c>
      <c r="OJ13">
        <v>3.1479420000000001E-15</v>
      </c>
      <c r="OK13">
        <v>1.528939E-12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1.0537350000000001</v>
      </c>
      <c r="G14">
        <v>14.9985</v>
      </c>
      <c r="H14" s="1">
        <v>9.7370469999999995E-4</v>
      </c>
      <c r="I14">
        <v>0.209984</v>
      </c>
      <c r="J14">
        <v>1.051804</v>
      </c>
      <c r="K14">
        <v>15.629659999999999</v>
      </c>
      <c r="L14" s="1">
        <v>1.8883560000000001E-6</v>
      </c>
      <c r="M14" s="1">
        <v>4.0898859999999998E-4</v>
      </c>
      <c r="N14">
        <v>1.04986</v>
      </c>
      <c r="O14">
        <v>15.612679999999999</v>
      </c>
      <c r="P14" s="1">
        <v>3.2357529999999998E-9</v>
      </c>
      <c r="Q14" s="1">
        <v>6.0700930000000004E-7</v>
      </c>
      <c r="R14">
        <v>1.0478989999999999</v>
      </c>
      <c r="S14">
        <v>15.676909999999999</v>
      </c>
      <c r="T14" s="1">
        <v>2.4853880000000001E-11</v>
      </c>
      <c r="U14" s="1">
        <v>9.0359170000000007E-9</v>
      </c>
      <c r="V14">
        <v>1.0458829999999999</v>
      </c>
      <c r="W14">
        <v>15.735290000000001</v>
      </c>
      <c r="X14" s="1">
        <v>1.664478E-11</v>
      </c>
      <c r="Y14" s="1">
        <v>7.1245809999999997E-9</v>
      </c>
      <c r="Z14">
        <v>1.043866</v>
      </c>
      <c r="AA14">
        <v>15.218629999999999</v>
      </c>
      <c r="AB14" s="1">
        <v>1.5078030000000001E-11</v>
      </c>
      <c r="AC14" s="1">
        <v>6.4507649999999997E-9</v>
      </c>
      <c r="AD14">
        <v>1.0418130000000001</v>
      </c>
      <c r="AE14">
        <v>14.72054</v>
      </c>
      <c r="AF14" s="1">
        <v>1.370405E-11</v>
      </c>
      <c r="AG14" s="1">
        <v>5.8576919999999997E-9</v>
      </c>
      <c r="AH14">
        <v>1.0377460000000001</v>
      </c>
      <c r="AI14">
        <v>14.677659999999999</v>
      </c>
      <c r="AJ14" s="1">
        <v>1.3648899999999999E-11</v>
      </c>
      <c r="AK14" s="1">
        <v>5.8341489999999998E-9</v>
      </c>
      <c r="AL14">
        <v>1.031901</v>
      </c>
      <c r="AM14">
        <v>14.830030000000001</v>
      </c>
      <c r="AN14" s="1">
        <v>1.61175E-11</v>
      </c>
      <c r="AO14" s="1">
        <v>6.8873570000000004E-9</v>
      </c>
      <c r="AP14">
        <v>1.0256529999999999</v>
      </c>
      <c r="AQ14">
        <v>15.444570000000001</v>
      </c>
      <c r="AR14" s="1">
        <v>1.7060780000000002E-11</v>
      </c>
      <c r="AS14" s="1">
        <v>7.2834489999999998E-9</v>
      </c>
      <c r="AT14">
        <v>1.0192060000000001</v>
      </c>
      <c r="AU14">
        <v>15.60547</v>
      </c>
      <c r="AV14" s="1">
        <v>1.6579930000000001E-11</v>
      </c>
      <c r="AW14" s="1">
        <v>7.0711359999999996E-9</v>
      </c>
      <c r="AX14">
        <v>1.01267</v>
      </c>
      <c r="AY14">
        <v>15.568379999999999</v>
      </c>
      <c r="AZ14" s="1">
        <v>1.553581E-11</v>
      </c>
      <c r="BA14" s="1">
        <v>6.6190230000000003E-9</v>
      </c>
      <c r="BB14">
        <v>1.0061450000000001</v>
      </c>
      <c r="BC14">
        <v>15.5718</v>
      </c>
      <c r="BD14" s="1">
        <v>1.4223930000000001E-11</v>
      </c>
      <c r="BE14" s="1">
        <v>6.0534829999999998E-9</v>
      </c>
      <c r="BF14">
        <v>0.99943850000000001</v>
      </c>
      <c r="BG14">
        <v>15.06474</v>
      </c>
      <c r="BH14" s="1">
        <v>1.3029770000000001E-11</v>
      </c>
      <c r="BI14" s="1">
        <v>5.5386489999999998E-9</v>
      </c>
      <c r="BJ14">
        <v>0.99374150000000006</v>
      </c>
      <c r="BK14">
        <v>14.732089999999999</v>
      </c>
      <c r="BL14" s="1">
        <v>1.193674E-11</v>
      </c>
      <c r="BM14" s="1">
        <v>5.083226E-9</v>
      </c>
      <c r="BN14">
        <v>0.98822030000000005</v>
      </c>
      <c r="BO14">
        <v>14.678269999999999</v>
      </c>
      <c r="BP14" s="1">
        <v>1.085902E-11</v>
      </c>
      <c r="BQ14" s="1">
        <v>4.6401190000000004E-9</v>
      </c>
      <c r="BR14">
        <v>0.98262050000000001</v>
      </c>
      <c r="BS14">
        <v>14.710319999999999</v>
      </c>
      <c r="BT14" s="1">
        <v>9.9905069999999995E-12</v>
      </c>
      <c r="BU14" s="1">
        <v>4.2838829999999996E-9</v>
      </c>
      <c r="BV14">
        <v>0.97679939999999998</v>
      </c>
      <c r="BW14">
        <v>14.877520000000001</v>
      </c>
      <c r="BX14" s="1">
        <v>9.1986640000000006E-12</v>
      </c>
      <c r="BY14" s="1">
        <v>3.9588349999999996E-9</v>
      </c>
      <c r="BZ14">
        <v>0.9707403</v>
      </c>
      <c r="CA14">
        <v>15.3226</v>
      </c>
      <c r="CB14" s="1">
        <v>8.5205759999999997E-12</v>
      </c>
      <c r="CC14" s="1">
        <v>3.680874E-9</v>
      </c>
      <c r="CD14">
        <v>0.96451880000000001</v>
      </c>
      <c r="CE14">
        <v>15.21594</v>
      </c>
      <c r="CF14" s="1">
        <v>7.8873579999999997E-12</v>
      </c>
      <c r="CG14" s="1">
        <v>3.4208460000000002E-9</v>
      </c>
      <c r="CH14">
        <v>0.95802869999999996</v>
      </c>
      <c r="CI14">
        <v>15.04232</v>
      </c>
      <c r="CJ14" s="1">
        <v>7.2807409999999993E-12</v>
      </c>
      <c r="CK14" s="1">
        <v>3.171178E-9</v>
      </c>
      <c r="CL14">
        <v>0.95129629999999998</v>
      </c>
      <c r="CM14">
        <v>14.63857</v>
      </c>
      <c r="CN14" s="1">
        <v>6.7561660000000004E-12</v>
      </c>
      <c r="CO14" s="1">
        <v>2.9557109999999998E-9</v>
      </c>
      <c r="CP14">
        <v>0.94698959999999999</v>
      </c>
      <c r="CQ14">
        <v>14.54378</v>
      </c>
      <c r="CR14">
        <v>6.3212560000000002E-12</v>
      </c>
      <c r="CS14" s="1">
        <v>2.7765679999999998E-9</v>
      </c>
      <c r="CT14">
        <v>0.94303789999999998</v>
      </c>
      <c r="CU14">
        <v>14.40366</v>
      </c>
      <c r="CV14">
        <v>5.7827330000000001E-12</v>
      </c>
      <c r="CW14" s="1">
        <v>2.5477469999999999E-9</v>
      </c>
      <c r="CX14">
        <v>0.93907390000000002</v>
      </c>
      <c r="CY14">
        <v>14.284929999999999</v>
      </c>
      <c r="CZ14">
        <v>5.3027779999999998E-12</v>
      </c>
      <c r="DA14" s="1">
        <v>2.343095E-9</v>
      </c>
      <c r="DB14">
        <v>0.93702799999999997</v>
      </c>
      <c r="DC14">
        <v>14.44304</v>
      </c>
      <c r="DD14">
        <v>4.8187509999999996E-12</v>
      </c>
      <c r="DE14" s="1">
        <v>2.134034E-9</v>
      </c>
      <c r="DF14">
        <v>0.93494029999999995</v>
      </c>
      <c r="DG14">
        <v>14.85059</v>
      </c>
      <c r="DH14">
        <v>4.4129899999999998E-12</v>
      </c>
      <c r="DI14" s="1">
        <v>1.959196E-9</v>
      </c>
      <c r="DJ14">
        <v>0.9328071</v>
      </c>
      <c r="DK14">
        <v>14.903930000000001</v>
      </c>
      <c r="DL14">
        <v>4.0251050000000003E-12</v>
      </c>
      <c r="DM14" s="1">
        <v>1.79154E-9</v>
      </c>
      <c r="DN14">
        <v>0.93051349999999999</v>
      </c>
      <c r="DO14">
        <v>14.96241</v>
      </c>
      <c r="DP14">
        <v>3.674949E-12</v>
      </c>
      <c r="DQ14" s="1">
        <v>1.640265E-9</v>
      </c>
      <c r="DR14">
        <v>0.92816180000000004</v>
      </c>
      <c r="DS14">
        <v>14.40549</v>
      </c>
      <c r="DT14">
        <v>3.3238389999999999E-12</v>
      </c>
      <c r="DU14" s="1">
        <v>1.487348E-9</v>
      </c>
      <c r="DV14">
        <v>0.92567880000000002</v>
      </c>
      <c r="DW14">
        <v>14.10469</v>
      </c>
      <c r="DX14">
        <v>2.893385E-12</v>
      </c>
      <c r="DY14">
        <v>1.298709E-9</v>
      </c>
      <c r="DZ14">
        <v>0.91546340000000004</v>
      </c>
      <c r="EA14">
        <v>14.07649</v>
      </c>
      <c r="EB14">
        <v>2.5996410000000002E-12</v>
      </c>
      <c r="EC14">
        <v>1.1724379999999999E-9</v>
      </c>
      <c r="ED14">
        <v>0.90730429999999995</v>
      </c>
      <c r="EE14">
        <v>14.04355</v>
      </c>
      <c r="EF14">
        <v>2.2789220000000001E-12</v>
      </c>
      <c r="EG14">
        <v>1.0288839999999999E-9</v>
      </c>
      <c r="EH14">
        <v>0.89974540000000003</v>
      </c>
      <c r="EI14">
        <v>14.611829999999999</v>
      </c>
      <c r="EJ14">
        <v>1.817573E-12</v>
      </c>
      <c r="EK14">
        <v>8.2213949999999996E-10</v>
      </c>
      <c r="EL14">
        <v>0.89211039999999997</v>
      </c>
      <c r="EM14">
        <v>14.677580000000001</v>
      </c>
      <c r="EN14">
        <v>1.5400199999999999E-12</v>
      </c>
      <c r="EO14">
        <v>6.9826940000000002E-10</v>
      </c>
      <c r="EP14">
        <v>0.88626930000000004</v>
      </c>
      <c r="EQ14">
        <v>14.47039</v>
      </c>
      <c r="ER14">
        <v>1.330311E-12</v>
      </c>
      <c r="ES14">
        <v>6.0432090000000002E-10</v>
      </c>
      <c r="ET14">
        <v>0.88031179999999998</v>
      </c>
      <c r="EU14">
        <v>14.55457</v>
      </c>
      <c r="EV14">
        <v>1.190742E-12</v>
      </c>
      <c r="EW14">
        <v>5.4238160000000004E-10</v>
      </c>
      <c r="EX14">
        <v>0.87423010000000001</v>
      </c>
      <c r="EY14">
        <v>14.040979999999999</v>
      </c>
      <c r="EZ14">
        <v>1.080389E-12</v>
      </c>
      <c r="FA14">
        <v>4.9334969999999996E-10</v>
      </c>
      <c r="FB14">
        <v>0.86797979999999997</v>
      </c>
      <c r="FC14">
        <v>13.22683</v>
      </c>
      <c r="FD14">
        <v>1.0006449999999999E-12</v>
      </c>
      <c r="FE14">
        <v>4.582998E-10</v>
      </c>
      <c r="FF14">
        <v>0.86349209999999998</v>
      </c>
      <c r="FG14">
        <v>13.021000000000001</v>
      </c>
      <c r="FH14">
        <v>9.1520950000000001E-13</v>
      </c>
      <c r="FI14">
        <v>4.1896320000000001E-10</v>
      </c>
      <c r="FJ14">
        <v>0.86183209999999999</v>
      </c>
      <c r="FK14">
        <v>13.14138</v>
      </c>
      <c r="FL14">
        <v>6.7654929999999998E-13</v>
      </c>
      <c r="FM14">
        <v>3.083475E-10</v>
      </c>
      <c r="FN14">
        <v>0.86090149999999999</v>
      </c>
      <c r="FO14">
        <v>14.073359999999999</v>
      </c>
      <c r="FP14">
        <v>4.6800479999999997E-13</v>
      </c>
      <c r="FQ14">
        <v>2.1286969999999999E-10</v>
      </c>
      <c r="FR14">
        <v>0.8601375</v>
      </c>
      <c r="FS14">
        <v>14.4719</v>
      </c>
      <c r="FT14">
        <v>3.4769729999999998E-13</v>
      </c>
      <c r="FU14">
        <v>1.5800199999999999E-10</v>
      </c>
      <c r="FV14">
        <v>0.85940329999999998</v>
      </c>
      <c r="FW14">
        <v>14.578569999999999</v>
      </c>
      <c r="FX14">
        <v>2.8379990000000001E-13</v>
      </c>
      <c r="FY14">
        <v>1.2880869999999999E-10</v>
      </c>
      <c r="FZ14">
        <v>0.85863880000000004</v>
      </c>
      <c r="GA14">
        <v>14.40334</v>
      </c>
      <c r="GB14">
        <v>2.4661059999999999E-13</v>
      </c>
      <c r="GC14">
        <v>1.11739E-10</v>
      </c>
      <c r="GD14">
        <v>0.85789610000000005</v>
      </c>
      <c r="GE14">
        <v>13.55165</v>
      </c>
      <c r="GF14">
        <v>2.240215E-13</v>
      </c>
      <c r="GG14">
        <v>1.012798E-10</v>
      </c>
      <c r="GH14">
        <v>0.85715680000000005</v>
      </c>
      <c r="GI14">
        <v>12.814220000000001</v>
      </c>
      <c r="GJ14">
        <v>2.075474E-13</v>
      </c>
      <c r="GK14">
        <v>9.3624200000000003E-11</v>
      </c>
      <c r="GL14">
        <v>0.85667689999999996</v>
      </c>
      <c r="GM14">
        <v>12.642580000000001</v>
      </c>
      <c r="GN14">
        <v>1.9378070000000001E-13</v>
      </c>
      <c r="GO14">
        <v>8.7158710000000004E-11</v>
      </c>
      <c r="GP14">
        <v>0.85652289999999998</v>
      </c>
      <c r="GQ14">
        <v>12.83263</v>
      </c>
      <c r="GR14">
        <v>1.7149249999999999E-13</v>
      </c>
      <c r="GS14">
        <v>7.6844269999999999E-11</v>
      </c>
      <c r="GT14">
        <v>0.85654030000000003</v>
      </c>
      <c r="GU14">
        <v>13.89376</v>
      </c>
      <c r="GV14">
        <v>1.5095110000000001E-13</v>
      </c>
      <c r="GW14">
        <v>6.7434329999999999E-11</v>
      </c>
      <c r="GX14">
        <v>0.8564986</v>
      </c>
      <c r="GY14">
        <v>14.28054</v>
      </c>
      <c r="GZ14">
        <v>1.375977E-13</v>
      </c>
      <c r="HA14">
        <v>6.1305700000000005E-11</v>
      </c>
      <c r="HB14">
        <v>0.85652289999999998</v>
      </c>
      <c r="HC14">
        <v>14.40198</v>
      </c>
      <c r="HD14">
        <v>1.279587E-13</v>
      </c>
      <c r="HE14">
        <v>5.6848890000000002E-11</v>
      </c>
      <c r="HF14">
        <v>0.85652430000000002</v>
      </c>
      <c r="HG14">
        <v>14.20665</v>
      </c>
      <c r="HH14">
        <v>1.2112580000000001E-13</v>
      </c>
      <c r="HI14">
        <v>5.3649219999999999E-11</v>
      </c>
      <c r="HJ14">
        <v>0.85649549999999997</v>
      </c>
      <c r="HK14">
        <v>13.502560000000001</v>
      </c>
      <c r="HL14">
        <v>1.1527689999999999E-13</v>
      </c>
      <c r="HM14">
        <v>5.0895979999999999E-11</v>
      </c>
      <c r="HN14">
        <v>0.8564794</v>
      </c>
      <c r="HO14">
        <v>12.762689999999999</v>
      </c>
      <c r="HP14">
        <v>1.102954E-13</v>
      </c>
      <c r="HQ14">
        <v>4.8547719999999999E-11</v>
      </c>
      <c r="HR14">
        <v>0.85688260000000005</v>
      </c>
      <c r="HS14">
        <v>12.66653</v>
      </c>
      <c r="HT14">
        <v>1.043057E-13</v>
      </c>
      <c r="HU14">
        <v>4.5720590000000003E-11</v>
      </c>
      <c r="HV14">
        <v>0.85783679999999995</v>
      </c>
      <c r="HW14">
        <v>12.87767</v>
      </c>
      <c r="HX14">
        <v>8.7921420000000002E-14</v>
      </c>
      <c r="HY14">
        <v>3.8315289999999998E-11</v>
      </c>
      <c r="HZ14">
        <v>0.85892020000000002</v>
      </c>
      <c r="IA14">
        <v>13.71604</v>
      </c>
      <c r="IB14">
        <v>7.1882680000000002E-14</v>
      </c>
      <c r="IC14">
        <v>3.120918E-11</v>
      </c>
      <c r="ID14">
        <v>0.86003929999999995</v>
      </c>
      <c r="IE14">
        <v>13.433299999999999</v>
      </c>
      <c r="IF14">
        <v>6.2328780000000003E-14</v>
      </c>
      <c r="IG14">
        <v>2.6977019999999999E-11</v>
      </c>
      <c r="IH14">
        <v>0.86112809999999995</v>
      </c>
      <c r="II14">
        <v>14.042949999999999</v>
      </c>
      <c r="IJ14">
        <v>5.6853780000000006E-14</v>
      </c>
      <c r="IK14">
        <v>2.4536150000000001E-11</v>
      </c>
      <c r="IL14">
        <v>0.86226060000000004</v>
      </c>
      <c r="IM14">
        <v>14.031840000000001</v>
      </c>
      <c r="IN14">
        <v>5.3496809999999999E-14</v>
      </c>
      <c r="IO14">
        <v>2.301487E-11</v>
      </c>
      <c r="IP14">
        <v>0.86335799999999996</v>
      </c>
      <c r="IQ14">
        <v>13.467420000000001</v>
      </c>
      <c r="IR14">
        <v>5.0915629999999997E-14</v>
      </c>
      <c r="IS14">
        <v>2.183689E-11</v>
      </c>
      <c r="IT14">
        <v>0.86444920000000003</v>
      </c>
      <c r="IU14">
        <v>12.97784</v>
      </c>
      <c r="IV14">
        <v>4.884717E-14</v>
      </c>
      <c r="IW14">
        <v>2.0892540000000001E-11</v>
      </c>
      <c r="IX14">
        <v>0.86505540000000003</v>
      </c>
      <c r="IY14">
        <v>12.846880000000001</v>
      </c>
      <c r="IZ14">
        <v>4.7951530000000002E-14</v>
      </c>
      <c r="JA14">
        <v>2.0479850000000001E-11</v>
      </c>
      <c r="JB14">
        <v>0.86488969999999998</v>
      </c>
      <c r="JC14">
        <v>13.087529999999999</v>
      </c>
      <c r="JD14">
        <v>5.6667050000000001E-14</v>
      </c>
      <c r="JE14">
        <v>2.4219899999999999E-11</v>
      </c>
      <c r="JF14">
        <v>0.86458449999999998</v>
      </c>
      <c r="JG14">
        <v>14.17008</v>
      </c>
      <c r="JH14">
        <v>6.7232770000000001E-14</v>
      </c>
      <c r="JI14">
        <v>2.8681920000000001E-11</v>
      </c>
      <c r="JJ14">
        <v>0.8642512</v>
      </c>
      <c r="JK14">
        <v>14.64269</v>
      </c>
      <c r="JL14">
        <v>7.2473769999999996E-14</v>
      </c>
      <c r="JM14">
        <v>3.0858849999999999E-11</v>
      </c>
      <c r="JN14">
        <v>0.86387460000000005</v>
      </c>
      <c r="JO14">
        <v>14.79331</v>
      </c>
      <c r="JP14">
        <v>7.3726339999999995E-14</v>
      </c>
      <c r="JQ14">
        <v>3.1355569999999997E-11</v>
      </c>
      <c r="JR14">
        <v>0.86350640000000001</v>
      </c>
      <c r="JS14">
        <v>14.63397</v>
      </c>
      <c r="JT14">
        <v>7.2732579999999999E-14</v>
      </c>
      <c r="JU14">
        <v>3.0906349999999999E-11</v>
      </c>
      <c r="JV14">
        <v>0.8631221</v>
      </c>
      <c r="JW14">
        <v>13.793570000000001</v>
      </c>
      <c r="JX14">
        <v>7.077048E-14</v>
      </c>
      <c r="JY14">
        <v>3.0059190000000002E-11</v>
      </c>
      <c r="JZ14">
        <v>0.86278540000000004</v>
      </c>
      <c r="KA14">
        <v>13.07358</v>
      </c>
      <c r="KB14">
        <v>6.8304349999999996E-14</v>
      </c>
      <c r="KC14">
        <v>2.900056E-11</v>
      </c>
      <c r="KD14">
        <v>0.86252980000000001</v>
      </c>
      <c r="KE14">
        <v>12.986969999999999</v>
      </c>
      <c r="KF14">
        <v>6.5559459999999997E-14</v>
      </c>
      <c r="KG14">
        <v>2.782755E-11</v>
      </c>
      <c r="KH14">
        <v>0.86245819999999995</v>
      </c>
      <c r="KI14">
        <v>13.06582</v>
      </c>
      <c r="KJ14">
        <v>6.0826930000000002E-14</v>
      </c>
      <c r="KK14">
        <v>2.5798709999999999E-11</v>
      </c>
      <c r="KL14">
        <v>0.86244600000000005</v>
      </c>
      <c r="KM14">
        <v>13.80861</v>
      </c>
      <c r="KN14">
        <v>5.6131310000000001E-14</v>
      </c>
      <c r="KO14">
        <v>2.3805509999999999E-11</v>
      </c>
      <c r="KP14">
        <v>0.86246060000000002</v>
      </c>
      <c r="KQ14">
        <v>14.01164</v>
      </c>
      <c r="KR14">
        <v>5.2786969999999998E-14</v>
      </c>
      <c r="KS14">
        <v>2.2389639999999999E-11</v>
      </c>
      <c r="KT14">
        <v>0.86244209999999999</v>
      </c>
      <c r="KU14">
        <v>13.90526</v>
      </c>
      <c r="KV14">
        <v>5.0107470000000002E-14</v>
      </c>
      <c r="KW14">
        <v>2.1255319999999999E-11</v>
      </c>
      <c r="KX14">
        <v>0.86244200000000004</v>
      </c>
      <c r="KY14">
        <v>13.758929999999999</v>
      </c>
      <c r="KZ14">
        <v>4.7907909999999999E-14</v>
      </c>
      <c r="LA14">
        <v>2.0324709999999999E-11</v>
      </c>
      <c r="LB14">
        <v>0.86244580000000004</v>
      </c>
      <c r="LC14">
        <v>13.379799999999999</v>
      </c>
      <c r="LD14">
        <v>4.5976110000000003E-14</v>
      </c>
      <c r="LE14">
        <v>1.9510160000000001E-11</v>
      </c>
      <c r="LF14">
        <v>0.86244920000000003</v>
      </c>
      <c r="LG14">
        <v>13.14452</v>
      </c>
      <c r="LH14">
        <v>4.4197280000000001E-14</v>
      </c>
      <c r="LI14">
        <v>1.8762799999999999E-11</v>
      </c>
      <c r="LJ14">
        <v>0.8623326</v>
      </c>
      <c r="LK14">
        <v>13.044219999999999</v>
      </c>
      <c r="LL14">
        <v>4.2676870000000003E-14</v>
      </c>
      <c r="LM14">
        <v>1.8127970000000001E-11</v>
      </c>
      <c r="LN14">
        <v>0.86202909999999999</v>
      </c>
      <c r="LO14">
        <v>13.271229999999999</v>
      </c>
      <c r="LP14">
        <v>4.2542770000000001E-14</v>
      </c>
      <c r="LQ14">
        <v>1.8088649999999998E-11</v>
      </c>
      <c r="LR14">
        <v>0.86166039999999999</v>
      </c>
      <c r="LS14">
        <v>14.16131</v>
      </c>
      <c r="LT14">
        <v>4.2641279999999999E-14</v>
      </c>
      <c r="LU14">
        <v>1.814101E-11</v>
      </c>
      <c r="LV14">
        <v>0.8612995</v>
      </c>
      <c r="LW14">
        <v>14.63951</v>
      </c>
      <c r="LX14">
        <v>4.2084770000000002E-14</v>
      </c>
      <c r="LY14">
        <v>1.7916519999999999E-11</v>
      </c>
      <c r="LZ14">
        <v>0.86096090000000003</v>
      </c>
      <c r="MA14">
        <v>14.92905</v>
      </c>
      <c r="MB14">
        <v>4.1067989999999998E-14</v>
      </c>
      <c r="MC14">
        <v>1.749261E-11</v>
      </c>
      <c r="MD14">
        <v>0.86057550000000005</v>
      </c>
      <c r="ME14">
        <v>14.848369999999999</v>
      </c>
      <c r="MF14">
        <v>3.9772699999999997E-14</v>
      </c>
      <c r="MG14">
        <v>1.6951490000000001E-11</v>
      </c>
      <c r="MH14">
        <v>0.86019679999999998</v>
      </c>
      <c r="MI14">
        <v>14.21002</v>
      </c>
      <c r="MJ14">
        <v>3.8414979999999997E-14</v>
      </c>
      <c r="MK14">
        <v>1.6381979999999998E-11</v>
      </c>
      <c r="ML14">
        <v>0.85982009999999998</v>
      </c>
      <c r="MM14">
        <v>13.26698</v>
      </c>
      <c r="MN14">
        <v>3.7013079999999999E-14</v>
      </c>
      <c r="MO14">
        <v>1.5791069999999998E-11</v>
      </c>
      <c r="MP14">
        <v>0.85946389999999995</v>
      </c>
      <c r="MQ14">
        <v>13.127660000000001</v>
      </c>
      <c r="MR14">
        <v>3.5803739999999998E-14</v>
      </c>
      <c r="MS14">
        <v>1.528349E-11</v>
      </c>
      <c r="MT14">
        <v>0.85908530000000005</v>
      </c>
      <c r="MU14">
        <v>13.2166</v>
      </c>
      <c r="MV14">
        <v>3.454752E-14</v>
      </c>
      <c r="MW14">
        <v>1.4753040000000001E-11</v>
      </c>
      <c r="MX14">
        <v>0.8586994</v>
      </c>
      <c r="MY14">
        <v>13.80532</v>
      </c>
      <c r="MZ14">
        <v>3.3377920000000001E-14</v>
      </c>
      <c r="NA14">
        <v>1.4259420000000001E-11</v>
      </c>
      <c r="NB14">
        <v>0.85834920000000003</v>
      </c>
      <c r="NC14">
        <v>14.36439</v>
      </c>
      <c r="ND14">
        <v>3.22199E-14</v>
      </c>
      <c r="NE14">
        <v>1.3767760000000001E-11</v>
      </c>
      <c r="NF14">
        <v>0.85834920000000003</v>
      </c>
      <c r="NG14">
        <v>14.36439</v>
      </c>
      <c r="NH14">
        <v>3.22199E-14</v>
      </c>
      <c r="NI14">
        <v>1.3767760000000001E-11</v>
      </c>
      <c r="NJ14">
        <v>0.85834920000000003</v>
      </c>
      <c r="NK14">
        <v>14.36439</v>
      </c>
      <c r="NL14">
        <v>3.22199E-14</v>
      </c>
      <c r="NM14">
        <v>1.3767760000000001E-11</v>
      </c>
      <c r="NN14">
        <v>0.85834920000000003</v>
      </c>
      <c r="NO14">
        <v>14.36439</v>
      </c>
      <c r="NP14">
        <v>3.22199E-14</v>
      </c>
      <c r="NQ14">
        <v>1.3767760000000001E-11</v>
      </c>
      <c r="NR14">
        <v>0.85834920000000003</v>
      </c>
      <c r="NS14">
        <v>14.36439</v>
      </c>
      <c r="NT14">
        <v>3.22199E-14</v>
      </c>
      <c r="NU14">
        <v>1.3767760000000001E-11</v>
      </c>
      <c r="NV14">
        <v>0.85834920000000003</v>
      </c>
      <c r="NW14">
        <v>14.36439</v>
      </c>
      <c r="NX14">
        <v>3.22199E-14</v>
      </c>
      <c r="NY14">
        <v>1.3767760000000001E-11</v>
      </c>
      <c r="NZ14">
        <v>0.85834920000000003</v>
      </c>
      <c r="OA14">
        <v>14.36439</v>
      </c>
      <c r="OB14">
        <v>3.22199E-14</v>
      </c>
      <c r="OC14">
        <v>1.3767760000000001E-11</v>
      </c>
      <c r="OD14">
        <v>0.85834920000000003</v>
      </c>
      <c r="OE14">
        <v>14.36439</v>
      </c>
      <c r="OF14">
        <v>3.22199E-14</v>
      </c>
      <c r="OG14">
        <v>1.3767760000000001E-11</v>
      </c>
      <c r="OH14">
        <v>0.85834920000000003</v>
      </c>
      <c r="OI14">
        <v>14.36439</v>
      </c>
      <c r="OJ14">
        <v>3.22199E-14</v>
      </c>
      <c r="OK14">
        <v>1.3767760000000001E-11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1.48041</v>
      </c>
      <c r="G15">
        <v>14.991160000000001</v>
      </c>
      <c r="H15" s="1">
        <v>1.3991190000000001E-3</v>
      </c>
      <c r="I15">
        <v>0.22738359999999999</v>
      </c>
      <c r="J15">
        <v>1.4800850000000001</v>
      </c>
      <c r="K15">
        <v>15.66046</v>
      </c>
      <c r="L15" s="1">
        <v>2.6392859999999999E-6</v>
      </c>
      <c r="M15" s="1">
        <v>4.1637210000000001E-4</v>
      </c>
      <c r="N15">
        <v>1.4798500000000001</v>
      </c>
      <c r="O15">
        <v>15.66282</v>
      </c>
      <c r="P15" s="1">
        <v>1.241476E-8</v>
      </c>
      <c r="Q15" s="1">
        <v>3.9271659999999998E-6</v>
      </c>
      <c r="R15">
        <v>1.479535</v>
      </c>
      <c r="S15">
        <v>15.719950000000001</v>
      </c>
      <c r="T15" s="1">
        <v>6.7529100000000004E-9</v>
      </c>
      <c r="U15" s="1">
        <v>2.9126860000000001E-6</v>
      </c>
      <c r="V15">
        <v>1.4791589999999999</v>
      </c>
      <c r="W15">
        <v>15.78857</v>
      </c>
      <c r="X15" s="1">
        <v>6.1061179999999998E-9</v>
      </c>
      <c r="Y15" s="1">
        <v>2.637094E-6</v>
      </c>
      <c r="Z15">
        <v>1.4788730000000001</v>
      </c>
      <c r="AA15">
        <v>15.26057</v>
      </c>
      <c r="AB15" s="1">
        <v>5.5264960000000003E-9</v>
      </c>
      <c r="AC15" s="1">
        <v>2.3875189999999999E-6</v>
      </c>
      <c r="AD15">
        <v>1.4785569999999999</v>
      </c>
      <c r="AE15">
        <v>14.71827</v>
      </c>
      <c r="AF15" s="1">
        <v>5.0144410000000002E-9</v>
      </c>
      <c r="AG15" s="1">
        <v>2.1670760000000002E-6</v>
      </c>
      <c r="AH15">
        <v>1.4763010000000001</v>
      </c>
      <c r="AI15">
        <v>14.67084</v>
      </c>
      <c r="AJ15" s="1">
        <v>4.988512E-9</v>
      </c>
      <c r="AK15" s="1">
        <v>2.1585230000000002E-6</v>
      </c>
      <c r="AL15">
        <v>1.4729890000000001</v>
      </c>
      <c r="AM15">
        <v>14.821389999999999</v>
      </c>
      <c r="AN15" s="1">
        <v>5.8780150000000004E-9</v>
      </c>
      <c r="AO15" s="1">
        <v>2.5482800000000001E-6</v>
      </c>
      <c r="AP15">
        <v>1.4701</v>
      </c>
      <c r="AQ15">
        <v>15.474500000000001</v>
      </c>
      <c r="AR15" s="1">
        <v>6.2019219999999998E-9</v>
      </c>
      <c r="AS15" s="1">
        <v>2.694324E-6</v>
      </c>
      <c r="AT15">
        <v>1.467265</v>
      </c>
      <c r="AU15">
        <v>15.653560000000001</v>
      </c>
      <c r="AV15" s="1">
        <v>6.0068510000000001E-9</v>
      </c>
      <c r="AW15" s="1">
        <v>2.6151810000000001E-6</v>
      </c>
      <c r="AX15">
        <v>1.4645140000000001</v>
      </c>
      <c r="AY15">
        <v>15.617660000000001</v>
      </c>
      <c r="AZ15" s="1">
        <v>5.6090730000000001E-9</v>
      </c>
      <c r="BA15" s="1">
        <v>2.4474160000000001E-6</v>
      </c>
      <c r="BB15">
        <v>1.4622900000000001</v>
      </c>
      <c r="BC15">
        <v>15.62107</v>
      </c>
      <c r="BD15" s="1">
        <v>5.1173589999999999E-9</v>
      </c>
      <c r="BE15" s="1">
        <v>2.238653E-6</v>
      </c>
      <c r="BF15">
        <v>1.4600789999999999</v>
      </c>
      <c r="BG15">
        <v>15.10112</v>
      </c>
      <c r="BH15" s="1">
        <v>4.6705150000000002E-9</v>
      </c>
      <c r="BI15" s="1">
        <v>2.048939E-6</v>
      </c>
      <c r="BJ15">
        <v>1.4510529999999999</v>
      </c>
      <c r="BK15">
        <v>14.73493</v>
      </c>
      <c r="BL15" s="1">
        <v>4.2774449999999996E-9</v>
      </c>
      <c r="BM15" s="1">
        <v>1.8763449999999999E-6</v>
      </c>
      <c r="BN15">
        <v>1.438901</v>
      </c>
      <c r="BO15">
        <v>14.674530000000001</v>
      </c>
      <c r="BP15" s="1">
        <v>3.8972069999999999E-9</v>
      </c>
      <c r="BQ15" s="1">
        <v>1.707379E-6</v>
      </c>
      <c r="BR15">
        <v>1.4266160000000001</v>
      </c>
      <c r="BS15">
        <v>14.708209999999999</v>
      </c>
      <c r="BT15" s="1">
        <v>3.590844E-9</v>
      </c>
      <c r="BU15" s="1">
        <v>1.571089E-6</v>
      </c>
      <c r="BV15">
        <v>1.4138759999999999</v>
      </c>
      <c r="BW15">
        <v>14.882910000000001</v>
      </c>
      <c r="BX15" s="1">
        <v>3.311487E-9</v>
      </c>
      <c r="BY15" s="1">
        <v>1.4468799999999999E-6</v>
      </c>
      <c r="BZ15">
        <v>1.4007130000000001</v>
      </c>
      <c r="CA15">
        <v>15.35469</v>
      </c>
      <c r="CB15" s="1">
        <v>3.0722599999999999E-9</v>
      </c>
      <c r="CC15" s="1">
        <v>1.3403990000000001E-6</v>
      </c>
      <c r="CD15">
        <v>1.3871500000000001</v>
      </c>
      <c r="CE15">
        <v>15.2494</v>
      </c>
      <c r="CF15" s="1">
        <v>2.848812E-9</v>
      </c>
      <c r="CG15" s="1">
        <v>1.241196E-6</v>
      </c>
      <c r="CH15">
        <v>1.3730450000000001</v>
      </c>
      <c r="CI15">
        <v>15.079789999999999</v>
      </c>
      <c r="CJ15" s="1">
        <v>2.6345290000000001E-9</v>
      </c>
      <c r="CK15" s="1">
        <v>1.14615E-6</v>
      </c>
      <c r="CL15">
        <v>1.3585229999999999</v>
      </c>
      <c r="CM15">
        <v>14.645289999999999</v>
      </c>
      <c r="CN15" s="1">
        <v>2.4495370000000001E-9</v>
      </c>
      <c r="CO15" s="1">
        <v>1.0641760000000001E-6</v>
      </c>
      <c r="CP15">
        <v>1.344252</v>
      </c>
      <c r="CQ15">
        <v>14.54238</v>
      </c>
      <c r="CR15" s="1">
        <v>2.299367E-9</v>
      </c>
      <c r="CS15" s="1">
        <v>9.9878239999999997E-7</v>
      </c>
      <c r="CT15">
        <v>1.3308180000000001</v>
      </c>
      <c r="CU15">
        <v>14.40273</v>
      </c>
      <c r="CV15" s="1">
        <v>2.1087269999999999E-9</v>
      </c>
      <c r="CW15" s="1">
        <v>9.1616320000000003E-7</v>
      </c>
      <c r="CX15">
        <v>1.316845</v>
      </c>
      <c r="CY15">
        <v>14.2767</v>
      </c>
      <c r="CZ15" s="1">
        <v>1.938778E-9</v>
      </c>
      <c r="DA15" s="1">
        <v>8.4231249999999999E-7</v>
      </c>
      <c r="DB15">
        <v>1.3029029999999999</v>
      </c>
      <c r="DC15">
        <v>14.434609999999999</v>
      </c>
      <c r="DD15" s="1">
        <v>1.7672390000000001E-9</v>
      </c>
      <c r="DE15" s="1">
        <v>7.6757270000000004E-7</v>
      </c>
      <c r="DF15">
        <v>1.288529</v>
      </c>
      <c r="DG15">
        <v>14.866</v>
      </c>
      <c r="DH15" s="1">
        <v>1.6240820000000001E-9</v>
      </c>
      <c r="DI15" s="1">
        <v>7.0512350000000005E-7</v>
      </c>
      <c r="DJ15">
        <v>1.2734989999999999</v>
      </c>
      <c r="DK15">
        <v>14.9392</v>
      </c>
      <c r="DL15" s="1">
        <v>1.486714E-9</v>
      </c>
      <c r="DM15" s="1">
        <v>6.4525530000000005E-7</v>
      </c>
      <c r="DN15">
        <v>1.257749</v>
      </c>
      <c r="DO15">
        <v>15.008940000000001</v>
      </c>
      <c r="DP15" s="1">
        <v>1.3627299999999999E-9</v>
      </c>
      <c r="DQ15" s="1">
        <v>5.912358E-7</v>
      </c>
      <c r="DR15">
        <v>1.2415149999999999</v>
      </c>
      <c r="DS15">
        <v>14.43313</v>
      </c>
      <c r="DT15">
        <v>1.237013E-9</v>
      </c>
      <c r="DU15" s="1">
        <v>5.3650069999999996E-7</v>
      </c>
      <c r="DV15">
        <v>1.224688</v>
      </c>
      <c r="DW15">
        <v>14.098280000000001</v>
      </c>
      <c r="DX15">
        <v>1.0814619999999999E-9</v>
      </c>
      <c r="DY15" s="1">
        <v>4.6893800000000001E-7</v>
      </c>
      <c r="DZ15">
        <v>1.2100310000000001</v>
      </c>
      <c r="EA15">
        <v>14.066890000000001</v>
      </c>
      <c r="EB15">
        <v>9.7183339999999999E-10</v>
      </c>
      <c r="EC15" s="1">
        <v>4.1968000000000001E-7</v>
      </c>
      <c r="ED15">
        <v>1.1991620000000001</v>
      </c>
      <c r="EE15">
        <v>14.03918</v>
      </c>
      <c r="EF15">
        <v>8.4859029999999995E-10</v>
      </c>
      <c r="EG15" s="1">
        <v>3.6541349999999998E-7</v>
      </c>
      <c r="EH15">
        <v>1.189157</v>
      </c>
      <c r="EI15">
        <v>14.62518</v>
      </c>
      <c r="EJ15">
        <v>6.7552099999999997E-10</v>
      </c>
      <c r="EK15" s="1">
        <v>2.9013589999999998E-7</v>
      </c>
      <c r="EL15">
        <v>1.1791940000000001</v>
      </c>
      <c r="EM15">
        <v>14.738</v>
      </c>
      <c r="EN15">
        <v>5.7170880000000001E-10</v>
      </c>
      <c r="EO15" s="1">
        <v>2.4488289999999999E-7</v>
      </c>
      <c r="EP15">
        <v>1.1697340000000001</v>
      </c>
      <c r="EQ15">
        <v>14.52572</v>
      </c>
      <c r="ER15">
        <v>4.9344829999999996E-10</v>
      </c>
      <c r="ES15" s="1">
        <v>2.1084800000000001E-7</v>
      </c>
      <c r="ET15">
        <v>1.159662</v>
      </c>
      <c r="EU15">
        <v>14.61206</v>
      </c>
      <c r="EV15">
        <v>4.4186340000000001E-10</v>
      </c>
      <c r="EW15">
        <v>1.8837410000000001E-7</v>
      </c>
      <c r="EX15">
        <v>1.1492990000000001</v>
      </c>
      <c r="EY15">
        <v>14.10492</v>
      </c>
      <c r="EZ15">
        <v>4.008652E-10</v>
      </c>
      <c r="FA15">
        <v>1.7051629999999999E-7</v>
      </c>
      <c r="FB15">
        <v>1.1386810000000001</v>
      </c>
      <c r="FC15">
        <v>13.23868</v>
      </c>
      <c r="FD15">
        <v>3.7148010000000002E-10</v>
      </c>
      <c r="FE15">
        <v>1.576698E-7</v>
      </c>
      <c r="FF15">
        <v>1.1305229999999999</v>
      </c>
      <c r="FG15">
        <v>13.006159999999999</v>
      </c>
      <c r="FH15">
        <v>3.3850790000000001E-10</v>
      </c>
      <c r="FI15">
        <v>1.4325650000000001E-7</v>
      </c>
      <c r="FJ15">
        <v>1.1274189999999999</v>
      </c>
      <c r="FK15">
        <v>13.123290000000001</v>
      </c>
      <c r="FL15">
        <v>2.4833280000000002E-10</v>
      </c>
      <c r="FM15">
        <v>1.047628E-7</v>
      </c>
      <c r="FN15">
        <v>1.1257539999999999</v>
      </c>
      <c r="FO15">
        <v>14.091150000000001</v>
      </c>
      <c r="FP15">
        <v>1.7135699999999999E-10</v>
      </c>
      <c r="FQ15">
        <v>7.2087030000000005E-8</v>
      </c>
      <c r="FR15">
        <v>1.1244479999999999</v>
      </c>
      <c r="FS15">
        <v>14.54527</v>
      </c>
      <c r="FT15">
        <v>1.2725740000000001E-10</v>
      </c>
      <c r="FU15">
        <v>5.339194E-8</v>
      </c>
      <c r="FV15">
        <v>1.123183</v>
      </c>
      <c r="FW15">
        <v>14.668089999999999</v>
      </c>
      <c r="FX15">
        <v>1.038091E-10</v>
      </c>
      <c r="FY15">
        <v>4.3429570000000001E-8</v>
      </c>
      <c r="FZ15">
        <v>1.121969</v>
      </c>
      <c r="GA15">
        <v>14.4977</v>
      </c>
      <c r="GB15">
        <v>9.0066410000000001E-11</v>
      </c>
      <c r="GC15">
        <v>3.7571570000000002E-8</v>
      </c>
      <c r="GD15">
        <v>1.1206940000000001</v>
      </c>
      <c r="GE15">
        <v>13.627219999999999</v>
      </c>
      <c r="GF15">
        <v>8.163731E-11</v>
      </c>
      <c r="GG15">
        <v>3.3946360000000001E-8</v>
      </c>
      <c r="GH15">
        <v>1.1194299999999999</v>
      </c>
      <c r="GI15">
        <v>12.82352</v>
      </c>
      <c r="GJ15">
        <v>7.5457859999999996E-11</v>
      </c>
      <c r="GK15">
        <v>3.1282819999999998E-8</v>
      </c>
      <c r="GL15">
        <v>1.1185099999999999</v>
      </c>
      <c r="GM15">
        <v>12.63125</v>
      </c>
      <c r="GN15">
        <v>7.0220349999999999E-11</v>
      </c>
      <c r="GO15">
        <v>2.902066E-8</v>
      </c>
      <c r="GP15">
        <v>1.118252</v>
      </c>
      <c r="GQ15">
        <v>12.812810000000001</v>
      </c>
      <c r="GR15">
        <v>6.1864569999999995E-11</v>
      </c>
      <c r="GS15">
        <v>2.5486099999999999E-8</v>
      </c>
      <c r="GT15">
        <v>1.1182080000000001</v>
      </c>
      <c r="GU15">
        <v>13.917859999999999</v>
      </c>
      <c r="GV15">
        <v>5.4303670000000001E-11</v>
      </c>
      <c r="GW15">
        <v>2.2298509999999999E-8</v>
      </c>
      <c r="GX15">
        <v>1.1181909999999999</v>
      </c>
      <c r="GY15">
        <v>14.356730000000001</v>
      </c>
      <c r="GZ15">
        <v>4.9382399999999998E-11</v>
      </c>
      <c r="HA15">
        <v>2.02147E-8</v>
      </c>
      <c r="HB15">
        <v>1.118182</v>
      </c>
      <c r="HC15">
        <v>14.494160000000001</v>
      </c>
      <c r="HD15">
        <v>4.5802890000000001E-11</v>
      </c>
      <c r="HE15">
        <v>1.869167E-8</v>
      </c>
      <c r="HF15">
        <v>1.118187</v>
      </c>
      <c r="HG15">
        <v>14.28928</v>
      </c>
      <c r="HH15">
        <v>4.3228919999999999E-11</v>
      </c>
      <c r="HI15">
        <v>1.7585820000000002E-8</v>
      </c>
      <c r="HJ15">
        <v>1.118179</v>
      </c>
      <c r="HK15">
        <v>13.57089</v>
      </c>
      <c r="HL15">
        <v>4.1011179999999999E-11</v>
      </c>
      <c r="HM15">
        <v>1.662871E-8</v>
      </c>
      <c r="HN15">
        <v>1.1182080000000001</v>
      </c>
      <c r="HO15">
        <v>12.76591</v>
      </c>
      <c r="HP15">
        <v>3.9121780000000003E-11</v>
      </c>
      <c r="HQ15">
        <v>1.5814219999999999E-8</v>
      </c>
      <c r="HR15">
        <v>1.118716</v>
      </c>
      <c r="HS15">
        <v>12.64798</v>
      </c>
      <c r="HT15">
        <v>3.6834980000000003E-11</v>
      </c>
      <c r="HU15">
        <v>1.483776E-8</v>
      </c>
      <c r="HV15">
        <v>1.120274</v>
      </c>
      <c r="HW15">
        <v>12.855029999999999</v>
      </c>
      <c r="HX15">
        <v>3.0839479999999997E-11</v>
      </c>
      <c r="HY15">
        <v>1.237879E-8</v>
      </c>
      <c r="HZ15">
        <v>1.122096</v>
      </c>
      <c r="IA15">
        <v>13.73699</v>
      </c>
      <c r="IB15">
        <v>2.5137389999999999E-11</v>
      </c>
      <c r="IC15">
        <v>1.0057790000000001E-8</v>
      </c>
      <c r="ID15">
        <v>1.123996</v>
      </c>
      <c r="IE15">
        <v>13.465120000000001</v>
      </c>
      <c r="IF15">
        <v>2.1752539999999999E-11</v>
      </c>
      <c r="IG15">
        <v>8.6779989999999997E-9</v>
      </c>
      <c r="IH15">
        <v>1.125869</v>
      </c>
      <c r="II15">
        <v>14.07648</v>
      </c>
      <c r="IJ15">
        <v>1.980345E-11</v>
      </c>
      <c r="IK15">
        <v>7.8793580000000006E-9</v>
      </c>
      <c r="IL15">
        <v>1.127793</v>
      </c>
      <c r="IM15">
        <v>14.100020000000001</v>
      </c>
      <c r="IN15">
        <v>1.8589979999999999E-11</v>
      </c>
      <c r="IO15">
        <v>7.3776070000000004E-9</v>
      </c>
      <c r="IP15">
        <v>1.1296630000000001</v>
      </c>
      <c r="IQ15">
        <v>13.52403</v>
      </c>
      <c r="IR15">
        <v>1.7648230000000001E-11</v>
      </c>
      <c r="IS15">
        <v>6.9875309999999997E-9</v>
      </c>
      <c r="IT15">
        <v>1.131545</v>
      </c>
      <c r="IU15">
        <v>12.98227</v>
      </c>
      <c r="IV15">
        <v>1.6895539999999999E-11</v>
      </c>
      <c r="IW15">
        <v>6.6759190000000003E-9</v>
      </c>
      <c r="IX15">
        <v>1.1326989999999999</v>
      </c>
      <c r="IY15">
        <v>12.837669999999999</v>
      </c>
      <c r="IZ15">
        <v>1.6576819999999999E-11</v>
      </c>
      <c r="JA15">
        <v>6.5390909999999999E-9</v>
      </c>
      <c r="JB15">
        <v>1.132547</v>
      </c>
      <c r="JC15">
        <v>13.07287</v>
      </c>
      <c r="JD15">
        <v>1.9636790000000001E-11</v>
      </c>
      <c r="JE15">
        <v>7.7358509999999994E-9</v>
      </c>
      <c r="JF15">
        <v>1.132037</v>
      </c>
      <c r="JG15">
        <v>14.204650000000001</v>
      </c>
      <c r="JH15">
        <v>2.323614E-11</v>
      </c>
      <c r="JI15">
        <v>9.1418870000000004E-9</v>
      </c>
      <c r="JJ15">
        <v>1.1314299999999999</v>
      </c>
      <c r="JK15">
        <v>14.73075</v>
      </c>
      <c r="JL15">
        <v>2.4976850000000001E-11</v>
      </c>
      <c r="JM15">
        <v>9.8145859999999993E-9</v>
      </c>
      <c r="JN15">
        <v>1.1307940000000001</v>
      </c>
      <c r="JO15">
        <v>14.89831</v>
      </c>
      <c r="JP15">
        <v>2.536422E-11</v>
      </c>
      <c r="JQ15">
        <v>9.957033E-9</v>
      </c>
      <c r="JR15">
        <v>1.1302000000000001</v>
      </c>
      <c r="JS15">
        <v>14.743119999999999</v>
      </c>
      <c r="JT15">
        <v>2.499088E-11</v>
      </c>
      <c r="JU15">
        <v>9.8023919999999999E-9</v>
      </c>
      <c r="JV15">
        <v>1.129561</v>
      </c>
      <c r="JW15">
        <v>13.876709999999999</v>
      </c>
      <c r="JX15">
        <v>2.429947E-11</v>
      </c>
      <c r="JY15">
        <v>9.5248640000000006E-9</v>
      </c>
      <c r="JZ15">
        <v>1.128932</v>
      </c>
      <c r="KA15">
        <v>13.087540000000001</v>
      </c>
      <c r="KB15">
        <v>2.343764E-11</v>
      </c>
      <c r="KC15">
        <v>9.182501E-9</v>
      </c>
      <c r="KD15">
        <v>1.128457</v>
      </c>
      <c r="KE15">
        <v>12.980409999999999</v>
      </c>
      <c r="KF15">
        <v>2.2484839999999999E-11</v>
      </c>
      <c r="KG15">
        <v>8.8057819999999996E-9</v>
      </c>
      <c r="KH15">
        <v>1.1283669999999999</v>
      </c>
      <c r="KI15">
        <v>13.05838</v>
      </c>
      <c r="KJ15">
        <v>2.0838179999999999E-11</v>
      </c>
      <c r="KK15">
        <v>8.1569750000000002E-9</v>
      </c>
      <c r="KL15">
        <v>1.1283479999999999</v>
      </c>
      <c r="KM15">
        <v>13.82244</v>
      </c>
      <c r="KN15">
        <v>1.922899E-11</v>
      </c>
      <c r="KO15">
        <v>7.5259900000000008E-9</v>
      </c>
      <c r="KP15">
        <v>1.128366</v>
      </c>
      <c r="KQ15">
        <v>14.07381</v>
      </c>
      <c r="KR15">
        <v>1.8089220000000001E-11</v>
      </c>
      <c r="KS15">
        <v>7.0793669999999996E-9</v>
      </c>
      <c r="KT15">
        <v>1.128333</v>
      </c>
      <c r="KU15">
        <v>13.94584</v>
      </c>
      <c r="KV15">
        <v>1.717324E-11</v>
      </c>
      <c r="KW15">
        <v>6.7209459999999996E-9</v>
      </c>
      <c r="KX15">
        <v>1.1283430000000001</v>
      </c>
      <c r="KY15">
        <v>13.819900000000001</v>
      </c>
      <c r="KZ15">
        <v>1.64223E-11</v>
      </c>
      <c r="LA15">
        <v>6.4274510000000001E-9</v>
      </c>
      <c r="LB15">
        <v>1.128349</v>
      </c>
      <c r="LC15">
        <v>13.40483</v>
      </c>
      <c r="LD15">
        <v>1.5764370000000001E-11</v>
      </c>
      <c r="LE15">
        <v>6.1714499999999998E-9</v>
      </c>
      <c r="LF15">
        <v>1.128352</v>
      </c>
      <c r="LG15">
        <v>13.14978</v>
      </c>
      <c r="LH15">
        <v>1.516154E-11</v>
      </c>
      <c r="LI15">
        <v>5.9372619999999996E-9</v>
      </c>
      <c r="LJ15">
        <v>1.1281479999999999</v>
      </c>
      <c r="LK15">
        <v>13.03932</v>
      </c>
      <c r="LL15">
        <v>1.464933E-11</v>
      </c>
      <c r="LM15">
        <v>5.7388140000000004E-9</v>
      </c>
      <c r="LN15">
        <v>1.1276360000000001</v>
      </c>
      <c r="LO15">
        <v>13.26135</v>
      </c>
      <c r="LP15">
        <v>1.4620389999999999E-11</v>
      </c>
      <c r="LQ15">
        <v>5.7297810000000004E-9</v>
      </c>
      <c r="LR15">
        <v>1.1270439999999999</v>
      </c>
      <c r="LS15">
        <v>14.1915</v>
      </c>
      <c r="LT15">
        <v>1.4659160000000001E-11</v>
      </c>
      <c r="LU15">
        <v>5.7475279999999997E-9</v>
      </c>
      <c r="LV15">
        <v>1.1263890000000001</v>
      </c>
      <c r="LW15">
        <v>14.71613</v>
      </c>
      <c r="LX15">
        <v>1.44739E-11</v>
      </c>
      <c r="LY15">
        <v>5.6774349999999998E-9</v>
      </c>
      <c r="LZ15">
        <v>1.1257600000000001</v>
      </c>
      <c r="MA15">
        <v>15.03107</v>
      </c>
      <c r="MB15">
        <v>1.412741E-11</v>
      </c>
      <c r="MC15">
        <v>5.5437839999999997E-9</v>
      </c>
      <c r="MD15">
        <v>1.125156</v>
      </c>
      <c r="ME15">
        <v>14.95246</v>
      </c>
      <c r="MF15">
        <v>1.368792E-11</v>
      </c>
      <c r="MG15">
        <v>5.37344E-9</v>
      </c>
      <c r="MH15">
        <v>1.124509</v>
      </c>
      <c r="MI15">
        <v>14.303750000000001</v>
      </c>
      <c r="MJ15">
        <v>1.3225270000000001E-11</v>
      </c>
      <c r="MK15">
        <v>5.193237E-9</v>
      </c>
      <c r="ML15">
        <v>1.123861</v>
      </c>
      <c r="MM15">
        <v>13.29265</v>
      </c>
      <c r="MN15">
        <v>1.2744880000000001E-11</v>
      </c>
      <c r="MO15">
        <v>5.0059010000000002E-9</v>
      </c>
      <c r="MP15">
        <v>1.1233</v>
      </c>
      <c r="MQ15">
        <v>13.12331</v>
      </c>
      <c r="MR15">
        <v>1.233446E-11</v>
      </c>
      <c r="MS15">
        <v>4.8461150000000003E-9</v>
      </c>
      <c r="MT15">
        <v>1.1226069999999999</v>
      </c>
      <c r="MU15">
        <v>13.210089999999999</v>
      </c>
      <c r="MV15">
        <v>1.190427E-11</v>
      </c>
      <c r="MW15">
        <v>4.6771680000000001E-9</v>
      </c>
      <c r="MX15">
        <v>1.122001</v>
      </c>
      <c r="MY15">
        <v>13.819279999999999</v>
      </c>
      <c r="MZ15">
        <v>1.150427E-11</v>
      </c>
      <c r="NA15">
        <v>4.52035E-9</v>
      </c>
      <c r="NB15">
        <v>1.121394</v>
      </c>
      <c r="NC15">
        <v>14.41193</v>
      </c>
      <c r="ND15">
        <v>1.110556E-11</v>
      </c>
      <c r="NE15">
        <v>4.3639450000000001E-9</v>
      </c>
      <c r="NF15">
        <v>1.121394</v>
      </c>
      <c r="NG15">
        <v>14.41193</v>
      </c>
      <c r="NH15">
        <v>1.110556E-11</v>
      </c>
      <c r="NI15">
        <v>4.3639450000000001E-9</v>
      </c>
      <c r="NJ15">
        <v>1.121394</v>
      </c>
      <c r="NK15">
        <v>14.41193</v>
      </c>
      <c r="NL15">
        <v>1.110556E-11</v>
      </c>
      <c r="NM15">
        <v>4.3639450000000001E-9</v>
      </c>
      <c r="NN15">
        <v>1.121394</v>
      </c>
      <c r="NO15">
        <v>14.41193</v>
      </c>
      <c r="NP15">
        <v>1.110556E-11</v>
      </c>
      <c r="NQ15">
        <v>4.3639450000000001E-9</v>
      </c>
      <c r="NR15">
        <v>1.121394</v>
      </c>
      <c r="NS15">
        <v>14.41193</v>
      </c>
      <c r="NT15">
        <v>1.110556E-11</v>
      </c>
      <c r="NU15">
        <v>4.3639450000000001E-9</v>
      </c>
      <c r="NV15">
        <v>1.121394</v>
      </c>
      <c r="NW15">
        <v>14.41193</v>
      </c>
      <c r="NX15">
        <v>1.110556E-11</v>
      </c>
      <c r="NY15">
        <v>4.3639450000000001E-9</v>
      </c>
      <c r="NZ15">
        <v>1.121394</v>
      </c>
      <c r="OA15">
        <v>14.41193</v>
      </c>
      <c r="OB15">
        <v>1.110556E-11</v>
      </c>
      <c r="OC15">
        <v>4.3639450000000001E-9</v>
      </c>
      <c r="OD15">
        <v>1.121394</v>
      </c>
      <c r="OE15">
        <v>14.41193</v>
      </c>
      <c r="OF15">
        <v>1.110556E-11</v>
      </c>
      <c r="OG15">
        <v>4.3639450000000001E-9</v>
      </c>
      <c r="OH15">
        <v>1.121394</v>
      </c>
      <c r="OI15">
        <v>14.41193</v>
      </c>
      <c r="OJ15">
        <v>1.110556E-11</v>
      </c>
      <c r="OK15">
        <v>4.3639450000000001E-9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1.0772999999999999</v>
      </c>
      <c r="G16">
        <v>14.98104</v>
      </c>
      <c r="H16" s="1">
        <v>1.688707E-3</v>
      </c>
      <c r="I16">
        <v>0.40919280000000002</v>
      </c>
      <c r="J16">
        <v>1.07551</v>
      </c>
      <c r="K16">
        <v>15.68716</v>
      </c>
      <c r="L16" s="1">
        <v>3.297924E-6</v>
      </c>
      <c r="M16" s="1">
        <v>7.9951350000000002E-4</v>
      </c>
      <c r="N16">
        <v>1.073761</v>
      </c>
      <c r="O16">
        <v>15.71236</v>
      </c>
      <c r="P16" s="1">
        <v>6.0537470000000006E-8</v>
      </c>
      <c r="Q16" s="1">
        <v>5.1474680000000002E-5</v>
      </c>
      <c r="R16">
        <v>1.071942</v>
      </c>
      <c r="S16">
        <v>15.75986</v>
      </c>
      <c r="T16" s="1">
        <v>4.9435599999999998E-8</v>
      </c>
      <c r="U16" s="1">
        <v>4.5284570000000001E-5</v>
      </c>
      <c r="V16">
        <v>1.0701320000000001</v>
      </c>
      <c r="W16">
        <v>15.840730000000001</v>
      </c>
      <c r="X16" s="1">
        <v>4.4646330000000001E-8</v>
      </c>
      <c r="Y16" s="1">
        <v>4.0914529999999998E-5</v>
      </c>
      <c r="Z16">
        <v>1.0682959999999999</v>
      </c>
      <c r="AA16">
        <v>15.30523</v>
      </c>
      <c r="AB16" s="1">
        <v>4.031232E-8</v>
      </c>
      <c r="AC16" s="1">
        <v>3.695392E-5</v>
      </c>
      <c r="AD16">
        <v>1.0664290000000001</v>
      </c>
      <c r="AE16">
        <v>14.71759</v>
      </c>
      <c r="AF16" s="1">
        <v>3.6487150000000003E-8</v>
      </c>
      <c r="AG16" s="1">
        <v>3.345552E-5</v>
      </c>
      <c r="AH16">
        <v>1.0622860000000001</v>
      </c>
      <c r="AI16">
        <v>14.66348</v>
      </c>
      <c r="AJ16" s="1">
        <v>3.6211179999999997E-8</v>
      </c>
      <c r="AK16" s="1">
        <v>3.3367300000000002E-5</v>
      </c>
      <c r="AL16">
        <v>1.056012</v>
      </c>
      <c r="AM16">
        <v>14.80991</v>
      </c>
      <c r="AN16" s="1">
        <v>4.227253E-8</v>
      </c>
      <c r="AO16" s="1">
        <v>3.905696E-5</v>
      </c>
      <c r="AP16">
        <v>1.0494060000000001</v>
      </c>
      <c r="AQ16">
        <v>15.501150000000001</v>
      </c>
      <c r="AR16" s="1">
        <v>4.4096820000000003E-8</v>
      </c>
      <c r="AS16" s="1">
        <v>4.0777579999999999E-5</v>
      </c>
      <c r="AT16">
        <v>1.042719</v>
      </c>
      <c r="AU16">
        <v>15.700710000000001</v>
      </c>
      <c r="AV16" s="1">
        <v>4.2276409999999999E-8</v>
      </c>
      <c r="AW16" s="1">
        <v>3.9164890000000001E-5</v>
      </c>
      <c r="AX16">
        <v>1.035954</v>
      </c>
      <c r="AY16">
        <v>15.667</v>
      </c>
      <c r="AZ16" s="1">
        <v>3.9091049999999999E-8</v>
      </c>
      <c r="BA16" s="1">
        <v>3.628845E-5</v>
      </c>
      <c r="BB16">
        <v>1.0290859999999999</v>
      </c>
      <c r="BC16">
        <v>15.67048</v>
      </c>
      <c r="BD16" s="1">
        <v>3.533677E-8</v>
      </c>
      <c r="BE16" s="1">
        <v>3.289206E-5</v>
      </c>
      <c r="BF16">
        <v>1.021941</v>
      </c>
      <c r="BG16">
        <v>15.13884</v>
      </c>
      <c r="BH16" s="1">
        <v>3.195509E-8</v>
      </c>
      <c r="BI16" s="1">
        <v>2.9837239999999999E-5</v>
      </c>
      <c r="BJ16">
        <v>1.0152159999999999</v>
      </c>
      <c r="BK16">
        <v>14.73861</v>
      </c>
      <c r="BL16" s="1">
        <v>2.892387E-8</v>
      </c>
      <c r="BM16" s="1">
        <v>2.7024390000000001E-5</v>
      </c>
      <c r="BN16">
        <v>1.0084329999999999</v>
      </c>
      <c r="BO16">
        <v>14.670809999999999</v>
      </c>
      <c r="BP16" s="1">
        <v>2.6032209999999999E-8</v>
      </c>
      <c r="BQ16" s="1">
        <v>2.4346840000000002E-5</v>
      </c>
      <c r="BR16">
        <v>1.001649</v>
      </c>
      <c r="BS16">
        <v>14.70593</v>
      </c>
      <c r="BT16" s="1">
        <v>2.3681070000000001E-8</v>
      </c>
      <c r="BU16" s="1">
        <v>2.2155699999999999E-5</v>
      </c>
      <c r="BV16">
        <v>0.99461200000000005</v>
      </c>
      <c r="BW16">
        <v>14.887790000000001</v>
      </c>
      <c r="BX16" s="1">
        <v>2.155313E-8</v>
      </c>
      <c r="BY16" s="1">
        <v>2.017496E-5</v>
      </c>
      <c r="BZ16">
        <v>0.98726250000000004</v>
      </c>
      <c r="CA16">
        <v>15.38687</v>
      </c>
      <c r="CB16" s="1">
        <v>1.9722889999999999E-8</v>
      </c>
      <c r="CC16" s="1">
        <v>1.8469040000000002E-5</v>
      </c>
      <c r="CD16">
        <v>0.97962649999999996</v>
      </c>
      <c r="CE16">
        <v>15.28528</v>
      </c>
      <c r="CF16" s="1">
        <v>1.8026900000000001E-8</v>
      </c>
      <c r="CG16" s="1">
        <v>1.6887700000000001E-5</v>
      </c>
      <c r="CH16">
        <v>0.97172049999999999</v>
      </c>
      <c r="CI16">
        <v>15.11957</v>
      </c>
      <c r="CJ16" s="1">
        <v>1.642256E-8</v>
      </c>
      <c r="CK16" s="1">
        <v>1.539441E-5</v>
      </c>
      <c r="CL16">
        <v>0.96338279999999998</v>
      </c>
      <c r="CM16">
        <v>14.65347</v>
      </c>
      <c r="CN16" s="1">
        <v>1.5033960000000001E-8</v>
      </c>
      <c r="CO16" s="1">
        <v>1.410382E-5</v>
      </c>
      <c r="CP16">
        <v>0.95471790000000001</v>
      </c>
      <c r="CQ16">
        <v>14.540940000000001</v>
      </c>
      <c r="CR16" s="1">
        <v>1.390587E-8</v>
      </c>
      <c r="CS16" s="1">
        <v>1.3055450000000001E-5</v>
      </c>
      <c r="CT16">
        <v>0.94598749999999998</v>
      </c>
      <c r="CU16">
        <v>14.402290000000001</v>
      </c>
      <c r="CV16" s="1">
        <v>1.2566E-8</v>
      </c>
      <c r="CW16" s="1">
        <v>1.1795479999999999E-5</v>
      </c>
      <c r="CX16">
        <v>0.93705669999999996</v>
      </c>
      <c r="CY16">
        <v>14.267580000000001</v>
      </c>
      <c r="CZ16" s="1">
        <v>1.13863E-8</v>
      </c>
      <c r="DA16" s="1">
        <v>1.069802E-5</v>
      </c>
      <c r="DB16">
        <v>0.92873640000000002</v>
      </c>
      <c r="DC16">
        <v>14.42459</v>
      </c>
      <c r="DD16" s="1">
        <v>1.0236890000000001E-8</v>
      </c>
      <c r="DE16" s="1">
        <v>9.6129620000000003E-6</v>
      </c>
      <c r="DF16">
        <v>0.92015389999999997</v>
      </c>
      <c r="DG16">
        <v>14.881259999999999</v>
      </c>
      <c r="DH16" s="1">
        <v>9.2772430000000007E-9</v>
      </c>
      <c r="DI16" s="1">
        <v>8.7082370000000003E-6</v>
      </c>
      <c r="DJ16">
        <v>0.91111180000000003</v>
      </c>
      <c r="DK16">
        <v>14.977679999999999</v>
      </c>
      <c r="DL16" s="1">
        <v>8.36753E-9</v>
      </c>
      <c r="DM16" s="1">
        <v>7.8500260000000005E-6</v>
      </c>
      <c r="DN16">
        <v>0.9015803</v>
      </c>
      <c r="DO16">
        <v>15.05766</v>
      </c>
      <c r="DP16" s="1">
        <v>7.550613E-9</v>
      </c>
      <c r="DQ16" s="1">
        <v>7.0808180000000001E-6</v>
      </c>
      <c r="DR16">
        <v>0.89162799999999998</v>
      </c>
      <c r="DS16">
        <v>14.463620000000001</v>
      </c>
      <c r="DT16" s="1">
        <v>6.7373840000000002E-9</v>
      </c>
      <c r="DU16" s="1">
        <v>6.3083079999999996E-6</v>
      </c>
      <c r="DV16">
        <v>0.88128790000000001</v>
      </c>
      <c r="DW16">
        <v>14.0914</v>
      </c>
      <c r="DX16" s="1">
        <v>5.7931970000000001E-9</v>
      </c>
      <c r="DY16" s="1">
        <v>5.4250489999999996E-6</v>
      </c>
      <c r="DZ16">
        <v>0.87233559999999999</v>
      </c>
      <c r="EA16">
        <v>14.05569</v>
      </c>
      <c r="EB16">
        <v>5.1160210000000002E-9</v>
      </c>
      <c r="EC16" s="1">
        <v>4.7895819999999998E-6</v>
      </c>
      <c r="ED16">
        <v>0.86467609999999995</v>
      </c>
      <c r="EE16">
        <v>14.034420000000001</v>
      </c>
      <c r="EF16">
        <v>4.3933109999999999E-9</v>
      </c>
      <c r="EG16" s="1">
        <v>4.0915039999999998E-6</v>
      </c>
      <c r="EH16">
        <v>0.85761330000000002</v>
      </c>
      <c r="EI16">
        <v>14.63885</v>
      </c>
      <c r="EJ16">
        <v>3.4549419999999999E-9</v>
      </c>
      <c r="EK16" s="1">
        <v>3.2134789999999999E-6</v>
      </c>
      <c r="EL16">
        <v>0.85072429999999999</v>
      </c>
      <c r="EM16">
        <v>14.803789999999999</v>
      </c>
      <c r="EN16">
        <v>2.8891699999999999E-9</v>
      </c>
      <c r="EO16" s="1">
        <v>2.6842999999999999E-6</v>
      </c>
      <c r="EP16">
        <v>0.84430539999999998</v>
      </c>
      <c r="EQ16">
        <v>14.58747</v>
      </c>
      <c r="ER16">
        <v>2.4652989999999998E-9</v>
      </c>
      <c r="ES16" s="1">
        <v>2.2869769999999999E-6</v>
      </c>
      <c r="ET16">
        <v>0.83746670000000001</v>
      </c>
      <c r="EU16">
        <v>14.67455</v>
      </c>
      <c r="EV16">
        <v>2.1816189999999998E-9</v>
      </c>
      <c r="EW16" s="1">
        <v>2.0226549999999999E-6</v>
      </c>
      <c r="EX16">
        <v>0.83037649999999996</v>
      </c>
      <c r="EY16">
        <v>14.172790000000001</v>
      </c>
      <c r="EZ16">
        <v>1.9539629999999999E-9</v>
      </c>
      <c r="FA16" s="1">
        <v>1.8094420000000001E-6</v>
      </c>
      <c r="FB16">
        <v>0.8230539</v>
      </c>
      <c r="FC16">
        <v>13.25352</v>
      </c>
      <c r="FD16">
        <v>1.7879399999999999E-9</v>
      </c>
      <c r="FE16" s="1">
        <v>1.655304E-6</v>
      </c>
      <c r="FF16">
        <v>0.81743189999999999</v>
      </c>
      <c r="FG16">
        <v>12.99052</v>
      </c>
      <c r="FH16">
        <v>1.608607E-9</v>
      </c>
      <c r="FI16">
        <v>1.4812239999999999E-6</v>
      </c>
      <c r="FJ16">
        <v>0.81532879999999996</v>
      </c>
      <c r="FK16">
        <v>13.10524</v>
      </c>
      <c r="FL16">
        <v>1.1720940000000001E-9</v>
      </c>
      <c r="FM16">
        <v>1.070917E-6</v>
      </c>
      <c r="FN16">
        <v>0.81422289999999997</v>
      </c>
      <c r="FO16">
        <v>14.10956</v>
      </c>
      <c r="FP16">
        <v>8.0763450000000002E-10</v>
      </c>
      <c r="FQ16">
        <v>7.3601690000000003E-7</v>
      </c>
      <c r="FR16">
        <v>0.81338390000000005</v>
      </c>
      <c r="FS16">
        <v>14.62598</v>
      </c>
      <c r="FT16">
        <v>5.9976300000000003E-10</v>
      </c>
      <c r="FU16">
        <v>5.4619010000000004E-7</v>
      </c>
      <c r="FV16">
        <v>0.8125272</v>
      </c>
      <c r="FW16">
        <v>14.76713</v>
      </c>
      <c r="FX16">
        <v>4.8911869999999996E-10</v>
      </c>
      <c r="FY16">
        <v>4.4490979999999999E-7</v>
      </c>
      <c r="FZ16">
        <v>0.81168070000000003</v>
      </c>
      <c r="GA16">
        <v>14.60177</v>
      </c>
      <c r="GB16">
        <v>4.2404219999999999E-10</v>
      </c>
      <c r="GC16">
        <v>3.8505290000000001E-7</v>
      </c>
      <c r="GD16">
        <v>0.81081060000000005</v>
      </c>
      <c r="GE16">
        <v>13.709</v>
      </c>
      <c r="GF16">
        <v>3.8390850000000001E-10</v>
      </c>
      <c r="GG16">
        <v>3.4775150000000002E-7</v>
      </c>
      <c r="GH16">
        <v>0.80992140000000001</v>
      </c>
      <c r="GI16">
        <v>12.83548</v>
      </c>
      <c r="GJ16">
        <v>3.5438619999999998E-10</v>
      </c>
      <c r="GK16">
        <v>3.202328E-7</v>
      </c>
      <c r="GL16">
        <v>0.80927819999999995</v>
      </c>
      <c r="GM16">
        <v>12.618880000000001</v>
      </c>
      <c r="GN16">
        <v>3.2924010000000002E-10</v>
      </c>
      <c r="GO16">
        <v>2.9643119999999997E-7</v>
      </c>
      <c r="GP16">
        <v>0.8091083</v>
      </c>
      <c r="GQ16">
        <v>12.79426</v>
      </c>
      <c r="GR16">
        <v>2.8972910000000001E-10</v>
      </c>
      <c r="GS16">
        <v>2.597153E-7</v>
      </c>
      <c r="GT16">
        <v>0.80904860000000001</v>
      </c>
      <c r="GU16">
        <v>13.943300000000001</v>
      </c>
      <c r="GV16">
        <v>2.5444869999999998E-10</v>
      </c>
      <c r="GW16">
        <v>2.274918E-7</v>
      </c>
      <c r="GX16">
        <v>0.8090735</v>
      </c>
      <c r="GY16">
        <v>14.441739999999999</v>
      </c>
      <c r="GZ16">
        <v>2.3148399999999999E-10</v>
      </c>
      <c r="HA16">
        <v>2.0644539999999999E-7</v>
      </c>
      <c r="HB16">
        <v>0.80906239999999996</v>
      </c>
      <c r="HC16">
        <v>14.59478</v>
      </c>
      <c r="HD16">
        <v>2.147825E-10</v>
      </c>
      <c r="HE16">
        <v>1.910369E-7</v>
      </c>
      <c r="HF16">
        <v>0.80906319999999998</v>
      </c>
      <c r="HG16">
        <v>14.381320000000001</v>
      </c>
      <c r="HH16">
        <v>2.0272450000000001E-10</v>
      </c>
      <c r="HI16">
        <v>1.797605E-7</v>
      </c>
      <c r="HJ16">
        <v>0.8090965</v>
      </c>
      <c r="HK16">
        <v>13.64451</v>
      </c>
      <c r="HL16">
        <v>1.923327E-10</v>
      </c>
      <c r="HM16">
        <v>1.700079E-7</v>
      </c>
      <c r="HN16">
        <v>0.80905179999999999</v>
      </c>
      <c r="HO16">
        <v>12.772080000000001</v>
      </c>
      <c r="HP16">
        <v>1.8348339999999999E-10</v>
      </c>
      <c r="HQ16">
        <v>1.616969E-7</v>
      </c>
      <c r="HR16">
        <v>0.80944780000000005</v>
      </c>
      <c r="HS16">
        <v>12.6275</v>
      </c>
      <c r="HT16">
        <v>1.7271890000000001E-10</v>
      </c>
      <c r="HU16">
        <v>1.5148030000000001E-7</v>
      </c>
      <c r="HV16">
        <v>0.81054029999999999</v>
      </c>
      <c r="HW16">
        <v>12.83318</v>
      </c>
      <c r="HX16">
        <v>1.446331E-10</v>
      </c>
      <c r="HY16">
        <v>1.2604019999999999E-7</v>
      </c>
      <c r="HZ16">
        <v>0.81182790000000005</v>
      </c>
      <c r="IA16">
        <v>13.755559999999999</v>
      </c>
      <c r="IB16">
        <v>1.1825650000000001E-10</v>
      </c>
      <c r="IC16">
        <v>1.02796E-7</v>
      </c>
      <c r="ID16">
        <v>0.81313500000000005</v>
      </c>
      <c r="IE16">
        <v>13.502660000000001</v>
      </c>
      <c r="IF16">
        <v>1.026738E-10</v>
      </c>
      <c r="IG16">
        <v>8.9069220000000006E-8</v>
      </c>
      <c r="IH16">
        <v>0.81449190000000005</v>
      </c>
      <c r="II16">
        <v>14.11336</v>
      </c>
      <c r="IJ16">
        <v>9.3757730000000003E-11</v>
      </c>
      <c r="IK16">
        <v>8.116654E-8</v>
      </c>
      <c r="IL16">
        <v>0.81582030000000005</v>
      </c>
      <c r="IM16">
        <v>14.17591</v>
      </c>
      <c r="IN16">
        <v>8.8263059999999997E-11</v>
      </c>
      <c r="IO16">
        <v>7.6233989999999996E-8</v>
      </c>
      <c r="IP16">
        <v>0.81713559999999996</v>
      </c>
      <c r="IQ16">
        <v>13.58465</v>
      </c>
      <c r="IR16">
        <v>8.3994800000000004E-11</v>
      </c>
      <c r="IS16">
        <v>7.2363600000000004E-8</v>
      </c>
      <c r="IT16">
        <v>0.81843549999999998</v>
      </c>
      <c r="IU16">
        <v>12.988149999999999</v>
      </c>
      <c r="IV16">
        <v>8.0625400000000004E-11</v>
      </c>
      <c r="IW16">
        <v>6.9324550000000003E-8</v>
      </c>
      <c r="IX16">
        <v>0.81926840000000001</v>
      </c>
      <c r="IY16">
        <v>12.827540000000001</v>
      </c>
      <c r="IZ16">
        <v>7.9348880000000002E-11</v>
      </c>
      <c r="JA16">
        <v>6.8256250000000006E-8</v>
      </c>
      <c r="JB16">
        <v>0.81913230000000004</v>
      </c>
      <c r="JC16">
        <v>13.06002</v>
      </c>
      <c r="JD16">
        <v>9.4200809999999998E-11</v>
      </c>
      <c r="JE16">
        <v>8.1203690000000004E-8</v>
      </c>
      <c r="JF16">
        <v>0.81876179999999998</v>
      </c>
      <c r="JG16">
        <v>14.241379999999999</v>
      </c>
      <c r="JH16">
        <v>1.1122280000000001E-10</v>
      </c>
      <c r="JI16">
        <v>9.5580290000000006E-8</v>
      </c>
      <c r="JJ16">
        <v>0.81833599999999995</v>
      </c>
      <c r="JK16">
        <v>14.82798</v>
      </c>
      <c r="JL16">
        <v>1.193074E-10</v>
      </c>
      <c r="JM16">
        <v>1.0223850000000001E-7</v>
      </c>
      <c r="JN16">
        <v>0.81788130000000003</v>
      </c>
      <c r="JO16">
        <v>15.01474</v>
      </c>
      <c r="JP16">
        <v>1.2098520000000001E-10</v>
      </c>
      <c r="JQ16">
        <v>1.0349680000000001E-7</v>
      </c>
      <c r="JR16">
        <v>0.81743489999999996</v>
      </c>
      <c r="JS16">
        <v>14.862740000000001</v>
      </c>
      <c r="JT16">
        <v>1.1907050000000001E-10</v>
      </c>
      <c r="JU16">
        <v>1.017391E-7</v>
      </c>
      <c r="JV16">
        <v>0.81701959999999996</v>
      </c>
      <c r="JW16">
        <v>13.967140000000001</v>
      </c>
      <c r="JX16">
        <v>1.15669E-10</v>
      </c>
      <c r="JY16">
        <v>9.876241E-8</v>
      </c>
      <c r="JZ16">
        <v>0.81656910000000005</v>
      </c>
      <c r="KA16">
        <v>13.10505</v>
      </c>
      <c r="KB16">
        <v>1.114566E-10</v>
      </c>
      <c r="KC16">
        <v>9.5100220000000002E-8</v>
      </c>
      <c r="KD16">
        <v>0.81623800000000002</v>
      </c>
      <c r="KE16">
        <v>12.973459999999999</v>
      </c>
      <c r="KF16">
        <v>1.068348E-10</v>
      </c>
      <c r="KG16">
        <v>9.1090650000000006E-8</v>
      </c>
      <c r="KH16">
        <v>0.81617919999999999</v>
      </c>
      <c r="KI16">
        <v>13.05143</v>
      </c>
      <c r="KJ16">
        <v>9.8959420000000001E-11</v>
      </c>
      <c r="KK16">
        <v>8.4294950000000005E-8</v>
      </c>
      <c r="KL16">
        <v>0.81617150000000005</v>
      </c>
      <c r="KM16">
        <v>13.83724</v>
      </c>
      <c r="KN16">
        <v>9.1333449999999998E-11</v>
      </c>
      <c r="KO16">
        <v>7.7800969999999993E-8</v>
      </c>
      <c r="KP16">
        <v>0.81615070000000001</v>
      </c>
      <c r="KQ16">
        <v>14.139200000000001</v>
      </c>
      <c r="KR16">
        <v>8.5947779999999996E-11</v>
      </c>
      <c r="KS16">
        <v>7.3239260000000002E-8</v>
      </c>
      <c r="KT16">
        <v>0.81616670000000002</v>
      </c>
      <c r="KU16">
        <v>13.99506</v>
      </c>
      <c r="KV16">
        <v>8.160077E-11</v>
      </c>
      <c r="KW16">
        <v>6.954401E-8</v>
      </c>
      <c r="KX16">
        <v>0.81617189999999995</v>
      </c>
      <c r="KY16">
        <v>13.88597</v>
      </c>
      <c r="KZ16">
        <v>7.8038600000000002E-11</v>
      </c>
      <c r="LA16">
        <v>6.651472E-8</v>
      </c>
      <c r="LB16">
        <v>0.81617220000000001</v>
      </c>
      <c r="LC16">
        <v>13.43268</v>
      </c>
      <c r="LD16">
        <v>7.4912730000000002E-11</v>
      </c>
      <c r="LE16">
        <v>6.3866630000000007E-8</v>
      </c>
      <c r="LF16">
        <v>0.81617390000000001</v>
      </c>
      <c r="LG16">
        <v>13.155989999999999</v>
      </c>
      <c r="LH16">
        <v>7.2058149999999999E-11</v>
      </c>
      <c r="LI16">
        <v>6.1463300000000002E-8</v>
      </c>
      <c r="LJ16">
        <v>0.81605890000000003</v>
      </c>
      <c r="LK16">
        <v>13.03401</v>
      </c>
      <c r="LL16">
        <v>6.9624979999999994E-11</v>
      </c>
      <c r="LM16">
        <v>5.9431459999999999E-8</v>
      </c>
      <c r="LN16">
        <v>0.81568929999999995</v>
      </c>
      <c r="LO16">
        <v>13.253360000000001</v>
      </c>
      <c r="LP16">
        <v>6.9469210000000003E-11</v>
      </c>
      <c r="LQ16">
        <v>5.9362510000000003E-8</v>
      </c>
      <c r="LR16">
        <v>0.81523760000000001</v>
      </c>
      <c r="LS16">
        <v>14.224399999999999</v>
      </c>
      <c r="LT16">
        <v>6.9581870000000001E-11</v>
      </c>
      <c r="LU16">
        <v>5.9469020000000001E-8</v>
      </c>
      <c r="LV16">
        <v>0.81483830000000002</v>
      </c>
      <c r="LW16">
        <v>14.801690000000001</v>
      </c>
      <c r="LX16">
        <v>6.8637910000000004E-11</v>
      </c>
      <c r="LY16">
        <v>5.8687799999999998E-8</v>
      </c>
      <c r="LZ16">
        <v>0.81439479999999997</v>
      </c>
      <c r="MA16">
        <v>15.143129999999999</v>
      </c>
      <c r="MB16">
        <v>6.6927350000000004E-11</v>
      </c>
      <c r="MC16">
        <v>5.723466E-8</v>
      </c>
      <c r="MD16">
        <v>0.8139362</v>
      </c>
      <c r="ME16">
        <v>15.067550000000001</v>
      </c>
      <c r="MF16">
        <v>6.4792460000000002E-11</v>
      </c>
      <c r="MG16">
        <v>5.5433640000000003E-8</v>
      </c>
      <c r="MH16">
        <v>0.81351589999999996</v>
      </c>
      <c r="MI16">
        <v>14.40461</v>
      </c>
      <c r="MJ16">
        <v>6.2550249999999996E-11</v>
      </c>
      <c r="MK16">
        <v>5.3535009999999999E-8</v>
      </c>
      <c r="ML16">
        <v>0.81305380000000005</v>
      </c>
      <c r="MM16">
        <v>13.32396</v>
      </c>
      <c r="MN16">
        <v>6.0218440000000004E-11</v>
      </c>
      <c r="MO16">
        <v>5.1545629999999998E-8</v>
      </c>
      <c r="MP16">
        <v>0.81259950000000003</v>
      </c>
      <c r="MQ16">
        <v>13.11876</v>
      </c>
      <c r="MR16">
        <v>5.8240930000000004E-11</v>
      </c>
      <c r="MS16">
        <v>4.9873650000000001E-8</v>
      </c>
      <c r="MT16">
        <v>0.81217329999999999</v>
      </c>
      <c r="MU16">
        <v>13.2042</v>
      </c>
      <c r="MV16">
        <v>5.6162370000000001E-11</v>
      </c>
      <c r="MW16">
        <v>4.810166E-8</v>
      </c>
      <c r="MX16">
        <v>0.81174449999999998</v>
      </c>
      <c r="MY16">
        <v>13.83501</v>
      </c>
      <c r="MZ16">
        <v>5.4233999999999999E-11</v>
      </c>
      <c r="NA16">
        <v>4.6459380000000001E-8</v>
      </c>
      <c r="NB16">
        <v>0.81128820000000001</v>
      </c>
      <c r="NC16">
        <v>14.466659999999999</v>
      </c>
      <c r="ND16">
        <v>5.2308250000000003E-11</v>
      </c>
      <c r="NE16">
        <v>4.4811209999999998E-8</v>
      </c>
      <c r="NF16">
        <v>0.81128820000000001</v>
      </c>
      <c r="NG16">
        <v>14.466659999999999</v>
      </c>
      <c r="NH16">
        <v>5.2308250000000003E-11</v>
      </c>
      <c r="NI16">
        <v>4.4811209999999998E-8</v>
      </c>
      <c r="NJ16">
        <v>0.81128820000000001</v>
      </c>
      <c r="NK16">
        <v>14.466659999999999</v>
      </c>
      <c r="NL16">
        <v>5.2308250000000003E-11</v>
      </c>
      <c r="NM16">
        <v>4.4811209999999998E-8</v>
      </c>
      <c r="NN16">
        <v>0.81128820000000001</v>
      </c>
      <c r="NO16">
        <v>14.466659999999999</v>
      </c>
      <c r="NP16">
        <v>5.2308250000000003E-11</v>
      </c>
      <c r="NQ16">
        <v>4.4811209999999998E-8</v>
      </c>
      <c r="NR16">
        <v>0.81128820000000001</v>
      </c>
      <c r="NS16">
        <v>14.466659999999999</v>
      </c>
      <c r="NT16">
        <v>5.2308250000000003E-11</v>
      </c>
      <c r="NU16">
        <v>4.4811209999999998E-8</v>
      </c>
      <c r="NV16">
        <v>0.81128820000000001</v>
      </c>
      <c r="NW16">
        <v>14.466659999999999</v>
      </c>
      <c r="NX16">
        <v>5.2308250000000003E-11</v>
      </c>
      <c r="NY16">
        <v>4.4811209999999998E-8</v>
      </c>
      <c r="NZ16">
        <v>0.81128820000000001</v>
      </c>
      <c r="OA16">
        <v>14.466659999999999</v>
      </c>
      <c r="OB16">
        <v>5.2308250000000003E-11</v>
      </c>
      <c r="OC16">
        <v>4.4811209999999998E-8</v>
      </c>
      <c r="OD16">
        <v>0.81128820000000001</v>
      </c>
      <c r="OE16">
        <v>14.466659999999999</v>
      </c>
      <c r="OF16">
        <v>5.2308250000000003E-11</v>
      </c>
      <c r="OG16">
        <v>4.4811209999999998E-8</v>
      </c>
      <c r="OH16">
        <v>0.81128820000000001</v>
      </c>
      <c r="OI16">
        <v>14.466659999999999</v>
      </c>
      <c r="OJ16">
        <v>5.2308250000000003E-11</v>
      </c>
      <c r="OK16">
        <v>4.4811209999999998E-8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1.2881880000000001</v>
      </c>
      <c r="G17">
        <v>14.96876</v>
      </c>
      <c r="H17" s="1">
        <v>4.8847969999999998E-3</v>
      </c>
      <c r="I17">
        <v>2.4959310000000001</v>
      </c>
      <c r="J17">
        <v>1.286103</v>
      </c>
      <c r="K17">
        <v>15.73664</v>
      </c>
      <c r="L17" s="1">
        <v>5.6387310000000002E-5</v>
      </c>
      <c r="M17">
        <v>4.5004759999999998E-2</v>
      </c>
      <c r="N17">
        <v>1.2842150000000001</v>
      </c>
      <c r="O17">
        <v>15.80715</v>
      </c>
      <c r="P17" s="1">
        <v>4.2362669999999998E-5</v>
      </c>
      <c r="Q17" s="1">
        <v>3.6199200000000001E-2</v>
      </c>
      <c r="R17">
        <v>1.2822070000000001</v>
      </c>
      <c r="S17">
        <v>15.84191</v>
      </c>
      <c r="T17" s="1">
        <v>3.8162350000000002E-5</v>
      </c>
      <c r="U17" s="1">
        <v>3.2532699999999998E-2</v>
      </c>
      <c r="V17">
        <v>1.2802009999999999</v>
      </c>
      <c r="W17">
        <v>15.943680000000001</v>
      </c>
      <c r="X17" s="1">
        <v>3.4447669999999997E-5</v>
      </c>
      <c r="Y17" s="1">
        <v>2.9292829999999999E-2</v>
      </c>
      <c r="Z17">
        <v>1.2781800000000001</v>
      </c>
      <c r="AA17">
        <v>15.389150000000001</v>
      </c>
      <c r="AB17" s="1">
        <v>3.1083230000000003E-5</v>
      </c>
      <c r="AC17" s="1">
        <v>2.6362279999999998E-2</v>
      </c>
      <c r="AD17">
        <v>1.276176</v>
      </c>
      <c r="AE17">
        <v>14.719939999999999</v>
      </c>
      <c r="AF17" s="1">
        <v>2.8111510000000001E-5</v>
      </c>
      <c r="AG17" s="1">
        <v>2.3780679999999998E-2</v>
      </c>
      <c r="AH17">
        <v>1.2710109999999999</v>
      </c>
      <c r="AI17">
        <v>14.647</v>
      </c>
      <c r="AJ17" s="1">
        <v>2.802257E-5</v>
      </c>
      <c r="AK17" s="1">
        <v>2.364525E-2</v>
      </c>
      <c r="AL17">
        <v>1.262723</v>
      </c>
      <c r="AM17">
        <v>14.79589</v>
      </c>
      <c r="AN17" s="1">
        <v>3.2732289999999998E-5</v>
      </c>
      <c r="AO17" s="1">
        <v>2.7519189999999999E-2</v>
      </c>
      <c r="AP17">
        <v>1.2541850000000001</v>
      </c>
      <c r="AQ17">
        <v>15.548159999999999</v>
      </c>
      <c r="AR17" s="1">
        <v>3.4071759999999999E-5</v>
      </c>
      <c r="AS17" s="1">
        <v>2.8508970000000002E-2</v>
      </c>
      <c r="AT17">
        <v>1.245784</v>
      </c>
      <c r="AU17">
        <v>15.7934</v>
      </c>
      <c r="AV17" s="1">
        <v>3.2628359999999998E-5</v>
      </c>
      <c r="AW17" s="1">
        <v>2.7156179999999999E-2</v>
      </c>
      <c r="AX17">
        <v>1.237395</v>
      </c>
      <c r="AY17">
        <v>15.76549</v>
      </c>
      <c r="AZ17" s="1">
        <v>3.0140819999999999E-5</v>
      </c>
      <c r="BA17" s="1">
        <v>2.49406E-2</v>
      </c>
      <c r="BB17">
        <v>1.2288539999999999</v>
      </c>
      <c r="BC17">
        <v>15.764290000000001</v>
      </c>
      <c r="BD17" s="1">
        <v>2.723728E-5</v>
      </c>
      <c r="BE17" s="1">
        <v>2.2403340000000001E-2</v>
      </c>
      <c r="BF17">
        <v>1.2199599999999999</v>
      </c>
      <c r="BG17">
        <v>15.21109</v>
      </c>
      <c r="BH17" s="1">
        <v>2.4631449999999999E-5</v>
      </c>
      <c r="BI17" s="1">
        <v>2.0134829999999999E-2</v>
      </c>
      <c r="BJ17">
        <v>1.2113370000000001</v>
      </c>
      <c r="BK17">
        <v>14.75056</v>
      </c>
      <c r="BL17" s="1">
        <v>2.2239820000000001E-5</v>
      </c>
      <c r="BM17" s="1">
        <v>1.8062410000000001E-2</v>
      </c>
      <c r="BN17">
        <v>1.202356</v>
      </c>
      <c r="BO17">
        <v>14.66489</v>
      </c>
      <c r="BP17" s="1">
        <v>1.998249E-5</v>
      </c>
      <c r="BQ17" s="1">
        <v>1.6135449999999999E-2</v>
      </c>
      <c r="BR17">
        <v>1.1935560000000001</v>
      </c>
      <c r="BS17">
        <v>14.70285</v>
      </c>
      <c r="BT17" s="1">
        <v>1.813473E-5</v>
      </c>
      <c r="BU17" s="1">
        <v>1.4566569999999999E-2</v>
      </c>
      <c r="BV17">
        <v>1.18449</v>
      </c>
      <c r="BW17">
        <v>14.898300000000001</v>
      </c>
      <c r="BX17" s="1">
        <v>1.6466620000000001E-5</v>
      </c>
      <c r="BY17" s="1">
        <v>1.315351E-2</v>
      </c>
      <c r="BZ17">
        <v>1.175068</v>
      </c>
      <c r="CA17">
        <v>15.4397</v>
      </c>
      <c r="CB17" s="1">
        <v>1.5028729999999999E-5</v>
      </c>
      <c r="CC17" s="1">
        <v>1.1934419999999999E-2</v>
      </c>
      <c r="CD17">
        <v>1.1652849999999999</v>
      </c>
      <c r="CE17">
        <v>15.35854</v>
      </c>
      <c r="CF17" s="1">
        <v>1.369846E-5</v>
      </c>
      <c r="CG17" s="1">
        <v>1.0813E-2</v>
      </c>
      <c r="CH17">
        <v>1.155009</v>
      </c>
      <c r="CI17">
        <v>15.18896</v>
      </c>
      <c r="CJ17" s="1">
        <v>1.244591E-5</v>
      </c>
      <c r="CK17" s="1">
        <v>9.7637980000000006E-3</v>
      </c>
      <c r="CL17">
        <v>1.1442909999999999</v>
      </c>
      <c r="CM17">
        <v>14.675380000000001</v>
      </c>
      <c r="CN17" s="1">
        <v>1.1363189999999999E-5</v>
      </c>
      <c r="CO17" s="1">
        <v>8.8570279999999994E-3</v>
      </c>
      <c r="CP17">
        <v>1.133483</v>
      </c>
      <c r="CQ17">
        <v>14.539059999999999</v>
      </c>
      <c r="CR17" s="1">
        <v>1.047972E-5</v>
      </c>
      <c r="CS17" s="1">
        <v>8.1122320000000005E-3</v>
      </c>
      <c r="CT17">
        <v>1.123008</v>
      </c>
      <c r="CU17">
        <v>14.40147</v>
      </c>
      <c r="CV17" s="1">
        <v>9.4293639999999997E-6</v>
      </c>
      <c r="CW17" s="1">
        <v>7.2445180000000001E-3</v>
      </c>
      <c r="CX17">
        <v>1.111891</v>
      </c>
      <c r="CY17">
        <v>14.250870000000001</v>
      </c>
      <c r="CZ17" s="1">
        <v>8.5194569999999994E-6</v>
      </c>
      <c r="DA17" s="1">
        <v>6.4967189999999998E-3</v>
      </c>
      <c r="DB17">
        <v>1.10175</v>
      </c>
      <c r="DC17">
        <v>14.41066</v>
      </c>
      <c r="DD17" s="1">
        <v>7.627152E-6</v>
      </c>
      <c r="DE17" s="1">
        <v>5.7739269999999999E-3</v>
      </c>
      <c r="DF17">
        <v>1.091353</v>
      </c>
      <c r="DG17">
        <v>14.912739999999999</v>
      </c>
      <c r="DH17" s="1">
        <v>6.8823350000000001E-6</v>
      </c>
      <c r="DI17" s="1">
        <v>5.1684699999999997E-3</v>
      </c>
      <c r="DJ17">
        <v>1.080341</v>
      </c>
      <c r="DK17">
        <v>15.05312</v>
      </c>
      <c r="DL17" s="1">
        <v>6.1782700000000002E-6</v>
      </c>
      <c r="DM17" s="1">
        <v>4.600748E-3</v>
      </c>
      <c r="DN17">
        <v>1.0686560000000001</v>
      </c>
      <c r="DO17">
        <v>15.14137</v>
      </c>
      <c r="DP17" s="1">
        <v>5.5483779999999999E-6</v>
      </c>
      <c r="DQ17" s="1">
        <v>4.0955499999999999E-3</v>
      </c>
      <c r="DR17">
        <v>1.0564830000000001</v>
      </c>
      <c r="DS17">
        <v>14.51886</v>
      </c>
      <c r="DT17" s="1">
        <v>4.9184890000000003E-6</v>
      </c>
      <c r="DU17" s="1">
        <v>3.5967669999999998E-3</v>
      </c>
      <c r="DV17">
        <v>1.0438670000000001</v>
      </c>
      <c r="DW17">
        <v>14.083500000000001</v>
      </c>
      <c r="DX17" s="1">
        <v>4.2092829999999998E-6</v>
      </c>
      <c r="DY17" s="1">
        <v>3.0480870000000001E-3</v>
      </c>
      <c r="DZ17">
        <v>1.0331049999999999</v>
      </c>
      <c r="EA17">
        <v>14.03589</v>
      </c>
      <c r="EB17" s="1">
        <v>3.6994600000000001E-6</v>
      </c>
      <c r="EC17" s="1">
        <v>2.6511460000000001E-3</v>
      </c>
      <c r="ED17">
        <v>1.0248299999999999</v>
      </c>
      <c r="EE17">
        <v>14.02772</v>
      </c>
      <c r="EF17" s="1">
        <v>3.1425699999999998E-6</v>
      </c>
      <c r="EG17" s="1">
        <v>2.2294770000000001E-3</v>
      </c>
      <c r="EH17">
        <v>1.017814</v>
      </c>
      <c r="EI17">
        <v>14.66948</v>
      </c>
      <c r="EJ17" s="1">
        <v>2.4577269999999999E-6</v>
      </c>
      <c r="EK17" s="1">
        <v>1.7258760000000001E-3</v>
      </c>
      <c r="EL17">
        <v>1.010939</v>
      </c>
      <c r="EM17">
        <v>14.914339999999999</v>
      </c>
      <c r="EN17" s="1">
        <v>2.0457659999999999E-6</v>
      </c>
      <c r="EO17" s="1">
        <v>1.4255940000000001E-3</v>
      </c>
      <c r="EP17">
        <v>1.004046</v>
      </c>
      <c r="EQ17">
        <v>14.699149999999999</v>
      </c>
      <c r="ER17" s="1">
        <v>1.737427E-6</v>
      </c>
      <c r="ES17" s="1">
        <v>1.202708E-3</v>
      </c>
      <c r="ET17">
        <v>0.99636369999999996</v>
      </c>
      <c r="EU17">
        <v>14.7857</v>
      </c>
      <c r="EV17" s="1">
        <v>1.53188E-6</v>
      </c>
      <c r="EW17" s="1">
        <v>1.053472E-3</v>
      </c>
      <c r="EX17">
        <v>0.9883227</v>
      </c>
      <c r="EY17">
        <v>14.28013</v>
      </c>
      <c r="EZ17" s="1">
        <v>1.3657469999999999E-6</v>
      </c>
      <c r="FA17" s="1">
        <v>9.3311830000000003E-4</v>
      </c>
      <c r="FB17">
        <v>0.97993669999999999</v>
      </c>
      <c r="FC17">
        <v>13.28632</v>
      </c>
      <c r="FD17" s="1">
        <v>1.245315E-6</v>
      </c>
      <c r="FE17" s="1">
        <v>8.452078E-4</v>
      </c>
      <c r="FF17">
        <v>0.97355709999999995</v>
      </c>
      <c r="FG17">
        <v>12.9671</v>
      </c>
      <c r="FH17">
        <v>1.1095370000000001E-6</v>
      </c>
      <c r="FI17" s="1">
        <v>7.4751259999999997E-4</v>
      </c>
      <c r="FJ17">
        <v>0.97192500000000004</v>
      </c>
      <c r="FK17">
        <v>13.08</v>
      </c>
      <c r="FL17">
        <v>7.9950120000000004E-7</v>
      </c>
      <c r="FM17" s="1">
        <v>5.350865E-4</v>
      </c>
      <c r="FN17">
        <v>0.97136149999999999</v>
      </c>
      <c r="FO17">
        <v>14.14667</v>
      </c>
      <c r="FP17">
        <v>5.4900359999999999E-7</v>
      </c>
      <c r="FQ17" s="1">
        <v>3.6560740000000003E-4</v>
      </c>
      <c r="FR17">
        <v>0.97072579999999997</v>
      </c>
      <c r="FS17">
        <v>14.76961</v>
      </c>
      <c r="FT17">
        <v>4.0740250000000002E-7</v>
      </c>
      <c r="FU17" s="1">
        <v>2.70244E-4</v>
      </c>
      <c r="FV17">
        <v>0.96996070000000001</v>
      </c>
      <c r="FW17">
        <v>14.94646</v>
      </c>
      <c r="FX17">
        <v>3.318831E-7</v>
      </c>
      <c r="FY17" s="1">
        <v>2.193206E-4</v>
      </c>
      <c r="FZ17">
        <v>0.96904449999999998</v>
      </c>
      <c r="GA17">
        <v>14.78678</v>
      </c>
      <c r="GB17">
        <v>2.8718880000000001E-7</v>
      </c>
      <c r="GC17" s="1">
        <v>1.8909579999999999E-4</v>
      </c>
      <c r="GD17">
        <v>0.96806099999999995</v>
      </c>
      <c r="GE17">
        <v>13.84173</v>
      </c>
      <c r="GF17">
        <v>2.5931039999999998E-7</v>
      </c>
      <c r="GG17">
        <v>1.7009929999999999E-4</v>
      </c>
      <c r="GH17">
        <v>0.96701919999999997</v>
      </c>
      <c r="GI17">
        <v>12.863569999999999</v>
      </c>
      <c r="GJ17">
        <v>2.3872390000000002E-7</v>
      </c>
      <c r="GK17">
        <v>1.5603930000000001E-4</v>
      </c>
      <c r="GL17">
        <v>0.96622620000000004</v>
      </c>
      <c r="GM17">
        <v>12.59703</v>
      </c>
      <c r="GN17">
        <v>2.208554E-7</v>
      </c>
      <c r="GO17">
        <v>1.4383740000000001E-4</v>
      </c>
      <c r="GP17">
        <v>0.96612450000000005</v>
      </c>
      <c r="GQ17">
        <v>12.774710000000001</v>
      </c>
      <c r="GR17">
        <v>1.93381E-7</v>
      </c>
      <c r="GS17">
        <v>1.2549619999999999E-4</v>
      </c>
      <c r="GT17">
        <v>0.9661708</v>
      </c>
      <c r="GU17">
        <v>13.99295</v>
      </c>
      <c r="GV17">
        <v>1.6942010000000001E-7</v>
      </c>
      <c r="GW17">
        <v>1.09561E-4</v>
      </c>
      <c r="GX17">
        <v>0.96619469999999996</v>
      </c>
      <c r="GY17">
        <v>14.59633</v>
      </c>
      <c r="GZ17">
        <v>1.5377389999999999E-7</v>
      </c>
      <c r="HA17">
        <v>9.9131490000000004E-5</v>
      </c>
      <c r="HB17">
        <v>0.96626719999999999</v>
      </c>
      <c r="HC17">
        <v>14.77266</v>
      </c>
      <c r="HD17">
        <v>1.4231629999999999E-7</v>
      </c>
      <c r="HE17">
        <v>9.1456680000000007E-5</v>
      </c>
      <c r="HF17">
        <v>0.966248</v>
      </c>
      <c r="HG17">
        <v>14.55092</v>
      </c>
      <c r="HH17">
        <v>1.3391839999999999E-7</v>
      </c>
      <c r="HI17">
        <v>8.5784459999999996E-5</v>
      </c>
      <c r="HJ17">
        <v>0.96626259999999997</v>
      </c>
      <c r="HK17">
        <v>13.76422</v>
      </c>
      <c r="HL17">
        <v>1.266596E-7</v>
      </c>
      <c r="HM17">
        <v>8.0872710000000003E-5</v>
      </c>
      <c r="HN17">
        <v>0.96624319999999997</v>
      </c>
      <c r="HO17">
        <v>12.79115</v>
      </c>
      <c r="HP17">
        <v>1.2046939999999999E-7</v>
      </c>
      <c r="HQ17">
        <v>7.6679489999999996E-5</v>
      </c>
      <c r="HR17">
        <v>0.96672239999999998</v>
      </c>
      <c r="HS17">
        <v>12.591799999999999</v>
      </c>
      <c r="HT17">
        <v>1.128237E-7</v>
      </c>
      <c r="HU17">
        <v>7.1568980000000004E-5</v>
      </c>
      <c r="HV17">
        <v>0.96812730000000002</v>
      </c>
      <c r="HW17">
        <v>12.80645</v>
      </c>
      <c r="HX17">
        <v>9.3827509999999994E-8</v>
      </c>
      <c r="HY17">
        <v>5.932221E-5</v>
      </c>
      <c r="HZ17">
        <v>0.96978240000000004</v>
      </c>
      <c r="IA17">
        <v>13.78063</v>
      </c>
      <c r="IB17">
        <v>7.6590370000000005E-8</v>
      </c>
      <c r="IC17">
        <v>4.8292530000000001E-5</v>
      </c>
      <c r="ID17">
        <v>0.97143970000000002</v>
      </c>
      <c r="IE17">
        <v>13.57776</v>
      </c>
      <c r="IF17">
        <v>6.6429550000000002E-8</v>
      </c>
      <c r="IG17">
        <v>4.178819E-5</v>
      </c>
      <c r="IH17">
        <v>0.97306820000000005</v>
      </c>
      <c r="II17">
        <v>14.189769999999999</v>
      </c>
      <c r="IJ17">
        <v>6.0592580000000004E-8</v>
      </c>
      <c r="IK17">
        <v>3.8043919999999998E-5</v>
      </c>
      <c r="IL17">
        <v>0.9746726</v>
      </c>
      <c r="IM17">
        <v>14.31137</v>
      </c>
      <c r="IN17">
        <v>5.6956700000000002E-8</v>
      </c>
      <c r="IO17">
        <v>3.5696499999999999E-5</v>
      </c>
      <c r="IP17">
        <v>0.97625890000000004</v>
      </c>
      <c r="IQ17">
        <v>13.68106</v>
      </c>
      <c r="IR17">
        <v>5.4099590000000003E-8</v>
      </c>
      <c r="IS17">
        <v>3.385151E-5</v>
      </c>
      <c r="IT17">
        <v>0.97781689999999999</v>
      </c>
      <c r="IU17">
        <v>13.003729999999999</v>
      </c>
      <c r="IV17">
        <v>5.186597E-8</v>
      </c>
      <c r="IW17">
        <v>3.2412429999999997E-5</v>
      </c>
      <c r="IX17">
        <v>0.97875199999999996</v>
      </c>
      <c r="IY17">
        <v>12.809049999999999</v>
      </c>
      <c r="IZ17">
        <v>5.1130339999999998E-8</v>
      </c>
      <c r="JA17">
        <v>3.1922660000000002E-5</v>
      </c>
      <c r="JB17">
        <v>0.97843840000000004</v>
      </c>
      <c r="JC17">
        <v>13.051629999999999</v>
      </c>
      <c r="JD17">
        <v>6.0904819999999997E-8</v>
      </c>
      <c r="JE17">
        <v>3.7988470000000002E-5</v>
      </c>
      <c r="JF17">
        <v>0.97780599999999995</v>
      </c>
      <c r="JG17">
        <v>14.30949</v>
      </c>
      <c r="JH17">
        <v>7.1635360000000001E-8</v>
      </c>
      <c r="JI17">
        <v>4.4630769999999998E-5</v>
      </c>
      <c r="JJ17">
        <v>0.97719619999999996</v>
      </c>
      <c r="JK17">
        <v>15.00413</v>
      </c>
      <c r="JL17">
        <v>7.6569049999999998E-8</v>
      </c>
      <c r="JM17">
        <v>4.7639039999999998E-5</v>
      </c>
      <c r="JN17">
        <v>0.97666850000000005</v>
      </c>
      <c r="JO17">
        <v>15.22719</v>
      </c>
      <c r="JP17">
        <v>7.7474459999999997E-8</v>
      </c>
      <c r="JQ17">
        <v>4.8147750000000003E-5</v>
      </c>
      <c r="JR17">
        <v>0.97609900000000005</v>
      </c>
      <c r="JS17">
        <v>15.074389999999999</v>
      </c>
      <c r="JT17">
        <v>7.6131459999999996E-8</v>
      </c>
      <c r="JU17">
        <v>4.7261720000000003E-5</v>
      </c>
      <c r="JV17">
        <v>0.97557660000000002</v>
      </c>
      <c r="JW17">
        <v>14.11875</v>
      </c>
      <c r="JX17">
        <v>7.3886329999999997E-8</v>
      </c>
      <c r="JY17">
        <v>4.5830140000000003E-5</v>
      </c>
      <c r="JZ17">
        <v>0.97504710000000006</v>
      </c>
      <c r="KA17">
        <v>13.145239999999999</v>
      </c>
      <c r="KB17">
        <v>7.1124969999999994E-8</v>
      </c>
      <c r="KC17">
        <v>4.4083140000000001E-5</v>
      </c>
      <c r="KD17">
        <v>0.97470290000000004</v>
      </c>
      <c r="KE17">
        <v>12.963710000000001</v>
      </c>
      <c r="KF17">
        <v>6.8104709999999994E-8</v>
      </c>
      <c r="KG17">
        <v>4.2184359999999999E-5</v>
      </c>
      <c r="KH17">
        <v>0.97461059999999999</v>
      </c>
      <c r="KI17">
        <v>13.04308</v>
      </c>
      <c r="KJ17">
        <v>6.3009019999999998E-8</v>
      </c>
      <c r="KK17">
        <v>3.9003800000000001E-5</v>
      </c>
      <c r="KL17">
        <v>0.97468569999999999</v>
      </c>
      <c r="KM17">
        <v>13.869870000000001</v>
      </c>
      <c r="KN17">
        <v>5.8157390000000001E-8</v>
      </c>
      <c r="KO17">
        <v>3.5993169999999997E-5</v>
      </c>
      <c r="KP17">
        <v>0.97464470000000003</v>
      </c>
      <c r="KQ17">
        <v>14.24287</v>
      </c>
      <c r="KR17">
        <v>5.4753489999999998E-8</v>
      </c>
      <c r="KS17">
        <v>3.3879140000000002E-5</v>
      </c>
      <c r="KT17">
        <v>0.97469070000000002</v>
      </c>
      <c r="KU17">
        <v>14.10122</v>
      </c>
      <c r="KV17">
        <v>5.1993170000000002E-8</v>
      </c>
      <c r="KW17">
        <v>3.2172360000000001E-5</v>
      </c>
      <c r="KX17">
        <v>0.97473889999999996</v>
      </c>
      <c r="KY17">
        <v>13.990349999999999</v>
      </c>
      <c r="KZ17">
        <v>4.9730129999999998E-8</v>
      </c>
      <c r="LA17">
        <v>3.0774790000000002E-5</v>
      </c>
      <c r="LB17">
        <v>0.97472429999999999</v>
      </c>
      <c r="LC17">
        <v>13.483549999999999</v>
      </c>
      <c r="LD17">
        <v>4.7750380000000003E-8</v>
      </c>
      <c r="LE17">
        <v>2.9556859999999999E-5</v>
      </c>
      <c r="LF17">
        <v>0.9747266</v>
      </c>
      <c r="LG17">
        <v>13.168430000000001</v>
      </c>
      <c r="LH17">
        <v>4.595636E-8</v>
      </c>
      <c r="LI17">
        <v>2.845508E-5</v>
      </c>
      <c r="LJ17">
        <v>0.97459039999999997</v>
      </c>
      <c r="LK17">
        <v>13.025119999999999</v>
      </c>
      <c r="LL17">
        <v>4.4440409999999998E-8</v>
      </c>
      <c r="LM17">
        <v>2.7525970000000002E-5</v>
      </c>
      <c r="LN17">
        <v>0.97408349999999999</v>
      </c>
      <c r="LO17">
        <v>13.25184</v>
      </c>
      <c r="LP17">
        <v>4.4391910000000002E-8</v>
      </c>
      <c r="LQ17">
        <v>2.7503580000000001E-5</v>
      </c>
      <c r="LR17">
        <v>0.97356549999999997</v>
      </c>
      <c r="LS17">
        <v>14.28842</v>
      </c>
      <c r="LT17">
        <v>4.4458279999999997E-8</v>
      </c>
      <c r="LU17">
        <v>2.7552260000000001E-5</v>
      </c>
      <c r="LV17">
        <v>0.97302029999999995</v>
      </c>
      <c r="LW17">
        <v>14.96026</v>
      </c>
      <c r="LX17">
        <v>4.386383E-8</v>
      </c>
      <c r="LY17">
        <v>2.7191449999999999E-5</v>
      </c>
      <c r="LZ17">
        <v>0.972499</v>
      </c>
      <c r="MA17">
        <v>15.3444</v>
      </c>
      <c r="MB17">
        <v>4.276438E-8</v>
      </c>
      <c r="MC17">
        <v>2.6514680000000001E-5</v>
      </c>
      <c r="MD17">
        <v>0.97195200000000004</v>
      </c>
      <c r="ME17">
        <v>15.27712</v>
      </c>
      <c r="MF17">
        <v>4.140955E-8</v>
      </c>
      <c r="MG17">
        <v>2.5677299999999999E-5</v>
      </c>
      <c r="MH17">
        <v>0.97142819999999996</v>
      </c>
      <c r="MI17">
        <v>14.573510000000001</v>
      </c>
      <c r="MJ17">
        <v>3.9983109999999997E-8</v>
      </c>
      <c r="MK17">
        <v>2.4794219999999999E-5</v>
      </c>
      <c r="ML17">
        <v>0.97088470000000004</v>
      </c>
      <c r="MM17">
        <v>13.38991</v>
      </c>
      <c r="MN17">
        <v>3.8485470000000001E-8</v>
      </c>
      <c r="MO17">
        <v>2.386525E-5</v>
      </c>
      <c r="MP17">
        <v>0.97038579999999997</v>
      </c>
      <c r="MQ17">
        <v>13.112629999999999</v>
      </c>
      <c r="MR17">
        <v>3.7230899999999999E-8</v>
      </c>
      <c r="MS17">
        <v>2.3087119999999999E-5</v>
      </c>
      <c r="MT17">
        <v>0.96984890000000001</v>
      </c>
      <c r="MU17">
        <v>13.198560000000001</v>
      </c>
      <c r="MV17">
        <v>3.590113E-8</v>
      </c>
      <c r="MW17">
        <v>2.2258469999999998E-5</v>
      </c>
      <c r="MX17">
        <v>0.96934969999999998</v>
      </c>
      <c r="MY17">
        <v>13.86815</v>
      </c>
      <c r="MZ17">
        <v>3.4668729999999998E-8</v>
      </c>
      <c r="NA17">
        <v>2.149147E-5</v>
      </c>
      <c r="NB17">
        <v>0.96875100000000003</v>
      </c>
      <c r="NC17">
        <v>14.57494</v>
      </c>
      <c r="ND17">
        <v>3.3429790000000001E-8</v>
      </c>
      <c r="NE17">
        <v>2.0716550000000001E-5</v>
      </c>
      <c r="NF17">
        <v>0.96875100000000003</v>
      </c>
      <c r="NG17">
        <v>14.57494</v>
      </c>
      <c r="NH17">
        <v>3.3429790000000001E-8</v>
      </c>
      <c r="NI17">
        <v>2.0716550000000001E-5</v>
      </c>
      <c r="NJ17">
        <v>0.96875100000000003</v>
      </c>
      <c r="NK17">
        <v>14.57494</v>
      </c>
      <c r="NL17">
        <v>3.3429790000000001E-8</v>
      </c>
      <c r="NM17">
        <v>2.0716550000000001E-5</v>
      </c>
      <c r="NN17">
        <v>0.96875100000000003</v>
      </c>
      <c r="NO17">
        <v>14.57494</v>
      </c>
      <c r="NP17">
        <v>3.3429790000000001E-8</v>
      </c>
      <c r="NQ17">
        <v>2.0716550000000001E-5</v>
      </c>
      <c r="NR17">
        <v>0.96875100000000003</v>
      </c>
      <c r="NS17">
        <v>14.57494</v>
      </c>
      <c r="NT17">
        <v>3.3429790000000001E-8</v>
      </c>
      <c r="NU17">
        <v>2.0716550000000001E-5</v>
      </c>
      <c r="NV17">
        <v>0.96875100000000003</v>
      </c>
      <c r="NW17">
        <v>14.57494</v>
      </c>
      <c r="NX17">
        <v>3.3429790000000001E-8</v>
      </c>
      <c r="NY17">
        <v>2.0716550000000001E-5</v>
      </c>
      <c r="NZ17">
        <v>0.96875100000000003</v>
      </c>
      <c r="OA17">
        <v>14.57494</v>
      </c>
      <c r="OB17">
        <v>3.3429790000000001E-8</v>
      </c>
      <c r="OC17">
        <v>2.0716550000000001E-5</v>
      </c>
      <c r="OD17">
        <v>0.96875100000000003</v>
      </c>
      <c r="OE17">
        <v>14.57494</v>
      </c>
      <c r="OF17">
        <v>3.3429790000000001E-8</v>
      </c>
      <c r="OG17">
        <v>2.0716550000000001E-5</v>
      </c>
      <c r="OH17">
        <v>0.96875100000000003</v>
      </c>
      <c r="OI17">
        <v>14.57494</v>
      </c>
      <c r="OJ17">
        <v>3.3429790000000001E-8</v>
      </c>
      <c r="OK17">
        <v>2.0716550000000001E-5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0.65814189999999995</v>
      </c>
      <c r="G18">
        <v>14.956519999999999</v>
      </c>
      <c r="H18">
        <v>1.720677E-2</v>
      </c>
      <c r="I18">
        <v>13.12134</v>
      </c>
      <c r="J18">
        <v>0.65855739999999996</v>
      </c>
      <c r="K18">
        <v>15.781499999999999</v>
      </c>
      <c r="L18" s="1">
        <v>3.709192E-4</v>
      </c>
      <c r="M18">
        <v>0.39069720000000002</v>
      </c>
      <c r="N18">
        <v>0.658667</v>
      </c>
      <c r="O18">
        <v>15.90339</v>
      </c>
      <c r="P18" s="1">
        <v>3.0482589999999998E-4</v>
      </c>
      <c r="Q18" s="1">
        <v>0.33077640000000003</v>
      </c>
      <c r="R18">
        <v>0.65877810000000003</v>
      </c>
      <c r="S18">
        <v>15.92618</v>
      </c>
      <c r="T18" s="1">
        <v>2.740652E-4</v>
      </c>
      <c r="U18" s="1">
        <v>0.29717539999999998</v>
      </c>
      <c r="V18">
        <v>0.65887989999999996</v>
      </c>
      <c r="W18">
        <v>16.048970000000001</v>
      </c>
      <c r="X18" s="1">
        <v>2.4684339999999998E-4</v>
      </c>
      <c r="Y18" s="1">
        <v>0.26740849999999999</v>
      </c>
      <c r="Z18">
        <v>0.65902910000000003</v>
      </c>
      <c r="AA18">
        <v>15.4788</v>
      </c>
      <c r="AB18" s="1">
        <v>2.2227790000000001E-4</v>
      </c>
      <c r="AC18" s="1">
        <v>0.24050460000000001</v>
      </c>
      <c r="AD18">
        <v>0.65916419999999998</v>
      </c>
      <c r="AE18">
        <v>14.729979999999999</v>
      </c>
      <c r="AF18" s="1">
        <v>2.0060560000000001E-4</v>
      </c>
      <c r="AG18" s="1">
        <v>0.2167801</v>
      </c>
      <c r="AH18">
        <v>0.65798310000000004</v>
      </c>
      <c r="AI18">
        <v>14.629799999999999</v>
      </c>
      <c r="AJ18" s="1">
        <v>1.9972330000000001E-4</v>
      </c>
      <c r="AK18" s="1">
        <v>0.21706739999999999</v>
      </c>
      <c r="AL18">
        <v>0.65582859999999998</v>
      </c>
      <c r="AM18">
        <v>14.78275</v>
      </c>
      <c r="AN18" s="1">
        <v>2.31232E-4</v>
      </c>
      <c r="AO18" s="1">
        <v>0.25103320000000001</v>
      </c>
      <c r="AP18">
        <v>0.65399989999999997</v>
      </c>
      <c r="AQ18">
        <v>15.5909</v>
      </c>
      <c r="AR18" s="1">
        <v>2.3802860000000001E-4</v>
      </c>
      <c r="AS18" s="1">
        <v>0.25724809999999998</v>
      </c>
      <c r="AT18">
        <v>0.65247540000000004</v>
      </c>
      <c r="AU18">
        <v>15.888210000000001</v>
      </c>
      <c r="AV18" s="1">
        <v>2.25701E-4</v>
      </c>
      <c r="AW18" s="1">
        <v>0.2432001</v>
      </c>
      <c r="AX18">
        <v>0.65115590000000001</v>
      </c>
      <c r="AY18">
        <v>15.867850000000001</v>
      </c>
      <c r="AZ18" s="1">
        <v>2.064938E-4</v>
      </c>
      <c r="BA18" s="1">
        <v>0.22189700000000001</v>
      </c>
      <c r="BB18">
        <v>0.64985440000000005</v>
      </c>
      <c r="BC18">
        <v>15.86148</v>
      </c>
      <c r="BD18" s="1">
        <v>1.848636E-4</v>
      </c>
      <c r="BE18" s="1">
        <v>0.1982227</v>
      </c>
      <c r="BF18">
        <v>0.64847460000000001</v>
      </c>
      <c r="BG18">
        <v>15.28983</v>
      </c>
      <c r="BH18" s="1">
        <v>1.6559060000000001E-4</v>
      </c>
      <c r="BI18" s="1">
        <v>0.1772253</v>
      </c>
      <c r="BJ18">
        <v>0.64735220000000004</v>
      </c>
      <c r="BK18">
        <v>14.76858</v>
      </c>
      <c r="BL18" s="1">
        <v>1.48052E-4</v>
      </c>
      <c r="BM18" s="1">
        <v>0.15791649999999999</v>
      </c>
      <c r="BN18">
        <v>0.64565439999999996</v>
      </c>
      <c r="BO18">
        <v>14.664899999999999</v>
      </c>
      <c r="BP18" s="1">
        <v>1.318224E-4</v>
      </c>
      <c r="BQ18" s="1">
        <v>0.1403343</v>
      </c>
      <c r="BR18">
        <v>0.64377280000000003</v>
      </c>
      <c r="BS18">
        <v>14.70181</v>
      </c>
      <c r="BT18" s="1">
        <v>1.184224E-4</v>
      </c>
      <c r="BU18" s="1">
        <v>0.12600149999999999</v>
      </c>
      <c r="BV18">
        <v>0.64186759999999998</v>
      </c>
      <c r="BW18">
        <v>14.907249999999999</v>
      </c>
      <c r="BX18" s="1">
        <v>1.063926E-4</v>
      </c>
      <c r="BY18" s="1">
        <v>0.1132626</v>
      </c>
      <c r="BZ18">
        <v>0.63986279999999995</v>
      </c>
      <c r="CA18">
        <v>15.487769999999999</v>
      </c>
      <c r="CB18" s="1">
        <v>9.6018620000000004E-5</v>
      </c>
      <c r="CC18" s="1">
        <v>0.10225720000000001</v>
      </c>
      <c r="CD18">
        <v>0.63772879999999998</v>
      </c>
      <c r="CE18">
        <v>15.434979999999999</v>
      </c>
      <c r="CF18" s="1">
        <v>8.6486810000000001E-5</v>
      </c>
      <c r="CG18" s="1">
        <v>9.2117569999999996E-2</v>
      </c>
      <c r="CH18">
        <v>0.63542880000000002</v>
      </c>
      <c r="CI18">
        <v>15.25944</v>
      </c>
      <c r="CJ18" s="1">
        <v>7.7610579999999997E-5</v>
      </c>
      <c r="CK18" s="1">
        <v>8.2690280000000005E-2</v>
      </c>
      <c r="CL18">
        <v>0.63296569999999996</v>
      </c>
      <c r="CM18">
        <v>14.70406</v>
      </c>
      <c r="CN18" s="1">
        <v>6.9948620000000005E-5</v>
      </c>
      <c r="CO18" s="1">
        <v>7.4562859999999995E-2</v>
      </c>
      <c r="CP18">
        <v>0.63057319999999994</v>
      </c>
      <c r="CQ18">
        <v>14.53992</v>
      </c>
      <c r="CR18" s="1">
        <v>6.3661519999999995E-5</v>
      </c>
      <c r="CS18" s="1">
        <v>6.7867730000000001E-2</v>
      </c>
      <c r="CT18">
        <v>0.6284421</v>
      </c>
      <c r="CU18">
        <v>14.402469999999999</v>
      </c>
      <c r="CV18" s="1">
        <v>5.6498610000000002E-5</v>
      </c>
      <c r="CW18" s="1">
        <v>6.0140880000000001E-2</v>
      </c>
      <c r="CX18">
        <v>0.62589969999999995</v>
      </c>
      <c r="CY18">
        <v>14.237410000000001</v>
      </c>
      <c r="CZ18" s="1">
        <v>5.0366150000000002E-5</v>
      </c>
      <c r="DA18" s="1">
        <v>5.3611789999999999E-2</v>
      </c>
      <c r="DB18">
        <v>0.62355950000000004</v>
      </c>
      <c r="DC18">
        <v>14.39794</v>
      </c>
      <c r="DD18" s="1">
        <v>4.4512160000000001E-5</v>
      </c>
      <c r="DE18" s="1">
        <v>4.7309860000000002E-2</v>
      </c>
      <c r="DF18">
        <v>0.62127949999999998</v>
      </c>
      <c r="DG18">
        <v>14.942780000000001</v>
      </c>
      <c r="DH18" s="1">
        <v>3.9640910000000003E-5</v>
      </c>
      <c r="DI18" s="1">
        <v>4.2080899999999997E-2</v>
      </c>
      <c r="DJ18">
        <v>0.61878909999999998</v>
      </c>
      <c r="DK18">
        <v>15.128500000000001</v>
      </c>
      <c r="DL18" s="1">
        <v>3.5084969999999998E-5</v>
      </c>
      <c r="DM18" s="1">
        <v>3.7180350000000001E-2</v>
      </c>
      <c r="DN18">
        <v>0.61602970000000001</v>
      </c>
      <c r="DO18">
        <v>15.22312</v>
      </c>
      <c r="DP18" s="1">
        <v>3.1036769999999999E-5</v>
      </c>
      <c r="DQ18" s="1">
        <v>3.2833000000000001E-2</v>
      </c>
      <c r="DR18">
        <v>0.61315629999999999</v>
      </c>
      <c r="DS18">
        <v>14.57887</v>
      </c>
      <c r="DT18" s="1">
        <v>2.704932E-5</v>
      </c>
      <c r="DU18" s="1">
        <v>2.8496960000000002E-2</v>
      </c>
      <c r="DV18">
        <v>0.61026080000000005</v>
      </c>
      <c r="DW18">
        <v>14.08365</v>
      </c>
      <c r="DX18" s="1">
        <v>2.2783969999999999E-5</v>
      </c>
      <c r="DY18" s="1">
        <v>2.3964539999999999E-2</v>
      </c>
      <c r="DZ18">
        <v>0.60834440000000001</v>
      </c>
      <c r="EA18">
        <v>14.018879999999999</v>
      </c>
      <c r="EB18" s="1">
        <v>1.9758419999999998E-5</v>
      </c>
      <c r="EC18" s="1">
        <v>2.0737749999999999E-2</v>
      </c>
      <c r="ED18">
        <v>0.60738499999999995</v>
      </c>
      <c r="EE18">
        <v>14.02312</v>
      </c>
      <c r="EF18" s="1">
        <v>1.6538419999999999E-5</v>
      </c>
      <c r="EG18" s="1">
        <v>1.7180549999999999E-2</v>
      </c>
      <c r="EH18">
        <v>0.60740689999999997</v>
      </c>
      <c r="EI18">
        <v>14.70065</v>
      </c>
      <c r="EJ18" s="1">
        <v>1.282277E-5</v>
      </c>
      <c r="EK18" s="1">
        <v>1.327324E-2</v>
      </c>
      <c r="EL18">
        <v>0.6059755</v>
      </c>
      <c r="EM18">
        <v>15.01882</v>
      </c>
      <c r="EN18" s="1">
        <v>1.058104E-5</v>
      </c>
      <c r="EO18" s="1">
        <v>1.091958E-2</v>
      </c>
      <c r="EP18">
        <v>0.60403720000000005</v>
      </c>
      <c r="EQ18">
        <v>14.80951</v>
      </c>
      <c r="ER18" s="1">
        <v>8.9043200000000002E-6</v>
      </c>
      <c r="ES18" s="1">
        <v>9.1534300000000006E-3</v>
      </c>
      <c r="ET18">
        <v>0.6016667</v>
      </c>
      <c r="EU18">
        <v>14.89575</v>
      </c>
      <c r="EV18" s="1">
        <v>7.7746550000000005E-6</v>
      </c>
      <c r="EW18" s="1">
        <v>7.9680759999999993E-3</v>
      </c>
      <c r="EX18">
        <v>0.59902489999999997</v>
      </c>
      <c r="EY18">
        <v>14.386150000000001</v>
      </c>
      <c r="EZ18" s="1">
        <v>6.8557049999999998E-6</v>
      </c>
      <c r="FA18" s="1">
        <v>6.9985189999999999E-3</v>
      </c>
      <c r="FB18">
        <v>0.59621409999999997</v>
      </c>
      <c r="FC18">
        <v>13.327669999999999</v>
      </c>
      <c r="FD18" s="1">
        <v>6.184476E-6</v>
      </c>
      <c r="FE18" s="1">
        <v>6.2934200000000001E-3</v>
      </c>
      <c r="FF18">
        <v>0.59452249999999995</v>
      </c>
      <c r="FG18">
        <v>12.95059</v>
      </c>
      <c r="FH18" s="1">
        <v>5.4427490000000003E-6</v>
      </c>
      <c r="FI18" s="1">
        <v>5.4798800000000003E-3</v>
      </c>
      <c r="FJ18">
        <v>0.59506669999999995</v>
      </c>
      <c r="FK18">
        <v>13.055110000000001</v>
      </c>
      <c r="FL18">
        <v>3.8982780000000003E-6</v>
      </c>
      <c r="FM18" s="1">
        <v>3.8766069999999998E-3</v>
      </c>
      <c r="FN18">
        <v>0.59570389999999995</v>
      </c>
      <c r="FO18">
        <v>14.180720000000001</v>
      </c>
      <c r="FP18">
        <v>2.677154E-6</v>
      </c>
      <c r="FQ18" s="1">
        <v>2.6503310000000001E-3</v>
      </c>
      <c r="FR18">
        <v>0.59591629999999995</v>
      </c>
      <c r="FS18">
        <v>14.90756</v>
      </c>
      <c r="FT18">
        <v>1.9891569999999998E-6</v>
      </c>
      <c r="FU18" s="1">
        <v>1.966457E-3</v>
      </c>
      <c r="FV18">
        <v>0.59587330000000005</v>
      </c>
      <c r="FW18">
        <v>15.12312</v>
      </c>
      <c r="FX18">
        <v>1.6214460000000001E-6</v>
      </c>
      <c r="FY18" s="1">
        <v>1.600494E-3</v>
      </c>
      <c r="FZ18">
        <v>0.59569320000000003</v>
      </c>
      <c r="GA18">
        <v>14.969530000000001</v>
      </c>
      <c r="GB18">
        <v>1.402862E-6</v>
      </c>
      <c r="GC18" s="1">
        <v>1.381855E-3</v>
      </c>
      <c r="GD18">
        <v>0.59536880000000003</v>
      </c>
      <c r="GE18">
        <v>13.97246</v>
      </c>
      <c r="GF18">
        <v>1.2657030000000001E-6</v>
      </c>
      <c r="GG18" s="1">
        <v>1.243184E-3</v>
      </c>
      <c r="GH18">
        <v>0.59500339999999996</v>
      </c>
      <c r="GI18">
        <v>12.89899</v>
      </c>
      <c r="GJ18">
        <v>1.1640279999999999E-6</v>
      </c>
      <c r="GK18" s="1">
        <v>1.1400080000000001E-3</v>
      </c>
      <c r="GL18">
        <v>0.59475560000000005</v>
      </c>
      <c r="GM18">
        <v>12.577</v>
      </c>
      <c r="GN18">
        <v>1.075004E-6</v>
      </c>
      <c r="GO18">
        <v>1.0480229999999999E-3</v>
      </c>
      <c r="GP18">
        <v>0.59486810000000001</v>
      </c>
      <c r="GQ18">
        <v>12.75811</v>
      </c>
      <c r="GR18">
        <v>9.4019390000000002E-7</v>
      </c>
      <c r="GS18">
        <v>9.1193019999999999E-4</v>
      </c>
      <c r="GT18">
        <v>0.59497949999999999</v>
      </c>
      <c r="GU18">
        <v>14.03805</v>
      </c>
      <c r="GV18">
        <v>8.2438939999999998E-7</v>
      </c>
      <c r="GW18">
        <v>7.9760129999999999E-4</v>
      </c>
      <c r="GX18">
        <v>0.59502889999999997</v>
      </c>
      <c r="GY18">
        <v>14.74587</v>
      </c>
      <c r="GZ18">
        <v>7.4870549999999997E-7</v>
      </c>
      <c r="HA18">
        <v>7.2257319999999997E-4</v>
      </c>
      <c r="HB18">
        <v>0.59508159999999999</v>
      </c>
      <c r="HC18">
        <v>14.94722</v>
      </c>
      <c r="HD18">
        <v>6.9331250000000002E-7</v>
      </c>
      <c r="HE18">
        <v>6.6746450000000005E-4</v>
      </c>
      <c r="HF18">
        <v>0.59509979999999996</v>
      </c>
      <c r="HG18">
        <v>14.72195</v>
      </c>
      <c r="HH18">
        <v>6.5243139999999997E-7</v>
      </c>
      <c r="HI18">
        <v>6.2617849999999997E-4</v>
      </c>
      <c r="HJ18">
        <v>0.59510399999999997</v>
      </c>
      <c r="HK18">
        <v>13.88278</v>
      </c>
      <c r="HL18">
        <v>6.1714470000000004E-7</v>
      </c>
      <c r="HM18">
        <v>5.9040500000000001E-4</v>
      </c>
      <c r="HN18">
        <v>0.59509939999999995</v>
      </c>
      <c r="HO18">
        <v>12.818199999999999</v>
      </c>
      <c r="HP18">
        <v>5.8700110000000002E-7</v>
      </c>
      <c r="HQ18">
        <v>5.5986420000000005E-4</v>
      </c>
      <c r="HR18">
        <v>0.59532649999999998</v>
      </c>
      <c r="HS18">
        <v>12.558859999999999</v>
      </c>
      <c r="HT18">
        <v>5.4936029999999997E-7</v>
      </c>
      <c r="HU18">
        <v>5.2115129999999996E-4</v>
      </c>
      <c r="HV18">
        <v>0.5960413</v>
      </c>
      <c r="HW18">
        <v>12.782</v>
      </c>
      <c r="HX18">
        <v>4.5672049999999999E-7</v>
      </c>
      <c r="HY18">
        <v>4.3023129999999999E-4</v>
      </c>
      <c r="HZ18">
        <v>0.59680029999999995</v>
      </c>
      <c r="IA18">
        <v>13.801349999999999</v>
      </c>
      <c r="IB18">
        <v>3.7409300000000001E-7</v>
      </c>
      <c r="IC18">
        <v>3.5187780000000001E-4</v>
      </c>
      <c r="ID18">
        <v>0.59748889999999999</v>
      </c>
      <c r="IE18">
        <v>13.65615</v>
      </c>
      <c r="IF18">
        <v>3.2559699999999997E-7</v>
      </c>
      <c r="IG18">
        <v>3.059561E-4</v>
      </c>
      <c r="IH18">
        <v>0.59811420000000004</v>
      </c>
      <c r="II18">
        <v>14.26773</v>
      </c>
      <c r="IJ18">
        <v>2.9788330000000002E-7</v>
      </c>
      <c r="IK18">
        <v>2.7959060000000001E-4</v>
      </c>
      <c r="IL18">
        <v>0.59869209999999995</v>
      </c>
      <c r="IM18">
        <v>14.44448</v>
      </c>
      <c r="IN18">
        <v>2.8077009999999998E-7</v>
      </c>
      <c r="IO18">
        <v>2.6317350000000002E-4</v>
      </c>
      <c r="IP18">
        <v>0.59930159999999999</v>
      </c>
      <c r="IQ18">
        <v>13.7751</v>
      </c>
      <c r="IR18">
        <v>2.6727030000000001E-7</v>
      </c>
      <c r="IS18">
        <v>2.5004699999999999E-4</v>
      </c>
      <c r="IT18">
        <v>0.59984219999999999</v>
      </c>
      <c r="IU18">
        <v>13.0252</v>
      </c>
      <c r="IV18">
        <v>2.5686560000000002E-7</v>
      </c>
      <c r="IW18">
        <v>2.4006059999999999E-4</v>
      </c>
      <c r="IX18">
        <v>0.60010459999999999</v>
      </c>
      <c r="IY18">
        <v>12.79124</v>
      </c>
      <c r="IZ18">
        <v>2.5416969999999998E-7</v>
      </c>
      <c r="JA18">
        <v>2.381009E-4</v>
      </c>
      <c r="JB18">
        <v>0.59976130000000005</v>
      </c>
      <c r="JC18">
        <v>13.045489999999999</v>
      </c>
      <c r="JD18">
        <v>3.0349869999999998E-7</v>
      </c>
      <c r="JE18">
        <v>2.8530210000000001E-4</v>
      </c>
      <c r="JF18">
        <v>0.59932110000000005</v>
      </c>
      <c r="JG18">
        <v>14.37181</v>
      </c>
      <c r="JH18">
        <v>3.5593669999999999E-7</v>
      </c>
      <c r="JI18">
        <v>3.3335960000000002E-4</v>
      </c>
      <c r="JJ18">
        <v>0.59902829999999996</v>
      </c>
      <c r="JK18">
        <v>15.17503</v>
      </c>
      <c r="JL18">
        <v>3.7948579999999998E-7</v>
      </c>
      <c r="JM18">
        <v>3.5415659999999999E-4</v>
      </c>
      <c r="JN18">
        <v>0.59878180000000003</v>
      </c>
      <c r="JO18">
        <v>15.437010000000001</v>
      </c>
      <c r="JP18">
        <v>3.8338710000000001E-7</v>
      </c>
      <c r="JQ18">
        <v>3.5704280000000002E-4</v>
      </c>
      <c r="JR18">
        <v>0.59855849999999999</v>
      </c>
      <c r="JS18">
        <v>15.2837</v>
      </c>
      <c r="JT18">
        <v>3.7628249999999999E-7</v>
      </c>
      <c r="JU18">
        <v>3.4989230000000002E-4</v>
      </c>
      <c r="JV18">
        <v>0.59834189999999998</v>
      </c>
      <c r="JW18">
        <v>14.270189999999999</v>
      </c>
      <c r="JX18">
        <v>3.648729E-7</v>
      </c>
      <c r="JY18">
        <v>3.389485E-4</v>
      </c>
      <c r="JZ18">
        <v>0.59815090000000004</v>
      </c>
      <c r="KA18">
        <v>13.1936</v>
      </c>
      <c r="KB18">
        <v>3.5090390000000001E-7</v>
      </c>
      <c r="KC18">
        <v>3.2564930000000001E-4</v>
      </c>
      <c r="KD18">
        <v>0.59804559999999996</v>
      </c>
      <c r="KE18">
        <v>12.95716</v>
      </c>
      <c r="KF18">
        <v>3.356928E-7</v>
      </c>
      <c r="KG18">
        <v>3.1117679999999998E-4</v>
      </c>
      <c r="KH18">
        <v>0.59807319999999997</v>
      </c>
      <c r="KI18">
        <v>13.034739999999999</v>
      </c>
      <c r="KJ18">
        <v>3.1040929999999999E-7</v>
      </c>
      <c r="KK18">
        <v>2.8735929999999999E-4</v>
      </c>
      <c r="KL18">
        <v>0.59813340000000004</v>
      </c>
      <c r="KM18">
        <v>13.900919999999999</v>
      </c>
      <c r="KN18">
        <v>2.8661310000000002E-7</v>
      </c>
      <c r="KO18">
        <v>2.653585E-4</v>
      </c>
      <c r="KP18">
        <v>0.59816100000000005</v>
      </c>
      <c r="KQ18">
        <v>14.33981</v>
      </c>
      <c r="KR18">
        <v>2.6993599999999999E-7</v>
      </c>
      <c r="KS18">
        <v>2.5001020000000001E-4</v>
      </c>
      <c r="KT18">
        <v>0.59819750000000005</v>
      </c>
      <c r="KU18">
        <v>14.21088</v>
      </c>
      <c r="KV18">
        <v>2.5638309999999999E-7</v>
      </c>
      <c r="KW18">
        <v>2.375128E-4</v>
      </c>
      <c r="KX18">
        <v>0.59820689999999999</v>
      </c>
      <c r="KY18">
        <v>14.0871</v>
      </c>
      <c r="KZ18">
        <v>2.4525380000000002E-7</v>
      </c>
      <c r="LA18">
        <v>2.272257E-4</v>
      </c>
      <c r="LB18">
        <v>0.59819140000000004</v>
      </c>
      <c r="LC18">
        <v>13.53744</v>
      </c>
      <c r="LD18">
        <v>2.3548580000000001E-7</v>
      </c>
      <c r="LE18">
        <v>2.1823670000000001E-4</v>
      </c>
      <c r="LF18">
        <v>0.59819469999999997</v>
      </c>
      <c r="LG18">
        <v>13.18355</v>
      </c>
      <c r="LH18">
        <v>2.2667970000000001E-7</v>
      </c>
      <c r="LI18">
        <v>2.1019269999999999E-4</v>
      </c>
      <c r="LJ18">
        <v>0.59813439999999995</v>
      </c>
      <c r="LK18">
        <v>13.017910000000001</v>
      </c>
      <c r="LL18">
        <v>2.1923699999999999E-7</v>
      </c>
      <c r="LM18">
        <v>2.0347820000000001E-4</v>
      </c>
      <c r="LN18">
        <v>0.59790810000000005</v>
      </c>
      <c r="LO18">
        <v>13.252610000000001</v>
      </c>
      <c r="LP18">
        <v>2.1896220000000001E-7</v>
      </c>
      <c r="LQ18">
        <v>2.0345469999999999E-4</v>
      </c>
      <c r="LR18">
        <v>0.59766149999999996</v>
      </c>
      <c r="LS18">
        <v>14.34892</v>
      </c>
      <c r="LT18">
        <v>2.1905099999999999E-7</v>
      </c>
      <c r="LU18">
        <v>2.035087E-4</v>
      </c>
      <c r="LV18">
        <v>0.59745749999999997</v>
      </c>
      <c r="LW18">
        <v>15.114879999999999</v>
      </c>
      <c r="LX18">
        <v>2.1592590000000001E-7</v>
      </c>
      <c r="LY18">
        <v>2.0065290000000001E-4</v>
      </c>
      <c r="LZ18">
        <v>0.59723959999999998</v>
      </c>
      <c r="MA18">
        <v>15.542059999999999</v>
      </c>
      <c r="MB18">
        <v>2.103034E-7</v>
      </c>
      <c r="MC18">
        <v>1.9539080000000001E-4</v>
      </c>
      <c r="MD18">
        <v>0.59703360000000005</v>
      </c>
      <c r="ME18">
        <v>15.48714</v>
      </c>
      <c r="MF18">
        <v>2.034748E-7</v>
      </c>
      <c r="MG18">
        <v>1.890846E-4</v>
      </c>
      <c r="MH18">
        <v>0.59684590000000004</v>
      </c>
      <c r="MI18">
        <v>14.74198</v>
      </c>
      <c r="MJ18">
        <v>1.9633170000000001E-7</v>
      </c>
      <c r="MK18">
        <v>1.824703E-4</v>
      </c>
      <c r="ML18">
        <v>0.59665380000000001</v>
      </c>
      <c r="MM18">
        <v>13.465120000000001</v>
      </c>
      <c r="MN18">
        <v>1.8880190000000001E-7</v>
      </c>
      <c r="MO18">
        <v>1.7543889999999999E-4</v>
      </c>
      <c r="MP18">
        <v>0.59644909999999995</v>
      </c>
      <c r="MQ18">
        <v>13.11253</v>
      </c>
      <c r="MR18">
        <v>1.8252960000000001E-7</v>
      </c>
      <c r="MS18">
        <v>1.6963669999999999E-4</v>
      </c>
      <c r="MT18">
        <v>0.59625189999999995</v>
      </c>
      <c r="MU18">
        <v>13.193619999999999</v>
      </c>
      <c r="MV18">
        <v>1.7588140000000001E-7</v>
      </c>
      <c r="MW18">
        <v>1.634432E-4</v>
      </c>
      <c r="MX18">
        <v>0.59605660000000005</v>
      </c>
      <c r="MY18">
        <v>13.89864</v>
      </c>
      <c r="MZ18">
        <v>1.6972890000000001E-7</v>
      </c>
      <c r="NA18">
        <v>1.577192E-4</v>
      </c>
      <c r="NB18">
        <v>0.59588240000000003</v>
      </c>
      <c r="NC18">
        <v>14.6816</v>
      </c>
      <c r="ND18">
        <v>1.635156E-7</v>
      </c>
      <c r="NE18">
        <v>1.5189620000000001E-4</v>
      </c>
      <c r="NF18">
        <v>0.59588240000000003</v>
      </c>
      <c r="NG18">
        <v>14.6816</v>
      </c>
      <c r="NH18">
        <v>1.635156E-7</v>
      </c>
      <c r="NI18">
        <v>1.5189620000000001E-4</v>
      </c>
      <c r="NJ18">
        <v>0.59588240000000003</v>
      </c>
      <c r="NK18">
        <v>14.6816</v>
      </c>
      <c r="NL18">
        <v>1.635156E-7</v>
      </c>
      <c r="NM18">
        <v>1.5189620000000001E-4</v>
      </c>
      <c r="NN18">
        <v>0.59588240000000003</v>
      </c>
      <c r="NO18">
        <v>14.6816</v>
      </c>
      <c r="NP18">
        <v>1.635156E-7</v>
      </c>
      <c r="NQ18">
        <v>1.5189620000000001E-4</v>
      </c>
      <c r="NR18">
        <v>0.59588240000000003</v>
      </c>
      <c r="NS18">
        <v>14.6816</v>
      </c>
      <c r="NT18">
        <v>1.635156E-7</v>
      </c>
      <c r="NU18">
        <v>1.5189620000000001E-4</v>
      </c>
      <c r="NV18">
        <v>0.59588240000000003</v>
      </c>
      <c r="NW18">
        <v>14.6816</v>
      </c>
      <c r="NX18">
        <v>1.635156E-7</v>
      </c>
      <c r="NY18">
        <v>1.5189620000000001E-4</v>
      </c>
      <c r="NZ18">
        <v>0.59588240000000003</v>
      </c>
      <c r="OA18">
        <v>14.6816</v>
      </c>
      <c r="OB18">
        <v>1.635156E-7</v>
      </c>
      <c r="OC18">
        <v>1.5189620000000001E-4</v>
      </c>
      <c r="OD18">
        <v>0.59588240000000003</v>
      </c>
      <c r="OE18">
        <v>14.6816</v>
      </c>
      <c r="OF18">
        <v>1.635156E-7</v>
      </c>
      <c r="OG18">
        <v>1.5189620000000001E-4</v>
      </c>
      <c r="OH18">
        <v>0.59588240000000003</v>
      </c>
      <c r="OI18">
        <v>14.6816</v>
      </c>
      <c r="OJ18">
        <v>1.635156E-7</v>
      </c>
      <c r="OK18">
        <v>1.5189620000000001E-4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0.74311110000000002</v>
      </c>
      <c r="G19">
        <v>14.94491</v>
      </c>
      <c r="H19">
        <v>6.8019090000000004E-2</v>
      </c>
      <c r="I19">
        <v>33.819420000000001</v>
      </c>
      <c r="J19">
        <v>0.74310609999999999</v>
      </c>
      <c r="K19">
        <v>15.81235</v>
      </c>
      <c r="L19" s="1">
        <v>4.9288689999999998E-3</v>
      </c>
      <c r="M19">
        <v>3.2401149999999999</v>
      </c>
      <c r="N19">
        <v>0.74314389999999997</v>
      </c>
      <c r="O19">
        <v>16.00019</v>
      </c>
      <c r="P19" s="1">
        <v>4.382932E-3</v>
      </c>
      <c r="Q19" s="1">
        <v>2.9043329999999998</v>
      </c>
      <c r="R19">
        <v>0.7431449</v>
      </c>
      <c r="S19">
        <v>16.008929999999999</v>
      </c>
      <c r="T19" s="1">
        <v>3.9407380000000001E-3</v>
      </c>
      <c r="U19" s="1">
        <v>2.61097</v>
      </c>
      <c r="V19">
        <v>0.74320160000000002</v>
      </c>
      <c r="W19">
        <v>16.152850000000001</v>
      </c>
      <c r="X19" s="1">
        <v>3.5478900000000002E-3</v>
      </c>
      <c r="Y19" s="1">
        <v>2.350314</v>
      </c>
      <c r="Z19">
        <v>0.74357960000000001</v>
      </c>
      <c r="AA19">
        <v>15.584289999999999</v>
      </c>
      <c r="AB19" s="1">
        <v>3.1998389999999999E-3</v>
      </c>
      <c r="AC19" s="1">
        <v>2.1195379999999999</v>
      </c>
      <c r="AD19">
        <v>0.74397820000000003</v>
      </c>
      <c r="AE19">
        <v>14.75869</v>
      </c>
      <c r="AF19" s="1">
        <v>2.8918749999999999E-3</v>
      </c>
      <c r="AG19" s="1">
        <v>1.9154009999999999</v>
      </c>
      <c r="AH19">
        <v>0.74295529999999999</v>
      </c>
      <c r="AI19">
        <v>14.62983</v>
      </c>
      <c r="AJ19" s="1">
        <v>2.9372980000000001E-3</v>
      </c>
      <c r="AK19" s="1">
        <v>1.9541299999999999</v>
      </c>
      <c r="AL19">
        <v>0.74081859999999999</v>
      </c>
      <c r="AM19">
        <v>14.782769999999999</v>
      </c>
      <c r="AN19" s="1">
        <v>3.3441730000000002E-3</v>
      </c>
      <c r="AO19" s="1">
        <v>2.2292230000000002</v>
      </c>
      <c r="AP19">
        <v>0.73902219999999996</v>
      </c>
      <c r="AQ19">
        <v>15.626480000000001</v>
      </c>
      <c r="AR19" s="1">
        <v>3.3557389999999999E-3</v>
      </c>
      <c r="AS19" s="1">
        <v>2.2389380000000001</v>
      </c>
      <c r="AT19">
        <v>0.73769030000000002</v>
      </c>
      <c r="AU19">
        <v>15.986829999999999</v>
      </c>
      <c r="AV19" s="1">
        <v>3.1334330000000001E-3</v>
      </c>
      <c r="AW19" s="1">
        <v>2.0940129999999999</v>
      </c>
      <c r="AX19">
        <v>0.73664099999999999</v>
      </c>
      <c r="AY19">
        <v>15.97903</v>
      </c>
      <c r="AZ19" s="1">
        <v>2.8329060000000001E-3</v>
      </c>
      <c r="BA19" s="1">
        <v>1.896433</v>
      </c>
      <c r="BB19">
        <v>0.73572130000000002</v>
      </c>
      <c r="BC19">
        <v>15.97133</v>
      </c>
      <c r="BD19" s="1">
        <v>2.5153549999999999E-3</v>
      </c>
      <c r="BE19" s="1">
        <v>1.687311</v>
      </c>
      <c r="BF19">
        <v>0.73479000000000005</v>
      </c>
      <c r="BG19">
        <v>15.39269</v>
      </c>
      <c r="BH19" s="1">
        <v>2.237892E-3</v>
      </c>
      <c r="BI19" s="1">
        <v>1.504629</v>
      </c>
      <c r="BJ19">
        <v>0.73433420000000005</v>
      </c>
      <c r="BK19">
        <v>14.80926</v>
      </c>
      <c r="BL19" s="1">
        <v>1.9832159999999999E-3</v>
      </c>
      <c r="BM19" s="1">
        <v>1.3350139999999999</v>
      </c>
      <c r="BN19">
        <v>0.73367420000000005</v>
      </c>
      <c r="BO19">
        <v>14.678140000000001</v>
      </c>
      <c r="BP19" s="1">
        <v>1.759697E-3</v>
      </c>
      <c r="BQ19" s="1">
        <v>1.1869780000000001</v>
      </c>
      <c r="BR19">
        <v>0.73092690000000005</v>
      </c>
      <c r="BS19">
        <v>14.711080000000001</v>
      </c>
      <c r="BT19" s="1">
        <v>1.556181E-3</v>
      </c>
      <c r="BU19" s="1">
        <v>1.0507649999999999</v>
      </c>
      <c r="BV19">
        <v>0.72742660000000003</v>
      </c>
      <c r="BW19">
        <v>14.925829999999999</v>
      </c>
      <c r="BX19" s="1">
        <v>1.373511E-3</v>
      </c>
      <c r="BY19" s="1">
        <v>0.9285852</v>
      </c>
      <c r="BZ19">
        <v>0.7237749</v>
      </c>
      <c r="CA19">
        <v>15.54214</v>
      </c>
      <c r="CB19" s="1">
        <v>1.216703E-3</v>
      </c>
      <c r="CC19" s="1">
        <v>0.82363620000000004</v>
      </c>
      <c r="CD19">
        <v>0.72001680000000001</v>
      </c>
      <c r="CE19">
        <v>15.52866</v>
      </c>
      <c r="CF19" s="1">
        <v>1.07394E-3</v>
      </c>
      <c r="CG19" s="1">
        <v>0.72783019999999998</v>
      </c>
      <c r="CH19">
        <v>0.71608839999999996</v>
      </c>
      <c r="CI19">
        <v>15.351139999999999</v>
      </c>
      <c r="CJ19" s="1">
        <v>9.4459739999999996E-4</v>
      </c>
      <c r="CK19" s="1">
        <v>0.6410072</v>
      </c>
      <c r="CL19">
        <v>0.711974</v>
      </c>
      <c r="CM19">
        <v>14.76193</v>
      </c>
      <c r="CN19" s="1">
        <v>8.3449100000000003E-4</v>
      </c>
      <c r="CO19" s="1">
        <v>0.56703409999999999</v>
      </c>
      <c r="CP19">
        <v>0.70809580000000005</v>
      </c>
      <c r="CQ19">
        <v>14.562620000000001</v>
      </c>
      <c r="CR19" s="1">
        <v>7.4514920000000003E-4</v>
      </c>
      <c r="CS19" s="1">
        <v>0.50666710000000004</v>
      </c>
      <c r="CT19">
        <v>0.70464119999999997</v>
      </c>
      <c r="CU19">
        <v>14.42474</v>
      </c>
      <c r="CV19" s="1">
        <v>6.4766539999999999E-4</v>
      </c>
      <c r="CW19" s="1">
        <v>0.44006070000000003</v>
      </c>
      <c r="CX19">
        <v>0.70080109999999995</v>
      </c>
      <c r="CY19">
        <v>14.24605</v>
      </c>
      <c r="CZ19" s="1">
        <v>5.6788270000000004E-4</v>
      </c>
      <c r="DA19" s="1">
        <v>0.3858182</v>
      </c>
      <c r="DB19">
        <v>0.69735060000000004</v>
      </c>
      <c r="DC19">
        <v>14.40222</v>
      </c>
      <c r="DD19" s="1">
        <v>4.9266200000000005E-4</v>
      </c>
      <c r="DE19" s="1">
        <v>0.33443709999999999</v>
      </c>
      <c r="DF19">
        <v>0.69393229999999995</v>
      </c>
      <c r="DG19">
        <v>14.98119</v>
      </c>
      <c r="DH19" s="1">
        <v>4.3162929999999999E-4</v>
      </c>
      <c r="DI19" s="1">
        <v>0.29306260000000001</v>
      </c>
      <c r="DJ19">
        <v>0.69036719999999996</v>
      </c>
      <c r="DK19">
        <v>15.2158</v>
      </c>
      <c r="DL19" s="1">
        <v>3.7514260000000001E-4</v>
      </c>
      <c r="DM19" s="1">
        <v>0.25465559999999998</v>
      </c>
      <c r="DN19">
        <v>0.68657040000000003</v>
      </c>
      <c r="DO19">
        <v>15.31964</v>
      </c>
      <c r="DP19" s="1">
        <v>3.256547E-4</v>
      </c>
      <c r="DQ19" s="1">
        <v>0.22100040000000001</v>
      </c>
      <c r="DR19">
        <v>0.68286089999999999</v>
      </c>
      <c r="DS19">
        <v>14.66817</v>
      </c>
      <c r="DT19" s="1">
        <v>2.7639910000000001E-4</v>
      </c>
      <c r="DU19" s="1">
        <v>0.18715219999999999</v>
      </c>
      <c r="DV19">
        <v>0.67935500000000004</v>
      </c>
      <c r="DW19">
        <v>14.11444</v>
      </c>
      <c r="DX19" s="1">
        <v>2.2966260000000001E-4</v>
      </c>
      <c r="DY19" s="1">
        <v>0.15537010000000001</v>
      </c>
      <c r="DZ19">
        <v>0.67727369999999998</v>
      </c>
      <c r="EA19">
        <v>14.028409999999999</v>
      </c>
      <c r="EB19" s="1">
        <v>1.9833900000000001E-4</v>
      </c>
      <c r="EC19" s="1">
        <v>0.13383220000000001</v>
      </c>
      <c r="ED19">
        <v>0.67684569999999999</v>
      </c>
      <c r="EE19">
        <v>14.03403</v>
      </c>
      <c r="EF19" s="1">
        <v>1.618716E-4</v>
      </c>
      <c r="EG19" s="1">
        <v>0.1082075</v>
      </c>
      <c r="EH19">
        <v>0.67733350000000003</v>
      </c>
      <c r="EI19">
        <v>14.739649999999999</v>
      </c>
      <c r="EJ19" s="1">
        <v>1.2616990000000001E-4</v>
      </c>
      <c r="EK19" s="1">
        <v>8.4256949999999997E-2</v>
      </c>
      <c r="EL19">
        <v>0.67684900000000003</v>
      </c>
      <c r="EM19">
        <v>15.13043</v>
      </c>
      <c r="EN19" s="1">
        <v>1.0412010000000001E-4</v>
      </c>
      <c r="EO19" s="1">
        <v>6.9489049999999997E-2</v>
      </c>
      <c r="EP19">
        <v>0.67606189999999999</v>
      </c>
      <c r="EQ19">
        <v>14.934570000000001</v>
      </c>
      <c r="ER19" s="1">
        <v>8.7201530000000004E-5</v>
      </c>
      <c r="ES19" s="1">
        <v>5.8125839999999998E-2</v>
      </c>
      <c r="ET19">
        <v>0.67480459999999998</v>
      </c>
      <c r="EU19">
        <v>15.02089</v>
      </c>
      <c r="EV19" s="1">
        <v>7.5771370000000002E-5</v>
      </c>
      <c r="EW19" s="1">
        <v>5.0481020000000001E-2</v>
      </c>
      <c r="EX19">
        <v>0.67331700000000005</v>
      </c>
      <c r="EY19">
        <v>14.524760000000001</v>
      </c>
      <c r="EZ19" s="1">
        <v>6.6182749999999996E-5</v>
      </c>
      <c r="FA19" s="1">
        <v>4.4051109999999997E-2</v>
      </c>
      <c r="FB19">
        <v>0.67196739999999999</v>
      </c>
      <c r="FC19">
        <v>13.41222</v>
      </c>
      <c r="FD19" s="1">
        <v>5.9410200000000003E-5</v>
      </c>
      <c r="FE19" s="1">
        <v>3.951706E-2</v>
      </c>
      <c r="FF19">
        <v>0.67207099999999997</v>
      </c>
      <c r="FG19">
        <v>12.96307</v>
      </c>
      <c r="FH19" s="1">
        <v>5.109794E-5</v>
      </c>
      <c r="FI19" s="1">
        <v>3.3747539999999999E-2</v>
      </c>
      <c r="FJ19">
        <v>0.67475960000000001</v>
      </c>
      <c r="FK19">
        <v>13.055160000000001</v>
      </c>
      <c r="FL19" s="1">
        <v>3.6190540000000001E-5</v>
      </c>
      <c r="FM19" s="1">
        <v>2.3656259999999998E-2</v>
      </c>
      <c r="FN19">
        <v>0.67712039999999996</v>
      </c>
      <c r="FO19">
        <v>14.206810000000001</v>
      </c>
      <c r="FP19" s="1">
        <v>2.5202509999999999E-5</v>
      </c>
      <c r="FQ19" s="1">
        <v>1.6386910000000001E-2</v>
      </c>
      <c r="FR19">
        <v>0.67845880000000003</v>
      </c>
      <c r="FS19">
        <v>15.04081</v>
      </c>
      <c r="FT19">
        <v>1.9044519999999998E-5</v>
      </c>
      <c r="FU19" s="1">
        <v>1.234874E-2</v>
      </c>
      <c r="FV19">
        <v>0.6790986</v>
      </c>
      <c r="FW19">
        <v>15.30368</v>
      </c>
      <c r="FX19">
        <v>1.5703810000000001E-5</v>
      </c>
      <c r="FY19" s="1">
        <v>1.0157019999999999E-2</v>
      </c>
      <c r="FZ19">
        <v>0.67939139999999998</v>
      </c>
      <c r="GA19">
        <v>15.16371</v>
      </c>
      <c r="GB19">
        <v>1.3680380000000001E-5</v>
      </c>
      <c r="GC19" s="1">
        <v>8.8260030000000007E-3</v>
      </c>
      <c r="GD19">
        <v>0.67942599999999997</v>
      </c>
      <c r="GE19">
        <v>14.133330000000001</v>
      </c>
      <c r="GF19">
        <v>1.2378219999999999E-5</v>
      </c>
      <c r="GG19" s="1">
        <v>7.9615950000000001E-3</v>
      </c>
      <c r="GH19">
        <v>0.67939099999999997</v>
      </c>
      <c r="GI19">
        <v>12.96552</v>
      </c>
      <c r="GJ19">
        <v>1.140049E-5</v>
      </c>
      <c r="GK19" s="1">
        <v>7.3111000000000001E-3</v>
      </c>
      <c r="GL19">
        <v>0.6794791</v>
      </c>
      <c r="GM19">
        <v>12.57718</v>
      </c>
      <c r="GN19">
        <v>1.04841E-5</v>
      </c>
      <c r="GO19" s="1">
        <v>6.6961219999999997E-3</v>
      </c>
      <c r="GP19">
        <v>0.67985370000000001</v>
      </c>
      <c r="GQ19">
        <v>12.74456</v>
      </c>
      <c r="GR19">
        <v>9.1329020000000007E-6</v>
      </c>
      <c r="GS19" s="1">
        <v>5.8062979999999997E-3</v>
      </c>
      <c r="GT19">
        <v>0.68015329999999996</v>
      </c>
      <c r="GU19">
        <v>14.06593</v>
      </c>
      <c r="GV19">
        <v>8.0549770000000004E-6</v>
      </c>
      <c r="GW19">
        <v>5.1055149999999997E-3</v>
      </c>
      <c r="GX19">
        <v>0.6803382</v>
      </c>
      <c r="GY19">
        <v>14.887549999999999</v>
      </c>
      <c r="GZ19">
        <v>7.3416519999999999E-6</v>
      </c>
      <c r="HA19">
        <v>4.6398330000000003E-3</v>
      </c>
      <c r="HB19">
        <v>0.68042579999999997</v>
      </c>
      <c r="HC19">
        <v>15.128159999999999</v>
      </c>
      <c r="HD19">
        <v>6.8211949999999997E-6</v>
      </c>
      <c r="HE19">
        <v>4.2990620000000002E-3</v>
      </c>
      <c r="HF19">
        <v>0.68044669999999996</v>
      </c>
      <c r="HG19">
        <v>14.90765</v>
      </c>
      <c r="HH19">
        <v>6.4217270000000004E-6</v>
      </c>
      <c r="HI19">
        <v>4.0344170000000002E-3</v>
      </c>
      <c r="HJ19">
        <v>0.68051819999999996</v>
      </c>
      <c r="HK19">
        <v>14.029859999999999</v>
      </c>
      <c r="HL19">
        <v>6.0787410000000004E-6</v>
      </c>
      <c r="HM19">
        <v>3.8067069999999999E-3</v>
      </c>
      <c r="HN19">
        <v>0.68051839999999997</v>
      </c>
      <c r="HO19">
        <v>12.87537</v>
      </c>
      <c r="HP19">
        <v>5.7829330000000004E-6</v>
      </c>
      <c r="HQ19">
        <v>3.6101029999999999E-3</v>
      </c>
      <c r="HR19">
        <v>0.68071689999999996</v>
      </c>
      <c r="HS19">
        <v>12.54594</v>
      </c>
      <c r="HT19">
        <v>5.3744130000000003E-6</v>
      </c>
      <c r="HU19">
        <v>3.3385530000000002E-3</v>
      </c>
      <c r="HV19">
        <v>0.68146070000000003</v>
      </c>
      <c r="HW19">
        <v>12.75375</v>
      </c>
      <c r="HX19">
        <v>4.4279119999999999E-6</v>
      </c>
      <c r="HY19">
        <v>2.7334830000000001E-3</v>
      </c>
      <c r="HZ19">
        <v>0.68209120000000001</v>
      </c>
      <c r="IA19">
        <v>13.81643</v>
      </c>
      <c r="IB19">
        <v>3.6649970000000002E-6</v>
      </c>
      <c r="IC19">
        <v>2.2568760000000001E-3</v>
      </c>
      <c r="ID19">
        <v>0.68256649999999996</v>
      </c>
      <c r="IE19">
        <v>13.744669999999999</v>
      </c>
      <c r="IF19">
        <v>3.2208690000000001E-6</v>
      </c>
      <c r="IG19">
        <v>1.9792310000000001E-3</v>
      </c>
      <c r="IH19">
        <v>0.68292660000000005</v>
      </c>
      <c r="II19">
        <v>14.341559999999999</v>
      </c>
      <c r="IJ19">
        <v>2.9655779999999998E-6</v>
      </c>
      <c r="IK19">
        <v>1.8186739999999999E-3</v>
      </c>
      <c r="IL19">
        <v>0.68313729999999995</v>
      </c>
      <c r="IM19">
        <v>14.58023</v>
      </c>
      <c r="IN19">
        <v>2.8082839999999998E-6</v>
      </c>
      <c r="IO19">
        <v>1.718643E-3</v>
      </c>
      <c r="IP19">
        <v>0.68342049999999999</v>
      </c>
      <c r="IQ19">
        <v>13.88918</v>
      </c>
      <c r="IR19">
        <v>2.677816E-6</v>
      </c>
      <c r="IS19">
        <v>1.6350729999999999E-3</v>
      </c>
      <c r="IT19">
        <v>0.68360799999999999</v>
      </c>
      <c r="IU19">
        <v>13.06874</v>
      </c>
      <c r="IV19">
        <v>2.5830390000000001E-6</v>
      </c>
      <c r="IW19">
        <v>1.5746849999999999E-3</v>
      </c>
      <c r="IX19">
        <v>0.68349689999999996</v>
      </c>
      <c r="IY19">
        <v>12.790789999999999</v>
      </c>
      <c r="IZ19">
        <v>2.5940699999999999E-6</v>
      </c>
      <c r="JA19">
        <v>1.583098E-3</v>
      </c>
      <c r="JB19">
        <v>0.68275850000000005</v>
      </c>
      <c r="JC19">
        <v>13.035130000000001</v>
      </c>
      <c r="JD19">
        <v>3.1353969999999998E-6</v>
      </c>
      <c r="JE19">
        <v>1.9171870000000001E-3</v>
      </c>
      <c r="JF19">
        <v>0.68205689999999997</v>
      </c>
      <c r="JG19">
        <v>14.414669999999999</v>
      </c>
      <c r="JH19">
        <v>3.6233219999999999E-6</v>
      </c>
      <c r="JI19">
        <v>2.210395E-3</v>
      </c>
      <c r="JJ19">
        <v>0.68168770000000001</v>
      </c>
      <c r="JK19">
        <v>15.337009999999999</v>
      </c>
      <c r="JL19">
        <v>3.8192559999999996E-6</v>
      </c>
      <c r="JM19">
        <v>2.3246819999999998E-3</v>
      </c>
      <c r="JN19">
        <v>0.68145889999999998</v>
      </c>
      <c r="JO19">
        <v>15.648339999999999</v>
      </c>
      <c r="JP19">
        <v>3.8366809999999997E-6</v>
      </c>
      <c r="JQ19">
        <v>2.3317640000000001E-3</v>
      </c>
      <c r="JR19">
        <v>0.68127899999999997</v>
      </c>
      <c r="JS19">
        <v>15.505549999999999</v>
      </c>
      <c r="JT19">
        <v>3.7528450000000001E-6</v>
      </c>
      <c r="JU19">
        <v>2.2782100000000001E-3</v>
      </c>
      <c r="JV19">
        <v>0.68117139999999998</v>
      </c>
      <c r="JW19">
        <v>14.45326</v>
      </c>
      <c r="JX19">
        <v>3.6334109999999999E-6</v>
      </c>
      <c r="JY19">
        <v>2.2040649999999998E-3</v>
      </c>
      <c r="JZ19">
        <v>0.68109180000000002</v>
      </c>
      <c r="KA19">
        <v>13.273300000000001</v>
      </c>
      <c r="KB19">
        <v>3.488041E-6</v>
      </c>
      <c r="KC19">
        <v>2.1144179999999999E-3</v>
      </c>
      <c r="KD19">
        <v>0.68108550000000001</v>
      </c>
      <c r="KE19">
        <v>12.96256</v>
      </c>
      <c r="KF19">
        <v>3.3271669999999998E-6</v>
      </c>
      <c r="KG19">
        <v>2.0150120000000001E-3</v>
      </c>
      <c r="KH19">
        <v>0.68126089999999995</v>
      </c>
      <c r="KI19">
        <v>13.03478</v>
      </c>
      <c r="KJ19">
        <v>3.0714719999999998E-6</v>
      </c>
      <c r="KK19">
        <v>1.8582360000000001E-3</v>
      </c>
      <c r="KL19">
        <v>0.68141399999999996</v>
      </c>
      <c r="KM19">
        <v>13.92381</v>
      </c>
      <c r="KN19">
        <v>2.8427529999999999E-6</v>
      </c>
      <c r="KO19">
        <v>1.7197079999999999E-3</v>
      </c>
      <c r="KP19">
        <v>0.68150120000000003</v>
      </c>
      <c r="KQ19">
        <v>14.44116</v>
      </c>
      <c r="KR19">
        <v>2.6842839999999998E-6</v>
      </c>
      <c r="KS19">
        <v>1.624012E-3</v>
      </c>
      <c r="KT19">
        <v>0.68153540000000001</v>
      </c>
      <c r="KU19">
        <v>14.325010000000001</v>
      </c>
      <c r="KV19">
        <v>2.5523929999999999E-6</v>
      </c>
      <c r="KW19">
        <v>1.5444600000000001E-3</v>
      </c>
      <c r="KX19">
        <v>0.68157900000000005</v>
      </c>
      <c r="KY19">
        <v>14.1906</v>
      </c>
      <c r="KZ19">
        <v>2.4426000000000001E-6</v>
      </c>
      <c r="LA19">
        <v>1.4781060000000001E-3</v>
      </c>
      <c r="LB19">
        <v>0.68156419999999995</v>
      </c>
      <c r="LC19">
        <v>13.612539999999999</v>
      </c>
      <c r="LD19">
        <v>2.3454960000000001E-6</v>
      </c>
      <c r="LE19">
        <v>1.4196899999999999E-3</v>
      </c>
      <c r="LF19">
        <v>0.68156079999999997</v>
      </c>
      <c r="LG19">
        <v>13.215020000000001</v>
      </c>
      <c r="LH19">
        <v>2.2598770000000002E-6</v>
      </c>
      <c r="LI19">
        <v>1.368483E-3</v>
      </c>
      <c r="LJ19">
        <v>0.68148229999999999</v>
      </c>
      <c r="LK19">
        <v>13.021660000000001</v>
      </c>
      <c r="LL19">
        <v>2.189571E-6</v>
      </c>
      <c r="LM19">
        <v>1.326998E-3</v>
      </c>
      <c r="LN19">
        <v>0.6812703</v>
      </c>
      <c r="LO19">
        <v>13.25296</v>
      </c>
      <c r="LP19">
        <v>2.190461E-6</v>
      </c>
      <c r="LQ19">
        <v>1.328872E-3</v>
      </c>
      <c r="LR19">
        <v>0.68108049999999998</v>
      </c>
      <c r="LS19">
        <v>14.39621</v>
      </c>
      <c r="LT19">
        <v>2.1842190000000001E-6</v>
      </c>
      <c r="LU19">
        <v>1.325388E-3</v>
      </c>
      <c r="LV19">
        <v>0.68088349999999997</v>
      </c>
      <c r="LW19">
        <v>15.261369999999999</v>
      </c>
      <c r="LX19">
        <v>2.1488979999999998E-6</v>
      </c>
      <c r="LY19">
        <v>1.3045649999999999E-3</v>
      </c>
      <c r="LZ19">
        <v>0.68080790000000002</v>
      </c>
      <c r="MA19">
        <v>15.741680000000001</v>
      </c>
      <c r="MB19">
        <v>2.0883579999999999E-6</v>
      </c>
      <c r="MC19">
        <v>1.2679779999999999E-3</v>
      </c>
      <c r="MD19">
        <v>0.68068859999999998</v>
      </c>
      <c r="ME19">
        <v>15.711080000000001</v>
      </c>
      <c r="MF19">
        <v>2.0183490000000001E-6</v>
      </c>
      <c r="MG19">
        <v>1.225847E-3</v>
      </c>
      <c r="MH19">
        <v>0.68064080000000005</v>
      </c>
      <c r="MI19">
        <v>14.94177</v>
      </c>
      <c r="MJ19">
        <v>1.9470880000000001E-6</v>
      </c>
      <c r="MK19">
        <v>1.1829690000000001E-3</v>
      </c>
      <c r="ML19">
        <v>0.68057719999999999</v>
      </c>
      <c r="MM19">
        <v>13.57671</v>
      </c>
      <c r="MN19">
        <v>1.869469E-6</v>
      </c>
      <c r="MO19">
        <v>1.135825E-3</v>
      </c>
      <c r="MP19">
        <v>0.68051150000000005</v>
      </c>
      <c r="MQ19">
        <v>13.123849999999999</v>
      </c>
      <c r="MR19">
        <v>1.806924E-6</v>
      </c>
      <c r="MS19">
        <v>1.09811E-3</v>
      </c>
      <c r="MT19">
        <v>0.68042930000000001</v>
      </c>
      <c r="MU19">
        <v>13.19524</v>
      </c>
      <c r="MV19">
        <v>1.739914E-6</v>
      </c>
      <c r="MW19">
        <v>1.057407E-3</v>
      </c>
      <c r="MX19">
        <v>0.68034709999999998</v>
      </c>
      <c r="MY19">
        <v>13.922230000000001</v>
      </c>
      <c r="MZ19">
        <v>1.6779770000000001E-6</v>
      </c>
      <c r="NA19">
        <v>1.0197680000000001E-3</v>
      </c>
      <c r="NB19">
        <v>0.68030069999999998</v>
      </c>
      <c r="NC19">
        <v>14.78</v>
      </c>
      <c r="ND19">
        <v>1.614968E-6</v>
      </c>
      <c r="NE19">
        <v>9.8137000000000007E-4</v>
      </c>
      <c r="NF19">
        <v>0.68030069999999998</v>
      </c>
      <c r="NG19">
        <v>14.78</v>
      </c>
      <c r="NH19">
        <v>1.614968E-6</v>
      </c>
      <c r="NI19">
        <v>9.8137000000000007E-4</v>
      </c>
      <c r="NJ19">
        <v>0.68030069999999998</v>
      </c>
      <c r="NK19">
        <v>14.78</v>
      </c>
      <c r="NL19">
        <v>1.614968E-6</v>
      </c>
      <c r="NM19">
        <v>9.8137000000000007E-4</v>
      </c>
      <c r="NN19">
        <v>0.68030069999999998</v>
      </c>
      <c r="NO19">
        <v>14.78</v>
      </c>
      <c r="NP19">
        <v>1.614968E-6</v>
      </c>
      <c r="NQ19">
        <v>9.8137000000000007E-4</v>
      </c>
      <c r="NR19">
        <v>0.68030069999999998</v>
      </c>
      <c r="NS19">
        <v>14.78</v>
      </c>
      <c r="NT19">
        <v>1.614968E-6</v>
      </c>
      <c r="NU19">
        <v>9.8137000000000007E-4</v>
      </c>
      <c r="NV19">
        <v>0.68030069999999998</v>
      </c>
      <c r="NW19">
        <v>14.78</v>
      </c>
      <c r="NX19">
        <v>1.614968E-6</v>
      </c>
      <c r="NY19">
        <v>9.8137000000000007E-4</v>
      </c>
      <c r="NZ19">
        <v>0.68030069999999998</v>
      </c>
      <c r="OA19">
        <v>14.78</v>
      </c>
      <c r="OB19">
        <v>1.614968E-6</v>
      </c>
      <c r="OC19">
        <v>9.8137000000000007E-4</v>
      </c>
      <c r="OD19">
        <v>0.68030069999999998</v>
      </c>
      <c r="OE19">
        <v>14.78</v>
      </c>
      <c r="OF19">
        <v>1.614968E-6</v>
      </c>
      <c r="OG19">
        <v>9.8137000000000007E-4</v>
      </c>
      <c r="OH19">
        <v>0.68030069999999998</v>
      </c>
      <c r="OI19">
        <v>14.78</v>
      </c>
      <c r="OJ19">
        <v>1.614968E-6</v>
      </c>
      <c r="OK19">
        <v>9.8137000000000007E-4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0.80674020000000002</v>
      </c>
      <c r="G20">
        <v>14.960520000000001</v>
      </c>
      <c r="H20">
        <v>0.25670419999999999</v>
      </c>
      <c r="I20">
        <v>98.61703</v>
      </c>
      <c r="J20">
        <v>0.80785890000000005</v>
      </c>
      <c r="K20">
        <v>15.85835</v>
      </c>
      <c r="L20" s="1">
        <v>8.5883420000000002E-2</v>
      </c>
      <c r="M20">
        <v>23.35211</v>
      </c>
      <c r="N20">
        <v>0.80900170000000005</v>
      </c>
      <c r="O20">
        <v>16.120740000000001</v>
      </c>
      <c r="P20" s="1">
        <v>7.7440289999999995E-2</v>
      </c>
      <c r="Q20" s="1">
        <v>21.189299999999999</v>
      </c>
      <c r="R20">
        <v>0.8102144</v>
      </c>
      <c r="S20">
        <v>16.121040000000001</v>
      </c>
      <c r="T20" s="1">
        <v>6.9609180000000007E-2</v>
      </c>
      <c r="U20" s="1">
        <v>19.026289999999999</v>
      </c>
      <c r="V20">
        <v>0.81140049999999997</v>
      </c>
      <c r="W20">
        <v>16.281310000000001</v>
      </c>
      <c r="X20" s="1">
        <v>6.2603259999999994E-2</v>
      </c>
      <c r="Y20" s="1">
        <v>17.098870000000002</v>
      </c>
      <c r="Z20">
        <v>0.81262820000000002</v>
      </c>
      <c r="AA20">
        <v>15.7285</v>
      </c>
      <c r="AB20" s="1">
        <v>5.6453990000000003E-2</v>
      </c>
      <c r="AC20" s="1">
        <v>15.40597</v>
      </c>
      <c r="AD20">
        <v>0.81384769999999995</v>
      </c>
      <c r="AE20">
        <v>14.8416</v>
      </c>
      <c r="AF20" s="1">
        <v>5.101377E-2</v>
      </c>
      <c r="AG20" s="1">
        <v>13.908049999999999</v>
      </c>
      <c r="AH20">
        <v>0.81468510000000005</v>
      </c>
      <c r="AI20">
        <v>14.669370000000001</v>
      </c>
      <c r="AJ20" s="1">
        <v>5.375485E-2</v>
      </c>
      <c r="AK20" s="1">
        <v>14.365130000000001</v>
      </c>
      <c r="AL20">
        <v>0.81524649999999999</v>
      </c>
      <c r="AM20">
        <v>14.82611</v>
      </c>
      <c r="AN20" s="1">
        <v>6.0421099999999998E-2</v>
      </c>
      <c r="AO20" s="1">
        <v>16.10322</v>
      </c>
      <c r="AP20">
        <v>0.81560440000000001</v>
      </c>
      <c r="AQ20">
        <v>15.709759999999999</v>
      </c>
      <c r="AR20" s="1">
        <v>5.9224539999999999E-2</v>
      </c>
      <c r="AS20" s="1">
        <v>15.825340000000001</v>
      </c>
      <c r="AT20">
        <v>0.81634280000000004</v>
      </c>
      <c r="AU20">
        <v>16.13992</v>
      </c>
      <c r="AV20" s="1">
        <v>5.4567570000000003E-2</v>
      </c>
      <c r="AW20" s="1">
        <v>14.570489999999999</v>
      </c>
      <c r="AX20">
        <v>0.81733929999999999</v>
      </c>
      <c r="AY20">
        <v>16.152249999999999</v>
      </c>
      <c r="AZ20" s="1">
        <v>4.8709080000000002E-2</v>
      </c>
      <c r="BA20" s="1">
        <v>13.0128</v>
      </c>
      <c r="BB20">
        <v>0.81850290000000003</v>
      </c>
      <c r="BC20">
        <v>16.149190000000001</v>
      </c>
      <c r="BD20" s="1">
        <v>4.2808020000000002E-2</v>
      </c>
      <c r="BE20" s="1">
        <v>11.444839999999999</v>
      </c>
      <c r="BF20">
        <v>0.81912209999999996</v>
      </c>
      <c r="BG20">
        <v>15.5784</v>
      </c>
      <c r="BH20" s="1">
        <v>3.7773399999999999E-2</v>
      </c>
      <c r="BI20" s="1">
        <v>10.103960000000001</v>
      </c>
      <c r="BJ20">
        <v>0.816855</v>
      </c>
      <c r="BK20">
        <v>14.94858</v>
      </c>
      <c r="BL20" s="1">
        <v>3.3129350000000002E-2</v>
      </c>
      <c r="BM20" s="1">
        <v>8.8713870000000004</v>
      </c>
      <c r="BN20">
        <v>0.81444680000000003</v>
      </c>
      <c r="BO20">
        <v>14.790660000000001</v>
      </c>
      <c r="BP20" s="1">
        <v>2.9264060000000001E-2</v>
      </c>
      <c r="BQ20" s="1">
        <v>7.8357570000000001</v>
      </c>
      <c r="BR20">
        <v>0.81202410000000003</v>
      </c>
      <c r="BS20">
        <v>14.821109999999999</v>
      </c>
      <c r="BT20" s="1">
        <v>2.5573930000000002E-2</v>
      </c>
      <c r="BU20" s="1">
        <v>6.8538899999999998</v>
      </c>
      <c r="BV20">
        <v>0.80943419999999999</v>
      </c>
      <c r="BW20">
        <v>15.03825</v>
      </c>
      <c r="BX20" s="1">
        <v>2.231665E-2</v>
      </c>
      <c r="BY20" s="1">
        <v>5.9856040000000004</v>
      </c>
      <c r="BZ20">
        <v>0.8067706</v>
      </c>
      <c r="CA20">
        <v>15.67812</v>
      </c>
      <c r="CB20" s="1">
        <v>1.9533350000000001E-2</v>
      </c>
      <c r="CC20" s="1">
        <v>5.2412229999999997</v>
      </c>
      <c r="CD20">
        <v>0.80397989999999997</v>
      </c>
      <c r="CE20">
        <v>15.70975</v>
      </c>
      <c r="CF20" s="1">
        <v>1.6994100000000002E-2</v>
      </c>
      <c r="CG20" s="1">
        <v>4.5649930000000003</v>
      </c>
      <c r="CH20">
        <v>0.80111779999999999</v>
      </c>
      <c r="CI20">
        <v>15.538320000000001</v>
      </c>
      <c r="CJ20" s="1">
        <v>1.4746520000000001E-2</v>
      </c>
      <c r="CK20" s="1">
        <v>3.9648439999999998</v>
      </c>
      <c r="CL20">
        <v>0.79827749999999997</v>
      </c>
      <c r="CM20">
        <v>14.936310000000001</v>
      </c>
      <c r="CN20" s="1">
        <v>1.2858639999999999E-2</v>
      </c>
      <c r="CO20" s="1">
        <v>3.4584830000000002</v>
      </c>
      <c r="CP20">
        <v>0.79576460000000004</v>
      </c>
      <c r="CQ20">
        <v>14.701510000000001</v>
      </c>
      <c r="CR20" s="1">
        <v>1.136973E-2</v>
      </c>
      <c r="CS20" s="1">
        <v>3.06813</v>
      </c>
      <c r="CT20">
        <v>0.79358819999999997</v>
      </c>
      <c r="CU20">
        <v>14.562430000000001</v>
      </c>
      <c r="CV20" s="1">
        <v>9.7651319999999993E-3</v>
      </c>
      <c r="CW20" s="1">
        <v>2.6481249999999998</v>
      </c>
      <c r="CX20">
        <v>0.7914331</v>
      </c>
      <c r="CY20">
        <v>14.378130000000001</v>
      </c>
      <c r="CZ20" s="1">
        <v>8.4975569999999993E-3</v>
      </c>
      <c r="DA20" s="1">
        <v>2.3139319999999999</v>
      </c>
      <c r="DB20">
        <v>0.78921129999999995</v>
      </c>
      <c r="DC20">
        <v>14.519</v>
      </c>
      <c r="DD20" s="1">
        <v>7.2939299999999997E-3</v>
      </c>
      <c r="DE20" s="1">
        <v>1.9951430000000001</v>
      </c>
      <c r="DF20">
        <v>0.78676360000000001</v>
      </c>
      <c r="DG20">
        <v>15.11425</v>
      </c>
      <c r="DH20" s="1">
        <v>6.3249580000000003E-3</v>
      </c>
      <c r="DI20" s="1">
        <v>1.737366</v>
      </c>
      <c r="DJ20">
        <v>0.78424910000000003</v>
      </c>
      <c r="DK20">
        <v>15.39615</v>
      </c>
      <c r="DL20" s="1">
        <v>5.4328680000000004E-3</v>
      </c>
      <c r="DM20" s="1">
        <v>1.499385</v>
      </c>
      <c r="DN20">
        <v>0.78166789999999997</v>
      </c>
      <c r="DO20">
        <v>15.52017</v>
      </c>
      <c r="DP20" s="1">
        <v>4.6600690000000002E-3</v>
      </c>
      <c r="DQ20" s="1">
        <v>1.2923039999999999</v>
      </c>
      <c r="DR20">
        <v>0.77866590000000002</v>
      </c>
      <c r="DS20">
        <v>14.89809</v>
      </c>
      <c r="DT20" s="1">
        <v>4.0361950000000002E-3</v>
      </c>
      <c r="DU20" s="1">
        <v>1.123475</v>
      </c>
      <c r="DV20">
        <v>0.77283190000000002</v>
      </c>
      <c r="DW20">
        <v>14.304919999999999</v>
      </c>
      <c r="DX20" s="1">
        <v>3.467538E-3</v>
      </c>
      <c r="DY20" s="1">
        <v>0.97185319999999997</v>
      </c>
      <c r="DZ20">
        <v>0.76844639999999997</v>
      </c>
      <c r="EA20">
        <v>14.19049</v>
      </c>
      <c r="EB20" s="1">
        <v>2.8970150000000002E-3</v>
      </c>
      <c r="EC20" s="1">
        <v>0.8164399</v>
      </c>
      <c r="ED20">
        <v>0.76520759999999999</v>
      </c>
      <c r="EE20">
        <v>14.180709999999999</v>
      </c>
      <c r="EF20" s="1">
        <v>2.2371689999999998E-3</v>
      </c>
      <c r="EG20" s="1">
        <v>0.63525319999999996</v>
      </c>
      <c r="EH20">
        <v>0.76235070000000005</v>
      </c>
      <c r="EI20">
        <v>14.87006</v>
      </c>
      <c r="EJ20" s="1">
        <v>1.7434270000000001E-3</v>
      </c>
      <c r="EK20" s="1">
        <v>0.4977762</v>
      </c>
      <c r="EL20">
        <v>0.75919650000000005</v>
      </c>
      <c r="EM20">
        <v>15.323549999999999</v>
      </c>
      <c r="EN20" s="1">
        <v>1.43374E-3</v>
      </c>
      <c r="EO20" s="1">
        <v>0.4112652</v>
      </c>
      <c r="EP20">
        <v>0.75594530000000004</v>
      </c>
      <c r="EQ20">
        <v>15.14997</v>
      </c>
      <c r="ER20" s="1">
        <v>1.1941429999999999E-3</v>
      </c>
      <c r="ES20" s="1">
        <v>0.34380729999999998</v>
      </c>
      <c r="ET20">
        <v>0.75261400000000001</v>
      </c>
      <c r="EU20">
        <v>15.2361</v>
      </c>
      <c r="EV20" s="1">
        <v>1.032343E-3</v>
      </c>
      <c r="EW20" s="1">
        <v>0.2981335</v>
      </c>
      <c r="EX20">
        <v>0.74901580000000001</v>
      </c>
      <c r="EY20">
        <v>14.785399999999999</v>
      </c>
      <c r="EZ20" s="1">
        <v>8.9456110000000002E-4</v>
      </c>
      <c r="FA20" s="1">
        <v>0.25910640000000001</v>
      </c>
      <c r="FB20">
        <v>0.74544529999999998</v>
      </c>
      <c r="FC20">
        <v>13.65136</v>
      </c>
      <c r="FD20" s="1">
        <v>8.028334E-4</v>
      </c>
      <c r="FE20" s="1">
        <v>0.23267669999999999</v>
      </c>
      <c r="FF20">
        <v>0.74214610000000003</v>
      </c>
      <c r="FG20">
        <v>13.125249999999999</v>
      </c>
      <c r="FH20" s="1">
        <v>6.7206269999999999E-4</v>
      </c>
      <c r="FI20" s="1">
        <v>0.19634579999999999</v>
      </c>
      <c r="FJ20">
        <v>0.74089550000000004</v>
      </c>
      <c r="FK20">
        <v>13.137879999999999</v>
      </c>
      <c r="FL20" s="1">
        <v>4.6696649999999998E-4</v>
      </c>
      <c r="FM20" s="1">
        <v>0.1377651</v>
      </c>
      <c r="FN20">
        <v>0.74060150000000002</v>
      </c>
      <c r="FO20">
        <v>14.27309</v>
      </c>
      <c r="FP20" s="1">
        <v>3.2677779999999999E-4</v>
      </c>
      <c r="FQ20" s="1">
        <v>9.6951060000000006E-2</v>
      </c>
      <c r="FR20">
        <v>0.74041190000000001</v>
      </c>
      <c r="FS20">
        <v>15.199619999999999</v>
      </c>
      <c r="FT20" s="1">
        <v>2.4932900000000001E-4</v>
      </c>
      <c r="FU20" s="1">
        <v>7.4197440000000003E-2</v>
      </c>
      <c r="FV20">
        <v>0.74012359999999999</v>
      </c>
      <c r="FW20">
        <v>15.51581</v>
      </c>
      <c r="FX20" s="1">
        <v>2.0702749999999999E-4</v>
      </c>
      <c r="FY20" s="1">
        <v>6.1644770000000002E-2</v>
      </c>
      <c r="FZ20">
        <v>0.73975559999999996</v>
      </c>
      <c r="GA20">
        <v>15.400840000000001</v>
      </c>
      <c r="GB20" s="1">
        <v>1.8133290000000001E-4</v>
      </c>
      <c r="GC20" s="1">
        <v>5.3915409999999997E-2</v>
      </c>
      <c r="GD20">
        <v>0.73932489999999995</v>
      </c>
      <c r="GE20">
        <v>14.377940000000001</v>
      </c>
      <c r="GF20" s="1">
        <v>1.6441390000000001E-4</v>
      </c>
      <c r="GG20" s="1">
        <v>4.8787079999999997E-2</v>
      </c>
      <c r="GH20">
        <v>0.73888770000000004</v>
      </c>
      <c r="GI20">
        <v>13.12473</v>
      </c>
      <c r="GJ20" s="1">
        <v>1.5157309999999999E-4</v>
      </c>
      <c r="GK20" s="1">
        <v>4.4886790000000003E-2</v>
      </c>
      <c r="GL20">
        <v>0.7384908</v>
      </c>
      <c r="GM20">
        <v>12.64526</v>
      </c>
      <c r="GN20" s="1">
        <v>1.3851339999999999E-4</v>
      </c>
      <c r="GO20" s="1">
        <v>4.1004899999999997E-2</v>
      </c>
      <c r="GP20">
        <v>0.73840539999999999</v>
      </c>
      <c r="GQ20">
        <v>12.76502</v>
      </c>
      <c r="GR20" s="1">
        <v>1.2007909999999999E-4</v>
      </c>
      <c r="GS20" s="1">
        <v>3.5518229999999998E-2</v>
      </c>
      <c r="GT20">
        <v>0.73843650000000005</v>
      </c>
      <c r="GU20">
        <v>14.096909999999999</v>
      </c>
      <c r="GV20" s="1">
        <v>1.064114E-4</v>
      </c>
      <c r="GW20" s="1">
        <v>3.1392870000000003E-2</v>
      </c>
      <c r="GX20">
        <v>0.73847209999999996</v>
      </c>
      <c r="GY20">
        <v>15.03796</v>
      </c>
      <c r="GZ20">
        <v>9.7093410000000002E-5</v>
      </c>
      <c r="HA20" s="1">
        <v>2.8596159999999999E-2</v>
      </c>
      <c r="HB20">
        <v>0.73850519999999997</v>
      </c>
      <c r="HC20">
        <v>15.33886</v>
      </c>
      <c r="HD20">
        <v>9.0521349999999993E-5</v>
      </c>
      <c r="HE20" s="1">
        <v>2.6568870000000001E-2</v>
      </c>
      <c r="HF20">
        <v>0.73852180000000001</v>
      </c>
      <c r="HG20">
        <v>15.135770000000001</v>
      </c>
      <c r="HH20">
        <v>8.5216879999999999E-5</v>
      </c>
      <c r="HI20" s="1">
        <v>2.4941789999999998E-2</v>
      </c>
      <c r="HJ20">
        <v>0.73852119999999999</v>
      </c>
      <c r="HK20">
        <v>14.252689999999999</v>
      </c>
      <c r="HL20">
        <v>8.0723950000000005E-5</v>
      </c>
      <c r="HM20" s="1">
        <v>2.3547390000000001E-2</v>
      </c>
      <c r="HN20">
        <v>0.73853959999999996</v>
      </c>
      <c r="HO20">
        <v>13.017799999999999</v>
      </c>
      <c r="HP20">
        <v>7.6739240000000002E-5</v>
      </c>
      <c r="HQ20" s="1">
        <v>2.232777E-2</v>
      </c>
      <c r="HR20">
        <v>0.7386547</v>
      </c>
      <c r="HS20">
        <v>12.57884</v>
      </c>
      <c r="HT20">
        <v>7.0485430000000003E-5</v>
      </c>
      <c r="HU20" s="1">
        <v>2.0520750000000001E-2</v>
      </c>
      <c r="HV20">
        <v>0.73922080000000001</v>
      </c>
      <c r="HW20">
        <v>12.75761</v>
      </c>
      <c r="HX20">
        <v>5.7364380000000001E-5</v>
      </c>
      <c r="HY20">
        <v>1.6710820000000001E-2</v>
      </c>
      <c r="HZ20">
        <v>0.73996010000000001</v>
      </c>
      <c r="IA20">
        <v>13.84257</v>
      </c>
      <c r="IB20">
        <v>4.7897410000000001E-5</v>
      </c>
      <c r="IC20">
        <v>1.3907559999999999E-2</v>
      </c>
      <c r="ID20">
        <v>0.74074549999999995</v>
      </c>
      <c r="IE20">
        <v>13.865489999999999</v>
      </c>
      <c r="IF20">
        <v>4.2386050000000001E-5</v>
      </c>
      <c r="IG20">
        <v>1.22705E-2</v>
      </c>
      <c r="IH20">
        <v>0.74149469999999995</v>
      </c>
      <c r="II20">
        <v>14.42145</v>
      </c>
      <c r="IJ20">
        <v>3.9133249999999997E-5</v>
      </c>
      <c r="IK20">
        <v>1.130541E-2</v>
      </c>
      <c r="IL20">
        <v>0.74221990000000004</v>
      </c>
      <c r="IM20">
        <v>14.73302</v>
      </c>
      <c r="IN20">
        <v>3.7186440000000003E-5</v>
      </c>
      <c r="IO20">
        <v>1.070551E-2</v>
      </c>
      <c r="IP20">
        <v>0.74295129999999998</v>
      </c>
      <c r="IQ20">
        <v>14.05878</v>
      </c>
      <c r="IR20">
        <v>3.5418369999999997E-5</v>
      </c>
      <c r="IS20">
        <v>1.0177510000000001E-2</v>
      </c>
      <c r="IT20">
        <v>0.7436566</v>
      </c>
      <c r="IU20">
        <v>13.17137</v>
      </c>
      <c r="IV20">
        <v>3.4283280000000003E-5</v>
      </c>
      <c r="IW20">
        <v>9.8164510000000003E-3</v>
      </c>
      <c r="IX20">
        <v>0.74420580000000003</v>
      </c>
      <c r="IY20">
        <v>12.81447</v>
      </c>
      <c r="IZ20">
        <v>3.5679480000000001E-5</v>
      </c>
      <c r="JA20">
        <v>9.986211E-3</v>
      </c>
      <c r="JB20">
        <v>0.74416709999999997</v>
      </c>
      <c r="JC20">
        <v>13.04358</v>
      </c>
      <c r="JD20">
        <v>4.4104460000000002E-5</v>
      </c>
      <c r="JE20">
        <v>1.21504E-2</v>
      </c>
      <c r="JF20">
        <v>0.74388810000000005</v>
      </c>
      <c r="JG20">
        <v>14.45069</v>
      </c>
      <c r="JH20">
        <v>4.9947020000000003E-5</v>
      </c>
      <c r="JI20">
        <v>1.3850909999999999E-2</v>
      </c>
      <c r="JJ20">
        <v>0.74356880000000003</v>
      </c>
      <c r="JK20">
        <v>15.503909999999999</v>
      </c>
      <c r="JL20">
        <v>5.181803E-5</v>
      </c>
      <c r="JM20">
        <v>1.444902E-2</v>
      </c>
      <c r="JN20">
        <v>0.74331570000000002</v>
      </c>
      <c r="JO20">
        <v>15.878209999999999</v>
      </c>
      <c r="JP20">
        <v>5.1675270000000001E-5</v>
      </c>
      <c r="JQ20">
        <v>1.44388E-2</v>
      </c>
      <c r="JR20">
        <v>0.743058</v>
      </c>
      <c r="JS20">
        <v>15.76661</v>
      </c>
      <c r="JT20">
        <v>5.0345339999999997E-5</v>
      </c>
      <c r="JU20">
        <v>1.4078749999999999E-2</v>
      </c>
      <c r="JV20">
        <v>0.74280919999999995</v>
      </c>
      <c r="JW20">
        <v>14.71818</v>
      </c>
      <c r="JX20">
        <v>4.8709679999999997E-5</v>
      </c>
      <c r="JY20">
        <v>1.361208E-2</v>
      </c>
      <c r="JZ20">
        <v>0.74254330000000002</v>
      </c>
      <c r="KA20">
        <v>13.443759999999999</v>
      </c>
      <c r="KB20">
        <v>4.6711200000000001E-5</v>
      </c>
      <c r="KC20">
        <v>1.304839E-2</v>
      </c>
      <c r="KD20">
        <v>0.74236199999999997</v>
      </c>
      <c r="KE20">
        <v>13.032859999999999</v>
      </c>
      <c r="KF20">
        <v>4.4339170000000002E-5</v>
      </c>
      <c r="KG20">
        <v>1.240614E-2</v>
      </c>
      <c r="KH20">
        <v>0.74228320000000003</v>
      </c>
      <c r="KI20">
        <v>13.07954</v>
      </c>
      <c r="KJ20">
        <v>4.0852549999999999E-5</v>
      </c>
      <c r="KK20">
        <v>1.143629E-2</v>
      </c>
      <c r="KL20">
        <v>0.74230859999999999</v>
      </c>
      <c r="KM20">
        <v>13.96687</v>
      </c>
      <c r="KN20">
        <v>3.7894980000000001E-5</v>
      </c>
      <c r="KO20">
        <v>1.0609250000000001E-2</v>
      </c>
      <c r="KP20">
        <v>0.74234449999999996</v>
      </c>
      <c r="KQ20">
        <v>14.581989999999999</v>
      </c>
      <c r="KR20">
        <v>3.5837670000000002E-5</v>
      </c>
      <c r="KS20">
        <v>1.003679E-2</v>
      </c>
      <c r="KT20">
        <v>0.74234120000000003</v>
      </c>
      <c r="KU20">
        <v>14.47681</v>
      </c>
      <c r="KV20">
        <v>3.4129889999999999E-5</v>
      </c>
      <c r="KW20">
        <v>9.5559679999999998E-3</v>
      </c>
      <c r="KX20">
        <v>0.74233570000000004</v>
      </c>
      <c r="KY20">
        <v>14.34308</v>
      </c>
      <c r="KZ20">
        <v>3.2654509999999998E-5</v>
      </c>
      <c r="LA20">
        <v>9.1466199999999994E-3</v>
      </c>
      <c r="LB20">
        <v>0.7423459</v>
      </c>
      <c r="LC20">
        <v>13.758050000000001</v>
      </c>
      <c r="LD20">
        <v>3.1368310000000003E-5</v>
      </c>
      <c r="LE20">
        <v>8.7872660000000002E-3</v>
      </c>
      <c r="LF20">
        <v>0.74234250000000002</v>
      </c>
      <c r="LG20">
        <v>13.309950000000001</v>
      </c>
      <c r="LH20">
        <v>3.0240420000000001E-5</v>
      </c>
      <c r="LI20">
        <v>8.4743779999999994E-3</v>
      </c>
      <c r="LJ20">
        <v>0.74228689999999997</v>
      </c>
      <c r="LK20">
        <v>13.08206</v>
      </c>
      <c r="LL20">
        <v>2.9430150000000001E-5</v>
      </c>
      <c r="LM20">
        <v>8.2301630000000004E-3</v>
      </c>
      <c r="LN20">
        <v>0.74212990000000001</v>
      </c>
      <c r="LO20">
        <v>13.29135</v>
      </c>
      <c r="LP20">
        <v>2.9586770000000001E-5</v>
      </c>
      <c r="LQ20">
        <v>8.2498559999999999E-3</v>
      </c>
      <c r="LR20">
        <v>0.74187150000000002</v>
      </c>
      <c r="LS20">
        <v>14.45323</v>
      </c>
      <c r="LT20">
        <v>2.9368100000000001E-5</v>
      </c>
      <c r="LU20">
        <v>8.2080629999999998E-3</v>
      </c>
      <c r="LV20">
        <v>0.74161569999999999</v>
      </c>
      <c r="LW20">
        <v>15.42192</v>
      </c>
      <c r="LX20">
        <v>2.8849000000000001E-5</v>
      </c>
      <c r="LY20">
        <v>8.0709179999999998E-3</v>
      </c>
      <c r="LZ20">
        <v>0.74137719999999996</v>
      </c>
      <c r="MA20">
        <v>15.96782</v>
      </c>
      <c r="MB20">
        <v>2.7980139999999999E-5</v>
      </c>
      <c r="MC20">
        <v>7.8367339999999997E-3</v>
      </c>
      <c r="MD20">
        <v>0.7411219</v>
      </c>
      <c r="ME20">
        <v>15.977399999999999</v>
      </c>
      <c r="MF20">
        <v>2.700375E-5</v>
      </c>
      <c r="MG20">
        <v>7.5710580000000003E-3</v>
      </c>
      <c r="MH20">
        <v>0.74088399999999999</v>
      </c>
      <c r="MI20">
        <v>15.221959999999999</v>
      </c>
      <c r="MJ20">
        <v>2.6087769999999999E-5</v>
      </c>
      <c r="MK20">
        <v>7.311835E-3</v>
      </c>
      <c r="ML20">
        <v>0.74066949999999998</v>
      </c>
      <c r="MM20">
        <v>13.7879</v>
      </c>
      <c r="MN20">
        <v>2.5022140000000002E-5</v>
      </c>
      <c r="MO20">
        <v>7.0172790000000004E-3</v>
      </c>
      <c r="MP20">
        <v>0.74040819999999996</v>
      </c>
      <c r="MQ20">
        <v>13.211790000000001</v>
      </c>
      <c r="MR20">
        <v>2.4175870000000001E-5</v>
      </c>
      <c r="MS20">
        <v>6.7842079999999999E-3</v>
      </c>
      <c r="MT20">
        <v>0.74014880000000005</v>
      </c>
      <c r="MU20">
        <v>13.25351</v>
      </c>
      <c r="MV20">
        <v>2.3257390000000001E-5</v>
      </c>
      <c r="MW20">
        <v>6.5310070000000001E-3</v>
      </c>
      <c r="MX20">
        <v>0.73992000000000002</v>
      </c>
      <c r="MY20">
        <v>13.97824</v>
      </c>
      <c r="MZ20">
        <v>2.2405809999999999E-5</v>
      </c>
      <c r="NA20">
        <v>6.2968199999999998E-3</v>
      </c>
      <c r="NB20">
        <v>0.73968840000000002</v>
      </c>
      <c r="NC20">
        <v>14.89701</v>
      </c>
      <c r="ND20">
        <v>2.1556960000000001E-5</v>
      </c>
      <c r="NE20">
        <v>6.0592110000000001E-3</v>
      </c>
      <c r="NF20">
        <v>0.73968840000000002</v>
      </c>
      <c r="NG20">
        <v>14.89701</v>
      </c>
      <c r="NH20">
        <v>2.1556960000000001E-5</v>
      </c>
      <c r="NI20">
        <v>6.0592110000000001E-3</v>
      </c>
      <c r="NJ20">
        <v>0.73968840000000002</v>
      </c>
      <c r="NK20">
        <v>14.89701</v>
      </c>
      <c r="NL20">
        <v>2.1556960000000001E-5</v>
      </c>
      <c r="NM20">
        <v>6.0592110000000001E-3</v>
      </c>
      <c r="NN20">
        <v>0.73968840000000002</v>
      </c>
      <c r="NO20">
        <v>14.89701</v>
      </c>
      <c r="NP20">
        <v>2.1556960000000001E-5</v>
      </c>
      <c r="NQ20">
        <v>6.0592110000000001E-3</v>
      </c>
      <c r="NR20">
        <v>0.73968840000000002</v>
      </c>
      <c r="NS20">
        <v>14.89701</v>
      </c>
      <c r="NT20">
        <v>2.1556960000000001E-5</v>
      </c>
      <c r="NU20">
        <v>6.0592110000000001E-3</v>
      </c>
      <c r="NV20">
        <v>0.73968840000000002</v>
      </c>
      <c r="NW20">
        <v>14.89701</v>
      </c>
      <c r="NX20">
        <v>2.1556960000000001E-5</v>
      </c>
      <c r="NY20">
        <v>6.0592110000000001E-3</v>
      </c>
      <c r="NZ20">
        <v>0.73968840000000002</v>
      </c>
      <c r="OA20">
        <v>14.89701</v>
      </c>
      <c r="OB20">
        <v>2.1556960000000001E-5</v>
      </c>
      <c r="OC20">
        <v>6.0592110000000001E-3</v>
      </c>
      <c r="OD20">
        <v>0.73968840000000002</v>
      </c>
      <c r="OE20">
        <v>14.89701</v>
      </c>
      <c r="OF20">
        <v>2.1556960000000001E-5</v>
      </c>
      <c r="OG20">
        <v>6.0592110000000001E-3</v>
      </c>
      <c r="OH20">
        <v>0.73968840000000002</v>
      </c>
      <c r="OI20">
        <v>14.89701</v>
      </c>
      <c r="OJ20">
        <v>2.1556960000000001E-5</v>
      </c>
      <c r="OK20">
        <v>6.0592110000000001E-3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0.7206842</v>
      </c>
      <c r="G21">
        <v>14.93899</v>
      </c>
      <c r="H21">
        <v>0.45000420000000002</v>
      </c>
      <c r="I21">
        <v>169.45249999999999</v>
      </c>
      <c r="J21">
        <v>0.72036460000000002</v>
      </c>
      <c r="K21">
        <v>15.85318</v>
      </c>
      <c r="L21" s="1">
        <v>8.3296490000000001E-2</v>
      </c>
      <c r="M21">
        <v>24.112950000000001</v>
      </c>
      <c r="N21">
        <v>0.72005459999999999</v>
      </c>
      <c r="O21">
        <v>16.1798</v>
      </c>
      <c r="P21" s="1">
        <v>7.4121010000000001E-2</v>
      </c>
      <c r="Q21" s="1">
        <v>21.469819999999999</v>
      </c>
      <c r="R21">
        <v>0.71980100000000002</v>
      </c>
      <c r="S21">
        <v>16.172609999999999</v>
      </c>
      <c r="T21" s="1">
        <v>6.6605280000000003E-2</v>
      </c>
      <c r="U21" s="1">
        <v>19.302240000000001</v>
      </c>
      <c r="V21">
        <v>0.71948440000000002</v>
      </c>
      <c r="W21">
        <v>16.342780000000001</v>
      </c>
      <c r="X21" s="1">
        <v>5.9932289999999999E-2</v>
      </c>
      <c r="Y21" s="1">
        <v>17.378409999999999</v>
      </c>
      <c r="Z21">
        <v>0.71918510000000002</v>
      </c>
      <c r="AA21">
        <v>15.8109</v>
      </c>
      <c r="AB21" s="1">
        <v>5.4026089999999999E-2</v>
      </c>
      <c r="AC21" s="1">
        <v>15.67436</v>
      </c>
      <c r="AD21">
        <v>0.71886870000000003</v>
      </c>
      <c r="AE21">
        <v>14.87621</v>
      </c>
      <c r="AF21" s="1">
        <v>4.8811859999999999E-2</v>
      </c>
      <c r="AG21" s="1">
        <v>14.170260000000001</v>
      </c>
      <c r="AH21">
        <v>0.71802829999999995</v>
      </c>
      <c r="AI21">
        <v>14.65845</v>
      </c>
      <c r="AJ21" s="1">
        <v>4.9779110000000001E-2</v>
      </c>
      <c r="AK21" s="1">
        <v>14.35699</v>
      </c>
      <c r="AL21">
        <v>0.71622870000000005</v>
      </c>
      <c r="AM21">
        <v>14.803890000000001</v>
      </c>
      <c r="AN21" s="1">
        <v>5.578164E-2</v>
      </c>
      <c r="AO21" s="1">
        <v>16.201350000000001</v>
      </c>
      <c r="AP21">
        <v>0.71365900000000004</v>
      </c>
      <c r="AQ21">
        <v>15.704090000000001</v>
      </c>
      <c r="AR21" s="1">
        <v>5.4954500000000003E-2</v>
      </c>
      <c r="AS21" s="1">
        <v>16.098410000000001</v>
      </c>
      <c r="AT21">
        <v>0.71099690000000004</v>
      </c>
      <c r="AU21">
        <v>16.18993</v>
      </c>
      <c r="AV21" s="1">
        <v>5.0863869999999999E-2</v>
      </c>
      <c r="AW21" s="1">
        <v>14.970929999999999</v>
      </c>
      <c r="AX21">
        <v>0.70832790000000001</v>
      </c>
      <c r="AY21">
        <v>16.216390000000001</v>
      </c>
      <c r="AZ21" s="1">
        <v>4.5576029999999997E-2</v>
      </c>
      <c r="BA21" s="1">
        <v>13.47986</v>
      </c>
      <c r="BB21">
        <v>0.70567270000000004</v>
      </c>
      <c r="BC21">
        <v>16.214089999999999</v>
      </c>
      <c r="BD21" s="1">
        <v>4.0081659999999998E-2</v>
      </c>
      <c r="BE21" s="1">
        <v>11.91352</v>
      </c>
      <c r="BF21">
        <v>0.70300949999999995</v>
      </c>
      <c r="BG21">
        <v>15.65325</v>
      </c>
      <c r="BH21" s="1">
        <v>3.5291599999999999E-2</v>
      </c>
      <c r="BI21" s="1">
        <v>10.5426</v>
      </c>
      <c r="BJ21">
        <v>0.70248630000000001</v>
      </c>
      <c r="BK21">
        <v>14.978949999999999</v>
      </c>
      <c r="BL21" s="1">
        <v>3.107714E-2</v>
      </c>
      <c r="BM21" s="1">
        <v>9.3143229999999999</v>
      </c>
      <c r="BN21">
        <v>0.70197880000000001</v>
      </c>
      <c r="BO21">
        <v>14.79195</v>
      </c>
      <c r="BP21" s="1">
        <v>2.7315039999999999E-2</v>
      </c>
      <c r="BQ21" s="1">
        <v>8.2146109999999997</v>
      </c>
      <c r="BR21">
        <v>0.70155129999999999</v>
      </c>
      <c r="BS21">
        <v>14.81687</v>
      </c>
      <c r="BT21" s="1">
        <v>2.3931930000000001E-2</v>
      </c>
      <c r="BU21" s="1">
        <v>7.2226710000000001</v>
      </c>
      <c r="BV21">
        <v>0.70108490000000001</v>
      </c>
      <c r="BW21">
        <v>15.03227</v>
      </c>
      <c r="BX21" s="1">
        <v>2.0863070000000001E-2</v>
      </c>
      <c r="BY21" s="1">
        <v>6.3198860000000003</v>
      </c>
      <c r="BZ21">
        <v>0.70067290000000004</v>
      </c>
      <c r="CA21">
        <v>15.688549999999999</v>
      </c>
      <c r="CB21" s="1">
        <v>1.8244429999999999E-2</v>
      </c>
      <c r="CC21" s="1">
        <v>5.5472789999999996</v>
      </c>
      <c r="CD21">
        <v>0.70030049999999999</v>
      </c>
      <c r="CE21">
        <v>15.760999999999999</v>
      </c>
      <c r="CF21" s="1">
        <v>1.589635E-2</v>
      </c>
      <c r="CG21" s="1">
        <v>4.8521789999999996</v>
      </c>
      <c r="CH21">
        <v>0.69996630000000004</v>
      </c>
      <c r="CI21">
        <v>15.594530000000001</v>
      </c>
      <c r="CJ21" s="1">
        <v>1.3790999999999999E-2</v>
      </c>
      <c r="CK21" s="1">
        <v>4.2265569999999997</v>
      </c>
      <c r="CL21">
        <v>0.69984559999999996</v>
      </c>
      <c r="CM21">
        <v>14.98014</v>
      </c>
      <c r="CN21" s="1">
        <v>1.2008889999999999E-2</v>
      </c>
      <c r="CO21" s="1">
        <v>3.6946050000000001</v>
      </c>
      <c r="CP21">
        <v>0.69512050000000003</v>
      </c>
      <c r="CQ21">
        <v>14.704420000000001</v>
      </c>
      <c r="CR21" s="1">
        <v>1.058971E-2</v>
      </c>
      <c r="CS21" s="1">
        <v>3.2811499999999998</v>
      </c>
      <c r="CT21">
        <v>0.68962990000000002</v>
      </c>
      <c r="CU21">
        <v>14.56362</v>
      </c>
      <c r="CV21" s="1">
        <v>9.1371990000000004E-3</v>
      </c>
      <c r="CW21" s="1">
        <v>2.852055</v>
      </c>
      <c r="CX21">
        <v>0.68405199999999999</v>
      </c>
      <c r="CY21">
        <v>14.371180000000001</v>
      </c>
      <c r="CZ21" s="1">
        <v>7.9289459999999992E-3</v>
      </c>
      <c r="DA21" s="1">
        <v>2.4929899999999998</v>
      </c>
      <c r="DB21">
        <v>0.67834570000000005</v>
      </c>
      <c r="DC21">
        <v>14.494429999999999</v>
      </c>
      <c r="DD21" s="1">
        <v>6.8178149999999996E-3</v>
      </c>
      <c r="DE21" s="1">
        <v>2.1590199999999999</v>
      </c>
      <c r="DF21">
        <v>0.67230760000000001</v>
      </c>
      <c r="DG21">
        <v>15.0976</v>
      </c>
      <c r="DH21" s="1">
        <v>5.9084949999999997E-3</v>
      </c>
      <c r="DI21" s="1">
        <v>1.8853610000000001</v>
      </c>
      <c r="DJ21">
        <v>0.66604580000000002</v>
      </c>
      <c r="DK21">
        <v>15.421379999999999</v>
      </c>
      <c r="DL21" s="1">
        <v>5.0802679999999998E-3</v>
      </c>
      <c r="DM21" s="1">
        <v>1.6339109999999999</v>
      </c>
      <c r="DN21">
        <v>0.65962989999999999</v>
      </c>
      <c r="DO21">
        <v>15.56324</v>
      </c>
      <c r="DP21" s="1">
        <v>4.3595140000000001E-3</v>
      </c>
      <c r="DQ21" s="1">
        <v>1.413529</v>
      </c>
      <c r="DR21">
        <v>0.6533679</v>
      </c>
      <c r="DS21">
        <v>14.963179999999999</v>
      </c>
      <c r="DT21" s="1">
        <v>3.753503E-3</v>
      </c>
      <c r="DU21" s="1">
        <v>1.226545</v>
      </c>
      <c r="DV21">
        <v>0.64716240000000003</v>
      </c>
      <c r="DW21">
        <v>14.318390000000001</v>
      </c>
      <c r="DX21" s="1">
        <v>3.242197E-3</v>
      </c>
      <c r="DY21" s="1">
        <v>1.0678240000000001</v>
      </c>
      <c r="DZ21">
        <v>0.64233390000000001</v>
      </c>
      <c r="EA21">
        <v>14.17754</v>
      </c>
      <c r="EB21" s="1">
        <v>2.7358600000000001E-3</v>
      </c>
      <c r="EC21" s="1">
        <v>0.90608409999999995</v>
      </c>
      <c r="ED21">
        <v>0.63862140000000001</v>
      </c>
      <c r="EE21">
        <v>14.16732</v>
      </c>
      <c r="EF21" s="1">
        <v>2.1494690000000002E-3</v>
      </c>
      <c r="EG21" s="1">
        <v>0.71455619999999997</v>
      </c>
      <c r="EH21">
        <v>0.63540490000000005</v>
      </c>
      <c r="EI21">
        <v>14.85023</v>
      </c>
      <c r="EJ21" s="1">
        <v>1.6696840000000001E-3</v>
      </c>
      <c r="EK21" s="1">
        <v>0.55669179999999996</v>
      </c>
      <c r="EL21">
        <v>0.63197999999999999</v>
      </c>
      <c r="EM21">
        <v>15.36702</v>
      </c>
      <c r="EN21" s="1">
        <v>1.366889E-3</v>
      </c>
      <c r="EO21" s="1">
        <v>0.45722849999999998</v>
      </c>
      <c r="EP21">
        <v>0.62857019999999997</v>
      </c>
      <c r="EQ21">
        <v>15.2204</v>
      </c>
      <c r="ER21" s="1">
        <v>1.1367899999999999E-3</v>
      </c>
      <c r="ES21" s="1">
        <v>0.38148179999999998</v>
      </c>
      <c r="ET21">
        <v>0.62514029999999998</v>
      </c>
      <c r="EU21">
        <v>15.299440000000001</v>
      </c>
      <c r="EV21" s="1">
        <v>9.781906999999999E-4</v>
      </c>
      <c r="EW21" s="1">
        <v>0.32932319999999998</v>
      </c>
      <c r="EX21">
        <v>0.62150510000000003</v>
      </c>
      <c r="EY21">
        <v>14.88645</v>
      </c>
      <c r="EZ21" s="1">
        <v>8.4715579999999999E-4</v>
      </c>
      <c r="FA21" s="1">
        <v>0.28622839999999999</v>
      </c>
      <c r="FB21">
        <v>0.61825660000000005</v>
      </c>
      <c r="FC21">
        <v>13.72589</v>
      </c>
      <c r="FD21" s="1">
        <v>7.5299049999999999E-4</v>
      </c>
      <c r="FE21" s="1">
        <v>0.25515209999999999</v>
      </c>
      <c r="FF21">
        <v>0.61573979999999995</v>
      </c>
      <c r="FG21">
        <v>13.130459999999999</v>
      </c>
      <c r="FH21" s="1">
        <v>6.5086319999999997E-4</v>
      </c>
      <c r="FI21" s="1">
        <v>0.2209296</v>
      </c>
      <c r="FJ21">
        <v>0.61488719999999997</v>
      </c>
      <c r="FK21">
        <v>13.10515</v>
      </c>
      <c r="FL21" s="1">
        <v>4.6913979999999998E-4</v>
      </c>
      <c r="FM21" s="1">
        <v>0.15915399999999999</v>
      </c>
      <c r="FN21">
        <v>0.61484689999999997</v>
      </c>
      <c r="FO21">
        <v>14.238619999999999</v>
      </c>
      <c r="FP21" s="1">
        <v>3.2925419999999998E-4</v>
      </c>
      <c r="FQ21" s="1">
        <v>0.1113314</v>
      </c>
      <c r="FR21">
        <v>0.61484220000000001</v>
      </c>
      <c r="FS21">
        <v>15.25309</v>
      </c>
      <c r="FT21" s="1">
        <v>2.483621E-4</v>
      </c>
      <c r="FU21" s="1">
        <v>8.3759810000000004E-2</v>
      </c>
      <c r="FV21">
        <v>0.61470279999999999</v>
      </c>
      <c r="FW21">
        <v>15.62616</v>
      </c>
      <c r="FX21" s="1">
        <v>2.0408390000000001E-4</v>
      </c>
      <c r="FY21" s="1">
        <v>6.8643380000000004E-2</v>
      </c>
      <c r="FZ21">
        <v>0.61449129999999996</v>
      </c>
      <c r="GA21">
        <v>15.536809999999999</v>
      </c>
      <c r="GB21" s="1">
        <v>1.77314E-4</v>
      </c>
      <c r="GC21" s="1">
        <v>5.9485860000000002E-2</v>
      </c>
      <c r="GD21">
        <v>0.61420229999999998</v>
      </c>
      <c r="GE21">
        <v>14.526820000000001</v>
      </c>
      <c r="GF21" s="1">
        <v>1.6012360000000001E-4</v>
      </c>
      <c r="GG21" s="1">
        <v>5.357286E-2</v>
      </c>
      <c r="GH21">
        <v>0.61387440000000004</v>
      </c>
      <c r="GI21">
        <v>13.20581</v>
      </c>
      <c r="GJ21" s="1">
        <v>1.4725329999999999E-4</v>
      </c>
      <c r="GK21" s="1">
        <v>4.9142419999999999E-2</v>
      </c>
      <c r="GL21">
        <v>0.61358749999999995</v>
      </c>
      <c r="GM21">
        <v>12.64823</v>
      </c>
      <c r="GN21" s="1">
        <v>1.3560460000000001E-4</v>
      </c>
      <c r="GO21" s="1">
        <v>4.5135700000000001E-2</v>
      </c>
      <c r="GP21">
        <v>0.61355409999999999</v>
      </c>
      <c r="GQ21">
        <v>12.728479999999999</v>
      </c>
      <c r="GR21" s="1">
        <v>1.186766E-4</v>
      </c>
      <c r="GS21" s="1">
        <v>3.9380730000000003E-2</v>
      </c>
      <c r="GT21">
        <v>0.61358919999999995</v>
      </c>
      <c r="GU21">
        <v>14.06044</v>
      </c>
      <c r="GV21" s="1">
        <v>1.045503E-4</v>
      </c>
      <c r="GW21" s="1">
        <v>3.4575920000000003E-2</v>
      </c>
      <c r="GX21">
        <v>0.61364510000000005</v>
      </c>
      <c r="GY21">
        <v>15.09826</v>
      </c>
      <c r="GZ21">
        <v>9.5163690000000004E-5</v>
      </c>
      <c r="HA21" s="1">
        <v>3.1372329999999997E-2</v>
      </c>
      <c r="HB21">
        <v>0.61368219999999996</v>
      </c>
      <c r="HC21">
        <v>15.45739</v>
      </c>
      <c r="HD21">
        <v>8.8314399999999996E-5</v>
      </c>
      <c r="HE21" s="1">
        <v>2.9021559999999998E-2</v>
      </c>
      <c r="HF21">
        <v>0.61370270000000005</v>
      </c>
      <c r="HG21">
        <v>15.27295</v>
      </c>
      <c r="HH21">
        <v>8.3128350000000005E-5</v>
      </c>
      <c r="HI21" s="1">
        <v>2.7230219999999999E-2</v>
      </c>
      <c r="HJ21">
        <v>0.61371430000000005</v>
      </c>
      <c r="HK21">
        <v>14.38897</v>
      </c>
      <c r="HL21">
        <v>7.866394E-5</v>
      </c>
      <c r="HM21" s="1">
        <v>2.568347E-2</v>
      </c>
      <c r="HN21">
        <v>0.61370170000000002</v>
      </c>
      <c r="HO21">
        <v>13.09442</v>
      </c>
      <c r="HP21">
        <v>7.4823149999999995E-5</v>
      </c>
      <c r="HQ21" s="1">
        <v>2.4353139999999999E-2</v>
      </c>
      <c r="HR21">
        <v>0.61382639999999999</v>
      </c>
      <c r="HS21">
        <v>12.5692</v>
      </c>
      <c r="HT21">
        <v>6.9809969999999995E-5</v>
      </c>
      <c r="HU21" s="1">
        <v>2.2640230000000001E-2</v>
      </c>
      <c r="HV21">
        <v>0.61425160000000001</v>
      </c>
      <c r="HW21">
        <v>12.71616</v>
      </c>
      <c r="HX21">
        <v>5.8127220000000003E-5</v>
      </c>
      <c r="HY21">
        <v>1.8773809999999998E-2</v>
      </c>
      <c r="HZ21">
        <v>0.61483969999999999</v>
      </c>
      <c r="IA21">
        <v>13.81897</v>
      </c>
      <c r="IB21">
        <v>4.8080069999999999E-5</v>
      </c>
      <c r="IC21">
        <v>1.5464429999999999E-2</v>
      </c>
      <c r="ID21">
        <v>0.61542529999999995</v>
      </c>
      <c r="IE21">
        <v>13.922929999999999</v>
      </c>
      <c r="IF21">
        <v>4.2154260000000001E-5</v>
      </c>
      <c r="IG21">
        <v>1.3505100000000001E-2</v>
      </c>
      <c r="IH21">
        <v>0.61599040000000005</v>
      </c>
      <c r="II21">
        <v>14.449</v>
      </c>
      <c r="IJ21">
        <v>3.8752450000000002E-5</v>
      </c>
      <c r="IK21">
        <v>1.2371109999999999E-2</v>
      </c>
      <c r="IL21">
        <v>0.61654450000000005</v>
      </c>
      <c r="IM21">
        <v>14.813610000000001</v>
      </c>
      <c r="IN21">
        <v>3.6668190000000002E-5</v>
      </c>
      <c r="IO21">
        <v>1.166476E-2</v>
      </c>
      <c r="IP21">
        <v>0.61711289999999996</v>
      </c>
      <c r="IQ21">
        <v>14.16864</v>
      </c>
      <c r="IR21">
        <v>3.4997409999999999E-5</v>
      </c>
      <c r="IS21">
        <v>1.109724E-2</v>
      </c>
      <c r="IT21">
        <v>0.61763060000000003</v>
      </c>
      <c r="IU21">
        <v>13.232559999999999</v>
      </c>
      <c r="IV21">
        <v>3.374835E-5</v>
      </c>
      <c r="IW21">
        <v>1.0670010000000001E-2</v>
      </c>
      <c r="IX21">
        <v>0.61803079999999999</v>
      </c>
      <c r="IY21">
        <v>12.81503</v>
      </c>
      <c r="IZ21">
        <v>3.4345270000000003E-5</v>
      </c>
      <c r="JA21">
        <v>1.07256E-2</v>
      </c>
      <c r="JB21">
        <v>0.61800299999999997</v>
      </c>
      <c r="JC21">
        <v>13.00916</v>
      </c>
      <c r="JD21">
        <v>4.18529E-5</v>
      </c>
      <c r="JE21">
        <v>1.296487E-2</v>
      </c>
      <c r="JF21">
        <v>0.61771949999999998</v>
      </c>
      <c r="JG21">
        <v>14.422779999999999</v>
      </c>
      <c r="JH21">
        <v>4.7755739999999997E-5</v>
      </c>
      <c r="JI21">
        <v>1.4887879999999999E-2</v>
      </c>
      <c r="JJ21">
        <v>0.61746970000000001</v>
      </c>
      <c r="JK21">
        <v>15.577199999999999</v>
      </c>
      <c r="JL21">
        <v>4.9860929999999998E-5</v>
      </c>
      <c r="JM21">
        <v>1.561776E-2</v>
      </c>
      <c r="JN21">
        <v>0.61722480000000002</v>
      </c>
      <c r="JO21">
        <v>16.009879999999999</v>
      </c>
      <c r="JP21">
        <v>4.9857500000000002E-5</v>
      </c>
      <c r="JQ21">
        <v>1.5647210000000002E-2</v>
      </c>
      <c r="JR21">
        <v>0.61704970000000003</v>
      </c>
      <c r="JS21">
        <v>15.92676</v>
      </c>
      <c r="JT21">
        <v>4.8654679999999999E-5</v>
      </c>
      <c r="JU21">
        <v>1.528007E-2</v>
      </c>
      <c r="JV21">
        <v>0.61684059999999996</v>
      </c>
      <c r="JW21">
        <v>14.88738</v>
      </c>
      <c r="JX21">
        <v>4.7099089999999997E-5</v>
      </c>
      <c r="JY21">
        <v>1.4787E-2</v>
      </c>
      <c r="JZ21">
        <v>0.6166741</v>
      </c>
      <c r="KA21">
        <v>13.53589</v>
      </c>
      <c r="KB21">
        <v>4.522875E-5</v>
      </c>
      <c r="KC21">
        <v>1.4196719999999999E-2</v>
      </c>
      <c r="KD21">
        <v>0.61650939999999999</v>
      </c>
      <c r="KE21">
        <v>13.038320000000001</v>
      </c>
      <c r="KF21">
        <v>4.3179719999999997E-5</v>
      </c>
      <c r="KG21">
        <v>1.3552140000000001E-2</v>
      </c>
      <c r="KH21">
        <v>0.61648610000000004</v>
      </c>
      <c r="KI21">
        <v>13.0625</v>
      </c>
      <c r="KJ21">
        <v>3.9945479999999998E-5</v>
      </c>
      <c r="KK21">
        <v>1.253219E-2</v>
      </c>
      <c r="KL21">
        <v>0.61648990000000004</v>
      </c>
      <c r="KM21">
        <v>13.94289</v>
      </c>
      <c r="KN21">
        <v>3.6961919999999997E-5</v>
      </c>
      <c r="KO21">
        <v>1.1594409999999999E-2</v>
      </c>
      <c r="KP21">
        <v>0.6165197</v>
      </c>
      <c r="KQ21">
        <v>14.63485</v>
      </c>
      <c r="KR21">
        <v>3.4866529999999998E-5</v>
      </c>
      <c r="KS21">
        <v>1.0935159999999999E-2</v>
      </c>
      <c r="KT21">
        <v>0.61653040000000003</v>
      </c>
      <c r="KU21">
        <v>14.54935</v>
      </c>
      <c r="KV21">
        <v>3.3143389999999998E-5</v>
      </c>
      <c r="KW21">
        <v>1.0395049999999999E-2</v>
      </c>
      <c r="KX21">
        <v>0.61651769999999995</v>
      </c>
      <c r="KY21">
        <v>14.411949999999999</v>
      </c>
      <c r="KZ21">
        <v>3.1710330000000002E-5</v>
      </c>
      <c r="LA21">
        <v>9.9463959999999997E-3</v>
      </c>
      <c r="LB21">
        <v>0.61653389999999997</v>
      </c>
      <c r="LC21">
        <v>13.828720000000001</v>
      </c>
      <c r="LD21">
        <v>3.0448340000000001E-5</v>
      </c>
      <c r="LE21">
        <v>9.5526540000000007E-3</v>
      </c>
      <c r="LF21">
        <v>0.61652949999999995</v>
      </c>
      <c r="LG21">
        <v>13.33972</v>
      </c>
      <c r="LH21">
        <v>2.9321120000000001E-5</v>
      </c>
      <c r="LI21">
        <v>9.2016990000000007E-3</v>
      </c>
      <c r="LJ21">
        <v>0.61651279999999997</v>
      </c>
      <c r="LK21">
        <v>13.083970000000001</v>
      </c>
      <c r="LL21">
        <v>2.8443270000000001E-5</v>
      </c>
      <c r="LM21">
        <v>8.9202710000000004E-3</v>
      </c>
      <c r="LN21">
        <v>0.61638099999999996</v>
      </c>
      <c r="LO21">
        <v>13.26615</v>
      </c>
      <c r="LP21">
        <v>2.8496089999999999E-5</v>
      </c>
      <c r="LQ21">
        <v>8.9279470000000003E-3</v>
      </c>
      <c r="LR21">
        <v>0.61618550000000005</v>
      </c>
      <c r="LS21">
        <v>14.433870000000001</v>
      </c>
      <c r="LT21">
        <v>2.833167E-5</v>
      </c>
      <c r="LU21">
        <v>8.8970839999999995E-3</v>
      </c>
      <c r="LV21">
        <v>0.61597679999999999</v>
      </c>
      <c r="LW21">
        <v>15.48211</v>
      </c>
      <c r="LX21">
        <v>2.783548E-5</v>
      </c>
      <c r="LY21">
        <v>8.7543110000000007E-3</v>
      </c>
      <c r="LZ21">
        <v>0.61578460000000002</v>
      </c>
      <c r="MA21">
        <v>16.08615</v>
      </c>
      <c r="MB21">
        <v>2.7019880000000001E-5</v>
      </c>
      <c r="MC21">
        <v>8.5072849999999998E-3</v>
      </c>
      <c r="MD21">
        <v>0.61559629999999999</v>
      </c>
      <c r="ME21">
        <v>16.13205</v>
      </c>
      <c r="MF21">
        <v>2.6107850000000001E-5</v>
      </c>
      <c r="MG21">
        <v>8.2255799999999997E-3</v>
      </c>
      <c r="MH21">
        <v>0.61541369999999995</v>
      </c>
      <c r="MI21">
        <v>15.39329</v>
      </c>
      <c r="MJ21">
        <v>2.5176980000000002E-5</v>
      </c>
      <c r="MK21">
        <v>7.9371509999999999E-3</v>
      </c>
      <c r="ML21">
        <v>0.61523530000000004</v>
      </c>
      <c r="MM21">
        <v>13.90776</v>
      </c>
      <c r="MN21">
        <v>2.4183299999999999E-5</v>
      </c>
      <c r="MO21">
        <v>7.6281309999999998E-3</v>
      </c>
      <c r="MP21">
        <v>0.61506590000000005</v>
      </c>
      <c r="MQ21">
        <v>13.22917</v>
      </c>
      <c r="MR21">
        <v>2.3357790000000001E-5</v>
      </c>
      <c r="MS21">
        <v>7.3715100000000004E-3</v>
      </c>
      <c r="MT21">
        <v>0.61486790000000002</v>
      </c>
      <c r="MU21">
        <v>13.23809</v>
      </c>
      <c r="MV21">
        <v>2.2484300000000001E-5</v>
      </c>
      <c r="MW21">
        <v>7.0985379999999997E-3</v>
      </c>
      <c r="MX21">
        <v>0.61467260000000001</v>
      </c>
      <c r="MY21">
        <v>13.9567</v>
      </c>
      <c r="MZ21">
        <v>2.1675710000000001E-5</v>
      </c>
      <c r="NA21">
        <v>6.8459469999999998E-3</v>
      </c>
      <c r="NB21">
        <v>0.614514</v>
      </c>
      <c r="NC21">
        <v>14.91789</v>
      </c>
      <c r="ND21">
        <v>2.0863609999999999E-5</v>
      </c>
      <c r="NE21">
        <v>6.5913430000000004E-3</v>
      </c>
      <c r="NF21">
        <v>0.614514</v>
      </c>
      <c r="NG21">
        <v>14.91789</v>
      </c>
      <c r="NH21">
        <v>2.0863609999999999E-5</v>
      </c>
      <c r="NI21">
        <v>6.5913430000000004E-3</v>
      </c>
      <c r="NJ21">
        <v>0.614514</v>
      </c>
      <c r="NK21">
        <v>14.91789</v>
      </c>
      <c r="NL21">
        <v>2.0863609999999999E-5</v>
      </c>
      <c r="NM21">
        <v>6.5913430000000004E-3</v>
      </c>
      <c r="NN21">
        <v>0.614514</v>
      </c>
      <c r="NO21">
        <v>14.91789</v>
      </c>
      <c r="NP21">
        <v>2.0863609999999999E-5</v>
      </c>
      <c r="NQ21">
        <v>6.5913430000000004E-3</v>
      </c>
      <c r="NR21">
        <v>0.614514</v>
      </c>
      <c r="NS21">
        <v>14.91789</v>
      </c>
      <c r="NT21">
        <v>2.0863609999999999E-5</v>
      </c>
      <c r="NU21">
        <v>6.5913430000000004E-3</v>
      </c>
      <c r="NV21">
        <v>0.614514</v>
      </c>
      <c r="NW21">
        <v>14.91789</v>
      </c>
      <c r="NX21">
        <v>2.0863609999999999E-5</v>
      </c>
      <c r="NY21">
        <v>6.5913430000000004E-3</v>
      </c>
      <c r="NZ21">
        <v>0.614514</v>
      </c>
      <c r="OA21">
        <v>14.91789</v>
      </c>
      <c r="OB21">
        <v>2.0863609999999999E-5</v>
      </c>
      <c r="OC21">
        <v>6.5913430000000004E-3</v>
      </c>
      <c r="OD21">
        <v>0.614514</v>
      </c>
      <c r="OE21">
        <v>14.91789</v>
      </c>
      <c r="OF21">
        <v>2.0863609999999999E-5</v>
      </c>
      <c r="OG21">
        <v>6.5913430000000004E-3</v>
      </c>
      <c r="OH21">
        <v>0.614514</v>
      </c>
      <c r="OI21">
        <v>14.91789</v>
      </c>
      <c r="OJ21">
        <v>2.0863609999999999E-5</v>
      </c>
      <c r="OK21">
        <v>6.5913430000000004E-3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0.80753710000000001</v>
      </c>
      <c r="G22">
        <v>14.917210000000001</v>
      </c>
      <c r="H22">
        <v>0.77181949999999999</v>
      </c>
      <c r="I22">
        <v>274.58499999999998</v>
      </c>
      <c r="J22">
        <v>0.80618290000000004</v>
      </c>
      <c r="K22">
        <v>15.836589999999999</v>
      </c>
      <c r="L22" s="1">
        <v>8.4604689999999996E-2</v>
      </c>
      <c r="M22">
        <v>23.45101</v>
      </c>
      <c r="N22">
        <v>0.80479940000000005</v>
      </c>
      <c r="O22">
        <v>16.228269999999998</v>
      </c>
      <c r="P22" s="1">
        <v>7.4542220000000006E-2</v>
      </c>
      <c r="Q22">
        <v>20.49709</v>
      </c>
      <c r="R22">
        <v>0.80343189999999998</v>
      </c>
      <c r="S22">
        <v>16.216349999999998</v>
      </c>
      <c r="T22" s="1">
        <v>6.6977750000000003E-2</v>
      </c>
      <c r="U22" s="1">
        <v>18.440180000000002</v>
      </c>
      <c r="V22">
        <v>0.80205199999999999</v>
      </c>
      <c r="W22">
        <v>16.392489999999999</v>
      </c>
      <c r="X22" s="1">
        <v>6.027399E-2</v>
      </c>
      <c r="Y22" s="1">
        <v>16.617760000000001</v>
      </c>
      <c r="Z22">
        <v>0.80062199999999994</v>
      </c>
      <c r="AA22">
        <v>15.88913</v>
      </c>
      <c r="AB22" s="1">
        <v>5.4323610000000001E-2</v>
      </c>
      <c r="AC22" s="1">
        <v>14.995329999999999</v>
      </c>
      <c r="AD22">
        <v>0.79918310000000004</v>
      </c>
      <c r="AE22">
        <v>14.916320000000001</v>
      </c>
      <c r="AF22" s="1">
        <v>4.9080260000000001E-2</v>
      </c>
      <c r="AG22" s="1">
        <v>13.56781</v>
      </c>
      <c r="AH22">
        <v>0.79708990000000002</v>
      </c>
      <c r="AI22">
        <v>14.650930000000001</v>
      </c>
      <c r="AJ22" s="1">
        <v>4.9187170000000002E-2</v>
      </c>
      <c r="AK22" s="1">
        <v>13.513870000000001</v>
      </c>
      <c r="AL22">
        <v>0.79339859999999995</v>
      </c>
      <c r="AM22">
        <v>14.78206</v>
      </c>
      <c r="AN22" s="1">
        <v>5.5457989999999999E-2</v>
      </c>
      <c r="AO22" s="1">
        <v>15.3332</v>
      </c>
      <c r="AP22">
        <v>0.78834970000000004</v>
      </c>
      <c r="AQ22">
        <v>15.686450000000001</v>
      </c>
      <c r="AR22" s="1">
        <v>5.5091969999999997E-2</v>
      </c>
      <c r="AS22" s="1">
        <v>15.388529999999999</v>
      </c>
      <c r="AT22">
        <v>0.78293970000000002</v>
      </c>
      <c r="AU22">
        <v>16.227820000000001</v>
      </c>
      <c r="AV22" s="1">
        <v>5.1120140000000001E-2</v>
      </c>
      <c r="AW22" s="1">
        <v>14.398529999999999</v>
      </c>
      <c r="AX22">
        <v>0.77734840000000005</v>
      </c>
      <c r="AY22">
        <v>16.270140000000001</v>
      </c>
      <c r="AZ22" s="1">
        <v>4.5880740000000003E-2</v>
      </c>
      <c r="BA22" s="1">
        <v>13.02633</v>
      </c>
      <c r="BB22">
        <v>0.77166690000000004</v>
      </c>
      <c r="BC22">
        <v>16.269860000000001</v>
      </c>
      <c r="BD22" s="1">
        <v>4.0365900000000003E-2</v>
      </c>
      <c r="BE22" s="1">
        <v>11.54552</v>
      </c>
      <c r="BF22">
        <v>0.76589569999999996</v>
      </c>
      <c r="BG22">
        <v>15.72692</v>
      </c>
      <c r="BH22" s="1">
        <v>3.552466E-2</v>
      </c>
      <c r="BI22" s="1">
        <v>10.23235</v>
      </c>
      <c r="BJ22">
        <v>0.76026360000000004</v>
      </c>
      <c r="BK22">
        <v>15.012130000000001</v>
      </c>
      <c r="BL22" s="1">
        <v>3.132567E-2</v>
      </c>
      <c r="BM22" s="1">
        <v>9.0940200000000004</v>
      </c>
      <c r="BN22">
        <v>0.75449149999999998</v>
      </c>
      <c r="BO22">
        <v>14.7933</v>
      </c>
      <c r="BP22" s="1">
        <v>2.749741E-2</v>
      </c>
      <c r="BQ22" s="1">
        <v>8.0342760000000002</v>
      </c>
      <c r="BR22">
        <v>0.74855110000000002</v>
      </c>
      <c r="BS22">
        <v>14.811769999999999</v>
      </c>
      <c r="BT22" s="1">
        <v>2.4116809999999999E-2</v>
      </c>
      <c r="BU22" s="1">
        <v>7.1049689999999996</v>
      </c>
      <c r="BV22">
        <v>0.74244659999999996</v>
      </c>
      <c r="BW22">
        <v>15.023910000000001</v>
      </c>
      <c r="BX22" s="1">
        <v>2.1021109999999999E-2</v>
      </c>
      <c r="BY22" s="1">
        <v>6.2416320000000001</v>
      </c>
      <c r="BZ22">
        <v>0.73618910000000004</v>
      </c>
      <c r="CA22">
        <v>15.68853</v>
      </c>
      <c r="CB22" s="1">
        <v>1.8382869999999999E-2</v>
      </c>
      <c r="CC22" s="1">
        <v>5.5031829999999999</v>
      </c>
      <c r="CD22">
        <v>0.7297669</v>
      </c>
      <c r="CE22">
        <v>15.805210000000001</v>
      </c>
      <c r="CF22" s="1">
        <v>1.602632E-2</v>
      </c>
      <c r="CG22" s="1">
        <v>4.8399890000000001</v>
      </c>
      <c r="CH22">
        <v>0.72322200000000003</v>
      </c>
      <c r="CI22">
        <v>15.64499</v>
      </c>
      <c r="CJ22" s="1">
        <v>1.390575E-2</v>
      </c>
      <c r="CK22" s="1">
        <v>4.2370070000000002</v>
      </c>
      <c r="CL22">
        <v>0.71665889999999999</v>
      </c>
      <c r="CM22">
        <v>15.02567</v>
      </c>
      <c r="CN22" s="1">
        <v>1.2106230000000001E-2</v>
      </c>
      <c r="CO22" s="1">
        <v>3.7208019999999999</v>
      </c>
      <c r="CP22">
        <v>0.71016480000000004</v>
      </c>
      <c r="CQ22">
        <v>14.711119999999999</v>
      </c>
      <c r="CR22" s="1">
        <v>1.066901E-2</v>
      </c>
      <c r="CS22" s="1">
        <v>3.3066140000000002</v>
      </c>
      <c r="CT22">
        <v>0.70394959999999995</v>
      </c>
      <c r="CU22">
        <v>14.56616</v>
      </c>
      <c r="CV22" s="1">
        <v>9.2212720000000008E-3</v>
      </c>
      <c r="CW22" s="1">
        <v>2.8848400000000001</v>
      </c>
      <c r="CX22">
        <v>0.69770730000000003</v>
      </c>
      <c r="CY22">
        <v>14.37002</v>
      </c>
      <c r="CZ22" s="1">
        <v>7.9946280000000002E-3</v>
      </c>
      <c r="DA22" s="1">
        <v>2.5196969999999999</v>
      </c>
      <c r="DB22">
        <v>0.69126699999999996</v>
      </c>
      <c r="DC22">
        <v>14.473789999999999</v>
      </c>
      <c r="DD22" s="1">
        <v>6.878505E-3</v>
      </c>
      <c r="DE22" s="1">
        <v>2.1863109999999999</v>
      </c>
      <c r="DF22">
        <v>0.68451110000000004</v>
      </c>
      <c r="DG22">
        <v>15.078900000000001</v>
      </c>
      <c r="DH22" s="1">
        <v>5.9608329999999996E-3</v>
      </c>
      <c r="DI22" s="1">
        <v>1.9107749999999999</v>
      </c>
      <c r="DJ22">
        <v>0.67753390000000002</v>
      </c>
      <c r="DK22">
        <v>15.443770000000001</v>
      </c>
      <c r="DL22" s="1">
        <v>5.1275920000000003E-3</v>
      </c>
      <c r="DM22" s="1">
        <v>1.658747</v>
      </c>
      <c r="DN22">
        <v>0.67040949999999999</v>
      </c>
      <c r="DO22">
        <v>15.605499999999999</v>
      </c>
      <c r="DP22" s="1">
        <v>4.4012060000000004E-3</v>
      </c>
      <c r="DQ22" s="1">
        <v>1.4369909999999999</v>
      </c>
      <c r="DR22">
        <v>0.66337259999999998</v>
      </c>
      <c r="DS22">
        <v>15.03079</v>
      </c>
      <c r="DT22" s="1">
        <v>3.7830350000000001E-3</v>
      </c>
      <c r="DU22" s="1">
        <v>1.245198</v>
      </c>
      <c r="DV22">
        <v>0.65645249999999999</v>
      </c>
      <c r="DW22">
        <v>14.342599999999999</v>
      </c>
      <c r="DX22" s="1">
        <v>3.2735720000000002E-3</v>
      </c>
      <c r="DY22" s="1">
        <v>1.087936</v>
      </c>
      <c r="DZ22">
        <v>0.65095000000000003</v>
      </c>
      <c r="EA22">
        <v>14.168749999999999</v>
      </c>
      <c r="EB22" s="1">
        <v>2.7709570000000001E-3</v>
      </c>
      <c r="EC22" s="1">
        <v>0.92849809999999999</v>
      </c>
      <c r="ED22">
        <v>0.64657120000000001</v>
      </c>
      <c r="EE22">
        <v>14.15699</v>
      </c>
      <c r="EF22" s="1">
        <v>2.1869480000000002E-3</v>
      </c>
      <c r="EG22" s="1">
        <v>0.73868129999999999</v>
      </c>
      <c r="EH22">
        <v>0.64280459999999995</v>
      </c>
      <c r="EI22">
        <v>14.826919999999999</v>
      </c>
      <c r="EJ22" s="1">
        <v>1.694779E-3</v>
      </c>
      <c r="EK22" s="1">
        <v>0.57404279999999996</v>
      </c>
      <c r="EL22">
        <v>0.63892230000000005</v>
      </c>
      <c r="EM22">
        <v>15.40302</v>
      </c>
      <c r="EN22" s="1">
        <v>1.3836969999999999E-3</v>
      </c>
      <c r="EO22" s="1">
        <v>0.46974660000000001</v>
      </c>
      <c r="EP22">
        <v>0.63507400000000003</v>
      </c>
      <c r="EQ22">
        <v>15.29036</v>
      </c>
      <c r="ER22" s="1">
        <v>1.1496939999999999E-3</v>
      </c>
      <c r="ES22" s="1">
        <v>0.39167990000000003</v>
      </c>
      <c r="ET22">
        <v>0.63128910000000005</v>
      </c>
      <c r="EU22">
        <v>15.358890000000001</v>
      </c>
      <c r="EV22" s="1">
        <v>9.872619E-4</v>
      </c>
      <c r="EW22" s="1">
        <v>0.33712959999999997</v>
      </c>
      <c r="EX22">
        <v>0.6273377</v>
      </c>
      <c r="EY22">
        <v>14.982799999999999</v>
      </c>
      <c r="EZ22" s="1">
        <v>8.5486299999999998E-4</v>
      </c>
      <c r="FA22" s="1">
        <v>0.29312369999999999</v>
      </c>
      <c r="FB22">
        <v>0.62383710000000003</v>
      </c>
      <c r="FC22">
        <v>13.8078</v>
      </c>
      <c r="FD22" s="1">
        <v>7.5768340000000002E-4</v>
      </c>
      <c r="FE22" s="1">
        <v>0.26019150000000002</v>
      </c>
      <c r="FF22">
        <v>0.62069890000000005</v>
      </c>
      <c r="FG22">
        <v>13.14176</v>
      </c>
      <c r="FH22" s="1">
        <v>6.6065809999999998E-4</v>
      </c>
      <c r="FI22" s="1">
        <v>0.22849420000000001</v>
      </c>
      <c r="FJ22">
        <v>0.61926479999999995</v>
      </c>
      <c r="FK22">
        <v>13.079050000000001</v>
      </c>
      <c r="FL22" s="1">
        <v>4.8128979999999998E-4</v>
      </c>
      <c r="FM22" s="1">
        <v>0.16769110000000001</v>
      </c>
      <c r="FN22">
        <v>0.61890100000000003</v>
      </c>
      <c r="FO22">
        <v>14.19838</v>
      </c>
      <c r="FP22" s="1">
        <v>3.3677959999999998E-4</v>
      </c>
      <c r="FQ22" s="1">
        <v>0.1169761</v>
      </c>
      <c r="FR22">
        <v>0.61867019999999995</v>
      </c>
      <c r="FS22">
        <v>15.29063</v>
      </c>
      <c r="FT22" s="1">
        <v>2.5242359999999998E-4</v>
      </c>
      <c r="FU22" s="1">
        <v>8.7135199999999996E-2</v>
      </c>
      <c r="FV22">
        <v>0.61841659999999998</v>
      </c>
      <c r="FW22">
        <v>15.72377</v>
      </c>
      <c r="FX22" s="1">
        <v>2.0633110000000001E-4</v>
      </c>
      <c r="FY22" s="1">
        <v>7.0799719999999997E-2</v>
      </c>
      <c r="FZ22">
        <v>0.61812670000000003</v>
      </c>
      <c r="GA22">
        <v>15.661910000000001</v>
      </c>
      <c r="GB22" s="1">
        <v>1.7864460000000001E-4</v>
      </c>
      <c r="GC22" s="1">
        <v>6.1016500000000001E-2</v>
      </c>
      <c r="GD22">
        <v>0.61773429999999996</v>
      </c>
      <c r="GE22">
        <v>14.671889999999999</v>
      </c>
      <c r="GF22" s="1">
        <v>1.6102210000000001E-4</v>
      </c>
      <c r="GG22" s="1">
        <v>5.4784659999999999E-2</v>
      </c>
      <c r="GH22">
        <v>0.61736570000000002</v>
      </c>
      <c r="GI22">
        <v>13.294420000000001</v>
      </c>
      <c r="GJ22" s="1">
        <v>1.479013E-4</v>
      </c>
      <c r="GK22" s="1">
        <v>5.015472E-2</v>
      </c>
      <c r="GL22">
        <v>0.61703819999999998</v>
      </c>
      <c r="GM22">
        <v>12.6568</v>
      </c>
      <c r="GN22" s="1">
        <v>1.3645049999999999E-4</v>
      </c>
      <c r="GO22" s="1">
        <v>4.6196130000000002E-2</v>
      </c>
      <c r="GP22">
        <v>0.61693039999999999</v>
      </c>
      <c r="GQ22">
        <v>12.697229999999999</v>
      </c>
      <c r="GR22" s="1">
        <v>1.197623E-4</v>
      </c>
      <c r="GS22" s="1">
        <v>4.0518119999999998E-2</v>
      </c>
      <c r="GT22">
        <v>0.61693980000000004</v>
      </c>
      <c r="GU22">
        <v>14.01641</v>
      </c>
      <c r="GV22" s="1">
        <v>1.052545E-4</v>
      </c>
      <c r="GW22" s="1">
        <v>3.5444730000000001E-2</v>
      </c>
      <c r="GX22">
        <v>0.61695330000000004</v>
      </c>
      <c r="GY22">
        <v>15.14127</v>
      </c>
      <c r="GZ22" s="1">
        <v>9.564621E-5</v>
      </c>
      <c r="HA22" s="1">
        <v>3.206941E-2</v>
      </c>
      <c r="HB22">
        <v>0.6169869</v>
      </c>
      <c r="HC22">
        <v>15.561870000000001</v>
      </c>
      <c r="HD22">
        <v>8.8619270000000005E-5</v>
      </c>
      <c r="HE22" s="1">
        <v>2.9591099999999999E-2</v>
      </c>
      <c r="HF22">
        <v>0.61700319999999997</v>
      </c>
      <c r="HG22">
        <v>15.399470000000001</v>
      </c>
      <c r="HH22">
        <v>8.3395100000000004E-5</v>
      </c>
      <c r="HI22" s="1">
        <v>2.7751959999999999E-2</v>
      </c>
      <c r="HJ22">
        <v>0.61701289999999998</v>
      </c>
      <c r="HK22">
        <v>14.51984</v>
      </c>
      <c r="HL22">
        <v>7.8889670000000003E-5</v>
      </c>
      <c r="HM22" s="1">
        <v>2.6161690000000001E-2</v>
      </c>
      <c r="HN22">
        <v>0.61701589999999995</v>
      </c>
      <c r="HO22">
        <v>13.17816</v>
      </c>
      <c r="HP22">
        <v>7.5030079999999997E-5</v>
      </c>
      <c r="HQ22" s="1">
        <v>2.479903E-2</v>
      </c>
      <c r="HR22">
        <v>0.61712219999999995</v>
      </c>
      <c r="HS22">
        <v>12.568899999999999</v>
      </c>
      <c r="HT22">
        <v>7.0279989999999997E-5</v>
      </c>
      <c r="HU22" s="1">
        <v>2.31944E-2</v>
      </c>
      <c r="HV22">
        <v>0.6175389</v>
      </c>
      <c r="HW22">
        <v>12.67836</v>
      </c>
      <c r="HX22">
        <v>5.8929370000000003E-5</v>
      </c>
      <c r="HY22">
        <v>1.946618E-2</v>
      </c>
      <c r="HZ22">
        <v>0.61817569999999999</v>
      </c>
      <c r="IA22">
        <v>13.78607</v>
      </c>
      <c r="IB22">
        <v>4.8572880000000002E-5</v>
      </c>
      <c r="IC22">
        <v>1.595094E-2</v>
      </c>
      <c r="ID22">
        <v>0.61883279999999996</v>
      </c>
      <c r="IE22">
        <v>13.96963</v>
      </c>
      <c r="IF22">
        <v>4.242159E-5</v>
      </c>
      <c r="IG22">
        <v>1.384093E-2</v>
      </c>
      <c r="IH22">
        <v>0.61947600000000003</v>
      </c>
      <c r="II22">
        <v>14.470409999999999</v>
      </c>
      <c r="IJ22">
        <v>3.8905310000000002E-5</v>
      </c>
      <c r="IK22">
        <v>1.2624659999999999E-2</v>
      </c>
      <c r="IL22">
        <v>0.62013200000000002</v>
      </c>
      <c r="IM22">
        <v>14.87886</v>
      </c>
      <c r="IN22">
        <v>3.6753050000000002E-5</v>
      </c>
      <c r="IO22">
        <v>1.187042E-2</v>
      </c>
      <c r="IP22">
        <v>0.62077720000000003</v>
      </c>
      <c r="IQ22">
        <v>14.27486</v>
      </c>
      <c r="IR22">
        <v>3.508267E-5</v>
      </c>
      <c r="IS22">
        <v>1.1291839999999999E-2</v>
      </c>
      <c r="IT22">
        <v>0.62139860000000002</v>
      </c>
      <c r="IU22">
        <v>13.298780000000001</v>
      </c>
      <c r="IV22">
        <v>3.379213E-5</v>
      </c>
      <c r="IW22">
        <v>1.083659E-2</v>
      </c>
      <c r="IX22">
        <v>0.62192769999999997</v>
      </c>
      <c r="IY22">
        <v>12.81953</v>
      </c>
      <c r="IZ22">
        <v>3.3845169999999997E-5</v>
      </c>
      <c r="JA22">
        <v>1.075924E-2</v>
      </c>
      <c r="JB22">
        <v>0.62195560000000005</v>
      </c>
      <c r="JC22">
        <v>12.97814</v>
      </c>
      <c r="JD22">
        <v>4.0779650000000002E-5</v>
      </c>
      <c r="JE22">
        <v>1.2861559999999999E-2</v>
      </c>
      <c r="JF22">
        <v>0.62175130000000001</v>
      </c>
      <c r="JG22">
        <v>14.38565</v>
      </c>
      <c r="JH22">
        <v>4.7079480000000001E-5</v>
      </c>
      <c r="JI22">
        <v>1.4909240000000001E-2</v>
      </c>
      <c r="JJ22">
        <v>0.62148539999999997</v>
      </c>
      <c r="JK22">
        <v>15.631769999999999</v>
      </c>
      <c r="JL22">
        <v>4.9599599999999999E-5</v>
      </c>
      <c r="JM22">
        <v>1.575847E-2</v>
      </c>
      <c r="JN22">
        <v>0.62123450000000002</v>
      </c>
      <c r="JO22">
        <v>16.126619999999999</v>
      </c>
      <c r="JP22">
        <v>4.9800399999999998E-5</v>
      </c>
      <c r="JQ22">
        <v>1.5843469999999998E-2</v>
      </c>
      <c r="JR22">
        <v>0.62101430000000002</v>
      </c>
      <c r="JS22">
        <v>16.073989999999998</v>
      </c>
      <c r="JT22">
        <v>4.8703370000000003E-5</v>
      </c>
      <c r="JU22">
        <v>1.55014E-2</v>
      </c>
      <c r="JV22">
        <v>0.62079669999999998</v>
      </c>
      <c r="JW22">
        <v>15.05242</v>
      </c>
      <c r="JX22">
        <v>4.716394E-5</v>
      </c>
      <c r="JY22">
        <v>1.501096E-2</v>
      </c>
      <c r="JZ22">
        <v>0.62056860000000003</v>
      </c>
      <c r="KA22">
        <v>13.63522</v>
      </c>
      <c r="KB22">
        <v>4.5319579999999997E-5</v>
      </c>
      <c r="KC22">
        <v>1.4428160000000001E-2</v>
      </c>
      <c r="KD22">
        <v>0.62037900000000001</v>
      </c>
      <c r="KE22">
        <v>13.050689999999999</v>
      </c>
      <c r="KF22">
        <v>4.3322780000000003E-5</v>
      </c>
      <c r="KG22">
        <v>1.3798899999999999E-2</v>
      </c>
      <c r="KH22">
        <v>0.6203225</v>
      </c>
      <c r="KI22">
        <v>13.048830000000001</v>
      </c>
      <c r="KJ22">
        <v>4.0130770000000003E-5</v>
      </c>
      <c r="KK22">
        <v>1.2791810000000001E-2</v>
      </c>
      <c r="KL22">
        <v>0.62031510000000001</v>
      </c>
      <c r="KM22">
        <v>13.915290000000001</v>
      </c>
      <c r="KN22">
        <v>3.7098419999999998E-5</v>
      </c>
      <c r="KO22">
        <v>1.1818560000000001E-2</v>
      </c>
      <c r="KP22">
        <v>0.62034299999999998</v>
      </c>
      <c r="KQ22">
        <v>14.67468</v>
      </c>
      <c r="KR22">
        <v>3.4951540000000002E-5</v>
      </c>
      <c r="KS22">
        <v>1.1123060000000001E-2</v>
      </c>
      <c r="KT22">
        <v>0.62035569999999995</v>
      </c>
      <c r="KU22">
        <v>14.619759999999999</v>
      </c>
      <c r="KV22">
        <v>3.3207309999999997E-5</v>
      </c>
      <c r="KW22">
        <v>1.056584E-2</v>
      </c>
      <c r="KX22">
        <v>0.62033579999999999</v>
      </c>
      <c r="KY22">
        <v>14.47606</v>
      </c>
      <c r="KZ22">
        <v>3.1765789999999999E-5</v>
      </c>
      <c r="LA22">
        <v>1.0106250000000001E-2</v>
      </c>
      <c r="LB22">
        <v>0.62035320000000005</v>
      </c>
      <c r="LC22">
        <v>13.9008</v>
      </c>
      <c r="LD22">
        <v>3.04986E-5</v>
      </c>
      <c r="LE22">
        <v>9.7049609999999998E-3</v>
      </c>
      <c r="LF22">
        <v>0.62036919999999995</v>
      </c>
      <c r="LG22">
        <v>13.372400000000001</v>
      </c>
      <c r="LH22">
        <v>2.935569E-5</v>
      </c>
      <c r="LI22">
        <v>9.3406770000000004E-3</v>
      </c>
      <c r="LJ22">
        <v>0.62033309999999997</v>
      </c>
      <c r="LK22">
        <v>13.088800000000001</v>
      </c>
      <c r="LL22">
        <v>2.8413400000000001E-5</v>
      </c>
      <c r="LM22">
        <v>9.0376539999999991E-3</v>
      </c>
      <c r="LN22">
        <v>0.62018470000000003</v>
      </c>
      <c r="LO22">
        <v>13.243399999999999</v>
      </c>
      <c r="LP22">
        <v>2.8401680000000001E-5</v>
      </c>
      <c r="LQ22">
        <v>9.0275340000000003E-3</v>
      </c>
      <c r="LR22">
        <v>0.61996280000000004</v>
      </c>
      <c r="LS22">
        <v>14.40593</v>
      </c>
      <c r="LT22">
        <v>2.8303809999999999E-5</v>
      </c>
      <c r="LU22">
        <v>9.0124479999999993E-3</v>
      </c>
      <c r="LV22">
        <v>0.61975060000000004</v>
      </c>
      <c r="LW22">
        <v>15.526</v>
      </c>
      <c r="LX22">
        <v>2.782695E-5</v>
      </c>
      <c r="LY22">
        <v>8.8727719999999993E-3</v>
      </c>
      <c r="LZ22">
        <v>0.6195271</v>
      </c>
      <c r="MA22">
        <v>16.188410000000001</v>
      </c>
      <c r="MB22">
        <v>2.7050029999999999E-5</v>
      </c>
      <c r="MC22">
        <v>8.6346949999999995E-3</v>
      </c>
      <c r="MD22">
        <v>0.61932030000000005</v>
      </c>
      <c r="ME22">
        <v>16.2713</v>
      </c>
      <c r="MF22">
        <v>2.614343E-5</v>
      </c>
      <c r="MG22">
        <v>8.3515940000000004E-3</v>
      </c>
      <c r="MH22">
        <v>0.61909009999999998</v>
      </c>
      <c r="MI22">
        <v>15.554589999999999</v>
      </c>
      <c r="MJ22">
        <v>2.520548E-5</v>
      </c>
      <c r="MK22">
        <v>8.0574970000000003E-3</v>
      </c>
      <c r="ML22">
        <v>0.61886629999999998</v>
      </c>
      <c r="MM22">
        <v>14.03213</v>
      </c>
      <c r="MN22">
        <v>2.4223920000000002E-5</v>
      </c>
      <c r="MO22">
        <v>7.751249E-3</v>
      </c>
      <c r="MP22">
        <v>0.6186661</v>
      </c>
      <c r="MQ22">
        <v>13.253819999999999</v>
      </c>
      <c r="MR22">
        <v>2.3392130000000001E-5</v>
      </c>
      <c r="MS22">
        <v>7.4874019999999998E-3</v>
      </c>
      <c r="MT22">
        <v>0.61844549999999998</v>
      </c>
      <c r="MU22">
        <v>13.225809999999999</v>
      </c>
      <c r="MV22">
        <v>2.2519030000000001E-5</v>
      </c>
      <c r="MW22">
        <v>7.2108900000000002E-3</v>
      </c>
      <c r="MX22">
        <v>0.61822809999999995</v>
      </c>
      <c r="MY22">
        <v>13.933820000000001</v>
      </c>
      <c r="MZ22">
        <v>2.1709789999999999E-5</v>
      </c>
      <c r="NA22">
        <v>6.954025E-3</v>
      </c>
      <c r="NB22">
        <v>0.61802690000000005</v>
      </c>
      <c r="NC22">
        <v>14.92745</v>
      </c>
      <c r="ND22">
        <v>2.090136E-5</v>
      </c>
      <c r="NE22">
        <v>6.6985819999999998E-3</v>
      </c>
      <c r="NF22">
        <v>0.61802690000000005</v>
      </c>
      <c r="NG22">
        <v>14.92745</v>
      </c>
      <c r="NH22">
        <v>2.090136E-5</v>
      </c>
      <c r="NI22">
        <v>6.6985819999999998E-3</v>
      </c>
      <c r="NJ22">
        <v>0.61802690000000005</v>
      </c>
      <c r="NK22">
        <v>14.92745</v>
      </c>
      <c r="NL22">
        <v>2.090136E-5</v>
      </c>
      <c r="NM22">
        <v>6.6985819999999998E-3</v>
      </c>
      <c r="NN22">
        <v>0.61802690000000005</v>
      </c>
      <c r="NO22">
        <v>14.92745</v>
      </c>
      <c r="NP22">
        <v>2.090136E-5</v>
      </c>
      <c r="NQ22">
        <v>6.6985819999999998E-3</v>
      </c>
      <c r="NR22">
        <v>0.61802690000000005</v>
      </c>
      <c r="NS22">
        <v>14.92745</v>
      </c>
      <c r="NT22">
        <v>2.090136E-5</v>
      </c>
      <c r="NU22">
        <v>6.6985819999999998E-3</v>
      </c>
      <c r="NV22">
        <v>0.61802690000000005</v>
      </c>
      <c r="NW22">
        <v>14.92745</v>
      </c>
      <c r="NX22">
        <v>2.090136E-5</v>
      </c>
      <c r="NY22">
        <v>6.6985819999999998E-3</v>
      </c>
      <c r="NZ22">
        <v>0.61802690000000005</v>
      </c>
      <c r="OA22">
        <v>14.92745</v>
      </c>
      <c r="OB22">
        <v>2.090136E-5</v>
      </c>
      <c r="OC22">
        <v>6.6985819999999998E-3</v>
      </c>
      <c r="OD22">
        <v>0.61802690000000005</v>
      </c>
      <c r="OE22">
        <v>14.92745</v>
      </c>
      <c r="OF22">
        <v>2.090136E-5</v>
      </c>
      <c r="OG22">
        <v>6.6985819999999998E-3</v>
      </c>
      <c r="OH22">
        <v>0.61802690000000005</v>
      </c>
      <c r="OI22">
        <v>14.92745</v>
      </c>
      <c r="OJ22">
        <v>2.090136E-5</v>
      </c>
      <c r="OK22">
        <v>6.6985819999999998E-3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0.83682270000000003</v>
      </c>
      <c r="G23">
        <v>14.89687</v>
      </c>
      <c r="H23">
        <v>1.2674970000000001</v>
      </c>
      <c r="I23">
        <v>542.84100000000001</v>
      </c>
      <c r="J23">
        <v>0.83524569999999998</v>
      </c>
      <c r="K23">
        <v>15.815160000000001</v>
      </c>
      <c r="L23">
        <v>8.7011580000000005E-2</v>
      </c>
      <c r="M23">
        <v>28.92388</v>
      </c>
      <c r="N23">
        <v>0.83367400000000003</v>
      </c>
      <c r="O23">
        <v>16.27384</v>
      </c>
      <c r="P23" s="1">
        <v>7.5125750000000005E-2</v>
      </c>
      <c r="Q23">
        <v>24.629439999999999</v>
      </c>
      <c r="R23">
        <v>0.83208009999999999</v>
      </c>
      <c r="S23">
        <v>16.262419999999999</v>
      </c>
      <c r="T23" s="1">
        <v>6.7494689999999996E-2</v>
      </c>
      <c r="U23" s="1">
        <v>22.157080000000001</v>
      </c>
      <c r="V23">
        <v>0.83046379999999997</v>
      </c>
      <c r="W23">
        <v>16.440539999999999</v>
      </c>
      <c r="X23" s="1">
        <v>6.0744319999999997E-2</v>
      </c>
      <c r="Y23" s="1">
        <v>19.970009999999998</v>
      </c>
      <c r="Z23">
        <v>0.82883439999999997</v>
      </c>
      <c r="AA23">
        <v>15.96705</v>
      </c>
      <c r="AB23" s="1">
        <v>5.4730000000000001E-2</v>
      </c>
      <c r="AC23" s="1">
        <v>18.01454</v>
      </c>
      <c r="AD23">
        <v>0.82717010000000002</v>
      </c>
      <c r="AE23">
        <v>14.962249999999999</v>
      </c>
      <c r="AF23" s="1">
        <v>4.9450760000000003E-2</v>
      </c>
      <c r="AG23" s="1">
        <v>16.302759999999999</v>
      </c>
      <c r="AH23">
        <v>0.82486369999999998</v>
      </c>
      <c r="AI23">
        <v>14.64438</v>
      </c>
      <c r="AJ23" s="1">
        <v>4.8744500000000003E-2</v>
      </c>
      <c r="AK23" s="1">
        <v>15.96017</v>
      </c>
      <c r="AL23">
        <v>0.82085189999999997</v>
      </c>
      <c r="AM23">
        <v>14.76216</v>
      </c>
      <c r="AN23" s="1">
        <v>5.5159909999999999E-2</v>
      </c>
      <c r="AO23" s="1">
        <v>18.16037</v>
      </c>
      <c r="AP23">
        <v>0.81524870000000005</v>
      </c>
      <c r="AQ23">
        <v>15.66408</v>
      </c>
      <c r="AR23" s="1">
        <v>5.5248220000000001E-2</v>
      </c>
      <c r="AS23" s="1">
        <v>18.39472</v>
      </c>
      <c r="AT23">
        <v>0.80924180000000001</v>
      </c>
      <c r="AU23">
        <v>16.262899999999998</v>
      </c>
      <c r="AV23" s="1">
        <v>5.145549E-2</v>
      </c>
      <c r="AW23" s="1">
        <v>17.288209999999999</v>
      </c>
      <c r="AX23">
        <v>0.80298190000000003</v>
      </c>
      <c r="AY23">
        <v>16.323429999999998</v>
      </c>
      <c r="AZ23" s="1">
        <v>4.6287580000000002E-2</v>
      </c>
      <c r="BA23" s="1">
        <v>15.68404</v>
      </c>
      <c r="BB23">
        <v>0.79665359999999996</v>
      </c>
      <c r="BC23">
        <v>16.32403</v>
      </c>
      <c r="BD23" s="1">
        <v>4.0751240000000001E-2</v>
      </c>
      <c r="BE23" s="1">
        <v>13.915430000000001</v>
      </c>
      <c r="BF23">
        <v>0.79020089999999998</v>
      </c>
      <c r="BG23">
        <v>15.8017</v>
      </c>
      <c r="BH23" s="1">
        <v>3.5844239999999999E-2</v>
      </c>
      <c r="BI23" s="1">
        <v>12.32855</v>
      </c>
      <c r="BJ23">
        <v>0.78390850000000001</v>
      </c>
      <c r="BK23">
        <v>15.04975</v>
      </c>
      <c r="BL23" s="1">
        <v>3.1661599999999998E-2</v>
      </c>
      <c r="BM23" s="1">
        <v>10.97899</v>
      </c>
      <c r="BN23">
        <v>0.77749429999999997</v>
      </c>
      <c r="BO23">
        <v>14.795590000000001</v>
      </c>
      <c r="BP23" s="1">
        <v>2.7745160000000001E-2</v>
      </c>
      <c r="BQ23" s="1">
        <v>9.6842269999999999</v>
      </c>
      <c r="BR23">
        <v>0.77087589999999995</v>
      </c>
      <c r="BS23">
        <v>14.806850000000001</v>
      </c>
      <c r="BT23" s="1">
        <v>2.436816E-2</v>
      </c>
      <c r="BU23" s="1">
        <v>8.5796480000000006</v>
      </c>
      <c r="BV23">
        <v>0.76403109999999996</v>
      </c>
      <c r="BW23">
        <v>15.0168</v>
      </c>
      <c r="BX23" s="1">
        <v>2.123599E-2</v>
      </c>
      <c r="BY23" s="1">
        <v>7.5381340000000003</v>
      </c>
      <c r="BZ23">
        <v>0.75698299999999996</v>
      </c>
      <c r="CA23">
        <v>15.68558</v>
      </c>
      <c r="CB23" s="1">
        <v>1.8572769999999999E-2</v>
      </c>
      <c r="CC23" s="1">
        <v>6.6497679999999999</v>
      </c>
      <c r="CD23">
        <v>0.74978230000000001</v>
      </c>
      <c r="CE23">
        <v>15.8483</v>
      </c>
      <c r="CF23" s="1">
        <v>1.620249E-2</v>
      </c>
      <c r="CG23" s="1">
        <v>5.8543989999999999</v>
      </c>
      <c r="CH23">
        <v>0.74244900000000003</v>
      </c>
      <c r="CI23">
        <v>15.693390000000001</v>
      </c>
      <c r="CJ23" s="1">
        <v>1.406232E-2</v>
      </c>
      <c r="CK23" s="1">
        <v>5.1284890000000001</v>
      </c>
      <c r="CL23">
        <v>0.73507920000000004</v>
      </c>
      <c r="CM23">
        <v>15.07485</v>
      </c>
      <c r="CN23" s="1">
        <v>1.223921E-2</v>
      </c>
      <c r="CO23" s="1">
        <v>4.5038</v>
      </c>
      <c r="CP23">
        <v>0.72783679999999995</v>
      </c>
      <c r="CQ23">
        <v>14.71965</v>
      </c>
      <c r="CR23" s="1">
        <v>1.0778289999999999E-2</v>
      </c>
      <c r="CS23" s="1">
        <v>3.9999440000000002</v>
      </c>
      <c r="CT23">
        <v>0.72088660000000004</v>
      </c>
      <c r="CU23">
        <v>14.56827</v>
      </c>
      <c r="CV23" s="1">
        <v>9.3395679999999995E-3</v>
      </c>
      <c r="CW23" s="1">
        <v>3.5006620000000002</v>
      </c>
      <c r="CX23">
        <v>0.71393740000000006</v>
      </c>
      <c r="CY23">
        <v>14.370150000000001</v>
      </c>
      <c r="CZ23" s="1">
        <v>8.0863529999999992E-3</v>
      </c>
      <c r="DA23" s="1">
        <v>3.0539019999999999</v>
      </c>
      <c r="DB23">
        <v>0.70670290000000002</v>
      </c>
      <c r="DC23">
        <v>14.454639999999999</v>
      </c>
      <c r="DD23" s="1">
        <v>6.9636749999999999E-3</v>
      </c>
      <c r="DE23" s="1">
        <v>2.653651</v>
      </c>
      <c r="DF23">
        <v>0.6990864</v>
      </c>
      <c r="DG23">
        <v>15.057840000000001</v>
      </c>
      <c r="DH23" s="1">
        <v>6.0340009999999998E-3</v>
      </c>
      <c r="DI23" s="1">
        <v>2.3198829999999999</v>
      </c>
      <c r="DJ23">
        <v>0.69124419999999998</v>
      </c>
      <c r="DK23">
        <v>15.464130000000001</v>
      </c>
      <c r="DL23" s="1">
        <v>5.1940889999999998E-3</v>
      </c>
      <c r="DM23" s="1">
        <v>2.016391</v>
      </c>
      <c r="DN23">
        <v>0.68323089999999997</v>
      </c>
      <c r="DO23">
        <v>15.6473</v>
      </c>
      <c r="DP23" s="1">
        <v>4.459958E-3</v>
      </c>
      <c r="DQ23" s="1">
        <v>1.748326</v>
      </c>
      <c r="DR23">
        <v>0.67536229999999997</v>
      </c>
      <c r="DS23">
        <v>15.10056</v>
      </c>
      <c r="DT23" s="1">
        <v>3.8274350000000001E-3</v>
      </c>
      <c r="DU23" s="1">
        <v>1.5132369999999999</v>
      </c>
      <c r="DV23">
        <v>0.66766239999999999</v>
      </c>
      <c r="DW23">
        <v>14.37265</v>
      </c>
      <c r="DX23" s="1">
        <v>3.31818E-3</v>
      </c>
      <c r="DY23" s="1">
        <v>1.324648</v>
      </c>
      <c r="DZ23">
        <v>0.66151409999999999</v>
      </c>
      <c r="EA23">
        <v>14.16131</v>
      </c>
      <c r="EB23" s="1">
        <v>2.8195379999999999E-3</v>
      </c>
      <c r="EC23" s="1">
        <v>1.1349499999999999</v>
      </c>
      <c r="ED23">
        <v>0.65641740000000004</v>
      </c>
      <c r="EE23">
        <v>14.14785</v>
      </c>
      <c r="EF23" s="1">
        <v>2.2404310000000002E-3</v>
      </c>
      <c r="EG23" s="1">
        <v>0.91009470000000003</v>
      </c>
      <c r="EH23">
        <v>0.65192260000000002</v>
      </c>
      <c r="EI23">
        <v>14.801830000000001</v>
      </c>
      <c r="EJ23" s="1">
        <v>1.731947E-3</v>
      </c>
      <c r="EK23" s="1">
        <v>0.70575540000000003</v>
      </c>
      <c r="EL23">
        <v>0.64738649999999998</v>
      </c>
      <c r="EM23">
        <v>15.434189999999999</v>
      </c>
      <c r="EN23" s="1">
        <v>1.408463E-3</v>
      </c>
      <c r="EO23" s="1">
        <v>0.57500859999999998</v>
      </c>
      <c r="EP23">
        <v>0.6429859</v>
      </c>
      <c r="EQ23">
        <v>15.36337</v>
      </c>
      <c r="ER23" s="1">
        <v>1.1691799999999999E-3</v>
      </c>
      <c r="ES23" s="1">
        <v>0.47904140000000001</v>
      </c>
      <c r="ET23">
        <v>0.63867370000000001</v>
      </c>
      <c r="EU23">
        <v>15.41874</v>
      </c>
      <c r="EV23" s="1">
        <v>1.000744E-3</v>
      </c>
      <c r="EW23" s="1">
        <v>0.41076770000000001</v>
      </c>
      <c r="EX23">
        <v>0.6341618</v>
      </c>
      <c r="EY23">
        <v>15.075570000000001</v>
      </c>
      <c r="EZ23" s="1">
        <v>8.6640939999999998E-4</v>
      </c>
      <c r="FA23" s="1">
        <v>0.3570933</v>
      </c>
      <c r="FB23">
        <v>0.63026510000000002</v>
      </c>
      <c r="FC23">
        <v>13.8957</v>
      </c>
      <c r="FD23" s="1">
        <v>7.6490909999999996E-4</v>
      </c>
      <c r="FE23" s="1">
        <v>0.31551600000000002</v>
      </c>
      <c r="FF23">
        <v>0.62682269999999995</v>
      </c>
      <c r="FG23">
        <v>13.15776</v>
      </c>
      <c r="FH23" s="1">
        <v>6.7365920000000002E-4</v>
      </c>
      <c r="FI23" s="1">
        <v>0.27971760000000001</v>
      </c>
      <c r="FJ23">
        <v>0.62504700000000002</v>
      </c>
      <c r="FK23">
        <v>13.05748</v>
      </c>
      <c r="FL23" s="1">
        <v>4.9875440000000004E-4</v>
      </c>
      <c r="FM23" s="1">
        <v>0.20906839999999999</v>
      </c>
      <c r="FN23">
        <v>0.62443490000000001</v>
      </c>
      <c r="FO23">
        <v>14.15545</v>
      </c>
      <c r="FP23" s="1">
        <v>3.4818529999999998E-4</v>
      </c>
      <c r="FQ23" s="1">
        <v>0.14554300000000001</v>
      </c>
      <c r="FR23">
        <v>0.62409139999999996</v>
      </c>
      <c r="FS23">
        <v>15.31911</v>
      </c>
      <c r="FT23" s="1">
        <v>2.5876289999999998E-4</v>
      </c>
      <c r="FU23" s="1">
        <v>0.10740520000000001</v>
      </c>
      <c r="FV23">
        <v>0.62377300000000002</v>
      </c>
      <c r="FW23">
        <v>15.81734</v>
      </c>
      <c r="FX23" s="1">
        <v>2.099236E-4</v>
      </c>
      <c r="FY23" s="1">
        <v>8.6526950000000005E-2</v>
      </c>
      <c r="FZ23">
        <v>0.62340790000000001</v>
      </c>
      <c r="GA23">
        <v>15.784319999999999</v>
      </c>
      <c r="GB23" s="1">
        <v>1.8089070000000001E-4</v>
      </c>
      <c r="GC23" s="1">
        <v>7.417348E-2</v>
      </c>
      <c r="GD23">
        <v>0.6229808</v>
      </c>
      <c r="GE23">
        <v>14.81686</v>
      </c>
      <c r="GF23" s="1">
        <v>1.6259600000000001E-4</v>
      </c>
      <c r="GG23" s="1">
        <v>6.6382839999999999E-2</v>
      </c>
      <c r="GH23">
        <v>0.62255939999999999</v>
      </c>
      <c r="GI23">
        <v>13.391030000000001</v>
      </c>
      <c r="GJ23" s="1">
        <v>1.4907510000000001E-4</v>
      </c>
      <c r="GK23" s="1">
        <v>6.0645789999999998E-2</v>
      </c>
      <c r="GL23">
        <v>0.62215209999999999</v>
      </c>
      <c r="GM23">
        <v>12.67024</v>
      </c>
      <c r="GN23" s="1">
        <v>1.3780070000000001E-4</v>
      </c>
      <c r="GO23" s="1">
        <v>5.596023E-2</v>
      </c>
      <c r="GP23">
        <v>0.62196589999999996</v>
      </c>
      <c r="GQ23">
        <v>12.670959999999999</v>
      </c>
      <c r="GR23" s="1">
        <v>1.2151619999999999E-4</v>
      </c>
      <c r="GS23" s="1">
        <v>4.9350159999999997E-2</v>
      </c>
      <c r="GT23">
        <v>0.6219557</v>
      </c>
      <c r="GU23">
        <v>13.96926</v>
      </c>
      <c r="GV23" s="1">
        <v>1.064917E-4</v>
      </c>
      <c r="GW23" s="1">
        <v>4.3044770000000003E-2</v>
      </c>
      <c r="GX23">
        <v>0.62195259999999997</v>
      </c>
      <c r="GY23">
        <v>15.175269999999999</v>
      </c>
      <c r="GZ23" s="1">
        <v>9.6511650000000003E-5</v>
      </c>
      <c r="HA23" s="1">
        <v>3.8823719999999999E-2</v>
      </c>
      <c r="HB23">
        <v>0.62199009999999999</v>
      </c>
      <c r="HC23">
        <v>15.66107</v>
      </c>
      <c r="HD23">
        <v>8.9237899999999995E-5</v>
      </c>
      <c r="HE23" s="1">
        <v>3.5745010000000001E-2</v>
      </c>
      <c r="HF23">
        <v>0.62199459999999995</v>
      </c>
      <c r="HG23">
        <v>15.52346</v>
      </c>
      <c r="HH23">
        <v>8.3935689999999996E-5</v>
      </c>
      <c r="HI23" s="1">
        <v>3.3501990000000002E-2</v>
      </c>
      <c r="HJ23">
        <v>0.62200610000000001</v>
      </c>
      <c r="HK23">
        <v>14.64935</v>
      </c>
      <c r="HL23">
        <v>7.9367539999999998E-5</v>
      </c>
      <c r="HM23" s="1">
        <v>3.156751E-2</v>
      </c>
      <c r="HN23">
        <v>0.62200889999999998</v>
      </c>
      <c r="HO23">
        <v>13.269299999999999</v>
      </c>
      <c r="HP23">
        <v>7.5454769999999999E-5</v>
      </c>
      <c r="HQ23" s="1">
        <v>2.9907389999999999E-2</v>
      </c>
      <c r="HR23">
        <v>0.62206819999999996</v>
      </c>
      <c r="HS23">
        <v>12.572609999999999</v>
      </c>
      <c r="HT23">
        <v>7.0989229999999997E-5</v>
      </c>
      <c r="HU23" s="1">
        <v>2.8096059999999999E-2</v>
      </c>
      <c r="HV23">
        <v>0.62250879999999997</v>
      </c>
      <c r="HW23">
        <v>12.64433</v>
      </c>
      <c r="HX23">
        <v>6.0163320000000002E-5</v>
      </c>
      <c r="HY23" s="1">
        <v>2.3869430000000001E-2</v>
      </c>
      <c r="HZ23">
        <v>0.62315180000000003</v>
      </c>
      <c r="IA23">
        <v>13.74606</v>
      </c>
      <c r="IB23">
        <v>4.940443E-5</v>
      </c>
      <c r="IC23">
        <v>1.948954E-2</v>
      </c>
      <c r="ID23">
        <v>0.62385579999999996</v>
      </c>
      <c r="IE23">
        <v>14.00972</v>
      </c>
      <c r="IF23">
        <v>4.2918070000000003E-5</v>
      </c>
      <c r="IG23">
        <v>1.6812529999999999E-2</v>
      </c>
      <c r="IH23">
        <v>0.62457859999999998</v>
      </c>
      <c r="II23">
        <v>14.49178</v>
      </c>
      <c r="IJ23">
        <v>3.9210549999999997E-5</v>
      </c>
      <c r="IK23">
        <v>1.5268199999999999E-2</v>
      </c>
      <c r="IL23">
        <v>0.62528159999999999</v>
      </c>
      <c r="IM23">
        <v>14.93661</v>
      </c>
      <c r="IN23">
        <v>3.695537E-5</v>
      </c>
      <c r="IO23">
        <v>1.431924E-2</v>
      </c>
      <c r="IP23">
        <v>0.62596070000000004</v>
      </c>
      <c r="IQ23">
        <v>14.38077</v>
      </c>
      <c r="IR23">
        <v>3.5266489999999998E-5</v>
      </c>
      <c r="IS23">
        <v>1.3616140000000001E-2</v>
      </c>
      <c r="IT23">
        <v>0.62660369999999999</v>
      </c>
      <c r="IU23">
        <v>13.37083</v>
      </c>
      <c r="IV23">
        <v>3.3920100000000001E-5</v>
      </c>
      <c r="IW23">
        <v>1.304782E-2</v>
      </c>
      <c r="IX23">
        <v>0.62718479999999999</v>
      </c>
      <c r="IY23">
        <v>12.82769</v>
      </c>
      <c r="IZ23">
        <v>3.358987E-5</v>
      </c>
      <c r="JA23">
        <v>1.282402E-2</v>
      </c>
      <c r="JB23">
        <v>0.6272913</v>
      </c>
      <c r="JC23">
        <v>12.9513</v>
      </c>
      <c r="JD23">
        <v>3.9975670000000002E-5</v>
      </c>
      <c r="JE23">
        <v>1.511501E-2</v>
      </c>
      <c r="JF23">
        <v>0.62713319999999995</v>
      </c>
      <c r="JG23">
        <v>14.3444</v>
      </c>
      <c r="JH23">
        <v>4.6600700000000003E-5</v>
      </c>
      <c r="JI23">
        <v>1.7691829999999999E-2</v>
      </c>
      <c r="JJ23">
        <v>0.62688200000000005</v>
      </c>
      <c r="JK23">
        <v>15.67675</v>
      </c>
      <c r="JL23">
        <v>4.9479879999999999E-5</v>
      </c>
      <c r="JM23">
        <v>1.8850309999999999E-2</v>
      </c>
      <c r="JN23">
        <v>0.62661809999999996</v>
      </c>
      <c r="JO23">
        <v>16.23912</v>
      </c>
      <c r="JP23">
        <v>4.9862099999999998E-5</v>
      </c>
      <c r="JQ23">
        <v>1.902351E-2</v>
      </c>
      <c r="JR23">
        <v>0.62638950000000004</v>
      </c>
      <c r="JS23">
        <v>16.21799</v>
      </c>
      <c r="JT23">
        <v>4.8855450000000003E-5</v>
      </c>
      <c r="JU23">
        <v>1.864977E-2</v>
      </c>
      <c r="JV23">
        <v>0.62615750000000003</v>
      </c>
      <c r="JW23">
        <v>15.218059999999999</v>
      </c>
      <c r="JX23">
        <v>4.7338720000000003E-5</v>
      </c>
      <c r="JY23">
        <v>1.8071719999999999E-2</v>
      </c>
      <c r="JZ23">
        <v>0.62592840000000005</v>
      </c>
      <c r="KA23">
        <v>13.74316</v>
      </c>
      <c r="KB23">
        <v>4.5532189999999997E-5</v>
      </c>
      <c r="KC23">
        <v>1.7389060000000001E-2</v>
      </c>
      <c r="KD23">
        <v>0.62573800000000002</v>
      </c>
      <c r="KE23">
        <v>13.068949999999999</v>
      </c>
      <c r="KF23">
        <v>4.3579399999999998E-5</v>
      </c>
      <c r="KG23">
        <v>1.6648799999999998E-2</v>
      </c>
      <c r="KH23">
        <v>0.62563899999999995</v>
      </c>
      <c r="KI23">
        <v>13.03773</v>
      </c>
      <c r="KJ23">
        <v>4.0460249999999999E-5</v>
      </c>
      <c r="KK23">
        <v>1.5475849999999999E-2</v>
      </c>
      <c r="KL23">
        <v>0.6256292</v>
      </c>
      <c r="KM23">
        <v>13.886760000000001</v>
      </c>
      <c r="KN23">
        <v>3.7367080000000002E-5</v>
      </c>
      <c r="KO23">
        <v>1.428516E-2</v>
      </c>
      <c r="KP23">
        <v>0.62564220000000004</v>
      </c>
      <c r="KQ23">
        <v>14.705360000000001</v>
      </c>
      <c r="KR23">
        <v>3.5137869999999999E-5</v>
      </c>
      <c r="KS23">
        <v>1.341548E-2</v>
      </c>
      <c r="KT23">
        <v>0.6256505</v>
      </c>
      <c r="KU23">
        <v>14.6936</v>
      </c>
      <c r="KV23">
        <v>3.3367069999999999E-5</v>
      </c>
      <c r="KW23">
        <v>1.2736829999999999E-2</v>
      </c>
      <c r="KX23">
        <v>0.62565400000000004</v>
      </c>
      <c r="KY23">
        <v>14.5402</v>
      </c>
      <c r="KZ23">
        <v>3.1907460000000003E-5</v>
      </c>
      <c r="LA23">
        <v>1.2177210000000001E-2</v>
      </c>
      <c r="LB23">
        <v>0.62563899999999995</v>
      </c>
      <c r="LC23">
        <v>13.97606</v>
      </c>
      <c r="LD23">
        <v>3.0630779999999997E-5</v>
      </c>
      <c r="LE23">
        <v>1.169214E-2</v>
      </c>
      <c r="LF23">
        <v>0.62565550000000003</v>
      </c>
      <c r="LG23">
        <v>13.40804</v>
      </c>
      <c r="LH23">
        <v>2.9461789999999999E-5</v>
      </c>
      <c r="LI23">
        <v>1.1244550000000001E-2</v>
      </c>
      <c r="LJ23">
        <v>0.62562759999999995</v>
      </c>
      <c r="LK23">
        <v>13.09599</v>
      </c>
      <c r="LL23">
        <v>2.8471810000000001E-5</v>
      </c>
      <c r="LM23">
        <v>1.0863360000000001E-2</v>
      </c>
      <c r="LN23">
        <v>0.62548769999999998</v>
      </c>
      <c r="LO23">
        <v>13.22406</v>
      </c>
      <c r="LP23">
        <v>2.8393309999999999E-5</v>
      </c>
      <c r="LQ23">
        <v>1.082404E-2</v>
      </c>
      <c r="LR23">
        <v>0.62526610000000005</v>
      </c>
      <c r="LS23">
        <v>14.37412</v>
      </c>
      <c r="LT23">
        <v>2.8347430000000001E-5</v>
      </c>
      <c r="LU23">
        <v>1.082352E-2</v>
      </c>
      <c r="LV23">
        <v>0.6250542</v>
      </c>
      <c r="LW23">
        <v>15.5623</v>
      </c>
      <c r="LX23">
        <v>2.7894530000000001E-5</v>
      </c>
      <c r="LY23">
        <v>1.0664140000000001E-2</v>
      </c>
      <c r="LZ23">
        <v>0.62481419999999999</v>
      </c>
      <c r="MA23">
        <v>16.284890000000001</v>
      </c>
      <c r="MB23">
        <v>2.7142729999999999E-5</v>
      </c>
      <c r="MC23">
        <v>1.039088E-2</v>
      </c>
      <c r="MD23">
        <v>0.62458740000000001</v>
      </c>
      <c r="ME23">
        <v>16.405449999999998</v>
      </c>
      <c r="MF23">
        <v>2.623725E-5</v>
      </c>
      <c r="MG23">
        <v>1.005145E-2</v>
      </c>
      <c r="MH23">
        <v>0.62433879999999997</v>
      </c>
      <c r="MI23">
        <v>15.71203</v>
      </c>
      <c r="MJ23">
        <v>2.5296360000000001E-5</v>
      </c>
      <c r="MK23">
        <v>9.6984150000000002E-3</v>
      </c>
      <c r="ML23">
        <v>0.62413470000000004</v>
      </c>
      <c r="MM23">
        <v>14.16339</v>
      </c>
      <c r="MN23">
        <v>2.4331720000000001E-5</v>
      </c>
      <c r="MO23">
        <v>9.3383119999999997E-3</v>
      </c>
      <c r="MP23">
        <v>0.62391300000000005</v>
      </c>
      <c r="MQ23">
        <v>13.28523</v>
      </c>
      <c r="MR23">
        <v>2.3484609999999999E-5</v>
      </c>
      <c r="MS23">
        <v>9.0146199999999992E-3</v>
      </c>
      <c r="MT23">
        <v>0.62367170000000005</v>
      </c>
      <c r="MU23">
        <v>13.21622</v>
      </c>
      <c r="MV23">
        <v>2.2608359999999999E-5</v>
      </c>
      <c r="MW23">
        <v>8.6814839999999997E-3</v>
      </c>
      <c r="MX23">
        <v>0.62345600000000001</v>
      </c>
      <c r="MY23">
        <v>13.91165</v>
      </c>
      <c r="MZ23">
        <v>2.179242E-5</v>
      </c>
      <c r="NA23">
        <v>8.3699199999999994E-3</v>
      </c>
      <c r="NB23">
        <v>0.6232219</v>
      </c>
      <c r="NC23">
        <v>14.93248</v>
      </c>
      <c r="ND23">
        <v>2.0988719999999999E-5</v>
      </c>
      <c r="NE23">
        <v>8.0656540000000002E-3</v>
      </c>
      <c r="NF23">
        <v>0.6232219</v>
      </c>
      <c r="NG23">
        <v>14.93248</v>
      </c>
      <c r="NH23">
        <v>2.0988719999999999E-5</v>
      </c>
      <c r="NI23">
        <v>8.0656540000000002E-3</v>
      </c>
      <c r="NJ23">
        <v>0.6232219</v>
      </c>
      <c r="NK23">
        <v>14.93248</v>
      </c>
      <c r="NL23">
        <v>2.0988719999999999E-5</v>
      </c>
      <c r="NM23">
        <v>8.0656540000000002E-3</v>
      </c>
      <c r="NN23">
        <v>0.6232219</v>
      </c>
      <c r="NO23">
        <v>14.93248</v>
      </c>
      <c r="NP23">
        <v>2.0988719999999999E-5</v>
      </c>
      <c r="NQ23">
        <v>8.0656540000000002E-3</v>
      </c>
      <c r="NR23">
        <v>0.6232219</v>
      </c>
      <c r="NS23">
        <v>14.93248</v>
      </c>
      <c r="NT23">
        <v>2.0988719999999999E-5</v>
      </c>
      <c r="NU23">
        <v>8.0656540000000002E-3</v>
      </c>
      <c r="NV23">
        <v>0.6232219</v>
      </c>
      <c r="NW23">
        <v>14.93248</v>
      </c>
      <c r="NX23">
        <v>2.0988719999999999E-5</v>
      </c>
      <c r="NY23">
        <v>8.0656540000000002E-3</v>
      </c>
      <c r="NZ23">
        <v>0.6232219</v>
      </c>
      <c r="OA23">
        <v>14.93248</v>
      </c>
      <c r="OB23">
        <v>2.0988719999999999E-5</v>
      </c>
      <c r="OC23">
        <v>8.0656540000000002E-3</v>
      </c>
      <c r="OD23">
        <v>0.6232219</v>
      </c>
      <c r="OE23">
        <v>14.93248</v>
      </c>
      <c r="OF23">
        <v>2.0988719999999999E-5</v>
      </c>
      <c r="OG23">
        <v>8.0656540000000002E-3</v>
      </c>
      <c r="OH23">
        <v>0.6232219</v>
      </c>
      <c r="OI23">
        <v>14.93248</v>
      </c>
      <c r="OJ23">
        <v>2.0988719999999999E-5</v>
      </c>
      <c r="OK23">
        <v>8.0656540000000002E-3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1.035679</v>
      </c>
      <c r="G24">
        <v>14.87832</v>
      </c>
      <c r="H24">
        <v>2.3612639999999998</v>
      </c>
      <c r="I24">
        <v>908.97749999999996</v>
      </c>
      <c r="J24">
        <v>1.033838</v>
      </c>
      <c r="K24">
        <v>15.79011</v>
      </c>
      <c r="L24" s="1">
        <v>9.145172E-2</v>
      </c>
      <c r="M24">
        <v>26.682539999999999</v>
      </c>
      <c r="N24">
        <v>1.0319609999999999</v>
      </c>
      <c r="O24">
        <v>16.321549999999998</v>
      </c>
      <c r="P24" s="1">
        <v>7.5853009999999998E-2</v>
      </c>
      <c r="Q24">
        <v>21.5197</v>
      </c>
      <c r="R24">
        <v>1.0300469999999999</v>
      </c>
      <c r="S24">
        <v>16.320869999999999</v>
      </c>
      <c r="T24" s="1">
        <v>6.8141359999999998E-2</v>
      </c>
      <c r="U24" s="1">
        <v>19.356280000000002</v>
      </c>
      <c r="V24">
        <v>1.0280899999999999</v>
      </c>
      <c r="W24">
        <v>16.495930000000001</v>
      </c>
      <c r="X24" s="1">
        <v>6.1324620000000003E-2</v>
      </c>
      <c r="Y24" s="1">
        <v>17.442340000000002</v>
      </c>
      <c r="Z24">
        <v>1.026114</v>
      </c>
      <c r="AA24">
        <v>16.052099999999999</v>
      </c>
      <c r="AB24" s="1">
        <v>5.522693E-2</v>
      </c>
      <c r="AC24" s="1">
        <v>15.72512</v>
      </c>
      <c r="AD24">
        <v>1.024071</v>
      </c>
      <c r="AE24">
        <v>15.020670000000001</v>
      </c>
      <c r="AF24" s="1">
        <v>4.9905789999999998E-2</v>
      </c>
      <c r="AG24" s="1">
        <v>14.23109</v>
      </c>
      <c r="AH24">
        <v>1.0213570000000001</v>
      </c>
      <c r="AI24">
        <v>14.63852</v>
      </c>
      <c r="AJ24" s="1">
        <v>4.829025E-2</v>
      </c>
      <c r="AK24" s="1">
        <v>13.68479</v>
      </c>
      <c r="AL24">
        <v>1.0165379999999999</v>
      </c>
      <c r="AM24">
        <v>14.744680000000001</v>
      </c>
      <c r="AN24" s="1">
        <v>5.4732620000000003E-2</v>
      </c>
      <c r="AO24" s="1">
        <v>15.564260000000001</v>
      </c>
      <c r="AP24">
        <v>1.0097149999999999</v>
      </c>
      <c r="AQ24">
        <v>15.6381</v>
      </c>
      <c r="AR24" s="1">
        <v>5.5406950000000003E-2</v>
      </c>
      <c r="AS24" s="1">
        <v>15.93923</v>
      </c>
      <c r="AT24">
        <v>1.002356</v>
      </c>
      <c r="AU24">
        <v>16.301369999999999</v>
      </c>
      <c r="AV24" s="1">
        <v>5.1855430000000001E-2</v>
      </c>
      <c r="AW24" s="1">
        <v>15.0534</v>
      </c>
      <c r="AX24">
        <v>0.99475639999999999</v>
      </c>
      <c r="AY24">
        <v>16.38645</v>
      </c>
      <c r="AZ24" s="1">
        <v>4.677837E-2</v>
      </c>
      <c r="BA24" s="1">
        <v>13.691079999999999</v>
      </c>
      <c r="BB24">
        <v>0.98704360000000002</v>
      </c>
      <c r="BC24">
        <v>16.385950000000001</v>
      </c>
      <c r="BD24" s="1">
        <v>4.12246E-2</v>
      </c>
      <c r="BE24" s="1">
        <v>12.156700000000001</v>
      </c>
      <c r="BF24">
        <v>0.97923139999999997</v>
      </c>
      <c r="BG24">
        <v>15.88443</v>
      </c>
      <c r="BH24" s="1">
        <v>3.62414E-2</v>
      </c>
      <c r="BI24" s="1">
        <v>10.76207</v>
      </c>
      <c r="BJ24">
        <v>0.97166220000000003</v>
      </c>
      <c r="BK24">
        <v>15.098129999999999</v>
      </c>
      <c r="BL24" s="1">
        <v>3.2067720000000001E-2</v>
      </c>
      <c r="BM24" s="1">
        <v>9.5947340000000008</v>
      </c>
      <c r="BN24">
        <v>0.96383620000000003</v>
      </c>
      <c r="BO24">
        <v>14.799939999999999</v>
      </c>
      <c r="BP24" s="1">
        <v>2.8050100000000001E-2</v>
      </c>
      <c r="BQ24" s="1">
        <v>8.4472000000000005</v>
      </c>
      <c r="BR24">
        <v>0.95567590000000002</v>
      </c>
      <c r="BS24">
        <v>14.80208</v>
      </c>
      <c r="BT24" s="1">
        <v>2.4674749999999999E-2</v>
      </c>
      <c r="BU24" s="1">
        <v>7.493004</v>
      </c>
      <c r="BV24">
        <v>0.94720669999999996</v>
      </c>
      <c r="BW24">
        <v>15.01219</v>
      </c>
      <c r="BX24" s="1">
        <v>2.1498639999999999E-2</v>
      </c>
      <c r="BY24" s="1">
        <v>6.5808850000000003</v>
      </c>
      <c r="BZ24">
        <v>0.93850319999999998</v>
      </c>
      <c r="CA24">
        <v>15.68098</v>
      </c>
      <c r="CB24" s="1">
        <v>1.8805599999999999E-2</v>
      </c>
      <c r="CC24" s="1">
        <v>5.8047820000000003</v>
      </c>
      <c r="CD24">
        <v>0.92959579999999997</v>
      </c>
      <c r="CE24">
        <v>15.897180000000001</v>
      </c>
      <c r="CF24" s="1">
        <v>1.641509E-2</v>
      </c>
      <c r="CG24" s="1">
        <v>5.1115510000000004</v>
      </c>
      <c r="CH24">
        <v>0.92060410000000004</v>
      </c>
      <c r="CI24">
        <v>15.74555</v>
      </c>
      <c r="CJ24" s="1">
        <v>1.425235E-2</v>
      </c>
      <c r="CK24" s="1">
        <v>4.4778840000000004</v>
      </c>
      <c r="CL24">
        <v>0.91166179999999997</v>
      </c>
      <c r="CM24">
        <v>15.13395</v>
      </c>
      <c r="CN24" s="1">
        <v>1.24005E-2</v>
      </c>
      <c r="CO24" s="1">
        <v>3.9292820000000002</v>
      </c>
      <c r="CP24">
        <v>0.90283659999999999</v>
      </c>
      <c r="CQ24">
        <v>14.73155</v>
      </c>
      <c r="CR24" s="1">
        <v>1.090761E-2</v>
      </c>
      <c r="CS24" s="1">
        <v>3.4838</v>
      </c>
      <c r="CT24">
        <v>0.89459940000000004</v>
      </c>
      <c r="CU24">
        <v>14.56978</v>
      </c>
      <c r="CV24" s="1">
        <v>9.4830160000000004E-3</v>
      </c>
      <c r="CW24" s="1">
        <v>3.057391</v>
      </c>
      <c r="CX24">
        <v>0.88607550000000002</v>
      </c>
      <c r="CY24">
        <v>14.37058</v>
      </c>
      <c r="CZ24" s="1">
        <v>8.1966150000000008E-3</v>
      </c>
      <c r="DA24" s="1">
        <v>2.6616439999999999</v>
      </c>
      <c r="DB24">
        <v>0.87716609999999995</v>
      </c>
      <c r="DC24">
        <v>14.436640000000001</v>
      </c>
      <c r="DD24" s="1">
        <v>7.0670480000000003E-3</v>
      </c>
      <c r="DE24" s="1">
        <v>2.3148650000000002</v>
      </c>
      <c r="DF24">
        <v>0.86777919999999997</v>
      </c>
      <c r="DG24">
        <v>15.03571</v>
      </c>
      <c r="DH24" s="1">
        <v>6.1215719999999996E-3</v>
      </c>
      <c r="DI24" s="1">
        <v>2.021909</v>
      </c>
      <c r="DJ24">
        <v>0.85815439999999998</v>
      </c>
      <c r="DK24">
        <v>15.487489999999999</v>
      </c>
      <c r="DL24" s="1">
        <v>5.2743649999999996E-3</v>
      </c>
      <c r="DM24" s="1">
        <v>1.758249</v>
      </c>
      <c r="DN24">
        <v>0.84837249999999997</v>
      </c>
      <c r="DO24">
        <v>15.695220000000001</v>
      </c>
      <c r="DP24" s="1">
        <v>4.5308789999999998E-3</v>
      </c>
      <c r="DQ24" s="1">
        <v>1.5242</v>
      </c>
      <c r="DR24">
        <v>0.83899820000000003</v>
      </c>
      <c r="DS24">
        <v>15.17836</v>
      </c>
      <c r="DT24" s="1">
        <v>3.884073E-3</v>
      </c>
      <c r="DU24" s="1">
        <v>1.3170139999999999</v>
      </c>
      <c r="DV24">
        <v>0.83004840000000002</v>
      </c>
      <c r="DW24">
        <v>14.4122</v>
      </c>
      <c r="DX24" s="1">
        <v>3.3719980000000002E-3</v>
      </c>
      <c r="DY24" s="1">
        <v>1.15255</v>
      </c>
      <c r="DZ24">
        <v>0.82330539999999997</v>
      </c>
      <c r="EA24">
        <v>14.15418</v>
      </c>
      <c r="EB24" s="1">
        <v>2.8765140000000002E-3</v>
      </c>
      <c r="EC24" s="1">
        <v>0.9893286</v>
      </c>
      <c r="ED24">
        <v>0.81747820000000004</v>
      </c>
      <c r="EE24">
        <v>14.13866</v>
      </c>
      <c r="EF24" s="1">
        <v>2.3057220000000001E-3</v>
      </c>
      <c r="EG24" s="1">
        <v>0.79938810000000005</v>
      </c>
      <c r="EH24">
        <v>0.81237250000000005</v>
      </c>
      <c r="EI24">
        <v>14.77908</v>
      </c>
      <c r="EJ24" s="1">
        <v>1.7791300000000001E-3</v>
      </c>
      <c r="EK24" s="1">
        <v>0.61837169999999997</v>
      </c>
      <c r="EL24">
        <v>0.8072011</v>
      </c>
      <c r="EM24">
        <v>15.464639999999999</v>
      </c>
      <c r="EN24" s="1">
        <v>1.4390900000000001E-3</v>
      </c>
      <c r="EO24" s="1">
        <v>0.50026499999999996</v>
      </c>
      <c r="EP24">
        <v>0.80227610000000005</v>
      </c>
      <c r="EQ24">
        <v>15.451969999999999</v>
      </c>
      <c r="ER24" s="1">
        <v>1.1935310000000001E-3</v>
      </c>
      <c r="ES24" s="1">
        <v>0.41578100000000001</v>
      </c>
      <c r="ET24">
        <v>0.79758629999999997</v>
      </c>
      <c r="EU24">
        <v>15.49254</v>
      </c>
      <c r="EV24" s="1">
        <v>1.017135E-3</v>
      </c>
      <c r="EW24" s="1">
        <v>0.35431750000000001</v>
      </c>
      <c r="EX24">
        <v>0.79269129999999999</v>
      </c>
      <c r="EY24">
        <v>15.1723</v>
      </c>
      <c r="EZ24" s="1">
        <v>8.8047150000000003E-4</v>
      </c>
      <c r="FA24" s="1">
        <v>0.3073997</v>
      </c>
      <c r="FB24">
        <v>0.78893460000000004</v>
      </c>
      <c r="FC24">
        <v>13.99813</v>
      </c>
      <c r="FD24" s="1">
        <v>7.7386290000000003E-4</v>
      </c>
      <c r="FE24" s="1">
        <v>0.26990049999999999</v>
      </c>
      <c r="FF24">
        <v>0.78586920000000005</v>
      </c>
      <c r="FG24">
        <v>13.18169</v>
      </c>
      <c r="FH24" s="1">
        <v>6.8771710000000005E-4</v>
      </c>
      <c r="FI24" s="1">
        <v>0.2406508</v>
      </c>
      <c r="FJ24">
        <v>0.78444400000000003</v>
      </c>
      <c r="FK24">
        <v>13.04041</v>
      </c>
      <c r="FL24" s="1">
        <v>5.2019230000000004E-4</v>
      </c>
      <c r="FM24" s="1">
        <v>0.18370649999999999</v>
      </c>
      <c r="FN24">
        <v>0.78407749999999998</v>
      </c>
      <c r="FO24">
        <v>14.111560000000001</v>
      </c>
      <c r="FP24" s="1">
        <v>3.6270649999999997E-4</v>
      </c>
      <c r="FQ24" s="1">
        <v>0.12775500000000001</v>
      </c>
      <c r="FR24">
        <v>0.78397249999999996</v>
      </c>
      <c r="FS24">
        <v>15.34459</v>
      </c>
      <c r="FT24" s="1">
        <v>2.6687640000000001E-4</v>
      </c>
      <c r="FU24" s="1">
        <v>9.3296290000000004E-2</v>
      </c>
      <c r="FV24">
        <v>0.78379460000000001</v>
      </c>
      <c r="FW24">
        <v>15.92252</v>
      </c>
      <c r="FX24" s="1">
        <v>2.144378E-4</v>
      </c>
      <c r="FY24" s="1">
        <v>7.4389559999999993E-2</v>
      </c>
      <c r="FZ24">
        <v>0.78353740000000005</v>
      </c>
      <c r="GA24">
        <v>15.92249</v>
      </c>
      <c r="GB24" s="1">
        <v>1.8369560000000001E-4</v>
      </c>
      <c r="GC24" s="1">
        <v>6.3364039999999996E-2</v>
      </c>
      <c r="GD24">
        <v>0.78317170000000003</v>
      </c>
      <c r="GE24">
        <v>14.97603</v>
      </c>
      <c r="GF24" s="1">
        <v>1.6450960000000001E-4</v>
      </c>
      <c r="GG24" s="1">
        <v>5.6470260000000001E-2</v>
      </c>
      <c r="GH24">
        <v>0.78276349999999995</v>
      </c>
      <c r="GI24">
        <v>13.508039999999999</v>
      </c>
      <c r="GJ24" s="1">
        <v>1.504814E-4</v>
      </c>
      <c r="GK24" s="1">
        <v>5.1458900000000002E-2</v>
      </c>
      <c r="GL24">
        <v>0.78240120000000002</v>
      </c>
      <c r="GM24">
        <v>12.692349999999999</v>
      </c>
      <c r="GN24" s="1">
        <v>1.3930090000000001E-4</v>
      </c>
      <c r="GO24" s="1">
        <v>4.7517759999999999E-2</v>
      </c>
      <c r="GP24">
        <v>0.78224729999999998</v>
      </c>
      <c r="GQ24">
        <v>12.650539999999999</v>
      </c>
      <c r="GR24" s="1">
        <v>1.2361730000000001E-4</v>
      </c>
      <c r="GS24" s="1">
        <v>4.2174639999999999E-2</v>
      </c>
      <c r="GT24">
        <v>0.78226629999999997</v>
      </c>
      <c r="GU24">
        <v>13.92052</v>
      </c>
      <c r="GV24" s="1">
        <v>1.080339E-4</v>
      </c>
      <c r="GW24" s="1">
        <v>3.6696609999999998E-2</v>
      </c>
      <c r="GX24">
        <v>0.78233569999999997</v>
      </c>
      <c r="GY24">
        <v>15.20722</v>
      </c>
      <c r="GZ24" s="1">
        <v>9.7553059999999997E-5</v>
      </c>
      <c r="HA24" s="1">
        <v>3.2969770000000002E-2</v>
      </c>
      <c r="HB24">
        <v>0.78234649999999994</v>
      </c>
      <c r="HC24">
        <v>15.77008</v>
      </c>
      <c r="HD24">
        <v>8.9989599999999996E-5</v>
      </c>
      <c r="HE24" s="1">
        <v>3.028465E-2</v>
      </c>
      <c r="HF24">
        <v>0.7823734</v>
      </c>
      <c r="HG24">
        <v>15.663209999999999</v>
      </c>
      <c r="HH24">
        <v>8.4568779999999994E-5</v>
      </c>
      <c r="HI24" s="1">
        <v>2.8353449999999999E-2</v>
      </c>
      <c r="HJ24">
        <v>0.78239060000000005</v>
      </c>
      <c r="HK24">
        <v>14.79121</v>
      </c>
      <c r="HL24">
        <v>7.9924990000000004E-5</v>
      </c>
      <c r="HM24" s="1">
        <v>2.670165E-2</v>
      </c>
      <c r="HN24">
        <v>0.78238920000000001</v>
      </c>
      <c r="HO24">
        <v>13.37876</v>
      </c>
      <c r="HP24">
        <v>7.5929830000000001E-5</v>
      </c>
      <c r="HQ24" s="1">
        <v>2.5277589999999999E-2</v>
      </c>
      <c r="HR24">
        <v>0.78245659999999995</v>
      </c>
      <c r="HS24">
        <v>12.58489</v>
      </c>
      <c r="HT24">
        <v>7.17212E-5</v>
      </c>
      <c r="HU24" s="1">
        <v>2.3827660000000001E-2</v>
      </c>
      <c r="HV24">
        <v>0.78289980000000003</v>
      </c>
      <c r="HW24">
        <v>12.61336</v>
      </c>
      <c r="HX24">
        <v>6.1633870000000004E-5</v>
      </c>
      <c r="HY24" s="1">
        <v>2.0538150000000002E-2</v>
      </c>
      <c r="HZ24">
        <v>0.78360249999999998</v>
      </c>
      <c r="IA24">
        <v>13.69674</v>
      </c>
      <c r="IB24">
        <v>5.0459769999999999E-5</v>
      </c>
      <c r="IC24">
        <v>1.67355E-2</v>
      </c>
      <c r="ID24">
        <v>0.78436260000000002</v>
      </c>
      <c r="IE24">
        <v>14.04655</v>
      </c>
      <c r="IF24">
        <v>4.354959E-5</v>
      </c>
      <c r="IG24">
        <v>1.4344529999999999E-2</v>
      </c>
      <c r="IH24">
        <v>0.78505769999999997</v>
      </c>
      <c r="II24">
        <v>14.524089999999999</v>
      </c>
      <c r="IJ24">
        <v>3.9580920000000001E-5</v>
      </c>
      <c r="IK24">
        <v>1.2959429999999999E-2</v>
      </c>
      <c r="IL24">
        <v>0.7857634</v>
      </c>
      <c r="IM24">
        <v>14.99629</v>
      </c>
      <c r="IN24">
        <v>3.7191950000000002E-5</v>
      </c>
      <c r="IO24">
        <v>1.2118820000000001E-2</v>
      </c>
      <c r="IP24">
        <v>0.78645779999999998</v>
      </c>
      <c r="IQ24">
        <v>14.495509999999999</v>
      </c>
      <c r="IR24">
        <v>3.5466490000000003E-5</v>
      </c>
      <c r="IS24">
        <v>1.151713E-2</v>
      </c>
      <c r="IT24">
        <v>0.78711120000000001</v>
      </c>
      <c r="IU24">
        <v>13.45749</v>
      </c>
      <c r="IV24">
        <v>3.4056600000000002E-5</v>
      </c>
      <c r="IW24">
        <v>1.102177E-2</v>
      </c>
      <c r="IX24">
        <v>0.78767379999999998</v>
      </c>
      <c r="IY24">
        <v>12.841710000000001</v>
      </c>
      <c r="IZ24">
        <v>3.3401039999999997E-5</v>
      </c>
      <c r="JA24">
        <v>1.074868E-2</v>
      </c>
      <c r="JB24">
        <v>0.78777059999999999</v>
      </c>
      <c r="JC24">
        <v>12.930400000000001</v>
      </c>
      <c r="JD24">
        <v>3.9055979999999999E-5</v>
      </c>
      <c r="JE24">
        <v>1.2429010000000001E-2</v>
      </c>
      <c r="JF24">
        <v>0.78750220000000004</v>
      </c>
      <c r="JG24">
        <v>14.30242</v>
      </c>
      <c r="JH24">
        <v>4.6006479999999999E-5</v>
      </c>
      <c r="JI24">
        <v>1.469386E-2</v>
      </c>
      <c r="JJ24">
        <v>0.78723160000000003</v>
      </c>
      <c r="JK24">
        <v>15.72137</v>
      </c>
      <c r="JL24">
        <v>4.9304429999999997E-5</v>
      </c>
      <c r="JM24">
        <v>1.580498E-2</v>
      </c>
      <c r="JN24">
        <v>0.78692260000000003</v>
      </c>
      <c r="JO24">
        <v>16.367049999999999</v>
      </c>
      <c r="JP24">
        <v>4.9902509999999999E-5</v>
      </c>
      <c r="JQ24">
        <v>1.6020900000000001E-2</v>
      </c>
      <c r="JR24">
        <v>0.78667500000000001</v>
      </c>
      <c r="JS24">
        <v>16.380089999999999</v>
      </c>
      <c r="JT24">
        <v>4.9010059999999997E-5</v>
      </c>
      <c r="JU24">
        <v>1.5744310000000001E-2</v>
      </c>
      <c r="JV24">
        <v>0.78643549999999995</v>
      </c>
      <c r="JW24">
        <v>15.40118</v>
      </c>
      <c r="JX24">
        <v>4.7527220000000003E-5</v>
      </c>
      <c r="JY24">
        <v>1.526868E-2</v>
      </c>
      <c r="JZ24">
        <v>0.78619890000000003</v>
      </c>
      <c r="KA24">
        <v>13.874459999999999</v>
      </c>
      <c r="KB24">
        <v>4.5771579999999999E-5</v>
      </c>
      <c r="KC24">
        <v>1.4709079999999999E-2</v>
      </c>
      <c r="KD24">
        <v>0.78599850000000004</v>
      </c>
      <c r="KE24">
        <v>13.09742</v>
      </c>
      <c r="KF24">
        <v>4.3845489999999998E-5</v>
      </c>
      <c r="KG24">
        <v>1.409062E-2</v>
      </c>
      <c r="KH24">
        <v>0.78589710000000002</v>
      </c>
      <c r="KI24">
        <v>13.02928</v>
      </c>
      <c r="KJ24">
        <v>4.084142E-5</v>
      </c>
      <c r="KK24">
        <v>1.314365E-2</v>
      </c>
      <c r="KL24">
        <v>0.78590389999999999</v>
      </c>
      <c r="KM24">
        <v>13.85947</v>
      </c>
      <c r="KN24">
        <v>3.7690629999999997E-5</v>
      </c>
      <c r="KO24">
        <v>1.212504E-2</v>
      </c>
      <c r="KP24">
        <v>0.78594260000000005</v>
      </c>
      <c r="KQ24">
        <v>14.728999999999999</v>
      </c>
      <c r="KR24">
        <v>3.5355970000000003E-5</v>
      </c>
      <c r="KS24">
        <v>1.135853E-2</v>
      </c>
      <c r="KT24">
        <v>0.78595530000000002</v>
      </c>
      <c r="KU24">
        <v>14.78336</v>
      </c>
      <c r="KV24">
        <v>3.3556370000000001E-5</v>
      </c>
      <c r="KW24">
        <v>1.0777999999999999E-2</v>
      </c>
      <c r="KX24">
        <v>0.78597379999999994</v>
      </c>
      <c r="KY24">
        <v>14.613899999999999</v>
      </c>
      <c r="KZ24">
        <v>3.2070850000000001E-5</v>
      </c>
      <c r="LA24">
        <v>1.029799E-2</v>
      </c>
      <c r="LB24">
        <v>0.78597899999999998</v>
      </c>
      <c r="LC24">
        <v>14.06326</v>
      </c>
      <c r="LD24">
        <v>3.0781870000000002E-5</v>
      </c>
      <c r="LE24">
        <v>9.8851589999999993E-3</v>
      </c>
      <c r="LF24">
        <v>0.78596480000000002</v>
      </c>
      <c r="LG24">
        <v>13.45153</v>
      </c>
      <c r="LH24">
        <v>2.9582170000000001E-5</v>
      </c>
      <c r="LI24">
        <v>9.4994829999999995E-3</v>
      </c>
      <c r="LJ24">
        <v>0.78594330000000001</v>
      </c>
      <c r="LK24">
        <v>13.106960000000001</v>
      </c>
      <c r="LL24">
        <v>2.8549740000000002E-5</v>
      </c>
      <c r="LM24">
        <v>9.1675420000000007E-3</v>
      </c>
      <c r="LN24">
        <v>0.78580720000000004</v>
      </c>
      <c r="LO24">
        <v>13.210459999999999</v>
      </c>
      <c r="LP24">
        <v>2.8383230000000002E-5</v>
      </c>
      <c r="LQ24">
        <v>9.1033030000000001E-3</v>
      </c>
      <c r="LR24">
        <v>0.78556899999999996</v>
      </c>
      <c r="LS24">
        <v>14.34257</v>
      </c>
      <c r="LT24">
        <v>2.8383919999999999E-5</v>
      </c>
      <c r="LU24">
        <v>9.1149990000000004E-3</v>
      </c>
      <c r="LV24">
        <v>0.78534029999999999</v>
      </c>
      <c r="LW24">
        <v>15.60019</v>
      </c>
      <c r="LX24">
        <v>2.795855E-5</v>
      </c>
      <c r="LY24">
        <v>8.9897050000000006E-3</v>
      </c>
      <c r="LZ24">
        <v>0.78511240000000004</v>
      </c>
      <c r="MA24">
        <v>16.392790000000002</v>
      </c>
      <c r="MB24">
        <v>2.7243980000000001E-5</v>
      </c>
      <c r="MC24">
        <v>8.7717000000000003E-3</v>
      </c>
      <c r="MD24">
        <v>0.78485910000000003</v>
      </c>
      <c r="ME24">
        <v>16.555720000000001</v>
      </c>
      <c r="MF24">
        <v>2.6337819999999998E-5</v>
      </c>
      <c r="MG24">
        <v>8.4856619999999997E-3</v>
      </c>
      <c r="MH24">
        <v>0.78464659999999997</v>
      </c>
      <c r="MI24">
        <v>15.883459999999999</v>
      </c>
      <c r="MJ24">
        <v>2.54014E-5</v>
      </c>
      <c r="MK24">
        <v>8.1898509999999997E-3</v>
      </c>
      <c r="ML24">
        <v>0.7844179</v>
      </c>
      <c r="MM24">
        <v>14.31766</v>
      </c>
      <c r="MN24">
        <v>2.4457709999999999E-5</v>
      </c>
      <c r="MO24">
        <v>7.8928660000000001E-3</v>
      </c>
      <c r="MP24">
        <v>0.78419300000000003</v>
      </c>
      <c r="MQ24">
        <v>13.331020000000001</v>
      </c>
      <c r="MR24">
        <v>2.3587120000000001E-5</v>
      </c>
      <c r="MS24">
        <v>7.6118410000000003E-3</v>
      </c>
      <c r="MT24">
        <v>0.78398060000000003</v>
      </c>
      <c r="MU24">
        <v>13.21011</v>
      </c>
      <c r="MV24">
        <v>2.2707879999999998E-5</v>
      </c>
      <c r="MW24">
        <v>7.3304080000000001E-3</v>
      </c>
      <c r="MX24">
        <v>0.78374239999999995</v>
      </c>
      <c r="MY24">
        <v>13.891679999999999</v>
      </c>
      <c r="MZ24">
        <v>2.1880050000000001E-5</v>
      </c>
      <c r="NA24">
        <v>7.063794E-3</v>
      </c>
      <c r="NB24">
        <v>0.78353490000000003</v>
      </c>
      <c r="NC24">
        <v>14.94073</v>
      </c>
      <c r="ND24">
        <v>2.1082570000000002E-5</v>
      </c>
      <c r="NE24">
        <v>6.8090440000000002E-3</v>
      </c>
      <c r="NF24">
        <v>0.78353490000000003</v>
      </c>
      <c r="NG24">
        <v>14.94073</v>
      </c>
      <c r="NH24">
        <v>2.1082570000000002E-5</v>
      </c>
      <c r="NI24">
        <v>6.8090440000000002E-3</v>
      </c>
      <c r="NJ24">
        <v>0.78353490000000003</v>
      </c>
      <c r="NK24">
        <v>14.94073</v>
      </c>
      <c r="NL24">
        <v>2.1082570000000002E-5</v>
      </c>
      <c r="NM24">
        <v>6.8090440000000002E-3</v>
      </c>
      <c r="NN24">
        <v>0.78353490000000003</v>
      </c>
      <c r="NO24">
        <v>14.94073</v>
      </c>
      <c r="NP24">
        <v>2.1082570000000002E-5</v>
      </c>
      <c r="NQ24">
        <v>6.8090440000000002E-3</v>
      </c>
      <c r="NR24">
        <v>0.78353490000000003</v>
      </c>
      <c r="NS24">
        <v>14.94073</v>
      </c>
      <c r="NT24">
        <v>2.1082570000000002E-5</v>
      </c>
      <c r="NU24">
        <v>6.8090440000000002E-3</v>
      </c>
      <c r="NV24">
        <v>0.78353490000000003</v>
      </c>
      <c r="NW24">
        <v>14.94073</v>
      </c>
      <c r="NX24">
        <v>2.1082570000000002E-5</v>
      </c>
      <c r="NY24">
        <v>6.8090440000000002E-3</v>
      </c>
      <c r="NZ24">
        <v>0.78353490000000003</v>
      </c>
      <c r="OA24">
        <v>14.94073</v>
      </c>
      <c r="OB24">
        <v>2.1082570000000002E-5</v>
      </c>
      <c r="OC24">
        <v>6.8090440000000002E-3</v>
      </c>
      <c r="OD24">
        <v>0.78353490000000003</v>
      </c>
      <c r="OE24">
        <v>14.94073</v>
      </c>
      <c r="OF24">
        <v>2.1082570000000002E-5</v>
      </c>
      <c r="OG24">
        <v>6.8090440000000002E-3</v>
      </c>
      <c r="OH24">
        <v>0.78353490000000003</v>
      </c>
      <c r="OI24">
        <v>14.94073</v>
      </c>
      <c r="OJ24">
        <v>2.1082570000000002E-5</v>
      </c>
      <c r="OK24">
        <v>6.8090440000000002E-3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0.92017539999999998</v>
      </c>
      <c r="G25">
        <v>14.86365</v>
      </c>
      <c r="H25">
        <v>4.3586320000000001</v>
      </c>
      <c r="I25">
        <v>2214.9070000000002</v>
      </c>
      <c r="J25">
        <v>0.9186858</v>
      </c>
      <c r="K25">
        <v>15.76619</v>
      </c>
      <c r="L25">
        <v>9.8664740000000001E-2</v>
      </c>
      <c r="M25">
        <v>36.677280000000003</v>
      </c>
      <c r="N25">
        <v>0.91715840000000004</v>
      </c>
      <c r="O25">
        <v>16.368929999999999</v>
      </c>
      <c r="P25" s="1">
        <v>7.6558089999999995E-2</v>
      </c>
      <c r="Q25">
        <v>26.743490000000001</v>
      </c>
      <c r="R25">
        <v>0.91559690000000005</v>
      </c>
      <c r="S25">
        <v>16.390989999999999</v>
      </c>
      <c r="T25" s="1">
        <v>6.8773840000000003E-2</v>
      </c>
      <c r="U25" s="1">
        <v>24.046869999999998</v>
      </c>
      <c r="V25">
        <v>0.91399560000000002</v>
      </c>
      <c r="W25">
        <v>16.558389999999999</v>
      </c>
      <c r="X25" s="1">
        <v>6.1885860000000001E-2</v>
      </c>
      <c r="Y25" s="1">
        <v>21.65682</v>
      </c>
      <c r="Z25">
        <v>0.91235829999999996</v>
      </c>
      <c r="AA25">
        <v>16.13897</v>
      </c>
      <c r="AB25" s="1">
        <v>5.5705850000000001E-2</v>
      </c>
      <c r="AC25" s="1">
        <v>19.507529999999999</v>
      </c>
      <c r="AD25">
        <v>0.91070759999999995</v>
      </c>
      <c r="AE25">
        <v>15.088369999999999</v>
      </c>
      <c r="AF25" s="1">
        <v>5.034371E-2</v>
      </c>
      <c r="AG25" s="1">
        <v>17.64799</v>
      </c>
      <c r="AH25">
        <v>0.90848390000000001</v>
      </c>
      <c r="AI25">
        <v>14.634219999999999</v>
      </c>
      <c r="AJ25" s="1">
        <v>4.7941119999999997E-2</v>
      </c>
      <c r="AK25" s="1">
        <v>16.685220000000001</v>
      </c>
      <c r="AL25">
        <v>0.90448919999999999</v>
      </c>
      <c r="AM25">
        <v>14.73174</v>
      </c>
      <c r="AN25" s="1">
        <v>5.4243329999999999E-2</v>
      </c>
      <c r="AO25" s="1">
        <v>18.885950000000001</v>
      </c>
      <c r="AP25">
        <v>0.89877300000000004</v>
      </c>
      <c r="AQ25">
        <v>15.61327</v>
      </c>
      <c r="AR25" s="1">
        <v>5.5524539999999997E-2</v>
      </c>
      <c r="AS25" s="1">
        <v>19.574539999999999</v>
      </c>
      <c r="AT25">
        <v>0.89260070000000002</v>
      </c>
      <c r="AU25">
        <v>16.342949999999998</v>
      </c>
      <c r="AV25" s="1">
        <v>5.2226229999999998E-2</v>
      </c>
      <c r="AW25" s="1">
        <v>18.575320000000001</v>
      </c>
      <c r="AX25">
        <v>0.88625410000000004</v>
      </c>
      <c r="AY25">
        <v>16.458760000000002</v>
      </c>
      <c r="AZ25" s="1">
        <v>4.724093E-2</v>
      </c>
      <c r="BA25" s="1">
        <v>16.92653</v>
      </c>
      <c r="BB25">
        <v>0.87986299999999995</v>
      </c>
      <c r="BC25">
        <v>16.455449999999999</v>
      </c>
      <c r="BD25" s="1">
        <v>4.1681549999999998E-2</v>
      </c>
      <c r="BE25" s="1">
        <v>15.03304</v>
      </c>
      <c r="BF25">
        <v>0.87327060000000001</v>
      </c>
      <c r="BG25">
        <v>15.96869</v>
      </c>
      <c r="BH25" s="1">
        <v>3.6630339999999997E-2</v>
      </c>
      <c r="BI25" s="1">
        <v>13.287929999999999</v>
      </c>
      <c r="BJ25">
        <v>0.86690789999999995</v>
      </c>
      <c r="BK25">
        <v>15.154439999999999</v>
      </c>
      <c r="BL25" s="1">
        <v>3.2449369999999998E-2</v>
      </c>
      <c r="BM25" s="1">
        <v>11.842790000000001</v>
      </c>
      <c r="BN25">
        <v>0.86029069999999996</v>
      </c>
      <c r="BO25">
        <v>14.806609999999999</v>
      </c>
      <c r="BP25" s="1">
        <v>2.8347669999999998E-2</v>
      </c>
      <c r="BQ25" s="1">
        <v>10.40292</v>
      </c>
      <c r="BR25">
        <v>0.85336639999999997</v>
      </c>
      <c r="BS25">
        <v>14.798080000000001</v>
      </c>
      <c r="BT25" s="1">
        <v>2.4968750000000001E-2</v>
      </c>
      <c r="BU25" s="1">
        <v>9.2277149999999999</v>
      </c>
      <c r="BV25">
        <v>0.84616740000000001</v>
      </c>
      <c r="BW25">
        <v>15.01125</v>
      </c>
      <c r="BX25" s="1">
        <v>2.1753249999999998E-2</v>
      </c>
      <c r="BY25" s="1">
        <v>8.0943159999999992</v>
      </c>
      <c r="BZ25">
        <v>0.83877239999999997</v>
      </c>
      <c r="CA25">
        <v>15.67892</v>
      </c>
      <c r="CB25" s="1">
        <v>1.903061E-2</v>
      </c>
      <c r="CC25" s="1">
        <v>7.1304189999999998</v>
      </c>
      <c r="CD25">
        <v>0.83125590000000005</v>
      </c>
      <c r="CE25">
        <v>15.95041</v>
      </c>
      <c r="CF25" s="1">
        <v>1.6618290000000001E-2</v>
      </c>
      <c r="CG25" s="1">
        <v>6.2718160000000003</v>
      </c>
      <c r="CH25">
        <v>0.82375730000000003</v>
      </c>
      <c r="CI25">
        <v>15.799049999999999</v>
      </c>
      <c r="CJ25" s="1">
        <v>1.4435069999999999E-2</v>
      </c>
      <c r="CK25" s="1">
        <v>5.487654</v>
      </c>
      <c r="CL25">
        <v>0.81630999999999998</v>
      </c>
      <c r="CM25">
        <v>15.197760000000001</v>
      </c>
      <c r="CN25" s="1">
        <v>1.255555E-2</v>
      </c>
      <c r="CO25" s="1">
        <v>4.8044330000000004</v>
      </c>
      <c r="CP25">
        <v>0.80885859999999998</v>
      </c>
      <c r="CQ25">
        <v>14.74629</v>
      </c>
      <c r="CR25" s="1">
        <v>1.1029529999999999E-2</v>
      </c>
      <c r="CS25" s="1">
        <v>4.2454070000000002</v>
      </c>
      <c r="CT25">
        <v>0.80212430000000001</v>
      </c>
      <c r="CU25">
        <v>14.57015</v>
      </c>
      <c r="CV25" s="1">
        <v>9.6199809999999997E-3</v>
      </c>
      <c r="CW25" s="1">
        <v>3.7321909999999998</v>
      </c>
      <c r="CX25">
        <v>0.79498880000000005</v>
      </c>
      <c r="CY25">
        <v>14.369949999999999</v>
      </c>
      <c r="CZ25" s="1">
        <v>8.3023279999999994E-3</v>
      </c>
      <c r="DA25" s="1">
        <v>3.2388919999999999</v>
      </c>
      <c r="DB25">
        <v>0.78753410000000001</v>
      </c>
      <c r="DC25">
        <v>14.42258</v>
      </c>
      <c r="DD25" s="1">
        <v>7.1673479999999996E-3</v>
      </c>
      <c r="DE25" s="1">
        <v>2.8161589999999999</v>
      </c>
      <c r="DF25">
        <v>0.77964650000000002</v>
      </c>
      <c r="DG25">
        <v>15.01895</v>
      </c>
      <c r="DH25" s="1">
        <v>6.2047910000000003E-3</v>
      </c>
      <c r="DI25" s="1">
        <v>2.4533330000000002</v>
      </c>
      <c r="DJ25">
        <v>0.77167549999999996</v>
      </c>
      <c r="DK25">
        <v>15.514559999999999</v>
      </c>
      <c r="DL25" s="1">
        <v>5.3513969999999999E-3</v>
      </c>
      <c r="DM25" s="1">
        <v>2.1313979999999999</v>
      </c>
      <c r="DN25">
        <v>0.76362779999999997</v>
      </c>
      <c r="DO25">
        <v>15.74667</v>
      </c>
      <c r="DP25" s="1">
        <v>4.5987409999999999E-3</v>
      </c>
      <c r="DQ25" s="1">
        <v>1.843912</v>
      </c>
      <c r="DR25">
        <v>0.7562854</v>
      </c>
      <c r="DS25">
        <v>15.25432</v>
      </c>
      <c r="DT25" s="1">
        <v>3.9410260000000003E-3</v>
      </c>
      <c r="DU25" s="1">
        <v>1.5881160000000001</v>
      </c>
      <c r="DV25">
        <v>0.74944460000000002</v>
      </c>
      <c r="DW25">
        <v>14.45762</v>
      </c>
      <c r="DX25" s="1">
        <v>3.4234249999999999E-3</v>
      </c>
      <c r="DY25" s="1">
        <v>1.385524</v>
      </c>
      <c r="DZ25">
        <v>0.74491300000000005</v>
      </c>
      <c r="EA25">
        <v>14.148199999999999</v>
      </c>
      <c r="EB25" s="1">
        <v>2.9290549999999999E-3</v>
      </c>
      <c r="EC25" s="1">
        <v>1.1910400000000001</v>
      </c>
      <c r="ED25">
        <v>0.74113929999999995</v>
      </c>
      <c r="EE25">
        <v>14.129490000000001</v>
      </c>
      <c r="EF25" s="1">
        <v>2.3679819999999998E-3</v>
      </c>
      <c r="EG25" s="1">
        <v>0.96998850000000003</v>
      </c>
      <c r="EH25">
        <v>0.73788540000000002</v>
      </c>
      <c r="EI25">
        <v>14.76385</v>
      </c>
      <c r="EJ25" s="1">
        <v>1.8263699999999999E-3</v>
      </c>
      <c r="EK25" s="1">
        <v>0.74971960000000004</v>
      </c>
      <c r="EL25">
        <v>0.7345893</v>
      </c>
      <c r="EM25">
        <v>15.48997</v>
      </c>
      <c r="EN25" s="1">
        <v>1.4691019999999999E-3</v>
      </c>
      <c r="EO25" s="1">
        <v>0.60202529999999999</v>
      </c>
      <c r="EP25">
        <v>0.73163429999999996</v>
      </c>
      <c r="EQ25">
        <v>15.54387</v>
      </c>
      <c r="ER25" s="1">
        <v>1.217376E-3</v>
      </c>
      <c r="ES25" s="1">
        <v>0.499083</v>
      </c>
      <c r="ET25">
        <v>0.72902040000000001</v>
      </c>
      <c r="EU25">
        <v>15.57253</v>
      </c>
      <c r="EV25" s="1">
        <v>1.033033E-3</v>
      </c>
      <c r="EW25" s="1">
        <v>0.42263400000000001</v>
      </c>
      <c r="EX25">
        <v>0.72638619999999998</v>
      </c>
      <c r="EY25">
        <v>15.263070000000001</v>
      </c>
      <c r="EZ25" s="1">
        <v>8.9405020000000003E-4</v>
      </c>
      <c r="FA25" s="1">
        <v>0.36581360000000002</v>
      </c>
      <c r="FB25">
        <v>0.72466920000000001</v>
      </c>
      <c r="FC25">
        <v>14.103859999999999</v>
      </c>
      <c r="FD25" s="1">
        <v>7.8285010000000001E-4</v>
      </c>
      <c r="FE25" s="1">
        <v>0.31933349999999999</v>
      </c>
      <c r="FF25">
        <v>0.72306369999999998</v>
      </c>
      <c r="FG25">
        <v>13.21297</v>
      </c>
      <c r="FH25" s="1">
        <v>6.9959500000000001E-4</v>
      </c>
      <c r="FI25" s="1">
        <v>0.28585470000000002</v>
      </c>
      <c r="FJ25">
        <v>0.72265480000000004</v>
      </c>
      <c r="FK25">
        <v>13.02787</v>
      </c>
      <c r="FL25" s="1">
        <v>5.4054500000000002E-4</v>
      </c>
      <c r="FM25" s="1">
        <v>0.22335140000000001</v>
      </c>
      <c r="FN25">
        <v>0.7229951</v>
      </c>
      <c r="FO25">
        <v>14.06907</v>
      </c>
      <c r="FP25" s="1">
        <v>3.7715999999999997E-4</v>
      </c>
      <c r="FQ25" s="1">
        <v>0.15564520000000001</v>
      </c>
      <c r="FR25">
        <v>0.72340789999999999</v>
      </c>
      <c r="FS25">
        <v>15.360200000000001</v>
      </c>
      <c r="FT25" s="1">
        <v>2.7504379999999999E-4</v>
      </c>
      <c r="FU25" s="1">
        <v>0.1126172</v>
      </c>
      <c r="FV25">
        <v>0.72356450000000005</v>
      </c>
      <c r="FW25">
        <v>16.023949999999999</v>
      </c>
      <c r="FX25" s="1">
        <v>2.189336E-4</v>
      </c>
      <c r="FY25" s="1">
        <v>8.8874400000000006E-2</v>
      </c>
      <c r="FZ25">
        <v>0.72356699999999996</v>
      </c>
      <c r="GA25">
        <v>16.059439999999999</v>
      </c>
      <c r="GB25" s="1">
        <v>1.864751E-4</v>
      </c>
      <c r="GC25" s="1">
        <v>7.5222499999999998E-2</v>
      </c>
      <c r="GD25">
        <v>0.72346279999999996</v>
      </c>
      <c r="GE25">
        <v>15.133430000000001</v>
      </c>
      <c r="GF25" s="1">
        <v>1.6636130000000001E-4</v>
      </c>
      <c r="GG25" s="1">
        <v>6.6746700000000006E-2</v>
      </c>
      <c r="GH25">
        <v>0.72327390000000003</v>
      </c>
      <c r="GI25">
        <v>13.634130000000001</v>
      </c>
      <c r="GJ25" s="1">
        <v>1.5184939999999999E-4</v>
      </c>
      <c r="GK25" s="1">
        <v>6.0684740000000001E-2</v>
      </c>
      <c r="GL25">
        <v>0.72311789999999998</v>
      </c>
      <c r="GM25">
        <v>12.72321</v>
      </c>
      <c r="GN25" s="1">
        <v>1.4063549999999999E-4</v>
      </c>
      <c r="GO25" s="1">
        <v>5.6039180000000001E-2</v>
      </c>
      <c r="GP25">
        <v>0.72308550000000005</v>
      </c>
      <c r="GQ25">
        <v>12.63536</v>
      </c>
      <c r="GR25" s="1">
        <v>1.2557900000000001E-4</v>
      </c>
      <c r="GS25" s="1">
        <v>5.0072739999999998E-2</v>
      </c>
      <c r="GT25">
        <v>0.72316309999999995</v>
      </c>
      <c r="GU25">
        <v>13.87219</v>
      </c>
      <c r="GV25" s="1">
        <v>1.0955079999999999E-4</v>
      </c>
      <c r="GW25" s="1">
        <v>4.3507030000000002E-2</v>
      </c>
      <c r="GX25">
        <v>0.72325519999999999</v>
      </c>
      <c r="GY25">
        <v>15.229290000000001</v>
      </c>
      <c r="GZ25" s="1">
        <v>9.8562540000000007E-5</v>
      </c>
      <c r="HA25" s="1">
        <v>3.8933229999999999E-2</v>
      </c>
      <c r="HB25">
        <v>0.72330589999999995</v>
      </c>
      <c r="HC25">
        <v>15.87458</v>
      </c>
      <c r="HD25">
        <v>9.0726850000000004E-5</v>
      </c>
      <c r="HE25" s="1">
        <v>3.5680389999999999E-2</v>
      </c>
      <c r="HF25">
        <v>0.72335419999999995</v>
      </c>
      <c r="HG25">
        <v>15.80219</v>
      </c>
      <c r="HH25">
        <v>8.5164790000000001E-5</v>
      </c>
      <c r="HI25" s="1">
        <v>3.3357499999999998E-2</v>
      </c>
      <c r="HJ25">
        <v>0.72337340000000006</v>
      </c>
      <c r="HK25">
        <v>14.932740000000001</v>
      </c>
      <c r="HL25">
        <v>8.0446009999999996E-5</v>
      </c>
      <c r="HM25" s="1">
        <v>3.1395270000000003E-2</v>
      </c>
      <c r="HN25">
        <v>0.72337340000000006</v>
      </c>
      <c r="HO25">
        <v>13.49635</v>
      </c>
      <c r="HP25">
        <v>7.6366490000000001E-5</v>
      </c>
      <c r="HQ25" s="1">
        <v>2.9696340000000002E-2</v>
      </c>
      <c r="HR25">
        <v>0.72343930000000001</v>
      </c>
      <c r="HS25">
        <v>12.6069</v>
      </c>
      <c r="HT25">
        <v>7.2325110000000004E-5</v>
      </c>
      <c r="HU25" s="1">
        <v>2.805798E-2</v>
      </c>
      <c r="HV25">
        <v>0.72375179999999995</v>
      </c>
      <c r="HW25">
        <v>12.58663</v>
      </c>
      <c r="HX25">
        <v>6.2998920000000006E-5</v>
      </c>
      <c r="HY25" s="1">
        <v>2.454197E-2</v>
      </c>
      <c r="HZ25">
        <v>0.72426800000000002</v>
      </c>
      <c r="IA25">
        <v>13.64466</v>
      </c>
      <c r="IB25">
        <v>5.1511509999999997E-5</v>
      </c>
      <c r="IC25">
        <v>1.9990330000000001E-2</v>
      </c>
      <c r="ID25">
        <v>0.72476499999999999</v>
      </c>
      <c r="IE25">
        <v>14.07493</v>
      </c>
      <c r="IF25">
        <v>4.418115E-5</v>
      </c>
      <c r="IG25">
        <v>1.7019090000000001E-2</v>
      </c>
      <c r="IH25">
        <v>0.72523340000000003</v>
      </c>
      <c r="II25">
        <v>14.56244</v>
      </c>
      <c r="IJ25">
        <v>3.994445E-5</v>
      </c>
      <c r="IK25">
        <v>1.528697E-2</v>
      </c>
      <c r="IL25">
        <v>0.72566470000000005</v>
      </c>
      <c r="IM25">
        <v>15.050840000000001</v>
      </c>
      <c r="IN25">
        <v>3.7418459999999998E-5</v>
      </c>
      <c r="IO25">
        <v>1.424628E-2</v>
      </c>
      <c r="IP25">
        <v>0.72606269999999995</v>
      </c>
      <c r="IQ25">
        <v>14.60671</v>
      </c>
      <c r="IR25">
        <v>3.5650120000000001E-5</v>
      </c>
      <c r="IS25">
        <v>1.352502E-2</v>
      </c>
      <c r="IT25">
        <v>0.72641809999999996</v>
      </c>
      <c r="IU25">
        <v>13.55025</v>
      </c>
      <c r="IV25">
        <v>3.4182749999999997E-5</v>
      </c>
      <c r="IW25">
        <v>1.2923530000000001E-2</v>
      </c>
      <c r="IX25">
        <v>0.72675420000000002</v>
      </c>
      <c r="IY25">
        <v>12.861800000000001</v>
      </c>
      <c r="IZ25">
        <v>3.3327539999999998E-5</v>
      </c>
      <c r="JA25">
        <v>1.2541099999999999E-2</v>
      </c>
      <c r="JB25">
        <v>0.72670570000000001</v>
      </c>
      <c r="JC25">
        <v>12.91459</v>
      </c>
      <c r="JD25">
        <v>3.8213600000000003E-5</v>
      </c>
      <c r="JE25">
        <v>1.418061E-2</v>
      </c>
      <c r="JF25">
        <v>0.72640720000000003</v>
      </c>
      <c r="JG25">
        <v>14.26126</v>
      </c>
      <c r="JH25">
        <v>4.540854E-5</v>
      </c>
      <c r="JI25">
        <v>1.6907559999999999E-2</v>
      </c>
      <c r="JJ25">
        <v>0.7261341</v>
      </c>
      <c r="JK25">
        <v>15.75597</v>
      </c>
      <c r="JL25">
        <v>4.9106169999999999E-5</v>
      </c>
      <c r="JM25">
        <v>1.8368860000000001E-2</v>
      </c>
      <c r="JN25">
        <v>0.72590169999999998</v>
      </c>
      <c r="JO25">
        <v>16.49184</v>
      </c>
      <c r="JP25">
        <v>4.9912869999999999E-5</v>
      </c>
      <c r="JQ25">
        <v>1.8709369999999999E-2</v>
      </c>
      <c r="JR25">
        <v>0.72570900000000005</v>
      </c>
      <c r="JS25">
        <v>16.54082</v>
      </c>
      <c r="JT25">
        <v>4.9142630000000001E-5</v>
      </c>
      <c r="JU25">
        <v>1.843738E-2</v>
      </c>
      <c r="JV25">
        <v>0.72554719999999995</v>
      </c>
      <c r="JW25">
        <v>15.582599999999999</v>
      </c>
      <c r="JX25">
        <v>4.7698029999999998E-5</v>
      </c>
      <c r="JY25">
        <v>1.789806E-2</v>
      </c>
      <c r="JZ25">
        <v>0.72540490000000002</v>
      </c>
      <c r="KA25">
        <v>14.01599</v>
      </c>
      <c r="KB25">
        <v>4.5988049999999998E-5</v>
      </c>
      <c r="KC25">
        <v>1.7261780000000001E-2</v>
      </c>
      <c r="KD25">
        <v>0.72529489999999996</v>
      </c>
      <c r="KE25">
        <v>13.13472</v>
      </c>
      <c r="KF25">
        <v>4.4071610000000001E-5</v>
      </c>
      <c r="KG25">
        <v>1.6541690000000001E-2</v>
      </c>
      <c r="KH25">
        <v>0.72527419999999998</v>
      </c>
      <c r="KI25">
        <v>13.023070000000001</v>
      </c>
      <c r="KJ25">
        <v>4.1195639999999998E-5</v>
      </c>
      <c r="KK25">
        <v>1.5490250000000001E-2</v>
      </c>
      <c r="KL25">
        <v>0.72530530000000004</v>
      </c>
      <c r="KM25">
        <v>13.83367</v>
      </c>
      <c r="KN25">
        <v>3.8003580000000002E-5</v>
      </c>
      <c r="KO25">
        <v>1.428726E-2</v>
      </c>
      <c r="KP25">
        <v>0.72536</v>
      </c>
      <c r="KQ25">
        <v>14.74159</v>
      </c>
      <c r="KR25">
        <v>3.5567849999999999E-5</v>
      </c>
      <c r="KS25">
        <v>1.335189E-2</v>
      </c>
      <c r="KT25">
        <v>0.72536940000000005</v>
      </c>
      <c r="KU25">
        <v>14.872960000000001</v>
      </c>
      <c r="KV25">
        <v>3.3739540000000001E-5</v>
      </c>
      <c r="KW25">
        <v>1.266108E-2</v>
      </c>
      <c r="KX25">
        <v>0.72538879999999994</v>
      </c>
      <c r="KY25">
        <v>14.688610000000001</v>
      </c>
      <c r="KZ25">
        <v>3.2225789999999998E-5</v>
      </c>
      <c r="LA25">
        <v>1.2088639999999999E-2</v>
      </c>
      <c r="LB25">
        <v>0.72539759999999998</v>
      </c>
      <c r="LC25">
        <v>14.15235</v>
      </c>
      <c r="LD25">
        <v>3.0921959999999997E-5</v>
      </c>
      <c r="LE25">
        <v>1.159934E-2</v>
      </c>
      <c r="LF25">
        <v>0.72541420000000001</v>
      </c>
      <c r="LG25">
        <v>13.49958</v>
      </c>
      <c r="LH25">
        <v>2.969825E-5</v>
      </c>
      <c r="LI25">
        <v>1.1140829999999999E-2</v>
      </c>
      <c r="LJ25">
        <v>0.72539399999999998</v>
      </c>
      <c r="LK25">
        <v>13.121090000000001</v>
      </c>
      <c r="LL25">
        <v>2.8639019999999999E-5</v>
      </c>
      <c r="LM25">
        <v>1.074483E-2</v>
      </c>
      <c r="LN25">
        <v>0.72528530000000002</v>
      </c>
      <c r="LO25">
        <v>13.201420000000001</v>
      </c>
      <c r="LP25">
        <v>2.837613E-5</v>
      </c>
      <c r="LQ25">
        <v>1.062797E-2</v>
      </c>
      <c r="LR25">
        <v>0.72512160000000003</v>
      </c>
      <c r="LS25">
        <v>14.312390000000001</v>
      </c>
      <c r="LT25">
        <v>2.8408560000000002E-5</v>
      </c>
      <c r="LU25">
        <v>1.0651509999999999E-2</v>
      </c>
      <c r="LV25">
        <v>0.72496050000000001</v>
      </c>
      <c r="LW25">
        <v>15.630750000000001</v>
      </c>
      <c r="LX25">
        <v>2.8012320000000001E-5</v>
      </c>
      <c r="LY25">
        <v>1.051819E-2</v>
      </c>
      <c r="LZ25">
        <v>0.72480990000000001</v>
      </c>
      <c r="MA25">
        <v>16.496849999999998</v>
      </c>
      <c r="MB25">
        <v>2.733517E-5</v>
      </c>
      <c r="MC25">
        <v>1.027874E-2</v>
      </c>
      <c r="MD25">
        <v>0.72465710000000005</v>
      </c>
      <c r="ME25">
        <v>16.704730000000001</v>
      </c>
      <c r="MF25">
        <v>2.643073E-5</v>
      </c>
      <c r="MG25">
        <v>9.9465990000000004E-3</v>
      </c>
      <c r="MH25">
        <v>0.72452439999999996</v>
      </c>
      <c r="MI25">
        <v>16.052569999999999</v>
      </c>
      <c r="MJ25">
        <v>2.5501180000000001E-5</v>
      </c>
      <c r="MK25">
        <v>9.6038570000000004E-3</v>
      </c>
      <c r="ML25">
        <v>0.72439030000000004</v>
      </c>
      <c r="MM25">
        <v>14.47941</v>
      </c>
      <c r="MN25">
        <v>2.457474E-5</v>
      </c>
      <c r="MO25">
        <v>9.2630379999999995E-3</v>
      </c>
      <c r="MP25">
        <v>0.72426279999999998</v>
      </c>
      <c r="MQ25">
        <v>13.388590000000001</v>
      </c>
      <c r="MR25">
        <v>2.3679639999999999E-5</v>
      </c>
      <c r="MS25">
        <v>8.9248820000000003E-3</v>
      </c>
      <c r="MT25">
        <v>0.7241554</v>
      </c>
      <c r="MU25">
        <v>13.20734</v>
      </c>
      <c r="MV25">
        <v>2.2800810000000001E-5</v>
      </c>
      <c r="MW25">
        <v>8.5973579999999994E-3</v>
      </c>
      <c r="MX25">
        <v>0.72400920000000002</v>
      </c>
      <c r="MY25">
        <v>13.872109999999999</v>
      </c>
      <c r="MZ25">
        <v>2.1960419999999999E-5</v>
      </c>
      <c r="NA25">
        <v>8.2810829999999998E-3</v>
      </c>
      <c r="NB25">
        <v>0.7238774</v>
      </c>
      <c r="NC25">
        <v>14.947290000000001</v>
      </c>
      <c r="ND25">
        <v>2.116697E-5</v>
      </c>
      <c r="NE25">
        <v>7.9846829999999994E-3</v>
      </c>
      <c r="NF25">
        <v>0.7238774</v>
      </c>
      <c r="NG25">
        <v>14.947290000000001</v>
      </c>
      <c r="NH25">
        <v>2.116697E-5</v>
      </c>
      <c r="NI25">
        <v>7.9846829999999994E-3</v>
      </c>
      <c r="NJ25">
        <v>0.7238774</v>
      </c>
      <c r="NK25">
        <v>14.947290000000001</v>
      </c>
      <c r="NL25">
        <v>2.116697E-5</v>
      </c>
      <c r="NM25">
        <v>7.9846829999999994E-3</v>
      </c>
      <c r="NN25">
        <v>0.7238774</v>
      </c>
      <c r="NO25">
        <v>14.947290000000001</v>
      </c>
      <c r="NP25">
        <v>2.116697E-5</v>
      </c>
      <c r="NQ25">
        <v>7.9846829999999994E-3</v>
      </c>
      <c r="NR25">
        <v>0.7238774</v>
      </c>
      <c r="NS25">
        <v>14.947290000000001</v>
      </c>
      <c r="NT25">
        <v>2.116697E-5</v>
      </c>
      <c r="NU25">
        <v>7.9846829999999994E-3</v>
      </c>
      <c r="NV25">
        <v>0.7238774</v>
      </c>
      <c r="NW25">
        <v>14.947290000000001</v>
      </c>
      <c r="NX25">
        <v>2.116697E-5</v>
      </c>
      <c r="NY25">
        <v>7.9846829999999994E-3</v>
      </c>
      <c r="NZ25">
        <v>0.7238774</v>
      </c>
      <c r="OA25">
        <v>14.947290000000001</v>
      </c>
      <c r="OB25">
        <v>2.116697E-5</v>
      </c>
      <c r="OC25">
        <v>7.9846829999999994E-3</v>
      </c>
      <c r="OD25">
        <v>0.7238774</v>
      </c>
      <c r="OE25">
        <v>14.947290000000001</v>
      </c>
      <c r="OF25">
        <v>2.116697E-5</v>
      </c>
      <c r="OG25">
        <v>7.9846829999999994E-3</v>
      </c>
      <c r="OH25">
        <v>0.7238774</v>
      </c>
      <c r="OI25">
        <v>14.947290000000001</v>
      </c>
      <c r="OJ25">
        <v>2.116697E-5</v>
      </c>
      <c r="OK25">
        <v>7.9846829999999994E-3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0.88135859999999999</v>
      </c>
      <c r="G26">
        <v>14.852819999999999</v>
      </c>
      <c r="H26">
        <v>8.9600469999999994</v>
      </c>
      <c r="I26">
        <v>3826.3679999999999</v>
      </c>
      <c r="J26">
        <v>0.88044290000000003</v>
      </c>
      <c r="K26">
        <v>15.745710000000001</v>
      </c>
      <c r="L26">
        <v>0.1147135</v>
      </c>
      <c r="M26">
        <v>39.849730000000001</v>
      </c>
      <c r="N26">
        <v>0.87948230000000005</v>
      </c>
      <c r="O26">
        <v>16.412179999999999</v>
      </c>
      <c r="P26" s="1">
        <v>7.7424190000000004E-2</v>
      </c>
      <c r="Q26">
        <v>24.714030000000001</v>
      </c>
      <c r="R26">
        <v>0.87851360000000001</v>
      </c>
      <c r="S26">
        <v>16.467220000000001</v>
      </c>
      <c r="T26" s="1">
        <v>6.9556900000000005E-2</v>
      </c>
      <c r="U26" s="1">
        <v>22.215309999999999</v>
      </c>
      <c r="V26">
        <v>0.87749949999999999</v>
      </c>
      <c r="W26">
        <v>16.624189999999999</v>
      </c>
      <c r="X26" s="1">
        <v>6.2575240000000004E-2</v>
      </c>
      <c r="Y26" s="1">
        <v>19.995229999999999</v>
      </c>
      <c r="Z26">
        <v>0.87646199999999996</v>
      </c>
      <c r="AA26">
        <v>16.222570000000001</v>
      </c>
      <c r="AB26" s="1">
        <v>5.6297979999999997E-2</v>
      </c>
      <c r="AC26" s="1">
        <v>17.997160000000001</v>
      </c>
      <c r="AD26">
        <v>0.87543579999999999</v>
      </c>
      <c r="AE26">
        <v>15.16061</v>
      </c>
      <c r="AF26" s="1">
        <v>5.0879069999999998E-2</v>
      </c>
      <c r="AG26" s="1">
        <v>16.27431</v>
      </c>
      <c r="AH26">
        <v>0.87392250000000005</v>
      </c>
      <c r="AI26">
        <v>14.63335</v>
      </c>
      <c r="AJ26" s="1">
        <v>4.7657110000000003E-2</v>
      </c>
      <c r="AK26" s="1">
        <v>15.16996</v>
      </c>
      <c r="AL26">
        <v>0.87100949999999999</v>
      </c>
      <c r="AM26">
        <v>14.72278</v>
      </c>
      <c r="AN26" s="1">
        <v>5.357137E-2</v>
      </c>
      <c r="AO26" s="1">
        <v>17.023900000000001</v>
      </c>
      <c r="AP26">
        <v>0.86666759999999998</v>
      </c>
      <c r="AQ26">
        <v>15.591670000000001</v>
      </c>
      <c r="AR26" s="1">
        <v>5.562222E-2</v>
      </c>
      <c r="AS26" s="1">
        <v>17.864080000000001</v>
      </c>
      <c r="AT26">
        <v>0.86205790000000004</v>
      </c>
      <c r="AU26">
        <v>16.384229999999999</v>
      </c>
      <c r="AV26" s="1">
        <v>5.2664429999999998E-2</v>
      </c>
      <c r="AW26" s="1">
        <v>17.041499999999999</v>
      </c>
      <c r="AX26">
        <v>0.85744039999999999</v>
      </c>
      <c r="AY26">
        <v>16.535550000000001</v>
      </c>
      <c r="AZ26" s="1">
        <v>4.7794749999999997E-2</v>
      </c>
      <c r="BA26" s="1">
        <v>15.55918</v>
      </c>
      <c r="BB26">
        <v>0.85288960000000003</v>
      </c>
      <c r="BC26">
        <v>16.529959999999999</v>
      </c>
      <c r="BD26" s="1">
        <v>4.2243669999999997E-2</v>
      </c>
      <c r="BE26" s="1">
        <v>13.82738</v>
      </c>
      <c r="BF26">
        <v>0.84825410000000001</v>
      </c>
      <c r="BG26">
        <v>16.049320000000002</v>
      </c>
      <c r="BH26" s="1">
        <v>3.7116160000000002E-2</v>
      </c>
      <c r="BI26" s="1">
        <v>12.206250000000001</v>
      </c>
      <c r="BJ26">
        <v>0.8437595</v>
      </c>
      <c r="BK26">
        <v>15.21518</v>
      </c>
      <c r="BL26" s="1">
        <v>3.2900169999999999E-2</v>
      </c>
      <c r="BM26" s="1">
        <v>10.868930000000001</v>
      </c>
      <c r="BN26">
        <v>0.83899550000000001</v>
      </c>
      <c r="BO26">
        <v>14.81579</v>
      </c>
      <c r="BP26" s="1">
        <v>2.8720590000000001E-2</v>
      </c>
      <c r="BQ26" s="1">
        <v>9.5340500000000006</v>
      </c>
      <c r="BR26">
        <v>0.83396099999999995</v>
      </c>
      <c r="BS26">
        <v>14.79477</v>
      </c>
      <c r="BT26" s="1">
        <v>2.5325629999999998E-2</v>
      </c>
      <c r="BU26" s="1">
        <v>8.4539170000000006</v>
      </c>
      <c r="BV26">
        <v>0.82869170000000003</v>
      </c>
      <c r="BW26">
        <v>15.012029999999999</v>
      </c>
      <c r="BX26" s="1">
        <v>2.2067949999999999E-2</v>
      </c>
      <c r="BY26" s="1">
        <v>7.4088209999999997</v>
      </c>
      <c r="BZ26">
        <v>0.82330519999999996</v>
      </c>
      <c r="CA26">
        <v>15.68055</v>
      </c>
      <c r="CB26" s="1">
        <v>1.9305289999999999E-2</v>
      </c>
      <c r="CC26" s="1">
        <v>6.5167809999999999</v>
      </c>
      <c r="CD26">
        <v>0.81798579999999999</v>
      </c>
      <c r="CE26">
        <v>16.003920000000001</v>
      </c>
      <c r="CF26" s="1">
        <v>1.6864980000000002E-2</v>
      </c>
      <c r="CG26" s="1">
        <v>5.7253910000000001</v>
      </c>
      <c r="CH26">
        <v>0.8128628</v>
      </c>
      <c r="CI26">
        <v>15.85266</v>
      </c>
      <c r="CJ26" s="1">
        <v>1.465761E-2</v>
      </c>
      <c r="CK26" s="1">
        <v>5.0041830000000003</v>
      </c>
      <c r="CL26">
        <v>0.80805130000000003</v>
      </c>
      <c r="CM26">
        <v>15.262119999999999</v>
      </c>
      <c r="CN26" s="1">
        <v>1.27441E-2</v>
      </c>
      <c r="CO26" s="1">
        <v>4.3740350000000001</v>
      </c>
      <c r="CP26">
        <v>0.80320150000000001</v>
      </c>
      <c r="CQ26">
        <v>14.7646</v>
      </c>
      <c r="CR26" s="1">
        <v>1.1176500000000001E-2</v>
      </c>
      <c r="CS26" s="1">
        <v>3.8542459999999998</v>
      </c>
      <c r="CT26">
        <v>0.7986046</v>
      </c>
      <c r="CU26">
        <v>14.57006</v>
      </c>
      <c r="CV26" s="1">
        <v>9.7824720000000004E-3</v>
      </c>
      <c r="CW26" s="1">
        <v>3.395416</v>
      </c>
      <c r="CX26">
        <v>0.79362270000000001</v>
      </c>
      <c r="CY26">
        <v>14.36909</v>
      </c>
      <c r="CZ26" s="1">
        <v>8.4308769999999998E-3</v>
      </c>
      <c r="DA26" s="1">
        <v>2.940985</v>
      </c>
      <c r="DB26">
        <v>0.78836110000000004</v>
      </c>
      <c r="DC26">
        <v>14.412050000000001</v>
      </c>
      <c r="DD26" s="1">
        <v>7.2898360000000001E-3</v>
      </c>
      <c r="DE26" s="1">
        <v>2.5584310000000001</v>
      </c>
      <c r="DF26">
        <v>0.78273110000000001</v>
      </c>
      <c r="DG26">
        <v>15.00643</v>
      </c>
      <c r="DH26" s="1">
        <v>6.3042139999999998E-3</v>
      </c>
      <c r="DI26" s="1">
        <v>2.2242109999999999</v>
      </c>
      <c r="DJ26">
        <v>0.7773118</v>
      </c>
      <c r="DK26">
        <v>15.54022</v>
      </c>
      <c r="DL26" s="1">
        <v>5.4439989999999997E-3</v>
      </c>
      <c r="DM26" s="1">
        <v>1.931978</v>
      </c>
      <c r="DN26">
        <v>0.7721865</v>
      </c>
      <c r="DO26">
        <v>15.79752</v>
      </c>
      <c r="DP26" s="1">
        <v>4.6800059999999996E-3</v>
      </c>
      <c r="DQ26" s="1">
        <v>1.6689769999999999</v>
      </c>
      <c r="DR26">
        <v>0.76870190000000005</v>
      </c>
      <c r="DS26">
        <v>15.32596</v>
      </c>
      <c r="DT26" s="1">
        <v>4.0119329999999996E-3</v>
      </c>
      <c r="DU26" s="1">
        <v>1.436849</v>
      </c>
      <c r="DV26">
        <v>0.76543190000000005</v>
      </c>
      <c r="DW26">
        <v>14.50976</v>
      </c>
      <c r="DX26" s="1">
        <v>3.4839160000000001E-3</v>
      </c>
      <c r="DY26" s="1">
        <v>1.252408</v>
      </c>
      <c r="DZ26">
        <v>0.76134809999999997</v>
      </c>
      <c r="EA26">
        <v>14.145759999999999</v>
      </c>
      <c r="EB26" s="1">
        <v>2.9886880000000002E-3</v>
      </c>
      <c r="EC26" s="1">
        <v>1.0802419999999999</v>
      </c>
      <c r="ED26">
        <v>0.75802740000000002</v>
      </c>
      <c r="EE26">
        <v>14.119260000000001</v>
      </c>
      <c r="EF26" s="1">
        <v>2.4398610000000002E-3</v>
      </c>
      <c r="EG26" s="1">
        <v>0.88862419999999998</v>
      </c>
      <c r="EH26">
        <v>0.75520010000000004</v>
      </c>
      <c r="EI26">
        <v>14.75221</v>
      </c>
      <c r="EJ26" s="1">
        <v>1.884211E-3</v>
      </c>
      <c r="EK26" s="1">
        <v>0.68896040000000003</v>
      </c>
      <c r="EL26">
        <v>0.75233380000000005</v>
      </c>
      <c r="EM26">
        <v>15.50479</v>
      </c>
      <c r="EN26" s="1">
        <v>1.5053620000000001E-3</v>
      </c>
      <c r="EO26" s="1">
        <v>0.55029340000000004</v>
      </c>
      <c r="EP26">
        <v>0.7501198</v>
      </c>
      <c r="EQ26">
        <v>15.629670000000001</v>
      </c>
      <c r="ER26" s="1">
        <v>1.245894E-3</v>
      </c>
      <c r="ES26" s="1">
        <v>0.45585019999999998</v>
      </c>
      <c r="ET26">
        <v>0.74846539999999995</v>
      </c>
      <c r="EU26">
        <v>15.6532</v>
      </c>
      <c r="EV26" s="1">
        <v>1.052252E-3</v>
      </c>
      <c r="EW26" s="1">
        <v>0.38457520000000001</v>
      </c>
      <c r="EX26">
        <v>0.74702429999999997</v>
      </c>
      <c r="EY26">
        <v>15.34892</v>
      </c>
      <c r="EZ26" s="1">
        <v>9.1031320000000001E-4</v>
      </c>
      <c r="FA26" s="1">
        <v>0.33285199999999998</v>
      </c>
      <c r="FB26">
        <v>0.74675060000000004</v>
      </c>
      <c r="FC26">
        <v>14.21312</v>
      </c>
      <c r="FD26" s="1">
        <v>7.942941E-4</v>
      </c>
      <c r="FE26" s="1">
        <v>0.29029729999999998</v>
      </c>
      <c r="FF26">
        <v>0.74438179999999998</v>
      </c>
      <c r="FG26">
        <v>13.25422</v>
      </c>
      <c r="FH26" s="1">
        <v>7.1192619999999995E-4</v>
      </c>
      <c r="FI26" s="1">
        <v>0.2608085</v>
      </c>
      <c r="FJ26">
        <v>0.74284229999999996</v>
      </c>
      <c r="FK26">
        <v>13.01803</v>
      </c>
      <c r="FL26" s="1">
        <v>5.6388070000000002E-4</v>
      </c>
      <c r="FM26" s="1">
        <v>0.2089</v>
      </c>
      <c r="FN26">
        <v>0.74246529999999999</v>
      </c>
      <c r="FO26">
        <v>14.023820000000001</v>
      </c>
      <c r="FP26" s="1">
        <v>3.948302E-4</v>
      </c>
      <c r="FQ26" s="1">
        <v>0.14644989999999999</v>
      </c>
      <c r="FR26">
        <v>0.74239949999999999</v>
      </c>
      <c r="FS26">
        <v>15.359680000000001</v>
      </c>
      <c r="FT26" s="1">
        <v>2.8520340000000001E-4</v>
      </c>
      <c r="FU26" s="1">
        <v>0.1051629</v>
      </c>
      <c r="FV26">
        <v>0.7422879</v>
      </c>
      <c r="FW26">
        <v>16.114280000000001</v>
      </c>
      <c r="FX26" s="1">
        <v>2.244999E-4</v>
      </c>
      <c r="FY26" s="1">
        <v>8.2163620000000007E-2</v>
      </c>
      <c r="FZ26">
        <v>0.74207599999999996</v>
      </c>
      <c r="GA26">
        <v>16.190239999999999</v>
      </c>
      <c r="GB26" s="1">
        <v>1.8988079999999999E-4</v>
      </c>
      <c r="GC26" s="1">
        <v>6.9100380000000003E-2</v>
      </c>
      <c r="GD26">
        <v>0.74179390000000001</v>
      </c>
      <c r="GE26">
        <v>15.290100000000001</v>
      </c>
      <c r="GF26" s="1">
        <v>1.68581E-4</v>
      </c>
      <c r="GG26" s="1">
        <v>6.1043430000000003E-2</v>
      </c>
      <c r="GH26">
        <v>0.74144980000000005</v>
      </c>
      <c r="GI26">
        <v>13.770200000000001</v>
      </c>
      <c r="GJ26" s="1">
        <v>1.535087E-4</v>
      </c>
      <c r="GK26" s="1">
        <v>5.5393600000000001E-2</v>
      </c>
      <c r="GL26">
        <v>0.74112210000000001</v>
      </c>
      <c r="GM26">
        <v>12.76539</v>
      </c>
      <c r="GN26" s="1">
        <v>1.4211439999999999E-4</v>
      </c>
      <c r="GO26" s="1">
        <v>5.1128479999999997E-2</v>
      </c>
      <c r="GP26">
        <v>0.74095690000000003</v>
      </c>
      <c r="GQ26">
        <v>12.622199999999999</v>
      </c>
      <c r="GR26" s="1">
        <v>1.2780490000000001E-4</v>
      </c>
      <c r="GS26" s="1">
        <v>4.599255E-2</v>
      </c>
      <c r="GT26">
        <v>0.74097599999999997</v>
      </c>
      <c r="GU26">
        <v>13.81931</v>
      </c>
      <c r="GV26" s="1">
        <v>1.1138560000000001E-4</v>
      </c>
      <c r="GW26" s="1">
        <v>3.9953959999999997E-2</v>
      </c>
      <c r="GX26">
        <v>0.74102809999999997</v>
      </c>
      <c r="GY26">
        <v>15.23169</v>
      </c>
      <c r="GZ26" s="1">
        <v>9.978044E-5</v>
      </c>
      <c r="HA26" s="1">
        <v>3.5611879999999999E-2</v>
      </c>
      <c r="HB26">
        <v>0.7410698</v>
      </c>
      <c r="HC26">
        <v>15.96913</v>
      </c>
      <c r="HD26">
        <v>9.1624960000000002E-5</v>
      </c>
      <c r="HE26" s="1">
        <v>3.256278E-2</v>
      </c>
      <c r="HF26">
        <v>0.74109349999999996</v>
      </c>
      <c r="HG26">
        <v>15.93655</v>
      </c>
      <c r="HH26">
        <v>8.5858540000000001E-5</v>
      </c>
      <c r="HI26" s="1">
        <v>3.0388439999999999E-2</v>
      </c>
      <c r="HJ26">
        <v>0.74109919999999996</v>
      </c>
      <c r="HK26">
        <v>15.07601</v>
      </c>
      <c r="HL26">
        <v>8.1044829999999996E-5</v>
      </c>
      <c r="HM26" s="1">
        <v>2.8581100000000002E-2</v>
      </c>
      <c r="HN26">
        <v>0.74112650000000002</v>
      </c>
      <c r="HO26">
        <v>13.62326</v>
      </c>
      <c r="HP26">
        <v>7.6870270000000006E-5</v>
      </c>
      <c r="HQ26" s="1">
        <v>2.7014489999999999E-2</v>
      </c>
      <c r="HR26">
        <v>0.74116680000000001</v>
      </c>
      <c r="HS26">
        <v>12.641349999999999</v>
      </c>
      <c r="HT26">
        <v>7.2945400000000001E-5</v>
      </c>
      <c r="HU26" s="1">
        <v>2.5561839999999999E-2</v>
      </c>
      <c r="HV26">
        <v>0.74151579999999995</v>
      </c>
      <c r="HW26">
        <v>12.5619</v>
      </c>
      <c r="HX26">
        <v>6.4538339999999994E-5</v>
      </c>
      <c r="HY26" s="1">
        <v>2.2680539999999999E-2</v>
      </c>
      <c r="HZ26">
        <v>0.74211419999999995</v>
      </c>
      <c r="IA26">
        <v>13.58989</v>
      </c>
      <c r="IB26">
        <v>5.2800029999999998E-5</v>
      </c>
      <c r="IC26">
        <v>1.8499959999999999E-2</v>
      </c>
      <c r="ID26">
        <v>0.74278929999999999</v>
      </c>
      <c r="IE26">
        <v>14.092420000000001</v>
      </c>
      <c r="IF26">
        <v>4.4956239999999998E-5</v>
      </c>
      <c r="IG26">
        <v>1.5637959999999999E-2</v>
      </c>
      <c r="IH26">
        <v>0.74342560000000002</v>
      </c>
      <c r="II26">
        <v>14.60234</v>
      </c>
      <c r="IJ26">
        <v>4.0387779999999998E-5</v>
      </c>
      <c r="IK26">
        <v>1.395745E-2</v>
      </c>
      <c r="IL26">
        <v>0.74408209999999997</v>
      </c>
      <c r="IM26">
        <v>15.097149999999999</v>
      </c>
      <c r="IN26">
        <v>3.7689140000000001E-5</v>
      </c>
      <c r="IO26">
        <v>1.295468E-2</v>
      </c>
      <c r="IP26">
        <v>0.7446895</v>
      </c>
      <c r="IQ26">
        <v>14.714410000000001</v>
      </c>
      <c r="IR26">
        <v>3.5864220000000003E-5</v>
      </c>
      <c r="IS26">
        <v>1.227954E-2</v>
      </c>
      <c r="IT26">
        <v>0.74529210000000001</v>
      </c>
      <c r="IU26">
        <v>13.64981</v>
      </c>
      <c r="IV26">
        <v>3.4333869999999998E-5</v>
      </c>
      <c r="IW26">
        <v>1.1712480000000001E-2</v>
      </c>
      <c r="IX26">
        <v>0.74581489999999995</v>
      </c>
      <c r="IY26">
        <v>12.89016</v>
      </c>
      <c r="IZ26">
        <v>3.3314890000000001E-5</v>
      </c>
      <c r="JA26">
        <v>1.1320139999999999E-2</v>
      </c>
      <c r="JB26">
        <v>0.74593810000000005</v>
      </c>
      <c r="JC26">
        <v>12.899929999999999</v>
      </c>
      <c r="JD26">
        <v>3.7281969999999998E-5</v>
      </c>
      <c r="JE26">
        <v>1.250187E-2</v>
      </c>
      <c r="JF26">
        <v>0.74574750000000001</v>
      </c>
      <c r="JG26">
        <v>14.214969999999999</v>
      </c>
      <c r="JH26">
        <v>4.4662929999999998E-5</v>
      </c>
      <c r="JI26">
        <v>1.499966E-2</v>
      </c>
      <c r="JJ26">
        <v>0.74546109999999999</v>
      </c>
      <c r="JK26">
        <v>15.77148</v>
      </c>
      <c r="JL26">
        <v>4.8832490000000003E-5</v>
      </c>
      <c r="JM26">
        <v>1.6468110000000001E-2</v>
      </c>
      <c r="JN26">
        <v>0.74519080000000004</v>
      </c>
      <c r="JO26">
        <v>16.604559999999999</v>
      </c>
      <c r="JP26">
        <v>4.9906430000000003E-5</v>
      </c>
      <c r="JQ26">
        <v>1.6863320000000001E-2</v>
      </c>
      <c r="JR26">
        <v>0.74492510000000001</v>
      </c>
      <c r="JS26">
        <v>16.695060000000002</v>
      </c>
      <c r="JT26">
        <v>4.9285269999999998E-5</v>
      </c>
      <c r="JU26">
        <v>1.6670250000000001E-2</v>
      </c>
      <c r="JV26">
        <v>0.74473400000000001</v>
      </c>
      <c r="JW26">
        <v>15.76262</v>
      </c>
      <c r="JX26">
        <v>4.7891150000000003E-5</v>
      </c>
      <c r="JY26">
        <v>1.6202310000000001E-2</v>
      </c>
      <c r="JZ26">
        <v>0.74451069999999997</v>
      </c>
      <c r="KA26">
        <v>14.167999999999999</v>
      </c>
      <c r="KB26">
        <v>4.6226810000000003E-5</v>
      </c>
      <c r="KC26">
        <v>1.564318E-2</v>
      </c>
      <c r="KD26">
        <v>0.74432299999999996</v>
      </c>
      <c r="KE26">
        <v>13.18327</v>
      </c>
      <c r="KF26">
        <v>4.4313839999999999E-5</v>
      </c>
      <c r="KG26">
        <v>1.499702E-2</v>
      </c>
      <c r="KH26">
        <v>0.74426610000000004</v>
      </c>
      <c r="KI26">
        <v>13.01793</v>
      </c>
      <c r="KJ26">
        <v>4.1600929999999999E-5</v>
      </c>
      <c r="KK26">
        <v>1.4102379999999999E-2</v>
      </c>
      <c r="KL26">
        <v>0.74423139999999999</v>
      </c>
      <c r="KM26">
        <v>13.80499</v>
      </c>
      <c r="KN26">
        <v>3.8376690000000001E-5</v>
      </c>
      <c r="KO26">
        <v>1.3010320000000001E-2</v>
      </c>
      <c r="KP26">
        <v>0.74425129999999995</v>
      </c>
      <c r="KQ26">
        <v>14.741720000000001</v>
      </c>
      <c r="KR26">
        <v>3.5826160000000003E-5</v>
      </c>
      <c r="KS26">
        <v>1.213126E-2</v>
      </c>
      <c r="KT26">
        <v>0.74427940000000004</v>
      </c>
      <c r="KU26">
        <v>14.954190000000001</v>
      </c>
      <c r="KV26">
        <v>3.3957639999999998E-5</v>
      </c>
      <c r="KW26">
        <v>1.149355E-2</v>
      </c>
      <c r="KX26">
        <v>0.7442839</v>
      </c>
      <c r="KY26">
        <v>14.762639999999999</v>
      </c>
      <c r="KZ26">
        <v>3.2407689999999997E-5</v>
      </c>
      <c r="LA26">
        <v>1.096539E-2</v>
      </c>
      <c r="LB26">
        <v>0.74431340000000001</v>
      </c>
      <c r="LC26">
        <v>14.24156</v>
      </c>
      <c r="LD26">
        <v>3.1081029999999998E-5</v>
      </c>
      <c r="LE26">
        <v>1.051595E-2</v>
      </c>
      <c r="LF26">
        <v>0.74430790000000002</v>
      </c>
      <c r="LG26">
        <v>13.553319999999999</v>
      </c>
      <c r="LH26">
        <v>2.9838159999999999E-5</v>
      </c>
      <c r="LI26">
        <v>1.0097689999999999E-2</v>
      </c>
      <c r="LJ26">
        <v>0.74429009999999995</v>
      </c>
      <c r="LK26">
        <v>13.13927</v>
      </c>
      <c r="LL26">
        <v>2.8759949999999999E-5</v>
      </c>
      <c r="LM26">
        <v>9.7351390000000003E-3</v>
      </c>
      <c r="LN26">
        <v>0.74417440000000001</v>
      </c>
      <c r="LO26">
        <v>13.19299</v>
      </c>
      <c r="LP26">
        <v>2.8372349999999999E-5</v>
      </c>
      <c r="LQ26">
        <v>9.5895900000000003E-3</v>
      </c>
      <c r="LR26">
        <v>0.74398719999999996</v>
      </c>
      <c r="LS26">
        <v>14.27824</v>
      </c>
      <c r="LT26">
        <v>2.8425029999999998E-5</v>
      </c>
      <c r="LU26">
        <v>9.6144660000000003E-3</v>
      </c>
      <c r="LV26">
        <v>0.74374620000000002</v>
      </c>
      <c r="LW26">
        <v>15.64564</v>
      </c>
      <c r="LX26">
        <v>2.806907E-5</v>
      </c>
      <c r="LY26">
        <v>9.5092600000000003E-3</v>
      </c>
      <c r="LZ26">
        <v>0.74354929999999997</v>
      </c>
      <c r="MA26">
        <v>16.589469999999999</v>
      </c>
      <c r="MB26">
        <v>2.743518E-5</v>
      </c>
      <c r="MC26">
        <v>9.3077479999999994E-3</v>
      </c>
      <c r="MD26">
        <v>0.74332790000000004</v>
      </c>
      <c r="ME26">
        <v>16.847190000000001</v>
      </c>
      <c r="MF26">
        <v>2.6540129999999999E-5</v>
      </c>
      <c r="MG26">
        <v>9.0133990000000001E-3</v>
      </c>
      <c r="MH26">
        <v>0.74311799999999995</v>
      </c>
      <c r="MI26">
        <v>16.220320000000001</v>
      </c>
      <c r="MJ26">
        <v>2.561721E-5</v>
      </c>
      <c r="MK26">
        <v>8.7065920000000008E-3</v>
      </c>
      <c r="ML26">
        <v>0.74293520000000002</v>
      </c>
      <c r="MM26">
        <v>14.648899999999999</v>
      </c>
      <c r="MN26">
        <v>2.470576E-5</v>
      </c>
      <c r="MO26">
        <v>8.4036749999999993E-3</v>
      </c>
      <c r="MP26">
        <v>0.74271860000000001</v>
      </c>
      <c r="MQ26">
        <v>13.46008</v>
      </c>
      <c r="MR26">
        <v>2.3782300000000001E-5</v>
      </c>
      <c r="MS26">
        <v>8.0909009999999993E-3</v>
      </c>
      <c r="MT26">
        <v>0.74253029999999998</v>
      </c>
      <c r="MU26">
        <v>13.207240000000001</v>
      </c>
      <c r="MV26">
        <v>2.2909169999999999E-5</v>
      </c>
      <c r="MW26">
        <v>7.7988270000000004E-3</v>
      </c>
      <c r="MX26">
        <v>0.7423208</v>
      </c>
      <c r="MY26">
        <v>13.84831</v>
      </c>
      <c r="MZ26">
        <v>2.2055589999999999E-5</v>
      </c>
      <c r="NA26">
        <v>7.5103949999999996E-3</v>
      </c>
      <c r="NB26">
        <v>0.74210540000000003</v>
      </c>
      <c r="NC26">
        <v>14.94561</v>
      </c>
      <c r="ND26">
        <v>2.1263030000000002E-5</v>
      </c>
      <c r="NE26">
        <v>7.2432269999999997E-3</v>
      </c>
      <c r="NF26">
        <v>0.74210540000000003</v>
      </c>
      <c r="NG26">
        <v>14.94561</v>
      </c>
      <c r="NH26">
        <v>2.1263030000000002E-5</v>
      </c>
      <c r="NI26">
        <v>7.2432269999999997E-3</v>
      </c>
      <c r="NJ26">
        <v>0.74210540000000003</v>
      </c>
      <c r="NK26">
        <v>14.94561</v>
      </c>
      <c r="NL26">
        <v>2.1263030000000002E-5</v>
      </c>
      <c r="NM26">
        <v>7.2432269999999997E-3</v>
      </c>
      <c r="NN26">
        <v>0.74210540000000003</v>
      </c>
      <c r="NO26">
        <v>14.94561</v>
      </c>
      <c r="NP26">
        <v>2.1263030000000002E-5</v>
      </c>
      <c r="NQ26">
        <v>7.2432269999999997E-3</v>
      </c>
      <c r="NR26">
        <v>0.74210540000000003</v>
      </c>
      <c r="NS26">
        <v>14.94561</v>
      </c>
      <c r="NT26">
        <v>2.1263030000000002E-5</v>
      </c>
      <c r="NU26">
        <v>7.2432269999999997E-3</v>
      </c>
      <c r="NV26">
        <v>0.74210540000000003</v>
      </c>
      <c r="NW26">
        <v>14.94561</v>
      </c>
      <c r="NX26">
        <v>2.1263030000000002E-5</v>
      </c>
      <c r="NY26">
        <v>7.2432269999999997E-3</v>
      </c>
      <c r="NZ26">
        <v>0.74210540000000003</v>
      </c>
      <c r="OA26">
        <v>14.94561</v>
      </c>
      <c r="OB26">
        <v>2.1263030000000002E-5</v>
      </c>
      <c r="OC26">
        <v>7.2432269999999997E-3</v>
      </c>
      <c r="OD26">
        <v>0.74210540000000003</v>
      </c>
      <c r="OE26">
        <v>14.94561</v>
      </c>
      <c r="OF26">
        <v>2.1263030000000002E-5</v>
      </c>
      <c r="OG26">
        <v>7.2432269999999997E-3</v>
      </c>
      <c r="OH26">
        <v>0.74210540000000003</v>
      </c>
      <c r="OI26">
        <v>14.94561</v>
      </c>
      <c r="OJ26">
        <v>2.1263030000000002E-5</v>
      </c>
      <c r="OK26">
        <v>7.2432269999999997E-3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0.95046540000000002</v>
      </c>
      <c r="G27">
        <v>14.84347</v>
      </c>
      <c r="H27">
        <v>16.87726</v>
      </c>
      <c r="I27">
        <v>6972.4669999999996</v>
      </c>
      <c r="J27">
        <v>0.94959490000000002</v>
      </c>
      <c r="K27">
        <v>15.72681</v>
      </c>
      <c r="L27">
        <v>0.1474492</v>
      </c>
      <c r="M27">
        <v>53.617460000000001</v>
      </c>
      <c r="N27">
        <v>0.94873300000000005</v>
      </c>
      <c r="O27">
        <v>16.448779999999999</v>
      </c>
      <c r="P27" s="1">
        <v>7.8245499999999996E-2</v>
      </c>
      <c r="Q27">
        <v>23.587710000000001</v>
      </c>
      <c r="R27">
        <v>0.94781990000000005</v>
      </c>
      <c r="S27">
        <v>16.547450000000001</v>
      </c>
      <c r="T27" s="1">
        <v>7.0268559999999994E-2</v>
      </c>
      <c r="U27" s="1">
        <v>21.175070000000002</v>
      </c>
      <c r="V27">
        <v>0.94687469999999996</v>
      </c>
      <c r="W27">
        <v>16.692440000000001</v>
      </c>
      <c r="X27" s="1">
        <v>6.3200389999999995E-2</v>
      </c>
      <c r="Y27" s="1">
        <v>19.051179999999999</v>
      </c>
      <c r="Z27">
        <v>0.94589500000000004</v>
      </c>
      <c r="AA27">
        <v>16.305119999999999</v>
      </c>
      <c r="AB27" s="1">
        <v>5.684401E-2</v>
      </c>
      <c r="AC27" s="1">
        <v>17.14066</v>
      </c>
      <c r="AD27">
        <v>0.94489009999999996</v>
      </c>
      <c r="AE27">
        <v>15.23936</v>
      </c>
      <c r="AF27" s="1">
        <v>5.1363390000000002E-2</v>
      </c>
      <c r="AG27" s="1">
        <v>15.49297</v>
      </c>
      <c r="AH27">
        <v>0.94348370000000004</v>
      </c>
      <c r="AI27">
        <v>14.636609999999999</v>
      </c>
      <c r="AJ27" s="1">
        <v>4.7567230000000002E-2</v>
      </c>
      <c r="AK27" s="1">
        <v>14.29429</v>
      </c>
      <c r="AL27">
        <v>0.94056689999999998</v>
      </c>
      <c r="AM27">
        <v>14.71496</v>
      </c>
      <c r="AN27" s="1">
        <v>5.2923449999999997E-2</v>
      </c>
      <c r="AO27" s="1">
        <v>15.83156</v>
      </c>
      <c r="AP27">
        <v>0.93629470000000004</v>
      </c>
      <c r="AQ27">
        <v>15.5709</v>
      </c>
      <c r="AR27" s="1">
        <v>5.5685940000000003E-2</v>
      </c>
      <c r="AS27" s="1">
        <v>16.83727</v>
      </c>
      <c r="AT27">
        <v>0.93176950000000003</v>
      </c>
      <c r="AU27">
        <v>16.42116</v>
      </c>
      <c r="AV27" s="1">
        <v>5.304267E-2</v>
      </c>
      <c r="AW27" s="1">
        <v>16.16085</v>
      </c>
      <c r="AX27">
        <v>0.92721030000000004</v>
      </c>
      <c r="AY27">
        <v>16.614319999999999</v>
      </c>
      <c r="AZ27" s="1">
        <v>4.828325E-2</v>
      </c>
      <c r="BA27" s="1">
        <v>14.797180000000001</v>
      </c>
      <c r="BB27">
        <v>0.92261689999999996</v>
      </c>
      <c r="BC27">
        <v>16.609970000000001</v>
      </c>
      <c r="BD27" s="1">
        <v>4.2755670000000003E-2</v>
      </c>
      <c r="BE27" s="1">
        <v>13.17357</v>
      </c>
      <c r="BF27">
        <v>0.91794030000000004</v>
      </c>
      <c r="BG27">
        <v>16.128409999999999</v>
      </c>
      <c r="BH27" s="1">
        <v>3.7565559999999998E-2</v>
      </c>
      <c r="BI27" s="1">
        <v>11.62548</v>
      </c>
      <c r="BJ27">
        <v>0.91335299999999997</v>
      </c>
      <c r="BK27">
        <v>15.28219</v>
      </c>
      <c r="BL27" s="1">
        <v>3.329377E-2</v>
      </c>
      <c r="BM27" s="1">
        <v>10.343529999999999</v>
      </c>
      <c r="BN27">
        <v>0.90852219999999995</v>
      </c>
      <c r="BO27">
        <v>14.82896</v>
      </c>
      <c r="BP27" s="1">
        <v>2.9070869999999999E-2</v>
      </c>
      <c r="BQ27" s="1">
        <v>9.0756820000000005</v>
      </c>
      <c r="BR27">
        <v>0.90335089999999996</v>
      </c>
      <c r="BS27">
        <v>14.791600000000001</v>
      </c>
      <c r="BT27" s="1">
        <v>2.5647389999999999E-2</v>
      </c>
      <c r="BU27" s="1">
        <v>8.0460989999999999</v>
      </c>
      <c r="BV27">
        <v>0.89795610000000003</v>
      </c>
      <c r="BW27">
        <v>15.01083</v>
      </c>
      <c r="BX27" s="1">
        <v>2.235908E-2</v>
      </c>
      <c r="BY27" s="1">
        <v>7.0531269999999999</v>
      </c>
      <c r="BZ27">
        <v>0.8925862</v>
      </c>
      <c r="CA27">
        <v>15.683920000000001</v>
      </c>
      <c r="CB27" s="1">
        <v>1.9555530000000002E-2</v>
      </c>
      <c r="CC27" s="1">
        <v>6.1993049999999998</v>
      </c>
      <c r="CD27">
        <v>0.88736470000000001</v>
      </c>
      <c r="CE27">
        <v>16.052990000000001</v>
      </c>
      <c r="CF27" s="1">
        <v>1.708985E-2</v>
      </c>
      <c r="CG27" s="1">
        <v>5.4467309999999998</v>
      </c>
      <c r="CH27">
        <v>0.88216669999999997</v>
      </c>
      <c r="CI27">
        <v>15.90893</v>
      </c>
      <c r="CJ27" s="1">
        <v>1.4860160000000001E-2</v>
      </c>
      <c r="CK27" s="1">
        <v>4.7613620000000001</v>
      </c>
      <c r="CL27">
        <v>0.87644259999999996</v>
      </c>
      <c r="CM27">
        <v>15.32818</v>
      </c>
      <c r="CN27" s="1">
        <v>1.291628E-2</v>
      </c>
      <c r="CO27" s="1">
        <v>4.1602759999999996</v>
      </c>
      <c r="CP27">
        <v>0.87072799999999995</v>
      </c>
      <c r="CQ27">
        <v>14.78927</v>
      </c>
      <c r="CR27" s="1">
        <v>1.13116E-2</v>
      </c>
      <c r="CS27" s="1">
        <v>3.660288</v>
      </c>
      <c r="CT27">
        <v>0.86497800000000002</v>
      </c>
      <c r="CU27">
        <v>14.570600000000001</v>
      </c>
      <c r="CV27" s="1">
        <v>9.9261990000000001E-3</v>
      </c>
      <c r="CW27" s="1">
        <v>3.232148</v>
      </c>
      <c r="CX27">
        <v>0.85888909999999996</v>
      </c>
      <c r="CY27">
        <v>14.368819999999999</v>
      </c>
      <c r="CZ27" s="1">
        <v>8.5497850000000007E-3</v>
      </c>
      <c r="DA27" s="1">
        <v>2.7988369999999998</v>
      </c>
      <c r="DB27">
        <v>0.85240919999999998</v>
      </c>
      <c r="DC27">
        <v>14.403460000000001</v>
      </c>
      <c r="DD27" s="1">
        <v>7.4024859999999998E-3</v>
      </c>
      <c r="DE27" s="1">
        <v>2.4377960000000001</v>
      </c>
      <c r="DF27">
        <v>0.84553529999999999</v>
      </c>
      <c r="DG27">
        <v>14.994910000000001</v>
      </c>
      <c r="DH27" s="1">
        <v>6.3945879999999997E-3</v>
      </c>
      <c r="DI27" s="1">
        <v>2.1167929999999999</v>
      </c>
      <c r="DJ27">
        <v>0.83919169999999998</v>
      </c>
      <c r="DK27">
        <v>15.561109999999999</v>
      </c>
      <c r="DL27" s="1">
        <v>5.5285559999999996E-3</v>
      </c>
      <c r="DM27" s="1">
        <v>1.8408899999999999</v>
      </c>
      <c r="DN27">
        <v>0.83336619999999995</v>
      </c>
      <c r="DO27">
        <v>15.848039999999999</v>
      </c>
      <c r="DP27" s="1">
        <v>4.754187E-3</v>
      </c>
      <c r="DQ27" s="1">
        <v>1.5904210000000001</v>
      </c>
      <c r="DR27">
        <v>0.82659669999999996</v>
      </c>
      <c r="DS27">
        <v>15.393990000000001</v>
      </c>
      <c r="DT27" s="1">
        <v>4.0774390000000004E-3</v>
      </c>
      <c r="DU27" s="1">
        <v>1.370655</v>
      </c>
      <c r="DV27">
        <v>0.81956099999999998</v>
      </c>
      <c r="DW27">
        <v>14.568630000000001</v>
      </c>
      <c r="DX27" s="1">
        <v>3.5375900000000002E-3</v>
      </c>
      <c r="DY27" s="1">
        <v>1.194161</v>
      </c>
      <c r="DZ27">
        <v>0.81260759999999999</v>
      </c>
      <c r="EA27">
        <v>14.14659</v>
      </c>
      <c r="EB27" s="1">
        <v>3.040629E-3</v>
      </c>
      <c r="EC27" s="1">
        <v>1.031892</v>
      </c>
      <c r="ED27">
        <v>0.8064692</v>
      </c>
      <c r="EE27">
        <v>14.10772</v>
      </c>
      <c r="EF27" s="1">
        <v>2.5030410000000001E-3</v>
      </c>
      <c r="EG27" s="1">
        <v>0.85594979999999998</v>
      </c>
      <c r="EH27">
        <v>0.80116399999999999</v>
      </c>
      <c r="EI27">
        <v>14.748480000000001</v>
      </c>
      <c r="EJ27" s="1">
        <v>1.9386379999999999E-3</v>
      </c>
      <c r="EK27" s="1">
        <v>0.66610809999999998</v>
      </c>
      <c r="EL27">
        <v>0.79596259999999996</v>
      </c>
      <c r="EM27">
        <v>15.515639999999999</v>
      </c>
      <c r="EN27" s="1">
        <v>1.539414E-3</v>
      </c>
      <c r="EO27" s="1">
        <v>0.5287094</v>
      </c>
      <c r="EP27">
        <v>0.79182070000000004</v>
      </c>
      <c r="EQ27">
        <v>15.713570000000001</v>
      </c>
      <c r="ER27" s="1">
        <v>1.2720940000000001E-3</v>
      </c>
      <c r="ES27" s="1">
        <v>0.4372626</v>
      </c>
      <c r="ET27">
        <v>0.78832170000000001</v>
      </c>
      <c r="EU27">
        <v>15.74216</v>
      </c>
      <c r="EV27" s="1">
        <v>1.0703310000000001E-3</v>
      </c>
      <c r="EW27" s="1">
        <v>0.36805779999999999</v>
      </c>
      <c r="EX27">
        <v>0.78457889999999997</v>
      </c>
      <c r="EY27">
        <v>15.431509999999999</v>
      </c>
      <c r="EZ27" s="1">
        <v>9.2517610000000003E-4</v>
      </c>
      <c r="FA27" s="1">
        <v>0.31866729999999999</v>
      </c>
      <c r="FB27">
        <v>0.77966029999999997</v>
      </c>
      <c r="FC27">
        <v>14.322369999999999</v>
      </c>
      <c r="FD27" s="1">
        <v>8.0542549999999997E-4</v>
      </c>
      <c r="FE27" s="1">
        <v>0.27782810000000002</v>
      </c>
      <c r="FF27">
        <v>0.77456689999999995</v>
      </c>
      <c r="FG27">
        <v>13.3041</v>
      </c>
      <c r="FH27" s="1">
        <v>7.2201950000000002E-4</v>
      </c>
      <c r="FI27" s="1">
        <v>0.24948300000000001</v>
      </c>
      <c r="FJ27">
        <v>0.77119349999999998</v>
      </c>
      <c r="FK27">
        <v>13.01502</v>
      </c>
      <c r="FL27" s="1">
        <v>5.8452860000000005E-4</v>
      </c>
      <c r="FM27" s="1">
        <v>0.20422419999999999</v>
      </c>
      <c r="FN27">
        <v>0.76958320000000002</v>
      </c>
      <c r="FO27">
        <v>13.988720000000001</v>
      </c>
      <c r="FP27" s="1">
        <v>4.1185899999999999E-4</v>
      </c>
      <c r="FQ27" s="1">
        <v>0.14431939999999999</v>
      </c>
      <c r="FR27">
        <v>0.76870930000000004</v>
      </c>
      <c r="FS27">
        <v>15.35852</v>
      </c>
      <c r="FT27" s="1">
        <v>2.9523389999999998E-4</v>
      </c>
      <c r="FU27" s="1">
        <v>0.1028686</v>
      </c>
      <c r="FV27">
        <v>0.76806649999999999</v>
      </c>
      <c r="FW27">
        <v>16.20505</v>
      </c>
      <c r="FX27" s="1">
        <v>2.299933E-4</v>
      </c>
      <c r="FY27" s="1">
        <v>7.9500790000000002E-2</v>
      </c>
      <c r="FZ27">
        <v>0.76744900000000005</v>
      </c>
      <c r="GA27">
        <v>16.324929999999998</v>
      </c>
      <c r="GB27" s="1">
        <v>1.931949E-4</v>
      </c>
      <c r="GC27" s="1">
        <v>6.6366820000000007E-2</v>
      </c>
      <c r="GD27">
        <v>0.76685599999999998</v>
      </c>
      <c r="GE27">
        <v>15.443339999999999</v>
      </c>
      <c r="GF27" s="1">
        <v>1.706941E-4</v>
      </c>
      <c r="GG27" s="1">
        <v>5.8322859999999997E-2</v>
      </c>
      <c r="GH27">
        <v>0.76621340000000004</v>
      </c>
      <c r="GI27">
        <v>13.912459999999999</v>
      </c>
      <c r="GJ27" s="1">
        <v>1.5510019999999999E-4</v>
      </c>
      <c r="GK27" s="1">
        <v>5.2804410000000003E-2</v>
      </c>
      <c r="GL27">
        <v>0.76561520000000005</v>
      </c>
      <c r="GM27">
        <v>12.817679999999999</v>
      </c>
      <c r="GN27" s="1">
        <v>1.4342829999999999E-4</v>
      </c>
      <c r="GO27" s="1">
        <v>4.8669450000000003E-2</v>
      </c>
      <c r="GP27">
        <v>0.76523940000000001</v>
      </c>
      <c r="GQ27">
        <v>12.6188</v>
      </c>
      <c r="GR27" s="1">
        <v>1.2977400000000001E-4</v>
      </c>
      <c r="GS27" s="1">
        <v>4.403903E-2</v>
      </c>
      <c r="GT27">
        <v>0.76511099999999999</v>
      </c>
      <c r="GU27">
        <v>13.777200000000001</v>
      </c>
      <c r="GV27" s="1">
        <v>1.131366E-4</v>
      </c>
      <c r="GW27" s="1">
        <v>3.8293979999999998E-2</v>
      </c>
      <c r="GX27">
        <v>0.76508069999999995</v>
      </c>
      <c r="GY27">
        <v>15.23363</v>
      </c>
      <c r="GZ27" s="1">
        <v>1.009505E-4</v>
      </c>
      <c r="HA27" s="1">
        <v>3.3995230000000001E-2</v>
      </c>
      <c r="HB27">
        <v>0.76509039999999995</v>
      </c>
      <c r="HC27">
        <v>16.063040000000001</v>
      </c>
      <c r="HD27">
        <v>9.2489990000000003E-5</v>
      </c>
      <c r="HE27" s="1">
        <v>3.1010300000000001E-2</v>
      </c>
      <c r="HF27">
        <v>0.76509709999999997</v>
      </c>
      <c r="HG27">
        <v>16.074909999999999</v>
      </c>
      <c r="HH27">
        <v>8.6499569999999999E-5</v>
      </c>
      <c r="HI27" s="1">
        <v>2.8876490000000001E-2</v>
      </c>
      <c r="HJ27">
        <v>0.76511090000000004</v>
      </c>
      <c r="HK27">
        <v>15.218629999999999</v>
      </c>
      <c r="HL27">
        <v>8.1591929999999996E-5</v>
      </c>
      <c r="HM27" s="1">
        <v>2.713906E-2</v>
      </c>
      <c r="HN27">
        <v>0.76511879999999999</v>
      </c>
      <c r="HO27">
        <v>13.75497</v>
      </c>
      <c r="HP27">
        <v>7.733804E-5</v>
      </c>
      <c r="HQ27" s="1">
        <v>2.563559E-2</v>
      </c>
      <c r="HR27">
        <v>0.76516280000000003</v>
      </c>
      <c r="HS27">
        <v>12.68666</v>
      </c>
      <c r="HT27">
        <v>7.3465610000000004E-5</v>
      </c>
      <c r="HU27" s="1">
        <v>2.4276240000000001E-2</v>
      </c>
      <c r="HV27">
        <v>0.76557050000000004</v>
      </c>
      <c r="HW27">
        <v>12.54439</v>
      </c>
      <c r="HX27">
        <v>6.5883890000000001E-5</v>
      </c>
      <c r="HY27" s="1">
        <v>2.182711E-2</v>
      </c>
      <c r="HZ27">
        <v>0.76635779999999998</v>
      </c>
      <c r="IA27">
        <v>13.53973</v>
      </c>
      <c r="IB27">
        <v>5.4047630000000003E-5</v>
      </c>
      <c r="IC27">
        <v>1.7875519999999999E-2</v>
      </c>
      <c r="ID27">
        <v>0.76728410000000002</v>
      </c>
      <c r="IE27">
        <v>14.100849999999999</v>
      </c>
      <c r="IF27">
        <v>4.5710980000000002E-5</v>
      </c>
      <c r="IG27">
        <v>1.500803E-2</v>
      </c>
      <c r="IH27">
        <v>0.76827749999999995</v>
      </c>
      <c r="II27">
        <v>14.6556</v>
      </c>
      <c r="IJ27">
        <v>4.0822000000000003E-5</v>
      </c>
      <c r="IK27">
        <v>1.331244E-2</v>
      </c>
      <c r="IL27">
        <v>0.76925739999999998</v>
      </c>
      <c r="IM27">
        <v>15.14386</v>
      </c>
      <c r="IN27">
        <v>3.7952060000000003E-5</v>
      </c>
      <c r="IO27">
        <v>1.2307510000000001E-2</v>
      </c>
      <c r="IP27">
        <v>0.77024009999999998</v>
      </c>
      <c r="IQ27">
        <v>14.815899999999999</v>
      </c>
      <c r="IR27">
        <v>3.6067779999999999E-5</v>
      </c>
      <c r="IS27">
        <v>1.164945E-2</v>
      </c>
      <c r="IT27">
        <v>0.77122089999999999</v>
      </c>
      <c r="IU27">
        <v>13.75332</v>
      </c>
      <c r="IV27">
        <v>3.4485820000000002E-5</v>
      </c>
      <c r="IW27">
        <v>1.109884E-2</v>
      </c>
      <c r="IX27">
        <v>0.77211920000000001</v>
      </c>
      <c r="IY27">
        <v>12.92639</v>
      </c>
      <c r="IZ27">
        <v>3.337628E-5</v>
      </c>
      <c r="JA27">
        <v>1.0704E-2</v>
      </c>
      <c r="JB27">
        <v>0.77254160000000005</v>
      </c>
      <c r="JC27">
        <v>12.893929999999999</v>
      </c>
      <c r="JD27">
        <v>3.649729E-5</v>
      </c>
      <c r="JE27">
        <v>1.1546549999999999E-2</v>
      </c>
      <c r="JF27">
        <v>0.77246239999999999</v>
      </c>
      <c r="JG27">
        <v>14.17956</v>
      </c>
      <c r="JH27">
        <v>4.3928440000000001E-5</v>
      </c>
      <c r="JI27">
        <v>1.38964E-2</v>
      </c>
      <c r="JJ27">
        <v>0.77219190000000004</v>
      </c>
      <c r="JK27">
        <v>15.785159999999999</v>
      </c>
      <c r="JL27">
        <v>4.8533930000000002E-5</v>
      </c>
      <c r="JM27">
        <v>1.542427E-2</v>
      </c>
      <c r="JN27">
        <v>0.77188440000000003</v>
      </c>
      <c r="JO27">
        <v>16.71979</v>
      </c>
      <c r="JP27">
        <v>4.9873219999999997E-5</v>
      </c>
      <c r="JQ27">
        <v>1.5888619999999999E-2</v>
      </c>
      <c r="JR27">
        <v>0.77154659999999997</v>
      </c>
      <c r="JS27">
        <v>16.854369999999999</v>
      </c>
      <c r="JT27">
        <v>4.9407000000000003E-5</v>
      </c>
      <c r="JU27">
        <v>1.5759780000000001E-2</v>
      </c>
      <c r="JV27">
        <v>0.7712116</v>
      </c>
      <c r="JW27">
        <v>15.941319999999999</v>
      </c>
      <c r="JX27">
        <v>4.80642E-5</v>
      </c>
      <c r="JY27">
        <v>1.533704E-2</v>
      </c>
      <c r="JZ27">
        <v>0.7708931</v>
      </c>
      <c r="KA27">
        <v>14.32845</v>
      </c>
      <c r="KB27">
        <v>4.6433829999999998E-5</v>
      </c>
      <c r="KC27">
        <v>1.4819540000000001E-2</v>
      </c>
      <c r="KD27">
        <v>0.77056550000000001</v>
      </c>
      <c r="KE27">
        <v>13.24441</v>
      </c>
      <c r="KF27">
        <v>4.4525630000000001E-5</v>
      </c>
      <c r="KG27">
        <v>1.4212829999999999E-2</v>
      </c>
      <c r="KH27">
        <v>0.77038070000000003</v>
      </c>
      <c r="KI27">
        <v>13.01793</v>
      </c>
      <c r="KJ27">
        <v>4.1964400000000001E-5</v>
      </c>
      <c r="KK27">
        <v>1.341766E-2</v>
      </c>
      <c r="KL27">
        <v>0.77032650000000003</v>
      </c>
      <c r="KM27">
        <v>13.78332</v>
      </c>
      <c r="KN27">
        <v>3.8728700000000001E-5</v>
      </c>
      <c r="KO27">
        <v>1.238672E-2</v>
      </c>
      <c r="KP27">
        <v>0.77031000000000005</v>
      </c>
      <c r="KQ27">
        <v>14.73751</v>
      </c>
      <c r="KR27">
        <v>3.6077159999999998E-5</v>
      </c>
      <c r="KS27">
        <v>1.15256E-2</v>
      </c>
      <c r="KT27">
        <v>0.77033470000000004</v>
      </c>
      <c r="KU27">
        <v>15.03721</v>
      </c>
      <c r="KV27">
        <v>3.4162129999999998E-5</v>
      </c>
      <c r="KW27">
        <v>1.0907160000000001E-2</v>
      </c>
      <c r="KX27">
        <v>0.77032040000000002</v>
      </c>
      <c r="KY27">
        <v>14.839549999999999</v>
      </c>
      <c r="KZ27">
        <v>3.2576380000000001E-5</v>
      </c>
      <c r="LA27">
        <v>1.0396880000000001E-2</v>
      </c>
      <c r="LB27">
        <v>0.770312</v>
      </c>
      <c r="LC27">
        <v>14.328799999999999</v>
      </c>
      <c r="LD27">
        <v>3.1224009999999999E-5</v>
      </c>
      <c r="LE27">
        <v>9.9643400000000003E-3</v>
      </c>
      <c r="LF27">
        <v>0.77031190000000005</v>
      </c>
      <c r="LG27">
        <v>13.61237</v>
      </c>
      <c r="LH27">
        <v>2.997127E-5</v>
      </c>
      <c r="LI27">
        <v>9.5672629999999995E-3</v>
      </c>
      <c r="LJ27">
        <v>0.7703255</v>
      </c>
      <c r="LK27">
        <v>13.16058</v>
      </c>
      <c r="LL27">
        <v>2.888061E-5</v>
      </c>
      <c r="LM27">
        <v>9.2213869999999993E-3</v>
      </c>
      <c r="LN27">
        <v>0.77016399999999996</v>
      </c>
      <c r="LO27">
        <v>13.19299</v>
      </c>
      <c r="LP27">
        <v>2.8373269999999999E-5</v>
      </c>
      <c r="LQ27">
        <v>9.0451639999999996E-3</v>
      </c>
      <c r="LR27">
        <v>0.76992930000000004</v>
      </c>
      <c r="LS27">
        <v>14.251749999999999</v>
      </c>
      <c r="LT27">
        <v>2.8428369999999998E-5</v>
      </c>
      <c r="LU27">
        <v>9.0672080000000002E-3</v>
      </c>
      <c r="LV27">
        <v>0.76960770000000001</v>
      </c>
      <c r="LW27">
        <v>15.661300000000001</v>
      </c>
      <c r="LX27">
        <v>2.811648E-5</v>
      </c>
      <c r="LY27">
        <v>8.9828530000000007E-3</v>
      </c>
      <c r="LZ27">
        <v>0.76927270000000003</v>
      </c>
      <c r="MA27">
        <v>16.68488</v>
      </c>
      <c r="MB27">
        <v>2.7520690000000002E-5</v>
      </c>
      <c r="MC27">
        <v>8.8049719999999995E-3</v>
      </c>
      <c r="MD27">
        <v>0.76894640000000003</v>
      </c>
      <c r="ME27">
        <v>16.99408</v>
      </c>
      <c r="MF27">
        <v>2.6642250000000001E-5</v>
      </c>
      <c r="MG27">
        <v>8.5339679999999994E-3</v>
      </c>
      <c r="MH27">
        <v>0.76864060000000001</v>
      </c>
      <c r="MI27">
        <v>16.388639999999999</v>
      </c>
      <c r="MJ27">
        <v>2.572318E-5</v>
      </c>
      <c r="MK27">
        <v>8.2457550000000004E-3</v>
      </c>
      <c r="ML27">
        <v>0.76830069999999995</v>
      </c>
      <c r="MM27">
        <v>14.823180000000001</v>
      </c>
      <c r="MN27">
        <v>2.4818679999999999E-5</v>
      </c>
      <c r="MO27">
        <v>7.9611390000000008E-3</v>
      </c>
      <c r="MP27">
        <v>0.76797369999999998</v>
      </c>
      <c r="MQ27">
        <v>13.546419999999999</v>
      </c>
      <c r="MR27">
        <v>2.3873269999999999E-5</v>
      </c>
      <c r="MS27">
        <v>7.6599850000000002E-3</v>
      </c>
      <c r="MT27">
        <v>0.76765170000000005</v>
      </c>
      <c r="MU27">
        <v>13.212529999999999</v>
      </c>
      <c r="MV27">
        <v>2.3008989999999999E-5</v>
      </c>
      <c r="MW27">
        <v>7.3877969999999998E-3</v>
      </c>
      <c r="MX27">
        <v>0.76731439999999995</v>
      </c>
      <c r="MY27">
        <v>13.830399999999999</v>
      </c>
      <c r="MZ27">
        <v>2.214642E-5</v>
      </c>
      <c r="NA27">
        <v>7.1132080000000002E-3</v>
      </c>
      <c r="NB27">
        <v>0.76699640000000002</v>
      </c>
      <c r="NC27">
        <v>14.94867</v>
      </c>
      <c r="ND27">
        <v>2.1351550000000001E-5</v>
      </c>
      <c r="NE27">
        <v>6.8600409999999999E-3</v>
      </c>
      <c r="NF27">
        <v>0.76699640000000002</v>
      </c>
      <c r="NG27">
        <v>14.94867</v>
      </c>
      <c r="NH27">
        <v>2.1351550000000001E-5</v>
      </c>
      <c r="NI27">
        <v>6.8600409999999999E-3</v>
      </c>
      <c r="NJ27">
        <v>0.76699640000000002</v>
      </c>
      <c r="NK27">
        <v>14.94867</v>
      </c>
      <c r="NL27">
        <v>2.1351550000000001E-5</v>
      </c>
      <c r="NM27">
        <v>6.8600409999999999E-3</v>
      </c>
      <c r="NN27">
        <v>0.76699640000000002</v>
      </c>
      <c r="NO27">
        <v>14.94867</v>
      </c>
      <c r="NP27">
        <v>2.1351550000000001E-5</v>
      </c>
      <c r="NQ27">
        <v>6.8600409999999999E-3</v>
      </c>
      <c r="NR27">
        <v>0.76699640000000002</v>
      </c>
      <c r="NS27">
        <v>14.94867</v>
      </c>
      <c r="NT27">
        <v>2.1351550000000001E-5</v>
      </c>
      <c r="NU27">
        <v>6.8600409999999999E-3</v>
      </c>
      <c r="NV27">
        <v>0.76699640000000002</v>
      </c>
      <c r="NW27">
        <v>14.94867</v>
      </c>
      <c r="NX27">
        <v>2.1351550000000001E-5</v>
      </c>
      <c r="NY27">
        <v>6.8600409999999999E-3</v>
      </c>
      <c r="NZ27">
        <v>0.76699640000000002</v>
      </c>
      <c r="OA27">
        <v>14.94867</v>
      </c>
      <c r="OB27">
        <v>2.1351550000000001E-5</v>
      </c>
      <c r="OC27">
        <v>6.8600409999999999E-3</v>
      </c>
      <c r="OD27">
        <v>0.76699640000000002</v>
      </c>
      <c r="OE27">
        <v>14.94867</v>
      </c>
      <c r="OF27">
        <v>2.1351550000000001E-5</v>
      </c>
      <c r="OG27">
        <v>6.8600409999999999E-3</v>
      </c>
      <c r="OH27">
        <v>0.76699640000000002</v>
      </c>
      <c r="OI27">
        <v>14.94867</v>
      </c>
      <c r="OJ27">
        <v>2.1351550000000001E-5</v>
      </c>
      <c r="OK27">
        <v>6.8600409999999999E-3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0.79912760000000005</v>
      </c>
      <c r="G28">
        <v>14.8346</v>
      </c>
      <c r="H28">
        <v>30.78013</v>
      </c>
      <c r="I28">
        <v>13909.56</v>
      </c>
      <c r="J28">
        <v>0.79853370000000001</v>
      </c>
      <c r="K28">
        <v>15.709770000000001</v>
      </c>
      <c r="L28">
        <v>0.22651850000000001</v>
      </c>
      <c r="M28">
        <v>102.1562</v>
      </c>
      <c r="N28">
        <v>0.79792940000000001</v>
      </c>
      <c r="O28">
        <v>16.47851</v>
      </c>
      <c r="P28" s="1">
        <v>7.9251260000000004E-2</v>
      </c>
      <c r="Q28">
        <v>26.665469999999999</v>
      </c>
      <c r="R28">
        <v>0.79728390000000005</v>
      </c>
      <c r="S28">
        <v>16.629180000000002</v>
      </c>
      <c r="T28" s="1">
        <v>7.0996100000000006E-2</v>
      </c>
      <c r="U28" s="1">
        <v>23.81269</v>
      </c>
      <c r="V28">
        <v>0.79661289999999996</v>
      </c>
      <c r="W28">
        <v>16.761900000000001</v>
      </c>
      <c r="X28" s="1">
        <v>6.3840190000000005E-2</v>
      </c>
      <c r="Y28" s="1">
        <v>21.41573</v>
      </c>
      <c r="Z28">
        <v>0.79596250000000002</v>
      </c>
      <c r="AA28">
        <v>16.38625</v>
      </c>
      <c r="AB28" s="1">
        <v>5.7412709999999999E-2</v>
      </c>
      <c r="AC28" s="1">
        <v>19.263719999999999</v>
      </c>
      <c r="AD28">
        <v>0.7952669</v>
      </c>
      <c r="AE28">
        <v>15.32253</v>
      </c>
      <c r="AF28" s="1">
        <v>5.1859589999999997E-2</v>
      </c>
      <c r="AG28" s="1">
        <v>17.401070000000001</v>
      </c>
      <c r="AH28">
        <v>0.79425290000000004</v>
      </c>
      <c r="AI28">
        <v>14.64729</v>
      </c>
      <c r="AJ28" s="1">
        <v>4.7596659999999999E-2</v>
      </c>
      <c r="AK28" s="1">
        <v>15.924049999999999</v>
      </c>
      <c r="AL28">
        <v>0.79207550000000004</v>
      </c>
      <c r="AM28">
        <v>14.707179999999999</v>
      </c>
      <c r="AN28" s="1">
        <v>5.2239500000000001E-2</v>
      </c>
      <c r="AO28" s="1">
        <v>17.3599</v>
      </c>
      <c r="AP28">
        <v>0.78852679999999997</v>
      </c>
      <c r="AQ28">
        <v>15.551450000000001</v>
      </c>
      <c r="AR28" s="1">
        <v>5.568613E-2</v>
      </c>
      <c r="AS28" s="1">
        <v>18.69425</v>
      </c>
      <c r="AT28">
        <v>0.78486109999999998</v>
      </c>
      <c r="AU28">
        <v>16.452279999999998</v>
      </c>
      <c r="AV28" s="1">
        <v>5.340027E-2</v>
      </c>
      <c r="AW28" s="1">
        <v>18.067209999999999</v>
      </c>
      <c r="AX28">
        <v>0.78117760000000003</v>
      </c>
      <c r="AY28">
        <v>16.69265</v>
      </c>
      <c r="AZ28" s="1">
        <v>4.8764469999999997E-2</v>
      </c>
      <c r="BA28" s="1">
        <v>16.594270000000002</v>
      </c>
      <c r="BB28">
        <v>0.77753799999999995</v>
      </c>
      <c r="BC28">
        <v>16.693180000000002</v>
      </c>
      <c r="BD28" s="1">
        <v>4.3277019999999999E-2</v>
      </c>
      <c r="BE28" s="1">
        <v>14.80378</v>
      </c>
      <c r="BF28">
        <v>0.7738739</v>
      </c>
      <c r="BG28">
        <v>16.206240000000001</v>
      </c>
      <c r="BH28" s="1">
        <v>3.802962E-2</v>
      </c>
      <c r="BI28" s="1">
        <v>13.062250000000001</v>
      </c>
      <c r="BJ28">
        <v>0.77025160000000004</v>
      </c>
      <c r="BK28">
        <v>15.35346</v>
      </c>
      <c r="BL28" s="1">
        <v>3.3681679999999999E-2</v>
      </c>
      <c r="BM28" s="1">
        <v>11.60651</v>
      </c>
      <c r="BN28">
        <v>0.76650229999999997</v>
      </c>
      <c r="BO28">
        <v>14.8462</v>
      </c>
      <c r="BP28" s="1">
        <v>2.9439759999999999E-2</v>
      </c>
      <c r="BQ28" s="1">
        <v>10.193350000000001</v>
      </c>
      <c r="BR28">
        <v>0.76247299999999996</v>
      </c>
      <c r="BS28">
        <v>14.78891</v>
      </c>
      <c r="BT28" s="1">
        <v>2.597242E-2</v>
      </c>
      <c r="BU28" s="1">
        <v>9.0296810000000001</v>
      </c>
      <c r="BV28">
        <v>0.75828439999999997</v>
      </c>
      <c r="BW28">
        <v>15.00783</v>
      </c>
      <c r="BX28" s="1">
        <v>2.2660929999999999E-2</v>
      </c>
      <c r="BY28" s="1">
        <v>7.9189379999999998</v>
      </c>
      <c r="BZ28">
        <v>0.75391859999999999</v>
      </c>
      <c r="CA28">
        <v>15.68859</v>
      </c>
      <c r="CB28" s="1">
        <v>1.9811209999999999E-2</v>
      </c>
      <c r="CC28" s="1">
        <v>6.9533500000000004</v>
      </c>
      <c r="CD28">
        <v>0.74954710000000002</v>
      </c>
      <c r="CE28">
        <v>16.096070000000001</v>
      </c>
      <c r="CF28" s="1">
        <v>1.732007E-2</v>
      </c>
      <c r="CG28" s="1">
        <v>6.1094299999999997</v>
      </c>
      <c r="CH28">
        <v>0.7453263</v>
      </c>
      <c r="CI28">
        <v>15.96726</v>
      </c>
      <c r="CJ28" s="1">
        <v>1.5067560000000001E-2</v>
      </c>
      <c r="CK28" s="1">
        <v>5.3423449999999999</v>
      </c>
      <c r="CL28">
        <v>0.74100630000000001</v>
      </c>
      <c r="CM28">
        <v>15.39395</v>
      </c>
      <c r="CN28" s="1">
        <v>1.309329E-2</v>
      </c>
      <c r="CO28" s="1">
        <v>4.6646739999999998</v>
      </c>
      <c r="CP28">
        <v>0.73674830000000002</v>
      </c>
      <c r="CQ28">
        <v>14.81955</v>
      </c>
      <c r="CR28" s="1">
        <v>1.145209E-2</v>
      </c>
      <c r="CS28" s="1">
        <v>4.0970129999999996</v>
      </c>
      <c r="CT28">
        <v>0.73246750000000005</v>
      </c>
      <c r="CU28">
        <v>14.57207</v>
      </c>
      <c r="CV28" s="1">
        <v>1.0069359999999999E-2</v>
      </c>
      <c r="CW28" s="1">
        <v>3.6217100000000002</v>
      </c>
      <c r="CX28">
        <v>0.72793189999999997</v>
      </c>
      <c r="CY28">
        <v>14.36848</v>
      </c>
      <c r="CZ28" s="1">
        <v>8.6739959999999998E-3</v>
      </c>
      <c r="DA28" s="1">
        <v>3.1358199999999998</v>
      </c>
      <c r="DB28">
        <v>0.72309179999999995</v>
      </c>
      <c r="DC28">
        <v>14.396649999999999</v>
      </c>
      <c r="DD28" s="1">
        <v>7.5181570000000001E-3</v>
      </c>
      <c r="DE28" s="1">
        <v>2.7319719999999998</v>
      </c>
      <c r="DF28">
        <v>0.71797529999999998</v>
      </c>
      <c r="DG28">
        <v>14.98484</v>
      </c>
      <c r="DH28" s="1">
        <v>6.4875879999999999E-3</v>
      </c>
      <c r="DI28" s="1">
        <v>2.3682150000000002</v>
      </c>
      <c r="DJ28">
        <v>0.71294829999999998</v>
      </c>
      <c r="DK28">
        <v>15.57723</v>
      </c>
      <c r="DL28" s="1">
        <v>5.6149219999999996E-3</v>
      </c>
      <c r="DM28" s="1">
        <v>2.0603120000000001</v>
      </c>
      <c r="DN28">
        <v>0.70857349999999997</v>
      </c>
      <c r="DO28">
        <v>15.89837</v>
      </c>
      <c r="DP28" s="1">
        <v>4.8301919999999996E-3</v>
      </c>
      <c r="DQ28" s="1">
        <v>1.780408</v>
      </c>
      <c r="DR28">
        <v>0.70454030000000001</v>
      </c>
      <c r="DS28">
        <v>15.457190000000001</v>
      </c>
      <c r="DT28" s="1">
        <v>4.1446360000000002E-3</v>
      </c>
      <c r="DU28" s="1">
        <v>1.5337190000000001</v>
      </c>
      <c r="DV28">
        <v>0.70052460000000005</v>
      </c>
      <c r="DW28">
        <v>14.62978</v>
      </c>
      <c r="DX28" s="1">
        <v>3.5913339999999998E-3</v>
      </c>
      <c r="DY28" s="1">
        <v>1.332716</v>
      </c>
      <c r="DZ28">
        <v>0.69678439999999997</v>
      </c>
      <c r="EA28">
        <v>14.151960000000001</v>
      </c>
      <c r="EB28" s="1">
        <v>3.092408E-3</v>
      </c>
      <c r="EC28" s="1">
        <v>1.1521479999999999</v>
      </c>
      <c r="ED28">
        <v>0.69361450000000002</v>
      </c>
      <c r="EE28">
        <v>14.095549999999999</v>
      </c>
      <c r="EF28" s="1">
        <v>2.565599E-3</v>
      </c>
      <c r="EG28" s="1">
        <v>0.96165590000000001</v>
      </c>
      <c r="EH28">
        <v>0.69105490000000003</v>
      </c>
      <c r="EI28">
        <v>14.75146</v>
      </c>
      <c r="EJ28" s="1">
        <v>1.9958440000000001E-3</v>
      </c>
      <c r="EK28" s="1">
        <v>0.751251</v>
      </c>
      <c r="EL28">
        <v>0.68840849999999998</v>
      </c>
      <c r="EM28">
        <v>15.525600000000001</v>
      </c>
      <c r="EN28" s="1">
        <v>1.5755210000000001E-3</v>
      </c>
      <c r="EO28" s="1">
        <v>0.59215530000000005</v>
      </c>
      <c r="EP28">
        <v>0.68574659999999998</v>
      </c>
      <c r="EQ28">
        <v>15.794309999999999</v>
      </c>
      <c r="ER28" s="1">
        <v>1.298846E-3</v>
      </c>
      <c r="ES28" s="1">
        <v>0.48798249999999999</v>
      </c>
      <c r="ET28">
        <v>0.68244990000000005</v>
      </c>
      <c r="EU28">
        <v>15.838469999999999</v>
      </c>
      <c r="EV28" s="1">
        <v>1.089252E-3</v>
      </c>
      <c r="EW28" s="1">
        <v>0.4095183</v>
      </c>
      <c r="EX28">
        <v>0.67915780000000003</v>
      </c>
      <c r="EY28">
        <v>15.511369999999999</v>
      </c>
      <c r="EZ28" s="1">
        <v>9.4025269999999995E-4</v>
      </c>
      <c r="FA28" s="1">
        <v>0.35402919999999999</v>
      </c>
      <c r="FB28">
        <v>0.67666360000000003</v>
      </c>
      <c r="FC28">
        <v>14.427569999999999</v>
      </c>
      <c r="FD28" s="1">
        <v>8.1723630000000004E-4</v>
      </c>
      <c r="FE28" s="1">
        <v>0.30787160000000002</v>
      </c>
      <c r="FF28">
        <v>0.67399779999999998</v>
      </c>
      <c r="FG28">
        <v>13.359859999999999</v>
      </c>
      <c r="FH28" s="1">
        <v>7.314922E-4</v>
      </c>
      <c r="FI28" s="1">
        <v>0.27551059999999999</v>
      </c>
      <c r="FJ28">
        <v>0.67255569999999998</v>
      </c>
      <c r="FK28">
        <v>13.01754</v>
      </c>
      <c r="FL28" s="1">
        <v>6.0446190000000002E-4</v>
      </c>
      <c r="FM28" s="1">
        <v>0.22980129999999999</v>
      </c>
      <c r="FN28">
        <v>0.67224499999999998</v>
      </c>
      <c r="FO28">
        <v>13.970470000000001</v>
      </c>
      <c r="FP28" s="1">
        <v>4.2984400000000003E-4</v>
      </c>
      <c r="FQ28" s="1">
        <v>0.16406019999999999</v>
      </c>
      <c r="FR28">
        <v>0.67224280000000003</v>
      </c>
      <c r="FS28">
        <v>15.364380000000001</v>
      </c>
      <c r="FT28" s="1">
        <v>3.061071E-4</v>
      </c>
      <c r="FU28" s="1">
        <v>0.1161862</v>
      </c>
      <c r="FV28">
        <v>0.67223100000000002</v>
      </c>
      <c r="FW28">
        <v>16.303260000000002</v>
      </c>
      <c r="FX28" s="1">
        <v>2.3595859999999999E-4</v>
      </c>
      <c r="FY28" s="1">
        <v>8.8805289999999995E-2</v>
      </c>
      <c r="FZ28">
        <v>0.6720931</v>
      </c>
      <c r="GA28">
        <v>16.46893</v>
      </c>
      <c r="GB28" s="1">
        <v>1.9673990000000001E-4</v>
      </c>
      <c r="GC28" s="1">
        <v>7.3535569999999995E-2</v>
      </c>
      <c r="GD28">
        <v>0.67186069999999998</v>
      </c>
      <c r="GE28">
        <v>15.59104</v>
      </c>
      <c r="GF28" s="1">
        <v>1.7291680000000001E-4</v>
      </c>
      <c r="GG28" s="1">
        <v>6.4256439999999998E-2</v>
      </c>
      <c r="GH28">
        <v>0.67157100000000003</v>
      </c>
      <c r="GI28">
        <v>14.055400000000001</v>
      </c>
      <c r="GJ28" s="1">
        <v>1.5676620000000001E-4</v>
      </c>
      <c r="GK28" s="1">
        <v>5.8025239999999999E-2</v>
      </c>
      <c r="GL28">
        <v>0.67125400000000002</v>
      </c>
      <c r="GM28">
        <v>12.87706</v>
      </c>
      <c r="GN28" s="1">
        <v>1.4473620000000001E-4</v>
      </c>
      <c r="GO28" s="1">
        <v>5.3378439999999999E-2</v>
      </c>
      <c r="GP28">
        <v>0.67112139999999998</v>
      </c>
      <c r="GQ28">
        <v>12.62368</v>
      </c>
      <c r="GR28" s="1">
        <v>1.316717E-4</v>
      </c>
      <c r="GS28" s="1">
        <v>4.8541599999999997E-2</v>
      </c>
      <c r="GT28">
        <v>0.67111620000000005</v>
      </c>
      <c r="GU28">
        <v>13.755800000000001</v>
      </c>
      <c r="GV28" s="1">
        <v>1.14961E-4</v>
      </c>
      <c r="GW28" s="1">
        <v>4.2294850000000002E-2</v>
      </c>
      <c r="GX28">
        <v>0.6711762</v>
      </c>
      <c r="GY28">
        <v>15.24352</v>
      </c>
      <c r="GZ28" s="1">
        <v>1.021829E-4</v>
      </c>
      <c r="HA28" s="1">
        <v>3.7401200000000002E-2</v>
      </c>
      <c r="HB28">
        <v>0.67122919999999997</v>
      </c>
      <c r="HC28">
        <v>16.163530000000002</v>
      </c>
      <c r="HD28">
        <v>9.3396670000000004E-5</v>
      </c>
      <c r="HE28" s="1">
        <v>3.4031110000000003E-2</v>
      </c>
      <c r="HF28">
        <v>0.67126699999999995</v>
      </c>
      <c r="HG28">
        <v>16.22287</v>
      </c>
      <c r="HH28">
        <v>8.7153019999999999E-5</v>
      </c>
      <c r="HI28" s="1">
        <v>3.161394E-2</v>
      </c>
      <c r="HJ28">
        <v>0.67125710000000005</v>
      </c>
      <c r="HK28">
        <v>15.358890000000001</v>
      </c>
      <c r="HL28">
        <v>8.2146870000000002E-5</v>
      </c>
      <c r="HM28" s="1">
        <v>2.9688920000000001E-2</v>
      </c>
      <c r="HN28">
        <v>0.67126390000000002</v>
      </c>
      <c r="HO28">
        <v>13.8857</v>
      </c>
      <c r="HP28">
        <v>7.781791E-5</v>
      </c>
      <c r="HQ28" s="1">
        <v>2.8028230000000001E-2</v>
      </c>
      <c r="HR28">
        <v>0.67129470000000002</v>
      </c>
      <c r="HS28">
        <v>12.73921</v>
      </c>
      <c r="HT28">
        <v>7.3961590000000006E-5</v>
      </c>
      <c r="HU28" s="1">
        <v>2.6551740000000001E-2</v>
      </c>
      <c r="HV28">
        <v>0.67158899999999999</v>
      </c>
      <c r="HW28">
        <v>12.53598</v>
      </c>
      <c r="HX28">
        <v>6.71474E-5</v>
      </c>
      <c r="HY28" s="1">
        <v>2.415221E-2</v>
      </c>
      <c r="HZ28">
        <v>0.67212839999999996</v>
      </c>
      <c r="IA28">
        <v>13.500450000000001</v>
      </c>
      <c r="IB28">
        <v>5.5357379999999998E-5</v>
      </c>
      <c r="IC28">
        <v>1.9904809999999998E-2</v>
      </c>
      <c r="ID28">
        <v>0.67270390000000002</v>
      </c>
      <c r="IE28">
        <v>14.103820000000001</v>
      </c>
      <c r="IF28">
        <v>4.6514760000000001E-5</v>
      </c>
      <c r="IG28">
        <v>1.6608310000000001E-2</v>
      </c>
      <c r="IH28">
        <v>0.67331779999999997</v>
      </c>
      <c r="II28">
        <v>14.727080000000001</v>
      </c>
      <c r="IJ28">
        <v>4.1287630000000003E-5</v>
      </c>
      <c r="IK28">
        <v>1.4642469999999999E-2</v>
      </c>
      <c r="IL28">
        <v>0.67390340000000004</v>
      </c>
      <c r="IM28">
        <v>15.197570000000001</v>
      </c>
      <c r="IN28">
        <v>3.8233730000000002E-5</v>
      </c>
      <c r="IO28">
        <v>1.348413E-2</v>
      </c>
      <c r="IP28">
        <v>0.67444179999999998</v>
      </c>
      <c r="IQ28">
        <v>14.90995</v>
      </c>
      <c r="IR28">
        <v>3.6279999999999998E-5</v>
      </c>
      <c r="IS28">
        <v>1.2743839999999999E-2</v>
      </c>
      <c r="IT28">
        <v>0.67498910000000001</v>
      </c>
      <c r="IU28">
        <v>13.85679</v>
      </c>
      <c r="IV28">
        <v>3.4653319999999997E-5</v>
      </c>
      <c r="IW28">
        <v>1.213317E-2</v>
      </c>
      <c r="IX28">
        <v>0.67548169999999996</v>
      </c>
      <c r="IY28">
        <v>12.96832</v>
      </c>
      <c r="IZ28">
        <v>3.348197E-5</v>
      </c>
      <c r="JA28">
        <v>1.1685630000000001E-2</v>
      </c>
      <c r="JB28">
        <v>0.67562230000000001</v>
      </c>
      <c r="JC28">
        <v>12.89798</v>
      </c>
      <c r="JD28">
        <v>3.5793829999999998E-5</v>
      </c>
      <c r="JE28">
        <v>1.2332020000000001E-2</v>
      </c>
      <c r="JF28">
        <v>0.67545069999999996</v>
      </c>
      <c r="JG28">
        <v>14.16404</v>
      </c>
      <c r="JH28">
        <v>4.3144099999999999E-5</v>
      </c>
      <c r="JI28">
        <v>1.4835589999999999E-2</v>
      </c>
      <c r="JJ28">
        <v>0.67518290000000003</v>
      </c>
      <c r="JK28">
        <v>15.809200000000001</v>
      </c>
      <c r="JL28">
        <v>4.8182780000000001E-5</v>
      </c>
      <c r="JM28">
        <v>1.6647780000000001E-2</v>
      </c>
      <c r="JN28">
        <v>0.674925</v>
      </c>
      <c r="JO28">
        <v>16.84526</v>
      </c>
      <c r="JP28">
        <v>4.981427E-5</v>
      </c>
      <c r="JQ28">
        <v>1.7261240000000001E-2</v>
      </c>
      <c r="JR28">
        <v>0.67471239999999999</v>
      </c>
      <c r="JS28">
        <v>17.024339999999999</v>
      </c>
      <c r="JT28">
        <v>4.9519279999999997E-5</v>
      </c>
      <c r="JU28">
        <v>1.718285E-2</v>
      </c>
      <c r="JV28">
        <v>0.67449150000000002</v>
      </c>
      <c r="JW28">
        <v>16.117920000000002</v>
      </c>
      <c r="JX28">
        <v>4.8235880000000002E-5</v>
      </c>
      <c r="JY28">
        <v>1.6744640000000002E-2</v>
      </c>
      <c r="JZ28">
        <v>0.67430279999999998</v>
      </c>
      <c r="KA28">
        <v>14.49225</v>
      </c>
      <c r="KB28">
        <v>4.6633959999999998E-5</v>
      </c>
      <c r="KC28">
        <v>1.619023E-2</v>
      </c>
      <c r="KD28">
        <v>0.67412159999999999</v>
      </c>
      <c r="KE28">
        <v>13.316129999999999</v>
      </c>
      <c r="KF28">
        <v>4.4736759999999999E-5</v>
      </c>
      <c r="KG28">
        <v>1.553467E-2</v>
      </c>
      <c r="KH28">
        <v>0.67406310000000003</v>
      </c>
      <c r="KI28">
        <v>13.02281</v>
      </c>
      <c r="KJ28">
        <v>4.2320439999999998E-5</v>
      </c>
      <c r="KK28">
        <v>1.4717050000000001E-2</v>
      </c>
      <c r="KL28">
        <v>0.6740739</v>
      </c>
      <c r="KM28">
        <v>13.780609999999999</v>
      </c>
      <c r="KN28">
        <v>3.9091899999999998E-5</v>
      </c>
      <c r="KO28">
        <v>1.3601500000000001E-2</v>
      </c>
      <c r="KP28">
        <v>0.67406730000000004</v>
      </c>
      <c r="KQ28">
        <v>14.733790000000001</v>
      </c>
      <c r="KR28">
        <v>3.634366E-5</v>
      </c>
      <c r="KS28">
        <v>1.2631740000000001E-2</v>
      </c>
      <c r="KT28">
        <v>0.67408389999999996</v>
      </c>
      <c r="KU28">
        <v>15.12603</v>
      </c>
      <c r="KV28">
        <v>3.437119E-5</v>
      </c>
      <c r="KW28">
        <v>1.1937110000000001E-2</v>
      </c>
      <c r="KX28">
        <v>0.67410780000000003</v>
      </c>
      <c r="KY28">
        <v>14.920920000000001</v>
      </c>
      <c r="KZ28">
        <v>3.2748050000000002E-5</v>
      </c>
      <c r="LA28">
        <v>1.136851E-2</v>
      </c>
      <c r="LB28">
        <v>0.67410800000000004</v>
      </c>
      <c r="LC28">
        <v>14.41324</v>
      </c>
      <c r="LD28">
        <v>3.1367790000000001E-5</v>
      </c>
      <c r="LE28">
        <v>1.0888190000000001E-2</v>
      </c>
      <c r="LF28">
        <v>0.67413129999999999</v>
      </c>
      <c r="LG28">
        <v>13.675039999999999</v>
      </c>
      <c r="LH28">
        <v>3.0109049999999999E-5</v>
      </c>
      <c r="LI28">
        <v>1.045451E-2</v>
      </c>
      <c r="LJ28">
        <v>0.67410300000000001</v>
      </c>
      <c r="LK28">
        <v>13.18366</v>
      </c>
      <c r="LL28">
        <v>2.900562E-5</v>
      </c>
      <c r="LM28">
        <v>1.007341E-2</v>
      </c>
      <c r="LN28">
        <v>0.67399920000000002</v>
      </c>
      <c r="LO28">
        <v>13.200379999999999</v>
      </c>
      <c r="LP28">
        <v>2.8382359999999998E-5</v>
      </c>
      <c r="LQ28">
        <v>9.8426239999999995E-3</v>
      </c>
      <c r="LR28">
        <v>0.67385059999999997</v>
      </c>
      <c r="LS28">
        <v>14.24878</v>
      </c>
      <c r="LT28">
        <v>2.8425460000000001E-5</v>
      </c>
      <c r="LU28">
        <v>9.8587109999999992E-3</v>
      </c>
      <c r="LV28">
        <v>0.67364630000000003</v>
      </c>
      <c r="LW28">
        <v>15.689069999999999</v>
      </c>
      <c r="LX28">
        <v>2.8160960000000001E-5</v>
      </c>
      <c r="LY28">
        <v>9.7840470000000006E-3</v>
      </c>
      <c r="LZ28">
        <v>0.67346010000000001</v>
      </c>
      <c r="MA28">
        <v>16.791879999999999</v>
      </c>
      <c r="MB28">
        <v>2.760135E-5</v>
      </c>
      <c r="MC28">
        <v>9.6023370000000007E-3</v>
      </c>
      <c r="MD28">
        <v>0.67326989999999998</v>
      </c>
      <c r="ME28">
        <v>17.152200000000001</v>
      </c>
      <c r="MF28">
        <v>2.674633E-5</v>
      </c>
      <c r="MG28">
        <v>9.3161010000000002E-3</v>
      </c>
      <c r="MH28">
        <v>0.67305510000000002</v>
      </c>
      <c r="MI28">
        <v>16.558070000000001</v>
      </c>
      <c r="MJ28">
        <v>2.582944E-5</v>
      </c>
      <c r="MK28">
        <v>9.0031099999999999E-3</v>
      </c>
      <c r="ML28">
        <v>0.67290479999999997</v>
      </c>
      <c r="MM28">
        <v>14.99719</v>
      </c>
      <c r="MN28">
        <v>2.4925990000000001E-5</v>
      </c>
      <c r="MO28">
        <v>8.6926030000000001E-3</v>
      </c>
      <c r="MP28">
        <v>0.67272259999999995</v>
      </c>
      <c r="MQ28">
        <v>13.644399999999999</v>
      </c>
      <c r="MR28">
        <v>2.3965230000000001E-5</v>
      </c>
      <c r="MS28">
        <v>8.3607070000000002E-3</v>
      </c>
      <c r="MT28">
        <v>0.67250089999999996</v>
      </c>
      <c r="MU28">
        <v>13.226699999999999</v>
      </c>
      <c r="MV28">
        <v>2.3109470000000001E-5</v>
      </c>
      <c r="MW28">
        <v>8.0666969999999994E-3</v>
      </c>
      <c r="MX28">
        <v>0.67234530000000003</v>
      </c>
      <c r="MY28">
        <v>13.827870000000001</v>
      </c>
      <c r="MZ28">
        <v>2.22412E-5</v>
      </c>
      <c r="NA28">
        <v>7.7661659999999997E-3</v>
      </c>
      <c r="NB28">
        <v>0.67215970000000003</v>
      </c>
      <c r="NC28">
        <v>14.964869999999999</v>
      </c>
      <c r="ND28">
        <v>2.1441799999999999E-5</v>
      </c>
      <c r="NE28">
        <v>7.4885899999999998E-3</v>
      </c>
      <c r="NF28">
        <v>0.67215970000000003</v>
      </c>
      <c r="NG28">
        <v>14.964869999999999</v>
      </c>
      <c r="NH28">
        <v>2.1441799999999999E-5</v>
      </c>
      <c r="NI28">
        <v>7.4885899999999998E-3</v>
      </c>
      <c r="NJ28">
        <v>0.67215970000000003</v>
      </c>
      <c r="NK28">
        <v>14.964869999999999</v>
      </c>
      <c r="NL28">
        <v>2.1441799999999999E-5</v>
      </c>
      <c r="NM28">
        <v>7.4885899999999998E-3</v>
      </c>
      <c r="NN28">
        <v>0.67215970000000003</v>
      </c>
      <c r="NO28">
        <v>14.964869999999999</v>
      </c>
      <c r="NP28">
        <v>2.1441799999999999E-5</v>
      </c>
      <c r="NQ28">
        <v>7.4885899999999998E-3</v>
      </c>
      <c r="NR28">
        <v>0.67215970000000003</v>
      </c>
      <c r="NS28">
        <v>14.964869999999999</v>
      </c>
      <c r="NT28">
        <v>2.1441799999999999E-5</v>
      </c>
      <c r="NU28">
        <v>7.4885899999999998E-3</v>
      </c>
      <c r="NV28">
        <v>0.67215970000000003</v>
      </c>
      <c r="NW28">
        <v>14.964869999999999</v>
      </c>
      <c r="NX28">
        <v>2.1441799999999999E-5</v>
      </c>
      <c r="NY28">
        <v>7.4885899999999998E-3</v>
      </c>
      <c r="NZ28">
        <v>0.67215970000000003</v>
      </c>
      <c r="OA28">
        <v>14.964869999999999</v>
      </c>
      <c r="OB28">
        <v>2.1441799999999999E-5</v>
      </c>
      <c r="OC28">
        <v>7.4885899999999998E-3</v>
      </c>
      <c r="OD28">
        <v>0.67215970000000003</v>
      </c>
      <c r="OE28">
        <v>14.964869999999999</v>
      </c>
      <c r="OF28">
        <v>2.1441799999999999E-5</v>
      </c>
      <c r="OG28">
        <v>7.4885899999999998E-3</v>
      </c>
      <c r="OH28">
        <v>0.67215970000000003</v>
      </c>
      <c r="OI28">
        <v>14.964869999999999</v>
      </c>
      <c r="OJ28">
        <v>2.1441799999999999E-5</v>
      </c>
      <c r="OK28">
        <v>7.4885899999999998E-3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0.77897850000000002</v>
      </c>
      <c r="G29">
        <v>14.82404</v>
      </c>
      <c r="H29">
        <v>54.455559999999998</v>
      </c>
      <c r="I29">
        <v>25219.22</v>
      </c>
      <c r="J29">
        <v>0.7785763</v>
      </c>
      <c r="K29">
        <v>15.691509999999999</v>
      </c>
      <c r="L29">
        <v>0.43522139999999998</v>
      </c>
      <c r="M29">
        <v>227.06610000000001</v>
      </c>
      <c r="N29">
        <v>0.77812890000000001</v>
      </c>
      <c r="O29">
        <v>16.50177</v>
      </c>
      <c r="P29" s="1">
        <v>8.0960920000000006E-2</v>
      </c>
      <c r="Q29">
        <v>29.081759999999999</v>
      </c>
      <c r="R29">
        <v>0.7776843</v>
      </c>
      <c r="S29">
        <v>16.715389999999999</v>
      </c>
      <c r="T29" s="1">
        <v>7.1788980000000002E-2</v>
      </c>
      <c r="U29">
        <v>25.482399999999998</v>
      </c>
      <c r="V29">
        <v>0.77719590000000005</v>
      </c>
      <c r="W29">
        <v>16.836459999999999</v>
      </c>
      <c r="X29" s="1">
        <v>6.4538399999999996E-2</v>
      </c>
      <c r="Y29" s="1">
        <v>22.91226</v>
      </c>
      <c r="Z29">
        <v>0.77670570000000005</v>
      </c>
      <c r="AA29">
        <v>16.47221</v>
      </c>
      <c r="AB29" s="1">
        <v>5.8042120000000003E-2</v>
      </c>
      <c r="AC29" s="1">
        <v>20.61271</v>
      </c>
      <c r="AD29">
        <v>0.7762173</v>
      </c>
      <c r="AE29">
        <v>15.41595</v>
      </c>
      <c r="AF29" s="1">
        <v>5.2402400000000002E-2</v>
      </c>
      <c r="AG29" s="1">
        <v>18.61017</v>
      </c>
      <c r="AH29">
        <v>0.77544000000000002</v>
      </c>
      <c r="AI29">
        <v>14.667479999999999</v>
      </c>
      <c r="AJ29" s="1">
        <v>4.7773320000000001E-2</v>
      </c>
      <c r="AK29" s="1">
        <v>16.938569999999999</v>
      </c>
      <c r="AL29">
        <v>0.77370000000000005</v>
      </c>
      <c r="AM29">
        <v>14.6974</v>
      </c>
      <c r="AN29" s="1">
        <v>5.150826E-2</v>
      </c>
      <c r="AO29" s="1">
        <v>18.101980000000001</v>
      </c>
      <c r="AP29">
        <v>0.77083670000000004</v>
      </c>
      <c r="AQ29">
        <v>15.53116</v>
      </c>
      <c r="AR29" s="1">
        <v>5.5620250000000003E-2</v>
      </c>
      <c r="AS29" s="1">
        <v>19.733499999999999</v>
      </c>
      <c r="AT29">
        <v>0.76756389999999997</v>
      </c>
      <c r="AU29">
        <v>16.477060000000002</v>
      </c>
      <c r="AV29" s="1">
        <v>5.3757289999999999E-2</v>
      </c>
      <c r="AW29" s="1">
        <v>19.231999999999999</v>
      </c>
      <c r="AX29">
        <v>0.76425180000000004</v>
      </c>
      <c r="AY29">
        <v>16.77375</v>
      </c>
      <c r="AZ29" s="1">
        <v>4.9271830000000003E-2</v>
      </c>
      <c r="BA29" s="1">
        <v>17.73368</v>
      </c>
      <c r="BB29">
        <v>0.76102179999999997</v>
      </c>
      <c r="BC29">
        <v>16.784479999999999</v>
      </c>
      <c r="BD29" s="1">
        <v>4.3843310000000003E-2</v>
      </c>
      <c r="BE29" s="1">
        <v>15.864839999999999</v>
      </c>
      <c r="BF29">
        <v>0.75777969999999994</v>
      </c>
      <c r="BG29">
        <v>16.290030000000002</v>
      </c>
      <c r="BH29" s="1">
        <v>3.854047E-2</v>
      </c>
      <c r="BI29" s="1">
        <v>14.003909999999999</v>
      </c>
      <c r="BJ29">
        <v>0.75461829999999996</v>
      </c>
      <c r="BK29">
        <v>15.434749999999999</v>
      </c>
      <c r="BL29" s="1">
        <v>3.4095819999999999E-2</v>
      </c>
      <c r="BM29" s="1">
        <v>12.426550000000001</v>
      </c>
      <c r="BN29">
        <v>0.75136250000000004</v>
      </c>
      <c r="BO29">
        <v>14.870240000000001</v>
      </c>
      <c r="BP29" s="1">
        <v>2.9853939999999999E-2</v>
      </c>
      <c r="BQ29" s="1">
        <v>10.934430000000001</v>
      </c>
      <c r="BR29">
        <v>0.7478648</v>
      </c>
      <c r="BS29">
        <v>14.78679</v>
      </c>
      <c r="BT29" s="1">
        <v>2.6322379999999999E-2</v>
      </c>
      <c r="BU29" s="1">
        <v>9.6766129999999997</v>
      </c>
      <c r="BV29">
        <v>0.74423660000000003</v>
      </c>
      <c r="BW29">
        <v>15.00389</v>
      </c>
      <c r="BX29" s="1">
        <v>2.2993659999999999E-2</v>
      </c>
      <c r="BY29" s="1">
        <v>8.4963420000000003</v>
      </c>
      <c r="BZ29">
        <v>0.74055219999999999</v>
      </c>
      <c r="CA29">
        <v>15.694660000000001</v>
      </c>
      <c r="CB29" s="1">
        <v>2.0091020000000001E-2</v>
      </c>
      <c r="CC29" s="1">
        <v>7.4542549999999999</v>
      </c>
      <c r="CD29">
        <v>0.73671980000000004</v>
      </c>
      <c r="CE29">
        <v>16.135059999999999</v>
      </c>
      <c r="CF29" s="1">
        <v>1.7570840000000001E-2</v>
      </c>
      <c r="CG29" s="1">
        <v>6.5499179999999999</v>
      </c>
      <c r="CH29">
        <v>0.73274550000000005</v>
      </c>
      <c r="CI29">
        <v>16.03275</v>
      </c>
      <c r="CJ29" s="1">
        <v>1.529498E-2</v>
      </c>
      <c r="CK29" s="1">
        <v>5.7320909999999996</v>
      </c>
      <c r="CL29">
        <v>0.72873379999999999</v>
      </c>
      <c r="CM29">
        <v>15.46424</v>
      </c>
      <c r="CN29" s="1">
        <v>1.3288579999999999E-2</v>
      </c>
      <c r="CO29" s="1">
        <v>5.0045739999999999</v>
      </c>
      <c r="CP29">
        <v>0.72477789999999997</v>
      </c>
      <c r="CQ29">
        <v>14.859170000000001</v>
      </c>
      <c r="CR29" s="1">
        <v>1.1609339999999999E-2</v>
      </c>
      <c r="CS29" s="1">
        <v>4.3911670000000003</v>
      </c>
      <c r="CT29">
        <v>0.72085770000000005</v>
      </c>
      <c r="CU29">
        <v>14.575279999999999</v>
      </c>
      <c r="CV29" s="1">
        <v>1.0221569999999999E-2</v>
      </c>
      <c r="CW29" s="1">
        <v>3.8857059999999999</v>
      </c>
      <c r="CX29">
        <v>0.71670020000000001</v>
      </c>
      <c r="CY29">
        <v>14.368510000000001</v>
      </c>
      <c r="CZ29" s="1">
        <v>8.812963E-3</v>
      </c>
      <c r="DA29" s="1">
        <v>3.3689040000000001</v>
      </c>
      <c r="DB29">
        <v>0.712229</v>
      </c>
      <c r="DC29">
        <v>14.390169999999999</v>
      </c>
      <c r="DD29" s="1">
        <v>7.6436020000000002E-3</v>
      </c>
      <c r="DE29" s="1">
        <v>2.9361600000000001</v>
      </c>
      <c r="DF29">
        <v>0.70759810000000001</v>
      </c>
      <c r="DG29">
        <v>14.97212</v>
      </c>
      <c r="DH29" s="1">
        <v>6.590439E-3</v>
      </c>
      <c r="DI29" s="1">
        <v>2.5435439999999998</v>
      </c>
      <c r="DJ29">
        <v>0.70311029999999997</v>
      </c>
      <c r="DK29">
        <v>15.58596</v>
      </c>
      <c r="DL29" s="1">
        <v>5.7087819999999999E-3</v>
      </c>
      <c r="DM29" s="1">
        <v>2.2139509999999998</v>
      </c>
      <c r="DN29">
        <v>0.69850440000000003</v>
      </c>
      <c r="DO29">
        <v>15.950150000000001</v>
      </c>
      <c r="DP29" s="1">
        <v>4.9131210000000003E-3</v>
      </c>
      <c r="DQ29" s="1">
        <v>1.915122</v>
      </c>
      <c r="DR29">
        <v>0.69435800000000003</v>
      </c>
      <c r="DS29">
        <v>15.522460000000001</v>
      </c>
      <c r="DT29" s="1">
        <v>4.2185119999999998E-3</v>
      </c>
      <c r="DU29" s="1">
        <v>1.651975</v>
      </c>
      <c r="DV29">
        <v>0.69018550000000001</v>
      </c>
      <c r="DW29">
        <v>14.69952</v>
      </c>
      <c r="DX29" s="1">
        <v>3.649135E-3</v>
      </c>
      <c r="DY29" s="1">
        <v>1.4339440000000001</v>
      </c>
      <c r="DZ29">
        <v>0.68641470000000004</v>
      </c>
      <c r="EA29">
        <v>14.165279999999999</v>
      </c>
      <c r="EB29" s="1">
        <v>3.148203E-3</v>
      </c>
      <c r="EC29" s="1">
        <v>1.2429269999999999</v>
      </c>
      <c r="ED29">
        <v>0.68317119999999998</v>
      </c>
      <c r="EE29">
        <v>14.08145</v>
      </c>
      <c r="EF29" s="1">
        <v>2.6313090000000001E-3</v>
      </c>
      <c r="EG29" s="1">
        <v>1.0456319999999999</v>
      </c>
      <c r="EH29">
        <v>0.68061590000000005</v>
      </c>
      <c r="EI29">
        <v>14.75371</v>
      </c>
      <c r="EJ29" s="1">
        <v>2.059272E-3</v>
      </c>
      <c r="EK29" s="1">
        <v>0.82298300000000002</v>
      </c>
      <c r="EL29">
        <v>0.67806250000000001</v>
      </c>
      <c r="EM29">
        <v>15.528650000000001</v>
      </c>
      <c r="EN29" s="1">
        <v>1.616592E-3</v>
      </c>
      <c r="EO29" s="1">
        <v>0.64562730000000002</v>
      </c>
      <c r="EP29">
        <v>0.67558969999999996</v>
      </c>
      <c r="EQ29">
        <v>15.870200000000001</v>
      </c>
      <c r="ER29" s="1">
        <v>1.32817E-3</v>
      </c>
      <c r="ES29" s="1">
        <v>0.53016010000000002</v>
      </c>
      <c r="ET29">
        <v>0.67245270000000001</v>
      </c>
      <c r="EU29">
        <v>15.9443</v>
      </c>
      <c r="EV29" s="1">
        <v>1.110488E-3</v>
      </c>
      <c r="EW29" s="1">
        <v>0.44374010000000003</v>
      </c>
      <c r="EX29">
        <v>0.66913520000000004</v>
      </c>
      <c r="EY29">
        <v>15.598990000000001</v>
      </c>
      <c r="EZ29" s="1">
        <v>9.5675410000000002E-4</v>
      </c>
      <c r="FA29" s="1">
        <v>0.38280380000000003</v>
      </c>
      <c r="FB29">
        <v>0.66668740000000004</v>
      </c>
      <c r="FC29">
        <v>14.539630000000001</v>
      </c>
      <c r="FD29" s="1">
        <v>8.306346E-4</v>
      </c>
      <c r="FE29" s="1">
        <v>0.33267029999999997</v>
      </c>
      <c r="FF29">
        <v>0.66399730000000001</v>
      </c>
      <c r="FG29">
        <v>13.430720000000001</v>
      </c>
      <c r="FH29" s="1">
        <v>7.4125150000000002E-4</v>
      </c>
      <c r="FI29" s="1">
        <v>0.29672890000000002</v>
      </c>
      <c r="FJ29">
        <v>0.66240940000000004</v>
      </c>
      <c r="FK29">
        <v>13.0245</v>
      </c>
      <c r="FL29" s="1">
        <v>6.2444180000000005E-4</v>
      </c>
      <c r="FM29" s="1">
        <v>0.25225579999999997</v>
      </c>
      <c r="FN29">
        <v>0.66200239999999999</v>
      </c>
      <c r="FO29">
        <v>13.95988</v>
      </c>
      <c r="FP29" s="1">
        <v>4.4978470000000002E-4</v>
      </c>
      <c r="FQ29" s="1">
        <v>0.1828922</v>
      </c>
      <c r="FR29">
        <v>0.66194520000000001</v>
      </c>
      <c r="FS29">
        <v>15.369630000000001</v>
      </c>
      <c r="FT29" s="1">
        <v>3.1855259999999998E-4</v>
      </c>
      <c r="FU29" s="1">
        <v>0.128937</v>
      </c>
      <c r="FV29">
        <v>0.66186250000000002</v>
      </c>
      <c r="FW29">
        <v>16.406549999999999</v>
      </c>
      <c r="FX29" s="1">
        <v>2.428226E-4</v>
      </c>
      <c r="FY29" s="1">
        <v>9.7432050000000006E-2</v>
      </c>
      <c r="FZ29">
        <v>0.6617305</v>
      </c>
      <c r="GA29">
        <v>16.62865</v>
      </c>
      <c r="GB29" s="1">
        <v>2.007562E-4</v>
      </c>
      <c r="GC29" s="1">
        <v>7.9947610000000002E-2</v>
      </c>
      <c r="GD29">
        <v>0.66148790000000002</v>
      </c>
      <c r="GE29">
        <v>15.750489999999999</v>
      </c>
      <c r="GF29" s="1">
        <v>1.7541E-4</v>
      </c>
      <c r="GG29" s="1">
        <v>6.9423819999999997E-2</v>
      </c>
      <c r="GH29">
        <v>0.66121050000000003</v>
      </c>
      <c r="GI29">
        <v>14.213839999999999</v>
      </c>
      <c r="GJ29" s="1">
        <v>1.5860289999999999E-4</v>
      </c>
      <c r="GK29" s="1">
        <v>6.2506419999999993E-2</v>
      </c>
      <c r="GL29">
        <v>0.66087989999999996</v>
      </c>
      <c r="GM29">
        <v>12.95373</v>
      </c>
      <c r="GN29" s="1">
        <v>1.4613629999999999E-4</v>
      </c>
      <c r="GO29" s="1">
        <v>5.7376719999999999E-2</v>
      </c>
      <c r="GP29">
        <v>0.6606921</v>
      </c>
      <c r="GQ29">
        <v>12.634690000000001</v>
      </c>
      <c r="GR29" s="1">
        <v>1.3359069999999999E-4</v>
      </c>
      <c r="GS29" s="1">
        <v>5.2417329999999998E-2</v>
      </c>
      <c r="GT29">
        <v>0.66069650000000002</v>
      </c>
      <c r="GU29">
        <v>13.745380000000001</v>
      </c>
      <c r="GV29" s="1">
        <v>1.169625E-4</v>
      </c>
      <c r="GW29" s="1">
        <v>4.5836210000000002E-2</v>
      </c>
      <c r="GX29">
        <v>0.66074279999999996</v>
      </c>
      <c r="GY29">
        <v>15.25343</v>
      </c>
      <c r="GZ29" s="1">
        <v>1.03558E-4</v>
      </c>
      <c r="HA29" s="1">
        <v>4.0376599999999999E-2</v>
      </c>
      <c r="HB29">
        <v>0.66078780000000004</v>
      </c>
      <c r="HC29">
        <v>16.27177</v>
      </c>
      <c r="HD29">
        <v>9.4397379999999997E-5</v>
      </c>
      <c r="HE29" s="1">
        <v>3.6630419999999997E-2</v>
      </c>
      <c r="HF29">
        <v>0.66082390000000002</v>
      </c>
      <c r="HG29">
        <v>16.38851</v>
      </c>
      <c r="HH29">
        <v>8.7862669999999999E-5</v>
      </c>
      <c r="HI29" s="1">
        <v>3.3935239999999998E-2</v>
      </c>
      <c r="HJ29">
        <v>0.66084259999999995</v>
      </c>
      <c r="HK29">
        <v>15.514390000000001</v>
      </c>
      <c r="HL29">
        <v>8.2748590000000002E-5</v>
      </c>
      <c r="HM29" s="1">
        <v>3.1841059999999997E-2</v>
      </c>
      <c r="HN29">
        <v>0.66082969999999996</v>
      </c>
      <c r="HO29">
        <v>14.02937</v>
      </c>
      <c r="HP29">
        <v>7.8340250000000003E-5</v>
      </c>
      <c r="HQ29" s="1">
        <v>3.0040810000000001E-2</v>
      </c>
      <c r="HR29">
        <v>0.6608636</v>
      </c>
      <c r="HS29">
        <v>12.808310000000001</v>
      </c>
      <c r="HT29">
        <v>7.4473610000000005E-5</v>
      </c>
      <c r="HU29" s="1">
        <v>2.8460949999999999E-2</v>
      </c>
      <c r="HV29">
        <v>0.66113089999999997</v>
      </c>
      <c r="HW29">
        <v>12.53279</v>
      </c>
      <c r="HX29">
        <v>6.8369690000000003E-5</v>
      </c>
      <c r="HY29" s="1">
        <v>2.6163539999999999E-2</v>
      </c>
      <c r="HZ29">
        <v>0.66164339999999999</v>
      </c>
      <c r="IA29">
        <v>13.468590000000001</v>
      </c>
      <c r="IB29">
        <v>5.6793019999999998E-5</v>
      </c>
      <c r="IC29">
        <v>2.176032E-2</v>
      </c>
      <c r="ID29">
        <v>0.66222820000000004</v>
      </c>
      <c r="IE29">
        <v>14.10012</v>
      </c>
      <c r="IF29">
        <v>4.7422010000000002E-5</v>
      </c>
      <c r="IG29">
        <v>1.8046220000000002E-2</v>
      </c>
      <c r="IH29">
        <v>0.66284359999999998</v>
      </c>
      <c r="II29">
        <v>14.813219999999999</v>
      </c>
      <c r="IJ29">
        <v>4.1815489999999999E-5</v>
      </c>
      <c r="IK29">
        <v>1.5798099999999999E-2</v>
      </c>
      <c r="IL29">
        <v>0.66343909999999995</v>
      </c>
      <c r="IM29">
        <v>15.2598</v>
      </c>
      <c r="IN29">
        <v>3.855327E-5</v>
      </c>
      <c r="IO29">
        <v>1.447909E-2</v>
      </c>
      <c r="IP29">
        <v>0.66399520000000001</v>
      </c>
      <c r="IQ29">
        <v>15.006349999999999</v>
      </c>
      <c r="IR29">
        <v>3.6511219999999998E-5</v>
      </c>
      <c r="IS29">
        <v>1.3651719999999999E-2</v>
      </c>
      <c r="IT29">
        <v>0.66451850000000001</v>
      </c>
      <c r="IU29">
        <v>13.97152</v>
      </c>
      <c r="IV29">
        <v>3.4844610000000002E-5</v>
      </c>
      <c r="IW29">
        <v>1.2986579999999999E-2</v>
      </c>
      <c r="IX29">
        <v>0.66507479999999997</v>
      </c>
      <c r="IY29">
        <v>13.023289999999999</v>
      </c>
      <c r="IZ29">
        <v>3.3619930000000002E-5</v>
      </c>
      <c r="JA29">
        <v>1.2488880000000001E-2</v>
      </c>
      <c r="JB29">
        <v>0.66524919999999998</v>
      </c>
      <c r="JC29">
        <v>12.906700000000001</v>
      </c>
      <c r="JD29">
        <v>3.516026E-5</v>
      </c>
      <c r="JE29">
        <v>1.289826E-2</v>
      </c>
      <c r="JF29">
        <v>0.66508199999999995</v>
      </c>
      <c r="JG29">
        <v>14.160220000000001</v>
      </c>
      <c r="JH29">
        <v>4.227377E-5</v>
      </c>
      <c r="JI29">
        <v>1.5438800000000001E-2</v>
      </c>
      <c r="JJ29">
        <v>0.6648501</v>
      </c>
      <c r="JK29">
        <v>15.833780000000001</v>
      </c>
      <c r="JL29">
        <v>4.7750909999999998E-5</v>
      </c>
      <c r="JM29">
        <v>1.7528249999999999E-2</v>
      </c>
      <c r="JN29">
        <v>0.66458490000000003</v>
      </c>
      <c r="JO29">
        <v>16.978960000000001</v>
      </c>
      <c r="JP29">
        <v>4.9723009999999999E-5</v>
      </c>
      <c r="JQ29">
        <v>1.831868E-2</v>
      </c>
      <c r="JR29">
        <v>0.66436150000000005</v>
      </c>
      <c r="JS29">
        <v>17.213429999999999</v>
      </c>
      <c r="JT29">
        <v>4.9622929999999998E-5</v>
      </c>
      <c r="JU29">
        <v>1.83135E-2</v>
      </c>
      <c r="JV29">
        <v>0.66417289999999995</v>
      </c>
      <c r="JW29">
        <v>16.311419999999998</v>
      </c>
      <c r="JX29">
        <v>4.8415419999999999E-5</v>
      </c>
      <c r="JY29">
        <v>1.7879559999999999E-2</v>
      </c>
      <c r="JZ29">
        <v>0.66397300000000004</v>
      </c>
      <c r="KA29">
        <v>14.676119999999999</v>
      </c>
      <c r="KB29">
        <v>4.6840959999999998E-5</v>
      </c>
      <c r="KC29">
        <v>1.730083E-2</v>
      </c>
      <c r="KD29">
        <v>0.66377819999999998</v>
      </c>
      <c r="KE29">
        <v>13.408720000000001</v>
      </c>
      <c r="KF29">
        <v>4.496393E-5</v>
      </c>
      <c r="KG29">
        <v>1.661319E-2</v>
      </c>
      <c r="KH29">
        <v>0.66369900000000004</v>
      </c>
      <c r="KI29">
        <v>13.0336</v>
      </c>
      <c r="KJ29">
        <v>4.2683040000000001E-5</v>
      </c>
      <c r="KK29">
        <v>1.5791860000000001E-2</v>
      </c>
      <c r="KL29">
        <v>0.66368260000000001</v>
      </c>
      <c r="KM29">
        <v>13.78341</v>
      </c>
      <c r="KN29">
        <v>3.9483619999999997E-5</v>
      </c>
      <c r="KO29">
        <v>1.4621820000000001E-2</v>
      </c>
      <c r="KP29">
        <v>0.66370700000000005</v>
      </c>
      <c r="KQ29">
        <v>14.73001</v>
      </c>
      <c r="KR29">
        <v>3.664085E-5</v>
      </c>
      <c r="KS29">
        <v>1.3555289999999999E-2</v>
      </c>
      <c r="KT29">
        <v>0.66371239999999998</v>
      </c>
      <c r="KU29">
        <v>15.21532</v>
      </c>
      <c r="KV29">
        <v>3.4595960000000003E-5</v>
      </c>
      <c r="KW29">
        <v>1.2786469999999999E-2</v>
      </c>
      <c r="KX29">
        <v>0.66373260000000001</v>
      </c>
      <c r="KY29">
        <v>15.013199999999999</v>
      </c>
      <c r="KZ29">
        <v>3.293196E-5</v>
      </c>
      <c r="LA29">
        <v>1.2165749999999999E-2</v>
      </c>
      <c r="LB29">
        <v>0.66374339999999998</v>
      </c>
      <c r="LC29">
        <v>14.50342</v>
      </c>
      <c r="LD29">
        <v>3.1522810000000003E-5</v>
      </c>
      <c r="LE29">
        <v>1.164392E-2</v>
      </c>
      <c r="LF29">
        <v>0.66372819999999999</v>
      </c>
      <c r="LG29">
        <v>13.74902</v>
      </c>
      <c r="LH29">
        <v>3.0257929999999999E-5</v>
      </c>
      <c r="LI29">
        <v>1.117985E-2</v>
      </c>
      <c r="LJ29">
        <v>0.66373000000000004</v>
      </c>
      <c r="LK29">
        <v>13.21269</v>
      </c>
      <c r="LL29">
        <v>2.9138209999999999E-5</v>
      </c>
      <c r="LM29">
        <v>1.0767509999999999E-2</v>
      </c>
      <c r="LN29">
        <v>0.66366369999999997</v>
      </c>
      <c r="LO29">
        <v>13.21213</v>
      </c>
      <c r="LP29">
        <v>2.8405959999999999E-5</v>
      </c>
      <c r="LQ29">
        <v>1.048319E-2</v>
      </c>
      <c r="LR29">
        <v>0.66348660000000004</v>
      </c>
      <c r="LS29">
        <v>14.252370000000001</v>
      </c>
      <c r="LT29">
        <v>2.84159E-5</v>
      </c>
      <c r="LU29">
        <v>1.048379E-2</v>
      </c>
      <c r="LV29">
        <v>0.66328050000000005</v>
      </c>
      <c r="LW29">
        <v>15.71946</v>
      </c>
      <c r="LX29">
        <v>2.8205380000000001E-5</v>
      </c>
      <c r="LY29">
        <v>1.042527E-2</v>
      </c>
      <c r="LZ29">
        <v>0.6630781</v>
      </c>
      <c r="MA29">
        <v>16.908989999999999</v>
      </c>
      <c r="MB29">
        <v>2.768151E-5</v>
      </c>
      <c r="MC29">
        <v>1.0245600000000001E-2</v>
      </c>
      <c r="MD29">
        <v>0.66291990000000001</v>
      </c>
      <c r="ME29">
        <v>17.328859999999999</v>
      </c>
      <c r="MF29">
        <v>2.685695E-5</v>
      </c>
      <c r="MG29">
        <v>9.9536680000000006E-3</v>
      </c>
      <c r="MH29">
        <v>0.66269829999999996</v>
      </c>
      <c r="MI29">
        <v>16.746479999999998</v>
      </c>
      <c r="MJ29">
        <v>2.594166E-5</v>
      </c>
      <c r="MK29">
        <v>9.6216970000000002E-3</v>
      </c>
      <c r="ML29">
        <v>0.6625143</v>
      </c>
      <c r="MM29">
        <v>15.187670000000001</v>
      </c>
      <c r="MN29">
        <v>2.5035300000000001E-5</v>
      </c>
      <c r="MO29">
        <v>9.2903069999999994E-3</v>
      </c>
      <c r="MP29">
        <v>0.66232230000000003</v>
      </c>
      <c r="MQ29">
        <v>13.765829999999999</v>
      </c>
      <c r="MR29">
        <v>2.4066740000000001E-5</v>
      </c>
      <c r="MS29">
        <v>8.9359130000000002E-3</v>
      </c>
      <c r="MT29">
        <v>0.66214309999999998</v>
      </c>
      <c r="MU29">
        <v>13.249969999999999</v>
      </c>
      <c r="MV29">
        <v>2.3216339999999999E-5</v>
      </c>
      <c r="MW29">
        <v>8.6241289999999995E-3</v>
      </c>
      <c r="MX29">
        <v>0.66194719999999996</v>
      </c>
      <c r="MY29">
        <v>13.830539999999999</v>
      </c>
      <c r="MZ29">
        <v>2.2344589999999999E-5</v>
      </c>
      <c r="NA29">
        <v>8.3036459999999996E-3</v>
      </c>
      <c r="NB29">
        <v>0.66177370000000002</v>
      </c>
      <c r="NC29">
        <v>14.984959999999999</v>
      </c>
      <c r="ND29">
        <v>2.153897E-5</v>
      </c>
      <c r="NE29">
        <v>8.0059250000000005E-3</v>
      </c>
      <c r="NF29">
        <v>0.66177370000000002</v>
      </c>
      <c r="NG29">
        <v>14.984959999999999</v>
      </c>
      <c r="NH29">
        <v>2.153897E-5</v>
      </c>
      <c r="NI29">
        <v>8.0059250000000005E-3</v>
      </c>
      <c r="NJ29">
        <v>0.66177370000000002</v>
      </c>
      <c r="NK29">
        <v>14.984959999999999</v>
      </c>
      <c r="NL29">
        <v>2.153897E-5</v>
      </c>
      <c r="NM29">
        <v>8.0059250000000005E-3</v>
      </c>
      <c r="NN29">
        <v>0.66177370000000002</v>
      </c>
      <c r="NO29">
        <v>14.984959999999999</v>
      </c>
      <c r="NP29">
        <v>2.153897E-5</v>
      </c>
      <c r="NQ29">
        <v>8.0059250000000005E-3</v>
      </c>
      <c r="NR29">
        <v>0.66177370000000002</v>
      </c>
      <c r="NS29">
        <v>14.984959999999999</v>
      </c>
      <c r="NT29">
        <v>2.153897E-5</v>
      </c>
      <c r="NU29">
        <v>8.0059250000000005E-3</v>
      </c>
      <c r="NV29">
        <v>0.66177370000000002</v>
      </c>
      <c r="NW29">
        <v>14.984959999999999</v>
      </c>
      <c r="NX29">
        <v>2.153897E-5</v>
      </c>
      <c r="NY29">
        <v>8.0059250000000005E-3</v>
      </c>
      <c r="NZ29">
        <v>0.66177370000000002</v>
      </c>
      <c r="OA29">
        <v>14.984959999999999</v>
      </c>
      <c r="OB29">
        <v>2.153897E-5</v>
      </c>
      <c r="OC29">
        <v>8.0059250000000005E-3</v>
      </c>
      <c r="OD29">
        <v>0.66177370000000002</v>
      </c>
      <c r="OE29">
        <v>14.984959999999999</v>
      </c>
      <c r="OF29">
        <v>2.153897E-5</v>
      </c>
      <c r="OG29">
        <v>8.0059250000000005E-3</v>
      </c>
      <c r="OH29">
        <v>0.66177370000000002</v>
      </c>
      <c r="OI29">
        <v>14.984959999999999</v>
      </c>
      <c r="OJ29">
        <v>2.153897E-5</v>
      </c>
      <c r="OK29">
        <v>8.0059250000000005E-3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0.73007120000000003</v>
      </c>
      <c r="G30">
        <v>14.811450000000001</v>
      </c>
      <c r="H30">
        <v>90.293099999999995</v>
      </c>
      <c r="I30">
        <v>39150.89</v>
      </c>
      <c r="J30">
        <v>0.72951339999999998</v>
      </c>
      <c r="K30">
        <v>15.67108</v>
      </c>
      <c r="L30">
        <v>0.97526769999999996</v>
      </c>
      <c r="M30">
        <v>509.07209999999998</v>
      </c>
      <c r="N30">
        <v>0.7289236</v>
      </c>
      <c r="O30">
        <v>16.51539</v>
      </c>
      <c r="P30">
        <v>8.4819220000000001E-2</v>
      </c>
      <c r="Q30">
        <v>30.78858</v>
      </c>
      <c r="R30">
        <v>0.72831000000000001</v>
      </c>
      <c r="S30">
        <v>16.798739999999999</v>
      </c>
      <c r="T30" s="1">
        <v>7.2644390000000003E-2</v>
      </c>
      <c r="U30">
        <v>25.49174</v>
      </c>
      <c r="V30">
        <v>0.72768549999999999</v>
      </c>
      <c r="W30">
        <v>16.91141</v>
      </c>
      <c r="X30" s="1">
        <v>6.5288479999999996E-2</v>
      </c>
      <c r="Y30" s="1">
        <v>22.916969999999999</v>
      </c>
      <c r="Z30">
        <v>0.72701199999999999</v>
      </c>
      <c r="AA30">
        <v>16.559049999999999</v>
      </c>
      <c r="AB30" s="1">
        <v>5.8723480000000002E-2</v>
      </c>
      <c r="AC30" s="1">
        <v>20.624089999999999</v>
      </c>
      <c r="AD30">
        <v>0.72634759999999998</v>
      </c>
      <c r="AE30">
        <v>15.51497</v>
      </c>
      <c r="AF30" s="1">
        <v>5.2987359999999997E-2</v>
      </c>
      <c r="AG30" s="1">
        <v>18.6145</v>
      </c>
      <c r="AH30">
        <v>0.72547890000000004</v>
      </c>
      <c r="AI30">
        <v>14.69863</v>
      </c>
      <c r="AJ30" s="1">
        <v>4.8103939999999998E-2</v>
      </c>
      <c r="AK30" s="1">
        <v>16.890789999999999</v>
      </c>
      <c r="AL30">
        <v>0.72369309999999998</v>
      </c>
      <c r="AM30">
        <v>14.685219999999999</v>
      </c>
      <c r="AN30" s="1">
        <v>5.0761210000000001E-2</v>
      </c>
      <c r="AO30" s="1">
        <v>17.65868</v>
      </c>
      <c r="AP30">
        <v>0.72080929999999999</v>
      </c>
      <c r="AQ30">
        <v>15.509779999999999</v>
      </c>
      <c r="AR30" s="1">
        <v>5.5465569999999999E-2</v>
      </c>
      <c r="AS30" s="1">
        <v>19.45843</v>
      </c>
      <c r="AT30">
        <v>0.71755009999999997</v>
      </c>
      <c r="AU30">
        <v>16.491029999999999</v>
      </c>
      <c r="AV30" s="1">
        <v>5.4096409999999998E-2</v>
      </c>
      <c r="AW30" s="1">
        <v>19.150020000000001</v>
      </c>
      <c r="AX30">
        <v>0.71427240000000003</v>
      </c>
      <c r="AY30">
        <v>16.850180000000002</v>
      </c>
      <c r="AZ30" s="1">
        <v>4.9796350000000003E-2</v>
      </c>
      <c r="BA30" s="1">
        <v>17.743839999999999</v>
      </c>
      <c r="BB30">
        <v>0.71102540000000003</v>
      </c>
      <c r="BC30">
        <v>16.877079999999999</v>
      </c>
      <c r="BD30" s="1">
        <v>4.4445970000000001E-2</v>
      </c>
      <c r="BE30" s="1">
        <v>15.929790000000001</v>
      </c>
      <c r="BF30">
        <v>0.70778019999999997</v>
      </c>
      <c r="BG30">
        <v>16.376439999999999</v>
      </c>
      <c r="BH30" s="1">
        <v>3.9092269999999998E-2</v>
      </c>
      <c r="BI30" s="1">
        <v>14.07601</v>
      </c>
      <c r="BJ30">
        <v>0.70463100000000001</v>
      </c>
      <c r="BK30">
        <v>15.522320000000001</v>
      </c>
      <c r="BL30" s="1">
        <v>3.4538729999999997E-2</v>
      </c>
      <c r="BM30" s="1">
        <v>12.479340000000001</v>
      </c>
      <c r="BN30">
        <v>0.70137269999999996</v>
      </c>
      <c r="BO30">
        <v>14.901669999999999</v>
      </c>
      <c r="BP30" s="1">
        <v>3.0309329999999999E-2</v>
      </c>
      <c r="BQ30" s="1">
        <v>11.00999</v>
      </c>
      <c r="BR30">
        <v>0.69786479999999995</v>
      </c>
      <c r="BS30">
        <v>14.78599</v>
      </c>
      <c r="BT30" s="1">
        <v>2.6693850000000002E-2</v>
      </c>
      <c r="BU30" s="1">
        <v>9.7345659999999992</v>
      </c>
      <c r="BV30">
        <v>0.69430420000000004</v>
      </c>
      <c r="BW30">
        <v>14.9986</v>
      </c>
      <c r="BX30" s="1">
        <v>2.3353470000000001E-2</v>
      </c>
      <c r="BY30" s="1">
        <v>8.5637439999999998</v>
      </c>
      <c r="BZ30">
        <v>0.69069369999999997</v>
      </c>
      <c r="CA30">
        <v>15.69994</v>
      </c>
      <c r="CB30" s="1">
        <v>2.0394550000000001E-2</v>
      </c>
      <c r="CC30" s="1">
        <v>7.5122749999999998</v>
      </c>
      <c r="CD30">
        <v>0.68701979999999996</v>
      </c>
      <c r="CE30">
        <v>16.165410000000001</v>
      </c>
      <c r="CF30" s="1">
        <v>1.7840310000000002E-2</v>
      </c>
      <c r="CG30" s="1">
        <v>6.6034980000000001</v>
      </c>
      <c r="CH30">
        <v>0.68299699999999997</v>
      </c>
      <c r="CI30">
        <v>16.101500000000001</v>
      </c>
      <c r="CJ30" s="1">
        <v>1.554081E-2</v>
      </c>
      <c r="CK30" s="1">
        <v>5.7844030000000002</v>
      </c>
      <c r="CL30">
        <v>0.67901089999999997</v>
      </c>
      <c r="CM30">
        <v>15.534929999999999</v>
      </c>
      <c r="CN30" s="1">
        <v>1.3501579999999999E-2</v>
      </c>
      <c r="CO30" s="1">
        <v>5.0512389999999998</v>
      </c>
      <c r="CP30">
        <v>0.67499039999999999</v>
      </c>
      <c r="CQ30">
        <v>14.90681</v>
      </c>
      <c r="CR30" s="1">
        <v>1.178326E-2</v>
      </c>
      <c r="CS30" s="1">
        <v>4.4290440000000002</v>
      </c>
      <c r="CT30">
        <v>0.67107329999999998</v>
      </c>
      <c r="CU30">
        <v>14.580640000000001</v>
      </c>
      <c r="CV30" s="1">
        <v>1.03816E-2</v>
      </c>
      <c r="CW30" s="1">
        <v>3.9211019999999999</v>
      </c>
      <c r="CX30">
        <v>0.66691619999999996</v>
      </c>
      <c r="CY30">
        <v>14.368510000000001</v>
      </c>
      <c r="CZ30" s="1">
        <v>8.9664840000000003E-3</v>
      </c>
      <c r="DA30" s="1">
        <v>3.407254</v>
      </c>
      <c r="DB30">
        <v>0.66246700000000003</v>
      </c>
      <c r="DC30">
        <v>14.384359999999999</v>
      </c>
      <c r="DD30" s="1">
        <v>7.7772819999999999E-3</v>
      </c>
      <c r="DE30" s="1">
        <v>2.9693990000000001</v>
      </c>
      <c r="DF30">
        <v>0.6579005</v>
      </c>
      <c r="DG30">
        <v>14.958170000000001</v>
      </c>
      <c r="DH30" s="1">
        <v>6.7034970000000001E-3</v>
      </c>
      <c r="DI30" s="1">
        <v>2.57247</v>
      </c>
      <c r="DJ30">
        <v>0.65361340000000001</v>
      </c>
      <c r="DK30">
        <v>15.587590000000001</v>
      </c>
      <c r="DL30" s="1">
        <v>5.810193E-3</v>
      </c>
      <c r="DM30" s="1">
        <v>2.2397629999999999</v>
      </c>
      <c r="DN30">
        <v>0.64888710000000005</v>
      </c>
      <c r="DO30">
        <v>16.00057</v>
      </c>
      <c r="DP30" s="1">
        <v>5.0026760000000002E-3</v>
      </c>
      <c r="DQ30" s="1">
        <v>1.9378629999999999</v>
      </c>
      <c r="DR30">
        <v>0.64436309999999997</v>
      </c>
      <c r="DS30">
        <v>15.586349999999999</v>
      </c>
      <c r="DT30" s="1">
        <v>4.2983819999999999E-3</v>
      </c>
      <c r="DU30" s="1">
        <v>1.6727959999999999</v>
      </c>
      <c r="DV30">
        <v>0.63972689999999999</v>
      </c>
      <c r="DW30">
        <v>14.77351</v>
      </c>
      <c r="DX30" s="1">
        <v>3.7110609999999999E-3</v>
      </c>
      <c r="DY30" s="1">
        <v>1.4494819999999999</v>
      </c>
      <c r="DZ30">
        <v>0.63551259999999998</v>
      </c>
      <c r="EA30">
        <v>14.18652</v>
      </c>
      <c r="EB30" s="1">
        <v>3.2079140000000001E-3</v>
      </c>
      <c r="EC30" s="1">
        <v>1.258651</v>
      </c>
      <c r="ED30">
        <v>0.63180210000000003</v>
      </c>
      <c r="EE30">
        <v>14.06758</v>
      </c>
      <c r="EF30" s="1">
        <v>2.6998579999999999E-3</v>
      </c>
      <c r="EG30" s="1">
        <v>1.0655749999999999</v>
      </c>
      <c r="EH30">
        <v>0.62872530000000004</v>
      </c>
      <c r="EI30">
        <v>14.754300000000001</v>
      </c>
      <c r="EJ30" s="1">
        <v>2.1290369999999999E-3</v>
      </c>
      <c r="EK30" s="1">
        <v>0.84534390000000004</v>
      </c>
      <c r="EL30">
        <v>0.62580230000000003</v>
      </c>
      <c r="EM30">
        <v>15.52824</v>
      </c>
      <c r="EN30" s="1">
        <v>1.663531E-3</v>
      </c>
      <c r="EO30" s="1">
        <v>0.66044599999999998</v>
      </c>
      <c r="EP30">
        <v>0.62294289999999997</v>
      </c>
      <c r="EQ30">
        <v>15.936680000000001</v>
      </c>
      <c r="ER30" s="1">
        <v>1.3607280000000001E-3</v>
      </c>
      <c r="ES30" s="1">
        <v>0.53968910000000003</v>
      </c>
      <c r="ET30">
        <v>0.61966060000000001</v>
      </c>
      <c r="EU30">
        <v>16.052479999999999</v>
      </c>
      <c r="EV30" s="1">
        <v>1.1345820000000001E-3</v>
      </c>
      <c r="EW30" s="1">
        <v>0.45046259999999999</v>
      </c>
      <c r="EX30">
        <v>0.61639480000000002</v>
      </c>
      <c r="EY30">
        <v>15.690429999999999</v>
      </c>
      <c r="EZ30" s="1">
        <v>9.7483740000000002E-4</v>
      </c>
      <c r="FA30" s="1">
        <v>0.3872312</v>
      </c>
      <c r="FB30">
        <v>0.61377749999999998</v>
      </c>
      <c r="FC30">
        <v>14.650090000000001</v>
      </c>
      <c r="FD30" s="1">
        <v>8.4560880000000003E-4</v>
      </c>
      <c r="FE30" s="1">
        <v>0.33625729999999998</v>
      </c>
      <c r="FF30">
        <v>0.61098859999999999</v>
      </c>
      <c r="FG30">
        <v>13.512829999999999</v>
      </c>
      <c r="FH30" s="1">
        <v>7.5155860000000003E-4</v>
      </c>
      <c r="FI30" s="1">
        <v>0.29867650000000001</v>
      </c>
      <c r="FJ30">
        <v>0.60912230000000001</v>
      </c>
      <c r="FK30">
        <v>13.035729999999999</v>
      </c>
      <c r="FL30" s="1">
        <v>6.4431389999999996E-4</v>
      </c>
      <c r="FM30" s="1">
        <v>0.25791629999999999</v>
      </c>
      <c r="FN30">
        <v>0.60839600000000005</v>
      </c>
      <c r="FO30">
        <v>13.95398</v>
      </c>
      <c r="FP30" s="1">
        <v>4.7204469999999999E-4</v>
      </c>
      <c r="FQ30" s="1">
        <v>0.1904344</v>
      </c>
      <c r="FR30">
        <v>0.60811510000000002</v>
      </c>
      <c r="FS30">
        <v>15.368930000000001</v>
      </c>
      <c r="FT30" s="1">
        <v>3.3301830000000002E-4</v>
      </c>
      <c r="FU30" s="1">
        <v>0.13389889999999999</v>
      </c>
      <c r="FV30">
        <v>0.60789590000000004</v>
      </c>
      <c r="FW30">
        <v>16.49972</v>
      </c>
      <c r="FX30" s="1">
        <v>2.5087610000000001E-4</v>
      </c>
      <c r="FY30" s="1">
        <v>0.1000332</v>
      </c>
      <c r="FZ30">
        <v>0.60766529999999996</v>
      </c>
      <c r="GA30">
        <v>16.78716</v>
      </c>
      <c r="GB30" s="1">
        <v>2.053934E-4</v>
      </c>
      <c r="GC30" s="1">
        <v>8.126978E-2</v>
      </c>
      <c r="GD30">
        <v>0.60736889999999999</v>
      </c>
      <c r="GE30">
        <v>15.91277</v>
      </c>
      <c r="GF30" s="1">
        <v>1.782706E-4</v>
      </c>
      <c r="GG30" s="1">
        <v>7.0097980000000004E-2</v>
      </c>
      <c r="GH30">
        <v>0.60705370000000003</v>
      </c>
      <c r="GI30">
        <v>14.37679</v>
      </c>
      <c r="GJ30" s="1">
        <v>1.606565E-4</v>
      </c>
      <c r="GK30" s="1">
        <v>6.2892100000000006E-2</v>
      </c>
      <c r="GL30">
        <v>0.60670780000000002</v>
      </c>
      <c r="GM30">
        <v>13.045159999999999</v>
      </c>
      <c r="GN30" s="1">
        <v>1.4767959999999999E-4</v>
      </c>
      <c r="GO30" s="1">
        <v>5.7592850000000001E-2</v>
      </c>
      <c r="GP30">
        <v>0.60649790000000003</v>
      </c>
      <c r="GQ30">
        <v>12.64898</v>
      </c>
      <c r="GR30" s="1">
        <v>1.3555469999999999E-4</v>
      </c>
      <c r="GS30" s="1">
        <v>5.2798110000000002E-2</v>
      </c>
      <c r="GT30">
        <v>0.60644279999999995</v>
      </c>
      <c r="GU30">
        <v>13.74207</v>
      </c>
      <c r="GV30" s="1">
        <v>1.191836E-4</v>
      </c>
      <c r="GW30" s="1">
        <v>4.6385139999999998E-2</v>
      </c>
      <c r="GX30">
        <v>0.60645570000000004</v>
      </c>
      <c r="GY30">
        <v>15.25497</v>
      </c>
      <c r="GZ30" s="1">
        <v>1.0512519999999999E-4</v>
      </c>
      <c r="HA30" s="1">
        <v>4.0719869999999998E-2</v>
      </c>
      <c r="HB30">
        <v>0.6064832</v>
      </c>
      <c r="HC30">
        <v>16.37257</v>
      </c>
      <c r="HD30">
        <v>9.5522969999999998E-5</v>
      </c>
      <c r="HE30" s="1">
        <v>3.6821409999999999E-2</v>
      </c>
      <c r="HF30">
        <v>0.60654459999999999</v>
      </c>
      <c r="HG30">
        <v>16.553529999999999</v>
      </c>
      <c r="HH30">
        <v>8.8656660000000005E-5</v>
      </c>
      <c r="HI30" s="1">
        <v>3.4016100000000001E-2</v>
      </c>
      <c r="HJ30">
        <v>0.60653159999999995</v>
      </c>
      <c r="HK30">
        <v>15.675599999999999</v>
      </c>
      <c r="HL30">
        <v>8.3417380000000004E-5</v>
      </c>
      <c r="HM30" s="1">
        <v>3.1885219999999999E-2</v>
      </c>
      <c r="HN30">
        <v>0.60654520000000001</v>
      </c>
      <c r="HO30">
        <v>14.17658</v>
      </c>
      <c r="HP30">
        <v>7.8923170000000001E-5</v>
      </c>
      <c r="HQ30" s="1">
        <v>3.0062829999999999E-2</v>
      </c>
      <c r="HR30">
        <v>0.60654209999999997</v>
      </c>
      <c r="HS30">
        <v>12.891540000000001</v>
      </c>
      <c r="HT30">
        <v>7.5021699999999994E-5</v>
      </c>
      <c r="HU30" s="1">
        <v>2.8476629999999999E-2</v>
      </c>
      <c r="HV30">
        <v>0.60678909999999997</v>
      </c>
      <c r="HW30">
        <v>12.53337</v>
      </c>
      <c r="HX30">
        <v>6.9549370000000007E-5</v>
      </c>
      <c r="HY30" s="1">
        <v>2.640313E-2</v>
      </c>
      <c r="HZ30">
        <v>0.60725859999999998</v>
      </c>
      <c r="IA30">
        <v>13.445169999999999</v>
      </c>
      <c r="IB30">
        <v>5.8380929999999997E-5</v>
      </c>
      <c r="IC30">
        <v>2.2209670000000001E-2</v>
      </c>
      <c r="ID30">
        <v>0.6078228</v>
      </c>
      <c r="IE30">
        <v>14.085100000000001</v>
      </c>
      <c r="IF30">
        <v>4.8473680000000002E-5</v>
      </c>
      <c r="IG30">
        <v>1.833046E-2</v>
      </c>
      <c r="IH30">
        <v>0.6084425</v>
      </c>
      <c r="II30">
        <v>14.89831</v>
      </c>
      <c r="IJ30">
        <v>4.2432489999999997E-5</v>
      </c>
      <c r="IK30">
        <v>1.5931799999999999E-2</v>
      </c>
      <c r="IL30">
        <v>0.60903499999999999</v>
      </c>
      <c r="IM30">
        <v>15.32405</v>
      </c>
      <c r="IN30">
        <v>3.8927090000000001E-5</v>
      </c>
      <c r="IO30">
        <v>1.4527440000000001E-2</v>
      </c>
      <c r="IP30">
        <v>0.60961569999999998</v>
      </c>
      <c r="IQ30">
        <v>15.098649999999999</v>
      </c>
      <c r="IR30">
        <v>3.6769659999999999E-5</v>
      </c>
      <c r="IS30">
        <v>1.3659330000000001E-2</v>
      </c>
      <c r="IT30">
        <v>0.61017549999999998</v>
      </c>
      <c r="IU30">
        <v>14.08954</v>
      </c>
      <c r="IV30">
        <v>3.5065289999999997E-5</v>
      </c>
      <c r="IW30">
        <v>1.298478E-2</v>
      </c>
      <c r="IX30">
        <v>0.6107051</v>
      </c>
      <c r="IY30">
        <v>13.089399999999999</v>
      </c>
      <c r="IZ30">
        <v>3.3784300000000001E-5</v>
      </c>
      <c r="JA30">
        <v>1.24692E-2</v>
      </c>
      <c r="JB30">
        <v>0.61099199999999998</v>
      </c>
      <c r="JC30">
        <v>12.917059999999999</v>
      </c>
      <c r="JD30">
        <v>3.4614950000000003E-5</v>
      </c>
      <c r="JE30">
        <v>1.2641990000000001E-2</v>
      </c>
      <c r="JF30">
        <v>0.61087670000000005</v>
      </c>
      <c r="JG30">
        <v>14.160690000000001</v>
      </c>
      <c r="JH30">
        <v>4.1308160000000003E-5</v>
      </c>
      <c r="JI30">
        <v>1.4985679999999999E-2</v>
      </c>
      <c r="JJ30">
        <v>0.61068299999999998</v>
      </c>
      <c r="JK30">
        <v>15.85051</v>
      </c>
      <c r="JL30">
        <v>4.7215429999999997E-5</v>
      </c>
      <c r="JM30">
        <v>1.7206659999999999E-2</v>
      </c>
      <c r="JN30">
        <v>0.61046339999999999</v>
      </c>
      <c r="JO30">
        <v>17.102810000000002</v>
      </c>
      <c r="JP30">
        <v>4.9589490000000003E-5</v>
      </c>
      <c r="JQ30">
        <v>1.814265E-2</v>
      </c>
      <c r="JR30">
        <v>0.61023620000000001</v>
      </c>
      <c r="JS30">
        <v>17.403120000000001</v>
      </c>
      <c r="JT30">
        <v>4.9713060000000001E-5</v>
      </c>
      <c r="JU30">
        <v>1.8221029999999999E-2</v>
      </c>
      <c r="JV30">
        <v>0.61004139999999996</v>
      </c>
      <c r="JW30">
        <v>16.509170000000001</v>
      </c>
      <c r="JX30">
        <v>4.8603400000000003E-5</v>
      </c>
      <c r="JY30">
        <v>1.7828480000000001E-2</v>
      </c>
      <c r="JZ30">
        <v>0.60985710000000004</v>
      </c>
      <c r="KA30">
        <v>14.86697</v>
      </c>
      <c r="KB30">
        <v>4.7060259999999998E-5</v>
      </c>
      <c r="KC30">
        <v>1.7265429999999998E-2</v>
      </c>
      <c r="KD30">
        <v>0.60967570000000004</v>
      </c>
      <c r="KE30">
        <v>13.517720000000001</v>
      </c>
      <c r="KF30">
        <v>4.5213699999999997E-5</v>
      </c>
      <c r="KG30">
        <v>1.659443E-2</v>
      </c>
      <c r="KH30">
        <v>0.60953619999999997</v>
      </c>
      <c r="KI30">
        <v>13.05017</v>
      </c>
      <c r="KJ30">
        <v>4.3051659999999997E-5</v>
      </c>
      <c r="KK30">
        <v>1.5816839999999999E-2</v>
      </c>
      <c r="KL30">
        <v>0.60949330000000002</v>
      </c>
      <c r="KM30">
        <v>13.789099999999999</v>
      </c>
      <c r="KN30">
        <v>3.9910180000000001E-5</v>
      </c>
      <c r="KO30">
        <v>1.468011E-2</v>
      </c>
      <c r="KP30">
        <v>0.60953089999999999</v>
      </c>
      <c r="KQ30">
        <v>14.72641</v>
      </c>
      <c r="KR30">
        <v>3.6977390000000002E-5</v>
      </c>
      <c r="KS30">
        <v>1.359048E-2</v>
      </c>
      <c r="KT30">
        <v>0.60952360000000005</v>
      </c>
      <c r="KU30">
        <v>15.29097</v>
      </c>
      <c r="KV30">
        <v>3.4843099999999998E-5</v>
      </c>
      <c r="KW30">
        <v>1.2792649999999999E-2</v>
      </c>
      <c r="KX30">
        <v>0.60953539999999995</v>
      </c>
      <c r="KY30">
        <v>15.10994</v>
      </c>
      <c r="KZ30">
        <v>3.3134109999999999E-5</v>
      </c>
      <c r="LA30">
        <v>1.2159730000000001E-2</v>
      </c>
      <c r="LB30">
        <v>0.60953400000000002</v>
      </c>
      <c r="LC30">
        <v>14.593070000000001</v>
      </c>
      <c r="LD30">
        <v>3.1694379999999998E-5</v>
      </c>
      <c r="LE30">
        <v>1.1630430000000001E-2</v>
      </c>
      <c r="LF30">
        <v>0.60954830000000004</v>
      </c>
      <c r="LG30">
        <v>13.82981</v>
      </c>
      <c r="LH30">
        <v>3.0420930000000001E-5</v>
      </c>
      <c r="LI30">
        <v>1.116578E-2</v>
      </c>
      <c r="LJ30">
        <v>0.60952119999999999</v>
      </c>
      <c r="LK30">
        <v>13.24714</v>
      </c>
      <c r="LL30">
        <v>2.9280300000000002E-5</v>
      </c>
      <c r="LM30">
        <v>1.074815E-2</v>
      </c>
      <c r="LN30">
        <v>0.60945240000000001</v>
      </c>
      <c r="LO30">
        <v>13.22406</v>
      </c>
      <c r="LP30">
        <v>2.8449290000000002E-5</v>
      </c>
      <c r="LQ30">
        <v>1.043356E-2</v>
      </c>
      <c r="LR30">
        <v>0.60930229999999996</v>
      </c>
      <c r="LS30">
        <v>14.25942</v>
      </c>
      <c r="LT30">
        <v>2.8402999999999999E-5</v>
      </c>
      <c r="LU30">
        <v>1.041036E-2</v>
      </c>
      <c r="LV30">
        <v>0.60910399999999998</v>
      </c>
      <c r="LW30">
        <v>15.743270000000001</v>
      </c>
      <c r="LX30">
        <v>2.8249400000000001E-5</v>
      </c>
      <c r="LY30">
        <v>1.037151E-2</v>
      </c>
      <c r="LZ30">
        <v>0.60891470000000003</v>
      </c>
      <c r="MA30">
        <v>17.019600000000001</v>
      </c>
      <c r="MB30">
        <v>2.7762310000000001E-5</v>
      </c>
      <c r="MC30">
        <v>1.0206130000000001E-2</v>
      </c>
      <c r="MD30">
        <v>0.60873670000000002</v>
      </c>
      <c r="ME30">
        <v>17.50432</v>
      </c>
      <c r="MF30">
        <v>2.6974E-5</v>
      </c>
      <c r="MG30">
        <v>9.9298230000000008E-3</v>
      </c>
      <c r="MH30">
        <v>0.60852899999999999</v>
      </c>
      <c r="MI30">
        <v>16.940270000000002</v>
      </c>
      <c r="MJ30">
        <v>2.6062270000000001E-5</v>
      </c>
      <c r="MK30">
        <v>9.6017110000000006E-3</v>
      </c>
      <c r="ML30">
        <v>0.60832629999999999</v>
      </c>
      <c r="MM30">
        <v>15.380750000000001</v>
      </c>
      <c r="MN30">
        <v>2.515071E-5</v>
      </c>
      <c r="MO30">
        <v>9.2706790000000004E-3</v>
      </c>
      <c r="MP30">
        <v>0.60816590000000004</v>
      </c>
      <c r="MQ30">
        <v>13.903119999999999</v>
      </c>
      <c r="MR30">
        <v>2.4182719999999999E-5</v>
      </c>
      <c r="MS30">
        <v>8.9199929999999993E-3</v>
      </c>
      <c r="MT30">
        <v>0.60794190000000004</v>
      </c>
      <c r="MU30">
        <v>13.28209</v>
      </c>
      <c r="MV30">
        <v>2.3331390000000001E-5</v>
      </c>
      <c r="MW30">
        <v>8.6085169999999996E-3</v>
      </c>
      <c r="MX30">
        <v>0.60776390000000002</v>
      </c>
      <c r="MY30">
        <v>13.8352</v>
      </c>
      <c r="MZ30">
        <v>2.2457610000000001E-5</v>
      </c>
      <c r="NA30">
        <v>8.2896889999999994E-3</v>
      </c>
      <c r="NB30">
        <v>0.60757090000000002</v>
      </c>
      <c r="NC30">
        <v>15.00137</v>
      </c>
      <c r="ND30">
        <v>2.1644599999999999E-5</v>
      </c>
      <c r="NE30">
        <v>7.9911900000000004E-3</v>
      </c>
      <c r="NF30">
        <v>0.60757090000000002</v>
      </c>
      <c r="NG30">
        <v>15.00137</v>
      </c>
      <c r="NH30">
        <v>2.1644599999999999E-5</v>
      </c>
      <c r="NI30">
        <v>7.9911900000000004E-3</v>
      </c>
      <c r="NJ30">
        <v>0.60757090000000002</v>
      </c>
      <c r="NK30">
        <v>15.00137</v>
      </c>
      <c r="NL30">
        <v>2.1644599999999999E-5</v>
      </c>
      <c r="NM30">
        <v>7.9911900000000004E-3</v>
      </c>
      <c r="NN30">
        <v>0.60757090000000002</v>
      </c>
      <c r="NO30">
        <v>15.00137</v>
      </c>
      <c r="NP30">
        <v>2.1644599999999999E-5</v>
      </c>
      <c r="NQ30">
        <v>7.9911900000000004E-3</v>
      </c>
      <c r="NR30">
        <v>0.60757090000000002</v>
      </c>
      <c r="NS30">
        <v>15.00137</v>
      </c>
      <c r="NT30">
        <v>2.1644599999999999E-5</v>
      </c>
      <c r="NU30">
        <v>7.9911900000000004E-3</v>
      </c>
      <c r="NV30">
        <v>0.60757090000000002</v>
      </c>
      <c r="NW30">
        <v>15.00137</v>
      </c>
      <c r="NX30">
        <v>2.1644599999999999E-5</v>
      </c>
      <c r="NY30">
        <v>7.9911900000000004E-3</v>
      </c>
      <c r="NZ30">
        <v>0.60757090000000002</v>
      </c>
      <c r="OA30">
        <v>15.00137</v>
      </c>
      <c r="OB30">
        <v>2.1644599999999999E-5</v>
      </c>
      <c r="OC30">
        <v>7.9911900000000004E-3</v>
      </c>
      <c r="OD30">
        <v>0.60757090000000002</v>
      </c>
      <c r="OE30">
        <v>15.00137</v>
      </c>
      <c r="OF30">
        <v>2.1644599999999999E-5</v>
      </c>
      <c r="OG30">
        <v>7.9911900000000004E-3</v>
      </c>
      <c r="OH30">
        <v>0.60757090000000002</v>
      </c>
      <c r="OI30">
        <v>15.00137</v>
      </c>
      <c r="OJ30">
        <v>2.1644599999999999E-5</v>
      </c>
      <c r="OK30">
        <v>7.9911900000000004E-3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0.68347080000000004</v>
      </c>
      <c r="G31">
        <v>14.79867</v>
      </c>
      <c r="H31">
        <v>134.1962</v>
      </c>
      <c r="I31">
        <v>64086.86</v>
      </c>
      <c r="J31">
        <v>0.68282449999999995</v>
      </c>
      <c r="K31">
        <v>15.651339999999999</v>
      </c>
      <c r="L31">
        <v>2.0736729999999999</v>
      </c>
      <c r="M31">
        <v>1213.0029999999999</v>
      </c>
      <c r="N31">
        <v>0.68213500000000005</v>
      </c>
      <c r="O31">
        <v>16.521229999999999</v>
      </c>
      <c r="P31">
        <v>9.292802E-2</v>
      </c>
      <c r="Q31">
        <v>39.989409999999999</v>
      </c>
      <c r="R31">
        <v>0.68142879999999995</v>
      </c>
      <c r="S31">
        <v>16.880140000000001</v>
      </c>
      <c r="T31" s="1">
        <v>7.3510309999999995E-2</v>
      </c>
      <c r="U31">
        <v>29.45626</v>
      </c>
      <c r="V31">
        <v>0.68069329999999995</v>
      </c>
      <c r="W31">
        <v>16.988900000000001</v>
      </c>
      <c r="X31" s="1">
        <v>6.6034570000000001E-2</v>
      </c>
      <c r="Y31" s="1">
        <v>26.46227</v>
      </c>
      <c r="Z31">
        <v>0.67995910000000004</v>
      </c>
      <c r="AA31">
        <v>16.645790000000002</v>
      </c>
      <c r="AB31" s="1">
        <v>5.9403030000000002E-2</v>
      </c>
      <c r="AC31" s="1">
        <v>23.816960000000002</v>
      </c>
      <c r="AD31">
        <v>0.67918350000000005</v>
      </c>
      <c r="AE31">
        <v>15.61716</v>
      </c>
      <c r="AF31" s="1">
        <v>5.3571000000000001E-2</v>
      </c>
      <c r="AG31" s="1">
        <v>21.483910000000002</v>
      </c>
      <c r="AH31">
        <v>0.67827550000000003</v>
      </c>
      <c r="AI31">
        <v>14.739890000000001</v>
      </c>
      <c r="AJ31" s="1">
        <v>4.8519239999999998E-2</v>
      </c>
      <c r="AK31" s="1">
        <v>19.45721</v>
      </c>
      <c r="AL31">
        <v>0.67655019999999999</v>
      </c>
      <c r="AM31">
        <v>14.672790000000001</v>
      </c>
      <c r="AN31" s="1">
        <v>5.0078030000000003E-2</v>
      </c>
      <c r="AO31" s="1">
        <v>19.875060000000001</v>
      </c>
      <c r="AP31">
        <v>0.67371360000000002</v>
      </c>
      <c r="AQ31">
        <v>15.489879999999999</v>
      </c>
      <c r="AR31" s="1">
        <v>5.5224200000000001E-2</v>
      </c>
      <c r="AS31" s="1">
        <v>22.07122</v>
      </c>
      <c r="AT31">
        <v>0.67049239999999999</v>
      </c>
      <c r="AU31">
        <v>16.49588</v>
      </c>
      <c r="AV31" s="1">
        <v>5.4388180000000001E-2</v>
      </c>
      <c r="AW31" s="1">
        <v>21.946670000000001</v>
      </c>
      <c r="AX31">
        <v>0.66716209999999998</v>
      </c>
      <c r="AY31">
        <v>16.922630000000002</v>
      </c>
      <c r="AZ31" s="1">
        <v>5.0298139999999998E-2</v>
      </c>
      <c r="BA31" s="1">
        <v>20.433789999999998</v>
      </c>
      <c r="BB31">
        <v>0.66384719999999997</v>
      </c>
      <c r="BC31">
        <v>16.97025</v>
      </c>
      <c r="BD31" s="1">
        <v>4.5036100000000003E-2</v>
      </c>
      <c r="BE31" s="1">
        <v>18.40221</v>
      </c>
      <c r="BF31">
        <v>0.66050980000000004</v>
      </c>
      <c r="BG31">
        <v>16.464449999999999</v>
      </c>
      <c r="BH31" s="1">
        <v>3.9641530000000001E-2</v>
      </c>
      <c r="BI31" s="1">
        <v>16.272880000000001</v>
      </c>
      <c r="BJ31">
        <v>0.65725029999999995</v>
      </c>
      <c r="BK31">
        <v>15.61373</v>
      </c>
      <c r="BL31" s="1">
        <v>3.4981779999999997E-2</v>
      </c>
      <c r="BM31" s="1">
        <v>14.408110000000001</v>
      </c>
      <c r="BN31">
        <v>0.65390490000000001</v>
      </c>
      <c r="BO31">
        <v>14.94017</v>
      </c>
      <c r="BP31" s="1">
        <v>3.076684E-2</v>
      </c>
      <c r="BQ31" s="1">
        <v>12.73734</v>
      </c>
      <c r="BR31">
        <v>0.6503504</v>
      </c>
      <c r="BS31">
        <v>14.78665</v>
      </c>
      <c r="BT31" s="1">
        <v>2.7059349999999999E-2</v>
      </c>
      <c r="BU31" s="1">
        <v>11.2422</v>
      </c>
      <c r="BV31">
        <v>0.64671500000000004</v>
      </c>
      <c r="BW31">
        <v>14.99361</v>
      </c>
      <c r="BX31" s="1">
        <v>2.3710510000000001E-2</v>
      </c>
      <c r="BY31" s="1">
        <v>9.9033859999999994</v>
      </c>
      <c r="BZ31">
        <v>0.64308149999999997</v>
      </c>
      <c r="CA31">
        <v>15.705159999999999</v>
      </c>
      <c r="CB31" s="1">
        <v>2.0698060000000001E-2</v>
      </c>
      <c r="CC31" s="1">
        <v>8.6810419999999997</v>
      </c>
      <c r="CD31">
        <v>0.63947140000000002</v>
      </c>
      <c r="CE31">
        <v>16.188659999999999</v>
      </c>
      <c r="CF31" s="1">
        <v>1.8108349999999999E-2</v>
      </c>
      <c r="CG31" s="1">
        <v>7.6280390000000002</v>
      </c>
      <c r="CH31">
        <v>0.6357526</v>
      </c>
      <c r="CI31">
        <v>16.170929999999998</v>
      </c>
      <c r="CJ31" s="1">
        <v>1.5785839999999999E-2</v>
      </c>
      <c r="CK31" s="1">
        <v>6.681997</v>
      </c>
      <c r="CL31">
        <v>0.63204870000000002</v>
      </c>
      <c r="CM31">
        <v>15.604089999999999</v>
      </c>
      <c r="CN31" s="1">
        <v>1.3715689999999999E-2</v>
      </c>
      <c r="CO31" s="1">
        <v>5.8322010000000004</v>
      </c>
      <c r="CP31">
        <v>0.62830030000000003</v>
      </c>
      <c r="CQ31">
        <v>14.960330000000001</v>
      </c>
      <c r="CR31" s="1">
        <v>1.1960200000000001E-2</v>
      </c>
      <c r="CS31" s="1">
        <v>5.1067039999999997</v>
      </c>
      <c r="CT31">
        <v>0.62465440000000005</v>
      </c>
      <c r="CU31">
        <v>14.58826</v>
      </c>
      <c r="CV31" s="1">
        <v>1.0537390000000001E-2</v>
      </c>
      <c r="CW31" s="1">
        <v>4.5166529999999998</v>
      </c>
      <c r="CX31">
        <v>0.62080329999999995</v>
      </c>
      <c r="CY31">
        <v>14.368029999999999</v>
      </c>
      <c r="CZ31" s="1">
        <v>9.1217050000000008E-3</v>
      </c>
      <c r="DA31" s="1">
        <v>3.9317669999999998</v>
      </c>
      <c r="DB31">
        <v>0.61669629999999998</v>
      </c>
      <c r="DC31">
        <v>14.38</v>
      </c>
      <c r="DD31" s="1">
        <v>7.9082749999999993E-3</v>
      </c>
      <c r="DE31" s="1">
        <v>3.4213840000000002</v>
      </c>
      <c r="DF31">
        <v>0.61256299999999997</v>
      </c>
      <c r="DG31">
        <v>14.94605</v>
      </c>
      <c r="DH31" s="1">
        <v>6.8177690000000004E-3</v>
      </c>
      <c r="DI31" s="1">
        <v>2.9623499999999998</v>
      </c>
      <c r="DJ31">
        <v>0.60882849999999999</v>
      </c>
      <c r="DK31">
        <v>15.587260000000001</v>
      </c>
      <c r="DL31" s="1">
        <v>5.9108379999999999E-3</v>
      </c>
      <c r="DM31" s="1">
        <v>2.5757099999999999</v>
      </c>
      <c r="DN31">
        <v>0.60514190000000001</v>
      </c>
      <c r="DO31">
        <v>16.04984</v>
      </c>
      <c r="DP31" s="1">
        <v>5.0921040000000001E-3</v>
      </c>
      <c r="DQ31" s="1">
        <v>2.2255310000000001</v>
      </c>
      <c r="DR31">
        <v>0.60140749999999998</v>
      </c>
      <c r="DS31">
        <v>15.64723</v>
      </c>
      <c r="DT31" s="1">
        <v>4.3777089999999996E-3</v>
      </c>
      <c r="DU31" s="1">
        <v>1.918115</v>
      </c>
      <c r="DV31">
        <v>0.59758489999999997</v>
      </c>
      <c r="DW31">
        <v>14.84792</v>
      </c>
      <c r="DX31" s="1">
        <v>3.7728280000000002E-3</v>
      </c>
      <c r="DY31" s="1">
        <v>1.6558360000000001</v>
      </c>
      <c r="DZ31">
        <v>0.59429489999999996</v>
      </c>
      <c r="EA31">
        <v>14.21383</v>
      </c>
      <c r="EB31" s="1">
        <v>3.2666309999999999E-3</v>
      </c>
      <c r="EC31" s="1">
        <v>1.4363490000000001</v>
      </c>
      <c r="ED31">
        <v>0.59146639999999995</v>
      </c>
      <c r="EE31">
        <v>14.055709999999999</v>
      </c>
      <c r="EF31" s="1">
        <v>2.7650819999999999E-3</v>
      </c>
      <c r="EG31" s="1">
        <v>1.219379</v>
      </c>
      <c r="EH31">
        <v>0.58925300000000003</v>
      </c>
      <c r="EI31">
        <v>14.756130000000001</v>
      </c>
      <c r="EJ31" s="1">
        <v>2.1981079999999998E-3</v>
      </c>
      <c r="EK31" s="1">
        <v>0.97286919999999999</v>
      </c>
      <c r="EL31">
        <v>0.5871864</v>
      </c>
      <c r="EM31">
        <v>15.529640000000001</v>
      </c>
      <c r="EN31" s="1">
        <v>1.7119220000000001E-3</v>
      </c>
      <c r="EO31" s="1">
        <v>0.75609910000000002</v>
      </c>
      <c r="EP31">
        <v>0.58515629999999996</v>
      </c>
      <c r="EQ31">
        <v>15.99685</v>
      </c>
      <c r="ER31" s="1">
        <v>1.3934419999999999E-3</v>
      </c>
      <c r="ES31" s="1">
        <v>0.61303160000000001</v>
      </c>
      <c r="ET31">
        <v>0.58268969999999998</v>
      </c>
      <c r="EU31">
        <v>16.161429999999999</v>
      </c>
      <c r="EV31" s="1">
        <v>1.159172E-3</v>
      </c>
      <c r="EW31" s="1">
        <v>0.50922599999999996</v>
      </c>
      <c r="EX31">
        <v>0.58031270000000001</v>
      </c>
      <c r="EY31">
        <v>15.780670000000001</v>
      </c>
      <c r="EZ31" s="1">
        <v>9.9270840000000005E-4</v>
      </c>
      <c r="FA31" s="1">
        <v>0.43513370000000001</v>
      </c>
      <c r="FB31">
        <v>0.57815830000000001</v>
      </c>
      <c r="FC31">
        <v>14.751530000000001</v>
      </c>
      <c r="FD31" s="1">
        <v>8.6049740000000003E-4</v>
      </c>
      <c r="FE31" s="1">
        <v>0.37702659999999999</v>
      </c>
      <c r="FF31">
        <v>0.57581819999999995</v>
      </c>
      <c r="FG31">
        <v>13.598179999999999</v>
      </c>
      <c r="FH31" s="1">
        <v>7.6162219999999995E-4</v>
      </c>
      <c r="FI31" s="1">
        <v>0.33301229999999998</v>
      </c>
      <c r="FJ31">
        <v>0.57428659999999998</v>
      </c>
      <c r="FK31">
        <v>13.052659999999999</v>
      </c>
      <c r="FL31" s="1">
        <v>6.6187859999999995E-4</v>
      </c>
      <c r="FM31" s="1">
        <v>0.29062080000000001</v>
      </c>
      <c r="FN31">
        <v>0.57371879999999997</v>
      </c>
      <c r="FO31">
        <v>13.95542</v>
      </c>
      <c r="FP31" s="1">
        <v>4.9392589999999997E-4</v>
      </c>
      <c r="FQ31" s="1">
        <v>0.21847839999999999</v>
      </c>
      <c r="FR31">
        <v>0.57355920000000005</v>
      </c>
      <c r="FS31">
        <v>15.36895</v>
      </c>
      <c r="FT31" s="1">
        <v>3.4785939999999998E-4</v>
      </c>
      <c r="FU31" s="1">
        <v>0.15338579999999999</v>
      </c>
      <c r="FV31">
        <v>0.57347599999999999</v>
      </c>
      <c r="FW31">
        <v>16.58333</v>
      </c>
      <c r="FX31" s="1">
        <v>2.592305E-4</v>
      </c>
      <c r="FY31" s="1">
        <v>0.11333020000000001</v>
      </c>
      <c r="FZ31">
        <v>0.57331129999999997</v>
      </c>
      <c r="GA31">
        <v>16.93871</v>
      </c>
      <c r="GB31" s="1">
        <v>2.1013750000000001E-4</v>
      </c>
      <c r="GC31" s="1">
        <v>9.1111529999999996E-2</v>
      </c>
      <c r="GD31">
        <v>0.57312980000000002</v>
      </c>
      <c r="GE31">
        <v>16.06842</v>
      </c>
      <c r="GF31" s="1">
        <v>1.8118489999999999E-4</v>
      </c>
      <c r="GG31" s="1">
        <v>7.8038590000000005E-2</v>
      </c>
      <c r="GH31">
        <v>0.57287200000000005</v>
      </c>
      <c r="GI31">
        <v>14.53303</v>
      </c>
      <c r="GJ31" s="1">
        <v>1.626923E-4</v>
      </c>
      <c r="GK31" s="1">
        <v>6.9731349999999998E-2</v>
      </c>
      <c r="GL31">
        <v>0.57260390000000005</v>
      </c>
      <c r="GM31">
        <v>13.14317</v>
      </c>
      <c r="GN31" s="1">
        <v>1.4920229999999999E-4</v>
      </c>
      <c r="GO31" s="1">
        <v>6.3690159999999996E-2</v>
      </c>
      <c r="GP31">
        <v>0.57240400000000002</v>
      </c>
      <c r="GQ31">
        <v>12.66846</v>
      </c>
      <c r="GR31" s="1">
        <v>1.3734359999999999E-4</v>
      </c>
      <c r="GS31" s="1">
        <v>5.8513240000000001E-2</v>
      </c>
      <c r="GT31">
        <v>0.57238809999999996</v>
      </c>
      <c r="GU31">
        <v>13.74588</v>
      </c>
      <c r="GV31" s="1">
        <v>1.213472E-4</v>
      </c>
      <c r="GW31" s="1">
        <v>5.1662260000000002E-2</v>
      </c>
      <c r="GX31">
        <v>0.57242309999999996</v>
      </c>
      <c r="GY31">
        <v>15.255269999999999</v>
      </c>
      <c r="GZ31" s="1">
        <v>1.0670640000000001E-4</v>
      </c>
      <c r="HA31" s="1">
        <v>4.5225149999999999E-2</v>
      </c>
      <c r="HB31">
        <v>0.57245449999999998</v>
      </c>
      <c r="HC31">
        <v>16.463850000000001</v>
      </c>
      <c r="HD31" s="1">
        <v>9.6640949999999995E-5</v>
      </c>
      <c r="HE31" s="1">
        <v>4.0755279999999998E-2</v>
      </c>
      <c r="HF31">
        <v>0.5724745</v>
      </c>
      <c r="HG31">
        <v>16.710470000000001</v>
      </c>
      <c r="HH31">
        <v>8.9447680000000006E-5</v>
      </c>
      <c r="HI31" s="1">
        <v>3.7548129999999999E-2</v>
      </c>
      <c r="HJ31">
        <v>0.57248290000000002</v>
      </c>
      <c r="HK31">
        <v>15.8317</v>
      </c>
      <c r="HL31">
        <v>8.4074910000000004E-5</v>
      </c>
      <c r="HM31" s="1">
        <v>3.5155699999999998E-2</v>
      </c>
      <c r="HN31">
        <v>0.5724998</v>
      </c>
      <c r="HO31">
        <v>14.31733</v>
      </c>
      <c r="HP31">
        <v>7.9496569999999998E-5</v>
      </c>
      <c r="HQ31" s="1">
        <v>3.3125620000000001E-2</v>
      </c>
      <c r="HR31">
        <v>0.57251070000000004</v>
      </c>
      <c r="HS31">
        <v>12.980980000000001</v>
      </c>
      <c r="HT31">
        <v>7.5545100000000003E-5</v>
      </c>
      <c r="HU31" s="1">
        <v>3.1365860000000002E-2</v>
      </c>
      <c r="HV31">
        <v>0.57271680000000003</v>
      </c>
      <c r="HW31">
        <v>12.539680000000001</v>
      </c>
      <c r="HX31">
        <v>7.0553280000000006E-5</v>
      </c>
      <c r="HY31" s="1">
        <v>2.9272900000000001E-2</v>
      </c>
      <c r="HZ31">
        <v>0.57309549999999998</v>
      </c>
      <c r="IA31">
        <v>13.43047</v>
      </c>
      <c r="IB31">
        <v>5.991638E-5</v>
      </c>
      <c r="IC31" s="1">
        <v>2.4926480000000001E-2</v>
      </c>
      <c r="ID31">
        <v>0.57358969999999998</v>
      </c>
      <c r="IE31">
        <v>14.06371</v>
      </c>
      <c r="IF31">
        <v>4.9548590000000001E-5</v>
      </c>
      <c r="IG31">
        <v>2.051072E-2</v>
      </c>
      <c r="IH31">
        <v>0.57406990000000002</v>
      </c>
      <c r="II31">
        <v>14.97831</v>
      </c>
      <c r="IJ31">
        <v>4.3068059999999999E-5</v>
      </c>
      <c r="IK31">
        <v>1.7707290000000001E-2</v>
      </c>
      <c r="IL31">
        <v>0.57459559999999998</v>
      </c>
      <c r="IM31">
        <v>15.389810000000001</v>
      </c>
      <c r="IN31">
        <v>3.9310419999999997E-5</v>
      </c>
      <c r="IO31">
        <v>1.6067769999999999E-2</v>
      </c>
      <c r="IP31">
        <v>0.57506449999999998</v>
      </c>
      <c r="IQ31">
        <v>15.182510000000001</v>
      </c>
      <c r="IR31">
        <v>3.7024719999999999E-5</v>
      </c>
      <c r="IS31">
        <v>1.506678E-2</v>
      </c>
      <c r="IT31">
        <v>0.57551680000000005</v>
      </c>
      <c r="IU31">
        <v>14.20232</v>
      </c>
      <c r="IV31">
        <v>3.5284760000000002E-5</v>
      </c>
      <c r="IW31">
        <v>1.431729E-2</v>
      </c>
      <c r="IX31">
        <v>0.57596939999999996</v>
      </c>
      <c r="IY31">
        <v>13.16034</v>
      </c>
      <c r="IZ31">
        <v>3.3946519999999999E-5</v>
      </c>
      <c r="JA31">
        <v>1.373256E-2</v>
      </c>
      <c r="JB31">
        <v>0.57618780000000003</v>
      </c>
      <c r="JC31">
        <v>12.93173</v>
      </c>
      <c r="JD31">
        <v>3.421631E-5</v>
      </c>
      <c r="JE31">
        <v>1.372373E-2</v>
      </c>
      <c r="JF31">
        <v>0.57610879999999998</v>
      </c>
      <c r="JG31">
        <v>14.169639999999999</v>
      </c>
      <c r="JH31">
        <v>4.0374609999999999E-5</v>
      </c>
      <c r="JI31">
        <v>1.6059560000000001E-2</v>
      </c>
      <c r="JJ31">
        <v>0.57593260000000002</v>
      </c>
      <c r="JK31">
        <v>15.86612</v>
      </c>
      <c r="JL31">
        <v>4.6640790000000002E-5</v>
      </c>
      <c r="JM31">
        <v>1.8627000000000001E-2</v>
      </c>
      <c r="JN31">
        <v>0.57572480000000004</v>
      </c>
      <c r="JO31">
        <v>17.216899999999999</v>
      </c>
      <c r="JP31">
        <v>4.942642E-5</v>
      </c>
      <c r="JQ31">
        <v>1.982163E-2</v>
      </c>
      <c r="JR31">
        <v>0.57553209999999999</v>
      </c>
      <c r="JS31">
        <v>17.586600000000001</v>
      </c>
      <c r="JT31">
        <v>4.9778009999999997E-5</v>
      </c>
      <c r="JU31">
        <v>2.0000029999999999E-2</v>
      </c>
      <c r="JV31">
        <v>0.57535709999999995</v>
      </c>
      <c r="JW31">
        <v>16.700060000000001</v>
      </c>
      <c r="JX31">
        <v>4.877665E-5</v>
      </c>
      <c r="JY31">
        <v>1.9613990000000001E-2</v>
      </c>
      <c r="JZ31">
        <v>0.57519450000000005</v>
      </c>
      <c r="KA31">
        <v>15.05186</v>
      </c>
      <c r="KB31">
        <v>4.7267E-5</v>
      </c>
      <c r="KC31">
        <v>1.9009700000000001E-2</v>
      </c>
      <c r="KD31">
        <v>0.57503859999999996</v>
      </c>
      <c r="KE31">
        <v>13.63434</v>
      </c>
      <c r="KF31">
        <v>4.5456159999999997E-5</v>
      </c>
      <c r="KG31">
        <v>1.8287270000000001E-2</v>
      </c>
      <c r="KH31">
        <v>0.57492109999999996</v>
      </c>
      <c r="KI31">
        <v>13.073449999999999</v>
      </c>
      <c r="KJ31">
        <v>4.3382800000000001E-5</v>
      </c>
      <c r="KK31">
        <v>1.7464009999999999E-2</v>
      </c>
      <c r="KL31">
        <v>0.57491479999999995</v>
      </c>
      <c r="KM31">
        <v>13.80096</v>
      </c>
      <c r="KN31">
        <v>4.0320310000000002E-5</v>
      </c>
      <c r="KO31">
        <v>1.6252409999999998E-2</v>
      </c>
      <c r="KP31">
        <v>0.57493289999999997</v>
      </c>
      <c r="KQ31">
        <v>14.72598</v>
      </c>
      <c r="KR31">
        <v>3.7312830000000002E-5</v>
      </c>
      <c r="KS31">
        <v>1.5031020000000001E-2</v>
      </c>
      <c r="KT31">
        <v>0.5749436</v>
      </c>
      <c r="KU31">
        <v>15.355420000000001</v>
      </c>
      <c r="KV31">
        <v>3.5084849999999997E-5</v>
      </c>
      <c r="KW31">
        <v>1.4117309999999999E-2</v>
      </c>
      <c r="KX31">
        <v>0.57495569999999996</v>
      </c>
      <c r="KY31">
        <v>15.20703</v>
      </c>
      <c r="KZ31">
        <v>3.3332299999999999E-5</v>
      </c>
      <c r="LA31">
        <v>1.3406100000000001E-2</v>
      </c>
      <c r="LB31">
        <v>0.57495019999999997</v>
      </c>
      <c r="LC31">
        <v>14.6782</v>
      </c>
      <c r="LD31">
        <v>3.1863229999999999E-5</v>
      </c>
      <c r="LE31">
        <v>1.2814259999999999E-2</v>
      </c>
      <c r="LF31">
        <v>0.57493150000000004</v>
      </c>
      <c r="LG31">
        <v>13.911099999999999</v>
      </c>
      <c r="LH31">
        <v>3.0578389999999998E-5</v>
      </c>
      <c r="LI31">
        <v>1.229971E-2</v>
      </c>
      <c r="LJ31">
        <v>0.57493819999999995</v>
      </c>
      <c r="LK31">
        <v>13.28431</v>
      </c>
      <c r="LL31">
        <v>2.9416119999999999E-5</v>
      </c>
      <c r="LM31">
        <v>1.1833150000000001E-2</v>
      </c>
      <c r="LN31">
        <v>0.57488439999999996</v>
      </c>
      <c r="LO31">
        <v>13.23817</v>
      </c>
      <c r="LP31">
        <v>2.8507999999999999E-5</v>
      </c>
      <c r="LQ31">
        <v>1.1460639999999999E-2</v>
      </c>
      <c r="LR31">
        <v>0.57474919999999996</v>
      </c>
      <c r="LS31">
        <v>14.27397</v>
      </c>
      <c r="LT31">
        <v>2.839192E-5</v>
      </c>
      <c r="LU31">
        <v>1.140417E-2</v>
      </c>
      <c r="LV31">
        <v>0.5746019</v>
      </c>
      <c r="LW31">
        <v>15.767139999999999</v>
      </c>
      <c r="LX31">
        <v>2.8287249999999999E-5</v>
      </c>
      <c r="LY31">
        <v>1.137883E-2</v>
      </c>
      <c r="LZ31">
        <v>0.57444580000000001</v>
      </c>
      <c r="MA31">
        <v>17.122969999999999</v>
      </c>
      <c r="MB31">
        <v>2.7835350000000001E-5</v>
      </c>
      <c r="MC31">
        <v>1.121087E-2</v>
      </c>
      <c r="MD31">
        <v>0.5742775</v>
      </c>
      <c r="ME31">
        <v>17.671530000000001</v>
      </c>
      <c r="MF31">
        <v>2.708307E-5</v>
      </c>
      <c r="MG31">
        <v>1.0922009999999999E-2</v>
      </c>
      <c r="MH31">
        <v>0.57410150000000004</v>
      </c>
      <c r="MI31">
        <v>17.127559999999999</v>
      </c>
      <c r="MJ31">
        <v>2.6177229999999999E-5</v>
      </c>
      <c r="MK31">
        <v>1.056411E-2</v>
      </c>
      <c r="ML31">
        <v>0.57393870000000002</v>
      </c>
      <c r="MM31">
        <v>15.564550000000001</v>
      </c>
      <c r="MN31">
        <v>2.5260819999999998E-5</v>
      </c>
      <c r="MO31">
        <v>1.019862E-2</v>
      </c>
      <c r="MP31">
        <v>0.57379979999999997</v>
      </c>
      <c r="MQ31">
        <v>14.04546</v>
      </c>
      <c r="MR31">
        <v>2.4299779999999999E-5</v>
      </c>
      <c r="MS31">
        <v>9.8171979999999992E-3</v>
      </c>
      <c r="MT31">
        <v>0.5736424</v>
      </c>
      <c r="MU31">
        <v>13.32249</v>
      </c>
      <c r="MV31">
        <v>2.3440710000000001E-5</v>
      </c>
      <c r="MW31">
        <v>9.4706640000000002E-3</v>
      </c>
      <c r="MX31">
        <v>0.57348270000000001</v>
      </c>
      <c r="MY31">
        <v>13.845269999999999</v>
      </c>
      <c r="MZ31">
        <v>2.2566649999999998E-5</v>
      </c>
      <c r="NA31">
        <v>9.1207819999999992E-3</v>
      </c>
      <c r="NB31">
        <v>0.57333190000000001</v>
      </c>
      <c r="NC31">
        <v>15.018689999999999</v>
      </c>
      <c r="ND31">
        <v>2.1746090000000001E-5</v>
      </c>
      <c r="NE31">
        <v>8.7899039999999994E-3</v>
      </c>
      <c r="NF31">
        <v>0.57333190000000001</v>
      </c>
      <c r="NG31">
        <v>15.018689999999999</v>
      </c>
      <c r="NH31">
        <v>2.1746090000000001E-5</v>
      </c>
      <c r="NI31">
        <v>8.7899039999999994E-3</v>
      </c>
      <c r="NJ31">
        <v>0.57333190000000001</v>
      </c>
      <c r="NK31">
        <v>15.018689999999999</v>
      </c>
      <c r="NL31">
        <v>2.1746090000000001E-5</v>
      </c>
      <c r="NM31">
        <v>8.7899039999999994E-3</v>
      </c>
      <c r="NN31">
        <v>0.57333190000000001</v>
      </c>
      <c r="NO31">
        <v>15.018689999999999</v>
      </c>
      <c r="NP31">
        <v>2.1746090000000001E-5</v>
      </c>
      <c r="NQ31">
        <v>8.7899039999999994E-3</v>
      </c>
      <c r="NR31">
        <v>0.57333190000000001</v>
      </c>
      <c r="NS31">
        <v>15.018689999999999</v>
      </c>
      <c r="NT31">
        <v>2.1746090000000001E-5</v>
      </c>
      <c r="NU31">
        <v>8.7899039999999994E-3</v>
      </c>
      <c r="NV31">
        <v>0.57333190000000001</v>
      </c>
      <c r="NW31">
        <v>15.018689999999999</v>
      </c>
      <c r="NX31">
        <v>2.1746090000000001E-5</v>
      </c>
      <c r="NY31">
        <v>8.7899039999999994E-3</v>
      </c>
      <c r="NZ31">
        <v>0.57333190000000001</v>
      </c>
      <c r="OA31">
        <v>15.018689999999999</v>
      </c>
      <c r="OB31">
        <v>2.1746090000000001E-5</v>
      </c>
      <c r="OC31">
        <v>8.7899039999999994E-3</v>
      </c>
      <c r="OD31">
        <v>0.57333190000000001</v>
      </c>
      <c r="OE31">
        <v>15.018689999999999</v>
      </c>
      <c r="OF31">
        <v>2.1746090000000001E-5</v>
      </c>
      <c r="OG31">
        <v>8.7899039999999994E-3</v>
      </c>
      <c r="OH31">
        <v>0.57333190000000001</v>
      </c>
      <c r="OI31">
        <v>15.018689999999999</v>
      </c>
      <c r="OJ31">
        <v>2.1746090000000001E-5</v>
      </c>
      <c r="OK31">
        <v>8.7899039999999994E-3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0.66935460000000002</v>
      </c>
      <c r="G32">
        <v>14.788169999999999</v>
      </c>
      <c r="H32">
        <v>185.4923</v>
      </c>
      <c r="I32">
        <v>69524.160000000003</v>
      </c>
      <c r="J32">
        <v>0.66884679999999996</v>
      </c>
      <c r="K32">
        <v>15.63551</v>
      </c>
      <c r="L32">
        <v>4.1345080000000003</v>
      </c>
      <c r="M32">
        <v>1777.3889999999999</v>
      </c>
      <c r="N32">
        <v>0.66831529999999995</v>
      </c>
      <c r="O32">
        <v>16.521329999999999</v>
      </c>
      <c r="P32">
        <v>0.10939749999999999</v>
      </c>
      <c r="Q32">
        <v>40.329830000000001</v>
      </c>
      <c r="R32">
        <v>0.66778020000000005</v>
      </c>
      <c r="S32">
        <v>16.946269999999998</v>
      </c>
      <c r="T32" s="1">
        <v>7.4467980000000003E-2</v>
      </c>
      <c r="U32">
        <v>25.415990000000001</v>
      </c>
      <c r="V32">
        <v>0.66720630000000003</v>
      </c>
      <c r="W32">
        <v>17.056370000000001</v>
      </c>
      <c r="X32" s="1">
        <v>6.6831130000000002E-2</v>
      </c>
      <c r="Y32" s="1">
        <v>22.806940000000001</v>
      </c>
      <c r="Z32">
        <v>0.66665110000000005</v>
      </c>
      <c r="AA32">
        <v>16.718640000000001</v>
      </c>
      <c r="AB32" s="1">
        <v>6.0127409999999999E-2</v>
      </c>
      <c r="AC32" s="1">
        <v>20.527570000000001</v>
      </c>
      <c r="AD32">
        <v>0.66607329999999998</v>
      </c>
      <c r="AE32">
        <v>15.704610000000001</v>
      </c>
      <c r="AF32" s="1">
        <v>5.4194859999999997E-2</v>
      </c>
      <c r="AG32" s="1">
        <v>18.507619999999999</v>
      </c>
      <c r="AH32">
        <v>0.66537610000000003</v>
      </c>
      <c r="AI32">
        <v>14.782209999999999</v>
      </c>
      <c r="AJ32" s="1">
        <v>4.901929E-2</v>
      </c>
      <c r="AK32" s="1">
        <v>16.74851</v>
      </c>
      <c r="AL32">
        <v>0.66406829999999994</v>
      </c>
      <c r="AM32">
        <v>14.66269</v>
      </c>
      <c r="AN32" s="1">
        <v>4.9440940000000003E-2</v>
      </c>
      <c r="AO32" s="1">
        <v>16.781230000000001</v>
      </c>
      <c r="AP32">
        <v>0.66179290000000002</v>
      </c>
      <c r="AQ32">
        <v>15.473750000000001</v>
      </c>
      <c r="AR32" s="1">
        <v>5.4889359999999998E-2</v>
      </c>
      <c r="AS32" s="1">
        <v>18.722049999999999</v>
      </c>
      <c r="AT32">
        <v>0.65913239999999995</v>
      </c>
      <c r="AU32">
        <v>16.494720000000001</v>
      </c>
      <c r="AV32" s="1">
        <v>5.4659890000000003E-2</v>
      </c>
      <c r="AW32" s="1">
        <v>18.80078</v>
      </c>
      <c r="AX32">
        <v>0.65639159999999996</v>
      </c>
      <c r="AY32">
        <v>16.979659999999999</v>
      </c>
      <c r="AZ32" s="1">
        <v>5.0817660000000001E-2</v>
      </c>
      <c r="BA32" s="1">
        <v>17.589590000000001</v>
      </c>
      <c r="BB32">
        <v>0.65365799999999996</v>
      </c>
      <c r="BC32">
        <v>17.04823</v>
      </c>
      <c r="BD32" s="1">
        <v>4.5655939999999999E-2</v>
      </c>
      <c r="BE32" s="1">
        <v>15.8904</v>
      </c>
      <c r="BF32">
        <v>0.65087410000000001</v>
      </c>
      <c r="BG32">
        <v>16.540140000000001</v>
      </c>
      <c r="BH32" s="1">
        <v>4.0228189999999997E-2</v>
      </c>
      <c r="BI32" s="1">
        <v>14.06917</v>
      </c>
      <c r="BJ32">
        <v>0.64818089999999995</v>
      </c>
      <c r="BK32">
        <v>15.69341</v>
      </c>
      <c r="BL32" s="1">
        <v>3.546113E-2</v>
      </c>
      <c r="BM32" s="1">
        <v>12.45</v>
      </c>
      <c r="BN32">
        <v>0.64543550000000005</v>
      </c>
      <c r="BO32">
        <v>14.97832</v>
      </c>
      <c r="BP32" s="1">
        <v>3.1255150000000002E-2</v>
      </c>
      <c r="BQ32" s="1">
        <v>11.02802</v>
      </c>
      <c r="BR32">
        <v>0.64253859999999996</v>
      </c>
      <c r="BS32">
        <v>14.788690000000001</v>
      </c>
      <c r="BT32" s="1">
        <v>2.7447059999999999E-2</v>
      </c>
      <c r="BU32" s="1">
        <v>9.7236890000000002</v>
      </c>
      <c r="BV32">
        <v>0.63959250000000001</v>
      </c>
      <c r="BW32">
        <v>14.988379999999999</v>
      </c>
      <c r="BX32" s="1">
        <v>2.408884E-2</v>
      </c>
      <c r="BY32" s="1">
        <v>8.5805640000000007</v>
      </c>
      <c r="BZ32">
        <v>0.63679330000000001</v>
      </c>
      <c r="CA32">
        <v>15.706099999999999</v>
      </c>
      <c r="CB32" s="1">
        <v>2.102333E-2</v>
      </c>
      <c r="CC32" s="1">
        <v>7.5241860000000003</v>
      </c>
      <c r="CD32">
        <v>0.6340209</v>
      </c>
      <c r="CE32">
        <v>16.202030000000001</v>
      </c>
      <c r="CF32" s="1">
        <v>1.8394489999999999E-2</v>
      </c>
      <c r="CG32" s="1">
        <v>6.6151859999999996</v>
      </c>
      <c r="CH32">
        <v>0.63121190000000005</v>
      </c>
      <c r="CI32">
        <v>16.229759999999999</v>
      </c>
      <c r="CJ32" s="1">
        <v>1.6046999999999999E-2</v>
      </c>
      <c r="CK32" s="1">
        <v>5.801323</v>
      </c>
      <c r="CL32">
        <v>0.62832500000000002</v>
      </c>
      <c r="CM32">
        <v>15.66259</v>
      </c>
      <c r="CN32" s="1">
        <v>1.394544E-2</v>
      </c>
      <c r="CO32" s="1">
        <v>5.0676759999999996</v>
      </c>
      <c r="CP32">
        <v>0.62538079999999996</v>
      </c>
      <c r="CQ32">
        <v>15.01111</v>
      </c>
      <c r="CR32" s="1">
        <v>1.2152069999999999E-2</v>
      </c>
      <c r="CS32" s="1">
        <v>4.4378979999999997</v>
      </c>
      <c r="CT32">
        <v>0.62258460000000004</v>
      </c>
      <c r="CU32">
        <v>14.598599999999999</v>
      </c>
      <c r="CV32" s="1">
        <v>1.0700619999999999E-2</v>
      </c>
      <c r="CW32" s="1">
        <v>3.9253010000000002</v>
      </c>
      <c r="CX32">
        <v>0.61966069999999995</v>
      </c>
      <c r="CY32">
        <v>14.369</v>
      </c>
      <c r="CZ32" s="1">
        <v>9.2883730000000008E-3</v>
      </c>
      <c r="DA32" s="1">
        <v>3.4273470000000001</v>
      </c>
      <c r="DB32">
        <v>0.616533</v>
      </c>
      <c r="DC32">
        <v>14.376110000000001</v>
      </c>
      <c r="DD32" s="1">
        <v>8.0459139999999995E-3</v>
      </c>
      <c r="DE32" s="1">
        <v>2.9818630000000002</v>
      </c>
      <c r="DF32">
        <v>0.61353190000000002</v>
      </c>
      <c r="DG32">
        <v>14.93182</v>
      </c>
      <c r="DH32" s="1">
        <v>6.9410369999999997E-3</v>
      </c>
      <c r="DI32" s="1">
        <v>2.58724</v>
      </c>
      <c r="DJ32">
        <v>0.61136250000000003</v>
      </c>
      <c r="DK32">
        <v>15.57982</v>
      </c>
      <c r="DL32" s="1">
        <v>6.0179070000000003E-3</v>
      </c>
      <c r="DM32" s="1">
        <v>2.2518220000000002</v>
      </c>
      <c r="DN32">
        <v>0.60942819999999998</v>
      </c>
      <c r="DO32">
        <v>16.087779999999999</v>
      </c>
      <c r="DP32" s="1">
        <v>5.1884599999999998E-3</v>
      </c>
      <c r="DQ32" s="1">
        <v>1.9492860000000001</v>
      </c>
      <c r="DR32">
        <v>0.60768460000000002</v>
      </c>
      <c r="DS32">
        <v>15.702349999999999</v>
      </c>
      <c r="DT32" s="1">
        <v>4.4624749999999996E-3</v>
      </c>
      <c r="DU32" s="1">
        <v>1.682436</v>
      </c>
      <c r="DV32">
        <v>0.60583710000000002</v>
      </c>
      <c r="DW32">
        <v>14.9171</v>
      </c>
      <c r="DX32" s="1">
        <v>3.8399720000000001E-3</v>
      </c>
      <c r="DY32" s="1">
        <v>1.4525410000000001</v>
      </c>
      <c r="DZ32">
        <v>0.60489199999999999</v>
      </c>
      <c r="EA32">
        <v>14.24498</v>
      </c>
      <c r="EB32" s="1">
        <v>3.329018E-3</v>
      </c>
      <c r="EC32" s="1">
        <v>1.2623770000000001</v>
      </c>
      <c r="ED32">
        <v>0.604433</v>
      </c>
      <c r="EE32">
        <v>14.04576</v>
      </c>
      <c r="EF32" s="1">
        <v>2.8316230000000001E-3</v>
      </c>
      <c r="EG32" s="1">
        <v>1.0770949999999999</v>
      </c>
      <c r="EH32">
        <v>0.60469569999999995</v>
      </c>
      <c r="EI32">
        <v>14.750349999999999</v>
      </c>
      <c r="EJ32" s="1">
        <v>2.2703300000000001E-3</v>
      </c>
      <c r="EK32" s="1">
        <v>0.86687700000000001</v>
      </c>
      <c r="EL32">
        <v>0.6051183</v>
      </c>
      <c r="EM32">
        <v>15.52464</v>
      </c>
      <c r="EN32" s="1">
        <v>1.764746E-3</v>
      </c>
      <c r="EO32" s="1">
        <v>0.6736567</v>
      </c>
      <c r="EP32">
        <v>0.60552019999999995</v>
      </c>
      <c r="EQ32">
        <v>16.03622</v>
      </c>
      <c r="ER32" s="1">
        <v>1.4284860000000001E-3</v>
      </c>
      <c r="ES32" s="1">
        <v>0.54395000000000004</v>
      </c>
      <c r="ET32">
        <v>0.60547799999999996</v>
      </c>
      <c r="EU32">
        <v>16.251000000000001</v>
      </c>
      <c r="EV32" s="1">
        <v>1.1857390000000001E-3</v>
      </c>
      <c r="EW32" s="1">
        <v>0.45131929999999998</v>
      </c>
      <c r="EX32">
        <v>0.60523950000000004</v>
      </c>
      <c r="EY32">
        <v>15.86547</v>
      </c>
      <c r="EZ32" s="1">
        <v>1.0115300000000001E-3</v>
      </c>
      <c r="FA32" s="1">
        <v>0.384606</v>
      </c>
      <c r="FB32">
        <v>0.60447980000000001</v>
      </c>
      <c r="FC32">
        <v>14.843070000000001</v>
      </c>
      <c r="FD32" s="1">
        <v>8.7618289999999996E-4</v>
      </c>
      <c r="FE32" s="1">
        <v>0.3334162</v>
      </c>
      <c r="FF32">
        <v>0.60359110000000005</v>
      </c>
      <c r="FG32">
        <v>13.684570000000001</v>
      </c>
      <c r="FH32" s="1">
        <v>7.7233870000000004E-4</v>
      </c>
      <c r="FI32" s="1">
        <v>0.29378219999999999</v>
      </c>
      <c r="FJ32">
        <v>0.6034408</v>
      </c>
      <c r="FK32">
        <v>13.07071</v>
      </c>
      <c r="FL32" s="1">
        <v>6.782747E-4</v>
      </c>
      <c r="FM32" s="1">
        <v>0.25885839999999999</v>
      </c>
      <c r="FN32">
        <v>0.60397520000000005</v>
      </c>
      <c r="FO32">
        <v>13.94872</v>
      </c>
      <c r="FP32" s="1">
        <v>5.163171E-4</v>
      </c>
      <c r="FQ32" s="1">
        <v>0.19843459999999999</v>
      </c>
      <c r="FR32">
        <v>0.60467709999999997</v>
      </c>
      <c r="FS32">
        <v>15.352639999999999</v>
      </c>
      <c r="FT32" s="1">
        <v>3.6374360000000002E-4</v>
      </c>
      <c r="FU32" s="1">
        <v>0.13957910000000001</v>
      </c>
      <c r="FV32">
        <v>0.60516669999999995</v>
      </c>
      <c r="FW32">
        <v>16.638210000000001</v>
      </c>
      <c r="FX32" s="1">
        <v>2.6828870000000001E-4</v>
      </c>
      <c r="FY32" s="1">
        <v>0.10224560000000001</v>
      </c>
      <c r="FZ32">
        <v>0.60545859999999996</v>
      </c>
      <c r="GA32">
        <v>17.062349999999999</v>
      </c>
      <c r="GB32" s="1">
        <v>2.1522929999999999E-4</v>
      </c>
      <c r="GC32" s="1">
        <v>8.1434969999999995E-2</v>
      </c>
      <c r="GD32">
        <v>0.60554960000000002</v>
      </c>
      <c r="GE32">
        <v>16.214569999999998</v>
      </c>
      <c r="GF32" s="1">
        <v>1.84298E-4</v>
      </c>
      <c r="GG32" s="1">
        <v>6.932046E-2</v>
      </c>
      <c r="GH32">
        <v>0.60555930000000002</v>
      </c>
      <c r="GI32">
        <v>14.68051</v>
      </c>
      <c r="GJ32" s="1">
        <v>1.6481260000000001E-4</v>
      </c>
      <c r="GK32" s="1">
        <v>6.171016E-2</v>
      </c>
      <c r="GL32">
        <v>0.60553029999999997</v>
      </c>
      <c r="GM32">
        <v>13.24671</v>
      </c>
      <c r="GN32" s="1">
        <v>1.507829E-4</v>
      </c>
      <c r="GO32" s="1">
        <v>5.6246659999999997E-2</v>
      </c>
      <c r="GP32">
        <v>0.60556750000000004</v>
      </c>
      <c r="GQ32">
        <v>12.6861</v>
      </c>
      <c r="GR32" s="1">
        <v>1.390614E-4</v>
      </c>
      <c r="GS32" s="1">
        <v>5.1751989999999998E-2</v>
      </c>
      <c r="GT32">
        <v>0.60569899999999999</v>
      </c>
      <c r="GU32">
        <v>13.739599999999999</v>
      </c>
      <c r="GV32" s="1">
        <v>1.2353470000000001E-4</v>
      </c>
      <c r="GW32" s="1">
        <v>4.5934129999999997E-2</v>
      </c>
      <c r="GX32">
        <v>0.60585049999999996</v>
      </c>
      <c r="GY32">
        <v>15.23847</v>
      </c>
      <c r="GZ32" s="1">
        <v>1.0837309999999999E-4</v>
      </c>
      <c r="HA32" s="1">
        <v>4.0139790000000002E-2</v>
      </c>
      <c r="HB32">
        <v>0.60593319999999995</v>
      </c>
      <c r="HC32">
        <v>16.527360000000002</v>
      </c>
      <c r="HD32" s="1">
        <v>9.7802520000000006E-5</v>
      </c>
      <c r="HE32" s="1">
        <v>3.6053269999999998E-2</v>
      </c>
      <c r="HF32">
        <v>0.6059911</v>
      </c>
      <c r="HG32">
        <v>16.839670000000002</v>
      </c>
      <c r="HH32">
        <v>9.0275139999999995E-5</v>
      </c>
      <c r="HI32" s="1">
        <v>3.3133349999999999E-2</v>
      </c>
      <c r="HJ32">
        <v>0.60603580000000001</v>
      </c>
      <c r="HK32">
        <v>15.98015</v>
      </c>
      <c r="HL32">
        <v>8.4751250000000006E-5</v>
      </c>
      <c r="HM32" s="1">
        <v>3.098561E-2</v>
      </c>
      <c r="HN32">
        <v>0.60605730000000002</v>
      </c>
      <c r="HO32">
        <v>14.452019999999999</v>
      </c>
      <c r="HP32">
        <v>8.0084519999999997E-5</v>
      </c>
      <c r="HQ32" s="1">
        <v>2.9179030000000002E-2</v>
      </c>
      <c r="HR32">
        <v>0.60608419999999996</v>
      </c>
      <c r="HS32">
        <v>13.07657</v>
      </c>
      <c r="HT32">
        <v>7.6070490000000002E-5</v>
      </c>
      <c r="HU32" s="1">
        <v>2.7616580000000002E-2</v>
      </c>
      <c r="HV32">
        <v>0.60619710000000004</v>
      </c>
      <c r="HW32">
        <v>12.54679</v>
      </c>
      <c r="HX32">
        <v>7.1446459999999998E-5</v>
      </c>
      <c r="HY32" s="1">
        <v>2.5893280000000001E-2</v>
      </c>
      <c r="HZ32">
        <v>0.60646710000000004</v>
      </c>
      <c r="IA32">
        <v>13.415800000000001</v>
      </c>
      <c r="IB32">
        <v>6.1449230000000003E-5</v>
      </c>
      <c r="IC32" s="1">
        <v>2.2311149999999998E-2</v>
      </c>
      <c r="ID32">
        <v>0.60676079999999999</v>
      </c>
      <c r="IE32">
        <v>14.03363</v>
      </c>
      <c r="IF32">
        <v>5.0690370000000003E-5</v>
      </c>
      <c r="IG32">
        <v>1.8328110000000002E-2</v>
      </c>
      <c r="IH32">
        <v>0.60702429999999996</v>
      </c>
      <c r="II32">
        <v>15.03403</v>
      </c>
      <c r="IJ32">
        <v>4.3749289999999997E-5</v>
      </c>
      <c r="IK32">
        <v>1.571811E-2</v>
      </c>
      <c r="IL32">
        <v>0.60724319999999998</v>
      </c>
      <c r="IM32">
        <v>15.442920000000001</v>
      </c>
      <c r="IN32">
        <v>3.971653E-5</v>
      </c>
      <c r="IO32">
        <v>1.4188310000000001E-2</v>
      </c>
      <c r="IP32">
        <v>0.60741049999999996</v>
      </c>
      <c r="IQ32">
        <v>15.257619999999999</v>
      </c>
      <c r="IR32">
        <v>3.7286129999999997E-5</v>
      </c>
      <c r="IS32">
        <v>1.326099E-2</v>
      </c>
      <c r="IT32">
        <v>0.60756690000000002</v>
      </c>
      <c r="IU32">
        <v>14.308260000000001</v>
      </c>
      <c r="IV32">
        <v>3.5507119999999999E-5</v>
      </c>
      <c r="IW32">
        <v>1.258927E-2</v>
      </c>
      <c r="IX32">
        <v>0.6077245</v>
      </c>
      <c r="IY32">
        <v>13.235239999999999</v>
      </c>
      <c r="IZ32">
        <v>3.4108600000000001E-5</v>
      </c>
      <c r="JA32">
        <v>1.2056020000000001E-2</v>
      </c>
      <c r="JB32">
        <v>0.60770279999999999</v>
      </c>
      <c r="JC32">
        <v>12.941509999999999</v>
      </c>
      <c r="JD32">
        <v>3.3929220000000002E-5</v>
      </c>
      <c r="JE32">
        <v>1.191563E-2</v>
      </c>
      <c r="JF32">
        <v>0.60748500000000005</v>
      </c>
      <c r="JG32">
        <v>14.164669999999999</v>
      </c>
      <c r="JH32">
        <v>3.9445410000000001E-5</v>
      </c>
      <c r="JI32">
        <v>1.3736730000000001E-2</v>
      </c>
      <c r="JJ32">
        <v>0.60723179999999999</v>
      </c>
      <c r="JK32">
        <v>15.859590000000001</v>
      </c>
      <c r="JL32">
        <v>4.6007719999999998E-5</v>
      </c>
      <c r="JM32">
        <v>1.6063819999999999E-2</v>
      </c>
      <c r="JN32">
        <v>0.60700189999999998</v>
      </c>
      <c r="JO32">
        <v>17.295280000000002</v>
      </c>
      <c r="JP32">
        <v>4.9224080000000001E-5</v>
      </c>
      <c r="JQ32">
        <v>1.7247479999999999E-2</v>
      </c>
      <c r="JR32">
        <v>0.60687809999999998</v>
      </c>
      <c r="JS32">
        <v>17.739129999999999</v>
      </c>
      <c r="JT32">
        <v>4.982067E-5</v>
      </c>
      <c r="JU32">
        <v>1.7484650000000001E-2</v>
      </c>
      <c r="JV32">
        <v>0.60679099999999997</v>
      </c>
      <c r="JW32">
        <v>16.876249999999999</v>
      </c>
      <c r="JX32">
        <v>4.8943329999999998E-5</v>
      </c>
      <c r="JY32">
        <v>1.7190159999999999E-2</v>
      </c>
      <c r="JZ32">
        <v>0.60668599999999995</v>
      </c>
      <c r="KA32">
        <v>15.22519</v>
      </c>
      <c r="KB32">
        <v>4.7471990000000002E-5</v>
      </c>
      <c r="KC32">
        <v>1.667625E-2</v>
      </c>
      <c r="KD32">
        <v>0.60663840000000002</v>
      </c>
      <c r="KE32">
        <v>13.753439999999999</v>
      </c>
      <c r="KF32">
        <v>4.5700830000000003E-5</v>
      </c>
      <c r="KG32">
        <v>1.6058900000000001E-2</v>
      </c>
      <c r="KH32">
        <v>0.60661849999999995</v>
      </c>
      <c r="KI32">
        <v>13.09986</v>
      </c>
      <c r="KJ32">
        <v>4.3694230000000001E-5</v>
      </c>
      <c r="KK32">
        <v>1.5358989999999999E-2</v>
      </c>
      <c r="KL32">
        <v>0.60666070000000005</v>
      </c>
      <c r="KM32">
        <v>13.8001</v>
      </c>
      <c r="KN32">
        <v>4.073081E-5</v>
      </c>
      <c r="KO32">
        <v>1.433545E-2</v>
      </c>
      <c r="KP32">
        <v>0.60668520000000004</v>
      </c>
      <c r="KQ32">
        <v>14.721209999999999</v>
      </c>
      <c r="KR32">
        <v>3.7661199999999998E-5</v>
      </c>
      <c r="KS32">
        <v>1.325059E-2</v>
      </c>
      <c r="KT32">
        <v>0.60675829999999997</v>
      </c>
      <c r="KU32">
        <v>15.39174</v>
      </c>
      <c r="KV32">
        <v>3.5333870000000002E-5</v>
      </c>
      <c r="KW32">
        <v>1.2419619999999999E-2</v>
      </c>
      <c r="KX32">
        <v>0.60676719999999995</v>
      </c>
      <c r="KY32">
        <v>15.294980000000001</v>
      </c>
      <c r="KZ32">
        <v>3.353573E-5</v>
      </c>
      <c r="LA32">
        <v>1.178332E-2</v>
      </c>
      <c r="LB32">
        <v>0.60676600000000003</v>
      </c>
      <c r="LC32">
        <v>14.75628</v>
      </c>
      <c r="LD32">
        <v>3.2036940000000001E-5</v>
      </c>
      <c r="LE32">
        <v>1.125632E-2</v>
      </c>
      <c r="LF32">
        <v>0.60679959999999999</v>
      </c>
      <c r="LG32">
        <v>13.990069999999999</v>
      </c>
      <c r="LH32">
        <v>3.0737349999999998E-5</v>
      </c>
      <c r="LI32">
        <v>1.0801140000000001E-2</v>
      </c>
      <c r="LJ32">
        <v>0.60678869999999996</v>
      </c>
      <c r="LK32">
        <v>13.324630000000001</v>
      </c>
      <c r="LL32">
        <v>2.955315E-5</v>
      </c>
      <c r="LM32">
        <v>1.038649E-2</v>
      </c>
      <c r="LN32">
        <v>0.6067572</v>
      </c>
      <c r="LO32">
        <v>13.245839999999999</v>
      </c>
      <c r="LP32">
        <v>2.8584039999999999E-5</v>
      </c>
      <c r="LQ32">
        <v>1.004329E-2</v>
      </c>
      <c r="LR32">
        <v>0.60666260000000005</v>
      </c>
      <c r="LS32">
        <v>14.272539999999999</v>
      </c>
      <c r="LT32">
        <v>2.838432E-5</v>
      </c>
      <c r="LU32">
        <v>9.9656850000000002E-3</v>
      </c>
      <c r="LV32">
        <v>0.60653950000000001</v>
      </c>
      <c r="LW32">
        <v>15.76484</v>
      </c>
      <c r="LX32">
        <v>2.8320319999999999E-5</v>
      </c>
      <c r="LY32">
        <v>9.9556120000000008E-3</v>
      </c>
      <c r="LZ32">
        <v>0.60645340000000003</v>
      </c>
      <c r="MA32">
        <v>17.19539</v>
      </c>
      <c r="MB32">
        <v>2.7904629999999999E-5</v>
      </c>
      <c r="MC32">
        <v>9.8210150000000006E-3</v>
      </c>
      <c r="MD32">
        <v>0.60636190000000001</v>
      </c>
      <c r="ME32">
        <v>17.806170000000002</v>
      </c>
      <c r="MF32">
        <v>2.718953E-5</v>
      </c>
      <c r="MG32">
        <v>9.5812669999999992E-3</v>
      </c>
      <c r="MH32">
        <v>0.60630969999999995</v>
      </c>
      <c r="MI32">
        <v>17.298359999999999</v>
      </c>
      <c r="MJ32">
        <v>2.6292180000000001E-5</v>
      </c>
      <c r="MK32">
        <v>9.2719139999999992E-3</v>
      </c>
      <c r="ML32">
        <v>0.60626199999999997</v>
      </c>
      <c r="MM32">
        <v>15.73476</v>
      </c>
      <c r="MN32">
        <v>2.5372559999999999E-5</v>
      </c>
      <c r="MO32">
        <v>8.9521050000000001E-3</v>
      </c>
      <c r="MP32">
        <v>0.60621230000000004</v>
      </c>
      <c r="MQ32">
        <v>14.186809999999999</v>
      </c>
      <c r="MR32">
        <v>2.442189E-5</v>
      </c>
      <c r="MS32">
        <v>8.6229050000000002E-3</v>
      </c>
      <c r="MT32">
        <v>0.60614570000000001</v>
      </c>
      <c r="MU32">
        <v>13.36618</v>
      </c>
      <c r="MV32">
        <v>2.3549739999999999E-5</v>
      </c>
      <c r="MW32">
        <v>8.3157130000000006E-3</v>
      </c>
      <c r="MX32">
        <v>0.60609230000000003</v>
      </c>
      <c r="MY32">
        <v>13.844279999999999</v>
      </c>
      <c r="MZ32">
        <v>2.26769E-5</v>
      </c>
      <c r="NA32">
        <v>8.0108269999999999E-3</v>
      </c>
      <c r="NB32">
        <v>0.60602590000000001</v>
      </c>
      <c r="NC32">
        <v>15.015040000000001</v>
      </c>
      <c r="ND32">
        <v>2.1848109999999999E-5</v>
      </c>
      <c r="NE32">
        <v>7.7193679999999999E-3</v>
      </c>
      <c r="NF32">
        <v>0.60602590000000001</v>
      </c>
      <c r="NG32">
        <v>15.015040000000001</v>
      </c>
      <c r="NH32">
        <v>2.1848109999999999E-5</v>
      </c>
      <c r="NI32">
        <v>7.7193679999999999E-3</v>
      </c>
      <c r="NJ32">
        <v>0.60602590000000001</v>
      </c>
      <c r="NK32">
        <v>15.015040000000001</v>
      </c>
      <c r="NL32">
        <v>2.1848109999999999E-5</v>
      </c>
      <c r="NM32">
        <v>7.7193679999999999E-3</v>
      </c>
      <c r="NN32">
        <v>0.60602590000000001</v>
      </c>
      <c r="NO32">
        <v>15.015040000000001</v>
      </c>
      <c r="NP32">
        <v>2.1848109999999999E-5</v>
      </c>
      <c r="NQ32">
        <v>7.7193679999999999E-3</v>
      </c>
      <c r="NR32">
        <v>0.60602590000000001</v>
      </c>
      <c r="NS32">
        <v>15.015040000000001</v>
      </c>
      <c r="NT32">
        <v>2.1848109999999999E-5</v>
      </c>
      <c r="NU32">
        <v>7.7193679999999999E-3</v>
      </c>
      <c r="NV32">
        <v>0.60602590000000001</v>
      </c>
      <c r="NW32">
        <v>15.015040000000001</v>
      </c>
      <c r="NX32">
        <v>2.1848109999999999E-5</v>
      </c>
      <c r="NY32">
        <v>7.7193679999999999E-3</v>
      </c>
      <c r="NZ32">
        <v>0.60602590000000001</v>
      </c>
      <c r="OA32">
        <v>15.015040000000001</v>
      </c>
      <c r="OB32">
        <v>2.1848109999999999E-5</v>
      </c>
      <c r="OC32">
        <v>7.7193679999999999E-3</v>
      </c>
      <c r="OD32">
        <v>0.60602590000000001</v>
      </c>
      <c r="OE32">
        <v>15.015040000000001</v>
      </c>
      <c r="OF32">
        <v>2.1848109999999999E-5</v>
      </c>
      <c r="OG32">
        <v>7.7193679999999999E-3</v>
      </c>
      <c r="OH32">
        <v>0.60602590000000001</v>
      </c>
      <c r="OI32">
        <v>15.015040000000001</v>
      </c>
      <c r="OJ32">
        <v>2.1848109999999999E-5</v>
      </c>
      <c r="OK32">
        <v>7.7193679999999999E-3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0.86043429999999999</v>
      </c>
      <c r="G33">
        <v>14.779199999999999</v>
      </c>
      <c r="H33">
        <v>225.5857</v>
      </c>
      <c r="I33">
        <v>78239.570000000007</v>
      </c>
      <c r="J33">
        <v>0.85968219999999995</v>
      </c>
      <c r="K33">
        <v>15.62092</v>
      </c>
      <c r="L33">
        <v>6.8526530000000001</v>
      </c>
      <c r="M33">
        <v>2832.9160000000002</v>
      </c>
      <c r="N33">
        <v>0.85888370000000003</v>
      </c>
      <c r="O33">
        <v>16.517959999999999</v>
      </c>
      <c r="P33">
        <v>0.13393930000000001</v>
      </c>
      <c r="Q33">
        <v>49.116129999999998</v>
      </c>
      <c r="R33">
        <v>0.85809829999999998</v>
      </c>
      <c r="S33">
        <v>17.008800000000001</v>
      </c>
      <c r="T33" s="1">
        <v>7.5299930000000001E-2</v>
      </c>
      <c r="U33">
        <v>24.205100000000002</v>
      </c>
      <c r="V33">
        <v>0.85726800000000003</v>
      </c>
      <c r="W33">
        <v>17.126830000000002</v>
      </c>
      <c r="X33" s="1">
        <v>6.7477999999999996E-2</v>
      </c>
      <c r="Y33" s="1">
        <v>21.679089999999999</v>
      </c>
      <c r="Z33">
        <v>0.85643139999999995</v>
      </c>
      <c r="AA33">
        <v>16.79044</v>
      </c>
      <c r="AB33" s="1">
        <v>6.0712410000000001E-2</v>
      </c>
      <c r="AC33" s="1">
        <v>19.518930000000001</v>
      </c>
      <c r="AD33">
        <v>0.85550539999999997</v>
      </c>
      <c r="AE33">
        <v>15.791869999999999</v>
      </c>
      <c r="AF33" s="1">
        <v>5.4699869999999998E-2</v>
      </c>
      <c r="AG33" s="1">
        <v>17.596499999999999</v>
      </c>
      <c r="AH33">
        <v>0.85410390000000003</v>
      </c>
      <c r="AI33">
        <v>14.832470000000001</v>
      </c>
      <c r="AJ33" s="1">
        <v>4.9447600000000001E-2</v>
      </c>
      <c r="AK33" s="1">
        <v>15.92173</v>
      </c>
      <c r="AL33">
        <v>0.85191229999999996</v>
      </c>
      <c r="AM33">
        <v>14.653639999999999</v>
      </c>
      <c r="AN33" s="1">
        <v>4.9003810000000002E-2</v>
      </c>
      <c r="AO33" s="1">
        <v>15.667630000000001</v>
      </c>
      <c r="AP33">
        <v>0.84819610000000001</v>
      </c>
      <c r="AQ33">
        <v>15.45668</v>
      </c>
      <c r="AR33" s="1">
        <v>5.4559539999999997E-2</v>
      </c>
      <c r="AS33" s="1">
        <v>17.516919999999999</v>
      </c>
      <c r="AT33">
        <v>0.84375820000000001</v>
      </c>
      <c r="AU33">
        <v>16.48601</v>
      </c>
      <c r="AV33" s="1">
        <v>5.4847239999999998E-2</v>
      </c>
      <c r="AW33" s="1">
        <v>17.786049999999999</v>
      </c>
      <c r="AX33">
        <v>0.83914409999999995</v>
      </c>
      <c r="AY33">
        <v>17.02966</v>
      </c>
      <c r="AZ33" s="1">
        <v>5.1226269999999997E-2</v>
      </c>
      <c r="BA33" s="1">
        <v>16.736899999999999</v>
      </c>
      <c r="BB33">
        <v>0.83447459999999996</v>
      </c>
      <c r="BC33">
        <v>17.12303</v>
      </c>
      <c r="BD33" s="1">
        <v>4.6150660000000003E-2</v>
      </c>
      <c r="BE33" s="1">
        <v>15.176589999999999</v>
      </c>
      <c r="BF33">
        <v>0.82966430000000002</v>
      </c>
      <c r="BG33">
        <v>16.616599999999998</v>
      </c>
      <c r="BH33" s="1">
        <v>4.070555E-2</v>
      </c>
      <c r="BI33" s="1">
        <v>13.4635</v>
      </c>
      <c r="BJ33">
        <v>0.82496630000000004</v>
      </c>
      <c r="BK33">
        <v>15.774660000000001</v>
      </c>
      <c r="BL33" s="1">
        <v>3.585762E-2</v>
      </c>
      <c r="BM33" s="1">
        <v>11.91764</v>
      </c>
      <c r="BN33">
        <v>0.820187</v>
      </c>
      <c r="BO33">
        <v>15.02304</v>
      </c>
      <c r="BP33" s="1">
        <v>3.1650909999999997E-2</v>
      </c>
      <c r="BQ33" s="1">
        <v>10.58919</v>
      </c>
      <c r="BR33">
        <v>0.81517969999999995</v>
      </c>
      <c r="BS33">
        <v>14.792859999999999</v>
      </c>
      <c r="BT33" s="1">
        <v>2.7764009999999999E-2</v>
      </c>
      <c r="BU33" s="1">
        <v>9.3428740000000001</v>
      </c>
      <c r="BV33">
        <v>0.80976619999999999</v>
      </c>
      <c r="BW33">
        <v>14.980460000000001</v>
      </c>
      <c r="BX33" s="1">
        <v>2.4395449999999999E-2</v>
      </c>
      <c r="BY33" s="1">
        <v>8.2697380000000003</v>
      </c>
      <c r="BZ33">
        <v>0.80422159999999998</v>
      </c>
      <c r="CA33">
        <v>15.70308</v>
      </c>
      <c r="CB33" s="1">
        <v>2.129058E-2</v>
      </c>
      <c r="CC33" s="1">
        <v>7.2657920000000003</v>
      </c>
      <c r="CD33">
        <v>0.79866990000000004</v>
      </c>
      <c r="CE33">
        <v>16.203900000000001</v>
      </c>
      <c r="CF33" s="1">
        <v>1.8628829999999999E-2</v>
      </c>
      <c r="CG33" s="1">
        <v>6.4005419999999997</v>
      </c>
      <c r="CH33">
        <v>0.7929792</v>
      </c>
      <c r="CI33">
        <v>16.286290000000001</v>
      </c>
      <c r="CJ33" s="1">
        <v>1.626066E-2</v>
      </c>
      <c r="CK33" s="1">
        <v>5.6278860000000002</v>
      </c>
      <c r="CL33">
        <v>0.7871882</v>
      </c>
      <c r="CM33">
        <v>15.72104</v>
      </c>
      <c r="CN33" s="1">
        <v>1.4134910000000001E-2</v>
      </c>
      <c r="CO33" s="1">
        <v>4.9281420000000002</v>
      </c>
      <c r="CP33">
        <v>0.78121689999999999</v>
      </c>
      <c r="CQ33">
        <v>15.0678</v>
      </c>
      <c r="CR33" s="1">
        <v>1.231177E-2</v>
      </c>
      <c r="CS33" s="1">
        <v>4.3233569999999997</v>
      </c>
      <c r="CT33">
        <v>0.77549279999999998</v>
      </c>
      <c r="CU33">
        <v>14.62222</v>
      </c>
      <c r="CV33" s="1">
        <v>1.083599E-2</v>
      </c>
      <c r="CW33" s="1">
        <v>3.8212299999999999</v>
      </c>
      <c r="CX33">
        <v>0.76958300000000002</v>
      </c>
      <c r="CY33">
        <v>14.381410000000001</v>
      </c>
      <c r="CZ33" s="1">
        <v>9.4283539999999999E-3</v>
      </c>
      <c r="DA33" s="1">
        <v>3.330533</v>
      </c>
      <c r="DB33">
        <v>0.76333309999999999</v>
      </c>
      <c r="DC33">
        <v>14.377980000000001</v>
      </c>
      <c r="DD33" s="1">
        <v>8.1606500000000002E-3</v>
      </c>
      <c r="DE33" s="1">
        <v>2.8819379999999999</v>
      </c>
      <c r="DF33">
        <v>0.75566829999999996</v>
      </c>
      <c r="DG33">
        <v>14.91663</v>
      </c>
      <c r="DH33" s="1">
        <v>7.0450449999999998E-3</v>
      </c>
      <c r="DI33" s="1">
        <v>2.4912529999999999</v>
      </c>
      <c r="DJ33">
        <v>0.74915229999999999</v>
      </c>
      <c r="DK33">
        <v>15.56992</v>
      </c>
      <c r="DL33" s="1">
        <v>6.1077060000000001E-3</v>
      </c>
      <c r="DM33" s="1">
        <v>2.1550980000000002</v>
      </c>
      <c r="DN33">
        <v>0.74259750000000002</v>
      </c>
      <c r="DO33">
        <v>16.124289999999998</v>
      </c>
      <c r="DP33" s="1">
        <v>5.2698689999999999E-3</v>
      </c>
      <c r="DQ33" s="1">
        <v>1.8543259999999999</v>
      </c>
      <c r="DR33">
        <v>0.73604179999999997</v>
      </c>
      <c r="DS33">
        <v>15.76979</v>
      </c>
      <c r="DT33" s="1">
        <v>4.5339200000000003E-3</v>
      </c>
      <c r="DU33" s="1">
        <v>1.5894649999999999</v>
      </c>
      <c r="DV33">
        <v>0.72906629999999994</v>
      </c>
      <c r="DW33">
        <v>14.9986</v>
      </c>
      <c r="DX33" s="1">
        <v>3.897799E-3</v>
      </c>
      <c r="DY33" s="1">
        <v>1.3605700000000001</v>
      </c>
      <c r="DZ33">
        <v>0.72328389999999998</v>
      </c>
      <c r="EA33">
        <v>14.27969</v>
      </c>
      <c r="EB33" s="1">
        <v>3.3802400000000001E-3</v>
      </c>
      <c r="EC33" s="1">
        <v>1.1841539999999999</v>
      </c>
      <c r="ED33">
        <v>0.71797730000000004</v>
      </c>
      <c r="EE33">
        <v>14.03383</v>
      </c>
      <c r="EF33" s="1">
        <v>2.885154E-3</v>
      </c>
      <c r="EG33" s="1">
        <v>1.0195939999999999</v>
      </c>
      <c r="EH33">
        <v>0.71340440000000005</v>
      </c>
      <c r="EI33">
        <v>14.71848</v>
      </c>
      <c r="EJ33" s="1">
        <v>2.3301810000000002E-3</v>
      </c>
      <c r="EK33" s="1">
        <v>0.83149640000000002</v>
      </c>
      <c r="EL33">
        <v>0.70914699999999997</v>
      </c>
      <c r="EM33">
        <v>15.497400000000001</v>
      </c>
      <c r="EN33" s="1">
        <v>1.810732E-3</v>
      </c>
      <c r="EO33" s="1">
        <v>0.64974129999999997</v>
      </c>
      <c r="EP33">
        <v>0.70505410000000002</v>
      </c>
      <c r="EQ33">
        <v>16.045580000000001</v>
      </c>
      <c r="ER33" s="1">
        <v>1.4587490000000001E-3</v>
      </c>
      <c r="ES33" s="1">
        <v>0.52472909999999995</v>
      </c>
      <c r="ET33">
        <v>0.70076749999999999</v>
      </c>
      <c r="EU33">
        <v>16.312580000000001</v>
      </c>
      <c r="EV33" s="1">
        <v>1.2088400000000001E-3</v>
      </c>
      <c r="EW33" s="1">
        <v>0.43668489999999999</v>
      </c>
      <c r="EX33">
        <v>0.69641940000000002</v>
      </c>
      <c r="EY33">
        <v>15.947889999999999</v>
      </c>
      <c r="EZ33" s="1">
        <v>1.0277109999999999E-3</v>
      </c>
      <c r="FA33" s="1">
        <v>0.37253989999999998</v>
      </c>
      <c r="FB33">
        <v>0.69196709999999995</v>
      </c>
      <c r="FC33">
        <v>14.933070000000001</v>
      </c>
      <c r="FD33" s="1">
        <v>8.8964079999999997E-4</v>
      </c>
      <c r="FE33" s="1">
        <v>0.32408809999999999</v>
      </c>
      <c r="FF33">
        <v>0.68734530000000005</v>
      </c>
      <c r="FG33">
        <v>13.77806</v>
      </c>
      <c r="FH33" s="1">
        <v>7.8171190000000002E-4</v>
      </c>
      <c r="FI33" s="1">
        <v>0.28589140000000002</v>
      </c>
      <c r="FJ33">
        <v>0.68362440000000002</v>
      </c>
      <c r="FK33">
        <v>13.08775</v>
      </c>
      <c r="FL33" s="1">
        <v>6.9111580000000001E-4</v>
      </c>
      <c r="FM33" s="1">
        <v>0.25450430000000002</v>
      </c>
      <c r="FN33">
        <v>0.68140750000000005</v>
      </c>
      <c r="FO33">
        <v>13.91366</v>
      </c>
      <c r="FP33" s="1">
        <v>5.3561940000000001E-4</v>
      </c>
      <c r="FQ33" s="1">
        <v>0.1995306</v>
      </c>
      <c r="FR33">
        <v>0.68019510000000005</v>
      </c>
      <c r="FS33">
        <v>15.29992</v>
      </c>
      <c r="FT33" s="1">
        <v>3.7818880000000001E-4</v>
      </c>
      <c r="FU33" s="1">
        <v>0.14119380000000001</v>
      </c>
      <c r="FV33">
        <v>0.67940590000000001</v>
      </c>
      <c r="FW33">
        <v>16.63823</v>
      </c>
      <c r="FX33" s="1">
        <v>2.766779E-4</v>
      </c>
      <c r="FY33" s="1">
        <v>0.1027795</v>
      </c>
      <c r="FZ33">
        <v>0.6787763</v>
      </c>
      <c r="GA33">
        <v>17.150729999999999</v>
      </c>
      <c r="GB33" s="1">
        <v>2.1991910000000001E-4</v>
      </c>
      <c r="GC33" s="1">
        <v>8.1171530000000006E-2</v>
      </c>
      <c r="GD33">
        <v>0.67819099999999999</v>
      </c>
      <c r="GE33">
        <v>16.361329999999999</v>
      </c>
      <c r="GF33" s="1">
        <v>1.8714900000000001E-4</v>
      </c>
      <c r="GG33" s="1">
        <v>6.870387E-2</v>
      </c>
      <c r="GH33">
        <v>0.67762500000000003</v>
      </c>
      <c r="GI33">
        <v>14.831950000000001</v>
      </c>
      <c r="GJ33" s="1">
        <v>1.6671669999999999E-4</v>
      </c>
      <c r="GK33" s="1">
        <v>6.0951400000000003E-2</v>
      </c>
      <c r="GL33">
        <v>0.67706409999999995</v>
      </c>
      <c r="GM33">
        <v>13.36483</v>
      </c>
      <c r="GN33" s="1">
        <v>1.5219619999999999E-4</v>
      </c>
      <c r="GO33" s="1">
        <v>5.5465489999999999E-2</v>
      </c>
      <c r="GP33">
        <v>0.67664060000000004</v>
      </c>
      <c r="GQ33">
        <v>12.69989</v>
      </c>
      <c r="GR33" s="1">
        <v>1.404934E-4</v>
      </c>
      <c r="GS33" s="1">
        <v>5.1094300000000002E-2</v>
      </c>
      <c r="GT33">
        <v>0.67641779999999996</v>
      </c>
      <c r="GU33">
        <v>13.702170000000001</v>
      </c>
      <c r="GV33" s="1">
        <v>1.2543339999999999E-4</v>
      </c>
      <c r="GW33" s="1">
        <v>4.561142E-2</v>
      </c>
      <c r="GX33">
        <v>0.67633739999999998</v>
      </c>
      <c r="GY33">
        <v>15.18028</v>
      </c>
      <c r="GZ33" s="1">
        <v>1.098882E-4</v>
      </c>
      <c r="HA33" s="1">
        <v>3.9828469999999998E-2</v>
      </c>
      <c r="HB33">
        <v>0.67632729999999996</v>
      </c>
      <c r="HC33">
        <v>16.54383</v>
      </c>
      <c r="HD33" s="1">
        <v>9.8850760000000003E-5</v>
      </c>
      <c r="HE33" s="1">
        <v>3.5657469999999997E-2</v>
      </c>
      <c r="HF33">
        <v>0.67633600000000005</v>
      </c>
      <c r="HG33">
        <v>16.93525</v>
      </c>
      <c r="HH33">
        <v>9.1027399999999995E-5</v>
      </c>
      <c r="HI33" s="1">
        <v>3.2691980000000002E-2</v>
      </c>
      <c r="HJ33">
        <v>0.67633960000000004</v>
      </c>
      <c r="HK33">
        <v>16.13062</v>
      </c>
      <c r="HL33">
        <v>8.5353290000000001E-5</v>
      </c>
      <c r="HM33" s="1">
        <v>3.0532170000000001E-2</v>
      </c>
      <c r="HN33">
        <v>0.67633840000000001</v>
      </c>
      <c r="HO33">
        <v>14.593640000000001</v>
      </c>
      <c r="HP33">
        <v>8.0605269999999997E-5</v>
      </c>
      <c r="HQ33" s="1">
        <v>2.873436E-2</v>
      </c>
      <c r="HR33">
        <v>0.67634530000000004</v>
      </c>
      <c r="HS33">
        <v>13.187379999999999</v>
      </c>
      <c r="HT33">
        <v>7.6528609999999998E-5</v>
      </c>
      <c r="HU33" s="1">
        <v>2.718199E-2</v>
      </c>
      <c r="HV33">
        <v>0.67655310000000002</v>
      </c>
      <c r="HW33">
        <v>12.55315</v>
      </c>
      <c r="HX33">
        <v>7.2145069999999999E-5</v>
      </c>
      <c r="HY33" s="1">
        <v>2.5570559999999999E-2</v>
      </c>
      <c r="HZ33">
        <v>0.67706089999999997</v>
      </c>
      <c r="IA33">
        <v>13.39066</v>
      </c>
      <c r="IB33">
        <v>6.2765220000000001E-5</v>
      </c>
      <c r="IC33" s="1">
        <v>2.2293980000000001E-2</v>
      </c>
      <c r="ID33">
        <v>0.67780490000000004</v>
      </c>
      <c r="IE33">
        <v>13.989979999999999</v>
      </c>
      <c r="IF33">
        <v>5.1740609999999998E-5</v>
      </c>
      <c r="IG33">
        <v>1.830675E-2</v>
      </c>
      <c r="IH33">
        <v>0.67863510000000005</v>
      </c>
      <c r="II33">
        <v>15.04102</v>
      </c>
      <c r="IJ33">
        <v>4.4384059999999998E-5</v>
      </c>
      <c r="IK33">
        <v>1.559118E-2</v>
      </c>
      <c r="IL33">
        <v>0.67945999999999995</v>
      </c>
      <c r="IM33">
        <v>15.476089999999999</v>
      </c>
      <c r="IN33">
        <v>4.0091639999999997E-5</v>
      </c>
      <c r="IO33">
        <v>1.3988469999999999E-2</v>
      </c>
      <c r="IP33">
        <v>0.68028979999999994</v>
      </c>
      <c r="IQ33">
        <v>15.330360000000001</v>
      </c>
      <c r="IR33">
        <v>3.752261E-5</v>
      </c>
      <c r="IS33">
        <v>1.3020550000000001E-2</v>
      </c>
      <c r="IT33">
        <v>0.68113869999999999</v>
      </c>
      <c r="IU33">
        <v>14.41662</v>
      </c>
      <c r="IV33">
        <v>3.5703659999999999E-5</v>
      </c>
      <c r="IW33">
        <v>1.233918E-2</v>
      </c>
      <c r="IX33">
        <v>0.68196559999999995</v>
      </c>
      <c r="IY33">
        <v>13.3217</v>
      </c>
      <c r="IZ33">
        <v>3.4252119999999998E-5</v>
      </c>
      <c r="JA33">
        <v>1.1790999999999999E-2</v>
      </c>
      <c r="JB33">
        <v>0.68253269999999999</v>
      </c>
      <c r="JC33">
        <v>12.942069999999999</v>
      </c>
      <c r="JD33">
        <v>3.376714E-5</v>
      </c>
      <c r="JE33">
        <v>1.154879E-2</v>
      </c>
      <c r="JF33">
        <v>0.6826702</v>
      </c>
      <c r="JG33">
        <v>14.12561</v>
      </c>
      <c r="JH33">
        <v>3.8662750000000002E-5</v>
      </c>
      <c r="JI33">
        <v>1.3085019999999999E-2</v>
      </c>
      <c r="JJ33">
        <v>0.68256629999999996</v>
      </c>
      <c r="JK33">
        <v>15.80925</v>
      </c>
      <c r="JL33">
        <v>4.5416739999999998E-5</v>
      </c>
      <c r="JM33">
        <v>1.540034E-2</v>
      </c>
      <c r="JN33">
        <v>0.68234709999999998</v>
      </c>
      <c r="JO33">
        <v>17.31344</v>
      </c>
      <c r="JP33">
        <v>4.901503E-5</v>
      </c>
      <c r="JQ33">
        <v>1.668704E-2</v>
      </c>
      <c r="JR33">
        <v>0.68206509999999998</v>
      </c>
      <c r="JS33">
        <v>17.85313</v>
      </c>
      <c r="JT33">
        <v>4.9832210000000001E-5</v>
      </c>
      <c r="JU33">
        <v>1.7001869999999999E-2</v>
      </c>
      <c r="JV33">
        <v>0.68178729999999999</v>
      </c>
      <c r="JW33">
        <v>17.047000000000001</v>
      </c>
      <c r="JX33">
        <v>4.9078829999999997E-5</v>
      </c>
      <c r="JY33">
        <v>1.6764009999999999E-2</v>
      </c>
      <c r="JZ33">
        <v>0.68150920000000004</v>
      </c>
      <c r="KA33">
        <v>15.39992</v>
      </c>
      <c r="KB33">
        <v>4.764633E-5</v>
      </c>
      <c r="KC33">
        <v>1.6282330000000001E-2</v>
      </c>
      <c r="KD33">
        <v>0.68122240000000001</v>
      </c>
      <c r="KE33">
        <v>13.88278</v>
      </c>
      <c r="KF33">
        <v>4.5910089999999999E-5</v>
      </c>
      <c r="KG33">
        <v>1.569856E-2</v>
      </c>
      <c r="KH33">
        <v>0.68101330000000004</v>
      </c>
      <c r="KI33">
        <v>13.130229999999999</v>
      </c>
      <c r="KJ33">
        <v>4.394723E-5</v>
      </c>
      <c r="KK33">
        <v>1.503475E-2</v>
      </c>
      <c r="KL33">
        <v>0.68088700000000002</v>
      </c>
      <c r="KM33">
        <v>13.776820000000001</v>
      </c>
      <c r="KN33">
        <v>4.10831E-5</v>
      </c>
      <c r="KO33">
        <v>1.4078480000000001E-2</v>
      </c>
      <c r="KP33">
        <v>0.68085649999999998</v>
      </c>
      <c r="KQ33">
        <v>14.704079999999999</v>
      </c>
      <c r="KR33">
        <v>3.7972500000000003E-5</v>
      </c>
      <c r="KS33">
        <v>1.301182E-2</v>
      </c>
      <c r="KT33">
        <v>0.68086000000000002</v>
      </c>
      <c r="KU33">
        <v>15.385540000000001</v>
      </c>
      <c r="KV33">
        <v>3.5556170000000001E-5</v>
      </c>
      <c r="KW33">
        <v>1.2172179999999999E-2</v>
      </c>
      <c r="KX33">
        <v>0.68084199999999995</v>
      </c>
      <c r="KY33">
        <v>15.37448</v>
      </c>
      <c r="KZ33">
        <v>3.371677E-5</v>
      </c>
      <c r="LA33">
        <v>1.1537830000000001E-2</v>
      </c>
      <c r="LB33">
        <v>0.68084440000000002</v>
      </c>
      <c r="LC33">
        <v>14.832100000000001</v>
      </c>
      <c r="LD33">
        <v>3.219084E-5</v>
      </c>
      <c r="LE33">
        <v>1.101485E-2</v>
      </c>
      <c r="LF33">
        <v>0.6808497</v>
      </c>
      <c r="LG33">
        <v>14.072369999999999</v>
      </c>
      <c r="LH33">
        <v>3.0876040000000003E-5</v>
      </c>
      <c r="LI33">
        <v>1.056611E-2</v>
      </c>
      <c r="LJ33">
        <v>0.68085870000000004</v>
      </c>
      <c r="LK33">
        <v>13.37265</v>
      </c>
      <c r="LL33">
        <v>2.9673539999999999E-5</v>
      </c>
      <c r="LM33">
        <v>1.0156180000000001E-2</v>
      </c>
      <c r="LN33">
        <v>0.68078110000000003</v>
      </c>
      <c r="LO33">
        <v>13.24161</v>
      </c>
      <c r="LP33">
        <v>2.866237E-5</v>
      </c>
      <c r="LQ33">
        <v>9.8088700000000008E-3</v>
      </c>
      <c r="LR33">
        <v>0.68058859999999999</v>
      </c>
      <c r="LS33">
        <v>14.24112</v>
      </c>
      <c r="LT33">
        <v>2.838137E-5</v>
      </c>
      <c r="LU33">
        <v>9.7040560000000008E-3</v>
      </c>
      <c r="LV33">
        <v>0.68034059999999996</v>
      </c>
      <c r="LW33">
        <v>15.721120000000001</v>
      </c>
      <c r="LX33">
        <v>2.8343619999999999E-5</v>
      </c>
      <c r="LY33">
        <v>9.7030859999999997E-3</v>
      </c>
      <c r="LZ33">
        <v>0.68010029999999999</v>
      </c>
      <c r="MA33">
        <v>17.212430000000001</v>
      </c>
      <c r="MB33">
        <v>2.796044E-5</v>
      </c>
      <c r="MC33">
        <v>9.5858829999999999E-3</v>
      </c>
      <c r="MD33">
        <v>0.67980450000000003</v>
      </c>
      <c r="ME33">
        <v>17.898990000000001</v>
      </c>
      <c r="MF33">
        <v>2.7278720000000002E-5</v>
      </c>
      <c r="MG33">
        <v>9.3664509999999996E-3</v>
      </c>
      <c r="MH33">
        <v>0.67952639999999997</v>
      </c>
      <c r="MI33">
        <v>17.45842</v>
      </c>
      <c r="MJ33">
        <v>2.6390980000000001E-5</v>
      </c>
      <c r="MK33">
        <v>9.071282E-3</v>
      </c>
      <c r="ML33">
        <v>0.67925999999999997</v>
      </c>
      <c r="MM33">
        <v>15.90427</v>
      </c>
      <c r="MN33">
        <v>2.5470289999999998E-5</v>
      </c>
      <c r="MO33">
        <v>8.7620489999999992E-3</v>
      </c>
      <c r="MP33">
        <v>0.67896780000000001</v>
      </c>
      <c r="MQ33">
        <v>14.336169999999999</v>
      </c>
      <c r="MR33">
        <v>2.4529489999999999E-5</v>
      </c>
      <c r="MS33">
        <v>8.4469460000000003E-3</v>
      </c>
      <c r="MT33">
        <v>0.67868249999999997</v>
      </c>
      <c r="MU33">
        <v>13.414619999999999</v>
      </c>
      <c r="MV33">
        <v>2.3643340000000001E-5</v>
      </c>
      <c r="MW33">
        <v>8.1444740000000005E-3</v>
      </c>
      <c r="MX33">
        <v>0.67839349999999998</v>
      </c>
      <c r="MY33">
        <v>13.8264</v>
      </c>
      <c r="MZ33">
        <v>2.2772249999999999E-5</v>
      </c>
      <c r="NA33">
        <v>7.8498460000000006E-3</v>
      </c>
      <c r="NB33">
        <v>0.67810239999999999</v>
      </c>
      <c r="NC33">
        <v>14.97437</v>
      </c>
      <c r="ND33">
        <v>2.193617E-5</v>
      </c>
      <c r="NE33">
        <v>7.5650420000000001E-3</v>
      </c>
      <c r="NF33">
        <v>0.67810239999999999</v>
      </c>
      <c r="NG33">
        <v>14.97437</v>
      </c>
      <c r="NH33">
        <v>2.193617E-5</v>
      </c>
      <c r="NI33">
        <v>7.5650420000000001E-3</v>
      </c>
      <c r="NJ33">
        <v>0.67810239999999999</v>
      </c>
      <c r="NK33">
        <v>14.97437</v>
      </c>
      <c r="NL33">
        <v>2.193617E-5</v>
      </c>
      <c r="NM33">
        <v>7.5650420000000001E-3</v>
      </c>
      <c r="NN33">
        <v>0.67810239999999999</v>
      </c>
      <c r="NO33">
        <v>14.97437</v>
      </c>
      <c r="NP33">
        <v>2.193617E-5</v>
      </c>
      <c r="NQ33">
        <v>7.5650420000000001E-3</v>
      </c>
      <c r="NR33">
        <v>0.67810239999999999</v>
      </c>
      <c r="NS33">
        <v>14.97437</v>
      </c>
      <c r="NT33">
        <v>2.193617E-5</v>
      </c>
      <c r="NU33">
        <v>7.5650420000000001E-3</v>
      </c>
      <c r="NV33">
        <v>0.67810239999999999</v>
      </c>
      <c r="NW33">
        <v>14.97437</v>
      </c>
      <c r="NX33">
        <v>2.193617E-5</v>
      </c>
      <c r="NY33">
        <v>7.5650420000000001E-3</v>
      </c>
      <c r="NZ33">
        <v>0.67810239999999999</v>
      </c>
      <c r="OA33">
        <v>14.97437</v>
      </c>
      <c r="OB33">
        <v>2.193617E-5</v>
      </c>
      <c r="OC33">
        <v>7.5650420000000001E-3</v>
      </c>
      <c r="OD33">
        <v>0.67810239999999999</v>
      </c>
      <c r="OE33">
        <v>14.97437</v>
      </c>
      <c r="OF33">
        <v>2.193617E-5</v>
      </c>
      <c r="OG33">
        <v>7.5650420000000001E-3</v>
      </c>
      <c r="OH33">
        <v>0.67810239999999999</v>
      </c>
      <c r="OI33">
        <v>14.97437</v>
      </c>
      <c r="OJ33">
        <v>2.193617E-5</v>
      </c>
      <c r="OK33">
        <v>7.5650420000000001E-3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0.76019210000000004</v>
      </c>
      <c r="G34">
        <v>14.778230000000001</v>
      </c>
      <c r="H34">
        <v>261.69290000000001</v>
      </c>
      <c r="I34">
        <v>79703.45</v>
      </c>
      <c r="J34">
        <v>0.75921329999999998</v>
      </c>
      <c r="K34">
        <v>15.62091</v>
      </c>
      <c r="L34">
        <v>10.94013</v>
      </c>
      <c r="M34">
        <v>3796.5590000000002</v>
      </c>
      <c r="N34">
        <v>0.75820889999999996</v>
      </c>
      <c r="O34">
        <v>16.518519999999999</v>
      </c>
      <c r="P34">
        <v>0.1752129</v>
      </c>
      <c r="Q34">
        <v>57.623179999999998</v>
      </c>
      <c r="R34">
        <v>0.75719829999999999</v>
      </c>
      <c r="S34">
        <v>17.06775</v>
      </c>
      <c r="T34" s="1">
        <v>7.6239009999999996E-2</v>
      </c>
      <c r="U34">
        <v>22.269919999999999</v>
      </c>
      <c r="V34">
        <v>0.75616229999999995</v>
      </c>
      <c r="W34">
        <v>17.19538</v>
      </c>
      <c r="X34" s="1">
        <v>6.8140649999999997E-2</v>
      </c>
      <c r="Y34" s="1">
        <v>19.86149</v>
      </c>
      <c r="Z34">
        <v>0.75509899999999996</v>
      </c>
      <c r="AA34">
        <v>16.846679999999999</v>
      </c>
      <c r="AB34" s="1">
        <v>6.1308179999999997E-2</v>
      </c>
      <c r="AC34" s="1">
        <v>17.857849999999999</v>
      </c>
      <c r="AD34">
        <v>0.75399970000000005</v>
      </c>
      <c r="AE34">
        <v>15.859769999999999</v>
      </c>
      <c r="AF34" s="1">
        <v>5.5215420000000001E-2</v>
      </c>
      <c r="AG34" s="1">
        <v>16.071770000000001</v>
      </c>
      <c r="AH34">
        <v>0.75274629999999998</v>
      </c>
      <c r="AI34">
        <v>14.874779999999999</v>
      </c>
      <c r="AJ34" s="1">
        <v>4.9895559999999999E-2</v>
      </c>
      <c r="AK34" s="1">
        <v>14.51482</v>
      </c>
      <c r="AL34">
        <v>0.75092829999999999</v>
      </c>
      <c r="AM34">
        <v>14.654059999999999</v>
      </c>
      <c r="AN34" s="1">
        <v>4.862168E-2</v>
      </c>
      <c r="AO34" s="1">
        <v>14.06728</v>
      </c>
      <c r="AP34">
        <v>0.74777090000000002</v>
      </c>
      <c r="AQ34">
        <v>15.456200000000001</v>
      </c>
      <c r="AR34" s="1">
        <v>5.4159510000000001E-2</v>
      </c>
      <c r="AS34" s="1">
        <v>15.702959999999999</v>
      </c>
      <c r="AT34">
        <v>0.74396569999999995</v>
      </c>
      <c r="AU34">
        <v>16.48601</v>
      </c>
      <c r="AV34" s="1">
        <v>5.4998709999999999E-2</v>
      </c>
      <c r="AW34" s="1">
        <v>16.066330000000001</v>
      </c>
      <c r="AX34">
        <v>0.73998489999999995</v>
      </c>
      <c r="AY34">
        <v>17.07554</v>
      </c>
      <c r="AZ34" s="1">
        <v>5.162373E-2</v>
      </c>
      <c r="BA34" s="1">
        <v>15.16367</v>
      </c>
      <c r="BB34">
        <v>0.73595350000000004</v>
      </c>
      <c r="BC34">
        <v>17.187550000000002</v>
      </c>
      <c r="BD34" s="1">
        <v>4.664153E-2</v>
      </c>
      <c r="BE34" s="1">
        <v>13.76315</v>
      </c>
      <c r="BF34">
        <v>0.73182400000000003</v>
      </c>
      <c r="BG34">
        <v>16.677620000000001</v>
      </c>
      <c r="BH34" s="1">
        <v>4.1187599999999998E-2</v>
      </c>
      <c r="BI34" s="1">
        <v>12.202730000000001</v>
      </c>
      <c r="BJ34">
        <v>0.7275083</v>
      </c>
      <c r="BK34">
        <v>15.839079999999999</v>
      </c>
      <c r="BL34" s="1">
        <v>3.6260029999999999E-2</v>
      </c>
      <c r="BM34" s="1">
        <v>10.77946</v>
      </c>
      <c r="BN34">
        <v>0.72221429999999998</v>
      </c>
      <c r="BO34">
        <v>15.0619</v>
      </c>
      <c r="BP34" s="1">
        <v>3.2044940000000001E-2</v>
      </c>
      <c r="BQ34" s="1">
        <v>9.570824</v>
      </c>
      <c r="BR34">
        <v>0.71670900000000004</v>
      </c>
      <c r="BS34">
        <v>14.79814</v>
      </c>
      <c r="BT34" s="1">
        <v>2.80836E-2</v>
      </c>
      <c r="BU34" s="1">
        <v>8.4241060000000001</v>
      </c>
      <c r="BV34">
        <v>0.71098380000000005</v>
      </c>
      <c r="BW34">
        <v>14.97785</v>
      </c>
      <c r="BX34" s="1">
        <v>2.4701850000000001E-2</v>
      </c>
      <c r="BY34" s="1">
        <v>7.4484269999999997</v>
      </c>
      <c r="BZ34">
        <v>0.70545409999999997</v>
      </c>
      <c r="CA34">
        <v>15.701370000000001</v>
      </c>
      <c r="CB34" s="1">
        <v>2.1560320000000001E-2</v>
      </c>
      <c r="CC34" s="1">
        <v>6.5357419999999999</v>
      </c>
      <c r="CD34">
        <v>0.69988859999999997</v>
      </c>
      <c r="CE34">
        <v>16.205469999999998</v>
      </c>
      <c r="CF34" s="1">
        <v>1.8864530000000001E-2</v>
      </c>
      <c r="CG34" s="1">
        <v>5.7560539999999998</v>
      </c>
      <c r="CH34">
        <v>0.69421049999999995</v>
      </c>
      <c r="CI34">
        <v>16.32855</v>
      </c>
      <c r="CJ34" s="1">
        <v>1.647537E-2</v>
      </c>
      <c r="CK34" s="1">
        <v>5.0620710000000004</v>
      </c>
      <c r="CL34">
        <v>0.6883996</v>
      </c>
      <c r="CM34">
        <v>15.766310000000001</v>
      </c>
      <c r="CN34" s="1">
        <v>1.432635E-2</v>
      </c>
      <c r="CO34" s="1">
        <v>4.4329349999999996</v>
      </c>
      <c r="CP34">
        <v>0.68244499999999997</v>
      </c>
      <c r="CQ34">
        <v>15.114039999999999</v>
      </c>
      <c r="CR34" s="1">
        <v>1.2474030000000001E-2</v>
      </c>
      <c r="CS34" s="1">
        <v>3.8866860000000001</v>
      </c>
      <c r="CT34">
        <v>0.67998239999999999</v>
      </c>
      <c r="CU34">
        <v>14.6434</v>
      </c>
      <c r="CV34" s="1">
        <v>1.097563E-2</v>
      </c>
      <c r="CW34" s="1">
        <v>3.431813</v>
      </c>
      <c r="CX34">
        <v>0.68239030000000001</v>
      </c>
      <c r="CY34">
        <v>14.392329999999999</v>
      </c>
      <c r="CZ34" s="1">
        <v>9.572845E-3</v>
      </c>
      <c r="DA34" s="1">
        <v>2.993328</v>
      </c>
      <c r="DB34">
        <v>0.68486820000000004</v>
      </c>
      <c r="DC34">
        <v>14.381589999999999</v>
      </c>
      <c r="DD34" s="1">
        <v>8.2787820000000002E-3</v>
      </c>
      <c r="DE34" s="1">
        <v>2.5849660000000001</v>
      </c>
      <c r="DF34">
        <v>0.68749400000000005</v>
      </c>
      <c r="DG34">
        <v>14.905760000000001</v>
      </c>
      <c r="DH34" s="1">
        <v>7.1520530000000002E-3</v>
      </c>
      <c r="DI34" s="1">
        <v>2.2311380000000001</v>
      </c>
      <c r="DJ34">
        <v>0.69307359999999996</v>
      </c>
      <c r="DK34">
        <v>15.562239999999999</v>
      </c>
      <c r="DL34" s="1">
        <v>6.199212E-3</v>
      </c>
      <c r="DM34" s="1">
        <v>1.9276150000000001</v>
      </c>
      <c r="DN34">
        <v>0.70016690000000004</v>
      </c>
      <c r="DO34">
        <v>16.153600000000001</v>
      </c>
      <c r="DP34" s="1">
        <v>5.3524280000000002E-3</v>
      </c>
      <c r="DQ34" s="1">
        <v>1.659224</v>
      </c>
      <c r="DR34">
        <v>0.70817759999999996</v>
      </c>
      <c r="DS34">
        <v>15.82663</v>
      </c>
      <c r="DT34" s="1">
        <v>4.6057540000000001E-3</v>
      </c>
      <c r="DU34" s="1">
        <v>1.4221410000000001</v>
      </c>
      <c r="DV34">
        <v>0.71706409999999998</v>
      </c>
      <c r="DW34">
        <v>15.06907</v>
      </c>
      <c r="DX34" s="1">
        <v>3.9565709999999999E-3</v>
      </c>
      <c r="DY34" s="1">
        <v>1.216256</v>
      </c>
      <c r="DZ34">
        <v>0.71343160000000005</v>
      </c>
      <c r="EA34">
        <v>14.313079999999999</v>
      </c>
      <c r="EB34" s="1">
        <v>3.427888E-3</v>
      </c>
      <c r="EC34" s="1">
        <v>1.0586599999999999</v>
      </c>
      <c r="ED34">
        <v>0.70512410000000003</v>
      </c>
      <c r="EE34">
        <v>14.02787</v>
      </c>
      <c r="EF34" s="1">
        <v>2.9345510000000001E-3</v>
      </c>
      <c r="EG34" s="1">
        <v>0.9152981</v>
      </c>
      <c r="EH34">
        <v>0.69790479999999999</v>
      </c>
      <c r="EI34">
        <v>14.68604</v>
      </c>
      <c r="EJ34" s="1">
        <v>2.3872160000000002E-3</v>
      </c>
      <c r="EK34" s="1">
        <v>0.75227200000000005</v>
      </c>
      <c r="EL34">
        <v>0.6915327</v>
      </c>
      <c r="EM34">
        <v>15.47247</v>
      </c>
      <c r="EN34" s="1">
        <v>1.856629E-3</v>
      </c>
      <c r="EO34" s="1">
        <v>0.58910390000000001</v>
      </c>
      <c r="EP34">
        <v>0.68539410000000001</v>
      </c>
      <c r="EQ34">
        <v>16.045349999999999</v>
      </c>
      <c r="ER34" s="1">
        <v>1.4887959999999999E-3</v>
      </c>
      <c r="ES34" s="1">
        <v>0.47445130000000002</v>
      </c>
      <c r="ET34">
        <v>0.67925880000000005</v>
      </c>
      <c r="EU34">
        <v>16.35755</v>
      </c>
      <c r="EV34" s="1">
        <v>1.2317470000000001E-3</v>
      </c>
      <c r="EW34" s="1">
        <v>0.39483639999999998</v>
      </c>
      <c r="EX34">
        <v>0.67310729999999996</v>
      </c>
      <c r="EY34">
        <v>16.016649999999998</v>
      </c>
      <c r="EZ34" s="1">
        <v>1.0437440000000001E-3</v>
      </c>
      <c r="FA34" s="1">
        <v>0.33636929999999998</v>
      </c>
      <c r="FB34">
        <v>0.6669216</v>
      </c>
      <c r="FC34">
        <v>15.009510000000001</v>
      </c>
      <c r="FD34" s="1">
        <v>9.0287509999999996E-4</v>
      </c>
      <c r="FE34" s="1">
        <v>0.29284470000000001</v>
      </c>
      <c r="FF34">
        <v>0.66056519999999996</v>
      </c>
      <c r="FG34">
        <v>13.8622</v>
      </c>
      <c r="FH34" s="1">
        <v>7.9111429999999998E-4</v>
      </c>
      <c r="FI34" s="1">
        <v>0.25811030000000001</v>
      </c>
      <c r="FJ34">
        <v>0.65486529999999998</v>
      </c>
      <c r="FK34">
        <v>13.109579999999999</v>
      </c>
      <c r="FL34" s="1">
        <v>7.0271920000000005E-4</v>
      </c>
      <c r="FM34" s="1">
        <v>0.23093359999999999</v>
      </c>
      <c r="FN34">
        <v>0.65096030000000005</v>
      </c>
      <c r="FO34">
        <v>13.87832</v>
      </c>
      <c r="FP34" s="1">
        <v>5.5470710000000002E-4</v>
      </c>
      <c r="FQ34" s="1">
        <v>0.1842666</v>
      </c>
      <c r="FR34">
        <v>0.64848139999999999</v>
      </c>
      <c r="FS34">
        <v>15.245570000000001</v>
      </c>
      <c r="FT34" s="1">
        <v>3.9334739999999997E-4</v>
      </c>
      <c r="FU34" s="1">
        <v>0.13113820000000001</v>
      </c>
      <c r="FV34">
        <v>0.64684989999999998</v>
      </c>
      <c r="FW34">
        <v>16.625309999999999</v>
      </c>
      <c r="FX34" s="1">
        <v>2.8566909999999999E-4</v>
      </c>
      <c r="FY34" s="1">
        <v>9.4946649999999994E-2</v>
      </c>
      <c r="FZ34">
        <v>0.64564679999999997</v>
      </c>
      <c r="GA34">
        <v>17.212869999999999</v>
      </c>
      <c r="GB34" s="1">
        <v>2.2493780000000001E-4</v>
      </c>
      <c r="GC34" s="1">
        <v>7.4391490000000005E-2</v>
      </c>
      <c r="GD34">
        <v>0.6446558</v>
      </c>
      <c r="GE34">
        <v>16.485440000000001</v>
      </c>
      <c r="GF34" s="1">
        <v>1.901804E-4</v>
      </c>
      <c r="GG34" s="1">
        <v>6.2615420000000005E-2</v>
      </c>
      <c r="GH34">
        <v>0.64374629999999999</v>
      </c>
      <c r="GI34">
        <v>14.96396</v>
      </c>
      <c r="GJ34" s="1">
        <v>1.687053E-4</v>
      </c>
      <c r="GK34" s="1">
        <v>5.5349790000000003E-2</v>
      </c>
      <c r="GL34">
        <v>0.64290170000000002</v>
      </c>
      <c r="GM34">
        <v>13.47484</v>
      </c>
      <c r="GN34" s="1">
        <v>1.5366819999999999E-4</v>
      </c>
      <c r="GO34" s="1">
        <v>5.0277490000000001E-2</v>
      </c>
      <c r="GP34">
        <v>0.64221439999999996</v>
      </c>
      <c r="GQ34">
        <v>12.71968</v>
      </c>
      <c r="GR34" s="1">
        <v>1.4189070000000001E-4</v>
      </c>
      <c r="GS34" s="1">
        <v>4.6325449999999997E-2</v>
      </c>
      <c r="GT34">
        <v>0.64180409999999999</v>
      </c>
      <c r="GU34">
        <v>13.66376</v>
      </c>
      <c r="GV34" s="1">
        <v>1.273371E-4</v>
      </c>
      <c r="GW34" s="1">
        <v>4.1548710000000003E-2</v>
      </c>
      <c r="GX34">
        <v>0.64159820000000001</v>
      </c>
      <c r="GY34">
        <v>15.120430000000001</v>
      </c>
      <c r="GZ34" s="1">
        <v>1.114853E-4</v>
      </c>
      <c r="HA34" s="1">
        <v>3.627652E-2</v>
      </c>
      <c r="HB34">
        <v>0.64148119999999997</v>
      </c>
      <c r="HC34">
        <v>16.540050000000001</v>
      </c>
      <c r="HD34" s="1">
        <v>9.995169E-5</v>
      </c>
      <c r="HE34" s="1">
        <v>3.2383370000000002E-2</v>
      </c>
      <c r="HF34">
        <v>0.64144120000000004</v>
      </c>
      <c r="HG34">
        <v>17.00281</v>
      </c>
      <c r="HH34">
        <v>9.1821810000000003E-5</v>
      </c>
      <c r="HI34" s="1">
        <v>2.9627959999999998E-2</v>
      </c>
      <c r="HJ34">
        <v>0.64143740000000005</v>
      </c>
      <c r="HK34">
        <v>16.257400000000001</v>
      </c>
      <c r="HL34">
        <v>8.5975129999999998E-5</v>
      </c>
      <c r="HM34" s="1">
        <v>2.7633339999999999E-2</v>
      </c>
      <c r="HN34">
        <v>0.64142290000000002</v>
      </c>
      <c r="HO34">
        <v>14.718640000000001</v>
      </c>
      <c r="HP34">
        <v>8.1139830000000001E-5</v>
      </c>
      <c r="HQ34" s="1">
        <v>2.5990849999999999E-2</v>
      </c>
      <c r="HR34">
        <v>0.64142140000000003</v>
      </c>
      <c r="HS34">
        <v>13.290889999999999</v>
      </c>
      <c r="HT34">
        <v>7.6994879999999996E-5</v>
      </c>
      <c r="HU34" s="1">
        <v>2.4574809999999999E-2</v>
      </c>
      <c r="HV34">
        <v>0.64161179999999995</v>
      </c>
      <c r="HW34">
        <v>12.567080000000001</v>
      </c>
      <c r="HX34">
        <v>7.2790519999999995E-5</v>
      </c>
      <c r="HY34" s="1">
        <v>2.3168230000000001E-2</v>
      </c>
      <c r="HZ34">
        <v>0.64219899999999996</v>
      </c>
      <c r="IA34">
        <v>13.363289999999999</v>
      </c>
      <c r="IB34">
        <v>6.4069610000000001E-5</v>
      </c>
      <c r="IC34" s="1">
        <v>2.0405920000000001E-2</v>
      </c>
      <c r="ID34">
        <v>0.64310540000000005</v>
      </c>
      <c r="IE34">
        <v>13.947290000000001</v>
      </c>
      <c r="IF34">
        <v>5.2859609999999999E-5</v>
      </c>
      <c r="IG34">
        <v>1.6777920000000002E-2</v>
      </c>
      <c r="IH34">
        <v>0.64416830000000003</v>
      </c>
      <c r="II34">
        <v>15.03506</v>
      </c>
      <c r="IJ34">
        <v>4.5071309999999997E-5</v>
      </c>
      <c r="IK34">
        <v>1.42115E-2</v>
      </c>
      <c r="IL34">
        <v>0.64529320000000001</v>
      </c>
      <c r="IM34">
        <v>15.498749999999999</v>
      </c>
      <c r="IN34">
        <v>4.0496710000000002E-5</v>
      </c>
      <c r="IO34">
        <v>1.268585E-2</v>
      </c>
      <c r="IP34">
        <v>0.64644159999999995</v>
      </c>
      <c r="IQ34">
        <v>15.3893</v>
      </c>
      <c r="IR34">
        <v>3.777524E-5</v>
      </c>
      <c r="IS34">
        <v>1.176846E-2</v>
      </c>
      <c r="IT34">
        <v>0.64763709999999997</v>
      </c>
      <c r="IU34">
        <v>14.50887</v>
      </c>
      <c r="IV34">
        <v>3.5907629999999997E-5</v>
      </c>
      <c r="IW34">
        <v>1.1138149999999999E-2</v>
      </c>
      <c r="IX34">
        <v>0.64880749999999998</v>
      </c>
      <c r="IY34">
        <v>13.402229999999999</v>
      </c>
      <c r="IZ34">
        <v>3.440335E-5</v>
      </c>
      <c r="JA34">
        <v>1.062809E-2</v>
      </c>
      <c r="JB34">
        <v>0.64974589999999999</v>
      </c>
      <c r="JC34">
        <v>12.947839999999999</v>
      </c>
      <c r="JD34">
        <v>3.3680789999999997E-5</v>
      </c>
      <c r="JE34">
        <v>1.0351809999999999E-2</v>
      </c>
      <c r="JF34">
        <v>0.65014530000000004</v>
      </c>
      <c r="JG34">
        <v>14.0844</v>
      </c>
      <c r="JH34">
        <v>3.7907220000000003E-5</v>
      </c>
      <c r="JI34">
        <v>1.154142E-2</v>
      </c>
      <c r="JJ34">
        <v>0.65014939999999999</v>
      </c>
      <c r="JK34">
        <v>15.753270000000001</v>
      </c>
      <c r="JL34">
        <v>4.4782410000000001E-5</v>
      </c>
      <c r="JM34">
        <v>1.364052E-2</v>
      </c>
      <c r="JN34">
        <v>0.64995230000000004</v>
      </c>
      <c r="JO34">
        <v>17.309560000000001</v>
      </c>
      <c r="JP34">
        <v>4.8769110000000001E-5</v>
      </c>
      <c r="JQ34">
        <v>1.490008E-2</v>
      </c>
      <c r="JR34">
        <v>0.64963219999999999</v>
      </c>
      <c r="JS34">
        <v>17.935420000000001</v>
      </c>
      <c r="JT34">
        <v>4.9835179999999999E-5</v>
      </c>
      <c r="JU34">
        <v>1.525087E-2</v>
      </c>
      <c r="JV34">
        <v>0.64927509999999999</v>
      </c>
      <c r="JW34">
        <v>17.189730000000001</v>
      </c>
      <c r="JX34">
        <v>4.9204679999999999E-5</v>
      </c>
      <c r="JY34">
        <v>1.5075730000000001E-2</v>
      </c>
      <c r="JZ34">
        <v>0.64891710000000002</v>
      </c>
      <c r="KA34">
        <v>15.551550000000001</v>
      </c>
      <c r="KB34">
        <v>4.7817759999999999E-5</v>
      </c>
      <c r="KC34">
        <v>1.465807E-2</v>
      </c>
      <c r="KD34">
        <v>0.64851899999999996</v>
      </c>
      <c r="KE34">
        <v>14.00182</v>
      </c>
      <c r="KF34">
        <v>4.6116979999999998E-5</v>
      </c>
      <c r="KG34">
        <v>1.414487E-2</v>
      </c>
      <c r="KH34">
        <v>0.64820299999999997</v>
      </c>
      <c r="KI34">
        <v>13.165010000000001</v>
      </c>
      <c r="KJ34">
        <v>4.4188109999999999E-5</v>
      </c>
      <c r="KK34">
        <v>1.3558890000000001E-2</v>
      </c>
      <c r="KL34">
        <v>0.6480051</v>
      </c>
      <c r="KM34">
        <v>13.752689999999999</v>
      </c>
      <c r="KN34">
        <v>4.1433490000000002E-5</v>
      </c>
      <c r="KO34">
        <v>1.2732E-2</v>
      </c>
      <c r="KP34">
        <v>0.64788570000000001</v>
      </c>
      <c r="KQ34">
        <v>14.684089999999999</v>
      </c>
      <c r="KR34">
        <v>3.8294989999999998E-5</v>
      </c>
      <c r="KS34">
        <v>1.1769480000000001E-2</v>
      </c>
      <c r="KT34">
        <v>0.64784569999999997</v>
      </c>
      <c r="KU34">
        <v>15.371639999999999</v>
      </c>
      <c r="KV34">
        <v>3.5788099999999997E-5</v>
      </c>
      <c r="KW34">
        <v>1.0991600000000001E-2</v>
      </c>
      <c r="KX34">
        <v>0.64783109999999999</v>
      </c>
      <c r="KY34">
        <v>15.440099999999999</v>
      </c>
      <c r="KZ34">
        <v>3.390449E-5</v>
      </c>
      <c r="LA34">
        <v>1.0409720000000001E-2</v>
      </c>
      <c r="LB34">
        <v>0.64781849999999996</v>
      </c>
      <c r="LC34">
        <v>14.896660000000001</v>
      </c>
      <c r="LD34">
        <v>3.2349260000000003E-5</v>
      </c>
      <c r="LE34">
        <v>9.9320229999999999E-3</v>
      </c>
      <c r="LF34">
        <v>0.64781920000000004</v>
      </c>
      <c r="LG34">
        <v>14.14466</v>
      </c>
      <c r="LH34">
        <v>3.1016519999999998E-5</v>
      </c>
      <c r="LI34">
        <v>9.5240789999999995E-3</v>
      </c>
      <c r="LJ34">
        <v>0.64780439999999995</v>
      </c>
      <c r="LK34">
        <v>13.41882</v>
      </c>
      <c r="LL34">
        <v>2.9797039999999999E-5</v>
      </c>
      <c r="LM34">
        <v>9.1516970000000003E-3</v>
      </c>
      <c r="LN34">
        <v>0.64774670000000001</v>
      </c>
      <c r="LO34">
        <v>13.24076</v>
      </c>
      <c r="LP34">
        <v>2.8751909999999999E-5</v>
      </c>
      <c r="LQ34">
        <v>8.8314670000000008E-3</v>
      </c>
      <c r="LR34">
        <v>0.64755229999999997</v>
      </c>
      <c r="LS34">
        <v>14.206630000000001</v>
      </c>
      <c r="LT34">
        <v>2.838258E-5</v>
      </c>
      <c r="LU34">
        <v>8.7127300000000001E-3</v>
      </c>
      <c r="LV34">
        <v>0.64724389999999998</v>
      </c>
      <c r="LW34">
        <v>15.67193</v>
      </c>
      <c r="LX34">
        <v>2.836151E-5</v>
      </c>
      <c r="LY34">
        <v>8.7155559999999993E-3</v>
      </c>
      <c r="LZ34">
        <v>0.6468912</v>
      </c>
      <c r="MA34">
        <v>17.208600000000001</v>
      </c>
      <c r="MB34">
        <v>2.801264E-5</v>
      </c>
      <c r="MC34">
        <v>8.620651E-3</v>
      </c>
      <c r="MD34">
        <v>0.64651809999999998</v>
      </c>
      <c r="ME34">
        <v>17.961169999999999</v>
      </c>
      <c r="MF34">
        <v>2.7365129999999999E-5</v>
      </c>
      <c r="MG34">
        <v>8.4337070000000004E-3</v>
      </c>
      <c r="MH34">
        <v>0.64614020000000005</v>
      </c>
      <c r="MI34">
        <v>17.58764</v>
      </c>
      <c r="MJ34">
        <v>2.6489460000000002E-5</v>
      </c>
      <c r="MK34">
        <v>8.1731470000000004E-3</v>
      </c>
      <c r="ML34">
        <v>0.64573270000000005</v>
      </c>
      <c r="MM34">
        <v>16.050260000000002</v>
      </c>
      <c r="MN34">
        <v>2.556936E-5</v>
      </c>
      <c r="MO34">
        <v>7.8967229999999996E-3</v>
      </c>
      <c r="MP34">
        <v>0.64533620000000003</v>
      </c>
      <c r="MQ34">
        <v>14.470739999999999</v>
      </c>
      <c r="MR34">
        <v>2.4638079999999999E-5</v>
      </c>
      <c r="MS34">
        <v>7.616851E-3</v>
      </c>
      <c r="MT34">
        <v>0.64492159999999998</v>
      </c>
      <c r="MU34">
        <v>13.46583</v>
      </c>
      <c r="MV34">
        <v>2.3736929999999998E-5</v>
      </c>
      <c r="MW34">
        <v>7.3419269999999998E-3</v>
      </c>
      <c r="MX34">
        <v>0.64454069999999997</v>
      </c>
      <c r="MY34">
        <v>13.80987</v>
      </c>
      <c r="MZ34">
        <v>2.2867740000000001E-5</v>
      </c>
      <c r="NA34">
        <v>7.0784630000000001E-3</v>
      </c>
      <c r="NB34">
        <v>0.64412990000000003</v>
      </c>
      <c r="NC34">
        <v>14.92947</v>
      </c>
      <c r="ND34">
        <v>2.2024929999999999E-5</v>
      </c>
      <c r="NE34">
        <v>6.8215330000000003E-3</v>
      </c>
      <c r="NF34">
        <v>0.64412990000000003</v>
      </c>
      <c r="NG34">
        <v>14.92947</v>
      </c>
      <c r="NH34">
        <v>2.2024929999999999E-5</v>
      </c>
      <c r="NI34">
        <v>6.8215330000000003E-3</v>
      </c>
      <c r="NJ34">
        <v>0.64412990000000003</v>
      </c>
      <c r="NK34">
        <v>14.92947</v>
      </c>
      <c r="NL34">
        <v>2.2024929999999999E-5</v>
      </c>
      <c r="NM34">
        <v>6.8215330000000003E-3</v>
      </c>
      <c r="NN34">
        <v>0.64412990000000003</v>
      </c>
      <c r="NO34">
        <v>14.92947</v>
      </c>
      <c r="NP34">
        <v>2.2024929999999999E-5</v>
      </c>
      <c r="NQ34">
        <v>6.8215330000000003E-3</v>
      </c>
      <c r="NR34">
        <v>0.64412990000000003</v>
      </c>
      <c r="NS34">
        <v>14.92947</v>
      </c>
      <c r="NT34">
        <v>2.2024929999999999E-5</v>
      </c>
      <c r="NU34">
        <v>6.8215330000000003E-3</v>
      </c>
      <c r="NV34">
        <v>0.64412990000000003</v>
      </c>
      <c r="NW34">
        <v>14.92947</v>
      </c>
      <c r="NX34">
        <v>2.2024929999999999E-5</v>
      </c>
      <c r="NY34">
        <v>6.8215330000000003E-3</v>
      </c>
      <c r="NZ34">
        <v>0.64412990000000003</v>
      </c>
      <c r="OA34">
        <v>14.92947</v>
      </c>
      <c r="OB34">
        <v>2.2024929999999999E-5</v>
      </c>
      <c r="OC34">
        <v>6.8215330000000003E-3</v>
      </c>
      <c r="OD34">
        <v>0.64412990000000003</v>
      </c>
      <c r="OE34">
        <v>14.92947</v>
      </c>
      <c r="OF34">
        <v>2.2024929999999999E-5</v>
      </c>
      <c r="OG34">
        <v>6.8215330000000003E-3</v>
      </c>
      <c r="OH34">
        <v>0.64412990000000003</v>
      </c>
      <c r="OI34">
        <v>14.92947</v>
      </c>
      <c r="OJ34">
        <v>2.2024929999999999E-5</v>
      </c>
      <c r="OK34">
        <v>6.8215330000000003E-3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1.024289</v>
      </c>
      <c r="G35">
        <v>14.76961</v>
      </c>
      <c r="H35">
        <v>283.91840000000002</v>
      </c>
      <c r="I35">
        <v>88588.46</v>
      </c>
      <c r="J35">
        <v>1.0265089999999999</v>
      </c>
      <c r="K35">
        <v>15.60905</v>
      </c>
      <c r="L35">
        <v>16.654599999999999</v>
      </c>
      <c r="M35">
        <v>6758.1639999999998</v>
      </c>
      <c r="N35">
        <v>1.028737</v>
      </c>
      <c r="O35">
        <v>16.508569999999999</v>
      </c>
      <c r="P35">
        <v>0.2571273</v>
      </c>
      <c r="Q35">
        <v>109.79640000000001</v>
      </c>
      <c r="R35">
        <v>1.030926</v>
      </c>
      <c r="S35">
        <v>17.117719999999998</v>
      </c>
      <c r="T35" s="1">
        <v>7.7529719999999996E-2</v>
      </c>
      <c r="U35">
        <v>24.0715</v>
      </c>
      <c r="V35">
        <v>1.033269</v>
      </c>
      <c r="W35">
        <v>17.270779999999998</v>
      </c>
      <c r="X35" s="1">
        <v>6.8752450000000007E-2</v>
      </c>
      <c r="Y35">
        <v>21.099799999999998</v>
      </c>
      <c r="Z35">
        <v>1.03559</v>
      </c>
      <c r="AA35">
        <v>16.92062</v>
      </c>
      <c r="AB35" s="1">
        <v>6.1851910000000003E-2</v>
      </c>
      <c r="AC35" s="1">
        <v>18.983779999999999</v>
      </c>
      <c r="AD35">
        <v>1.0378959999999999</v>
      </c>
      <c r="AE35">
        <v>15.9498</v>
      </c>
      <c r="AF35" s="1">
        <v>5.5688439999999999E-2</v>
      </c>
      <c r="AG35" s="1">
        <v>17.09506</v>
      </c>
      <c r="AH35">
        <v>1.0401769999999999</v>
      </c>
      <c r="AI35">
        <v>14.942629999999999</v>
      </c>
      <c r="AJ35" s="1">
        <v>5.0312299999999997E-2</v>
      </c>
      <c r="AK35" s="1">
        <v>15.449820000000001</v>
      </c>
      <c r="AL35">
        <v>1.0405720000000001</v>
      </c>
      <c r="AM35">
        <v>14.6511</v>
      </c>
      <c r="AN35" s="1">
        <v>4.836787E-2</v>
      </c>
      <c r="AO35" s="1">
        <v>14.75592</v>
      </c>
      <c r="AP35">
        <v>1.0386899999999999</v>
      </c>
      <c r="AQ35">
        <v>15.44075</v>
      </c>
      <c r="AR35" s="1">
        <v>5.3760420000000003E-2</v>
      </c>
      <c r="AS35" s="1">
        <v>16.418849999999999</v>
      </c>
      <c r="AT35">
        <v>1.0362720000000001</v>
      </c>
      <c r="AU35">
        <v>16.467860000000002</v>
      </c>
      <c r="AV35" s="1">
        <v>5.5099410000000001E-2</v>
      </c>
      <c r="AW35" s="1">
        <v>17.034269999999999</v>
      </c>
      <c r="AX35">
        <v>1.0340180000000001</v>
      </c>
      <c r="AY35">
        <v>17.11692</v>
      </c>
      <c r="AZ35" s="1">
        <v>5.19704E-2</v>
      </c>
      <c r="BA35" s="1">
        <v>16.221630000000001</v>
      </c>
      <c r="BB35">
        <v>1.0319469999999999</v>
      </c>
      <c r="BC35">
        <v>17.263179999999998</v>
      </c>
      <c r="BD35" s="1">
        <v>4.7077319999999999E-2</v>
      </c>
      <c r="BE35" s="1">
        <v>14.81208</v>
      </c>
      <c r="BF35">
        <v>1.030038</v>
      </c>
      <c r="BG35">
        <v>16.76022</v>
      </c>
      <c r="BH35" s="1">
        <v>4.1624710000000002E-2</v>
      </c>
      <c r="BI35" s="1">
        <v>13.19164</v>
      </c>
      <c r="BJ35">
        <v>1.028173</v>
      </c>
      <c r="BK35">
        <v>15.927440000000001</v>
      </c>
      <c r="BL35" s="1">
        <v>3.6631039999999997E-2</v>
      </c>
      <c r="BM35" s="1">
        <v>11.681229999999999</v>
      </c>
      <c r="BN35">
        <v>1.026464</v>
      </c>
      <c r="BO35">
        <v>15.123849999999999</v>
      </c>
      <c r="BP35" s="1">
        <v>3.239591E-2</v>
      </c>
      <c r="BQ35" s="1">
        <v>10.398669999999999</v>
      </c>
      <c r="BR35">
        <v>1.02464</v>
      </c>
      <c r="BS35">
        <v>14.80954</v>
      </c>
      <c r="BT35" s="1">
        <v>2.8376990000000001E-2</v>
      </c>
      <c r="BU35" s="1">
        <v>9.1684719999999995</v>
      </c>
      <c r="BV35">
        <v>1.022707</v>
      </c>
      <c r="BW35">
        <v>14.969469999999999</v>
      </c>
      <c r="BX35" s="1">
        <v>2.497748E-2</v>
      </c>
      <c r="BY35" s="1">
        <v>8.1295540000000006</v>
      </c>
      <c r="BZ35">
        <v>1.0191680000000001</v>
      </c>
      <c r="CA35">
        <v>15.68731</v>
      </c>
      <c r="CB35" s="1">
        <v>2.1802060000000002E-2</v>
      </c>
      <c r="CC35" s="1">
        <v>7.1520289999999997</v>
      </c>
      <c r="CD35">
        <v>1.0128429999999999</v>
      </c>
      <c r="CE35">
        <v>16.199739999999998</v>
      </c>
      <c r="CF35" s="1">
        <v>1.9075330000000001E-2</v>
      </c>
      <c r="CG35" s="1">
        <v>6.3134119999999996</v>
      </c>
      <c r="CH35">
        <v>1.006445</v>
      </c>
      <c r="CI35">
        <v>16.379390000000001</v>
      </c>
      <c r="CJ35" s="1">
        <v>1.6666770000000001E-2</v>
      </c>
      <c r="CK35" s="1">
        <v>5.568867</v>
      </c>
      <c r="CL35">
        <v>0.99985670000000004</v>
      </c>
      <c r="CM35">
        <v>15.83131</v>
      </c>
      <c r="CN35" s="1">
        <v>1.4497899999999999E-2</v>
      </c>
      <c r="CO35" s="1">
        <v>4.8915980000000001</v>
      </c>
      <c r="CP35">
        <v>0.99317619999999995</v>
      </c>
      <c r="CQ35">
        <v>15.185320000000001</v>
      </c>
      <c r="CR35" s="1">
        <v>1.2620320000000001E-2</v>
      </c>
      <c r="CS35" s="1">
        <v>4.2988</v>
      </c>
      <c r="CT35">
        <v>0.98722889999999996</v>
      </c>
      <c r="CU35">
        <v>14.67098</v>
      </c>
      <c r="CV35" s="1">
        <v>1.109797E-2</v>
      </c>
      <c r="CW35" s="1">
        <v>3.810508</v>
      </c>
      <c r="CX35">
        <v>0.98148040000000003</v>
      </c>
      <c r="CY35">
        <v>14.40086</v>
      </c>
      <c r="CZ35" s="1">
        <v>9.699984E-3</v>
      </c>
      <c r="DA35" s="1">
        <v>3.3646289999999999</v>
      </c>
      <c r="DB35">
        <v>0.97544649999999999</v>
      </c>
      <c r="DC35">
        <v>14.37674</v>
      </c>
      <c r="DD35" s="1">
        <v>8.3853179999999992E-3</v>
      </c>
      <c r="DE35" s="1">
        <v>2.9337960000000001</v>
      </c>
      <c r="DF35">
        <v>0.96910070000000004</v>
      </c>
      <c r="DG35">
        <v>14.873860000000001</v>
      </c>
      <c r="DH35" s="1">
        <v>7.249747E-3</v>
      </c>
      <c r="DI35" s="1">
        <v>2.5611860000000002</v>
      </c>
      <c r="DJ35">
        <v>0.96115729999999999</v>
      </c>
      <c r="DK35">
        <v>15.52936</v>
      </c>
      <c r="DL35" s="1">
        <v>6.2815420000000002E-3</v>
      </c>
      <c r="DM35" s="1">
        <v>2.2392989999999999</v>
      </c>
      <c r="DN35">
        <v>0.95118449999999999</v>
      </c>
      <c r="DO35">
        <v>16.160799999999998</v>
      </c>
      <c r="DP35" s="1">
        <v>5.4275690000000001E-3</v>
      </c>
      <c r="DQ35" s="1">
        <v>1.9575560000000001</v>
      </c>
      <c r="DR35">
        <v>0.94119470000000005</v>
      </c>
      <c r="DS35">
        <v>15.892060000000001</v>
      </c>
      <c r="DT35" s="1">
        <v>4.6719910000000003E-3</v>
      </c>
      <c r="DU35" s="1">
        <v>1.7044649999999999</v>
      </c>
      <c r="DV35">
        <v>0.93083979999999999</v>
      </c>
      <c r="DW35">
        <v>15.15949</v>
      </c>
      <c r="DX35" s="1">
        <v>4.012552E-3</v>
      </c>
      <c r="DY35" s="1">
        <v>1.4813130000000001</v>
      </c>
      <c r="DZ35">
        <v>0.92094609999999999</v>
      </c>
      <c r="EA35">
        <v>14.383649999999999</v>
      </c>
      <c r="EB35" s="1">
        <v>3.4734599999999998E-3</v>
      </c>
      <c r="EC35" s="1">
        <v>1.296589</v>
      </c>
      <c r="ED35">
        <v>0.91130699999999998</v>
      </c>
      <c r="EE35">
        <v>14.03383</v>
      </c>
      <c r="EF35" s="1">
        <v>2.9807309999999999E-3</v>
      </c>
      <c r="EG35" s="1">
        <v>1.1270340000000001</v>
      </c>
      <c r="EH35">
        <v>0.90307459999999995</v>
      </c>
      <c r="EI35">
        <v>14.638339999999999</v>
      </c>
      <c r="EJ35" s="1">
        <v>2.4413870000000002E-3</v>
      </c>
      <c r="EK35" s="1">
        <v>0.93754110000000002</v>
      </c>
      <c r="EL35">
        <v>0.89601370000000002</v>
      </c>
      <c r="EM35">
        <v>15.437530000000001</v>
      </c>
      <c r="EN35" s="1">
        <v>1.902878E-3</v>
      </c>
      <c r="EO35" s="1">
        <v>0.73906110000000003</v>
      </c>
      <c r="EP35">
        <v>0.88833779999999996</v>
      </c>
      <c r="EQ35">
        <v>16.04081</v>
      </c>
      <c r="ER35" s="1">
        <v>1.5192560000000001E-3</v>
      </c>
      <c r="ES35" s="1">
        <v>0.59271030000000002</v>
      </c>
      <c r="ET35">
        <v>0.8802546</v>
      </c>
      <c r="EU35">
        <v>16.419619999999998</v>
      </c>
      <c r="EV35" s="1">
        <v>1.254638E-3</v>
      </c>
      <c r="EW35" s="1">
        <v>0.49236089999999999</v>
      </c>
      <c r="EX35">
        <v>0.87209190000000003</v>
      </c>
      <c r="EY35">
        <v>16.1249</v>
      </c>
      <c r="EZ35" s="1">
        <v>1.0599069999999999E-3</v>
      </c>
      <c r="FA35" s="1">
        <v>0.41818889999999997</v>
      </c>
      <c r="FB35">
        <v>0.86388019999999999</v>
      </c>
      <c r="FC35">
        <v>15.13725</v>
      </c>
      <c r="FD35" s="1">
        <v>9.1593890000000002E-4</v>
      </c>
      <c r="FE35" s="1">
        <v>0.3638769</v>
      </c>
      <c r="FF35">
        <v>0.85548820000000003</v>
      </c>
      <c r="FG35">
        <v>14.01042</v>
      </c>
      <c r="FH35" s="1">
        <v>8.007569E-4</v>
      </c>
      <c r="FI35" s="1">
        <v>0.32020920000000003</v>
      </c>
      <c r="FJ35">
        <v>0.84792990000000001</v>
      </c>
      <c r="FK35">
        <v>13.177770000000001</v>
      </c>
      <c r="FL35" s="1">
        <v>7.1293780000000002E-4</v>
      </c>
      <c r="FM35" s="1">
        <v>0.28732540000000001</v>
      </c>
      <c r="FN35">
        <v>0.84276090000000003</v>
      </c>
      <c r="FO35">
        <v>13.82863</v>
      </c>
      <c r="FP35" s="1">
        <v>5.725951E-4</v>
      </c>
      <c r="FQ35" s="1">
        <v>0.2353613</v>
      </c>
      <c r="FR35">
        <v>0.8394954</v>
      </c>
      <c r="FS35">
        <v>15.152559999999999</v>
      </c>
      <c r="FT35" s="1">
        <v>4.089419E-4</v>
      </c>
      <c r="FU35" s="1">
        <v>0.17000280000000001</v>
      </c>
      <c r="FV35">
        <v>0.83731180000000005</v>
      </c>
      <c r="FW35">
        <v>16.57498</v>
      </c>
      <c r="FX35" s="1">
        <v>2.9531989999999998E-4</v>
      </c>
      <c r="FY35" s="1">
        <v>0.122338</v>
      </c>
      <c r="FZ35">
        <v>0.83574530000000002</v>
      </c>
      <c r="GA35">
        <v>17.28557</v>
      </c>
      <c r="GB35" s="1">
        <v>2.3036500000000001E-4</v>
      </c>
      <c r="GC35" s="1">
        <v>9.4526799999999994E-2</v>
      </c>
      <c r="GD35">
        <v>0.83441430000000005</v>
      </c>
      <c r="GE35">
        <v>16.674340000000001</v>
      </c>
      <c r="GF35" s="1">
        <v>1.934181E-4</v>
      </c>
      <c r="GG35" s="1">
        <v>7.8693150000000003E-2</v>
      </c>
      <c r="GH35">
        <v>0.83323420000000004</v>
      </c>
      <c r="GI35">
        <v>15.18483</v>
      </c>
      <c r="GJ35" s="1">
        <v>1.707821E-4</v>
      </c>
      <c r="GK35" s="1">
        <v>6.9047269999999994E-2</v>
      </c>
      <c r="GL35">
        <v>0.83214869999999996</v>
      </c>
      <c r="GM35">
        <v>13.67623</v>
      </c>
      <c r="GN35" s="1">
        <v>1.5518619999999999E-4</v>
      </c>
      <c r="GO35" s="1">
        <v>6.2482169999999997E-2</v>
      </c>
      <c r="GP35">
        <v>0.83122320000000005</v>
      </c>
      <c r="GQ35">
        <v>12.79121</v>
      </c>
      <c r="GR35" s="1">
        <v>1.4322649999999999E-4</v>
      </c>
      <c r="GS35" s="1">
        <v>5.7502350000000001E-2</v>
      </c>
      <c r="GT35">
        <v>0.83067869999999999</v>
      </c>
      <c r="GU35">
        <v>13.607089999999999</v>
      </c>
      <c r="GV35" s="1">
        <v>1.291443E-4</v>
      </c>
      <c r="GW35" s="1">
        <v>5.1924480000000002E-2</v>
      </c>
      <c r="GX35">
        <v>0.83042780000000005</v>
      </c>
      <c r="GY35">
        <v>15.0174</v>
      </c>
      <c r="GZ35" s="1">
        <v>1.131234E-4</v>
      </c>
      <c r="HA35" s="1">
        <v>4.542736E-2</v>
      </c>
      <c r="HB35">
        <v>0.83027479999999998</v>
      </c>
      <c r="HC35">
        <v>16.495979999999999</v>
      </c>
      <c r="HD35" s="1">
        <v>1.01097E-4</v>
      </c>
      <c r="HE35" s="1">
        <v>4.036733E-2</v>
      </c>
      <c r="HF35">
        <v>0.83022459999999998</v>
      </c>
      <c r="HG35">
        <v>17.082460000000001</v>
      </c>
      <c r="HH35">
        <v>9.2650079999999994E-5</v>
      </c>
      <c r="HI35" s="1">
        <v>3.6793190000000003E-2</v>
      </c>
      <c r="HJ35">
        <v>0.83019719999999997</v>
      </c>
      <c r="HK35">
        <v>16.449470000000002</v>
      </c>
      <c r="HL35">
        <v>8.6604939999999998E-5</v>
      </c>
      <c r="HM35" s="1">
        <v>3.4218930000000002E-2</v>
      </c>
      <c r="HN35">
        <v>0.83017980000000002</v>
      </c>
      <c r="HO35">
        <v>14.932460000000001</v>
      </c>
      <c r="HP35">
        <v>8.1675160000000004E-5</v>
      </c>
      <c r="HQ35" s="1">
        <v>3.2146099999999997E-2</v>
      </c>
      <c r="HR35">
        <v>0.83017609999999997</v>
      </c>
      <c r="HS35">
        <v>13.48052</v>
      </c>
      <c r="HT35">
        <v>7.7458719999999999E-5</v>
      </c>
      <c r="HU35" s="1">
        <v>3.03673E-2</v>
      </c>
      <c r="HV35">
        <v>0.83042159999999998</v>
      </c>
      <c r="HW35">
        <v>12.62903</v>
      </c>
      <c r="HX35">
        <v>7.3361449999999995E-5</v>
      </c>
      <c r="HY35" s="1">
        <v>2.8685459999999999E-2</v>
      </c>
      <c r="HZ35">
        <v>0.83115280000000002</v>
      </c>
      <c r="IA35">
        <v>13.312530000000001</v>
      </c>
      <c r="IB35">
        <v>6.5271920000000002E-5</v>
      </c>
      <c r="IC35" s="1">
        <v>2.5657369999999999E-2</v>
      </c>
      <c r="ID35">
        <v>0.8323064</v>
      </c>
      <c r="IE35">
        <v>13.875</v>
      </c>
      <c r="IF35">
        <v>5.4012899999999999E-5</v>
      </c>
      <c r="IG35">
        <v>2.1238099999999999E-2</v>
      </c>
      <c r="IH35">
        <v>0.83369479999999996</v>
      </c>
      <c r="II35">
        <v>14.99159</v>
      </c>
      <c r="IJ35">
        <v>4.5808620000000002E-5</v>
      </c>
      <c r="IK35">
        <v>1.785438E-2</v>
      </c>
      <c r="IL35">
        <v>0.83516469999999998</v>
      </c>
      <c r="IM35">
        <v>15.528370000000001</v>
      </c>
      <c r="IN35">
        <v>4.0931979999999999E-5</v>
      </c>
      <c r="IO35">
        <v>1.5796129999999999E-2</v>
      </c>
      <c r="IP35">
        <v>0.83667970000000003</v>
      </c>
      <c r="IQ35">
        <v>15.468959999999999</v>
      </c>
      <c r="IR35">
        <v>3.8043380000000001E-5</v>
      </c>
      <c r="IS35">
        <v>1.456405E-2</v>
      </c>
      <c r="IT35">
        <v>0.83822430000000003</v>
      </c>
      <c r="IU35">
        <v>14.651490000000001</v>
      </c>
      <c r="IV35">
        <v>3.6113309999999999E-5</v>
      </c>
      <c r="IW35">
        <v>1.37465E-2</v>
      </c>
      <c r="IX35">
        <v>0.83979170000000003</v>
      </c>
      <c r="IY35">
        <v>13.54731</v>
      </c>
      <c r="IZ35">
        <v>3.4559730000000003E-5</v>
      </c>
      <c r="JA35">
        <v>1.3091449999999999E-2</v>
      </c>
      <c r="JB35">
        <v>0.84101720000000002</v>
      </c>
      <c r="JC35">
        <v>12.98743</v>
      </c>
      <c r="JD35">
        <v>3.3668129999999999E-5</v>
      </c>
      <c r="JE35">
        <v>1.266931E-2</v>
      </c>
      <c r="JF35">
        <v>0.84156779999999998</v>
      </c>
      <c r="JG35">
        <v>14.01807</v>
      </c>
      <c r="JH35">
        <v>3.7243570000000002E-5</v>
      </c>
      <c r="JI35">
        <v>1.3764190000000001E-2</v>
      </c>
      <c r="JJ35">
        <v>0.84157079999999995</v>
      </c>
      <c r="JK35">
        <v>15.65021</v>
      </c>
      <c r="JL35">
        <v>4.4122049999999999E-5</v>
      </c>
      <c r="JM35">
        <v>1.6282749999999999E-2</v>
      </c>
      <c r="JN35">
        <v>0.84133869999999999</v>
      </c>
      <c r="JO35">
        <v>17.269739999999999</v>
      </c>
      <c r="JP35">
        <v>4.8473159999999999E-5</v>
      </c>
      <c r="JQ35">
        <v>1.8019179999999999E-2</v>
      </c>
      <c r="JR35">
        <v>0.84092739999999999</v>
      </c>
      <c r="JS35">
        <v>18.03519</v>
      </c>
      <c r="JT35">
        <v>4.9790290000000003E-5</v>
      </c>
      <c r="JU35">
        <v>1.8603149999999999E-2</v>
      </c>
      <c r="JV35">
        <v>0.84045590000000003</v>
      </c>
      <c r="JW35">
        <v>17.405919999999998</v>
      </c>
      <c r="JX35">
        <v>4.9310729999999997E-5</v>
      </c>
      <c r="JY35">
        <v>1.8480170000000001E-2</v>
      </c>
      <c r="JZ35">
        <v>0.83996769999999998</v>
      </c>
      <c r="KA35">
        <v>15.80448</v>
      </c>
      <c r="KB35">
        <v>4.7979139999999999E-5</v>
      </c>
      <c r="KC35">
        <v>1.8007410000000001E-2</v>
      </c>
      <c r="KD35">
        <v>0.83949229999999997</v>
      </c>
      <c r="KE35">
        <v>14.220280000000001</v>
      </c>
      <c r="KF35">
        <v>4.6313270000000001E-5</v>
      </c>
      <c r="KG35">
        <v>1.7400840000000001E-2</v>
      </c>
      <c r="KH35">
        <v>0.83903939999999999</v>
      </c>
      <c r="KI35">
        <v>13.25666</v>
      </c>
      <c r="KJ35">
        <v>4.4410119999999998E-5</v>
      </c>
      <c r="KK35">
        <v>1.6699530000000001E-2</v>
      </c>
      <c r="KL35">
        <v>0.83874230000000005</v>
      </c>
      <c r="KM35">
        <v>13.720230000000001</v>
      </c>
      <c r="KN35">
        <v>4.1764149999999999E-5</v>
      </c>
      <c r="KO35">
        <v>1.5750139999999999E-2</v>
      </c>
      <c r="KP35">
        <v>0.83861980000000003</v>
      </c>
      <c r="KQ35">
        <v>14.639810000000001</v>
      </c>
      <c r="KR35">
        <v>3.861913E-5</v>
      </c>
      <c r="KS35">
        <v>1.4578549999999999E-2</v>
      </c>
      <c r="KT35">
        <v>0.8385724</v>
      </c>
      <c r="KU35">
        <v>15.33948</v>
      </c>
      <c r="KV35">
        <v>3.6027990000000001E-5</v>
      </c>
      <c r="KW35">
        <v>1.358264E-2</v>
      </c>
      <c r="KX35">
        <v>0.83852400000000005</v>
      </c>
      <c r="KY35">
        <v>15.531940000000001</v>
      </c>
      <c r="KZ35">
        <v>3.4095060000000002E-5</v>
      </c>
      <c r="LA35">
        <v>1.284049E-2</v>
      </c>
      <c r="LB35">
        <v>0.83851589999999998</v>
      </c>
      <c r="LC35">
        <v>15.00281</v>
      </c>
      <c r="LD35">
        <v>3.2508549999999999E-5</v>
      </c>
      <c r="LE35">
        <v>1.2237430000000001E-2</v>
      </c>
      <c r="LF35">
        <v>0.83851039999999999</v>
      </c>
      <c r="LG35">
        <v>14.265219999999999</v>
      </c>
      <c r="LH35">
        <v>3.1155390000000003E-5</v>
      </c>
      <c r="LI35">
        <v>1.172611E-2</v>
      </c>
      <c r="LJ35">
        <v>0.83851589999999998</v>
      </c>
      <c r="LK35">
        <v>13.508430000000001</v>
      </c>
      <c r="LL35">
        <v>2.992109E-5</v>
      </c>
      <c r="LM35">
        <v>1.126274E-2</v>
      </c>
      <c r="LN35">
        <v>0.83843699999999999</v>
      </c>
      <c r="LO35">
        <v>13.25511</v>
      </c>
      <c r="LP35">
        <v>2.8850329999999999E-5</v>
      </c>
      <c r="LQ35">
        <v>1.085859E-2</v>
      </c>
      <c r="LR35">
        <v>0.83820340000000004</v>
      </c>
      <c r="LS35">
        <v>14.15063</v>
      </c>
      <c r="LT35">
        <v>2.8393630000000001E-5</v>
      </c>
      <c r="LU35">
        <v>1.0664659999999999E-2</v>
      </c>
      <c r="LV35">
        <v>0.83779199999999998</v>
      </c>
      <c r="LW35">
        <v>15.583320000000001</v>
      </c>
      <c r="LX35">
        <v>2.8372610000000001E-5</v>
      </c>
      <c r="LY35">
        <v>1.066161E-2</v>
      </c>
      <c r="LZ35">
        <v>0.83735329999999997</v>
      </c>
      <c r="MA35">
        <v>17.169809999999998</v>
      </c>
      <c r="MB35">
        <v>2.8058449999999999E-5</v>
      </c>
      <c r="MC35">
        <v>1.056612E-2</v>
      </c>
      <c r="MD35">
        <v>0.8368449</v>
      </c>
      <c r="ME35">
        <v>18.029140000000002</v>
      </c>
      <c r="MF35">
        <v>2.744409E-5</v>
      </c>
      <c r="MG35">
        <v>1.0357150000000001E-2</v>
      </c>
      <c r="MH35">
        <v>0.83634109999999995</v>
      </c>
      <c r="MI35">
        <v>17.77271</v>
      </c>
      <c r="MJ35">
        <v>2.6584620000000001E-5</v>
      </c>
      <c r="MK35">
        <v>1.005025E-2</v>
      </c>
      <c r="ML35">
        <v>0.8358139</v>
      </c>
      <c r="MM35">
        <v>16.29241</v>
      </c>
      <c r="MN35">
        <v>2.566686E-5</v>
      </c>
      <c r="MO35">
        <v>9.7149279999999994E-3</v>
      </c>
      <c r="MP35">
        <v>0.83529390000000003</v>
      </c>
      <c r="MQ35">
        <v>14.70781</v>
      </c>
      <c r="MR35">
        <v>2.474247E-5</v>
      </c>
      <c r="MS35">
        <v>9.3764499999999997E-3</v>
      </c>
      <c r="MT35">
        <v>0.83476530000000004</v>
      </c>
      <c r="MU35">
        <v>13.58732</v>
      </c>
      <c r="MV35">
        <v>2.3828769999999999E-5</v>
      </c>
      <c r="MW35">
        <v>9.0348330000000008E-3</v>
      </c>
      <c r="MX35">
        <v>0.8342482</v>
      </c>
      <c r="MY35">
        <v>13.79729</v>
      </c>
      <c r="MZ35">
        <v>2.2961080000000001E-5</v>
      </c>
      <c r="NA35">
        <v>8.7139030000000003E-3</v>
      </c>
      <c r="NB35">
        <v>0.83371139999999999</v>
      </c>
      <c r="NC35">
        <v>14.85477</v>
      </c>
      <c r="ND35">
        <v>2.2112340000000001E-5</v>
      </c>
      <c r="NE35">
        <v>8.3971240000000006E-3</v>
      </c>
      <c r="NF35">
        <v>0.83371139999999999</v>
      </c>
      <c r="NG35">
        <v>14.85477</v>
      </c>
      <c r="NH35">
        <v>2.2112340000000001E-5</v>
      </c>
      <c r="NI35">
        <v>8.3971240000000006E-3</v>
      </c>
      <c r="NJ35">
        <v>0.83371139999999999</v>
      </c>
      <c r="NK35">
        <v>14.85477</v>
      </c>
      <c r="NL35">
        <v>2.2112340000000001E-5</v>
      </c>
      <c r="NM35">
        <v>8.3971240000000006E-3</v>
      </c>
      <c r="NN35">
        <v>0.83371139999999999</v>
      </c>
      <c r="NO35">
        <v>14.85477</v>
      </c>
      <c r="NP35">
        <v>2.2112340000000001E-5</v>
      </c>
      <c r="NQ35">
        <v>8.3971240000000006E-3</v>
      </c>
      <c r="NR35">
        <v>0.83371139999999999</v>
      </c>
      <c r="NS35">
        <v>14.85477</v>
      </c>
      <c r="NT35">
        <v>2.2112340000000001E-5</v>
      </c>
      <c r="NU35">
        <v>8.3971240000000006E-3</v>
      </c>
      <c r="NV35">
        <v>0.83371139999999999</v>
      </c>
      <c r="NW35">
        <v>14.85477</v>
      </c>
      <c r="NX35">
        <v>2.2112340000000001E-5</v>
      </c>
      <c r="NY35">
        <v>8.3971240000000006E-3</v>
      </c>
      <c r="NZ35">
        <v>0.83371139999999999</v>
      </c>
      <c r="OA35">
        <v>14.85477</v>
      </c>
      <c r="OB35">
        <v>2.2112340000000001E-5</v>
      </c>
      <c r="OC35">
        <v>8.3971240000000006E-3</v>
      </c>
      <c r="OD35">
        <v>0.83371139999999999</v>
      </c>
      <c r="OE35">
        <v>14.85477</v>
      </c>
      <c r="OF35">
        <v>2.2112340000000001E-5</v>
      </c>
      <c r="OG35">
        <v>8.3971240000000006E-3</v>
      </c>
      <c r="OH35">
        <v>0.83371139999999999</v>
      </c>
      <c r="OI35">
        <v>14.85477</v>
      </c>
      <c r="OJ35">
        <v>2.2112340000000001E-5</v>
      </c>
      <c r="OK35">
        <v>8.3971240000000006E-3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0.69598660000000001</v>
      </c>
      <c r="G36">
        <v>14.753130000000001</v>
      </c>
      <c r="H36">
        <v>290.82100000000003</v>
      </c>
      <c r="I36">
        <v>113384.8</v>
      </c>
      <c r="J36">
        <v>0.69418639999999998</v>
      </c>
      <c r="K36">
        <v>15.57047</v>
      </c>
      <c r="L36">
        <v>28.111830000000001</v>
      </c>
      <c r="M36">
        <v>15109.8</v>
      </c>
      <c r="N36">
        <v>0.69234260000000003</v>
      </c>
      <c r="O36">
        <v>16.47429</v>
      </c>
      <c r="P36">
        <v>0.49725170000000002</v>
      </c>
      <c r="Q36">
        <v>308.48509999999999</v>
      </c>
      <c r="R36">
        <v>0.69048920000000003</v>
      </c>
      <c r="S36">
        <v>17.14311</v>
      </c>
      <c r="T36" s="1">
        <v>8.0847130000000003E-2</v>
      </c>
      <c r="U36">
        <v>33.671349999999997</v>
      </c>
      <c r="V36">
        <v>0.68861309999999998</v>
      </c>
      <c r="W36">
        <v>17.339040000000001</v>
      </c>
      <c r="X36" s="1">
        <v>6.9579760000000004E-2</v>
      </c>
      <c r="Y36">
        <v>27.92822</v>
      </c>
      <c r="Z36">
        <v>0.68673340000000005</v>
      </c>
      <c r="AA36">
        <v>17.00732</v>
      </c>
      <c r="AB36" s="1">
        <v>6.2574000000000005E-2</v>
      </c>
      <c r="AC36" s="1">
        <v>25.158840000000001</v>
      </c>
      <c r="AD36">
        <v>0.68480799999999997</v>
      </c>
      <c r="AE36">
        <v>16.05829</v>
      </c>
      <c r="AF36" s="1">
        <v>5.6321799999999998E-2</v>
      </c>
      <c r="AG36" s="1">
        <v>22.693719999999999</v>
      </c>
      <c r="AH36">
        <v>0.68272949999999999</v>
      </c>
      <c r="AI36">
        <v>15.03595</v>
      </c>
      <c r="AJ36" s="1">
        <v>5.087332E-2</v>
      </c>
      <c r="AK36" s="1">
        <v>20.545439999999999</v>
      </c>
      <c r="AL36">
        <v>0.67973539999999999</v>
      </c>
      <c r="AM36">
        <v>14.64522</v>
      </c>
      <c r="AN36" s="1">
        <v>4.8134009999999998E-2</v>
      </c>
      <c r="AO36" s="1">
        <v>19.353950000000001</v>
      </c>
      <c r="AP36">
        <v>0.67503619999999998</v>
      </c>
      <c r="AQ36">
        <v>15.403309999999999</v>
      </c>
      <c r="AR36" s="1">
        <v>5.3131249999999998E-2</v>
      </c>
      <c r="AS36" s="1">
        <v>21.350729999999999</v>
      </c>
      <c r="AT36">
        <v>0.66929240000000001</v>
      </c>
      <c r="AU36">
        <v>16.419509999999999</v>
      </c>
      <c r="AV36" s="1">
        <v>5.515507E-2</v>
      </c>
      <c r="AW36" s="1">
        <v>22.513929999999998</v>
      </c>
      <c r="AX36">
        <v>0.66325829999999997</v>
      </c>
      <c r="AY36">
        <v>17.13644</v>
      </c>
      <c r="AZ36" s="1">
        <v>5.239162E-2</v>
      </c>
      <c r="BA36" s="1">
        <v>21.669280000000001</v>
      </c>
      <c r="BB36">
        <v>0.65701529999999997</v>
      </c>
      <c r="BC36">
        <v>17.33464</v>
      </c>
      <c r="BD36" s="1">
        <v>4.7639380000000002E-2</v>
      </c>
      <c r="BE36" s="1">
        <v>19.92642</v>
      </c>
      <c r="BF36">
        <v>0.65064409999999995</v>
      </c>
      <c r="BG36">
        <v>16.856310000000001</v>
      </c>
      <c r="BH36" s="1">
        <v>4.2211079999999998E-2</v>
      </c>
      <c r="BI36" s="1">
        <v>17.842759999999998</v>
      </c>
      <c r="BJ36">
        <v>0.6441443</v>
      </c>
      <c r="BK36">
        <v>16.030999999999999</v>
      </c>
      <c r="BL36" s="1">
        <v>3.7144410000000003E-2</v>
      </c>
      <c r="BM36" s="1">
        <v>15.84881</v>
      </c>
      <c r="BN36">
        <v>0.63763309999999995</v>
      </c>
      <c r="BO36">
        <v>15.2052</v>
      </c>
      <c r="BP36" s="1">
        <v>3.2868340000000003E-2</v>
      </c>
      <c r="BQ36" s="1">
        <v>14.15639</v>
      </c>
      <c r="BR36">
        <v>0.63091830000000004</v>
      </c>
      <c r="BS36">
        <v>14.827920000000001</v>
      </c>
      <c r="BT36" s="1">
        <v>2.8789430000000001E-2</v>
      </c>
      <c r="BU36" s="1">
        <v>12.526350000000001</v>
      </c>
      <c r="BV36">
        <v>0.62400299999999997</v>
      </c>
      <c r="BW36">
        <v>14.955310000000001</v>
      </c>
      <c r="BX36" s="1">
        <v>2.535801E-2</v>
      </c>
      <c r="BY36" s="1">
        <v>11.14833</v>
      </c>
      <c r="BZ36">
        <v>0.61694780000000005</v>
      </c>
      <c r="CA36">
        <v>15.65893</v>
      </c>
      <c r="CB36" s="1">
        <v>2.214354E-2</v>
      </c>
      <c r="CC36" s="1">
        <v>9.8429339999999996</v>
      </c>
      <c r="CD36">
        <v>0.60983900000000002</v>
      </c>
      <c r="CE36">
        <v>16.1815</v>
      </c>
      <c r="CF36" s="1">
        <v>1.9373479999999998E-2</v>
      </c>
      <c r="CG36" s="1">
        <v>8.7035809999999998</v>
      </c>
      <c r="CH36">
        <v>0.60261739999999997</v>
      </c>
      <c r="CI36">
        <v>16.426439999999999</v>
      </c>
      <c r="CJ36" s="1">
        <v>1.6937460000000001E-2</v>
      </c>
      <c r="CK36" s="1">
        <v>7.6960540000000002</v>
      </c>
      <c r="CL36">
        <v>0.59528429999999999</v>
      </c>
      <c r="CM36">
        <v>15.907500000000001</v>
      </c>
      <c r="CN36" s="1">
        <v>1.474341E-2</v>
      </c>
      <c r="CO36" s="1">
        <v>6.778314</v>
      </c>
      <c r="CP36">
        <v>0.58780109999999997</v>
      </c>
      <c r="CQ36">
        <v>15.27125</v>
      </c>
      <c r="CR36" s="1">
        <v>1.283162E-2</v>
      </c>
      <c r="CS36" s="1">
        <v>5.9677920000000002</v>
      </c>
      <c r="CT36">
        <v>0.58080520000000002</v>
      </c>
      <c r="CU36">
        <v>14.709720000000001</v>
      </c>
      <c r="CV36" s="1">
        <v>1.126754E-2</v>
      </c>
      <c r="CW36" s="1">
        <v>5.2918659999999997</v>
      </c>
      <c r="CX36">
        <v>0.57379440000000004</v>
      </c>
      <c r="CY36">
        <v>14.41315</v>
      </c>
      <c r="CZ36" s="1">
        <v>9.8774169999999994E-3</v>
      </c>
      <c r="DA36" s="1">
        <v>4.6955840000000002</v>
      </c>
      <c r="DB36">
        <v>0.56653540000000002</v>
      </c>
      <c r="DC36">
        <v>14.37073</v>
      </c>
      <c r="DD36" s="1">
        <v>8.5393740000000006E-3</v>
      </c>
      <c r="DE36" s="1">
        <v>4.1053579999999998</v>
      </c>
      <c r="DF36">
        <v>0.55906610000000001</v>
      </c>
      <c r="DG36">
        <v>14.835000000000001</v>
      </c>
      <c r="DH36" s="1">
        <v>7.391814E-3</v>
      </c>
      <c r="DI36" s="1">
        <v>3.595653</v>
      </c>
      <c r="DJ36">
        <v>0.55173570000000005</v>
      </c>
      <c r="DK36">
        <v>15.48545</v>
      </c>
      <c r="DL36" s="1">
        <v>6.4002479999999999E-3</v>
      </c>
      <c r="DM36" s="1">
        <v>3.1468050000000001</v>
      </c>
      <c r="DN36">
        <v>0.54378610000000005</v>
      </c>
      <c r="DO36">
        <v>16.154710000000001</v>
      </c>
      <c r="DP36" s="1">
        <v>5.5367569999999998E-3</v>
      </c>
      <c r="DQ36" s="1">
        <v>2.7571940000000001</v>
      </c>
      <c r="DR36">
        <v>0.53579529999999997</v>
      </c>
      <c r="DS36">
        <v>15.960319999999999</v>
      </c>
      <c r="DT36" s="1">
        <v>4.769634E-3</v>
      </c>
      <c r="DU36" s="1">
        <v>2.4055900000000001</v>
      </c>
      <c r="DV36">
        <v>0.52754970000000001</v>
      </c>
      <c r="DW36">
        <v>15.2613</v>
      </c>
      <c r="DX36" s="1">
        <v>4.0974660000000001E-3</v>
      </c>
      <c r="DY36" s="1">
        <v>2.0942310000000002</v>
      </c>
      <c r="DZ36">
        <v>0.51959379999999999</v>
      </c>
      <c r="EA36">
        <v>14.47709</v>
      </c>
      <c r="EB36" s="1">
        <v>3.5456929999999999E-3</v>
      </c>
      <c r="EC36" s="1">
        <v>1.834252</v>
      </c>
      <c r="ED36">
        <v>0.51188699999999998</v>
      </c>
      <c r="EE36">
        <v>14.05433</v>
      </c>
      <c r="EF36" s="1">
        <v>3.0529149999999998E-3</v>
      </c>
      <c r="EG36" s="1">
        <v>1.6012489999999999</v>
      </c>
      <c r="EH36">
        <v>0.5050133</v>
      </c>
      <c r="EI36">
        <v>14.586119999999999</v>
      </c>
      <c r="EJ36" s="1">
        <v>2.5278739999999998E-3</v>
      </c>
      <c r="EK36" s="1">
        <v>1.348222</v>
      </c>
      <c r="EL36">
        <v>0.499</v>
      </c>
      <c r="EM36">
        <v>15.393890000000001</v>
      </c>
      <c r="EN36" s="1">
        <v>1.982274E-3</v>
      </c>
      <c r="EO36" s="1">
        <v>1.072279</v>
      </c>
      <c r="EP36">
        <v>0.49328729999999998</v>
      </c>
      <c r="EQ36">
        <v>16.025200000000002</v>
      </c>
      <c r="ER36" s="1">
        <v>1.5728529999999999E-3</v>
      </c>
      <c r="ES36" s="1">
        <v>0.85596879999999997</v>
      </c>
      <c r="ET36">
        <v>0.48787940000000002</v>
      </c>
      <c r="EU36">
        <v>16.475960000000001</v>
      </c>
      <c r="EV36" s="1">
        <v>1.294087E-3</v>
      </c>
      <c r="EW36" s="1">
        <v>0.70833659999999998</v>
      </c>
      <c r="EX36">
        <v>0.48247780000000001</v>
      </c>
      <c r="EY36">
        <v>16.241029999999999</v>
      </c>
      <c r="EZ36" s="1">
        <v>1.0881199999999999E-3</v>
      </c>
      <c r="FA36" s="1">
        <v>0.59921970000000002</v>
      </c>
      <c r="FB36">
        <v>0.47705779999999998</v>
      </c>
      <c r="FC36">
        <v>15.28389</v>
      </c>
      <c r="FD36" s="1">
        <v>9.3813000000000002E-4</v>
      </c>
      <c r="FE36" s="1">
        <v>0.52014859999999996</v>
      </c>
      <c r="FF36">
        <v>0.47155380000000002</v>
      </c>
      <c r="FG36">
        <v>14.183999999999999</v>
      </c>
      <c r="FH36" s="1">
        <v>8.1771830000000004E-4</v>
      </c>
      <c r="FI36" s="1">
        <v>0.45677060000000003</v>
      </c>
      <c r="FJ36">
        <v>0.46654390000000001</v>
      </c>
      <c r="FK36">
        <v>13.280620000000001</v>
      </c>
      <c r="FL36" s="1">
        <v>7.2864369999999998E-4</v>
      </c>
      <c r="FM36" s="1">
        <v>0.40973870000000001</v>
      </c>
      <c r="FN36">
        <v>0.4629316</v>
      </c>
      <c r="FO36">
        <v>13.7827</v>
      </c>
      <c r="FP36" s="1">
        <v>6.0139030000000003E-4</v>
      </c>
      <c r="FQ36" s="1">
        <v>0.34444409999999998</v>
      </c>
      <c r="FR36">
        <v>0.46057700000000001</v>
      </c>
      <c r="FS36">
        <v>15.04495</v>
      </c>
      <c r="FT36" s="1">
        <v>4.369997E-4</v>
      </c>
      <c r="FU36" s="1">
        <v>0.25402819999999998</v>
      </c>
      <c r="FV36">
        <v>0.45898420000000001</v>
      </c>
      <c r="FW36">
        <v>16.49325</v>
      </c>
      <c r="FX36" s="1">
        <v>3.1363780000000002E-4</v>
      </c>
      <c r="FY36" s="1">
        <v>0.18218319999999999</v>
      </c>
      <c r="FZ36">
        <v>0.45785900000000002</v>
      </c>
      <c r="GA36">
        <v>17.338979999999999</v>
      </c>
      <c r="GB36" s="1">
        <v>2.4081029999999999E-4</v>
      </c>
      <c r="GC36" s="1">
        <v>0.1386232</v>
      </c>
      <c r="GD36">
        <v>0.45692830000000001</v>
      </c>
      <c r="GE36">
        <v>16.869769999999999</v>
      </c>
      <c r="GF36" s="1">
        <v>1.9956870000000001E-4</v>
      </c>
      <c r="GG36" s="1">
        <v>0.11382689999999999</v>
      </c>
      <c r="GH36">
        <v>0.4561289</v>
      </c>
      <c r="GI36">
        <v>15.437060000000001</v>
      </c>
      <c r="GJ36" s="1">
        <v>1.7465119999999999E-4</v>
      </c>
      <c r="GK36" s="1">
        <v>9.8929000000000003E-2</v>
      </c>
      <c r="GL36">
        <v>0.45539629999999998</v>
      </c>
      <c r="GM36">
        <v>13.919230000000001</v>
      </c>
      <c r="GN36" s="1">
        <v>1.5795880000000001E-4</v>
      </c>
      <c r="GO36" s="1">
        <v>8.9065400000000003E-2</v>
      </c>
      <c r="GP36">
        <v>0.45480419999999999</v>
      </c>
      <c r="GQ36">
        <v>12.906459999999999</v>
      </c>
      <c r="GR36" s="1">
        <v>1.4551749999999999E-4</v>
      </c>
      <c r="GS36" s="1">
        <v>8.1771330000000003E-2</v>
      </c>
      <c r="GT36">
        <v>0.4544086</v>
      </c>
      <c r="GU36">
        <v>13.55322</v>
      </c>
      <c r="GV36" s="1">
        <v>1.321447E-4</v>
      </c>
      <c r="GW36" s="1">
        <v>7.4310219999999996E-2</v>
      </c>
      <c r="GX36">
        <v>0.45418779999999997</v>
      </c>
      <c r="GY36">
        <v>14.89959</v>
      </c>
      <c r="GZ36" s="1">
        <v>1.160759E-4</v>
      </c>
      <c r="HA36" s="1">
        <v>6.5275410000000006E-2</v>
      </c>
      <c r="HB36">
        <v>0.45406859999999999</v>
      </c>
      <c r="HC36">
        <v>16.414660000000001</v>
      </c>
      <c r="HD36" s="1">
        <v>1.032202E-4</v>
      </c>
      <c r="HE36" s="1">
        <v>5.7745739999999997E-2</v>
      </c>
      <c r="HF36">
        <v>0.45402039999999999</v>
      </c>
      <c r="HG36">
        <v>17.14432</v>
      </c>
      <c r="HH36">
        <v>9.4184259999999996E-5</v>
      </c>
      <c r="HI36" s="1">
        <v>5.2394990000000002E-2</v>
      </c>
      <c r="HJ36">
        <v>0.45400780000000002</v>
      </c>
      <c r="HK36">
        <v>16.648769999999999</v>
      </c>
      <c r="HL36">
        <v>8.7743329999999999E-5</v>
      </c>
      <c r="HM36" s="1">
        <v>4.8551289999999997E-2</v>
      </c>
      <c r="HN36">
        <v>0.4539916</v>
      </c>
      <c r="HO36">
        <v>15.180580000000001</v>
      </c>
      <c r="HP36">
        <v>8.2628930000000006E-5</v>
      </c>
      <c r="HQ36" s="1">
        <v>4.5535689999999997E-2</v>
      </c>
      <c r="HR36">
        <v>0.45398830000000001</v>
      </c>
      <c r="HS36">
        <v>13.7098</v>
      </c>
      <c r="HT36">
        <v>7.82819E-5</v>
      </c>
      <c r="HU36" s="1">
        <v>4.2969470000000003E-2</v>
      </c>
      <c r="HV36">
        <v>0.45412219999999998</v>
      </c>
      <c r="HW36">
        <v>12.73372</v>
      </c>
      <c r="HX36">
        <v>7.427438E-5</v>
      </c>
      <c r="HY36" s="1">
        <v>4.0635949999999997E-2</v>
      </c>
      <c r="HZ36">
        <v>0.4545495</v>
      </c>
      <c r="IA36">
        <v>13.25807</v>
      </c>
      <c r="IB36">
        <v>6.7195189999999996E-5</v>
      </c>
      <c r="IC36" s="1">
        <v>3.6905260000000002E-2</v>
      </c>
      <c r="ID36">
        <v>0.45526260000000002</v>
      </c>
      <c r="IE36">
        <v>13.7967</v>
      </c>
      <c r="IF36">
        <v>5.6102250000000003E-5</v>
      </c>
      <c r="IG36">
        <v>3.089337E-2</v>
      </c>
      <c r="IH36">
        <v>0.45612249999999999</v>
      </c>
      <c r="II36">
        <v>14.919180000000001</v>
      </c>
      <c r="IJ36">
        <v>4.7215719999999997E-5</v>
      </c>
      <c r="IK36">
        <v>2.5803329999999999E-2</v>
      </c>
      <c r="IL36">
        <v>0.45705370000000001</v>
      </c>
      <c r="IM36">
        <v>15.55402</v>
      </c>
      <c r="IN36">
        <v>4.1772869999999999E-5</v>
      </c>
      <c r="IO36">
        <v>2.2596560000000002E-2</v>
      </c>
      <c r="IP36">
        <v>0.45802860000000001</v>
      </c>
      <c r="IQ36">
        <v>15.543480000000001</v>
      </c>
      <c r="IR36">
        <v>3.8557830000000001E-5</v>
      </c>
      <c r="IS36">
        <v>2.0678209999999999E-2</v>
      </c>
      <c r="IT36">
        <v>0.4590303</v>
      </c>
      <c r="IU36">
        <v>14.8048</v>
      </c>
      <c r="IV36">
        <v>3.6489080000000001E-5</v>
      </c>
      <c r="IW36">
        <v>1.9444670000000001E-2</v>
      </c>
      <c r="IX36">
        <v>0.46002920000000003</v>
      </c>
      <c r="IY36">
        <v>13.721450000000001</v>
      </c>
      <c r="IZ36">
        <v>3.4852740000000002E-5</v>
      </c>
      <c r="JA36">
        <v>1.8481259999999999E-2</v>
      </c>
      <c r="JB36">
        <v>0.46085890000000002</v>
      </c>
      <c r="JC36">
        <v>13.05992</v>
      </c>
      <c r="JD36">
        <v>3.3746730000000002E-5</v>
      </c>
      <c r="JE36">
        <v>1.779735E-2</v>
      </c>
      <c r="JF36">
        <v>0.46128029999999998</v>
      </c>
      <c r="JG36">
        <v>13.94828</v>
      </c>
      <c r="JH36">
        <v>3.6264419999999999E-5</v>
      </c>
      <c r="JI36">
        <v>1.8794950000000001E-2</v>
      </c>
      <c r="JJ36">
        <v>0.46133930000000001</v>
      </c>
      <c r="JK36">
        <v>15.526960000000001</v>
      </c>
      <c r="JL36">
        <v>4.2926100000000002E-5</v>
      </c>
      <c r="JM36">
        <v>2.212393E-2</v>
      </c>
      <c r="JN36">
        <v>0.46122999999999997</v>
      </c>
      <c r="JO36">
        <v>17.194970000000001</v>
      </c>
      <c r="JP36">
        <v>4.785333E-5</v>
      </c>
      <c r="JQ36">
        <v>2.4833089999999999E-2</v>
      </c>
      <c r="JR36">
        <v>0.46099329999999999</v>
      </c>
      <c r="JS36">
        <v>18.115020000000001</v>
      </c>
      <c r="JT36">
        <v>4.9652369999999997E-5</v>
      </c>
      <c r="JU36">
        <v>2.592003E-2</v>
      </c>
      <c r="JV36">
        <v>0.46070509999999998</v>
      </c>
      <c r="JW36">
        <v>17.631360000000001</v>
      </c>
      <c r="JX36">
        <v>4.9457489999999998E-5</v>
      </c>
      <c r="JY36">
        <v>2.591187E-2</v>
      </c>
      <c r="JZ36">
        <v>0.4603932</v>
      </c>
      <c r="KA36">
        <v>16.093769999999999</v>
      </c>
      <c r="KB36">
        <v>4.824379E-5</v>
      </c>
      <c r="KC36">
        <v>2.5322799999999999E-2</v>
      </c>
      <c r="KD36">
        <v>0.46007819999999999</v>
      </c>
      <c r="KE36">
        <v>14.486409999999999</v>
      </c>
      <c r="KF36">
        <v>4.6638380000000003E-5</v>
      </c>
      <c r="KG36">
        <v>2.450859E-2</v>
      </c>
      <c r="KH36">
        <v>0.45978639999999998</v>
      </c>
      <c r="KI36">
        <v>13.39179</v>
      </c>
      <c r="KJ36">
        <v>4.4775389999999998E-5</v>
      </c>
      <c r="KK36">
        <v>2.3549899999999999E-2</v>
      </c>
      <c r="KL36">
        <v>0.45960119999999999</v>
      </c>
      <c r="KM36">
        <v>13.694279999999999</v>
      </c>
      <c r="KN36">
        <v>4.2309660000000003E-5</v>
      </c>
      <c r="KO36">
        <v>2.2312430000000001E-2</v>
      </c>
      <c r="KP36">
        <v>0.45949390000000001</v>
      </c>
      <c r="KQ36">
        <v>14.580209999999999</v>
      </c>
      <c r="KR36">
        <v>3.9192140000000003E-5</v>
      </c>
      <c r="KS36">
        <v>2.070205E-2</v>
      </c>
      <c r="KT36">
        <v>0.45943820000000002</v>
      </c>
      <c r="KU36">
        <v>15.295170000000001</v>
      </c>
      <c r="KV36">
        <v>3.6469030000000001E-5</v>
      </c>
      <c r="KW36">
        <v>1.9245390000000001E-2</v>
      </c>
      <c r="KX36">
        <v>0.45941920000000003</v>
      </c>
      <c r="KY36">
        <v>15.61422</v>
      </c>
      <c r="KZ36">
        <v>3.4439E-5</v>
      </c>
      <c r="LA36">
        <v>1.8151219999999999E-2</v>
      </c>
      <c r="LB36">
        <v>0.4594067</v>
      </c>
      <c r="LC36">
        <v>15.123049999999999</v>
      </c>
      <c r="LD36">
        <v>3.2792780000000001E-5</v>
      </c>
      <c r="LE36">
        <v>1.7274250000000001E-2</v>
      </c>
      <c r="LF36">
        <v>0.45939790000000003</v>
      </c>
      <c r="LG36">
        <v>14.4025</v>
      </c>
      <c r="LH36">
        <v>3.1399899999999997E-5</v>
      </c>
      <c r="LI36">
        <v>1.653632E-2</v>
      </c>
      <c r="LJ36">
        <v>0.4593989</v>
      </c>
      <c r="LK36">
        <v>13.621779999999999</v>
      </c>
      <c r="LL36">
        <v>3.014228E-5</v>
      </c>
      <c r="LM36">
        <v>1.587622E-2</v>
      </c>
      <c r="LN36">
        <v>0.45934730000000001</v>
      </c>
      <c r="LO36">
        <v>13.291090000000001</v>
      </c>
      <c r="LP36">
        <v>2.9035370000000001E-5</v>
      </c>
      <c r="LQ36">
        <v>1.5293350000000001E-2</v>
      </c>
      <c r="LR36">
        <v>0.45920260000000002</v>
      </c>
      <c r="LS36">
        <v>14.091229999999999</v>
      </c>
      <c r="LT36">
        <v>2.8433440000000001E-5</v>
      </c>
      <c r="LU36">
        <v>1.494872E-2</v>
      </c>
      <c r="LV36">
        <v>0.45897379999999999</v>
      </c>
      <c r="LW36">
        <v>15.478759999999999</v>
      </c>
      <c r="LX36">
        <v>2.8382E-5</v>
      </c>
      <c r="LY36">
        <v>1.491778E-2</v>
      </c>
      <c r="LZ36">
        <v>0.45868229999999999</v>
      </c>
      <c r="MA36">
        <v>17.097770000000001</v>
      </c>
      <c r="MB36">
        <v>2.8127119999999998E-5</v>
      </c>
      <c r="MC36">
        <v>1.481493E-2</v>
      </c>
      <c r="MD36">
        <v>0.45836549999999998</v>
      </c>
      <c r="ME36">
        <v>18.078009999999999</v>
      </c>
      <c r="MF36">
        <v>2.756939E-5</v>
      </c>
      <c r="MG36">
        <v>1.455293E-2</v>
      </c>
      <c r="MH36">
        <v>0.45804600000000001</v>
      </c>
      <c r="MI36">
        <v>17.95722</v>
      </c>
      <c r="MJ36">
        <v>2.6745429999999998E-5</v>
      </c>
      <c r="MK36">
        <v>1.4145680000000001E-2</v>
      </c>
      <c r="ML36">
        <v>0.45770450000000001</v>
      </c>
      <c r="MM36">
        <v>16.567409999999999</v>
      </c>
      <c r="MN36">
        <v>2.5834640000000001E-5</v>
      </c>
      <c r="MO36">
        <v>1.3681860000000001E-2</v>
      </c>
      <c r="MP36">
        <v>0.45736280000000001</v>
      </c>
      <c r="MQ36">
        <v>14.987959999999999</v>
      </c>
      <c r="MR36">
        <v>2.491809E-5</v>
      </c>
      <c r="MS36">
        <v>1.321169E-2</v>
      </c>
      <c r="MT36">
        <v>0.4570284</v>
      </c>
      <c r="MU36">
        <v>13.757400000000001</v>
      </c>
      <c r="MV36">
        <v>2.3988879999999999E-5</v>
      </c>
      <c r="MW36">
        <v>1.2728420000000001E-2</v>
      </c>
      <c r="MX36">
        <v>0.45668579999999998</v>
      </c>
      <c r="MY36">
        <v>13.800409999999999</v>
      </c>
      <c r="MZ36">
        <v>2.312185E-5</v>
      </c>
      <c r="NA36">
        <v>1.2279160000000001E-2</v>
      </c>
      <c r="NB36">
        <v>0.45635290000000001</v>
      </c>
      <c r="NC36">
        <v>14.77403</v>
      </c>
      <c r="ND36">
        <v>2.226493E-5</v>
      </c>
      <c r="NE36">
        <v>1.1832769999999999E-2</v>
      </c>
      <c r="NF36">
        <v>0.45635290000000001</v>
      </c>
      <c r="NG36">
        <v>14.77403</v>
      </c>
      <c r="NH36">
        <v>2.226493E-5</v>
      </c>
      <c r="NI36">
        <v>1.1832769999999999E-2</v>
      </c>
      <c r="NJ36">
        <v>0.45635290000000001</v>
      </c>
      <c r="NK36">
        <v>14.77403</v>
      </c>
      <c r="NL36">
        <v>2.226493E-5</v>
      </c>
      <c r="NM36">
        <v>1.1832769999999999E-2</v>
      </c>
      <c r="NN36">
        <v>0.45635290000000001</v>
      </c>
      <c r="NO36">
        <v>14.77403</v>
      </c>
      <c r="NP36">
        <v>2.226493E-5</v>
      </c>
      <c r="NQ36">
        <v>1.1832769999999999E-2</v>
      </c>
      <c r="NR36">
        <v>0.45635290000000001</v>
      </c>
      <c r="NS36">
        <v>14.77403</v>
      </c>
      <c r="NT36">
        <v>2.226493E-5</v>
      </c>
      <c r="NU36">
        <v>1.1832769999999999E-2</v>
      </c>
      <c r="NV36">
        <v>0.45635290000000001</v>
      </c>
      <c r="NW36">
        <v>14.77403</v>
      </c>
      <c r="NX36">
        <v>2.226493E-5</v>
      </c>
      <c r="NY36">
        <v>1.1832769999999999E-2</v>
      </c>
      <c r="NZ36">
        <v>0.45635290000000001</v>
      </c>
      <c r="OA36">
        <v>14.77403</v>
      </c>
      <c r="OB36">
        <v>2.226493E-5</v>
      </c>
      <c r="OC36">
        <v>1.1832769999999999E-2</v>
      </c>
      <c r="OD36">
        <v>0.45635290000000001</v>
      </c>
      <c r="OE36">
        <v>14.77403</v>
      </c>
      <c r="OF36">
        <v>2.226493E-5</v>
      </c>
      <c r="OG36">
        <v>1.1832769999999999E-2</v>
      </c>
      <c r="OH36">
        <v>0.45635290000000001</v>
      </c>
      <c r="OI36">
        <v>14.77403</v>
      </c>
      <c r="OJ36">
        <v>2.226493E-5</v>
      </c>
      <c r="OK36">
        <v>1.1832769999999999E-2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0.60766960000000003</v>
      </c>
      <c r="G37">
        <v>14.74457</v>
      </c>
      <c r="H37">
        <v>279.48649999999998</v>
      </c>
      <c r="I37">
        <v>111313.9</v>
      </c>
      <c r="J37">
        <v>0.60613499999999998</v>
      </c>
      <c r="K37">
        <v>15.53425</v>
      </c>
      <c r="L37">
        <v>48.003019999999999</v>
      </c>
      <c r="M37">
        <v>25059.34</v>
      </c>
      <c r="N37">
        <v>0.60458179999999995</v>
      </c>
      <c r="O37">
        <v>16.438289999999999</v>
      </c>
      <c r="P37">
        <v>1.0987340000000001</v>
      </c>
      <c r="Q37">
        <v>653.28859999999997</v>
      </c>
      <c r="R37">
        <v>0.60301890000000002</v>
      </c>
      <c r="S37">
        <v>17.160769999999999</v>
      </c>
      <c r="T37">
        <v>8.9415599999999998E-2</v>
      </c>
      <c r="U37">
        <v>40.723140000000001</v>
      </c>
      <c r="V37">
        <v>0.60142830000000003</v>
      </c>
      <c r="W37">
        <v>17.40652</v>
      </c>
      <c r="X37" s="1">
        <v>7.0614549999999998E-2</v>
      </c>
      <c r="Y37">
        <v>30.167829999999999</v>
      </c>
      <c r="Z37">
        <v>0.59983249999999999</v>
      </c>
      <c r="AA37">
        <v>17.088850000000001</v>
      </c>
      <c r="AB37" s="1">
        <v>6.3436140000000002E-2</v>
      </c>
      <c r="AC37">
        <v>27.12959</v>
      </c>
      <c r="AD37">
        <v>0.59820620000000002</v>
      </c>
      <c r="AE37">
        <v>16.16309</v>
      </c>
      <c r="AF37" s="1">
        <v>5.708332E-2</v>
      </c>
      <c r="AG37" s="1">
        <v>24.46124</v>
      </c>
      <c r="AH37">
        <v>0.59647320000000004</v>
      </c>
      <c r="AI37">
        <v>15.133699999999999</v>
      </c>
      <c r="AJ37" s="1">
        <v>5.1546370000000001E-2</v>
      </c>
      <c r="AK37" s="1">
        <v>22.133400000000002</v>
      </c>
      <c r="AL37">
        <v>0.59399000000000002</v>
      </c>
      <c r="AM37">
        <v>14.650499999999999</v>
      </c>
      <c r="AN37" s="1">
        <v>4.8075220000000002E-2</v>
      </c>
      <c r="AO37" s="1">
        <v>20.599219999999999</v>
      </c>
      <c r="AP37">
        <v>0.59009990000000001</v>
      </c>
      <c r="AQ37">
        <v>15.36946</v>
      </c>
      <c r="AR37" s="1">
        <v>5.2323830000000002E-2</v>
      </c>
      <c r="AS37" s="1">
        <v>22.38241</v>
      </c>
      <c r="AT37">
        <v>0.58525210000000005</v>
      </c>
      <c r="AU37">
        <v>16.372620000000001</v>
      </c>
      <c r="AV37" s="1">
        <v>5.512276E-2</v>
      </c>
      <c r="AW37" s="1">
        <v>23.89752</v>
      </c>
      <c r="AX37">
        <v>0.58017149999999995</v>
      </c>
      <c r="AY37">
        <v>17.147950000000002</v>
      </c>
      <c r="AZ37" s="1">
        <v>5.284643E-2</v>
      </c>
      <c r="BA37" s="1">
        <v>23.190010000000001</v>
      </c>
      <c r="BB37">
        <v>0.57486950000000003</v>
      </c>
      <c r="BC37">
        <v>17.40042</v>
      </c>
      <c r="BD37" s="1">
        <v>4.82818E-2</v>
      </c>
      <c r="BE37" s="1">
        <v>21.40701</v>
      </c>
      <c r="BF37">
        <v>0.5694901</v>
      </c>
      <c r="BG37">
        <v>16.948889999999999</v>
      </c>
      <c r="BH37" s="1">
        <v>4.290451E-2</v>
      </c>
      <c r="BI37" s="1">
        <v>19.211120000000001</v>
      </c>
      <c r="BJ37">
        <v>0.56397030000000004</v>
      </c>
      <c r="BK37">
        <v>16.130759999999999</v>
      </c>
      <c r="BL37" s="1">
        <v>3.7763320000000003E-2</v>
      </c>
      <c r="BM37" s="1">
        <v>17.06315</v>
      </c>
      <c r="BN37">
        <v>0.55839830000000001</v>
      </c>
      <c r="BO37">
        <v>15.291040000000001</v>
      </c>
      <c r="BP37" s="1">
        <v>3.3415960000000001E-2</v>
      </c>
      <c r="BQ37" s="1">
        <v>15.232329999999999</v>
      </c>
      <c r="BR37">
        <v>0.55267379999999999</v>
      </c>
      <c r="BS37">
        <v>14.852539999999999</v>
      </c>
      <c r="BT37" s="1">
        <v>2.9289800000000001E-2</v>
      </c>
      <c r="BU37" s="1">
        <v>13.485279999999999</v>
      </c>
      <c r="BV37">
        <v>0.54678159999999998</v>
      </c>
      <c r="BW37">
        <v>14.94674</v>
      </c>
      <c r="BX37" s="1">
        <v>2.580437E-2</v>
      </c>
      <c r="BY37" s="1">
        <v>11.9961</v>
      </c>
      <c r="BZ37">
        <v>0.54076690000000005</v>
      </c>
      <c r="CA37">
        <v>15.63045</v>
      </c>
      <c r="CB37" s="1">
        <v>2.2556380000000001E-2</v>
      </c>
      <c r="CC37" s="1">
        <v>10.597910000000001</v>
      </c>
      <c r="CD37">
        <v>0.53472920000000002</v>
      </c>
      <c r="CE37">
        <v>16.164480000000001</v>
      </c>
      <c r="CF37" s="1">
        <v>1.9731309999999998E-2</v>
      </c>
      <c r="CG37" s="1">
        <v>9.3648229999999995</v>
      </c>
      <c r="CH37">
        <v>0.52857370000000004</v>
      </c>
      <c r="CI37">
        <v>16.460660000000001</v>
      </c>
      <c r="CJ37" s="1">
        <v>1.7259400000000001E-2</v>
      </c>
      <c r="CK37" s="1">
        <v>8.2801760000000009</v>
      </c>
      <c r="CL37">
        <v>0.52232219999999996</v>
      </c>
      <c r="CM37">
        <v>15.981</v>
      </c>
      <c r="CN37" s="1">
        <v>1.5036320000000001E-2</v>
      </c>
      <c r="CO37" s="1">
        <v>7.2948310000000003</v>
      </c>
      <c r="CP37">
        <v>0.5159572</v>
      </c>
      <c r="CQ37">
        <v>15.35441</v>
      </c>
      <c r="CR37" s="1">
        <v>1.3084749999999999E-2</v>
      </c>
      <c r="CS37" s="1">
        <v>6.4186990000000002</v>
      </c>
      <c r="CT37">
        <v>0.51007389999999997</v>
      </c>
      <c r="CU37">
        <v>14.753450000000001</v>
      </c>
      <c r="CV37" s="1">
        <v>1.147047E-2</v>
      </c>
      <c r="CW37" s="1">
        <v>5.6831250000000004</v>
      </c>
      <c r="CX37">
        <v>0.50409490000000001</v>
      </c>
      <c r="CY37">
        <v>14.426679999999999</v>
      </c>
      <c r="CZ37" s="1">
        <v>1.0081720000000001E-2</v>
      </c>
      <c r="DA37" s="1">
        <v>5.0535290000000002</v>
      </c>
      <c r="DB37">
        <v>0.49791829999999998</v>
      </c>
      <c r="DC37">
        <v>14.369289999999999</v>
      </c>
      <c r="DD37" s="1">
        <v>8.7235809999999993E-3</v>
      </c>
      <c r="DE37" s="1">
        <v>4.4237529999999996</v>
      </c>
      <c r="DF37">
        <v>0.49156100000000003</v>
      </c>
      <c r="DG37">
        <v>14.80256</v>
      </c>
      <c r="DH37" s="1">
        <v>7.5582039999999998E-3</v>
      </c>
      <c r="DI37" s="1">
        <v>3.8774950000000001</v>
      </c>
      <c r="DJ37">
        <v>0.48528939999999998</v>
      </c>
      <c r="DK37">
        <v>15.443809999999999</v>
      </c>
      <c r="DL37" s="1">
        <v>6.5403550000000003E-3</v>
      </c>
      <c r="DM37" s="1">
        <v>3.392604</v>
      </c>
      <c r="DN37">
        <v>0.47853760000000001</v>
      </c>
      <c r="DO37">
        <v>16.138829999999999</v>
      </c>
      <c r="DP37" s="1">
        <v>5.6638740000000002E-3</v>
      </c>
      <c r="DQ37" s="1">
        <v>2.9752679999999998</v>
      </c>
      <c r="DR37">
        <v>0.4717268</v>
      </c>
      <c r="DS37">
        <v>16.01746</v>
      </c>
      <c r="DT37" s="1">
        <v>4.882974E-3</v>
      </c>
      <c r="DU37" s="1">
        <v>2.5981190000000001</v>
      </c>
      <c r="DV37">
        <v>0.46471610000000002</v>
      </c>
      <c r="DW37">
        <v>15.35505</v>
      </c>
      <c r="DX37" s="1">
        <v>4.1971170000000002E-3</v>
      </c>
      <c r="DY37" s="1">
        <v>2.2633160000000001</v>
      </c>
      <c r="DZ37">
        <v>0.45788040000000002</v>
      </c>
      <c r="EA37">
        <v>14.57342</v>
      </c>
      <c r="EB37" s="1">
        <v>3.6283830000000002E-3</v>
      </c>
      <c r="EC37" s="1">
        <v>1.980936</v>
      </c>
      <c r="ED37">
        <v>0.45126179999999999</v>
      </c>
      <c r="EE37">
        <v>14.08516</v>
      </c>
      <c r="EF37" s="1">
        <v>3.1325200000000002E-3</v>
      </c>
      <c r="EG37" s="1">
        <v>1.734335</v>
      </c>
      <c r="EH37">
        <v>0.4452335</v>
      </c>
      <c r="EI37">
        <v>14.54238</v>
      </c>
      <c r="EJ37" s="1">
        <v>2.6213539999999998E-3</v>
      </c>
      <c r="EK37" s="1">
        <v>1.474696</v>
      </c>
      <c r="EL37">
        <v>0.44001839999999998</v>
      </c>
      <c r="EM37">
        <v>15.34815</v>
      </c>
      <c r="EN37" s="1">
        <v>2.0737989999999999E-3</v>
      </c>
      <c r="EO37" s="1">
        <v>1.1838420000000001</v>
      </c>
      <c r="EP37">
        <v>0.43505830000000001</v>
      </c>
      <c r="EQ37">
        <v>16.00067</v>
      </c>
      <c r="ER37" s="1">
        <v>1.6369690000000001E-3</v>
      </c>
      <c r="ES37" s="1">
        <v>0.94223369999999995</v>
      </c>
      <c r="ET37">
        <v>0.43034640000000002</v>
      </c>
      <c r="EU37">
        <v>16.514800000000001</v>
      </c>
      <c r="EV37" s="1">
        <v>1.340019E-3</v>
      </c>
      <c r="EW37" s="1">
        <v>0.77659270000000002</v>
      </c>
      <c r="EX37">
        <v>0.42564649999999998</v>
      </c>
      <c r="EY37">
        <v>16.34187</v>
      </c>
      <c r="EZ37" s="1">
        <v>1.1215109999999999E-3</v>
      </c>
      <c r="FA37" s="1">
        <v>0.65486219999999995</v>
      </c>
      <c r="FB37">
        <v>0.42096339999999999</v>
      </c>
      <c r="FC37">
        <v>15.421530000000001</v>
      </c>
      <c r="FD37" s="1">
        <v>9.6358360000000005E-4</v>
      </c>
      <c r="FE37" s="1">
        <v>0.56693649999999995</v>
      </c>
      <c r="FF37">
        <v>0.41618820000000001</v>
      </c>
      <c r="FG37">
        <v>14.34807</v>
      </c>
      <c r="FH37" s="1">
        <v>8.3780249999999997E-4</v>
      </c>
      <c r="FI37" s="1">
        <v>0.49718299999999999</v>
      </c>
      <c r="FJ37">
        <v>0.4117749</v>
      </c>
      <c r="FK37">
        <v>13.396190000000001</v>
      </c>
      <c r="FL37" s="1">
        <v>7.4491569999999999E-4</v>
      </c>
      <c r="FM37" s="1">
        <v>0.44521470000000002</v>
      </c>
      <c r="FN37">
        <v>0.40854020000000002</v>
      </c>
      <c r="FO37">
        <v>13.752739999999999</v>
      </c>
      <c r="FP37" s="1">
        <v>6.3013520000000005E-4</v>
      </c>
      <c r="FQ37" s="1">
        <v>0.38210060000000001</v>
      </c>
      <c r="FR37">
        <v>0.40636250000000002</v>
      </c>
      <c r="FS37">
        <v>14.94472</v>
      </c>
      <c r="FT37" s="1">
        <v>4.6856829999999998E-4</v>
      </c>
      <c r="FU37" s="1">
        <v>0.28819479999999997</v>
      </c>
      <c r="FV37">
        <v>0.4049007</v>
      </c>
      <c r="FW37">
        <v>16.39874</v>
      </c>
      <c r="FX37" s="1">
        <v>3.3560019999999999E-4</v>
      </c>
      <c r="FY37" s="1">
        <v>0.2068064</v>
      </c>
      <c r="FZ37">
        <v>0.40386169999999999</v>
      </c>
      <c r="GA37">
        <v>17.360309999999998</v>
      </c>
      <c r="GB37" s="1">
        <v>2.5359630000000002E-4</v>
      </c>
      <c r="GC37" s="1">
        <v>0.1553081</v>
      </c>
      <c r="GD37">
        <v>0.40302480000000002</v>
      </c>
      <c r="GE37">
        <v>17.033270000000002</v>
      </c>
      <c r="GF37" s="1">
        <v>2.0700650000000001E-4</v>
      </c>
      <c r="GG37" s="1">
        <v>0.12580930000000001</v>
      </c>
      <c r="GH37">
        <v>0.40230559999999999</v>
      </c>
      <c r="GI37">
        <v>15.672980000000001</v>
      </c>
      <c r="GJ37" s="1">
        <v>1.7924600000000001E-4</v>
      </c>
      <c r="GK37" s="1">
        <v>0.10829030000000001</v>
      </c>
      <c r="GL37">
        <v>0.40167890000000001</v>
      </c>
      <c r="GM37">
        <v>14.156969999999999</v>
      </c>
      <c r="GN37" s="1">
        <v>1.6117200000000001E-4</v>
      </c>
      <c r="GO37" s="1">
        <v>9.6963579999999994E-2</v>
      </c>
      <c r="GP37">
        <v>0.40114070000000002</v>
      </c>
      <c r="GQ37">
        <v>13.042210000000001</v>
      </c>
      <c r="GR37" s="1">
        <v>1.480249E-4</v>
      </c>
      <c r="GS37" s="1">
        <v>8.8767780000000004E-2</v>
      </c>
      <c r="GT37">
        <v>0.40076990000000001</v>
      </c>
      <c r="GU37">
        <v>13.516170000000001</v>
      </c>
      <c r="GV37" s="1">
        <v>1.3521010000000001E-4</v>
      </c>
      <c r="GW37" s="1">
        <v>8.1042000000000003E-2</v>
      </c>
      <c r="GX37">
        <v>0.40057700000000002</v>
      </c>
      <c r="GY37">
        <v>14.790520000000001</v>
      </c>
      <c r="GZ37" s="1">
        <v>1.193616E-4</v>
      </c>
      <c r="HA37" s="1">
        <v>7.1550249999999996E-2</v>
      </c>
      <c r="HB37">
        <v>0.40047090000000002</v>
      </c>
      <c r="HC37">
        <v>16.315860000000001</v>
      </c>
      <c r="HD37" s="1">
        <v>1.056879E-4</v>
      </c>
      <c r="HE37" s="1">
        <v>6.3092369999999995E-2</v>
      </c>
      <c r="HF37">
        <v>0.40040530000000002</v>
      </c>
      <c r="HG37">
        <v>17.176649999999999</v>
      </c>
      <c r="HH37">
        <v>9.5960680000000003E-5</v>
      </c>
      <c r="HI37" s="1">
        <v>5.6992960000000002E-2</v>
      </c>
      <c r="HJ37">
        <v>0.40038059999999998</v>
      </c>
      <c r="HK37">
        <v>16.817080000000001</v>
      </c>
      <c r="HL37">
        <v>8.9036150000000003E-5</v>
      </c>
      <c r="HM37" s="1">
        <v>5.2616129999999997E-2</v>
      </c>
      <c r="HN37">
        <v>0.40038299999999999</v>
      </c>
      <c r="HO37">
        <v>15.416090000000001</v>
      </c>
      <c r="HP37">
        <v>8.3693099999999993E-5</v>
      </c>
      <c r="HQ37" s="1">
        <v>4.926084E-2</v>
      </c>
      <c r="HR37">
        <v>0.4003777</v>
      </c>
      <c r="HS37">
        <v>13.934839999999999</v>
      </c>
      <c r="HT37">
        <v>7.9196920000000002E-5</v>
      </c>
      <c r="HU37" s="1">
        <v>4.6435120000000003E-2</v>
      </c>
      <c r="HV37">
        <v>0.4004762</v>
      </c>
      <c r="HW37">
        <v>12.859819999999999</v>
      </c>
      <c r="HX37">
        <v>7.5193399999999997E-5</v>
      </c>
      <c r="HY37" s="1">
        <v>4.392853E-2</v>
      </c>
      <c r="HZ37">
        <v>0.4008196</v>
      </c>
      <c r="IA37">
        <v>13.217280000000001</v>
      </c>
      <c r="IB37">
        <v>6.9039060000000005E-5</v>
      </c>
      <c r="IC37" s="1">
        <v>4.0374769999999997E-2</v>
      </c>
      <c r="ID37">
        <v>0.40140179999999998</v>
      </c>
      <c r="IE37">
        <v>13.72856</v>
      </c>
      <c r="IF37">
        <v>5.8413399999999999E-5</v>
      </c>
      <c r="IG37" s="1">
        <v>3.423433E-2</v>
      </c>
      <c r="IH37">
        <v>0.40214490000000003</v>
      </c>
      <c r="II37">
        <v>14.836729999999999</v>
      </c>
      <c r="IJ37">
        <v>4.8883639999999997E-5</v>
      </c>
      <c r="IK37">
        <v>2.8483229999999998E-2</v>
      </c>
      <c r="IL37">
        <v>0.40293980000000001</v>
      </c>
      <c r="IM37">
        <v>15.56711</v>
      </c>
      <c r="IN37">
        <v>4.2786929999999997E-5</v>
      </c>
      <c r="IO37">
        <v>2.4706269999999999E-2</v>
      </c>
      <c r="IP37">
        <v>0.40377689999999999</v>
      </c>
      <c r="IQ37">
        <v>15.60019</v>
      </c>
      <c r="IR37">
        <v>3.9173389999999999E-5</v>
      </c>
      <c r="IS37">
        <v>2.2436290000000001E-2</v>
      </c>
      <c r="IT37">
        <v>0.40464860000000002</v>
      </c>
      <c r="IU37">
        <v>14.939920000000001</v>
      </c>
      <c r="IV37">
        <v>3.691547E-5</v>
      </c>
      <c r="IW37">
        <v>2.100894E-2</v>
      </c>
      <c r="IX37">
        <v>0.40552310000000003</v>
      </c>
      <c r="IY37">
        <v>13.890219999999999</v>
      </c>
      <c r="IZ37">
        <v>3.519019E-5</v>
      </c>
      <c r="JA37">
        <v>1.992911E-2</v>
      </c>
      <c r="JB37">
        <v>0.40624070000000001</v>
      </c>
      <c r="JC37">
        <v>13.150080000000001</v>
      </c>
      <c r="JD37">
        <v>3.3931270000000003E-5</v>
      </c>
      <c r="JE37">
        <v>1.912517E-2</v>
      </c>
      <c r="JF37">
        <v>0.40664800000000001</v>
      </c>
      <c r="JG37">
        <v>13.89175</v>
      </c>
      <c r="JH37">
        <v>3.5431430000000003E-5</v>
      </c>
      <c r="JI37">
        <v>1.9713250000000002E-2</v>
      </c>
      <c r="JJ37">
        <v>0.4067461</v>
      </c>
      <c r="JK37">
        <v>15.40889</v>
      </c>
      <c r="JL37">
        <v>4.1597100000000002E-5</v>
      </c>
      <c r="JM37">
        <v>2.2970939999999999E-2</v>
      </c>
      <c r="JN37">
        <v>0.40665210000000002</v>
      </c>
      <c r="JO37">
        <v>17.102039999999999</v>
      </c>
      <c r="JP37">
        <v>4.7048339999999998E-5</v>
      </c>
      <c r="JQ37">
        <v>2.6098960000000001E-2</v>
      </c>
      <c r="JR37">
        <v>0.40646700000000002</v>
      </c>
      <c r="JS37">
        <v>18.159189999999999</v>
      </c>
      <c r="JT37">
        <v>4.9413909999999999E-5</v>
      </c>
      <c r="JU37">
        <v>2.7550700000000001E-2</v>
      </c>
      <c r="JV37">
        <v>0.40621580000000002</v>
      </c>
      <c r="JW37">
        <v>17.822469999999999</v>
      </c>
      <c r="JX37">
        <v>4.956698E-5</v>
      </c>
      <c r="JY37">
        <v>2.7724579999999999E-2</v>
      </c>
      <c r="JZ37">
        <v>0.40595619999999999</v>
      </c>
      <c r="KA37">
        <v>16.36449</v>
      </c>
      <c r="KB37">
        <v>4.8512469999999998E-5</v>
      </c>
      <c r="KC37">
        <v>2.7183249999999999E-2</v>
      </c>
      <c r="KD37">
        <v>0.40567950000000003</v>
      </c>
      <c r="KE37">
        <v>14.74869</v>
      </c>
      <c r="KF37">
        <v>4.6976220000000001E-5</v>
      </c>
      <c r="KG37">
        <v>2.6351010000000001E-2</v>
      </c>
      <c r="KH37">
        <v>0.40542630000000002</v>
      </c>
      <c r="KI37">
        <v>13.544420000000001</v>
      </c>
      <c r="KJ37">
        <v>4.5157319999999997E-5</v>
      </c>
      <c r="KK37">
        <v>2.5351169999999999E-2</v>
      </c>
      <c r="KL37">
        <v>0.40526400000000001</v>
      </c>
      <c r="KM37">
        <v>13.687419999999999</v>
      </c>
      <c r="KN37">
        <v>4.2864229999999997E-5</v>
      </c>
      <c r="KO37">
        <v>2.41105E-2</v>
      </c>
      <c r="KP37">
        <v>0.405167</v>
      </c>
      <c r="KQ37">
        <v>14.51881</v>
      </c>
      <c r="KR37">
        <v>3.982104E-5</v>
      </c>
      <c r="KS37">
        <v>2.2436049999999999E-2</v>
      </c>
      <c r="KT37">
        <v>0.40512100000000001</v>
      </c>
      <c r="KU37">
        <v>15.247310000000001</v>
      </c>
      <c r="KV37">
        <v>3.697862E-5</v>
      </c>
      <c r="KW37">
        <v>2.0826669999999999E-2</v>
      </c>
      <c r="KX37">
        <v>0.40509430000000002</v>
      </c>
      <c r="KY37">
        <v>15.66696</v>
      </c>
      <c r="KZ37">
        <v>3.4829090000000001E-5</v>
      </c>
      <c r="LA37">
        <v>1.9595410000000001E-2</v>
      </c>
      <c r="LB37">
        <v>0.40506110000000001</v>
      </c>
      <c r="LC37">
        <v>15.23419</v>
      </c>
      <c r="LD37">
        <v>3.3110790000000001E-5</v>
      </c>
      <c r="LE37">
        <v>1.8620910000000001E-2</v>
      </c>
      <c r="LF37">
        <v>0.40506720000000002</v>
      </c>
      <c r="LG37">
        <v>14.5306</v>
      </c>
      <c r="LH37">
        <v>3.167078E-5</v>
      </c>
      <c r="LI37">
        <v>1.7807960000000001E-2</v>
      </c>
      <c r="LJ37">
        <v>0.405057</v>
      </c>
      <c r="LK37">
        <v>13.737069999999999</v>
      </c>
      <c r="LL37">
        <v>3.038861E-5</v>
      </c>
      <c r="LM37">
        <v>1.7090000000000001E-2</v>
      </c>
      <c r="LN37">
        <v>0.40501720000000002</v>
      </c>
      <c r="LO37">
        <v>13.338889999999999</v>
      </c>
      <c r="LP37">
        <v>2.9248570000000001E-5</v>
      </c>
      <c r="LQ37">
        <v>1.6450949999999999E-2</v>
      </c>
      <c r="LR37">
        <v>0.40491440000000001</v>
      </c>
      <c r="LS37">
        <v>14.04175</v>
      </c>
      <c r="LT37">
        <v>2.850651E-5</v>
      </c>
      <c r="LU37">
        <v>1.6016800000000001E-2</v>
      </c>
      <c r="LV37">
        <v>0.4047135</v>
      </c>
      <c r="LW37">
        <v>15.379099999999999</v>
      </c>
      <c r="LX37">
        <v>2.8386660000000001E-5</v>
      </c>
      <c r="LY37">
        <v>1.5943189999999999E-2</v>
      </c>
      <c r="LZ37">
        <v>0.40446110000000002</v>
      </c>
      <c r="MA37">
        <v>17.009550000000001</v>
      </c>
      <c r="MB37">
        <v>2.8189740000000002E-5</v>
      </c>
      <c r="MC37">
        <v>1.5860099999999999E-2</v>
      </c>
      <c r="MD37">
        <v>0.40419690000000003</v>
      </c>
      <c r="ME37">
        <v>18.09919</v>
      </c>
      <c r="MF37">
        <v>2.7692570000000001E-5</v>
      </c>
      <c r="MG37">
        <v>1.561101E-2</v>
      </c>
      <c r="MH37">
        <v>0.40390730000000002</v>
      </c>
      <c r="MI37">
        <v>18.107659999999999</v>
      </c>
      <c r="MJ37">
        <v>2.6914650000000002E-5</v>
      </c>
      <c r="MK37">
        <v>1.520109E-2</v>
      </c>
      <c r="ML37">
        <v>0.40362310000000001</v>
      </c>
      <c r="MM37">
        <v>16.822669999999999</v>
      </c>
      <c r="MN37">
        <v>2.601591E-5</v>
      </c>
      <c r="MO37">
        <v>1.4713189999999999E-2</v>
      </c>
      <c r="MP37">
        <v>0.40333619999999998</v>
      </c>
      <c r="MQ37">
        <v>15.25742</v>
      </c>
      <c r="MR37">
        <v>2.510382E-5</v>
      </c>
      <c r="MS37">
        <v>1.4213109999999999E-2</v>
      </c>
      <c r="MT37">
        <v>0.40304060000000003</v>
      </c>
      <c r="MU37">
        <v>13.94256</v>
      </c>
      <c r="MV37">
        <v>2.4166330000000001E-5</v>
      </c>
      <c r="MW37">
        <v>1.3694899999999999E-2</v>
      </c>
      <c r="MX37">
        <v>0.40274480000000001</v>
      </c>
      <c r="MY37">
        <v>13.82</v>
      </c>
      <c r="MZ37">
        <v>2.329602E-5</v>
      </c>
      <c r="NA37">
        <v>1.3212679999999999E-2</v>
      </c>
      <c r="NB37">
        <v>0.40244829999999998</v>
      </c>
      <c r="NC37">
        <v>14.704409999999999</v>
      </c>
      <c r="ND37">
        <v>2.2433119999999998E-5</v>
      </c>
      <c r="NE37">
        <v>1.2733639999999999E-2</v>
      </c>
      <c r="NF37">
        <v>0.40244829999999998</v>
      </c>
      <c r="NG37">
        <v>14.704409999999999</v>
      </c>
      <c r="NH37">
        <v>2.2433119999999998E-5</v>
      </c>
      <c r="NI37">
        <v>1.2733639999999999E-2</v>
      </c>
      <c r="NJ37">
        <v>0.40244829999999998</v>
      </c>
      <c r="NK37">
        <v>14.704409999999999</v>
      </c>
      <c r="NL37">
        <v>2.2433119999999998E-5</v>
      </c>
      <c r="NM37">
        <v>1.2733639999999999E-2</v>
      </c>
      <c r="NN37">
        <v>0.40244829999999998</v>
      </c>
      <c r="NO37">
        <v>14.704409999999999</v>
      </c>
      <c r="NP37">
        <v>2.2433119999999998E-5</v>
      </c>
      <c r="NQ37">
        <v>1.2733639999999999E-2</v>
      </c>
      <c r="NR37">
        <v>0.40244829999999998</v>
      </c>
      <c r="NS37">
        <v>14.704409999999999</v>
      </c>
      <c r="NT37">
        <v>2.2433119999999998E-5</v>
      </c>
      <c r="NU37">
        <v>1.2733639999999999E-2</v>
      </c>
      <c r="NV37">
        <v>0.40244829999999998</v>
      </c>
      <c r="NW37">
        <v>14.704409999999999</v>
      </c>
      <c r="NX37">
        <v>2.2433119999999998E-5</v>
      </c>
      <c r="NY37">
        <v>1.2733639999999999E-2</v>
      </c>
      <c r="NZ37">
        <v>0.40244829999999998</v>
      </c>
      <c r="OA37">
        <v>14.704409999999999</v>
      </c>
      <c r="OB37">
        <v>2.2433119999999998E-5</v>
      </c>
      <c r="OC37">
        <v>1.2733639999999999E-2</v>
      </c>
      <c r="OD37">
        <v>0.40244829999999998</v>
      </c>
      <c r="OE37">
        <v>14.704409999999999</v>
      </c>
      <c r="OF37">
        <v>2.2433119999999998E-5</v>
      </c>
      <c r="OG37">
        <v>1.2733639999999999E-2</v>
      </c>
      <c r="OH37">
        <v>0.40244829999999998</v>
      </c>
      <c r="OI37">
        <v>14.704409999999999</v>
      </c>
      <c r="OJ37">
        <v>2.2433119999999998E-5</v>
      </c>
      <c r="OK37">
        <v>1.2733639999999999E-2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0.67461939999999998</v>
      </c>
      <c r="G38">
        <v>14.74395</v>
      </c>
      <c r="H38">
        <v>245.45330000000001</v>
      </c>
      <c r="I38">
        <v>82645.95</v>
      </c>
      <c r="J38">
        <v>0.67315919999999996</v>
      </c>
      <c r="K38">
        <v>15.498419999999999</v>
      </c>
      <c r="L38">
        <v>73.092039999999997</v>
      </c>
      <c r="M38">
        <v>32424.54</v>
      </c>
      <c r="N38">
        <v>0.6716974</v>
      </c>
      <c r="O38">
        <v>16.399339999999999</v>
      </c>
      <c r="P38">
        <v>2.2132230000000002</v>
      </c>
      <c r="Q38">
        <v>1123.1130000000001</v>
      </c>
      <c r="R38">
        <v>0.67018180000000005</v>
      </c>
      <c r="S38">
        <v>17.16827</v>
      </c>
      <c r="T38">
        <v>0.10727159999999999</v>
      </c>
      <c r="U38">
        <v>45.185070000000003</v>
      </c>
      <c r="V38">
        <v>0.66865960000000002</v>
      </c>
      <c r="W38">
        <v>17.473680000000002</v>
      </c>
      <c r="X38" s="1">
        <v>7.1711289999999997E-2</v>
      </c>
      <c r="Y38">
        <v>27.022649999999999</v>
      </c>
      <c r="Z38">
        <v>0.6671279</v>
      </c>
      <c r="AA38">
        <v>17.168710000000001</v>
      </c>
      <c r="AB38" s="1">
        <v>6.4262100000000003E-2</v>
      </c>
      <c r="AC38">
        <v>24.216339999999999</v>
      </c>
      <c r="AD38">
        <v>0.66555620000000004</v>
      </c>
      <c r="AE38">
        <v>16.268640000000001</v>
      </c>
      <c r="AF38" s="1">
        <v>5.7816899999999997E-2</v>
      </c>
      <c r="AG38" s="1">
        <v>21.832470000000001</v>
      </c>
      <c r="AH38">
        <v>0.66389469999999995</v>
      </c>
      <c r="AI38">
        <v>15.23997</v>
      </c>
      <c r="AJ38" s="1">
        <v>5.2191319999999999E-2</v>
      </c>
      <c r="AK38" s="1">
        <v>19.747900000000001</v>
      </c>
      <c r="AL38">
        <v>0.66152350000000004</v>
      </c>
      <c r="AM38">
        <v>14.67149</v>
      </c>
      <c r="AN38" s="1">
        <v>4.811265E-2</v>
      </c>
      <c r="AO38" s="1">
        <v>18.199739999999998</v>
      </c>
      <c r="AP38">
        <v>0.65776950000000001</v>
      </c>
      <c r="AQ38">
        <v>15.336169999999999</v>
      </c>
      <c r="AR38" s="1">
        <v>5.1568490000000002E-2</v>
      </c>
      <c r="AS38" s="1">
        <v>19.427949999999999</v>
      </c>
      <c r="AT38">
        <v>0.65292890000000003</v>
      </c>
      <c r="AU38">
        <v>16.32405</v>
      </c>
      <c r="AV38" s="1">
        <v>5.5009389999999998E-2</v>
      </c>
      <c r="AW38" s="1">
        <v>20.989180000000001</v>
      </c>
      <c r="AX38">
        <v>0.6478988</v>
      </c>
      <c r="AY38">
        <v>17.149260000000002</v>
      </c>
      <c r="AZ38" s="1">
        <v>5.3239309999999998E-2</v>
      </c>
      <c r="BA38" s="1">
        <v>20.5702</v>
      </c>
      <c r="BB38">
        <v>0.64263979999999998</v>
      </c>
      <c r="BC38">
        <v>17.462209999999999</v>
      </c>
      <c r="BD38" s="1">
        <v>4.8871949999999997E-2</v>
      </c>
      <c r="BE38" s="1">
        <v>19.083210000000001</v>
      </c>
      <c r="BF38">
        <v>0.6371348</v>
      </c>
      <c r="BG38">
        <v>17.042449999999999</v>
      </c>
      <c r="BH38" s="1">
        <v>4.3558069999999997E-2</v>
      </c>
      <c r="BI38" s="1">
        <v>17.181650000000001</v>
      </c>
      <c r="BJ38">
        <v>0.63130399999999998</v>
      </c>
      <c r="BK38">
        <v>16.23282</v>
      </c>
      <c r="BL38" s="1">
        <v>3.8357870000000002E-2</v>
      </c>
      <c r="BM38" s="1">
        <v>15.27275</v>
      </c>
      <c r="BN38">
        <v>0.62537019999999999</v>
      </c>
      <c r="BO38">
        <v>15.385669999999999</v>
      </c>
      <c r="BP38" s="1">
        <v>3.3925730000000001E-2</v>
      </c>
      <c r="BQ38" s="1">
        <v>13.62801</v>
      </c>
      <c r="BR38">
        <v>0.61930099999999999</v>
      </c>
      <c r="BS38">
        <v>14.885999999999999</v>
      </c>
      <c r="BT38" s="1">
        <v>2.9772610000000001E-2</v>
      </c>
      <c r="BU38" s="1">
        <v>12.083729999999999</v>
      </c>
      <c r="BV38">
        <v>0.61307319999999998</v>
      </c>
      <c r="BW38">
        <v>14.941470000000001</v>
      </c>
      <c r="BX38" s="1">
        <v>2.6221850000000001E-2</v>
      </c>
      <c r="BY38" s="1">
        <v>10.745939999999999</v>
      </c>
      <c r="BZ38">
        <v>0.60670860000000004</v>
      </c>
      <c r="CA38">
        <v>15.600429999999999</v>
      </c>
      <c r="CB38" s="1">
        <v>2.2949199999999999E-2</v>
      </c>
      <c r="CC38" s="1">
        <v>9.5073270000000001</v>
      </c>
      <c r="CD38">
        <v>0.60031250000000003</v>
      </c>
      <c r="CE38">
        <v>16.146830000000001</v>
      </c>
      <c r="CF38" s="1">
        <v>2.006985E-2</v>
      </c>
      <c r="CG38" s="1">
        <v>8.4000269999999997</v>
      </c>
      <c r="CH38">
        <v>0.59381260000000002</v>
      </c>
      <c r="CI38">
        <v>16.483730000000001</v>
      </c>
      <c r="CJ38" s="1">
        <v>1.756193E-2</v>
      </c>
      <c r="CK38" s="1">
        <v>7.4307780000000001</v>
      </c>
      <c r="CL38">
        <v>0.58718110000000001</v>
      </c>
      <c r="CM38">
        <v>16.056190000000001</v>
      </c>
      <c r="CN38" s="1">
        <v>1.5311730000000001E-2</v>
      </c>
      <c r="CO38" s="1">
        <v>6.5528209999999998</v>
      </c>
      <c r="CP38">
        <v>0.58043500000000003</v>
      </c>
      <c r="CQ38">
        <v>15.43953</v>
      </c>
      <c r="CR38" s="1">
        <v>1.332411E-2</v>
      </c>
      <c r="CS38" s="1">
        <v>5.7668569999999999</v>
      </c>
      <c r="CT38">
        <v>0.57358469999999995</v>
      </c>
      <c r="CU38">
        <v>14.80761</v>
      </c>
      <c r="CV38" s="1">
        <v>1.166388E-2</v>
      </c>
      <c r="CW38" s="1">
        <v>5.1008129999999996</v>
      </c>
      <c r="CX38">
        <v>0.56645909999999999</v>
      </c>
      <c r="CY38">
        <v>14.443569999999999</v>
      </c>
      <c r="CZ38" s="1">
        <v>1.0267129999999999E-2</v>
      </c>
      <c r="DA38" s="1">
        <v>4.5425639999999996</v>
      </c>
      <c r="DB38">
        <v>0.55916310000000002</v>
      </c>
      <c r="DC38">
        <v>14.370620000000001</v>
      </c>
      <c r="DD38" s="1">
        <v>8.8975689999999993E-3</v>
      </c>
      <c r="DE38" s="1">
        <v>3.9849410000000001</v>
      </c>
      <c r="DF38">
        <v>0.55164299999999999</v>
      </c>
      <c r="DG38">
        <v>14.77463</v>
      </c>
      <c r="DH38" s="1">
        <v>7.7123299999999999E-3</v>
      </c>
      <c r="DI38" s="1">
        <v>3.4950589999999999</v>
      </c>
      <c r="DJ38">
        <v>0.54421520000000001</v>
      </c>
      <c r="DK38">
        <v>15.40099</v>
      </c>
      <c r="DL38" s="1">
        <v>6.6717629999999998E-3</v>
      </c>
      <c r="DM38" s="1">
        <v>3.0586039999999999</v>
      </c>
      <c r="DN38">
        <v>0.53628690000000001</v>
      </c>
      <c r="DO38">
        <v>16.11176</v>
      </c>
      <c r="DP38" s="1">
        <v>5.7816719999999999E-3</v>
      </c>
      <c r="DQ38" s="1">
        <v>2.6846709999999998</v>
      </c>
      <c r="DR38">
        <v>0.5282599</v>
      </c>
      <c r="DS38">
        <v>16.065940000000001</v>
      </c>
      <c r="DT38" s="1">
        <v>4.9884109999999999E-3</v>
      </c>
      <c r="DU38" s="1">
        <v>2.3470800000000001</v>
      </c>
      <c r="DV38">
        <v>0.52004709999999998</v>
      </c>
      <c r="DW38">
        <v>15.44675</v>
      </c>
      <c r="DX38" s="1">
        <v>4.2905560000000001E-3</v>
      </c>
      <c r="DY38" s="1">
        <v>2.046643</v>
      </c>
      <c r="DZ38">
        <v>0.51196609999999998</v>
      </c>
      <c r="EA38">
        <v>14.67789</v>
      </c>
      <c r="EB38" s="1">
        <v>3.705566E-3</v>
      </c>
      <c r="EC38" s="1">
        <v>1.790411</v>
      </c>
      <c r="ED38">
        <v>0.5034284</v>
      </c>
      <c r="EE38">
        <v>14.12824</v>
      </c>
      <c r="EF38" s="1">
        <v>3.2041050000000001E-3</v>
      </c>
      <c r="EG38" s="1">
        <v>1.5705659999999999</v>
      </c>
      <c r="EH38">
        <v>0.49561250000000001</v>
      </c>
      <c r="EI38">
        <v>14.5077</v>
      </c>
      <c r="EJ38" s="1">
        <v>2.7030539999999999E-3</v>
      </c>
      <c r="EK38" s="1">
        <v>1.346557</v>
      </c>
      <c r="EL38">
        <v>0.48885499999999998</v>
      </c>
      <c r="EM38">
        <v>15.298</v>
      </c>
      <c r="EN38" s="1">
        <v>2.1582300000000001E-3</v>
      </c>
      <c r="EO38" s="1">
        <v>1.091961</v>
      </c>
      <c r="EP38">
        <v>0.48242170000000001</v>
      </c>
      <c r="EQ38">
        <v>15.967510000000001</v>
      </c>
      <c r="ER38" s="1">
        <v>1.698873E-3</v>
      </c>
      <c r="ES38" s="1">
        <v>0.86775829999999998</v>
      </c>
      <c r="ET38">
        <v>0.4763385</v>
      </c>
      <c r="EU38">
        <v>16.540510000000001</v>
      </c>
      <c r="EV38" s="1">
        <v>1.383518E-3</v>
      </c>
      <c r="EW38" s="1">
        <v>0.71162329999999996</v>
      </c>
      <c r="EX38">
        <v>0.47031230000000002</v>
      </c>
      <c r="EY38">
        <v>16.43346</v>
      </c>
      <c r="EZ38" s="1">
        <v>1.1535339999999999E-3</v>
      </c>
      <c r="FA38" s="1">
        <v>0.59805649999999999</v>
      </c>
      <c r="FB38">
        <v>0.46435149999999997</v>
      </c>
      <c r="FC38">
        <v>15.557650000000001</v>
      </c>
      <c r="FD38" s="1">
        <v>9.8742990000000004E-4</v>
      </c>
      <c r="FE38" s="1">
        <v>0.5158952</v>
      </c>
      <c r="FF38">
        <v>0.4583237</v>
      </c>
      <c r="FG38">
        <v>14.51027</v>
      </c>
      <c r="FH38" s="1">
        <v>8.5693029999999999E-4</v>
      </c>
      <c r="FI38" s="1">
        <v>0.45173099999999999</v>
      </c>
      <c r="FJ38">
        <v>0.4526676</v>
      </c>
      <c r="FK38">
        <v>13.52942</v>
      </c>
      <c r="FL38" s="1">
        <v>7.5940039999999995E-4</v>
      </c>
      <c r="FM38" s="1">
        <v>0.40325230000000001</v>
      </c>
      <c r="FN38">
        <v>0.44832749999999999</v>
      </c>
      <c r="FO38">
        <v>13.74616</v>
      </c>
      <c r="FP38" s="1">
        <v>6.5356729999999997E-4</v>
      </c>
      <c r="FQ38" s="1">
        <v>0.3517305</v>
      </c>
      <c r="FR38">
        <v>0.44533660000000003</v>
      </c>
      <c r="FS38">
        <v>14.853160000000001</v>
      </c>
      <c r="FT38" s="1">
        <v>4.9730019999999996E-4</v>
      </c>
      <c r="FU38" s="1">
        <v>0.2718004</v>
      </c>
      <c r="FV38">
        <v>0.44330459999999999</v>
      </c>
      <c r="FW38">
        <v>16.295649999999998</v>
      </c>
      <c r="FX38" s="1">
        <v>3.569995E-4</v>
      </c>
      <c r="FY38" s="1">
        <v>0.19588949999999999</v>
      </c>
      <c r="FZ38">
        <v>0.44188309999999997</v>
      </c>
      <c r="GA38">
        <v>17.35923</v>
      </c>
      <c r="GB38" s="1">
        <v>2.6639220000000002E-4</v>
      </c>
      <c r="GC38" s="1">
        <v>0.1454162</v>
      </c>
      <c r="GD38">
        <v>0.44076789999999999</v>
      </c>
      <c r="GE38">
        <v>17.172889999999999</v>
      </c>
      <c r="GF38" s="1">
        <v>2.144037E-4</v>
      </c>
      <c r="GG38" s="1">
        <v>0.116135</v>
      </c>
      <c r="GH38">
        <v>0.43984020000000001</v>
      </c>
      <c r="GI38">
        <v>15.90382</v>
      </c>
      <c r="GJ38" s="1">
        <v>1.837544E-4</v>
      </c>
      <c r="GK38" s="1">
        <v>9.891519E-2</v>
      </c>
      <c r="GL38">
        <v>0.43904749999999998</v>
      </c>
      <c r="GM38">
        <v>14.40005</v>
      </c>
      <c r="GN38" s="1">
        <v>1.642468E-4</v>
      </c>
      <c r="GO38" s="1">
        <v>8.8018540000000006E-2</v>
      </c>
      <c r="GP38">
        <v>0.43833450000000002</v>
      </c>
      <c r="GQ38">
        <v>13.205360000000001</v>
      </c>
      <c r="GR38" s="1">
        <v>1.5033979999999999E-4</v>
      </c>
      <c r="GS38" s="1">
        <v>8.0295749999999999E-2</v>
      </c>
      <c r="GT38">
        <v>0.43782539999999998</v>
      </c>
      <c r="GU38">
        <v>13.504860000000001</v>
      </c>
      <c r="GV38" s="1">
        <v>1.3781460000000001E-4</v>
      </c>
      <c r="GW38" s="1">
        <v>7.3530419999999999E-2</v>
      </c>
      <c r="GX38">
        <v>0.4375347</v>
      </c>
      <c r="GY38">
        <v>14.69153</v>
      </c>
      <c r="GZ38" s="1">
        <v>1.2234060000000001E-4</v>
      </c>
      <c r="HA38" s="1">
        <v>6.5307580000000004E-2</v>
      </c>
      <c r="HB38">
        <v>0.4373708</v>
      </c>
      <c r="HC38">
        <v>16.204499999999999</v>
      </c>
      <c r="HD38" s="1">
        <v>1.080442E-4</v>
      </c>
      <c r="HE38" s="1">
        <v>5.7471300000000003E-2</v>
      </c>
      <c r="HF38">
        <v>0.43727290000000002</v>
      </c>
      <c r="HG38">
        <v>17.185310000000001</v>
      </c>
      <c r="HH38">
        <v>9.7655850000000005E-5</v>
      </c>
      <c r="HI38" s="1">
        <v>5.1677969999999997E-2</v>
      </c>
      <c r="HJ38">
        <v>0.43723210000000001</v>
      </c>
      <c r="HK38">
        <v>16.96293</v>
      </c>
      <c r="HL38">
        <v>9.025894E-5</v>
      </c>
      <c r="HM38" s="1">
        <v>4.7520769999999997E-2</v>
      </c>
      <c r="HN38">
        <v>0.4372181</v>
      </c>
      <c r="HO38">
        <v>15.649150000000001</v>
      </c>
      <c r="HP38">
        <v>8.4678930000000002E-5</v>
      </c>
      <c r="HQ38" s="1">
        <v>4.4398739999999999E-2</v>
      </c>
      <c r="HR38">
        <v>0.43720560000000003</v>
      </c>
      <c r="HS38">
        <v>14.16563</v>
      </c>
      <c r="HT38">
        <v>8.0040699999999994E-5</v>
      </c>
      <c r="HU38" s="1">
        <v>4.180387E-2</v>
      </c>
      <c r="HV38">
        <v>0.437305</v>
      </c>
      <c r="HW38">
        <v>13.013120000000001</v>
      </c>
      <c r="HX38">
        <v>7.5990579999999996E-5</v>
      </c>
      <c r="HY38" s="1">
        <v>3.9540209999999999E-2</v>
      </c>
      <c r="HZ38">
        <v>0.43769910000000001</v>
      </c>
      <c r="IA38">
        <v>13.19683</v>
      </c>
      <c r="IB38">
        <v>7.0496910000000007E-5</v>
      </c>
      <c r="IC38" s="1">
        <v>3.6685250000000003E-2</v>
      </c>
      <c r="ID38">
        <v>0.4383803</v>
      </c>
      <c r="IE38">
        <v>13.667960000000001</v>
      </c>
      <c r="IF38">
        <v>6.0481739999999997E-5</v>
      </c>
      <c r="IG38" s="1">
        <v>3.1561350000000002E-2</v>
      </c>
      <c r="IH38">
        <v>0.43924419999999997</v>
      </c>
      <c r="II38">
        <v>14.749919999999999</v>
      </c>
      <c r="IJ38">
        <v>5.0497239999999998E-5</v>
      </c>
      <c r="IK38">
        <v>2.6229639999999999E-2</v>
      </c>
      <c r="IL38">
        <v>0.44021690000000002</v>
      </c>
      <c r="IM38">
        <v>15.56786</v>
      </c>
      <c r="IN38">
        <v>4.3791319999999997E-5</v>
      </c>
      <c r="IO38">
        <v>2.25443E-2</v>
      </c>
      <c r="IP38">
        <v>0.44127169999999999</v>
      </c>
      <c r="IQ38">
        <v>15.644450000000001</v>
      </c>
      <c r="IR38">
        <v>3.978103E-5</v>
      </c>
      <c r="IS38">
        <v>2.0306589999999999E-2</v>
      </c>
      <c r="IT38">
        <v>0.44233899999999998</v>
      </c>
      <c r="IU38">
        <v>15.063750000000001</v>
      </c>
      <c r="IV38">
        <v>3.7319330000000002E-5</v>
      </c>
      <c r="IW38">
        <v>1.8922390000000001E-2</v>
      </c>
      <c r="IX38">
        <v>0.44344689999999998</v>
      </c>
      <c r="IY38">
        <v>14.06021</v>
      </c>
      <c r="IZ38">
        <v>3.5510070000000002E-5</v>
      </c>
      <c r="JA38">
        <v>1.7913720000000001E-2</v>
      </c>
      <c r="JB38">
        <v>0.44436120000000001</v>
      </c>
      <c r="JC38">
        <v>13.263109999999999</v>
      </c>
      <c r="JD38">
        <v>3.4144389999999997E-5</v>
      </c>
      <c r="JE38">
        <v>1.714363E-2</v>
      </c>
      <c r="JF38">
        <v>0.44493739999999998</v>
      </c>
      <c r="JG38">
        <v>13.854990000000001</v>
      </c>
      <c r="JH38">
        <v>3.4882180000000002E-5</v>
      </c>
      <c r="JI38">
        <v>1.731015E-2</v>
      </c>
      <c r="JJ38">
        <v>0.44513419999999998</v>
      </c>
      <c r="JK38">
        <v>15.29787</v>
      </c>
      <c r="JL38">
        <v>4.0418060000000002E-5</v>
      </c>
      <c r="JM38">
        <v>1.986125E-2</v>
      </c>
      <c r="JN38">
        <v>0.44507419999999998</v>
      </c>
      <c r="JO38">
        <v>16.99624</v>
      </c>
      <c r="JP38">
        <v>4.6221190000000003E-5</v>
      </c>
      <c r="JQ38">
        <v>2.2795309999999999E-2</v>
      </c>
      <c r="JR38">
        <v>0.44487359999999998</v>
      </c>
      <c r="JS38">
        <v>18.175509999999999</v>
      </c>
      <c r="JT38">
        <v>4.9119870000000002E-5</v>
      </c>
      <c r="JU38">
        <v>2.4358290000000001E-2</v>
      </c>
      <c r="JV38">
        <v>0.44459530000000003</v>
      </c>
      <c r="JW38">
        <v>17.990490000000001</v>
      </c>
      <c r="JX38">
        <v>4.9616490000000001E-5</v>
      </c>
      <c r="JY38">
        <v>2.4691729999999999E-2</v>
      </c>
      <c r="JZ38">
        <v>0.44426589999999999</v>
      </c>
      <c r="KA38">
        <v>16.63043</v>
      </c>
      <c r="KB38">
        <v>4.8734630000000001E-5</v>
      </c>
      <c r="KC38">
        <v>2.4304050000000001E-2</v>
      </c>
      <c r="KD38">
        <v>0.44392280000000001</v>
      </c>
      <c r="KE38">
        <v>15.019970000000001</v>
      </c>
      <c r="KF38">
        <v>4.7267880000000001E-5</v>
      </c>
      <c r="KG38">
        <v>2.3600820000000002E-2</v>
      </c>
      <c r="KH38">
        <v>0.44360110000000003</v>
      </c>
      <c r="KI38">
        <v>13.722810000000001</v>
      </c>
      <c r="KJ38">
        <v>4.5492340000000001E-5</v>
      </c>
      <c r="KK38">
        <v>2.273445E-2</v>
      </c>
      <c r="KL38">
        <v>0.44337660000000001</v>
      </c>
      <c r="KM38">
        <v>13.698650000000001</v>
      </c>
      <c r="KN38">
        <v>4.3328380000000002E-5</v>
      </c>
      <c r="KO38">
        <v>2.1690930000000001E-2</v>
      </c>
      <c r="KP38">
        <v>0.44324669999999999</v>
      </c>
      <c r="KQ38">
        <v>14.45792</v>
      </c>
      <c r="KR38">
        <v>4.0383940000000001E-5</v>
      </c>
      <c r="KS38">
        <v>2.0256E-2</v>
      </c>
      <c r="KT38">
        <v>0.44315939999999998</v>
      </c>
      <c r="KU38">
        <v>15.19867</v>
      </c>
      <c r="KV38">
        <v>3.7459719999999998E-5</v>
      </c>
      <c r="KW38">
        <v>1.8788139999999998E-2</v>
      </c>
      <c r="KX38">
        <v>0.44311709999999999</v>
      </c>
      <c r="KY38">
        <v>15.693</v>
      </c>
      <c r="KZ38">
        <v>3.5193449999999998E-5</v>
      </c>
      <c r="LA38">
        <v>1.763226E-2</v>
      </c>
      <c r="LB38">
        <v>0.4431002</v>
      </c>
      <c r="LC38">
        <v>15.34165</v>
      </c>
      <c r="LD38">
        <v>3.3405260000000001E-5</v>
      </c>
      <c r="LE38">
        <v>1.672802E-2</v>
      </c>
      <c r="LF38">
        <v>0.44309520000000002</v>
      </c>
      <c r="LG38">
        <v>14.656549999999999</v>
      </c>
      <c r="LH38">
        <v>3.1920020000000001E-5</v>
      </c>
      <c r="LI38">
        <v>1.5981039999999998E-2</v>
      </c>
      <c r="LJ38">
        <v>0.44309470000000001</v>
      </c>
      <c r="LK38">
        <v>13.859349999999999</v>
      </c>
      <c r="LL38">
        <v>3.0614470000000001E-5</v>
      </c>
      <c r="LM38">
        <v>1.5329560000000001E-2</v>
      </c>
      <c r="LN38">
        <v>0.4430424</v>
      </c>
      <c r="LO38">
        <v>13.40296</v>
      </c>
      <c r="LP38">
        <v>2.944664E-5</v>
      </c>
      <c r="LQ38">
        <v>1.4746489999999999E-2</v>
      </c>
      <c r="LR38">
        <v>0.44291989999999998</v>
      </c>
      <c r="LS38">
        <v>14.00633</v>
      </c>
      <c r="LT38">
        <v>2.85982E-5</v>
      </c>
      <c r="LU38">
        <v>1.4310130000000001E-2</v>
      </c>
      <c r="LV38">
        <v>0.44268550000000001</v>
      </c>
      <c r="LW38">
        <v>15.28646</v>
      </c>
      <c r="LX38">
        <v>2.8392230000000001E-5</v>
      </c>
      <c r="LY38">
        <v>1.419726E-2</v>
      </c>
      <c r="LZ38">
        <v>0.4423956</v>
      </c>
      <c r="MA38">
        <v>16.910889999999998</v>
      </c>
      <c r="MB38">
        <v>2.8236370000000001E-5</v>
      </c>
      <c r="MC38">
        <v>1.414081E-2</v>
      </c>
      <c r="MD38">
        <v>0.44206459999999997</v>
      </c>
      <c r="ME38">
        <v>18.1005</v>
      </c>
      <c r="MF38">
        <v>2.7792559999999999E-5</v>
      </c>
      <c r="MG38">
        <v>1.394628E-2</v>
      </c>
      <c r="MH38">
        <v>0.44171460000000001</v>
      </c>
      <c r="MI38">
        <v>18.23527</v>
      </c>
      <c r="MJ38">
        <v>2.7060919999999998E-5</v>
      </c>
      <c r="MK38">
        <v>1.3605910000000001E-2</v>
      </c>
      <c r="ML38">
        <v>0.4413531</v>
      </c>
      <c r="MM38">
        <v>17.0702</v>
      </c>
      <c r="MN38">
        <v>2.6177319999999999E-5</v>
      </c>
      <c r="MO38">
        <v>1.318035E-2</v>
      </c>
      <c r="MP38">
        <v>0.44098979999999999</v>
      </c>
      <c r="MQ38">
        <v>15.5298</v>
      </c>
      <c r="MR38">
        <v>2.5267390000000001E-5</v>
      </c>
      <c r="MS38">
        <v>1.2736610000000001E-2</v>
      </c>
      <c r="MT38">
        <v>0.44061830000000002</v>
      </c>
      <c r="MU38">
        <v>14.151770000000001</v>
      </c>
      <c r="MV38">
        <v>2.4328889999999999E-5</v>
      </c>
      <c r="MW38">
        <v>1.2276250000000001E-2</v>
      </c>
      <c r="MX38">
        <v>0.44025340000000002</v>
      </c>
      <c r="MY38">
        <v>13.865600000000001</v>
      </c>
      <c r="MZ38">
        <v>2.3451900000000002E-5</v>
      </c>
      <c r="NA38">
        <v>1.1843029999999999E-2</v>
      </c>
      <c r="NB38">
        <v>0.43990190000000001</v>
      </c>
      <c r="NC38">
        <v>14.64925</v>
      </c>
      <c r="ND38">
        <v>2.2586129999999999E-5</v>
      </c>
      <c r="NE38">
        <v>1.141561E-2</v>
      </c>
      <c r="NF38">
        <v>0.43990190000000001</v>
      </c>
      <c r="NG38">
        <v>14.64925</v>
      </c>
      <c r="NH38">
        <v>2.2586129999999999E-5</v>
      </c>
      <c r="NI38">
        <v>1.141561E-2</v>
      </c>
      <c r="NJ38">
        <v>0.43990190000000001</v>
      </c>
      <c r="NK38">
        <v>14.64925</v>
      </c>
      <c r="NL38">
        <v>2.2586129999999999E-5</v>
      </c>
      <c r="NM38">
        <v>1.141561E-2</v>
      </c>
      <c r="NN38">
        <v>0.43990190000000001</v>
      </c>
      <c r="NO38">
        <v>14.64925</v>
      </c>
      <c r="NP38">
        <v>2.2586129999999999E-5</v>
      </c>
      <c r="NQ38">
        <v>1.141561E-2</v>
      </c>
      <c r="NR38">
        <v>0.43990190000000001</v>
      </c>
      <c r="NS38">
        <v>14.64925</v>
      </c>
      <c r="NT38">
        <v>2.2586129999999999E-5</v>
      </c>
      <c r="NU38">
        <v>1.141561E-2</v>
      </c>
      <c r="NV38">
        <v>0.43990190000000001</v>
      </c>
      <c r="NW38">
        <v>14.64925</v>
      </c>
      <c r="NX38">
        <v>2.2586129999999999E-5</v>
      </c>
      <c r="NY38">
        <v>1.141561E-2</v>
      </c>
      <c r="NZ38">
        <v>0.43990190000000001</v>
      </c>
      <c r="OA38">
        <v>14.64925</v>
      </c>
      <c r="OB38">
        <v>2.2586129999999999E-5</v>
      </c>
      <c r="OC38">
        <v>1.141561E-2</v>
      </c>
      <c r="OD38">
        <v>0.43990190000000001</v>
      </c>
      <c r="OE38">
        <v>14.64925</v>
      </c>
      <c r="OF38">
        <v>2.2586129999999999E-5</v>
      </c>
      <c r="OG38">
        <v>1.141561E-2</v>
      </c>
      <c r="OH38">
        <v>0.43990190000000001</v>
      </c>
      <c r="OI38">
        <v>14.64925</v>
      </c>
      <c r="OJ38">
        <v>2.2586129999999999E-5</v>
      </c>
      <c r="OK38">
        <v>1.141561E-2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0.54613719999999999</v>
      </c>
      <c r="G39">
        <v>14.74427</v>
      </c>
      <c r="H39">
        <v>205.5855</v>
      </c>
      <c r="I39">
        <v>55239.16</v>
      </c>
      <c r="J39">
        <v>0.54474339999999999</v>
      </c>
      <c r="K39">
        <v>15.474729999999999</v>
      </c>
      <c r="L39">
        <v>98.447400000000002</v>
      </c>
      <c r="M39">
        <v>30309.08</v>
      </c>
      <c r="N39">
        <v>0.54332860000000005</v>
      </c>
      <c r="O39">
        <v>16.373449999999998</v>
      </c>
      <c r="P39">
        <v>3.6986020000000002</v>
      </c>
      <c r="Q39">
        <v>1210.22</v>
      </c>
      <c r="R39">
        <v>0.54189989999999999</v>
      </c>
      <c r="S39">
        <v>17.166879999999999</v>
      </c>
      <c r="T39">
        <v>0.1332952</v>
      </c>
      <c r="U39">
        <v>41.086790000000001</v>
      </c>
      <c r="V39">
        <v>0.54044539999999996</v>
      </c>
      <c r="W39">
        <v>17.51042</v>
      </c>
      <c r="X39" s="1">
        <v>7.2780910000000004E-2</v>
      </c>
      <c r="Y39">
        <v>21.069179999999999</v>
      </c>
      <c r="Z39">
        <v>0.5389777</v>
      </c>
      <c r="AA39">
        <v>17.215389999999999</v>
      </c>
      <c r="AB39" s="1">
        <v>6.4978350000000004E-2</v>
      </c>
      <c r="AC39">
        <v>18.829609999999999</v>
      </c>
      <c r="AD39">
        <v>0.53749270000000005</v>
      </c>
      <c r="AE39">
        <v>16.331430000000001</v>
      </c>
      <c r="AF39" s="1">
        <v>5.8456000000000001E-2</v>
      </c>
      <c r="AG39" s="1">
        <v>16.98197</v>
      </c>
      <c r="AH39">
        <v>0.53592930000000005</v>
      </c>
      <c r="AI39">
        <v>15.305770000000001</v>
      </c>
      <c r="AJ39" s="1">
        <v>5.2750400000000003E-2</v>
      </c>
      <c r="AK39" s="1">
        <v>15.36308</v>
      </c>
      <c r="AL39">
        <v>0.53381489999999998</v>
      </c>
      <c r="AM39">
        <v>14.68765</v>
      </c>
      <c r="AN39" s="1">
        <v>4.8308469999999999E-2</v>
      </c>
      <c r="AO39" s="1">
        <v>14.1008</v>
      </c>
      <c r="AP39">
        <v>0.53054009999999996</v>
      </c>
      <c r="AQ39">
        <v>15.31371</v>
      </c>
      <c r="AR39" s="1">
        <v>5.0930129999999997E-2</v>
      </c>
      <c r="AS39" s="1">
        <v>14.884219999999999</v>
      </c>
      <c r="AT39">
        <v>0.5262308</v>
      </c>
      <c r="AU39">
        <v>16.291679999999999</v>
      </c>
      <c r="AV39" s="1">
        <v>5.4846890000000002E-2</v>
      </c>
      <c r="AW39" s="1">
        <v>16.196400000000001</v>
      </c>
      <c r="AX39">
        <v>0.52172430000000003</v>
      </c>
      <c r="AY39">
        <v>17.145209999999999</v>
      </c>
      <c r="AZ39" s="1">
        <v>5.3544219999999997E-2</v>
      </c>
      <c r="BA39" s="1">
        <v>15.98673</v>
      </c>
      <c r="BB39">
        <v>0.51700749999999995</v>
      </c>
      <c r="BC39">
        <v>17.494700000000002</v>
      </c>
      <c r="BD39" s="1">
        <v>4.9366140000000003E-2</v>
      </c>
      <c r="BE39" s="1">
        <v>14.892139999999999</v>
      </c>
      <c r="BF39">
        <v>0.51207780000000003</v>
      </c>
      <c r="BG39">
        <v>17.09713</v>
      </c>
      <c r="BH39" s="1">
        <v>4.4118959999999999E-2</v>
      </c>
      <c r="BI39" s="1">
        <v>13.448729999999999</v>
      </c>
      <c r="BJ39">
        <v>0.50699970000000005</v>
      </c>
      <c r="BK39">
        <v>16.293369999999999</v>
      </c>
      <c r="BL39" s="1">
        <v>3.8876880000000003E-2</v>
      </c>
      <c r="BM39" s="1">
        <v>11.97198</v>
      </c>
      <c r="BN39">
        <v>0.50186350000000002</v>
      </c>
      <c r="BO39">
        <v>15.443820000000001</v>
      </c>
      <c r="BP39" s="1">
        <v>3.4364760000000001E-2</v>
      </c>
      <c r="BQ39" s="1">
        <v>10.68853</v>
      </c>
      <c r="BR39">
        <v>0.4966023</v>
      </c>
      <c r="BS39">
        <v>14.908289999999999</v>
      </c>
      <c r="BT39" s="1">
        <v>3.0197269999999998E-2</v>
      </c>
      <c r="BU39" s="1">
        <v>9.4957879999999992</v>
      </c>
      <c r="BV39">
        <v>0.49120979999999997</v>
      </c>
      <c r="BW39">
        <v>14.93745</v>
      </c>
      <c r="BX39" s="1">
        <v>2.6583280000000001E-2</v>
      </c>
      <c r="BY39" s="1">
        <v>8.4500299999999999</v>
      </c>
      <c r="BZ39">
        <v>0.48570629999999998</v>
      </c>
      <c r="CA39">
        <v>15.58047</v>
      </c>
      <c r="CB39" s="1">
        <v>2.3292770000000001E-2</v>
      </c>
      <c r="CC39" s="1">
        <v>7.4902509999999998</v>
      </c>
      <c r="CD39">
        <v>0.48020259999999998</v>
      </c>
      <c r="CE39">
        <v>16.1341</v>
      </c>
      <c r="CF39" s="1">
        <v>2.036609E-2</v>
      </c>
      <c r="CG39" s="1">
        <v>6.6239730000000003</v>
      </c>
      <c r="CH39">
        <v>0.47456900000000002</v>
      </c>
      <c r="CI39">
        <v>16.49259</v>
      </c>
      <c r="CJ39" s="1">
        <v>1.7825799999999999E-2</v>
      </c>
      <c r="CK39" s="1">
        <v>5.8672630000000003</v>
      </c>
      <c r="CL39">
        <v>0.46883839999999999</v>
      </c>
      <c r="CM39">
        <v>16.10013</v>
      </c>
      <c r="CN39" s="1">
        <v>1.5552379999999999E-2</v>
      </c>
      <c r="CO39" s="1">
        <v>5.1824589999999997</v>
      </c>
      <c r="CP39">
        <v>0.46303309999999998</v>
      </c>
      <c r="CQ39">
        <v>15.48958</v>
      </c>
      <c r="CR39" s="1">
        <v>1.3534630000000001E-2</v>
      </c>
      <c r="CS39" s="1">
        <v>4.5665360000000002</v>
      </c>
      <c r="CT39">
        <v>0.4575053</v>
      </c>
      <c r="CU39">
        <v>14.84315</v>
      </c>
      <c r="CV39" s="1">
        <v>1.1836009999999999E-2</v>
      </c>
      <c r="CW39" s="1">
        <v>4.0397410000000002</v>
      </c>
      <c r="CX39">
        <v>0.45184459999999999</v>
      </c>
      <c r="CY39">
        <v>14.4549</v>
      </c>
      <c r="CZ39" s="1">
        <v>1.0426390000000001E-2</v>
      </c>
      <c r="DA39" s="1">
        <v>3.6017549999999998</v>
      </c>
      <c r="DB39">
        <v>0.44604729999999998</v>
      </c>
      <c r="DC39">
        <v>14.37199</v>
      </c>
      <c r="DD39" s="1">
        <v>9.0510539999999993E-3</v>
      </c>
      <c r="DE39" s="1">
        <v>3.1661250000000001</v>
      </c>
      <c r="DF39">
        <v>0.44008389999999997</v>
      </c>
      <c r="DG39">
        <v>14.758559999999999</v>
      </c>
      <c r="DH39" s="1">
        <v>7.8466709999999995E-3</v>
      </c>
      <c r="DI39" s="1">
        <v>2.7792829999999999</v>
      </c>
      <c r="DJ39">
        <v>0.43418040000000002</v>
      </c>
      <c r="DK39">
        <v>15.37416</v>
      </c>
      <c r="DL39" s="1">
        <v>6.7877780000000004E-3</v>
      </c>
      <c r="DM39" s="1">
        <v>2.4343080000000001</v>
      </c>
      <c r="DN39">
        <v>0.42790909999999999</v>
      </c>
      <c r="DO39">
        <v>16.0913</v>
      </c>
      <c r="DP39" s="1">
        <v>5.8845959999999998E-3</v>
      </c>
      <c r="DQ39" s="1">
        <v>2.1388989999999999</v>
      </c>
      <c r="DR39">
        <v>0.42154950000000002</v>
      </c>
      <c r="DS39">
        <v>16.090579999999999</v>
      </c>
      <c r="DT39" s="1">
        <v>5.0808299999999997E-3</v>
      </c>
      <c r="DU39" s="1">
        <v>1.8724810000000001</v>
      </c>
      <c r="DV39">
        <v>0.41505009999999998</v>
      </c>
      <c r="DW39">
        <v>15.49933</v>
      </c>
      <c r="DX39" s="1">
        <v>4.3726950000000002E-3</v>
      </c>
      <c r="DY39" s="1">
        <v>1.6349009999999999</v>
      </c>
      <c r="DZ39">
        <v>0.4086109</v>
      </c>
      <c r="EA39">
        <v>14.74132</v>
      </c>
      <c r="EB39" s="1">
        <v>3.7736860000000001E-3</v>
      </c>
      <c r="EC39" s="1">
        <v>1.4308620000000001</v>
      </c>
      <c r="ED39">
        <v>0.40219120000000003</v>
      </c>
      <c r="EE39">
        <v>14.157830000000001</v>
      </c>
      <c r="EF39" s="1">
        <v>3.2659379999999999E-3</v>
      </c>
      <c r="EG39" s="1">
        <v>1.2564489999999999</v>
      </c>
      <c r="EH39">
        <v>0.39633610000000002</v>
      </c>
      <c r="EI39">
        <v>14.49117</v>
      </c>
      <c r="EJ39" s="1">
        <v>2.7720269999999998E-3</v>
      </c>
      <c r="EK39" s="1">
        <v>1.0821229999999999</v>
      </c>
      <c r="EL39">
        <v>0.39135009999999998</v>
      </c>
      <c r="EM39">
        <v>15.266819999999999</v>
      </c>
      <c r="EN39" s="1">
        <v>2.231986E-3</v>
      </c>
      <c r="EO39" s="1">
        <v>0.88305869999999997</v>
      </c>
      <c r="EP39">
        <v>0.3865748</v>
      </c>
      <c r="EQ39">
        <v>15.944990000000001</v>
      </c>
      <c r="ER39" s="1">
        <v>1.754961E-3</v>
      </c>
      <c r="ES39" s="1">
        <v>0.70166689999999998</v>
      </c>
      <c r="ET39">
        <v>0.38206289999999998</v>
      </c>
      <c r="EU39">
        <v>16.550989999999999</v>
      </c>
      <c r="EV39" s="1">
        <v>1.4224820000000001E-3</v>
      </c>
      <c r="EW39" s="1">
        <v>0.57368660000000005</v>
      </c>
      <c r="EX39">
        <v>0.37758409999999998</v>
      </c>
      <c r="EY39">
        <v>16.484369999999998</v>
      </c>
      <c r="EZ39" s="1">
        <v>1.182355E-3</v>
      </c>
      <c r="FA39" s="1">
        <v>0.48123149999999998</v>
      </c>
      <c r="FB39">
        <v>0.3731467</v>
      </c>
      <c r="FC39">
        <v>15.63733</v>
      </c>
      <c r="FD39" s="1">
        <v>1.008571E-3</v>
      </c>
      <c r="FE39" s="1">
        <v>0.4141978</v>
      </c>
      <c r="FF39">
        <v>0.36865619999999999</v>
      </c>
      <c r="FG39">
        <v>14.605259999999999</v>
      </c>
      <c r="FH39" s="1">
        <v>8.7394480000000004E-4</v>
      </c>
      <c r="FI39" s="1">
        <v>0.3623845</v>
      </c>
      <c r="FJ39">
        <v>0.36440450000000002</v>
      </c>
      <c r="FK39">
        <v>13.613770000000001</v>
      </c>
      <c r="FL39" s="1">
        <v>7.7196779999999998E-4</v>
      </c>
      <c r="FM39" s="1">
        <v>0.32285900000000001</v>
      </c>
      <c r="FN39">
        <v>0.36109669999999999</v>
      </c>
      <c r="FO39">
        <v>13.749650000000001</v>
      </c>
      <c r="FP39" s="1">
        <v>6.7223290000000002E-4</v>
      </c>
      <c r="FQ39" s="1">
        <v>0.28386719999999999</v>
      </c>
      <c r="FR39">
        <v>0.35878280000000001</v>
      </c>
      <c r="FS39">
        <v>14.80287</v>
      </c>
      <c r="FT39" s="1">
        <v>5.219844E-4</v>
      </c>
      <c r="FU39" s="1">
        <v>0.22260460000000001</v>
      </c>
      <c r="FV39">
        <v>0.3572128</v>
      </c>
      <c r="FW39">
        <v>16.232710000000001</v>
      </c>
      <c r="FX39" s="1">
        <v>3.763835E-4</v>
      </c>
      <c r="FY39" s="1">
        <v>0.1610752</v>
      </c>
      <c r="FZ39">
        <v>0.3561029</v>
      </c>
      <c r="GA39">
        <v>17.351649999999999</v>
      </c>
      <c r="GB39" s="1">
        <v>2.7824160000000002E-4</v>
      </c>
      <c r="GC39" s="1">
        <v>0.1188583</v>
      </c>
      <c r="GD39">
        <v>0.35525230000000002</v>
      </c>
      <c r="GE39">
        <v>17.246870000000001</v>
      </c>
      <c r="GF39" s="1">
        <v>2.2124079999999999E-4</v>
      </c>
      <c r="GG39" s="1">
        <v>9.4128260000000005E-2</v>
      </c>
      <c r="GH39">
        <v>0.3545412</v>
      </c>
      <c r="GI39">
        <v>16.03829</v>
      </c>
      <c r="GJ39" s="1">
        <v>1.878858E-4</v>
      </c>
      <c r="GK39" s="1">
        <v>7.9654959999999997E-2</v>
      </c>
      <c r="GL39">
        <v>0.35392859999999998</v>
      </c>
      <c r="GM39">
        <v>14.545719999999999</v>
      </c>
      <c r="GN39" s="1">
        <v>1.67009E-4</v>
      </c>
      <c r="GO39" s="1">
        <v>7.0599190000000006E-2</v>
      </c>
      <c r="GP39">
        <v>0.35339480000000001</v>
      </c>
      <c r="GQ39">
        <v>13.31148</v>
      </c>
      <c r="GR39" s="1">
        <v>1.523819E-4</v>
      </c>
      <c r="GS39" s="1">
        <v>6.425939E-2</v>
      </c>
      <c r="GT39">
        <v>0.3530162</v>
      </c>
      <c r="GU39">
        <v>13.507580000000001</v>
      </c>
      <c r="GV39" s="1">
        <v>1.3997099999999999E-4</v>
      </c>
      <c r="GW39" s="1">
        <v>5.8918190000000002E-2</v>
      </c>
      <c r="GX39">
        <v>0.35277740000000002</v>
      </c>
      <c r="GY39">
        <v>14.6373</v>
      </c>
      <c r="GZ39" s="1">
        <v>1.2489559999999999E-4</v>
      </c>
      <c r="HA39" s="1">
        <v>5.2525019999999999E-2</v>
      </c>
      <c r="HB39">
        <v>0.3526454</v>
      </c>
      <c r="HC39">
        <v>16.135739999999998</v>
      </c>
      <c r="HD39" s="1">
        <v>1.101513E-4</v>
      </c>
      <c r="HE39" s="1">
        <v>4.6190349999999998E-2</v>
      </c>
      <c r="HF39">
        <v>0.35258139999999999</v>
      </c>
      <c r="HG39">
        <v>17.183759999999999</v>
      </c>
      <c r="HH39" s="1">
        <v>9.9176260000000005E-5</v>
      </c>
      <c r="HI39" s="1">
        <v>4.1421960000000001E-2</v>
      </c>
      <c r="HJ39">
        <v>0.352549</v>
      </c>
      <c r="HK39">
        <v>17.041239999999998</v>
      </c>
      <c r="HL39">
        <v>9.1352760000000001E-5</v>
      </c>
      <c r="HM39" s="1">
        <v>3.7998070000000002E-2</v>
      </c>
      <c r="HN39">
        <v>0.35253180000000001</v>
      </c>
      <c r="HO39">
        <v>15.785729999999999</v>
      </c>
      <c r="HP39">
        <v>8.5544999999999995E-5</v>
      </c>
      <c r="HQ39" s="1">
        <v>3.5453480000000002E-2</v>
      </c>
      <c r="HR39">
        <v>0.35252169999999999</v>
      </c>
      <c r="HS39">
        <v>14.30439</v>
      </c>
      <c r="HT39">
        <v>8.0778570000000004E-5</v>
      </c>
      <c r="HU39" s="1">
        <v>3.3357299999999999E-2</v>
      </c>
      <c r="HV39">
        <v>0.3525914</v>
      </c>
      <c r="HW39">
        <v>13.11323</v>
      </c>
      <c r="HX39">
        <v>7.6667479999999996E-5</v>
      </c>
      <c r="HY39" s="1">
        <v>3.1543170000000002E-2</v>
      </c>
      <c r="HZ39">
        <v>0.3528791</v>
      </c>
      <c r="IA39">
        <v>13.19548</v>
      </c>
      <c r="IB39">
        <v>7.1634349999999996E-5</v>
      </c>
      <c r="IC39" s="1">
        <v>2.940299E-2</v>
      </c>
      <c r="ID39">
        <v>0.35336070000000003</v>
      </c>
      <c r="IE39">
        <v>13.634729999999999</v>
      </c>
      <c r="IF39">
        <v>6.2234309999999995E-5</v>
      </c>
      <c r="IG39">
        <v>2.5523790000000001E-2</v>
      </c>
      <c r="IH39">
        <v>0.3539889</v>
      </c>
      <c r="II39">
        <v>14.698410000000001</v>
      </c>
      <c r="IJ39">
        <v>5.1952130000000002E-5</v>
      </c>
      <c r="IK39">
        <v>2.121967E-2</v>
      </c>
      <c r="IL39">
        <v>0.3547187</v>
      </c>
      <c r="IM39">
        <v>15.564579999999999</v>
      </c>
      <c r="IN39">
        <v>4.4717530000000002E-5</v>
      </c>
      <c r="IO39">
        <v>1.8144219999999999E-2</v>
      </c>
      <c r="IP39">
        <v>0.35550520000000002</v>
      </c>
      <c r="IQ39">
        <v>15.666969999999999</v>
      </c>
      <c r="IR39">
        <v>4.0340460000000002E-5</v>
      </c>
      <c r="IS39">
        <v>1.6261669999999999E-2</v>
      </c>
      <c r="IT39">
        <v>0.35630099999999998</v>
      </c>
      <c r="IU39">
        <v>15.13294</v>
      </c>
      <c r="IV39">
        <v>3.7682529999999999E-5</v>
      </c>
      <c r="IW39">
        <v>1.5105210000000001E-2</v>
      </c>
      <c r="IX39">
        <v>0.35712569999999999</v>
      </c>
      <c r="IY39">
        <v>14.16071</v>
      </c>
      <c r="IZ39">
        <v>3.5794719999999999E-5</v>
      </c>
      <c r="JA39">
        <v>1.42817E-2</v>
      </c>
      <c r="JB39">
        <v>0.35782999999999998</v>
      </c>
      <c r="JC39">
        <v>13.33778</v>
      </c>
      <c r="JD39">
        <v>3.4347329999999998E-5</v>
      </c>
      <c r="JE39">
        <v>1.364714E-2</v>
      </c>
      <c r="JF39">
        <v>0.35828110000000002</v>
      </c>
      <c r="JG39">
        <v>13.84186</v>
      </c>
      <c r="JH39">
        <v>3.4530309999999998E-5</v>
      </c>
      <c r="JI39">
        <v>1.363171E-2</v>
      </c>
      <c r="JJ39">
        <v>0.35844979999999999</v>
      </c>
      <c r="JK39">
        <v>15.235720000000001</v>
      </c>
      <c r="JL39">
        <v>3.9432050000000001E-5</v>
      </c>
      <c r="JM39">
        <v>1.5468640000000001E-2</v>
      </c>
      <c r="JN39">
        <v>0.35841719999999999</v>
      </c>
      <c r="JO39">
        <v>16.930319999999998</v>
      </c>
      <c r="JP39">
        <v>4.5451190000000002E-5</v>
      </c>
      <c r="JQ39">
        <v>1.7844550000000001E-2</v>
      </c>
      <c r="JR39">
        <v>0.35827550000000002</v>
      </c>
      <c r="JS39">
        <v>18.175909999999998</v>
      </c>
      <c r="JT39">
        <v>4.881443E-5</v>
      </c>
      <c r="JU39">
        <v>1.9212449999999999E-2</v>
      </c>
      <c r="JV39">
        <v>0.3580682</v>
      </c>
      <c r="JW39">
        <v>18.081759999999999</v>
      </c>
      <c r="JX39">
        <v>4.9624279999999997E-5</v>
      </c>
      <c r="JY39">
        <v>1.9567230000000001E-2</v>
      </c>
      <c r="JZ39">
        <v>0.35782439999999999</v>
      </c>
      <c r="KA39">
        <v>16.78576</v>
      </c>
      <c r="KB39">
        <v>4.891168E-5</v>
      </c>
      <c r="KC39">
        <v>1.9308079999999998E-2</v>
      </c>
      <c r="KD39">
        <v>0.35756850000000001</v>
      </c>
      <c r="KE39">
        <v>15.183619999999999</v>
      </c>
      <c r="KF39">
        <v>4.7510920000000001E-5</v>
      </c>
      <c r="KG39">
        <v>1.8770149999999999E-2</v>
      </c>
      <c r="KH39">
        <v>0.35733330000000002</v>
      </c>
      <c r="KI39">
        <v>13.837859999999999</v>
      </c>
      <c r="KJ39">
        <v>4.5776950000000002E-5</v>
      </c>
      <c r="KK39">
        <v>1.8095980000000001E-2</v>
      </c>
      <c r="KL39">
        <v>0.3571587</v>
      </c>
      <c r="KM39">
        <v>13.71696</v>
      </c>
      <c r="KN39">
        <v>4.3706450000000002E-5</v>
      </c>
      <c r="KO39">
        <v>1.729406E-2</v>
      </c>
      <c r="KP39">
        <v>0.35704970000000003</v>
      </c>
      <c r="KQ39">
        <v>14.42346</v>
      </c>
      <c r="KR39">
        <v>4.0862870000000003E-5</v>
      </c>
      <c r="KS39">
        <v>1.6186720000000002E-2</v>
      </c>
      <c r="KT39">
        <v>0.35698940000000001</v>
      </c>
      <c r="KU39">
        <v>15.169639999999999</v>
      </c>
      <c r="KV39">
        <v>3.7886360000000001E-5</v>
      </c>
      <c r="KW39">
        <v>1.5010819999999999E-2</v>
      </c>
      <c r="KX39">
        <v>0.35695260000000001</v>
      </c>
      <c r="KY39">
        <v>15.69858</v>
      </c>
      <c r="KZ39">
        <v>3.551624E-5</v>
      </c>
      <c r="LA39">
        <v>1.4065640000000001E-2</v>
      </c>
      <c r="LB39">
        <v>0.35693750000000002</v>
      </c>
      <c r="LC39">
        <v>15.40368</v>
      </c>
      <c r="LD39">
        <v>3.3664780000000002E-5</v>
      </c>
      <c r="LE39">
        <v>1.3330989999999999E-2</v>
      </c>
      <c r="LF39">
        <v>0.35692960000000001</v>
      </c>
      <c r="LG39">
        <v>14.730499999999999</v>
      </c>
      <c r="LH39">
        <v>3.2138129999999999E-5</v>
      </c>
      <c r="LI39">
        <v>1.27274E-2</v>
      </c>
      <c r="LJ39">
        <v>0.35692069999999998</v>
      </c>
      <c r="LK39">
        <v>13.93411</v>
      </c>
      <c r="LL39">
        <v>3.0810889999999999E-5</v>
      </c>
      <c r="LM39">
        <v>1.220481E-2</v>
      </c>
      <c r="LN39">
        <v>0.35689910000000002</v>
      </c>
      <c r="LO39">
        <v>13.446669999999999</v>
      </c>
      <c r="LP39">
        <v>2.961993E-5</v>
      </c>
      <c r="LQ39">
        <v>1.1736119999999999E-2</v>
      </c>
      <c r="LR39">
        <v>0.35680849999999997</v>
      </c>
      <c r="LS39">
        <v>13.99104</v>
      </c>
      <c r="LT39">
        <v>2.869288E-5</v>
      </c>
      <c r="LU39">
        <v>1.13694E-2</v>
      </c>
      <c r="LV39">
        <v>0.35662969999999999</v>
      </c>
      <c r="LW39">
        <v>15.234920000000001</v>
      </c>
      <c r="LX39">
        <v>2.8400990000000001E-5</v>
      </c>
      <c r="LY39">
        <v>1.1254979999999999E-2</v>
      </c>
      <c r="LZ39">
        <v>0.35641879999999998</v>
      </c>
      <c r="MA39">
        <v>16.850249999999999</v>
      </c>
      <c r="MB39">
        <v>2.827069E-5</v>
      </c>
      <c r="MC39">
        <v>1.121627E-2</v>
      </c>
      <c r="MD39">
        <v>0.35617569999999998</v>
      </c>
      <c r="ME39">
        <v>18.096640000000001</v>
      </c>
      <c r="MF39">
        <v>2.787234E-5</v>
      </c>
      <c r="MG39">
        <v>1.10749E-2</v>
      </c>
      <c r="MH39">
        <v>0.35590830000000001</v>
      </c>
      <c r="MI39">
        <v>18.303260000000002</v>
      </c>
      <c r="MJ39">
        <v>2.7182820000000001E-5</v>
      </c>
      <c r="MK39">
        <v>1.081731E-2</v>
      </c>
      <c r="ML39">
        <v>0.35564400000000002</v>
      </c>
      <c r="MM39">
        <v>17.213249999999999</v>
      </c>
      <c r="MN39">
        <v>2.63145E-5</v>
      </c>
      <c r="MO39">
        <v>1.0484800000000001E-2</v>
      </c>
      <c r="MP39">
        <v>0.35537590000000002</v>
      </c>
      <c r="MQ39">
        <v>15.69211</v>
      </c>
      <c r="MR39">
        <v>2.5406469999999999E-5</v>
      </c>
      <c r="MS39">
        <v>1.013387E-2</v>
      </c>
      <c r="MT39">
        <v>0.35509190000000002</v>
      </c>
      <c r="MU39">
        <v>14.28416</v>
      </c>
      <c r="MV39">
        <v>2.4470459999999999E-5</v>
      </c>
      <c r="MW39">
        <v>9.7701070000000001E-3</v>
      </c>
      <c r="MX39">
        <v>0.35482079999999999</v>
      </c>
      <c r="MY39">
        <v>13.90338</v>
      </c>
      <c r="MZ39">
        <v>2.3585579999999999E-5</v>
      </c>
      <c r="NA39">
        <v>9.4245579999999995E-3</v>
      </c>
      <c r="NB39">
        <v>0.35454910000000001</v>
      </c>
      <c r="NC39">
        <v>14.62279</v>
      </c>
      <c r="ND39">
        <v>2.271812E-5</v>
      </c>
      <c r="NE39">
        <v>9.0856649999999997E-3</v>
      </c>
      <c r="NF39">
        <v>0.35454910000000001</v>
      </c>
      <c r="NG39">
        <v>14.62279</v>
      </c>
      <c r="NH39">
        <v>2.271812E-5</v>
      </c>
      <c r="NI39">
        <v>9.0856649999999997E-3</v>
      </c>
      <c r="NJ39">
        <v>0.35454910000000001</v>
      </c>
      <c r="NK39">
        <v>14.62279</v>
      </c>
      <c r="NL39">
        <v>2.271812E-5</v>
      </c>
      <c r="NM39">
        <v>9.0856649999999997E-3</v>
      </c>
      <c r="NN39">
        <v>0.35454910000000001</v>
      </c>
      <c r="NO39">
        <v>14.62279</v>
      </c>
      <c r="NP39">
        <v>2.271812E-5</v>
      </c>
      <c r="NQ39">
        <v>9.0856649999999997E-3</v>
      </c>
      <c r="NR39">
        <v>0.35454910000000001</v>
      </c>
      <c r="NS39">
        <v>14.62279</v>
      </c>
      <c r="NT39">
        <v>2.271812E-5</v>
      </c>
      <c r="NU39">
        <v>9.0856649999999997E-3</v>
      </c>
      <c r="NV39">
        <v>0.35454910000000001</v>
      </c>
      <c r="NW39">
        <v>14.62279</v>
      </c>
      <c r="NX39">
        <v>2.271812E-5</v>
      </c>
      <c r="NY39">
        <v>9.0856649999999997E-3</v>
      </c>
      <c r="NZ39">
        <v>0.35454910000000001</v>
      </c>
      <c r="OA39">
        <v>14.62279</v>
      </c>
      <c r="OB39">
        <v>2.271812E-5</v>
      </c>
      <c r="OC39">
        <v>9.0856649999999997E-3</v>
      </c>
      <c r="OD39">
        <v>0.35454910000000001</v>
      </c>
      <c r="OE39">
        <v>14.62279</v>
      </c>
      <c r="OF39">
        <v>2.271812E-5</v>
      </c>
      <c r="OG39">
        <v>9.0856649999999997E-3</v>
      </c>
      <c r="OH39">
        <v>0.35454910000000001</v>
      </c>
      <c r="OI39">
        <v>14.62279</v>
      </c>
      <c r="OJ39">
        <v>2.271812E-5</v>
      </c>
      <c r="OK39">
        <v>9.0856649999999997E-3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0.89795389999999997</v>
      </c>
      <c r="G40">
        <v>14.7499</v>
      </c>
      <c r="H40">
        <v>178.58260000000001</v>
      </c>
      <c r="I40">
        <v>60182.12</v>
      </c>
      <c r="J40">
        <v>0.89515270000000002</v>
      </c>
      <c r="K40">
        <v>15.447800000000001</v>
      </c>
      <c r="L40">
        <v>115.49939999999999</v>
      </c>
      <c r="M40">
        <v>51492.08</v>
      </c>
      <c r="N40">
        <v>0.89231839999999996</v>
      </c>
      <c r="O40">
        <v>16.3413</v>
      </c>
      <c r="P40">
        <v>4.9398749999999998</v>
      </c>
      <c r="Q40">
        <v>2479.1869999999999</v>
      </c>
      <c r="R40">
        <v>0.88944290000000004</v>
      </c>
      <c r="S40">
        <v>17.162569999999999</v>
      </c>
      <c r="T40">
        <v>0.15665480000000001</v>
      </c>
      <c r="U40">
        <v>72.348950000000002</v>
      </c>
      <c r="V40">
        <v>0.88652929999999996</v>
      </c>
      <c r="W40">
        <v>17.555820000000001</v>
      </c>
      <c r="X40" s="1">
        <v>7.3532470000000003E-2</v>
      </c>
      <c r="Y40">
        <v>29.31334</v>
      </c>
      <c r="Z40">
        <v>0.88362589999999996</v>
      </c>
      <c r="AA40">
        <v>17.27139</v>
      </c>
      <c r="AB40" s="1">
        <v>6.5426419999999999E-2</v>
      </c>
      <c r="AC40">
        <v>26.039280000000002</v>
      </c>
      <c r="AD40">
        <v>0.8806638</v>
      </c>
      <c r="AE40">
        <v>16.408080000000002</v>
      </c>
      <c r="AF40" s="1">
        <v>5.8856760000000001E-2</v>
      </c>
      <c r="AG40" s="1">
        <v>23.482250000000001</v>
      </c>
      <c r="AH40">
        <v>0.87756940000000005</v>
      </c>
      <c r="AI40">
        <v>15.38898</v>
      </c>
      <c r="AJ40" s="1">
        <v>5.3099680000000003E-2</v>
      </c>
      <c r="AK40" s="1">
        <v>21.23527</v>
      </c>
      <c r="AL40">
        <v>0.87356239999999996</v>
      </c>
      <c r="AM40">
        <v>14.716089999999999</v>
      </c>
      <c r="AN40" s="1">
        <v>4.8466589999999997E-2</v>
      </c>
      <c r="AO40" s="1">
        <v>19.404610000000002</v>
      </c>
      <c r="AP40">
        <v>0.86745899999999998</v>
      </c>
      <c r="AQ40">
        <v>15.28767</v>
      </c>
      <c r="AR40" s="1">
        <v>5.0555170000000003E-2</v>
      </c>
      <c r="AS40" s="1">
        <v>20.158629999999999</v>
      </c>
      <c r="AT40">
        <v>0.85936729999999995</v>
      </c>
      <c r="AU40">
        <v>16.253350000000001</v>
      </c>
      <c r="AV40" s="1">
        <v>5.4721680000000002E-2</v>
      </c>
      <c r="AW40" s="1">
        <v>22.079750000000001</v>
      </c>
      <c r="AX40">
        <v>0.85091070000000002</v>
      </c>
      <c r="AY40">
        <v>17.135660000000001</v>
      </c>
      <c r="AZ40" s="1">
        <v>5.372217E-2</v>
      </c>
      <c r="BA40" s="1">
        <v>21.970420000000001</v>
      </c>
      <c r="BB40">
        <v>0.84199679999999999</v>
      </c>
      <c r="BC40">
        <v>17.532920000000001</v>
      </c>
      <c r="BD40" s="1">
        <v>4.9670110000000003E-2</v>
      </c>
      <c r="BE40" s="1">
        <v>20.549040000000002</v>
      </c>
      <c r="BF40">
        <v>0.83263989999999999</v>
      </c>
      <c r="BG40">
        <v>17.163350000000001</v>
      </c>
      <c r="BH40" s="1">
        <v>4.4469689999999999E-2</v>
      </c>
      <c r="BI40" s="1">
        <v>18.605229999999999</v>
      </c>
      <c r="BJ40">
        <v>0.82305729999999999</v>
      </c>
      <c r="BK40">
        <v>16.367989999999999</v>
      </c>
      <c r="BL40" s="1">
        <v>3.9205209999999997E-2</v>
      </c>
      <c r="BM40" s="1">
        <v>16.573899999999998</v>
      </c>
      <c r="BN40">
        <v>0.81334519999999999</v>
      </c>
      <c r="BO40">
        <v>15.5183</v>
      </c>
      <c r="BP40" s="1">
        <v>3.4641129999999999E-2</v>
      </c>
      <c r="BQ40" s="1">
        <v>14.78781</v>
      </c>
      <c r="BR40">
        <v>0.80347270000000004</v>
      </c>
      <c r="BS40">
        <v>14.940390000000001</v>
      </c>
      <c r="BT40" s="1">
        <v>3.0466940000000001E-2</v>
      </c>
      <c r="BU40" s="1">
        <v>13.15353</v>
      </c>
      <c r="BV40">
        <v>0.79338010000000003</v>
      </c>
      <c r="BW40">
        <v>14.93741</v>
      </c>
      <c r="BX40" s="1">
        <v>2.6811089999999999E-2</v>
      </c>
      <c r="BY40" s="1">
        <v>11.69745</v>
      </c>
      <c r="BZ40">
        <v>0.78307530000000003</v>
      </c>
      <c r="CA40">
        <v>15.55659</v>
      </c>
      <c r="CB40" s="1">
        <v>2.3509869999999999E-2</v>
      </c>
      <c r="CC40" s="1">
        <v>10.379300000000001</v>
      </c>
      <c r="CD40">
        <v>0.77279940000000003</v>
      </c>
      <c r="CE40">
        <v>16.119540000000001</v>
      </c>
      <c r="CF40" s="1">
        <v>2.0554179999999998E-2</v>
      </c>
      <c r="CG40" s="1">
        <v>9.1767800000000008</v>
      </c>
      <c r="CH40">
        <v>0.76229919999999995</v>
      </c>
      <c r="CI40">
        <v>16.497430000000001</v>
      </c>
      <c r="CJ40" s="1">
        <v>1.7992790000000002E-2</v>
      </c>
      <c r="CK40" s="1">
        <v>8.1286749999999994</v>
      </c>
      <c r="CL40">
        <v>0.75164759999999997</v>
      </c>
      <c r="CM40">
        <v>16.153449999999999</v>
      </c>
      <c r="CN40" s="1">
        <v>1.5704639999999999E-2</v>
      </c>
      <c r="CO40" s="1">
        <v>7.1834239999999996</v>
      </c>
      <c r="CP40">
        <v>0.74087950000000002</v>
      </c>
      <c r="CQ40">
        <v>15.550879999999999</v>
      </c>
      <c r="CR40" s="1">
        <v>1.3668690000000001E-2</v>
      </c>
      <c r="CS40" s="1">
        <v>6.3300270000000003</v>
      </c>
      <c r="CT40">
        <v>0.73061109999999996</v>
      </c>
      <c r="CU40">
        <v>14.89141</v>
      </c>
      <c r="CV40" s="1">
        <v>1.1947269999999999E-2</v>
      </c>
      <c r="CW40" s="1">
        <v>5.5959009999999996</v>
      </c>
      <c r="CX40">
        <v>0.7201341</v>
      </c>
      <c r="CY40">
        <v>14.47025</v>
      </c>
      <c r="CZ40" s="1">
        <v>1.0526590000000001E-2</v>
      </c>
      <c r="DA40" s="1">
        <v>4.9899610000000001</v>
      </c>
      <c r="DB40">
        <v>0.7094201</v>
      </c>
      <c r="DC40">
        <v>14.37571</v>
      </c>
      <c r="DD40" s="1">
        <v>9.1491539999999996E-3</v>
      </c>
      <c r="DE40" s="1">
        <v>4.3947529999999997</v>
      </c>
      <c r="DF40">
        <v>0.69846920000000001</v>
      </c>
      <c r="DG40">
        <v>14.742369999999999</v>
      </c>
      <c r="DH40" s="1">
        <v>7.9319920000000006E-3</v>
      </c>
      <c r="DI40" s="1">
        <v>3.857888</v>
      </c>
      <c r="DJ40">
        <v>0.68758560000000002</v>
      </c>
      <c r="DK40">
        <v>15.34268</v>
      </c>
      <c r="DL40" s="1">
        <v>6.862277E-3</v>
      </c>
      <c r="DM40" s="1">
        <v>3.3800979999999998</v>
      </c>
      <c r="DN40">
        <v>0.67617959999999999</v>
      </c>
      <c r="DO40">
        <v>16.062899999999999</v>
      </c>
      <c r="DP40" s="1">
        <v>5.9501620000000002E-3</v>
      </c>
      <c r="DQ40" s="1">
        <v>2.970459</v>
      </c>
      <c r="DR40">
        <v>0.66460109999999994</v>
      </c>
      <c r="DS40">
        <v>16.114699999999999</v>
      </c>
      <c r="DT40" s="1">
        <v>5.1398770000000002E-3</v>
      </c>
      <c r="DU40" s="1">
        <v>2.6023429999999999</v>
      </c>
      <c r="DV40">
        <v>0.65281400000000001</v>
      </c>
      <c r="DW40">
        <v>15.56207</v>
      </c>
      <c r="DX40" s="1">
        <v>4.4252859999999996E-3</v>
      </c>
      <c r="DY40" s="1">
        <v>2.2734290000000001</v>
      </c>
      <c r="DZ40">
        <v>0.64111470000000004</v>
      </c>
      <c r="EA40">
        <v>14.821820000000001</v>
      </c>
      <c r="EB40" s="1">
        <v>3.8175650000000002E-3</v>
      </c>
      <c r="EC40" s="1">
        <v>1.9888490000000001</v>
      </c>
      <c r="ED40">
        <v>0.6295887</v>
      </c>
      <c r="EE40">
        <v>14.20102</v>
      </c>
      <c r="EF40" s="1">
        <v>3.305152E-3</v>
      </c>
      <c r="EG40" s="1">
        <v>1.7472510000000001</v>
      </c>
      <c r="EH40">
        <v>0.61902360000000001</v>
      </c>
      <c r="EI40">
        <v>14.481199999999999</v>
      </c>
      <c r="EJ40" s="1">
        <v>2.8146389999999999E-3</v>
      </c>
      <c r="EK40" s="1">
        <v>1.512122</v>
      </c>
      <c r="EL40">
        <v>0.61001320000000003</v>
      </c>
      <c r="EM40">
        <v>15.229050000000001</v>
      </c>
      <c r="EN40" s="1">
        <v>2.2784709999999998E-3</v>
      </c>
      <c r="EO40" s="1">
        <v>1.2437940000000001</v>
      </c>
      <c r="EP40">
        <v>0.60138449999999999</v>
      </c>
      <c r="EQ40">
        <v>15.91624</v>
      </c>
      <c r="ER40" s="1">
        <v>1.791518E-3</v>
      </c>
      <c r="ES40" s="1">
        <v>0.98901360000000005</v>
      </c>
      <c r="ET40">
        <v>0.59323429999999999</v>
      </c>
      <c r="EU40">
        <v>16.56063</v>
      </c>
      <c r="EV40" s="1">
        <v>1.4478010000000001E-3</v>
      </c>
      <c r="EW40" s="1">
        <v>0.80530299999999999</v>
      </c>
      <c r="EX40">
        <v>0.58522649999999998</v>
      </c>
      <c r="EY40">
        <v>16.543230000000001</v>
      </c>
      <c r="EZ40" s="1">
        <v>1.2011330000000001E-3</v>
      </c>
      <c r="FA40" s="1">
        <v>0.67377129999999996</v>
      </c>
      <c r="FB40">
        <v>0.57732779999999995</v>
      </c>
      <c r="FC40">
        <v>15.73471</v>
      </c>
      <c r="FD40" s="1">
        <v>1.0222849999999999E-3</v>
      </c>
      <c r="FE40" s="1">
        <v>0.57807529999999996</v>
      </c>
      <c r="FF40">
        <v>0.56938529999999998</v>
      </c>
      <c r="FG40">
        <v>14.721769999999999</v>
      </c>
      <c r="FH40" s="1">
        <v>8.8497969999999995E-4</v>
      </c>
      <c r="FI40" s="1">
        <v>0.50509550000000003</v>
      </c>
      <c r="FJ40">
        <v>0.56180240000000004</v>
      </c>
      <c r="FK40">
        <v>13.72719</v>
      </c>
      <c r="FL40" s="1">
        <v>7.8008609999999996E-4</v>
      </c>
      <c r="FM40" s="1">
        <v>0.44876169999999999</v>
      </c>
      <c r="FN40">
        <v>0.55577589999999999</v>
      </c>
      <c r="FO40">
        <v>13.77291</v>
      </c>
      <c r="FP40" s="1">
        <v>6.8322000000000001E-4</v>
      </c>
      <c r="FQ40" s="1">
        <v>0.39760489999999998</v>
      </c>
      <c r="FR40">
        <v>0.55149389999999998</v>
      </c>
      <c r="FS40">
        <v>14.75056</v>
      </c>
      <c r="FT40" s="1">
        <v>5.3727729999999995E-4</v>
      </c>
      <c r="FU40" s="1">
        <v>0.31770179999999998</v>
      </c>
      <c r="FV40">
        <v>0.54857409999999995</v>
      </c>
      <c r="FW40">
        <v>16.156849999999999</v>
      </c>
      <c r="FX40" s="1">
        <v>3.8896599999999998E-4</v>
      </c>
      <c r="FY40" s="1">
        <v>0.2315171</v>
      </c>
      <c r="FZ40">
        <v>0.54652789999999996</v>
      </c>
      <c r="GA40">
        <v>17.334440000000001</v>
      </c>
      <c r="GB40" s="1">
        <v>2.8610069999999998E-4</v>
      </c>
      <c r="GC40" s="1">
        <v>0.16973849999999999</v>
      </c>
      <c r="GD40">
        <v>0.54499200000000003</v>
      </c>
      <c r="GE40">
        <v>17.326840000000001</v>
      </c>
      <c r="GF40" s="1">
        <v>2.2578E-4</v>
      </c>
      <c r="GG40" s="1">
        <v>0.1329776</v>
      </c>
      <c r="GH40">
        <v>0.54371420000000004</v>
      </c>
      <c r="GI40">
        <v>16.20195</v>
      </c>
      <c r="GJ40" s="1">
        <v>1.9061039999999999E-4</v>
      </c>
      <c r="GK40" s="1">
        <v>0.1115608</v>
      </c>
      <c r="GL40">
        <v>0.54263110000000003</v>
      </c>
      <c r="GM40">
        <v>14.729660000000001</v>
      </c>
      <c r="GN40" s="1">
        <v>1.688037E-4</v>
      </c>
      <c r="GO40" s="1">
        <v>9.8332550000000005E-2</v>
      </c>
      <c r="GP40">
        <v>0.5416685</v>
      </c>
      <c r="GQ40">
        <v>13.458819999999999</v>
      </c>
      <c r="GR40" s="1">
        <v>1.5369210000000001E-4</v>
      </c>
      <c r="GS40" s="1">
        <v>8.9220679999999997E-2</v>
      </c>
      <c r="GT40">
        <v>0.54097720000000005</v>
      </c>
      <c r="GU40">
        <v>13.53234</v>
      </c>
      <c r="GV40" s="1">
        <v>1.4128099999999999E-4</v>
      </c>
      <c r="GW40" s="1">
        <v>8.1868369999999996E-2</v>
      </c>
      <c r="GX40">
        <v>0.54053249999999997</v>
      </c>
      <c r="GY40">
        <v>14.581020000000001</v>
      </c>
      <c r="GZ40" s="1">
        <v>1.264789E-4</v>
      </c>
      <c r="HA40" s="1">
        <v>7.3338609999999999E-2</v>
      </c>
      <c r="HB40">
        <v>0.54028149999999997</v>
      </c>
      <c r="HC40">
        <v>16.051220000000001</v>
      </c>
      <c r="HD40" s="1">
        <v>1.115062E-4</v>
      </c>
      <c r="HE40" s="1">
        <v>6.4485619999999994E-2</v>
      </c>
      <c r="HF40">
        <v>0.5401454</v>
      </c>
      <c r="HG40">
        <v>17.174189999999999</v>
      </c>
      <c r="HH40" s="1">
        <v>1.0015830000000001E-4</v>
      </c>
      <c r="HI40" s="1">
        <v>5.7633200000000002E-2</v>
      </c>
      <c r="HJ40">
        <v>0.54008449999999997</v>
      </c>
      <c r="HK40">
        <v>17.127459999999999</v>
      </c>
      <c r="HL40">
        <v>9.2059409999999995E-5</v>
      </c>
      <c r="HM40" s="1">
        <v>5.2704590000000003E-2</v>
      </c>
      <c r="HN40">
        <v>0.54004209999999997</v>
      </c>
      <c r="HO40">
        <v>15.952809999999999</v>
      </c>
      <c r="HP40">
        <v>8.6096110000000005E-5</v>
      </c>
      <c r="HQ40" s="1">
        <v>4.9080360000000003E-2</v>
      </c>
      <c r="HR40">
        <v>0.54002799999999995</v>
      </c>
      <c r="HS40">
        <v>14.480399999999999</v>
      </c>
      <c r="HT40">
        <v>8.1246169999999999E-5</v>
      </c>
      <c r="HU40" s="1">
        <v>4.613312E-2</v>
      </c>
      <c r="HV40">
        <v>0.54012649999999995</v>
      </c>
      <c r="HW40">
        <v>13.25238</v>
      </c>
      <c r="HX40">
        <v>7.7087240000000006E-5</v>
      </c>
      <c r="HY40" s="1">
        <v>4.3602889999999998E-2</v>
      </c>
      <c r="HZ40">
        <v>0.54057469999999996</v>
      </c>
      <c r="IA40">
        <v>13.20867</v>
      </c>
      <c r="IB40">
        <v>7.2285760000000002E-5</v>
      </c>
      <c r="IC40" s="1">
        <v>4.0836089999999999E-2</v>
      </c>
      <c r="ID40">
        <v>0.54138549999999996</v>
      </c>
      <c r="IE40">
        <v>13.59779</v>
      </c>
      <c r="IF40">
        <v>6.3302379999999998E-5</v>
      </c>
      <c r="IG40" s="1">
        <v>3.5862680000000001E-2</v>
      </c>
      <c r="IH40">
        <v>0.5424523</v>
      </c>
      <c r="II40">
        <v>14.63897</v>
      </c>
      <c r="IJ40">
        <v>5.2890480000000003E-5</v>
      </c>
      <c r="IK40">
        <v>2.987714E-2</v>
      </c>
      <c r="IL40">
        <v>0.54371400000000003</v>
      </c>
      <c r="IM40">
        <v>15.55475</v>
      </c>
      <c r="IN40">
        <v>4.532707E-5</v>
      </c>
      <c r="IO40">
        <v>2.539224E-2</v>
      </c>
      <c r="IP40">
        <v>0.54505959999999998</v>
      </c>
      <c r="IQ40">
        <v>15.690709999999999</v>
      </c>
      <c r="IR40">
        <v>4.0708070000000002E-5</v>
      </c>
      <c r="IS40">
        <v>2.2608650000000001E-2</v>
      </c>
      <c r="IT40">
        <v>0.5464599</v>
      </c>
      <c r="IU40">
        <v>15.212759999999999</v>
      </c>
      <c r="IV40">
        <v>3.7916849999999999E-5</v>
      </c>
      <c r="IW40">
        <v>2.0909259999999999E-2</v>
      </c>
      <c r="IX40">
        <v>0.54787730000000001</v>
      </c>
      <c r="IY40">
        <v>14.284879999999999</v>
      </c>
      <c r="IZ40">
        <v>3.5975220000000002E-5</v>
      </c>
      <c r="JA40">
        <v>1.9733830000000001E-2</v>
      </c>
      <c r="JB40">
        <v>0.54915259999999999</v>
      </c>
      <c r="JC40">
        <v>13.443300000000001</v>
      </c>
      <c r="JD40">
        <v>3.4480419999999997E-5</v>
      </c>
      <c r="JE40">
        <v>1.8824670000000002E-2</v>
      </c>
      <c r="JF40">
        <v>0.54999730000000002</v>
      </c>
      <c r="JG40">
        <v>13.84468</v>
      </c>
      <c r="JH40">
        <v>3.436955E-5</v>
      </c>
      <c r="JI40">
        <v>1.8590039999999999E-2</v>
      </c>
      <c r="JJ40">
        <v>0.55036130000000005</v>
      </c>
      <c r="JK40">
        <v>15.16935</v>
      </c>
      <c r="JL40">
        <v>3.884135E-5</v>
      </c>
      <c r="JM40">
        <v>2.0757810000000002E-2</v>
      </c>
      <c r="JN40">
        <v>0.55033120000000002</v>
      </c>
      <c r="JO40">
        <v>16.849910000000001</v>
      </c>
      <c r="JP40">
        <v>4.4944119999999997E-5</v>
      </c>
      <c r="JQ40">
        <v>2.405821E-2</v>
      </c>
      <c r="JR40">
        <v>0.55011149999999998</v>
      </c>
      <c r="JS40">
        <v>18.169599999999999</v>
      </c>
      <c r="JT40">
        <v>4.8595789999999999E-5</v>
      </c>
      <c r="JU40">
        <v>2.6157650000000001E-2</v>
      </c>
      <c r="JV40">
        <v>0.54975359999999995</v>
      </c>
      <c r="JW40">
        <v>18.184519999999999</v>
      </c>
      <c r="JX40">
        <v>4.9615369999999997E-5</v>
      </c>
      <c r="JY40">
        <v>2.6811999999999999E-2</v>
      </c>
      <c r="JZ40">
        <v>0.54935109999999998</v>
      </c>
      <c r="KA40">
        <v>16.97617</v>
      </c>
      <c r="KB40">
        <v>4.9014380000000001E-5</v>
      </c>
      <c r="KC40">
        <v>2.6549079999999999E-2</v>
      </c>
      <c r="KD40">
        <v>0.54891080000000003</v>
      </c>
      <c r="KE40">
        <v>15.392239999999999</v>
      </c>
      <c r="KF40">
        <v>4.7658589999999997E-5</v>
      </c>
      <c r="KG40">
        <v>2.5848940000000001E-2</v>
      </c>
      <c r="KH40">
        <v>0.54848359999999996</v>
      </c>
      <c r="KI40">
        <v>13.99611</v>
      </c>
      <c r="KJ40">
        <v>4.5952879999999997E-5</v>
      </c>
      <c r="KK40">
        <v>2.4948270000000002E-2</v>
      </c>
      <c r="KL40">
        <v>0.54816450000000005</v>
      </c>
      <c r="KM40">
        <v>13.759869999999999</v>
      </c>
      <c r="KN40">
        <v>4.3931770000000003E-5</v>
      </c>
      <c r="KO40">
        <v>2.3885279999999998E-2</v>
      </c>
      <c r="KP40">
        <v>0.54796310000000004</v>
      </c>
      <c r="KQ40">
        <v>14.38612</v>
      </c>
      <c r="KR40">
        <v>4.1157099999999999E-5</v>
      </c>
      <c r="KS40">
        <v>2.2424010000000001E-2</v>
      </c>
      <c r="KT40">
        <v>0.54783700000000002</v>
      </c>
      <c r="KU40">
        <v>15.1365</v>
      </c>
      <c r="KV40">
        <v>3.8158129999999998E-5</v>
      </c>
      <c r="KW40">
        <v>2.0798819999999999E-2</v>
      </c>
      <c r="KX40">
        <v>0.54778389999999999</v>
      </c>
      <c r="KY40">
        <v>15.6958</v>
      </c>
      <c r="KZ40">
        <v>3.5723029999999999E-5</v>
      </c>
      <c r="LA40">
        <v>1.9451909999999999E-2</v>
      </c>
      <c r="LB40">
        <v>0.5477554</v>
      </c>
      <c r="LC40">
        <v>15.478529999999999</v>
      </c>
      <c r="LD40">
        <v>3.3829899999999999E-5</v>
      </c>
      <c r="LE40">
        <v>1.8410949999999999E-2</v>
      </c>
      <c r="LF40">
        <v>0.54772220000000005</v>
      </c>
      <c r="LG40">
        <v>14.82221</v>
      </c>
      <c r="LH40">
        <v>3.2276079999999999E-5</v>
      </c>
      <c r="LI40">
        <v>1.7561420000000001E-2</v>
      </c>
      <c r="LJ40">
        <v>0.54772120000000002</v>
      </c>
      <c r="LK40">
        <v>14.030430000000001</v>
      </c>
      <c r="LL40">
        <v>3.0934199999999999E-5</v>
      </c>
      <c r="LM40">
        <v>1.6832799999999998E-2</v>
      </c>
      <c r="LN40">
        <v>0.54767149999999998</v>
      </c>
      <c r="LO40">
        <v>13.511010000000001</v>
      </c>
      <c r="LP40">
        <v>2.9729080000000002E-5</v>
      </c>
      <c r="LQ40">
        <v>1.6179260000000001E-2</v>
      </c>
      <c r="LR40">
        <v>0.54753719999999995</v>
      </c>
      <c r="LS40">
        <v>13.99029</v>
      </c>
      <c r="LT40">
        <v>2.8760070000000001E-5</v>
      </c>
      <c r="LU40">
        <v>1.5645340000000001E-2</v>
      </c>
      <c r="LV40">
        <v>0.5472475</v>
      </c>
      <c r="LW40">
        <v>15.180870000000001</v>
      </c>
      <c r="LX40">
        <v>2.840999E-5</v>
      </c>
      <c r="LY40">
        <v>1.5440890000000001E-2</v>
      </c>
      <c r="LZ40">
        <v>0.5468826</v>
      </c>
      <c r="MA40">
        <v>16.777709999999999</v>
      </c>
      <c r="MB40">
        <v>2.82893E-5</v>
      </c>
      <c r="MC40">
        <v>1.539228E-2</v>
      </c>
      <c r="MD40">
        <v>0.54646329999999999</v>
      </c>
      <c r="ME40">
        <v>18.086649999999999</v>
      </c>
      <c r="MF40">
        <v>2.7919099999999998E-5</v>
      </c>
      <c r="MG40">
        <v>1.52205E-2</v>
      </c>
      <c r="MH40">
        <v>0.54601319999999998</v>
      </c>
      <c r="MI40">
        <v>18.379100000000001</v>
      </c>
      <c r="MJ40">
        <v>2.725676E-5</v>
      </c>
      <c r="MK40">
        <v>1.488917E-2</v>
      </c>
      <c r="ML40">
        <v>0.54554190000000002</v>
      </c>
      <c r="MM40">
        <v>17.38589</v>
      </c>
      <c r="MN40">
        <v>2.6399439999999999E-5</v>
      </c>
      <c r="MO40">
        <v>1.4443009999999999E-2</v>
      </c>
      <c r="MP40">
        <v>0.54506900000000003</v>
      </c>
      <c r="MQ40">
        <v>15.896520000000001</v>
      </c>
      <c r="MR40">
        <v>2.5492800000000001E-5</v>
      </c>
      <c r="MS40">
        <v>1.3963400000000001E-2</v>
      </c>
      <c r="MT40">
        <v>0.54459100000000005</v>
      </c>
      <c r="MU40">
        <v>14.462429999999999</v>
      </c>
      <c r="MV40">
        <v>2.4559740000000001E-5</v>
      </c>
      <c r="MW40">
        <v>1.3467460000000001E-2</v>
      </c>
      <c r="MX40">
        <v>0.54411140000000002</v>
      </c>
      <c r="MY40">
        <v>13.97057</v>
      </c>
      <c r="MZ40">
        <v>2.366914E-5</v>
      </c>
      <c r="NA40">
        <v>1.298909E-2</v>
      </c>
      <c r="NB40">
        <v>0.54362600000000005</v>
      </c>
      <c r="NC40">
        <v>14.6046</v>
      </c>
      <c r="ND40">
        <v>2.2800620000000001E-5</v>
      </c>
      <c r="NE40">
        <v>1.252399E-2</v>
      </c>
      <c r="NF40">
        <v>0.54362600000000005</v>
      </c>
      <c r="NG40">
        <v>14.6046</v>
      </c>
      <c r="NH40">
        <v>2.2800620000000001E-5</v>
      </c>
      <c r="NI40">
        <v>1.252399E-2</v>
      </c>
      <c r="NJ40">
        <v>0.54362600000000005</v>
      </c>
      <c r="NK40">
        <v>14.6046</v>
      </c>
      <c r="NL40">
        <v>2.2800620000000001E-5</v>
      </c>
      <c r="NM40">
        <v>1.252399E-2</v>
      </c>
      <c r="NN40">
        <v>0.54362600000000005</v>
      </c>
      <c r="NO40">
        <v>14.6046</v>
      </c>
      <c r="NP40">
        <v>2.2800620000000001E-5</v>
      </c>
      <c r="NQ40">
        <v>1.252399E-2</v>
      </c>
      <c r="NR40">
        <v>0.54362600000000005</v>
      </c>
      <c r="NS40">
        <v>14.6046</v>
      </c>
      <c r="NT40">
        <v>2.2800620000000001E-5</v>
      </c>
      <c r="NU40">
        <v>1.252399E-2</v>
      </c>
      <c r="NV40">
        <v>0.54362600000000005</v>
      </c>
      <c r="NW40">
        <v>14.6046</v>
      </c>
      <c r="NX40">
        <v>2.2800620000000001E-5</v>
      </c>
      <c r="NY40">
        <v>1.252399E-2</v>
      </c>
      <c r="NZ40">
        <v>0.54362600000000005</v>
      </c>
      <c r="OA40">
        <v>14.6046</v>
      </c>
      <c r="OB40">
        <v>2.2800620000000001E-5</v>
      </c>
      <c r="OC40">
        <v>1.252399E-2</v>
      </c>
      <c r="OD40">
        <v>0.54362600000000005</v>
      </c>
      <c r="OE40">
        <v>14.6046</v>
      </c>
      <c r="OF40">
        <v>2.2800620000000001E-5</v>
      </c>
      <c r="OG40">
        <v>1.252399E-2</v>
      </c>
      <c r="OH40">
        <v>0.54362600000000005</v>
      </c>
      <c r="OI40">
        <v>14.6046</v>
      </c>
      <c r="OJ40">
        <v>2.2800620000000001E-5</v>
      </c>
      <c r="OK40">
        <v>1.252399E-2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0.81947760000000003</v>
      </c>
      <c r="G41">
        <v>14.771000000000001</v>
      </c>
      <c r="H41">
        <v>129.98419999999999</v>
      </c>
      <c r="I41">
        <v>37439.51</v>
      </c>
      <c r="J41">
        <v>0.81751130000000005</v>
      </c>
      <c r="K41">
        <v>15.43276</v>
      </c>
      <c r="L41">
        <v>147.86760000000001</v>
      </c>
      <c r="M41">
        <v>57092.57</v>
      </c>
      <c r="N41">
        <v>0.81552760000000002</v>
      </c>
      <c r="O41">
        <v>16.311630000000001</v>
      </c>
      <c r="P41">
        <v>8.2677390000000006</v>
      </c>
      <c r="Q41">
        <v>3713.6</v>
      </c>
      <c r="R41">
        <v>0.81351229999999997</v>
      </c>
      <c r="S41">
        <v>17.167149999999999</v>
      </c>
      <c r="T41">
        <v>0.22917699999999999</v>
      </c>
      <c r="U41">
        <v>100.6598</v>
      </c>
      <c r="V41">
        <v>0.8114557</v>
      </c>
      <c r="W41">
        <v>17.624559999999999</v>
      </c>
      <c r="X41" s="1">
        <v>7.5291629999999998E-2</v>
      </c>
      <c r="Y41">
        <v>26.765180000000001</v>
      </c>
      <c r="Z41">
        <v>0.80941050000000003</v>
      </c>
      <c r="AA41">
        <v>17.339300000000001</v>
      </c>
      <c r="AB41" s="1">
        <v>6.6240649999999998E-2</v>
      </c>
      <c r="AC41">
        <v>23.360600000000002</v>
      </c>
      <c r="AD41">
        <v>0.80730259999999998</v>
      </c>
      <c r="AE41">
        <v>16.498830000000002</v>
      </c>
      <c r="AF41" s="1">
        <v>5.9582749999999997E-2</v>
      </c>
      <c r="AG41" s="1">
        <v>21.047650000000001</v>
      </c>
      <c r="AH41">
        <v>0.80511489999999997</v>
      </c>
      <c r="AI41">
        <v>15.492139999999999</v>
      </c>
      <c r="AJ41" s="1">
        <v>5.3730920000000001E-2</v>
      </c>
      <c r="AK41" s="1">
        <v>19.010919999999999</v>
      </c>
      <c r="AL41">
        <v>0.80222769999999999</v>
      </c>
      <c r="AM41">
        <v>14.772080000000001</v>
      </c>
      <c r="AN41" s="1">
        <v>4.882148E-2</v>
      </c>
      <c r="AO41" s="1">
        <v>17.292719999999999</v>
      </c>
      <c r="AP41">
        <v>0.79783409999999999</v>
      </c>
      <c r="AQ41">
        <v>15.27777</v>
      </c>
      <c r="AR41" s="1">
        <v>4.9914340000000001E-2</v>
      </c>
      <c r="AS41" s="1">
        <v>17.576329999999999</v>
      </c>
      <c r="AT41">
        <v>0.79172290000000001</v>
      </c>
      <c r="AU41">
        <v>16.225809999999999</v>
      </c>
      <c r="AV41" s="1">
        <v>5.4408730000000002E-2</v>
      </c>
      <c r="AW41" s="1">
        <v>19.324269999999999</v>
      </c>
      <c r="AX41">
        <v>0.78542769999999995</v>
      </c>
      <c r="AY41">
        <v>17.136199999999999</v>
      </c>
      <c r="AZ41" s="1">
        <v>5.398729E-2</v>
      </c>
      <c r="BA41" s="1">
        <v>19.407810000000001</v>
      </c>
      <c r="BB41">
        <v>0.77870850000000003</v>
      </c>
      <c r="BC41">
        <v>17.590309999999999</v>
      </c>
      <c r="BD41" s="1">
        <v>5.018661E-2</v>
      </c>
      <c r="BE41" s="1">
        <v>18.222259999999999</v>
      </c>
      <c r="BF41">
        <v>0.77158729999999998</v>
      </c>
      <c r="BG41">
        <v>17.244050000000001</v>
      </c>
      <c r="BH41" s="1">
        <v>4.508475E-2</v>
      </c>
      <c r="BI41" s="1">
        <v>16.523790000000002</v>
      </c>
      <c r="BJ41">
        <v>0.7642757</v>
      </c>
      <c r="BK41">
        <v>16.460080000000001</v>
      </c>
      <c r="BL41" s="1">
        <v>3.9790949999999999E-2</v>
      </c>
      <c r="BM41" s="1">
        <v>14.707929999999999</v>
      </c>
      <c r="BN41">
        <v>0.75682430000000001</v>
      </c>
      <c r="BO41">
        <v>15.61392</v>
      </c>
      <c r="BP41" s="1">
        <v>3.5132839999999999E-2</v>
      </c>
      <c r="BQ41" s="1">
        <v>13.08644</v>
      </c>
      <c r="BR41">
        <v>0.74924780000000002</v>
      </c>
      <c r="BS41">
        <v>14.99019</v>
      </c>
      <c r="BT41" s="1">
        <v>3.0948670000000001E-2</v>
      </c>
      <c r="BU41" s="1">
        <v>11.632910000000001</v>
      </c>
      <c r="BV41">
        <v>0.7414712</v>
      </c>
      <c r="BW41">
        <v>14.946249999999999</v>
      </c>
      <c r="BX41" s="1">
        <v>2.7215179999999999E-2</v>
      </c>
      <c r="BY41" s="1">
        <v>10.31488</v>
      </c>
      <c r="BZ41">
        <v>0.73349660000000005</v>
      </c>
      <c r="CA41">
        <v>15.54599</v>
      </c>
      <c r="CB41" s="1">
        <v>2.3895099999999999E-2</v>
      </c>
      <c r="CC41" s="1">
        <v>9.1427160000000001</v>
      </c>
      <c r="CD41">
        <v>0.72562760000000004</v>
      </c>
      <c r="CE41">
        <v>16.11572</v>
      </c>
      <c r="CF41" s="1">
        <v>2.0889600000000001E-2</v>
      </c>
      <c r="CG41" s="1">
        <v>8.0636489999999998</v>
      </c>
      <c r="CH41">
        <v>0.71755610000000003</v>
      </c>
      <c r="CI41">
        <v>16.49973</v>
      </c>
      <c r="CJ41" s="1">
        <v>1.8289219999999998E-2</v>
      </c>
      <c r="CK41" s="1">
        <v>7.1254080000000002</v>
      </c>
      <c r="CL41">
        <v>0.7093005</v>
      </c>
      <c r="CM41">
        <v>16.215689999999999</v>
      </c>
      <c r="CN41" s="1">
        <v>1.5974950000000002E-2</v>
      </c>
      <c r="CO41" s="1">
        <v>6.2851309999999998</v>
      </c>
      <c r="CP41">
        <v>0.7009784</v>
      </c>
      <c r="CQ41">
        <v>15.62393</v>
      </c>
      <c r="CR41" s="1">
        <v>1.3908210000000001E-2</v>
      </c>
      <c r="CS41" s="1">
        <v>5.5284279999999999</v>
      </c>
      <c r="CT41">
        <v>0.69291130000000001</v>
      </c>
      <c r="CU41">
        <v>14.953939999999999</v>
      </c>
      <c r="CV41" s="1">
        <v>1.214733E-2</v>
      </c>
      <c r="CW41" s="1">
        <v>4.8745969999999996</v>
      </c>
      <c r="CX41">
        <v>0.68455500000000002</v>
      </c>
      <c r="CY41">
        <v>14.48907</v>
      </c>
      <c r="CZ41" s="1">
        <v>1.070144E-2</v>
      </c>
      <c r="DA41" s="1">
        <v>4.3362930000000004</v>
      </c>
      <c r="DB41">
        <v>0.67598970000000003</v>
      </c>
      <c r="DC41">
        <v>14.38729</v>
      </c>
      <c r="DD41" s="1">
        <v>9.3236900000000008E-3</v>
      </c>
      <c r="DE41" s="1">
        <v>3.820611</v>
      </c>
      <c r="DF41">
        <v>0.66720610000000002</v>
      </c>
      <c r="DG41">
        <v>14.74396</v>
      </c>
      <c r="DH41" s="1">
        <v>8.0830650000000004E-3</v>
      </c>
      <c r="DI41" s="1">
        <v>3.3466100000000001</v>
      </c>
      <c r="DJ41">
        <v>0.6584276</v>
      </c>
      <c r="DK41">
        <v>15.319520000000001</v>
      </c>
      <c r="DL41" s="1">
        <v>6.9956979999999998E-3</v>
      </c>
      <c r="DM41" s="1">
        <v>2.9274179999999999</v>
      </c>
      <c r="DN41">
        <v>0.6491576</v>
      </c>
      <c r="DO41">
        <v>16.034980000000001</v>
      </c>
      <c r="DP41" s="1">
        <v>6.06618E-3</v>
      </c>
      <c r="DQ41" s="1">
        <v>2.566754</v>
      </c>
      <c r="DR41">
        <v>0.63978310000000005</v>
      </c>
      <c r="DS41">
        <v>16.132249999999999</v>
      </c>
      <c r="DT41" s="1">
        <v>5.2448210000000002E-3</v>
      </c>
      <c r="DU41" s="1">
        <v>2.245377</v>
      </c>
      <c r="DV41">
        <v>0.63023079999999998</v>
      </c>
      <c r="DW41">
        <v>15.631220000000001</v>
      </c>
      <c r="DX41" s="1">
        <v>4.5187780000000002E-3</v>
      </c>
      <c r="DY41" s="1">
        <v>1.957986</v>
      </c>
      <c r="DZ41">
        <v>0.6206564</v>
      </c>
      <c r="EA41">
        <v>14.917160000000001</v>
      </c>
      <c r="EB41" s="1">
        <v>3.8960900000000001E-3</v>
      </c>
      <c r="EC41" s="1">
        <v>1.708045</v>
      </c>
      <c r="ED41">
        <v>0.61113329999999999</v>
      </c>
      <c r="EE41">
        <v>14.262359999999999</v>
      </c>
      <c r="EF41" s="1">
        <v>3.374274E-3</v>
      </c>
      <c r="EG41" s="1">
        <v>1.497698</v>
      </c>
      <c r="EH41">
        <v>0.60210439999999998</v>
      </c>
      <c r="EI41">
        <v>14.4902</v>
      </c>
      <c r="EJ41" s="1">
        <v>2.8883559999999999E-3</v>
      </c>
      <c r="EK41" s="1">
        <v>1.3004389999999999</v>
      </c>
      <c r="EL41">
        <v>0.59464229999999996</v>
      </c>
      <c r="EM41">
        <v>15.196730000000001</v>
      </c>
      <c r="EN41" s="1">
        <v>2.3612669999999998E-3</v>
      </c>
      <c r="EO41" s="1">
        <v>1.0783590000000001</v>
      </c>
      <c r="EP41">
        <v>0.5874239</v>
      </c>
      <c r="EQ41">
        <v>15.89114</v>
      </c>
      <c r="ER41" s="1">
        <v>1.8595199999999999E-3</v>
      </c>
      <c r="ES41" s="1">
        <v>0.85840110000000003</v>
      </c>
      <c r="ET41">
        <v>0.58059099999999997</v>
      </c>
      <c r="EU41">
        <v>16.578109999999999</v>
      </c>
      <c r="EV41" s="1">
        <v>1.4948559999999999E-3</v>
      </c>
      <c r="EW41" s="1">
        <v>0.69455469999999997</v>
      </c>
      <c r="EX41">
        <v>0.57384900000000005</v>
      </c>
      <c r="EY41">
        <v>16.606089999999998</v>
      </c>
      <c r="EZ41" s="1">
        <v>1.235905E-3</v>
      </c>
      <c r="FA41" s="1">
        <v>0.57837910000000003</v>
      </c>
      <c r="FB41">
        <v>0.56716809999999995</v>
      </c>
      <c r="FC41">
        <v>15.841850000000001</v>
      </c>
      <c r="FD41" s="1">
        <v>1.0474849999999999E-3</v>
      </c>
      <c r="FE41" s="1">
        <v>0.49357319999999999</v>
      </c>
      <c r="FF41">
        <v>0.56042369999999997</v>
      </c>
      <c r="FG41">
        <v>14.85247</v>
      </c>
      <c r="FH41" s="1">
        <v>9.0508859999999995E-4</v>
      </c>
      <c r="FI41" s="1">
        <v>0.42986380000000002</v>
      </c>
      <c r="FJ41">
        <v>0.553921</v>
      </c>
      <c r="FK41">
        <v>13.87238</v>
      </c>
      <c r="FL41" s="1">
        <v>7.9491740000000005E-4</v>
      </c>
      <c r="FM41" s="1">
        <v>0.38019419999999998</v>
      </c>
      <c r="FN41">
        <v>0.54865679999999994</v>
      </c>
      <c r="FO41">
        <v>13.84291</v>
      </c>
      <c r="FP41" s="1">
        <v>7.0146170000000003E-4</v>
      </c>
      <c r="FQ41" s="1">
        <v>0.33849669999999998</v>
      </c>
      <c r="FR41">
        <v>0.54488400000000003</v>
      </c>
      <c r="FS41">
        <v>14.72255</v>
      </c>
      <c r="FT41" s="1">
        <v>5.6439040000000004E-4</v>
      </c>
      <c r="FU41" s="1">
        <v>0.27630359999999998</v>
      </c>
      <c r="FV41">
        <v>0.54230789999999995</v>
      </c>
      <c r="FW41">
        <v>16.091100000000001</v>
      </c>
      <c r="FX41" s="1">
        <v>4.1274559999999999E-4</v>
      </c>
      <c r="FY41" s="1">
        <v>0.2035989</v>
      </c>
      <c r="FZ41">
        <v>0.54050480000000001</v>
      </c>
      <c r="GA41">
        <v>17.317440000000001</v>
      </c>
      <c r="GB41" s="1">
        <v>3.0142119999999997E-4</v>
      </c>
      <c r="GC41" s="1">
        <v>0.14838460000000001</v>
      </c>
      <c r="GD41">
        <v>0.53914839999999997</v>
      </c>
      <c r="GE41">
        <v>17.401509999999998</v>
      </c>
      <c r="GF41" s="1">
        <v>2.3466369999999999E-4</v>
      </c>
      <c r="GG41" s="1">
        <v>0.1147218</v>
      </c>
      <c r="GH41">
        <v>0.53802779999999994</v>
      </c>
      <c r="GI41">
        <v>16.38203</v>
      </c>
      <c r="GJ41" s="1">
        <v>1.9590269999999999E-4</v>
      </c>
      <c r="GK41" s="1">
        <v>9.5159099999999996E-2</v>
      </c>
      <c r="GL41">
        <v>0.53707369999999999</v>
      </c>
      <c r="GM41">
        <v>14.94421</v>
      </c>
      <c r="GN41" s="1">
        <v>1.7222590000000001E-4</v>
      </c>
      <c r="GO41" s="1">
        <v>8.3239629999999995E-2</v>
      </c>
      <c r="GP41">
        <v>0.53625610000000001</v>
      </c>
      <c r="GQ41">
        <v>13.65535</v>
      </c>
      <c r="GR41" s="1">
        <v>1.56157E-4</v>
      </c>
      <c r="GS41" s="1">
        <v>7.5196520000000003E-2</v>
      </c>
      <c r="GT41">
        <v>0.53565019999999997</v>
      </c>
      <c r="GU41">
        <v>13.61229</v>
      </c>
      <c r="GV41" s="1">
        <v>1.4359670000000001E-4</v>
      </c>
      <c r="GW41" s="1">
        <v>6.8977910000000003E-2</v>
      </c>
      <c r="GX41">
        <v>0.53525129999999999</v>
      </c>
      <c r="GY41">
        <v>14.55091</v>
      </c>
      <c r="GZ41" s="1">
        <v>1.29317E-4</v>
      </c>
      <c r="HA41" s="1">
        <v>6.2135269999999999E-2</v>
      </c>
      <c r="HB41">
        <v>0.53502229999999995</v>
      </c>
      <c r="HC41">
        <v>15.97325</v>
      </c>
      <c r="HD41" s="1">
        <v>1.1405560000000001E-4</v>
      </c>
      <c r="HE41" s="1">
        <v>5.4691410000000003E-2</v>
      </c>
      <c r="HF41">
        <v>0.53491230000000001</v>
      </c>
      <c r="HG41">
        <v>17.1632</v>
      </c>
      <c r="HH41" s="1">
        <v>1.020235E-4</v>
      </c>
      <c r="HI41" s="1">
        <v>4.8689959999999997E-2</v>
      </c>
      <c r="HJ41">
        <v>0.53484640000000006</v>
      </c>
      <c r="HK41">
        <v>17.21041</v>
      </c>
      <c r="HL41">
        <v>9.3402650000000003E-5</v>
      </c>
      <c r="HM41" s="1">
        <v>4.435364E-2</v>
      </c>
      <c r="HN41">
        <v>0.5348058</v>
      </c>
      <c r="HO41">
        <v>16.13663</v>
      </c>
      <c r="HP41">
        <v>8.7127809999999997E-5</v>
      </c>
      <c r="HQ41" s="1">
        <v>4.1193300000000002E-2</v>
      </c>
      <c r="HR41">
        <v>0.5348001</v>
      </c>
      <c r="HS41">
        <v>14.68704</v>
      </c>
      <c r="HT41">
        <v>8.2115290000000002E-5</v>
      </c>
      <c r="HU41" s="1">
        <v>3.8669250000000002E-2</v>
      </c>
      <c r="HV41">
        <v>0.53487560000000001</v>
      </c>
      <c r="HW41">
        <v>13.437290000000001</v>
      </c>
      <c r="HX41">
        <v>7.7854190000000003E-5</v>
      </c>
      <c r="HY41" s="1">
        <v>3.652064E-2</v>
      </c>
      <c r="HZ41">
        <v>0.5352325</v>
      </c>
      <c r="IA41">
        <v>13.2645</v>
      </c>
      <c r="IB41">
        <v>7.3366790000000003E-5</v>
      </c>
      <c r="IC41" s="1">
        <v>3.4342280000000003E-2</v>
      </c>
      <c r="ID41">
        <v>0.53590740000000003</v>
      </c>
      <c r="IE41">
        <v>13.56564</v>
      </c>
      <c r="IF41">
        <v>6.5178609999999994E-5</v>
      </c>
      <c r="IG41" s="1">
        <v>3.058046E-2</v>
      </c>
      <c r="IH41">
        <v>0.53682759999999996</v>
      </c>
      <c r="II41">
        <v>14.59295</v>
      </c>
      <c r="IJ41">
        <v>5.46683E-5</v>
      </c>
      <c r="IK41">
        <v>2.5610330000000001E-2</v>
      </c>
      <c r="IL41">
        <v>0.53789560000000003</v>
      </c>
      <c r="IM41">
        <v>15.544499999999999</v>
      </c>
      <c r="IN41">
        <v>4.6517019999999997E-5</v>
      </c>
      <c r="IO41">
        <v>2.1632800000000001E-2</v>
      </c>
      <c r="IP41">
        <v>0.53906299999999996</v>
      </c>
      <c r="IQ41">
        <v>15.713100000000001</v>
      </c>
      <c r="IR41">
        <v>4.1429830000000003E-5</v>
      </c>
      <c r="IS41">
        <v>1.910825E-2</v>
      </c>
      <c r="IT41">
        <v>0.5402825</v>
      </c>
      <c r="IU41">
        <v>15.293939999999999</v>
      </c>
      <c r="IV41">
        <v>3.8371590000000003E-5</v>
      </c>
      <c r="IW41">
        <v>1.7573979999999999E-2</v>
      </c>
      <c r="IX41">
        <v>0.54150129999999996</v>
      </c>
      <c r="IY41">
        <v>14.42418</v>
      </c>
      <c r="IZ41">
        <v>3.6317840000000003E-5</v>
      </c>
      <c r="JA41">
        <v>1.6546689999999999E-2</v>
      </c>
      <c r="JB41">
        <v>0.54260770000000003</v>
      </c>
      <c r="JC41">
        <v>13.588789999999999</v>
      </c>
      <c r="JD41">
        <v>3.4739259999999998E-5</v>
      </c>
      <c r="JE41">
        <v>1.5757199999999999E-2</v>
      </c>
      <c r="JF41">
        <v>0.54334400000000005</v>
      </c>
      <c r="JG41">
        <v>13.89527</v>
      </c>
      <c r="JH41">
        <v>3.4194469999999997E-5</v>
      </c>
      <c r="JI41">
        <v>1.5398419999999999E-2</v>
      </c>
      <c r="JJ41">
        <v>0.5436877</v>
      </c>
      <c r="JK41">
        <v>15.128640000000001</v>
      </c>
      <c r="JL41">
        <v>3.7836590000000002E-5</v>
      </c>
      <c r="JM41">
        <v>1.683101E-2</v>
      </c>
      <c r="JN41">
        <v>0.54367509999999997</v>
      </c>
      <c r="JO41">
        <v>16.781079999999999</v>
      </c>
      <c r="JP41">
        <v>4.3968940000000001E-5</v>
      </c>
      <c r="JQ41">
        <v>1.9550620000000001E-2</v>
      </c>
      <c r="JR41">
        <v>0.54351179999999999</v>
      </c>
      <c r="JS41">
        <v>18.165679999999998</v>
      </c>
      <c r="JT41">
        <v>4.8131289999999997E-5</v>
      </c>
      <c r="JU41">
        <v>2.1510689999999999E-2</v>
      </c>
      <c r="JV41">
        <v>0.54320290000000004</v>
      </c>
      <c r="JW41">
        <v>18.290289999999999</v>
      </c>
      <c r="JX41">
        <v>4.9552119999999997E-5</v>
      </c>
      <c r="JY41">
        <v>2.2233869999999999E-2</v>
      </c>
      <c r="JZ41">
        <v>0.54286440000000002</v>
      </c>
      <c r="KA41">
        <v>17.190159999999999</v>
      </c>
      <c r="KB41">
        <v>4.9178909999999998E-5</v>
      </c>
      <c r="KC41">
        <v>2.2119739999999999E-2</v>
      </c>
      <c r="KD41">
        <v>0.5424814</v>
      </c>
      <c r="KE41">
        <v>15.641220000000001</v>
      </c>
      <c r="KF41">
        <v>4.7916120000000002E-5</v>
      </c>
      <c r="KG41">
        <v>2.1581110000000001E-2</v>
      </c>
      <c r="KH41">
        <v>0.54211229999999999</v>
      </c>
      <c r="KI41">
        <v>14.204179999999999</v>
      </c>
      <c r="KJ41">
        <v>4.6265759999999997E-5</v>
      </c>
      <c r="KK41">
        <v>2.0856630000000001E-2</v>
      </c>
      <c r="KL41">
        <v>0.54183250000000005</v>
      </c>
      <c r="KM41">
        <v>13.85392</v>
      </c>
      <c r="KN41">
        <v>4.4320339999999999E-5</v>
      </c>
      <c r="KO41">
        <v>2.0002889999999999E-2</v>
      </c>
      <c r="KP41">
        <v>0.54163729999999999</v>
      </c>
      <c r="KQ41">
        <v>14.362310000000001</v>
      </c>
      <c r="KR41">
        <v>4.1679930000000003E-5</v>
      </c>
      <c r="KS41">
        <v>1.8849129999999999E-2</v>
      </c>
      <c r="KT41">
        <v>0.54153229999999997</v>
      </c>
      <c r="KU41">
        <v>15.11416</v>
      </c>
      <c r="KV41">
        <v>3.8663510000000001E-5</v>
      </c>
      <c r="KW41">
        <v>1.7497789999999999E-2</v>
      </c>
      <c r="KX41">
        <v>0.54147179999999995</v>
      </c>
      <c r="KY41">
        <v>15.684150000000001</v>
      </c>
      <c r="KZ41">
        <v>3.611235E-5</v>
      </c>
      <c r="LA41">
        <v>1.632985E-2</v>
      </c>
      <c r="LB41">
        <v>0.54144879999999995</v>
      </c>
      <c r="LC41">
        <v>15.560980000000001</v>
      </c>
      <c r="LD41">
        <v>3.413852E-5</v>
      </c>
      <c r="LE41">
        <v>1.542849E-2</v>
      </c>
      <c r="LF41">
        <v>0.5414487</v>
      </c>
      <c r="LG41">
        <v>14.928319999999999</v>
      </c>
      <c r="LH41">
        <v>3.2532810000000002E-5</v>
      </c>
      <c r="LI41">
        <v>1.4699139999999999E-2</v>
      </c>
      <c r="LJ41">
        <v>0.54142389999999996</v>
      </c>
      <c r="LK41">
        <v>14.145160000000001</v>
      </c>
      <c r="LL41">
        <v>3.116059E-5</v>
      </c>
      <c r="LM41">
        <v>1.4079950000000001E-2</v>
      </c>
      <c r="LN41">
        <v>0.54138560000000002</v>
      </c>
      <c r="LO41">
        <v>13.60572</v>
      </c>
      <c r="LP41">
        <v>2.9930510000000002E-5</v>
      </c>
      <c r="LQ41">
        <v>1.352628E-2</v>
      </c>
      <c r="LR41">
        <v>0.54128549999999997</v>
      </c>
      <c r="LS41">
        <v>14.016769999999999</v>
      </c>
      <c r="LT41">
        <v>2.8897599999999999E-5</v>
      </c>
      <c r="LU41">
        <v>1.30578E-2</v>
      </c>
      <c r="LV41">
        <v>0.54103159999999995</v>
      </c>
      <c r="LW41">
        <v>15.15157</v>
      </c>
      <c r="LX41">
        <v>2.8435259999999999E-5</v>
      </c>
      <c r="LY41">
        <v>1.2837039999999999E-2</v>
      </c>
      <c r="LZ41">
        <v>0.54073979999999999</v>
      </c>
      <c r="MA41">
        <v>16.71977</v>
      </c>
      <c r="MB41">
        <v>2.831671E-5</v>
      </c>
      <c r="MC41">
        <v>1.2792329999999999E-2</v>
      </c>
      <c r="MD41">
        <v>0.54037519999999994</v>
      </c>
      <c r="ME41">
        <v>18.08455</v>
      </c>
      <c r="MF41">
        <v>2.7995810000000001E-5</v>
      </c>
      <c r="MG41">
        <v>1.266985E-2</v>
      </c>
      <c r="MH41">
        <v>0.53997779999999995</v>
      </c>
      <c r="MI41">
        <v>18.459430000000001</v>
      </c>
      <c r="MJ41">
        <v>2.738428E-5</v>
      </c>
      <c r="MK41">
        <v>1.2416389999999999E-2</v>
      </c>
      <c r="ML41">
        <v>0.53957580000000005</v>
      </c>
      <c r="MM41">
        <v>17.575369999999999</v>
      </c>
      <c r="MN41">
        <v>2.655128E-5</v>
      </c>
      <c r="MO41">
        <v>1.205696E-2</v>
      </c>
      <c r="MP41">
        <v>0.53916600000000003</v>
      </c>
      <c r="MQ41">
        <v>16.137280000000001</v>
      </c>
      <c r="MR41">
        <v>2.5648339999999999E-5</v>
      </c>
      <c r="MS41">
        <v>1.1660169999999999E-2</v>
      </c>
      <c r="MT41">
        <v>0.53873059999999995</v>
      </c>
      <c r="MU41">
        <v>14.69101</v>
      </c>
      <c r="MV41">
        <v>2.4721700000000001E-5</v>
      </c>
      <c r="MW41">
        <v>1.1250619999999999E-2</v>
      </c>
      <c r="MX41">
        <v>0.53833089999999995</v>
      </c>
      <c r="MY41">
        <v>14.09173</v>
      </c>
      <c r="MZ41">
        <v>2.3820579999999999E-5</v>
      </c>
      <c r="NA41">
        <v>1.084823E-2</v>
      </c>
      <c r="NB41">
        <v>0.5379121</v>
      </c>
      <c r="NC41">
        <v>14.616669999999999</v>
      </c>
      <c r="ND41">
        <v>2.295069E-5</v>
      </c>
      <c r="NE41">
        <v>1.0460850000000001E-2</v>
      </c>
      <c r="NF41">
        <v>0.5379121</v>
      </c>
      <c r="NG41">
        <v>14.616669999999999</v>
      </c>
      <c r="NH41">
        <v>2.295069E-5</v>
      </c>
      <c r="NI41">
        <v>1.0460850000000001E-2</v>
      </c>
      <c r="NJ41">
        <v>0.5379121</v>
      </c>
      <c r="NK41">
        <v>14.616669999999999</v>
      </c>
      <c r="NL41">
        <v>2.295069E-5</v>
      </c>
      <c r="NM41">
        <v>1.0460850000000001E-2</v>
      </c>
      <c r="NN41">
        <v>0.5379121</v>
      </c>
      <c r="NO41">
        <v>14.616669999999999</v>
      </c>
      <c r="NP41">
        <v>2.295069E-5</v>
      </c>
      <c r="NQ41">
        <v>1.0460850000000001E-2</v>
      </c>
      <c r="NR41">
        <v>0.5379121</v>
      </c>
      <c r="NS41">
        <v>14.616669999999999</v>
      </c>
      <c r="NT41">
        <v>2.295069E-5</v>
      </c>
      <c r="NU41">
        <v>1.0460850000000001E-2</v>
      </c>
      <c r="NV41">
        <v>0.5379121</v>
      </c>
      <c r="NW41">
        <v>14.616669999999999</v>
      </c>
      <c r="NX41">
        <v>2.295069E-5</v>
      </c>
      <c r="NY41">
        <v>1.0460850000000001E-2</v>
      </c>
      <c r="NZ41">
        <v>0.5379121</v>
      </c>
      <c r="OA41">
        <v>14.616669999999999</v>
      </c>
      <c r="OB41">
        <v>2.295069E-5</v>
      </c>
      <c r="OC41">
        <v>1.0460850000000001E-2</v>
      </c>
      <c r="OD41">
        <v>0.5379121</v>
      </c>
      <c r="OE41">
        <v>14.616669999999999</v>
      </c>
      <c r="OF41">
        <v>2.295069E-5</v>
      </c>
      <c r="OG41">
        <v>1.0460850000000001E-2</v>
      </c>
      <c r="OH41">
        <v>0.5379121</v>
      </c>
      <c r="OI41">
        <v>14.616669999999999</v>
      </c>
      <c r="OJ41">
        <v>2.295069E-5</v>
      </c>
      <c r="OK41">
        <v>1.0460850000000001E-2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0.69894710000000004</v>
      </c>
      <c r="G42">
        <v>14.797090000000001</v>
      </c>
      <c r="H42">
        <v>89.277630000000002</v>
      </c>
      <c r="I42">
        <v>26240.54</v>
      </c>
      <c r="J42">
        <v>0.69771620000000001</v>
      </c>
      <c r="K42">
        <v>15.435499999999999</v>
      </c>
      <c r="L42">
        <v>177.72</v>
      </c>
      <c r="M42">
        <v>67731.23</v>
      </c>
      <c r="N42">
        <v>0.69647550000000003</v>
      </c>
      <c r="O42">
        <v>16.29477</v>
      </c>
      <c r="P42">
        <v>13.006069999999999</v>
      </c>
      <c r="Q42">
        <v>5614.3829999999998</v>
      </c>
      <c r="R42">
        <v>0.69523749999999995</v>
      </c>
      <c r="S42">
        <v>17.177700000000002</v>
      </c>
      <c r="T42">
        <v>0.3503849</v>
      </c>
      <c r="U42">
        <v>152.5119</v>
      </c>
      <c r="V42">
        <v>0.69395390000000001</v>
      </c>
      <c r="W42">
        <v>17.690460000000002</v>
      </c>
      <c r="X42">
        <v>7.7714480000000002E-2</v>
      </c>
      <c r="Y42">
        <v>28.279489999999999</v>
      </c>
      <c r="Z42">
        <v>0.6926715</v>
      </c>
      <c r="AA42">
        <v>17.397089999999999</v>
      </c>
      <c r="AB42" s="1">
        <v>6.7028610000000002E-2</v>
      </c>
      <c r="AC42">
        <v>24.096879999999999</v>
      </c>
      <c r="AD42">
        <v>0.69135230000000003</v>
      </c>
      <c r="AE42">
        <v>16.572330000000001</v>
      </c>
      <c r="AF42" s="1">
        <v>6.0278989999999998E-2</v>
      </c>
      <c r="AG42" s="1">
        <v>21.68308</v>
      </c>
      <c r="AH42">
        <v>0.6899478</v>
      </c>
      <c r="AI42">
        <v>15.578569999999999</v>
      </c>
      <c r="AJ42" s="1">
        <v>5.433603E-2</v>
      </c>
      <c r="AK42" s="1">
        <v>19.55705</v>
      </c>
      <c r="AL42">
        <v>0.68811449999999996</v>
      </c>
      <c r="AM42">
        <v>14.83146</v>
      </c>
      <c r="AN42" s="1">
        <v>4.9235609999999999E-2</v>
      </c>
      <c r="AO42" s="1">
        <v>17.72944</v>
      </c>
      <c r="AP42">
        <v>0.68529899999999999</v>
      </c>
      <c r="AQ42">
        <v>15.28337</v>
      </c>
      <c r="AR42" s="1">
        <v>4.9395170000000002E-2</v>
      </c>
      <c r="AS42" s="1">
        <v>17.682729999999999</v>
      </c>
      <c r="AT42">
        <v>0.68105910000000003</v>
      </c>
      <c r="AU42">
        <v>16.216609999999999</v>
      </c>
      <c r="AV42" s="1">
        <v>5.4049029999999998E-2</v>
      </c>
      <c r="AW42" s="1">
        <v>19.443760000000001</v>
      </c>
      <c r="AX42">
        <v>0.67680470000000004</v>
      </c>
      <c r="AY42">
        <v>17.142389999999999</v>
      </c>
      <c r="AZ42" s="1">
        <v>5.4196469999999997E-2</v>
      </c>
      <c r="BA42" s="1">
        <v>19.667269999999998</v>
      </c>
      <c r="BB42">
        <v>0.6722129</v>
      </c>
      <c r="BC42">
        <v>17.645479999999999</v>
      </c>
      <c r="BD42" s="1">
        <v>5.0657439999999998E-2</v>
      </c>
      <c r="BE42" s="1">
        <v>18.509499999999999</v>
      </c>
      <c r="BF42">
        <v>0.66735630000000001</v>
      </c>
      <c r="BG42">
        <v>17.31175</v>
      </c>
      <c r="BH42" s="1">
        <v>4.5658440000000002E-2</v>
      </c>
      <c r="BI42" s="1">
        <v>16.785599999999999</v>
      </c>
      <c r="BJ42">
        <v>0.66233120000000001</v>
      </c>
      <c r="BK42">
        <v>16.537410000000001</v>
      </c>
      <c r="BL42" s="1">
        <v>4.0345869999999999E-2</v>
      </c>
      <c r="BM42" s="1">
        <v>14.91338</v>
      </c>
      <c r="BN42">
        <v>0.65720210000000001</v>
      </c>
      <c r="BO42">
        <v>15.695180000000001</v>
      </c>
      <c r="BP42" s="1">
        <v>3.5599899999999997E-2</v>
      </c>
      <c r="BQ42" s="1">
        <v>13.221019999999999</v>
      </c>
      <c r="BR42">
        <v>0.65198160000000005</v>
      </c>
      <c r="BS42">
        <v>15.038220000000001</v>
      </c>
      <c r="BT42" s="1">
        <v>3.140159E-2</v>
      </c>
      <c r="BU42" s="1">
        <v>11.7277</v>
      </c>
      <c r="BV42">
        <v>0.64660200000000001</v>
      </c>
      <c r="BW42">
        <v>14.96271</v>
      </c>
      <c r="BX42" s="1">
        <v>2.7595339999999999E-2</v>
      </c>
      <c r="BY42" s="1">
        <v>10.35852</v>
      </c>
      <c r="BZ42">
        <v>0.64107959999999997</v>
      </c>
      <c r="CA42">
        <v>15.54895</v>
      </c>
      <c r="CB42" s="1">
        <v>2.4253589999999998E-2</v>
      </c>
      <c r="CC42" s="1">
        <v>9.1570020000000003</v>
      </c>
      <c r="CD42">
        <v>0.63573769999999996</v>
      </c>
      <c r="CE42">
        <v>16.117329999999999</v>
      </c>
      <c r="CF42" s="1">
        <v>2.1202370000000002E-2</v>
      </c>
      <c r="CG42" s="1">
        <v>8.0628279999999997</v>
      </c>
      <c r="CH42">
        <v>0.63021419999999995</v>
      </c>
      <c r="CI42">
        <v>16.49982</v>
      </c>
      <c r="CJ42" s="1">
        <v>1.8563690000000001E-2</v>
      </c>
      <c r="CK42" s="1">
        <v>7.1214709999999997</v>
      </c>
      <c r="CL42">
        <v>0.62452390000000002</v>
      </c>
      <c r="CM42">
        <v>16.262219999999999</v>
      </c>
      <c r="CN42" s="1">
        <v>1.622403E-2</v>
      </c>
      <c r="CO42" s="1">
        <v>6.2819330000000004</v>
      </c>
      <c r="CP42">
        <v>0.61818609999999996</v>
      </c>
      <c r="CQ42">
        <v>15.68017</v>
      </c>
      <c r="CR42" s="1">
        <v>1.4128369999999999E-2</v>
      </c>
      <c r="CS42" s="1">
        <v>5.5247859999999998</v>
      </c>
      <c r="CT42">
        <v>0.61197210000000002</v>
      </c>
      <c r="CU42">
        <v>15.0052</v>
      </c>
      <c r="CV42" s="1">
        <v>1.2333129999999999E-2</v>
      </c>
      <c r="CW42" s="1">
        <v>4.8658640000000002</v>
      </c>
      <c r="CX42">
        <v>0.60557369999999999</v>
      </c>
      <c r="CY42">
        <v>14.504289999999999</v>
      </c>
      <c r="CZ42" s="1">
        <v>1.0858949999999999E-2</v>
      </c>
      <c r="DA42" s="1">
        <v>4.322444</v>
      </c>
      <c r="DB42">
        <v>0.59900310000000001</v>
      </c>
      <c r="DC42">
        <v>14.398009999999999</v>
      </c>
      <c r="DD42" s="1">
        <v>9.4822129999999998E-3</v>
      </c>
      <c r="DE42" s="1">
        <v>3.812926</v>
      </c>
      <c r="DF42">
        <v>0.59223530000000002</v>
      </c>
      <c r="DG42">
        <v>14.750730000000001</v>
      </c>
      <c r="DH42" s="1">
        <v>8.2200150000000007E-3</v>
      </c>
      <c r="DI42" s="1">
        <v>3.3370479999999998</v>
      </c>
      <c r="DJ42">
        <v>0.58542159999999999</v>
      </c>
      <c r="DK42">
        <v>15.30593</v>
      </c>
      <c r="DL42" s="1">
        <v>7.1175309999999999E-3</v>
      </c>
      <c r="DM42" s="1">
        <v>2.9180510000000002</v>
      </c>
      <c r="DN42">
        <v>0.57823210000000003</v>
      </c>
      <c r="DO42">
        <v>16.015070000000001</v>
      </c>
      <c r="DP42" s="1">
        <v>6.1708910000000004E-3</v>
      </c>
      <c r="DQ42" s="1">
        <v>2.5558179999999999</v>
      </c>
      <c r="DR42">
        <v>0.57097039999999999</v>
      </c>
      <c r="DS42">
        <v>16.138310000000001</v>
      </c>
      <c r="DT42" s="1">
        <v>5.3394200000000001E-3</v>
      </c>
      <c r="DU42" s="1">
        <v>2.235198</v>
      </c>
      <c r="DV42">
        <v>0.56361340000000004</v>
      </c>
      <c r="DW42">
        <v>15.68031</v>
      </c>
      <c r="DX42" s="1">
        <v>4.6029240000000004E-3</v>
      </c>
      <c r="DY42" s="1">
        <v>1.949003</v>
      </c>
      <c r="DZ42">
        <v>0.55612110000000003</v>
      </c>
      <c r="EA42">
        <v>14.988659999999999</v>
      </c>
      <c r="EB42" s="1">
        <v>3.9671749999999999E-3</v>
      </c>
      <c r="EC42" s="1">
        <v>1.6991560000000001</v>
      </c>
      <c r="ED42">
        <v>0.54825650000000004</v>
      </c>
      <c r="EE42">
        <v>14.313739999999999</v>
      </c>
      <c r="EF42" s="1">
        <v>3.4354160000000002E-3</v>
      </c>
      <c r="EG42" s="1">
        <v>1.489247</v>
      </c>
      <c r="EH42">
        <v>0.54036340000000005</v>
      </c>
      <c r="EI42">
        <v>14.510770000000001</v>
      </c>
      <c r="EJ42" s="1">
        <v>2.9514239999999998E-3</v>
      </c>
      <c r="EK42" s="1">
        <v>1.2965709999999999</v>
      </c>
      <c r="EL42">
        <v>0.53406209999999998</v>
      </c>
      <c r="EM42">
        <v>15.177160000000001</v>
      </c>
      <c r="EN42" s="1">
        <v>2.4332059999999998E-3</v>
      </c>
      <c r="EO42" s="1">
        <v>1.0822879999999999</v>
      </c>
      <c r="EP42">
        <v>0.52791849999999996</v>
      </c>
      <c r="EQ42">
        <v>15.87471</v>
      </c>
      <c r="ER42" s="1">
        <v>1.921292E-3</v>
      </c>
      <c r="ES42" s="1">
        <v>0.8634693</v>
      </c>
      <c r="ET42">
        <v>0.52210160000000005</v>
      </c>
      <c r="EU42">
        <v>16.593419999999998</v>
      </c>
      <c r="EV42" s="1">
        <v>1.537781E-3</v>
      </c>
      <c r="EW42" s="1">
        <v>0.69577040000000001</v>
      </c>
      <c r="EX42">
        <v>0.51633240000000002</v>
      </c>
      <c r="EY42">
        <v>16.650590000000001</v>
      </c>
      <c r="EZ42" s="1">
        <v>1.2673999999999999E-3</v>
      </c>
      <c r="FA42" s="1">
        <v>0.5774823</v>
      </c>
      <c r="FB42">
        <v>0.51063570000000003</v>
      </c>
      <c r="FC42">
        <v>15.9177</v>
      </c>
      <c r="FD42" s="1">
        <v>1.0702450000000001E-3</v>
      </c>
      <c r="FE42" s="1">
        <v>0.49100939999999998</v>
      </c>
      <c r="FF42">
        <v>0.5048743</v>
      </c>
      <c r="FG42">
        <v>14.94711</v>
      </c>
      <c r="FH42" s="1">
        <v>9.2303980000000001E-4</v>
      </c>
      <c r="FI42" s="1">
        <v>0.42669679999999999</v>
      </c>
      <c r="FJ42">
        <v>0.49925589999999997</v>
      </c>
      <c r="FK42">
        <v>13.98498</v>
      </c>
      <c r="FL42" s="1">
        <v>8.082896E-4</v>
      </c>
      <c r="FM42" s="1">
        <v>0.37632159999999998</v>
      </c>
      <c r="FN42">
        <v>0.49460720000000002</v>
      </c>
      <c r="FO42">
        <v>13.91691</v>
      </c>
      <c r="FP42" s="1">
        <v>7.1601239999999995E-4</v>
      </c>
      <c r="FQ42" s="1">
        <v>0.33586870000000002</v>
      </c>
      <c r="FR42">
        <v>0.49124030000000002</v>
      </c>
      <c r="FS42">
        <v>14.72254</v>
      </c>
      <c r="FT42" s="1">
        <v>5.8700630000000005E-4</v>
      </c>
      <c r="FU42" s="1">
        <v>0.27852209999999999</v>
      </c>
      <c r="FV42">
        <v>0.48894070000000001</v>
      </c>
      <c r="FW42">
        <v>16.053750000000001</v>
      </c>
      <c r="FX42" s="1">
        <v>4.3397759999999998E-4</v>
      </c>
      <c r="FY42" s="1">
        <v>0.20731279999999999</v>
      </c>
      <c r="FZ42">
        <v>0.48731180000000002</v>
      </c>
      <c r="GA42">
        <v>17.305959999999999</v>
      </c>
      <c r="GB42" s="1">
        <v>3.1556800000000001E-4</v>
      </c>
      <c r="GC42" s="1">
        <v>0.1506296</v>
      </c>
      <c r="GD42">
        <v>0.48611880000000002</v>
      </c>
      <c r="GE42">
        <v>17.447659999999999</v>
      </c>
      <c r="GF42" s="1">
        <v>2.4292359999999999E-4</v>
      </c>
      <c r="GG42" s="1">
        <v>0.11534800000000001</v>
      </c>
      <c r="GH42">
        <v>0.48513980000000001</v>
      </c>
      <c r="GI42">
        <v>16.508990000000001</v>
      </c>
      <c r="GJ42" s="1">
        <v>2.007891E-4</v>
      </c>
      <c r="GK42" s="1">
        <v>9.4844709999999999E-2</v>
      </c>
      <c r="GL42">
        <v>0.48431669999999999</v>
      </c>
      <c r="GM42">
        <v>15.103199999999999</v>
      </c>
      <c r="GN42" s="1">
        <v>1.7533199999999999E-4</v>
      </c>
      <c r="GO42" s="1">
        <v>8.246713E-2</v>
      </c>
      <c r="GP42">
        <v>0.4835971</v>
      </c>
      <c r="GQ42">
        <v>13.811640000000001</v>
      </c>
      <c r="GR42" s="1">
        <v>1.5836339999999999E-4</v>
      </c>
      <c r="GS42" s="1">
        <v>7.4246469999999995E-2</v>
      </c>
      <c r="GT42">
        <v>0.48304659999999999</v>
      </c>
      <c r="GU42">
        <v>13.698600000000001</v>
      </c>
      <c r="GV42" s="1">
        <v>1.455425E-4</v>
      </c>
      <c r="GW42" s="1">
        <v>6.8057190000000004E-2</v>
      </c>
      <c r="GX42">
        <v>0.48269699999999999</v>
      </c>
      <c r="GY42">
        <v>14.550940000000001</v>
      </c>
      <c r="GZ42" s="1">
        <v>1.317003E-4</v>
      </c>
      <c r="HA42" s="1">
        <v>6.1555110000000003E-2</v>
      </c>
      <c r="HB42">
        <v>0.48249730000000002</v>
      </c>
      <c r="HC42">
        <v>15.927989999999999</v>
      </c>
      <c r="HD42" s="1">
        <v>1.163127E-4</v>
      </c>
      <c r="HE42" s="1">
        <v>5.4261370000000003E-2</v>
      </c>
      <c r="HF42">
        <v>0.48238049999999999</v>
      </c>
      <c r="HG42">
        <v>17.155049999999999</v>
      </c>
      <c r="HH42" s="1">
        <v>1.036986E-4</v>
      </c>
      <c r="HI42" s="1">
        <v>4.8175540000000003E-2</v>
      </c>
      <c r="HJ42">
        <v>0.48231180000000001</v>
      </c>
      <c r="HK42">
        <v>17.263480000000001</v>
      </c>
      <c r="HL42">
        <v>9.4608410000000001E-5</v>
      </c>
      <c r="HM42" s="1">
        <v>4.3753930000000003E-2</v>
      </c>
      <c r="HN42">
        <v>0.48229709999999998</v>
      </c>
      <c r="HO42">
        <v>16.265920000000001</v>
      </c>
      <c r="HP42">
        <v>8.803955E-5</v>
      </c>
      <c r="HQ42" s="1">
        <v>4.0548239999999999E-2</v>
      </c>
      <c r="HR42">
        <v>0.48228680000000002</v>
      </c>
      <c r="HS42">
        <v>14.840870000000001</v>
      </c>
      <c r="HT42">
        <v>8.2875759999999994E-5</v>
      </c>
      <c r="HU42" s="1">
        <v>3.8023639999999997E-2</v>
      </c>
      <c r="HV42">
        <v>0.48234120000000003</v>
      </c>
      <c r="HW42">
        <v>13.58412</v>
      </c>
      <c r="HX42">
        <v>7.85169E-5</v>
      </c>
      <c r="HY42" s="1">
        <v>3.5887389999999998E-2</v>
      </c>
      <c r="HZ42">
        <v>0.48262080000000002</v>
      </c>
      <c r="IA42">
        <v>13.32901</v>
      </c>
      <c r="IB42">
        <v>7.4208360000000003E-5</v>
      </c>
      <c r="IC42" s="1">
        <v>3.3821629999999998E-2</v>
      </c>
      <c r="ID42">
        <v>0.48315059999999999</v>
      </c>
      <c r="IE42">
        <v>13.54782</v>
      </c>
      <c r="IF42">
        <v>6.6706740000000006E-5</v>
      </c>
      <c r="IG42" s="1">
        <v>3.0418779999999999E-2</v>
      </c>
      <c r="IH42">
        <v>0.48392669999999999</v>
      </c>
      <c r="II42">
        <v>14.57043</v>
      </c>
      <c r="IJ42">
        <v>5.6241859999999998E-5</v>
      </c>
      <c r="IK42">
        <v>2.5606259999999999E-2</v>
      </c>
      <c r="IL42">
        <v>0.48483150000000003</v>
      </c>
      <c r="IM42">
        <v>15.53711</v>
      </c>
      <c r="IN42">
        <v>4.7607729999999997E-5</v>
      </c>
      <c r="IO42">
        <v>2.1540469999999999E-2</v>
      </c>
      <c r="IP42">
        <v>0.48581869999999999</v>
      </c>
      <c r="IQ42">
        <v>15.727919999999999</v>
      </c>
      <c r="IR42">
        <v>4.2095509999999998E-5</v>
      </c>
      <c r="IS42">
        <v>1.890878E-2</v>
      </c>
      <c r="IT42">
        <v>0.48687799999999998</v>
      </c>
      <c r="IU42">
        <v>15.347810000000001</v>
      </c>
      <c r="IV42">
        <v>3.8784910000000003E-5</v>
      </c>
      <c r="IW42">
        <v>1.7311460000000001E-2</v>
      </c>
      <c r="IX42">
        <v>0.48793959999999997</v>
      </c>
      <c r="IY42">
        <v>14.524240000000001</v>
      </c>
      <c r="IZ42">
        <v>3.6621159999999998E-5</v>
      </c>
      <c r="JA42">
        <v>1.6265060000000001E-2</v>
      </c>
      <c r="JB42">
        <v>0.48890430000000001</v>
      </c>
      <c r="JC42">
        <v>13.706239999999999</v>
      </c>
      <c r="JD42">
        <v>3.4971809999999997E-5</v>
      </c>
      <c r="JE42">
        <v>1.5467420000000001E-2</v>
      </c>
      <c r="JF42">
        <v>0.48958099999999999</v>
      </c>
      <c r="JG42">
        <v>13.9588</v>
      </c>
      <c r="JH42">
        <v>3.4147129999999999E-5</v>
      </c>
      <c r="JI42">
        <v>1.501955E-2</v>
      </c>
      <c r="JJ42">
        <v>0.48989640000000001</v>
      </c>
      <c r="JK42">
        <v>15.12471</v>
      </c>
      <c r="JL42">
        <v>3.7050839999999997E-5</v>
      </c>
      <c r="JM42">
        <v>1.6137660000000002E-2</v>
      </c>
      <c r="JN42">
        <v>0.48993629999999999</v>
      </c>
      <c r="JO42">
        <v>16.7423</v>
      </c>
      <c r="JP42">
        <v>4.3092739999999998E-5</v>
      </c>
      <c r="JQ42">
        <v>1.8738600000000001E-2</v>
      </c>
      <c r="JR42">
        <v>0.48977890000000002</v>
      </c>
      <c r="JS42">
        <v>18.165520000000001</v>
      </c>
      <c r="JT42">
        <v>4.7669780000000001E-5</v>
      </c>
      <c r="JU42">
        <v>2.0804159999999999E-2</v>
      </c>
      <c r="JV42">
        <v>0.48953960000000002</v>
      </c>
      <c r="JW42">
        <v>18.362079999999999</v>
      </c>
      <c r="JX42">
        <v>4.945646E-5</v>
      </c>
      <c r="JY42">
        <v>2.1650920000000001E-2</v>
      </c>
      <c r="JZ42">
        <v>0.4892398</v>
      </c>
      <c r="KA42">
        <v>17.343730000000001</v>
      </c>
      <c r="KB42">
        <v>4.9298709999999997E-5</v>
      </c>
      <c r="KC42">
        <v>2.1624109999999998E-2</v>
      </c>
      <c r="KD42">
        <v>0.48891079999999998</v>
      </c>
      <c r="KE42">
        <v>15.82882</v>
      </c>
      <c r="KF42">
        <v>4.8128689999999998E-5</v>
      </c>
      <c r="KG42">
        <v>2.1135399999999999E-2</v>
      </c>
      <c r="KH42">
        <v>0.48859940000000002</v>
      </c>
      <c r="KI42">
        <v>14.37016</v>
      </c>
      <c r="KJ42">
        <v>4.6528800000000001E-5</v>
      </c>
      <c r="KK42">
        <v>2.0447739999999999E-2</v>
      </c>
      <c r="KL42">
        <v>0.48834290000000002</v>
      </c>
      <c r="KM42">
        <v>13.94726</v>
      </c>
      <c r="KN42">
        <v>4.4637E-5</v>
      </c>
      <c r="KO42">
        <v>1.9633890000000001E-2</v>
      </c>
      <c r="KP42">
        <v>0.48817129999999997</v>
      </c>
      <c r="KQ42">
        <v>14.35938</v>
      </c>
      <c r="KR42">
        <v>4.2116110000000002E-5</v>
      </c>
      <c r="KS42">
        <v>1.8553710000000001E-2</v>
      </c>
      <c r="KT42">
        <v>0.48807650000000002</v>
      </c>
      <c r="KU42">
        <v>15.103870000000001</v>
      </c>
      <c r="KV42">
        <v>3.910569E-5</v>
      </c>
      <c r="KW42">
        <v>1.7240970000000001E-2</v>
      </c>
      <c r="KX42">
        <v>0.48801739999999999</v>
      </c>
      <c r="KY42">
        <v>15.67191</v>
      </c>
      <c r="KZ42">
        <v>3.645923E-5</v>
      </c>
      <c r="LA42">
        <v>1.606631E-2</v>
      </c>
      <c r="LB42">
        <v>0.48799619999999999</v>
      </c>
      <c r="LC42">
        <v>15.61871</v>
      </c>
      <c r="LD42">
        <v>3.4411059999999997E-5</v>
      </c>
      <c r="LE42">
        <v>1.5157790000000001E-2</v>
      </c>
      <c r="LF42">
        <v>0.48798950000000002</v>
      </c>
      <c r="LG42">
        <v>15.006819999999999</v>
      </c>
      <c r="LH42">
        <v>3.275838E-5</v>
      </c>
      <c r="LI42">
        <v>1.442822E-2</v>
      </c>
      <c r="LJ42">
        <v>0.48798340000000001</v>
      </c>
      <c r="LK42">
        <v>14.2315</v>
      </c>
      <c r="LL42">
        <v>3.1357440000000002E-5</v>
      </c>
      <c r="LM42">
        <v>1.381254E-2</v>
      </c>
      <c r="LN42">
        <v>0.48795119999999997</v>
      </c>
      <c r="LO42">
        <v>13.68479</v>
      </c>
      <c r="LP42">
        <v>3.0106310000000001E-5</v>
      </c>
      <c r="LQ42">
        <v>1.32643E-2</v>
      </c>
      <c r="LR42">
        <v>0.48784169999999999</v>
      </c>
      <c r="LS42">
        <v>14.06113</v>
      </c>
      <c r="LT42">
        <v>2.902843E-5</v>
      </c>
      <c r="LU42">
        <v>1.279127E-2</v>
      </c>
      <c r="LV42">
        <v>0.48766039999999999</v>
      </c>
      <c r="LW42">
        <v>15.151579999999999</v>
      </c>
      <c r="LX42">
        <v>2.846777E-5</v>
      </c>
      <c r="LY42">
        <v>1.2537970000000001E-2</v>
      </c>
      <c r="LZ42">
        <v>0.48738629999999999</v>
      </c>
      <c r="MA42">
        <v>16.690349999999999</v>
      </c>
      <c r="MB42">
        <v>2.8335239999999999E-5</v>
      </c>
      <c r="MC42">
        <v>1.2486529999999999E-2</v>
      </c>
      <c r="MD42">
        <v>0.48709370000000002</v>
      </c>
      <c r="ME42">
        <v>18.088239999999999</v>
      </c>
      <c r="MF42">
        <v>2.8055399999999999E-5</v>
      </c>
      <c r="MG42">
        <v>1.2381909999999999E-2</v>
      </c>
      <c r="MH42">
        <v>0.48675980000000002</v>
      </c>
      <c r="MI42">
        <v>18.515940000000001</v>
      </c>
      <c r="MJ42">
        <v>2.7487740000000001E-5</v>
      </c>
      <c r="MK42">
        <v>1.2150920000000001E-2</v>
      </c>
      <c r="ML42">
        <v>0.48642079999999999</v>
      </c>
      <c r="MM42">
        <v>17.708649999999999</v>
      </c>
      <c r="MN42">
        <v>2.6679940000000001E-5</v>
      </c>
      <c r="MO42">
        <v>1.1810360000000001E-2</v>
      </c>
      <c r="MP42">
        <v>0.48605860000000001</v>
      </c>
      <c r="MQ42">
        <v>16.316800000000001</v>
      </c>
      <c r="MR42">
        <v>2.578145E-5</v>
      </c>
      <c r="MS42">
        <v>1.142519E-2</v>
      </c>
      <c r="MT42">
        <v>0.48571300000000001</v>
      </c>
      <c r="MU42">
        <v>14.8703</v>
      </c>
      <c r="MV42">
        <v>2.4861209999999999E-5</v>
      </c>
      <c r="MW42">
        <v>1.102757E-2</v>
      </c>
      <c r="MX42">
        <v>0.48535</v>
      </c>
      <c r="MY42">
        <v>14.203849999999999</v>
      </c>
      <c r="MZ42">
        <v>2.3951009999999999E-5</v>
      </c>
      <c r="NA42">
        <v>1.063177E-2</v>
      </c>
      <c r="NB42">
        <v>0.4849851</v>
      </c>
      <c r="NC42">
        <v>14.646459999999999</v>
      </c>
      <c r="ND42">
        <v>2.3079690000000001E-5</v>
      </c>
      <c r="NE42">
        <v>1.0252870000000001E-2</v>
      </c>
      <c r="NF42">
        <v>0.4849851</v>
      </c>
      <c r="NG42">
        <v>14.646459999999999</v>
      </c>
      <c r="NH42">
        <v>2.3079690000000001E-5</v>
      </c>
      <c r="NI42">
        <v>1.0252870000000001E-2</v>
      </c>
      <c r="NJ42">
        <v>0.4849851</v>
      </c>
      <c r="NK42">
        <v>14.646459999999999</v>
      </c>
      <c r="NL42">
        <v>2.3079690000000001E-5</v>
      </c>
      <c r="NM42">
        <v>1.0252870000000001E-2</v>
      </c>
      <c r="NN42">
        <v>0.4849851</v>
      </c>
      <c r="NO42">
        <v>14.646459999999999</v>
      </c>
      <c r="NP42">
        <v>2.3079690000000001E-5</v>
      </c>
      <c r="NQ42">
        <v>1.0252870000000001E-2</v>
      </c>
      <c r="NR42">
        <v>0.4849851</v>
      </c>
      <c r="NS42">
        <v>14.646459999999999</v>
      </c>
      <c r="NT42">
        <v>2.3079690000000001E-5</v>
      </c>
      <c r="NU42">
        <v>1.0252870000000001E-2</v>
      </c>
      <c r="NV42">
        <v>0.4849851</v>
      </c>
      <c r="NW42">
        <v>14.646459999999999</v>
      </c>
      <c r="NX42">
        <v>2.3079690000000001E-5</v>
      </c>
      <c r="NY42">
        <v>1.0252870000000001E-2</v>
      </c>
      <c r="NZ42">
        <v>0.4849851</v>
      </c>
      <c r="OA42">
        <v>14.646459999999999</v>
      </c>
      <c r="OB42">
        <v>2.3079690000000001E-5</v>
      </c>
      <c r="OC42">
        <v>1.0252870000000001E-2</v>
      </c>
      <c r="OD42">
        <v>0.4849851</v>
      </c>
      <c r="OE42">
        <v>14.646459999999999</v>
      </c>
      <c r="OF42">
        <v>2.3079690000000001E-5</v>
      </c>
      <c r="OG42">
        <v>1.0252870000000001E-2</v>
      </c>
      <c r="OH42">
        <v>0.4849851</v>
      </c>
      <c r="OI42">
        <v>14.646459999999999</v>
      </c>
      <c r="OJ42">
        <v>2.3079690000000001E-5</v>
      </c>
      <c r="OK42">
        <v>1.0252870000000001E-2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0.76090329999999995</v>
      </c>
      <c r="G43">
        <v>14.816890000000001</v>
      </c>
      <c r="H43">
        <v>60.982320000000001</v>
      </c>
      <c r="I43">
        <v>14395.92</v>
      </c>
      <c r="J43">
        <v>0.76010750000000005</v>
      </c>
      <c r="K43">
        <v>15.442780000000001</v>
      </c>
      <c r="L43">
        <v>200.4324</v>
      </c>
      <c r="M43">
        <v>55084.05</v>
      </c>
      <c r="N43">
        <v>0.7592719</v>
      </c>
      <c r="O43">
        <v>16.287649999999999</v>
      </c>
      <c r="P43">
        <v>18.001999999999999</v>
      </c>
      <c r="Q43">
        <v>5208.2569999999996</v>
      </c>
      <c r="R43">
        <v>0.75843260000000001</v>
      </c>
      <c r="S43">
        <v>17.188179999999999</v>
      </c>
      <c r="T43">
        <v>0.48935289999999998</v>
      </c>
      <c r="U43">
        <v>141.8141</v>
      </c>
      <c r="V43">
        <v>0.75758559999999997</v>
      </c>
      <c r="W43">
        <v>17.736820000000002</v>
      </c>
      <c r="X43">
        <v>8.0284250000000001E-2</v>
      </c>
      <c r="Y43">
        <v>21.66206</v>
      </c>
      <c r="Z43">
        <v>0.75722160000000005</v>
      </c>
      <c r="AA43">
        <v>17.434439999999999</v>
      </c>
      <c r="AB43" s="1">
        <v>6.7692699999999995E-2</v>
      </c>
      <c r="AC43">
        <v>18.149349999999998</v>
      </c>
      <c r="AD43">
        <v>0.75690080000000004</v>
      </c>
      <c r="AE43">
        <v>16.618300000000001</v>
      </c>
      <c r="AF43" s="1">
        <v>6.0860240000000003E-2</v>
      </c>
      <c r="AG43" s="1">
        <v>16.319559999999999</v>
      </c>
      <c r="AH43">
        <v>0.75652260000000005</v>
      </c>
      <c r="AI43">
        <v>15.633649999999999</v>
      </c>
      <c r="AJ43" s="1">
        <v>5.4841800000000003E-2</v>
      </c>
      <c r="AK43" s="1">
        <v>14.707739999999999</v>
      </c>
      <c r="AL43">
        <v>0.75595349999999994</v>
      </c>
      <c r="AM43">
        <v>14.874219999999999</v>
      </c>
      <c r="AN43" s="1">
        <v>4.9620879999999999E-2</v>
      </c>
      <c r="AO43" s="1">
        <v>13.310969999999999</v>
      </c>
      <c r="AP43">
        <v>0.75488100000000002</v>
      </c>
      <c r="AQ43">
        <v>15.29307</v>
      </c>
      <c r="AR43" s="1">
        <v>4.9043789999999997E-2</v>
      </c>
      <c r="AS43" s="1">
        <v>13.12031</v>
      </c>
      <c r="AT43">
        <v>0.75262059999999997</v>
      </c>
      <c r="AU43">
        <v>16.21715</v>
      </c>
      <c r="AV43" s="1">
        <v>5.3736680000000002E-2</v>
      </c>
      <c r="AW43" s="1">
        <v>14.422029999999999</v>
      </c>
      <c r="AX43">
        <v>0.75078699999999998</v>
      </c>
      <c r="AY43">
        <v>17.150759999999998</v>
      </c>
      <c r="AZ43" s="1">
        <v>5.4359579999999998E-2</v>
      </c>
      <c r="BA43" s="1">
        <v>14.66588</v>
      </c>
      <c r="BB43">
        <v>0.74874499999999999</v>
      </c>
      <c r="BC43">
        <v>17.68439</v>
      </c>
      <c r="BD43" s="1">
        <v>5.1047370000000002E-2</v>
      </c>
      <c r="BE43" s="1">
        <v>13.833880000000001</v>
      </c>
      <c r="BF43">
        <v>0.74656250000000002</v>
      </c>
      <c r="BG43">
        <v>17.35529</v>
      </c>
      <c r="BH43" s="1">
        <v>4.6134799999999997E-2</v>
      </c>
      <c r="BI43" s="1">
        <v>12.555260000000001</v>
      </c>
      <c r="BJ43">
        <v>0.74423349999999999</v>
      </c>
      <c r="BK43">
        <v>16.587260000000001</v>
      </c>
      <c r="BL43" s="1">
        <v>4.081038E-2</v>
      </c>
      <c r="BM43" s="1">
        <v>11.15011</v>
      </c>
      <c r="BN43">
        <v>0.74184240000000001</v>
      </c>
      <c r="BO43">
        <v>15.747960000000001</v>
      </c>
      <c r="BP43" s="1">
        <v>3.5992540000000003E-2</v>
      </c>
      <c r="BQ43" s="1">
        <v>9.8691790000000008</v>
      </c>
      <c r="BR43">
        <v>0.73945419999999995</v>
      </c>
      <c r="BS43">
        <v>15.07141</v>
      </c>
      <c r="BT43" s="1">
        <v>3.1776970000000002E-2</v>
      </c>
      <c r="BU43" s="1">
        <v>8.7476190000000003</v>
      </c>
      <c r="BV43">
        <v>0.73702409999999996</v>
      </c>
      <c r="BW43">
        <v>14.97598</v>
      </c>
      <c r="BX43" s="1">
        <v>2.7912139999999998E-2</v>
      </c>
      <c r="BY43" s="1">
        <v>7.7118710000000004</v>
      </c>
      <c r="BZ43">
        <v>0.73456140000000003</v>
      </c>
      <c r="CA43">
        <v>15.55509</v>
      </c>
      <c r="CB43" s="1">
        <v>2.4549000000000001E-2</v>
      </c>
      <c r="CC43" s="1">
        <v>6.8088280000000001</v>
      </c>
      <c r="CD43">
        <v>0.72904959999999996</v>
      </c>
      <c r="CE43">
        <v>16.120239999999999</v>
      </c>
      <c r="CF43" s="1">
        <v>2.145625E-2</v>
      </c>
      <c r="CG43" s="1">
        <v>5.9896330000000004</v>
      </c>
      <c r="CH43">
        <v>0.72165170000000001</v>
      </c>
      <c r="CI43">
        <v>16.499639999999999</v>
      </c>
      <c r="CJ43" s="1">
        <v>1.8785779999999998E-2</v>
      </c>
      <c r="CK43" s="1">
        <v>5.2886139999999999</v>
      </c>
      <c r="CL43">
        <v>0.71404469999999998</v>
      </c>
      <c r="CM43">
        <v>16.290410000000001</v>
      </c>
      <c r="CN43" s="1">
        <v>1.6425059999999998E-2</v>
      </c>
      <c r="CO43" s="1">
        <v>4.6651090000000002</v>
      </c>
      <c r="CP43">
        <v>0.70623250000000004</v>
      </c>
      <c r="CQ43">
        <v>15.71471</v>
      </c>
      <c r="CR43" s="1">
        <v>1.430648E-2</v>
      </c>
      <c r="CS43" s="1">
        <v>4.1007100000000003</v>
      </c>
      <c r="CT43">
        <v>0.69918259999999999</v>
      </c>
      <c r="CU43">
        <v>15.037409999999999</v>
      </c>
      <c r="CV43" s="1">
        <v>1.24847E-2</v>
      </c>
      <c r="CW43" s="1">
        <v>3.6073499999999998</v>
      </c>
      <c r="CX43">
        <v>0.6918995</v>
      </c>
      <c r="CY43">
        <v>14.512890000000001</v>
      </c>
      <c r="CZ43" s="1">
        <v>1.0985460000000001E-2</v>
      </c>
      <c r="DA43" s="1">
        <v>3.199878</v>
      </c>
      <c r="DB43">
        <v>0.6844034</v>
      </c>
      <c r="DC43">
        <v>14.40541</v>
      </c>
      <c r="DD43" s="1">
        <v>9.6093610000000003E-3</v>
      </c>
      <c r="DE43" s="1">
        <v>2.8236180000000002</v>
      </c>
      <c r="DF43">
        <v>0.67669270000000004</v>
      </c>
      <c r="DG43">
        <v>14.75891</v>
      </c>
      <c r="DH43" s="1">
        <v>8.3301680000000006E-3</v>
      </c>
      <c r="DI43" s="1">
        <v>2.46854</v>
      </c>
      <c r="DJ43">
        <v>0.66889560000000003</v>
      </c>
      <c r="DK43">
        <v>15.300890000000001</v>
      </c>
      <c r="DL43" s="1">
        <v>7.2157360000000004E-3</v>
      </c>
      <c r="DM43" s="1">
        <v>2.1569479999999999</v>
      </c>
      <c r="DN43">
        <v>0.66072209999999998</v>
      </c>
      <c r="DO43">
        <v>16.004539999999999</v>
      </c>
      <c r="DP43" s="1">
        <v>6.2549149999999998E-3</v>
      </c>
      <c r="DQ43" s="1">
        <v>1.886843</v>
      </c>
      <c r="DR43">
        <v>0.65246269999999995</v>
      </c>
      <c r="DS43">
        <v>16.137820000000001</v>
      </c>
      <c r="DT43" s="1">
        <v>5.415156E-3</v>
      </c>
      <c r="DU43" s="1">
        <v>1.64774</v>
      </c>
      <c r="DV43">
        <v>0.64344469999999998</v>
      </c>
      <c r="DW43">
        <v>15.707990000000001</v>
      </c>
      <c r="DX43" s="1">
        <v>4.6700500000000002E-3</v>
      </c>
      <c r="DY43" s="1">
        <v>1.434852</v>
      </c>
      <c r="DZ43">
        <v>0.63411919999999999</v>
      </c>
      <c r="EA43">
        <v>15.031040000000001</v>
      </c>
      <c r="EB43" s="1">
        <v>4.0241169999999998E-3</v>
      </c>
      <c r="EC43" s="1">
        <v>1.248745</v>
      </c>
      <c r="ED43">
        <v>0.624691</v>
      </c>
      <c r="EE43">
        <v>14.34728</v>
      </c>
      <c r="EF43" s="1">
        <v>3.4837599999999998E-3</v>
      </c>
      <c r="EG43" s="1">
        <v>1.0922240000000001</v>
      </c>
      <c r="EH43">
        <v>0.61575590000000002</v>
      </c>
      <c r="EI43">
        <v>14.53271</v>
      </c>
      <c r="EJ43" s="1">
        <v>2.9997740000000002E-3</v>
      </c>
      <c r="EK43" s="1">
        <v>0.95030930000000002</v>
      </c>
      <c r="EL43">
        <v>0.60893799999999998</v>
      </c>
      <c r="EM43">
        <v>15.171760000000001</v>
      </c>
      <c r="EN43" s="1">
        <v>2.488428E-3</v>
      </c>
      <c r="EO43" s="1">
        <v>0.79511880000000001</v>
      </c>
      <c r="EP43">
        <v>0.60217120000000002</v>
      </c>
      <c r="EQ43">
        <v>15.870430000000001</v>
      </c>
      <c r="ER43" s="1">
        <v>1.9700339999999998E-3</v>
      </c>
      <c r="ES43" s="1">
        <v>0.63440540000000001</v>
      </c>
      <c r="ET43">
        <v>0.59570109999999998</v>
      </c>
      <c r="EU43">
        <v>16.608059999999998</v>
      </c>
      <c r="EV43" s="1">
        <v>1.5718150000000001E-3</v>
      </c>
      <c r="EW43" s="1">
        <v>0.5091658</v>
      </c>
      <c r="EX43">
        <v>0.58937410000000001</v>
      </c>
      <c r="EY43">
        <v>16.675190000000001</v>
      </c>
      <c r="EZ43" s="1">
        <v>1.2922260000000001E-3</v>
      </c>
      <c r="FA43" s="1">
        <v>0.42102129999999999</v>
      </c>
      <c r="FB43">
        <v>0.58308309999999997</v>
      </c>
      <c r="FC43">
        <v>15.95973</v>
      </c>
      <c r="FD43" s="1">
        <v>1.088215E-3</v>
      </c>
      <c r="FE43" s="1">
        <v>0.35658879999999998</v>
      </c>
      <c r="FF43">
        <v>0.57672380000000001</v>
      </c>
      <c r="FG43">
        <v>15.000590000000001</v>
      </c>
      <c r="FH43" s="1">
        <v>9.370925E-4</v>
      </c>
      <c r="FI43" s="1">
        <v>0.30894179999999999</v>
      </c>
      <c r="FJ43">
        <v>0.57044899999999998</v>
      </c>
      <c r="FK43">
        <v>14.055619999999999</v>
      </c>
      <c r="FL43" s="1">
        <v>8.1886030000000002E-4</v>
      </c>
      <c r="FM43" s="1">
        <v>0.271569</v>
      </c>
      <c r="FN43">
        <v>0.56514189999999997</v>
      </c>
      <c r="FO43">
        <v>13.97584</v>
      </c>
      <c r="FP43" s="1">
        <v>7.2652549999999995E-4</v>
      </c>
      <c r="FQ43" s="1">
        <v>0.24225920000000001</v>
      </c>
      <c r="FR43">
        <v>0.56124929999999995</v>
      </c>
      <c r="FS43">
        <v>14.734870000000001</v>
      </c>
      <c r="FT43" s="1">
        <v>6.035115E-4</v>
      </c>
      <c r="FU43" s="1">
        <v>0.20254130000000001</v>
      </c>
      <c r="FV43">
        <v>0.5585386</v>
      </c>
      <c r="FW43">
        <v>16.049700000000001</v>
      </c>
      <c r="FX43" s="1">
        <v>4.5016979999999999E-4</v>
      </c>
      <c r="FY43" s="1">
        <v>0.1516111</v>
      </c>
      <c r="FZ43">
        <v>0.55664499999999995</v>
      </c>
      <c r="GA43">
        <v>17.30772</v>
      </c>
      <c r="GB43" s="1">
        <v>3.2659859999999998E-4</v>
      </c>
      <c r="GC43" s="1">
        <v>0.1099364</v>
      </c>
      <c r="GD43">
        <v>0.55525239999999998</v>
      </c>
      <c r="GE43">
        <v>17.47053</v>
      </c>
      <c r="GF43" s="1">
        <v>2.4939960000000002E-4</v>
      </c>
      <c r="GG43" s="1">
        <v>8.3684930000000005E-2</v>
      </c>
      <c r="GH43">
        <v>0.55414730000000001</v>
      </c>
      <c r="GI43">
        <v>16.580490000000001</v>
      </c>
      <c r="GJ43" s="1">
        <v>2.0460380000000001E-4</v>
      </c>
      <c r="GK43" s="1">
        <v>6.8426470000000003E-2</v>
      </c>
      <c r="GL43">
        <v>0.55317229999999995</v>
      </c>
      <c r="GM43">
        <v>15.1957</v>
      </c>
      <c r="GN43" s="1">
        <v>1.7773269999999999E-4</v>
      </c>
      <c r="GO43" s="1">
        <v>5.9262099999999998E-2</v>
      </c>
      <c r="GP43">
        <v>0.55228809999999995</v>
      </c>
      <c r="GQ43">
        <v>13.911849999999999</v>
      </c>
      <c r="GR43" s="1">
        <v>1.600525E-4</v>
      </c>
      <c r="GS43" s="1">
        <v>5.323166E-2</v>
      </c>
      <c r="GT43">
        <v>0.55163200000000001</v>
      </c>
      <c r="GU43">
        <v>13.76801</v>
      </c>
      <c r="GV43" s="1">
        <v>1.469729E-4</v>
      </c>
      <c r="GW43" s="1">
        <v>4.8756769999999998E-2</v>
      </c>
      <c r="GX43">
        <v>0.55115990000000004</v>
      </c>
      <c r="GY43">
        <v>14.5657</v>
      </c>
      <c r="GZ43" s="1">
        <v>1.334373E-4</v>
      </c>
      <c r="HA43" s="1">
        <v>4.4197710000000001E-2</v>
      </c>
      <c r="HB43">
        <v>0.55089319999999997</v>
      </c>
      <c r="HC43">
        <v>15.91466</v>
      </c>
      <c r="HD43" s="1">
        <v>1.180164E-4</v>
      </c>
      <c r="HE43" s="1">
        <v>3.9000359999999998E-2</v>
      </c>
      <c r="HF43">
        <v>0.55075350000000001</v>
      </c>
      <c r="HG43">
        <v>17.157389999999999</v>
      </c>
      <c r="HH43" s="1">
        <v>1.0497870000000001E-4</v>
      </c>
      <c r="HI43" s="1">
        <v>3.4570049999999998E-2</v>
      </c>
      <c r="HJ43">
        <v>0.55066409999999999</v>
      </c>
      <c r="HK43">
        <v>17.290520000000001</v>
      </c>
      <c r="HL43">
        <v>9.5529719999999996E-5</v>
      </c>
      <c r="HM43" s="1">
        <v>3.1339220000000001E-2</v>
      </c>
      <c r="HN43">
        <v>0.55063119999999999</v>
      </c>
      <c r="HO43">
        <v>16.33822</v>
      </c>
      <c r="HP43">
        <v>8.8728750000000007E-5</v>
      </c>
      <c r="HQ43" s="1">
        <v>2.9004329999999998E-2</v>
      </c>
      <c r="HR43">
        <v>0.55060989999999999</v>
      </c>
      <c r="HS43">
        <v>14.93036</v>
      </c>
      <c r="HT43">
        <v>8.3446600000000002E-5</v>
      </c>
      <c r="HU43" s="1">
        <v>2.7180119999999999E-2</v>
      </c>
      <c r="HV43">
        <v>0.55066420000000005</v>
      </c>
      <c r="HW43">
        <v>13.677849999999999</v>
      </c>
      <c r="HX43">
        <v>7.9010420000000006E-5</v>
      </c>
      <c r="HY43" s="1">
        <v>2.5642720000000001E-2</v>
      </c>
      <c r="HZ43">
        <v>0.55097260000000003</v>
      </c>
      <c r="IA43">
        <v>13.37787</v>
      </c>
      <c r="IB43">
        <v>7.4792179999999997E-5</v>
      </c>
      <c r="IC43" s="1">
        <v>2.4194029999999998E-2</v>
      </c>
      <c r="ID43">
        <v>0.55159519999999995</v>
      </c>
      <c r="IE43">
        <v>13.54326</v>
      </c>
      <c r="IF43">
        <v>6.7791400000000003E-5</v>
      </c>
      <c r="IG43" s="1">
        <v>2.188971E-2</v>
      </c>
      <c r="IH43">
        <v>0.55247650000000004</v>
      </c>
      <c r="II43">
        <v>14.57086</v>
      </c>
      <c r="IJ43">
        <v>5.7426200000000003E-5</v>
      </c>
      <c r="IK43">
        <v>1.8493610000000001E-2</v>
      </c>
      <c r="IL43">
        <v>0.55353370000000002</v>
      </c>
      <c r="IM43">
        <v>15.53894</v>
      </c>
      <c r="IN43">
        <v>4.8448710000000003E-5</v>
      </c>
      <c r="IO43">
        <v>1.5525290000000001E-2</v>
      </c>
      <c r="IP43">
        <v>0.55467250000000001</v>
      </c>
      <c r="IQ43">
        <v>15.735440000000001</v>
      </c>
      <c r="IR43">
        <v>4.2610490000000001E-5</v>
      </c>
      <c r="IS43">
        <v>1.358096E-2</v>
      </c>
      <c r="IT43">
        <v>0.55582900000000002</v>
      </c>
      <c r="IU43">
        <v>15.376139999999999</v>
      </c>
      <c r="IV43">
        <v>3.9101029999999999E-5</v>
      </c>
      <c r="IW43">
        <v>1.240191E-2</v>
      </c>
      <c r="IX43">
        <v>0.55699940000000003</v>
      </c>
      <c r="IY43">
        <v>14.581250000000001</v>
      </c>
      <c r="IZ43">
        <v>3.684834E-5</v>
      </c>
      <c r="JA43">
        <v>1.1639989999999999E-2</v>
      </c>
      <c r="JB43">
        <v>0.55812609999999996</v>
      </c>
      <c r="JC43">
        <v>13.784190000000001</v>
      </c>
      <c r="JD43">
        <v>3.5147429999999997E-5</v>
      </c>
      <c r="JE43">
        <v>1.106304E-2</v>
      </c>
      <c r="JF43">
        <v>0.55890189999999995</v>
      </c>
      <c r="JG43">
        <v>14.015359999999999</v>
      </c>
      <c r="JH43">
        <v>3.4141869999999997E-5</v>
      </c>
      <c r="JI43">
        <v>1.0707009999999999E-2</v>
      </c>
      <c r="JJ43">
        <v>0.55929759999999995</v>
      </c>
      <c r="JK43">
        <v>15.134819999999999</v>
      </c>
      <c r="JL43">
        <v>3.6511070000000001E-5</v>
      </c>
      <c r="JM43">
        <v>1.138571E-2</v>
      </c>
      <c r="JN43">
        <v>0.55937990000000004</v>
      </c>
      <c r="JO43">
        <v>16.7423</v>
      </c>
      <c r="JP43">
        <v>4.2425619999999997E-5</v>
      </c>
      <c r="JQ43">
        <v>1.3209769999999999E-2</v>
      </c>
      <c r="JR43">
        <v>0.55923100000000003</v>
      </c>
      <c r="JS43">
        <v>18.171710000000001</v>
      </c>
      <c r="JT43">
        <v>4.7295690000000001E-5</v>
      </c>
      <c r="JU43">
        <v>1.4746189999999999E-2</v>
      </c>
      <c r="JV43">
        <v>0.55897189999999997</v>
      </c>
      <c r="JW43">
        <v>18.402650000000001</v>
      </c>
      <c r="JX43">
        <v>4.936453E-5</v>
      </c>
      <c r="JY43">
        <v>1.541204E-2</v>
      </c>
      <c r="JZ43">
        <v>0.55863600000000002</v>
      </c>
      <c r="KA43">
        <v>17.432400000000001</v>
      </c>
      <c r="KB43">
        <v>4.9376770000000003E-5</v>
      </c>
      <c r="KC43">
        <v>1.5429760000000001E-2</v>
      </c>
      <c r="KD43">
        <v>0.55827629999999995</v>
      </c>
      <c r="KE43">
        <v>15.940939999999999</v>
      </c>
      <c r="KF43">
        <v>4.8283279999999998E-5</v>
      </c>
      <c r="KG43">
        <v>1.509721E-2</v>
      </c>
      <c r="KH43">
        <v>0.55791769999999996</v>
      </c>
      <c r="KI43">
        <v>14.47466</v>
      </c>
      <c r="KJ43">
        <v>4.6721790000000003E-5</v>
      </c>
      <c r="KK43">
        <v>1.461426E-2</v>
      </c>
      <c r="KL43">
        <v>0.55763419999999997</v>
      </c>
      <c r="KM43">
        <v>14.01765</v>
      </c>
      <c r="KN43">
        <v>4.486483E-5</v>
      </c>
      <c r="KO43">
        <v>1.404073E-2</v>
      </c>
      <c r="KP43">
        <v>0.55743849999999995</v>
      </c>
      <c r="KQ43">
        <v>14.362769999999999</v>
      </c>
      <c r="KR43">
        <v>4.2432689999999997E-5</v>
      </c>
      <c r="KS43">
        <v>1.329018E-2</v>
      </c>
      <c r="KT43">
        <v>0.55731109999999995</v>
      </c>
      <c r="KU43">
        <v>15.10858</v>
      </c>
      <c r="KV43">
        <v>3.9437290000000002E-5</v>
      </c>
      <c r="KW43">
        <v>1.235823E-2</v>
      </c>
      <c r="KX43">
        <v>0.55724320000000005</v>
      </c>
      <c r="KY43">
        <v>15.66586</v>
      </c>
      <c r="KZ43">
        <v>3.672367E-5</v>
      </c>
      <c r="LA43">
        <v>1.150635E-2</v>
      </c>
      <c r="LB43">
        <v>0.55721580000000004</v>
      </c>
      <c r="LC43">
        <v>15.651949999999999</v>
      </c>
      <c r="LD43">
        <v>3.4617119999999999E-5</v>
      </c>
      <c r="LE43">
        <v>1.0845799999999999E-2</v>
      </c>
      <c r="LF43">
        <v>0.55718710000000005</v>
      </c>
      <c r="LG43">
        <v>15.0528</v>
      </c>
      <c r="LH43">
        <v>3.2927920000000002E-5</v>
      </c>
      <c r="LI43">
        <v>1.03179E-2</v>
      </c>
      <c r="LJ43">
        <v>0.55718889999999999</v>
      </c>
      <c r="LK43">
        <v>14.282489999999999</v>
      </c>
      <c r="LL43">
        <v>3.1504790000000003E-5</v>
      </c>
      <c r="LM43">
        <v>9.8743270000000005E-3</v>
      </c>
      <c r="LN43">
        <v>0.55716279999999996</v>
      </c>
      <c r="LO43">
        <v>13.739229999999999</v>
      </c>
      <c r="LP43">
        <v>3.0238499999999999E-5</v>
      </c>
      <c r="LQ43">
        <v>9.4801339999999994E-3</v>
      </c>
      <c r="LR43">
        <v>0.55706230000000001</v>
      </c>
      <c r="LS43">
        <v>14.10247</v>
      </c>
      <c r="LT43">
        <v>2.9131419999999998E-5</v>
      </c>
      <c r="LU43">
        <v>9.1363160000000002E-3</v>
      </c>
      <c r="LV43">
        <v>0.5568554</v>
      </c>
      <c r="LW43">
        <v>15.16732</v>
      </c>
      <c r="LX43">
        <v>2.8498490000000001E-5</v>
      </c>
      <c r="LY43">
        <v>8.9393419999999994E-3</v>
      </c>
      <c r="LZ43">
        <v>0.55656190000000005</v>
      </c>
      <c r="MA43">
        <v>16.690570000000001</v>
      </c>
      <c r="MB43">
        <v>2.8347050000000002E-5</v>
      </c>
      <c r="MC43">
        <v>8.8973209999999997E-3</v>
      </c>
      <c r="MD43">
        <v>0.55624229999999997</v>
      </c>
      <c r="ME43">
        <v>18.100210000000001</v>
      </c>
      <c r="MF43">
        <v>2.8096899999999999E-5</v>
      </c>
      <c r="MG43">
        <v>8.8285780000000001E-3</v>
      </c>
      <c r="MH43">
        <v>0.55588979999999999</v>
      </c>
      <c r="MI43">
        <v>18.549060000000001</v>
      </c>
      <c r="MJ43">
        <v>2.7561900000000001E-5</v>
      </c>
      <c r="MK43">
        <v>8.6705589999999996E-3</v>
      </c>
      <c r="ML43">
        <v>0.55549590000000004</v>
      </c>
      <c r="MM43">
        <v>17.784579999999998</v>
      </c>
      <c r="MN43">
        <v>2.6774770000000001E-5</v>
      </c>
      <c r="MO43">
        <v>8.4318989999999996E-3</v>
      </c>
      <c r="MP43">
        <v>0.555087</v>
      </c>
      <c r="MQ43">
        <v>16.423279999999998</v>
      </c>
      <c r="MR43">
        <v>2.5880410000000001E-5</v>
      </c>
      <c r="MS43">
        <v>8.15776E-3</v>
      </c>
      <c r="MT43">
        <v>0.55470660000000005</v>
      </c>
      <c r="MU43">
        <v>14.982010000000001</v>
      </c>
      <c r="MV43">
        <v>2.496502E-5</v>
      </c>
      <c r="MW43">
        <v>7.8748120000000001E-3</v>
      </c>
      <c r="MX43">
        <v>0.55429280000000003</v>
      </c>
      <c r="MY43">
        <v>14.284750000000001</v>
      </c>
      <c r="MZ43">
        <v>2.4048359999999999E-5</v>
      </c>
      <c r="NA43">
        <v>7.5907680000000003E-3</v>
      </c>
      <c r="NB43">
        <v>0.55390879999999998</v>
      </c>
      <c r="NC43">
        <v>14.68107</v>
      </c>
      <c r="ND43">
        <v>2.3175649999999999E-5</v>
      </c>
      <c r="NE43">
        <v>7.3198150000000003E-3</v>
      </c>
      <c r="NF43">
        <v>0.55390879999999998</v>
      </c>
      <c r="NG43">
        <v>14.68107</v>
      </c>
      <c r="NH43">
        <v>2.3175649999999999E-5</v>
      </c>
      <c r="NI43">
        <v>7.3198150000000003E-3</v>
      </c>
      <c r="NJ43">
        <v>0.55390879999999998</v>
      </c>
      <c r="NK43">
        <v>14.68107</v>
      </c>
      <c r="NL43">
        <v>2.3175649999999999E-5</v>
      </c>
      <c r="NM43">
        <v>7.3198150000000003E-3</v>
      </c>
      <c r="NN43">
        <v>0.55390879999999998</v>
      </c>
      <c r="NO43">
        <v>14.68107</v>
      </c>
      <c r="NP43">
        <v>2.3175649999999999E-5</v>
      </c>
      <c r="NQ43">
        <v>7.3198150000000003E-3</v>
      </c>
      <c r="NR43">
        <v>0.55390879999999998</v>
      </c>
      <c r="NS43">
        <v>14.68107</v>
      </c>
      <c r="NT43">
        <v>2.3175649999999999E-5</v>
      </c>
      <c r="NU43">
        <v>7.3198150000000003E-3</v>
      </c>
      <c r="NV43">
        <v>0.55390879999999998</v>
      </c>
      <c r="NW43">
        <v>14.68107</v>
      </c>
      <c r="NX43">
        <v>2.3175649999999999E-5</v>
      </c>
      <c r="NY43">
        <v>7.3198150000000003E-3</v>
      </c>
      <c r="NZ43">
        <v>0.55390879999999998</v>
      </c>
      <c r="OA43">
        <v>14.68107</v>
      </c>
      <c r="OB43">
        <v>2.3175649999999999E-5</v>
      </c>
      <c r="OC43">
        <v>7.3198150000000003E-3</v>
      </c>
      <c r="OD43">
        <v>0.55390879999999998</v>
      </c>
      <c r="OE43">
        <v>14.68107</v>
      </c>
      <c r="OF43">
        <v>2.3175649999999999E-5</v>
      </c>
      <c r="OG43">
        <v>7.3198150000000003E-3</v>
      </c>
      <c r="OH43">
        <v>0.55390879999999998</v>
      </c>
      <c r="OI43">
        <v>14.68107</v>
      </c>
      <c r="OJ43">
        <v>2.3175649999999999E-5</v>
      </c>
      <c r="OK43">
        <v>7.3198150000000003E-3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1.5695269999999999</v>
      </c>
      <c r="G44">
        <v>14.844720000000001</v>
      </c>
      <c r="H44">
        <v>44.47719</v>
      </c>
      <c r="I44">
        <v>9583.65</v>
      </c>
      <c r="J44">
        <v>1.568117</v>
      </c>
      <c r="K44">
        <v>15.45044</v>
      </c>
      <c r="L44">
        <v>214.28219999999999</v>
      </c>
      <c r="M44">
        <v>65336.02</v>
      </c>
      <c r="N44">
        <v>1.566605</v>
      </c>
      <c r="O44">
        <v>16.273009999999999</v>
      </c>
      <c r="P44">
        <v>22.84703</v>
      </c>
      <c r="Q44">
        <v>8315.491</v>
      </c>
      <c r="R44">
        <v>1.565102</v>
      </c>
      <c r="S44">
        <v>17.1922</v>
      </c>
      <c r="T44">
        <v>0.64713089999999995</v>
      </c>
      <c r="U44">
        <v>250.2543</v>
      </c>
      <c r="V44">
        <v>1.5635220000000001</v>
      </c>
      <c r="W44">
        <v>17.798760000000001</v>
      </c>
      <c r="X44">
        <v>8.3108799999999997E-2</v>
      </c>
      <c r="Y44">
        <v>25.43083</v>
      </c>
      <c r="Z44">
        <v>1.561882</v>
      </c>
      <c r="AA44">
        <v>17.498270000000002</v>
      </c>
      <c r="AB44" s="1">
        <v>6.8201970000000001E-2</v>
      </c>
      <c r="AC44">
        <v>20.13908</v>
      </c>
      <c r="AD44">
        <v>1.5601609999999999</v>
      </c>
      <c r="AE44">
        <v>16.689039999999999</v>
      </c>
      <c r="AF44" s="1">
        <v>6.1296709999999997E-2</v>
      </c>
      <c r="AG44" s="1">
        <v>18.113309999999998</v>
      </c>
      <c r="AH44">
        <v>1.5583130000000001</v>
      </c>
      <c r="AI44">
        <v>15.722060000000001</v>
      </c>
      <c r="AJ44" s="1">
        <v>5.5223010000000003E-2</v>
      </c>
      <c r="AK44" s="1">
        <v>16.33616</v>
      </c>
      <c r="AL44">
        <v>1.5558129999999999</v>
      </c>
      <c r="AM44">
        <v>14.9419</v>
      </c>
      <c r="AN44" s="1">
        <v>4.9929170000000002E-2</v>
      </c>
      <c r="AO44" s="1">
        <v>14.789149999999999</v>
      </c>
      <c r="AP44">
        <v>1.5517190000000001</v>
      </c>
      <c r="AQ44">
        <v>15.30649</v>
      </c>
      <c r="AR44" s="1">
        <v>4.8829789999999998E-2</v>
      </c>
      <c r="AS44" s="1">
        <v>14.37139</v>
      </c>
      <c r="AT44">
        <v>1.5444929999999999</v>
      </c>
      <c r="AU44">
        <v>16.21435</v>
      </c>
      <c r="AV44" s="1">
        <v>5.3475179999999997E-2</v>
      </c>
      <c r="AW44" s="1">
        <v>15.79271</v>
      </c>
      <c r="AX44">
        <v>1.5369189999999999</v>
      </c>
      <c r="AY44">
        <v>17.150569999999998</v>
      </c>
      <c r="AZ44" s="1">
        <v>5.4458310000000003E-2</v>
      </c>
      <c r="BA44" s="1">
        <v>16.27909</v>
      </c>
      <c r="BB44">
        <v>1.5285029999999999</v>
      </c>
      <c r="BC44">
        <v>17.738890000000001</v>
      </c>
      <c r="BD44" s="1">
        <v>5.1331420000000003E-2</v>
      </c>
      <c r="BE44" s="1">
        <v>15.50245</v>
      </c>
      <c r="BF44">
        <v>1.5194460000000001</v>
      </c>
      <c r="BG44">
        <v>17.42211</v>
      </c>
      <c r="BH44" s="1">
        <v>4.6489530000000001E-2</v>
      </c>
      <c r="BI44" s="1">
        <v>14.168670000000001</v>
      </c>
      <c r="BJ44">
        <v>1.5099899999999999</v>
      </c>
      <c r="BK44">
        <v>16.664719999999999</v>
      </c>
      <c r="BL44" s="1">
        <v>4.1163169999999999E-2</v>
      </c>
      <c r="BM44" s="1">
        <v>12.650829999999999</v>
      </c>
      <c r="BN44">
        <v>1.5002489999999999</v>
      </c>
      <c r="BO44">
        <v>15.83061</v>
      </c>
      <c r="BP44" s="1">
        <v>3.6294510000000002E-2</v>
      </c>
      <c r="BQ44" s="1">
        <v>11.237120000000001</v>
      </c>
      <c r="BR44">
        <v>1.490982</v>
      </c>
      <c r="BS44">
        <v>15.12908</v>
      </c>
      <c r="BT44" s="1">
        <v>3.2062300000000002E-2</v>
      </c>
      <c r="BU44" s="1">
        <v>10.003579999999999</v>
      </c>
      <c r="BV44">
        <v>1.481606</v>
      </c>
      <c r="BW44">
        <v>14.994859999999999</v>
      </c>
      <c r="BX44" s="1">
        <v>2.815699E-2</v>
      </c>
      <c r="BY44" s="1">
        <v>8.8487810000000007</v>
      </c>
      <c r="BZ44">
        <v>1.4725490000000001</v>
      </c>
      <c r="CA44">
        <v>15.56845</v>
      </c>
      <c r="CB44" s="1">
        <v>2.477555E-2</v>
      </c>
      <c r="CC44" s="1">
        <v>7.8438109999999996</v>
      </c>
      <c r="CD44">
        <v>1.46292</v>
      </c>
      <c r="CE44">
        <v>16.12547</v>
      </c>
      <c r="CF44" s="1">
        <v>2.1652749999999998E-2</v>
      </c>
      <c r="CG44" s="1">
        <v>6.9083959999999998</v>
      </c>
      <c r="CH44">
        <v>1.4527650000000001</v>
      </c>
      <c r="CI44">
        <v>16.501370000000001</v>
      </c>
      <c r="CJ44" s="1">
        <v>1.8957140000000001E-2</v>
      </c>
      <c r="CK44" s="1">
        <v>6.096406</v>
      </c>
      <c r="CL44">
        <v>1.4422509999999999</v>
      </c>
      <c r="CM44">
        <v>16.33277</v>
      </c>
      <c r="CN44" s="1">
        <v>1.6579839999999998E-2</v>
      </c>
      <c r="CO44" s="1">
        <v>5.3776460000000004</v>
      </c>
      <c r="CP44">
        <v>1.4312510000000001</v>
      </c>
      <c r="CQ44">
        <v>15.77374</v>
      </c>
      <c r="CR44" s="1">
        <v>1.4445360000000001E-2</v>
      </c>
      <c r="CS44" s="1">
        <v>4.727468</v>
      </c>
      <c r="CT44">
        <v>1.4209290000000001</v>
      </c>
      <c r="CU44">
        <v>15.096080000000001</v>
      </c>
      <c r="CV44" s="1">
        <v>1.260355E-2</v>
      </c>
      <c r="CW44" s="1">
        <v>4.1587509999999996</v>
      </c>
      <c r="CX44">
        <v>1.410102</v>
      </c>
      <c r="CY44">
        <v>14.53336</v>
      </c>
      <c r="CZ44" s="1">
        <v>1.108377E-2</v>
      </c>
      <c r="DA44" s="1">
        <v>3.6864979999999998</v>
      </c>
      <c r="DB44">
        <v>1.398746</v>
      </c>
      <c r="DC44">
        <v>14.41968</v>
      </c>
      <c r="DD44" s="1">
        <v>9.7075649999999996E-3</v>
      </c>
      <c r="DE44" s="1">
        <v>3.2608190000000001</v>
      </c>
      <c r="DF44">
        <v>1.3874820000000001</v>
      </c>
      <c r="DG44">
        <v>14.78007</v>
      </c>
      <c r="DH44" s="1">
        <v>8.4163480000000006E-3</v>
      </c>
      <c r="DI44" s="1">
        <v>2.85195</v>
      </c>
      <c r="DJ44">
        <v>1.3759239999999999</v>
      </c>
      <c r="DK44">
        <v>15.29806</v>
      </c>
      <c r="DL44" s="1">
        <v>7.2926739999999999E-3</v>
      </c>
      <c r="DM44" s="1">
        <v>2.493554</v>
      </c>
      <c r="DN44">
        <v>1.363575</v>
      </c>
      <c r="DO44">
        <v>15.9948</v>
      </c>
      <c r="DP44" s="1">
        <v>6.3207369999999999E-3</v>
      </c>
      <c r="DQ44" s="1">
        <v>2.1811069999999999</v>
      </c>
      <c r="DR44">
        <v>1.3541589999999999</v>
      </c>
      <c r="DS44">
        <v>16.132169999999999</v>
      </c>
      <c r="DT44" s="1">
        <v>5.4747490000000001E-3</v>
      </c>
      <c r="DU44" s="1">
        <v>1.9019269999999999</v>
      </c>
      <c r="DV44">
        <v>1.3440890000000001</v>
      </c>
      <c r="DW44">
        <v>15.74986</v>
      </c>
      <c r="DX44" s="1">
        <v>4.722698E-3</v>
      </c>
      <c r="DY44" s="1">
        <v>1.6526019999999999</v>
      </c>
      <c r="DZ44">
        <v>1.3336749999999999</v>
      </c>
      <c r="EA44">
        <v>15.101660000000001</v>
      </c>
      <c r="EB44" s="1">
        <v>4.0690839999999997E-3</v>
      </c>
      <c r="EC44" s="1">
        <v>1.4339740000000001</v>
      </c>
      <c r="ED44">
        <v>1.323029</v>
      </c>
      <c r="EE44">
        <v>14.41245</v>
      </c>
      <c r="EF44" s="1">
        <v>3.5219909999999999E-3</v>
      </c>
      <c r="EG44" s="1">
        <v>1.249997</v>
      </c>
      <c r="EH44">
        <v>1.3128340000000001</v>
      </c>
      <c r="EI44">
        <v>14.5916</v>
      </c>
      <c r="EJ44" s="1">
        <v>3.036993E-3</v>
      </c>
      <c r="EK44" s="1">
        <v>1.086624</v>
      </c>
      <c r="EL44">
        <v>1.305347</v>
      </c>
      <c r="EM44">
        <v>15.17525</v>
      </c>
      <c r="EN44" s="1">
        <v>2.5307490000000001E-3</v>
      </c>
      <c r="EO44" s="1">
        <v>0.91443379999999996</v>
      </c>
      <c r="EP44">
        <v>1.2974840000000001</v>
      </c>
      <c r="EQ44">
        <v>15.869590000000001</v>
      </c>
      <c r="ER44" s="1">
        <v>2.0087590000000002E-3</v>
      </c>
      <c r="ES44" s="1">
        <v>0.73219559999999995</v>
      </c>
      <c r="ET44">
        <v>1.2898860000000001</v>
      </c>
      <c r="EU44">
        <v>16.64171</v>
      </c>
      <c r="EV44" s="1">
        <v>1.599269E-3</v>
      </c>
      <c r="EW44" s="1">
        <v>0.58489349999999996</v>
      </c>
      <c r="EX44">
        <v>1.283121</v>
      </c>
      <c r="EY44">
        <v>16.721109999999999</v>
      </c>
      <c r="EZ44" s="1">
        <v>1.3121579999999999E-3</v>
      </c>
      <c r="FA44" s="1">
        <v>0.48089330000000002</v>
      </c>
      <c r="FB44">
        <v>1.276389</v>
      </c>
      <c r="FC44">
        <v>16.025179999999999</v>
      </c>
      <c r="FD44" s="1">
        <v>1.102708E-3</v>
      </c>
      <c r="FE44" s="1">
        <v>0.40496910000000003</v>
      </c>
      <c r="FF44">
        <v>1.269352</v>
      </c>
      <c r="FG44">
        <v>15.09005</v>
      </c>
      <c r="FH44" s="1">
        <v>9.4830079999999996E-4</v>
      </c>
      <c r="FI44" s="1">
        <v>0.34920089999999998</v>
      </c>
      <c r="FJ44">
        <v>1.262273</v>
      </c>
      <c r="FK44">
        <v>14.18018</v>
      </c>
      <c r="FL44" s="1">
        <v>8.2742829999999995E-4</v>
      </c>
      <c r="FM44" s="1">
        <v>0.30554949999999997</v>
      </c>
      <c r="FN44">
        <v>1.2563629999999999</v>
      </c>
      <c r="FO44">
        <v>14.11844</v>
      </c>
      <c r="FP44" s="1">
        <v>7.3438249999999996E-4</v>
      </c>
      <c r="FQ44" s="1">
        <v>0.27200950000000002</v>
      </c>
      <c r="FR44">
        <v>1.2519849999999999</v>
      </c>
      <c r="FS44">
        <v>14.79598</v>
      </c>
      <c r="FT44" s="1">
        <v>6.1576100000000004E-4</v>
      </c>
      <c r="FU44" s="1">
        <v>0.23055809999999999</v>
      </c>
      <c r="FV44">
        <v>1.248969</v>
      </c>
      <c r="FW44">
        <v>16.063179999999999</v>
      </c>
      <c r="FX44" s="1">
        <v>4.629247E-4</v>
      </c>
      <c r="FY44" s="1">
        <v>0.17492279999999999</v>
      </c>
      <c r="FZ44">
        <v>1.2468300000000001</v>
      </c>
      <c r="GA44">
        <v>17.323930000000001</v>
      </c>
      <c r="GB44" s="1">
        <v>3.356074E-4</v>
      </c>
      <c r="GC44" s="1">
        <v>0.1267384</v>
      </c>
      <c r="GD44">
        <v>1.245185</v>
      </c>
      <c r="GE44">
        <v>17.501670000000001</v>
      </c>
      <c r="GF44" s="1">
        <v>2.547483E-4</v>
      </c>
      <c r="GG44" s="1">
        <v>9.5477339999999994E-2</v>
      </c>
      <c r="GH44">
        <v>1.2438340000000001</v>
      </c>
      <c r="GI44">
        <v>16.689360000000001</v>
      </c>
      <c r="GJ44" s="1">
        <v>2.0774159999999999E-4</v>
      </c>
      <c r="GK44" s="1">
        <v>7.7223700000000006E-2</v>
      </c>
      <c r="GL44">
        <v>1.2427220000000001</v>
      </c>
      <c r="GM44">
        <v>15.355259999999999</v>
      </c>
      <c r="GN44" s="1">
        <v>1.796848E-4</v>
      </c>
      <c r="GO44" s="1">
        <v>6.6349069999999996E-2</v>
      </c>
      <c r="GP44">
        <v>1.2416879999999999</v>
      </c>
      <c r="GQ44">
        <v>14.097799999999999</v>
      </c>
      <c r="GR44" s="1">
        <v>1.6140969999999999E-4</v>
      </c>
      <c r="GS44" s="1">
        <v>5.9314329999999998E-2</v>
      </c>
      <c r="GT44">
        <v>1.2408650000000001</v>
      </c>
      <c r="GU44">
        <v>13.94049</v>
      </c>
      <c r="GV44" s="1">
        <v>1.4807540000000001E-4</v>
      </c>
      <c r="GW44" s="1">
        <v>5.4209399999999998E-2</v>
      </c>
      <c r="GX44">
        <v>1.2403820000000001</v>
      </c>
      <c r="GY44">
        <v>14.63448</v>
      </c>
      <c r="GZ44" s="1">
        <v>1.3474320000000001E-4</v>
      </c>
      <c r="HA44" s="1">
        <v>4.930437E-2</v>
      </c>
      <c r="HB44">
        <v>1.2401089999999999</v>
      </c>
      <c r="HC44">
        <v>15.922890000000001</v>
      </c>
      <c r="HD44" s="1">
        <v>1.193509E-4</v>
      </c>
      <c r="HE44" s="1">
        <v>4.3631259999999998E-2</v>
      </c>
      <c r="HF44">
        <v>1.239957</v>
      </c>
      <c r="HG44">
        <v>17.171800000000001</v>
      </c>
      <c r="HH44" s="1">
        <v>1.06004E-4</v>
      </c>
      <c r="HI44" s="1">
        <v>3.8582720000000001E-2</v>
      </c>
      <c r="HJ44">
        <v>1.239897</v>
      </c>
      <c r="HK44">
        <v>17.331299999999999</v>
      </c>
      <c r="HL44">
        <v>9.6270789999999999E-5</v>
      </c>
      <c r="HM44" s="1">
        <v>3.4856100000000001E-2</v>
      </c>
      <c r="HN44">
        <v>1.2398020000000001</v>
      </c>
      <c r="HO44">
        <v>16.448340000000002</v>
      </c>
      <c r="HP44">
        <v>8.9276629999999994E-5</v>
      </c>
      <c r="HQ44" s="1">
        <v>3.2168130000000003E-2</v>
      </c>
      <c r="HR44">
        <v>1.2398370000000001</v>
      </c>
      <c r="HS44">
        <v>15.085570000000001</v>
      </c>
      <c r="HT44">
        <v>8.3895730000000006E-5</v>
      </c>
      <c r="HU44" s="1">
        <v>3.0102799999999999E-2</v>
      </c>
      <c r="HV44">
        <v>1.2398800000000001</v>
      </c>
      <c r="HW44">
        <v>13.851800000000001</v>
      </c>
      <c r="HX44">
        <v>7.9395900000000003E-5</v>
      </c>
      <c r="HY44" s="1">
        <v>2.8374679999999999E-2</v>
      </c>
      <c r="HZ44">
        <v>1.240291</v>
      </c>
      <c r="IA44">
        <v>13.51219</v>
      </c>
      <c r="IB44">
        <v>7.5217369999999994E-5</v>
      </c>
      <c r="IC44" s="1">
        <v>2.6802670000000001E-2</v>
      </c>
      <c r="ID44">
        <v>1.2410600000000001</v>
      </c>
      <c r="IE44">
        <v>13.5482</v>
      </c>
      <c r="IF44">
        <v>6.857946E-5</v>
      </c>
      <c r="IG44" s="1">
        <v>2.448666E-2</v>
      </c>
      <c r="IH44">
        <v>1.242175</v>
      </c>
      <c r="II44">
        <v>14.59717</v>
      </c>
      <c r="IJ44">
        <v>5.8351089999999997E-5</v>
      </c>
      <c r="IK44">
        <v>2.0867279999999998E-2</v>
      </c>
      <c r="IL44">
        <v>1.2434879999999999</v>
      </c>
      <c r="IM44">
        <v>15.551399999999999</v>
      </c>
      <c r="IN44">
        <v>4.9131249999999998E-5</v>
      </c>
      <c r="IO44">
        <v>1.747746E-2</v>
      </c>
      <c r="IP44">
        <v>1.244845</v>
      </c>
      <c r="IQ44">
        <v>15.749919999999999</v>
      </c>
      <c r="IR44">
        <v>4.3031980000000003E-5</v>
      </c>
      <c r="IS44">
        <v>1.5187279999999999E-2</v>
      </c>
      <c r="IT44">
        <v>1.2463569999999999</v>
      </c>
      <c r="IU44">
        <v>15.414</v>
      </c>
      <c r="IV44">
        <v>3.935802E-5</v>
      </c>
      <c r="IW44">
        <v>1.3794020000000001E-2</v>
      </c>
      <c r="IX44">
        <v>1.247797</v>
      </c>
      <c r="IY44">
        <v>14.670999999999999</v>
      </c>
      <c r="IZ44">
        <v>3.7027280000000002E-5</v>
      </c>
      <c r="JA44">
        <v>1.291143E-2</v>
      </c>
      <c r="JB44">
        <v>1.249101</v>
      </c>
      <c r="JC44">
        <v>13.927429999999999</v>
      </c>
      <c r="JD44">
        <v>3.528638E-5</v>
      </c>
      <c r="JE44">
        <v>1.225714E-2</v>
      </c>
      <c r="JF44">
        <v>1.2500009999999999</v>
      </c>
      <c r="JG44">
        <v>14.16234</v>
      </c>
      <c r="JH44">
        <v>3.4170159999999997E-5</v>
      </c>
      <c r="JI44">
        <v>1.181187E-2</v>
      </c>
      <c r="JJ44">
        <v>1.250502</v>
      </c>
      <c r="JK44">
        <v>15.20166</v>
      </c>
      <c r="JL44">
        <v>3.6143490000000003E-5</v>
      </c>
      <c r="JM44">
        <v>1.233535E-2</v>
      </c>
      <c r="JN44">
        <v>1.25047</v>
      </c>
      <c r="JO44">
        <v>16.76221</v>
      </c>
      <c r="JP44">
        <v>4.1903890000000003E-5</v>
      </c>
      <c r="JQ44">
        <v>1.4233579999999999E-2</v>
      </c>
      <c r="JR44">
        <v>1.2502979999999999</v>
      </c>
      <c r="JS44">
        <v>18.202459999999999</v>
      </c>
      <c r="JT44">
        <v>4.6976879999999999E-5</v>
      </c>
      <c r="JU44">
        <v>1.6033140000000001E-2</v>
      </c>
      <c r="JV44">
        <v>1.249922</v>
      </c>
      <c r="JW44">
        <v>18.468699999999998</v>
      </c>
      <c r="JX44">
        <v>4.9271290000000003E-5</v>
      </c>
      <c r="JY44">
        <v>1.6899879999999999E-2</v>
      </c>
      <c r="JZ44">
        <v>1.2495019999999999</v>
      </c>
      <c r="KA44">
        <v>17.574999999999999</v>
      </c>
      <c r="KB44">
        <v>4.9425100000000002E-5</v>
      </c>
      <c r="KC44">
        <v>1.7003899999999999E-2</v>
      </c>
      <c r="KD44">
        <v>1.24905</v>
      </c>
      <c r="KE44">
        <v>16.13917</v>
      </c>
      <c r="KF44">
        <v>4.8397689999999998E-5</v>
      </c>
      <c r="KG44">
        <v>1.6677959999999999E-2</v>
      </c>
      <c r="KH44">
        <v>1.248661</v>
      </c>
      <c r="KI44">
        <v>14.67182</v>
      </c>
      <c r="KJ44">
        <v>4.6867129999999999E-5</v>
      </c>
      <c r="KK44">
        <v>1.616327E-2</v>
      </c>
      <c r="KL44">
        <v>1.2483310000000001</v>
      </c>
      <c r="KM44">
        <v>14.18281</v>
      </c>
      <c r="KN44">
        <v>4.5035060000000002E-5</v>
      </c>
      <c r="KO44">
        <v>1.554469E-2</v>
      </c>
      <c r="KP44">
        <v>1.248062</v>
      </c>
      <c r="KQ44">
        <v>14.403689999999999</v>
      </c>
      <c r="KR44">
        <v>4.2668620000000001E-5</v>
      </c>
      <c r="KS44">
        <v>1.4755539999999999E-2</v>
      </c>
      <c r="KT44">
        <v>1.2479469999999999</v>
      </c>
      <c r="KU44">
        <v>15.12748</v>
      </c>
      <c r="KV44">
        <v>3.9695089999999998E-5</v>
      </c>
      <c r="KW44">
        <v>1.374599E-2</v>
      </c>
      <c r="KX44">
        <v>1.247843</v>
      </c>
      <c r="KY44">
        <v>15.65939</v>
      </c>
      <c r="KZ44">
        <v>3.6934300000000003E-5</v>
      </c>
      <c r="LA44">
        <v>1.278288E-2</v>
      </c>
      <c r="LB44">
        <v>1.24783</v>
      </c>
      <c r="LC44">
        <v>15.702059999999999</v>
      </c>
      <c r="LD44">
        <v>3.4780480000000002E-5</v>
      </c>
      <c r="LE44">
        <v>1.2027639999999999E-2</v>
      </c>
      <c r="LF44">
        <v>1.247811</v>
      </c>
      <c r="LG44">
        <v>15.13269</v>
      </c>
      <c r="LH44">
        <v>3.3061259999999999E-5</v>
      </c>
      <c r="LI44">
        <v>1.142872E-2</v>
      </c>
      <c r="LJ44">
        <v>1.247763</v>
      </c>
      <c r="LK44">
        <v>14.37152</v>
      </c>
      <c r="LL44">
        <v>3.1619329999999999E-5</v>
      </c>
      <c r="LM44">
        <v>1.092921E-2</v>
      </c>
      <c r="LN44">
        <v>1.2477499999999999</v>
      </c>
      <c r="LO44">
        <v>13.844659999999999</v>
      </c>
      <c r="LP44">
        <v>3.0341650000000001E-5</v>
      </c>
      <c r="LQ44">
        <v>1.048866E-2</v>
      </c>
      <c r="LR44">
        <v>1.247628</v>
      </c>
      <c r="LS44">
        <v>14.21186</v>
      </c>
      <c r="LT44">
        <v>2.9215269999999999E-5</v>
      </c>
      <c r="LU44">
        <v>1.01E-2</v>
      </c>
      <c r="LV44">
        <v>1.2473639999999999</v>
      </c>
      <c r="LW44">
        <v>15.233309999999999</v>
      </c>
      <c r="LX44">
        <v>2.852846E-5</v>
      </c>
      <c r="LY44">
        <v>9.8516969999999995E-3</v>
      </c>
      <c r="LZ44">
        <v>1.247017</v>
      </c>
      <c r="MA44">
        <v>16.726220000000001</v>
      </c>
      <c r="MB44">
        <v>2.8355570000000001E-5</v>
      </c>
      <c r="MC44">
        <v>9.7889689999999998E-3</v>
      </c>
      <c r="MD44">
        <v>1.2466330000000001</v>
      </c>
      <c r="ME44">
        <v>18.141940000000002</v>
      </c>
      <c r="MF44">
        <v>2.8126009999999999E-5</v>
      </c>
      <c r="MG44">
        <v>9.7236990000000006E-3</v>
      </c>
      <c r="MH44">
        <v>1.2461040000000001</v>
      </c>
      <c r="MI44">
        <v>18.613130000000002</v>
      </c>
      <c r="MJ44">
        <v>2.761622E-5</v>
      </c>
      <c r="MK44">
        <v>9.5639269999999998E-3</v>
      </c>
      <c r="ML44">
        <v>1.245641</v>
      </c>
      <c r="MM44">
        <v>17.902550000000002</v>
      </c>
      <c r="MN44">
        <v>2.6846419999999999E-5</v>
      </c>
      <c r="MO44">
        <v>9.3109030000000006E-3</v>
      </c>
      <c r="MP44">
        <v>1.2451159999999999</v>
      </c>
      <c r="MQ44">
        <v>16.60932</v>
      </c>
      <c r="MR44">
        <v>2.5956840000000001E-5</v>
      </c>
      <c r="MS44">
        <v>9.0116510000000007E-3</v>
      </c>
      <c r="MT44">
        <v>1.2446630000000001</v>
      </c>
      <c r="MU44">
        <v>15.18896</v>
      </c>
      <c r="MV44">
        <v>2.504444E-5</v>
      </c>
      <c r="MW44">
        <v>8.7010400000000002E-3</v>
      </c>
      <c r="MX44">
        <v>1.2441819999999999</v>
      </c>
      <c r="MY44">
        <v>14.464560000000001</v>
      </c>
      <c r="MZ44">
        <v>2.4124019999999999E-5</v>
      </c>
      <c r="NA44">
        <v>8.3857510000000003E-3</v>
      </c>
      <c r="NB44">
        <v>1.2436929999999999</v>
      </c>
      <c r="NC44">
        <v>14.784470000000001</v>
      </c>
      <c r="ND44">
        <v>2.3249540000000001E-5</v>
      </c>
      <c r="NE44">
        <v>8.0858809999999996E-3</v>
      </c>
      <c r="NF44">
        <v>1.2436929999999999</v>
      </c>
      <c r="NG44">
        <v>14.784470000000001</v>
      </c>
      <c r="NH44">
        <v>2.3249540000000001E-5</v>
      </c>
      <c r="NI44">
        <v>8.0858809999999996E-3</v>
      </c>
      <c r="NJ44">
        <v>1.2436929999999999</v>
      </c>
      <c r="NK44">
        <v>14.784470000000001</v>
      </c>
      <c r="NL44">
        <v>2.3249540000000001E-5</v>
      </c>
      <c r="NM44">
        <v>8.0858809999999996E-3</v>
      </c>
      <c r="NN44">
        <v>1.2436929999999999</v>
      </c>
      <c r="NO44">
        <v>14.784470000000001</v>
      </c>
      <c r="NP44">
        <v>2.3249540000000001E-5</v>
      </c>
      <c r="NQ44">
        <v>8.0858809999999996E-3</v>
      </c>
      <c r="NR44">
        <v>1.2436929999999999</v>
      </c>
      <c r="NS44">
        <v>14.784470000000001</v>
      </c>
      <c r="NT44">
        <v>2.3249540000000001E-5</v>
      </c>
      <c r="NU44">
        <v>8.0858809999999996E-3</v>
      </c>
      <c r="NV44">
        <v>1.2436929999999999</v>
      </c>
      <c r="NW44">
        <v>14.784470000000001</v>
      </c>
      <c r="NX44">
        <v>2.3249540000000001E-5</v>
      </c>
      <c r="NY44">
        <v>8.0858809999999996E-3</v>
      </c>
      <c r="NZ44">
        <v>1.2436929999999999</v>
      </c>
      <c r="OA44">
        <v>14.784470000000001</v>
      </c>
      <c r="OB44">
        <v>2.3249540000000001E-5</v>
      </c>
      <c r="OC44">
        <v>8.0858809999999996E-3</v>
      </c>
      <c r="OD44">
        <v>1.2436929999999999</v>
      </c>
      <c r="OE44">
        <v>14.784470000000001</v>
      </c>
      <c r="OF44">
        <v>2.3249540000000001E-5</v>
      </c>
      <c r="OG44">
        <v>8.0858809999999996E-3</v>
      </c>
      <c r="OH44">
        <v>1.2436929999999999</v>
      </c>
      <c r="OI44">
        <v>14.784470000000001</v>
      </c>
      <c r="OJ44">
        <v>2.3249540000000001E-5</v>
      </c>
      <c r="OK44">
        <v>8.0858809999999996E-3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0.64121539999999999</v>
      </c>
      <c r="G45">
        <v>14.86951</v>
      </c>
      <c r="H45">
        <v>25.04074</v>
      </c>
      <c r="I45">
        <v>6355.375</v>
      </c>
      <c r="J45">
        <v>0.64012749999999996</v>
      </c>
      <c r="K45">
        <v>15.463839999999999</v>
      </c>
      <c r="L45">
        <v>229.92330000000001</v>
      </c>
      <c r="M45">
        <v>72385.149999999994</v>
      </c>
      <c r="N45">
        <v>0.63902210000000004</v>
      </c>
      <c r="O45">
        <v>16.273009999999999</v>
      </c>
      <c r="P45">
        <v>32.647750000000002</v>
      </c>
      <c r="Q45">
        <v>11361.24</v>
      </c>
      <c r="R45">
        <v>0.63789119999999999</v>
      </c>
      <c r="S45">
        <v>17.199770000000001</v>
      </c>
      <c r="T45">
        <v>1.0173920000000001</v>
      </c>
      <c r="U45">
        <v>367.04640000000001</v>
      </c>
      <c r="V45">
        <v>0.63674900000000001</v>
      </c>
      <c r="W45">
        <v>17.84853</v>
      </c>
      <c r="X45">
        <v>8.9718619999999999E-2</v>
      </c>
      <c r="Y45">
        <v>28.82668</v>
      </c>
      <c r="Z45">
        <v>0.63557569999999997</v>
      </c>
      <c r="AA45">
        <v>17.547339999999998</v>
      </c>
      <c r="AB45" s="1">
        <v>6.9028119999999998E-2</v>
      </c>
      <c r="AC45">
        <v>21.573779999999999</v>
      </c>
      <c r="AD45">
        <v>0.63436930000000002</v>
      </c>
      <c r="AE45">
        <v>16.740320000000001</v>
      </c>
      <c r="AF45" s="1">
        <v>6.1984350000000001E-2</v>
      </c>
      <c r="AG45">
        <v>19.374559999999999</v>
      </c>
      <c r="AH45">
        <v>0.63309570000000004</v>
      </c>
      <c r="AI45">
        <v>15.787319999999999</v>
      </c>
      <c r="AJ45" s="1">
        <v>5.5824350000000002E-2</v>
      </c>
      <c r="AK45" s="1">
        <v>17.457470000000001</v>
      </c>
      <c r="AL45">
        <v>0.63150980000000001</v>
      </c>
      <c r="AM45">
        <v>14.99736</v>
      </c>
      <c r="AN45" s="1">
        <v>5.042953E-2</v>
      </c>
      <c r="AO45" s="1">
        <v>15.78378</v>
      </c>
      <c r="AP45">
        <v>0.62907000000000002</v>
      </c>
      <c r="AQ45">
        <v>15.32344</v>
      </c>
      <c r="AR45" s="1">
        <v>4.8535420000000003E-2</v>
      </c>
      <c r="AS45" s="1">
        <v>15.14828</v>
      </c>
      <c r="AT45">
        <v>0.62519550000000002</v>
      </c>
      <c r="AU45">
        <v>16.21696</v>
      </c>
      <c r="AV45" s="1">
        <v>5.2975170000000002E-2</v>
      </c>
      <c r="AW45" s="1">
        <v>16.569980000000001</v>
      </c>
      <c r="AX45">
        <v>0.6209152</v>
      </c>
      <c r="AY45">
        <v>17.15314</v>
      </c>
      <c r="AZ45" s="1">
        <v>5.4527899999999997E-2</v>
      </c>
      <c r="BA45" s="1">
        <v>17.19483</v>
      </c>
      <c r="BB45">
        <v>0.6161951</v>
      </c>
      <c r="BC45">
        <v>17.780480000000001</v>
      </c>
      <c r="BD45" s="1">
        <v>5.1734429999999998E-2</v>
      </c>
      <c r="BE45" s="1">
        <v>16.432539999999999</v>
      </c>
      <c r="BF45">
        <v>0.61118099999999997</v>
      </c>
      <c r="BG45">
        <v>17.471440000000001</v>
      </c>
      <c r="BH45" s="1">
        <v>4.7021229999999997E-2</v>
      </c>
      <c r="BI45" s="1">
        <v>15.03689</v>
      </c>
      <c r="BJ45">
        <v>0.6059601</v>
      </c>
      <c r="BK45">
        <v>16.72128</v>
      </c>
      <c r="BL45" s="1">
        <v>4.1707679999999997E-2</v>
      </c>
      <c r="BM45" s="1">
        <v>13.424429999999999</v>
      </c>
      <c r="BN45">
        <v>0.60065840000000004</v>
      </c>
      <c r="BO45">
        <v>15.891</v>
      </c>
      <c r="BP45" s="1">
        <v>3.6767460000000002E-2</v>
      </c>
      <c r="BQ45" s="1">
        <v>11.90414</v>
      </c>
      <c r="BR45">
        <v>0.59559770000000001</v>
      </c>
      <c r="BS45">
        <v>15.17375</v>
      </c>
      <c r="BT45" s="1">
        <v>3.2504379999999999E-2</v>
      </c>
      <c r="BU45" s="1">
        <v>10.580539999999999</v>
      </c>
      <c r="BV45">
        <v>0.59060789999999996</v>
      </c>
      <c r="BW45">
        <v>15.010999999999999</v>
      </c>
      <c r="BX45" s="1">
        <v>2.8544340000000001E-2</v>
      </c>
      <c r="BY45" s="1">
        <v>9.343064</v>
      </c>
      <c r="BZ45">
        <v>0.58570650000000002</v>
      </c>
      <c r="CA45">
        <v>15.58174</v>
      </c>
      <c r="CB45" s="1">
        <v>2.5130380000000001E-2</v>
      </c>
      <c r="CC45" s="1">
        <v>8.2778880000000008</v>
      </c>
      <c r="CD45">
        <v>0.58061669999999999</v>
      </c>
      <c r="CE45">
        <v>16.13045</v>
      </c>
      <c r="CF45" s="1">
        <v>2.1972240000000001E-2</v>
      </c>
      <c r="CG45" s="1">
        <v>7.2870100000000004</v>
      </c>
      <c r="CH45">
        <v>0.57528780000000002</v>
      </c>
      <c r="CI45">
        <v>16.503830000000001</v>
      </c>
      <c r="CJ45" s="1">
        <v>1.9234810000000001E-2</v>
      </c>
      <c r="CK45" s="1">
        <v>6.4245089999999996</v>
      </c>
      <c r="CL45">
        <v>0.56978030000000002</v>
      </c>
      <c r="CM45">
        <v>16.360810000000001</v>
      </c>
      <c r="CN45" s="1">
        <v>1.683051E-2</v>
      </c>
      <c r="CO45" s="1">
        <v>5.66411</v>
      </c>
      <c r="CP45">
        <v>0.56403700000000001</v>
      </c>
      <c r="CQ45">
        <v>15.8155</v>
      </c>
      <c r="CR45" s="1">
        <v>1.4670849999999999E-2</v>
      </c>
      <c r="CS45" s="1">
        <v>4.9771450000000002</v>
      </c>
      <c r="CT45">
        <v>0.55831730000000002</v>
      </c>
      <c r="CU45">
        <v>15.138450000000001</v>
      </c>
      <c r="CV45" s="1">
        <v>1.279685E-2</v>
      </c>
      <c r="CW45" s="1">
        <v>4.3748399999999998</v>
      </c>
      <c r="CX45">
        <v>0.55239139999999998</v>
      </c>
      <c r="CY45">
        <v>14.549239999999999</v>
      </c>
      <c r="CZ45" s="1">
        <v>1.124206E-2</v>
      </c>
      <c r="DA45" s="1">
        <v>3.8727130000000001</v>
      </c>
      <c r="DB45">
        <v>0.54621699999999995</v>
      </c>
      <c r="DC45">
        <v>14.42967</v>
      </c>
      <c r="DD45" s="1">
        <v>9.8655889999999993E-3</v>
      </c>
      <c r="DE45" s="1">
        <v>3.4279139999999999</v>
      </c>
      <c r="DF45">
        <v>0.54019329999999999</v>
      </c>
      <c r="DG45">
        <v>14.79618</v>
      </c>
      <c r="DH45" s="1">
        <v>8.5573349999999992E-3</v>
      </c>
      <c r="DI45" s="1">
        <v>2.995981</v>
      </c>
      <c r="DJ45">
        <v>0.53402329999999998</v>
      </c>
      <c r="DK45">
        <v>15.298080000000001</v>
      </c>
      <c r="DL45" s="1">
        <v>7.4187680000000001E-3</v>
      </c>
      <c r="DM45" s="1">
        <v>2.6175419999999998</v>
      </c>
      <c r="DN45">
        <v>0.52754659999999998</v>
      </c>
      <c r="DO45">
        <v>15.98977</v>
      </c>
      <c r="DP45" s="1">
        <v>6.4283860000000003E-3</v>
      </c>
      <c r="DQ45" s="1">
        <v>2.286721</v>
      </c>
      <c r="DR45">
        <v>0.52290479999999995</v>
      </c>
      <c r="DS45">
        <v>16.126639999999998</v>
      </c>
      <c r="DT45" s="1">
        <v>5.5732969999999996E-3</v>
      </c>
      <c r="DU45" s="1">
        <v>1.994971</v>
      </c>
      <c r="DV45">
        <v>0.51784940000000002</v>
      </c>
      <c r="DW45">
        <v>15.776540000000001</v>
      </c>
      <c r="DX45" s="1">
        <v>4.8103210000000002E-3</v>
      </c>
      <c r="DY45" s="1">
        <v>1.7341200000000001</v>
      </c>
      <c r="DZ45">
        <v>0.51266350000000005</v>
      </c>
      <c r="EA45">
        <v>15.14883</v>
      </c>
      <c r="EB45" s="1">
        <v>4.1444460000000004E-3</v>
      </c>
      <c r="EC45" s="1">
        <v>1.504799</v>
      </c>
      <c r="ED45">
        <v>0.50741040000000004</v>
      </c>
      <c r="EE45">
        <v>14.457800000000001</v>
      </c>
      <c r="EF45" s="1">
        <v>3.5858249999999999E-3</v>
      </c>
      <c r="EG45" s="1">
        <v>1.311512</v>
      </c>
      <c r="EH45">
        <v>0.5024499</v>
      </c>
      <c r="EI45">
        <v>14.633229999999999</v>
      </c>
      <c r="EJ45" s="1">
        <v>3.0983080000000001E-3</v>
      </c>
      <c r="EK45" s="1">
        <v>1.141624</v>
      </c>
      <c r="EL45">
        <v>0.49811670000000002</v>
      </c>
      <c r="EM45">
        <v>15.17811</v>
      </c>
      <c r="EN45" s="1">
        <v>2.6005339999999998E-3</v>
      </c>
      <c r="EO45" s="1">
        <v>0.96564479999999997</v>
      </c>
      <c r="EP45">
        <v>0.49376219999999998</v>
      </c>
      <c r="EQ45">
        <v>15.86828</v>
      </c>
      <c r="ER45" s="1">
        <v>2.0751210000000001E-3</v>
      </c>
      <c r="ES45" s="1">
        <v>0.77638169999999995</v>
      </c>
      <c r="ET45">
        <v>0.4896182</v>
      </c>
      <c r="EU45">
        <v>16.662269999999999</v>
      </c>
      <c r="EV45" s="1">
        <v>1.647091E-3</v>
      </c>
      <c r="EW45" s="1">
        <v>0.61926570000000003</v>
      </c>
      <c r="EX45">
        <v>0.48606009999999999</v>
      </c>
      <c r="EY45">
        <v>16.753080000000001</v>
      </c>
      <c r="EZ45" s="1">
        <v>1.3466260000000001E-3</v>
      </c>
      <c r="FA45" s="1">
        <v>0.5078416</v>
      </c>
      <c r="FB45">
        <v>0.4825315</v>
      </c>
      <c r="FC45">
        <v>16.067129999999999</v>
      </c>
      <c r="FD45" s="1">
        <v>1.127755E-3</v>
      </c>
      <c r="FE45" s="1">
        <v>0.42664269999999999</v>
      </c>
      <c r="FF45">
        <v>0.4789332</v>
      </c>
      <c r="FG45">
        <v>15.14917</v>
      </c>
      <c r="FH45" s="1">
        <v>9.674029E-4</v>
      </c>
      <c r="FI45" s="1">
        <v>0.36720659999999999</v>
      </c>
      <c r="FJ45">
        <v>0.47533700000000001</v>
      </c>
      <c r="FK45">
        <v>14.259259999999999</v>
      </c>
      <c r="FL45" s="1">
        <v>8.4217989999999996E-4</v>
      </c>
      <c r="FM45" s="1">
        <v>0.32080649999999999</v>
      </c>
      <c r="FN45">
        <v>0.47227180000000002</v>
      </c>
      <c r="FO45">
        <v>14.21425</v>
      </c>
      <c r="FP45" s="1">
        <v>7.471814E-4</v>
      </c>
      <c r="FQ45" s="1">
        <v>0.28552850000000002</v>
      </c>
      <c r="FR45">
        <v>0.469976</v>
      </c>
      <c r="FS45">
        <v>14.837759999999999</v>
      </c>
      <c r="FT45" s="1">
        <v>6.3580790000000004E-4</v>
      </c>
      <c r="FU45" s="1">
        <v>0.2443591</v>
      </c>
      <c r="FV45">
        <v>0.46837889999999999</v>
      </c>
      <c r="FW45">
        <v>16.073419999999999</v>
      </c>
      <c r="FX45" s="1">
        <v>4.8506450000000001E-4</v>
      </c>
      <c r="FY45" s="1">
        <v>0.18727830000000001</v>
      </c>
      <c r="FZ45">
        <v>0.46726190000000001</v>
      </c>
      <c r="GA45">
        <v>17.331469999999999</v>
      </c>
      <c r="GB45" s="1">
        <v>3.5176689999999997E-4</v>
      </c>
      <c r="GC45" s="1">
        <v>0.13580210000000001</v>
      </c>
      <c r="GD45">
        <v>0.46642869999999997</v>
      </c>
      <c r="GE45">
        <v>17.521450000000002</v>
      </c>
      <c r="GF45" s="1">
        <v>2.6445769999999997E-4</v>
      </c>
      <c r="GG45" s="1">
        <v>0.1017011</v>
      </c>
      <c r="GH45">
        <v>0.46577649999999998</v>
      </c>
      <c r="GI45">
        <v>16.75658</v>
      </c>
      <c r="GJ45" s="1">
        <v>2.1341449999999999E-4</v>
      </c>
      <c r="GK45" s="1">
        <v>8.1702079999999996E-2</v>
      </c>
      <c r="GL45">
        <v>0.46522200000000002</v>
      </c>
      <c r="GM45">
        <v>15.45946</v>
      </c>
      <c r="GN45" s="1">
        <v>1.831844E-4</v>
      </c>
      <c r="GO45" s="1">
        <v>6.9846980000000003E-2</v>
      </c>
      <c r="GP45">
        <v>0.464696</v>
      </c>
      <c r="GQ45">
        <v>14.216279999999999</v>
      </c>
      <c r="GR45" s="1">
        <v>1.638116E-4</v>
      </c>
      <c r="GS45" s="1">
        <v>6.2256600000000002E-2</v>
      </c>
      <c r="GT45">
        <v>0.46430450000000001</v>
      </c>
      <c r="GU45">
        <v>14.05644</v>
      </c>
      <c r="GV45" s="1">
        <v>1.4997179999999999E-4</v>
      </c>
      <c r="GW45" s="1">
        <v>5.6820170000000003E-2</v>
      </c>
      <c r="GX45">
        <v>0.46404610000000002</v>
      </c>
      <c r="GY45">
        <v>14.6812</v>
      </c>
      <c r="GZ45" s="1">
        <v>1.369326E-4</v>
      </c>
      <c r="HA45" s="1">
        <v>5.1788609999999999E-2</v>
      </c>
      <c r="HB45">
        <v>0.46389760000000002</v>
      </c>
      <c r="HC45">
        <v>15.930949999999999</v>
      </c>
      <c r="HD45" s="1">
        <v>1.2167000000000001E-4</v>
      </c>
      <c r="HE45" s="1">
        <v>4.593175E-2</v>
      </c>
      <c r="HF45">
        <v>0.46380929999999998</v>
      </c>
      <c r="HG45">
        <v>17.177900000000001</v>
      </c>
      <c r="HH45" s="1">
        <v>1.078232E-4</v>
      </c>
      <c r="HI45" s="1">
        <v>4.0563490000000001E-2</v>
      </c>
      <c r="HJ45">
        <v>0.46375729999999998</v>
      </c>
      <c r="HK45">
        <v>17.357959999999999</v>
      </c>
      <c r="HL45">
        <v>9.7588289999999995E-5</v>
      </c>
      <c r="HM45" s="1">
        <v>3.656392E-2</v>
      </c>
      <c r="HN45">
        <v>0.46375670000000002</v>
      </c>
      <c r="HO45">
        <v>16.516690000000001</v>
      </c>
      <c r="HP45">
        <v>9.0244179999999998E-5</v>
      </c>
      <c r="HQ45" s="1">
        <v>3.3681030000000001E-2</v>
      </c>
      <c r="HR45">
        <v>0.46371430000000002</v>
      </c>
      <c r="HS45">
        <v>15.18712</v>
      </c>
      <c r="HT45">
        <v>8.468026E-5</v>
      </c>
      <c r="HU45" s="1">
        <v>3.1487759999999997E-2</v>
      </c>
      <c r="HV45">
        <v>0.46377040000000003</v>
      </c>
      <c r="HW45">
        <v>13.962680000000001</v>
      </c>
      <c r="HX45">
        <v>8.0067869999999997E-5</v>
      </c>
      <c r="HY45" s="1">
        <v>2.9663149999999999E-2</v>
      </c>
      <c r="HZ45">
        <v>0.463924</v>
      </c>
      <c r="IA45">
        <v>13.60899</v>
      </c>
      <c r="IB45">
        <v>7.5920239999999995E-5</v>
      </c>
      <c r="IC45" s="1">
        <v>2.8032120000000001E-2</v>
      </c>
      <c r="ID45">
        <v>0.464285</v>
      </c>
      <c r="IE45">
        <v>13.553990000000001</v>
      </c>
      <c r="IF45">
        <v>6.9862760000000002E-5</v>
      </c>
      <c r="IG45" s="1">
        <v>2.575786E-2</v>
      </c>
      <c r="IH45">
        <v>0.46479999999999999</v>
      </c>
      <c r="II45">
        <v>14.613939999999999</v>
      </c>
      <c r="IJ45">
        <v>5.9954680000000002E-5</v>
      </c>
      <c r="IK45">
        <v>2.2078750000000001E-2</v>
      </c>
      <c r="IL45">
        <v>0.46540550000000003</v>
      </c>
      <c r="IM45">
        <v>15.55707</v>
      </c>
      <c r="IN45">
        <v>5.0359229999999999E-5</v>
      </c>
      <c r="IO45">
        <v>1.846712E-2</v>
      </c>
      <c r="IP45">
        <v>0.46607310000000002</v>
      </c>
      <c r="IQ45">
        <v>15.760870000000001</v>
      </c>
      <c r="IR45">
        <v>4.3799659999999997E-5</v>
      </c>
      <c r="IS45">
        <v>1.5973939999999999E-2</v>
      </c>
      <c r="IT45">
        <v>0.46676190000000001</v>
      </c>
      <c r="IU45">
        <v>15.436920000000001</v>
      </c>
      <c r="IV45">
        <v>3.9825740000000003E-5</v>
      </c>
      <c r="IW45">
        <v>1.4451E-2</v>
      </c>
      <c r="IX45">
        <v>0.46745599999999998</v>
      </c>
      <c r="IY45">
        <v>14.72785</v>
      </c>
      <c r="IZ45">
        <v>3.7347320000000002E-5</v>
      </c>
      <c r="JA45">
        <v>1.349583E-2</v>
      </c>
      <c r="JB45">
        <v>0.4681244</v>
      </c>
      <c r="JC45">
        <v>14.016909999999999</v>
      </c>
      <c r="JD45">
        <v>3.5534809999999998E-5</v>
      </c>
      <c r="JE45">
        <v>1.279749E-2</v>
      </c>
      <c r="JF45">
        <v>0.46860679999999999</v>
      </c>
      <c r="JG45">
        <v>14.26099</v>
      </c>
      <c r="JH45">
        <v>3.426454E-5</v>
      </c>
      <c r="JI45">
        <v>1.2300159999999999E-2</v>
      </c>
      <c r="JJ45">
        <v>0.46882499999999999</v>
      </c>
      <c r="JK45">
        <v>15.2471</v>
      </c>
      <c r="JL45">
        <v>3.5587679999999997E-5</v>
      </c>
      <c r="JM45">
        <v>1.269464E-2</v>
      </c>
      <c r="JN45">
        <v>0.46886689999999998</v>
      </c>
      <c r="JO45">
        <v>16.776969999999999</v>
      </c>
      <c r="JP45">
        <v>4.100213E-5</v>
      </c>
      <c r="JQ45">
        <v>1.4577339999999999E-2</v>
      </c>
      <c r="JR45">
        <v>0.4688003</v>
      </c>
      <c r="JS45">
        <v>18.220410000000001</v>
      </c>
      <c r="JT45">
        <v>4.6382889999999999E-5</v>
      </c>
      <c r="JU45">
        <v>1.651511E-2</v>
      </c>
      <c r="JV45">
        <v>0.46864159999999999</v>
      </c>
      <c r="JW45">
        <v>18.51071</v>
      </c>
      <c r="JX45">
        <v>4.9075529999999997E-5</v>
      </c>
      <c r="JY45">
        <v>1.7509899999999998E-2</v>
      </c>
      <c r="JZ45">
        <v>0.46845130000000001</v>
      </c>
      <c r="KA45">
        <v>17.664639999999999</v>
      </c>
      <c r="KB45">
        <v>4.9486829999999997E-5</v>
      </c>
      <c r="KC45">
        <v>1.768028E-2</v>
      </c>
      <c r="KD45">
        <v>0.46821669999999999</v>
      </c>
      <c r="KE45">
        <v>16.268319999999999</v>
      </c>
      <c r="KF45">
        <v>4.8584259999999999E-5</v>
      </c>
      <c r="KG45">
        <v>1.7372470000000001E-2</v>
      </c>
      <c r="KH45">
        <v>0.4680087</v>
      </c>
      <c r="KI45">
        <v>14.80148</v>
      </c>
      <c r="KJ45">
        <v>4.7110159999999999E-5</v>
      </c>
      <c r="KK45">
        <v>1.6851479999999999E-2</v>
      </c>
      <c r="KL45">
        <v>0.46783740000000001</v>
      </c>
      <c r="KM45">
        <v>14.294280000000001</v>
      </c>
      <c r="KN45">
        <v>4.5317849999999998E-5</v>
      </c>
      <c r="KO45">
        <v>1.62186E-2</v>
      </c>
      <c r="KP45">
        <v>0.46772540000000001</v>
      </c>
      <c r="KQ45">
        <v>14.43717</v>
      </c>
      <c r="KR45">
        <v>4.30609E-5</v>
      </c>
      <c r="KS45">
        <v>1.5423849999999999E-2</v>
      </c>
      <c r="KT45">
        <v>0.46766010000000002</v>
      </c>
      <c r="KU45">
        <v>15.133889999999999</v>
      </c>
      <c r="KV45">
        <v>4.0139509999999998E-5</v>
      </c>
      <c r="KW45">
        <v>1.43886E-2</v>
      </c>
      <c r="KX45">
        <v>0.46762130000000002</v>
      </c>
      <c r="KY45">
        <v>15.6554</v>
      </c>
      <c r="KZ45">
        <v>3.7306140000000001E-5</v>
      </c>
      <c r="LA45">
        <v>1.337182E-2</v>
      </c>
      <c r="LB45">
        <v>0.46760269999999998</v>
      </c>
      <c r="LC45">
        <v>15.732010000000001</v>
      </c>
      <c r="LD45">
        <v>3.506766E-5</v>
      </c>
      <c r="LE45">
        <v>1.256698E-2</v>
      </c>
      <c r="LF45">
        <v>0.4675877</v>
      </c>
      <c r="LG45">
        <v>15.18493</v>
      </c>
      <c r="LH45">
        <v>3.3295099999999999E-5</v>
      </c>
      <c r="LI45">
        <v>1.1931880000000001E-2</v>
      </c>
      <c r="LJ45">
        <v>0.46758690000000003</v>
      </c>
      <c r="LK45">
        <v>14.42995</v>
      </c>
      <c r="LL45">
        <v>3.1818579999999999E-5</v>
      </c>
      <c r="LM45">
        <v>1.140437E-2</v>
      </c>
      <c r="LN45">
        <v>0.4675764</v>
      </c>
      <c r="LO45">
        <v>13.91094</v>
      </c>
      <c r="LP45">
        <v>3.0520569999999998E-5</v>
      </c>
      <c r="LQ45">
        <v>1.094174E-2</v>
      </c>
      <c r="LR45">
        <v>0.46750239999999998</v>
      </c>
      <c r="LS45">
        <v>14.28444</v>
      </c>
      <c r="LT45">
        <v>2.9365010000000002E-5</v>
      </c>
      <c r="LU45">
        <v>1.053144E-2</v>
      </c>
      <c r="LV45">
        <v>0.4673929</v>
      </c>
      <c r="LW45">
        <v>15.275980000000001</v>
      </c>
      <c r="LX45">
        <v>2.858953E-5</v>
      </c>
      <c r="LY45">
        <v>1.025303E-2</v>
      </c>
      <c r="LZ45">
        <v>0.46723619999999999</v>
      </c>
      <c r="MA45">
        <v>16.750309999999999</v>
      </c>
      <c r="MB45">
        <v>2.8368890000000001E-5</v>
      </c>
      <c r="MC45">
        <v>1.0175760000000001E-2</v>
      </c>
      <c r="MD45">
        <v>0.46702860000000002</v>
      </c>
      <c r="ME45">
        <v>18.167439999999999</v>
      </c>
      <c r="MF45">
        <v>2.8170560000000002E-5</v>
      </c>
      <c r="MG45">
        <v>1.011509E-2</v>
      </c>
      <c r="MH45">
        <v>0.46679619999999999</v>
      </c>
      <c r="MI45">
        <v>18.656169999999999</v>
      </c>
      <c r="MJ45">
        <v>2.7703810000000001E-5</v>
      </c>
      <c r="MK45">
        <v>9.9593110000000002E-3</v>
      </c>
      <c r="ML45">
        <v>0.46657969999999999</v>
      </c>
      <c r="MM45">
        <v>17.975570000000001</v>
      </c>
      <c r="MN45">
        <v>2.69665E-5</v>
      </c>
      <c r="MO45">
        <v>9.7044769999999995E-3</v>
      </c>
      <c r="MP45">
        <v>0.46633160000000001</v>
      </c>
      <c r="MQ45">
        <v>16.72991</v>
      </c>
      <c r="MR45">
        <v>2.6086999999999999E-5</v>
      </c>
      <c r="MS45">
        <v>9.3961400000000007E-3</v>
      </c>
      <c r="MT45">
        <v>0.46610990000000002</v>
      </c>
      <c r="MU45">
        <v>15.323740000000001</v>
      </c>
      <c r="MV45">
        <v>2.5179119999999999E-5</v>
      </c>
      <c r="MW45">
        <v>9.0747940000000006E-3</v>
      </c>
      <c r="MX45">
        <v>0.46587800000000001</v>
      </c>
      <c r="MY45">
        <v>14.5844</v>
      </c>
      <c r="MZ45">
        <v>2.4254180000000001E-5</v>
      </c>
      <c r="NA45">
        <v>8.7463609999999994E-3</v>
      </c>
      <c r="NB45">
        <v>0.4656381</v>
      </c>
      <c r="NC45">
        <v>14.85322</v>
      </c>
      <c r="ND45">
        <v>2.3376050000000001E-5</v>
      </c>
      <c r="NE45">
        <v>8.433978E-3</v>
      </c>
      <c r="NF45">
        <v>0.4656381</v>
      </c>
      <c r="NG45">
        <v>14.85322</v>
      </c>
      <c r="NH45">
        <v>2.3376050000000001E-5</v>
      </c>
      <c r="NI45">
        <v>8.433978E-3</v>
      </c>
      <c r="NJ45">
        <v>0.4656381</v>
      </c>
      <c r="NK45">
        <v>14.85322</v>
      </c>
      <c r="NL45">
        <v>2.3376050000000001E-5</v>
      </c>
      <c r="NM45">
        <v>8.433978E-3</v>
      </c>
      <c r="NN45">
        <v>0.4656381</v>
      </c>
      <c r="NO45">
        <v>14.85322</v>
      </c>
      <c r="NP45">
        <v>2.3376050000000001E-5</v>
      </c>
      <c r="NQ45">
        <v>8.433978E-3</v>
      </c>
      <c r="NR45">
        <v>0.4656381</v>
      </c>
      <c r="NS45">
        <v>14.85322</v>
      </c>
      <c r="NT45">
        <v>2.3376050000000001E-5</v>
      </c>
      <c r="NU45">
        <v>8.433978E-3</v>
      </c>
      <c r="NV45">
        <v>0.4656381</v>
      </c>
      <c r="NW45">
        <v>14.85322</v>
      </c>
      <c r="NX45">
        <v>2.3376050000000001E-5</v>
      </c>
      <c r="NY45">
        <v>8.433978E-3</v>
      </c>
      <c r="NZ45">
        <v>0.4656381</v>
      </c>
      <c r="OA45">
        <v>14.85322</v>
      </c>
      <c r="OB45">
        <v>2.3376050000000001E-5</v>
      </c>
      <c r="OC45">
        <v>8.433978E-3</v>
      </c>
      <c r="OD45">
        <v>0.4656381</v>
      </c>
      <c r="OE45">
        <v>14.85322</v>
      </c>
      <c r="OF45">
        <v>2.3376050000000001E-5</v>
      </c>
      <c r="OG45">
        <v>8.433978E-3</v>
      </c>
      <c r="OH45">
        <v>0.4656381</v>
      </c>
      <c r="OI45">
        <v>14.85322</v>
      </c>
      <c r="OJ45">
        <v>2.3376050000000001E-5</v>
      </c>
      <c r="OK45">
        <v>8.433978E-3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1.1451309999999999</v>
      </c>
      <c r="G46">
        <v>14.90724</v>
      </c>
      <c r="H46">
        <v>15.46383</v>
      </c>
      <c r="I46">
        <v>2916.8220000000001</v>
      </c>
      <c r="J46">
        <v>1.1459029999999999</v>
      </c>
      <c r="K46">
        <v>15.50966</v>
      </c>
      <c r="L46">
        <v>235.49789999999999</v>
      </c>
      <c r="M46">
        <v>54881.01</v>
      </c>
      <c r="N46">
        <v>1.1466289999999999</v>
      </c>
      <c r="O46">
        <v>16.287800000000001</v>
      </c>
      <c r="P46">
        <v>41.365180000000002</v>
      </c>
      <c r="Q46">
        <v>10510.75</v>
      </c>
      <c r="R46">
        <v>1.147354</v>
      </c>
      <c r="S46">
        <v>17.237780000000001</v>
      </c>
      <c r="T46">
        <v>1.3934599999999999</v>
      </c>
      <c r="U46">
        <v>364.88510000000002</v>
      </c>
      <c r="V46">
        <v>1.1481189999999999</v>
      </c>
      <c r="W46">
        <v>17.918669999999999</v>
      </c>
      <c r="X46">
        <v>9.6545229999999996E-2</v>
      </c>
      <c r="Y46">
        <v>23.04918</v>
      </c>
      <c r="Z46">
        <v>1.1487590000000001</v>
      </c>
      <c r="AA46">
        <v>17.58906</v>
      </c>
      <c r="AB46">
        <v>6.96629E-2</v>
      </c>
      <c r="AC46">
        <v>16.082000000000001</v>
      </c>
      <c r="AD46">
        <v>1.149457</v>
      </c>
      <c r="AE46">
        <v>16.77807</v>
      </c>
      <c r="AF46" s="1">
        <v>6.2493029999999998E-2</v>
      </c>
      <c r="AG46">
        <v>14.37933</v>
      </c>
      <c r="AH46">
        <v>1.1500539999999999</v>
      </c>
      <c r="AI46">
        <v>15.837260000000001</v>
      </c>
      <c r="AJ46" s="1">
        <v>5.6270050000000002E-2</v>
      </c>
      <c r="AK46" s="1">
        <v>12.910539999999999</v>
      </c>
      <c r="AL46">
        <v>1.1503190000000001</v>
      </c>
      <c r="AM46">
        <v>15.06255</v>
      </c>
      <c r="AN46" s="1">
        <v>5.0811820000000001E-2</v>
      </c>
      <c r="AO46" s="1">
        <v>11.626139999999999</v>
      </c>
      <c r="AP46">
        <v>1.1501380000000001</v>
      </c>
      <c r="AQ46">
        <v>15.36904</v>
      </c>
      <c r="AR46" s="1">
        <v>4.8403769999999999E-2</v>
      </c>
      <c r="AS46" s="1">
        <v>11.002549999999999</v>
      </c>
      <c r="AT46">
        <v>1.1486019999999999</v>
      </c>
      <c r="AU46">
        <v>16.249839999999999</v>
      </c>
      <c r="AV46" s="1">
        <v>5.262174E-2</v>
      </c>
      <c r="AW46" s="1">
        <v>11.90668</v>
      </c>
      <c r="AX46">
        <v>1.14655</v>
      </c>
      <c r="AY46">
        <v>17.181999999999999</v>
      </c>
      <c r="AZ46" s="1">
        <v>5.4590659999999999E-2</v>
      </c>
      <c r="BA46" s="1">
        <v>12.35552</v>
      </c>
      <c r="BB46">
        <v>1.1439980000000001</v>
      </c>
      <c r="BC46">
        <v>17.833020000000001</v>
      </c>
      <c r="BD46" s="1">
        <v>5.2027299999999999E-2</v>
      </c>
      <c r="BE46" s="1">
        <v>11.767049999999999</v>
      </c>
      <c r="BF46">
        <v>1.1411899999999999</v>
      </c>
      <c r="BG46">
        <v>17.51266</v>
      </c>
      <c r="BH46" s="1">
        <v>4.7406320000000002E-2</v>
      </c>
      <c r="BI46" s="1">
        <v>10.70195</v>
      </c>
      <c r="BJ46">
        <v>1.138153</v>
      </c>
      <c r="BK46">
        <v>16.76605</v>
      </c>
      <c r="BL46" s="1">
        <v>4.21032E-2</v>
      </c>
      <c r="BM46" s="1">
        <v>9.4789150000000006</v>
      </c>
      <c r="BN46">
        <v>1.135359</v>
      </c>
      <c r="BO46">
        <v>15.939730000000001</v>
      </c>
      <c r="BP46" s="1">
        <v>3.7115170000000003E-2</v>
      </c>
      <c r="BQ46" s="1">
        <v>8.3315099999999997</v>
      </c>
      <c r="BR46">
        <v>1.1343099999999999</v>
      </c>
      <c r="BS46">
        <v>15.21486</v>
      </c>
      <c r="BT46" s="1">
        <v>3.2821360000000001E-2</v>
      </c>
      <c r="BU46" s="1">
        <v>7.36883</v>
      </c>
      <c r="BV46">
        <v>1.1321410000000001</v>
      </c>
      <c r="BW46">
        <v>15.038449999999999</v>
      </c>
      <c r="BX46" s="1">
        <v>2.882233E-2</v>
      </c>
      <c r="BY46" s="1">
        <v>6.4732630000000002</v>
      </c>
      <c r="BZ46">
        <v>1.1272390000000001</v>
      </c>
      <c r="CA46">
        <v>15.60914</v>
      </c>
      <c r="CB46" s="1">
        <v>2.5380659999999999E-2</v>
      </c>
      <c r="CC46" s="1">
        <v>5.7098550000000001</v>
      </c>
      <c r="CD46">
        <v>1.121966</v>
      </c>
      <c r="CE46">
        <v>16.149380000000001</v>
      </c>
      <c r="CF46" s="1">
        <v>2.2198079999999999E-2</v>
      </c>
      <c r="CG46" s="1">
        <v>5.0044630000000003</v>
      </c>
      <c r="CH46">
        <v>1.116247</v>
      </c>
      <c r="CI46">
        <v>16.507660000000001</v>
      </c>
      <c r="CJ46" s="1">
        <v>1.9429930000000002E-2</v>
      </c>
      <c r="CK46" s="1">
        <v>4.390352</v>
      </c>
      <c r="CL46">
        <v>1.1101399999999999</v>
      </c>
      <c r="CM46">
        <v>16.380980000000001</v>
      </c>
      <c r="CN46" s="1">
        <v>1.7005180000000002E-2</v>
      </c>
      <c r="CO46" s="1">
        <v>3.8525770000000001</v>
      </c>
      <c r="CP46">
        <v>1.1034360000000001</v>
      </c>
      <c r="CQ46">
        <v>15.84754</v>
      </c>
      <c r="CR46" s="1">
        <v>1.4827E-2</v>
      </c>
      <c r="CS46" s="1">
        <v>3.3694000000000002</v>
      </c>
      <c r="CT46">
        <v>1.0968610000000001</v>
      </c>
      <c r="CU46">
        <v>15.170669999999999</v>
      </c>
      <c r="CV46" s="1">
        <v>1.2930860000000001E-2</v>
      </c>
      <c r="CW46" s="1">
        <v>2.945554</v>
      </c>
      <c r="CX46">
        <v>1.0898159999999999</v>
      </c>
      <c r="CY46">
        <v>14.560169999999999</v>
      </c>
      <c r="CZ46" s="1">
        <v>1.135123E-2</v>
      </c>
      <c r="DA46" s="1">
        <v>2.5913360000000001</v>
      </c>
      <c r="DB46">
        <v>1.0821890000000001</v>
      </c>
      <c r="DC46">
        <v>14.44049</v>
      </c>
      <c r="DD46" s="1">
        <v>9.9717859999999998E-3</v>
      </c>
      <c r="DE46" s="1">
        <v>2.282877</v>
      </c>
      <c r="DF46">
        <v>1.0762769999999999</v>
      </c>
      <c r="DG46">
        <v>14.819509999999999</v>
      </c>
      <c r="DH46" s="1">
        <v>8.6536089999999996E-3</v>
      </c>
      <c r="DI46" s="1">
        <v>1.9869840000000001</v>
      </c>
      <c r="DJ46">
        <v>1.070003</v>
      </c>
      <c r="DK46">
        <v>15.30842</v>
      </c>
      <c r="DL46" s="1">
        <v>7.503834E-3</v>
      </c>
      <c r="DM46" s="1">
        <v>1.727854</v>
      </c>
      <c r="DN46">
        <v>1.0629189999999999</v>
      </c>
      <c r="DO46">
        <v>15.99236</v>
      </c>
      <c r="DP46" s="1">
        <v>6.500535E-3</v>
      </c>
      <c r="DQ46" s="1">
        <v>1.501603</v>
      </c>
      <c r="DR46">
        <v>1.0554760000000001</v>
      </c>
      <c r="DS46">
        <v>16.11805</v>
      </c>
      <c r="DT46" s="1">
        <v>5.6393449999999996E-3</v>
      </c>
      <c r="DU46" s="1">
        <v>1.3073429999999999</v>
      </c>
      <c r="DV46">
        <v>1.0469850000000001</v>
      </c>
      <c r="DW46">
        <v>15.79318</v>
      </c>
      <c r="DX46" s="1">
        <v>4.8689040000000003E-3</v>
      </c>
      <c r="DY46" s="1">
        <v>1.1337539999999999</v>
      </c>
      <c r="DZ46">
        <v>1.038119</v>
      </c>
      <c r="EA46">
        <v>15.183299999999999</v>
      </c>
      <c r="EB46" s="1">
        <v>4.1949079999999998E-3</v>
      </c>
      <c r="EC46" s="1">
        <v>0.98130580000000001</v>
      </c>
      <c r="ED46">
        <v>1.0289090000000001</v>
      </c>
      <c r="EE46">
        <v>14.49644</v>
      </c>
      <c r="EF46" s="1">
        <v>3.6283410000000002E-3</v>
      </c>
      <c r="EG46" s="1">
        <v>0.85290940000000004</v>
      </c>
      <c r="EH46">
        <v>1.020141</v>
      </c>
      <c r="EI46">
        <v>14.68059</v>
      </c>
      <c r="EJ46" s="1">
        <v>3.137768E-3</v>
      </c>
      <c r="EK46" s="1">
        <v>0.74090500000000004</v>
      </c>
      <c r="EL46">
        <v>1.012365</v>
      </c>
      <c r="EM46">
        <v>15.194520000000001</v>
      </c>
      <c r="EN46" s="1">
        <v>2.6440349999999999E-3</v>
      </c>
      <c r="EO46" s="1">
        <v>0.62725869999999995</v>
      </c>
      <c r="EP46">
        <v>1.004513</v>
      </c>
      <c r="EQ46">
        <v>15.87537</v>
      </c>
      <c r="ER46" s="1">
        <v>2.1172209999999999E-3</v>
      </c>
      <c r="ES46" s="1">
        <v>0.50472830000000002</v>
      </c>
      <c r="ET46">
        <v>0.99704649999999995</v>
      </c>
      <c r="EU46">
        <v>16.68918</v>
      </c>
      <c r="EV46" s="1">
        <v>1.677965E-3</v>
      </c>
      <c r="EW46" s="1">
        <v>0.40105879999999999</v>
      </c>
      <c r="EX46">
        <v>0.99196419999999996</v>
      </c>
      <c r="EY46">
        <v>16.776689999999999</v>
      </c>
      <c r="EZ46" s="1">
        <v>1.368838E-3</v>
      </c>
      <c r="FA46" s="1">
        <v>0.3271155</v>
      </c>
      <c r="FB46">
        <v>0.98668659999999997</v>
      </c>
      <c r="FC46">
        <v>16.093830000000001</v>
      </c>
      <c r="FD46" s="1">
        <v>1.1439760000000001E-3</v>
      </c>
      <c r="FE46" s="1">
        <v>0.2734028</v>
      </c>
      <c r="FF46">
        <v>0.98125709999999999</v>
      </c>
      <c r="FG46">
        <v>15.189909999999999</v>
      </c>
      <c r="FH46" s="1">
        <v>9.796974E-4</v>
      </c>
      <c r="FI46" s="1">
        <v>0.23417769999999999</v>
      </c>
      <c r="FJ46">
        <v>0.97572230000000004</v>
      </c>
      <c r="FK46">
        <v>14.32361</v>
      </c>
      <c r="FL46" s="1">
        <v>8.517695E-4</v>
      </c>
      <c r="FM46" s="1">
        <v>0.20368729999999999</v>
      </c>
      <c r="FN46">
        <v>0.96988339999999995</v>
      </c>
      <c r="FO46">
        <v>14.308859999999999</v>
      </c>
      <c r="FP46" s="1">
        <v>7.549516E-4</v>
      </c>
      <c r="FQ46" s="1">
        <v>0.18063219999999999</v>
      </c>
      <c r="FR46">
        <v>0.96511570000000002</v>
      </c>
      <c r="FS46">
        <v>14.894080000000001</v>
      </c>
      <c r="FT46" s="1">
        <v>6.4734449999999995E-4</v>
      </c>
      <c r="FU46" s="1">
        <v>0.15529100000000001</v>
      </c>
      <c r="FV46">
        <v>0.96182559999999995</v>
      </c>
      <c r="FW46">
        <v>16.104099999999999</v>
      </c>
      <c r="FX46" s="1">
        <v>4.983117E-4</v>
      </c>
      <c r="FY46" s="1">
        <v>0.11979289999999999</v>
      </c>
      <c r="FZ46">
        <v>0.95946509999999996</v>
      </c>
      <c r="GA46">
        <v>17.35239</v>
      </c>
      <c r="GB46" s="1">
        <v>3.6170130000000002E-4</v>
      </c>
      <c r="GC46" s="1">
        <v>8.6862389999999998E-2</v>
      </c>
      <c r="GD46">
        <v>0.95769230000000005</v>
      </c>
      <c r="GE46">
        <v>17.53257</v>
      </c>
      <c r="GF46" s="1">
        <v>2.704917E-4</v>
      </c>
      <c r="GG46" s="1">
        <v>6.470853E-2</v>
      </c>
      <c r="GH46">
        <v>0.95636239999999995</v>
      </c>
      <c r="GI46">
        <v>16.800339999999998</v>
      </c>
      <c r="GJ46" s="1">
        <v>2.169324E-4</v>
      </c>
      <c r="GK46" s="1">
        <v>5.167339E-2</v>
      </c>
      <c r="GL46">
        <v>0.95521400000000001</v>
      </c>
      <c r="GM46">
        <v>15.53424</v>
      </c>
      <c r="GN46" s="1">
        <v>1.8533960000000001E-4</v>
      </c>
      <c r="GO46" s="1">
        <v>4.397417E-2</v>
      </c>
      <c r="GP46">
        <v>0.95418309999999995</v>
      </c>
      <c r="GQ46">
        <v>14.3148</v>
      </c>
      <c r="GR46" s="1">
        <v>1.652743E-4</v>
      </c>
      <c r="GS46" s="1">
        <v>3.9082140000000001E-2</v>
      </c>
      <c r="GT46">
        <v>0.95335009999999998</v>
      </c>
      <c r="GU46">
        <v>14.17104</v>
      </c>
      <c r="GV46" s="1">
        <v>1.5109800000000001E-4</v>
      </c>
      <c r="GW46" s="1">
        <v>3.561313E-2</v>
      </c>
      <c r="GX46">
        <v>0.95277179999999995</v>
      </c>
      <c r="GY46">
        <v>14.74372</v>
      </c>
      <c r="GZ46" s="1">
        <v>1.3818599999999999E-4</v>
      </c>
      <c r="HA46" s="1">
        <v>3.2496499999999998E-2</v>
      </c>
      <c r="HB46">
        <v>0.95240199999999997</v>
      </c>
      <c r="HC46">
        <v>15.958080000000001</v>
      </c>
      <c r="HD46" s="1">
        <v>1.230379E-4</v>
      </c>
      <c r="HE46" s="1">
        <v>2.8872080000000001E-2</v>
      </c>
      <c r="HF46">
        <v>0.95223720000000001</v>
      </c>
      <c r="HG46">
        <v>17.196120000000001</v>
      </c>
      <c r="HH46" s="1">
        <v>1.0891900000000001E-4</v>
      </c>
      <c r="HI46" s="1">
        <v>2.5473119999999998E-2</v>
      </c>
      <c r="HJ46">
        <v>0.95217200000000002</v>
      </c>
      <c r="HK46">
        <v>17.373760000000001</v>
      </c>
      <c r="HL46">
        <v>9.8382730000000005E-5</v>
      </c>
      <c r="HM46" s="1">
        <v>2.2919599999999998E-2</v>
      </c>
      <c r="HN46">
        <v>0.95213429999999999</v>
      </c>
      <c r="HO46">
        <v>16.560880000000001</v>
      </c>
      <c r="HP46">
        <v>9.0824939999999994E-5</v>
      </c>
      <c r="HQ46" s="1">
        <v>2.1080749999999999E-2</v>
      </c>
      <c r="HR46">
        <v>0.95208099999999996</v>
      </c>
      <c r="HS46">
        <v>15.25967</v>
      </c>
      <c r="HT46">
        <v>8.5144890000000005E-5</v>
      </c>
      <c r="HU46" s="1">
        <v>1.969013E-2</v>
      </c>
      <c r="HV46">
        <v>0.95208979999999999</v>
      </c>
      <c r="HW46">
        <v>14.05406</v>
      </c>
      <c r="HX46">
        <v>8.0463879999999999E-5</v>
      </c>
      <c r="HY46" s="1">
        <v>1.8542119999999999E-2</v>
      </c>
      <c r="HZ46">
        <v>0.95243259999999996</v>
      </c>
      <c r="IA46">
        <v>13.69749</v>
      </c>
      <c r="IB46">
        <v>7.6314079999999994E-5</v>
      </c>
      <c r="IC46" s="1">
        <v>1.7526719999999999E-2</v>
      </c>
      <c r="ID46">
        <v>0.95308099999999996</v>
      </c>
      <c r="IE46">
        <v>13.5671</v>
      </c>
      <c r="IF46">
        <v>7.0564880000000005E-5</v>
      </c>
      <c r="IG46" s="1">
        <v>1.6175700000000001E-2</v>
      </c>
      <c r="IH46">
        <v>0.95404909999999998</v>
      </c>
      <c r="II46">
        <v>14.64578</v>
      </c>
      <c r="IJ46">
        <v>6.0888660000000003E-5</v>
      </c>
      <c r="IK46">
        <v>1.3937720000000001E-2</v>
      </c>
      <c r="IL46">
        <v>0.95528729999999995</v>
      </c>
      <c r="IM46">
        <v>15.57319</v>
      </c>
      <c r="IN46">
        <v>5.110007E-5</v>
      </c>
      <c r="IO46">
        <v>1.16553E-2</v>
      </c>
      <c r="IP46">
        <v>0.95654070000000002</v>
      </c>
      <c r="IQ46">
        <v>15.768560000000001</v>
      </c>
      <c r="IR46">
        <v>4.4266269999999998E-5</v>
      </c>
      <c r="IS46">
        <v>1.0051650000000001E-2</v>
      </c>
      <c r="IT46">
        <v>0.95798159999999999</v>
      </c>
      <c r="IU46">
        <v>15.448980000000001</v>
      </c>
      <c r="IV46">
        <v>4.0107819999999997E-5</v>
      </c>
      <c r="IW46">
        <v>9.0693700000000002E-3</v>
      </c>
      <c r="IX46">
        <v>0.95938690000000004</v>
      </c>
      <c r="IY46">
        <v>14.76619</v>
      </c>
      <c r="IZ46">
        <v>3.7535769999999999E-5</v>
      </c>
      <c r="JA46">
        <v>8.4591830000000003E-3</v>
      </c>
      <c r="JB46">
        <v>0.96067409999999998</v>
      </c>
      <c r="JC46">
        <v>14.09459</v>
      </c>
      <c r="JD46">
        <v>3.568033E-5</v>
      </c>
      <c r="JE46">
        <v>8.0190469999999996E-3</v>
      </c>
      <c r="JF46">
        <v>0.96169470000000001</v>
      </c>
      <c r="JG46">
        <v>14.36383</v>
      </c>
      <c r="JH46">
        <v>3.4337669999999999E-5</v>
      </c>
      <c r="JI46">
        <v>7.6975669999999998E-3</v>
      </c>
      <c r="JJ46">
        <v>0.96222529999999995</v>
      </c>
      <c r="JK46">
        <v>15.31148</v>
      </c>
      <c r="JL46">
        <v>3.5304130000000002E-5</v>
      </c>
      <c r="JM46">
        <v>7.8762480000000006E-3</v>
      </c>
      <c r="JN46">
        <v>0.96234690000000001</v>
      </c>
      <c r="JO46">
        <v>16.815860000000001</v>
      </c>
      <c r="JP46">
        <v>4.0472870000000001E-5</v>
      </c>
      <c r="JQ46">
        <v>9.0031069999999998E-3</v>
      </c>
      <c r="JR46">
        <v>0.96219710000000003</v>
      </c>
      <c r="JS46">
        <v>18.251439999999999</v>
      </c>
      <c r="JT46">
        <v>4.6010380000000001E-5</v>
      </c>
      <c r="JU46">
        <v>1.0243779999999999E-2</v>
      </c>
      <c r="JV46">
        <v>0.96194360000000001</v>
      </c>
      <c r="JW46">
        <v>18.542390000000001</v>
      </c>
      <c r="JX46">
        <v>4.894277E-5</v>
      </c>
      <c r="JY46">
        <v>1.0911280000000001E-2</v>
      </c>
      <c r="JZ46">
        <v>0.96153469999999996</v>
      </c>
      <c r="KA46">
        <v>17.727799999999998</v>
      </c>
      <c r="KB46">
        <v>4.9512909999999999E-5</v>
      </c>
      <c r="KC46">
        <v>1.1047629999999999E-2</v>
      </c>
      <c r="KD46">
        <v>0.96109359999999999</v>
      </c>
      <c r="KE46">
        <v>16.365459999999999</v>
      </c>
      <c r="KF46">
        <v>4.8690499999999997E-5</v>
      </c>
      <c r="KG46">
        <v>1.086958E-2</v>
      </c>
      <c r="KH46">
        <v>0.96074159999999997</v>
      </c>
      <c r="KI46">
        <v>14.90673</v>
      </c>
      <c r="KJ46">
        <v>4.7251810000000001E-5</v>
      </c>
      <c r="KK46">
        <v>1.054951E-2</v>
      </c>
      <c r="KL46">
        <v>0.96034169999999996</v>
      </c>
      <c r="KM46">
        <v>14.40029</v>
      </c>
      <c r="KN46">
        <v>4.5480959999999998E-5</v>
      </c>
      <c r="KO46">
        <v>1.0157329999999999E-2</v>
      </c>
      <c r="KP46">
        <v>0.9600938</v>
      </c>
      <c r="KQ46">
        <v>14.477029999999999</v>
      </c>
      <c r="KR46">
        <v>4.3284300000000002E-5</v>
      </c>
      <c r="KS46">
        <v>9.6718150000000003E-3</v>
      </c>
      <c r="KT46">
        <v>0.95996700000000001</v>
      </c>
      <c r="KU46">
        <v>15.15653</v>
      </c>
      <c r="KV46">
        <v>4.0400479999999999E-5</v>
      </c>
      <c r="KW46">
        <v>9.0327199999999993E-3</v>
      </c>
      <c r="KX46">
        <v>0.95985540000000003</v>
      </c>
      <c r="KY46">
        <v>15.65733</v>
      </c>
      <c r="KZ46">
        <v>3.7530000000000002E-5</v>
      </c>
      <c r="LA46">
        <v>8.3908309999999996E-3</v>
      </c>
      <c r="LB46">
        <v>0.95981209999999995</v>
      </c>
      <c r="LC46">
        <v>15.753</v>
      </c>
      <c r="LD46">
        <v>3.523998E-5</v>
      </c>
      <c r="LE46">
        <v>7.8779729999999999E-3</v>
      </c>
      <c r="LF46">
        <v>0.95978189999999997</v>
      </c>
      <c r="LG46">
        <v>15.223280000000001</v>
      </c>
      <c r="LH46">
        <v>3.3434489999999999E-5</v>
      </c>
      <c r="LI46">
        <v>7.4749559999999996E-3</v>
      </c>
      <c r="LJ46">
        <v>0.95979040000000004</v>
      </c>
      <c r="LK46">
        <v>14.47287</v>
      </c>
      <c r="LL46">
        <v>3.1936910000000003E-5</v>
      </c>
      <c r="LM46">
        <v>7.1416439999999999E-3</v>
      </c>
      <c r="LN46">
        <v>0.95978189999999997</v>
      </c>
      <c r="LO46">
        <v>13.97099</v>
      </c>
      <c r="LP46">
        <v>3.062676E-5</v>
      </c>
      <c r="LQ46">
        <v>6.8503339999999996E-3</v>
      </c>
      <c r="LR46">
        <v>0.95965339999999999</v>
      </c>
      <c r="LS46">
        <v>14.36281</v>
      </c>
      <c r="LT46">
        <v>2.9456169999999999E-5</v>
      </c>
      <c r="LU46">
        <v>6.5909089999999998E-3</v>
      </c>
      <c r="LV46">
        <v>0.95945029999999998</v>
      </c>
      <c r="LW46">
        <v>15.33639</v>
      </c>
      <c r="LX46">
        <v>2.8631789999999998E-5</v>
      </c>
      <c r="LY46">
        <v>6.4071279999999998E-3</v>
      </c>
      <c r="LZ46">
        <v>0.95911349999999995</v>
      </c>
      <c r="MA46">
        <v>16.794830000000001</v>
      </c>
      <c r="MB46">
        <v>2.8377790000000001E-5</v>
      </c>
      <c r="MC46">
        <v>6.3515339999999998E-3</v>
      </c>
      <c r="MD46">
        <v>0.95871669999999998</v>
      </c>
      <c r="ME46">
        <v>18.20513</v>
      </c>
      <c r="MF46">
        <v>2.819504E-5</v>
      </c>
      <c r="MG46">
        <v>6.3157930000000001E-3</v>
      </c>
      <c r="MH46">
        <v>0.95827039999999997</v>
      </c>
      <c r="MI46">
        <v>18.691459999999999</v>
      </c>
      <c r="MJ46">
        <v>2.7753569999999999E-5</v>
      </c>
      <c r="MK46">
        <v>6.222399E-3</v>
      </c>
      <c r="ML46">
        <v>0.95782319999999999</v>
      </c>
      <c r="MM46">
        <v>18.02618</v>
      </c>
      <c r="MN46">
        <v>2.7036559999999999E-5</v>
      </c>
      <c r="MO46">
        <v>6.0664530000000003E-3</v>
      </c>
      <c r="MP46">
        <v>0.95739909999999995</v>
      </c>
      <c r="MQ46">
        <v>16.820209999999999</v>
      </c>
      <c r="MR46">
        <v>2.6164339999999999E-5</v>
      </c>
      <c r="MS46">
        <v>5.8746500000000004E-3</v>
      </c>
      <c r="MT46">
        <v>0.95688459999999997</v>
      </c>
      <c r="MU46">
        <v>15.43192</v>
      </c>
      <c r="MV46">
        <v>2.5258430000000001E-5</v>
      </c>
      <c r="MW46">
        <v>5.6737009999999997E-3</v>
      </c>
      <c r="MX46">
        <v>0.95645170000000002</v>
      </c>
      <c r="MY46">
        <v>14.69598</v>
      </c>
      <c r="MZ46">
        <v>2.4331820000000001E-5</v>
      </c>
      <c r="NA46">
        <v>5.4677399999999996E-3</v>
      </c>
      <c r="NB46">
        <v>0.95596729999999996</v>
      </c>
      <c r="NC46">
        <v>14.9316</v>
      </c>
      <c r="ND46">
        <v>2.3451089999999999E-5</v>
      </c>
      <c r="NE46">
        <v>5.2714679999999996E-3</v>
      </c>
      <c r="NF46">
        <v>0.95596729999999996</v>
      </c>
      <c r="NG46">
        <v>14.9316</v>
      </c>
      <c r="NH46">
        <v>2.3451089999999999E-5</v>
      </c>
      <c r="NI46">
        <v>5.2714679999999996E-3</v>
      </c>
      <c r="NJ46">
        <v>0.95596729999999996</v>
      </c>
      <c r="NK46">
        <v>14.9316</v>
      </c>
      <c r="NL46">
        <v>2.3451089999999999E-5</v>
      </c>
      <c r="NM46">
        <v>5.2714679999999996E-3</v>
      </c>
      <c r="NN46">
        <v>0.95596729999999996</v>
      </c>
      <c r="NO46">
        <v>14.9316</v>
      </c>
      <c r="NP46">
        <v>2.3451089999999999E-5</v>
      </c>
      <c r="NQ46">
        <v>5.2714679999999996E-3</v>
      </c>
      <c r="NR46">
        <v>0.95596729999999996</v>
      </c>
      <c r="NS46">
        <v>14.9316</v>
      </c>
      <c r="NT46">
        <v>2.3451089999999999E-5</v>
      </c>
      <c r="NU46">
        <v>5.2714679999999996E-3</v>
      </c>
      <c r="NV46">
        <v>0.95596729999999996</v>
      </c>
      <c r="NW46">
        <v>14.9316</v>
      </c>
      <c r="NX46">
        <v>2.3451089999999999E-5</v>
      </c>
      <c r="NY46">
        <v>5.2714679999999996E-3</v>
      </c>
      <c r="NZ46">
        <v>0.95596729999999996</v>
      </c>
      <c r="OA46">
        <v>14.9316</v>
      </c>
      <c r="OB46">
        <v>2.3451089999999999E-5</v>
      </c>
      <c r="OC46">
        <v>5.2714679999999996E-3</v>
      </c>
      <c r="OD46">
        <v>0.95596729999999996</v>
      </c>
      <c r="OE46">
        <v>14.9316</v>
      </c>
      <c r="OF46">
        <v>2.3451089999999999E-5</v>
      </c>
      <c r="OG46">
        <v>5.2714679999999996E-3</v>
      </c>
      <c r="OH46">
        <v>0.95596729999999996</v>
      </c>
      <c r="OI46">
        <v>14.9316</v>
      </c>
      <c r="OJ46">
        <v>2.3451089999999999E-5</v>
      </c>
      <c r="OK46">
        <v>5.2714679999999996E-3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1.106279</v>
      </c>
      <c r="G47">
        <v>14.935449999999999</v>
      </c>
      <c r="H47">
        <v>9.6999320000000004</v>
      </c>
      <c r="I47">
        <v>1788.913</v>
      </c>
      <c r="J47">
        <v>1.110279</v>
      </c>
      <c r="K47">
        <v>15.550470000000001</v>
      </c>
      <c r="L47">
        <v>236.15880000000001</v>
      </c>
      <c r="M47">
        <v>57175.98</v>
      </c>
      <c r="N47">
        <v>1.1142860000000001</v>
      </c>
      <c r="O47">
        <v>16.303090000000001</v>
      </c>
      <c r="P47">
        <v>49.951770000000003</v>
      </c>
      <c r="Q47">
        <v>13508.55</v>
      </c>
      <c r="R47">
        <v>1.1185480000000001</v>
      </c>
      <c r="S47">
        <v>17.26286</v>
      </c>
      <c r="T47">
        <v>1.8118780000000001</v>
      </c>
      <c r="U47">
        <v>513.60730000000001</v>
      </c>
      <c r="V47">
        <v>1.1229169999999999</v>
      </c>
      <c r="W47">
        <v>17.977260000000001</v>
      </c>
      <c r="X47">
        <v>0.1043607</v>
      </c>
      <c r="Y47">
        <v>26.655159999999999</v>
      </c>
      <c r="Z47">
        <v>1.1273359999999999</v>
      </c>
      <c r="AA47">
        <v>17.636140000000001</v>
      </c>
      <c r="AB47" s="1">
        <v>7.0234980000000002E-2</v>
      </c>
      <c r="AC47">
        <v>17.013960000000001</v>
      </c>
      <c r="AD47">
        <v>1.131915</v>
      </c>
      <c r="AE47">
        <v>16.816130000000001</v>
      </c>
      <c r="AF47" s="1">
        <v>6.2932219999999997E-2</v>
      </c>
      <c r="AG47">
        <v>15.197139999999999</v>
      </c>
      <c r="AH47">
        <v>1.1364270000000001</v>
      </c>
      <c r="AI47">
        <v>15.88913</v>
      </c>
      <c r="AJ47" s="1">
        <v>5.6655079999999997E-2</v>
      </c>
      <c r="AK47" s="1">
        <v>13.649850000000001</v>
      </c>
      <c r="AL47">
        <v>1.1410690000000001</v>
      </c>
      <c r="AM47">
        <v>15.120010000000001</v>
      </c>
      <c r="AN47" s="1">
        <v>5.1146329999999997E-2</v>
      </c>
      <c r="AO47" s="1">
        <v>12.29594</v>
      </c>
      <c r="AP47">
        <v>1.146533</v>
      </c>
      <c r="AQ47">
        <v>15.40775</v>
      </c>
      <c r="AR47" s="1">
        <v>4.8345310000000002E-2</v>
      </c>
      <c r="AS47" s="1">
        <v>11.54945</v>
      </c>
      <c r="AT47">
        <v>1.1531739999999999</v>
      </c>
      <c r="AU47">
        <v>16.275030000000001</v>
      </c>
      <c r="AV47" s="1">
        <v>5.2333820000000003E-2</v>
      </c>
      <c r="AW47" s="1">
        <v>12.44111</v>
      </c>
      <c r="AX47">
        <v>1.160282</v>
      </c>
      <c r="AY47">
        <v>17.197659999999999</v>
      </c>
      <c r="AZ47" s="1">
        <v>5.4629850000000001E-2</v>
      </c>
      <c r="BA47" s="1">
        <v>13.01535</v>
      </c>
      <c r="BB47">
        <v>1.1679580000000001</v>
      </c>
      <c r="BC47">
        <v>17.879989999999999</v>
      </c>
      <c r="BD47" s="1">
        <v>5.2278539999999998E-2</v>
      </c>
      <c r="BE47" s="1">
        <v>12.46829</v>
      </c>
      <c r="BF47">
        <v>1.176504</v>
      </c>
      <c r="BG47">
        <v>17.554390000000001</v>
      </c>
      <c r="BH47" s="1">
        <v>4.7735680000000003E-2</v>
      </c>
      <c r="BI47" s="1">
        <v>11.37941</v>
      </c>
      <c r="BJ47">
        <v>1.186175</v>
      </c>
      <c r="BK47">
        <v>16.810880000000001</v>
      </c>
      <c r="BL47" s="1">
        <v>4.2441670000000001E-2</v>
      </c>
      <c r="BM47" s="1">
        <v>10.10111</v>
      </c>
      <c r="BN47">
        <v>1.194499</v>
      </c>
      <c r="BO47">
        <v>15.98826</v>
      </c>
      <c r="BP47" s="1">
        <v>3.7402640000000001E-2</v>
      </c>
      <c r="BQ47" s="1">
        <v>8.8859860000000008</v>
      </c>
      <c r="BR47">
        <v>1.1941600000000001</v>
      </c>
      <c r="BS47">
        <v>15.25633</v>
      </c>
      <c r="BT47" s="1">
        <v>3.3079490000000003E-2</v>
      </c>
      <c r="BU47" s="1">
        <v>7.8720850000000002</v>
      </c>
      <c r="BV47">
        <v>1.1942839999999999</v>
      </c>
      <c r="BW47">
        <v>15.05973</v>
      </c>
      <c r="BX47" s="1">
        <v>2.9049680000000001E-2</v>
      </c>
      <c r="BY47" s="1">
        <v>6.9271760000000002</v>
      </c>
      <c r="BZ47">
        <v>1.194026</v>
      </c>
      <c r="CA47">
        <v>15.636189999999999</v>
      </c>
      <c r="CB47" s="1">
        <v>2.558353E-2</v>
      </c>
      <c r="CC47" s="1">
        <v>6.1147070000000001</v>
      </c>
      <c r="CD47">
        <v>1.19339</v>
      </c>
      <c r="CE47">
        <v>16.161069999999999</v>
      </c>
      <c r="CF47" s="1">
        <v>2.2381970000000001E-2</v>
      </c>
      <c r="CG47" s="1">
        <v>5.3648290000000003</v>
      </c>
      <c r="CH47">
        <v>1.192518</v>
      </c>
      <c r="CI47">
        <v>16.513940000000002</v>
      </c>
      <c r="CJ47" s="1">
        <v>1.9588399999999999E-2</v>
      </c>
      <c r="CK47" s="1">
        <v>4.7084970000000004</v>
      </c>
      <c r="CL47">
        <v>1.191343</v>
      </c>
      <c r="CM47">
        <v>16.39866</v>
      </c>
      <c r="CN47" s="1">
        <v>1.7146100000000001E-2</v>
      </c>
      <c r="CO47" s="1">
        <v>4.135008</v>
      </c>
      <c r="CP47">
        <v>1.189721</v>
      </c>
      <c r="CQ47">
        <v>15.880940000000001</v>
      </c>
      <c r="CR47" s="1">
        <v>1.495288E-2</v>
      </c>
      <c r="CS47" s="1">
        <v>3.61957</v>
      </c>
      <c r="CT47">
        <v>1.1889019999999999</v>
      </c>
      <c r="CU47">
        <v>15.2058</v>
      </c>
      <c r="CV47" s="1">
        <v>1.3039490000000001E-2</v>
      </c>
      <c r="CW47" s="1">
        <v>3.1642299999999999</v>
      </c>
      <c r="CX47">
        <v>1.188016</v>
      </c>
      <c r="CY47">
        <v>14.574479999999999</v>
      </c>
      <c r="CZ47" s="1">
        <v>1.143944E-2</v>
      </c>
      <c r="DA47" s="1">
        <v>2.7812459999999999</v>
      </c>
      <c r="DB47">
        <v>1.1867000000000001</v>
      </c>
      <c r="DC47">
        <v>14.44872</v>
      </c>
      <c r="DD47" s="1">
        <v>1.0056259999999999E-2</v>
      </c>
      <c r="DE47" s="1">
        <v>2.4516119999999999</v>
      </c>
      <c r="DF47">
        <v>1.1824170000000001</v>
      </c>
      <c r="DG47">
        <v>14.8424</v>
      </c>
      <c r="DH47" s="1">
        <v>8.7303799999999994E-3</v>
      </c>
      <c r="DI47" s="1">
        <v>2.1362559999999999</v>
      </c>
      <c r="DJ47">
        <v>1.178345</v>
      </c>
      <c r="DK47">
        <v>15.314069999999999</v>
      </c>
      <c r="DL47" s="1">
        <v>7.5713999999999998E-3</v>
      </c>
      <c r="DM47" s="1">
        <v>1.858935</v>
      </c>
      <c r="DN47">
        <v>1.1738489999999999</v>
      </c>
      <c r="DO47">
        <v>15.995699999999999</v>
      </c>
      <c r="DP47" s="1">
        <v>6.5581859999999997E-3</v>
      </c>
      <c r="DQ47" s="1">
        <v>1.615985</v>
      </c>
      <c r="DR47">
        <v>1.168865</v>
      </c>
      <c r="DS47">
        <v>16.10914</v>
      </c>
      <c r="DT47" s="1">
        <v>5.6904549999999996E-3</v>
      </c>
      <c r="DU47" s="1">
        <v>1.4077580000000001</v>
      </c>
      <c r="DV47">
        <v>1.1632020000000001</v>
      </c>
      <c r="DW47">
        <v>15.80918</v>
      </c>
      <c r="DX47" s="1">
        <v>4.9142320000000001E-3</v>
      </c>
      <c r="DY47" s="1">
        <v>1.2215910000000001</v>
      </c>
      <c r="DZ47">
        <v>1.157065</v>
      </c>
      <c r="EA47">
        <v>15.219659999999999</v>
      </c>
      <c r="EB47" s="1">
        <v>4.2340609999999999E-3</v>
      </c>
      <c r="EC47" s="1">
        <v>1.05775</v>
      </c>
      <c r="ED47">
        <v>1.1505179999999999</v>
      </c>
      <c r="EE47">
        <v>14.53692</v>
      </c>
      <c r="EF47" s="1">
        <v>3.6611899999999999E-3</v>
      </c>
      <c r="EG47" s="1">
        <v>0.91932020000000003</v>
      </c>
      <c r="EH47">
        <v>1.1453819999999999</v>
      </c>
      <c r="EI47">
        <v>14.72903</v>
      </c>
      <c r="EJ47" s="1">
        <v>3.1680760000000001E-3</v>
      </c>
      <c r="EK47" s="1">
        <v>0.79858180000000001</v>
      </c>
      <c r="EL47">
        <v>1.1410830000000001</v>
      </c>
      <c r="EM47">
        <v>15.212149999999999</v>
      </c>
      <c r="EN47" s="1">
        <v>2.6772570000000002E-3</v>
      </c>
      <c r="EO47" s="1">
        <v>0.67776440000000004</v>
      </c>
      <c r="EP47">
        <v>1.1362490000000001</v>
      </c>
      <c r="EQ47">
        <v>15.879049999999999</v>
      </c>
      <c r="ER47" s="1">
        <v>2.1499930000000002E-3</v>
      </c>
      <c r="ES47" s="1">
        <v>0.5469311</v>
      </c>
      <c r="ET47">
        <v>1.132406</v>
      </c>
      <c r="EU47">
        <v>16.720610000000001</v>
      </c>
      <c r="EV47" s="1">
        <v>1.702491E-3</v>
      </c>
      <c r="EW47" s="1">
        <v>0.43389369999999999</v>
      </c>
      <c r="EX47">
        <v>1.1313820000000001</v>
      </c>
      <c r="EY47">
        <v>16.805040000000002</v>
      </c>
      <c r="EZ47" s="1">
        <v>1.3863289999999999E-3</v>
      </c>
      <c r="FA47" s="1">
        <v>0.35333730000000002</v>
      </c>
      <c r="FB47">
        <v>1.130155</v>
      </c>
      <c r="FC47">
        <v>16.121870000000001</v>
      </c>
      <c r="FD47" s="1">
        <v>1.1567719999999999E-3</v>
      </c>
      <c r="FE47" s="1">
        <v>0.29497020000000002</v>
      </c>
      <c r="FF47">
        <v>1.1288260000000001</v>
      </c>
      <c r="FG47">
        <v>15.23455</v>
      </c>
      <c r="FH47" s="1">
        <v>9.8931410000000007E-4</v>
      </c>
      <c r="FI47" s="1">
        <v>0.25240410000000002</v>
      </c>
      <c r="FJ47">
        <v>1.1272549999999999</v>
      </c>
      <c r="FK47">
        <v>14.38889</v>
      </c>
      <c r="FL47" s="1">
        <v>8.593025E-4</v>
      </c>
      <c r="FM47" s="1">
        <v>0.21943509999999999</v>
      </c>
      <c r="FN47">
        <v>1.1261330000000001</v>
      </c>
      <c r="FO47">
        <v>14.41109</v>
      </c>
      <c r="FP47" s="1">
        <v>7.608898E-4</v>
      </c>
      <c r="FQ47" s="1">
        <v>0.1943751</v>
      </c>
      <c r="FR47">
        <v>1.1254440000000001</v>
      </c>
      <c r="FS47">
        <v>14.95645</v>
      </c>
      <c r="FT47" s="1">
        <v>6.5592280000000003E-4</v>
      </c>
      <c r="FU47" s="1">
        <v>0.1681657</v>
      </c>
      <c r="FV47">
        <v>1.124954</v>
      </c>
      <c r="FW47">
        <v>16.14133</v>
      </c>
      <c r="FX47" s="1">
        <v>5.0850910000000001E-4</v>
      </c>
      <c r="FY47" s="1">
        <v>0.1309419</v>
      </c>
      <c r="FZ47">
        <v>1.1245830000000001</v>
      </c>
      <c r="GA47">
        <v>17.372530000000001</v>
      </c>
      <c r="GB47" s="1">
        <v>3.695379E-4</v>
      </c>
      <c r="GC47" s="1">
        <v>9.5126820000000001E-2</v>
      </c>
      <c r="GD47">
        <v>1.124277</v>
      </c>
      <c r="GE47">
        <v>17.546710000000001</v>
      </c>
      <c r="GF47" s="1">
        <v>2.7529840000000002E-4</v>
      </c>
      <c r="GG47" s="1">
        <v>7.0527419999999993E-2</v>
      </c>
      <c r="GH47">
        <v>1.1239699999999999</v>
      </c>
      <c r="GI47">
        <v>16.845089999999999</v>
      </c>
      <c r="GJ47" s="1">
        <v>2.1973319999999999E-4</v>
      </c>
      <c r="GK47" s="1">
        <v>5.5970480000000003E-2</v>
      </c>
      <c r="GL47">
        <v>1.123713</v>
      </c>
      <c r="GM47">
        <v>15.61736</v>
      </c>
      <c r="GN47" s="1">
        <v>1.8704370000000001E-4</v>
      </c>
      <c r="GO47" s="1">
        <v>4.7400789999999998E-2</v>
      </c>
      <c r="GP47">
        <v>1.1233820000000001</v>
      </c>
      <c r="GQ47">
        <v>14.41775</v>
      </c>
      <c r="GR47" s="1">
        <v>1.6642100000000001E-4</v>
      </c>
      <c r="GS47" s="1">
        <v>4.2001280000000002E-2</v>
      </c>
      <c r="GT47">
        <v>1.1232070000000001</v>
      </c>
      <c r="GU47">
        <v>14.29654</v>
      </c>
      <c r="GV47" s="1">
        <v>1.5196799999999999E-4</v>
      </c>
      <c r="GW47" s="1">
        <v>3.8211820000000001E-2</v>
      </c>
      <c r="GX47">
        <v>1.123162</v>
      </c>
      <c r="GY47">
        <v>14.81227</v>
      </c>
      <c r="GZ47" s="1">
        <v>1.391299E-4</v>
      </c>
      <c r="HA47" s="1">
        <v>3.49094E-2</v>
      </c>
      <c r="HB47">
        <v>1.1230439999999999</v>
      </c>
      <c r="HC47">
        <v>15.996259999999999</v>
      </c>
      <c r="HD47" s="1">
        <v>1.240863E-4</v>
      </c>
      <c r="HE47" s="1">
        <v>3.1085330000000001E-2</v>
      </c>
      <c r="HF47">
        <v>1.1229819999999999</v>
      </c>
      <c r="HG47">
        <v>17.211269999999999</v>
      </c>
      <c r="HH47" s="1">
        <v>1.0977550000000001E-4</v>
      </c>
      <c r="HI47" s="1">
        <v>2.7406280000000002E-2</v>
      </c>
      <c r="HJ47">
        <v>1.122987</v>
      </c>
      <c r="HK47">
        <v>17.393730000000001</v>
      </c>
      <c r="HL47">
        <v>9.9005059999999996E-5</v>
      </c>
      <c r="HM47" s="1">
        <v>2.461062E-2</v>
      </c>
      <c r="HN47">
        <v>1.123024</v>
      </c>
      <c r="HO47">
        <v>16.606480000000001</v>
      </c>
      <c r="HP47">
        <v>9.1277329999999996E-5</v>
      </c>
      <c r="HQ47" s="1">
        <v>2.259647E-2</v>
      </c>
      <c r="HR47">
        <v>1.123067</v>
      </c>
      <c r="HS47">
        <v>15.341100000000001</v>
      </c>
      <c r="HT47">
        <v>8.5505509999999997E-5</v>
      </c>
      <c r="HU47" s="1">
        <v>2.1084729999999999E-2</v>
      </c>
      <c r="HV47">
        <v>1.1230089999999999</v>
      </c>
      <c r="HW47">
        <v>14.15002</v>
      </c>
      <c r="HX47">
        <v>8.0769270000000004E-5</v>
      </c>
      <c r="HY47" s="1">
        <v>1.984402E-2</v>
      </c>
      <c r="HZ47">
        <v>1.1232279999999999</v>
      </c>
      <c r="IA47">
        <v>13.80396</v>
      </c>
      <c r="IB47">
        <v>7.6610889999999995E-5</v>
      </c>
      <c r="IC47" s="1">
        <v>1.8758750000000001E-2</v>
      </c>
      <c r="ID47">
        <v>1.12351</v>
      </c>
      <c r="IE47">
        <v>13.58516</v>
      </c>
      <c r="IF47">
        <v>7.1078650000000004E-5</v>
      </c>
      <c r="IG47" s="1">
        <v>1.7384139999999999E-2</v>
      </c>
      <c r="IH47">
        <v>1.1239030000000001</v>
      </c>
      <c r="II47">
        <v>14.679880000000001</v>
      </c>
      <c r="IJ47">
        <v>6.1601100000000002E-5</v>
      </c>
      <c r="IK47">
        <v>1.5066929999999999E-2</v>
      </c>
      <c r="IL47">
        <v>1.1242939999999999</v>
      </c>
      <c r="IM47">
        <v>15.588480000000001</v>
      </c>
      <c r="IN47">
        <v>5.1681999999999997E-5</v>
      </c>
      <c r="IO47">
        <v>1.2598730000000001E-2</v>
      </c>
      <c r="IP47">
        <v>1.124736</v>
      </c>
      <c r="IQ47">
        <v>15.78022</v>
      </c>
      <c r="IR47">
        <v>4.4637079999999999E-5</v>
      </c>
      <c r="IS47">
        <v>1.082431E-2</v>
      </c>
      <c r="IT47">
        <v>1.125186</v>
      </c>
      <c r="IU47">
        <v>15.46157</v>
      </c>
      <c r="IV47">
        <v>4.0332059999999997E-5</v>
      </c>
      <c r="IW47">
        <v>9.7315909999999995E-3</v>
      </c>
      <c r="IX47">
        <v>1.125559</v>
      </c>
      <c r="IY47">
        <v>14.80686</v>
      </c>
      <c r="IZ47">
        <v>3.7683650000000003E-5</v>
      </c>
      <c r="JA47">
        <v>9.0572310000000007E-3</v>
      </c>
      <c r="JB47">
        <v>1.125885</v>
      </c>
      <c r="JC47">
        <v>14.17197</v>
      </c>
      <c r="JD47">
        <v>3.5793710000000003E-5</v>
      </c>
      <c r="JE47">
        <v>8.5773870000000006E-3</v>
      </c>
      <c r="JF47">
        <v>1.1261000000000001</v>
      </c>
      <c r="JG47">
        <v>14.4747</v>
      </c>
      <c r="JH47">
        <v>3.4401620000000001E-5</v>
      </c>
      <c r="JI47">
        <v>8.22115E-3</v>
      </c>
      <c r="JJ47">
        <v>1.126136</v>
      </c>
      <c r="JK47">
        <v>15.38058</v>
      </c>
      <c r="JL47">
        <v>3.5111689999999997E-5</v>
      </c>
      <c r="JM47">
        <v>8.3359839999999994E-3</v>
      </c>
      <c r="JN47">
        <v>1.126072</v>
      </c>
      <c r="JO47">
        <v>16.861940000000001</v>
      </c>
      <c r="JP47">
        <v>4.0070829999999998E-5</v>
      </c>
      <c r="JQ47">
        <v>9.4683849999999993E-3</v>
      </c>
      <c r="JR47">
        <v>1.125904</v>
      </c>
      <c r="JS47">
        <v>18.28708</v>
      </c>
      <c r="JT47">
        <v>4.5711370000000002E-5</v>
      </c>
      <c r="JU47">
        <v>1.0818049999999999E-2</v>
      </c>
      <c r="JV47">
        <v>1.1258170000000001</v>
      </c>
      <c r="JW47">
        <v>18.577559999999998</v>
      </c>
      <c r="JX47">
        <v>4.8829029999999998E-5</v>
      </c>
      <c r="JY47">
        <v>1.158616E-2</v>
      </c>
      <c r="JZ47">
        <v>1.1257490000000001</v>
      </c>
      <c r="KA47">
        <v>17.793420000000001</v>
      </c>
      <c r="KB47">
        <v>4.9525799999999999E-5</v>
      </c>
      <c r="KC47">
        <v>1.1770549999999999E-2</v>
      </c>
      <c r="KD47">
        <v>1.1255839999999999</v>
      </c>
      <c r="KE47">
        <v>16.47213</v>
      </c>
      <c r="KF47">
        <v>4.8769410000000002E-5</v>
      </c>
      <c r="KG47">
        <v>1.160188E-2</v>
      </c>
      <c r="KH47">
        <v>1.125461</v>
      </c>
      <c r="KI47">
        <v>15.022069999999999</v>
      </c>
      <c r="KJ47">
        <v>4.7358480000000003E-5</v>
      </c>
      <c r="KK47">
        <v>1.126983E-2</v>
      </c>
      <c r="KL47">
        <v>1.1253740000000001</v>
      </c>
      <c r="KM47">
        <v>14.517609999999999</v>
      </c>
      <c r="KN47">
        <v>4.5604990000000001E-5</v>
      </c>
      <c r="KO47">
        <v>1.085706E-2</v>
      </c>
      <c r="KP47">
        <v>1.1253610000000001</v>
      </c>
      <c r="KQ47">
        <v>14.529450000000001</v>
      </c>
      <c r="KR47">
        <v>4.345127E-5</v>
      </c>
      <c r="KS47">
        <v>1.035255E-2</v>
      </c>
      <c r="KT47">
        <v>1.125313</v>
      </c>
      <c r="KU47">
        <v>15.170360000000001</v>
      </c>
      <c r="KV47">
        <v>4.0599809999999998E-5</v>
      </c>
      <c r="KW47">
        <v>9.6825839999999993E-3</v>
      </c>
      <c r="KX47">
        <v>1.125286</v>
      </c>
      <c r="KY47">
        <v>15.660410000000001</v>
      </c>
      <c r="KZ47">
        <v>3.7704019999999998E-5</v>
      </c>
      <c r="LA47">
        <v>8.9917309999999993E-3</v>
      </c>
      <c r="LB47">
        <v>1.125337</v>
      </c>
      <c r="LC47">
        <v>15.77267</v>
      </c>
      <c r="LD47">
        <v>3.5374270000000002E-5</v>
      </c>
      <c r="LE47">
        <v>8.4330819999999997E-3</v>
      </c>
      <c r="LF47">
        <v>1.1253169999999999</v>
      </c>
      <c r="LG47">
        <v>15.265560000000001</v>
      </c>
      <c r="LH47">
        <v>3.354251E-5</v>
      </c>
      <c r="LI47">
        <v>7.9956090000000007E-3</v>
      </c>
      <c r="LJ47">
        <v>1.125281</v>
      </c>
      <c r="LK47">
        <v>14.52078</v>
      </c>
      <c r="LL47">
        <v>3.2028489999999999E-5</v>
      </c>
      <c r="LM47">
        <v>7.6353929999999999E-3</v>
      </c>
      <c r="LN47">
        <v>1.1252930000000001</v>
      </c>
      <c r="LO47">
        <v>14.031599999999999</v>
      </c>
      <c r="LP47">
        <v>3.0708589999999999E-5</v>
      </c>
      <c r="LQ47">
        <v>7.3222230000000001E-3</v>
      </c>
      <c r="LR47">
        <v>1.125275</v>
      </c>
      <c r="LS47">
        <v>14.446059999999999</v>
      </c>
      <c r="LT47">
        <v>2.9527319999999999E-5</v>
      </c>
      <c r="LU47">
        <v>7.0426780000000001E-3</v>
      </c>
      <c r="LV47">
        <v>1.125197</v>
      </c>
      <c r="LW47">
        <v>15.39866</v>
      </c>
      <c r="LX47">
        <v>2.8667280000000001E-5</v>
      </c>
      <c r="LY47">
        <v>6.8363249999999999E-3</v>
      </c>
      <c r="LZ47">
        <v>1.1250640000000001</v>
      </c>
      <c r="MA47">
        <v>16.851510000000001</v>
      </c>
      <c r="MB47">
        <v>2.838471E-5</v>
      </c>
      <c r="MC47">
        <v>6.7676150000000003E-3</v>
      </c>
      <c r="MD47">
        <v>1.1248880000000001</v>
      </c>
      <c r="ME47">
        <v>18.24991</v>
      </c>
      <c r="MF47">
        <v>2.8212609999999999E-5</v>
      </c>
      <c r="MG47">
        <v>6.7324430000000003E-3</v>
      </c>
      <c r="MH47">
        <v>1.1247780000000001</v>
      </c>
      <c r="MI47">
        <v>18.733250000000002</v>
      </c>
      <c r="MJ47">
        <v>2.779024E-5</v>
      </c>
      <c r="MK47">
        <v>6.638555E-3</v>
      </c>
      <c r="ML47">
        <v>1.1246879999999999</v>
      </c>
      <c r="MM47">
        <v>18.078499999999998</v>
      </c>
      <c r="MN47">
        <v>2.7089459999999999E-5</v>
      </c>
      <c r="MO47">
        <v>6.4774890000000003E-3</v>
      </c>
      <c r="MP47">
        <v>1.1244510000000001</v>
      </c>
      <c r="MQ47">
        <v>16.918530000000001</v>
      </c>
      <c r="MR47">
        <v>2.6223289999999999E-5</v>
      </c>
      <c r="MS47">
        <v>6.2752260000000001E-3</v>
      </c>
      <c r="MT47">
        <v>1.1243559999999999</v>
      </c>
      <c r="MU47">
        <v>15.549440000000001</v>
      </c>
      <c r="MV47">
        <v>2.5318930000000001E-5</v>
      </c>
      <c r="MW47">
        <v>6.0615809999999999E-3</v>
      </c>
      <c r="MX47">
        <v>1.1241639999999999</v>
      </c>
      <c r="MY47">
        <v>14.81798</v>
      </c>
      <c r="MZ47">
        <v>2.439114E-5</v>
      </c>
      <c r="NA47">
        <v>5.8420779999999997E-3</v>
      </c>
      <c r="NB47">
        <v>1.124061</v>
      </c>
      <c r="NC47">
        <v>15.01566</v>
      </c>
      <c r="ND47">
        <v>2.3508360000000001E-5</v>
      </c>
      <c r="NE47">
        <v>5.6322739999999996E-3</v>
      </c>
      <c r="NF47">
        <v>1.124061</v>
      </c>
      <c r="NG47">
        <v>15.01566</v>
      </c>
      <c r="NH47">
        <v>2.3508360000000001E-5</v>
      </c>
      <c r="NI47">
        <v>5.6322739999999996E-3</v>
      </c>
      <c r="NJ47">
        <v>1.124061</v>
      </c>
      <c r="NK47">
        <v>15.01566</v>
      </c>
      <c r="NL47">
        <v>2.3508360000000001E-5</v>
      </c>
      <c r="NM47">
        <v>5.6322739999999996E-3</v>
      </c>
      <c r="NN47">
        <v>1.124061</v>
      </c>
      <c r="NO47">
        <v>15.01566</v>
      </c>
      <c r="NP47">
        <v>2.3508360000000001E-5</v>
      </c>
      <c r="NQ47">
        <v>5.6322739999999996E-3</v>
      </c>
      <c r="NR47">
        <v>1.124061</v>
      </c>
      <c r="NS47">
        <v>15.01566</v>
      </c>
      <c r="NT47">
        <v>2.3508360000000001E-5</v>
      </c>
      <c r="NU47">
        <v>5.6322739999999996E-3</v>
      </c>
      <c r="NV47">
        <v>1.124061</v>
      </c>
      <c r="NW47">
        <v>15.01566</v>
      </c>
      <c r="NX47">
        <v>2.3508360000000001E-5</v>
      </c>
      <c r="NY47">
        <v>5.6322739999999996E-3</v>
      </c>
      <c r="NZ47">
        <v>1.124061</v>
      </c>
      <c r="OA47">
        <v>15.01566</v>
      </c>
      <c r="OB47">
        <v>2.3508360000000001E-5</v>
      </c>
      <c r="OC47">
        <v>5.6322739999999996E-3</v>
      </c>
      <c r="OD47">
        <v>1.124061</v>
      </c>
      <c r="OE47">
        <v>15.01566</v>
      </c>
      <c r="OF47">
        <v>2.3508360000000001E-5</v>
      </c>
      <c r="OG47">
        <v>5.6322739999999996E-3</v>
      </c>
      <c r="OH47">
        <v>1.124061</v>
      </c>
      <c r="OI47">
        <v>15.01566</v>
      </c>
      <c r="OJ47">
        <v>2.3508360000000001E-5</v>
      </c>
      <c r="OK47">
        <v>5.6322739999999996E-3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1.012745</v>
      </c>
      <c r="G48">
        <v>14.94421</v>
      </c>
      <c r="H48">
        <v>5.4207989999999997</v>
      </c>
      <c r="I48">
        <v>948.74860000000001</v>
      </c>
      <c r="J48">
        <v>1.012796</v>
      </c>
      <c r="K48">
        <v>15.54987</v>
      </c>
      <c r="L48">
        <v>233.4384</v>
      </c>
      <c r="M48">
        <v>51275.21</v>
      </c>
      <c r="N48">
        <v>1.0127949999999999</v>
      </c>
      <c r="O48">
        <v>16.2988</v>
      </c>
      <c r="P48">
        <v>60.874290000000002</v>
      </c>
      <c r="Q48">
        <v>14568.15</v>
      </c>
      <c r="R48">
        <v>1.012656</v>
      </c>
      <c r="S48">
        <v>17.254819999999999</v>
      </c>
      <c r="T48">
        <v>2.4098039999999998</v>
      </c>
      <c r="U48">
        <v>596.33690000000001</v>
      </c>
      <c r="V48">
        <v>1.0123629999999999</v>
      </c>
      <c r="W48">
        <v>18.004090000000001</v>
      </c>
      <c r="X48">
        <v>0.1158547</v>
      </c>
      <c r="Y48">
        <v>26.95063</v>
      </c>
      <c r="Z48">
        <v>1.012059</v>
      </c>
      <c r="AA48">
        <v>17.68131</v>
      </c>
      <c r="AB48">
        <v>7.0908100000000002E-2</v>
      </c>
      <c r="AC48">
        <v>15.845800000000001</v>
      </c>
      <c r="AD48">
        <v>1.011754</v>
      </c>
      <c r="AE48">
        <v>16.85202</v>
      </c>
      <c r="AF48" s="1">
        <v>6.3424359999999999E-2</v>
      </c>
      <c r="AG48">
        <v>14.171799999999999</v>
      </c>
      <c r="AH48">
        <v>1.0113829999999999</v>
      </c>
      <c r="AI48">
        <v>15.938650000000001</v>
      </c>
      <c r="AJ48" s="1">
        <v>5.7088569999999998E-2</v>
      </c>
      <c r="AK48" s="1">
        <v>12.764239999999999</v>
      </c>
      <c r="AL48">
        <v>1.0106919999999999</v>
      </c>
      <c r="AM48">
        <v>15.154920000000001</v>
      </c>
      <c r="AN48" s="1">
        <v>5.1526099999999998E-2</v>
      </c>
      <c r="AO48" s="1">
        <v>11.532579999999999</v>
      </c>
      <c r="AP48">
        <v>1.0091300000000001</v>
      </c>
      <c r="AQ48">
        <v>15.41887</v>
      </c>
      <c r="AR48" s="1">
        <v>4.8313000000000002E-2</v>
      </c>
      <c r="AS48" s="1">
        <v>10.80476</v>
      </c>
      <c r="AT48">
        <v>1.00627</v>
      </c>
      <c r="AU48">
        <v>16.268000000000001</v>
      </c>
      <c r="AV48" s="1">
        <v>5.1977059999999999E-2</v>
      </c>
      <c r="AW48" s="1">
        <v>11.63622</v>
      </c>
      <c r="AX48">
        <v>1.0028539999999999</v>
      </c>
      <c r="AY48">
        <v>17.186679999999999</v>
      </c>
      <c r="AZ48" s="1">
        <v>5.4640649999999999E-2</v>
      </c>
      <c r="BA48" s="1">
        <v>12.32447</v>
      </c>
      <c r="BB48">
        <v>0.99903759999999997</v>
      </c>
      <c r="BC48">
        <v>17.904419999999998</v>
      </c>
      <c r="BD48" s="1">
        <v>5.2547259999999998E-2</v>
      </c>
      <c r="BE48" s="1">
        <v>11.93974</v>
      </c>
      <c r="BF48">
        <v>0.9952723</v>
      </c>
      <c r="BG48">
        <v>17.590450000000001</v>
      </c>
      <c r="BH48" s="1">
        <v>4.8106990000000002E-2</v>
      </c>
      <c r="BI48" s="1">
        <v>11.00281</v>
      </c>
      <c r="BJ48">
        <v>0.9916528</v>
      </c>
      <c r="BK48">
        <v>16.850539999999999</v>
      </c>
      <c r="BL48" s="1">
        <v>4.2833400000000001E-2</v>
      </c>
      <c r="BM48" s="1">
        <v>9.8562969999999996</v>
      </c>
      <c r="BN48">
        <v>0.98770290000000005</v>
      </c>
      <c r="BO48">
        <v>16.030909999999999</v>
      </c>
      <c r="BP48" s="1">
        <v>3.774139E-2</v>
      </c>
      <c r="BQ48" s="1">
        <v>8.7359869999999997</v>
      </c>
      <c r="BR48">
        <v>0.98386039999999997</v>
      </c>
      <c r="BS48">
        <v>15.290789999999999</v>
      </c>
      <c r="BT48" s="1">
        <v>3.3379939999999997E-2</v>
      </c>
      <c r="BU48" s="1">
        <v>7.7714129999999999</v>
      </c>
      <c r="BV48">
        <v>0.97922039999999999</v>
      </c>
      <c r="BW48">
        <v>15.06249</v>
      </c>
      <c r="BX48" s="1">
        <v>2.9320289999999999E-2</v>
      </c>
      <c r="BY48" s="1">
        <v>6.8719799999999998</v>
      </c>
      <c r="BZ48">
        <v>0.97409900000000005</v>
      </c>
      <c r="CA48">
        <v>15.644629999999999</v>
      </c>
      <c r="CB48" s="1">
        <v>2.582359E-2</v>
      </c>
      <c r="CC48" s="1">
        <v>6.09476</v>
      </c>
      <c r="CD48">
        <v>0.96870639999999997</v>
      </c>
      <c r="CE48">
        <v>16.154219999999999</v>
      </c>
      <c r="CF48" s="1">
        <v>2.2602830000000001E-2</v>
      </c>
      <c r="CG48" s="1">
        <v>5.3755319999999998</v>
      </c>
      <c r="CH48">
        <v>0.96305039999999997</v>
      </c>
      <c r="CI48">
        <v>16.517530000000001</v>
      </c>
      <c r="CJ48" s="1">
        <v>1.977895E-2</v>
      </c>
      <c r="CK48" s="1">
        <v>4.7402559999999996</v>
      </c>
      <c r="CL48">
        <v>0.95696610000000004</v>
      </c>
      <c r="CM48">
        <v>16.410630000000001</v>
      </c>
      <c r="CN48" s="1">
        <v>1.7315790000000001E-2</v>
      </c>
      <c r="CO48" s="1">
        <v>4.1846819999999996</v>
      </c>
      <c r="CP48">
        <v>0.95046350000000002</v>
      </c>
      <c r="CQ48">
        <v>15.91114</v>
      </c>
      <c r="CR48" s="1">
        <v>1.5105769999999999E-2</v>
      </c>
      <c r="CS48" s="1">
        <v>3.683319</v>
      </c>
      <c r="CT48">
        <v>0.94507490000000005</v>
      </c>
      <c r="CU48">
        <v>15.241400000000001</v>
      </c>
      <c r="CV48" s="1">
        <v>1.317363E-2</v>
      </c>
      <c r="CW48" s="1">
        <v>3.236459</v>
      </c>
      <c r="CX48">
        <v>0.93959749999999997</v>
      </c>
      <c r="CY48">
        <v>14.59266</v>
      </c>
      <c r="CZ48" s="1">
        <v>1.1548660000000001E-2</v>
      </c>
      <c r="DA48" s="1">
        <v>2.857847</v>
      </c>
      <c r="DB48">
        <v>0.93375019999999997</v>
      </c>
      <c r="DC48">
        <v>14.451140000000001</v>
      </c>
      <c r="DD48" s="1">
        <v>1.016047E-2</v>
      </c>
      <c r="DE48" s="1">
        <v>2.5342720000000001</v>
      </c>
      <c r="DF48">
        <v>0.92772790000000005</v>
      </c>
      <c r="DG48">
        <v>14.8424</v>
      </c>
      <c r="DH48" s="1">
        <v>8.8258179999999992E-3</v>
      </c>
      <c r="DI48" s="1">
        <v>2.2195320000000001</v>
      </c>
      <c r="DJ48">
        <v>0.92159489999999999</v>
      </c>
      <c r="DK48">
        <v>15.30715</v>
      </c>
      <c r="DL48" s="1">
        <v>7.65565E-3</v>
      </c>
      <c r="DM48" s="1">
        <v>1.9410799999999999</v>
      </c>
      <c r="DN48">
        <v>0.91506860000000001</v>
      </c>
      <c r="DO48">
        <v>15.990959999999999</v>
      </c>
      <c r="DP48" s="1">
        <v>6.631021E-3</v>
      </c>
      <c r="DQ48" s="1">
        <v>1.695692</v>
      </c>
      <c r="DR48">
        <v>0.90816149999999995</v>
      </c>
      <c r="DS48">
        <v>16.102830000000001</v>
      </c>
      <c r="DT48" s="1">
        <v>5.7546890000000003E-3</v>
      </c>
      <c r="DU48" s="1">
        <v>1.484864</v>
      </c>
      <c r="DV48">
        <v>0.90059440000000002</v>
      </c>
      <c r="DW48">
        <v>15.825559999999999</v>
      </c>
      <c r="DX48" s="1">
        <v>4.9715109999999996E-3</v>
      </c>
      <c r="DY48" s="1">
        <v>1.295838</v>
      </c>
      <c r="DZ48">
        <v>0.89266860000000003</v>
      </c>
      <c r="EA48">
        <v>15.25736</v>
      </c>
      <c r="EB48" s="1">
        <v>4.2839699999999998E-3</v>
      </c>
      <c r="EC48" s="1">
        <v>1.128374</v>
      </c>
      <c r="ED48">
        <v>0.88449469999999997</v>
      </c>
      <c r="EE48">
        <v>14.57471</v>
      </c>
      <c r="EF48" s="1">
        <v>3.7031939999999999E-3</v>
      </c>
      <c r="EG48" s="1">
        <v>0.98577950000000003</v>
      </c>
      <c r="EH48">
        <v>0.87837399999999999</v>
      </c>
      <c r="EI48">
        <v>14.75733</v>
      </c>
      <c r="EJ48" s="1">
        <v>3.2068800000000001E-3</v>
      </c>
      <c r="EK48" s="1">
        <v>0.86115120000000001</v>
      </c>
      <c r="EL48">
        <v>0.8735039</v>
      </c>
      <c r="EM48">
        <v>15.209720000000001</v>
      </c>
      <c r="EN48" s="1">
        <v>2.7200050000000002E-3</v>
      </c>
      <c r="EO48" s="1">
        <v>0.73673540000000004</v>
      </c>
      <c r="EP48">
        <v>0.86833340000000003</v>
      </c>
      <c r="EQ48">
        <v>15.866899999999999</v>
      </c>
      <c r="ER48" s="1">
        <v>2.1933669999999999E-3</v>
      </c>
      <c r="ES48" s="1">
        <v>0.59957720000000003</v>
      </c>
      <c r="ET48">
        <v>0.86322810000000005</v>
      </c>
      <c r="EU48">
        <v>16.720610000000001</v>
      </c>
      <c r="EV48" s="1">
        <v>1.7355059999999999E-3</v>
      </c>
      <c r="EW48" s="1">
        <v>0.47752489999999997</v>
      </c>
      <c r="EX48">
        <v>0.85794619999999999</v>
      </c>
      <c r="EY48">
        <v>16.839549999999999</v>
      </c>
      <c r="EZ48" s="1">
        <v>1.409726E-3</v>
      </c>
      <c r="FA48" s="1">
        <v>0.38999889999999998</v>
      </c>
      <c r="FB48">
        <v>0.85252360000000005</v>
      </c>
      <c r="FC48">
        <v>16.15795</v>
      </c>
      <c r="FD48" s="1">
        <v>1.173969E-3</v>
      </c>
      <c r="FE48" s="1">
        <v>0.3266947</v>
      </c>
      <c r="FF48">
        <v>0.84695580000000004</v>
      </c>
      <c r="FG48">
        <v>15.289949999999999</v>
      </c>
      <c r="FH48" s="1">
        <v>1.0021629999999999E-3</v>
      </c>
      <c r="FI48" s="1">
        <v>0.28053650000000002</v>
      </c>
      <c r="FJ48">
        <v>0.84143259999999998</v>
      </c>
      <c r="FK48">
        <v>14.448549999999999</v>
      </c>
      <c r="FL48" s="1">
        <v>8.6944560000000004E-4</v>
      </c>
      <c r="FM48" s="1">
        <v>0.2449278</v>
      </c>
      <c r="FN48">
        <v>0.83647269999999996</v>
      </c>
      <c r="FO48">
        <v>14.49</v>
      </c>
      <c r="FP48" s="1">
        <v>7.6880220000000003E-4</v>
      </c>
      <c r="FQ48" s="1">
        <v>0.21772540000000001</v>
      </c>
      <c r="FR48">
        <v>0.83283220000000002</v>
      </c>
      <c r="FS48">
        <v>14.991540000000001</v>
      </c>
      <c r="FT48" s="1">
        <v>6.6715100000000005E-4</v>
      </c>
      <c r="FU48" s="1">
        <v>0.1902797</v>
      </c>
      <c r="FV48">
        <v>0.83021849999999997</v>
      </c>
      <c r="FW48">
        <v>16.135819999999999</v>
      </c>
      <c r="FX48" s="1">
        <v>5.2254120000000002E-4</v>
      </c>
      <c r="FY48" s="1">
        <v>0.15016180000000001</v>
      </c>
      <c r="FZ48">
        <v>0.82842919999999998</v>
      </c>
      <c r="GA48">
        <v>17.3628</v>
      </c>
      <c r="GB48" s="1">
        <v>3.807134E-4</v>
      </c>
      <c r="GC48" s="1">
        <v>0.109662</v>
      </c>
      <c r="GD48">
        <v>0.82710910000000004</v>
      </c>
      <c r="GE48">
        <v>17.569189999999999</v>
      </c>
      <c r="GF48" s="1">
        <v>2.8227139999999998E-4</v>
      </c>
      <c r="GG48" s="1">
        <v>8.1054580000000001E-2</v>
      </c>
      <c r="GH48">
        <v>0.82605189999999995</v>
      </c>
      <c r="GI48">
        <v>16.897950000000002</v>
      </c>
      <c r="GJ48" s="1">
        <v>2.237989E-4</v>
      </c>
      <c r="GK48" s="1">
        <v>6.3956150000000003E-2</v>
      </c>
      <c r="GL48">
        <v>0.82512399999999997</v>
      </c>
      <c r="GM48">
        <v>15.716480000000001</v>
      </c>
      <c r="GN48" s="1">
        <v>1.8950299999999999E-4</v>
      </c>
      <c r="GO48" s="1">
        <v>5.3915780000000003E-2</v>
      </c>
      <c r="GP48">
        <v>0.82432760000000005</v>
      </c>
      <c r="GQ48">
        <v>14.51388</v>
      </c>
      <c r="GR48" s="1">
        <v>1.680594E-4</v>
      </c>
      <c r="GS48" s="1">
        <v>4.7645100000000003E-2</v>
      </c>
      <c r="GT48">
        <v>0.82366419999999996</v>
      </c>
      <c r="GU48">
        <v>14.397449999999999</v>
      </c>
      <c r="GV48" s="1">
        <v>1.5319220000000001E-4</v>
      </c>
      <c r="GW48" s="1">
        <v>4.3292120000000003E-2</v>
      </c>
      <c r="GX48">
        <v>0.82324180000000002</v>
      </c>
      <c r="GY48">
        <v>14.850250000000001</v>
      </c>
      <c r="GZ48" s="1">
        <v>1.4041570000000001E-4</v>
      </c>
      <c r="HA48" s="1">
        <v>3.9607709999999997E-2</v>
      </c>
      <c r="HB48">
        <v>0.82297500000000001</v>
      </c>
      <c r="HC48">
        <v>15.995850000000001</v>
      </c>
      <c r="HD48" s="1">
        <v>1.2554809999999999E-4</v>
      </c>
      <c r="HE48" s="1">
        <v>3.5371649999999998E-2</v>
      </c>
      <c r="HF48">
        <v>0.82285790000000003</v>
      </c>
      <c r="HG48">
        <v>17.199549999999999</v>
      </c>
      <c r="HH48" s="1">
        <v>1.109996E-4</v>
      </c>
      <c r="HI48" s="1">
        <v>3.1177110000000001E-2</v>
      </c>
      <c r="HJ48">
        <v>0.82277789999999995</v>
      </c>
      <c r="HK48">
        <v>17.422889999999999</v>
      </c>
      <c r="HL48">
        <v>9.9896799999999995E-5</v>
      </c>
      <c r="HM48" s="1">
        <v>2.7940090000000001E-2</v>
      </c>
      <c r="HN48">
        <v>0.82274939999999996</v>
      </c>
      <c r="HO48">
        <v>16.662120000000002</v>
      </c>
      <c r="HP48">
        <v>9.1923950000000006E-5</v>
      </c>
      <c r="HQ48" s="1">
        <v>2.5603910000000001E-2</v>
      </c>
      <c r="HR48">
        <v>0.82272009999999995</v>
      </c>
      <c r="HS48">
        <v>15.439730000000001</v>
      </c>
      <c r="HT48">
        <v>8.6016179999999997E-5</v>
      </c>
      <c r="HU48" s="1">
        <v>2.3863880000000001E-2</v>
      </c>
      <c r="HV48">
        <v>0.82273050000000003</v>
      </c>
      <c r="HW48">
        <v>14.241350000000001</v>
      </c>
      <c r="HX48">
        <v>8.1201589999999998E-5</v>
      </c>
      <c r="HY48" s="1">
        <v>2.244415E-2</v>
      </c>
      <c r="HZ48">
        <v>0.82296409999999998</v>
      </c>
      <c r="IA48">
        <v>13.91234</v>
      </c>
      <c r="IB48">
        <v>7.7019119999999997E-5</v>
      </c>
      <c r="IC48" s="1">
        <v>2.1212600000000002E-2</v>
      </c>
      <c r="ID48">
        <v>0.82350210000000001</v>
      </c>
      <c r="IE48">
        <v>13.59939</v>
      </c>
      <c r="IF48">
        <v>7.1758480000000006E-5</v>
      </c>
      <c r="IG48" s="1">
        <v>1.972811E-2</v>
      </c>
      <c r="IH48">
        <v>0.8242524</v>
      </c>
      <c r="II48">
        <v>14.67362</v>
      </c>
      <c r="IJ48">
        <v>6.2588180000000004E-5</v>
      </c>
      <c r="IK48">
        <v>1.7202160000000001E-2</v>
      </c>
      <c r="IL48">
        <v>0.82521529999999998</v>
      </c>
      <c r="IM48">
        <v>15.58047</v>
      </c>
      <c r="IN48">
        <v>5.2518970000000001E-5</v>
      </c>
      <c r="IO48">
        <v>1.438178E-2</v>
      </c>
      <c r="IP48">
        <v>0.82623150000000001</v>
      </c>
      <c r="IQ48">
        <v>15.79847</v>
      </c>
      <c r="IR48">
        <v>4.5178919999999997E-5</v>
      </c>
      <c r="IS48">
        <v>1.229676E-2</v>
      </c>
      <c r="IT48">
        <v>0.82734569999999996</v>
      </c>
      <c r="IU48">
        <v>15.480969999999999</v>
      </c>
      <c r="IV48">
        <v>4.0660179999999999E-5</v>
      </c>
      <c r="IW48">
        <v>1.0999800000000001E-2</v>
      </c>
      <c r="IX48">
        <v>0.82844019999999996</v>
      </c>
      <c r="IY48">
        <v>14.855829999999999</v>
      </c>
      <c r="IZ48">
        <v>3.7897369999999999E-5</v>
      </c>
      <c r="JA48">
        <v>1.0201E-2</v>
      </c>
      <c r="JB48">
        <v>0.8294937</v>
      </c>
      <c r="JC48">
        <v>14.233309999999999</v>
      </c>
      <c r="JD48">
        <v>3.5956969999999999E-5</v>
      </c>
      <c r="JE48">
        <v>9.6399499999999996E-3</v>
      </c>
      <c r="JF48">
        <v>0.83023040000000004</v>
      </c>
      <c r="JG48">
        <v>14.554220000000001</v>
      </c>
      <c r="JH48">
        <v>3.4503160000000003E-5</v>
      </c>
      <c r="JI48">
        <v>9.2181710000000007E-3</v>
      </c>
      <c r="JJ48">
        <v>0.8307002</v>
      </c>
      <c r="JK48">
        <v>15.412319999999999</v>
      </c>
      <c r="JL48">
        <v>3.4886309999999999E-5</v>
      </c>
      <c r="JM48">
        <v>9.2591040000000006E-3</v>
      </c>
      <c r="JN48">
        <v>0.83077630000000002</v>
      </c>
      <c r="JO48">
        <v>16.855</v>
      </c>
      <c r="JP48">
        <v>3.9523980000000002E-5</v>
      </c>
      <c r="JQ48">
        <v>1.0430989999999999E-2</v>
      </c>
      <c r="JR48">
        <v>0.83066019999999996</v>
      </c>
      <c r="JS48">
        <v>18.28359</v>
      </c>
      <c r="JT48">
        <v>4.5277079999999999E-5</v>
      </c>
      <c r="JU48">
        <v>1.196266E-2</v>
      </c>
      <c r="JV48">
        <v>0.83040860000000005</v>
      </c>
      <c r="JW48">
        <v>18.614899999999999</v>
      </c>
      <c r="JX48">
        <v>4.8650409999999998E-5</v>
      </c>
      <c r="JY48">
        <v>1.2891100000000001E-2</v>
      </c>
      <c r="JZ48">
        <v>0.8301231</v>
      </c>
      <c r="KA48">
        <v>17.865670000000001</v>
      </c>
      <c r="KB48">
        <v>4.953114E-5</v>
      </c>
      <c r="KC48">
        <v>1.3151629999999999E-2</v>
      </c>
      <c r="KD48">
        <v>0.82978110000000005</v>
      </c>
      <c r="KE48">
        <v>16.59029</v>
      </c>
      <c r="KF48">
        <v>4.8871890000000001E-5</v>
      </c>
      <c r="KG48">
        <v>1.2993909999999999E-2</v>
      </c>
      <c r="KH48">
        <v>0.82946489999999995</v>
      </c>
      <c r="KI48">
        <v>15.142390000000001</v>
      </c>
      <c r="KJ48">
        <v>4.7501840000000003E-5</v>
      </c>
      <c r="KK48">
        <v>1.263806E-2</v>
      </c>
      <c r="KL48">
        <v>0.82919759999999998</v>
      </c>
      <c r="KM48">
        <v>14.6195</v>
      </c>
      <c r="KN48">
        <v>4.577333E-5</v>
      </c>
      <c r="KO48">
        <v>1.21867E-2</v>
      </c>
      <c r="KP48">
        <v>0.82899219999999996</v>
      </c>
      <c r="KQ48">
        <v>14.5814</v>
      </c>
      <c r="KR48">
        <v>4.3675009999999998E-5</v>
      </c>
      <c r="KS48">
        <v>1.163902E-2</v>
      </c>
      <c r="KT48">
        <v>0.82887180000000005</v>
      </c>
      <c r="KU48">
        <v>15.152060000000001</v>
      </c>
      <c r="KV48">
        <v>4.087446E-5</v>
      </c>
      <c r="KW48">
        <v>1.0905649999999999E-2</v>
      </c>
      <c r="KX48">
        <v>0.82879139999999996</v>
      </c>
      <c r="KY48">
        <v>15.65706</v>
      </c>
      <c r="KZ48">
        <v>3.7949849999999997E-5</v>
      </c>
      <c r="LA48">
        <v>1.012684E-2</v>
      </c>
      <c r="LB48">
        <v>0.82877389999999995</v>
      </c>
      <c r="LC48">
        <v>15.78975</v>
      </c>
      <c r="LD48">
        <v>3.5564149999999997E-5</v>
      </c>
      <c r="LE48">
        <v>9.4874069999999998E-3</v>
      </c>
      <c r="LF48">
        <v>0.82874510000000001</v>
      </c>
      <c r="LG48">
        <v>15.314</v>
      </c>
      <c r="LH48">
        <v>3.3694559999999998E-5</v>
      </c>
      <c r="LI48">
        <v>8.9875900000000002E-3</v>
      </c>
      <c r="LJ48">
        <v>0.8287523</v>
      </c>
      <c r="LK48">
        <v>14.577260000000001</v>
      </c>
      <c r="LL48">
        <v>3.215656E-5</v>
      </c>
      <c r="LM48">
        <v>8.5780049999999997E-3</v>
      </c>
      <c r="LN48">
        <v>0.8287139</v>
      </c>
      <c r="LO48">
        <v>14.07823</v>
      </c>
      <c r="LP48">
        <v>3.0822679999999997E-5</v>
      </c>
      <c r="LQ48">
        <v>8.2238069999999996E-3</v>
      </c>
      <c r="LR48">
        <v>0.82861669999999998</v>
      </c>
      <c r="LS48">
        <v>14.499840000000001</v>
      </c>
      <c r="LT48">
        <v>2.96274E-5</v>
      </c>
      <c r="LU48">
        <v>7.9079249999999997E-3</v>
      </c>
      <c r="LV48">
        <v>0.82846059999999999</v>
      </c>
      <c r="LW48">
        <v>15.422219999999999</v>
      </c>
      <c r="LX48">
        <v>2.872126E-5</v>
      </c>
      <c r="LY48">
        <v>7.6661230000000004E-3</v>
      </c>
      <c r="LZ48">
        <v>0.82823579999999997</v>
      </c>
      <c r="MA48">
        <v>16.851469999999999</v>
      </c>
      <c r="MB48">
        <v>2.8395339999999998E-5</v>
      </c>
      <c r="MC48">
        <v>7.5782510000000003E-3</v>
      </c>
      <c r="MD48">
        <v>0.82789520000000005</v>
      </c>
      <c r="ME48">
        <v>18.249680000000001</v>
      </c>
      <c r="MF48">
        <v>2.8234190000000001E-5</v>
      </c>
      <c r="MG48">
        <v>7.5429640000000001E-3</v>
      </c>
      <c r="MH48">
        <v>0.82758940000000003</v>
      </c>
      <c r="MI48">
        <v>18.77619</v>
      </c>
      <c r="MJ48">
        <v>2.783819E-5</v>
      </c>
      <c r="MK48">
        <v>7.4472189999999997E-3</v>
      </c>
      <c r="ML48">
        <v>0.8272429</v>
      </c>
      <c r="MM48">
        <v>18.13636</v>
      </c>
      <c r="MN48">
        <v>2.716081E-5</v>
      </c>
      <c r="MO48">
        <v>7.275648E-3</v>
      </c>
      <c r="MP48">
        <v>0.826878</v>
      </c>
      <c r="MQ48">
        <v>17.026979999999998</v>
      </c>
      <c r="MR48">
        <v>2.6304019999999999E-5</v>
      </c>
      <c r="MS48">
        <v>7.0538600000000003E-3</v>
      </c>
      <c r="MT48">
        <v>0.82647939999999998</v>
      </c>
      <c r="MU48">
        <v>15.670669999999999</v>
      </c>
      <c r="MV48">
        <v>2.540188E-5</v>
      </c>
      <c r="MW48">
        <v>6.8174050000000003E-3</v>
      </c>
      <c r="MX48">
        <v>0.82608870000000001</v>
      </c>
      <c r="MY48">
        <v>14.92595</v>
      </c>
      <c r="MZ48">
        <v>2.4473349999999998E-5</v>
      </c>
      <c r="NA48">
        <v>6.5734349999999999E-3</v>
      </c>
      <c r="NB48">
        <v>0.82571039999999996</v>
      </c>
      <c r="NC48">
        <v>15.06864</v>
      </c>
      <c r="ND48">
        <v>2.358715E-5</v>
      </c>
      <c r="NE48">
        <v>6.339389E-3</v>
      </c>
      <c r="NF48">
        <v>0.82571039999999996</v>
      </c>
      <c r="NG48">
        <v>15.06864</v>
      </c>
      <c r="NH48">
        <v>2.358715E-5</v>
      </c>
      <c r="NI48">
        <v>6.339389E-3</v>
      </c>
      <c r="NJ48">
        <v>0.82571039999999996</v>
      </c>
      <c r="NK48">
        <v>15.06864</v>
      </c>
      <c r="NL48">
        <v>2.358715E-5</v>
      </c>
      <c r="NM48">
        <v>6.339389E-3</v>
      </c>
      <c r="NN48">
        <v>0.82571039999999996</v>
      </c>
      <c r="NO48">
        <v>15.06864</v>
      </c>
      <c r="NP48">
        <v>2.358715E-5</v>
      </c>
      <c r="NQ48">
        <v>6.339389E-3</v>
      </c>
      <c r="NR48">
        <v>0.82571039999999996</v>
      </c>
      <c r="NS48">
        <v>15.06864</v>
      </c>
      <c r="NT48">
        <v>2.358715E-5</v>
      </c>
      <c r="NU48">
        <v>6.339389E-3</v>
      </c>
      <c r="NV48">
        <v>0.82571039999999996</v>
      </c>
      <c r="NW48">
        <v>15.06864</v>
      </c>
      <c r="NX48">
        <v>2.358715E-5</v>
      </c>
      <c r="NY48">
        <v>6.339389E-3</v>
      </c>
      <c r="NZ48">
        <v>0.82571039999999996</v>
      </c>
      <c r="OA48">
        <v>15.06864</v>
      </c>
      <c r="OB48">
        <v>2.358715E-5</v>
      </c>
      <c r="OC48">
        <v>6.339389E-3</v>
      </c>
      <c r="OD48">
        <v>0.82571039999999996</v>
      </c>
      <c r="OE48">
        <v>15.06864</v>
      </c>
      <c r="OF48">
        <v>2.358715E-5</v>
      </c>
      <c r="OG48">
        <v>6.339389E-3</v>
      </c>
      <c r="OH48">
        <v>0.82571039999999996</v>
      </c>
      <c r="OI48">
        <v>15.06864</v>
      </c>
      <c r="OJ48">
        <v>2.358715E-5</v>
      </c>
      <c r="OK48">
        <v>6.339389E-3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1.2950950000000001</v>
      </c>
      <c r="G49">
        <v>14.949389999999999</v>
      </c>
      <c r="H49">
        <v>3.1023179999999999</v>
      </c>
      <c r="I49">
        <v>470.18619999999999</v>
      </c>
      <c r="J49">
        <v>1.2925</v>
      </c>
      <c r="K49">
        <v>15.53851</v>
      </c>
      <c r="L49">
        <v>225.15039999999999</v>
      </c>
      <c r="M49">
        <v>45446.84</v>
      </c>
      <c r="N49">
        <v>1.28982</v>
      </c>
      <c r="O49">
        <v>16.28267</v>
      </c>
      <c r="P49">
        <v>72.53246</v>
      </c>
      <c r="Q49">
        <v>17053.53</v>
      </c>
      <c r="R49">
        <v>1.287069</v>
      </c>
      <c r="S49">
        <v>17.224419999999999</v>
      </c>
      <c r="T49">
        <v>3.2088009999999998</v>
      </c>
      <c r="U49">
        <v>828.76689999999996</v>
      </c>
      <c r="V49">
        <v>1.284273</v>
      </c>
      <c r="W49">
        <v>18.015219999999999</v>
      </c>
      <c r="X49">
        <v>0.13292319999999999</v>
      </c>
      <c r="Y49">
        <v>31.654730000000001</v>
      </c>
      <c r="Z49">
        <v>1.2814669999999999</v>
      </c>
      <c r="AA49">
        <v>17.743369999999999</v>
      </c>
      <c r="AB49" s="1">
        <v>7.1614910000000004E-2</v>
      </c>
      <c r="AC49">
        <v>15.2477</v>
      </c>
      <c r="AD49">
        <v>1.2786280000000001</v>
      </c>
      <c r="AE49">
        <v>16.902290000000001</v>
      </c>
      <c r="AF49" s="1">
        <v>6.3877959999999998E-2</v>
      </c>
      <c r="AG49">
        <v>13.585190000000001</v>
      </c>
      <c r="AH49">
        <v>1.2757039999999999</v>
      </c>
      <c r="AI49">
        <v>16.006879999999999</v>
      </c>
      <c r="AJ49" s="1">
        <v>5.7489810000000002E-2</v>
      </c>
      <c r="AK49" s="1">
        <v>12.24811</v>
      </c>
      <c r="AL49">
        <v>1.2721469999999999</v>
      </c>
      <c r="AM49">
        <v>15.195690000000001</v>
      </c>
      <c r="AN49" s="1">
        <v>5.1878019999999997E-2</v>
      </c>
      <c r="AO49" s="1">
        <v>11.076840000000001</v>
      </c>
      <c r="AP49">
        <v>1.2668699999999999</v>
      </c>
      <c r="AQ49">
        <v>15.419729999999999</v>
      </c>
      <c r="AR49" s="1">
        <v>4.8331829999999999E-2</v>
      </c>
      <c r="AS49" s="1">
        <v>10.31631</v>
      </c>
      <c r="AT49">
        <v>1.2586329999999999</v>
      </c>
      <c r="AU49">
        <v>16.240929999999999</v>
      </c>
      <c r="AV49" s="1">
        <v>5.1614380000000001E-2</v>
      </c>
      <c r="AW49" s="1">
        <v>11.029</v>
      </c>
      <c r="AX49">
        <v>1.2491460000000001</v>
      </c>
      <c r="AY49">
        <v>17.149660000000001</v>
      </c>
      <c r="AZ49" s="1">
        <v>5.459725E-2</v>
      </c>
      <c r="BA49" s="1">
        <v>11.79908</v>
      </c>
      <c r="BB49">
        <v>1.2387410000000001</v>
      </c>
      <c r="BC49">
        <v>17.91178</v>
      </c>
      <c r="BD49" s="1">
        <v>5.276803E-2</v>
      </c>
      <c r="BE49" s="1">
        <v>11.5404</v>
      </c>
      <c r="BF49">
        <v>1.2279370000000001</v>
      </c>
      <c r="BG49">
        <v>17.640360000000001</v>
      </c>
      <c r="BH49" s="1">
        <v>4.8436529999999998E-2</v>
      </c>
      <c r="BI49" s="1">
        <v>10.70703</v>
      </c>
      <c r="BJ49">
        <v>1.216961</v>
      </c>
      <c r="BK49">
        <v>16.905639999999998</v>
      </c>
      <c r="BL49" s="1">
        <v>4.319427E-2</v>
      </c>
      <c r="BM49" s="1">
        <v>9.6455599999999997</v>
      </c>
      <c r="BN49">
        <v>1.2054910000000001</v>
      </c>
      <c r="BO49">
        <v>16.090969999999999</v>
      </c>
      <c r="BP49" s="1">
        <v>3.8071790000000001E-2</v>
      </c>
      <c r="BQ49" s="1">
        <v>8.5852509999999995</v>
      </c>
      <c r="BR49">
        <v>1.194048</v>
      </c>
      <c r="BS49">
        <v>15.34168</v>
      </c>
      <c r="BT49" s="1">
        <v>3.36686E-2</v>
      </c>
      <c r="BU49" s="1">
        <v>7.6646520000000002</v>
      </c>
      <c r="BV49">
        <v>1.1820539999999999</v>
      </c>
      <c r="BW49">
        <v>15.0647</v>
      </c>
      <c r="BX49" s="1">
        <v>2.9584929999999999E-2</v>
      </c>
      <c r="BY49" s="1">
        <v>6.8066930000000001</v>
      </c>
      <c r="BZ49">
        <v>1.1695819999999999</v>
      </c>
      <c r="CA49">
        <v>15.639010000000001</v>
      </c>
      <c r="CB49" s="1">
        <v>2.605613E-2</v>
      </c>
      <c r="CC49" s="1">
        <v>6.0583090000000004</v>
      </c>
      <c r="CD49">
        <v>1.1566879999999999</v>
      </c>
      <c r="CE49">
        <v>16.126750000000001</v>
      </c>
      <c r="CF49" s="1">
        <v>2.2820489999999999E-2</v>
      </c>
      <c r="CG49" s="1">
        <v>5.3680839999999996</v>
      </c>
      <c r="CH49">
        <v>1.143545</v>
      </c>
      <c r="CI49">
        <v>16.518280000000001</v>
      </c>
      <c r="CJ49" s="1">
        <v>1.9967990000000001E-2</v>
      </c>
      <c r="CK49" s="1">
        <v>4.7518060000000002</v>
      </c>
      <c r="CL49">
        <v>1.129713</v>
      </c>
      <c r="CM49">
        <v>16.423010000000001</v>
      </c>
      <c r="CN49" s="1">
        <v>1.748456E-2</v>
      </c>
      <c r="CO49" s="1">
        <v>4.2130369999999999</v>
      </c>
      <c r="CP49">
        <v>1.1153120000000001</v>
      </c>
      <c r="CQ49">
        <v>15.95665</v>
      </c>
      <c r="CR49" s="1">
        <v>1.5259190000000001E-2</v>
      </c>
      <c r="CS49" s="1">
        <v>3.7258879999999999</v>
      </c>
      <c r="CT49">
        <v>1.1023099999999999</v>
      </c>
      <c r="CU49">
        <v>15.295450000000001</v>
      </c>
      <c r="CV49" s="1">
        <v>1.330859E-2</v>
      </c>
      <c r="CW49" s="1">
        <v>3.2880560000000001</v>
      </c>
      <c r="CX49">
        <v>1.088905</v>
      </c>
      <c r="CY49">
        <v>14.62933</v>
      </c>
      <c r="CZ49" s="1">
        <v>1.1659900000000001E-2</v>
      </c>
      <c r="DA49" s="1">
        <v>2.9142410000000001</v>
      </c>
      <c r="DB49">
        <v>1.0751230000000001</v>
      </c>
      <c r="DC49">
        <v>14.44933</v>
      </c>
      <c r="DD49" s="1">
        <v>1.0265170000000001E-2</v>
      </c>
      <c r="DE49" s="1">
        <v>2.5975259999999998</v>
      </c>
      <c r="DF49">
        <v>1.060883</v>
      </c>
      <c r="DG49">
        <v>14.82938</v>
      </c>
      <c r="DH49" s="1">
        <v>8.924497E-3</v>
      </c>
      <c r="DI49" s="1">
        <v>2.2884720000000001</v>
      </c>
      <c r="DJ49">
        <v>1.0462340000000001</v>
      </c>
      <c r="DK49">
        <v>15.28</v>
      </c>
      <c r="DL49" s="1">
        <v>7.7430329999999999E-3</v>
      </c>
      <c r="DM49" s="1">
        <v>2.0117340000000001</v>
      </c>
      <c r="DN49">
        <v>1.031231</v>
      </c>
      <c r="DO49">
        <v>15.97003</v>
      </c>
      <c r="DP49" s="1">
        <v>6.7073319999999999E-3</v>
      </c>
      <c r="DQ49" s="1">
        <v>1.76644</v>
      </c>
      <c r="DR49">
        <v>1.015841</v>
      </c>
      <c r="DS49">
        <v>16.096620000000001</v>
      </c>
      <c r="DT49" s="1">
        <v>5.8222589999999998E-3</v>
      </c>
      <c r="DU49" s="1">
        <v>1.5549930000000001</v>
      </c>
      <c r="DV49">
        <v>0.99940399999999996</v>
      </c>
      <c r="DW49">
        <v>15.8482</v>
      </c>
      <c r="DX49" s="1">
        <v>5.0322930000000002E-3</v>
      </c>
      <c r="DY49" s="1">
        <v>1.365083</v>
      </c>
      <c r="DZ49">
        <v>0.98255499999999996</v>
      </c>
      <c r="EA49">
        <v>15.316140000000001</v>
      </c>
      <c r="EB49" s="1">
        <v>4.3377880000000004E-3</v>
      </c>
      <c r="EC49" s="1">
        <v>1.1959150000000001</v>
      </c>
      <c r="ED49">
        <v>0.96569490000000002</v>
      </c>
      <c r="EE49">
        <v>14.63603</v>
      </c>
      <c r="EF49" s="1">
        <v>3.7489229999999999E-3</v>
      </c>
      <c r="EG49" s="1">
        <v>1.0502339999999999</v>
      </c>
      <c r="EH49">
        <v>0.95137179999999999</v>
      </c>
      <c r="EI49">
        <v>14.77267</v>
      </c>
      <c r="EJ49" s="1">
        <v>3.248927E-3</v>
      </c>
      <c r="EK49" s="1">
        <v>0.92319110000000004</v>
      </c>
      <c r="EL49">
        <v>0.93877630000000001</v>
      </c>
      <c r="EM49">
        <v>15.198130000000001</v>
      </c>
      <c r="EN49" s="1">
        <v>2.7661529999999999E-3</v>
      </c>
      <c r="EO49" s="1">
        <v>0.79771570000000003</v>
      </c>
      <c r="EP49">
        <v>0.92647120000000005</v>
      </c>
      <c r="EQ49">
        <v>15.825900000000001</v>
      </c>
      <c r="ER49" s="1">
        <v>2.242263E-3</v>
      </c>
      <c r="ES49" s="1">
        <v>0.65701359999999998</v>
      </c>
      <c r="ET49">
        <v>0.91482850000000004</v>
      </c>
      <c r="EU49">
        <v>16.69942</v>
      </c>
      <c r="EV49" s="1">
        <v>1.774178E-3</v>
      </c>
      <c r="EW49" s="1">
        <v>0.52607230000000005</v>
      </c>
      <c r="EX49">
        <v>0.90361610000000003</v>
      </c>
      <c r="EY49">
        <v>16.889220000000002</v>
      </c>
      <c r="EZ49" s="1">
        <v>1.437191E-3</v>
      </c>
      <c r="FA49" s="1">
        <v>0.42992150000000001</v>
      </c>
      <c r="FB49">
        <v>0.89236059999999995</v>
      </c>
      <c r="FC49">
        <v>16.221440000000001</v>
      </c>
      <c r="FD49" s="1">
        <v>1.1942529999999999E-3</v>
      </c>
      <c r="FE49" s="1">
        <v>0.36061130000000002</v>
      </c>
      <c r="FF49">
        <v>0.88103719999999996</v>
      </c>
      <c r="FG49">
        <v>15.384080000000001</v>
      </c>
      <c r="FH49" s="1">
        <v>1.017214E-3</v>
      </c>
      <c r="FI49" s="1">
        <v>0.31000830000000001</v>
      </c>
      <c r="FJ49">
        <v>0.86976779999999998</v>
      </c>
      <c r="FK49">
        <v>14.53819</v>
      </c>
      <c r="FL49" s="1">
        <v>8.8139700000000002E-4</v>
      </c>
      <c r="FM49" s="1">
        <v>0.27133479999999999</v>
      </c>
      <c r="FN49">
        <v>0.85961460000000001</v>
      </c>
      <c r="FO49">
        <v>14.57424</v>
      </c>
      <c r="FP49" s="1">
        <v>7.7799149999999997E-4</v>
      </c>
      <c r="FQ49" s="1">
        <v>0.24156469999999999</v>
      </c>
      <c r="FR49">
        <v>0.85186150000000005</v>
      </c>
      <c r="FS49">
        <v>15.01741</v>
      </c>
      <c r="FT49" s="1">
        <v>6.7950970000000004E-4</v>
      </c>
      <c r="FU49" s="1">
        <v>0.2133187</v>
      </c>
      <c r="FV49">
        <v>0.84636639999999996</v>
      </c>
      <c r="FW49">
        <v>16.091760000000001</v>
      </c>
      <c r="FX49" s="1">
        <v>5.3915639999999997E-4</v>
      </c>
      <c r="FY49" s="1">
        <v>0.17167089999999999</v>
      </c>
      <c r="FZ49">
        <v>0.8425897</v>
      </c>
      <c r="GA49">
        <v>17.309640000000002</v>
      </c>
      <c r="GB49" s="1">
        <v>3.9484250000000002E-4</v>
      </c>
      <c r="GC49" s="1">
        <v>0.1266313</v>
      </c>
      <c r="GD49">
        <v>0.83988119999999999</v>
      </c>
      <c r="GE49">
        <v>17.603349999999999</v>
      </c>
      <c r="GF49" s="1">
        <v>2.9139329999999997E-4</v>
      </c>
      <c r="GG49" s="1">
        <v>9.3221750000000006E-2</v>
      </c>
      <c r="GH49">
        <v>0.83778770000000002</v>
      </c>
      <c r="GI49">
        <v>16.979479999999999</v>
      </c>
      <c r="GJ49" s="1">
        <v>2.2915110000000001E-4</v>
      </c>
      <c r="GK49" s="1">
        <v>7.2824310000000003E-2</v>
      </c>
      <c r="GL49">
        <v>0.8360052</v>
      </c>
      <c r="GM49">
        <v>15.87659</v>
      </c>
      <c r="GN49" s="1">
        <v>1.927156E-4</v>
      </c>
      <c r="GO49" s="1">
        <v>6.0856149999999998E-2</v>
      </c>
      <c r="GP49">
        <v>0.83444110000000005</v>
      </c>
      <c r="GQ49">
        <v>14.660880000000001</v>
      </c>
      <c r="GR49" s="1">
        <v>1.701625E-4</v>
      </c>
      <c r="GS49" s="1">
        <v>5.3478390000000001E-2</v>
      </c>
      <c r="GT49">
        <v>0.83315189999999995</v>
      </c>
      <c r="GU49">
        <v>14.51751</v>
      </c>
      <c r="GV49" s="1">
        <v>1.5472930000000001E-4</v>
      </c>
      <c r="GW49" s="1">
        <v>4.8446330000000003E-2</v>
      </c>
      <c r="GX49">
        <v>0.83227819999999997</v>
      </c>
      <c r="GY49">
        <v>14.881180000000001</v>
      </c>
      <c r="GZ49" s="1">
        <v>1.4193769999999999E-4</v>
      </c>
      <c r="HA49" s="1">
        <v>4.4363470000000002E-2</v>
      </c>
      <c r="HB49">
        <v>0.83172679999999999</v>
      </c>
      <c r="HC49">
        <v>15.96433</v>
      </c>
      <c r="HD49" s="1">
        <v>1.2732020000000001E-4</v>
      </c>
      <c r="HE49" s="1">
        <v>3.9798859999999998E-2</v>
      </c>
      <c r="HF49">
        <v>0.83141529999999997</v>
      </c>
      <c r="HG49">
        <v>17.139230000000001</v>
      </c>
      <c r="HH49" s="1">
        <v>1.125524E-4</v>
      </c>
      <c r="HI49" s="1">
        <v>3.5098009999999999E-2</v>
      </c>
      <c r="HJ49">
        <v>0.83122810000000003</v>
      </c>
      <c r="HK49">
        <v>17.461680000000001</v>
      </c>
      <c r="HL49" s="1">
        <v>1.010415E-4</v>
      </c>
      <c r="HM49" s="1">
        <v>3.1356469999999997E-2</v>
      </c>
      <c r="HN49">
        <v>0.8311712</v>
      </c>
      <c r="HO49">
        <v>16.75103</v>
      </c>
      <c r="HP49">
        <v>9.2752490000000003E-5</v>
      </c>
      <c r="HQ49" s="1">
        <v>2.8641070000000001E-2</v>
      </c>
      <c r="HR49">
        <v>0.83112140000000001</v>
      </c>
      <c r="HS49">
        <v>15.60177</v>
      </c>
      <c r="HT49">
        <v>8.665999E-5</v>
      </c>
      <c r="HU49" s="1">
        <v>2.6637620000000001E-2</v>
      </c>
      <c r="HV49">
        <v>0.83116599999999996</v>
      </c>
      <c r="HW49">
        <v>14.38316</v>
      </c>
      <c r="HX49">
        <v>8.1743510000000002E-5</v>
      </c>
      <c r="HY49" s="1">
        <v>2.5024080000000001E-2</v>
      </c>
      <c r="HZ49">
        <v>0.83148469999999997</v>
      </c>
      <c r="IA49">
        <v>14.06007</v>
      </c>
      <c r="IB49">
        <v>7.7514390000000004E-5</v>
      </c>
      <c r="IC49" s="1">
        <v>2.3638599999999999E-2</v>
      </c>
      <c r="ID49">
        <v>0.8323661</v>
      </c>
      <c r="IE49">
        <v>13.628550000000001</v>
      </c>
      <c r="IF49">
        <v>7.2520000000000004E-5</v>
      </c>
      <c r="IG49" s="1">
        <v>2.2082839999999999E-2</v>
      </c>
      <c r="IH49">
        <v>0.83370809999999995</v>
      </c>
      <c r="II49">
        <v>14.61975</v>
      </c>
      <c r="IJ49">
        <v>6.376543E-5</v>
      </c>
      <c r="IK49">
        <v>1.9455509999999999E-2</v>
      </c>
      <c r="IL49">
        <v>0.83542039999999995</v>
      </c>
      <c r="IM49">
        <v>15.536960000000001</v>
      </c>
      <c r="IN49">
        <v>5.3588809999999998E-5</v>
      </c>
      <c r="IO49">
        <v>1.6308489999999998E-2</v>
      </c>
      <c r="IP49">
        <v>0.83733860000000004</v>
      </c>
      <c r="IQ49">
        <v>15.82748</v>
      </c>
      <c r="IR49">
        <v>4.5894469999999997E-5</v>
      </c>
      <c r="IS49">
        <v>1.3859E-2</v>
      </c>
      <c r="IT49">
        <v>0.83937680000000003</v>
      </c>
      <c r="IU49">
        <v>15.51493</v>
      </c>
      <c r="IV49">
        <v>4.1096439999999998E-5</v>
      </c>
      <c r="IW49">
        <v>1.2303919999999999E-2</v>
      </c>
      <c r="IX49">
        <v>0.84142059999999996</v>
      </c>
      <c r="IY49">
        <v>14.93388</v>
      </c>
      <c r="IZ49">
        <v>3.8176480000000001E-5</v>
      </c>
      <c r="JA49">
        <v>1.134845E-2</v>
      </c>
      <c r="JB49">
        <v>0.84341960000000005</v>
      </c>
      <c r="JC49">
        <v>14.31367</v>
      </c>
      <c r="JD49">
        <v>3.6166849999999997E-5</v>
      </c>
      <c r="JE49">
        <v>1.0693019999999999E-2</v>
      </c>
      <c r="JF49">
        <v>0.84503629999999996</v>
      </c>
      <c r="JG49">
        <v>14.631629999999999</v>
      </c>
      <c r="JH49">
        <v>3.464677E-5</v>
      </c>
      <c r="JI49">
        <v>1.019743E-2</v>
      </c>
      <c r="JJ49">
        <v>0.84599820000000003</v>
      </c>
      <c r="JK49">
        <v>15.419589999999999</v>
      </c>
      <c r="JL49">
        <v>3.469182E-5</v>
      </c>
      <c r="JM49">
        <v>1.012099E-2</v>
      </c>
      <c r="JN49">
        <v>0.84628130000000001</v>
      </c>
      <c r="JO49">
        <v>16.79823</v>
      </c>
      <c r="JP49">
        <v>3.8896480000000001E-5</v>
      </c>
      <c r="JQ49">
        <v>1.12318E-2</v>
      </c>
      <c r="JR49">
        <v>0.84614979999999995</v>
      </c>
      <c r="JS49">
        <v>18.236499999999999</v>
      </c>
      <c r="JT49">
        <v>4.4715670000000001E-5</v>
      </c>
      <c r="JU49">
        <v>1.292214E-2</v>
      </c>
      <c r="JV49">
        <v>0.84575900000000004</v>
      </c>
      <c r="JW49">
        <v>18.660509999999999</v>
      </c>
      <c r="JX49">
        <v>4.839083E-5</v>
      </c>
      <c r="JY49">
        <v>1.4057989999999999E-2</v>
      </c>
      <c r="JZ49">
        <v>0.84524929999999998</v>
      </c>
      <c r="KA49">
        <v>17.973929999999999</v>
      </c>
      <c r="KB49">
        <v>4.9510469999999998E-5</v>
      </c>
      <c r="KC49">
        <v>1.4442450000000001E-2</v>
      </c>
      <c r="KD49">
        <v>0.84457850000000001</v>
      </c>
      <c r="KE49">
        <v>16.773890000000002</v>
      </c>
      <c r="KF49">
        <v>4.8981060000000002E-5</v>
      </c>
      <c r="KG49">
        <v>1.432655E-2</v>
      </c>
      <c r="KH49">
        <v>0.84394590000000003</v>
      </c>
      <c r="KI49">
        <v>15.335279999999999</v>
      </c>
      <c r="KJ49">
        <v>4.7667260000000001E-5</v>
      </c>
      <c r="KK49">
        <v>1.3962530000000001E-2</v>
      </c>
      <c r="KL49">
        <v>0.84340170000000003</v>
      </c>
      <c r="KM49">
        <v>14.75568</v>
      </c>
      <c r="KN49">
        <v>4.5971250000000001E-5</v>
      </c>
      <c r="KO49">
        <v>1.348238E-2</v>
      </c>
      <c r="KP49">
        <v>0.84300889999999995</v>
      </c>
      <c r="KQ49">
        <v>14.662710000000001</v>
      </c>
      <c r="KR49">
        <v>4.3931930000000001E-5</v>
      </c>
      <c r="KS49">
        <v>1.2902769999999999E-2</v>
      </c>
      <c r="KT49">
        <v>0.84274720000000003</v>
      </c>
      <c r="KU49">
        <v>15.09642</v>
      </c>
      <c r="KV49">
        <v>4.1201529999999997E-5</v>
      </c>
      <c r="KW49">
        <v>1.2125800000000001E-2</v>
      </c>
      <c r="KX49">
        <v>0.84261960000000002</v>
      </c>
      <c r="KY49">
        <v>15.648250000000001</v>
      </c>
      <c r="KZ49">
        <v>3.8256020000000002E-5</v>
      </c>
      <c r="LA49">
        <v>1.1265030000000001E-2</v>
      </c>
      <c r="LB49">
        <v>0.84252800000000005</v>
      </c>
      <c r="LC49">
        <v>15.804349999999999</v>
      </c>
      <c r="LD49">
        <v>3.5802710000000003E-5</v>
      </c>
      <c r="LE49">
        <v>1.053609E-2</v>
      </c>
      <c r="LF49">
        <v>0.84248690000000004</v>
      </c>
      <c r="LG49">
        <v>15.389049999999999</v>
      </c>
      <c r="LH49">
        <v>3.388425E-5</v>
      </c>
      <c r="LI49">
        <v>9.9664750000000007E-3</v>
      </c>
      <c r="LJ49">
        <v>0.84245320000000001</v>
      </c>
      <c r="LK49">
        <v>14.671329999999999</v>
      </c>
      <c r="LL49">
        <v>3.2315179999999997E-5</v>
      </c>
      <c r="LM49">
        <v>9.5031419999999991E-3</v>
      </c>
      <c r="LN49">
        <v>0.84244110000000005</v>
      </c>
      <c r="LO49">
        <v>14.140330000000001</v>
      </c>
      <c r="LP49">
        <v>3.0963129999999997E-5</v>
      </c>
      <c r="LQ49">
        <v>9.1058179999999999E-3</v>
      </c>
      <c r="LR49">
        <v>0.84228530000000001</v>
      </c>
      <c r="LS49">
        <v>14.54026</v>
      </c>
      <c r="LT49">
        <v>2.9751229999999999E-5</v>
      </c>
      <c r="LU49">
        <v>8.7520519999999997E-3</v>
      </c>
      <c r="LV49">
        <v>0.84201550000000003</v>
      </c>
      <c r="LW49">
        <v>15.40863</v>
      </c>
      <c r="LX49">
        <v>2.879629E-5</v>
      </c>
      <c r="LY49">
        <v>8.4695680000000002E-3</v>
      </c>
      <c r="LZ49">
        <v>0.84159499999999998</v>
      </c>
      <c r="MA49">
        <v>16.811419999999998</v>
      </c>
      <c r="MB49">
        <v>2.8412059999999999E-5</v>
      </c>
      <c r="MC49">
        <v>8.3502799999999999E-3</v>
      </c>
      <c r="MD49">
        <v>0.84101459999999995</v>
      </c>
      <c r="ME49">
        <v>18.20241</v>
      </c>
      <c r="MF49">
        <v>2.8255790000000001E-5</v>
      </c>
      <c r="MG49">
        <v>8.3125509999999996E-3</v>
      </c>
      <c r="MH49">
        <v>0.84037329999999999</v>
      </c>
      <c r="MI49">
        <v>18.82094</v>
      </c>
      <c r="MJ49">
        <v>2.7890579999999999E-5</v>
      </c>
      <c r="MK49">
        <v>8.2206610000000006E-3</v>
      </c>
      <c r="ML49">
        <v>0.83971169999999995</v>
      </c>
      <c r="MM49">
        <v>18.22372</v>
      </c>
      <c r="MN49">
        <v>2.7242580000000001E-5</v>
      </c>
      <c r="MO49">
        <v>8.045534E-3</v>
      </c>
      <c r="MP49">
        <v>0.83902810000000005</v>
      </c>
      <c r="MQ49">
        <v>17.193169999999999</v>
      </c>
      <c r="MR49">
        <v>2.639984E-5</v>
      </c>
      <c r="MS49">
        <v>7.8090989999999999E-3</v>
      </c>
      <c r="MT49">
        <v>0.83833150000000001</v>
      </c>
      <c r="MU49">
        <v>15.86003</v>
      </c>
      <c r="MV49">
        <v>2.5500790000000001E-5</v>
      </c>
      <c r="MW49">
        <v>7.5518479999999999E-3</v>
      </c>
      <c r="MX49">
        <v>0.83761719999999995</v>
      </c>
      <c r="MY49">
        <v>15.08006</v>
      </c>
      <c r="MZ49">
        <v>2.457343E-5</v>
      </c>
      <c r="NA49">
        <v>7.2855769999999997E-3</v>
      </c>
      <c r="NB49">
        <v>0.83689740000000001</v>
      </c>
      <c r="NC49">
        <v>15.119149999999999</v>
      </c>
      <c r="ND49">
        <v>2.368223E-5</v>
      </c>
      <c r="NE49">
        <v>7.0273540000000004E-3</v>
      </c>
      <c r="NF49">
        <v>0.83689740000000001</v>
      </c>
      <c r="NG49">
        <v>15.119149999999999</v>
      </c>
      <c r="NH49">
        <v>2.368223E-5</v>
      </c>
      <c r="NI49">
        <v>7.0273540000000004E-3</v>
      </c>
      <c r="NJ49">
        <v>0.83689740000000001</v>
      </c>
      <c r="NK49">
        <v>15.119149999999999</v>
      </c>
      <c r="NL49">
        <v>2.368223E-5</v>
      </c>
      <c r="NM49">
        <v>7.0273540000000004E-3</v>
      </c>
      <c r="NN49">
        <v>0.83689740000000001</v>
      </c>
      <c r="NO49">
        <v>15.119149999999999</v>
      </c>
      <c r="NP49">
        <v>2.368223E-5</v>
      </c>
      <c r="NQ49">
        <v>7.0273540000000004E-3</v>
      </c>
      <c r="NR49">
        <v>0.83689740000000001</v>
      </c>
      <c r="NS49">
        <v>15.119149999999999</v>
      </c>
      <c r="NT49">
        <v>2.368223E-5</v>
      </c>
      <c r="NU49">
        <v>7.0273540000000004E-3</v>
      </c>
      <c r="NV49">
        <v>0.83689740000000001</v>
      </c>
      <c r="NW49">
        <v>15.119149999999999</v>
      </c>
      <c r="NX49">
        <v>2.368223E-5</v>
      </c>
      <c r="NY49">
        <v>7.0273540000000004E-3</v>
      </c>
      <c r="NZ49">
        <v>0.83689740000000001</v>
      </c>
      <c r="OA49">
        <v>15.119149999999999</v>
      </c>
      <c r="OB49">
        <v>2.368223E-5</v>
      </c>
      <c r="OC49">
        <v>7.0273540000000004E-3</v>
      </c>
      <c r="OD49">
        <v>0.83689740000000001</v>
      </c>
      <c r="OE49">
        <v>15.119149999999999</v>
      </c>
      <c r="OF49">
        <v>2.368223E-5</v>
      </c>
      <c r="OG49">
        <v>7.0273540000000004E-3</v>
      </c>
      <c r="OH49">
        <v>0.83689740000000001</v>
      </c>
      <c r="OI49">
        <v>15.119149999999999</v>
      </c>
      <c r="OJ49">
        <v>2.368223E-5</v>
      </c>
      <c r="OK49">
        <v>7.0273540000000004E-3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0.72710719999999995</v>
      </c>
      <c r="G50">
        <v>14.96161</v>
      </c>
      <c r="H50">
        <v>1.416275</v>
      </c>
      <c r="I50">
        <v>374.42039999999997</v>
      </c>
      <c r="J50">
        <v>0.72557190000000005</v>
      </c>
      <c r="K50">
        <v>15.530419999999999</v>
      </c>
      <c r="L50">
        <v>209.35040000000001</v>
      </c>
      <c r="M50">
        <v>79191.45</v>
      </c>
      <c r="N50">
        <v>0.72398759999999995</v>
      </c>
      <c r="O50">
        <v>16.265889999999999</v>
      </c>
      <c r="P50">
        <v>88.532179999999997</v>
      </c>
      <c r="Q50">
        <v>41793.269999999997</v>
      </c>
      <c r="R50">
        <v>0.72236409999999995</v>
      </c>
      <c r="S50">
        <v>17.19003</v>
      </c>
      <c r="T50">
        <v>4.5695030000000001</v>
      </c>
      <c r="U50">
        <v>2457.1869999999999</v>
      </c>
      <c r="V50">
        <v>0.72070690000000004</v>
      </c>
      <c r="W50">
        <v>18.023910000000001</v>
      </c>
      <c r="X50">
        <v>0.165046</v>
      </c>
      <c r="Y50">
        <v>82.942319999999995</v>
      </c>
      <c r="Z50">
        <v>0.71907200000000004</v>
      </c>
      <c r="AA50">
        <v>17.819050000000001</v>
      </c>
      <c r="AB50" s="1">
        <v>7.2642730000000003E-2</v>
      </c>
      <c r="AC50">
        <v>30.370069999999998</v>
      </c>
      <c r="AD50">
        <v>0.71736909999999998</v>
      </c>
      <c r="AE50">
        <v>16.964510000000001</v>
      </c>
      <c r="AF50" s="1">
        <v>6.4435850000000003E-2</v>
      </c>
      <c r="AG50">
        <v>26.816690000000001</v>
      </c>
      <c r="AH50">
        <v>0.71564249999999996</v>
      </c>
      <c r="AI50">
        <v>16.089189999999999</v>
      </c>
      <c r="AJ50" s="1">
        <v>5.7983479999999997E-2</v>
      </c>
      <c r="AK50" s="1">
        <v>24.175190000000001</v>
      </c>
      <c r="AL50">
        <v>0.71361399999999997</v>
      </c>
      <c r="AM50">
        <v>15.25244</v>
      </c>
      <c r="AN50" s="1">
        <v>5.2310219999999998E-2</v>
      </c>
      <c r="AO50" s="1">
        <v>21.857520000000001</v>
      </c>
      <c r="AP50">
        <v>0.71063759999999998</v>
      </c>
      <c r="AQ50">
        <v>15.428839999999999</v>
      </c>
      <c r="AR50" s="1">
        <v>4.8379560000000002E-2</v>
      </c>
      <c r="AS50" s="1">
        <v>20.198589999999999</v>
      </c>
      <c r="AT50">
        <v>0.70549050000000002</v>
      </c>
      <c r="AU50">
        <v>16.211449999999999</v>
      </c>
      <c r="AV50" s="1">
        <v>5.1142800000000002E-2</v>
      </c>
      <c r="AW50" s="1">
        <v>21.30828</v>
      </c>
      <c r="AX50">
        <v>0.69959689999999997</v>
      </c>
      <c r="AY50">
        <v>17.106739999999999</v>
      </c>
      <c r="AZ50" s="1">
        <v>5.4479989999999999E-2</v>
      </c>
      <c r="BA50" s="1">
        <v>22.976189999999999</v>
      </c>
      <c r="BB50">
        <v>0.6931119</v>
      </c>
      <c r="BC50">
        <v>17.913509999999999</v>
      </c>
      <c r="BD50" s="1">
        <v>5.2999619999999997E-2</v>
      </c>
      <c r="BE50" s="1">
        <v>22.65748</v>
      </c>
      <c r="BF50">
        <v>0.68637919999999997</v>
      </c>
      <c r="BG50">
        <v>17.7028</v>
      </c>
      <c r="BH50" s="1">
        <v>4.881634E-2</v>
      </c>
      <c r="BI50" s="1">
        <v>21.111339999999998</v>
      </c>
      <c r="BJ50">
        <v>0.67956510000000003</v>
      </c>
      <c r="BK50">
        <v>16.97383</v>
      </c>
      <c r="BL50" s="1">
        <v>4.3624990000000002E-2</v>
      </c>
      <c r="BM50" s="1">
        <v>19.069210000000002</v>
      </c>
      <c r="BN50">
        <v>0.67244380000000004</v>
      </c>
      <c r="BO50">
        <v>16.165420000000001</v>
      </c>
      <c r="BP50" s="1">
        <v>3.847283E-2</v>
      </c>
      <c r="BQ50" s="1">
        <v>16.98611</v>
      </c>
      <c r="BR50">
        <v>0.66535180000000005</v>
      </c>
      <c r="BS50">
        <v>15.40939</v>
      </c>
      <c r="BT50" s="1">
        <v>3.4015839999999999E-2</v>
      </c>
      <c r="BU50" s="1">
        <v>15.162570000000001</v>
      </c>
      <c r="BV50">
        <v>0.65791929999999998</v>
      </c>
      <c r="BW50">
        <v>15.080030000000001</v>
      </c>
      <c r="BX50" s="1">
        <v>2.9911630000000002E-2</v>
      </c>
      <c r="BY50" s="1">
        <v>13.483409999999999</v>
      </c>
      <c r="BZ50">
        <v>0.65024919999999997</v>
      </c>
      <c r="CA50">
        <v>15.630100000000001</v>
      </c>
      <c r="CB50" s="1">
        <v>2.634063E-2</v>
      </c>
      <c r="CC50" s="1">
        <v>12.002370000000001</v>
      </c>
      <c r="CD50">
        <v>0.64232619999999996</v>
      </c>
      <c r="CE50">
        <v>16.096530000000001</v>
      </c>
      <c r="CF50" s="1">
        <v>2.3089999999999999E-2</v>
      </c>
      <c r="CG50" s="1">
        <v>10.650180000000001</v>
      </c>
      <c r="CH50">
        <v>0.6341504</v>
      </c>
      <c r="CI50">
        <v>16.519079999999999</v>
      </c>
      <c r="CJ50" s="1">
        <v>2.0201380000000001E-2</v>
      </c>
      <c r="CK50" s="1">
        <v>9.4306850000000004</v>
      </c>
      <c r="CL50">
        <v>0.62559209999999998</v>
      </c>
      <c r="CM50">
        <v>16.436399999999999</v>
      </c>
      <c r="CN50" s="1">
        <v>1.769358E-2</v>
      </c>
      <c r="CO50" s="1">
        <v>8.3671749999999996</v>
      </c>
      <c r="CP50">
        <v>0.61670590000000003</v>
      </c>
      <c r="CQ50">
        <v>16.012499999999999</v>
      </c>
      <c r="CR50" s="1">
        <v>1.54503E-2</v>
      </c>
      <c r="CS50" s="1">
        <v>7.4077570000000001</v>
      </c>
      <c r="CT50">
        <v>0.608599</v>
      </c>
      <c r="CU50">
        <v>15.35882</v>
      </c>
      <c r="CV50" s="1">
        <v>1.3476989999999999E-2</v>
      </c>
      <c r="CW50" s="1">
        <v>6.540178</v>
      </c>
      <c r="CX50">
        <v>0.60032859999999999</v>
      </c>
      <c r="CY50">
        <v>14.67671</v>
      </c>
      <c r="CZ50" s="1">
        <v>1.1800059999999999E-2</v>
      </c>
      <c r="DA50" s="1">
        <v>5.7950169999999996</v>
      </c>
      <c r="DB50">
        <v>0.59180929999999998</v>
      </c>
      <c r="DC50">
        <v>14.450060000000001</v>
      </c>
      <c r="DD50" s="1">
        <v>1.0394520000000001E-2</v>
      </c>
      <c r="DE50" s="1">
        <v>5.1692629999999999</v>
      </c>
      <c r="DF50">
        <v>0.5830767</v>
      </c>
      <c r="DG50">
        <v>14.810779999999999</v>
      </c>
      <c r="DH50" s="1">
        <v>9.0495320000000008E-3</v>
      </c>
      <c r="DI50" s="1">
        <v>4.5636369999999999</v>
      </c>
      <c r="DJ50">
        <v>0.57413579999999997</v>
      </c>
      <c r="DK50">
        <v>15.25309</v>
      </c>
      <c r="DL50" s="1">
        <v>7.8539969999999997E-3</v>
      </c>
      <c r="DM50" s="1">
        <v>4.0149059999999999</v>
      </c>
      <c r="DN50">
        <v>0.56500269999999997</v>
      </c>
      <c r="DO50">
        <v>15.9473</v>
      </c>
      <c r="DP50" s="1">
        <v>6.8050929999999999E-3</v>
      </c>
      <c r="DQ50" s="1">
        <v>3.5280879999999999</v>
      </c>
      <c r="DR50">
        <v>0.55566170000000004</v>
      </c>
      <c r="DS50">
        <v>16.08981</v>
      </c>
      <c r="DT50" s="1">
        <v>5.9087779999999999E-3</v>
      </c>
      <c r="DU50" s="1">
        <v>3.1079210000000002</v>
      </c>
      <c r="DV50">
        <v>0.54575969999999996</v>
      </c>
      <c r="DW50">
        <v>15.870749999999999</v>
      </c>
      <c r="DX50" s="1">
        <v>5.1105389999999999E-3</v>
      </c>
      <c r="DY50" s="1">
        <v>2.7317</v>
      </c>
      <c r="DZ50">
        <v>0.53549429999999998</v>
      </c>
      <c r="EA50">
        <v>15.381180000000001</v>
      </c>
      <c r="EB50" s="1">
        <v>4.4076640000000004E-3</v>
      </c>
      <c r="EC50" s="1">
        <v>2.3961060000000001</v>
      </c>
      <c r="ED50">
        <v>0.52536760000000005</v>
      </c>
      <c r="EE50">
        <v>14.71101</v>
      </c>
      <c r="EF50" s="1">
        <v>3.808676E-3</v>
      </c>
      <c r="EG50" s="1">
        <v>2.1047340000000001</v>
      </c>
      <c r="EH50">
        <v>0.51658300000000001</v>
      </c>
      <c r="EI50">
        <v>14.78984</v>
      </c>
      <c r="EJ50" s="1">
        <v>3.3033670000000002E-3</v>
      </c>
      <c r="EK50" s="1">
        <v>1.852115</v>
      </c>
      <c r="EL50">
        <v>0.50870320000000002</v>
      </c>
      <c r="EM50">
        <v>15.19863</v>
      </c>
      <c r="EN50" s="1">
        <v>2.825742E-3</v>
      </c>
      <c r="EO50" s="1">
        <v>1.6085780000000001</v>
      </c>
      <c r="EP50">
        <v>0.50120370000000003</v>
      </c>
      <c r="EQ50">
        <v>15.786199999999999</v>
      </c>
      <c r="ER50" s="1">
        <v>2.3077900000000001E-3</v>
      </c>
      <c r="ES50" s="1">
        <v>1.3359700000000001</v>
      </c>
      <c r="ET50">
        <v>0.49408089999999999</v>
      </c>
      <c r="EU50">
        <v>16.66581</v>
      </c>
      <c r="EV50" s="1">
        <v>1.8281009999999999E-3</v>
      </c>
      <c r="EW50" s="1">
        <v>1.0720240000000001</v>
      </c>
      <c r="EX50">
        <v>0.48728870000000002</v>
      </c>
      <c r="EY50">
        <v>16.93432</v>
      </c>
      <c r="EZ50" s="1">
        <v>1.4755510000000001E-3</v>
      </c>
      <c r="FA50" s="1">
        <v>0.87312239999999997</v>
      </c>
      <c r="FB50">
        <v>0.48048669999999999</v>
      </c>
      <c r="FC50">
        <v>16.288699999999999</v>
      </c>
      <c r="FD50" s="1">
        <v>1.2225529999999999E-3</v>
      </c>
      <c r="FE50" s="1">
        <v>0.73032580000000002</v>
      </c>
      <c r="FF50">
        <v>0.47369230000000001</v>
      </c>
      <c r="FG50">
        <v>15.48297</v>
      </c>
      <c r="FH50" s="1">
        <v>1.0380579999999999E-3</v>
      </c>
      <c r="FI50" s="1">
        <v>0.62596050000000003</v>
      </c>
      <c r="FJ50">
        <v>0.46695809999999999</v>
      </c>
      <c r="FK50">
        <v>14.63982</v>
      </c>
      <c r="FL50" s="1">
        <v>8.9791459999999997E-4</v>
      </c>
      <c r="FM50" s="1">
        <v>0.54707740000000005</v>
      </c>
      <c r="FN50">
        <v>0.46084140000000001</v>
      </c>
      <c r="FO50">
        <v>14.66103</v>
      </c>
      <c r="FP50" s="1">
        <v>7.9061660000000005E-4</v>
      </c>
      <c r="FQ50" s="1">
        <v>0.48602109999999998</v>
      </c>
      <c r="FR50">
        <v>0.45613150000000002</v>
      </c>
      <c r="FS50">
        <v>15.05341</v>
      </c>
      <c r="FT50" s="1">
        <v>6.9547949999999999E-4</v>
      </c>
      <c r="FU50" s="1">
        <v>0.43193110000000001</v>
      </c>
      <c r="FV50">
        <v>0.45279439999999999</v>
      </c>
      <c r="FW50">
        <v>16.046600000000002</v>
      </c>
      <c r="FX50" s="1">
        <v>5.6189740000000003E-4</v>
      </c>
      <c r="FY50" s="1">
        <v>0.35398740000000001</v>
      </c>
      <c r="FZ50">
        <v>0.45049220000000001</v>
      </c>
      <c r="GA50">
        <v>17.25001</v>
      </c>
      <c r="GB50" s="1">
        <v>4.153308E-4</v>
      </c>
      <c r="GC50" s="1">
        <v>0.26389030000000002</v>
      </c>
      <c r="GD50">
        <v>0.44886419999999999</v>
      </c>
      <c r="GE50">
        <v>17.630790000000001</v>
      </c>
      <c r="GF50" s="1">
        <v>3.050234E-4</v>
      </c>
      <c r="GG50" s="1">
        <v>0.19352829999999999</v>
      </c>
      <c r="GH50">
        <v>0.44759300000000002</v>
      </c>
      <c r="GI50">
        <v>17.057770000000001</v>
      </c>
      <c r="GJ50" s="1">
        <v>2.371993E-4</v>
      </c>
      <c r="GK50" s="1">
        <v>0.14954290000000001</v>
      </c>
      <c r="GL50">
        <v>0.44654260000000001</v>
      </c>
      <c r="GM50">
        <v>16.038830000000001</v>
      </c>
      <c r="GN50" s="1">
        <v>1.97519E-4</v>
      </c>
      <c r="GO50" s="1">
        <v>0.1237172</v>
      </c>
      <c r="GP50">
        <v>0.44561509999999999</v>
      </c>
      <c r="GQ50">
        <v>14.824540000000001</v>
      </c>
      <c r="GR50" s="1">
        <v>1.7325789999999999E-4</v>
      </c>
      <c r="GS50" s="1">
        <v>0.1079822</v>
      </c>
      <c r="GT50">
        <v>0.44484699999999999</v>
      </c>
      <c r="GU50">
        <v>14.64457</v>
      </c>
      <c r="GV50" s="1">
        <v>1.569547E-4</v>
      </c>
      <c r="GW50" s="1">
        <v>9.7443489999999994E-2</v>
      </c>
      <c r="GX50">
        <v>0.44430380000000003</v>
      </c>
      <c r="GY50">
        <v>14.92591</v>
      </c>
      <c r="GZ50" s="1">
        <v>1.440333E-4</v>
      </c>
      <c r="HA50" s="1">
        <v>8.9229959999999997E-2</v>
      </c>
      <c r="HB50">
        <v>0.44397249999999999</v>
      </c>
      <c r="HC50">
        <v>15.92924</v>
      </c>
      <c r="HD50" s="1">
        <v>1.2978649999999999E-4</v>
      </c>
      <c r="HE50" s="1">
        <v>8.0406640000000001E-2</v>
      </c>
      <c r="HF50">
        <v>0.4437875</v>
      </c>
      <c r="HG50">
        <v>17.069500000000001</v>
      </c>
      <c r="HH50" s="1">
        <v>1.148016E-4</v>
      </c>
      <c r="HI50" s="1">
        <v>7.0985820000000005E-2</v>
      </c>
      <c r="HJ50">
        <v>0.44367060000000003</v>
      </c>
      <c r="HK50">
        <v>17.488790000000002</v>
      </c>
      <c r="HL50" s="1">
        <v>1.027215E-4</v>
      </c>
      <c r="HM50" s="1">
        <v>6.3221070000000004E-2</v>
      </c>
      <c r="HN50">
        <v>0.4436407</v>
      </c>
      <c r="HO50">
        <v>16.837879999999998</v>
      </c>
      <c r="HP50">
        <v>9.3968510000000001E-5</v>
      </c>
      <c r="HQ50" s="1">
        <v>5.7546350000000003E-2</v>
      </c>
      <c r="HR50">
        <v>0.443608</v>
      </c>
      <c r="HS50">
        <v>15.76685</v>
      </c>
      <c r="HT50">
        <v>8.7592739999999995E-5</v>
      </c>
      <c r="HU50" s="1">
        <v>5.3391599999999997E-2</v>
      </c>
      <c r="HV50">
        <v>0.44362760000000001</v>
      </c>
      <c r="HW50">
        <v>14.54102</v>
      </c>
      <c r="HX50">
        <v>8.2522700000000002E-5</v>
      </c>
      <c r="HY50" s="1">
        <v>5.0094159999999999E-2</v>
      </c>
      <c r="HZ50">
        <v>0.44381019999999999</v>
      </c>
      <c r="IA50">
        <v>14.205220000000001</v>
      </c>
      <c r="IB50">
        <v>7.8212980000000003E-5</v>
      </c>
      <c r="IC50" s="1">
        <v>4.7291850000000003E-2</v>
      </c>
      <c r="ID50">
        <v>0.44429790000000002</v>
      </c>
      <c r="IE50">
        <v>13.673299999999999</v>
      </c>
      <c r="IF50">
        <v>7.3516390000000006E-5</v>
      </c>
      <c r="IG50" s="1">
        <v>4.4355409999999998E-2</v>
      </c>
      <c r="IH50">
        <v>0.445081</v>
      </c>
      <c r="II50">
        <v>14.55707</v>
      </c>
      <c r="IJ50">
        <v>6.5377409999999996E-5</v>
      </c>
      <c r="IK50" s="1">
        <v>3.9515710000000002E-2</v>
      </c>
      <c r="IL50">
        <v>0.44607419999999998</v>
      </c>
      <c r="IM50">
        <v>15.488390000000001</v>
      </c>
      <c r="IN50">
        <v>5.5148400000000002E-5</v>
      </c>
      <c r="IO50">
        <v>3.3276939999999998E-2</v>
      </c>
      <c r="IP50">
        <v>0.4471967</v>
      </c>
      <c r="IQ50">
        <v>15.852029999999999</v>
      </c>
      <c r="IR50">
        <v>4.6970059999999997E-5</v>
      </c>
      <c r="IS50">
        <v>2.8136189999999998E-2</v>
      </c>
      <c r="IT50">
        <v>0.44839970000000001</v>
      </c>
      <c r="IU50">
        <v>15.547739999999999</v>
      </c>
      <c r="IV50">
        <v>4.1757200000000001E-5</v>
      </c>
      <c r="IW50">
        <v>2.479721E-2</v>
      </c>
      <c r="IX50">
        <v>0.44960549999999999</v>
      </c>
      <c r="IY50">
        <v>15.01103</v>
      </c>
      <c r="IZ50">
        <v>3.859444E-5</v>
      </c>
      <c r="JA50">
        <v>2.2749269999999999E-2</v>
      </c>
      <c r="JB50">
        <v>0.4507912</v>
      </c>
      <c r="JC50">
        <v>14.40414</v>
      </c>
      <c r="JD50">
        <v>3.6476139999999997E-5</v>
      </c>
      <c r="JE50">
        <v>2.1379200000000001E-2</v>
      </c>
      <c r="JF50">
        <v>0.45175900000000002</v>
      </c>
      <c r="JG50">
        <v>14.711830000000001</v>
      </c>
      <c r="JH50">
        <v>3.486937E-5</v>
      </c>
      <c r="JI50">
        <v>2.0345760000000001E-2</v>
      </c>
      <c r="JJ50">
        <v>0.4523547</v>
      </c>
      <c r="JK50">
        <v>15.43505</v>
      </c>
      <c r="JL50">
        <v>3.450767E-5</v>
      </c>
      <c r="JM50">
        <v>1.9980979999999999E-2</v>
      </c>
      <c r="JN50">
        <v>0.4525439</v>
      </c>
      <c r="JO50">
        <v>16.738250000000001</v>
      </c>
      <c r="JP50">
        <v>3.806797E-5</v>
      </c>
      <c r="JQ50">
        <v>2.1795330000000002E-2</v>
      </c>
      <c r="JR50">
        <v>0.45247959999999998</v>
      </c>
      <c r="JS50">
        <v>18.179639999999999</v>
      </c>
      <c r="JT50">
        <v>4.3888869999999997E-5</v>
      </c>
      <c r="JU50">
        <v>2.5112209999999999E-2</v>
      </c>
      <c r="JV50">
        <v>0.45224969999999998</v>
      </c>
      <c r="JW50">
        <v>18.696829999999999</v>
      </c>
      <c r="JX50">
        <v>4.797237E-5</v>
      </c>
      <c r="JY50">
        <v>2.7593739999999999E-2</v>
      </c>
      <c r="JZ50">
        <v>0.4519533</v>
      </c>
      <c r="KA50">
        <v>18.080400000000001</v>
      </c>
      <c r="KB50">
        <v>4.9442230000000001E-5</v>
      </c>
      <c r="KC50">
        <v>2.8565710000000001E-2</v>
      </c>
      <c r="KD50">
        <v>0.45157580000000003</v>
      </c>
      <c r="KE50">
        <v>16.961929999999999</v>
      </c>
      <c r="KF50">
        <v>4.9114460000000003E-5</v>
      </c>
      <c r="KG50">
        <v>2.846046E-2</v>
      </c>
      <c r="KH50">
        <v>0.45119480000000001</v>
      </c>
      <c r="KI50">
        <v>15.545719999999999</v>
      </c>
      <c r="KJ50">
        <v>4.7889310000000003E-5</v>
      </c>
      <c r="KK50">
        <v>2.779537E-2</v>
      </c>
      <c r="KL50">
        <v>0.45086219999999999</v>
      </c>
      <c r="KM50">
        <v>14.904109999999999</v>
      </c>
      <c r="KN50">
        <v>4.6242219999999997E-5</v>
      </c>
      <c r="KO50">
        <v>2.6874740000000001E-2</v>
      </c>
      <c r="KP50">
        <v>0.4506271</v>
      </c>
      <c r="KQ50">
        <v>14.75578</v>
      </c>
      <c r="KR50">
        <v>4.4276710000000003E-5</v>
      </c>
      <c r="KS50">
        <v>2.576637E-2</v>
      </c>
      <c r="KT50">
        <v>0.45047229999999999</v>
      </c>
      <c r="KU50">
        <v>15.05151</v>
      </c>
      <c r="KV50">
        <v>4.1651830000000002E-5</v>
      </c>
      <c r="KW50">
        <v>2.4290309999999999E-2</v>
      </c>
      <c r="KX50">
        <v>0.4503817</v>
      </c>
      <c r="KY50">
        <v>15.64228</v>
      </c>
      <c r="KZ50">
        <v>3.86944E-5</v>
      </c>
      <c r="LA50">
        <v>2.258394E-2</v>
      </c>
      <c r="LB50">
        <v>0.45032549999999999</v>
      </c>
      <c r="LC50">
        <v>15.807880000000001</v>
      </c>
      <c r="LD50">
        <v>3.6148220000000002E-5</v>
      </c>
      <c r="LE50">
        <v>2.1086609999999999E-2</v>
      </c>
      <c r="LF50">
        <v>0.4503008</v>
      </c>
      <c r="LG50">
        <v>15.46388</v>
      </c>
      <c r="LH50">
        <v>3.4157749999999997E-5</v>
      </c>
      <c r="LI50">
        <v>1.991451E-2</v>
      </c>
      <c r="LJ50">
        <v>0.45029710000000001</v>
      </c>
      <c r="LK50">
        <v>14.770339999999999</v>
      </c>
      <c r="LL50">
        <v>3.2542519999999997E-5</v>
      </c>
      <c r="LM50">
        <v>1.8968430000000001E-2</v>
      </c>
      <c r="LN50">
        <v>0.45028859999999998</v>
      </c>
      <c r="LO50">
        <v>14.213570000000001</v>
      </c>
      <c r="LP50">
        <v>3.1163279999999999E-5</v>
      </c>
      <c r="LQ50">
        <v>1.8164489999999998E-2</v>
      </c>
      <c r="LR50">
        <v>0.45020700000000002</v>
      </c>
      <c r="LS50">
        <v>14.58104</v>
      </c>
      <c r="LT50">
        <v>2.9928230000000001E-5</v>
      </c>
      <c r="LU50">
        <v>1.744977E-2</v>
      </c>
      <c r="LV50">
        <v>0.45004080000000002</v>
      </c>
      <c r="LW50">
        <v>15.4054</v>
      </c>
      <c r="LX50">
        <v>2.8913189999999999E-5</v>
      </c>
      <c r="LY50">
        <v>1.6858149999999999E-2</v>
      </c>
      <c r="LZ50">
        <v>0.44978820000000003</v>
      </c>
      <c r="MA50">
        <v>16.76268</v>
      </c>
      <c r="MB50">
        <v>2.8441359999999999E-5</v>
      </c>
      <c r="MC50">
        <v>1.6569549999999999E-2</v>
      </c>
      <c r="MD50">
        <v>0.44945499999999999</v>
      </c>
      <c r="ME50">
        <v>18.141829999999999</v>
      </c>
      <c r="MF50">
        <v>2.828121E-5</v>
      </c>
      <c r="MG50">
        <v>1.6488610000000001E-2</v>
      </c>
      <c r="MH50">
        <v>0.44908969999999998</v>
      </c>
      <c r="MI50">
        <v>18.849530000000001</v>
      </c>
      <c r="MJ50">
        <v>2.7957300000000001E-5</v>
      </c>
      <c r="MK50">
        <v>1.633008E-2</v>
      </c>
      <c r="ML50">
        <v>0.448681</v>
      </c>
      <c r="MM50">
        <v>18.310199999999998</v>
      </c>
      <c r="MN50">
        <v>2.7351410000000001E-5</v>
      </c>
      <c r="MO50">
        <v>1.6008399999999999E-2</v>
      </c>
      <c r="MP50">
        <v>0.44828980000000002</v>
      </c>
      <c r="MQ50">
        <v>17.361070000000002</v>
      </c>
      <c r="MR50">
        <v>2.6531200000000001E-5</v>
      </c>
      <c r="MS50">
        <v>1.555454E-2</v>
      </c>
      <c r="MT50">
        <v>0.44787310000000002</v>
      </c>
      <c r="MU50">
        <v>16.062999999999999</v>
      </c>
      <c r="MV50">
        <v>2.5637639999999999E-5</v>
      </c>
      <c r="MW50">
        <v>1.5048829999999999E-2</v>
      </c>
      <c r="MX50">
        <v>0.44746279999999999</v>
      </c>
      <c r="MY50">
        <v>15.251659999999999</v>
      </c>
      <c r="MZ50">
        <v>2.471389E-5</v>
      </c>
      <c r="NA50">
        <v>1.4523960000000001E-2</v>
      </c>
      <c r="NB50">
        <v>0.44704179999999999</v>
      </c>
      <c r="NC50">
        <v>15.18294</v>
      </c>
      <c r="ND50">
        <v>2.3815380000000001E-5</v>
      </c>
      <c r="NE50">
        <v>1.400831E-2</v>
      </c>
      <c r="NF50">
        <v>0.44704179999999999</v>
      </c>
      <c r="NG50">
        <v>15.18294</v>
      </c>
      <c r="NH50">
        <v>2.3815380000000001E-5</v>
      </c>
      <c r="NI50">
        <v>1.400831E-2</v>
      </c>
      <c r="NJ50">
        <v>0.44704179999999999</v>
      </c>
      <c r="NK50">
        <v>15.18294</v>
      </c>
      <c r="NL50">
        <v>2.3815380000000001E-5</v>
      </c>
      <c r="NM50">
        <v>1.400831E-2</v>
      </c>
      <c r="NN50">
        <v>0.44704179999999999</v>
      </c>
      <c r="NO50">
        <v>15.18294</v>
      </c>
      <c r="NP50">
        <v>2.3815380000000001E-5</v>
      </c>
      <c r="NQ50">
        <v>1.400831E-2</v>
      </c>
      <c r="NR50">
        <v>0.44704179999999999</v>
      </c>
      <c r="NS50">
        <v>15.18294</v>
      </c>
      <c r="NT50">
        <v>2.3815380000000001E-5</v>
      </c>
      <c r="NU50">
        <v>1.400831E-2</v>
      </c>
      <c r="NV50">
        <v>0.44704179999999999</v>
      </c>
      <c r="NW50">
        <v>15.18294</v>
      </c>
      <c r="NX50">
        <v>2.3815380000000001E-5</v>
      </c>
      <c r="NY50">
        <v>1.400831E-2</v>
      </c>
      <c r="NZ50">
        <v>0.44704179999999999</v>
      </c>
      <c r="OA50">
        <v>15.18294</v>
      </c>
      <c r="OB50">
        <v>2.3815380000000001E-5</v>
      </c>
      <c r="OC50">
        <v>1.400831E-2</v>
      </c>
      <c r="OD50">
        <v>0.44704179999999999</v>
      </c>
      <c r="OE50">
        <v>15.18294</v>
      </c>
      <c r="OF50">
        <v>2.3815380000000001E-5</v>
      </c>
      <c r="OG50">
        <v>1.400831E-2</v>
      </c>
      <c r="OH50">
        <v>0.44704179999999999</v>
      </c>
      <c r="OI50">
        <v>15.18294</v>
      </c>
      <c r="OJ50">
        <v>2.3815380000000001E-5</v>
      </c>
      <c r="OK50">
        <v>1.400831E-2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0.7240202</v>
      </c>
      <c r="G51">
        <v>14.98244</v>
      </c>
      <c r="H51" s="1">
        <v>0.41945939999999998</v>
      </c>
      <c r="I51">
        <v>99.022509999999997</v>
      </c>
      <c r="J51">
        <v>0.72243329999999994</v>
      </c>
      <c r="K51">
        <v>15.53542</v>
      </c>
      <c r="L51">
        <v>179.12989999999999</v>
      </c>
      <c r="M51">
        <v>54303.86</v>
      </c>
      <c r="N51">
        <v>0.72078690000000001</v>
      </c>
      <c r="O51">
        <v>16.263349999999999</v>
      </c>
      <c r="P51">
        <v>113.62869999999999</v>
      </c>
      <c r="Q51">
        <v>39082.25</v>
      </c>
      <c r="R51">
        <v>0.71910909999999995</v>
      </c>
      <c r="S51">
        <v>17.17229</v>
      </c>
      <c r="T51">
        <v>7.2933070000000004</v>
      </c>
      <c r="U51">
        <v>2671.3829999999998</v>
      </c>
      <c r="V51">
        <v>0.71739909999999996</v>
      </c>
      <c r="W51">
        <v>18.037579999999998</v>
      </c>
      <c r="X51">
        <v>0.23608019999999999</v>
      </c>
      <c r="Y51">
        <v>85.049639999999997</v>
      </c>
      <c r="Z51">
        <v>0.71570319999999998</v>
      </c>
      <c r="AA51">
        <v>17.883759999999999</v>
      </c>
      <c r="AB51">
        <v>7.4504150000000005E-2</v>
      </c>
      <c r="AC51">
        <v>24.234000000000002</v>
      </c>
      <c r="AD51">
        <v>0.71394709999999995</v>
      </c>
      <c r="AE51">
        <v>17.017779999999998</v>
      </c>
      <c r="AF51" s="1">
        <v>6.5252060000000001E-2</v>
      </c>
      <c r="AG51">
        <v>21.134679999999999</v>
      </c>
      <c r="AH51">
        <v>0.71214770000000005</v>
      </c>
      <c r="AI51">
        <v>16.158059999999999</v>
      </c>
      <c r="AJ51" s="1">
        <v>5.8703329999999998E-2</v>
      </c>
      <c r="AK51" s="1">
        <v>19.026579999999999</v>
      </c>
      <c r="AL51">
        <v>0.71010879999999998</v>
      </c>
      <c r="AM51">
        <v>15.313940000000001</v>
      </c>
      <c r="AN51" s="1">
        <v>5.2942129999999997E-2</v>
      </c>
      <c r="AO51" s="1">
        <v>17.176069999999999</v>
      </c>
      <c r="AP51">
        <v>0.70721940000000005</v>
      </c>
      <c r="AQ51">
        <v>15.45355</v>
      </c>
      <c r="AR51" s="1">
        <v>4.8567819999999998E-2</v>
      </c>
      <c r="AS51" s="1">
        <v>15.75742</v>
      </c>
      <c r="AT51">
        <v>0.70247550000000003</v>
      </c>
      <c r="AU51">
        <v>16.202629999999999</v>
      </c>
      <c r="AV51" s="1">
        <v>5.051891E-2</v>
      </c>
      <c r="AW51" s="1">
        <v>16.373010000000001</v>
      </c>
      <c r="AX51">
        <v>0.69696939999999996</v>
      </c>
      <c r="AY51">
        <v>17.081759999999999</v>
      </c>
      <c r="AZ51" s="1">
        <v>5.4275049999999998E-2</v>
      </c>
      <c r="BA51" s="1">
        <v>17.712060000000001</v>
      </c>
      <c r="BB51">
        <v>0.69088470000000002</v>
      </c>
      <c r="BC51">
        <v>17.918790000000001</v>
      </c>
      <c r="BD51" s="1">
        <v>5.3310759999999999E-2</v>
      </c>
      <c r="BE51" s="1">
        <v>17.541869999999999</v>
      </c>
      <c r="BF51">
        <v>0.68464590000000003</v>
      </c>
      <c r="BG51">
        <v>17.75667</v>
      </c>
      <c r="BH51" s="1">
        <v>4.935171E-2</v>
      </c>
      <c r="BI51" s="1">
        <v>16.354520000000001</v>
      </c>
      <c r="BJ51">
        <v>0.67825009999999997</v>
      </c>
      <c r="BK51">
        <v>17.031870000000001</v>
      </c>
      <c r="BL51" s="1">
        <v>4.4238590000000001E-2</v>
      </c>
      <c r="BM51" s="1">
        <v>14.757070000000001</v>
      </c>
      <c r="BN51">
        <v>0.67156459999999996</v>
      </c>
      <c r="BO51">
        <v>16.229240000000001</v>
      </c>
      <c r="BP51" s="1">
        <v>3.90473E-2</v>
      </c>
      <c r="BQ51" s="1">
        <v>13.107329999999999</v>
      </c>
      <c r="BR51">
        <v>0.66467330000000002</v>
      </c>
      <c r="BS51">
        <v>15.471450000000001</v>
      </c>
      <c r="BT51" s="1">
        <v>3.4505010000000003E-2</v>
      </c>
      <c r="BU51" s="1">
        <v>11.65414</v>
      </c>
      <c r="BV51">
        <v>0.65724899999999997</v>
      </c>
      <c r="BW51">
        <v>15.108980000000001</v>
      </c>
      <c r="BX51" s="1">
        <v>3.0375559999999999E-2</v>
      </c>
      <c r="BY51" s="1">
        <v>10.33432</v>
      </c>
      <c r="BZ51">
        <v>0.64958970000000005</v>
      </c>
      <c r="CA51">
        <v>15.632</v>
      </c>
      <c r="CB51" s="1">
        <v>2.6737919999999998E-2</v>
      </c>
      <c r="CC51" s="1">
        <v>9.1622830000000004</v>
      </c>
      <c r="CD51">
        <v>0.64167949999999996</v>
      </c>
      <c r="CE51">
        <v>16.086469999999998</v>
      </c>
      <c r="CF51" s="1">
        <v>2.3464749999999999E-2</v>
      </c>
      <c r="CG51" s="1">
        <v>8.1055229999999998</v>
      </c>
      <c r="CH51">
        <v>0.63343700000000003</v>
      </c>
      <c r="CI51">
        <v>16.518889999999999</v>
      </c>
      <c r="CJ51" s="1">
        <v>2.0522490000000001E-2</v>
      </c>
      <c r="CK51" s="1">
        <v>7.147621</v>
      </c>
      <c r="CL51">
        <v>0.6249441</v>
      </c>
      <c r="CM51">
        <v>16.44463</v>
      </c>
      <c r="CN51" s="1">
        <v>1.7978190000000002E-2</v>
      </c>
      <c r="CO51" s="1">
        <v>6.3164610000000003</v>
      </c>
      <c r="CP51">
        <v>0.61609659999999999</v>
      </c>
      <c r="CQ51">
        <v>16.05574</v>
      </c>
      <c r="CR51" s="1">
        <v>1.5708360000000001E-2</v>
      </c>
      <c r="CS51" s="1">
        <v>5.5715430000000001</v>
      </c>
      <c r="CT51">
        <v>0.60827629999999999</v>
      </c>
      <c r="CU51">
        <v>15.406929999999999</v>
      </c>
      <c r="CV51" s="1">
        <v>1.3704859999999999E-2</v>
      </c>
      <c r="CW51" s="1">
        <v>4.8992719999999998</v>
      </c>
      <c r="CX51">
        <v>0.60011080000000006</v>
      </c>
      <c r="CY51">
        <v>14.7136</v>
      </c>
      <c r="CZ51" s="1">
        <v>1.1990199999999999E-2</v>
      </c>
      <c r="DA51" s="1">
        <v>4.3203690000000003</v>
      </c>
      <c r="DB51">
        <v>0.59173549999999997</v>
      </c>
      <c r="DC51">
        <v>14.456580000000001</v>
      </c>
      <c r="DD51" s="1">
        <v>1.0563589999999999E-2</v>
      </c>
      <c r="DE51" s="1">
        <v>3.8371219999999999</v>
      </c>
      <c r="DF51">
        <v>0.58311519999999994</v>
      </c>
      <c r="DG51">
        <v>14.81156</v>
      </c>
      <c r="DH51" s="1">
        <v>9.2135089999999999E-3</v>
      </c>
      <c r="DI51" s="1">
        <v>3.3769979999999999</v>
      </c>
      <c r="DJ51">
        <v>0.57417039999999997</v>
      </c>
      <c r="DK51">
        <v>15.25311</v>
      </c>
      <c r="DL51" s="1">
        <v>7.9974590000000002E-3</v>
      </c>
      <c r="DM51" s="1">
        <v>2.958215</v>
      </c>
      <c r="DN51">
        <v>0.56507289999999999</v>
      </c>
      <c r="DO51">
        <v>15.938980000000001</v>
      </c>
      <c r="DP51" s="1">
        <v>6.9311329999999999E-3</v>
      </c>
      <c r="DQ51" s="1">
        <v>2.5877699999999999</v>
      </c>
      <c r="DR51">
        <v>0.55576060000000005</v>
      </c>
      <c r="DS51">
        <v>16.081250000000001</v>
      </c>
      <c r="DT51" s="1">
        <v>6.0184100000000001E-3</v>
      </c>
      <c r="DU51" s="1">
        <v>2.2689170000000001</v>
      </c>
      <c r="DV51">
        <v>0.54586040000000002</v>
      </c>
      <c r="DW51">
        <v>15.88288</v>
      </c>
      <c r="DX51" s="1">
        <v>5.2086160000000001E-3</v>
      </c>
      <c r="DY51" s="1">
        <v>1.985341</v>
      </c>
      <c r="DZ51">
        <v>0.53554579999999996</v>
      </c>
      <c r="EA51">
        <v>15.42544</v>
      </c>
      <c r="EB51" s="1">
        <v>4.4940500000000003E-3</v>
      </c>
      <c r="EC51" s="1">
        <v>1.7332160000000001</v>
      </c>
      <c r="ED51">
        <v>0.52559080000000002</v>
      </c>
      <c r="EE51">
        <v>14.770759999999999</v>
      </c>
      <c r="EF51" s="1">
        <v>3.8824710000000002E-3</v>
      </c>
      <c r="EG51" s="1">
        <v>1.5143489999999999</v>
      </c>
      <c r="EH51">
        <v>0.51696989999999998</v>
      </c>
      <c r="EI51">
        <v>14.81786</v>
      </c>
      <c r="EJ51" s="1">
        <v>3.3686219999999999E-3</v>
      </c>
      <c r="EK51" s="1">
        <v>1.326713</v>
      </c>
      <c r="EL51">
        <v>0.50911130000000004</v>
      </c>
      <c r="EM51">
        <v>15.217599999999999</v>
      </c>
      <c r="EN51" s="1">
        <v>2.8937160000000002E-3</v>
      </c>
      <c r="EO51" s="1">
        <v>1.150722</v>
      </c>
      <c r="EP51">
        <v>0.50166980000000005</v>
      </c>
      <c r="EQ51">
        <v>15.78594</v>
      </c>
      <c r="ER51" s="1">
        <v>2.3827779999999999E-3</v>
      </c>
      <c r="ES51" s="1">
        <v>0.95736869999999996</v>
      </c>
      <c r="ET51">
        <v>0.49459370000000002</v>
      </c>
      <c r="EU51">
        <v>16.65587</v>
      </c>
      <c r="EV51" s="1">
        <v>1.8913549999999999E-3</v>
      </c>
      <c r="EW51" s="1">
        <v>0.76659739999999998</v>
      </c>
      <c r="EX51">
        <v>0.4878614</v>
      </c>
      <c r="EY51">
        <v>16.95824</v>
      </c>
      <c r="EZ51" s="1">
        <v>1.5203860000000001E-3</v>
      </c>
      <c r="FA51" s="1">
        <v>0.62041239999999998</v>
      </c>
      <c r="FB51">
        <v>0.48112460000000001</v>
      </c>
      <c r="FC51">
        <v>16.329979999999999</v>
      </c>
      <c r="FD51" s="1">
        <v>1.2552609999999999E-3</v>
      </c>
      <c r="FE51" s="1">
        <v>0.51584700000000006</v>
      </c>
      <c r="FF51">
        <v>0.47439769999999998</v>
      </c>
      <c r="FG51">
        <v>15.545</v>
      </c>
      <c r="FH51" s="1">
        <v>1.061885E-3</v>
      </c>
      <c r="FI51" s="1">
        <v>0.43946350000000001</v>
      </c>
      <c r="FJ51">
        <v>0.46765099999999998</v>
      </c>
      <c r="FK51">
        <v>14.71814</v>
      </c>
      <c r="FL51" s="1">
        <v>9.1652659999999996E-4</v>
      </c>
      <c r="FM51" s="1">
        <v>0.3821909</v>
      </c>
      <c r="FN51">
        <v>0.46145979999999998</v>
      </c>
      <c r="FO51">
        <v>14.73855</v>
      </c>
      <c r="FP51" s="1">
        <v>8.0462730000000003E-4</v>
      </c>
      <c r="FQ51" s="1">
        <v>0.33781159999999999</v>
      </c>
      <c r="FR51">
        <v>0.45662639999999999</v>
      </c>
      <c r="FS51">
        <v>15.104710000000001</v>
      </c>
      <c r="FT51" s="1">
        <v>7.11238E-4</v>
      </c>
      <c r="FU51" s="1">
        <v>0.3004117</v>
      </c>
      <c r="FV51">
        <v>0.45318589999999997</v>
      </c>
      <c r="FW51">
        <v>16.046659999999999</v>
      </c>
      <c r="FX51" s="1">
        <v>5.8497539999999998E-4</v>
      </c>
      <c r="FY51" s="1">
        <v>0.24865809999999999</v>
      </c>
      <c r="FZ51">
        <v>0.45081349999999998</v>
      </c>
      <c r="GA51">
        <v>17.229130000000001</v>
      </c>
      <c r="GB51" s="1">
        <v>4.3726410000000001E-4</v>
      </c>
      <c r="GC51" s="1">
        <v>0.18652949999999999</v>
      </c>
      <c r="GD51">
        <v>0.4491329</v>
      </c>
      <c r="GE51">
        <v>17.637530000000002</v>
      </c>
      <c r="GF51" s="1">
        <v>3.2003259999999998E-4</v>
      </c>
      <c r="GG51" s="1">
        <v>0.1363885</v>
      </c>
      <c r="GH51">
        <v>0.44783329999999999</v>
      </c>
      <c r="GI51">
        <v>17.102229999999999</v>
      </c>
      <c r="GJ51" s="1">
        <v>2.4611110000000001E-4</v>
      </c>
      <c r="GK51" s="1">
        <v>0.1045557</v>
      </c>
      <c r="GL51">
        <v>0.44677450000000002</v>
      </c>
      <c r="GM51">
        <v>16.140070000000001</v>
      </c>
      <c r="GN51" s="1">
        <v>2.028E-4</v>
      </c>
      <c r="GO51" s="1">
        <v>8.5853620000000005E-2</v>
      </c>
      <c r="GP51">
        <v>0.44583830000000002</v>
      </c>
      <c r="GQ51">
        <v>14.948510000000001</v>
      </c>
      <c r="GR51" s="1">
        <v>1.766076E-4</v>
      </c>
      <c r="GS51" s="1">
        <v>7.4537969999999995E-2</v>
      </c>
      <c r="GT51">
        <v>0.44505159999999999</v>
      </c>
      <c r="GU51">
        <v>14.75342</v>
      </c>
      <c r="GV51" s="1">
        <v>1.5931880000000001E-4</v>
      </c>
      <c r="GW51" s="1">
        <v>6.7049090000000006E-2</v>
      </c>
      <c r="GX51">
        <v>0.44449250000000001</v>
      </c>
      <c r="GY51">
        <v>14.98691</v>
      </c>
      <c r="GZ51" s="1">
        <v>1.4613439999999999E-4</v>
      </c>
      <c r="HA51" s="1">
        <v>6.1359160000000003E-2</v>
      </c>
      <c r="HB51">
        <v>0.44414779999999998</v>
      </c>
      <c r="HC51">
        <v>15.9293</v>
      </c>
      <c r="HD51" s="1">
        <v>1.322618E-4</v>
      </c>
      <c r="HE51" s="1">
        <v>5.5443220000000001E-2</v>
      </c>
      <c r="HF51">
        <v>0.44395279999999998</v>
      </c>
      <c r="HG51">
        <v>17.038139999999999</v>
      </c>
      <c r="HH51" s="1">
        <v>1.171567E-4</v>
      </c>
      <c r="HI51" s="1">
        <v>4.8990300000000001E-2</v>
      </c>
      <c r="HJ51">
        <v>0.44383840000000002</v>
      </c>
      <c r="HK51">
        <v>17.491689999999998</v>
      </c>
      <c r="HL51" s="1">
        <v>1.045083E-4</v>
      </c>
      <c r="HM51" s="1">
        <v>4.3541129999999997E-2</v>
      </c>
      <c r="HN51">
        <v>0.44379079999999999</v>
      </c>
      <c r="HO51">
        <v>16.88785</v>
      </c>
      <c r="HP51">
        <v>9.5261619999999997E-5</v>
      </c>
      <c r="HQ51" s="1">
        <v>3.9537740000000002E-2</v>
      </c>
      <c r="HR51">
        <v>0.44375219999999999</v>
      </c>
      <c r="HS51">
        <v>15.86998</v>
      </c>
      <c r="HT51">
        <v>8.8570020000000002E-5</v>
      </c>
      <c r="HU51" s="1">
        <v>3.6619659999999998E-2</v>
      </c>
      <c r="HV51">
        <v>0.44376490000000002</v>
      </c>
      <c r="HW51">
        <v>14.65971</v>
      </c>
      <c r="HX51">
        <v>8.3331320000000001E-5</v>
      </c>
      <c r="HY51" s="1">
        <v>3.4327410000000003E-2</v>
      </c>
      <c r="HZ51">
        <v>0.44392959999999998</v>
      </c>
      <c r="IA51">
        <v>14.30635</v>
      </c>
      <c r="IB51">
        <v>7.8922339999999998E-5</v>
      </c>
      <c r="IC51" s="1">
        <v>3.2393640000000001E-2</v>
      </c>
      <c r="ID51">
        <v>0.4443993</v>
      </c>
      <c r="IE51">
        <v>13.717689999999999</v>
      </c>
      <c r="IF51">
        <v>7.444254E-5</v>
      </c>
      <c r="IG51" s="1">
        <v>3.0458240000000001E-2</v>
      </c>
      <c r="IH51">
        <v>0.44514949999999998</v>
      </c>
      <c r="II51">
        <v>14.541930000000001</v>
      </c>
      <c r="IJ51">
        <v>6.6948579999999997E-5</v>
      </c>
      <c r="IK51" s="1">
        <v>2.7347300000000001E-2</v>
      </c>
      <c r="IL51">
        <v>0.44613370000000002</v>
      </c>
      <c r="IM51">
        <v>15.47536</v>
      </c>
      <c r="IN51">
        <v>5.6783300000000002E-5</v>
      </c>
      <c r="IO51">
        <v>2.312583E-2</v>
      </c>
      <c r="IP51">
        <v>0.4472526</v>
      </c>
      <c r="IQ51">
        <v>15.86117</v>
      </c>
      <c r="IR51">
        <v>4.8137270000000002E-5</v>
      </c>
      <c r="IS51">
        <v>1.9504629999999998E-2</v>
      </c>
      <c r="IT51">
        <v>0.44843650000000002</v>
      </c>
      <c r="IU51">
        <v>15.56452</v>
      </c>
      <c r="IV51">
        <v>4.2479340000000001E-5</v>
      </c>
      <c r="IW51">
        <v>1.7115740000000001E-2</v>
      </c>
      <c r="IX51">
        <v>0.44964159999999997</v>
      </c>
      <c r="IY51">
        <v>15.056760000000001</v>
      </c>
      <c r="IZ51">
        <v>3.9044739999999998E-5</v>
      </c>
      <c r="JA51">
        <v>1.5652989999999999E-2</v>
      </c>
      <c r="JB51">
        <v>0.45083499999999999</v>
      </c>
      <c r="JC51">
        <v>14.480180000000001</v>
      </c>
      <c r="JD51">
        <v>3.680252E-5</v>
      </c>
      <c r="JE51">
        <v>1.4691940000000001E-2</v>
      </c>
      <c r="JF51">
        <v>0.45181900000000003</v>
      </c>
      <c r="JG51">
        <v>14.79044</v>
      </c>
      <c r="JH51">
        <v>3.5113420000000003E-5</v>
      </c>
      <c r="JI51">
        <v>1.3970150000000001E-2</v>
      </c>
      <c r="JJ51">
        <v>0.45243949999999999</v>
      </c>
      <c r="JK51">
        <v>15.477600000000001</v>
      </c>
      <c r="JL51">
        <v>3.4415310000000003E-5</v>
      </c>
      <c r="JM51">
        <v>1.363761E-2</v>
      </c>
      <c r="JN51">
        <v>0.4526657</v>
      </c>
      <c r="JO51">
        <v>16.738309999999998</v>
      </c>
      <c r="JP51">
        <v>3.727919E-5</v>
      </c>
      <c r="JQ51">
        <v>1.469348E-2</v>
      </c>
      <c r="JR51">
        <v>0.45262190000000002</v>
      </c>
      <c r="JS51">
        <v>18.161449999999999</v>
      </c>
      <c r="JT51">
        <v>4.2997590000000002E-5</v>
      </c>
      <c r="JU51">
        <v>1.693122E-2</v>
      </c>
      <c r="JV51">
        <v>0.4524088</v>
      </c>
      <c r="JW51">
        <v>18.714690000000001</v>
      </c>
      <c r="JX51">
        <v>4.748059E-5</v>
      </c>
      <c r="JY51">
        <v>1.8731290000000001E-2</v>
      </c>
      <c r="JZ51">
        <v>0.45211040000000002</v>
      </c>
      <c r="KA51">
        <v>18.14602</v>
      </c>
      <c r="KB51">
        <v>4.9329719999999998E-5</v>
      </c>
      <c r="KC51">
        <v>1.949445E-2</v>
      </c>
      <c r="KD51">
        <v>0.4517408</v>
      </c>
      <c r="KE51">
        <v>17.084700000000002</v>
      </c>
      <c r="KF51">
        <v>4.9231670000000003E-5</v>
      </c>
      <c r="KG51">
        <v>1.9480629999999999E-2</v>
      </c>
      <c r="KH51">
        <v>0.45137090000000002</v>
      </c>
      <c r="KI51">
        <v>15.69591</v>
      </c>
      <c r="KJ51">
        <v>4.8110440000000002E-5</v>
      </c>
      <c r="KK51">
        <v>1.905101E-2</v>
      </c>
      <c r="KL51">
        <v>0.45101859999999999</v>
      </c>
      <c r="KM51">
        <v>15.02473</v>
      </c>
      <c r="KN51">
        <v>4.6516340000000003E-5</v>
      </c>
      <c r="KO51">
        <v>1.843299E-2</v>
      </c>
      <c r="KP51">
        <v>0.45077990000000001</v>
      </c>
      <c r="KQ51">
        <v>14.83038</v>
      </c>
      <c r="KR51">
        <v>4.4616090000000001E-5</v>
      </c>
      <c r="KS51">
        <v>1.7691129999999999E-2</v>
      </c>
      <c r="KT51">
        <v>0.45061319999999999</v>
      </c>
      <c r="KU51">
        <v>15.05383</v>
      </c>
      <c r="KV51">
        <v>4.210446E-5</v>
      </c>
      <c r="KW51">
        <v>1.6711549999999999E-2</v>
      </c>
      <c r="KX51">
        <v>0.45052910000000002</v>
      </c>
      <c r="KY51">
        <v>15.64437</v>
      </c>
      <c r="KZ51">
        <v>3.9154070000000003E-5</v>
      </c>
      <c r="LA51">
        <v>1.5547689999999999E-2</v>
      </c>
      <c r="LB51">
        <v>0.45047310000000002</v>
      </c>
      <c r="LC51">
        <v>15.807919999999999</v>
      </c>
      <c r="LD51">
        <v>3.6516290000000001E-5</v>
      </c>
      <c r="LE51">
        <v>1.4500280000000001E-2</v>
      </c>
      <c r="LF51">
        <v>0.45044669999999998</v>
      </c>
      <c r="LG51">
        <v>15.51052</v>
      </c>
      <c r="LH51">
        <v>3.4447440000000001E-5</v>
      </c>
      <c r="LI51">
        <v>1.3678650000000001E-2</v>
      </c>
      <c r="LJ51">
        <v>0.45043450000000002</v>
      </c>
      <c r="LK51">
        <v>14.835039999999999</v>
      </c>
      <c r="LL51">
        <v>3.278192E-5</v>
      </c>
      <c r="LM51">
        <v>1.301893E-2</v>
      </c>
      <c r="LN51">
        <v>0.45042539999999998</v>
      </c>
      <c r="LO51">
        <v>14.27801</v>
      </c>
      <c r="LP51">
        <v>3.137243E-5</v>
      </c>
      <c r="LQ51">
        <v>1.246182E-2</v>
      </c>
      <c r="LR51">
        <v>0.45035760000000002</v>
      </c>
      <c r="LS51">
        <v>14.63007</v>
      </c>
      <c r="LT51">
        <v>3.0114169999999998E-5</v>
      </c>
      <c r="LU51">
        <v>1.196703E-2</v>
      </c>
      <c r="LV51">
        <v>0.45020080000000001</v>
      </c>
      <c r="LW51">
        <v>15.42614</v>
      </c>
      <c r="LX51">
        <v>2.9047159999999999E-5</v>
      </c>
      <c r="LY51">
        <v>1.1548249999999999E-2</v>
      </c>
      <c r="LZ51">
        <v>0.44994689999999998</v>
      </c>
      <c r="MA51">
        <v>16.76275</v>
      </c>
      <c r="MB51">
        <v>2.8480929999999999E-5</v>
      </c>
      <c r="MC51">
        <v>1.1324890000000001E-2</v>
      </c>
      <c r="MD51">
        <v>0.44962010000000002</v>
      </c>
      <c r="ME51">
        <v>18.12724</v>
      </c>
      <c r="MF51">
        <v>2.8304139999999998E-5</v>
      </c>
      <c r="MG51">
        <v>1.126305E-2</v>
      </c>
      <c r="MH51">
        <v>0.44925809999999999</v>
      </c>
      <c r="MI51">
        <v>18.86111</v>
      </c>
      <c r="MJ51">
        <v>2.8020139999999999E-5</v>
      </c>
      <c r="MK51">
        <v>1.1163340000000001E-2</v>
      </c>
      <c r="ML51">
        <v>0.44887369999999999</v>
      </c>
      <c r="MM51">
        <v>18.36383</v>
      </c>
      <c r="MN51">
        <v>2.7458830000000001E-5</v>
      </c>
      <c r="MO51">
        <v>1.095351E-2</v>
      </c>
      <c r="MP51">
        <v>0.4484689</v>
      </c>
      <c r="MQ51">
        <v>17.469380000000001</v>
      </c>
      <c r="MR51">
        <v>2.6664649999999999E-5</v>
      </c>
      <c r="MS51">
        <v>1.0648990000000001E-2</v>
      </c>
      <c r="MT51">
        <v>0.44805210000000001</v>
      </c>
      <c r="MU51">
        <v>16.206489999999999</v>
      </c>
      <c r="MV51">
        <v>2.577782E-5</v>
      </c>
      <c r="MW51">
        <v>1.030359E-2</v>
      </c>
      <c r="MX51">
        <v>0.44764229999999999</v>
      </c>
      <c r="MY51">
        <v>15.38898</v>
      </c>
      <c r="MZ51">
        <v>2.4859029999999999E-5</v>
      </c>
      <c r="NA51">
        <v>9.9450170000000004E-3</v>
      </c>
      <c r="NB51">
        <v>0.44722299999999998</v>
      </c>
      <c r="NC51">
        <v>15.256740000000001</v>
      </c>
      <c r="ND51">
        <v>2.3953139999999999E-5</v>
      </c>
      <c r="NE51">
        <v>9.5894020000000003E-3</v>
      </c>
      <c r="NF51">
        <v>0.44722299999999998</v>
      </c>
      <c r="NG51">
        <v>15.256740000000001</v>
      </c>
      <c r="NH51">
        <v>2.3953139999999999E-5</v>
      </c>
      <c r="NI51">
        <v>9.5894020000000003E-3</v>
      </c>
      <c r="NJ51">
        <v>0.44722299999999998</v>
      </c>
      <c r="NK51">
        <v>15.256740000000001</v>
      </c>
      <c r="NL51">
        <v>2.3953139999999999E-5</v>
      </c>
      <c r="NM51">
        <v>9.5894020000000003E-3</v>
      </c>
      <c r="NN51">
        <v>0.44722299999999998</v>
      </c>
      <c r="NO51">
        <v>15.256740000000001</v>
      </c>
      <c r="NP51">
        <v>2.3953139999999999E-5</v>
      </c>
      <c r="NQ51">
        <v>9.5894020000000003E-3</v>
      </c>
      <c r="NR51">
        <v>0.44722299999999998</v>
      </c>
      <c r="NS51">
        <v>15.256740000000001</v>
      </c>
      <c r="NT51">
        <v>2.3953139999999999E-5</v>
      </c>
      <c r="NU51">
        <v>9.5894020000000003E-3</v>
      </c>
      <c r="NV51">
        <v>0.44722299999999998</v>
      </c>
      <c r="NW51">
        <v>15.256740000000001</v>
      </c>
      <c r="NX51">
        <v>2.3953139999999999E-5</v>
      </c>
      <c r="NY51">
        <v>9.5894020000000003E-3</v>
      </c>
      <c r="NZ51">
        <v>0.44722299999999998</v>
      </c>
      <c r="OA51">
        <v>15.256740000000001</v>
      </c>
      <c r="OB51">
        <v>2.3953139999999999E-5</v>
      </c>
      <c r="OC51">
        <v>9.5894020000000003E-3</v>
      </c>
      <c r="OD51">
        <v>0.44722299999999998</v>
      </c>
      <c r="OE51">
        <v>15.256740000000001</v>
      </c>
      <c r="OF51">
        <v>2.3953139999999999E-5</v>
      </c>
      <c r="OG51">
        <v>9.5894020000000003E-3</v>
      </c>
      <c r="OH51">
        <v>0.44722299999999998</v>
      </c>
      <c r="OI51">
        <v>15.256740000000001</v>
      </c>
      <c r="OJ51">
        <v>2.3953139999999999E-5</v>
      </c>
      <c r="OK51">
        <v>9.5894020000000003E-3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1.15198</v>
      </c>
      <c r="G52">
        <v>15.00966</v>
      </c>
      <c r="H52" s="1">
        <v>0.15416289999999999</v>
      </c>
      <c r="I52">
        <v>25.820799999999998</v>
      </c>
      <c r="J52">
        <v>1.1527449999999999</v>
      </c>
      <c r="K52">
        <v>15.55172</v>
      </c>
      <c r="L52">
        <v>156.2013</v>
      </c>
      <c r="M52">
        <v>37807.440000000002</v>
      </c>
      <c r="N52">
        <v>1.153505</v>
      </c>
      <c r="O52">
        <v>16.266480000000001</v>
      </c>
      <c r="P52">
        <v>131.1437</v>
      </c>
      <c r="Q52">
        <v>36460.01</v>
      </c>
      <c r="R52">
        <v>1.154242</v>
      </c>
      <c r="S52">
        <v>17.167190000000002</v>
      </c>
      <c r="T52">
        <v>9.6956330000000008</v>
      </c>
      <c r="U52">
        <v>2886.02</v>
      </c>
      <c r="V52">
        <v>1.155008</v>
      </c>
      <c r="W52">
        <v>18.056170000000002</v>
      </c>
      <c r="X52">
        <v>0.30484879999999998</v>
      </c>
      <c r="Y52">
        <v>90.341319999999996</v>
      </c>
      <c r="Z52">
        <v>1.1558790000000001</v>
      </c>
      <c r="AA52">
        <v>17.939070000000001</v>
      </c>
      <c r="AB52">
        <v>7.6095469999999998E-2</v>
      </c>
      <c r="AC52">
        <v>20.060880000000001</v>
      </c>
      <c r="AD52">
        <v>1.156728</v>
      </c>
      <c r="AE52">
        <v>17.063639999999999</v>
      </c>
      <c r="AF52" s="1">
        <v>6.5811400000000006E-2</v>
      </c>
      <c r="AG52">
        <v>17.204270000000001</v>
      </c>
      <c r="AH52">
        <v>1.1575139999999999</v>
      </c>
      <c r="AI52">
        <v>16.21583</v>
      </c>
      <c r="AJ52" s="1">
        <v>5.919336E-2</v>
      </c>
      <c r="AK52" s="1">
        <v>15.46059</v>
      </c>
      <c r="AL52">
        <v>1.1581349999999999</v>
      </c>
      <c r="AM52">
        <v>15.379200000000001</v>
      </c>
      <c r="AN52" s="1">
        <v>5.3372530000000001E-2</v>
      </c>
      <c r="AO52" s="1">
        <v>13.930960000000001</v>
      </c>
      <c r="AP52">
        <v>1.158299</v>
      </c>
      <c r="AQ52">
        <v>15.492839999999999</v>
      </c>
      <c r="AR52" s="1">
        <v>4.876138E-2</v>
      </c>
      <c r="AS52" s="1">
        <v>12.70571</v>
      </c>
      <c r="AT52">
        <v>1.157389</v>
      </c>
      <c r="AU52">
        <v>16.20815</v>
      </c>
      <c r="AV52" s="1">
        <v>5.01483E-2</v>
      </c>
      <c r="AW52" s="1">
        <v>13.008509999999999</v>
      </c>
      <c r="AX52">
        <v>1.156244</v>
      </c>
      <c r="AY52">
        <v>17.07563</v>
      </c>
      <c r="AZ52" s="1">
        <v>5.4127019999999998E-2</v>
      </c>
      <c r="BA52" s="1">
        <v>14.08755</v>
      </c>
      <c r="BB52">
        <v>1.1547259999999999</v>
      </c>
      <c r="BC52">
        <v>17.930150000000001</v>
      </c>
      <c r="BD52" s="1">
        <v>5.3515470000000002E-2</v>
      </c>
      <c r="BE52" s="1">
        <v>13.9985</v>
      </c>
      <c r="BF52">
        <v>1.153335</v>
      </c>
      <c r="BG52">
        <v>17.80396</v>
      </c>
      <c r="BH52" s="1">
        <v>4.9713569999999999E-2</v>
      </c>
      <c r="BI52" s="1">
        <v>13.050380000000001</v>
      </c>
      <c r="BJ52">
        <v>1.1520250000000001</v>
      </c>
      <c r="BK52">
        <v>17.08314</v>
      </c>
      <c r="BL52" s="1">
        <v>4.465446E-2</v>
      </c>
      <c r="BM52" s="1">
        <v>11.75667</v>
      </c>
      <c r="BN52">
        <v>1.150593</v>
      </c>
      <c r="BO52">
        <v>16.286860000000001</v>
      </c>
      <c r="BP52" s="1">
        <v>3.9438800000000003E-2</v>
      </c>
      <c r="BQ52" s="1">
        <v>10.406739999999999</v>
      </c>
      <c r="BR52">
        <v>1.1492290000000001</v>
      </c>
      <c r="BS52">
        <v>15.530709999999999</v>
      </c>
      <c r="BT52" s="1">
        <v>3.4835669999999999E-2</v>
      </c>
      <c r="BU52" s="1">
        <v>9.2075209999999998</v>
      </c>
      <c r="BV52">
        <v>1.147753</v>
      </c>
      <c r="BW52">
        <v>15.14991</v>
      </c>
      <c r="BX52" s="1">
        <v>3.0689000000000001E-2</v>
      </c>
      <c r="BY52" s="1">
        <v>8.1297499999999996</v>
      </c>
      <c r="BZ52">
        <v>1.1458189999999999</v>
      </c>
      <c r="CA52">
        <v>15.64612</v>
      </c>
      <c r="CB52" s="1">
        <v>2.700408E-2</v>
      </c>
      <c r="CC52" s="1">
        <v>7.1674490000000004</v>
      </c>
      <c r="CD52">
        <v>1.1438619999999999</v>
      </c>
      <c r="CE52">
        <v>16.09216</v>
      </c>
      <c r="CF52" s="1">
        <v>2.3713959999999999E-2</v>
      </c>
      <c r="CG52" s="1">
        <v>6.3100009999999997</v>
      </c>
      <c r="CH52">
        <v>1.141678</v>
      </c>
      <c r="CI52">
        <v>16.519469999999998</v>
      </c>
      <c r="CJ52" s="1">
        <v>2.0737459999999999E-2</v>
      </c>
      <c r="CK52" s="1">
        <v>5.5316599999999996</v>
      </c>
      <c r="CL52">
        <v>1.1391020000000001</v>
      </c>
      <c r="CM52">
        <v>16.449660000000002</v>
      </c>
      <c r="CN52" s="1">
        <v>1.81668E-2</v>
      </c>
      <c r="CO52" s="1">
        <v>4.8593039999999998</v>
      </c>
      <c r="CP52">
        <v>1.1359859999999999</v>
      </c>
      <c r="CQ52">
        <v>16.091170000000002</v>
      </c>
      <c r="CR52" s="1">
        <v>1.5878380000000001E-2</v>
      </c>
      <c r="CS52" s="1">
        <v>4.2609110000000001</v>
      </c>
      <c r="CT52">
        <v>1.134255</v>
      </c>
      <c r="CU52">
        <v>15.44619</v>
      </c>
      <c r="CV52" s="1">
        <v>1.3855350000000001E-2</v>
      </c>
      <c r="CW52" s="1">
        <v>3.726127</v>
      </c>
      <c r="CX52">
        <v>1.1323399999999999</v>
      </c>
      <c r="CY52">
        <v>14.744059999999999</v>
      </c>
      <c r="CZ52" s="1">
        <v>1.211633E-2</v>
      </c>
      <c r="DA52" s="1">
        <v>3.264386</v>
      </c>
      <c r="DB52">
        <v>1.1303019999999999</v>
      </c>
      <c r="DC52">
        <v>14.47146</v>
      </c>
      <c r="DD52" s="1">
        <v>1.067333E-2</v>
      </c>
      <c r="DE52" s="1">
        <v>2.8798270000000001</v>
      </c>
      <c r="DF52">
        <v>1.127934</v>
      </c>
      <c r="DG52">
        <v>14.832050000000001</v>
      </c>
      <c r="DH52" s="1">
        <v>9.3196640000000001E-3</v>
      </c>
      <c r="DI52" s="1">
        <v>2.5202580000000001</v>
      </c>
      <c r="DJ52">
        <v>1.1249089999999999</v>
      </c>
      <c r="DK52">
        <v>15.27361</v>
      </c>
      <c r="DL52" s="1">
        <v>8.0893670000000001E-3</v>
      </c>
      <c r="DM52" s="1">
        <v>2.192177</v>
      </c>
      <c r="DN52">
        <v>1.122474</v>
      </c>
      <c r="DO52">
        <v>15.943350000000001</v>
      </c>
      <c r="DP52" s="1">
        <v>7.0120479999999999E-3</v>
      </c>
      <c r="DQ52" s="1">
        <v>1.9035770000000001</v>
      </c>
      <c r="DR52">
        <v>1.1193599999999999</v>
      </c>
      <c r="DS52">
        <v>16.067830000000001</v>
      </c>
      <c r="DT52" s="1">
        <v>6.0880639999999998E-3</v>
      </c>
      <c r="DU52" s="1">
        <v>1.656045</v>
      </c>
      <c r="DV52">
        <v>1.115739</v>
      </c>
      <c r="DW52">
        <v>15.88391</v>
      </c>
      <c r="DX52" s="1">
        <v>5.2706940000000002E-3</v>
      </c>
      <c r="DY52" s="1">
        <v>1.4373579999999999</v>
      </c>
      <c r="DZ52">
        <v>1.1114919999999999</v>
      </c>
      <c r="EA52">
        <v>15.45679</v>
      </c>
      <c r="EB52" s="1">
        <v>4.5485389999999999E-3</v>
      </c>
      <c r="EC52" s="1">
        <v>1.243913</v>
      </c>
      <c r="ED52">
        <v>1.1077129999999999</v>
      </c>
      <c r="EE52">
        <v>14.82755</v>
      </c>
      <c r="EF52" s="1">
        <v>3.9290779999999999E-3</v>
      </c>
      <c r="EG52" s="1">
        <v>1.0764450000000001</v>
      </c>
      <c r="EH52">
        <v>1.104722</v>
      </c>
      <c r="EI52">
        <v>14.87527</v>
      </c>
      <c r="EJ52" s="1">
        <v>3.4090930000000002E-3</v>
      </c>
      <c r="EK52" s="1">
        <v>0.93530340000000001</v>
      </c>
      <c r="EL52">
        <v>1.10188</v>
      </c>
      <c r="EM52">
        <v>15.26559</v>
      </c>
      <c r="EN52" s="1">
        <v>2.9342539999999999E-3</v>
      </c>
      <c r="EO52" s="1">
        <v>0.80665920000000002</v>
      </c>
      <c r="EP52">
        <v>1.0985560000000001</v>
      </c>
      <c r="EQ52">
        <v>15.802060000000001</v>
      </c>
      <c r="ER52" s="1">
        <v>2.427046E-3</v>
      </c>
      <c r="ES52" s="1">
        <v>0.6695546</v>
      </c>
      <c r="ET52">
        <v>1.095224</v>
      </c>
      <c r="EU52">
        <v>16.667549999999999</v>
      </c>
      <c r="EV52" s="1">
        <v>1.929458E-3</v>
      </c>
      <c r="EW52" s="1">
        <v>0.53350960000000003</v>
      </c>
      <c r="EX52">
        <v>1.09259</v>
      </c>
      <c r="EY52">
        <v>16.969069999999999</v>
      </c>
      <c r="EZ52" s="1">
        <v>1.547573E-3</v>
      </c>
      <c r="FA52" s="1">
        <v>0.42788999999999999</v>
      </c>
      <c r="FB52">
        <v>1.0897220000000001</v>
      </c>
      <c r="FC52">
        <v>16.353269999999998</v>
      </c>
      <c r="FD52" s="1">
        <v>1.2750420000000001E-3</v>
      </c>
      <c r="FE52" s="1">
        <v>0.35253519999999999</v>
      </c>
      <c r="FF52">
        <v>1.0866549999999999</v>
      </c>
      <c r="FG52">
        <v>15.58408</v>
      </c>
      <c r="FH52" s="1">
        <v>1.076331E-3</v>
      </c>
      <c r="FI52" s="1">
        <v>0.2975758</v>
      </c>
      <c r="FJ52">
        <v>1.0833520000000001</v>
      </c>
      <c r="FK52">
        <v>14.7956</v>
      </c>
      <c r="FL52" s="1">
        <v>9.2773469999999996E-4</v>
      </c>
      <c r="FM52" s="1">
        <v>0.25657950000000002</v>
      </c>
      <c r="FN52">
        <v>1.0802590000000001</v>
      </c>
      <c r="FO52">
        <v>14.849740000000001</v>
      </c>
      <c r="FP52" s="1">
        <v>8.1306659999999997E-4</v>
      </c>
      <c r="FQ52" s="1">
        <v>0.22486129999999999</v>
      </c>
      <c r="FR52">
        <v>1.077998</v>
      </c>
      <c r="FS52">
        <v>15.20886</v>
      </c>
      <c r="FT52" s="1">
        <v>7.1995290000000003E-4</v>
      </c>
      <c r="FU52" s="1">
        <v>0.19913220000000001</v>
      </c>
      <c r="FV52">
        <v>1.0766199999999999</v>
      </c>
      <c r="FW52">
        <v>16.10258</v>
      </c>
      <c r="FX52" s="1">
        <v>5.9769670000000001E-4</v>
      </c>
      <c r="FY52" s="1">
        <v>0.16573009999999999</v>
      </c>
      <c r="FZ52">
        <v>1.075539</v>
      </c>
      <c r="GA52">
        <v>17.24485</v>
      </c>
      <c r="GB52" s="1">
        <v>4.4976009999999998E-4</v>
      </c>
      <c r="GC52" s="1">
        <v>0.1248538</v>
      </c>
      <c r="GD52">
        <v>1.0747040000000001</v>
      </c>
      <c r="GE52">
        <v>17.632339999999999</v>
      </c>
      <c r="GF52" s="1">
        <v>3.2875450000000001E-4</v>
      </c>
      <c r="GG52" s="1">
        <v>9.0991749999999996E-2</v>
      </c>
      <c r="GH52">
        <v>1.074025</v>
      </c>
      <c r="GI52">
        <v>17.122430000000001</v>
      </c>
      <c r="GJ52" s="1">
        <v>2.5132429999999997E-4</v>
      </c>
      <c r="GK52" s="1">
        <v>6.9206370000000003E-2</v>
      </c>
      <c r="GL52">
        <v>1.073418</v>
      </c>
      <c r="GM52">
        <v>16.207439999999998</v>
      </c>
      <c r="GN52" s="1">
        <v>2.0587780000000001E-4</v>
      </c>
      <c r="GO52" s="1">
        <v>5.6394470000000002E-2</v>
      </c>
      <c r="GP52">
        <v>1.072894</v>
      </c>
      <c r="GQ52">
        <v>15.07596</v>
      </c>
      <c r="GR52" s="1">
        <v>1.7854559999999999E-4</v>
      </c>
      <c r="GS52" s="1">
        <v>4.8687599999999998E-2</v>
      </c>
      <c r="GT52">
        <v>1.072419</v>
      </c>
      <c r="GU52">
        <v>14.90404</v>
      </c>
      <c r="GV52" s="1">
        <v>1.6067140000000001E-4</v>
      </c>
      <c r="GW52" s="1">
        <v>4.3638290000000003E-2</v>
      </c>
      <c r="GX52">
        <v>1.0721179999999999</v>
      </c>
      <c r="GY52">
        <v>15.111230000000001</v>
      </c>
      <c r="GZ52" s="1">
        <v>1.4729639999999999E-4</v>
      </c>
      <c r="HA52" s="1">
        <v>3.9881399999999997E-2</v>
      </c>
      <c r="HB52">
        <v>1.071925</v>
      </c>
      <c r="HC52">
        <v>15.97916</v>
      </c>
      <c r="HD52" s="1">
        <v>1.336152E-4</v>
      </c>
      <c r="HE52" s="1">
        <v>3.6105669999999999E-2</v>
      </c>
      <c r="HF52">
        <v>1.0718669999999999</v>
      </c>
      <c r="HG52">
        <v>17.047999999999998</v>
      </c>
      <c r="HH52" s="1">
        <v>1.184792E-4</v>
      </c>
      <c r="HI52" s="1">
        <v>3.1933049999999998E-2</v>
      </c>
      <c r="HJ52">
        <v>1.0718190000000001</v>
      </c>
      <c r="HK52">
        <v>17.484279999999998</v>
      </c>
      <c r="HL52" s="1">
        <v>1.0552580000000001E-4</v>
      </c>
      <c r="HM52" s="1">
        <v>2.8331510000000001E-2</v>
      </c>
      <c r="HN52">
        <v>1.0718289999999999</v>
      </c>
      <c r="HO52">
        <v>16.91113</v>
      </c>
      <c r="HP52">
        <v>9.5997379999999995E-5</v>
      </c>
      <c r="HQ52" s="1">
        <v>2.5669270000000001E-2</v>
      </c>
      <c r="HR52">
        <v>1.0717669999999999</v>
      </c>
      <c r="HS52">
        <v>15.93838</v>
      </c>
      <c r="HT52">
        <v>8.9120909999999996E-5</v>
      </c>
      <c r="HU52" s="1">
        <v>2.373519E-2</v>
      </c>
      <c r="HV52">
        <v>1.071787</v>
      </c>
      <c r="HW52">
        <v>14.780480000000001</v>
      </c>
      <c r="HX52">
        <v>8.3783890000000002E-5</v>
      </c>
      <c r="HY52" s="1">
        <v>2.223052E-2</v>
      </c>
      <c r="HZ52">
        <v>1.071985</v>
      </c>
      <c r="IA52">
        <v>14.41403</v>
      </c>
      <c r="IB52">
        <v>7.9315120000000004E-5</v>
      </c>
      <c r="IC52" s="1">
        <v>2.097009E-2</v>
      </c>
      <c r="ID52">
        <v>1.0723529999999999</v>
      </c>
      <c r="IE52">
        <v>13.786009999999999</v>
      </c>
      <c r="IF52">
        <v>7.4925659999999997E-5</v>
      </c>
      <c r="IG52" s="1">
        <v>1.9755479999999999E-2</v>
      </c>
      <c r="IH52">
        <v>1.072875</v>
      </c>
      <c r="II52">
        <v>14.56378</v>
      </c>
      <c r="IJ52">
        <v>6.7783909999999994E-5</v>
      </c>
      <c r="IK52">
        <v>1.7862900000000001E-2</v>
      </c>
      <c r="IL52">
        <v>1.073593</v>
      </c>
      <c r="IM52">
        <v>15.489990000000001</v>
      </c>
      <c r="IN52">
        <v>5.7694859999999999E-5</v>
      </c>
      <c r="IO52">
        <v>1.518071E-2</v>
      </c>
      <c r="IP52">
        <v>1.074376</v>
      </c>
      <c r="IQ52">
        <v>15.859439999999999</v>
      </c>
      <c r="IR52">
        <v>4.8804080000000001E-5</v>
      </c>
      <c r="IS52">
        <v>1.279074E-2</v>
      </c>
      <c r="IT52">
        <v>1.075177</v>
      </c>
      <c r="IU52">
        <v>15.56715</v>
      </c>
      <c r="IV52">
        <v>4.2893240000000001E-5</v>
      </c>
      <c r="IW52">
        <v>1.11898E-2</v>
      </c>
      <c r="IX52">
        <v>1.075947</v>
      </c>
      <c r="IY52">
        <v>15.081300000000001</v>
      </c>
      <c r="IZ52">
        <v>3.9299750000000003E-5</v>
      </c>
      <c r="JA52">
        <v>1.021146E-2</v>
      </c>
      <c r="JB52">
        <v>1.076686</v>
      </c>
      <c r="JC52">
        <v>14.571719999999999</v>
      </c>
      <c r="JD52">
        <v>3.6983929999999999E-5</v>
      </c>
      <c r="JE52">
        <v>9.5803840000000008E-3</v>
      </c>
      <c r="JF52">
        <v>1.077278</v>
      </c>
      <c r="JG52">
        <v>14.9191</v>
      </c>
      <c r="JH52">
        <v>3.525131E-5</v>
      </c>
      <c r="JI52">
        <v>9.1100690000000002E-3</v>
      </c>
      <c r="JJ52">
        <v>1.0775399999999999</v>
      </c>
      <c r="JK52">
        <v>15.590680000000001</v>
      </c>
      <c r="JL52">
        <v>3.4395189999999998E-5</v>
      </c>
      <c r="JM52">
        <v>8.8592730000000008E-3</v>
      </c>
      <c r="JN52">
        <v>1.0775790000000001</v>
      </c>
      <c r="JO52">
        <v>16.79768</v>
      </c>
      <c r="JP52">
        <v>3.6870499999999999E-5</v>
      </c>
      <c r="JQ52">
        <v>9.4420890000000007E-3</v>
      </c>
      <c r="JR52">
        <v>1.0774330000000001</v>
      </c>
      <c r="JS52">
        <v>18.180019999999999</v>
      </c>
      <c r="JT52">
        <v>4.249376E-5</v>
      </c>
      <c r="JU52">
        <v>1.0867659999999999E-2</v>
      </c>
      <c r="JV52">
        <v>1.0772729999999999</v>
      </c>
      <c r="JW52">
        <v>18.72287</v>
      </c>
      <c r="JX52">
        <v>4.7187030000000003E-5</v>
      </c>
      <c r="JY52">
        <v>1.2092449999999999E-2</v>
      </c>
      <c r="JZ52">
        <v>1.0770930000000001</v>
      </c>
      <c r="KA52">
        <v>18.189450000000001</v>
      </c>
      <c r="KB52">
        <v>4.9252929999999999E-5</v>
      </c>
      <c r="KC52">
        <v>1.2645389999999999E-2</v>
      </c>
      <c r="KD52">
        <v>1.076859</v>
      </c>
      <c r="KE52">
        <v>17.179220000000001</v>
      </c>
      <c r="KF52">
        <v>4.929023E-5</v>
      </c>
      <c r="KG52">
        <v>1.266951E-2</v>
      </c>
      <c r="KH52">
        <v>1.0765389999999999</v>
      </c>
      <c r="KI52">
        <v>15.83329</v>
      </c>
      <c r="KJ52">
        <v>4.8231240000000003E-5</v>
      </c>
      <c r="KK52">
        <v>1.240338E-2</v>
      </c>
      <c r="KL52">
        <v>1.076408</v>
      </c>
      <c r="KM52">
        <v>15.17346</v>
      </c>
      <c r="KN52">
        <v>4.6667510000000001E-5</v>
      </c>
      <c r="KO52">
        <v>1.200567E-2</v>
      </c>
      <c r="KP52">
        <v>1.0762309999999999</v>
      </c>
      <c r="KQ52">
        <v>14.92083</v>
      </c>
      <c r="KR52">
        <v>4.4799619999999998E-5</v>
      </c>
      <c r="KS52">
        <v>1.153006E-2</v>
      </c>
      <c r="KT52">
        <v>1.0761890000000001</v>
      </c>
      <c r="KU52">
        <v>15.111039999999999</v>
      </c>
      <c r="KV52">
        <v>4.2350869999999999E-5</v>
      </c>
      <c r="KW52">
        <v>1.090905E-2</v>
      </c>
      <c r="KX52">
        <v>1.0761240000000001</v>
      </c>
      <c r="KY52">
        <v>15.658469999999999</v>
      </c>
      <c r="KZ52">
        <v>3.9411289999999999E-5</v>
      </c>
      <c r="LA52">
        <v>1.015659E-2</v>
      </c>
      <c r="LB52">
        <v>1.0761430000000001</v>
      </c>
      <c r="LC52">
        <v>15.80599</v>
      </c>
      <c r="LD52">
        <v>3.6725689999999999E-5</v>
      </c>
      <c r="LE52">
        <v>9.4635280000000006E-3</v>
      </c>
      <c r="LF52">
        <v>1.076103</v>
      </c>
      <c r="LG52">
        <v>15.542210000000001</v>
      </c>
      <c r="LH52">
        <v>3.4611330000000001E-5</v>
      </c>
      <c r="LI52">
        <v>8.9176370000000008E-3</v>
      </c>
      <c r="LJ52">
        <v>1.076133</v>
      </c>
      <c r="LK52">
        <v>14.883150000000001</v>
      </c>
      <c r="LL52">
        <v>3.2916539999999998E-5</v>
      </c>
      <c r="LM52">
        <v>8.4810960000000005E-3</v>
      </c>
      <c r="LN52">
        <v>1.076082</v>
      </c>
      <c r="LO52">
        <v>14.360620000000001</v>
      </c>
      <c r="LP52">
        <v>3.1489170000000001E-5</v>
      </c>
      <c r="LQ52">
        <v>8.114876E-3</v>
      </c>
      <c r="LR52">
        <v>1.0760179999999999</v>
      </c>
      <c r="LS52">
        <v>14.727819999999999</v>
      </c>
      <c r="LT52">
        <v>3.021837E-5</v>
      </c>
      <c r="LU52">
        <v>7.7899010000000001E-3</v>
      </c>
      <c r="LV52">
        <v>1.0759639999999999</v>
      </c>
      <c r="LW52">
        <v>15.52336</v>
      </c>
      <c r="LX52">
        <v>2.9126049999999999E-5</v>
      </c>
      <c r="LY52">
        <v>7.5105069999999996E-3</v>
      </c>
      <c r="LZ52">
        <v>1.075718</v>
      </c>
      <c r="MA52">
        <v>16.82037</v>
      </c>
      <c r="MB52">
        <v>2.850763E-5</v>
      </c>
      <c r="MC52">
        <v>7.3494930000000003E-3</v>
      </c>
      <c r="MD52">
        <v>1.075477</v>
      </c>
      <c r="ME52">
        <v>18.149080000000001</v>
      </c>
      <c r="MF52">
        <v>2.831671E-5</v>
      </c>
      <c r="MG52">
        <v>7.3026000000000002E-3</v>
      </c>
      <c r="MH52">
        <v>1.0752919999999999</v>
      </c>
      <c r="MI52">
        <v>18.87069</v>
      </c>
      <c r="MJ52">
        <v>2.805347E-5</v>
      </c>
      <c r="MK52">
        <v>7.2406390000000001E-3</v>
      </c>
      <c r="ML52">
        <v>1.075027</v>
      </c>
      <c r="MM52">
        <v>18.400179999999999</v>
      </c>
      <c r="MN52">
        <v>2.751737E-5</v>
      </c>
      <c r="MO52">
        <v>7.1087820000000001E-3</v>
      </c>
      <c r="MP52">
        <v>1.074757</v>
      </c>
      <c r="MQ52">
        <v>17.550540000000002</v>
      </c>
      <c r="MR52">
        <v>2.673857E-5</v>
      </c>
      <c r="MS52">
        <v>6.9130379999999998E-3</v>
      </c>
      <c r="MT52">
        <v>1.074549</v>
      </c>
      <c r="MU52">
        <v>16.337579999999999</v>
      </c>
      <c r="MV52">
        <v>2.5856169999999999E-5</v>
      </c>
      <c r="MW52">
        <v>6.6877020000000002E-3</v>
      </c>
      <c r="MX52">
        <v>1.074241</v>
      </c>
      <c r="MY52">
        <v>15.549110000000001</v>
      </c>
      <c r="MZ52">
        <v>2.493992E-5</v>
      </c>
      <c r="NA52">
        <v>6.4535809999999999E-3</v>
      </c>
      <c r="NB52">
        <v>1.0740019999999999</v>
      </c>
      <c r="NC52">
        <v>15.392150000000001</v>
      </c>
      <c r="ND52">
        <v>2.4030529999999998E-5</v>
      </c>
      <c r="NE52">
        <v>6.2197720000000001E-3</v>
      </c>
      <c r="NF52">
        <v>1.0740019999999999</v>
      </c>
      <c r="NG52">
        <v>15.392150000000001</v>
      </c>
      <c r="NH52">
        <v>2.4030529999999998E-5</v>
      </c>
      <c r="NI52">
        <v>6.2197720000000001E-3</v>
      </c>
      <c r="NJ52">
        <v>1.0740019999999999</v>
      </c>
      <c r="NK52">
        <v>15.392150000000001</v>
      </c>
      <c r="NL52">
        <v>2.4030529999999998E-5</v>
      </c>
      <c r="NM52">
        <v>6.2197720000000001E-3</v>
      </c>
      <c r="NN52">
        <v>1.0740019999999999</v>
      </c>
      <c r="NO52">
        <v>15.392150000000001</v>
      </c>
      <c r="NP52">
        <v>2.4030529999999998E-5</v>
      </c>
      <c r="NQ52">
        <v>6.2197720000000001E-3</v>
      </c>
      <c r="NR52">
        <v>1.0740019999999999</v>
      </c>
      <c r="NS52">
        <v>15.392150000000001</v>
      </c>
      <c r="NT52">
        <v>2.4030529999999998E-5</v>
      </c>
      <c r="NU52">
        <v>6.2197720000000001E-3</v>
      </c>
      <c r="NV52">
        <v>1.0740019999999999</v>
      </c>
      <c r="NW52">
        <v>15.392150000000001</v>
      </c>
      <c r="NX52">
        <v>2.4030529999999998E-5</v>
      </c>
      <c r="NY52">
        <v>6.2197720000000001E-3</v>
      </c>
      <c r="NZ52">
        <v>1.0740019999999999</v>
      </c>
      <c r="OA52">
        <v>15.392150000000001</v>
      </c>
      <c r="OB52">
        <v>2.4030529999999998E-5</v>
      </c>
      <c r="OC52">
        <v>6.2197720000000001E-3</v>
      </c>
      <c r="OD52">
        <v>1.0740019999999999</v>
      </c>
      <c r="OE52">
        <v>15.392150000000001</v>
      </c>
      <c r="OF52">
        <v>2.4030529999999998E-5</v>
      </c>
      <c r="OG52">
        <v>6.2197720000000001E-3</v>
      </c>
      <c r="OH52">
        <v>1.0740019999999999</v>
      </c>
      <c r="OI52">
        <v>15.392150000000001</v>
      </c>
      <c r="OJ52">
        <v>2.4030529999999998E-5</v>
      </c>
      <c r="OK52">
        <v>6.2197720000000001E-3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1.066262</v>
      </c>
      <c r="G53">
        <v>15.032819999999999</v>
      </c>
      <c r="H53" s="1">
        <v>4.6980649999999999E-2</v>
      </c>
      <c r="I53">
        <v>6.6150739999999999</v>
      </c>
      <c r="J53">
        <v>1.0659350000000001</v>
      </c>
      <c r="K53">
        <v>15.56376</v>
      </c>
      <c r="L53">
        <v>133.51490000000001</v>
      </c>
      <c r="M53">
        <v>26371.89</v>
      </c>
      <c r="N53">
        <v>1.065625</v>
      </c>
      <c r="O53">
        <v>16.268039999999999</v>
      </c>
      <c r="P53">
        <v>147.87139999999999</v>
      </c>
      <c r="Q53">
        <v>32788.639999999999</v>
      </c>
      <c r="R53">
        <v>1.065283</v>
      </c>
      <c r="S53">
        <v>17.159020000000002</v>
      </c>
      <c r="T53">
        <v>12.54251</v>
      </c>
      <c r="U53">
        <v>2943.848</v>
      </c>
      <c r="V53">
        <v>1.0650219999999999</v>
      </c>
      <c r="W53">
        <v>18.067350000000001</v>
      </c>
      <c r="X53">
        <v>0.39349879999999998</v>
      </c>
      <c r="Y53">
        <v>92.775499999999994</v>
      </c>
      <c r="Z53">
        <v>1.064854</v>
      </c>
      <c r="AA53">
        <v>17.984020000000001</v>
      </c>
      <c r="AB53">
        <v>7.7999669999999993E-2</v>
      </c>
      <c r="AC53">
        <v>16.691310000000001</v>
      </c>
      <c r="AD53">
        <v>1.064684</v>
      </c>
      <c r="AE53">
        <v>17.102270000000001</v>
      </c>
      <c r="AF53" s="1">
        <v>6.6350099999999995E-2</v>
      </c>
      <c r="AG53">
        <v>14.07146</v>
      </c>
      <c r="AH53">
        <v>1.064486</v>
      </c>
      <c r="AI53">
        <v>16.263750000000002</v>
      </c>
      <c r="AJ53" s="1">
        <v>5.9662670000000001E-2</v>
      </c>
      <c r="AK53">
        <v>12.643689999999999</v>
      </c>
      <c r="AL53">
        <v>1.0640970000000001</v>
      </c>
      <c r="AM53">
        <v>15.432539999999999</v>
      </c>
      <c r="AN53" s="1">
        <v>5.3783980000000002E-2</v>
      </c>
      <c r="AO53" s="1">
        <v>11.39213</v>
      </c>
      <c r="AP53">
        <v>1.062975</v>
      </c>
      <c r="AQ53">
        <v>15.52421</v>
      </c>
      <c r="AR53" s="1">
        <v>4.8982150000000002E-2</v>
      </c>
      <c r="AS53" s="1">
        <v>10.36567</v>
      </c>
      <c r="AT53">
        <v>1.060408</v>
      </c>
      <c r="AU53">
        <v>16.21069</v>
      </c>
      <c r="AV53" s="1">
        <v>4.9819040000000002E-2</v>
      </c>
      <c r="AW53" s="1">
        <v>10.50963</v>
      </c>
      <c r="AX53">
        <v>1.05732</v>
      </c>
      <c r="AY53">
        <v>17.068439999999999</v>
      </c>
      <c r="AZ53" s="1">
        <v>5.3960099999999997E-2</v>
      </c>
      <c r="BA53" s="1">
        <v>11.416700000000001</v>
      </c>
      <c r="BB53">
        <v>1.0538190000000001</v>
      </c>
      <c r="BC53">
        <v>17.934699999999999</v>
      </c>
      <c r="BD53" s="1">
        <v>5.3694119999999998E-2</v>
      </c>
      <c r="BE53" s="1">
        <v>11.41494</v>
      </c>
      <c r="BF53">
        <v>1.050122</v>
      </c>
      <c r="BG53">
        <v>17.84121</v>
      </c>
      <c r="BH53" s="1">
        <v>5.0049129999999997E-2</v>
      </c>
      <c r="BI53" s="1">
        <v>10.67923</v>
      </c>
      <c r="BJ53">
        <v>1.046154</v>
      </c>
      <c r="BK53">
        <v>17.125589999999999</v>
      </c>
      <c r="BL53" s="1">
        <v>4.50471E-2</v>
      </c>
      <c r="BM53" s="1">
        <v>9.6431349999999991</v>
      </c>
      <c r="BN53">
        <v>1.0421899999999999</v>
      </c>
      <c r="BO53">
        <v>16.334409999999998</v>
      </c>
      <c r="BP53" s="1">
        <v>3.9812710000000001E-2</v>
      </c>
      <c r="BQ53" s="1">
        <v>8.5443010000000008</v>
      </c>
      <c r="BR53">
        <v>1.038427</v>
      </c>
      <c r="BS53">
        <v>15.57925</v>
      </c>
      <c r="BT53" s="1">
        <v>3.5154039999999998E-2</v>
      </c>
      <c r="BU53" s="1">
        <v>7.562443</v>
      </c>
      <c r="BV53">
        <v>1.0346580000000001</v>
      </c>
      <c r="BW53">
        <v>15.17963</v>
      </c>
      <c r="BX53" s="1">
        <v>3.099093E-2</v>
      </c>
      <c r="BY53" s="1">
        <v>6.6880480000000002</v>
      </c>
      <c r="BZ53">
        <v>1.030667</v>
      </c>
      <c r="CA53">
        <v>15.654159999999999</v>
      </c>
      <c r="CB53" s="1">
        <v>2.72605E-2</v>
      </c>
      <c r="CC53" s="1">
        <v>5.8998039999999996</v>
      </c>
      <c r="CD53">
        <v>1.026599</v>
      </c>
      <c r="CE53">
        <v>16.09374</v>
      </c>
      <c r="CF53" s="1">
        <v>2.39533E-2</v>
      </c>
      <c r="CG53" s="1">
        <v>5.2013170000000004</v>
      </c>
      <c r="CH53">
        <v>1.0221750000000001</v>
      </c>
      <c r="CI53">
        <v>16.520600000000002</v>
      </c>
      <c r="CJ53" s="1">
        <v>2.0945559999999998E-2</v>
      </c>
      <c r="CK53" s="1">
        <v>4.5641160000000003</v>
      </c>
      <c r="CL53">
        <v>1.0174449999999999</v>
      </c>
      <c r="CM53">
        <v>16.45327</v>
      </c>
      <c r="CN53" s="1">
        <v>1.8348699999999999E-2</v>
      </c>
      <c r="CO53" s="1">
        <v>4.0129849999999996</v>
      </c>
      <c r="CP53">
        <v>1.0124489999999999</v>
      </c>
      <c r="CQ53">
        <v>16.120039999999999</v>
      </c>
      <c r="CR53" s="1">
        <v>1.604243E-2</v>
      </c>
      <c r="CS53" s="1">
        <v>3.5225219999999999</v>
      </c>
      <c r="CT53">
        <v>1.007827</v>
      </c>
      <c r="CU53">
        <v>15.4802</v>
      </c>
      <c r="CV53" s="1">
        <v>1.3999660000000001E-2</v>
      </c>
      <c r="CW53" s="1">
        <v>3.0840070000000002</v>
      </c>
      <c r="CX53">
        <v>1.003128</v>
      </c>
      <c r="CY53">
        <v>14.77251</v>
      </c>
      <c r="CZ53" s="1">
        <v>1.223818E-2</v>
      </c>
      <c r="DA53" s="1">
        <v>2.7046999999999999</v>
      </c>
      <c r="DB53">
        <v>0.99855419999999995</v>
      </c>
      <c r="DC53">
        <v>14.482060000000001</v>
      </c>
      <c r="DD53" s="1">
        <v>1.077821E-2</v>
      </c>
      <c r="DE53" s="1">
        <v>2.3890560000000001</v>
      </c>
      <c r="DF53">
        <v>0.99380120000000005</v>
      </c>
      <c r="DG53">
        <v>14.842269999999999</v>
      </c>
      <c r="DH53" s="1">
        <v>9.421301E-3</v>
      </c>
      <c r="DI53" s="1">
        <v>2.0956860000000002</v>
      </c>
      <c r="DJ53">
        <v>0.98857620000000002</v>
      </c>
      <c r="DK53">
        <v>15.283849999999999</v>
      </c>
      <c r="DL53" s="1">
        <v>8.1778000000000007E-3</v>
      </c>
      <c r="DM53" s="1">
        <v>1.8253109999999999</v>
      </c>
      <c r="DN53">
        <v>0.98358290000000004</v>
      </c>
      <c r="DO53">
        <v>15.94201</v>
      </c>
      <c r="DP53" s="1">
        <v>7.0901970000000003E-3</v>
      </c>
      <c r="DQ53" s="1">
        <v>1.587882</v>
      </c>
      <c r="DR53">
        <v>0.97806919999999997</v>
      </c>
      <c r="DS53">
        <v>16.059360000000002</v>
      </c>
      <c r="DT53" s="1">
        <v>6.1550939999999998E-3</v>
      </c>
      <c r="DU53" s="1">
        <v>1.3833949999999999</v>
      </c>
      <c r="DV53">
        <v>0.97247669999999997</v>
      </c>
      <c r="DW53">
        <v>15.88592</v>
      </c>
      <c r="DX53" s="1">
        <v>5.33067E-3</v>
      </c>
      <c r="DY53" s="1">
        <v>1.2025729999999999</v>
      </c>
      <c r="DZ53">
        <v>0.96644779999999997</v>
      </c>
      <c r="EA53">
        <v>15.48251</v>
      </c>
      <c r="EB53" s="1">
        <v>4.6012429999999997E-3</v>
      </c>
      <c r="EC53" s="1">
        <v>1.0420590000000001</v>
      </c>
      <c r="ED53">
        <v>0.9615399</v>
      </c>
      <c r="EE53">
        <v>14.87035</v>
      </c>
      <c r="EF53" s="1">
        <v>3.9737890000000001E-3</v>
      </c>
      <c r="EG53" s="1">
        <v>0.90246530000000003</v>
      </c>
      <c r="EH53">
        <v>0.9568603</v>
      </c>
      <c r="EI53">
        <v>14.91452</v>
      </c>
      <c r="EJ53" s="1">
        <v>3.4475420000000001E-3</v>
      </c>
      <c r="EK53" s="1">
        <v>0.78486659999999997</v>
      </c>
      <c r="EL53">
        <v>0.95251479999999999</v>
      </c>
      <c r="EM53">
        <v>15.292249999999999</v>
      </c>
      <c r="EN53" s="1">
        <v>2.9720609999999998E-3</v>
      </c>
      <c r="EO53" s="1">
        <v>0.67849930000000003</v>
      </c>
      <c r="EP53">
        <v>0.94800280000000003</v>
      </c>
      <c r="EQ53">
        <v>15.808770000000001</v>
      </c>
      <c r="ER53" s="1">
        <v>2.4682900000000002E-3</v>
      </c>
      <c r="ES53" s="1">
        <v>0.56571910000000003</v>
      </c>
      <c r="ET53">
        <v>0.94346969999999997</v>
      </c>
      <c r="EU53">
        <v>16.672499999999999</v>
      </c>
      <c r="EV53" s="1">
        <v>1.9656600000000002E-3</v>
      </c>
      <c r="EW53" s="1">
        <v>0.45195580000000002</v>
      </c>
      <c r="EX53">
        <v>0.9393532</v>
      </c>
      <c r="EY53">
        <v>16.979140000000001</v>
      </c>
      <c r="EZ53" s="1">
        <v>1.5735339999999999E-3</v>
      </c>
      <c r="FA53" s="1">
        <v>0.36220360000000001</v>
      </c>
      <c r="FB53">
        <v>0.93532479999999996</v>
      </c>
      <c r="FC53">
        <v>16.375260000000001</v>
      </c>
      <c r="FD53" s="1">
        <v>1.2938940000000001E-3</v>
      </c>
      <c r="FE53" s="1">
        <v>0.29808970000000001</v>
      </c>
      <c r="FF53">
        <v>0.93122159999999998</v>
      </c>
      <c r="FG53">
        <v>15.618230000000001</v>
      </c>
      <c r="FH53" s="1">
        <v>1.0901140000000001E-3</v>
      </c>
      <c r="FI53" s="1">
        <v>0.25131419999999999</v>
      </c>
      <c r="FJ53">
        <v>0.92713159999999994</v>
      </c>
      <c r="FK53">
        <v>14.85008</v>
      </c>
      <c r="FL53" s="1">
        <v>9.3840830000000005E-4</v>
      </c>
      <c r="FM53" s="1">
        <v>0.21649650000000001</v>
      </c>
      <c r="FN53">
        <v>0.92336600000000002</v>
      </c>
      <c r="FO53">
        <v>14.926159999999999</v>
      </c>
      <c r="FP53" s="1">
        <v>8.2112470000000003E-4</v>
      </c>
      <c r="FQ53" s="1">
        <v>0.18947749999999999</v>
      </c>
      <c r="FR53">
        <v>0.92117839999999995</v>
      </c>
      <c r="FS53">
        <v>15.28092</v>
      </c>
      <c r="FT53" s="1">
        <v>7.2786469999999996E-4</v>
      </c>
      <c r="FU53" s="1">
        <v>0.16790140000000001</v>
      </c>
      <c r="FV53">
        <v>0.91984500000000002</v>
      </c>
      <c r="FW53">
        <v>16.137440000000002</v>
      </c>
      <c r="FX53" s="1">
        <v>6.0915939999999999E-4</v>
      </c>
      <c r="FY53" s="1">
        <v>0.1407515</v>
      </c>
      <c r="FZ53">
        <v>0.91899350000000002</v>
      </c>
      <c r="GA53">
        <v>17.253170000000001</v>
      </c>
      <c r="GB53" s="1">
        <v>4.6132159999999998E-4</v>
      </c>
      <c r="GC53" s="1">
        <v>0.1066713</v>
      </c>
      <c r="GD53">
        <v>0.91836070000000003</v>
      </c>
      <c r="GE53">
        <v>17.628050000000002</v>
      </c>
      <c r="GF53" s="1">
        <v>3.3696810000000002E-4</v>
      </c>
      <c r="GG53" s="1">
        <v>7.769334E-2</v>
      </c>
      <c r="GH53">
        <v>0.91777969999999998</v>
      </c>
      <c r="GI53">
        <v>17.139659999999999</v>
      </c>
      <c r="GJ53" s="1">
        <v>2.562609E-4</v>
      </c>
      <c r="GK53" s="1">
        <v>5.8799549999999999E-2</v>
      </c>
      <c r="GL53">
        <v>0.91725500000000004</v>
      </c>
      <c r="GM53">
        <v>16.261569999999999</v>
      </c>
      <c r="GN53" s="1">
        <v>2.087856E-4</v>
      </c>
      <c r="GO53" s="1">
        <v>4.7665440000000003E-2</v>
      </c>
      <c r="GP53">
        <v>0.9167286</v>
      </c>
      <c r="GQ53">
        <v>15.16733</v>
      </c>
      <c r="GR53" s="1">
        <v>1.803633E-4</v>
      </c>
      <c r="GS53" s="1">
        <v>4.0996970000000001E-2</v>
      </c>
      <c r="GT53">
        <v>0.91628849999999995</v>
      </c>
      <c r="GU53">
        <v>15.01065</v>
      </c>
      <c r="GV53" s="1">
        <v>1.6193159999999999E-4</v>
      </c>
      <c r="GW53" s="1">
        <v>3.666237E-2</v>
      </c>
      <c r="GX53">
        <v>0.91599920000000001</v>
      </c>
      <c r="GY53">
        <v>15.199909999999999</v>
      </c>
      <c r="GZ53" s="1">
        <v>1.4834949999999999E-4</v>
      </c>
      <c r="HA53" s="1">
        <v>3.3480570000000001E-2</v>
      </c>
      <c r="HB53">
        <v>0.91585000000000005</v>
      </c>
      <c r="HC53">
        <v>16.014199999999999</v>
      </c>
      <c r="HD53" s="1">
        <v>1.3482880000000001E-4</v>
      </c>
      <c r="HE53" s="1">
        <v>3.036223E-2</v>
      </c>
      <c r="HF53">
        <v>0.91582699999999995</v>
      </c>
      <c r="HG53">
        <v>17.05254</v>
      </c>
      <c r="HH53" s="1">
        <v>1.196921E-4</v>
      </c>
      <c r="HI53" s="1">
        <v>2.6884269999999998E-2</v>
      </c>
      <c r="HJ53">
        <v>0.91578289999999996</v>
      </c>
      <c r="HK53">
        <v>17.478850000000001</v>
      </c>
      <c r="HL53" s="1">
        <v>1.064674E-4</v>
      </c>
      <c r="HM53" s="1">
        <v>2.3823879999999999E-2</v>
      </c>
      <c r="HN53">
        <v>0.91579650000000001</v>
      </c>
      <c r="HO53">
        <v>16.931059999999999</v>
      </c>
      <c r="HP53">
        <v>9.6680469999999995E-5</v>
      </c>
      <c r="HQ53" s="1">
        <v>2.1548629999999999E-2</v>
      </c>
      <c r="HR53">
        <v>0.91576270000000004</v>
      </c>
      <c r="HS53">
        <v>15.99301</v>
      </c>
      <c r="HT53">
        <v>8.9628479999999996E-5</v>
      </c>
      <c r="HU53" s="1">
        <v>1.9897580000000002E-2</v>
      </c>
      <c r="HV53">
        <v>0.91577969999999997</v>
      </c>
      <c r="HW53">
        <v>14.86848</v>
      </c>
      <c r="HX53">
        <v>8.4199159999999996E-5</v>
      </c>
      <c r="HY53" s="1">
        <v>1.8622650000000001E-2</v>
      </c>
      <c r="HZ53">
        <v>0.91597269999999997</v>
      </c>
      <c r="IA53">
        <v>14.50071</v>
      </c>
      <c r="IB53">
        <v>7.9672619999999995E-5</v>
      </c>
      <c r="IC53" s="1">
        <v>1.7559189999999999E-2</v>
      </c>
      <c r="ID53">
        <v>0.91636240000000002</v>
      </c>
      <c r="IE53">
        <v>13.845079999999999</v>
      </c>
      <c r="IF53">
        <v>7.5346170000000005E-5</v>
      </c>
      <c r="IG53" s="1">
        <v>1.6556640000000001E-2</v>
      </c>
      <c r="IH53">
        <v>0.91692870000000004</v>
      </c>
      <c r="II53">
        <v>14.57929</v>
      </c>
      <c r="IJ53">
        <v>6.8516700000000001E-5</v>
      </c>
      <c r="IK53">
        <v>1.50405E-2</v>
      </c>
      <c r="IL53">
        <v>0.91765430000000003</v>
      </c>
      <c r="IM53">
        <v>15.501189999999999</v>
      </c>
      <c r="IN53">
        <v>5.8525369999999998E-5</v>
      </c>
      <c r="IO53">
        <v>1.2826280000000001E-2</v>
      </c>
      <c r="IP53">
        <v>0.9184464</v>
      </c>
      <c r="IQ53">
        <v>15.85657</v>
      </c>
      <c r="IR53">
        <v>4.9424140000000003E-5</v>
      </c>
      <c r="IS53">
        <v>1.0791E-2</v>
      </c>
      <c r="IT53">
        <v>0.91922709999999996</v>
      </c>
      <c r="IU53">
        <v>15.57183</v>
      </c>
      <c r="IV53">
        <v>4.3279909999999999E-5</v>
      </c>
      <c r="IW53">
        <v>9.4077320000000002E-3</v>
      </c>
      <c r="IX53">
        <v>0.92002390000000001</v>
      </c>
      <c r="IY53">
        <v>15.101330000000001</v>
      </c>
      <c r="IZ53">
        <v>3.9536729999999999E-5</v>
      </c>
      <c r="JA53">
        <v>8.5606580000000005E-3</v>
      </c>
      <c r="JB53">
        <v>0.92076170000000002</v>
      </c>
      <c r="JC53">
        <v>14.63236</v>
      </c>
      <c r="JD53">
        <v>3.7149949999999998E-5</v>
      </c>
      <c r="JE53">
        <v>8.0192189999999993E-3</v>
      </c>
      <c r="JF53">
        <v>0.92136289999999998</v>
      </c>
      <c r="JG53">
        <v>15.00596</v>
      </c>
      <c r="JH53">
        <v>3.5378120000000001E-5</v>
      </c>
      <c r="JI53">
        <v>7.6192969999999997E-3</v>
      </c>
      <c r="JJ53">
        <v>0.92160690000000001</v>
      </c>
      <c r="JK53">
        <v>15.6675</v>
      </c>
      <c r="JL53">
        <v>3.4390290000000001E-5</v>
      </c>
      <c r="JM53">
        <v>7.3847870000000003E-3</v>
      </c>
      <c r="JN53">
        <v>0.92162999999999995</v>
      </c>
      <c r="JO53">
        <v>16.83784</v>
      </c>
      <c r="JP53">
        <v>3.6521759999999997E-5</v>
      </c>
      <c r="JQ53">
        <v>7.8029739999999998E-3</v>
      </c>
      <c r="JR53">
        <v>0.92148090000000005</v>
      </c>
      <c r="JS53">
        <v>18.19098</v>
      </c>
      <c r="JT53">
        <v>4.203084E-5</v>
      </c>
      <c r="JU53">
        <v>8.9659449999999995E-3</v>
      </c>
      <c r="JV53">
        <v>0.92127829999999999</v>
      </c>
      <c r="JW53">
        <v>18.728300000000001</v>
      </c>
      <c r="JX53">
        <v>4.6904509999999999E-5</v>
      </c>
      <c r="JY53">
        <v>1.002254E-2</v>
      </c>
      <c r="JZ53">
        <v>0.92101370000000005</v>
      </c>
      <c r="KA53">
        <v>18.223859999999998</v>
      </c>
      <c r="KB53">
        <v>4.9171839999999998E-5</v>
      </c>
      <c r="KC53">
        <v>1.052519E-2</v>
      </c>
      <c r="KD53">
        <v>0.92076400000000003</v>
      </c>
      <c r="KE53">
        <v>17.252960000000002</v>
      </c>
      <c r="KF53">
        <v>4.9337669999999998E-5</v>
      </c>
      <c r="KG53">
        <v>1.0571840000000001E-2</v>
      </c>
      <c r="KH53">
        <v>0.92050750000000003</v>
      </c>
      <c r="KI53">
        <v>15.93665</v>
      </c>
      <c r="KJ53">
        <v>4.8338830000000001E-5</v>
      </c>
      <c r="KK53">
        <v>1.03626E-2</v>
      </c>
      <c r="KL53">
        <v>0.92030880000000004</v>
      </c>
      <c r="KM53">
        <v>15.28209</v>
      </c>
      <c r="KN53">
        <v>4.6803959999999998E-5</v>
      </c>
      <c r="KO53">
        <v>1.003714E-2</v>
      </c>
      <c r="KP53">
        <v>0.92011670000000001</v>
      </c>
      <c r="KQ53">
        <v>14.99159</v>
      </c>
      <c r="KR53">
        <v>4.4962939999999999E-5</v>
      </c>
      <c r="KS53">
        <v>9.6457729999999998E-3</v>
      </c>
      <c r="KT53">
        <v>0.92010329999999996</v>
      </c>
      <c r="KU53">
        <v>15.14292</v>
      </c>
      <c r="KV53">
        <v>4.2571209999999997E-5</v>
      </c>
      <c r="KW53">
        <v>9.1394170000000004E-3</v>
      </c>
      <c r="KX53">
        <v>0.92007110000000003</v>
      </c>
      <c r="KY53">
        <v>15.664199999999999</v>
      </c>
      <c r="KZ53">
        <v>3.9646479999999999E-5</v>
      </c>
      <c r="LA53">
        <v>8.5152660000000005E-3</v>
      </c>
      <c r="LB53">
        <v>0.92003550000000001</v>
      </c>
      <c r="LC53">
        <v>15.80414</v>
      </c>
      <c r="LD53">
        <v>3.6919090000000003E-5</v>
      </c>
      <c r="LE53">
        <v>7.9292900000000003E-3</v>
      </c>
      <c r="LF53">
        <v>0.92002649999999997</v>
      </c>
      <c r="LG53">
        <v>15.56681</v>
      </c>
      <c r="LH53">
        <v>3.4762350000000001E-5</v>
      </c>
      <c r="LI53">
        <v>7.465462E-3</v>
      </c>
      <c r="LJ53">
        <v>0.9200855</v>
      </c>
      <c r="LK53">
        <v>14.92202</v>
      </c>
      <c r="LL53">
        <v>3.3040470000000001E-5</v>
      </c>
      <c r="LM53">
        <v>7.0960190000000003E-3</v>
      </c>
      <c r="LN53">
        <v>0.92003639999999998</v>
      </c>
      <c r="LO53">
        <v>14.417389999999999</v>
      </c>
      <c r="LP53">
        <v>3.1595779999999999E-5</v>
      </c>
      <c r="LQ53">
        <v>6.7870150000000004E-3</v>
      </c>
      <c r="LR53">
        <v>0.9200199</v>
      </c>
      <c r="LS53">
        <v>14.79438</v>
      </c>
      <c r="LT53">
        <v>3.0314019999999999E-5</v>
      </c>
      <c r="LU53">
        <v>6.5139170000000001E-3</v>
      </c>
      <c r="LV53">
        <v>0.91986250000000003</v>
      </c>
      <c r="LW53">
        <v>15.58667</v>
      </c>
      <c r="LX53">
        <v>2.9200689999999999E-5</v>
      </c>
      <c r="LY53">
        <v>6.2771190000000003E-3</v>
      </c>
      <c r="LZ53">
        <v>0.91967169999999998</v>
      </c>
      <c r="MA53">
        <v>16.858080000000001</v>
      </c>
      <c r="MB53">
        <v>2.8535110000000001E-5</v>
      </c>
      <c r="MC53">
        <v>6.1333450000000001E-3</v>
      </c>
      <c r="MD53">
        <v>0.91943989999999998</v>
      </c>
      <c r="ME53">
        <v>18.166270000000001</v>
      </c>
      <c r="MF53">
        <v>2.8327860000000001E-5</v>
      </c>
      <c r="MG53">
        <v>6.090776E-3</v>
      </c>
      <c r="MH53">
        <v>0.91921989999999998</v>
      </c>
      <c r="MI53">
        <v>18.880389999999998</v>
      </c>
      <c r="MJ53">
        <v>2.8082500000000001E-5</v>
      </c>
      <c r="MK53">
        <v>6.0428219999999998E-3</v>
      </c>
      <c r="ML53">
        <v>0.91895769999999999</v>
      </c>
      <c r="MM53">
        <v>18.430150000000001</v>
      </c>
      <c r="MN53">
        <v>2.7569010000000001E-5</v>
      </c>
      <c r="MO53">
        <v>5.9375519999999996E-3</v>
      </c>
      <c r="MP53">
        <v>0.91867949999999998</v>
      </c>
      <c r="MQ53">
        <v>17.61271</v>
      </c>
      <c r="MR53">
        <v>2.6805299999999999E-5</v>
      </c>
      <c r="MS53">
        <v>5.7774840000000003E-3</v>
      </c>
      <c r="MT53">
        <v>0.91840339999999998</v>
      </c>
      <c r="MU53">
        <v>16.435659999999999</v>
      </c>
      <c r="MV53">
        <v>2.592747E-5</v>
      </c>
      <c r="MW53">
        <v>5.5907500000000002E-3</v>
      </c>
      <c r="MX53">
        <v>0.91814300000000004</v>
      </c>
      <c r="MY53">
        <v>15.66295</v>
      </c>
      <c r="MZ53">
        <v>2.5013700000000001E-5</v>
      </c>
      <c r="NA53">
        <v>5.3960060000000001E-3</v>
      </c>
      <c r="NB53">
        <v>0.91787620000000003</v>
      </c>
      <c r="NC53">
        <v>15.49174</v>
      </c>
      <c r="ND53">
        <v>2.4101180000000001E-5</v>
      </c>
      <c r="NE53">
        <v>5.2005209999999996E-3</v>
      </c>
      <c r="NF53">
        <v>0.91787620000000003</v>
      </c>
      <c r="NG53">
        <v>15.49174</v>
      </c>
      <c r="NH53">
        <v>2.4101180000000001E-5</v>
      </c>
      <c r="NI53">
        <v>5.2005209999999996E-3</v>
      </c>
      <c r="NJ53">
        <v>0.91787620000000003</v>
      </c>
      <c r="NK53">
        <v>15.49174</v>
      </c>
      <c r="NL53">
        <v>2.4101180000000001E-5</v>
      </c>
      <c r="NM53">
        <v>5.2005209999999996E-3</v>
      </c>
      <c r="NN53">
        <v>0.91787620000000003</v>
      </c>
      <c r="NO53">
        <v>15.49174</v>
      </c>
      <c r="NP53">
        <v>2.4101180000000001E-5</v>
      </c>
      <c r="NQ53">
        <v>5.2005209999999996E-3</v>
      </c>
      <c r="NR53">
        <v>0.91787620000000003</v>
      </c>
      <c r="NS53">
        <v>15.49174</v>
      </c>
      <c r="NT53">
        <v>2.4101180000000001E-5</v>
      </c>
      <c r="NU53">
        <v>5.2005209999999996E-3</v>
      </c>
      <c r="NV53">
        <v>0.91787620000000003</v>
      </c>
      <c r="NW53">
        <v>15.49174</v>
      </c>
      <c r="NX53">
        <v>2.4101180000000001E-5</v>
      </c>
      <c r="NY53">
        <v>5.2005209999999996E-3</v>
      </c>
      <c r="NZ53">
        <v>0.91787620000000003</v>
      </c>
      <c r="OA53">
        <v>15.49174</v>
      </c>
      <c r="OB53">
        <v>2.4101180000000001E-5</v>
      </c>
      <c r="OC53">
        <v>5.2005209999999996E-3</v>
      </c>
      <c r="OD53">
        <v>0.91787620000000003</v>
      </c>
      <c r="OE53">
        <v>15.49174</v>
      </c>
      <c r="OF53">
        <v>2.4101180000000001E-5</v>
      </c>
      <c r="OG53">
        <v>5.2005209999999996E-3</v>
      </c>
      <c r="OH53">
        <v>0.91787620000000003</v>
      </c>
      <c r="OI53">
        <v>15.49174</v>
      </c>
      <c r="OJ53">
        <v>2.4101180000000001E-5</v>
      </c>
      <c r="OK53">
        <v>5.2005209999999996E-3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1.1771240000000001</v>
      </c>
      <c r="G54">
        <v>15.056469999999999</v>
      </c>
      <c r="H54" s="1">
        <v>1.34669E-2</v>
      </c>
      <c r="I54">
        <v>1.7954030000000001</v>
      </c>
      <c r="J54">
        <v>1.178844</v>
      </c>
      <c r="K54">
        <v>15.573549999999999</v>
      </c>
      <c r="L54">
        <v>114.5651</v>
      </c>
      <c r="M54">
        <v>23119.82</v>
      </c>
      <c r="N54">
        <v>1.1805909999999999</v>
      </c>
      <c r="O54">
        <v>16.267399999999999</v>
      </c>
      <c r="P54">
        <v>161.54740000000001</v>
      </c>
      <c r="Q54">
        <v>37550.080000000002</v>
      </c>
      <c r="R54">
        <v>1.182399</v>
      </c>
      <c r="S54">
        <v>17.145679999999999</v>
      </c>
      <c r="T54">
        <v>15.50778</v>
      </c>
      <c r="U54">
        <v>3894.085</v>
      </c>
      <c r="V54">
        <v>1.1841140000000001</v>
      </c>
      <c r="W54">
        <v>18.07348</v>
      </c>
      <c r="X54">
        <v>0.49547799999999997</v>
      </c>
      <c r="Y54">
        <v>126.9379</v>
      </c>
      <c r="Z54">
        <v>1.184642</v>
      </c>
      <c r="AA54">
        <v>18.02844</v>
      </c>
      <c r="AB54">
        <v>8.010101E-2</v>
      </c>
      <c r="AC54">
        <v>18.09149</v>
      </c>
      <c r="AD54">
        <v>1.1850879999999999</v>
      </c>
      <c r="AE54">
        <v>17.143039999999999</v>
      </c>
      <c r="AF54" s="1">
        <v>6.6810640000000004E-2</v>
      </c>
      <c r="AG54">
        <v>14.85453</v>
      </c>
      <c r="AH54">
        <v>1.1855850000000001</v>
      </c>
      <c r="AI54">
        <v>16.31306</v>
      </c>
      <c r="AJ54" s="1">
        <v>6.0059719999999997E-2</v>
      </c>
      <c r="AK54">
        <v>13.343030000000001</v>
      </c>
      <c r="AL54">
        <v>1.185862</v>
      </c>
      <c r="AM54">
        <v>15.4869</v>
      </c>
      <c r="AN54" s="1">
        <v>5.4131720000000001E-2</v>
      </c>
      <c r="AO54" s="1">
        <v>12.020630000000001</v>
      </c>
      <c r="AP54">
        <v>1.1854709999999999</v>
      </c>
      <c r="AQ54">
        <v>15.55542</v>
      </c>
      <c r="AR54" s="1">
        <v>4.9193090000000002E-2</v>
      </c>
      <c r="AS54" s="1">
        <v>10.91586</v>
      </c>
      <c r="AT54">
        <v>1.183675</v>
      </c>
      <c r="AU54">
        <v>16.210370000000001</v>
      </c>
      <c r="AV54" s="1">
        <v>4.9559840000000001E-2</v>
      </c>
      <c r="AW54" s="1">
        <v>10.954370000000001</v>
      </c>
      <c r="AX54">
        <v>1.18163</v>
      </c>
      <c r="AY54">
        <v>17.05921</v>
      </c>
      <c r="AZ54" s="1">
        <v>5.3791819999999997E-2</v>
      </c>
      <c r="BA54" s="1">
        <v>11.92177</v>
      </c>
      <c r="BB54">
        <v>1.1792860000000001</v>
      </c>
      <c r="BC54">
        <v>17.9346</v>
      </c>
      <c r="BD54" s="1">
        <v>5.3825980000000002E-2</v>
      </c>
      <c r="BE54" s="1">
        <v>11.99553</v>
      </c>
      <c r="BF54">
        <v>1.1769289999999999</v>
      </c>
      <c r="BG54">
        <v>17.877120000000001</v>
      </c>
      <c r="BH54" s="1">
        <v>5.0322970000000002E-2</v>
      </c>
      <c r="BI54" s="1">
        <v>11.261089999999999</v>
      </c>
      <c r="BJ54">
        <v>1.174418</v>
      </c>
      <c r="BK54">
        <v>17.169619999999998</v>
      </c>
      <c r="BL54" s="1">
        <v>4.5374539999999998E-2</v>
      </c>
      <c r="BM54" s="1">
        <v>10.18904</v>
      </c>
      <c r="BN54">
        <v>1.172175</v>
      </c>
      <c r="BO54">
        <v>16.38372</v>
      </c>
      <c r="BP54" s="1">
        <v>4.0129140000000001E-2</v>
      </c>
      <c r="BQ54" s="1">
        <v>9.0354799999999997</v>
      </c>
      <c r="BR54">
        <v>1.169103</v>
      </c>
      <c r="BS54">
        <v>15.62973</v>
      </c>
      <c r="BT54" s="1">
        <v>3.5422370000000002E-2</v>
      </c>
      <c r="BU54" s="1">
        <v>7.995234</v>
      </c>
      <c r="BV54">
        <v>1.1651530000000001</v>
      </c>
      <c r="BW54">
        <v>15.20884</v>
      </c>
      <c r="BX54" s="1">
        <v>3.1245530000000001E-2</v>
      </c>
      <c r="BY54" s="1">
        <v>7.0756990000000002</v>
      </c>
      <c r="BZ54">
        <v>1.1610670000000001</v>
      </c>
      <c r="CA54">
        <v>15.66067</v>
      </c>
      <c r="CB54" s="1">
        <v>2.7477729999999999E-2</v>
      </c>
      <c r="CC54" s="1">
        <v>6.2402550000000003</v>
      </c>
      <c r="CD54">
        <v>1.156908</v>
      </c>
      <c r="CE54">
        <v>16.094329999999999</v>
      </c>
      <c r="CF54" s="1">
        <v>2.41555E-2</v>
      </c>
      <c r="CG54" s="1">
        <v>5.5038720000000003</v>
      </c>
      <c r="CH54">
        <v>1.1523099999999999</v>
      </c>
      <c r="CI54">
        <v>16.52129</v>
      </c>
      <c r="CJ54" s="1">
        <v>2.1122720000000001E-2</v>
      </c>
      <c r="CK54" s="1">
        <v>4.8295089999999998</v>
      </c>
      <c r="CL54">
        <v>1.147459</v>
      </c>
      <c r="CM54">
        <v>16.456520000000001</v>
      </c>
      <c r="CN54" s="1">
        <v>1.8503530000000001E-2</v>
      </c>
      <c r="CO54" s="1">
        <v>4.2455639999999999</v>
      </c>
      <c r="CP54">
        <v>1.142482</v>
      </c>
      <c r="CQ54">
        <v>16.14902</v>
      </c>
      <c r="CR54" s="1">
        <v>1.618255E-2</v>
      </c>
      <c r="CS54" s="1">
        <v>3.7270460000000001</v>
      </c>
      <c r="CT54">
        <v>1.1381159999999999</v>
      </c>
      <c r="CU54">
        <v>15.516719999999999</v>
      </c>
      <c r="CV54" s="1">
        <v>1.4123139999999999E-2</v>
      </c>
      <c r="CW54" s="1">
        <v>3.2625220000000001</v>
      </c>
      <c r="CX54">
        <v>1.1328860000000001</v>
      </c>
      <c r="CY54">
        <v>14.804930000000001</v>
      </c>
      <c r="CZ54" s="1">
        <v>1.23427E-2</v>
      </c>
      <c r="DA54" s="1">
        <v>2.8601740000000002</v>
      </c>
      <c r="DB54">
        <v>1.12727</v>
      </c>
      <c r="DC54">
        <v>14.49334</v>
      </c>
      <c r="DD54" s="1">
        <v>1.0867409999999999E-2</v>
      </c>
      <c r="DE54" s="1">
        <v>2.5253450000000002</v>
      </c>
      <c r="DF54">
        <v>1.1216410000000001</v>
      </c>
      <c r="DG54">
        <v>14.85019</v>
      </c>
      <c r="DH54" s="1">
        <v>9.5083059999999994E-3</v>
      </c>
      <c r="DI54" s="1">
        <v>2.2169460000000001</v>
      </c>
      <c r="DJ54">
        <v>1.1155790000000001</v>
      </c>
      <c r="DK54">
        <v>15.29161</v>
      </c>
      <c r="DL54" s="1">
        <v>8.2540589999999994E-3</v>
      </c>
      <c r="DM54" s="1">
        <v>1.9304760000000001</v>
      </c>
      <c r="DN54">
        <v>1.1093440000000001</v>
      </c>
      <c r="DO54">
        <v>15.93723</v>
      </c>
      <c r="DP54" s="1">
        <v>7.157694E-3</v>
      </c>
      <c r="DQ54" s="1">
        <v>1.679316</v>
      </c>
      <c r="DR54">
        <v>1.1025700000000001</v>
      </c>
      <c r="DS54">
        <v>16.051480000000002</v>
      </c>
      <c r="DT54" s="1">
        <v>6.2129730000000001E-3</v>
      </c>
      <c r="DU54" s="1">
        <v>1.4623679999999999</v>
      </c>
      <c r="DV54">
        <v>1.0962160000000001</v>
      </c>
      <c r="DW54">
        <v>15.887840000000001</v>
      </c>
      <c r="DX54" s="1">
        <v>5.382871E-3</v>
      </c>
      <c r="DY54" s="1">
        <v>1.271236</v>
      </c>
      <c r="DZ54">
        <v>1.089553</v>
      </c>
      <c r="EA54">
        <v>15.508609999999999</v>
      </c>
      <c r="EB54" s="1">
        <v>4.6473520000000004E-3</v>
      </c>
      <c r="EC54" s="1">
        <v>1.1013139999999999</v>
      </c>
      <c r="ED54">
        <v>1.0837049999999999</v>
      </c>
      <c r="EE54">
        <v>14.91215</v>
      </c>
      <c r="EF54" s="1">
        <v>4.0131009999999998E-3</v>
      </c>
      <c r="EG54" s="1">
        <v>0.95308850000000001</v>
      </c>
      <c r="EH54">
        <v>1.0783339999999999</v>
      </c>
      <c r="EI54">
        <v>14.9535</v>
      </c>
      <c r="EJ54" s="1">
        <v>3.4812269999999999E-3</v>
      </c>
      <c r="EK54" s="1">
        <v>0.82805930000000005</v>
      </c>
      <c r="EL54">
        <v>1.0734300000000001</v>
      </c>
      <c r="EM54">
        <v>15.31414</v>
      </c>
      <c r="EN54" s="1">
        <v>3.0049199999999999E-3</v>
      </c>
      <c r="EO54" s="1">
        <v>0.71606360000000002</v>
      </c>
      <c r="EP54">
        <v>1.0684739999999999</v>
      </c>
      <c r="EQ54">
        <v>15.80902</v>
      </c>
      <c r="ER54" s="1">
        <v>2.5045100000000002E-3</v>
      </c>
      <c r="ES54" s="1">
        <v>0.59872009999999998</v>
      </c>
      <c r="ET54">
        <v>1.06335</v>
      </c>
      <c r="EU54">
        <v>16.67248</v>
      </c>
      <c r="EV54" s="1">
        <v>1.9982860000000002E-3</v>
      </c>
      <c r="EW54" s="1">
        <v>0.47893530000000001</v>
      </c>
      <c r="EX54">
        <v>1.0585869999999999</v>
      </c>
      <c r="EY54">
        <v>16.989730000000002</v>
      </c>
      <c r="EZ54" s="1">
        <v>1.5971500000000001E-3</v>
      </c>
      <c r="FA54" s="1">
        <v>0.3827972</v>
      </c>
      <c r="FB54">
        <v>1.0541750000000001</v>
      </c>
      <c r="FC54">
        <v>16.400010000000002</v>
      </c>
      <c r="FD54" s="1">
        <v>1.3110280000000001E-3</v>
      </c>
      <c r="FE54" s="1">
        <v>0.31413249999999998</v>
      </c>
      <c r="FF54">
        <v>1.049857</v>
      </c>
      <c r="FG54">
        <v>15.654719999999999</v>
      </c>
      <c r="FH54" s="1">
        <v>1.102659E-3</v>
      </c>
      <c r="FI54" s="1">
        <v>0.26404349999999999</v>
      </c>
      <c r="FJ54">
        <v>1.045936</v>
      </c>
      <c r="FK54">
        <v>14.901999999999999</v>
      </c>
      <c r="FL54" s="1">
        <v>9.4807850000000005E-4</v>
      </c>
      <c r="FM54" s="1">
        <v>0.22678100000000001</v>
      </c>
      <c r="FN54">
        <v>1.0427630000000001</v>
      </c>
      <c r="FO54">
        <v>14.99891</v>
      </c>
      <c r="FP54" s="1">
        <v>8.2847810000000004E-4</v>
      </c>
      <c r="FQ54" s="1">
        <v>0.19780429999999999</v>
      </c>
      <c r="FR54">
        <v>1.040991</v>
      </c>
      <c r="FS54">
        <v>15.35164</v>
      </c>
      <c r="FT54" s="1">
        <v>7.3479130000000004E-4</v>
      </c>
      <c r="FU54" s="1">
        <v>0.17505100000000001</v>
      </c>
      <c r="FV54">
        <v>1.0401339999999999</v>
      </c>
      <c r="FW54">
        <v>16.169530000000002</v>
      </c>
      <c r="FX54" s="1">
        <v>6.1924509999999996E-4</v>
      </c>
      <c r="FY54" s="1">
        <v>0.1476112</v>
      </c>
      <c r="FZ54">
        <v>1.039698</v>
      </c>
      <c r="GA54">
        <v>17.259070000000001</v>
      </c>
      <c r="GB54" s="1">
        <v>4.7188139999999998E-4</v>
      </c>
      <c r="GC54" s="1">
        <v>0.1125275</v>
      </c>
      <c r="GD54">
        <v>1.0393810000000001</v>
      </c>
      <c r="GE54">
        <v>17.623390000000001</v>
      </c>
      <c r="GF54" s="1">
        <v>3.4464620000000001E-4</v>
      </c>
      <c r="GG54" s="1">
        <v>8.190683E-2</v>
      </c>
      <c r="GH54">
        <v>1.0390459999999999</v>
      </c>
      <c r="GI54">
        <v>17.157080000000001</v>
      </c>
      <c r="GJ54" s="1">
        <v>2.6091230000000002E-4</v>
      </c>
      <c r="GK54" s="1">
        <v>6.1655540000000002E-2</v>
      </c>
      <c r="GL54">
        <v>1.03861</v>
      </c>
      <c r="GM54">
        <v>16.316020000000002</v>
      </c>
      <c r="GN54" s="1">
        <v>2.115207E-4</v>
      </c>
      <c r="GO54" s="1">
        <v>4.9687580000000002E-2</v>
      </c>
      <c r="GP54">
        <v>1.0381849999999999</v>
      </c>
      <c r="GQ54">
        <v>15.255470000000001</v>
      </c>
      <c r="GR54" s="1">
        <v>1.8206090000000001E-4</v>
      </c>
      <c r="GS54" s="1">
        <v>4.2549030000000002E-2</v>
      </c>
      <c r="GT54">
        <v>1.0378039999999999</v>
      </c>
      <c r="GU54">
        <v>15.114280000000001</v>
      </c>
      <c r="GV54" s="1">
        <v>1.6309939999999999E-4</v>
      </c>
      <c r="GW54" s="1">
        <v>3.7947210000000002E-2</v>
      </c>
      <c r="GX54">
        <v>1.0375719999999999</v>
      </c>
      <c r="GY54">
        <v>15.28853</v>
      </c>
      <c r="GZ54" s="1">
        <v>1.4930060000000001E-4</v>
      </c>
      <c r="HA54" s="1">
        <v>3.461289E-2</v>
      </c>
      <c r="HB54">
        <v>1.0375030000000001</v>
      </c>
      <c r="HC54">
        <v>16.049859999999999</v>
      </c>
      <c r="HD54" s="1">
        <v>1.3591100000000001E-4</v>
      </c>
      <c r="HE54" s="1">
        <v>3.1434219999999999E-2</v>
      </c>
      <c r="HF54">
        <v>1.037487</v>
      </c>
      <c r="HG54">
        <v>17.057169999999999</v>
      </c>
      <c r="HH54" s="1">
        <v>1.207985E-4</v>
      </c>
      <c r="HI54" s="1">
        <v>2.7869399999999999E-2</v>
      </c>
      <c r="HJ54">
        <v>1.0374890000000001</v>
      </c>
      <c r="HK54">
        <v>17.474309999999999</v>
      </c>
      <c r="HL54" s="1">
        <v>1.073394E-4</v>
      </c>
      <c r="HM54" s="1">
        <v>2.4668880000000001E-2</v>
      </c>
      <c r="HN54">
        <v>1.037512</v>
      </c>
      <c r="HO54">
        <v>16.9514</v>
      </c>
      <c r="HP54">
        <v>9.7313009999999995E-5</v>
      </c>
      <c r="HQ54" s="1">
        <v>2.2273049999999999E-2</v>
      </c>
      <c r="HR54">
        <v>1.0375160000000001</v>
      </c>
      <c r="HS54">
        <v>16.048030000000001</v>
      </c>
      <c r="HT54">
        <v>9.0096820000000002E-5</v>
      </c>
      <c r="HU54" s="1">
        <v>2.053553E-2</v>
      </c>
      <c r="HV54">
        <v>1.037574</v>
      </c>
      <c r="HW54">
        <v>14.954319999999999</v>
      </c>
      <c r="HX54">
        <v>8.4579439999999995E-5</v>
      </c>
      <c r="HY54" s="1">
        <v>1.9204220000000001E-2</v>
      </c>
      <c r="HZ54">
        <v>1.037776</v>
      </c>
      <c r="IA54">
        <v>14.592140000000001</v>
      </c>
      <c r="IB54">
        <v>7.9998529999999999E-5</v>
      </c>
      <c r="IC54" s="1">
        <v>1.8099049999999998E-2</v>
      </c>
      <c r="ID54">
        <v>1.038243</v>
      </c>
      <c r="IE54">
        <v>13.912100000000001</v>
      </c>
      <c r="IF54">
        <v>7.5713179999999997E-5</v>
      </c>
      <c r="IG54" s="1">
        <v>1.7078570000000001E-2</v>
      </c>
      <c r="IH54">
        <v>1.038934</v>
      </c>
      <c r="II54">
        <v>14.59456</v>
      </c>
      <c r="IJ54">
        <v>6.9156699999999995E-5</v>
      </c>
      <c r="IK54">
        <v>1.558729E-2</v>
      </c>
      <c r="IL54">
        <v>1.0397620000000001</v>
      </c>
      <c r="IM54">
        <v>15.51172</v>
      </c>
      <c r="IN54">
        <v>5.9281260000000002E-5</v>
      </c>
      <c r="IO54">
        <v>1.3347970000000001E-2</v>
      </c>
      <c r="IP54">
        <v>1.0406679999999999</v>
      </c>
      <c r="IQ54">
        <v>15.85167</v>
      </c>
      <c r="IR54">
        <v>5.0002520000000003E-5</v>
      </c>
      <c r="IS54">
        <v>1.1219700000000001E-2</v>
      </c>
      <c r="IT54">
        <v>1.0415190000000001</v>
      </c>
      <c r="IU54">
        <v>15.57831</v>
      </c>
      <c r="IV54">
        <v>4.3643560000000001E-5</v>
      </c>
      <c r="IW54">
        <v>9.7496449999999995E-3</v>
      </c>
      <c r="IX54">
        <v>1.0423480000000001</v>
      </c>
      <c r="IY54">
        <v>15.1212</v>
      </c>
      <c r="IZ54">
        <v>3.9759019999999998E-5</v>
      </c>
      <c r="JA54">
        <v>8.8471999999999995E-3</v>
      </c>
      <c r="JB54">
        <v>1.043183</v>
      </c>
      <c r="JC54">
        <v>14.68707</v>
      </c>
      <c r="JD54">
        <v>3.7303650000000003E-5</v>
      </c>
      <c r="JE54">
        <v>8.2760569999999999E-3</v>
      </c>
      <c r="JF54">
        <v>1.043714</v>
      </c>
      <c r="JG54">
        <v>15.087210000000001</v>
      </c>
      <c r="JH54">
        <v>3.5495530000000001E-5</v>
      </c>
      <c r="JI54">
        <v>7.8586000000000003E-3</v>
      </c>
      <c r="JJ54">
        <v>1.043906</v>
      </c>
      <c r="JK54">
        <v>15.74235</v>
      </c>
      <c r="JL54">
        <v>3.4402349999999998E-5</v>
      </c>
      <c r="JM54">
        <v>7.5966039999999999E-3</v>
      </c>
      <c r="JN54">
        <v>1.043804</v>
      </c>
      <c r="JO54">
        <v>16.87471</v>
      </c>
      <c r="JP54">
        <v>3.6231169999999998E-5</v>
      </c>
      <c r="JQ54">
        <v>7.9569140000000007E-3</v>
      </c>
      <c r="JR54">
        <v>1.0435179999999999</v>
      </c>
      <c r="JS54">
        <v>18.19951</v>
      </c>
      <c r="JT54">
        <v>4.1610180000000002E-5</v>
      </c>
      <c r="JU54">
        <v>9.1192210000000003E-3</v>
      </c>
      <c r="JV54">
        <v>1.0432349999999999</v>
      </c>
      <c r="JW54">
        <v>18.732600000000001</v>
      </c>
      <c r="JX54">
        <v>4.6633250000000003E-5</v>
      </c>
      <c r="JY54">
        <v>1.0240030000000001E-2</v>
      </c>
      <c r="JZ54">
        <v>1.042897</v>
      </c>
      <c r="KA54">
        <v>18.258050000000001</v>
      </c>
      <c r="KB54">
        <v>4.9085600000000003E-5</v>
      </c>
      <c r="KC54">
        <v>1.080132E-2</v>
      </c>
      <c r="KD54">
        <v>1.042645</v>
      </c>
      <c r="KE54">
        <v>17.326830000000001</v>
      </c>
      <c r="KF54">
        <v>4.9372919999999998E-5</v>
      </c>
      <c r="KG54">
        <v>1.087862E-2</v>
      </c>
      <c r="KH54">
        <v>1.0423230000000001</v>
      </c>
      <c r="KI54">
        <v>16.03952</v>
      </c>
      <c r="KJ54">
        <v>4.8432620000000003E-5</v>
      </c>
      <c r="KK54">
        <v>1.0677259999999999E-2</v>
      </c>
      <c r="KL54">
        <v>1.042152</v>
      </c>
      <c r="KM54">
        <v>15.39063</v>
      </c>
      <c r="KN54">
        <v>4.6925149999999999E-5</v>
      </c>
      <c r="KO54">
        <v>1.0348380000000001E-2</v>
      </c>
      <c r="KP54">
        <v>1.041998</v>
      </c>
      <c r="KQ54">
        <v>15.066789999999999</v>
      </c>
      <c r="KR54">
        <v>4.5107020000000002E-5</v>
      </c>
      <c r="KS54">
        <v>9.9502989999999993E-3</v>
      </c>
      <c r="KT54">
        <v>1.041963</v>
      </c>
      <c r="KU54">
        <v>15.171419999999999</v>
      </c>
      <c r="KV54">
        <v>4.2765829999999998E-5</v>
      </c>
      <c r="KW54">
        <v>9.4411679999999998E-3</v>
      </c>
      <c r="KX54">
        <v>1.0419860000000001</v>
      </c>
      <c r="KY54">
        <v>15.665229999999999</v>
      </c>
      <c r="KZ54">
        <v>3.9859620000000002E-5</v>
      </c>
      <c r="LA54">
        <v>8.8039669999999993E-3</v>
      </c>
      <c r="LB54">
        <v>1.042008</v>
      </c>
      <c r="LC54">
        <v>15.80198</v>
      </c>
      <c r="LD54">
        <v>3.709689E-5</v>
      </c>
      <c r="LE54">
        <v>8.1933839999999997E-3</v>
      </c>
      <c r="LF54">
        <v>1.0419940000000001</v>
      </c>
      <c r="LG54">
        <v>15.590680000000001</v>
      </c>
      <c r="LH54">
        <v>3.4901250000000001E-5</v>
      </c>
      <c r="LI54">
        <v>7.7069030000000002E-3</v>
      </c>
      <c r="LJ54">
        <v>1.042001</v>
      </c>
      <c r="LK54">
        <v>14.962210000000001</v>
      </c>
      <c r="LL54">
        <v>3.3153769999999999E-5</v>
      </c>
      <c r="LM54">
        <v>7.3210180000000003E-3</v>
      </c>
      <c r="LN54">
        <v>1.0419909999999999</v>
      </c>
      <c r="LO54">
        <v>14.470980000000001</v>
      </c>
      <c r="LP54">
        <v>3.1692810000000003E-5</v>
      </c>
      <c r="LQ54">
        <v>6.999417E-3</v>
      </c>
      <c r="LR54">
        <v>1.041922</v>
      </c>
      <c r="LS54">
        <v>14.85764</v>
      </c>
      <c r="LT54">
        <v>3.0401149999999999E-5</v>
      </c>
      <c r="LU54">
        <v>6.7163370000000002E-3</v>
      </c>
      <c r="LV54">
        <v>1.0417879999999999</v>
      </c>
      <c r="LW54">
        <v>15.64546</v>
      </c>
      <c r="LX54">
        <v>2.927025E-5</v>
      </c>
      <c r="LY54">
        <v>6.4687260000000002E-3</v>
      </c>
      <c r="LZ54">
        <v>1.0415810000000001</v>
      </c>
      <c r="MA54">
        <v>16.893249999999998</v>
      </c>
      <c r="MB54">
        <v>2.8562900000000001E-5</v>
      </c>
      <c r="MC54">
        <v>6.311054E-3</v>
      </c>
      <c r="MD54">
        <v>1.041275</v>
      </c>
      <c r="ME54">
        <v>18.183700000000002</v>
      </c>
      <c r="MF54">
        <v>2.8337669999999999E-5</v>
      </c>
      <c r="MG54">
        <v>6.2623360000000003E-3</v>
      </c>
      <c r="MH54">
        <v>1.040996</v>
      </c>
      <c r="MI54">
        <v>18.89162</v>
      </c>
      <c r="MJ54">
        <v>2.8106689999999999E-5</v>
      </c>
      <c r="MK54">
        <v>6.2158999999999999E-3</v>
      </c>
      <c r="ML54">
        <v>1.0407139999999999</v>
      </c>
      <c r="MM54">
        <v>18.461310000000001</v>
      </c>
      <c r="MN54">
        <v>2.7613889999999999E-5</v>
      </c>
      <c r="MO54">
        <v>6.1121639999999998E-3</v>
      </c>
      <c r="MP54">
        <v>1.0404530000000001</v>
      </c>
      <c r="MQ54">
        <v>17.673940000000002</v>
      </c>
      <c r="MR54">
        <v>2.6864629999999999E-5</v>
      </c>
      <c r="MS54">
        <v>5.9507839999999998E-3</v>
      </c>
      <c r="MT54">
        <v>1.0401879999999999</v>
      </c>
      <c r="MU54">
        <v>16.532620000000001</v>
      </c>
      <c r="MV54">
        <v>2.5991379999999998E-5</v>
      </c>
      <c r="MW54">
        <v>5.759536E-3</v>
      </c>
      <c r="MX54">
        <v>1.0399069999999999</v>
      </c>
      <c r="MY54">
        <v>15.77366</v>
      </c>
      <c r="MZ54">
        <v>2.5080060000000001E-5</v>
      </c>
      <c r="NA54">
        <v>5.5594650000000004E-3</v>
      </c>
      <c r="NB54">
        <v>1.0396540000000001</v>
      </c>
      <c r="NC54">
        <v>15.59267</v>
      </c>
      <c r="ND54">
        <v>2.4165210000000001E-5</v>
      </c>
      <c r="NE54">
        <v>5.3576099999999996E-3</v>
      </c>
      <c r="NF54">
        <v>1.0396540000000001</v>
      </c>
      <c r="NG54">
        <v>15.59267</v>
      </c>
      <c r="NH54">
        <v>2.4165210000000001E-5</v>
      </c>
      <c r="NI54">
        <v>5.3576099999999996E-3</v>
      </c>
      <c r="NJ54">
        <v>1.0396540000000001</v>
      </c>
      <c r="NK54">
        <v>15.59267</v>
      </c>
      <c r="NL54">
        <v>2.4165210000000001E-5</v>
      </c>
      <c r="NM54">
        <v>5.3576099999999996E-3</v>
      </c>
      <c r="NN54">
        <v>1.0396540000000001</v>
      </c>
      <c r="NO54">
        <v>15.59267</v>
      </c>
      <c r="NP54">
        <v>2.4165210000000001E-5</v>
      </c>
      <c r="NQ54">
        <v>5.3576099999999996E-3</v>
      </c>
      <c r="NR54">
        <v>1.0396540000000001</v>
      </c>
      <c r="NS54">
        <v>15.59267</v>
      </c>
      <c r="NT54">
        <v>2.4165210000000001E-5</v>
      </c>
      <c r="NU54">
        <v>5.3576099999999996E-3</v>
      </c>
      <c r="NV54">
        <v>1.0396540000000001</v>
      </c>
      <c r="NW54">
        <v>15.59267</v>
      </c>
      <c r="NX54">
        <v>2.4165210000000001E-5</v>
      </c>
      <c r="NY54">
        <v>5.3576099999999996E-3</v>
      </c>
      <c r="NZ54">
        <v>1.0396540000000001</v>
      </c>
      <c r="OA54">
        <v>15.59267</v>
      </c>
      <c r="OB54">
        <v>2.4165210000000001E-5</v>
      </c>
      <c r="OC54">
        <v>5.3576099999999996E-3</v>
      </c>
      <c r="OD54">
        <v>1.0396540000000001</v>
      </c>
      <c r="OE54">
        <v>15.59267</v>
      </c>
      <c r="OF54">
        <v>2.4165210000000001E-5</v>
      </c>
      <c r="OG54">
        <v>5.3576099999999996E-3</v>
      </c>
      <c r="OH54">
        <v>1.0396540000000001</v>
      </c>
      <c r="OI54">
        <v>15.59267</v>
      </c>
      <c r="OJ54">
        <v>2.4165210000000001E-5</v>
      </c>
      <c r="OK54">
        <v>5.3576099999999996E-3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0.9888747</v>
      </c>
      <c r="G55">
        <v>15.08658</v>
      </c>
      <c r="H55" s="1">
        <v>1.249916E-3</v>
      </c>
      <c r="I55" s="1">
        <v>0.31208710000000001</v>
      </c>
      <c r="J55">
        <v>0.98861239999999995</v>
      </c>
      <c r="K55">
        <v>15.58081</v>
      </c>
      <c r="L55">
        <v>93.568420000000003</v>
      </c>
      <c r="M55">
        <v>22426.720000000001</v>
      </c>
      <c r="N55">
        <v>0.98833150000000003</v>
      </c>
      <c r="O55">
        <v>16.262280000000001</v>
      </c>
      <c r="P55">
        <v>176.2841</v>
      </c>
      <c r="Q55">
        <v>51601.25</v>
      </c>
      <c r="R55">
        <v>0.98802350000000005</v>
      </c>
      <c r="S55">
        <v>17.12086</v>
      </c>
      <c r="T55">
        <v>19.93244</v>
      </c>
      <c r="U55">
        <v>6635.1390000000001</v>
      </c>
      <c r="V55">
        <v>0.9876897</v>
      </c>
      <c r="W55">
        <v>18.071359999999999</v>
      </c>
      <c r="X55">
        <v>0.6726084</v>
      </c>
      <c r="Y55">
        <v>237.8562</v>
      </c>
      <c r="Z55">
        <v>0.98742649999999998</v>
      </c>
      <c r="AA55">
        <v>18.08268</v>
      </c>
      <c r="AB55">
        <v>8.3780889999999997E-2</v>
      </c>
      <c r="AC55">
        <v>24.418279999999999</v>
      </c>
      <c r="AD55">
        <v>0.98708569999999995</v>
      </c>
      <c r="AE55">
        <v>17.198889999999999</v>
      </c>
      <c r="AF55" s="1">
        <v>6.7372089999999996E-2</v>
      </c>
      <c r="AG55">
        <v>18.875350000000001</v>
      </c>
      <c r="AH55">
        <v>0.9868093</v>
      </c>
      <c r="AI55">
        <v>16.37734</v>
      </c>
      <c r="AJ55" s="1">
        <v>6.0531210000000002E-2</v>
      </c>
      <c r="AK55">
        <v>16.940919999999998</v>
      </c>
      <c r="AL55">
        <v>0.98634200000000005</v>
      </c>
      <c r="AM55">
        <v>15.557320000000001</v>
      </c>
      <c r="AN55" s="1">
        <v>5.454444E-2</v>
      </c>
      <c r="AO55" s="1">
        <v>15.259790000000001</v>
      </c>
      <c r="AP55">
        <v>0.9851491</v>
      </c>
      <c r="AQ55">
        <v>15.59431</v>
      </c>
      <c r="AR55" s="1">
        <v>4.9469399999999997E-2</v>
      </c>
      <c r="AS55" s="1">
        <v>13.831519999999999</v>
      </c>
      <c r="AT55">
        <v>0.98245470000000001</v>
      </c>
      <c r="AU55">
        <v>16.207650000000001</v>
      </c>
      <c r="AV55" s="1">
        <v>4.9280669999999999E-2</v>
      </c>
      <c r="AW55" s="1">
        <v>13.69819</v>
      </c>
      <c r="AX55">
        <v>0.97943970000000002</v>
      </c>
      <c r="AY55">
        <v>17.044409999999999</v>
      </c>
      <c r="AZ55" s="1">
        <v>5.3554079999999997E-2</v>
      </c>
      <c r="BA55" s="1">
        <v>14.915279999999999</v>
      </c>
      <c r="BB55">
        <v>0.97607049999999995</v>
      </c>
      <c r="BC55">
        <v>17.929829999999999</v>
      </c>
      <c r="BD55" s="1">
        <v>5.3952729999999997E-2</v>
      </c>
      <c r="BE55" s="1">
        <v>15.13552</v>
      </c>
      <c r="BF55">
        <v>0.97265049999999997</v>
      </c>
      <c r="BG55">
        <v>17.919910000000002</v>
      </c>
      <c r="BH55" s="1">
        <v>5.0632660000000003E-2</v>
      </c>
      <c r="BI55" s="1">
        <v>14.278549999999999</v>
      </c>
      <c r="BJ55">
        <v>0.96904710000000005</v>
      </c>
      <c r="BK55">
        <v>17.226929999999999</v>
      </c>
      <c r="BL55" s="1">
        <v>4.5755289999999997E-2</v>
      </c>
      <c r="BM55" s="1">
        <v>12.95636</v>
      </c>
      <c r="BN55">
        <v>0.9653967</v>
      </c>
      <c r="BO55">
        <v>16.447900000000001</v>
      </c>
      <c r="BP55" s="1">
        <v>4.0503089999999999E-2</v>
      </c>
      <c r="BQ55" s="1">
        <v>11.506130000000001</v>
      </c>
      <c r="BR55">
        <v>0.96179170000000003</v>
      </c>
      <c r="BS55">
        <v>15.69563</v>
      </c>
      <c r="BT55" s="1">
        <v>3.5740300000000003E-2</v>
      </c>
      <c r="BU55" s="1">
        <v>10.17731</v>
      </c>
      <c r="BV55">
        <v>0.9581693</v>
      </c>
      <c r="BW55">
        <v>15.24797</v>
      </c>
      <c r="BX55" s="1">
        <v>3.1545610000000002E-2</v>
      </c>
      <c r="BY55" s="1">
        <v>9.0089459999999999</v>
      </c>
      <c r="BZ55">
        <v>0.95449289999999998</v>
      </c>
      <c r="CA55">
        <v>15.6685</v>
      </c>
      <c r="CB55" s="1">
        <v>2.7735510000000001E-2</v>
      </c>
      <c r="CC55" s="1">
        <v>7.9394270000000002</v>
      </c>
      <c r="CD55">
        <v>0.95082029999999995</v>
      </c>
      <c r="CE55">
        <v>16.096329999999998</v>
      </c>
      <c r="CF55" s="1">
        <v>2.4393740000000001E-2</v>
      </c>
      <c r="CG55" s="1">
        <v>7.0015869999999998</v>
      </c>
      <c r="CH55">
        <v>0.94687049999999995</v>
      </c>
      <c r="CI55">
        <v>16.520980000000002</v>
      </c>
      <c r="CJ55" s="1">
        <v>2.1333290000000001E-2</v>
      </c>
      <c r="CK55" s="1">
        <v>6.1402939999999999</v>
      </c>
      <c r="CL55">
        <v>0.9427586</v>
      </c>
      <c r="CM55">
        <v>16.460519999999999</v>
      </c>
      <c r="CN55" s="1">
        <v>1.8687079999999998E-2</v>
      </c>
      <c r="CO55" s="1">
        <v>5.3929340000000003</v>
      </c>
      <c r="CP55">
        <v>0.93851759999999995</v>
      </c>
      <c r="CQ55">
        <v>16.183589999999999</v>
      </c>
      <c r="CR55" s="1">
        <v>1.6348310000000001E-2</v>
      </c>
      <c r="CS55" s="1">
        <v>4.7318790000000002</v>
      </c>
      <c r="CT55">
        <v>0.93474670000000004</v>
      </c>
      <c r="CU55">
        <v>15.56415</v>
      </c>
      <c r="CV55" s="1">
        <v>1.426999E-2</v>
      </c>
      <c r="CW55" s="1">
        <v>4.1403410000000003</v>
      </c>
      <c r="CX55">
        <v>0.93053129999999995</v>
      </c>
      <c r="CY55">
        <v>14.849270000000001</v>
      </c>
      <c r="CZ55" s="1">
        <v>1.246717E-2</v>
      </c>
      <c r="DA55" s="1">
        <v>3.6253359999999999</v>
      </c>
      <c r="DB55">
        <v>0.92640279999999997</v>
      </c>
      <c r="DC55">
        <v>14.51041</v>
      </c>
      <c r="DD55" s="1">
        <v>1.097251E-2</v>
      </c>
      <c r="DE55" s="1">
        <v>3.1953390000000002</v>
      </c>
      <c r="DF55">
        <v>0.92244470000000001</v>
      </c>
      <c r="DG55">
        <v>14.859769999999999</v>
      </c>
      <c r="DH55" s="1">
        <v>9.6108510000000001E-3</v>
      </c>
      <c r="DI55" s="1">
        <v>2.8047789999999999</v>
      </c>
      <c r="DJ55">
        <v>0.91819709999999999</v>
      </c>
      <c r="DK55">
        <v>15.30125</v>
      </c>
      <c r="DL55" s="1">
        <v>8.3445250000000002E-3</v>
      </c>
      <c r="DM55" s="1">
        <v>2.439168</v>
      </c>
      <c r="DN55">
        <v>0.91393259999999998</v>
      </c>
      <c r="DO55">
        <v>15.92985</v>
      </c>
      <c r="DP55" s="1">
        <v>7.2376699999999999E-3</v>
      </c>
      <c r="DQ55" s="1">
        <v>2.118636</v>
      </c>
      <c r="DR55">
        <v>0.90932400000000002</v>
      </c>
      <c r="DS55">
        <v>16.04138</v>
      </c>
      <c r="DT55" s="1">
        <v>6.2812850000000002E-3</v>
      </c>
      <c r="DU55" s="1">
        <v>1.8409819999999999</v>
      </c>
      <c r="DV55">
        <v>0.90480389999999999</v>
      </c>
      <c r="DW55">
        <v>15.887890000000001</v>
      </c>
      <c r="DX55" s="1">
        <v>5.4444000000000003E-3</v>
      </c>
      <c r="DY55" s="1">
        <v>1.598525</v>
      </c>
      <c r="DZ55">
        <v>0.89998389999999995</v>
      </c>
      <c r="EA55">
        <v>15.538919999999999</v>
      </c>
      <c r="EB55" s="1">
        <v>4.7017999999999999E-3</v>
      </c>
      <c r="EC55" s="1">
        <v>1.382922</v>
      </c>
      <c r="ED55">
        <v>0.89639120000000005</v>
      </c>
      <c r="EE55">
        <v>14.962870000000001</v>
      </c>
      <c r="EF55" s="1">
        <v>4.0597309999999996E-3</v>
      </c>
      <c r="EG55" s="1">
        <v>1.1939519999999999</v>
      </c>
      <c r="EH55">
        <v>0.89340750000000002</v>
      </c>
      <c r="EI55">
        <v>15.005100000000001</v>
      </c>
      <c r="EJ55" s="1">
        <v>3.5209310000000001E-3</v>
      </c>
      <c r="EK55" s="1">
        <v>1.034281</v>
      </c>
      <c r="EL55">
        <v>0.89091629999999999</v>
      </c>
      <c r="EM55">
        <v>15.34318</v>
      </c>
      <c r="EN55" s="1">
        <v>3.0430930000000002E-3</v>
      </c>
      <c r="EO55" s="1">
        <v>0.89311189999999996</v>
      </c>
      <c r="EP55">
        <v>0.88838709999999999</v>
      </c>
      <c r="EQ55">
        <v>15.810169999999999</v>
      </c>
      <c r="ER55" s="1">
        <v>2.5466529999999999E-3</v>
      </c>
      <c r="ES55" s="1">
        <v>0.74815120000000002</v>
      </c>
      <c r="ET55">
        <v>0.8856986</v>
      </c>
      <c r="EU55">
        <v>16.672080000000001</v>
      </c>
      <c r="EV55" s="1">
        <v>2.0372020000000001E-3</v>
      </c>
      <c r="EW55" s="1">
        <v>0.59882659999999999</v>
      </c>
      <c r="EX55">
        <v>0.8835556</v>
      </c>
      <c r="EY55">
        <v>17.001480000000001</v>
      </c>
      <c r="EZ55" s="1">
        <v>1.6256479999999999E-3</v>
      </c>
      <c r="FA55" s="1">
        <v>0.47661799999999999</v>
      </c>
      <c r="FB55">
        <v>0.88125410000000004</v>
      </c>
      <c r="FC55">
        <v>16.430730000000001</v>
      </c>
      <c r="FD55" s="1">
        <v>1.3315619999999999E-3</v>
      </c>
      <c r="FE55" s="1">
        <v>0.38930310000000001</v>
      </c>
      <c r="FF55">
        <v>0.87925070000000005</v>
      </c>
      <c r="FG55">
        <v>15.69849</v>
      </c>
      <c r="FH55" s="1">
        <v>1.1177159999999999E-3</v>
      </c>
      <c r="FI55" s="1">
        <v>0.32570090000000002</v>
      </c>
      <c r="FJ55">
        <v>0.87805619999999995</v>
      </c>
      <c r="FK55">
        <v>14.964</v>
      </c>
      <c r="FL55" s="1">
        <v>9.5957759999999997E-4</v>
      </c>
      <c r="FM55" s="1">
        <v>0.27836670000000002</v>
      </c>
      <c r="FN55">
        <v>0.87768060000000003</v>
      </c>
      <c r="FO55">
        <v>15.08789</v>
      </c>
      <c r="FP55" s="1">
        <v>8.3726869999999998E-4</v>
      </c>
      <c r="FQ55" s="1">
        <v>0.24158930000000001</v>
      </c>
      <c r="FR55">
        <v>0.87822670000000003</v>
      </c>
      <c r="FS55">
        <v>15.443390000000001</v>
      </c>
      <c r="FT55" s="1">
        <v>7.426555E-4</v>
      </c>
      <c r="FU55" s="1">
        <v>0.21309819999999999</v>
      </c>
      <c r="FV55">
        <v>0.87922370000000005</v>
      </c>
      <c r="FW55">
        <v>16.214700000000001</v>
      </c>
      <c r="FX55" s="1">
        <v>6.305862E-4</v>
      </c>
      <c r="FY55" s="1">
        <v>0.18072089999999999</v>
      </c>
      <c r="FZ55">
        <v>0.88019320000000001</v>
      </c>
      <c r="GA55">
        <v>17.26952</v>
      </c>
      <c r="GB55" s="1">
        <v>4.8422100000000001E-4</v>
      </c>
      <c r="GC55" s="1">
        <v>0.13877320000000001</v>
      </c>
      <c r="GD55">
        <v>0.88093049999999995</v>
      </c>
      <c r="GE55">
        <v>17.616710000000001</v>
      </c>
      <c r="GF55" s="1">
        <v>3.5385510000000001E-4</v>
      </c>
      <c r="GG55" s="1">
        <v>0.1009876</v>
      </c>
      <c r="GH55">
        <v>0.8812875</v>
      </c>
      <c r="GI55">
        <v>17.175429999999999</v>
      </c>
      <c r="GJ55" s="1">
        <v>2.6654769999999998E-4</v>
      </c>
      <c r="GK55" s="1">
        <v>7.5512019999999999E-2</v>
      </c>
      <c r="GL55">
        <v>0.88149960000000005</v>
      </c>
      <c r="GM55">
        <v>16.377559999999999</v>
      </c>
      <c r="GN55" s="1">
        <v>2.1483010000000001E-4</v>
      </c>
      <c r="GO55" s="1">
        <v>6.0385179999999997E-2</v>
      </c>
      <c r="GP55">
        <v>0.88157289999999999</v>
      </c>
      <c r="GQ55">
        <v>15.359489999999999</v>
      </c>
      <c r="GR55" s="1">
        <v>1.8409780000000001E-4</v>
      </c>
      <c r="GS55" s="1">
        <v>5.1403770000000001E-2</v>
      </c>
      <c r="GT55">
        <v>0.88161089999999998</v>
      </c>
      <c r="GU55">
        <v>15.241059999999999</v>
      </c>
      <c r="GV55" s="1">
        <v>1.6448459999999999E-4</v>
      </c>
      <c r="GW55" s="1">
        <v>4.56704E-2</v>
      </c>
      <c r="GX55">
        <v>0.88169909999999996</v>
      </c>
      <c r="GY55">
        <v>15.40279</v>
      </c>
      <c r="GZ55" s="1">
        <v>1.5040149999999999E-4</v>
      </c>
      <c r="HA55" s="1">
        <v>4.1578129999999998E-2</v>
      </c>
      <c r="HB55">
        <v>0.88187700000000002</v>
      </c>
      <c r="HC55">
        <v>16.100960000000001</v>
      </c>
      <c r="HD55" s="1">
        <v>1.3713620000000001E-4</v>
      </c>
      <c r="HE55" s="1">
        <v>3.781234E-2</v>
      </c>
      <c r="HF55">
        <v>0.88202999999999998</v>
      </c>
      <c r="HG55">
        <v>17.068269999999998</v>
      </c>
      <c r="HH55" s="1">
        <v>1.2208E-4</v>
      </c>
      <c r="HI55" s="1">
        <v>3.3582599999999997E-2</v>
      </c>
      <c r="HJ55">
        <v>0.88214119999999996</v>
      </c>
      <c r="HK55">
        <v>17.46838</v>
      </c>
      <c r="HL55" s="1">
        <v>1.083697E-4</v>
      </c>
      <c r="HM55" s="1">
        <v>2.969134E-2</v>
      </c>
      <c r="HN55">
        <v>0.88217619999999997</v>
      </c>
      <c r="HO55">
        <v>16.973220000000001</v>
      </c>
      <c r="HP55">
        <v>9.8061429999999998E-5</v>
      </c>
      <c r="HQ55" s="1">
        <v>2.674671E-2</v>
      </c>
      <c r="HR55">
        <v>0.88226340000000003</v>
      </c>
      <c r="HS55">
        <v>16.110209999999999</v>
      </c>
      <c r="HT55">
        <v>9.0649120000000001E-5</v>
      </c>
      <c r="HU55" s="1">
        <v>2.4614239999999999E-2</v>
      </c>
      <c r="HV55">
        <v>0.88230470000000005</v>
      </c>
      <c r="HW55">
        <v>15.05594</v>
      </c>
      <c r="HX55">
        <v>8.5023529999999999E-5</v>
      </c>
      <c r="HY55" s="1">
        <v>2.2993599999999999E-2</v>
      </c>
      <c r="HZ55">
        <v>0.88248519999999997</v>
      </c>
      <c r="IA55">
        <v>14.70692</v>
      </c>
      <c r="IB55">
        <v>8.0377429999999996E-5</v>
      </c>
      <c r="IC55" s="1">
        <v>2.1657679999999999E-2</v>
      </c>
      <c r="ID55">
        <v>0.88278809999999996</v>
      </c>
      <c r="IE55">
        <v>14.00262</v>
      </c>
      <c r="IF55">
        <v>7.6120539999999993E-5</v>
      </c>
      <c r="IG55" s="1">
        <v>2.045054E-2</v>
      </c>
      <c r="IH55">
        <v>0.88328669999999998</v>
      </c>
      <c r="II55">
        <v>14.62035</v>
      </c>
      <c r="IJ55">
        <v>6.9861010000000001E-5</v>
      </c>
      <c r="IK55" s="1">
        <v>1.8767929999999999E-2</v>
      </c>
      <c r="IL55">
        <v>0.88375210000000004</v>
      </c>
      <c r="IM55">
        <v>15.52769</v>
      </c>
      <c r="IN55">
        <v>6.0153559999999997E-5</v>
      </c>
      <c r="IO55">
        <v>1.6166630000000001E-2</v>
      </c>
      <c r="IP55">
        <v>0.88421660000000002</v>
      </c>
      <c r="IQ55">
        <v>15.84464</v>
      </c>
      <c r="IR55">
        <v>5.0691379999999999E-5</v>
      </c>
      <c r="IS55">
        <v>1.358701E-2</v>
      </c>
      <c r="IT55">
        <v>0.88457249999999998</v>
      </c>
      <c r="IU55">
        <v>15.58703</v>
      </c>
      <c r="IV55">
        <v>4.4082200000000003E-5</v>
      </c>
      <c r="IW55">
        <v>1.1764459999999999E-2</v>
      </c>
      <c r="IX55">
        <v>0.88490919999999995</v>
      </c>
      <c r="IY55">
        <v>15.142709999999999</v>
      </c>
      <c r="IZ55">
        <v>4.0026800000000001E-5</v>
      </c>
      <c r="JA55">
        <v>1.064096E-2</v>
      </c>
      <c r="JB55">
        <v>0.88518920000000001</v>
      </c>
      <c r="JC55">
        <v>14.74874</v>
      </c>
      <c r="JD55">
        <v>3.7485589999999998E-5</v>
      </c>
      <c r="JE55">
        <v>9.9383920000000008E-3</v>
      </c>
      <c r="JF55">
        <v>0.88529420000000003</v>
      </c>
      <c r="JG55">
        <v>15.18557</v>
      </c>
      <c r="JH55">
        <v>3.5634640000000002E-5</v>
      </c>
      <c r="JI55">
        <v>9.4322320000000005E-3</v>
      </c>
      <c r="JJ55">
        <v>0.88508290000000001</v>
      </c>
      <c r="JK55">
        <v>15.839589999999999</v>
      </c>
      <c r="JL55">
        <v>3.4438379999999997E-5</v>
      </c>
      <c r="JM55">
        <v>9.0953200000000005E-3</v>
      </c>
      <c r="JN55">
        <v>0.88475280000000001</v>
      </c>
      <c r="JO55">
        <v>16.924710000000001</v>
      </c>
      <c r="JP55">
        <v>3.5928720000000002E-5</v>
      </c>
      <c r="JQ55">
        <v>9.4287369999999995E-3</v>
      </c>
      <c r="JR55">
        <v>0.88441150000000002</v>
      </c>
      <c r="JS55">
        <v>18.213740000000001</v>
      </c>
      <c r="JT55">
        <v>4.1124129999999997E-5</v>
      </c>
      <c r="JU55">
        <v>1.075738E-2</v>
      </c>
      <c r="JV55">
        <v>0.88411949999999995</v>
      </c>
      <c r="JW55">
        <v>18.736989999999999</v>
      </c>
      <c r="JX55">
        <v>4.6299299999999999E-5</v>
      </c>
      <c r="JY55">
        <v>1.214017E-2</v>
      </c>
      <c r="JZ55">
        <v>0.88389669999999998</v>
      </c>
      <c r="KA55">
        <v>18.296320000000001</v>
      </c>
      <c r="KB55">
        <v>4.8968799999999998E-5</v>
      </c>
      <c r="KC55">
        <v>1.287695E-2</v>
      </c>
      <c r="KD55">
        <v>0.88371960000000005</v>
      </c>
      <c r="KE55">
        <v>17.41179</v>
      </c>
      <c r="KF55">
        <v>4.9403400000000002E-5</v>
      </c>
      <c r="KG55">
        <v>1.301443E-2</v>
      </c>
      <c r="KH55">
        <v>0.88357750000000002</v>
      </c>
      <c r="KI55">
        <v>16.163049999999998</v>
      </c>
      <c r="KJ55">
        <v>4.8536170000000003E-5</v>
      </c>
      <c r="KK55">
        <v>1.279452E-2</v>
      </c>
      <c r="KL55">
        <v>0.88354129999999997</v>
      </c>
      <c r="KM55">
        <v>15.526479999999999</v>
      </c>
      <c r="KN55">
        <v>4.706233E-5</v>
      </c>
      <c r="KO55">
        <v>1.241007E-2</v>
      </c>
      <c r="KP55">
        <v>0.88352269999999999</v>
      </c>
      <c r="KQ55">
        <v>15.167070000000001</v>
      </c>
      <c r="KR55">
        <v>4.5269719999999999E-5</v>
      </c>
      <c r="KS55">
        <v>1.193956E-2</v>
      </c>
      <c r="KT55">
        <v>0.88358000000000003</v>
      </c>
      <c r="KU55">
        <v>15.21306</v>
      </c>
      <c r="KV55">
        <v>4.2984529999999997E-5</v>
      </c>
      <c r="KW55">
        <v>1.13464E-2</v>
      </c>
      <c r="KX55">
        <v>0.88366699999999998</v>
      </c>
      <c r="KY55">
        <v>15.664960000000001</v>
      </c>
      <c r="KZ55">
        <v>4.0105870000000003E-5</v>
      </c>
      <c r="LA55">
        <v>1.059363E-2</v>
      </c>
      <c r="LB55">
        <v>0.88367720000000005</v>
      </c>
      <c r="LC55">
        <v>15.799300000000001</v>
      </c>
      <c r="LD55">
        <v>3.7306430000000001E-5</v>
      </c>
      <c r="LE55">
        <v>9.853288E-3</v>
      </c>
      <c r="LF55">
        <v>0.88373959999999996</v>
      </c>
      <c r="LG55">
        <v>15.61594</v>
      </c>
      <c r="LH55">
        <v>3.506475E-5</v>
      </c>
      <c r="LI55">
        <v>9.2574649999999994E-3</v>
      </c>
      <c r="LJ55">
        <v>0.88377329999999998</v>
      </c>
      <c r="LK55">
        <v>15.01027</v>
      </c>
      <c r="LL55">
        <v>3.3286310000000001E-5</v>
      </c>
      <c r="LM55">
        <v>8.7866690000000004E-3</v>
      </c>
      <c r="LN55">
        <v>0.8837313</v>
      </c>
      <c r="LO55">
        <v>14.53485</v>
      </c>
      <c r="LP55">
        <v>3.1805759999999997E-5</v>
      </c>
      <c r="LQ55">
        <v>8.3960140000000003E-3</v>
      </c>
      <c r="LR55">
        <v>0.88371880000000003</v>
      </c>
      <c r="LS55">
        <v>14.93524</v>
      </c>
      <c r="LT55">
        <v>3.0502540000000001E-5</v>
      </c>
      <c r="LU55">
        <v>8.0541729999999995E-3</v>
      </c>
      <c r="LV55">
        <v>0.88362589999999996</v>
      </c>
      <c r="LW55">
        <v>15.720280000000001</v>
      </c>
      <c r="LX55">
        <v>2.9353180000000001E-5</v>
      </c>
      <c r="LY55">
        <v>7.7527910000000002E-3</v>
      </c>
      <c r="LZ55">
        <v>0.88346959999999997</v>
      </c>
      <c r="MA55">
        <v>16.940619999999999</v>
      </c>
      <c r="MB55">
        <v>2.8599489999999999E-5</v>
      </c>
      <c r="MC55">
        <v>7.5500949999999997E-3</v>
      </c>
      <c r="MD55">
        <v>0.88329840000000004</v>
      </c>
      <c r="ME55">
        <v>18.210439999999998</v>
      </c>
      <c r="MF55">
        <v>2.8348890000000002E-5</v>
      </c>
      <c r="MG55">
        <v>7.4821360000000003E-3</v>
      </c>
      <c r="MH55">
        <v>0.88318439999999998</v>
      </c>
      <c r="MI55">
        <v>18.90607</v>
      </c>
      <c r="MJ55">
        <v>2.8132309999999999E-5</v>
      </c>
      <c r="MK55">
        <v>7.429298E-3</v>
      </c>
      <c r="ML55">
        <v>0.88306810000000002</v>
      </c>
      <c r="MM55">
        <v>18.49766</v>
      </c>
      <c r="MN55">
        <v>2.7663339999999999E-5</v>
      </c>
      <c r="MO55">
        <v>7.311199E-3</v>
      </c>
      <c r="MP55">
        <v>0.88293319999999997</v>
      </c>
      <c r="MQ55">
        <v>17.743770000000001</v>
      </c>
      <c r="MR55">
        <v>2.693202E-5</v>
      </c>
      <c r="MS55">
        <v>7.1227749999999996E-3</v>
      </c>
      <c r="MT55">
        <v>0.88281620000000005</v>
      </c>
      <c r="MU55">
        <v>16.647860000000001</v>
      </c>
      <c r="MV55">
        <v>2.606459E-5</v>
      </c>
      <c r="MW55">
        <v>6.8951120000000001E-3</v>
      </c>
      <c r="MX55">
        <v>0.88274090000000005</v>
      </c>
      <c r="MY55">
        <v>15.90921</v>
      </c>
      <c r="MZ55">
        <v>2.515618E-5</v>
      </c>
      <c r="NA55">
        <v>6.6555349999999997E-3</v>
      </c>
      <c r="NB55">
        <v>0.88264419999999999</v>
      </c>
      <c r="NC55">
        <v>15.720789999999999</v>
      </c>
      <c r="ND55">
        <v>2.4239139999999999E-5</v>
      </c>
      <c r="NE55">
        <v>6.4128479999999996E-3</v>
      </c>
      <c r="NF55">
        <v>0.88264419999999999</v>
      </c>
      <c r="NG55">
        <v>15.720789999999999</v>
      </c>
      <c r="NH55">
        <v>2.4239139999999999E-5</v>
      </c>
      <c r="NI55">
        <v>6.4128479999999996E-3</v>
      </c>
      <c r="NJ55">
        <v>0.88264419999999999</v>
      </c>
      <c r="NK55">
        <v>15.720789999999999</v>
      </c>
      <c r="NL55">
        <v>2.4239139999999999E-5</v>
      </c>
      <c r="NM55">
        <v>6.4128479999999996E-3</v>
      </c>
      <c r="NN55">
        <v>0.88264419999999999</v>
      </c>
      <c r="NO55">
        <v>15.720789999999999</v>
      </c>
      <c r="NP55">
        <v>2.4239139999999999E-5</v>
      </c>
      <c r="NQ55">
        <v>6.4128479999999996E-3</v>
      </c>
      <c r="NR55">
        <v>0.88264419999999999</v>
      </c>
      <c r="NS55">
        <v>15.720789999999999</v>
      </c>
      <c r="NT55">
        <v>2.4239139999999999E-5</v>
      </c>
      <c r="NU55">
        <v>6.4128479999999996E-3</v>
      </c>
      <c r="NV55">
        <v>0.88264419999999999</v>
      </c>
      <c r="NW55">
        <v>15.720789999999999</v>
      </c>
      <c r="NX55">
        <v>2.4239139999999999E-5</v>
      </c>
      <c r="NY55">
        <v>6.4128479999999996E-3</v>
      </c>
      <c r="NZ55">
        <v>0.88264419999999999</v>
      </c>
      <c r="OA55">
        <v>15.720789999999999</v>
      </c>
      <c r="OB55">
        <v>2.4239139999999999E-5</v>
      </c>
      <c r="OC55">
        <v>6.4128479999999996E-3</v>
      </c>
      <c r="OD55">
        <v>0.88264419999999999</v>
      </c>
      <c r="OE55">
        <v>15.720789999999999</v>
      </c>
      <c r="OF55">
        <v>2.4239139999999999E-5</v>
      </c>
      <c r="OG55">
        <v>6.4128479999999996E-3</v>
      </c>
      <c r="OH55">
        <v>0.88264419999999999</v>
      </c>
      <c r="OI55">
        <v>15.720789999999999</v>
      </c>
      <c r="OJ55">
        <v>2.4239139999999999E-5</v>
      </c>
      <c r="OK55">
        <v>6.4128479999999996E-3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0.73804499999999995</v>
      </c>
      <c r="G56">
        <v>15.121219999999999</v>
      </c>
      <c r="H56" s="1">
        <v>2.0756529999999999E-4</v>
      </c>
      <c r="I56" s="1">
        <v>7.0638679999999995E-2</v>
      </c>
      <c r="J56">
        <v>0.73805050000000005</v>
      </c>
      <c r="K56">
        <v>15.58623</v>
      </c>
      <c r="L56">
        <v>68.962919999999997</v>
      </c>
      <c r="M56">
        <v>19640.57</v>
      </c>
      <c r="N56">
        <v>0.73806749999999999</v>
      </c>
      <c r="O56">
        <v>16.253810000000001</v>
      </c>
      <c r="P56">
        <v>192.36359999999999</v>
      </c>
      <c r="Q56">
        <v>67374.37</v>
      </c>
      <c r="R56">
        <v>0.73803779999999997</v>
      </c>
      <c r="S56">
        <v>17.08942</v>
      </c>
      <c r="T56">
        <v>27.59365</v>
      </c>
      <c r="U56">
        <v>11097.03</v>
      </c>
      <c r="V56">
        <v>0.73800909999999997</v>
      </c>
      <c r="W56">
        <v>18.061060000000001</v>
      </c>
      <c r="X56">
        <v>1.0460659999999999</v>
      </c>
      <c r="Y56">
        <v>455.33210000000003</v>
      </c>
      <c r="Z56">
        <v>0.73800410000000005</v>
      </c>
      <c r="AA56">
        <v>18.13832</v>
      </c>
      <c r="AB56">
        <v>9.2026479999999994E-2</v>
      </c>
      <c r="AC56">
        <v>33.575539999999997</v>
      </c>
      <c r="AD56">
        <v>0.73796899999999999</v>
      </c>
      <c r="AE56">
        <v>17.265129999999999</v>
      </c>
      <c r="AF56" s="1">
        <v>6.8178150000000007E-2</v>
      </c>
      <c r="AG56">
        <v>23.279219999999999</v>
      </c>
      <c r="AH56">
        <v>0.73796969999999995</v>
      </c>
      <c r="AI56">
        <v>16.449490000000001</v>
      </c>
      <c r="AJ56" s="1">
        <v>6.1169609999999999E-2</v>
      </c>
      <c r="AK56">
        <v>20.85453</v>
      </c>
      <c r="AL56">
        <v>0.73786969999999996</v>
      </c>
      <c r="AM56">
        <v>15.637169999999999</v>
      </c>
      <c r="AN56" s="1">
        <v>5.5103399999999997E-2</v>
      </c>
      <c r="AO56" s="1">
        <v>18.78323</v>
      </c>
      <c r="AP56">
        <v>0.73729469999999997</v>
      </c>
      <c r="AQ56">
        <v>15.63738</v>
      </c>
      <c r="AR56" s="1">
        <v>4.9878890000000002E-2</v>
      </c>
      <c r="AS56" s="1">
        <v>16.999919999999999</v>
      </c>
      <c r="AT56">
        <v>0.73575849999999998</v>
      </c>
      <c r="AU56">
        <v>16.202929999999999</v>
      </c>
      <c r="AV56" s="1">
        <v>4.8967129999999998E-2</v>
      </c>
      <c r="AW56" s="1">
        <v>16.59704</v>
      </c>
      <c r="AX56">
        <v>0.73406859999999996</v>
      </c>
      <c r="AY56">
        <v>17.024719999999999</v>
      </c>
      <c r="AZ56" s="1">
        <v>5.3184580000000002E-2</v>
      </c>
      <c r="BA56" s="1">
        <v>18.044979999999999</v>
      </c>
      <c r="BB56">
        <v>0.73215529999999995</v>
      </c>
      <c r="BC56">
        <v>17.91799</v>
      </c>
      <c r="BD56" s="1">
        <v>5.4077100000000003E-2</v>
      </c>
      <c r="BE56" s="1">
        <v>18.490939999999998</v>
      </c>
      <c r="BF56">
        <v>0.73027660000000005</v>
      </c>
      <c r="BG56">
        <v>17.964400000000001</v>
      </c>
      <c r="BH56" s="1">
        <v>5.1027400000000001E-2</v>
      </c>
      <c r="BI56" s="1">
        <v>17.55621</v>
      </c>
      <c r="BJ56">
        <v>0.72834089999999996</v>
      </c>
      <c r="BK56">
        <v>17.292120000000001</v>
      </c>
      <c r="BL56" s="1">
        <v>4.6256230000000002E-2</v>
      </c>
      <c r="BM56" s="1">
        <v>15.990690000000001</v>
      </c>
      <c r="BN56">
        <v>0.72635340000000004</v>
      </c>
      <c r="BO56">
        <v>16.52103</v>
      </c>
      <c r="BP56" s="1">
        <v>4.1004390000000002E-2</v>
      </c>
      <c r="BQ56" s="1">
        <v>14.23048</v>
      </c>
      <c r="BR56">
        <v>0.72437629999999997</v>
      </c>
      <c r="BS56">
        <v>15.77078</v>
      </c>
      <c r="BT56" s="1">
        <v>3.6171929999999998E-2</v>
      </c>
      <c r="BU56" s="1">
        <v>12.59102</v>
      </c>
      <c r="BV56">
        <v>0.72242200000000001</v>
      </c>
      <c r="BW56">
        <v>15.29405</v>
      </c>
      <c r="BX56" s="1">
        <v>3.1948289999999997E-2</v>
      </c>
      <c r="BY56" s="1">
        <v>11.158250000000001</v>
      </c>
      <c r="BZ56">
        <v>0.72051370000000003</v>
      </c>
      <c r="CA56">
        <v>15.675140000000001</v>
      </c>
      <c r="CB56" s="1">
        <v>2.8085260000000001E-2</v>
      </c>
      <c r="CC56" s="1">
        <v>9.8383950000000002</v>
      </c>
      <c r="CD56">
        <v>0.71868589999999999</v>
      </c>
      <c r="CE56">
        <v>16.097709999999999</v>
      </c>
      <c r="CF56" s="1">
        <v>2.471346E-2</v>
      </c>
      <c r="CG56" s="1">
        <v>8.6856559999999998</v>
      </c>
      <c r="CH56">
        <v>0.71675480000000003</v>
      </c>
      <c r="CI56">
        <v>16.518540000000002</v>
      </c>
      <c r="CJ56" s="1">
        <v>2.1619010000000001E-2</v>
      </c>
      <c r="CK56" s="1">
        <v>7.624714</v>
      </c>
      <c r="CL56">
        <v>0.71475420000000001</v>
      </c>
      <c r="CM56">
        <v>16.465540000000001</v>
      </c>
      <c r="CN56" s="1">
        <v>1.8935279999999999E-2</v>
      </c>
      <c r="CO56" s="1">
        <v>6.700037</v>
      </c>
      <c r="CP56">
        <v>0.71268679999999995</v>
      </c>
      <c r="CQ56">
        <v>16.220099999999999</v>
      </c>
      <c r="CR56" s="1">
        <v>1.657115E-2</v>
      </c>
      <c r="CS56" s="1">
        <v>5.884525</v>
      </c>
      <c r="CT56">
        <v>0.71074020000000004</v>
      </c>
      <c r="CU56">
        <v>15.61936</v>
      </c>
      <c r="CV56" s="1">
        <v>1.446836E-2</v>
      </c>
      <c r="CW56" s="1">
        <v>5.1540030000000003</v>
      </c>
      <c r="CX56">
        <v>0.70859329999999998</v>
      </c>
      <c r="CY56">
        <v>14.90362</v>
      </c>
      <c r="CZ56" s="1">
        <v>1.2636440000000001E-2</v>
      </c>
      <c r="DA56" s="1">
        <v>4.5144770000000003</v>
      </c>
      <c r="DB56">
        <v>0.70664139999999998</v>
      </c>
      <c r="DC56">
        <v>14.53234</v>
      </c>
      <c r="DD56" s="1">
        <v>1.1114280000000001E-2</v>
      </c>
      <c r="DE56" s="1">
        <v>3.9783729999999999</v>
      </c>
      <c r="DF56">
        <v>0.70493170000000005</v>
      </c>
      <c r="DG56">
        <v>14.865500000000001</v>
      </c>
      <c r="DH56" s="1">
        <v>9.7481110000000003E-3</v>
      </c>
      <c r="DI56" s="1">
        <v>3.499317</v>
      </c>
      <c r="DJ56">
        <v>0.70319339999999997</v>
      </c>
      <c r="DK56">
        <v>15.30655</v>
      </c>
      <c r="DL56" s="1">
        <v>8.4668490000000002E-3</v>
      </c>
      <c r="DM56" s="1">
        <v>3.0467590000000002</v>
      </c>
      <c r="DN56">
        <v>0.70155889999999999</v>
      </c>
      <c r="DO56">
        <v>15.91799</v>
      </c>
      <c r="DP56" s="1">
        <v>7.3457560000000002E-3</v>
      </c>
      <c r="DQ56" s="1">
        <v>2.6488330000000002</v>
      </c>
      <c r="DR56">
        <v>0.6997892</v>
      </c>
      <c r="DS56">
        <v>16.031279999999999</v>
      </c>
      <c r="DT56" s="1">
        <v>6.3734600000000001E-3</v>
      </c>
      <c r="DU56" s="1">
        <v>2.302451</v>
      </c>
      <c r="DV56">
        <v>0.69784829999999998</v>
      </c>
      <c r="DW56">
        <v>15.887090000000001</v>
      </c>
      <c r="DX56" s="1">
        <v>5.5268749999999997E-3</v>
      </c>
      <c r="DY56" s="1">
        <v>2.0016050000000001</v>
      </c>
      <c r="DZ56">
        <v>0.69584409999999997</v>
      </c>
      <c r="EA56">
        <v>15.571899999999999</v>
      </c>
      <c r="EB56" s="1">
        <v>4.7748649999999997E-3</v>
      </c>
      <c r="EC56" s="1">
        <v>1.7335910000000001</v>
      </c>
      <c r="ED56">
        <v>0.69515199999999999</v>
      </c>
      <c r="EE56">
        <v>15.019590000000001</v>
      </c>
      <c r="EF56" s="1">
        <v>4.1227750000000004E-3</v>
      </c>
      <c r="EG56" s="1">
        <v>1.4977020000000001</v>
      </c>
      <c r="EH56">
        <v>0.6951735</v>
      </c>
      <c r="EI56">
        <v>15.059659999999999</v>
      </c>
      <c r="EJ56" s="1">
        <v>3.5743200000000002E-3</v>
      </c>
      <c r="EK56" s="1">
        <v>1.2980529999999999</v>
      </c>
      <c r="EL56">
        <v>0.69565189999999999</v>
      </c>
      <c r="EM56">
        <v>15.37364</v>
      </c>
      <c r="EN56" s="1">
        <v>3.093326E-3</v>
      </c>
      <c r="EO56" s="1">
        <v>1.123116</v>
      </c>
      <c r="EP56">
        <v>0.69610419999999995</v>
      </c>
      <c r="EQ56">
        <v>15.80691</v>
      </c>
      <c r="ER56" s="1">
        <v>2.6016780000000001E-3</v>
      </c>
      <c r="ES56" s="1">
        <v>0.94625530000000002</v>
      </c>
      <c r="ET56">
        <v>0.69639930000000005</v>
      </c>
      <c r="EU56">
        <v>16.66244</v>
      </c>
      <c r="EV56" s="1">
        <v>2.0893859999999999E-3</v>
      </c>
      <c r="EW56" s="1">
        <v>0.76122230000000002</v>
      </c>
      <c r="EX56">
        <v>0.69662679999999999</v>
      </c>
      <c r="EY56">
        <v>17.015029999999999</v>
      </c>
      <c r="EZ56" s="1">
        <v>1.6644380000000001E-3</v>
      </c>
      <c r="FA56" s="1">
        <v>0.60533959999999998</v>
      </c>
      <c r="FB56">
        <v>0.69648520000000003</v>
      </c>
      <c r="FC56">
        <v>16.469529999999999</v>
      </c>
      <c r="FD56" s="1">
        <v>1.3593500000000001E-3</v>
      </c>
      <c r="FE56" s="1">
        <v>0.49319229999999997</v>
      </c>
      <c r="FF56">
        <v>0.69681789999999999</v>
      </c>
      <c r="FG56">
        <v>15.751620000000001</v>
      </c>
      <c r="FH56" s="1">
        <v>1.1381620000000001E-3</v>
      </c>
      <c r="FI56" s="1">
        <v>0.41161700000000001</v>
      </c>
      <c r="FJ56">
        <v>0.69832340000000004</v>
      </c>
      <c r="FK56">
        <v>15.033289999999999</v>
      </c>
      <c r="FL56" s="1">
        <v>9.7506269999999998E-4</v>
      </c>
      <c r="FM56" s="1">
        <v>0.35112330000000003</v>
      </c>
      <c r="FN56">
        <v>0.70061410000000002</v>
      </c>
      <c r="FO56">
        <v>15.180199999999999</v>
      </c>
      <c r="FP56" s="1">
        <v>8.4917599999999999E-4</v>
      </c>
      <c r="FQ56" s="1">
        <v>0.3044597</v>
      </c>
      <c r="FR56">
        <v>0.70350310000000005</v>
      </c>
      <c r="FS56">
        <v>15.542450000000001</v>
      </c>
      <c r="FT56" s="1">
        <v>7.5276800000000001E-4</v>
      </c>
      <c r="FU56" s="1">
        <v>0.26852769999999998</v>
      </c>
      <c r="FV56">
        <v>0.70638979999999996</v>
      </c>
      <c r="FW56">
        <v>16.26003</v>
      </c>
      <c r="FX56" s="1">
        <v>6.4472499999999996E-4</v>
      </c>
      <c r="FY56" s="1">
        <v>0.22988210000000001</v>
      </c>
      <c r="FZ56">
        <v>0.70879579999999998</v>
      </c>
      <c r="GA56">
        <v>17.271789999999999</v>
      </c>
      <c r="GB56" s="1">
        <v>5.002823E-4</v>
      </c>
      <c r="GC56" s="1">
        <v>0.1787039</v>
      </c>
      <c r="GD56">
        <v>0.71052289999999996</v>
      </c>
      <c r="GE56">
        <v>17.611460000000001</v>
      </c>
      <c r="GF56" s="1">
        <v>3.6624869999999998E-4</v>
      </c>
      <c r="GG56" s="1">
        <v>0.13045229999999999</v>
      </c>
      <c r="GH56">
        <v>0.71177690000000005</v>
      </c>
      <c r="GI56">
        <v>17.19838</v>
      </c>
      <c r="GJ56" s="1">
        <v>2.7425140000000001E-4</v>
      </c>
      <c r="GK56" s="1">
        <v>9.6968600000000002E-2</v>
      </c>
      <c r="GL56">
        <v>0.71266169999999995</v>
      </c>
      <c r="GM56">
        <v>16.45008</v>
      </c>
      <c r="GN56" s="1">
        <v>2.1935450000000001E-4</v>
      </c>
      <c r="GO56" s="1">
        <v>7.6897809999999997E-2</v>
      </c>
      <c r="GP56">
        <v>0.71327819999999997</v>
      </c>
      <c r="GQ56">
        <v>15.4756</v>
      </c>
      <c r="GR56" s="1">
        <v>1.8685739999999999E-4</v>
      </c>
      <c r="GS56" s="1">
        <v>6.5025529999999998E-2</v>
      </c>
      <c r="GT56">
        <v>0.71380460000000001</v>
      </c>
      <c r="GU56">
        <v>15.377599999999999</v>
      </c>
      <c r="GV56" s="1">
        <v>1.6633739999999999E-4</v>
      </c>
      <c r="GW56" s="1">
        <v>5.7534540000000002E-2</v>
      </c>
      <c r="GX56">
        <v>0.71427640000000003</v>
      </c>
      <c r="GY56">
        <v>15.527900000000001</v>
      </c>
      <c r="GZ56" s="1">
        <v>1.518314E-4</v>
      </c>
      <c r="HA56" s="1">
        <v>5.2271850000000002E-2</v>
      </c>
      <c r="HB56">
        <v>0.7146574</v>
      </c>
      <c r="HC56">
        <v>16.157050000000002</v>
      </c>
      <c r="HD56" s="1">
        <v>1.3867649999999999E-4</v>
      </c>
      <c r="HE56" s="1">
        <v>4.7617130000000001E-2</v>
      </c>
      <c r="HF56">
        <v>0.71495330000000001</v>
      </c>
      <c r="HG56">
        <v>17.075040000000001</v>
      </c>
      <c r="HH56" s="1">
        <v>1.237318E-4</v>
      </c>
      <c r="HI56" s="1">
        <v>4.2404890000000001E-2</v>
      </c>
      <c r="HJ56">
        <v>0.71519650000000001</v>
      </c>
      <c r="HK56">
        <v>17.4634</v>
      </c>
      <c r="HL56" s="1">
        <v>1.0973170000000001E-4</v>
      </c>
      <c r="HM56" s="1">
        <v>3.746145E-2</v>
      </c>
      <c r="HN56">
        <v>0.71533959999999996</v>
      </c>
      <c r="HO56">
        <v>17.000990000000002</v>
      </c>
      <c r="HP56">
        <v>9.9057290000000004E-5</v>
      </c>
      <c r="HQ56" s="1">
        <v>3.3658180000000003E-2</v>
      </c>
      <c r="HR56">
        <v>0.71537779999999995</v>
      </c>
      <c r="HS56">
        <v>16.18421</v>
      </c>
      <c r="HT56">
        <v>9.1378800000000007E-5</v>
      </c>
      <c r="HU56" s="1">
        <v>3.0902470000000001E-2</v>
      </c>
      <c r="HV56">
        <v>0.71543990000000002</v>
      </c>
      <c r="HW56">
        <v>15.170310000000001</v>
      </c>
      <c r="HX56">
        <v>8.5603430000000003E-5</v>
      </c>
      <c r="HY56" s="1">
        <v>2.8826580000000001E-2</v>
      </c>
      <c r="HZ56">
        <v>0.71553979999999995</v>
      </c>
      <c r="IA56">
        <v>14.84145</v>
      </c>
      <c r="IB56">
        <v>8.086859E-5</v>
      </c>
      <c r="IC56" s="1">
        <v>2.712993E-2</v>
      </c>
      <c r="ID56">
        <v>0.71570560000000005</v>
      </c>
      <c r="IE56">
        <v>14.114470000000001</v>
      </c>
      <c r="IF56">
        <v>7.6623820000000005E-5</v>
      </c>
      <c r="IG56" s="1">
        <v>2.562687E-2</v>
      </c>
      <c r="IH56">
        <v>0.71580489999999997</v>
      </c>
      <c r="II56">
        <v>14.645390000000001</v>
      </c>
      <c r="IJ56">
        <v>7.0711350000000005E-5</v>
      </c>
      <c r="IK56" s="1">
        <v>2.3651100000000001E-2</v>
      </c>
      <c r="IL56">
        <v>0.71579119999999996</v>
      </c>
      <c r="IM56">
        <v>15.52844</v>
      </c>
      <c r="IN56">
        <v>6.1267300000000002E-5</v>
      </c>
      <c r="IO56">
        <v>2.0518109999999999E-2</v>
      </c>
      <c r="IP56">
        <v>0.71565369999999995</v>
      </c>
      <c r="IQ56">
        <v>15.838979999999999</v>
      </c>
      <c r="IR56">
        <v>5.1607709999999998E-5</v>
      </c>
      <c r="IS56">
        <v>1.7244280000000001E-2</v>
      </c>
      <c r="IT56">
        <v>0.71540899999999996</v>
      </c>
      <c r="IU56">
        <v>15.60155</v>
      </c>
      <c r="IV56">
        <v>4.4675249999999999E-5</v>
      </c>
      <c r="IW56">
        <v>1.485679E-2</v>
      </c>
      <c r="IX56">
        <v>0.71509469999999997</v>
      </c>
      <c r="IY56">
        <v>15.168990000000001</v>
      </c>
      <c r="IZ56">
        <v>4.0388919999999997E-5</v>
      </c>
      <c r="JA56">
        <v>1.337052E-2</v>
      </c>
      <c r="JB56">
        <v>0.71470929999999999</v>
      </c>
      <c r="JC56">
        <v>14.809329999999999</v>
      </c>
      <c r="JD56">
        <v>3.772623E-5</v>
      </c>
      <c r="JE56">
        <v>1.24487E-2</v>
      </c>
      <c r="JF56">
        <v>0.71423939999999997</v>
      </c>
      <c r="JG56">
        <v>15.283910000000001</v>
      </c>
      <c r="JH56">
        <v>3.5818039999999998E-5</v>
      </c>
      <c r="JI56">
        <v>1.1796259999999999E-2</v>
      </c>
      <c r="JJ56">
        <v>0.71365509999999999</v>
      </c>
      <c r="JK56">
        <v>15.94144</v>
      </c>
      <c r="JL56">
        <v>3.4511080000000001E-5</v>
      </c>
      <c r="JM56">
        <v>1.133967E-2</v>
      </c>
      <c r="JN56">
        <v>0.71313930000000003</v>
      </c>
      <c r="JO56">
        <v>16.970669999999998</v>
      </c>
      <c r="JP56">
        <v>3.559276E-5</v>
      </c>
      <c r="JQ56">
        <v>1.161323E-2</v>
      </c>
      <c r="JR56">
        <v>0.71275279999999996</v>
      </c>
      <c r="JS56">
        <v>18.22024</v>
      </c>
      <c r="JT56">
        <v>4.0504589999999998E-5</v>
      </c>
      <c r="JU56">
        <v>1.3152799999999999E-2</v>
      </c>
      <c r="JV56">
        <v>0.71250420000000003</v>
      </c>
      <c r="JW56">
        <v>18.742470000000001</v>
      </c>
      <c r="JX56">
        <v>4.5839279999999999E-5</v>
      </c>
      <c r="JY56">
        <v>1.4920360000000001E-2</v>
      </c>
      <c r="JZ56">
        <v>0.71243239999999997</v>
      </c>
      <c r="KA56">
        <v>18.340520000000001</v>
      </c>
      <c r="KB56">
        <v>4.8791030000000003E-5</v>
      </c>
      <c r="KC56">
        <v>1.5938339999999999E-2</v>
      </c>
      <c r="KD56">
        <v>0.71242780000000006</v>
      </c>
      <c r="KE56">
        <v>17.509350000000001</v>
      </c>
      <c r="KF56">
        <v>4.9421549999999998E-5</v>
      </c>
      <c r="KG56">
        <v>1.6182909999999998E-2</v>
      </c>
      <c r="KH56">
        <v>0.71249180000000001</v>
      </c>
      <c r="KI56">
        <v>16.307410000000001</v>
      </c>
      <c r="KJ56">
        <v>4.8662280000000002E-5</v>
      </c>
      <c r="KK56">
        <v>1.5950909999999999E-2</v>
      </c>
      <c r="KL56">
        <v>0.71259709999999998</v>
      </c>
      <c r="KM56">
        <v>15.681520000000001</v>
      </c>
      <c r="KN56">
        <v>4.723504E-5</v>
      </c>
      <c r="KO56">
        <v>1.549159E-2</v>
      </c>
      <c r="KP56">
        <v>0.71276249999999997</v>
      </c>
      <c r="KQ56">
        <v>15.29232</v>
      </c>
      <c r="KR56">
        <v>4.5474189999999998E-5</v>
      </c>
      <c r="KS56">
        <v>1.491806E-2</v>
      </c>
      <c r="KT56">
        <v>0.7129006</v>
      </c>
      <c r="KU56">
        <v>15.25841</v>
      </c>
      <c r="KV56">
        <v>4.3257029999999998E-5</v>
      </c>
      <c r="KW56">
        <v>1.4204710000000001E-2</v>
      </c>
      <c r="KX56">
        <v>0.71305010000000002</v>
      </c>
      <c r="KY56">
        <v>15.659990000000001</v>
      </c>
      <c r="KZ56">
        <v>4.0422200000000001E-5</v>
      </c>
      <c r="LA56">
        <v>1.3286330000000001E-2</v>
      </c>
      <c r="LB56">
        <v>0.71313269999999995</v>
      </c>
      <c r="LC56">
        <v>15.79683</v>
      </c>
      <c r="LD56">
        <v>3.7582600000000002E-5</v>
      </c>
      <c r="LE56">
        <v>1.2353060000000001E-2</v>
      </c>
      <c r="LF56">
        <v>0.71318669999999995</v>
      </c>
      <c r="LG56">
        <v>15.64264</v>
      </c>
      <c r="LH56">
        <v>3.5280300000000002E-5</v>
      </c>
      <c r="LI56">
        <v>1.159048E-2</v>
      </c>
      <c r="LJ56">
        <v>0.71321299999999999</v>
      </c>
      <c r="LK56">
        <v>15.068910000000001</v>
      </c>
      <c r="LL56">
        <v>3.3460210000000003E-5</v>
      </c>
      <c r="LM56">
        <v>1.0989560000000001E-2</v>
      </c>
      <c r="LN56">
        <v>0.71325050000000001</v>
      </c>
      <c r="LO56">
        <v>14.60263</v>
      </c>
      <c r="LP56">
        <v>3.195314E-5</v>
      </c>
      <c r="LQ56">
        <v>1.0493809999999999E-2</v>
      </c>
      <c r="LR56">
        <v>0.71322039999999998</v>
      </c>
      <c r="LS56">
        <v>15.011520000000001</v>
      </c>
      <c r="LT56">
        <v>3.0634269999999997E-5</v>
      </c>
      <c r="LU56">
        <v>1.00629E-2</v>
      </c>
      <c r="LV56">
        <v>0.71318440000000005</v>
      </c>
      <c r="LW56">
        <v>15.79264</v>
      </c>
      <c r="LX56">
        <v>2.9463760000000001E-5</v>
      </c>
      <c r="LY56">
        <v>9.6810990000000003E-3</v>
      </c>
      <c r="LZ56">
        <v>0.71314900000000003</v>
      </c>
      <c r="MA56">
        <v>16.982500000000002</v>
      </c>
      <c r="MB56">
        <v>2.865375E-5</v>
      </c>
      <c r="MC56">
        <v>9.4096600000000002E-3</v>
      </c>
      <c r="MD56">
        <v>0.71314739999999999</v>
      </c>
      <c r="ME56">
        <v>18.232700000000001</v>
      </c>
      <c r="MF56">
        <v>2.8364280000000001E-5</v>
      </c>
      <c r="MG56">
        <v>9.3100470000000001E-3</v>
      </c>
      <c r="MH56">
        <v>0.71320220000000001</v>
      </c>
      <c r="MI56">
        <v>18.922319999999999</v>
      </c>
      <c r="MJ56">
        <v>2.8162479999999999E-5</v>
      </c>
      <c r="MK56">
        <v>9.2490019999999992E-3</v>
      </c>
      <c r="ML56">
        <v>0.71328729999999996</v>
      </c>
      <c r="MM56">
        <v>18.54102</v>
      </c>
      <c r="MN56">
        <v>2.7723610000000001E-5</v>
      </c>
      <c r="MO56">
        <v>9.1132479999999991E-3</v>
      </c>
      <c r="MP56">
        <v>0.71339350000000001</v>
      </c>
      <c r="MQ56">
        <v>17.82405</v>
      </c>
      <c r="MR56">
        <v>2.7016859999999999E-5</v>
      </c>
      <c r="MS56">
        <v>8.8883820000000002E-3</v>
      </c>
      <c r="MT56">
        <v>0.71348549999999999</v>
      </c>
      <c r="MU56">
        <v>16.781110000000002</v>
      </c>
      <c r="MV56">
        <v>2.6158519999999998E-5</v>
      </c>
      <c r="MW56">
        <v>8.6091750000000002E-3</v>
      </c>
      <c r="MX56">
        <v>0.71364850000000002</v>
      </c>
      <c r="MY56">
        <v>16.062660000000001</v>
      </c>
      <c r="MZ56">
        <v>2.5253780000000001E-5</v>
      </c>
      <c r="NA56">
        <v>8.3128950000000007E-3</v>
      </c>
      <c r="NB56">
        <v>0.71375520000000003</v>
      </c>
      <c r="NC56">
        <v>15.86056</v>
      </c>
      <c r="ND56">
        <v>2.4334670000000001E-5</v>
      </c>
      <c r="NE56">
        <v>8.0108339999999997E-3</v>
      </c>
      <c r="NF56">
        <v>0.71375520000000003</v>
      </c>
      <c r="NG56">
        <v>15.86056</v>
      </c>
      <c r="NH56">
        <v>2.4334670000000001E-5</v>
      </c>
      <c r="NI56">
        <v>8.0108339999999997E-3</v>
      </c>
      <c r="NJ56">
        <v>0.71375520000000003</v>
      </c>
      <c r="NK56">
        <v>15.86056</v>
      </c>
      <c r="NL56">
        <v>2.4334670000000001E-5</v>
      </c>
      <c r="NM56">
        <v>8.0108339999999997E-3</v>
      </c>
      <c r="NN56">
        <v>0.71375520000000003</v>
      </c>
      <c r="NO56">
        <v>15.86056</v>
      </c>
      <c r="NP56">
        <v>2.4334670000000001E-5</v>
      </c>
      <c r="NQ56">
        <v>8.0108339999999997E-3</v>
      </c>
      <c r="NR56">
        <v>0.71375520000000003</v>
      </c>
      <c r="NS56">
        <v>15.86056</v>
      </c>
      <c r="NT56">
        <v>2.4334670000000001E-5</v>
      </c>
      <c r="NU56">
        <v>8.0108339999999997E-3</v>
      </c>
      <c r="NV56">
        <v>0.71375520000000003</v>
      </c>
      <c r="NW56">
        <v>15.86056</v>
      </c>
      <c r="NX56">
        <v>2.4334670000000001E-5</v>
      </c>
      <c r="NY56">
        <v>8.0108339999999997E-3</v>
      </c>
      <c r="NZ56">
        <v>0.71375520000000003</v>
      </c>
      <c r="OA56">
        <v>15.86056</v>
      </c>
      <c r="OB56">
        <v>2.4334670000000001E-5</v>
      </c>
      <c r="OC56">
        <v>8.0108339999999997E-3</v>
      </c>
      <c r="OD56">
        <v>0.71375520000000003</v>
      </c>
      <c r="OE56">
        <v>15.86056</v>
      </c>
      <c r="OF56">
        <v>2.4334670000000001E-5</v>
      </c>
      <c r="OG56">
        <v>8.0108339999999997E-3</v>
      </c>
      <c r="OH56">
        <v>0.71375520000000003</v>
      </c>
      <c r="OI56">
        <v>15.86056</v>
      </c>
      <c r="OJ56">
        <v>2.4334670000000001E-5</v>
      </c>
      <c r="OK56">
        <v>8.0108339999999997E-3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0.69825559999999998</v>
      </c>
      <c r="G57">
        <v>15.15288</v>
      </c>
      <c r="H57" s="1">
        <v>3.2044420000000002E-5</v>
      </c>
      <c r="I57" s="1">
        <v>1.007684E-2</v>
      </c>
      <c r="J57">
        <v>0.69782699999999998</v>
      </c>
      <c r="K57">
        <v>15.58564</v>
      </c>
      <c r="L57">
        <v>47.931809999999999</v>
      </c>
      <c r="M57">
        <v>12840.92</v>
      </c>
      <c r="N57">
        <v>0.69739320000000005</v>
      </c>
      <c r="O57">
        <v>16.242170000000002</v>
      </c>
      <c r="P57">
        <v>203.56469999999999</v>
      </c>
      <c r="Q57">
        <v>64650.95</v>
      </c>
      <c r="R57">
        <v>0.69695019999999996</v>
      </c>
      <c r="S57">
        <v>17.055710000000001</v>
      </c>
      <c r="T57">
        <v>37.9285</v>
      </c>
      <c r="U57">
        <v>13522</v>
      </c>
      <c r="V57">
        <v>0.69648330000000003</v>
      </c>
      <c r="W57">
        <v>18.04138</v>
      </c>
      <c r="X57">
        <v>1.677351</v>
      </c>
      <c r="Y57">
        <v>644.58010000000002</v>
      </c>
      <c r="Z57">
        <v>0.69602030000000004</v>
      </c>
      <c r="AA57">
        <v>18.18507</v>
      </c>
      <c r="AB57">
        <v>0.1075502</v>
      </c>
      <c r="AC57">
        <v>36.972679999999997</v>
      </c>
      <c r="AD57">
        <v>0.6955498</v>
      </c>
      <c r="AE57">
        <v>17.331600000000002</v>
      </c>
      <c r="AF57" s="1">
        <v>6.9155090000000002E-2</v>
      </c>
      <c r="AG57">
        <v>21.918800000000001</v>
      </c>
      <c r="AH57">
        <v>0.69513029999999998</v>
      </c>
      <c r="AI57">
        <v>16.517880000000002</v>
      </c>
      <c r="AJ57" s="1">
        <v>6.1861590000000001E-2</v>
      </c>
      <c r="AK57">
        <v>19.578279999999999</v>
      </c>
      <c r="AL57">
        <v>0.69457009999999997</v>
      </c>
      <c r="AM57">
        <v>15.711220000000001</v>
      </c>
      <c r="AN57" s="1">
        <v>5.5709729999999999E-2</v>
      </c>
      <c r="AO57" s="1">
        <v>17.643789999999999</v>
      </c>
      <c r="AP57">
        <v>0.69357519999999995</v>
      </c>
      <c r="AQ57">
        <v>15.674899999999999</v>
      </c>
      <c r="AR57" s="1">
        <v>5.0357730000000003E-2</v>
      </c>
      <c r="AS57" s="1">
        <v>15.96576</v>
      </c>
      <c r="AT57">
        <v>0.69156050000000002</v>
      </c>
      <c r="AU57">
        <v>16.1951</v>
      </c>
      <c r="AV57" s="1">
        <v>4.8725709999999998E-2</v>
      </c>
      <c r="AW57" s="1">
        <v>15.408989999999999</v>
      </c>
      <c r="AX57">
        <v>0.68900589999999995</v>
      </c>
      <c r="AY57">
        <v>17.000409999999999</v>
      </c>
      <c r="AZ57" s="1">
        <v>5.2754200000000001E-2</v>
      </c>
      <c r="BA57" s="1">
        <v>16.71528</v>
      </c>
      <c r="BB57">
        <v>0.68613559999999996</v>
      </c>
      <c r="BC57">
        <v>17.89828</v>
      </c>
      <c r="BD57" s="1">
        <v>5.4160510000000002E-2</v>
      </c>
      <c r="BE57" s="1">
        <v>17.312090000000001</v>
      </c>
      <c r="BF57">
        <v>0.68322119999999997</v>
      </c>
      <c r="BG57">
        <v>18.002980000000001</v>
      </c>
      <c r="BH57" s="1">
        <v>5.1435389999999998E-2</v>
      </c>
      <c r="BI57" s="1">
        <v>16.567869999999999</v>
      </c>
      <c r="BJ57">
        <v>0.68018509999999999</v>
      </c>
      <c r="BK57">
        <v>17.354970000000002</v>
      </c>
      <c r="BL57" s="1">
        <v>4.6791190000000003E-2</v>
      </c>
      <c r="BM57" s="1">
        <v>15.1729</v>
      </c>
      <c r="BN57">
        <v>0.67707459999999997</v>
      </c>
      <c r="BO57">
        <v>16.59102</v>
      </c>
      <c r="BP57" s="1">
        <v>4.155151E-2</v>
      </c>
      <c r="BQ57" s="1">
        <v>13.55608</v>
      </c>
      <c r="BR57">
        <v>0.67397879999999999</v>
      </c>
      <c r="BS57">
        <v>15.84277</v>
      </c>
      <c r="BT57" s="1">
        <v>3.6650189999999999E-2</v>
      </c>
      <c r="BU57" s="1">
        <v>12.022690000000001</v>
      </c>
      <c r="BV57">
        <v>0.67087110000000005</v>
      </c>
      <c r="BW57">
        <v>15.339079999999999</v>
      </c>
      <c r="BX57" s="1">
        <v>3.2388109999999998E-2</v>
      </c>
      <c r="BY57" s="1">
        <v>10.685169999999999</v>
      </c>
      <c r="BZ57">
        <v>0.66774440000000002</v>
      </c>
      <c r="CA57">
        <v>15.677479999999999</v>
      </c>
      <c r="CB57" s="1">
        <v>2.8473390000000001E-2</v>
      </c>
      <c r="CC57" s="1">
        <v>9.4465830000000004</v>
      </c>
      <c r="CD57">
        <v>0.66449800000000003</v>
      </c>
      <c r="CE57">
        <v>16.095330000000001</v>
      </c>
      <c r="CF57" s="1">
        <v>2.506487E-2</v>
      </c>
      <c r="CG57" s="1">
        <v>8.3648969999999991</v>
      </c>
      <c r="CH57">
        <v>0.66114680000000003</v>
      </c>
      <c r="CI57">
        <v>16.513480000000001</v>
      </c>
      <c r="CJ57" s="1">
        <v>2.1937129999999999E-2</v>
      </c>
      <c r="CK57" s="1">
        <v>7.3672079999999998</v>
      </c>
      <c r="CL57">
        <v>0.65767869999999995</v>
      </c>
      <c r="CM57">
        <v>16.47109</v>
      </c>
      <c r="CN57" s="1">
        <v>1.9211590000000001E-2</v>
      </c>
      <c r="CO57" s="1">
        <v>6.4916799999999997</v>
      </c>
      <c r="CP57">
        <v>0.65410550000000001</v>
      </c>
      <c r="CQ57">
        <v>16.25262</v>
      </c>
      <c r="CR57" s="1">
        <v>1.6818759999999999E-2</v>
      </c>
      <c r="CS57" s="1">
        <v>5.7202529999999996</v>
      </c>
      <c r="CT57">
        <v>0.65078979999999997</v>
      </c>
      <c r="CU57">
        <v>15.67421</v>
      </c>
      <c r="CV57" s="1">
        <v>1.469005E-2</v>
      </c>
      <c r="CW57" s="1">
        <v>5.0270219999999997</v>
      </c>
      <c r="CX57">
        <v>0.64727570000000001</v>
      </c>
      <c r="CY57">
        <v>14.960330000000001</v>
      </c>
      <c r="CZ57" s="1">
        <v>1.2827399999999999E-2</v>
      </c>
      <c r="DA57" s="1">
        <v>4.416067</v>
      </c>
      <c r="DB57">
        <v>0.64393400000000001</v>
      </c>
      <c r="DC57">
        <v>14.55533</v>
      </c>
      <c r="DD57" s="1">
        <v>1.12738E-2</v>
      </c>
      <c r="DE57" s="1">
        <v>3.9011960000000001</v>
      </c>
      <c r="DF57">
        <v>0.64048240000000001</v>
      </c>
      <c r="DG57">
        <v>14.86256</v>
      </c>
      <c r="DH57" s="1">
        <v>9.9009419999999994E-3</v>
      </c>
      <c r="DI57" s="1">
        <v>3.44706</v>
      </c>
      <c r="DJ57">
        <v>0.6369842</v>
      </c>
      <c r="DK57">
        <v>15.30259</v>
      </c>
      <c r="DL57" s="1">
        <v>8.6054440000000003E-3</v>
      </c>
      <c r="DM57" s="1">
        <v>3.0141490000000002</v>
      </c>
      <c r="DN57">
        <v>0.6335461</v>
      </c>
      <c r="DO57">
        <v>15.90157</v>
      </c>
      <c r="DP57" s="1">
        <v>7.46855E-3</v>
      </c>
      <c r="DQ57" s="1">
        <v>2.6308980000000002</v>
      </c>
      <c r="DR57">
        <v>0.6299728</v>
      </c>
      <c r="DS57">
        <v>16.024270000000001</v>
      </c>
      <c r="DT57" s="1">
        <v>6.4787580000000003E-3</v>
      </c>
      <c r="DU57" s="1">
        <v>2.2950780000000002</v>
      </c>
      <c r="DV57">
        <v>0.62623439999999997</v>
      </c>
      <c r="DW57">
        <v>15.8865</v>
      </c>
      <c r="DX57" s="1">
        <v>5.6208969999999997E-3</v>
      </c>
      <c r="DY57" s="1">
        <v>2.0039030000000002</v>
      </c>
      <c r="DZ57">
        <v>0.62237849999999995</v>
      </c>
      <c r="EA57">
        <v>15.603149999999999</v>
      </c>
      <c r="EB57" s="1">
        <v>4.8586339999999997E-3</v>
      </c>
      <c r="EC57" s="1">
        <v>1.743644</v>
      </c>
      <c r="ED57">
        <v>0.61951970000000001</v>
      </c>
      <c r="EE57">
        <v>15.073919999999999</v>
      </c>
      <c r="EF57" s="1">
        <v>4.1956449999999996E-3</v>
      </c>
      <c r="EG57" s="1">
        <v>1.5131349999999999</v>
      </c>
      <c r="EH57">
        <v>0.61683209999999999</v>
      </c>
      <c r="EI57">
        <v>15.10257</v>
      </c>
      <c r="EJ57" s="1">
        <v>3.6361449999999999E-3</v>
      </c>
      <c r="EK57" s="1">
        <v>1.317026</v>
      </c>
      <c r="EL57">
        <v>0.61464430000000003</v>
      </c>
      <c r="EM57">
        <v>15.39662</v>
      </c>
      <c r="EN57" s="1">
        <v>3.150576E-3</v>
      </c>
      <c r="EO57" s="1">
        <v>1.145864</v>
      </c>
      <c r="EP57">
        <v>0.61260760000000003</v>
      </c>
      <c r="EQ57">
        <v>15.795540000000001</v>
      </c>
      <c r="ER57" s="1">
        <v>2.6639770000000001E-3</v>
      </c>
      <c r="ES57" s="1">
        <v>0.97424129999999998</v>
      </c>
      <c r="ET57">
        <v>0.61058140000000005</v>
      </c>
      <c r="EU57">
        <v>16.63861</v>
      </c>
      <c r="EV57" s="1">
        <v>2.1504699999999998E-3</v>
      </c>
      <c r="EW57" s="1">
        <v>0.79098590000000002</v>
      </c>
      <c r="EX57">
        <v>0.60877720000000002</v>
      </c>
      <c r="EY57">
        <v>17.02826</v>
      </c>
      <c r="EZ57" s="1">
        <v>1.7111229999999999E-3</v>
      </c>
      <c r="FA57" s="1">
        <v>0.63096479999999999</v>
      </c>
      <c r="FB57">
        <v>0.60677340000000002</v>
      </c>
      <c r="FC57">
        <v>16.512820000000001</v>
      </c>
      <c r="FD57" s="1">
        <v>1.3928160000000001E-3</v>
      </c>
      <c r="FE57" s="1">
        <v>0.51430830000000005</v>
      </c>
      <c r="FF57">
        <v>0.60545300000000002</v>
      </c>
      <c r="FG57">
        <v>15.809139999999999</v>
      </c>
      <c r="FH57" s="1">
        <v>1.162969E-3</v>
      </c>
      <c r="FI57" s="1">
        <v>0.4295602</v>
      </c>
      <c r="FJ57">
        <v>0.60447130000000004</v>
      </c>
      <c r="FK57">
        <v>15.09965</v>
      </c>
      <c r="FL57" s="1">
        <v>9.9367919999999998E-4</v>
      </c>
      <c r="FM57" s="1">
        <v>0.3669134</v>
      </c>
      <c r="FN57">
        <v>0.60344580000000003</v>
      </c>
      <c r="FO57">
        <v>15.253270000000001</v>
      </c>
      <c r="FP57" s="1">
        <v>8.636564E-4</v>
      </c>
      <c r="FQ57" s="1">
        <v>0.31891720000000001</v>
      </c>
      <c r="FR57">
        <v>0.60323020000000005</v>
      </c>
      <c r="FS57">
        <v>15.62294</v>
      </c>
      <c r="FT57" s="1">
        <v>7.6460169999999997E-4</v>
      </c>
      <c r="FU57" s="1">
        <v>0.28196729999999998</v>
      </c>
      <c r="FV57">
        <v>0.60353769999999995</v>
      </c>
      <c r="FW57">
        <v>16.288989999999998</v>
      </c>
      <c r="FX57" s="1">
        <v>6.6066149999999995E-4</v>
      </c>
      <c r="FY57" s="1">
        <v>0.2440454</v>
      </c>
      <c r="FZ57">
        <v>0.60399340000000001</v>
      </c>
      <c r="GA57">
        <v>17.261060000000001</v>
      </c>
      <c r="GB57" s="1">
        <v>5.1937830000000002E-4</v>
      </c>
      <c r="GC57" s="1">
        <v>0.19260070000000001</v>
      </c>
      <c r="GD57">
        <v>0.60435799999999995</v>
      </c>
      <c r="GE57">
        <v>17.61026</v>
      </c>
      <c r="GF57" s="1">
        <v>3.81679E-4</v>
      </c>
      <c r="GG57" s="1">
        <v>0.14146239999999999</v>
      </c>
      <c r="GH57">
        <v>0.60460469999999999</v>
      </c>
      <c r="GI57">
        <v>17.22532</v>
      </c>
      <c r="GJ57" s="1">
        <v>2.8407740000000001E-4</v>
      </c>
      <c r="GK57" s="1">
        <v>0.10472040000000001</v>
      </c>
      <c r="GL57">
        <v>0.60474070000000002</v>
      </c>
      <c r="GM57">
        <v>16.525490000000001</v>
      </c>
      <c r="GN57" s="1">
        <v>2.251438E-4</v>
      </c>
      <c r="GO57" s="1">
        <v>8.2392370000000006E-2</v>
      </c>
      <c r="GP57">
        <v>0.60476479999999999</v>
      </c>
      <c r="GQ57">
        <v>15.585660000000001</v>
      </c>
      <c r="GR57" s="1">
        <v>1.9036199999999999E-4</v>
      </c>
      <c r="GS57" s="1">
        <v>6.9209989999999999E-2</v>
      </c>
      <c r="GT57">
        <v>0.60475699999999999</v>
      </c>
      <c r="GU57">
        <v>15.494339999999999</v>
      </c>
      <c r="GV57" s="1">
        <v>1.686585E-4</v>
      </c>
      <c r="GW57" s="1">
        <v>6.0986730000000003E-2</v>
      </c>
      <c r="GX57">
        <v>0.60482380000000002</v>
      </c>
      <c r="GY57">
        <v>15.63429</v>
      </c>
      <c r="GZ57" s="1">
        <v>1.5357660000000001E-4</v>
      </c>
      <c r="HA57" s="1">
        <v>5.5297890000000002E-2</v>
      </c>
      <c r="HB57">
        <v>0.60490849999999996</v>
      </c>
      <c r="HC57">
        <v>16.201070000000001</v>
      </c>
      <c r="HD57" s="1">
        <v>1.4047880000000001E-4</v>
      </c>
      <c r="HE57" s="1">
        <v>5.0450420000000003E-2</v>
      </c>
      <c r="HF57">
        <v>0.604989</v>
      </c>
      <c r="HG57">
        <v>17.06785</v>
      </c>
      <c r="HH57" s="1">
        <v>1.2571349999999999E-4</v>
      </c>
      <c r="HI57" s="1">
        <v>4.5072189999999998E-2</v>
      </c>
      <c r="HJ57">
        <v>0.60507449999999996</v>
      </c>
      <c r="HK57">
        <v>17.460429999999999</v>
      </c>
      <c r="HL57" s="1">
        <v>1.1141600000000001E-4</v>
      </c>
      <c r="HM57" s="1">
        <v>3.9809049999999999E-2</v>
      </c>
      <c r="HN57">
        <v>0.60513779999999995</v>
      </c>
      <c r="HO57">
        <v>17.03302</v>
      </c>
      <c r="HP57">
        <v>1.0030030000000001E-4</v>
      </c>
      <c r="HQ57" s="1">
        <v>3.5677420000000001E-2</v>
      </c>
      <c r="HR57">
        <v>0.60515739999999996</v>
      </c>
      <c r="HS57">
        <v>16.26258</v>
      </c>
      <c r="HT57">
        <v>9.2285339999999998E-5</v>
      </c>
      <c r="HU57" s="1">
        <v>3.2673210000000001E-2</v>
      </c>
      <c r="HV57">
        <v>0.60520719999999995</v>
      </c>
      <c r="HW57">
        <v>15.28013</v>
      </c>
      <c r="HX57">
        <v>8.6315240000000006E-5</v>
      </c>
      <c r="HY57" s="1">
        <v>3.0430559999999999E-2</v>
      </c>
      <c r="HZ57">
        <v>0.60531630000000003</v>
      </c>
      <c r="IA57">
        <v>14.97058</v>
      </c>
      <c r="IB57">
        <v>8.146722E-5</v>
      </c>
      <c r="IC57" s="1">
        <v>2.8613240000000002E-2</v>
      </c>
      <c r="ID57">
        <v>0.60551600000000005</v>
      </c>
      <c r="IE57">
        <v>14.227650000000001</v>
      </c>
      <c r="IF57">
        <v>7.7208270000000002E-5</v>
      </c>
      <c r="IG57" s="1">
        <v>2.7027140000000002E-2</v>
      </c>
      <c r="IH57">
        <v>0.60583030000000004</v>
      </c>
      <c r="II57">
        <v>14.656829999999999</v>
      </c>
      <c r="IJ57">
        <v>7.1658120000000006E-5</v>
      </c>
      <c r="IK57" s="1">
        <v>2.50628E-2</v>
      </c>
      <c r="IL57">
        <v>0.60618050000000001</v>
      </c>
      <c r="IM57">
        <v>15.516719999999999</v>
      </c>
      <c r="IN57">
        <v>6.2584090000000002E-5</v>
      </c>
      <c r="IO57">
        <v>2.1903599999999999E-2</v>
      </c>
      <c r="IP57">
        <v>0.60648789999999997</v>
      </c>
      <c r="IQ57">
        <v>15.83849</v>
      </c>
      <c r="IR57">
        <v>5.2746859999999999E-5</v>
      </c>
      <c r="IS57">
        <v>1.8417880000000001E-2</v>
      </c>
      <c r="IT57">
        <v>0.60678279999999996</v>
      </c>
      <c r="IU57">
        <v>15.621460000000001</v>
      </c>
      <c r="IV57">
        <v>4.5428730000000003E-5</v>
      </c>
      <c r="IW57">
        <v>1.5782029999999999E-2</v>
      </c>
      <c r="IX57">
        <v>0.60706249999999995</v>
      </c>
      <c r="IY57">
        <v>15.19862</v>
      </c>
      <c r="IZ57">
        <v>4.0849029999999997E-5</v>
      </c>
      <c r="JA57">
        <v>1.4117620000000001E-2</v>
      </c>
      <c r="JB57">
        <v>0.60726959999999996</v>
      </c>
      <c r="JC57">
        <v>14.85666</v>
      </c>
      <c r="JD57">
        <v>3.8025699999999997E-5</v>
      </c>
      <c r="JE57">
        <v>1.308846E-2</v>
      </c>
      <c r="JF57">
        <v>0.60738250000000005</v>
      </c>
      <c r="JG57">
        <v>15.355270000000001</v>
      </c>
      <c r="JH57">
        <v>3.6043590000000001E-5</v>
      </c>
      <c r="JI57">
        <v>1.2372889999999999E-2</v>
      </c>
      <c r="JJ57">
        <v>0.60733190000000004</v>
      </c>
      <c r="JK57">
        <v>16.018799999999999</v>
      </c>
      <c r="JL57">
        <v>3.462799E-5</v>
      </c>
      <c r="JM57">
        <v>1.185632E-2</v>
      </c>
      <c r="JN57">
        <v>0.60713200000000001</v>
      </c>
      <c r="JO57">
        <v>16.993269999999999</v>
      </c>
      <c r="JP57">
        <v>3.5267340000000003E-5</v>
      </c>
      <c r="JQ57">
        <v>1.199857E-2</v>
      </c>
      <c r="JR57">
        <v>0.60692330000000005</v>
      </c>
      <c r="JS57">
        <v>18.209890000000001</v>
      </c>
      <c r="JT57">
        <v>3.9786090000000001E-5</v>
      </c>
      <c r="JU57">
        <v>1.346195E-2</v>
      </c>
      <c r="JV57">
        <v>0.60671439999999999</v>
      </c>
      <c r="JW57">
        <v>18.747479999999999</v>
      </c>
      <c r="JX57">
        <v>4.5254160000000002E-5</v>
      </c>
      <c r="JY57">
        <v>1.533617E-2</v>
      </c>
      <c r="JZ57">
        <v>0.60654730000000001</v>
      </c>
      <c r="KA57">
        <v>18.385339999999999</v>
      </c>
      <c r="KB57">
        <v>4.853962E-5</v>
      </c>
      <c r="KC57">
        <v>1.650708E-2</v>
      </c>
      <c r="KD57">
        <v>0.60640810000000001</v>
      </c>
      <c r="KE57">
        <v>17.606870000000001</v>
      </c>
      <c r="KF57">
        <v>4.9427530000000003E-5</v>
      </c>
      <c r="KG57">
        <v>1.685116E-2</v>
      </c>
      <c r="KH57">
        <v>0.60630629999999996</v>
      </c>
      <c r="KI57">
        <v>16.452290000000001</v>
      </c>
      <c r="KJ57">
        <v>4.8800320000000002E-5</v>
      </c>
      <c r="KK57">
        <v>1.6659739999999999E-2</v>
      </c>
      <c r="KL57">
        <v>0.60622889999999996</v>
      </c>
      <c r="KM57">
        <v>15.82668</v>
      </c>
      <c r="KN57">
        <v>4.7434130000000003E-5</v>
      </c>
      <c r="KO57">
        <v>1.620607E-2</v>
      </c>
      <c r="KP57">
        <v>0.60623159999999998</v>
      </c>
      <c r="KQ57">
        <v>15.42123</v>
      </c>
      <c r="KR57">
        <v>4.5710629999999998E-5</v>
      </c>
      <c r="KS57">
        <v>1.562448E-2</v>
      </c>
      <c r="KT57">
        <v>0.60623749999999998</v>
      </c>
      <c r="KU57">
        <v>15.295339999999999</v>
      </c>
      <c r="KV57">
        <v>4.3568949999999999E-5</v>
      </c>
      <c r="KW57">
        <v>1.490707E-2</v>
      </c>
      <c r="KX57">
        <v>0.60628590000000004</v>
      </c>
      <c r="KY57">
        <v>15.65048</v>
      </c>
      <c r="KZ57">
        <v>4.079561E-5</v>
      </c>
      <c r="LA57">
        <v>1.3973050000000001E-2</v>
      </c>
      <c r="LB57">
        <v>0.60632229999999998</v>
      </c>
      <c r="LC57">
        <v>15.79505</v>
      </c>
      <c r="LD57">
        <v>3.7920129999999998E-5</v>
      </c>
      <c r="LE57">
        <v>1.29912E-2</v>
      </c>
      <c r="LF57">
        <v>0.60633280000000001</v>
      </c>
      <c r="LG57">
        <v>15.667109999999999</v>
      </c>
      <c r="LH57">
        <v>3.5544689999999998E-5</v>
      </c>
      <c r="LI57">
        <v>1.21726E-2</v>
      </c>
      <c r="LJ57">
        <v>0.60635850000000002</v>
      </c>
      <c r="LK57">
        <v>15.131270000000001</v>
      </c>
      <c r="LL57">
        <v>3.367211E-5</v>
      </c>
      <c r="LM57">
        <v>1.1528439999999999E-2</v>
      </c>
      <c r="LN57">
        <v>0.606352</v>
      </c>
      <c r="LO57">
        <v>14.66161</v>
      </c>
      <c r="LP57">
        <v>3.2131490000000002E-5</v>
      </c>
      <c r="LQ57">
        <v>1.1000579999999999E-2</v>
      </c>
      <c r="LR57">
        <v>0.60634140000000003</v>
      </c>
      <c r="LS57">
        <v>15.06442</v>
      </c>
      <c r="LT57">
        <v>3.0792669999999999E-5</v>
      </c>
      <c r="LU57">
        <v>1.054458E-2</v>
      </c>
      <c r="LV57">
        <v>0.60627679999999995</v>
      </c>
      <c r="LW57">
        <v>15.838050000000001</v>
      </c>
      <c r="LX57">
        <v>2.9599900000000001E-5</v>
      </c>
      <c r="LY57">
        <v>1.0139810000000001E-2</v>
      </c>
      <c r="LZ57">
        <v>0.60617310000000002</v>
      </c>
      <c r="MA57">
        <v>16.99897</v>
      </c>
      <c r="MB57">
        <v>2.8728029999999999E-5</v>
      </c>
      <c r="MC57">
        <v>9.8383140000000008E-3</v>
      </c>
      <c r="MD57">
        <v>0.60605180000000003</v>
      </c>
      <c r="ME57">
        <v>18.22888</v>
      </c>
      <c r="MF57">
        <v>2.8385029999999999E-5</v>
      </c>
      <c r="MG57">
        <v>9.7173030000000001E-3</v>
      </c>
      <c r="MH57">
        <v>0.6059601</v>
      </c>
      <c r="MI57">
        <v>18.934239999999999</v>
      </c>
      <c r="MJ57">
        <v>2.819471E-5</v>
      </c>
      <c r="MK57">
        <v>9.6581610000000002E-3</v>
      </c>
      <c r="ML57">
        <v>0.60586050000000002</v>
      </c>
      <c r="MM57">
        <v>18.585789999999999</v>
      </c>
      <c r="MN57">
        <v>2.7790709999999999E-5</v>
      </c>
      <c r="MO57">
        <v>9.5302200000000007E-3</v>
      </c>
      <c r="MP57">
        <v>0.60576730000000001</v>
      </c>
      <c r="MQ57">
        <v>17.904699999999998</v>
      </c>
      <c r="MR57">
        <v>2.711495E-5</v>
      </c>
      <c r="MS57">
        <v>9.3082979999999996E-3</v>
      </c>
      <c r="MT57">
        <v>0.60568279999999997</v>
      </c>
      <c r="MU57">
        <v>16.912960000000002</v>
      </c>
      <c r="MV57">
        <v>2.6269760000000001E-5</v>
      </c>
      <c r="MW57">
        <v>9.0239199999999995E-3</v>
      </c>
      <c r="MX57">
        <v>0.60561589999999998</v>
      </c>
      <c r="MY57">
        <v>16.206689999999998</v>
      </c>
      <c r="MZ57">
        <v>2.5369309999999999E-5</v>
      </c>
      <c r="NA57">
        <v>8.7185809999999996E-3</v>
      </c>
      <c r="NB57">
        <v>0.6055353</v>
      </c>
      <c r="NC57">
        <v>15.980700000000001</v>
      </c>
      <c r="ND57">
        <v>2.4449120000000001E-5</v>
      </c>
      <c r="NE57">
        <v>8.4052120000000004E-3</v>
      </c>
      <c r="NF57">
        <v>0.6055353</v>
      </c>
      <c r="NG57">
        <v>15.980700000000001</v>
      </c>
      <c r="NH57">
        <v>2.4449120000000001E-5</v>
      </c>
      <c r="NI57">
        <v>8.4052120000000004E-3</v>
      </c>
      <c r="NJ57">
        <v>0.6055353</v>
      </c>
      <c r="NK57">
        <v>15.980700000000001</v>
      </c>
      <c r="NL57">
        <v>2.4449120000000001E-5</v>
      </c>
      <c r="NM57">
        <v>8.4052120000000004E-3</v>
      </c>
      <c r="NN57">
        <v>0.6055353</v>
      </c>
      <c r="NO57">
        <v>15.980700000000001</v>
      </c>
      <c r="NP57">
        <v>2.4449120000000001E-5</v>
      </c>
      <c r="NQ57">
        <v>8.4052120000000004E-3</v>
      </c>
      <c r="NR57">
        <v>0.6055353</v>
      </c>
      <c r="NS57">
        <v>15.980700000000001</v>
      </c>
      <c r="NT57">
        <v>2.4449120000000001E-5</v>
      </c>
      <c r="NU57">
        <v>8.4052120000000004E-3</v>
      </c>
      <c r="NV57">
        <v>0.6055353</v>
      </c>
      <c r="NW57">
        <v>15.980700000000001</v>
      </c>
      <c r="NX57">
        <v>2.4449120000000001E-5</v>
      </c>
      <c r="NY57">
        <v>8.4052120000000004E-3</v>
      </c>
      <c r="NZ57">
        <v>0.6055353</v>
      </c>
      <c r="OA57">
        <v>15.980700000000001</v>
      </c>
      <c r="OB57">
        <v>2.4449120000000001E-5</v>
      </c>
      <c r="OC57">
        <v>8.4052120000000004E-3</v>
      </c>
      <c r="OD57">
        <v>0.6055353</v>
      </c>
      <c r="OE57">
        <v>15.980700000000001</v>
      </c>
      <c r="OF57">
        <v>2.4449120000000001E-5</v>
      </c>
      <c r="OG57">
        <v>8.4052120000000004E-3</v>
      </c>
      <c r="OH57">
        <v>0.6055353</v>
      </c>
      <c r="OI57">
        <v>15.980700000000001</v>
      </c>
      <c r="OJ57">
        <v>2.4449120000000001E-5</v>
      </c>
      <c r="OK57">
        <v>8.4052120000000004E-3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0.77319800000000005</v>
      </c>
      <c r="G58">
        <v>15.200189999999999</v>
      </c>
      <c r="H58" s="1">
        <v>4.8848539999999996E-6</v>
      </c>
      <c r="I58" s="1">
        <v>2.1251410000000001E-3</v>
      </c>
      <c r="J58">
        <v>0.77198920000000004</v>
      </c>
      <c r="K58">
        <v>15.591950000000001</v>
      </c>
      <c r="L58">
        <v>33.51126</v>
      </c>
      <c r="M58">
        <v>10793.39</v>
      </c>
      <c r="N58">
        <v>0.77078990000000003</v>
      </c>
      <c r="O58">
        <v>16.23216</v>
      </c>
      <c r="P58">
        <v>205.96729999999999</v>
      </c>
      <c r="Q58">
        <v>89156.23</v>
      </c>
      <c r="R58">
        <v>0.76953850000000001</v>
      </c>
      <c r="S58">
        <v>17.023160000000001</v>
      </c>
      <c r="T58">
        <v>49.079160000000002</v>
      </c>
      <c r="U58">
        <v>25891.09</v>
      </c>
      <c r="V58">
        <v>0.76829210000000003</v>
      </c>
      <c r="W58">
        <v>18.014890000000001</v>
      </c>
      <c r="X58">
        <v>2.5376439999999998</v>
      </c>
      <c r="Y58">
        <v>1529.575</v>
      </c>
      <c r="Z58">
        <v>0.76697789999999999</v>
      </c>
      <c r="AA58">
        <v>18.234210000000001</v>
      </c>
      <c r="AB58">
        <v>0.13155710000000001</v>
      </c>
      <c r="AC58">
        <v>70.110060000000004</v>
      </c>
      <c r="AD58">
        <v>0.76566190000000001</v>
      </c>
      <c r="AE58">
        <v>17.420639999999999</v>
      </c>
      <c r="AF58" s="1">
        <v>7.0210120000000001E-2</v>
      </c>
      <c r="AG58">
        <v>30.913419999999999</v>
      </c>
      <c r="AH58">
        <v>0.76435649999999999</v>
      </c>
      <c r="AI58">
        <v>16.60324</v>
      </c>
      <c r="AJ58" s="1">
        <v>6.2485100000000002E-2</v>
      </c>
      <c r="AK58">
        <v>27.323160000000001</v>
      </c>
      <c r="AL58">
        <v>0.762907</v>
      </c>
      <c r="AM58">
        <v>15.813409999999999</v>
      </c>
      <c r="AN58" s="1">
        <v>5.6255609999999998E-2</v>
      </c>
      <c r="AO58" s="1">
        <v>24.594930000000002</v>
      </c>
      <c r="AP58">
        <v>0.76089830000000003</v>
      </c>
      <c r="AQ58">
        <v>15.7347</v>
      </c>
      <c r="AR58" s="1">
        <v>5.0806940000000002E-2</v>
      </c>
      <c r="AS58" s="1">
        <v>22.213730000000002</v>
      </c>
      <c r="AT58">
        <v>0.757494</v>
      </c>
      <c r="AU58">
        <v>16.198</v>
      </c>
      <c r="AV58" s="1">
        <v>4.8582779999999999E-2</v>
      </c>
      <c r="AW58" s="1">
        <v>21.098109999999998</v>
      </c>
      <c r="AX58">
        <v>0.753104</v>
      </c>
      <c r="AY58">
        <v>16.976289999999999</v>
      </c>
      <c r="AZ58" s="1">
        <v>5.2335930000000003E-2</v>
      </c>
      <c r="BA58" s="1">
        <v>22.6617</v>
      </c>
      <c r="BB58">
        <v>0.74826979999999998</v>
      </c>
      <c r="BC58">
        <v>17.87079</v>
      </c>
      <c r="BD58" s="1">
        <v>5.4191789999999997E-2</v>
      </c>
      <c r="BE58" s="1">
        <v>23.689609999999998</v>
      </c>
      <c r="BF58">
        <v>0.74323760000000005</v>
      </c>
      <c r="BG58">
        <v>18.044799999999999</v>
      </c>
      <c r="BH58" s="1">
        <v>5.1774069999999998E-2</v>
      </c>
      <c r="BI58" s="1">
        <v>22.819210000000002</v>
      </c>
      <c r="BJ58">
        <v>0.73799400000000004</v>
      </c>
      <c r="BK58">
        <v>17.434290000000001</v>
      </c>
      <c r="BL58" s="1">
        <v>4.7257050000000002E-2</v>
      </c>
      <c r="BM58" s="1">
        <v>20.95167</v>
      </c>
      <c r="BN58">
        <v>0.73256370000000004</v>
      </c>
      <c r="BO58">
        <v>16.679359999999999</v>
      </c>
      <c r="BP58" s="1">
        <v>4.2039630000000001E-2</v>
      </c>
      <c r="BQ58" s="1">
        <v>18.726040000000001</v>
      </c>
      <c r="BR58">
        <v>0.72697509999999999</v>
      </c>
      <c r="BS58">
        <v>15.935510000000001</v>
      </c>
      <c r="BT58" s="1">
        <v>3.7083310000000001E-2</v>
      </c>
      <c r="BU58" s="1">
        <v>16.575130000000001</v>
      </c>
      <c r="BV58">
        <v>0.72133159999999996</v>
      </c>
      <c r="BW58">
        <v>15.4086</v>
      </c>
      <c r="BX58" s="1">
        <v>3.2780980000000001E-2</v>
      </c>
      <c r="BY58" s="1">
        <v>14.70007</v>
      </c>
      <c r="BZ58">
        <v>0.71565140000000005</v>
      </c>
      <c r="CA58">
        <v>15.688090000000001</v>
      </c>
      <c r="CB58" s="1">
        <v>2.8825179999999999E-2</v>
      </c>
      <c r="CC58" s="1">
        <v>12.97015</v>
      </c>
      <c r="CD58">
        <v>0.70984700000000001</v>
      </c>
      <c r="CE58">
        <v>16.09826</v>
      </c>
      <c r="CF58" s="1">
        <v>2.5380420000000001E-2</v>
      </c>
      <c r="CG58" s="1">
        <v>11.460039999999999</v>
      </c>
      <c r="CH58">
        <v>0.7039012</v>
      </c>
      <c r="CI58">
        <v>16.503900000000002</v>
      </c>
      <c r="CJ58" s="1">
        <v>2.222555E-2</v>
      </c>
      <c r="CK58" s="1">
        <v>10.075200000000001</v>
      </c>
      <c r="CL58">
        <v>0.69777489999999998</v>
      </c>
      <c r="CM58">
        <v>16.477650000000001</v>
      </c>
      <c r="CN58" s="1">
        <v>1.946202E-2</v>
      </c>
      <c r="CO58" s="1">
        <v>8.852665</v>
      </c>
      <c r="CP58">
        <v>0.69149640000000001</v>
      </c>
      <c r="CQ58">
        <v>16.285620000000002</v>
      </c>
      <c r="CR58" s="1">
        <v>1.7042749999999999E-2</v>
      </c>
      <c r="CS58" s="1">
        <v>7.7810079999999999</v>
      </c>
      <c r="CT58">
        <v>0.68536220000000003</v>
      </c>
      <c r="CU58">
        <v>15.73845</v>
      </c>
      <c r="CV58" s="1">
        <v>1.489149E-2</v>
      </c>
      <c r="CW58" s="1">
        <v>6.8220999999999998</v>
      </c>
      <c r="CX58">
        <v>0.67901219999999995</v>
      </c>
      <c r="CY58">
        <v>15.02849</v>
      </c>
      <c r="CZ58" s="1">
        <v>1.3002069999999999E-2</v>
      </c>
      <c r="DA58" s="1">
        <v>5.9738439999999997</v>
      </c>
      <c r="DB58">
        <v>0.67275890000000005</v>
      </c>
      <c r="DC58">
        <v>14.59088</v>
      </c>
      <c r="DD58" s="1">
        <v>1.1419230000000001E-2</v>
      </c>
      <c r="DE58" s="1">
        <v>5.2575799999999999</v>
      </c>
      <c r="DF58">
        <v>0.66641229999999996</v>
      </c>
      <c r="DG58">
        <v>14.864929999999999</v>
      </c>
      <c r="DH58" s="1">
        <v>1.0038740000000001E-2</v>
      </c>
      <c r="DI58" s="1">
        <v>4.6390739999999999</v>
      </c>
      <c r="DJ58">
        <v>0.65993210000000002</v>
      </c>
      <c r="DK58">
        <v>15.30396</v>
      </c>
      <c r="DL58" s="1">
        <v>8.7324110000000007E-3</v>
      </c>
      <c r="DM58" s="1">
        <v>4.0501430000000003</v>
      </c>
      <c r="DN58">
        <v>0.65347619999999995</v>
      </c>
      <c r="DO58">
        <v>15.8881</v>
      </c>
      <c r="DP58" s="1">
        <v>7.5810959999999998E-3</v>
      </c>
      <c r="DQ58" s="1">
        <v>3.5263339999999999</v>
      </c>
      <c r="DR58">
        <v>0.64686809999999995</v>
      </c>
      <c r="DS58">
        <v>16.01502</v>
      </c>
      <c r="DT58" s="1">
        <v>6.5758689999999998E-3</v>
      </c>
      <c r="DU58" s="1">
        <v>3.0667149999999999</v>
      </c>
      <c r="DV58">
        <v>0.63987210000000005</v>
      </c>
      <c r="DW58">
        <v>15.881779999999999</v>
      </c>
      <c r="DX58" s="1">
        <v>5.7071880000000002E-3</v>
      </c>
      <c r="DY58" s="1">
        <v>2.6701869999999999</v>
      </c>
      <c r="DZ58">
        <v>0.63266149999999999</v>
      </c>
      <c r="EA58">
        <v>15.63317</v>
      </c>
      <c r="EB58" s="1">
        <v>4.9357639999999996E-3</v>
      </c>
      <c r="EC58" s="1">
        <v>2.3165450000000001</v>
      </c>
      <c r="ED58">
        <v>0.62648530000000002</v>
      </c>
      <c r="EE58">
        <v>15.136520000000001</v>
      </c>
      <c r="EF58" s="1">
        <v>4.2631420000000001E-3</v>
      </c>
      <c r="EG58" s="1">
        <v>2.0055550000000002</v>
      </c>
      <c r="EH58">
        <v>0.62061540000000004</v>
      </c>
      <c r="EI58">
        <v>15.158530000000001</v>
      </c>
      <c r="EJ58" s="1">
        <v>3.6934749999999999E-3</v>
      </c>
      <c r="EK58" s="1">
        <v>1.7406900000000001</v>
      </c>
      <c r="EL58">
        <v>0.61527929999999997</v>
      </c>
      <c r="EM58">
        <v>15.43427</v>
      </c>
      <c r="EN58" s="1">
        <v>3.2030409999999998E-3</v>
      </c>
      <c r="EO58" s="1">
        <v>1.511981</v>
      </c>
      <c r="EP58">
        <v>0.61033709999999997</v>
      </c>
      <c r="EQ58">
        <v>15.79731</v>
      </c>
      <c r="ER58" s="1">
        <v>2.7207669999999998E-3</v>
      </c>
      <c r="ES58" s="1">
        <v>1.28878</v>
      </c>
      <c r="ET58">
        <v>0.60552720000000004</v>
      </c>
      <c r="EU58">
        <v>16.615220000000001</v>
      </c>
      <c r="EV58" s="1">
        <v>2.2079130000000001E-3</v>
      </c>
      <c r="EW58" s="1">
        <v>1.0503199999999999</v>
      </c>
      <c r="EX58">
        <v>0.60106720000000002</v>
      </c>
      <c r="EY58">
        <v>17.03595</v>
      </c>
      <c r="EZ58" s="1">
        <v>1.7563170000000001E-3</v>
      </c>
      <c r="FA58" s="1">
        <v>0.8359588</v>
      </c>
      <c r="FB58">
        <v>0.59652269999999996</v>
      </c>
      <c r="FC58">
        <v>16.557020000000001</v>
      </c>
      <c r="FD58" s="1">
        <v>1.425216E-3</v>
      </c>
      <c r="FE58" s="1">
        <v>0.6773865</v>
      </c>
      <c r="FF58">
        <v>0.5927578</v>
      </c>
      <c r="FG58">
        <v>15.86767</v>
      </c>
      <c r="FH58" s="1">
        <v>1.1869980000000001E-3</v>
      </c>
      <c r="FI58" s="1">
        <v>0.56317930000000005</v>
      </c>
      <c r="FJ58">
        <v>0.58927549999999995</v>
      </c>
      <c r="FK58">
        <v>15.175739999999999</v>
      </c>
      <c r="FL58" s="1">
        <v>1.011563E-3</v>
      </c>
      <c r="FM58" s="1">
        <v>0.4797072</v>
      </c>
      <c r="FN58">
        <v>0.58601049999999999</v>
      </c>
      <c r="FO58">
        <v>15.33395</v>
      </c>
      <c r="FP58" s="1">
        <v>8.7762620000000002E-4</v>
      </c>
      <c r="FQ58" s="1">
        <v>0.4161011</v>
      </c>
      <c r="FR58">
        <v>0.58370049999999996</v>
      </c>
      <c r="FS58">
        <v>15.7149</v>
      </c>
      <c r="FT58" s="1">
        <v>7.757358E-4</v>
      </c>
      <c r="FU58" s="1">
        <v>0.3671837</v>
      </c>
      <c r="FV58">
        <v>0.58229450000000005</v>
      </c>
      <c r="FW58">
        <v>16.32976</v>
      </c>
      <c r="FX58" s="1">
        <v>6.7506200000000004E-4</v>
      </c>
      <c r="FY58" s="1">
        <v>0.3201039</v>
      </c>
      <c r="FZ58">
        <v>0.58145590000000003</v>
      </c>
      <c r="GA58">
        <v>17.25018</v>
      </c>
      <c r="GB58" s="1">
        <v>5.3750239999999995E-4</v>
      </c>
      <c r="GC58" s="1">
        <v>0.2562565</v>
      </c>
      <c r="GD58">
        <v>0.58090050000000004</v>
      </c>
      <c r="GE58">
        <v>17.606940000000002</v>
      </c>
      <c r="GF58" s="1">
        <v>3.9702759999999998E-4</v>
      </c>
      <c r="GG58" s="1">
        <v>0.18944440000000001</v>
      </c>
      <c r="GH58">
        <v>0.58049720000000005</v>
      </c>
      <c r="GI58">
        <v>17.25103</v>
      </c>
      <c r="GJ58" s="1">
        <v>2.940927E-4</v>
      </c>
      <c r="GK58" s="1">
        <v>0.13957339999999999</v>
      </c>
      <c r="GL58">
        <v>0.58011840000000003</v>
      </c>
      <c r="GM58">
        <v>16.600280000000001</v>
      </c>
      <c r="GN58" s="1">
        <v>2.3106949999999999E-4</v>
      </c>
      <c r="GO58" s="1">
        <v>0.1087661</v>
      </c>
      <c r="GP58">
        <v>0.57974899999999996</v>
      </c>
      <c r="GQ58">
        <v>15.70665</v>
      </c>
      <c r="GR58" s="1">
        <v>1.9392549999999999E-4</v>
      </c>
      <c r="GS58" s="1">
        <v>9.0594049999999995E-2</v>
      </c>
      <c r="GT58">
        <v>0.57940769999999997</v>
      </c>
      <c r="GU58">
        <v>15.6212</v>
      </c>
      <c r="GV58" s="1">
        <v>1.7098610000000001E-4</v>
      </c>
      <c r="GW58" s="1">
        <v>7.9384319999999994E-2</v>
      </c>
      <c r="GX58">
        <v>0.57918380000000003</v>
      </c>
      <c r="GY58">
        <v>15.75414</v>
      </c>
      <c r="GZ58" s="1">
        <v>1.55291E-4</v>
      </c>
      <c r="HA58" s="1">
        <v>7.1760879999999999E-2</v>
      </c>
      <c r="HB58">
        <v>0.57906590000000002</v>
      </c>
      <c r="HC58">
        <v>16.25562</v>
      </c>
      <c r="HD58" s="1">
        <v>1.421785E-4</v>
      </c>
      <c r="HE58" s="1">
        <v>6.5518489999999999E-2</v>
      </c>
      <c r="HF58">
        <v>0.57902100000000001</v>
      </c>
      <c r="HG58">
        <v>17.060890000000001</v>
      </c>
      <c r="HH58" s="1">
        <v>1.2761679999999999E-4</v>
      </c>
      <c r="HI58" s="1">
        <v>5.8730350000000001E-2</v>
      </c>
      <c r="HJ58">
        <v>0.57901590000000003</v>
      </c>
      <c r="HK58">
        <v>17.452079999999999</v>
      </c>
      <c r="HL58" s="1">
        <v>1.130834E-4</v>
      </c>
      <c r="HM58" s="1">
        <v>5.1877630000000001E-2</v>
      </c>
      <c r="HN58">
        <v>0.57901460000000005</v>
      </c>
      <c r="HO58">
        <v>17.063130000000001</v>
      </c>
      <c r="HP58">
        <v>1.0154250000000001E-4</v>
      </c>
      <c r="HQ58" s="1">
        <v>4.6365879999999998E-2</v>
      </c>
      <c r="HR58">
        <v>0.57904429999999996</v>
      </c>
      <c r="HS58">
        <v>16.342110000000002</v>
      </c>
      <c r="HT58">
        <v>9.3191159999999994E-5</v>
      </c>
      <c r="HU58" s="1">
        <v>4.2340370000000002E-2</v>
      </c>
      <c r="HV58">
        <v>0.57905430000000002</v>
      </c>
      <c r="HW58">
        <v>15.40075</v>
      </c>
      <c r="HX58">
        <v>8.7018929999999997E-5</v>
      </c>
      <c r="HY58" s="1">
        <v>3.9359539999999998E-2</v>
      </c>
      <c r="HZ58">
        <v>0.57915090000000002</v>
      </c>
      <c r="IA58">
        <v>15.105689999999999</v>
      </c>
      <c r="IB58">
        <v>8.2055369999999998E-5</v>
      </c>
      <c r="IC58" s="1">
        <v>3.697044E-2</v>
      </c>
      <c r="ID58">
        <v>0.57940100000000005</v>
      </c>
      <c r="IE58">
        <v>14.353910000000001</v>
      </c>
      <c r="IF58">
        <v>7.7760479999999994E-5</v>
      </c>
      <c r="IG58" s="1">
        <v>3.4915939999999999E-2</v>
      </c>
      <c r="IH58">
        <v>0.57987569999999999</v>
      </c>
      <c r="II58">
        <v>14.6762</v>
      </c>
      <c r="IJ58">
        <v>7.2510829999999999E-5</v>
      </c>
      <c r="IK58" s="1">
        <v>3.2534680000000003E-2</v>
      </c>
      <c r="IL58">
        <v>0.58045480000000005</v>
      </c>
      <c r="IM58">
        <v>15.497159999999999</v>
      </c>
      <c r="IN58">
        <v>6.3831049999999996E-5</v>
      </c>
      <c r="IO58" s="1">
        <v>2.868807E-2</v>
      </c>
      <c r="IP58">
        <v>0.5810727</v>
      </c>
      <c r="IQ58">
        <v>15.837960000000001</v>
      </c>
      <c r="IR58">
        <v>5.3881960000000001E-5</v>
      </c>
      <c r="IS58">
        <v>2.417998E-2</v>
      </c>
      <c r="IT58">
        <v>0.5817156</v>
      </c>
      <c r="IU58">
        <v>15.6417</v>
      </c>
      <c r="IV58">
        <v>4.6198320000000003E-5</v>
      </c>
      <c r="IW58">
        <v>2.0623409999999998E-2</v>
      </c>
      <c r="IX58">
        <v>0.58235950000000003</v>
      </c>
      <c r="IY58">
        <v>15.22837</v>
      </c>
      <c r="IZ58">
        <v>4.132101E-5</v>
      </c>
      <c r="JA58">
        <v>1.834001E-2</v>
      </c>
      <c r="JB58">
        <v>0.58301250000000004</v>
      </c>
      <c r="JC58">
        <v>14.90799</v>
      </c>
      <c r="JD58">
        <v>3.8328589999999997E-5</v>
      </c>
      <c r="JE58">
        <v>1.6933460000000001E-2</v>
      </c>
      <c r="JF58">
        <v>0.58351500000000001</v>
      </c>
      <c r="JG58">
        <v>15.43017</v>
      </c>
      <c r="JH58">
        <v>3.6268479999999999E-5</v>
      </c>
      <c r="JI58">
        <v>1.5975679999999999E-2</v>
      </c>
      <c r="JJ58">
        <v>0.58379420000000004</v>
      </c>
      <c r="JK58">
        <v>16.106030000000001</v>
      </c>
      <c r="JL58">
        <v>3.4763649999999997E-5</v>
      </c>
      <c r="JM58">
        <v>1.5271949999999999E-2</v>
      </c>
      <c r="JN58">
        <v>0.58382429999999996</v>
      </c>
      <c r="JO58">
        <v>17.025369999999999</v>
      </c>
      <c r="JP58">
        <v>3.5021460000000001E-5</v>
      </c>
      <c r="JQ58">
        <v>1.5278730000000001E-2</v>
      </c>
      <c r="JR58">
        <v>0.58372520000000006</v>
      </c>
      <c r="JS58">
        <v>18.19858</v>
      </c>
      <c r="JT58">
        <v>3.9121659999999999E-5</v>
      </c>
      <c r="JU58">
        <v>1.6941060000000001E-2</v>
      </c>
      <c r="JV58">
        <v>0.58351549999999996</v>
      </c>
      <c r="JW58">
        <v>18.74869</v>
      </c>
      <c r="JX58">
        <v>4.4661230000000001E-5</v>
      </c>
      <c r="JY58">
        <v>1.9363180000000001E-2</v>
      </c>
      <c r="JZ58">
        <v>0.58331089999999997</v>
      </c>
      <c r="KA58">
        <v>18.428570000000001</v>
      </c>
      <c r="KB58">
        <v>4.8260799999999997E-5</v>
      </c>
      <c r="KC58">
        <v>2.101482E-2</v>
      </c>
      <c r="KD58">
        <v>0.5830919</v>
      </c>
      <c r="KE58">
        <v>17.706250000000001</v>
      </c>
      <c r="KF58">
        <v>4.94025E-5</v>
      </c>
      <c r="KG58">
        <v>2.1583359999999999E-2</v>
      </c>
      <c r="KH58">
        <v>0.58287060000000002</v>
      </c>
      <c r="KI58">
        <v>16.610320000000002</v>
      </c>
      <c r="KJ58">
        <v>4.8919419999999999E-5</v>
      </c>
      <c r="KK58">
        <v>2.1410780000000001E-2</v>
      </c>
      <c r="KL58">
        <v>0.58268940000000002</v>
      </c>
      <c r="KM58">
        <v>15.98875</v>
      </c>
      <c r="KN58">
        <v>4.7618129999999999E-5</v>
      </c>
      <c r="KO58">
        <v>2.0862329999999998E-2</v>
      </c>
      <c r="KP58">
        <v>0.58254720000000004</v>
      </c>
      <c r="KQ58">
        <v>15.568490000000001</v>
      </c>
      <c r="KR58">
        <v>4.593122E-5</v>
      </c>
      <c r="KS58">
        <v>2.0135610000000002E-2</v>
      </c>
      <c r="KT58">
        <v>0.5824937</v>
      </c>
      <c r="KU58">
        <v>15.35313</v>
      </c>
      <c r="KV58">
        <v>4.385694E-5</v>
      </c>
      <c r="KW58">
        <v>1.9246889999999999E-2</v>
      </c>
      <c r="KX58">
        <v>0.58246589999999998</v>
      </c>
      <c r="KY58">
        <v>15.64565</v>
      </c>
      <c r="KZ58">
        <v>4.1149429999999998E-5</v>
      </c>
      <c r="LA58">
        <v>1.8083720000000001E-2</v>
      </c>
      <c r="LB58">
        <v>0.58245729999999996</v>
      </c>
      <c r="LC58">
        <v>15.793509999999999</v>
      </c>
      <c r="LD58">
        <v>3.8250549999999999E-5</v>
      </c>
      <c r="LE58">
        <v>1.6816620000000001E-2</v>
      </c>
      <c r="LF58">
        <v>0.58246160000000002</v>
      </c>
      <c r="LG58">
        <v>15.68751</v>
      </c>
      <c r="LH58">
        <v>3.5805810000000003E-5</v>
      </c>
      <c r="LI58">
        <v>1.57337E-2</v>
      </c>
      <c r="LJ58">
        <v>0.58246620000000005</v>
      </c>
      <c r="LK58">
        <v>15.19716</v>
      </c>
      <c r="LL58">
        <v>3.3879920000000002E-5</v>
      </c>
      <c r="LM58">
        <v>1.488138E-2</v>
      </c>
      <c r="LN58">
        <v>0.58245579999999997</v>
      </c>
      <c r="LO58">
        <v>14.72884</v>
      </c>
      <c r="LP58">
        <v>3.2305480000000003E-5</v>
      </c>
      <c r="LQ58">
        <v>1.4187730000000001E-2</v>
      </c>
      <c r="LR58">
        <v>0.58242629999999995</v>
      </c>
      <c r="LS58">
        <v>15.12121</v>
      </c>
      <c r="LT58">
        <v>3.0946559999999997E-5</v>
      </c>
      <c r="LU58">
        <v>1.359289E-2</v>
      </c>
      <c r="LV58">
        <v>0.58235840000000005</v>
      </c>
      <c r="LW58">
        <v>15.88923</v>
      </c>
      <c r="LX58">
        <v>2.973404E-5</v>
      </c>
      <c r="LY58">
        <v>1.3064579999999999E-2</v>
      </c>
      <c r="LZ58">
        <v>0.58219520000000002</v>
      </c>
      <c r="MA58">
        <v>17.01839</v>
      </c>
      <c r="MB58">
        <v>2.8807599999999998E-5</v>
      </c>
      <c r="MC58">
        <v>1.265263E-2</v>
      </c>
      <c r="MD58">
        <v>0.58199909999999999</v>
      </c>
      <c r="ME58">
        <v>18.223299999999998</v>
      </c>
      <c r="MF58">
        <v>2.8407799999999999E-5</v>
      </c>
      <c r="MG58">
        <v>1.246823E-2</v>
      </c>
      <c r="MH58">
        <v>0.58180659999999995</v>
      </c>
      <c r="MI58">
        <v>18.938759999999998</v>
      </c>
      <c r="MJ58">
        <v>2.8222080000000001E-5</v>
      </c>
      <c r="MK58">
        <v>1.239267E-2</v>
      </c>
      <c r="ML58">
        <v>0.58158089999999996</v>
      </c>
      <c r="MM58">
        <v>18.629290000000001</v>
      </c>
      <c r="MN58">
        <v>2.7850270000000001E-5</v>
      </c>
      <c r="MO58">
        <v>1.224398E-2</v>
      </c>
      <c r="MP58">
        <v>0.58138140000000005</v>
      </c>
      <c r="MQ58">
        <v>17.987100000000002</v>
      </c>
      <c r="MR58">
        <v>2.7205770000000001E-5</v>
      </c>
      <c r="MS58">
        <v>1.1974790000000001E-2</v>
      </c>
      <c r="MT58">
        <v>0.58115490000000003</v>
      </c>
      <c r="MU58">
        <v>17.054839999999999</v>
      </c>
      <c r="MV58">
        <v>2.6375259999999999E-5</v>
      </c>
      <c r="MW58">
        <v>1.1618059999999999E-2</v>
      </c>
      <c r="MX58">
        <v>0.58093879999999998</v>
      </c>
      <c r="MY58">
        <v>16.36824</v>
      </c>
      <c r="MZ58">
        <v>2.5479040000000001E-5</v>
      </c>
      <c r="NA58">
        <v>1.1228709999999999E-2</v>
      </c>
      <c r="NB58">
        <v>0.58071360000000005</v>
      </c>
      <c r="NC58">
        <v>16.115500000000001</v>
      </c>
      <c r="ND58">
        <v>2.4559020000000001E-5</v>
      </c>
      <c r="NE58">
        <v>1.082722E-2</v>
      </c>
      <c r="NF58">
        <v>0.58071360000000005</v>
      </c>
      <c r="NG58">
        <v>16.115500000000001</v>
      </c>
      <c r="NH58">
        <v>2.4559020000000001E-5</v>
      </c>
      <c r="NI58">
        <v>1.082722E-2</v>
      </c>
      <c r="NJ58">
        <v>0.58071360000000005</v>
      </c>
      <c r="NK58">
        <v>16.115500000000001</v>
      </c>
      <c r="NL58">
        <v>2.4559020000000001E-5</v>
      </c>
      <c r="NM58">
        <v>1.082722E-2</v>
      </c>
      <c r="NN58">
        <v>0.58071360000000005</v>
      </c>
      <c r="NO58">
        <v>16.115500000000001</v>
      </c>
      <c r="NP58">
        <v>2.4559020000000001E-5</v>
      </c>
      <c r="NQ58">
        <v>1.082722E-2</v>
      </c>
      <c r="NR58">
        <v>0.58071360000000005</v>
      </c>
      <c r="NS58">
        <v>16.115500000000001</v>
      </c>
      <c r="NT58">
        <v>2.4559020000000001E-5</v>
      </c>
      <c r="NU58">
        <v>1.082722E-2</v>
      </c>
      <c r="NV58">
        <v>0.58071360000000005</v>
      </c>
      <c r="NW58">
        <v>16.115500000000001</v>
      </c>
      <c r="NX58">
        <v>2.4559020000000001E-5</v>
      </c>
      <c r="NY58">
        <v>1.082722E-2</v>
      </c>
      <c r="NZ58">
        <v>0.58071360000000005</v>
      </c>
      <c r="OA58">
        <v>16.115500000000001</v>
      </c>
      <c r="OB58">
        <v>2.4559020000000001E-5</v>
      </c>
      <c r="OC58">
        <v>1.082722E-2</v>
      </c>
      <c r="OD58">
        <v>0.58071360000000005</v>
      </c>
      <c r="OE58">
        <v>16.115500000000001</v>
      </c>
      <c r="OF58">
        <v>2.4559020000000001E-5</v>
      </c>
      <c r="OG58">
        <v>1.082722E-2</v>
      </c>
      <c r="OH58">
        <v>0.58071360000000005</v>
      </c>
      <c r="OI58">
        <v>16.115500000000001</v>
      </c>
      <c r="OJ58">
        <v>2.4559020000000001E-5</v>
      </c>
      <c r="OK58">
        <v>1.082722E-2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0.54963870000000004</v>
      </c>
      <c r="G59">
        <v>15.23765</v>
      </c>
      <c r="H59" s="1">
        <v>7.3936450000000004E-7</v>
      </c>
      <c r="I59" s="1">
        <v>2.8071710000000002E-4</v>
      </c>
      <c r="J59">
        <v>0.54985150000000005</v>
      </c>
      <c r="K59">
        <v>15.599880000000001</v>
      </c>
      <c r="L59">
        <v>18.538329999999998</v>
      </c>
      <c r="M59">
        <v>5863.64</v>
      </c>
      <c r="N59">
        <v>0.55007790000000001</v>
      </c>
      <c r="O59">
        <v>16.225840000000002</v>
      </c>
      <c r="P59">
        <v>203.82839999999999</v>
      </c>
      <c r="Q59">
        <v>76148.149999999994</v>
      </c>
      <c r="R59">
        <v>0.5502842</v>
      </c>
      <c r="S59">
        <v>17.001639999999998</v>
      </c>
      <c r="T59">
        <v>67.972040000000007</v>
      </c>
      <c r="U59">
        <v>28036.78</v>
      </c>
      <c r="V59">
        <v>0.55048730000000001</v>
      </c>
      <c r="W59">
        <v>17.992819999999998</v>
      </c>
      <c r="X59">
        <v>4.3371649999999997</v>
      </c>
      <c r="Y59">
        <v>1897.7080000000001</v>
      </c>
      <c r="Z59">
        <v>0.55070129999999995</v>
      </c>
      <c r="AA59">
        <v>18.266480000000001</v>
      </c>
      <c r="AB59">
        <v>0.187247</v>
      </c>
      <c r="AC59">
        <v>79.320880000000002</v>
      </c>
      <c r="AD59">
        <v>0.55091290000000004</v>
      </c>
      <c r="AE59">
        <v>17.49061</v>
      </c>
      <c r="AF59" s="1">
        <v>7.2134130000000005E-2</v>
      </c>
      <c r="AG59">
        <v>27.57226</v>
      </c>
      <c r="AH59">
        <v>0.55119560000000001</v>
      </c>
      <c r="AI59">
        <v>16.668009999999999</v>
      </c>
      <c r="AJ59" s="1">
        <v>6.3397709999999996E-2</v>
      </c>
      <c r="AK59">
        <v>24.10399</v>
      </c>
      <c r="AL59">
        <v>0.55140860000000003</v>
      </c>
      <c r="AM59">
        <v>15.89331</v>
      </c>
      <c r="AN59" s="1">
        <v>5.7051890000000001E-2</v>
      </c>
      <c r="AO59" s="1">
        <v>21.689070000000001</v>
      </c>
      <c r="AP59">
        <v>0.55145100000000002</v>
      </c>
      <c r="AQ59">
        <v>15.78449</v>
      </c>
      <c r="AR59" s="1">
        <v>5.148171E-2</v>
      </c>
      <c r="AS59" s="1">
        <v>19.5761</v>
      </c>
      <c r="AT59">
        <v>0.55109870000000005</v>
      </c>
      <c r="AU59">
        <v>16.20364</v>
      </c>
      <c r="AV59" s="1">
        <v>4.85031E-2</v>
      </c>
      <c r="AW59" s="1">
        <v>18.399850000000001</v>
      </c>
      <c r="AX59">
        <v>0.55038529999999997</v>
      </c>
      <c r="AY59">
        <v>16.959119999999999</v>
      </c>
      <c r="AZ59" s="1">
        <v>5.1722879999999999E-2</v>
      </c>
      <c r="BA59" s="1">
        <v>19.598659999999999</v>
      </c>
      <c r="BB59">
        <v>0.54954720000000001</v>
      </c>
      <c r="BC59">
        <v>17.84751</v>
      </c>
      <c r="BD59" s="1">
        <v>5.4173020000000002E-2</v>
      </c>
      <c r="BE59" s="1">
        <v>20.651599999999998</v>
      </c>
      <c r="BF59">
        <v>0.54878919999999998</v>
      </c>
      <c r="BG59">
        <v>18.072939999999999</v>
      </c>
      <c r="BH59" s="1">
        <v>5.222889E-2</v>
      </c>
      <c r="BI59" s="1">
        <v>20.026450000000001</v>
      </c>
      <c r="BJ59">
        <v>0.54807070000000002</v>
      </c>
      <c r="BK59">
        <v>17.495619999999999</v>
      </c>
      <c r="BL59" s="1">
        <v>4.7906169999999998E-2</v>
      </c>
      <c r="BM59" s="1">
        <v>18.45298</v>
      </c>
      <c r="BN59">
        <v>0.54738730000000002</v>
      </c>
      <c r="BO59">
        <v>16.747990000000001</v>
      </c>
      <c r="BP59" s="1">
        <v>4.27318E-2</v>
      </c>
      <c r="BQ59" s="1">
        <v>16.524760000000001</v>
      </c>
      <c r="BR59">
        <v>0.54677520000000002</v>
      </c>
      <c r="BS59">
        <v>16.008310000000002</v>
      </c>
      <c r="BT59" s="1">
        <v>3.770387E-2</v>
      </c>
      <c r="BU59" s="1">
        <v>14.62852</v>
      </c>
      <c r="BV59">
        <v>0.54630699999999999</v>
      </c>
      <c r="BW59">
        <v>15.4671</v>
      </c>
      <c r="BX59" s="1">
        <v>3.3333149999999999E-2</v>
      </c>
      <c r="BY59" s="1">
        <v>12.97124</v>
      </c>
      <c r="BZ59">
        <v>0.54584259999999996</v>
      </c>
      <c r="CA59">
        <v>15.700139999999999</v>
      </c>
      <c r="CB59" s="1">
        <v>2.9323490000000001E-2</v>
      </c>
      <c r="CC59" s="1">
        <v>11.44703</v>
      </c>
      <c r="CD59">
        <v>0.54524830000000002</v>
      </c>
      <c r="CE59">
        <v>16.100159999999999</v>
      </c>
      <c r="CF59" s="1">
        <v>2.582077E-2</v>
      </c>
      <c r="CG59" s="1">
        <v>10.112439999999999</v>
      </c>
      <c r="CH59">
        <v>0.54473439999999995</v>
      </c>
      <c r="CI59">
        <v>16.495090000000001</v>
      </c>
      <c r="CJ59" s="1">
        <v>2.262892E-2</v>
      </c>
      <c r="CK59" s="1">
        <v>8.8939550000000001</v>
      </c>
      <c r="CL59">
        <v>0.54424819999999996</v>
      </c>
      <c r="CM59">
        <v>16.482769999999999</v>
      </c>
      <c r="CN59" s="1">
        <v>1.9810540000000001E-2</v>
      </c>
      <c r="CO59" s="1">
        <v>7.8117270000000003</v>
      </c>
      <c r="CP59">
        <v>0.54380850000000003</v>
      </c>
      <c r="CQ59">
        <v>16.308250000000001</v>
      </c>
      <c r="CR59" s="1">
        <v>1.7352010000000001E-2</v>
      </c>
      <c r="CS59" s="1">
        <v>6.8654710000000003</v>
      </c>
      <c r="CT59">
        <v>0.543547</v>
      </c>
      <c r="CU59">
        <v>15.788589999999999</v>
      </c>
      <c r="CV59" s="1">
        <v>1.5168310000000001E-2</v>
      </c>
      <c r="CW59" s="1">
        <v>6.019647</v>
      </c>
      <c r="CX59">
        <v>0.54340909999999998</v>
      </c>
      <c r="CY59">
        <v>15.083170000000001</v>
      </c>
      <c r="CZ59" s="1">
        <v>1.3242189999999999E-2</v>
      </c>
      <c r="DA59" s="1">
        <v>5.2683049999999998</v>
      </c>
      <c r="DB59">
        <v>0.54309580000000002</v>
      </c>
      <c r="DC59">
        <v>14.62276</v>
      </c>
      <c r="DD59" s="1">
        <v>1.161704E-2</v>
      </c>
      <c r="DE59" s="1">
        <v>4.631183</v>
      </c>
      <c r="DF59">
        <v>0.54235909999999998</v>
      </c>
      <c r="DG59">
        <v>14.86683</v>
      </c>
      <c r="DH59" s="1">
        <v>1.02221E-2</v>
      </c>
      <c r="DI59" s="1">
        <v>4.0876539999999997</v>
      </c>
      <c r="DJ59">
        <v>0.54179489999999997</v>
      </c>
      <c r="DK59">
        <v>15.30395</v>
      </c>
      <c r="DL59" s="1">
        <v>8.9027169999999992E-3</v>
      </c>
      <c r="DM59" s="1">
        <v>3.570989</v>
      </c>
      <c r="DN59">
        <v>0.54141419999999996</v>
      </c>
      <c r="DO59">
        <v>15.87909</v>
      </c>
      <c r="DP59" s="1">
        <v>7.7309509999999998E-3</v>
      </c>
      <c r="DQ59" s="1">
        <v>3.1086179999999999</v>
      </c>
      <c r="DR59">
        <v>0.54110320000000001</v>
      </c>
      <c r="DS59">
        <v>16.007670000000001</v>
      </c>
      <c r="DT59" s="1">
        <v>6.705061E-3</v>
      </c>
      <c r="DU59" s="1">
        <v>2.702188</v>
      </c>
      <c r="DV59">
        <v>0.54072390000000004</v>
      </c>
      <c r="DW59">
        <v>15.876670000000001</v>
      </c>
      <c r="DX59" s="1">
        <v>5.8205669999999996E-3</v>
      </c>
      <c r="DY59" s="1">
        <v>2.3518379999999999</v>
      </c>
      <c r="DZ59">
        <v>0.54066519999999996</v>
      </c>
      <c r="EA59">
        <v>15.654500000000001</v>
      </c>
      <c r="EB59" s="1">
        <v>5.0366430000000004E-3</v>
      </c>
      <c r="EC59" s="1">
        <v>2.0396920000000001</v>
      </c>
      <c r="ED59">
        <v>0.54045460000000001</v>
      </c>
      <c r="EE59">
        <v>15.187150000000001</v>
      </c>
      <c r="EF59" s="1">
        <v>4.3505289999999997E-3</v>
      </c>
      <c r="EG59" s="1">
        <v>1.7656510000000001</v>
      </c>
      <c r="EH59">
        <v>0.54030500000000004</v>
      </c>
      <c r="EI59">
        <v>15.20669</v>
      </c>
      <c r="EJ59" s="1">
        <v>3.767327E-3</v>
      </c>
      <c r="EK59" s="1">
        <v>1.531641</v>
      </c>
      <c r="EL59">
        <v>0.54061190000000003</v>
      </c>
      <c r="EM59">
        <v>15.46847</v>
      </c>
      <c r="EN59" s="1">
        <v>3.2690470000000002E-3</v>
      </c>
      <c r="EO59" s="1">
        <v>1.3308340000000001</v>
      </c>
      <c r="EP59">
        <v>0.54104830000000004</v>
      </c>
      <c r="EQ59">
        <v>15.80362</v>
      </c>
      <c r="ER59" s="1">
        <v>2.7902349999999999E-3</v>
      </c>
      <c r="ES59" s="1">
        <v>1.1384700000000001</v>
      </c>
      <c r="ET59">
        <v>0.54148479999999999</v>
      </c>
      <c r="EU59">
        <v>16.596250000000001</v>
      </c>
      <c r="EV59" s="1">
        <v>2.2790179999999998E-3</v>
      </c>
      <c r="EW59" s="1">
        <v>0.93265010000000004</v>
      </c>
      <c r="EX59">
        <v>0.54197280000000003</v>
      </c>
      <c r="EY59">
        <v>17.037649999999999</v>
      </c>
      <c r="EZ59" s="1">
        <v>1.8133789999999999E-3</v>
      </c>
      <c r="FA59" s="1">
        <v>0.74259070000000005</v>
      </c>
      <c r="FB59">
        <v>0.54241470000000003</v>
      </c>
      <c r="FC59">
        <v>16.592289999999998</v>
      </c>
      <c r="FD59" s="1">
        <v>1.46602E-3</v>
      </c>
      <c r="FE59" s="1">
        <v>0.59979139999999997</v>
      </c>
      <c r="FF59">
        <v>0.54246839999999996</v>
      </c>
      <c r="FG59">
        <v>15.9145</v>
      </c>
      <c r="FH59" s="1">
        <v>1.216546E-3</v>
      </c>
      <c r="FI59" s="1">
        <v>0.49725449999999999</v>
      </c>
      <c r="FJ59">
        <v>0.54125310000000004</v>
      </c>
      <c r="FK59">
        <v>15.24122</v>
      </c>
      <c r="FL59" s="1">
        <v>1.033555E-3</v>
      </c>
      <c r="FM59" s="1">
        <v>0.42276019999999997</v>
      </c>
      <c r="FN59">
        <v>0.5401958</v>
      </c>
      <c r="FO59">
        <v>15.40075</v>
      </c>
      <c r="FP59" s="1">
        <v>8.9475980000000002E-4</v>
      </c>
      <c r="FQ59" s="1">
        <v>0.36629539999999999</v>
      </c>
      <c r="FR59">
        <v>0.53980459999999997</v>
      </c>
      <c r="FS59">
        <v>15.7927</v>
      </c>
      <c r="FT59" s="1">
        <v>7.890878E-4</v>
      </c>
      <c r="FU59" s="1">
        <v>0.32286510000000002</v>
      </c>
      <c r="FV59">
        <v>0.53983999999999999</v>
      </c>
      <c r="FW59">
        <v>16.368950000000002</v>
      </c>
      <c r="FX59" s="1">
        <v>6.9124469999999995E-4</v>
      </c>
      <c r="FY59" s="1">
        <v>0.28307290000000002</v>
      </c>
      <c r="FZ59">
        <v>0.5400739</v>
      </c>
      <c r="GA59">
        <v>17.24184</v>
      </c>
      <c r="GB59" s="1">
        <v>5.5854709999999998E-4</v>
      </c>
      <c r="GC59" s="1">
        <v>0.229491</v>
      </c>
      <c r="GD59">
        <v>0.54028419999999999</v>
      </c>
      <c r="GE59">
        <v>17.602530000000002</v>
      </c>
      <c r="GF59" s="1">
        <v>4.1560950000000001E-4</v>
      </c>
      <c r="GG59" s="1">
        <v>0.17083200000000001</v>
      </c>
      <c r="GH59">
        <v>0.54047619999999996</v>
      </c>
      <c r="GI59">
        <v>17.270630000000001</v>
      </c>
      <c r="GJ59" s="1">
        <v>3.0649790000000001E-4</v>
      </c>
      <c r="GK59" s="1">
        <v>0.1254923</v>
      </c>
      <c r="GL59">
        <v>0.54055640000000005</v>
      </c>
      <c r="GM59">
        <v>16.659590000000001</v>
      </c>
      <c r="GN59" s="1">
        <v>2.3843989999999999E-4</v>
      </c>
      <c r="GO59" s="1">
        <v>9.7027479999999999E-2</v>
      </c>
      <c r="GP59">
        <v>0.54058649999999997</v>
      </c>
      <c r="GQ59">
        <v>15.81021</v>
      </c>
      <c r="GR59" s="1">
        <v>1.9833350000000001E-4</v>
      </c>
      <c r="GS59" s="1">
        <v>8.0228969999999997E-2</v>
      </c>
      <c r="GT59">
        <v>0.54057889999999997</v>
      </c>
      <c r="GU59">
        <v>15.72875</v>
      </c>
      <c r="GV59" s="1">
        <v>1.7382890000000001E-4</v>
      </c>
      <c r="GW59" s="1">
        <v>6.9955539999999997E-2</v>
      </c>
      <c r="GX59">
        <v>0.54058240000000002</v>
      </c>
      <c r="GY59">
        <v>15.85848</v>
      </c>
      <c r="GZ59" s="1">
        <v>1.573414E-4</v>
      </c>
      <c r="HA59" s="1">
        <v>6.3063670000000002E-2</v>
      </c>
      <c r="HB59">
        <v>0.54063700000000003</v>
      </c>
      <c r="HC59">
        <v>16.306719999999999</v>
      </c>
      <c r="HD59" s="1">
        <v>1.4412649999999999E-4</v>
      </c>
      <c r="HE59" s="1">
        <v>5.7596210000000002E-2</v>
      </c>
      <c r="HF59">
        <v>0.54071219999999998</v>
      </c>
      <c r="HG59">
        <v>17.055610000000001</v>
      </c>
      <c r="HH59" s="1">
        <v>1.298215E-4</v>
      </c>
      <c r="HI59" s="1">
        <v>5.1781769999999998E-2</v>
      </c>
      <c r="HJ59">
        <v>0.54076170000000001</v>
      </c>
      <c r="HK59">
        <v>17.44164</v>
      </c>
      <c r="HL59" s="1">
        <v>1.150744E-4</v>
      </c>
      <c r="HM59" s="1">
        <v>4.576239E-2</v>
      </c>
      <c r="HN59">
        <v>0.54081760000000001</v>
      </c>
      <c r="HO59">
        <v>17.08569</v>
      </c>
      <c r="HP59" s="1">
        <v>1.030434E-4</v>
      </c>
      <c r="HQ59" s="1">
        <v>4.0809739999999997E-2</v>
      </c>
      <c r="HR59">
        <v>0.54084080000000001</v>
      </c>
      <c r="HS59">
        <v>16.40645</v>
      </c>
      <c r="HT59">
        <v>9.4283990000000007E-5</v>
      </c>
      <c r="HU59" s="1">
        <v>3.7173970000000001E-2</v>
      </c>
      <c r="HV59">
        <v>0.54087019999999997</v>
      </c>
      <c r="HW59">
        <v>15.504630000000001</v>
      </c>
      <c r="HX59">
        <v>8.7858369999999997E-5</v>
      </c>
      <c r="HY59" s="1">
        <v>3.449638E-2</v>
      </c>
      <c r="HZ59">
        <v>0.54093910000000001</v>
      </c>
      <c r="IA59">
        <v>15.217739999999999</v>
      </c>
      <c r="IB59">
        <v>8.2751179999999993E-5</v>
      </c>
      <c r="IC59" s="1">
        <v>3.2371379999999998E-2</v>
      </c>
      <c r="ID59">
        <v>0.54106149999999997</v>
      </c>
      <c r="IE59">
        <v>14.464370000000001</v>
      </c>
      <c r="IF59">
        <v>7.839485E-5</v>
      </c>
      <c r="IG59" s="1">
        <v>3.056302E-2</v>
      </c>
      <c r="IH59">
        <v>0.54130590000000001</v>
      </c>
      <c r="II59">
        <v>14.69759</v>
      </c>
      <c r="IJ59">
        <v>7.3437589999999996E-5</v>
      </c>
      <c r="IK59" s="1">
        <v>2.857935E-2</v>
      </c>
      <c r="IL59">
        <v>0.54155140000000002</v>
      </c>
      <c r="IM59">
        <v>15.477930000000001</v>
      </c>
      <c r="IN59">
        <v>6.5246710000000001E-5</v>
      </c>
      <c r="IO59" s="1">
        <v>2.539278E-2</v>
      </c>
      <c r="IP59">
        <v>0.54181109999999999</v>
      </c>
      <c r="IQ59">
        <v>15.836779999999999</v>
      </c>
      <c r="IR59">
        <v>5.5240400000000001E-5</v>
      </c>
      <c r="IS59">
        <v>2.1460739999999999E-2</v>
      </c>
      <c r="IT59">
        <v>0.54202899999999998</v>
      </c>
      <c r="IU59">
        <v>15.65747</v>
      </c>
      <c r="IV59">
        <v>4.7143089999999999E-5</v>
      </c>
      <c r="IW59">
        <v>1.8235910000000001E-2</v>
      </c>
      <c r="IX59">
        <v>0.5422363</v>
      </c>
      <c r="IY59">
        <v>15.252549999999999</v>
      </c>
      <c r="IZ59">
        <v>4.190326E-5</v>
      </c>
      <c r="JA59">
        <v>1.6130950000000002E-2</v>
      </c>
      <c r="JB59">
        <v>0.54242970000000001</v>
      </c>
      <c r="JC59">
        <v>14.95126</v>
      </c>
      <c r="JD59">
        <v>3.8696779999999997E-5</v>
      </c>
      <c r="JE59">
        <v>1.483636E-2</v>
      </c>
      <c r="JF59">
        <v>0.54255249999999999</v>
      </c>
      <c r="JG59">
        <v>15.49085</v>
      </c>
      <c r="JH59">
        <v>3.6537759999999998E-5</v>
      </c>
      <c r="JI59">
        <v>1.396913E-2</v>
      </c>
      <c r="JJ59">
        <v>0.54256450000000001</v>
      </c>
      <c r="JK59">
        <v>16.18008</v>
      </c>
      <c r="JL59">
        <v>3.4941699999999998E-5</v>
      </c>
      <c r="JM59">
        <v>1.3327810000000001E-2</v>
      </c>
      <c r="JN59">
        <v>0.54244239999999999</v>
      </c>
      <c r="JO59">
        <v>17.056640000000002</v>
      </c>
      <c r="JP59">
        <v>3.4805850000000002E-5</v>
      </c>
      <c r="JQ59">
        <v>1.321405E-2</v>
      </c>
      <c r="JR59">
        <v>0.54229870000000002</v>
      </c>
      <c r="JS59">
        <v>18.188759999999998</v>
      </c>
      <c r="JT59">
        <v>3.838007E-5</v>
      </c>
      <c r="JU59">
        <v>1.4488300000000001E-2</v>
      </c>
      <c r="JV59">
        <v>0.54214419999999997</v>
      </c>
      <c r="JW59">
        <v>18.747479999999999</v>
      </c>
      <c r="JX59">
        <v>4.3936549999999999E-5</v>
      </c>
      <c r="JY59">
        <v>1.6588470000000001E-2</v>
      </c>
      <c r="JZ59">
        <v>0.54202799999999995</v>
      </c>
      <c r="KA59">
        <v>18.461780000000001</v>
      </c>
      <c r="KB59">
        <v>4.7892609999999997E-5</v>
      </c>
      <c r="KC59">
        <v>1.813356E-2</v>
      </c>
      <c r="KD59">
        <v>0.54192459999999998</v>
      </c>
      <c r="KE59">
        <v>17.786670000000001</v>
      </c>
      <c r="KF59">
        <v>4.9346430000000001E-5</v>
      </c>
      <c r="KG59">
        <v>1.872766E-2</v>
      </c>
      <c r="KH59">
        <v>0.54182949999999996</v>
      </c>
      <c r="KI59">
        <v>16.74427</v>
      </c>
      <c r="KJ59">
        <v>4.9044449999999998E-5</v>
      </c>
      <c r="KK59">
        <v>1.8636880000000002E-2</v>
      </c>
      <c r="KL59">
        <v>0.54176539999999995</v>
      </c>
      <c r="KM59">
        <v>16.128329999999998</v>
      </c>
      <c r="KN59">
        <v>4.7826230000000002E-5</v>
      </c>
      <c r="KO59">
        <v>1.818819E-2</v>
      </c>
      <c r="KP59">
        <v>0.54173389999999999</v>
      </c>
      <c r="KQ59">
        <v>15.697039999999999</v>
      </c>
      <c r="KR59">
        <v>4.6183970000000002E-5</v>
      </c>
      <c r="KS59">
        <v>1.757208E-2</v>
      </c>
      <c r="KT59">
        <v>0.54175779999999996</v>
      </c>
      <c r="KU59">
        <v>15.41281</v>
      </c>
      <c r="KV59">
        <v>4.4181399999999997E-5</v>
      </c>
      <c r="KW59">
        <v>1.6822420000000001E-2</v>
      </c>
      <c r="KX59">
        <v>0.54177140000000001</v>
      </c>
      <c r="KY59">
        <v>15.64597</v>
      </c>
      <c r="KZ59">
        <v>4.1557409999999997E-5</v>
      </c>
      <c r="LA59">
        <v>1.583938E-2</v>
      </c>
      <c r="LB59">
        <v>0.54178809999999999</v>
      </c>
      <c r="LC59">
        <v>15.79261</v>
      </c>
      <c r="LD59">
        <v>3.8643329999999999E-5</v>
      </c>
      <c r="LE59">
        <v>1.473556E-2</v>
      </c>
      <c r="LF59">
        <v>0.54180450000000002</v>
      </c>
      <c r="LG59">
        <v>15.70087</v>
      </c>
      <c r="LH59">
        <v>3.6119260000000002E-5</v>
      </c>
      <c r="LI59">
        <v>1.3770080000000001E-2</v>
      </c>
      <c r="LJ59">
        <v>0.54181780000000002</v>
      </c>
      <c r="LK59">
        <v>15.251659999999999</v>
      </c>
      <c r="LL59">
        <v>3.4128109999999997E-5</v>
      </c>
      <c r="LM59">
        <v>1.3008860000000001E-2</v>
      </c>
      <c r="LN59">
        <v>0.54181449999999998</v>
      </c>
      <c r="LO59">
        <v>14.7881</v>
      </c>
      <c r="LP59">
        <v>3.2512309999999998E-5</v>
      </c>
      <c r="LQ59">
        <v>1.2392759999999999E-2</v>
      </c>
      <c r="LR59">
        <v>0.54182680000000005</v>
      </c>
      <c r="LS59">
        <v>15.169090000000001</v>
      </c>
      <c r="LT59">
        <v>3.1129050000000003E-5</v>
      </c>
      <c r="LU59">
        <v>1.186801E-2</v>
      </c>
      <c r="LV59">
        <v>0.54176899999999995</v>
      </c>
      <c r="LW59">
        <v>15.932460000000001</v>
      </c>
      <c r="LX59">
        <v>2.9894220000000001E-5</v>
      </c>
      <c r="LY59">
        <v>1.1402239999999999E-2</v>
      </c>
      <c r="LZ59">
        <v>0.54168839999999996</v>
      </c>
      <c r="MA59">
        <v>17.035720000000001</v>
      </c>
      <c r="MB59">
        <v>2.8910270000000001E-5</v>
      </c>
      <c r="MC59">
        <v>1.102684E-2</v>
      </c>
      <c r="MD59">
        <v>0.54161190000000003</v>
      </c>
      <c r="ME59">
        <v>18.215489999999999</v>
      </c>
      <c r="MF59">
        <v>2.8439500000000001E-5</v>
      </c>
      <c r="MG59">
        <v>1.0843729999999999E-2</v>
      </c>
      <c r="MH59">
        <v>0.5415413</v>
      </c>
      <c r="MI59">
        <v>18.937760000000001</v>
      </c>
      <c r="MJ59">
        <v>2.825128E-5</v>
      </c>
      <c r="MK59">
        <v>1.0776620000000001E-2</v>
      </c>
      <c r="ML59">
        <v>0.5414506</v>
      </c>
      <c r="MM59">
        <v>18.6629</v>
      </c>
      <c r="MN59">
        <v>2.7915329999999999E-5</v>
      </c>
      <c r="MO59">
        <v>1.065874E-2</v>
      </c>
      <c r="MP59">
        <v>0.54139429999999999</v>
      </c>
      <c r="MQ59">
        <v>18.054269999999999</v>
      </c>
      <c r="MR59">
        <v>2.7308469999999999E-5</v>
      </c>
      <c r="MS59">
        <v>1.0437409999999999E-2</v>
      </c>
      <c r="MT59">
        <v>0.54130860000000003</v>
      </c>
      <c r="MU59">
        <v>17.174160000000001</v>
      </c>
      <c r="MV59">
        <v>2.649747E-5</v>
      </c>
      <c r="MW59">
        <v>1.0134239999999999E-2</v>
      </c>
      <c r="MX59">
        <v>0.54125789999999996</v>
      </c>
      <c r="MY59">
        <v>16.508019999999998</v>
      </c>
      <c r="MZ59">
        <v>2.56068E-5</v>
      </c>
      <c r="NA59">
        <v>9.7981240000000001E-3</v>
      </c>
      <c r="NB59">
        <v>0.54119349999999999</v>
      </c>
      <c r="NC59">
        <v>16.234290000000001</v>
      </c>
      <c r="ND59">
        <v>2.4687900000000001E-5</v>
      </c>
      <c r="NE59">
        <v>9.4500580000000008E-3</v>
      </c>
      <c r="NF59">
        <v>0.54119349999999999</v>
      </c>
      <c r="NG59">
        <v>16.234290000000001</v>
      </c>
      <c r="NH59">
        <v>2.4687900000000001E-5</v>
      </c>
      <c r="NI59">
        <v>9.4500580000000008E-3</v>
      </c>
      <c r="NJ59">
        <v>0.54119349999999999</v>
      </c>
      <c r="NK59">
        <v>16.234290000000001</v>
      </c>
      <c r="NL59">
        <v>2.4687900000000001E-5</v>
      </c>
      <c r="NM59">
        <v>9.4500580000000008E-3</v>
      </c>
      <c r="NN59">
        <v>0.54119349999999999</v>
      </c>
      <c r="NO59">
        <v>16.234290000000001</v>
      </c>
      <c r="NP59">
        <v>2.4687900000000001E-5</v>
      </c>
      <c r="NQ59">
        <v>9.4500580000000008E-3</v>
      </c>
      <c r="NR59">
        <v>0.54119349999999999</v>
      </c>
      <c r="NS59">
        <v>16.234290000000001</v>
      </c>
      <c r="NT59">
        <v>2.4687900000000001E-5</v>
      </c>
      <c r="NU59">
        <v>9.4500580000000008E-3</v>
      </c>
      <c r="NV59">
        <v>0.54119349999999999</v>
      </c>
      <c r="NW59">
        <v>16.234290000000001</v>
      </c>
      <c r="NX59">
        <v>2.4687900000000001E-5</v>
      </c>
      <c r="NY59">
        <v>9.4500580000000008E-3</v>
      </c>
      <c r="NZ59">
        <v>0.54119349999999999</v>
      </c>
      <c r="OA59">
        <v>16.234290000000001</v>
      </c>
      <c r="OB59">
        <v>2.4687900000000001E-5</v>
      </c>
      <c r="OC59">
        <v>9.4500580000000008E-3</v>
      </c>
      <c r="OD59">
        <v>0.54119349999999999</v>
      </c>
      <c r="OE59">
        <v>16.234290000000001</v>
      </c>
      <c r="OF59">
        <v>2.4687900000000001E-5</v>
      </c>
      <c r="OG59">
        <v>9.4500580000000008E-3</v>
      </c>
      <c r="OH59">
        <v>0.54119349999999999</v>
      </c>
      <c r="OI59">
        <v>16.234290000000001</v>
      </c>
      <c r="OJ59">
        <v>2.4687900000000001E-5</v>
      </c>
      <c r="OK59">
        <v>9.4500580000000008E-3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0.97093189999999996</v>
      </c>
      <c r="G60">
        <v>15.26003</v>
      </c>
      <c r="H60" s="1">
        <v>1.0998850000000001E-7</v>
      </c>
      <c r="I60" s="1">
        <v>2.8239589999999999E-5</v>
      </c>
      <c r="J60">
        <v>0.96918530000000003</v>
      </c>
      <c r="K60">
        <v>15.59624</v>
      </c>
      <c r="L60">
        <v>12.062279999999999</v>
      </c>
      <c r="M60">
        <v>2615.3530000000001</v>
      </c>
      <c r="N60">
        <v>0.96743100000000004</v>
      </c>
      <c r="O60">
        <v>16.212980000000002</v>
      </c>
      <c r="P60">
        <v>197.4255</v>
      </c>
      <c r="Q60">
        <v>49854.15</v>
      </c>
      <c r="R60">
        <v>0.96562349999999997</v>
      </c>
      <c r="S60">
        <v>16.974399999999999</v>
      </c>
      <c r="T60">
        <v>81.03519</v>
      </c>
      <c r="U60">
        <v>22081.24</v>
      </c>
      <c r="V60">
        <v>0.96383129999999995</v>
      </c>
      <c r="W60">
        <v>17.96368</v>
      </c>
      <c r="X60">
        <v>5.8052419999999998</v>
      </c>
      <c r="Y60">
        <v>1646.0150000000001</v>
      </c>
      <c r="Z60">
        <v>0.96198859999999997</v>
      </c>
      <c r="AA60">
        <v>18.285889999999998</v>
      </c>
      <c r="AB60">
        <v>0.235956</v>
      </c>
      <c r="AC60">
        <v>65.898449999999997</v>
      </c>
      <c r="AD60">
        <v>0.96010439999999997</v>
      </c>
      <c r="AE60">
        <v>17.542480000000001</v>
      </c>
      <c r="AF60">
        <v>7.3603409999999994E-2</v>
      </c>
      <c r="AG60">
        <v>19.138290000000001</v>
      </c>
      <c r="AH60">
        <v>0.9583699</v>
      </c>
      <c r="AI60">
        <v>16.71632</v>
      </c>
      <c r="AJ60" s="1">
        <v>6.3977179999999995E-2</v>
      </c>
      <c r="AK60">
        <v>16.5837</v>
      </c>
      <c r="AL60">
        <v>0.9564279</v>
      </c>
      <c r="AM60">
        <v>15.945360000000001</v>
      </c>
      <c r="AN60" s="1">
        <v>5.7557339999999999E-2</v>
      </c>
      <c r="AO60" s="1">
        <v>14.94164</v>
      </c>
      <c r="AP60">
        <v>0.95394889999999999</v>
      </c>
      <c r="AQ60">
        <v>15.81124</v>
      </c>
      <c r="AR60" s="1">
        <v>5.1920559999999998E-2</v>
      </c>
      <c r="AS60" s="1">
        <v>13.505420000000001</v>
      </c>
      <c r="AT60">
        <v>0.95001199999999997</v>
      </c>
      <c r="AU60">
        <v>16.198180000000001</v>
      </c>
      <c r="AV60" s="1">
        <v>4.8535250000000002E-2</v>
      </c>
      <c r="AW60" s="1">
        <v>12.63913</v>
      </c>
      <c r="AX60">
        <v>0.94432400000000005</v>
      </c>
      <c r="AY60">
        <v>16.933309999999999</v>
      </c>
      <c r="AZ60" s="1">
        <v>5.1353759999999998E-2</v>
      </c>
      <c r="BA60" s="1">
        <v>13.40742</v>
      </c>
      <c r="BB60">
        <v>0.93800830000000002</v>
      </c>
      <c r="BC60">
        <v>17.818280000000001</v>
      </c>
      <c r="BD60" s="1">
        <v>5.414426E-2</v>
      </c>
      <c r="BE60" s="1">
        <v>14.25628</v>
      </c>
      <c r="BF60">
        <v>0.9313941</v>
      </c>
      <c r="BG60">
        <v>18.087260000000001</v>
      </c>
      <c r="BH60" s="1">
        <v>5.2514459999999999E-2</v>
      </c>
      <c r="BI60" s="1">
        <v>13.94889</v>
      </c>
      <c r="BJ60">
        <v>0.92445489999999997</v>
      </c>
      <c r="BK60">
        <v>17.537839999999999</v>
      </c>
      <c r="BL60" s="1">
        <v>4.8323190000000002E-2</v>
      </c>
      <c r="BM60" s="1">
        <v>12.94046</v>
      </c>
      <c r="BN60">
        <v>0.91729240000000001</v>
      </c>
      <c r="BO60">
        <v>16.79515</v>
      </c>
      <c r="BP60" s="1">
        <v>4.3183760000000002E-2</v>
      </c>
      <c r="BQ60" s="1">
        <v>11.65584</v>
      </c>
      <c r="BR60">
        <v>0.90999260000000004</v>
      </c>
      <c r="BS60">
        <v>16.05743</v>
      </c>
      <c r="BT60" s="1">
        <v>3.8115679999999999E-2</v>
      </c>
      <c r="BU60" s="1">
        <v>10.366709999999999</v>
      </c>
      <c r="BV60">
        <v>0.90275930000000004</v>
      </c>
      <c r="BW60">
        <v>15.502789999999999</v>
      </c>
      <c r="BX60" s="1">
        <v>3.3698859999999997E-2</v>
      </c>
      <c r="BY60" s="1">
        <v>9.2348199999999991</v>
      </c>
      <c r="BZ60">
        <v>0.89538249999999997</v>
      </c>
      <c r="CA60">
        <v>15.699170000000001</v>
      </c>
      <c r="CB60" s="1">
        <v>2.965773E-2</v>
      </c>
      <c r="CC60" s="1">
        <v>8.1913579999999993</v>
      </c>
      <c r="CD60">
        <v>0.88780499999999996</v>
      </c>
      <c r="CE60">
        <v>16.09328</v>
      </c>
      <c r="CF60" s="1">
        <v>2.611525E-2</v>
      </c>
      <c r="CG60" s="1">
        <v>7.2708440000000003</v>
      </c>
      <c r="CH60">
        <v>0.88009550000000003</v>
      </c>
      <c r="CI60">
        <v>16.484059999999999</v>
      </c>
      <c r="CJ60" s="1">
        <v>2.290089E-2</v>
      </c>
      <c r="CK60" s="1">
        <v>6.4299879999999998</v>
      </c>
      <c r="CL60">
        <v>0.87213399999999996</v>
      </c>
      <c r="CM60">
        <v>16.482810000000001</v>
      </c>
      <c r="CN60" s="1">
        <v>2.0046950000000001E-2</v>
      </c>
      <c r="CO60" s="1">
        <v>5.6766249999999996</v>
      </c>
      <c r="CP60">
        <v>0.86403359999999996</v>
      </c>
      <c r="CQ60">
        <v>16.321349999999999</v>
      </c>
      <c r="CR60" s="1">
        <v>1.7562350000000001E-2</v>
      </c>
      <c r="CS60" s="1">
        <v>5.0166649999999997</v>
      </c>
      <c r="CT60">
        <v>0.8561974</v>
      </c>
      <c r="CU60">
        <v>15.82513</v>
      </c>
      <c r="CV60" s="1">
        <v>1.5357340000000001E-2</v>
      </c>
      <c r="CW60" s="1">
        <v>4.4238520000000001</v>
      </c>
      <c r="CX60">
        <v>0.8484659</v>
      </c>
      <c r="CY60">
        <v>15.12744</v>
      </c>
      <c r="CZ60" s="1">
        <v>1.340916E-2</v>
      </c>
      <c r="DA60" s="1">
        <v>3.8940579999999998</v>
      </c>
      <c r="DB60">
        <v>0.84051359999999997</v>
      </c>
      <c r="DC60">
        <v>14.644500000000001</v>
      </c>
      <c r="DD60" s="1">
        <v>1.175552E-2</v>
      </c>
      <c r="DE60" s="1">
        <v>3.4403100000000002</v>
      </c>
      <c r="DF60">
        <v>0.83240170000000002</v>
      </c>
      <c r="DG60">
        <v>14.860329999999999</v>
      </c>
      <c r="DH60" s="1">
        <v>1.034907E-2</v>
      </c>
      <c r="DI60" s="1">
        <v>3.053855</v>
      </c>
      <c r="DJ60">
        <v>0.82421049999999996</v>
      </c>
      <c r="DK60">
        <v>15.294309999999999</v>
      </c>
      <c r="DL60" s="1">
        <v>9.0223270000000001E-3</v>
      </c>
      <c r="DM60" s="1">
        <v>2.6851159999999998</v>
      </c>
      <c r="DN60">
        <v>0.81603519999999996</v>
      </c>
      <c r="DO60">
        <v>15.86459</v>
      </c>
      <c r="DP60" s="1">
        <v>7.8367130000000004E-3</v>
      </c>
      <c r="DQ60" s="1">
        <v>2.3515199999999998</v>
      </c>
      <c r="DR60">
        <v>0.80769380000000002</v>
      </c>
      <c r="DS60">
        <v>16.0044</v>
      </c>
      <c r="DT60" s="1">
        <v>6.7971029999999997E-3</v>
      </c>
      <c r="DU60" s="1">
        <v>2.0565020000000001</v>
      </c>
      <c r="DV60">
        <v>0.79911569999999998</v>
      </c>
      <c r="DW60">
        <v>15.87462</v>
      </c>
      <c r="DX60" s="1">
        <v>5.9016199999999998E-3</v>
      </c>
      <c r="DY60" s="1">
        <v>1.801158</v>
      </c>
      <c r="DZ60">
        <v>0.7906244</v>
      </c>
      <c r="EA60">
        <v>15.671849999999999</v>
      </c>
      <c r="EB60" s="1">
        <v>5.1096340000000001E-3</v>
      </c>
      <c r="EC60" s="1">
        <v>1.5730869999999999</v>
      </c>
      <c r="ED60">
        <v>0.78238509999999994</v>
      </c>
      <c r="EE60">
        <v>15.223990000000001</v>
      </c>
      <c r="EF60" s="1">
        <v>4.4138830000000004E-3</v>
      </c>
      <c r="EG60" s="1">
        <v>1.370376</v>
      </c>
      <c r="EH60">
        <v>0.77456270000000005</v>
      </c>
      <c r="EI60">
        <v>15.231590000000001</v>
      </c>
      <c r="EJ60" s="1">
        <v>3.8212089999999999E-3</v>
      </c>
      <c r="EK60" s="1">
        <v>1.1956230000000001</v>
      </c>
      <c r="EL60">
        <v>0.76723759999999996</v>
      </c>
      <c r="EM60">
        <v>15.48277</v>
      </c>
      <c r="EN60" s="1">
        <v>3.316799E-3</v>
      </c>
      <c r="EO60" s="1">
        <v>1.0454749999999999</v>
      </c>
      <c r="EP60">
        <v>0.76043919999999998</v>
      </c>
      <c r="EQ60">
        <v>15.799480000000001</v>
      </c>
      <c r="ER60" s="1">
        <v>2.8395690000000001E-3</v>
      </c>
      <c r="ES60" s="1">
        <v>0.90195630000000004</v>
      </c>
      <c r="ET60">
        <v>0.75390699999999999</v>
      </c>
      <c r="EU60">
        <v>16.570309999999999</v>
      </c>
      <c r="EV60" s="1">
        <v>2.3302399999999999E-3</v>
      </c>
      <c r="EW60" s="1">
        <v>0.74619880000000005</v>
      </c>
      <c r="EX60">
        <v>0.74796300000000004</v>
      </c>
      <c r="EY60">
        <v>17.038640000000001</v>
      </c>
      <c r="EZ60" s="1">
        <v>1.8556149999999999E-3</v>
      </c>
      <c r="FA60" s="1">
        <v>0.59777049999999998</v>
      </c>
      <c r="FB60">
        <v>0.74215450000000005</v>
      </c>
      <c r="FC60">
        <v>16.623049999999999</v>
      </c>
      <c r="FD60" s="1">
        <v>1.49653E-3</v>
      </c>
      <c r="FE60" s="1">
        <v>0.48424780000000001</v>
      </c>
      <c r="FF60">
        <v>0.73662729999999998</v>
      </c>
      <c r="FG60">
        <v>15.95513</v>
      </c>
      <c r="FH60" s="1">
        <v>1.2385230000000001E-3</v>
      </c>
      <c r="FI60" s="1">
        <v>0.40235919999999997</v>
      </c>
      <c r="FJ60">
        <v>0.73099510000000001</v>
      </c>
      <c r="FK60">
        <v>15.289020000000001</v>
      </c>
      <c r="FL60" s="1">
        <v>1.050011E-3</v>
      </c>
      <c r="FM60" s="1">
        <v>0.34256779999999998</v>
      </c>
      <c r="FN60">
        <v>0.72553769999999995</v>
      </c>
      <c r="FO60">
        <v>15.437609999999999</v>
      </c>
      <c r="FP60" s="1">
        <v>9.0760280000000003E-4</v>
      </c>
      <c r="FQ60" s="1">
        <v>0.29739860000000001</v>
      </c>
      <c r="FR60">
        <v>0.7211149</v>
      </c>
      <c r="FS60">
        <v>15.83658</v>
      </c>
      <c r="FT60" s="1">
        <v>7.9900920000000001E-4</v>
      </c>
      <c r="FU60" s="1">
        <v>0.26257059999999999</v>
      </c>
      <c r="FV60">
        <v>0.71796680000000002</v>
      </c>
      <c r="FW60">
        <v>16.386810000000001</v>
      </c>
      <c r="FX60" s="1">
        <v>7.0259529999999997E-4</v>
      </c>
      <c r="FY60" s="1">
        <v>0.23155100000000001</v>
      </c>
      <c r="FZ60">
        <v>0.71579660000000001</v>
      </c>
      <c r="GA60">
        <v>17.225110000000001</v>
      </c>
      <c r="GB60" s="1">
        <v>5.7364959999999996E-4</v>
      </c>
      <c r="GC60" s="1">
        <v>0.18985479999999999</v>
      </c>
      <c r="GD60">
        <v>0.71435539999999997</v>
      </c>
      <c r="GE60">
        <v>17.600370000000002</v>
      </c>
      <c r="GF60" s="1">
        <v>4.294619E-4</v>
      </c>
      <c r="GG60" s="1">
        <v>0.14233870000000001</v>
      </c>
      <c r="GH60">
        <v>0.71332359999999995</v>
      </c>
      <c r="GI60">
        <v>17.287859999999998</v>
      </c>
      <c r="GJ60" s="1">
        <v>3.1595320000000002E-4</v>
      </c>
      <c r="GK60" s="1">
        <v>0.10447090000000001</v>
      </c>
      <c r="GL60">
        <v>0.71246430000000005</v>
      </c>
      <c r="GM60">
        <v>16.706910000000001</v>
      </c>
      <c r="GN60" s="1">
        <v>2.4409470000000001E-4</v>
      </c>
      <c r="GO60" s="1">
        <v>8.0341410000000002E-2</v>
      </c>
      <c r="GP60">
        <v>0.71172429999999998</v>
      </c>
      <c r="GQ60">
        <v>15.88616</v>
      </c>
      <c r="GR60" s="1">
        <v>2.0170560000000001E-4</v>
      </c>
      <c r="GS60" s="1">
        <v>6.6079540000000006E-2</v>
      </c>
      <c r="GT60">
        <v>0.71105180000000001</v>
      </c>
      <c r="GU60">
        <v>15.79932</v>
      </c>
      <c r="GV60" s="1">
        <v>1.7598439999999999E-4</v>
      </c>
      <c r="GW60" s="1">
        <v>5.741135E-2</v>
      </c>
      <c r="GX60">
        <v>0.71052879999999996</v>
      </c>
      <c r="GY60">
        <v>15.926600000000001</v>
      </c>
      <c r="GZ60" s="1">
        <v>1.588738E-4</v>
      </c>
      <c r="HA60" s="1">
        <v>5.1652879999999998E-2</v>
      </c>
      <c r="HB60">
        <v>0.71020470000000002</v>
      </c>
      <c r="HC60">
        <v>16.338329999999999</v>
      </c>
      <c r="HD60" s="1">
        <v>1.4552980000000001E-4</v>
      </c>
      <c r="HE60" s="1">
        <v>4.7184829999999997E-2</v>
      </c>
      <c r="HF60">
        <v>0.71003819999999995</v>
      </c>
      <c r="HG60">
        <v>17.042819999999999</v>
      </c>
      <c r="HH60" s="1">
        <v>1.314148E-4</v>
      </c>
      <c r="HI60" s="1">
        <v>4.2526220000000003E-2</v>
      </c>
      <c r="HJ60">
        <v>0.70994429999999997</v>
      </c>
      <c r="HK60">
        <v>17.43421</v>
      </c>
      <c r="HL60" s="1">
        <v>1.1655280000000001E-4</v>
      </c>
      <c r="HM60" s="1">
        <v>3.7610070000000002E-2</v>
      </c>
      <c r="HN60">
        <v>0.7099027</v>
      </c>
      <c r="HO60">
        <v>17.104839999999999</v>
      </c>
      <c r="HP60" s="1">
        <v>1.0416989999999999E-4</v>
      </c>
      <c r="HQ60" s="1">
        <v>3.3486879999999997E-2</v>
      </c>
      <c r="HR60">
        <v>0.70989369999999996</v>
      </c>
      <c r="HS60">
        <v>16.458030000000001</v>
      </c>
      <c r="HT60">
        <v>9.5103470000000006E-5</v>
      </c>
      <c r="HU60" s="1">
        <v>3.0443850000000001E-2</v>
      </c>
      <c r="HV60">
        <v>0.70989659999999999</v>
      </c>
      <c r="HW60">
        <v>15.58207</v>
      </c>
      <c r="HX60">
        <v>8.8481350000000006E-5</v>
      </c>
      <c r="HY60" s="1">
        <v>2.8210820000000001E-2</v>
      </c>
      <c r="HZ60">
        <v>0.709978</v>
      </c>
      <c r="IA60">
        <v>15.29895</v>
      </c>
      <c r="IB60">
        <v>8.326427E-5</v>
      </c>
      <c r="IC60" s="1">
        <v>2.6451780000000001E-2</v>
      </c>
      <c r="ID60">
        <v>0.71028290000000005</v>
      </c>
      <c r="IE60">
        <v>14.5487</v>
      </c>
      <c r="IF60">
        <v>7.8853579999999999E-5</v>
      </c>
      <c r="IG60" s="1">
        <v>2.4962809999999998E-2</v>
      </c>
      <c r="IH60">
        <v>0.71086110000000002</v>
      </c>
      <c r="II60">
        <v>14.70645</v>
      </c>
      <c r="IJ60">
        <v>7.4071669999999995E-5</v>
      </c>
      <c r="IK60" s="1">
        <v>2.339229E-2</v>
      </c>
      <c r="IL60">
        <v>0.71163620000000005</v>
      </c>
      <c r="IM60">
        <v>15.45426</v>
      </c>
      <c r="IN60">
        <v>6.6248079999999999E-5</v>
      </c>
      <c r="IO60">
        <v>2.08998E-2</v>
      </c>
      <c r="IP60">
        <v>0.71258330000000003</v>
      </c>
      <c r="IQ60">
        <v>15.835990000000001</v>
      </c>
      <c r="IR60">
        <v>5.6245900000000003E-5</v>
      </c>
      <c r="IS60">
        <v>1.770275E-2</v>
      </c>
      <c r="IT60">
        <v>0.71356580000000003</v>
      </c>
      <c r="IU60">
        <v>15.67113</v>
      </c>
      <c r="IV60">
        <v>4.7858049999999998E-5</v>
      </c>
      <c r="IW60">
        <v>1.4995410000000001E-2</v>
      </c>
      <c r="IX60">
        <v>0.71461450000000004</v>
      </c>
      <c r="IY60">
        <v>15.27378</v>
      </c>
      <c r="IZ60">
        <v>4.2345580000000002E-5</v>
      </c>
      <c r="JA60">
        <v>1.3201930000000001E-2</v>
      </c>
      <c r="JB60">
        <v>0.71564030000000001</v>
      </c>
      <c r="JC60">
        <v>14.97808</v>
      </c>
      <c r="JD60">
        <v>3.8972769999999999E-5</v>
      </c>
      <c r="JE60">
        <v>1.209702E-2</v>
      </c>
      <c r="JF60">
        <v>0.71656629999999999</v>
      </c>
      <c r="JG60">
        <v>15.520810000000001</v>
      </c>
      <c r="JH60">
        <v>3.6736760000000001E-5</v>
      </c>
      <c r="JI60">
        <v>1.136508E-2</v>
      </c>
      <c r="JJ60">
        <v>0.71718360000000003</v>
      </c>
      <c r="JK60">
        <v>16.219159999999999</v>
      </c>
      <c r="JL60">
        <v>3.5080190000000003E-5</v>
      </c>
      <c r="JM60">
        <v>1.0823660000000001E-2</v>
      </c>
      <c r="JN60">
        <v>0.71748990000000001</v>
      </c>
      <c r="JO60">
        <v>17.06579</v>
      </c>
      <c r="JP60">
        <v>3.4691789999999998E-5</v>
      </c>
      <c r="JQ60">
        <v>1.066017E-2</v>
      </c>
      <c r="JR60">
        <v>0.71750519999999995</v>
      </c>
      <c r="JS60">
        <v>18.169119999999999</v>
      </c>
      <c r="JT60">
        <v>3.7869330000000002E-5</v>
      </c>
      <c r="JU60">
        <v>1.157804E-2</v>
      </c>
      <c r="JV60">
        <v>0.71733049999999998</v>
      </c>
      <c r="JW60">
        <v>18.74427</v>
      </c>
      <c r="JX60">
        <v>4.3396000000000003E-5</v>
      </c>
      <c r="JY60">
        <v>1.326417E-2</v>
      </c>
      <c r="JZ60">
        <v>0.71704520000000005</v>
      </c>
      <c r="KA60">
        <v>18.4877</v>
      </c>
      <c r="KB60">
        <v>4.7599979999999997E-5</v>
      </c>
      <c r="KC60">
        <v>1.45825E-2</v>
      </c>
      <c r="KD60">
        <v>0.71673010000000004</v>
      </c>
      <c r="KE60">
        <v>17.848669999999998</v>
      </c>
      <c r="KF60">
        <v>4.9287889999999999E-5</v>
      </c>
      <c r="KG60">
        <v>1.513078E-2</v>
      </c>
      <c r="KH60">
        <v>0.71639549999999996</v>
      </c>
      <c r="KI60">
        <v>16.845970000000001</v>
      </c>
      <c r="KJ60">
        <v>4.9126350000000001E-5</v>
      </c>
      <c r="KK60">
        <v>1.509985E-2</v>
      </c>
      <c r="KL60">
        <v>0.71610339999999995</v>
      </c>
      <c r="KM60">
        <v>16.227340000000002</v>
      </c>
      <c r="KN60">
        <v>4.7973219999999998E-5</v>
      </c>
      <c r="KO60">
        <v>1.4758159999999999E-2</v>
      </c>
      <c r="KP60">
        <v>0.71583200000000002</v>
      </c>
      <c r="KQ60">
        <v>15.792999999999999</v>
      </c>
      <c r="KR60">
        <v>4.6364540000000002E-5</v>
      </c>
      <c r="KS60">
        <v>1.42717E-2</v>
      </c>
      <c r="KT60">
        <v>0.71567709999999995</v>
      </c>
      <c r="KU60">
        <v>15.4521</v>
      </c>
      <c r="KV60">
        <v>4.440889E-5</v>
      </c>
      <c r="KW60">
        <v>1.367955E-2</v>
      </c>
      <c r="KX60">
        <v>0.71558829999999995</v>
      </c>
      <c r="KY60">
        <v>15.646229999999999</v>
      </c>
      <c r="KZ60">
        <v>4.1849130000000001E-5</v>
      </c>
      <c r="LA60">
        <v>1.2903039999999999E-2</v>
      </c>
      <c r="LB60">
        <v>0.71554229999999996</v>
      </c>
      <c r="LC60">
        <v>15.79214</v>
      </c>
      <c r="LD60">
        <v>3.8931950000000003E-5</v>
      </c>
      <c r="LE60">
        <v>1.2010089999999999E-2</v>
      </c>
      <c r="LF60">
        <v>0.71553719999999998</v>
      </c>
      <c r="LG60">
        <v>15.71031</v>
      </c>
      <c r="LH60">
        <v>3.6351879999999999E-5</v>
      </c>
      <c r="LI60">
        <v>1.1213549999999999E-2</v>
      </c>
      <c r="LJ60">
        <v>0.7155184</v>
      </c>
      <c r="LK60">
        <v>15.294700000000001</v>
      </c>
      <c r="LL60">
        <v>3.4311920000000001E-5</v>
      </c>
      <c r="LM60">
        <v>1.0583739999999999E-2</v>
      </c>
      <c r="LN60">
        <v>0.71552090000000002</v>
      </c>
      <c r="LO60">
        <v>14.829409999999999</v>
      </c>
      <c r="LP60">
        <v>3.2664650000000002E-5</v>
      </c>
      <c r="LQ60">
        <v>1.0076069999999999E-2</v>
      </c>
      <c r="LR60">
        <v>0.71549810000000003</v>
      </c>
      <c r="LS60">
        <v>15.19298</v>
      </c>
      <c r="LT60">
        <v>3.126277E-5</v>
      </c>
      <c r="LU60">
        <v>9.6462030000000008E-3</v>
      </c>
      <c r="LV60">
        <v>0.71537320000000004</v>
      </c>
      <c r="LW60">
        <v>15.948499999999999</v>
      </c>
      <c r="LX60">
        <v>3.0011929999999998E-5</v>
      </c>
      <c r="LY60">
        <v>9.2649800000000008E-3</v>
      </c>
      <c r="LZ60">
        <v>0.71519670000000002</v>
      </c>
      <c r="MA60">
        <v>17.03228</v>
      </c>
      <c r="MB60">
        <v>2.899085E-5</v>
      </c>
      <c r="MC60">
        <v>8.9517139999999995E-3</v>
      </c>
      <c r="MD60">
        <v>0.71493669999999998</v>
      </c>
      <c r="ME60">
        <v>18.19519</v>
      </c>
      <c r="MF60">
        <v>2.8466330000000001E-5</v>
      </c>
      <c r="MG60">
        <v>8.7894429999999992E-3</v>
      </c>
      <c r="MH60">
        <v>0.71463469999999996</v>
      </c>
      <c r="MI60">
        <v>18.932449999999999</v>
      </c>
      <c r="MJ60">
        <v>2.8271259999999999E-5</v>
      </c>
      <c r="MK60">
        <v>8.7342449999999999E-3</v>
      </c>
      <c r="ML60">
        <v>0.71430640000000001</v>
      </c>
      <c r="MM60">
        <v>18.689129999999999</v>
      </c>
      <c r="MN60">
        <v>2.7960279999999999E-5</v>
      </c>
      <c r="MO60">
        <v>8.6471489999999998E-3</v>
      </c>
      <c r="MP60">
        <v>0.71394999999999997</v>
      </c>
      <c r="MQ60">
        <v>18.106590000000001</v>
      </c>
      <c r="MR60">
        <v>2.73808E-5</v>
      </c>
      <c r="MS60">
        <v>8.4774159999999998E-3</v>
      </c>
      <c r="MT60">
        <v>0.71359689999999998</v>
      </c>
      <c r="MU60">
        <v>17.263750000000002</v>
      </c>
      <c r="MV60">
        <v>2.6585390000000001E-5</v>
      </c>
      <c r="MW60">
        <v>8.2378199999999999E-3</v>
      </c>
      <c r="MX60">
        <v>0.71325780000000005</v>
      </c>
      <c r="MY60">
        <v>16.607679999999998</v>
      </c>
      <c r="MZ60">
        <v>2.5699460000000001E-5</v>
      </c>
      <c r="NA60">
        <v>7.9687000000000004E-3</v>
      </c>
      <c r="NB60">
        <v>0.71290050000000005</v>
      </c>
      <c r="NC60">
        <v>16.315829999999998</v>
      </c>
      <c r="ND60">
        <v>2.4782059999999998E-5</v>
      </c>
      <c r="NE60">
        <v>7.6887220000000003E-3</v>
      </c>
      <c r="NF60">
        <v>0.71290050000000005</v>
      </c>
      <c r="NG60">
        <v>16.315829999999998</v>
      </c>
      <c r="NH60">
        <v>2.4782059999999998E-5</v>
      </c>
      <c r="NI60">
        <v>7.6887220000000003E-3</v>
      </c>
      <c r="NJ60">
        <v>0.71290050000000005</v>
      </c>
      <c r="NK60">
        <v>16.315829999999998</v>
      </c>
      <c r="NL60">
        <v>2.4782059999999998E-5</v>
      </c>
      <c r="NM60">
        <v>7.6887220000000003E-3</v>
      </c>
      <c r="NN60">
        <v>0.71290050000000005</v>
      </c>
      <c r="NO60">
        <v>16.315829999999998</v>
      </c>
      <c r="NP60">
        <v>2.4782059999999998E-5</v>
      </c>
      <c r="NQ60">
        <v>7.6887220000000003E-3</v>
      </c>
      <c r="NR60">
        <v>0.71290050000000005</v>
      </c>
      <c r="NS60">
        <v>16.315829999999998</v>
      </c>
      <c r="NT60">
        <v>2.4782059999999998E-5</v>
      </c>
      <c r="NU60">
        <v>7.6887220000000003E-3</v>
      </c>
      <c r="NV60">
        <v>0.71290050000000005</v>
      </c>
      <c r="NW60">
        <v>16.315829999999998</v>
      </c>
      <c r="NX60">
        <v>2.4782059999999998E-5</v>
      </c>
      <c r="NY60">
        <v>7.6887220000000003E-3</v>
      </c>
      <c r="NZ60">
        <v>0.71290050000000005</v>
      </c>
      <c r="OA60">
        <v>16.315829999999998</v>
      </c>
      <c r="OB60">
        <v>2.4782059999999998E-5</v>
      </c>
      <c r="OC60">
        <v>7.6887220000000003E-3</v>
      </c>
      <c r="OD60">
        <v>0.71290050000000005</v>
      </c>
      <c r="OE60">
        <v>16.315829999999998</v>
      </c>
      <c r="OF60">
        <v>2.4782059999999998E-5</v>
      </c>
      <c r="OG60">
        <v>7.6887220000000003E-3</v>
      </c>
      <c r="OH60">
        <v>0.71290050000000005</v>
      </c>
      <c r="OI60">
        <v>16.315829999999998</v>
      </c>
      <c r="OJ60">
        <v>2.4782059999999998E-5</v>
      </c>
      <c r="OK60">
        <v>7.6887220000000003E-3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1.216955</v>
      </c>
      <c r="G61">
        <v>15.285019999999999</v>
      </c>
      <c r="H61" s="1">
        <v>1.4693989999999999E-8</v>
      </c>
      <c r="I61" s="1">
        <v>3.8086210000000002E-6</v>
      </c>
      <c r="J61">
        <v>1.2151289999999999</v>
      </c>
      <c r="K61">
        <v>15.596209999999999</v>
      </c>
      <c r="L61">
        <v>8.2530140000000003</v>
      </c>
      <c r="M61">
        <v>1674.5830000000001</v>
      </c>
      <c r="N61">
        <v>1.2133050000000001</v>
      </c>
      <c r="O61">
        <v>16.20026</v>
      </c>
      <c r="P61">
        <v>189.4136</v>
      </c>
      <c r="Q61">
        <v>47375.68</v>
      </c>
      <c r="R61">
        <v>1.2114180000000001</v>
      </c>
      <c r="S61">
        <v>16.948319999999999</v>
      </c>
      <c r="T61">
        <v>92.076319999999996</v>
      </c>
      <c r="U61">
        <v>25832.9</v>
      </c>
      <c r="V61">
        <v>1.2095180000000001</v>
      </c>
      <c r="W61">
        <v>17.930499999999999</v>
      </c>
      <c r="X61">
        <v>7.2592239999999997</v>
      </c>
      <c r="Y61">
        <v>2186.788</v>
      </c>
      <c r="Z61">
        <v>1.2075849999999999</v>
      </c>
      <c r="AA61">
        <v>18.300429999999999</v>
      </c>
      <c r="AB61">
        <v>0.2882035</v>
      </c>
      <c r="AC61">
        <v>86.705669999999998</v>
      </c>
      <c r="AD61">
        <v>1.2055629999999999</v>
      </c>
      <c r="AE61">
        <v>17.600850000000001</v>
      </c>
      <c r="AF61">
        <v>7.5049879999999999E-2</v>
      </c>
      <c r="AG61">
        <v>19.864439999999998</v>
      </c>
      <c r="AH61">
        <v>1.2031419999999999</v>
      </c>
      <c r="AI61">
        <v>16.76932</v>
      </c>
      <c r="AJ61" s="1">
        <v>6.4435300000000001E-2</v>
      </c>
      <c r="AK61">
        <v>16.889569999999999</v>
      </c>
      <c r="AL61">
        <v>1.2005859999999999</v>
      </c>
      <c r="AM61">
        <v>16.004799999999999</v>
      </c>
      <c r="AN61" s="1">
        <v>5.7954199999999997E-2</v>
      </c>
      <c r="AO61" s="1">
        <v>15.210940000000001</v>
      </c>
      <c r="AP61">
        <v>1.197343</v>
      </c>
      <c r="AQ61">
        <v>15.84459</v>
      </c>
      <c r="AR61" s="1">
        <v>5.2266E-2</v>
      </c>
      <c r="AS61" s="1">
        <v>13.74452</v>
      </c>
      <c r="AT61">
        <v>1.1922010000000001</v>
      </c>
      <c r="AU61">
        <v>16.197140000000001</v>
      </c>
      <c r="AV61" s="1">
        <v>4.8575569999999998E-2</v>
      </c>
      <c r="AW61" s="1">
        <v>12.77486</v>
      </c>
      <c r="AX61">
        <v>1.1847970000000001</v>
      </c>
      <c r="AY61">
        <v>16.90484</v>
      </c>
      <c r="AZ61" s="1">
        <v>5.1042940000000002E-2</v>
      </c>
      <c r="BA61" s="1">
        <v>13.42994</v>
      </c>
      <c r="BB61">
        <v>1.176509</v>
      </c>
      <c r="BC61">
        <v>17.782129999999999</v>
      </c>
      <c r="BD61" s="1">
        <v>5.4078019999999997E-2</v>
      </c>
      <c r="BE61" s="1">
        <v>14.36009</v>
      </c>
      <c r="BF61">
        <v>1.167923</v>
      </c>
      <c r="BG61">
        <v>18.096879999999999</v>
      </c>
      <c r="BH61" s="1">
        <v>5.2712080000000001E-2</v>
      </c>
      <c r="BI61" s="1">
        <v>14.139329999999999</v>
      </c>
      <c r="BJ61">
        <v>1.158908</v>
      </c>
      <c r="BK61">
        <v>17.584700000000002</v>
      </c>
      <c r="BL61" s="1">
        <v>4.863605E-2</v>
      </c>
      <c r="BM61" s="1">
        <v>13.16226</v>
      </c>
      <c r="BN61">
        <v>1.1496059999999999</v>
      </c>
      <c r="BO61">
        <v>16.848590000000002</v>
      </c>
      <c r="BP61" s="1">
        <v>4.3532550000000003E-2</v>
      </c>
      <c r="BQ61" s="1">
        <v>11.87951</v>
      </c>
      <c r="BR61">
        <v>1.1401840000000001</v>
      </c>
      <c r="BS61">
        <v>16.114129999999999</v>
      </c>
      <c r="BT61" s="1">
        <v>3.8438439999999997E-2</v>
      </c>
      <c r="BU61" s="1">
        <v>10.570650000000001</v>
      </c>
      <c r="BV61">
        <v>1.1305909999999999</v>
      </c>
      <c r="BW61">
        <v>15.548349999999999</v>
      </c>
      <c r="BX61" s="1">
        <v>3.3981629999999999E-2</v>
      </c>
      <c r="BY61" s="1">
        <v>9.4159869999999994</v>
      </c>
      <c r="BZ61">
        <v>1.1208910000000001</v>
      </c>
      <c r="CA61">
        <v>15.70105</v>
      </c>
      <c r="CB61" s="1">
        <v>2.9919250000000001E-2</v>
      </c>
      <c r="CC61" s="1">
        <v>8.3565299999999993</v>
      </c>
      <c r="CD61">
        <v>1.1109309999999999</v>
      </c>
      <c r="CE61">
        <v>16.082039999999999</v>
      </c>
      <c r="CF61" s="1">
        <v>2.6344949999999999E-2</v>
      </c>
      <c r="CG61" s="1">
        <v>7.4167360000000002</v>
      </c>
      <c r="CH61">
        <v>1.1008739999999999</v>
      </c>
      <c r="CI61">
        <v>16.468820000000001</v>
      </c>
      <c r="CJ61" s="1">
        <v>2.3114470000000002E-2</v>
      </c>
      <c r="CK61" s="1">
        <v>6.5627969999999998</v>
      </c>
      <c r="CL61">
        <v>1.09049</v>
      </c>
      <c r="CM61">
        <v>16.48273</v>
      </c>
      <c r="CN61" s="1">
        <v>2.0233460000000002E-2</v>
      </c>
      <c r="CO61" s="1">
        <v>5.7936779999999999</v>
      </c>
      <c r="CP61">
        <v>1.079974</v>
      </c>
      <c r="CQ61">
        <v>16.33323</v>
      </c>
      <c r="CR61" s="1">
        <v>1.772839E-2</v>
      </c>
      <c r="CS61" s="1">
        <v>5.120889</v>
      </c>
      <c r="CT61">
        <v>1.069779</v>
      </c>
      <c r="CU61">
        <v>15.866210000000001</v>
      </c>
      <c r="CV61" s="1">
        <v>1.5507430000000001E-2</v>
      </c>
      <c r="CW61" s="1">
        <v>4.5173160000000001</v>
      </c>
      <c r="CX61">
        <v>1.0595000000000001</v>
      </c>
      <c r="CY61">
        <v>15.178229999999999</v>
      </c>
      <c r="CZ61" s="1">
        <v>1.3540760000000001E-2</v>
      </c>
      <c r="DA61" s="1">
        <v>3.9770970000000001</v>
      </c>
      <c r="DB61">
        <v>1.0490790000000001</v>
      </c>
      <c r="DC61">
        <v>14.67412</v>
      </c>
      <c r="DD61" s="1">
        <v>1.186573E-2</v>
      </c>
      <c r="DE61" s="1">
        <v>3.5117989999999999</v>
      </c>
      <c r="DF61">
        <v>1.038416</v>
      </c>
      <c r="DG61">
        <v>14.85473</v>
      </c>
      <c r="DH61" s="1">
        <v>1.044905E-2</v>
      </c>
      <c r="DI61" s="1">
        <v>3.1179160000000001</v>
      </c>
      <c r="DJ61">
        <v>1.027749</v>
      </c>
      <c r="DK61">
        <v>15.28214</v>
      </c>
      <c r="DL61" s="1">
        <v>9.1177459999999995E-3</v>
      </c>
      <c r="DM61" s="1">
        <v>2.7441740000000001</v>
      </c>
      <c r="DN61">
        <v>1.017091</v>
      </c>
      <c r="DO61">
        <v>15.84886</v>
      </c>
      <c r="DP61" s="1">
        <v>7.9215250000000004E-3</v>
      </c>
      <c r="DQ61" s="1">
        <v>2.4036680000000001</v>
      </c>
      <c r="DR61">
        <v>1.006273</v>
      </c>
      <c r="DS61">
        <v>15.99915</v>
      </c>
      <c r="DT61" s="1">
        <v>6.8714529999999996E-3</v>
      </c>
      <c r="DU61" s="1">
        <v>2.102487</v>
      </c>
      <c r="DV61">
        <v>0.99522060000000001</v>
      </c>
      <c r="DW61">
        <v>15.870900000000001</v>
      </c>
      <c r="DX61" s="1">
        <v>5.9669570000000002E-3</v>
      </c>
      <c r="DY61" s="1">
        <v>1.8414459999999999</v>
      </c>
      <c r="DZ61">
        <v>0.9841702</v>
      </c>
      <c r="EA61">
        <v>15.68824</v>
      </c>
      <c r="EB61" s="1">
        <v>5.168438E-3</v>
      </c>
      <c r="EC61" s="1">
        <v>1.6089599999999999</v>
      </c>
      <c r="ED61">
        <v>0.97338579999999997</v>
      </c>
      <c r="EE61">
        <v>15.26718</v>
      </c>
      <c r="EF61" s="1">
        <v>4.465648E-3</v>
      </c>
      <c r="EG61" s="1">
        <v>1.40188</v>
      </c>
      <c r="EH61">
        <v>0.96319100000000002</v>
      </c>
      <c r="EI61">
        <v>15.2638</v>
      </c>
      <c r="EJ61" s="1">
        <v>3.8653720000000002E-3</v>
      </c>
      <c r="EK61" s="1">
        <v>1.222637</v>
      </c>
      <c r="EL61">
        <v>0.95371110000000003</v>
      </c>
      <c r="EM61">
        <v>15.50436</v>
      </c>
      <c r="EN61" s="1">
        <v>3.3559789999999998E-3</v>
      </c>
      <c r="EO61" s="1">
        <v>1.0689960000000001</v>
      </c>
      <c r="EP61">
        <v>0.94492120000000002</v>
      </c>
      <c r="EQ61">
        <v>15.80134</v>
      </c>
      <c r="ER61" s="1">
        <v>2.8801930000000001E-3</v>
      </c>
      <c r="ES61" s="1">
        <v>0.92464150000000001</v>
      </c>
      <c r="ET61">
        <v>0.93656189999999995</v>
      </c>
      <c r="EU61">
        <v>16.541270000000001</v>
      </c>
      <c r="EV61" s="1">
        <v>2.3737010000000002E-3</v>
      </c>
      <c r="EW61" s="1">
        <v>0.76892720000000003</v>
      </c>
      <c r="EX61">
        <v>0.92895320000000003</v>
      </c>
      <c r="EY61">
        <v>17.033660000000001</v>
      </c>
      <c r="EZ61" s="1">
        <v>1.8925789999999999E-3</v>
      </c>
      <c r="FA61" s="1">
        <v>0.61699809999999999</v>
      </c>
      <c r="FB61">
        <v>0.92154290000000005</v>
      </c>
      <c r="FC61">
        <v>16.656680000000001</v>
      </c>
      <c r="FD61" s="1">
        <v>1.523326E-3</v>
      </c>
      <c r="FE61" s="1">
        <v>0.4984883</v>
      </c>
      <c r="FF61">
        <v>0.91432420000000003</v>
      </c>
      <c r="FG61">
        <v>16.00393</v>
      </c>
      <c r="FH61" s="1">
        <v>1.258033E-3</v>
      </c>
      <c r="FI61" s="1">
        <v>0.41300989999999999</v>
      </c>
      <c r="FJ61">
        <v>0.90695859999999995</v>
      </c>
      <c r="FK61">
        <v>15.349869999999999</v>
      </c>
      <c r="FL61" s="1">
        <v>1.064525E-3</v>
      </c>
      <c r="FM61" s="1">
        <v>0.35070810000000002</v>
      </c>
      <c r="FN61">
        <v>0.89982329999999999</v>
      </c>
      <c r="FO61">
        <v>15.483370000000001</v>
      </c>
      <c r="FP61" s="1">
        <v>9.1887260000000004E-4</v>
      </c>
      <c r="FQ61" s="1">
        <v>0.30385800000000002</v>
      </c>
      <c r="FR61">
        <v>0.8940439</v>
      </c>
      <c r="FS61">
        <v>15.89113</v>
      </c>
      <c r="FT61" s="1">
        <v>8.0769160000000002E-4</v>
      </c>
      <c r="FU61" s="1">
        <v>0.26769019999999999</v>
      </c>
      <c r="FV61">
        <v>0.88992709999999997</v>
      </c>
      <c r="FW61">
        <v>16.416989999999998</v>
      </c>
      <c r="FX61" s="1">
        <v>7.1217399999999999E-4</v>
      </c>
      <c r="FY61" s="1">
        <v>0.23666590000000001</v>
      </c>
      <c r="FZ61">
        <v>0.88711220000000002</v>
      </c>
      <c r="GA61">
        <v>17.20937</v>
      </c>
      <c r="GB61" s="1">
        <v>5.8683349999999999E-4</v>
      </c>
      <c r="GC61" s="1">
        <v>0.19616339999999999</v>
      </c>
      <c r="GD61">
        <v>0.88524130000000001</v>
      </c>
      <c r="GE61">
        <v>17.592890000000001</v>
      </c>
      <c r="GF61" s="1">
        <v>4.4210989999999997E-4</v>
      </c>
      <c r="GG61" s="1">
        <v>0.1482657</v>
      </c>
      <c r="GH61">
        <v>0.88391520000000001</v>
      </c>
      <c r="GI61">
        <v>17.304559999999999</v>
      </c>
      <c r="GJ61" s="1">
        <v>3.2481090000000001E-4</v>
      </c>
      <c r="GK61" s="1">
        <v>0.1086828</v>
      </c>
      <c r="GL61">
        <v>0.88284220000000002</v>
      </c>
      <c r="GM61">
        <v>16.757729999999999</v>
      </c>
      <c r="GN61" s="1">
        <v>2.4943749999999998E-4</v>
      </c>
      <c r="GO61" s="1">
        <v>8.2966970000000001E-2</v>
      </c>
      <c r="GP61">
        <v>0.88191750000000002</v>
      </c>
      <c r="GQ61">
        <v>15.979789999999999</v>
      </c>
      <c r="GR61" s="1">
        <v>2.0488050000000001E-4</v>
      </c>
      <c r="GS61" s="1">
        <v>6.77204E-2</v>
      </c>
      <c r="GT61">
        <v>0.88105800000000001</v>
      </c>
      <c r="GU61">
        <v>15.888310000000001</v>
      </c>
      <c r="GV61" s="1">
        <v>1.7799180000000001E-4</v>
      </c>
      <c r="GW61" s="1">
        <v>5.851315E-2</v>
      </c>
      <c r="GX61">
        <v>0.88040030000000002</v>
      </c>
      <c r="GY61">
        <v>16.015270000000001</v>
      </c>
      <c r="GZ61" s="1">
        <v>1.6028479999999999E-4</v>
      </c>
      <c r="HA61" s="1">
        <v>5.2472699999999997E-2</v>
      </c>
      <c r="HB61">
        <v>0.87999760000000005</v>
      </c>
      <c r="HC61">
        <v>16.385359999999999</v>
      </c>
      <c r="HD61" s="1">
        <v>1.4677979999999999E-4</v>
      </c>
      <c r="HE61" s="1">
        <v>4.7903929999999997E-2</v>
      </c>
      <c r="HF61">
        <v>0.87974909999999995</v>
      </c>
      <c r="HG61">
        <v>17.033999999999999</v>
      </c>
      <c r="HH61" s="1">
        <v>1.3283220000000001E-4</v>
      </c>
      <c r="HI61" s="1">
        <v>4.3285120000000003E-2</v>
      </c>
      <c r="HJ61">
        <v>0.87966350000000004</v>
      </c>
      <c r="HK61">
        <v>17.420110000000001</v>
      </c>
      <c r="HL61" s="1">
        <v>1.179063E-4</v>
      </c>
      <c r="HM61" s="1">
        <v>3.8327090000000001E-2</v>
      </c>
      <c r="HN61">
        <v>0.87962070000000003</v>
      </c>
      <c r="HO61">
        <v>17.122969999999999</v>
      </c>
      <c r="HP61" s="1">
        <v>1.052155E-4</v>
      </c>
      <c r="HQ61" s="1">
        <v>3.4063679999999999E-2</v>
      </c>
      <c r="HR61">
        <v>0.87957609999999997</v>
      </c>
      <c r="HS61">
        <v>16.514410000000002</v>
      </c>
      <c r="HT61">
        <v>9.5864279999999995E-5</v>
      </c>
      <c r="HU61" s="1">
        <v>3.0890379999999999E-2</v>
      </c>
      <c r="HV61">
        <v>0.87957209999999997</v>
      </c>
      <c r="HW61">
        <v>15.67747</v>
      </c>
      <c r="HX61">
        <v>8.9054819999999995E-5</v>
      </c>
      <c r="HY61" s="1">
        <v>2.8569810000000001E-2</v>
      </c>
      <c r="HZ61">
        <v>0.87967960000000001</v>
      </c>
      <c r="IA61">
        <v>15.393990000000001</v>
      </c>
      <c r="IB61">
        <v>8.3734710000000004E-5</v>
      </c>
      <c r="IC61" s="1">
        <v>2.6760550000000001E-2</v>
      </c>
      <c r="ID61">
        <v>0.88006320000000005</v>
      </c>
      <c r="IE61">
        <v>14.65508</v>
      </c>
      <c r="IF61">
        <v>7.9268909999999997E-5</v>
      </c>
      <c r="IG61" s="1">
        <v>2.5240930000000002E-2</v>
      </c>
      <c r="IH61">
        <v>0.88079470000000004</v>
      </c>
      <c r="II61">
        <v>14.73072</v>
      </c>
      <c r="IJ61">
        <v>7.4616000000000005E-5</v>
      </c>
      <c r="IK61" s="1">
        <v>2.370653E-2</v>
      </c>
      <c r="IL61">
        <v>0.88180820000000004</v>
      </c>
      <c r="IM61">
        <v>15.429080000000001</v>
      </c>
      <c r="IN61">
        <v>6.7127599999999997E-5</v>
      </c>
      <c r="IO61">
        <v>2.1331119999999999E-2</v>
      </c>
      <c r="IP61">
        <v>0.88300599999999996</v>
      </c>
      <c r="IQ61">
        <v>15.83056</v>
      </c>
      <c r="IR61">
        <v>5.7169690000000002E-5</v>
      </c>
      <c r="IS61">
        <v>1.8145580000000001E-2</v>
      </c>
      <c r="IT61">
        <v>0.88428879999999999</v>
      </c>
      <c r="IU61">
        <v>15.68329</v>
      </c>
      <c r="IV61">
        <v>4.8533730000000001E-5</v>
      </c>
      <c r="IW61">
        <v>1.5333070000000001E-2</v>
      </c>
      <c r="IX61">
        <v>0.88561860000000003</v>
      </c>
      <c r="IY61">
        <v>15.297829999999999</v>
      </c>
      <c r="IZ61">
        <v>4.2768149999999998E-5</v>
      </c>
      <c r="JA61">
        <v>1.343214E-2</v>
      </c>
      <c r="JB61">
        <v>0.88694810000000002</v>
      </c>
      <c r="JC61">
        <v>15.0138</v>
      </c>
      <c r="JD61">
        <v>3.9235949999999998E-5</v>
      </c>
      <c r="JE61">
        <v>1.225834E-2</v>
      </c>
      <c r="JF61">
        <v>0.88815619999999995</v>
      </c>
      <c r="JG61">
        <v>15.558</v>
      </c>
      <c r="JH61">
        <v>3.6924220000000003E-5</v>
      </c>
      <c r="JI61">
        <v>1.1492509999999999E-2</v>
      </c>
      <c r="JJ61">
        <v>0.88899030000000001</v>
      </c>
      <c r="JK61">
        <v>16.269369999999999</v>
      </c>
      <c r="JL61">
        <v>3.5214940000000003E-5</v>
      </c>
      <c r="JM61">
        <v>1.092867E-2</v>
      </c>
      <c r="JN61">
        <v>0.88940200000000003</v>
      </c>
      <c r="JO61">
        <v>17.0868</v>
      </c>
      <c r="JP61">
        <v>3.4625319999999997E-5</v>
      </c>
      <c r="JQ61">
        <v>1.0693930000000001E-2</v>
      </c>
      <c r="JR61">
        <v>0.88941429999999999</v>
      </c>
      <c r="JS61">
        <v>18.147870000000001</v>
      </c>
      <c r="JT61">
        <v>3.7438789999999997E-5</v>
      </c>
      <c r="JU61">
        <v>1.147779E-2</v>
      </c>
      <c r="JV61">
        <v>0.88917460000000004</v>
      </c>
      <c r="JW61">
        <v>18.734200000000001</v>
      </c>
      <c r="JX61">
        <v>4.289923E-5</v>
      </c>
      <c r="JY61">
        <v>1.3137609999999999E-2</v>
      </c>
      <c r="JZ61">
        <v>0.88885289999999995</v>
      </c>
      <c r="KA61">
        <v>18.513750000000002</v>
      </c>
      <c r="KB61">
        <v>4.7312760000000003E-5</v>
      </c>
      <c r="KC61">
        <v>1.4538519999999999E-2</v>
      </c>
      <c r="KD61">
        <v>0.88843329999999998</v>
      </c>
      <c r="KE61">
        <v>17.918050000000001</v>
      </c>
      <c r="KF61">
        <v>4.921671E-5</v>
      </c>
      <c r="KG61">
        <v>1.5172679999999999E-2</v>
      </c>
      <c r="KH61">
        <v>0.88798129999999997</v>
      </c>
      <c r="KI61">
        <v>16.966989999999999</v>
      </c>
      <c r="KJ61">
        <v>4.9189130000000002E-5</v>
      </c>
      <c r="KK61">
        <v>1.519476E-2</v>
      </c>
      <c r="KL61">
        <v>0.88757589999999997</v>
      </c>
      <c r="KM61">
        <v>16.350470000000001</v>
      </c>
      <c r="KN61">
        <v>4.8099909999999997E-5</v>
      </c>
      <c r="KO61">
        <v>1.487718E-2</v>
      </c>
      <c r="KP61">
        <v>0.88722449999999997</v>
      </c>
      <c r="KQ61">
        <v>15.90959</v>
      </c>
      <c r="KR61">
        <v>4.6522720000000002E-5</v>
      </c>
      <c r="KS61">
        <v>1.440055E-2</v>
      </c>
      <c r="KT61">
        <v>0.88704910000000003</v>
      </c>
      <c r="KU61">
        <v>15.516170000000001</v>
      </c>
      <c r="KV61">
        <v>4.4606559999999998E-5</v>
      </c>
      <c r="KW61">
        <v>1.38198E-2</v>
      </c>
      <c r="KX61">
        <v>0.88692579999999999</v>
      </c>
      <c r="KY61">
        <v>15.65437</v>
      </c>
      <c r="KZ61">
        <v>4.2106210000000001E-5</v>
      </c>
      <c r="LA61">
        <v>1.306213E-2</v>
      </c>
      <c r="LB61">
        <v>0.88685639999999999</v>
      </c>
      <c r="LC61">
        <v>15.790800000000001</v>
      </c>
      <c r="LD61">
        <v>3.9193770000000002E-5</v>
      </c>
      <c r="LE61">
        <v>1.21686E-2</v>
      </c>
      <c r="LF61">
        <v>0.88682369999999999</v>
      </c>
      <c r="LG61">
        <v>15.717650000000001</v>
      </c>
      <c r="LH61">
        <v>3.6565990000000001E-5</v>
      </c>
      <c r="LI61">
        <v>1.135071E-2</v>
      </c>
      <c r="LJ61">
        <v>0.88682369999999999</v>
      </c>
      <c r="LK61">
        <v>15.342840000000001</v>
      </c>
      <c r="LL61">
        <v>3.4480590000000003E-5</v>
      </c>
      <c r="LM61">
        <v>1.069995E-2</v>
      </c>
      <c r="LN61">
        <v>0.88682450000000002</v>
      </c>
      <c r="LO61">
        <v>14.88486</v>
      </c>
      <c r="LP61">
        <v>3.2803859999999997E-5</v>
      </c>
      <c r="LQ61">
        <v>1.0178400000000001E-2</v>
      </c>
      <c r="LR61">
        <v>0.88679160000000001</v>
      </c>
      <c r="LS61">
        <v>15.226369999999999</v>
      </c>
      <c r="LT61">
        <v>3.138366E-5</v>
      </c>
      <c r="LU61">
        <v>9.7391969999999998E-3</v>
      </c>
      <c r="LV61">
        <v>0.88665609999999995</v>
      </c>
      <c r="LW61">
        <v>15.973039999999999</v>
      </c>
      <c r="LX61">
        <v>3.0118910000000001E-5</v>
      </c>
      <c r="LY61">
        <v>9.3506890000000006E-3</v>
      </c>
      <c r="LZ61">
        <v>0.88640859999999999</v>
      </c>
      <c r="MA61">
        <v>17.03323</v>
      </c>
      <c r="MB61">
        <v>2.9067570000000001E-5</v>
      </c>
      <c r="MC61">
        <v>9.0250269999999997E-3</v>
      </c>
      <c r="MD61">
        <v>0.8860825</v>
      </c>
      <c r="ME61">
        <v>18.171610000000001</v>
      </c>
      <c r="MF61">
        <v>2.849349E-5</v>
      </c>
      <c r="MG61">
        <v>8.8431020000000003E-3</v>
      </c>
      <c r="MH61">
        <v>0.88568959999999997</v>
      </c>
      <c r="MI61">
        <v>18.91855</v>
      </c>
      <c r="MJ61">
        <v>2.8287230000000001E-5</v>
      </c>
      <c r="MK61">
        <v>8.7820169999999996E-3</v>
      </c>
      <c r="ML61">
        <v>0.88526389999999999</v>
      </c>
      <c r="MM61">
        <v>18.715900000000001</v>
      </c>
      <c r="MN61">
        <v>2.7997079999999999E-5</v>
      </c>
      <c r="MO61">
        <v>8.7019920000000004E-3</v>
      </c>
      <c r="MP61">
        <v>0.88480630000000005</v>
      </c>
      <c r="MQ61">
        <v>18.165790000000001</v>
      </c>
      <c r="MR61">
        <v>2.7442289999999999E-5</v>
      </c>
      <c r="MS61">
        <v>8.5408150000000002E-3</v>
      </c>
      <c r="MT61">
        <v>0.88437909999999997</v>
      </c>
      <c r="MU61">
        <v>17.368829999999999</v>
      </c>
      <c r="MV61">
        <v>2.6662460000000002E-5</v>
      </c>
      <c r="MW61">
        <v>8.3062840000000006E-3</v>
      </c>
      <c r="MX61">
        <v>0.88390990000000003</v>
      </c>
      <c r="MY61">
        <v>16.731110000000001</v>
      </c>
      <c r="MZ61">
        <v>2.5781170000000001E-5</v>
      </c>
      <c r="NA61">
        <v>8.0378640000000005E-3</v>
      </c>
      <c r="NB61">
        <v>0.8834613</v>
      </c>
      <c r="NC61">
        <v>16.42493</v>
      </c>
      <c r="ND61">
        <v>2.4865930000000001E-5</v>
      </c>
      <c r="NE61">
        <v>7.7572980000000001E-3</v>
      </c>
      <c r="NF61">
        <v>0.8834613</v>
      </c>
      <c r="NG61">
        <v>16.42493</v>
      </c>
      <c r="NH61">
        <v>2.4865930000000001E-5</v>
      </c>
      <c r="NI61">
        <v>7.7572980000000001E-3</v>
      </c>
      <c r="NJ61">
        <v>0.8834613</v>
      </c>
      <c r="NK61">
        <v>16.42493</v>
      </c>
      <c r="NL61">
        <v>2.4865930000000001E-5</v>
      </c>
      <c r="NM61">
        <v>7.7572980000000001E-3</v>
      </c>
      <c r="NN61">
        <v>0.8834613</v>
      </c>
      <c r="NO61">
        <v>16.42493</v>
      </c>
      <c r="NP61">
        <v>2.4865930000000001E-5</v>
      </c>
      <c r="NQ61">
        <v>7.7572980000000001E-3</v>
      </c>
      <c r="NR61">
        <v>0.8834613</v>
      </c>
      <c r="NS61">
        <v>16.42493</v>
      </c>
      <c r="NT61">
        <v>2.4865930000000001E-5</v>
      </c>
      <c r="NU61">
        <v>7.7572980000000001E-3</v>
      </c>
      <c r="NV61">
        <v>0.8834613</v>
      </c>
      <c r="NW61">
        <v>16.42493</v>
      </c>
      <c r="NX61">
        <v>2.4865930000000001E-5</v>
      </c>
      <c r="NY61">
        <v>7.7572980000000001E-3</v>
      </c>
      <c r="NZ61">
        <v>0.8834613</v>
      </c>
      <c r="OA61">
        <v>16.42493</v>
      </c>
      <c r="OB61">
        <v>2.4865930000000001E-5</v>
      </c>
      <c r="OC61">
        <v>7.7572980000000001E-3</v>
      </c>
      <c r="OD61">
        <v>0.8834613</v>
      </c>
      <c r="OE61">
        <v>16.42493</v>
      </c>
      <c r="OF61">
        <v>2.4865930000000001E-5</v>
      </c>
      <c r="OG61">
        <v>7.7572980000000001E-3</v>
      </c>
      <c r="OH61">
        <v>0.8834613</v>
      </c>
      <c r="OI61">
        <v>16.42493</v>
      </c>
      <c r="OJ61">
        <v>2.4865930000000001E-5</v>
      </c>
      <c r="OK61">
        <v>7.7572980000000001E-3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0.97492190000000001</v>
      </c>
      <c r="G62">
        <v>15.32719</v>
      </c>
      <c r="H62" s="1">
        <v>2.2490770000000001E-9</v>
      </c>
      <c r="I62" s="1">
        <v>7.6920049999999999E-7</v>
      </c>
      <c r="J62">
        <v>0.97320320000000005</v>
      </c>
      <c r="K62">
        <v>15.608219999999999</v>
      </c>
      <c r="L62">
        <v>4.9029870000000004</v>
      </c>
      <c r="M62">
        <v>1172.529</v>
      </c>
      <c r="N62">
        <v>0.97150550000000002</v>
      </c>
      <c r="O62">
        <v>16.19332</v>
      </c>
      <c r="P62">
        <v>175.41159999999999</v>
      </c>
      <c r="Q62">
        <v>55479.16</v>
      </c>
      <c r="R62">
        <v>0.9697576</v>
      </c>
      <c r="S62">
        <v>16.929729999999999</v>
      </c>
      <c r="T62">
        <v>107.1704</v>
      </c>
      <c r="U62">
        <v>40528.97</v>
      </c>
      <c r="V62">
        <v>0.96799670000000004</v>
      </c>
      <c r="W62">
        <v>17.896830000000001</v>
      </c>
      <c r="X62">
        <v>9.768497</v>
      </c>
      <c r="Y62">
        <v>4171.915</v>
      </c>
      <c r="Z62">
        <v>0.96621889999999999</v>
      </c>
      <c r="AA62">
        <v>18.31174</v>
      </c>
      <c r="AB62">
        <v>0.39141310000000001</v>
      </c>
      <c r="AC62">
        <v>172.26929999999999</v>
      </c>
      <c r="AD62">
        <v>0.96438979999999996</v>
      </c>
      <c r="AE62">
        <v>17.676570000000002</v>
      </c>
      <c r="AF62">
        <v>7.7786620000000001E-2</v>
      </c>
      <c r="AG62">
        <v>27.610289999999999</v>
      </c>
      <c r="AH62">
        <v>0.96253</v>
      </c>
      <c r="AI62">
        <v>16.83766</v>
      </c>
      <c r="AJ62" s="1">
        <v>6.5062460000000003E-2</v>
      </c>
      <c r="AK62">
        <v>22.429950000000002</v>
      </c>
      <c r="AL62">
        <v>0.96063379999999998</v>
      </c>
      <c r="AM62">
        <v>16.091280000000001</v>
      </c>
      <c r="AN62" s="1">
        <v>5.8488209999999999E-2</v>
      </c>
      <c r="AO62">
        <v>20.16215</v>
      </c>
      <c r="AP62">
        <v>0.95820090000000002</v>
      </c>
      <c r="AQ62">
        <v>15.9072</v>
      </c>
      <c r="AR62" s="1">
        <v>5.2731569999999998E-2</v>
      </c>
      <c r="AS62" s="1">
        <v>18.191199999999998</v>
      </c>
      <c r="AT62">
        <v>0.95432939999999999</v>
      </c>
      <c r="AU62">
        <v>16.211279999999999</v>
      </c>
      <c r="AV62" s="1">
        <v>4.867498E-2</v>
      </c>
      <c r="AW62" s="1">
        <v>16.761620000000001</v>
      </c>
      <c r="AX62">
        <v>0.94866209999999995</v>
      </c>
      <c r="AY62">
        <v>16.885400000000001</v>
      </c>
      <c r="AZ62" s="1">
        <v>5.0620909999999998E-2</v>
      </c>
      <c r="BA62" s="1">
        <v>17.35079</v>
      </c>
      <c r="BB62">
        <v>0.94236920000000002</v>
      </c>
      <c r="BC62">
        <v>17.746829999999999</v>
      </c>
      <c r="BD62" s="1">
        <v>5.3933149999999999E-2</v>
      </c>
      <c r="BE62" s="1">
        <v>18.62105</v>
      </c>
      <c r="BF62">
        <v>0.93575330000000001</v>
      </c>
      <c r="BG62">
        <v>18.104430000000001</v>
      </c>
      <c r="BH62" s="1">
        <v>5.2937669999999999E-2</v>
      </c>
      <c r="BI62" s="1">
        <v>18.45185</v>
      </c>
      <c r="BJ62">
        <v>0.92882019999999998</v>
      </c>
      <c r="BK62">
        <v>17.64659</v>
      </c>
      <c r="BL62" s="1">
        <v>4.9031569999999997E-2</v>
      </c>
      <c r="BM62" s="1">
        <v>17.217089999999999</v>
      </c>
      <c r="BN62">
        <v>0.92170669999999999</v>
      </c>
      <c r="BO62">
        <v>16.921279999999999</v>
      </c>
      <c r="BP62" s="1">
        <v>4.3987110000000003E-2</v>
      </c>
      <c r="BQ62" s="1">
        <v>15.541740000000001</v>
      </c>
      <c r="BR62">
        <v>0.91452299999999997</v>
      </c>
      <c r="BS62">
        <v>16.193339999999999</v>
      </c>
      <c r="BT62" s="1">
        <v>3.8865589999999998E-2</v>
      </c>
      <c r="BU62" s="1">
        <v>13.802009999999999</v>
      </c>
      <c r="BV62">
        <v>0.90711710000000001</v>
      </c>
      <c r="BW62">
        <v>15.62255</v>
      </c>
      <c r="BX62" s="1">
        <v>3.4352840000000003E-2</v>
      </c>
      <c r="BY62" s="1">
        <v>12.253970000000001</v>
      </c>
      <c r="BZ62">
        <v>0.89976739999999999</v>
      </c>
      <c r="CA62">
        <v>15.723890000000001</v>
      </c>
      <c r="CB62" s="1">
        <v>3.026554E-2</v>
      </c>
      <c r="CC62" s="1">
        <v>10.848890000000001</v>
      </c>
      <c r="CD62">
        <v>0.89221660000000003</v>
      </c>
      <c r="CE62">
        <v>16.085640000000001</v>
      </c>
      <c r="CF62" s="1">
        <v>2.6647199999999999E-2</v>
      </c>
      <c r="CG62" s="1">
        <v>9.5952680000000008</v>
      </c>
      <c r="CH62">
        <v>0.88461270000000003</v>
      </c>
      <c r="CI62">
        <v>16.4543</v>
      </c>
      <c r="CJ62" s="1">
        <v>2.3396219999999999E-2</v>
      </c>
      <c r="CK62" s="1">
        <v>8.4689549999999993</v>
      </c>
      <c r="CL62">
        <v>0.87664869999999995</v>
      </c>
      <c r="CM62">
        <v>16.484749999999998</v>
      </c>
      <c r="CN62" s="1">
        <v>2.0479649999999999E-2</v>
      </c>
      <c r="CO62" s="1">
        <v>7.451136</v>
      </c>
      <c r="CP62">
        <v>0.86853469999999999</v>
      </c>
      <c r="CQ62">
        <v>16.346879999999999</v>
      </c>
      <c r="CR62" s="1">
        <v>1.7946790000000001E-2</v>
      </c>
      <c r="CS62" s="1">
        <v>6.5634980000000001</v>
      </c>
      <c r="CT62">
        <v>0.86074949999999995</v>
      </c>
      <c r="CU62">
        <v>15.915900000000001</v>
      </c>
      <c r="CV62" s="1">
        <v>1.5705090000000001E-2</v>
      </c>
      <c r="CW62" s="1">
        <v>5.7712450000000004</v>
      </c>
      <c r="CX62">
        <v>0.85279340000000003</v>
      </c>
      <c r="CY62">
        <v>15.2384</v>
      </c>
      <c r="CZ62" s="1">
        <v>1.3714809999999999E-2</v>
      </c>
      <c r="DA62" s="1">
        <v>5.06203</v>
      </c>
      <c r="DB62">
        <v>0.84484930000000003</v>
      </c>
      <c r="DC62">
        <v>14.72241</v>
      </c>
      <c r="DD62" s="1">
        <v>1.2012119999999999E-2</v>
      </c>
      <c r="DE62" s="1">
        <v>4.4490439999999998</v>
      </c>
      <c r="DF62">
        <v>0.83675049999999995</v>
      </c>
      <c r="DG62">
        <v>14.86426</v>
      </c>
      <c r="DH62" s="1">
        <v>1.057932E-2</v>
      </c>
      <c r="DI62" s="1">
        <v>3.932709</v>
      </c>
      <c r="DJ62">
        <v>0.82877940000000005</v>
      </c>
      <c r="DK62">
        <v>15.286490000000001</v>
      </c>
      <c r="DL62" s="1">
        <v>9.2431409999999999E-3</v>
      </c>
      <c r="DM62" s="1">
        <v>3.4527899999999998</v>
      </c>
      <c r="DN62">
        <v>0.82071269999999996</v>
      </c>
      <c r="DO62">
        <v>15.841760000000001</v>
      </c>
      <c r="DP62" s="1">
        <v>8.0326029999999993E-3</v>
      </c>
      <c r="DQ62" s="1">
        <v>3.01444</v>
      </c>
      <c r="DR62">
        <v>0.81232769999999999</v>
      </c>
      <c r="DS62">
        <v>15.990119999999999</v>
      </c>
      <c r="DT62" s="1">
        <v>6.9693079999999996E-3</v>
      </c>
      <c r="DU62" s="1">
        <v>2.6279159999999999</v>
      </c>
      <c r="DV62">
        <v>0.80387120000000001</v>
      </c>
      <c r="DW62">
        <v>15.8653</v>
      </c>
      <c r="DX62" s="1">
        <v>6.0524979999999999E-3</v>
      </c>
      <c r="DY62" s="1">
        <v>2.2927240000000002</v>
      </c>
      <c r="DZ62">
        <v>0.79546830000000002</v>
      </c>
      <c r="EA62">
        <v>15.70246</v>
      </c>
      <c r="EB62" s="1">
        <v>5.2453090000000001E-3</v>
      </c>
      <c r="EC62" s="1">
        <v>1.9954419999999999</v>
      </c>
      <c r="ED62">
        <v>0.78733509999999995</v>
      </c>
      <c r="EE62">
        <v>15.31874</v>
      </c>
      <c r="EF62" s="1">
        <v>4.5335159999999996E-3</v>
      </c>
      <c r="EG62" s="1">
        <v>1.7309909999999999</v>
      </c>
      <c r="EH62">
        <v>0.77973720000000002</v>
      </c>
      <c r="EI62">
        <v>15.316380000000001</v>
      </c>
      <c r="EJ62" s="1">
        <v>3.9233389999999996E-3</v>
      </c>
      <c r="EK62" s="1">
        <v>1.501849</v>
      </c>
      <c r="EL62">
        <v>0.77282660000000003</v>
      </c>
      <c r="EM62">
        <v>15.5425</v>
      </c>
      <c r="EN62" s="1">
        <v>3.4068470000000002E-3</v>
      </c>
      <c r="EO62" s="1">
        <v>1.308969</v>
      </c>
      <c r="EP62">
        <v>0.76631269999999996</v>
      </c>
      <c r="EQ62">
        <v>15.820360000000001</v>
      </c>
      <c r="ER62" s="1">
        <v>2.932104E-3</v>
      </c>
      <c r="ES62" s="1">
        <v>1.1324419999999999</v>
      </c>
      <c r="ET62">
        <v>0.75996609999999998</v>
      </c>
      <c r="EU62">
        <v>16.518999999999998</v>
      </c>
      <c r="EV62" s="1">
        <v>2.4302170000000001E-3</v>
      </c>
      <c r="EW62" s="1">
        <v>0.94527410000000001</v>
      </c>
      <c r="EX62">
        <v>0.75430850000000005</v>
      </c>
      <c r="EY62">
        <v>17.017849999999999</v>
      </c>
      <c r="EZ62" s="1">
        <v>1.9421659999999999E-3</v>
      </c>
      <c r="FA62" s="1">
        <v>0.75891359999999997</v>
      </c>
      <c r="FB62">
        <v>0.74888279999999996</v>
      </c>
      <c r="FC62">
        <v>16.688269999999999</v>
      </c>
      <c r="FD62" s="1">
        <v>1.5594980000000001E-3</v>
      </c>
      <c r="FE62" s="1">
        <v>0.61009910000000001</v>
      </c>
      <c r="FF62">
        <v>0.74360899999999996</v>
      </c>
      <c r="FG62">
        <v>16.056899999999999</v>
      </c>
      <c r="FH62" s="1">
        <v>1.284292E-3</v>
      </c>
      <c r="FI62" s="1">
        <v>0.50258009999999997</v>
      </c>
      <c r="FJ62">
        <v>0.73820759999999996</v>
      </c>
      <c r="FK62">
        <v>15.423159999999999</v>
      </c>
      <c r="FL62" s="1">
        <v>1.08388E-3</v>
      </c>
      <c r="FM62" s="1">
        <v>0.42435309999999998</v>
      </c>
      <c r="FN62">
        <v>0.73300220000000005</v>
      </c>
      <c r="FO62">
        <v>15.54701</v>
      </c>
      <c r="FP62" s="1">
        <v>9.3378210000000001E-4</v>
      </c>
      <c r="FQ62" s="1">
        <v>0.36585119999999999</v>
      </c>
      <c r="FR62">
        <v>0.72890410000000005</v>
      </c>
      <c r="FS62">
        <v>15.964399999999999</v>
      </c>
      <c r="FT62" s="1">
        <v>8.1914770000000002E-4</v>
      </c>
      <c r="FU62" s="1">
        <v>0.32086150000000002</v>
      </c>
      <c r="FV62">
        <v>0.72609889999999999</v>
      </c>
      <c r="FW62">
        <v>16.470829999999999</v>
      </c>
      <c r="FX62" s="1">
        <v>7.2411350000000003E-4</v>
      </c>
      <c r="FY62" s="1">
        <v>0.28393279999999999</v>
      </c>
      <c r="FZ62">
        <v>0.72427859999999999</v>
      </c>
      <c r="GA62">
        <v>17.210149999999999</v>
      </c>
      <c r="GB62" s="1">
        <v>6.0360220000000003E-4</v>
      </c>
      <c r="GC62" s="1">
        <v>0.23795920000000001</v>
      </c>
      <c r="GD62">
        <v>0.72311309999999995</v>
      </c>
      <c r="GE62">
        <v>17.5779</v>
      </c>
      <c r="GF62" s="1">
        <v>4.5897970000000001E-4</v>
      </c>
      <c r="GG62" s="1">
        <v>0.1816623</v>
      </c>
      <c r="GH62">
        <v>0.72227229999999998</v>
      </c>
      <c r="GI62">
        <v>17.316490000000002</v>
      </c>
      <c r="GJ62" s="1">
        <v>3.3699780000000001E-4</v>
      </c>
      <c r="GK62" s="1">
        <v>0.1331203</v>
      </c>
      <c r="GL62">
        <v>0.72155670000000005</v>
      </c>
      <c r="GM62">
        <v>16.805720000000001</v>
      </c>
      <c r="GN62" s="1">
        <v>2.5687060000000001E-4</v>
      </c>
      <c r="GO62" s="1">
        <v>0.1008</v>
      </c>
      <c r="GP62">
        <v>0.72089230000000004</v>
      </c>
      <c r="GQ62">
        <v>16.086939999999998</v>
      </c>
      <c r="GR62" s="1">
        <v>2.0928280000000001E-4</v>
      </c>
      <c r="GS62" s="1">
        <v>8.1522899999999995E-2</v>
      </c>
      <c r="GT62">
        <v>0.72030910000000004</v>
      </c>
      <c r="GU62">
        <v>16.001539999999999</v>
      </c>
      <c r="GV62" s="1">
        <v>1.8074599999999999E-4</v>
      </c>
      <c r="GW62" s="1">
        <v>6.9956889999999994E-2</v>
      </c>
      <c r="GX62">
        <v>0.71984119999999996</v>
      </c>
      <c r="GY62">
        <v>16.1313</v>
      </c>
      <c r="GZ62" s="1">
        <v>1.6219180000000001E-4</v>
      </c>
      <c r="HA62" s="1">
        <v>6.2471930000000002E-2</v>
      </c>
      <c r="HB62">
        <v>0.71956010000000004</v>
      </c>
      <c r="HC62">
        <v>16.45768</v>
      </c>
      <c r="HD62" s="1">
        <v>1.4840529999999999E-4</v>
      </c>
      <c r="HE62" s="1">
        <v>5.6957010000000002E-2</v>
      </c>
      <c r="HF62">
        <v>0.71942269999999997</v>
      </c>
      <c r="HG62">
        <v>17.03858</v>
      </c>
      <c r="HH62" s="1">
        <v>1.3465769999999999E-4</v>
      </c>
      <c r="HI62" s="1">
        <v>5.1596499999999997E-2</v>
      </c>
      <c r="HJ62">
        <v>0.7193676</v>
      </c>
      <c r="HK62">
        <v>17.399270000000001</v>
      </c>
      <c r="HL62" s="1">
        <v>1.1970519999999999E-4</v>
      </c>
      <c r="HM62" s="1">
        <v>4.5769280000000002E-2</v>
      </c>
      <c r="HN62">
        <v>0.71934279999999995</v>
      </c>
      <c r="HO62">
        <v>17.135059999999999</v>
      </c>
      <c r="HP62" s="1">
        <v>1.066311E-4</v>
      </c>
      <c r="HQ62" s="1">
        <v>4.0607249999999998E-2</v>
      </c>
      <c r="HR62">
        <v>0.71935510000000003</v>
      </c>
      <c r="HS62">
        <v>16.568519999999999</v>
      </c>
      <c r="HT62">
        <v>9.6896950000000001E-5</v>
      </c>
      <c r="HU62" s="1">
        <v>3.6717449999999999E-2</v>
      </c>
      <c r="HV62">
        <v>0.71935099999999996</v>
      </c>
      <c r="HW62">
        <v>15.78689</v>
      </c>
      <c r="HX62">
        <v>8.9826669999999996E-5</v>
      </c>
      <c r="HY62" s="1">
        <v>3.3878999999999999E-2</v>
      </c>
      <c r="HZ62">
        <v>0.719418</v>
      </c>
      <c r="IA62">
        <v>15.50334</v>
      </c>
      <c r="IB62">
        <v>8.4362869999999996E-5</v>
      </c>
      <c r="IC62" s="1">
        <v>3.1691940000000002E-2</v>
      </c>
      <c r="ID62">
        <v>0.71973019999999999</v>
      </c>
      <c r="IE62">
        <v>14.78318</v>
      </c>
      <c r="IF62">
        <v>7.9816730000000007E-5</v>
      </c>
      <c r="IG62" s="1">
        <v>2.9873179999999999E-2</v>
      </c>
      <c r="IH62">
        <v>0.72028300000000001</v>
      </c>
      <c r="II62">
        <v>14.78496</v>
      </c>
      <c r="IJ62">
        <v>7.5290570000000005E-5</v>
      </c>
      <c r="IK62" s="1">
        <v>2.8112910000000001E-2</v>
      </c>
      <c r="IL62">
        <v>0.72107310000000002</v>
      </c>
      <c r="IM62">
        <v>15.412890000000001</v>
      </c>
      <c r="IN62">
        <v>6.8234080000000003E-5</v>
      </c>
      <c r="IO62" s="1">
        <v>2.5493660000000001E-2</v>
      </c>
      <c r="IP62">
        <v>0.72199749999999996</v>
      </c>
      <c r="IQ62">
        <v>15.8185</v>
      </c>
      <c r="IR62">
        <v>5.8396020000000003E-5</v>
      </c>
      <c r="IS62">
        <v>2.181688E-2</v>
      </c>
      <c r="IT62">
        <v>0.72297599999999995</v>
      </c>
      <c r="IU62">
        <v>15.690569999999999</v>
      </c>
      <c r="IV62">
        <v>4.9463150000000001E-5</v>
      </c>
      <c r="IW62">
        <v>1.8403659999999999E-2</v>
      </c>
      <c r="IX62">
        <v>0.72397279999999997</v>
      </c>
      <c r="IY62">
        <v>15.32122</v>
      </c>
      <c r="IZ62">
        <v>4.3356329999999999E-5</v>
      </c>
      <c r="JA62">
        <v>1.6034909999999999E-2</v>
      </c>
      <c r="JB62">
        <v>0.72499530000000001</v>
      </c>
      <c r="JC62">
        <v>15.060129999999999</v>
      </c>
      <c r="JD62">
        <v>3.9601370000000001E-5</v>
      </c>
      <c r="JE62">
        <v>1.456549E-2</v>
      </c>
      <c r="JF62">
        <v>0.72588229999999998</v>
      </c>
      <c r="JG62">
        <v>15.61162</v>
      </c>
      <c r="JH62">
        <v>3.71799E-5</v>
      </c>
      <c r="JI62">
        <v>1.3621309999999999E-2</v>
      </c>
      <c r="JJ62">
        <v>0.72649609999999998</v>
      </c>
      <c r="JK62">
        <v>16.341000000000001</v>
      </c>
      <c r="JL62">
        <v>3.5402889999999999E-5</v>
      </c>
      <c r="JM62">
        <v>1.293358E-2</v>
      </c>
      <c r="JN62">
        <v>0.72675710000000004</v>
      </c>
      <c r="JO62">
        <v>17.133559999999999</v>
      </c>
      <c r="JP62">
        <v>3.4596659999999998E-5</v>
      </c>
      <c r="JQ62">
        <v>1.2580630000000001E-2</v>
      </c>
      <c r="JR62">
        <v>0.72673209999999999</v>
      </c>
      <c r="JS62">
        <v>18.139939999999999</v>
      </c>
      <c r="JT62">
        <v>3.6923450000000003E-5</v>
      </c>
      <c r="JU62">
        <v>1.3316700000000001E-2</v>
      </c>
      <c r="JV62">
        <v>0.72655360000000002</v>
      </c>
      <c r="JW62">
        <v>18.71705</v>
      </c>
      <c r="JX62">
        <v>4.2237960000000002E-5</v>
      </c>
      <c r="JY62">
        <v>1.519803E-2</v>
      </c>
      <c r="JZ62">
        <v>0.72624560000000005</v>
      </c>
      <c r="KA62">
        <v>18.535520000000002</v>
      </c>
      <c r="KB62">
        <v>4.6900020000000003E-5</v>
      </c>
      <c r="KC62">
        <v>1.6936420000000001E-2</v>
      </c>
      <c r="KD62">
        <v>0.72594579999999997</v>
      </c>
      <c r="KE62">
        <v>17.98864</v>
      </c>
      <c r="KF62">
        <v>4.9094229999999997E-5</v>
      </c>
      <c r="KG62">
        <v>1.7797730000000001E-2</v>
      </c>
      <c r="KH62">
        <v>0.72558579999999995</v>
      </c>
      <c r="KI62">
        <v>17.10012</v>
      </c>
      <c r="KJ62">
        <v>4.9254259999999998E-5</v>
      </c>
      <c r="KK62">
        <v>1.789992E-2</v>
      </c>
      <c r="KL62">
        <v>0.72527059999999999</v>
      </c>
      <c r="KM62">
        <v>16.499949999999998</v>
      </c>
      <c r="KN62">
        <v>4.8256929999999997E-5</v>
      </c>
      <c r="KO62">
        <v>1.756367E-2</v>
      </c>
      <c r="KP62">
        <v>0.72502699999999998</v>
      </c>
      <c r="KQ62">
        <v>16.04609</v>
      </c>
      <c r="KR62">
        <v>4.6724690000000003E-5</v>
      </c>
      <c r="KS62">
        <v>1.702E-2</v>
      </c>
      <c r="KT62">
        <v>0.72487710000000005</v>
      </c>
      <c r="KU62">
        <v>15.61388</v>
      </c>
      <c r="KV62">
        <v>4.4855999999999999E-5</v>
      </c>
      <c r="KW62">
        <v>1.6354110000000002E-2</v>
      </c>
      <c r="KX62">
        <v>0.72481079999999998</v>
      </c>
      <c r="KY62">
        <v>15.673400000000001</v>
      </c>
      <c r="KZ62">
        <v>4.2434549999999998E-5</v>
      </c>
      <c r="LA62">
        <v>1.5493E-2</v>
      </c>
      <c r="LB62">
        <v>0.72474660000000002</v>
      </c>
      <c r="LC62">
        <v>15.78796</v>
      </c>
      <c r="LD62">
        <v>3.9539229999999998E-5</v>
      </c>
      <c r="LE62">
        <v>1.4450940000000001E-2</v>
      </c>
      <c r="LF62">
        <v>0.72474490000000003</v>
      </c>
      <c r="LG62">
        <v>15.72133</v>
      </c>
      <c r="LH62">
        <v>3.6853739999999999E-5</v>
      </c>
      <c r="LI62">
        <v>1.346755E-2</v>
      </c>
      <c r="LJ62">
        <v>0.72476700000000005</v>
      </c>
      <c r="LK62">
        <v>15.390610000000001</v>
      </c>
      <c r="LL62">
        <v>3.4707160000000003E-5</v>
      </c>
      <c r="LM62">
        <v>1.2677310000000001E-2</v>
      </c>
      <c r="LN62">
        <v>0.72474249999999996</v>
      </c>
      <c r="LO62">
        <v>14.9559</v>
      </c>
      <c r="LP62">
        <v>3.2989169999999997E-5</v>
      </c>
      <c r="LQ62">
        <v>1.2046889999999999E-2</v>
      </c>
      <c r="LR62">
        <v>0.72472009999999998</v>
      </c>
      <c r="LS62">
        <v>15.279</v>
      </c>
      <c r="LT62">
        <v>3.1543359999999997E-5</v>
      </c>
      <c r="LU62">
        <v>1.1519700000000001E-2</v>
      </c>
      <c r="LV62">
        <v>0.72463359999999999</v>
      </c>
      <c r="LW62">
        <v>16.018370000000001</v>
      </c>
      <c r="LX62">
        <v>3.0261010000000001E-5</v>
      </c>
      <c r="LY62">
        <v>1.105545E-2</v>
      </c>
      <c r="LZ62">
        <v>0.72446080000000002</v>
      </c>
      <c r="MA62">
        <v>17.052340000000001</v>
      </c>
      <c r="MB62">
        <v>2.9174149999999999E-5</v>
      </c>
      <c r="MC62">
        <v>1.0659160000000001E-2</v>
      </c>
      <c r="MD62">
        <v>0.72417909999999996</v>
      </c>
      <c r="ME62">
        <v>18.159289999999999</v>
      </c>
      <c r="MF62">
        <v>2.8534889999999999E-5</v>
      </c>
      <c r="MG62">
        <v>1.041925E-2</v>
      </c>
      <c r="MH62">
        <v>0.7238947</v>
      </c>
      <c r="MI62">
        <v>18.89903</v>
      </c>
      <c r="MJ62">
        <v>2.8306519999999999E-5</v>
      </c>
      <c r="MK62">
        <v>1.033618E-2</v>
      </c>
      <c r="ML62">
        <v>0.72356779999999998</v>
      </c>
      <c r="MM62">
        <v>18.739660000000001</v>
      </c>
      <c r="MN62">
        <v>2.8040669999999999E-5</v>
      </c>
      <c r="MO62">
        <v>1.0250179999999999E-2</v>
      </c>
      <c r="MP62">
        <v>0.72323479999999996</v>
      </c>
      <c r="MQ62">
        <v>18.227150000000002</v>
      </c>
      <c r="MR62">
        <v>2.7518669999999999E-5</v>
      </c>
      <c r="MS62">
        <v>1.007284E-2</v>
      </c>
      <c r="MT62">
        <v>0.72289119999999996</v>
      </c>
      <c r="MU62">
        <v>17.48359</v>
      </c>
      <c r="MV62">
        <v>2.6761250000000001E-5</v>
      </c>
      <c r="MW62">
        <v>9.8056029999999995E-3</v>
      </c>
      <c r="MX62">
        <v>0.72254019999999997</v>
      </c>
      <c r="MY62">
        <v>16.87865</v>
      </c>
      <c r="MZ62">
        <v>2.588698E-5</v>
      </c>
      <c r="NA62">
        <v>9.4923330000000004E-3</v>
      </c>
      <c r="NB62">
        <v>0.7222075</v>
      </c>
      <c r="NC62">
        <v>16.568519999999999</v>
      </c>
      <c r="ND62">
        <v>2.4974829999999999E-5</v>
      </c>
      <c r="NE62">
        <v>9.1630919999999994E-3</v>
      </c>
      <c r="NF62">
        <v>0.7222075</v>
      </c>
      <c r="NG62">
        <v>16.568519999999999</v>
      </c>
      <c r="NH62">
        <v>2.4974829999999999E-5</v>
      </c>
      <c r="NI62">
        <v>9.1630919999999994E-3</v>
      </c>
      <c r="NJ62">
        <v>0.7222075</v>
      </c>
      <c r="NK62">
        <v>16.568519999999999</v>
      </c>
      <c r="NL62">
        <v>2.4974829999999999E-5</v>
      </c>
      <c r="NM62">
        <v>9.1630919999999994E-3</v>
      </c>
      <c r="NN62">
        <v>0.7222075</v>
      </c>
      <c r="NO62">
        <v>16.568519999999999</v>
      </c>
      <c r="NP62">
        <v>2.4974829999999999E-5</v>
      </c>
      <c r="NQ62">
        <v>9.1630919999999994E-3</v>
      </c>
      <c r="NR62">
        <v>0.7222075</v>
      </c>
      <c r="NS62">
        <v>16.568519999999999</v>
      </c>
      <c r="NT62">
        <v>2.4974829999999999E-5</v>
      </c>
      <c r="NU62">
        <v>9.1630919999999994E-3</v>
      </c>
      <c r="NV62">
        <v>0.7222075</v>
      </c>
      <c r="NW62">
        <v>16.568519999999999</v>
      </c>
      <c r="NX62">
        <v>2.4974829999999999E-5</v>
      </c>
      <c r="NY62">
        <v>9.1630919999999994E-3</v>
      </c>
      <c r="NZ62">
        <v>0.7222075</v>
      </c>
      <c r="OA62">
        <v>16.568519999999999</v>
      </c>
      <c r="OB62">
        <v>2.4974829999999999E-5</v>
      </c>
      <c r="OC62">
        <v>9.1630919999999994E-3</v>
      </c>
      <c r="OD62">
        <v>0.7222075</v>
      </c>
      <c r="OE62">
        <v>16.568519999999999</v>
      </c>
      <c r="OF62">
        <v>2.4974829999999999E-5</v>
      </c>
      <c r="OG62">
        <v>9.1630919999999994E-3</v>
      </c>
      <c r="OH62">
        <v>0.7222075</v>
      </c>
      <c r="OI62">
        <v>16.568519999999999</v>
      </c>
      <c r="OJ62">
        <v>2.4974829999999999E-5</v>
      </c>
      <c r="OK62">
        <v>9.1630919999999994E-3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0.67568399999999995</v>
      </c>
      <c r="G63">
        <v>15.36459</v>
      </c>
      <c r="H63" s="1">
        <v>3.8000900000000001E-10</v>
      </c>
      <c r="I63" s="1">
        <v>1.2998640000000001E-7</v>
      </c>
      <c r="J63">
        <v>0.67543450000000005</v>
      </c>
      <c r="K63">
        <v>15.62481</v>
      </c>
      <c r="L63">
        <v>2.2924820000000001</v>
      </c>
      <c r="M63">
        <v>608.09749999999997</v>
      </c>
      <c r="N63">
        <v>0.67524729999999999</v>
      </c>
      <c r="O63">
        <v>16.188410000000001</v>
      </c>
      <c r="P63">
        <v>151.8571</v>
      </c>
      <c r="Q63">
        <v>48586.92</v>
      </c>
      <c r="R63">
        <v>0.67502280000000003</v>
      </c>
      <c r="S63">
        <v>16.915220000000001</v>
      </c>
      <c r="T63">
        <v>127.8797</v>
      </c>
      <c r="U63">
        <v>46271.17</v>
      </c>
      <c r="V63">
        <v>0.67481080000000004</v>
      </c>
      <c r="W63">
        <v>17.867049999999999</v>
      </c>
      <c r="X63">
        <v>14.32962</v>
      </c>
      <c r="Y63">
        <v>5621.8779999999997</v>
      </c>
      <c r="Z63">
        <v>0.67459159999999996</v>
      </c>
      <c r="AA63">
        <v>18.314800000000002</v>
      </c>
      <c r="AB63">
        <v>0.60767150000000003</v>
      </c>
      <c r="AC63">
        <v>245.91319999999999</v>
      </c>
      <c r="AD63">
        <v>0.67434959999999999</v>
      </c>
      <c r="AE63">
        <v>17.741140000000001</v>
      </c>
      <c r="AF63">
        <v>8.3434339999999996E-2</v>
      </c>
      <c r="AG63">
        <v>29.58625</v>
      </c>
      <c r="AH63">
        <v>0.67411319999999997</v>
      </c>
      <c r="AI63">
        <v>16.89791</v>
      </c>
      <c r="AJ63" s="1">
        <v>6.5933710000000006E-2</v>
      </c>
      <c r="AK63">
        <v>22.710840000000001</v>
      </c>
      <c r="AL63">
        <v>0.67390669999999997</v>
      </c>
      <c r="AM63">
        <v>16.167120000000001</v>
      </c>
      <c r="AN63" s="1">
        <v>5.920566E-2</v>
      </c>
      <c r="AO63">
        <v>20.394729999999999</v>
      </c>
      <c r="AP63">
        <v>0.67343430000000004</v>
      </c>
      <c r="AQ63">
        <v>15.96682</v>
      </c>
      <c r="AR63" s="1">
        <v>5.3359549999999999E-2</v>
      </c>
      <c r="AS63" s="1">
        <v>18.398700000000002</v>
      </c>
      <c r="AT63">
        <v>0.67232860000000005</v>
      </c>
      <c r="AU63">
        <v>16.231850000000001</v>
      </c>
      <c r="AV63" s="1">
        <v>4.891061E-2</v>
      </c>
      <c r="AW63" s="1">
        <v>16.867170000000002</v>
      </c>
      <c r="AX63">
        <v>0.67050270000000001</v>
      </c>
      <c r="AY63">
        <v>16.870640000000002</v>
      </c>
      <c r="AZ63" s="1">
        <v>5.010916E-2</v>
      </c>
      <c r="BA63" s="1">
        <v>17.244129999999998</v>
      </c>
      <c r="BB63">
        <v>0.66834020000000005</v>
      </c>
      <c r="BC63">
        <v>17.717279999999999</v>
      </c>
      <c r="BD63" s="1">
        <v>5.3690359999999999E-2</v>
      </c>
      <c r="BE63" s="1">
        <v>18.585509999999999</v>
      </c>
      <c r="BF63">
        <v>0.66608630000000002</v>
      </c>
      <c r="BG63">
        <v>18.104189999999999</v>
      </c>
      <c r="BH63" s="1">
        <v>5.3197849999999998E-2</v>
      </c>
      <c r="BI63" s="1">
        <v>18.569120000000002</v>
      </c>
      <c r="BJ63">
        <v>0.66379940000000004</v>
      </c>
      <c r="BK63">
        <v>17.69849</v>
      </c>
      <c r="BL63" s="1">
        <v>4.953486E-2</v>
      </c>
      <c r="BM63" s="1">
        <v>17.411719999999999</v>
      </c>
      <c r="BN63">
        <v>0.6615799</v>
      </c>
      <c r="BO63">
        <v>16.984549999999999</v>
      </c>
      <c r="BP63" s="1">
        <v>4.4578779999999998E-2</v>
      </c>
      <c r="BQ63" s="1">
        <v>15.765549999999999</v>
      </c>
      <c r="BR63">
        <v>0.65947480000000003</v>
      </c>
      <c r="BS63">
        <v>16.262899999999998</v>
      </c>
      <c r="BT63" s="1">
        <v>3.9429470000000001E-2</v>
      </c>
      <c r="BU63" s="1">
        <v>14.019399999999999</v>
      </c>
      <c r="BV63">
        <v>0.65734959999999998</v>
      </c>
      <c r="BW63">
        <v>15.68946</v>
      </c>
      <c r="BX63" s="1">
        <v>3.4839479999999999E-2</v>
      </c>
      <c r="BY63" s="1">
        <v>12.448309999999999</v>
      </c>
      <c r="BZ63">
        <v>0.65538980000000002</v>
      </c>
      <c r="CA63">
        <v>15.74987</v>
      </c>
      <c r="CB63" s="1">
        <v>3.072043E-2</v>
      </c>
      <c r="CC63" s="1">
        <v>11.03412</v>
      </c>
      <c r="CD63">
        <v>0.65335949999999998</v>
      </c>
      <c r="CE63">
        <v>16.088950000000001</v>
      </c>
      <c r="CF63" s="1">
        <v>2.704167E-2</v>
      </c>
      <c r="CG63" s="1">
        <v>9.7620009999999997</v>
      </c>
      <c r="CH63">
        <v>0.65125350000000004</v>
      </c>
      <c r="CI63">
        <v>16.442519999999998</v>
      </c>
      <c r="CJ63" s="1">
        <v>2.3761419999999998E-2</v>
      </c>
      <c r="CK63" s="1">
        <v>8.6255749999999995</v>
      </c>
      <c r="CL63">
        <v>0.64895440000000004</v>
      </c>
      <c r="CM63">
        <v>16.484760000000001</v>
      </c>
      <c r="CN63" s="1">
        <v>2.079895E-2</v>
      </c>
      <c r="CO63" s="1">
        <v>7.5929099999999998</v>
      </c>
      <c r="CP63">
        <v>0.64667390000000002</v>
      </c>
      <c r="CQ63">
        <v>16.356110000000001</v>
      </c>
      <c r="CR63" s="1">
        <v>1.8227779999999999E-2</v>
      </c>
      <c r="CS63" s="1">
        <v>6.6920130000000002</v>
      </c>
      <c r="CT63">
        <v>0.64474370000000003</v>
      </c>
      <c r="CU63">
        <v>15.95778</v>
      </c>
      <c r="CV63" s="1">
        <v>1.5958159999999999E-2</v>
      </c>
      <c r="CW63" s="1">
        <v>5.8891410000000004</v>
      </c>
      <c r="CX63">
        <v>0.6429298</v>
      </c>
      <c r="CY63">
        <v>15.291180000000001</v>
      </c>
      <c r="CZ63" s="1">
        <v>1.393804E-2</v>
      </c>
      <c r="DA63" s="1">
        <v>5.1683510000000004</v>
      </c>
      <c r="DB63">
        <v>0.64127330000000005</v>
      </c>
      <c r="DC63">
        <v>14.769130000000001</v>
      </c>
      <c r="DD63" s="1">
        <v>1.220108E-2</v>
      </c>
      <c r="DE63" s="1">
        <v>4.542675</v>
      </c>
      <c r="DF63">
        <v>0.63967819999999997</v>
      </c>
      <c r="DG63">
        <v>14.8775</v>
      </c>
      <c r="DH63" s="1">
        <v>1.0743559999999999E-2</v>
      </c>
      <c r="DI63" s="1">
        <v>4.0164099999999996</v>
      </c>
      <c r="DJ63">
        <v>0.63752030000000004</v>
      </c>
      <c r="DK63">
        <v>15.29105</v>
      </c>
      <c r="DL63" s="1">
        <v>9.4001840000000007E-3</v>
      </c>
      <c r="DM63" s="1">
        <v>3.5325009999999999</v>
      </c>
      <c r="DN63">
        <v>0.63495619999999997</v>
      </c>
      <c r="DO63">
        <v>15.836180000000001</v>
      </c>
      <c r="DP63" s="1">
        <v>8.1711679999999995E-3</v>
      </c>
      <c r="DQ63" s="1">
        <v>3.086544</v>
      </c>
      <c r="DR63">
        <v>0.63227370000000005</v>
      </c>
      <c r="DS63">
        <v>15.980040000000001</v>
      </c>
      <c r="DT63" s="1">
        <v>7.0914639999999996E-3</v>
      </c>
      <c r="DU63" s="1">
        <v>2.6928730000000001</v>
      </c>
      <c r="DV63">
        <v>0.62977030000000001</v>
      </c>
      <c r="DW63">
        <v>15.859640000000001</v>
      </c>
      <c r="DX63" s="1">
        <v>6.1586619999999996E-3</v>
      </c>
      <c r="DY63" s="1">
        <v>2.3503690000000002</v>
      </c>
      <c r="DZ63">
        <v>0.62782910000000003</v>
      </c>
      <c r="EA63">
        <v>15.711690000000001</v>
      </c>
      <c r="EB63" s="1">
        <v>5.3403770000000003E-3</v>
      </c>
      <c r="EC63" s="1">
        <v>2.0471300000000001</v>
      </c>
      <c r="ED63">
        <v>0.62632319999999997</v>
      </c>
      <c r="EE63">
        <v>15.36284</v>
      </c>
      <c r="EF63" s="1">
        <v>4.6173840000000004E-3</v>
      </c>
      <c r="EG63" s="1">
        <v>1.777034</v>
      </c>
      <c r="EH63">
        <v>0.62537659999999995</v>
      </c>
      <c r="EI63">
        <v>15.367419999999999</v>
      </c>
      <c r="EJ63" s="1">
        <v>3.9948329999999997E-3</v>
      </c>
      <c r="EK63" s="1">
        <v>1.5421370000000001</v>
      </c>
      <c r="EL63">
        <v>0.62273840000000003</v>
      </c>
      <c r="EM63">
        <v>15.57826</v>
      </c>
      <c r="EN63" s="1">
        <v>3.4678280000000001E-3</v>
      </c>
      <c r="EO63" s="1">
        <v>1.3443700000000001</v>
      </c>
      <c r="EP63">
        <v>0.61993430000000005</v>
      </c>
      <c r="EQ63">
        <v>15.84037</v>
      </c>
      <c r="ER63" s="1">
        <v>2.9924750000000001E-3</v>
      </c>
      <c r="ES63" s="1">
        <v>1.165883</v>
      </c>
      <c r="ET63">
        <v>0.61714910000000001</v>
      </c>
      <c r="EU63">
        <v>16.50067</v>
      </c>
      <c r="EV63" s="1">
        <v>2.495925E-3</v>
      </c>
      <c r="EW63" s="1">
        <v>0.97879870000000002</v>
      </c>
      <c r="EX63">
        <v>0.61494590000000005</v>
      </c>
      <c r="EY63">
        <v>16.998390000000001</v>
      </c>
      <c r="EZ63" s="1">
        <v>2.0016050000000001E-3</v>
      </c>
      <c r="FA63" s="1">
        <v>0.78857120000000003</v>
      </c>
      <c r="FB63">
        <v>0.6129424</v>
      </c>
      <c r="FC63">
        <v>16.713069999999998</v>
      </c>
      <c r="FD63" s="1">
        <v>1.6034230000000001E-3</v>
      </c>
      <c r="FE63" s="1">
        <v>0.63273480000000004</v>
      </c>
      <c r="FF63">
        <v>0.61114539999999995</v>
      </c>
      <c r="FG63">
        <v>16.105219999999999</v>
      </c>
      <c r="FH63" s="1">
        <v>1.3161430000000001E-3</v>
      </c>
      <c r="FI63" s="1">
        <v>0.51965399999999995</v>
      </c>
      <c r="FJ63">
        <v>0.60926150000000001</v>
      </c>
      <c r="FK63">
        <v>15.489649999999999</v>
      </c>
      <c r="FL63" s="1">
        <v>1.107217E-3</v>
      </c>
      <c r="FM63" s="1">
        <v>0.43747730000000001</v>
      </c>
      <c r="FN63">
        <v>0.60757539999999999</v>
      </c>
      <c r="FO63">
        <v>15.607469999999999</v>
      </c>
      <c r="FP63" s="1">
        <v>9.5161309999999995E-4</v>
      </c>
      <c r="FQ63" s="1">
        <v>0.37637609999999999</v>
      </c>
      <c r="FR63">
        <v>0.60616510000000001</v>
      </c>
      <c r="FS63">
        <v>16.032399999999999</v>
      </c>
      <c r="FT63" s="1">
        <v>8.327206E-4</v>
      </c>
      <c r="FU63" s="1">
        <v>0.32943630000000002</v>
      </c>
      <c r="FV63">
        <v>0.60466949999999997</v>
      </c>
      <c r="FW63">
        <v>16.527370000000001</v>
      </c>
      <c r="FX63" s="1">
        <v>7.3725180000000002E-4</v>
      </c>
      <c r="FY63" s="1">
        <v>0.29184060000000001</v>
      </c>
      <c r="FZ63">
        <v>0.60384020000000005</v>
      </c>
      <c r="GA63">
        <v>17.21508</v>
      </c>
      <c r="GB63" s="1">
        <v>6.2198790000000004E-4</v>
      </c>
      <c r="GC63" s="1">
        <v>0.24715699999999999</v>
      </c>
      <c r="GD63">
        <v>0.60336559999999995</v>
      </c>
      <c r="GE63">
        <v>17.561319999999998</v>
      </c>
      <c r="GF63" s="1">
        <v>4.7842909999999998E-4</v>
      </c>
      <c r="GG63" s="1">
        <v>0.19074179999999999</v>
      </c>
      <c r="GH63">
        <v>0.60307710000000003</v>
      </c>
      <c r="GI63">
        <v>17.32413</v>
      </c>
      <c r="GJ63" s="1">
        <v>3.5158470000000002E-4</v>
      </c>
      <c r="GK63" s="1">
        <v>0.1399871</v>
      </c>
      <c r="GL63">
        <v>0.60276949999999996</v>
      </c>
      <c r="GM63">
        <v>16.845690000000001</v>
      </c>
      <c r="GN63" s="1">
        <v>2.6591439999999999E-4</v>
      </c>
      <c r="GO63" s="1">
        <v>0.105298</v>
      </c>
      <c r="GP63">
        <v>0.60245899999999997</v>
      </c>
      <c r="GQ63">
        <v>16.18233</v>
      </c>
      <c r="GR63" s="1">
        <v>2.1463189999999999E-4</v>
      </c>
      <c r="GS63" s="1">
        <v>8.4440399999999999E-2</v>
      </c>
      <c r="GT63">
        <v>0.60215689999999999</v>
      </c>
      <c r="GU63">
        <v>16.10857</v>
      </c>
      <c r="GV63" s="1">
        <v>1.840577E-4</v>
      </c>
      <c r="GW63" s="1">
        <v>7.1986320000000006E-2</v>
      </c>
      <c r="GX63">
        <v>0.60191450000000002</v>
      </c>
      <c r="GY63">
        <v>16.24175</v>
      </c>
      <c r="GZ63" s="1">
        <v>1.644456E-4</v>
      </c>
      <c r="HA63" s="1">
        <v>6.4022910000000002E-2</v>
      </c>
      <c r="HB63">
        <v>0.60180210000000001</v>
      </c>
      <c r="HC63">
        <v>16.533999999999999</v>
      </c>
      <c r="HD63" s="1">
        <v>1.5024729999999999E-4</v>
      </c>
      <c r="HE63" s="1">
        <v>5.8282800000000003E-2</v>
      </c>
      <c r="HF63">
        <v>0.60175679999999998</v>
      </c>
      <c r="HG63">
        <v>17.050380000000001</v>
      </c>
      <c r="HH63" s="1">
        <v>1.3668299999999999E-4</v>
      </c>
      <c r="HI63" s="1">
        <v>5.2911260000000002E-2</v>
      </c>
      <c r="HJ63">
        <v>0.60177409999999998</v>
      </c>
      <c r="HK63">
        <v>17.38</v>
      </c>
      <c r="HL63" s="1">
        <v>1.2176630000000001E-4</v>
      </c>
      <c r="HM63" s="1">
        <v>4.7034930000000003E-2</v>
      </c>
      <c r="HN63">
        <v>0.60177910000000001</v>
      </c>
      <c r="HO63">
        <v>17.142230000000001</v>
      </c>
      <c r="HP63" s="1">
        <v>1.082922E-4</v>
      </c>
      <c r="HQ63" s="1">
        <v>4.1676810000000002E-2</v>
      </c>
      <c r="HR63">
        <v>0.60180990000000001</v>
      </c>
      <c r="HS63">
        <v>16.614039999999999</v>
      </c>
      <c r="HT63">
        <v>9.8115390000000005E-5</v>
      </c>
      <c r="HU63" s="1">
        <v>3.7584729999999997E-2</v>
      </c>
      <c r="HV63">
        <v>0.60184660000000001</v>
      </c>
      <c r="HW63">
        <v>15.885249999999999</v>
      </c>
      <c r="HX63">
        <v>9.0730890000000002E-5</v>
      </c>
      <c r="HY63" s="1">
        <v>3.4599280000000003E-2</v>
      </c>
      <c r="HZ63">
        <v>0.60190239999999995</v>
      </c>
      <c r="IA63">
        <v>15.6066</v>
      </c>
      <c r="IB63">
        <v>8.508942E-5</v>
      </c>
      <c r="IC63" s="1">
        <v>3.2321839999999998E-2</v>
      </c>
      <c r="ID63">
        <v>0.60209789999999996</v>
      </c>
      <c r="IE63">
        <v>14.90635</v>
      </c>
      <c r="IF63">
        <v>8.0441179999999997E-5</v>
      </c>
      <c r="IG63" s="1">
        <v>3.0444760000000001E-2</v>
      </c>
      <c r="IH63">
        <v>0.60249359999999996</v>
      </c>
      <c r="II63">
        <v>14.85139</v>
      </c>
      <c r="IJ63">
        <v>7.6008120000000003E-5</v>
      </c>
      <c r="IK63" s="1">
        <v>2.868772E-2</v>
      </c>
      <c r="IL63">
        <v>0.60301910000000003</v>
      </c>
      <c r="IM63">
        <v>15.404730000000001</v>
      </c>
      <c r="IN63">
        <v>6.9416390000000001E-5</v>
      </c>
      <c r="IO63" s="1">
        <v>2.6188599999999999E-2</v>
      </c>
      <c r="IP63">
        <v>0.60363149999999999</v>
      </c>
      <c r="IQ63">
        <v>15.80381</v>
      </c>
      <c r="IR63">
        <v>5.9791080000000003E-5</v>
      </c>
      <c r="IS63">
        <v>2.254975E-2</v>
      </c>
      <c r="IT63">
        <v>0.60429940000000004</v>
      </c>
      <c r="IU63">
        <v>15.69435</v>
      </c>
      <c r="IV63">
        <v>5.0566470000000002E-5</v>
      </c>
      <c r="IW63">
        <v>1.9003619999999999E-2</v>
      </c>
      <c r="IX63">
        <v>0.604908</v>
      </c>
      <c r="IY63">
        <v>15.342129999999999</v>
      </c>
      <c r="IZ63">
        <v>4.4065420000000001E-5</v>
      </c>
      <c r="JA63">
        <v>1.6472069999999998E-2</v>
      </c>
      <c r="JB63">
        <v>0.60554739999999996</v>
      </c>
      <c r="JC63">
        <v>15.101739999999999</v>
      </c>
      <c r="JD63">
        <v>4.0039539999999998E-5</v>
      </c>
      <c r="JE63">
        <v>1.489039E-2</v>
      </c>
      <c r="JF63">
        <v>0.60611999999999999</v>
      </c>
      <c r="JG63">
        <v>15.661</v>
      </c>
      <c r="JH63">
        <v>3.7480010000000001E-5</v>
      </c>
      <c r="JI63">
        <v>1.388548E-2</v>
      </c>
      <c r="JJ63">
        <v>0.60647589999999996</v>
      </c>
      <c r="JK63">
        <v>16.407920000000001</v>
      </c>
      <c r="JL63">
        <v>3.5626400000000002E-5</v>
      </c>
      <c r="JM63">
        <v>1.316289E-2</v>
      </c>
      <c r="JN63">
        <v>0.60657369999999999</v>
      </c>
      <c r="JO63">
        <v>17.184349999999998</v>
      </c>
      <c r="JP63">
        <v>3.459147E-5</v>
      </c>
      <c r="JQ63">
        <v>1.273855E-2</v>
      </c>
      <c r="JR63">
        <v>0.60651049999999995</v>
      </c>
      <c r="JS63">
        <v>18.139679999999998</v>
      </c>
      <c r="JT63">
        <v>3.640808E-5</v>
      </c>
      <c r="JU63">
        <v>1.3313490000000001E-2</v>
      </c>
      <c r="JV63">
        <v>0.60631299999999999</v>
      </c>
      <c r="JW63">
        <v>18.69821</v>
      </c>
      <c r="JX63">
        <v>4.148355E-5</v>
      </c>
      <c r="JY63">
        <v>1.512661E-2</v>
      </c>
      <c r="JZ63">
        <v>0.60609639999999998</v>
      </c>
      <c r="KA63">
        <v>18.551169999999999</v>
      </c>
      <c r="KB63">
        <v>4.6386600000000001E-5</v>
      </c>
      <c r="KC63">
        <v>1.6958020000000001E-2</v>
      </c>
      <c r="KD63">
        <v>0.6058595</v>
      </c>
      <c r="KE63">
        <v>18.049130000000002</v>
      </c>
      <c r="KF63">
        <v>4.8916419999999999E-5</v>
      </c>
      <c r="KG63">
        <v>1.7942E-2</v>
      </c>
      <c r="KH63">
        <v>0.60561670000000001</v>
      </c>
      <c r="KI63">
        <v>17.21819</v>
      </c>
      <c r="KJ63">
        <v>4.930592E-5</v>
      </c>
      <c r="KK63">
        <v>1.8124500000000002E-2</v>
      </c>
      <c r="KL63">
        <v>0.60541149999999999</v>
      </c>
      <c r="KM63">
        <v>16.640630000000002</v>
      </c>
      <c r="KN63">
        <v>4.842435E-5</v>
      </c>
      <c r="KO63">
        <v>1.782477E-2</v>
      </c>
      <c r="KP63">
        <v>0.60528269999999995</v>
      </c>
      <c r="KQ63">
        <v>16.175039999999999</v>
      </c>
      <c r="KR63">
        <v>4.6948150000000002E-5</v>
      </c>
      <c r="KS63">
        <v>1.7294259999999999E-2</v>
      </c>
      <c r="KT63">
        <v>0.60517900000000002</v>
      </c>
      <c r="KU63">
        <v>15.714740000000001</v>
      </c>
      <c r="KV63">
        <v>4.512773E-5</v>
      </c>
      <c r="KW63">
        <v>1.6636419999999999E-2</v>
      </c>
      <c r="KX63">
        <v>0.60514809999999997</v>
      </c>
      <c r="KY63">
        <v>15.696440000000001</v>
      </c>
      <c r="KZ63">
        <v>4.2794450000000002E-5</v>
      </c>
      <c r="LA63">
        <v>1.579415E-2</v>
      </c>
      <c r="LB63">
        <v>0.60514829999999997</v>
      </c>
      <c r="LC63">
        <v>15.784470000000001</v>
      </c>
      <c r="LD63">
        <v>3.9932999999999999E-5</v>
      </c>
      <c r="LE63">
        <v>1.475305E-2</v>
      </c>
      <c r="LF63">
        <v>0.60512900000000003</v>
      </c>
      <c r="LG63">
        <v>15.72231</v>
      </c>
      <c r="LH63">
        <v>3.7189269999999998E-5</v>
      </c>
      <c r="LI63">
        <v>1.3740260000000001E-2</v>
      </c>
      <c r="LJ63">
        <v>0.60515160000000001</v>
      </c>
      <c r="LK63">
        <v>15.43014</v>
      </c>
      <c r="LL63">
        <v>3.4971329999999997E-5</v>
      </c>
      <c r="LM63">
        <v>1.2916779999999999E-2</v>
      </c>
      <c r="LN63">
        <v>0.60515359999999996</v>
      </c>
      <c r="LO63">
        <v>15.02304</v>
      </c>
      <c r="LP63">
        <v>3.3203839999999998E-5</v>
      </c>
      <c r="LQ63">
        <v>1.2261940000000001E-2</v>
      </c>
      <c r="LR63">
        <v>0.60514000000000001</v>
      </c>
      <c r="LS63">
        <v>15.3316</v>
      </c>
      <c r="LT63">
        <v>3.1726849999999999E-5</v>
      </c>
      <c r="LU63">
        <v>1.1717689999999999E-2</v>
      </c>
      <c r="LV63">
        <v>0.60508899999999999</v>
      </c>
      <c r="LW63">
        <v>16.063279999999999</v>
      </c>
      <c r="LX63">
        <v>3.0424629999999999E-5</v>
      </c>
      <c r="LY63">
        <v>1.124117E-2</v>
      </c>
      <c r="LZ63">
        <v>0.60494910000000002</v>
      </c>
      <c r="MA63">
        <v>17.075749999999999</v>
      </c>
      <c r="MB63">
        <v>2.9302539999999999E-5</v>
      </c>
      <c r="MC63">
        <v>1.082928E-2</v>
      </c>
      <c r="MD63">
        <v>0.60477530000000002</v>
      </c>
      <c r="ME63">
        <v>18.154910000000001</v>
      </c>
      <c r="MF63">
        <v>2.859108E-5</v>
      </c>
      <c r="MG63">
        <v>1.0562759999999999E-2</v>
      </c>
      <c r="MH63">
        <v>0.60457439999999996</v>
      </c>
      <c r="MI63">
        <v>18.880289999999999</v>
      </c>
      <c r="MJ63">
        <v>2.8328259999999998E-5</v>
      </c>
      <c r="MK63">
        <v>1.046587E-2</v>
      </c>
      <c r="ML63">
        <v>0.60434860000000001</v>
      </c>
      <c r="MM63">
        <v>18.75816</v>
      </c>
      <c r="MN63">
        <v>2.8085220000000001E-5</v>
      </c>
      <c r="MO63">
        <v>1.038569E-2</v>
      </c>
      <c r="MP63">
        <v>0.60413709999999998</v>
      </c>
      <c r="MQ63">
        <v>18.28105</v>
      </c>
      <c r="MR63">
        <v>2.760058E-5</v>
      </c>
      <c r="MS63">
        <v>1.021884E-2</v>
      </c>
      <c r="MT63">
        <v>0.60393589999999997</v>
      </c>
      <c r="MU63">
        <v>17.58466</v>
      </c>
      <c r="MV63">
        <v>2.6870720000000001E-5</v>
      </c>
      <c r="MW63">
        <v>9.9579060000000007E-3</v>
      </c>
      <c r="MX63">
        <v>0.6037129</v>
      </c>
      <c r="MY63">
        <v>17.01473</v>
      </c>
      <c r="MZ63">
        <v>2.600622E-5</v>
      </c>
      <c r="NA63">
        <v>9.6446680000000003E-3</v>
      </c>
      <c r="NB63">
        <v>0.60349870000000005</v>
      </c>
      <c r="NC63">
        <v>16.708030000000001</v>
      </c>
      <c r="ND63">
        <v>2.5098130000000002E-5</v>
      </c>
      <c r="NE63">
        <v>9.3131110000000007E-3</v>
      </c>
      <c r="NF63">
        <v>0.60349870000000005</v>
      </c>
      <c r="NG63">
        <v>16.708030000000001</v>
      </c>
      <c r="NH63">
        <v>2.5098130000000002E-5</v>
      </c>
      <c r="NI63">
        <v>9.3131110000000007E-3</v>
      </c>
      <c r="NJ63">
        <v>0.60349870000000005</v>
      </c>
      <c r="NK63">
        <v>16.708030000000001</v>
      </c>
      <c r="NL63">
        <v>2.5098130000000002E-5</v>
      </c>
      <c r="NM63">
        <v>9.3131110000000007E-3</v>
      </c>
      <c r="NN63">
        <v>0.60349870000000005</v>
      </c>
      <c r="NO63">
        <v>16.708030000000001</v>
      </c>
      <c r="NP63">
        <v>2.5098130000000002E-5</v>
      </c>
      <c r="NQ63">
        <v>9.3131110000000007E-3</v>
      </c>
      <c r="NR63">
        <v>0.60349870000000005</v>
      </c>
      <c r="NS63">
        <v>16.708030000000001</v>
      </c>
      <c r="NT63">
        <v>2.5098130000000002E-5</v>
      </c>
      <c r="NU63">
        <v>9.3131110000000007E-3</v>
      </c>
      <c r="NV63">
        <v>0.60349870000000005</v>
      </c>
      <c r="NW63">
        <v>16.708030000000001</v>
      </c>
      <c r="NX63">
        <v>2.5098130000000002E-5</v>
      </c>
      <c r="NY63">
        <v>9.3131110000000007E-3</v>
      </c>
      <c r="NZ63">
        <v>0.60349870000000005</v>
      </c>
      <c r="OA63">
        <v>16.708030000000001</v>
      </c>
      <c r="OB63">
        <v>2.5098130000000002E-5</v>
      </c>
      <c r="OC63">
        <v>9.3131110000000007E-3</v>
      </c>
      <c r="OD63">
        <v>0.60349870000000005</v>
      </c>
      <c r="OE63">
        <v>16.708030000000001</v>
      </c>
      <c r="OF63">
        <v>2.5098130000000002E-5</v>
      </c>
      <c r="OG63">
        <v>9.3131110000000007E-3</v>
      </c>
      <c r="OH63">
        <v>0.60349870000000005</v>
      </c>
      <c r="OI63">
        <v>16.708030000000001</v>
      </c>
      <c r="OJ63">
        <v>2.5098130000000002E-5</v>
      </c>
      <c r="OK63">
        <v>9.3131110000000007E-3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0.91571119999999995</v>
      </c>
      <c r="G64">
        <v>15.406689999999999</v>
      </c>
      <c r="H64" s="1">
        <v>4.5709789999999998E-11</v>
      </c>
      <c r="I64" s="1">
        <v>1.687454E-8</v>
      </c>
      <c r="J64">
        <v>0.91400720000000002</v>
      </c>
      <c r="K64">
        <v>15.646739999999999</v>
      </c>
      <c r="L64" s="1">
        <v>1.1809909999999999</v>
      </c>
      <c r="M64">
        <v>296.38279999999997</v>
      </c>
      <c r="N64">
        <v>0.91235069999999996</v>
      </c>
      <c r="O64">
        <v>16.181550000000001</v>
      </c>
      <c r="P64">
        <v>130.76939999999999</v>
      </c>
      <c r="Q64">
        <v>43081.17</v>
      </c>
      <c r="R64">
        <v>0.91063700000000003</v>
      </c>
      <c r="S64">
        <v>16.89565</v>
      </c>
      <c r="T64">
        <v>143.92599999999999</v>
      </c>
      <c r="U64">
        <v>56624.21</v>
      </c>
      <c r="V64">
        <v>0.90891560000000005</v>
      </c>
      <c r="W64">
        <v>17.8277</v>
      </c>
      <c r="X64">
        <v>19.302610000000001</v>
      </c>
      <c r="Y64">
        <v>8615.0020000000004</v>
      </c>
      <c r="Z64">
        <v>0.90717449999999999</v>
      </c>
      <c r="AA64">
        <v>18.312609999999999</v>
      </c>
      <c r="AB64">
        <v>0.89037500000000003</v>
      </c>
      <c r="AC64">
        <v>426.06049999999999</v>
      </c>
      <c r="AD64">
        <v>0.90540089999999995</v>
      </c>
      <c r="AE64">
        <v>17.813870000000001</v>
      </c>
      <c r="AF64">
        <v>9.1245759999999995E-2</v>
      </c>
      <c r="AG64">
        <v>36.622639999999997</v>
      </c>
      <c r="AH64">
        <v>0.90359929999999999</v>
      </c>
      <c r="AI64">
        <v>16.972059999999999</v>
      </c>
      <c r="AJ64" s="1">
        <v>6.6718319999999998E-2</v>
      </c>
      <c r="AK64">
        <v>24.932259999999999</v>
      </c>
      <c r="AL64">
        <v>0.90175709999999998</v>
      </c>
      <c r="AM64">
        <v>16.253609999999998</v>
      </c>
      <c r="AN64" s="1">
        <v>5.981011E-2</v>
      </c>
      <c r="AO64">
        <v>22.333929999999999</v>
      </c>
      <c r="AP64">
        <v>0.8994702</v>
      </c>
      <c r="AQ64">
        <v>16.03969</v>
      </c>
      <c r="AR64" s="1">
        <v>5.3890779999999999E-2</v>
      </c>
      <c r="AS64" s="1">
        <v>20.149059999999999</v>
      </c>
      <c r="AT64">
        <v>0.89597850000000001</v>
      </c>
      <c r="AU64">
        <v>16.260290000000001</v>
      </c>
      <c r="AV64" s="1">
        <v>4.9181179999999998E-2</v>
      </c>
      <c r="AW64" s="1">
        <v>18.394169999999999</v>
      </c>
      <c r="AX64">
        <v>0.89068590000000003</v>
      </c>
      <c r="AY64">
        <v>16.85247</v>
      </c>
      <c r="AZ64" s="1">
        <v>4.9738240000000003E-2</v>
      </c>
      <c r="BA64" s="1">
        <v>18.524730000000002</v>
      </c>
      <c r="BB64">
        <v>0.88462090000000004</v>
      </c>
      <c r="BC64">
        <v>17.68187</v>
      </c>
      <c r="BD64" s="1">
        <v>5.344923E-2</v>
      </c>
      <c r="BE64" s="1">
        <v>20.02627</v>
      </c>
      <c r="BF64">
        <v>0.87821579999999999</v>
      </c>
      <c r="BG64">
        <v>18.09628</v>
      </c>
      <c r="BH64" s="1">
        <v>5.33871E-2</v>
      </c>
      <c r="BI64" s="1">
        <v>20.22081</v>
      </c>
      <c r="BJ64">
        <v>0.87154100000000001</v>
      </c>
      <c r="BK64">
        <v>17.756019999999999</v>
      </c>
      <c r="BL64" s="1">
        <v>4.9948260000000001E-2</v>
      </c>
      <c r="BM64" s="1">
        <v>19.08859</v>
      </c>
      <c r="BN64">
        <v>0.86477320000000002</v>
      </c>
      <c r="BO64">
        <v>17.05931</v>
      </c>
      <c r="BP64" s="1">
        <v>4.5078260000000002E-2</v>
      </c>
      <c r="BQ64" s="1">
        <v>17.358609999999999</v>
      </c>
      <c r="BR64">
        <v>0.85798750000000001</v>
      </c>
      <c r="BS64">
        <v>16.344909999999999</v>
      </c>
      <c r="BT64" s="1">
        <v>3.9915649999999997E-2</v>
      </c>
      <c r="BU64" s="1">
        <v>15.471500000000001</v>
      </c>
      <c r="BV64">
        <v>0.85102869999999997</v>
      </c>
      <c r="BW64">
        <v>15.76763</v>
      </c>
      <c r="BX64" s="1">
        <v>3.526087E-2</v>
      </c>
      <c r="BY64" s="1">
        <v>13.747260000000001</v>
      </c>
      <c r="BZ64">
        <v>0.84398700000000004</v>
      </c>
      <c r="CA64">
        <v>15.785690000000001</v>
      </c>
      <c r="CB64" s="1">
        <v>3.1114159999999998E-2</v>
      </c>
      <c r="CC64" s="1">
        <v>12.208740000000001</v>
      </c>
      <c r="CD64">
        <v>0.83680160000000003</v>
      </c>
      <c r="CE64">
        <v>16.090070000000001</v>
      </c>
      <c r="CF64" s="1">
        <v>2.7384829999999999E-2</v>
      </c>
      <c r="CG64" s="1">
        <v>10.811629999999999</v>
      </c>
      <c r="CH64">
        <v>0.82945250000000004</v>
      </c>
      <c r="CI64">
        <v>16.431039999999999</v>
      </c>
      <c r="CJ64" s="1">
        <v>2.4078479999999999E-2</v>
      </c>
      <c r="CK64" s="1">
        <v>9.5710519999999999</v>
      </c>
      <c r="CL64">
        <v>0.82171550000000004</v>
      </c>
      <c r="CM64">
        <v>16.482970000000002</v>
      </c>
      <c r="CN64" s="1">
        <v>2.1079219999999999E-2</v>
      </c>
      <c r="CO64" s="1">
        <v>8.4376890000000007</v>
      </c>
      <c r="CP64">
        <v>0.81388539999999998</v>
      </c>
      <c r="CQ64">
        <v>16.36504</v>
      </c>
      <c r="CR64" s="1">
        <v>1.8474500000000001E-2</v>
      </c>
      <c r="CS64" s="1">
        <v>7.4462200000000003</v>
      </c>
      <c r="CT64">
        <v>0.8065002</v>
      </c>
      <c r="CU64">
        <v>16.004719999999999</v>
      </c>
      <c r="CV64" s="1">
        <v>1.6181060000000001E-2</v>
      </c>
      <c r="CW64" s="1">
        <v>6.5634810000000003</v>
      </c>
      <c r="CX64">
        <v>0.79911869999999996</v>
      </c>
      <c r="CY64">
        <v>15.354430000000001</v>
      </c>
      <c r="CZ64" s="1">
        <v>1.4136269999999999E-2</v>
      </c>
      <c r="DA64" s="1">
        <v>5.7698130000000001</v>
      </c>
      <c r="DB64">
        <v>0.79168309999999997</v>
      </c>
      <c r="DC64">
        <v>14.826370000000001</v>
      </c>
      <c r="DD64" s="1">
        <v>1.2370340000000001E-2</v>
      </c>
      <c r="DE64" s="1">
        <v>5.0779350000000001</v>
      </c>
      <c r="DF64">
        <v>0.78410469999999999</v>
      </c>
      <c r="DG64">
        <v>14.89382</v>
      </c>
      <c r="DH64" s="1">
        <v>1.088944E-2</v>
      </c>
      <c r="DI64" s="1">
        <v>4.4955540000000003</v>
      </c>
      <c r="DJ64">
        <v>0.77631260000000002</v>
      </c>
      <c r="DK64">
        <v>15.2897</v>
      </c>
      <c r="DL64" s="1">
        <v>9.5397320000000004E-3</v>
      </c>
      <c r="DM64" s="1">
        <v>3.9655860000000001</v>
      </c>
      <c r="DN64">
        <v>0.76826300000000003</v>
      </c>
      <c r="DO64">
        <v>15.82691</v>
      </c>
      <c r="DP64" s="1">
        <v>8.295541E-3</v>
      </c>
      <c r="DQ64" s="1">
        <v>3.4715560000000001</v>
      </c>
      <c r="DR64">
        <v>0.7600133</v>
      </c>
      <c r="DS64">
        <v>15.966900000000001</v>
      </c>
      <c r="DT64" s="1">
        <v>7.2017549999999998E-3</v>
      </c>
      <c r="DU64" s="1">
        <v>3.0342289999999998</v>
      </c>
      <c r="DV64">
        <v>0.75193719999999997</v>
      </c>
      <c r="DW64">
        <v>15.85342</v>
      </c>
      <c r="DX64" s="1">
        <v>6.2548530000000003E-3</v>
      </c>
      <c r="DY64" s="1">
        <v>2.6516030000000002</v>
      </c>
      <c r="DZ64">
        <v>0.74425300000000005</v>
      </c>
      <c r="EA64">
        <v>15.71861</v>
      </c>
      <c r="EB64" s="1">
        <v>5.4268579999999997E-3</v>
      </c>
      <c r="EC64" s="1">
        <v>2.3141980000000002</v>
      </c>
      <c r="ED64">
        <v>0.73671469999999994</v>
      </c>
      <c r="EE64">
        <v>15.4086</v>
      </c>
      <c r="EF64" s="1">
        <v>4.6942260000000001E-3</v>
      </c>
      <c r="EG64" s="1">
        <v>2.01417</v>
      </c>
      <c r="EH64">
        <v>0.72956719999999997</v>
      </c>
      <c r="EI64">
        <v>15.42731</v>
      </c>
      <c r="EJ64" s="1">
        <v>4.0609640000000002E-3</v>
      </c>
      <c r="EK64" s="1">
        <v>1.7517780000000001</v>
      </c>
      <c r="EL64">
        <v>0.72256109999999996</v>
      </c>
      <c r="EM64">
        <v>15.61909</v>
      </c>
      <c r="EN64" s="1">
        <v>3.5238779999999998E-3</v>
      </c>
      <c r="EO64" s="1">
        <v>1.527779</v>
      </c>
      <c r="EP64">
        <v>0.71628320000000001</v>
      </c>
      <c r="EQ64">
        <v>15.86375</v>
      </c>
      <c r="ER64" s="1">
        <v>3.0467440000000001E-3</v>
      </c>
      <c r="ES64" s="1">
        <v>1.3279339999999999</v>
      </c>
      <c r="ET64">
        <v>0.71018029999999999</v>
      </c>
      <c r="EU64">
        <v>16.48226</v>
      </c>
      <c r="EV64" s="1">
        <v>2.5549470000000001E-3</v>
      </c>
      <c r="EW64" s="1">
        <v>1.1218980000000001</v>
      </c>
      <c r="EX64">
        <v>0.70506120000000005</v>
      </c>
      <c r="EY64">
        <v>16.97166</v>
      </c>
      <c r="EZ64" s="1">
        <v>2.0568909999999999E-3</v>
      </c>
      <c r="FA64" s="1">
        <v>0.90816770000000002</v>
      </c>
      <c r="FB64">
        <v>0.70031270000000001</v>
      </c>
      <c r="FC64">
        <v>16.735669999999999</v>
      </c>
      <c r="FD64" s="1">
        <v>1.6452109999999999E-3</v>
      </c>
      <c r="FE64" s="1">
        <v>0.72751809999999995</v>
      </c>
      <c r="FF64">
        <v>0.69577409999999995</v>
      </c>
      <c r="FG64">
        <v>16.159130000000001</v>
      </c>
      <c r="FH64" s="1">
        <v>1.3464970000000001E-3</v>
      </c>
      <c r="FI64" s="1">
        <v>0.59572729999999996</v>
      </c>
      <c r="FJ64">
        <v>0.69104189999999999</v>
      </c>
      <c r="FK64">
        <v>15.56291</v>
      </c>
      <c r="FL64" s="1">
        <v>1.1294409999999999E-3</v>
      </c>
      <c r="FM64" s="1">
        <v>0.5000542</v>
      </c>
      <c r="FN64">
        <v>0.68627260000000001</v>
      </c>
      <c r="FO64">
        <v>15.67929</v>
      </c>
      <c r="FP64" s="1">
        <v>9.6852760000000005E-4</v>
      </c>
      <c r="FQ64" s="1">
        <v>0.42931799999999998</v>
      </c>
      <c r="FR64">
        <v>0.68227959999999999</v>
      </c>
      <c r="FS64">
        <v>16.11056</v>
      </c>
      <c r="FT64" s="1">
        <v>8.4563990000000001E-4</v>
      </c>
      <c r="FU64" s="1">
        <v>0.37500299999999998</v>
      </c>
      <c r="FV64">
        <v>0.67945690000000003</v>
      </c>
      <c r="FW64">
        <v>16.60013</v>
      </c>
      <c r="FX64" s="1">
        <v>7.489978E-4</v>
      </c>
      <c r="FY64" s="1">
        <v>0.33207360000000002</v>
      </c>
      <c r="FZ64">
        <v>0.67762040000000001</v>
      </c>
      <c r="GA64">
        <v>17.229810000000001</v>
      </c>
      <c r="GB64" s="1">
        <v>6.381135E-4</v>
      </c>
      <c r="GC64" s="1">
        <v>0.2841243</v>
      </c>
      <c r="GD64">
        <v>0.67641799999999996</v>
      </c>
      <c r="GE64">
        <v>17.541160000000001</v>
      </c>
      <c r="GF64" s="1">
        <v>4.9637330000000003E-4</v>
      </c>
      <c r="GG64" s="1">
        <v>0.22214429999999999</v>
      </c>
      <c r="GH64">
        <v>0.67561070000000001</v>
      </c>
      <c r="GI64">
        <v>17.327660000000002</v>
      </c>
      <c r="GJ64" s="1">
        <v>3.6561470000000002E-4</v>
      </c>
      <c r="GK64" s="1">
        <v>0.16358980000000001</v>
      </c>
      <c r="GL64">
        <v>0.67494600000000005</v>
      </c>
      <c r="GM64">
        <v>16.88495</v>
      </c>
      <c r="GN64" s="1">
        <v>2.7479650000000001E-4</v>
      </c>
      <c r="GO64" s="1">
        <v>0.12221360000000001</v>
      </c>
      <c r="GP64">
        <v>0.67432170000000002</v>
      </c>
      <c r="GQ64">
        <v>16.283480000000001</v>
      </c>
      <c r="GR64" s="1">
        <v>2.1989709999999999E-4</v>
      </c>
      <c r="GS64" s="1">
        <v>9.702595E-2</v>
      </c>
      <c r="GT64">
        <v>0.67375960000000001</v>
      </c>
      <c r="GU64">
        <v>16.232949999999999</v>
      </c>
      <c r="GV64" s="1">
        <v>1.8728399999999999E-4</v>
      </c>
      <c r="GW64" s="1">
        <v>8.2038639999999996E-2</v>
      </c>
      <c r="GX64">
        <v>0.67329930000000004</v>
      </c>
      <c r="GY64">
        <v>16.370629999999998</v>
      </c>
      <c r="GZ64" s="1">
        <v>1.6660810000000001E-4</v>
      </c>
      <c r="HA64" s="1">
        <v>7.2581469999999995E-2</v>
      </c>
      <c r="HB64">
        <v>0.67300349999999998</v>
      </c>
      <c r="HC64">
        <v>16.633179999999999</v>
      </c>
      <c r="HD64" s="1">
        <v>1.519487E-4</v>
      </c>
      <c r="HE64" s="1">
        <v>6.5916639999999999E-2</v>
      </c>
      <c r="HF64">
        <v>0.67287149999999996</v>
      </c>
      <c r="HG64">
        <v>17.077719999999999</v>
      </c>
      <c r="HH64" s="1">
        <v>1.3849779999999999E-4</v>
      </c>
      <c r="HI64" s="1">
        <v>5.9952749999999999E-2</v>
      </c>
      <c r="HJ64">
        <v>0.67281389999999996</v>
      </c>
      <c r="HK64">
        <v>17.36046</v>
      </c>
      <c r="HL64" s="1">
        <v>1.2366619999999999E-4</v>
      </c>
      <c r="HM64" s="1">
        <v>5.3442259999999998E-2</v>
      </c>
      <c r="HN64">
        <v>0.67280830000000003</v>
      </c>
      <c r="HO64">
        <v>17.143380000000001</v>
      </c>
      <c r="HP64" s="1">
        <v>1.098668E-4</v>
      </c>
      <c r="HQ64" s="1">
        <v>4.7309150000000001E-2</v>
      </c>
      <c r="HR64">
        <v>0.67280669999999998</v>
      </c>
      <c r="HS64">
        <v>16.658919999999998</v>
      </c>
      <c r="HT64">
        <v>9.9277679999999998E-5</v>
      </c>
      <c r="HU64" s="1">
        <v>4.2536030000000002E-2</v>
      </c>
      <c r="HV64">
        <v>0.67282909999999996</v>
      </c>
      <c r="HW64">
        <v>15.990019999999999</v>
      </c>
      <c r="HX64">
        <v>9.1589069999999998E-5</v>
      </c>
      <c r="HY64" s="1">
        <v>3.9048979999999997E-2</v>
      </c>
      <c r="HZ64">
        <v>0.67287739999999996</v>
      </c>
      <c r="IA64">
        <v>15.72747</v>
      </c>
      <c r="IB64">
        <v>8.5770390000000001E-5</v>
      </c>
      <c r="IC64" s="1">
        <v>3.6415070000000001E-2</v>
      </c>
      <c r="ID64">
        <v>0.67314019999999997</v>
      </c>
      <c r="IE64">
        <v>15.049429999999999</v>
      </c>
      <c r="IF64">
        <v>8.1019629999999995E-5</v>
      </c>
      <c r="IG64" s="1">
        <v>3.4267690000000003E-2</v>
      </c>
      <c r="IH64">
        <v>0.67363700000000004</v>
      </c>
      <c r="II64">
        <v>14.94839</v>
      </c>
      <c r="IJ64">
        <v>7.6631619999999995E-5</v>
      </c>
      <c r="IK64" s="1">
        <v>3.2319680000000003E-2</v>
      </c>
      <c r="IL64">
        <v>0.6743671</v>
      </c>
      <c r="IM64">
        <v>15.40602</v>
      </c>
      <c r="IN64">
        <v>7.0430879999999995E-5</v>
      </c>
      <c r="IO64" s="1">
        <v>2.9707509999999999E-2</v>
      </c>
      <c r="IP64">
        <v>0.67522380000000004</v>
      </c>
      <c r="IQ64">
        <v>15.783860000000001</v>
      </c>
      <c r="IR64">
        <v>6.1062449999999997E-5</v>
      </c>
      <c r="IS64">
        <v>2.578254E-2</v>
      </c>
      <c r="IT64">
        <v>0.67614079999999999</v>
      </c>
      <c r="IU64">
        <v>15.694470000000001</v>
      </c>
      <c r="IV64">
        <v>5.1619059999999999E-5</v>
      </c>
      <c r="IW64">
        <v>2.1733389999999998E-2</v>
      </c>
      <c r="IX64">
        <v>0.67708889999999999</v>
      </c>
      <c r="IY64">
        <v>15.36449</v>
      </c>
      <c r="IZ64">
        <v>4.4756380000000003E-5</v>
      </c>
      <c r="JA64">
        <v>1.8734799999999999E-2</v>
      </c>
      <c r="JB64">
        <v>0.67805099999999996</v>
      </c>
      <c r="JC64">
        <v>15.145989999999999</v>
      </c>
      <c r="JD64">
        <v>4.0465400000000001E-5</v>
      </c>
      <c r="JE64">
        <v>1.6838700000000002E-2</v>
      </c>
      <c r="JF64">
        <v>0.67892560000000002</v>
      </c>
      <c r="JG64">
        <v>15.71725</v>
      </c>
      <c r="JH64">
        <v>3.7765219999999997E-5</v>
      </c>
      <c r="JI64">
        <v>1.564666E-2</v>
      </c>
      <c r="JJ64">
        <v>0.67955209999999999</v>
      </c>
      <c r="JK64">
        <v>16.4846</v>
      </c>
      <c r="JL64">
        <v>3.5839179999999999E-5</v>
      </c>
      <c r="JM64">
        <v>1.480472E-2</v>
      </c>
      <c r="JN64">
        <v>0.6798535</v>
      </c>
      <c r="JO64">
        <v>17.25198</v>
      </c>
      <c r="JP64">
        <v>3.4648640000000002E-5</v>
      </c>
      <c r="JQ64">
        <v>1.426183E-2</v>
      </c>
      <c r="JR64">
        <v>0.67985680000000004</v>
      </c>
      <c r="JS64">
        <v>18.146439999999998</v>
      </c>
      <c r="JT64">
        <v>3.6005399999999999E-5</v>
      </c>
      <c r="JU64">
        <v>1.4697780000000001E-2</v>
      </c>
      <c r="JV64">
        <v>0.67968759999999995</v>
      </c>
      <c r="JW64">
        <v>18.675640000000001</v>
      </c>
      <c r="JX64">
        <v>4.080045E-5</v>
      </c>
      <c r="JY64">
        <v>1.6576460000000001E-2</v>
      </c>
      <c r="JZ64">
        <v>0.67941580000000001</v>
      </c>
      <c r="KA64">
        <v>18.562850000000001</v>
      </c>
      <c r="KB64">
        <v>4.5877639999999999E-5</v>
      </c>
      <c r="KC64">
        <v>1.8691139999999998E-2</v>
      </c>
      <c r="KD64">
        <v>0.67910409999999999</v>
      </c>
      <c r="KE64">
        <v>18.11064</v>
      </c>
      <c r="KF64">
        <v>4.8715809999999999E-5</v>
      </c>
      <c r="KG64">
        <v>1.993528E-2</v>
      </c>
      <c r="KH64">
        <v>0.67876950000000003</v>
      </c>
      <c r="KI64">
        <v>17.34376</v>
      </c>
      <c r="KJ64">
        <v>4.9325289999999999E-5</v>
      </c>
      <c r="KK64">
        <v>2.024668E-2</v>
      </c>
      <c r="KL64">
        <v>0.67847239999999998</v>
      </c>
      <c r="KM64">
        <v>16.802980000000002</v>
      </c>
      <c r="KN64">
        <v>4.8566480000000002E-5</v>
      </c>
      <c r="KO64">
        <v>1.9972409999999999E-2</v>
      </c>
      <c r="KP64">
        <v>0.67824289999999998</v>
      </c>
      <c r="KQ64">
        <v>16.326329999999999</v>
      </c>
      <c r="KR64">
        <v>4.714659E-5</v>
      </c>
      <c r="KS64">
        <v>1.940803E-2</v>
      </c>
      <c r="KT64">
        <v>0.67807320000000004</v>
      </c>
      <c r="KU64">
        <v>15.842090000000001</v>
      </c>
      <c r="KV64">
        <v>4.5367449999999999E-5</v>
      </c>
      <c r="KW64">
        <v>1.86921E-2</v>
      </c>
      <c r="KX64">
        <v>0.67800309999999997</v>
      </c>
      <c r="KY64">
        <v>15.730969999999999</v>
      </c>
      <c r="KZ64">
        <v>4.3111539999999998E-5</v>
      </c>
      <c r="LA64">
        <v>1.7786900000000001E-2</v>
      </c>
      <c r="LB64">
        <v>0.67795519999999998</v>
      </c>
      <c r="LC64">
        <v>15.780340000000001</v>
      </c>
      <c r="LD64">
        <v>4.0292769999999999E-5</v>
      </c>
      <c r="LE64">
        <v>1.6646439999999998E-2</v>
      </c>
      <c r="LF64">
        <v>0.67792779999999997</v>
      </c>
      <c r="LG64">
        <v>15.7219</v>
      </c>
      <c r="LH64">
        <v>3.750421E-5</v>
      </c>
      <c r="LI64">
        <v>1.549656E-2</v>
      </c>
      <c r="LJ64">
        <v>0.67793599999999998</v>
      </c>
      <c r="LK64">
        <v>15.467930000000001</v>
      </c>
      <c r="LL64">
        <v>3.521993E-5</v>
      </c>
      <c r="LM64">
        <v>1.4545570000000001E-2</v>
      </c>
      <c r="LN64">
        <v>0.67792909999999995</v>
      </c>
      <c r="LO64">
        <v>15.09905</v>
      </c>
      <c r="LP64">
        <v>3.3404970000000001E-5</v>
      </c>
      <c r="LQ64">
        <v>1.379098E-2</v>
      </c>
      <c r="LR64">
        <v>0.67791670000000004</v>
      </c>
      <c r="LS64">
        <v>15.39678</v>
      </c>
      <c r="LT64">
        <v>3.1897470000000002E-5</v>
      </c>
      <c r="LU64">
        <v>1.3168239999999999E-2</v>
      </c>
      <c r="LV64">
        <v>0.67784960000000005</v>
      </c>
      <c r="LW64">
        <v>16.118189999999998</v>
      </c>
      <c r="LX64">
        <v>3.0576459999999998E-5</v>
      </c>
      <c r="LY64">
        <v>1.2627009999999999E-2</v>
      </c>
      <c r="LZ64">
        <v>0.6776643</v>
      </c>
      <c r="MA64">
        <v>17.11083</v>
      </c>
      <c r="MB64">
        <v>2.9425880000000001E-5</v>
      </c>
      <c r="MC64">
        <v>1.215398E-2</v>
      </c>
      <c r="MD64">
        <v>0.67742279999999999</v>
      </c>
      <c r="ME64">
        <v>18.15728</v>
      </c>
      <c r="MF64">
        <v>2.8651549999999998E-5</v>
      </c>
      <c r="MG64">
        <v>1.182716E-2</v>
      </c>
      <c r="MH64">
        <v>0.67714909999999995</v>
      </c>
      <c r="MI64">
        <v>18.860779999999998</v>
      </c>
      <c r="MJ64">
        <v>2.8349289999999999E-5</v>
      </c>
      <c r="MK64">
        <v>1.1698399999999999E-2</v>
      </c>
      <c r="ML64">
        <v>0.67684009999999994</v>
      </c>
      <c r="MM64">
        <v>18.773869999999999</v>
      </c>
      <c r="MN64">
        <v>2.8121970000000001E-5</v>
      </c>
      <c r="MO64">
        <v>1.1614360000000001E-2</v>
      </c>
      <c r="MP64">
        <v>0.67650809999999995</v>
      </c>
      <c r="MQ64">
        <v>18.337289999999999</v>
      </c>
      <c r="MR64">
        <v>2.767062E-5</v>
      </c>
      <c r="MS64">
        <v>1.1443429999999999E-2</v>
      </c>
      <c r="MT64">
        <v>0.67621019999999998</v>
      </c>
      <c r="MU64">
        <v>17.691050000000001</v>
      </c>
      <c r="MV64">
        <v>2.6968010000000001E-5</v>
      </c>
      <c r="MW64">
        <v>1.116516E-2</v>
      </c>
      <c r="MX64">
        <v>0.67586239999999997</v>
      </c>
      <c r="MY64">
        <v>17.167549999999999</v>
      </c>
      <c r="MZ64">
        <v>2.6114209999999999E-5</v>
      </c>
      <c r="NA64">
        <v>1.0820659999999999E-2</v>
      </c>
      <c r="NB64">
        <v>0.67554069999999999</v>
      </c>
      <c r="NC64">
        <v>16.87237</v>
      </c>
      <c r="ND64">
        <v>2.5210540000000001E-5</v>
      </c>
      <c r="NE64">
        <v>1.045252E-2</v>
      </c>
      <c r="NF64">
        <v>0.67554069999999999</v>
      </c>
      <c r="NG64">
        <v>16.87237</v>
      </c>
      <c r="NH64">
        <v>2.5210540000000001E-5</v>
      </c>
      <c r="NI64">
        <v>1.045252E-2</v>
      </c>
      <c r="NJ64">
        <v>0.67554069999999999</v>
      </c>
      <c r="NK64">
        <v>16.87237</v>
      </c>
      <c r="NL64">
        <v>2.5210540000000001E-5</v>
      </c>
      <c r="NM64">
        <v>1.045252E-2</v>
      </c>
      <c r="NN64">
        <v>0.67554069999999999</v>
      </c>
      <c r="NO64">
        <v>16.87237</v>
      </c>
      <c r="NP64">
        <v>2.5210540000000001E-5</v>
      </c>
      <c r="NQ64">
        <v>1.045252E-2</v>
      </c>
      <c r="NR64">
        <v>0.67554069999999999</v>
      </c>
      <c r="NS64">
        <v>16.87237</v>
      </c>
      <c r="NT64">
        <v>2.5210540000000001E-5</v>
      </c>
      <c r="NU64">
        <v>1.045252E-2</v>
      </c>
      <c r="NV64">
        <v>0.67554069999999999</v>
      </c>
      <c r="NW64">
        <v>16.87237</v>
      </c>
      <c r="NX64">
        <v>2.5210540000000001E-5</v>
      </c>
      <c r="NY64">
        <v>1.045252E-2</v>
      </c>
      <c r="NZ64">
        <v>0.67554069999999999</v>
      </c>
      <c r="OA64">
        <v>16.87237</v>
      </c>
      <c r="OB64">
        <v>2.5210540000000001E-5</v>
      </c>
      <c r="OC64">
        <v>1.045252E-2</v>
      </c>
      <c r="OD64">
        <v>0.67554069999999999</v>
      </c>
      <c r="OE64">
        <v>16.87237</v>
      </c>
      <c r="OF64">
        <v>2.5210540000000001E-5</v>
      </c>
      <c r="OG64">
        <v>1.045252E-2</v>
      </c>
      <c r="OH64">
        <v>0.67554069999999999</v>
      </c>
      <c r="OI64">
        <v>16.87237</v>
      </c>
      <c r="OJ64">
        <v>2.5210540000000001E-5</v>
      </c>
      <c r="OK64">
        <v>1.045252E-2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0.68746910000000006</v>
      </c>
      <c r="G65">
        <v>15.453720000000001</v>
      </c>
      <c r="H65" s="1">
        <v>6.7915300000000002E-12</v>
      </c>
      <c r="I65" s="1">
        <v>2.9031369999999998E-9</v>
      </c>
      <c r="J65">
        <v>0.68677180000000004</v>
      </c>
      <c r="K65">
        <v>15.679349999999999</v>
      </c>
      <c r="L65">
        <v>0.46408779999999999</v>
      </c>
      <c r="M65">
        <v>131.33709999999999</v>
      </c>
      <c r="N65">
        <v>0.68612059999999997</v>
      </c>
      <c r="O65">
        <v>16.180440000000001</v>
      </c>
      <c r="P65">
        <v>104.0667</v>
      </c>
      <c r="Q65">
        <v>38423.18</v>
      </c>
      <c r="R65">
        <v>0.68544260000000001</v>
      </c>
      <c r="S65">
        <v>16.879909999999999</v>
      </c>
      <c r="T65">
        <v>161.5401</v>
      </c>
      <c r="U65">
        <v>72313.929999999993</v>
      </c>
      <c r="V65">
        <v>0.68474120000000005</v>
      </c>
      <c r="W65">
        <v>17.788530000000002</v>
      </c>
      <c r="X65">
        <v>27.412500000000001</v>
      </c>
      <c r="Y65">
        <v>14076.07</v>
      </c>
      <c r="Z65">
        <v>0.68400740000000004</v>
      </c>
      <c r="AA65">
        <v>18.30198</v>
      </c>
      <c r="AB65">
        <v>1.4476450000000001</v>
      </c>
      <c r="AC65">
        <v>807.46849999999995</v>
      </c>
      <c r="AD65">
        <v>0.68326299999999995</v>
      </c>
      <c r="AE65">
        <v>17.886099999999999</v>
      </c>
      <c r="AF65">
        <v>0.108012</v>
      </c>
      <c r="AG65">
        <v>52.326459999999997</v>
      </c>
      <c r="AH65">
        <v>0.68251340000000005</v>
      </c>
      <c r="AI65">
        <v>17.05423</v>
      </c>
      <c r="AJ65" s="1">
        <v>6.7843130000000001E-2</v>
      </c>
      <c r="AK65">
        <v>29.36251</v>
      </c>
      <c r="AL65">
        <v>0.68176539999999997</v>
      </c>
      <c r="AM65">
        <v>16.34778</v>
      </c>
      <c r="AN65" s="1">
        <v>6.0578369999999999E-2</v>
      </c>
      <c r="AO65">
        <v>26.142890000000001</v>
      </c>
      <c r="AP65">
        <v>0.68071280000000001</v>
      </c>
      <c r="AQ65">
        <v>16.127579999999998</v>
      </c>
      <c r="AR65" s="1">
        <v>5.4563340000000002E-2</v>
      </c>
      <c r="AS65" s="1">
        <v>23.56719</v>
      </c>
      <c r="AT65">
        <v>0.67898800000000004</v>
      </c>
      <c r="AU65">
        <v>16.30171</v>
      </c>
      <c r="AV65" s="1">
        <v>4.9584250000000003E-2</v>
      </c>
      <c r="AW65" s="1">
        <v>21.423549999999999</v>
      </c>
      <c r="AX65">
        <v>0.67621410000000004</v>
      </c>
      <c r="AY65">
        <v>16.840920000000001</v>
      </c>
      <c r="AZ65" s="1">
        <v>4.9323980000000003E-2</v>
      </c>
      <c r="BA65" s="1">
        <v>21.197849999999999</v>
      </c>
      <c r="BB65">
        <v>0.67293570000000003</v>
      </c>
      <c r="BC65">
        <v>17.649080000000001</v>
      </c>
      <c r="BD65" s="1">
        <v>5.3069329999999998E-2</v>
      </c>
      <c r="BE65" s="1">
        <v>22.892990000000001</v>
      </c>
      <c r="BF65">
        <v>0.66947290000000004</v>
      </c>
      <c r="BG65">
        <v>18.08127</v>
      </c>
      <c r="BH65" s="1">
        <v>5.3557029999999999E-2</v>
      </c>
      <c r="BI65" s="1">
        <v>23.34423</v>
      </c>
      <c r="BJ65">
        <v>0.66596509999999998</v>
      </c>
      <c r="BK65">
        <v>17.81381</v>
      </c>
      <c r="BL65" s="1">
        <v>5.0431789999999997E-2</v>
      </c>
      <c r="BM65" s="1">
        <v>22.17145</v>
      </c>
      <c r="BN65">
        <v>0.66249170000000002</v>
      </c>
      <c r="BO65">
        <v>17.140879999999999</v>
      </c>
      <c r="BP65" s="1">
        <v>4.5686270000000001E-2</v>
      </c>
      <c r="BQ65" s="1">
        <v>20.22325</v>
      </c>
      <c r="BR65">
        <v>0.6590876</v>
      </c>
      <c r="BS65">
        <v>16.43544</v>
      </c>
      <c r="BT65" s="1">
        <v>4.0520189999999998E-2</v>
      </c>
      <c r="BU65" s="1">
        <v>18.040289999999999</v>
      </c>
      <c r="BV65">
        <v>0.65553799999999995</v>
      </c>
      <c r="BW65">
        <v>15.8575</v>
      </c>
      <c r="BX65" s="1">
        <v>3.5786690000000003E-2</v>
      </c>
      <c r="BY65" s="1">
        <v>16.01146</v>
      </c>
      <c r="BZ65">
        <v>0.65193120000000004</v>
      </c>
      <c r="CA65">
        <v>15.835380000000001</v>
      </c>
      <c r="CB65" s="1">
        <v>3.1602320000000003E-2</v>
      </c>
      <c r="CC65" s="1">
        <v>14.21555</v>
      </c>
      <c r="CD65">
        <v>0.64828039999999998</v>
      </c>
      <c r="CE65">
        <v>16.096150000000002</v>
      </c>
      <c r="CF65" s="1">
        <v>2.7811720000000002E-2</v>
      </c>
      <c r="CG65" s="1">
        <v>12.57497</v>
      </c>
      <c r="CH65">
        <v>0.6445516</v>
      </c>
      <c r="CI65">
        <v>16.42248</v>
      </c>
      <c r="CJ65" s="1">
        <v>2.4470269999999999E-2</v>
      </c>
      <c r="CK65" s="1">
        <v>11.12654</v>
      </c>
      <c r="CL65">
        <v>0.64053099999999996</v>
      </c>
      <c r="CM65">
        <v>16.479240000000001</v>
      </c>
      <c r="CN65" s="1">
        <v>2.142815E-2</v>
      </c>
      <c r="CO65" s="1">
        <v>9.8013940000000002</v>
      </c>
      <c r="CP65">
        <v>0.63652980000000003</v>
      </c>
      <c r="CQ65">
        <v>16.373329999999999</v>
      </c>
      <c r="CR65" s="1">
        <v>1.878053E-2</v>
      </c>
      <c r="CS65" s="1">
        <v>8.6385229999999993</v>
      </c>
      <c r="CT65">
        <v>0.63301039999999997</v>
      </c>
      <c r="CU65">
        <v>16.050850000000001</v>
      </c>
      <c r="CV65" s="1">
        <v>1.645715E-2</v>
      </c>
      <c r="CW65" s="1">
        <v>7.6080350000000001</v>
      </c>
      <c r="CX65">
        <v>0.62929919999999995</v>
      </c>
      <c r="CY65">
        <v>15.42196</v>
      </c>
      <c r="CZ65" s="1">
        <v>1.4381710000000001E-2</v>
      </c>
      <c r="DA65" s="1">
        <v>6.681565</v>
      </c>
      <c r="DB65">
        <v>0.62538139999999998</v>
      </c>
      <c r="DC65">
        <v>14.89268</v>
      </c>
      <c r="DD65" s="1">
        <v>1.258016E-2</v>
      </c>
      <c r="DE65" s="1">
        <v>5.8708080000000002</v>
      </c>
      <c r="DF65">
        <v>0.62144730000000004</v>
      </c>
      <c r="DG65">
        <v>14.920730000000001</v>
      </c>
      <c r="DH65" s="1">
        <v>1.106816E-2</v>
      </c>
      <c r="DI65" s="1">
        <v>5.1870019999999997</v>
      </c>
      <c r="DJ65">
        <v>0.617394</v>
      </c>
      <c r="DK65">
        <v>15.29128</v>
      </c>
      <c r="DL65" s="1">
        <v>9.7106870000000008E-3</v>
      </c>
      <c r="DM65" s="1">
        <v>4.5753209999999997</v>
      </c>
      <c r="DN65">
        <v>0.61315770000000003</v>
      </c>
      <c r="DO65">
        <v>15.820740000000001</v>
      </c>
      <c r="DP65" s="1">
        <v>8.4493469999999994E-3</v>
      </c>
      <c r="DQ65" s="1">
        <v>4.0022140000000004</v>
      </c>
      <c r="DR65">
        <v>0.60877979999999998</v>
      </c>
      <c r="DS65">
        <v>15.95013</v>
      </c>
      <c r="DT65" s="1">
        <v>7.3381669999999996E-3</v>
      </c>
      <c r="DU65" s="1">
        <v>3.4938880000000001</v>
      </c>
      <c r="DV65">
        <v>0.60484199999999999</v>
      </c>
      <c r="DW65">
        <v>15.845090000000001</v>
      </c>
      <c r="DX65" s="1">
        <v>6.3737109999999998E-3</v>
      </c>
      <c r="DY65" s="1">
        <v>3.0478779999999999</v>
      </c>
      <c r="DZ65">
        <v>0.60108799999999996</v>
      </c>
      <c r="EA65">
        <v>15.72067</v>
      </c>
      <c r="EB65" s="1">
        <v>5.5326259999999997E-3</v>
      </c>
      <c r="EC65" s="1">
        <v>2.656244</v>
      </c>
      <c r="ED65">
        <v>0.59704040000000003</v>
      </c>
      <c r="EE65">
        <v>15.45229</v>
      </c>
      <c r="EF65" s="1">
        <v>4.7882710000000002E-3</v>
      </c>
      <c r="EG65" s="1">
        <v>2.3088579999999999</v>
      </c>
      <c r="EH65">
        <v>0.59336390000000006</v>
      </c>
      <c r="EI65">
        <v>15.49733</v>
      </c>
      <c r="EJ65" s="1">
        <v>4.1422100000000003E-3</v>
      </c>
      <c r="EK65" s="1">
        <v>2.0041739999999999</v>
      </c>
      <c r="EL65">
        <v>0.58983620000000003</v>
      </c>
      <c r="EM65">
        <v>15.669280000000001</v>
      </c>
      <c r="EN65" s="1">
        <v>3.5933409999999999E-3</v>
      </c>
      <c r="EO65" s="1">
        <v>1.7436799999999999</v>
      </c>
      <c r="EP65">
        <v>0.58676090000000003</v>
      </c>
      <c r="EQ65">
        <v>15.89509</v>
      </c>
      <c r="ER65" s="1">
        <v>3.1126359999999998E-3</v>
      </c>
      <c r="ES65" s="1">
        <v>1.515101</v>
      </c>
      <c r="ET65">
        <v>0.58372380000000001</v>
      </c>
      <c r="EU65">
        <v>16.47298</v>
      </c>
      <c r="EV65" s="1">
        <v>2.6264230000000001E-3</v>
      </c>
      <c r="EW65" s="1">
        <v>1.285234</v>
      </c>
      <c r="EX65">
        <v>0.58163949999999998</v>
      </c>
      <c r="EY65">
        <v>16.93995</v>
      </c>
      <c r="EZ65" s="1">
        <v>2.1260369999999999E-3</v>
      </c>
      <c r="FA65" s="1">
        <v>1.0444899999999999</v>
      </c>
      <c r="FB65">
        <v>0.5798082</v>
      </c>
      <c r="FC65">
        <v>16.751249999999999</v>
      </c>
      <c r="FD65" s="1">
        <v>1.6985100000000001E-3</v>
      </c>
      <c r="FE65" s="1">
        <v>0.83474280000000001</v>
      </c>
      <c r="FF65">
        <v>0.57747389999999998</v>
      </c>
      <c r="FG65">
        <v>16.21142</v>
      </c>
      <c r="FH65" s="1">
        <v>1.38502E-3</v>
      </c>
      <c r="FI65" s="1">
        <v>0.67995380000000005</v>
      </c>
      <c r="FJ65">
        <v>0.5750343</v>
      </c>
      <c r="FK65">
        <v>15.63841</v>
      </c>
      <c r="FL65" s="1">
        <v>1.15752E-3</v>
      </c>
      <c r="FM65" s="1">
        <v>0.56775120000000001</v>
      </c>
      <c r="FN65">
        <v>0.5726504</v>
      </c>
      <c r="FO65">
        <v>15.76458</v>
      </c>
      <c r="FP65" s="1">
        <v>9.8970039999999996E-4</v>
      </c>
      <c r="FQ65" s="1">
        <v>0.48513319999999999</v>
      </c>
      <c r="FR65">
        <v>0.57079210000000002</v>
      </c>
      <c r="FS65">
        <v>16.201029999999999</v>
      </c>
      <c r="FT65" s="1">
        <v>8.6197270000000004E-4</v>
      </c>
      <c r="FU65" s="1">
        <v>0.42202990000000001</v>
      </c>
      <c r="FV65">
        <v>0.56970880000000002</v>
      </c>
      <c r="FW65">
        <v>16.69117</v>
      </c>
      <c r="FX65" s="1">
        <v>7.6307909999999998E-4</v>
      </c>
      <c r="FY65" s="1">
        <v>0.37285059999999998</v>
      </c>
      <c r="FZ65">
        <v>0.56914520000000002</v>
      </c>
      <c r="GA65">
        <v>17.261590000000002</v>
      </c>
      <c r="GB65" s="1">
        <v>6.5687380000000004E-4</v>
      </c>
      <c r="GC65" s="1">
        <v>0.32172230000000002</v>
      </c>
      <c r="GD65">
        <v>0.5689322</v>
      </c>
      <c r="GE65">
        <v>17.519950000000001</v>
      </c>
      <c r="GF65" s="1">
        <v>5.1831489999999995E-4</v>
      </c>
      <c r="GG65" s="1">
        <v>0.25502740000000002</v>
      </c>
      <c r="GH65">
        <v>0.56881550000000003</v>
      </c>
      <c r="GI65">
        <v>17.325749999999999</v>
      </c>
      <c r="GJ65" s="1">
        <v>3.8354200000000001E-4</v>
      </c>
      <c r="GK65" s="1">
        <v>0.1887508</v>
      </c>
      <c r="GL65">
        <v>0.56868680000000005</v>
      </c>
      <c r="GM65">
        <v>16.918130000000001</v>
      </c>
      <c r="GN65" s="1">
        <v>2.8640879999999999E-4</v>
      </c>
      <c r="GO65" s="1">
        <v>0.1401261</v>
      </c>
      <c r="GP65">
        <v>0.56850869999999998</v>
      </c>
      <c r="GQ65">
        <v>16.383109999999999</v>
      </c>
      <c r="GR65" s="1">
        <v>2.2680469999999999E-4</v>
      </c>
      <c r="GS65" s="1">
        <v>0.1100416</v>
      </c>
      <c r="GT65">
        <v>0.56831100000000001</v>
      </c>
      <c r="GU65">
        <v>16.37283</v>
      </c>
      <c r="GV65" s="1">
        <v>1.914773E-4</v>
      </c>
      <c r="GW65" s="1">
        <v>9.2171180000000005E-2</v>
      </c>
      <c r="GX65">
        <v>0.56815190000000004</v>
      </c>
      <c r="GY65">
        <v>16.516970000000001</v>
      </c>
      <c r="GZ65" s="1">
        <v>1.6937610000000001E-4</v>
      </c>
      <c r="HA65" s="1">
        <v>8.1038299999999994E-2</v>
      </c>
      <c r="HB65">
        <v>0.56809460000000001</v>
      </c>
      <c r="HC65">
        <v>16.75564</v>
      </c>
      <c r="HD65" s="1">
        <v>1.540569E-4</v>
      </c>
      <c r="HE65" s="1">
        <v>7.3360770000000006E-2</v>
      </c>
      <c r="HF65">
        <v>0.56810839999999996</v>
      </c>
      <c r="HG65">
        <v>17.126519999999999</v>
      </c>
      <c r="HH65" s="1">
        <v>1.406628E-4</v>
      </c>
      <c r="HI65" s="1">
        <v>6.6808060000000002E-2</v>
      </c>
      <c r="HJ65">
        <v>0.56814339999999997</v>
      </c>
      <c r="HK65">
        <v>17.342469999999999</v>
      </c>
      <c r="HL65" s="1">
        <v>1.259861E-4</v>
      </c>
      <c r="HM65" s="1">
        <v>5.973875E-2</v>
      </c>
      <c r="HN65">
        <v>0.56817759999999995</v>
      </c>
      <c r="HO65">
        <v>17.138919999999999</v>
      </c>
      <c r="HP65" s="1">
        <v>1.118491E-4</v>
      </c>
      <c r="HQ65" s="1">
        <v>5.2859910000000003E-2</v>
      </c>
      <c r="HR65">
        <v>0.56820630000000005</v>
      </c>
      <c r="HS65">
        <v>16.696999999999999</v>
      </c>
      <c r="HT65">
        <v>1.0075440000000001E-4</v>
      </c>
      <c r="HU65" s="1">
        <v>4.7380029999999997E-2</v>
      </c>
      <c r="HV65">
        <v>0.56823400000000002</v>
      </c>
      <c r="HW65">
        <v>16.09355</v>
      </c>
      <c r="HX65">
        <v>9.2674000000000001E-5</v>
      </c>
      <c r="HY65" s="1">
        <v>4.3361410000000003E-2</v>
      </c>
      <c r="HZ65">
        <v>0.56829850000000004</v>
      </c>
      <c r="IA65">
        <v>15.860440000000001</v>
      </c>
      <c r="IB65">
        <v>8.6620890000000002E-5</v>
      </c>
      <c r="IC65" s="1">
        <v>4.035474E-2</v>
      </c>
      <c r="ID65">
        <v>0.56846600000000003</v>
      </c>
      <c r="IE65">
        <v>15.202400000000001</v>
      </c>
      <c r="IF65">
        <v>8.1736540000000002E-5</v>
      </c>
      <c r="IG65" s="1">
        <v>3.7935070000000001E-2</v>
      </c>
      <c r="IH65">
        <v>0.56879449999999998</v>
      </c>
      <c r="II65">
        <v>15.076029999999999</v>
      </c>
      <c r="IJ65">
        <v>7.7362480000000002E-5</v>
      </c>
      <c r="IK65" s="1">
        <v>3.5797830000000003E-2</v>
      </c>
      <c r="IL65">
        <v>0.56924819999999998</v>
      </c>
      <c r="IM65">
        <v>15.42267</v>
      </c>
      <c r="IN65">
        <v>7.1586899999999997E-5</v>
      </c>
      <c r="IO65" s="1">
        <v>3.3120320000000002E-2</v>
      </c>
      <c r="IP65">
        <v>0.56974939999999996</v>
      </c>
      <c r="IQ65">
        <v>15.76078</v>
      </c>
      <c r="IR65">
        <v>6.2596100000000002E-5</v>
      </c>
      <c r="IS65">
        <v>2.9007040000000001E-2</v>
      </c>
      <c r="IT65">
        <v>0.57026109999999997</v>
      </c>
      <c r="IU65">
        <v>15.691039999999999</v>
      </c>
      <c r="IV65">
        <v>5.2954419999999997E-5</v>
      </c>
      <c r="IW65">
        <v>2.4494160000000001E-2</v>
      </c>
      <c r="IX65">
        <v>0.57077979999999995</v>
      </c>
      <c r="IY65">
        <v>15.384790000000001</v>
      </c>
      <c r="IZ65">
        <v>4.5656040000000001E-5</v>
      </c>
      <c r="JA65">
        <v>2.100819E-2</v>
      </c>
      <c r="JB65">
        <v>0.5713066</v>
      </c>
      <c r="JC65">
        <v>15.19209</v>
      </c>
      <c r="JD65">
        <v>4.1021330000000002E-5</v>
      </c>
      <c r="JE65">
        <v>1.8767570000000001E-2</v>
      </c>
      <c r="JF65">
        <v>0.57176479999999996</v>
      </c>
      <c r="JG65">
        <v>15.784660000000001</v>
      </c>
      <c r="JH65">
        <v>3.8130499999999997E-5</v>
      </c>
      <c r="JI65">
        <v>1.736992E-2</v>
      </c>
      <c r="JJ65">
        <v>0.5720537</v>
      </c>
      <c r="JK65">
        <v>16.574580000000001</v>
      </c>
      <c r="JL65">
        <v>3.6110289999999998E-5</v>
      </c>
      <c r="JM65">
        <v>1.6403350000000001E-2</v>
      </c>
      <c r="JN65">
        <v>0.57212750000000001</v>
      </c>
      <c r="JO65">
        <v>17.34093</v>
      </c>
      <c r="JP65">
        <v>3.4757169999999998E-5</v>
      </c>
      <c r="JQ65">
        <v>1.5741519999999998E-2</v>
      </c>
      <c r="JR65">
        <v>0.57204719999999998</v>
      </c>
      <c r="JS65">
        <v>18.171189999999999</v>
      </c>
      <c r="JT65">
        <v>3.5599889999999997E-5</v>
      </c>
      <c r="JU65">
        <v>1.5999289999999999E-2</v>
      </c>
      <c r="JV65">
        <v>0.57185719999999995</v>
      </c>
      <c r="JW65">
        <v>18.65306</v>
      </c>
      <c r="JX65">
        <v>3.9985799999999999E-5</v>
      </c>
      <c r="JY65">
        <v>1.7864749999999999E-2</v>
      </c>
      <c r="JZ65">
        <v>0.57165909999999998</v>
      </c>
      <c r="KA65">
        <v>18.56653</v>
      </c>
      <c r="KB65">
        <v>4.521045E-5</v>
      </c>
      <c r="KC65">
        <v>2.023958E-2</v>
      </c>
      <c r="KD65">
        <v>0.57144470000000003</v>
      </c>
      <c r="KE65">
        <v>18.166360000000001</v>
      </c>
      <c r="KF65">
        <v>4.8421470000000002E-5</v>
      </c>
      <c r="KG65">
        <v>2.1774930000000001E-2</v>
      </c>
      <c r="KH65">
        <v>0.57125250000000005</v>
      </c>
      <c r="KI65">
        <v>17.46752</v>
      </c>
      <c r="KJ65">
        <v>4.9330560000000002E-5</v>
      </c>
      <c r="KK65">
        <v>2.2254929999999999E-2</v>
      </c>
      <c r="KL65">
        <v>0.57107220000000003</v>
      </c>
      <c r="KM65">
        <v>16.98075</v>
      </c>
      <c r="KN65">
        <v>4.8724770000000003E-5</v>
      </c>
      <c r="KO65">
        <v>2.2027359999999999E-2</v>
      </c>
      <c r="KP65">
        <v>0.57093340000000004</v>
      </c>
      <c r="KQ65">
        <v>16.494309999999999</v>
      </c>
      <c r="KR65">
        <v>4.7379929999999999E-5</v>
      </c>
      <c r="KS65">
        <v>2.1441680000000001E-2</v>
      </c>
      <c r="KT65">
        <v>0.57086599999999998</v>
      </c>
      <c r="KU65">
        <v>15.99433</v>
      </c>
      <c r="KV65">
        <v>4.5650640000000002E-5</v>
      </c>
      <c r="KW65">
        <v>2.0675740000000001E-2</v>
      </c>
      <c r="KX65">
        <v>0.57083839999999997</v>
      </c>
      <c r="KY65">
        <v>15.779640000000001</v>
      </c>
      <c r="KZ65">
        <v>4.3483699999999998E-5</v>
      </c>
      <c r="LA65">
        <v>1.9718889999999999E-2</v>
      </c>
      <c r="LB65">
        <v>0.57085350000000001</v>
      </c>
      <c r="LC65">
        <v>15.77745</v>
      </c>
      <c r="LD65">
        <v>4.0728130000000003E-5</v>
      </c>
      <c r="LE65">
        <v>1.849605E-2</v>
      </c>
      <c r="LF65">
        <v>0.5708491</v>
      </c>
      <c r="LG65">
        <v>15.71964</v>
      </c>
      <c r="LH65">
        <v>3.7898019999999997E-5</v>
      </c>
      <c r="LI65">
        <v>1.721615E-2</v>
      </c>
      <c r="LJ65">
        <v>0.57086239999999999</v>
      </c>
      <c r="LK65">
        <v>15.49926</v>
      </c>
      <c r="LL65">
        <v>3.5532659999999997E-5</v>
      </c>
      <c r="LM65">
        <v>1.613392E-2</v>
      </c>
      <c r="LN65">
        <v>0.57087600000000005</v>
      </c>
      <c r="LO65">
        <v>15.17989</v>
      </c>
      <c r="LP65">
        <v>3.365652E-5</v>
      </c>
      <c r="LQ65">
        <v>1.527544E-2</v>
      </c>
      <c r="LR65">
        <v>0.57086099999999995</v>
      </c>
      <c r="LS65">
        <v>15.47747</v>
      </c>
      <c r="LT65">
        <v>3.2109400000000001E-5</v>
      </c>
      <c r="LU65">
        <v>1.457234E-2</v>
      </c>
      <c r="LV65">
        <v>0.57080489999999995</v>
      </c>
      <c r="LW65">
        <v>16.188369999999999</v>
      </c>
      <c r="LX65">
        <v>3.0764089999999998E-5</v>
      </c>
      <c r="LY65">
        <v>1.396554E-2</v>
      </c>
      <c r="LZ65">
        <v>0.57071380000000005</v>
      </c>
      <c r="MA65">
        <v>17.163779999999999</v>
      </c>
      <c r="MB65">
        <v>2.9582919999999999E-5</v>
      </c>
      <c r="MC65">
        <v>1.343164E-2</v>
      </c>
      <c r="MD65">
        <v>0.57057559999999996</v>
      </c>
      <c r="ME65">
        <v>18.174140000000001</v>
      </c>
      <c r="MF65">
        <v>2.873652E-5</v>
      </c>
      <c r="MG65">
        <v>1.3040100000000001E-2</v>
      </c>
      <c r="MH65">
        <v>0.57039320000000004</v>
      </c>
      <c r="MI65">
        <v>18.844149999999999</v>
      </c>
      <c r="MJ65">
        <v>2.837792E-5</v>
      </c>
      <c r="MK65">
        <v>1.286985E-2</v>
      </c>
      <c r="ML65">
        <v>0.57021679999999997</v>
      </c>
      <c r="MM65">
        <v>18.78284</v>
      </c>
      <c r="MN65">
        <v>2.8162039999999998E-5</v>
      </c>
      <c r="MO65">
        <v>1.2779509999999999E-2</v>
      </c>
      <c r="MP65">
        <v>0.57003289999999995</v>
      </c>
      <c r="MQ65">
        <v>18.389980000000001</v>
      </c>
      <c r="MR65">
        <v>2.7750129999999999E-5</v>
      </c>
      <c r="MS65">
        <v>1.2608100000000001E-2</v>
      </c>
      <c r="MT65">
        <v>0.56985870000000005</v>
      </c>
      <c r="MU65">
        <v>17.795269999999999</v>
      </c>
      <c r="MV65">
        <v>2.708226E-5</v>
      </c>
      <c r="MW65">
        <v>1.2317730000000001E-2</v>
      </c>
      <c r="MX65">
        <v>0.56968549999999996</v>
      </c>
      <c r="MY65">
        <v>17.331399999999999</v>
      </c>
      <c r="MZ65">
        <v>2.6244390000000002E-5</v>
      </c>
      <c r="NA65">
        <v>1.194569E-2</v>
      </c>
      <c r="NB65">
        <v>0.56949110000000003</v>
      </c>
      <c r="NC65">
        <v>17.056450000000002</v>
      </c>
      <c r="ND65">
        <v>2.534633E-5</v>
      </c>
      <c r="NE65">
        <v>1.154286E-2</v>
      </c>
      <c r="NF65">
        <v>0.56949110000000003</v>
      </c>
      <c r="NG65">
        <v>17.056450000000002</v>
      </c>
      <c r="NH65">
        <v>2.534633E-5</v>
      </c>
      <c r="NI65">
        <v>1.154286E-2</v>
      </c>
      <c r="NJ65">
        <v>0.56949110000000003</v>
      </c>
      <c r="NK65">
        <v>17.056450000000002</v>
      </c>
      <c r="NL65">
        <v>2.534633E-5</v>
      </c>
      <c r="NM65">
        <v>1.154286E-2</v>
      </c>
      <c r="NN65">
        <v>0.56949110000000003</v>
      </c>
      <c r="NO65">
        <v>17.056450000000002</v>
      </c>
      <c r="NP65">
        <v>2.534633E-5</v>
      </c>
      <c r="NQ65">
        <v>1.154286E-2</v>
      </c>
      <c r="NR65">
        <v>0.56949110000000003</v>
      </c>
      <c r="NS65">
        <v>17.056450000000002</v>
      </c>
      <c r="NT65">
        <v>2.534633E-5</v>
      </c>
      <c r="NU65">
        <v>1.154286E-2</v>
      </c>
      <c r="NV65">
        <v>0.56949110000000003</v>
      </c>
      <c r="NW65">
        <v>17.056450000000002</v>
      </c>
      <c r="NX65">
        <v>2.534633E-5</v>
      </c>
      <c r="NY65">
        <v>1.154286E-2</v>
      </c>
      <c r="NZ65">
        <v>0.56949110000000003</v>
      </c>
      <c r="OA65">
        <v>17.056450000000002</v>
      </c>
      <c r="OB65">
        <v>2.534633E-5</v>
      </c>
      <c r="OC65">
        <v>1.154286E-2</v>
      </c>
      <c r="OD65">
        <v>0.56949110000000003</v>
      </c>
      <c r="OE65">
        <v>17.056450000000002</v>
      </c>
      <c r="OF65">
        <v>2.534633E-5</v>
      </c>
      <c r="OG65">
        <v>1.154286E-2</v>
      </c>
      <c r="OH65">
        <v>0.56949110000000003</v>
      </c>
      <c r="OI65">
        <v>17.056450000000002</v>
      </c>
      <c r="OJ65">
        <v>2.534633E-5</v>
      </c>
      <c r="OK65">
        <v>1.154286E-2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0.65739080000000005</v>
      </c>
      <c r="G66">
        <v>15.48616</v>
      </c>
      <c r="H66" s="1">
        <v>9.2309100000000003E-13</v>
      </c>
      <c r="I66" s="1">
        <v>3.04104E-10</v>
      </c>
      <c r="J66">
        <v>0.65666570000000002</v>
      </c>
      <c r="K66">
        <v>15.70242</v>
      </c>
      <c r="L66" s="1">
        <v>0.16040850000000001</v>
      </c>
      <c r="M66">
        <v>40.088700000000003</v>
      </c>
      <c r="N66">
        <v>0.65593559999999995</v>
      </c>
      <c r="O66">
        <v>16.17848</v>
      </c>
      <c r="P66">
        <v>78.513369999999995</v>
      </c>
      <c r="Q66">
        <v>23524.76</v>
      </c>
      <c r="R66">
        <v>0.65517029999999998</v>
      </c>
      <c r="S66">
        <v>16.86551</v>
      </c>
      <c r="T66">
        <v>175.422</v>
      </c>
      <c r="U66">
        <v>58861.120000000003</v>
      </c>
      <c r="V66">
        <v>0.65440849999999995</v>
      </c>
      <c r="W66">
        <v>17.756979999999999</v>
      </c>
      <c r="X66">
        <v>37.724400000000003</v>
      </c>
      <c r="Y66">
        <v>13596.53</v>
      </c>
      <c r="Z66">
        <v>0.653617</v>
      </c>
      <c r="AA66">
        <v>18.29091</v>
      </c>
      <c r="AB66">
        <v>2.2884989999999998</v>
      </c>
      <c r="AC66">
        <v>858.48979999999995</v>
      </c>
      <c r="AD66">
        <v>0.65279350000000003</v>
      </c>
      <c r="AE66">
        <v>17.93629</v>
      </c>
      <c r="AF66">
        <v>0.1354255</v>
      </c>
      <c r="AG66">
        <v>48.298720000000003</v>
      </c>
      <c r="AH66">
        <v>0.65197579999999999</v>
      </c>
      <c r="AI66">
        <v>17.116890000000001</v>
      </c>
      <c r="AJ66">
        <v>6.9212179999999998E-2</v>
      </c>
      <c r="AK66">
        <v>23.068020000000001</v>
      </c>
      <c r="AL66">
        <v>0.65117899999999995</v>
      </c>
      <c r="AM66">
        <v>16.41433</v>
      </c>
      <c r="AN66" s="1">
        <v>6.1379860000000001E-2</v>
      </c>
      <c r="AO66">
        <v>20.427160000000001</v>
      </c>
      <c r="AP66">
        <v>0.65012210000000004</v>
      </c>
      <c r="AQ66">
        <v>16.191469999999999</v>
      </c>
      <c r="AR66" s="1">
        <v>5.526474E-2</v>
      </c>
      <c r="AS66">
        <v>18.418869999999998</v>
      </c>
      <c r="AT66">
        <v>0.64845019999999998</v>
      </c>
      <c r="AU66">
        <v>16.33165</v>
      </c>
      <c r="AV66" s="1">
        <v>5.0068210000000002E-2</v>
      </c>
      <c r="AW66" s="1">
        <v>16.718969999999999</v>
      </c>
      <c r="AX66">
        <v>0.64574580000000004</v>
      </c>
      <c r="AY66">
        <v>16.831140000000001</v>
      </c>
      <c r="AZ66" s="1">
        <v>4.8996430000000001E-2</v>
      </c>
      <c r="BA66" s="1">
        <v>16.35594</v>
      </c>
      <c r="BB66">
        <v>0.64244590000000001</v>
      </c>
      <c r="BC66">
        <v>17.623560000000001</v>
      </c>
      <c r="BD66" s="1">
        <v>5.2641540000000001E-2</v>
      </c>
      <c r="BE66" s="1">
        <v>17.652460000000001</v>
      </c>
      <c r="BF66">
        <v>0.63903710000000002</v>
      </c>
      <c r="BG66">
        <v>18.067129999999999</v>
      </c>
      <c r="BH66" s="1">
        <v>5.3676349999999998E-2</v>
      </c>
      <c r="BI66" s="1">
        <v>18.160810000000001</v>
      </c>
      <c r="BJ66">
        <v>0.63554180000000005</v>
      </c>
      <c r="BK66">
        <v>17.85397</v>
      </c>
      <c r="BL66" s="1">
        <v>5.0911749999999999E-2</v>
      </c>
      <c r="BM66" s="1">
        <v>17.367550000000001</v>
      </c>
      <c r="BN66">
        <v>0.63206929999999995</v>
      </c>
      <c r="BO66">
        <v>17.20167</v>
      </c>
      <c r="BP66" s="1">
        <v>4.6307840000000003E-2</v>
      </c>
      <c r="BQ66" s="1">
        <v>15.911580000000001</v>
      </c>
      <c r="BR66">
        <v>0.62856639999999997</v>
      </c>
      <c r="BS66">
        <v>16.502700000000001</v>
      </c>
      <c r="BT66" s="1">
        <v>4.1150100000000002E-2</v>
      </c>
      <c r="BU66" s="1">
        <v>14.236079999999999</v>
      </c>
      <c r="BV66">
        <v>0.62491209999999997</v>
      </c>
      <c r="BW66">
        <v>15.92299</v>
      </c>
      <c r="BX66" s="1">
        <v>3.6339320000000001E-2</v>
      </c>
      <c r="BY66" s="1">
        <v>12.65371</v>
      </c>
      <c r="BZ66">
        <v>0.62120350000000002</v>
      </c>
      <c r="CA66">
        <v>15.87368</v>
      </c>
      <c r="CB66" s="1">
        <v>3.2111649999999999E-2</v>
      </c>
      <c r="CC66" s="1">
        <v>11.25811</v>
      </c>
      <c r="CD66">
        <v>0.61746900000000005</v>
      </c>
      <c r="CE66">
        <v>16.098179999999999</v>
      </c>
      <c r="CF66" s="1">
        <v>2.826087E-2</v>
      </c>
      <c r="CG66" s="1">
        <v>9.9764619999999997</v>
      </c>
      <c r="CH66">
        <v>0.61363009999999996</v>
      </c>
      <c r="CI66">
        <v>16.417539999999999</v>
      </c>
      <c r="CJ66" s="1">
        <v>2.4878480000000001E-2</v>
      </c>
      <c r="CK66" s="1">
        <v>8.8461680000000005</v>
      </c>
      <c r="CL66">
        <v>0.60953630000000003</v>
      </c>
      <c r="CM66">
        <v>16.47531</v>
      </c>
      <c r="CN66" s="1">
        <v>2.1794790000000001E-2</v>
      </c>
      <c r="CO66" s="1">
        <v>7.8096220000000001</v>
      </c>
      <c r="CP66">
        <v>0.60553199999999996</v>
      </c>
      <c r="CQ66">
        <v>16.379709999999999</v>
      </c>
      <c r="CR66" s="1">
        <v>1.9101799999999999E-2</v>
      </c>
      <c r="CS66" s="1">
        <v>6.895454</v>
      </c>
      <c r="CT66">
        <v>0.60188189999999997</v>
      </c>
      <c r="CU66">
        <v>16.084160000000001</v>
      </c>
      <c r="CV66" s="1">
        <v>1.674606E-2</v>
      </c>
      <c r="CW66" s="1">
        <v>6.0863759999999996</v>
      </c>
      <c r="CX66">
        <v>0.59816749999999996</v>
      </c>
      <c r="CY66">
        <v>15.47438</v>
      </c>
      <c r="CZ66" s="1">
        <v>1.4639370000000001E-2</v>
      </c>
      <c r="DA66" s="1">
        <v>5.3566570000000002</v>
      </c>
      <c r="DB66">
        <v>0.59433259999999999</v>
      </c>
      <c r="DC66">
        <v>14.943289999999999</v>
      </c>
      <c r="DD66" s="1">
        <v>1.2802060000000001E-2</v>
      </c>
      <c r="DE66" s="1">
        <v>4.7145729999999997</v>
      </c>
      <c r="DF66">
        <v>0.59050499999999995</v>
      </c>
      <c r="DG66">
        <v>14.94009</v>
      </c>
      <c r="DH66" s="1">
        <v>1.1255909999999999E-2</v>
      </c>
      <c r="DI66" s="1">
        <v>4.1717110000000002</v>
      </c>
      <c r="DJ66">
        <v>0.58657060000000005</v>
      </c>
      <c r="DK66">
        <v>15.288819999999999</v>
      </c>
      <c r="DL66" s="1">
        <v>9.8882970000000008E-3</v>
      </c>
      <c r="DM66" s="1">
        <v>3.690963</v>
      </c>
      <c r="DN66">
        <v>0.58247629999999995</v>
      </c>
      <c r="DO66">
        <v>15.813840000000001</v>
      </c>
      <c r="DP66" s="1">
        <v>8.6108450000000007E-3</v>
      </c>
      <c r="DQ66" s="1">
        <v>3.2378710000000002</v>
      </c>
      <c r="DR66">
        <v>0.57828840000000004</v>
      </c>
      <c r="DS66">
        <v>15.938040000000001</v>
      </c>
      <c r="DT66" s="1">
        <v>7.4814900000000004E-3</v>
      </c>
      <c r="DU66" s="1">
        <v>2.8336510000000001</v>
      </c>
      <c r="DV66">
        <v>0.57451629999999998</v>
      </c>
      <c r="DW66">
        <v>15.839639999999999</v>
      </c>
      <c r="DX66" s="1">
        <v>6.4988429999999998E-3</v>
      </c>
      <c r="DY66" s="1">
        <v>2.4775420000000001</v>
      </c>
      <c r="DZ66">
        <v>0.57102209999999998</v>
      </c>
      <c r="EA66">
        <v>15.721640000000001</v>
      </c>
      <c r="EB66" s="1">
        <v>5.6435690000000002E-3</v>
      </c>
      <c r="EC66" s="1">
        <v>2.1647419999999999</v>
      </c>
      <c r="ED66">
        <v>0.56753120000000001</v>
      </c>
      <c r="EE66">
        <v>15.48217</v>
      </c>
      <c r="EF66" s="1">
        <v>4.8870500000000004E-3</v>
      </c>
      <c r="EG66" s="1">
        <v>1.886563</v>
      </c>
      <c r="EH66">
        <v>0.56441770000000002</v>
      </c>
      <c r="EI66">
        <v>15.546200000000001</v>
      </c>
      <c r="EJ66" s="1">
        <v>4.2277920000000002E-3</v>
      </c>
      <c r="EK66" s="1">
        <v>1.641481</v>
      </c>
      <c r="EL66">
        <v>0.56152930000000001</v>
      </c>
      <c r="EM66">
        <v>15.70425</v>
      </c>
      <c r="EN66" s="1">
        <v>3.666299E-3</v>
      </c>
      <c r="EO66" s="1">
        <v>1.431081</v>
      </c>
      <c r="EP66">
        <v>0.55899600000000005</v>
      </c>
      <c r="EQ66">
        <v>15.914899999999999</v>
      </c>
      <c r="ER66" s="1">
        <v>3.180062E-3</v>
      </c>
      <c r="ES66" s="1">
        <v>1.2475909999999999</v>
      </c>
      <c r="ET66">
        <v>0.55654029999999999</v>
      </c>
      <c r="EU66">
        <v>16.464369999999999</v>
      </c>
      <c r="EV66" s="1">
        <v>2.6983720000000001E-3</v>
      </c>
      <c r="EW66" s="1">
        <v>1.065232</v>
      </c>
      <c r="EX66">
        <v>0.55482900000000002</v>
      </c>
      <c r="EY66">
        <v>16.91611</v>
      </c>
      <c r="EZ66" s="1">
        <v>2.1972609999999998E-3</v>
      </c>
      <c r="FA66" s="1">
        <v>0.87169129999999995</v>
      </c>
      <c r="FB66">
        <v>0.55311449999999995</v>
      </c>
      <c r="FC66">
        <v>16.761340000000001</v>
      </c>
      <c r="FD66" s="1">
        <v>1.754869E-3</v>
      </c>
      <c r="FE66" s="1">
        <v>0.69813840000000005</v>
      </c>
      <c r="FF66">
        <v>0.55129159999999999</v>
      </c>
      <c r="FG66">
        <v>16.253050000000002</v>
      </c>
      <c r="FH66" s="1">
        <v>1.4257569999999999E-3</v>
      </c>
      <c r="FI66" s="1">
        <v>0.56802830000000004</v>
      </c>
      <c r="FJ66">
        <v>0.54938640000000005</v>
      </c>
      <c r="FK66">
        <v>15.69355</v>
      </c>
      <c r="FL66" s="1">
        <v>1.1872650000000001E-3</v>
      </c>
      <c r="FM66" s="1">
        <v>0.4737307</v>
      </c>
      <c r="FN66">
        <v>0.54755359999999997</v>
      </c>
      <c r="FO66">
        <v>15.82555</v>
      </c>
      <c r="FP66" s="1">
        <v>1.0120249999999999E-3</v>
      </c>
      <c r="FQ66" s="1">
        <v>0.40452840000000001</v>
      </c>
      <c r="FR66">
        <v>0.54619240000000002</v>
      </c>
      <c r="FS66">
        <v>16.262509999999999</v>
      </c>
      <c r="FT66" s="1">
        <v>8.7923069999999996E-4</v>
      </c>
      <c r="FU66" s="1">
        <v>0.35185060000000001</v>
      </c>
      <c r="FV66">
        <v>0.5454793</v>
      </c>
      <c r="FW66">
        <v>16.755949999999999</v>
      </c>
      <c r="FX66" s="1">
        <v>7.7729359999999996E-4</v>
      </c>
      <c r="FY66" s="1">
        <v>0.3109866</v>
      </c>
      <c r="FZ66">
        <v>0.54522420000000005</v>
      </c>
      <c r="GA66">
        <v>17.28586</v>
      </c>
      <c r="GB66" s="1">
        <v>6.7482000000000002E-4</v>
      </c>
      <c r="GC66" s="1">
        <v>0.2704355</v>
      </c>
      <c r="GD66">
        <v>0.54522099999999996</v>
      </c>
      <c r="GE66">
        <v>17.507269999999998</v>
      </c>
      <c r="GF66" s="1">
        <v>5.4016519999999996E-4</v>
      </c>
      <c r="GG66" s="1">
        <v>0.21711610000000001</v>
      </c>
      <c r="GH66">
        <v>0.54526929999999996</v>
      </c>
      <c r="GI66">
        <v>17.324359999999999</v>
      </c>
      <c r="GJ66" s="1">
        <v>4.0221419999999998E-4</v>
      </c>
      <c r="GK66" s="1">
        <v>0.161722</v>
      </c>
      <c r="GL66">
        <v>0.54526330000000001</v>
      </c>
      <c r="GM66">
        <v>16.943950000000001</v>
      </c>
      <c r="GN66" s="1">
        <v>2.9882010000000002E-4</v>
      </c>
      <c r="GO66" s="1">
        <v>0.1196869</v>
      </c>
      <c r="GP66">
        <v>0.54521229999999998</v>
      </c>
      <c r="GQ66">
        <v>16.452169999999999</v>
      </c>
      <c r="GR66" s="1">
        <v>2.342326E-4</v>
      </c>
      <c r="GS66" s="1">
        <v>9.3262100000000001E-2</v>
      </c>
      <c r="GT66">
        <v>0.54511480000000001</v>
      </c>
      <c r="GU66">
        <v>16.474689999999999</v>
      </c>
      <c r="GV66" s="1">
        <v>1.959548E-4</v>
      </c>
      <c r="GW66" s="1">
        <v>7.7555509999999994E-2</v>
      </c>
      <c r="GX66">
        <v>0.5450682</v>
      </c>
      <c r="GY66">
        <v>16.62323</v>
      </c>
      <c r="GZ66" s="1">
        <v>1.722921E-4</v>
      </c>
      <c r="HA66" s="1">
        <v>6.7860089999999998E-2</v>
      </c>
      <c r="HB66">
        <v>0.5450739</v>
      </c>
      <c r="HC66">
        <v>16.850940000000001</v>
      </c>
      <c r="HD66" s="1">
        <v>1.562131E-4</v>
      </c>
      <c r="HE66" s="1">
        <v>6.1275980000000001E-2</v>
      </c>
      <c r="HF66">
        <v>0.54510930000000002</v>
      </c>
      <c r="HG66">
        <v>17.167110000000001</v>
      </c>
      <c r="HH66" s="1">
        <v>1.4278230000000001E-4</v>
      </c>
      <c r="HI66" s="1">
        <v>5.5849679999999999E-2</v>
      </c>
      <c r="HJ66">
        <v>0.54516140000000002</v>
      </c>
      <c r="HK66">
        <v>17.334019999999999</v>
      </c>
      <c r="HL66" s="1">
        <v>1.282926E-4</v>
      </c>
      <c r="HM66" s="1">
        <v>5.0077579999999997E-2</v>
      </c>
      <c r="HN66">
        <v>0.54522320000000002</v>
      </c>
      <c r="HO66">
        <v>17.134450000000001</v>
      </c>
      <c r="HP66" s="1">
        <v>1.1388510000000001E-4</v>
      </c>
      <c r="HQ66" s="1">
        <v>4.4318040000000003E-2</v>
      </c>
      <c r="HR66">
        <v>0.54525449999999998</v>
      </c>
      <c r="HS66">
        <v>16.726289999999999</v>
      </c>
      <c r="HT66">
        <v>1.022888E-4</v>
      </c>
      <c r="HU66" s="1">
        <v>3.9633309999999998E-2</v>
      </c>
      <c r="HV66">
        <v>0.54529559999999999</v>
      </c>
      <c r="HW66">
        <v>16.166869999999999</v>
      </c>
      <c r="HX66">
        <v>9.3797999999999999E-5</v>
      </c>
      <c r="HY66" s="1">
        <v>3.6180839999999999E-2</v>
      </c>
      <c r="HZ66">
        <v>0.54534760000000004</v>
      </c>
      <c r="IA66">
        <v>15.965310000000001</v>
      </c>
      <c r="IB66">
        <v>8.7491669999999999E-5</v>
      </c>
      <c r="IC66" s="1">
        <v>3.3614430000000001E-2</v>
      </c>
      <c r="ID66">
        <v>0.54547069999999998</v>
      </c>
      <c r="IE66">
        <v>15.320499999999999</v>
      </c>
      <c r="IF66">
        <v>8.246184E-5</v>
      </c>
      <c r="IG66" s="1">
        <v>3.1567360000000003E-2</v>
      </c>
      <c r="IH66">
        <v>0.54575430000000003</v>
      </c>
      <c r="II66">
        <v>15.17853</v>
      </c>
      <c r="IJ66">
        <v>7.8065520000000001E-5</v>
      </c>
      <c r="IK66" s="1">
        <v>2.9789199999999998E-2</v>
      </c>
      <c r="IL66">
        <v>0.54609129999999995</v>
      </c>
      <c r="IM66">
        <v>15.43764</v>
      </c>
      <c r="IN66">
        <v>7.265246E-5</v>
      </c>
      <c r="IO66" s="1">
        <v>2.7679780000000001E-2</v>
      </c>
      <c r="IP66">
        <v>0.546489</v>
      </c>
      <c r="IQ66">
        <v>15.74358</v>
      </c>
      <c r="IR66">
        <v>6.4090069999999996E-5</v>
      </c>
      <c r="IS66">
        <v>2.441374E-2</v>
      </c>
      <c r="IT66">
        <v>0.54689779999999999</v>
      </c>
      <c r="IU66">
        <v>15.688650000000001</v>
      </c>
      <c r="IV66">
        <v>5.4327540000000001E-5</v>
      </c>
      <c r="IW66">
        <v>2.06526E-2</v>
      </c>
      <c r="IX66">
        <v>0.54729150000000004</v>
      </c>
      <c r="IY66">
        <v>15.401899999999999</v>
      </c>
      <c r="IZ66">
        <v>4.6606420000000003E-5</v>
      </c>
      <c r="JA66">
        <v>1.7639780000000001E-2</v>
      </c>
      <c r="JB66">
        <v>0.5476818</v>
      </c>
      <c r="JC66">
        <v>15.220739999999999</v>
      </c>
      <c r="JD66">
        <v>4.1610139999999999E-5</v>
      </c>
      <c r="JE66">
        <v>1.5671359999999999E-2</v>
      </c>
      <c r="JF66">
        <v>0.54803950000000001</v>
      </c>
      <c r="JG66">
        <v>15.82705</v>
      </c>
      <c r="JH66">
        <v>3.8510209999999997E-5</v>
      </c>
      <c r="JI66">
        <v>1.4446229999999999E-2</v>
      </c>
      <c r="JJ66">
        <v>0.54825900000000005</v>
      </c>
      <c r="JK66">
        <v>16.632490000000001</v>
      </c>
      <c r="JL66">
        <v>3.6389339999999997E-5</v>
      </c>
      <c r="JM66">
        <v>1.361235E-2</v>
      </c>
      <c r="JN66">
        <v>0.54829499999999998</v>
      </c>
      <c r="JO66">
        <v>17.402719999999999</v>
      </c>
      <c r="JP66">
        <v>3.490172E-5</v>
      </c>
      <c r="JQ66">
        <v>1.302414E-2</v>
      </c>
      <c r="JR66">
        <v>0.54819560000000001</v>
      </c>
      <c r="JS66">
        <v>18.188970000000001</v>
      </c>
      <c r="JT66">
        <v>3.5281699999999998E-5</v>
      </c>
      <c r="JU66">
        <v>1.309917E-2</v>
      </c>
      <c r="JV66">
        <v>0.54800400000000005</v>
      </c>
      <c r="JW66">
        <v>18.637429999999998</v>
      </c>
      <c r="JX66">
        <v>3.9204649999999997E-5</v>
      </c>
      <c r="JY66">
        <v>1.4489230000000001E-2</v>
      </c>
      <c r="JZ66">
        <v>0.54782059999999999</v>
      </c>
      <c r="KA66">
        <v>18.56748</v>
      </c>
      <c r="KB66">
        <v>4.4505000000000002E-5</v>
      </c>
      <c r="KC66">
        <v>1.6460869999999999E-2</v>
      </c>
      <c r="KD66">
        <v>0.54763260000000002</v>
      </c>
      <c r="KE66">
        <v>18.207409999999999</v>
      </c>
      <c r="KF66">
        <v>4.8078009999999997E-5</v>
      </c>
      <c r="KG66">
        <v>1.783535E-2</v>
      </c>
      <c r="KH66">
        <v>0.54747840000000003</v>
      </c>
      <c r="KI66">
        <v>17.558499999999999</v>
      </c>
      <c r="KJ66">
        <v>4.9293660000000003E-5</v>
      </c>
      <c r="KK66">
        <v>1.8328359999999998E-2</v>
      </c>
      <c r="KL66">
        <v>0.54733520000000002</v>
      </c>
      <c r="KM66">
        <v>17.114820000000002</v>
      </c>
      <c r="KN66">
        <v>4.8866619999999999E-5</v>
      </c>
      <c r="KO66">
        <v>1.8198260000000001E-2</v>
      </c>
      <c r="KP66">
        <v>0.54722479999999996</v>
      </c>
      <c r="KQ66">
        <v>16.628430000000002</v>
      </c>
      <c r="KR66">
        <v>4.7604110000000001E-5</v>
      </c>
      <c r="KS66">
        <v>1.7743169999999999E-2</v>
      </c>
      <c r="KT66">
        <v>0.54718829999999996</v>
      </c>
      <c r="KU66">
        <v>16.111239999999999</v>
      </c>
      <c r="KV66">
        <v>4.592502E-5</v>
      </c>
      <c r="KW66">
        <v>1.7128859999999999E-2</v>
      </c>
      <c r="KX66">
        <v>0.54717329999999997</v>
      </c>
      <c r="KY66">
        <v>15.824159999999999</v>
      </c>
      <c r="KZ66">
        <v>4.383942E-5</v>
      </c>
      <c r="LA66">
        <v>1.6365149999999998E-2</v>
      </c>
      <c r="LB66">
        <v>0.54718049999999996</v>
      </c>
      <c r="LC66">
        <v>15.77745</v>
      </c>
      <c r="LD66">
        <v>4.115691E-5</v>
      </c>
      <c r="LE66">
        <v>1.538112E-2</v>
      </c>
      <c r="LF66">
        <v>0.54719340000000005</v>
      </c>
      <c r="LG66">
        <v>15.71862</v>
      </c>
      <c r="LH66">
        <v>3.8299510000000002E-5</v>
      </c>
      <c r="LI66">
        <v>1.4319480000000001E-2</v>
      </c>
      <c r="LJ66">
        <v>0.54720279999999999</v>
      </c>
      <c r="LK66">
        <v>15.52102</v>
      </c>
      <c r="LL66">
        <v>3.5854310000000001E-5</v>
      </c>
      <c r="LM66">
        <v>1.340321E-2</v>
      </c>
      <c r="LN66">
        <v>0.54721330000000001</v>
      </c>
      <c r="LO66">
        <v>15.236829999999999</v>
      </c>
      <c r="LP66">
        <v>3.39138E-5</v>
      </c>
      <c r="LQ66">
        <v>1.267562E-2</v>
      </c>
      <c r="LR66">
        <v>0.54719410000000002</v>
      </c>
      <c r="LS66">
        <v>15.5344</v>
      </c>
      <c r="LT66">
        <v>3.2324470000000003E-5</v>
      </c>
      <c r="LU66">
        <v>1.208269E-2</v>
      </c>
      <c r="LV66">
        <v>0.54717899999999997</v>
      </c>
      <c r="LW66">
        <v>16.232970000000002</v>
      </c>
      <c r="LX66">
        <v>3.0953929999999997E-5</v>
      </c>
      <c r="LY66">
        <v>1.1574330000000001E-2</v>
      </c>
      <c r="LZ66">
        <v>0.5470971</v>
      </c>
      <c r="MA66">
        <v>17.19791</v>
      </c>
      <c r="MB66">
        <v>2.9745409999999999E-5</v>
      </c>
      <c r="MC66">
        <v>1.1126199999999999E-2</v>
      </c>
      <c r="MD66">
        <v>0.54696829999999996</v>
      </c>
      <c r="ME66">
        <v>18.182649999999999</v>
      </c>
      <c r="MF66">
        <v>2.883295E-5</v>
      </c>
      <c r="MG66">
        <v>1.0784520000000001E-2</v>
      </c>
      <c r="MH66">
        <v>0.54684569999999999</v>
      </c>
      <c r="MI66">
        <v>18.832979999999999</v>
      </c>
      <c r="MJ66">
        <v>2.8411369999999998E-5</v>
      </c>
      <c r="MK66">
        <v>1.0624669999999999E-2</v>
      </c>
      <c r="ML66">
        <v>0.54670379999999996</v>
      </c>
      <c r="MM66">
        <v>18.786950000000001</v>
      </c>
      <c r="MN66">
        <v>2.819858E-5</v>
      </c>
      <c r="MO66">
        <v>1.055098E-2</v>
      </c>
      <c r="MP66">
        <v>0.54655260000000006</v>
      </c>
      <c r="MQ66">
        <v>18.42991</v>
      </c>
      <c r="MR66">
        <v>2.7824060000000001E-5</v>
      </c>
      <c r="MS66">
        <v>1.042181E-2</v>
      </c>
      <c r="MT66">
        <v>0.54640440000000001</v>
      </c>
      <c r="MU66">
        <v>17.871670000000002</v>
      </c>
      <c r="MV66">
        <v>2.7192179999999999E-5</v>
      </c>
      <c r="MW66">
        <v>1.019465E-2</v>
      </c>
      <c r="MX66">
        <v>0.54628120000000002</v>
      </c>
      <c r="MY66">
        <v>17.452269999999999</v>
      </c>
      <c r="MZ66">
        <v>2.637291E-5</v>
      </c>
      <c r="NA66">
        <v>9.8949459999999999E-3</v>
      </c>
      <c r="NB66">
        <v>0.54613809999999996</v>
      </c>
      <c r="NC66">
        <v>17.193439999999999</v>
      </c>
      <c r="ND66">
        <v>2.548116E-5</v>
      </c>
      <c r="NE66">
        <v>9.5654850000000003E-3</v>
      </c>
      <c r="NF66">
        <v>0.54613809999999996</v>
      </c>
      <c r="NG66">
        <v>17.193439999999999</v>
      </c>
      <c r="NH66">
        <v>2.548116E-5</v>
      </c>
      <c r="NI66">
        <v>9.5654850000000003E-3</v>
      </c>
      <c r="NJ66">
        <v>0.54613809999999996</v>
      </c>
      <c r="NK66">
        <v>17.193439999999999</v>
      </c>
      <c r="NL66">
        <v>2.548116E-5</v>
      </c>
      <c r="NM66">
        <v>9.5654850000000003E-3</v>
      </c>
      <c r="NN66">
        <v>0.54613809999999996</v>
      </c>
      <c r="NO66">
        <v>17.193439999999999</v>
      </c>
      <c r="NP66">
        <v>2.548116E-5</v>
      </c>
      <c r="NQ66">
        <v>9.5654850000000003E-3</v>
      </c>
      <c r="NR66">
        <v>0.54613809999999996</v>
      </c>
      <c r="NS66">
        <v>17.193439999999999</v>
      </c>
      <c r="NT66">
        <v>2.548116E-5</v>
      </c>
      <c r="NU66">
        <v>9.5654850000000003E-3</v>
      </c>
      <c r="NV66">
        <v>0.54613809999999996</v>
      </c>
      <c r="NW66">
        <v>17.193439999999999</v>
      </c>
      <c r="NX66">
        <v>2.548116E-5</v>
      </c>
      <c r="NY66">
        <v>9.5654850000000003E-3</v>
      </c>
      <c r="NZ66">
        <v>0.54613809999999996</v>
      </c>
      <c r="OA66">
        <v>17.193439999999999</v>
      </c>
      <c r="OB66">
        <v>2.548116E-5</v>
      </c>
      <c r="OC66">
        <v>9.5654850000000003E-3</v>
      </c>
      <c r="OD66">
        <v>0.54613809999999996</v>
      </c>
      <c r="OE66">
        <v>17.193439999999999</v>
      </c>
      <c r="OF66">
        <v>2.548116E-5</v>
      </c>
      <c r="OG66">
        <v>9.5654850000000003E-3</v>
      </c>
      <c r="OH66">
        <v>0.54613809999999996</v>
      </c>
      <c r="OI66">
        <v>17.193439999999999</v>
      </c>
      <c r="OJ66">
        <v>2.548116E-5</v>
      </c>
      <c r="OK66">
        <v>9.5654850000000003E-3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0.97964320000000005</v>
      </c>
      <c r="G67">
        <v>15.51755</v>
      </c>
      <c r="H67" s="1">
        <v>1.2275980000000001E-13</v>
      </c>
      <c r="I67" s="1">
        <v>2.1781539999999998E-11</v>
      </c>
      <c r="J67">
        <v>0.97767590000000004</v>
      </c>
      <c r="K67">
        <v>15.729150000000001</v>
      </c>
      <c r="L67" s="1">
        <v>7.1260729999999994E-2</v>
      </c>
      <c r="M67">
        <v>9.4495760000000004</v>
      </c>
      <c r="N67">
        <v>0.97568739999999998</v>
      </c>
      <c r="O67">
        <v>16.17869</v>
      </c>
      <c r="P67">
        <v>61.916899999999998</v>
      </c>
      <c r="Q67">
        <v>9988.3539999999994</v>
      </c>
      <c r="R67">
        <v>0.97364890000000004</v>
      </c>
      <c r="S67">
        <v>16.854279999999999</v>
      </c>
      <c r="T67">
        <v>181.4776</v>
      </c>
      <c r="U67">
        <v>32423.75</v>
      </c>
      <c r="V67">
        <v>0.97159150000000005</v>
      </c>
      <c r="W67">
        <v>17.728840000000002</v>
      </c>
      <c r="X67">
        <v>47.08323</v>
      </c>
      <c r="Y67">
        <v>9056.2939999999999</v>
      </c>
      <c r="Z67">
        <v>0.96946290000000002</v>
      </c>
      <c r="AA67">
        <v>18.274560000000001</v>
      </c>
      <c r="AB67">
        <v>3.2534540000000001</v>
      </c>
      <c r="AC67">
        <v>659.94230000000005</v>
      </c>
      <c r="AD67">
        <v>0.96732320000000005</v>
      </c>
      <c r="AE67">
        <v>17.976749999999999</v>
      </c>
      <c r="AF67">
        <v>0.17222660000000001</v>
      </c>
      <c r="AG67">
        <v>34.0655</v>
      </c>
      <c r="AH67">
        <v>0.96512410000000004</v>
      </c>
      <c r="AI67">
        <v>17.177849999999999</v>
      </c>
      <c r="AJ67">
        <v>7.0637259999999993E-2</v>
      </c>
      <c r="AK67">
        <v>12.711970000000001</v>
      </c>
      <c r="AL67">
        <v>0.96282389999999995</v>
      </c>
      <c r="AM67">
        <v>16.477319999999999</v>
      </c>
      <c r="AN67" s="1">
        <v>6.1991709999999998E-2</v>
      </c>
      <c r="AO67">
        <v>11.10619</v>
      </c>
      <c r="AP67">
        <v>0.96014239999999995</v>
      </c>
      <c r="AQ67">
        <v>16.256769999999999</v>
      </c>
      <c r="AR67" s="1">
        <v>5.5796520000000002E-2</v>
      </c>
      <c r="AS67" s="1">
        <v>10.01005</v>
      </c>
      <c r="AT67">
        <v>0.95627399999999996</v>
      </c>
      <c r="AU67">
        <v>16.366040000000002</v>
      </c>
      <c r="AV67" s="1">
        <v>5.0468119999999998E-2</v>
      </c>
      <c r="AW67" s="1">
        <v>9.0730900000000005</v>
      </c>
      <c r="AX67">
        <v>0.95040239999999998</v>
      </c>
      <c r="AY67">
        <v>16.826509999999999</v>
      </c>
      <c r="AZ67" s="1">
        <v>4.8820450000000001E-2</v>
      </c>
      <c r="BA67" s="1">
        <v>8.7794790000000003</v>
      </c>
      <c r="BB67">
        <v>0.94329209999999997</v>
      </c>
      <c r="BC67">
        <v>17.600290000000001</v>
      </c>
      <c r="BD67" s="1">
        <v>5.2282049999999997E-2</v>
      </c>
      <c r="BE67" s="1">
        <v>9.4380760000000006</v>
      </c>
      <c r="BF67">
        <v>0.93589739999999999</v>
      </c>
      <c r="BG67">
        <v>18.04862</v>
      </c>
      <c r="BH67" s="1">
        <v>5.3739240000000001E-2</v>
      </c>
      <c r="BI67" s="1">
        <v>9.7833129999999997</v>
      </c>
      <c r="BJ67">
        <v>0.92825190000000002</v>
      </c>
      <c r="BK67">
        <v>17.885480000000001</v>
      </c>
      <c r="BL67" s="1">
        <v>5.1245249999999999E-2</v>
      </c>
      <c r="BM67" s="1">
        <v>9.4064689999999995</v>
      </c>
      <c r="BN67">
        <v>0.92054979999999997</v>
      </c>
      <c r="BO67">
        <v>17.258520000000001</v>
      </c>
      <c r="BP67" s="1">
        <v>4.6763689999999997E-2</v>
      </c>
      <c r="BQ67" s="1">
        <v>8.6448</v>
      </c>
      <c r="BR67">
        <v>0.91268570000000004</v>
      </c>
      <c r="BS67">
        <v>16.566520000000001</v>
      </c>
      <c r="BT67" s="1">
        <v>4.1624769999999998E-2</v>
      </c>
      <c r="BU67" s="1">
        <v>7.7468320000000004</v>
      </c>
      <c r="BV67">
        <v>0.90453280000000003</v>
      </c>
      <c r="BW67">
        <v>15.987270000000001</v>
      </c>
      <c r="BX67" s="1">
        <v>3.6761380000000003E-2</v>
      </c>
      <c r="BY67" s="1">
        <v>6.8859199999999996</v>
      </c>
      <c r="BZ67">
        <v>0.89607550000000002</v>
      </c>
      <c r="CA67">
        <v>15.915559999999999</v>
      </c>
      <c r="CB67" s="1">
        <v>3.249676E-2</v>
      </c>
      <c r="CC67" s="1">
        <v>6.1278319999999997</v>
      </c>
      <c r="CD67">
        <v>0.88748490000000002</v>
      </c>
      <c r="CE67">
        <v>16.103020000000001</v>
      </c>
      <c r="CF67" s="1">
        <v>2.8605080000000001E-2</v>
      </c>
      <c r="CG67" s="1">
        <v>5.4309229999999999</v>
      </c>
      <c r="CH67">
        <v>0.8787123</v>
      </c>
      <c r="CI67">
        <v>16.414069999999999</v>
      </c>
      <c r="CJ67" s="1">
        <v>2.5188889999999999E-2</v>
      </c>
      <c r="CK67" s="1">
        <v>4.8163910000000003</v>
      </c>
      <c r="CL67">
        <v>0.86948639999999999</v>
      </c>
      <c r="CM67">
        <v>16.469380000000001</v>
      </c>
      <c r="CN67" s="1">
        <v>2.207638E-2</v>
      </c>
      <c r="CO67" s="1">
        <v>4.2535970000000001</v>
      </c>
      <c r="CP67">
        <v>0.86039330000000003</v>
      </c>
      <c r="CQ67">
        <v>16.384499999999999</v>
      </c>
      <c r="CR67" s="1">
        <v>1.934891E-2</v>
      </c>
      <c r="CS67" s="1">
        <v>3.755099</v>
      </c>
      <c r="CT67">
        <v>0.85186399999999995</v>
      </c>
      <c r="CU67">
        <v>16.11073</v>
      </c>
      <c r="CV67" s="1">
        <v>1.6968069999999998E-2</v>
      </c>
      <c r="CW67" s="1">
        <v>3.3146499999999999</v>
      </c>
      <c r="CX67">
        <v>0.84322220000000003</v>
      </c>
      <c r="CY67">
        <v>15.52244</v>
      </c>
      <c r="CZ67" s="1">
        <v>1.483893E-2</v>
      </c>
      <c r="DA67" s="1">
        <v>2.9181339999999998</v>
      </c>
      <c r="DB67">
        <v>0.83432010000000001</v>
      </c>
      <c r="DC67">
        <v>14.99292</v>
      </c>
      <c r="DD67" s="1">
        <v>1.2975250000000001E-2</v>
      </c>
      <c r="DE67" s="1">
        <v>2.5680480000000001</v>
      </c>
      <c r="DF67">
        <v>0.82509730000000003</v>
      </c>
      <c r="DG67">
        <v>14.96325</v>
      </c>
      <c r="DH67" s="1">
        <v>1.140189E-2</v>
      </c>
      <c r="DI67" s="1">
        <v>2.2712469999999998</v>
      </c>
      <c r="DJ67">
        <v>0.81571850000000001</v>
      </c>
      <c r="DK67">
        <v>15.287330000000001</v>
      </c>
      <c r="DL67" s="1">
        <v>1.002491E-2</v>
      </c>
      <c r="DM67" s="1">
        <v>2.01098</v>
      </c>
      <c r="DN67">
        <v>0.80601049999999996</v>
      </c>
      <c r="DO67">
        <v>15.80855</v>
      </c>
      <c r="DP67" s="1">
        <v>8.7368280000000003E-3</v>
      </c>
      <c r="DQ67" s="1">
        <v>1.7656229999999999</v>
      </c>
      <c r="DR67">
        <v>0.79624090000000003</v>
      </c>
      <c r="DS67">
        <v>15.926769999999999</v>
      </c>
      <c r="DT67" s="1">
        <v>7.5937169999999998E-3</v>
      </c>
      <c r="DU67" s="1">
        <v>1.5456939999999999</v>
      </c>
      <c r="DV67">
        <v>0.78708239999999996</v>
      </c>
      <c r="DW67">
        <v>15.834059999999999</v>
      </c>
      <c r="DX67" s="1">
        <v>6.5971839999999999E-3</v>
      </c>
      <c r="DY67" s="1">
        <v>1.3512200000000001</v>
      </c>
      <c r="DZ67">
        <v>0.77813750000000004</v>
      </c>
      <c r="EA67">
        <v>15.721349999999999</v>
      </c>
      <c r="EB67" s="1">
        <v>5.7310060000000003E-3</v>
      </c>
      <c r="EC67" s="1">
        <v>1.1815899999999999</v>
      </c>
      <c r="ED67">
        <v>0.76896940000000003</v>
      </c>
      <c r="EE67">
        <v>15.505699999999999</v>
      </c>
      <c r="EF67" s="1">
        <v>4.96512E-3</v>
      </c>
      <c r="EG67" s="1">
        <v>1.0309740000000001</v>
      </c>
      <c r="EH67">
        <v>0.76007469999999999</v>
      </c>
      <c r="EI67">
        <v>15.58976</v>
      </c>
      <c r="EJ67" s="1">
        <v>4.2959699999999997E-3</v>
      </c>
      <c r="EK67" s="1">
        <v>0.89799359999999995</v>
      </c>
      <c r="EL67">
        <v>0.75139840000000002</v>
      </c>
      <c r="EM67">
        <v>15.73911</v>
      </c>
      <c r="EN67" s="1">
        <v>3.724621E-3</v>
      </c>
      <c r="EO67" s="1">
        <v>0.78346769999999999</v>
      </c>
      <c r="EP67">
        <v>0.74336539999999995</v>
      </c>
      <c r="EQ67">
        <v>15.93524</v>
      </c>
      <c r="ER67" s="1">
        <v>3.2331949999999999E-3</v>
      </c>
      <c r="ES67" s="1">
        <v>0.68408579999999997</v>
      </c>
      <c r="ET67">
        <v>0.73570290000000005</v>
      </c>
      <c r="EU67">
        <v>16.460239999999999</v>
      </c>
      <c r="EV67" s="1">
        <v>2.7546300000000001E-3</v>
      </c>
      <c r="EW67" s="1">
        <v>0.58675180000000005</v>
      </c>
      <c r="EX67">
        <v>0.72965749999999996</v>
      </c>
      <c r="EY67">
        <v>16.894559999999998</v>
      </c>
      <c r="EZ67" s="1">
        <v>2.254711E-3</v>
      </c>
      <c r="FA67" s="1">
        <v>0.48268840000000002</v>
      </c>
      <c r="FB67">
        <v>0.7239295</v>
      </c>
      <c r="FC67">
        <v>16.764939999999999</v>
      </c>
      <c r="FD67" s="1">
        <v>1.801979E-3</v>
      </c>
      <c r="FE67" s="1">
        <v>0.38716709999999999</v>
      </c>
      <c r="FF67">
        <v>0.71813590000000005</v>
      </c>
      <c r="FG67">
        <v>16.28895</v>
      </c>
      <c r="FH67" s="1">
        <v>1.460053E-3</v>
      </c>
      <c r="FI67" s="1">
        <v>0.314496</v>
      </c>
      <c r="FJ67">
        <v>0.71229699999999996</v>
      </c>
      <c r="FK67">
        <v>15.742839999999999</v>
      </c>
      <c r="FL67" s="1">
        <v>1.2123559999999999E-3</v>
      </c>
      <c r="FM67" s="1">
        <v>0.2618027</v>
      </c>
      <c r="FN67">
        <v>0.7063178</v>
      </c>
      <c r="FO67">
        <v>15.88194</v>
      </c>
      <c r="FP67" s="1">
        <v>1.0307599999999999E-3</v>
      </c>
      <c r="FQ67" s="1">
        <v>0.22321589999999999</v>
      </c>
      <c r="FR67">
        <v>0.70106460000000004</v>
      </c>
      <c r="FS67">
        <v>16.316569999999999</v>
      </c>
      <c r="FT67" s="1">
        <v>8.9372460000000003E-4</v>
      </c>
      <c r="FU67" s="1">
        <v>0.19395609999999999</v>
      </c>
      <c r="FV67">
        <v>0.6969997</v>
      </c>
      <c r="FW67">
        <v>16.81521</v>
      </c>
      <c r="FX67" s="1">
        <v>7.8892450000000005E-4</v>
      </c>
      <c r="FY67" s="1">
        <v>0.17131759999999999</v>
      </c>
      <c r="FZ67">
        <v>0.6941406</v>
      </c>
      <c r="GA67">
        <v>17.313880000000001</v>
      </c>
      <c r="GB67" s="1">
        <v>6.8875119999999999E-4</v>
      </c>
      <c r="GC67" s="1">
        <v>0.14978839999999999</v>
      </c>
      <c r="GD67">
        <v>0.69222240000000002</v>
      </c>
      <c r="GE67">
        <v>17.49973</v>
      </c>
      <c r="GF67" s="1">
        <v>5.5785329999999997E-4</v>
      </c>
      <c r="GG67" s="1">
        <v>0.1216405</v>
      </c>
      <c r="GH67">
        <v>0.69088320000000003</v>
      </c>
      <c r="GI67">
        <v>17.320730000000001</v>
      </c>
      <c r="GJ67" s="1">
        <v>4.1819330000000002E-4</v>
      </c>
      <c r="GK67" s="1">
        <v>9.1260809999999998E-2</v>
      </c>
      <c r="GL67">
        <v>0.68984369999999995</v>
      </c>
      <c r="GM67">
        <v>16.96454</v>
      </c>
      <c r="GN67" s="1">
        <v>3.0982029999999998E-4</v>
      </c>
      <c r="GO67" s="1">
        <v>6.7413580000000001E-2</v>
      </c>
      <c r="GP67">
        <v>0.68895629999999997</v>
      </c>
      <c r="GQ67">
        <v>16.508230000000001</v>
      </c>
      <c r="GR67" s="1">
        <v>2.4089089999999999E-4</v>
      </c>
      <c r="GS67" s="1">
        <v>5.2149290000000001E-2</v>
      </c>
      <c r="GT67">
        <v>0.68818060000000003</v>
      </c>
      <c r="GU67">
        <v>16.56504</v>
      </c>
      <c r="GV67" s="1">
        <v>1.999475E-4</v>
      </c>
      <c r="GW67" s="1">
        <v>4.3051489999999998E-2</v>
      </c>
      <c r="GX67">
        <v>0.68758109999999995</v>
      </c>
      <c r="GY67">
        <v>16.718419999999998</v>
      </c>
      <c r="GZ67" s="1">
        <v>1.7485379999999999E-4</v>
      </c>
      <c r="HA67" s="1">
        <v>3.7478600000000001E-2</v>
      </c>
      <c r="HB67">
        <v>0.6871815</v>
      </c>
      <c r="HC67">
        <v>16.941379999999999</v>
      </c>
      <c r="HD67" s="1">
        <v>1.580571E-4</v>
      </c>
      <c r="HE67" s="1">
        <v>3.3744839999999998E-2</v>
      </c>
      <c r="HF67">
        <v>0.68691840000000004</v>
      </c>
      <c r="HG67">
        <v>17.211510000000001</v>
      </c>
      <c r="HH67" s="1">
        <v>1.4451070000000001E-4</v>
      </c>
      <c r="HI67" s="1">
        <v>3.0761009999999998E-2</v>
      </c>
      <c r="HJ67">
        <v>0.68675319999999995</v>
      </c>
      <c r="HK67">
        <v>17.331890000000001</v>
      </c>
      <c r="HL67" s="1">
        <v>1.3018869999999999E-4</v>
      </c>
      <c r="HM67" s="1">
        <v>2.7650460000000002E-2</v>
      </c>
      <c r="HN67">
        <v>0.68672279999999997</v>
      </c>
      <c r="HO67">
        <v>17.12791</v>
      </c>
      <c r="HP67" s="1">
        <v>1.156208E-4</v>
      </c>
      <c r="HQ67" s="1">
        <v>2.448635E-2</v>
      </c>
      <c r="HR67">
        <v>0.68668750000000001</v>
      </c>
      <c r="HS67">
        <v>16.749189999999999</v>
      </c>
      <c r="HT67">
        <v>1.036207E-4</v>
      </c>
      <c r="HU67" s="1">
        <v>2.1855380000000001E-2</v>
      </c>
      <c r="HV67">
        <v>0.68668649999999998</v>
      </c>
      <c r="HW67">
        <v>16.22719</v>
      </c>
      <c r="HX67">
        <v>9.4774110000000005E-5</v>
      </c>
      <c r="HY67" s="1">
        <v>1.9903270000000001E-2</v>
      </c>
      <c r="HZ67">
        <v>0.6867259</v>
      </c>
      <c r="IA67">
        <v>16.06061</v>
      </c>
      <c r="IB67">
        <v>8.8238639999999995E-5</v>
      </c>
      <c r="IC67" s="1">
        <v>1.8458929999999998E-2</v>
      </c>
      <c r="ID67">
        <v>0.68694409999999995</v>
      </c>
      <c r="IE67">
        <v>15.426270000000001</v>
      </c>
      <c r="IF67">
        <v>8.3077509999999999E-5</v>
      </c>
      <c r="IG67" s="1">
        <v>1.7316809999999998E-2</v>
      </c>
      <c r="IH67">
        <v>0.68742420000000004</v>
      </c>
      <c r="II67">
        <v>15.27769</v>
      </c>
      <c r="IJ67">
        <v>7.8638220000000003E-5</v>
      </c>
      <c r="IK67" s="1">
        <v>1.6337930000000001E-2</v>
      </c>
      <c r="IL67">
        <v>0.68813679999999999</v>
      </c>
      <c r="IM67">
        <v>15.460050000000001</v>
      </c>
      <c r="IN67">
        <v>7.3471079999999994E-5</v>
      </c>
      <c r="IO67" s="1">
        <v>1.5231440000000001E-2</v>
      </c>
      <c r="IP67">
        <v>0.68907770000000002</v>
      </c>
      <c r="IQ67">
        <v>15.72963</v>
      </c>
      <c r="IR67">
        <v>6.5290449999999998E-5</v>
      </c>
      <c r="IS67">
        <v>1.3524950000000001E-2</v>
      </c>
      <c r="IT67">
        <v>0.69008029999999998</v>
      </c>
      <c r="IU67">
        <v>15.68505</v>
      </c>
      <c r="IV67">
        <v>5.5499489999999999E-5</v>
      </c>
      <c r="IW67">
        <v>1.14745E-2</v>
      </c>
      <c r="IX67">
        <v>0.69117660000000003</v>
      </c>
      <c r="IY67">
        <v>15.41587</v>
      </c>
      <c r="IZ67">
        <v>4.7446929999999997E-5</v>
      </c>
      <c r="JA67">
        <v>9.7699810000000005E-3</v>
      </c>
      <c r="JB67">
        <v>0.69231960000000003</v>
      </c>
      <c r="JC67">
        <v>15.24358</v>
      </c>
      <c r="JD67">
        <v>4.2137310000000001E-5</v>
      </c>
      <c r="JE67">
        <v>8.6355159999999993E-3</v>
      </c>
      <c r="JF67">
        <v>0.69341430000000004</v>
      </c>
      <c r="JG67">
        <v>15.862450000000001</v>
      </c>
      <c r="JH67">
        <v>3.8845630000000002E-5</v>
      </c>
      <c r="JI67">
        <v>7.9292029999999993E-3</v>
      </c>
      <c r="JJ67">
        <v>0.69428060000000003</v>
      </c>
      <c r="JK67">
        <v>16.68019</v>
      </c>
      <c r="JL67">
        <v>3.6631470000000001E-5</v>
      </c>
      <c r="JM67">
        <v>7.4553809999999996E-3</v>
      </c>
      <c r="JN67">
        <v>0.69479179999999996</v>
      </c>
      <c r="JO67">
        <v>17.458259999999999</v>
      </c>
      <c r="JP67">
        <v>3.5048000000000001E-5</v>
      </c>
      <c r="JQ67">
        <v>7.1168189999999999E-3</v>
      </c>
      <c r="JR67">
        <v>0.69495929999999995</v>
      </c>
      <c r="JS67">
        <v>18.21022</v>
      </c>
      <c r="JT67">
        <v>3.509275E-5</v>
      </c>
      <c r="JU67">
        <v>7.0968159999999997E-3</v>
      </c>
      <c r="JV67">
        <v>0.69487080000000001</v>
      </c>
      <c r="JW67">
        <v>18.62632</v>
      </c>
      <c r="JX67">
        <v>3.8601169999999997E-5</v>
      </c>
      <c r="JY67">
        <v>7.7727259999999998E-3</v>
      </c>
      <c r="JZ67">
        <v>0.69462539999999995</v>
      </c>
      <c r="KA67">
        <v>18.56598</v>
      </c>
      <c r="KB67">
        <v>4.3895340000000002E-5</v>
      </c>
      <c r="KC67">
        <v>8.8394449999999996E-3</v>
      </c>
      <c r="KD67">
        <v>0.69430700000000001</v>
      </c>
      <c r="KE67">
        <v>18.240089999999999</v>
      </c>
      <c r="KF67">
        <v>4.7748959999999997E-5</v>
      </c>
      <c r="KG67">
        <v>9.6388259999999996E-3</v>
      </c>
      <c r="KH67">
        <v>0.69393919999999998</v>
      </c>
      <c r="KI67">
        <v>17.635400000000001</v>
      </c>
      <c r="KJ67">
        <v>4.9230619999999997E-5</v>
      </c>
      <c r="KK67">
        <v>9.9587349999999998E-3</v>
      </c>
      <c r="KL67">
        <v>0.69357590000000002</v>
      </c>
      <c r="KM67">
        <v>17.2346</v>
      </c>
      <c r="KN67">
        <v>4.8965029999999998E-5</v>
      </c>
      <c r="KO67">
        <v>9.9200130000000001E-3</v>
      </c>
      <c r="KP67">
        <v>0.69328179999999995</v>
      </c>
      <c r="KQ67">
        <v>16.75487</v>
      </c>
      <c r="KR67">
        <v>4.7780120000000002E-5</v>
      </c>
      <c r="KS67">
        <v>9.6881729999999996E-3</v>
      </c>
      <c r="KT67">
        <v>0.69304960000000004</v>
      </c>
      <c r="KU67">
        <v>16.222149999999999</v>
      </c>
      <c r="KV67">
        <v>4.6143680000000002E-5</v>
      </c>
      <c r="KW67">
        <v>9.3627350000000005E-3</v>
      </c>
      <c r="KX67">
        <v>0.69290479999999999</v>
      </c>
      <c r="KY67">
        <v>15.87698</v>
      </c>
      <c r="KZ67">
        <v>4.4119539999999999E-5</v>
      </c>
      <c r="LA67">
        <v>8.958611E-3</v>
      </c>
      <c r="LB67">
        <v>0.69283850000000002</v>
      </c>
      <c r="LC67">
        <v>15.781499999999999</v>
      </c>
      <c r="LD67">
        <v>4.1504110000000002E-5</v>
      </c>
      <c r="LE67">
        <v>8.4364130000000002E-3</v>
      </c>
      <c r="LF67">
        <v>0.69280079999999999</v>
      </c>
      <c r="LG67">
        <v>15.71777</v>
      </c>
      <c r="LH67">
        <v>3.8637650000000001E-5</v>
      </c>
      <c r="LI67">
        <v>7.8578520000000002E-3</v>
      </c>
      <c r="LJ67">
        <v>0.69279749999999996</v>
      </c>
      <c r="LK67">
        <v>15.53664</v>
      </c>
      <c r="LL67">
        <v>3.6129530000000002E-5</v>
      </c>
      <c r="LM67">
        <v>7.3475370000000003E-3</v>
      </c>
      <c r="LN67">
        <v>0.69276139999999997</v>
      </c>
      <c r="LO67">
        <v>15.28459</v>
      </c>
      <c r="LP67">
        <v>3.4132450000000002E-5</v>
      </c>
      <c r="LQ67">
        <v>6.9407490000000004E-3</v>
      </c>
      <c r="LR67">
        <v>0.69274369999999996</v>
      </c>
      <c r="LS67">
        <v>15.58606</v>
      </c>
      <c r="LT67">
        <v>3.250604E-5</v>
      </c>
      <c r="LU67">
        <v>6.6108850000000004E-3</v>
      </c>
      <c r="LV67">
        <v>0.69269029999999998</v>
      </c>
      <c r="LW67">
        <v>16.271850000000001</v>
      </c>
      <c r="LX67">
        <v>3.1113340000000002E-5</v>
      </c>
      <c r="LY67">
        <v>6.3299159999999997E-3</v>
      </c>
      <c r="LZ67">
        <v>0.69253889999999996</v>
      </c>
      <c r="MA67">
        <v>17.228639999999999</v>
      </c>
      <c r="MB67">
        <v>2.9883589999999999E-5</v>
      </c>
      <c r="MC67">
        <v>6.082212E-3</v>
      </c>
      <c r="MD67">
        <v>0.69227110000000003</v>
      </c>
      <c r="ME67">
        <v>18.190750000000001</v>
      </c>
      <c r="MF67">
        <v>2.892202E-5</v>
      </c>
      <c r="MG67">
        <v>5.8873290000000002E-3</v>
      </c>
      <c r="MH67">
        <v>0.69197039999999999</v>
      </c>
      <c r="MI67">
        <v>18.823899999999998</v>
      </c>
      <c r="MJ67">
        <v>2.844389E-5</v>
      </c>
      <c r="MK67">
        <v>5.7896349999999996E-3</v>
      </c>
      <c r="ML67">
        <v>0.69162080000000004</v>
      </c>
      <c r="MM67">
        <v>18.786750000000001</v>
      </c>
      <c r="MN67">
        <v>2.8225820000000001E-5</v>
      </c>
      <c r="MO67">
        <v>5.7481329999999999E-3</v>
      </c>
      <c r="MP67">
        <v>0.69124249999999998</v>
      </c>
      <c r="MQ67">
        <v>18.462430000000001</v>
      </c>
      <c r="MR67">
        <v>2.7879299999999999E-5</v>
      </c>
      <c r="MS67">
        <v>5.6831479999999998E-3</v>
      </c>
      <c r="MT67">
        <v>0.69086389999999998</v>
      </c>
      <c r="MU67">
        <v>17.936699999999998</v>
      </c>
      <c r="MV67">
        <v>2.7278760000000001E-5</v>
      </c>
      <c r="MW67">
        <v>5.5657399999999996E-3</v>
      </c>
      <c r="MX67">
        <v>0.69045060000000003</v>
      </c>
      <c r="MY67">
        <v>17.558589999999999</v>
      </c>
      <c r="MZ67">
        <v>2.6476579999999999E-5</v>
      </c>
      <c r="NA67">
        <v>5.4063949999999996E-3</v>
      </c>
      <c r="NB67">
        <v>0.6900849</v>
      </c>
      <c r="NC67">
        <v>17.316890000000001</v>
      </c>
      <c r="ND67">
        <v>2.5591419999999998E-5</v>
      </c>
      <c r="NE67">
        <v>5.2286600000000004E-3</v>
      </c>
      <c r="NF67">
        <v>0.6900849</v>
      </c>
      <c r="NG67">
        <v>17.316890000000001</v>
      </c>
      <c r="NH67">
        <v>2.5591419999999998E-5</v>
      </c>
      <c r="NI67">
        <v>5.2286600000000004E-3</v>
      </c>
      <c r="NJ67">
        <v>0.6900849</v>
      </c>
      <c r="NK67">
        <v>17.316890000000001</v>
      </c>
      <c r="NL67">
        <v>2.5591419999999998E-5</v>
      </c>
      <c r="NM67">
        <v>5.2286600000000004E-3</v>
      </c>
      <c r="NN67">
        <v>0.6900849</v>
      </c>
      <c r="NO67">
        <v>17.316890000000001</v>
      </c>
      <c r="NP67">
        <v>2.5591419999999998E-5</v>
      </c>
      <c r="NQ67">
        <v>5.2286600000000004E-3</v>
      </c>
      <c r="NR67">
        <v>0.6900849</v>
      </c>
      <c r="NS67">
        <v>17.316890000000001</v>
      </c>
      <c r="NT67">
        <v>2.5591419999999998E-5</v>
      </c>
      <c r="NU67">
        <v>5.2286600000000004E-3</v>
      </c>
      <c r="NV67">
        <v>0.6900849</v>
      </c>
      <c r="NW67">
        <v>17.316890000000001</v>
      </c>
      <c r="NX67">
        <v>2.5591419999999998E-5</v>
      </c>
      <c r="NY67">
        <v>5.2286600000000004E-3</v>
      </c>
      <c r="NZ67">
        <v>0.6900849</v>
      </c>
      <c r="OA67">
        <v>17.316890000000001</v>
      </c>
      <c r="OB67">
        <v>2.5591419999999998E-5</v>
      </c>
      <c r="OC67">
        <v>5.2286600000000004E-3</v>
      </c>
      <c r="OD67">
        <v>0.6900849</v>
      </c>
      <c r="OE67">
        <v>17.316890000000001</v>
      </c>
      <c r="OF67">
        <v>2.5591419999999998E-5</v>
      </c>
      <c r="OG67">
        <v>5.2286600000000004E-3</v>
      </c>
      <c r="OH67">
        <v>0.6900849</v>
      </c>
      <c r="OI67">
        <v>17.316890000000001</v>
      </c>
      <c r="OJ67">
        <v>2.5591419999999998E-5</v>
      </c>
      <c r="OK67">
        <v>5.2286600000000004E-3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0.65878329999999996</v>
      </c>
      <c r="G68">
        <v>15.53659</v>
      </c>
      <c r="H68" s="1">
        <v>4.5683010000000002E-14</v>
      </c>
      <c r="I68" s="1">
        <v>7.8521169999999998E-12</v>
      </c>
      <c r="J68">
        <v>0.65836360000000005</v>
      </c>
      <c r="K68">
        <v>15.74719</v>
      </c>
      <c r="L68" s="1">
        <v>3.8603369999999998E-2</v>
      </c>
      <c r="M68">
        <v>5.4038380000000004</v>
      </c>
      <c r="N68">
        <v>0.65761780000000003</v>
      </c>
      <c r="O68">
        <v>16.18009</v>
      </c>
      <c r="P68">
        <v>51.882570000000001</v>
      </c>
      <c r="Q68">
        <v>8277.4089999999997</v>
      </c>
      <c r="R68">
        <v>0.65688009999999997</v>
      </c>
      <c r="S68">
        <v>16.848949999999999</v>
      </c>
      <c r="T68">
        <v>183.4128</v>
      </c>
      <c r="U68">
        <v>31550.22</v>
      </c>
      <c r="V68">
        <v>0.6561207</v>
      </c>
      <c r="W68">
        <v>17.71322</v>
      </c>
      <c r="X68">
        <v>54.281179999999999</v>
      </c>
      <c r="Y68">
        <v>9883.3960000000006</v>
      </c>
      <c r="Z68">
        <v>0.65531539999999999</v>
      </c>
      <c r="AA68">
        <v>18.262930000000001</v>
      </c>
      <c r="AB68">
        <v>4.1275209999999998</v>
      </c>
      <c r="AC68">
        <v>783.76189999999997</v>
      </c>
      <c r="AD68">
        <v>0.65450779999999997</v>
      </c>
      <c r="AE68">
        <v>17.998419999999999</v>
      </c>
      <c r="AF68">
        <v>0.2092127</v>
      </c>
      <c r="AG68">
        <v>39.377079999999999</v>
      </c>
      <c r="AH68">
        <v>0.65369460000000001</v>
      </c>
      <c r="AI68">
        <v>17.214790000000001</v>
      </c>
      <c r="AJ68">
        <v>7.1925630000000004E-2</v>
      </c>
      <c r="AK68">
        <v>12.52313</v>
      </c>
      <c r="AL68">
        <v>0.65286239999999995</v>
      </c>
      <c r="AM68">
        <v>16.515450000000001</v>
      </c>
      <c r="AN68" s="1">
        <v>6.2417460000000001E-2</v>
      </c>
      <c r="AO68">
        <v>10.814489999999999</v>
      </c>
      <c r="AP68">
        <v>0.65183049999999998</v>
      </c>
      <c r="AQ68">
        <v>16.29805</v>
      </c>
      <c r="AR68" s="1">
        <v>5.616181E-2</v>
      </c>
      <c r="AS68" s="1">
        <v>9.7423490000000008</v>
      </c>
      <c r="AT68">
        <v>0.65019349999999998</v>
      </c>
      <c r="AU68">
        <v>16.389299999999999</v>
      </c>
      <c r="AV68" s="1">
        <v>5.0752680000000001E-2</v>
      </c>
      <c r="AW68" s="1">
        <v>8.8220670000000005</v>
      </c>
      <c r="AX68">
        <v>0.64752019999999999</v>
      </c>
      <c r="AY68">
        <v>16.825990000000001</v>
      </c>
      <c r="AZ68" s="1">
        <v>4.8729269999999998E-2</v>
      </c>
      <c r="BA68" s="1">
        <v>8.4802420000000005</v>
      </c>
      <c r="BB68">
        <v>0.64420160000000004</v>
      </c>
      <c r="BC68">
        <v>17.58689</v>
      </c>
      <c r="BD68" s="1">
        <v>5.2016090000000001E-2</v>
      </c>
      <c r="BE68" s="1">
        <v>9.0847630000000006</v>
      </c>
      <c r="BF68">
        <v>0.64081100000000002</v>
      </c>
      <c r="BG68">
        <v>18.035769999999999</v>
      </c>
      <c r="BH68" s="1">
        <v>5.3731769999999998E-2</v>
      </c>
      <c r="BI68" s="1">
        <v>9.4535470000000004</v>
      </c>
      <c r="BJ68">
        <v>0.63737790000000005</v>
      </c>
      <c r="BK68">
        <v>17.90232</v>
      </c>
      <c r="BL68" s="1">
        <v>5.14528E-2</v>
      </c>
      <c r="BM68" s="1">
        <v>9.1188289999999999</v>
      </c>
      <c r="BN68">
        <v>0.63404090000000002</v>
      </c>
      <c r="BO68">
        <v>17.292490000000001</v>
      </c>
      <c r="BP68" s="1">
        <v>4.7062050000000001E-2</v>
      </c>
      <c r="BQ68" s="1">
        <v>8.3939070000000005</v>
      </c>
      <c r="BR68">
        <v>0.63063740000000001</v>
      </c>
      <c r="BS68">
        <v>16.605170000000001</v>
      </c>
      <c r="BT68" s="1">
        <v>4.1941979999999997E-2</v>
      </c>
      <c r="BU68" s="1">
        <v>7.5267289999999996</v>
      </c>
      <c r="BV68">
        <v>0.62707919999999995</v>
      </c>
      <c r="BW68">
        <v>16.027069999999998</v>
      </c>
      <c r="BX68" s="1">
        <v>3.7045849999999998E-2</v>
      </c>
      <c r="BY68" s="1">
        <v>6.6880410000000001</v>
      </c>
      <c r="BZ68">
        <v>0.62342450000000005</v>
      </c>
      <c r="CA68">
        <v>15.94295</v>
      </c>
      <c r="CB68" s="1">
        <v>3.2753640000000001E-2</v>
      </c>
      <c r="CC68" s="1">
        <v>5.9492659999999997</v>
      </c>
      <c r="CD68">
        <v>0.61977139999999997</v>
      </c>
      <c r="CE68">
        <v>16.107230000000001</v>
      </c>
      <c r="CF68" s="1">
        <v>2.8836339999999999E-2</v>
      </c>
      <c r="CG68" s="1">
        <v>5.270416</v>
      </c>
      <c r="CH68">
        <v>0.61598129999999995</v>
      </c>
      <c r="CI68">
        <v>16.412179999999999</v>
      </c>
      <c r="CJ68" s="1">
        <v>2.5395729999999998E-2</v>
      </c>
      <c r="CK68" s="1">
        <v>4.6717009999999997</v>
      </c>
      <c r="CL68">
        <v>0.61194309999999996</v>
      </c>
      <c r="CM68">
        <v>16.465070000000001</v>
      </c>
      <c r="CN68" s="1">
        <v>2.2264880000000001E-2</v>
      </c>
      <c r="CO68" s="1">
        <v>4.1244440000000004</v>
      </c>
      <c r="CP68">
        <v>0.60808269999999998</v>
      </c>
      <c r="CQ68">
        <v>16.387029999999999</v>
      </c>
      <c r="CR68" s="1">
        <v>1.9514030000000002E-2</v>
      </c>
      <c r="CS68" s="1">
        <v>3.6386479999999999</v>
      </c>
      <c r="CT68">
        <v>0.604634</v>
      </c>
      <c r="CU68">
        <v>16.12529</v>
      </c>
      <c r="CV68" s="1">
        <v>1.7115559999999998E-2</v>
      </c>
      <c r="CW68" s="1">
        <v>3.2100740000000001</v>
      </c>
      <c r="CX68">
        <v>0.60095140000000002</v>
      </c>
      <c r="CY68">
        <v>15.55128</v>
      </c>
      <c r="CZ68" s="1">
        <v>1.4971679999999999E-2</v>
      </c>
      <c r="DA68" s="1">
        <v>2.8248410000000002</v>
      </c>
      <c r="DB68">
        <v>0.5971282</v>
      </c>
      <c r="DC68">
        <v>15.02407</v>
      </c>
      <c r="DD68" s="1">
        <v>1.309067E-2</v>
      </c>
      <c r="DE68" s="1">
        <v>2.4842059999999999</v>
      </c>
      <c r="DF68">
        <v>0.59320790000000001</v>
      </c>
      <c r="DG68">
        <v>14.979699999999999</v>
      </c>
      <c r="DH68" s="1">
        <v>1.1498680000000001E-2</v>
      </c>
      <c r="DI68" s="1">
        <v>2.1946289999999999</v>
      </c>
      <c r="DJ68">
        <v>0.58921330000000005</v>
      </c>
      <c r="DK68">
        <v>15.287599999999999</v>
      </c>
      <c r="DL68" s="1">
        <v>1.011446E-2</v>
      </c>
      <c r="DM68" s="1">
        <v>1.942286</v>
      </c>
      <c r="DN68">
        <v>0.58503289999999997</v>
      </c>
      <c r="DO68">
        <v>15.80608</v>
      </c>
      <c r="DP68" s="1">
        <v>8.8199339999999998E-3</v>
      </c>
      <c r="DQ68" s="1">
        <v>1.70478</v>
      </c>
      <c r="DR68">
        <v>0.5808314</v>
      </c>
      <c r="DS68">
        <v>15.91976</v>
      </c>
      <c r="DT68" s="1">
        <v>7.6677389999999998E-3</v>
      </c>
      <c r="DU68" s="1">
        <v>1.4914540000000001</v>
      </c>
      <c r="DV68">
        <v>0.57732190000000005</v>
      </c>
      <c r="DW68">
        <v>15.83014</v>
      </c>
      <c r="DX68" s="1">
        <v>6.6620569999999999E-3</v>
      </c>
      <c r="DY68" s="1">
        <v>1.302627</v>
      </c>
      <c r="DZ68">
        <v>0.57323829999999998</v>
      </c>
      <c r="EA68">
        <v>15.720359999999999</v>
      </c>
      <c r="EB68" s="1">
        <v>5.7880020000000004E-3</v>
      </c>
      <c r="EC68" s="1">
        <v>1.137977</v>
      </c>
      <c r="ED68">
        <v>0.5689611</v>
      </c>
      <c r="EE68">
        <v>15.518929999999999</v>
      </c>
      <c r="EF68" s="1">
        <v>5.0158779999999997E-3</v>
      </c>
      <c r="EG68" s="1">
        <v>0.99199029999999999</v>
      </c>
      <c r="EH68">
        <v>0.56495910000000005</v>
      </c>
      <c r="EI68">
        <v>15.617470000000001</v>
      </c>
      <c r="EJ68" s="1">
        <v>4.340488E-3</v>
      </c>
      <c r="EK68" s="1">
        <v>0.86305010000000004</v>
      </c>
      <c r="EL68">
        <v>0.56115280000000001</v>
      </c>
      <c r="EM68">
        <v>15.763109999999999</v>
      </c>
      <c r="EN68" s="1">
        <v>3.7627200000000002E-3</v>
      </c>
      <c r="EO68" s="1">
        <v>0.75187930000000003</v>
      </c>
      <c r="EP68">
        <v>0.5577164</v>
      </c>
      <c r="EQ68">
        <v>15.95031</v>
      </c>
      <c r="ER68" s="1">
        <v>3.267622E-3</v>
      </c>
      <c r="ES68" s="1">
        <v>0.65586940000000005</v>
      </c>
      <c r="ET68">
        <v>0.5544019</v>
      </c>
      <c r="EU68">
        <v>16.460719999999998</v>
      </c>
      <c r="EV68" s="1">
        <v>2.7909050000000002E-3</v>
      </c>
      <c r="EW68" s="1">
        <v>0.56302929999999995</v>
      </c>
      <c r="EX68">
        <v>0.55238969999999998</v>
      </c>
      <c r="EY68">
        <v>16.881209999999999</v>
      </c>
      <c r="EZ68" s="1">
        <v>2.2925929999999999E-3</v>
      </c>
      <c r="FA68" s="1">
        <v>0.46406839999999999</v>
      </c>
      <c r="FB68">
        <v>0.55007309999999998</v>
      </c>
      <c r="FC68">
        <v>16.764469999999999</v>
      </c>
      <c r="FD68" s="1">
        <v>1.833634E-3</v>
      </c>
      <c r="FE68" s="1">
        <v>0.37208540000000001</v>
      </c>
      <c r="FF68">
        <v>0.54744749999999998</v>
      </c>
      <c r="FG68">
        <v>16.309080000000002</v>
      </c>
      <c r="FH68" s="1">
        <v>1.483208E-3</v>
      </c>
      <c r="FI68" s="1">
        <v>0.30144100000000001</v>
      </c>
      <c r="FJ68">
        <v>0.5447282</v>
      </c>
      <c r="FK68">
        <v>15.773110000000001</v>
      </c>
      <c r="FL68" s="1">
        <v>1.2292360000000001E-3</v>
      </c>
      <c r="FM68" s="1">
        <v>0.25020829999999999</v>
      </c>
      <c r="FN68">
        <v>0.54200519999999996</v>
      </c>
      <c r="FO68">
        <v>15.91888</v>
      </c>
      <c r="FP68" s="1">
        <v>1.043272E-3</v>
      </c>
      <c r="FQ68" s="1">
        <v>0.21272060000000001</v>
      </c>
      <c r="FR68">
        <v>0.53977529999999996</v>
      </c>
      <c r="FS68">
        <v>16.352</v>
      </c>
      <c r="FT68" s="1">
        <v>9.033674E-4</v>
      </c>
      <c r="FU68" s="1">
        <v>0.18438389999999999</v>
      </c>
      <c r="FV68">
        <v>0.5382538</v>
      </c>
      <c r="FW68">
        <v>16.854500000000002</v>
      </c>
      <c r="FX68" s="1">
        <v>7.965693E-4</v>
      </c>
      <c r="FY68" s="1">
        <v>0.16251879999999999</v>
      </c>
      <c r="FZ68">
        <v>0.53734340000000003</v>
      </c>
      <c r="GA68">
        <v>17.335529999999999</v>
      </c>
      <c r="GB68" s="1">
        <v>6.9758220000000004E-4</v>
      </c>
      <c r="GC68" s="1">
        <v>0.14232</v>
      </c>
      <c r="GD68">
        <v>0.53684699999999996</v>
      </c>
      <c r="GE68">
        <v>17.49597</v>
      </c>
      <c r="GF68" s="1">
        <v>5.6935660000000002E-4</v>
      </c>
      <c r="GG68" s="1">
        <v>0.1162614</v>
      </c>
      <c r="GH68">
        <v>0.53652160000000004</v>
      </c>
      <c r="GI68">
        <v>17.31681</v>
      </c>
      <c r="GJ68" s="1">
        <v>4.2899589999999998E-4</v>
      </c>
      <c r="GK68" s="1">
        <v>8.7584179999999998E-2</v>
      </c>
      <c r="GL68">
        <v>0.53627210000000003</v>
      </c>
      <c r="GM68">
        <v>16.97484</v>
      </c>
      <c r="GN68" s="1">
        <v>3.1744219999999999E-4</v>
      </c>
      <c r="GO68" s="1">
        <v>6.4618540000000002E-2</v>
      </c>
      <c r="GP68">
        <v>0.53602499999999997</v>
      </c>
      <c r="GQ68">
        <v>16.54128</v>
      </c>
      <c r="GR68" s="1">
        <v>2.4554489999999997E-4</v>
      </c>
      <c r="GS68" s="1">
        <v>4.9751209999999997E-2</v>
      </c>
      <c r="GT68">
        <v>0.53575640000000002</v>
      </c>
      <c r="GU68">
        <v>16.622340000000001</v>
      </c>
      <c r="GV68" s="1">
        <v>2.0273040000000001E-4</v>
      </c>
      <c r="GW68" s="1">
        <v>4.0870410000000003E-2</v>
      </c>
      <c r="GX68">
        <v>0.53556800000000004</v>
      </c>
      <c r="GY68">
        <v>16.779579999999999</v>
      </c>
      <c r="GZ68" s="1">
        <v>1.7661949999999999E-4</v>
      </c>
      <c r="HA68" s="1">
        <v>3.5456260000000003E-2</v>
      </c>
      <c r="HB68">
        <v>0.53549740000000001</v>
      </c>
      <c r="HC68">
        <v>17.000299999999999</v>
      </c>
      <c r="HD68" s="1">
        <v>1.59309E-4</v>
      </c>
      <c r="HE68" s="1">
        <v>3.1859890000000002E-2</v>
      </c>
      <c r="HF68">
        <v>0.53545900000000002</v>
      </c>
      <c r="HG68">
        <v>17.243490000000001</v>
      </c>
      <c r="HH68" s="1">
        <v>1.4564560000000001E-4</v>
      </c>
      <c r="HI68" s="1">
        <v>2.903644E-2</v>
      </c>
      <c r="HJ68">
        <v>0.5354603</v>
      </c>
      <c r="HK68">
        <v>17.331600000000002</v>
      </c>
      <c r="HL68" s="1">
        <v>1.3143439999999999E-4</v>
      </c>
      <c r="HM68" s="1">
        <v>2.6137319999999999E-2</v>
      </c>
      <c r="HN68">
        <v>0.53546970000000005</v>
      </c>
      <c r="HO68">
        <v>17.1221</v>
      </c>
      <c r="HP68" s="1">
        <v>1.167889E-4</v>
      </c>
      <c r="HQ68" s="1">
        <v>2.3158189999999999E-2</v>
      </c>
      <c r="HR68">
        <v>0.5355046</v>
      </c>
      <c r="HS68">
        <v>16.7606</v>
      </c>
      <c r="HT68" s="1">
        <v>1.0453100000000001E-4</v>
      </c>
      <c r="HU68" s="1">
        <v>2.0647120000000001E-2</v>
      </c>
      <c r="HV68">
        <v>0.53553899999999999</v>
      </c>
      <c r="HW68">
        <v>16.262779999999999</v>
      </c>
      <c r="HX68">
        <v>9.5441779999999997E-5</v>
      </c>
      <c r="HY68" s="1">
        <v>1.8774720000000002E-2</v>
      </c>
      <c r="HZ68">
        <v>0.53557310000000002</v>
      </c>
      <c r="IA68">
        <v>16.118880000000001</v>
      </c>
      <c r="IB68">
        <v>8.8746079999999999E-5</v>
      </c>
      <c r="IC68" s="1">
        <v>1.739224E-2</v>
      </c>
      <c r="ID68">
        <v>0.53570269999999998</v>
      </c>
      <c r="IE68">
        <v>15.49065</v>
      </c>
      <c r="IF68">
        <v>8.3492639999999997E-5</v>
      </c>
      <c r="IG68" s="1">
        <v>1.630558E-2</v>
      </c>
      <c r="IH68">
        <v>0.53599079999999999</v>
      </c>
      <c r="II68">
        <v>15.342549999999999</v>
      </c>
      <c r="IJ68">
        <v>7.9016699999999999E-5</v>
      </c>
      <c r="IK68" s="1">
        <v>1.5381769999999999E-2</v>
      </c>
      <c r="IL68">
        <v>0.53636289999999998</v>
      </c>
      <c r="IM68">
        <v>15.47927</v>
      </c>
      <c r="IN68">
        <v>7.3988739999999995E-5</v>
      </c>
      <c r="IO68" s="1">
        <v>1.436691E-2</v>
      </c>
      <c r="IP68">
        <v>0.53684779999999999</v>
      </c>
      <c r="IQ68">
        <v>15.721590000000001</v>
      </c>
      <c r="IR68">
        <v>6.6067030000000005E-5</v>
      </c>
      <c r="IS68">
        <v>1.281206E-2</v>
      </c>
      <c r="IT68">
        <v>0.53733799999999998</v>
      </c>
      <c r="IU68">
        <v>15.68153</v>
      </c>
      <c r="IV68">
        <v>5.6290070000000003E-5</v>
      </c>
      <c r="IW68">
        <v>1.0894569999999999E-2</v>
      </c>
      <c r="IX68">
        <v>0.53788139999999995</v>
      </c>
      <c r="IY68">
        <v>15.42292</v>
      </c>
      <c r="IZ68">
        <v>4.8029879999999998E-5</v>
      </c>
      <c r="JA68">
        <v>9.2637150000000005E-3</v>
      </c>
      <c r="JB68">
        <v>0.5384449</v>
      </c>
      <c r="JC68">
        <v>15.25844</v>
      </c>
      <c r="JD68">
        <v>4.2507050000000002E-5</v>
      </c>
      <c r="JE68">
        <v>8.1653530000000002E-3</v>
      </c>
      <c r="JF68">
        <v>0.53895490000000001</v>
      </c>
      <c r="JG68">
        <v>15.88691</v>
      </c>
      <c r="JH68">
        <v>3.9079709999999999E-5</v>
      </c>
      <c r="JI68">
        <v>7.4812129999999996E-3</v>
      </c>
      <c r="JJ68">
        <v>0.53933019999999998</v>
      </c>
      <c r="JK68">
        <v>16.712209999999999</v>
      </c>
      <c r="JL68">
        <v>3.679835E-5</v>
      </c>
      <c r="JM68">
        <v>7.0263849999999996E-3</v>
      </c>
      <c r="JN68">
        <v>0.53948359999999995</v>
      </c>
      <c r="JO68">
        <v>17.496269999999999</v>
      </c>
      <c r="JP68">
        <v>3.5155389999999998E-5</v>
      </c>
      <c r="JQ68">
        <v>6.699979E-3</v>
      </c>
      <c r="JR68">
        <v>0.53947650000000003</v>
      </c>
      <c r="JS68">
        <v>18.22804</v>
      </c>
      <c r="JT68">
        <v>3.4998929999999997E-5</v>
      </c>
      <c r="JU68">
        <v>6.6497300000000004E-3</v>
      </c>
      <c r="JV68">
        <v>0.53936340000000005</v>
      </c>
      <c r="JW68">
        <v>18.620619999999999</v>
      </c>
      <c r="JX68">
        <v>3.8223280000000002E-5</v>
      </c>
      <c r="JY68">
        <v>7.2371980000000002E-3</v>
      </c>
      <c r="JZ68">
        <v>0.53917139999999997</v>
      </c>
      <c r="KA68">
        <v>18.562740000000002</v>
      </c>
      <c r="KB68">
        <v>4.3481930000000003E-5</v>
      </c>
      <c r="KC68">
        <v>8.2308659999999999E-3</v>
      </c>
      <c r="KD68">
        <v>0.53896109999999997</v>
      </c>
      <c r="KE68">
        <v>18.257619999999999</v>
      </c>
      <c r="KF68">
        <v>4.750985E-5</v>
      </c>
      <c r="KG68">
        <v>9.0092369999999998E-3</v>
      </c>
      <c r="KH68">
        <v>0.53875919999999999</v>
      </c>
      <c r="KI68">
        <v>17.68056</v>
      </c>
      <c r="KJ68">
        <v>4.917274E-5</v>
      </c>
      <c r="KK68">
        <v>9.3392900000000001E-3</v>
      </c>
      <c r="KL68">
        <v>0.53857319999999997</v>
      </c>
      <c r="KM68">
        <v>17.308900000000001</v>
      </c>
      <c r="KN68">
        <v>4.902114E-5</v>
      </c>
      <c r="KO68">
        <v>9.3217400000000002E-3</v>
      </c>
      <c r="KP68">
        <v>0.53842199999999996</v>
      </c>
      <c r="KQ68">
        <v>16.834070000000001</v>
      </c>
      <c r="KR68">
        <v>4.7891859999999999E-5</v>
      </c>
      <c r="KS68">
        <v>9.1129829999999998E-3</v>
      </c>
      <c r="KT68">
        <v>0.53832040000000003</v>
      </c>
      <c r="KU68">
        <v>16.294450000000001</v>
      </c>
      <c r="KV68">
        <v>4.6284630000000003E-5</v>
      </c>
      <c r="KW68">
        <v>8.8119240000000005E-3</v>
      </c>
      <c r="KX68">
        <v>0.53828750000000003</v>
      </c>
      <c r="KY68">
        <v>15.914479999999999</v>
      </c>
      <c r="KZ68">
        <v>4.4299350000000001E-5</v>
      </c>
      <c r="LA68">
        <v>8.4384130000000005E-3</v>
      </c>
      <c r="LB68">
        <v>0.53825840000000003</v>
      </c>
      <c r="LC68">
        <v>15.785920000000001</v>
      </c>
      <c r="LD68">
        <v>4.1730319999999997E-5</v>
      </c>
      <c r="LE68">
        <v>7.9558440000000001E-3</v>
      </c>
      <c r="LF68">
        <v>0.53827199999999997</v>
      </c>
      <c r="LG68">
        <v>15.71686</v>
      </c>
      <c r="LH68">
        <v>3.8863830000000001E-5</v>
      </c>
      <c r="LI68">
        <v>7.4130810000000002E-3</v>
      </c>
      <c r="LJ68">
        <v>0.53828529999999997</v>
      </c>
      <c r="LK68">
        <v>15.54415</v>
      </c>
      <c r="LL68">
        <v>3.6315810000000003E-5</v>
      </c>
      <c r="LM68">
        <v>6.927557E-3</v>
      </c>
      <c r="LN68">
        <v>0.53828480000000001</v>
      </c>
      <c r="LO68">
        <v>15.31387</v>
      </c>
      <c r="LP68">
        <v>3.428043E-5</v>
      </c>
      <c r="LQ68">
        <v>6.5393020000000003E-3</v>
      </c>
      <c r="LR68">
        <v>0.53825979999999995</v>
      </c>
      <c r="LS68">
        <v>15.62092</v>
      </c>
      <c r="LT68">
        <v>3.2628410000000002E-5</v>
      </c>
      <c r="LU68">
        <v>6.2252569999999997E-3</v>
      </c>
      <c r="LV68">
        <v>0.53824000000000005</v>
      </c>
      <c r="LW68">
        <v>16.29964</v>
      </c>
      <c r="LX68">
        <v>3.1220100000000003E-5</v>
      </c>
      <c r="LY68">
        <v>5.9587930000000004E-3</v>
      </c>
      <c r="LZ68">
        <v>0.53813489999999997</v>
      </c>
      <c r="MA68">
        <v>17.251259999999998</v>
      </c>
      <c r="MB68">
        <v>2.9976460000000001E-5</v>
      </c>
      <c r="MC68">
        <v>5.7239750000000001E-3</v>
      </c>
      <c r="MD68">
        <v>0.53800820000000005</v>
      </c>
      <c r="ME68">
        <v>18.19903</v>
      </c>
      <c r="MF68">
        <v>2.8985090000000001E-5</v>
      </c>
      <c r="MG68">
        <v>5.535992E-3</v>
      </c>
      <c r="MH68">
        <v>0.53783550000000002</v>
      </c>
      <c r="MI68">
        <v>18.818760000000001</v>
      </c>
      <c r="MJ68">
        <v>2.8467799999999999E-5</v>
      </c>
      <c r="MK68">
        <v>5.4374790000000003E-3</v>
      </c>
      <c r="ML68">
        <v>0.5376609</v>
      </c>
      <c r="MM68">
        <v>18.78453</v>
      </c>
      <c r="MN68">
        <v>2.8242349999999999E-5</v>
      </c>
      <c r="MO68">
        <v>5.396657E-3</v>
      </c>
      <c r="MP68">
        <v>0.53747800000000001</v>
      </c>
      <c r="MQ68">
        <v>18.480219999999999</v>
      </c>
      <c r="MR68">
        <v>2.791327E-5</v>
      </c>
      <c r="MS68">
        <v>5.3380240000000002E-3</v>
      </c>
      <c r="MT68">
        <v>0.53729839999999995</v>
      </c>
      <c r="MU68">
        <v>17.975149999999999</v>
      </c>
      <c r="MV68">
        <v>2.7333920000000001E-5</v>
      </c>
      <c r="MW68">
        <v>5.2310459999999996E-3</v>
      </c>
      <c r="MX68">
        <v>0.53710930000000001</v>
      </c>
      <c r="MY68">
        <v>17.62445</v>
      </c>
      <c r="MZ68">
        <v>2.654422E-5</v>
      </c>
      <c r="NA68">
        <v>5.0831940000000001E-3</v>
      </c>
      <c r="NB68">
        <v>0.53691290000000003</v>
      </c>
      <c r="NC68">
        <v>17.39508</v>
      </c>
      <c r="ND68">
        <v>2.5663639999999999E-5</v>
      </c>
      <c r="NE68">
        <v>4.916938E-3</v>
      </c>
      <c r="NF68">
        <v>0.53691290000000003</v>
      </c>
      <c r="NG68">
        <v>17.39508</v>
      </c>
      <c r="NH68">
        <v>2.5663639999999999E-5</v>
      </c>
      <c r="NI68">
        <v>4.916938E-3</v>
      </c>
      <c r="NJ68">
        <v>0.53691290000000003</v>
      </c>
      <c r="NK68">
        <v>17.39508</v>
      </c>
      <c r="NL68">
        <v>2.5663639999999999E-5</v>
      </c>
      <c r="NM68">
        <v>4.916938E-3</v>
      </c>
      <c r="NN68">
        <v>0.53691290000000003</v>
      </c>
      <c r="NO68">
        <v>17.39508</v>
      </c>
      <c r="NP68">
        <v>2.5663639999999999E-5</v>
      </c>
      <c r="NQ68">
        <v>4.916938E-3</v>
      </c>
      <c r="NR68">
        <v>0.53691290000000003</v>
      </c>
      <c r="NS68">
        <v>17.39508</v>
      </c>
      <c r="NT68">
        <v>2.5663639999999999E-5</v>
      </c>
      <c r="NU68">
        <v>4.916938E-3</v>
      </c>
      <c r="NV68">
        <v>0.53691290000000003</v>
      </c>
      <c r="NW68">
        <v>17.39508</v>
      </c>
      <c r="NX68">
        <v>2.5663639999999999E-5</v>
      </c>
      <c r="NY68">
        <v>4.916938E-3</v>
      </c>
      <c r="NZ68">
        <v>0.53691290000000003</v>
      </c>
      <c r="OA68">
        <v>17.39508</v>
      </c>
      <c r="OB68">
        <v>2.5663639999999999E-5</v>
      </c>
      <c r="OC68">
        <v>4.916938E-3</v>
      </c>
      <c r="OD68">
        <v>0.53691290000000003</v>
      </c>
      <c r="OE68">
        <v>17.39508</v>
      </c>
      <c r="OF68">
        <v>2.5663639999999999E-5</v>
      </c>
      <c r="OG68">
        <v>4.916938E-3</v>
      </c>
      <c r="OH68">
        <v>0.53691290000000003</v>
      </c>
      <c r="OI68">
        <v>17.39508</v>
      </c>
      <c r="OJ68">
        <v>2.5663639999999999E-5</v>
      </c>
      <c r="OK68">
        <v>4.916938E-3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0.72000649999999999</v>
      </c>
      <c r="G69">
        <v>15.56747</v>
      </c>
      <c r="H69" s="1">
        <v>1.115938E-14</v>
      </c>
      <c r="I69" s="1">
        <v>4.4025899999999997E-12</v>
      </c>
      <c r="J69">
        <v>0.71880129999999998</v>
      </c>
      <c r="K69">
        <v>15.77922</v>
      </c>
      <c r="L69" s="1">
        <v>2.1333100000000001E-2</v>
      </c>
      <c r="M69" s="1">
        <v>5.1297449999999998</v>
      </c>
      <c r="N69">
        <v>0.7175764</v>
      </c>
      <c r="O69">
        <v>16.185140000000001</v>
      </c>
      <c r="P69">
        <v>44.263820000000003</v>
      </c>
      <c r="Q69">
        <v>14578.26</v>
      </c>
      <c r="R69">
        <v>0.71633409999999997</v>
      </c>
      <c r="S69">
        <v>16.843129999999999</v>
      </c>
      <c r="T69">
        <v>183.58789999999999</v>
      </c>
      <c r="U69">
        <v>72597.06</v>
      </c>
      <c r="V69">
        <v>0.71507019999999999</v>
      </c>
      <c r="W69">
        <v>17.691099999999999</v>
      </c>
      <c r="X69">
        <v>60.634929999999997</v>
      </c>
      <c r="Y69">
        <v>27274.91</v>
      </c>
      <c r="Z69">
        <v>0.71375639999999996</v>
      </c>
      <c r="AA69">
        <v>18.242719999999998</v>
      </c>
      <c r="AB69">
        <v>4.9744789999999997</v>
      </c>
      <c r="AC69">
        <v>2454.64</v>
      </c>
      <c r="AD69">
        <v>0.71244620000000003</v>
      </c>
      <c r="AE69">
        <v>18.029250000000001</v>
      </c>
      <c r="AF69">
        <v>0.24710560000000001</v>
      </c>
      <c r="AG69">
        <v>121.27509999999999</v>
      </c>
      <c r="AH69">
        <v>0.71111049999999998</v>
      </c>
      <c r="AI69">
        <v>17.27402</v>
      </c>
      <c r="AJ69">
        <v>7.3200409999999994E-2</v>
      </c>
      <c r="AK69">
        <v>29.94708</v>
      </c>
      <c r="AL69">
        <v>0.70975379999999999</v>
      </c>
      <c r="AM69">
        <v>16.57649</v>
      </c>
      <c r="AN69" s="1">
        <v>6.2781680000000006E-2</v>
      </c>
      <c r="AO69">
        <v>25.24719</v>
      </c>
      <c r="AP69">
        <v>0.70818420000000004</v>
      </c>
      <c r="AQ69">
        <v>16.366430000000001</v>
      </c>
      <c r="AR69" s="1">
        <v>5.6472420000000002E-2</v>
      </c>
      <c r="AS69">
        <v>22.72776</v>
      </c>
      <c r="AT69">
        <v>0.70585830000000005</v>
      </c>
      <c r="AU69">
        <v>16.430150000000001</v>
      </c>
      <c r="AV69" s="1">
        <v>5.1001369999999997E-2</v>
      </c>
      <c r="AW69" s="1">
        <v>20.562529999999999</v>
      </c>
      <c r="AX69">
        <v>0.70223219999999997</v>
      </c>
      <c r="AY69">
        <v>16.82845</v>
      </c>
      <c r="AZ69" s="1">
        <v>4.8677480000000002E-2</v>
      </c>
      <c r="BA69" s="1">
        <v>19.580660000000002</v>
      </c>
      <c r="BB69">
        <v>0.69773379999999996</v>
      </c>
      <c r="BC69">
        <v>17.567460000000001</v>
      </c>
      <c r="BD69" s="1">
        <v>5.1796660000000001E-2</v>
      </c>
      <c r="BE69" s="1">
        <v>20.854500000000002</v>
      </c>
      <c r="BF69">
        <v>0.69310939999999999</v>
      </c>
      <c r="BG69">
        <v>18.014279999999999</v>
      </c>
      <c r="BH69" s="1">
        <v>5.3722550000000001E-2</v>
      </c>
      <c r="BI69" s="1">
        <v>21.843430000000001</v>
      </c>
      <c r="BJ69">
        <v>0.688303</v>
      </c>
      <c r="BK69">
        <v>17.926110000000001</v>
      </c>
      <c r="BL69" s="1">
        <v>5.1626030000000003E-2</v>
      </c>
      <c r="BM69" s="1">
        <v>21.198920000000001</v>
      </c>
      <c r="BN69">
        <v>0.68354150000000002</v>
      </c>
      <c r="BO69">
        <v>17.34553</v>
      </c>
      <c r="BP69" s="1">
        <v>4.731465E-2</v>
      </c>
      <c r="BQ69" s="1">
        <v>19.58128</v>
      </c>
      <c r="BR69">
        <v>0.6787086</v>
      </c>
      <c r="BS69">
        <v>16.665929999999999</v>
      </c>
      <c r="BT69" s="1">
        <v>4.2212909999999999E-2</v>
      </c>
      <c r="BU69" s="1">
        <v>17.59206</v>
      </c>
      <c r="BV69">
        <v>0.67363770000000001</v>
      </c>
      <c r="BW69">
        <v>16.0898</v>
      </c>
      <c r="BX69" s="1">
        <v>3.7290610000000002E-2</v>
      </c>
      <c r="BY69" s="1">
        <v>15.637700000000001</v>
      </c>
      <c r="BZ69">
        <v>0.66844389999999998</v>
      </c>
      <c r="CA69">
        <v>15.987679999999999</v>
      </c>
      <c r="CB69" s="1">
        <v>3.297373E-2</v>
      </c>
      <c r="CC69" s="1">
        <v>13.913410000000001</v>
      </c>
      <c r="CD69">
        <v>0.6632458</v>
      </c>
      <c r="CE69">
        <v>16.114550000000001</v>
      </c>
      <c r="CF69" s="1">
        <v>2.903565E-2</v>
      </c>
      <c r="CG69" s="1">
        <v>12.336600000000001</v>
      </c>
      <c r="CH69">
        <v>0.65787439999999997</v>
      </c>
      <c r="CI69">
        <v>16.40971</v>
      </c>
      <c r="CJ69" s="1">
        <v>2.5573459999999999E-2</v>
      </c>
      <c r="CK69" s="1">
        <v>10.94477</v>
      </c>
      <c r="CL69">
        <v>0.65220429999999996</v>
      </c>
      <c r="CM69">
        <v>16.45778</v>
      </c>
      <c r="CN69" s="1">
        <v>2.242736E-2</v>
      </c>
      <c r="CO69" s="1">
        <v>9.6751860000000001</v>
      </c>
      <c r="CP69">
        <v>0.64667770000000002</v>
      </c>
      <c r="CQ69">
        <v>16.39077</v>
      </c>
      <c r="CR69" s="1">
        <v>1.9656529999999998E-2</v>
      </c>
      <c r="CS69" s="1">
        <v>8.5425599999999999</v>
      </c>
      <c r="CT69">
        <v>0.64157500000000001</v>
      </c>
      <c r="CU69">
        <v>16.146380000000001</v>
      </c>
      <c r="CV69" s="1">
        <v>1.724268E-2</v>
      </c>
      <c r="CW69" s="1">
        <v>7.543526</v>
      </c>
      <c r="CX69">
        <v>0.63631649999999995</v>
      </c>
      <c r="CY69">
        <v>15.596030000000001</v>
      </c>
      <c r="CZ69" s="1">
        <v>1.508636E-2</v>
      </c>
      <c r="DA69" s="1">
        <v>6.6453290000000003</v>
      </c>
      <c r="DB69">
        <v>0.63085820000000004</v>
      </c>
      <c r="DC69">
        <v>15.07272</v>
      </c>
      <c r="DD69" s="1">
        <v>1.3190759999999999E-2</v>
      </c>
      <c r="DE69" s="1">
        <v>5.848236</v>
      </c>
      <c r="DF69">
        <v>0.62528910000000004</v>
      </c>
      <c r="DG69">
        <v>15.00643</v>
      </c>
      <c r="DH69" s="1">
        <v>1.1582810000000001E-2</v>
      </c>
      <c r="DI69" s="1">
        <v>5.1676419999999998</v>
      </c>
      <c r="DJ69">
        <v>0.61960409999999999</v>
      </c>
      <c r="DK69">
        <v>15.28781</v>
      </c>
      <c r="DL69" s="1">
        <v>1.0191840000000001E-2</v>
      </c>
      <c r="DM69" s="1">
        <v>4.5798579999999998</v>
      </c>
      <c r="DN69">
        <v>0.61370670000000005</v>
      </c>
      <c r="DO69">
        <v>15.80195</v>
      </c>
      <c r="DP69" s="1">
        <v>8.8920460000000007E-3</v>
      </c>
      <c r="DQ69" s="1">
        <v>4.0274039999999998</v>
      </c>
      <c r="DR69">
        <v>0.60777159999999997</v>
      </c>
      <c r="DS69">
        <v>15.909560000000001</v>
      </c>
      <c r="DT69" s="1">
        <v>7.7320770000000004E-3</v>
      </c>
      <c r="DU69" s="1">
        <v>3.5281150000000001</v>
      </c>
      <c r="DV69">
        <v>0.60247119999999998</v>
      </c>
      <c r="DW69">
        <v>15.823919999999999</v>
      </c>
      <c r="DX69" s="1">
        <v>6.7187419999999998E-3</v>
      </c>
      <c r="DY69" s="1">
        <v>3.0848460000000002</v>
      </c>
      <c r="DZ69">
        <v>0.59728769999999998</v>
      </c>
      <c r="EA69">
        <v>15.718310000000001</v>
      </c>
      <c r="EB69" s="1">
        <v>5.837755E-3</v>
      </c>
      <c r="EC69" s="1">
        <v>2.695983</v>
      </c>
      <c r="ED69">
        <v>0.59201720000000002</v>
      </c>
      <c r="EE69">
        <v>15.53722</v>
      </c>
      <c r="EF69" s="1">
        <v>5.0601559999999997E-3</v>
      </c>
      <c r="EG69" s="1">
        <v>2.3513660000000001</v>
      </c>
      <c r="EH69">
        <v>0.58703709999999998</v>
      </c>
      <c r="EI69">
        <v>15.65901</v>
      </c>
      <c r="EJ69" s="1">
        <v>4.3793069999999998E-3</v>
      </c>
      <c r="EK69" s="1">
        <v>2.046389</v>
      </c>
      <c r="EL69">
        <v>0.58228139999999995</v>
      </c>
      <c r="EM69">
        <v>15.80105</v>
      </c>
      <c r="EN69" s="1">
        <v>3.7959109999999999E-3</v>
      </c>
      <c r="EO69" s="1">
        <v>1.783207</v>
      </c>
      <c r="EP69">
        <v>0.57789279999999998</v>
      </c>
      <c r="EQ69">
        <v>15.974539999999999</v>
      </c>
      <c r="ER69" s="1">
        <v>3.2972850000000001E-3</v>
      </c>
      <c r="ES69" s="1">
        <v>1.556897</v>
      </c>
      <c r="ET69">
        <v>0.57369749999999997</v>
      </c>
      <c r="EU69">
        <v>16.463450000000002</v>
      </c>
      <c r="EV69" s="1">
        <v>2.8217189999999999E-3</v>
      </c>
      <c r="EW69" s="1">
        <v>1.3411869999999999</v>
      </c>
      <c r="EX69">
        <v>0.57072719999999999</v>
      </c>
      <c r="EY69">
        <v>16.861360000000001</v>
      </c>
      <c r="EZ69" s="1">
        <v>2.3248610000000001E-3</v>
      </c>
      <c r="FA69" s="1">
        <v>1.1112169999999999</v>
      </c>
      <c r="FB69">
        <v>0.56784199999999996</v>
      </c>
      <c r="FC69">
        <v>16.76126</v>
      </c>
      <c r="FD69" s="1">
        <v>1.8608609999999999E-3</v>
      </c>
      <c r="FE69" s="1">
        <v>0.89231320000000003</v>
      </c>
      <c r="FF69">
        <v>0.56492330000000002</v>
      </c>
      <c r="FG69">
        <v>16.338329999999999</v>
      </c>
      <c r="FH69" s="1">
        <v>1.503182E-3</v>
      </c>
      <c r="FI69" s="1">
        <v>0.72121020000000002</v>
      </c>
      <c r="FJ69">
        <v>0.56192920000000002</v>
      </c>
      <c r="FK69">
        <v>15.81873</v>
      </c>
      <c r="FL69" s="1">
        <v>1.243783E-3</v>
      </c>
      <c r="FM69" s="1">
        <v>0.59691550000000004</v>
      </c>
      <c r="FN69">
        <v>0.55891170000000001</v>
      </c>
      <c r="FO69">
        <v>15.97578</v>
      </c>
      <c r="FP69" s="1">
        <v>1.054038E-3</v>
      </c>
      <c r="FQ69" s="1">
        <v>0.50611450000000002</v>
      </c>
      <c r="FR69">
        <v>0.55640089999999998</v>
      </c>
      <c r="FS69">
        <v>16.40624</v>
      </c>
      <c r="FT69" s="1">
        <v>9.1164529999999998E-4</v>
      </c>
      <c r="FU69" s="1">
        <v>0.4378785</v>
      </c>
      <c r="FV69">
        <v>0.55462590000000001</v>
      </c>
      <c r="FW69">
        <v>16.915209999999998</v>
      </c>
      <c r="FX69" s="1">
        <v>8.0307900000000005E-4</v>
      </c>
      <c r="FY69" s="1">
        <v>0.3854168</v>
      </c>
      <c r="FZ69">
        <v>0.5534983</v>
      </c>
      <c r="GA69">
        <v>17.37209</v>
      </c>
      <c r="GB69" s="1">
        <v>7.0484539999999998E-4</v>
      </c>
      <c r="GC69" s="1">
        <v>0.33866350000000001</v>
      </c>
      <c r="GD69">
        <v>0.55283119999999997</v>
      </c>
      <c r="GE69">
        <v>17.4922</v>
      </c>
      <c r="GF69" s="1">
        <v>5.7884069999999998E-4</v>
      </c>
      <c r="GG69" s="1">
        <v>0.27943630000000003</v>
      </c>
      <c r="GH69">
        <v>0.55240610000000001</v>
      </c>
      <c r="GI69">
        <v>17.30951</v>
      </c>
      <c r="GJ69" s="1">
        <v>4.3806280000000002E-4</v>
      </c>
      <c r="GK69" s="1">
        <v>0.212122</v>
      </c>
      <c r="GL69">
        <v>0.55208420000000002</v>
      </c>
      <c r="GM69">
        <v>16.988659999999999</v>
      </c>
      <c r="GN69" s="1">
        <v>3.239235E-4</v>
      </c>
      <c r="GO69" s="1">
        <v>0.15641099999999999</v>
      </c>
      <c r="GP69">
        <v>0.55177549999999997</v>
      </c>
      <c r="GQ69">
        <v>16.589009999999998</v>
      </c>
      <c r="GR69" s="1">
        <v>2.4952429999999999E-4</v>
      </c>
      <c r="GS69" s="1">
        <v>0.1196504</v>
      </c>
      <c r="GT69">
        <v>0.55147789999999997</v>
      </c>
      <c r="GU69">
        <v>16.709479999999999</v>
      </c>
      <c r="GV69" s="1">
        <v>2.0510769999999999E-4</v>
      </c>
      <c r="GW69" s="1">
        <v>9.7589019999999999E-2</v>
      </c>
      <c r="GX69">
        <v>0.55117110000000002</v>
      </c>
      <c r="GY69">
        <v>16.873729999999998</v>
      </c>
      <c r="GZ69" s="1">
        <v>1.781191E-4</v>
      </c>
      <c r="HA69" s="1">
        <v>8.4217319999999998E-2</v>
      </c>
      <c r="HB69">
        <v>0.55096420000000002</v>
      </c>
      <c r="HC69">
        <v>17.092510000000001</v>
      </c>
      <c r="HD69" s="1">
        <v>1.603633E-4</v>
      </c>
      <c r="HE69" s="1">
        <v>7.5445470000000001E-2</v>
      </c>
      <c r="HF69">
        <v>0.55085220000000001</v>
      </c>
      <c r="HG69">
        <v>17.296589999999998</v>
      </c>
      <c r="HH69" s="1">
        <v>1.465835E-4</v>
      </c>
      <c r="HI69" s="1">
        <v>6.8730529999999998E-2</v>
      </c>
      <c r="HJ69">
        <v>0.55076970000000003</v>
      </c>
      <c r="HK69">
        <v>17.333279999999998</v>
      </c>
      <c r="HL69" s="1">
        <v>1.324606E-4</v>
      </c>
      <c r="HM69" s="1">
        <v>6.2003709999999997E-2</v>
      </c>
      <c r="HN69">
        <v>0.55077419999999999</v>
      </c>
      <c r="HO69">
        <v>17.111830000000001</v>
      </c>
      <c r="HP69" s="1">
        <v>1.177635E-4</v>
      </c>
      <c r="HQ69" s="1">
        <v>5.4992590000000001E-2</v>
      </c>
      <c r="HR69">
        <v>0.55077169999999998</v>
      </c>
      <c r="HS69">
        <v>16.775680000000001</v>
      </c>
      <c r="HT69" s="1">
        <v>1.052969E-4</v>
      </c>
      <c r="HU69" s="1">
        <v>4.8956039999999999E-2</v>
      </c>
      <c r="HV69">
        <v>0.5507687</v>
      </c>
      <c r="HW69">
        <v>16.314399999999999</v>
      </c>
      <c r="HX69">
        <v>9.6003599999999997E-5</v>
      </c>
      <c r="HY69" s="1">
        <v>4.441432E-2</v>
      </c>
      <c r="HZ69">
        <v>0.55081380000000002</v>
      </c>
      <c r="IA69">
        <v>16.2072</v>
      </c>
      <c r="IB69">
        <v>8.9171390000000004E-5</v>
      </c>
      <c r="IC69" s="1">
        <v>4.1069389999999997E-2</v>
      </c>
      <c r="ID69">
        <v>0.55096009999999995</v>
      </c>
      <c r="IE69">
        <v>15.588039999999999</v>
      </c>
      <c r="IF69">
        <v>8.3838970000000006E-5</v>
      </c>
      <c r="IG69" s="1">
        <v>3.8462299999999998E-2</v>
      </c>
      <c r="IH69">
        <v>0.55127219999999999</v>
      </c>
      <c r="II69">
        <v>15.444190000000001</v>
      </c>
      <c r="IJ69">
        <v>7.9328559999999995E-5</v>
      </c>
      <c r="IK69" s="1">
        <v>3.62701E-2</v>
      </c>
      <c r="IL69">
        <v>0.55175490000000005</v>
      </c>
      <c r="IM69">
        <v>15.51445</v>
      </c>
      <c r="IN69">
        <v>7.4404420000000003E-5</v>
      </c>
      <c r="IO69" s="1">
        <v>3.3959309999999999E-2</v>
      </c>
      <c r="IP69">
        <v>0.5523264</v>
      </c>
      <c r="IQ69">
        <v>15.710509999999999</v>
      </c>
      <c r="IR69">
        <v>6.6698230000000007E-5</v>
      </c>
      <c r="IS69" s="1">
        <v>3.047298E-2</v>
      </c>
      <c r="IT69">
        <v>0.55296970000000001</v>
      </c>
      <c r="IU69">
        <v>15.67496</v>
      </c>
      <c r="IV69">
        <v>5.694832E-5</v>
      </c>
      <c r="IW69">
        <v>2.6008759999999999E-2</v>
      </c>
      <c r="IX69">
        <v>0.55357670000000003</v>
      </c>
      <c r="IY69">
        <v>15.432460000000001</v>
      </c>
      <c r="IZ69">
        <v>4.8522549999999998E-5</v>
      </c>
      <c r="JA69">
        <v>2.2069990000000001E-2</v>
      </c>
      <c r="JB69">
        <v>0.55418210000000001</v>
      </c>
      <c r="JC69">
        <v>15.2805</v>
      </c>
      <c r="JD69">
        <v>4.2820820000000003E-5</v>
      </c>
      <c r="JE69">
        <v>1.9363749999999999E-2</v>
      </c>
      <c r="JF69">
        <v>0.55474239999999997</v>
      </c>
      <c r="JG69">
        <v>15.924429999999999</v>
      </c>
      <c r="JH69">
        <v>3.9277409999999998E-5</v>
      </c>
      <c r="JI69">
        <v>1.767314E-2</v>
      </c>
      <c r="JJ69">
        <v>0.55517269999999996</v>
      </c>
      <c r="JK69">
        <v>16.760850000000001</v>
      </c>
      <c r="JL69">
        <v>3.6938160000000002E-5</v>
      </c>
      <c r="JM69">
        <v>1.6562810000000001E-2</v>
      </c>
      <c r="JN69">
        <v>0.55537559999999997</v>
      </c>
      <c r="JO69">
        <v>17.55546</v>
      </c>
      <c r="JP69">
        <v>3.524802E-5</v>
      </c>
      <c r="JQ69">
        <v>1.5763900000000001E-2</v>
      </c>
      <c r="JR69">
        <v>0.55539260000000001</v>
      </c>
      <c r="JS69">
        <v>18.259070000000001</v>
      </c>
      <c r="JT69">
        <v>3.4934349999999999E-5</v>
      </c>
      <c r="JU69">
        <v>1.553855E-2</v>
      </c>
      <c r="JV69">
        <v>0.55526909999999996</v>
      </c>
      <c r="JW69">
        <v>18.61373</v>
      </c>
      <c r="JX69">
        <v>3.7920119999999998E-5</v>
      </c>
      <c r="JY69">
        <v>1.6740640000000001E-2</v>
      </c>
      <c r="JZ69">
        <v>0.5550889</v>
      </c>
      <c r="KA69">
        <v>18.555900000000001</v>
      </c>
      <c r="KB69">
        <v>4.3135189999999999E-5</v>
      </c>
      <c r="KC69">
        <v>1.9026310000000001E-2</v>
      </c>
      <c r="KD69">
        <v>0.55487799999999998</v>
      </c>
      <c r="KE69">
        <v>18.28173</v>
      </c>
      <c r="KF69">
        <v>4.730226E-5</v>
      </c>
      <c r="KG69">
        <v>2.094493E-2</v>
      </c>
      <c r="KH69">
        <v>0.55467080000000002</v>
      </c>
      <c r="KI69">
        <v>17.74662</v>
      </c>
      <c r="KJ69">
        <v>4.9117609999999999E-5</v>
      </c>
      <c r="KK69">
        <v>2.182922E-2</v>
      </c>
      <c r="KL69">
        <v>0.55445699999999998</v>
      </c>
      <c r="KM69">
        <v>17.42127</v>
      </c>
      <c r="KN69">
        <v>4.9063929999999998E-5</v>
      </c>
      <c r="KO69">
        <v>2.186101E-2</v>
      </c>
      <c r="KP69">
        <v>0.55430670000000004</v>
      </c>
      <c r="KQ69">
        <v>16.95645</v>
      </c>
      <c r="KR69">
        <v>4.7982870000000002E-5</v>
      </c>
      <c r="KS69">
        <v>2.1408779999999999E-2</v>
      </c>
      <c r="KT69">
        <v>0.55419249999999998</v>
      </c>
      <c r="KU69">
        <v>16.40728</v>
      </c>
      <c r="KV69">
        <v>4.6400519999999999E-5</v>
      </c>
      <c r="KW69">
        <v>2.072208E-2</v>
      </c>
      <c r="KX69">
        <v>0.55414719999999995</v>
      </c>
      <c r="KY69">
        <v>15.977930000000001</v>
      </c>
      <c r="KZ69">
        <v>4.4446259999999999E-5</v>
      </c>
      <c r="LA69">
        <v>1.9869620000000001E-2</v>
      </c>
      <c r="LB69">
        <v>0.55412499999999998</v>
      </c>
      <c r="LC69">
        <v>15.795389999999999</v>
      </c>
      <c r="LD69">
        <v>4.1916319999999999E-5</v>
      </c>
      <c r="LE69">
        <v>1.876775E-2</v>
      </c>
      <c r="LF69">
        <v>0.55411339999999998</v>
      </c>
      <c r="LG69">
        <v>15.715389999999999</v>
      </c>
      <c r="LH69">
        <v>3.905241E-5</v>
      </c>
      <c r="LI69">
        <v>1.750082E-2</v>
      </c>
      <c r="LJ69">
        <v>0.5541218</v>
      </c>
      <c r="LK69">
        <v>15.55354</v>
      </c>
      <c r="LL69">
        <v>3.64722E-5</v>
      </c>
      <c r="LM69">
        <v>1.634122E-2</v>
      </c>
      <c r="LN69">
        <v>0.55410309999999996</v>
      </c>
      <c r="LO69">
        <v>15.35693</v>
      </c>
      <c r="LP69">
        <v>3.4404630000000001E-5</v>
      </c>
      <c r="LQ69">
        <v>1.540822E-2</v>
      </c>
      <c r="LR69">
        <v>0.55410899999999996</v>
      </c>
      <c r="LS69">
        <v>15.6754</v>
      </c>
      <c r="LT69">
        <v>3.2730729999999997E-5</v>
      </c>
      <c r="LU69">
        <v>1.465616E-2</v>
      </c>
      <c r="LV69">
        <v>0.55409269999999999</v>
      </c>
      <c r="LW69">
        <v>16.343440000000001</v>
      </c>
      <c r="LX69">
        <v>3.1309190000000001E-5</v>
      </c>
      <c r="LY69">
        <v>1.402223E-2</v>
      </c>
      <c r="LZ69">
        <v>0.55398239999999999</v>
      </c>
      <c r="MA69">
        <v>17.287189999999999</v>
      </c>
      <c r="MB69">
        <v>3.0054169999999999E-5</v>
      </c>
      <c r="MC69">
        <v>1.346404E-2</v>
      </c>
      <c r="MD69">
        <v>0.55384089999999997</v>
      </c>
      <c r="ME69">
        <v>18.213640000000002</v>
      </c>
      <c r="MF69">
        <v>2.9039480000000001E-5</v>
      </c>
      <c r="MG69">
        <v>1.3007400000000001E-2</v>
      </c>
      <c r="MH69">
        <v>0.5536605</v>
      </c>
      <c r="MI69">
        <v>18.811710000000001</v>
      </c>
      <c r="MJ69">
        <v>2.8489309999999999E-5</v>
      </c>
      <c r="MK69">
        <v>1.275271E-2</v>
      </c>
      <c r="ML69">
        <v>0.55347500000000005</v>
      </c>
      <c r="MM69">
        <v>18.77872</v>
      </c>
      <c r="MN69">
        <v>2.825592E-5</v>
      </c>
      <c r="MO69">
        <v>1.2650069999999999E-2</v>
      </c>
      <c r="MP69">
        <v>0.55328520000000003</v>
      </c>
      <c r="MQ69">
        <v>18.505199999999999</v>
      </c>
      <c r="MR69">
        <v>2.7940749999999998E-5</v>
      </c>
      <c r="MS69">
        <v>1.2522429999999999E-2</v>
      </c>
      <c r="MT69">
        <v>0.55307150000000005</v>
      </c>
      <c r="MU69">
        <v>18.031749999999999</v>
      </c>
      <c r="MV69">
        <v>2.7378979999999999E-5</v>
      </c>
      <c r="MW69">
        <v>1.2284750000000001E-2</v>
      </c>
      <c r="MX69">
        <v>0.55286880000000005</v>
      </c>
      <c r="MY69">
        <v>17.723610000000001</v>
      </c>
      <c r="MZ69">
        <v>2.66002E-5</v>
      </c>
      <c r="NA69">
        <v>1.1946790000000001E-2</v>
      </c>
      <c r="NB69">
        <v>0.55265450000000005</v>
      </c>
      <c r="NC69">
        <v>17.514949999999999</v>
      </c>
      <c r="ND69">
        <v>2.572352E-5</v>
      </c>
      <c r="NE69">
        <v>1.156046E-2</v>
      </c>
      <c r="NF69">
        <v>0.55265450000000005</v>
      </c>
      <c r="NG69">
        <v>17.514949999999999</v>
      </c>
      <c r="NH69">
        <v>2.572352E-5</v>
      </c>
      <c r="NI69">
        <v>1.156046E-2</v>
      </c>
      <c r="NJ69">
        <v>0.55265450000000005</v>
      </c>
      <c r="NK69">
        <v>17.514949999999999</v>
      </c>
      <c r="NL69">
        <v>2.572352E-5</v>
      </c>
      <c r="NM69">
        <v>1.156046E-2</v>
      </c>
      <c r="NN69">
        <v>0.55265450000000005</v>
      </c>
      <c r="NO69">
        <v>17.514949999999999</v>
      </c>
      <c r="NP69">
        <v>2.572352E-5</v>
      </c>
      <c r="NQ69">
        <v>1.156046E-2</v>
      </c>
      <c r="NR69">
        <v>0.55265450000000005</v>
      </c>
      <c r="NS69">
        <v>17.514949999999999</v>
      </c>
      <c r="NT69">
        <v>2.572352E-5</v>
      </c>
      <c r="NU69">
        <v>1.156046E-2</v>
      </c>
      <c r="NV69">
        <v>0.55265450000000005</v>
      </c>
      <c r="NW69">
        <v>17.514949999999999</v>
      </c>
      <c r="NX69">
        <v>2.572352E-5</v>
      </c>
      <c r="NY69">
        <v>1.156046E-2</v>
      </c>
      <c r="NZ69">
        <v>0.55265450000000005</v>
      </c>
      <c r="OA69">
        <v>17.514949999999999</v>
      </c>
      <c r="OB69">
        <v>2.572352E-5</v>
      </c>
      <c r="OC69">
        <v>1.156046E-2</v>
      </c>
      <c r="OD69">
        <v>0.55265450000000005</v>
      </c>
      <c r="OE69">
        <v>17.514949999999999</v>
      </c>
      <c r="OF69">
        <v>2.572352E-5</v>
      </c>
      <c r="OG69">
        <v>1.156046E-2</v>
      </c>
      <c r="OH69">
        <v>0.55265450000000005</v>
      </c>
      <c r="OI69">
        <v>17.514949999999999</v>
      </c>
      <c r="OJ69">
        <v>2.572352E-5</v>
      </c>
      <c r="OK69">
        <v>1.156046E-2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0.62708399999999997</v>
      </c>
      <c r="G70">
        <v>15.60582</v>
      </c>
      <c r="H70" s="1">
        <v>1.6911050000000001E-15</v>
      </c>
      <c r="I70" s="1">
        <v>5.9409800000000002E-13</v>
      </c>
      <c r="J70">
        <v>0.6265018</v>
      </c>
      <c r="K70">
        <v>15.825570000000001</v>
      </c>
      <c r="L70" s="1">
        <v>5.3561870000000001E-3</v>
      </c>
      <c r="M70" s="1">
        <v>1.311423</v>
      </c>
      <c r="N70">
        <v>0.62593259999999995</v>
      </c>
      <c r="O70">
        <v>16.199670000000001</v>
      </c>
      <c r="P70">
        <v>30.30416</v>
      </c>
      <c r="Q70">
        <v>9162.7099999999991</v>
      </c>
      <c r="R70">
        <v>0.62531890000000001</v>
      </c>
      <c r="S70">
        <v>16.84712</v>
      </c>
      <c r="T70">
        <v>180.95419999999999</v>
      </c>
      <c r="U70">
        <v>62390.96</v>
      </c>
      <c r="V70">
        <v>0.62470380000000003</v>
      </c>
      <c r="W70">
        <v>17.67662</v>
      </c>
      <c r="X70">
        <v>75.650620000000004</v>
      </c>
      <c r="Y70">
        <v>28381.81</v>
      </c>
      <c r="Z70">
        <v>0.62408300000000005</v>
      </c>
      <c r="AA70">
        <v>18.219750000000001</v>
      </c>
      <c r="AB70">
        <v>7.3001760000000004</v>
      </c>
      <c r="AC70">
        <v>2892.9270000000001</v>
      </c>
      <c r="AD70">
        <v>0.62342500000000001</v>
      </c>
      <c r="AE70">
        <v>18.057310000000001</v>
      </c>
      <c r="AF70">
        <v>0.36030089999999998</v>
      </c>
      <c r="AG70">
        <v>143.6703</v>
      </c>
      <c r="AH70">
        <v>0.62276969999999998</v>
      </c>
      <c r="AI70">
        <v>17.33745</v>
      </c>
      <c r="AJ70">
        <v>7.6866409999999996E-2</v>
      </c>
      <c r="AK70">
        <v>27.313680000000002</v>
      </c>
      <c r="AL70">
        <v>0.62213529999999995</v>
      </c>
      <c r="AM70">
        <v>16.64481</v>
      </c>
      <c r="AN70" s="1">
        <v>6.3600309999999993E-2</v>
      </c>
      <c r="AO70">
        <v>22.201799999999999</v>
      </c>
      <c r="AP70">
        <v>0.62127909999999997</v>
      </c>
      <c r="AQ70">
        <v>16.446560000000002</v>
      </c>
      <c r="AR70" s="1">
        <v>5.7156980000000003E-2</v>
      </c>
      <c r="AS70">
        <v>19.92539</v>
      </c>
      <c r="AT70">
        <v>0.61969830000000004</v>
      </c>
      <c r="AU70">
        <v>16.482659999999999</v>
      </c>
      <c r="AV70" s="1">
        <v>5.1565310000000003E-2</v>
      </c>
      <c r="AW70" s="1">
        <v>17.966380000000001</v>
      </c>
      <c r="AX70">
        <v>0.61715609999999999</v>
      </c>
      <c r="AY70">
        <v>16.839980000000001</v>
      </c>
      <c r="AZ70" s="1">
        <v>4.8641330000000003E-2</v>
      </c>
      <c r="BA70" s="1">
        <v>16.894659999999998</v>
      </c>
      <c r="BB70">
        <v>0.61386200000000002</v>
      </c>
      <c r="BC70">
        <v>17.55303</v>
      </c>
      <c r="BD70" s="1">
        <v>5.1323550000000003E-2</v>
      </c>
      <c r="BE70" s="1">
        <v>17.785979999999999</v>
      </c>
      <c r="BF70">
        <v>0.61055079999999995</v>
      </c>
      <c r="BG70">
        <v>17.989519999999999</v>
      </c>
      <c r="BH70" s="1">
        <v>5.366684E-2</v>
      </c>
      <c r="BI70" s="1">
        <v>18.691970000000001</v>
      </c>
      <c r="BJ70">
        <v>0.60706059999999995</v>
      </c>
      <c r="BK70">
        <v>17.945509999999999</v>
      </c>
      <c r="BL70" s="1">
        <v>5.197674E-2</v>
      </c>
      <c r="BM70" s="1">
        <v>18.25393</v>
      </c>
      <c r="BN70">
        <v>0.60375599999999996</v>
      </c>
      <c r="BO70">
        <v>17.398599999999998</v>
      </c>
      <c r="BP70" s="1">
        <v>4.7849139999999998E-2</v>
      </c>
      <c r="BQ70" s="1">
        <v>16.917750000000002</v>
      </c>
      <c r="BR70">
        <v>0.60041679999999997</v>
      </c>
      <c r="BS70">
        <v>16.727889999999999</v>
      </c>
      <c r="BT70" s="1">
        <v>4.279546E-2</v>
      </c>
      <c r="BU70" s="1">
        <v>15.2257</v>
      </c>
      <c r="BV70">
        <v>0.59691130000000003</v>
      </c>
      <c r="BW70">
        <v>16.155290000000001</v>
      </c>
      <c r="BX70" s="1">
        <v>3.7821970000000003E-2</v>
      </c>
      <c r="BY70" s="1">
        <v>13.53547</v>
      </c>
      <c r="BZ70">
        <v>0.5932887</v>
      </c>
      <c r="CA70">
        <v>16.0367</v>
      </c>
      <c r="CB70" s="1">
        <v>3.3446950000000003E-2</v>
      </c>
      <c r="CC70" s="1">
        <v>12.03973</v>
      </c>
      <c r="CD70">
        <v>0.58915340000000005</v>
      </c>
      <c r="CE70">
        <v>16.12407</v>
      </c>
      <c r="CF70" s="1">
        <v>2.9464529999999999E-2</v>
      </c>
      <c r="CG70" s="1">
        <v>10.67709</v>
      </c>
      <c r="CH70">
        <v>0.58465909999999999</v>
      </c>
      <c r="CI70">
        <v>16.406389999999998</v>
      </c>
      <c r="CJ70" s="1">
        <v>2.5953449999999999E-2</v>
      </c>
      <c r="CK70" s="1">
        <v>9.4709029999999998</v>
      </c>
      <c r="CL70">
        <v>0.57992140000000003</v>
      </c>
      <c r="CM70">
        <v>16.447929999999999</v>
      </c>
      <c r="CN70" s="1">
        <v>2.2775440000000001E-2</v>
      </c>
      <c r="CO70" s="1">
        <v>8.3751090000000001</v>
      </c>
      <c r="CP70">
        <v>0.57535480000000006</v>
      </c>
      <c r="CQ70">
        <v>16.393219999999999</v>
      </c>
      <c r="CR70" s="1">
        <v>1.996247E-2</v>
      </c>
      <c r="CS70" s="1">
        <v>7.3955359999999999</v>
      </c>
      <c r="CT70">
        <v>0.57124050000000004</v>
      </c>
      <c r="CU70">
        <v>16.165430000000001</v>
      </c>
      <c r="CV70" s="1">
        <v>1.7515300000000001E-2</v>
      </c>
      <c r="CW70" s="1">
        <v>6.5313379999999999</v>
      </c>
      <c r="CX70">
        <v>0.56699100000000002</v>
      </c>
      <c r="CY70">
        <v>15.64091</v>
      </c>
      <c r="CZ70" s="1">
        <v>1.5332480000000001E-2</v>
      </c>
      <c r="DA70" s="1">
        <v>5.7554210000000001</v>
      </c>
      <c r="DB70">
        <v>0.56255980000000005</v>
      </c>
      <c r="DC70">
        <v>15.1234</v>
      </c>
      <c r="DD70" s="1">
        <v>1.340588E-2</v>
      </c>
      <c r="DE70" s="1">
        <v>5.06473</v>
      </c>
      <c r="DF70">
        <v>0.55804209999999999</v>
      </c>
      <c r="DG70">
        <v>15.036860000000001</v>
      </c>
      <c r="DH70" s="1">
        <v>1.176376E-2</v>
      </c>
      <c r="DI70" s="1">
        <v>4.472556</v>
      </c>
      <c r="DJ70">
        <v>0.55323699999999998</v>
      </c>
      <c r="DK70">
        <v>15.28946</v>
      </c>
      <c r="DL70" s="1">
        <v>1.0355990000000001E-2</v>
      </c>
      <c r="DM70" s="1">
        <v>3.965077</v>
      </c>
      <c r="DN70">
        <v>0.54822470000000001</v>
      </c>
      <c r="DO70">
        <v>15.79833</v>
      </c>
      <c r="DP70" s="1">
        <v>9.0457650000000007E-3</v>
      </c>
      <c r="DQ70" s="1">
        <v>3.490148</v>
      </c>
      <c r="DR70">
        <v>0.54323049999999995</v>
      </c>
      <c r="DS70">
        <v>15.89953</v>
      </c>
      <c r="DT70" s="1">
        <v>7.8692780000000004E-3</v>
      </c>
      <c r="DU70" s="1">
        <v>3.0587849999999999</v>
      </c>
      <c r="DV70">
        <v>0.53898679999999999</v>
      </c>
      <c r="DW70">
        <v>15.81682</v>
      </c>
      <c r="DX70" s="1">
        <v>6.8399710000000002E-3</v>
      </c>
      <c r="DY70" s="1">
        <v>2.675001</v>
      </c>
      <c r="DZ70">
        <v>0.53492479999999998</v>
      </c>
      <c r="EA70">
        <v>15.71541</v>
      </c>
      <c r="EB70" s="1">
        <v>5.9445219999999998E-3</v>
      </c>
      <c r="EC70" s="1">
        <v>2.3380130000000001</v>
      </c>
      <c r="ED70">
        <v>0.53074010000000005</v>
      </c>
      <c r="EE70">
        <v>15.55364</v>
      </c>
      <c r="EF70" s="1">
        <v>5.1550650000000003E-3</v>
      </c>
      <c r="EG70" s="1">
        <v>2.039809</v>
      </c>
      <c r="EH70">
        <v>0.52686230000000001</v>
      </c>
      <c r="EI70">
        <v>15.70055</v>
      </c>
      <c r="EJ70" s="1">
        <v>4.4626630000000004E-3</v>
      </c>
      <c r="EK70" s="1">
        <v>1.7754730000000001</v>
      </c>
      <c r="EL70">
        <v>0.52284969999999997</v>
      </c>
      <c r="EM70">
        <v>15.84126</v>
      </c>
      <c r="EN70" s="1">
        <v>3.8671059999999999E-3</v>
      </c>
      <c r="EO70" s="1">
        <v>1.546969</v>
      </c>
      <c r="EP70">
        <v>0.51905040000000002</v>
      </c>
      <c r="EQ70">
        <v>16.000720000000001</v>
      </c>
      <c r="ER70" s="1">
        <v>3.3602039999999999E-3</v>
      </c>
      <c r="ES70" s="1">
        <v>1.3511489999999999</v>
      </c>
      <c r="ET70">
        <v>0.5154202</v>
      </c>
      <c r="EU70">
        <v>16.468509999999998</v>
      </c>
      <c r="EV70" s="1">
        <v>2.8860159999999999E-3</v>
      </c>
      <c r="EW70" s="1">
        <v>1.16736</v>
      </c>
      <c r="EX70">
        <v>0.51321079999999997</v>
      </c>
      <c r="EY70">
        <v>16.841729999999998</v>
      </c>
      <c r="EZ70" s="1">
        <v>2.392903E-3</v>
      </c>
      <c r="FA70" s="1">
        <v>0.97269300000000003</v>
      </c>
      <c r="FB70">
        <v>0.51105199999999995</v>
      </c>
      <c r="FC70">
        <v>16.754930000000002</v>
      </c>
      <c r="FD70" s="1">
        <v>1.919593E-3</v>
      </c>
      <c r="FE70" s="1">
        <v>0.78315290000000004</v>
      </c>
      <c r="FF70">
        <v>0.5088336</v>
      </c>
      <c r="FG70">
        <v>16.366620000000001</v>
      </c>
      <c r="FH70" s="1">
        <v>1.5466029999999999E-3</v>
      </c>
      <c r="FI70" s="1">
        <v>0.6321542</v>
      </c>
      <c r="FJ70">
        <v>0.50655600000000001</v>
      </c>
      <c r="FK70">
        <v>15.86436</v>
      </c>
      <c r="FL70" s="1">
        <v>1.275425E-3</v>
      </c>
      <c r="FM70" s="1">
        <v>0.52216119999999999</v>
      </c>
      <c r="FN70">
        <v>0.50426590000000004</v>
      </c>
      <c r="FO70">
        <v>16.032789999999999</v>
      </c>
      <c r="FP70" s="1">
        <v>1.07745E-3</v>
      </c>
      <c r="FQ70" s="1">
        <v>0.44189440000000002</v>
      </c>
      <c r="FR70">
        <v>0.50214000000000003</v>
      </c>
      <c r="FS70">
        <v>16.45965</v>
      </c>
      <c r="FT70" s="1">
        <v>9.2956310000000004E-4</v>
      </c>
      <c r="FU70" s="1">
        <v>0.3818397</v>
      </c>
      <c r="FV70">
        <v>0.50045320000000004</v>
      </c>
      <c r="FW70">
        <v>16.974820000000001</v>
      </c>
      <c r="FX70" s="1">
        <v>8.1704409999999999E-4</v>
      </c>
      <c r="FY70" s="1">
        <v>0.33575559999999999</v>
      </c>
      <c r="FZ70">
        <v>0.49935600000000002</v>
      </c>
      <c r="GA70">
        <v>17.410920000000001</v>
      </c>
      <c r="GB70" s="1">
        <v>7.1971579999999995E-4</v>
      </c>
      <c r="GC70" s="1">
        <v>0.29599409999999998</v>
      </c>
      <c r="GD70">
        <v>0.49868200000000001</v>
      </c>
      <c r="GE70">
        <v>17.49184</v>
      </c>
      <c r="GF70" s="1">
        <v>5.9843169999999998E-4</v>
      </c>
      <c r="GG70" s="1">
        <v>0.24675720000000001</v>
      </c>
      <c r="GH70">
        <v>0.49824210000000002</v>
      </c>
      <c r="GI70">
        <v>17.301559999999998</v>
      </c>
      <c r="GJ70" s="1">
        <v>4.5742180000000001E-4</v>
      </c>
      <c r="GK70" s="1">
        <v>0.18893889999999999</v>
      </c>
      <c r="GL70">
        <v>0.49791000000000002</v>
      </c>
      <c r="GM70">
        <v>17.002009999999999</v>
      </c>
      <c r="GN70" s="1">
        <v>3.38091E-4</v>
      </c>
      <c r="GO70" s="1">
        <v>0.1393634</v>
      </c>
      <c r="GP70">
        <v>0.49760779999999999</v>
      </c>
      <c r="GQ70">
        <v>16.633769999999998</v>
      </c>
      <c r="GR70" s="1">
        <v>2.5830740000000002E-4</v>
      </c>
      <c r="GS70" s="1">
        <v>0.1059546</v>
      </c>
      <c r="GT70">
        <v>0.4973207</v>
      </c>
      <c r="GU70">
        <v>16.79447</v>
      </c>
      <c r="GV70" s="1">
        <v>2.1035100000000001E-4</v>
      </c>
      <c r="GW70" s="1">
        <v>8.5786370000000001E-2</v>
      </c>
      <c r="GX70">
        <v>0.49707620000000002</v>
      </c>
      <c r="GY70">
        <v>16.96735</v>
      </c>
      <c r="GZ70" s="1">
        <v>1.8139959999999999E-4</v>
      </c>
      <c r="HA70" s="1">
        <v>7.3619219999999999E-2</v>
      </c>
      <c r="HB70">
        <v>0.49691160000000001</v>
      </c>
      <c r="HC70">
        <v>17.18627</v>
      </c>
      <c r="HD70" s="1">
        <v>1.6263660000000001E-4</v>
      </c>
      <c r="HE70" s="1">
        <v>6.5730090000000005E-2</v>
      </c>
      <c r="HF70">
        <v>0.49682730000000003</v>
      </c>
      <c r="HG70">
        <v>17.353290000000001</v>
      </c>
      <c r="HH70" s="1">
        <v>1.485465E-4</v>
      </c>
      <c r="HI70" s="1">
        <v>5.9840299999999999E-2</v>
      </c>
      <c r="HJ70">
        <v>0.49677919999999998</v>
      </c>
      <c r="HK70">
        <v>17.339289999999998</v>
      </c>
      <c r="HL70" s="1">
        <v>1.3459729999999999E-4</v>
      </c>
      <c r="HM70" s="1">
        <v>5.4100380000000003E-2</v>
      </c>
      <c r="HN70">
        <v>0.49677929999999998</v>
      </c>
      <c r="HO70">
        <v>17.101240000000001</v>
      </c>
      <c r="HP70" s="1">
        <v>1.198353E-4</v>
      </c>
      <c r="HQ70" s="1">
        <v>4.804667E-2</v>
      </c>
      <c r="HR70">
        <v>0.49677919999999998</v>
      </c>
      <c r="HS70">
        <v>16.78989</v>
      </c>
      <c r="HT70" s="1">
        <v>1.0694780000000001E-4</v>
      </c>
      <c r="HU70" s="1">
        <v>4.2712609999999998E-2</v>
      </c>
      <c r="HV70">
        <v>0.49678529999999999</v>
      </c>
      <c r="HW70">
        <v>16.363520000000001</v>
      </c>
      <c r="HX70">
        <v>9.7216850000000004E-5</v>
      </c>
      <c r="HY70" s="1">
        <v>3.8657730000000001E-2</v>
      </c>
      <c r="HZ70">
        <v>0.49681950000000002</v>
      </c>
      <c r="IA70">
        <v>16.296240000000001</v>
      </c>
      <c r="IB70">
        <v>9.0083510000000007E-5</v>
      </c>
      <c r="IC70" s="1">
        <v>3.5677319999999998E-2</v>
      </c>
      <c r="ID70">
        <v>0.49693929999999997</v>
      </c>
      <c r="IE70">
        <v>15.68685</v>
      </c>
      <c r="IF70">
        <v>8.4577319999999995E-5</v>
      </c>
      <c r="IG70" s="1">
        <v>3.3374010000000003E-2</v>
      </c>
      <c r="IH70">
        <v>0.49717299999999998</v>
      </c>
      <c r="II70">
        <v>15.54805</v>
      </c>
      <c r="IJ70">
        <v>7.9981099999999999E-5</v>
      </c>
      <c r="IK70" s="1">
        <v>3.1456390000000001E-2</v>
      </c>
      <c r="IL70">
        <v>0.49754100000000001</v>
      </c>
      <c r="IM70">
        <v>15.55547</v>
      </c>
      <c r="IN70">
        <v>7.523645E-5</v>
      </c>
      <c r="IO70" s="1">
        <v>2.9515449999999999E-2</v>
      </c>
      <c r="IP70">
        <v>0.49801909999999999</v>
      </c>
      <c r="IQ70">
        <v>15.70135</v>
      </c>
      <c r="IR70">
        <v>6.7983750000000001E-5</v>
      </c>
      <c r="IS70" s="1">
        <v>2.6650460000000001E-2</v>
      </c>
      <c r="IT70">
        <v>0.49850119999999998</v>
      </c>
      <c r="IU70">
        <v>15.667730000000001</v>
      </c>
      <c r="IV70">
        <v>5.8343040000000003E-5</v>
      </c>
      <c r="IW70">
        <v>2.2844110000000001E-2</v>
      </c>
      <c r="IX70">
        <v>0.49902049999999998</v>
      </c>
      <c r="IY70">
        <v>15.441700000000001</v>
      </c>
      <c r="IZ70">
        <v>4.9592780000000003E-5</v>
      </c>
      <c r="JA70">
        <v>1.935052E-2</v>
      </c>
      <c r="JB70">
        <v>0.49956499999999998</v>
      </c>
      <c r="JC70">
        <v>15.30062</v>
      </c>
      <c r="JD70">
        <v>4.3508679999999998E-5</v>
      </c>
      <c r="JE70">
        <v>1.689614E-2</v>
      </c>
      <c r="JF70">
        <v>0.50005699999999997</v>
      </c>
      <c r="JG70">
        <v>15.958729999999999</v>
      </c>
      <c r="JH70">
        <v>3.9707930000000002E-5</v>
      </c>
      <c r="JI70">
        <v>1.535538E-2</v>
      </c>
      <c r="JJ70">
        <v>0.50045209999999996</v>
      </c>
      <c r="JK70">
        <v>16.80547</v>
      </c>
      <c r="JL70">
        <v>3.7238009999999999E-5</v>
      </c>
      <c r="JM70">
        <v>1.435489E-2</v>
      </c>
      <c r="JN70">
        <v>0.50067229999999996</v>
      </c>
      <c r="JO70">
        <v>17.612500000000001</v>
      </c>
      <c r="JP70">
        <v>3.545483E-5</v>
      </c>
      <c r="JQ70">
        <v>1.3636489999999999E-2</v>
      </c>
      <c r="JR70">
        <v>0.50071520000000003</v>
      </c>
      <c r="JS70">
        <v>18.29222</v>
      </c>
      <c r="JT70">
        <v>3.4845070000000001E-5</v>
      </c>
      <c r="JU70">
        <v>1.3354080000000001E-2</v>
      </c>
      <c r="JV70">
        <v>0.50063020000000003</v>
      </c>
      <c r="JW70">
        <v>18.608969999999999</v>
      </c>
      <c r="JX70">
        <v>3.7323760000000001E-5</v>
      </c>
      <c r="JY70">
        <v>1.4230720000000001E-2</v>
      </c>
      <c r="JZ70">
        <v>0.50047189999999997</v>
      </c>
      <c r="KA70">
        <v>18.547720000000002</v>
      </c>
      <c r="KB70">
        <v>4.239738E-5</v>
      </c>
      <c r="KC70">
        <v>1.614697E-2</v>
      </c>
      <c r="KD70">
        <v>0.50031009999999998</v>
      </c>
      <c r="KE70">
        <v>18.30425</v>
      </c>
      <c r="KF70">
        <v>4.6834700000000001E-5</v>
      </c>
      <c r="KG70">
        <v>1.7878290000000002E-2</v>
      </c>
      <c r="KH70">
        <v>0.50011989999999995</v>
      </c>
      <c r="KI70">
        <v>17.810980000000001</v>
      </c>
      <c r="KJ70">
        <v>4.8975560000000003E-5</v>
      </c>
      <c r="KK70">
        <v>1.8741319999999999E-2</v>
      </c>
      <c r="KL70">
        <v>0.4999479</v>
      </c>
      <c r="KM70">
        <v>17.53275</v>
      </c>
      <c r="KN70">
        <v>4.9138789999999997E-5</v>
      </c>
      <c r="KO70">
        <v>1.883758E-2</v>
      </c>
      <c r="KP70">
        <v>0.49979659999999998</v>
      </c>
      <c r="KQ70">
        <v>17.082840000000001</v>
      </c>
      <c r="KR70">
        <v>4.8167239999999998E-5</v>
      </c>
      <c r="KS70">
        <v>1.8484250000000001E-2</v>
      </c>
      <c r="KT70">
        <v>0.49970219999999999</v>
      </c>
      <c r="KU70">
        <v>16.522390000000001</v>
      </c>
      <c r="KV70">
        <v>4.663951E-5</v>
      </c>
      <c r="KW70">
        <v>1.7911259999999998E-2</v>
      </c>
      <c r="KX70">
        <v>0.49963340000000001</v>
      </c>
      <c r="KY70">
        <v>16.049710000000001</v>
      </c>
      <c r="KZ70">
        <v>4.4746259999999999E-5</v>
      </c>
      <c r="LA70">
        <v>1.7196690000000001E-2</v>
      </c>
      <c r="LB70">
        <v>0.49961440000000001</v>
      </c>
      <c r="LC70">
        <v>15.80866</v>
      </c>
      <c r="LD70">
        <v>4.2299760000000002E-5</v>
      </c>
      <c r="LE70">
        <v>1.6274569999999999E-2</v>
      </c>
      <c r="LF70">
        <v>0.49959300000000001</v>
      </c>
      <c r="LG70">
        <v>15.71429</v>
      </c>
      <c r="LH70">
        <v>3.9450670000000003E-5</v>
      </c>
      <c r="LI70">
        <v>1.519006E-2</v>
      </c>
      <c r="LJ70">
        <v>0.49959870000000001</v>
      </c>
      <c r="LK70">
        <v>15.56176</v>
      </c>
      <c r="LL70">
        <v>3.6807029999999997E-5</v>
      </c>
      <c r="LM70">
        <v>1.417299E-2</v>
      </c>
      <c r="LN70">
        <v>0.49959330000000002</v>
      </c>
      <c r="LO70">
        <v>15.39751</v>
      </c>
      <c r="LP70">
        <v>3.4669950000000002E-5</v>
      </c>
      <c r="LQ70">
        <v>1.3347960000000001E-2</v>
      </c>
      <c r="LR70">
        <v>0.4996003</v>
      </c>
      <c r="LS70">
        <v>15.72912</v>
      </c>
      <c r="LT70">
        <v>3.294891E-5</v>
      </c>
      <c r="LU70">
        <v>1.2685790000000001E-2</v>
      </c>
      <c r="LV70">
        <v>0.49957109999999999</v>
      </c>
      <c r="LW70">
        <v>16.38522</v>
      </c>
      <c r="LX70">
        <v>3.1497639999999997E-5</v>
      </c>
      <c r="LY70">
        <v>1.213082E-2</v>
      </c>
      <c r="LZ70">
        <v>0.4994844</v>
      </c>
      <c r="MA70">
        <v>17.32124</v>
      </c>
      <c r="MB70">
        <v>3.0219659999999999E-5</v>
      </c>
      <c r="MC70">
        <v>1.164308E-2</v>
      </c>
      <c r="MD70">
        <v>0.4993919</v>
      </c>
      <c r="ME70">
        <v>18.227419999999999</v>
      </c>
      <c r="MF70">
        <v>2.916031E-5</v>
      </c>
      <c r="MG70">
        <v>1.123671E-2</v>
      </c>
      <c r="MH70">
        <v>0.49922369999999999</v>
      </c>
      <c r="MI70">
        <v>18.805309999999999</v>
      </c>
      <c r="MJ70">
        <v>2.8540140000000001E-5</v>
      </c>
      <c r="MK70">
        <v>1.099585E-2</v>
      </c>
      <c r="ML70">
        <v>0.49906739999999999</v>
      </c>
      <c r="MM70">
        <v>18.771149999999999</v>
      </c>
      <c r="MN70">
        <v>2.828411E-5</v>
      </c>
      <c r="MO70">
        <v>1.089994E-2</v>
      </c>
      <c r="MP70">
        <v>0.49888460000000001</v>
      </c>
      <c r="MQ70">
        <v>18.529109999999999</v>
      </c>
      <c r="MR70">
        <v>2.7995180000000001E-5</v>
      </c>
      <c r="MS70">
        <v>1.0798250000000001E-2</v>
      </c>
      <c r="MT70">
        <v>0.49870639999999999</v>
      </c>
      <c r="MU70">
        <v>18.087230000000002</v>
      </c>
      <c r="MV70">
        <v>2.7470160000000001E-5</v>
      </c>
      <c r="MW70">
        <v>1.0605409999999999E-2</v>
      </c>
      <c r="MX70">
        <v>0.49852990000000003</v>
      </c>
      <c r="MY70">
        <v>17.820930000000001</v>
      </c>
      <c r="MZ70">
        <v>2.6716260000000001E-5</v>
      </c>
      <c r="NA70">
        <v>1.032287E-2</v>
      </c>
      <c r="NB70">
        <v>0.4983436</v>
      </c>
      <c r="NC70">
        <v>17.635190000000001</v>
      </c>
      <c r="ND70">
        <v>2.5848839999999998E-5</v>
      </c>
      <c r="NE70">
        <v>9.9935909999999996E-3</v>
      </c>
      <c r="NF70">
        <v>0.4983436</v>
      </c>
      <c r="NG70">
        <v>17.635190000000001</v>
      </c>
      <c r="NH70">
        <v>2.5848839999999998E-5</v>
      </c>
      <c r="NI70">
        <v>9.9935909999999996E-3</v>
      </c>
      <c r="NJ70">
        <v>0.4983436</v>
      </c>
      <c r="NK70">
        <v>17.635190000000001</v>
      </c>
      <c r="NL70">
        <v>2.5848839999999998E-5</v>
      </c>
      <c r="NM70">
        <v>9.9935909999999996E-3</v>
      </c>
      <c r="NN70">
        <v>0.4983436</v>
      </c>
      <c r="NO70">
        <v>17.635190000000001</v>
      </c>
      <c r="NP70">
        <v>2.5848839999999998E-5</v>
      </c>
      <c r="NQ70">
        <v>9.9935909999999996E-3</v>
      </c>
      <c r="NR70">
        <v>0.4983436</v>
      </c>
      <c r="NS70">
        <v>17.635190000000001</v>
      </c>
      <c r="NT70">
        <v>2.5848839999999998E-5</v>
      </c>
      <c r="NU70">
        <v>9.9935909999999996E-3</v>
      </c>
      <c r="NV70">
        <v>0.4983436</v>
      </c>
      <c r="NW70">
        <v>17.635190000000001</v>
      </c>
      <c r="NX70">
        <v>2.5848839999999998E-5</v>
      </c>
      <c r="NY70">
        <v>9.9935909999999996E-3</v>
      </c>
      <c r="NZ70">
        <v>0.4983436</v>
      </c>
      <c r="OA70">
        <v>17.635190000000001</v>
      </c>
      <c r="OB70">
        <v>2.5848839999999998E-5</v>
      </c>
      <c r="OC70">
        <v>9.9935909999999996E-3</v>
      </c>
      <c r="OD70">
        <v>0.4983436</v>
      </c>
      <c r="OE70">
        <v>17.635190000000001</v>
      </c>
      <c r="OF70">
        <v>2.5848839999999998E-5</v>
      </c>
      <c r="OG70">
        <v>9.9935909999999996E-3</v>
      </c>
      <c r="OH70">
        <v>0.4983436</v>
      </c>
      <c r="OI70">
        <v>17.635190000000001</v>
      </c>
      <c r="OJ70">
        <v>2.5848839999999998E-5</v>
      </c>
      <c r="OK70">
        <v>9.9935909999999996E-3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0.86052439999999997</v>
      </c>
      <c r="G71">
        <v>15.64005</v>
      </c>
      <c r="H71" s="1">
        <v>2.3993739999999998E-16</v>
      </c>
      <c r="I71" s="1">
        <v>6.2293259999999999E-14</v>
      </c>
      <c r="J71">
        <v>0.86273889999999998</v>
      </c>
      <c r="K71">
        <v>15.873379999999999</v>
      </c>
      <c r="L71" s="1">
        <v>1.5543480000000001E-3</v>
      </c>
      <c r="M71" s="1">
        <v>0.27834690000000001</v>
      </c>
      <c r="N71">
        <v>0.86505290000000001</v>
      </c>
      <c r="O71">
        <v>16.219570000000001</v>
      </c>
      <c r="P71">
        <v>21.996189999999999</v>
      </c>
      <c r="Q71">
        <v>4967.4579999999996</v>
      </c>
      <c r="R71">
        <v>0.86737920000000002</v>
      </c>
      <c r="S71">
        <v>16.859529999999999</v>
      </c>
      <c r="T71">
        <v>175.4864</v>
      </c>
      <c r="U71">
        <v>44368.18</v>
      </c>
      <c r="V71">
        <v>0.86967989999999995</v>
      </c>
      <c r="W71">
        <v>17.675609999999999</v>
      </c>
      <c r="X71">
        <v>87.682770000000005</v>
      </c>
      <c r="Y71">
        <v>23763.48</v>
      </c>
      <c r="Z71">
        <v>0.87204839999999995</v>
      </c>
      <c r="AA71">
        <v>18.199100000000001</v>
      </c>
      <c r="AB71">
        <v>9.5185379999999995</v>
      </c>
      <c r="AC71">
        <v>2695.8820000000001</v>
      </c>
      <c r="AD71">
        <v>0.87443800000000005</v>
      </c>
      <c r="AE71">
        <v>18.074110000000001</v>
      </c>
      <c r="AF71">
        <v>0.4791745</v>
      </c>
      <c r="AG71">
        <v>137.24610000000001</v>
      </c>
      <c r="AH71">
        <v>0.87692250000000005</v>
      </c>
      <c r="AI71">
        <v>17.388280000000002</v>
      </c>
      <c r="AJ71">
        <v>8.0678319999999998E-2</v>
      </c>
      <c r="AK71">
        <v>21.045169999999999</v>
      </c>
      <c r="AL71">
        <v>0.87954310000000002</v>
      </c>
      <c r="AM71">
        <v>16.703959999999999</v>
      </c>
      <c r="AN71" s="1">
        <v>6.4249929999999997E-2</v>
      </c>
      <c r="AO71">
        <v>16.410740000000001</v>
      </c>
      <c r="AP71">
        <v>0.88216039999999996</v>
      </c>
      <c r="AQ71">
        <v>16.521180000000001</v>
      </c>
      <c r="AR71" s="1">
        <v>5.7685920000000002E-2</v>
      </c>
      <c r="AS71">
        <v>14.6928</v>
      </c>
      <c r="AT71">
        <v>0.88475879999999996</v>
      </c>
      <c r="AU71">
        <v>16.537019999999998</v>
      </c>
      <c r="AV71" s="1">
        <v>5.2013509999999999E-2</v>
      </c>
      <c r="AW71" s="1">
        <v>13.217549999999999</v>
      </c>
      <c r="AX71">
        <v>0.88778539999999995</v>
      </c>
      <c r="AY71">
        <v>16.860469999999999</v>
      </c>
      <c r="AZ71" s="1">
        <v>4.869739E-2</v>
      </c>
      <c r="BA71" s="1">
        <v>12.31419</v>
      </c>
      <c r="BB71">
        <v>0.89090729999999996</v>
      </c>
      <c r="BC71">
        <v>17.548770000000001</v>
      </c>
      <c r="BD71" s="1">
        <v>5.1002100000000002E-2</v>
      </c>
      <c r="BE71" s="1">
        <v>12.83418</v>
      </c>
      <c r="BF71">
        <v>0.8910323</v>
      </c>
      <c r="BG71">
        <v>17.966280000000001</v>
      </c>
      <c r="BH71" s="1">
        <v>5.3604199999999998E-2</v>
      </c>
      <c r="BI71" s="1">
        <v>13.51172</v>
      </c>
      <c r="BJ71">
        <v>0.88504939999999999</v>
      </c>
      <c r="BK71">
        <v>17.955580000000001</v>
      </c>
      <c r="BL71" s="1">
        <v>5.2224939999999997E-2</v>
      </c>
      <c r="BM71" s="1">
        <v>13.240259999999999</v>
      </c>
      <c r="BN71">
        <v>0.87944319999999998</v>
      </c>
      <c r="BO71">
        <v>17.43984</v>
      </c>
      <c r="BP71" s="1">
        <v>4.8243109999999999E-2</v>
      </c>
      <c r="BQ71" s="1">
        <v>12.280390000000001</v>
      </c>
      <c r="BR71">
        <v>0.87368889999999999</v>
      </c>
      <c r="BS71">
        <v>16.778040000000001</v>
      </c>
      <c r="BT71" s="1">
        <v>4.3230570000000003E-2</v>
      </c>
      <c r="BU71" s="1">
        <v>11.0433</v>
      </c>
      <c r="BV71">
        <v>0.86765320000000001</v>
      </c>
      <c r="BW71">
        <v>16.21339</v>
      </c>
      <c r="BX71" s="1">
        <v>3.8223460000000001E-2</v>
      </c>
      <c r="BY71" s="1">
        <v>9.7948579999999996</v>
      </c>
      <c r="BZ71">
        <v>0.86143110000000001</v>
      </c>
      <c r="CA71">
        <v>16.08548</v>
      </c>
      <c r="CB71" s="1">
        <v>3.3801949999999997E-2</v>
      </c>
      <c r="CC71" s="1">
        <v>8.6869879999999995</v>
      </c>
      <c r="CD71">
        <v>0.85501819999999995</v>
      </c>
      <c r="CE71">
        <v>16.14151</v>
      </c>
      <c r="CF71" s="1">
        <v>2.9787009999999999E-2</v>
      </c>
      <c r="CG71" s="1">
        <v>7.6801209999999998</v>
      </c>
      <c r="CH71">
        <v>0.8484621</v>
      </c>
      <c r="CI71">
        <v>16.40447</v>
      </c>
      <c r="CJ71" s="1">
        <v>2.6237449999999999E-2</v>
      </c>
      <c r="CK71" s="1">
        <v>6.7864930000000001</v>
      </c>
      <c r="CL71">
        <v>0.84147159999999999</v>
      </c>
      <c r="CM71">
        <v>16.43797</v>
      </c>
      <c r="CN71" s="1">
        <v>2.3035420000000001E-2</v>
      </c>
      <c r="CO71" s="1">
        <v>5.9802590000000002</v>
      </c>
      <c r="CP71">
        <v>0.83409770000000005</v>
      </c>
      <c r="CQ71">
        <v>16.39265</v>
      </c>
      <c r="CR71" s="1">
        <v>2.019015E-2</v>
      </c>
      <c r="CS71" s="1">
        <v>5.2601699999999996</v>
      </c>
      <c r="CT71">
        <v>0.82760100000000003</v>
      </c>
      <c r="CU71">
        <v>16.180070000000001</v>
      </c>
      <c r="CV71" s="1">
        <v>1.7719840000000001E-2</v>
      </c>
      <c r="CW71" s="1">
        <v>4.6159379999999999</v>
      </c>
      <c r="CX71">
        <v>0.82090909999999995</v>
      </c>
      <c r="CY71">
        <v>15.67647</v>
      </c>
      <c r="CZ71" s="1">
        <v>1.5516790000000001E-2</v>
      </c>
      <c r="DA71" s="1">
        <v>4.0390639999999998</v>
      </c>
      <c r="DB71">
        <v>0.81392779999999998</v>
      </c>
      <c r="DC71">
        <v>15.168670000000001</v>
      </c>
      <c r="DD71" s="1">
        <v>1.356708E-2</v>
      </c>
      <c r="DE71" s="1">
        <v>3.5269499999999998</v>
      </c>
      <c r="DF71">
        <v>0.80681029999999998</v>
      </c>
      <c r="DG71">
        <v>15.070959999999999</v>
      </c>
      <c r="DH71" s="1">
        <v>1.18995E-2</v>
      </c>
      <c r="DI71" s="1">
        <v>3.0882299999999998</v>
      </c>
      <c r="DJ71">
        <v>0.79939970000000005</v>
      </c>
      <c r="DK71">
        <v>15.299630000000001</v>
      </c>
      <c r="DL71" s="1">
        <v>1.04771E-2</v>
      </c>
      <c r="DM71" s="1">
        <v>2.7147169999999998</v>
      </c>
      <c r="DN71">
        <v>0.79170609999999997</v>
      </c>
      <c r="DO71">
        <v>15.80064</v>
      </c>
      <c r="DP71" s="1">
        <v>9.1590979999999992E-3</v>
      </c>
      <c r="DQ71" s="1">
        <v>2.3699509999999999</v>
      </c>
      <c r="DR71">
        <v>0.78379500000000002</v>
      </c>
      <c r="DS71">
        <v>15.896739999999999</v>
      </c>
      <c r="DT71" s="1">
        <v>7.9695140000000005E-3</v>
      </c>
      <c r="DU71" s="1">
        <v>2.0583010000000002</v>
      </c>
      <c r="DV71">
        <v>0.77696390000000004</v>
      </c>
      <c r="DW71">
        <v>15.80852</v>
      </c>
      <c r="DX71" s="1">
        <v>6.9274030000000004E-3</v>
      </c>
      <c r="DY71" s="1">
        <v>1.7908059999999999</v>
      </c>
      <c r="DZ71">
        <v>0.77032420000000001</v>
      </c>
      <c r="EA71">
        <v>15.70989</v>
      </c>
      <c r="EB71" s="1">
        <v>6.0214200000000004E-3</v>
      </c>
      <c r="EC71" s="1">
        <v>1.5656840000000001</v>
      </c>
      <c r="ED71">
        <v>0.7634957</v>
      </c>
      <c r="EE71">
        <v>15.561059999999999</v>
      </c>
      <c r="EF71" s="1">
        <v>5.2234689999999997E-3</v>
      </c>
      <c r="EG71" s="1">
        <v>1.3666119999999999</v>
      </c>
      <c r="EH71">
        <v>0.75713710000000001</v>
      </c>
      <c r="EI71">
        <v>15.726929999999999</v>
      </c>
      <c r="EJ71" s="1">
        <v>4.5228769999999998E-3</v>
      </c>
      <c r="EK71" s="1">
        <v>1.1897720000000001</v>
      </c>
      <c r="EL71">
        <v>0.7507414</v>
      </c>
      <c r="EM71">
        <v>15.86844</v>
      </c>
      <c r="EN71" s="1">
        <v>3.9185050000000001E-3</v>
      </c>
      <c r="EO71" s="1">
        <v>1.0363359999999999</v>
      </c>
      <c r="EP71">
        <v>0.74471330000000002</v>
      </c>
      <c r="EQ71">
        <v>16.018139999999999</v>
      </c>
      <c r="ER71" s="1">
        <v>3.4051540000000001E-3</v>
      </c>
      <c r="ES71" s="1">
        <v>0.90501359999999997</v>
      </c>
      <c r="ET71">
        <v>0.7389213</v>
      </c>
      <c r="EU71">
        <v>16.471530000000001</v>
      </c>
      <c r="EV71" s="1">
        <v>2.9309760000000001E-3</v>
      </c>
      <c r="EW71" s="1">
        <v>0.78312159999999997</v>
      </c>
      <c r="EX71">
        <v>0.733873</v>
      </c>
      <c r="EY71">
        <v>16.825980000000001</v>
      </c>
      <c r="EZ71" s="1">
        <v>2.4407410000000002E-3</v>
      </c>
      <c r="FA71" s="1">
        <v>0.65533920000000001</v>
      </c>
      <c r="FB71">
        <v>0.72890350000000004</v>
      </c>
      <c r="FC71">
        <v>16.745950000000001</v>
      </c>
      <c r="FD71" s="1">
        <v>1.961764E-3</v>
      </c>
      <c r="FE71" s="1">
        <v>0.52899490000000005</v>
      </c>
      <c r="FF71">
        <v>0.72393859999999999</v>
      </c>
      <c r="FG71">
        <v>16.38364</v>
      </c>
      <c r="FH71" s="1">
        <v>1.578107E-3</v>
      </c>
      <c r="FI71" s="1">
        <v>0.42679250000000002</v>
      </c>
      <c r="FJ71">
        <v>0.7188582</v>
      </c>
      <c r="FK71">
        <v>15.89522</v>
      </c>
      <c r="FL71" s="1">
        <v>1.2984120000000001E-3</v>
      </c>
      <c r="FM71" s="1">
        <v>0.35213149999999999</v>
      </c>
      <c r="FN71">
        <v>0.7138196</v>
      </c>
      <c r="FO71">
        <v>16.072479999999999</v>
      </c>
      <c r="FP71" s="1">
        <v>1.0944640000000001E-3</v>
      </c>
      <c r="FQ71" s="1">
        <v>0.2976781</v>
      </c>
      <c r="FR71">
        <v>0.70925780000000005</v>
      </c>
      <c r="FS71">
        <v>16.496759999999998</v>
      </c>
      <c r="FT71" s="1">
        <v>9.4254739999999999E-4</v>
      </c>
      <c r="FU71" s="1">
        <v>0.25696419999999998</v>
      </c>
      <c r="FV71">
        <v>0.70561459999999998</v>
      </c>
      <c r="FW71">
        <v>17.016220000000001</v>
      </c>
      <c r="FX71" s="1">
        <v>8.2709609999999996E-4</v>
      </c>
      <c r="FY71" s="1">
        <v>0.22569649999999999</v>
      </c>
      <c r="FZ71">
        <v>0.70302880000000001</v>
      </c>
      <c r="GA71">
        <v>17.440169999999998</v>
      </c>
      <c r="GB71" s="1">
        <v>7.2990450000000003E-4</v>
      </c>
      <c r="GC71" s="1">
        <v>0.19927739999999999</v>
      </c>
      <c r="GD71">
        <v>0.70125910000000002</v>
      </c>
      <c r="GE71">
        <v>17.49222</v>
      </c>
      <c r="GF71" s="1">
        <v>6.1187600000000002E-4</v>
      </c>
      <c r="GG71" s="1">
        <v>0.1672699</v>
      </c>
      <c r="GH71">
        <v>0.70003579999999999</v>
      </c>
      <c r="GI71">
        <v>17.294270000000001</v>
      </c>
      <c r="GJ71" s="1">
        <v>4.7114539999999999E-4</v>
      </c>
      <c r="GK71" s="1">
        <v>0.12888849999999999</v>
      </c>
      <c r="GL71">
        <v>0.69913610000000004</v>
      </c>
      <c r="GM71">
        <v>17.009679999999999</v>
      </c>
      <c r="GN71" s="1">
        <v>3.4838410000000001E-4</v>
      </c>
      <c r="GO71" s="1">
        <v>9.5122689999999996E-2</v>
      </c>
      <c r="GP71">
        <v>0.69837749999999998</v>
      </c>
      <c r="GQ71">
        <v>16.66358</v>
      </c>
      <c r="GR71" s="1">
        <v>2.6475860000000002E-4</v>
      </c>
      <c r="GS71" s="1">
        <v>7.2001490000000001E-2</v>
      </c>
      <c r="GT71">
        <v>0.6977101</v>
      </c>
      <c r="GU71">
        <v>16.85444</v>
      </c>
      <c r="GV71" s="1">
        <v>2.142039E-4</v>
      </c>
      <c r="GW71" s="1">
        <v>5.7976689999999997E-2</v>
      </c>
      <c r="GX71">
        <v>0.69712529999999995</v>
      </c>
      <c r="GY71">
        <v>17.035219999999999</v>
      </c>
      <c r="GZ71" s="1">
        <v>1.837923E-4</v>
      </c>
      <c r="HA71" s="1">
        <v>4.954041E-2</v>
      </c>
      <c r="HB71">
        <v>0.69670430000000005</v>
      </c>
      <c r="HC71">
        <v>17.254930000000002</v>
      </c>
      <c r="HD71" s="1">
        <v>1.6427330000000001E-4</v>
      </c>
      <c r="HE71" s="1">
        <v>4.4113020000000003E-2</v>
      </c>
      <c r="HF71">
        <v>0.69637850000000001</v>
      </c>
      <c r="HG71">
        <v>17.39734</v>
      </c>
      <c r="HH71" s="1">
        <v>1.4991580000000001E-4</v>
      </c>
      <c r="HI71" s="1">
        <v>4.012781E-2</v>
      </c>
      <c r="HJ71">
        <v>0.69618659999999999</v>
      </c>
      <c r="HK71">
        <v>17.346299999999999</v>
      </c>
      <c r="HL71" s="1">
        <v>1.360763E-4</v>
      </c>
      <c r="HM71" s="1">
        <v>3.6328829999999999E-2</v>
      </c>
      <c r="HN71">
        <v>0.6960826</v>
      </c>
      <c r="HO71">
        <v>17.093039999999998</v>
      </c>
      <c r="HP71" s="1">
        <v>1.2129729999999999E-4</v>
      </c>
      <c r="HQ71" s="1">
        <v>3.2297270000000003E-2</v>
      </c>
      <c r="HR71">
        <v>0.6960459</v>
      </c>
      <c r="HS71">
        <v>16.798249999999999</v>
      </c>
      <c r="HT71" s="1">
        <v>1.081305E-4</v>
      </c>
      <c r="HU71" s="1">
        <v>2.86848E-2</v>
      </c>
      <c r="HV71">
        <v>0.69601710000000006</v>
      </c>
      <c r="HW71">
        <v>16.396930000000001</v>
      </c>
      <c r="HX71">
        <v>9.8089440000000006E-5</v>
      </c>
      <c r="HY71" s="1">
        <v>2.5916120000000001E-2</v>
      </c>
      <c r="HZ71">
        <v>0.69604350000000004</v>
      </c>
      <c r="IA71">
        <v>16.359400000000001</v>
      </c>
      <c r="IB71">
        <v>9.0735800000000006E-5</v>
      </c>
      <c r="IC71" s="1">
        <v>2.388291E-2</v>
      </c>
      <c r="ID71">
        <v>0.696214</v>
      </c>
      <c r="IE71">
        <v>15.757849999999999</v>
      </c>
      <c r="IF71">
        <v>8.5100360000000007E-5</v>
      </c>
      <c r="IG71" s="1">
        <v>2.2321190000000001E-2</v>
      </c>
      <c r="IH71">
        <v>0.69658419999999999</v>
      </c>
      <c r="II71">
        <v>15.624510000000001</v>
      </c>
      <c r="IJ71">
        <v>8.0435850000000003E-5</v>
      </c>
      <c r="IK71" s="1">
        <v>2.102944E-2</v>
      </c>
      <c r="IL71">
        <v>0.69724339999999996</v>
      </c>
      <c r="IM71">
        <v>15.59064</v>
      </c>
      <c r="IN71">
        <v>7.5789380000000002E-5</v>
      </c>
      <c r="IO71" s="1">
        <v>1.9757279999999999E-2</v>
      </c>
      <c r="IP71">
        <v>0.69812540000000001</v>
      </c>
      <c r="IQ71">
        <v>15.69659</v>
      </c>
      <c r="IR71">
        <v>6.884894E-5</v>
      </c>
      <c r="IS71">
        <v>1.7918529999999998E-2</v>
      </c>
      <c r="IT71">
        <v>0.69900099999999998</v>
      </c>
      <c r="IU71">
        <v>15.66184</v>
      </c>
      <c r="IV71">
        <v>5.932018E-5</v>
      </c>
      <c r="IW71">
        <v>1.5412230000000001E-2</v>
      </c>
      <c r="IX71">
        <v>0.69992140000000003</v>
      </c>
      <c r="IY71">
        <v>15.447430000000001</v>
      </c>
      <c r="IZ71">
        <v>5.0363679999999999E-5</v>
      </c>
      <c r="JA71">
        <v>1.304337E-2</v>
      </c>
      <c r="JB71">
        <v>0.70091930000000002</v>
      </c>
      <c r="JC71">
        <v>15.31498</v>
      </c>
      <c r="JD71">
        <v>4.4008999999999998E-5</v>
      </c>
      <c r="JE71">
        <v>1.135013E-2</v>
      </c>
      <c r="JF71">
        <v>0.70188300000000003</v>
      </c>
      <c r="JG71">
        <v>15.9834</v>
      </c>
      <c r="JH71">
        <v>4.0019589999999998E-5</v>
      </c>
      <c r="JI71">
        <v>1.028251E-2</v>
      </c>
      <c r="JJ71">
        <v>0.70268299999999995</v>
      </c>
      <c r="JK71">
        <v>16.837209999999999</v>
      </c>
      <c r="JL71">
        <v>3.7451940000000002E-5</v>
      </c>
      <c r="JM71">
        <v>9.5945660000000006E-3</v>
      </c>
      <c r="JN71">
        <v>0.70318599999999998</v>
      </c>
      <c r="JO71">
        <v>17.654050000000002</v>
      </c>
      <c r="JP71">
        <v>3.5606350000000002E-5</v>
      </c>
      <c r="JQ71">
        <v>9.1028470000000007E-3</v>
      </c>
      <c r="JR71">
        <v>0.70337700000000003</v>
      </c>
      <c r="JS71">
        <v>18.319109999999998</v>
      </c>
      <c r="JT71">
        <v>3.4814819999999999E-5</v>
      </c>
      <c r="JU71">
        <v>8.877345E-3</v>
      </c>
      <c r="JV71">
        <v>0.7033452</v>
      </c>
      <c r="JW71">
        <v>18.607330000000001</v>
      </c>
      <c r="JX71">
        <v>3.6938779999999998E-5</v>
      </c>
      <c r="JY71">
        <v>9.3837139999999996E-3</v>
      </c>
      <c r="JZ71">
        <v>0.7031714</v>
      </c>
      <c r="KA71">
        <v>18.540620000000001</v>
      </c>
      <c r="KB71">
        <v>4.1878890000000002E-5</v>
      </c>
      <c r="KC71">
        <v>1.062721E-2</v>
      </c>
      <c r="KD71">
        <v>0.70289579999999996</v>
      </c>
      <c r="KE71">
        <v>18.31831</v>
      </c>
      <c r="KF71">
        <v>4.648607E-5</v>
      </c>
      <c r="KG71">
        <v>1.1814450000000001E-2</v>
      </c>
      <c r="KH71">
        <v>0.70257639999999999</v>
      </c>
      <c r="KI71">
        <v>17.855080000000001</v>
      </c>
      <c r="KJ71">
        <v>4.8857329999999999E-5</v>
      </c>
      <c r="KK71">
        <v>1.243881E-2</v>
      </c>
      <c r="KL71">
        <v>0.7022834</v>
      </c>
      <c r="KM71">
        <v>17.61158</v>
      </c>
      <c r="KN71">
        <v>4.9180310000000001E-5</v>
      </c>
      <c r="KO71">
        <v>1.2538219999999999E-2</v>
      </c>
      <c r="KP71">
        <v>0.70200870000000004</v>
      </c>
      <c r="KQ71">
        <v>17.174859999999999</v>
      </c>
      <c r="KR71">
        <v>4.829077E-5</v>
      </c>
      <c r="KS71">
        <v>1.23216E-2</v>
      </c>
      <c r="KT71">
        <v>0.70178689999999999</v>
      </c>
      <c r="KU71">
        <v>16.607140000000001</v>
      </c>
      <c r="KV71">
        <v>4.6802999999999999E-5</v>
      </c>
      <c r="KW71">
        <v>1.1949710000000001E-2</v>
      </c>
      <c r="KX71">
        <v>0.70164939999999998</v>
      </c>
      <c r="KY71">
        <v>16.106860000000001</v>
      </c>
      <c r="KZ71">
        <v>4.4949720000000002E-5</v>
      </c>
      <c r="LA71">
        <v>1.148303E-2</v>
      </c>
      <c r="LB71">
        <v>0.70157020000000003</v>
      </c>
      <c r="LC71">
        <v>15.820970000000001</v>
      </c>
      <c r="LD71">
        <v>4.2561770000000001E-5</v>
      </c>
      <c r="LE71">
        <v>1.0882350000000001E-2</v>
      </c>
      <c r="LF71">
        <v>0.70153189999999999</v>
      </c>
      <c r="LG71">
        <v>15.713419999999999</v>
      </c>
      <c r="LH71">
        <v>3.9729489999999999E-5</v>
      </c>
      <c r="LI71">
        <v>1.016483E-2</v>
      </c>
      <c r="LJ71">
        <v>0.70152610000000004</v>
      </c>
      <c r="LK71">
        <v>15.56635</v>
      </c>
      <c r="LL71">
        <v>3.7045149999999999E-5</v>
      </c>
      <c r="LM71">
        <v>9.4798120000000007E-3</v>
      </c>
      <c r="LN71">
        <v>0.70151669999999999</v>
      </c>
      <c r="LO71">
        <v>15.425240000000001</v>
      </c>
      <c r="LP71">
        <v>3.4858930000000001E-5</v>
      </c>
      <c r="LQ71">
        <v>8.9201450000000009E-3</v>
      </c>
      <c r="LR71">
        <v>0.70150389999999996</v>
      </c>
      <c r="LS71">
        <v>15.768549999999999</v>
      </c>
      <c r="LT71">
        <v>3.3103669999999997E-5</v>
      </c>
      <c r="LU71">
        <v>8.4723119999999992E-3</v>
      </c>
      <c r="LV71">
        <v>0.70145579999999996</v>
      </c>
      <c r="LW71">
        <v>16.416360000000001</v>
      </c>
      <c r="LX71">
        <v>3.1630330000000003E-5</v>
      </c>
      <c r="LY71">
        <v>8.0983050000000001E-3</v>
      </c>
      <c r="LZ71">
        <v>0.70134240000000003</v>
      </c>
      <c r="MA71">
        <v>17.346630000000001</v>
      </c>
      <c r="MB71">
        <v>3.0337000000000001E-5</v>
      </c>
      <c r="MC71">
        <v>7.7704599999999999E-3</v>
      </c>
      <c r="MD71">
        <v>0.70113840000000005</v>
      </c>
      <c r="ME71">
        <v>18.238569999999999</v>
      </c>
      <c r="MF71">
        <v>2.924885E-5</v>
      </c>
      <c r="MG71">
        <v>7.4944010000000004E-3</v>
      </c>
      <c r="MH71">
        <v>0.7008896</v>
      </c>
      <c r="MI71">
        <v>18.801290000000002</v>
      </c>
      <c r="MJ71">
        <v>2.8579969999999999E-5</v>
      </c>
      <c r="MK71">
        <v>7.3235499999999999E-3</v>
      </c>
      <c r="ML71">
        <v>0.70059879999999997</v>
      </c>
      <c r="MM71">
        <v>18.764330000000001</v>
      </c>
      <c r="MN71">
        <v>2.830377E-5</v>
      </c>
      <c r="MO71">
        <v>7.2554129999999996E-3</v>
      </c>
      <c r="MP71">
        <v>0.70028679999999999</v>
      </c>
      <c r="MQ71">
        <v>18.54439</v>
      </c>
      <c r="MR71">
        <v>2.803081E-5</v>
      </c>
      <c r="MS71">
        <v>7.1911190000000002E-3</v>
      </c>
      <c r="MT71">
        <v>0.69995779999999996</v>
      </c>
      <c r="MU71">
        <v>18.125699999999998</v>
      </c>
      <c r="MV71">
        <v>2.753171E-5</v>
      </c>
      <c r="MW71">
        <v>7.0686730000000001E-3</v>
      </c>
      <c r="MX71">
        <v>0.69962279999999999</v>
      </c>
      <c r="MY71">
        <v>17.889410000000002</v>
      </c>
      <c r="MZ71">
        <v>2.6796230000000001E-5</v>
      </c>
      <c r="NA71">
        <v>6.8848989999999999E-3</v>
      </c>
      <c r="NB71">
        <v>0.69929730000000001</v>
      </c>
      <c r="NC71">
        <v>17.722370000000002</v>
      </c>
      <c r="ND71">
        <v>2.593614E-5</v>
      </c>
      <c r="NE71">
        <v>6.6676019999999999E-3</v>
      </c>
      <c r="NF71">
        <v>0.69929730000000001</v>
      </c>
      <c r="NG71">
        <v>17.722370000000002</v>
      </c>
      <c r="NH71">
        <v>2.593614E-5</v>
      </c>
      <c r="NI71">
        <v>6.6676019999999999E-3</v>
      </c>
      <c r="NJ71">
        <v>0.69929730000000001</v>
      </c>
      <c r="NK71">
        <v>17.722370000000002</v>
      </c>
      <c r="NL71">
        <v>2.593614E-5</v>
      </c>
      <c r="NM71">
        <v>6.6676019999999999E-3</v>
      </c>
      <c r="NN71">
        <v>0.69929730000000001</v>
      </c>
      <c r="NO71">
        <v>17.722370000000002</v>
      </c>
      <c r="NP71">
        <v>2.593614E-5</v>
      </c>
      <c r="NQ71">
        <v>6.6676019999999999E-3</v>
      </c>
      <c r="NR71">
        <v>0.69929730000000001</v>
      </c>
      <c r="NS71">
        <v>17.722370000000002</v>
      </c>
      <c r="NT71">
        <v>2.593614E-5</v>
      </c>
      <c r="NU71">
        <v>6.6676019999999999E-3</v>
      </c>
      <c r="NV71">
        <v>0.69929730000000001</v>
      </c>
      <c r="NW71">
        <v>17.722370000000002</v>
      </c>
      <c r="NX71">
        <v>2.593614E-5</v>
      </c>
      <c r="NY71">
        <v>6.6676019999999999E-3</v>
      </c>
      <c r="NZ71">
        <v>0.69929730000000001</v>
      </c>
      <c r="OA71">
        <v>17.722370000000002</v>
      </c>
      <c r="OB71">
        <v>2.593614E-5</v>
      </c>
      <c r="OC71">
        <v>6.6676019999999999E-3</v>
      </c>
      <c r="OD71">
        <v>0.69929730000000001</v>
      </c>
      <c r="OE71">
        <v>17.722370000000002</v>
      </c>
      <c r="OF71">
        <v>2.593614E-5</v>
      </c>
      <c r="OG71">
        <v>6.6676019999999999E-3</v>
      </c>
      <c r="OH71">
        <v>0.69929730000000001</v>
      </c>
      <c r="OI71">
        <v>17.722370000000002</v>
      </c>
      <c r="OJ71">
        <v>2.593614E-5</v>
      </c>
      <c r="OK71">
        <v>6.6676019999999999E-3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0.93312740000000005</v>
      </c>
      <c r="G72">
        <v>15.671430000000001</v>
      </c>
      <c r="H72" s="1">
        <v>3.86303E-17</v>
      </c>
      <c r="I72" s="1">
        <v>1.1565349999999999E-14</v>
      </c>
      <c r="J72">
        <v>0.93366519999999997</v>
      </c>
      <c r="K72">
        <v>15.92022</v>
      </c>
      <c r="L72" s="1">
        <v>4.1839870000000002E-4</v>
      </c>
      <c r="M72" s="1">
        <v>7.6276070000000001E-2</v>
      </c>
      <c r="N72">
        <v>0.93424149999999995</v>
      </c>
      <c r="O72">
        <v>16.24071</v>
      </c>
      <c r="P72">
        <v>16.562149999999999</v>
      </c>
      <c r="Q72">
        <v>4093.63</v>
      </c>
      <c r="R72">
        <v>0.93477650000000001</v>
      </c>
      <c r="S72">
        <v>16.86993</v>
      </c>
      <c r="T72">
        <v>168.839</v>
      </c>
      <c r="U72">
        <v>48645.61</v>
      </c>
      <c r="V72">
        <v>0.93533290000000002</v>
      </c>
      <c r="W72">
        <v>17.673850000000002</v>
      </c>
      <c r="X72">
        <v>97.79795</v>
      </c>
      <c r="Y72">
        <v>31093.43</v>
      </c>
      <c r="Z72">
        <v>0.93588329999999997</v>
      </c>
      <c r="AA72">
        <v>18.177990000000001</v>
      </c>
      <c r="AB72">
        <v>11.71129</v>
      </c>
      <c r="AC72">
        <v>3979.6289999999999</v>
      </c>
      <c r="AD72">
        <v>0.93637139999999996</v>
      </c>
      <c r="AE72">
        <v>18.086290000000002</v>
      </c>
      <c r="AF72">
        <v>0.60828800000000005</v>
      </c>
      <c r="AG72">
        <v>212.6542</v>
      </c>
      <c r="AH72">
        <v>0.9370134</v>
      </c>
      <c r="AI72">
        <v>17.44032</v>
      </c>
      <c r="AJ72">
        <v>8.4900009999999998E-2</v>
      </c>
      <c r="AK72">
        <v>26.268000000000001</v>
      </c>
      <c r="AL72">
        <v>0.93774000000000002</v>
      </c>
      <c r="AM72">
        <v>16.7622</v>
      </c>
      <c r="AN72" s="1">
        <v>6.4809519999999995E-2</v>
      </c>
      <c r="AO72">
        <v>19.328279999999999</v>
      </c>
      <c r="AP72">
        <v>0.93828489999999998</v>
      </c>
      <c r="AQ72">
        <v>16.5977</v>
      </c>
      <c r="AR72" s="1">
        <v>5.8125280000000001E-2</v>
      </c>
      <c r="AS72">
        <v>17.302240000000001</v>
      </c>
      <c r="AT72">
        <v>0.93840310000000005</v>
      </c>
      <c r="AU72">
        <v>16.595700000000001</v>
      </c>
      <c r="AV72" s="1">
        <v>5.2391130000000001E-2</v>
      </c>
      <c r="AW72" s="1">
        <v>15.586320000000001</v>
      </c>
      <c r="AX72">
        <v>0.93786619999999998</v>
      </c>
      <c r="AY72">
        <v>16.884699999999999</v>
      </c>
      <c r="AZ72" s="1">
        <v>4.8769760000000002E-2</v>
      </c>
      <c r="BA72" s="1">
        <v>14.46707</v>
      </c>
      <c r="BB72">
        <v>0.93676219999999999</v>
      </c>
      <c r="BC72">
        <v>17.54674</v>
      </c>
      <c r="BD72" s="1">
        <v>5.074476E-2</v>
      </c>
      <c r="BE72" s="1">
        <v>14.997820000000001</v>
      </c>
      <c r="BF72">
        <v>0.93580090000000005</v>
      </c>
      <c r="BG72">
        <v>17.945209999999999</v>
      </c>
      <c r="BH72" s="1">
        <v>5.353434E-2</v>
      </c>
      <c r="BI72" s="1">
        <v>15.87481</v>
      </c>
      <c r="BJ72">
        <v>0.93484060000000002</v>
      </c>
      <c r="BK72">
        <v>17.96528</v>
      </c>
      <c r="BL72" s="1">
        <v>5.2420250000000002E-2</v>
      </c>
      <c r="BM72" s="1">
        <v>15.61195</v>
      </c>
      <c r="BN72">
        <v>0.93468969999999996</v>
      </c>
      <c r="BO72">
        <v>17.482589999999998</v>
      </c>
      <c r="BP72" s="1">
        <v>4.8563679999999998E-2</v>
      </c>
      <c r="BQ72" s="1">
        <v>14.518700000000001</v>
      </c>
      <c r="BR72">
        <v>0.93471930000000003</v>
      </c>
      <c r="BS72">
        <v>16.831209999999999</v>
      </c>
      <c r="BT72" s="1">
        <v>4.3589009999999997E-2</v>
      </c>
      <c r="BU72" s="1">
        <v>13.079269999999999</v>
      </c>
      <c r="BV72">
        <v>0.93474539999999995</v>
      </c>
      <c r="BW72">
        <v>16.27514</v>
      </c>
      <c r="BX72" s="1">
        <v>3.8557069999999999E-2</v>
      </c>
      <c r="BY72" s="1">
        <v>11.604469999999999</v>
      </c>
      <c r="BZ72">
        <v>0.93490640000000003</v>
      </c>
      <c r="CA72">
        <v>16.143090000000001</v>
      </c>
      <c r="CB72" s="1">
        <v>3.4095380000000002E-2</v>
      </c>
      <c r="CC72" s="1">
        <v>10.28791</v>
      </c>
      <c r="CD72">
        <v>0.93508860000000005</v>
      </c>
      <c r="CE72">
        <v>16.166149999999998</v>
      </c>
      <c r="CF72" s="1">
        <v>3.005532E-2</v>
      </c>
      <c r="CG72" s="1">
        <v>9.0959479999999999</v>
      </c>
      <c r="CH72">
        <v>0.93536079999999999</v>
      </c>
      <c r="CI72">
        <v>16.40568</v>
      </c>
      <c r="CJ72" s="1">
        <v>2.647263E-2</v>
      </c>
      <c r="CK72" s="1">
        <v>8.0339310000000008</v>
      </c>
      <c r="CL72">
        <v>0.93549070000000001</v>
      </c>
      <c r="CM72">
        <v>16.429130000000001</v>
      </c>
      <c r="CN72" s="1">
        <v>2.3250429999999999E-2</v>
      </c>
      <c r="CO72" s="1">
        <v>7.0793290000000004</v>
      </c>
      <c r="CP72">
        <v>0.93596389999999996</v>
      </c>
      <c r="CQ72">
        <v>16.391860000000001</v>
      </c>
      <c r="CR72" s="1">
        <v>2.037713E-2</v>
      </c>
      <c r="CS72" s="1">
        <v>6.2212480000000001</v>
      </c>
      <c r="CT72">
        <v>0.9427316</v>
      </c>
      <c r="CU72">
        <v>16.194269999999999</v>
      </c>
      <c r="CV72" s="1">
        <v>1.7888060000000001E-2</v>
      </c>
      <c r="CW72" s="1">
        <v>5.4601389999999999</v>
      </c>
      <c r="CX72">
        <v>0.95062769999999996</v>
      </c>
      <c r="CY72">
        <v>15.71386</v>
      </c>
      <c r="CZ72" s="1">
        <v>1.5667420000000001E-2</v>
      </c>
      <c r="DA72" s="1">
        <v>4.7781060000000002</v>
      </c>
      <c r="DB72">
        <v>0.95923440000000004</v>
      </c>
      <c r="DC72">
        <v>15.21916</v>
      </c>
      <c r="DD72" s="1">
        <v>1.3698470000000001E-2</v>
      </c>
      <c r="DE72" s="1">
        <v>4.1712740000000004</v>
      </c>
      <c r="DF72">
        <v>0.96856560000000003</v>
      </c>
      <c r="DG72">
        <v>15.112159999999999</v>
      </c>
      <c r="DH72" s="1">
        <v>1.200964E-2</v>
      </c>
      <c r="DI72" s="1">
        <v>3.649092</v>
      </c>
      <c r="DJ72">
        <v>0.97864280000000003</v>
      </c>
      <c r="DK72">
        <v>15.31357</v>
      </c>
      <c r="DL72" s="1">
        <v>1.057398E-2</v>
      </c>
      <c r="DM72" s="1">
        <v>3.2060240000000002</v>
      </c>
      <c r="DN72">
        <v>0.98942960000000002</v>
      </c>
      <c r="DO72">
        <v>15.802770000000001</v>
      </c>
      <c r="DP72" s="1">
        <v>9.2492340000000003E-3</v>
      </c>
      <c r="DQ72" s="1">
        <v>2.799363</v>
      </c>
      <c r="DR72">
        <v>1.0011890000000001</v>
      </c>
      <c r="DS72">
        <v>15.893509999999999</v>
      </c>
      <c r="DT72" s="1">
        <v>8.0482279999999993E-3</v>
      </c>
      <c r="DU72" s="1">
        <v>2.4297270000000002</v>
      </c>
      <c r="DV72">
        <v>1.0046710000000001</v>
      </c>
      <c r="DW72">
        <v>15.79871</v>
      </c>
      <c r="DX72" s="1">
        <v>6.9927549999999998E-3</v>
      </c>
      <c r="DY72" s="1">
        <v>2.1127509999999998</v>
      </c>
      <c r="DZ72">
        <v>0.99703900000000001</v>
      </c>
      <c r="EA72">
        <v>15.70307</v>
      </c>
      <c r="EB72" s="1">
        <v>6.0788029999999998E-3</v>
      </c>
      <c r="EC72" s="1">
        <v>1.848419</v>
      </c>
      <c r="ED72">
        <v>0.98922540000000003</v>
      </c>
      <c r="EE72">
        <v>15.567069999999999</v>
      </c>
      <c r="EF72" s="1">
        <v>5.2746379999999999E-3</v>
      </c>
      <c r="EG72" s="1">
        <v>1.614822</v>
      </c>
      <c r="EH72">
        <v>0.98232039999999998</v>
      </c>
      <c r="EI72">
        <v>15.75456</v>
      </c>
      <c r="EJ72" s="1">
        <v>4.5681619999999997E-3</v>
      </c>
      <c r="EK72" s="1">
        <v>1.406574</v>
      </c>
      <c r="EL72">
        <v>0.97545079999999995</v>
      </c>
      <c r="EM72">
        <v>15.899609999999999</v>
      </c>
      <c r="EN72" s="1">
        <v>3.9573380000000003E-3</v>
      </c>
      <c r="EO72" s="1">
        <v>1.2252609999999999</v>
      </c>
      <c r="EP72">
        <v>0.96907390000000004</v>
      </c>
      <c r="EQ72">
        <v>16.03847</v>
      </c>
      <c r="ER72" s="1">
        <v>3.4389749999999999E-3</v>
      </c>
      <c r="ES72" s="1">
        <v>1.070065</v>
      </c>
      <c r="ET72">
        <v>0.96306740000000002</v>
      </c>
      <c r="EU72">
        <v>16.47702</v>
      </c>
      <c r="EV72" s="1">
        <v>2.9645219999999998E-3</v>
      </c>
      <c r="EW72" s="1">
        <v>0.92760310000000001</v>
      </c>
      <c r="EX72">
        <v>0.95831040000000001</v>
      </c>
      <c r="EY72">
        <v>16.808769999999999</v>
      </c>
      <c r="EZ72" s="1">
        <v>2.4762849999999999E-3</v>
      </c>
      <c r="FA72" s="1">
        <v>0.77918359999999998</v>
      </c>
      <c r="FB72">
        <v>0.95332799999999995</v>
      </c>
      <c r="FC72">
        <v>16.732749999999999</v>
      </c>
      <c r="FD72" s="1">
        <v>1.993791E-3</v>
      </c>
      <c r="FE72" s="1">
        <v>0.63052799999999998</v>
      </c>
      <c r="FF72">
        <v>0.94831279999999996</v>
      </c>
      <c r="FG72">
        <v>16.40091</v>
      </c>
      <c r="FH72" s="1">
        <v>1.6022740000000001E-3</v>
      </c>
      <c r="FI72" s="1">
        <v>0.5080943</v>
      </c>
      <c r="FJ72">
        <v>0.94313369999999996</v>
      </c>
      <c r="FK72">
        <v>15.930809999999999</v>
      </c>
      <c r="FL72" s="1">
        <v>1.3160349999999999E-3</v>
      </c>
      <c r="FM72" s="1">
        <v>0.41821570000000002</v>
      </c>
      <c r="FN72">
        <v>0.93799279999999996</v>
      </c>
      <c r="FO72">
        <v>16.119450000000001</v>
      </c>
      <c r="FP72" s="1">
        <v>1.107469E-3</v>
      </c>
      <c r="FQ72" s="1">
        <v>0.3526861</v>
      </c>
      <c r="FR72">
        <v>0.93363989999999997</v>
      </c>
      <c r="FS72">
        <v>16.542280000000002</v>
      </c>
      <c r="FT72" s="1">
        <v>9.5248399999999997E-4</v>
      </c>
      <c r="FU72" s="1">
        <v>0.30378709999999998</v>
      </c>
      <c r="FV72">
        <v>0.93048410000000004</v>
      </c>
      <c r="FW72">
        <v>17.06701</v>
      </c>
      <c r="FX72" s="1">
        <v>8.347866E-4</v>
      </c>
      <c r="FY72" s="1">
        <v>0.2662312</v>
      </c>
      <c r="FZ72">
        <v>0.92856289999999997</v>
      </c>
      <c r="GA72">
        <v>17.480340000000002</v>
      </c>
      <c r="GB72" s="1">
        <v>7.3742809999999997E-4</v>
      </c>
      <c r="GC72" s="1">
        <v>0.23514850000000001</v>
      </c>
      <c r="GD72">
        <v>0.92753280000000005</v>
      </c>
      <c r="GE72">
        <v>17.495920000000002</v>
      </c>
      <c r="GF72" s="1">
        <v>6.2181819999999996E-4</v>
      </c>
      <c r="GG72" s="1">
        <v>0.19875429999999999</v>
      </c>
      <c r="GH72">
        <v>0.92695950000000005</v>
      </c>
      <c r="GI72">
        <v>17.283840000000001</v>
      </c>
      <c r="GJ72" s="1">
        <v>4.816148E-4</v>
      </c>
      <c r="GK72" s="1">
        <v>0.15431149999999999</v>
      </c>
      <c r="GL72">
        <v>0.92653059999999998</v>
      </c>
      <c r="GM72">
        <v>17.015360000000001</v>
      </c>
      <c r="GN72" s="1">
        <v>3.5643609999999999E-4</v>
      </c>
      <c r="GO72" s="1">
        <v>0.1140177</v>
      </c>
      <c r="GP72">
        <v>0.92615530000000001</v>
      </c>
      <c r="GQ72">
        <v>16.696909999999999</v>
      </c>
      <c r="GR72" s="1">
        <v>2.6986749999999998E-4</v>
      </c>
      <c r="GS72" s="1">
        <v>8.5859690000000002E-2</v>
      </c>
      <c r="GT72">
        <v>0.92569449999999998</v>
      </c>
      <c r="GU72">
        <v>16.926359999999999</v>
      </c>
      <c r="GV72" s="1">
        <v>2.1725680000000001E-4</v>
      </c>
      <c r="GW72" s="1">
        <v>6.8654110000000004E-2</v>
      </c>
      <c r="GX72">
        <v>0.92531050000000004</v>
      </c>
      <c r="GY72">
        <v>17.120239999999999</v>
      </c>
      <c r="GZ72" s="1">
        <v>1.856765E-4</v>
      </c>
      <c r="HA72" s="1">
        <v>5.8331380000000002E-2</v>
      </c>
      <c r="HB72">
        <v>0.92513920000000005</v>
      </c>
      <c r="HC72">
        <v>17.34093</v>
      </c>
      <c r="HD72" s="1">
        <v>1.655494E-4</v>
      </c>
      <c r="HE72" s="1">
        <v>5.1752989999999999E-2</v>
      </c>
      <c r="HF72">
        <v>0.92512850000000002</v>
      </c>
      <c r="HG72">
        <v>17.45739</v>
      </c>
      <c r="HH72" s="1">
        <v>1.50956E-4</v>
      </c>
      <c r="HI72" s="1">
        <v>4.7011379999999998E-2</v>
      </c>
      <c r="HJ72">
        <v>0.92521350000000002</v>
      </c>
      <c r="HK72">
        <v>17.358509999999999</v>
      </c>
      <c r="HL72" s="1">
        <v>1.371837E-4</v>
      </c>
      <c r="HM72" s="1">
        <v>4.2617849999999999E-2</v>
      </c>
      <c r="HN72">
        <v>0.92531759999999996</v>
      </c>
      <c r="HO72">
        <v>17.082139999999999</v>
      </c>
      <c r="HP72" s="1">
        <v>1.2241239999999999E-4</v>
      </c>
      <c r="HQ72" s="1">
        <v>3.7942169999999997E-2</v>
      </c>
      <c r="HR72">
        <v>0.92540409999999995</v>
      </c>
      <c r="HS72">
        <v>16.804069999999999</v>
      </c>
      <c r="HT72" s="1">
        <v>1.0904669999999999E-4</v>
      </c>
      <c r="HU72" s="1">
        <v>3.3667990000000002E-2</v>
      </c>
      <c r="HV72">
        <v>0.92547950000000001</v>
      </c>
      <c r="HW72">
        <v>16.43451</v>
      </c>
      <c r="HX72">
        <v>9.8769610000000005E-5</v>
      </c>
      <c r="HY72" s="1">
        <v>3.0354800000000001E-2</v>
      </c>
      <c r="HZ72">
        <v>0.92554259999999999</v>
      </c>
      <c r="IA72">
        <v>16.43252</v>
      </c>
      <c r="IB72">
        <v>9.1240869999999994E-5</v>
      </c>
      <c r="IC72" s="1">
        <v>2.792004E-2</v>
      </c>
      <c r="ID72">
        <v>0.92572399999999999</v>
      </c>
      <c r="IE72">
        <v>15.842700000000001</v>
      </c>
      <c r="IF72">
        <v>8.5502629999999999E-5</v>
      </c>
      <c r="IG72" s="1">
        <v>2.6064360000000002E-2</v>
      </c>
      <c r="IH72">
        <v>0.92613760000000001</v>
      </c>
      <c r="II72">
        <v>15.719950000000001</v>
      </c>
      <c r="IJ72">
        <v>8.0782E-5</v>
      </c>
      <c r="IK72" s="1">
        <v>2.4540260000000001E-2</v>
      </c>
      <c r="IL72">
        <v>0.92679889999999998</v>
      </c>
      <c r="IM72">
        <v>15.64339</v>
      </c>
      <c r="IN72">
        <v>7.6193550000000005E-5</v>
      </c>
      <c r="IO72" s="1">
        <v>2.30835E-2</v>
      </c>
      <c r="IP72">
        <v>0.92761170000000004</v>
      </c>
      <c r="IQ72">
        <v>15.694470000000001</v>
      </c>
      <c r="IR72">
        <v>6.9482189999999996E-5</v>
      </c>
      <c r="IS72" s="1">
        <v>2.1041239999999999E-2</v>
      </c>
      <c r="IT72">
        <v>0.9284462</v>
      </c>
      <c r="IU72">
        <v>15.6525</v>
      </c>
      <c r="IV72">
        <v>6.0061749999999998E-5</v>
      </c>
      <c r="IW72">
        <v>1.8181650000000001E-2</v>
      </c>
      <c r="IX72">
        <v>0.92939439999999995</v>
      </c>
      <c r="IY72">
        <v>15.451460000000001</v>
      </c>
      <c r="IZ72">
        <v>5.0965470000000003E-5</v>
      </c>
      <c r="JA72">
        <v>1.538021E-2</v>
      </c>
      <c r="JB72">
        <v>0.93045990000000001</v>
      </c>
      <c r="JC72">
        <v>15.33318</v>
      </c>
      <c r="JD72">
        <v>4.440453E-5</v>
      </c>
      <c r="JE72">
        <v>1.333283E-2</v>
      </c>
      <c r="JF72">
        <v>0.93141529999999995</v>
      </c>
      <c r="JG72">
        <v>16.015709999999999</v>
      </c>
      <c r="JH72">
        <v>4.0265760000000001E-5</v>
      </c>
      <c r="JI72">
        <v>1.203326E-2</v>
      </c>
      <c r="JJ72">
        <v>0.93218400000000001</v>
      </c>
      <c r="JK72">
        <v>16.878360000000001</v>
      </c>
      <c r="JL72">
        <v>3.7619079999999999E-5</v>
      </c>
      <c r="JM72">
        <v>1.1202709999999999E-2</v>
      </c>
      <c r="JN72">
        <v>0.93259159999999997</v>
      </c>
      <c r="JO72">
        <v>17.707070000000002</v>
      </c>
      <c r="JP72">
        <v>3.572625E-5</v>
      </c>
      <c r="JQ72">
        <v>1.0614490000000001E-2</v>
      </c>
      <c r="JR72">
        <v>0.93262979999999995</v>
      </c>
      <c r="JS72">
        <v>18.357679999999998</v>
      </c>
      <c r="JT72">
        <v>3.4809479999999998E-5</v>
      </c>
      <c r="JU72">
        <v>1.0306549999999999E-2</v>
      </c>
      <c r="JV72">
        <v>0.93242480000000005</v>
      </c>
      <c r="JW72">
        <v>18.607849999999999</v>
      </c>
      <c r="JX72">
        <v>3.66704E-5</v>
      </c>
      <c r="JY72">
        <v>1.079337E-2</v>
      </c>
      <c r="JZ72">
        <v>0.93209620000000004</v>
      </c>
      <c r="KA72">
        <v>18.530200000000001</v>
      </c>
      <c r="KB72">
        <v>4.1486790000000003E-5</v>
      </c>
      <c r="KC72">
        <v>1.218352E-2</v>
      </c>
      <c r="KD72">
        <v>0.93173090000000003</v>
      </c>
      <c r="KE72">
        <v>18.331029999999998</v>
      </c>
      <c r="KF72">
        <v>4.6207020000000001E-5</v>
      </c>
      <c r="KG72">
        <v>1.360345E-2</v>
      </c>
      <c r="KH72">
        <v>0.93133589999999999</v>
      </c>
      <c r="KI72">
        <v>17.903880000000001</v>
      </c>
      <c r="KJ72">
        <v>4.8753710000000001E-5</v>
      </c>
      <c r="KK72">
        <v>1.4398559999999999E-2</v>
      </c>
      <c r="KL72">
        <v>0.93097980000000002</v>
      </c>
      <c r="KM72">
        <v>17.703620000000001</v>
      </c>
      <c r="KN72">
        <v>4.9202390000000001E-5</v>
      </c>
      <c r="KO72">
        <v>1.456582E-2</v>
      </c>
      <c r="KP72">
        <v>0.93068419999999996</v>
      </c>
      <c r="KQ72">
        <v>17.285070000000001</v>
      </c>
      <c r="KR72">
        <v>4.8379589999999999E-5</v>
      </c>
      <c r="KS72">
        <v>1.434243E-2</v>
      </c>
      <c r="KT72">
        <v>0.93046770000000001</v>
      </c>
      <c r="KU72">
        <v>16.712969999999999</v>
      </c>
      <c r="KV72">
        <v>4.692391E-5</v>
      </c>
      <c r="KW72">
        <v>1.39235E-2</v>
      </c>
      <c r="KX72">
        <v>0.93033549999999998</v>
      </c>
      <c r="KY72">
        <v>16.1828</v>
      </c>
      <c r="KZ72">
        <v>4.5099560000000002E-5</v>
      </c>
      <c r="LA72">
        <v>1.339217E-2</v>
      </c>
      <c r="LB72">
        <v>0.9303129</v>
      </c>
      <c r="LC72">
        <v>15.8406</v>
      </c>
      <c r="LD72">
        <v>4.275588E-5</v>
      </c>
      <c r="LE72">
        <v>1.2711800000000001E-2</v>
      </c>
      <c r="LF72">
        <v>0.93031969999999997</v>
      </c>
      <c r="LG72">
        <v>15.712440000000001</v>
      </c>
      <c r="LH72">
        <v>3.9940919999999997E-5</v>
      </c>
      <c r="LI72">
        <v>1.1886330000000001E-2</v>
      </c>
      <c r="LJ72">
        <v>0.93031660000000005</v>
      </c>
      <c r="LK72">
        <v>15.56945</v>
      </c>
      <c r="LL72">
        <v>3.7228329999999999E-5</v>
      </c>
      <c r="LM72">
        <v>1.1080380000000001E-2</v>
      </c>
      <c r="LN72">
        <v>0.9303612</v>
      </c>
      <c r="LO72">
        <v>15.45698</v>
      </c>
      <c r="LP72">
        <v>3.5005030000000003E-5</v>
      </c>
      <c r="LQ72">
        <v>1.041544E-2</v>
      </c>
      <c r="LR72">
        <v>0.93034620000000001</v>
      </c>
      <c r="LS72">
        <v>15.818860000000001</v>
      </c>
      <c r="LT72">
        <v>3.3222480000000001E-5</v>
      </c>
      <c r="LU72">
        <v>9.8842140000000005E-3</v>
      </c>
      <c r="LV72">
        <v>0.93029770000000001</v>
      </c>
      <c r="LW72">
        <v>16.459199999999999</v>
      </c>
      <c r="LX72">
        <v>3.1731840000000003E-5</v>
      </c>
      <c r="LY72">
        <v>9.4428670000000006E-3</v>
      </c>
      <c r="LZ72">
        <v>0.9301606</v>
      </c>
      <c r="MA72">
        <v>17.38195</v>
      </c>
      <c r="MB72">
        <v>3.0426790000000001E-5</v>
      </c>
      <c r="MC72">
        <v>9.0576219999999995E-3</v>
      </c>
      <c r="MD72">
        <v>0.92991049999999997</v>
      </c>
      <c r="ME72">
        <v>18.25733</v>
      </c>
      <c r="MF72">
        <v>2.931806E-5</v>
      </c>
      <c r="MG72">
        <v>8.7293340000000001E-3</v>
      </c>
      <c r="MH72">
        <v>0.929643</v>
      </c>
      <c r="MI72">
        <v>18.79795</v>
      </c>
      <c r="MJ72">
        <v>2.8612990000000001E-5</v>
      </c>
      <c r="MK72">
        <v>8.5165989999999997E-3</v>
      </c>
      <c r="ML72">
        <v>0.92928299999999997</v>
      </c>
      <c r="MM72">
        <v>18.75414</v>
      </c>
      <c r="MN72">
        <v>2.8318330000000002E-5</v>
      </c>
      <c r="MO72">
        <v>8.4293879999999995E-3</v>
      </c>
      <c r="MP72">
        <v>0.92895669999999997</v>
      </c>
      <c r="MQ72">
        <v>18.558900000000001</v>
      </c>
      <c r="MR72">
        <v>2.8055979999999999E-5</v>
      </c>
      <c r="MS72">
        <v>8.3584469999999998E-3</v>
      </c>
      <c r="MT72">
        <v>0.92860520000000002</v>
      </c>
      <c r="MU72">
        <v>18.168900000000001</v>
      </c>
      <c r="MV72">
        <v>2.7576240000000001E-5</v>
      </c>
      <c r="MW72">
        <v>8.2237809999999995E-3</v>
      </c>
      <c r="MX72">
        <v>0.92827930000000003</v>
      </c>
      <c r="MY72">
        <v>17.969460000000002</v>
      </c>
      <c r="MZ72">
        <v>2.68553E-5</v>
      </c>
      <c r="NA72">
        <v>8.0163079999999998E-3</v>
      </c>
      <c r="NB72">
        <v>0.92793230000000004</v>
      </c>
      <c r="NC72">
        <v>17.82891</v>
      </c>
      <c r="ND72">
        <v>2.600128E-5</v>
      </c>
      <c r="NE72">
        <v>7.7664530000000004E-3</v>
      </c>
      <c r="NF72">
        <v>0.92793230000000004</v>
      </c>
      <c r="NG72">
        <v>17.82891</v>
      </c>
      <c r="NH72">
        <v>2.600128E-5</v>
      </c>
      <c r="NI72">
        <v>7.7664530000000004E-3</v>
      </c>
      <c r="NJ72">
        <v>0.92793230000000004</v>
      </c>
      <c r="NK72">
        <v>17.82891</v>
      </c>
      <c r="NL72">
        <v>2.600128E-5</v>
      </c>
      <c r="NM72">
        <v>7.7664530000000004E-3</v>
      </c>
      <c r="NN72">
        <v>0.92793230000000004</v>
      </c>
      <c r="NO72">
        <v>17.82891</v>
      </c>
      <c r="NP72">
        <v>2.600128E-5</v>
      </c>
      <c r="NQ72">
        <v>7.7664530000000004E-3</v>
      </c>
      <c r="NR72">
        <v>0.92793230000000004</v>
      </c>
      <c r="NS72">
        <v>17.82891</v>
      </c>
      <c r="NT72">
        <v>2.600128E-5</v>
      </c>
      <c r="NU72">
        <v>7.7664530000000004E-3</v>
      </c>
      <c r="NV72">
        <v>0.92793230000000004</v>
      </c>
      <c r="NW72">
        <v>17.82891</v>
      </c>
      <c r="NX72">
        <v>2.600128E-5</v>
      </c>
      <c r="NY72">
        <v>7.7664530000000004E-3</v>
      </c>
      <c r="NZ72">
        <v>0.92793230000000004</v>
      </c>
      <c r="OA72">
        <v>17.82891</v>
      </c>
      <c r="OB72">
        <v>2.600128E-5</v>
      </c>
      <c r="OC72">
        <v>7.7664530000000004E-3</v>
      </c>
      <c r="OD72">
        <v>0.92793230000000004</v>
      </c>
      <c r="OE72">
        <v>17.82891</v>
      </c>
      <c r="OF72">
        <v>2.600128E-5</v>
      </c>
      <c r="OG72">
        <v>7.7664530000000004E-3</v>
      </c>
      <c r="OH72">
        <v>0.92793230000000004</v>
      </c>
      <c r="OI72">
        <v>17.82891</v>
      </c>
      <c r="OJ72">
        <v>2.600128E-5</v>
      </c>
      <c r="OK72">
        <v>7.7664530000000004E-3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0.89725140000000003</v>
      </c>
      <c r="G73">
        <v>15.70973</v>
      </c>
      <c r="H73" s="1">
        <v>4.5747280000000002E-18</v>
      </c>
      <c r="I73" s="1">
        <v>1.6095529999999999E-15</v>
      </c>
      <c r="J73">
        <v>0.89755149999999995</v>
      </c>
      <c r="K73">
        <v>15.977830000000001</v>
      </c>
      <c r="L73" s="1">
        <v>3.1436129999999997E-5</v>
      </c>
      <c r="M73" s="1">
        <v>1.109158E-2</v>
      </c>
      <c r="N73">
        <v>0.8979068</v>
      </c>
      <c r="O73">
        <v>16.270510000000002</v>
      </c>
      <c r="P73">
        <v>11.05904</v>
      </c>
      <c r="Q73">
        <v>2926.306</v>
      </c>
      <c r="R73">
        <v>0.89824959999999998</v>
      </c>
      <c r="S73">
        <v>16.87575</v>
      </c>
      <c r="T73">
        <v>156.54810000000001</v>
      </c>
      <c r="U73">
        <v>51073.63</v>
      </c>
      <c r="V73">
        <v>0.89858559999999998</v>
      </c>
      <c r="W73">
        <v>17.665209999999998</v>
      </c>
      <c r="X73">
        <v>111.6863</v>
      </c>
      <c r="Y73">
        <v>42556.14</v>
      </c>
      <c r="Z73">
        <v>0.89888509999999999</v>
      </c>
      <c r="AA73">
        <v>18.148980000000002</v>
      </c>
      <c r="AB73">
        <v>15.57212</v>
      </c>
      <c r="AC73">
        <v>6699.4660000000003</v>
      </c>
      <c r="AD73">
        <v>0.89917670000000005</v>
      </c>
      <c r="AE73">
        <v>18.096209999999999</v>
      </c>
      <c r="AF73">
        <v>0.87702270000000004</v>
      </c>
      <c r="AG73">
        <v>408.96100000000001</v>
      </c>
      <c r="AH73">
        <v>0.89963979999999999</v>
      </c>
      <c r="AI73">
        <v>17.516739999999999</v>
      </c>
      <c r="AJ73">
        <v>9.4693470000000002E-2</v>
      </c>
      <c r="AK73">
        <v>37.301130000000001</v>
      </c>
      <c r="AL73">
        <v>0.90017650000000005</v>
      </c>
      <c r="AM73">
        <v>16.840199999999999</v>
      </c>
      <c r="AN73" s="1">
        <v>6.5699010000000002E-2</v>
      </c>
      <c r="AO73">
        <v>23.285160000000001</v>
      </c>
      <c r="AP73">
        <v>0.90056309999999995</v>
      </c>
      <c r="AQ73">
        <v>16.6998</v>
      </c>
      <c r="AR73" s="1">
        <v>5.873043E-2</v>
      </c>
      <c r="AS73">
        <v>20.715979999999998</v>
      </c>
      <c r="AT73">
        <v>0.90045869999999995</v>
      </c>
      <c r="AU73">
        <v>16.677299999999999</v>
      </c>
      <c r="AV73" s="1">
        <v>5.2910409999999998E-2</v>
      </c>
      <c r="AW73" s="1">
        <v>18.6678</v>
      </c>
      <c r="AX73">
        <v>0.89949330000000005</v>
      </c>
      <c r="AY73">
        <v>16.916550000000001</v>
      </c>
      <c r="AZ73" s="1">
        <v>4.8915479999999997E-2</v>
      </c>
      <c r="BA73" s="1">
        <v>17.219169999999998</v>
      </c>
      <c r="BB73">
        <v>0.89813690000000002</v>
      </c>
      <c r="BC73">
        <v>17.539529999999999</v>
      </c>
      <c r="BD73" s="1">
        <v>5.0376129999999998E-2</v>
      </c>
      <c r="BE73" s="1">
        <v>17.63569</v>
      </c>
      <c r="BF73">
        <v>0.89695469999999999</v>
      </c>
      <c r="BG73">
        <v>17.91677</v>
      </c>
      <c r="BH73" s="1">
        <v>5.338859E-2</v>
      </c>
      <c r="BI73" s="1">
        <v>18.785869999999999</v>
      </c>
      <c r="BJ73">
        <v>0.89581509999999998</v>
      </c>
      <c r="BK73">
        <v>17.9724</v>
      </c>
      <c r="BL73" s="1">
        <v>5.265678E-2</v>
      </c>
      <c r="BM73" s="1">
        <v>18.682130000000001</v>
      </c>
      <c r="BN73">
        <v>0.89197519999999997</v>
      </c>
      <c r="BO73">
        <v>17.544499999999999</v>
      </c>
      <c r="BP73" s="1">
        <v>4.8986700000000001E-2</v>
      </c>
      <c r="BQ73" s="1">
        <v>17.50386</v>
      </c>
      <c r="BR73">
        <v>0.88709729999999998</v>
      </c>
      <c r="BS73">
        <v>16.910250000000001</v>
      </c>
      <c r="BT73" s="1">
        <v>4.4078680000000002E-2</v>
      </c>
      <c r="BU73" s="1">
        <v>15.850960000000001</v>
      </c>
      <c r="BV73">
        <v>0.88200350000000005</v>
      </c>
      <c r="BW73">
        <v>16.358930000000001</v>
      </c>
      <c r="BX73" s="1">
        <v>3.9022250000000001E-2</v>
      </c>
      <c r="BY73" s="1">
        <v>14.10821</v>
      </c>
      <c r="BZ73">
        <v>0.87686459999999999</v>
      </c>
      <c r="CA73">
        <v>16.228590000000001</v>
      </c>
      <c r="CB73" s="1">
        <v>3.4507349999999999E-2</v>
      </c>
      <c r="CC73" s="1">
        <v>12.52736</v>
      </c>
      <c r="CD73">
        <v>0.87160119999999996</v>
      </c>
      <c r="CE73">
        <v>16.202079999999999</v>
      </c>
      <c r="CF73" s="1">
        <v>3.0435090000000001E-2</v>
      </c>
      <c r="CG73" s="1">
        <v>11.080270000000001</v>
      </c>
      <c r="CH73">
        <v>0.86627050000000005</v>
      </c>
      <c r="CI73">
        <v>16.415559999999999</v>
      </c>
      <c r="CJ73" s="1">
        <v>2.680635E-2</v>
      </c>
      <c r="CK73" s="1">
        <v>9.7823150000000005</v>
      </c>
      <c r="CL73">
        <v>0.8606414</v>
      </c>
      <c r="CM73">
        <v>16.423960000000001</v>
      </c>
      <c r="CN73" s="1">
        <v>2.3556839999999999E-2</v>
      </c>
      <c r="CO73" s="1">
        <v>8.6219509999999993</v>
      </c>
      <c r="CP73">
        <v>0.85527620000000004</v>
      </c>
      <c r="CQ73">
        <v>16.397040000000001</v>
      </c>
      <c r="CR73" s="1">
        <v>2.0647599999999999E-2</v>
      </c>
      <c r="CS73" s="1">
        <v>7.5727789999999997</v>
      </c>
      <c r="CT73">
        <v>0.84933440000000004</v>
      </c>
      <c r="CU73">
        <v>16.216709999999999</v>
      </c>
      <c r="CV73" s="1">
        <v>1.8129079999999999E-2</v>
      </c>
      <c r="CW73" s="1">
        <v>6.6598420000000003</v>
      </c>
      <c r="CX73">
        <v>0.84338619999999997</v>
      </c>
      <c r="CY73">
        <v>15.77149</v>
      </c>
      <c r="CZ73" s="1">
        <v>1.5884909999999999E-2</v>
      </c>
      <c r="DA73" s="1">
        <v>5.8437619999999999</v>
      </c>
      <c r="DB73">
        <v>0.83723829999999999</v>
      </c>
      <c r="DC73">
        <v>15.28819</v>
      </c>
      <c r="DD73" s="1">
        <v>1.389027E-2</v>
      </c>
      <c r="DE73" s="1">
        <v>5.1141540000000001</v>
      </c>
      <c r="DF73">
        <v>0.83116639999999997</v>
      </c>
      <c r="DG73">
        <v>15.15415</v>
      </c>
      <c r="DH73" s="1">
        <v>1.2169350000000001E-2</v>
      </c>
      <c r="DI73" s="1">
        <v>4.4999669999999998</v>
      </c>
      <c r="DJ73">
        <v>0.82492799999999999</v>
      </c>
      <c r="DK73">
        <v>15.316039999999999</v>
      </c>
      <c r="DL73" s="1">
        <v>1.071371E-2</v>
      </c>
      <c r="DM73" s="1">
        <v>3.9887060000000001</v>
      </c>
      <c r="DN73">
        <v>0.8185867</v>
      </c>
      <c r="DO73">
        <v>15.792870000000001</v>
      </c>
      <c r="DP73" s="1">
        <v>9.3807419999999992E-3</v>
      </c>
      <c r="DQ73" s="1">
        <v>3.5197799999999999</v>
      </c>
      <c r="DR73">
        <v>0.81220040000000004</v>
      </c>
      <c r="DS73">
        <v>15.880800000000001</v>
      </c>
      <c r="DT73" s="1">
        <v>8.1648780000000004E-3</v>
      </c>
      <c r="DU73" s="1">
        <v>3.0861459999999998</v>
      </c>
      <c r="DV73">
        <v>0.80550829999999995</v>
      </c>
      <c r="DW73">
        <v>15.786899999999999</v>
      </c>
      <c r="DX73" s="1">
        <v>7.0908739999999996E-3</v>
      </c>
      <c r="DY73" s="1">
        <v>2.699805</v>
      </c>
      <c r="DZ73">
        <v>0.79779330000000004</v>
      </c>
      <c r="EA73">
        <v>15.69463</v>
      </c>
      <c r="EB73" s="1">
        <v>6.1645650000000003E-3</v>
      </c>
      <c r="EC73" s="1">
        <v>2.3655879999999998</v>
      </c>
      <c r="ED73">
        <v>0.78998270000000004</v>
      </c>
      <c r="EE73">
        <v>15.57278</v>
      </c>
      <c r="EF73" s="1">
        <v>5.3513190000000002E-3</v>
      </c>
      <c r="EG73" s="1">
        <v>2.0707420000000001</v>
      </c>
      <c r="EH73">
        <v>0.78315250000000003</v>
      </c>
      <c r="EI73">
        <v>15.78603</v>
      </c>
      <c r="EJ73" s="1">
        <v>4.6365959999999998E-3</v>
      </c>
      <c r="EK73" s="1">
        <v>1.807461</v>
      </c>
      <c r="EL73">
        <v>0.77630390000000005</v>
      </c>
      <c r="EM73">
        <v>15.94143</v>
      </c>
      <c r="EN73" s="1">
        <v>4.0163450000000002E-3</v>
      </c>
      <c r="EO73" s="1">
        <v>1.576997</v>
      </c>
      <c r="EP73">
        <v>0.77001169999999997</v>
      </c>
      <c r="EQ73">
        <v>16.065249999999999</v>
      </c>
      <c r="ER73" s="1">
        <v>3.490351E-3</v>
      </c>
      <c r="ES73" s="1">
        <v>1.3793519999999999</v>
      </c>
      <c r="ET73">
        <v>0.76417919999999995</v>
      </c>
      <c r="EU73">
        <v>16.482980000000001</v>
      </c>
      <c r="EV73" s="1">
        <v>3.0152540000000002E-3</v>
      </c>
      <c r="EW73" s="1">
        <v>1.2002550000000001</v>
      </c>
      <c r="EX73">
        <v>0.75932840000000001</v>
      </c>
      <c r="EY73">
        <v>16.787859999999998</v>
      </c>
      <c r="EZ73" s="1">
        <v>2.5306679999999998E-3</v>
      </c>
      <c r="FA73" s="1">
        <v>1.015366</v>
      </c>
      <c r="FB73">
        <v>0.75428850000000003</v>
      </c>
      <c r="FC73">
        <v>16.71349</v>
      </c>
      <c r="FD73" s="1">
        <v>2.0442849999999999E-3</v>
      </c>
      <c r="FE73" s="1">
        <v>0.82638780000000001</v>
      </c>
      <c r="FF73">
        <v>0.74921320000000002</v>
      </c>
      <c r="FG73">
        <v>16.425070000000002</v>
      </c>
      <c r="FH73" s="1">
        <v>1.640964E-3</v>
      </c>
      <c r="FI73" s="1">
        <v>0.66602260000000002</v>
      </c>
      <c r="FJ73">
        <v>0.74408129999999995</v>
      </c>
      <c r="FK73">
        <v>15.97997</v>
      </c>
      <c r="FL73" s="1">
        <v>1.344235E-3</v>
      </c>
      <c r="FM73" s="1">
        <v>0.54707190000000006</v>
      </c>
      <c r="FN73">
        <v>0.73912560000000005</v>
      </c>
      <c r="FO73">
        <v>16.17773</v>
      </c>
      <c r="FP73" s="1">
        <v>1.1282760000000001E-3</v>
      </c>
      <c r="FQ73" s="1">
        <v>0.46040249999999999</v>
      </c>
      <c r="FR73">
        <v>0.73490100000000003</v>
      </c>
      <c r="FS73">
        <v>16.597999999999999</v>
      </c>
      <c r="FT73" s="1">
        <v>9.6832069999999997E-4</v>
      </c>
      <c r="FU73" s="1">
        <v>0.39591949999999998</v>
      </c>
      <c r="FV73">
        <v>0.7318614</v>
      </c>
      <c r="FW73">
        <v>17.127179999999999</v>
      </c>
      <c r="FX73" s="1">
        <v>8.4704479999999998E-4</v>
      </c>
      <c r="FY73" s="1">
        <v>0.34645809999999999</v>
      </c>
      <c r="FZ73">
        <v>0.73010050000000004</v>
      </c>
      <c r="GA73">
        <v>17.534400000000002</v>
      </c>
      <c r="GB73" s="1">
        <v>7.4900240000000005E-4</v>
      </c>
      <c r="GC73" s="1">
        <v>0.30640339999999999</v>
      </c>
      <c r="GD73">
        <v>0.72915479999999999</v>
      </c>
      <c r="GE73">
        <v>17.51153</v>
      </c>
      <c r="GF73" s="1">
        <v>6.3711279999999996E-4</v>
      </c>
      <c r="GG73" s="1">
        <v>0.2617602</v>
      </c>
      <c r="GH73">
        <v>0.72866520000000001</v>
      </c>
      <c r="GI73">
        <v>17.27244</v>
      </c>
      <c r="GJ73" s="1">
        <v>4.9840050000000003E-4</v>
      </c>
      <c r="GK73" s="1">
        <v>0.20593800000000001</v>
      </c>
      <c r="GL73">
        <v>0.72836909999999999</v>
      </c>
      <c r="GM73">
        <v>17.024699999999999</v>
      </c>
      <c r="GN73" s="1">
        <v>3.6980059999999998E-4</v>
      </c>
      <c r="GO73" s="1">
        <v>0.15285309999999999</v>
      </c>
      <c r="GP73">
        <v>0.72805419999999998</v>
      </c>
      <c r="GQ73">
        <v>16.737020000000001</v>
      </c>
      <c r="GR73" s="1">
        <v>2.7850560000000001E-4</v>
      </c>
      <c r="GS73" s="1">
        <v>0.1144423</v>
      </c>
      <c r="GT73">
        <v>0.72769030000000001</v>
      </c>
      <c r="GU73">
        <v>17.011649999999999</v>
      </c>
      <c r="GV73" s="1">
        <v>2.2243189999999999E-4</v>
      </c>
      <c r="GW73" s="1">
        <v>9.0611280000000002E-2</v>
      </c>
      <c r="GX73">
        <v>0.72737289999999999</v>
      </c>
      <c r="GY73">
        <v>17.228960000000001</v>
      </c>
      <c r="GZ73" s="1">
        <v>1.888487E-4</v>
      </c>
      <c r="HA73" s="1">
        <v>7.6337829999999995E-2</v>
      </c>
      <c r="HB73">
        <v>0.72716639999999999</v>
      </c>
      <c r="HC73">
        <v>17.455400000000001</v>
      </c>
      <c r="HD73" s="1">
        <v>1.6766970000000001E-4</v>
      </c>
      <c r="HE73" s="1">
        <v>6.735882E-2</v>
      </c>
      <c r="HF73">
        <v>0.7269989</v>
      </c>
      <c r="HG73">
        <v>17.543240000000001</v>
      </c>
      <c r="HH73" s="1">
        <v>1.526334E-4</v>
      </c>
      <c r="HI73" s="1">
        <v>6.1044250000000001E-2</v>
      </c>
      <c r="HJ73">
        <v>0.72697909999999999</v>
      </c>
      <c r="HK73">
        <v>17.388310000000001</v>
      </c>
      <c r="HL73" s="1">
        <v>1.389312E-4</v>
      </c>
      <c r="HM73" s="1">
        <v>5.5437800000000002E-2</v>
      </c>
      <c r="HN73">
        <v>0.72699959999999997</v>
      </c>
      <c r="HO73">
        <v>17.07207</v>
      </c>
      <c r="HP73" s="1">
        <v>1.2420890000000001E-4</v>
      </c>
      <c r="HQ73" s="1">
        <v>4.9484359999999998E-2</v>
      </c>
      <c r="HR73">
        <v>0.72704690000000005</v>
      </c>
      <c r="HS73">
        <v>16.81279</v>
      </c>
      <c r="HT73" s="1">
        <v>1.105558E-4</v>
      </c>
      <c r="HU73" s="1">
        <v>4.3880040000000002E-2</v>
      </c>
      <c r="HV73">
        <v>0.7270778</v>
      </c>
      <c r="HW73">
        <v>16.48066</v>
      </c>
      <c r="HX73">
        <v>9.9897759999999995E-5</v>
      </c>
      <c r="HY73" s="1">
        <v>3.9446729999999999E-2</v>
      </c>
      <c r="HZ73">
        <v>0.72715830000000004</v>
      </c>
      <c r="IA73">
        <v>16.528479999999998</v>
      </c>
      <c r="IB73">
        <v>9.2076390000000004E-5</v>
      </c>
      <c r="IC73" s="1">
        <v>3.6178380000000003E-2</v>
      </c>
      <c r="ID73">
        <v>0.72730969999999995</v>
      </c>
      <c r="IE73">
        <v>15.96325</v>
      </c>
      <c r="IF73">
        <v>8.6162130000000002E-5</v>
      </c>
      <c r="IG73" s="1">
        <v>3.3709309999999999E-2</v>
      </c>
      <c r="IH73">
        <v>0.72775089999999998</v>
      </c>
      <c r="II73">
        <v>15.84778</v>
      </c>
      <c r="IJ73">
        <v>8.1344739999999997E-5</v>
      </c>
      <c r="IK73" s="1">
        <v>3.1704070000000001E-2</v>
      </c>
      <c r="IL73">
        <v>0.72843460000000004</v>
      </c>
      <c r="IM73">
        <v>15.726039999999999</v>
      </c>
      <c r="IN73">
        <v>7.6818949999999994E-5</v>
      </c>
      <c r="IO73" s="1">
        <v>2.9854499999999999E-2</v>
      </c>
      <c r="IP73">
        <v>0.7292997</v>
      </c>
      <c r="IQ73">
        <v>15.698410000000001</v>
      </c>
      <c r="IR73">
        <v>7.0454650000000005E-5</v>
      </c>
      <c r="IS73" s="1">
        <v>2.7392389999999999E-2</v>
      </c>
      <c r="IT73">
        <v>0.73025139999999999</v>
      </c>
      <c r="IU73">
        <v>15.6394</v>
      </c>
      <c r="IV73">
        <v>6.1250860000000004E-5</v>
      </c>
      <c r="IW73">
        <v>2.3844339999999999E-2</v>
      </c>
      <c r="IX73">
        <v>0.73122030000000005</v>
      </c>
      <c r="IY73">
        <v>15.45697</v>
      </c>
      <c r="IZ73">
        <v>5.1965329999999997E-5</v>
      </c>
      <c r="JA73">
        <v>2.0176599999999999E-2</v>
      </c>
      <c r="JB73">
        <v>0.73219049999999997</v>
      </c>
      <c r="JC73">
        <v>15.35228</v>
      </c>
      <c r="JD73">
        <v>4.5075659999999997E-5</v>
      </c>
      <c r="JE73">
        <v>1.7395549999999999E-2</v>
      </c>
      <c r="JF73">
        <v>0.73307900000000004</v>
      </c>
      <c r="JG73">
        <v>16.047180000000001</v>
      </c>
      <c r="JH73">
        <v>4.068469E-5</v>
      </c>
      <c r="JI73">
        <v>1.5603590000000001E-2</v>
      </c>
      <c r="JJ73">
        <v>0.73379229999999995</v>
      </c>
      <c r="JK73">
        <v>16.921309999999998</v>
      </c>
      <c r="JL73">
        <v>3.789932E-5</v>
      </c>
      <c r="JM73">
        <v>1.446803E-2</v>
      </c>
      <c r="JN73">
        <v>0.73413439999999996</v>
      </c>
      <c r="JO73">
        <v>17.763449999999999</v>
      </c>
      <c r="JP73">
        <v>3.5929020000000002E-5</v>
      </c>
      <c r="JQ73">
        <v>1.367578E-2</v>
      </c>
      <c r="JR73">
        <v>0.73415359999999996</v>
      </c>
      <c r="JS73">
        <v>18.40738</v>
      </c>
      <c r="JT73">
        <v>3.4833850000000002E-5</v>
      </c>
      <c r="JU73">
        <v>1.320529E-2</v>
      </c>
      <c r="JV73">
        <v>0.7339483</v>
      </c>
      <c r="JW73">
        <v>18.614660000000001</v>
      </c>
      <c r="JX73">
        <v>3.6290449999999997E-5</v>
      </c>
      <c r="JY73">
        <v>1.3641210000000001E-2</v>
      </c>
      <c r="JZ73">
        <v>0.73360780000000003</v>
      </c>
      <c r="KA73">
        <v>18.516390000000001</v>
      </c>
      <c r="KB73">
        <v>4.0865300000000003E-5</v>
      </c>
      <c r="KC73">
        <v>1.528994E-2</v>
      </c>
      <c r="KD73">
        <v>0.73327070000000005</v>
      </c>
      <c r="KE73">
        <v>18.346810000000001</v>
      </c>
      <c r="KF73">
        <v>4.573158E-5</v>
      </c>
      <c r="KG73">
        <v>1.7162360000000002E-2</v>
      </c>
      <c r="KH73">
        <v>0.73292389999999996</v>
      </c>
      <c r="KI73">
        <v>17.967659999999999</v>
      </c>
      <c r="KJ73">
        <v>4.8557270000000001E-5</v>
      </c>
      <c r="KK73">
        <v>1.8311170000000002E-2</v>
      </c>
      <c r="KL73">
        <v>0.73257329999999998</v>
      </c>
      <c r="KM73">
        <v>17.820799999999998</v>
      </c>
      <c r="KN73">
        <v>4.9214140000000003E-5</v>
      </c>
      <c r="KO73">
        <v>1.8630689999999998E-2</v>
      </c>
      <c r="KP73">
        <v>0.73225770000000001</v>
      </c>
      <c r="KQ73">
        <v>17.44061</v>
      </c>
      <c r="KR73">
        <v>4.851027E-5</v>
      </c>
      <c r="KS73">
        <v>1.8404730000000001E-2</v>
      </c>
      <c r="KT73">
        <v>0.7320738</v>
      </c>
      <c r="KU73">
        <v>16.85858</v>
      </c>
      <c r="KV73">
        <v>4.711085E-5</v>
      </c>
      <c r="KW73">
        <v>1.7898250000000001E-2</v>
      </c>
      <c r="KX73">
        <v>0.7320082</v>
      </c>
      <c r="KY73">
        <v>16.301770000000001</v>
      </c>
      <c r="KZ73">
        <v>4.5331579999999997E-5</v>
      </c>
      <c r="LA73">
        <v>1.7239770000000001E-2</v>
      </c>
      <c r="LB73">
        <v>0.73196989999999995</v>
      </c>
      <c r="LC73">
        <v>15.879350000000001</v>
      </c>
      <c r="LD73">
        <v>4.3057350000000002E-5</v>
      </c>
      <c r="LE73">
        <v>1.640233E-2</v>
      </c>
      <c r="LF73">
        <v>0.73197049999999997</v>
      </c>
      <c r="LG73">
        <v>15.71377</v>
      </c>
      <c r="LH73">
        <v>4.0278419999999998E-5</v>
      </c>
      <c r="LI73">
        <v>1.5366400000000001E-2</v>
      </c>
      <c r="LJ73">
        <v>0.73198600000000003</v>
      </c>
      <c r="LK73">
        <v>15.573980000000001</v>
      </c>
      <c r="LL73">
        <v>3.7527490000000002E-5</v>
      </c>
      <c r="LM73">
        <v>1.431998E-2</v>
      </c>
      <c r="LN73">
        <v>0.73200419999999999</v>
      </c>
      <c r="LO73">
        <v>15.492179999999999</v>
      </c>
      <c r="LP73">
        <v>3.5244209999999998E-5</v>
      </c>
      <c r="LQ73">
        <v>1.344097E-2</v>
      </c>
      <c r="LR73">
        <v>0.73201260000000001</v>
      </c>
      <c r="LS73">
        <v>15.877689999999999</v>
      </c>
      <c r="LT73">
        <v>3.3416130000000002E-5</v>
      </c>
      <c r="LU73">
        <v>1.2738930000000001E-2</v>
      </c>
      <c r="LV73">
        <v>0.73196600000000001</v>
      </c>
      <c r="LW73">
        <v>16.50694</v>
      </c>
      <c r="LX73">
        <v>3.1896229999999997E-5</v>
      </c>
      <c r="LY73">
        <v>1.2159730000000001E-2</v>
      </c>
      <c r="LZ73">
        <v>0.73183290000000001</v>
      </c>
      <c r="MA73">
        <v>17.420639999999999</v>
      </c>
      <c r="MB73">
        <v>3.0571880000000003E-5</v>
      </c>
      <c r="MC73">
        <v>1.1657809999999999E-2</v>
      </c>
      <c r="MD73">
        <v>0.73161299999999996</v>
      </c>
      <c r="ME73">
        <v>18.276440000000001</v>
      </c>
      <c r="MF73">
        <v>2.9433059999999998E-5</v>
      </c>
      <c r="MG73">
        <v>1.1224649999999999E-2</v>
      </c>
      <c r="MH73">
        <v>0.73135629999999996</v>
      </c>
      <c r="MI73">
        <v>18.794319999999999</v>
      </c>
      <c r="MJ73">
        <v>2.867152E-5</v>
      </c>
      <c r="MK73">
        <v>1.0926719999999999E-2</v>
      </c>
      <c r="ML73">
        <v>0.73106070000000001</v>
      </c>
      <c r="MM73">
        <v>18.741109999999999</v>
      </c>
      <c r="MN73">
        <v>2.834238E-5</v>
      </c>
      <c r="MO73">
        <v>1.079724E-2</v>
      </c>
      <c r="MP73">
        <v>0.73073909999999997</v>
      </c>
      <c r="MQ73">
        <v>18.577089999999998</v>
      </c>
      <c r="MR73">
        <v>2.8092399999999999E-5</v>
      </c>
      <c r="MS73">
        <v>1.0711389999999999E-2</v>
      </c>
      <c r="MT73">
        <v>0.73042589999999996</v>
      </c>
      <c r="MU73">
        <v>18.22617</v>
      </c>
      <c r="MV73">
        <v>2.7642899999999999E-5</v>
      </c>
      <c r="MW73">
        <v>1.055379E-2</v>
      </c>
      <c r="MX73">
        <v>0.73010200000000003</v>
      </c>
      <c r="MY73">
        <v>18.070139999999999</v>
      </c>
      <c r="MZ73">
        <v>2.694684E-5</v>
      </c>
      <c r="NA73">
        <v>1.030143E-2</v>
      </c>
      <c r="NB73">
        <v>0.72979879999999997</v>
      </c>
      <c r="NC73">
        <v>17.968299999999999</v>
      </c>
      <c r="ND73">
        <v>2.6103970000000001E-5</v>
      </c>
      <c r="NE73">
        <v>9.9881480000000005E-3</v>
      </c>
      <c r="NF73">
        <v>0.72979879999999997</v>
      </c>
      <c r="NG73">
        <v>17.968299999999999</v>
      </c>
      <c r="NH73">
        <v>2.6103970000000001E-5</v>
      </c>
      <c r="NI73">
        <v>9.9881480000000005E-3</v>
      </c>
      <c r="NJ73">
        <v>0.72979879999999997</v>
      </c>
      <c r="NK73">
        <v>17.968299999999999</v>
      </c>
      <c r="NL73">
        <v>2.6103970000000001E-5</v>
      </c>
      <c r="NM73">
        <v>9.9881480000000005E-3</v>
      </c>
      <c r="NN73">
        <v>0.72979879999999997</v>
      </c>
      <c r="NO73">
        <v>17.968299999999999</v>
      </c>
      <c r="NP73">
        <v>2.6103970000000001E-5</v>
      </c>
      <c r="NQ73">
        <v>9.9881480000000005E-3</v>
      </c>
      <c r="NR73">
        <v>0.72979879999999997</v>
      </c>
      <c r="NS73">
        <v>17.968299999999999</v>
      </c>
      <c r="NT73">
        <v>2.6103970000000001E-5</v>
      </c>
      <c r="NU73">
        <v>9.9881480000000005E-3</v>
      </c>
      <c r="NV73">
        <v>0.72979879999999997</v>
      </c>
      <c r="NW73">
        <v>17.968299999999999</v>
      </c>
      <c r="NX73">
        <v>2.6103970000000001E-5</v>
      </c>
      <c r="NY73">
        <v>9.9881480000000005E-3</v>
      </c>
      <c r="NZ73">
        <v>0.72979879999999997</v>
      </c>
      <c r="OA73">
        <v>17.968299999999999</v>
      </c>
      <c r="OB73">
        <v>2.6103970000000001E-5</v>
      </c>
      <c r="OC73">
        <v>9.9881480000000005E-3</v>
      </c>
      <c r="OD73">
        <v>0.72979879999999997</v>
      </c>
      <c r="OE73">
        <v>17.968299999999999</v>
      </c>
      <c r="OF73">
        <v>2.6103970000000001E-5</v>
      </c>
      <c r="OG73">
        <v>9.9881480000000005E-3</v>
      </c>
      <c r="OH73">
        <v>0.72979879999999997</v>
      </c>
      <c r="OI73">
        <v>17.968299999999999</v>
      </c>
      <c r="OJ73">
        <v>2.6103970000000001E-5</v>
      </c>
      <c r="OK73">
        <v>9.9881480000000005E-3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0.56967480000000004</v>
      </c>
      <c r="G74">
        <v>15.73611</v>
      </c>
      <c r="H74" s="1">
        <v>7.9989789999999996E-19</v>
      </c>
      <c r="I74" s="1">
        <v>2.7817309999999998E-16</v>
      </c>
      <c r="J74">
        <v>0.56933089999999997</v>
      </c>
      <c r="K74">
        <v>16.01548</v>
      </c>
      <c r="L74" s="1">
        <v>6.3058860000000001E-6</v>
      </c>
      <c r="M74" s="1">
        <v>2.2007039999999999E-3</v>
      </c>
      <c r="N74">
        <v>0.56901259999999998</v>
      </c>
      <c r="O74">
        <v>16.29242</v>
      </c>
      <c r="P74">
        <v>6.3571540000000004</v>
      </c>
      <c r="Q74">
        <v>1853.0989999999999</v>
      </c>
      <c r="R74">
        <v>0.5686793</v>
      </c>
      <c r="S74">
        <v>16.873719999999999</v>
      </c>
      <c r="T74">
        <v>137.35120000000001</v>
      </c>
      <c r="U74">
        <v>45261.7</v>
      </c>
      <c r="V74">
        <v>0.56834099999999999</v>
      </c>
      <c r="W74">
        <v>17.6541</v>
      </c>
      <c r="X74">
        <v>128.6361</v>
      </c>
      <c r="Y74">
        <v>46491.69</v>
      </c>
      <c r="Z74">
        <v>0.56798020000000005</v>
      </c>
      <c r="AA74">
        <v>18.126650000000001</v>
      </c>
      <c r="AB74">
        <v>21.982230000000001</v>
      </c>
      <c r="AC74">
        <v>8535.5969999999998</v>
      </c>
      <c r="AD74">
        <v>0.56761879999999998</v>
      </c>
      <c r="AE74">
        <v>18.099499999999999</v>
      </c>
      <c r="AF74">
        <v>1.4177759999999999</v>
      </c>
      <c r="AG74">
        <v>582.34209999999996</v>
      </c>
      <c r="AH74">
        <v>0.5673262</v>
      </c>
      <c r="AI74">
        <v>17.57517</v>
      </c>
      <c r="AJ74">
        <v>0.1178254</v>
      </c>
      <c r="AK74">
        <v>45.464469999999999</v>
      </c>
      <c r="AL74">
        <v>0.56690620000000003</v>
      </c>
      <c r="AM74">
        <v>16.898199999999999</v>
      </c>
      <c r="AN74" s="1">
        <v>6.7279619999999998E-2</v>
      </c>
      <c r="AO74">
        <v>23.700900000000001</v>
      </c>
      <c r="AP74">
        <v>0.56627439999999996</v>
      </c>
      <c r="AQ74">
        <v>16.773689999999998</v>
      </c>
      <c r="AR74" s="1">
        <v>5.9535089999999999E-2</v>
      </c>
      <c r="AS74">
        <v>20.8432</v>
      </c>
      <c r="AT74">
        <v>0.56519989999999998</v>
      </c>
      <c r="AU74">
        <v>16.738489999999999</v>
      </c>
      <c r="AV74" s="1">
        <v>5.3588959999999998E-2</v>
      </c>
      <c r="AW74">
        <v>18.78247</v>
      </c>
      <c r="AX74">
        <v>0.5633224</v>
      </c>
      <c r="AY74">
        <v>16.939820000000001</v>
      </c>
      <c r="AZ74" s="1">
        <v>4.9182980000000001E-2</v>
      </c>
      <c r="BA74" s="1">
        <v>17.257660000000001</v>
      </c>
      <c r="BB74">
        <v>0.56087779999999998</v>
      </c>
      <c r="BC74">
        <v>17.531040000000001</v>
      </c>
      <c r="BD74" s="1">
        <v>4.9921920000000002E-2</v>
      </c>
      <c r="BE74" s="1">
        <v>17.502690000000001</v>
      </c>
      <c r="BF74">
        <v>0.55833359999999999</v>
      </c>
      <c r="BG74">
        <v>17.895109999999999</v>
      </c>
      <c r="BH74" s="1">
        <v>5.311871E-2</v>
      </c>
      <c r="BI74" s="1">
        <v>18.721050000000002</v>
      </c>
      <c r="BJ74">
        <v>0.55567100000000003</v>
      </c>
      <c r="BK74">
        <v>17.972270000000002</v>
      </c>
      <c r="BL74" s="1">
        <v>5.2894370000000003E-2</v>
      </c>
      <c r="BM74" s="1">
        <v>18.79411</v>
      </c>
      <c r="BN74">
        <v>0.55317340000000004</v>
      </c>
      <c r="BO74">
        <v>17.591699999999999</v>
      </c>
      <c r="BP74" s="1">
        <v>4.9503020000000002E-2</v>
      </c>
      <c r="BQ74" s="1">
        <v>17.70947</v>
      </c>
      <c r="BR74">
        <v>0.550593</v>
      </c>
      <c r="BS74">
        <v>16.972740000000002</v>
      </c>
      <c r="BT74" s="1">
        <v>4.4701739999999997E-2</v>
      </c>
      <c r="BU74" s="1">
        <v>16.091529999999999</v>
      </c>
      <c r="BV74">
        <v>0.54789849999999996</v>
      </c>
      <c r="BW74">
        <v>16.423919999999999</v>
      </c>
      <c r="BX74" s="1">
        <v>3.9628320000000002E-2</v>
      </c>
      <c r="BY74" s="1">
        <v>14.34773</v>
      </c>
      <c r="BZ74">
        <v>0.54566859999999995</v>
      </c>
      <c r="CA74">
        <v>16.293589999999998</v>
      </c>
      <c r="CB74" s="1">
        <v>3.5047839999999997E-2</v>
      </c>
      <c r="CC74" s="1">
        <v>12.75014</v>
      </c>
      <c r="CD74">
        <v>0.54497700000000004</v>
      </c>
      <c r="CE74">
        <v>16.230699999999999</v>
      </c>
      <c r="CF74" s="1">
        <v>3.0935210000000001E-2</v>
      </c>
      <c r="CG74" s="1">
        <v>11.292400000000001</v>
      </c>
      <c r="CH74">
        <v>0.54435060000000002</v>
      </c>
      <c r="CI74">
        <v>16.42408</v>
      </c>
      <c r="CJ74" s="1">
        <v>2.7246070000000001E-2</v>
      </c>
      <c r="CK74" s="1">
        <v>9.9771669999999997</v>
      </c>
      <c r="CL74">
        <v>0.54361280000000001</v>
      </c>
      <c r="CM74">
        <v>16.421389999999999</v>
      </c>
      <c r="CN74" s="1">
        <v>2.3958779999999999E-2</v>
      </c>
      <c r="CO74" s="1">
        <v>8.8048500000000001</v>
      </c>
      <c r="CP74">
        <v>0.5432901</v>
      </c>
      <c r="CQ74">
        <v>16.402629999999998</v>
      </c>
      <c r="CR74" s="1">
        <v>2.100467E-2</v>
      </c>
      <c r="CS74" s="1">
        <v>7.7498740000000002</v>
      </c>
      <c r="CT74">
        <v>0.54331010000000002</v>
      </c>
      <c r="CU74">
        <v>16.234500000000001</v>
      </c>
      <c r="CV74" s="1">
        <v>1.8441679999999998E-2</v>
      </c>
      <c r="CW74" s="1">
        <v>6.8340880000000004</v>
      </c>
      <c r="CX74">
        <v>0.54359159999999995</v>
      </c>
      <c r="CY74">
        <v>15.81856</v>
      </c>
      <c r="CZ74" s="1">
        <v>1.6166920000000001E-2</v>
      </c>
      <c r="DA74" s="1">
        <v>6.0151899999999996</v>
      </c>
      <c r="DB74">
        <v>0.54398800000000003</v>
      </c>
      <c r="DC74">
        <v>15.34276</v>
      </c>
      <c r="DD74" s="1">
        <v>1.4139199999999999E-2</v>
      </c>
      <c r="DE74" s="1">
        <v>5.2796640000000004</v>
      </c>
      <c r="DF74">
        <v>0.54027899999999995</v>
      </c>
      <c r="DG74">
        <v>15.18365</v>
      </c>
      <c r="DH74" s="1">
        <v>1.23675E-2</v>
      </c>
      <c r="DI74" s="1">
        <v>4.651675</v>
      </c>
      <c r="DJ74">
        <v>0.53496650000000001</v>
      </c>
      <c r="DK74">
        <v>15.314690000000001</v>
      </c>
      <c r="DL74" s="1">
        <v>1.0882380000000001E-2</v>
      </c>
      <c r="DM74" s="1">
        <v>4.131259</v>
      </c>
      <c r="DN74">
        <v>0.52957920000000003</v>
      </c>
      <c r="DO74">
        <v>15.781180000000001</v>
      </c>
      <c r="DP74" s="1">
        <v>9.5379620000000005E-3</v>
      </c>
      <c r="DQ74" s="1">
        <v>3.6572830000000001</v>
      </c>
      <c r="DR74">
        <v>0.52413419999999999</v>
      </c>
      <c r="DS74">
        <v>15.873749999999999</v>
      </c>
      <c r="DT74" s="1">
        <v>8.3035699999999997E-3</v>
      </c>
      <c r="DU74" s="1">
        <v>3.2155749999999999</v>
      </c>
      <c r="DV74">
        <v>0.51898710000000003</v>
      </c>
      <c r="DW74">
        <v>15.780060000000001</v>
      </c>
      <c r="DX74" s="1">
        <v>7.213934E-3</v>
      </c>
      <c r="DY74" s="1">
        <v>2.822219</v>
      </c>
      <c r="DZ74">
        <v>0.51351199999999997</v>
      </c>
      <c r="EA74">
        <v>15.68985</v>
      </c>
      <c r="EB74" s="1">
        <v>6.2715640000000003E-3</v>
      </c>
      <c r="EC74" s="1">
        <v>2.4799600000000002</v>
      </c>
      <c r="ED74">
        <v>0.50799649999999996</v>
      </c>
      <c r="EE74">
        <v>15.57546</v>
      </c>
      <c r="EF74" s="1">
        <v>5.4472000000000001E-3</v>
      </c>
      <c r="EG74" s="1">
        <v>2.1782710000000001</v>
      </c>
      <c r="EH74">
        <v>0.50296569999999996</v>
      </c>
      <c r="EI74">
        <v>15.80142</v>
      </c>
      <c r="EJ74" s="1">
        <v>4.7223739999999997E-3</v>
      </c>
      <c r="EK74" s="1">
        <v>1.908344</v>
      </c>
      <c r="EL74">
        <v>0.49788379999999999</v>
      </c>
      <c r="EM74">
        <v>15.965059999999999</v>
      </c>
      <c r="EN74" s="1">
        <v>4.0907740000000001E-3</v>
      </c>
      <c r="EO74" s="1">
        <v>1.6706209999999999</v>
      </c>
      <c r="EP74">
        <v>0.49317929999999999</v>
      </c>
      <c r="EQ74">
        <v>16.078810000000001</v>
      </c>
      <c r="ER74" s="1">
        <v>3.5550320000000001E-3</v>
      </c>
      <c r="ES74" s="1">
        <v>1.4660740000000001</v>
      </c>
      <c r="ET74">
        <v>0.4887862</v>
      </c>
      <c r="EU74">
        <v>16.480910000000002</v>
      </c>
      <c r="EV74" s="1">
        <v>3.0780360000000001E-3</v>
      </c>
      <c r="EW74" s="1">
        <v>1.281679</v>
      </c>
      <c r="EX74">
        <v>0.48517850000000001</v>
      </c>
      <c r="EY74">
        <v>16.775539999999999</v>
      </c>
      <c r="EZ74" s="1">
        <v>2.5984329999999998E-3</v>
      </c>
      <c r="FA74" s="1">
        <v>1.0917920000000001</v>
      </c>
      <c r="FB74">
        <v>0.4815082</v>
      </c>
      <c r="FC74">
        <v>16.701809999999998</v>
      </c>
      <c r="FD74" s="1">
        <v>2.109091E-3</v>
      </c>
      <c r="FE74" s="1">
        <v>0.89417990000000003</v>
      </c>
      <c r="FF74">
        <v>0.4778772</v>
      </c>
      <c r="FG74">
        <v>16.44333</v>
      </c>
      <c r="FH74" s="1">
        <v>1.6916570000000001E-3</v>
      </c>
      <c r="FI74" s="1">
        <v>0.72238610000000003</v>
      </c>
      <c r="FJ74">
        <v>0.474163</v>
      </c>
      <c r="FK74">
        <v>16.012560000000001</v>
      </c>
      <c r="FL74" s="1">
        <v>1.3812830000000001E-3</v>
      </c>
      <c r="FM74" s="1">
        <v>0.59370860000000003</v>
      </c>
      <c r="FN74">
        <v>0.47051999999999999</v>
      </c>
      <c r="FO74">
        <v>16.208210000000001</v>
      </c>
      <c r="FP74" s="1">
        <v>1.1555859999999999E-3</v>
      </c>
      <c r="FQ74" s="1">
        <v>0.4999227</v>
      </c>
      <c r="FR74">
        <v>0.46738760000000001</v>
      </c>
      <c r="FS74">
        <v>16.625299999999999</v>
      </c>
      <c r="FT74" s="1">
        <v>9.8905210000000006E-4</v>
      </c>
      <c r="FU74" s="1">
        <v>0.4302588</v>
      </c>
      <c r="FV74">
        <v>0.46503060000000002</v>
      </c>
      <c r="FW74">
        <v>17.155660000000001</v>
      </c>
      <c r="FX74" s="1">
        <v>8.631105E-4</v>
      </c>
      <c r="FY74" s="1">
        <v>0.37687549999999997</v>
      </c>
      <c r="FZ74">
        <v>0.46354840000000003</v>
      </c>
      <c r="GA74">
        <v>17.56381</v>
      </c>
      <c r="GB74" s="1">
        <v>7.6351089999999999E-4</v>
      </c>
      <c r="GC74" s="1">
        <v>0.3341093</v>
      </c>
      <c r="GD74">
        <v>0.46265040000000002</v>
      </c>
      <c r="GE74">
        <v>17.527670000000001</v>
      </c>
      <c r="GF74" s="1">
        <v>6.5597349999999997E-4</v>
      </c>
      <c r="GG74" s="1">
        <v>0.28787960000000001</v>
      </c>
      <c r="GH74">
        <v>0.46213919999999997</v>
      </c>
      <c r="GI74">
        <v>17.272269999999999</v>
      </c>
      <c r="GJ74" s="1">
        <v>5.200208E-4</v>
      </c>
      <c r="GK74" s="1">
        <v>0.22895699999999999</v>
      </c>
      <c r="GL74">
        <v>0.46177610000000002</v>
      </c>
      <c r="GM74">
        <v>17.03407</v>
      </c>
      <c r="GN74" s="1">
        <v>3.8772930000000001E-4</v>
      </c>
      <c r="GO74" s="1">
        <v>0.17078589999999999</v>
      </c>
      <c r="GP74">
        <v>0.46146720000000002</v>
      </c>
      <c r="GQ74">
        <v>16.76014</v>
      </c>
      <c r="GR74" s="1">
        <v>2.9037550000000001E-4</v>
      </c>
      <c r="GS74" s="1">
        <v>0.1275278</v>
      </c>
      <c r="GT74">
        <v>0.46113929999999997</v>
      </c>
      <c r="GU74">
        <v>17.05611</v>
      </c>
      <c r="GV74" s="1">
        <v>2.2958669999999999E-4</v>
      </c>
      <c r="GW74" s="1">
        <v>0.1003386</v>
      </c>
      <c r="GX74">
        <v>0.4608602</v>
      </c>
      <c r="GY74">
        <v>17.290939999999999</v>
      </c>
      <c r="GZ74" s="1">
        <v>1.9320550000000001E-4</v>
      </c>
      <c r="HA74" s="1">
        <v>8.4047750000000004E-2</v>
      </c>
      <c r="HB74">
        <v>0.46067930000000001</v>
      </c>
      <c r="HC74">
        <v>17.524539999999998</v>
      </c>
      <c r="HD74" s="1">
        <v>1.705403E-4</v>
      </c>
      <c r="HE74" s="1">
        <v>7.3881619999999995E-2</v>
      </c>
      <c r="HF74">
        <v>0.46056059999999999</v>
      </c>
      <c r="HG74">
        <v>17.59761</v>
      </c>
      <c r="HH74" s="1">
        <v>1.548326E-4</v>
      </c>
      <c r="HI74" s="1">
        <v>6.6840330000000003E-2</v>
      </c>
      <c r="HJ74">
        <v>0.4605263</v>
      </c>
      <c r="HK74">
        <v>17.416180000000001</v>
      </c>
      <c r="HL74" s="1">
        <v>1.4115460000000001E-4</v>
      </c>
      <c r="HM74" s="1">
        <v>6.0773420000000002E-2</v>
      </c>
      <c r="HN74">
        <v>0.46055309999999999</v>
      </c>
      <c r="HO74">
        <v>17.072469999999999</v>
      </c>
      <c r="HP74" s="1">
        <v>1.265397E-4</v>
      </c>
      <c r="HQ74" s="1">
        <v>5.4360789999999999E-2</v>
      </c>
      <c r="HR74">
        <v>0.46056399999999997</v>
      </c>
      <c r="HS74">
        <v>16.821709999999999</v>
      </c>
      <c r="HT74" s="1">
        <v>1.12565E-4</v>
      </c>
      <c r="HU74" s="1">
        <v>4.8196620000000003E-2</v>
      </c>
      <c r="HV74">
        <v>0.4605823</v>
      </c>
      <c r="HW74">
        <v>16.508289999999999</v>
      </c>
      <c r="HX74">
        <v>1.01413E-4</v>
      </c>
      <c r="HY74" s="1">
        <v>4.32419E-2</v>
      </c>
      <c r="HZ74">
        <v>0.460623</v>
      </c>
      <c r="IA74">
        <v>16.588930000000001</v>
      </c>
      <c r="IB74">
        <v>9.3197409999999997E-5</v>
      </c>
      <c r="IC74" s="1">
        <v>3.9577849999999998E-2</v>
      </c>
      <c r="ID74">
        <v>0.46072580000000002</v>
      </c>
      <c r="IE74">
        <v>16.0458</v>
      </c>
      <c r="IF74">
        <v>8.7037860000000006E-5</v>
      </c>
      <c r="IG74" s="1">
        <v>3.6823479999999999E-2</v>
      </c>
      <c r="IH74">
        <v>0.46099689999999999</v>
      </c>
      <c r="II74">
        <v>15.92685</v>
      </c>
      <c r="IJ74">
        <v>8.2083049999999997E-5</v>
      </c>
      <c r="IK74" s="1">
        <v>3.460452E-2</v>
      </c>
      <c r="IL74">
        <v>0.46142739999999999</v>
      </c>
      <c r="IM74">
        <v>15.78248</v>
      </c>
      <c r="IN74">
        <v>7.7596469999999999E-5</v>
      </c>
      <c r="IO74" s="1">
        <v>3.2600860000000002E-2</v>
      </c>
      <c r="IP74">
        <v>0.46201320000000001</v>
      </c>
      <c r="IQ74">
        <v>15.706670000000001</v>
      </c>
      <c r="IR74">
        <v>7.1643180000000004E-5</v>
      </c>
      <c r="IS74" s="1">
        <v>3.0039349999999999E-2</v>
      </c>
      <c r="IT74">
        <v>0.46262890000000001</v>
      </c>
      <c r="IU74">
        <v>15.63151</v>
      </c>
      <c r="IV74">
        <v>6.2774720000000002E-5</v>
      </c>
      <c r="IW74">
        <v>2.6287439999999999E-2</v>
      </c>
      <c r="IX74">
        <v>0.46328829999999999</v>
      </c>
      <c r="IY74">
        <v>15.462759999999999</v>
      </c>
      <c r="IZ74">
        <v>5.3304039999999999E-5</v>
      </c>
      <c r="JA74">
        <v>2.2255279999999999E-2</v>
      </c>
      <c r="JB74">
        <v>0.46397660000000002</v>
      </c>
      <c r="JC74">
        <v>15.35981</v>
      </c>
      <c r="JD74">
        <v>4.5995970000000003E-5</v>
      </c>
      <c r="JE74">
        <v>1.9111980000000001E-2</v>
      </c>
      <c r="JF74">
        <v>0.46461449999999999</v>
      </c>
      <c r="JG74">
        <v>16.04683</v>
      </c>
      <c r="JH74">
        <v>4.1260929999999999E-5</v>
      </c>
      <c r="JI74">
        <v>1.7060450000000001E-2</v>
      </c>
      <c r="JJ74">
        <v>0.46511999999999998</v>
      </c>
      <c r="JK74">
        <v>16.921299999999999</v>
      </c>
      <c r="JL74">
        <v>3.8278899999999997E-5</v>
      </c>
      <c r="JM74">
        <v>1.5764449999999999E-2</v>
      </c>
      <c r="JN74">
        <v>0.46541519999999997</v>
      </c>
      <c r="JO74">
        <v>17.78332</v>
      </c>
      <c r="JP74">
        <v>3.6204090000000001E-5</v>
      </c>
      <c r="JQ74">
        <v>1.486955E-2</v>
      </c>
      <c r="JR74">
        <v>0.46548060000000002</v>
      </c>
      <c r="JS74">
        <v>18.43449</v>
      </c>
      <c r="JT74">
        <v>3.4915230000000003E-5</v>
      </c>
      <c r="JU74">
        <v>1.430324E-2</v>
      </c>
      <c r="JV74">
        <v>0.46538230000000003</v>
      </c>
      <c r="JW74">
        <v>18.62209</v>
      </c>
      <c r="JX74">
        <v>3.5875399999999999E-5</v>
      </c>
      <c r="JY74">
        <v>1.463181E-2</v>
      </c>
      <c r="JZ74">
        <v>0.46518159999999997</v>
      </c>
      <c r="KA74">
        <v>18.508299999999998</v>
      </c>
      <c r="KB74">
        <v>4.0081340000000001E-5</v>
      </c>
      <c r="KC74">
        <v>1.63004E-2</v>
      </c>
      <c r="KD74">
        <v>0.46494489999999999</v>
      </c>
      <c r="KE74">
        <v>18.358129999999999</v>
      </c>
      <c r="KF74">
        <v>4.5079300000000001E-5</v>
      </c>
      <c r="KG74">
        <v>1.8355280000000002E-2</v>
      </c>
      <c r="KH74">
        <v>0.4647174</v>
      </c>
      <c r="KI74">
        <v>18.009429999999998</v>
      </c>
      <c r="KJ74">
        <v>4.8258080000000003E-5</v>
      </c>
      <c r="KK74">
        <v>1.9698420000000001E-2</v>
      </c>
      <c r="KL74">
        <v>0.46448830000000002</v>
      </c>
      <c r="KM74">
        <v>17.891369999999998</v>
      </c>
      <c r="KN74">
        <v>4.9206619999999999E-5</v>
      </c>
      <c r="KO74">
        <v>2.0130740000000001E-2</v>
      </c>
      <c r="KP74">
        <v>0.46427950000000001</v>
      </c>
      <c r="KQ74">
        <v>17.54589</v>
      </c>
      <c r="KR74">
        <v>4.8663009999999999E-5</v>
      </c>
      <c r="KS74">
        <v>1.993731E-2</v>
      </c>
      <c r="KT74">
        <v>0.46413769999999999</v>
      </c>
      <c r="KU74">
        <v>16.952190000000002</v>
      </c>
      <c r="KV74">
        <v>4.7343540000000001E-5</v>
      </c>
      <c r="KW74">
        <v>1.9416309999999999E-2</v>
      </c>
      <c r="KX74">
        <v>0.46406969999999997</v>
      </c>
      <c r="KY74">
        <v>16.387910000000002</v>
      </c>
      <c r="KZ74">
        <v>4.5620539999999997E-5</v>
      </c>
      <c r="LA74">
        <v>1.8723050000000001E-2</v>
      </c>
      <c r="LB74">
        <v>0.4640339</v>
      </c>
      <c r="LC74">
        <v>15.91184</v>
      </c>
      <c r="LD74">
        <v>4.3432980000000001E-5</v>
      </c>
      <c r="LE74">
        <v>1.78438E-2</v>
      </c>
      <c r="LF74">
        <v>0.46402510000000002</v>
      </c>
      <c r="LG74">
        <v>15.717370000000001</v>
      </c>
      <c r="LH74">
        <v>4.0710739999999999E-5</v>
      </c>
      <c r="LI74">
        <v>1.674221E-2</v>
      </c>
      <c r="LJ74">
        <v>0.4640243</v>
      </c>
      <c r="LK74">
        <v>15.57863</v>
      </c>
      <c r="LL74">
        <v>3.7921720000000001E-5</v>
      </c>
      <c r="LM74">
        <v>1.5601500000000001E-2</v>
      </c>
      <c r="LN74">
        <v>0.46403549999999999</v>
      </c>
      <c r="LO74">
        <v>15.50942</v>
      </c>
      <c r="LP74">
        <v>3.5561459999999999E-5</v>
      </c>
      <c r="LQ74">
        <v>1.4629359999999999E-2</v>
      </c>
      <c r="LR74">
        <v>0.46402529999999997</v>
      </c>
      <c r="LS74">
        <v>15.905530000000001</v>
      </c>
      <c r="LT74">
        <v>3.3671389999999997E-5</v>
      </c>
      <c r="LU74">
        <v>1.3852079999999999E-2</v>
      </c>
      <c r="LV74">
        <v>0.46400530000000001</v>
      </c>
      <c r="LW74">
        <v>16.525590000000001</v>
      </c>
      <c r="LX74">
        <v>3.2111460000000003E-5</v>
      </c>
      <c r="LY74">
        <v>1.321408E-2</v>
      </c>
      <c r="LZ74">
        <v>0.46390940000000003</v>
      </c>
      <c r="MA74">
        <v>17.420639999999999</v>
      </c>
      <c r="MB74">
        <v>3.0761289999999999E-5</v>
      </c>
      <c r="MC74">
        <v>1.266392E-2</v>
      </c>
      <c r="MD74">
        <v>0.46376970000000001</v>
      </c>
      <c r="ME74">
        <v>18.274439999999998</v>
      </c>
      <c r="MF74">
        <v>2.9587759999999999E-5</v>
      </c>
      <c r="MG74">
        <v>1.218635E-2</v>
      </c>
      <c r="MH74">
        <v>0.46360190000000001</v>
      </c>
      <c r="MI74">
        <v>18.790990000000001</v>
      </c>
      <c r="MJ74">
        <v>2.8756830000000001E-5</v>
      </c>
      <c r="MK74">
        <v>1.1845400000000001E-2</v>
      </c>
      <c r="ML74">
        <v>0.4633854</v>
      </c>
      <c r="MM74">
        <v>18.73414</v>
      </c>
      <c r="MN74">
        <v>2.8375660000000001E-5</v>
      </c>
      <c r="MO74">
        <v>1.169094E-2</v>
      </c>
      <c r="MP74">
        <v>0.4631614</v>
      </c>
      <c r="MQ74">
        <v>18.589960000000001</v>
      </c>
      <c r="MR74">
        <v>2.813485E-5</v>
      </c>
      <c r="MS74">
        <v>1.1601439999999999E-2</v>
      </c>
      <c r="MT74">
        <v>0.46294109999999999</v>
      </c>
      <c r="MU74">
        <v>18.26397</v>
      </c>
      <c r="MV74">
        <v>2.772297E-5</v>
      </c>
      <c r="MW74">
        <v>1.144335E-2</v>
      </c>
      <c r="MX74">
        <v>0.46271849999999998</v>
      </c>
      <c r="MY74">
        <v>18.129740000000002</v>
      </c>
      <c r="MZ74">
        <v>2.7060979999999999E-5</v>
      </c>
      <c r="NA74">
        <v>1.118208E-2</v>
      </c>
      <c r="NB74">
        <v>0.46249820000000003</v>
      </c>
      <c r="NC74">
        <v>18.052499999999998</v>
      </c>
      <c r="ND74">
        <v>2.6234690000000001E-5</v>
      </c>
      <c r="NE74">
        <v>1.084998E-2</v>
      </c>
      <c r="NF74">
        <v>0.46249820000000003</v>
      </c>
      <c r="NG74">
        <v>18.052499999999998</v>
      </c>
      <c r="NH74">
        <v>2.6234690000000001E-5</v>
      </c>
      <c r="NI74">
        <v>1.084998E-2</v>
      </c>
      <c r="NJ74">
        <v>0.46249820000000003</v>
      </c>
      <c r="NK74">
        <v>18.052499999999998</v>
      </c>
      <c r="NL74">
        <v>2.6234690000000001E-5</v>
      </c>
      <c r="NM74">
        <v>1.084998E-2</v>
      </c>
      <c r="NN74">
        <v>0.46249820000000003</v>
      </c>
      <c r="NO74">
        <v>18.052499999999998</v>
      </c>
      <c r="NP74">
        <v>2.6234690000000001E-5</v>
      </c>
      <c r="NQ74">
        <v>1.084998E-2</v>
      </c>
      <c r="NR74">
        <v>0.46249820000000003</v>
      </c>
      <c r="NS74">
        <v>18.052499999999998</v>
      </c>
      <c r="NT74">
        <v>2.6234690000000001E-5</v>
      </c>
      <c r="NU74">
        <v>1.084998E-2</v>
      </c>
      <c r="NV74">
        <v>0.46249820000000003</v>
      </c>
      <c r="NW74">
        <v>18.052499999999998</v>
      </c>
      <c r="NX74">
        <v>2.6234690000000001E-5</v>
      </c>
      <c r="NY74">
        <v>1.084998E-2</v>
      </c>
      <c r="NZ74">
        <v>0.46249820000000003</v>
      </c>
      <c r="OA74">
        <v>18.052499999999998</v>
      </c>
      <c r="OB74">
        <v>2.6234690000000001E-5</v>
      </c>
      <c r="OC74">
        <v>1.084998E-2</v>
      </c>
      <c r="OD74">
        <v>0.46249820000000003</v>
      </c>
      <c r="OE74">
        <v>18.052499999999998</v>
      </c>
      <c r="OF74">
        <v>2.6234690000000001E-5</v>
      </c>
      <c r="OG74">
        <v>1.084998E-2</v>
      </c>
      <c r="OH74">
        <v>0.46249820000000003</v>
      </c>
      <c r="OI74">
        <v>18.052499999999998</v>
      </c>
      <c r="OJ74">
        <v>2.6234690000000001E-5</v>
      </c>
      <c r="OK74">
        <v>1.084998E-2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0.83251180000000002</v>
      </c>
      <c r="G75">
        <v>15.764519999999999</v>
      </c>
      <c r="H75" s="1">
        <v>9.1472980000000002E-20</v>
      </c>
      <c r="I75" s="1">
        <v>3.5098809999999998E-17</v>
      </c>
      <c r="J75">
        <v>0.83124229999999999</v>
      </c>
      <c r="K75">
        <v>16.03912</v>
      </c>
      <c r="L75" s="1">
        <v>8.3288480000000003E-7</v>
      </c>
      <c r="M75" s="1">
        <v>3.2124539999999998E-4</v>
      </c>
      <c r="N75">
        <v>0.82999250000000002</v>
      </c>
      <c r="O75">
        <v>16.31024</v>
      </c>
      <c r="P75">
        <v>4.0805660000000001</v>
      </c>
      <c r="Q75">
        <v>1146.5139999999999</v>
      </c>
      <c r="R75">
        <v>0.82872440000000003</v>
      </c>
      <c r="S75">
        <v>16.847750000000001</v>
      </c>
      <c r="T75">
        <v>120.9609</v>
      </c>
      <c r="U75">
        <v>41743.019999999997</v>
      </c>
      <c r="V75">
        <v>0.82743549999999999</v>
      </c>
      <c r="W75">
        <v>17.616070000000001</v>
      </c>
      <c r="X75">
        <v>139.99080000000001</v>
      </c>
      <c r="Y75">
        <v>56711.91</v>
      </c>
      <c r="Z75">
        <v>0.82608689999999996</v>
      </c>
      <c r="AA75">
        <v>18.097059999999999</v>
      </c>
      <c r="AB75">
        <v>28.466259999999998</v>
      </c>
      <c r="AC75">
        <v>13284.26</v>
      </c>
      <c r="AD75">
        <v>0.8247601</v>
      </c>
      <c r="AE75">
        <v>18.100930000000002</v>
      </c>
      <c r="AF75">
        <v>2.1526000000000001</v>
      </c>
      <c r="AG75">
        <v>1154.953</v>
      </c>
      <c r="AH75">
        <v>0.82352749999999997</v>
      </c>
      <c r="AI75">
        <v>17.65455</v>
      </c>
      <c r="AJ75">
        <v>0.16196189999999999</v>
      </c>
      <c r="AK75">
        <v>86.186000000000007</v>
      </c>
      <c r="AL75">
        <v>0.82226220000000005</v>
      </c>
      <c r="AM75">
        <v>16.971129999999999</v>
      </c>
      <c r="AN75">
        <v>7.0192550000000006E-2</v>
      </c>
      <c r="AO75">
        <v>28.938849999999999</v>
      </c>
      <c r="AP75">
        <v>0.8208318</v>
      </c>
      <c r="AQ75">
        <v>16.84967</v>
      </c>
      <c r="AR75" s="1">
        <v>6.0294059999999997E-2</v>
      </c>
      <c r="AS75">
        <v>23.83202</v>
      </c>
      <c r="AT75">
        <v>0.81874279999999999</v>
      </c>
      <c r="AU75">
        <v>16.80284</v>
      </c>
      <c r="AV75" s="1">
        <v>5.4152949999999998E-2</v>
      </c>
      <c r="AW75">
        <v>21.404800000000002</v>
      </c>
      <c r="AX75">
        <v>0.81530400000000003</v>
      </c>
      <c r="AY75">
        <v>16.956189999999999</v>
      </c>
      <c r="AZ75" s="1">
        <v>4.9473749999999997E-2</v>
      </c>
      <c r="BA75">
        <v>19.60435</v>
      </c>
      <c r="BB75">
        <v>0.810863</v>
      </c>
      <c r="BC75">
        <v>17.503409999999999</v>
      </c>
      <c r="BD75" s="1">
        <v>4.9625860000000001E-2</v>
      </c>
      <c r="BE75" s="1">
        <v>19.626660000000001</v>
      </c>
      <c r="BF75">
        <v>0.80610789999999999</v>
      </c>
      <c r="BG75">
        <v>17.867349999999998</v>
      </c>
      <c r="BH75" s="1">
        <v>5.2863819999999999E-2</v>
      </c>
      <c r="BI75" s="1">
        <v>21.065370000000001</v>
      </c>
      <c r="BJ75">
        <v>0.8007881</v>
      </c>
      <c r="BK75">
        <v>17.966760000000001</v>
      </c>
      <c r="BL75" s="1">
        <v>5.3035609999999997E-2</v>
      </c>
      <c r="BM75" s="1">
        <v>21.441770000000002</v>
      </c>
      <c r="BN75">
        <v>0.79558379999999995</v>
      </c>
      <c r="BO75">
        <v>17.653510000000001</v>
      </c>
      <c r="BP75" s="1">
        <v>4.9901849999999998E-2</v>
      </c>
      <c r="BQ75" s="1">
        <v>20.4465</v>
      </c>
      <c r="BR75">
        <v>0.79015360000000001</v>
      </c>
      <c r="BS75">
        <v>17.060500000000001</v>
      </c>
      <c r="BT75" s="1">
        <v>4.5202869999999999E-2</v>
      </c>
      <c r="BU75" s="1">
        <v>18.7468</v>
      </c>
      <c r="BV75">
        <v>0.78445580000000004</v>
      </c>
      <c r="BW75">
        <v>16.509979999999999</v>
      </c>
      <c r="BX75" s="1">
        <v>4.0128690000000002E-2</v>
      </c>
      <c r="BY75" s="1">
        <v>16.83108</v>
      </c>
      <c r="BZ75">
        <v>0.77853539999999999</v>
      </c>
      <c r="CA75">
        <v>16.36524</v>
      </c>
      <c r="CB75" s="1">
        <v>3.5490519999999998E-2</v>
      </c>
      <c r="CC75" s="1">
        <v>15.04074</v>
      </c>
      <c r="CD75">
        <v>0.77265640000000002</v>
      </c>
      <c r="CE75">
        <v>16.26071</v>
      </c>
      <c r="CF75" s="1">
        <v>3.1346539999999999E-2</v>
      </c>
      <c r="CG75" s="1">
        <v>13.43172</v>
      </c>
      <c r="CH75">
        <v>0.76671820000000002</v>
      </c>
      <c r="CI75">
        <v>16.428650000000001</v>
      </c>
      <c r="CJ75" s="1">
        <v>2.7610900000000001E-2</v>
      </c>
      <c r="CK75" s="1">
        <v>11.96166</v>
      </c>
      <c r="CL75">
        <v>0.76048970000000005</v>
      </c>
      <c r="CM75">
        <v>16.415610000000001</v>
      </c>
      <c r="CN75" s="1">
        <v>2.4291750000000001E-2</v>
      </c>
      <c r="CO75" s="1">
        <v>10.64683</v>
      </c>
      <c r="CP75">
        <v>0.75238570000000005</v>
      </c>
      <c r="CQ75">
        <v>16.403659999999999</v>
      </c>
      <c r="CR75" s="1">
        <v>2.1299100000000001E-2</v>
      </c>
      <c r="CS75" s="1">
        <v>9.4537940000000003</v>
      </c>
      <c r="CT75">
        <v>0.74270510000000001</v>
      </c>
      <c r="CU75">
        <v>16.253879999999999</v>
      </c>
      <c r="CV75" s="1">
        <v>1.87014E-2</v>
      </c>
      <c r="CW75" s="1">
        <v>8.4082369999999997</v>
      </c>
      <c r="CX75">
        <v>0.7332265</v>
      </c>
      <c r="CY75">
        <v>15.878920000000001</v>
      </c>
      <c r="CZ75" s="1">
        <v>1.6402389999999999E-2</v>
      </c>
      <c r="DA75" s="1">
        <v>7.4695320000000001</v>
      </c>
      <c r="DB75">
        <v>0.72345570000000003</v>
      </c>
      <c r="DC75">
        <v>15.414429999999999</v>
      </c>
      <c r="DD75" s="1">
        <v>1.434912E-2</v>
      </c>
      <c r="DE75" s="1">
        <v>6.6207079999999996</v>
      </c>
      <c r="DF75">
        <v>0.71350880000000005</v>
      </c>
      <c r="DG75">
        <v>15.2308</v>
      </c>
      <c r="DH75" s="1">
        <v>1.2539069999999999E-2</v>
      </c>
      <c r="DI75" s="1">
        <v>5.8654080000000004</v>
      </c>
      <c r="DJ75">
        <v>0.70341659999999995</v>
      </c>
      <c r="DK75">
        <v>15.315519999999999</v>
      </c>
      <c r="DL75" s="1">
        <v>1.102595E-2</v>
      </c>
      <c r="DM75" s="1">
        <v>5.2278859999999998</v>
      </c>
      <c r="DN75">
        <v>0.69319830000000004</v>
      </c>
      <c r="DO75">
        <v>15.75074</v>
      </c>
      <c r="DP75" s="1">
        <v>9.6698189999999996E-3</v>
      </c>
      <c r="DQ75" s="1">
        <v>4.6548970000000001</v>
      </c>
      <c r="DR75">
        <v>0.68289900000000003</v>
      </c>
      <c r="DS75">
        <v>15.86641</v>
      </c>
      <c r="DT75" s="1">
        <v>8.4204629999999996E-3</v>
      </c>
      <c r="DU75" s="1">
        <v>4.1162400000000003</v>
      </c>
      <c r="DV75">
        <v>0.67241569999999995</v>
      </c>
      <c r="DW75">
        <v>15.780250000000001</v>
      </c>
      <c r="DX75" s="1">
        <v>7.3183370000000003E-3</v>
      </c>
      <c r="DY75" s="1">
        <v>3.6299459999999999</v>
      </c>
      <c r="DZ75">
        <v>0.66154500000000005</v>
      </c>
      <c r="EA75">
        <v>15.69195</v>
      </c>
      <c r="EB75" s="1">
        <v>6.3622039999999998E-3</v>
      </c>
      <c r="EC75" s="1">
        <v>3.2014999999999998</v>
      </c>
      <c r="ED75">
        <v>0.65052969999999999</v>
      </c>
      <c r="EE75">
        <v>15.586349999999999</v>
      </c>
      <c r="EF75" s="1">
        <v>5.5283629999999997E-3</v>
      </c>
      <c r="EG75" s="1">
        <v>2.8249620000000002</v>
      </c>
      <c r="EH75">
        <v>0.64001010000000003</v>
      </c>
      <c r="EI75">
        <v>15.80279</v>
      </c>
      <c r="EJ75" s="1">
        <v>4.7946029999999997E-3</v>
      </c>
      <c r="EK75" s="1">
        <v>2.4868329999999998</v>
      </c>
      <c r="EL75">
        <v>0.62959019999999999</v>
      </c>
      <c r="EM75">
        <v>16.00074</v>
      </c>
      <c r="EN75" s="1">
        <v>4.1536899999999998E-3</v>
      </c>
      <c r="EO75" s="1">
        <v>2.1864020000000002</v>
      </c>
      <c r="EP75">
        <v>0.61974879999999999</v>
      </c>
      <c r="EQ75">
        <v>16.102039999999999</v>
      </c>
      <c r="ER75" s="1">
        <v>3.6093179999999998E-3</v>
      </c>
      <c r="ES75" s="1">
        <v>1.926051</v>
      </c>
      <c r="ET75">
        <v>0.61052390000000001</v>
      </c>
      <c r="EU75">
        <v>16.463010000000001</v>
      </c>
      <c r="EV75" s="1">
        <v>3.1291159999999999E-3</v>
      </c>
      <c r="EW75" s="1">
        <v>1.693856</v>
      </c>
      <c r="EX75">
        <v>0.60251220000000005</v>
      </c>
      <c r="EY75">
        <v>16.7531</v>
      </c>
      <c r="EZ75" s="1">
        <v>2.652719E-3</v>
      </c>
      <c r="FA75" s="1">
        <v>1.45912</v>
      </c>
      <c r="FB75">
        <v>0.59465610000000002</v>
      </c>
      <c r="FC75">
        <v>16.687909999999999</v>
      </c>
      <c r="FD75" s="1">
        <v>2.1625450000000001E-3</v>
      </c>
      <c r="FE75" s="1">
        <v>1.2097720000000001</v>
      </c>
      <c r="FF75">
        <v>0.5869915</v>
      </c>
      <c r="FG75">
        <v>16.482389999999999</v>
      </c>
      <c r="FH75" s="1">
        <v>1.7349399999999999E-3</v>
      </c>
      <c r="FI75" s="1">
        <v>0.98232529999999996</v>
      </c>
      <c r="FJ75">
        <v>0.57935490000000001</v>
      </c>
      <c r="FK75">
        <v>16.085830000000001</v>
      </c>
      <c r="FL75" s="1">
        <v>1.413339E-3</v>
      </c>
      <c r="FM75" s="1">
        <v>0.80697479999999999</v>
      </c>
      <c r="FN75">
        <v>0.57184880000000005</v>
      </c>
      <c r="FO75">
        <v>16.238420000000001</v>
      </c>
      <c r="FP75" s="1">
        <v>1.179196E-3</v>
      </c>
      <c r="FQ75" s="1">
        <v>0.67836960000000002</v>
      </c>
      <c r="FR75">
        <v>0.56510249999999995</v>
      </c>
      <c r="FS75">
        <v>16.642579999999999</v>
      </c>
      <c r="FT75" s="1">
        <v>1.0069250000000001E-3</v>
      </c>
      <c r="FU75" s="1">
        <v>0.58314619999999995</v>
      </c>
      <c r="FV75">
        <v>0.55943830000000005</v>
      </c>
      <c r="FW75">
        <v>17.165620000000001</v>
      </c>
      <c r="FX75" s="1">
        <v>8.7697290000000004E-4</v>
      </c>
      <c r="FY75" s="1">
        <v>0.51055479999999998</v>
      </c>
      <c r="FZ75">
        <v>0.55515340000000002</v>
      </c>
      <c r="GA75">
        <v>17.589510000000001</v>
      </c>
      <c r="GB75" s="1">
        <v>7.753905E-4</v>
      </c>
      <c r="GC75" s="1">
        <v>0.45326559999999999</v>
      </c>
      <c r="GD75">
        <v>0.55203500000000005</v>
      </c>
      <c r="GE75">
        <v>17.572800000000001</v>
      </c>
      <c r="GF75" s="1">
        <v>6.7057270000000005E-4</v>
      </c>
      <c r="GG75" s="1">
        <v>0.39573659999999999</v>
      </c>
      <c r="GH75">
        <v>0.54980790000000002</v>
      </c>
      <c r="GI75">
        <v>17.28603</v>
      </c>
      <c r="GJ75" s="1">
        <v>5.3751340000000002E-4</v>
      </c>
      <c r="GK75" s="1">
        <v>0.32209549999999998</v>
      </c>
      <c r="GL75">
        <v>0.54817890000000002</v>
      </c>
      <c r="GM75">
        <v>17.061800000000002</v>
      </c>
      <c r="GN75" s="1">
        <v>4.0321520000000002E-4</v>
      </c>
      <c r="GO75" s="1">
        <v>0.24406030000000001</v>
      </c>
      <c r="GP75">
        <v>0.54688669999999995</v>
      </c>
      <c r="GQ75">
        <v>16.80341</v>
      </c>
      <c r="GR75" s="1">
        <v>3.0115360000000001E-4</v>
      </c>
      <c r="GS75" s="1">
        <v>0.18199860000000001</v>
      </c>
      <c r="GT75">
        <v>0.54579330000000004</v>
      </c>
      <c r="GU75">
        <v>17.092739999999999</v>
      </c>
      <c r="GV75" s="1">
        <v>2.3624249999999999E-4</v>
      </c>
      <c r="GW75" s="1">
        <v>0.1413065</v>
      </c>
      <c r="GX75">
        <v>0.54490110000000003</v>
      </c>
      <c r="GY75">
        <v>17.367159999999998</v>
      </c>
      <c r="GZ75" s="1">
        <v>1.9725649999999999E-4</v>
      </c>
      <c r="HA75" s="1">
        <v>0.1166223</v>
      </c>
      <c r="HB75">
        <v>0.54422179999999998</v>
      </c>
      <c r="HC75">
        <v>17.61786</v>
      </c>
      <c r="HD75" s="1">
        <v>1.7315629999999999E-4</v>
      </c>
      <c r="HE75" s="1">
        <v>0.1013954</v>
      </c>
      <c r="HF75">
        <v>0.54374449999999996</v>
      </c>
      <c r="HG75">
        <v>17.687139999999999</v>
      </c>
      <c r="HH75" s="1">
        <v>1.567505E-4</v>
      </c>
      <c r="HI75" s="1">
        <v>9.117749E-2</v>
      </c>
      <c r="HJ75">
        <v>0.54344510000000001</v>
      </c>
      <c r="HK75">
        <v>17.49362</v>
      </c>
      <c r="HL75" s="1">
        <v>1.4297680000000001E-4</v>
      </c>
      <c r="HM75" s="1">
        <v>8.2924369999999997E-2</v>
      </c>
      <c r="HN75">
        <v>0.54328319999999997</v>
      </c>
      <c r="HO75">
        <v>17.102550000000001</v>
      </c>
      <c r="HP75" s="1">
        <v>1.2846280000000001E-4</v>
      </c>
      <c r="HQ75" s="1">
        <v>7.4503299999999995E-2</v>
      </c>
      <c r="HR75">
        <v>0.54317490000000002</v>
      </c>
      <c r="HS75">
        <v>16.849869999999999</v>
      </c>
      <c r="HT75" s="1">
        <v>1.142905E-4</v>
      </c>
      <c r="HU75" s="1">
        <v>6.6132079999999996E-2</v>
      </c>
      <c r="HV75">
        <v>0.54312899999999997</v>
      </c>
      <c r="HW75">
        <v>16.55996</v>
      </c>
      <c r="HX75">
        <v>1.027484E-4</v>
      </c>
      <c r="HY75" s="1">
        <v>5.9127249999999999E-2</v>
      </c>
      <c r="HZ75">
        <v>0.54313549999999999</v>
      </c>
      <c r="IA75">
        <v>16.668520000000001</v>
      </c>
      <c r="IB75">
        <v>9.4188640000000004E-5</v>
      </c>
      <c r="IC75" s="1">
        <v>5.3858799999999998E-2</v>
      </c>
      <c r="ID75">
        <v>0.54325610000000002</v>
      </c>
      <c r="IE75">
        <v>16.206130000000002</v>
      </c>
      <c r="IF75">
        <v>8.7802389999999997E-5</v>
      </c>
      <c r="IG75" s="1">
        <v>4.992249E-2</v>
      </c>
      <c r="IH75">
        <v>0.54360710000000001</v>
      </c>
      <c r="II75">
        <v>16.054829999999999</v>
      </c>
      <c r="IJ75">
        <v>8.2714520000000004E-5</v>
      </c>
      <c r="IK75" s="1">
        <v>4.6806279999999999E-2</v>
      </c>
      <c r="IL75">
        <v>0.54426680000000005</v>
      </c>
      <c r="IM75">
        <v>15.89733</v>
      </c>
      <c r="IN75">
        <v>7.821778E-5</v>
      </c>
      <c r="IO75" s="1">
        <v>4.4092439999999997E-2</v>
      </c>
      <c r="IP75">
        <v>0.54518849999999996</v>
      </c>
      <c r="IQ75">
        <v>15.749700000000001</v>
      </c>
      <c r="IR75">
        <v>7.2542909999999994E-5</v>
      </c>
      <c r="IS75" s="1">
        <v>4.0920600000000001E-2</v>
      </c>
      <c r="IT75">
        <v>0.54625959999999996</v>
      </c>
      <c r="IU75">
        <v>15.63151</v>
      </c>
      <c r="IV75">
        <v>6.3991360000000003E-5</v>
      </c>
      <c r="IW75" s="1">
        <v>3.6262330000000002E-2</v>
      </c>
      <c r="IX75">
        <v>0.5474677</v>
      </c>
      <c r="IY75">
        <v>15.480549999999999</v>
      </c>
      <c r="IZ75">
        <v>5.4453909999999998E-5</v>
      </c>
      <c r="JA75">
        <v>3.086738E-2</v>
      </c>
      <c r="JB75">
        <v>0.54873110000000003</v>
      </c>
      <c r="JC75">
        <v>15.37054</v>
      </c>
      <c r="JD75">
        <v>4.6826760000000001E-5</v>
      </c>
      <c r="JE75">
        <v>2.6355469999999999E-2</v>
      </c>
      <c r="JF75">
        <v>0.54999600000000004</v>
      </c>
      <c r="JG75">
        <v>15.99872</v>
      </c>
      <c r="JH75">
        <v>4.1791520000000003E-5</v>
      </c>
      <c r="JI75">
        <v>2.3284719999999998E-2</v>
      </c>
      <c r="JJ75">
        <v>0.55110669999999995</v>
      </c>
      <c r="JK75">
        <v>16.875579999999999</v>
      </c>
      <c r="JL75">
        <v>3.862291E-5</v>
      </c>
      <c r="JM75">
        <v>2.1333009999999999E-2</v>
      </c>
      <c r="JN75">
        <v>0.55191670000000004</v>
      </c>
      <c r="JO75">
        <v>17.754850000000001</v>
      </c>
      <c r="JP75">
        <v>3.644954E-5</v>
      </c>
      <c r="JQ75">
        <v>2.001696E-2</v>
      </c>
      <c r="JR75">
        <v>0.55234740000000004</v>
      </c>
      <c r="JS75">
        <v>18.43038</v>
      </c>
      <c r="JT75">
        <v>3.5028599999999999E-5</v>
      </c>
      <c r="JU75">
        <v>1.9129589999999998E-2</v>
      </c>
      <c r="JV75">
        <v>0.55246870000000003</v>
      </c>
      <c r="JW75">
        <v>18.637619999999998</v>
      </c>
      <c r="JX75">
        <v>3.5625150000000002E-5</v>
      </c>
      <c r="JY75">
        <v>1.921341E-2</v>
      </c>
      <c r="JZ75">
        <v>0.55234380000000005</v>
      </c>
      <c r="KA75">
        <v>18.508179999999999</v>
      </c>
      <c r="KB75">
        <v>3.9482769999999999E-5</v>
      </c>
      <c r="KC75">
        <v>2.1038359999999999E-2</v>
      </c>
      <c r="KD75">
        <v>0.55206639999999996</v>
      </c>
      <c r="KE75">
        <v>18.378959999999999</v>
      </c>
      <c r="KF75">
        <v>4.4508639999999999E-5</v>
      </c>
      <c r="KG75">
        <v>2.3733779999999999E-2</v>
      </c>
      <c r="KH75">
        <v>0.55173689999999997</v>
      </c>
      <c r="KI75">
        <v>18.086649999999999</v>
      </c>
      <c r="KJ75">
        <v>4.795242E-5</v>
      </c>
      <c r="KK75">
        <v>2.576726E-2</v>
      </c>
      <c r="KL75">
        <v>0.55136280000000004</v>
      </c>
      <c r="KM75">
        <v>17.995280000000001</v>
      </c>
      <c r="KN75">
        <v>4.9153110000000003E-5</v>
      </c>
      <c r="KO75">
        <v>2.6611889999999999E-2</v>
      </c>
      <c r="KP75">
        <v>0.55098689999999995</v>
      </c>
      <c r="KQ75">
        <v>17.734950000000001</v>
      </c>
      <c r="KR75">
        <v>4.8763810000000003E-5</v>
      </c>
      <c r="KS75">
        <v>2.6536629999999999E-2</v>
      </c>
      <c r="KT75">
        <v>0.55068989999999995</v>
      </c>
      <c r="KU75">
        <v>17.138809999999999</v>
      </c>
      <c r="KV75">
        <v>4.752215E-5</v>
      </c>
      <c r="KW75">
        <v>2.594018E-2</v>
      </c>
      <c r="KX75">
        <v>0.55047710000000005</v>
      </c>
      <c r="KY75">
        <v>16.580179999999999</v>
      </c>
      <c r="KZ75">
        <v>4.5847160000000001E-5</v>
      </c>
      <c r="LA75">
        <v>2.507763E-2</v>
      </c>
      <c r="LB75">
        <v>0.55033799999999999</v>
      </c>
      <c r="LC75">
        <v>16.01529</v>
      </c>
      <c r="LD75">
        <v>4.3726339999999998E-5</v>
      </c>
      <c r="LE75">
        <v>2.398053E-2</v>
      </c>
      <c r="LF75">
        <v>0.55024629999999997</v>
      </c>
      <c r="LG75">
        <v>15.74569</v>
      </c>
      <c r="LH75">
        <v>4.1059600000000002E-5</v>
      </c>
      <c r="LI75">
        <v>2.2584159999999999E-2</v>
      </c>
      <c r="LJ75">
        <v>0.55021659999999994</v>
      </c>
      <c r="LK75">
        <v>15.59648</v>
      </c>
      <c r="LL75">
        <v>3.8255130000000001E-5</v>
      </c>
      <c r="LM75">
        <v>2.1066129999999999E-2</v>
      </c>
      <c r="LN75">
        <v>0.55017959999999999</v>
      </c>
      <c r="LO75">
        <v>15.52896</v>
      </c>
      <c r="LP75">
        <v>3.5835260000000003E-5</v>
      </c>
      <c r="LQ75">
        <v>1.9718929999999999E-2</v>
      </c>
      <c r="LR75">
        <v>0.55016889999999996</v>
      </c>
      <c r="LS75">
        <v>15.91572</v>
      </c>
      <c r="LT75">
        <v>3.3891569999999997E-5</v>
      </c>
      <c r="LU75">
        <v>1.862946E-2</v>
      </c>
      <c r="LV75">
        <v>0.55010939999999997</v>
      </c>
      <c r="LW75">
        <v>16.509589999999999</v>
      </c>
      <c r="LX75">
        <v>3.2295010000000002E-5</v>
      </c>
      <c r="LY75">
        <v>1.774216E-2</v>
      </c>
      <c r="LZ75">
        <v>0.54998550000000002</v>
      </c>
      <c r="MA75">
        <v>17.379490000000001</v>
      </c>
      <c r="MB75">
        <v>3.0921760000000003E-5</v>
      </c>
      <c r="MC75">
        <v>1.6986080000000001E-2</v>
      </c>
      <c r="MD75">
        <v>0.54976899999999995</v>
      </c>
      <c r="ME75">
        <v>18.219709999999999</v>
      </c>
      <c r="MF75">
        <v>2.9723070000000001E-5</v>
      </c>
      <c r="MG75">
        <v>1.6327459999999999E-2</v>
      </c>
      <c r="MH75">
        <v>0.549481</v>
      </c>
      <c r="MI75">
        <v>18.761089999999999</v>
      </c>
      <c r="MJ75">
        <v>2.884026E-5</v>
      </c>
      <c r="MK75">
        <v>1.582559E-2</v>
      </c>
      <c r="ML75">
        <v>0.54910519999999996</v>
      </c>
      <c r="MM75">
        <v>18.726739999999999</v>
      </c>
      <c r="MN75">
        <v>2.8409919999999999E-5</v>
      </c>
      <c r="MO75">
        <v>1.556783E-2</v>
      </c>
      <c r="MP75">
        <v>0.54870470000000005</v>
      </c>
      <c r="MQ75">
        <v>18.612500000000001</v>
      </c>
      <c r="MR75">
        <v>2.816705E-5</v>
      </c>
      <c r="MS75">
        <v>1.5441710000000001E-2</v>
      </c>
      <c r="MT75">
        <v>0.54828750000000004</v>
      </c>
      <c r="MU75">
        <v>18.335740000000001</v>
      </c>
      <c r="MV75">
        <v>2.778245E-5</v>
      </c>
      <c r="MW75">
        <v>1.525962E-2</v>
      </c>
      <c r="MX75">
        <v>0.54785870000000003</v>
      </c>
      <c r="MY75">
        <v>18.22016</v>
      </c>
      <c r="MZ75">
        <v>2.7149699999999999E-5</v>
      </c>
      <c r="NA75">
        <v>1.49467E-2</v>
      </c>
      <c r="NB75">
        <v>0.5474194</v>
      </c>
      <c r="NC75">
        <v>18.17831</v>
      </c>
      <c r="ND75">
        <v>2.6339750000000001E-5</v>
      </c>
      <c r="NE75">
        <v>1.452764E-2</v>
      </c>
      <c r="NF75">
        <v>0.5474194</v>
      </c>
      <c r="NG75">
        <v>18.17831</v>
      </c>
      <c r="NH75">
        <v>2.6339750000000001E-5</v>
      </c>
      <c r="NI75">
        <v>1.452764E-2</v>
      </c>
      <c r="NJ75">
        <v>0.5474194</v>
      </c>
      <c r="NK75">
        <v>18.17831</v>
      </c>
      <c r="NL75">
        <v>2.6339750000000001E-5</v>
      </c>
      <c r="NM75">
        <v>1.452764E-2</v>
      </c>
      <c r="NN75">
        <v>0.5474194</v>
      </c>
      <c r="NO75">
        <v>18.17831</v>
      </c>
      <c r="NP75">
        <v>2.6339750000000001E-5</v>
      </c>
      <c r="NQ75">
        <v>1.452764E-2</v>
      </c>
      <c r="NR75">
        <v>0.5474194</v>
      </c>
      <c r="NS75">
        <v>18.17831</v>
      </c>
      <c r="NT75">
        <v>2.6339750000000001E-5</v>
      </c>
      <c r="NU75">
        <v>1.452764E-2</v>
      </c>
      <c r="NV75">
        <v>0.5474194</v>
      </c>
      <c r="NW75">
        <v>18.17831</v>
      </c>
      <c r="NX75">
        <v>2.6339750000000001E-5</v>
      </c>
      <c r="NY75">
        <v>1.452764E-2</v>
      </c>
      <c r="NZ75">
        <v>0.5474194</v>
      </c>
      <c r="OA75">
        <v>18.17831</v>
      </c>
      <c r="OB75">
        <v>2.6339750000000001E-5</v>
      </c>
      <c r="OC75">
        <v>1.452764E-2</v>
      </c>
      <c r="OD75">
        <v>0.5474194</v>
      </c>
      <c r="OE75">
        <v>18.17831</v>
      </c>
      <c r="OF75">
        <v>2.6339750000000001E-5</v>
      </c>
      <c r="OG75">
        <v>1.452764E-2</v>
      </c>
      <c r="OH75">
        <v>0.5474194</v>
      </c>
      <c r="OI75">
        <v>18.17831</v>
      </c>
      <c r="OJ75">
        <v>2.6339750000000001E-5</v>
      </c>
      <c r="OK75">
        <v>1.452764E-2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0.50627750000000005</v>
      </c>
      <c r="G76">
        <v>15.799580000000001</v>
      </c>
      <c r="H76" s="1">
        <v>1.494721E-20</v>
      </c>
      <c r="I76" s="1">
        <v>7.0299560000000003E-18</v>
      </c>
      <c r="J76">
        <v>0.50453720000000002</v>
      </c>
      <c r="K76">
        <v>16.05311</v>
      </c>
      <c r="L76" s="1">
        <v>1.5298980000000001E-7</v>
      </c>
      <c r="M76" s="1">
        <v>7.2371469999999994E-5</v>
      </c>
      <c r="N76">
        <v>0.50278630000000002</v>
      </c>
      <c r="O76">
        <v>16.325769999999999</v>
      </c>
      <c r="P76">
        <v>2.0757159999999999</v>
      </c>
      <c r="Q76">
        <v>709.10029999999995</v>
      </c>
      <c r="R76">
        <v>0.5010365</v>
      </c>
      <c r="S76">
        <v>16.812529999999999</v>
      </c>
      <c r="T76">
        <v>97.341660000000005</v>
      </c>
      <c r="U76">
        <v>40071.54</v>
      </c>
      <c r="V76">
        <v>0.49925259999999999</v>
      </c>
      <c r="W76">
        <v>17.56241</v>
      </c>
      <c r="X76">
        <v>152.17750000000001</v>
      </c>
      <c r="Y76">
        <v>74086.94</v>
      </c>
      <c r="Z76">
        <v>0.49745610000000001</v>
      </c>
      <c r="AA76">
        <v>18.05941</v>
      </c>
      <c r="AB76">
        <v>39.966799999999999</v>
      </c>
      <c r="AC76">
        <v>22704.59</v>
      </c>
      <c r="AD76">
        <v>0.4956525</v>
      </c>
      <c r="AE76">
        <v>18.096869999999999</v>
      </c>
      <c r="AF76">
        <v>3.892061</v>
      </c>
      <c r="AG76">
        <v>2580.078</v>
      </c>
      <c r="AH76">
        <v>0.49388359999999998</v>
      </c>
      <c r="AI76">
        <v>17.735859999999999</v>
      </c>
      <c r="AJ76">
        <v>0.29831970000000002</v>
      </c>
      <c r="AK76">
        <v>211.00460000000001</v>
      </c>
      <c r="AL76">
        <v>0.49208089999999999</v>
      </c>
      <c r="AM76">
        <v>17.058039999999998</v>
      </c>
      <c r="AN76">
        <v>7.9834710000000003E-2</v>
      </c>
      <c r="AO76">
        <v>43.525700000000001</v>
      </c>
      <c r="AP76">
        <v>0.49014279999999999</v>
      </c>
      <c r="AQ76">
        <v>16.923829999999999</v>
      </c>
      <c r="AR76" s="1">
        <v>6.1777230000000002E-2</v>
      </c>
      <c r="AS76">
        <v>30.373480000000001</v>
      </c>
      <c r="AT76">
        <v>0.48770390000000002</v>
      </c>
      <c r="AU76">
        <v>16.869530000000001</v>
      </c>
      <c r="AV76" s="1">
        <v>5.5006899999999997E-2</v>
      </c>
      <c r="AW76">
        <v>26.885639999999999</v>
      </c>
      <c r="AX76">
        <v>0.48419620000000002</v>
      </c>
      <c r="AY76">
        <v>16.973739999999999</v>
      </c>
      <c r="AZ76" s="1">
        <v>4.9967709999999999E-2</v>
      </c>
      <c r="BA76">
        <v>24.511800000000001</v>
      </c>
      <c r="BB76">
        <v>0.47966320000000001</v>
      </c>
      <c r="BC76">
        <v>17.465</v>
      </c>
      <c r="BD76" s="1">
        <v>4.9250790000000003E-2</v>
      </c>
      <c r="BE76" s="1">
        <v>24.135359999999999</v>
      </c>
      <c r="BF76">
        <v>0.47468700000000003</v>
      </c>
      <c r="BG76">
        <v>17.83418</v>
      </c>
      <c r="BH76" s="1">
        <v>5.2375699999999997E-2</v>
      </c>
      <c r="BI76" s="1">
        <v>25.83747</v>
      </c>
      <c r="BJ76">
        <v>0.46942050000000002</v>
      </c>
      <c r="BK76">
        <v>17.95261</v>
      </c>
      <c r="BL76" s="1">
        <v>5.3105920000000001E-2</v>
      </c>
      <c r="BM76" s="1">
        <v>26.626989999999999</v>
      </c>
      <c r="BN76">
        <v>0.46415529999999999</v>
      </c>
      <c r="BO76">
        <v>17.71649</v>
      </c>
      <c r="BP76" s="1">
        <v>5.0407439999999998E-2</v>
      </c>
      <c r="BQ76" s="1">
        <v>25.67388</v>
      </c>
      <c r="BR76">
        <v>0.45865489999999998</v>
      </c>
      <c r="BS76">
        <v>17.161619999999999</v>
      </c>
      <c r="BT76" s="1">
        <v>4.5899379999999997E-2</v>
      </c>
      <c r="BU76" s="1">
        <v>23.71865</v>
      </c>
      <c r="BV76">
        <v>0.4529435</v>
      </c>
      <c r="BW76">
        <v>16.61299</v>
      </c>
      <c r="BX76" s="1">
        <v>4.0854550000000003E-2</v>
      </c>
      <c r="BY76" s="1">
        <v>21.401340000000001</v>
      </c>
      <c r="BZ76">
        <v>0.447044</v>
      </c>
      <c r="CA76">
        <v>16.44173</v>
      </c>
      <c r="CB76" s="1">
        <v>3.6137990000000002E-2</v>
      </c>
      <c r="CC76" s="1">
        <v>19.17022</v>
      </c>
      <c r="CD76">
        <v>0.4411503</v>
      </c>
      <c r="CE76">
        <v>16.30161</v>
      </c>
      <c r="CF76" s="1">
        <v>3.19498E-2</v>
      </c>
      <c r="CG76" s="1">
        <v>17.16919</v>
      </c>
      <c r="CH76">
        <v>0.43516260000000001</v>
      </c>
      <c r="CI76">
        <v>16.431550000000001</v>
      </c>
      <c r="CJ76" s="1">
        <v>2.8152690000000001E-2</v>
      </c>
      <c r="CK76" s="1">
        <v>15.329499999999999</v>
      </c>
      <c r="CL76">
        <v>0.42903200000000002</v>
      </c>
      <c r="CM76">
        <v>16.4114</v>
      </c>
      <c r="CN76" s="1">
        <v>2.4787179999999999E-2</v>
      </c>
      <c r="CO76" s="1">
        <v>13.68276</v>
      </c>
      <c r="CP76">
        <v>0.42276849999999999</v>
      </c>
      <c r="CQ76">
        <v>16.402809999999999</v>
      </c>
      <c r="CR76" s="1">
        <v>2.174359E-2</v>
      </c>
      <c r="CS76" s="1">
        <v>12.174329999999999</v>
      </c>
      <c r="CT76">
        <v>0.41677720000000001</v>
      </c>
      <c r="CU76">
        <v>16.27309</v>
      </c>
      <c r="CV76" s="1">
        <v>1.9094259999999998E-2</v>
      </c>
      <c r="CW76" s="1">
        <v>10.83268</v>
      </c>
      <c r="CX76">
        <v>0.41091919999999998</v>
      </c>
      <c r="CY76">
        <v>15.943759999999999</v>
      </c>
      <c r="CZ76" s="1">
        <v>1.6758680000000001E-2</v>
      </c>
      <c r="DA76" s="1">
        <v>9.6326070000000001</v>
      </c>
      <c r="DB76">
        <v>0.40487800000000002</v>
      </c>
      <c r="DC76">
        <v>15.499840000000001</v>
      </c>
      <c r="DD76" s="1">
        <v>1.4673189999999999E-2</v>
      </c>
      <c r="DE76" s="1">
        <v>8.5469109999999997</v>
      </c>
      <c r="DF76">
        <v>0.39874690000000002</v>
      </c>
      <c r="DG76">
        <v>15.292719999999999</v>
      </c>
      <c r="DH76" s="1">
        <v>1.28348E-2</v>
      </c>
      <c r="DI76" s="1">
        <v>7.5767680000000004</v>
      </c>
      <c r="DJ76">
        <v>0.39252579999999998</v>
      </c>
      <c r="DK76">
        <v>15.32944</v>
      </c>
      <c r="DL76" s="1">
        <v>1.128766E-2</v>
      </c>
      <c r="DM76" s="1">
        <v>6.7509240000000004</v>
      </c>
      <c r="DN76">
        <v>0.38624579999999997</v>
      </c>
      <c r="DO76">
        <v>15.71795</v>
      </c>
      <c r="DP76" s="1">
        <v>9.9238710000000008E-3</v>
      </c>
      <c r="DQ76" s="1">
        <v>6.0210879999999998</v>
      </c>
      <c r="DR76">
        <v>0.37991049999999998</v>
      </c>
      <c r="DS76">
        <v>15.85501</v>
      </c>
      <c r="DT76" s="1">
        <v>8.6637199999999998E-3</v>
      </c>
      <c r="DU76" s="1">
        <v>5.3355509999999997</v>
      </c>
      <c r="DV76">
        <v>0.37374760000000001</v>
      </c>
      <c r="DW76">
        <v>15.779339999999999</v>
      </c>
      <c r="DX76" s="1">
        <v>7.5393709999999996E-3</v>
      </c>
      <c r="DY76" s="1">
        <v>4.7114180000000001</v>
      </c>
      <c r="DZ76">
        <v>0.36741000000000001</v>
      </c>
      <c r="EA76">
        <v>15.69407</v>
      </c>
      <c r="EB76" s="1">
        <v>6.5543010000000002E-3</v>
      </c>
      <c r="EC76" s="1">
        <v>4.1561870000000001</v>
      </c>
      <c r="ED76">
        <v>0.36100589999999999</v>
      </c>
      <c r="EE76">
        <v>15.597619999999999</v>
      </c>
      <c r="EF76" s="1">
        <v>5.6995079999999998E-3</v>
      </c>
      <c r="EG76" s="1">
        <v>3.669575</v>
      </c>
      <c r="EH76">
        <v>0.35486430000000002</v>
      </c>
      <c r="EI76">
        <v>15.80241</v>
      </c>
      <c r="EJ76" s="1">
        <v>4.9465710000000003E-3</v>
      </c>
      <c r="EK76" s="1">
        <v>3.2328009999999998</v>
      </c>
      <c r="EL76">
        <v>0.34876059999999998</v>
      </c>
      <c r="EM76">
        <v>16.031359999999999</v>
      </c>
      <c r="EN76" s="1">
        <v>4.2859930000000001E-3</v>
      </c>
      <c r="EO76" s="1">
        <v>2.8433120000000001</v>
      </c>
      <c r="EP76">
        <v>0.34297050000000001</v>
      </c>
      <c r="EQ76">
        <v>16.128789999999999</v>
      </c>
      <c r="ER76" s="1">
        <v>3.7225069999999999E-3</v>
      </c>
      <c r="ES76" s="1">
        <v>2.5040119999999999</v>
      </c>
      <c r="ET76">
        <v>0.33753929999999999</v>
      </c>
      <c r="EU76">
        <v>16.44774</v>
      </c>
      <c r="EV76" s="1">
        <v>3.2332469999999999E-3</v>
      </c>
      <c r="EW76" s="1">
        <v>2.2049560000000001</v>
      </c>
      <c r="EX76">
        <v>0.33280159999999998</v>
      </c>
      <c r="EY76">
        <v>16.729050000000001</v>
      </c>
      <c r="EZ76" s="1">
        <v>2.7624860000000002E-3</v>
      </c>
      <c r="FA76" s="1">
        <v>1.9106179999999999</v>
      </c>
      <c r="FB76">
        <v>0.32819530000000002</v>
      </c>
      <c r="FC76">
        <v>16.67605</v>
      </c>
      <c r="FD76" s="1">
        <v>2.2741430000000002E-3</v>
      </c>
      <c r="FE76" s="1">
        <v>1.5969739999999999</v>
      </c>
      <c r="FF76">
        <v>0.32370789999999999</v>
      </c>
      <c r="FG76">
        <v>16.510300000000001</v>
      </c>
      <c r="FH76" s="1">
        <v>1.82876E-3</v>
      </c>
      <c r="FI76" s="1">
        <v>1.300721</v>
      </c>
      <c r="FJ76">
        <v>0.31925480000000001</v>
      </c>
      <c r="FK76">
        <v>16.153230000000001</v>
      </c>
      <c r="FL76" s="1">
        <v>1.4839479999999999E-3</v>
      </c>
      <c r="FM76" s="1">
        <v>1.066322</v>
      </c>
      <c r="FN76">
        <v>0.3148957</v>
      </c>
      <c r="FO76">
        <v>16.261209999999998</v>
      </c>
      <c r="FP76" s="1">
        <v>1.2313339999999999E-3</v>
      </c>
      <c r="FQ76" s="1">
        <v>0.8933084</v>
      </c>
      <c r="FR76">
        <v>0.31095430000000002</v>
      </c>
      <c r="FS76">
        <v>16.650369999999999</v>
      </c>
      <c r="FT76" s="1">
        <v>1.046141E-3</v>
      </c>
      <c r="FU76" s="1">
        <v>0.76548959999999999</v>
      </c>
      <c r="FV76">
        <v>0.3075889</v>
      </c>
      <c r="FW76">
        <v>17.160350000000001</v>
      </c>
      <c r="FX76" s="1">
        <v>9.0733130000000004E-4</v>
      </c>
      <c r="FY76" s="1">
        <v>0.66855549999999997</v>
      </c>
      <c r="FZ76">
        <v>0.3049907</v>
      </c>
      <c r="GA76">
        <v>17.599799999999998</v>
      </c>
      <c r="GB76" s="1">
        <v>8.0061450000000001E-4</v>
      </c>
      <c r="GC76" s="1">
        <v>0.59283140000000001</v>
      </c>
      <c r="GD76">
        <v>0.30305919999999997</v>
      </c>
      <c r="GE76">
        <v>17.61176</v>
      </c>
      <c r="GF76" s="1">
        <v>7.0010109999999999E-4</v>
      </c>
      <c r="GG76" s="1">
        <v>0.52175899999999997</v>
      </c>
      <c r="GH76">
        <v>0.30166929999999997</v>
      </c>
      <c r="GI76">
        <v>17.310590000000001</v>
      </c>
      <c r="GJ76" s="1">
        <v>5.7454830000000002E-4</v>
      </c>
      <c r="GK76" s="1">
        <v>0.43275429999999998</v>
      </c>
      <c r="GL76">
        <v>0.30063400000000001</v>
      </c>
      <c r="GM76">
        <v>17.08689</v>
      </c>
      <c r="GN76" s="1">
        <v>4.3842000000000002E-4</v>
      </c>
      <c r="GO76" s="1">
        <v>0.33316479999999998</v>
      </c>
      <c r="GP76">
        <v>0.2998247</v>
      </c>
      <c r="GQ76">
        <v>16.845030000000001</v>
      </c>
      <c r="GR76" s="1">
        <v>3.270514E-4</v>
      </c>
      <c r="GS76" s="1">
        <v>0.2489344</v>
      </c>
      <c r="GT76">
        <v>0.29916209999999999</v>
      </c>
      <c r="GU76">
        <v>17.1113</v>
      </c>
      <c r="GV76" s="1">
        <v>2.5272279999999999E-4</v>
      </c>
      <c r="GW76" s="1">
        <v>0.1912654</v>
      </c>
      <c r="GX76">
        <v>0.2986026</v>
      </c>
      <c r="GY76">
        <v>17.42005</v>
      </c>
      <c r="GZ76" s="1">
        <v>2.0732979999999999E-4</v>
      </c>
      <c r="HA76" s="1">
        <v>0.15563099999999999</v>
      </c>
      <c r="HB76">
        <v>0.29819610000000002</v>
      </c>
      <c r="HC76">
        <v>17.684619999999999</v>
      </c>
      <c r="HD76" s="1">
        <v>1.7955909999999999E-4</v>
      </c>
      <c r="HE76" s="1">
        <v>0.1337507</v>
      </c>
      <c r="HF76">
        <v>0.29788589999999998</v>
      </c>
      <c r="HG76">
        <v>17.762589999999999</v>
      </c>
      <c r="HH76" s="1">
        <v>1.6127049999999999E-4</v>
      </c>
      <c r="HI76" s="1">
        <v>0.1194153</v>
      </c>
      <c r="HJ76">
        <v>0.29769709999999999</v>
      </c>
      <c r="HK76">
        <v>17.567550000000001</v>
      </c>
      <c r="HL76" s="1">
        <v>1.4700800000000001E-4</v>
      </c>
      <c r="HM76" s="1">
        <v>0.1084509</v>
      </c>
      <c r="HN76">
        <v>0.2975778</v>
      </c>
      <c r="HO76">
        <v>17.145060000000001</v>
      </c>
      <c r="HP76" s="1">
        <v>1.3268939999999999E-4</v>
      </c>
      <c r="HQ76" s="1">
        <v>9.7765770000000002E-2</v>
      </c>
      <c r="HR76">
        <v>0.29751620000000001</v>
      </c>
      <c r="HS76">
        <v>16.87744</v>
      </c>
      <c r="HT76" s="1">
        <v>1.182366E-4</v>
      </c>
      <c r="HU76" s="1">
        <v>8.694433E-2</v>
      </c>
      <c r="HV76">
        <v>0.29748029999999998</v>
      </c>
      <c r="HW76">
        <v>16.608239999999999</v>
      </c>
      <c r="HX76" s="1">
        <v>1.058996E-4</v>
      </c>
      <c r="HY76" s="1">
        <v>7.7546519999999994E-2</v>
      </c>
      <c r="HZ76">
        <v>0.29747190000000001</v>
      </c>
      <c r="IA76">
        <v>16.71876</v>
      </c>
      <c r="IB76">
        <v>9.654474E-5</v>
      </c>
      <c r="IC76" s="1">
        <v>7.0329169999999996E-2</v>
      </c>
      <c r="ID76">
        <v>0.29753230000000003</v>
      </c>
      <c r="IE76">
        <v>16.342829999999999</v>
      </c>
      <c r="IF76">
        <v>8.9601939999999996E-5</v>
      </c>
      <c r="IG76" s="1">
        <v>6.4942780000000006E-2</v>
      </c>
      <c r="IH76">
        <v>0.2977205</v>
      </c>
      <c r="II76">
        <v>16.1646</v>
      </c>
      <c r="IJ76">
        <v>8.4181020000000001E-5</v>
      </c>
      <c r="IK76" s="1">
        <v>6.0740820000000001E-2</v>
      </c>
      <c r="IL76">
        <v>0.29808309999999999</v>
      </c>
      <c r="IM76">
        <v>16.005479999999999</v>
      </c>
      <c r="IN76">
        <v>7.9588539999999995E-5</v>
      </c>
      <c r="IO76" s="1">
        <v>5.718322E-2</v>
      </c>
      <c r="IP76">
        <v>0.29858800000000002</v>
      </c>
      <c r="IQ76">
        <v>15.801769999999999</v>
      </c>
      <c r="IR76">
        <v>7.4387350000000002E-5</v>
      </c>
      <c r="IS76" s="1">
        <v>5.3341939999999997E-2</v>
      </c>
      <c r="IT76">
        <v>0.2991896</v>
      </c>
      <c r="IU76">
        <v>15.637040000000001</v>
      </c>
      <c r="IV76">
        <v>6.6580849999999995E-5</v>
      </c>
      <c r="IW76" s="1">
        <v>4.780715E-2</v>
      </c>
      <c r="IX76">
        <v>0.29987330000000001</v>
      </c>
      <c r="IY76">
        <v>15.49621</v>
      </c>
      <c r="IZ76">
        <v>5.708665E-5</v>
      </c>
      <c r="JA76">
        <v>4.0992630000000002E-2</v>
      </c>
      <c r="JB76">
        <v>0.300595</v>
      </c>
      <c r="JC76">
        <v>15.385809999999999</v>
      </c>
      <c r="JD76">
        <v>4.8839869999999998E-5</v>
      </c>
      <c r="JE76">
        <v>3.4901920000000003E-2</v>
      </c>
      <c r="JF76">
        <v>0.3013229</v>
      </c>
      <c r="JG76">
        <v>15.94722</v>
      </c>
      <c r="JH76">
        <v>4.3116299999999999E-5</v>
      </c>
      <c r="JI76">
        <v>3.0571999999999998E-2</v>
      </c>
      <c r="JJ76">
        <v>0.30198180000000002</v>
      </c>
      <c r="JK76">
        <v>16.812819999999999</v>
      </c>
      <c r="JL76">
        <v>3.9479630000000003E-5</v>
      </c>
      <c r="JM76">
        <v>2.7783209999999999E-2</v>
      </c>
      <c r="JN76">
        <v>0.30246879999999998</v>
      </c>
      <c r="JO76">
        <v>17.704969999999999</v>
      </c>
      <c r="JP76">
        <v>3.7049889999999998E-5</v>
      </c>
      <c r="JQ76">
        <v>2.5934059999999998E-2</v>
      </c>
      <c r="JR76">
        <v>0.30274499999999999</v>
      </c>
      <c r="JS76">
        <v>18.410699999999999</v>
      </c>
      <c r="JT76">
        <v>3.5371189999999997E-5</v>
      </c>
      <c r="JU76">
        <v>2.465676E-2</v>
      </c>
      <c r="JV76">
        <v>0.30284349999999999</v>
      </c>
      <c r="JW76">
        <v>18.644279999999998</v>
      </c>
      <c r="JX76">
        <v>3.5273379999999999E-5</v>
      </c>
      <c r="JY76">
        <v>2.4412880000000001E-2</v>
      </c>
      <c r="JZ76">
        <v>0.3027997</v>
      </c>
      <c r="KA76">
        <v>18.512229999999999</v>
      </c>
      <c r="KB76">
        <v>3.8299010000000001E-5</v>
      </c>
      <c r="KC76">
        <v>2.6256999999999999E-2</v>
      </c>
      <c r="KD76">
        <v>0.30265809999999999</v>
      </c>
      <c r="KE76">
        <v>18.393889999999999</v>
      </c>
      <c r="KF76">
        <v>4.3204370000000001E-5</v>
      </c>
      <c r="KG76">
        <v>2.9564420000000001E-2</v>
      </c>
      <c r="KH76">
        <v>0.3024831</v>
      </c>
      <c r="KI76">
        <v>18.149819999999998</v>
      </c>
      <c r="KJ76">
        <v>4.7147159999999999E-5</v>
      </c>
      <c r="KK76">
        <v>3.2402739999999999E-2</v>
      </c>
      <c r="KL76">
        <v>0.3022707</v>
      </c>
      <c r="KM76">
        <v>18.075140000000001</v>
      </c>
      <c r="KN76">
        <v>4.8916470000000003E-5</v>
      </c>
      <c r="KO76">
        <v>3.3804189999999998E-2</v>
      </c>
      <c r="KP76">
        <v>0.30205169999999998</v>
      </c>
      <c r="KQ76">
        <v>17.885649999999998</v>
      </c>
      <c r="KR76">
        <v>4.8912699999999997E-5</v>
      </c>
      <c r="KS76">
        <v>3.3936769999999998E-2</v>
      </c>
      <c r="KT76">
        <v>0.30187520000000001</v>
      </c>
      <c r="KU76">
        <v>17.313859999999998</v>
      </c>
      <c r="KV76">
        <v>4.7875679999999998E-5</v>
      </c>
      <c r="KW76">
        <v>3.3313959999999997E-2</v>
      </c>
      <c r="KX76">
        <v>0.30174600000000001</v>
      </c>
      <c r="KY76">
        <v>16.758430000000001</v>
      </c>
      <c r="KZ76">
        <v>4.631704E-5</v>
      </c>
      <c r="LA76">
        <v>3.2286179999999998E-2</v>
      </c>
      <c r="LB76">
        <v>0.30166280000000001</v>
      </c>
      <c r="LC76">
        <v>16.13072</v>
      </c>
      <c r="LD76">
        <v>4.4335149999999999E-5</v>
      </c>
      <c r="LE76">
        <v>3.0962199999999999E-2</v>
      </c>
      <c r="LF76">
        <v>0.3016085</v>
      </c>
      <c r="LG76">
        <v>15.786099999999999</v>
      </c>
      <c r="LH76">
        <v>4.1807410000000003E-5</v>
      </c>
      <c r="LI76">
        <v>2.926227E-2</v>
      </c>
      <c r="LJ76">
        <v>0.30158119999999999</v>
      </c>
      <c r="LK76">
        <v>15.61655</v>
      </c>
      <c r="LL76">
        <v>3.9003649999999997E-5</v>
      </c>
      <c r="LM76">
        <v>2.7337380000000001E-2</v>
      </c>
      <c r="LN76">
        <v>0.30155359999999998</v>
      </c>
      <c r="LO76">
        <v>15.546340000000001</v>
      </c>
      <c r="LP76">
        <v>3.646717E-5</v>
      </c>
      <c r="LQ76">
        <v>2.5558379999999999E-2</v>
      </c>
      <c r="LR76">
        <v>0.30154900000000001</v>
      </c>
      <c r="LS76">
        <v>15.911949999999999</v>
      </c>
      <c r="LT76">
        <v>3.4401589999999999E-5</v>
      </c>
      <c r="LU76">
        <v>2.4096960000000001E-2</v>
      </c>
      <c r="LV76">
        <v>0.30151670000000003</v>
      </c>
      <c r="LW76">
        <v>16.487010000000001</v>
      </c>
      <c r="LX76">
        <v>3.271653E-5</v>
      </c>
      <c r="LY76">
        <v>2.291081E-2</v>
      </c>
      <c r="LZ76">
        <v>0.30144910000000003</v>
      </c>
      <c r="MA76">
        <v>17.322769999999998</v>
      </c>
      <c r="MB76">
        <v>3.128699E-5</v>
      </c>
      <c r="MC76">
        <v>2.191075E-2</v>
      </c>
      <c r="MD76">
        <v>0.3013304</v>
      </c>
      <c r="ME76">
        <v>18.154319999999998</v>
      </c>
      <c r="MF76">
        <v>3.0035479999999999E-5</v>
      </c>
      <c r="MG76">
        <v>2.104017E-2</v>
      </c>
      <c r="MH76">
        <v>0.3011682</v>
      </c>
      <c r="MI76">
        <v>18.718669999999999</v>
      </c>
      <c r="MJ76">
        <v>2.905012E-5</v>
      </c>
      <c r="MK76">
        <v>2.0345749999999999E-2</v>
      </c>
      <c r="ML76">
        <v>0.30095650000000002</v>
      </c>
      <c r="MM76">
        <v>18.71998</v>
      </c>
      <c r="MN76">
        <v>2.8502750000000001E-5</v>
      </c>
      <c r="MO76">
        <v>1.9949080000000001E-2</v>
      </c>
      <c r="MP76">
        <v>0.30072890000000002</v>
      </c>
      <c r="MQ76">
        <v>18.627020000000002</v>
      </c>
      <c r="MR76">
        <v>2.8232360000000002E-5</v>
      </c>
      <c r="MS76">
        <v>1.9764670000000002E-2</v>
      </c>
      <c r="MT76">
        <v>0.30049399999999998</v>
      </c>
      <c r="MU76">
        <v>18.395499999999998</v>
      </c>
      <c r="MV76">
        <v>2.789675E-5</v>
      </c>
      <c r="MW76">
        <v>1.9555779999999998E-2</v>
      </c>
      <c r="MX76">
        <v>0.30024220000000001</v>
      </c>
      <c r="MY76">
        <v>18.293089999999999</v>
      </c>
      <c r="MZ76">
        <v>2.732912E-5</v>
      </c>
      <c r="NA76">
        <v>1.91939E-2</v>
      </c>
      <c r="NB76">
        <v>0.29999130000000002</v>
      </c>
      <c r="NC76">
        <v>18.278459999999999</v>
      </c>
      <c r="ND76">
        <v>2.6561380000000001E-5</v>
      </c>
      <c r="NE76">
        <v>1.8686069999999999E-2</v>
      </c>
      <c r="NF76">
        <v>0.29999130000000002</v>
      </c>
      <c r="NG76">
        <v>18.278459999999999</v>
      </c>
      <c r="NH76">
        <v>2.6561380000000001E-5</v>
      </c>
      <c r="NI76">
        <v>1.8686069999999999E-2</v>
      </c>
      <c r="NJ76">
        <v>0.29999130000000002</v>
      </c>
      <c r="NK76">
        <v>18.278459999999999</v>
      </c>
      <c r="NL76">
        <v>2.6561380000000001E-5</v>
      </c>
      <c r="NM76">
        <v>1.8686069999999999E-2</v>
      </c>
      <c r="NN76">
        <v>0.29999130000000002</v>
      </c>
      <c r="NO76">
        <v>18.278459999999999</v>
      </c>
      <c r="NP76">
        <v>2.6561380000000001E-5</v>
      </c>
      <c r="NQ76">
        <v>1.8686069999999999E-2</v>
      </c>
      <c r="NR76">
        <v>0.29999130000000002</v>
      </c>
      <c r="NS76">
        <v>18.278459999999999</v>
      </c>
      <c r="NT76">
        <v>2.6561380000000001E-5</v>
      </c>
      <c r="NU76">
        <v>1.8686069999999999E-2</v>
      </c>
      <c r="NV76">
        <v>0.29999130000000002</v>
      </c>
      <c r="NW76">
        <v>18.278459999999999</v>
      </c>
      <c r="NX76">
        <v>2.6561380000000001E-5</v>
      </c>
      <c r="NY76">
        <v>1.8686069999999999E-2</v>
      </c>
      <c r="NZ76">
        <v>0.29999130000000002</v>
      </c>
      <c r="OA76">
        <v>18.278459999999999</v>
      </c>
      <c r="OB76">
        <v>2.6561380000000001E-5</v>
      </c>
      <c r="OC76">
        <v>1.8686069999999999E-2</v>
      </c>
      <c r="OD76">
        <v>0.29999130000000002</v>
      </c>
      <c r="OE76">
        <v>18.278459999999999</v>
      </c>
      <c r="OF76">
        <v>2.6561380000000001E-5</v>
      </c>
      <c r="OG76">
        <v>1.8686069999999999E-2</v>
      </c>
      <c r="OH76">
        <v>0.29999130000000002</v>
      </c>
      <c r="OI76">
        <v>18.278459999999999</v>
      </c>
      <c r="OJ76">
        <v>2.6561380000000001E-5</v>
      </c>
      <c r="OK76">
        <v>1.8686069999999999E-2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0.52456409999999998</v>
      </c>
      <c r="G77">
        <v>15.84586</v>
      </c>
      <c r="H77" s="1">
        <v>1.87876E-21</v>
      </c>
      <c r="I77" s="1">
        <v>9.7467870000000006E-19</v>
      </c>
      <c r="J77">
        <v>0.52284319999999995</v>
      </c>
      <c r="K77">
        <v>16.064250000000001</v>
      </c>
      <c r="L77" s="1">
        <v>2.271458E-8</v>
      </c>
      <c r="M77" s="1">
        <v>1.185455E-5</v>
      </c>
      <c r="N77">
        <v>0.52110540000000005</v>
      </c>
      <c r="O77">
        <v>16.34103</v>
      </c>
      <c r="P77" s="1">
        <v>0.95016069999999997</v>
      </c>
      <c r="Q77">
        <v>355.98230000000001</v>
      </c>
      <c r="R77">
        <v>0.51934250000000004</v>
      </c>
      <c r="S77">
        <v>16.77704</v>
      </c>
      <c r="T77">
        <v>73.052679999999995</v>
      </c>
      <c r="U77">
        <v>32410.63</v>
      </c>
      <c r="V77">
        <v>0.51754560000000005</v>
      </c>
      <c r="W77">
        <v>17.500779999999999</v>
      </c>
      <c r="X77">
        <v>157.30799999999999</v>
      </c>
      <c r="Y77">
        <v>82443.199999999997</v>
      </c>
      <c r="Z77">
        <v>0.51573880000000005</v>
      </c>
      <c r="AA77">
        <v>18.01192</v>
      </c>
      <c r="AB77">
        <v>55.363210000000002</v>
      </c>
      <c r="AC77">
        <v>33743.39</v>
      </c>
      <c r="AD77">
        <v>0.51393100000000003</v>
      </c>
      <c r="AE77">
        <v>18.083870000000001</v>
      </c>
      <c r="AF77">
        <v>7.0921060000000002</v>
      </c>
      <c r="AG77">
        <v>4973.902</v>
      </c>
      <c r="AH77">
        <v>0.51215310000000003</v>
      </c>
      <c r="AI77">
        <v>17.809740000000001</v>
      </c>
      <c r="AJ77">
        <v>0.61699420000000005</v>
      </c>
      <c r="AK77">
        <v>468.71069999999997</v>
      </c>
      <c r="AL77">
        <v>0.51034749999999995</v>
      </c>
      <c r="AM77">
        <v>17.160080000000001</v>
      </c>
      <c r="AN77">
        <v>0.1046662</v>
      </c>
      <c r="AO77">
        <v>67.3977</v>
      </c>
      <c r="AP77">
        <v>0.50840620000000003</v>
      </c>
      <c r="AQ77">
        <v>16.999389999999998</v>
      </c>
      <c r="AR77">
        <v>6.4488299999999998E-2</v>
      </c>
      <c r="AS77">
        <v>35.49192</v>
      </c>
      <c r="AT77">
        <v>0.50598500000000002</v>
      </c>
      <c r="AU77">
        <v>16.941770000000002</v>
      </c>
      <c r="AV77" s="1">
        <v>5.6070389999999998E-2</v>
      </c>
      <c r="AW77">
        <v>30.3432</v>
      </c>
      <c r="AX77">
        <v>0.50251829999999997</v>
      </c>
      <c r="AY77">
        <v>17.0001</v>
      </c>
      <c r="AZ77" s="1">
        <v>5.0638780000000001E-2</v>
      </c>
      <c r="BA77">
        <v>27.500920000000001</v>
      </c>
      <c r="BB77">
        <v>0.49801000000000001</v>
      </c>
      <c r="BC77">
        <v>17.425540000000002</v>
      </c>
      <c r="BD77" s="1">
        <v>4.8987000000000003E-2</v>
      </c>
      <c r="BE77">
        <v>26.607279999999999</v>
      </c>
      <c r="BF77">
        <v>0.49300719999999998</v>
      </c>
      <c r="BG77">
        <v>17.795259999999999</v>
      </c>
      <c r="BH77" s="1">
        <v>5.1762320000000001E-2</v>
      </c>
      <c r="BI77" s="1">
        <v>28.258389999999999</v>
      </c>
      <c r="BJ77">
        <v>0.48770370000000002</v>
      </c>
      <c r="BK77">
        <v>17.93018</v>
      </c>
      <c r="BL77" s="1">
        <v>5.3072769999999998E-2</v>
      </c>
      <c r="BM77" s="1">
        <v>29.435379999999999</v>
      </c>
      <c r="BN77">
        <v>0.48241230000000002</v>
      </c>
      <c r="BO77">
        <v>17.771129999999999</v>
      </c>
      <c r="BP77" s="1">
        <v>5.0904940000000003E-2</v>
      </c>
      <c r="BQ77" s="1">
        <v>28.704750000000001</v>
      </c>
      <c r="BR77">
        <v>0.47688059999999999</v>
      </c>
      <c r="BS77">
        <v>17.264859999999999</v>
      </c>
      <c r="BT77" s="1">
        <v>4.6658079999999998E-2</v>
      </c>
      <c r="BU77" s="1">
        <v>26.715489999999999</v>
      </c>
      <c r="BV77">
        <v>0.47106989999999999</v>
      </c>
      <c r="BW77">
        <v>16.723479999999999</v>
      </c>
      <c r="BX77" s="1">
        <v>4.1680689999999999E-2</v>
      </c>
      <c r="BY77" s="1">
        <v>24.212789999999998</v>
      </c>
      <c r="BZ77">
        <v>0.46505780000000002</v>
      </c>
      <c r="CA77">
        <v>16.520189999999999</v>
      </c>
      <c r="CB77" s="1">
        <v>3.6893090000000003E-2</v>
      </c>
      <c r="CC77" s="1">
        <v>21.72129</v>
      </c>
      <c r="CD77">
        <v>0.45905370000000001</v>
      </c>
      <c r="CE77">
        <v>16.353529999999999</v>
      </c>
      <c r="CF77" s="1">
        <v>3.2645479999999998E-2</v>
      </c>
      <c r="CG77" s="1">
        <v>19.479379999999999</v>
      </c>
      <c r="CH77">
        <v>0.45296320000000001</v>
      </c>
      <c r="CI77">
        <v>16.43524</v>
      </c>
      <c r="CJ77" s="1">
        <v>2.8783719999999999E-2</v>
      </c>
      <c r="CK77" s="1">
        <v>17.41441</v>
      </c>
      <c r="CL77">
        <v>0.44672479999999998</v>
      </c>
      <c r="CM77">
        <v>16.410229999999999</v>
      </c>
      <c r="CN77" s="1">
        <v>2.5360379999999998E-2</v>
      </c>
      <c r="CO77" s="1">
        <v>15.56208</v>
      </c>
      <c r="CP77">
        <v>0.44037989999999999</v>
      </c>
      <c r="CQ77">
        <v>16.3996</v>
      </c>
      <c r="CR77" s="1">
        <v>2.2267390000000001E-2</v>
      </c>
      <c r="CS77" s="1">
        <v>13.86727</v>
      </c>
      <c r="CT77">
        <v>0.4342877</v>
      </c>
      <c r="CU77">
        <v>16.28876</v>
      </c>
      <c r="CV77" s="1">
        <v>1.95573E-2</v>
      </c>
      <c r="CW77" s="1">
        <v>12.35139</v>
      </c>
      <c r="CX77">
        <v>0.42835479999999998</v>
      </c>
      <c r="CY77">
        <v>16.000990000000002</v>
      </c>
      <c r="CZ77" s="1">
        <v>1.7177439999999999E-2</v>
      </c>
      <c r="DA77" s="1">
        <v>10.999140000000001</v>
      </c>
      <c r="DB77">
        <v>0.42216749999999997</v>
      </c>
      <c r="DC77">
        <v>15.58568</v>
      </c>
      <c r="DD77" s="1">
        <v>1.50502E-2</v>
      </c>
      <c r="DE77" s="1">
        <v>9.7750050000000002</v>
      </c>
      <c r="DF77">
        <v>0.41588219999999998</v>
      </c>
      <c r="DG77">
        <v>15.362489999999999</v>
      </c>
      <c r="DH77" s="1">
        <v>1.316786E-2</v>
      </c>
      <c r="DI77" s="1">
        <v>8.6768579999999993</v>
      </c>
      <c r="DJ77">
        <v>0.40950540000000002</v>
      </c>
      <c r="DK77">
        <v>15.35446</v>
      </c>
      <c r="DL77" s="1">
        <v>1.156923E-2</v>
      </c>
      <c r="DM77" s="1">
        <v>7.7315860000000001</v>
      </c>
      <c r="DN77">
        <v>0.40308529999999998</v>
      </c>
      <c r="DO77">
        <v>15.686389999999999</v>
      </c>
      <c r="DP77" s="1">
        <v>1.018118E-2</v>
      </c>
      <c r="DQ77" s="1">
        <v>6.9071499999999997</v>
      </c>
      <c r="DR77">
        <v>0.39660390000000001</v>
      </c>
      <c r="DS77">
        <v>15.83892</v>
      </c>
      <c r="DT77" s="1">
        <v>8.9030979999999999E-3</v>
      </c>
      <c r="DU77" s="1">
        <v>6.1369809999999996</v>
      </c>
      <c r="DV77">
        <v>0.3903006</v>
      </c>
      <c r="DW77">
        <v>15.77692</v>
      </c>
      <c r="DX77" s="1">
        <v>7.7573520000000003E-3</v>
      </c>
      <c r="DY77" s="1">
        <v>5.4307850000000002</v>
      </c>
      <c r="DZ77">
        <v>0.38382470000000002</v>
      </c>
      <c r="EA77">
        <v>15.69605</v>
      </c>
      <c r="EB77" s="1">
        <v>6.7455019999999996E-3</v>
      </c>
      <c r="EC77" s="1">
        <v>4.7973189999999999</v>
      </c>
      <c r="ED77">
        <v>0.37731039999999999</v>
      </c>
      <c r="EE77">
        <v>15.60768</v>
      </c>
      <c r="EF77" s="1">
        <v>5.8690089999999997E-3</v>
      </c>
      <c r="EG77" s="1">
        <v>4.2417309999999997</v>
      </c>
      <c r="EH77">
        <v>0.37068980000000001</v>
      </c>
      <c r="EI77">
        <v>15.801069999999999</v>
      </c>
      <c r="EJ77" s="1">
        <v>5.0963739999999999E-3</v>
      </c>
      <c r="EK77" s="1">
        <v>3.7479809999999998</v>
      </c>
      <c r="EL77">
        <v>0.36411890000000002</v>
      </c>
      <c r="EM77">
        <v>16.054369999999999</v>
      </c>
      <c r="EN77" s="1">
        <v>4.4169930000000001E-3</v>
      </c>
      <c r="EO77" s="1">
        <v>3.3062420000000001</v>
      </c>
      <c r="EP77">
        <v>0.35788490000000001</v>
      </c>
      <c r="EQ77">
        <v>16.162469999999999</v>
      </c>
      <c r="ER77" s="1">
        <v>3.8344379999999999E-3</v>
      </c>
      <c r="ES77" s="1">
        <v>2.9182860000000002</v>
      </c>
      <c r="ET77">
        <v>0.35203020000000002</v>
      </c>
      <c r="EU77">
        <v>16.436330000000002</v>
      </c>
      <c r="EV77" s="1">
        <v>3.3330629999999998E-3</v>
      </c>
      <c r="EW77" s="1">
        <v>2.578201</v>
      </c>
      <c r="EX77">
        <v>0.34691830000000001</v>
      </c>
      <c r="EY77">
        <v>16.693000000000001</v>
      </c>
      <c r="EZ77" s="1">
        <v>2.8635679999999999E-3</v>
      </c>
      <c r="FA77" s="1">
        <v>2.2534450000000001</v>
      </c>
      <c r="FB77">
        <v>0.34196110000000002</v>
      </c>
      <c r="FC77">
        <v>16.657340000000001</v>
      </c>
      <c r="FD77" s="1">
        <v>2.3788910000000002E-3</v>
      </c>
      <c r="FE77" s="1">
        <v>1.9108050000000001</v>
      </c>
      <c r="FF77">
        <v>0.33714339999999998</v>
      </c>
      <c r="FG77">
        <v>16.53248</v>
      </c>
      <c r="FH77" s="1">
        <v>1.921889E-3</v>
      </c>
      <c r="FI77" s="1">
        <v>1.5714900000000001</v>
      </c>
      <c r="FJ77">
        <v>0.33238139999999999</v>
      </c>
      <c r="FK77">
        <v>16.244330000000001</v>
      </c>
      <c r="FL77" s="1">
        <v>1.556471E-3</v>
      </c>
      <c r="FM77" s="1">
        <v>1.2875449999999999</v>
      </c>
      <c r="FN77">
        <v>0.32741300000000001</v>
      </c>
      <c r="FO77">
        <v>16.306270000000001</v>
      </c>
      <c r="FP77" s="1">
        <v>1.2852429999999999E-3</v>
      </c>
      <c r="FQ77" s="1">
        <v>1.072751</v>
      </c>
      <c r="FR77">
        <v>0.32281939999999998</v>
      </c>
      <c r="FS77">
        <v>16.662749999999999</v>
      </c>
      <c r="FT77" s="1">
        <v>1.0865099999999999E-3</v>
      </c>
      <c r="FU77" s="1">
        <v>0.91350949999999997</v>
      </c>
      <c r="FV77">
        <v>0.31882070000000001</v>
      </c>
      <c r="FW77">
        <v>17.147130000000001</v>
      </c>
      <c r="FX77" s="1">
        <v>9.3829419999999996E-4</v>
      </c>
      <c r="FY77" s="1">
        <v>0.7936107</v>
      </c>
      <c r="FZ77">
        <v>0.31566630000000001</v>
      </c>
      <c r="GA77">
        <v>17.598320000000001</v>
      </c>
      <c r="GB77" s="1">
        <v>8.253243E-4</v>
      </c>
      <c r="GC77" s="1">
        <v>0.70099409999999995</v>
      </c>
      <c r="GD77">
        <v>0.3132549</v>
      </c>
      <c r="GE77">
        <v>17.653690000000001</v>
      </c>
      <c r="GF77" s="1">
        <v>7.2578590000000004E-4</v>
      </c>
      <c r="GG77" s="1">
        <v>0.62049370000000004</v>
      </c>
      <c r="GH77">
        <v>0.3114866</v>
      </c>
      <c r="GI77">
        <v>17.359860000000001</v>
      </c>
      <c r="GJ77" s="1">
        <v>6.06917E-4</v>
      </c>
      <c r="GK77" s="1">
        <v>0.52650209999999997</v>
      </c>
      <c r="GL77">
        <v>0.3101739</v>
      </c>
      <c r="GM77">
        <v>17.12171</v>
      </c>
      <c r="GN77" s="1">
        <v>4.7192080000000002E-4</v>
      </c>
      <c r="GO77" s="1">
        <v>0.41605540000000002</v>
      </c>
      <c r="GP77">
        <v>0.30915330000000002</v>
      </c>
      <c r="GQ77">
        <v>16.905349999999999</v>
      </c>
      <c r="GR77" s="1">
        <v>3.5383080000000002E-4</v>
      </c>
      <c r="GS77" s="1">
        <v>0.31418590000000002</v>
      </c>
      <c r="GT77">
        <v>0.30832609999999999</v>
      </c>
      <c r="GU77">
        <v>17.13306</v>
      </c>
      <c r="GV77" s="1">
        <v>2.7072430000000001E-4</v>
      </c>
      <c r="GW77" s="1">
        <v>0.23910490000000001</v>
      </c>
      <c r="GX77">
        <v>0.307645</v>
      </c>
      <c r="GY77">
        <v>17.475190000000001</v>
      </c>
      <c r="GZ77" s="1">
        <v>2.1854209999999999E-4</v>
      </c>
      <c r="HA77" s="1">
        <v>0.19067580000000001</v>
      </c>
      <c r="HB77">
        <v>0.3071354</v>
      </c>
      <c r="HC77">
        <v>17.76088</v>
      </c>
      <c r="HD77" s="1">
        <v>1.865883E-4</v>
      </c>
      <c r="HE77" s="1">
        <v>0.16072500000000001</v>
      </c>
      <c r="HF77">
        <v>0.30674630000000003</v>
      </c>
      <c r="HG77">
        <v>17.865539999999999</v>
      </c>
      <c r="HH77" s="1">
        <v>1.6601020000000001E-4</v>
      </c>
      <c r="HI77" s="1">
        <v>0.14157339999999999</v>
      </c>
      <c r="HJ77">
        <v>0.30649769999999998</v>
      </c>
      <c r="HK77">
        <v>17.674600000000002</v>
      </c>
      <c r="HL77" s="1">
        <v>1.5085629999999999E-4</v>
      </c>
      <c r="HM77" s="1">
        <v>0.1278627</v>
      </c>
      <c r="HN77">
        <v>0.30634</v>
      </c>
      <c r="HO77">
        <v>17.230440000000002</v>
      </c>
      <c r="HP77" s="1">
        <v>1.3655660000000001E-4</v>
      </c>
      <c r="HQ77" s="1">
        <v>0.11557920000000001</v>
      </c>
      <c r="HR77">
        <v>0.30624020000000002</v>
      </c>
      <c r="HS77">
        <v>16.922509999999999</v>
      </c>
      <c r="HT77" s="1">
        <v>1.2199819999999999E-4</v>
      </c>
      <c r="HU77" s="1">
        <v>0.1031841</v>
      </c>
      <c r="HV77">
        <v>0.30618800000000002</v>
      </c>
      <c r="HW77">
        <v>16.67633</v>
      </c>
      <c r="HX77" s="1">
        <v>1.090547E-4</v>
      </c>
      <c r="HY77" s="1">
        <v>9.188934E-2</v>
      </c>
      <c r="HZ77">
        <v>0.30617060000000001</v>
      </c>
      <c r="IA77">
        <v>16.770140000000001</v>
      </c>
      <c r="IB77">
        <v>9.8954729999999998E-5</v>
      </c>
      <c r="IC77" s="1">
        <v>8.2864649999999998E-2</v>
      </c>
      <c r="ID77">
        <v>0.30622460000000001</v>
      </c>
      <c r="IE77">
        <v>16.511240000000001</v>
      </c>
      <c r="IF77">
        <v>9.1426899999999997E-5</v>
      </c>
      <c r="IG77" s="1">
        <v>7.6058920000000002E-2</v>
      </c>
      <c r="IH77">
        <v>0.30641449999999998</v>
      </c>
      <c r="II77">
        <v>16.327349999999999</v>
      </c>
      <c r="IJ77">
        <v>8.5633549999999996E-5</v>
      </c>
      <c r="IK77" s="1">
        <v>7.083151E-2</v>
      </c>
      <c r="IL77">
        <v>0.30679640000000002</v>
      </c>
      <c r="IM77">
        <v>16.16818</v>
      </c>
      <c r="IN77">
        <v>8.0864010000000004E-5</v>
      </c>
      <c r="IO77" s="1">
        <v>6.6546679999999997E-2</v>
      </c>
      <c r="IP77">
        <v>0.3073361</v>
      </c>
      <c r="IQ77">
        <v>15.90142</v>
      </c>
      <c r="IR77">
        <v>7.5910080000000002E-5</v>
      </c>
      <c r="IS77" s="1">
        <v>6.2342580000000002E-2</v>
      </c>
      <c r="IT77">
        <v>0.3080002</v>
      </c>
      <c r="IU77">
        <v>15.66644</v>
      </c>
      <c r="IV77">
        <v>6.8762489999999997E-5</v>
      </c>
      <c r="IW77" s="1">
        <v>5.6680660000000001E-2</v>
      </c>
      <c r="IX77">
        <v>0.30875730000000001</v>
      </c>
      <c r="IY77">
        <v>15.515919999999999</v>
      </c>
      <c r="IZ77">
        <v>5.9534789999999997E-5</v>
      </c>
      <c r="JA77">
        <v>4.9282390000000002E-2</v>
      </c>
      <c r="JB77">
        <v>0.3095659</v>
      </c>
      <c r="JC77">
        <v>15.416449999999999</v>
      </c>
      <c r="JD77">
        <v>5.0887149999999999E-5</v>
      </c>
      <c r="JE77">
        <v>4.2012239999999999E-2</v>
      </c>
      <c r="JF77">
        <v>0.31039549999999999</v>
      </c>
      <c r="JG77">
        <v>15.886659999999999</v>
      </c>
      <c r="JH77">
        <v>4.4539029999999997E-5</v>
      </c>
      <c r="JI77">
        <v>3.643387E-2</v>
      </c>
      <c r="JJ77">
        <v>0.31115890000000002</v>
      </c>
      <c r="JK77">
        <v>16.712569999999999</v>
      </c>
      <c r="JL77">
        <v>4.0406120000000001E-5</v>
      </c>
      <c r="JM77">
        <v>3.269942E-2</v>
      </c>
      <c r="JN77">
        <v>0.31174249999999998</v>
      </c>
      <c r="JO77">
        <v>17.609690000000001</v>
      </c>
      <c r="JP77">
        <v>3.768176E-5</v>
      </c>
      <c r="JQ77">
        <v>3.024379E-2</v>
      </c>
      <c r="JR77">
        <v>0.31211169999999999</v>
      </c>
      <c r="JS77">
        <v>18.355519999999999</v>
      </c>
      <c r="JT77">
        <v>3.5784480000000001E-5</v>
      </c>
      <c r="JU77">
        <v>2.8549709999999999E-2</v>
      </c>
      <c r="JV77">
        <v>0.3122645</v>
      </c>
      <c r="JW77">
        <v>18.638570000000001</v>
      </c>
      <c r="JX77">
        <v>3.5227649999999998E-5</v>
      </c>
      <c r="JY77">
        <v>2.7815349999999999E-2</v>
      </c>
      <c r="JZ77">
        <v>0.31225740000000002</v>
      </c>
      <c r="KA77">
        <v>18.524750000000001</v>
      </c>
      <c r="KB77">
        <v>3.7435940000000001E-5</v>
      </c>
      <c r="KC77">
        <v>2.9118069999999999E-2</v>
      </c>
      <c r="KD77">
        <v>0.31212760000000001</v>
      </c>
      <c r="KE77">
        <v>18.40814</v>
      </c>
      <c r="KF77">
        <v>4.2007379999999999E-5</v>
      </c>
      <c r="KG77">
        <v>3.243621E-2</v>
      </c>
      <c r="KH77">
        <v>0.31194070000000002</v>
      </c>
      <c r="KI77">
        <v>18.221209999999999</v>
      </c>
      <c r="KJ77">
        <v>4.6251339999999998E-5</v>
      </c>
      <c r="KK77">
        <v>3.588363E-2</v>
      </c>
      <c r="KL77">
        <v>0.31171650000000001</v>
      </c>
      <c r="KM77">
        <v>18.174309999999998</v>
      </c>
      <c r="KN77">
        <v>4.8533979999999998E-5</v>
      </c>
      <c r="KO77">
        <v>3.7991570000000002E-2</v>
      </c>
      <c r="KP77">
        <v>0.31147550000000002</v>
      </c>
      <c r="KQ77">
        <v>18.06128</v>
      </c>
      <c r="KR77">
        <v>4.8928550000000001E-5</v>
      </c>
      <c r="KS77">
        <v>3.8594280000000002E-2</v>
      </c>
      <c r="KT77">
        <v>0.31126579999999998</v>
      </c>
      <c r="KU77">
        <v>17.56973</v>
      </c>
      <c r="KV77">
        <v>4.8140350000000001E-5</v>
      </c>
      <c r="KW77">
        <v>3.8161269999999997E-2</v>
      </c>
      <c r="KX77">
        <v>0.31110330000000003</v>
      </c>
      <c r="KY77">
        <v>17.014389999999999</v>
      </c>
      <c r="KZ77">
        <v>4.671187E-5</v>
      </c>
      <c r="LA77">
        <v>3.7145530000000003E-2</v>
      </c>
      <c r="LB77">
        <v>0.31100179999999999</v>
      </c>
      <c r="LC77">
        <v>16.337810000000001</v>
      </c>
      <c r="LD77">
        <v>4.4849730000000001E-5</v>
      </c>
      <c r="LE77">
        <v>3.576352E-2</v>
      </c>
      <c r="LF77">
        <v>0.31092330000000001</v>
      </c>
      <c r="LG77">
        <v>15.88166</v>
      </c>
      <c r="LH77">
        <v>4.2458520000000002E-5</v>
      </c>
      <c r="LI77">
        <v>3.3972849999999999E-2</v>
      </c>
      <c r="LJ77">
        <v>0.31089040000000001</v>
      </c>
      <c r="LK77">
        <v>15.65634</v>
      </c>
      <c r="LL77">
        <v>3.9699710000000003E-5</v>
      </c>
      <c r="LM77">
        <v>3.1849089999999997E-2</v>
      </c>
      <c r="LN77">
        <v>0.31085429999999997</v>
      </c>
      <c r="LO77">
        <v>15.575939999999999</v>
      </c>
      <c r="LP77">
        <v>3.708508E-5</v>
      </c>
      <c r="LQ77">
        <v>2.9761300000000001E-2</v>
      </c>
      <c r="LR77">
        <v>0.31085109999999999</v>
      </c>
      <c r="LS77">
        <v>15.90746</v>
      </c>
      <c r="LT77">
        <v>3.4907750000000001E-5</v>
      </c>
      <c r="LU77">
        <v>2.7984080000000001E-2</v>
      </c>
      <c r="LV77">
        <v>0.31081110000000001</v>
      </c>
      <c r="LW77">
        <v>16.457190000000001</v>
      </c>
      <c r="LX77">
        <v>3.3131840000000003E-5</v>
      </c>
      <c r="LY77">
        <v>2.653471E-2</v>
      </c>
      <c r="LZ77">
        <v>0.31073729999999999</v>
      </c>
      <c r="MA77">
        <v>17.239000000000001</v>
      </c>
      <c r="MB77">
        <v>3.1641560000000003E-5</v>
      </c>
      <c r="MC77">
        <v>2.5327450000000001E-2</v>
      </c>
      <c r="MD77">
        <v>0.31060900000000002</v>
      </c>
      <c r="ME77">
        <v>18.051950000000001</v>
      </c>
      <c r="MF77">
        <v>3.0342080000000001E-5</v>
      </c>
      <c r="MG77">
        <v>2.428495E-2</v>
      </c>
      <c r="MH77">
        <v>0.31043789999999999</v>
      </c>
      <c r="MI77">
        <v>18.633990000000001</v>
      </c>
      <c r="MJ77">
        <v>2.9278550000000001E-5</v>
      </c>
      <c r="MK77">
        <v>2.341903E-2</v>
      </c>
      <c r="ML77">
        <v>0.31020120000000001</v>
      </c>
      <c r="MM77">
        <v>18.70064</v>
      </c>
      <c r="MN77">
        <v>2.8620930000000001E-5</v>
      </c>
      <c r="MO77">
        <v>2.2855219999999999E-2</v>
      </c>
      <c r="MP77">
        <v>0.30995830000000002</v>
      </c>
      <c r="MQ77">
        <v>18.633790000000001</v>
      </c>
      <c r="MR77">
        <v>2.829802E-5</v>
      </c>
      <c r="MS77">
        <v>2.257816E-2</v>
      </c>
      <c r="MT77">
        <v>0.30968950000000001</v>
      </c>
      <c r="MU77">
        <v>18.46358</v>
      </c>
      <c r="MV77">
        <v>2.7987280000000001E-5</v>
      </c>
      <c r="MW77">
        <v>2.2354889999999999E-2</v>
      </c>
      <c r="MX77">
        <v>0.30940420000000002</v>
      </c>
      <c r="MY77">
        <v>18.386569999999999</v>
      </c>
      <c r="MZ77">
        <v>2.7475930000000001E-5</v>
      </c>
      <c r="NA77">
        <v>2.1999169999999998E-2</v>
      </c>
      <c r="NB77">
        <v>0.30911919999999998</v>
      </c>
      <c r="NC77">
        <v>18.407920000000001</v>
      </c>
      <c r="ND77">
        <v>2.6754339999999998E-5</v>
      </c>
      <c r="NE77">
        <v>2.1472999999999999E-2</v>
      </c>
      <c r="NF77">
        <v>0.30911919999999998</v>
      </c>
      <c r="NG77">
        <v>18.407920000000001</v>
      </c>
      <c r="NH77">
        <v>2.6754339999999998E-5</v>
      </c>
      <c r="NI77">
        <v>2.1472999999999999E-2</v>
      </c>
      <c r="NJ77">
        <v>0.30911919999999998</v>
      </c>
      <c r="NK77">
        <v>18.407920000000001</v>
      </c>
      <c r="NL77">
        <v>2.6754339999999998E-5</v>
      </c>
      <c r="NM77">
        <v>2.1472999999999999E-2</v>
      </c>
      <c r="NN77">
        <v>0.30911919999999998</v>
      </c>
      <c r="NO77">
        <v>18.407920000000001</v>
      </c>
      <c r="NP77">
        <v>2.6754339999999998E-5</v>
      </c>
      <c r="NQ77">
        <v>2.1472999999999999E-2</v>
      </c>
      <c r="NR77">
        <v>0.30911919999999998</v>
      </c>
      <c r="NS77">
        <v>18.407920000000001</v>
      </c>
      <c r="NT77">
        <v>2.6754339999999998E-5</v>
      </c>
      <c r="NU77">
        <v>2.1472999999999999E-2</v>
      </c>
      <c r="NV77">
        <v>0.30911919999999998</v>
      </c>
      <c r="NW77">
        <v>18.407920000000001</v>
      </c>
      <c r="NX77">
        <v>2.6754339999999998E-5</v>
      </c>
      <c r="NY77">
        <v>2.1472999999999999E-2</v>
      </c>
      <c r="NZ77">
        <v>0.30911919999999998</v>
      </c>
      <c r="OA77">
        <v>18.407920000000001</v>
      </c>
      <c r="OB77">
        <v>2.6754339999999998E-5</v>
      </c>
      <c r="OC77">
        <v>2.1472999999999999E-2</v>
      </c>
      <c r="OD77">
        <v>0.30911919999999998</v>
      </c>
      <c r="OE77">
        <v>18.407920000000001</v>
      </c>
      <c r="OF77">
        <v>2.6754339999999998E-5</v>
      </c>
      <c r="OG77">
        <v>2.1472999999999999E-2</v>
      </c>
      <c r="OH77">
        <v>0.30911919999999998</v>
      </c>
      <c r="OI77">
        <v>18.407920000000001</v>
      </c>
      <c r="OJ77">
        <v>2.6754339999999998E-5</v>
      </c>
      <c r="OK77">
        <v>2.1472999999999999E-2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0.40634619999999999</v>
      </c>
      <c r="G78">
        <v>15.90155</v>
      </c>
      <c r="H78" s="1">
        <v>2.7410410000000002E-22</v>
      </c>
      <c r="I78" s="1">
        <v>1.7505400000000001E-19</v>
      </c>
      <c r="J78">
        <v>0.40477970000000002</v>
      </c>
      <c r="K78">
        <v>16.077000000000002</v>
      </c>
      <c r="L78" s="1">
        <v>3.7762059999999997E-9</v>
      </c>
      <c r="M78" s="1">
        <v>2.4263399999999998E-6</v>
      </c>
      <c r="N78">
        <v>0.40320539999999999</v>
      </c>
      <c r="O78">
        <v>16.356470000000002</v>
      </c>
      <c r="P78">
        <v>0.39610980000000001</v>
      </c>
      <c r="Q78">
        <v>176.97909999999999</v>
      </c>
      <c r="R78">
        <v>0.40161980000000003</v>
      </c>
      <c r="S78">
        <v>16.74661</v>
      </c>
      <c r="T78">
        <v>51.948300000000003</v>
      </c>
      <c r="U78">
        <v>27288.47</v>
      </c>
      <c r="V78">
        <v>0.40001179999999997</v>
      </c>
      <c r="W78">
        <v>17.437860000000001</v>
      </c>
      <c r="X78">
        <v>157.3749</v>
      </c>
      <c r="Y78">
        <v>98724.88</v>
      </c>
      <c r="Z78">
        <v>0.39840179999999997</v>
      </c>
      <c r="AA78">
        <v>17.956240000000001</v>
      </c>
      <c r="AB78">
        <v>72.597809999999996</v>
      </c>
      <c r="AC78">
        <v>53431.89</v>
      </c>
      <c r="AD78">
        <v>0.39679170000000002</v>
      </c>
      <c r="AE78">
        <v>18.062889999999999</v>
      </c>
      <c r="AF78">
        <v>11.82582</v>
      </c>
      <c r="AG78">
        <v>9915.3289999999997</v>
      </c>
      <c r="AH78">
        <v>0.39519789999999999</v>
      </c>
      <c r="AI78">
        <v>17.871729999999999</v>
      </c>
      <c r="AJ78">
        <v>1.1784129999999999</v>
      </c>
      <c r="AK78">
        <v>1067.2750000000001</v>
      </c>
      <c r="AL78">
        <v>0.39358209999999999</v>
      </c>
      <c r="AM78">
        <v>17.273820000000001</v>
      </c>
      <c r="AN78">
        <v>0.1519829</v>
      </c>
      <c r="AO78">
        <v>126.1562</v>
      </c>
      <c r="AP78">
        <v>0.39186179999999998</v>
      </c>
      <c r="AQ78">
        <v>17.07921</v>
      </c>
      <c r="AR78">
        <v>6.8933850000000005E-2</v>
      </c>
      <c r="AS78">
        <v>47.637650000000001</v>
      </c>
      <c r="AT78">
        <v>0.3897641</v>
      </c>
      <c r="AU78">
        <v>17.021249999999998</v>
      </c>
      <c r="AV78" s="1">
        <v>5.729683E-2</v>
      </c>
      <c r="AW78">
        <v>38.311070000000001</v>
      </c>
      <c r="AX78">
        <v>0.3868414</v>
      </c>
      <c r="AY78">
        <v>17.039090000000002</v>
      </c>
      <c r="AZ78" s="1">
        <v>5.1412319999999997E-2</v>
      </c>
      <c r="BA78">
        <v>34.458770000000001</v>
      </c>
      <c r="BB78">
        <v>0.3830173</v>
      </c>
      <c r="BC78">
        <v>17.391839999999998</v>
      </c>
      <c r="BD78" s="1">
        <v>4.8919770000000001E-2</v>
      </c>
      <c r="BE78">
        <v>32.800460000000001</v>
      </c>
      <c r="BF78">
        <v>0.37873410000000002</v>
      </c>
      <c r="BG78">
        <v>17.75001</v>
      </c>
      <c r="BH78" s="1">
        <v>5.1130540000000002E-2</v>
      </c>
      <c r="BI78" s="1">
        <v>34.382339999999999</v>
      </c>
      <c r="BJ78">
        <v>0.3741989</v>
      </c>
      <c r="BK78">
        <v>17.899979999999999</v>
      </c>
      <c r="BL78" s="1">
        <v>5.2922230000000001E-2</v>
      </c>
      <c r="BM78" s="1">
        <v>36.139270000000003</v>
      </c>
      <c r="BN78">
        <v>0.3696488</v>
      </c>
      <c r="BO78">
        <v>17.815909999999999</v>
      </c>
      <c r="BP78" s="1">
        <v>5.1328119999999998E-2</v>
      </c>
      <c r="BQ78" s="1">
        <v>35.68018</v>
      </c>
      <c r="BR78">
        <v>0.36488589999999999</v>
      </c>
      <c r="BS78">
        <v>17.37153</v>
      </c>
      <c r="BT78" s="1">
        <v>4.7382479999999998E-2</v>
      </c>
      <c r="BU78" s="1">
        <v>33.484699999999997</v>
      </c>
      <c r="BV78">
        <v>0.35992679999999999</v>
      </c>
      <c r="BW78">
        <v>16.84507</v>
      </c>
      <c r="BX78" s="1">
        <v>4.2499830000000002E-2</v>
      </c>
      <c r="BY78" s="1">
        <v>30.49945</v>
      </c>
      <c r="BZ78">
        <v>0.35482720000000001</v>
      </c>
      <c r="CA78">
        <v>16.610279999999999</v>
      </c>
      <c r="CB78" s="1">
        <v>3.765864E-2</v>
      </c>
      <c r="CC78" s="1">
        <v>27.4099</v>
      </c>
      <c r="CD78">
        <v>0.34972209999999998</v>
      </c>
      <c r="CE78">
        <v>16.42277</v>
      </c>
      <c r="CF78" s="1">
        <v>3.3339050000000002E-2</v>
      </c>
      <c r="CG78" s="1">
        <v>24.600059999999999</v>
      </c>
      <c r="CH78">
        <v>0.34456019999999998</v>
      </c>
      <c r="CI78">
        <v>16.443739999999998</v>
      </c>
      <c r="CJ78" s="1">
        <v>2.941415E-2</v>
      </c>
      <c r="CK78" s="1">
        <v>22.01735</v>
      </c>
      <c r="CL78">
        <v>0.3392926</v>
      </c>
      <c r="CM78">
        <v>16.411169999999998</v>
      </c>
      <c r="CN78" s="1">
        <v>2.5926270000000001E-2</v>
      </c>
      <c r="CO78" s="1">
        <v>19.690840000000001</v>
      </c>
      <c r="CP78">
        <v>0.33394970000000002</v>
      </c>
      <c r="CQ78">
        <v>16.393660000000001</v>
      </c>
      <c r="CR78" s="1">
        <v>2.27832E-2</v>
      </c>
      <c r="CS78" s="1">
        <v>17.56879</v>
      </c>
      <c r="CT78">
        <v>0.32876889999999998</v>
      </c>
      <c r="CU78">
        <v>16.301490000000001</v>
      </c>
      <c r="CV78" s="1">
        <v>2.0014859999999999E-2</v>
      </c>
      <c r="CW78" s="1">
        <v>15.65762</v>
      </c>
      <c r="CX78">
        <v>0.32372719999999999</v>
      </c>
      <c r="CY78">
        <v>16.05367</v>
      </c>
      <c r="CZ78" s="1">
        <v>1.759082E-2</v>
      </c>
      <c r="DA78" s="1">
        <v>13.95595</v>
      </c>
      <c r="DB78">
        <v>0.31851249999999998</v>
      </c>
      <c r="DC78">
        <v>15.67881</v>
      </c>
      <c r="DD78" s="1">
        <v>1.542461E-2</v>
      </c>
      <c r="DE78" s="1">
        <v>12.41709</v>
      </c>
      <c r="DF78">
        <v>0.31323200000000001</v>
      </c>
      <c r="DG78">
        <v>15.44867</v>
      </c>
      <c r="DH78" s="1">
        <v>1.350262E-2</v>
      </c>
      <c r="DI78" s="1">
        <v>11.032360000000001</v>
      </c>
      <c r="DJ78">
        <v>0.30789499999999997</v>
      </c>
      <c r="DK78">
        <v>15.39551</v>
      </c>
      <c r="DL78" s="1">
        <v>1.1854129999999999E-2</v>
      </c>
      <c r="DM78" s="1">
        <v>9.8256130000000006</v>
      </c>
      <c r="DN78">
        <v>0.30254629999999999</v>
      </c>
      <c r="DO78">
        <v>15.658899999999999</v>
      </c>
      <c r="DP78" s="1">
        <v>1.043813E-2</v>
      </c>
      <c r="DQ78" s="1">
        <v>8.7836359999999996</v>
      </c>
      <c r="DR78">
        <v>0.29714889999999999</v>
      </c>
      <c r="DS78">
        <v>15.815329999999999</v>
      </c>
      <c r="DT78" s="1">
        <v>9.1441939999999996E-3</v>
      </c>
      <c r="DU78" s="1">
        <v>7.8216549999999998</v>
      </c>
      <c r="DV78">
        <v>0.29189690000000001</v>
      </c>
      <c r="DW78">
        <v>15.77149</v>
      </c>
      <c r="DX78" s="1">
        <v>7.9778620000000005E-3</v>
      </c>
      <c r="DY78" s="1">
        <v>6.9336099999999998</v>
      </c>
      <c r="DZ78">
        <v>0.28651409999999999</v>
      </c>
      <c r="EA78">
        <v>15.69652</v>
      </c>
      <c r="EB78" s="1">
        <v>6.9414569999999998E-3</v>
      </c>
      <c r="EC78" s="1">
        <v>6.1314359999999999</v>
      </c>
      <c r="ED78">
        <v>0.28113320000000003</v>
      </c>
      <c r="EE78">
        <v>15.616529999999999</v>
      </c>
      <c r="EF78" s="1">
        <v>6.0429749999999999E-3</v>
      </c>
      <c r="EG78" s="1">
        <v>5.425211</v>
      </c>
      <c r="EH78">
        <v>0.27580969999999999</v>
      </c>
      <c r="EI78">
        <v>15.803890000000001</v>
      </c>
      <c r="EJ78" s="1">
        <v>5.2576510000000003E-3</v>
      </c>
      <c r="EK78" s="1">
        <v>4.7985150000000001</v>
      </c>
      <c r="EL78">
        <v>0.2705379</v>
      </c>
      <c r="EM78">
        <v>16.070630000000001</v>
      </c>
      <c r="EN78" s="1">
        <v>4.5662649999999999E-3</v>
      </c>
      <c r="EO78" s="1">
        <v>4.2379170000000004</v>
      </c>
      <c r="EP78">
        <v>0.26552510000000001</v>
      </c>
      <c r="EQ78">
        <v>16.1981</v>
      </c>
      <c r="ER78" s="1">
        <v>3.9695099999999999E-3</v>
      </c>
      <c r="ES78" s="1">
        <v>3.742632</v>
      </c>
      <c r="ET78">
        <v>0.26081280000000001</v>
      </c>
      <c r="EU78">
        <v>16.439109999999999</v>
      </c>
      <c r="EV78" s="1">
        <v>3.4577750000000002E-3</v>
      </c>
      <c r="EW78" s="1">
        <v>3.3096990000000002</v>
      </c>
      <c r="EX78">
        <v>0.25668639999999998</v>
      </c>
      <c r="EY78">
        <v>16.660520000000002</v>
      </c>
      <c r="EZ78" s="1">
        <v>2.9922859999999998E-3</v>
      </c>
      <c r="FA78" s="1">
        <v>2.9076390000000001</v>
      </c>
      <c r="FB78">
        <v>0.25270700000000001</v>
      </c>
      <c r="FC78">
        <v>16.63618</v>
      </c>
      <c r="FD78" s="1">
        <v>2.5197010000000001E-3</v>
      </c>
      <c r="FE78" s="1">
        <v>2.4918840000000002</v>
      </c>
      <c r="FF78">
        <v>0.2488406</v>
      </c>
      <c r="FG78">
        <v>16.53463</v>
      </c>
      <c r="FH78" s="1">
        <v>2.0558519999999999E-3</v>
      </c>
      <c r="FI78" s="1">
        <v>2.0683280000000002</v>
      </c>
      <c r="FJ78">
        <v>0.2450406</v>
      </c>
      <c r="FK78">
        <v>16.316320000000001</v>
      </c>
      <c r="FL78" s="1">
        <v>1.6640139999999999E-3</v>
      </c>
      <c r="FM78" s="1">
        <v>1.696221</v>
      </c>
      <c r="FN78">
        <v>0.24129729999999999</v>
      </c>
      <c r="FO78">
        <v>16.366240000000001</v>
      </c>
      <c r="FP78" s="1">
        <v>1.3656250000000001E-3</v>
      </c>
      <c r="FQ78" s="1">
        <v>1.4061110000000001</v>
      </c>
      <c r="FR78">
        <v>0.2379349</v>
      </c>
      <c r="FS78">
        <v>16.68806</v>
      </c>
      <c r="FT78" s="1">
        <v>1.1461749999999999E-3</v>
      </c>
      <c r="FU78" s="1">
        <v>1.189316</v>
      </c>
      <c r="FV78">
        <v>0.23497270000000001</v>
      </c>
      <c r="FW78">
        <v>17.148990000000001</v>
      </c>
      <c r="FX78" s="1">
        <v>9.8346619999999997E-4</v>
      </c>
      <c r="FY78" s="1">
        <v>1.0268790000000001</v>
      </c>
      <c r="FZ78">
        <v>0.2326058</v>
      </c>
      <c r="GA78">
        <v>17.600470000000001</v>
      </c>
      <c r="GB78" s="1">
        <v>8.606083E-4</v>
      </c>
      <c r="GC78" s="1">
        <v>0.90253079999999997</v>
      </c>
      <c r="GD78">
        <v>0.23077729999999999</v>
      </c>
      <c r="GE78">
        <v>17.68036</v>
      </c>
      <c r="GF78" s="1">
        <v>7.5942369999999998E-4</v>
      </c>
      <c r="GG78" s="1">
        <v>0.79998740000000002</v>
      </c>
      <c r="GH78">
        <v>0.2294331</v>
      </c>
      <c r="GI78">
        <v>17.40662</v>
      </c>
      <c r="GJ78" s="1">
        <v>6.4840199999999996E-4</v>
      </c>
      <c r="GK78" s="1">
        <v>0.68985110000000005</v>
      </c>
      <c r="GL78">
        <v>0.22842090000000001</v>
      </c>
      <c r="GM78">
        <v>17.150639999999999</v>
      </c>
      <c r="GN78" s="1">
        <v>5.1756909999999998E-4</v>
      </c>
      <c r="GO78" s="1">
        <v>0.55782849999999995</v>
      </c>
      <c r="GP78">
        <v>0.22764390000000001</v>
      </c>
      <c r="GQ78">
        <v>16.958259999999999</v>
      </c>
      <c r="GR78" s="1">
        <v>3.9290910000000002E-4</v>
      </c>
      <c r="GS78" s="1">
        <v>0.42681049999999998</v>
      </c>
      <c r="GT78">
        <v>0.22701740000000001</v>
      </c>
      <c r="GU78">
        <v>17.16517</v>
      </c>
      <c r="GV78" s="1">
        <v>2.9828260000000002E-4</v>
      </c>
      <c r="GW78" s="1">
        <v>0.32342929999999998</v>
      </c>
      <c r="GX78">
        <v>0.22650390000000001</v>
      </c>
      <c r="GY78">
        <v>17.524270000000001</v>
      </c>
      <c r="GZ78" s="1">
        <v>2.360684E-4</v>
      </c>
      <c r="HA78" s="1">
        <v>0.2537759</v>
      </c>
      <c r="HB78">
        <v>0.22611229999999999</v>
      </c>
      <c r="HC78">
        <v>17.831040000000002</v>
      </c>
      <c r="HD78" s="1">
        <v>1.9752149999999999E-4</v>
      </c>
      <c r="HE78" s="1">
        <v>0.21009349999999999</v>
      </c>
      <c r="HF78">
        <v>0.22581899999999999</v>
      </c>
      <c r="HG78">
        <v>17.96264</v>
      </c>
      <c r="HH78" s="1">
        <v>1.731863E-4</v>
      </c>
      <c r="HI78" s="1">
        <v>0.18253630000000001</v>
      </c>
      <c r="HJ78">
        <v>0.22563150000000001</v>
      </c>
      <c r="HK78">
        <v>17.770430000000001</v>
      </c>
      <c r="HL78" s="1">
        <v>1.563178E-4</v>
      </c>
      <c r="HM78" s="1">
        <v>0.1636928</v>
      </c>
      <c r="HN78">
        <v>0.2255006</v>
      </c>
      <c r="HO78">
        <v>17.316600000000001</v>
      </c>
      <c r="HP78" s="1">
        <v>1.417716E-4</v>
      </c>
      <c r="HQ78" s="1">
        <v>0.14806939999999999</v>
      </c>
      <c r="HR78">
        <v>0.22541849999999999</v>
      </c>
      <c r="HS78">
        <v>16.966100000000001</v>
      </c>
      <c r="HT78" s="1">
        <v>1.2717410000000001E-4</v>
      </c>
      <c r="HU78" s="1">
        <v>0.13267689999999999</v>
      </c>
      <c r="HV78">
        <v>0.22538040000000001</v>
      </c>
      <c r="HW78">
        <v>16.735440000000001</v>
      </c>
      <c r="HX78" s="1">
        <v>1.1357399999999999E-4</v>
      </c>
      <c r="HY78" s="1">
        <v>0.11814239999999999</v>
      </c>
      <c r="HZ78">
        <v>0.22535910000000001</v>
      </c>
      <c r="IA78">
        <v>16.81701</v>
      </c>
      <c r="IB78">
        <v>1.0248850000000001E-4</v>
      </c>
      <c r="IC78" s="1">
        <v>0.1060719</v>
      </c>
      <c r="ID78">
        <v>0.2253976</v>
      </c>
      <c r="IE78">
        <v>16.643940000000001</v>
      </c>
      <c r="IF78">
        <v>9.4103679999999997E-5</v>
      </c>
      <c r="IG78" s="1">
        <v>9.6824579999999993E-2</v>
      </c>
      <c r="IH78">
        <v>0.22552900000000001</v>
      </c>
      <c r="II78">
        <v>16.488669999999999</v>
      </c>
      <c r="IJ78">
        <v>8.7731340000000001E-5</v>
      </c>
      <c r="IK78" s="1">
        <v>8.9780299999999993E-2</v>
      </c>
      <c r="IL78">
        <v>0.22579560000000001</v>
      </c>
      <c r="IM78">
        <v>16.323730000000001</v>
      </c>
      <c r="IN78">
        <v>8.2642040000000002E-5</v>
      </c>
      <c r="IO78" s="1">
        <v>8.4143889999999999E-2</v>
      </c>
      <c r="IP78">
        <v>0.2261812</v>
      </c>
      <c r="IQ78">
        <v>16.00704</v>
      </c>
      <c r="IR78">
        <v>7.7844819999999998E-5</v>
      </c>
      <c r="IS78" s="1">
        <v>7.8994159999999994E-2</v>
      </c>
      <c r="IT78">
        <v>0.22665389999999999</v>
      </c>
      <c r="IU78">
        <v>15.707179999999999</v>
      </c>
      <c r="IV78">
        <v>7.1491589999999998E-5</v>
      </c>
      <c r="IW78" s="1">
        <v>7.2613490000000003E-2</v>
      </c>
      <c r="IX78">
        <v>0.2271987</v>
      </c>
      <c r="IY78">
        <v>15.53105</v>
      </c>
      <c r="IZ78">
        <v>6.2825369999999994E-5</v>
      </c>
      <c r="JA78" s="1">
        <v>6.3999710000000001E-2</v>
      </c>
      <c r="JB78">
        <v>0.22778999999999999</v>
      </c>
      <c r="JC78">
        <v>15.448779999999999</v>
      </c>
      <c r="JD78">
        <v>5.3857979999999997E-5</v>
      </c>
      <c r="JE78">
        <v>5.4801120000000002E-2</v>
      </c>
      <c r="JF78">
        <v>0.22839300000000001</v>
      </c>
      <c r="JG78">
        <v>15.859680000000001</v>
      </c>
      <c r="JH78">
        <v>4.6712339999999999E-5</v>
      </c>
      <c r="JI78">
        <v>4.7211700000000002E-2</v>
      </c>
      <c r="JJ78">
        <v>0.2289553</v>
      </c>
      <c r="JK78">
        <v>16.636130000000001</v>
      </c>
      <c r="JL78">
        <v>4.1846530000000002E-5</v>
      </c>
      <c r="JM78">
        <v>4.1911999999999998E-2</v>
      </c>
      <c r="JN78">
        <v>0.2293945</v>
      </c>
      <c r="JO78">
        <v>17.528300000000002</v>
      </c>
      <c r="JP78">
        <v>3.864907E-5</v>
      </c>
      <c r="JQ78">
        <v>3.8416409999999998E-2</v>
      </c>
      <c r="JR78">
        <v>0.22967489999999999</v>
      </c>
      <c r="JS78">
        <v>18.30134</v>
      </c>
      <c r="JT78">
        <v>3.6443039999999999E-5</v>
      </c>
      <c r="JU78">
        <v>3.6032010000000003E-2</v>
      </c>
      <c r="JV78">
        <v>0.22980600000000001</v>
      </c>
      <c r="JW78">
        <v>18.622219999999999</v>
      </c>
      <c r="JX78">
        <v>3.5310740000000003E-5</v>
      </c>
      <c r="JY78">
        <v>3.4682860000000003E-2</v>
      </c>
      <c r="JZ78">
        <v>0.2298164</v>
      </c>
      <c r="KA78">
        <v>18.53529</v>
      </c>
      <c r="KB78">
        <v>3.6536660000000003E-5</v>
      </c>
      <c r="KC78">
        <v>3.5469880000000002E-2</v>
      </c>
      <c r="KD78">
        <v>0.2297275</v>
      </c>
      <c r="KE78">
        <v>18.41592</v>
      </c>
      <c r="KF78">
        <v>4.0445709999999999E-5</v>
      </c>
      <c r="KG78">
        <v>3.8931279999999999E-2</v>
      </c>
      <c r="KH78">
        <v>0.22959550000000001</v>
      </c>
      <c r="KI78">
        <v>18.271529999999998</v>
      </c>
      <c r="KJ78">
        <v>4.4891049999999998E-5</v>
      </c>
      <c r="KK78">
        <v>4.32786E-2</v>
      </c>
      <c r="KL78">
        <v>0.22943849999999999</v>
      </c>
      <c r="KM78">
        <v>18.262599999999999</v>
      </c>
      <c r="KN78">
        <v>4.7824690000000002E-5</v>
      </c>
      <c r="KO78">
        <v>4.6422070000000003E-2</v>
      </c>
      <c r="KP78">
        <v>0.2292642</v>
      </c>
      <c r="KQ78">
        <v>18.200040000000001</v>
      </c>
      <c r="KR78">
        <v>4.882973E-5</v>
      </c>
      <c r="KS78">
        <v>4.7711160000000002E-2</v>
      </c>
      <c r="KT78">
        <v>0.22910820000000001</v>
      </c>
      <c r="KU78">
        <v>17.801500000000001</v>
      </c>
      <c r="KV78">
        <v>4.8419250000000002E-5</v>
      </c>
      <c r="KW78">
        <v>4.7533640000000002E-2</v>
      </c>
      <c r="KX78">
        <v>0.22898669999999999</v>
      </c>
      <c r="KY78">
        <v>17.244710000000001</v>
      </c>
      <c r="KZ78">
        <v>4.7202949999999998E-5</v>
      </c>
      <c r="LA78">
        <v>4.647751E-2</v>
      </c>
      <c r="LB78">
        <v>0.22891139999999999</v>
      </c>
      <c r="LC78">
        <v>16.546289999999999</v>
      </c>
      <c r="LD78">
        <v>4.5501969999999997E-5</v>
      </c>
      <c r="LE78">
        <v>4.4906050000000003E-2</v>
      </c>
      <c r="LF78">
        <v>0.22884869999999999</v>
      </c>
      <c r="LG78">
        <v>15.99274</v>
      </c>
      <c r="LH78">
        <v>4.3296639999999998E-5</v>
      </c>
      <c r="LI78">
        <v>4.2845809999999998E-2</v>
      </c>
      <c r="LJ78">
        <v>0.22881950000000001</v>
      </c>
      <c r="LK78">
        <v>15.700150000000001</v>
      </c>
      <c r="LL78">
        <v>4.0640920000000001E-5</v>
      </c>
      <c r="LM78">
        <v>4.0318340000000001E-2</v>
      </c>
      <c r="LN78">
        <v>0.22879679999999999</v>
      </c>
      <c r="LO78">
        <v>15.608639999999999</v>
      </c>
      <c r="LP78">
        <v>3.796064E-5</v>
      </c>
      <c r="LQ78">
        <v>3.7691599999999999E-2</v>
      </c>
      <c r="LR78">
        <v>0.2287883</v>
      </c>
      <c r="LS78">
        <v>15.9156</v>
      </c>
      <c r="LT78">
        <v>3.5637850000000003E-5</v>
      </c>
      <c r="LU78">
        <v>3.536661E-2</v>
      </c>
      <c r="LV78">
        <v>0.2287623</v>
      </c>
      <c r="LW78">
        <v>16.4495</v>
      </c>
      <c r="LX78">
        <v>3.3729490000000002E-5</v>
      </c>
      <c r="LY78">
        <v>3.3449810000000003E-2</v>
      </c>
      <c r="LZ78">
        <v>0.22871449999999999</v>
      </c>
      <c r="MA78">
        <v>17.18216</v>
      </c>
      <c r="MB78">
        <v>3.2145779999999998E-5</v>
      </c>
      <c r="MC78">
        <v>3.186568E-2</v>
      </c>
      <c r="MD78">
        <v>0.22862179999999999</v>
      </c>
      <c r="ME78">
        <v>17.97082</v>
      </c>
      <c r="MF78">
        <v>3.0778190000000002E-5</v>
      </c>
      <c r="MG78">
        <v>3.051046E-2</v>
      </c>
      <c r="MH78">
        <v>0.2285018</v>
      </c>
      <c r="MI78">
        <v>18.550339999999998</v>
      </c>
      <c r="MJ78">
        <v>2.9622470000000001E-5</v>
      </c>
      <c r="MK78">
        <v>2.9360710000000002E-2</v>
      </c>
      <c r="ML78">
        <v>0.22832910000000001</v>
      </c>
      <c r="MM78">
        <v>18.671790000000001</v>
      </c>
      <c r="MN78">
        <v>2.8820610000000001E-5</v>
      </c>
      <c r="MO78">
        <v>2.853909E-2</v>
      </c>
      <c r="MP78">
        <v>0.22814950000000001</v>
      </c>
      <c r="MQ78">
        <v>18.630859999999998</v>
      </c>
      <c r="MR78">
        <v>2.840006E-5</v>
      </c>
      <c r="MS78">
        <v>2.8099280000000001E-2</v>
      </c>
      <c r="MT78">
        <v>0.2279593</v>
      </c>
      <c r="MU78">
        <v>18.51173</v>
      </c>
      <c r="MV78">
        <v>2.809726E-5</v>
      </c>
      <c r="MW78">
        <v>2.7815860000000001E-2</v>
      </c>
      <c r="MX78">
        <v>0.22775190000000001</v>
      </c>
      <c r="MY78">
        <v>18.470269999999999</v>
      </c>
      <c r="MZ78">
        <v>2.765419E-5</v>
      </c>
      <c r="NA78">
        <v>2.742868E-2</v>
      </c>
      <c r="NB78">
        <v>0.22754160000000001</v>
      </c>
      <c r="NC78">
        <v>18.52572</v>
      </c>
      <c r="ND78">
        <v>2.7000180000000001E-5</v>
      </c>
      <c r="NE78">
        <v>2.683698E-2</v>
      </c>
      <c r="NF78">
        <v>0.22754160000000001</v>
      </c>
      <c r="NG78">
        <v>18.52572</v>
      </c>
      <c r="NH78">
        <v>2.7000180000000001E-5</v>
      </c>
      <c r="NI78">
        <v>2.683698E-2</v>
      </c>
      <c r="NJ78">
        <v>0.22754160000000001</v>
      </c>
      <c r="NK78">
        <v>18.52572</v>
      </c>
      <c r="NL78">
        <v>2.7000180000000001E-5</v>
      </c>
      <c r="NM78">
        <v>2.683698E-2</v>
      </c>
      <c r="NN78">
        <v>0.22754160000000001</v>
      </c>
      <c r="NO78">
        <v>18.52572</v>
      </c>
      <c r="NP78">
        <v>2.7000180000000001E-5</v>
      </c>
      <c r="NQ78">
        <v>2.683698E-2</v>
      </c>
      <c r="NR78">
        <v>0.22754160000000001</v>
      </c>
      <c r="NS78">
        <v>18.52572</v>
      </c>
      <c r="NT78">
        <v>2.7000180000000001E-5</v>
      </c>
      <c r="NU78">
        <v>2.683698E-2</v>
      </c>
      <c r="NV78">
        <v>0.22754160000000001</v>
      </c>
      <c r="NW78">
        <v>18.52572</v>
      </c>
      <c r="NX78">
        <v>2.7000180000000001E-5</v>
      </c>
      <c r="NY78">
        <v>2.683698E-2</v>
      </c>
      <c r="NZ78">
        <v>0.22754160000000001</v>
      </c>
      <c r="OA78">
        <v>18.52572</v>
      </c>
      <c r="OB78">
        <v>2.7000180000000001E-5</v>
      </c>
      <c r="OC78">
        <v>2.683698E-2</v>
      </c>
      <c r="OD78">
        <v>0.22754160000000001</v>
      </c>
      <c r="OE78">
        <v>18.52572</v>
      </c>
      <c r="OF78">
        <v>2.7000180000000001E-5</v>
      </c>
      <c r="OG78">
        <v>2.683698E-2</v>
      </c>
      <c r="OH78">
        <v>0.22754160000000001</v>
      </c>
      <c r="OI78">
        <v>18.52572</v>
      </c>
      <c r="OJ78">
        <v>2.7000180000000001E-5</v>
      </c>
      <c r="OK78">
        <v>2.683698E-2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0.44200070000000002</v>
      </c>
      <c r="G79">
        <v>15.95356</v>
      </c>
      <c r="H79" s="1">
        <v>2.9582840000000002E-23</v>
      </c>
      <c r="I79" s="1">
        <v>1.6340499999999999E-20</v>
      </c>
      <c r="J79">
        <v>0.44040550000000001</v>
      </c>
      <c r="K79">
        <v>16.096499999999999</v>
      </c>
      <c r="L79" s="1">
        <v>5.1235400000000003E-10</v>
      </c>
      <c r="M79" s="1">
        <v>2.84604E-7</v>
      </c>
      <c r="N79">
        <v>0.43881019999999998</v>
      </c>
      <c r="O79">
        <v>16.3733</v>
      </c>
      <c r="P79" s="1">
        <v>0.14666570000000001</v>
      </c>
      <c r="Q79">
        <v>61.165970000000002</v>
      </c>
      <c r="R79">
        <v>0.43719380000000002</v>
      </c>
      <c r="S79">
        <v>16.73424</v>
      </c>
      <c r="T79">
        <v>34.25611</v>
      </c>
      <c r="U79">
        <v>16281.01</v>
      </c>
      <c r="V79">
        <v>0.43555840000000001</v>
      </c>
      <c r="W79">
        <v>17.395050000000001</v>
      </c>
      <c r="X79">
        <v>149.09460000000001</v>
      </c>
      <c r="Y79">
        <v>80526.02</v>
      </c>
      <c r="Z79">
        <v>0.43390669999999998</v>
      </c>
      <c r="AA79">
        <v>17.90718</v>
      </c>
      <c r="AB79">
        <v>91.187139999999999</v>
      </c>
      <c r="AC79">
        <v>54476.34</v>
      </c>
      <c r="AD79">
        <v>0.43227290000000002</v>
      </c>
      <c r="AE79">
        <v>18.039739999999998</v>
      </c>
      <c r="AF79">
        <v>18.44727</v>
      </c>
      <c r="AG79">
        <v>11872.52</v>
      </c>
      <c r="AH79">
        <v>0.43066529999999997</v>
      </c>
      <c r="AI79">
        <v>17.909549999999999</v>
      </c>
      <c r="AJ79">
        <v>2.0831409999999999</v>
      </c>
      <c r="AK79">
        <v>1400.8920000000001</v>
      </c>
      <c r="AL79">
        <v>0.42902109999999999</v>
      </c>
      <c r="AM79">
        <v>17.370370000000001</v>
      </c>
      <c r="AN79">
        <v>0.2335293</v>
      </c>
      <c r="AO79">
        <v>153.38480000000001</v>
      </c>
      <c r="AP79">
        <v>0.42728090000000002</v>
      </c>
      <c r="AQ79">
        <v>17.151209999999999</v>
      </c>
      <c r="AR79">
        <v>7.612178E-2</v>
      </c>
      <c r="AS79">
        <v>44.92371</v>
      </c>
      <c r="AT79">
        <v>0.42517070000000001</v>
      </c>
      <c r="AU79">
        <v>17.094049999999999</v>
      </c>
      <c r="AV79" s="1">
        <v>5.879471E-2</v>
      </c>
      <c r="AW79">
        <v>33.712609999999998</v>
      </c>
      <c r="AX79">
        <v>0.42223110000000003</v>
      </c>
      <c r="AY79">
        <v>17.083929999999999</v>
      </c>
      <c r="AZ79" s="1">
        <v>5.231251E-2</v>
      </c>
      <c r="BA79">
        <v>30.06334</v>
      </c>
      <c r="BB79">
        <v>0.41834490000000002</v>
      </c>
      <c r="BC79">
        <v>17.37725</v>
      </c>
      <c r="BD79" s="1">
        <v>4.8973879999999997E-2</v>
      </c>
      <c r="BE79">
        <v>28.238700000000001</v>
      </c>
      <c r="BF79">
        <v>0.41392839999999997</v>
      </c>
      <c r="BG79">
        <v>17.712150000000001</v>
      </c>
      <c r="BH79" s="1">
        <v>5.0482550000000001E-2</v>
      </c>
      <c r="BI79">
        <v>29.218920000000001</v>
      </c>
      <c r="BJ79">
        <v>0.40923340000000002</v>
      </c>
      <c r="BK79">
        <v>17.872229999999998</v>
      </c>
      <c r="BL79" s="1">
        <v>5.2659230000000001E-2</v>
      </c>
      <c r="BM79" s="1">
        <v>30.845700000000001</v>
      </c>
      <c r="BN79">
        <v>0.404555</v>
      </c>
      <c r="BO79">
        <v>17.840959999999999</v>
      </c>
      <c r="BP79" s="1">
        <v>5.170516E-2</v>
      </c>
      <c r="BQ79" s="1">
        <v>30.7148</v>
      </c>
      <c r="BR79">
        <v>0.39963789999999999</v>
      </c>
      <c r="BS79">
        <v>17.450700000000001</v>
      </c>
      <c r="BT79" s="1">
        <v>4.8129020000000002E-2</v>
      </c>
      <c r="BU79" s="1">
        <v>28.98094</v>
      </c>
      <c r="BV79">
        <v>0.39450940000000001</v>
      </c>
      <c r="BW79">
        <v>16.942299999999999</v>
      </c>
      <c r="BX79" s="1">
        <v>4.3383749999999999E-2</v>
      </c>
      <c r="BY79" s="1">
        <v>26.466819999999998</v>
      </c>
      <c r="BZ79">
        <v>0.38922040000000002</v>
      </c>
      <c r="CA79">
        <v>16.689080000000001</v>
      </c>
      <c r="CB79" s="1">
        <v>3.851094E-2</v>
      </c>
      <c r="CC79" s="1">
        <v>23.79044</v>
      </c>
      <c r="CD79">
        <v>0.38392870000000001</v>
      </c>
      <c r="CE79">
        <v>16.488630000000001</v>
      </c>
      <c r="CF79" s="1">
        <v>3.4110019999999998E-2</v>
      </c>
      <c r="CG79" s="1">
        <v>21.330259999999999</v>
      </c>
      <c r="CH79">
        <v>0.37855319999999998</v>
      </c>
      <c r="CI79">
        <v>16.455770000000001</v>
      </c>
      <c r="CJ79" s="1">
        <v>3.0122090000000001E-2</v>
      </c>
      <c r="CK79" s="1">
        <v>19.07893</v>
      </c>
      <c r="CL79">
        <v>0.37305549999999998</v>
      </c>
      <c r="CM79">
        <v>16.413229999999999</v>
      </c>
      <c r="CN79" s="1">
        <v>2.6563199999999999E-2</v>
      </c>
      <c r="CO79" s="1">
        <v>17.045300000000001</v>
      </c>
      <c r="CP79">
        <v>0.36750630000000001</v>
      </c>
      <c r="CQ79">
        <v>16.386849999999999</v>
      </c>
      <c r="CR79" s="1">
        <v>2.336773E-2</v>
      </c>
      <c r="CS79" s="1">
        <v>15.19711</v>
      </c>
      <c r="CT79">
        <v>0.36210229999999999</v>
      </c>
      <c r="CU79">
        <v>16.3066</v>
      </c>
      <c r="CV79" s="1">
        <v>2.0534239999999999E-2</v>
      </c>
      <c r="CW79" s="1">
        <v>13.526949999999999</v>
      </c>
      <c r="CX79">
        <v>0.35688589999999998</v>
      </c>
      <c r="CY79">
        <v>16.085930000000001</v>
      </c>
      <c r="CZ79" s="1">
        <v>1.8057900000000002E-2</v>
      </c>
      <c r="DA79" s="1">
        <v>12.04243</v>
      </c>
      <c r="DB79">
        <v>0.35144979999999998</v>
      </c>
      <c r="DC79">
        <v>15.7506</v>
      </c>
      <c r="DD79" s="1">
        <v>1.5847920000000001E-2</v>
      </c>
      <c r="DE79" s="1">
        <v>10.704470000000001</v>
      </c>
      <c r="DF79">
        <v>0.3459371</v>
      </c>
      <c r="DG79">
        <v>15.526020000000001</v>
      </c>
      <c r="DH79" s="1">
        <v>1.388255E-2</v>
      </c>
      <c r="DI79" s="1">
        <v>9.5003130000000002</v>
      </c>
      <c r="DJ79">
        <v>0.34036119999999997</v>
      </c>
      <c r="DK79">
        <v>15.44101</v>
      </c>
      <c r="DL79" s="1">
        <v>1.217903E-2</v>
      </c>
      <c r="DM79" s="1">
        <v>8.4443490000000008</v>
      </c>
      <c r="DN79">
        <v>0.3347794</v>
      </c>
      <c r="DO79">
        <v>15.64899</v>
      </c>
      <c r="DP79" s="1">
        <v>1.072643E-2</v>
      </c>
      <c r="DQ79" s="1">
        <v>7.537712</v>
      </c>
      <c r="DR79">
        <v>0.3291018</v>
      </c>
      <c r="DS79">
        <v>15.79217</v>
      </c>
      <c r="DT79" s="1">
        <v>9.4141450000000005E-3</v>
      </c>
      <c r="DU79" s="1">
        <v>6.7111770000000002</v>
      </c>
      <c r="DV79">
        <v>0.32357950000000002</v>
      </c>
      <c r="DW79">
        <v>15.763350000000001</v>
      </c>
      <c r="DX79" s="1">
        <v>8.2249579999999992E-3</v>
      </c>
      <c r="DY79" s="1">
        <v>5.9464649999999999</v>
      </c>
      <c r="DZ79">
        <v>0.3179302</v>
      </c>
      <c r="EA79">
        <v>15.694710000000001</v>
      </c>
      <c r="EB79" s="1">
        <v>7.1627139999999997E-3</v>
      </c>
      <c r="EC79" s="1">
        <v>5.2537000000000003</v>
      </c>
      <c r="ED79">
        <v>0.31232470000000001</v>
      </c>
      <c r="EE79">
        <v>15.621560000000001</v>
      </c>
      <c r="EF79" s="1">
        <v>6.2385390000000004E-3</v>
      </c>
      <c r="EG79" s="1">
        <v>4.6416750000000002</v>
      </c>
      <c r="EH79">
        <v>0.30674230000000002</v>
      </c>
      <c r="EI79">
        <v>15.81683</v>
      </c>
      <c r="EJ79" s="1">
        <v>5.4314350000000001E-3</v>
      </c>
      <c r="EK79" s="1">
        <v>4.1004880000000004</v>
      </c>
      <c r="EL79">
        <v>0.30119089999999998</v>
      </c>
      <c r="EM79">
        <v>16.085989999999999</v>
      </c>
      <c r="EN79" s="1">
        <v>4.7211550000000003E-3</v>
      </c>
      <c r="EO79" s="1">
        <v>3.617785</v>
      </c>
      <c r="EP79">
        <v>0.2958961</v>
      </c>
      <c r="EQ79">
        <v>16.231860000000001</v>
      </c>
      <c r="ER79" s="1">
        <v>4.1050599999999998E-3</v>
      </c>
      <c r="ES79" s="1">
        <v>3.1915269999999998</v>
      </c>
      <c r="ET79">
        <v>0.29089290000000001</v>
      </c>
      <c r="EU79">
        <v>16.45505</v>
      </c>
      <c r="EV79" s="1">
        <v>3.5770289999999998E-3</v>
      </c>
      <c r="EW79" s="1">
        <v>2.819566</v>
      </c>
      <c r="EX79">
        <v>0.28649839999999999</v>
      </c>
      <c r="EY79">
        <v>16.638459999999998</v>
      </c>
      <c r="EZ79" s="1">
        <v>3.1073889999999999E-3</v>
      </c>
      <c r="FA79" s="1">
        <v>2.4811049999999999</v>
      </c>
      <c r="FB79">
        <v>0.2822653</v>
      </c>
      <c r="FC79">
        <v>16.614940000000001</v>
      </c>
      <c r="FD79" s="1">
        <v>2.6409770000000001E-3</v>
      </c>
      <c r="FE79" s="1">
        <v>2.1390359999999999</v>
      </c>
      <c r="FF79">
        <v>0.27816419999999997</v>
      </c>
      <c r="FG79">
        <v>16.529109999999999</v>
      </c>
      <c r="FH79" s="1">
        <v>2.1745190000000002E-3</v>
      </c>
      <c r="FI79" s="1">
        <v>1.7864340000000001</v>
      </c>
      <c r="FJ79">
        <v>0.27411580000000002</v>
      </c>
      <c r="FK79">
        <v>16.362359999999999</v>
      </c>
      <c r="FL79" s="1">
        <v>1.7630009999999999E-3</v>
      </c>
      <c r="FM79" s="1">
        <v>1.4657800000000001</v>
      </c>
      <c r="FN79">
        <v>0.27016469999999998</v>
      </c>
      <c r="FO79">
        <v>16.4269</v>
      </c>
      <c r="FP79" s="1">
        <v>1.4407809999999999E-3</v>
      </c>
      <c r="FQ79" s="1">
        <v>1.2094720000000001</v>
      </c>
      <c r="FR79">
        <v>0.26661400000000002</v>
      </c>
      <c r="FS79">
        <v>16.721450000000001</v>
      </c>
      <c r="FT79" s="1">
        <v>1.201838E-3</v>
      </c>
      <c r="FU79" s="1">
        <v>1.016575</v>
      </c>
      <c r="FV79">
        <v>0.26345160000000001</v>
      </c>
      <c r="FW79">
        <v>17.163060000000002</v>
      </c>
      <c r="FX79" s="1">
        <v>1.025172E-3</v>
      </c>
      <c r="FY79" s="1">
        <v>0.87255280000000002</v>
      </c>
      <c r="FZ79">
        <v>0.26090089999999999</v>
      </c>
      <c r="GA79">
        <v>17.608609999999999</v>
      </c>
      <c r="GB79" s="1">
        <v>8.9264789999999998E-4</v>
      </c>
      <c r="GC79" s="1">
        <v>0.76340790000000003</v>
      </c>
      <c r="GD79">
        <v>0.25890400000000002</v>
      </c>
      <c r="GE79">
        <v>17.69435</v>
      </c>
      <c r="GF79" s="1">
        <v>7.8760120000000004E-4</v>
      </c>
      <c r="GG79" s="1">
        <v>0.67623120000000003</v>
      </c>
      <c r="GH79">
        <v>0.25741760000000002</v>
      </c>
      <c r="GI79">
        <v>17.438359999999999</v>
      </c>
      <c r="GJ79" s="1">
        <v>6.8140439999999996E-4</v>
      </c>
      <c r="GK79" s="1">
        <v>0.58852700000000002</v>
      </c>
      <c r="GL79">
        <v>0.25630049999999999</v>
      </c>
      <c r="GM79">
        <v>17.169740000000001</v>
      </c>
      <c r="GN79" s="1">
        <v>5.5557899999999995E-4</v>
      </c>
      <c r="GO79" s="1">
        <v>0.48341859999999998</v>
      </c>
      <c r="GP79">
        <v>0.25544699999999998</v>
      </c>
      <c r="GQ79">
        <v>16.994050000000001</v>
      </c>
      <c r="GR79" s="1">
        <v>4.2758750000000001E-4</v>
      </c>
      <c r="GS79" s="1">
        <v>0.37386979999999997</v>
      </c>
      <c r="GT79">
        <v>0.25475920000000002</v>
      </c>
      <c r="GU79">
        <v>17.199649999999998</v>
      </c>
      <c r="GV79" s="1">
        <v>3.2392070000000002E-4</v>
      </c>
      <c r="GW79" s="1">
        <v>0.2830799</v>
      </c>
      <c r="GX79">
        <v>0.25419439999999999</v>
      </c>
      <c r="GY79">
        <v>17.56391</v>
      </c>
      <c r="GZ79" s="1">
        <v>2.5276059999999997E-4</v>
      </c>
      <c r="HA79" s="1">
        <v>0.2198813</v>
      </c>
      <c r="HB79">
        <v>0.25376189999999998</v>
      </c>
      <c r="HC79">
        <v>17.887149999999998</v>
      </c>
      <c r="HD79" s="1">
        <v>2.079389E-4</v>
      </c>
      <c r="HE79" s="1">
        <v>0.17972879999999999</v>
      </c>
      <c r="HF79">
        <v>0.25343650000000001</v>
      </c>
      <c r="HG79">
        <v>18.036909999999999</v>
      </c>
      <c r="HH79" s="1">
        <v>1.7989150000000001E-4</v>
      </c>
      <c r="HI79" s="1">
        <v>0.15453890000000001</v>
      </c>
      <c r="HJ79">
        <v>0.25322349999999999</v>
      </c>
      <c r="HK79">
        <v>17.83886</v>
      </c>
      <c r="HL79" s="1">
        <v>1.611529E-4</v>
      </c>
      <c r="HM79" s="1">
        <v>0.1377516</v>
      </c>
      <c r="HN79">
        <v>0.253077</v>
      </c>
      <c r="HO79">
        <v>17.379829999999998</v>
      </c>
      <c r="HP79" s="1">
        <v>1.4612880000000001E-4</v>
      </c>
      <c r="HQ79" s="1">
        <v>0.124539</v>
      </c>
      <c r="HR79">
        <v>0.25297829999999999</v>
      </c>
      <c r="HS79">
        <v>16.998629999999999</v>
      </c>
      <c r="HT79" s="1">
        <v>1.315303E-4</v>
      </c>
      <c r="HU79" s="1">
        <v>0.11187270000000001</v>
      </c>
      <c r="HV79">
        <v>0.25293959999999999</v>
      </c>
      <c r="HW79">
        <v>16.77533</v>
      </c>
      <c r="HX79" s="1">
        <v>1.175221E-4</v>
      </c>
      <c r="HY79" s="1">
        <v>9.9674869999999999E-2</v>
      </c>
      <c r="HZ79">
        <v>0.25291459999999999</v>
      </c>
      <c r="IA79">
        <v>16.855699999999999</v>
      </c>
      <c r="IB79">
        <v>1.056542E-4</v>
      </c>
      <c r="IC79" s="1">
        <v>8.9254890000000003E-2</v>
      </c>
      <c r="ID79">
        <v>0.25294359999999999</v>
      </c>
      <c r="IE79">
        <v>16.72813</v>
      </c>
      <c r="IF79">
        <v>9.6508330000000001E-5</v>
      </c>
      <c r="IG79" s="1">
        <v>8.1158030000000006E-2</v>
      </c>
      <c r="IH79">
        <v>0.253077</v>
      </c>
      <c r="II79">
        <v>16.613600000000002</v>
      </c>
      <c r="IJ79">
        <v>8.9589959999999998E-5</v>
      </c>
      <c r="IK79" s="1">
        <v>7.5008089999999999E-2</v>
      </c>
      <c r="IL79">
        <v>0.2533456</v>
      </c>
      <c r="IM79">
        <v>16.441030000000001</v>
      </c>
      <c r="IN79">
        <v>8.4170230000000005E-5</v>
      </c>
      <c r="IO79" s="1">
        <v>7.0157590000000006E-2</v>
      </c>
      <c r="IP79">
        <v>0.25374059999999998</v>
      </c>
      <c r="IQ79">
        <v>16.09111</v>
      </c>
      <c r="IR79">
        <v>7.9369299999999999E-5</v>
      </c>
      <c r="IS79" s="1">
        <v>6.5910120000000003E-2</v>
      </c>
      <c r="IT79">
        <v>0.25423269999999998</v>
      </c>
      <c r="IU79">
        <v>15.7438</v>
      </c>
      <c r="IV79">
        <v>7.3562860000000004E-5</v>
      </c>
      <c r="IW79" s="1">
        <v>6.0990709999999997E-2</v>
      </c>
      <c r="IX79">
        <v>0.25480940000000002</v>
      </c>
      <c r="IY79">
        <v>15.540760000000001</v>
      </c>
      <c r="IZ79">
        <v>6.5484080000000004E-5</v>
      </c>
      <c r="JA79" s="1">
        <v>5.428703E-2</v>
      </c>
      <c r="JB79">
        <v>0.25543149999999998</v>
      </c>
      <c r="JC79">
        <v>15.47297</v>
      </c>
      <c r="JD79">
        <v>5.6441289999999997E-5</v>
      </c>
      <c r="JE79">
        <v>4.6703799999999997E-2</v>
      </c>
      <c r="JF79">
        <v>0.25606440000000003</v>
      </c>
      <c r="JG79">
        <v>15.86088</v>
      </c>
      <c r="JH79">
        <v>4.8699709999999998E-5</v>
      </c>
      <c r="JI79">
        <v>4.0104300000000002E-2</v>
      </c>
      <c r="JJ79">
        <v>0.2566717</v>
      </c>
      <c r="JK79">
        <v>16.59666</v>
      </c>
      <c r="JL79">
        <v>4.3191030000000002E-5</v>
      </c>
      <c r="JM79">
        <v>3.534027E-2</v>
      </c>
      <c r="JN79">
        <v>0.25714809999999999</v>
      </c>
      <c r="JO79">
        <v>17.479780000000002</v>
      </c>
      <c r="JP79">
        <v>3.9542760000000001E-5</v>
      </c>
      <c r="JQ79">
        <v>3.2174429999999997E-2</v>
      </c>
      <c r="JR79">
        <v>0.25746059999999998</v>
      </c>
      <c r="JS79">
        <v>18.265740000000001</v>
      </c>
      <c r="JT79">
        <v>3.7059969999999999E-5</v>
      </c>
      <c r="JU79">
        <v>3.0033549999999999E-2</v>
      </c>
      <c r="JV79">
        <v>0.25762030000000002</v>
      </c>
      <c r="JW79">
        <v>18.60613</v>
      </c>
      <c r="JX79">
        <v>3.554879E-5</v>
      </c>
      <c r="JY79">
        <v>2.8697810000000001E-2</v>
      </c>
      <c r="JZ79">
        <v>0.25764039999999999</v>
      </c>
      <c r="KA79">
        <v>18.540089999999999</v>
      </c>
      <c r="KB79">
        <v>3.601801E-5</v>
      </c>
      <c r="KC79">
        <v>2.8885930000000001E-2</v>
      </c>
      <c r="KD79">
        <v>0.25755830000000002</v>
      </c>
      <c r="KE79">
        <v>18.418769999999999</v>
      </c>
      <c r="KF79">
        <v>3.923869E-5</v>
      </c>
      <c r="KG79">
        <v>3.1291199999999998E-2</v>
      </c>
      <c r="KH79">
        <v>0.25742510000000002</v>
      </c>
      <c r="KI79">
        <v>18.299949999999999</v>
      </c>
      <c r="KJ79">
        <v>4.3670439999999997E-5</v>
      </c>
      <c r="KK79">
        <v>3.482801E-2</v>
      </c>
      <c r="KL79">
        <v>0.25726280000000001</v>
      </c>
      <c r="KM79">
        <v>18.328279999999999</v>
      </c>
      <c r="KN79">
        <v>4.7083940000000001E-5</v>
      </c>
      <c r="KO79">
        <v>3.7695149999999997E-2</v>
      </c>
      <c r="KP79">
        <v>0.25707950000000002</v>
      </c>
      <c r="KQ79">
        <v>18.293690000000002</v>
      </c>
      <c r="KR79">
        <v>4.8621100000000001E-5</v>
      </c>
      <c r="KS79">
        <v>3.9085870000000002E-2</v>
      </c>
      <c r="KT79">
        <v>0.25691320000000001</v>
      </c>
      <c r="KU79">
        <v>17.967009999999998</v>
      </c>
      <c r="KV79">
        <v>4.8578200000000002E-5</v>
      </c>
      <c r="KW79">
        <v>3.9175160000000001E-2</v>
      </c>
      <c r="KX79">
        <v>0.25678099999999998</v>
      </c>
      <c r="KY79">
        <v>17.411020000000001</v>
      </c>
      <c r="KZ79">
        <v>4.757223E-5</v>
      </c>
      <c r="LA79">
        <v>3.8443829999999998E-2</v>
      </c>
      <c r="LB79">
        <v>0.25669690000000001</v>
      </c>
      <c r="LC79">
        <v>16.70495</v>
      </c>
      <c r="LD79">
        <v>4.6008799999999999E-5</v>
      </c>
      <c r="LE79">
        <v>3.7239429999999997E-2</v>
      </c>
      <c r="LF79">
        <v>0.2566312</v>
      </c>
      <c r="LG79">
        <v>16.08568</v>
      </c>
      <c r="LH79">
        <v>4.3955600000000003E-5</v>
      </c>
      <c r="LI79">
        <v>3.5638780000000002E-2</v>
      </c>
      <c r="LJ79">
        <v>0.25659470000000001</v>
      </c>
      <c r="LK79">
        <v>15.73667</v>
      </c>
      <c r="LL79">
        <v>4.1413179999999997E-5</v>
      </c>
      <c r="LM79">
        <v>3.363439E-2</v>
      </c>
      <c r="LN79">
        <v>0.2565713</v>
      </c>
      <c r="LO79">
        <v>15.635759999999999</v>
      </c>
      <c r="LP79">
        <v>3.8713820000000003E-5</v>
      </c>
      <c r="LQ79">
        <v>3.1468080000000002E-2</v>
      </c>
      <c r="LR79">
        <v>0.2565596</v>
      </c>
      <c r="LS79">
        <v>15.93407</v>
      </c>
      <c r="LT79">
        <v>3.6279840000000001E-5</v>
      </c>
      <c r="LU79">
        <v>2.948978E-2</v>
      </c>
      <c r="LV79">
        <v>0.25653530000000002</v>
      </c>
      <c r="LW79">
        <v>16.45562</v>
      </c>
      <c r="LX79">
        <v>3.4255699999999998E-5</v>
      </c>
      <c r="LY79">
        <v>2.7840710000000001E-2</v>
      </c>
      <c r="LZ79">
        <v>0.25647950000000003</v>
      </c>
      <c r="MA79">
        <v>17.158200000000001</v>
      </c>
      <c r="MB79">
        <v>3.2585000000000001E-5</v>
      </c>
      <c r="MC79">
        <v>2.64823E-2</v>
      </c>
      <c r="MD79">
        <v>0.25639380000000001</v>
      </c>
      <c r="ME79">
        <v>17.924890000000001</v>
      </c>
      <c r="MF79">
        <v>3.115777E-5</v>
      </c>
      <c r="MG79">
        <v>2.532887E-2</v>
      </c>
      <c r="MH79">
        <v>0.25626399999999999</v>
      </c>
      <c r="MI79">
        <v>18.491040000000002</v>
      </c>
      <c r="MJ79">
        <v>2.9934489999999999E-5</v>
      </c>
      <c r="MK79">
        <v>2.434161E-2</v>
      </c>
      <c r="ML79">
        <v>0.2560904</v>
      </c>
      <c r="MM79">
        <v>18.643080000000001</v>
      </c>
      <c r="MN79">
        <v>2.902111E-5</v>
      </c>
      <c r="MO79">
        <v>2.3597119999999999E-2</v>
      </c>
      <c r="MP79">
        <v>0.25590099999999999</v>
      </c>
      <c r="MQ79">
        <v>18.623650000000001</v>
      </c>
      <c r="MR79">
        <v>2.8501749999999999E-5</v>
      </c>
      <c r="MS79">
        <v>2.3171270000000001E-2</v>
      </c>
      <c r="MT79">
        <v>0.25569809999999998</v>
      </c>
      <c r="MU79">
        <v>18.538499999999999</v>
      </c>
      <c r="MV79">
        <v>2.8183200000000001E-5</v>
      </c>
      <c r="MW79">
        <v>2.2924130000000001E-2</v>
      </c>
      <c r="MX79">
        <v>0.25548280000000001</v>
      </c>
      <c r="MY79">
        <v>18.531610000000001</v>
      </c>
      <c r="MZ79">
        <v>2.778782E-5</v>
      </c>
      <c r="NA79">
        <v>2.2632849999999999E-2</v>
      </c>
      <c r="NB79">
        <v>0.2552548</v>
      </c>
      <c r="NC79">
        <v>18.613869999999999</v>
      </c>
      <c r="ND79">
        <v>2.7192619999999999E-5</v>
      </c>
      <c r="NE79">
        <v>2.2182730000000001E-2</v>
      </c>
      <c r="NF79">
        <v>0.2552548</v>
      </c>
      <c r="NG79">
        <v>18.613869999999999</v>
      </c>
      <c r="NH79">
        <v>2.7192619999999999E-5</v>
      </c>
      <c r="NI79">
        <v>2.2182730000000001E-2</v>
      </c>
      <c r="NJ79">
        <v>0.2552548</v>
      </c>
      <c r="NK79">
        <v>18.613869999999999</v>
      </c>
      <c r="NL79">
        <v>2.7192619999999999E-5</v>
      </c>
      <c r="NM79">
        <v>2.2182730000000001E-2</v>
      </c>
      <c r="NN79">
        <v>0.2552548</v>
      </c>
      <c r="NO79">
        <v>18.613869999999999</v>
      </c>
      <c r="NP79">
        <v>2.7192619999999999E-5</v>
      </c>
      <c r="NQ79">
        <v>2.2182730000000001E-2</v>
      </c>
      <c r="NR79">
        <v>0.2552548</v>
      </c>
      <c r="NS79">
        <v>18.613869999999999</v>
      </c>
      <c r="NT79">
        <v>2.7192619999999999E-5</v>
      </c>
      <c r="NU79">
        <v>2.2182730000000001E-2</v>
      </c>
      <c r="NV79">
        <v>0.2552548</v>
      </c>
      <c r="NW79">
        <v>18.613869999999999</v>
      </c>
      <c r="NX79">
        <v>2.7192619999999999E-5</v>
      </c>
      <c r="NY79">
        <v>2.2182730000000001E-2</v>
      </c>
      <c r="NZ79">
        <v>0.2552548</v>
      </c>
      <c r="OA79">
        <v>18.613869999999999</v>
      </c>
      <c r="OB79">
        <v>2.7192619999999999E-5</v>
      </c>
      <c r="OC79">
        <v>2.2182730000000001E-2</v>
      </c>
      <c r="OD79">
        <v>0.2552548</v>
      </c>
      <c r="OE79">
        <v>18.613869999999999</v>
      </c>
      <c r="OF79">
        <v>2.7192619999999999E-5</v>
      </c>
      <c r="OG79">
        <v>2.2182730000000001E-2</v>
      </c>
      <c r="OH79">
        <v>0.2552548</v>
      </c>
      <c r="OI79">
        <v>18.613869999999999</v>
      </c>
      <c r="OJ79">
        <v>2.7192619999999999E-5</v>
      </c>
      <c r="OK79">
        <v>2.2182730000000001E-2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0.55740520000000005</v>
      </c>
      <c r="G80">
        <v>15.998570000000001</v>
      </c>
      <c r="H80" s="1">
        <v>2.6480109999999998E-24</v>
      </c>
      <c r="I80" s="1">
        <v>1.1062710000000001E-21</v>
      </c>
      <c r="J80">
        <v>0.55577710000000002</v>
      </c>
      <c r="K80">
        <v>16.120660000000001</v>
      </c>
      <c r="L80" s="1">
        <v>6.5125519999999998E-11</v>
      </c>
      <c r="M80" s="1">
        <v>2.7355930000000001E-8</v>
      </c>
      <c r="N80">
        <v>0.55415550000000002</v>
      </c>
      <c r="O80">
        <v>16.390730000000001</v>
      </c>
      <c r="P80" s="1">
        <v>6.4681799999999998E-2</v>
      </c>
      <c r="Q80">
        <v>19.879290000000001</v>
      </c>
      <c r="R80">
        <v>0.55251289999999997</v>
      </c>
      <c r="S80">
        <v>16.7349</v>
      </c>
      <c r="T80">
        <v>24.176169999999999</v>
      </c>
      <c r="U80">
        <v>8747.6970000000001</v>
      </c>
      <c r="V80">
        <v>0.55084440000000001</v>
      </c>
      <c r="W80">
        <v>17.367509999999999</v>
      </c>
      <c r="X80">
        <v>139.21420000000001</v>
      </c>
      <c r="Y80">
        <v>56571.13</v>
      </c>
      <c r="Z80">
        <v>0.54915550000000002</v>
      </c>
      <c r="AA80">
        <v>17.864730000000002</v>
      </c>
      <c r="AB80">
        <v>104.26009999999999</v>
      </c>
      <c r="AC80">
        <v>46119.45</v>
      </c>
      <c r="AD80">
        <v>0.54747409999999996</v>
      </c>
      <c r="AE80">
        <v>18.014990000000001</v>
      </c>
      <c r="AF80">
        <v>24.416219999999999</v>
      </c>
      <c r="AG80">
        <v>11490.05</v>
      </c>
      <c r="AH80">
        <v>0.54584869999999996</v>
      </c>
      <c r="AI80">
        <v>17.929839999999999</v>
      </c>
      <c r="AJ80">
        <v>3.0096449999999999</v>
      </c>
      <c r="AK80">
        <v>1471.825</v>
      </c>
      <c r="AL80">
        <v>0.54417510000000002</v>
      </c>
      <c r="AM80">
        <v>17.449680000000001</v>
      </c>
      <c r="AN80">
        <v>0.32262829999999998</v>
      </c>
      <c r="AO80">
        <v>156.8895</v>
      </c>
      <c r="AP80">
        <v>0.54240949999999999</v>
      </c>
      <c r="AQ80">
        <v>17.217020000000002</v>
      </c>
      <c r="AR80">
        <v>8.3785410000000005E-2</v>
      </c>
      <c r="AS80">
        <v>37.444299999999998</v>
      </c>
      <c r="AT80">
        <v>0.54023920000000003</v>
      </c>
      <c r="AU80">
        <v>17.160689999999999</v>
      </c>
      <c r="AV80">
        <v>6.0072180000000003E-2</v>
      </c>
      <c r="AW80">
        <v>25.982620000000001</v>
      </c>
      <c r="AX80">
        <v>0.53718200000000005</v>
      </c>
      <c r="AY80">
        <v>17.13091</v>
      </c>
      <c r="AZ80" s="1">
        <v>5.3011599999999999E-2</v>
      </c>
      <c r="BA80">
        <v>22.956579999999999</v>
      </c>
      <c r="BB80">
        <v>0.53311509999999995</v>
      </c>
      <c r="BC80">
        <v>17.37707</v>
      </c>
      <c r="BD80" s="1">
        <v>4.914603E-2</v>
      </c>
      <c r="BE80">
        <v>21.361059999999998</v>
      </c>
      <c r="BF80">
        <v>0.52838160000000001</v>
      </c>
      <c r="BG80">
        <v>17.680319999999998</v>
      </c>
      <c r="BH80" s="1">
        <v>5.0073409999999999E-2</v>
      </c>
      <c r="BI80">
        <v>21.84545</v>
      </c>
      <c r="BJ80">
        <v>0.52333799999999997</v>
      </c>
      <c r="BK80">
        <v>17.846419999999998</v>
      </c>
      <c r="BL80" s="1">
        <v>5.2434059999999998E-2</v>
      </c>
      <c r="BM80" s="1">
        <v>23.11589</v>
      </c>
      <c r="BN80">
        <v>0.51836510000000002</v>
      </c>
      <c r="BO80">
        <v>17.85266</v>
      </c>
      <c r="BP80" s="1">
        <v>5.1933470000000002E-2</v>
      </c>
      <c r="BQ80" s="1">
        <v>23.188949999999998</v>
      </c>
      <c r="BR80">
        <v>0.51311560000000001</v>
      </c>
      <c r="BS80">
        <v>17.512260000000001</v>
      </c>
      <c r="BT80" s="1">
        <v>4.8640750000000003E-2</v>
      </c>
      <c r="BU80" s="1">
        <v>21.99709</v>
      </c>
      <c r="BV80">
        <v>0.50760340000000004</v>
      </c>
      <c r="BW80">
        <v>17.023579999999999</v>
      </c>
      <c r="BX80" s="1">
        <v>4.4006099999999999E-2</v>
      </c>
      <c r="BY80" s="1">
        <v>20.14744</v>
      </c>
      <c r="BZ80">
        <v>0.50188149999999998</v>
      </c>
      <c r="CA80">
        <v>16.762419999999999</v>
      </c>
      <c r="CB80" s="1">
        <v>3.9122959999999998E-2</v>
      </c>
      <c r="CC80" s="1">
        <v>18.125589999999999</v>
      </c>
      <c r="CD80">
        <v>0.49613099999999999</v>
      </c>
      <c r="CE80">
        <v>16.55134</v>
      </c>
      <c r="CF80" s="1">
        <v>3.4661930000000001E-2</v>
      </c>
      <c r="CG80" s="1">
        <v>16.244350000000001</v>
      </c>
      <c r="CH80">
        <v>0.49025150000000001</v>
      </c>
      <c r="CI80">
        <v>16.472860000000001</v>
      </c>
      <c r="CJ80" s="1">
        <v>3.0628820000000001E-2</v>
      </c>
      <c r="CK80" s="1">
        <v>14.52819</v>
      </c>
      <c r="CL80">
        <v>0.48424349999999999</v>
      </c>
      <c r="CM80">
        <v>16.41694</v>
      </c>
      <c r="CN80" s="1">
        <v>2.7018E-2</v>
      </c>
      <c r="CO80" s="1">
        <v>12.973420000000001</v>
      </c>
      <c r="CP80">
        <v>0.47822419999999999</v>
      </c>
      <c r="CQ80">
        <v>16.378699999999998</v>
      </c>
      <c r="CR80" s="1">
        <v>2.378158E-2</v>
      </c>
      <c r="CS80" s="1">
        <v>11.561500000000001</v>
      </c>
      <c r="CT80">
        <v>0.47237479999999998</v>
      </c>
      <c r="CU80">
        <v>16.30575</v>
      </c>
      <c r="CV80" s="1">
        <v>2.0902400000000002E-2</v>
      </c>
      <c r="CW80" s="1">
        <v>10.2843</v>
      </c>
      <c r="CX80">
        <v>0.4668059</v>
      </c>
      <c r="CY80">
        <v>16.10407</v>
      </c>
      <c r="CZ80" s="1">
        <v>1.8387810000000001E-2</v>
      </c>
      <c r="DA80" s="1">
        <v>9.149915</v>
      </c>
      <c r="DB80">
        <v>0.46091579999999999</v>
      </c>
      <c r="DC80">
        <v>15.803430000000001</v>
      </c>
      <c r="DD80" s="1">
        <v>1.6145710000000001E-2</v>
      </c>
      <c r="DE80" s="1">
        <v>8.1307860000000005</v>
      </c>
      <c r="DF80">
        <v>0.45492050000000001</v>
      </c>
      <c r="DG80">
        <v>15.59029</v>
      </c>
      <c r="DH80" s="1">
        <v>1.414987E-2</v>
      </c>
      <c r="DI80" s="1">
        <v>7.2133219999999998</v>
      </c>
      <c r="DJ80">
        <v>0.44864569999999998</v>
      </c>
      <c r="DK80">
        <v>15.48278</v>
      </c>
      <c r="DL80" s="1">
        <v>1.24084E-2</v>
      </c>
      <c r="DM80" s="1">
        <v>6.4044600000000003</v>
      </c>
      <c r="DN80">
        <v>0.44235190000000002</v>
      </c>
      <c r="DO80">
        <v>15.64912</v>
      </c>
      <c r="DP80" s="1">
        <v>1.092741E-2</v>
      </c>
      <c r="DQ80" s="1">
        <v>5.711017</v>
      </c>
      <c r="DR80">
        <v>0.4359365</v>
      </c>
      <c r="DS80">
        <v>15.771520000000001</v>
      </c>
      <c r="DT80" s="1">
        <v>9.6007569999999997E-3</v>
      </c>
      <c r="DU80" s="1">
        <v>5.0848519999999997</v>
      </c>
      <c r="DV80">
        <v>0.42972500000000002</v>
      </c>
      <c r="DW80">
        <v>15.753439999999999</v>
      </c>
      <c r="DX80" s="1">
        <v>8.3955520000000006E-3</v>
      </c>
      <c r="DY80" s="1">
        <v>4.5049349999999997</v>
      </c>
      <c r="DZ80">
        <v>0.4233576</v>
      </c>
      <c r="EA80">
        <v>15.690189999999999</v>
      </c>
      <c r="EB80" s="1">
        <v>7.3160730000000002E-3</v>
      </c>
      <c r="EC80" s="1">
        <v>3.9784389999999998</v>
      </c>
      <c r="ED80">
        <v>0.41712339999999998</v>
      </c>
      <c r="EE80">
        <v>15.621919999999999</v>
      </c>
      <c r="EF80" s="1">
        <v>6.3739290000000004E-3</v>
      </c>
      <c r="EG80" s="1">
        <v>3.5118070000000001</v>
      </c>
      <c r="EH80">
        <v>0.41088200000000002</v>
      </c>
      <c r="EI80">
        <v>15.83117</v>
      </c>
      <c r="EJ80" s="1">
        <v>5.5514880000000003E-3</v>
      </c>
      <c r="EK80" s="1">
        <v>3.1004779999999998</v>
      </c>
      <c r="EL80">
        <v>0.40460829999999998</v>
      </c>
      <c r="EM80">
        <v>16.098140000000001</v>
      </c>
      <c r="EN80" s="1">
        <v>4.8281519999999996E-3</v>
      </c>
      <c r="EO80" s="1">
        <v>2.7343329999999999</v>
      </c>
      <c r="EP80">
        <v>0.39832410000000001</v>
      </c>
      <c r="EQ80">
        <v>16.257529999999999</v>
      </c>
      <c r="ER80" s="1">
        <v>4.1987810000000004E-3</v>
      </c>
      <c r="ES80" s="1">
        <v>2.4107059999999998</v>
      </c>
      <c r="ET80">
        <v>0.39237309999999997</v>
      </c>
      <c r="EU80">
        <v>16.474139999999998</v>
      </c>
      <c r="EV80" s="1">
        <v>3.658985E-3</v>
      </c>
      <c r="EW80" s="1">
        <v>2.1282800000000002</v>
      </c>
      <c r="EX80">
        <v>0.38719940000000003</v>
      </c>
      <c r="EY80">
        <v>16.626010000000001</v>
      </c>
      <c r="EZ80" s="1">
        <v>3.1845609999999998E-3</v>
      </c>
      <c r="FA80" s="1">
        <v>1.8742220000000001</v>
      </c>
      <c r="FB80">
        <v>0.38219999999999998</v>
      </c>
      <c r="FC80">
        <v>16.59657</v>
      </c>
      <c r="FD80" s="1">
        <v>2.7211760000000001E-3</v>
      </c>
      <c r="FE80" s="1">
        <v>1.6217220000000001</v>
      </c>
      <c r="FF80">
        <v>0.37735390000000002</v>
      </c>
      <c r="FG80">
        <v>16.519020000000001</v>
      </c>
      <c r="FH80" s="1">
        <v>2.2542259999999998E-3</v>
      </c>
      <c r="FI80" s="1">
        <v>1.3603270000000001</v>
      </c>
      <c r="FJ80">
        <v>0.37254799999999999</v>
      </c>
      <c r="FK80">
        <v>16.38692</v>
      </c>
      <c r="FL80" s="1">
        <v>1.831077E-3</v>
      </c>
      <c r="FM80" s="1">
        <v>1.1175299999999999</v>
      </c>
      <c r="FN80">
        <v>0.3678997</v>
      </c>
      <c r="FO80">
        <v>16.47824</v>
      </c>
      <c r="FP80" s="1">
        <v>1.4934760000000001E-3</v>
      </c>
      <c r="FQ80" s="1">
        <v>0.92082830000000004</v>
      </c>
      <c r="FR80">
        <v>0.36376910000000001</v>
      </c>
      <c r="FS80">
        <v>16.75647</v>
      </c>
      <c r="FT80" s="1">
        <v>1.241179E-3</v>
      </c>
      <c r="FU80" s="1">
        <v>0.77165779999999995</v>
      </c>
      <c r="FV80">
        <v>0.36005939999999997</v>
      </c>
      <c r="FW80">
        <v>17.184850000000001</v>
      </c>
      <c r="FX80" s="1">
        <v>1.0546959999999999E-3</v>
      </c>
      <c r="FY80" s="1">
        <v>0.66024280000000002</v>
      </c>
      <c r="FZ80">
        <v>0.35672100000000001</v>
      </c>
      <c r="GA80">
        <v>17.621759999999998</v>
      </c>
      <c r="GB80" s="1">
        <v>9.1515140000000003E-4</v>
      </c>
      <c r="GC80" s="1">
        <v>0.57604619999999995</v>
      </c>
      <c r="GD80">
        <v>0.35392289999999998</v>
      </c>
      <c r="GE80">
        <v>17.702809999999999</v>
      </c>
      <c r="GF80" s="1">
        <v>8.0661139999999997E-4</v>
      </c>
      <c r="GG80" s="1">
        <v>0.5098201</v>
      </c>
      <c r="GH80">
        <v>0.35182089999999999</v>
      </c>
      <c r="GI80">
        <v>17.460270000000001</v>
      </c>
      <c r="GJ80" s="1">
        <v>7.0260699999999995E-4</v>
      </c>
      <c r="GK80" s="1">
        <v>0.44644600000000001</v>
      </c>
      <c r="GL80">
        <v>0.35024660000000002</v>
      </c>
      <c r="GM80">
        <v>17.183990000000001</v>
      </c>
      <c r="GN80" s="1">
        <v>5.8055520000000003E-4</v>
      </c>
      <c r="GO80" s="1">
        <v>0.37139499999999998</v>
      </c>
      <c r="GP80">
        <v>0.34903899999999999</v>
      </c>
      <c r="GQ80">
        <v>17.019929999999999</v>
      </c>
      <c r="GR80" s="1">
        <v>4.514713E-4</v>
      </c>
      <c r="GS80" s="1">
        <v>0.29029700000000003</v>
      </c>
      <c r="GT80">
        <v>0.34807769999999999</v>
      </c>
      <c r="GU80">
        <v>17.239080000000001</v>
      </c>
      <c r="GV80" s="1">
        <v>3.4229399999999999E-4</v>
      </c>
      <c r="GW80" s="1">
        <v>0.22018950000000001</v>
      </c>
      <c r="GX80">
        <v>0.34728740000000002</v>
      </c>
      <c r="GY80">
        <v>17.60361</v>
      </c>
      <c r="GZ80" s="1">
        <v>2.650094E-4</v>
      </c>
      <c r="HA80" s="1">
        <v>0.16986090000000001</v>
      </c>
      <c r="HB80">
        <v>0.34668080000000001</v>
      </c>
      <c r="HC80">
        <v>17.94229</v>
      </c>
      <c r="HD80" s="1">
        <v>2.156324E-4</v>
      </c>
      <c r="HE80" s="1">
        <v>0.13740350000000001</v>
      </c>
      <c r="HF80">
        <v>0.34622999999999998</v>
      </c>
      <c r="HG80">
        <v>18.105319999999999</v>
      </c>
      <c r="HH80" s="1">
        <v>1.8479799999999999E-4</v>
      </c>
      <c r="HI80" s="1">
        <v>0.1170566</v>
      </c>
      <c r="HJ80">
        <v>0.34591939999999999</v>
      </c>
      <c r="HK80">
        <v>17.898399999999999</v>
      </c>
      <c r="HL80" s="1">
        <v>1.6457909999999999E-4</v>
      </c>
      <c r="HM80" s="1">
        <v>0.103725</v>
      </c>
      <c r="HN80">
        <v>0.345719</v>
      </c>
      <c r="HO80">
        <v>17.432950000000002</v>
      </c>
      <c r="HP80" s="1">
        <v>1.4907660000000001E-4</v>
      </c>
      <c r="HQ80" s="1">
        <v>9.3649220000000005E-2</v>
      </c>
      <c r="HR80">
        <v>0.34557549999999998</v>
      </c>
      <c r="HS80">
        <v>17.02796</v>
      </c>
      <c r="HT80" s="1">
        <v>1.3445840000000001E-4</v>
      </c>
      <c r="HU80" s="1">
        <v>8.4284510000000007E-2</v>
      </c>
      <c r="HV80">
        <v>0.34551340000000003</v>
      </c>
      <c r="HW80">
        <v>16.805869999999999</v>
      </c>
      <c r="HX80" s="1">
        <v>1.202423E-4</v>
      </c>
      <c r="HY80" s="1">
        <v>7.5171799999999997E-2</v>
      </c>
      <c r="HZ80">
        <v>0.34547070000000002</v>
      </c>
      <c r="IA80">
        <v>16.896039999999999</v>
      </c>
      <c r="IB80">
        <v>1.0788489999999999E-4</v>
      </c>
      <c r="IC80" s="1">
        <v>6.7196409999999998E-2</v>
      </c>
      <c r="ID80">
        <v>0.34550330000000001</v>
      </c>
      <c r="IE80">
        <v>16.790559999999999</v>
      </c>
      <c r="IF80">
        <v>9.8212830000000005E-5</v>
      </c>
      <c r="IG80" s="1">
        <v>6.0903770000000003E-2</v>
      </c>
      <c r="IH80">
        <v>0.34566390000000002</v>
      </c>
      <c r="II80">
        <v>16.727499999999999</v>
      </c>
      <c r="IJ80">
        <v>9.0897069999999999E-5</v>
      </c>
      <c r="IK80" s="1">
        <v>5.6121890000000001E-2</v>
      </c>
      <c r="IL80">
        <v>0.34601130000000002</v>
      </c>
      <c r="IM80">
        <v>16.54776</v>
      </c>
      <c r="IN80">
        <v>8.5227069999999994E-5</v>
      </c>
      <c r="IO80" s="1">
        <v>5.2388940000000002E-2</v>
      </c>
      <c r="IP80">
        <v>0.34650809999999999</v>
      </c>
      <c r="IQ80">
        <v>16.170970000000001</v>
      </c>
      <c r="IR80">
        <v>8.0366270000000001E-5</v>
      </c>
      <c r="IS80" s="1">
        <v>4.9213350000000003E-2</v>
      </c>
      <c r="IT80">
        <v>0.34715509999999999</v>
      </c>
      <c r="IU80">
        <v>15.78167</v>
      </c>
      <c r="IV80">
        <v>7.485654E-5</v>
      </c>
      <c r="IW80" s="1">
        <v>4.5746729999999999E-2</v>
      </c>
      <c r="IX80">
        <v>0.34791680000000003</v>
      </c>
      <c r="IY80">
        <v>15.548909999999999</v>
      </c>
      <c r="IZ80">
        <v>6.7199459999999996E-5</v>
      </c>
      <c r="JA80" s="1">
        <v>4.1050940000000001E-2</v>
      </c>
      <c r="JB80">
        <v>0.34875099999999998</v>
      </c>
      <c r="JC80">
        <v>15.492150000000001</v>
      </c>
      <c r="JD80">
        <v>5.819964E-5</v>
      </c>
      <c r="JE80">
        <v>3.5495529999999997E-2</v>
      </c>
      <c r="JF80">
        <v>0.34959249999999997</v>
      </c>
      <c r="JG80">
        <v>15.877560000000001</v>
      </c>
      <c r="JH80">
        <v>5.0108590000000003E-5</v>
      </c>
      <c r="JI80">
        <v>3.0430120000000001E-2</v>
      </c>
      <c r="JJ80">
        <v>0.35041559999999999</v>
      </c>
      <c r="JK80">
        <v>16.582350000000002</v>
      </c>
      <c r="JL80">
        <v>4.4163029999999999E-5</v>
      </c>
      <c r="JM80">
        <v>2.6657879999999998E-2</v>
      </c>
      <c r="JN80">
        <v>0.35107060000000001</v>
      </c>
      <c r="JO80">
        <v>17.450780000000002</v>
      </c>
      <c r="JP80">
        <v>4.0186599999999999E-5</v>
      </c>
      <c r="JQ80">
        <v>2.4124389999999999E-2</v>
      </c>
      <c r="JR80">
        <v>0.3515221</v>
      </c>
      <c r="JS80">
        <v>18.241769999999999</v>
      </c>
      <c r="JT80">
        <v>3.7503199999999997E-5</v>
      </c>
      <c r="JU80">
        <v>2.2423019999999998E-2</v>
      </c>
      <c r="JV80">
        <v>0.35176689999999999</v>
      </c>
      <c r="JW80">
        <v>18.591539999999998</v>
      </c>
      <c r="JX80">
        <v>3.5773070000000003E-5</v>
      </c>
      <c r="JY80">
        <v>2.1314179999999999E-2</v>
      </c>
      <c r="JZ80">
        <v>0.3518153</v>
      </c>
      <c r="KA80">
        <v>18.540089999999999</v>
      </c>
      <c r="KB80">
        <v>3.5782180000000003E-5</v>
      </c>
      <c r="KC80">
        <v>2.1199300000000001E-2</v>
      </c>
      <c r="KD80">
        <v>0.35171780000000002</v>
      </c>
      <c r="KE80">
        <v>18.418769999999999</v>
      </c>
      <c r="KF80">
        <v>3.8503120000000002E-5</v>
      </c>
      <c r="KG80">
        <v>2.2683849999999998E-2</v>
      </c>
      <c r="KH80">
        <v>0.35155239999999999</v>
      </c>
      <c r="KI80">
        <v>18.31662</v>
      </c>
      <c r="KJ80">
        <v>4.2835520000000001E-5</v>
      </c>
      <c r="KK80">
        <v>2.5218049999999999E-2</v>
      </c>
      <c r="KL80">
        <v>0.35134290000000001</v>
      </c>
      <c r="KM80">
        <v>18.384080000000001</v>
      </c>
      <c r="KN80">
        <v>4.6522569999999999E-5</v>
      </c>
      <c r="KO80">
        <v>2.7477250000000002E-2</v>
      </c>
      <c r="KP80">
        <v>0.35109560000000001</v>
      </c>
      <c r="KQ80">
        <v>18.369070000000001</v>
      </c>
      <c r="KR80">
        <v>4.8417970000000001E-5</v>
      </c>
      <c r="KS80">
        <v>2.8706510000000001E-2</v>
      </c>
      <c r="KT80">
        <v>0.35087790000000002</v>
      </c>
      <c r="KU80">
        <v>18.099489999999999</v>
      </c>
      <c r="KV80">
        <v>4.8642420000000002E-5</v>
      </c>
      <c r="KW80">
        <v>2.892803E-2</v>
      </c>
      <c r="KX80">
        <v>0.35069270000000002</v>
      </c>
      <c r="KY80">
        <v>17.550439999999998</v>
      </c>
      <c r="KZ80">
        <v>4.7796300000000002E-5</v>
      </c>
      <c r="LA80">
        <v>2.8484229999999999E-2</v>
      </c>
      <c r="LB80">
        <v>0.35056569999999998</v>
      </c>
      <c r="LC80">
        <v>16.841249999999999</v>
      </c>
      <c r="LD80">
        <v>4.6328690000000002E-5</v>
      </c>
      <c r="LE80">
        <v>2.7653110000000002E-2</v>
      </c>
      <c r="LF80">
        <v>0.35048200000000002</v>
      </c>
      <c r="LG80">
        <v>16.173570000000002</v>
      </c>
      <c r="LH80">
        <v>4.4375149999999998E-5</v>
      </c>
      <c r="LI80">
        <v>2.6528840000000001E-2</v>
      </c>
      <c r="LJ80">
        <v>0.35042430000000002</v>
      </c>
      <c r="LK80">
        <v>15.772349999999999</v>
      </c>
      <c r="LL80">
        <v>4.19175E-5</v>
      </c>
      <c r="LM80">
        <v>2.5100730000000002E-2</v>
      </c>
      <c r="LN80">
        <v>0.35039189999999998</v>
      </c>
      <c r="LO80">
        <v>15.660410000000001</v>
      </c>
      <c r="LP80">
        <v>3.9223259999999998E-5</v>
      </c>
      <c r="LQ80">
        <v>2.350907E-2</v>
      </c>
      <c r="LR80">
        <v>0.35037279999999998</v>
      </c>
      <c r="LS80">
        <v>15.96063</v>
      </c>
      <c r="LT80">
        <v>3.6723390000000001E-5</v>
      </c>
      <c r="LU80">
        <v>2.2014280000000001E-2</v>
      </c>
      <c r="LV80">
        <v>0.35033819999999999</v>
      </c>
      <c r="LW80">
        <v>16.473970000000001</v>
      </c>
      <c r="LX80">
        <v>3.4620640000000001E-5</v>
      </c>
      <c r="LY80">
        <v>2.075231E-2</v>
      </c>
      <c r="LZ80">
        <v>0.350271</v>
      </c>
      <c r="MA80">
        <v>17.15821</v>
      </c>
      <c r="MB80">
        <v>3.2887710000000001E-5</v>
      </c>
      <c r="MC80">
        <v>1.9713330000000001E-2</v>
      </c>
      <c r="MD80">
        <v>0.35015659999999998</v>
      </c>
      <c r="ME80">
        <v>17.900120000000001</v>
      </c>
      <c r="MF80">
        <v>3.1418170000000001E-5</v>
      </c>
      <c r="MG80">
        <v>1.8837300000000001E-2</v>
      </c>
      <c r="MH80">
        <v>0.34999269999999999</v>
      </c>
      <c r="MI80">
        <v>18.44659</v>
      </c>
      <c r="MJ80">
        <v>3.0153200000000001E-5</v>
      </c>
      <c r="MK80">
        <v>1.8084780000000002E-2</v>
      </c>
      <c r="ML80">
        <v>0.34975869999999998</v>
      </c>
      <c r="MM80">
        <v>18.611719999999998</v>
      </c>
      <c r="MN80">
        <v>2.917097E-5</v>
      </c>
      <c r="MO80">
        <v>1.7496560000000001E-2</v>
      </c>
      <c r="MP80">
        <v>0.34951490000000002</v>
      </c>
      <c r="MQ80">
        <v>18.612739999999999</v>
      </c>
      <c r="MR80">
        <v>2.8580649999999999E-5</v>
      </c>
      <c r="MS80">
        <v>1.7140349999999999E-2</v>
      </c>
      <c r="MT80">
        <v>0.34924149999999998</v>
      </c>
      <c r="MU80">
        <v>18.553519999999999</v>
      </c>
      <c r="MV80">
        <v>2.8240019999999999E-5</v>
      </c>
      <c r="MW80">
        <v>1.6942780000000001E-2</v>
      </c>
      <c r="MX80">
        <v>0.34894829999999999</v>
      </c>
      <c r="MY80">
        <v>18.583210000000001</v>
      </c>
      <c r="MZ80">
        <v>2.7870099999999999E-5</v>
      </c>
      <c r="NA80">
        <v>1.6740809999999998E-2</v>
      </c>
      <c r="NB80">
        <v>0.34865099999999999</v>
      </c>
      <c r="NC80">
        <v>18.691310000000001</v>
      </c>
      <c r="ND80">
        <v>2.7314740000000001E-5</v>
      </c>
      <c r="NE80">
        <v>1.6431370000000001E-2</v>
      </c>
      <c r="NF80">
        <v>0.34865099999999999</v>
      </c>
      <c r="NG80">
        <v>18.691310000000001</v>
      </c>
      <c r="NH80">
        <v>2.7314740000000001E-5</v>
      </c>
      <c r="NI80">
        <v>1.6431370000000001E-2</v>
      </c>
      <c r="NJ80">
        <v>0.34865099999999999</v>
      </c>
      <c r="NK80">
        <v>18.691310000000001</v>
      </c>
      <c r="NL80">
        <v>2.7314740000000001E-5</v>
      </c>
      <c r="NM80">
        <v>1.6431370000000001E-2</v>
      </c>
      <c r="NN80">
        <v>0.34865099999999999</v>
      </c>
      <c r="NO80">
        <v>18.691310000000001</v>
      </c>
      <c r="NP80">
        <v>2.7314740000000001E-5</v>
      </c>
      <c r="NQ80">
        <v>1.6431370000000001E-2</v>
      </c>
      <c r="NR80">
        <v>0.34865099999999999</v>
      </c>
      <c r="NS80">
        <v>18.691310000000001</v>
      </c>
      <c r="NT80">
        <v>2.7314740000000001E-5</v>
      </c>
      <c r="NU80">
        <v>1.6431370000000001E-2</v>
      </c>
      <c r="NV80">
        <v>0.34865099999999999</v>
      </c>
      <c r="NW80">
        <v>18.691310000000001</v>
      </c>
      <c r="NX80">
        <v>2.7314740000000001E-5</v>
      </c>
      <c r="NY80">
        <v>1.6431370000000001E-2</v>
      </c>
      <c r="NZ80">
        <v>0.34865099999999999</v>
      </c>
      <c r="OA80">
        <v>18.691310000000001</v>
      </c>
      <c r="OB80">
        <v>2.7314740000000001E-5</v>
      </c>
      <c r="OC80">
        <v>1.6431370000000001E-2</v>
      </c>
      <c r="OD80">
        <v>0.34865099999999999</v>
      </c>
      <c r="OE80">
        <v>18.691310000000001</v>
      </c>
      <c r="OF80">
        <v>2.7314740000000001E-5</v>
      </c>
      <c r="OG80">
        <v>1.6431370000000001E-2</v>
      </c>
      <c r="OH80">
        <v>0.34865099999999999</v>
      </c>
      <c r="OI80">
        <v>18.691310000000001</v>
      </c>
      <c r="OJ80">
        <v>2.7314740000000001E-5</v>
      </c>
      <c r="OK80">
        <v>1.6431370000000001E-2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0.66629360000000004</v>
      </c>
      <c r="G81">
        <v>16.053000000000001</v>
      </c>
      <c r="H81" s="1">
        <v>3.1297989999999999E-25</v>
      </c>
      <c r="I81" s="1">
        <v>1.4260360000000001E-22</v>
      </c>
      <c r="J81">
        <v>0.66416140000000001</v>
      </c>
      <c r="K81">
        <v>16.167210000000001</v>
      </c>
      <c r="L81" s="1">
        <v>9.0182990000000003E-12</v>
      </c>
      <c r="M81" s="1">
        <v>4.1287829999999996E-9</v>
      </c>
      <c r="N81">
        <v>0.66201279999999996</v>
      </c>
      <c r="O81">
        <v>16.421810000000001</v>
      </c>
      <c r="P81" s="1">
        <v>2.8922170000000001E-2</v>
      </c>
      <c r="Q81">
        <v>8.2977930000000004</v>
      </c>
      <c r="R81">
        <v>0.65983959999999997</v>
      </c>
      <c r="S81">
        <v>16.75601</v>
      </c>
      <c r="T81">
        <v>17.360939999999999</v>
      </c>
      <c r="U81">
        <v>6295.7939999999999</v>
      </c>
      <c r="V81">
        <v>0.65764350000000005</v>
      </c>
      <c r="W81">
        <v>17.355879999999999</v>
      </c>
      <c r="X81">
        <v>128.3554</v>
      </c>
      <c r="Y81">
        <v>54915.11</v>
      </c>
      <c r="Z81">
        <v>0.65541300000000002</v>
      </c>
      <c r="AA81">
        <v>17.81718</v>
      </c>
      <c r="AB81">
        <v>114.69929999999999</v>
      </c>
      <c r="AC81">
        <v>55527</v>
      </c>
      <c r="AD81">
        <v>0.65322279999999999</v>
      </c>
      <c r="AE81">
        <v>17.979489999999998</v>
      </c>
      <c r="AF81">
        <v>30.558759999999999</v>
      </c>
      <c r="AG81">
        <v>16198.48</v>
      </c>
      <c r="AH81">
        <v>0.65108080000000002</v>
      </c>
      <c r="AI81">
        <v>17.93853</v>
      </c>
      <c r="AJ81">
        <v>4.0886959999999997</v>
      </c>
      <c r="AK81">
        <v>2296.2330000000002</v>
      </c>
      <c r="AL81">
        <v>0.6488971</v>
      </c>
      <c r="AM81">
        <v>17.538309999999999</v>
      </c>
      <c r="AN81">
        <v>0.43353079999999999</v>
      </c>
      <c r="AO81">
        <v>244.58090000000001</v>
      </c>
      <c r="AP81">
        <v>0.64658850000000001</v>
      </c>
      <c r="AQ81">
        <v>17.30706</v>
      </c>
      <c r="AR81">
        <v>9.3311350000000001E-2</v>
      </c>
      <c r="AS81">
        <v>46.996490000000001</v>
      </c>
      <c r="AT81">
        <v>0.64382280000000003</v>
      </c>
      <c r="AU81">
        <v>17.251519999999999</v>
      </c>
      <c r="AV81">
        <v>6.1405340000000003E-2</v>
      </c>
      <c r="AW81">
        <v>28.961210000000001</v>
      </c>
      <c r="AX81">
        <v>0.63999059999999997</v>
      </c>
      <c r="AY81">
        <v>17.203060000000001</v>
      </c>
      <c r="AZ81" s="1">
        <v>5.365578E-2</v>
      </c>
      <c r="BA81">
        <v>25.196570000000001</v>
      </c>
      <c r="BB81">
        <v>0.63490429999999998</v>
      </c>
      <c r="BC81">
        <v>17.394110000000001</v>
      </c>
      <c r="BD81" s="1">
        <v>4.936654E-2</v>
      </c>
      <c r="BE81">
        <v>23.20673</v>
      </c>
      <c r="BF81">
        <v>0.6288878</v>
      </c>
      <c r="BG81">
        <v>17.657800000000002</v>
      </c>
      <c r="BH81" s="1">
        <v>4.976622E-2</v>
      </c>
      <c r="BI81">
        <v>23.262609999999999</v>
      </c>
      <c r="BJ81">
        <v>0.62246539999999995</v>
      </c>
      <c r="BK81">
        <v>17.826640000000001</v>
      </c>
      <c r="BL81" s="1">
        <v>5.2213330000000002E-2</v>
      </c>
      <c r="BM81" s="1">
        <v>24.455220000000001</v>
      </c>
      <c r="BN81">
        <v>0.61615129999999996</v>
      </c>
      <c r="BO81">
        <v>17.868230000000001</v>
      </c>
      <c r="BP81" s="1">
        <v>5.2105980000000003E-2</v>
      </c>
      <c r="BQ81" s="1">
        <v>24.535959999999999</v>
      </c>
      <c r="BR81">
        <v>0.60927439999999999</v>
      </c>
      <c r="BS81">
        <v>17.585789999999999</v>
      </c>
      <c r="BT81" s="1">
        <v>4.907744E-2</v>
      </c>
      <c r="BU81" s="1">
        <v>23.22026</v>
      </c>
      <c r="BV81">
        <v>0.60212019999999999</v>
      </c>
      <c r="BW81">
        <v>17.12396</v>
      </c>
      <c r="BX81" s="1">
        <v>4.455195E-2</v>
      </c>
      <c r="BY81" s="1">
        <v>21.147790000000001</v>
      </c>
      <c r="BZ81">
        <v>0.59471739999999995</v>
      </c>
      <c r="CA81">
        <v>16.863019999999999</v>
      </c>
      <c r="CB81" s="1">
        <v>3.9666470000000002E-2</v>
      </c>
      <c r="CC81" s="1">
        <v>18.865849999999998</v>
      </c>
      <c r="CD81">
        <v>0.58728689999999995</v>
      </c>
      <c r="CE81">
        <v>16.637899999999998</v>
      </c>
      <c r="CF81" s="1">
        <v>3.515012E-2</v>
      </c>
      <c r="CG81" s="1">
        <v>16.732320000000001</v>
      </c>
      <c r="CH81">
        <v>0.57971589999999995</v>
      </c>
      <c r="CI81">
        <v>16.511849999999999</v>
      </c>
      <c r="CJ81" s="1">
        <v>3.1074589999999999E-2</v>
      </c>
      <c r="CK81" s="1">
        <v>14.807270000000001</v>
      </c>
      <c r="CL81">
        <v>0.57198559999999998</v>
      </c>
      <c r="CM81">
        <v>16.43526</v>
      </c>
      <c r="CN81" s="1">
        <v>2.7415640000000002E-2</v>
      </c>
      <c r="CO81" s="1">
        <v>13.07526</v>
      </c>
      <c r="CP81">
        <v>0.5642781</v>
      </c>
      <c r="CQ81">
        <v>16.36636</v>
      </c>
      <c r="CR81" s="1">
        <v>2.412866E-2</v>
      </c>
      <c r="CS81" s="1">
        <v>11.6097</v>
      </c>
      <c r="CT81">
        <v>0.55673119999999998</v>
      </c>
      <c r="CU81">
        <v>16.298159999999999</v>
      </c>
      <c r="CV81" s="1">
        <v>2.121174E-2</v>
      </c>
      <c r="CW81" s="1">
        <v>10.324350000000001</v>
      </c>
      <c r="CX81">
        <v>0.54947840000000003</v>
      </c>
      <c r="CY81">
        <v>16.112839999999998</v>
      </c>
      <c r="CZ81" s="1">
        <v>1.866253E-2</v>
      </c>
      <c r="DA81" s="1">
        <v>9.1817130000000002</v>
      </c>
      <c r="DB81">
        <v>0.54172370000000003</v>
      </c>
      <c r="DC81">
        <v>15.850009999999999</v>
      </c>
      <c r="DD81" s="1">
        <v>1.639328E-2</v>
      </c>
      <c r="DE81" s="1">
        <v>8.1580569999999994</v>
      </c>
      <c r="DF81">
        <v>0.53386040000000001</v>
      </c>
      <c r="DG81">
        <v>15.656969999999999</v>
      </c>
      <c r="DH81" s="1">
        <v>1.437189E-2</v>
      </c>
      <c r="DI81" s="1">
        <v>7.2363749999999998</v>
      </c>
      <c r="DJ81">
        <v>0.52583990000000003</v>
      </c>
      <c r="DK81">
        <v>15.52984</v>
      </c>
      <c r="DL81" s="1">
        <v>1.2599580000000001E-2</v>
      </c>
      <c r="DM81" s="1">
        <v>6.418895</v>
      </c>
      <c r="DN81">
        <v>0.51790429999999998</v>
      </c>
      <c r="DO81">
        <v>15.65502</v>
      </c>
      <c r="DP81" s="1">
        <v>1.109329E-2</v>
      </c>
      <c r="DQ81" s="1">
        <v>5.7172989999999997</v>
      </c>
      <c r="DR81">
        <v>0.50979229999999998</v>
      </c>
      <c r="DS81">
        <v>15.744070000000001</v>
      </c>
      <c r="DT81" s="1">
        <v>9.7537749999999993E-3</v>
      </c>
      <c r="DU81" s="1">
        <v>5.0902520000000004</v>
      </c>
      <c r="DV81">
        <v>0.50191909999999995</v>
      </c>
      <c r="DW81">
        <v>15.7349</v>
      </c>
      <c r="DX81" s="1">
        <v>8.5356319999999996E-3</v>
      </c>
      <c r="DY81" s="1">
        <v>4.5104449999999998</v>
      </c>
      <c r="DZ81">
        <v>0.49391010000000002</v>
      </c>
      <c r="EA81">
        <v>15.67839</v>
      </c>
      <c r="EB81" s="1">
        <v>7.4422289999999999E-3</v>
      </c>
      <c r="EC81" s="1">
        <v>3.983301</v>
      </c>
      <c r="ED81">
        <v>0.48603980000000002</v>
      </c>
      <c r="EE81">
        <v>15.616720000000001</v>
      </c>
      <c r="EF81" s="1">
        <v>6.4846679999999999E-3</v>
      </c>
      <c r="EG81" s="1">
        <v>3.5139209999999999</v>
      </c>
      <c r="EH81">
        <v>0.47797230000000002</v>
      </c>
      <c r="EI81">
        <v>15.84839</v>
      </c>
      <c r="EJ81" s="1">
        <v>5.6493430000000002E-3</v>
      </c>
      <c r="EK81" s="1">
        <v>3.1009220000000002</v>
      </c>
      <c r="EL81">
        <v>0.4698946</v>
      </c>
      <c r="EM81">
        <v>16.111000000000001</v>
      </c>
      <c r="EN81" s="1">
        <v>4.9152750000000002E-3</v>
      </c>
      <c r="EO81" s="1">
        <v>2.7341250000000001</v>
      </c>
      <c r="EP81">
        <v>0.46207759999999998</v>
      </c>
      <c r="EQ81">
        <v>16.28481</v>
      </c>
      <c r="ER81" s="1">
        <v>4.2749950000000002E-3</v>
      </c>
      <c r="ES81" s="1">
        <v>2.4087719999999999</v>
      </c>
      <c r="ET81">
        <v>0.45470850000000002</v>
      </c>
      <c r="EU81">
        <v>16.503229999999999</v>
      </c>
      <c r="EV81" s="1">
        <v>3.7254179999999999E-3</v>
      </c>
      <c r="EW81" s="1">
        <v>2.1247039999999999</v>
      </c>
      <c r="EX81">
        <v>0.4482622</v>
      </c>
      <c r="EY81">
        <v>16.613289999999999</v>
      </c>
      <c r="EZ81" s="1">
        <v>3.2461120000000002E-3</v>
      </c>
      <c r="FA81" s="1">
        <v>1.871829</v>
      </c>
      <c r="FB81">
        <v>0.44207740000000001</v>
      </c>
      <c r="FC81">
        <v>16.565280000000001</v>
      </c>
      <c r="FD81" s="1">
        <v>2.7845370000000001E-3</v>
      </c>
      <c r="FE81" s="1">
        <v>1.6258410000000001</v>
      </c>
      <c r="FF81">
        <v>0.43607980000000002</v>
      </c>
      <c r="FG81">
        <v>16.494759999999999</v>
      </c>
      <c r="FH81" s="1">
        <v>2.3180940000000001E-3</v>
      </c>
      <c r="FI81" s="1">
        <v>1.371664</v>
      </c>
      <c r="FJ81">
        <v>0.43017709999999998</v>
      </c>
      <c r="FK81">
        <v>16.401720000000001</v>
      </c>
      <c r="FL81" s="1">
        <v>1.8872030000000001E-3</v>
      </c>
      <c r="FM81" s="1">
        <v>1.129732</v>
      </c>
      <c r="FN81">
        <v>0.4244269</v>
      </c>
      <c r="FO81">
        <v>16.546980000000001</v>
      </c>
      <c r="FP81" s="1">
        <v>1.5384999999999999E-3</v>
      </c>
      <c r="FQ81" s="1">
        <v>0.92941600000000002</v>
      </c>
      <c r="FR81">
        <v>0.41917650000000001</v>
      </c>
      <c r="FS81">
        <v>16.813289999999999</v>
      </c>
      <c r="FT81" s="1">
        <v>1.2757210000000001E-3</v>
      </c>
      <c r="FU81" s="1">
        <v>0.77593239999999997</v>
      </c>
      <c r="FV81">
        <v>0.4143886</v>
      </c>
      <c r="FW81">
        <v>17.228169999999999</v>
      </c>
      <c r="FX81" s="1">
        <v>1.0811449999999999E-3</v>
      </c>
      <c r="FY81" s="1">
        <v>0.66119740000000005</v>
      </c>
      <c r="FZ81">
        <v>0.41034700000000002</v>
      </c>
      <c r="GA81">
        <v>17.65033</v>
      </c>
      <c r="GB81" s="1">
        <v>9.3561730000000002E-4</v>
      </c>
      <c r="GC81" s="1">
        <v>0.57457000000000003</v>
      </c>
      <c r="GD81">
        <v>0.40720000000000001</v>
      </c>
      <c r="GE81">
        <v>17.707809999999998</v>
      </c>
      <c r="GF81" s="1">
        <v>8.2368790000000001E-4</v>
      </c>
      <c r="GG81" s="1">
        <v>0.50718260000000004</v>
      </c>
      <c r="GH81">
        <v>0.40481329999999999</v>
      </c>
      <c r="GI81">
        <v>17.473669999999998</v>
      </c>
      <c r="GJ81" s="1">
        <v>7.2106600000000002E-4</v>
      </c>
      <c r="GK81" s="1">
        <v>0.44604779999999999</v>
      </c>
      <c r="GL81">
        <v>0.40304079999999998</v>
      </c>
      <c r="GM81">
        <v>17.193280000000001</v>
      </c>
      <c r="GN81" s="1">
        <v>6.0279810000000002E-4</v>
      </c>
      <c r="GO81" s="1">
        <v>0.37572250000000001</v>
      </c>
      <c r="GP81">
        <v>0.40166200000000002</v>
      </c>
      <c r="GQ81">
        <v>17.043410000000002</v>
      </c>
      <c r="GR81" s="1">
        <v>4.7378319999999999E-4</v>
      </c>
      <c r="GS81" s="1">
        <v>0.29732530000000001</v>
      </c>
      <c r="GT81">
        <v>0.4005745</v>
      </c>
      <c r="GU81">
        <v>17.3017</v>
      </c>
      <c r="GV81" s="1">
        <v>3.6019930000000001E-4</v>
      </c>
      <c r="GW81" s="1">
        <v>0.22638269999999999</v>
      </c>
      <c r="GX81">
        <v>0.39969149999999998</v>
      </c>
      <c r="GY81">
        <v>17.66695</v>
      </c>
      <c r="GZ81" s="1">
        <v>2.7727239999999998E-4</v>
      </c>
      <c r="HA81" s="1">
        <v>0.1735708</v>
      </c>
      <c r="HB81">
        <v>0.39900920000000001</v>
      </c>
      <c r="HC81">
        <v>18.02206</v>
      </c>
      <c r="HD81" s="1">
        <v>2.234204E-4</v>
      </c>
      <c r="HE81" s="1">
        <v>0.1388337</v>
      </c>
      <c r="HF81">
        <v>0.3984915</v>
      </c>
      <c r="HG81">
        <v>18.19454</v>
      </c>
      <c r="HH81" s="1">
        <v>1.8974080000000001E-4</v>
      </c>
      <c r="HI81" s="1">
        <v>0.11700190000000001</v>
      </c>
      <c r="HJ81">
        <v>0.3981326</v>
      </c>
      <c r="HK81">
        <v>17.9651</v>
      </c>
      <c r="HL81" s="1">
        <v>1.679598E-4</v>
      </c>
      <c r="HM81" s="1">
        <v>0.10290489999999999</v>
      </c>
      <c r="HN81">
        <v>0.39789669999999999</v>
      </c>
      <c r="HO81">
        <v>17.484690000000001</v>
      </c>
      <c r="HP81" s="1">
        <v>1.5186489999999999E-4</v>
      </c>
      <c r="HQ81" s="1">
        <v>9.2665440000000002E-2</v>
      </c>
      <c r="HR81">
        <v>0.39773540000000002</v>
      </c>
      <c r="HS81">
        <v>17.058019999999999</v>
      </c>
      <c r="HT81" s="1">
        <v>1.3719399999999999E-4</v>
      </c>
      <c r="HU81" s="1">
        <v>8.3528820000000004E-2</v>
      </c>
      <c r="HV81">
        <v>0.39766279999999998</v>
      </c>
      <c r="HW81">
        <v>16.836269999999999</v>
      </c>
      <c r="HX81" s="1">
        <v>1.2283380000000001E-4</v>
      </c>
      <c r="HY81" s="1">
        <v>7.4611750000000004E-2</v>
      </c>
      <c r="HZ81">
        <v>0.39760699999999999</v>
      </c>
      <c r="IA81">
        <v>16.952539999999999</v>
      </c>
      <c r="IB81" s="1">
        <v>1.1005449999999999E-4</v>
      </c>
      <c r="IC81" s="1">
        <v>6.6606490000000004E-2</v>
      </c>
      <c r="ID81">
        <v>0.39763340000000003</v>
      </c>
      <c r="IE81">
        <v>16.852709999999998</v>
      </c>
      <c r="IF81">
        <v>9.988892E-5</v>
      </c>
      <c r="IG81" s="1">
        <v>6.0169239999999999E-2</v>
      </c>
      <c r="IH81">
        <v>0.39780739999999998</v>
      </c>
      <c r="II81">
        <v>16.86619</v>
      </c>
      <c r="IJ81">
        <v>9.2176920000000003E-5</v>
      </c>
      <c r="IK81" s="1">
        <v>5.5259620000000002E-2</v>
      </c>
      <c r="IL81">
        <v>0.3981808</v>
      </c>
      <c r="IM81">
        <v>16.68055</v>
      </c>
      <c r="IN81">
        <v>8.6251349999999995E-5</v>
      </c>
      <c r="IO81" s="1">
        <v>5.1464620000000003E-2</v>
      </c>
      <c r="IP81">
        <v>0.3987155</v>
      </c>
      <c r="IQ81">
        <v>16.26763</v>
      </c>
      <c r="IR81">
        <v>8.1295099999999994E-5</v>
      </c>
      <c r="IS81" s="1">
        <v>4.8316890000000001E-2</v>
      </c>
      <c r="IT81">
        <v>0.39941349999999998</v>
      </c>
      <c r="IU81">
        <v>15.828939999999999</v>
      </c>
      <c r="IV81">
        <v>7.6000420000000006E-5</v>
      </c>
      <c r="IW81" s="1">
        <v>4.5090329999999998E-2</v>
      </c>
      <c r="IX81">
        <v>0.40023769999999997</v>
      </c>
      <c r="IY81">
        <v>15.557090000000001</v>
      </c>
      <c r="IZ81">
        <v>6.8737889999999997E-5</v>
      </c>
      <c r="JA81" s="1">
        <v>4.0813549999999997E-2</v>
      </c>
      <c r="JB81">
        <v>0.4011538</v>
      </c>
      <c r="JC81">
        <v>15.514799999999999</v>
      </c>
      <c r="JD81">
        <v>5.9848659999999999E-5</v>
      </c>
      <c r="JE81">
        <v>3.5536480000000002E-2</v>
      </c>
      <c r="JF81">
        <v>0.4020862</v>
      </c>
      <c r="JG81">
        <v>15.9259</v>
      </c>
      <c r="JH81">
        <v>5.1480580000000002E-5</v>
      </c>
      <c r="JI81">
        <v>3.0463179999999999E-2</v>
      </c>
      <c r="JJ81">
        <v>0.40298580000000001</v>
      </c>
      <c r="JK81">
        <v>16.596319999999999</v>
      </c>
      <c r="JL81">
        <v>4.5127960000000003E-5</v>
      </c>
      <c r="JM81">
        <v>2.6538039999999999E-2</v>
      </c>
      <c r="JN81">
        <v>0.4037364</v>
      </c>
      <c r="JO81">
        <v>17.452970000000001</v>
      </c>
      <c r="JP81">
        <v>4.0825899999999998E-5</v>
      </c>
      <c r="JQ81">
        <v>2.3857130000000001E-2</v>
      </c>
      <c r="JR81">
        <v>0.40425100000000003</v>
      </c>
      <c r="JS81">
        <v>18.241499999999998</v>
      </c>
      <c r="JT81">
        <v>3.7939550000000002E-5</v>
      </c>
      <c r="JU81">
        <v>2.2065410000000001E-2</v>
      </c>
      <c r="JV81">
        <v>0.40452519999999997</v>
      </c>
      <c r="JW81">
        <v>18.577570000000001</v>
      </c>
      <c r="JX81">
        <v>3.6022390000000002E-5</v>
      </c>
      <c r="JY81">
        <v>2.0868479999999998E-2</v>
      </c>
      <c r="JZ81">
        <v>0.40460119999999999</v>
      </c>
      <c r="KA81">
        <v>18.53388</v>
      </c>
      <c r="KB81">
        <v>3.5652119999999998E-5</v>
      </c>
      <c r="KC81">
        <v>2.0516889999999999E-2</v>
      </c>
      <c r="KD81">
        <v>0.40450360000000002</v>
      </c>
      <c r="KE81">
        <v>18.41554</v>
      </c>
      <c r="KF81">
        <v>3.7897829999999997E-5</v>
      </c>
      <c r="KG81">
        <v>2.1635049999999999E-2</v>
      </c>
      <c r="KH81">
        <v>0.4043389</v>
      </c>
      <c r="KI81">
        <v>18.327770000000001</v>
      </c>
      <c r="KJ81">
        <v>4.2067110000000003E-5</v>
      </c>
      <c r="KK81">
        <v>2.3958190000000001E-2</v>
      </c>
      <c r="KL81">
        <v>0.4041035</v>
      </c>
      <c r="KM81">
        <v>18.452570000000001</v>
      </c>
      <c r="KN81">
        <v>4.5956479999999998E-5</v>
      </c>
      <c r="KO81">
        <v>2.626624E-2</v>
      </c>
      <c r="KP81">
        <v>0.40383390000000002</v>
      </c>
      <c r="KQ81">
        <v>18.45673</v>
      </c>
      <c r="KR81">
        <v>4.817676E-5</v>
      </c>
      <c r="KS81">
        <v>2.7672289999999999E-2</v>
      </c>
      <c r="KT81">
        <v>0.40359489999999998</v>
      </c>
      <c r="KU81">
        <v>18.246110000000002</v>
      </c>
      <c r="KV81">
        <v>4.8658880000000001E-5</v>
      </c>
      <c r="KW81">
        <v>2.8067970000000001E-2</v>
      </c>
      <c r="KX81">
        <v>0.40339789999999998</v>
      </c>
      <c r="KY81">
        <v>17.709710000000001</v>
      </c>
      <c r="KZ81">
        <v>4.7980089999999998E-5</v>
      </c>
      <c r="LA81">
        <v>2.7749320000000001E-2</v>
      </c>
      <c r="LB81">
        <v>0.40324169999999998</v>
      </c>
      <c r="LC81">
        <v>16.994900000000001</v>
      </c>
      <c r="LD81">
        <v>4.6606939999999999E-5</v>
      </c>
      <c r="LE81">
        <v>2.700847E-2</v>
      </c>
      <c r="LF81">
        <v>0.40314840000000002</v>
      </c>
      <c r="LG81">
        <v>16.280470000000001</v>
      </c>
      <c r="LH81">
        <v>4.4742659999999998E-5</v>
      </c>
      <c r="LI81">
        <v>2.597648E-2</v>
      </c>
      <c r="LJ81">
        <v>0.40308119999999997</v>
      </c>
      <c r="LK81">
        <v>15.817299999999999</v>
      </c>
      <c r="LL81">
        <v>4.2368720000000001E-5</v>
      </c>
      <c r="LM81">
        <v>2.4648469999999999E-2</v>
      </c>
      <c r="LN81">
        <v>0.40305049999999998</v>
      </c>
      <c r="LO81">
        <v>15.69289</v>
      </c>
      <c r="LP81">
        <v>3.9694270000000002E-5</v>
      </c>
      <c r="LQ81">
        <v>2.312258E-2</v>
      </c>
      <c r="LR81">
        <v>0.40301369999999997</v>
      </c>
      <c r="LS81">
        <v>16.01146</v>
      </c>
      <c r="LT81">
        <v>3.7142179999999997E-5</v>
      </c>
      <c r="LU81">
        <v>2.164104E-2</v>
      </c>
      <c r="LV81">
        <v>0.40298489999999998</v>
      </c>
      <c r="LW81">
        <v>16.52197</v>
      </c>
      <c r="LX81">
        <v>3.4967179999999998E-5</v>
      </c>
      <c r="LY81">
        <v>2.0368379999999998E-2</v>
      </c>
      <c r="LZ81">
        <v>0.40291500000000002</v>
      </c>
      <c r="MA81">
        <v>17.188839999999999</v>
      </c>
      <c r="MB81">
        <v>3.3174750000000003E-5</v>
      </c>
      <c r="MC81">
        <v>1.9319030000000001E-2</v>
      </c>
      <c r="MD81">
        <v>0.4027847</v>
      </c>
      <c r="ME81">
        <v>17.902429999999999</v>
      </c>
      <c r="MF81">
        <v>3.1662899999999998E-5</v>
      </c>
      <c r="MG81">
        <v>1.8439250000000001E-2</v>
      </c>
      <c r="MH81">
        <v>0.40261150000000001</v>
      </c>
      <c r="MI81">
        <v>18.40897</v>
      </c>
      <c r="MJ81">
        <v>3.0361360000000001E-5</v>
      </c>
      <c r="MK81">
        <v>1.7684040000000002E-2</v>
      </c>
      <c r="ML81">
        <v>0.40236110000000003</v>
      </c>
      <c r="MM81">
        <v>18.567630000000001</v>
      </c>
      <c r="MN81">
        <v>2.932043E-5</v>
      </c>
      <c r="MO81">
        <v>1.707436E-2</v>
      </c>
      <c r="MP81">
        <v>0.40208749999999999</v>
      </c>
      <c r="MQ81">
        <v>18.592839999999999</v>
      </c>
      <c r="MR81">
        <v>2.866247E-5</v>
      </c>
      <c r="MS81">
        <v>1.6681350000000001E-2</v>
      </c>
      <c r="MT81">
        <v>0.40178530000000001</v>
      </c>
      <c r="MU81">
        <v>18.561730000000001</v>
      </c>
      <c r="MV81">
        <v>2.8292560000000001E-5</v>
      </c>
      <c r="MW81">
        <v>1.6465799999999999E-2</v>
      </c>
      <c r="MX81">
        <v>0.40146690000000002</v>
      </c>
      <c r="MY81">
        <v>18.644950000000001</v>
      </c>
      <c r="MZ81">
        <v>2.7939480000000001E-5</v>
      </c>
      <c r="NA81">
        <v>1.6277059999999999E-2</v>
      </c>
      <c r="NB81">
        <v>0.40113880000000002</v>
      </c>
      <c r="NC81">
        <v>18.790030000000002</v>
      </c>
      <c r="ND81">
        <v>2.742032E-5</v>
      </c>
      <c r="NE81">
        <v>1.599915E-2</v>
      </c>
      <c r="NF81">
        <v>0.40113880000000002</v>
      </c>
      <c r="NG81">
        <v>18.790030000000002</v>
      </c>
      <c r="NH81">
        <v>2.742032E-5</v>
      </c>
      <c r="NI81">
        <v>1.599915E-2</v>
      </c>
      <c r="NJ81">
        <v>0.40113880000000002</v>
      </c>
      <c r="NK81">
        <v>18.790030000000002</v>
      </c>
      <c r="NL81">
        <v>2.742032E-5</v>
      </c>
      <c r="NM81">
        <v>1.599915E-2</v>
      </c>
      <c r="NN81">
        <v>0.40113880000000002</v>
      </c>
      <c r="NO81">
        <v>18.790030000000002</v>
      </c>
      <c r="NP81">
        <v>2.742032E-5</v>
      </c>
      <c r="NQ81">
        <v>1.599915E-2</v>
      </c>
      <c r="NR81">
        <v>0.40113880000000002</v>
      </c>
      <c r="NS81">
        <v>18.790030000000002</v>
      </c>
      <c r="NT81">
        <v>2.742032E-5</v>
      </c>
      <c r="NU81">
        <v>1.599915E-2</v>
      </c>
      <c r="NV81">
        <v>0.40113880000000002</v>
      </c>
      <c r="NW81">
        <v>18.790030000000002</v>
      </c>
      <c r="NX81">
        <v>2.742032E-5</v>
      </c>
      <c r="NY81">
        <v>1.599915E-2</v>
      </c>
      <c r="NZ81">
        <v>0.40113880000000002</v>
      </c>
      <c r="OA81">
        <v>18.790030000000002</v>
      </c>
      <c r="OB81">
        <v>2.742032E-5</v>
      </c>
      <c r="OC81">
        <v>1.599915E-2</v>
      </c>
      <c r="OD81">
        <v>0.40113880000000002</v>
      </c>
      <c r="OE81">
        <v>18.790030000000002</v>
      </c>
      <c r="OF81">
        <v>2.742032E-5</v>
      </c>
      <c r="OG81">
        <v>1.599915E-2</v>
      </c>
      <c r="OH81">
        <v>0.40113880000000002</v>
      </c>
      <c r="OI81">
        <v>18.790030000000002</v>
      </c>
      <c r="OJ81">
        <v>2.742032E-5</v>
      </c>
      <c r="OK81">
        <v>1.599915E-2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0.51851239999999998</v>
      </c>
      <c r="G82">
        <v>16.09825</v>
      </c>
      <c r="H82" s="1">
        <v>3.8453650000000001E-26</v>
      </c>
      <c r="I82" s="1">
        <v>1.5644920000000001E-23</v>
      </c>
      <c r="J82">
        <v>0.51756469999999999</v>
      </c>
      <c r="K82">
        <v>16.220659999999999</v>
      </c>
      <c r="L82" s="1">
        <v>1.4332729999999999E-12</v>
      </c>
      <c r="M82" s="1">
        <v>5.8517740000000004E-10</v>
      </c>
      <c r="N82">
        <v>0.51662180000000002</v>
      </c>
      <c r="O82">
        <v>16.457059999999998</v>
      </c>
      <c r="P82" s="1">
        <v>9.5755630000000005E-3</v>
      </c>
      <c r="Q82" s="1">
        <v>2.9646530000000002</v>
      </c>
      <c r="R82">
        <v>0.51565499999999997</v>
      </c>
      <c r="S82">
        <v>16.791709999999998</v>
      </c>
      <c r="T82">
        <v>11.133760000000001</v>
      </c>
      <c r="U82">
        <v>3911.761</v>
      </c>
      <c r="V82">
        <v>0.51466480000000003</v>
      </c>
      <c r="W82">
        <v>17.36355</v>
      </c>
      <c r="X82">
        <v>113.3617</v>
      </c>
      <c r="Y82">
        <v>44024.52</v>
      </c>
      <c r="Z82">
        <v>0.51365490000000003</v>
      </c>
      <c r="AA82">
        <v>17.7822</v>
      </c>
      <c r="AB82">
        <v>125.7367</v>
      </c>
      <c r="AC82">
        <v>52397.98</v>
      </c>
      <c r="AD82">
        <v>0.51269390000000004</v>
      </c>
      <c r="AE82">
        <v>17.947489999999998</v>
      </c>
      <c r="AF82">
        <v>38.933230000000002</v>
      </c>
      <c r="AG82">
        <v>17029.75</v>
      </c>
      <c r="AH82">
        <v>0.51179649999999999</v>
      </c>
      <c r="AI82">
        <v>17.936260000000001</v>
      </c>
      <c r="AJ82">
        <v>5.718693</v>
      </c>
      <c r="AK82">
        <v>2575.6889999999999</v>
      </c>
      <c r="AL82">
        <v>0.51086220000000004</v>
      </c>
      <c r="AM82">
        <v>17.605619999999998</v>
      </c>
      <c r="AN82">
        <v>0.60993850000000005</v>
      </c>
      <c r="AO82">
        <v>276.25029999999998</v>
      </c>
      <c r="AP82">
        <v>0.50988860000000003</v>
      </c>
      <c r="AQ82">
        <v>17.3889</v>
      </c>
      <c r="AR82">
        <v>0.10852050000000001</v>
      </c>
      <c r="AS82">
        <v>46.651389999999999</v>
      </c>
      <c r="AT82">
        <v>0.50864790000000004</v>
      </c>
      <c r="AU82">
        <v>17.334299999999999</v>
      </c>
      <c r="AV82">
        <v>6.3288330000000004E-2</v>
      </c>
      <c r="AW82">
        <v>26.108740000000001</v>
      </c>
      <c r="AX82">
        <v>0.50684580000000001</v>
      </c>
      <c r="AY82">
        <v>17.272960000000001</v>
      </c>
      <c r="AZ82" s="1">
        <v>5.4460759999999997E-2</v>
      </c>
      <c r="BA82">
        <v>22.377089999999999</v>
      </c>
      <c r="BB82">
        <v>0.50443150000000003</v>
      </c>
      <c r="BC82">
        <v>17.424109999999999</v>
      </c>
      <c r="BD82" s="1">
        <v>4.9705640000000002E-2</v>
      </c>
      <c r="BE82">
        <v>20.42961</v>
      </c>
      <c r="BF82">
        <v>0.50649569999999999</v>
      </c>
      <c r="BG82">
        <v>17.6432</v>
      </c>
      <c r="BH82" s="1">
        <v>4.9482470000000001E-2</v>
      </c>
      <c r="BI82">
        <v>20.20637</v>
      </c>
      <c r="BJ82">
        <v>0.50881370000000004</v>
      </c>
      <c r="BK82">
        <v>17.81006</v>
      </c>
      <c r="BL82" s="1">
        <v>5.195342E-2</v>
      </c>
      <c r="BM82" s="1">
        <v>21.151869999999999</v>
      </c>
      <c r="BN82">
        <v>0.51197009999999998</v>
      </c>
      <c r="BO82">
        <v>17.873719999999999</v>
      </c>
      <c r="BP82" s="1">
        <v>5.22952E-2</v>
      </c>
      <c r="BQ82" s="1">
        <v>21.278590000000001</v>
      </c>
      <c r="BR82">
        <v>0.51521879999999998</v>
      </c>
      <c r="BS82">
        <v>17.638100000000001</v>
      </c>
      <c r="BT82" s="1">
        <v>4.9584469999999999E-2</v>
      </c>
      <c r="BU82" s="1">
        <v>20.172529999999998</v>
      </c>
      <c r="BV82">
        <v>0.51875899999999997</v>
      </c>
      <c r="BW82">
        <v>17.204280000000001</v>
      </c>
      <c r="BX82" s="1">
        <v>4.5188760000000001E-2</v>
      </c>
      <c r="BY82" s="1">
        <v>18.360910000000001</v>
      </c>
      <c r="BZ82">
        <v>0.5226035</v>
      </c>
      <c r="CA82">
        <v>16.950710000000001</v>
      </c>
      <c r="CB82" s="1">
        <v>4.0301509999999999E-2</v>
      </c>
      <c r="CC82" s="1">
        <v>16.338950000000001</v>
      </c>
      <c r="CD82">
        <v>0.52692950000000005</v>
      </c>
      <c r="CE82">
        <v>16.714939999999999</v>
      </c>
      <c r="CF82" s="1">
        <v>3.571684E-2</v>
      </c>
      <c r="CG82" s="1">
        <v>14.433310000000001</v>
      </c>
      <c r="CH82">
        <v>0.531586</v>
      </c>
      <c r="CI82">
        <v>16.547979999999999</v>
      </c>
      <c r="CJ82" s="1">
        <v>3.158586E-2</v>
      </c>
      <c r="CK82" s="1">
        <v>12.721399999999999</v>
      </c>
      <c r="CL82">
        <v>0.53649040000000003</v>
      </c>
      <c r="CM82">
        <v>16.451530000000002</v>
      </c>
      <c r="CN82" s="1">
        <v>2.786667E-2</v>
      </c>
      <c r="CO82" s="1">
        <v>11.18319</v>
      </c>
      <c r="CP82">
        <v>0.53263309999999997</v>
      </c>
      <c r="CQ82">
        <v>16.355139999999999</v>
      </c>
      <c r="CR82" s="1">
        <v>2.4499460000000001E-2</v>
      </c>
      <c r="CS82" s="1">
        <v>9.8849660000000004</v>
      </c>
      <c r="CT82">
        <v>0.52669180000000004</v>
      </c>
      <c r="CU82">
        <v>16.288450000000001</v>
      </c>
      <c r="CV82" s="1">
        <v>2.154472E-2</v>
      </c>
      <c r="CW82" s="1">
        <v>8.761374</v>
      </c>
      <c r="CX82">
        <v>0.52108529999999997</v>
      </c>
      <c r="CY82">
        <v>16.112749999999998</v>
      </c>
      <c r="CZ82" s="1">
        <v>1.8959420000000001E-2</v>
      </c>
      <c r="DA82" s="1">
        <v>7.7733699999999999</v>
      </c>
      <c r="DB82">
        <v>0.51510449999999997</v>
      </c>
      <c r="DC82">
        <v>15.88348</v>
      </c>
      <c r="DD82" s="1">
        <v>1.6662300000000001E-2</v>
      </c>
      <c r="DE82" s="1">
        <v>6.8955970000000004</v>
      </c>
      <c r="DF82">
        <v>0.50899950000000005</v>
      </c>
      <c r="DG82">
        <v>15.712490000000001</v>
      </c>
      <c r="DH82" s="1">
        <v>1.4614520000000001E-2</v>
      </c>
      <c r="DI82" s="1">
        <v>6.1063980000000004</v>
      </c>
      <c r="DJ82">
        <v>0.50275000000000003</v>
      </c>
      <c r="DK82">
        <v>15.57253</v>
      </c>
      <c r="DL82" s="1">
        <v>1.281148E-2</v>
      </c>
      <c r="DM82" s="1">
        <v>5.4052480000000003</v>
      </c>
      <c r="DN82">
        <v>0.49660199999999999</v>
      </c>
      <c r="DO82">
        <v>15.66774</v>
      </c>
      <c r="DP82" s="1">
        <v>1.127742E-2</v>
      </c>
      <c r="DQ82" s="1">
        <v>4.8030369999999998</v>
      </c>
      <c r="DR82">
        <v>0.49029230000000001</v>
      </c>
      <c r="DS82">
        <v>15.722619999999999</v>
      </c>
      <c r="DT82" s="1">
        <v>9.9238690000000001E-3</v>
      </c>
      <c r="DU82" s="1">
        <v>4.2691489999999996</v>
      </c>
      <c r="DV82">
        <v>0.48405520000000002</v>
      </c>
      <c r="DW82">
        <v>15.71814</v>
      </c>
      <c r="DX82" s="1">
        <v>8.692333E-3</v>
      </c>
      <c r="DY82" s="1">
        <v>3.777034</v>
      </c>
      <c r="DZ82">
        <v>0.4776068</v>
      </c>
      <c r="EA82">
        <v>15.66724</v>
      </c>
      <c r="EB82" s="1">
        <v>7.5846610000000004E-3</v>
      </c>
      <c r="EC82" s="1">
        <v>3.3299110000000001</v>
      </c>
      <c r="ED82">
        <v>0.47139530000000002</v>
      </c>
      <c r="EE82">
        <v>15.61063</v>
      </c>
      <c r="EF82" s="1">
        <v>6.6107969999999999E-3</v>
      </c>
      <c r="EG82" s="1">
        <v>2.9308939999999999</v>
      </c>
      <c r="EH82">
        <v>0.465113</v>
      </c>
      <c r="EI82">
        <v>15.866630000000001</v>
      </c>
      <c r="EJ82" s="1">
        <v>5.7612970000000003E-3</v>
      </c>
      <c r="EK82" s="1">
        <v>2.5817320000000001</v>
      </c>
      <c r="EL82">
        <v>0.45877129999999999</v>
      </c>
      <c r="EM82">
        <v>16.125640000000001</v>
      </c>
      <c r="EN82" s="1">
        <v>5.0155979999999996E-3</v>
      </c>
      <c r="EO82" s="1">
        <v>2.2726199999999999</v>
      </c>
      <c r="EP82">
        <v>0.45259739999999998</v>
      </c>
      <c r="EQ82">
        <v>16.308520000000001</v>
      </c>
      <c r="ER82" s="1">
        <v>4.3637370000000003E-3</v>
      </c>
      <c r="ES82" s="1">
        <v>1.998699</v>
      </c>
      <c r="ET82">
        <v>0.44674029999999998</v>
      </c>
      <c r="EU82">
        <v>16.53135</v>
      </c>
      <c r="EV82" s="1">
        <v>3.8030989999999999E-3</v>
      </c>
      <c r="EW82" s="1">
        <v>1.7597499999999999</v>
      </c>
      <c r="EX82">
        <v>0.44171090000000002</v>
      </c>
      <c r="EY82">
        <v>16.607130000000002</v>
      </c>
      <c r="EZ82" s="1">
        <v>3.317665E-3</v>
      </c>
      <c r="FA82" s="1">
        <v>1.5485660000000001</v>
      </c>
      <c r="FB82">
        <v>0.43672450000000002</v>
      </c>
      <c r="FC82">
        <v>16.54026</v>
      </c>
      <c r="FD82" s="1">
        <v>2.8576090000000001E-3</v>
      </c>
      <c r="FE82" s="1">
        <v>1.3465100000000001</v>
      </c>
      <c r="FF82">
        <v>0.43168659999999998</v>
      </c>
      <c r="FG82">
        <v>16.47336</v>
      </c>
      <c r="FH82" s="1">
        <v>2.3929979999999999E-3</v>
      </c>
      <c r="FI82" s="1">
        <v>1.1387449999999999</v>
      </c>
      <c r="FJ82">
        <v>0.42669099999999999</v>
      </c>
      <c r="FK82">
        <v>16.407730000000001</v>
      </c>
      <c r="FL82" s="1">
        <v>1.9541710000000002E-3</v>
      </c>
      <c r="FM82" s="1">
        <v>0.93846039999999997</v>
      </c>
      <c r="FN82">
        <v>0.42194110000000001</v>
      </c>
      <c r="FO82">
        <v>16.60079</v>
      </c>
      <c r="FP82" s="1">
        <v>1.5918169999999999E-3</v>
      </c>
      <c r="FQ82" s="1">
        <v>0.77029599999999998</v>
      </c>
      <c r="FR82">
        <v>0.41776000000000002</v>
      </c>
      <c r="FS82">
        <v>16.86347</v>
      </c>
      <c r="FT82" s="1">
        <v>1.3160540000000001E-3</v>
      </c>
      <c r="FU82" s="1">
        <v>0.64063610000000004</v>
      </c>
      <c r="FV82">
        <v>0.41390179999999999</v>
      </c>
      <c r="FW82">
        <v>17.27028</v>
      </c>
      <c r="FX82" s="1">
        <v>1.1114779999999999E-3</v>
      </c>
      <c r="FY82" s="1">
        <v>0.54376690000000005</v>
      </c>
      <c r="FZ82">
        <v>0.41062739999999998</v>
      </c>
      <c r="GA82">
        <v>17.679739999999999</v>
      </c>
      <c r="GB82" s="1">
        <v>9.5885990000000004E-4</v>
      </c>
      <c r="GC82" s="1">
        <v>0.47089579999999998</v>
      </c>
      <c r="GD82">
        <v>0.40804370000000001</v>
      </c>
      <c r="GE82">
        <v>17.710039999999999</v>
      </c>
      <c r="GF82" s="1">
        <v>8.4249940000000005E-4</v>
      </c>
      <c r="GG82" s="1">
        <v>0.4146746</v>
      </c>
      <c r="GH82">
        <v>0.40607209999999999</v>
      </c>
      <c r="GI82">
        <v>17.475650000000002</v>
      </c>
      <c r="GJ82" s="1">
        <v>7.4038119999999998E-4</v>
      </c>
      <c r="GK82" s="1">
        <v>0.36526989999999998</v>
      </c>
      <c r="GL82">
        <v>0.4045994</v>
      </c>
      <c r="GM82">
        <v>17.195039999999999</v>
      </c>
      <c r="GN82" s="1">
        <v>6.2597909999999996E-4</v>
      </c>
      <c r="GO82" s="1">
        <v>0.30980580000000002</v>
      </c>
      <c r="GP82">
        <v>0.40345720000000002</v>
      </c>
      <c r="GQ82">
        <v>17.05771</v>
      </c>
      <c r="GR82" s="1">
        <v>4.9771600000000004E-4</v>
      </c>
      <c r="GS82" s="1">
        <v>0.2469925</v>
      </c>
      <c r="GT82">
        <v>0.40256049999999999</v>
      </c>
      <c r="GU82">
        <v>17.352219999999999</v>
      </c>
      <c r="GV82" s="1">
        <v>3.7995550000000002E-4</v>
      </c>
      <c r="GW82" s="1">
        <v>0.18857389999999999</v>
      </c>
      <c r="GX82">
        <v>0.40183479999999999</v>
      </c>
      <c r="GY82">
        <v>17.7197</v>
      </c>
      <c r="GZ82" s="1">
        <v>2.9105130000000001E-4</v>
      </c>
      <c r="HA82" s="1">
        <v>0.14411089999999999</v>
      </c>
      <c r="HB82">
        <v>0.40127040000000003</v>
      </c>
      <c r="HC82">
        <v>18.083580000000001</v>
      </c>
      <c r="HD82" s="1">
        <v>2.3222339999999999E-4</v>
      </c>
      <c r="HE82" s="1">
        <v>0.11449769999999999</v>
      </c>
      <c r="HF82">
        <v>0.40083609999999997</v>
      </c>
      <c r="HG82">
        <v>18.259180000000001</v>
      </c>
      <c r="HH82" s="1">
        <v>1.9529859999999999E-4</v>
      </c>
      <c r="HI82" s="1">
        <v>9.5840980000000006E-2</v>
      </c>
      <c r="HJ82">
        <v>0.40054279999999998</v>
      </c>
      <c r="HK82">
        <v>18.00638</v>
      </c>
      <c r="HL82" s="1">
        <v>1.716926E-4</v>
      </c>
      <c r="HM82" s="1">
        <v>8.3883490000000005E-2</v>
      </c>
      <c r="HN82">
        <v>0.40033590000000002</v>
      </c>
      <c r="HO82">
        <v>17.512429999999998</v>
      </c>
      <c r="HP82" s="1">
        <v>1.5483329999999999E-4</v>
      </c>
      <c r="HQ82" s="1">
        <v>7.5385579999999994E-2</v>
      </c>
      <c r="HR82">
        <v>0.4002001</v>
      </c>
      <c r="HS82">
        <v>17.073730000000001</v>
      </c>
      <c r="HT82" s="1">
        <v>1.400559E-4</v>
      </c>
      <c r="HU82" s="1">
        <v>6.8001400000000004E-2</v>
      </c>
      <c r="HV82">
        <v>0.4001382</v>
      </c>
      <c r="HW82">
        <v>16.854880000000001</v>
      </c>
      <c r="HX82" s="1">
        <v>1.2558179999999999E-4</v>
      </c>
      <c r="HY82" s="1">
        <v>6.0804200000000003E-2</v>
      </c>
      <c r="HZ82">
        <v>0.40009040000000001</v>
      </c>
      <c r="IA82">
        <v>16.993459999999999</v>
      </c>
      <c r="IB82" s="1">
        <v>1.123977E-4</v>
      </c>
      <c r="IC82" s="1">
        <v>5.4246040000000002E-2</v>
      </c>
      <c r="ID82">
        <v>0.40012150000000002</v>
      </c>
      <c r="IE82">
        <v>16.890899999999998</v>
      </c>
      <c r="IF82">
        <v>1.0171530000000001E-4</v>
      </c>
      <c r="IG82" s="1">
        <v>4.8909340000000003E-2</v>
      </c>
      <c r="IH82">
        <v>0.40024910000000002</v>
      </c>
      <c r="II82">
        <v>16.960650000000001</v>
      </c>
      <c r="IJ82">
        <v>9.3569589999999999E-5</v>
      </c>
      <c r="IK82" s="1">
        <v>4.4826329999999998E-2</v>
      </c>
      <c r="IL82">
        <v>0.4005457</v>
      </c>
      <c r="IM82">
        <v>16.771529999999998</v>
      </c>
      <c r="IN82">
        <v>8.7352759999999999E-5</v>
      </c>
      <c r="IO82" s="1">
        <v>4.1687170000000003E-2</v>
      </c>
      <c r="IP82">
        <v>0.40098119999999998</v>
      </c>
      <c r="IQ82">
        <v>16.329740000000001</v>
      </c>
      <c r="IR82">
        <v>8.226559E-5</v>
      </c>
      <c r="IS82" s="1">
        <v>3.9119479999999998E-2</v>
      </c>
      <c r="IT82">
        <v>0.40154499999999999</v>
      </c>
      <c r="IU82">
        <v>15.85867</v>
      </c>
      <c r="IV82">
        <v>7.7142919999999998E-5</v>
      </c>
      <c r="IW82" s="1">
        <v>3.6584020000000002E-2</v>
      </c>
      <c r="IX82">
        <v>0.40221679999999999</v>
      </c>
      <c r="IY82">
        <v>15.560589999999999</v>
      </c>
      <c r="IZ82">
        <v>7.029359E-5</v>
      </c>
      <c r="JA82" s="1">
        <v>3.3286320000000001E-2</v>
      </c>
      <c r="JB82">
        <v>0.40294489999999999</v>
      </c>
      <c r="JC82">
        <v>15.53105</v>
      </c>
      <c r="JD82">
        <v>6.1588249999999998E-5</v>
      </c>
      <c r="JE82">
        <v>2.9118649999999999E-2</v>
      </c>
      <c r="JF82">
        <v>0.40371899999999999</v>
      </c>
      <c r="JG82">
        <v>15.97186</v>
      </c>
      <c r="JH82">
        <v>5.2983170000000002E-5</v>
      </c>
      <c r="JI82">
        <v>2.497723E-2</v>
      </c>
      <c r="JJ82">
        <v>0.40445360000000002</v>
      </c>
      <c r="JK82">
        <v>16.625689999999999</v>
      </c>
      <c r="JL82">
        <v>4.6208950000000001E-5</v>
      </c>
      <c r="JM82">
        <v>2.1693500000000001E-2</v>
      </c>
      <c r="JN82">
        <v>0.40507009999999999</v>
      </c>
      <c r="JO82">
        <v>17.471679999999999</v>
      </c>
      <c r="JP82">
        <v>4.1545909999999999E-5</v>
      </c>
      <c r="JQ82">
        <v>1.9424529999999999E-2</v>
      </c>
      <c r="JR82">
        <v>0.4054934</v>
      </c>
      <c r="JS82">
        <v>18.250509999999998</v>
      </c>
      <c r="JT82">
        <v>3.8428769999999998E-5</v>
      </c>
      <c r="JU82">
        <v>1.7910499999999999E-2</v>
      </c>
      <c r="JV82">
        <v>0.40572819999999998</v>
      </c>
      <c r="JW82">
        <v>18.570589999999999</v>
      </c>
      <c r="JX82">
        <v>3.6323019999999999E-5</v>
      </c>
      <c r="JY82">
        <v>1.688955E-2</v>
      </c>
      <c r="JZ82">
        <v>0.40580280000000002</v>
      </c>
      <c r="KA82">
        <v>18.526070000000001</v>
      </c>
      <c r="KB82">
        <v>3.5588230000000001E-5</v>
      </c>
      <c r="KC82">
        <v>1.649697E-2</v>
      </c>
      <c r="KD82">
        <v>0.40573609999999999</v>
      </c>
      <c r="KE82">
        <v>18.411000000000001</v>
      </c>
      <c r="KF82">
        <v>3.7320300000000002E-5</v>
      </c>
      <c r="KG82">
        <v>1.7232259999999999E-2</v>
      </c>
      <c r="KH82">
        <v>0.40560360000000001</v>
      </c>
      <c r="KI82">
        <v>18.33248</v>
      </c>
      <c r="KJ82">
        <v>4.1252399999999998E-5</v>
      </c>
      <c r="KK82">
        <v>1.901866E-2</v>
      </c>
      <c r="KL82">
        <v>0.40540880000000001</v>
      </c>
      <c r="KM82">
        <v>18.501180000000002</v>
      </c>
      <c r="KN82">
        <v>4.5310569999999997E-5</v>
      </c>
      <c r="KO82">
        <v>2.0921660000000002E-2</v>
      </c>
      <c r="KP82">
        <v>0.40519480000000002</v>
      </c>
      <c r="KQ82">
        <v>18.51558</v>
      </c>
      <c r="KR82">
        <v>4.7871650000000001E-5</v>
      </c>
      <c r="KS82">
        <v>2.2157320000000001E-2</v>
      </c>
      <c r="KT82">
        <v>0.40499299999999999</v>
      </c>
      <c r="KU82">
        <v>18.34216</v>
      </c>
      <c r="KV82">
        <v>4.8653870000000003E-5</v>
      </c>
      <c r="KW82">
        <v>2.256946E-2</v>
      </c>
      <c r="KX82">
        <v>0.4048272</v>
      </c>
      <c r="KY82">
        <v>17.812069999999999</v>
      </c>
      <c r="KZ82">
        <v>4.8154629999999997E-5</v>
      </c>
      <c r="LA82">
        <v>2.2371470000000001E-2</v>
      </c>
      <c r="LB82">
        <v>0.40470660000000003</v>
      </c>
      <c r="LC82">
        <v>17.091249999999999</v>
      </c>
      <c r="LD82">
        <v>4.688922E-5</v>
      </c>
      <c r="LE82">
        <v>2.180955E-2</v>
      </c>
      <c r="LF82">
        <v>0.40462239999999999</v>
      </c>
      <c r="LG82">
        <v>16.34928</v>
      </c>
      <c r="LH82">
        <v>4.511727E-5</v>
      </c>
      <c r="LI82">
        <v>2.1008079999999998E-2</v>
      </c>
      <c r="LJ82">
        <v>0.40456880000000001</v>
      </c>
      <c r="LK82">
        <v>15.84647</v>
      </c>
      <c r="LL82">
        <v>4.2836100000000001E-5</v>
      </c>
      <c r="LM82">
        <v>1.9969529999999999E-2</v>
      </c>
      <c r="LN82">
        <v>0.40453480000000003</v>
      </c>
      <c r="LO82">
        <v>15.71693</v>
      </c>
      <c r="LP82">
        <v>4.0194609999999997E-5</v>
      </c>
      <c r="LQ82">
        <v>1.8754010000000002E-2</v>
      </c>
      <c r="LR82">
        <v>0.40451690000000001</v>
      </c>
      <c r="LS82">
        <v>16.055810000000001</v>
      </c>
      <c r="LT82">
        <v>3.7596170000000002E-5</v>
      </c>
      <c r="LU82">
        <v>1.7548870000000001E-2</v>
      </c>
      <c r="LV82">
        <v>0.4044876</v>
      </c>
      <c r="LW82">
        <v>16.568729999999999</v>
      </c>
      <c r="LX82">
        <v>3.5345259999999999E-5</v>
      </c>
      <c r="LY82">
        <v>1.6501370000000001E-2</v>
      </c>
      <c r="LZ82">
        <v>0.40443079999999998</v>
      </c>
      <c r="MA82">
        <v>17.228470000000002</v>
      </c>
      <c r="MB82">
        <v>3.3486889999999999E-5</v>
      </c>
      <c r="MC82">
        <v>1.563602E-2</v>
      </c>
      <c r="MD82">
        <v>0.40433449999999999</v>
      </c>
      <c r="ME82">
        <v>17.919080000000001</v>
      </c>
      <c r="MF82">
        <v>3.1928580000000003E-5</v>
      </c>
      <c r="MG82">
        <v>1.491279E-2</v>
      </c>
      <c r="MH82">
        <v>0.40417779999999998</v>
      </c>
      <c r="MI82">
        <v>18.39124</v>
      </c>
      <c r="MJ82">
        <v>3.0587860000000003E-5</v>
      </c>
      <c r="MK82">
        <v>1.4292630000000001E-2</v>
      </c>
      <c r="ML82">
        <v>0.40398489999999998</v>
      </c>
      <c r="MM82">
        <v>18.53633</v>
      </c>
      <c r="MN82">
        <v>2.9489829999999999E-5</v>
      </c>
      <c r="MO82">
        <v>1.3783510000000001E-2</v>
      </c>
      <c r="MP82">
        <v>0.4037637</v>
      </c>
      <c r="MQ82">
        <v>18.57677</v>
      </c>
      <c r="MR82">
        <v>2.8758430000000001E-5</v>
      </c>
      <c r="MS82">
        <v>1.344306E-2</v>
      </c>
      <c r="MT82">
        <v>0.40351009999999998</v>
      </c>
      <c r="MU82">
        <v>18.564129999999999</v>
      </c>
      <c r="MV82">
        <v>2.835008E-5</v>
      </c>
      <c r="MW82">
        <v>1.325556E-2</v>
      </c>
      <c r="MX82">
        <v>0.40325889999999998</v>
      </c>
      <c r="MY82">
        <v>18.68835</v>
      </c>
      <c r="MZ82">
        <v>2.8008780000000001E-5</v>
      </c>
      <c r="NA82">
        <v>1.3105520000000001E-2</v>
      </c>
      <c r="NB82">
        <v>0.40300239999999998</v>
      </c>
      <c r="NC82">
        <v>18.861660000000001</v>
      </c>
      <c r="ND82">
        <v>2.752657E-5</v>
      </c>
      <c r="NE82">
        <v>1.2892229999999999E-2</v>
      </c>
      <c r="NF82">
        <v>0.40300239999999998</v>
      </c>
      <c r="NG82">
        <v>18.861660000000001</v>
      </c>
      <c r="NH82">
        <v>2.752657E-5</v>
      </c>
      <c r="NI82">
        <v>1.2892229999999999E-2</v>
      </c>
      <c r="NJ82">
        <v>0.40300239999999998</v>
      </c>
      <c r="NK82">
        <v>18.861660000000001</v>
      </c>
      <c r="NL82">
        <v>2.752657E-5</v>
      </c>
      <c r="NM82">
        <v>1.2892229999999999E-2</v>
      </c>
      <c r="NN82">
        <v>0.40300239999999998</v>
      </c>
      <c r="NO82">
        <v>18.861660000000001</v>
      </c>
      <c r="NP82">
        <v>2.752657E-5</v>
      </c>
      <c r="NQ82">
        <v>1.2892229999999999E-2</v>
      </c>
      <c r="NR82">
        <v>0.40300239999999998</v>
      </c>
      <c r="NS82">
        <v>18.861660000000001</v>
      </c>
      <c r="NT82">
        <v>2.752657E-5</v>
      </c>
      <c r="NU82">
        <v>1.2892229999999999E-2</v>
      </c>
      <c r="NV82">
        <v>0.40300239999999998</v>
      </c>
      <c r="NW82">
        <v>18.861660000000001</v>
      </c>
      <c r="NX82">
        <v>2.752657E-5</v>
      </c>
      <c r="NY82">
        <v>1.2892229999999999E-2</v>
      </c>
      <c r="NZ82">
        <v>0.40300239999999998</v>
      </c>
      <c r="OA82">
        <v>18.861660000000001</v>
      </c>
      <c r="OB82">
        <v>2.752657E-5</v>
      </c>
      <c r="OC82">
        <v>1.2892229999999999E-2</v>
      </c>
      <c r="OD82">
        <v>0.40300239999999998</v>
      </c>
      <c r="OE82">
        <v>18.861660000000001</v>
      </c>
      <c r="OF82">
        <v>2.752657E-5</v>
      </c>
      <c r="OG82">
        <v>1.2892229999999999E-2</v>
      </c>
      <c r="OH82">
        <v>0.40300239999999998</v>
      </c>
      <c r="OI82">
        <v>18.861660000000001</v>
      </c>
      <c r="OJ82">
        <v>2.752657E-5</v>
      </c>
      <c r="OK82">
        <v>1.2892229999999999E-2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0.86178980000000005</v>
      </c>
      <c r="G83">
        <v>16.152979999999999</v>
      </c>
      <c r="H83" s="1">
        <v>3.5936560000000001E-27</v>
      </c>
      <c r="I83" s="1">
        <v>1.4212059999999999E-24</v>
      </c>
      <c r="J83">
        <v>0.86189729999999998</v>
      </c>
      <c r="K83">
        <v>16.303699999999999</v>
      </c>
      <c r="L83" s="1">
        <v>1.7180380000000001E-13</v>
      </c>
      <c r="M83" s="1">
        <v>6.7901250000000004E-11</v>
      </c>
      <c r="N83">
        <v>0.86207180000000005</v>
      </c>
      <c r="O83">
        <v>16.513809999999999</v>
      </c>
      <c r="P83" s="1">
        <v>4.0248899999999997E-3</v>
      </c>
      <c r="Q83" s="1">
        <v>0.99341760000000001</v>
      </c>
      <c r="R83">
        <v>0.86222140000000003</v>
      </c>
      <c r="S83">
        <v>16.853809999999999</v>
      </c>
      <c r="T83">
        <v>7.8556080000000001</v>
      </c>
      <c r="U83">
        <v>2465.5990000000002</v>
      </c>
      <c r="V83">
        <v>0.86230439999999997</v>
      </c>
      <c r="W83">
        <v>17.39507</v>
      </c>
      <c r="X83">
        <v>101.7634</v>
      </c>
      <c r="Y83">
        <v>36754.33</v>
      </c>
      <c r="Z83">
        <v>0.86237569999999997</v>
      </c>
      <c r="AA83">
        <v>17.753209999999999</v>
      </c>
      <c r="AB83">
        <v>132.2807</v>
      </c>
      <c r="AC83">
        <v>52441.91</v>
      </c>
      <c r="AD83">
        <v>0.86261489999999996</v>
      </c>
      <c r="AE83">
        <v>17.906230000000001</v>
      </c>
      <c r="AF83">
        <v>45.633110000000002</v>
      </c>
      <c r="AG83">
        <v>19257.29</v>
      </c>
      <c r="AH83">
        <v>0.86305549999999998</v>
      </c>
      <c r="AI83">
        <v>17.92456</v>
      </c>
      <c r="AJ83">
        <v>7.170992</v>
      </c>
      <c r="AK83">
        <v>3151.634</v>
      </c>
      <c r="AL83">
        <v>0.86350139999999997</v>
      </c>
      <c r="AM83">
        <v>17.67306</v>
      </c>
      <c r="AN83">
        <v>0.77610230000000002</v>
      </c>
      <c r="AO83">
        <v>345.28820000000002</v>
      </c>
      <c r="AP83">
        <v>0.86392990000000003</v>
      </c>
      <c r="AQ83">
        <v>17.490839999999999</v>
      </c>
      <c r="AR83">
        <v>0.1230314</v>
      </c>
      <c r="AS83">
        <v>51.5246</v>
      </c>
      <c r="AT83">
        <v>0.86421130000000002</v>
      </c>
      <c r="AU83">
        <v>17.437619999999999</v>
      </c>
      <c r="AV83">
        <v>6.4929490000000006E-2</v>
      </c>
      <c r="AW83">
        <v>25.494900000000001</v>
      </c>
      <c r="AX83">
        <v>0.86416079999999995</v>
      </c>
      <c r="AY83">
        <v>17.363700000000001</v>
      </c>
      <c r="AZ83" s="1">
        <v>5.5086499999999997E-2</v>
      </c>
      <c r="BA83">
        <v>21.429210000000001</v>
      </c>
      <c r="BB83">
        <v>0.86406870000000002</v>
      </c>
      <c r="BC83">
        <v>17.473490000000002</v>
      </c>
      <c r="BD83" s="1">
        <v>5.0022810000000001E-2</v>
      </c>
      <c r="BE83">
        <v>19.429030000000001</v>
      </c>
      <c r="BF83">
        <v>0.86341000000000001</v>
      </c>
      <c r="BG83">
        <v>17.617899999999999</v>
      </c>
      <c r="BH83" s="1">
        <v>4.9338149999999997E-2</v>
      </c>
      <c r="BI83">
        <v>19.095690000000001</v>
      </c>
      <c r="BJ83">
        <v>0.86272959999999999</v>
      </c>
      <c r="BK83">
        <v>17.774730000000002</v>
      </c>
      <c r="BL83" s="1">
        <v>5.1766050000000001E-2</v>
      </c>
      <c r="BM83">
        <v>20.064789999999999</v>
      </c>
      <c r="BN83">
        <v>0.86034600000000006</v>
      </c>
      <c r="BO83">
        <v>17.863</v>
      </c>
      <c r="BP83" s="1">
        <v>5.240322E-2</v>
      </c>
      <c r="BQ83" s="1">
        <v>20.445720000000001</v>
      </c>
      <c r="BR83">
        <v>0.85637509999999994</v>
      </c>
      <c r="BS83">
        <v>17.674569999999999</v>
      </c>
      <c r="BT83" s="1">
        <v>4.9945490000000002E-2</v>
      </c>
      <c r="BU83" s="1">
        <v>19.62565</v>
      </c>
      <c r="BV83">
        <v>0.85233040000000004</v>
      </c>
      <c r="BW83">
        <v>17.279170000000001</v>
      </c>
      <c r="BX83" s="1">
        <v>4.565988E-2</v>
      </c>
      <c r="BY83" s="1">
        <v>18.053039999999999</v>
      </c>
      <c r="BZ83">
        <v>0.84804230000000003</v>
      </c>
      <c r="CA83">
        <v>17.047720000000002</v>
      </c>
      <c r="CB83" s="1">
        <v>4.0783100000000003E-2</v>
      </c>
      <c r="CC83" s="1">
        <v>16.212109999999999</v>
      </c>
      <c r="CD83">
        <v>0.84395100000000001</v>
      </c>
      <c r="CE83">
        <v>16.798850000000002</v>
      </c>
      <c r="CF83" s="1">
        <v>3.6154699999999998E-2</v>
      </c>
      <c r="CG83" s="1">
        <v>14.44247</v>
      </c>
      <c r="CH83">
        <v>0.83963750000000004</v>
      </c>
      <c r="CI83">
        <v>16.582789999999999</v>
      </c>
      <c r="CJ83" s="1">
        <v>3.198413E-2</v>
      </c>
      <c r="CK83" s="1">
        <v>12.84685</v>
      </c>
      <c r="CL83">
        <v>0.83518530000000002</v>
      </c>
      <c r="CM83">
        <v>16.450679999999998</v>
      </c>
      <c r="CN83" s="1">
        <v>2.8222649999999998E-2</v>
      </c>
      <c r="CO83" s="1">
        <v>11.39899</v>
      </c>
      <c r="CP83">
        <v>0.83073399999999997</v>
      </c>
      <c r="CQ83">
        <v>16.343910000000001</v>
      </c>
      <c r="CR83" s="1">
        <v>2.4801770000000001E-2</v>
      </c>
      <c r="CS83" s="1">
        <v>10.07419</v>
      </c>
      <c r="CT83">
        <v>0.8265612</v>
      </c>
      <c r="CU83">
        <v>16.27505</v>
      </c>
      <c r="CV83" s="1">
        <v>2.1814279999999998E-2</v>
      </c>
      <c r="CW83" s="1">
        <v>8.9049219999999991</v>
      </c>
      <c r="CX83">
        <v>0.82025190000000003</v>
      </c>
      <c r="CY83">
        <v>16.10811</v>
      </c>
      <c r="CZ83" s="1">
        <v>1.9193669999999999E-2</v>
      </c>
      <c r="DA83" s="1">
        <v>7.8784929999999997</v>
      </c>
      <c r="DB83">
        <v>0.81213239999999998</v>
      </c>
      <c r="DC83">
        <v>15.922459999999999</v>
      </c>
      <c r="DD83" s="1">
        <v>1.6872660000000001E-2</v>
      </c>
      <c r="DE83" s="1">
        <v>6.9710460000000003</v>
      </c>
      <c r="DF83">
        <v>0.80381329999999995</v>
      </c>
      <c r="DG83">
        <v>15.789350000000001</v>
      </c>
      <c r="DH83" s="1">
        <v>1.4802900000000001E-2</v>
      </c>
      <c r="DI83" s="1">
        <v>6.1572170000000002</v>
      </c>
      <c r="DJ83">
        <v>0.7952709</v>
      </c>
      <c r="DK83">
        <v>15.637729999999999</v>
      </c>
      <c r="DL83" s="1">
        <v>1.2975850000000001E-2</v>
      </c>
      <c r="DM83" s="1">
        <v>5.4338249999999997</v>
      </c>
      <c r="DN83">
        <v>0.78696900000000003</v>
      </c>
      <c r="DO83">
        <v>15.70116</v>
      </c>
      <c r="DP83" s="1">
        <v>1.1419230000000001E-2</v>
      </c>
      <c r="DQ83" s="1">
        <v>4.8146360000000001</v>
      </c>
      <c r="DR83">
        <v>0.77840290000000001</v>
      </c>
      <c r="DS83">
        <v>15.70102</v>
      </c>
      <c r="DT83" s="1">
        <v>1.005291E-2</v>
      </c>
      <c r="DU83" s="1">
        <v>4.2716399999999997</v>
      </c>
      <c r="DV83">
        <v>0.77007910000000002</v>
      </c>
      <c r="DW83">
        <v>15.697480000000001</v>
      </c>
      <c r="DX83" s="1">
        <v>8.81032E-3</v>
      </c>
      <c r="DY83" s="1">
        <v>3.772472</v>
      </c>
      <c r="DZ83">
        <v>0.76157410000000003</v>
      </c>
      <c r="EA83">
        <v>15.653890000000001</v>
      </c>
      <c r="EB83" s="1">
        <v>7.691163E-3</v>
      </c>
      <c r="EC83" s="1">
        <v>3.318746</v>
      </c>
      <c r="ED83">
        <v>0.75350260000000002</v>
      </c>
      <c r="EE83">
        <v>15.60568</v>
      </c>
      <c r="EF83" s="1">
        <v>6.7044399999999999E-3</v>
      </c>
      <c r="EG83" s="1">
        <v>2.9123760000000001</v>
      </c>
      <c r="EH83">
        <v>0.74412970000000001</v>
      </c>
      <c r="EI83">
        <v>15.90367</v>
      </c>
      <c r="EJ83" s="1">
        <v>5.8435589999999999E-3</v>
      </c>
      <c r="EK83" s="1">
        <v>2.5579879999999999</v>
      </c>
      <c r="EL83">
        <v>0.73460049999999999</v>
      </c>
      <c r="EM83">
        <v>16.157830000000001</v>
      </c>
      <c r="EN83" s="1">
        <v>5.0885030000000003E-3</v>
      </c>
      <c r="EO83" s="1">
        <v>2.2457099999999999</v>
      </c>
      <c r="EP83">
        <v>0.72530819999999996</v>
      </c>
      <c r="EQ83">
        <v>16.348780000000001</v>
      </c>
      <c r="ER83" s="1">
        <v>4.427795E-3</v>
      </c>
      <c r="ES83" s="1">
        <v>1.9696009999999999</v>
      </c>
      <c r="ET83">
        <v>0.71645729999999996</v>
      </c>
      <c r="EU83">
        <v>16.58098</v>
      </c>
      <c r="EV83" s="1">
        <v>3.8584980000000001E-3</v>
      </c>
      <c r="EW83" s="1">
        <v>1.729025</v>
      </c>
      <c r="EX83">
        <v>0.70898969999999994</v>
      </c>
      <c r="EY83">
        <v>16.608170000000001</v>
      </c>
      <c r="EZ83" s="1">
        <v>3.3677239999999999E-3</v>
      </c>
      <c r="FA83" s="1">
        <v>1.519881</v>
      </c>
      <c r="FB83">
        <v>0.70157659999999999</v>
      </c>
      <c r="FC83">
        <v>16.509989999999998</v>
      </c>
      <c r="FD83" s="1">
        <v>2.9072310000000001E-3</v>
      </c>
      <c r="FE83" s="1">
        <v>1.3228489999999999</v>
      </c>
      <c r="FF83">
        <v>0.69454680000000002</v>
      </c>
      <c r="FG83">
        <v>16.4451</v>
      </c>
      <c r="FH83" s="1">
        <v>2.4435300000000002E-3</v>
      </c>
      <c r="FI83" s="1">
        <v>1.1213379999999999</v>
      </c>
      <c r="FJ83">
        <v>0.68754099999999996</v>
      </c>
      <c r="FK83">
        <v>16.412479999999999</v>
      </c>
      <c r="FL83" s="1">
        <v>1.9997629999999999E-3</v>
      </c>
      <c r="FM83" s="1">
        <v>0.92481849999999999</v>
      </c>
      <c r="FN83">
        <v>0.68100879999999997</v>
      </c>
      <c r="FO83">
        <v>16.67905</v>
      </c>
      <c r="FP83" s="1">
        <v>1.6284030000000001E-3</v>
      </c>
      <c r="FQ83" s="1">
        <v>0.75719099999999995</v>
      </c>
      <c r="FR83">
        <v>0.67506109999999997</v>
      </c>
      <c r="FS83">
        <v>16.946259999999999</v>
      </c>
      <c r="FT83" s="1">
        <v>1.343648E-3</v>
      </c>
      <c r="FU83" s="1">
        <v>0.62704369999999998</v>
      </c>
      <c r="FV83">
        <v>0.66937440000000004</v>
      </c>
      <c r="FW83">
        <v>17.345749999999999</v>
      </c>
      <c r="FX83" s="1">
        <v>1.132079E-3</v>
      </c>
      <c r="FY83" s="1">
        <v>0.52983769999999997</v>
      </c>
      <c r="FZ83">
        <v>0.66448960000000001</v>
      </c>
      <c r="GA83">
        <v>17.736280000000001</v>
      </c>
      <c r="GB83" s="1">
        <v>9.7448040000000004E-4</v>
      </c>
      <c r="GC83" s="1">
        <v>0.45699420000000002</v>
      </c>
      <c r="GD83">
        <v>0.66057180000000004</v>
      </c>
      <c r="GE83">
        <v>17.715340000000001</v>
      </c>
      <c r="GF83" s="1">
        <v>8.548319E-4</v>
      </c>
      <c r="GG83" s="1">
        <v>0.40121679999999998</v>
      </c>
      <c r="GH83">
        <v>0.65758150000000004</v>
      </c>
      <c r="GI83">
        <v>17.472729999999999</v>
      </c>
      <c r="GJ83" s="1">
        <v>7.5238110000000003E-4</v>
      </c>
      <c r="GK83" s="1">
        <v>0.35370089999999998</v>
      </c>
      <c r="GL83">
        <v>0.65531079999999997</v>
      </c>
      <c r="GM83">
        <v>17.192170000000001</v>
      </c>
      <c r="GN83" s="1">
        <v>6.4013749999999999E-4</v>
      </c>
      <c r="GO83" s="1">
        <v>0.30201889999999998</v>
      </c>
      <c r="GP83">
        <v>0.65357569999999998</v>
      </c>
      <c r="GQ83">
        <v>17.073630000000001</v>
      </c>
      <c r="GR83" s="1">
        <v>5.1266199999999999E-4</v>
      </c>
      <c r="GS83" s="1">
        <v>0.24278739999999999</v>
      </c>
      <c r="GT83">
        <v>0.65221099999999999</v>
      </c>
      <c r="GU83">
        <v>17.427849999999999</v>
      </c>
      <c r="GV83" s="1">
        <v>3.926132E-4</v>
      </c>
      <c r="GW83" s="1">
        <v>0.18607399999999999</v>
      </c>
      <c r="GX83">
        <v>0.65109779999999995</v>
      </c>
      <c r="GY83">
        <v>17.802510000000002</v>
      </c>
      <c r="GZ83" s="1">
        <v>3.0003940000000002E-4</v>
      </c>
      <c r="HA83" s="1">
        <v>0.14181050000000001</v>
      </c>
      <c r="HB83">
        <v>0.65023600000000004</v>
      </c>
      <c r="HC83">
        <v>18.173680000000001</v>
      </c>
      <c r="HD83" s="1">
        <v>2.3800549999999999E-4</v>
      </c>
      <c r="HE83" s="1">
        <v>0.1118802</v>
      </c>
      <c r="HF83">
        <v>0.64958059999999995</v>
      </c>
      <c r="HG83">
        <v>18.348269999999999</v>
      </c>
      <c r="HH83" s="1">
        <v>1.9894110000000001E-4</v>
      </c>
      <c r="HI83" s="1">
        <v>9.294666E-2</v>
      </c>
      <c r="HJ83">
        <v>0.64912749999999997</v>
      </c>
      <c r="HK83">
        <v>18.052949999999999</v>
      </c>
      <c r="HL83" s="1">
        <v>1.7410369999999999E-4</v>
      </c>
      <c r="HM83" s="1">
        <v>8.0891350000000001E-2</v>
      </c>
      <c r="HN83">
        <v>0.64881880000000003</v>
      </c>
      <c r="HO83">
        <v>17.535430000000002</v>
      </c>
      <c r="HP83" s="1">
        <v>1.5669119999999999E-4</v>
      </c>
      <c r="HQ83" s="1">
        <v>7.2500969999999998E-2</v>
      </c>
      <c r="HR83">
        <v>0.64860530000000005</v>
      </c>
      <c r="HS83">
        <v>17.085129999999999</v>
      </c>
      <c r="HT83" s="1">
        <v>1.4181050000000001E-4</v>
      </c>
      <c r="HU83" s="1">
        <v>6.5428790000000001E-2</v>
      </c>
      <c r="HV83">
        <v>0.64850090000000005</v>
      </c>
      <c r="HW83">
        <v>16.874420000000001</v>
      </c>
      <c r="HX83" s="1">
        <v>1.272809E-4</v>
      </c>
      <c r="HY83" s="1">
        <v>5.8575330000000002E-2</v>
      </c>
      <c r="HZ83">
        <v>0.64844069999999998</v>
      </c>
      <c r="IA83">
        <v>17.049589999999998</v>
      </c>
      <c r="IB83" s="1">
        <v>1.1387290000000001E-4</v>
      </c>
      <c r="IC83" s="1">
        <v>5.2236390000000001E-2</v>
      </c>
      <c r="ID83">
        <v>0.64843360000000005</v>
      </c>
      <c r="IE83">
        <v>16.934889999999999</v>
      </c>
      <c r="IF83">
        <v>1.02873E-4</v>
      </c>
      <c r="IG83" s="1">
        <v>4.7005249999999998E-2</v>
      </c>
      <c r="IH83">
        <v>0.64862909999999996</v>
      </c>
      <c r="II83">
        <v>17.079370000000001</v>
      </c>
      <c r="IJ83">
        <v>9.4451290000000001E-5</v>
      </c>
      <c r="IK83" s="1">
        <v>4.2982670000000001E-2</v>
      </c>
      <c r="IL83">
        <v>0.64901379999999997</v>
      </c>
      <c r="IM83">
        <v>16.886569999999999</v>
      </c>
      <c r="IN83">
        <v>8.8040000000000004E-5</v>
      </c>
      <c r="IO83" s="1">
        <v>3.9904990000000001E-2</v>
      </c>
      <c r="IP83">
        <v>0.64964010000000005</v>
      </c>
      <c r="IQ83">
        <v>16.400690000000001</v>
      </c>
      <c r="IR83">
        <v>8.2856599999999995E-5</v>
      </c>
      <c r="IS83" s="1">
        <v>3.7421830000000003E-2</v>
      </c>
      <c r="IT83">
        <v>0.65045569999999997</v>
      </c>
      <c r="IU83">
        <v>15.890140000000001</v>
      </c>
      <c r="IV83">
        <v>7.7807910000000005E-5</v>
      </c>
      <c r="IW83" s="1">
        <v>3.5059159999999999E-2</v>
      </c>
      <c r="IX83">
        <v>0.65142619999999996</v>
      </c>
      <c r="IY83">
        <v>15.56049</v>
      </c>
      <c r="IZ83">
        <v>7.1205740000000004E-5</v>
      </c>
      <c r="JA83" s="1">
        <v>3.2068890000000003E-2</v>
      </c>
      <c r="JB83">
        <v>0.65248799999999996</v>
      </c>
      <c r="JC83">
        <v>15.55119</v>
      </c>
      <c r="JD83">
        <v>6.2647680000000005E-5</v>
      </c>
      <c r="JE83">
        <v>2.8206749999999999E-2</v>
      </c>
      <c r="JF83">
        <v>0.65360309999999999</v>
      </c>
      <c r="JG83">
        <v>16.047249999999998</v>
      </c>
      <c r="JH83">
        <v>5.3930179999999999E-5</v>
      </c>
      <c r="JI83">
        <v>2.4228889999999999E-2</v>
      </c>
      <c r="JJ83">
        <v>0.65469350000000004</v>
      </c>
      <c r="JK83">
        <v>16.691410000000001</v>
      </c>
      <c r="JL83">
        <v>4.6905430000000002E-5</v>
      </c>
      <c r="JM83">
        <v>2.0983849999999998E-2</v>
      </c>
      <c r="JN83">
        <v>0.65563590000000005</v>
      </c>
      <c r="JO83">
        <v>17.524090000000001</v>
      </c>
      <c r="JP83">
        <v>4.2012229999999999E-5</v>
      </c>
      <c r="JQ83">
        <v>1.8708610000000001E-2</v>
      </c>
      <c r="JR83">
        <v>0.65629490000000001</v>
      </c>
      <c r="JS83">
        <v>18.287140000000001</v>
      </c>
      <c r="JT83">
        <v>3.8744249999999998E-5</v>
      </c>
      <c r="JU83">
        <v>1.7190029999999999E-2</v>
      </c>
      <c r="JV83">
        <v>0.65666369999999996</v>
      </c>
      <c r="JW83">
        <v>18.567710000000002</v>
      </c>
      <c r="JX83">
        <v>3.6526029999999998E-5</v>
      </c>
      <c r="JY83">
        <v>1.6161459999999999E-2</v>
      </c>
      <c r="JZ83">
        <v>0.65677850000000004</v>
      </c>
      <c r="KA83">
        <v>18.511389999999999</v>
      </c>
      <c r="KB83">
        <v>3.5585779999999999E-5</v>
      </c>
      <c r="KC83">
        <v>1.5682049999999999E-2</v>
      </c>
      <c r="KD83">
        <v>0.65674399999999999</v>
      </c>
      <c r="KE83">
        <v>18.401720000000001</v>
      </c>
      <c r="KF83">
        <v>3.700448E-5</v>
      </c>
      <c r="KG83">
        <v>1.621707E-2</v>
      </c>
      <c r="KH83">
        <v>0.65654889999999999</v>
      </c>
      <c r="KI83">
        <v>18.33419</v>
      </c>
      <c r="KJ83">
        <v>4.0755759999999998E-5</v>
      </c>
      <c r="KK83">
        <v>1.7811690000000002E-2</v>
      </c>
      <c r="KL83">
        <v>0.65626399999999996</v>
      </c>
      <c r="KM83">
        <v>18.564540000000001</v>
      </c>
      <c r="KN83">
        <v>4.4889260000000001E-5</v>
      </c>
      <c r="KO83">
        <v>1.9651450000000001E-2</v>
      </c>
      <c r="KP83">
        <v>0.65596469999999996</v>
      </c>
      <c r="KQ83">
        <v>18.58896</v>
      </c>
      <c r="KR83">
        <v>4.7656089999999999E-5</v>
      </c>
      <c r="KS83">
        <v>2.093037E-2</v>
      </c>
      <c r="KT83">
        <v>0.65566089999999999</v>
      </c>
      <c r="KU83">
        <v>18.455719999999999</v>
      </c>
      <c r="KV83">
        <v>4.8628650000000001E-5</v>
      </c>
      <c r="KW83">
        <v>2.142165E-2</v>
      </c>
      <c r="KX83">
        <v>0.65541170000000004</v>
      </c>
      <c r="KY83">
        <v>17.929269999999999</v>
      </c>
      <c r="KZ83">
        <v>4.825096E-5</v>
      </c>
      <c r="LA83">
        <v>2.1298850000000001E-2</v>
      </c>
      <c r="LB83">
        <v>0.65521870000000004</v>
      </c>
      <c r="LC83">
        <v>17.196809999999999</v>
      </c>
      <c r="LD83">
        <v>4.7056089999999998E-5</v>
      </c>
      <c r="LE83">
        <v>2.0802770000000002E-2</v>
      </c>
      <c r="LF83">
        <v>0.65510389999999996</v>
      </c>
      <c r="LG83">
        <v>16.42653</v>
      </c>
      <c r="LH83">
        <v>4.5340780000000003E-5</v>
      </c>
      <c r="LI83">
        <v>2.007045E-2</v>
      </c>
      <c r="LJ83">
        <v>0.65500610000000004</v>
      </c>
      <c r="LK83">
        <v>15.879289999999999</v>
      </c>
      <c r="LL83">
        <v>4.3117870000000001E-5</v>
      </c>
      <c r="LM83">
        <v>1.9114900000000001E-2</v>
      </c>
      <c r="LN83">
        <v>0.65496679999999996</v>
      </c>
      <c r="LO83">
        <v>15.74888</v>
      </c>
      <c r="LP83">
        <v>4.0503000000000002E-5</v>
      </c>
      <c r="LQ83">
        <v>1.7975399999999999E-2</v>
      </c>
      <c r="LR83">
        <v>0.6549085</v>
      </c>
      <c r="LS83">
        <v>16.125810000000001</v>
      </c>
      <c r="LT83">
        <v>3.7881369999999997E-5</v>
      </c>
      <c r="LU83">
        <v>1.6820060000000001E-2</v>
      </c>
      <c r="LV83">
        <v>0.65488550000000001</v>
      </c>
      <c r="LW83">
        <v>16.648900000000001</v>
      </c>
      <c r="LX83">
        <v>3.5584660000000002E-5</v>
      </c>
      <c r="LY83">
        <v>1.5800979999999999E-2</v>
      </c>
      <c r="LZ83">
        <v>0.65481129999999999</v>
      </c>
      <c r="MA83">
        <v>17.304480000000002</v>
      </c>
      <c r="MB83">
        <v>3.3684579999999998E-5</v>
      </c>
      <c r="MC83">
        <v>1.4956179999999999E-2</v>
      </c>
      <c r="MD83">
        <v>0.65467969999999998</v>
      </c>
      <c r="ME83">
        <v>17.966619999999999</v>
      </c>
      <c r="MF83">
        <v>3.2096659999999998E-5</v>
      </c>
      <c r="MG83">
        <v>1.425269E-2</v>
      </c>
      <c r="MH83">
        <v>0.65443899999999999</v>
      </c>
      <c r="MI83">
        <v>18.38504</v>
      </c>
      <c r="MJ83">
        <v>3.073156E-5</v>
      </c>
      <c r="MK83">
        <v>1.364988E-2</v>
      </c>
      <c r="ML83">
        <v>0.65417550000000002</v>
      </c>
      <c r="MM83">
        <v>18.497260000000001</v>
      </c>
      <c r="MN83">
        <v>2.960124E-5</v>
      </c>
      <c r="MO83">
        <v>1.314831E-2</v>
      </c>
      <c r="MP83">
        <v>0.65384299999999995</v>
      </c>
      <c r="MQ83">
        <v>18.553290000000001</v>
      </c>
      <c r="MR83">
        <v>2.8824060000000001E-5</v>
      </c>
      <c r="MS83">
        <v>1.280002E-2</v>
      </c>
      <c r="MT83">
        <v>0.65348839999999997</v>
      </c>
      <c r="MU83">
        <v>18.563759999999998</v>
      </c>
      <c r="MV83">
        <v>2.8388419999999999E-5</v>
      </c>
      <c r="MW83">
        <v>1.2604880000000001E-2</v>
      </c>
      <c r="MX83">
        <v>0.65311110000000006</v>
      </c>
      <c r="MY83">
        <v>18.74455</v>
      </c>
      <c r="MZ83">
        <v>2.805066E-5</v>
      </c>
      <c r="NA83">
        <v>1.2462229999999999E-2</v>
      </c>
      <c r="NB83">
        <v>0.65273669999999995</v>
      </c>
      <c r="NC83">
        <v>18.959219999999998</v>
      </c>
      <c r="ND83">
        <v>2.759017E-5</v>
      </c>
      <c r="NE83">
        <v>1.226965E-2</v>
      </c>
      <c r="NF83">
        <v>0.65273669999999995</v>
      </c>
      <c r="NG83">
        <v>18.959219999999998</v>
      </c>
      <c r="NH83">
        <v>2.759017E-5</v>
      </c>
      <c r="NI83">
        <v>1.226965E-2</v>
      </c>
      <c r="NJ83">
        <v>0.65273669999999995</v>
      </c>
      <c r="NK83">
        <v>18.959219999999998</v>
      </c>
      <c r="NL83">
        <v>2.759017E-5</v>
      </c>
      <c r="NM83">
        <v>1.226965E-2</v>
      </c>
      <c r="NN83">
        <v>0.65273669999999995</v>
      </c>
      <c r="NO83">
        <v>18.959219999999998</v>
      </c>
      <c r="NP83">
        <v>2.759017E-5</v>
      </c>
      <c r="NQ83">
        <v>1.226965E-2</v>
      </c>
      <c r="NR83">
        <v>0.65273669999999995</v>
      </c>
      <c r="NS83">
        <v>18.959219999999998</v>
      </c>
      <c r="NT83">
        <v>2.759017E-5</v>
      </c>
      <c r="NU83">
        <v>1.226965E-2</v>
      </c>
      <c r="NV83">
        <v>0.65273669999999995</v>
      </c>
      <c r="NW83">
        <v>18.959219999999998</v>
      </c>
      <c r="NX83">
        <v>2.759017E-5</v>
      </c>
      <c r="NY83">
        <v>1.226965E-2</v>
      </c>
      <c r="NZ83">
        <v>0.65273669999999995</v>
      </c>
      <c r="OA83">
        <v>18.959219999999998</v>
      </c>
      <c r="OB83">
        <v>2.759017E-5</v>
      </c>
      <c r="OC83">
        <v>1.226965E-2</v>
      </c>
      <c r="OD83">
        <v>0.65273669999999995</v>
      </c>
      <c r="OE83">
        <v>18.959219999999998</v>
      </c>
      <c r="OF83">
        <v>2.759017E-5</v>
      </c>
      <c r="OG83">
        <v>1.226965E-2</v>
      </c>
      <c r="OH83">
        <v>0.65273669999999995</v>
      </c>
      <c r="OI83">
        <v>18.959219999999998</v>
      </c>
      <c r="OJ83">
        <v>2.759017E-5</v>
      </c>
      <c r="OK83">
        <v>1.226965E-2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0.72741659999999997</v>
      </c>
      <c r="G84">
        <v>16.192160000000001</v>
      </c>
      <c r="H84" s="1">
        <v>2.7927189999999999E-28</v>
      </c>
      <c r="I84" s="1">
        <v>9.0330419999999995E-26</v>
      </c>
      <c r="J84">
        <v>0.7316452</v>
      </c>
      <c r="K84">
        <v>16.375900000000001</v>
      </c>
      <c r="L84" s="1">
        <v>1.958922E-14</v>
      </c>
      <c r="M84" s="1">
        <v>6.3348889999999997E-12</v>
      </c>
      <c r="N84">
        <v>0.73607630000000002</v>
      </c>
      <c r="O84">
        <v>16.565390000000001</v>
      </c>
      <c r="P84" s="1">
        <v>1.2313739999999999E-3</v>
      </c>
      <c r="Q84" s="1">
        <v>0.27255600000000002</v>
      </c>
      <c r="R84">
        <v>0.74062570000000005</v>
      </c>
      <c r="S84">
        <v>16.907520000000002</v>
      </c>
      <c r="T84">
        <v>5.029236</v>
      </c>
      <c r="U84">
        <v>1337.4839999999999</v>
      </c>
      <c r="V84">
        <v>0.74529420000000002</v>
      </c>
      <c r="W84">
        <v>17.42483</v>
      </c>
      <c r="X84">
        <v>87.831609999999998</v>
      </c>
      <c r="Y84">
        <v>26153</v>
      </c>
      <c r="Z84">
        <v>0.74997100000000005</v>
      </c>
      <c r="AA84">
        <v>17.733920000000001</v>
      </c>
      <c r="AB84">
        <v>138.1217</v>
      </c>
      <c r="AC84">
        <v>44364.19</v>
      </c>
      <c r="AD84">
        <v>0.75314829999999999</v>
      </c>
      <c r="AE84">
        <v>17.868950000000002</v>
      </c>
      <c r="AF84">
        <v>54.131</v>
      </c>
      <c r="AG84">
        <v>18312.71</v>
      </c>
      <c r="AH84">
        <v>0.75246590000000002</v>
      </c>
      <c r="AI84">
        <v>17.91169</v>
      </c>
      <c r="AJ84">
        <v>9.2233000000000001</v>
      </c>
      <c r="AK84">
        <v>3228.9520000000002</v>
      </c>
      <c r="AL84">
        <v>0.7517568</v>
      </c>
      <c r="AM84">
        <v>17.723120000000002</v>
      </c>
      <c r="AN84">
        <v>1.024718</v>
      </c>
      <c r="AO84">
        <v>363.62540000000001</v>
      </c>
      <c r="AP84">
        <v>0.75101879999999999</v>
      </c>
      <c r="AQ84">
        <v>17.582650000000001</v>
      </c>
      <c r="AR84">
        <v>0.1451384</v>
      </c>
      <c r="AS84">
        <v>49.494999999999997</v>
      </c>
      <c r="AT84">
        <v>0.75008889999999995</v>
      </c>
      <c r="AU84">
        <v>17.530139999999999</v>
      </c>
      <c r="AV84">
        <v>6.724405E-2</v>
      </c>
      <c r="AW84">
        <v>21.651319999999998</v>
      </c>
      <c r="AX84">
        <v>0.74867119999999998</v>
      </c>
      <c r="AY84">
        <v>17.44679</v>
      </c>
      <c r="AZ84" s="1">
        <v>5.584981E-2</v>
      </c>
      <c r="BA84">
        <v>17.807829999999999</v>
      </c>
      <c r="BB84">
        <v>0.74674030000000002</v>
      </c>
      <c r="BC84">
        <v>17.526019999999999</v>
      </c>
      <c r="BD84" s="1">
        <v>5.043512E-2</v>
      </c>
      <c r="BE84">
        <v>16.06616</v>
      </c>
      <c r="BF84">
        <v>0.74389119999999997</v>
      </c>
      <c r="BG84">
        <v>17.600429999999999</v>
      </c>
      <c r="BH84" s="1">
        <v>4.9184890000000002E-2</v>
      </c>
      <c r="BI84">
        <v>15.63397</v>
      </c>
      <c r="BJ84">
        <v>0.74088489999999996</v>
      </c>
      <c r="BK84">
        <v>17.742809999999999</v>
      </c>
      <c r="BL84" s="1">
        <v>5.1490229999999998E-2</v>
      </c>
      <c r="BM84" s="1">
        <v>16.386559999999999</v>
      </c>
      <c r="BN84">
        <v>0.73782899999999996</v>
      </c>
      <c r="BO84">
        <v>17.845420000000001</v>
      </c>
      <c r="BP84" s="1">
        <v>5.2470830000000003E-2</v>
      </c>
      <c r="BQ84" s="1">
        <v>16.784109999999998</v>
      </c>
      <c r="BR84">
        <v>0.73459649999999999</v>
      </c>
      <c r="BS84">
        <v>17.70111</v>
      </c>
      <c r="BT84" s="1">
        <v>5.0314129999999999E-2</v>
      </c>
      <c r="BU84" s="1">
        <v>16.180510000000002</v>
      </c>
      <c r="BV84">
        <v>0.73123249999999995</v>
      </c>
      <c r="BW84">
        <v>17.340969999999999</v>
      </c>
      <c r="BX84" s="1">
        <v>4.6177330000000003E-2</v>
      </c>
      <c r="BY84" s="1">
        <v>14.917400000000001</v>
      </c>
      <c r="BZ84">
        <v>0.7277131</v>
      </c>
      <c r="CA84">
        <v>17.139970000000002</v>
      </c>
      <c r="CB84" s="1">
        <v>4.1327759999999998E-2</v>
      </c>
      <c r="CC84" s="1">
        <v>13.402100000000001</v>
      </c>
      <c r="CD84">
        <v>0.72371390000000002</v>
      </c>
      <c r="CE84">
        <v>16.87678</v>
      </c>
      <c r="CF84" s="1">
        <v>3.6650309999999998E-2</v>
      </c>
      <c r="CG84" s="1">
        <v>11.927720000000001</v>
      </c>
      <c r="CH84">
        <v>0.71919979999999994</v>
      </c>
      <c r="CI84">
        <v>16.621510000000001</v>
      </c>
      <c r="CJ84" s="1">
        <v>3.2436149999999997E-2</v>
      </c>
      <c r="CK84" s="1">
        <v>10.597189999999999</v>
      </c>
      <c r="CL84">
        <v>0.71456589999999998</v>
      </c>
      <c r="CM84">
        <v>16.450859999999999</v>
      </c>
      <c r="CN84" s="1">
        <v>2.8629760000000001E-2</v>
      </c>
      <c r="CO84" s="1">
        <v>9.3898240000000008</v>
      </c>
      <c r="CP84">
        <v>0.70990810000000004</v>
      </c>
      <c r="CQ84">
        <v>16.33466</v>
      </c>
      <c r="CR84" s="1">
        <v>2.517076E-2</v>
      </c>
      <c r="CS84" s="1">
        <v>8.2865850000000005</v>
      </c>
      <c r="CT84">
        <v>0.70558030000000005</v>
      </c>
      <c r="CU84">
        <v>16.26078</v>
      </c>
      <c r="CV84" s="1">
        <v>2.2144179999999999E-2</v>
      </c>
      <c r="CW84" s="1">
        <v>7.3151729999999997</v>
      </c>
      <c r="CX84">
        <v>0.70131500000000002</v>
      </c>
      <c r="CY84">
        <v>16.099170000000001</v>
      </c>
      <c r="CZ84" s="1">
        <v>1.9479779999999999E-2</v>
      </c>
      <c r="DA84" s="1">
        <v>6.4558109999999997</v>
      </c>
      <c r="DB84">
        <v>0.69683019999999996</v>
      </c>
      <c r="DC84">
        <v>15.95476</v>
      </c>
      <c r="DD84" s="1">
        <v>1.7128899999999999E-2</v>
      </c>
      <c r="DE84" s="1">
        <v>5.6949909999999999</v>
      </c>
      <c r="DF84">
        <v>0.69217499999999998</v>
      </c>
      <c r="DG84">
        <v>15.86504</v>
      </c>
      <c r="DH84" s="1">
        <v>1.5032159999999999E-2</v>
      </c>
      <c r="DI84" s="1">
        <v>5.0144869999999999</v>
      </c>
      <c r="DJ84">
        <v>0.68735190000000002</v>
      </c>
      <c r="DK84">
        <v>15.706</v>
      </c>
      <c r="DL84" s="1">
        <v>1.317655E-2</v>
      </c>
      <c r="DM84" s="1">
        <v>4.4100419999999998</v>
      </c>
      <c r="DN84">
        <v>0.68195859999999997</v>
      </c>
      <c r="DO84">
        <v>15.74377</v>
      </c>
      <c r="DP84" s="1">
        <v>1.1590140000000001E-2</v>
      </c>
      <c r="DQ84" s="1">
        <v>3.892541</v>
      </c>
      <c r="DR84">
        <v>0.67602600000000002</v>
      </c>
      <c r="DS84">
        <v>15.68253</v>
      </c>
      <c r="DT84" s="1">
        <v>1.0207249999999999E-2</v>
      </c>
      <c r="DU84" s="1">
        <v>3.4423530000000002</v>
      </c>
      <c r="DV84">
        <v>0.67038299999999995</v>
      </c>
      <c r="DW84">
        <v>15.675380000000001</v>
      </c>
      <c r="DX84" s="1">
        <v>8.9520529999999997E-3</v>
      </c>
      <c r="DY84" s="1">
        <v>3.0302500000000001</v>
      </c>
      <c r="DZ84">
        <v>0.66463539999999999</v>
      </c>
      <c r="EA84">
        <v>15.63893</v>
      </c>
      <c r="EB84" s="1">
        <v>7.8192299999999999E-3</v>
      </c>
      <c r="EC84" s="1">
        <v>2.6562730000000001</v>
      </c>
      <c r="ED84">
        <v>0.65967810000000005</v>
      </c>
      <c r="EE84">
        <v>15.59984</v>
      </c>
      <c r="EF84" s="1">
        <v>6.8171350000000002E-3</v>
      </c>
      <c r="EG84" s="1">
        <v>2.3233969999999999</v>
      </c>
      <c r="EH84">
        <v>0.65448700000000004</v>
      </c>
      <c r="EI84">
        <v>15.94857</v>
      </c>
      <c r="EJ84" s="1">
        <v>5.9422379999999999E-3</v>
      </c>
      <c r="EK84" s="1">
        <v>2.032737</v>
      </c>
      <c r="EL84">
        <v>0.64907360000000003</v>
      </c>
      <c r="EM84">
        <v>16.19783</v>
      </c>
      <c r="EN84" s="1">
        <v>5.1757239999999996E-3</v>
      </c>
      <c r="EO84" s="1">
        <v>1.777809</v>
      </c>
      <c r="EP84">
        <v>0.64379830000000005</v>
      </c>
      <c r="EQ84">
        <v>16.393370000000001</v>
      </c>
      <c r="ER84" s="1">
        <v>4.5044320000000001E-3</v>
      </c>
      <c r="ES84" s="1">
        <v>1.5531870000000001</v>
      </c>
      <c r="ET84">
        <v>0.63874549999999997</v>
      </c>
      <c r="EU84">
        <v>16.638210000000001</v>
      </c>
      <c r="EV84" s="1">
        <v>3.9246849999999998E-3</v>
      </c>
      <c r="EW84" s="1">
        <v>1.3579380000000001</v>
      </c>
      <c r="EX84">
        <v>0.63334970000000002</v>
      </c>
      <c r="EY84">
        <v>16.61429</v>
      </c>
      <c r="EZ84" s="1">
        <v>3.426606E-3</v>
      </c>
      <c r="FA84" s="1">
        <v>1.1898660000000001</v>
      </c>
      <c r="FB84">
        <v>0.62803010000000004</v>
      </c>
      <c r="FC84">
        <v>16.479939999999999</v>
      </c>
      <c r="FD84" s="1">
        <v>2.965456E-3</v>
      </c>
      <c r="FE84" s="1">
        <v>1.034157</v>
      </c>
      <c r="FF84">
        <v>0.62301779999999995</v>
      </c>
      <c r="FG84">
        <v>16.415120000000002</v>
      </c>
      <c r="FH84" s="1">
        <v>2.5031350000000001E-3</v>
      </c>
      <c r="FI84" s="1">
        <v>0.87670700000000001</v>
      </c>
      <c r="FJ84">
        <v>0.61800739999999998</v>
      </c>
      <c r="FK84">
        <v>16.413260000000001</v>
      </c>
      <c r="FL84" s="1">
        <v>2.0545110000000002E-3</v>
      </c>
      <c r="FM84" s="1">
        <v>0.72246270000000001</v>
      </c>
      <c r="FN84">
        <v>0.61362050000000001</v>
      </c>
      <c r="FO84">
        <v>16.75619</v>
      </c>
      <c r="FP84" s="1">
        <v>1.672757E-3</v>
      </c>
      <c r="FQ84" s="1">
        <v>0.58982619999999997</v>
      </c>
      <c r="FR84">
        <v>0.60969680000000004</v>
      </c>
      <c r="FS84">
        <v>17.035070000000001</v>
      </c>
      <c r="FT84" s="1">
        <v>1.3771230000000001E-3</v>
      </c>
      <c r="FU84" s="1">
        <v>0.48701349999999999</v>
      </c>
      <c r="FV84">
        <v>0.6059158</v>
      </c>
      <c r="FW84">
        <v>17.42998</v>
      </c>
      <c r="FX84" s="1">
        <v>1.1570549999999999E-3</v>
      </c>
      <c r="FY84" s="1">
        <v>0.41012979999999999</v>
      </c>
      <c r="FZ84">
        <v>0.60262669999999996</v>
      </c>
      <c r="GA84">
        <v>17.80133</v>
      </c>
      <c r="GB84" s="1">
        <v>9.9336299999999993E-4</v>
      </c>
      <c r="GC84" s="1">
        <v>0.3526745</v>
      </c>
      <c r="GD84">
        <v>0.59995480000000001</v>
      </c>
      <c r="GE84">
        <v>17.721399999999999</v>
      </c>
      <c r="GF84" s="1">
        <v>8.6962949999999997E-4</v>
      </c>
      <c r="GG84" s="1">
        <v>0.30889480000000002</v>
      </c>
      <c r="GH84">
        <v>0.59789210000000004</v>
      </c>
      <c r="GI84">
        <v>17.463550000000001</v>
      </c>
      <c r="GJ84" s="1">
        <v>7.6640129999999999E-4</v>
      </c>
      <c r="GK84" s="1">
        <v>0.27242379999999999</v>
      </c>
      <c r="GL84">
        <v>0.59632169999999995</v>
      </c>
      <c r="GM84">
        <v>17.18374</v>
      </c>
      <c r="GN84" s="1">
        <v>6.5661929999999999E-4</v>
      </c>
      <c r="GO84" s="1">
        <v>0.23383960000000001</v>
      </c>
      <c r="GP84">
        <v>0.59512779999999998</v>
      </c>
      <c r="GQ84">
        <v>17.08595</v>
      </c>
      <c r="GR84" s="1">
        <v>5.3047809999999995E-4</v>
      </c>
      <c r="GS84" s="1">
        <v>0.1893136</v>
      </c>
      <c r="GT84">
        <v>0.59416340000000001</v>
      </c>
      <c r="GU84">
        <v>17.5059</v>
      </c>
      <c r="GV84" s="1">
        <v>4.0807560000000003E-4</v>
      </c>
      <c r="GW84" s="1">
        <v>0.14564250000000001</v>
      </c>
      <c r="GX84">
        <v>0.59340000000000004</v>
      </c>
      <c r="GY84">
        <v>17.891439999999999</v>
      </c>
      <c r="GZ84" s="1">
        <v>3.1121049999999998E-4</v>
      </c>
      <c r="HA84" s="1">
        <v>0.1108189</v>
      </c>
      <c r="HB84">
        <v>0.5928099</v>
      </c>
      <c r="HC84">
        <v>18.26727</v>
      </c>
      <c r="HD84" s="1">
        <v>2.4524900000000001E-4</v>
      </c>
      <c r="HE84" s="1">
        <v>8.6952150000000006E-2</v>
      </c>
      <c r="HF84">
        <v>0.5923697</v>
      </c>
      <c r="HG84">
        <v>18.437449999999998</v>
      </c>
      <c r="HH84" s="1">
        <v>2.0350270000000001E-4</v>
      </c>
      <c r="HI84" s="1">
        <v>7.1790010000000001E-2</v>
      </c>
      <c r="HJ84">
        <v>0.592028</v>
      </c>
      <c r="HK84">
        <v>18.093489999999999</v>
      </c>
      <c r="HL84" s="1">
        <v>1.770915E-4</v>
      </c>
      <c r="HM84" s="1">
        <v>6.2174699999999999E-2</v>
      </c>
      <c r="HN84">
        <v>0.59184409999999998</v>
      </c>
      <c r="HO84">
        <v>17.548459999999999</v>
      </c>
      <c r="HP84" s="1">
        <v>1.5894539999999999E-4</v>
      </c>
      <c r="HQ84" s="1">
        <v>5.5587810000000001E-2</v>
      </c>
      <c r="HR84">
        <v>0.59169269999999996</v>
      </c>
      <c r="HS84">
        <v>17.089759999999998</v>
      </c>
      <c r="HT84" s="1">
        <v>1.4390250000000001E-4</v>
      </c>
      <c r="HU84" s="1">
        <v>5.0172979999999999E-2</v>
      </c>
      <c r="HV84">
        <v>0.59160849999999998</v>
      </c>
      <c r="HW84">
        <v>16.889589999999998</v>
      </c>
      <c r="HX84" s="1">
        <v>1.2932119999999999E-4</v>
      </c>
      <c r="HY84" s="1">
        <v>4.4965070000000003E-2</v>
      </c>
      <c r="HZ84">
        <v>0.59157680000000001</v>
      </c>
      <c r="IA84">
        <v>17.10568</v>
      </c>
      <c r="IB84" s="1">
        <v>1.156691E-4</v>
      </c>
      <c r="IC84" s="1">
        <v>4.0094299999999999E-2</v>
      </c>
      <c r="ID84">
        <v>0.59157059999999995</v>
      </c>
      <c r="IE84">
        <v>16.974779999999999</v>
      </c>
      <c r="IF84">
        <v>1.042942E-4</v>
      </c>
      <c r="IG84" s="1">
        <v>3.6022800000000001E-2</v>
      </c>
      <c r="IH84">
        <v>0.59170849999999997</v>
      </c>
      <c r="II84">
        <v>17.190860000000001</v>
      </c>
      <c r="IJ84">
        <v>9.5533490000000002E-5</v>
      </c>
      <c r="IK84" s="1">
        <v>3.2877709999999997E-2</v>
      </c>
      <c r="IL84">
        <v>0.59195629999999999</v>
      </c>
      <c r="IM84">
        <v>16.995660000000001</v>
      </c>
      <c r="IN84">
        <v>8.8882469999999999E-5</v>
      </c>
      <c r="IO84" s="1">
        <v>3.0478269999999998E-2</v>
      </c>
      <c r="IP84">
        <v>0.5923697</v>
      </c>
      <c r="IQ84">
        <v>16.46275</v>
      </c>
      <c r="IR84">
        <v>8.3569549999999997E-5</v>
      </c>
      <c r="IS84" s="1">
        <v>2.8561179999999999E-2</v>
      </c>
      <c r="IT84">
        <v>0.59291340000000003</v>
      </c>
      <c r="IU84">
        <v>15.91541</v>
      </c>
      <c r="IV84">
        <v>7.85816E-5</v>
      </c>
      <c r="IW84" s="1">
        <v>2.6787769999999999E-2</v>
      </c>
      <c r="IX84">
        <v>0.59357729999999997</v>
      </c>
      <c r="IY84">
        <v>15.55838</v>
      </c>
      <c r="IZ84">
        <v>7.2260899999999998E-5</v>
      </c>
      <c r="JA84" s="1">
        <v>2.4603590000000002E-2</v>
      </c>
      <c r="JB84">
        <v>0.59429920000000003</v>
      </c>
      <c r="JC84">
        <v>15.56995</v>
      </c>
      <c r="JD84">
        <v>6.3908290000000005E-5</v>
      </c>
      <c r="JE84">
        <v>2.1740740000000001E-2</v>
      </c>
      <c r="JF84">
        <v>0.59506820000000005</v>
      </c>
      <c r="JG84">
        <v>16.129549999999998</v>
      </c>
      <c r="JH84">
        <v>5.5087770000000003E-5</v>
      </c>
      <c r="JI84">
        <v>1.8703150000000002E-2</v>
      </c>
      <c r="JJ84">
        <v>0.59583660000000005</v>
      </c>
      <c r="JK84">
        <v>16.773199999999999</v>
      </c>
      <c r="JL84">
        <v>4.7772550000000001E-5</v>
      </c>
      <c r="JM84">
        <v>1.61643E-2</v>
      </c>
      <c r="JN84">
        <v>0.59646279999999996</v>
      </c>
      <c r="JO84">
        <v>17.594290000000001</v>
      </c>
      <c r="JP84">
        <v>4.259624E-5</v>
      </c>
      <c r="JQ84">
        <v>1.435969E-2</v>
      </c>
      <c r="JR84">
        <v>0.59693419999999997</v>
      </c>
      <c r="JS84">
        <v>18.33859</v>
      </c>
      <c r="JT84">
        <v>3.9137990000000003E-5</v>
      </c>
      <c r="JU84">
        <v>1.315379E-2</v>
      </c>
      <c r="JV84">
        <v>0.59719860000000002</v>
      </c>
      <c r="JW84">
        <v>18.568709999999999</v>
      </c>
      <c r="JX84">
        <v>3.6785239999999997E-5</v>
      </c>
      <c r="JY84">
        <v>1.233621E-2</v>
      </c>
      <c r="JZ84">
        <v>0.59727699999999995</v>
      </c>
      <c r="KA84">
        <v>18.494900000000001</v>
      </c>
      <c r="KB84">
        <v>3.5614549999999999E-5</v>
      </c>
      <c r="KC84">
        <v>1.1910830000000001E-2</v>
      </c>
      <c r="KD84">
        <v>0.59727160000000001</v>
      </c>
      <c r="KE84">
        <v>18.389980000000001</v>
      </c>
      <c r="KF84">
        <v>3.6667530000000003E-5</v>
      </c>
      <c r="KG84">
        <v>1.221497E-2</v>
      </c>
      <c r="KH84">
        <v>0.5971303</v>
      </c>
      <c r="KI84">
        <v>18.333279999999998</v>
      </c>
      <c r="KJ84">
        <v>4.0173139999999999E-5</v>
      </c>
      <c r="KK84">
        <v>1.335181E-2</v>
      </c>
      <c r="KL84">
        <v>0.59694740000000002</v>
      </c>
      <c r="KM84">
        <v>18.625610000000002</v>
      </c>
      <c r="KN84">
        <v>4.436724E-5</v>
      </c>
      <c r="KO84">
        <v>1.475921E-2</v>
      </c>
      <c r="KP84">
        <v>0.59672709999999995</v>
      </c>
      <c r="KQ84">
        <v>18.658110000000001</v>
      </c>
      <c r="KR84">
        <v>4.7370329999999998E-5</v>
      </c>
      <c r="KS84">
        <v>1.5793459999999999E-2</v>
      </c>
      <c r="KT84">
        <v>0.59651609999999999</v>
      </c>
      <c r="KU84">
        <v>18.557549999999999</v>
      </c>
      <c r="KV84">
        <v>4.8574800000000001E-5</v>
      </c>
      <c r="KW84">
        <v>1.623051E-2</v>
      </c>
      <c r="KX84">
        <v>0.59634259999999994</v>
      </c>
      <c r="KY84">
        <v>18.03116</v>
      </c>
      <c r="KZ84">
        <v>4.8352259999999998E-5</v>
      </c>
      <c r="LA84">
        <v>1.618137E-2</v>
      </c>
      <c r="LB84">
        <v>0.5962018</v>
      </c>
      <c r="LC84">
        <v>17.284980000000001</v>
      </c>
      <c r="LD84">
        <v>4.7246570000000001E-5</v>
      </c>
      <c r="LE84">
        <v>1.5830219999999999E-2</v>
      </c>
      <c r="LF84">
        <v>0.59613819999999995</v>
      </c>
      <c r="LG84">
        <v>16.491679999999999</v>
      </c>
      <c r="LH84">
        <v>4.5599219999999997E-5</v>
      </c>
      <c r="LI84">
        <v>1.5293660000000001E-2</v>
      </c>
      <c r="LJ84">
        <v>0.59606780000000004</v>
      </c>
      <c r="LK84">
        <v>15.906790000000001</v>
      </c>
      <c r="LL84">
        <v>4.3446199999999997E-5</v>
      </c>
      <c r="LM84">
        <v>1.458826E-2</v>
      </c>
      <c r="LN84">
        <v>0.59604999999999997</v>
      </c>
      <c r="LO84">
        <v>15.779439999999999</v>
      </c>
      <c r="LP84">
        <v>4.0869579999999998E-5</v>
      </c>
      <c r="LQ84">
        <v>1.3735580000000001E-2</v>
      </c>
      <c r="LR84">
        <v>0.59600940000000002</v>
      </c>
      <c r="LS84">
        <v>16.201270000000001</v>
      </c>
      <c r="LT84">
        <v>3.822634E-5</v>
      </c>
      <c r="LU84">
        <v>1.285387E-2</v>
      </c>
      <c r="LV84">
        <v>0.59597719999999998</v>
      </c>
      <c r="LW84">
        <v>16.73883</v>
      </c>
      <c r="LX84">
        <v>3.5875959999999997E-5</v>
      </c>
      <c r="LY84">
        <v>1.2066449999999999E-2</v>
      </c>
      <c r="LZ84">
        <v>0.59593779999999996</v>
      </c>
      <c r="MA84">
        <v>17.394200000000001</v>
      </c>
      <c r="MB84">
        <v>3.3925099999999998E-5</v>
      </c>
      <c r="MC84">
        <v>1.141123E-2</v>
      </c>
      <c r="MD84">
        <v>0.59582809999999997</v>
      </c>
      <c r="ME84">
        <v>18.029920000000001</v>
      </c>
      <c r="MF84">
        <v>3.2299260000000002E-5</v>
      </c>
      <c r="MG84">
        <v>1.0866509999999999E-2</v>
      </c>
      <c r="MH84">
        <v>0.59569079999999996</v>
      </c>
      <c r="MI84">
        <v>18.388020000000001</v>
      </c>
      <c r="MJ84">
        <v>3.0906330000000001E-5</v>
      </c>
      <c r="MK84">
        <v>1.040086E-2</v>
      </c>
      <c r="ML84">
        <v>0.5955104</v>
      </c>
      <c r="MM84">
        <v>18.461449999999999</v>
      </c>
      <c r="MN84">
        <v>2.9738520000000001E-5</v>
      </c>
      <c r="MO84">
        <v>1.0009880000000001E-2</v>
      </c>
      <c r="MP84">
        <v>0.59526140000000005</v>
      </c>
      <c r="MQ84">
        <v>18.529019999999999</v>
      </c>
      <c r="MR84">
        <v>2.8907809999999999E-5</v>
      </c>
      <c r="MS84">
        <v>9.7302799999999991E-3</v>
      </c>
      <c r="MT84">
        <v>0.59504539999999995</v>
      </c>
      <c r="MU84">
        <v>18.560569999999998</v>
      </c>
      <c r="MV84">
        <v>2.843615E-5</v>
      </c>
      <c r="MW84">
        <v>9.5709650000000007E-3</v>
      </c>
      <c r="MX84">
        <v>0.59478470000000006</v>
      </c>
      <c r="MY84">
        <v>18.797910000000002</v>
      </c>
      <c r="MZ84">
        <v>2.8098440000000001E-5</v>
      </c>
      <c r="NA84">
        <v>9.461779E-3</v>
      </c>
      <c r="NB84">
        <v>0.5945203</v>
      </c>
      <c r="NC84">
        <v>19.055969999999999</v>
      </c>
      <c r="ND84">
        <v>2.7662079999999999E-5</v>
      </c>
      <c r="NE84">
        <v>9.3217990000000004E-3</v>
      </c>
      <c r="NF84">
        <v>0.5945203</v>
      </c>
      <c r="NG84">
        <v>19.055969999999999</v>
      </c>
      <c r="NH84">
        <v>2.7662079999999999E-5</v>
      </c>
      <c r="NI84">
        <v>9.3217990000000004E-3</v>
      </c>
      <c r="NJ84">
        <v>0.5945203</v>
      </c>
      <c r="NK84">
        <v>19.055969999999999</v>
      </c>
      <c r="NL84">
        <v>2.7662079999999999E-5</v>
      </c>
      <c r="NM84">
        <v>9.3217990000000004E-3</v>
      </c>
      <c r="NN84">
        <v>0.5945203</v>
      </c>
      <c r="NO84">
        <v>19.055969999999999</v>
      </c>
      <c r="NP84">
        <v>2.7662079999999999E-5</v>
      </c>
      <c r="NQ84">
        <v>9.3217990000000004E-3</v>
      </c>
      <c r="NR84">
        <v>0.5945203</v>
      </c>
      <c r="NS84">
        <v>19.055969999999999</v>
      </c>
      <c r="NT84">
        <v>2.7662079999999999E-5</v>
      </c>
      <c r="NU84">
        <v>9.3217990000000004E-3</v>
      </c>
      <c r="NV84">
        <v>0.5945203</v>
      </c>
      <c r="NW84">
        <v>19.055969999999999</v>
      </c>
      <c r="NX84">
        <v>2.7662079999999999E-5</v>
      </c>
      <c r="NY84">
        <v>9.3217990000000004E-3</v>
      </c>
      <c r="NZ84">
        <v>0.5945203</v>
      </c>
      <c r="OA84">
        <v>19.055969999999999</v>
      </c>
      <c r="OB84">
        <v>2.7662079999999999E-5</v>
      </c>
      <c r="OC84">
        <v>9.3217990000000004E-3</v>
      </c>
      <c r="OD84">
        <v>0.5945203</v>
      </c>
      <c r="OE84">
        <v>19.055969999999999</v>
      </c>
      <c r="OF84">
        <v>2.7662079999999999E-5</v>
      </c>
      <c r="OG84">
        <v>9.3217990000000004E-3</v>
      </c>
      <c r="OH84">
        <v>0.5945203</v>
      </c>
      <c r="OI84">
        <v>19.055969999999999</v>
      </c>
      <c r="OJ84">
        <v>2.7662079999999999E-5</v>
      </c>
      <c r="OK84">
        <v>9.3217990000000004E-3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0.81790969999999996</v>
      </c>
      <c r="G85">
        <v>16.214780000000001</v>
      </c>
      <c r="H85" s="1">
        <v>3.3894500000000002E-29</v>
      </c>
      <c r="I85" s="1">
        <v>1.020878E-26</v>
      </c>
      <c r="J85">
        <v>0.81788309999999997</v>
      </c>
      <c r="K85">
        <v>16.42812</v>
      </c>
      <c r="L85" s="1">
        <v>3.269353E-15</v>
      </c>
      <c r="M85" s="1">
        <v>9.8739100000000007E-13</v>
      </c>
      <c r="N85">
        <v>0.81790289999999999</v>
      </c>
      <c r="O85">
        <v>16.60407</v>
      </c>
      <c r="P85" s="1">
        <v>4.2353559999999999E-4</v>
      </c>
      <c r="Q85" s="1">
        <v>8.9570259999999999E-2</v>
      </c>
      <c r="R85">
        <v>0.81791040000000004</v>
      </c>
      <c r="S85">
        <v>16.946149999999999</v>
      </c>
      <c r="T85">
        <v>3.436912</v>
      </c>
      <c r="U85">
        <v>872.92809999999997</v>
      </c>
      <c r="V85">
        <v>0.81786820000000005</v>
      </c>
      <c r="W85">
        <v>17.4465</v>
      </c>
      <c r="X85">
        <v>76.951070000000001</v>
      </c>
      <c r="Y85">
        <v>21708.799999999999</v>
      </c>
      <c r="Z85">
        <v>0.81782650000000001</v>
      </c>
      <c r="AA85">
        <v>17.720459999999999</v>
      </c>
      <c r="AB85">
        <v>141.2139</v>
      </c>
      <c r="AC85">
        <v>42627.45</v>
      </c>
      <c r="AD85">
        <v>0.81777880000000003</v>
      </c>
      <c r="AE85">
        <v>17.840340000000001</v>
      </c>
      <c r="AF85">
        <v>61.314509999999999</v>
      </c>
      <c r="AG85">
        <v>19362.88</v>
      </c>
      <c r="AH85">
        <v>0.81769619999999998</v>
      </c>
      <c r="AI85">
        <v>17.900680000000001</v>
      </c>
      <c r="AJ85">
        <v>11.141500000000001</v>
      </c>
      <c r="AK85">
        <v>3617.3290000000002</v>
      </c>
      <c r="AL85">
        <v>0.81755319999999998</v>
      </c>
      <c r="AM85">
        <v>17.757650000000002</v>
      </c>
      <c r="AN85">
        <v>1.2693719999999999</v>
      </c>
      <c r="AO85">
        <v>417.11090000000002</v>
      </c>
      <c r="AP85">
        <v>0.81748880000000002</v>
      </c>
      <c r="AQ85">
        <v>17.656569999999999</v>
      </c>
      <c r="AR85">
        <v>0.16729740000000001</v>
      </c>
      <c r="AS85">
        <v>53.517719999999997</v>
      </c>
      <c r="AT85">
        <v>0.81731889999999996</v>
      </c>
      <c r="AU85">
        <v>17.604469999999999</v>
      </c>
      <c r="AV85">
        <v>6.9443279999999996E-2</v>
      </c>
      <c r="AW85">
        <v>21.156949999999998</v>
      </c>
      <c r="AX85">
        <v>0.81680260000000005</v>
      </c>
      <c r="AY85">
        <v>17.51465</v>
      </c>
      <c r="AZ85" s="1">
        <v>5.6487120000000002E-2</v>
      </c>
      <c r="BA85">
        <v>17.043800000000001</v>
      </c>
      <c r="BB85">
        <v>0.81617589999999995</v>
      </c>
      <c r="BC85">
        <v>17.573589999999999</v>
      </c>
      <c r="BD85" s="1">
        <v>5.0796620000000001E-2</v>
      </c>
      <c r="BE85">
        <v>15.31353</v>
      </c>
      <c r="BF85">
        <v>0.81472990000000001</v>
      </c>
      <c r="BG85">
        <v>17.59254</v>
      </c>
      <c r="BH85" s="1">
        <v>4.9105940000000001E-2</v>
      </c>
      <c r="BI85">
        <v>14.779859999999999</v>
      </c>
      <c r="BJ85">
        <v>0.81315649999999995</v>
      </c>
      <c r="BK85">
        <v>17.719639999999998</v>
      </c>
      <c r="BL85" s="1">
        <v>5.1268069999999999E-2</v>
      </c>
      <c r="BM85">
        <v>15.44408</v>
      </c>
      <c r="BN85">
        <v>0.8116236</v>
      </c>
      <c r="BO85">
        <v>17.830680000000001</v>
      </c>
      <c r="BP85" s="1">
        <v>5.2506890000000001E-2</v>
      </c>
      <c r="BQ85" s="1">
        <v>15.884589999999999</v>
      </c>
      <c r="BR85">
        <v>0.80997039999999998</v>
      </c>
      <c r="BS85">
        <v>17.721969999999999</v>
      </c>
      <c r="BT85" s="1">
        <v>5.0598499999999998E-2</v>
      </c>
      <c r="BU85" s="1">
        <v>15.37969</v>
      </c>
      <c r="BV85">
        <v>0.80834260000000002</v>
      </c>
      <c r="BW85">
        <v>17.389900000000001</v>
      </c>
      <c r="BX85" s="1">
        <v>4.658582E-2</v>
      </c>
      <c r="BY85" s="1">
        <v>14.21604</v>
      </c>
      <c r="BZ85">
        <v>0.80661110000000003</v>
      </c>
      <c r="CA85">
        <v>17.21837</v>
      </c>
      <c r="CB85" s="1">
        <v>4.1762609999999999E-2</v>
      </c>
      <c r="CC85" s="1">
        <v>12.78679</v>
      </c>
      <c r="CD85">
        <v>0.80472770000000005</v>
      </c>
      <c r="CE85">
        <v>16.940239999999999</v>
      </c>
      <c r="CF85" s="1">
        <v>3.7044970000000003E-2</v>
      </c>
      <c r="CG85" s="1">
        <v>11.37701</v>
      </c>
      <c r="CH85">
        <v>0.80290799999999996</v>
      </c>
      <c r="CI85">
        <v>16.659099999999999</v>
      </c>
      <c r="CJ85" s="1">
        <v>3.2793990000000002E-2</v>
      </c>
      <c r="CK85" s="1">
        <v>10.100910000000001</v>
      </c>
      <c r="CL85">
        <v>0.80112280000000002</v>
      </c>
      <c r="CM85">
        <v>16.453250000000001</v>
      </c>
      <c r="CN85" s="1">
        <v>2.895211E-2</v>
      </c>
      <c r="CO85" s="1">
        <v>8.9434660000000008</v>
      </c>
      <c r="CP85">
        <v>0.79952559999999995</v>
      </c>
      <c r="CQ85">
        <v>16.329630000000002</v>
      </c>
      <c r="CR85" s="1">
        <v>2.5461899999999999E-2</v>
      </c>
      <c r="CS85" s="1">
        <v>7.8876580000000001</v>
      </c>
      <c r="CT85">
        <v>0.79769800000000002</v>
      </c>
      <c r="CU85">
        <v>16.25027</v>
      </c>
      <c r="CV85" s="1">
        <v>2.2402640000000001E-2</v>
      </c>
      <c r="CW85" s="1">
        <v>6.958151</v>
      </c>
      <c r="CX85">
        <v>0.79560589999999998</v>
      </c>
      <c r="CY85">
        <v>16.091919999999998</v>
      </c>
      <c r="CZ85" s="1">
        <v>1.970682E-2</v>
      </c>
      <c r="DA85" s="1">
        <v>6.1359320000000004</v>
      </c>
      <c r="DB85">
        <v>0.7933133</v>
      </c>
      <c r="DC85">
        <v>15.9793</v>
      </c>
      <c r="DD85" s="1">
        <v>1.733171E-2</v>
      </c>
      <c r="DE85" s="1">
        <v>5.409357</v>
      </c>
      <c r="DF85">
        <v>0.79096259999999996</v>
      </c>
      <c r="DG85">
        <v>15.927709999999999</v>
      </c>
      <c r="DH85" s="1">
        <v>1.5213249999999999E-2</v>
      </c>
      <c r="DI85" s="1">
        <v>4.7595749999999999</v>
      </c>
      <c r="DJ85">
        <v>0.78848309999999999</v>
      </c>
      <c r="DK85">
        <v>15.764749999999999</v>
      </c>
      <c r="DL85" s="1">
        <v>1.333549E-2</v>
      </c>
      <c r="DM85" s="1">
        <v>4.1818080000000002</v>
      </c>
      <c r="DN85">
        <v>0.78595530000000002</v>
      </c>
      <c r="DO85">
        <v>15.78426</v>
      </c>
      <c r="DP85" s="1">
        <v>1.172459E-2</v>
      </c>
      <c r="DQ85" s="1">
        <v>3.684431</v>
      </c>
      <c r="DR85">
        <v>0.78326459999999998</v>
      </c>
      <c r="DS85">
        <v>15.670310000000001</v>
      </c>
      <c r="DT85" s="1">
        <v>1.0327650000000001E-2</v>
      </c>
      <c r="DU85" s="1">
        <v>3.2531270000000001</v>
      </c>
      <c r="DV85">
        <v>0.78133900000000001</v>
      </c>
      <c r="DW85">
        <v>15.65677</v>
      </c>
      <c r="DX85" s="1">
        <v>9.0625570000000006E-3</v>
      </c>
      <c r="DY85" s="1">
        <v>2.8606820000000002</v>
      </c>
      <c r="DZ85">
        <v>0.77945140000000002</v>
      </c>
      <c r="EA85">
        <v>15.62636</v>
      </c>
      <c r="EB85" s="1">
        <v>7.9189039999999992E-3</v>
      </c>
      <c r="EC85" s="1">
        <v>2.5045540000000002</v>
      </c>
      <c r="ED85">
        <v>0.7768408</v>
      </c>
      <c r="EE85">
        <v>15.594010000000001</v>
      </c>
      <c r="EF85" s="1">
        <v>6.904749E-3</v>
      </c>
      <c r="EG85" s="1">
        <v>2.1879870000000001</v>
      </c>
      <c r="EH85">
        <v>0.77375419999999995</v>
      </c>
      <c r="EI85">
        <v>15.989599999999999</v>
      </c>
      <c r="EJ85" s="1">
        <v>6.0187039999999997E-3</v>
      </c>
      <c r="EK85" s="1">
        <v>1.911923</v>
      </c>
      <c r="EL85">
        <v>0.77047169999999998</v>
      </c>
      <c r="EM85">
        <v>16.235320000000002</v>
      </c>
      <c r="EN85" s="1">
        <v>5.2430439999999997E-3</v>
      </c>
      <c r="EO85" s="1">
        <v>1.670167</v>
      </c>
      <c r="EP85">
        <v>0.7673664</v>
      </c>
      <c r="EQ85">
        <v>16.433140000000002</v>
      </c>
      <c r="ER85" s="1">
        <v>4.5634289999999999E-3</v>
      </c>
      <c r="ES85" s="1">
        <v>1.4571639999999999</v>
      </c>
      <c r="ET85">
        <v>0.76451119999999995</v>
      </c>
      <c r="EU85">
        <v>16.69322</v>
      </c>
      <c r="EV85" s="1">
        <v>3.9756599999999998E-3</v>
      </c>
      <c r="EW85" s="1">
        <v>1.271835</v>
      </c>
      <c r="EX85">
        <v>0.76207939999999996</v>
      </c>
      <c r="EY85">
        <v>16.624919999999999</v>
      </c>
      <c r="EZ85" s="1">
        <v>3.4710890000000001E-3</v>
      </c>
      <c r="FA85" s="1">
        <v>1.1118060000000001</v>
      </c>
      <c r="FB85">
        <v>0.75966860000000003</v>
      </c>
      <c r="FC85">
        <v>16.454270000000001</v>
      </c>
      <c r="FD85" s="1">
        <v>3.008681E-3</v>
      </c>
      <c r="FE85" s="1">
        <v>0.96546639999999995</v>
      </c>
      <c r="FF85">
        <v>0.75764670000000001</v>
      </c>
      <c r="FG85">
        <v>16.38814</v>
      </c>
      <c r="FH85" s="1">
        <v>2.5470319999999999E-3</v>
      </c>
      <c r="FI85" s="1">
        <v>0.81904330000000003</v>
      </c>
      <c r="FJ85">
        <v>0.75549549999999999</v>
      </c>
      <c r="FK85">
        <v>16.411359999999998</v>
      </c>
      <c r="FL85" s="1">
        <v>2.0951659999999999E-3</v>
      </c>
      <c r="FM85" s="1">
        <v>0.67506069999999996</v>
      </c>
      <c r="FN85">
        <v>0.75271140000000003</v>
      </c>
      <c r="FO85">
        <v>16.82526</v>
      </c>
      <c r="FP85" s="1">
        <v>1.705488E-3</v>
      </c>
      <c r="FQ85" s="1">
        <v>0.54999730000000002</v>
      </c>
      <c r="FR85">
        <v>0.74792190000000003</v>
      </c>
      <c r="FS85">
        <v>17.119499999999999</v>
      </c>
      <c r="FT85" s="1">
        <v>1.4019670000000001E-3</v>
      </c>
      <c r="FU85" s="1">
        <v>0.45293450000000002</v>
      </c>
      <c r="FV85">
        <v>0.74327120000000002</v>
      </c>
      <c r="FW85">
        <v>17.512039999999999</v>
      </c>
      <c r="FX85" s="1">
        <v>1.175583E-3</v>
      </c>
      <c r="FY85" s="1">
        <v>0.38026389999999999</v>
      </c>
      <c r="FZ85">
        <v>0.73911260000000001</v>
      </c>
      <c r="GA85">
        <v>17.866289999999999</v>
      </c>
      <c r="GB85" s="1">
        <v>1.0073250000000001E-3</v>
      </c>
      <c r="GC85" s="1">
        <v>0.32607140000000001</v>
      </c>
      <c r="GD85">
        <v>0.73571909999999996</v>
      </c>
      <c r="GE85">
        <v>17.728639999999999</v>
      </c>
      <c r="GF85" s="1">
        <v>8.8046740000000004E-4</v>
      </c>
      <c r="GG85" s="1">
        <v>0.28493610000000003</v>
      </c>
      <c r="GH85">
        <v>0.73308499999999999</v>
      </c>
      <c r="GI85">
        <v>17.45232</v>
      </c>
      <c r="GJ85" s="1">
        <v>7.7636429999999998E-4</v>
      </c>
      <c r="GK85" s="1">
        <v>0.25123489999999998</v>
      </c>
      <c r="GL85">
        <v>0.73105569999999997</v>
      </c>
      <c r="GM85">
        <v>17.173449999999999</v>
      </c>
      <c r="GN85" s="1">
        <v>6.6816339999999997E-4</v>
      </c>
      <c r="GO85" s="1">
        <v>0.2164422</v>
      </c>
      <c r="GP85">
        <v>0.72949509999999995</v>
      </c>
      <c r="GQ85">
        <v>17.09487</v>
      </c>
      <c r="GR85" s="1">
        <v>5.4316480000000001E-4</v>
      </c>
      <c r="GS85" s="1">
        <v>0.1761971</v>
      </c>
      <c r="GT85">
        <v>0.72826999999999997</v>
      </c>
      <c r="GU85">
        <v>17.578620000000001</v>
      </c>
      <c r="GV85" s="1">
        <v>4.193302E-4</v>
      </c>
      <c r="GW85" s="1">
        <v>0.13599</v>
      </c>
      <c r="GX85">
        <v>0.72727830000000004</v>
      </c>
      <c r="GY85">
        <v>17.97662</v>
      </c>
      <c r="GZ85" s="1">
        <v>3.1946950000000002E-4</v>
      </c>
      <c r="HA85" s="1">
        <v>0.1033699</v>
      </c>
      <c r="HB85">
        <v>0.72652539999999999</v>
      </c>
      <c r="HC85">
        <v>18.355969999999999</v>
      </c>
      <c r="HD85" s="1">
        <v>2.5064979999999998E-4</v>
      </c>
      <c r="HE85" s="1">
        <v>8.0761009999999994E-2</v>
      </c>
      <c r="HF85">
        <v>0.72592999999999996</v>
      </c>
      <c r="HG85">
        <v>18.519819999999999</v>
      </c>
      <c r="HH85" s="1">
        <v>2.0690199999999999E-4</v>
      </c>
      <c r="HI85" s="1">
        <v>6.6341129999999998E-2</v>
      </c>
      <c r="HJ85">
        <v>0.725518</v>
      </c>
      <c r="HK85">
        <v>18.12799</v>
      </c>
      <c r="HL85" s="1">
        <v>1.7930069999999999E-4</v>
      </c>
      <c r="HM85" s="1">
        <v>5.7219659999999999E-2</v>
      </c>
      <c r="HN85">
        <v>0.72524739999999999</v>
      </c>
      <c r="HO85">
        <v>17.55472</v>
      </c>
      <c r="HP85" s="1">
        <v>1.6057770000000001E-4</v>
      </c>
      <c r="HQ85" s="1">
        <v>5.1046359999999999E-2</v>
      </c>
      <c r="HR85">
        <v>0.72506740000000003</v>
      </c>
      <c r="HS85">
        <v>17.08954</v>
      </c>
      <c r="HT85" s="1">
        <v>1.4538999999999999E-4</v>
      </c>
      <c r="HU85" s="1">
        <v>4.6071000000000001E-2</v>
      </c>
      <c r="HV85">
        <v>0.72496260000000001</v>
      </c>
      <c r="HW85">
        <v>16.900649999999999</v>
      </c>
      <c r="HX85" s="1">
        <v>1.3077729999999999E-4</v>
      </c>
      <c r="HY85" s="1">
        <v>4.1322629999999999E-2</v>
      </c>
      <c r="HZ85">
        <v>0.72488459999999999</v>
      </c>
      <c r="IA85">
        <v>17.157250000000001</v>
      </c>
      <c r="IB85" s="1">
        <v>1.169661E-4</v>
      </c>
      <c r="IC85" s="1">
        <v>3.6846780000000003E-2</v>
      </c>
      <c r="ID85">
        <v>0.72489550000000003</v>
      </c>
      <c r="IE85">
        <v>17.009499999999999</v>
      </c>
      <c r="IF85">
        <v>1.053304E-4</v>
      </c>
      <c r="IG85" s="1">
        <v>3.3066539999999998E-2</v>
      </c>
      <c r="IH85">
        <v>0.72502619999999995</v>
      </c>
      <c r="II85">
        <v>17.288989999999998</v>
      </c>
      <c r="IJ85">
        <v>9.6321990000000003E-5</v>
      </c>
      <c r="IK85" s="1">
        <v>3.013389E-2</v>
      </c>
      <c r="IL85">
        <v>0.72529540000000003</v>
      </c>
      <c r="IM85">
        <v>17.092690000000001</v>
      </c>
      <c r="IN85">
        <v>8.9492709999999999E-5</v>
      </c>
      <c r="IO85" s="1">
        <v>2.7899750000000001E-2</v>
      </c>
      <c r="IP85">
        <v>0.72579490000000002</v>
      </c>
      <c r="IQ85">
        <v>16.514810000000001</v>
      </c>
      <c r="IR85">
        <v>8.4078180000000003E-5</v>
      </c>
      <c r="IS85" s="1">
        <v>2.6128430000000001E-2</v>
      </c>
      <c r="IT85">
        <v>0.7264815</v>
      </c>
      <c r="IU85">
        <v>15.93507</v>
      </c>
      <c r="IV85">
        <v>7.9116219999999994E-5</v>
      </c>
      <c r="IW85" s="1">
        <v>2.452505E-2</v>
      </c>
      <c r="IX85">
        <v>0.72722920000000002</v>
      </c>
      <c r="IY85">
        <v>15.55425</v>
      </c>
      <c r="IZ85">
        <v>7.2983400000000003E-5</v>
      </c>
      <c r="JA85" s="1">
        <v>2.2596189999999999E-2</v>
      </c>
      <c r="JB85">
        <v>0.72811729999999997</v>
      </c>
      <c r="JC85">
        <v>15.585760000000001</v>
      </c>
      <c r="JD85">
        <v>6.4793640000000005E-5</v>
      </c>
      <c r="JE85">
        <v>2.0043729999999999E-2</v>
      </c>
      <c r="JF85">
        <v>0.72904460000000004</v>
      </c>
      <c r="JG85">
        <v>16.20853</v>
      </c>
      <c r="JH85">
        <v>5.5923110000000001E-5</v>
      </c>
      <c r="JI85">
        <v>1.7270870000000001E-2</v>
      </c>
      <c r="JJ85">
        <v>0.72997820000000002</v>
      </c>
      <c r="JK85">
        <v>16.85717</v>
      </c>
      <c r="JL85">
        <v>4.8409170000000002E-5</v>
      </c>
      <c r="JM85">
        <v>1.490577E-2</v>
      </c>
      <c r="JN85">
        <v>0.73082579999999997</v>
      </c>
      <c r="JO85">
        <v>17.668970000000002</v>
      </c>
      <c r="JP85">
        <v>4.302807E-5</v>
      </c>
      <c r="JQ85">
        <v>1.320466E-2</v>
      </c>
      <c r="JR85">
        <v>0.73143749999999996</v>
      </c>
      <c r="JS85">
        <v>18.39451</v>
      </c>
      <c r="JT85">
        <v>3.9427990000000002E-5</v>
      </c>
      <c r="JU85">
        <v>1.206601E-2</v>
      </c>
      <c r="JV85">
        <v>0.73176459999999999</v>
      </c>
      <c r="JW85">
        <v>18.57376</v>
      </c>
      <c r="JX85">
        <v>3.6979059999999997E-5</v>
      </c>
      <c r="JY85">
        <v>1.129426E-2</v>
      </c>
      <c r="JZ85">
        <v>0.73193850000000005</v>
      </c>
      <c r="KA85">
        <v>18.478770000000001</v>
      </c>
      <c r="KB85">
        <v>3.5659299999999999E-5</v>
      </c>
      <c r="KC85">
        <v>1.0865390000000001E-2</v>
      </c>
      <c r="KD85">
        <v>0.73190980000000005</v>
      </c>
      <c r="KE85">
        <v>18.377749999999999</v>
      </c>
      <c r="KF85">
        <v>3.6455580000000002E-5</v>
      </c>
      <c r="KG85">
        <v>1.106941E-2</v>
      </c>
      <c r="KH85">
        <v>0.73176989999999997</v>
      </c>
      <c r="KI85">
        <v>18.330030000000001</v>
      </c>
      <c r="KJ85">
        <v>3.9768609999999998E-5</v>
      </c>
      <c r="KK85">
        <v>1.204743E-2</v>
      </c>
      <c r="KL85">
        <v>0.73156109999999996</v>
      </c>
      <c r="KM85">
        <v>18.68027</v>
      </c>
      <c r="KN85">
        <v>4.3985410000000001E-5</v>
      </c>
      <c r="KO85">
        <v>1.333297E-2</v>
      </c>
      <c r="KP85">
        <v>0.73125790000000002</v>
      </c>
      <c r="KQ85">
        <v>18.719639999999998</v>
      </c>
      <c r="KR85">
        <v>4.7148650000000001E-5</v>
      </c>
      <c r="KS85">
        <v>1.4319220000000001E-2</v>
      </c>
      <c r="KT85">
        <v>0.73102420000000001</v>
      </c>
      <c r="KU85">
        <v>18.64396</v>
      </c>
      <c r="KV85">
        <v>4.8521520000000001E-5</v>
      </c>
      <c r="KW85">
        <v>1.476533E-2</v>
      </c>
      <c r="KX85">
        <v>0.73080129999999999</v>
      </c>
      <c r="KY85">
        <v>18.116</v>
      </c>
      <c r="KZ85">
        <v>4.841515E-5</v>
      </c>
      <c r="LA85">
        <v>1.4753779999999999E-2</v>
      </c>
      <c r="LB85">
        <v>0.73064980000000002</v>
      </c>
      <c r="LC85">
        <v>17.356200000000001</v>
      </c>
      <c r="LD85">
        <v>4.7377089999999997E-5</v>
      </c>
      <c r="LE85">
        <v>1.445309E-2</v>
      </c>
      <c r="LF85">
        <v>0.73054070000000004</v>
      </c>
      <c r="LG85">
        <v>16.54447</v>
      </c>
      <c r="LH85">
        <v>4.5778000000000001E-5</v>
      </c>
      <c r="LI85">
        <v>1.3978269999999999E-2</v>
      </c>
      <c r="LJ85">
        <v>0.7304524</v>
      </c>
      <c r="LK85">
        <v>15.929029999999999</v>
      </c>
      <c r="LL85">
        <v>4.3674370000000001E-5</v>
      </c>
      <c r="LM85">
        <v>1.3349990000000001E-2</v>
      </c>
      <c r="LN85">
        <v>0.73040760000000005</v>
      </c>
      <c r="LO85">
        <v>15.80625</v>
      </c>
      <c r="LP85">
        <v>4.1128850000000002E-5</v>
      </c>
      <c r="LQ85">
        <v>1.2582670000000001E-2</v>
      </c>
      <c r="LR85">
        <v>0.73038579999999997</v>
      </c>
      <c r="LS85">
        <v>16.27327</v>
      </c>
      <c r="LT85">
        <v>3.8474469999999997E-5</v>
      </c>
      <c r="LU85">
        <v>1.177694E-2</v>
      </c>
      <c r="LV85">
        <v>0.73032300000000006</v>
      </c>
      <c r="LW85">
        <v>16.826910000000002</v>
      </c>
      <c r="LX85">
        <v>3.6087090000000001E-5</v>
      </c>
      <c r="LY85">
        <v>1.1049389999999999E-2</v>
      </c>
      <c r="LZ85">
        <v>0.73025450000000003</v>
      </c>
      <c r="MA85">
        <v>17.48443</v>
      </c>
      <c r="MB85">
        <v>3.4099049999999997E-5</v>
      </c>
      <c r="MC85">
        <v>1.044174E-2</v>
      </c>
      <c r="MD85">
        <v>0.73016630000000005</v>
      </c>
      <c r="ME85">
        <v>18.097490000000001</v>
      </c>
      <c r="MF85">
        <v>3.2445679999999999E-5</v>
      </c>
      <c r="MG85">
        <v>9.9373029999999998E-3</v>
      </c>
      <c r="MH85">
        <v>0.72999970000000003</v>
      </c>
      <c r="MI85">
        <v>18.3995</v>
      </c>
      <c r="MJ85">
        <v>3.1032650000000002E-5</v>
      </c>
      <c r="MK85">
        <v>9.5071140000000005E-3</v>
      </c>
      <c r="ML85">
        <v>0.72975599999999996</v>
      </c>
      <c r="MM85">
        <v>18.43075</v>
      </c>
      <c r="MN85">
        <v>2.983943E-5</v>
      </c>
      <c r="MO85">
        <v>9.1434610000000003E-3</v>
      </c>
      <c r="MP85">
        <v>0.72948900000000005</v>
      </c>
      <c r="MQ85">
        <v>18.50637</v>
      </c>
      <c r="MR85">
        <v>2.8971789999999999E-5</v>
      </c>
      <c r="MS85">
        <v>8.8776219999999999E-3</v>
      </c>
      <c r="MT85">
        <v>0.72920149999999995</v>
      </c>
      <c r="MU85">
        <v>18.555869999999999</v>
      </c>
      <c r="MV85">
        <v>2.847165E-5</v>
      </c>
      <c r="MW85">
        <v>8.7237559999999992E-3</v>
      </c>
      <c r="MX85">
        <v>0.72886550000000006</v>
      </c>
      <c r="MY85">
        <v>18.844860000000001</v>
      </c>
      <c r="MZ85">
        <v>2.8131629999999999E-5</v>
      </c>
      <c r="NA85">
        <v>8.6228030000000001E-3</v>
      </c>
      <c r="NB85">
        <v>0.72854039999999998</v>
      </c>
      <c r="NC85">
        <v>19.144069999999999</v>
      </c>
      <c r="ND85">
        <v>2.7711260000000001E-5</v>
      </c>
      <c r="NE85">
        <v>8.4993619999999999E-3</v>
      </c>
      <c r="NF85">
        <v>0.72854039999999998</v>
      </c>
      <c r="NG85">
        <v>19.144069999999999</v>
      </c>
      <c r="NH85">
        <v>2.7711260000000001E-5</v>
      </c>
      <c r="NI85">
        <v>8.4993619999999999E-3</v>
      </c>
      <c r="NJ85">
        <v>0.72854039999999998</v>
      </c>
      <c r="NK85">
        <v>19.144069999999999</v>
      </c>
      <c r="NL85">
        <v>2.7711260000000001E-5</v>
      </c>
      <c r="NM85">
        <v>8.4993619999999999E-3</v>
      </c>
      <c r="NN85">
        <v>0.72854039999999998</v>
      </c>
      <c r="NO85">
        <v>19.144069999999999</v>
      </c>
      <c r="NP85">
        <v>2.7711260000000001E-5</v>
      </c>
      <c r="NQ85">
        <v>8.4993619999999999E-3</v>
      </c>
      <c r="NR85">
        <v>0.72854039999999998</v>
      </c>
      <c r="NS85">
        <v>19.144069999999999</v>
      </c>
      <c r="NT85">
        <v>2.7711260000000001E-5</v>
      </c>
      <c r="NU85">
        <v>8.4993619999999999E-3</v>
      </c>
      <c r="NV85">
        <v>0.72854039999999998</v>
      </c>
      <c r="NW85">
        <v>19.144069999999999</v>
      </c>
      <c r="NX85">
        <v>2.7711260000000001E-5</v>
      </c>
      <c r="NY85">
        <v>8.4993619999999999E-3</v>
      </c>
      <c r="NZ85">
        <v>0.72854039999999998</v>
      </c>
      <c r="OA85">
        <v>19.144069999999999</v>
      </c>
      <c r="OB85">
        <v>2.7711260000000001E-5</v>
      </c>
      <c r="OC85">
        <v>8.4993619999999999E-3</v>
      </c>
      <c r="OD85">
        <v>0.72854039999999998</v>
      </c>
      <c r="OE85">
        <v>19.144069999999999</v>
      </c>
      <c r="OF85">
        <v>2.7711260000000001E-5</v>
      </c>
      <c r="OG85">
        <v>8.4993619999999999E-3</v>
      </c>
      <c r="OH85">
        <v>0.72854039999999998</v>
      </c>
      <c r="OI85">
        <v>19.144069999999999</v>
      </c>
      <c r="OJ85">
        <v>2.7711260000000001E-5</v>
      </c>
      <c r="OK85">
        <v>8.4993619999999999E-3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1.0612079999999999</v>
      </c>
      <c r="G86">
        <v>16.23122</v>
      </c>
      <c r="H86" s="1">
        <v>2.7469239999999999E-30</v>
      </c>
      <c r="I86" s="1">
        <v>5.4164429999999998E-28</v>
      </c>
      <c r="J86">
        <v>1.060317</v>
      </c>
      <c r="K86">
        <v>16.475159999999999</v>
      </c>
      <c r="L86" s="1">
        <v>4.8875609999999999E-16</v>
      </c>
      <c r="M86" s="1">
        <v>9.6604270000000001E-14</v>
      </c>
      <c r="N86">
        <v>1.059463</v>
      </c>
      <c r="O86">
        <v>16.640350000000002</v>
      </c>
      <c r="P86" s="1">
        <v>1.5246629999999999E-4</v>
      </c>
      <c r="Q86" s="1">
        <v>2.1785970000000002E-2</v>
      </c>
      <c r="R86">
        <v>1.0585789999999999</v>
      </c>
      <c r="S86">
        <v>16.981850000000001</v>
      </c>
      <c r="T86">
        <v>2.3849070000000001</v>
      </c>
      <c r="U86">
        <v>409.56479999999999</v>
      </c>
      <c r="V86">
        <v>1.05765</v>
      </c>
      <c r="W86">
        <v>17.468039999999998</v>
      </c>
      <c r="X86">
        <v>67.387780000000006</v>
      </c>
      <c r="Y86">
        <v>12567.21</v>
      </c>
      <c r="Z86">
        <v>1.0566739999999999</v>
      </c>
      <c r="AA86">
        <v>17.71163</v>
      </c>
      <c r="AB86">
        <v>142.67609999999999</v>
      </c>
      <c r="AC86">
        <v>28031.35</v>
      </c>
      <c r="AD86">
        <v>1.0557270000000001</v>
      </c>
      <c r="AE86">
        <v>17.81495</v>
      </c>
      <c r="AF86">
        <v>68.121629999999996</v>
      </c>
      <c r="AG86">
        <v>13856.19</v>
      </c>
      <c r="AH86">
        <v>1.054702</v>
      </c>
      <c r="AI86">
        <v>17.88871</v>
      </c>
      <c r="AJ86">
        <v>13.137840000000001</v>
      </c>
      <c r="AK86">
        <v>2730.49</v>
      </c>
      <c r="AL86">
        <v>1.0536399999999999</v>
      </c>
      <c r="AM86">
        <v>17.783249999999999</v>
      </c>
      <c r="AN86">
        <v>1.536448</v>
      </c>
      <c r="AO86">
        <v>322.59219999999999</v>
      </c>
      <c r="AP86">
        <v>1.0526310000000001</v>
      </c>
      <c r="AQ86">
        <v>17.72251</v>
      </c>
      <c r="AR86">
        <v>0.19195019999999999</v>
      </c>
      <c r="AS86">
        <v>39.614460000000001</v>
      </c>
      <c r="AT86">
        <v>1.0514429999999999</v>
      </c>
      <c r="AU86">
        <v>17.670680000000001</v>
      </c>
      <c r="AV86">
        <v>7.1798669999999995E-2</v>
      </c>
      <c r="AW86">
        <v>14.25225</v>
      </c>
      <c r="AX86">
        <v>1.049671</v>
      </c>
      <c r="AY86">
        <v>17.575530000000001</v>
      </c>
      <c r="AZ86" s="1">
        <v>5.709417E-2</v>
      </c>
      <c r="BA86">
        <v>11.23019</v>
      </c>
      <c r="BB86">
        <v>1.047158</v>
      </c>
      <c r="BC86">
        <v>17.618459999999999</v>
      </c>
      <c r="BD86" s="1">
        <v>5.114701E-2</v>
      </c>
      <c r="BE86">
        <v>10.05063</v>
      </c>
      <c r="BF86">
        <v>1.043253</v>
      </c>
      <c r="BG86">
        <v>17.58952</v>
      </c>
      <c r="BH86" s="1">
        <v>4.9066600000000002E-2</v>
      </c>
      <c r="BI86">
        <v>9.6294749999999993</v>
      </c>
      <c r="BJ86">
        <v>1.038888</v>
      </c>
      <c r="BK86">
        <v>17.699580000000001</v>
      </c>
      <c r="BL86" s="1">
        <v>5.1062290000000003E-2</v>
      </c>
      <c r="BM86" s="1">
        <v>10.02524</v>
      </c>
      <c r="BN86">
        <v>1.0345169999999999</v>
      </c>
      <c r="BO86">
        <v>17.815999999999999</v>
      </c>
      <c r="BP86" s="1">
        <v>5.2515720000000002E-2</v>
      </c>
      <c r="BQ86" s="1">
        <v>10.346310000000001</v>
      </c>
      <c r="BR86">
        <v>1.0298700000000001</v>
      </c>
      <c r="BS86">
        <v>17.737690000000001</v>
      </c>
      <c r="BT86" s="1">
        <v>5.084234E-2</v>
      </c>
      <c r="BU86" s="1">
        <v>10.05705</v>
      </c>
      <c r="BV86">
        <v>1.0251429999999999</v>
      </c>
      <c r="BW86">
        <v>17.430579999999999</v>
      </c>
      <c r="BX86" s="1">
        <v>4.6950949999999998E-2</v>
      </c>
      <c r="BY86" s="1">
        <v>9.3181499999999993</v>
      </c>
      <c r="BZ86">
        <v>1.0202789999999999</v>
      </c>
      <c r="CA86">
        <v>17.28679</v>
      </c>
      <c r="CB86" s="1">
        <v>4.2157529999999999E-2</v>
      </c>
      <c r="CC86" s="1">
        <v>8.390409</v>
      </c>
      <c r="CD86">
        <v>1.015063</v>
      </c>
      <c r="CE86">
        <v>16.994129999999998</v>
      </c>
      <c r="CF86" s="1">
        <v>3.7408789999999997E-2</v>
      </c>
      <c r="CG86" s="1">
        <v>7.4649570000000001</v>
      </c>
      <c r="CH86">
        <v>1.010006</v>
      </c>
      <c r="CI86">
        <v>16.695550000000001</v>
      </c>
      <c r="CJ86" s="1">
        <v>3.3123739999999999E-2</v>
      </c>
      <c r="CK86" s="1">
        <v>6.6252079999999998</v>
      </c>
      <c r="CL86">
        <v>1.004775</v>
      </c>
      <c r="CM86">
        <v>16.45607</v>
      </c>
      <c r="CN86" s="1">
        <v>2.9249830000000001E-2</v>
      </c>
      <c r="CO86" s="1">
        <v>5.8639400000000004</v>
      </c>
      <c r="CP86">
        <v>0.99936259999999999</v>
      </c>
      <c r="CQ86">
        <v>16.326879999999999</v>
      </c>
      <c r="CR86" s="1">
        <v>2.5732120000000001E-2</v>
      </c>
      <c r="CS86" s="1">
        <v>5.1709160000000001</v>
      </c>
      <c r="CT86">
        <v>0.99417250000000001</v>
      </c>
      <c r="CU86">
        <v>16.241340000000001</v>
      </c>
      <c r="CV86" s="1">
        <v>2.26413E-2</v>
      </c>
      <c r="CW86" s="1">
        <v>4.5598549999999998</v>
      </c>
      <c r="CX86">
        <v>0.98909219999999998</v>
      </c>
      <c r="CY86">
        <v>16.085550000000001</v>
      </c>
      <c r="CZ86" s="1">
        <v>1.991654E-2</v>
      </c>
      <c r="DA86" s="1">
        <v>4.0221879999999999</v>
      </c>
      <c r="DB86">
        <v>0.98376419999999998</v>
      </c>
      <c r="DC86">
        <v>15.99695</v>
      </c>
      <c r="DD86" s="1">
        <v>1.7519219999999999E-2</v>
      </c>
      <c r="DE86" s="1">
        <v>3.54739</v>
      </c>
      <c r="DF86">
        <v>0.97836350000000005</v>
      </c>
      <c r="DG86">
        <v>15.977690000000001</v>
      </c>
      <c r="DH86" s="1">
        <v>1.538109E-2</v>
      </c>
      <c r="DI86" s="1">
        <v>3.1223350000000001</v>
      </c>
      <c r="DJ86">
        <v>0.97287729999999994</v>
      </c>
      <c r="DK86">
        <v>15.812749999999999</v>
      </c>
      <c r="DL86" s="1">
        <v>1.3483409999999999E-2</v>
      </c>
      <c r="DM86" s="1">
        <v>2.7436099999999999</v>
      </c>
      <c r="DN86">
        <v>0.96735570000000004</v>
      </c>
      <c r="DO86">
        <v>15.82024</v>
      </c>
      <c r="DP86" s="1">
        <v>1.185083E-2</v>
      </c>
      <c r="DQ86" s="1">
        <v>2.4164129999999999</v>
      </c>
      <c r="DR86">
        <v>0.96169360000000004</v>
      </c>
      <c r="DS86">
        <v>15.663270000000001</v>
      </c>
      <c r="DT86" s="1">
        <v>1.04402E-2</v>
      </c>
      <c r="DU86" s="1">
        <v>2.1332300000000002</v>
      </c>
      <c r="DV86">
        <v>0.95585710000000002</v>
      </c>
      <c r="DW86">
        <v>15.64114</v>
      </c>
      <c r="DX86" s="1">
        <v>9.1658169999999997E-3</v>
      </c>
      <c r="DY86" s="1">
        <v>1.8772740000000001</v>
      </c>
      <c r="DZ86">
        <v>0.94991899999999996</v>
      </c>
      <c r="EA86">
        <v>15.61608</v>
      </c>
      <c r="EB86" s="1">
        <v>8.0123480000000007E-3</v>
      </c>
      <c r="EC86" s="1">
        <v>1.644598</v>
      </c>
      <c r="ED86">
        <v>0.94482460000000001</v>
      </c>
      <c r="EE86">
        <v>15.58714</v>
      </c>
      <c r="EF86" s="1">
        <v>6.9868559999999996E-3</v>
      </c>
      <c r="EG86" s="1">
        <v>1.439165</v>
      </c>
      <c r="EH86">
        <v>0.9392201</v>
      </c>
      <c r="EI86">
        <v>16.019480000000001</v>
      </c>
      <c r="EJ86" s="1">
        <v>6.0904119999999999E-3</v>
      </c>
      <c r="EK86" s="1">
        <v>1.2598149999999999</v>
      </c>
      <c r="EL86">
        <v>0.93340029999999996</v>
      </c>
      <c r="EM86">
        <v>16.263549999999999</v>
      </c>
      <c r="EN86" s="1">
        <v>5.3062939999999996E-3</v>
      </c>
      <c r="EO86" s="1">
        <v>1.1026199999999999</v>
      </c>
      <c r="EP86">
        <v>0.92801230000000001</v>
      </c>
      <c r="EQ86">
        <v>16.46134</v>
      </c>
      <c r="ER86" s="1">
        <v>4.6190770000000001E-3</v>
      </c>
      <c r="ES86" s="1">
        <v>0.96363759999999998</v>
      </c>
      <c r="ET86">
        <v>0.92325100000000004</v>
      </c>
      <c r="EU86">
        <v>16.736969999999999</v>
      </c>
      <c r="EV86" s="1">
        <v>4.0239780000000001E-3</v>
      </c>
      <c r="EW86" s="1">
        <v>0.84212120000000001</v>
      </c>
      <c r="EX86">
        <v>0.91917769999999999</v>
      </c>
      <c r="EY86">
        <v>16.640049999999999</v>
      </c>
      <c r="EZ86" s="1">
        <v>3.5133019999999998E-3</v>
      </c>
      <c r="FA86" s="1">
        <v>0.73694899999999997</v>
      </c>
      <c r="FB86">
        <v>0.91508820000000002</v>
      </c>
      <c r="FC86">
        <v>16.434719999999999</v>
      </c>
      <c r="FD86" s="1">
        <v>3.0492090000000002E-3</v>
      </c>
      <c r="FE86" s="1">
        <v>0.64129570000000002</v>
      </c>
      <c r="FF86">
        <v>0.91087099999999999</v>
      </c>
      <c r="FG86">
        <v>16.366969999999998</v>
      </c>
      <c r="FH86" s="1">
        <v>2.5881810000000002E-3</v>
      </c>
      <c r="FI86" s="1">
        <v>0.54601480000000002</v>
      </c>
      <c r="FJ86">
        <v>0.90655189999999997</v>
      </c>
      <c r="FK86">
        <v>16.403739999999999</v>
      </c>
      <c r="FL86" s="1">
        <v>2.13372E-3</v>
      </c>
      <c r="FM86" s="1">
        <v>0.45152209999999998</v>
      </c>
      <c r="FN86">
        <v>0.90317239999999999</v>
      </c>
      <c r="FO86">
        <v>16.876270000000002</v>
      </c>
      <c r="FP86" s="1">
        <v>1.7366510000000001E-3</v>
      </c>
      <c r="FQ86" s="1">
        <v>0.36838270000000001</v>
      </c>
      <c r="FR86">
        <v>0.89985020000000004</v>
      </c>
      <c r="FS86">
        <v>17.186610000000002</v>
      </c>
      <c r="FT86" s="1">
        <v>1.4257390000000001E-3</v>
      </c>
      <c r="FU86" s="1">
        <v>0.30308750000000001</v>
      </c>
      <c r="FV86">
        <v>0.89657240000000005</v>
      </c>
      <c r="FW86">
        <v>17.57789</v>
      </c>
      <c r="FX86" s="1">
        <v>1.1933130000000001E-3</v>
      </c>
      <c r="FY86" s="1">
        <v>0.25409589999999999</v>
      </c>
      <c r="FZ86">
        <v>0.89364920000000003</v>
      </c>
      <c r="GA86">
        <v>17.920249999999999</v>
      </c>
      <c r="GB86" s="1">
        <v>1.0206620000000001E-3</v>
      </c>
      <c r="GC86" s="1">
        <v>0.2175742</v>
      </c>
      <c r="GD86">
        <v>0.89124250000000005</v>
      </c>
      <c r="GE86">
        <v>17.740649999999999</v>
      </c>
      <c r="GF86" s="1">
        <v>8.9076379999999998E-4</v>
      </c>
      <c r="GG86" s="1">
        <v>0.1899005</v>
      </c>
      <c r="GH86">
        <v>0.88937790000000005</v>
      </c>
      <c r="GI86">
        <v>17.443709999999999</v>
      </c>
      <c r="GJ86" s="1">
        <v>7.8560900000000005E-4</v>
      </c>
      <c r="GK86" s="1">
        <v>0.16748209999999999</v>
      </c>
      <c r="GL86">
        <v>0.88792780000000004</v>
      </c>
      <c r="GM86">
        <v>17.16657</v>
      </c>
      <c r="GN86" s="1">
        <v>6.7873239999999995E-4</v>
      </c>
      <c r="GO86" s="1">
        <v>0.14477709999999999</v>
      </c>
      <c r="GP86">
        <v>0.88680329999999996</v>
      </c>
      <c r="GQ86">
        <v>17.095500000000001</v>
      </c>
      <c r="GR86" s="1">
        <v>5.5493950000000002E-4</v>
      </c>
      <c r="GS86" s="1">
        <v>0.1184635</v>
      </c>
      <c r="GT86">
        <v>0.88590040000000003</v>
      </c>
      <c r="GU86">
        <v>17.63447</v>
      </c>
      <c r="GV86" s="1">
        <v>4.2998389999999997E-4</v>
      </c>
      <c r="GW86" s="1">
        <v>9.1742099999999993E-2</v>
      </c>
      <c r="GX86">
        <v>0.88519939999999997</v>
      </c>
      <c r="GY86">
        <v>18.044879999999999</v>
      </c>
      <c r="GZ86" s="1">
        <v>3.2740429999999999E-4</v>
      </c>
      <c r="HA86" s="1">
        <v>6.9712720000000006E-2</v>
      </c>
      <c r="HB86">
        <v>0.88475499999999996</v>
      </c>
      <c r="HC86">
        <v>18.430959999999999</v>
      </c>
      <c r="HD86" s="1">
        <v>2.5587780000000001E-4</v>
      </c>
      <c r="HE86" s="1">
        <v>5.4282879999999999E-2</v>
      </c>
      <c r="HF86">
        <v>0.88439690000000004</v>
      </c>
      <c r="HG86">
        <v>18.589659999999999</v>
      </c>
      <c r="HH86" s="1">
        <v>2.101925E-4</v>
      </c>
      <c r="HI86" s="1">
        <v>4.4399370000000001E-2</v>
      </c>
      <c r="HJ86">
        <v>0.88417159999999995</v>
      </c>
      <c r="HK86">
        <v>18.16433</v>
      </c>
      <c r="HL86" s="1">
        <v>1.8143099999999999E-4</v>
      </c>
      <c r="HM86" s="1">
        <v>3.8158919999999999E-2</v>
      </c>
      <c r="HN86">
        <v>0.88396669999999999</v>
      </c>
      <c r="HO86">
        <v>17.561879999999999</v>
      </c>
      <c r="HP86" s="1">
        <v>1.6212139999999999E-4</v>
      </c>
      <c r="HQ86" s="1">
        <v>3.3973209999999997E-2</v>
      </c>
      <c r="HR86">
        <v>0.8838511</v>
      </c>
      <c r="HS86">
        <v>17.091270000000002</v>
      </c>
      <c r="HT86" s="1">
        <v>1.4677329999999999E-4</v>
      </c>
      <c r="HU86" s="1">
        <v>3.065671E-2</v>
      </c>
      <c r="HV86">
        <v>0.88381220000000005</v>
      </c>
      <c r="HW86">
        <v>16.904859999999999</v>
      </c>
      <c r="HX86" s="1">
        <v>1.3213410000000001E-4</v>
      </c>
      <c r="HY86" s="1">
        <v>2.7517449999999999E-2</v>
      </c>
      <c r="HZ86">
        <v>0.88375990000000004</v>
      </c>
      <c r="IA86">
        <v>17.20299</v>
      </c>
      <c r="IB86" s="1">
        <v>1.1818710000000001E-4</v>
      </c>
      <c r="IC86" s="1">
        <v>2.4539519999999999E-2</v>
      </c>
      <c r="ID86">
        <v>0.88376929999999998</v>
      </c>
      <c r="IE86">
        <v>17.03837</v>
      </c>
      <c r="IF86">
        <v>1.0631390000000001E-4</v>
      </c>
      <c r="IG86" s="1">
        <v>2.200181E-2</v>
      </c>
      <c r="IH86">
        <v>0.88387300000000002</v>
      </c>
      <c r="II86">
        <v>17.367229999999999</v>
      </c>
      <c r="IJ86">
        <v>9.707169E-5</v>
      </c>
      <c r="IK86" s="1">
        <v>2.0023829999999999E-2</v>
      </c>
      <c r="IL86">
        <v>0.88412939999999995</v>
      </c>
      <c r="IM86">
        <v>17.1755</v>
      </c>
      <c r="IN86">
        <v>9.0070260000000001E-5</v>
      </c>
      <c r="IO86" s="1">
        <v>1.851742E-2</v>
      </c>
      <c r="IP86">
        <v>0.88448939999999998</v>
      </c>
      <c r="IQ86">
        <v>16.56466</v>
      </c>
      <c r="IR86">
        <v>8.4554449999999995E-5</v>
      </c>
      <c r="IS86" s="1">
        <v>1.7330089999999999E-2</v>
      </c>
      <c r="IT86">
        <v>0.88494110000000004</v>
      </c>
      <c r="IU86">
        <v>15.955349999999999</v>
      </c>
      <c r="IV86">
        <v>7.9602929999999999E-5</v>
      </c>
      <c r="IW86" s="1">
        <v>1.6273409999999999E-2</v>
      </c>
      <c r="IX86">
        <v>0.88547770000000003</v>
      </c>
      <c r="IY86">
        <v>15.55378</v>
      </c>
      <c r="IZ86">
        <v>7.3634809999999996E-5</v>
      </c>
      <c r="JA86">
        <v>1.5029030000000001E-2</v>
      </c>
      <c r="JB86">
        <v>0.8861192</v>
      </c>
      <c r="JC86">
        <v>15.59158</v>
      </c>
      <c r="JD86">
        <v>6.5607359999999995E-5</v>
      </c>
      <c r="JE86">
        <v>1.3374499999999999E-2</v>
      </c>
      <c r="JF86">
        <v>0.88675769999999998</v>
      </c>
      <c r="JG86">
        <v>16.26951</v>
      </c>
      <c r="JH86">
        <v>5.6709119999999997E-5</v>
      </c>
      <c r="JI86">
        <v>1.1540669999999999E-2</v>
      </c>
      <c r="JJ86">
        <v>0.88746259999999999</v>
      </c>
      <c r="JK86">
        <v>16.92501</v>
      </c>
      <c r="JL86">
        <v>4.9017890000000003E-5</v>
      </c>
      <c r="JM86">
        <v>9.9479890000000008E-3</v>
      </c>
      <c r="JN86">
        <v>0.88808730000000002</v>
      </c>
      <c r="JO86">
        <v>17.728529999999999</v>
      </c>
      <c r="JP86">
        <v>4.3443760000000003E-5</v>
      </c>
      <c r="JQ86">
        <v>8.7905180000000006E-3</v>
      </c>
      <c r="JR86">
        <v>0.8885516</v>
      </c>
      <c r="JS86">
        <v>18.44144</v>
      </c>
      <c r="JT86">
        <v>3.970626E-5</v>
      </c>
      <c r="JU86">
        <v>8.0136809999999999E-3</v>
      </c>
      <c r="JV86">
        <v>0.88879909999999995</v>
      </c>
      <c r="JW86">
        <v>18.583069999999999</v>
      </c>
      <c r="JX86">
        <v>3.7167050000000002E-5</v>
      </c>
      <c r="JY86">
        <v>7.4878260000000004E-3</v>
      </c>
      <c r="JZ86">
        <v>0.88886960000000004</v>
      </c>
      <c r="KA86">
        <v>18.465610000000002</v>
      </c>
      <c r="KB86">
        <v>3.5718289999999999E-5</v>
      </c>
      <c r="KC86">
        <v>7.182496E-3</v>
      </c>
      <c r="KD86">
        <v>0.88884960000000002</v>
      </c>
      <c r="KE86">
        <v>18.36788</v>
      </c>
      <c r="KF86">
        <v>3.6281310000000002E-5</v>
      </c>
      <c r="KG86">
        <v>7.2764450000000003E-3</v>
      </c>
      <c r="KH86">
        <v>0.88871809999999996</v>
      </c>
      <c r="KI86">
        <v>18.324369999999998</v>
      </c>
      <c r="KJ86">
        <v>3.9402600000000001E-5</v>
      </c>
      <c r="KK86">
        <v>7.8870510000000008E-3</v>
      </c>
      <c r="KL86">
        <v>0.88854219999999995</v>
      </c>
      <c r="KM86">
        <v>18.720829999999999</v>
      </c>
      <c r="KN86">
        <v>4.362234E-5</v>
      </c>
      <c r="KO86">
        <v>8.7346000000000003E-3</v>
      </c>
      <c r="KP86">
        <v>0.88835319999999995</v>
      </c>
      <c r="KQ86">
        <v>18.773869999999999</v>
      </c>
      <c r="KR86">
        <v>4.6928270000000001E-5</v>
      </c>
      <c r="KS86">
        <v>9.4098759999999993E-3</v>
      </c>
      <c r="KT86">
        <v>0.88813109999999995</v>
      </c>
      <c r="KU86">
        <v>18.708179999999999</v>
      </c>
      <c r="KV86">
        <v>4.8460120000000002E-5</v>
      </c>
      <c r="KW86">
        <v>9.7326359999999994E-3</v>
      </c>
      <c r="KX86">
        <v>0.88797579999999998</v>
      </c>
      <c r="KY86">
        <v>18.189080000000001</v>
      </c>
      <c r="KZ86">
        <v>4.8466089999999999E-5</v>
      </c>
      <c r="LA86">
        <v>9.7452230000000008E-3</v>
      </c>
      <c r="LB86">
        <v>0.88786480000000001</v>
      </c>
      <c r="LC86">
        <v>17.41892</v>
      </c>
      <c r="LD86">
        <v>4.7494009999999997E-5</v>
      </c>
      <c r="LE86">
        <v>9.5589769999999998E-3</v>
      </c>
      <c r="LF86">
        <v>0.8877931</v>
      </c>
      <c r="LG86">
        <v>16.592469999999999</v>
      </c>
      <c r="LH86">
        <v>4.5939700000000003E-5</v>
      </c>
      <c r="LI86">
        <v>9.2536800000000002E-3</v>
      </c>
      <c r="LJ86">
        <v>0.88770720000000003</v>
      </c>
      <c r="LK86">
        <v>15.951140000000001</v>
      </c>
      <c r="LL86">
        <v>4.3881950000000001E-5</v>
      </c>
      <c r="LM86">
        <v>8.8471599999999997E-3</v>
      </c>
      <c r="LN86">
        <v>0.88771549999999999</v>
      </c>
      <c r="LO86">
        <v>15.823980000000001</v>
      </c>
      <c r="LP86">
        <v>4.1368259999999999E-5</v>
      </c>
      <c r="LQ86">
        <v>8.3467490000000005E-3</v>
      </c>
      <c r="LR86">
        <v>0.88766029999999996</v>
      </c>
      <c r="LS86">
        <v>16.329090000000001</v>
      </c>
      <c r="LT86">
        <v>3.8706679999999999E-5</v>
      </c>
      <c r="LU86">
        <v>7.8138819999999994E-3</v>
      </c>
      <c r="LV86">
        <v>0.88763110000000001</v>
      </c>
      <c r="LW86">
        <v>16.896460000000001</v>
      </c>
      <c r="LX86">
        <v>3.6286650000000003E-5</v>
      </c>
      <c r="LY86">
        <v>7.3279640000000002E-3</v>
      </c>
      <c r="LZ86">
        <v>0.88761350000000006</v>
      </c>
      <c r="MA86">
        <v>17.559280000000001</v>
      </c>
      <c r="MB86">
        <v>3.4263439999999997E-5</v>
      </c>
      <c r="MC86">
        <v>6.920603E-3</v>
      </c>
      <c r="MD86">
        <v>0.88752169999999997</v>
      </c>
      <c r="ME86">
        <v>18.155529999999999</v>
      </c>
      <c r="MF86">
        <v>3.2583899999999998E-5</v>
      </c>
      <c r="MG86">
        <v>6.5830639999999996E-3</v>
      </c>
      <c r="MH86">
        <v>0.88738320000000004</v>
      </c>
      <c r="MI86">
        <v>18.416370000000001</v>
      </c>
      <c r="MJ86">
        <v>3.115148E-5</v>
      </c>
      <c r="MK86">
        <v>6.2956599999999998E-3</v>
      </c>
      <c r="ML86">
        <v>0.88722389999999995</v>
      </c>
      <c r="MM86">
        <v>18.40578</v>
      </c>
      <c r="MN86">
        <v>2.9936049999999999E-5</v>
      </c>
      <c r="MO86">
        <v>6.0517590000000003E-3</v>
      </c>
      <c r="MP86">
        <v>0.88700509999999999</v>
      </c>
      <c r="MQ86">
        <v>18.486689999999999</v>
      </c>
      <c r="MR86">
        <v>2.9034690000000001E-5</v>
      </c>
      <c r="MS86">
        <v>5.8703799999999997E-3</v>
      </c>
      <c r="MT86">
        <v>0.88675930000000003</v>
      </c>
      <c r="MU86">
        <v>18.548400000000001</v>
      </c>
      <c r="MV86">
        <v>2.850598E-5</v>
      </c>
      <c r="MW86">
        <v>5.7637299999999999E-3</v>
      </c>
      <c r="MX86">
        <v>0.88650980000000001</v>
      </c>
      <c r="MY86">
        <v>18.877569999999999</v>
      </c>
      <c r="MZ86">
        <v>2.8161640000000001E-5</v>
      </c>
      <c r="NA86">
        <v>5.6961310000000001E-3</v>
      </c>
      <c r="NB86">
        <v>0.88624080000000005</v>
      </c>
      <c r="NC86">
        <v>19.21293</v>
      </c>
      <c r="ND86">
        <v>2.7755240000000001E-5</v>
      </c>
      <c r="NE86">
        <v>5.6171270000000004E-3</v>
      </c>
      <c r="NF86">
        <v>0.88624080000000005</v>
      </c>
      <c r="NG86">
        <v>19.21293</v>
      </c>
      <c r="NH86">
        <v>2.7755240000000001E-5</v>
      </c>
      <c r="NI86">
        <v>5.6171270000000004E-3</v>
      </c>
      <c r="NJ86">
        <v>0.88624080000000005</v>
      </c>
      <c r="NK86">
        <v>19.21293</v>
      </c>
      <c r="NL86">
        <v>2.7755240000000001E-5</v>
      </c>
      <c r="NM86">
        <v>5.6171270000000004E-3</v>
      </c>
      <c r="NN86">
        <v>0.88624080000000005</v>
      </c>
      <c r="NO86">
        <v>19.21293</v>
      </c>
      <c r="NP86">
        <v>2.7755240000000001E-5</v>
      </c>
      <c r="NQ86">
        <v>5.6171270000000004E-3</v>
      </c>
      <c r="NR86">
        <v>0.88624080000000005</v>
      </c>
      <c r="NS86">
        <v>19.21293</v>
      </c>
      <c r="NT86">
        <v>2.7755240000000001E-5</v>
      </c>
      <c r="NU86">
        <v>5.6171270000000004E-3</v>
      </c>
      <c r="NV86">
        <v>0.88624080000000005</v>
      </c>
      <c r="NW86">
        <v>19.21293</v>
      </c>
      <c r="NX86">
        <v>2.7755240000000001E-5</v>
      </c>
      <c r="NY86">
        <v>5.6171270000000004E-3</v>
      </c>
      <c r="NZ86">
        <v>0.88624080000000005</v>
      </c>
      <c r="OA86">
        <v>19.21293</v>
      </c>
      <c r="OB86">
        <v>2.7755240000000001E-5</v>
      </c>
      <c r="OC86">
        <v>5.6171270000000004E-3</v>
      </c>
      <c r="OD86">
        <v>0.88624080000000005</v>
      </c>
      <c r="OE86">
        <v>19.21293</v>
      </c>
      <c r="OF86">
        <v>2.7755240000000001E-5</v>
      </c>
      <c r="OG86">
        <v>5.6171270000000004E-3</v>
      </c>
      <c r="OH86">
        <v>0.88624080000000005</v>
      </c>
      <c r="OI86">
        <v>19.21293</v>
      </c>
      <c r="OJ86">
        <v>2.7755240000000001E-5</v>
      </c>
      <c r="OK86">
        <v>5.6171270000000004E-3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1.02196</v>
      </c>
      <c r="G87">
        <v>16.24503</v>
      </c>
      <c r="H87" s="1">
        <v>5.8556160000000004E-31</v>
      </c>
      <c r="I87" s="1">
        <v>1.5825900000000001E-28</v>
      </c>
      <c r="J87">
        <v>1.0224679999999999</v>
      </c>
      <c r="K87">
        <v>16.522079999999999</v>
      </c>
      <c r="L87" s="1">
        <v>1.10311E-16</v>
      </c>
      <c r="M87" s="1">
        <v>2.9882800000000002E-14</v>
      </c>
      <c r="N87">
        <v>1.023064</v>
      </c>
      <c r="O87">
        <v>16.677910000000001</v>
      </c>
      <c r="P87" s="1">
        <v>6.1489069999999998E-5</v>
      </c>
      <c r="Q87" s="1">
        <v>1.054796E-2</v>
      </c>
      <c r="R87">
        <v>1.0236190000000001</v>
      </c>
      <c r="S87">
        <v>17.018429999999999</v>
      </c>
      <c r="T87">
        <v>1.7994760000000001</v>
      </c>
      <c r="U87">
        <v>398.02879999999999</v>
      </c>
      <c r="V87">
        <v>1.0241469999999999</v>
      </c>
      <c r="W87">
        <v>17.491340000000001</v>
      </c>
      <c r="X87">
        <v>60.765259999999998</v>
      </c>
      <c r="Y87">
        <v>15129.77</v>
      </c>
      <c r="Z87">
        <v>1.0246470000000001</v>
      </c>
      <c r="AA87">
        <v>17.705570000000002</v>
      </c>
      <c r="AB87">
        <v>142.89330000000001</v>
      </c>
      <c r="AC87">
        <v>38390.75</v>
      </c>
      <c r="AD87">
        <v>1.02518</v>
      </c>
      <c r="AE87">
        <v>17.789760000000001</v>
      </c>
      <c r="AF87">
        <v>73.139349999999993</v>
      </c>
      <c r="AG87">
        <v>20625.23</v>
      </c>
      <c r="AH87">
        <v>1.0256350000000001</v>
      </c>
      <c r="AI87">
        <v>17.875139999999998</v>
      </c>
      <c r="AJ87">
        <v>14.728870000000001</v>
      </c>
      <c r="AK87">
        <v>4284.8879999999999</v>
      </c>
      <c r="AL87">
        <v>1.0260940000000001</v>
      </c>
      <c r="AM87">
        <v>17.804860000000001</v>
      </c>
      <c r="AN87">
        <v>1.757808</v>
      </c>
      <c r="AO87">
        <v>519.32899999999995</v>
      </c>
      <c r="AP87">
        <v>1.0268060000000001</v>
      </c>
      <c r="AQ87">
        <v>17.787939999999999</v>
      </c>
      <c r="AR87">
        <v>0.21271480000000001</v>
      </c>
      <c r="AS87">
        <v>61.583629999999999</v>
      </c>
      <c r="AT87">
        <v>1.027455</v>
      </c>
      <c r="AU87">
        <v>17.736560000000001</v>
      </c>
      <c r="AV87">
        <v>7.3731809999999995E-2</v>
      </c>
      <c r="AW87">
        <v>20.187519999999999</v>
      </c>
      <c r="AX87">
        <v>1.0279020000000001</v>
      </c>
      <c r="AY87">
        <v>17.636620000000001</v>
      </c>
      <c r="AZ87" s="1">
        <v>5.7545930000000002E-2</v>
      </c>
      <c r="BA87">
        <v>15.52073</v>
      </c>
      <c r="BB87">
        <v>1.028321</v>
      </c>
      <c r="BC87">
        <v>17.664929999999998</v>
      </c>
      <c r="BD87" s="1">
        <v>5.1406510000000002E-2</v>
      </c>
      <c r="BE87">
        <v>13.83774</v>
      </c>
      <c r="BF87">
        <v>1.028125</v>
      </c>
      <c r="BG87">
        <v>17.589500000000001</v>
      </c>
      <c r="BH87" s="1">
        <v>4.905441E-2</v>
      </c>
      <c r="BI87">
        <v>13.17079</v>
      </c>
      <c r="BJ87">
        <v>1.0275920000000001</v>
      </c>
      <c r="BK87">
        <v>17.679970000000001</v>
      </c>
      <c r="BL87" s="1">
        <v>5.0910650000000002E-2</v>
      </c>
      <c r="BM87" s="1">
        <v>13.66037</v>
      </c>
      <c r="BN87">
        <v>1.026208</v>
      </c>
      <c r="BO87">
        <v>17.800170000000001</v>
      </c>
      <c r="BP87" s="1">
        <v>5.2504019999999998E-2</v>
      </c>
      <c r="BQ87">
        <v>14.142049999999999</v>
      </c>
      <c r="BR87">
        <v>1.0247660000000001</v>
      </c>
      <c r="BS87">
        <v>17.751069999999999</v>
      </c>
      <c r="BT87" s="1">
        <v>5.1002649999999997E-2</v>
      </c>
      <c r="BU87" s="1">
        <v>13.802580000000001</v>
      </c>
      <c r="BV87">
        <v>1.023631</v>
      </c>
      <c r="BW87">
        <v>17.470089999999999</v>
      </c>
      <c r="BX87" s="1">
        <v>4.7202679999999997E-2</v>
      </c>
      <c r="BY87" s="1">
        <v>12.82086</v>
      </c>
      <c r="BZ87">
        <v>1.0224500000000001</v>
      </c>
      <c r="CA87">
        <v>17.35502</v>
      </c>
      <c r="CB87" s="1">
        <v>4.2433360000000003E-2</v>
      </c>
      <c r="CC87" s="1">
        <v>11.55913</v>
      </c>
      <c r="CD87">
        <v>1.0211980000000001</v>
      </c>
      <c r="CE87">
        <v>17.047789999999999</v>
      </c>
      <c r="CF87" s="1">
        <v>3.7664740000000002E-2</v>
      </c>
      <c r="CG87" s="1">
        <v>10.28608</v>
      </c>
      <c r="CH87">
        <v>1.0203709999999999</v>
      </c>
      <c r="CI87">
        <v>16.734950000000001</v>
      </c>
      <c r="CJ87" s="1">
        <v>3.3355620000000002E-2</v>
      </c>
      <c r="CK87" s="1">
        <v>9.1270290000000003</v>
      </c>
      <c r="CL87">
        <v>1.019563</v>
      </c>
      <c r="CM87">
        <v>16.45936</v>
      </c>
      <c r="CN87" s="1">
        <v>2.945853E-2</v>
      </c>
      <c r="CO87" s="1">
        <v>8.0764960000000006</v>
      </c>
      <c r="CP87">
        <v>1.0188459999999999</v>
      </c>
      <c r="CQ87">
        <v>16.32525</v>
      </c>
      <c r="CR87" s="1">
        <v>2.5922299999999999E-2</v>
      </c>
      <c r="CS87" s="1">
        <v>7.122058</v>
      </c>
      <c r="CT87">
        <v>1.017595</v>
      </c>
      <c r="CU87">
        <v>16.231770000000001</v>
      </c>
      <c r="CV87" s="1">
        <v>2.2807239999999999E-2</v>
      </c>
      <c r="CW87" s="1">
        <v>6.2795560000000004</v>
      </c>
      <c r="CX87">
        <v>1.014635</v>
      </c>
      <c r="CY87">
        <v>16.078420000000001</v>
      </c>
      <c r="CZ87" s="1">
        <v>2.0062630000000001E-2</v>
      </c>
      <c r="DA87" s="1">
        <v>5.5395649999999996</v>
      </c>
      <c r="DB87">
        <v>1.0114570000000001</v>
      </c>
      <c r="DC87">
        <v>16.0122</v>
      </c>
      <c r="DD87" s="1">
        <v>1.764961E-2</v>
      </c>
      <c r="DE87" s="1">
        <v>4.886755</v>
      </c>
      <c r="DF87">
        <v>1.008454</v>
      </c>
      <c r="DG87">
        <v>16.02665</v>
      </c>
      <c r="DH87" s="1">
        <v>1.5498120000000001E-2</v>
      </c>
      <c r="DI87" s="1">
        <v>4.3019069999999999</v>
      </c>
      <c r="DJ87">
        <v>1.005498</v>
      </c>
      <c r="DK87">
        <v>15.86162</v>
      </c>
      <c r="DL87" s="1">
        <v>1.358681E-2</v>
      </c>
      <c r="DM87" s="1">
        <v>3.7802129999999998</v>
      </c>
      <c r="DN87">
        <v>1.002758</v>
      </c>
      <c r="DO87">
        <v>15.859590000000001</v>
      </c>
      <c r="DP87" s="1">
        <v>1.1939099999999999E-2</v>
      </c>
      <c r="DQ87" s="1">
        <v>3.3277800000000002</v>
      </c>
      <c r="DR87">
        <v>1.0001139999999999</v>
      </c>
      <c r="DS87">
        <v>15.658390000000001</v>
      </c>
      <c r="DT87" s="1">
        <v>1.0518629999999999E-2</v>
      </c>
      <c r="DU87" s="1">
        <v>2.9370310000000002</v>
      </c>
      <c r="DV87">
        <v>0.99738570000000004</v>
      </c>
      <c r="DW87">
        <v>15.624420000000001</v>
      </c>
      <c r="DX87" s="1">
        <v>9.2373330000000003E-3</v>
      </c>
      <c r="DY87" s="1">
        <v>2.5847470000000001</v>
      </c>
      <c r="DZ87">
        <v>0.99487409999999998</v>
      </c>
      <c r="EA87">
        <v>15.605119999999999</v>
      </c>
      <c r="EB87" s="1">
        <v>8.0772389999999999E-3</v>
      </c>
      <c r="EC87" s="1">
        <v>2.265485</v>
      </c>
      <c r="ED87">
        <v>0.98844989999999999</v>
      </c>
      <c r="EE87">
        <v>15.57916</v>
      </c>
      <c r="EF87" s="1">
        <v>7.043405E-3</v>
      </c>
      <c r="EG87" s="1">
        <v>1.984388</v>
      </c>
      <c r="EH87">
        <v>0.98124769999999994</v>
      </c>
      <c r="EI87">
        <v>16.047529999999998</v>
      </c>
      <c r="EJ87" s="1">
        <v>6.1398939999999999E-3</v>
      </c>
      <c r="EK87" s="1">
        <v>1.738804</v>
      </c>
      <c r="EL87">
        <v>0.9737768</v>
      </c>
      <c r="EM87">
        <v>16.292359999999999</v>
      </c>
      <c r="EN87" s="1">
        <v>5.3500259999999999E-3</v>
      </c>
      <c r="EO87" s="1">
        <v>1.5236179999999999</v>
      </c>
      <c r="EP87">
        <v>0.96696020000000005</v>
      </c>
      <c r="EQ87">
        <v>16.488</v>
      </c>
      <c r="ER87" s="1">
        <v>4.65782E-3</v>
      </c>
      <c r="ES87" s="1">
        <v>1.3328139999999999</v>
      </c>
      <c r="ET87">
        <v>0.96102690000000002</v>
      </c>
      <c r="EU87">
        <v>16.779920000000001</v>
      </c>
      <c r="EV87" s="1">
        <v>4.0577030000000002E-3</v>
      </c>
      <c r="EW87" s="1">
        <v>1.165405</v>
      </c>
      <c r="EX87">
        <v>0.95605870000000004</v>
      </c>
      <c r="EY87">
        <v>16.659949999999998</v>
      </c>
      <c r="EZ87" s="1">
        <v>3.5428439999999999E-3</v>
      </c>
      <c r="FA87" s="1">
        <v>1.0202610000000001</v>
      </c>
      <c r="FB87">
        <v>0.95116199999999995</v>
      </c>
      <c r="FC87">
        <v>16.416419999999999</v>
      </c>
      <c r="FD87" s="1">
        <v>3.077396E-3</v>
      </c>
      <c r="FE87" s="1">
        <v>0.88900729999999994</v>
      </c>
      <c r="FF87">
        <v>0.94622709999999999</v>
      </c>
      <c r="FG87">
        <v>16.34638</v>
      </c>
      <c r="FH87" s="1">
        <v>2.6169549999999998E-3</v>
      </c>
      <c r="FI87" s="1">
        <v>0.7588992</v>
      </c>
      <c r="FJ87">
        <v>0.94117410000000001</v>
      </c>
      <c r="FK87">
        <v>16.39189</v>
      </c>
      <c r="FL87" s="1">
        <v>2.1610539999999999E-3</v>
      </c>
      <c r="FM87" s="1">
        <v>0.62909619999999999</v>
      </c>
      <c r="FN87">
        <v>0.93511129999999998</v>
      </c>
      <c r="FO87">
        <v>16.920629999999999</v>
      </c>
      <c r="FP87" s="1">
        <v>1.7591600000000001E-3</v>
      </c>
      <c r="FQ87" s="1">
        <v>0.51480159999999997</v>
      </c>
      <c r="FR87">
        <v>0.92864250000000004</v>
      </c>
      <c r="FS87">
        <v>17.248750000000001</v>
      </c>
      <c r="FT87" s="1">
        <v>1.4430090000000001E-3</v>
      </c>
      <c r="FU87" s="1">
        <v>0.42494150000000003</v>
      </c>
      <c r="FV87">
        <v>0.92233900000000002</v>
      </c>
      <c r="FW87">
        <v>17.63768</v>
      </c>
      <c r="FX87" s="1">
        <v>1.2062380000000001E-3</v>
      </c>
      <c r="FY87" s="1">
        <v>0.35715580000000002</v>
      </c>
      <c r="FZ87">
        <v>0.91667080000000001</v>
      </c>
      <c r="GA87">
        <v>17.970120000000001</v>
      </c>
      <c r="GB87" s="1">
        <v>1.0303980000000001E-3</v>
      </c>
      <c r="GC87" s="1">
        <v>0.30647920000000001</v>
      </c>
      <c r="GD87">
        <v>0.91200440000000005</v>
      </c>
      <c r="GE87">
        <v>17.759810000000002</v>
      </c>
      <c r="GF87" s="1">
        <v>8.9828300000000005E-4</v>
      </c>
      <c r="GG87" s="1">
        <v>0.267984</v>
      </c>
      <c r="GH87">
        <v>0.90830949999999999</v>
      </c>
      <c r="GI87">
        <v>17.43768</v>
      </c>
      <c r="GJ87" s="1">
        <v>7.9225390000000001E-4</v>
      </c>
      <c r="GK87" s="1">
        <v>0.23693500000000001</v>
      </c>
      <c r="GL87">
        <v>0.90548220000000001</v>
      </c>
      <c r="GM87">
        <v>17.163540000000001</v>
      </c>
      <c r="GN87" s="1">
        <v>6.8626950000000005E-4</v>
      </c>
      <c r="GO87" s="1">
        <v>0.20586360000000001</v>
      </c>
      <c r="GP87">
        <v>0.90333620000000003</v>
      </c>
      <c r="GQ87">
        <v>17.090350000000001</v>
      </c>
      <c r="GR87" s="1">
        <v>5.6345560000000002E-4</v>
      </c>
      <c r="GS87" s="1">
        <v>0.16958970000000001</v>
      </c>
      <c r="GT87">
        <v>0.90165459999999997</v>
      </c>
      <c r="GU87">
        <v>17.677600000000002</v>
      </c>
      <c r="GV87" s="1">
        <v>4.378319E-4</v>
      </c>
      <c r="GW87" s="1">
        <v>0.1319805</v>
      </c>
      <c r="GX87">
        <v>0.90038770000000001</v>
      </c>
      <c r="GY87">
        <v>18.10144</v>
      </c>
      <c r="GZ87" s="1">
        <v>3.3333499999999998E-4</v>
      </c>
      <c r="HA87" s="1">
        <v>0.10037939999999999</v>
      </c>
      <c r="HB87">
        <v>0.89943390000000001</v>
      </c>
      <c r="HC87">
        <v>18.498999999999999</v>
      </c>
      <c r="HD87" s="1">
        <v>2.5981209999999998E-4</v>
      </c>
      <c r="HE87" s="1">
        <v>7.7960570000000007E-2</v>
      </c>
      <c r="HF87">
        <v>0.89869140000000003</v>
      </c>
      <c r="HG87">
        <v>18.654260000000001</v>
      </c>
      <c r="HH87" s="1">
        <v>2.1267279999999999E-4</v>
      </c>
      <c r="HI87" s="1">
        <v>6.3516299999999998E-2</v>
      </c>
      <c r="HJ87">
        <v>0.89818160000000002</v>
      </c>
      <c r="HK87">
        <v>18.2103</v>
      </c>
      <c r="HL87" s="1">
        <v>1.8303030000000001E-4</v>
      </c>
      <c r="HM87" s="1">
        <v>5.4405519999999999E-2</v>
      </c>
      <c r="HN87">
        <v>0.897787</v>
      </c>
      <c r="HO87">
        <v>17.57443</v>
      </c>
      <c r="HP87" s="1">
        <v>1.6326599999999999E-4</v>
      </c>
      <c r="HQ87" s="1">
        <v>4.8340399999999999E-2</v>
      </c>
      <c r="HR87">
        <v>0.89758740000000004</v>
      </c>
      <c r="HS87">
        <v>17.099329999999998</v>
      </c>
      <c r="HT87" s="1">
        <v>1.4778360000000001E-4</v>
      </c>
      <c r="HU87" s="1">
        <v>4.361661E-2</v>
      </c>
      <c r="HV87">
        <v>0.89745520000000001</v>
      </c>
      <c r="HW87">
        <v>16.90269</v>
      </c>
      <c r="HX87" s="1">
        <v>1.331254E-4</v>
      </c>
      <c r="HY87" s="1">
        <v>3.9186150000000003E-2</v>
      </c>
      <c r="HZ87">
        <v>0.89734270000000005</v>
      </c>
      <c r="IA87">
        <v>17.247859999999999</v>
      </c>
      <c r="IB87" s="1">
        <v>1.190883E-4</v>
      </c>
      <c r="IC87" s="1">
        <v>3.4954840000000001E-2</v>
      </c>
      <c r="ID87">
        <v>0.89732579999999995</v>
      </c>
      <c r="IE87">
        <v>17.065180000000002</v>
      </c>
      <c r="IF87">
        <v>1.070448E-4</v>
      </c>
      <c r="IG87" s="1">
        <v>3.1312619999999999E-2</v>
      </c>
      <c r="IH87">
        <v>0.89744650000000004</v>
      </c>
      <c r="II87">
        <v>17.433620000000001</v>
      </c>
      <c r="IJ87">
        <v>9.7629619999999999E-5</v>
      </c>
      <c r="IK87" s="1">
        <v>2.8456470000000001E-2</v>
      </c>
      <c r="IL87">
        <v>0.89779600000000004</v>
      </c>
      <c r="IM87">
        <v>17.25459</v>
      </c>
      <c r="IN87">
        <v>9.0499600000000003E-5</v>
      </c>
      <c r="IO87" s="1">
        <v>2.627908E-2</v>
      </c>
      <c r="IP87">
        <v>0.89836380000000005</v>
      </c>
      <c r="IQ87">
        <v>16.622920000000001</v>
      </c>
      <c r="IR87">
        <v>8.4906020000000005E-5</v>
      </c>
      <c r="IS87" s="1">
        <v>2.4567660000000002E-2</v>
      </c>
      <c r="IT87">
        <v>0.89915310000000004</v>
      </c>
      <c r="IU87">
        <v>15.98169</v>
      </c>
      <c r="IV87">
        <v>7.9953569999999998E-5</v>
      </c>
      <c r="IW87" s="1">
        <v>2.306513E-2</v>
      </c>
      <c r="IX87">
        <v>0.90009300000000003</v>
      </c>
      <c r="IY87">
        <v>15.556749999999999</v>
      </c>
      <c r="IZ87">
        <v>7.409944E-5</v>
      </c>
      <c r="JA87" s="1">
        <v>2.133877E-2</v>
      </c>
      <c r="JB87">
        <v>0.90113799999999999</v>
      </c>
      <c r="JC87">
        <v>15.587669999999999</v>
      </c>
      <c r="JD87">
        <v>6.6195480000000005E-5</v>
      </c>
      <c r="JE87">
        <v>1.904132E-2</v>
      </c>
      <c r="JF87">
        <v>0.90230279999999996</v>
      </c>
      <c r="JG87">
        <v>16.316130000000001</v>
      </c>
      <c r="JH87">
        <v>5.7288340000000001E-5</v>
      </c>
      <c r="JI87">
        <v>1.6446229999999999E-2</v>
      </c>
      <c r="JJ87">
        <v>0.90356320000000001</v>
      </c>
      <c r="JK87">
        <v>16.980180000000001</v>
      </c>
      <c r="JL87">
        <v>4.9472509999999998E-5</v>
      </c>
      <c r="JM87">
        <v>1.41507E-2</v>
      </c>
      <c r="JN87">
        <v>0.90465030000000002</v>
      </c>
      <c r="JO87">
        <v>17.775120000000001</v>
      </c>
      <c r="JP87">
        <v>4.3755989999999998E-5</v>
      </c>
      <c r="JQ87">
        <v>1.24631E-2</v>
      </c>
      <c r="JR87">
        <v>0.90552469999999996</v>
      </c>
      <c r="JS87">
        <v>18.481619999999999</v>
      </c>
      <c r="JT87">
        <v>3.9914830000000002E-5</v>
      </c>
      <c r="JU87">
        <v>1.132729E-2</v>
      </c>
      <c r="JV87">
        <v>0.90603599999999995</v>
      </c>
      <c r="JW87">
        <v>18.597460000000002</v>
      </c>
      <c r="JX87">
        <v>3.7308789999999997E-5</v>
      </c>
      <c r="JY87">
        <v>1.056051E-2</v>
      </c>
      <c r="JZ87">
        <v>0.90627279999999999</v>
      </c>
      <c r="KA87">
        <v>18.454370000000001</v>
      </c>
      <c r="KB87">
        <v>3.5770560000000003E-5</v>
      </c>
      <c r="KC87">
        <v>1.0098599999999999E-2</v>
      </c>
      <c r="KD87">
        <v>0.90626110000000004</v>
      </c>
      <c r="KE87">
        <v>18.359539999999999</v>
      </c>
      <c r="KF87">
        <v>3.6168370000000002E-5</v>
      </c>
      <c r="KG87">
        <v>1.017202E-2</v>
      </c>
      <c r="KH87">
        <v>0.90611039999999998</v>
      </c>
      <c r="KI87">
        <v>18.316030000000001</v>
      </c>
      <c r="KJ87">
        <v>3.9143290000000001E-5</v>
      </c>
      <c r="KK87">
        <v>1.0975540000000001E-2</v>
      </c>
      <c r="KL87">
        <v>0.90583639999999999</v>
      </c>
      <c r="KM87">
        <v>18.751280000000001</v>
      </c>
      <c r="KN87">
        <v>4.3354079999999997E-5</v>
      </c>
      <c r="KO87">
        <v>1.216099E-2</v>
      </c>
      <c r="KP87">
        <v>0.90549250000000003</v>
      </c>
      <c r="KQ87">
        <v>18.82892</v>
      </c>
      <c r="KR87">
        <v>4.6759450000000002E-5</v>
      </c>
      <c r="KS87">
        <v>1.314533E-2</v>
      </c>
      <c r="KT87">
        <v>0.9051688</v>
      </c>
      <c r="KU87">
        <v>18.759429999999998</v>
      </c>
      <c r="KV87">
        <v>4.8408010000000002E-5</v>
      </c>
      <c r="KW87">
        <v>1.364284E-2</v>
      </c>
      <c r="KX87">
        <v>0.90487340000000005</v>
      </c>
      <c r="KY87">
        <v>18.263829999999999</v>
      </c>
      <c r="KZ87">
        <v>4.8498029999999998E-5</v>
      </c>
      <c r="LA87">
        <v>1.369371E-2</v>
      </c>
      <c r="LB87">
        <v>0.90462030000000004</v>
      </c>
      <c r="LC87">
        <v>17.485749999999999</v>
      </c>
      <c r="LD87">
        <v>4.7575689999999998E-5</v>
      </c>
      <c r="LE87">
        <v>1.345258E-2</v>
      </c>
      <c r="LF87">
        <v>0.90445790000000004</v>
      </c>
      <c r="LG87">
        <v>16.645810000000001</v>
      </c>
      <c r="LH87">
        <v>4.6054470000000002E-5</v>
      </c>
      <c r="LI87">
        <v>1.3037460000000001E-2</v>
      </c>
      <c r="LJ87">
        <v>0.9043525</v>
      </c>
      <c r="LK87">
        <v>15.978440000000001</v>
      </c>
      <c r="LL87">
        <v>4.4030480000000003E-5</v>
      </c>
      <c r="LM87">
        <v>1.247943E-2</v>
      </c>
      <c r="LN87">
        <v>0.90424780000000005</v>
      </c>
      <c r="LO87">
        <v>15.834350000000001</v>
      </c>
      <c r="LP87">
        <v>4.154099E-5</v>
      </c>
      <c r="LQ87">
        <v>1.1786349999999999E-2</v>
      </c>
      <c r="LR87">
        <v>0.90424570000000004</v>
      </c>
      <c r="LS87">
        <v>16.372979999999998</v>
      </c>
      <c r="LT87">
        <v>3.8876569999999998E-5</v>
      </c>
      <c r="LU87">
        <v>1.103736E-2</v>
      </c>
      <c r="LV87">
        <v>0.90419479999999997</v>
      </c>
      <c r="LW87">
        <v>16.952249999999999</v>
      </c>
      <c r="LX87">
        <v>3.6433680000000002E-5</v>
      </c>
      <c r="LY87">
        <v>1.0347169999999999E-2</v>
      </c>
      <c r="LZ87">
        <v>0.90411810000000004</v>
      </c>
      <c r="MA87">
        <v>17.62387</v>
      </c>
      <c r="MB87">
        <v>3.4384519999999997E-5</v>
      </c>
      <c r="MC87">
        <v>9.7660230000000004E-3</v>
      </c>
      <c r="MD87">
        <v>0.90398310000000004</v>
      </c>
      <c r="ME87">
        <v>18.206669999999999</v>
      </c>
      <c r="MF87">
        <v>3.2685190000000003E-5</v>
      </c>
      <c r="MG87">
        <v>9.2851989999999992E-3</v>
      </c>
      <c r="MH87">
        <v>0.90378259999999999</v>
      </c>
      <c r="MI87">
        <v>18.438970000000001</v>
      </c>
      <c r="MJ87">
        <v>3.1238819999999998E-5</v>
      </c>
      <c r="MK87">
        <v>8.8772850000000004E-3</v>
      </c>
      <c r="ML87">
        <v>0.9034856</v>
      </c>
      <c r="MM87">
        <v>18.3827</v>
      </c>
      <c r="MN87">
        <v>3.0007729999999999E-5</v>
      </c>
      <c r="MO87">
        <v>8.5303389999999996E-3</v>
      </c>
      <c r="MP87">
        <v>0.90313480000000002</v>
      </c>
      <c r="MQ87">
        <v>18.467320000000001</v>
      </c>
      <c r="MR87">
        <v>2.9082010000000001E-5</v>
      </c>
      <c r="MS87">
        <v>8.2683359999999994E-3</v>
      </c>
      <c r="MT87">
        <v>0.90274529999999997</v>
      </c>
      <c r="MU87">
        <v>18.53736</v>
      </c>
      <c r="MV87">
        <v>2.8531969999999998E-5</v>
      </c>
      <c r="MW87">
        <v>8.1122209999999993E-3</v>
      </c>
      <c r="MX87">
        <v>0.9023253</v>
      </c>
      <c r="MY87">
        <v>18.89893</v>
      </c>
      <c r="MZ87">
        <v>2.8183059999999998E-5</v>
      </c>
      <c r="NA87">
        <v>8.0171610000000001E-3</v>
      </c>
      <c r="NB87">
        <v>0.90188599999999997</v>
      </c>
      <c r="NC87">
        <v>19.26914</v>
      </c>
      <c r="ND87">
        <v>2.7786240000000001E-5</v>
      </c>
      <c r="NE87">
        <v>7.9114000000000007E-3</v>
      </c>
      <c r="NF87">
        <v>0.90188599999999997</v>
      </c>
      <c r="NG87">
        <v>19.26914</v>
      </c>
      <c r="NH87">
        <v>2.7786240000000001E-5</v>
      </c>
      <c r="NI87">
        <v>7.9114000000000007E-3</v>
      </c>
      <c r="NJ87">
        <v>0.90188599999999997</v>
      </c>
      <c r="NK87">
        <v>19.26914</v>
      </c>
      <c r="NL87">
        <v>2.7786240000000001E-5</v>
      </c>
      <c r="NM87">
        <v>7.9114000000000007E-3</v>
      </c>
      <c r="NN87">
        <v>0.90188599999999997</v>
      </c>
      <c r="NO87">
        <v>19.26914</v>
      </c>
      <c r="NP87">
        <v>2.7786240000000001E-5</v>
      </c>
      <c r="NQ87">
        <v>7.9114000000000007E-3</v>
      </c>
      <c r="NR87">
        <v>0.90188599999999997</v>
      </c>
      <c r="NS87">
        <v>19.26914</v>
      </c>
      <c r="NT87">
        <v>2.7786240000000001E-5</v>
      </c>
      <c r="NU87">
        <v>7.9114000000000007E-3</v>
      </c>
      <c r="NV87">
        <v>0.90188599999999997</v>
      </c>
      <c r="NW87">
        <v>19.26914</v>
      </c>
      <c r="NX87">
        <v>2.7786240000000001E-5</v>
      </c>
      <c r="NY87">
        <v>7.9114000000000007E-3</v>
      </c>
      <c r="NZ87">
        <v>0.90188599999999997</v>
      </c>
      <c r="OA87">
        <v>19.26914</v>
      </c>
      <c r="OB87">
        <v>2.7786240000000001E-5</v>
      </c>
      <c r="OC87">
        <v>7.9114000000000007E-3</v>
      </c>
      <c r="OD87">
        <v>0.90188599999999997</v>
      </c>
      <c r="OE87">
        <v>19.26914</v>
      </c>
      <c r="OF87">
        <v>2.7786240000000001E-5</v>
      </c>
      <c r="OG87">
        <v>7.9114000000000007E-3</v>
      </c>
      <c r="OH87">
        <v>0.90188599999999997</v>
      </c>
      <c r="OI87">
        <v>19.26914</v>
      </c>
      <c r="OJ87">
        <v>2.7786240000000001E-5</v>
      </c>
      <c r="OK87">
        <v>7.9114000000000007E-3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1.0520229999999999</v>
      </c>
      <c r="G88">
        <v>16.258859999999999</v>
      </c>
      <c r="H88" s="1">
        <v>6.2746149999999999E-32</v>
      </c>
      <c r="I88" s="1">
        <v>1.4675589999999999E-29</v>
      </c>
      <c r="J88">
        <v>1.051312</v>
      </c>
      <c r="K88">
        <v>16.578130000000002</v>
      </c>
      <c r="L88" s="1">
        <v>1.6641119999999999E-17</v>
      </c>
      <c r="M88" s="1">
        <v>3.898586E-15</v>
      </c>
      <c r="N88">
        <v>1.050691</v>
      </c>
      <c r="O88">
        <v>16.724299999999999</v>
      </c>
      <c r="P88" s="1">
        <v>1.6039959999999999E-5</v>
      </c>
      <c r="Q88" s="1">
        <v>2.5327520000000001E-3</v>
      </c>
      <c r="R88">
        <v>1.050011</v>
      </c>
      <c r="S88">
        <v>17.06306</v>
      </c>
      <c r="T88" s="1">
        <v>1.1904110000000001</v>
      </c>
      <c r="U88">
        <v>230.52010000000001</v>
      </c>
      <c r="V88">
        <v>1.0492760000000001</v>
      </c>
      <c r="W88">
        <v>17.52186</v>
      </c>
      <c r="X88">
        <v>51.86448</v>
      </c>
      <c r="Y88">
        <v>11183.89</v>
      </c>
      <c r="Z88">
        <v>1.0485199999999999</v>
      </c>
      <c r="AA88">
        <v>17.702000000000002</v>
      </c>
      <c r="AB88">
        <v>142.3417</v>
      </c>
      <c r="AC88">
        <v>32905.58</v>
      </c>
      <c r="AD88">
        <v>1.0477449999999999</v>
      </c>
      <c r="AE88">
        <v>17.760110000000001</v>
      </c>
      <c r="AF88">
        <v>80.445189999999997</v>
      </c>
      <c r="AG88">
        <v>19469.75</v>
      </c>
      <c r="AH88">
        <v>1.046929</v>
      </c>
      <c r="AI88">
        <v>17.857130000000002</v>
      </c>
      <c r="AJ88">
        <v>17.275269999999999</v>
      </c>
      <c r="AK88">
        <v>4307.2579999999998</v>
      </c>
      <c r="AL88">
        <v>1.0460670000000001</v>
      </c>
      <c r="AM88">
        <v>17.824629999999999</v>
      </c>
      <c r="AN88">
        <v>2.1293329999999999</v>
      </c>
      <c r="AO88">
        <v>539.34050000000002</v>
      </c>
      <c r="AP88">
        <v>1.0455270000000001</v>
      </c>
      <c r="AQ88">
        <v>17.86215</v>
      </c>
      <c r="AR88">
        <v>0.24832099999999999</v>
      </c>
      <c r="AS88">
        <v>61.998429999999999</v>
      </c>
      <c r="AT88">
        <v>1.044743</v>
      </c>
      <c r="AU88">
        <v>17.81156</v>
      </c>
      <c r="AV88">
        <v>7.69759E-2</v>
      </c>
      <c r="AW88">
        <v>18.242239999999999</v>
      </c>
      <c r="AX88">
        <v>1.0435300000000001</v>
      </c>
      <c r="AY88">
        <v>17.70626</v>
      </c>
      <c r="AZ88">
        <v>5.8227800000000003E-2</v>
      </c>
      <c r="BA88">
        <v>13.573</v>
      </c>
      <c r="BB88">
        <v>1.0417019999999999</v>
      </c>
      <c r="BC88">
        <v>17.71922</v>
      </c>
      <c r="BD88" s="1">
        <v>5.1793699999999998E-2</v>
      </c>
      <c r="BE88">
        <v>12.04759</v>
      </c>
      <c r="BF88">
        <v>1.038405</v>
      </c>
      <c r="BG88">
        <v>17.592449999999999</v>
      </c>
      <c r="BH88" s="1">
        <v>4.9063549999999997E-2</v>
      </c>
      <c r="BI88">
        <v>11.387409999999999</v>
      </c>
      <c r="BJ88">
        <v>1.034513</v>
      </c>
      <c r="BK88">
        <v>17.657879999999999</v>
      </c>
      <c r="BL88" s="1">
        <v>5.0690850000000003E-2</v>
      </c>
      <c r="BM88" s="1">
        <v>11.754949999999999</v>
      </c>
      <c r="BN88">
        <v>1.030267</v>
      </c>
      <c r="BO88">
        <v>17.781179999999999</v>
      </c>
      <c r="BP88" s="1">
        <v>5.2464089999999998E-2</v>
      </c>
      <c r="BQ88" s="1">
        <v>12.202120000000001</v>
      </c>
      <c r="BR88">
        <v>1.0257970000000001</v>
      </c>
      <c r="BS88">
        <v>17.762910000000002</v>
      </c>
      <c r="BT88" s="1">
        <v>5.121465E-2</v>
      </c>
      <c r="BU88" s="1">
        <v>11.95772</v>
      </c>
      <c r="BV88">
        <v>1.0215069999999999</v>
      </c>
      <c r="BW88">
        <v>17.511769999999999</v>
      </c>
      <c r="BX88" s="1">
        <v>4.7554689999999997E-2</v>
      </c>
      <c r="BY88" s="1">
        <v>11.14419</v>
      </c>
      <c r="BZ88">
        <v>1.0170699999999999</v>
      </c>
      <c r="CA88">
        <v>17.429079999999999</v>
      </c>
      <c r="CB88" s="1">
        <v>4.2826370000000002E-2</v>
      </c>
      <c r="CC88" s="1">
        <v>10.07422</v>
      </c>
      <c r="CD88">
        <v>1.0123120000000001</v>
      </c>
      <c r="CE88">
        <v>17.105689999999999</v>
      </c>
      <c r="CF88" s="1">
        <v>3.8032900000000001E-2</v>
      </c>
      <c r="CG88" s="1">
        <v>8.9788460000000008</v>
      </c>
      <c r="CH88">
        <v>1.008113</v>
      </c>
      <c r="CI88">
        <v>16.782250000000001</v>
      </c>
      <c r="CJ88" s="1">
        <v>3.3689990000000003E-2</v>
      </c>
      <c r="CK88" s="1">
        <v>7.9750949999999996</v>
      </c>
      <c r="CL88">
        <v>1.0036910000000001</v>
      </c>
      <c r="CM88">
        <v>16.464020000000001</v>
      </c>
      <c r="CN88" s="1">
        <v>2.9760060000000001E-2</v>
      </c>
      <c r="CO88" s="1">
        <v>7.0648270000000002</v>
      </c>
      <c r="CP88">
        <v>0.99893759999999998</v>
      </c>
      <c r="CQ88">
        <v>16.325130000000001</v>
      </c>
      <c r="CR88" s="1">
        <v>2.6198409999999998E-2</v>
      </c>
      <c r="CS88" s="1">
        <v>6.2388560000000002</v>
      </c>
      <c r="CT88">
        <v>0.99381589999999997</v>
      </c>
      <c r="CU88">
        <v>16.221350000000001</v>
      </c>
      <c r="CV88" s="1">
        <v>2.3046420000000001E-2</v>
      </c>
      <c r="CW88" s="1">
        <v>5.505134</v>
      </c>
      <c r="CX88">
        <v>0.98864969999999996</v>
      </c>
      <c r="CY88">
        <v>16.07056</v>
      </c>
      <c r="CZ88" s="1">
        <v>2.0274179999999999E-2</v>
      </c>
      <c r="DA88" s="1">
        <v>4.8570140000000004</v>
      </c>
      <c r="DB88">
        <v>0.98313079999999997</v>
      </c>
      <c r="DC88">
        <v>16.02542</v>
      </c>
      <c r="DD88" s="1">
        <v>1.7838090000000001E-2</v>
      </c>
      <c r="DE88" s="1">
        <v>4.2853969999999997</v>
      </c>
      <c r="DF88">
        <v>0.97785350000000004</v>
      </c>
      <c r="DG88">
        <v>16.077220000000001</v>
      </c>
      <c r="DH88" s="1">
        <v>1.5667799999999999E-2</v>
      </c>
      <c r="DI88" s="1">
        <v>3.774654</v>
      </c>
      <c r="DJ88">
        <v>0.9724891</v>
      </c>
      <c r="DK88">
        <v>15.915419999999999</v>
      </c>
      <c r="DL88" s="1">
        <v>1.373718E-2</v>
      </c>
      <c r="DM88" s="1">
        <v>3.3191670000000002</v>
      </c>
      <c r="DN88">
        <v>0.96741370000000004</v>
      </c>
      <c r="DO88">
        <v>15.90631</v>
      </c>
      <c r="DP88" s="1">
        <v>1.2067720000000001E-2</v>
      </c>
      <c r="DQ88" s="1">
        <v>2.9221149999999998</v>
      </c>
      <c r="DR88">
        <v>0.96237609999999996</v>
      </c>
      <c r="DS88">
        <v>15.65629</v>
      </c>
      <c r="DT88" s="1">
        <v>1.0632620000000001E-2</v>
      </c>
      <c r="DU88" s="1">
        <v>2.5798239999999999</v>
      </c>
      <c r="DV88">
        <v>0.95713999999999999</v>
      </c>
      <c r="DW88">
        <v>15.605029999999999</v>
      </c>
      <c r="DX88" s="1">
        <v>9.3414729999999994E-3</v>
      </c>
      <c r="DY88" s="1">
        <v>2.2720340000000001</v>
      </c>
      <c r="DZ88">
        <v>0.9509358</v>
      </c>
      <c r="EA88">
        <v>15.59211</v>
      </c>
      <c r="EB88" s="1">
        <v>8.171345E-3</v>
      </c>
      <c r="EC88" s="1">
        <v>1.9932160000000001</v>
      </c>
      <c r="ED88">
        <v>0.94405510000000004</v>
      </c>
      <c r="EE88">
        <v>15.569879999999999</v>
      </c>
      <c r="EF88" s="1">
        <v>7.1253940000000002E-3</v>
      </c>
      <c r="EG88" s="1">
        <v>1.743771</v>
      </c>
      <c r="EH88">
        <v>0.93671329999999997</v>
      </c>
      <c r="EI88">
        <v>16.079270000000001</v>
      </c>
      <c r="EJ88" s="1">
        <v>6.211584E-3</v>
      </c>
      <c r="EK88" s="1">
        <v>1.525666</v>
      </c>
      <c r="EL88">
        <v>0.92903449999999999</v>
      </c>
      <c r="EM88">
        <v>16.330549999999999</v>
      </c>
      <c r="EN88" s="1">
        <v>5.413256E-3</v>
      </c>
      <c r="EO88" s="1">
        <v>1.3349530000000001</v>
      </c>
      <c r="EP88">
        <v>0.92236079999999998</v>
      </c>
      <c r="EQ88">
        <v>16.522849999999998</v>
      </c>
      <c r="ER88" s="1">
        <v>4.7141359999999998E-3</v>
      </c>
      <c r="ES88" s="1">
        <v>1.166561</v>
      </c>
      <c r="ET88">
        <v>0.91660240000000004</v>
      </c>
      <c r="EU88">
        <v>16.832419999999999</v>
      </c>
      <c r="EV88" s="1">
        <v>4.1067580000000003E-3</v>
      </c>
      <c r="EW88" s="1">
        <v>1.018751</v>
      </c>
      <c r="EX88">
        <v>0.91189620000000005</v>
      </c>
      <c r="EY88">
        <v>16.684560000000001</v>
      </c>
      <c r="EZ88" s="1">
        <v>3.58574E-3</v>
      </c>
      <c r="FA88" s="1">
        <v>0.89051910000000001</v>
      </c>
      <c r="FB88">
        <v>0.90723350000000003</v>
      </c>
      <c r="FC88">
        <v>16.394290000000002</v>
      </c>
      <c r="FD88" s="1">
        <v>3.1180370000000002E-3</v>
      </c>
      <c r="FE88" s="1">
        <v>0.77558709999999997</v>
      </c>
      <c r="FF88">
        <v>0.90245799999999998</v>
      </c>
      <c r="FG88">
        <v>16.319849999999999</v>
      </c>
      <c r="FH88" s="1">
        <v>2.658489E-3</v>
      </c>
      <c r="FI88" s="1">
        <v>0.66276139999999995</v>
      </c>
      <c r="FJ88">
        <v>0.89763999999999999</v>
      </c>
      <c r="FK88">
        <v>16.379249999999999</v>
      </c>
      <c r="FL88" s="1">
        <v>2.200951E-3</v>
      </c>
      <c r="FM88" s="1">
        <v>0.54996920000000005</v>
      </c>
      <c r="FN88">
        <v>0.88924250000000005</v>
      </c>
      <c r="FO88">
        <v>16.976849999999999</v>
      </c>
      <c r="FP88" s="1">
        <v>1.7917860000000001E-3</v>
      </c>
      <c r="FQ88" s="1">
        <v>0.44930019999999998</v>
      </c>
      <c r="FR88">
        <v>0.87868599999999997</v>
      </c>
      <c r="FS88">
        <v>17.329969999999999</v>
      </c>
      <c r="FT88" s="1">
        <v>1.468188E-3</v>
      </c>
      <c r="FU88" s="1">
        <v>0.3696834</v>
      </c>
      <c r="FV88">
        <v>0.86857430000000002</v>
      </c>
      <c r="FW88">
        <v>17.717199999999998</v>
      </c>
      <c r="FX88" s="1">
        <v>1.2251160000000001E-3</v>
      </c>
      <c r="FY88" s="1">
        <v>0.30956630000000002</v>
      </c>
      <c r="FZ88">
        <v>0.85951330000000004</v>
      </c>
      <c r="GA88">
        <v>18.036370000000002</v>
      </c>
      <c r="GB88" s="1">
        <v>1.0446469999999999E-3</v>
      </c>
      <c r="GC88" s="1">
        <v>0.26472040000000002</v>
      </c>
      <c r="GD88">
        <v>0.85195779999999999</v>
      </c>
      <c r="GE88">
        <v>17.781600000000001</v>
      </c>
      <c r="GF88" s="1">
        <v>9.0929979999999997E-4</v>
      </c>
      <c r="GG88" s="1">
        <v>0.23080000000000001</v>
      </c>
      <c r="GH88">
        <v>0.84601459999999995</v>
      </c>
      <c r="GI88">
        <v>17.427109999999999</v>
      </c>
      <c r="GJ88" s="1">
        <v>8.0187450000000001E-4</v>
      </c>
      <c r="GK88" s="1">
        <v>0.20378160000000001</v>
      </c>
      <c r="GL88">
        <v>0.841526</v>
      </c>
      <c r="GM88">
        <v>17.155390000000001</v>
      </c>
      <c r="GN88" s="1">
        <v>6.9713130000000002E-4</v>
      </c>
      <c r="GO88" s="1">
        <v>0.17744699999999999</v>
      </c>
      <c r="GP88">
        <v>0.83810750000000001</v>
      </c>
      <c r="GQ88">
        <v>17.08719</v>
      </c>
      <c r="GR88" s="1">
        <v>5.7594060000000003E-4</v>
      </c>
      <c r="GS88" s="1">
        <v>0.1468923</v>
      </c>
      <c r="GT88">
        <v>0.83546770000000004</v>
      </c>
      <c r="GU88">
        <v>17.733720000000002</v>
      </c>
      <c r="GV88" s="1">
        <v>4.4959749999999999E-4</v>
      </c>
      <c r="GW88" s="1">
        <v>0.1147436</v>
      </c>
      <c r="GX88">
        <v>0.83340510000000001</v>
      </c>
      <c r="GY88">
        <v>18.176880000000001</v>
      </c>
      <c r="GZ88" s="1">
        <v>3.4237550000000002E-4</v>
      </c>
      <c r="HA88" s="1">
        <v>8.7273160000000002E-2</v>
      </c>
      <c r="HB88">
        <v>0.83181899999999998</v>
      </c>
      <c r="HC88">
        <v>18.582840000000001</v>
      </c>
      <c r="HD88" s="1">
        <v>2.658626E-4</v>
      </c>
      <c r="HE88" s="1">
        <v>6.7552490000000007E-2</v>
      </c>
      <c r="HF88">
        <v>0.83061830000000003</v>
      </c>
      <c r="HG88">
        <v>18.732189999999999</v>
      </c>
      <c r="HH88" s="1">
        <v>2.1649709999999999E-4</v>
      </c>
      <c r="HI88" s="1">
        <v>5.4775989999999997E-2</v>
      </c>
      <c r="HJ88">
        <v>0.82970410000000006</v>
      </c>
      <c r="HK88">
        <v>18.257549999999998</v>
      </c>
      <c r="HL88" s="1">
        <v>1.8548490000000001E-4</v>
      </c>
      <c r="HM88" s="1">
        <v>4.6724519999999999E-2</v>
      </c>
      <c r="HN88">
        <v>0.82907419999999998</v>
      </c>
      <c r="HO88">
        <v>17.583320000000001</v>
      </c>
      <c r="HP88" s="1">
        <v>1.650015E-4</v>
      </c>
      <c r="HQ88" s="1">
        <v>4.140783E-2</v>
      </c>
      <c r="HR88">
        <v>0.82865960000000005</v>
      </c>
      <c r="HS88">
        <v>17.102959999999999</v>
      </c>
      <c r="HT88" s="1">
        <v>1.4928979999999999E-4</v>
      </c>
      <c r="HU88" s="1">
        <v>3.7343620000000001E-2</v>
      </c>
      <c r="HV88">
        <v>0.82839039999999997</v>
      </c>
      <c r="HW88">
        <v>16.903790000000001</v>
      </c>
      <c r="HX88" s="1">
        <v>1.3460189999999999E-4</v>
      </c>
      <c r="HY88" s="1">
        <v>3.3575050000000002E-2</v>
      </c>
      <c r="HZ88">
        <v>0.82824940000000002</v>
      </c>
      <c r="IA88">
        <v>17.296050000000001</v>
      </c>
      <c r="IB88" s="1">
        <v>1.204455E-4</v>
      </c>
      <c r="IC88" s="1">
        <v>2.9958160000000001E-2</v>
      </c>
      <c r="ID88">
        <v>0.82820890000000003</v>
      </c>
      <c r="IE88">
        <v>17.096019999999999</v>
      </c>
      <c r="IF88">
        <v>1.081552E-4</v>
      </c>
      <c r="IG88" s="1">
        <v>2.6813670000000001E-2</v>
      </c>
      <c r="IH88">
        <v>0.82835639999999999</v>
      </c>
      <c r="II88">
        <v>17.510719999999999</v>
      </c>
      <c r="IJ88">
        <v>9.8480049999999996E-5</v>
      </c>
      <c r="IK88" s="1">
        <v>2.4332630000000001E-2</v>
      </c>
      <c r="IL88">
        <v>0.82882469999999997</v>
      </c>
      <c r="IM88">
        <v>17.345839999999999</v>
      </c>
      <c r="IN88">
        <v>9.1154289999999995E-5</v>
      </c>
      <c r="IO88" s="1">
        <v>2.2442690000000001E-2</v>
      </c>
      <c r="IP88">
        <v>0.82961879999999999</v>
      </c>
      <c r="IQ88">
        <v>16.68618</v>
      </c>
      <c r="IR88">
        <v>8.5439120000000001E-5</v>
      </c>
      <c r="IS88" s="1">
        <v>2.0964779999999999E-2</v>
      </c>
      <c r="IT88">
        <v>0.83075920000000003</v>
      </c>
      <c r="IU88">
        <v>16.007619999999999</v>
      </c>
      <c r="IV88">
        <v>8.0473099999999994E-5</v>
      </c>
      <c r="IW88" s="1">
        <v>1.968781E-2</v>
      </c>
      <c r="IX88">
        <v>0.8321868</v>
      </c>
      <c r="IY88">
        <v>15.55838</v>
      </c>
      <c r="IZ88">
        <v>7.4777000000000006E-5</v>
      </c>
      <c r="JA88" s="1">
        <v>1.8257789999999999E-2</v>
      </c>
      <c r="JB88">
        <v>0.83380840000000001</v>
      </c>
      <c r="JC88">
        <v>15.589829999999999</v>
      </c>
      <c r="JD88">
        <v>6.706351E-5</v>
      </c>
      <c r="JE88">
        <v>1.635168E-2</v>
      </c>
      <c r="JF88">
        <v>0.83559919999999999</v>
      </c>
      <c r="JG88">
        <v>16.37884</v>
      </c>
      <c r="JH88">
        <v>5.8161870000000001E-5</v>
      </c>
      <c r="JI88">
        <v>1.415422E-2</v>
      </c>
      <c r="JJ88">
        <v>0.83748279999999997</v>
      </c>
      <c r="JK88">
        <v>17.058420000000002</v>
      </c>
      <c r="JL88">
        <v>5.0169239999999997E-5</v>
      </c>
      <c r="JM88">
        <v>1.2171690000000001E-2</v>
      </c>
      <c r="JN88">
        <v>0.83919759999999999</v>
      </c>
      <c r="JO88">
        <v>17.845050000000001</v>
      </c>
      <c r="JP88">
        <v>4.4238659999999998E-5</v>
      </c>
      <c r="JQ88">
        <v>1.0694830000000001E-2</v>
      </c>
      <c r="JR88">
        <v>0.84054430000000002</v>
      </c>
      <c r="JS88">
        <v>18.539190000000001</v>
      </c>
      <c r="JT88">
        <v>4.0236569999999998E-5</v>
      </c>
      <c r="JU88">
        <v>9.6969789999999997E-3</v>
      </c>
      <c r="JV88">
        <v>0.84140400000000004</v>
      </c>
      <c r="JW88">
        <v>18.61627</v>
      </c>
      <c r="JX88">
        <v>3.752756E-5</v>
      </c>
      <c r="JY88">
        <v>9.0241809999999992E-3</v>
      </c>
      <c r="JZ88">
        <v>0.8418388</v>
      </c>
      <c r="KA88">
        <v>18.439889999999998</v>
      </c>
      <c r="KB88">
        <v>3.5863330000000001E-5</v>
      </c>
      <c r="KC88">
        <v>8.6060319999999996E-3</v>
      </c>
      <c r="KD88">
        <v>0.84188929999999995</v>
      </c>
      <c r="KE88">
        <v>18.347549999999998</v>
      </c>
      <c r="KF88">
        <v>3.6024179999999998E-5</v>
      </c>
      <c r="KG88">
        <v>8.6187290000000003E-3</v>
      </c>
      <c r="KH88">
        <v>0.84169749999999999</v>
      </c>
      <c r="KI88">
        <v>18.30828</v>
      </c>
      <c r="KJ88">
        <v>3.877093E-5</v>
      </c>
      <c r="KK88">
        <v>9.2517559999999999E-3</v>
      </c>
      <c r="KL88">
        <v>0.84128740000000002</v>
      </c>
      <c r="KM88">
        <v>18.790189999999999</v>
      </c>
      <c r="KN88">
        <v>4.2949810000000001E-5</v>
      </c>
      <c r="KO88">
        <v>1.024979E-2</v>
      </c>
      <c r="KP88">
        <v>0.84081950000000005</v>
      </c>
      <c r="KQ88">
        <v>18.892340000000001</v>
      </c>
      <c r="KR88">
        <v>4.6493609999999999E-5</v>
      </c>
      <c r="KS88">
        <v>1.1114270000000001E-2</v>
      </c>
      <c r="KT88">
        <v>0.84028890000000001</v>
      </c>
      <c r="KU88">
        <v>18.82489</v>
      </c>
      <c r="KV88">
        <v>4.831644E-5</v>
      </c>
      <c r="KW88">
        <v>1.157358E-2</v>
      </c>
      <c r="KX88">
        <v>0.83983370000000002</v>
      </c>
      <c r="KY88">
        <v>18.346399999999999</v>
      </c>
      <c r="KZ88">
        <v>4.8535819999999998E-5</v>
      </c>
      <c r="LA88">
        <v>1.164405E-2</v>
      </c>
      <c r="LB88">
        <v>0.83946799999999999</v>
      </c>
      <c r="LC88">
        <v>17.55547</v>
      </c>
      <c r="LD88">
        <v>4.7690820000000002E-5</v>
      </c>
      <c r="LE88">
        <v>1.145535E-2</v>
      </c>
      <c r="LF88">
        <v>0.83919200000000005</v>
      </c>
      <c r="LG88">
        <v>16.700869999999998</v>
      </c>
      <c r="LH88">
        <v>4.6219830000000003E-5</v>
      </c>
      <c r="LI88">
        <v>1.1113130000000001E-2</v>
      </c>
      <c r="LJ88">
        <v>0.83901000000000003</v>
      </c>
      <c r="LK88">
        <v>16.006740000000001</v>
      </c>
      <c r="LL88">
        <v>4.4246029999999998E-5</v>
      </c>
      <c r="LM88">
        <v>1.064934E-2</v>
      </c>
      <c r="LN88">
        <v>0.83890180000000003</v>
      </c>
      <c r="LO88">
        <v>15.8513</v>
      </c>
      <c r="LP88">
        <v>4.1794890000000001E-5</v>
      </c>
      <c r="LQ88">
        <v>1.0068540000000001E-2</v>
      </c>
      <c r="LR88">
        <v>0.83884729999999996</v>
      </c>
      <c r="LS88">
        <v>16.43083</v>
      </c>
      <c r="LT88">
        <v>3.9129930000000002E-5</v>
      </c>
      <c r="LU88">
        <v>9.4325720000000002E-3</v>
      </c>
      <c r="LV88">
        <v>0.83876019999999996</v>
      </c>
      <c r="LW88">
        <v>17.02928</v>
      </c>
      <c r="LX88">
        <v>3.6654650000000003E-5</v>
      </c>
      <c r="LY88">
        <v>8.8390220000000002E-3</v>
      </c>
      <c r="LZ88">
        <v>0.83866909999999995</v>
      </c>
      <c r="MA88">
        <v>17.709879999999998</v>
      </c>
      <c r="MB88">
        <v>3.4566619999999997E-5</v>
      </c>
      <c r="MC88">
        <v>8.3368829999999998E-3</v>
      </c>
      <c r="MD88">
        <v>0.83848210000000001</v>
      </c>
      <c r="ME88">
        <v>18.275069999999999</v>
      </c>
      <c r="MF88">
        <v>3.2836999999999997E-5</v>
      </c>
      <c r="MG88">
        <v>7.9214980000000008E-3</v>
      </c>
      <c r="MH88">
        <v>0.83818329999999996</v>
      </c>
      <c r="MI88">
        <v>18.467749999999999</v>
      </c>
      <c r="MJ88">
        <v>3.1369409999999999E-5</v>
      </c>
      <c r="MK88">
        <v>7.5699909999999999E-3</v>
      </c>
      <c r="ML88">
        <v>0.83778330000000001</v>
      </c>
      <c r="MM88">
        <v>18.35727</v>
      </c>
      <c r="MN88">
        <v>3.0115579999999999E-5</v>
      </c>
      <c r="MO88">
        <v>7.2699510000000002E-3</v>
      </c>
      <c r="MP88">
        <v>0.83727260000000003</v>
      </c>
      <c r="MQ88">
        <v>18.443660000000001</v>
      </c>
      <c r="MR88">
        <v>2.9154629999999999E-5</v>
      </c>
      <c r="MS88">
        <v>7.0393119999999998E-3</v>
      </c>
      <c r="MT88">
        <v>0.83671680000000004</v>
      </c>
      <c r="MU88">
        <v>18.52618</v>
      </c>
      <c r="MV88">
        <v>2.8571570000000001E-5</v>
      </c>
      <c r="MW88">
        <v>6.8988089999999997E-3</v>
      </c>
      <c r="MX88">
        <v>0.83609860000000003</v>
      </c>
      <c r="MY88">
        <v>18.929749999999999</v>
      </c>
      <c r="MZ88">
        <v>2.8213869999999999E-5</v>
      </c>
      <c r="NA88">
        <v>6.8151899999999996E-3</v>
      </c>
      <c r="NB88">
        <v>0.83542280000000002</v>
      </c>
      <c r="NC88">
        <v>19.338989999999999</v>
      </c>
      <c r="ND88">
        <v>2.7829789999999998E-5</v>
      </c>
      <c r="NE88">
        <v>6.7272030000000002E-3</v>
      </c>
      <c r="NF88">
        <v>0.83542280000000002</v>
      </c>
      <c r="NG88">
        <v>19.338989999999999</v>
      </c>
      <c r="NH88">
        <v>2.7829789999999998E-5</v>
      </c>
      <c r="NI88">
        <v>6.7272030000000002E-3</v>
      </c>
      <c r="NJ88">
        <v>0.83542280000000002</v>
      </c>
      <c r="NK88">
        <v>19.338989999999999</v>
      </c>
      <c r="NL88">
        <v>2.7829789999999998E-5</v>
      </c>
      <c r="NM88">
        <v>6.7272030000000002E-3</v>
      </c>
      <c r="NN88">
        <v>0.83542280000000002</v>
      </c>
      <c r="NO88">
        <v>19.338989999999999</v>
      </c>
      <c r="NP88">
        <v>2.7829789999999998E-5</v>
      </c>
      <c r="NQ88">
        <v>6.7272030000000002E-3</v>
      </c>
      <c r="NR88">
        <v>0.83542280000000002</v>
      </c>
      <c r="NS88">
        <v>19.338989999999999</v>
      </c>
      <c r="NT88">
        <v>2.7829789999999998E-5</v>
      </c>
      <c r="NU88">
        <v>6.7272030000000002E-3</v>
      </c>
      <c r="NV88">
        <v>0.83542280000000002</v>
      </c>
      <c r="NW88">
        <v>19.338989999999999</v>
      </c>
      <c r="NX88">
        <v>2.7829789999999998E-5</v>
      </c>
      <c r="NY88">
        <v>6.7272030000000002E-3</v>
      </c>
      <c r="NZ88">
        <v>0.83542280000000002</v>
      </c>
      <c r="OA88">
        <v>19.338989999999999</v>
      </c>
      <c r="OB88">
        <v>2.7829789999999998E-5</v>
      </c>
      <c r="OC88">
        <v>6.7272030000000002E-3</v>
      </c>
      <c r="OD88">
        <v>0.83542280000000002</v>
      </c>
      <c r="OE88">
        <v>19.338989999999999</v>
      </c>
      <c r="OF88">
        <v>2.7829789999999998E-5</v>
      </c>
      <c r="OG88">
        <v>6.7272030000000002E-3</v>
      </c>
      <c r="OH88">
        <v>0.83542280000000002</v>
      </c>
      <c r="OI88">
        <v>19.338989999999999</v>
      </c>
      <c r="OJ88">
        <v>2.7829789999999998E-5</v>
      </c>
      <c r="OK88">
        <v>6.7272030000000002E-3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0.95865230000000001</v>
      </c>
      <c r="G89">
        <v>16.272379999999998</v>
      </c>
      <c r="H89" s="1">
        <v>9.4060320000000004E-33</v>
      </c>
      <c r="I89" s="1">
        <v>2.3121560000000001E-30</v>
      </c>
      <c r="J89">
        <v>0.96013510000000002</v>
      </c>
      <c r="K89">
        <v>16.63251</v>
      </c>
      <c r="L89" s="1">
        <v>3.4340510000000001E-18</v>
      </c>
      <c r="M89" s="1">
        <v>8.4372170000000002E-16</v>
      </c>
      <c r="N89">
        <v>0.96063770000000004</v>
      </c>
      <c r="O89">
        <v>16.770340000000001</v>
      </c>
      <c r="P89" s="1">
        <v>3.8422899999999998E-6</v>
      </c>
      <c r="Q89" s="1">
        <v>7.0878610000000002E-4</v>
      </c>
      <c r="R89">
        <v>0.96108530000000003</v>
      </c>
      <c r="S89">
        <v>17.107510000000001</v>
      </c>
      <c r="T89" s="1">
        <v>0.81311060000000002</v>
      </c>
      <c r="U89">
        <v>165.15219999999999</v>
      </c>
      <c r="V89">
        <v>0.96153529999999998</v>
      </c>
      <c r="W89">
        <v>17.554649999999999</v>
      </c>
      <c r="X89">
        <v>44.668199999999999</v>
      </c>
      <c r="Y89">
        <v>10044.51</v>
      </c>
      <c r="Z89">
        <v>0.96193810000000002</v>
      </c>
      <c r="AA89">
        <v>17.701979999999999</v>
      </c>
      <c r="AB89">
        <v>140.6662</v>
      </c>
      <c r="AC89">
        <v>33706.36</v>
      </c>
      <c r="AD89">
        <v>0.96233029999999997</v>
      </c>
      <c r="AE89">
        <v>17.733609999999999</v>
      </c>
      <c r="AF89">
        <v>86.872669999999999</v>
      </c>
      <c r="AG89">
        <v>21682.94</v>
      </c>
      <c r="AH89">
        <v>0.96268739999999997</v>
      </c>
      <c r="AI89">
        <v>17.840019999999999</v>
      </c>
      <c r="AJ89">
        <v>19.755649999999999</v>
      </c>
      <c r="AK89">
        <v>5055.6930000000002</v>
      </c>
      <c r="AL89">
        <v>0.96302739999999998</v>
      </c>
      <c r="AM89">
        <v>17.840440000000001</v>
      </c>
      <c r="AN89">
        <v>2.509312</v>
      </c>
      <c r="AO89">
        <v>650.07510000000002</v>
      </c>
      <c r="AP89">
        <v>0.96390690000000001</v>
      </c>
      <c r="AQ89">
        <v>17.927990000000001</v>
      </c>
      <c r="AR89">
        <v>0.2855528</v>
      </c>
      <c r="AS89">
        <v>73.183409999999995</v>
      </c>
      <c r="AT89">
        <v>0.96470299999999998</v>
      </c>
      <c r="AU89">
        <v>17.878879999999999</v>
      </c>
      <c r="AV89">
        <v>8.0309839999999993E-2</v>
      </c>
      <c r="AW89">
        <v>19.634409999999999</v>
      </c>
      <c r="AX89">
        <v>0.96536730000000004</v>
      </c>
      <c r="AY89">
        <v>17.769010000000002</v>
      </c>
      <c r="AZ89" s="1">
        <v>5.885866E-2</v>
      </c>
      <c r="BA89">
        <v>14.13898</v>
      </c>
      <c r="BB89">
        <v>0.96595699999999995</v>
      </c>
      <c r="BC89">
        <v>17.768650000000001</v>
      </c>
      <c r="BD89" s="1">
        <v>5.2143200000000001E-2</v>
      </c>
      <c r="BE89">
        <v>12.48908</v>
      </c>
      <c r="BF89">
        <v>0.96593949999999995</v>
      </c>
      <c r="BG89">
        <v>17.596789999999999</v>
      </c>
      <c r="BH89" s="1">
        <v>4.909989E-2</v>
      </c>
      <c r="BI89">
        <v>11.72513</v>
      </c>
      <c r="BJ89">
        <v>0.96558350000000004</v>
      </c>
      <c r="BK89">
        <v>17.637129999999999</v>
      </c>
      <c r="BL89" s="1">
        <v>5.0503649999999997E-2</v>
      </c>
      <c r="BM89" s="1">
        <v>12.033950000000001</v>
      </c>
      <c r="BN89">
        <v>0.96509800000000001</v>
      </c>
      <c r="BO89">
        <v>17.762630000000001</v>
      </c>
      <c r="BP89" s="1">
        <v>5.2414750000000003E-2</v>
      </c>
      <c r="BQ89" s="1">
        <v>12.50493</v>
      </c>
      <c r="BR89">
        <v>0.96471870000000004</v>
      </c>
      <c r="BS89">
        <v>17.769919999999999</v>
      </c>
      <c r="BT89" s="1">
        <v>5.138475E-2</v>
      </c>
      <c r="BU89" s="1">
        <v>12.283939999999999</v>
      </c>
      <c r="BV89">
        <v>0.96307039999999999</v>
      </c>
      <c r="BW89">
        <v>17.546810000000001</v>
      </c>
      <c r="BX89" s="1">
        <v>4.7845749999999999E-2</v>
      </c>
      <c r="BY89" s="1">
        <v>11.461220000000001</v>
      </c>
      <c r="BZ89">
        <v>0.96007129999999996</v>
      </c>
      <c r="CA89">
        <v>17.492239999999999</v>
      </c>
      <c r="CB89" s="1">
        <v>4.3158340000000003E-2</v>
      </c>
      <c r="CC89" s="1">
        <v>10.36117</v>
      </c>
      <c r="CD89">
        <v>0.95673129999999995</v>
      </c>
      <c r="CE89">
        <v>17.15598</v>
      </c>
      <c r="CF89" s="1">
        <v>3.8346579999999998E-2</v>
      </c>
      <c r="CG89" s="1">
        <v>9.2241719999999994</v>
      </c>
      <c r="CH89">
        <v>0.95434419999999998</v>
      </c>
      <c r="CI89">
        <v>16.824210000000001</v>
      </c>
      <c r="CJ89" s="1">
        <v>3.397555E-2</v>
      </c>
      <c r="CK89" s="1">
        <v>8.1912570000000002</v>
      </c>
      <c r="CL89">
        <v>0.95172760000000001</v>
      </c>
      <c r="CM89">
        <v>16.467700000000001</v>
      </c>
      <c r="CN89" s="1">
        <v>3.001765E-2</v>
      </c>
      <c r="CO89" s="1">
        <v>7.2554119999999998</v>
      </c>
      <c r="CP89">
        <v>0.9489377</v>
      </c>
      <c r="CQ89">
        <v>16.324829999999999</v>
      </c>
      <c r="CR89" s="1">
        <v>2.6434940000000001E-2</v>
      </c>
      <c r="CS89" s="1">
        <v>6.4070020000000003</v>
      </c>
      <c r="CT89">
        <v>0.94587080000000001</v>
      </c>
      <c r="CU89">
        <v>16.211089999999999</v>
      </c>
      <c r="CV89" s="1">
        <v>2.3252020000000002E-2</v>
      </c>
      <c r="CW89" s="1">
        <v>5.65029</v>
      </c>
      <c r="CX89">
        <v>0.94285059999999998</v>
      </c>
      <c r="CY89">
        <v>16.062249999999999</v>
      </c>
      <c r="CZ89" s="1">
        <v>2.0456189999999999E-2</v>
      </c>
      <c r="DA89" s="1">
        <v>4.982221</v>
      </c>
      <c r="DB89">
        <v>0.93962219999999996</v>
      </c>
      <c r="DC89">
        <v>16.033290000000001</v>
      </c>
      <c r="DD89" s="1">
        <v>1.7999919999999999E-2</v>
      </c>
      <c r="DE89" s="1">
        <v>4.3929910000000003</v>
      </c>
      <c r="DF89">
        <v>0.93605700000000003</v>
      </c>
      <c r="DG89">
        <v>16.116530000000001</v>
      </c>
      <c r="DH89" s="1">
        <v>1.5812819999999998E-2</v>
      </c>
      <c r="DI89" s="1">
        <v>3.867937</v>
      </c>
      <c r="DJ89">
        <v>0.93211409999999995</v>
      </c>
      <c r="DK89">
        <v>15.959390000000001</v>
      </c>
      <c r="DL89" s="1">
        <v>1.3865840000000001E-2</v>
      </c>
      <c r="DM89" s="1">
        <v>3.4001999999999999</v>
      </c>
      <c r="DN89">
        <v>0.9288206</v>
      </c>
      <c r="DO89">
        <v>15.947570000000001</v>
      </c>
      <c r="DP89" s="1">
        <v>1.217853E-2</v>
      </c>
      <c r="DQ89" s="1">
        <v>2.99213</v>
      </c>
      <c r="DR89">
        <v>0.92566409999999999</v>
      </c>
      <c r="DS89">
        <v>15.65672</v>
      </c>
      <c r="DT89" s="1">
        <v>1.073023E-2</v>
      </c>
      <c r="DU89" s="1">
        <v>2.6417959999999998</v>
      </c>
      <c r="DV89">
        <v>0.92236320000000005</v>
      </c>
      <c r="DW89">
        <v>15.58788</v>
      </c>
      <c r="DX89" s="1">
        <v>9.4305680000000003E-3</v>
      </c>
      <c r="DY89" s="1">
        <v>2.3273929999999998</v>
      </c>
      <c r="DZ89">
        <v>0.91878470000000001</v>
      </c>
      <c r="EA89">
        <v>15.58042</v>
      </c>
      <c r="EB89" s="1">
        <v>8.2516640000000006E-3</v>
      </c>
      <c r="EC89" s="1">
        <v>2.0415960000000002</v>
      </c>
      <c r="ED89">
        <v>0.91511989999999999</v>
      </c>
      <c r="EE89">
        <v>15.56082</v>
      </c>
      <c r="EF89" s="1">
        <v>7.1966060000000004E-3</v>
      </c>
      <c r="EG89" s="1">
        <v>1.7848120000000001</v>
      </c>
      <c r="EH89">
        <v>0.91111900000000001</v>
      </c>
      <c r="EI89">
        <v>16.103870000000001</v>
      </c>
      <c r="EJ89" s="1">
        <v>6.273692E-3</v>
      </c>
      <c r="EK89" s="1">
        <v>1.5599700000000001</v>
      </c>
      <c r="EL89">
        <v>0.9068505</v>
      </c>
      <c r="EM89">
        <v>16.364930000000001</v>
      </c>
      <c r="EN89" s="1">
        <v>5.4678219999999998E-3</v>
      </c>
      <c r="EO89" s="1">
        <v>1.3634740000000001</v>
      </c>
      <c r="EP89">
        <v>0.90271219999999996</v>
      </c>
      <c r="EQ89">
        <v>16.553570000000001</v>
      </c>
      <c r="ER89" s="1">
        <v>4.7625389999999997E-3</v>
      </c>
      <c r="ES89" s="1">
        <v>1.1908700000000001</v>
      </c>
      <c r="ET89">
        <v>0.89937140000000004</v>
      </c>
      <c r="EU89">
        <v>16.879429999999999</v>
      </c>
      <c r="EV89" s="1">
        <v>4.1490499999999996E-3</v>
      </c>
      <c r="EW89" s="1">
        <v>1.0391379999999999</v>
      </c>
      <c r="EX89">
        <v>0.89734670000000005</v>
      </c>
      <c r="EY89">
        <v>16.709099999999999</v>
      </c>
      <c r="EZ89" s="1">
        <v>3.6224999999999999E-3</v>
      </c>
      <c r="FA89" s="1">
        <v>0.90765039999999997</v>
      </c>
      <c r="FB89">
        <v>0.89517899999999995</v>
      </c>
      <c r="FC89">
        <v>16.3749</v>
      </c>
      <c r="FD89" s="1">
        <v>3.1524109999999999E-3</v>
      </c>
      <c r="FE89" s="1">
        <v>0.79049429999999998</v>
      </c>
      <c r="FF89">
        <v>0.8928526</v>
      </c>
      <c r="FG89">
        <v>16.295089999999998</v>
      </c>
      <c r="FH89" s="1">
        <v>2.6934120000000001E-3</v>
      </c>
      <c r="FI89" s="1">
        <v>0.67632780000000003</v>
      </c>
      <c r="FJ89">
        <v>0.89041190000000003</v>
      </c>
      <c r="FK89">
        <v>16.36702</v>
      </c>
      <c r="FL89" s="1">
        <v>2.2346950000000001E-3</v>
      </c>
      <c r="FM89" s="1">
        <v>0.56193139999999997</v>
      </c>
      <c r="FN89">
        <v>0.8878279</v>
      </c>
      <c r="FO89">
        <v>17.028559999999999</v>
      </c>
      <c r="FP89" s="1">
        <v>1.8196989999999999E-3</v>
      </c>
      <c r="FQ89" s="1">
        <v>0.45794420000000002</v>
      </c>
      <c r="FR89">
        <v>0.88539829999999997</v>
      </c>
      <c r="FS89">
        <v>17.408860000000001</v>
      </c>
      <c r="FT89" s="1">
        <v>1.489637E-3</v>
      </c>
      <c r="FU89" s="1">
        <v>0.37481490000000001</v>
      </c>
      <c r="FV89">
        <v>0.88286120000000001</v>
      </c>
      <c r="FW89">
        <v>17.79692</v>
      </c>
      <c r="FX89" s="1">
        <v>1.241114E-3</v>
      </c>
      <c r="FY89" s="1">
        <v>0.31208789999999997</v>
      </c>
      <c r="FZ89">
        <v>0.88050649999999997</v>
      </c>
      <c r="GA89">
        <v>18.10397</v>
      </c>
      <c r="GB89" s="1">
        <v>1.0566320000000001E-3</v>
      </c>
      <c r="GC89" s="1">
        <v>0.26545099999999999</v>
      </c>
      <c r="GD89">
        <v>0.87850589999999995</v>
      </c>
      <c r="GE89">
        <v>17.801760000000002</v>
      </c>
      <c r="GF89" s="1">
        <v>9.1847990000000002E-4</v>
      </c>
      <c r="GG89" s="1">
        <v>0.23036680000000001</v>
      </c>
      <c r="GH89">
        <v>0.87686470000000005</v>
      </c>
      <c r="GI89">
        <v>17.414449999999999</v>
      </c>
      <c r="GJ89" s="1">
        <v>8.0969400000000002E-4</v>
      </c>
      <c r="GK89" s="1">
        <v>0.2027795</v>
      </c>
      <c r="GL89">
        <v>0.87562890000000004</v>
      </c>
      <c r="GM89">
        <v>17.143840000000001</v>
      </c>
      <c r="GN89" s="1">
        <v>7.0574549999999998E-4</v>
      </c>
      <c r="GO89" s="1">
        <v>0.1766317</v>
      </c>
      <c r="GP89">
        <v>0.87460930000000003</v>
      </c>
      <c r="GQ89">
        <v>17.087299999999999</v>
      </c>
      <c r="GR89" s="1">
        <v>5.8587869999999998E-4</v>
      </c>
      <c r="GS89" s="1">
        <v>0.14666290000000001</v>
      </c>
      <c r="GT89">
        <v>0.87379099999999998</v>
      </c>
      <c r="GU89">
        <v>17.793099999999999</v>
      </c>
      <c r="GV89" s="1">
        <v>4.5911010000000002E-4</v>
      </c>
      <c r="GW89" s="1">
        <v>0.114858</v>
      </c>
      <c r="GX89">
        <v>0.87312389999999995</v>
      </c>
      <c r="GY89">
        <v>18.257819999999999</v>
      </c>
      <c r="GZ89" s="1">
        <v>3.497765E-4</v>
      </c>
      <c r="HA89" s="1">
        <v>8.7329850000000001E-2</v>
      </c>
      <c r="HB89">
        <v>0.87248519999999996</v>
      </c>
      <c r="HC89">
        <v>18.66816</v>
      </c>
      <c r="HD89" s="1">
        <v>2.7085740000000003E-4</v>
      </c>
      <c r="HE89" s="1">
        <v>6.7377320000000004E-2</v>
      </c>
      <c r="HF89">
        <v>0.87198819999999999</v>
      </c>
      <c r="HG89">
        <v>18.81026</v>
      </c>
      <c r="HH89" s="1">
        <v>2.1965940000000001E-4</v>
      </c>
      <c r="HI89" s="1">
        <v>5.4392879999999998E-2</v>
      </c>
      <c r="HJ89">
        <v>0.87165619999999999</v>
      </c>
      <c r="HK89">
        <v>18.29712</v>
      </c>
      <c r="HL89" s="1">
        <v>1.875054E-4</v>
      </c>
      <c r="HM89" s="1">
        <v>4.6215329999999999E-2</v>
      </c>
      <c r="HN89">
        <v>0.8714075</v>
      </c>
      <c r="HO89">
        <v>17.58661</v>
      </c>
      <c r="HP89" s="1">
        <v>1.664123E-4</v>
      </c>
      <c r="HQ89" s="1">
        <v>4.0851709999999999E-2</v>
      </c>
      <c r="HR89">
        <v>0.87120900000000001</v>
      </c>
      <c r="HS89">
        <v>17.101240000000001</v>
      </c>
      <c r="HT89" s="1">
        <v>1.504895E-4</v>
      </c>
      <c r="HU89" s="1">
        <v>3.6814600000000003E-2</v>
      </c>
      <c r="HV89">
        <v>0.8711392</v>
      </c>
      <c r="HW89">
        <v>16.9069</v>
      </c>
      <c r="HX89" s="1">
        <v>1.357741E-4</v>
      </c>
      <c r="HY89" s="1">
        <v>3.3115749999999999E-2</v>
      </c>
      <c r="HZ89">
        <v>0.87108609999999997</v>
      </c>
      <c r="IA89">
        <v>17.339939999999999</v>
      </c>
      <c r="IB89" s="1">
        <v>1.215337E-4</v>
      </c>
      <c r="IC89" s="1">
        <v>2.9556329999999999E-2</v>
      </c>
      <c r="ID89">
        <v>0.87107559999999995</v>
      </c>
      <c r="IE89">
        <v>17.126080000000002</v>
      </c>
      <c r="IF89">
        <v>1.090538E-4</v>
      </c>
      <c r="IG89" s="1">
        <v>2.643589E-2</v>
      </c>
      <c r="IH89">
        <v>0.87117650000000002</v>
      </c>
      <c r="II89">
        <v>17.58663</v>
      </c>
      <c r="IJ89">
        <v>9.9169850000000004E-5</v>
      </c>
      <c r="IK89" s="1">
        <v>2.3961119999999999E-2</v>
      </c>
      <c r="IL89">
        <v>0.87140819999999997</v>
      </c>
      <c r="IM89">
        <v>17.43357</v>
      </c>
      <c r="IN89">
        <v>9.1683270000000001E-5</v>
      </c>
      <c r="IO89" s="1">
        <v>2.2077530000000001E-2</v>
      </c>
      <c r="IP89">
        <v>0.87181070000000005</v>
      </c>
      <c r="IQ89">
        <v>16.741790000000002</v>
      </c>
      <c r="IR89">
        <v>8.5867029999999998E-5</v>
      </c>
      <c r="IS89" s="1">
        <v>2.0612740000000001E-2</v>
      </c>
      <c r="IT89">
        <v>0.8723303</v>
      </c>
      <c r="IU89">
        <v>16.027799999999999</v>
      </c>
      <c r="IV89">
        <v>8.0880199999999999E-5</v>
      </c>
      <c r="IW89" s="1">
        <v>1.9364760000000002E-2</v>
      </c>
      <c r="IX89">
        <v>0.87296969999999996</v>
      </c>
      <c r="IY89">
        <v>15.55762</v>
      </c>
      <c r="IZ89">
        <v>7.5298450000000001E-5</v>
      </c>
      <c r="JA89" s="1">
        <v>1.799864E-2</v>
      </c>
      <c r="JB89">
        <v>0.87372300000000003</v>
      </c>
      <c r="JC89">
        <v>15.59648</v>
      </c>
      <c r="JD89">
        <v>6.7742960000000002E-5</v>
      </c>
      <c r="JE89">
        <v>1.6177359999999998E-2</v>
      </c>
      <c r="JF89">
        <v>0.87449500000000002</v>
      </c>
      <c r="JG89">
        <v>16.446719999999999</v>
      </c>
      <c r="JH89">
        <v>5.886084E-5</v>
      </c>
      <c r="JI89">
        <v>1.403869E-2</v>
      </c>
      <c r="JJ89">
        <v>0.87514130000000001</v>
      </c>
      <c r="JK89">
        <v>17.145340000000001</v>
      </c>
      <c r="JL89">
        <v>5.0736770000000003E-5</v>
      </c>
      <c r="JM89">
        <v>1.2074140000000001E-2</v>
      </c>
      <c r="JN89">
        <v>0.87571619999999994</v>
      </c>
      <c r="JO89">
        <v>17.925280000000001</v>
      </c>
      <c r="JP89">
        <v>4.4635439999999999E-5</v>
      </c>
      <c r="JQ89">
        <v>1.0593150000000001E-2</v>
      </c>
      <c r="JR89">
        <v>0.87611689999999998</v>
      </c>
      <c r="JS89">
        <v>18.603259999999999</v>
      </c>
      <c r="JT89">
        <v>4.0500960000000001E-5</v>
      </c>
      <c r="JU89">
        <v>9.5885020000000005E-3</v>
      </c>
      <c r="JV89">
        <v>0.87635149999999995</v>
      </c>
      <c r="JW89">
        <v>18.635719999999999</v>
      </c>
      <c r="JX89">
        <v>3.7707679999999997E-5</v>
      </c>
      <c r="JY89">
        <v>8.911502E-3</v>
      </c>
      <c r="JZ89">
        <v>0.87643760000000004</v>
      </c>
      <c r="KA89">
        <v>18.42521</v>
      </c>
      <c r="KB89">
        <v>3.5948509999999997E-5</v>
      </c>
      <c r="KC89">
        <v>8.4814209999999994E-3</v>
      </c>
      <c r="KD89">
        <v>0.87642770000000003</v>
      </c>
      <c r="KE89">
        <v>18.334250000000001</v>
      </c>
      <c r="KF89">
        <v>3.5927199999999997E-5</v>
      </c>
      <c r="KG89">
        <v>8.4542739999999995E-3</v>
      </c>
      <c r="KH89">
        <v>0.87631579999999998</v>
      </c>
      <c r="KI89">
        <v>18.302060000000001</v>
      </c>
      <c r="KJ89">
        <v>3.8484210000000001E-5</v>
      </c>
      <c r="KK89">
        <v>9.0330819999999996E-3</v>
      </c>
      <c r="KL89">
        <v>0.87620019999999998</v>
      </c>
      <c r="KM89">
        <v>18.830480000000001</v>
      </c>
      <c r="KN89">
        <v>4.262365E-5</v>
      </c>
      <c r="KO89">
        <v>1.0002570000000001E-2</v>
      </c>
      <c r="KP89">
        <v>0.87597729999999996</v>
      </c>
      <c r="KQ89">
        <v>18.952010000000001</v>
      </c>
      <c r="KR89">
        <v>4.6270139999999999E-5</v>
      </c>
      <c r="KS89">
        <v>1.087307E-2</v>
      </c>
      <c r="KT89">
        <v>0.87580670000000005</v>
      </c>
      <c r="KU89">
        <v>18.892029999999998</v>
      </c>
      <c r="KV89">
        <v>4.8232980000000002E-5</v>
      </c>
      <c r="KW89">
        <v>1.135394E-2</v>
      </c>
      <c r="KX89">
        <v>0.8756621</v>
      </c>
      <c r="KY89">
        <v>18.420960000000001</v>
      </c>
      <c r="KZ89">
        <v>4.8559179999999999E-5</v>
      </c>
      <c r="LA89">
        <v>1.1445500000000001E-2</v>
      </c>
      <c r="LB89">
        <v>0.87553579999999998</v>
      </c>
      <c r="LC89">
        <v>17.61524</v>
      </c>
      <c r="LD89">
        <v>4.777903E-5</v>
      </c>
      <c r="LE89">
        <v>1.127336E-2</v>
      </c>
      <c r="LF89">
        <v>0.87542799999999998</v>
      </c>
      <c r="LG89">
        <v>16.747060000000001</v>
      </c>
      <c r="LH89">
        <v>4.6348499999999998E-5</v>
      </c>
      <c r="LI89">
        <v>1.0945140000000001E-2</v>
      </c>
      <c r="LJ89">
        <v>0.87538400000000005</v>
      </c>
      <c r="LK89">
        <v>16.030360000000002</v>
      </c>
      <c r="LL89">
        <v>4.4414679999999999E-5</v>
      </c>
      <c r="LM89">
        <v>1.049746E-2</v>
      </c>
      <c r="LN89">
        <v>0.87536000000000003</v>
      </c>
      <c r="LO89">
        <v>15.871409999999999</v>
      </c>
      <c r="LP89">
        <v>4.1996010000000003E-5</v>
      </c>
      <c r="LQ89">
        <v>9.9341199999999994E-3</v>
      </c>
      <c r="LR89">
        <v>0.87532569999999998</v>
      </c>
      <c r="LS89">
        <v>16.4925</v>
      </c>
      <c r="LT89">
        <v>3.9333219999999999E-5</v>
      </c>
      <c r="LU89">
        <v>9.3098769999999994E-3</v>
      </c>
      <c r="LV89">
        <v>0.87535529999999995</v>
      </c>
      <c r="LW89">
        <v>17.113350000000001</v>
      </c>
      <c r="LX89">
        <v>3.6833499999999999E-5</v>
      </c>
      <c r="LY89">
        <v>8.7213849999999999E-3</v>
      </c>
      <c r="LZ89">
        <v>0.87529020000000002</v>
      </c>
      <c r="MA89">
        <v>17.801600000000001</v>
      </c>
      <c r="MB89">
        <v>3.4714359999999998E-5</v>
      </c>
      <c r="MC89">
        <v>8.2209380000000006E-3</v>
      </c>
      <c r="MD89">
        <v>0.87522670000000002</v>
      </c>
      <c r="ME89">
        <v>18.348769999999998</v>
      </c>
      <c r="MF89">
        <v>3.2960039999999999E-5</v>
      </c>
      <c r="MG89">
        <v>7.8068510000000001E-3</v>
      </c>
      <c r="MH89">
        <v>0.87511170000000005</v>
      </c>
      <c r="MI89">
        <v>18.49728</v>
      </c>
      <c r="MJ89">
        <v>3.1475040000000002E-5</v>
      </c>
      <c r="MK89">
        <v>7.4568719999999998E-3</v>
      </c>
      <c r="ML89">
        <v>0.87494269999999996</v>
      </c>
      <c r="MM89">
        <v>18.334299999999999</v>
      </c>
      <c r="MN89">
        <v>3.0203610000000001E-5</v>
      </c>
      <c r="MO89">
        <v>7.1573820000000003E-3</v>
      </c>
      <c r="MP89">
        <v>0.87475720000000001</v>
      </c>
      <c r="MQ89">
        <v>18.42015</v>
      </c>
      <c r="MR89">
        <v>2.9215369999999999E-5</v>
      </c>
      <c r="MS89">
        <v>6.9236150000000002E-3</v>
      </c>
      <c r="MT89">
        <v>0.87454449999999995</v>
      </c>
      <c r="MU89">
        <v>18.516860000000001</v>
      </c>
      <c r="MV89">
        <v>2.8604990000000001E-5</v>
      </c>
      <c r="MW89">
        <v>6.7779019999999997E-3</v>
      </c>
      <c r="MX89">
        <v>0.87433570000000005</v>
      </c>
      <c r="MY89">
        <v>18.96434</v>
      </c>
      <c r="MZ89">
        <v>2.8238610000000002E-5</v>
      </c>
      <c r="NA89">
        <v>6.6921180000000004E-3</v>
      </c>
      <c r="NB89">
        <v>0.87411459999999996</v>
      </c>
      <c r="NC89">
        <v>19.410810000000001</v>
      </c>
      <c r="ND89">
        <v>2.7863730000000001E-5</v>
      </c>
      <c r="NE89">
        <v>6.6061419999999997E-3</v>
      </c>
      <c r="NF89">
        <v>0.87411459999999996</v>
      </c>
      <c r="NG89">
        <v>19.410810000000001</v>
      </c>
      <c r="NH89">
        <v>2.7863730000000001E-5</v>
      </c>
      <c r="NI89">
        <v>6.6061419999999997E-3</v>
      </c>
      <c r="NJ89">
        <v>0.87411459999999996</v>
      </c>
      <c r="NK89">
        <v>19.410810000000001</v>
      </c>
      <c r="NL89">
        <v>2.7863730000000001E-5</v>
      </c>
      <c r="NM89">
        <v>6.6061419999999997E-3</v>
      </c>
      <c r="NN89">
        <v>0.87411459999999996</v>
      </c>
      <c r="NO89">
        <v>19.410810000000001</v>
      </c>
      <c r="NP89">
        <v>2.7863730000000001E-5</v>
      </c>
      <c r="NQ89">
        <v>6.6061419999999997E-3</v>
      </c>
      <c r="NR89">
        <v>0.87411459999999996</v>
      </c>
      <c r="NS89">
        <v>19.410810000000001</v>
      </c>
      <c r="NT89">
        <v>2.7863730000000001E-5</v>
      </c>
      <c r="NU89">
        <v>6.6061419999999997E-3</v>
      </c>
      <c r="NV89">
        <v>0.87411459999999996</v>
      </c>
      <c r="NW89">
        <v>19.410810000000001</v>
      </c>
      <c r="NX89">
        <v>2.7863730000000001E-5</v>
      </c>
      <c r="NY89">
        <v>6.6061419999999997E-3</v>
      </c>
      <c r="NZ89">
        <v>0.87411459999999996</v>
      </c>
      <c r="OA89">
        <v>19.410810000000001</v>
      </c>
      <c r="OB89">
        <v>2.7863730000000001E-5</v>
      </c>
      <c r="OC89">
        <v>6.6061419999999997E-3</v>
      </c>
      <c r="OD89">
        <v>0.87411459999999996</v>
      </c>
      <c r="OE89">
        <v>19.410810000000001</v>
      </c>
      <c r="OF89">
        <v>2.7863730000000001E-5</v>
      </c>
      <c r="OG89">
        <v>6.6061419999999997E-3</v>
      </c>
      <c r="OH89">
        <v>0.87411459999999996</v>
      </c>
      <c r="OI89">
        <v>19.410810000000001</v>
      </c>
      <c r="OJ89">
        <v>2.7863730000000001E-5</v>
      </c>
      <c r="OK89">
        <v>6.6061419999999997E-3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1.102589</v>
      </c>
      <c r="G90">
        <v>16.275659999999998</v>
      </c>
      <c r="H90" s="1">
        <v>1.0205740000000001E-33</v>
      </c>
      <c r="I90" s="1">
        <v>2.6373970000000001E-31</v>
      </c>
      <c r="J90">
        <v>1.1068150000000001</v>
      </c>
      <c r="K90">
        <v>16.680119999999999</v>
      </c>
      <c r="L90" s="1">
        <v>5.2335960000000001E-19</v>
      </c>
      <c r="M90" s="1">
        <v>1.353835E-16</v>
      </c>
      <c r="N90">
        <v>1.1111839999999999</v>
      </c>
      <c r="O90">
        <v>16.816929999999999</v>
      </c>
      <c r="P90" s="1">
        <v>7.1488220000000005E-7</v>
      </c>
      <c r="Q90" s="1">
        <v>1.3657249999999999E-4</v>
      </c>
      <c r="R90">
        <v>1.115556</v>
      </c>
      <c r="S90">
        <v>17.14386</v>
      </c>
      <c r="T90" s="1">
        <v>0.54610740000000002</v>
      </c>
      <c r="U90">
        <v>111.2681</v>
      </c>
      <c r="V90">
        <v>1.1199749999999999</v>
      </c>
      <c r="W90">
        <v>17.58276</v>
      </c>
      <c r="X90">
        <v>38.049430000000001</v>
      </c>
      <c r="Y90">
        <v>8802.5939999999991</v>
      </c>
      <c r="Z90">
        <v>1.1245050000000001</v>
      </c>
      <c r="AA90">
        <v>17.707719999999998</v>
      </c>
      <c r="AB90">
        <v>137.8509</v>
      </c>
      <c r="AC90">
        <v>34626.370000000003</v>
      </c>
      <c r="AD90">
        <v>1.129097</v>
      </c>
      <c r="AE90">
        <v>17.70534</v>
      </c>
      <c r="AF90">
        <v>93.318179999999998</v>
      </c>
      <c r="AG90">
        <v>24790.45</v>
      </c>
      <c r="AH90">
        <v>1.133737</v>
      </c>
      <c r="AI90">
        <v>17.822620000000001</v>
      </c>
      <c r="AJ90">
        <v>22.526209999999999</v>
      </c>
      <c r="AK90">
        <v>6209.3760000000002</v>
      </c>
      <c r="AL90">
        <v>1.1384909999999999</v>
      </c>
      <c r="AM90">
        <v>17.848759999999999</v>
      </c>
      <c r="AN90">
        <v>2.955965</v>
      </c>
      <c r="AO90">
        <v>832.02340000000004</v>
      </c>
      <c r="AP90">
        <v>1.1394580000000001</v>
      </c>
      <c r="AQ90">
        <v>17.992930000000001</v>
      </c>
      <c r="AR90">
        <v>0.33043539999999999</v>
      </c>
      <c r="AS90">
        <v>92.296620000000004</v>
      </c>
      <c r="AT90">
        <v>1.1400269999999999</v>
      </c>
      <c r="AU90">
        <v>17.946770000000001</v>
      </c>
      <c r="AV90">
        <v>8.4291279999999996E-2</v>
      </c>
      <c r="AW90">
        <v>22.156880000000001</v>
      </c>
      <c r="AX90">
        <v>1.1403369999999999</v>
      </c>
      <c r="AY90">
        <v>17.833320000000001</v>
      </c>
      <c r="AZ90">
        <v>5.9544779999999999E-2</v>
      </c>
      <c r="BA90">
        <v>15.256550000000001</v>
      </c>
      <c r="BB90">
        <v>1.140361</v>
      </c>
      <c r="BC90">
        <v>17.82254</v>
      </c>
      <c r="BD90" s="1">
        <v>5.2513160000000003E-2</v>
      </c>
      <c r="BE90">
        <v>13.4269</v>
      </c>
      <c r="BF90">
        <v>1.139659</v>
      </c>
      <c r="BG90">
        <v>17.607980000000001</v>
      </c>
      <c r="BH90" s="1">
        <v>4.9160509999999998E-2</v>
      </c>
      <c r="BI90">
        <v>12.554589999999999</v>
      </c>
      <c r="BJ90">
        <v>1.1385449999999999</v>
      </c>
      <c r="BK90">
        <v>17.614660000000001</v>
      </c>
      <c r="BL90" s="1">
        <v>5.0328110000000002E-2</v>
      </c>
      <c r="BM90" s="1">
        <v>12.84506</v>
      </c>
      <c r="BN90">
        <v>1.1372990000000001</v>
      </c>
      <c r="BO90">
        <v>17.741199999999999</v>
      </c>
      <c r="BP90" s="1">
        <v>5.2359040000000003E-2</v>
      </c>
      <c r="BQ90" s="1">
        <v>13.41807</v>
      </c>
      <c r="BR90">
        <v>1.1363209999999999</v>
      </c>
      <c r="BS90">
        <v>17.775839999999999</v>
      </c>
      <c r="BT90" s="1">
        <v>5.1551100000000002E-2</v>
      </c>
      <c r="BU90" s="1">
        <v>13.28539</v>
      </c>
      <c r="BV90">
        <v>1.1353009999999999</v>
      </c>
      <c r="BW90">
        <v>17.582699999999999</v>
      </c>
      <c r="BX90" s="1">
        <v>4.813775E-2</v>
      </c>
      <c r="BY90" s="1">
        <v>12.46846</v>
      </c>
      <c r="BZ90">
        <v>1.134169</v>
      </c>
      <c r="CA90">
        <v>17.561250000000001</v>
      </c>
      <c r="CB90" s="1">
        <v>4.349567E-2</v>
      </c>
      <c r="CC90" s="1">
        <v>11.315469999999999</v>
      </c>
      <c r="CD90">
        <v>1.132873</v>
      </c>
      <c r="CE90">
        <v>17.21077</v>
      </c>
      <c r="CF90" s="1">
        <v>3.8668010000000003E-2</v>
      </c>
      <c r="CG90" s="1">
        <v>10.099170000000001</v>
      </c>
      <c r="CH90">
        <v>1.129094</v>
      </c>
      <c r="CI90">
        <v>16.878979999999999</v>
      </c>
      <c r="CJ90" s="1">
        <v>3.4264210000000003E-2</v>
      </c>
      <c r="CK90" s="1">
        <v>8.9891369999999995</v>
      </c>
      <c r="CL90">
        <v>1.124878</v>
      </c>
      <c r="CM90">
        <v>16.475210000000001</v>
      </c>
      <c r="CN90" s="1">
        <v>3.027879E-2</v>
      </c>
      <c r="CO90" s="1">
        <v>7.9813239999999999</v>
      </c>
      <c r="CP90">
        <v>1.1204719999999999</v>
      </c>
      <c r="CQ90">
        <v>16.327010000000001</v>
      </c>
      <c r="CR90" s="1">
        <v>2.6675609999999999E-2</v>
      </c>
      <c r="CS90" s="1">
        <v>7.0667460000000002</v>
      </c>
      <c r="CT90">
        <v>1.115802</v>
      </c>
      <c r="CU90">
        <v>16.201550000000001</v>
      </c>
      <c r="CV90" s="1">
        <v>2.3461160000000002E-2</v>
      </c>
      <c r="CW90" s="1">
        <v>6.2448300000000003</v>
      </c>
      <c r="CX90">
        <v>1.1114759999999999</v>
      </c>
      <c r="CY90">
        <v>16.05517</v>
      </c>
      <c r="CZ90" s="1">
        <v>2.064179E-2</v>
      </c>
      <c r="DA90" s="1">
        <v>5.5183479999999996</v>
      </c>
      <c r="DB90">
        <v>1.1069869999999999</v>
      </c>
      <c r="DC90">
        <v>16.03736</v>
      </c>
      <c r="DD90" s="1">
        <v>1.816481E-2</v>
      </c>
      <c r="DE90" s="1">
        <v>4.8763649999999998</v>
      </c>
      <c r="DF90">
        <v>1.1023229999999999</v>
      </c>
      <c r="DG90">
        <v>16.153649999999999</v>
      </c>
      <c r="DH90" s="1">
        <v>1.5960209999999999E-2</v>
      </c>
      <c r="DI90" s="1">
        <v>4.3030039999999996</v>
      </c>
      <c r="DJ90">
        <v>1.097235</v>
      </c>
      <c r="DK90">
        <v>16.00637</v>
      </c>
      <c r="DL90" s="1">
        <v>1.399684E-2</v>
      </c>
      <c r="DM90" s="1">
        <v>3.7908940000000002</v>
      </c>
      <c r="DN90">
        <v>1.0921259999999999</v>
      </c>
      <c r="DO90">
        <v>15.99633</v>
      </c>
      <c r="DP90" s="1">
        <v>1.229094E-2</v>
      </c>
      <c r="DQ90" s="1">
        <v>3.3421669999999999</v>
      </c>
      <c r="DR90">
        <v>1.086239</v>
      </c>
      <c r="DS90">
        <v>15.665279999999999</v>
      </c>
      <c r="DT90" s="1">
        <v>1.082895E-2</v>
      </c>
      <c r="DU90" s="1">
        <v>2.957487</v>
      </c>
      <c r="DV90">
        <v>1.080309</v>
      </c>
      <c r="DW90">
        <v>15.56878</v>
      </c>
      <c r="DX90" s="1">
        <v>9.5207439999999994E-3</v>
      </c>
      <c r="DY90" s="1">
        <v>2.6125579999999999</v>
      </c>
      <c r="DZ90">
        <v>1.0741080000000001</v>
      </c>
      <c r="EA90">
        <v>15.567640000000001</v>
      </c>
      <c r="EB90" s="1">
        <v>8.3334589999999997E-3</v>
      </c>
      <c r="EC90" s="1">
        <v>2.2977979999999998</v>
      </c>
      <c r="ED90">
        <v>1.068244</v>
      </c>
      <c r="EE90">
        <v>15.54805</v>
      </c>
      <c r="EF90" s="1">
        <v>7.2695729999999997E-3</v>
      </c>
      <c r="EG90" s="1">
        <v>2.013442</v>
      </c>
      <c r="EH90">
        <v>1.0621350000000001</v>
      </c>
      <c r="EI90">
        <v>16.11833</v>
      </c>
      <c r="EJ90" s="1">
        <v>6.3374169999999997E-3</v>
      </c>
      <c r="EK90" s="1">
        <v>1.763374</v>
      </c>
      <c r="EL90">
        <v>1.0559210000000001</v>
      </c>
      <c r="EM90">
        <v>16.39921</v>
      </c>
      <c r="EN90" s="1">
        <v>5.5239249999999998E-3</v>
      </c>
      <c r="EO90" s="1">
        <v>1.544376</v>
      </c>
      <c r="EP90">
        <v>1.0497289999999999</v>
      </c>
      <c r="EQ90">
        <v>16.581009999999999</v>
      </c>
      <c r="ER90" s="1">
        <v>4.8120799999999998E-3</v>
      </c>
      <c r="ES90" s="1">
        <v>1.3516030000000001</v>
      </c>
      <c r="ET90">
        <v>1.04498</v>
      </c>
      <c r="EU90">
        <v>16.92774</v>
      </c>
      <c r="EV90" s="1">
        <v>4.1924680000000004E-3</v>
      </c>
      <c r="EW90" s="1">
        <v>1.1810149999999999</v>
      </c>
      <c r="EX90">
        <v>1.0410470000000001</v>
      </c>
      <c r="EY90">
        <v>16.74924</v>
      </c>
      <c r="EZ90" s="1">
        <v>3.660155E-3</v>
      </c>
      <c r="FA90" s="1">
        <v>1.033396</v>
      </c>
      <c r="FB90">
        <v>1.0371630000000001</v>
      </c>
      <c r="FC90">
        <v>16.357410000000002</v>
      </c>
      <c r="FD90" s="1">
        <v>3.1873539999999999E-3</v>
      </c>
      <c r="FE90" s="1">
        <v>0.90218589999999999</v>
      </c>
      <c r="FF90">
        <v>1.0332049999999999</v>
      </c>
      <c r="FG90">
        <v>16.268439999999998</v>
      </c>
      <c r="FH90" s="1">
        <v>2.7288210000000002E-3</v>
      </c>
      <c r="FI90" s="1">
        <v>0.77491580000000004</v>
      </c>
      <c r="FJ90">
        <v>1.0294369999999999</v>
      </c>
      <c r="FK90">
        <v>16.34403</v>
      </c>
      <c r="FL90" s="1">
        <v>2.2692620000000002E-3</v>
      </c>
      <c r="FM90" s="1">
        <v>0.64649089999999998</v>
      </c>
      <c r="FN90">
        <v>1.0257270000000001</v>
      </c>
      <c r="FO90">
        <v>17.07377</v>
      </c>
      <c r="FP90" s="1">
        <v>1.849154E-3</v>
      </c>
      <c r="FQ90" s="1">
        <v>0.52804329999999999</v>
      </c>
      <c r="FR90">
        <v>1.0224150000000001</v>
      </c>
      <c r="FS90">
        <v>17.493230000000001</v>
      </c>
      <c r="FT90" s="1">
        <v>1.5123580000000001E-3</v>
      </c>
      <c r="FU90" s="1">
        <v>0.43216100000000002</v>
      </c>
      <c r="FV90">
        <v>1.01912</v>
      </c>
      <c r="FW90">
        <v>17.88316</v>
      </c>
      <c r="FX90" s="1">
        <v>1.2580810000000001E-3</v>
      </c>
      <c r="FY90" s="1">
        <v>0.35944320000000002</v>
      </c>
      <c r="FZ90">
        <v>1.016157</v>
      </c>
      <c r="GA90">
        <v>18.180859999999999</v>
      </c>
      <c r="GB90" s="1">
        <v>1.0693160000000001E-3</v>
      </c>
      <c r="GC90" s="1">
        <v>0.30530600000000002</v>
      </c>
      <c r="GD90">
        <v>1.0138020000000001</v>
      </c>
      <c r="GE90">
        <v>17.839210000000001</v>
      </c>
      <c r="GF90" s="1">
        <v>9.2815319999999999E-4</v>
      </c>
      <c r="GG90" s="1">
        <v>0.26459389999999999</v>
      </c>
      <c r="GH90">
        <v>1.0119720000000001</v>
      </c>
      <c r="GI90">
        <v>17.403839999999999</v>
      </c>
      <c r="GJ90" s="1">
        <v>8.1777290000000001E-4</v>
      </c>
      <c r="GK90" s="1">
        <v>0.2327823</v>
      </c>
      <c r="GL90">
        <v>1.0105740000000001</v>
      </c>
      <c r="GM90">
        <v>17.13457</v>
      </c>
      <c r="GN90" s="1">
        <v>7.1440209999999997E-4</v>
      </c>
      <c r="GO90" s="1">
        <v>0.2033285</v>
      </c>
      <c r="GP90">
        <v>1.0094799999999999</v>
      </c>
      <c r="GQ90">
        <v>17.07816</v>
      </c>
      <c r="GR90" s="1">
        <v>5.9588420000000004E-4</v>
      </c>
      <c r="GS90" s="1">
        <v>0.1698327</v>
      </c>
      <c r="GT90">
        <v>1.0086170000000001</v>
      </c>
      <c r="GU90">
        <v>17.847909999999999</v>
      </c>
      <c r="GV90" s="1">
        <v>4.6884440000000003E-4</v>
      </c>
      <c r="GW90" s="1">
        <v>0.1337081</v>
      </c>
      <c r="GX90">
        <v>1.0078689999999999</v>
      </c>
      <c r="GY90">
        <v>18.344080000000002</v>
      </c>
      <c r="GZ90" s="1">
        <v>3.574599E-4</v>
      </c>
      <c r="HA90" s="1">
        <v>0.1017868</v>
      </c>
      <c r="HB90">
        <v>1.0073049999999999</v>
      </c>
      <c r="HC90">
        <v>18.76651</v>
      </c>
      <c r="HD90" s="1">
        <v>2.7609420000000002E-4</v>
      </c>
      <c r="HE90" s="1">
        <v>7.8291819999999998E-2</v>
      </c>
      <c r="HF90">
        <v>1.006842</v>
      </c>
      <c r="HG90">
        <v>18.902000000000001</v>
      </c>
      <c r="HH90" s="1">
        <v>2.2298350000000001E-4</v>
      </c>
      <c r="HI90" s="1">
        <v>6.2881989999999999E-2</v>
      </c>
      <c r="HJ90">
        <v>1.006513</v>
      </c>
      <c r="HK90">
        <v>18.35988</v>
      </c>
      <c r="HL90" s="1">
        <v>1.8962159999999999E-4</v>
      </c>
      <c r="HM90" s="1">
        <v>5.317098E-2</v>
      </c>
      <c r="HN90">
        <v>1.0063200000000001</v>
      </c>
      <c r="HO90">
        <v>17.598659999999999</v>
      </c>
      <c r="HP90" s="1">
        <v>1.6787280000000001E-4</v>
      </c>
      <c r="HQ90" s="1">
        <v>4.6848790000000001E-2</v>
      </c>
      <c r="HR90">
        <v>1.0062089999999999</v>
      </c>
      <c r="HS90">
        <v>17.10417</v>
      </c>
      <c r="HT90" s="1">
        <v>1.5170719999999999E-4</v>
      </c>
      <c r="HU90" s="1">
        <v>4.2176159999999997E-2</v>
      </c>
      <c r="HV90">
        <v>1.0061279999999999</v>
      </c>
      <c r="HW90">
        <v>16.904</v>
      </c>
      <c r="HX90" s="1">
        <v>1.369574E-4</v>
      </c>
      <c r="HY90" s="1">
        <v>3.7966489999999999E-2</v>
      </c>
      <c r="HZ90">
        <v>1.006086</v>
      </c>
      <c r="IA90">
        <v>17.390910000000002</v>
      </c>
      <c r="IB90" s="1">
        <v>1.2264099999999999E-4</v>
      </c>
      <c r="IC90" s="1">
        <v>3.3903500000000003E-2</v>
      </c>
      <c r="ID90">
        <v>1.0060990000000001</v>
      </c>
      <c r="IE90">
        <v>17.162939999999999</v>
      </c>
      <c r="IF90">
        <v>1.099769E-4</v>
      </c>
      <c r="IG90" s="1">
        <v>3.0301789999999999E-2</v>
      </c>
      <c r="IH90">
        <v>1.0062009999999999</v>
      </c>
      <c r="II90">
        <v>17.664470000000001</v>
      </c>
      <c r="IJ90">
        <v>9.9880699999999994E-5</v>
      </c>
      <c r="IK90" s="1">
        <v>2.7421569999999999E-2</v>
      </c>
      <c r="IL90">
        <v>1.0065010000000001</v>
      </c>
      <c r="IM90">
        <v>17.539190000000001</v>
      </c>
      <c r="IN90">
        <v>9.2225910000000001E-5</v>
      </c>
      <c r="IO90" s="1">
        <v>2.5225959999999999E-2</v>
      </c>
      <c r="IP90">
        <v>1.0069900000000001</v>
      </c>
      <c r="IQ90">
        <v>16.82254</v>
      </c>
      <c r="IR90">
        <v>8.6302669999999994E-5</v>
      </c>
      <c r="IS90" s="1">
        <v>2.352535E-2</v>
      </c>
      <c r="IT90">
        <v>1.0076050000000001</v>
      </c>
      <c r="IU90">
        <v>16.061399999999999</v>
      </c>
      <c r="IV90">
        <v>8.1285289999999998E-5</v>
      </c>
      <c r="IW90" s="1">
        <v>2.2096609999999999E-2</v>
      </c>
      <c r="IX90">
        <v>1.0083420000000001</v>
      </c>
      <c r="IY90">
        <v>15.561260000000001</v>
      </c>
      <c r="IZ90">
        <v>7.5806699999999994E-5</v>
      </c>
      <c r="JA90" s="1">
        <v>2.05778E-2</v>
      </c>
      <c r="JB90">
        <v>1.0091330000000001</v>
      </c>
      <c r="JC90">
        <v>15.592750000000001</v>
      </c>
      <c r="JD90">
        <v>6.8413539999999994E-5</v>
      </c>
      <c r="JE90">
        <v>1.8566139999999998E-2</v>
      </c>
      <c r="JF90">
        <v>1.0099720000000001</v>
      </c>
      <c r="JG90">
        <v>16.510159999999999</v>
      </c>
      <c r="JH90">
        <v>5.9566279999999998E-5</v>
      </c>
      <c r="JI90">
        <v>1.6154479999999999E-2</v>
      </c>
      <c r="JJ90">
        <v>1.010802</v>
      </c>
      <c r="JK90">
        <v>17.237179999999999</v>
      </c>
      <c r="JL90">
        <v>5.1319770000000001E-5</v>
      </c>
      <c r="JM90">
        <v>1.3886290000000001E-2</v>
      </c>
      <c r="JN90">
        <v>1.0115320000000001</v>
      </c>
      <c r="JO90">
        <v>18.00958</v>
      </c>
      <c r="JP90">
        <v>4.5046709999999998E-5</v>
      </c>
      <c r="JQ90">
        <v>1.2148900000000001E-2</v>
      </c>
      <c r="JR90">
        <v>1.011984</v>
      </c>
      <c r="JS90">
        <v>18.675719999999998</v>
      </c>
      <c r="JT90">
        <v>4.0775310000000003E-5</v>
      </c>
      <c r="JU90">
        <v>1.096246E-2</v>
      </c>
      <c r="JV90">
        <v>1.012283</v>
      </c>
      <c r="JW90">
        <v>18.66854</v>
      </c>
      <c r="JX90">
        <v>3.7894639999999997E-5</v>
      </c>
      <c r="JY90">
        <v>1.0164909999999999E-2</v>
      </c>
      <c r="JZ90">
        <v>1.012367</v>
      </c>
      <c r="KA90">
        <v>18.41103</v>
      </c>
      <c r="KB90">
        <v>3.6044880000000003E-5</v>
      </c>
      <c r="KC90">
        <v>9.6481810000000005E-3</v>
      </c>
      <c r="KD90">
        <v>1.0122519999999999</v>
      </c>
      <c r="KE90">
        <v>18.319680000000002</v>
      </c>
      <c r="KF90">
        <v>3.5847920000000001E-5</v>
      </c>
      <c r="KG90">
        <v>9.5609719999999992E-3</v>
      </c>
      <c r="KH90">
        <v>1.0120750000000001</v>
      </c>
      <c r="KI90">
        <v>18.290500000000002</v>
      </c>
      <c r="KJ90">
        <v>3.8207870000000002E-5</v>
      </c>
      <c r="KK90">
        <v>1.015136E-2</v>
      </c>
      <c r="KL90">
        <v>1.0118910000000001</v>
      </c>
      <c r="KM90">
        <v>18.86497</v>
      </c>
      <c r="KN90">
        <v>4.2292680000000001E-5</v>
      </c>
      <c r="KO90">
        <v>1.122956E-2</v>
      </c>
      <c r="KP90">
        <v>1.011636</v>
      </c>
      <c r="KQ90">
        <v>19.02608</v>
      </c>
      <c r="KR90">
        <v>4.60339E-5</v>
      </c>
      <c r="KS90">
        <v>1.224591E-2</v>
      </c>
      <c r="KT90">
        <v>1.0113810000000001</v>
      </c>
      <c r="KU90">
        <v>18.958909999999999</v>
      </c>
      <c r="KV90">
        <v>4.8138469999999998E-5</v>
      </c>
      <c r="KW90">
        <v>1.283866E-2</v>
      </c>
      <c r="KX90">
        <v>1.011199</v>
      </c>
      <c r="KY90">
        <v>18.516590000000001</v>
      </c>
      <c r="KZ90">
        <v>4.8576209999999998E-5</v>
      </c>
      <c r="LA90">
        <v>1.298083E-2</v>
      </c>
      <c r="LB90">
        <v>1.0110440000000001</v>
      </c>
      <c r="LC90">
        <v>17.69576</v>
      </c>
      <c r="LD90">
        <v>4.7864210000000002E-5</v>
      </c>
      <c r="LE90">
        <v>1.2809030000000001E-2</v>
      </c>
      <c r="LF90">
        <v>1.010937</v>
      </c>
      <c r="LG90">
        <v>16.81166</v>
      </c>
      <c r="LH90">
        <v>4.6475250000000002E-5</v>
      </c>
      <c r="LI90">
        <v>1.2450910000000001E-2</v>
      </c>
      <c r="LJ90">
        <v>1.010937</v>
      </c>
      <c r="LK90">
        <v>16.067430000000002</v>
      </c>
      <c r="LL90">
        <v>4.45817E-5</v>
      </c>
      <c r="LM90">
        <v>1.195685E-2</v>
      </c>
      <c r="LN90">
        <v>1.010866</v>
      </c>
      <c r="LO90">
        <v>15.887560000000001</v>
      </c>
      <c r="LP90">
        <v>4.2196790000000002E-5</v>
      </c>
      <c r="LQ90">
        <v>1.132968E-2</v>
      </c>
      <c r="LR90">
        <v>1.0109030000000001</v>
      </c>
      <c r="LS90">
        <v>16.55228</v>
      </c>
      <c r="LT90">
        <v>3.953955E-5</v>
      </c>
      <c r="LU90">
        <v>1.062429E-2</v>
      </c>
      <c r="LV90">
        <v>1.0108200000000001</v>
      </c>
      <c r="LW90">
        <v>17.20008</v>
      </c>
      <c r="LX90">
        <v>3.7016240000000003E-5</v>
      </c>
      <c r="LY90">
        <v>9.9497660000000005E-3</v>
      </c>
      <c r="LZ90">
        <v>1.010786</v>
      </c>
      <c r="MA90">
        <v>17.902660000000001</v>
      </c>
      <c r="MB90">
        <v>3.4865910000000002E-5</v>
      </c>
      <c r="MC90">
        <v>9.3720999999999995E-3</v>
      </c>
      <c r="MD90">
        <v>1.0106900000000001</v>
      </c>
      <c r="ME90">
        <v>18.433409999999999</v>
      </c>
      <c r="MF90">
        <v>3.3086039999999997E-5</v>
      </c>
      <c r="MG90">
        <v>8.8939910000000004E-3</v>
      </c>
      <c r="MH90">
        <v>1.0105580000000001</v>
      </c>
      <c r="MI90">
        <v>18.543430000000001</v>
      </c>
      <c r="MJ90">
        <v>3.1583279999999998E-5</v>
      </c>
      <c r="MK90">
        <v>8.4914369999999992E-3</v>
      </c>
      <c r="ML90">
        <v>1.010338</v>
      </c>
      <c r="MM90">
        <v>18.310790000000001</v>
      </c>
      <c r="MN90">
        <v>3.029446E-5</v>
      </c>
      <c r="MO90">
        <v>8.1464109999999992E-3</v>
      </c>
      <c r="MP90">
        <v>1.0100720000000001</v>
      </c>
      <c r="MQ90">
        <v>18.391069999999999</v>
      </c>
      <c r="MR90">
        <v>2.9279430000000002E-5</v>
      </c>
      <c r="MS90">
        <v>7.8727539999999992E-3</v>
      </c>
      <c r="MT90">
        <v>1.009863</v>
      </c>
      <c r="MU90">
        <v>18.50027</v>
      </c>
      <c r="MV90">
        <v>2.8641080000000001E-5</v>
      </c>
      <c r="MW90">
        <v>7.6985070000000003E-3</v>
      </c>
      <c r="MX90">
        <v>1.0095879999999999</v>
      </c>
      <c r="MY90">
        <v>18.991019999999999</v>
      </c>
      <c r="MZ90">
        <v>2.8264220000000001E-5</v>
      </c>
      <c r="NA90">
        <v>7.5975610000000001E-3</v>
      </c>
      <c r="NB90">
        <v>1.009247</v>
      </c>
      <c r="NC90">
        <v>19.483899999999998</v>
      </c>
      <c r="ND90">
        <v>2.7897319999999999E-5</v>
      </c>
      <c r="NE90">
        <v>7.5027369999999998E-3</v>
      </c>
      <c r="NF90">
        <v>1.009247</v>
      </c>
      <c r="NG90">
        <v>19.483899999999998</v>
      </c>
      <c r="NH90">
        <v>2.7897319999999999E-5</v>
      </c>
      <c r="NI90">
        <v>7.5027369999999998E-3</v>
      </c>
      <c r="NJ90">
        <v>1.009247</v>
      </c>
      <c r="NK90">
        <v>19.483899999999998</v>
      </c>
      <c r="NL90">
        <v>2.7897319999999999E-5</v>
      </c>
      <c r="NM90">
        <v>7.5027369999999998E-3</v>
      </c>
      <c r="NN90">
        <v>1.009247</v>
      </c>
      <c r="NO90">
        <v>19.483899999999998</v>
      </c>
      <c r="NP90">
        <v>2.7897319999999999E-5</v>
      </c>
      <c r="NQ90">
        <v>7.5027369999999998E-3</v>
      </c>
      <c r="NR90">
        <v>1.009247</v>
      </c>
      <c r="NS90">
        <v>19.483899999999998</v>
      </c>
      <c r="NT90">
        <v>2.7897319999999999E-5</v>
      </c>
      <c r="NU90">
        <v>7.5027369999999998E-3</v>
      </c>
      <c r="NV90">
        <v>1.009247</v>
      </c>
      <c r="NW90">
        <v>19.483899999999998</v>
      </c>
      <c r="NX90">
        <v>2.7897319999999999E-5</v>
      </c>
      <c r="NY90">
        <v>7.5027369999999998E-3</v>
      </c>
      <c r="NZ90">
        <v>1.009247</v>
      </c>
      <c r="OA90">
        <v>19.483899999999998</v>
      </c>
      <c r="OB90">
        <v>2.7897319999999999E-5</v>
      </c>
      <c r="OC90">
        <v>7.5027369999999998E-3</v>
      </c>
      <c r="OD90">
        <v>1.009247</v>
      </c>
      <c r="OE90">
        <v>19.483899999999998</v>
      </c>
      <c r="OF90">
        <v>2.7897319999999999E-5</v>
      </c>
      <c r="OG90">
        <v>7.5027369999999998E-3</v>
      </c>
      <c r="OH90">
        <v>1.009247</v>
      </c>
      <c r="OI90">
        <v>19.483899999999998</v>
      </c>
      <c r="OJ90">
        <v>2.7897319999999999E-5</v>
      </c>
      <c r="OK90">
        <v>7.5027369999999998E-3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0.89272779999999996</v>
      </c>
      <c r="G91">
        <v>16.272400000000001</v>
      </c>
      <c r="H91" s="1">
        <v>1.3625630000000001E-34</v>
      </c>
      <c r="I91" s="1">
        <v>3.9259369999999999E-32</v>
      </c>
      <c r="J91">
        <v>0.89165000000000005</v>
      </c>
      <c r="K91">
        <v>16.715229999999998</v>
      </c>
      <c r="L91" s="1">
        <v>9.5242039999999996E-20</v>
      </c>
      <c r="M91" s="1">
        <v>2.7527769999999998E-17</v>
      </c>
      <c r="N91">
        <v>0.89062819999999998</v>
      </c>
      <c r="O91">
        <v>16.857489999999999</v>
      </c>
      <c r="P91" s="1">
        <v>1.050413E-7</v>
      </c>
      <c r="Q91" s="1">
        <v>3.0305479999999998E-5</v>
      </c>
      <c r="R91">
        <v>0.88952589999999998</v>
      </c>
      <c r="S91">
        <v>17.168839999999999</v>
      </c>
      <c r="T91" s="1">
        <v>0.33735510000000002</v>
      </c>
      <c r="U91">
        <v>76.908429999999996</v>
      </c>
      <c r="V91">
        <v>0.88843490000000003</v>
      </c>
      <c r="W91">
        <v>17.603079999999999</v>
      </c>
      <c r="X91">
        <v>31.1814</v>
      </c>
      <c r="Y91">
        <v>8072.7979999999998</v>
      </c>
      <c r="Z91">
        <v>0.88730850000000006</v>
      </c>
      <c r="AA91">
        <v>17.716750000000001</v>
      </c>
      <c r="AB91">
        <v>133.2706</v>
      </c>
      <c r="AC91">
        <v>37547.279999999999</v>
      </c>
      <c r="AD91">
        <v>0.88615770000000005</v>
      </c>
      <c r="AE91">
        <v>17.677859999999999</v>
      </c>
      <c r="AF91">
        <v>100.6926</v>
      </c>
      <c r="AG91">
        <v>30076.14</v>
      </c>
      <c r="AH91">
        <v>0.88503799999999999</v>
      </c>
      <c r="AI91">
        <v>17.804870000000001</v>
      </c>
      <c r="AJ91">
        <v>26.144279999999998</v>
      </c>
      <c r="AK91">
        <v>8124.616</v>
      </c>
      <c r="AL91">
        <v>0.88387249999999995</v>
      </c>
      <c r="AM91">
        <v>17.847860000000001</v>
      </c>
      <c r="AN91">
        <v>3.577915</v>
      </c>
      <c r="AO91">
        <v>1139.03</v>
      </c>
      <c r="AP91">
        <v>0.88274229999999998</v>
      </c>
      <c r="AQ91">
        <v>18.049800000000001</v>
      </c>
      <c r="AR91">
        <v>0.39497179999999998</v>
      </c>
      <c r="AS91">
        <v>125.42319999999999</v>
      </c>
      <c r="AT91">
        <v>0.88143340000000003</v>
      </c>
      <c r="AU91">
        <v>18.00825</v>
      </c>
      <c r="AV91">
        <v>8.9982320000000005E-2</v>
      </c>
      <c r="AW91">
        <v>27.00591</v>
      </c>
      <c r="AX91">
        <v>0.8796252</v>
      </c>
      <c r="AY91">
        <v>17.892510000000001</v>
      </c>
      <c r="AZ91">
        <v>6.0422480000000001E-2</v>
      </c>
      <c r="BA91">
        <v>17.629729999999999</v>
      </c>
      <c r="BB91">
        <v>0.87702829999999998</v>
      </c>
      <c r="BC91">
        <v>17.87377</v>
      </c>
      <c r="BD91" s="1">
        <v>5.295536E-2</v>
      </c>
      <c r="BE91">
        <v>15.429169999999999</v>
      </c>
      <c r="BF91">
        <v>0.87314979999999998</v>
      </c>
      <c r="BG91">
        <v>17.624860000000002</v>
      </c>
      <c r="BH91" s="1">
        <v>4.9254680000000002E-2</v>
      </c>
      <c r="BI91">
        <v>14.359</v>
      </c>
      <c r="BJ91">
        <v>0.86872459999999996</v>
      </c>
      <c r="BK91">
        <v>17.594850000000001</v>
      </c>
      <c r="BL91" s="1">
        <v>5.0108720000000002E-2</v>
      </c>
      <c r="BM91" s="1">
        <v>14.620240000000001</v>
      </c>
      <c r="BN91">
        <v>0.86404159999999997</v>
      </c>
      <c r="BO91">
        <v>17.721450000000001</v>
      </c>
      <c r="BP91" s="1">
        <v>5.2253939999999999E-2</v>
      </c>
      <c r="BQ91">
        <v>15.3292</v>
      </c>
      <c r="BR91">
        <v>0.85925039999999997</v>
      </c>
      <c r="BS91">
        <v>17.780809999999999</v>
      </c>
      <c r="BT91" s="1">
        <v>5.1713710000000003E-2</v>
      </c>
      <c r="BU91" s="1">
        <v>15.282870000000001</v>
      </c>
      <c r="BV91">
        <v>0.85417860000000001</v>
      </c>
      <c r="BW91">
        <v>17.616330000000001</v>
      </c>
      <c r="BX91" s="1">
        <v>4.846922E-2</v>
      </c>
      <c r="BY91" s="1">
        <v>14.42483</v>
      </c>
      <c r="BZ91">
        <v>0.84888160000000001</v>
      </c>
      <c r="CA91">
        <v>17.62518</v>
      </c>
      <c r="CB91" s="1">
        <v>4.3891289999999999E-2</v>
      </c>
      <c r="CC91" s="1">
        <v>13.14644</v>
      </c>
      <c r="CD91">
        <v>0.8433697</v>
      </c>
      <c r="CE91">
        <v>17.263390000000001</v>
      </c>
      <c r="CF91" s="1">
        <v>3.9052120000000003E-2</v>
      </c>
      <c r="CG91" s="1">
        <v>11.76825</v>
      </c>
      <c r="CH91">
        <v>0.83800889999999995</v>
      </c>
      <c r="CI91">
        <v>16.937439999999999</v>
      </c>
      <c r="CJ91" s="1">
        <v>3.460908E-2</v>
      </c>
      <c r="CK91" s="1">
        <v>10.488759999999999</v>
      </c>
      <c r="CL91">
        <v>0.83255860000000004</v>
      </c>
      <c r="CM91">
        <v>16.487030000000001</v>
      </c>
      <c r="CN91" s="1">
        <v>3.0592620000000001E-2</v>
      </c>
      <c r="CO91" s="1">
        <v>9.3251299999999997</v>
      </c>
      <c r="CP91">
        <v>0.82696570000000003</v>
      </c>
      <c r="CQ91">
        <v>16.332930000000001</v>
      </c>
      <c r="CR91" s="1">
        <v>2.6966239999999999E-2</v>
      </c>
      <c r="CS91" s="1">
        <v>8.2692379999999996</v>
      </c>
      <c r="CT91">
        <v>0.82118570000000002</v>
      </c>
      <c r="CU91">
        <v>16.1951</v>
      </c>
      <c r="CV91" s="1">
        <v>2.371471E-2</v>
      </c>
      <c r="CW91" s="1">
        <v>7.3144030000000004</v>
      </c>
      <c r="CX91">
        <v>0.81563940000000001</v>
      </c>
      <c r="CY91">
        <v>16.050799999999999</v>
      </c>
      <c r="CZ91" s="1">
        <v>2.086764E-2</v>
      </c>
      <c r="DA91" s="1">
        <v>6.4707990000000004</v>
      </c>
      <c r="DB91">
        <v>0.80988959999999999</v>
      </c>
      <c r="DC91">
        <v>16.039149999999999</v>
      </c>
      <c r="DD91" s="1">
        <v>1.836552E-2</v>
      </c>
      <c r="DE91" s="1">
        <v>5.7245109999999997</v>
      </c>
      <c r="DF91">
        <v>0.80402700000000005</v>
      </c>
      <c r="DG91">
        <v>16.18629</v>
      </c>
      <c r="DH91" s="1">
        <v>1.6140479999999999E-2</v>
      </c>
      <c r="DI91" s="1">
        <v>5.0580109999999996</v>
      </c>
      <c r="DJ91">
        <v>0.79785720000000004</v>
      </c>
      <c r="DK91">
        <v>16.053899999999999</v>
      </c>
      <c r="DL91" s="1">
        <v>1.415773E-2</v>
      </c>
      <c r="DM91" s="1">
        <v>4.4617259999999996</v>
      </c>
      <c r="DN91">
        <v>0.79208500000000004</v>
      </c>
      <c r="DO91">
        <v>16.046500000000002</v>
      </c>
      <c r="DP91" s="1">
        <v>1.242907E-2</v>
      </c>
      <c r="DQ91" s="1">
        <v>3.937055</v>
      </c>
      <c r="DR91">
        <v>0.78617919999999997</v>
      </c>
      <c r="DS91">
        <v>15.680400000000001</v>
      </c>
      <c r="DT91" s="1">
        <v>1.0950069999999999E-2</v>
      </c>
      <c r="DU91" s="1">
        <v>3.486726</v>
      </c>
      <c r="DV91">
        <v>0.78023480000000001</v>
      </c>
      <c r="DW91">
        <v>15.550990000000001</v>
      </c>
      <c r="DX91" s="1">
        <v>9.6317629999999998E-3</v>
      </c>
      <c r="DY91" s="1">
        <v>3.0841530000000001</v>
      </c>
      <c r="DZ91">
        <v>0.77417340000000001</v>
      </c>
      <c r="EA91">
        <v>15.555709999999999</v>
      </c>
      <c r="EB91" s="1">
        <v>8.4346760000000003E-3</v>
      </c>
      <c r="EC91" s="1">
        <v>2.7160790000000001</v>
      </c>
      <c r="ED91">
        <v>0.76835169999999997</v>
      </c>
      <c r="EE91">
        <v>15.535780000000001</v>
      </c>
      <c r="EF91" s="1">
        <v>7.360353E-3</v>
      </c>
      <c r="EG91" s="1">
        <v>2.382654</v>
      </c>
      <c r="EH91">
        <v>0.76231990000000005</v>
      </c>
      <c r="EI91">
        <v>16.12021</v>
      </c>
      <c r="EJ91" s="1">
        <v>6.4169969999999998E-3</v>
      </c>
      <c r="EK91" s="1">
        <v>2.08853</v>
      </c>
      <c r="EL91">
        <v>0.7562487</v>
      </c>
      <c r="EM91">
        <v>16.432359999999999</v>
      </c>
      <c r="EN91" s="1">
        <v>5.5941769999999997E-3</v>
      </c>
      <c r="EO91" s="1">
        <v>1.830929</v>
      </c>
      <c r="EP91">
        <v>0.75037900000000002</v>
      </c>
      <c r="EQ91">
        <v>16.60604</v>
      </c>
      <c r="ER91" s="1">
        <v>4.8744540000000003E-3</v>
      </c>
      <c r="ES91" s="1">
        <v>1.603909</v>
      </c>
      <c r="ET91">
        <v>0.74592060000000004</v>
      </c>
      <c r="EU91">
        <v>16.970130000000001</v>
      </c>
      <c r="EV91" s="1">
        <v>4.2472630000000003E-3</v>
      </c>
      <c r="EW91" s="1">
        <v>1.4031469999999999</v>
      </c>
      <c r="EX91">
        <v>0.74179450000000002</v>
      </c>
      <c r="EY91">
        <v>16.795200000000001</v>
      </c>
      <c r="EZ91" s="1">
        <v>3.707704E-3</v>
      </c>
      <c r="FA91" s="1">
        <v>1.229158</v>
      </c>
      <c r="FB91">
        <v>0.73787840000000005</v>
      </c>
      <c r="FC91">
        <v>16.345220000000001</v>
      </c>
      <c r="FD91" s="1">
        <v>3.2314069999999999E-3</v>
      </c>
      <c r="FE91" s="1">
        <v>1.0750550000000001</v>
      </c>
      <c r="FF91">
        <v>0.73405189999999998</v>
      </c>
      <c r="FG91">
        <v>16.244219999999999</v>
      </c>
      <c r="FH91" s="1">
        <v>2.7736169999999999E-3</v>
      </c>
      <c r="FI91" s="1">
        <v>0.9264926</v>
      </c>
      <c r="FJ91">
        <v>0.73048939999999996</v>
      </c>
      <c r="FK91">
        <v>16.317350000000001</v>
      </c>
      <c r="FL91" s="1">
        <v>2.313711E-3</v>
      </c>
      <c r="FM91" s="1">
        <v>0.77595170000000002</v>
      </c>
      <c r="FN91">
        <v>0.726823</v>
      </c>
      <c r="FO91">
        <v>17.104009999999999</v>
      </c>
      <c r="FP91" s="1">
        <v>1.8876679999999999E-3</v>
      </c>
      <c r="FQ91" s="1">
        <v>0.6352274</v>
      </c>
      <c r="FR91">
        <v>0.72363789999999995</v>
      </c>
      <c r="FS91">
        <v>17.567640000000001</v>
      </c>
      <c r="FT91" s="1">
        <v>1.5423559999999999E-3</v>
      </c>
      <c r="FU91" s="1">
        <v>0.51986030000000005</v>
      </c>
      <c r="FV91">
        <v>0.72058739999999999</v>
      </c>
      <c r="FW91">
        <v>17.96003</v>
      </c>
      <c r="FX91" s="1">
        <v>1.280558E-3</v>
      </c>
      <c r="FY91" s="1">
        <v>0.4319035</v>
      </c>
      <c r="FZ91">
        <v>0.71789309999999995</v>
      </c>
      <c r="GA91">
        <v>18.252210000000002</v>
      </c>
      <c r="GB91" s="1">
        <v>1.086149E-3</v>
      </c>
      <c r="GC91" s="1">
        <v>0.36634250000000002</v>
      </c>
      <c r="GD91">
        <v>0.71572749999999996</v>
      </c>
      <c r="GE91">
        <v>17.885909999999999</v>
      </c>
      <c r="GF91" s="1">
        <v>9.4099310000000003E-4</v>
      </c>
      <c r="GG91" s="1">
        <v>0.31711299999999998</v>
      </c>
      <c r="GH91">
        <v>0.71412260000000005</v>
      </c>
      <c r="GI91">
        <v>17.398050000000001</v>
      </c>
      <c r="GJ91" s="1">
        <v>8.2838159999999998E-4</v>
      </c>
      <c r="GK91" s="1">
        <v>0.27893010000000001</v>
      </c>
      <c r="GL91">
        <v>0.71291260000000001</v>
      </c>
      <c r="GM91">
        <v>17.12875</v>
      </c>
      <c r="GN91" s="1">
        <v>7.2556610000000001E-4</v>
      </c>
      <c r="GO91" s="1">
        <v>0.24433530000000001</v>
      </c>
      <c r="GP91">
        <v>0.71197630000000001</v>
      </c>
      <c r="GQ91">
        <v>17.063179999999999</v>
      </c>
      <c r="GR91" s="1">
        <v>6.0891760000000004E-4</v>
      </c>
      <c r="GS91" s="1">
        <v>0.2053614</v>
      </c>
      <c r="GT91">
        <v>0.71123060000000005</v>
      </c>
      <c r="GU91">
        <v>17.886199999999999</v>
      </c>
      <c r="GV91" s="1">
        <v>4.818124E-4</v>
      </c>
      <c r="GW91" s="1">
        <v>0.16264100000000001</v>
      </c>
      <c r="GX91">
        <v>0.71068480000000001</v>
      </c>
      <c r="GY91">
        <v>18.418469999999999</v>
      </c>
      <c r="GZ91" s="1">
        <v>3.6790299999999999E-4</v>
      </c>
      <c r="HA91" s="1">
        <v>0.12405389999999999</v>
      </c>
      <c r="HB91">
        <v>0.71022180000000001</v>
      </c>
      <c r="HC91">
        <v>18.85671</v>
      </c>
      <c r="HD91" s="1">
        <v>2.8329750000000002E-4</v>
      </c>
      <c r="HE91" s="1">
        <v>9.5174969999999998E-2</v>
      </c>
      <c r="HF91">
        <v>0.70982160000000005</v>
      </c>
      <c r="HG91">
        <v>18.988150000000001</v>
      </c>
      <c r="HH91" s="1">
        <v>2.275755E-4</v>
      </c>
      <c r="HI91" s="1">
        <v>7.605816E-2</v>
      </c>
      <c r="HJ91">
        <v>0.70958290000000002</v>
      </c>
      <c r="HK91">
        <v>18.43225</v>
      </c>
      <c r="HL91" s="1">
        <v>1.9253520000000001E-4</v>
      </c>
      <c r="HM91" s="1">
        <v>6.3994250000000003E-2</v>
      </c>
      <c r="HN91">
        <v>0.70941480000000001</v>
      </c>
      <c r="HO91">
        <v>17.61769</v>
      </c>
      <c r="HP91" s="1">
        <v>1.6986099999999999E-4</v>
      </c>
      <c r="HQ91" s="1">
        <v>5.6193340000000001E-2</v>
      </c>
      <c r="HR91">
        <v>0.70931100000000002</v>
      </c>
      <c r="HS91">
        <v>17.112439999999999</v>
      </c>
      <c r="HT91" s="1">
        <v>1.53332E-4</v>
      </c>
      <c r="HU91" s="1">
        <v>5.0529669999999999E-2</v>
      </c>
      <c r="HV91">
        <v>0.70923619999999998</v>
      </c>
      <c r="HW91">
        <v>16.89659</v>
      </c>
      <c r="HX91" s="1">
        <v>1.3852490000000001E-4</v>
      </c>
      <c r="HY91" s="1">
        <v>4.5517130000000003E-2</v>
      </c>
      <c r="HZ91">
        <v>0.70921270000000003</v>
      </c>
      <c r="IA91">
        <v>17.435400000000001</v>
      </c>
      <c r="IB91" s="1">
        <v>1.241204E-4</v>
      </c>
      <c r="IC91" s="1">
        <v>4.0672859999999998E-2</v>
      </c>
      <c r="ID91">
        <v>0.70921579999999995</v>
      </c>
      <c r="IE91">
        <v>17.199400000000001</v>
      </c>
      <c r="IF91" s="1">
        <v>1.112236E-4</v>
      </c>
      <c r="IG91" s="1">
        <v>3.6329519999999997E-2</v>
      </c>
      <c r="IH91">
        <v>0.70930870000000001</v>
      </c>
      <c r="II91">
        <v>17.72662</v>
      </c>
      <c r="IJ91">
        <v>1.00846E-4</v>
      </c>
      <c r="IK91" s="1">
        <v>3.2824510000000001E-2</v>
      </c>
      <c r="IL91">
        <v>0.70952590000000004</v>
      </c>
      <c r="IM91">
        <v>17.640720000000002</v>
      </c>
      <c r="IN91">
        <v>9.2962979999999996E-5</v>
      </c>
      <c r="IO91" s="1">
        <v>3.0146220000000001E-2</v>
      </c>
      <c r="IP91">
        <v>0.7099299</v>
      </c>
      <c r="IQ91">
        <v>16.912210000000002</v>
      </c>
      <c r="IR91">
        <v>8.6890699999999998E-5</v>
      </c>
      <c r="IS91" s="1">
        <v>2.8079590000000001E-2</v>
      </c>
      <c r="IT91">
        <v>0.71040650000000005</v>
      </c>
      <c r="IU91">
        <v>16.10211</v>
      </c>
      <c r="IV91">
        <v>8.1821020000000003E-5</v>
      </c>
      <c r="IW91" s="1">
        <v>2.6363790000000002E-2</v>
      </c>
      <c r="IX91">
        <v>0.71100719999999995</v>
      </c>
      <c r="IY91">
        <v>15.571630000000001</v>
      </c>
      <c r="IZ91">
        <v>7.6462109999999995E-5</v>
      </c>
      <c r="JA91" s="1">
        <v>2.459358E-2</v>
      </c>
      <c r="JB91">
        <v>0.71166099999999999</v>
      </c>
      <c r="JC91">
        <v>15.581329999999999</v>
      </c>
      <c r="JD91">
        <v>6.928522E-5</v>
      </c>
      <c r="JE91">
        <v>2.2272009999999998E-2</v>
      </c>
      <c r="JF91">
        <v>0.71236219999999995</v>
      </c>
      <c r="JG91">
        <v>16.555430000000001</v>
      </c>
      <c r="JH91">
        <v>6.0505820000000001E-5</v>
      </c>
      <c r="JI91">
        <v>1.9434710000000001E-2</v>
      </c>
      <c r="JJ91">
        <v>0.71302690000000002</v>
      </c>
      <c r="JK91">
        <v>17.315439999999999</v>
      </c>
      <c r="JL91">
        <v>5.2111870000000003E-5</v>
      </c>
      <c r="JM91">
        <v>1.6700400000000001E-2</v>
      </c>
      <c r="JN91">
        <v>0.71358160000000004</v>
      </c>
      <c r="JO91">
        <v>18.08128</v>
      </c>
      <c r="JP91">
        <v>4.5611800000000003E-5</v>
      </c>
      <c r="JQ91">
        <v>1.4569449999999999E-2</v>
      </c>
      <c r="JR91">
        <v>0.71401219999999999</v>
      </c>
      <c r="JS91">
        <v>18.74146</v>
      </c>
      <c r="JT91">
        <v>4.1153289999999997E-5</v>
      </c>
      <c r="JU91">
        <v>1.310274E-2</v>
      </c>
      <c r="JV91">
        <v>0.71423049999999999</v>
      </c>
      <c r="JW91">
        <v>18.707799999999999</v>
      </c>
      <c r="JX91">
        <v>3.8151619999999997E-5</v>
      </c>
      <c r="JY91">
        <v>1.2118550000000001E-2</v>
      </c>
      <c r="JZ91">
        <v>0.71429540000000002</v>
      </c>
      <c r="KA91">
        <v>18.40063</v>
      </c>
      <c r="KB91">
        <v>3.6187350000000002E-5</v>
      </c>
      <c r="KC91">
        <v>1.1471490000000001E-2</v>
      </c>
      <c r="KD91">
        <v>0.71426610000000001</v>
      </c>
      <c r="KE91">
        <v>18.306570000000001</v>
      </c>
      <c r="KF91">
        <v>3.576984E-5</v>
      </c>
      <c r="KG91">
        <v>1.130199E-2</v>
      </c>
      <c r="KH91">
        <v>0.71408990000000006</v>
      </c>
      <c r="KI91">
        <v>18.277159999999999</v>
      </c>
      <c r="KJ91">
        <v>3.7862950000000003E-5</v>
      </c>
      <c r="KK91">
        <v>1.1918349999999999E-2</v>
      </c>
      <c r="KL91">
        <v>0.71392129999999998</v>
      </c>
      <c r="KM91">
        <v>18.886150000000001</v>
      </c>
      <c r="KN91">
        <v>4.1852679999999999E-5</v>
      </c>
      <c r="KO91">
        <v>1.3162699999999999E-2</v>
      </c>
      <c r="KP91">
        <v>0.71373149999999996</v>
      </c>
      <c r="KQ91">
        <v>19.098230000000001</v>
      </c>
      <c r="KR91">
        <v>4.5705299999999998E-5</v>
      </c>
      <c r="KS91">
        <v>1.439855E-2</v>
      </c>
      <c r="KT91">
        <v>0.71351920000000002</v>
      </c>
      <c r="KU91">
        <v>19.01444</v>
      </c>
      <c r="KV91">
        <v>4.7995570000000003E-5</v>
      </c>
      <c r="KW91">
        <v>1.5158E-2</v>
      </c>
      <c r="KX91">
        <v>0.7133583</v>
      </c>
      <c r="KY91">
        <v>18.613880000000002</v>
      </c>
      <c r="KZ91">
        <v>4.858398E-5</v>
      </c>
      <c r="LA91">
        <v>1.537492E-2</v>
      </c>
      <c r="LB91">
        <v>0.71325640000000001</v>
      </c>
      <c r="LC91">
        <v>17.78068</v>
      </c>
      <c r="LD91">
        <v>4.7969880000000002E-5</v>
      </c>
      <c r="LE91">
        <v>1.520259E-2</v>
      </c>
      <c r="LF91">
        <v>0.71317649999999999</v>
      </c>
      <c r="LG91">
        <v>16.881810000000002</v>
      </c>
      <c r="LH91">
        <v>4.6637919999999997E-5</v>
      </c>
      <c r="LI91">
        <v>1.479684E-2</v>
      </c>
      <c r="LJ91">
        <v>0.71311910000000001</v>
      </c>
      <c r="LK91">
        <v>16.110759999999999</v>
      </c>
      <c r="LL91">
        <v>4.4796470000000002E-5</v>
      </c>
      <c r="LM91">
        <v>1.422814E-2</v>
      </c>
      <c r="LN91">
        <v>0.71310439999999997</v>
      </c>
      <c r="LO91">
        <v>15.89869</v>
      </c>
      <c r="LP91">
        <v>4.2458849999999998E-5</v>
      </c>
      <c r="LQ91">
        <v>1.350019E-2</v>
      </c>
      <c r="LR91">
        <v>0.71309849999999997</v>
      </c>
      <c r="LS91">
        <v>16.597200000000001</v>
      </c>
      <c r="LT91">
        <v>3.9813089999999999E-5</v>
      </c>
      <c r="LU91">
        <v>1.266924E-2</v>
      </c>
      <c r="LV91">
        <v>0.71309040000000001</v>
      </c>
      <c r="LW91">
        <v>17.272290000000002</v>
      </c>
      <c r="LX91">
        <v>3.7260990000000001E-5</v>
      </c>
      <c r="LY91">
        <v>1.186188E-2</v>
      </c>
      <c r="LZ91">
        <v>0.71302650000000001</v>
      </c>
      <c r="MA91">
        <v>17.99184</v>
      </c>
      <c r="MB91">
        <v>3.5069479999999999E-5</v>
      </c>
      <c r="MC91">
        <v>1.11649E-2</v>
      </c>
      <c r="MD91">
        <v>0.71296899999999996</v>
      </c>
      <c r="ME91">
        <v>18.51079</v>
      </c>
      <c r="MF91">
        <v>3.3254799999999999E-5</v>
      </c>
      <c r="MG91">
        <v>1.058801E-2</v>
      </c>
      <c r="MH91">
        <v>0.71283730000000001</v>
      </c>
      <c r="MI91">
        <v>18.59524</v>
      </c>
      <c r="MJ91">
        <v>3.172783E-5</v>
      </c>
      <c r="MK91">
        <v>1.0103880000000001E-2</v>
      </c>
      <c r="ML91">
        <v>0.71265719999999999</v>
      </c>
      <c r="MM91">
        <v>18.292639999999999</v>
      </c>
      <c r="MN91">
        <v>3.0416480000000001E-5</v>
      </c>
      <c r="MO91">
        <v>9.6885919999999993E-3</v>
      </c>
      <c r="MP91">
        <v>0.71248699999999998</v>
      </c>
      <c r="MQ91">
        <v>18.36251</v>
      </c>
      <c r="MR91">
        <v>2.9367710000000001E-5</v>
      </c>
      <c r="MS91">
        <v>9.3545079999999992E-3</v>
      </c>
      <c r="MT91">
        <v>0.71223729999999996</v>
      </c>
      <c r="MU91">
        <v>18.48049</v>
      </c>
      <c r="MV91">
        <v>2.8691020000000002E-5</v>
      </c>
      <c r="MW91">
        <v>9.1367540000000004E-3</v>
      </c>
      <c r="MX91">
        <v>0.71203110000000003</v>
      </c>
      <c r="MY91">
        <v>19.004930000000002</v>
      </c>
      <c r="MZ91">
        <v>2.829772E-5</v>
      </c>
      <c r="NA91">
        <v>9.0121060000000006E-3</v>
      </c>
      <c r="NB91">
        <v>0.71179559999999997</v>
      </c>
      <c r="NC91">
        <v>19.543089999999999</v>
      </c>
      <c r="ND91">
        <v>2.793932E-5</v>
      </c>
      <c r="NE91">
        <v>8.9024399999999993E-3</v>
      </c>
      <c r="NF91">
        <v>0.71179559999999997</v>
      </c>
      <c r="NG91">
        <v>19.543089999999999</v>
      </c>
      <c r="NH91">
        <v>2.793932E-5</v>
      </c>
      <c r="NI91">
        <v>8.9024399999999993E-3</v>
      </c>
      <c r="NJ91">
        <v>0.71179559999999997</v>
      </c>
      <c r="NK91">
        <v>19.543089999999999</v>
      </c>
      <c r="NL91">
        <v>2.793932E-5</v>
      </c>
      <c r="NM91">
        <v>8.9024399999999993E-3</v>
      </c>
      <c r="NN91">
        <v>0.71179559999999997</v>
      </c>
      <c r="NO91">
        <v>19.543089999999999</v>
      </c>
      <c r="NP91">
        <v>2.793932E-5</v>
      </c>
      <c r="NQ91">
        <v>8.9024399999999993E-3</v>
      </c>
      <c r="NR91">
        <v>0.71179559999999997</v>
      </c>
      <c r="NS91">
        <v>19.543089999999999</v>
      </c>
      <c r="NT91">
        <v>2.793932E-5</v>
      </c>
      <c r="NU91">
        <v>8.9024399999999993E-3</v>
      </c>
      <c r="NV91">
        <v>0.71179559999999997</v>
      </c>
      <c r="NW91">
        <v>19.543089999999999</v>
      </c>
      <c r="NX91">
        <v>2.793932E-5</v>
      </c>
      <c r="NY91">
        <v>8.9024399999999993E-3</v>
      </c>
      <c r="NZ91">
        <v>0.71179559999999997</v>
      </c>
      <c r="OA91">
        <v>19.543089999999999</v>
      </c>
      <c r="OB91">
        <v>2.793932E-5</v>
      </c>
      <c r="OC91">
        <v>8.9024399999999993E-3</v>
      </c>
      <c r="OD91">
        <v>0.71179559999999997</v>
      </c>
      <c r="OE91">
        <v>19.543089999999999</v>
      </c>
      <c r="OF91">
        <v>2.793932E-5</v>
      </c>
      <c r="OG91">
        <v>8.9024399999999993E-3</v>
      </c>
      <c r="OH91">
        <v>0.71179559999999997</v>
      </c>
      <c r="OI91">
        <v>19.543089999999999</v>
      </c>
      <c r="OJ91">
        <v>2.793932E-5</v>
      </c>
      <c r="OK91">
        <v>8.9024399999999993E-3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0.9898652</v>
      </c>
      <c r="G92">
        <v>16.26904</v>
      </c>
      <c r="H92" s="1">
        <v>1.2887839999999999E-35</v>
      </c>
      <c r="I92" s="1">
        <v>3.9176029999999998E-33</v>
      </c>
      <c r="J92">
        <v>0.98895699999999997</v>
      </c>
      <c r="K92">
        <v>16.755109999999998</v>
      </c>
      <c r="L92" s="1">
        <v>1.290362E-20</v>
      </c>
      <c r="M92" s="1">
        <v>3.9329999999999998E-18</v>
      </c>
      <c r="N92">
        <v>0.98806550000000004</v>
      </c>
      <c r="O92">
        <v>16.907260000000001</v>
      </c>
      <c r="P92" s="1">
        <v>1.6706520000000001E-8</v>
      </c>
      <c r="Q92" s="1">
        <v>5.0801629999999997E-6</v>
      </c>
      <c r="R92">
        <v>0.98710370000000003</v>
      </c>
      <c r="S92">
        <v>17.200690000000002</v>
      </c>
      <c r="T92" s="1">
        <v>0.19922010000000001</v>
      </c>
      <c r="U92">
        <v>45.684539999999998</v>
      </c>
      <c r="V92">
        <v>0.98614999999999997</v>
      </c>
      <c r="W92">
        <v>17.630700000000001</v>
      </c>
      <c r="X92">
        <v>24.90418</v>
      </c>
      <c r="Y92">
        <v>6612.7039999999997</v>
      </c>
      <c r="Z92">
        <v>0.98514769999999996</v>
      </c>
      <c r="AA92">
        <v>17.72879</v>
      </c>
      <c r="AB92">
        <v>127.0329</v>
      </c>
      <c r="AC92">
        <v>37247.78</v>
      </c>
      <c r="AD92">
        <v>0.9841567</v>
      </c>
      <c r="AE92">
        <v>17.646329999999999</v>
      </c>
      <c r="AF92">
        <v>108.1502</v>
      </c>
      <c r="AG92">
        <v>34016.71</v>
      </c>
      <c r="AH92">
        <v>0.98317840000000001</v>
      </c>
      <c r="AI92">
        <v>17.780560000000001</v>
      </c>
      <c r="AJ92">
        <v>30.453779999999998</v>
      </c>
      <c r="AK92">
        <v>10060.14</v>
      </c>
      <c r="AL92">
        <v>0.98209040000000003</v>
      </c>
      <c r="AM92">
        <v>17.847069999999999</v>
      </c>
      <c r="AN92">
        <v>4.3773260000000001</v>
      </c>
      <c r="AO92">
        <v>1491.674</v>
      </c>
      <c r="AP92">
        <v>0.98100010000000004</v>
      </c>
      <c r="AQ92">
        <v>18.114470000000001</v>
      </c>
      <c r="AR92">
        <v>0.48131190000000001</v>
      </c>
      <c r="AS92">
        <v>164.38140000000001</v>
      </c>
      <c r="AT92">
        <v>0.97971200000000003</v>
      </c>
      <c r="AU92">
        <v>18.082889999999999</v>
      </c>
      <c r="AV92">
        <v>9.7594340000000002E-2</v>
      </c>
      <c r="AW92">
        <v>31.2514</v>
      </c>
      <c r="AX92">
        <v>0.97788699999999995</v>
      </c>
      <c r="AY92">
        <v>17.96536</v>
      </c>
      <c r="AZ92">
        <v>6.1473609999999998E-2</v>
      </c>
      <c r="BA92">
        <v>18.88804</v>
      </c>
      <c r="BB92">
        <v>0.97526939999999995</v>
      </c>
      <c r="BC92">
        <v>17.935420000000001</v>
      </c>
      <c r="BD92" s="1">
        <v>5.3442770000000001E-2</v>
      </c>
      <c r="BE92">
        <v>16.356249999999999</v>
      </c>
      <c r="BF92">
        <v>0.97136259999999996</v>
      </c>
      <c r="BG92">
        <v>17.649519999999999</v>
      </c>
      <c r="BH92" s="1">
        <v>4.9392279999999997E-2</v>
      </c>
      <c r="BI92">
        <v>15.1066</v>
      </c>
      <c r="BJ92">
        <v>0.96681309999999998</v>
      </c>
      <c r="BK92">
        <v>17.573139999999999</v>
      </c>
      <c r="BL92" s="1">
        <v>4.9887460000000002E-2</v>
      </c>
      <c r="BM92">
        <v>15.242839999999999</v>
      </c>
      <c r="BN92">
        <v>0.96202160000000003</v>
      </c>
      <c r="BO92">
        <v>17.698309999999999</v>
      </c>
      <c r="BP92" s="1">
        <v>5.211665E-2</v>
      </c>
      <c r="BQ92" s="1">
        <v>15.98907</v>
      </c>
      <c r="BR92">
        <v>0.95713530000000002</v>
      </c>
      <c r="BS92">
        <v>17.783069999999999</v>
      </c>
      <c r="BT92" s="1">
        <v>5.1858550000000003E-2</v>
      </c>
      <c r="BU92" s="1">
        <v>16.016940000000002</v>
      </c>
      <c r="BV92">
        <v>0.95197039999999999</v>
      </c>
      <c r="BW92">
        <v>17.656790000000001</v>
      </c>
      <c r="BX92" s="1">
        <v>4.8804019999999997E-2</v>
      </c>
      <c r="BY92" s="1">
        <v>15.168480000000001</v>
      </c>
      <c r="BZ92">
        <v>0.94657789999999997</v>
      </c>
      <c r="CA92">
        <v>17.695730000000001</v>
      </c>
      <c r="CB92" s="1">
        <v>4.4302840000000003E-2</v>
      </c>
      <c r="CC92" s="1">
        <v>13.844810000000001</v>
      </c>
      <c r="CD92">
        <v>0.94088769999999999</v>
      </c>
      <c r="CE92">
        <v>17.32985</v>
      </c>
      <c r="CF92" s="1">
        <v>3.9458159999999999E-2</v>
      </c>
      <c r="CG92" s="1">
        <v>12.39249</v>
      </c>
      <c r="CH92">
        <v>0.93517479999999997</v>
      </c>
      <c r="CI92">
        <v>17.005369999999999</v>
      </c>
      <c r="CJ92" s="1">
        <v>3.497695E-2</v>
      </c>
      <c r="CK92" s="1">
        <v>11.0336</v>
      </c>
      <c r="CL92">
        <v>0.92941119999999999</v>
      </c>
      <c r="CM92">
        <v>16.504709999999999</v>
      </c>
      <c r="CN92" s="1">
        <v>3.0927860000000001E-2</v>
      </c>
      <c r="CO92" s="1">
        <v>9.7996289999999995</v>
      </c>
      <c r="CP92">
        <v>0.92349000000000003</v>
      </c>
      <c r="CQ92">
        <v>16.339269999999999</v>
      </c>
      <c r="CR92" s="1">
        <v>2.7275850000000001E-2</v>
      </c>
      <c r="CS92" s="1">
        <v>8.6819690000000005</v>
      </c>
      <c r="CT92">
        <v>0.91738949999999997</v>
      </c>
      <c r="CU92">
        <v>16.187159999999999</v>
      </c>
      <c r="CV92" s="1">
        <v>2.3985630000000001E-2</v>
      </c>
      <c r="CW92" s="1">
        <v>7.6677670000000004</v>
      </c>
      <c r="CX92">
        <v>0.91161899999999996</v>
      </c>
      <c r="CY92">
        <v>16.04373</v>
      </c>
      <c r="CZ92" s="1">
        <v>2.1108890000000002E-2</v>
      </c>
      <c r="DA92" s="1">
        <v>6.7742839999999998</v>
      </c>
      <c r="DB92">
        <v>0.90564109999999998</v>
      </c>
      <c r="DC92">
        <v>16.040019999999998</v>
      </c>
      <c r="DD92" s="1">
        <v>1.8579410000000001E-2</v>
      </c>
      <c r="DE92" s="1">
        <v>5.9840400000000002</v>
      </c>
      <c r="DF92">
        <v>0.89949539999999994</v>
      </c>
      <c r="DG92">
        <v>16.22418</v>
      </c>
      <c r="DH92" s="1">
        <v>1.6332389999999999E-2</v>
      </c>
      <c r="DI92" s="1">
        <v>5.2801790000000004</v>
      </c>
      <c r="DJ92">
        <v>0.8929916</v>
      </c>
      <c r="DK92">
        <v>16.1159</v>
      </c>
      <c r="DL92" s="1">
        <v>1.432901E-2</v>
      </c>
      <c r="DM92" s="1">
        <v>4.6510509999999998</v>
      </c>
      <c r="DN92">
        <v>0.88651290000000005</v>
      </c>
      <c r="DO92">
        <v>16.108779999999999</v>
      </c>
      <c r="DP92" s="1">
        <v>1.257717E-2</v>
      </c>
      <c r="DQ92" s="1">
        <v>4.0964580000000002</v>
      </c>
      <c r="DR92">
        <v>0.87986549999999997</v>
      </c>
      <c r="DS92">
        <v>15.7027</v>
      </c>
      <c r="DT92" s="1">
        <v>1.1079189999999999E-2</v>
      </c>
      <c r="DU92" s="1">
        <v>3.6207980000000002</v>
      </c>
      <c r="DV92">
        <v>0.87321539999999997</v>
      </c>
      <c r="DW92">
        <v>15.53055</v>
      </c>
      <c r="DX92" s="1">
        <v>9.7497239999999995E-3</v>
      </c>
      <c r="DY92" s="1">
        <v>3.1981929999999998</v>
      </c>
      <c r="DZ92">
        <v>0.8664984</v>
      </c>
      <c r="EA92">
        <v>15.54025</v>
      </c>
      <c r="EB92" s="1">
        <v>8.5423540000000003E-3</v>
      </c>
      <c r="EC92" s="1">
        <v>2.8124220000000002</v>
      </c>
      <c r="ED92">
        <v>0.86008669999999998</v>
      </c>
      <c r="EE92">
        <v>15.5237</v>
      </c>
      <c r="EF92" s="1">
        <v>7.4570039999999997E-3</v>
      </c>
      <c r="EG92" s="1">
        <v>2.4665400000000002</v>
      </c>
      <c r="EH92">
        <v>0.85352870000000003</v>
      </c>
      <c r="EI92">
        <v>16.123180000000001</v>
      </c>
      <c r="EJ92" s="1">
        <v>6.5019350000000004E-3</v>
      </c>
      <c r="EK92" s="1">
        <v>2.1609569999999998</v>
      </c>
      <c r="EL92">
        <v>0.84681309999999999</v>
      </c>
      <c r="EM92">
        <v>16.476680000000002</v>
      </c>
      <c r="EN92" s="1">
        <v>5.6689310000000003E-3</v>
      </c>
      <c r="EO92" s="1">
        <v>1.8934899999999999</v>
      </c>
      <c r="EP92">
        <v>0.84035380000000004</v>
      </c>
      <c r="EQ92">
        <v>16.64114</v>
      </c>
      <c r="ER92" s="1">
        <v>4.940659E-3</v>
      </c>
      <c r="ES92" s="1">
        <v>1.657878</v>
      </c>
      <c r="ET92">
        <v>0.83448889999999998</v>
      </c>
      <c r="EU92">
        <v>17.017890000000001</v>
      </c>
      <c r="EV92" s="1">
        <v>4.3055180000000004E-3</v>
      </c>
      <c r="EW92" s="1">
        <v>1.449119</v>
      </c>
      <c r="EX92">
        <v>0.82903720000000003</v>
      </c>
      <c r="EY92">
        <v>16.848929999999999</v>
      </c>
      <c r="EZ92" s="1">
        <v>3.7581619999999998E-3</v>
      </c>
      <c r="FA92" s="1">
        <v>1.268006</v>
      </c>
      <c r="FB92">
        <v>0.82387999999999995</v>
      </c>
      <c r="FC92">
        <v>16.336469999999998</v>
      </c>
      <c r="FD92" s="1">
        <v>3.2776929999999999E-3</v>
      </c>
      <c r="FE92" s="1">
        <v>1.108587</v>
      </c>
      <c r="FF92">
        <v>0.81896619999999998</v>
      </c>
      <c r="FG92">
        <v>16.21698</v>
      </c>
      <c r="FH92" s="1">
        <v>2.8202909999999999E-3</v>
      </c>
      <c r="FI92" s="1">
        <v>0.95667250000000004</v>
      </c>
      <c r="FJ92">
        <v>0.81443580000000004</v>
      </c>
      <c r="FK92">
        <v>16.288209999999999</v>
      </c>
      <c r="FL92" s="1">
        <v>2.3604009999999998E-3</v>
      </c>
      <c r="FM92" s="1">
        <v>0.80337919999999996</v>
      </c>
      <c r="FN92">
        <v>0.80969089999999999</v>
      </c>
      <c r="FO92">
        <v>17.127939999999999</v>
      </c>
      <c r="FP92" s="1">
        <v>1.928707E-3</v>
      </c>
      <c r="FQ92" s="1">
        <v>0.65845509999999996</v>
      </c>
      <c r="FR92">
        <v>0.80558379999999996</v>
      </c>
      <c r="FS92">
        <v>17.648540000000001</v>
      </c>
      <c r="FT92" s="1">
        <v>1.5746099999999999E-3</v>
      </c>
      <c r="FU92" s="1">
        <v>0.53811260000000005</v>
      </c>
      <c r="FV92">
        <v>0.80164950000000001</v>
      </c>
      <c r="FW92">
        <v>18.045870000000001</v>
      </c>
      <c r="FX92" s="1">
        <v>1.304794E-3</v>
      </c>
      <c r="FY92" s="1">
        <v>0.4458743</v>
      </c>
      <c r="FZ92">
        <v>0.79816410000000004</v>
      </c>
      <c r="GA92">
        <v>18.33304</v>
      </c>
      <c r="GB92" s="1">
        <v>1.1042859999999999E-3</v>
      </c>
      <c r="GC92" s="1">
        <v>0.37708320000000001</v>
      </c>
      <c r="GD92">
        <v>0.79512380000000005</v>
      </c>
      <c r="GE92">
        <v>17.943670000000001</v>
      </c>
      <c r="GF92" s="1">
        <v>9.5474769999999995E-4</v>
      </c>
      <c r="GG92" s="1">
        <v>0.32556439999999998</v>
      </c>
      <c r="GH92">
        <v>0.79245509999999997</v>
      </c>
      <c r="GI92">
        <v>17.39583</v>
      </c>
      <c r="GJ92" s="1">
        <v>8.3955779999999995E-4</v>
      </c>
      <c r="GK92" s="1">
        <v>0.28594079999999999</v>
      </c>
      <c r="GL92">
        <v>0.79043419999999998</v>
      </c>
      <c r="GM92">
        <v>17.121420000000001</v>
      </c>
      <c r="GN92" s="1">
        <v>7.3698359999999996E-4</v>
      </c>
      <c r="GO92" s="1">
        <v>0.2509479</v>
      </c>
      <c r="GP92">
        <v>0.78891940000000005</v>
      </c>
      <c r="GQ92">
        <v>17.04796</v>
      </c>
      <c r="GR92" s="1">
        <v>6.2229050000000001E-4</v>
      </c>
      <c r="GS92" s="1">
        <v>0.21218980000000001</v>
      </c>
      <c r="GT92">
        <v>0.78772399999999998</v>
      </c>
      <c r="GU92">
        <v>17.920259999999999</v>
      </c>
      <c r="GV92" s="1">
        <v>4.9542539999999999E-4</v>
      </c>
      <c r="GW92" s="1">
        <v>0.16912769999999999</v>
      </c>
      <c r="GX92">
        <v>0.78679790000000005</v>
      </c>
      <c r="GY92">
        <v>18.499500000000001</v>
      </c>
      <c r="GZ92" s="1">
        <v>3.7911210000000001E-4</v>
      </c>
      <c r="HA92" s="1">
        <v>0.12931490000000001</v>
      </c>
      <c r="HB92">
        <v>0.78604439999999998</v>
      </c>
      <c r="HC92">
        <v>18.954360000000001</v>
      </c>
      <c r="HD92" s="1">
        <v>2.9114190000000001E-4</v>
      </c>
      <c r="HE92" s="1">
        <v>9.8950150000000001E-2</v>
      </c>
      <c r="HF92">
        <v>0.7854679</v>
      </c>
      <c r="HG92">
        <v>19.083189999999998</v>
      </c>
      <c r="HH92" s="1">
        <v>2.3260699999999999E-4</v>
      </c>
      <c r="HI92" s="1">
        <v>7.8628439999999994E-2</v>
      </c>
      <c r="HJ92">
        <v>0.78505919999999996</v>
      </c>
      <c r="HK92">
        <v>18.516110000000001</v>
      </c>
      <c r="HL92" s="1">
        <v>1.957203E-4</v>
      </c>
      <c r="HM92" s="1">
        <v>6.5776440000000005E-2</v>
      </c>
      <c r="HN92">
        <v>0.78477540000000001</v>
      </c>
      <c r="HO92">
        <v>17.643180000000001</v>
      </c>
      <c r="HP92" s="1">
        <v>1.72008E-4</v>
      </c>
      <c r="HQ92" s="1">
        <v>5.751858E-2</v>
      </c>
      <c r="HR92">
        <v>0.78459080000000003</v>
      </c>
      <c r="HS92">
        <v>17.122129999999999</v>
      </c>
      <c r="HT92" s="1">
        <v>1.5504200000000001E-4</v>
      </c>
      <c r="HU92" s="1">
        <v>5.16321E-2</v>
      </c>
      <c r="HV92">
        <v>0.78448079999999998</v>
      </c>
      <c r="HW92">
        <v>16.890129999999999</v>
      </c>
      <c r="HX92" s="1">
        <v>1.401579E-4</v>
      </c>
      <c r="HY92" s="1">
        <v>4.6535260000000002E-2</v>
      </c>
      <c r="HZ92">
        <v>0.78441689999999997</v>
      </c>
      <c r="IA92">
        <v>17.475460000000002</v>
      </c>
      <c r="IB92" s="1">
        <v>1.2567540000000001E-4</v>
      </c>
      <c r="IC92" s="1">
        <v>4.161641E-2</v>
      </c>
      <c r="ID92">
        <v>0.78441019999999995</v>
      </c>
      <c r="IE92">
        <v>17.241800000000001</v>
      </c>
      <c r="IF92" s="1">
        <v>1.125493E-4</v>
      </c>
      <c r="IG92" s="1">
        <v>3.7152159999999997E-2</v>
      </c>
      <c r="IH92">
        <v>0.78449139999999995</v>
      </c>
      <c r="II92">
        <v>17.785990000000002</v>
      </c>
      <c r="IJ92">
        <v>1.018795E-4</v>
      </c>
      <c r="IK92" s="1">
        <v>3.351229E-2</v>
      </c>
      <c r="IL92">
        <v>0.78479330000000003</v>
      </c>
      <c r="IM92">
        <v>17.751709999999999</v>
      </c>
      <c r="IN92">
        <v>9.3751730000000001E-5</v>
      </c>
      <c r="IO92" s="1">
        <v>3.0721930000000001E-2</v>
      </c>
      <c r="IP92">
        <v>0.78526569999999996</v>
      </c>
      <c r="IQ92">
        <v>17.016030000000001</v>
      </c>
      <c r="IR92">
        <v>8.7514430000000006E-5</v>
      </c>
      <c r="IS92" s="1">
        <v>2.8577490000000001E-2</v>
      </c>
      <c r="IT92">
        <v>0.7859313</v>
      </c>
      <c r="IU92">
        <v>16.15127</v>
      </c>
      <c r="IV92">
        <v>8.2376169999999997E-5</v>
      </c>
      <c r="IW92" s="1">
        <v>2.6818850000000002E-2</v>
      </c>
      <c r="IX92">
        <v>0.78673919999999997</v>
      </c>
      <c r="IY92">
        <v>15.586550000000001</v>
      </c>
      <c r="IZ92">
        <v>7.7119560000000003E-5</v>
      </c>
      <c r="JA92" s="1">
        <v>2.506274E-2</v>
      </c>
      <c r="JB92">
        <v>0.78765739999999995</v>
      </c>
      <c r="JC92">
        <v>15.569889999999999</v>
      </c>
      <c r="JD92">
        <v>7.0167799999999996E-5</v>
      </c>
      <c r="JE92">
        <v>2.2792719999999999E-2</v>
      </c>
      <c r="JF92">
        <v>0.78860520000000001</v>
      </c>
      <c r="JG92">
        <v>16.59703</v>
      </c>
      <c r="JH92">
        <v>6.1483629999999997E-5</v>
      </c>
      <c r="JI92">
        <v>1.9963479999999999E-2</v>
      </c>
      <c r="JJ92">
        <v>0.78958640000000002</v>
      </c>
      <c r="JK92">
        <v>17.40155</v>
      </c>
      <c r="JL92">
        <v>5.2957610000000003E-5</v>
      </c>
      <c r="JM92">
        <v>1.7161099999999999E-2</v>
      </c>
      <c r="JN92">
        <v>0.79041530000000004</v>
      </c>
      <c r="JO92">
        <v>18.162299999999998</v>
      </c>
      <c r="JP92">
        <v>4.6223549999999999E-5</v>
      </c>
      <c r="JQ92">
        <v>1.493067E-2</v>
      </c>
      <c r="JR92">
        <v>0.79107830000000001</v>
      </c>
      <c r="JS92">
        <v>18.81549</v>
      </c>
      <c r="JT92">
        <v>4.1563770000000001E-5</v>
      </c>
      <c r="JU92">
        <v>1.338086E-2</v>
      </c>
      <c r="JV92">
        <v>0.79148390000000002</v>
      </c>
      <c r="JW92">
        <v>18.756740000000001</v>
      </c>
      <c r="JX92">
        <v>3.8430399999999997E-5</v>
      </c>
      <c r="JY92">
        <v>1.2341349999999999E-2</v>
      </c>
      <c r="JZ92">
        <v>0.79162129999999997</v>
      </c>
      <c r="KA92">
        <v>18.39256</v>
      </c>
      <c r="KB92">
        <v>3.6351589999999999E-5</v>
      </c>
      <c r="KC92">
        <v>1.16501E-2</v>
      </c>
      <c r="KD92">
        <v>0.79159979999999996</v>
      </c>
      <c r="KE92">
        <v>18.291429999999998</v>
      </c>
      <c r="KF92">
        <v>3.5719429999999998E-5</v>
      </c>
      <c r="KG92">
        <v>1.141053E-2</v>
      </c>
      <c r="KH92">
        <v>0.79145779999999999</v>
      </c>
      <c r="KI92">
        <v>18.26315</v>
      </c>
      <c r="KJ92">
        <v>3.7531180000000003E-5</v>
      </c>
      <c r="KK92">
        <v>1.193926E-2</v>
      </c>
      <c r="KL92">
        <v>0.79120970000000002</v>
      </c>
      <c r="KM92">
        <v>18.90241</v>
      </c>
      <c r="KN92">
        <v>4.1395849999999998E-5</v>
      </c>
      <c r="KO92">
        <v>1.315097E-2</v>
      </c>
      <c r="KP92">
        <v>0.79093089999999999</v>
      </c>
      <c r="KQ92">
        <v>19.174849999999999</v>
      </c>
      <c r="KR92">
        <v>4.5345320000000002E-5</v>
      </c>
      <c r="KS92">
        <v>1.4428399999999999E-2</v>
      </c>
      <c r="KT92">
        <v>0.79064610000000002</v>
      </c>
      <c r="KU92">
        <v>19.077110000000001</v>
      </c>
      <c r="KV92">
        <v>4.782592E-5</v>
      </c>
      <c r="KW92">
        <v>1.525815E-2</v>
      </c>
      <c r="KX92">
        <v>0.79043560000000002</v>
      </c>
      <c r="KY92">
        <v>18.72185</v>
      </c>
      <c r="KZ92">
        <v>4.8582099999999997E-5</v>
      </c>
      <c r="LA92">
        <v>1.553352E-2</v>
      </c>
      <c r="LB92">
        <v>0.79023670000000001</v>
      </c>
      <c r="LC92">
        <v>17.876200000000001</v>
      </c>
      <c r="LD92">
        <v>4.8070920000000002E-5</v>
      </c>
      <c r="LE92">
        <v>1.539513E-2</v>
      </c>
      <c r="LF92">
        <v>0.79010650000000004</v>
      </c>
      <c r="LG92">
        <v>16.961580000000001</v>
      </c>
      <c r="LH92">
        <v>4.6801190000000001E-5</v>
      </c>
      <c r="LI92">
        <v>1.500634E-2</v>
      </c>
      <c r="LJ92">
        <v>0.79003690000000004</v>
      </c>
      <c r="LK92">
        <v>16.162880000000001</v>
      </c>
      <c r="LL92">
        <v>4.5013360000000002E-5</v>
      </c>
      <c r="LM92">
        <v>1.444927E-2</v>
      </c>
      <c r="LN92">
        <v>0.78999220000000003</v>
      </c>
      <c r="LO92">
        <v>15.91389</v>
      </c>
      <c r="LP92">
        <v>4.2726920000000001E-5</v>
      </c>
      <c r="LQ92">
        <v>1.373076E-2</v>
      </c>
      <c r="LR92">
        <v>0.7899659</v>
      </c>
      <c r="LS92">
        <v>16.64095</v>
      </c>
      <c r="LT92">
        <v>4.0097579999999999E-5</v>
      </c>
      <c r="LU92">
        <v>1.2897459999999999E-2</v>
      </c>
      <c r="LV92">
        <v>0.78991710000000004</v>
      </c>
      <c r="LW92">
        <v>17.350709999999999</v>
      </c>
      <c r="LX92">
        <v>3.7519080000000003E-5</v>
      </c>
      <c r="LY92">
        <v>1.207371E-2</v>
      </c>
      <c r="LZ92">
        <v>0.78990280000000002</v>
      </c>
      <c r="MA92">
        <v>18.08888</v>
      </c>
      <c r="MB92">
        <v>3.5285450000000003E-5</v>
      </c>
      <c r="MC92">
        <v>1.135512E-2</v>
      </c>
      <c r="MD92">
        <v>0.7897786</v>
      </c>
      <c r="ME92">
        <v>18.597460000000002</v>
      </c>
      <c r="MF92">
        <v>3.3433850000000002E-5</v>
      </c>
      <c r="MG92">
        <v>1.0759629999999999E-2</v>
      </c>
      <c r="MH92">
        <v>0.78961060000000005</v>
      </c>
      <c r="MI92">
        <v>18.656140000000001</v>
      </c>
      <c r="MJ92">
        <v>3.1880220000000002E-5</v>
      </c>
      <c r="MK92">
        <v>1.026125E-2</v>
      </c>
      <c r="ML92">
        <v>0.78938620000000004</v>
      </c>
      <c r="MM92">
        <v>18.27881</v>
      </c>
      <c r="MN92">
        <v>3.0546110000000003E-5</v>
      </c>
      <c r="MO92">
        <v>9.8340270000000004E-3</v>
      </c>
      <c r="MP92">
        <v>0.78913509999999998</v>
      </c>
      <c r="MQ92">
        <v>18.330210000000001</v>
      </c>
      <c r="MR92">
        <v>2.946418E-5</v>
      </c>
      <c r="MS92">
        <v>9.4855189999999995E-3</v>
      </c>
      <c r="MT92">
        <v>0.78882929999999996</v>
      </c>
      <c r="MU92">
        <v>18.457920000000001</v>
      </c>
      <c r="MV92">
        <v>2.8746669999999998E-5</v>
      </c>
      <c r="MW92">
        <v>9.2514169999999996E-3</v>
      </c>
      <c r="MX92">
        <v>0.78851439999999995</v>
      </c>
      <c r="MY92">
        <v>19.015450000000001</v>
      </c>
      <c r="MZ92">
        <v>2.8332860000000002E-5</v>
      </c>
      <c r="NA92">
        <v>9.1179120000000006E-3</v>
      </c>
      <c r="NB92">
        <v>0.78818540000000004</v>
      </c>
      <c r="NC92">
        <v>19.60352</v>
      </c>
      <c r="ND92">
        <v>2.798122E-5</v>
      </c>
      <c r="NE92">
        <v>9.0087090000000002E-3</v>
      </c>
      <c r="NF92">
        <v>0.78818540000000004</v>
      </c>
      <c r="NG92">
        <v>19.60352</v>
      </c>
      <c r="NH92">
        <v>2.798122E-5</v>
      </c>
      <c r="NI92">
        <v>9.0087090000000002E-3</v>
      </c>
      <c r="NJ92">
        <v>0.78818540000000004</v>
      </c>
      <c r="NK92">
        <v>19.60352</v>
      </c>
      <c r="NL92">
        <v>2.798122E-5</v>
      </c>
      <c r="NM92">
        <v>9.0087090000000002E-3</v>
      </c>
      <c r="NN92">
        <v>0.78818540000000004</v>
      </c>
      <c r="NO92">
        <v>19.60352</v>
      </c>
      <c r="NP92">
        <v>2.798122E-5</v>
      </c>
      <c r="NQ92">
        <v>9.0087090000000002E-3</v>
      </c>
      <c r="NR92">
        <v>0.78818540000000004</v>
      </c>
      <c r="NS92">
        <v>19.60352</v>
      </c>
      <c r="NT92">
        <v>2.798122E-5</v>
      </c>
      <c r="NU92">
        <v>9.0087090000000002E-3</v>
      </c>
      <c r="NV92">
        <v>0.78818540000000004</v>
      </c>
      <c r="NW92">
        <v>19.60352</v>
      </c>
      <c r="NX92">
        <v>2.798122E-5</v>
      </c>
      <c r="NY92">
        <v>9.0087090000000002E-3</v>
      </c>
      <c r="NZ92">
        <v>0.78818540000000004</v>
      </c>
      <c r="OA92">
        <v>19.60352</v>
      </c>
      <c r="OB92">
        <v>2.798122E-5</v>
      </c>
      <c r="OC92">
        <v>9.0087090000000002E-3</v>
      </c>
      <c r="OD92">
        <v>0.78818540000000004</v>
      </c>
      <c r="OE92">
        <v>19.60352</v>
      </c>
      <c r="OF92">
        <v>2.798122E-5</v>
      </c>
      <c r="OG92">
        <v>9.0087090000000002E-3</v>
      </c>
      <c r="OH92">
        <v>0.78818540000000004</v>
      </c>
      <c r="OI92">
        <v>19.60352</v>
      </c>
      <c r="OJ92">
        <v>2.798122E-5</v>
      </c>
      <c r="OK92">
        <v>9.0087090000000002E-3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0.82631390000000005</v>
      </c>
      <c r="G93">
        <v>16.265599999999999</v>
      </c>
      <c r="H93" s="1">
        <v>1.372863E-36</v>
      </c>
      <c r="I93" s="1">
        <v>4.4855850000000004E-34</v>
      </c>
      <c r="J93">
        <v>0.82591709999999996</v>
      </c>
      <c r="K93">
        <v>16.793959999999998</v>
      </c>
      <c r="L93" s="1">
        <v>1.9270869999999999E-21</v>
      </c>
      <c r="M93" s="1">
        <v>6.3120829999999999E-19</v>
      </c>
      <c r="N93">
        <v>0.82555599999999996</v>
      </c>
      <c r="O93">
        <v>16.96095</v>
      </c>
      <c r="P93" s="1">
        <v>2.939409E-9</v>
      </c>
      <c r="Q93" s="1">
        <v>9.6030659999999995E-7</v>
      </c>
      <c r="R93">
        <v>0.82517240000000003</v>
      </c>
      <c r="S93">
        <v>17.235900000000001</v>
      </c>
      <c r="T93" s="1">
        <v>0.10755869999999999</v>
      </c>
      <c r="U93">
        <v>26.386220000000002</v>
      </c>
      <c r="V93">
        <v>0.82477020000000001</v>
      </c>
      <c r="W93">
        <v>17.662700000000001</v>
      </c>
      <c r="X93">
        <v>19.02983</v>
      </c>
      <c r="Y93">
        <v>5373.2889999999998</v>
      </c>
      <c r="Z93">
        <v>0.82435400000000003</v>
      </c>
      <c r="AA93">
        <v>17.743110000000001</v>
      </c>
      <c r="AB93">
        <v>118.6247</v>
      </c>
      <c r="AC93">
        <v>37014.57</v>
      </c>
      <c r="AD93">
        <v>0.82393620000000001</v>
      </c>
      <c r="AE93">
        <v>17.615680000000001</v>
      </c>
      <c r="AF93">
        <v>115.83629999999999</v>
      </c>
      <c r="AG93">
        <v>38883.57</v>
      </c>
      <c r="AH93">
        <v>0.82352669999999994</v>
      </c>
      <c r="AI93">
        <v>17.75234</v>
      </c>
      <c r="AJ93">
        <v>35.890770000000003</v>
      </c>
      <c r="AK93">
        <v>12704.06</v>
      </c>
      <c r="AL93">
        <v>0.82306919999999995</v>
      </c>
      <c r="AM93">
        <v>17.845050000000001</v>
      </c>
      <c r="AN93">
        <v>5.481948</v>
      </c>
      <c r="AO93">
        <v>2010.7370000000001</v>
      </c>
      <c r="AP93">
        <v>0.82261189999999995</v>
      </c>
      <c r="AQ93">
        <v>18.177710000000001</v>
      </c>
      <c r="AR93">
        <v>0.60681560000000001</v>
      </c>
      <c r="AS93">
        <v>224.50040000000001</v>
      </c>
      <c r="AT93">
        <v>0.82206080000000004</v>
      </c>
      <c r="AU93">
        <v>18.162690000000001</v>
      </c>
      <c r="AV93">
        <v>0.1087564</v>
      </c>
      <c r="AW93">
        <v>37.842939999999999</v>
      </c>
      <c r="AX93">
        <v>0.82116120000000004</v>
      </c>
      <c r="AY93">
        <v>18.04447</v>
      </c>
      <c r="AZ93">
        <v>6.2856499999999996E-2</v>
      </c>
      <c r="BA93">
        <v>20.76</v>
      </c>
      <c r="BB93">
        <v>0.81975279999999995</v>
      </c>
      <c r="BC93">
        <v>18.001740000000002</v>
      </c>
      <c r="BD93" s="1">
        <v>5.4016000000000002E-2</v>
      </c>
      <c r="BE93">
        <v>17.726520000000001</v>
      </c>
      <c r="BF93">
        <v>0.81756569999999995</v>
      </c>
      <c r="BG93">
        <v>17.68065</v>
      </c>
      <c r="BH93" s="1">
        <v>4.959363E-2</v>
      </c>
      <c r="BI93">
        <v>16.25741</v>
      </c>
      <c r="BJ93">
        <v>0.81492469999999995</v>
      </c>
      <c r="BK93">
        <v>17.552800000000001</v>
      </c>
      <c r="BL93" s="1">
        <v>4.966599E-2</v>
      </c>
      <c r="BM93">
        <v>16.249600000000001</v>
      </c>
      <c r="BN93">
        <v>0.81208550000000002</v>
      </c>
      <c r="BO93">
        <v>17.67362</v>
      </c>
      <c r="BP93" s="1">
        <v>5.1939279999999997E-2</v>
      </c>
      <c r="BQ93" s="1">
        <v>17.042269999999998</v>
      </c>
      <c r="BR93">
        <v>0.80919770000000002</v>
      </c>
      <c r="BS93">
        <v>17.782299999999999</v>
      </c>
      <c r="BT93" s="1">
        <v>5.1991660000000002E-2</v>
      </c>
      <c r="BU93" s="1">
        <v>17.163170000000001</v>
      </c>
      <c r="BV93">
        <v>0.80614370000000002</v>
      </c>
      <c r="BW93">
        <v>17.697659999999999</v>
      </c>
      <c r="BX93" s="1">
        <v>4.916044E-2</v>
      </c>
      <c r="BY93" s="1">
        <v>16.32206</v>
      </c>
      <c r="BZ93">
        <v>0.80298060000000004</v>
      </c>
      <c r="CA93">
        <v>17.76484</v>
      </c>
      <c r="CB93" s="1">
        <v>4.4754849999999999E-2</v>
      </c>
      <c r="CC93" s="1">
        <v>14.93116</v>
      </c>
      <c r="CD93">
        <v>0.79959369999999996</v>
      </c>
      <c r="CE93">
        <v>17.404499999999999</v>
      </c>
      <c r="CF93" s="1">
        <v>3.9910679999999997E-2</v>
      </c>
      <c r="CG93" s="1">
        <v>13.37237</v>
      </c>
      <c r="CH93">
        <v>0.79640889999999998</v>
      </c>
      <c r="CI93">
        <v>17.076160000000002</v>
      </c>
      <c r="CJ93" s="1">
        <v>3.538699E-2</v>
      </c>
      <c r="CK93" s="1">
        <v>11.899240000000001</v>
      </c>
      <c r="CL93">
        <v>0.79322879999999996</v>
      </c>
      <c r="CM93">
        <v>16.52843</v>
      </c>
      <c r="CN93" s="1">
        <v>3.1301610000000001E-2</v>
      </c>
      <c r="CO93" s="1">
        <v>10.5625</v>
      </c>
      <c r="CP93">
        <v>0.78999980000000003</v>
      </c>
      <c r="CQ93">
        <v>16.3446</v>
      </c>
      <c r="CR93" s="1">
        <v>2.7618380000000001E-2</v>
      </c>
      <c r="CS93" s="1">
        <v>9.3526050000000005</v>
      </c>
      <c r="CT93">
        <v>0.78666290000000005</v>
      </c>
      <c r="CU93">
        <v>16.179040000000001</v>
      </c>
      <c r="CV93" s="1">
        <v>2.4287090000000001E-2</v>
      </c>
      <c r="CW93" s="1">
        <v>8.251868</v>
      </c>
      <c r="CX93">
        <v>0.78349950000000002</v>
      </c>
      <c r="CY93">
        <v>16.034669999999998</v>
      </c>
      <c r="CZ93" s="1">
        <v>2.137667E-2</v>
      </c>
      <c r="DA93" s="1">
        <v>7.2839099999999997</v>
      </c>
      <c r="DB93">
        <v>0.78025080000000002</v>
      </c>
      <c r="DC93">
        <v>16.039470000000001</v>
      </c>
      <c r="DD93" s="1">
        <v>1.8816139999999999E-2</v>
      </c>
      <c r="DE93" s="1">
        <v>6.4274750000000003</v>
      </c>
      <c r="DF93">
        <v>0.77690559999999997</v>
      </c>
      <c r="DG93">
        <v>16.262280000000001</v>
      </c>
      <c r="DH93" s="1">
        <v>1.6544360000000001E-2</v>
      </c>
      <c r="DI93" s="1">
        <v>5.6662109999999997</v>
      </c>
      <c r="DJ93">
        <v>0.77332310000000004</v>
      </c>
      <c r="DK93">
        <v>16.185459999999999</v>
      </c>
      <c r="DL93" s="1">
        <v>1.4518349999999999E-2</v>
      </c>
      <c r="DM93" s="1">
        <v>4.9861880000000003</v>
      </c>
      <c r="DN93">
        <v>0.77015659999999997</v>
      </c>
      <c r="DO93">
        <v>16.17559</v>
      </c>
      <c r="DP93" s="1">
        <v>1.2741239999999999E-2</v>
      </c>
      <c r="DQ93" s="1">
        <v>4.3863120000000002</v>
      </c>
      <c r="DR93">
        <v>0.76696489999999995</v>
      </c>
      <c r="DS93">
        <v>15.731730000000001</v>
      </c>
      <c r="DT93" s="1">
        <v>1.122135E-2</v>
      </c>
      <c r="DU93" s="1">
        <v>3.8715030000000001</v>
      </c>
      <c r="DV93">
        <v>0.76381049999999995</v>
      </c>
      <c r="DW93">
        <v>15.51084</v>
      </c>
      <c r="DX93" s="1">
        <v>9.87881E-3</v>
      </c>
      <c r="DY93" s="1">
        <v>3.416785</v>
      </c>
      <c r="DZ93">
        <v>0.76070369999999998</v>
      </c>
      <c r="EA93">
        <v>15.522220000000001</v>
      </c>
      <c r="EB93" s="1">
        <v>8.6601030000000006E-3</v>
      </c>
      <c r="EC93" s="1">
        <v>3.0022470000000001</v>
      </c>
      <c r="ED93">
        <v>0.75578089999999998</v>
      </c>
      <c r="EE93">
        <v>15.511900000000001</v>
      </c>
      <c r="EF93" s="1">
        <v>7.5616759999999998E-3</v>
      </c>
      <c r="EG93" s="1">
        <v>2.6305489999999998</v>
      </c>
      <c r="EH93">
        <v>0.75074909999999995</v>
      </c>
      <c r="EI93">
        <v>16.124040000000001</v>
      </c>
      <c r="EJ93" s="1">
        <v>6.5940679999999998E-3</v>
      </c>
      <c r="EK93" s="1">
        <v>2.301329</v>
      </c>
      <c r="EL93">
        <v>0.74561770000000005</v>
      </c>
      <c r="EM93">
        <v>16.525379999999998</v>
      </c>
      <c r="EN93" s="1">
        <v>5.7498369999999998E-3</v>
      </c>
      <c r="EO93" s="1">
        <v>2.013223</v>
      </c>
      <c r="EP93">
        <v>0.74086960000000002</v>
      </c>
      <c r="EQ93">
        <v>16.683129999999998</v>
      </c>
      <c r="ER93" s="1">
        <v>5.0124990000000001E-3</v>
      </c>
      <c r="ES93" s="1">
        <v>1.7601560000000001</v>
      </c>
      <c r="ET93">
        <v>0.73782309999999995</v>
      </c>
      <c r="EU93">
        <v>17.066980000000001</v>
      </c>
      <c r="EV93" s="1">
        <v>4.3686130000000004E-3</v>
      </c>
      <c r="EW93" s="1">
        <v>1.537893</v>
      </c>
      <c r="EX93">
        <v>0.7351183</v>
      </c>
      <c r="EY93">
        <v>16.90541</v>
      </c>
      <c r="EZ93" s="1">
        <v>3.8128210000000001E-3</v>
      </c>
      <c r="FA93" s="1">
        <v>1.3448180000000001</v>
      </c>
      <c r="FB93">
        <v>0.73268429999999996</v>
      </c>
      <c r="FC93">
        <v>16.335629999999998</v>
      </c>
      <c r="FD93" s="1">
        <v>3.3273259999999998E-3</v>
      </c>
      <c r="FE93" s="1">
        <v>1.1756260000000001</v>
      </c>
      <c r="FF93">
        <v>0.73042149999999995</v>
      </c>
      <c r="FG93">
        <v>16.18845</v>
      </c>
      <c r="FH93" s="1">
        <v>2.8698130000000001E-3</v>
      </c>
      <c r="FI93" s="1">
        <v>1.016181</v>
      </c>
      <c r="FJ93">
        <v>0.72786720000000005</v>
      </c>
      <c r="FK93">
        <v>16.25911</v>
      </c>
      <c r="FL93" s="1">
        <v>2.4100649999999999E-3</v>
      </c>
      <c r="FM93" s="1">
        <v>0.85586079999999998</v>
      </c>
      <c r="FN93">
        <v>0.72497279999999997</v>
      </c>
      <c r="FO93">
        <v>17.143370000000001</v>
      </c>
      <c r="FP93" s="1">
        <v>1.9730609999999999E-3</v>
      </c>
      <c r="FQ93" s="1">
        <v>0.70262349999999996</v>
      </c>
      <c r="FR93">
        <v>0.72269170000000005</v>
      </c>
      <c r="FS93">
        <v>17.729659999999999</v>
      </c>
      <c r="FT93" s="1">
        <v>1.609802E-3</v>
      </c>
      <c r="FU93" s="1">
        <v>0.57355889999999998</v>
      </c>
      <c r="FV93">
        <v>0.72054309999999999</v>
      </c>
      <c r="FW93">
        <v>18.13571</v>
      </c>
      <c r="FX93" s="1">
        <v>1.3313050000000001E-3</v>
      </c>
      <c r="FY93" s="1">
        <v>0.47400170000000003</v>
      </c>
      <c r="FZ93">
        <v>0.7187036</v>
      </c>
      <c r="GA93">
        <v>18.418479999999999</v>
      </c>
      <c r="GB93" s="1">
        <v>1.1240880000000001E-3</v>
      </c>
      <c r="GC93" s="1">
        <v>0.39968019999999999</v>
      </c>
      <c r="GD93">
        <v>0.71707900000000002</v>
      </c>
      <c r="GE93">
        <v>18.008839999999999</v>
      </c>
      <c r="GF93" s="1">
        <v>9.6968270000000005E-4</v>
      </c>
      <c r="GG93" s="1">
        <v>0.34420040000000002</v>
      </c>
      <c r="GH93">
        <v>0.71574470000000001</v>
      </c>
      <c r="GI93">
        <v>17.397629999999999</v>
      </c>
      <c r="GJ93" s="1">
        <v>8.5151430000000004E-4</v>
      </c>
      <c r="GK93" s="1">
        <v>0.30184820000000001</v>
      </c>
      <c r="GL93">
        <v>0.71473660000000006</v>
      </c>
      <c r="GM93">
        <v>17.113060000000001</v>
      </c>
      <c r="GN93" s="1">
        <v>7.4882970000000003E-4</v>
      </c>
      <c r="GO93" s="1">
        <v>0.26531199999999999</v>
      </c>
      <c r="GP93">
        <v>0.71402730000000003</v>
      </c>
      <c r="GQ93">
        <v>17.03424</v>
      </c>
      <c r="GR93" s="1">
        <v>6.3614309999999996E-4</v>
      </c>
      <c r="GS93" s="1">
        <v>0.2256793</v>
      </c>
      <c r="GT93">
        <v>0.7134047</v>
      </c>
      <c r="GU93">
        <v>17.94605</v>
      </c>
      <c r="GV93" s="1">
        <v>5.0985430000000001E-4</v>
      </c>
      <c r="GW93" s="1">
        <v>0.18113750000000001</v>
      </c>
      <c r="GX93">
        <v>0.7129955</v>
      </c>
      <c r="GY93">
        <v>18.581379999999999</v>
      </c>
      <c r="GZ93" s="1">
        <v>3.9128580000000001E-4</v>
      </c>
      <c r="HA93" s="1">
        <v>0.138955</v>
      </c>
      <c r="HB93">
        <v>0.71265109999999998</v>
      </c>
      <c r="HC93">
        <v>19.053360000000001</v>
      </c>
      <c r="HD93" s="1">
        <v>2.9980650000000002E-4</v>
      </c>
      <c r="HE93" s="1">
        <v>0.1061093</v>
      </c>
      <c r="HF93">
        <v>0.71237519999999999</v>
      </c>
      <c r="HG93">
        <v>19.18168</v>
      </c>
      <c r="HH93" s="1">
        <v>2.3820499999999999E-4</v>
      </c>
      <c r="HI93" s="1">
        <v>8.3846809999999994E-2</v>
      </c>
      <c r="HJ93">
        <v>0.71217850000000005</v>
      </c>
      <c r="HK93">
        <v>18.606380000000001</v>
      </c>
      <c r="HL93" s="1">
        <v>1.9925880000000001E-4</v>
      </c>
      <c r="HM93" s="1">
        <v>6.9715869999999999E-2</v>
      </c>
      <c r="HN93">
        <v>0.71205099999999999</v>
      </c>
      <c r="HO93">
        <v>17.675909999999998</v>
      </c>
      <c r="HP93" s="1">
        <v>1.7436320000000001E-4</v>
      </c>
      <c r="HQ93" s="1">
        <v>6.0683880000000003E-2</v>
      </c>
      <c r="HR93">
        <v>0.71200379999999996</v>
      </c>
      <c r="HS93">
        <v>17.13287</v>
      </c>
      <c r="HT93" s="1">
        <v>1.5687089999999999E-4</v>
      </c>
      <c r="HU93" s="1">
        <v>5.4357259999999998E-2</v>
      </c>
      <c r="HV93">
        <v>0.71196939999999997</v>
      </c>
      <c r="HW93">
        <v>16.88655</v>
      </c>
      <c r="HX93" s="1">
        <v>1.4187889999999999E-4</v>
      </c>
      <c r="HY93" s="1">
        <v>4.900906E-2</v>
      </c>
      <c r="HZ93">
        <v>0.71193459999999997</v>
      </c>
      <c r="IA93">
        <v>17.506630000000001</v>
      </c>
      <c r="IB93" s="1">
        <v>1.273275E-4</v>
      </c>
      <c r="IC93" s="1">
        <v>4.386901E-2</v>
      </c>
      <c r="ID93">
        <v>0.71194029999999997</v>
      </c>
      <c r="IE93">
        <v>17.289100000000001</v>
      </c>
      <c r="IF93" s="1">
        <v>1.139777E-4</v>
      </c>
      <c r="IG93" s="1">
        <v>3.9149410000000003E-2</v>
      </c>
      <c r="IH93">
        <v>0.71200859999999999</v>
      </c>
      <c r="II93">
        <v>17.839099999999998</v>
      </c>
      <c r="IJ93">
        <v>1.030027E-4</v>
      </c>
      <c r="IK93" s="1">
        <v>3.525623E-2</v>
      </c>
      <c r="IL93">
        <v>0.71221299999999998</v>
      </c>
      <c r="IM93">
        <v>17.86448</v>
      </c>
      <c r="IN93">
        <v>9.4608539999999997E-5</v>
      </c>
      <c r="IO93" s="1">
        <v>3.2258969999999998E-2</v>
      </c>
      <c r="IP93">
        <v>0.7125553</v>
      </c>
      <c r="IQ93">
        <v>17.12726</v>
      </c>
      <c r="IR93">
        <v>8.8186630000000002E-5</v>
      </c>
      <c r="IS93" s="1">
        <v>2.9962450000000002E-2</v>
      </c>
      <c r="IT93">
        <v>0.71300870000000005</v>
      </c>
      <c r="IU93">
        <v>16.207809999999998</v>
      </c>
      <c r="IV93">
        <v>8.296263E-5</v>
      </c>
      <c r="IW93" s="1">
        <v>2.8100940000000001E-2</v>
      </c>
      <c r="IX93">
        <v>0.71349689999999999</v>
      </c>
      <c r="IY93">
        <v>15.60571</v>
      </c>
      <c r="IZ93">
        <v>7.7788510000000003E-5</v>
      </c>
      <c r="JA93" s="1">
        <v>2.6299079999999999E-2</v>
      </c>
      <c r="JB93">
        <v>0.71410600000000002</v>
      </c>
      <c r="JC93">
        <v>15.56099</v>
      </c>
      <c r="JD93">
        <v>7.1070199999999996E-5</v>
      </c>
      <c r="JE93" s="1">
        <v>2.4017239999999999E-2</v>
      </c>
      <c r="JF93">
        <v>0.71466790000000002</v>
      </c>
      <c r="JG93">
        <v>16.630690000000001</v>
      </c>
      <c r="JH93">
        <v>6.25118E-5</v>
      </c>
      <c r="JI93">
        <v>2.1121500000000001E-2</v>
      </c>
      <c r="JJ93">
        <v>0.71523789999999998</v>
      </c>
      <c r="JK93">
        <v>17.489129999999999</v>
      </c>
      <c r="JL93">
        <v>5.3871949999999998E-5</v>
      </c>
      <c r="JM93">
        <v>1.8172569999999999E-2</v>
      </c>
      <c r="JN93">
        <v>0.71574760000000004</v>
      </c>
      <c r="JO93">
        <v>18.24868</v>
      </c>
      <c r="JP93">
        <v>4.6897619999999998E-5</v>
      </c>
      <c r="JQ93">
        <v>1.5770869999999999E-2</v>
      </c>
      <c r="JR93">
        <v>0.7160879</v>
      </c>
      <c r="JS93">
        <v>18.893540000000002</v>
      </c>
      <c r="JT93">
        <v>4.2017480000000001E-5</v>
      </c>
      <c r="JU93">
        <v>1.4081400000000001E-2</v>
      </c>
      <c r="JV93">
        <v>0.71630300000000002</v>
      </c>
      <c r="JW93">
        <v>18.812519999999999</v>
      </c>
      <c r="JX93">
        <v>3.8737920000000002E-5</v>
      </c>
      <c r="JY93">
        <v>1.294818E-2</v>
      </c>
      <c r="JZ93">
        <v>0.71633709999999995</v>
      </c>
      <c r="KA93">
        <v>18.391269999999999</v>
      </c>
      <c r="KB93">
        <v>3.6541220000000003E-5</v>
      </c>
      <c r="KC93">
        <v>1.2188589999999999E-2</v>
      </c>
      <c r="KD93">
        <v>0.71625039999999995</v>
      </c>
      <c r="KE93">
        <v>18.275110000000002</v>
      </c>
      <c r="KF93">
        <v>3.5705779999999998E-5</v>
      </c>
      <c r="KG93">
        <v>1.187118E-2</v>
      </c>
      <c r="KH93">
        <v>0.71611429999999998</v>
      </c>
      <c r="KI93">
        <v>18.24954</v>
      </c>
      <c r="KJ93">
        <v>3.721362E-5</v>
      </c>
      <c r="KK93">
        <v>1.2319770000000001E-2</v>
      </c>
      <c r="KL93">
        <v>0.71594630000000004</v>
      </c>
      <c r="KM93">
        <v>18.912019999999998</v>
      </c>
      <c r="KN93">
        <v>4.0919189999999999E-5</v>
      </c>
      <c r="KO93">
        <v>1.3520880000000001E-2</v>
      </c>
      <c r="KP93">
        <v>0.71576810000000002</v>
      </c>
      <c r="KQ93">
        <v>19.248529999999999</v>
      </c>
      <c r="KR93">
        <v>4.4946959999999999E-5</v>
      </c>
      <c r="KS93">
        <v>1.4871779999999999E-2</v>
      </c>
      <c r="KT93">
        <v>0.71558739999999998</v>
      </c>
      <c r="KU93">
        <v>19.144729999999999</v>
      </c>
      <c r="KV93">
        <v>4.7623329999999997E-5</v>
      </c>
      <c r="KW93">
        <v>1.5800290000000002E-2</v>
      </c>
      <c r="KX93">
        <v>0.71543990000000002</v>
      </c>
      <c r="KY93">
        <v>18.831659999999999</v>
      </c>
      <c r="KZ93">
        <v>4.8561170000000003E-5</v>
      </c>
      <c r="LA93">
        <v>1.614989E-2</v>
      </c>
      <c r="LB93">
        <v>0.71533329999999995</v>
      </c>
      <c r="LC93">
        <v>17.976790000000001</v>
      </c>
      <c r="LD93">
        <v>4.8166449999999997E-5</v>
      </c>
      <c r="LE93">
        <v>1.6047189999999999E-2</v>
      </c>
      <c r="LF93">
        <v>0.71525720000000004</v>
      </c>
      <c r="LG93">
        <v>17.046469999999999</v>
      </c>
      <c r="LH93">
        <v>4.696614E-5</v>
      </c>
      <c r="LI93">
        <v>1.566712E-2</v>
      </c>
      <c r="LJ93">
        <v>0.71522059999999998</v>
      </c>
      <c r="LK93">
        <v>16.221350000000001</v>
      </c>
      <c r="LL93">
        <v>4.5234729999999998E-5</v>
      </c>
      <c r="LM93">
        <v>1.510707E-2</v>
      </c>
      <c r="LN93">
        <v>0.71522050000000004</v>
      </c>
      <c r="LO93">
        <v>15.933870000000001</v>
      </c>
      <c r="LP93">
        <v>4.3003280000000001E-5</v>
      </c>
      <c r="LQ93">
        <v>1.4378459999999999E-2</v>
      </c>
      <c r="LR93">
        <v>0.71521219999999996</v>
      </c>
      <c r="LS93">
        <v>16.680140000000002</v>
      </c>
      <c r="LT93">
        <v>4.0397059999999997E-5</v>
      </c>
      <c r="LU93">
        <v>1.3520570000000001E-2</v>
      </c>
      <c r="LV93">
        <v>0.71517379999999997</v>
      </c>
      <c r="LW93">
        <v>17.43018</v>
      </c>
      <c r="LX93">
        <v>3.7794940000000002E-5</v>
      </c>
      <c r="LY93">
        <v>1.2656250000000001E-2</v>
      </c>
      <c r="LZ93">
        <v>0.71515329999999999</v>
      </c>
      <c r="MA93">
        <v>18.187550000000002</v>
      </c>
      <c r="MB93">
        <v>3.5517820000000002E-5</v>
      </c>
      <c r="MC93">
        <v>1.1894160000000001E-2</v>
      </c>
      <c r="MD93">
        <v>0.71511979999999997</v>
      </c>
      <c r="ME93">
        <v>18.688970000000001</v>
      </c>
      <c r="MF93">
        <v>3.3626620000000002E-5</v>
      </c>
      <c r="MG93">
        <v>1.126082E-2</v>
      </c>
      <c r="MH93">
        <v>0.71498649999999997</v>
      </c>
      <c r="MI93">
        <v>18.722940000000001</v>
      </c>
      <c r="MJ93">
        <v>3.2043240000000001E-5</v>
      </c>
      <c r="MK93">
        <v>1.0731859999999999E-2</v>
      </c>
      <c r="ML93">
        <v>0.71481490000000003</v>
      </c>
      <c r="MM93">
        <v>18.275849999999998</v>
      </c>
      <c r="MN93">
        <v>3.0685300000000002E-5</v>
      </c>
      <c r="MO93">
        <v>1.027898E-2</v>
      </c>
      <c r="MP93">
        <v>0.71466499999999999</v>
      </c>
      <c r="MQ93">
        <v>18.296299999999999</v>
      </c>
      <c r="MR93">
        <v>2.9570179999999999E-5</v>
      </c>
      <c r="MS93">
        <v>9.90539E-3</v>
      </c>
      <c r="MT93">
        <v>0.7144819</v>
      </c>
      <c r="MU93">
        <v>18.433720000000001</v>
      </c>
      <c r="MV93">
        <v>2.8809979999999999E-5</v>
      </c>
      <c r="MW93">
        <v>9.6470270000000007E-3</v>
      </c>
      <c r="MX93">
        <v>0.71429180000000003</v>
      </c>
      <c r="MY93">
        <v>19.02027</v>
      </c>
      <c r="MZ93">
        <v>2.83709E-5</v>
      </c>
      <c r="NA93">
        <v>9.4987300000000004E-3</v>
      </c>
      <c r="NB93">
        <v>0.7140898</v>
      </c>
      <c r="NC93">
        <v>19.660740000000001</v>
      </c>
      <c r="ND93">
        <v>2.8023329999999999E-5</v>
      </c>
      <c r="NE93">
        <v>9.3857539999999996E-3</v>
      </c>
      <c r="NF93">
        <v>0.7140898</v>
      </c>
      <c r="NG93">
        <v>19.660740000000001</v>
      </c>
      <c r="NH93">
        <v>2.8023329999999999E-5</v>
      </c>
      <c r="NI93">
        <v>9.3857539999999996E-3</v>
      </c>
      <c r="NJ93">
        <v>0.7140898</v>
      </c>
      <c r="NK93">
        <v>19.660740000000001</v>
      </c>
      <c r="NL93">
        <v>2.8023329999999999E-5</v>
      </c>
      <c r="NM93">
        <v>9.3857539999999996E-3</v>
      </c>
      <c r="NN93">
        <v>0.7140898</v>
      </c>
      <c r="NO93">
        <v>19.660740000000001</v>
      </c>
      <c r="NP93">
        <v>2.8023329999999999E-5</v>
      </c>
      <c r="NQ93">
        <v>9.3857539999999996E-3</v>
      </c>
      <c r="NR93">
        <v>0.7140898</v>
      </c>
      <c r="NS93">
        <v>19.660740000000001</v>
      </c>
      <c r="NT93">
        <v>2.8023329999999999E-5</v>
      </c>
      <c r="NU93">
        <v>9.3857539999999996E-3</v>
      </c>
      <c r="NV93">
        <v>0.7140898</v>
      </c>
      <c r="NW93">
        <v>19.660740000000001</v>
      </c>
      <c r="NX93">
        <v>2.8023329999999999E-5</v>
      </c>
      <c r="NY93">
        <v>9.3857539999999996E-3</v>
      </c>
      <c r="NZ93">
        <v>0.7140898</v>
      </c>
      <c r="OA93">
        <v>19.660740000000001</v>
      </c>
      <c r="OB93">
        <v>2.8023329999999999E-5</v>
      </c>
      <c r="OC93">
        <v>9.3857539999999996E-3</v>
      </c>
      <c r="OD93">
        <v>0.7140898</v>
      </c>
      <c r="OE93">
        <v>19.660740000000001</v>
      </c>
      <c r="OF93">
        <v>2.8023329999999999E-5</v>
      </c>
      <c r="OG93">
        <v>9.3857539999999996E-3</v>
      </c>
      <c r="OH93">
        <v>0.7140898</v>
      </c>
      <c r="OI93">
        <v>19.660740000000001</v>
      </c>
      <c r="OJ93">
        <v>2.8023329999999999E-5</v>
      </c>
      <c r="OK93">
        <v>9.3857539999999996E-3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0.82430110000000001</v>
      </c>
      <c r="G94">
        <v>16.25864</v>
      </c>
      <c r="H94">
        <v>1.379696E-37</v>
      </c>
      <c r="I94" s="1">
        <v>5.5493770000000004E-35</v>
      </c>
      <c r="J94">
        <v>0.82388919999999999</v>
      </c>
      <c r="K94">
        <v>16.833169999999999</v>
      </c>
      <c r="L94" s="1">
        <v>2.5113609999999998E-22</v>
      </c>
      <c r="M94" s="1">
        <v>1.012686E-19</v>
      </c>
      <c r="N94">
        <v>0.82346589999999997</v>
      </c>
      <c r="O94">
        <v>17.028639999999999</v>
      </c>
      <c r="P94" s="1">
        <v>4.3348369999999998E-10</v>
      </c>
      <c r="Q94" s="1">
        <v>1.743621E-7</v>
      </c>
      <c r="R94">
        <v>0.82303859999999995</v>
      </c>
      <c r="S94">
        <v>17.279579999999999</v>
      </c>
      <c r="T94" s="1">
        <v>5.4367529999999997E-2</v>
      </c>
      <c r="U94">
        <v>14.81657</v>
      </c>
      <c r="V94">
        <v>0.82258949999999997</v>
      </c>
      <c r="W94">
        <v>17.704000000000001</v>
      </c>
      <c r="X94">
        <v>14.01585</v>
      </c>
      <c r="Y94">
        <v>4550.95</v>
      </c>
      <c r="Z94">
        <v>0.82213429999999998</v>
      </c>
      <c r="AA94">
        <v>17.764769999999999</v>
      </c>
      <c r="AB94">
        <v>108.2471</v>
      </c>
      <c r="AC94">
        <v>40258.839999999997</v>
      </c>
      <c r="AD94">
        <v>0.82166419999999996</v>
      </c>
      <c r="AE94">
        <v>17.583169999999999</v>
      </c>
      <c r="AF94">
        <v>122.92189999999999</v>
      </c>
      <c r="AG94">
        <v>50850.25</v>
      </c>
      <c r="AH94">
        <v>0.82121889999999997</v>
      </c>
      <c r="AI94">
        <v>17.713840000000001</v>
      </c>
      <c r="AJ94">
        <v>42.52861</v>
      </c>
      <c r="AK94">
        <v>19103.54</v>
      </c>
      <c r="AL94">
        <v>0.82072860000000003</v>
      </c>
      <c r="AM94">
        <v>17.837309999999999</v>
      </c>
      <c r="AN94">
        <v>7.0048570000000003</v>
      </c>
      <c r="AO94">
        <v>3338.5390000000002</v>
      </c>
      <c r="AP94">
        <v>0.82023080000000004</v>
      </c>
      <c r="AQ94">
        <v>18.245460000000001</v>
      </c>
      <c r="AR94">
        <v>0.79279630000000001</v>
      </c>
      <c r="AS94">
        <v>387.06529999999998</v>
      </c>
      <c r="AT94">
        <v>0.8195964</v>
      </c>
      <c r="AU94">
        <v>18.263459999999998</v>
      </c>
      <c r="AV94">
        <v>0.12570329999999999</v>
      </c>
      <c r="AW94">
        <v>56.885330000000003</v>
      </c>
      <c r="AX94">
        <v>0.81866000000000005</v>
      </c>
      <c r="AY94">
        <v>18.14648</v>
      </c>
      <c r="AZ94">
        <v>6.4744780000000002E-2</v>
      </c>
      <c r="BA94">
        <v>26.657399999999999</v>
      </c>
      <c r="BB94">
        <v>0.81718639999999998</v>
      </c>
      <c r="BC94">
        <v>18.08841</v>
      </c>
      <c r="BD94" s="1">
        <v>5.4682410000000001E-2</v>
      </c>
      <c r="BE94">
        <v>22.178570000000001</v>
      </c>
      <c r="BF94">
        <v>0.81499580000000005</v>
      </c>
      <c r="BG94">
        <v>17.731120000000001</v>
      </c>
      <c r="BH94" s="1">
        <v>4.9873769999999998E-2</v>
      </c>
      <c r="BI94">
        <v>20.175699999999999</v>
      </c>
      <c r="BJ94">
        <v>0.81226469999999995</v>
      </c>
      <c r="BK94">
        <v>17.533919999999998</v>
      </c>
      <c r="BL94" s="1">
        <v>4.9466669999999997E-2</v>
      </c>
      <c r="BM94">
        <v>19.922339999999998</v>
      </c>
      <c r="BN94">
        <v>0.80936839999999999</v>
      </c>
      <c r="BO94">
        <v>17.642800000000001</v>
      </c>
      <c r="BP94" s="1">
        <v>5.172247E-2</v>
      </c>
      <c r="BQ94" s="1">
        <v>20.86234</v>
      </c>
      <c r="BR94">
        <v>0.80644510000000003</v>
      </c>
      <c r="BS94">
        <v>17.775839999999999</v>
      </c>
      <c r="BT94" s="1">
        <v>5.2091749999999999E-2</v>
      </c>
      <c r="BU94" s="1">
        <v>21.156980000000001</v>
      </c>
      <c r="BV94">
        <v>0.8033401</v>
      </c>
      <c r="BW94">
        <v>17.74287</v>
      </c>
      <c r="BX94" s="1">
        <v>4.9529040000000003E-2</v>
      </c>
      <c r="BY94" s="1">
        <v>20.250879999999999</v>
      </c>
      <c r="BZ94">
        <v>0.80014940000000001</v>
      </c>
      <c r="CA94">
        <v>17.843589999999999</v>
      </c>
      <c r="CB94" s="1">
        <v>4.5241459999999997E-2</v>
      </c>
      <c r="CC94" s="1">
        <v>18.596340000000001</v>
      </c>
      <c r="CD94">
        <v>0.79674259999999997</v>
      </c>
      <c r="CE94">
        <v>17.503640000000001</v>
      </c>
      <c r="CF94" s="1">
        <v>4.0407949999999998E-2</v>
      </c>
      <c r="CG94" s="1">
        <v>16.68188</v>
      </c>
      <c r="CH94">
        <v>0.79337840000000004</v>
      </c>
      <c r="CI94">
        <v>17.168109999999999</v>
      </c>
      <c r="CJ94" s="1">
        <v>3.5839330000000003E-2</v>
      </c>
      <c r="CK94" s="1">
        <v>14.84606</v>
      </c>
      <c r="CL94">
        <v>0.79009459999999998</v>
      </c>
      <c r="CM94">
        <v>16.569189999999999</v>
      </c>
      <c r="CN94" s="1">
        <v>3.1712990000000003E-2</v>
      </c>
      <c r="CO94" s="1">
        <v>13.18435</v>
      </c>
      <c r="CP94">
        <v>0.78674730000000004</v>
      </c>
      <c r="CQ94">
        <v>16.35087</v>
      </c>
      <c r="CR94" s="1">
        <v>2.7992550000000001E-2</v>
      </c>
      <c r="CS94" s="1">
        <v>11.695690000000001</v>
      </c>
      <c r="CT94">
        <v>0.78337159999999995</v>
      </c>
      <c r="CU94">
        <v>16.17163</v>
      </c>
      <c r="CV94" s="1">
        <v>2.4619889999999998E-2</v>
      </c>
      <c r="CW94" s="1">
        <v>10.3367</v>
      </c>
      <c r="CX94">
        <v>0.78013379999999999</v>
      </c>
      <c r="CY94">
        <v>16.023869999999999</v>
      </c>
      <c r="CZ94" s="1">
        <v>2.1672139999999999E-2</v>
      </c>
      <c r="DA94" s="1">
        <v>9.1385740000000002</v>
      </c>
      <c r="DB94">
        <v>0.77687099999999998</v>
      </c>
      <c r="DC94">
        <v>16.032730000000001</v>
      </c>
      <c r="DD94" s="1">
        <v>1.907729E-2</v>
      </c>
      <c r="DE94" s="1">
        <v>8.0760970000000007</v>
      </c>
      <c r="DF94">
        <v>0.77354670000000003</v>
      </c>
      <c r="DG94">
        <v>16.297920000000001</v>
      </c>
      <c r="DH94" s="1">
        <v>1.6778359999999999E-2</v>
      </c>
      <c r="DI94" s="1">
        <v>7.1320920000000001</v>
      </c>
      <c r="DJ94">
        <v>0.77000729999999995</v>
      </c>
      <c r="DK94">
        <v>16.268190000000001</v>
      </c>
      <c r="DL94" s="1">
        <v>1.4727820000000001E-2</v>
      </c>
      <c r="DM94" s="1">
        <v>6.2874350000000003</v>
      </c>
      <c r="DN94">
        <v>0.76623699999999995</v>
      </c>
      <c r="DO94">
        <v>16.254940000000001</v>
      </c>
      <c r="DP94" s="1">
        <v>1.2923520000000001E-2</v>
      </c>
      <c r="DQ94" s="1">
        <v>5.5403560000000001</v>
      </c>
      <c r="DR94">
        <v>0.7624898</v>
      </c>
      <c r="DS94">
        <v>15.78187</v>
      </c>
      <c r="DT94" s="1">
        <v>1.1379190000000001E-2</v>
      </c>
      <c r="DU94" s="1">
        <v>4.8974780000000004</v>
      </c>
      <c r="DV94">
        <v>0.75875329999999996</v>
      </c>
      <c r="DW94">
        <v>15.492620000000001</v>
      </c>
      <c r="DX94" s="1">
        <v>1.00214E-2</v>
      </c>
      <c r="DY94" s="1">
        <v>4.3323410000000004</v>
      </c>
      <c r="DZ94">
        <v>0.75515730000000003</v>
      </c>
      <c r="EA94">
        <v>15.498749999999999</v>
      </c>
      <c r="EB94" s="1">
        <v>8.7905740000000007E-3</v>
      </c>
      <c r="EC94" s="1">
        <v>3.81684</v>
      </c>
      <c r="ED94">
        <v>0.75141829999999998</v>
      </c>
      <c r="EE94">
        <v>15.49535</v>
      </c>
      <c r="EF94" s="1">
        <v>7.6778640000000004E-3</v>
      </c>
      <c r="EG94" s="1">
        <v>3.348751</v>
      </c>
      <c r="EH94">
        <v>0.74809499999999995</v>
      </c>
      <c r="EI94">
        <v>16.113689999999998</v>
      </c>
      <c r="EJ94" s="1">
        <v>6.696591E-3</v>
      </c>
      <c r="EK94" s="1">
        <v>2.9315470000000001</v>
      </c>
      <c r="EL94">
        <v>0.74479859999999998</v>
      </c>
      <c r="EM94">
        <v>16.577470000000002</v>
      </c>
      <c r="EN94" s="1">
        <v>5.8397859999999996E-3</v>
      </c>
      <c r="EO94" s="1">
        <v>2.5658889999999999</v>
      </c>
      <c r="EP94">
        <v>0.74163109999999999</v>
      </c>
      <c r="EQ94">
        <v>16.734739999999999</v>
      </c>
      <c r="ER94" s="1">
        <v>5.0918200000000004E-3</v>
      </c>
      <c r="ES94" s="1">
        <v>2.2450770000000002</v>
      </c>
      <c r="ET94">
        <v>0.73735450000000002</v>
      </c>
      <c r="EU94">
        <v>17.122150000000001</v>
      </c>
      <c r="EV94" s="1">
        <v>4.4382079999999999E-3</v>
      </c>
      <c r="EW94" s="1">
        <v>1.964631</v>
      </c>
      <c r="EX94">
        <v>0.73349799999999998</v>
      </c>
      <c r="EY94">
        <v>16.982299999999999</v>
      </c>
      <c r="EZ94" s="1">
        <v>3.8733079999999998E-3</v>
      </c>
      <c r="FA94" s="1">
        <v>1.7204889999999999</v>
      </c>
      <c r="FB94">
        <v>0.73000770000000004</v>
      </c>
      <c r="FC94">
        <v>16.346589999999999</v>
      </c>
      <c r="FD94" s="1">
        <v>3.3818440000000002E-3</v>
      </c>
      <c r="FE94" s="1">
        <v>1.5070049999999999</v>
      </c>
      <c r="FF94">
        <v>0.72677119999999995</v>
      </c>
      <c r="FG94">
        <v>16.153829999999999</v>
      </c>
      <c r="FH94" s="1">
        <v>2.9236639999999999E-3</v>
      </c>
      <c r="FI94" s="1">
        <v>1.307917</v>
      </c>
      <c r="FJ94">
        <v>0.72362669999999996</v>
      </c>
      <c r="FK94">
        <v>16.219909999999999</v>
      </c>
      <c r="FL94" s="1">
        <v>2.4643719999999998E-3</v>
      </c>
      <c r="FM94" s="1">
        <v>1.1078429999999999</v>
      </c>
      <c r="FN94">
        <v>0.72021539999999995</v>
      </c>
      <c r="FO94">
        <v>17.142189999999999</v>
      </c>
      <c r="FP94" s="1">
        <v>2.0225659999999999E-3</v>
      </c>
      <c r="FQ94" s="1">
        <v>0.91352149999999999</v>
      </c>
      <c r="FR94">
        <v>0.71756520000000001</v>
      </c>
      <c r="FS94">
        <v>17.82563</v>
      </c>
      <c r="FT94" s="1">
        <v>1.6496219999999999E-3</v>
      </c>
      <c r="FU94" s="1">
        <v>0.74624489999999999</v>
      </c>
      <c r="FV94">
        <v>0.71508050000000001</v>
      </c>
      <c r="FW94">
        <v>18.252690000000001</v>
      </c>
      <c r="FX94" s="1">
        <v>1.361494E-3</v>
      </c>
      <c r="FY94" s="1">
        <v>0.61575820000000003</v>
      </c>
      <c r="FZ94">
        <v>0.71287109999999998</v>
      </c>
      <c r="GA94">
        <v>18.532530000000001</v>
      </c>
      <c r="GB94" s="1">
        <v>1.1466289999999999E-3</v>
      </c>
      <c r="GC94" s="1">
        <v>0.51799410000000001</v>
      </c>
      <c r="GD94">
        <v>0.71050550000000001</v>
      </c>
      <c r="GE94">
        <v>18.104310000000002</v>
      </c>
      <c r="GF94" s="1">
        <v>9.86626E-4</v>
      </c>
      <c r="GG94" s="1">
        <v>0.44495879999999999</v>
      </c>
      <c r="GH94">
        <v>0.7082058</v>
      </c>
      <c r="GI94">
        <v>17.412569999999999</v>
      </c>
      <c r="GJ94" s="1">
        <v>8.6489830000000001E-4</v>
      </c>
      <c r="GK94" s="1">
        <v>0.38941530000000002</v>
      </c>
      <c r="GL94">
        <v>0.70652789999999999</v>
      </c>
      <c r="GM94">
        <v>17.102170000000001</v>
      </c>
      <c r="GN94" s="1">
        <v>7.6165360000000004E-4</v>
      </c>
      <c r="GO94" s="1">
        <v>0.34278769999999997</v>
      </c>
      <c r="GP94">
        <v>0.70525899999999997</v>
      </c>
      <c r="GQ94">
        <v>17.017959999999999</v>
      </c>
      <c r="GR94" s="1">
        <v>6.5103350000000003E-4</v>
      </c>
      <c r="GS94" s="1">
        <v>0.29377160000000002</v>
      </c>
      <c r="GT94">
        <v>0.70425090000000001</v>
      </c>
      <c r="GU94">
        <v>17.962800000000001</v>
      </c>
      <c r="GV94" s="1">
        <v>5.2577259999999997E-4</v>
      </c>
      <c r="GW94" s="1">
        <v>0.2381142</v>
      </c>
      <c r="GX94">
        <v>0.70353279999999996</v>
      </c>
      <c r="GY94">
        <v>18.681480000000001</v>
      </c>
      <c r="GZ94" s="1">
        <v>4.0512140000000001E-4</v>
      </c>
      <c r="HA94" s="1">
        <v>0.18374450000000001</v>
      </c>
      <c r="HB94">
        <v>0.70296479999999995</v>
      </c>
      <c r="HC94">
        <v>19.17953</v>
      </c>
      <c r="HD94" s="1">
        <v>3.0987579999999999E-4</v>
      </c>
      <c r="HE94" s="1">
        <v>0.14012820000000001</v>
      </c>
      <c r="HF94">
        <v>0.70249640000000002</v>
      </c>
      <c r="HG94">
        <v>19.312529999999999</v>
      </c>
      <c r="HH94" s="1">
        <v>2.447808E-4</v>
      </c>
      <c r="HI94" s="1">
        <v>0.1099695</v>
      </c>
      <c r="HJ94">
        <v>0.70215050000000001</v>
      </c>
      <c r="HK94">
        <v>18.732389999999999</v>
      </c>
      <c r="HL94" s="1">
        <v>2.03415E-4</v>
      </c>
      <c r="HM94" s="1">
        <v>9.0682979999999996E-2</v>
      </c>
      <c r="HN94">
        <v>0.70190790000000003</v>
      </c>
      <c r="HO94">
        <v>17.733889999999999</v>
      </c>
      <c r="HP94" s="1">
        <v>1.7709639999999999E-4</v>
      </c>
      <c r="HQ94" s="1">
        <v>7.8413259999999999E-2</v>
      </c>
      <c r="HR94">
        <v>0.70178529999999995</v>
      </c>
      <c r="HS94">
        <v>17.150510000000001</v>
      </c>
      <c r="HT94" s="1">
        <v>1.5893609999999999E-4</v>
      </c>
      <c r="HU94" s="1">
        <v>7.0000430000000002E-2</v>
      </c>
      <c r="HV94">
        <v>0.70169230000000005</v>
      </c>
      <c r="HW94">
        <v>16.886399999999998</v>
      </c>
      <c r="HX94" s="1">
        <v>1.4377920000000001E-4</v>
      </c>
      <c r="HY94" s="1">
        <v>6.3116939999999996E-2</v>
      </c>
      <c r="HZ94">
        <v>0.70163920000000002</v>
      </c>
      <c r="IA94">
        <v>17.53145</v>
      </c>
      <c r="IB94" s="1">
        <v>1.2916429999999999E-4</v>
      </c>
      <c r="IC94" s="1">
        <v>5.6571620000000003E-2</v>
      </c>
      <c r="ID94">
        <v>0.70162310000000006</v>
      </c>
      <c r="IE94">
        <v>17.35708</v>
      </c>
      <c r="IF94" s="1">
        <v>1.155914E-4</v>
      </c>
      <c r="IG94" s="1">
        <v>5.0479349999999999E-2</v>
      </c>
      <c r="IH94">
        <v>0.70169910000000002</v>
      </c>
      <c r="II94">
        <v>17.89742</v>
      </c>
      <c r="IJ94">
        <v>1.042868E-4</v>
      </c>
      <c r="IK94" s="1">
        <v>4.5369979999999997E-2</v>
      </c>
      <c r="IL94">
        <v>0.70192929999999998</v>
      </c>
      <c r="IM94">
        <v>18.007840000000002</v>
      </c>
      <c r="IN94">
        <v>9.5588760000000006E-5</v>
      </c>
      <c r="IO94" s="1">
        <v>4.1403839999999997E-2</v>
      </c>
      <c r="IP94">
        <v>0.70229249999999999</v>
      </c>
      <c r="IQ94">
        <v>17.280819999999999</v>
      </c>
      <c r="IR94">
        <v>8.8949710000000001E-5</v>
      </c>
      <c r="IS94" s="1">
        <v>3.837206E-2</v>
      </c>
      <c r="IT94">
        <v>0.70284380000000002</v>
      </c>
      <c r="IU94">
        <v>16.295529999999999</v>
      </c>
      <c r="IV94">
        <v>8.3614129999999998E-5</v>
      </c>
      <c r="IW94" s="1">
        <v>3.5945860000000003E-2</v>
      </c>
      <c r="IX94">
        <v>0.70347630000000005</v>
      </c>
      <c r="IY94">
        <v>15.63964</v>
      </c>
      <c r="IZ94">
        <v>7.8501430000000002E-5</v>
      </c>
      <c r="JA94" s="1">
        <v>3.3683589999999999E-2</v>
      </c>
      <c r="JB94">
        <v>0.70421129999999998</v>
      </c>
      <c r="JC94">
        <v>15.553280000000001</v>
      </c>
      <c r="JD94">
        <v>7.2027029999999995E-5</v>
      </c>
      <c r="JE94" s="1">
        <v>3.0915890000000001E-2</v>
      </c>
      <c r="JF94">
        <v>0.70502750000000003</v>
      </c>
      <c r="JG94">
        <v>16.656960000000002</v>
      </c>
      <c r="JH94">
        <v>6.3637729999999998E-5</v>
      </c>
      <c r="JI94">
        <v>2.7343880000000001E-2</v>
      </c>
      <c r="JJ94">
        <v>0.70578660000000004</v>
      </c>
      <c r="JK94">
        <v>17.59685</v>
      </c>
      <c r="JL94">
        <v>5.4906459999999997E-5</v>
      </c>
      <c r="JM94">
        <v>2.3569159999999999E-2</v>
      </c>
      <c r="JN94">
        <v>0.70648029999999995</v>
      </c>
      <c r="JO94">
        <v>18.363330000000001</v>
      </c>
      <c r="JP94">
        <v>4.767752E-5</v>
      </c>
      <c r="JQ94">
        <v>2.0394249999999999E-2</v>
      </c>
      <c r="JR94">
        <v>0.70704529999999999</v>
      </c>
      <c r="JS94">
        <v>18.997250000000001</v>
      </c>
      <c r="JT94">
        <v>4.2546490000000003E-5</v>
      </c>
      <c r="JU94">
        <v>1.8117129999999999E-2</v>
      </c>
      <c r="JV94">
        <v>0.70739269999999999</v>
      </c>
      <c r="JW94">
        <v>18.89414</v>
      </c>
      <c r="JX94">
        <v>3.9095060000000002E-5</v>
      </c>
      <c r="JY94">
        <v>1.6586210000000001E-2</v>
      </c>
      <c r="JZ94">
        <v>0.7075477</v>
      </c>
      <c r="KA94">
        <v>18.39828</v>
      </c>
      <c r="KB94">
        <v>3.6769800000000002E-5</v>
      </c>
      <c r="KC94">
        <v>1.555511E-2</v>
      </c>
      <c r="KD94">
        <v>0.70751799999999998</v>
      </c>
      <c r="KE94">
        <v>18.253530000000001</v>
      </c>
      <c r="KF94">
        <v>3.5704529999999999E-5</v>
      </c>
      <c r="KG94">
        <v>1.504523E-2</v>
      </c>
      <c r="KH94">
        <v>0.70739700000000005</v>
      </c>
      <c r="KI94">
        <v>18.231919999999999</v>
      </c>
      <c r="KJ94">
        <v>3.6908040000000002E-5</v>
      </c>
      <c r="KK94">
        <v>1.5445220000000001E-2</v>
      </c>
      <c r="KL94">
        <v>0.70722149999999995</v>
      </c>
      <c r="KM94">
        <v>18.911010000000001</v>
      </c>
      <c r="KN94">
        <v>4.0406959999999998E-5</v>
      </c>
      <c r="KO94">
        <v>1.6845510000000001E-2</v>
      </c>
      <c r="KP94">
        <v>0.70696619999999999</v>
      </c>
      <c r="KQ94">
        <v>19.33436</v>
      </c>
      <c r="KR94">
        <v>4.4488250000000002E-5</v>
      </c>
      <c r="KS94">
        <v>1.8571540000000001E-2</v>
      </c>
      <c r="KT94">
        <v>0.70673039999999998</v>
      </c>
      <c r="KU94">
        <v>19.237629999999999</v>
      </c>
      <c r="KV94">
        <v>4.7369759999999999E-5</v>
      </c>
      <c r="KW94">
        <v>1.985133E-2</v>
      </c>
      <c r="KX94">
        <v>0.70651609999999998</v>
      </c>
      <c r="KY94">
        <v>18.970410000000001</v>
      </c>
      <c r="KZ94">
        <v>4.8512320000000001E-5</v>
      </c>
      <c r="LA94">
        <v>2.040469E-2</v>
      </c>
      <c r="LB94">
        <v>0.70635890000000001</v>
      </c>
      <c r="LC94">
        <v>18.115100000000002</v>
      </c>
      <c r="LD94">
        <v>4.825667E-5</v>
      </c>
      <c r="LE94">
        <v>2.035199E-2</v>
      </c>
      <c r="LF94">
        <v>0.70625570000000004</v>
      </c>
      <c r="LG94">
        <v>17.16478</v>
      </c>
      <c r="LH94">
        <v>4.713807E-5</v>
      </c>
      <c r="LI94">
        <v>1.991687E-2</v>
      </c>
      <c r="LJ94">
        <v>0.70617289999999999</v>
      </c>
      <c r="LK94">
        <v>16.307590000000001</v>
      </c>
      <c r="LL94">
        <v>4.5468610000000001E-5</v>
      </c>
      <c r="LM94">
        <v>1.9241600000000001E-2</v>
      </c>
      <c r="LN94">
        <v>0.70615419999999995</v>
      </c>
      <c r="LO94">
        <v>15.96781</v>
      </c>
      <c r="LP94">
        <v>4.3299520000000002E-5</v>
      </c>
      <c r="LQ94">
        <v>1.8353399999999999E-2</v>
      </c>
      <c r="LR94">
        <v>0.70611999999999997</v>
      </c>
      <c r="LS94">
        <v>16.72052</v>
      </c>
      <c r="LT94">
        <v>4.0724849999999997E-5</v>
      </c>
      <c r="LU94">
        <v>1.7286559999999999E-2</v>
      </c>
      <c r="LV94">
        <v>0.7061096</v>
      </c>
      <c r="LW94">
        <v>17.528279999999999</v>
      </c>
      <c r="LX94">
        <v>3.810372E-5</v>
      </c>
      <c r="LY94">
        <v>1.618489E-2</v>
      </c>
      <c r="LZ94">
        <v>0.70607679999999995</v>
      </c>
      <c r="MA94">
        <v>18.312719999999999</v>
      </c>
      <c r="MB94">
        <v>3.5780230000000002E-5</v>
      </c>
      <c r="MC94">
        <v>1.5196660000000001E-2</v>
      </c>
      <c r="MD94">
        <v>0.70597270000000001</v>
      </c>
      <c r="ME94">
        <v>18.812010000000001</v>
      </c>
      <c r="MF94">
        <v>3.3843719999999997E-5</v>
      </c>
      <c r="MG94">
        <v>1.4370539999999999E-2</v>
      </c>
      <c r="MH94">
        <v>0.70583459999999998</v>
      </c>
      <c r="MI94">
        <v>18.818380000000001</v>
      </c>
      <c r="MJ94">
        <v>3.2226330000000002E-5</v>
      </c>
      <c r="MK94">
        <v>1.3682110000000001E-2</v>
      </c>
      <c r="ML94">
        <v>0.70566799999999996</v>
      </c>
      <c r="MM94">
        <v>18.28546</v>
      </c>
      <c r="MN94">
        <v>3.0842120000000002E-5</v>
      </c>
      <c r="MO94">
        <v>1.3094440000000001E-2</v>
      </c>
      <c r="MP94">
        <v>0.70544609999999996</v>
      </c>
      <c r="MQ94">
        <v>18.25235</v>
      </c>
      <c r="MR94">
        <v>2.969254E-5</v>
      </c>
      <c r="MS94">
        <v>1.2604590000000001E-2</v>
      </c>
      <c r="MT94">
        <v>0.70521120000000004</v>
      </c>
      <c r="MU94">
        <v>18.39922</v>
      </c>
      <c r="MV94">
        <v>2.8885829999999999E-5</v>
      </c>
      <c r="MW94">
        <v>1.225302E-2</v>
      </c>
      <c r="MX94">
        <v>0.70495110000000005</v>
      </c>
      <c r="MY94">
        <v>19.01661</v>
      </c>
      <c r="MZ94">
        <v>2.8414850000000001E-5</v>
      </c>
      <c r="NA94">
        <v>1.2047779999999999E-2</v>
      </c>
      <c r="NB94">
        <v>0.70468430000000004</v>
      </c>
      <c r="NC94">
        <v>19.725280000000001</v>
      </c>
      <c r="ND94">
        <v>2.8067640000000002E-5</v>
      </c>
      <c r="NE94">
        <v>1.190366E-2</v>
      </c>
      <c r="NF94">
        <v>0.70468430000000004</v>
      </c>
      <c r="NG94">
        <v>19.725280000000001</v>
      </c>
      <c r="NH94">
        <v>2.8067640000000002E-5</v>
      </c>
      <c r="NI94">
        <v>1.190366E-2</v>
      </c>
      <c r="NJ94">
        <v>0.70468430000000004</v>
      </c>
      <c r="NK94">
        <v>19.725280000000001</v>
      </c>
      <c r="NL94">
        <v>2.8067640000000002E-5</v>
      </c>
      <c r="NM94">
        <v>1.190366E-2</v>
      </c>
      <c r="NN94">
        <v>0.70468430000000004</v>
      </c>
      <c r="NO94">
        <v>19.725280000000001</v>
      </c>
      <c r="NP94">
        <v>2.8067640000000002E-5</v>
      </c>
      <c r="NQ94">
        <v>1.190366E-2</v>
      </c>
      <c r="NR94">
        <v>0.70468430000000004</v>
      </c>
      <c r="NS94">
        <v>19.725280000000001</v>
      </c>
      <c r="NT94">
        <v>2.8067640000000002E-5</v>
      </c>
      <c r="NU94">
        <v>1.190366E-2</v>
      </c>
      <c r="NV94">
        <v>0.70468430000000004</v>
      </c>
      <c r="NW94">
        <v>19.725280000000001</v>
      </c>
      <c r="NX94">
        <v>2.8067640000000002E-5</v>
      </c>
      <c r="NY94">
        <v>1.190366E-2</v>
      </c>
      <c r="NZ94">
        <v>0.70468430000000004</v>
      </c>
      <c r="OA94">
        <v>19.725280000000001</v>
      </c>
      <c r="OB94">
        <v>2.8067640000000002E-5</v>
      </c>
      <c r="OC94">
        <v>1.190366E-2</v>
      </c>
      <c r="OD94">
        <v>0.70468430000000004</v>
      </c>
      <c r="OE94">
        <v>19.725280000000001</v>
      </c>
      <c r="OF94">
        <v>2.8067640000000002E-5</v>
      </c>
      <c r="OG94">
        <v>1.190366E-2</v>
      </c>
      <c r="OH94">
        <v>0.70468430000000004</v>
      </c>
      <c r="OI94">
        <v>19.725280000000001</v>
      </c>
      <c r="OJ94">
        <v>2.8067640000000002E-5</v>
      </c>
      <c r="OK94">
        <v>1.190366E-2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0.59628539999999997</v>
      </c>
      <c r="G95">
        <v>16.248919999999998</v>
      </c>
      <c r="H95">
        <v>1.5877990000000001E-38</v>
      </c>
      <c r="I95" s="1">
        <v>7.2239710000000006E-36</v>
      </c>
      <c r="J95">
        <v>0.59592239999999996</v>
      </c>
      <c r="K95">
        <v>16.859210000000001</v>
      </c>
      <c r="L95" s="1">
        <v>3.9376859999999997E-23</v>
      </c>
      <c r="M95" s="1">
        <v>1.7967170000000001E-20</v>
      </c>
      <c r="N95">
        <v>0.59556739999999997</v>
      </c>
      <c r="O95">
        <v>17.09009</v>
      </c>
      <c r="P95" s="1">
        <v>7.776634E-11</v>
      </c>
      <c r="Q95" s="1">
        <v>3.5408370000000001E-8</v>
      </c>
      <c r="R95">
        <v>0.59520030000000002</v>
      </c>
      <c r="S95">
        <v>17.318010000000001</v>
      </c>
      <c r="T95" s="1">
        <v>2.1258099999999999E-2</v>
      </c>
      <c r="U95">
        <v>7.0308229999999998</v>
      </c>
      <c r="V95">
        <v>0.59482279999999998</v>
      </c>
      <c r="W95">
        <v>17.74089</v>
      </c>
      <c r="X95">
        <v>9.1592439999999993</v>
      </c>
      <c r="Y95">
        <v>3435.1309999999999</v>
      </c>
      <c r="Z95">
        <v>0.59444719999999995</v>
      </c>
      <c r="AA95">
        <v>17.78801</v>
      </c>
      <c r="AB95">
        <v>93.700370000000007</v>
      </c>
      <c r="AC95">
        <v>39512.36</v>
      </c>
      <c r="AD95">
        <v>0.59405940000000002</v>
      </c>
      <c r="AE95">
        <v>17.559180000000001</v>
      </c>
      <c r="AF95">
        <v>129.91730000000001</v>
      </c>
      <c r="AG95">
        <v>60028.88</v>
      </c>
      <c r="AH95">
        <v>0.59368469999999995</v>
      </c>
      <c r="AI95">
        <v>17.676380000000002</v>
      </c>
      <c r="AJ95">
        <v>52.098930000000003</v>
      </c>
      <c r="AK95">
        <v>25799.47</v>
      </c>
      <c r="AL95">
        <v>0.59326950000000001</v>
      </c>
      <c r="AM95">
        <v>17.824940000000002</v>
      </c>
      <c r="AN95">
        <v>9.5137300000000007</v>
      </c>
      <c r="AO95">
        <v>4947.0820000000003</v>
      </c>
      <c r="AP95">
        <v>0.59284460000000005</v>
      </c>
      <c r="AQ95">
        <v>18.296340000000001</v>
      </c>
      <c r="AR95">
        <v>1.1237410000000001</v>
      </c>
      <c r="AS95">
        <v>598.2278</v>
      </c>
      <c r="AT95">
        <v>0.5923735</v>
      </c>
      <c r="AU95">
        <v>18.35577</v>
      </c>
      <c r="AV95">
        <v>0.15680939999999999</v>
      </c>
      <c r="AW95">
        <v>79.784329999999997</v>
      </c>
      <c r="AX95">
        <v>0.59168370000000003</v>
      </c>
      <c r="AY95">
        <v>18.241579999999999</v>
      </c>
      <c r="AZ95">
        <v>6.793341E-2</v>
      </c>
      <c r="BA95">
        <v>31.792850000000001</v>
      </c>
      <c r="BB95">
        <v>0.5906593</v>
      </c>
      <c r="BC95">
        <v>18.17061</v>
      </c>
      <c r="BD95" s="1">
        <v>5.5616739999999998E-2</v>
      </c>
      <c r="BE95">
        <v>25.60905</v>
      </c>
      <c r="BF95">
        <v>0.58941860000000001</v>
      </c>
      <c r="BG95">
        <v>17.786619999999999</v>
      </c>
      <c r="BH95" s="1">
        <v>5.0312509999999998E-2</v>
      </c>
      <c r="BI95">
        <v>23.138069999999999</v>
      </c>
      <c r="BJ95">
        <v>0.58771799999999996</v>
      </c>
      <c r="BK95">
        <v>17.52214</v>
      </c>
      <c r="BL95" s="1">
        <v>4.9264780000000001E-2</v>
      </c>
      <c r="BM95">
        <v>22.600560000000002</v>
      </c>
      <c r="BN95">
        <v>0.5859531</v>
      </c>
      <c r="BO95">
        <v>17.613579999999999</v>
      </c>
      <c r="BP95" s="1">
        <v>5.1405609999999997E-2</v>
      </c>
      <c r="BQ95" s="1">
        <v>23.625430000000001</v>
      </c>
      <c r="BR95">
        <v>0.58420059999999996</v>
      </c>
      <c r="BS95">
        <v>17.764389999999999</v>
      </c>
      <c r="BT95" s="1">
        <v>5.218573E-2</v>
      </c>
      <c r="BU95" s="1">
        <v>24.147960000000001</v>
      </c>
      <c r="BV95">
        <v>0.58236250000000001</v>
      </c>
      <c r="BW95">
        <v>17.778919999999999</v>
      </c>
      <c r="BX95" s="1">
        <v>4.9971120000000001E-2</v>
      </c>
      <c r="BY95" s="1">
        <v>23.294460000000001</v>
      </c>
      <c r="BZ95">
        <v>0.58047769999999999</v>
      </c>
      <c r="CA95">
        <v>17.910409999999999</v>
      </c>
      <c r="CB95" s="1">
        <v>4.5857250000000002E-2</v>
      </c>
      <c r="CC95" s="1">
        <v>21.509260000000001</v>
      </c>
      <c r="CD95">
        <v>0.57848549999999999</v>
      </c>
      <c r="CE95">
        <v>17.600370000000002</v>
      </c>
      <c r="CF95" s="1">
        <v>4.1053659999999999E-2</v>
      </c>
      <c r="CG95" s="1">
        <v>19.361350000000002</v>
      </c>
      <c r="CH95">
        <v>0.57646229999999998</v>
      </c>
      <c r="CI95">
        <v>17.255990000000001</v>
      </c>
      <c r="CJ95" s="1">
        <v>3.6429959999999997E-2</v>
      </c>
      <c r="CK95" s="1">
        <v>17.261189999999999</v>
      </c>
      <c r="CL95">
        <v>0.5739976</v>
      </c>
      <c r="CM95">
        <v>16.618559999999999</v>
      </c>
      <c r="CN95" s="1">
        <v>3.2244950000000001E-2</v>
      </c>
      <c r="CO95" s="1">
        <v>15.352410000000001</v>
      </c>
      <c r="CP95">
        <v>0.57026060000000001</v>
      </c>
      <c r="CQ95">
        <v>16.358260000000001</v>
      </c>
      <c r="CR95" s="1">
        <v>2.8474309999999999E-2</v>
      </c>
      <c r="CS95" s="1">
        <v>13.63907</v>
      </c>
      <c r="CT95">
        <v>0.56649490000000002</v>
      </c>
      <c r="CU95">
        <v>16.16891</v>
      </c>
      <c r="CV95" s="1">
        <v>2.5053679999999998E-2</v>
      </c>
      <c r="CW95" s="1">
        <v>12.074159999999999</v>
      </c>
      <c r="CX95">
        <v>0.56283910000000004</v>
      </c>
      <c r="CY95">
        <v>16.015409999999999</v>
      </c>
      <c r="CZ95" s="1">
        <v>2.2058020000000001E-2</v>
      </c>
      <c r="DA95" s="1">
        <v>10.68927</v>
      </c>
      <c r="DB95">
        <v>0.5591566</v>
      </c>
      <c r="DC95">
        <v>16.02392</v>
      </c>
      <c r="DD95" s="1">
        <v>1.941903E-2</v>
      </c>
      <c r="DE95" s="1">
        <v>9.4589160000000003</v>
      </c>
      <c r="DF95">
        <v>0.55540529999999999</v>
      </c>
      <c r="DG95">
        <v>16.32272</v>
      </c>
      <c r="DH95" s="1">
        <v>1.7085070000000001E-2</v>
      </c>
      <c r="DI95" s="1">
        <v>8.3663959999999999</v>
      </c>
      <c r="DJ95">
        <v>0.55149389999999998</v>
      </c>
      <c r="DK95">
        <v>16.34198</v>
      </c>
      <c r="DL95" s="1">
        <v>1.500312E-2</v>
      </c>
      <c r="DM95" s="1">
        <v>7.3877329999999999</v>
      </c>
      <c r="DN95">
        <v>0.54751139999999998</v>
      </c>
      <c r="DO95">
        <v>16.326260000000001</v>
      </c>
      <c r="DP95" s="1">
        <v>1.316437E-2</v>
      </c>
      <c r="DQ95" s="1">
        <v>6.5177379999999996</v>
      </c>
      <c r="DR95">
        <v>0.54348560000000001</v>
      </c>
      <c r="DS95">
        <v>15.838660000000001</v>
      </c>
      <c r="DT95" s="1">
        <v>1.1586829999999999E-2</v>
      </c>
      <c r="DU95" s="1">
        <v>5.766534</v>
      </c>
      <c r="DV95">
        <v>0.5394198</v>
      </c>
      <c r="DW95">
        <v>15.4824</v>
      </c>
      <c r="DX95" s="1">
        <v>1.020854E-2</v>
      </c>
      <c r="DY95" s="1">
        <v>5.1096380000000003</v>
      </c>
      <c r="DZ95">
        <v>0.53548589999999996</v>
      </c>
      <c r="EA95">
        <v>15.47648</v>
      </c>
      <c r="EB95" s="1">
        <v>8.9626359999999995E-3</v>
      </c>
      <c r="EC95" s="1">
        <v>4.5115800000000004</v>
      </c>
      <c r="ED95">
        <v>0.53141050000000001</v>
      </c>
      <c r="EE95">
        <v>15.47922</v>
      </c>
      <c r="EF95" s="1">
        <v>7.8332850000000006E-3</v>
      </c>
      <c r="EG95" s="1">
        <v>3.966504</v>
      </c>
      <c r="EH95">
        <v>0.52772439999999998</v>
      </c>
      <c r="EI95">
        <v>16.091999999999999</v>
      </c>
      <c r="EJ95" s="1">
        <v>6.8343500000000003E-3</v>
      </c>
      <c r="EK95" s="1">
        <v>3.4778530000000001</v>
      </c>
      <c r="EL95">
        <v>0.52397400000000005</v>
      </c>
      <c r="EM95">
        <v>16.617039999999999</v>
      </c>
      <c r="EN95" s="1">
        <v>5.960857E-3</v>
      </c>
      <c r="EO95" s="1">
        <v>3.0487690000000001</v>
      </c>
      <c r="EP95">
        <v>0.52031669999999997</v>
      </c>
      <c r="EQ95">
        <v>16.77966</v>
      </c>
      <c r="ER95" s="1">
        <v>5.1984309999999999E-3</v>
      </c>
      <c r="ES95" s="1">
        <v>2.6719979999999999</v>
      </c>
      <c r="ET95">
        <v>0.51679909999999996</v>
      </c>
      <c r="EU95">
        <v>17.167210000000001</v>
      </c>
      <c r="EV95" s="1">
        <v>4.5318989999999998E-3</v>
      </c>
      <c r="EW95" s="1">
        <v>2.3404159999999998</v>
      </c>
      <c r="EX95">
        <v>0.51346000000000003</v>
      </c>
      <c r="EY95">
        <v>17.056419999999999</v>
      </c>
      <c r="EZ95" s="1">
        <v>3.954885E-3</v>
      </c>
      <c r="FA95" s="1">
        <v>2.0511249999999999</v>
      </c>
      <c r="FB95">
        <v>0.51041080000000005</v>
      </c>
      <c r="FC95">
        <v>16.371649999999999</v>
      </c>
      <c r="FD95" s="1">
        <v>3.4548959999999998E-3</v>
      </c>
      <c r="FE95" s="1">
        <v>1.79878</v>
      </c>
      <c r="FF95">
        <v>0.50758420000000004</v>
      </c>
      <c r="FG95">
        <v>16.124490000000002</v>
      </c>
      <c r="FH95" s="1">
        <v>2.9951740000000002E-3</v>
      </c>
      <c r="FI95" s="1">
        <v>1.5661229999999999</v>
      </c>
      <c r="FJ95">
        <v>0.50485049999999998</v>
      </c>
      <c r="FK95">
        <v>16.18207</v>
      </c>
      <c r="FL95" s="1">
        <v>2.5371679999999998E-3</v>
      </c>
      <c r="FM95" s="1">
        <v>1.333434</v>
      </c>
      <c r="FN95">
        <v>0.50197179999999997</v>
      </c>
      <c r="FO95">
        <v>17.12799</v>
      </c>
      <c r="FP95" s="1">
        <v>2.0904370000000001E-3</v>
      </c>
      <c r="FQ95" s="1">
        <v>1.104392</v>
      </c>
      <c r="FR95">
        <v>0.49964789999999998</v>
      </c>
      <c r="FS95">
        <v>17.90625</v>
      </c>
      <c r="FT95" s="1">
        <v>1.7051080000000001E-3</v>
      </c>
      <c r="FU95" s="1">
        <v>0.90304790000000001</v>
      </c>
      <c r="FV95">
        <v>0.49743389999999998</v>
      </c>
      <c r="FW95">
        <v>18.361599999999999</v>
      </c>
      <c r="FX95" s="1">
        <v>1.4038799999999999E-3</v>
      </c>
      <c r="FY95" s="1">
        <v>0.74413819999999997</v>
      </c>
      <c r="FZ95">
        <v>0.49538680000000002</v>
      </c>
      <c r="GA95">
        <v>18.64124</v>
      </c>
      <c r="GB95" s="1">
        <v>1.178288E-3</v>
      </c>
      <c r="GC95" s="1">
        <v>0.62455490000000002</v>
      </c>
      <c r="GD95">
        <v>0.49366510000000002</v>
      </c>
      <c r="GE95">
        <v>18.200669999999999</v>
      </c>
      <c r="GF95" s="1">
        <v>1.0104809999999999E-3</v>
      </c>
      <c r="GG95" s="1">
        <v>0.53511949999999997</v>
      </c>
      <c r="GH95">
        <v>0.49238860000000001</v>
      </c>
      <c r="GI95">
        <v>17.437660000000001</v>
      </c>
      <c r="GJ95" s="1">
        <v>8.8353309999999997E-4</v>
      </c>
      <c r="GK95" s="1">
        <v>0.4672306</v>
      </c>
      <c r="GL95">
        <v>0.4914366</v>
      </c>
      <c r="GM95">
        <v>17.092210000000001</v>
      </c>
      <c r="GN95" s="1">
        <v>7.7888519999999995E-4</v>
      </c>
      <c r="GO95" s="1">
        <v>0.41155629999999999</v>
      </c>
      <c r="GP95">
        <v>0.49073</v>
      </c>
      <c r="GQ95">
        <v>17.004300000000001</v>
      </c>
      <c r="GR95" s="1">
        <v>6.7078220000000004E-4</v>
      </c>
      <c r="GS95" s="1">
        <v>0.35495130000000003</v>
      </c>
      <c r="GT95">
        <v>0.49019089999999998</v>
      </c>
      <c r="GU95">
        <v>17.96331</v>
      </c>
      <c r="GV95" s="1">
        <v>5.4740819999999995E-4</v>
      </c>
      <c r="GW95" s="1">
        <v>0.29039789999999999</v>
      </c>
      <c r="GX95">
        <v>0.48968879999999998</v>
      </c>
      <c r="GY95">
        <v>18.769469999999998</v>
      </c>
      <c r="GZ95" s="1">
        <v>4.2452210000000002E-4</v>
      </c>
      <c r="HA95" s="1">
        <v>0.2254872</v>
      </c>
      <c r="HB95">
        <v>0.4892685</v>
      </c>
      <c r="HC95">
        <v>19.295570000000001</v>
      </c>
      <c r="HD95" s="1">
        <v>3.243338E-4</v>
      </c>
      <c r="HE95" s="1">
        <v>0.17187810000000001</v>
      </c>
      <c r="HF95">
        <v>0.48893930000000002</v>
      </c>
      <c r="HG95">
        <v>19.437930000000001</v>
      </c>
      <c r="HH95" s="1">
        <v>2.5434840000000003E-4</v>
      </c>
      <c r="HI95" s="1">
        <v>0.1340604</v>
      </c>
      <c r="HJ95">
        <v>0.48868299999999998</v>
      </c>
      <c r="HK95">
        <v>18.855979999999999</v>
      </c>
      <c r="HL95" s="1">
        <v>2.0947119999999999E-4</v>
      </c>
      <c r="HM95" s="1">
        <v>0.109667</v>
      </c>
      <c r="HN95">
        <v>0.48853170000000001</v>
      </c>
      <c r="HO95">
        <v>17.80059</v>
      </c>
      <c r="HP95" s="1">
        <v>1.8103800000000001E-4</v>
      </c>
      <c r="HQ95" s="1">
        <v>9.419785E-2</v>
      </c>
      <c r="HR95">
        <v>0.48841440000000003</v>
      </c>
      <c r="HS95">
        <v>17.17015</v>
      </c>
      <c r="HT95" s="1">
        <v>1.618309E-4</v>
      </c>
      <c r="HU95" s="1">
        <v>8.377619E-2</v>
      </c>
      <c r="HV95">
        <v>0.48835400000000001</v>
      </c>
      <c r="HW95">
        <v>16.889099999999999</v>
      </c>
      <c r="HX95" s="1">
        <v>1.46377E-4</v>
      </c>
      <c r="HY95" s="1">
        <v>7.5511729999999999E-2</v>
      </c>
      <c r="HZ95">
        <v>0.48833019999999999</v>
      </c>
      <c r="IA95">
        <v>17.542459999999998</v>
      </c>
      <c r="IB95" s="1">
        <v>1.3168620000000001E-4</v>
      </c>
      <c r="IC95" s="1">
        <v>6.7768099999999998E-2</v>
      </c>
      <c r="ID95">
        <v>0.48831029999999997</v>
      </c>
      <c r="IE95">
        <v>17.424949999999999</v>
      </c>
      <c r="IF95" s="1">
        <v>1.1784420000000001E-4</v>
      </c>
      <c r="IG95" s="1">
        <v>6.0477129999999997E-2</v>
      </c>
      <c r="IH95">
        <v>0.48834860000000002</v>
      </c>
      <c r="II95">
        <v>17.9468</v>
      </c>
      <c r="IJ95">
        <v>1.061026E-4</v>
      </c>
      <c r="IK95" s="1">
        <v>5.4263150000000003E-2</v>
      </c>
      <c r="IL95">
        <v>0.48849290000000001</v>
      </c>
      <c r="IM95">
        <v>18.138179999999998</v>
      </c>
      <c r="IN95">
        <v>9.6979090000000001E-5</v>
      </c>
      <c r="IO95" s="1">
        <v>4.9398280000000003E-2</v>
      </c>
      <c r="IP95">
        <v>0.48872450000000001</v>
      </c>
      <c r="IQ95">
        <v>17.430340000000001</v>
      </c>
      <c r="IR95">
        <v>9.0027579999999997E-5</v>
      </c>
      <c r="IS95" s="1">
        <v>4.5682710000000001E-2</v>
      </c>
      <c r="IT95">
        <v>0.48906899999999998</v>
      </c>
      <c r="IU95">
        <v>16.389209999999999</v>
      </c>
      <c r="IV95">
        <v>8.4515149999999997E-5</v>
      </c>
      <c r="IW95" s="1">
        <v>4.2742000000000002E-2</v>
      </c>
      <c r="IX95">
        <v>0.4894809</v>
      </c>
      <c r="IY95">
        <v>15.67873</v>
      </c>
      <c r="IZ95">
        <v>7.9446539999999995E-5</v>
      </c>
      <c r="JA95" s="1">
        <v>4.0090130000000002E-2</v>
      </c>
      <c r="JB95">
        <v>0.48995270000000002</v>
      </c>
      <c r="JC95">
        <v>15.550599999999999</v>
      </c>
      <c r="JD95">
        <v>7.3277989999999998E-5</v>
      </c>
      <c r="JE95" s="1">
        <v>3.696137E-2</v>
      </c>
      <c r="JF95">
        <v>0.49048760000000002</v>
      </c>
      <c r="JG95">
        <v>16.664860000000001</v>
      </c>
      <c r="JH95">
        <v>6.5157499999999994E-5</v>
      </c>
      <c r="JI95">
        <v>3.2881830000000001E-2</v>
      </c>
      <c r="JJ95">
        <v>0.49101489999999998</v>
      </c>
      <c r="JK95">
        <v>17.691929999999999</v>
      </c>
      <c r="JL95">
        <v>5.6353429999999997E-5</v>
      </c>
      <c r="JM95">
        <v>2.8414189999999999E-2</v>
      </c>
      <c r="JN95">
        <v>0.49144860000000001</v>
      </c>
      <c r="JO95">
        <v>18.472249999999999</v>
      </c>
      <c r="JP95">
        <v>4.8794839999999999E-5</v>
      </c>
      <c r="JQ95">
        <v>2.4531379999999998E-2</v>
      </c>
      <c r="JR95">
        <v>0.49179479999999998</v>
      </c>
      <c r="JS95">
        <v>19.096039999999999</v>
      </c>
      <c r="JT95">
        <v>4.3313219999999999E-5</v>
      </c>
      <c r="JU95">
        <v>2.169082E-2</v>
      </c>
      <c r="JV95">
        <v>0.49199120000000002</v>
      </c>
      <c r="JW95">
        <v>18.976680000000002</v>
      </c>
      <c r="JX95">
        <v>3.9610819999999998E-5</v>
      </c>
      <c r="JY95">
        <v>1.9771339999999998E-2</v>
      </c>
      <c r="JZ95">
        <v>0.49206610000000001</v>
      </c>
      <c r="KA95">
        <v>18.416119999999999</v>
      </c>
      <c r="KB95">
        <v>3.7108189999999997E-5</v>
      </c>
      <c r="KC95">
        <v>1.8476409999999999E-2</v>
      </c>
      <c r="KD95">
        <v>0.4920525</v>
      </c>
      <c r="KE95">
        <v>18.233750000000001</v>
      </c>
      <c r="KF95">
        <v>3.5789520000000002E-5</v>
      </c>
      <c r="KG95">
        <v>1.7762790000000001E-2</v>
      </c>
      <c r="KH95">
        <v>0.4919926</v>
      </c>
      <c r="KI95">
        <v>18.214960000000001</v>
      </c>
      <c r="KJ95">
        <v>3.6556929999999998E-5</v>
      </c>
      <c r="KK95">
        <v>1.8047319999999999E-2</v>
      </c>
      <c r="KL95">
        <v>0.49186419999999997</v>
      </c>
      <c r="KM95">
        <v>18.902799999999999</v>
      </c>
      <c r="KN95">
        <v>3.9732720000000001E-5</v>
      </c>
      <c r="KO95">
        <v>1.9544280000000001E-2</v>
      </c>
      <c r="KP95">
        <v>0.49174109999999999</v>
      </c>
      <c r="KQ95">
        <v>19.405740000000002</v>
      </c>
      <c r="KR95">
        <v>4.3837539999999998E-5</v>
      </c>
      <c r="KS95">
        <v>2.1575210000000001E-2</v>
      </c>
      <c r="KT95">
        <v>0.49160690000000001</v>
      </c>
      <c r="KU95">
        <v>19.32912</v>
      </c>
      <c r="KV95">
        <v>4.6980130000000003E-5</v>
      </c>
      <c r="KW95">
        <v>2.3193749999999999E-2</v>
      </c>
      <c r="KX95">
        <v>0.49147800000000003</v>
      </c>
      <c r="KY95">
        <v>19.095600000000001</v>
      </c>
      <c r="KZ95">
        <v>4.840808E-5</v>
      </c>
      <c r="LA95">
        <v>2.397318E-2</v>
      </c>
      <c r="LB95">
        <v>0.49140509999999998</v>
      </c>
      <c r="LC95">
        <v>18.250450000000001</v>
      </c>
      <c r="LD95">
        <v>4.8355810000000003E-5</v>
      </c>
      <c r="LE95">
        <v>2.4004290000000001E-2</v>
      </c>
      <c r="LF95">
        <v>0.49133959999999999</v>
      </c>
      <c r="LG95">
        <v>17.281890000000001</v>
      </c>
      <c r="LH95">
        <v>4.735766E-5</v>
      </c>
      <c r="LI95">
        <v>2.354784E-2</v>
      </c>
      <c r="LJ95">
        <v>0.49130740000000001</v>
      </c>
      <c r="LK95">
        <v>16.396280000000001</v>
      </c>
      <c r="LL95">
        <v>4.5774749999999997E-5</v>
      </c>
      <c r="LM95">
        <v>2.279204E-2</v>
      </c>
      <c r="LN95">
        <v>0.49127389999999999</v>
      </c>
      <c r="LO95">
        <v>16.006530000000001</v>
      </c>
      <c r="LP95">
        <v>4.3690329999999999E-5</v>
      </c>
      <c r="LQ95">
        <v>2.1784189999999998E-2</v>
      </c>
      <c r="LR95">
        <v>0.49127009999999999</v>
      </c>
      <c r="LS95">
        <v>16.752520000000001</v>
      </c>
      <c r="LT95">
        <v>4.1167800000000002E-5</v>
      </c>
      <c r="LU95">
        <v>2.0552879999999999E-2</v>
      </c>
      <c r="LV95">
        <v>0.49124760000000001</v>
      </c>
      <c r="LW95">
        <v>17.615570000000002</v>
      </c>
      <c r="LX95">
        <v>3.8530320000000001E-5</v>
      </c>
      <c r="LY95">
        <v>1.9250929999999999E-2</v>
      </c>
      <c r="LZ95">
        <v>0.49122710000000003</v>
      </c>
      <c r="MA95">
        <v>18.42736</v>
      </c>
      <c r="MB95">
        <v>3.6147379999999997E-5</v>
      </c>
      <c r="MC95">
        <v>1.8061589999999999E-2</v>
      </c>
      <c r="MD95">
        <v>0.49118420000000002</v>
      </c>
      <c r="ME95">
        <v>18.930569999999999</v>
      </c>
      <c r="MF95">
        <v>3.4146919999999998E-5</v>
      </c>
      <c r="MG95">
        <v>1.705947E-2</v>
      </c>
      <c r="MH95">
        <v>0.49111670000000002</v>
      </c>
      <c r="MI95">
        <v>18.91414</v>
      </c>
      <c r="MJ95">
        <v>3.2481490000000003E-5</v>
      </c>
      <c r="MK95">
        <v>1.622651E-2</v>
      </c>
      <c r="ML95">
        <v>0.49102590000000002</v>
      </c>
      <c r="MM95">
        <v>18.310669999999998</v>
      </c>
      <c r="MN95">
        <v>3.106101E-5</v>
      </c>
      <c r="MO95">
        <v>1.551803E-2</v>
      </c>
      <c r="MP95">
        <v>0.49085830000000003</v>
      </c>
      <c r="MQ95">
        <v>18.212289999999999</v>
      </c>
      <c r="MR95">
        <v>2.9866520000000001E-5</v>
      </c>
      <c r="MS95">
        <v>1.492156E-2</v>
      </c>
      <c r="MT95">
        <v>0.49073509999999998</v>
      </c>
      <c r="MU95">
        <v>18.364409999999999</v>
      </c>
      <c r="MV95">
        <v>2.8998099999999999E-5</v>
      </c>
      <c r="MW95">
        <v>1.44802E-2</v>
      </c>
      <c r="MX95">
        <v>0.49054160000000002</v>
      </c>
      <c r="MY95">
        <v>19.004999999999999</v>
      </c>
      <c r="MZ95">
        <v>2.847842E-5</v>
      </c>
      <c r="NA95">
        <v>1.4215459999999999E-2</v>
      </c>
      <c r="NB95">
        <v>0.49038110000000001</v>
      </c>
      <c r="NC95">
        <v>19.77834</v>
      </c>
      <c r="ND95">
        <v>2.812554E-5</v>
      </c>
      <c r="NE95">
        <v>1.4041700000000001E-2</v>
      </c>
      <c r="NF95">
        <v>0.49038110000000001</v>
      </c>
      <c r="NG95">
        <v>19.77834</v>
      </c>
      <c r="NH95">
        <v>2.812554E-5</v>
      </c>
      <c r="NI95">
        <v>1.4041700000000001E-2</v>
      </c>
      <c r="NJ95">
        <v>0.49038110000000001</v>
      </c>
      <c r="NK95">
        <v>19.77834</v>
      </c>
      <c r="NL95">
        <v>2.812554E-5</v>
      </c>
      <c r="NM95">
        <v>1.4041700000000001E-2</v>
      </c>
      <c r="NN95">
        <v>0.49038110000000001</v>
      </c>
      <c r="NO95">
        <v>19.77834</v>
      </c>
      <c r="NP95">
        <v>2.812554E-5</v>
      </c>
      <c r="NQ95">
        <v>1.4041700000000001E-2</v>
      </c>
      <c r="NR95">
        <v>0.49038110000000001</v>
      </c>
      <c r="NS95">
        <v>19.77834</v>
      </c>
      <c r="NT95">
        <v>2.812554E-5</v>
      </c>
      <c r="NU95">
        <v>1.4041700000000001E-2</v>
      </c>
      <c r="NV95">
        <v>0.49038110000000001</v>
      </c>
      <c r="NW95">
        <v>19.77834</v>
      </c>
      <c r="NX95">
        <v>2.812554E-5</v>
      </c>
      <c r="NY95">
        <v>1.4041700000000001E-2</v>
      </c>
      <c r="NZ95">
        <v>0.49038110000000001</v>
      </c>
      <c r="OA95">
        <v>19.77834</v>
      </c>
      <c r="OB95">
        <v>2.812554E-5</v>
      </c>
      <c r="OC95">
        <v>1.4041700000000001E-2</v>
      </c>
      <c r="OD95">
        <v>0.49038110000000001</v>
      </c>
      <c r="OE95">
        <v>19.77834</v>
      </c>
      <c r="OF95">
        <v>2.812554E-5</v>
      </c>
      <c r="OG95">
        <v>1.4041700000000001E-2</v>
      </c>
      <c r="OH95">
        <v>0.49038110000000001</v>
      </c>
      <c r="OI95">
        <v>19.77834</v>
      </c>
      <c r="OJ95">
        <v>2.812554E-5</v>
      </c>
      <c r="OK95">
        <v>1.4041700000000001E-2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0.70526979999999995</v>
      </c>
      <c r="G96">
        <v>16.240480000000002</v>
      </c>
      <c r="H96">
        <v>0</v>
      </c>
      <c r="I96" s="1">
        <v>3.511469E-37</v>
      </c>
      <c r="J96">
        <v>0.70439759999999996</v>
      </c>
      <c r="K96">
        <v>16.871369999999999</v>
      </c>
      <c r="L96" s="1">
        <v>4.9627759999999998E-24</v>
      </c>
      <c r="M96" s="1">
        <v>1.644186E-21</v>
      </c>
      <c r="N96">
        <v>0.70352210000000004</v>
      </c>
      <c r="O96">
        <v>17.131640000000001</v>
      </c>
      <c r="P96" s="1">
        <v>1.2281769999999999E-11</v>
      </c>
      <c r="Q96" s="1">
        <v>4.0612970000000003E-9</v>
      </c>
      <c r="R96">
        <v>0.70263180000000003</v>
      </c>
      <c r="S96">
        <v>17.343540000000001</v>
      </c>
      <c r="T96" s="1">
        <v>9.0043239999999993E-3</v>
      </c>
      <c r="U96" s="1">
        <v>2.33175</v>
      </c>
      <c r="V96">
        <v>0.70172800000000002</v>
      </c>
      <c r="W96">
        <v>17.765129999999999</v>
      </c>
      <c r="X96">
        <v>6.127535</v>
      </c>
      <c r="Y96">
        <v>1782.11</v>
      </c>
      <c r="Z96">
        <v>0.70080260000000005</v>
      </c>
      <c r="AA96">
        <v>17.805479999999999</v>
      </c>
      <c r="AB96">
        <v>80.927019999999999</v>
      </c>
      <c r="AC96">
        <v>25486.05</v>
      </c>
      <c r="AD96">
        <v>0.69988600000000001</v>
      </c>
      <c r="AE96">
        <v>17.546220000000002</v>
      </c>
      <c r="AF96">
        <v>133.89879999999999</v>
      </c>
      <c r="AG96">
        <v>44506.41</v>
      </c>
      <c r="AH96">
        <v>0.69896630000000004</v>
      </c>
      <c r="AI96">
        <v>17.649609999999999</v>
      </c>
      <c r="AJ96">
        <v>60.928939999999997</v>
      </c>
      <c r="AK96">
        <v>21033.89</v>
      </c>
      <c r="AL96">
        <v>0.69801809999999997</v>
      </c>
      <c r="AM96">
        <v>17.813549999999999</v>
      </c>
      <c r="AN96">
        <v>12.119730000000001</v>
      </c>
      <c r="AO96">
        <v>4291.1769999999997</v>
      </c>
      <c r="AP96">
        <v>0.69703939999999998</v>
      </c>
      <c r="AQ96">
        <v>18.324259999999999</v>
      </c>
      <c r="AR96">
        <v>1.4905250000000001</v>
      </c>
      <c r="AS96">
        <v>534.52</v>
      </c>
      <c r="AT96">
        <v>0.69600589999999996</v>
      </c>
      <c r="AU96">
        <v>18.418199999999999</v>
      </c>
      <c r="AV96">
        <v>0.1922854</v>
      </c>
      <c r="AW96">
        <v>67.752369999999999</v>
      </c>
      <c r="AX96">
        <v>0.69473370000000001</v>
      </c>
      <c r="AY96">
        <v>18.306650000000001</v>
      </c>
      <c r="AZ96">
        <v>7.1403709999999995E-2</v>
      </c>
      <c r="BA96">
        <v>24.086690000000001</v>
      </c>
      <c r="BB96">
        <v>0.69294650000000002</v>
      </c>
      <c r="BC96">
        <v>18.227419999999999</v>
      </c>
      <c r="BD96" s="1">
        <v>5.6495139999999999E-2</v>
      </c>
      <c r="BE96">
        <v>18.88439</v>
      </c>
      <c r="BF96">
        <v>0.6903743</v>
      </c>
      <c r="BG96">
        <v>17.82882</v>
      </c>
      <c r="BH96" s="1">
        <v>5.0761050000000002E-2</v>
      </c>
      <c r="BI96">
        <v>16.991230000000002</v>
      </c>
      <c r="BJ96">
        <v>0.68686860000000005</v>
      </c>
      <c r="BK96">
        <v>17.516929999999999</v>
      </c>
      <c r="BL96" s="1">
        <v>4.9158689999999998E-2</v>
      </c>
      <c r="BM96">
        <v>16.481280000000002</v>
      </c>
      <c r="BN96">
        <v>0.68316900000000003</v>
      </c>
      <c r="BO96">
        <v>17.59233</v>
      </c>
      <c r="BP96" s="1">
        <v>5.1131790000000003E-2</v>
      </c>
      <c r="BQ96" s="1">
        <v>17.20861</v>
      </c>
      <c r="BR96">
        <v>0.67941549999999995</v>
      </c>
      <c r="BS96">
        <v>17.752880000000001</v>
      </c>
      <c r="BT96" s="1">
        <v>5.2227009999999997E-2</v>
      </c>
      <c r="BU96" s="1">
        <v>17.69999</v>
      </c>
      <c r="BV96">
        <v>0.67543540000000002</v>
      </c>
      <c r="BW96">
        <v>17.79955</v>
      </c>
      <c r="BX96" s="1">
        <v>5.0341049999999998E-2</v>
      </c>
      <c r="BY96" s="1">
        <v>17.189979999999998</v>
      </c>
      <c r="BZ96">
        <v>0.67130179999999995</v>
      </c>
      <c r="CA96">
        <v>17.951989999999999</v>
      </c>
      <c r="CB96" s="1">
        <v>4.639281E-2</v>
      </c>
      <c r="CC96" s="1">
        <v>15.95416</v>
      </c>
      <c r="CD96">
        <v>0.66696540000000004</v>
      </c>
      <c r="CE96">
        <v>17.66816</v>
      </c>
      <c r="CF96" s="1">
        <v>4.162689E-2</v>
      </c>
      <c r="CG96" s="1">
        <v>14.41399</v>
      </c>
      <c r="CH96">
        <v>0.66256099999999996</v>
      </c>
      <c r="CI96">
        <v>17.31681</v>
      </c>
      <c r="CJ96" s="1">
        <v>3.6958869999999998E-2</v>
      </c>
      <c r="CK96" s="1">
        <v>12.88172</v>
      </c>
      <c r="CL96">
        <v>0.65819700000000003</v>
      </c>
      <c r="CM96">
        <v>16.659849999999999</v>
      </c>
      <c r="CN96" s="1">
        <v>3.2724410000000002E-2</v>
      </c>
      <c r="CO96" s="1">
        <v>11.488479999999999</v>
      </c>
      <c r="CP96">
        <v>0.65366559999999996</v>
      </c>
      <c r="CQ96">
        <v>16.365179999999999</v>
      </c>
      <c r="CR96" s="1">
        <v>2.890612E-2</v>
      </c>
      <c r="CS96" s="1">
        <v>10.223789999999999</v>
      </c>
      <c r="CT96">
        <v>0.64899899999999999</v>
      </c>
      <c r="CU96">
        <v>16.169589999999999</v>
      </c>
      <c r="CV96" s="1">
        <v>2.5445369999999998E-2</v>
      </c>
      <c r="CW96" s="1">
        <v>9.0686900000000001</v>
      </c>
      <c r="CX96">
        <v>0.64447639999999995</v>
      </c>
      <c r="CY96">
        <v>16.011299999999999</v>
      </c>
      <c r="CZ96" s="1">
        <v>2.2406019999999999E-2</v>
      </c>
      <c r="DA96" s="1">
        <v>8.0422139999999995</v>
      </c>
      <c r="DB96">
        <v>0.63994770000000001</v>
      </c>
      <c r="DC96">
        <v>16.01709</v>
      </c>
      <c r="DD96" s="1">
        <v>1.972755E-2</v>
      </c>
      <c r="DE96" s="1">
        <v>7.128755</v>
      </c>
      <c r="DF96">
        <v>0.63531899999999997</v>
      </c>
      <c r="DG96">
        <v>16.334669999999999</v>
      </c>
      <c r="DH96" s="1">
        <v>1.7361339999999999E-2</v>
      </c>
      <c r="DI96" s="1">
        <v>6.3174400000000004</v>
      </c>
      <c r="DJ96">
        <v>0.63049920000000004</v>
      </c>
      <c r="DK96">
        <v>16.390440000000002</v>
      </c>
      <c r="DL96" s="1">
        <v>1.525103E-2</v>
      </c>
      <c r="DM96" s="1">
        <v>5.5896670000000004</v>
      </c>
      <c r="DN96">
        <v>0.62561670000000003</v>
      </c>
      <c r="DO96">
        <v>16.373719999999999</v>
      </c>
      <c r="DP96" s="1">
        <v>1.33816E-2</v>
      </c>
      <c r="DQ96" s="1">
        <v>4.9397779999999996</v>
      </c>
      <c r="DR96">
        <v>0.62068259999999997</v>
      </c>
      <c r="DS96">
        <v>15.883520000000001</v>
      </c>
      <c r="DT96" s="1">
        <v>1.1772940000000001E-2</v>
      </c>
      <c r="DU96" s="1">
        <v>4.377561</v>
      </c>
      <c r="DV96">
        <v>0.61567000000000005</v>
      </c>
      <c r="DW96">
        <v>15.481059999999999</v>
      </c>
      <c r="DX96" s="1">
        <v>1.037514E-2</v>
      </c>
      <c r="DY96" s="1">
        <v>3.8883749999999999</v>
      </c>
      <c r="DZ96">
        <v>0.61071560000000003</v>
      </c>
      <c r="EA96">
        <v>15.461650000000001</v>
      </c>
      <c r="EB96" s="1">
        <v>9.1155950000000006E-3</v>
      </c>
      <c r="EC96" s="1">
        <v>3.4433769999999999</v>
      </c>
      <c r="ED96">
        <v>0.60559600000000002</v>
      </c>
      <c r="EE96">
        <v>15.467739999999999</v>
      </c>
      <c r="EF96" s="1">
        <v>7.9716890000000006E-3</v>
      </c>
      <c r="EG96" s="1">
        <v>3.0361820000000002</v>
      </c>
      <c r="EH96">
        <v>0.60110140000000001</v>
      </c>
      <c r="EI96">
        <v>16.068660000000001</v>
      </c>
      <c r="EJ96" s="1">
        <v>6.9576689999999997E-3</v>
      </c>
      <c r="EK96" s="1">
        <v>2.669143</v>
      </c>
      <c r="EL96">
        <v>0.59644039999999998</v>
      </c>
      <c r="EM96">
        <v>16.636119999999998</v>
      </c>
      <c r="EN96" s="1">
        <v>6.0691649999999996E-3</v>
      </c>
      <c r="EO96" s="1">
        <v>2.3460519999999998</v>
      </c>
      <c r="EP96">
        <v>0.59185699999999997</v>
      </c>
      <c r="EQ96">
        <v>16.805209999999999</v>
      </c>
      <c r="ER96" s="1">
        <v>5.2938819999999998E-3</v>
      </c>
      <c r="ES96" s="1">
        <v>2.0618729999999998</v>
      </c>
      <c r="ET96">
        <v>0.58741920000000003</v>
      </c>
      <c r="EU96">
        <v>17.191199999999998</v>
      </c>
      <c r="EV96" s="1">
        <v>4.615943E-3</v>
      </c>
      <c r="EW96" s="1">
        <v>1.8110820000000001</v>
      </c>
      <c r="EX96">
        <v>0.5832444</v>
      </c>
      <c r="EY96">
        <v>17.109970000000001</v>
      </c>
      <c r="EZ96" s="1">
        <v>4.0279169999999998E-3</v>
      </c>
      <c r="FA96" s="1">
        <v>1.59128</v>
      </c>
      <c r="FB96">
        <v>0.57933840000000003</v>
      </c>
      <c r="FC96">
        <v>16.39846</v>
      </c>
      <c r="FD96" s="1">
        <v>3.5194850000000001E-3</v>
      </c>
      <c r="FE96" s="1">
        <v>1.3994439999999999</v>
      </c>
      <c r="FF96">
        <v>0.57563450000000005</v>
      </c>
      <c r="FG96">
        <v>16.108229999999999</v>
      </c>
      <c r="FH96" s="1">
        <v>3.0573010000000001E-3</v>
      </c>
      <c r="FI96" s="1">
        <v>1.223471</v>
      </c>
      <c r="FJ96">
        <v>0.57203479999999995</v>
      </c>
      <c r="FK96">
        <v>16.153300000000002</v>
      </c>
      <c r="FL96" s="1">
        <v>2.6000340000000002E-3</v>
      </c>
      <c r="FM96" s="1">
        <v>1.047509</v>
      </c>
      <c r="FN96">
        <v>0.56836869999999995</v>
      </c>
      <c r="FO96">
        <v>17.102419999999999</v>
      </c>
      <c r="FP96" s="1">
        <v>2.1499039999999998E-3</v>
      </c>
      <c r="FQ96" s="1">
        <v>0.872143</v>
      </c>
      <c r="FR96">
        <v>0.56536839999999999</v>
      </c>
      <c r="FS96">
        <v>17.94764</v>
      </c>
      <c r="FT96" s="1">
        <v>1.754373E-3</v>
      </c>
      <c r="FU96" s="1">
        <v>0.71518780000000004</v>
      </c>
      <c r="FV96">
        <v>0.56247320000000001</v>
      </c>
      <c r="FW96">
        <v>18.426860000000001</v>
      </c>
      <c r="FX96" s="1">
        <v>1.441751E-3</v>
      </c>
      <c r="FY96" s="1">
        <v>0.58995419999999998</v>
      </c>
      <c r="FZ96">
        <v>0.55976309999999996</v>
      </c>
      <c r="GA96">
        <v>18.710049999999999</v>
      </c>
      <c r="GB96" s="1">
        <v>1.206609E-3</v>
      </c>
      <c r="GC96" s="1">
        <v>0.49523119999999998</v>
      </c>
      <c r="GD96">
        <v>0.55739649999999996</v>
      </c>
      <c r="GE96">
        <v>18.27468</v>
      </c>
      <c r="GF96" s="1">
        <v>1.0318390000000001E-3</v>
      </c>
      <c r="GG96" s="1">
        <v>0.42432920000000002</v>
      </c>
      <c r="GH96">
        <v>0.55554820000000005</v>
      </c>
      <c r="GI96">
        <v>17.465330000000002</v>
      </c>
      <c r="GJ96" s="1">
        <v>9.0004009999999999E-4</v>
      </c>
      <c r="GK96" s="1">
        <v>0.37051669999999998</v>
      </c>
      <c r="GL96">
        <v>0.55415829999999999</v>
      </c>
      <c r="GM96">
        <v>17.090420000000002</v>
      </c>
      <c r="GN96" s="1">
        <v>7.935676E-4</v>
      </c>
      <c r="GO96" s="1">
        <v>0.32687119999999997</v>
      </c>
      <c r="GP96">
        <v>0.5531256</v>
      </c>
      <c r="GQ96">
        <v>16.991579999999999</v>
      </c>
      <c r="GR96" s="1">
        <v>6.8718169999999995E-4</v>
      </c>
      <c r="GS96" s="1">
        <v>0.28340140000000003</v>
      </c>
      <c r="GT96">
        <v>0.55231549999999996</v>
      </c>
      <c r="GU96">
        <v>17.94895</v>
      </c>
      <c r="GV96" s="1">
        <v>5.656236E-4</v>
      </c>
      <c r="GW96" s="1">
        <v>0.2336029</v>
      </c>
      <c r="GX96">
        <v>0.55167279999999996</v>
      </c>
      <c r="GY96">
        <v>18.81456</v>
      </c>
      <c r="GZ96" s="1">
        <v>4.4129379999999999E-4</v>
      </c>
      <c r="HA96" s="1">
        <v>0.18236440000000001</v>
      </c>
      <c r="HB96">
        <v>0.55114399999999997</v>
      </c>
      <c r="HC96">
        <v>19.36608</v>
      </c>
      <c r="HD96" s="1">
        <v>3.3709430000000002E-4</v>
      </c>
      <c r="HE96" s="1">
        <v>0.13908039999999999</v>
      </c>
      <c r="HF96">
        <v>0.5507377</v>
      </c>
      <c r="HG96">
        <v>19.519929999999999</v>
      </c>
      <c r="HH96" s="1">
        <v>2.6289739999999997E-4</v>
      </c>
      <c r="HI96" s="1">
        <v>0.1080729</v>
      </c>
      <c r="HJ96">
        <v>0.5504251</v>
      </c>
      <c r="HK96">
        <v>18.949929999999998</v>
      </c>
      <c r="HL96" s="1">
        <v>2.1489370000000001E-4</v>
      </c>
      <c r="HM96" s="1">
        <v>8.7925710000000004E-2</v>
      </c>
      <c r="HN96">
        <v>0.55018540000000005</v>
      </c>
      <c r="HO96">
        <v>17.858989999999999</v>
      </c>
      <c r="HP96" s="1">
        <v>1.8453609999999999E-4</v>
      </c>
      <c r="HQ96" s="1">
        <v>7.5165469999999998E-2</v>
      </c>
      <c r="HR96">
        <v>0.55003279999999999</v>
      </c>
      <c r="HS96">
        <v>17.190529999999999</v>
      </c>
      <c r="HT96" s="1">
        <v>1.6433870000000001E-4</v>
      </c>
      <c r="HU96" s="1">
        <v>6.6661109999999996E-2</v>
      </c>
      <c r="HV96">
        <v>0.54997529999999994</v>
      </c>
      <c r="HW96">
        <v>16.889880000000002</v>
      </c>
      <c r="HX96" s="1">
        <v>1.4857419999999999E-4</v>
      </c>
      <c r="HY96" s="1">
        <v>6.0064600000000003E-2</v>
      </c>
      <c r="HZ96">
        <v>0.54990229999999996</v>
      </c>
      <c r="IA96">
        <v>17.541689999999999</v>
      </c>
      <c r="IB96" s="1">
        <v>1.3381560000000001E-4</v>
      </c>
      <c r="IC96" s="1">
        <v>5.3957100000000001E-2</v>
      </c>
      <c r="ID96">
        <v>0.54988300000000001</v>
      </c>
      <c r="IE96">
        <v>17.472290000000001</v>
      </c>
      <c r="IF96" s="1">
        <v>1.1977570000000001E-4</v>
      </c>
      <c r="IG96" s="1">
        <v>4.816426E-2</v>
      </c>
      <c r="IH96">
        <v>0.54992680000000005</v>
      </c>
      <c r="II96">
        <v>17.96904</v>
      </c>
      <c r="IJ96">
        <v>1.0767680000000001E-4</v>
      </c>
      <c r="IK96" s="1">
        <v>4.3166030000000001E-2</v>
      </c>
      <c r="IL96">
        <v>0.55002799999999996</v>
      </c>
      <c r="IM96">
        <v>18.22054</v>
      </c>
      <c r="IN96">
        <v>9.8185710000000005E-5</v>
      </c>
      <c r="IO96" s="1">
        <v>3.9225379999999997E-2</v>
      </c>
      <c r="IP96">
        <v>0.55027099999999995</v>
      </c>
      <c r="IQ96">
        <v>17.541160000000001</v>
      </c>
      <c r="IR96">
        <v>9.0957659999999995E-5</v>
      </c>
      <c r="IS96" s="1">
        <v>3.6213519999999999E-2</v>
      </c>
      <c r="IT96">
        <v>0.55061070000000001</v>
      </c>
      <c r="IU96">
        <v>16.465319999999998</v>
      </c>
      <c r="IV96">
        <v>8.527618E-5</v>
      </c>
      <c r="IW96" s="1">
        <v>3.3842770000000001E-2</v>
      </c>
      <c r="IX96">
        <v>0.55103709999999995</v>
      </c>
      <c r="IY96">
        <v>15.71377</v>
      </c>
      <c r="IZ96">
        <v>8.0213630000000003E-5</v>
      </c>
      <c r="JA96" s="1">
        <v>3.1750559999999997E-2</v>
      </c>
      <c r="JB96">
        <v>0.55158379999999996</v>
      </c>
      <c r="JC96">
        <v>15.54486</v>
      </c>
      <c r="JD96">
        <v>7.4280109999999994E-5</v>
      </c>
      <c r="JE96" s="1">
        <v>2.935246E-2</v>
      </c>
      <c r="JF96">
        <v>0.55216209999999999</v>
      </c>
      <c r="JG96">
        <v>16.65475</v>
      </c>
      <c r="JH96">
        <v>6.6408320000000001E-5</v>
      </c>
      <c r="JI96">
        <v>2.621482E-2</v>
      </c>
      <c r="JJ96">
        <v>0.55273589999999995</v>
      </c>
      <c r="JK96">
        <v>17.739329999999999</v>
      </c>
      <c r="JL96">
        <v>5.7585289999999998E-5</v>
      </c>
      <c r="JM96">
        <v>2.2692850000000001E-2</v>
      </c>
      <c r="JN96">
        <v>0.55328149999999998</v>
      </c>
      <c r="JO96">
        <v>18.53387</v>
      </c>
      <c r="JP96">
        <v>4.9769740000000002E-5</v>
      </c>
      <c r="JQ96">
        <v>1.9558180000000001E-2</v>
      </c>
      <c r="JR96">
        <v>0.55371150000000002</v>
      </c>
      <c r="JS96">
        <v>19.155819999999999</v>
      </c>
      <c r="JT96">
        <v>4.3989300000000002E-5</v>
      </c>
      <c r="JU96">
        <v>1.7230160000000001E-2</v>
      </c>
      <c r="JV96">
        <v>0.55402010000000002</v>
      </c>
      <c r="JW96">
        <v>19.03876</v>
      </c>
      <c r="JX96">
        <v>4.0065080000000002E-5</v>
      </c>
      <c r="JY96">
        <v>1.5650069999999999E-2</v>
      </c>
      <c r="JZ96">
        <v>0.55416949999999998</v>
      </c>
      <c r="KA96">
        <v>18.437059999999999</v>
      </c>
      <c r="KB96">
        <v>3.741103E-5</v>
      </c>
      <c r="KC96">
        <v>1.4584359999999999E-2</v>
      </c>
      <c r="KD96">
        <v>0.55420849999999999</v>
      </c>
      <c r="KE96">
        <v>18.22269</v>
      </c>
      <c r="KF96">
        <v>3.589053E-5</v>
      </c>
      <c r="KG96">
        <v>1.3962749999999999E-2</v>
      </c>
      <c r="KH96">
        <v>0.55415639999999999</v>
      </c>
      <c r="KI96">
        <v>18.201509999999999</v>
      </c>
      <c r="KJ96">
        <v>3.6312030000000003E-5</v>
      </c>
      <c r="KK96">
        <v>1.408181E-2</v>
      </c>
      <c r="KL96">
        <v>0.55404960000000003</v>
      </c>
      <c r="KM96">
        <v>18.884340000000002</v>
      </c>
      <c r="KN96">
        <v>3.9189059999999998E-5</v>
      </c>
      <c r="KO96">
        <v>1.5163660000000001E-2</v>
      </c>
      <c r="KP96">
        <v>0.55391330000000005</v>
      </c>
      <c r="KQ96">
        <v>19.447410000000001</v>
      </c>
      <c r="KR96">
        <v>4.3274820000000003E-5</v>
      </c>
      <c r="KS96">
        <v>1.674904E-2</v>
      </c>
      <c r="KT96">
        <v>0.55373159999999999</v>
      </c>
      <c r="KU96">
        <v>19.385059999999999</v>
      </c>
      <c r="KV96">
        <v>4.662072E-5</v>
      </c>
      <c r="KW96">
        <v>1.8080240000000001E-2</v>
      </c>
      <c r="KX96">
        <v>0.55358700000000005</v>
      </c>
      <c r="KY96">
        <v>19.179189999999998</v>
      </c>
      <c r="KZ96">
        <v>4.8292969999999998E-5</v>
      </c>
      <c r="LA96">
        <v>1.8767329999999999E-2</v>
      </c>
      <c r="LB96">
        <v>0.55348189999999997</v>
      </c>
      <c r="LC96">
        <v>18.350349999999999</v>
      </c>
      <c r="LD96">
        <v>4.8421689999999997E-5</v>
      </c>
      <c r="LE96">
        <v>1.884941E-2</v>
      </c>
      <c r="LF96">
        <v>0.55339919999999998</v>
      </c>
      <c r="LG96">
        <v>17.370460000000001</v>
      </c>
      <c r="LH96">
        <v>4.7532189999999998E-5</v>
      </c>
      <c r="LI96">
        <v>1.852649E-2</v>
      </c>
      <c r="LJ96">
        <v>0.55332179999999997</v>
      </c>
      <c r="LK96">
        <v>16.465810000000001</v>
      </c>
      <c r="LL96">
        <v>4.6023380000000003E-5</v>
      </c>
      <c r="LM96">
        <v>1.7957509999999999E-2</v>
      </c>
      <c r="LN96">
        <v>0.55328279999999996</v>
      </c>
      <c r="LO96">
        <v>16.032299999999999</v>
      </c>
      <c r="LP96">
        <v>4.4009279999999998E-5</v>
      </c>
      <c r="LQ96">
        <v>1.718882E-2</v>
      </c>
      <c r="LR96">
        <v>0.55327099999999996</v>
      </c>
      <c r="LS96">
        <v>16.756019999999999</v>
      </c>
      <c r="LT96">
        <v>4.1537150000000003E-5</v>
      </c>
      <c r="LU96">
        <v>1.6238969999999998E-2</v>
      </c>
      <c r="LV96">
        <v>0.55323719999999998</v>
      </c>
      <c r="LW96">
        <v>17.658860000000001</v>
      </c>
      <c r="LX96">
        <v>3.8893439999999999E-5</v>
      </c>
      <c r="LY96">
        <v>1.521627E-2</v>
      </c>
      <c r="LZ96">
        <v>0.55320939999999996</v>
      </c>
      <c r="MA96">
        <v>18.492439999999998</v>
      </c>
      <c r="MB96">
        <v>3.6463320000000002E-5</v>
      </c>
      <c r="MC96">
        <v>1.4269189999999999E-2</v>
      </c>
      <c r="MD96">
        <v>0.55316969999999999</v>
      </c>
      <c r="ME96">
        <v>19.004850000000001</v>
      </c>
      <c r="MF96">
        <v>3.4408430000000003E-5</v>
      </c>
      <c r="MG96">
        <v>1.346667E-2</v>
      </c>
      <c r="MH96">
        <v>0.55309520000000001</v>
      </c>
      <c r="MI96">
        <v>18.984670000000001</v>
      </c>
      <c r="MJ96">
        <v>3.2701050000000001E-5</v>
      </c>
      <c r="MK96">
        <v>1.280062E-2</v>
      </c>
      <c r="ML96">
        <v>0.5529792</v>
      </c>
      <c r="MM96">
        <v>18.338650000000001</v>
      </c>
      <c r="MN96">
        <v>3.12495E-5</v>
      </c>
      <c r="MO96">
        <v>1.2235950000000001E-2</v>
      </c>
      <c r="MP96">
        <v>0.55282070000000005</v>
      </c>
      <c r="MQ96">
        <v>18.186979999999998</v>
      </c>
      <c r="MR96">
        <v>3.0019570000000001E-5</v>
      </c>
      <c r="MS96">
        <v>1.175782E-2</v>
      </c>
      <c r="MT96">
        <v>0.55265089999999994</v>
      </c>
      <c r="MU96">
        <v>18.337019999999999</v>
      </c>
      <c r="MV96">
        <v>2.9100439999999999E-5</v>
      </c>
      <c r="MW96">
        <v>1.139747E-2</v>
      </c>
      <c r="MX96">
        <v>0.55248079999999999</v>
      </c>
      <c r="MY96">
        <v>18.983540000000001</v>
      </c>
      <c r="MZ96">
        <v>2.8536959999999999E-5</v>
      </c>
      <c r="NA96">
        <v>1.1177009999999999E-2</v>
      </c>
      <c r="NB96">
        <v>0.55228319999999997</v>
      </c>
      <c r="NC96">
        <v>19.79955</v>
      </c>
      <c r="ND96">
        <v>2.8174280000000001E-5</v>
      </c>
      <c r="NE96">
        <v>1.103874E-2</v>
      </c>
      <c r="NF96">
        <v>0.55228319999999997</v>
      </c>
      <c r="NG96">
        <v>19.79955</v>
      </c>
      <c r="NH96">
        <v>2.8174280000000001E-5</v>
      </c>
      <c r="NI96">
        <v>1.103874E-2</v>
      </c>
      <c r="NJ96">
        <v>0.55228319999999997</v>
      </c>
      <c r="NK96">
        <v>19.79955</v>
      </c>
      <c r="NL96">
        <v>2.8174280000000001E-5</v>
      </c>
      <c r="NM96">
        <v>1.103874E-2</v>
      </c>
      <c r="NN96">
        <v>0.55228319999999997</v>
      </c>
      <c r="NO96">
        <v>19.79955</v>
      </c>
      <c r="NP96">
        <v>2.8174280000000001E-5</v>
      </c>
      <c r="NQ96">
        <v>1.103874E-2</v>
      </c>
      <c r="NR96">
        <v>0.55228319999999997</v>
      </c>
      <c r="NS96">
        <v>19.79955</v>
      </c>
      <c r="NT96">
        <v>2.8174280000000001E-5</v>
      </c>
      <c r="NU96">
        <v>1.103874E-2</v>
      </c>
      <c r="NV96">
        <v>0.55228319999999997</v>
      </c>
      <c r="NW96">
        <v>19.79955</v>
      </c>
      <c r="NX96">
        <v>2.8174280000000001E-5</v>
      </c>
      <c r="NY96">
        <v>1.103874E-2</v>
      </c>
      <c r="NZ96">
        <v>0.55228319999999997</v>
      </c>
      <c r="OA96">
        <v>19.79955</v>
      </c>
      <c r="OB96">
        <v>2.8174280000000001E-5</v>
      </c>
      <c r="OC96">
        <v>1.103874E-2</v>
      </c>
      <c r="OD96">
        <v>0.55228319999999997</v>
      </c>
      <c r="OE96">
        <v>19.79955</v>
      </c>
      <c r="OF96">
        <v>2.8174280000000001E-5</v>
      </c>
      <c r="OG96">
        <v>1.103874E-2</v>
      </c>
      <c r="OH96">
        <v>0.55228319999999997</v>
      </c>
      <c r="OI96">
        <v>19.79955</v>
      </c>
      <c r="OJ96">
        <v>2.8174280000000001E-5</v>
      </c>
      <c r="OK96">
        <v>1.103874E-2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1.2489429999999999</v>
      </c>
      <c r="G97">
        <v>16.235949999999999</v>
      </c>
      <c r="H97">
        <v>0</v>
      </c>
      <c r="I97">
        <v>0</v>
      </c>
      <c r="J97">
        <v>1.247746</v>
      </c>
      <c r="K97">
        <v>16.881730000000001</v>
      </c>
      <c r="L97" s="1">
        <v>5.9628709999999996E-25</v>
      </c>
      <c r="M97" s="1">
        <v>1.2391880000000001E-22</v>
      </c>
      <c r="N97">
        <v>1.246494</v>
      </c>
      <c r="O97">
        <v>17.165690000000001</v>
      </c>
      <c r="P97" s="1">
        <v>2.0463340000000001E-12</v>
      </c>
      <c r="Q97" s="1">
        <v>4.2435969999999998E-10</v>
      </c>
      <c r="R97">
        <v>1.245269</v>
      </c>
      <c r="S97">
        <v>17.36843</v>
      </c>
      <c r="T97" s="1">
        <v>4.7157889999999997E-3</v>
      </c>
      <c r="U97" s="1">
        <v>0.76406560000000001</v>
      </c>
      <c r="V97">
        <v>1.243992</v>
      </c>
      <c r="W97">
        <v>17.787520000000001</v>
      </c>
      <c r="X97">
        <v>4.5780079999999996</v>
      </c>
      <c r="Y97">
        <v>846.10130000000004</v>
      </c>
      <c r="Z97">
        <v>1.2427189999999999</v>
      </c>
      <c r="AA97">
        <v>17.819120000000002</v>
      </c>
      <c r="AB97">
        <v>72.631770000000003</v>
      </c>
      <c r="AC97">
        <v>14409.07</v>
      </c>
      <c r="AD97">
        <v>1.2414259999999999</v>
      </c>
      <c r="AE97">
        <v>17.538589999999999</v>
      </c>
      <c r="AF97">
        <v>135.4348</v>
      </c>
      <c r="AG97">
        <v>28103.279999999999</v>
      </c>
      <c r="AH97">
        <v>1.240151</v>
      </c>
      <c r="AI97">
        <v>17.62771</v>
      </c>
      <c r="AJ97">
        <v>66.936419999999998</v>
      </c>
      <c r="AK97">
        <v>14326.49</v>
      </c>
      <c r="AL97">
        <v>1.2388049999999999</v>
      </c>
      <c r="AM97">
        <v>17.80592</v>
      </c>
      <c r="AN97">
        <v>14.054410000000001</v>
      </c>
      <c r="AO97">
        <v>3069.8339999999998</v>
      </c>
      <c r="AP97">
        <v>1.2374179999999999</v>
      </c>
      <c r="AQ97">
        <v>18.344999999999999</v>
      </c>
      <c r="AR97">
        <v>1.7757130000000001</v>
      </c>
      <c r="AS97">
        <v>391.98790000000002</v>
      </c>
      <c r="AT97">
        <v>1.235519</v>
      </c>
      <c r="AU97">
        <v>18.469750000000001</v>
      </c>
      <c r="AV97">
        <v>0.22045699999999999</v>
      </c>
      <c r="AW97">
        <v>48.117049999999999</v>
      </c>
      <c r="AX97">
        <v>1.2327300000000001</v>
      </c>
      <c r="AY97">
        <v>18.360410000000002</v>
      </c>
      <c r="AZ97">
        <v>7.409019E-2</v>
      </c>
      <c r="BA97">
        <v>15.613670000000001</v>
      </c>
      <c r="BB97">
        <v>1.2289460000000001</v>
      </c>
      <c r="BC97">
        <v>18.274080000000001</v>
      </c>
      <c r="BD97" s="1">
        <v>5.7105660000000003E-2</v>
      </c>
      <c r="BE97">
        <v>11.93333</v>
      </c>
      <c r="BF97">
        <v>1.223544</v>
      </c>
      <c r="BG97">
        <v>17.863769999999999</v>
      </c>
      <c r="BH97" s="1">
        <v>5.1079939999999997E-2</v>
      </c>
      <c r="BI97">
        <v>10.68979</v>
      </c>
      <c r="BJ97">
        <v>1.21617</v>
      </c>
      <c r="BK97">
        <v>17.515260000000001</v>
      </c>
      <c r="BL97" s="1">
        <v>4.9115989999999998E-2</v>
      </c>
      <c r="BM97">
        <v>10.299049999999999</v>
      </c>
      <c r="BN97">
        <v>1.2085429999999999</v>
      </c>
      <c r="BO97">
        <v>17.575839999999999</v>
      </c>
      <c r="BP97" s="1">
        <v>5.094808E-2</v>
      </c>
      <c r="BQ97" s="1">
        <v>10.720549999999999</v>
      </c>
      <c r="BR97">
        <v>1.200807</v>
      </c>
      <c r="BS97">
        <v>17.742470000000001</v>
      </c>
      <c r="BT97" s="1">
        <v>5.223709E-2</v>
      </c>
      <c r="BU97" s="1">
        <v>11.06085</v>
      </c>
      <c r="BV97">
        <v>1.1926159999999999</v>
      </c>
      <c r="BW97">
        <v>17.815000000000001</v>
      </c>
      <c r="BX97" s="1">
        <v>5.056956E-2</v>
      </c>
      <c r="BY97" s="1">
        <v>10.78124</v>
      </c>
      <c r="BZ97">
        <v>1.184086</v>
      </c>
      <c r="CA97">
        <v>17.9832</v>
      </c>
      <c r="CB97" s="1">
        <v>4.673745E-2</v>
      </c>
      <c r="CC97" s="1">
        <v>10.02938</v>
      </c>
      <c r="CD97">
        <v>1.175171</v>
      </c>
      <c r="CE97">
        <v>17.72308</v>
      </c>
      <c r="CF97" s="1">
        <v>4.2001690000000001E-2</v>
      </c>
      <c r="CG97" s="1">
        <v>9.0708160000000007</v>
      </c>
      <c r="CH97">
        <v>1.166066</v>
      </c>
      <c r="CI97">
        <v>17.362749999999998</v>
      </c>
      <c r="CJ97" s="1">
        <v>3.7307340000000001E-2</v>
      </c>
      <c r="CK97" s="1">
        <v>8.1064729999999994</v>
      </c>
      <c r="CL97">
        <v>1.1544289999999999</v>
      </c>
      <c r="CM97">
        <v>16.695630000000001</v>
      </c>
      <c r="CN97" s="1">
        <v>3.3041229999999998E-2</v>
      </c>
      <c r="CO97" s="1">
        <v>7.2312690000000002</v>
      </c>
      <c r="CP97">
        <v>1.1424380000000001</v>
      </c>
      <c r="CQ97">
        <v>16.371169999999999</v>
      </c>
      <c r="CR97" s="1">
        <v>2.919103E-2</v>
      </c>
      <c r="CS97" s="1">
        <v>6.4360410000000003</v>
      </c>
      <c r="CT97">
        <v>1.130199</v>
      </c>
      <c r="CU97">
        <v>16.170660000000002</v>
      </c>
      <c r="CV97" s="1">
        <v>2.5704890000000001E-2</v>
      </c>
      <c r="CW97" s="1">
        <v>5.7099500000000001</v>
      </c>
      <c r="CX97">
        <v>1.118287</v>
      </c>
      <c r="CY97">
        <v>16.007670000000001</v>
      </c>
      <c r="CZ97" s="1">
        <v>2.26365E-2</v>
      </c>
      <c r="DA97" s="1">
        <v>5.0632510000000002</v>
      </c>
      <c r="DB97">
        <v>1.106325</v>
      </c>
      <c r="DC97">
        <v>16.012619999999998</v>
      </c>
      <c r="DD97" s="1">
        <v>1.993224E-2</v>
      </c>
      <c r="DE97" s="1">
        <v>4.4884180000000002</v>
      </c>
      <c r="DF97">
        <v>1.094101</v>
      </c>
      <c r="DG97">
        <v>16.342860000000002</v>
      </c>
      <c r="DH97" s="1">
        <v>1.754445E-2</v>
      </c>
      <c r="DI97" s="1">
        <v>3.977897</v>
      </c>
      <c r="DJ97">
        <v>1.081555</v>
      </c>
      <c r="DK97">
        <v>16.427430000000001</v>
      </c>
      <c r="DL97" s="1">
        <v>1.541555E-2</v>
      </c>
      <c r="DM97" s="1">
        <v>3.5200819999999999</v>
      </c>
      <c r="DN97">
        <v>1.0688610000000001</v>
      </c>
      <c r="DO97">
        <v>16.41142</v>
      </c>
      <c r="DP97" s="1">
        <v>1.3526949999999999E-2</v>
      </c>
      <c r="DQ97" s="1">
        <v>3.1111409999999999</v>
      </c>
      <c r="DR97">
        <v>1.055496</v>
      </c>
      <c r="DS97">
        <v>15.92131</v>
      </c>
      <c r="DT97" s="1">
        <v>1.1897400000000001E-2</v>
      </c>
      <c r="DU97" s="1">
        <v>2.7565409999999999</v>
      </c>
      <c r="DV97">
        <v>1.041517</v>
      </c>
      <c r="DW97">
        <v>15.48165</v>
      </c>
      <c r="DX97" s="1">
        <v>1.0486250000000001E-2</v>
      </c>
      <c r="DY97" s="1">
        <v>2.449087</v>
      </c>
      <c r="DZ97">
        <v>1.0276700000000001</v>
      </c>
      <c r="EA97">
        <v>15.449350000000001</v>
      </c>
      <c r="EB97" s="1">
        <v>9.2177769999999999E-3</v>
      </c>
      <c r="EC97" s="1">
        <v>2.1697679999999999</v>
      </c>
      <c r="ED97">
        <v>1.0135270000000001</v>
      </c>
      <c r="EE97">
        <v>15.45919</v>
      </c>
      <c r="EF97" s="1">
        <v>8.0644059999999997E-3</v>
      </c>
      <c r="EG97" s="1">
        <v>1.913672</v>
      </c>
      <c r="EH97">
        <v>1.000508</v>
      </c>
      <c r="EI97">
        <v>16.049859999999999</v>
      </c>
      <c r="EJ97" s="1">
        <v>7.0408060000000001E-3</v>
      </c>
      <c r="EK97" s="1">
        <v>1.6830350000000001</v>
      </c>
      <c r="EL97">
        <v>0.986954</v>
      </c>
      <c r="EM97">
        <v>16.649989999999999</v>
      </c>
      <c r="EN97" s="1">
        <v>6.1422869999999997E-3</v>
      </c>
      <c r="EO97" s="1">
        <v>1.479651</v>
      </c>
      <c r="EP97">
        <v>0.97347379999999994</v>
      </c>
      <c r="EQ97">
        <v>16.827359999999999</v>
      </c>
      <c r="ER97" s="1">
        <v>5.3582509999999996E-3</v>
      </c>
      <c r="ES97" s="1">
        <v>1.3006800000000001</v>
      </c>
      <c r="ET97">
        <v>0.96047389999999999</v>
      </c>
      <c r="EU97">
        <v>17.209160000000001</v>
      </c>
      <c r="EV97" s="1">
        <v>4.6728580000000002E-3</v>
      </c>
      <c r="EW97" s="1">
        <v>1.14266</v>
      </c>
      <c r="EX97">
        <v>0.94801000000000002</v>
      </c>
      <c r="EY97">
        <v>17.151430000000001</v>
      </c>
      <c r="EZ97" s="1">
        <v>4.0775250000000002E-3</v>
      </c>
      <c r="FA97" s="1">
        <v>1.0039990000000001</v>
      </c>
      <c r="FB97">
        <v>0.93612430000000002</v>
      </c>
      <c r="FC97">
        <v>16.425249999999998</v>
      </c>
      <c r="FD97" s="1">
        <v>3.5632289999999998E-3</v>
      </c>
      <c r="FE97" s="1">
        <v>0.88317140000000005</v>
      </c>
      <c r="FF97">
        <v>0.92489489999999996</v>
      </c>
      <c r="FG97">
        <v>16.096579999999999</v>
      </c>
      <c r="FH97" s="1">
        <v>3.099142E-3</v>
      </c>
      <c r="FI97" s="1">
        <v>0.77297680000000002</v>
      </c>
      <c r="FJ97">
        <v>0.91409459999999998</v>
      </c>
      <c r="FK97">
        <v>16.13128</v>
      </c>
      <c r="FL97" s="1">
        <v>2.6424399999999998E-3</v>
      </c>
      <c r="FM97" s="1">
        <v>0.66327009999999997</v>
      </c>
      <c r="FN97">
        <v>0.90338620000000003</v>
      </c>
      <c r="FO97">
        <v>17.077380000000002</v>
      </c>
      <c r="FP97" s="1">
        <v>2.190623E-3</v>
      </c>
      <c r="FQ97" s="1">
        <v>0.55350619999999995</v>
      </c>
      <c r="FR97">
        <v>0.8937754</v>
      </c>
      <c r="FS97">
        <v>17.976469999999999</v>
      </c>
      <c r="FT97" s="1">
        <v>1.788565E-3</v>
      </c>
      <c r="FU97" s="1">
        <v>0.4543238</v>
      </c>
      <c r="FV97">
        <v>0.88450839999999997</v>
      </c>
      <c r="FW97">
        <v>18.478629999999999</v>
      </c>
      <c r="FX97" s="1">
        <v>1.468198E-3</v>
      </c>
      <c r="FY97" s="1">
        <v>0.37453819999999999</v>
      </c>
      <c r="FZ97">
        <v>0.87582139999999997</v>
      </c>
      <c r="GA97">
        <v>18.765360000000001</v>
      </c>
      <c r="GB97" s="1">
        <v>1.226453E-3</v>
      </c>
      <c r="GC97" s="1">
        <v>0.31397940000000002</v>
      </c>
      <c r="GD97">
        <v>0.86807800000000002</v>
      </c>
      <c r="GE97">
        <v>18.33586</v>
      </c>
      <c r="GF97" s="1">
        <v>1.0468000000000001E-3</v>
      </c>
      <c r="GG97" s="1">
        <v>0.26864929999999998</v>
      </c>
      <c r="GH97">
        <v>0.86182020000000004</v>
      </c>
      <c r="GI97">
        <v>17.493659999999998</v>
      </c>
      <c r="GJ97" s="1">
        <v>9.1157219999999999E-4</v>
      </c>
      <c r="GK97" s="1">
        <v>0.23429050000000001</v>
      </c>
      <c r="GL97">
        <v>0.85701740000000004</v>
      </c>
      <c r="GM97">
        <v>17.089600000000001</v>
      </c>
      <c r="GN97" s="1">
        <v>8.0362599999999999E-4</v>
      </c>
      <c r="GO97" s="1">
        <v>0.2066935</v>
      </c>
      <c r="GP97">
        <v>0.85338069999999999</v>
      </c>
      <c r="GQ97">
        <v>16.983139999999999</v>
      </c>
      <c r="GR97" s="1">
        <v>6.9826739999999995E-4</v>
      </c>
      <c r="GS97" s="1">
        <v>0.17978259999999999</v>
      </c>
      <c r="GT97">
        <v>0.85057660000000002</v>
      </c>
      <c r="GU97">
        <v>17.930569999999999</v>
      </c>
      <c r="GV97" s="1">
        <v>5.7810480000000002E-4</v>
      </c>
      <c r="GW97" s="1">
        <v>0.14900630000000001</v>
      </c>
      <c r="GX97">
        <v>0.84838650000000004</v>
      </c>
      <c r="GY97">
        <v>18.845859999999998</v>
      </c>
      <c r="GZ97" s="1">
        <v>4.5303470000000002E-4</v>
      </c>
      <c r="HA97" s="1">
        <v>0.1168249</v>
      </c>
      <c r="HB97">
        <v>0.84665699999999999</v>
      </c>
      <c r="HC97">
        <v>19.420210000000001</v>
      </c>
      <c r="HD97" s="1">
        <v>3.4618799999999999E-4</v>
      </c>
      <c r="HE97" s="1">
        <v>8.9144299999999996E-2</v>
      </c>
      <c r="HF97">
        <v>0.84527940000000001</v>
      </c>
      <c r="HG97">
        <v>19.585509999999999</v>
      </c>
      <c r="HH97" s="1">
        <v>2.690506E-4</v>
      </c>
      <c r="HI97" s="1">
        <v>6.9056149999999997E-2</v>
      </c>
      <c r="HJ97">
        <v>0.84422900000000001</v>
      </c>
      <c r="HK97">
        <v>19.026859999999999</v>
      </c>
      <c r="HL97" s="1">
        <v>2.1880860000000001E-4</v>
      </c>
      <c r="HM97" s="1">
        <v>5.5921600000000002E-2</v>
      </c>
      <c r="HN97">
        <v>0.84345329999999996</v>
      </c>
      <c r="HO97">
        <v>17.912800000000001</v>
      </c>
      <c r="HP97" s="1">
        <v>1.8704980000000001E-4</v>
      </c>
      <c r="HQ97" s="1">
        <v>4.7604430000000003E-2</v>
      </c>
      <c r="HR97">
        <v>0.8429276</v>
      </c>
      <c r="HS97">
        <v>17.20945</v>
      </c>
      <c r="HT97" s="1">
        <v>1.6611419999999999E-4</v>
      </c>
      <c r="HU97" s="1">
        <v>4.2107270000000002E-2</v>
      </c>
      <c r="HV97">
        <v>0.84260080000000004</v>
      </c>
      <c r="HW97">
        <v>16.893350000000002</v>
      </c>
      <c r="HX97" s="1">
        <v>1.500994E-4</v>
      </c>
      <c r="HY97" s="1">
        <v>3.7920790000000003E-2</v>
      </c>
      <c r="HZ97">
        <v>0.84236659999999997</v>
      </c>
      <c r="IA97">
        <v>17.53575</v>
      </c>
      <c r="IB97" s="1">
        <v>1.3528929999999999E-4</v>
      </c>
      <c r="IC97" s="1">
        <v>3.4087800000000001E-2</v>
      </c>
      <c r="ID97">
        <v>0.84225030000000001</v>
      </c>
      <c r="IE97">
        <v>17.51033</v>
      </c>
      <c r="IF97" s="1">
        <v>1.211273E-4</v>
      </c>
      <c r="IG97" s="1">
        <v>3.0437530000000001E-2</v>
      </c>
      <c r="IH97">
        <v>0.84229520000000002</v>
      </c>
      <c r="II97">
        <v>17.984839999999998</v>
      </c>
      <c r="IJ97">
        <v>1.087888E-4</v>
      </c>
      <c r="IK97" s="1">
        <v>2.7255729999999999E-2</v>
      </c>
      <c r="IL97">
        <v>0.84252170000000004</v>
      </c>
      <c r="IM97">
        <v>18.282330000000002</v>
      </c>
      <c r="IN97">
        <v>9.9041050000000006E-5</v>
      </c>
      <c r="IO97" s="1">
        <v>2.473061E-2</v>
      </c>
      <c r="IP97">
        <v>0.8430607</v>
      </c>
      <c r="IQ97">
        <v>17.63194</v>
      </c>
      <c r="IR97">
        <v>9.1613910000000001E-5</v>
      </c>
      <c r="IS97" s="1">
        <v>2.279987E-2</v>
      </c>
      <c r="IT97">
        <v>0.84394659999999999</v>
      </c>
      <c r="IU97">
        <v>16.532859999999999</v>
      </c>
      <c r="IV97">
        <v>8.5809200000000005E-5</v>
      </c>
      <c r="IW97" s="1">
        <v>2.1287199999999999E-2</v>
      </c>
      <c r="IX97">
        <v>0.84510430000000003</v>
      </c>
      <c r="IY97">
        <v>15.7461</v>
      </c>
      <c r="IZ97">
        <v>8.0736170000000006E-5</v>
      </c>
      <c r="JA97" s="1">
        <v>1.9973689999999999E-2</v>
      </c>
      <c r="JB97">
        <v>0.84650669999999995</v>
      </c>
      <c r="JC97">
        <v>15.544700000000001</v>
      </c>
      <c r="JD97">
        <v>7.4951759999999993E-5</v>
      </c>
      <c r="JE97" s="1">
        <v>1.8506290000000002E-2</v>
      </c>
      <c r="JF97">
        <v>0.84808190000000006</v>
      </c>
      <c r="JG97">
        <v>16.638580000000001</v>
      </c>
      <c r="JH97">
        <v>6.7258660000000004E-5</v>
      </c>
      <c r="JI97">
        <v>1.6584330000000001E-2</v>
      </c>
      <c r="JJ97">
        <v>0.84976949999999996</v>
      </c>
      <c r="JK97">
        <v>17.772500000000001</v>
      </c>
      <c r="JL97">
        <v>5.8443970000000003E-5</v>
      </c>
      <c r="JM97">
        <v>1.4384050000000001E-2</v>
      </c>
      <c r="JN97">
        <v>0.85137030000000002</v>
      </c>
      <c r="JO97">
        <v>18.58258</v>
      </c>
      <c r="JP97">
        <v>5.0462579999999999E-5</v>
      </c>
      <c r="JQ97">
        <v>1.238583E-2</v>
      </c>
      <c r="JR97">
        <v>0.85276450000000004</v>
      </c>
      <c r="JS97">
        <v>19.20307</v>
      </c>
      <c r="JT97">
        <v>4.4473939999999997E-5</v>
      </c>
      <c r="JU97">
        <v>1.08819E-2</v>
      </c>
      <c r="JV97">
        <v>0.8538116</v>
      </c>
      <c r="JW97">
        <v>19.09036</v>
      </c>
      <c r="JX97">
        <v>4.0390650000000003E-5</v>
      </c>
      <c r="JY97">
        <v>9.8569399999999998E-3</v>
      </c>
      <c r="JZ97">
        <v>0.85443239999999998</v>
      </c>
      <c r="KA97">
        <v>18.459510000000002</v>
      </c>
      <c r="KB97">
        <v>3.7629899999999997E-5</v>
      </c>
      <c r="KC97">
        <v>9.1658680000000006E-3</v>
      </c>
      <c r="KD97">
        <v>0.85469700000000004</v>
      </c>
      <c r="KE97">
        <v>18.214790000000001</v>
      </c>
      <c r="KF97">
        <v>3.5978439999999997E-5</v>
      </c>
      <c r="KG97">
        <v>8.7480930000000002E-3</v>
      </c>
      <c r="KH97">
        <v>0.85465349999999995</v>
      </c>
      <c r="KI97">
        <v>18.191310000000001</v>
      </c>
      <c r="KJ97">
        <v>3.6168979999999997E-5</v>
      </c>
      <c r="KK97">
        <v>8.7709550000000004E-3</v>
      </c>
      <c r="KL97">
        <v>0.85443749999999996</v>
      </c>
      <c r="KM97">
        <v>18.866250000000001</v>
      </c>
      <c r="KN97">
        <v>3.882846E-5</v>
      </c>
      <c r="KO97">
        <v>9.3973059999999994E-3</v>
      </c>
      <c r="KP97">
        <v>0.85403110000000004</v>
      </c>
      <c r="KQ97">
        <v>19.474900000000002</v>
      </c>
      <c r="KR97">
        <v>4.2880380000000002E-5</v>
      </c>
      <c r="KS97">
        <v>1.0379289999999999E-2</v>
      </c>
      <c r="KT97">
        <v>0.85360060000000004</v>
      </c>
      <c r="KU97">
        <v>19.43271</v>
      </c>
      <c r="KV97">
        <v>4.6356690000000002E-5</v>
      </c>
      <c r="KW97">
        <v>1.123998E-2</v>
      </c>
      <c r="KX97">
        <v>0.85318859999999996</v>
      </c>
      <c r="KY97">
        <v>19.243089999999999</v>
      </c>
      <c r="KZ97">
        <v>4.8198319999999997E-5</v>
      </c>
      <c r="LA97">
        <v>1.170819E-2</v>
      </c>
      <c r="LB97">
        <v>0.85281340000000005</v>
      </c>
      <c r="LC97">
        <v>18.433160000000001</v>
      </c>
      <c r="LD97">
        <v>4.8456959999999998E-5</v>
      </c>
      <c r="LE97">
        <v>1.178974E-2</v>
      </c>
      <c r="LF97">
        <v>0.8525142</v>
      </c>
      <c r="LG97">
        <v>17.44455</v>
      </c>
      <c r="LH97">
        <v>4.7646260000000002E-5</v>
      </c>
      <c r="LI97">
        <v>1.160636E-2</v>
      </c>
      <c r="LJ97">
        <v>0.85231480000000004</v>
      </c>
      <c r="LK97">
        <v>16.525320000000001</v>
      </c>
      <c r="LL97">
        <v>4.6189329999999997E-5</v>
      </c>
      <c r="LM97">
        <v>1.126243E-2</v>
      </c>
      <c r="LN97">
        <v>0.85216499999999995</v>
      </c>
      <c r="LO97">
        <v>16.057690000000001</v>
      </c>
      <c r="LP97">
        <v>4.4224519999999998E-5</v>
      </c>
      <c r="LQ97">
        <v>1.079308E-2</v>
      </c>
      <c r="LR97">
        <v>0.85208470000000003</v>
      </c>
      <c r="LS97">
        <v>16.75684</v>
      </c>
      <c r="LT97">
        <v>4.1789390000000003E-5</v>
      </c>
      <c r="LU97">
        <v>1.020822E-2</v>
      </c>
      <c r="LV97">
        <v>0.85202999999999995</v>
      </c>
      <c r="LW97">
        <v>17.690000000000001</v>
      </c>
      <c r="LX97">
        <v>3.91456E-5</v>
      </c>
      <c r="LY97">
        <v>9.5690719999999996E-3</v>
      </c>
      <c r="LZ97">
        <v>0.85196260000000001</v>
      </c>
      <c r="MA97">
        <v>18.541630000000001</v>
      </c>
      <c r="MB97">
        <v>3.6684660000000002E-5</v>
      </c>
      <c r="MC97">
        <v>8.9701450000000005E-3</v>
      </c>
      <c r="MD97">
        <v>0.85181969999999996</v>
      </c>
      <c r="ME97">
        <v>19.063880000000001</v>
      </c>
      <c r="MF97">
        <v>3.4591860000000001E-5</v>
      </c>
      <c r="MG97">
        <v>8.4600439999999999E-3</v>
      </c>
      <c r="MH97">
        <v>0.85163299999999997</v>
      </c>
      <c r="MI97">
        <v>19.042300000000001</v>
      </c>
      <c r="MJ97">
        <v>3.285447E-5</v>
      </c>
      <c r="MK97">
        <v>8.0368320000000007E-3</v>
      </c>
      <c r="ML97">
        <v>0.85133049999999999</v>
      </c>
      <c r="MM97">
        <v>18.367930000000001</v>
      </c>
      <c r="MN97">
        <v>3.1380790000000002E-5</v>
      </c>
      <c r="MO97">
        <v>7.6788129999999996E-3</v>
      </c>
      <c r="MP97">
        <v>0.85093669999999999</v>
      </c>
      <c r="MQ97">
        <v>18.168430000000001</v>
      </c>
      <c r="MR97">
        <v>3.0128129999999999E-5</v>
      </c>
      <c r="MS97">
        <v>7.3749030000000004E-3</v>
      </c>
      <c r="MT97">
        <v>0.8504661</v>
      </c>
      <c r="MU97">
        <v>18.314550000000001</v>
      </c>
      <c r="MV97">
        <v>2.917435E-5</v>
      </c>
      <c r="MW97">
        <v>7.1419760000000004E-3</v>
      </c>
      <c r="MX97">
        <v>0.8499544</v>
      </c>
      <c r="MY97">
        <v>18.963419999999999</v>
      </c>
      <c r="MZ97">
        <v>2.85795E-5</v>
      </c>
      <c r="NA97">
        <v>6.9971499999999997E-3</v>
      </c>
      <c r="NB97">
        <v>0.84939469999999995</v>
      </c>
      <c r="NC97">
        <v>19.811070000000001</v>
      </c>
      <c r="ND97">
        <v>2.8207229999999999E-5</v>
      </c>
      <c r="NE97">
        <v>6.9084979999999999E-3</v>
      </c>
      <c r="NF97">
        <v>0.84939469999999995</v>
      </c>
      <c r="NG97">
        <v>19.811070000000001</v>
      </c>
      <c r="NH97">
        <v>2.8207229999999999E-5</v>
      </c>
      <c r="NI97">
        <v>6.9084979999999999E-3</v>
      </c>
      <c r="NJ97">
        <v>0.84939469999999995</v>
      </c>
      <c r="NK97">
        <v>19.811070000000001</v>
      </c>
      <c r="NL97">
        <v>2.8207229999999999E-5</v>
      </c>
      <c r="NM97">
        <v>6.9084979999999999E-3</v>
      </c>
      <c r="NN97">
        <v>0.84939469999999995</v>
      </c>
      <c r="NO97">
        <v>19.811070000000001</v>
      </c>
      <c r="NP97">
        <v>2.8207229999999999E-5</v>
      </c>
      <c r="NQ97">
        <v>6.9084979999999999E-3</v>
      </c>
      <c r="NR97">
        <v>0.84939469999999995</v>
      </c>
      <c r="NS97">
        <v>19.811070000000001</v>
      </c>
      <c r="NT97">
        <v>2.8207229999999999E-5</v>
      </c>
      <c r="NU97">
        <v>6.9084979999999999E-3</v>
      </c>
      <c r="NV97">
        <v>0.84939469999999995</v>
      </c>
      <c r="NW97">
        <v>19.811070000000001</v>
      </c>
      <c r="NX97">
        <v>2.8207229999999999E-5</v>
      </c>
      <c r="NY97">
        <v>6.9084979999999999E-3</v>
      </c>
      <c r="NZ97">
        <v>0.84939469999999995</v>
      </c>
      <c r="OA97">
        <v>19.811070000000001</v>
      </c>
      <c r="OB97">
        <v>2.8207229999999999E-5</v>
      </c>
      <c r="OC97">
        <v>6.9084979999999999E-3</v>
      </c>
      <c r="OD97">
        <v>0.84939469999999995</v>
      </c>
      <c r="OE97">
        <v>19.811070000000001</v>
      </c>
      <c r="OF97">
        <v>2.8207229999999999E-5</v>
      </c>
      <c r="OG97">
        <v>6.9084979999999999E-3</v>
      </c>
      <c r="OH97">
        <v>0.84939469999999995</v>
      </c>
      <c r="OI97">
        <v>19.811070000000001</v>
      </c>
      <c r="OJ97">
        <v>2.8207229999999999E-5</v>
      </c>
      <c r="OK97">
        <v>6.9084979999999999E-3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1.2795909999999999</v>
      </c>
      <c r="G98">
        <v>16.23068</v>
      </c>
      <c r="H98">
        <v>0</v>
      </c>
      <c r="I98">
        <v>0</v>
      </c>
      <c r="J98">
        <v>1.278621</v>
      </c>
      <c r="K98">
        <v>16.88935</v>
      </c>
      <c r="L98" s="1">
        <v>8.6241160000000006E-26</v>
      </c>
      <c r="M98" s="1">
        <v>1.9767330000000001E-23</v>
      </c>
      <c r="N98">
        <v>1.277593</v>
      </c>
      <c r="O98">
        <v>17.198619999999998</v>
      </c>
      <c r="P98" s="1">
        <v>3.430021E-13</v>
      </c>
      <c r="Q98" s="1">
        <v>7.8452520000000005E-11</v>
      </c>
      <c r="R98">
        <v>1.276589</v>
      </c>
      <c r="S98">
        <v>17.394749999999998</v>
      </c>
      <c r="T98" s="1">
        <v>2.7150059999999998E-3</v>
      </c>
      <c r="U98" s="1">
        <v>0.45117289999999999</v>
      </c>
      <c r="V98">
        <v>1.2755669999999999</v>
      </c>
      <c r="W98">
        <v>17.810110000000002</v>
      </c>
      <c r="X98">
        <v>3.6103689999999999</v>
      </c>
      <c r="Y98">
        <v>707.08479999999997</v>
      </c>
      <c r="Z98">
        <v>1.274527</v>
      </c>
      <c r="AA98">
        <v>17.832509999999999</v>
      </c>
      <c r="AB98">
        <v>66.355819999999994</v>
      </c>
      <c r="AC98">
        <v>14234.8</v>
      </c>
      <c r="AD98">
        <v>1.273525</v>
      </c>
      <c r="AE98">
        <v>17.532910000000001</v>
      </c>
      <c r="AF98">
        <v>135.7894</v>
      </c>
      <c r="AG98">
        <v>31008.31</v>
      </c>
      <c r="AH98">
        <v>1.272508</v>
      </c>
      <c r="AI98">
        <v>17.60482</v>
      </c>
      <c r="AJ98">
        <v>71.683920000000001</v>
      </c>
      <c r="AK98">
        <v>17094.52</v>
      </c>
      <c r="AL98">
        <v>1.2714529999999999</v>
      </c>
      <c r="AM98">
        <v>17.796800000000001</v>
      </c>
      <c r="AN98">
        <v>15.71261</v>
      </c>
      <c r="AO98">
        <v>3863.9870000000001</v>
      </c>
      <c r="AP98">
        <v>1.270359</v>
      </c>
      <c r="AQ98">
        <v>18.361599999999999</v>
      </c>
      <c r="AR98">
        <v>2.0311340000000002</v>
      </c>
      <c r="AS98">
        <v>508.3125</v>
      </c>
      <c r="AT98">
        <v>1.269126</v>
      </c>
      <c r="AU98">
        <v>18.520669999999999</v>
      </c>
      <c r="AV98">
        <v>0.2462348</v>
      </c>
      <c r="AW98">
        <v>60.85295</v>
      </c>
      <c r="AX98">
        <v>1.267442</v>
      </c>
      <c r="AY98">
        <v>18.41405</v>
      </c>
      <c r="AZ98">
        <v>7.6500540000000006E-2</v>
      </c>
      <c r="BA98">
        <v>17.933669999999999</v>
      </c>
      <c r="BB98">
        <v>1.2650030000000001</v>
      </c>
      <c r="BC98">
        <v>18.32103</v>
      </c>
      <c r="BD98" s="1">
        <v>5.7597469999999998E-2</v>
      </c>
      <c r="BE98">
        <v>13.287100000000001</v>
      </c>
      <c r="BF98">
        <v>1.2612939999999999</v>
      </c>
      <c r="BG98">
        <v>17.898759999999999</v>
      </c>
      <c r="BH98" s="1">
        <v>5.1331229999999999E-2</v>
      </c>
      <c r="BI98">
        <v>11.84268</v>
      </c>
      <c r="BJ98">
        <v>1.2560720000000001</v>
      </c>
      <c r="BK98">
        <v>17.51502</v>
      </c>
      <c r="BL98" s="1">
        <v>4.9091969999999999E-2</v>
      </c>
      <c r="BM98">
        <v>11.331630000000001</v>
      </c>
      <c r="BN98">
        <v>1.2506969999999999</v>
      </c>
      <c r="BO98">
        <v>17.557980000000001</v>
      </c>
      <c r="BP98" s="1">
        <v>5.0795550000000002E-2</v>
      </c>
      <c r="BQ98" s="1">
        <v>11.751239999999999</v>
      </c>
      <c r="BR98">
        <v>1.2449889999999999</v>
      </c>
      <c r="BS98">
        <v>17.729030000000002</v>
      </c>
      <c r="BT98" s="1">
        <v>5.2221669999999998E-2</v>
      </c>
      <c r="BU98" s="1">
        <v>12.155340000000001</v>
      </c>
      <c r="BV98">
        <v>1.2390460000000001</v>
      </c>
      <c r="BW98">
        <v>17.82788</v>
      </c>
      <c r="BX98" s="1">
        <v>5.0726140000000003E-2</v>
      </c>
      <c r="BY98" s="1">
        <v>11.889900000000001</v>
      </c>
      <c r="BZ98">
        <v>1.2327870000000001</v>
      </c>
      <c r="CA98">
        <v>18.012889999999999</v>
      </c>
      <c r="CB98" s="1">
        <v>4.698857E-2</v>
      </c>
      <c r="CC98" s="1">
        <v>11.08493</v>
      </c>
      <c r="CD98">
        <v>1.2263090000000001</v>
      </c>
      <c r="CE98">
        <v>17.779129999999999</v>
      </c>
      <c r="CF98" s="1">
        <v>4.228088E-2</v>
      </c>
      <c r="CG98" s="1">
        <v>10.03445</v>
      </c>
      <c r="CH98">
        <v>1.219762</v>
      </c>
      <c r="CI98">
        <v>17.406510000000001</v>
      </c>
      <c r="CJ98" s="1">
        <v>3.7568799999999999E-2</v>
      </c>
      <c r="CK98" s="1">
        <v>8.9649409999999996</v>
      </c>
      <c r="CL98">
        <v>1.212974</v>
      </c>
      <c r="CM98">
        <v>16.73321</v>
      </c>
      <c r="CN98" s="1">
        <v>3.3278420000000003E-2</v>
      </c>
      <c r="CO98" s="1">
        <v>7.9848819999999998</v>
      </c>
      <c r="CP98">
        <v>1.2059930000000001</v>
      </c>
      <c r="CQ98">
        <v>16.375959999999999</v>
      </c>
      <c r="CR98" s="1">
        <v>2.9404059999999999E-2</v>
      </c>
      <c r="CS98" s="1">
        <v>7.0943019999999999</v>
      </c>
      <c r="CT98">
        <v>1.199036</v>
      </c>
      <c r="CU98">
        <v>16.17015</v>
      </c>
      <c r="CV98" s="1">
        <v>2.589996E-2</v>
      </c>
      <c r="CW98" s="1">
        <v>6.284294</v>
      </c>
      <c r="CX98">
        <v>1.1923619999999999</v>
      </c>
      <c r="CY98">
        <v>16.001110000000001</v>
      </c>
      <c r="CZ98" s="1">
        <v>2.280921E-2</v>
      </c>
      <c r="DA98" s="1">
        <v>5.5623899999999997</v>
      </c>
      <c r="DB98">
        <v>1.1853990000000001</v>
      </c>
      <c r="DC98">
        <v>16.00844</v>
      </c>
      <c r="DD98" s="1">
        <v>2.0085430000000001E-2</v>
      </c>
      <c r="DE98" s="1">
        <v>4.9224769999999998</v>
      </c>
      <c r="DF98">
        <v>1.17841</v>
      </c>
      <c r="DG98">
        <v>16.352589999999999</v>
      </c>
      <c r="DH98" s="1">
        <v>1.7681309999999999E-2</v>
      </c>
      <c r="DI98" s="1">
        <v>4.3546110000000002</v>
      </c>
      <c r="DJ98">
        <v>1.1711579999999999</v>
      </c>
      <c r="DK98">
        <v>16.466640000000002</v>
      </c>
      <c r="DL98" s="1">
        <v>1.553862E-2</v>
      </c>
      <c r="DM98" s="1">
        <v>3.8462299999999998</v>
      </c>
      <c r="DN98">
        <v>1.163889</v>
      </c>
      <c r="DO98">
        <v>16.451090000000001</v>
      </c>
      <c r="DP98" s="1">
        <v>1.363749E-2</v>
      </c>
      <c r="DQ98" s="1">
        <v>3.3921619999999999</v>
      </c>
      <c r="DR98">
        <v>1.156398</v>
      </c>
      <c r="DS98">
        <v>15.957050000000001</v>
      </c>
      <c r="DT98" s="1">
        <v>1.199241E-2</v>
      </c>
      <c r="DU98" s="1">
        <v>2.9970080000000001</v>
      </c>
      <c r="DV98">
        <v>1.1486879999999999</v>
      </c>
      <c r="DW98">
        <v>15.483040000000001</v>
      </c>
      <c r="DX98" s="1">
        <v>1.0570929999999999E-2</v>
      </c>
      <c r="DY98" s="1">
        <v>2.655138</v>
      </c>
      <c r="DZ98">
        <v>1.1414489999999999</v>
      </c>
      <c r="EA98">
        <v>15.43416</v>
      </c>
      <c r="EB98" s="1">
        <v>9.2959640000000003E-3</v>
      </c>
      <c r="EC98" s="1">
        <v>2.3464469999999999</v>
      </c>
      <c r="ED98">
        <v>1.134196</v>
      </c>
      <c r="EE98">
        <v>15.450340000000001</v>
      </c>
      <c r="EF98" s="1">
        <v>8.1355360000000005E-3</v>
      </c>
      <c r="EG98" s="1">
        <v>2.0639759999999998</v>
      </c>
      <c r="EH98">
        <v>1.1274930000000001</v>
      </c>
      <c r="EI98">
        <v>16.037849999999999</v>
      </c>
      <c r="EJ98" s="1">
        <v>7.1044740000000004E-3</v>
      </c>
      <c r="EK98" s="1">
        <v>1.81114</v>
      </c>
      <c r="EL98">
        <v>1.1205769999999999</v>
      </c>
      <c r="EM98">
        <v>16.666180000000001</v>
      </c>
      <c r="EN98" s="1">
        <v>6.1983200000000002E-3</v>
      </c>
      <c r="EO98" s="1">
        <v>1.587982</v>
      </c>
      <c r="EP98">
        <v>1.1139570000000001</v>
      </c>
      <c r="EQ98">
        <v>16.85642</v>
      </c>
      <c r="ER98" s="1">
        <v>5.4076860000000001E-3</v>
      </c>
      <c r="ES98" s="1">
        <v>1.391767</v>
      </c>
      <c r="ET98">
        <v>1.1077920000000001</v>
      </c>
      <c r="EU98">
        <v>17.23199</v>
      </c>
      <c r="EV98" s="1">
        <v>4.7167329999999999E-3</v>
      </c>
      <c r="EW98" s="1">
        <v>1.218933</v>
      </c>
      <c r="EX98">
        <v>1.1020350000000001</v>
      </c>
      <c r="EY98">
        <v>17.186820000000001</v>
      </c>
      <c r="EZ98" s="1">
        <v>4.115774E-3</v>
      </c>
      <c r="FA98" s="1">
        <v>1.0673999999999999</v>
      </c>
      <c r="FB98">
        <v>1.096511</v>
      </c>
      <c r="FC98">
        <v>16.451540000000001</v>
      </c>
      <c r="FD98" s="1">
        <v>3.596981E-3</v>
      </c>
      <c r="FE98" s="1">
        <v>0.93587980000000004</v>
      </c>
      <c r="FF98">
        <v>1.091602</v>
      </c>
      <c r="FG98">
        <v>16.082409999999999</v>
      </c>
      <c r="FH98" s="1">
        <v>3.1313389999999999E-3</v>
      </c>
      <c r="FI98" s="1">
        <v>0.81725409999999998</v>
      </c>
      <c r="FJ98">
        <v>1.087221</v>
      </c>
      <c r="FK98">
        <v>16.112719999999999</v>
      </c>
      <c r="FL98" s="1">
        <v>2.6752989999999999E-3</v>
      </c>
      <c r="FM98" s="1">
        <v>0.70068520000000001</v>
      </c>
      <c r="FN98">
        <v>1.082524</v>
      </c>
      <c r="FO98">
        <v>17.061129999999999</v>
      </c>
      <c r="FP98" s="1">
        <v>2.2224789999999999E-3</v>
      </c>
      <c r="FQ98" s="1">
        <v>0.5843933</v>
      </c>
      <c r="FR98">
        <v>1.0779449999999999</v>
      </c>
      <c r="FS98">
        <v>18.012250000000002</v>
      </c>
      <c r="FT98" s="1">
        <v>1.815636E-3</v>
      </c>
      <c r="FU98" s="1">
        <v>0.47881970000000001</v>
      </c>
      <c r="FV98">
        <v>1.073472</v>
      </c>
      <c r="FW98">
        <v>18.542249999999999</v>
      </c>
      <c r="FX98" s="1">
        <v>1.4892359999999999E-3</v>
      </c>
      <c r="FY98" s="1">
        <v>0.39338810000000002</v>
      </c>
      <c r="FZ98">
        <v>1.069331</v>
      </c>
      <c r="GA98">
        <v>18.830190000000002</v>
      </c>
      <c r="GB98" s="1">
        <v>1.2422679999999999E-3</v>
      </c>
      <c r="GC98" s="1">
        <v>0.32843620000000001</v>
      </c>
      <c r="GD98">
        <v>1.0656810000000001</v>
      </c>
      <c r="GE98">
        <v>18.392189999999999</v>
      </c>
      <c r="GF98" s="1">
        <v>1.0587229999999999E-3</v>
      </c>
      <c r="GG98" s="1">
        <v>0.27990350000000003</v>
      </c>
      <c r="GH98">
        <v>1.062883</v>
      </c>
      <c r="GI98">
        <v>17.522359999999999</v>
      </c>
      <c r="GJ98" s="1">
        <v>9.2075860000000002E-4</v>
      </c>
      <c r="GK98" s="1">
        <v>0.24324599999999999</v>
      </c>
      <c r="GL98">
        <v>1.0609170000000001</v>
      </c>
      <c r="GM98">
        <v>17.08475</v>
      </c>
      <c r="GN98" s="1">
        <v>8.1154269999999997E-4</v>
      </c>
      <c r="GO98" s="1">
        <v>0.2141525</v>
      </c>
      <c r="GP98">
        <v>1.059485</v>
      </c>
      <c r="GQ98">
        <v>16.981449999999999</v>
      </c>
      <c r="GR98" s="1">
        <v>7.0689869999999999E-4</v>
      </c>
      <c r="GS98" s="1">
        <v>0.18651139999999999</v>
      </c>
      <c r="GT98">
        <v>1.0584210000000001</v>
      </c>
      <c r="GU98">
        <v>17.925419999999999</v>
      </c>
      <c r="GV98" s="1">
        <v>5.8794279999999999E-4</v>
      </c>
      <c r="GW98" s="1">
        <v>0.15522820000000001</v>
      </c>
      <c r="GX98">
        <v>1.0575019999999999</v>
      </c>
      <c r="GY98">
        <v>18.88842</v>
      </c>
      <c r="GZ98" s="1">
        <v>4.6247889999999998E-4</v>
      </c>
      <c r="HA98" s="1">
        <v>0.1221498</v>
      </c>
      <c r="HB98">
        <v>1.056781</v>
      </c>
      <c r="HC98">
        <v>19.484159999999999</v>
      </c>
      <c r="HD98" s="1">
        <v>3.5362659999999999E-4</v>
      </c>
      <c r="HE98" s="1">
        <v>9.323621E-2</v>
      </c>
      <c r="HF98">
        <v>1.0562199999999999</v>
      </c>
      <c r="HG98">
        <v>19.659749999999999</v>
      </c>
      <c r="HH98" s="1">
        <v>2.74135E-4</v>
      </c>
      <c r="HI98" s="1">
        <v>7.1989639999999994E-2</v>
      </c>
      <c r="HJ98">
        <v>1.0557719999999999</v>
      </c>
      <c r="HK98">
        <v>19.09694</v>
      </c>
      <c r="HL98" s="1">
        <v>2.2205360000000001E-4</v>
      </c>
      <c r="HM98" s="1">
        <v>5.8008909999999997E-2</v>
      </c>
      <c r="HN98">
        <v>1.0554600000000001</v>
      </c>
      <c r="HO98">
        <v>17.965489999999999</v>
      </c>
      <c r="HP98" s="1">
        <v>1.89128E-4</v>
      </c>
      <c r="HQ98" s="1">
        <v>4.9155949999999997E-2</v>
      </c>
      <c r="HR98">
        <v>1.055261</v>
      </c>
      <c r="HS98">
        <v>17.224699999999999</v>
      </c>
      <c r="HT98" s="1">
        <v>1.675646E-4</v>
      </c>
      <c r="HU98" s="1">
        <v>4.3347620000000003E-2</v>
      </c>
      <c r="HV98">
        <v>1.055148</v>
      </c>
      <c r="HW98">
        <v>16.903009999999998</v>
      </c>
      <c r="HX98" s="1">
        <v>1.5132000000000001E-4</v>
      </c>
      <c r="HY98" s="1">
        <v>3.9001000000000001E-2</v>
      </c>
      <c r="HZ98">
        <v>1.0550679999999999</v>
      </c>
      <c r="IA98">
        <v>17.53049</v>
      </c>
      <c r="IB98" s="1">
        <v>1.3646599999999999E-4</v>
      </c>
      <c r="IC98" s="1">
        <v>3.5076990000000002E-2</v>
      </c>
      <c r="ID98">
        <v>1.0550170000000001</v>
      </c>
      <c r="IE98">
        <v>17.549130000000002</v>
      </c>
      <c r="IF98" s="1">
        <v>1.2221779999999999E-4</v>
      </c>
      <c r="IG98" s="1">
        <v>3.1331129999999999E-2</v>
      </c>
      <c r="IH98">
        <v>1.055113</v>
      </c>
      <c r="II98">
        <v>18.01445</v>
      </c>
      <c r="IJ98">
        <v>1.096935E-4</v>
      </c>
      <c r="IK98" s="1">
        <v>2.803551E-2</v>
      </c>
      <c r="IL98">
        <v>1.0553140000000001</v>
      </c>
      <c r="IM98">
        <v>18.345929999999999</v>
      </c>
      <c r="IN98">
        <v>9.9740170000000002E-5</v>
      </c>
      <c r="IO98" s="1">
        <v>2.5402589999999999E-2</v>
      </c>
      <c r="IP98">
        <v>1.055706</v>
      </c>
      <c r="IQ98">
        <v>17.716889999999999</v>
      </c>
      <c r="IR98">
        <v>9.2149960000000001E-5</v>
      </c>
      <c r="IS98" s="1">
        <v>2.3389070000000001E-2</v>
      </c>
      <c r="IT98">
        <v>1.0562879999999999</v>
      </c>
      <c r="IU98">
        <v>16.599920000000001</v>
      </c>
      <c r="IV98">
        <v>8.6243560000000006E-5</v>
      </c>
      <c r="IW98" s="1">
        <v>2.1820869999999999E-2</v>
      </c>
      <c r="IX98">
        <v>1.057042</v>
      </c>
      <c r="IY98">
        <v>15.77718</v>
      </c>
      <c r="IZ98">
        <v>8.1152899999999993E-5</v>
      </c>
      <c r="JA98" s="1">
        <v>2.0480419999999999E-2</v>
      </c>
      <c r="JB98">
        <v>1.0579050000000001</v>
      </c>
      <c r="JC98">
        <v>15.552960000000001</v>
      </c>
      <c r="JD98">
        <v>7.5476469999999999E-5</v>
      </c>
      <c r="JE98" s="1">
        <v>1.9019939999999999E-2</v>
      </c>
      <c r="JF98">
        <v>1.058832</v>
      </c>
      <c r="JG98">
        <v>16.636569999999999</v>
      </c>
      <c r="JH98">
        <v>6.7930140000000005E-5</v>
      </c>
      <c r="JI98">
        <v>1.710919E-2</v>
      </c>
      <c r="JJ98">
        <v>1.059766</v>
      </c>
      <c r="JK98">
        <v>17.82011</v>
      </c>
      <c r="JL98">
        <v>5.9135880000000003E-5</v>
      </c>
      <c r="JM98">
        <v>1.4879140000000001E-2</v>
      </c>
      <c r="JN98">
        <v>1.0606789999999999</v>
      </c>
      <c r="JO98">
        <v>18.650230000000001</v>
      </c>
      <c r="JP98">
        <v>5.1030569999999997E-5</v>
      </c>
      <c r="JQ98">
        <v>1.2811019999999999E-2</v>
      </c>
      <c r="JR98">
        <v>1.061375</v>
      </c>
      <c r="JS98">
        <v>19.263089999999998</v>
      </c>
      <c r="JT98">
        <v>4.4875359999999998E-5</v>
      </c>
      <c r="JU98">
        <v>1.123246E-2</v>
      </c>
      <c r="JV98">
        <v>1.0618300000000001</v>
      </c>
      <c r="JW98">
        <v>19.140789999999999</v>
      </c>
      <c r="JX98">
        <v>4.0659750000000003E-5</v>
      </c>
      <c r="JY98">
        <v>1.015013E-2</v>
      </c>
      <c r="JZ98">
        <v>1.062076</v>
      </c>
      <c r="KA98">
        <v>18.483609999999999</v>
      </c>
      <c r="KB98">
        <v>3.7811819999999997E-5</v>
      </c>
      <c r="KC98">
        <v>9.4209089999999999E-3</v>
      </c>
      <c r="KD98">
        <v>1.0620799999999999</v>
      </c>
      <c r="KE98">
        <v>18.205629999999999</v>
      </c>
      <c r="KF98">
        <v>3.6060450000000001E-5</v>
      </c>
      <c r="KG98">
        <v>8.9675999999999992E-3</v>
      </c>
      <c r="KH98">
        <v>1.061963</v>
      </c>
      <c r="KI98">
        <v>18.182790000000001</v>
      </c>
      <c r="KJ98">
        <v>3.6073379999999998E-5</v>
      </c>
      <c r="KK98">
        <v>8.9420249999999993E-3</v>
      </c>
      <c r="KL98">
        <v>1.0617270000000001</v>
      </c>
      <c r="KM98">
        <v>18.858280000000001</v>
      </c>
      <c r="KN98">
        <v>3.8552649999999998E-5</v>
      </c>
      <c r="KO98">
        <v>9.5299749999999996E-3</v>
      </c>
      <c r="KP98">
        <v>1.0614859999999999</v>
      </c>
      <c r="KQ98">
        <v>19.49982</v>
      </c>
      <c r="KR98">
        <v>4.2562899999999999E-5</v>
      </c>
      <c r="KS98">
        <v>1.051854E-2</v>
      </c>
      <c r="KT98">
        <v>1.0612029999999999</v>
      </c>
      <c r="KU98">
        <v>19.494959999999999</v>
      </c>
      <c r="KV98">
        <v>4.6134439999999999E-5</v>
      </c>
      <c r="KW98">
        <v>1.142284E-2</v>
      </c>
      <c r="KX98">
        <v>1.0609360000000001</v>
      </c>
      <c r="KY98">
        <v>19.304110000000001</v>
      </c>
      <c r="KZ98">
        <v>4.8111449999999998E-5</v>
      </c>
      <c r="LA98">
        <v>1.193875E-2</v>
      </c>
      <c r="LB98">
        <v>1.0607439999999999</v>
      </c>
      <c r="LC98">
        <v>18.513500000000001</v>
      </c>
      <c r="LD98">
        <v>4.8476590000000002E-5</v>
      </c>
      <c r="LE98">
        <v>1.20521E-2</v>
      </c>
      <c r="LF98">
        <v>1.060602</v>
      </c>
      <c r="LG98">
        <v>17.516030000000001</v>
      </c>
      <c r="LH98">
        <v>4.7732209999999997E-5</v>
      </c>
      <c r="LI98">
        <v>1.188293E-2</v>
      </c>
      <c r="LJ98">
        <v>1.0605169999999999</v>
      </c>
      <c r="LK98">
        <v>16.58286</v>
      </c>
      <c r="LL98">
        <v>4.631752E-5</v>
      </c>
      <c r="LM98">
        <v>1.15429E-2</v>
      </c>
      <c r="LN98">
        <v>1.060513</v>
      </c>
      <c r="LO98">
        <v>16.093889999999998</v>
      </c>
      <c r="LP98">
        <v>4.4392160000000002E-5</v>
      </c>
      <c r="LQ98">
        <v>1.1073899999999999E-2</v>
      </c>
      <c r="LR98">
        <v>1.060446</v>
      </c>
      <c r="LS98">
        <v>16.77216</v>
      </c>
      <c r="LT98">
        <v>4.1988089999999998E-5</v>
      </c>
      <c r="LU98">
        <v>1.0485299999999999E-2</v>
      </c>
      <c r="LV98">
        <v>1.06043</v>
      </c>
      <c r="LW98">
        <v>17.73678</v>
      </c>
      <c r="LX98">
        <v>3.9347480000000001E-5</v>
      </c>
      <c r="LY98">
        <v>9.8334819999999993E-3</v>
      </c>
      <c r="LZ98">
        <v>1.0603990000000001</v>
      </c>
      <c r="MA98">
        <v>18.605540000000001</v>
      </c>
      <c r="MB98">
        <v>3.6863080000000001E-5</v>
      </c>
      <c r="MC98">
        <v>9.2149810000000006E-3</v>
      </c>
      <c r="MD98">
        <v>1.0603260000000001</v>
      </c>
      <c r="ME98">
        <v>19.135719999999999</v>
      </c>
      <c r="MF98">
        <v>3.4740370000000002E-5</v>
      </c>
      <c r="MG98">
        <v>8.6850060000000003E-3</v>
      </c>
      <c r="MH98">
        <v>1.0601989999999999</v>
      </c>
      <c r="MI98">
        <v>19.099930000000001</v>
      </c>
      <c r="MJ98">
        <v>3.297827E-5</v>
      </c>
      <c r="MK98">
        <v>8.2452819999999996E-3</v>
      </c>
      <c r="ML98">
        <v>1.060022</v>
      </c>
      <c r="MM98">
        <v>18.400210000000001</v>
      </c>
      <c r="MN98">
        <v>3.1486519999999999E-5</v>
      </c>
      <c r="MO98">
        <v>7.8737760000000007E-3</v>
      </c>
      <c r="MP98">
        <v>1.059758</v>
      </c>
      <c r="MQ98">
        <v>18.15062</v>
      </c>
      <c r="MR98">
        <v>3.0215920000000001E-5</v>
      </c>
      <c r="MS98">
        <v>7.5576059999999997E-3</v>
      </c>
      <c r="MT98">
        <v>1.0594859999999999</v>
      </c>
      <c r="MU98">
        <v>18.293880000000001</v>
      </c>
      <c r="MV98">
        <v>2.9235409999999999E-5</v>
      </c>
      <c r="MW98">
        <v>7.311344E-3</v>
      </c>
      <c r="MX98">
        <v>1.059183</v>
      </c>
      <c r="MY98">
        <v>18.953250000000001</v>
      </c>
      <c r="MZ98">
        <v>2.8614459999999999E-5</v>
      </c>
      <c r="NA98">
        <v>7.1548929999999998E-3</v>
      </c>
      <c r="NB98">
        <v>1.058864</v>
      </c>
      <c r="NC98">
        <v>19.83287</v>
      </c>
      <c r="ND98">
        <v>2.8232849999999999E-5</v>
      </c>
      <c r="NE98">
        <v>7.0604090000000001E-3</v>
      </c>
      <c r="NF98">
        <v>1.058864</v>
      </c>
      <c r="NG98">
        <v>19.83287</v>
      </c>
      <c r="NH98">
        <v>2.8232849999999999E-5</v>
      </c>
      <c r="NI98">
        <v>7.0604090000000001E-3</v>
      </c>
      <c r="NJ98">
        <v>1.058864</v>
      </c>
      <c r="NK98">
        <v>19.83287</v>
      </c>
      <c r="NL98">
        <v>2.8232849999999999E-5</v>
      </c>
      <c r="NM98">
        <v>7.0604090000000001E-3</v>
      </c>
      <c r="NN98">
        <v>1.058864</v>
      </c>
      <c r="NO98">
        <v>19.83287</v>
      </c>
      <c r="NP98">
        <v>2.8232849999999999E-5</v>
      </c>
      <c r="NQ98">
        <v>7.0604090000000001E-3</v>
      </c>
      <c r="NR98">
        <v>1.058864</v>
      </c>
      <c r="NS98">
        <v>19.83287</v>
      </c>
      <c r="NT98">
        <v>2.8232849999999999E-5</v>
      </c>
      <c r="NU98">
        <v>7.0604090000000001E-3</v>
      </c>
      <c r="NV98">
        <v>1.058864</v>
      </c>
      <c r="NW98">
        <v>19.83287</v>
      </c>
      <c r="NX98">
        <v>2.8232849999999999E-5</v>
      </c>
      <c r="NY98">
        <v>7.0604090000000001E-3</v>
      </c>
      <c r="NZ98">
        <v>1.058864</v>
      </c>
      <c r="OA98">
        <v>19.83287</v>
      </c>
      <c r="OB98">
        <v>2.8232849999999999E-5</v>
      </c>
      <c r="OC98">
        <v>7.0604090000000001E-3</v>
      </c>
      <c r="OD98">
        <v>1.058864</v>
      </c>
      <c r="OE98">
        <v>19.83287</v>
      </c>
      <c r="OF98">
        <v>2.8232849999999999E-5</v>
      </c>
      <c r="OG98">
        <v>7.0604090000000001E-3</v>
      </c>
      <c r="OH98">
        <v>1.058864</v>
      </c>
      <c r="OI98">
        <v>19.83287</v>
      </c>
      <c r="OJ98">
        <v>2.8232849999999999E-5</v>
      </c>
      <c r="OK98">
        <v>7.0604090000000001E-3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1.06288</v>
      </c>
      <c r="G99">
        <v>16.22382</v>
      </c>
      <c r="H99">
        <v>0</v>
      </c>
      <c r="I99">
        <v>0</v>
      </c>
      <c r="J99">
        <v>1.061758</v>
      </c>
      <c r="K99">
        <v>16.90428</v>
      </c>
      <c r="L99" s="1">
        <v>1.3357959999999999E-26</v>
      </c>
      <c r="M99" s="1">
        <v>4.9097569999999998E-24</v>
      </c>
      <c r="N99">
        <v>1.0606100000000001</v>
      </c>
      <c r="O99">
        <v>17.25498</v>
      </c>
      <c r="P99" s="1">
        <v>5.6871499999999997E-14</v>
      </c>
      <c r="Q99" s="1">
        <v>2.0847790000000002E-11</v>
      </c>
      <c r="R99">
        <v>1.059461</v>
      </c>
      <c r="S99">
        <v>17.447859999999999</v>
      </c>
      <c r="T99" s="1">
        <v>1.2614519999999999E-3</v>
      </c>
      <c r="U99" s="1">
        <v>0.27252670000000001</v>
      </c>
      <c r="V99">
        <v>1.0583450000000001</v>
      </c>
      <c r="W99">
        <v>17.853660000000001</v>
      </c>
      <c r="X99">
        <v>2.619373</v>
      </c>
      <c r="Y99">
        <v>721.04129999999998</v>
      </c>
      <c r="Z99">
        <v>1.057178</v>
      </c>
      <c r="AA99">
        <v>17.855530000000002</v>
      </c>
      <c r="AB99">
        <v>58.38091</v>
      </c>
      <c r="AC99">
        <v>18763.189999999999</v>
      </c>
      <c r="AD99">
        <v>1.056047</v>
      </c>
      <c r="AE99">
        <v>17.528420000000001</v>
      </c>
      <c r="AF99">
        <v>135.8477</v>
      </c>
      <c r="AG99">
        <v>48916.51</v>
      </c>
      <c r="AH99">
        <v>1.054935</v>
      </c>
      <c r="AI99">
        <v>17.566299999999998</v>
      </c>
      <c r="AJ99">
        <v>78.073229999999995</v>
      </c>
      <c r="AK99">
        <v>30702.25</v>
      </c>
      <c r="AL99">
        <v>1.053776</v>
      </c>
      <c r="AM99">
        <v>17.781759999999998</v>
      </c>
      <c r="AN99">
        <v>18.18956</v>
      </c>
      <c r="AO99">
        <v>7618.7370000000001</v>
      </c>
      <c r="AP99">
        <v>1.052603</v>
      </c>
      <c r="AQ99">
        <v>18.386230000000001</v>
      </c>
      <c r="AR99">
        <v>2.4352909999999999</v>
      </c>
      <c r="AS99">
        <v>1060.0309999999999</v>
      </c>
      <c r="AT99">
        <v>1.051318</v>
      </c>
      <c r="AU99">
        <v>18.60745</v>
      </c>
      <c r="AV99">
        <v>0.28828700000000002</v>
      </c>
      <c r="AW99">
        <v>123.6416</v>
      </c>
      <c r="AX99">
        <v>1.0496049999999999</v>
      </c>
      <c r="AY99">
        <v>18.50638</v>
      </c>
      <c r="AZ99">
        <v>8.0379590000000001E-2</v>
      </c>
      <c r="BA99">
        <v>31.012039999999999</v>
      </c>
      <c r="BB99">
        <v>1.0471710000000001</v>
      </c>
      <c r="BC99">
        <v>18.402999999999999</v>
      </c>
      <c r="BD99">
        <v>5.8301409999999998E-2</v>
      </c>
      <c r="BE99">
        <v>21.55545</v>
      </c>
      <c r="BF99">
        <v>1.0435749999999999</v>
      </c>
      <c r="BG99">
        <v>17.958909999999999</v>
      </c>
      <c r="BH99" s="1">
        <v>5.1681789999999998E-2</v>
      </c>
      <c r="BI99">
        <v>19.025069999999999</v>
      </c>
      <c r="BJ99">
        <v>1.038375</v>
      </c>
      <c r="BK99">
        <v>17.52046</v>
      </c>
      <c r="BL99" s="1">
        <v>4.9082229999999998E-2</v>
      </c>
      <c r="BM99">
        <v>18.002549999999999</v>
      </c>
      <c r="BN99">
        <v>1.0329250000000001</v>
      </c>
      <c r="BO99">
        <v>17.529900000000001</v>
      </c>
      <c r="BP99" s="1">
        <v>5.0586800000000001E-2</v>
      </c>
      <c r="BQ99">
        <v>18.527239999999999</v>
      </c>
      <c r="BR99">
        <v>1.0272520000000001</v>
      </c>
      <c r="BS99">
        <v>17.705639999999999</v>
      </c>
      <c r="BT99" s="1">
        <v>5.2174720000000001E-2</v>
      </c>
      <c r="BU99" s="1">
        <v>19.223949999999999</v>
      </c>
      <c r="BV99">
        <v>1.0213080000000001</v>
      </c>
      <c r="BW99">
        <v>17.845739999999999</v>
      </c>
      <c r="BX99" s="1">
        <v>5.0912180000000001E-2</v>
      </c>
      <c r="BY99" s="1">
        <v>18.907440000000001</v>
      </c>
      <c r="BZ99">
        <v>1.0151319999999999</v>
      </c>
      <c r="CA99">
        <v>18.06222</v>
      </c>
      <c r="CB99" s="1">
        <v>4.7308940000000001E-2</v>
      </c>
      <c r="CC99" s="1">
        <v>17.6876</v>
      </c>
      <c r="CD99">
        <v>1.0088029999999999</v>
      </c>
      <c r="CE99">
        <v>17.871300000000002</v>
      </c>
      <c r="CF99" s="1">
        <v>4.2645460000000003E-2</v>
      </c>
      <c r="CG99" s="1">
        <v>16.032589999999999</v>
      </c>
      <c r="CH99">
        <v>1.0024869999999999</v>
      </c>
      <c r="CI99">
        <v>17.47701</v>
      </c>
      <c r="CJ99" s="1">
        <v>3.7913799999999998E-2</v>
      </c>
      <c r="CK99" s="1">
        <v>14.315</v>
      </c>
      <c r="CL99">
        <v>0.99598209999999998</v>
      </c>
      <c r="CM99">
        <v>16.79881</v>
      </c>
      <c r="CN99" s="1">
        <v>3.3594440000000003E-2</v>
      </c>
      <c r="CO99" s="1">
        <v>12.734999999999999</v>
      </c>
      <c r="CP99">
        <v>0.98935470000000003</v>
      </c>
      <c r="CQ99">
        <v>16.386340000000001</v>
      </c>
      <c r="CR99" s="1">
        <v>2.9688050000000001E-2</v>
      </c>
      <c r="CS99" s="1">
        <v>11.29815</v>
      </c>
      <c r="CT99">
        <v>0.98244030000000004</v>
      </c>
      <c r="CU99">
        <v>16.170649999999998</v>
      </c>
      <c r="CV99" s="1">
        <v>2.6160260000000001E-2</v>
      </c>
      <c r="CW99" s="1">
        <v>9.9973419999999997</v>
      </c>
      <c r="CX99">
        <v>0.97567459999999995</v>
      </c>
      <c r="CY99">
        <v>15.9899</v>
      </c>
      <c r="CZ99" s="1">
        <v>2.303875E-2</v>
      </c>
      <c r="DA99" s="1">
        <v>8.8401329999999998</v>
      </c>
      <c r="DB99">
        <v>0.96865840000000003</v>
      </c>
      <c r="DC99">
        <v>16.00328</v>
      </c>
      <c r="DD99" s="1">
        <v>2.0289430000000001E-2</v>
      </c>
      <c r="DE99" s="1">
        <v>7.8157370000000004</v>
      </c>
      <c r="DF99">
        <v>0.96167139999999995</v>
      </c>
      <c r="DG99">
        <v>16.367750000000001</v>
      </c>
      <c r="DH99" s="1">
        <v>1.786341E-2</v>
      </c>
      <c r="DI99" s="1">
        <v>6.9067489999999996</v>
      </c>
      <c r="DJ99">
        <v>0.95452479999999995</v>
      </c>
      <c r="DK99">
        <v>16.526129999999998</v>
      </c>
      <c r="DL99" s="1">
        <v>1.570218E-2</v>
      </c>
      <c r="DM99" s="1">
        <v>6.094068</v>
      </c>
      <c r="DN99">
        <v>0.94749810000000001</v>
      </c>
      <c r="DO99">
        <v>16.514779999999998</v>
      </c>
      <c r="DP99" s="1">
        <v>1.378294E-2</v>
      </c>
      <c r="DQ99" s="1">
        <v>5.3672029999999999</v>
      </c>
      <c r="DR99">
        <v>0.94036319999999995</v>
      </c>
      <c r="DS99">
        <v>16.014800000000001</v>
      </c>
      <c r="DT99" s="1">
        <v>1.2117040000000001E-2</v>
      </c>
      <c r="DU99" s="1">
        <v>4.7320659999999997</v>
      </c>
      <c r="DV99">
        <v>0.9331779</v>
      </c>
      <c r="DW99">
        <v>15.49221</v>
      </c>
      <c r="DX99" s="1">
        <v>1.0681400000000001E-2</v>
      </c>
      <c r="DY99" s="1">
        <v>4.184304</v>
      </c>
      <c r="DZ99">
        <v>0.92602839999999997</v>
      </c>
      <c r="EA99">
        <v>15.41104</v>
      </c>
      <c r="EB99" s="1">
        <v>9.3975099999999995E-3</v>
      </c>
      <c r="EC99" s="1">
        <v>3.6935630000000002</v>
      </c>
      <c r="ED99">
        <v>0.91868070000000002</v>
      </c>
      <c r="EE99">
        <v>15.435919999999999</v>
      </c>
      <c r="EF99" s="1">
        <v>8.2278339999999998E-3</v>
      </c>
      <c r="EG99" s="1">
        <v>3.24864</v>
      </c>
      <c r="EH99">
        <v>0.9112555</v>
      </c>
      <c r="EI99">
        <v>16.023779999999999</v>
      </c>
      <c r="EJ99" s="1">
        <v>7.1867559999999999E-3</v>
      </c>
      <c r="EK99" s="1">
        <v>2.8502869999999998</v>
      </c>
      <c r="EL99">
        <v>0.90374390000000004</v>
      </c>
      <c r="EM99">
        <v>16.6845</v>
      </c>
      <c r="EN99" s="1">
        <v>6.2706970000000004E-3</v>
      </c>
      <c r="EO99" s="1">
        <v>2.4975489999999998</v>
      </c>
      <c r="EP99">
        <v>0.89666509999999999</v>
      </c>
      <c r="EQ99">
        <v>16.902200000000001</v>
      </c>
      <c r="ER99" s="1">
        <v>5.4715079999999999E-3</v>
      </c>
      <c r="ES99" s="1">
        <v>2.1870880000000001</v>
      </c>
      <c r="ET99">
        <v>0.89015469999999997</v>
      </c>
      <c r="EU99">
        <v>17.269269999999999</v>
      </c>
      <c r="EV99" s="1">
        <v>4.7733389999999997E-3</v>
      </c>
      <c r="EW99" s="1">
        <v>1.9137310000000001</v>
      </c>
      <c r="EX99">
        <v>0.88418390000000002</v>
      </c>
      <c r="EY99">
        <v>17.237770000000001</v>
      </c>
      <c r="EZ99" s="1">
        <v>4.1650899999999998E-3</v>
      </c>
      <c r="FA99" s="1">
        <v>1.673489</v>
      </c>
      <c r="FB99">
        <v>0.8785693</v>
      </c>
      <c r="FC99">
        <v>16.49757</v>
      </c>
      <c r="FD99" s="1">
        <v>3.6402779999999998E-3</v>
      </c>
      <c r="FE99" s="1">
        <v>1.4651529999999999</v>
      </c>
      <c r="FF99">
        <v>0.87326170000000003</v>
      </c>
      <c r="FG99">
        <v>16.064599999999999</v>
      </c>
      <c r="FH99" s="1">
        <v>3.1720139999999999E-3</v>
      </c>
      <c r="FI99" s="1">
        <v>1.27905</v>
      </c>
      <c r="FJ99">
        <v>0.86808839999999998</v>
      </c>
      <c r="FK99">
        <v>16.085039999999999</v>
      </c>
      <c r="FL99" s="1">
        <v>2.716666E-3</v>
      </c>
      <c r="FM99" s="1">
        <v>1.099483</v>
      </c>
      <c r="FN99">
        <v>0.86271569999999997</v>
      </c>
      <c r="FO99">
        <v>17.03717</v>
      </c>
      <c r="FP99" s="1">
        <v>2.26283E-3</v>
      </c>
      <c r="FQ99" s="1">
        <v>0.91988190000000003</v>
      </c>
      <c r="FR99">
        <v>0.85756189999999999</v>
      </c>
      <c r="FS99">
        <v>18.05911</v>
      </c>
      <c r="FT99" s="1">
        <v>1.850251E-3</v>
      </c>
      <c r="FU99" s="1">
        <v>0.75424049999999998</v>
      </c>
      <c r="FV99">
        <v>0.85264740000000006</v>
      </c>
      <c r="FW99">
        <v>18.639050000000001</v>
      </c>
      <c r="FX99" s="1">
        <v>1.516271E-3</v>
      </c>
      <c r="FY99" s="1">
        <v>0.61849469999999995</v>
      </c>
      <c r="FZ99">
        <v>0.8480799</v>
      </c>
      <c r="GA99">
        <v>18.930040000000002</v>
      </c>
      <c r="GB99" s="1">
        <v>1.262593E-3</v>
      </c>
      <c r="GC99" s="1">
        <v>0.51473740000000001</v>
      </c>
      <c r="GD99">
        <v>0.84401389999999998</v>
      </c>
      <c r="GE99">
        <v>18.476199999999999</v>
      </c>
      <c r="GF99" s="1">
        <v>1.0740039999999999E-3</v>
      </c>
      <c r="GG99" s="1">
        <v>0.43719720000000001</v>
      </c>
      <c r="GH99">
        <v>0.84097080000000002</v>
      </c>
      <c r="GI99">
        <v>17.572369999999999</v>
      </c>
      <c r="GJ99" s="1">
        <v>9.3249160000000002E-4</v>
      </c>
      <c r="GK99" s="1">
        <v>0.37878919999999999</v>
      </c>
      <c r="GL99">
        <v>0.83881019999999995</v>
      </c>
      <c r="GM99">
        <v>17.078880000000002</v>
      </c>
      <c r="GN99" s="1">
        <v>8.2145199999999997E-4</v>
      </c>
      <c r="GO99" s="1">
        <v>0.33294360000000001</v>
      </c>
      <c r="GP99">
        <v>0.83730079999999996</v>
      </c>
      <c r="GQ99">
        <v>16.97907</v>
      </c>
      <c r="GR99" s="1">
        <v>7.1746009999999999E-4</v>
      </c>
      <c r="GS99" s="1">
        <v>0.29074280000000002</v>
      </c>
      <c r="GT99">
        <v>0.83613689999999996</v>
      </c>
      <c r="GU99">
        <v>17.919640000000001</v>
      </c>
      <c r="GV99" s="1">
        <v>6.0005400000000004E-4</v>
      </c>
      <c r="GW99" s="1">
        <v>0.24367659999999999</v>
      </c>
      <c r="GX99">
        <v>0.83518340000000002</v>
      </c>
      <c r="GY99">
        <v>18.946400000000001</v>
      </c>
      <c r="GZ99" s="1">
        <v>4.7433080000000002E-4</v>
      </c>
      <c r="HA99" s="1">
        <v>0.19302530000000001</v>
      </c>
      <c r="HB99">
        <v>0.83444370000000001</v>
      </c>
      <c r="HC99">
        <v>19.580500000000001</v>
      </c>
      <c r="HD99" s="1">
        <v>3.6313129999999998E-4</v>
      </c>
      <c r="HE99" s="1">
        <v>0.14760909999999999</v>
      </c>
      <c r="HF99">
        <v>0.83384639999999999</v>
      </c>
      <c r="HG99">
        <v>19.772600000000001</v>
      </c>
      <c r="HH99" s="1">
        <v>2.8070569999999998E-4</v>
      </c>
      <c r="HI99" s="1">
        <v>0.113551</v>
      </c>
      <c r="HJ99">
        <v>0.83336790000000005</v>
      </c>
      <c r="HK99">
        <v>19.199380000000001</v>
      </c>
      <c r="HL99" s="1">
        <v>2.26264E-4</v>
      </c>
      <c r="HM99" s="1">
        <v>9.0876929999999995E-2</v>
      </c>
      <c r="HN99">
        <v>0.83302529999999997</v>
      </c>
      <c r="HO99">
        <v>18.048369999999998</v>
      </c>
      <c r="HP99" s="1">
        <v>1.9181530000000001E-4</v>
      </c>
      <c r="HQ99" s="1">
        <v>7.6494489999999998E-2</v>
      </c>
      <c r="HR99">
        <v>0.83283300000000005</v>
      </c>
      <c r="HS99">
        <v>17.24982</v>
      </c>
      <c r="HT99" s="1">
        <v>1.6941539999999999E-4</v>
      </c>
      <c r="HU99" s="1">
        <v>6.714734E-2</v>
      </c>
      <c r="HV99">
        <v>0.83271830000000002</v>
      </c>
      <c r="HW99">
        <v>16.918749999999999</v>
      </c>
      <c r="HX99" s="1">
        <v>1.5284479999999999E-4</v>
      </c>
      <c r="HY99" s="1">
        <v>6.0316500000000002E-2</v>
      </c>
      <c r="HZ99">
        <v>0.83261719999999995</v>
      </c>
      <c r="IA99">
        <v>17.524920000000002</v>
      </c>
      <c r="IB99" s="1">
        <v>1.3792510000000001E-4</v>
      </c>
      <c r="IC99" s="1">
        <v>5.4284869999999999E-2</v>
      </c>
      <c r="ID99">
        <v>0.83260730000000005</v>
      </c>
      <c r="IE99">
        <v>17.602889999999999</v>
      </c>
      <c r="IF99" s="1">
        <v>1.2358320000000001E-4</v>
      </c>
      <c r="IG99" s="1">
        <v>4.8520899999999999E-2</v>
      </c>
      <c r="IH99">
        <v>0.83264850000000001</v>
      </c>
      <c r="II99">
        <v>18.065270000000002</v>
      </c>
      <c r="IJ99">
        <v>1.108373E-4</v>
      </c>
      <c r="IK99" s="1">
        <v>4.3379429999999997E-2</v>
      </c>
      <c r="IL99">
        <v>0.83284720000000001</v>
      </c>
      <c r="IM99">
        <v>18.43328</v>
      </c>
      <c r="IN99">
        <v>1.006293E-4</v>
      </c>
      <c r="IO99" s="1">
        <v>3.9227100000000001E-2</v>
      </c>
      <c r="IP99">
        <v>0.8332214</v>
      </c>
      <c r="IQ99">
        <v>17.83867</v>
      </c>
      <c r="IR99">
        <v>9.2830360000000002E-5</v>
      </c>
      <c r="IS99" s="1">
        <v>3.6043159999999998E-2</v>
      </c>
      <c r="IT99">
        <v>0.83382699999999998</v>
      </c>
      <c r="IU99">
        <v>16.704450000000001</v>
      </c>
      <c r="IV99">
        <v>8.6790470000000007E-5</v>
      </c>
      <c r="IW99" s="1">
        <v>3.3578579999999997E-2</v>
      </c>
      <c r="IX99">
        <v>0.83456750000000002</v>
      </c>
      <c r="IY99">
        <v>15.827070000000001</v>
      </c>
      <c r="IZ99">
        <v>8.166445E-5</v>
      </c>
      <c r="JA99" s="1">
        <v>3.1512270000000002E-2</v>
      </c>
      <c r="JB99">
        <v>0.83543520000000004</v>
      </c>
      <c r="JC99">
        <v>15.573600000000001</v>
      </c>
      <c r="JD99">
        <v>7.6107130000000004E-5</v>
      </c>
      <c r="JE99" s="1">
        <v>2.9342940000000001E-2</v>
      </c>
      <c r="JF99">
        <v>0.83639660000000005</v>
      </c>
      <c r="JG99">
        <v>16.636679999999998</v>
      </c>
      <c r="JH99">
        <v>6.8746910000000005E-5</v>
      </c>
      <c r="JI99">
        <v>2.652937E-2</v>
      </c>
      <c r="JJ99">
        <v>0.83739110000000005</v>
      </c>
      <c r="JK99">
        <v>17.88663</v>
      </c>
      <c r="JL99">
        <v>5.9998209999999998E-5</v>
      </c>
      <c r="JM99">
        <v>2.3161129999999999E-2</v>
      </c>
      <c r="JN99">
        <v>0.83833950000000002</v>
      </c>
      <c r="JO99">
        <v>18.75489</v>
      </c>
      <c r="JP99">
        <v>5.175391E-5</v>
      </c>
      <c r="JQ99">
        <v>1.994081E-2</v>
      </c>
      <c r="JR99">
        <v>0.83905660000000004</v>
      </c>
      <c r="JS99">
        <v>19.356870000000001</v>
      </c>
      <c r="JT99">
        <v>4.5392229999999998E-5</v>
      </c>
      <c r="JU99">
        <v>1.742668E-2</v>
      </c>
      <c r="JV99">
        <v>0.83959669999999997</v>
      </c>
      <c r="JW99">
        <v>19.217030000000001</v>
      </c>
      <c r="JX99">
        <v>4.1007110000000003E-5</v>
      </c>
      <c r="JY99">
        <v>1.568553E-2</v>
      </c>
      <c r="JZ99">
        <v>0.83984170000000002</v>
      </c>
      <c r="KA99">
        <v>18.525970000000001</v>
      </c>
      <c r="KB99">
        <v>3.8047160000000001E-5</v>
      </c>
      <c r="KC99">
        <v>1.4513180000000001E-2</v>
      </c>
      <c r="KD99">
        <v>0.83986229999999995</v>
      </c>
      <c r="KE99">
        <v>18.194610000000001</v>
      </c>
      <c r="KF99">
        <v>3.6177550000000001E-5</v>
      </c>
      <c r="KG99">
        <v>1.376264E-2</v>
      </c>
      <c r="KH99">
        <v>0.83973529999999996</v>
      </c>
      <c r="KI99">
        <v>18.168869999999998</v>
      </c>
      <c r="KJ99">
        <v>3.597965E-5</v>
      </c>
      <c r="KK99">
        <v>1.3618450000000001E-2</v>
      </c>
      <c r="KL99">
        <v>0.83951569999999998</v>
      </c>
      <c r="KM99">
        <v>18.84844</v>
      </c>
      <c r="KN99">
        <v>3.8227869999999998E-5</v>
      </c>
      <c r="KO99">
        <v>1.439438E-2</v>
      </c>
      <c r="KP99">
        <v>0.83922739999999996</v>
      </c>
      <c r="KQ99">
        <v>19.528749999999999</v>
      </c>
      <c r="KR99">
        <v>4.2166170000000001E-5</v>
      </c>
      <c r="KS99">
        <v>1.5857920000000001E-2</v>
      </c>
      <c r="KT99">
        <v>0.83894069999999998</v>
      </c>
      <c r="KU99">
        <v>19.588000000000001</v>
      </c>
      <c r="KV99">
        <v>4.584317E-5</v>
      </c>
      <c r="KW99">
        <v>1.7287670000000002E-2</v>
      </c>
      <c r="KX99">
        <v>0.83869649999999996</v>
      </c>
      <c r="KY99">
        <v>19.388280000000002</v>
      </c>
      <c r="KZ99">
        <v>4.7987700000000001E-5</v>
      </c>
      <c r="LA99">
        <v>1.8161170000000001E-2</v>
      </c>
      <c r="LB99">
        <v>0.83846770000000004</v>
      </c>
      <c r="LC99">
        <v>18.63204</v>
      </c>
      <c r="LD99">
        <v>4.8486090000000003E-5</v>
      </c>
      <c r="LE99">
        <v>1.840613E-2</v>
      </c>
      <c r="LF99">
        <v>0.83832629999999997</v>
      </c>
      <c r="LG99">
        <v>17.622730000000001</v>
      </c>
      <c r="LH99">
        <v>4.7832160000000003E-5</v>
      </c>
      <c r="LI99">
        <v>1.8194720000000001E-2</v>
      </c>
      <c r="LJ99">
        <v>0.83824120000000002</v>
      </c>
      <c r="LK99">
        <v>16.669930000000001</v>
      </c>
      <c r="LL99">
        <v>4.6471339999999999E-5</v>
      </c>
      <c r="LM99">
        <v>1.7704080000000001E-2</v>
      </c>
      <c r="LN99">
        <v>0.83820329999999998</v>
      </c>
      <c r="LO99">
        <v>16.15353</v>
      </c>
      <c r="LP99">
        <v>4.4595270000000001E-5</v>
      </c>
      <c r="LQ99">
        <v>1.701341E-2</v>
      </c>
      <c r="LR99">
        <v>0.8381575</v>
      </c>
      <c r="LS99">
        <v>16.799880000000002</v>
      </c>
      <c r="LT99">
        <v>4.223173E-5</v>
      </c>
      <c r="LU99">
        <v>1.613612E-2</v>
      </c>
      <c r="LV99">
        <v>0.83815450000000002</v>
      </c>
      <c r="LW99">
        <v>17.804780000000001</v>
      </c>
      <c r="LX99">
        <v>3.9598970000000003E-5</v>
      </c>
      <c r="LY99">
        <v>1.5146349999999999E-2</v>
      </c>
      <c r="LZ99">
        <v>0.83812229999999999</v>
      </c>
      <c r="MA99">
        <v>18.7028</v>
      </c>
      <c r="MB99">
        <v>3.7087569999999998E-5</v>
      </c>
      <c r="MC99">
        <v>1.4188839999999999E-2</v>
      </c>
      <c r="MD99">
        <v>0.83805039999999997</v>
      </c>
      <c r="ME99">
        <v>19.247440000000001</v>
      </c>
      <c r="MF99">
        <v>3.492798E-5</v>
      </c>
      <c r="MG99">
        <v>1.336029E-2</v>
      </c>
      <c r="MH99">
        <v>0.83790370000000003</v>
      </c>
      <c r="MI99">
        <v>19.189250000000001</v>
      </c>
      <c r="MJ99">
        <v>3.3134260000000003E-5</v>
      </c>
      <c r="MK99">
        <v>1.267182E-2</v>
      </c>
      <c r="ML99">
        <v>0.83772360000000001</v>
      </c>
      <c r="MM99">
        <v>18.45589</v>
      </c>
      <c r="MN99">
        <v>3.1619660000000002E-5</v>
      </c>
      <c r="MO99">
        <v>1.209237E-2</v>
      </c>
      <c r="MP99">
        <v>0.83747419999999995</v>
      </c>
      <c r="MQ99">
        <v>18.129729999999999</v>
      </c>
      <c r="MR99">
        <v>3.0327370000000002E-5</v>
      </c>
      <c r="MS99">
        <v>1.159779E-2</v>
      </c>
      <c r="MT99">
        <v>0.83718840000000005</v>
      </c>
      <c r="MU99">
        <v>18.261590000000002</v>
      </c>
      <c r="MV99">
        <v>2.931471E-5</v>
      </c>
      <c r="MW99">
        <v>1.12053E-2</v>
      </c>
      <c r="MX99">
        <v>0.83687780000000001</v>
      </c>
      <c r="MY99">
        <v>18.937000000000001</v>
      </c>
      <c r="MZ99">
        <v>2.8660260000000001E-5</v>
      </c>
      <c r="NA99">
        <v>1.094797E-2</v>
      </c>
      <c r="NB99">
        <v>0.83653949999999999</v>
      </c>
      <c r="NC99">
        <v>19.863430000000001</v>
      </c>
      <c r="ND99">
        <v>2.8264919999999999E-5</v>
      </c>
      <c r="NE99">
        <v>1.0795000000000001E-2</v>
      </c>
      <c r="NF99">
        <v>0.83653949999999999</v>
      </c>
      <c r="NG99">
        <v>19.863430000000001</v>
      </c>
      <c r="NH99">
        <v>2.8264919999999999E-5</v>
      </c>
      <c r="NI99">
        <v>1.0795000000000001E-2</v>
      </c>
      <c r="NJ99">
        <v>0.83653949999999999</v>
      </c>
      <c r="NK99">
        <v>19.863430000000001</v>
      </c>
      <c r="NL99">
        <v>2.8264919999999999E-5</v>
      </c>
      <c r="NM99">
        <v>1.0795000000000001E-2</v>
      </c>
      <c r="NN99">
        <v>0.83653949999999999</v>
      </c>
      <c r="NO99">
        <v>19.863430000000001</v>
      </c>
      <c r="NP99">
        <v>2.8264919999999999E-5</v>
      </c>
      <c r="NQ99">
        <v>1.0795000000000001E-2</v>
      </c>
      <c r="NR99">
        <v>0.83653949999999999</v>
      </c>
      <c r="NS99">
        <v>19.863430000000001</v>
      </c>
      <c r="NT99">
        <v>2.8264919999999999E-5</v>
      </c>
      <c r="NU99">
        <v>1.0795000000000001E-2</v>
      </c>
      <c r="NV99">
        <v>0.83653949999999999</v>
      </c>
      <c r="NW99">
        <v>19.863430000000001</v>
      </c>
      <c r="NX99">
        <v>2.8264919999999999E-5</v>
      </c>
      <c r="NY99">
        <v>1.0795000000000001E-2</v>
      </c>
      <c r="NZ99">
        <v>0.83653949999999999</v>
      </c>
      <c r="OA99">
        <v>19.863430000000001</v>
      </c>
      <c r="OB99">
        <v>2.8264919999999999E-5</v>
      </c>
      <c r="OC99">
        <v>1.0795000000000001E-2</v>
      </c>
      <c r="OD99">
        <v>0.83653949999999999</v>
      </c>
      <c r="OE99">
        <v>19.863430000000001</v>
      </c>
      <c r="OF99">
        <v>2.8264919999999999E-5</v>
      </c>
      <c r="OG99">
        <v>1.0795000000000001E-2</v>
      </c>
      <c r="OH99">
        <v>0.83653949999999999</v>
      </c>
      <c r="OI99">
        <v>19.863430000000001</v>
      </c>
      <c r="OJ99">
        <v>2.8264919999999999E-5</v>
      </c>
      <c r="OK99">
        <v>1.0795000000000001E-2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0.62095809999999996</v>
      </c>
      <c r="G100">
        <v>16.218800000000002</v>
      </c>
      <c r="H100">
        <v>0</v>
      </c>
      <c r="I100">
        <v>0</v>
      </c>
      <c r="J100">
        <v>0.62095359999999999</v>
      </c>
      <c r="K100">
        <v>16.91423</v>
      </c>
      <c r="L100" s="1">
        <v>2.0002319999999999E-27</v>
      </c>
      <c r="M100" s="1">
        <v>5.9100040000000002E-25</v>
      </c>
      <c r="N100">
        <v>0.62093030000000005</v>
      </c>
      <c r="O100">
        <v>17.293430000000001</v>
      </c>
      <c r="P100" s="1">
        <v>1.026985E-14</v>
      </c>
      <c r="Q100" s="1">
        <v>3.0269200000000002E-12</v>
      </c>
      <c r="R100">
        <v>0.62090690000000004</v>
      </c>
      <c r="S100">
        <v>17.485939999999999</v>
      </c>
      <c r="T100" s="1">
        <v>3.4762589999999999E-4</v>
      </c>
      <c r="U100" s="1">
        <v>8.5644899999999996E-2</v>
      </c>
      <c r="V100">
        <v>0.62095509999999998</v>
      </c>
      <c r="W100">
        <v>17.884319999999999</v>
      </c>
      <c r="X100" s="1">
        <v>1.535463</v>
      </c>
      <c r="Y100">
        <v>401.096</v>
      </c>
      <c r="Z100">
        <v>0.62096150000000006</v>
      </c>
      <c r="AA100">
        <v>17.872859999999999</v>
      </c>
      <c r="AB100">
        <v>46.606059999999999</v>
      </c>
      <c r="AC100">
        <v>12992.02</v>
      </c>
      <c r="AD100">
        <v>0.62104199999999998</v>
      </c>
      <c r="AE100">
        <v>17.528390000000002</v>
      </c>
      <c r="AF100">
        <v>132.89089999999999</v>
      </c>
      <c r="AG100">
        <v>38767.56</v>
      </c>
      <c r="AH100">
        <v>0.6211084</v>
      </c>
      <c r="AI100">
        <v>17.540669999999999</v>
      </c>
      <c r="AJ100">
        <v>88.305580000000006</v>
      </c>
      <c r="AK100">
        <v>26599.07</v>
      </c>
      <c r="AL100">
        <v>0.62116150000000003</v>
      </c>
      <c r="AM100">
        <v>17.77045</v>
      </c>
      <c r="AN100">
        <v>22.746030000000001</v>
      </c>
      <c r="AO100">
        <v>7002.9830000000002</v>
      </c>
      <c r="AP100">
        <v>0.62120719999999996</v>
      </c>
      <c r="AQ100">
        <v>18.400860000000002</v>
      </c>
      <c r="AR100">
        <v>3.2334480000000001</v>
      </c>
      <c r="AS100">
        <v>1008.508</v>
      </c>
      <c r="AT100">
        <v>0.62122820000000001</v>
      </c>
      <c r="AU100">
        <v>18.666930000000001</v>
      </c>
      <c r="AV100">
        <v>0.3744516</v>
      </c>
      <c r="AW100">
        <v>116.4753</v>
      </c>
      <c r="AX100">
        <v>0.62111799999999995</v>
      </c>
      <c r="AY100">
        <v>18.570419999999999</v>
      </c>
      <c r="AZ100">
        <v>8.8255829999999993E-2</v>
      </c>
      <c r="BA100">
        <v>26.542359999999999</v>
      </c>
      <c r="BB100">
        <v>0.62077530000000003</v>
      </c>
      <c r="BC100">
        <v>18.46123</v>
      </c>
      <c r="BD100">
        <v>5.9562039999999997E-2</v>
      </c>
      <c r="BE100">
        <v>17.62771</v>
      </c>
      <c r="BF100">
        <v>0.62011019999999994</v>
      </c>
      <c r="BG100">
        <v>18.002780000000001</v>
      </c>
      <c r="BH100" s="1">
        <v>5.2288439999999999E-2</v>
      </c>
      <c r="BI100">
        <v>15.46903</v>
      </c>
      <c r="BJ100">
        <v>0.61890250000000002</v>
      </c>
      <c r="BK100">
        <v>17.528289999999998</v>
      </c>
      <c r="BL100" s="1">
        <v>4.9151420000000001E-2</v>
      </c>
      <c r="BM100">
        <v>14.553050000000001</v>
      </c>
      <c r="BN100">
        <v>0.61715439999999999</v>
      </c>
      <c r="BO100">
        <v>17.511890000000001</v>
      </c>
      <c r="BP100" s="1">
        <v>5.0270210000000003E-2</v>
      </c>
      <c r="BQ100">
        <v>14.91377</v>
      </c>
      <c r="BR100">
        <v>0.61518050000000002</v>
      </c>
      <c r="BS100">
        <v>17.68976</v>
      </c>
      <c r="BT100" s="1">
        <v>5.2070569999999997E-2</v>
      </c>
      <c r="BU100" s="1">
        <v>15.523540000000001</v>
      </c>
      <c r="BV100">
        <v>0.61316000000000004</v>
      </c>
      <c r="BW100">
        <v>17.856480000000001</v>
      </c>
      <c r="BX100" s="1">
        <v>5.1180410000000003E-2</v>
      </c>
      <c r="BY100" s="1">
        <v>15.34782</v>
      </c>
      <c r="BZ100">
        <v>0.61109049999999998</v>
      </c>
      <c r="CA100">
        <v>18.096959999999999</v>
      </c>
      <c r="CB100" s="1">
        <v>4.7803770000000002E-2</v>
      </c>
      <c r="CC100" s="1">
        <v>14.41489</v>
      </c>
      <c r="CD100">
        <v>0.60903799999999997</v>
      </c>
      <c r="CE100">
        <v>17.93507</v>
      </c>
      <c r="CF100" s="1">
        <v>4.3220550000000003E-2</v>
      </c>
      <c r="CG100" s="1">
        <v>13.10108</v>
      </c>
      <c r="CH100">
        <v>0.60709009999999997</v>
      </c>
      <c r="CI100">
        <v>17.5276</v>
      </c>
      <c r="CJ100" s="1">
        <v>3.8464329999999998E-2</v>
      </c>
      <c r="CK100" s="1">
        <v>11.71785</v>
      </c>
      <c r="CL100">
        <v>0.60510920000000001</v>
      </c>
      <c r="CM100">
        <v>16.847549999999998</v>
      </c>
      <c r="CN100" s="1">
        <v>3.4097349999999998E-2</v>
      </c>
      <c r="CO100" s="1">
        <v>10.43867</v>
      </c>
      <c r="CP100">
        <v>0.60311380000000003</v>
      </c>
      <c r="CQ100">
        <v>16.3962</v>
      </c>
      <c r="CR100" s="1">
        <v>3.0140360000000001E-2</v>
      </c>
      <c r="CS100" s="1">
        <v>9.2728819999999992</v>
      </c>
      <c r="CT100">
        <v>0.60095639999999995</v>
      </c>
      <c r="CU100">
        <v>16.173259999999999</v>
      </c>
      <c r="CV100" s="1">
        <v>2.6572720000000001E-2</v>
      </c>
      <c r="CW100" s="1">
        <v>8.2175589999999996</v>
      </c>
      <c r="CX100">
        <v>0.5983233</v>
      </c>
      <c r="CY100">
        <v>15.98359</v>
      </c>
      <c r="CZ100" s="1">
        <v>2.3400859999999999E-2</v>
      </c>
      <c r="DA100" s="1">
        <v>7.2737420000000004</v>
      </c>
      <c r="DB100">
        <v>0.59564969999999995</v>
      </c>
      <c r="DC100">
        <v>16.000260000000001</v>
      </c>
      <c r="DD100" s="1">
        <v>2.061172E-2</v>
      </c>
      <c r="DE100" s="1">
        <v>6.4381640000000004</v>
      </c>
      <c r="DF100">
        <v>0.59310240000000003</v>
      </c>
      <c r="DG100">
        <v>16.37706</v>
      </c>
      <c r="DH100" s="1">
        <v>1.8150360000000001E-2</v>
      </c>
      <c r="DI100" s="1">
        <v>5.6958270000000004</v>
      </c>
      <c r="DJ100">
        <v>0.59052749999999998</v>
      </c>
      <c r="DK100">
        <v>16.56493</v>
      </c>
      <c r="DL100" s="1">
        <v>1.5959689999999999E-2</v>
      </c>
      <c r="DM100" s="1">
        <v>5.0320999999999998</v>
      </c>
      <c r="DN100">
        <v>0.5881982</v>
      </c>
      <c r="DO100">
        <v>16.559280000000001</v>
      </c>
      <c r="DP100" s="1">
        <v>1.4012520000000001E-2</v>
      </c>
      <c r="DQ100" s="1">
        <v>4.4378770000000003</v>
      </c>
      <c r="DR100">
        <v>0.5858814</v>
      </c>
      <c r="DS100">
        <v>16.058050000000001</v>
      </c>
      <c r="DT100" s="1">
        <v>1.231432E-2</v>
      </c>
      <c r="DU100" s="1">
        <v>3.9171830000000001</v>
      </c>
      <c r="DV100">
        <v>0.58361549999999995</v>
      </c>
      <c r="DW100">
        <v>15.50325</v>
      </c>
      <c r="DX100" s="1">
        <v>1.0854849999999999E-2</v>
      </c>
      <c r="DY100" s="1">
        <v>3.4684360000000001</v>
      </c>
      <c r="DZ100">
        <v>0.58131889999999997</v>
      </c>
      <c r="EA100">
        <v>15.39658</v>
      </c>
      <c r="EB100" s="1">
        <v>9.5552640000000008E-3</v>
      </c>
      <c r="EC100" s="1">
        <v>3.067196</v>
      </c>
      <c r="ED100">
        <v>0.57798930000000004</v>
      </c>
      <c r="EE100">
        <v>15.42544</v>
      </c>
      <c r="EF100" s="1">
        <v>8.3710360000000001E-3</v>
      </c>
      <c r="EG100" s="1">
        <v>2.702858</v>
      </c>
      <c r="EH100">
        <v>0.57466470000000003</v>
      </c>
      <c r="EI100">
        <v>16.01304</v>
      </c>
      <c r="EJ100" s="1">
        <v>7.3145069999999996E-3</v>
      </c>
      <c r="EK100" s="1">
        <v>2.375562</v>
      </c>
      <c r="EL100">
        <v>0.57151759999999996</v>
      </c>
      <c r="EM100">
        <v>16.690480000000001</v>
      </c>
      <c r="EN100" s="1">
        <v>6.3833010000000001E-3</v>
      </c>
      <c r="EO100" s="1">
        <v>2.0848680000000002</v>
      </c>
      <c r="EP100">
        <v>0.56879150000000001</v>
      </c>
      <c r="EQ100">
        <v>16.932310000000001</v>
      </c>
      <c r="ER100" s="1">
        <v>5.5708930000000004E-3</v>
      </c>
      <c r="ES100" s="1">
        <v>1.828673</v>
      </c>
      <c r="ET100">
        <v>0.56646169999999996</v>
      </c>
      <c r="EU100">
        <v>17.294630000000002</v>
      </c>
      <c r="EV100" s="1">
        <v>4.8614130000000002E-3</v>
      </c>
      <c r="EW100" s="1">
        <v>1.6027849999999999</v>
      </c>
      <c r="EX100">
        <v>0.5645443</v>
      </c>
      <c r="EY100">
        <v>17.274840000000001</v>
      </c>
      <c r="EZ100" s="1">
        <v>4.2418489999999998E-3</v>
      </c>
      <c r="FA100" s="1">
        <v>1.4038090000000001</v>
      </c>
      <c r="FB100">
        <v>0.56288340000000003</v>
      </c>
      <c r="FC100">
        <v>16.53546</v>
      </c>
      <c r="FD100" s="1">
        <v>3.7074759999999999E-3</v>
      </c>
      <c r="FE100" s="1">
        <v>1.230877</v>
      </c>
      <c r="FF100">
        <v>0.56141169999999996</v>
      </c>
      <c r="FG100">
        <v>16.056339999999999</v>
      </c>
      <c r="FH100" s="1">
        <v>3.2341169999999999E-3</v>
      </c>
      <c r="FI100" s="1">
        <v>1.0767739999999999</v>
      </c>
      <c r="FJ100">
        <v>0.55940069999999997</v>
      </c>
      <c r="FK100">
        <v>16.063949999999998</v>
      </c>
      <c r="FL100" s="1">
        <v>2.7792110000000002E-3</v>
      </c>
      <c r="FM100" s="1">
        <v>0.92887839999999999</v>
      </c>
      <c r="FN100">
        <v>0.55724680000000004</v>
      </c>
      <c r="FO100">
        <v>17.01519</v>
      </c>
      <c r="FP100" s="1">
        <v>2.324436E-3</v>
      </c>
      <c r="FQ100" s="1">
        <v>0.78029369999999998</v>
      </c>
      <c r="FR100">
        <v>0.55529050000000002</v>
      </c>
      <c r="FS100">
        <v>18.084060000000001</v>
      </c>
      <c r="FT100" s="1">
        <v>1.90387E-3</v>
      </c>
      <c r="FU100" s="1">
        <v>0.64136519999999997</v>
      </c>
      <c r="FV100">
        <v>0.55347990000000002</v>
      </c>
      <c r="FW100">
        <v>18.703659999999999</v>
      </c>
      <c r="FX100" s="1">
        <v>1.5585060000000001E-3</v>
      </c>
      <c r="FY100" s="1">
        <v>0.52624130000000002</v>
      </c>
      <c r="FZ100">
        <v>0.55181939999999996</v>
      </c>
      <c r="GA100">
        <v>18.999369999999999</v>
      </c>
      <c r="GB100" s="1">
        <v>1.2944E-3</v>
      </c>
      <c r="GC100" s="1">
        <v>0.43774970000000002</v>
      </c>
      <c r="GD100">
        <v>0.5503979</v>
      </c>
      <c r="GE100">
        <v>18.539549999999998</v>
      </c>
      <c r="GF100" s="1">
        <v>1.097897E-3</v>
      </c>
      <c r="GG100" s="1">
        <v>0.37151770000000001</v>
      </c>
      <c r="GH100">
        <v>0.5494137</v>
      </c>
      <c r="GI100">
        <v>17.614460000000001</v>
      </c>
      <c r="GJ100" s="1">
        <v>9.5075279999999997E-4</v>
      </c>
      <c r="GK100" s="1">
        <v>0.32164199999999998</v>
      </c>
      <c r="GL100">
        <v>0.54889600000000005</v>
      </c>
      <c r="GM100">
        <v>17.078880000000002</v>
      </c>
      <c r="GN100" s="1">
        <v>8.3655929999999995E-4</v>
      </c>
      <c r="GO100" s="1">
        <v>0.28270000000000001</v>
      </c>
      <c r="GP100">
        <v>0.54863709999999999</v>
      </c>
      <c r="GQ100">
        <v>16.974630000000001</v>
      </c>
      <c r="GR100" s="1">
        <v>7.3308420000000002E-4</v>
      </c>
      <c r="GS100" s="1">
        <v>0.2475415</v>
      </c>
      <c r="GT100">
        <v>0.54843439999999999</v>
      </c>
      <c r="GU100">
        <v>17.909579999999998</v>
      </c>
      <c r="GV100" s="1">
        <v>6.1803849999999996E-4</v>
      </c>
      <c r="GW100" s="1">
        <v>0.20866190000000001</v>
      </c>
      <c r="GX100">
        <v>0.54825809999999997</v>
      </c>
      <c r="GY100">
        <v>18.978400000000001</v>
      </c>
      <c r="GZ100" s="1">
        <v>4.9234479999999998E-4</v>
      </c>
      <c r="HA100" s="1">
        <v>0.1662197</v>
      </c>
      <c r="HB100">
        <v>0.54812799999999995</v>
      </c>
      <c r="HC100">
        <v>19.646139999999999</v>
      </c>
      <c r="HD100" s="1">
        <v>3.7790730000000002E-4</v>
      </c>
      <c r="HE100" s="1">
        <v>0.1273918</v>
      </c>
      <c r="HF100">
        <v>0.54796699999999998</v>
      </c>
      <c r="HG100">
        <v>19.852129999999999</v>
      </c>
      <c r="HH100" s="1">
        <v>2.9107200000000002E-4</v>
      </c>
      <c r="HI100" s="1">
        <v>9.7802349999999996E-2</v>
      </c>
      <c r="HJ100">
        <v>0.54787140000000001</v>
      </c>
      <c r="HK100">
        <v>19.27666</v>
      </c>
      <c r="HL100" s="1">
        <v>2.329454E-4</v>
      </c>
      <c r="HM100" s="1">
        <v>7.7918810000000005E-2</v>
      </c>
      <c r="HN100">
        <v>0.54782690000000001</v>
      </c>
      <c r="HO100">
        <v>18.11403</v>
      </c>
      <c r="HP100" s="1">
        <v>1.9606619999999999E-4</v>
      </c>
      <c r="HQ100" s="1">
        <v>6.5279660000000003E-2</v>
      </c>
      <c r="HR100">
        <v>0.54778939999999998</v>
      </c>
      <c r="HS100">
        <v>17.272469999999998</v>
      </c>
      <c r="HT100" s="1">
        <v>1.7230119999999999E-4</v>
      </c>
      <c r="HU100" s="1">
        <v>5.7112820000000002E-2</v>
      </c>
      <c r="HV100">
        <v>0.5477687</v>
      </c>
      <c r="HW100">
        <v>16.92877</v>
      </c>
      <c r="HX100" s="1">
        <v>1.551592E-4</v>
      </c>
      <c r="HY100" s="1">
        <v>5.1238209999999999E-2</v>
      </c>
      <c r="HZ100">
        <v>0.54777690000000001</v>
      </c>
      <c r="IA100">
        <v>17.521049999999999</v>
      </c>
      <c r="IB100" s="1">
        <v>1.401199E-4</v>
      </c>
      <c r="IC100" s="1">
        <v>4.6137579999999997E-2</v>
      </c>
      <c r="ID100">
        <v>0.54780269999999998</v>
      </c>
      <c r="IE100">
        <v>17.638459999999998</v>
      </c>
      <c r="IF100" s="1">
        <v>1.2565530000000001E-4</v>
      </c>
      <c r="IG100" s="1">
        <v>4.1264149999999999E-2</v>
      </c>
      <c r="IH100">
        <v>0.54783930000000003</v>
      </c>
      <c r="II100">
        <v>18.100010000000001</v>
      </c>
      <c r="IJ100" s="1">
        <v>1.125967E-4</v>
      </c>
      <c r="IK100" s="1">
        <v>3.6872250000000002E-2</v>
      </c>
      <c r="IL100">
        <v>0.547933</v>
      </c>
      <c r="IM100">
        <v>18.49025</v>
      </c>
      <c r="IN100">
        <v>1.0200419999999999E-4</v>
      </c>
      <c r="IO100" s="1">
        <v>3.3294850000000001E-2</v>
      </c>
      <c r="IP100">
        <v>0.54812349999999999</v>
      </c>
      <c r="IQ100">
        <v>17.928049999999999</v>
      </c>
      <c r="IR100">
        <v>9.3883130000000005E-5</v>
      </c>
      <c r="IS100" s="1">
        <v>3.0543899999999999E-2</v>
      </c>
      <c r="IT100">
        <v>0.54838759999999998</v>
      </c>
      <c r="IU100">
        <v>16.785810000000001</v>
      </c>
      <c r="IV100">
        <v>8.7627249999999997E-5</v>
      </c>
      <c r="IW100" s="1">
        <v>2.8421140000000001E-2</v>
      </c>
      <c r="IX100">
        <v>0.54870569999999996</v>
      </c>
      <c r="IY100">
        <v>15.86764</v>
      </c>
      <c r="IZ100">
        <v>8.2423599999999995E-5</v>
      </c>
      <c r="JA100" s="1">
        <v>2.6661399999999998E-2</v>
      </c>
      <c r="JB100">
        <v>0.54908420000000002</v>
      </c>
      <c r="JC100">
        <v>15.58689</v>
      </c>
      <c r="JD100">
        <v>7.7017310000000006E-5</v>
      </c>
      <c r="JE100" s="1">
        <v>2.4863699999999999E-2</v>
      </c>
      <c r="JF100">
        <v>0.54946240000000002</v>
      </c>
      <c r="JG100">
        <v>16.632069999999999</v>
      </c>
      <c r="JH100">
        <v>6.9940320000000007E-5</v>
      </c>
      <c r="JI100">
        <v>2.255509E-2</v>
      </c>
      <c r="JJ100">
        <v>0.54984960000000005</v>
      </c>
      <c r="JK100">
        <v>17.924050000000001</v>
      </c>
      <c r="JL100">
        <v>6.1296319999999999E-5</v>
      </c>
      <c r="JM100">
        <v>1.974426E-2</v>
      </c>
      <c r="JN100">
        <v>0.55021779999999998</v>
      </c>
      <c r="JO100">
        <v>18.824259999999999</v>
      </c>
      <c r="JP100">
        <v>5.2871139999999999E-5</v>
      </c>
      <c r="JQ100">
        <v>1.6996899999999999E-2</v>
      </c>
      <c r="JR100">
        <v>0.55044280000000001</v>
      </c>
      <c r="JS100">
        <v>19.421900000000001</v>
      </c>
      <c r="JT100">
        <v>4.6202200000000003E-5</v>
      </c>
      <c r="JU100">
        <v>1.4815119999999999E-2</v>
      </c>
      <c r="JV100">
        <v>0.55058969999999996</v>
      </c>
      <c r="JW100">
        <v>19.27422</v>
      </c>
      <c r="JX100">
        <v>4.1553059999999998E-5</v>
      </c>
      <c r="JY100">
        <v>1.32929E-2</v>
      </c>
      <c r="JZ100">
        <v>0.55063960000000001</v>
      </c>
      <c r="KA100">
        <v>18.56157</v>
      </c>
      <c r="KB100">
        <v>3.8417149999999999E-5</v>
      </c>
      <c r="KC100">
        <v>1.226827E-2</v>
      </c>
      <c r="KD100">
        <v>0.55057699999999998</v>
      </c>
      <c r="KE100">
        <v>18.18937</v>
      </c>
      <c r="KF100">
        <v>3.6379489999999999E-5</v>
      </c>
      <c r="KG100">
        <v>1.1601500000000001E-2</v>
      </c>
      <c r="KH100">
        <v>0.55049250000000005</v>
      </c>
      <c r="KI100">
        <v>18.15728</v>
      </c>
      <c r="KJ100">
        <v>3.5883829999999999E-5</v>
      </c>
      <c r="KK100">
        <v>1.141764E-2</v>
      </c>
      <c r="KL100">
        <v>0.55033460000000001</v>
      </c>
      <c r="KM100">
        <v>18.83718</v>
      </c>
      <c r="KN100">
        <v>3.7774990000000003E-5</v>
      </c>
      <c r="KO100">
        <v>1.1992259999999999E-2</v>
      </c>
      <c r="KP100">
        <v>0.55023029999999995</v>
      </c>
      <c r="KQ100">
        <v>19.544560000000001</v>
      </c>
      <c r="KR100">
        <v>4.1569590000000002E-5</v>
      </c>
      <c r="KS100">
        <v>1.318827E-2</v>
      </c>
      <c r="KT100">
        <v>0.55010099999999995</v>
      </c>
      <c r="KU100">
        <v>19.649439999999998</v>
      </c>
      <c r="KV100">
        <v>4.5380339999999999E-5</v>
      </c>
      <c r="KW100">
        <v>1.4416160000000001E-2</v>
      </c>
      <c r="KX100">
        <v>0.54999430000000005</v>
      </c>
      <c r="KY100">
        <v>19.446300000000001</v>
      </c>
      <c r="KZ100">
        <v>4.7772789999999997E-5</v>
      </c>
      <c r="LA100">
        <v>1.5203339999999999E-2</v>
      </c>
      <c r="LB100">
        <v>0.5499117</v>
      </c>
      <c r="LC100">
        <v>18.719290000000001</v>
      </c>
      <c r="LD100">
        <v>4.8490209999999999E-5</v>
      </c>
      <c r="LE100">
        <v>1.545651E-2</v>
      </c>
      <c r="LF100">
        <v>0.54987790000000003</v>
      </c>
      <c r="LG100">
        <v>17.702750000000002</v>
      </c>
      <c r="LH100">
        <v>4.7969980000000002E-5</v>
      </c>
      <c r="LI100">
        <v>1.530958E-2</v>
      </c>
      <c r="LJ100">
        <v>0.54984120000000003</v>
      </c>
      <c r="LK100">
        <v>16.736070000000002</v>
      </c>
      <c r="LL100">
        <v>4.6693110000000003E-5</v>
      </c>
      <c r="LM100">
        <v>1.4916550000000001E-2</v>
      </c>
      <c r="LN100">
        <v>0.54983820000000005</v>
      </c>
      <c r="LO100">
        <v>16.196729999999999</v>
      </c>
      <c r="LP100">
        <v>4.4890659999999998E-5</v>
      </c>
      <c r="LQ100">
        <v>1.4352749999999999E-2</v>
      </c>
      <c r="LR100">
        <v>0.54984290000000002</v>
      </c>
      <c r="LS100">
        <v>16.815930000000002</v>
      </c>
      <c r="LT100">
        <v>4.2592190000000001E-5</v>
      </c>
      <c r="LU100">
        <v>1.36302E-2</v>
      </c>
      <c r="LV100">
        <v>0.54984049999999995</v>
      </c>
      <c r="LW100">
        <v>17.84469</v>
      </c>
      <c r="LX100">
        <v>3.9977330000000003E-5</v>
      </c>
      <c r="LY100">
        <v>1.2803480000000001E-2</v>
      </c>
      <c r="LZ100">
        <v>0.54983389999999999</v>
      </c>
      <c r="MA100">
        <v>18.767199999999999</v>
      </c>
      <c r="MB100">
        <v>3.7430230000000002E-5</v>
      </c>
      <c r="MC100">
        <v>1.1991999999999999E-2</v>
      </c>
      <c r="MD100">
        <v>0.54980519999999999</v>
      </c>
      <c r="ME100">
        <v>19.325579999999999</v>
      </c>
      <c r="MF100">
        <v>3.5215639999999998E-5</v>
      </c>
      <c r="MG100">
        <v>1.128439E-2</v>
      </c>
      <c r="MH100">
        <v>0.54975629999999998</v>
      </c>
      <c r="MI100">
        <v>19.25684</v>
      </c>
      <c r="MJ100">
        <v>3.3373320000000003E-5</v>
      </c>
      <c r="MK100">
        <v>1.0695710000000001E-2</v>
      </c>
      <c r="ML100">
        <v>0.54966150000000003</v>
      </c>
      <c r="MM100">
        <v>18.501449999999998</v>
      </c>
      <c r="MN100">
        <v>3.1823299999999997E-5</v>
      </c>
      <c r="MO100">
        <v>1.020157E-2</v>
      </c>
      <c r="MP100">
        <v>0.54957719999999999</v>
      </c>
      <c r="MQ100">
        <v>18.118510000000001</v>
      </c>
      <c r="MR100">
        <v>3.0499309999999999E-5</v>
      </c>
      <c r="MS100">
        <v>9.7796859999999992E-3</v>
      </c>
      <c r="MT100">
        <v>0.54942979999999997</v>
      </c>
      <c r="MU100">
        <v>18.23631</v>
      </c>
      <c r="MV100">
        <v>2.9440039999999999E-5</v>
      </c>
      <c r="MW100">
        <v>9.4406439999999998E-3</v>
      </c>
      <c r="MX100">
        <v>0.54931549999999996</v>
      </c>
      <c r="MY100">
        <v>18.91919</v>
      </c>
      <c r="MZ100">
        <v>2.8733939999999999E-5</v>
      </c>
      <c r="NA100">
        <v>9.2138680000000001E-3</v>
      </c>
      <c r="NB100">
        <v>0.54919370000000001</v>
      </c>
      <c r="NC100">
        <v>19.87818</v>
      </c>
      <c r="ND100">
        <v>2.8314250000000001E-5</v>
      </c>
      <c r="NE100">
        <v>9.080411E-3</v>
      </c>
      <c r="NF100">
        <v>0.54919370000000001</v>
      </c>
      <c r="NG100">
        <v>19.87818</v>
      </c>
      <c r="NH100">
        <v>2.8314250000000001E-5</v>
      </c>
      <c r="NI100">
        <v>9.080411E-3</v>
      </c>
      <c r="NJ100">
        <v>0.54919370000000001</v>
      </c>
      <c r="NK100">
        <v>19.87818</v>
      </c>
      <c r="NL100">
        <v>2.8314250000000001E-5</v>
      </c>
      <c r="NM100">
        <v>9.080411E-3</v>
      </c>
      <c r="NN100">
        <v>0.54919370000000001</v>
      </c>
      <c r="NO100">
        <v>19.87818</v>
      </c>
      <c r="NP100">
        <v>2.8314250000000001E-5</v>
      </c>
      <c r="NQ100">
        <v>9.080411E-3</v>
      </c>
      <c r="NR100">
        <v>0.54919370000000001</v>
      </c>
      <c r="NS100">
        <v>19.87818</v>
      </c>
      <c r="NT100">
        <v>2.8314250000000001E-5</v>
      </c>
      <c r="NU100">
        <v>9.080411E-3</v>
      </c>
      <c r="NV100">
        <v>0.54919370000000001</v>
      </c>
      <c r="NW100">
        <v>19.87818</v>
      </c>
      <c r="NX100">
        <v>2.8314250000000001E-5</v>
      </c>
      <c r="NY100">
        <v>9.080411E-3</v>
      </c>
      <c r="NZ100">
        <v>0.54919370000000001</v>
      </c>
      <c r="OA100">
        <v>19.87818</v>
      </c>
      <c r="OB100">
        <v>2.8314250000000001E-5</v>
      </c>
      <c r="OC100">
        <v>9.080411E-3</v>
      </c>
      <c r="OD100">
        <v>0.54919370000000001</v>
      </c>
      <c r="OE100">
        <v>19.87818</v>
      </c>
      <c r="OF100">
        <v>2.8314250000000001E-5</v>
      </c>
      <c r="OG100">
        <v>9.080411E-3</v>
      </c>
      <c r="OH100">
        <v>0.54919370000000001</v>
      </c>
      <c r="OI100">
        <v>19.87818</v>
      </c>
      <c r="OJ100">
        <v>2.8314250000000001E-5</v>
      </c>
      <c r="OK100">
        <v>9.080411E-3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1.4404170000000001</v>
      </c>
      <c r="G101">
        <v>16.207519999999999</v>
      </c>
      <c r="H101">
        <v>0</v>
      </c>
      <c r="I101">
        <v>0</v>
      </c>
      <c r="J101">
        <v>1.438134</v>
      </c>
      <c r="K101">
        <v>16.915109999999999</v>
      </c>
      <c r="L101" s="1">
        <v>1.9648109999999999E-28</v>
      </c>
      <c r="M101" s="1">
        <v>5.2695349999999996E-26</v>
      </c>
      <c r="N101">
        <v>1.4357839999999999</v>
      </c>
      <c r="O101">
        <v>17.334060000000001</v>
      </c>
      <c r="P101" s="1">
        <v>1.212908E-15</v>
      </c>
      <c r="Q101" s="1">
        <v>3.2463640000000001E-13</v>
      </c>
      <c r="R101">
        <v>1.433441</v>
      </c>
      <c r="S101">
        <v>17.528169999999999</v>
      </c>
      <c r="T101" s="1">
        <v>1.6301020000000001E-4</v>
      </c>
      <c r="U101" s="1">
        <v>2.7661149999999999E-2</v>
      </c>
      <c r="V101">
        <v>1.4311700000000001</v>
      </c>
      <c r="W101">
        <v>17.916090000000001</v>
      </c>
      <c r="X101" s="1">
        <v>1.1109709999999999</v>
      </c>
      <c r="Y101">
        <v>237.756</v>
      </c>
      <c r="Z101">
        <v>1.4288400000000001</v>
      </c>
      <c r="AA101">
        <v>17.896979999999999</v>
      </c>
      <c r="AB101">
        <v>40.424320000000002</v>
      </c>
      <c r="AC101">
        <v>9754.1929999999993</v>
      </c>
      <c r="AD101">
        <v>1.426156</v>
      </c>
      <c r="AE101">
        <v>17.532830000000001</v>
      </c>
      <c r="AF101">
        <v>130.06630000000001</v>
      </c>
      <c r="AG101">
        <v>34097</v>
      </c>
      <c r="AH101">
        <v>1.4234020000000001</v>
      </c>
      <c r="AI101">
        <v>17.511839999999999</v>
      </c>
      <c r="AJ101">
        <v>94.147379999999998</v>
      </c>
      <c r="AK101">
        <v>26223.39</v>
      </c>
      <c r="AL101">
        <v>1.420615</v>
      </c>
      <c r="AM101">
        <v>17.75056</v>
      </c>
      <c r="AN101">
        <v>25.75806</v>
      </c>
      <c r="AO101">
        <v>7495.36</v>
      </c>
      <c r="AP101">
        <v>1.417743</v>
      </c>
      <c r="AQ101">
        <v>18.407900000000001</v>
      </c>
      <c r="AR101">
        <v>3.8019989999999999</v>
      </c>
      <c r="AS101">
        <v>1138.088</v>
      </c>
      <c r="AT101">
        <v>1.414763</v>
      </c>
      <c r="AU101">
        <v>18.731000000000002</v>
      </c>
      <c r="AV101">
        <v>0.43844080000000002</v>
      </c>
      <c r="AW101">
        <v>131.4111</v>
      </c>
      <c r="AX101">
        <v>1.411219</v>
      </c>
      <c r="AY101">
        <v>18.642679999999999</v>
      </c>
      <c r="AZ101">
        <v>9.4118350000000003E-2</v>
      </c>
      <c r="BA101">
        <v>26.54045</v>
      </c>
      <c r="BB101">
        <v>1.406474</v>
      </c>
      <c r="BC101">
        <v>18.530439999999999</v>
      </c>
      <c r="BD101">
        <v>6.0408589999999998E-2</v>
      </c>
      <c r="BE101">
        <v>16.422000000000001</v>
      </c>
      <c r="BF101">
        <v>1.3998269999999999</v>
      </c>
      <c r="BG101">
        <v>18.059010000000001</v>
      </c>
      <c r="BH101">
        <v>5.267753E-2</v>
      </c>
      <c r="BI101">
        <v>14.290480000000001</v>
      </c>
      <c r="BJ101">
        <v>1.3905380000000001</v>
      </c>
      <c r="BK101">
        <v>17.544450000000001</v>
      </c>
      <c r="BL101" s="1">
        <v>4.9225720000000001E-2</v>
      </c>
      <c r="BM101">
        <v>13.36687</v>
      </c>
      <c r="BN101">
        <v>1.3806750000000001</v>
      </c>
      <c r="BO101">
        <v>17.491350000000001</v>
      </c>
      <c r="BP101" s="1">
        <v>5.0103710000000003E-2</v>
      </c>
      <c r="BQ101">
        <v>13.62637</v>
      </c>
      <c r="BR101">
        <v>1.3706879999999999</v>
      </c>
      <c r="BS101">
        <v>17.668479999999999</v>
      </c>
      <c r="BT101" s="1">
        <v>5.2002489999999998E-2</v>
      </c>
      <c r="BU101" s="1">
        <v>14.23312</v>
      </c>
      <c r="BV101">
        <v>1.3602369999999999</v>
      </c>
      <c r="BW101">
        <v>17.861470000000001</v>
      </c>
      <c r="BX101" s="1">
        <v>5.133339E-2</v>
      </c>
      <c r="BY101" s="1">
        <v>14.168950000000001</v>
      </c>
      <c r="BZ101">
        <v>1.349308</v>
      </c>
      <c r="CA101">
        <v>18.133949999999999</v>
      </c>
      <c r="CB101" s="1">
        <v>4.8098920000000003E-2</v>
      </c>
      <c r="CC101" s="1">
        <v>13.382429999999999</v>
      </c>
      <c r="CD101">
        <v>1.337982</v>
      </c>
      <c r="CE101">
        <v>18.004850000000001</v>
      </c>
      <c r="CF101" s="1">
        <v>4.3569709999999998E-2</v>
      </c>
      <c r="CG101" s="1">
        <v>12.21053</v>
      </c>
      <c r="CH101">
        <v>1.3255479999999999</v>
      </c>
      <c r="CI101">
        <v>17.59085</v>
      </c>
      <c r="CJ101" s="1">
        <v>3.8803289999999997E-2</v>
      </c>
      <c r="CK101" s="1">
        <v>10.94997</v>
      </c>
      <c r="CL101">
        <v>1.312899</v>
      </c>
      <c r="CM101">
        <v>16.90981</v>
      </c>
      <c r="CN101" s="1">
        <v>3.4406680000000002E-2</v>
      </c>
      <c r="CO101" s="1">
        <v>9.7762399999999996</v>
      </c>
      <c r="CP101">
        <v>1.300087</v>
      </c>
      <c r="CQ101">
        <v>16.413170000000001</v>
      </c>
      <c r="CR101" s="1">
        <v>3.0420570000000001E-2</v>
      </c>
      <c r="CS101" s="1">
        <v>8.7077969999999993</v>
      </c>
      <c r="CT101">
        <v>1.2868280000000001</v>
      </c>
      <c r="CU101">
        <v>16.179279999999999</v>
      </c>
      <c r="CV101" s="1">
        <v>2.6829220000000001E-2</v>
      </c>
      <c r="CW101" s="1">
        <v>7.7391860000000001</v>
      </c>
      <c r="CX101">
        <v>1.2737289999999999</v>
      </c>
      <c r="CY101">
        <v>15.978630000000001</v>
      </c>
      <c r="CZ101" s="1">
        <v>2.3626359999999999E-2</v>
      </c>
      <c r="DA101" s="1">
        <v>6.8641129999999997</v>
      </c>
      <c r="DB101">
        <v>1.260494</v>
      </c>
      <c r="DC101">
        <v>15.99432</v>
      </c>
      <c r="DD101" s="1">
        <v>2.0813020000000002E-2</v>
      </c>
      <c r="DE101" s="1">
        <v>6.0884780000000003</v>
      </c>
      <c r="DF101">
        <v>1.2474080000000001</v>
      </c>
      <c r="DG101">
        <v>16.378029999999999</v>
      </c>
      <c r="DH101" s="1">
        <v>1.8329990000000001E-2</v>
      </c>
      <c r="DI101" s="1">
        <v>5.3975299999999997</v>
      </c>
      <c r="DJ101">
        <v>1.234022</v>
      </c>
      <c r="DK101">
        <v>16.600709999999999</v>
      </c>
      <c r="DL101" s="1">
        <v>1.6121139999999999E-2</v>
      </c>
      <c r="DM101" s="1">
        <v>4.7795550000000002</v>
      </c>
      <c r="DN101">
        <v>1.2204600000000001</v>
      </c>
      <c r="DO101">
        <v>16.610579999999999</v>
      </c>
      <c r="DP101" s="1">
        <v>1.4157060000000001E-2</v>
      </c>
      <c r="DQ101" s="1">
        <v>4.2252830000000001</v>
      </c>
      <c r="DR101">
        <v>1.2062349999999999</v>
      </c>
      <c r="DS101">
        <v>16.11412</v>
      </c>
      <c r="DT101" s="1">
        <v>1.2439530000000001E-2</v>
      </c>
      <c r="DU101" s="1">
        <v>3.73786</v>
      </c>
      <c r="DV101">
        <v>1.191972</v>
      </c>
      <c r="DW101">
        <v>15.524760000000001</v>
      </c>
      <c r="DX101" s="1">
        <v>1.096462E-2</v>
      </c>
      <c r="DY101" s="1">
        <v>3.3188119999999999</v>
      </c>
      <c r="DZ101">
        <v>1.177684</v>
      </c>
      <c r="EA101">
        <v>15.381180000000001</v>
      </c>
      <c r="EB101" s="1">
        <v>9.6552530000000008E-3</v>
      </c>
      <c r="EC101" s="1">
        <v>2.945068</v>
      </c>
      <c r="ED101">
        <v>1.1628590000000001</v>
      </c>
      <c r="EE101">
        <v>15.41084</v>
      </c>
      <c r="EF101" s="1">
        <v>8.4618650000000007E-3</v>
      </c>
      <c r="EG101" s="1">
        <v>2.6025839999999998</v>
      </c>
      <c r="EH101">
        <v>1.148193</v>
      </c>
      <c r="EI101">
        <v>15.99511</v>
      </c>
      <c r="EJ101" s="1">
        <v>7.3959730000000001E-3</v>
      </c>
      <c r="EK101" s="1">
        <v>2.2935029999999998</v>
      </c>
      <c r="EL101">
        <v>1.133618</v>
      </c>
      <c r="EM101">
        <v>16.687270000000002</v>
      </c>
      <c r="EN101" s="1">
        <v>6.4554790000000001E-3</v>
      </c>
      <c r="EO101" s="1">
        <v>2.017477</v>
      </c>
      <c r="EP101">
        <v>1.1196109999999999</v>
      </c>
      <c r="EQ101">
        <v>16.962980000000002</v>
      </c>
      <c r="ER101" s="1">
        <v>5.6348429999999996E-3</v>
      </c>
      <c r="ES101" s="1">
        <v>1.773633</v>
      </c>
      <c r="ET101">
        <v>1.1064579999999999</v>
      </c>
      <c r="EU101">
        <v>17.32132</v>
      </c>
      <c r="EV101" s="1">
        <v>4.9180930000000001E-3</v>
      </c>
      <c r="EW101" s="1">
        <v>1.5579879999999999</v>
      </c>
      <c r="EX101">
        <v>1.0937589999999999</v>
      </c>
      <c r="EY101">
        <v>17.318840000000002</v>
      </c>
      <c r="EZ101" s="1">
        <v>4.2914429999999998E-3</v>
      </c>
      <c r="FA101" s="1">
        <v>1.367605</v>
      </c>
      <c r="FB101">
        <v>1.082031</v>
      </c>
      <c r="FC101">
        <v>16.588190000000001</v>
      </c>
      <c r="FD101" s="1">
        <v>3.7509150000000001E-3</v>
      </c>
      <c r="FE101" s="1">
        <v>1.2016230000000001</v>
      </c>
      <c r="FF101">
        <v>1.071005</v>
      </c>
      <c r="FG101">
        <v>16.055900000000001</v>
      </c>
      <c r="FH101" s="1">
        <v>3.2739599999999998E-3</v>
      </c>
      <c r="FI101" s="1">
        <v>1.054206</v>
      </c>
      <c r="FJ101">
        <v>1.0601849999999999</v>
      </c>
      <c r="FK101">
        <v>16.03707</v>
      </c>
      <c r="FL101" s="1">
        <v>2.8189109999999999E-3</v>
      </c>
      <c r="FM101" s="1">
        <v>0.91316399999999998</v>
      </c>
      <c r="FN101">
        <v>1.0493380000000001</v>
      </c>
      <c r="FO101">
        <v>16.98048</v>
      </c>
      <c r="FP101" s="1">
        <v>2.3637319999999999E-3</v>
      </c>
      <c r="FQ101" s="1">
        <v>0.77091739999999997</v>
      </c>
      <c r="FR101">
        <v>1.0391330000000001</v>
      </c>
      <c r="FS101">
        <v>18.09639</v>
      </c>
      <c r="FT101" s="1">
        <v>1.9386830000000001E-3</v>
      </c>
      <c r="FU101" s="1">
        <v>0.63578520000000005</v>
      </c>
      <c r="FV101">
        <v>1.029315</v>
      </c>
      <c r="FW101">
        <v>18.77216</v>
      </c>
      <c r="FX101" s="1">
        <v>1.58625E-3</v>
      </c>
      <c r="FY101" s="1">
        <v>0.5221306</v>
      </c>
      <c r="FZ101">
        <v>1.020108</v>
      </c>
      <c r="GA101">
        <v>19.079000000000001</v>
      </c>
      <c r="GB101" s="1">
        <v>1.3154149999999999E-3</v>
      </c>
      <c r="GC101" s="1">
        <v>0.43406739999999999</v>
      </c>
      <c r="GD101">
        <v>1.0118149999999999</v>
      </c>
      <c r="GE101">
        <v>18.61983</v>
      </c>
      <c r="GF101" s="1">
        <v>1.113703E-3</v>
      </c>
      <c r="GG101" s="1">
        <v>0.36799860000000001</v>
      </c>
      <c r="GH101">
        <v>1.0052099999999999</v>
      </c>
      <c r="GI101">
        <v>17.67482</v>
      </c>
      <c r="GJ101" s="1">
        <v>9.6280270000000004E-4</v>
      </c>
      <c r="GK101" s="1">
        <v>0.31821379999999999</v>
      </c>
      <c r="GL101">
        <v>1.0002439999999999</v>
      </c>
      <c r="GM101">
        <v>17.084289999999999</v>
      </c>
      <c r="GN101" s="1">
        <v>8.4636230000000002E-4</v>
      </c>
      <c r="GO101" s="1">
        <v>0.27956009999999998</v>
      </c>
      <c r="GP101">
        <v>0.99649580000000004</v>
      </c>
      <c r="GQ101">
        <v>16.966339999999999</v>
      </c>
      <c r="GR101" s="1">
        <v>7.4289370000000003E-4</v>
      </c>
      <c r="GS101" s="1">
        <v>0.2454462</v>
      </c>
      <c r="GT101">
        <v>0.99367090000000002</v>
      </c>
      <c r="GU101">
        <v>17.888290000000001</v>
      </c>
      <c r="GV101" s="1">
        <v>6.2930970000000001E-4</v>
      </c>
      <c r="GW101" s="1">
        <v>0.20826600000000001</v>
      </c>
      <c r="GX101">
        <v>0.99141210000000002</v>
      </c>
      <c r="GY101">
        <v>19.000119999999999</v>
      </c>
      <c r="GZ101" s="1">
        <v>5.0389269999999995E-4</v>
      </c>
      <c r="HA101" s="1">
        <v>0.16709869999999999</v>
      </c>
      <c r="HB101">
        <v>0.9896625</v>
      </c>
      <c r="HC101">
        <v>19.71782</v>
      </c>
      <c r="HD101" s="1">
        <v>3.876064E-4</v>
      </c>
      <c r="HE101" s="1">
        <v>0.12850829999999999</v>
      </c>
      <c r="HF101">
        <v>0.98823309999999998</v>
      </c>
      <c r="HG101">
        <v>19.94351</v>
      </c>
      <c r="HH101" s="1">
        <v>2.9798960000000001E-4</v>
      </c>
      <c r="HI101" s="1">
        <v>9.8472080000000003E-2</v>
      </c>
      <c r="HJ101">
        <v>0.9871373</v>
      </c>
      <c r="HK101">
        <v>19.37302</v>
      </c>
      <c r="HL101" s="1">
        <v>2.3743939999999999E-4</v>
      </c>
      <c r="HM101" s="1">
        <v>7.8030210000000003E-2</v>
      </c>
      <c r="HN101">
        <v>0.98634630000000001</v>
      </c>
      <c r="HO101">
        <v>18.201550000000001</v>
      </c>
      <c r="HP101" s="1">
        <v>1.9892029999999999E-4</v>
      </c>
      <c r="HQ101" s="1">
        <v>6.4986059999999998E-2</v>
      </c>
      <c r="HR101">
        <v>0.98579439999999996</v>
      </c>
      <c r="HS101">
        <v>17.308309999999999</v>
      </c>
      <c r="HT101" s="1">
        <v>1.7421400000000001E-4</v>
      </c>
      <c r="HU101" s="1">
        <v>5.6604160000000001E-2</v>
      </c>
      <c r="HV101">
        <v>0.98544290000000001</v>
      </c>
      <c r="HW101">
        <v>16.94013</v>
      </c>
      <c r="HX101" s="1">
        <v>1.5665399999999999E-4</v>
      </c>
      <c r="HY101" s="1">
        <v>5.0681360000000002E-2</v>
      </c>
      <c r="HZ101">
        <v>0.98521789999999998</v>
      </c>
      <c r="IA101">
        <v>17.51707</v>
      </c>
      <c r="IB101" s="1">
        <v>1.4151999999999999E-4</v>
      </c>
      <c r="IC101" s="1">
        <v>4.5655179999999997E-2</v>
      </c>
      <c r="ID101">
        <v>0.98510240000000004</v>
      </c>
      <c r="IE101">
        <v>17.671890000000001</v>
      </c>
      <c r="IF101" s="1">
        <v>1.2698399999999999E-4</v>
      </c>
      <c r="IG101" s="1">
        <v>4.086646E-2</v>
      </c>
      <c r="IH101">
        <v>0.98512809999999995</v>
      </c>
      <c r="II101">
        <v>18.14011</v>
      </c>
      <c r="IJ101" s="1">
        <v>1.137415E-4</v>
      </c>
      <c r="IK101" s="1">
        <v>3.6501529999999997E-2</v>
      </c>
      <c r="IL101">
        <v>0.98536420000000002</v>
      </c>
      <c r="IM101">
        <v>18.54682</v>
      </c>
      <c r="IN101">
        <v>1.02905E-4</v>
      </c>
      <c r="IO101" s="1">
        <v>3.2904490000000002E-2</v>
      </c>
      <c r="IP101">
        <v>0.98594510000000002</v>
      </c>
      <c r="IQ101">
        <v>18.035740000000001</v>
      </c>
      <c r="IR101">
        <v>9.4572820000000005E-5</v>
      </c>
      <c r="IS101" s="1">
        <v>3.012656E-2</v>
      </c>
      <c r="IT101">
        <v>0.98680409999999996</v>
      </c>
      <c r="IU101">
        <v>16.892199999999999</v>
      </c>
      <c r="IV101">
        <v>8.8169040000000005E-5</v>
      </c>
      <c r="IW101" s="1">
        <v>2.798703E-2</v>
      </c>
      <c r="IX101">
        <v>0.98804360000000002</v>
      </c>
      <c r="IY101">
        <v>15.924910000000001</v>
      </c>
      <c r="IZ101">
        <v>8.2901979999999999E-5</v>
      </c>
      <c r="JA101" s="1">
        <v>2.6235580000000001E-2</v>
      </c>
      <c r="JB101">
        <v>0.98954549999999997</v>
      </c>
      <c r="JC101">
        <v>15.60345</v>
      </c>
      <c r="JD101">
        <v>7.7572900000000004E-5</v>
      </c>
      <c r="JE101" s="1">
        <v>2.4502690000000001E-2</v>
      </c>
      <c r="JF101">
        <v>0.99121950000000003</v>
      </c>
      <c r="JG101">
        <v>16.618839999999999</v>
      </c>
      <c r="JH101">
        <v>7.0674439999999998E-5</v>
      </c>
      <c r="JI101">
        <v>2.2314790000000001E-2</v>
      </c>
      <c r="JJ101">
        <v>0.99301340000000005</v>
      </c>
      <c r="JK101">
        <v>17.951640000000001</v>
      </c>
      <c r="JL101">
        <v>6.2118099999999997E-5</v>
      </c>
      <c r="JM101">
        <v>1.9604219999999999E-2</v>
      </c>
      <c r="JN101">
        <v>0.99476160000000002</v>
      </c>
      <c r="JO101">
        <v>18.898009999999999</v>
      </c>
      <c r="JP101">
        <v>5.3596949999999999E-5</v>
      </c>
      <c r="JQ101">
        <v>1.6882830000000001E-2</v>
      </c>
      <c r="JR101">
        <v>0.99627889999999997</v>
      </c>
      <c r="JS101">
        <v>19.497039999999998</v>
      </c>
      <c r="JT101">
        <v>4.6737409999999998E-5</v>
      </c>
      <c r="JU101">
        <v>1.467297E-2</v>
      </c>
      <c r="JV101">
        <v>0.99740059999999997</v>
      </c>
      <c r="JW101">
        <v>19.346260000000001</v>
      </c>
      <c r="JX101">
        <v>4.191498E-5</v>
      </c>
      <c r="JY101">
        <v>1.311379E-2</v>
      </c>
      <c r="JZ101">
        <v>0.99807579999999996</v>
      </c>
      <c r="KA101">
        <v>18.612500000000001</v>
      </c>
      <c r="KB101">
        <v>3.8661970000000001E-5</v>
      </c>
      <c r="KC101">
        <v>1.206424E-2</v>
      </c>
      <c r="KD101">
        <v>0.9983571</v>
      </c>
      <c r="KE101">
        <v>18.189299999999999</v>
      </c>
      <c r="KF101">
        <v>3.652257E-5</v>
      </c>
      <c r="KG101">
        <v>1.137207E-2</v>
      </c>
      <c r="KH101">
        <v>0.99831449999999999</v>
      </c>
      <c r="KI101">
        <v>18.141960000000001</v>
      </c>
      <c r="KJ101">
        <v>3.5851169999999998E-5</v>
      </c>
      <c r="KK101">
        <v>1.1123900000000001E-2</v>
      </c>
      <c r="KL101">
        <v>0.99806609999999996</v>
      </c>
      <c r="KM101">
        <v>18.818999999999999</v>
      </c>
      <c r="KN101">
        <v>3.751273E-5</v>
      </c>
      <c r="KO101">
        <v>1.159073E-2</v>
      </c>
      <c r="KP101">
        <v>0.99765769999999998</v>
      </c>
      <c r="KQ101">
        <v>19.554670000000002</v>
      </c>
      <c r="KR101">
        <v>4.1194869999999999E-5</v>
      </c>
      <c r="KS101">
        <v>1.2708250000000001E-2</v>
      </c>
      <c r="KT101">
        <v>0.99717820000000001</v>
      </c>
      <c r="KU101">
        <v>19.71435</v>
      </c>
      <c r="KV101">
        <v>4.5072369999999997E-5</v>
      </c>
      <c r="KW101">
        <v>1.3929520000000001E-2</v>
      </c>
      <c r="KX101">
        <v>0.99669319999999995</v>
      </c>
      <c r="KY101">
        <v>19.513000000000002</v>
      </c>
      <c r="KZ101">
        <v>4.7618060000000001E-5</v>
      </c>
      <c r="LA101">
        <v>1.475927E-2</v>
      </c>
      <c r="LB101">
        <v>0.99629350000000005</v>
      </c>
      <c r="LC101">
        <v>18.82452</v>
      </c>
      <c r="LD101">
        <v>4.8475279999999998E-5</v>
      </c>
      <c r="LE101">
        <v>1.506531E-2</v>
      </c>
      <c r="LF101">
        <v>0.99597690000000005</v>
      </c>
      <c r="LG101">
        <v>17.803609999999999</v>
      </c>
      <c r="LH101">
        <v>4.8049179999999999E-5</v>
      </c>
      <c r="LI101">
        <v>1.496135E-2</v>
      </c>
      <c r="LJ101">
        <v>0.99573250000000002</v>
      </c>
      <c r="LK101">
        <v>16.82095</v>
      </c>
      <c r="LL101">
        <v>4.6828E-5</v>
      </c>
      <c r="LM101">
        <v>1.4601930000000001E-2</v>
      </c>
      <c r="LN101">
        <v>0.99558990000000003</v>
      </c>
      <c r="LO101">
        <v>16.251249999999999</v>
      </c>
      <c r="LP101">
        <v>4.5071899999999998E-5</v>
      </c>
      <c r="LQ101">
        <v>1.407159E-2</v>
      </c>
      <c r="LR101">
        <v>0.99551060000000002</v>
      </c>
      <c r="LS101">
        <v>16.831689999999998</v>
      </c>
      <c r="LT101">
        <v>4.2816460000000003E-5</v>
      </c>
      <c r="LU101">
        <v>1.3384739999999999E-2</v>
      </c>
      <c r="LV101">
        <v>0.99544290000000002</v>
      </c>
      <c r="LW101">
        <v>17.87838</v>
      </c>
      <c r="LX101">
        <v>4.0217289999999998E-5</v>
      </c>
      <c r="LY101">
        <v>1.2585799999999999E-2</v>
      </c>
      <c r="LZ101">
        <v>0.9953864</v>
      </c>
      <c r="MA101">
        <v>18.835360000000001</v>
      </c>
      <c r="MB101">
        <v>3.765086E-5</v>
      </c>
      <c r="MC101">
        <v>1.1787250000000001E-2</v>
      </c>
      <c r="MD101">
        <v>0.99528499999999998</v>
      </c>
      <c r="ME101">
        <v>19.414290000000001</v>
      </c>
      <c r="MF101">
        <v>3.5402270000000003E-5</v>
      </c>
      <c r="MG101">
        <v>1.108348E-2</v>
      </c>
      <c r="MH101">
        <v>0.99507259999999997</v>
      </c>
      <c r="MI101">
        <v>19.34169</v>
      </c>
      <c r="MJ101">
        <v>3.3528100000000002E-5</v>
      </c>
      <c r="MK101">
        <v>1.0496429999999999E-2</v>
      </c>
      <c r="ML101">
        <v>0.99478029999999995</v>
      </c>
      <c r="MM101">
        <v>18.56439</v>
      </c>
      <c r="MN101">
        <v>3.1955090000000001E-5</v>
      </c>
      <c r="MO101">
        <v>1.0005200000000001E-2</v>
      </c>
      <c r="MP101">
        <v>0.99436709999999995</v>
      </c>
      <c r="MQ101">
        <v>18.11421</v>
      </c>
      <c r="MR101">
        <v>3.0611039999999998E-5</v>
      </c>
      <c r="MS101">
        <v>9.5861439999999996E-3</v>
      </c>
      <c r="MT101">
        <v>0.99386719999999995</v>
      </c>
      <c r="MU101">
        <v>18.204190000000001</v>
      </c>
      <c r="MV101">
        <v>2.9523860000000001E-5</v>
      </c>
      <c r="MW101">
        <v>9.2446119999999993E-3</v>
      </c>
      <c r="MX101">
        <v>0.99330430000000003</v>
      </c>
      <c r="MY101">
        <v>18.890699999999999</v>
      </c>
      <c r="MZ101">
        <v>2.8784490000000001E-5</v>
      </c>
      <c r="NA101">
        <v>9.0106820000000008E-3</v>
      </c>
      <c r="NB101">
        <v>0.99270429999999998</v>
      </c>
      <c r="NC101">
        <v>19.881329999999998</v>
      </c>
      <c r="ND101">
        <v>2.8346800000000001E-5</v>
      </c>
      <c r="NE101">
        <v>8.8733079999999999E-3</v>
      </c>
      <c r="NF101">
        <v>0.99270429999999998</v>
      </c>
      <c r="NG101">
        <v>19.881329999999998</v>
      </c>
      <c r="NH101">
        <v>2.8346800000000001E-5</v>
      </c>
      <c r="NI101">
        <v>8.8733079999999999E-3</v>
      </c>
      <c r="NJ101">
        <v>0.99270429999999998</v>
      </c>
      <c r="NK101">
        <v>19.881329999999998</v>
      </c>
      <c r="NL101">
        <v>2.8346800000000001E-5</v>
      </c>
      <c r="NM101">
        <v>8.8733079999999999E-3</v>
      </c>
      <c r="NN101">
        <v>0.99270429999999998</v>
      </c>
      <c r="NO101">
        <v>19.881329999999998</v>
      </c>
      <c r="NP101">
        <v>2.8346800000000001E-5</v>
      </c>
      <c r="NQ101">
        <v>8.8733079999999999E-3</v>
      </c>
      <c r="NR101">
        <v>0.99270429999999998</v>
      </c>
      <c r="NS101">
        <v>19.881329999999998</v>
      </c>
      <c r="NT101">
        <v>2.8346800000000001E-5</v>
      </c>
      <c r="NU101">
        <v>8.8733079999999999E-3</v>
      </c>
      <c r="NV101">
        <v>0.99270429999999998</v>
      </c>
      <c r="NW101">
        <v>19.881329999999998</v>
      </c>
      <c r="NX101">
        <v>2.8346800000000001E-5</v>
      </c>
      <c r="NY101">
        <v>8.8733079999999999E-3</v>
      </c>
      <c r="NZ101">
        <v>0.99270429999999998</v>
      </c>
      <c r="OA101">
        <v>19.881329999999998</v>
      </c>
      <c r="OB101">
        <v>2.8346800000000001E-5</v>
      </c>
      <c r="OC101">
        <v>8.8733079999999999E-3</v>
      </c>
      <c r="OD101">
        <v>0.99270429999999998</v>
      </c>
      <c r="OE101">
        <v>19.881329999999998</v>
      </c>
      <c r="OF101">
        <v>2.8346800000000001E-5</v>
      </c>
      <c r="OG101">
        <v>8.8733079999999999E-3</v>
      </c>
      <c r="OH101">
        <v>0.99270429999999998</v>
      </c>
      <c r="OI101">
        <v>19.881329999999998</v>
      </c>
      <c r="OJ101">
        <v>2.8346800000000001E-5</v>
      </c>
      <c r="OK101">
        <v>8.8733079999999999E-3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0.77036709999999997</v>
      </c>
      <c r="G102">
        <v>16.196629999999999</v>
      </c>
      <c r="H102">
        <v>0</v>
      </c>
      <c r="I102">
        <v>0</v>
      </c>
      <c r="J102">
        <v>0.76977410000000002</v>
      </c>
      <c r="K102">
        <v>16.915700000000001</v>
      </c>
      <c r="L102" s="1">
        <v>3.580319E-29</v>
      </c>
      <c r="M102" s="1">
        <v>1.01892E-26</v>
      </c>
      <c r="N102">
        <v>0.76917029999999997</v>
      </c>
      <c r="O102">
        <v>17.36777</v>
      </c>
      <c r="P102" s="1">
        <v>2.5126360000000001E-16</v>
      </c>
      <c r="Q102" s="1">
        <v>7.1342829999999997E-14</v>
      </c>
      <c r="R102">
        <v>0.76856860000000005</v>
      </c>
      <c r="S102">
        <v>17.566980000000001</v>
      </c>
      <c r="T102" s="1">
        <v>5.1109439999999998E-5</v>
      </c>
      <c r="U102" s="1">
        <v>1.0260480000000001E-2</v>
      </c>
      <c r="V102">
        <v>0.76803200000000005</v>
      </c>
      <c r="W102">
        <v>17.944489999999998</v>
      </c>
      <c r="X102" s="1">
        <v>0.7188156</v>
      </c>
      <c r="Y102">
        <v>168.52289999999999</v>
      </c>
      <c r="Z102">
        <v>0.76745160000000001</v>
      </c>
      <c r="AA102">
        <v>17.918140000000001</v>
      </c>
      <c r="AB102">
        <v>33.307090000000002</v>
      </c>
      <c r="AC102">
        <v>8623.4419999999991</v>
      </c>
      <c r="AD102">
        <v>0.76686390000000004</v>
      </c>
      <c r="AE102">
        <v>17.5383</v>
      </c>
      <c r="AF102">
        <v>125.3051</v>
      </c>
      <c r="AG102">
        <v>34771.480000000003</v>
      </c>
      <c r="AH102">
        <v>0.76627480000000003</v>
      </c>
      <c r="AI102">
        <v>17.486139999999999</v>
      </c>
      <c r="AJ102">
        <v>101.2676</v>
      </c>
      <c r="AK102">
        <v>29568.65</v>
      </c>
      <c r="AL102">
        <v>0.7656522</v>
      </c>
      <c r="AM102">
        <v>17.731819999999999</v>
      </c>
      <c r="AN102">
        <v>29.952159999999999</v>
      </c>
      <c r="AO102">
        <v>9073.3780000000006</v>
      </c>
      <c r="AP102">
        <v>0.76500990000000002</v>
      </c>
      <c r="AQ102">
        <v>18.412120000000002</v>
      </c>
      <c r="AR102">
        <v>4.6471109999999998</v>
      </c>
      <c r="AS102">
        <v>1442.1210000000001</v>
      </c>
      <c r="AT102">
        <v>0.76418439999999999</v>
      </c>
      <c r="AU102">
        <v>18.785609999999998</v>
      </c>
      <c r="AV102">
        <v>0.53710789999999997</v>
      </c>
      <c r="AW102">
        <v>167.37010000000001</v>
      </c>
      <c r="AX102">
        <v>0.76299309999999998</v>
      </c>
      <c r="AY102">
        <v>18.706199999999999</v>
      </c>
      <c r="AZ102">
        <v>0.10319209999999999</v>
      </c>
      <c r="BA102">
        <v>30.70759</v>
      </c>
      <c r="BB102">
        <v>0.76129500000000005</v>
      </c>
      <c r="BC102">
        <v>18.591390000000001</v>
      </c>
      <c r="BD102">
        <v>6.1593250000000002E-2</v>
      </c>
      <c r="BE102">
        <v>17.70955</v>
      </c>
      <c r="BF102">
        <v>0.75882459999999996</v>
      </c>
      <c r="BG102">
        <v>18.107700000000001</v>
      </c>
      <c r="BH102" s="1">
        <v>5.3167529999999998E-2</v>
      </c>
      <c r="BI102">
        <v>15.24926</v>
      </c>
      <c r="BJ102">
        <v>0.75522920000000004</v>
      </c>
      <c r="BK102">
        <v>17.560420000000001</v>
      </c>
      <c r="BL102" s="1">
        <v>4.933154E-2</v>
      </c>
      <c r="BM102">
        <v>14.16708</v>
      </c>
      <c r="BN102">
        <v>0.75139469999999997</v>
      </c>
      <c r="BO102">
        <v>17.472770000000001</v>
      </c>
      <c r="BP102" s="1">
        <v>4.9876810000000001E-2</v>
      </c>
      <c r="BQ102">
        <v>14.344200000000001</v>
      </c>
      <c r="BR102">
        <v>0.74760939999999998</v>
      </c>
      <c r="BS102">
        <v>17.647860000000001</v>
      </c>
      <c r="BT102" s="1">
        <v>5.1866780000000001E-2</v>
      </c>
      <c r="BU102" s="1">
        <v>14.99418</v>
      </c>
      <c r="BV102">
        <v>0.74373040000000001</v>
      </c>
      <c r="BW102">
        <v>17.862690000000001</v>
      </c>
      <c r="BX102" s="1">
        <v>5.1477549999999997E-2</v>
      </c>
      <c r="BY102" s="1">
        <v>14.98828</v>
      </c>
      <c r="BZ102">
        <v>0.73965000000000003</v>
      </c>
      <c r="CA102">
        <v>18.1645</v>
      </c>
      <c r="CB102" s="1">
        <v>4.8434379999999999E-2</v>
      </c>
      <c r="CC102" s="1">
        <v>14.199020000000001</v>
      </c>
      <c r="CD102">
        <v>0.73558650000000003</v>
      </c>
      <c r="CE102">
        <v>18.06354</v>
      </c>
      <c r="CF102" s="1">
        <v>4.3984349999999998E-2</v>
      </c>
      <c r="CG102" s="1">
        <v>12.9757</v>
      </c>
      <c r="CH102">
        <v>0.73138380000000003</v>
      </c>
      <c r="CI102">
        <v>17.645569999999999</v>
      </c>
      <c r="CJ102" s="1">
        <v>3.921272E-2</v>
      </c>
      <c r="CK102" s="1">
        <v>11.63608</v>
      </c>
      <c r="CL102">
        <v>0.72676839999999998</v>
      </c>
      <c r="CM102">
        <v>16.963650000000001</v>
      </c>
      <c r="CN102" s="1">
        <v>3.4778099999999999E-2</v>
      </c>
      <c r="CO102" s="1">
        <v>10.38083</v>
      </c>
      <c r="CP102">
        <v>0.72165650000000003</v>
      </c>
      <c r="CQ102">
        <v>16.42905</v>
      </c>
      <c r="CR102" s="1">
        <v>3.0758939999999999E-2</v>
      </c>
      <c r="CS102" s="1">
        <v>9.2391360000000002</v>
      </c>
      <c r="CT102">
        <v>0.71631829999999996</v>
      </c>
      <c r="CU102">
        <v>16.182739999999999</v>
      </c>
      <c r="CV102" s="1">
        <v>2.714041E-2</v>
      </c>
      <c r="CW102" s="1">
        <v>8.2055030000000002</v>
      </c>
      <c r="CX102">
        <v>0.71106369999999997</v>
      </c>
      <c r="CY102">
        <v>15.97251</v>
      </c>
      <c r="CZ102" s="1">
        <v>2.3901080000000002E-2</v>
      </c>
      <c r="DA102" s="1">
        <v>7.2698660000000004</v>
      </c>
      <c r="DB102">
        <v>0.70584270000000005</v>
      </c>
      <c r="DC102">
        <v>15.98888</v>
      </c>
      <c r="DD102" s="1">
        <v>2.105829E-2</v>
      </c>
      <c r="DE102" s="1">
        <v>6.4408669999999999</v>
      </c>
      <c r="DF102">
        <v>0.70085200000000003</v>
      </c>
      <c r="DG102">
        <v>16.379819999999999</v>
      </c>
      <c r="DH102" s="1">
        <v>1.8548599999999998E-2</v>
      </c>
      <c r="DI102" s="1">
        <v>5.7024229999999996</v>
      </c>
      <c r="DJ102">
        <v>0.69569499999999995</v>
      </c>
      <c r="DK102">
        <v>16.630749999999999</v>
      </c>
      <c r="DL102" s="1">
        <v>1.6317680000000001E-2</v>
      </c>
      <c r="DM102" s="1">
        <v>5.0431699999999999</v>
      </c>
      <c r="DN102">
        <v>0.69071479999999996</v>
      </c>
      <c r="DO102">
        <v>16.657119999999999</v>
      </c>
      <c r="DP102" s="1">
        <v>1.4332940000000001E-2</v>
      </c>
      <c r="DQ102" s="1">
        <v>4.4523330000000003</v>
      </c>
      <c r="DR102">
        <v>0.68549329999999997</v>
      </c>
      <c r="DS102">
        <v>16.160730000000001</v>
      </c>
      <c r="DT102" s="1">
        <v>1.2591929999999999E-2</v>
      </c>
      <c r="DU102" s="1">
        <v>3.931721</v>
      </c>
      <c r="DV102">
        <v>0.67983389999999999</v>
      </c>
      <c r="DW102">
        <v>15.545030000000001</v>
      </c>
      <c r="DX102" s="1">
        <v>1.109722E-2</v>
      </c>
      <c r="DY102" s="1">
        <v>3.4845030000000001</v>
      </c>
      <c r="DZ102">
        <v>0.67406469999999996</v>
      </c>
      <c r="EA102">
        <v>15.36665</v>
      </c>
      <c r="EB102" s="1">
        <v>9.7766580000000006E-3</v>
      </c>
      <c r="EC102" s="1">
        <v>3.087987</v>
      </c>
      <c r="ED102">
        <v>0.66794629999999999</v>
      </c>
      <c r="EE102">
        <v>15.397500000000001</v>
      </c>
      <c r="EF102" s="1">
        <v>8.5727939999999999E-3</v>
      </c>
      <c r="EG102" s="1">
        <v>2.7255159999999998</v>
      </c>
      <c r="EH102">
        <v>0.66190510000000002</v>
      </c>
      <c r="EI102">
        <v>15.984540000000001</v>
      </c>
      <c r="EJ102" s="1">
        <v>7.4958890000000004E-3</v>
      </c>
      <c r="EK102" s="1">
        <v>2.3983460000000001</v>
      </c>
      <c r="EL102">
        <v>0.65628280000000006</v>
      </c>
      <c r="EM102">
        <v>16.685780000000001</v>
      </c>
      <c r="EN102" s="1">
        <v>6.543943E-3</v>
      </c>
      <c r="EO102" s="1">
        <v>2.105397</v>
      </c>
      <c r="EP102">
        <v>0.65115449999999997</v>
      </c>
      <c r="EQ102">
        <v>16.993369999999999</v>
      </c>
      <c r="ER102" s="1">
        <v>5.7131070000000003E-3</v>
      </c>
      <c r="ES102" s="1">
        <v>1.8464940000000001</v>
      </c>
      <c r="ET102">
        <v>0.64659350000000004</v>
      </c>
      <c r="EU102">
        <v>17.34881</v>
      </c>
      <c r="EV102" s="1">
        <v>4.9875299999999996E-3</v>
      </c>
      <c r="EW102" s="1">
        <v>1.6181019999999999</v>
      </c>
      <c r="EX102">
        <v>0.6423449</v>
      </c>
      <c r="EY102">
        <v>17.352049999999998</v>
      </c>
      <c r="EZ102" s="1">
        <v>4.3524439999999996E-3</v>
      </c>
      <c r="FA102" s="1">
        <v>1.4167909999999999</v>
      </c>
      <c r="FB102">
        <v>0.63848059999999995</v>
      </c>
      <c r="FC102">
        <v>16.630659999999999</v>
      </c>
      <c r="FD102" s="1">
        <v>3.8042649999999998E-3</v>
      </c>
      <c r="FE102" s="1">
        <v>1.2416339999999999</v>
      </c>
      <c r="FF102">
        <v>0.63476270000000001</v>
      </c>
      <c r="FG102">
        <v>16.054400000000001</v>
      </c>
      <c r="FH102" s="1">
        <v>3.3228160000000001E-3</v>
      </c>
      <c r="FI102" s="1">
        <v>1.0872029999999999</v>
      </c>
      <c r="FJ102">
        <v>0.63099919999999998</v>
      </c>
      <c r="FK102">
        <v>16.016259999999999</v>
      </c>
      <c r="FL102" s="1">
        <v>2.867788E-3</v>
      </c>
      <c r="FM102" s="1">
        <v>0.94134010000000001</v>
      </c>
      <c r="FN102">
        <v>0.62713859999999999</v>
      </c>
      <c r="FO102">
        <v>16.959150000000001</v>
      </c>
      <c r="FP102" s="1">
        <v>2.4127150000000002E-3</v>
      </c>
      <c r="FQ102" s="1">
        <v>0.79508460000000003</v>
      </c>
      <c r="FR102">
        <v>0.62365789999999999</v>
      </c>
      <c r="FS102">
        <v>18.11065</v>
      </c>
      <c r="FT102" s="1">
        <v>1.9827859999999998E-3</v>
      </c>
      <c r="FU102" s="1">
        <v>0.65526519999999999</v>
      </c>
      <c r="FV102">
        <v>0.62035790000000002</v>
      </c>
      <c r="FW102">
        <v>18.837820000000001</v>
      </c>
      <c r="FX102" s="1">
        <v>1.6216519999999999E-3</v>
      </c>
      <c r="FY102" s="1">
        <v>0.53661320000000001</v>
      </c>
      <c r="FZ102">
        <v>0.61728249999999996</v>
      </c>
      <c r="GA102">
        <v>19.153500000000001</v>
      </c>
      <c r="GB102" s="1">
        <v>1.3422760000000001E-3</v>
      </c>
      <c r="GC102" s="1">
        <v>0.44432470000000002</v>
      </c>
      <c r="GD102">
        <v>0.61452320000000005</v>
      </c>
      <c r="GE102">
        <v>18.68355</v>
      </c>
      <c r="GF102" s="1">
        <v>1.133851E-3</v>
      </c>
      <c r="GG102" s="1">
        <v>0.37510700000000002</v>
      </c>
      <c r="GH102">
        <v>0.61253709999999995</v>
      </c>
      <c r="GI102">
        <v>17.724299999999999</v>
      </c>
      <c r="GJ102" s="1">
        <v>9.7818170000000008E-4</v>
      </c>
      <c r="GK102" s="1">
        <v>0.32321169999999999</v>
      </c>
      <c r="GL102">
        <v>0.61118220000000001</v>
      </c>
      <c r="GM102">
        <v>17.088049999999999</v>
      </c>
      <c r="GN102" s="1">
        <v>8.5874729999999998E-4</v>
      </c>
      <c r="GO102" s="1">
        <v>0.28330680000000003</v>
      </c>
      <c r="GP102">
        <v>0.61022940000000003</v>
      </c>
      <c r="GQ102">
        <v>16.963519999999999</v>
      </c>
      <c r="GR102" s="1">
        <v>7.5509280000000002E-4</v>
      </c>
      <c r="GS102" s="1">
        <v>0.24884100000000001</v>
      </c>
      <c r="GT102">
        <v>0.60953299999999999</v>
      </c>
      <c r="GU102">
        <v>17.88796</v>
      </c>
      <c r="GV102" s="1">
        <v>6.4338120000000001E-4</v>
      </c>
      <c r="GW102" s="1">
        <v>0.2120195</v>
      </c>
      <c r="GX102">
        <v>0.60897979999999996</v>
      </c>
      <c r="GY102">
        <v>19.025929999999999</v>
      </c>
      <c r="GZ102" s="1">
        <v>5.1861729999999997E-4</v>
      </c>
      <c r="HA102" s="1">
        <v>0.17099249999999999</v>
      </c>
      <c r="HB102">
        <v>0.60851160000000004</v>
      </c>
      <c r="HC102">
        <v>19.785509999999999</v>
      </c>
      <c r="HD102" s="1">
        <v>4.0022460000000001E-4</v>
      </c>
      <c r="HE102" s="1">
        <v>0.13183700000000001</v>
      </c>
      <c r="HF102">
        <v>0.6081297</v>
      </c>
      <c r="HG102">
        <v>20.026540000000001</v>
      </c>
      <c r="HH102" s="1">
        <v>3.0712520000000001E-4</v>
      </c>
      <c r="HI102" s="1">
        <v>0.1008526</v>
      </c>
      <c r="HJ102">
        <v>0.60784870000000002</v>
      </c>
      <c r="HK102">
        <v>19.449349999999999</v>
      </c>
      <c r="HL102" s="1">
        <v>2.4341409999999999E-4</v>
      </c>
      <c r="HM102" s="1">
        <v>7.9542550000000004E-2</v>
      </c>
      <c r="HN102">
        <v>0.60764530000000005</v>
      </c>
      <c r="HO102">
        <v>18.27234</v>
      </c>
      <c r="HP102" s="1">
        <v>2.027125E-4</v>
      </c>
      <c r="HQ102" s="1">
        <v>6.5897570000000003E-2</v>
      </c>
      <c r="HR102">
        <v>0.60748930000000001</v>
      </c>
      <c r="HS102">
        <v>17.337440000000001</v>
      </c>
      <c r="HT102" s="1">
        <v>1.7673250000000001E-4</v>
      </c>
      <c r="HU102" s="1">
        <v>5.716396E-2</v>
      </c>
      <c r="HV102">
        <v>0.60741719999999999</v>
      </c>
      <c r="HW102">
        <v>16.953479999999999</v>
      </c>
      <c r="HX102" s="1">
        <v>1.5858659999999999E-4</v>
      </c>
      <c r="HY102" s="1">
        <v>5.1081960000000003E-2</v>
      </c>
      <c r="HZ102">
        <v>0.60737810000000003</v>
      </c>
      <c r="IA102">
        <v>17.517859999999999</v>
      </c>
      <c r="IB102" s="1">
        <v>1.433056E-4</v>
      </c>
      <c r="IC102" s="1">
        <v>4.6019249999999998E-2</v>
      </c>
      <c r="ID102">
        <v>0.60736230000000002</v>
      </c>
      <c r="IE102">
        <v>17.697050000000001</v>
      </c>
      <c r="IF102" s="1">
        <v>1.286882E-4</v>
      </c>
      <c r="IG102" s="1">
        <v>4.1219730000000003E-2</v>
      </c>
      <c r="IH102">
        <v>0.60739580000000004</v>
      </c>
      <c r="II102">
        <v>18.185590000000001</v>
      </c>
      <c r="IJ102" s="1">
        <v>1.152283E-4</v>
      </c>
      <c r="IK102" s="1">
        <v>3.6807930000000003E-2</v>
      </c>
      <c r="IL102">
        <v>0.60751619999999995</v>
      </c>
      <c r="IM102">
        <v>18.596019999999999</v>
      </c>
      <c r="IN102">
        <v>1.04085E-4</v>
      </c>
      <c r="IO102" s="1">
        <v>3.3137819999999998E-2</v>
      </c>
      <c r="IP102">
        <v>0.60775460000000003</v>
      </c>
      <c r="IQ102">
        <v>18.121690000000001</v>
      </c>
      <c r="IR102">
        <v>9.5476750000000004E-5</v>
      </c>
      <c r="IS102" s="1">
        <v>3.0293730000000001E-2</v>
      </c>
      <c r="IT102">
        <v>0.60814319999999999</v>
      </c>
      <c r="IU102">
        <v>16.97992</v>
      </c>
      <c r="IV102">
        <v>8.8878139999999995E-5</v>
      </c>
      <c r="IW102" s="1">
        <v>2.810884E-2</v>
      </c>
      <c r="IX102">
        <v>0.60863239999999996</v>
      </c>
      <c r="IY102">
        <v>15.97298</v>
      </c>
      <c r="IZ102">
        <v>8.3520060000000004E-5</v>
      </c>
      <c r="JA102" s="1">
        <v>2.6339899999999999E-2</v>
      </c>
      <c r="JB102">
        <v>0.60922350000000003</v>
      </c>
      <c r="JC102">
        <v>15.62576</v>
      </c>
      <c r="JD102">
        <v>7.8269829999999996E-5</v>
      </c>
      <c r="JE102" s="1">
        <v>2.4634380000000001E-2</v>
      </c>
      <c r="JF102">
        <v>0.60985730000000005</v>
      </c>
      <c r="JG102">
        <v>16.62322</v>
      </c>
      <c r="JH102">
        <v>7.1594780000000006E-5</v>
      </c>
      <c r="JI102">
        <v>2.2515070000000002E-2</v>
      </c>
      <c r="JJ102">
        <v>0.61051909999999998</v>
      </c>
      <c r="JK102">
        <v>17.98509</v>
      </c>
      <c r="JL102">
        <v>6.3169469999999997E-5</v>
      </c>
      <c r="JM102">
        <v>1.9852120000000001E-2</v>
      </c>
      <c r="JN102">
        <v>0.61114970000000002</v>
      </c>
      <c r="JO102">
        <v>18.973739999999999</v>
      </c>
      <c r="JP102">
        <v>5.4546860000000002E-5</v>
      </c>
      <c r="JQ102">
        <v>1.711528E-2</v>
      </c>
      <c r="JR102">
        <v>0.61165480000000005</v>
      </c>
      <c r="JS102">
        <v>19.571149999999999</v>
      </c>
      <c r="JT102">
        <v>4.7448360000000002E-5</v>
      </c>
      <c r="JU102">
        <v>1.484944E-2</v>
      </c>
      <c r="JV102">
        <v>0.61201090000000002</v>
      </c>
      <c r="JW102">
        <v>19.406759999999998</v>
      </c>
      <c r="JX102">
        <v>4.2398450000000001E-5</v>
      </c>
      <c r="JY102">
        <v>1.3233480000000001E-2</v>
      </c>
      <c r="JZ102">
        <v>0.61217060000000001</v>
      </c>
      <c r="KA102">
        <v>18.655329999999999</v>
      </c>
      <c r="KB102">
        <v>3.8987959999999997E-5</v>
      </c>
      <c r="KC102">
        <v>1.2144139999999999E-2</v>
      </c>
      <c r="KD102">
        <v>0.61220189999999997</v>
      </c>
      <c r="KE102">
        <v>18.18937</v>
      </c>
      <c r="KF102">
        <v>3.6720790000000002E-5</v>
      </c>
      <c r="KG102">
        <v>1.14199E-2</v>
      </c>
      <c r="KH102">
        <v>0.61210920000000002</v>
      </c>
      <c r="KI102">
        <v>18.13025</v>
      </c>
      <c r="KJ102">
        <v>3.5841289999999998E-5</v>
      </c>
      <c r="KK102">
        <v>1.1117709999999999E-2</v>
      </c>
      <c r="KL102">
        <v>0.61195460000000002</v>
      </c>
      <c r="KM102">
        <v>18.81231</v>
      </c>
      <c r="KN102">
        <v>3.7204179999999997E-5</v>
      </c>
      <c r="KO102">
        <v>1.1506590000000001E-2</v>
      </c>
      <c r="KP102">
        <v>0.61177320000000002</v>
      </c>
      <c r="KQ102">
        <v>19.562750000000001</v>
      </c>
      <c r="KR102">
        <v>4.0720209999999998E-5</v>
      </c>
      <c r="KS102">
        <v>1.257629E-2</v>
      </c>
      <c r="KT102">
        <v>0.61158959999999996</v>
      </c>
      <c r="KU102">
        <v>19.776710000000001</v>
      </c>
      <c r="KV102">
        <v>4.4662659999999999E-5</v>
      </c>
      <c r="KW102">
        <v>1.3810390000000001E-2</v>
      </c>
      <c r="KX102">
        <v>0.61141460000000003</v>
      </c>
      <c r="KY102">
        <v>19.569980000000001</v>
      </c>
      <c r="KZ102">
        <v>4.739951E-5</v>
      </c>
      <c r="LA102">
        <v>1.468821E-2</v>
      </c>
      <c r="LB102">
        <v>0.61125689999999999</v>
      </c>
      <c r="LC102">
        <v>18.909700000000001</v>
      </c>
      <c r="LD102">
        <v>4.8441510000000001E-5</v>
      </c>
      <c r="LE102">
        <v>1.5042410000000001E-2</v>
      </c>
      <c r="LF102">
        <v>0.61116970000000004</v>
      </c>
      <c r="LG102">
        <v>17.886430000000001</v>
      </c>
      <c r="LH102">
        <v>4.8139239999999998E-5</v>
      </c>
      <c r="LI102">
        <v>1.497149E-2</v>
      </c>
      <c r="LJ102">
        <v>0.61109389999999997</v>
      </c>
      <c r="LK102">
        <v>16.890969999999999</v>
      </c>
      <c r="LL102">
        <v>4.6993590000000003E-5</v>
      </c>
      <c r="LM102">
        <v>1.463208E-2</v>
      </c>
      <c r="LN102">
        <v>0.61104190000000003</v>
      </c>
      <c r="LO102">
        <v>16.304690000000001</v>
      </c>
      <c r="LP102">
        <v>4.5296490000000002E-5</v>
      </c>
      <c r="LQ102">
        <v>1.411739E-2</v>
      </c>
      <c r="LR102">
        <v>0.61103589999999997</v>
      </c>
      <c r="LS102">
        <v>16.858599999999999</v>
      </c>
      <c r="LT102">
        <v>4.3097409999999999E-5</v>
      </c>
      <c r="LU102">
        <v>1.344598E-2</v>
      </c>
      <c r="LV102">
        <v>0.61102040000000002</v>
      </c>
      <c r="LW102">
        <v>17.91846</v>
      </c>
      <c r="LX102">
        <v>4.0522860000000002E-5</v>
      </c>
      <c r="LY102">
        <v>1.2654540000000001E-2</v>
      </c>
      <c r="LZ102">
        <v>0.61100659999999996</v>
      </c>
      <c r="MA102">
        <v>18.904720000000001</v>
      </c>
      <c r="MB102">
        <v>3.7935729999999999E-5</v>
      </c>
      <c r="MC102">
        <v>1.1851749999999999E-2</v>
      </c>
      <c r="MD102">
        <v>0.61097049999999997</v>
      </c>
      <c r="ME102">
        <v>19.49776</v>
      </c>
      <c r="MF102">
        <v>3.5644369999999998E-5</v>
      </c>
      <c r="MG102">
        <v>1.1137380000000001E-2</v>
      </c>
      <c r="MH102">
        <v>0.61089159999999998</v>
      </c>
      <c r="MI102">
        <v>19.414020000000001</v>
      </c>
      <c r="MJ102">
        <v>3.3728630000000003E-5</v>
      </c>
      <c r="MK102">
        <v>1.0539420000000001E-2</v>
      </c>
      <c r="ML102">
        <v>0.61076180000000002</v>
      </c>
      <c r="MM102">
        <v>18.6174</v>
      </c>
      <c r="MN102">
        <v>3.2124910000000002E-5</v>
      </c>
      <c r="MO102">
        <v>1.004001E-2</v>
      </c>
      <c r="MP102">
        <v>0.61060170000000002</v>
      </c>
      <c r="MQ102">
        <v>18.11346</v>
      </c>
      <c r="MR102">
        <v>3.0754889999999999E-5</v>
      </c>
      <c r="MS102">
        <v>9.6139160000000001E-3</v>
      </c>
      <c r="MT102">
        <v>0.61042169999999996</v>
      </c>
      <c r="MU102">
        <v>18.17887</v>
      </c>
      <c r="MV102">
        <v>2.963384E-5</v>
      </c>
      <c r="MW102">
        <v>9.2632530000000008E-3</v>
      </c>
      <c r="MX102">
        <v>0.61020529999999995</v>
      </c>
      <c r="MY102">
        <v>18.87548</v>
      </c>
      <c r="MZ102">
        <v>2.8851850000000001E-5</v>
      </c>
      <c r="NA102">
        <v>9.0176149999999997E-3</v>
      </c>
      <c r="NB102">
        <v>0.61000600000000005</v>
      </c>
      <c r="NC102">
        <v>19.891850000000002</v>
      </c>
      <c r="ND102">
        <v>2.8388329999999999E-5</v>
      </c>
      <c r="NE102">
        <v>8.8723120000000003E-3</v>
      </c>
      <c r="NF102">
        <v>0.61000600000000005</v>
      </c>
      <c r="NG102">
        <v>19.891850000000002</v>
      </c>
      <c r="NH102">
        <v>2.8388329999999999E-5</v>
      </c>
      <c r="NI102">
        <v>8.8723120000000003E-3</v>
      </c>
      <c r="NJ102">
        <v>0.61000600000000005</v>
      </c>
      <c r="NK102">
        <v>19.891850000000002</v>
      </c>
      <c r="NL102">
        <v>2.8388329999999999E-5</v>
      </c>
      <c r="NM102">
        <v>8.8723120000000003E-3</v>
      </c>
      <c r="NN102">
        <v>0.61000600000000005</v>
      </c>
      <c r="NO102">
        <v>19.891850000000002</v>
      </c>
      <c r="NP102">
        <v>2.8388329999999999E-5</v>
      </c>
      <c r="NQ102">
        <v>8.8723120000000003E-3</v>
      </c>
      <c r="NR102">
        <v>0.61000600000000005</v>
      </c>
      <c r="NS102">
        <v>19.891850000000002</v>
      </c>
      <c r="NT102">
        <v>2.8388329999999999E-5</v>
      </c>
      <c r="NU102">
        <v>8.8723120000000003E-3</v>
      </c>
      <c r="NV102">
        <v>0.61000600000000005</v>
      </c>
      <c r="NW102">
        <v>19.891850000000002</v>
      </c>
      <c r="NX102">
        <v>2.8388329999999999E-5</v>
      </c>
      <c r="NY102">
        <v>8.8723120000000003E-3</v>
      </c>
      <c r="NZ102">
        <v>0.61000600000000005</v>
      </c>
      <c r="OA102">
        <v>19.891850000000002</v>
      </c>
      <c r="OB102">
        <v>2.8388329999999999E-5</v>
      </c>
      <c r="OC102">
        <v>8.8723120000000003E-3</v>
      </c>
      <c r="OD102">
        <v>0.61000600000000005</v>
      </c>
      <c r="OE102">
        <v>19.891850000000002</v>
      </c>
      <c r="OF102">
        <v>2.8388329999999999E-5</v>
      </c>
      <c r="OG102">
        <v>8.8723120000000003E-3</v>
      </c>
      <c r="OH102">
        <v>0.61000600000000005</v>
      </c>
      <c r="OI102">
        <v>19.891850000000002</v>
      </c>
      <c r="OJ102">
        <v>2.8388329999999999E-5</v>
      </c>
      <c r="OK102">
        <v>8.8723120000000003E-3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0.97559810000000002</v>
      </c>
      <c r="G103">
        <v>16.185880000000001</v>
      </c>
      <c r="H103">
        <v>0</v>
      </c>
      <c r="I103">
        <v>0</v>
      </c>
      <c r="J103">
        <v>0.97467769999999998</v>
      </c>
      <c r="K103">
        <v>16.917919999999999</v>
      </c>
      <c r="L103" s="1">
        <v>5.2373049999999998E-30</v>
      </c>
      <c r="M103" s="1">
        <v>1.5093219999999999E-27</v>
      </c>
      <c r="N103">
        <v>0.97372959999999997</v>
      </c>
      <c r="O103">
        <v>17.401979999999998</v>
      </c>
      <c r="P103" s="1">
        <v>4.3048200000000002E-17</v>
      </c>
      <c r="Q103" s="1">
        <v>1.2374940000000001E-14</v>
      </c>
      <c r="R103">
        <v>0.97276850000000004</v>
      </c>
      <c r="S103">
        <v>17.610910000000001</v>
      </c>
      <c r="T103" s="1">
        <v>1.6059319999999999E-5</v>
      </c>
      <c r="U103" s="1">
        <v>3.0920790000000002E-3</v>
      </c>
      <c r="V103">
        <v>0.97166980000000003</v>
      </c>
      <c r="W103">
        <v>17.975950000000001</v>
      </c>
      <c r="X103" s="1">
        <v>0.47533969999999998</v>
      </c>
      <c r="Y103">
        <v>110.6692</v>
      </c>
      <c r="Z103">
        <v>0.97050460000000005</v>
      </c>
      <c r="AA103">
        <v>17.940470000000001</v>
      </c>
      <c r="AB103">
        <v>27.578869999999998</v>
      </c>
      <c r="AC103">
        <v>7153.2790000000005</v>
      </c>
      <c r="AD103">
        <v>0.96930490000000002</v>
      </c>
      <c r="AE103">
        <v>17.545169999999999</v>
      </c>
      <c r="AF103">
        <v>119.9571</v>
      </c>
      <c r="AG103">
        <v>33496.44</v>
      </c>
      <c r="AH103">
        <v>0.96810209999999997</v>
      </c>
      <c r="AI103">
        <v>17.460139999999999</v>
      </c>
      <c r="AJ103">
        <v>107.38030000000001</v>
      </c>
      <c r="AK103">
        <v>31637.72</v>
      </c>
      <c r="AL103">
        <v>0.96684360000000003</v>
      </c>
      <c r="AM103">
        <v>17.712140000000002</v>
      </c>
      <c r="AN103">
        <v>34.14752</v>
      </c>
      <c r="AO103">
        <v>10457.26</v>
      </c>
      <c r="AP103">
        <v>0.96559309999999998</v>
      </c>
      <c r="AQ103">
        <v>18.416309999999999</v>
      </c>
      <c r="AR103">
        <v>5.5540159999999998</v>
      </c>
      <c r="AS103">
        <v>1744.856</v>
      </c>
      <c r="AT103">
        <v>0.96420819999999996</v>
      </c>
      <c r="AU103">
        <v>18.840779999999999</v>
      </c>
      <c r="AV103">
        <v>0.64724740000000003</v>
      </c>
      <c r="AW103">
        <v>204.7072</v>
      </c>
      <c r="AX103">
        <v>0.96252070000000001</v>
      </c>
      <c r="AY103">
        <v>18.772960000000001</v>
      </c>
      <c r="AZ103">
        <v>0.1134187</v>
      </c>
      <c r="BA103">
        <v>34.354520000000001</v>
      </c>
      <c r="BB103">
        <v>0.96018230000000004</v>
      </c>
      <c r="BC103">
        <v>18.655439999999999</v>
      </c>
      <c r="BD103">
        <v>6.2835219999999997E-2</v>
      </c>
      <c r="BE103">
        <v>18.285360000000001</v>
      </c>
      <c r="BF103">
        <v>0.95683680000000004</v>
      </c>
      <c r="BG103">
        <v>18.157830000000001</v>
      </c>
      <c r="BH103" s="1">
        <v>5.364414E-2</v>
      </c>
      <c r="BI103">
        <v>15.54453</v>
      </c>
      <c r="BJ103">
        <v>0.9519801</v>
      </c>
      <c r="BK103">
        <v>17.57968</v>
      </c>
      <c r="BL103" s="1">
        <v>4.9473040000000003E-2</v>
      </c>
      <c r="BM103">
        <v>14.344900000000001</v>
      </c>
      <c r="BN103">
        <v>0.94668419999999998</v>
      </c>
      <c r="BO103">
        <v>17.45468</v>
      </c>
      <c r="BP103" s="1">
        <v>4.9696730000000001E-2</v>
      </c>
      <c r="BQ103">
        <v>14.41689</v>
      </c>
      <c r="BR103">
        <v>0.94162000000000001</v>
      </c>
      <c r="BS103">
        <v>17.626349999999999</v>
      </c>
      <c r="BT103" s="1">
        <v>5.1739140000000003E-2</v>
      </c>
      <c r="BU103" s="1">
        <v>15.072839999999999</v>
      </c>
      <c r="BV103">
        <v>0.93636410000000003</v>
      </c>
      <c r="BW103">
        <v>17.863150000000001</v>
      </c>
      <c r="BX103" s="1">
        <v>5.1599989999999998E-2</v>
      </c>
      <c r="BY103" s="1">
        <v>15.131080000000001</v>
      </c>
      <c r="BZ103">
        <v>0.93087149999999996</v>
      </c>
      <c r="CA103">
        <v>18.195820000000001</v>
      </c>
      <c r="CB103" s="1">
        <v>4.873794E-2</v>
      </c>
      <c r="CC103" s="1">
        <v>14.38165</v>
      </c>
      <c r="CD103">
        <v>0.92515639999999999</v>
      </c>
      <c r="CE103">
        <v>18.12201</v>
      </c>
      <c r="CF103" s="1">
        <v>4.4365410000000001E-2</v>
      </c>
      <c r="CG103" s="1">
        <v>13.16722</v>
      </c>
      <c r="CH103">
        <v>0.91922709999999996</v>
      </c>
      <c r="CI103">
        <v>17.70215</v>
      </c>
      <c r="CJ103" s="1">
        <v>3.9593299999999998E-2</v>
      </c>
      <c r="CK103" s="1">
        <v>11.813359999999999</v>
      </c>
      <c r="CL103">
        <v>0.91302559999999999</v>
      </c>
      <c r="CM103">
        <v>17.0182</v>
      </c>
      <c r="CN103" s="1">
        <v>3.5122380000000002E-2</v>
      </c>
      <c r="CO103" s="1">
        <v>10.532349999999999</v>
      </c>
      <c r="CP103">
        <v>0.90676409999999996</v>
      </c>
      <c r="CQ103">
        <v>16.447199999999999</v>
      </c>
      <c r="CR103" s="1">
        <v>3.1072530000000001E-2</v>
      </c>
      <c r="CS103" s="1">
        <v>9.3652289999999994</v>
      </c>
      <c r="CT103">
        <v>0.90023620000000004</v>
      </c>
      <c r="CU103">
        <v>16.185179999999999</v>
      </c>
      <c r="CV103" s="1">
        <v>2.7427320000000002E-2</v>
      </c>
      <c r="CW103" s="1">
        <v>8.309761</v>
      </c>
      <c r="CX103">
        <v>0.89379470000000005</v>
      </c>
      <c r="CY103">
        <v>15.96524</v>
      </c>
      <c r="CZ103" s="1">
        <v>2.4154889999999998E-2</v>
      </c>
      <c r="DA103" s="1">
        <v>7.3528039999999999</v>
      </c>
      <c r="DB103">
        <v>0.88759399999999999</v>
      </c>
      <c r="DC103">
        <v>15.984030000000001</v>
      </c>
      <c r="DD103" s="1">
        <v>2.128503E-2</v>
      </c>
      <c r="DE103" s="1">
        <v>6.5067529999999998</v>
      </c>
      <c r="DF103">
        <v>0.88172930000000005</v>
      </c>
      <c r="DG103">
        <v>16.383479999999999</v>
      </c>
      <c r="DH103" s="1">
        <v>1.875023E-2</v>
      </c>
      <c r="DI103" s="1">
        <v>5.7535879999999997</v>
      </c>
      <c r="DJ103">
        <v>0.8757163</v>
      </c>
      <c r="DK103">
        <v>16.660979999999999</v>
      </c>
      <c r="DL103" s="1">
        <v>1.6498559999999999E-2</v>
      </c>
      <c r="DM103" s="1">
        <v>5.0822459999999996</v>
      </c>
      <c r="DN103">
        <v>0.8697338</v>
      </c>
      <c r="DO103">
        <v>16.706779999999998</v>
      </c>
      <c r="DP103" s="1">
        <v>1.4494780000000001E-2</v>
      </c>
      <c r="DQ103" s="1">
        <v>4.4819019999999998</v>
      </c>
      <c r="DR103">
        <v>0.86342160000000001</v>
      </c>
      <c r="DS103">
        <v>16.205909999999999</v>
      </c>
      <c r="DT103" s="1">
        <v>1.273239E-2</v>
      </c>
      <c r="DU103" s="1">
        <v>3.9521109999999999</v>
      </c>
      <c r="DV103">
        <v>0.85699179999999997</v>
      </c>
      <c r="DW103">
        <v>15.56748</v>
      </c>
      <c r="DX103" s="1">
        <v>1.12187E-2</v>
      </c>
      <c r="DY103" s="1">
        <v>3.4958689999999999</v>
      </c>
      <c r="DZ103">
        <v>0.85049680000000005</v>
      </c>
      <c r="EA103">
        <v>15.352460000000001</v>
      </c>
      <c r="EB103" s="1">
        <v>9.8868280000000003E-3</v>
      </c>
      <c r="EC103" s="1">
        <v>3.0933229999999998</v>
      </c>
      <c r="ED103">
        <v>0.84355380000000002</v>
      </c>
      <c r="EE103">
        <v>15.38383</v>
      </c>
      <c r="EF103" s="1">
        <v>8.6733699999999997E-3</v>
      </c>
      <c r="EG103" s="1">
        <v>2.7264550000000001</v>
      </c>
      <c r="EH103">
        <v>0.83682480000000004</v>
      </c>
      <c r="EI103">
        <v>15.979100000000001</v>
      </c>
      <c r="EJ103" s="1">
        <v>7.586555E-3</v>
      </c>
      <c r="EK103" s="1">
        <v>2.3954689999999998</v>
      </c>
      <c r="EL103">
        <v>0.83093550000000005</v>
      </c>
      <c r="EM103">
        <v>16.685420000000001</v>
      </c>
      <c r="EN103" s="1">
        <v>6.6244149999999998E-3</v>
      </c>
      <c r="EO103" s="1">
        <v>2.1003579999999999</v>
      </c>
      <c r="EP103">
        <v>0.82602690000000001</v>
      </c>
      <c r="EQ103">
        <v>17.026119999999999</v>
      </c>
      <c r="ER103" s="1">
        <v>5.7841450000000001E-3</v>
      </c>
      <c r="ES103" s="1">
        <v>1.838633</v>
      </c>
      <c r="ET103">
        <v>0.8217409</v>
      </c>
      <c r="EU103">
        <v>17.38081</v>
      </c>
      <c r="EV103" s="1">
        <v>5.050316E-3</v>
      </c>
      <c r="EW103" s="1">
        <v>1.6081939999999999</v>
      </c>
      <c r="EX103">
        <v>0.81777549999999999</v>
      </c>
      <c r="EY103">
        <v>17.38231</v>
      </c>
      <c r="EZ103" s="1">
        <v>4.4074650000000002E-3</v>
      </c>
      <c r="FA103" s="1">
        <v>1.4053659999999999</v>
      </c>
      <c r="FB103">
        <v>0.81432179999999998</v>
      </c>
      <c r="FC103">
        <v>16.67071</v>
      </c>
      <c r="FD103" s="1">
        <v>3.8521050000000002E-3</v>
      </c>
      <c r="FE103" s="1">
        <v>1.2288509999999999</v>
      </c>
      <c r="FF103">
        <v>0.81107490000000004</v>
      </c>
      <c r="FG103">
        <v>16.054490000000001</v>
      </c>
      <c r="FH103" s="1">
        <v>3.365954E-3</v>
      </c>
      <c r="FI103" s="1">
        <v>1.073933</v>
      </c>
      <c r="FJ103">
        <v>0.8077685</v>
      </c>
      <c r="FK103">
        <v>15.99722</v>
      </c>
      <c r="FL103" s="1">
        <v>2.9101940000000001E-3</v>
      </c>
      <c r="FM103" s="1">
        <v>0.92926929999999996</v>
      </c>
      <c r="FN103">
        <v>0.80429269999999997</v>
      </c>
      <c r="FO103">
        <v>16.94509</v>
      </c>
      <c r="FP103" s="1">
        <v>2.4550499999999999E-3</v>
      </c>
      <c r="FQ103" s="1">
        <v>0.78516600000000003</v>
      </c>
      <c r="FR103">
        <v>0.80144230000000005</v>
      </c>
      <c r="FS103">
        <v>18.12745</v>
      </c>
      <c r="FT103" s="1">
        <v>2.0211830000000002E-3</v>
      </c>
      <c r="FU103" s="1">
        <v>0.64687640000000002</v>
      </c>
      <c r="FV103">
        <v>0.79891310000000004</v>
      </c>
      <c r="FW103">
        <v>18.906269999999999</v>
      </c>
      <c r="FX103" s="1">
        <v>1.652642E-3</v>
      </c>
      <c r="FY103" s="1">
        <v>0.52844360000000001</v>
      </c>
      <c r="FZ103">
        <v>0.79660589999999998</v>
      </c>
      <c r="GA103">
        <v>19.231259999999999</v>
      </c>
      <c r="GB103" s="1">
        <v>1.365825E-3</v>
      </c>
      <c r="GC103" s="1">
        <v>0.43588149999999998</v>
      </c>
      <c r="GD103">
        <v>0.79458549999999994</v>
      </c>
      <c r="GE103">
        <v>18.743569999999998</v>
      </c>
      <c r="GF103" s="1">
        <v>1.151457E-3</v>
      </c>
      <c r="GG103" s="1">
        <v>0.36643290000000001</v>
      </c>
      <c r="GH103">
        <v>0.79282870000000005</v>
      </c>
      <c r="GI103">
        <v>17.771260000000002</v>
      </c>
      <c r="GJ103" s="1">
        <v>9.9145710000000009E-4</v>
      </c>
      <c r="GK103" s="1">
        <v>0.31453759999999997</v>
      </c>
      <c r="GL103">
        <v>0.79115250000000004</v>
      </c>
      <c r="GM103">
        <v>17.091909999999999</v>
      </c>
      <c r="GN103" s="1">
        <v>8.6929070000000002E-4</v>
      </c>
      <c r="GO103" s="1">
        <v>0.27493050000000002</v>
      </c>
      <c r="GP103">
        <v>0.79004059999999998</v>
      </c>
      <c r="GQ103">
        <v>16.962710000000001</v>
      </c>
      <c r="GR103" s="1">
        <v>7.6516599999999996E-4</v>
      </c>
      <c r="GS103" s="1">
        <v>0.24138270000000001</v>
      </c>
      <c r="GT103">
        <v>0.78919600000000001</v>
      </c>
      <c r="GU103">
        <v>17.89331</v>
      </c>
      <c r="GV103" s="1">
        <v>6.5485019999999997E-4</v>
      </c>
      <c r="GW103" s="1">
        <v>0.20632320000000001</v>
      </c>
      <c r="GX103">
        <v>0.78853770000000001</v>
      </c>
      <c r="GY103">
        <v>19.055420000000002</v>
      </c>
      <c r="GZ103" s="1">
        <v>5.3077259999999998E-4</v>
      </c>
      <c r="HA103" s="1">
        <v>0.16716980000000001</v>
      </c>
      <c r="HB103">
        <v>0.78796889999999997</v>
      </c>
      <c r="HC103">
        <v>19.85586</v>
      </c>
      <c r="HD103" s="1">
        <v>4.108235E-4</v>
      </c>
      <c r="HE103" s="1">
        <v>0.12920309999999999</v>
      </c>
      <c r="HF103">
        <v>0.78752</v>
      </c>
      <c r="HG103">
        <v>20.110910000000001</v>
      </c>
      <c r="HH103" s="1">
        <v>3.1490940000000002E-4</v>
      </c>
      <c r="HI103" s="1">
        <v>9.8694829999999997E-2</v>
      </c>
      <c r="HJ103">
        <v>0.78714200000000001</v>
      </c>
      <c r="HK103">
        <v>19.519839999999999</v>
      </c>
      <c r="HL103" s="1">
        <v>2.4853789999999999E-4</v>
      </c>
      <c r="HM103" s="1">
        <v>7.7494960000000002E-2</v>
      </c>
      <c r="HN103">
        <v>0.78686999999999996</v>
      </c>
      <c r="HO103">
        <v>18.337769999999999</v>
      </c>
      <c r="HP103" s="1">
        <v>2.059637E-4</v>
      </c>
      <c r="HQ103" s="1">
        <v>6.3871830000000004E-2</v>
      </c>
      <c r="HR103">
        <v>0.78672470000000005</v>
      </c>
      <c r="HS103">
        <v>17.365549999999999</v>
      </c>
      <c r="HT103" s="1">
        <v>1.7887250000000001E-4</v>
      </c>
      <c r="HU103" s="1">
        <v>5.5176919999999997E-2</v>
      </c>
      <c r="HV103">
        <v>0.78660140000000001</v>
      </c>
      <c r="HW103">
        <v>16.968160000000001</v>
      </c>
      <c r="HX103" s="1">
        <v>1.6019560000000001E-4</v>
      </c>
      <c r="HY103" s="1">
        <v>4.9199880000000001E-2</v>
      </c>
      <c r="HZ103">
        <v>0.78659990000000002</v>
      </c>
      <c r="IA103">
        <v>17.523260000000001</v>
      </c>
      <c r="IB103" s="1">
        <v>1.447706E-4</v>
      </c>
      <c r="IC103" s="1">
        <v>4.4318870000000003E-2</v>
      </c>
      <c r="ID103">
        <v>0.78656570000000003</v>
      </c>
      <c r="IE103">
        <v>17.718319999999999</v>
      </c>
      <c r="IF103" s="1">
        <v>1.3009100000000001E-4</v>
      </c>
      <c r="IG103" s="1">
        <v>3.9720079999999998E-2</v>
      </c>
      <c r="IH103">
        <v>0.78662240000000005</v>
      </c>
      <c r="II103">
        <v>18.238309999999998</v>
      </c>
      <c r="IJ103" s="1">
        <v>1.164648E-4</v>
      </c>
      <c r="IK103" s="1">
        <v>3.5463059999999998E-2</v>
      </c>
      <c r="IL103">
        <v>0.78677339999999996</v>
      </c>
      <c r="IM103">
        <v>18.644559999999998</v>
      </c>
      <c r="IN103">
        <v>1.0507249999999999E-4</v>
      </c>
      <c r="IO103" s="1">
        <v>3.188879E-2</v>
      </c>
      <c r="IP103">
        <v>0.78707459999999996</v>
      </c>
      <c r="IQ103">
        <v>18.19997</v>
      </c>
      <c r="IR103">
        <v>9.623225E-5</v>
      </c>
      <c r="IS103" s="1">
        <v>2.9108740000000001E-2</v>
      </c>
      <c r="IT103">
        <v>0.78754460000000004</v>
      </c>
      <c r="IU103">
        <v>17.062429999999999</v>
      </c>
      <c r="IV103">
        <v>8.9467600000000004E-5</v>
      </c>
      <c r="IW103" s="1">
        <v>2.6977649999999999E-2</v>
      </c>
      <c r="IX103">
        <v>0.78816649999999999</v>
      </c>
      <c r="IY103">
        <v>16.019480000000001</v>
      </c>
      <c r="IZ103">
        <v>8.4023570000000004E-5</v>
      </c>
      <c r="JA103" s="1">
        <v>2.526815E-2</v>
      </c>
      <c r="JB103">
        <v>0.78891560000000005</v>
      </c>
      <c r="JC103">
        <v>15.65258</v>
      </c>
      <c r="JD103">
        <v>7.8820510000000003E-5</v>
      </c>
      <c r="JE103" s="1">
        <v>2.3659510000000002E-2</v>
      </c>
      <c r="JF103">
        <v>0.78973439999999995</v>
      </c>
      <c r="JG103">
        <v>16.63843</v>
      </c>
      <c r="JH103">
        <v>7.2322839999999994E-5</v>
      </c>
      <c r="JI103" s="1">
        <v>2.1695280000000001E-2</v>
      </c>
      <c r="JJ103">
        <v>0.79056870000000001</v>
      </c>
      <c r="JK103">
        <v>18.024010000000001</v>
      </c>
      <c r="JL103">
        <v>6.4021030000000005E-5</v>
      </c>
      <c r="JM103">
        <v>1.91985E-2</v>
      </c>
      <c r="JN103">
        <v>0.79138070000000005</v>
      </c>
      <c r="JO103">
        <v>19.055730000000001</v>
      </c>
      <c r="JP103">
        <v>5.5334760000000001E-5</v>
      </c>
      <c r="JQ103">
        <v>1.657517E-2</v>
      </c>
      <c r="JR103">
        <v>0.79202030000000001</v>
      </c>
      <c r="JS103">
        <v>19.650960000000001</v>
      </c>
      <c r="JT103">
        <v>4.8047470000000002E-5</v>
      </c>
      <c r="JU103">
        <v>1.436159E-2</v>
      </c>
      <c r="JV103">
        <v>0.7924852</v>
      </c>
      <c r="JW103">
        <v>19.465309999999999</v>
      </c>
      <c r="JX103">
        <v>4.2808420000000003E-5</v>
      </c>
      <c r="JY103">
        <v>1.2766349999999999E-2</v>
      </c>
      <c r="JZ103">
        <v>0.79267310000000002</v>
      </c>
      <c r="KA103">
        <v>18.69659</v>
      </c>
      <c r="KB103">
        <v>3.926416E-5</v>
      </c>
      <c r="KC103">
        <v>1.1688230000000001E-2</v>
      </c>
      <c r="KD103">
        <v>0.79269840000000003</v>
      </c>
      <c r="KE103">
        <v>18.190740000000002</v>
      </c>
      <c r="KF103">
        <v>3.6893980000000001E-5</v>
      </c>
      <c r="KG103">
        <v>1.0967910000000001E-2</v>
      </c>
      <c r="KH103">
        <v>0.79258890000000004</v>
      </c>
      <c r="KI103">
        <v>18.11928</v>
      </c>
      <c r="KJ103">
        <v>3.5840419999999998E-5</v>
      </c>
      <c r="KK103">
        <v>1.063249E-2</v>
      </c>
      <c r="KL103">
        <v>0.79239040000000005</v>
      </c>
      <c r="KM103">
        <v>18.812899999999999</v>
      </c>
      <c r="KN103">
        <v>3.6974529999999999E-5</v>
      </c>
      <c r="KO103">
        <v>1.0935429999999999E-2</v>
      </c>
      <c r="KP103">
        <v>0.79214390000000001</v>
      </c>
      <c r="KQ103">
        <v>19.570499999999999</v>
      </c>
      <c r="KR103">
        <v>4.033753E-5</v>
      </c>
      <c r="KS103">
        <v>1.1910789999999999E-2</v>
      </c>
      <c r="KT103">
        <v>0.79189710000000002</v>
      </c>
      <c r="KU103">
        <v>19.83953</v>
      </c>
      <c r="KV103">
        <v>4.4316300000000001E-5</v>
      </c>
      <c r="KW103">
        <v>1.309833E-2</v>
      </c>
      <c r="KX103">
        <v>0.79167750000000003</v>
      </c>
      <c r="KY103">
        <v>19.62576</v>
      </c>
      <c r="KZ103">
        <v>4.7204750000000002E-5</v>
      </c>
      <c r="LA103">
        <v>1.39805E-2</v>
      </c>
      <c r="LB103">
        <v>0.79150010000000004</v>
      </c>
      <c r="LC103">
        <v>18.988350000000001</v>
      </c>
      <c r="LD103">
        <v>4.8401189999999999E-5</v>
      </c>
      <c r="LE103">
        <v>1.436321E-2</v>
      </c>
      <c r="LF103">
        <v>0.79134709999999997</v>
      </c>
      <c r="LG103">
        <v>17.964379999999998</v>
      </c>
      <c r="LH103">
        <v>4.8205170000000002E-5</v>
      </c>
      <c r="LI103">
        <v>1.4326469999999999E-2</v>
      </c>
      <c r="LJ103">
        <v>0.79127270000000005</v>
      </c>
      <c r="LK103">
        <v>16.957170000000001</v>
      </c>
      <c r="LL103">
        <v>4.7124659999999997E-5</v>
      </c>
      <c r="LM103">
        <v>1.402076E-2</v>
      </c>
      <c r="LN103">
        <v>0.79122899999999996</v>
      </c>
      <c r="LO103">
        <v>16.360980000000001</v>
      </c>
      <c r="LP103">
        <v>4.547605E-5</v>
      </c>
      <c r="LQ103">
        <v>1.3542129999999999E-2</v>
      </c>
      <c r="LR103">
        <v>0.79121260000000004</v>
      </c>
      <c r="LS103">
        <v>16.89507</v>
      </c>
      <c r="LT103">
        <v>4.3323379999999998E-5</v>
      </c>
      <c r="LU103">
        <v>1.2913829999999999E-2</v>
      </c>
      <c r="LV103">
        <v>0.79122049999999999</v>
      </c>
      <c r="LW103">
        <v>17.964770000000001</v>
      </c>
      <c r="LX103">
        <v>4.0772590000000003E-5</v>
      </c>
      <c r="LY103">
        <v>1.2164680000000001E-2</v>
      </c>
      <c r="LZ103">
        <v>0.79119689999999998</v>
      </c>
      <c r="MA103">
        <v>18.980029999999999</v>
      </c>
      <c r="MB103">
        <v>3.8171830000000001E-5</v>
      </c>
      <c r="MC103">
        <v>1.1393790000000001E-2</v>
      </c>
      <c r="MD103">
        <v>0.79112530000000003</v>
      </c>
      <c r="ME103">
        <v>19.584820000000001</v>
      </c>
      <c r="MF103">
        <v>3.5846129999999998E-5</v>
      </c>
      <c r="MG103">
        <v>1.070108E-2</v>
      </c>
      <c r="MH103">
        <v>0.79103489999999999</v>
      </c>
      <c r="MI103">
        <v>19.48556</v>
      </c>
      <c r="MJ103">
        <v>3.3896010000000003E-5</v>
      </c>
      <c r="MK103">
        <v>1.011927E-2</v>
      </c>
      <c r="ML103">
        <v>0.79088020000000003</v>
      </c>
      <c r="MM103">
        <v>18.668430000000001</v>
      </c>
      <c r="MN103">
        <v>3.2266340000000003E-5</v>
      </c>
      <c r="MO103">
        <v>9.6339440000000002E-3</v>
      </c>
      <c r="MP103">
        <v>0.79068570000000005</v>
      </c>
      <c r="MQ103">
        <v>18.115400000000001</v>
      </c>
      <c r="MR103">
        <v>3.087532E-5</v>
      </c>
      <c r="MS103">
        <v>9.2199710000000004E-3</v>
      </c>
      <c r="MT103">
        <v>0.79044029999999998</v>
      </c>
      <c r="MU103">
        <v>18.15569</v>
      </c>
      <c r="MV103">
        <v>2.9727629999999998E-5</v>
      </c>
      <c r="MW103">
        <v>8.8765700000000003E-3</v>
      </c>
      <c r="MX103">
        <v>0.79015979999999997</v>
      </c>
      <c r="MY103">
        <v>18.866440000000001</v>
      </c>
      <c r="MZ103">
        <v>2.891098E-5</v>
      </c>
      <c r="NA103">
        <v>8.6310139999999994E-3</v>
      </c>
      <c r="NB103">
        <v>0.78987779999999996</v>
      </c>
      <c r="NC103">
        <v>19.90795</v>
      </c>
      <c r="ND103">
        <v>2.8423850000000001E-5</v>
      </c>
      <c r="NE103">
        <v>8.4841440000000008E-3</v>
      </c>
      <c r="NF103">
        <v>0.78987779999999996</v>
      </c>
      <c r="NG103">
        <v>19.90795</v>
      </c>
      <c r="NH103">
        <v>2.8423850000000001E-5</v>
      </c>
      <c r="NI103">
        <v>8.4841440000000008E-3</v>
      </c>
      <c r="NJ103">
        <v>0.78987779999999996</v>
      </c>
      <c r="NK103">
        <v>19.90795</v>
      </c>
      <c r="NL103">
        <v>2.8423850000000001E-5</v>
      </c>
      <c r="NM103">
        <v>8.4841440000000008E-3</v>
      </c>
      <c r="NN103">
        <v>0.78987779999999996</v>
      </c>
      <c r="NO103">
        <v>19.90795</v>
      </c>
      <c r="NP103">
        <v>2.8423850000000001E-5</v>
      </c>
      <c r="NQ103">
        <v>8.4841440000000008E-3</v>
      </c>
      <c r="NR103">
        <v>0.78987779999999996</v>
      </c>
      <c r="NS103">
        <v>19.90795</v>
      </c>
      <c r="NT103">
        <v>2.8423850000000001E-5</v>
      </c>
      <c r="NU103">
        <v>8.4841440000000008E-3</v>
      </c>
      <c r="NV103">
        <v>0.78987779999999996</v>
      </c>
      <c r="NW103">
        <v>19.90795</v>
      </c>
      <c r="NX103">
        <v>2.8423850000000001E-5</v>
      </c>
      <c r="NY103">
        <v>8.4841440000000008E-3</v>
      </c>
      <c r="NZ103">
        <v>0.78987779999999996</v>
      </c>
      <c r="OA103">
        <v>19.90795</v>
      </c>
      <c r="OB103">
        <v>2.8423850000000001E-5</v>
      </c>
      <c r="OC103">
        <v>8.4841440000000008E-3</v>
      </c>
      <c r="OD103">
        <v>0.78987779999999996</v>
      </c>
      <c r="OE103">
        <v>19.90795</v>
      </c>
      <c r="OF103">
        <v>2.8423850000000001E-5</v>
      </c>
      <c r="OG103">
        <v>8.4841440000000008E-3</v>
      </c>
      <c r="OH103">
        <v>0.78987779999999996</v>
      </c>
      <c r="OI103">
        <v>19.90795</v>
      </c>
      <c r="OJ103">
        <v>2.8423850000000001E-5</v>
      </c>
      <c r="OK103">
        <v>8.4841440000000008E-3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0.94394650000000002</v>
      </c>
      <c r="G104">
        <v>16.17435</v>
      </c>
      <c r="H104">
        <v>0</v>
      </c>
      <c r="I104">
        <v>0</v>
      </c>
      <c r="J104">
        <v>0.94353659999999995</v>
      </c>
      <c r="K104">
        <v>16.922260000000001</v>
      </c>
      <c r="L104" s="1">
        <v>6.6413760000000003E-31</v>
      </c>
      <c r="M104" s="1">
        <v>1.9775749999999999E-28</v>
      </c>
      <c r="N104">
        <v>0.94315280000000001</v>
      </c>
      <c r="O104">
        <v>17.440290000000001</v>
      </c>
      <c r="P104" s="1">
        <v>6.3337059999999998E-18</v>
      </c>
      <c r="Q104" s="1">
        <v>1.880886E-15</v>
      </c>
      <c r="R104">
        <v>0.94272840000000002</v>
      </c>
      <c r="S104">
        <v>17.66516</v>
      </c>
      <c r="T104" s="1">
        <v>3.6225609999999998E-6</v>
      </c>
      <c r="U104" s="1">
        <v>6.7850199999999999E-4</v>
      </c>
      <c r="V104">
        <v>0.94229629999999998</v>
      </c>
      <c r="W104">
        <v>18.014690000000002</v>
      </c>
      <c r="X104" s="1">
        <v>0.3015988</v>
      </c>
      <c r="Y104">
        <v>69.674170000000004</v>
      </c>
      <c r="Z104">
        <v>0.94187639999999995</v>
      </c>
      <c r="AA104">
        <v>17.968219999999999</v>
      </c>
      <c r="AB104">
        <v>22.302949999999999</v>
      </c>
      <c r="AC104">
        <v>5826.5590000000002</v>
      </c>
      <c r="AD104">
        <v>0.94145389999999995</v>
      </c>
      <c r="AE104">
        <v>17.555440000000001</v>
      </c>
      <c r="AF104">
        <v>113.3318</v>
      </c>
      <c r="AG104">
        <v>32275.119999999999</v>
      </c>
      <c r="AH104">
        <v>0.94100130000000004</v>
      </c>
      <c r="AI104">
        <v>17.43318</v>
      </c>
      <c r="AJ104">
        <v>113.2998</v>
      </c>
      <c r="AK104">
        <v>34422.730000000003</v>
      </c>
      <c r="AL104">
        <v>0.94051370000000001</v>
      </c>
      <c r="AM104">
        <v>17.688960000000002</v>
      </c>
      <c r="AN104">
        <v>39.01426</v>
      </c>
      <c r="AO104">
        <v>12436.56</v>
      </c>
      <c r="AP104">
        <v>0.94003340000000002</v>
      </c>
      <c r="AQ104">
        <v>18.420539999999999</v>
      </c>
      <c r="AR104">
        <v>6.6936239999999998</v>
      </c>
      <c r="AS104">
        <v>2205.6010000000001</v>
      </c>
      <c r="AT104">
        <v>0.93944930000000004</v>
      </c>
      <c r="AU104">
        <v>18.901520000000001</v>
      </c>
      <c r="AV104">
        <v>0.79225939999999995</v>
      </c>
      <c r="AW104">
        <v>264.2792</v>
      </c>
      <c r="AX104">
        <v>0.93863799999999997</v>
      </c>
      <c r="AY104">
        <v>18.851459999999999</v>
      </c>
      <c r="AZ104">
        <v>0.12709509999999999</v>
      </c>
      <c r="BA104">
        <v>40.48357</v>
      </c>
      <c r="BB104">
        <v>0.9373262</v>
      </c>
      <c r="BC104">
        <v>18.731780000000001</v>
      </c>
      <c r="BD104">
        <v>6.4383629999999997E-2</v>
      </c>
      <c r="BE104">
        <v>19.389430000000001</v>
      </c>
      <c r="BF104">
        <v>0.9353091</v>
      </c>
      <c r="BG104">
        <v>18.217459999999999</v>
      </c>
      <c r="BH104" s="1">
        <v>5.4177969999999999E-2</v>
      </c>
      <c r="BI104">
        <v>16.180859999999999</v>
      </c>
      <c r="BJ104">
        <v>0.93220919999999996</v>
      </c>
      <c r="BK104">
        <v>17.607579999999999</v>
      </c>
      <c r="BL104" s="1">
        <v>4.9661740000000003E-2</v>
      </c>
      <c r="BM104">
        <v>14.824020000000001</v>
      </c>
      <c r="BN104">
        <v>0.92874480000000004</v>
      </c>
      <c r="BO104">
        <v>17.437819999999999</v>
      </c>
      <c r="BP104" s="1">
        <v>4.9527349999999998E-2</v>
      </c>
      <c r="BQ104">
        <v>14.767480000000001</v>
      </c>
      <c r="BR104">
        <v>0.92537610000000003</v>
      </c>
      <c r="BS104">
        <v>17.603380000000001</v>
      </c>
      <c r="BT104" s="1">
        <v>5.1588750000000003E-2</v>
      </c>
      <c r="BU104" s="1">
        <v>15.428900000000001</v>
      </c>
      <c r="BV104">
        <v>0.92175119999999999</v>
      </c>
      <c r="BW104">
        <v>17.863250000000001</v>
      </c>
      <c r="BX104" s="1">
        <v>5.1707690000000001E-2</v>
      </c>
      <c r="BY104" s="1">
        <v>15.56241</v>
      </c>
      <c r="BZ104">
        <v>0.91801149999999998</v>
      </c>
      <c r="CA104">
        <v>18.233139999999999</v>
      </c>
      <c r="CB104" s="1">
        <v>4.9047279999999999E-2</v>
      </c>
      <c r="CC104" s="1">
        <v>14.85181</v>
      </c>
      <c r="CD104">
        <v>0.91408319999999998</v>
      </c>
      <c r="CE104">
        <v>18.18675</v>
      </c>
      <c r="CF104" s="1">
        <v>4.4763379999999998E-2</v>
      </c>
      <c r="CG104" s="1">
        <v>13.628030000000001</v>
      </c>
      <c r="CH104">
        <v>0.91006109999999996</v>
      </c>
      <c r="CI104">
        <v>17.770520000000001</v>
      </c>
      <c r="CJ104" s="1">
        <v>3.9996610000000002E-2</v>
      </c>
      <c r="CK104" s="1">
        <v>12.23446</v>
      </c>
      <c r="CL104">
        <v>0.90589359999999997</v>
      </c>
      <c r="CM104">
        <v>17.081710000000001</v>
      </c>
      <c r="CN104" s="1">
        <v>3.5489760000000002E-2</v>
      </c>
      <c r="CO104" s="1">
        <v>10.90189</v>
      </c>
      <c r="CP104">
        <v>0.90170910000000004</v>
      </c>
      <c r="CQ104">
        <v>16.473690000000001</v>
      </c>
      <c r="CR104" s="1">
        <v>3.1407320000000002E-2</v>
      </c>
      <c r="CS104" s="1">
        <v>9.6882680000000008</v>
      </c>
      <c r="CT104">
        <v>0.89732509999999999</v>
      </c>
      <c r="CU104">
        <v>16.189080000000001</v>
      </c>
      <c r="CV104" s="1">
        <v>2.773248E-2</v>
      </c>
      <c r="CW104" s="1">
        <v>8.5911860000000004</v>
      </c>
      <c r="CX104">
        <v>0.89312009999999997</v>
      </c>
      <c r="CY104">
        <v>15.95833</v>
      </c>
      <c r="CZ104" s="1">
        <v>2.4425970000000002E-2</v>
      </c>
      <c r="DA104" s="1">
        <v>7.5946790000000002</v>
      </c>
      <c r="DB104">
        <v>0.88883250000000003</v>
      </c>
      <c r="DC104">
        <v>15.97946</v>
      </c>
      <c r="DD104" s="1">
        <v>2.1526440000000001E-2</v>
      </c>
      <c r="DE104" s="1">
        <v>6.7156840000000004</v>
      </c>
      <c r="DF104">
        <v>0.88489269999999998</v>
      </c>
      <c r="DG104">
        <v>16.388349999999999</v>
      </c>
      <c r="DH104" s="1">
        <v>1.896509E-2</v>
      </c>
      <c r="DI104" s="1">
        <v>5.9340120000000001</v>
      </c>
      <c r="DJ104">
        <v>0.88083699999999998</v>
      </c>
      <c r="DK104">
        <v>16.693850000000001</v>
      </c>
      <c r="DL104" s="1">
        <v>1.669112E-2</v>
      </c>
      <c r="DM104" s="1">
        <v>5.2381279999999997</v>
      </c>
      <c r="DN104">
        <v>0.87678120000000004</v>
      </c>
      <c r="DO104">
        <v>16.766249999999999</v>
      </c>
      <c r="DP104" s="1">
        <v>1.466684E-2</v>
      </c>
      <c r="DQ104" s="1">
        <v>4.6161799999999999</v>
      </c>
      <c r="DR104">
        <v>0.87243459999999995</v>
      </c>
      <c r="DS104">
        <v>16.258379999999999</v>
      </c>
      <c r="DT104" s="1">
        <v>1.288215E-2</v>
      </c>
      <c r="DU104" s="1">
        <v>4.0662700000000003</v>
      </c>
      <c r="DV104">
        <v>0.86812069999999997</v>
      </c>
      <c r="DW104">
        <v>15.598750000000001</v>
      </c>
      <c r="DX104" s="1">
        <v>1.1348189999999999E-2</v>
      </c>
      <c r="DY104" s="1">
        <v>3.5918420000000002</v>
      </c>
      <c r="DZ104">
        <v>0.86381419999999998</v>
      </c>
      <c r="EA104">
        <v>15.339969999999999</v>
      </c>
      <c r="EB104" s="1">
        <v>1.000359E-2</v>
      </c>
      <c r="EC104" s="1">
        <v>3.1752980000000002</v>
      </c>
      <c r="ED104">
        <v>0.85906139999999998</v>
      </c>
      <c r="EE104">
        <v>15.368040000000001</v>
      </c>
      <c r="EF104" s="1">
        <v>8.7800589999999998E-3</v>
      </c>
      <c r="EG104" s="1">
        <v>2.7967810000000002</v>
      </c>
      <c r="EH104">
        <v>0.85441860000000003</v>
      </c>
      <c r="EI104">
        <v>15.97587</v>
      </c>
      <c r="EJ104" s="1">
        <v>7.682436E-3</v>
      </c>
      <c r="EK104" s="1">
        <v>2.4558309999999999</v>
      </c>
      <c r="EL104">
        <v>0.84944520000000001</v>
      </c>
      <c r="EM104">
        <v>16.682970000000001</v>
      </c>
      <c r="EN104" s="1">
        <v>6.7097980000000003E-3</v>
      </c>
      <c r="EO104" s="1">
        <v>2.153905</v>
      </c>
      <c r="EP104">
        <v>0.84604900000000005</v>
      </c>
      <c r="EQ104">
        <v>17.06157</v>
      </c>
      <c r="ER104" s="1">
        <v>5.8596469999999999E-3</v>
      </c>
      <c r="ES104" s="1">
        <v>1.8849089999999999</v>
      </c>
      <c r="ET104">
        <v>0.84335000000000004</v>
      </c>
      <c r="EU104">
        <v>17.419540000000001</v>
      </c>
      <c r="EV104" s="1">
        <v>5.11686E-3</v>
      </c>
      <c r="EW104" s="1">
        <v>1.6479630000000001</v>
      </c>
      <c r="EX104">
        <v>0.84103689999999998</v>
      </c>
      <c r="EY104">
        <v>17.41797</v>
      </c>
      <c r="EZ104" s="1">
        <v>4.4658880000000003E-3</v>
      </c>
      <c r="FA104" s="1">
        <v>1.4393009999999999</v>
      </c>
      <c r="FB104">
        <v>0.83948420000000001</v>
      </c>
      <c r="FC104">
        <v>16.718800000000002</v>
      </c>
      <c r="FD104" s="1">
        <v>3.9029210000000002E-3</v>
      </c>
      <c r="FE104" s="1">
        <v>1.2572099999999999</v>
      </c>
      <c r="FF104">
        <v>0.83826179999999995</v>
      </c>
      <c r="FG104">
        <v>16.06399</v>
      </c>
      <c r="FH104" s="1">
        <v>3.411468E-3</v>
      </c>
      <c r="FI104" s="1">
        <v>1.097837</v>
      </c>
      <c r="FJ104">
        <v>0.83701499999999995</v>
      </c>
      <c r="FK104">
        <v>15.975580000000001</v>
      </c>
      <c r="FL104" s="1">
        <v>2.9544810000000001E-3</v>
      </c>
      <c r="FM104" s="1">
        <v>0.95044479999999998</v>
      </c>
      <c r="FN104">
        <v>0.83564959999999999</v>
      </c>
      <c r="FO104">
        <v>16.9255</v>
      </c>
      <c r="FP104" s="1">
        <v>2.4993070000000001E-3</v>
      </c>
      <c r="FQ104" s="1">
        <v>0.8047261</v>
      </c>
      <c r="FR104">
        <v>0.8344376</v>
      </c>
      <c r="FS104">
        <v>18.131740000000001</v>
      </c>
      <c r="FT104" s="1">
        <v>2.061734E-3</v>
      </c>
      <c r="FU104" s="1">
        <v>0.66456409999999999</v>
      </c>
      <c r="FV104">
        <v>0.8336306</v>
      </c>
      <c r="FW104">
        <v>18.974799999999998</v>
      </c>
      <c r="FX104" s="1">
        <v>1.6857129999999999E-3</v>
      </c>
      <c r="FY104" s="1">
        <v>0.54286559999999995</v>
      </c>
      <c r="FZ104">
        <v>0.8332022</v>
      </c>
      <c r="GA104">
        <v>19.31711</v>
      </c>
      <c r="GB104" s="1">
        <v>1.391069E-3</v>
      </c>
      <c r="GC104" s="1">
        <v>0.44692140000000002</v>
      </c>
      <c r="GD104">
        <v>0.83300160000000001</v>
      </c>
      <c r="GE104">
        <v>18.81786</v>
      </c>
      <c r="GF104" s="1">
        <v>1.1703239999999999E-3</v>
      </c>
      <c r="GG104" s="1">
        <v>0.37471280000000001</v>
      </c>
      <c r="GH104">
        <v>0.83325559999999999</v>
      </c>
      <c r="GI104">
        <v>17.830839999999998</v>
      </c>
      <c r="GJ104" s="1">
        <v>1.005571E-3</v>
      </c>
      <c r="GK104" s="1">
        <v>0.3206965</v>
      </c>
      <c r="GL104">
        <v>0.83391479999999996</v>
      </c>
      <c r="GM104">
        <v>17.104970000000002</v>
      </c>
      <c r="GN104" s="1">
        <v>8.8041490000000003E-4</v>
      </c>
      <c r="GO104" s="1">
        <v>0.27957320000000002</v>
      </c>
      <c r="GP104">
        <v>0.83482029999999996</v>
      </c>
      <c r="GQ104">
        <v>16.957740000000001</v>
      </c>
      <c r="GR104" s="1">
        <v>7.7551989999999999E-4</v>
      </c>
      <c r="GS104" s="1">
        <v>0.24537139999999999</v>
      </c>
      <c r="GT104">
        <v>0.83561989999999997</v>
      </c>
      <c r="GU104">
        <v>17.8933</v>
      </c>
      <c r="GV104" s="1">
        <v>6.6649839999999999E-4</v>
      </c>
      <c r="GW104" s="1">
        <v>0.21051339999999999</v>
      </c>
      <c r="GX104">
        <v>0.83623320000000001</v>
      </c>
      <c r="GY104">
        <v>19.07676</v>
      </c>
      <c r="GZ104" s="1">
        <v>5.4327170000000003E-4</v>
      </c>
      <c r="HA104" s="1">
        <v>0.17153959999999999</v>
      </c>
      <c r="HB104">
        <v>0.83668659999999995</v>
      </c>
      <c r="HC104">
        <v>19.929379999999998</v>
      </c>
      <c r="HD104" s="1">
        <v>4.2194090000000002E-4</v>
      </c>
      <c r="HE104" s="1">
        <v>0.13305620000000001</v>
      </c>
      <c r="HF104">
        <v>0.83702019999999999</v>
      </c>
      <c r="HG104">
        <v>20.20327</v>
      </c>
      <c r="HH104" s="1">
        <v>3.2319709999999998E-4</v>
      </c>
      <c r="HI104" s="1">
        <v>0.101546</v>
      </c>
      <c r="HJ104">
        <v>0.83728279999999999</v>
      </c>
      <c r="HK104">
        <v>19.605409999999999</v>
      </c>
      <c r="HL104" s="1">
        <v>2.5403989999999999E-4</v>
      </c>
      <c r="HM104" s="1">
        <v>7.9356889999999999E-2</v>
      </c>
      <c r="HN104">
        <v>0.83744819999999998</v>
      </c>
      <c r="HO104">
        <v>18.417210000000001</v>
      </c>
      <c r="HP104" s="1">
        <v>2.0945600000000001E-4</v>
      </c>
      <c r="HQ104" s="1">
        <v>6.5016779999999996E-2</v>
      </c>
      <c r="HR104">
        <v>0.83766339999999995</v>
      </c>
      <c r="HS104">
        <v>17.406169999999999</v>
      </c>
      <c r="HT104" s="1">
        <v>1.811533E-4</v>
      </c>
      <c r="HU104" s="1">
        <v>5.5889179999999997E-2</v>
      </c>
      <c r="HV104">
        <v>0.83782570000000001</v>
      </c>
      <c r="HW104">
        <v>16.982869999999998</v>
      </c>
      <c r="HX104" s="1">
        <v>1.6187919999999999E-4</v>
      </c>
      <c r="HY104" s="1">
        <v>4.9695690000000001E-2</v>
      </c>
      <c r="HZ104">
        <v>0.83796479999999995</v>
      </c>
      <c r="IA104">
        <v>17.532550000000001</v>
      </c>
      <c r="IB104" s="1">
        <v>1.4627760000000001E-4</v>
      </c>
      <c r="IC104" s="1">
        <v>4.4750999999999999E-2</v>
      </c>
      <c r="ID104">
        <v>0.83807399999999999</v>
      </c>
      <c r="IE104">
        <v>17.735749999999999</v>
      </c>
      <c r="IF104" s="1">
        <v>1.315357E-4</v>
      </c>
      <c r="IG104" s="1">
        <v>4.0135410000000003E-2</v>
      </c>
      <c r="IH104">
        <v>0.83818729999999997</v>
      </c>
      <c r="II104">
        <v>18.295580000000001</v>
      </c>
      <c r="IJ104" s="1">
        <v>1.177517E-4</v>
      </c>
      <c r="IK104" s="1">
        <v>3.5833299999999998E-2</v>
      </c>
      <c r="IL104">
        <v>0.83837819999999996</v>
      </c>
      <c r="IM104">
        <v>18.69361</v>
      </c>
      <c r="IN104">
        <v>1.061087E-4</v>
      </c>
      <c r="IO104" s="1">
        <v>3.2181090000000002E-2</v>
      </c>
      <c r="IP104">
        <v>0.83858790000000005</v>
      </c>
      <c r="IQ104">
        <v>18.28857</v>
      </c>
      <c r="IR104">
        <v>9.7026180000000001E-5</v>
      </c>
      <c r="IS104" s="1">
        <v>2.932367E-2</v>
      </c>
      <c r="IT104">
        <v>0.83895399999999998</v>
      </c>
      <c r="IU104">
        <v>17.161169999999998</v>
      </c>
      <c r="IV104">
        <v>9.0085030000000004E-5</v>
      </c>
      <c r="IW104" s="1">
        <v>2.7136690000000002E-2</v>
      </c>
      <c r="IX104">
        <v>0.83932439999999997</v>
      </c>
      <c r="IY104">
        <v>16.080110000000001</v>
      </c>
      <c r="IZ104">
        <v>8.454213E-5</v>
      </c>
      <c r="JA104" s="1">
        <v>2.5397969999999999E-2</v>
      </c>
      <c r="JB104">
        <v>0.83968529999999997</v>
      </c>
      <c r="JC104">
        <v>15.681839999999999</v>
      </c>
      <c r="JD104">
        <v>7.9370750000000006E-5</v>
      </c>
      <c r="JE104" s="1">
        <v>2.3803390000000001E-2</v>
      </c>
      <c r="JF104">
        <v>0.84006499999999995</v>
      </c>
      <c r="JG104">
        <v>16.652819999999998</v>
      </c>
      <c r="JH104">
        <v>7.3046829999999995E-5</v>
      </c>
      <c r="JI104" s="1">
        <v>2.19028E-2</v>
      </c>
      <c r="JJ104">
        <v>0.84040300000000001</v>
      </c>
      <c r="JK104">
        <v>18.057549999999999</v>
      </c>
      <c r="JL104">
        <v>6.4885030000000002E-5</v>
      </c>
      <c r="JM104">
        <v>1.9462699999999999E-2</v>
      </c>
      <c r="JN104">
        <v>0.84066750000000001</v>
      </c>
      <c r="JO104">
        <v>19.1386</v>
      </c>
      <c r="JP104">
        <v>5.6153770000000002E-5</v>
      </c>
      <c r="JQ104">
        <v>1.6835220000000001E-2</v>
      </c>
      <c r="JR104">
        <v>0.84077970000000002</v>
      </c>
      <c r="JS104">
        <v>19.739719999999998</v>
      </c>
      <c r="JT104">
        <v>4.8681180000000003E-5</v>
      </c>
      <c r="JU104">
        <v>1.456735E-2</v>
      </c>
      <c r="JV104">
        <v>0.84067760000000002</v>
      </c>
      <c r="JW104">
        <v>19.535869999999999</v>
      </c>
      <c r="JX104">
        <v>4.3245209999999998E-5</v>
      </c>
      <c r="JY104">
        <v>1.2910019999999999E-2</v>
      </c>
      <c r="JZ104">
        <v>0.84050979999999997</v>
      </c>
      <c r="KA104">
        <v>18.748650000000001</v>
      </c>
      <c r="KB104">
        <v>3.9558560000000002E-5</v>
      </c>
      <c r="KC104">
        <v>1.1786029999999999E-2</v>
      </c>
      <c r="KD104">
        <v>0.84022229999999998</v>
      </c>
      <c r="KE104">
        <v>18.199179999999998</v>
      </c>
      <c r="KF104">
        <v>3.7082580000000002E-5</v>
      </c>
      <c r="KG104">
        <v>1.103194E-2</v>
      </c>
      <c r="KH104">
        <v>0.83993430000000002</v>
      </c>
      <c r="KI104">
        <v>18.105399999999999</v>
      </c>
      <c r="KJ104">
        <v>3.5874529999999999E-5</v>
      </c>
      <c r="KK104">
        <v>1.064649E-2</v>
      </c>
      <c r="KL104">
        <v>0.83965579999999995</v>
      </c>
      <c r="KM104">
        <v>18.809899999999999</v>
      </c>
      <c r="KN104">
        <v>3.6764019999999997E-5</v>
      </c>
      <c r="KO104">
        <v>1.087107E-2</v>
      </c>
      <c r="KP104">
        <v>0.83945899999999996</v>
      </c>
      <c r="KQ104">
        <v>19.57432</v>
      </c>
      <c r="KR104">
        <v>3.9954119999999999E-5</v>
      </c>
      <c r="KS104">
        <v>1.178617E-2</v>
      </c>
      <c r="KT104">
        <v>0.83929129999999996</v>
      </c>
      <c r="KU104">
        <v>19.897939999999998</v>
      </c>
      <c r="KV104">
        <v>4.3951020000000001E-5</v>
      </c>
      <c r="KW104">
        <v>1.297567E-2</v>
      </c>
      <c r="KX104">
        <v>0.83914920000000004</v>
      </c>
      <c r="KY104">
        <v>19.689900000000002</v>
      </c>
      <c r="KZ104">
        <v>4.6987460000000001E-5</v>
      </c>
      <c r="LA104">
        <v>1.3904740000000001E-2</v>
      </c>
      <c r="LB104">
        <v>0.83913530000000003</v>
      </c>
      <c r="LC104">
        <v>19.076239999999999</v>
      </c>
      <c r="LD104">
        <v>4.8345730000000002E-5</v>
      </c>
      <c r="LE104">
        <v>1.4340540000000001E-2</v>
      </c>
      <c r="LF104">
        <v>0.83911789999999997</v>
      </c>
      <c r="LG104">
        <v>18.05688</v>
      </c>
      <c r="LH104">
        <v>4.8264009999999998E-5</v>
      </c>
      <c r="LI104">
        <v>1.434206E-2</v>
      </c>
      <c r="LJ104">
        <v>0.83912609999999999</v>
      </c>
      <c r="LK104">
        <v>17.036629999999999</v>
      </c>
      <c r="LL104">
        <v>4.7253319999999998E-5</v>
      </c>
      <c r="LM104">
        <v>1.405966E-2</v>
      </c>
      <c r="LN104">
        <v>0.83919690000000002</v>
      </c>
      <c r="LO104">
        <v>16.424520000000001</v>
      </c>
      <c r="LP104">
        <v>4.5655070000000001E-5</v>
      </c>
      <c r="LQ104">
        <v>1.359746E-2</v>
      </c>
      <c r="LR104">
        <v>0.83924480000000001</v>
      </c>
      <c r="LS104">
        <v>16.934529999999999</v>
      </c>
      <c r="LT104">
        <v>4.3550180000000001E-5</v>
      </c>
      <c r="LU104">
        <v>1.2984890000000001E-2</v>
      </c>
      <c r="LV104">
        <v>0.83927370000000001</v>
      </c>
      <c r="LW104">
        <v>18.005759999999999</v>
      </c>
      <c r="LX104">
        <v>4.1027230000000001E-5</v>
      </c>
      <c r="LY104">
        <v>1.2245799999999999E-2</v>
      </c>
      <c r="LZ104">
        <v>0.8392965</v>
      </c>
      <c r="MA104">
        <v>19.057369999999999</v>
      </c>
      <c r="MB104">
        <v>3.841611E-5</v>
      </c>
      <c r="MC104">
        <v>1.147228E-2</v>
      </c>
      <c r="MD104">
        <v>0.83927379999999996</v>
      </c>
      <c r="ME104">
        <v>19.678999999999998</v>
      </c>
      <c r="MF104">
        <v>3.6056080000000001E-5</v>
      </c>
      <c r="MG104">
        <v>1.0768460000000001E-2</v>
      </c>
      <c r="MH104">
        <v>0.83922200000000002</v>
      </c>
      <c r="MI104">
        <v>19.571729999999999</v>
      </c>
      <c r="MJ104">
        <v>3.407042E-5</v>
      </c>
      <c r="MK104">
        <v>1.0174539999999999E-2</v>
      </c>
      <c r="ML104">
        <v>0.8391227</v>
      </c>
      <c r="MM104">
        <v>18.731400000000001</v>
      </c>
      <c r="MN104">
        <v>3.2413409999999998E-5</v>
      </c>
      <c r="MO104">
        <v>9.6799699999999995E-3</v>
      </c>
      <c r="MP104">
        <v>0.83904440000000002</v>
      </c>
      <c r="MQ104">
        <v>18.127279999999999</v>
      </c>
      <c r="MR104">
        <v>3.1001080000000002E-5</v>
      </c>
      <c r="MS104">
        <v>9.258591E-3</v>
      </c>
      <c r="MT104">
        <v>0.83892770000000005</v>
      </c>
      <c r="MU104">
        <v>18.12876</v>
      </c>
      <c r="MV104">
        <v>2.9827010000000002E-5</v>
      </c>
      <c r="MW104">
        <v>8.9061829999999998E-3</v>
      </c>
      <c r="MX104">
        <v>0.83877919999999995</v>
      </c>
      <c r="MY104">
        <v>18.84911</v>
      </c>
      <c r="MZ104">
        <v>2.89753E-5</v>
      </c>
      <c r="NA104">
        <v>8.6484500000000002E-3</v>
      </c>
      <c r="NB104">
        <v>0.83867449999999999</v>
      </c>
      <c r="NC104">
        <v>19.913060000000002</v>
      </c>
      <c r="ND104">
        <v>2.846172E-5</v>
      </c>
      <c r="NE104">
        <v>8.4917859999999994E-3</v>
      </c>
      <c r="NF104">
        <v>0.83867449999999999</v>
      </c>
      <c r="NG104">
        <v>19.913060000000002</v>
      </c>
      <c r="NH104">
        <v>2.846172E-5</v>
      </c>
      <c r="NI104">
        <v>8.4917859999999994E-3</v>
      </c>
      <c r="NJ104">
        <v>0.83867449999999999</v>
      </c>
      <c r="NK104">
        <v>19.913060000000002</v>
      </c>
      <c r="NL104">
        <v>2.846172E-5</v>
      </c>
      <c r="NM104">
        <v>8.4917859999999994E-3</v>
      </c>
      <c r="NN104">
        <v>0.83867449999999999</v>
      </c>
      <c r="NO104">
        <v>19.913060000000002</v>
      </c>
      <c r="NP104">
        <v>2.846172E-5</v>
      </c>
      <c r="NQ104">
        <v>8.4917859999999994E-3</v>
      </c>
      <c r="NR104">
        <v>0.83867449999999999</v>
      </c>
      <c r="NS104">
        <v>19.913060000000002</v>
      </c>
      <c r="NT104">
        <v>2.846172E-5</v>
      </c>
      <c r="NU104">
        <v>8.4917859999999994E-3</v>
      </c>
      <c r="NV104">
        <v>0.83867449999999999</v>
      </c>
      <c r="NW104">
        <v>19.913060000000002</v>
      </c>
      <c r="NX104">
        <v>2.846172E-5</v>
      </c>
      <c r="NY104">
        <v>8.4917859999999994E-3</v>
      </c>
      <c r="NZ104">
        <v>0.83867449999999999</v>
      </c>
      <c r="OA104">
        <v>19.913060000000002</v>
      </c>
      <c r="OB104">
        <v>2.846172E-5</v>
      </c>
      <c r="OC104">
        <v>8.4917859999999994E-3</v>
      </c>
      <c r="OD104">
        <v>0.83867449999999999</v>
      </c>
      <c r="OE104">
        <v>19.913060000000002</v>
      </c>
      <c r="OF104">
        <v>2.846172E-5</v>
      </c>
      <c r="OG104">
        <v>8.4917859999999994E-3</v>
      </c>
      <c r="OH104">
        <v>0.83867449999999999</v>
      </c>
      <c r="OI104">
        <v>19.913060000000002</v>
      </c>
      <c r="OJ104">
        <v>2.846172E-5</v>
      </c>
      <c r="OK104">
        <v>8.4917859999999994E-3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0.79584489999999997</v>
      </c>
      <c r="G105">
        <v>16.15943</v>
      </c>
      <c r="H105">
        <v>0</v>
      </c>
      <c r="I105">
        <v>0</v>
      </c>
      <c r="J105">
        <v>0.79538319999999996</v>
      </c>
      <c r="K105">
        <v>16.919419999999999</v>
      </c>
      <c r="L105" s="1">
        <v>1.0284840000000001E-31</v>
      </c>
      <c r="M105" s="1">
        <v>3.2264669999999998E-29</v>
      </c>
      <c r="N105">
        <v>0.79487649999999999</v>
      </c>
      <c r="O105">
        <v>17.469380000000001</v>
      </c>
      <c r="P105" s="1">
        <v>1.139105E-18</v>
      </c>
      <c r="Q105" s="1">
        <v>3.5659650000000001E-16</v>
      </c>
      <c r="R105">
        <v>0.79442009999999996</v>
      </c>
      <c r="S105">
        <v>17.709949999999999</v>
      </c>
      <c r="T105" s="1">
        <v>4.134857E-7</v>
      </c>
      <c r="U105" s="1">
        <v>1.29658E-4</v>
      </c>
      <c r="V105">
        <v>0.79390579999999999</v>
      </c>
      <c r="W105">
        <v>18.04609</v>
      </c>
      <c r="X105" s="1">
        <v>0.17944080000000001</v>
      </c>
      <c r="Y105">
        <v>44.689079999999997</v>
      </c>
      <c r="Z105">
        <v>0.79342009999999996</v>
      </c>
      <c r="AA105">
        <v>17.9971</v>
      </c>
      <c r="AB105">
        <v>17.41779</v>
      </c>
      <c r="AC105">
        <v>4838.6040000000003</v>
      </c>
      <c r="AD105">
        <v>0.79291330000000004</v>
      </c>
      <c r="AE105">
        <v>17.5685</v>
      </c>
      <c r="AF105">
        <v>105.1842</v>
      </c>
      <c r="AG105">
        <v>31597.61</v>
      </c>
      <c r="AH105">
        <v>0.79239020000000004</v>
      </c>
      <c r="AI105">
        <v>17.41216</v>
      </c>
      <c r="AJ105">
        <v>118.95650000000001</v>
      </c>
      <c r="AK105">
        <v>37929.1</v>
      </c>
      <c r="AL105">
        <v>0.79185070000000002</v>
      </c>
      <c r="AM105">
        <v>17.662210000000002</v>
      </c>
      <c r="AN105">
        <v>44.815820000000002</v>
      </c>
      <c r="AO105">
        <v>14946.04</v>
      </c>
      <c r="AP105">
        <v>0.79129590000000005</v>
      </c>
      <c r="AQ105">
        <v>18.417619999999999</v>
      </c>
      <c r="AR105">
        <v>8.1801340000000007</v>
      </c>
      <c r="AS105">
        <v>2816.8389999999999</v>
      </c>
      <c r="AT105">
        <v>0.79069909999999999</v>
      </c>
      <c r="AU105">
        <v>18.948530000000002</v>
      </c>
      <c r="AV105">
        <v>0.99181750000000002</v>
      </c>
      <c r="AW105">
        <v>346.71210000000002</v>
      </c>
      <c r="AX105">
        <v>0.78988080000000005</v>
      </c>
      <c r="AY105">
        <v>18.919969999999999</v>
      </c>
      <c r="AZ105">
        <v>0.1463392</v>
      </c>
      <c r="BA105">
        <v>49.45919</v>
      </c>
      <c r="BB105">
        <v>0.78866000000000003</v>
      </c>
      <c r="BC105">
        <v>18.801570000000002</v>
      </c>
      <c r="BD105">
        <v>6.6434229999999997E-2</v>
      </c>
      <c r="BE105">
        <v>21.25667</v>
      </c>
      <c r="BF105">
        <v>0.78677299999999994</v>
      </c>
      <c r="BG105">
        <v>18.276289999999999</v>
      </c>
      <c r="BH105" s="1">
        <v>5.4799519999999997E-2</v>
      </c>
      <c r="BI105">
        <v>17.381869999999999</v>
      </c>
      <c r="BJ105">
        <v>0.78398000000000001</v>
      </c>
      <c r="BK105">
        <v>17.639389999999999</v>
      </c>
      <c r="BL105" s="1">
        <v>4.9908939999999999E-2</v>
      </c>
      <c r="BM105">
        <v>15.84953</v>
      </c>
      <c r="BN105">
        <v>0.7808252</v>
      </c>
      <c r="BO105">
        <v>17.42512</v>
      </c>
      <c r="BP105" s="1">
        <v>4.9365449999999998E-2</v>
      </c>
      <c r="BQ105">
        <v>15.68791</v>
      </c>
      <c r="BR105">
        <v>0.77782799999999996</v>
      </c>
      <c r="BS105">
        <v>17.58145</v>
      </c>
      <c r="BT105" s="1">
        <v>5.1402580000000003E-2</v>
      </c>
      <c r="BU105" s="1">
        <v>16.401669999999999</v>
      </c>
      <c r="BV105">
        <v>0.77446789999999999</v>
      </c>
      <c r="BW105">
        <v>17.85764</v>
      </c>
      <c r="BX105" s="1">
        <v>5.1789399999999999E-2</v>
      </c>
      <c r="BY105" s="1">
        <v>16.650069999999999</v>
      </c>
      <c r="BZ105">
        <v>0.77100440000000003</v>
      </c>
      <c r="CA105">
        <v>18.263570000000001</v>
      </c>
      <c r="CB105" s="1">
        <v>4.9368059999999998E-2</v>
      </c>
      <c r="CC105" s="1">
        <v>15.991210000000001</v>
      </c>
      <c r="CD105">
        <v>0.76739500000000005</v>
      </c>
      <c r="CE105">
        <v>18.240770000000001</v>
      </c>
      <c r="CF105" s="1">
        <v>4.5193280000000002E-2</v>
      </c>
      <c r="CG105" s="1">
        <v>14.74267</v>
      </c>
      <c r="CH105">
        <v>0.76369509999999996</v>
      </c>
      <c r="CI105">
        <v>17.838940000000001</v>
      </c>
      <c r="CJ105" s="1">
        <v>4.0440289999999997E-2</v>
      </c>
      <c r="CK105" s="1">
        <v>13.27868</v>
      </c>
      <c r="CL105">
        <v>0.75990930000000001</v>
      </c>
      <c r="CM105">
        <v>17.143920000000001</v>
      </c>
      <c r="CN105" s="1">
        <v>3.5896909999999997E-2</v>
      </c>
      <c r="CO105" s="1">
        <v>11.85895</v>
      </c>
      <c r="CP105">
        <v>0.7561175</v>
      </c>
      <c r="CQ105">
        <v>16.50544</v>
      </c>
      <c r="CR105" s="1">
        <v>3.1778670000000002E-2</v>
      </c>
      <c r="CS105" s="1">
        <v>10.56387</v>
      </c>
      <c r="CT105">
        <v>0.75216079999999996</v>
      </c>
      <c r="CU105">
        <v>16.19537</v>
      </c>
      <c r="CV105" s="1">
        <v>2.8070189999999998E-2</v>
      </c>
      <c r="CW105" s="1">
        <v>9.3901509999999995</v>
      </c>
      <c r="CX105">
        <v>0.74842399999999998</v>
      </c>
      <c r="CY105">
        <v>15.955</v>
      </c>
      <c r="CZ105" s="1">
        <v>2.4727909999999999E-2</v>
      </c>
      <c r="DA105" s="1">
        <v>8.3202400000000001</v>
      </c>
      <c r="DB105">
        <v>0.74455150000000003</v>
      </c>
      <c r="DC105">
        <v>15.97296</v>
      </c>
      <c r="DD105" s="1">
        <v>2.1794580000000001E-2</v>
      </c>
      <c r="DE105" s="1">
        <v>7.3728579999999999</v>
      </c>
      <c r="DF105">
        <v>0.74093900000000001</v>
      </c>
      <c r="DG105">
        <v>16.386099999999999</v>
      </c>
      <c r="DH105" s="1">
        <v>1.9204059999999998E-2</v>
      </c>
      <c r="DI105" s="1">
        <v>6.5282419999999997</v>
      </c>
      <c r="DJ105">
        <v>0.7372339</v>
      </c>
      <c r="DK105">
        <v>16.716329999999999</v>
      </c>
      <c r="DL105" s="1">
        <v>1.6905320000000001E-2</v>
      </c>
      <c r="DM105" s="1">
        <v>5.7757519999999998</v>
      </c>
      <c r="DN105">
        <v>0.7335564</v>
      </c>
      <c r="DO105">
        <v>16.820730000000001</v>
      </c>
      <c r="DP105" s="1">
        <v>1.485854E-2</v>
      </c>
      <c r="DQ105" s="1">
        <v>5.1019259999999997</v>
      </c>
      <c r="DR105">
        <v>0.72964949999999995</v>
      </c>
      <c r="DS105">
        <v>16.312429999999999</v>
      </c>
      <c r="DT105" s="1">
        <v>1.304981E-2</v>
      </c>
      <c r="DU105" s="1">
        <v>4.5037130000000003</v>
      </c>
      <c r="DV105">
        <v>0.72589230000000005</v>
      </c>
      <c r="DW105">
        <v>15.63607</v>
      </c>
      <c r="DX105" s="1">
        <v>1.1493120000000001E-2</v>
      </c>
      <c r="DY105" s="1">
        <v>3.9865439999999999</v>
      </c>
      <c r="DZ105">
        <v>0.72211970000000003</v>
      </c>
      <c r="EA105">
        <v>15.332850000000001</v>
      </c>
      <c r="EB105" s="1">
        <v>1.013385E-2</v>
      </c>
      <c r="EC105" s="1">
        <v>3.5340150000000001</v>
      </c>
      <c r="ED105">
        <v>0.71799690000000005</v>
      </c>
      <c r="EE105">
        <v>15.350899999999999</v>
      </c>
      <c r="EF105" s="1">
        <v>8.8994060000000003E-3</v>
      </c>
      <c r="EG105" s="1">
        <v>3.1226310000000002</v>
      </c>
      <c r="EH105">
        <v>0.71358909999999998</v>
      </c>
      <c r="EI105">
        <v>15.96482</v>
      </c>
      <c r="EJ105" s="1">
        <v>7.7890140000000004E-3</v>
      </c>
      <c r="EK105" s="1">
        <v>2.7503259999999998</v>
      </c>
      <c r="EL105">
        <v>0.70866229999999997</v>
      </c>
      <c r="EM105">
        <v>16.670590000000001</v>
      </c>
      <c r="EN105" s="1">
        <v>6.8052319999999996E-3</v>
      </c>
      <c r="EO105" s="1">
        <v>2.4184329999999998</v>
      </c>
      <c r="EP105">
        <v>0.70523449999999999</v>
      </c>
      <c r="EQ105">
        <v>17.086179999999999</v>
      </c>
      <c r="ER105" s="1">
        <v>5.9441900000000002E-3</v>
      </c>
      <c r="ES105" s="1">
        <v>2.121613</v>
      </c>
      <c r="ET105">
        <v>0.70242479999999996</v>
      </c>
      <c r="EU105">
        <v>17.452200000000001</v>
      </c>
      <c r="EV105" s="1">
        <v>5.1915370000000004E-3</v>
      </c>
      <c r="EW105" s="1">
        <v>1.8596349999999999</v>
      </c>
      <c r="EX105">
        <v>0.70001599999999997</v>
      </c>
      <c r="EY105">
        <v>17.455269999999999</v>
      </c>
      <c r="EZ105" s="1">
        <v>4.5317100000000004E-3</v>
      </c>
      <c r="FA105" s="1">
        <v>1.6282479999999999</v>
      </c>
      <c r="FB105">
        <v>0.69845650000000004</v>
      </c>
      <c r="FC105">
        <v>16.770900000000001</v>
      </c>
      <c r="FD105" s="1">
        <v>3.9603570000000003E-3</v>
      </c>
      <c r="FE105" s="1">
        <v>1.425799</v>
      </c>
      <c r="FF105">
        <v>0.69724439999999999</v>
      </c>
      <c r="FG105">
        <v>16.08483</v>
      </c>
      <c r="FH105" s="1">
        <v>3.4627770000000002E-3</v>
      </c>
      <c r="FI105" s="1">
        <v>1.248829</v>
      </c>
      <c r="FJ105">
        <v>0.69612300000000005</v>
      </c>
      <c r="FK105">
        <v>15.95257</v>
      </c>
      <c r="FL105" s="1">
        <v>3.0040750000000001E-3</v>
      </c>
      <c r="FM105" s="1">
        <v>1.0858000000000001</v>
      </c>
      <c r="FN105">
        <v>0.69442009999999998</v>
      </c>
      <c r="FO105">
        <v>16.893840000000001</v>
      </c>
      <c r="FP105" s="1">
        <v>2.5488099999999999E-3</v>
      </c>
      <c r="FQ105" s="1">
        <v>0.92450639999999995</v>
      </c>
      <c r="FR105">
        <v>0.69206230000000002</v>
      </c>
      <c r="FS105">
        <v>18.120699999999999</v>
      </c>
      <c r="FT105" s="1">
        <v>2.1078619999999998E-3</v>
      </c>
      <c r="FU105" s="1">
        <v>0.76736689999999996</v>
      </c>
      <c r="FV105">
        <v>0.69020479999999995</v>
      </c>
      <c r="FW105">
        <v>19.024920000000002</v>
      </c>
      <c r="FX105" s="1">
        <v>1.7239130000000001E-3</v>
      </c>
      <c r="FY105" s="1">
        <v>0.62851860000000004</v>
      </c>
      <c r="FZ105">
        <v>0.68876000000000004</v>
      </c>
      <c r="GA105">
        <v>19.39396</v>
      </c>
      <c r="GB105" s="1">
        <v>1.4204490000000001E-3</v>
      </c>
      <c r="GC105" s="1">
        <v>0.51781509999999997</v>
      </c>
      <c r="GD105">
        <v>0.68763359999999996</v>
      </c>
      <c r="GE105">
        <v>18.900749999999999</v>
      </c>
      <c r="GF105" s="1">
        <v>1.192355E-3</v>
      </c>
      <c r="GG105" s="1">
        <v>0.43403530000000001</v>
      </c>
      <c r="GH105">
        <v>0.68701650000000003</v>
      </c>
      <c r="GI105">
        <v>17.900549999999999</v>
      </c>
      <c r="GJ105" s="1">
        <v>1.022142E-3</v>
      </c>
      <c r="GK105" s="1">
        <v>0.37125829999999999</v>
      </c>
      <c r="GL105">
        <v>0.68695110000000004</v>
      </c>
      <c r="GM105">
        <v>17.130610000000001</v>
      </c>
      <c r="GN105" s="1">
        <v>8.9338880000000001E-4</v>
      </c>
      <c r="GO105" s="1">
        <v>0.3235305</v>
      </c>
      <c r="GP105">
        <v>0.68730659999999999</v>
      </c>
      <c r="GQ105">
        <v>16.94727</v>
      </c>
      <c r="GR105" s="1">
        <v>7.8730749999999996E-4</v>
      </c>
      <c r="GS105" s="1">
        <v>0.2843714</v>
      </c>
      <c r="GT105">
        <v>0.6876314</v>
      </c>
      <c r="GU105">
        <v>17.88036</v>
      </c>
      <c r="GV105" s="1">
        <v>6.7960120000000001E-4</v>
      </c>
      <c r="GW105" s="1">
        <v>0.24524789999999999</v>
      </c>
      <c r="GX105">
        <v>0.68795329999999999</v>
      </c>
      <c r="GY105">
        <v>19.072340000000001</v>
      </c>
      <c r="GZ105" s="1">
        <v>5.5755379999999997E-4</v>
      </c>
      <c r="HA105" s="1">
        <v>0.20132839999999999</v>
      </c>
      <c r="HB105">
        <v>0.68818579999999996</v>
      </c>
      <c r="HC105">
        <v>19.987719999999999</v>
      </c>
      <c r="HD105" s="1">
        <v>4.3495049999999998E-4</v>
      </c>
      <c r="HE105" s="1">
        <v>0.15701000000000001</v>
      </c>
      <c r="HF105">
        <v>0.68832700000000002</v>
      </c>
      <c r="HG105">
        <v>20.286709999999999</v>
      </c>
      <c r="HH105" s="1">
        <v>3.3307749999999999E-4</v>
      </c>
      <c r="HI105" s="1">
        <v>0.11989569999999999</v>
      </c>
      <c r="HJ105">
        <v>0.68842999999999999</v>
      </c>
      <c r="HK105">
        <v>19.700949999999999</v>
      </c>
      <c r="HL105" s="1">
        <v>2.6067149999999998E-4</v>
      </c>
      <c r="HM105" s="1">
        <v>9.3332659999999998E-2</v>
      </c>
      <c r="HN105">
        <v>0.68854190000000004</v>
      </c>
      <c r="HO105">
        <v>18.507429999999999</v>
      </c>
      <c r="HP105" s="1">
        <v>2.1367930000000001E-4</v>
      </c>
      <c r="HQ105" s="1">
        <v>7.6029040000000006E-2</v>
      </c>
      <c r="HR105">
        <v>0.68863799999999997</v>
      </c>
      <c r="HS105">
        <v>17.46097</v>
      </c>
      <c r="HT105" s="1">
        <v>1.8389059999999999E-4</v>
      </c>
      <c r="HU105" s="1">
        <v>6.5026490000000006E-2</v>
      </c>
      <c r="HV105">
        <v>0.68874199999999997</v>
      </c>
      <c r="HW105">
        <v>16.99531</v>
      </c>
      <c r="HX105" s="1">
        <v>1.638621E-4</v>
      </c>
      <c r="HY105" s="1">
        <v>5.7649100000000002E-2</v>
      </c>
      <c r="HZ105">
        <v>0.68885280000000004</v>
      </c>
      <c r="IA105">
        <v>17.540230000000001</v>
      </c>
      <c r="IB105" s="1">
        <v>1.480148E-4</v>
      </c>
      <c r="IC105" s="1">
        <v>5.1889009999999999E-2</v>
      </c>
      <c r="ID105">
        <v>0.68892739999999997</v>
      </c>
      <c r="IE105">
        <v>17.744319999999998</v>
      </c>
      <c r="IF105" s="1">
        <v>1.3320319999999999E-4</v>
      </c>
      <c r="IG105" s="1">
        <v>4.6577010000000002E-2</v>
      </c>
      <c r="IH105">
        <v>0.68901029999999996</v>
      </c>
      <c r="II105">
        <v>18.340579999999999</v>
      </c>
      <c r="IJ105" s="1">
        <v>1.19253E-4</v>
      </c>
      <c r="IK105" s="1">
        <v>4.159214E-2</v>
      </c>
      <c r="IL105">
        <v>0.68914569999999997</v>
      </c>
      <c r="IM105">
        <v>18.732959999999999</v>
      </c>
      <c r="IN105">
        <v>1.0733060000000001E-4</v>
      </c>
      <c r="IO105" s="1">
        <v>3.7309750000000003E-2</v>
      </c>
      <c r="IP105">
        <v>0.68938279999999996</v>
      </c>
      <c r="IQ105">
        <v>18.38026</v>
      </c>
      <c r="IR105">
        <v>9.7965519999999997E-5</v>
      </c>
      <c r="IS105" s="1">
        <v>3.3931830000000003E-2</v>
      </c>
      <c r="IT105">
        <v>0.68971559999999998</v>
      </c>
      <c r="IU105">
        <v>17.269629999999999</v>
      </c>
      <c r="IV105">
        <v>9.0812130000000006E-5</v>
      </c>
      <c r="IW105" s="1">
        <v>3.1345289999999998E-2</v>
      </c>
      <c r="IX105">
        <v>0.69009390000000004</v>
      </c>
      <c r="IY105">
        <v>16.153919999999999</v>
      </c>
      <c r="IZ105">
        <v>8.5145129999999994E-5</v>
      </c>
      <c r="JA105" s="1">
        <v>2.9301669999999998E-2</v>
      </c>
      <c r="JB105">
        <v>0.69051560000000001</v>
      </c>
      <c r="JC105">
        <v>15.70772</v>
      </c>
      <c r="JD105">
        <v>7.9990769999999998E-5</v>
      </c>
      <c r="JE105" s="1">
        <v>2.7470109999999999E-2</v>
      </c>
      <c r="JF105">
        <v>0.69092690000000001</v>
      </c>
      <c r="JG105">
        <v>16.649339999999999</v>
      </c>
      <c r="JH105">
        <v>7.3851229999999997E-5</v>
      </c>
      <c r="JI105" s="1">
        <v>2.5347930000000001E-2</v>
      </c>
      <c r="JJ105">
        <v>0.69134269999999998</v>
      </c>
      <c r="JK105">
        <v>18.057539999999999</v>
      </c>
      <c r="JL105">
        <v>6.5865059999999998E-5</v>
      </c>
      <c r="JM105">
        <v>2.2611429999999998E-2</v>
      </c>
      <c r="JN105">
        <v>0.69169890000000001</v>
      </c>
      <c r="JO105">
        <v>19.19896</v>
      </c>
      <c r="JP105">
        <v>5.71068E-5</v>
      </c>
      <c r="JQ105">
        <v>1.9593550000000001E-2</v>
      </c>
      <c r="JR105">
        <v>0.69189509999999999</v>
      </c>
      <c r="JS105">
        <v>19.819199999999999</v>
      </c>
      <c r="JT105">
        <v>4.9434439999999998E-5</v>
      </c>
      <c r="JU105">
        <v>1.692633E-2</v>
      </c>
      <c r="JV105">
        <v>0.69195320000000005</v>
      </c>
      <c r="JW105">
        <v>19.612729999999999</v>
      </c>
      <c r="JX105">
        <v>4.3769010000000001E-5</v>
      </c>
      <c r="JY105">
        <v>1.4945160000000001E-2</v>
      </c>
      <c r="JZ105">
        <v>0.69184679999999998</v>
      </c>
      <c r="KA105">
        <v>18.809360000000002</v>
      </c>
      <c r="KB105">
        <v>3.9911340000000001E-5</v>
      </c>
      <c r="KC105">
        <v>1.359583E-2</v>
      </c>
      <c r="KD105">
        <v>0.69168689999999999</v>
      </c>
      <c r="KE105">
        <v>18.217449999999999</v>
      </c>
      <c r="KF105">
        <v>3.7312779999999998E-5</v>
      </c>
      <c r="KG105">
        <v>1.268849E-2</v>
      </c>
      <c r="KH105">
        <v>0.69145869999999998</v>
      </c>
      <c r="KI105">
        <v>18.09064</v>
      </c>
      <c r="KJ105">
        <v>3.5934420000000001E-5</v>
      </c>
      <c r="KK105">
        <v>1.2189759999999999E-2</v>
      </c>
      <c r="KL105">
        <v>0.69122589999999995</v>
      </c>
      <c r="KM105">
        <v>18.794540000000001</v>
      </c>
      <c r="KN105">
        <v>3.6555309999999999E-5</v>
      </c>
      <c r="KO105">
        <v>1.235372E-2</v>
      </c>
      <c r="KP105">
        <v>0.69100329999999999</v>
      </c>
      <c r="KQ105">
        <v>19.57152</v>
      </c>
      <c r="KR105">
        <v>3.9529600000000002E-5</v>
      </c>
      <c r="KS105">
        <v>1.3321349999999999E-2</v>
      </c>
      <c r="KT105">
        <v>0.6908088</v>
      </c>
      <c r="KU105">
        <v>19.936730000000001</v>
      </c>
      <c r="KV105">
        <v>4.3521740000000003E-5</v>
      </c>
      <c r="KW105">
        <v>1.467428E-2</v>
      </c>
      <c r="KX105">
        <v>0.69068649999999998</v>
      </c>
      <c r="KY105">
        <v>19.755960000000002</v>
      </c>
      <c r="KZ105">
        <v>4.67168E-5</v>
      </c>
      <c r="LA105">
        <v>1.5789560000000001E-2</v>
      </c>
      <c r="LB105">
        <v>0.69064510000000001</v>
      </c>
      <c r="LC105">
        <v>19.164960000000001</v>
      </c>
      <c r="LD105">
        <v>4.8262379999999999E-5</v>
      </c>
      <c r="LE105">
        <v>1.6355060000000001E-2</v>
      </c>
      <c r="LF105">
        <v>0.69060809999999995</v>
      </c>
      <c r="LG105">
        <v>18.15748</v>
      </c>
      <c r="LH105">
        <v>4.8319049999999999E-5</v>
      </c>
      <c r="LI105">
        <v>1.6407959999999999E-2</v>
      </c>
      <c r="LJ105">
        <v>0.69060460000000001</v>
      </c>
      <c r="LK105">
        <v>17.1249</v>
      </c>
      <c r="LL105">
        <v>4.7392680000000003E-5</v>
      </c>
      <c r="LM105">
        <v>1.611659E-2</v>
      </c>
      <c r="LN105">
        <v>0.69063379999999996</v>
      </c>
      <c r="LO105">
        <v>16.486270000000001</v>
      </c>
      <c r="LP105">
        <v>4.5853399999999997E-5</v>
      </c>
      <c r="LQ105">
        <v>1.561045E-2</v>
      </c>
      <c r="LR105">
        <v>0.69066289999999997</v>
      </c>
      <c r="LS105">
        <v>16.963650000000001</v>
      </c>
      <c r="LT105">
        <v>4.3803439999999997E-5</v>
      </c>
      <c r="LU105">
        <v>1.493005E-2</v>
      </c>
      <c r="LV105">
        <v>0.69068269999999998</v>
      </c>
      <c r="LW105">
        <v>18.024380000000001</v>
      </c>
      <c r="LX105">
        <v>4.1316370000000001E-5</v>
      </c>
      <c r="LY105">
        <v>1.409906E-2</v>
      </c>
      <c r="LZ105">
        <v>0.69068560000000001</v>
      </c>
      <c r="MA105">
        <v>19.11598</v>
      </c>
      <c r="MB105">
        <v>3.8698539999999998E-5</v>
      </c>
      <c r="MC105">
        <v>1.3213819999999999E-2</v>
      </c>
      <c r="MD105">
        <v>0.69064769999999998</v>
      </c>
      <c r="ME105">
        <v>19.76051</v>
      </c>
      <c r="MF105">
        <v>3.6301070000000002E-5</v>
      </c>
      <c r="MG105">
        <v>1.2396920000000001E-2</v>
      </c>
      <c r="MH105">
        <v>0.69062199999999996</v>
      </c>
      <c r="MI105">
        <v>19.663430000000002</v>
      </c>
      <c r="MJ105">
        <v>3.4274530000000001E-5</v>
      </c>
      <c r="MK105">
        <v>1.170386E-2</v>
      </c>
      <c r="ML105">
        <v>0.69050440000000002</v>
      </c>
      <c r="MM105">
        <v>18.80284</v>
      </c>
      <c r="MN105">
        <v>3.2584740000000003E-5</v>
      </c>
      <c r="MO105">
        <v>1.1127099999999999E-2</v>
      </c>
      <c r="MP105">
        <v>0.69039419999999996</v>
      </c>
      <c r="MQ105">
        <v>18.150919999999999</v>
      </c>
      <c r="MR105">
        <v>3.1147559999999997E-5</v>
      </c>
      <c r="MS105">
        <v>1.0637489999999999E-2</v>
      </c>
      <c r="MT105">
        <v>0.69026679999999996</v>
      </c>
      <c r="MU105">
        <v>18.101209999999998</v>
      </c>
      <c r="MV105">
        <v>2.9944690000000001E-5</v>
      </c>
      <c r="MW105">
        <v>1.0225379999999999E-2</v>
      </c>
      <c r="MX105">
        <v>0.69012830000000003</v>
      </c>
      <c r="MY105">
        <v>18.81814</v>
      </c>
      <c r="MZ105">
        <v>2.9053630000000001E-5</v>
      </c>
      <c r="NA105">
        <v>9.9180210000000008E-3</v>
      </c>
      <c r="NB105">
        <v>0.68999619999999995</v>
      </c>
      <c r="NC105">
        <v>19.901779999999999</v>
      </c>
      <c r="ND105">
        <v>2.850753E-5</v>
      </c>
      <c r="NE105">
        <v>9.7279940000000002E-3</v>
      </c>
      <c r="NF105">
        <v>0.68999619999999995</v>
      </c>
      <c r="NG105">
        <v>19.901779999999999</v>
      </c>
      <c r="NH105">
        <v>2.850753E-5</v>
      </c>
      <c r="NI105">
        <v>9.7279940000000002E-3</v>
      </c>
      <c r="NJ105">
        <v>0.68999619999999995</v>
      </c>
      <c r="NK105">
        <v>19.901779999999999</v>
      </c>
      <c r="NL105">
        <v>2.850753E-5</v>
      </c>
      <c r="NM105">
        <v>9.7279940000000002E-3</v>
      </c>
      <c r="NN105">
        <v>0.68999619999999995</v>
      </c>
      <c r="NO105">
        <v>19.901779999999999</v>
      </c>
      <c r="NP105">
        <v>2.850753E-5</v>
      </c>
      <c r="NQ105">
        <v>9.7279940000000002E-3</v>
      </c>
      <c r="NR105">
        <v>0.68999619999999995</v>
      </c>
      <c r="NS105">
        <v>19.901779999999999</v>
      </c>
      <c r="NT105">
        <v>2.850753E-5</v>
      </c>
      <c r="NU105">
        <v>9.7279940000000002E-3</v>
      </c>
      <c r="NV105">
        <v>0.68999619999999995</v>
      </c>
      <c r="NW105">
        <v>19.901779999999999</v>
      </c>
      <c r="NX105">
        <v>2.850753E-5</v>
      </c>
      <c r="NY105">
        <v>9.7279940000000002E-3</v>
      </c>
      <c r="NZ105">
        <v>0.68999619999999995</v>
      </c>
      <c r="OA105">
        <v>19.901779999999999</v>
      </c>
      <c r="OB105">
        <v>2.850753E-5</v>
      </c>
      <c r="OC105">
        <v>9.7279940000000002E-3</v>
      </c>
      <c r="OD105">
        <v>0.68999619999999995</v>
      </c>
      <c r="OE105">
        <v>19.901779999999999</v>
      </c>
      <c r="OF105">
        <v>2.850753E-5</v>
      </c>
      <c r="OG105">
        <v>9.7279940000000002E-3</v>
      </c>
      <c r="OH105">
        <v>0.68999619999999995</v>
      </c>
      <c r="OI105">
        <v>19.901779999999999</v>
      </c>
      <c r="OJ105">
        <v>2.850753E-5</v>
      </c>
      <c r="OK105">
        <v>9.7279940000000002E-3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0.9170874</v>
      </c>
      <c r="G106">
        <v>16.13571</v>
      </c>
      <c r="H106">
        <v>0</v>
      </c>
      <c r="I106">
        <v>0</v>
      </c>
      <c r="J106">
        <v>0.91554650000000004</v>
      </c>
      <c r="K106">
        <v>16.906289999999998</v>
      </c>
      <c r="L106" s="1">
        <v>1.162623E-32</v>
      </c>
      <c r="M106" s="1">
        <v>4.4339840000000001E-30</v>
      </c>
      <c r="N106">
        <v>0.91396029999999995</v>
      </c>
      <c r="O106">
        <v>17.498100000000001</v>
      </c>
      <c r="P106" s="1">
        <v>1.447263E-19</v>
      </c>
      <c r="Q106" s="1">
        <v>5.5100700000000001E-17</v>
      </c>
      <c r="R106">
        <v>0.91239709999999996</v>
      </c>
      <c r="S106">
        <v>17.764779999999998</v>
      </c>
      <c r="T106" s="1">
        <v>5.4517680000000003E-8</v>
      </c>
      <c r="U106" s="1">
        <v>2.0800290000000001E-5</v>
      </c>
      <c r="V106">
        <v>0.91074169999999999</v>
      </c>
      <c r="W106">
        <v>18.08455</v>
      </c>
      <c r="X106" s="1">
        <v>0.10522860000000001</v>
      </c>
      <c r="Y106">
        <v>28.078890000000001</v>
      </c>
      <c r="Z106">
        <v>0.90911540000000002</v>
      </c>
      <c r="AA106">
        <v>18.03922</v>
      </c>
      <c r="AB106">
        <v>13.405900000000001</v>
      </c>
      <c r="AC106">
        <v>4192.9549999999999</v>
      </c>
      <c r="AD106">
        <v>0.90747869999999997</v>
      </c>
      <c r="AE106">
        <v>17.591470000000001</v>
      </c>
      <c r="AF106">
        <v>96.215440000000001</v>
      </c>
      <c r="AG106">
        <v>33947.620000000003</v>
      </c>
      <c r="AH106">
        <v>0.90578590000000003</v>
      </c>
      <c r="AI106">
        <v>17.39066</v>
      </c>
      <c r="AJ106">
        <v>123.50320000000001</v>
      </c>
      <c r="AK106">
        <v>48025.75</v>
      </c>
      <c r="AL106">
        <v>0.90409269999999997</v>
      </c>
      <c r="AM106">
        <v>17.62096</v>
      </c>
      <c r="AN106">
        <v>51.214680000000001</v>
      </c>
      <c r="AO106">
        <v>21523.01</v>
      </c>
      <c r="AP106">
        <v>0.90238629999999997</v>
      </c>
      <c r="AQ106">
        <v>18.403110000000002</v>
      </c>
      <c r="AR106">
        <v>10.02473</v>
      </c>
      <c r="AS106">
        <v>4468.5420000000004</v>
      </c>
      <c r="AT106">
        <v>0.90050669999999999</v>
      </c>
      <c r="AU106">
        <v>18.996680000000001</v>
      </c>
      <c r="AV106">
        <v>1.258521</v>
      </c>
      <c r="AW106">
        <v>580.21090000000004</v>
      </c>
      <c r="AX106">
        <v>0.89832690000000004</v>
      </c>
      <c r="AY106">
        <v>19.00751</v>
      </c>
      <c r="AZ106">
        <v>0.17304949999999999</v>
      </c>
      <c r="BA106">
        <v>76.566730000000007</v>
      </c>
      <c r="BB106">
        <v>0.89551069999999999</v>
      </c>
      <c r="BC106">
        <v>18.893979999999999</v>
      </c>
      <c r="BD106">
        <v>6.9134500000000002E-2</v>
      </c>
      <c r="BE106">
        <v>27.57199</v>
      </c>
      <c r="BF106">
        <v>0.89161440000000003</v>
      </c>
      <c r="BG106">
        <v>18.36102</v>
      </c>
      <c r="BH106" s="1">
        <v>5.5490449999999997E-2</v>
      </c>
      <c r="BI106">
        <v>21.619260000000001</v>
      </c>
      <c r="BJ106">
        <v>0.88609249999999995</v>
      </c>
      <c r="BK106">
        <v>17.69218</v>
      </c>
      <c r="BL106" s="1">
        <v>5.0205640000000003E-2</v>
      </c>
      <c r="BM106">
        <v>19.558540000000001</v>
      </c>
      <c r="BN106">
        <v>0.87995449999999997</v>
      </c>
      <c r="BO106">
        <v>17.415050000000001</v>
      </c>
      <c r="BP106" s="1">
        <v>4.9230009999999998E-2</v>
      </c>
      <c r="BQ106">
        <v>19.162690000000001</v>
      </c>
      <c r="BR106">
        <v>0.87407710000000005</v>
      </c>
      <c r="BS106">
        <v>17.55134</v>
      </c>
      <c r="BT106" s="1">
        <v>5.1188600000000001E-2</v>
      </c>
      <c r="BU106" s="1">
        <v>19.997779999999999</v>
      </c>
      <c r="BV106">
        <v>0.86786140000000001</v>
      </c>
      <c r="BW106">
        <v>17.84215</v>
      </c>
      <c r="BX106" s="1">
        <v>5.1855129999999999E-2</v>
      </c>
      <c r="BY106" s="1">
        <v>20.449059999999999</v>
      </c>
      <c r="BZ106">
        <v>0.86139969999999999</v>
      </c>
      <c r="CA106">
        <v>18.295290000000001</v>
      </c>
      <c r="CB106" s="1">
        <v>4.9672689999999999E-2</v>
      </c>
      <c r="CC106" s="1">
        <v>19.792400000000001</v>
      </c>
      <c r="CD106">
        <v>0.85466310000000001</v>
      </c>
      <c r="CE106">
        <v>18.304539999999999</v>
      </c>
      <c r="CF106" s="1">
        <v>4.5626029999999998E-2</v>
      </c>
      <c r="CG106" s="1">
        <v>18.349219999999999</v>
      </c>
      <c r="CH106">
        <v>0.84772259999999999</v>
      </c>
      <c r="CI106">
        <v>17.936019999999999</v>
      </c>
      <c r="CJ106" s="1">
        <v>4.0898570000000002E-2</v>
      </c>
      <c r="CK106" s="1">
        <v>16.585660000000001</v>
      </c>
      <c r="CL106">
        <v>0.84059530000000005</v>
      </c>
      <c r="CM106">
        <v>17.230720000000002</v>
      </c>
      <c r="CN106" s="1">
        <v>3.6321770000000003E-2</v>
      </c>
      <c r="CO106" s="1">
        <v>14.8401</v>
      </c>
      <c r="CP106">
        <v>0.83317050000000004</v>
      </c>
      <c r="CQ106">
        <v>16.560169999999999</v>
      </c>
      <c r="CR106" s="1">
        <v>3.2167229999999998E-2</v>
      </c>
      <c r="CS106" s="1">
        <v>13.24268</v>
      </c>
      <c r="CT106">
        <v>0.82555029999999996</v>
      </c>
      <c r="CU106">
        <v>16.207460000000001</v>
      </c>
      <c r="CV106" s="1">
        <v>2.842356E-2</v>
      </c>
      <c r="CW106" s="1">
        <v>11.79121</v>
      </c>
      <c r="CX106">
        <v>0.81812240000000003</v>
      </c>
      <c r="CY106">
        <v>15.95532</v>
      </c>
      <c r="CZ106" s="1">
        <v>2.5046880000000001E-2</v>
      </c>
      <c r="DA106" s="1">
        <v>10.46547</v>
      </c>
      <c r="DB106">
        <v>0.81081709999999996</v>
      </c>
      <c r="DC106">
        <v>15.962300000000001</v>
      </c>
      <c r="DD106" s="1">
        <v>2.2079040000000001E-2</v>
      </c>
      <c r="DE106" s="1">
        <v>9.2853860000000008</v>
      </c>
      <c r="DF106">
        <v>0.80399140000000002</v>
      </c>
      <c r="DG106">
        <v>16.376429999999999</v>
      </c>
      <c r="DH106" s="1">
        <v>1.9458130000000001E-2</v>
      </c>
      <c r="DI106" s="1">
        <v>8.2304399999999998</v>
      </c>
      <c r="DJ106">
        <v>0.79693510000000001</v>
      </c>
      <c r="DK106">
        <v>16.736879999999999</v>
      </c>
      <c r="DL106" s="1">
        <v>1.7133559999999999E-2</v>
      </c>
      <c r="DM106" s="1">
        <v>7.2916249999999998</v>
      </c>
      <c r="DN106">
        <v>0.78982589999999997</v>
      </c>
      <c r="DO106">
        <v>16.891220000000001</v>
      </c>
      <c r="DP106" s="1">
        <v>1.506357E-2</v>
      </c>
      <c r="DQ106" s="1">
        <v>6.4502129999999998</v>
      </c>
      <c r="DR106">
        <v>0.78245690000000001</v>
      </c>
      <c r="DS106">
        <v>16.38916</v>
      </c>
      <c r="DT106" s="1">
        <v>1.3230509999999999E-2</v>
      </c>
      <c r="DU106" s="1">
        <v>5.70059</v>
      </c>
      <c r="DV106">
        <v>0.77487419999999996</v>
      </c>
      <c r="DW106">
        <v>15.69641</v>
      </c>
      <c r="DX106" s="1">
        <v>1.1649140000000001E-2</v>
      </c>
      <c r="DY106" s="1">
        <v>5.0499070000000001</v>
      </c>
      <c r="DZ106">
        <v>0.76701209999999997</v>
      </c>
      <c r="EA106">
        <v>15.33324</v>
      </c>
      <c r="EB106" s="1">
        <v>1.027375E-2</v>
      </c>
      <c r="EC106" s="1">
        <v>4.4829679999999996</v>
      </c>
      <c r="ED106">
        <v>0.75875360000000003</v>
      </c>
      <c r="EE106">
        <v>15.32714</v>
      </c>
      <c r="EF106" s="1">
        <v>9.0281200000000006E-3</v>
      </c>
      <c r="EG106" s="1">
        <v>3.9690989999999999</v>
      </c>
      <c r="EH106">
        <v>0.75043510000000002</v>
      </c>
      <c r="EI106">
        <v>15.942299999999999</v>
      </c>
      <c r="EJ106" s="1">
        <v>7.9048069999999998E-3</v>
      </c>
      <c r="EK106" s="1">
        <v>3.501814</v>
      </c>
      <c r="EL106">
        <v>0.74267570000000005</v>
      </c>
      <c r="EM106">
        <v>16.64799</v>
      </c>
      <c r="EN106" s="1">
        <v>6.9096699999999997E-3</v>
      </c>
      <c r="EO106" s="1">
        <v>3.0813199999999998</v>
      </c>
      <c r="EP106">
        <v>0.73628910000000003</v>
      </c>
      <c r="EQ106">
        <v>17.1111</v>
      </c>
      <c r="ER106" s="1">
        <v>6.036947E-3</v>
      </c>
      <c r="ES106" s="1">
        <v>2.7041680000000001</v>
      </c>
      <c r="ET106">
        <v>0.73039849999999995</v>
      </c>
      <c r="EU106">
        <v>17.494710000000001</v>
      </c>
      <c r="EV106" s="1">
        <v>5.2737699999999997E-3</v>
      </c>
      <c r="EW106" s="1">
        <v>2.3714189999999999</v>
      </c>
      <c r="EX106">
        <v>0.72492089999999998</v>
      </c>
      <c r="EY106">
        <v>17.503990000000002</v>
      </c>
      <c r="EZ106" s="1">
        <v>4.6044969999999999E-3</v>
      </c>
      <c r="FA106" s="1">
        <v>2.0772309999999998</v>
      </c>
      <c r="FB106">
        <v>0.71991249999999996</v>
      </c>
      <c r="FC106">
        <v>16.84159</v>
      </c>
      <c r="FD106" s="1">
        <v>4.0239899999999999E-3</v>
      </c>
      <c r="FE106" s="1">
        <v>1.819113</v>
      </c>
      <c r="FF106">
        <v>0.71491890000000002</v>
      </c>
      <c r="FG106">
        <v>16.125530000000001</v>
      </c>
      <c r="FH106" s="1">
        <v>3.5194890000000002E-3</v>
      </c>
      <c r="FI106" s="1">
        <v>1.59388</v>
      </c>
      <c r="FJ106">
        <v>0.71010859999999998</v>
      </c>
      <c r="FK106">
        <v>15.92822</v>
      </c>
      <c r="FL106" s="1">
        <v>3.0585870000000002E-3</v>
      </c>
      <c r="FM106" s="1">
        <v>1.388557</v>
      </c>
      <c r="FN106">
        <v>0.70518639999999999</v>
      </c>
      <c r="FO106">
        <v>16.851569999999999</v>
      </c>
      <c r="FP106" s="1">
        <v>2.6035390000000002E-3</v>
      </c>
      <c r="FQ106" s="1">
        <v>1.18675</v>
      </c>
      <c r="FR106">
        <v>0.70072789999999996</v>
      </c>
      <c r="FS106">
        <v>18.093910000000001</v>
      </c>
      <c r="FT106" s="1">
        <v>2.1598889999999999E-3</v>
      </c>
      <c r="FU106" s="1">
        <v>0.98791960000000001</v>
      </c>
      <c r="FV106">
        <v>0.69689009999999996</v>
      </c>
      <c r="FW106">
        <v>19.08193</v>
      </c>
      <c r="FX106" s="1">
        <v>1.767783E-3</v>
      </c>
      <c r="FY106" s="1">
        <v>0.80913570000000001</v>
      </c>
      <c r="FZ106">
        <v>0.69345120000000005</v>
      </c>
      <c r="GA106">
        <v>19.496220000000001</v>
      </c>
      <c r="GB106" s="1">
        <v>1.454515E-3</v>
      </c>
      <c r="GC106" s="1">
        <v>0.66473389999999999</v>
      </c>
      <c r="GD106">
        <v>0.69046569999999996</v>
      </c>
      <c r="GE106">
        <v>19.013629999999999</v>
      </c>
      <c r="GF106" s="1">
        <v>1.218001E-3</v>
      </c>
      <c r="GG106" s="1">
        <v>0.55488119999999996</v>
      </c>
      <c r="GH106">
        <v>0.68817649999999997</v>
      </c>
      <c r="GI106">
        <v>17.998619999999999</v>
      </c>
      <c r="GJ106" s="1">
        <v>1.0414790000000001E-3</v>
      </c>
      <c r="GK106" s="1">
        <v>0.47261439999999999</v>
      </c>
      <c r="GL106">
        <v>0.6866987</v>
      </c>
      <c r="GM106">
        <v>17.176159999999999</v>
      </c>
      <c r="GN106" s="1">
        <v>9.0842479999999996E-4</v>
      </c>
      <c r="GO106" s="1">
        <v>0.41037790000000002</v>
      </c>
      <c r="GP106">
        <v>0.68573930000000005</v>
      </c>
      <c r="GQ106">
        <v>16.939080000000001</v>
      </c>
      <c r="GR106" s="1">
        <v>8.0059749999999996E-4</v>
      </c>
      <c r="GS106" s="1">
        <v>0.36032320000000001</v>
      </c>
      <c r="GT106">
        <v>0.68508170000000002</v>
      </c>
      <c r="GU106">
        <v>17.86692</v>
      </c>
      <c r="GV106" s="1">
        <v>6.941343E-4</v>
      </c>
      <c r="GW106" s="1">
        <v>0.31208970000000003</v>
      </c>
      <c r="GX106">
        <v>0.68459809999999999</v>
      </c>
      <c r="GY106">
        <v>19.065539999999999</v>
      </c>
      <c r="GZ106" s="1">
        <v>5.7368290000000004E-4</v>
      </c>
      <c r="HA106" s="1">
        <v>0.258357</v>
      </c>
      <c r="HB106">
        <v>0.68420449999999999</v>
      </c>
      <c r="HC106">
        <v>20.05725</v>
      </c>
      <c r="HD106" s="1">
        <v>4.5007309999999998E-4</v>
      </c>
      <c r="HE106" s="1">
        <v>0.2028924</v>
      </c>
      <c r="HF106">
        <v>0.68385759999999995</v>
      </c>
      <c r="HG106">
        <v>20.395199999999999</v>
      </c>
      <c r="HH106" s="1">
        <v>3.4484899999999999E-4</v>
      </c>
      <c r="HI106" s="1">
        <v>0.155087</v>
      </c>
      <c r="HJ106">
        <v>0.68358260000000004</v>
      </c>
      <c r="HK106">
        <v>19.826809999999998</v>
      </c>
      <c r="HL106" s="1">
        <v>2.6869470000000001E-4</v>
      </c>
      <c r="HM106" s="1">
        <v>0.1200987</v>
      </c>
      <c r="HN106">
        <v>0.68340670000000003</v>
      </c>
      <c r="HO106">
        <v>18.6282</v>
      </c>
      <c r="HP106" s="1">
        <v>2.188166E-4</v>
      </c>
      <c r="HQ106" s="1">
        <v>9.7037139999999994E-2</v>
      </c>
      <c r="HR106">
        <v>0.68329099999999998</v>
      </c>
      <c r="HS106">
        <v>17.543569999999999</v>
      </c>
      <c r="HT106" s="1">
        <v>1.8719860000000001E-4</v>
      </c>
      <c r="HU106" s="1">
        <v>8.2368220000000006E-2</v>
      </c>
      <c r="HV106">
        <v>0.68325130000000001</v>
      </c>
      <c r="HW106">
        <v>17.019680000000001</v>
      </c>
      <c r="HX106" s="1">
        <v>1.6620879999999999E-4</v>
      </c>
      <c r="HY106" s="1">
        <v>7.2670529999999997E-2</v>
      </c>
      <c r="HZ106">
        <v>0.68324359999999995</v>
      </c>
      <c r="IA106">
        <v>17.551690000000001</v>
      </c>
      <c r="IB106" s="1">
        <v>1.5001510000000001E-4</v>
      </c>
      <c r="IC106" s="1">
        <v>6.5323359999999997E-2</v>
      </c>
      <c r="ID106">
        <v>0.68326399999999998</v>
      </c>
      <c r="IE106">
        <v>17.747900000000001</v>
      </c>
      <c r="IF106" s="1">
        <v>1.3511790000000001E-4</v>
      </c>
      <c r="IG106" s="1">
        <v>5.8689760000000001E-2</v>
      </c>
      <c r="IH106">
        <v>0.68332090000000001</v>
      </c>
      <c r="II106">
        <v>18.399450000000002</v>
      </c>
      <c r="IJ106" s="1">
        <v>1.210002E-4</v>
      </c>
      <c r="IK106" s="1">
        <v>5.2430530000000003E-2</v>
      </c>
      <c r="IL106">
        <v>0.68344780000000005</v>
      </c>
      <c r="IM106">
        <v>18.78547</v>
      </c>
      <c r="IN106">
        <v>1.087715E-4</v>
      </c>
      <c r="IO106" s="1">
        <v>4.6971249999999999E-2</v>
      </c>
      <c r="IP106">
        <v>0.68370319999999996</v>
      </c>
      <c r="IQ106">
        <v>18.493169999999999</v>
      </c>
      <c r="IR106">
        <v>9.9079119999999999E-5</v>
      </c>
      <c r="IS106" s="1">
        <v>4.2615760000000003E-2</v>
      </c>
      <c r="IT106">
        <v>0.68413959999999996</v>
      </c>
      <c r="IU106">
        <v>17.412980000000001</v>
      </c>
      <c r="IV106">
        <v>9.1671539999999994E-5</v>
      </c>
      <c r="IW106" s="1">
        <v>3.9279139999999997E-2</v>
      </c>
      <c r="IX106">
        <v>0.68469970000000002</v>
      </c>
      <c r="IY106">
        <v>16.261759999999999</v>
      </c>
      <c r="IZ106">
        <v>8.5848599999999997E-5</v>
      </c>
      <c r="JA106" s="1">
        <v>3.6666669999999998E-2</v>
      </c>
      <c r="JB106">
        <v>0.6853532</v>
      </c>
      <c r="JC106">
        <v>15.75403</v>
      </c>
      <c r="JD106">
        <v>8.0687930000000006E-5</v>
      </c>
      <c r="JE106" s="1">
        <v>3.4392640000000002E-2</v>
      </c>
      <c r="JF106">
        <v>0.68606800000000001</v>
      </c>
      <c r="JG106">
        <v>16.65447</v>
      </c>
      <c r="JH106">
        <v>7.4736100000000004E-5</v>
      </c>
      <c r="JI106" s="1">
        <v>3.1858440000000002E-2</v>
      </c>
      <c r="JJ106">
        <v>0.68681490000000001</v>
      </c>
      <c r="JK106">
        <v>18.059989999999999</v>
      </c>
      <c r="JL106">
        <v>6.6965819999999996E-5</v>
      </c>
      <c r="JM106">
        <v>2.8589280000000002E-2</v>
      </c>
      <c r="JN106">
        <v>0.68751839999999997</v>
      </c>
      <c r="JO106">
        <v>19.274989999999999</v>
      </c>
      <c r="JP106">
        <v>5.8210919999999997E-5</v>
      </c>
      <c r="JQ106">
        <v>2.48676E-2</v>
      </c>
      <c r="JR106">
        <v>0.68808080000000005</v>
      </c>
      <c r="JS106">
        <v>19.927980000000002</v>
      </c>
      <c r="JT106">
        <v>5.0330259999999999E-5</v>
      </c>
      <c r="JU106">
        <v>2.1465049999999999E-2</v>
      </c>
      <c r="JV106">
        <v>0.68848120000000002</v>
      </c>
      <c r="JW106">
        <v>19.717510000000001</v>
      </c>
      <c r="JX106">
        <v>4.4400909999999998E-5</v>
      </c>
      <c r="JY106">
        <v>1.8875490000000002E-2</v>
      </c>
      <c r="JZ106">
        <v>0.68863220000000003</v>
      </c>
      <c r="KA106">
        <v>18.894549999999999</v>
      </c>
      <c r="KB106">
        <v>4.033685E-5</v>
      </c>
      <c r="KC106">
        <v>1.7094640000000001E-2</v>
      </c>
      <c r="KD106">
        <v>0.68863790000000003</v>
      </c>
      <c r="KE106">
        <v>18.252189999999999</v>
      </c>
      <c r="KF106">
        <v>3.7594479999999999E-5</v>
      </c>
      <c r="KG106">
        <v>1.589467E-2</v>
      </c>
      <c r="KH106">
        <v>0.6885194</v>
      </c>
      <c r="KI106">
        <v>18.076139999999999</v>
      </c>
      <c r="KJ106">
        <v>3.6036340000000002E-5</v>
      </c>
      <c r="KK106">
        <v>1.5187600000000001E-2</v>
      </c>
      <c r="KL106">
        <v>0.688334</v>
      </c>
      <c r="KM106">
        <v>18.775600000000001</v>
      </c>
      <c r="KN106">
        <v>3.6362760000000001E-5</v>
      </c>
      <c r="KO106">
        <v>1.524355E-2</v>
      </c>
      <c r="KP106">
        <v>0.68806710000000004</v>
      </c>
      <c r="KQ106">
        <v>19.563649999999999</v>
      </c>
      <c r="KR106">
        <v>3.9070799999999999E-5</v>
      </c>
      <c r="KS106">
        <v>1.6300729999999999E-2</v>
      </c>
      <c r="KT106">
        <v>0.68783470000000002</v>
      </c>
      <c r="KU106">
        <v>19.982600000000001</v>
      </c>
      <c r="KV106">
        <v>4.302274E-5</v>
      </c>
      <c r="KW106">
        <v>1.7945889999999999E-2</v>
      </c>
      <c r="KX106">
        <v>0.68763019999999997</v>
      </c>
      <c r="KY106">
        <v>19.84826</v>
      </c>
      <c r="KZ106">
        <v>4.637962E-5</v>
      </c>
      <c r="LA106">
        <v>1.940542E-2</v>
      </c>
      <c r="LB106">
        <v>0.68746180000000001</v>
      </c>
      <c r="LC106">
        <v>19.276240000000001</v>
      </c>
      <c r="LD106">
        <v>4.813937E-5</v>
      </c>
      <c r="LE106">
        <v>2.021616E-2</v>
      </c>
      <c r="LF106">
        <v>0.68733690000000003</v>
      </c>
      <c r="LG106">
        <v>18.29297</v>
      </c>
      <c r="LH106">
        <v>4.8362590000000003E-5</v>
      </c>
      <c r="LI106">
        <v>2.0369680000000001E-2</v>
      </c>
      <c r="LJ106">
        <v>0.68727850000000001</v>
      </c>
      <c r="LK106">
        <v>17.246289999999998</v>
      </c>
      <c r="LL106">
        <v>4.7539439999999997E-5</v>
      </c>
      <c r="LM106">
        <v>2.0062980000000001E-2</v>
      </c>
      <c r="LN106">
        <v>0.6872414</v>
      </c>
      <c r="LO106">
        <v>16.577999999999999</v>
      </c>
      <c r="LP106">
        <v>4.6070209999999999E-5</v>
      </c>
      <c r="LQ106">
        <v>1.9471390000000002E-2</v>
      </c>
      <c r="LR106">
        <v>0.68723290000000004</v>
      </c>
      <c r="LS106">
        <v>17.013030000000001</v>
      </c>
      <c r="LT106">
        <v>4.4082680000000003E-5</v>
      </c>
      <c r="LU106">
        <v>1.8659740000000001E-2</v>
      </c>
      <c r="LV106">
        <v>0.6872201</v>
      </c>
      <c r="LW106">
        <v>18.050840000000001</v>
      </c>
      <c r="LX106">
        <v>4.1641760000000002E-5</v>
      </c>
      <c r="LY106">
        <v>1.7653820000000001E-2</v>
      </c>
      <c r="LZ106">
        <v>0.6872182</v>
      </c>
      <c r="MA106">
        <v>19.190670000000001</v>
      </c>
      <c r="MB106">
        <v>3.902335E-5</v>
      </c>
      <c r="MC106">
        <v>1.655767E-2</v>
      </c>
      <c r="MD106">
        <v>0.68716279999999996</v>
      </c>
      <c r="ME106">
        <v>19.86618</v>
      </c>
      <c r="MF106">
        <v>3.6586399999999999E-5</v>
      </c>
      <c r="MG106">
        <v>1.5525209999999999E-2</v>
      </c>
      <c r="MH106">
        <v>0.68708990000000003</v>
      </c>
      <c r="MI106">
        <v>19.785979999999999</v>
      </c>
      <c r="MJ106">
        <v>3.4512869999999997E-5</v>
      </c>
      <c r="MK106">
        <v>1.464122E-2</v>
      </c>
      <c r="ML106">
        <v>0.68696369999999995</v>
      </c>
      <c r="MM106">
        <v>18.902609999999999</v>
      </c>
      <c r="MN106">
        <v>3.2784480000000003E-5</v>
      </c>
      <c r="MO106">
        <v>1.3904629999999999E-2</v>
      </c>
      <c r="MP106">
        <v>0.68676539999999997</v>
      </c>
      <c r="MQ106">
        <v>18.196069999999999</v>
      </c>
      <c r="MR106">
        <v>3.1317720000000001E-5</v>
      </c>
      <c r="MS106">
        <v>1.328127E-2</v>
      </c>
      <c r="MT106">
        <v>0.68658160000000001</v>
      </c>
      <c r="MU106">
        <v>18.072120000000002</v>
      </c>
      <c r="MV106">
        <v>3.008373E-5</v>
      </c>
      <c r="MW106">
        <v>1.275359E-2</v>
      </c>
      <c r="MX106">
        <v>0.68631889999999995</v>
      </c>
      <c r="MY106">
        <v>18.779499999999999</v>
      </c>
      <c r="MZ106">
        <v>2.9148719999999999E-5</v>
      </c>
      <c r="NA106">
        <v>1.234937E-2</v>
      </c>
      <c r="NB106">
        <v>0.68609339999999996</v>
      </c>
      <c r="NC106">
        <v>19.880759999999999</v>
      </c>
      <c r="ND106">
        <v>2.8563290000000001E-5</v>
      </c>
      <c r="NE106">
        <v>1.20917E-2</v>
      </c>
      <c r="NF106">
        <v>0.68609339999999996</v>
      </c>
      <c r="NG106">
        <v>19.880759999999999</v>
      </c>
      <c r="NH106">
        <v>2.8563290000000001E-5</v>
      </c>
      <c r="NI106">
        <v>1.20917E-2</v>
      </c>
      <c r="NJ106">
        <v>0.68609339999999996</v>
      </c>
      <c r="NK106">
        <v>19.880759999999999</v>
      </c>
      <c r="NL106">
        <v>2.8563290000000001E-5</v>
      </c>
      <c r="NM106">
        <v>1.20917E-2</v>
      </c>
      <c r="NN106">
        <v>0.68609339999999996</v>
      </c>
      <c r="NO106">
        <v>19.880759999999999</v>
      </c>
      <c r="NP106">
        <v>2.8563290000000001E-5</v>
      </c>
      <c r="NQ106">
        <v>1.20917E-2</v>
      </c>
      <c r="NR106">
        <v>0.68609339999999996</v>
      </c>
      <c r="NS106">
        <v>19.880759999999999</v>
      </c>
      <c r="NT106">
        <v>2.8563290000000001E-5</v>
      </c>
      <c r="NU106">
        <v>1.20917E-2</v>
      </c>
      <c r="NV106">
        <v>0.68609339999999996</v>
      </c>
      <c r="NW106">
        <v>19.880759999999999</v>
      </c>
      <c r="NX106">
        <v>2.8563290000000001E-5</v>
      </c>
      <c r="NY106">
        <v>1.20917E-2</v>
      </c>
      <c r="NZ106">
        <v>0.68609339999999996</v>
      </c>
      <c r="OA106">
        <v>19.880759999999999</v>
      </c>
      <c r="OB106">
        <v>2.8563290000000001E-5</v>
      </c>
      <c r="OC106">
        <v>1.20917E-2</v>
      </c>
      <c r="OD106">
        <v>0.68609339999999996</v>
      </c>
      <c r="OE106">
        <v>19.880759999999999</v>
      </c>
      <c r="OF106">
        <v>2.8563290000000001E-5</v>
      </c>
      <c r="OG106">
        <v>1.20917E-2</v>
      </c>
      <c r="OH106">
        <v>0.68609339999999996</v>
      </c>
      <c r="OI106">
        <v>19.880759999999999</v>
      </c>
      <c r="OJ106">
        <v>2.8563290000000001E-5</v>
      </c>
      <c r="OK106">
        <v>1.20917E-2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0.59764410000000001</v>
      </c>
      <c r="G107">
        <v>16.11497</v>
      </c>
      <c r="H107">
        <v>0</v>
      </c>
      <c r="I107">
        <v>0</v>
      </c>
      <c r="J107">
        <v>0.59679450000000001</v>
      </c>
      <c r="K107">
        <v>16.8917</v>
      </c>
      <c r="L107" s="1">
        <v>1.700952E-33</v>
      </c>
      <c r="M107" s="1">
        <v>6.6203950000000003E-31</v>
      </c>
      <c r="N107">
        <v>0.59592809999999996</v>
      </c>
      <c r="O107">
        <v>17.517119999999998</v>
      </c>
      <c r="P107" s="1">
        <v>2.4565339999999999E-20</v>
      </c>
      <c r="Q107" s="1">
        <v>9.5460490000000006E-18</v>
      </c>
      <c r="R107">
        <v>0.59506119999999996</v>
      </c>
      <c r="S107">
        <v>17.81016</v>
      </c>
      <c r="T107" s="1">
        <v>9.6927440000000006E-9</v>
      </c>
      <c r="U107" s="1">
        <v>3.7750759999999998E-6</v>
      </c>
      <c r="V107">
        <v>0.59414</v>
      </c>
      <c r="W107">
        <v>18.117360000000001</v>
      </c>
      <c r="X107" s="1">
        <v>4.9108730000000003E-2</v>
      </c>
      <c r="Y107">
        <v>14.86825</v>
      </c>
      <c r="Z107">
        <v>0.59324189999999999</v>
      </c>
      <c r="AA107">
        <v>18.076129999999999</v>
      </c>
      <c r="AB107">
        <v>9.1580560000000002</v>
      </c>
      <c r="AC107">
        <v>3078.6010000000001</v>
      </c>
      <c r="AD107">
        <v>0.59233829999999998</v>
      </c>
      <c r="AE107">
        <v>17.613610000000001</v>
      </c>
      <c r="AF107">
        <v>83.415819999999997</v>
      </c>
      <c r="AG107">
        <v>30545.75</v>
      </c>
      <c r="AH107">
        <v>0.59139140000000001</v>
      </c>
      <c r="AI107">
        <v>17.3765</v>
      </c>
      <c r="AJ107">
        <v>127.6639</v>
      </c>
      <c r="AK107">
        <v>50074.07</v>
      </c>
      <c r="AL107">
        <v>0.5904431</v>
      </c>
      <c r="AM107">
        <v>17.584579999999999</v>
      </c>
      <c r="AN107">
        <v>60.559109999999997</v>
      </c>
      <c r="AO107">
        <v>25072.45</v>
      </c>
      <c r="AP107">
        <v>0.58950029999999998</v>
      </c>
      <c r="AQ107">
        <v>18.386060000000001</v>
      </c>
      <c r="AR107">
        <v>13.09083</v>
      </c>
      <c r="AS107">
        <v>5642.8869999999997</v>
      </c>
      <c r="AT107">
        <v>0.58846929999999997</v>
      </c>
      <c r="AU107">
        <v>19.02983</v>
      </c>
      <c r="AV107">
        <v>1.737894</v>
      </c>
      <c r="AW107">
        <v>767.77329999999995</v>
      </c>
      <c r="AX107">
        <v>0.58726480000000003</v>
      </c>
      <c r="AY107">
        <v>19.081209999999999</v>
      </c>
      <c r="AZ107">
        <v>0.22308910000000001</v>
      </c>
      <c r="BA107">
        <v>96.909779999999998</v>
      </c>
      <c r="BB107">
        <v>0.58570120000000003</v>
      </c>
      <c r="BC107">
        <v>18.972580000000001</v>
      </c>
      <c r="BD107">
        <v>7.4007320000000001E-2</v>
      </c>
      <c r="BE107">
        <v>29.994119999999999</v>
      </c>
      <c r="BF107">
        <v>0.5835496</v>
      </c>
      <c r="BG107">
        <v>18.436129999999999</v>
      </c>
      <c r="BH107" s="1">
        <v>5.6530570000000002E-2</v>
      </c>
      <c r="BI107">
        <v>22.46744</v>
      </c>
      <c r="BJ107">
        <v>0.58044209999999996</v>
      </c>
      <c r="BK107">
        <v>17.742750000000001</v>
      </c>
      <c r="BL107">
        <v>5.0665429999999997E-2</v>
      </c>
      <c r="BM107">
        <v>20.166250000000002</v>
      </c>
      <c r="BN107">
        <v>0.57685830000000005</v>
      </c>
      <c r="BO107">
        <v>17.412379999999999</v>
      </c>
      <c r="BP107" s="1">
        <v>4.9089720000000003E-2</v>
      </c>
      <c r="BQ107">
        <v>19.57179</v>
      </c>
      <c r="BR107">
        <v>0.57358160000000002</v>
      </c>
      <c r="BS107">
        <v>17.52561</v>
      </c>
      <c r="BT107" s="1">
        <v>5.0863779999999997E-2</v>
      </c>
      <c r="BU107">
        <v>20.359210000000001</v>
      </c>
      <c r="BV107">
        <v>0.57006730000000005</v>
      </c>
      <c r="BW107">
        <v>17.826070000000001</v>
      </c>
      <c r="BX107" s="1">
        <v>5.1852500000000003E-2</v>
      </c>
      <c r="BY107" s="1">
        <v>20.931329999999999</v>
      </c>
      <c r="BZ107">
        <v>0.56636180000000003</v>
      </c>
      <c r="CA107">
        <v>18.316980000000001</v>
      </c>
      <c r="CB107" s="1">
        <v>5.0039109999999998E-2</v>
      </c>
      <c r="CC107" s="1">
        <v>20.389880000000002</v>
      </c>
      <c r="CD107">
        <v>0.56251490000000004</v>
      </c>
      <c r="CE107">
        <v>18.354949999999999</v>
      </c>
      <c r="CF107" s="1">
        <v>4.6188260000000002E-2</v>
      </c>
      <c r="CG107" s="1">
        <v>18.990010000000002</v>
      </c>
      <c r="CH107">
        <v>0.55851260000000003</v>
      </c>
      <c r="CI107">
        <v>18.020510000000002</v>
      </c>
      <c r="CJ107" s="1">
        <v>4.1511670000000001E-2</v>
      </c>
      <c r="CK107" s="1">
        <v>17.211670000000002</v>
      </c>
      <c r="CL107">
        <v>0.55444320000000002</v>
      </c>
      <c r="CM107">
        <v>17.30592</v>
      </c>
      <c r="CN107" s="1">
        <v>3.6896430000000001E-2</v>
      </c>
      <c r="CO107" s="1">
        <v>15.418990000000001</v>
      </c>
      <c r="CP107">
        <v>0.55022879999999996</v>
      </c>
      <c r="CQ107">
        <v>16.61382</v>
      </c>
      <c r="CR107" s="1">
        <v>3.2692350000000002E-2</v>
      </c>
      <c r="CS107" s="1">
        <v>13.770949999999999</v>
      </c>
      <c r="CT107">
        <v>0.54592149999999995</v>
      </c>
      <c r="CU107">
        <v>16.21987</v>
      </c>
      <c r="CV107" s="1">
        <v>2.8900189999999999E-2</v>
      </c>
      <c r="CW107" s="1">
        <v>12.27129</v>
      </c>
      <c r="CX107">
        <v>0.54178990000000005</v>
      </c>
      <c r="CY107">
        <v>15.957229999999999</v>
      </c>
      <c r="CZ107" s="1">
        <v>2.5479990000000001E-2</v>
      </c>
      <c r="DA107" s="1">
        <v>10.90114</v>
      </c>
      <c r="DB107">
        <v>0.53777830000000004</v>
      </c>
      <c r="DC107">
        <v>15.952870000000001</v>
      </c>
      <c r="DD107" s="1">
        <v>2.2465570000000001E-2</v>
      </c>
      <c r="DE107" s="1">
        <v>9.6770019999999999</v>
      </c>
      <c r="DF107">
        <v>0.53415539999999995</v>
      </c>
      <c r="DG107">
        <v>16.366099999999999</v>
      </c>
      <c r="DH107" s="1">
        <v>1.9803000000000001E-2</v>
      </c>
      <c r="DI107" s="1">
        <v>8.582281</v>
      </c>
      <c r="DJ107">
        <v>0.53029440000000005</v>
      </c>
      <c r="DK107">
        <v>16.750450000000001</v>
      </c>
      <c r="DL107" s="1">
        <v>1.7442740000000002E-2</v>
      </c>
      <c r="DM107" s="1">
        <v>7.6085399999999996</v>
      </c>
      <c r="DN107">
        <v>0.52643079999999998</v>
      </c>
      <c r="DO107">
        <v>16.94896</v>
      </c>
      <c r="DP107" s="1">
        <v>1.5341270000000001E-2</v>
      </c>
      <c r="DQ107" s="1">
        <v>6.7360519999999999</v>
      </c>
      <c r="DR107">
        <v>0.52240759999999997</v>
      </c>
      <c r="DS107">
        <v>16.455860000000001</v>
      </c>
      <c r="DT107" s="1">
        <v>1.347624E-2</v>
      </c>
      <c r="DU107" s="1">
        <v>5.9570660000000002</v>
      </c>
      <c r="DV107">
        <v>0.51839150000000001</v>
      </c>
      <c r="DW107">
        <v>15.753030000000001</v>
      </c>
      <c r="DX107" s="1">
        <v>1.186074E-2</v>
      </c>
      <c r="DY107" s="1">
        <v>5.2776490000000003</v>
      </c>
      <c r="DZ107">
        <v>0.51430180000000003</v>
      </c>
      <c r="EA107">
        <v>15.338839999999999</v>
      </c>
      <c r="EB107" s="1">
        <v>1.046218E-2</v>
      </c>
      <c r="EC107" s="1">
        <v>4.6873139999999998</v>
      </c>
      <c r="ED107">
        <v>0.50994640000000002</v>
      </c>
      <c r="EE107">
        <v>15.307399999999999</v>
      </c>
      <c r="EF107" s="1">
        <v>9.2011569999999997E-3</v>
      </c>
      <c r="EG107" s="1">
        <v>4.1543130000000001</v>
      </c>
      <c r="EH107">
        <v>0.50550349999999999</v>
      </c>
      <c r="EI107">
        <v>15.919879999999999</v>
      </c>
      <c r="EJ107" s="1">
        <v>8.0616209999999997E-3</v>
      </c>
      <c r="EK107" s="1">
        <v>3.6687500000000002</v>
      </c>
      <c r="EL107">
        <v>0.50173409999999996</v>
      </c>
      <c r="EM107">
        <v>16.627040000000001</v>
      </c>
      <c r="EN107" s="1">
        <v>7.0515789999999997E-3</v>
      </c>
      <c r="EO107" s="1">
        <v>3.230181</v>
      </c>
      <c r="EP107">
        <v>0.49895689999999998</v>
      </c>
      <c r="EQ107">
        <v>17.127379999999999</v>
      </c>
      <c r="ER107" s="1">
        <v>6.1626090000000003E-3</v>
      </c>
      <c r="ES107" s="1">
        <v>2.8356720000000002</v>
      </c>
      <c r="ET107">
        <v>0.49648589999999998</v>
      </c>
      <c r="EU107">
        <v>17.529779999999999</v>
      </c>
      <c r="EV107" s="1">
        <v>5.3849240000000001E-3</v>
      </c>
      <c r="EW107" s="1">
        <v>2.4878719999999999</v>
      </c>
      <c r="EX107">
        <v>0.4943671</v>
      </c>
      <c r="EY107">
        <v>17.544550000000001</v>
      </c>
      <c r="EZ107" s="1">
        <v>4.7029740000000004E-3</v>
      </c>
      <c r="FA107" s="1">
        <v>2.1802860000000002</v>
      </c>
      <c r="FB107">
        <v>0.49284529999999999</v>
      </c>
      <c r="FC107">
        <v>16.90204</v>
      </c>
      <c r="FD107" s="1">
        <v>4.1100240000000003E-3</v>
      </c>
      <c r="FE107" s="1">
        <v>1.9093469999999999</v>
      </c>
      <c r="FF107">
        <v>0.49154209999999998</v>
      </c>
      <c r="FG107">
        <v>16.168710000000001</v>
      </c>
      <c r="FH107" s="1">
        <v>3.595595E-3</v>
      </c>
      <c r="FI107" s="1">
        <v>1.6728769999999999</v>
      </c>
      <c r="FJ107">
        <v>0.49033710000000003</v>
      </c>
      <c r="FK107">
        <v>15.9125</v>
      </c>
      <c r="FL107" s="1">
        <v>3.1306720000000001E-3</v>
      </c>
      <c r="FM107" s="1">
        <v>1.4591289999999999</v>
      </c>
      <c r="FN107">
        <v>0.48902190000000001</v>
      </c>
      <c r="FO107">
        <v>16.813759999999998</v>
      </c>
      <c r="FP107" s="1">
        <v>2.6761710000000002E-3</v>
      </c>
      <c r="FQ107" s="1">
        <v>1.250955</v>
      </c>
      <c r="FR107">
        <v>0.48802689999999999</v>
      </c>
      <c r="FS107">
        <v>18.062670000000001</v>
      </c>
      <c r="FT107" s="1">
        <v>2.2296540000000002E-3</v>
      </c>
      <c r="FU107" s="1">
        <v>1.044794</v>
      </c>
      <c r="FV107">
        <v>0.48749700000000001</v>
      </c>
      <c r="FW107">
        <v>19.121420000000001</v>
      </c>
      <c r="FX107" s="1">
        <v>1.827441E-3</v>
      </c>
      <c r="FY107" s="1">
        <v>0.85649710000000001</v>
      </c>
      <c r="FZ107">
        <v>0.48722209999999999</v>
      </c>
      <c r="GA107">
        <v>19.581669999999999</v>
      </c>
      <c r="GB107" s="1">
        <v>1.5011320000000001E-3</v>
      </c>
      <c r="GC107" s="1">
        <v>0.7026616</v>
      </c>
      <c r="GD107">
        <v>0.48715360000000002</v>
      </c>
      <c r="GE107">
        <v>19.113119999999999</v>
      </c>
      <c r="GF107" s="1">
        <v>1.253077E-3</v>
      </c>
      <c r="GG107" s="1">
        <v>0.58499630000000002</v>
      </c>
      <c r="GH107">
        <v>0.48740470000000002</v>
      </c>
      <c r="GI107">
        <v>18.088190000000001</v>
      </c>
      <c r="GJ107" s="1">
        <v>1.0678619999999999E-3</v>
      </c>
      <c r="GK107" s="1">
        <v>0.49683880000000002</v>
      </c>
      <c r="GL107">
        <v>0.48795369999999999</v>
      </c>
      <c r="GM107">
        <v>17.224979999999999</v>
      </c>
      <c r="GN107" s="1">
        <v>9.2871939999999997E-4</v>
      </c>
      <c r="GO107" s="1">
        <v>0.43032090000000001</v>
      </c>
      <c r="GP107">
        <v>0.48866759999999998</v>
      </c>
      <c r="GQ107">
        <v>16.936109999999999</v>
      </c>
      <c r="GR107" s="1">
        <v>8.1799080000000005E-4</v>
      </c>
      <c r="GS107" s="1">
        <v>0.37753750000000003</v>
      </c>
      <c r="GT107">
        <v>0.48929240000000002</v>
      </c>
      <c r="GU107">
        <v>17.85294</v>
      </c>
      <c r="GV107" s="1">
        <v>7.1262569999999996E-4</v>
      </c>
      <c r="GW107" s="1">
        <v>0.3282021</v>
      </c>
      <c r="GX107">
        <v>0.48984470000000002</v>
      </c>
      <c r="GY107">
        <v>19.053370000000001</v>
      </c>
      <c r="GZ107" s="1">
        <v>5.9441430000000003E-4</v>
      </c>
      <c r="HA107" s="1">
        <v>0.27375050000000001</v>
      </c>
      <c r="HB107">
        <v>0.49022189999999999</v>
      </c>
      <c r="HC107">
        <v>20.107890000000001</v>
      </c>
      <c r="HD107" s="1">
        <v>4.7003239999999998E-4</v>
      </c>
      <c r="HE107" s="1">
        <v>0.2164527</v>
      </c>
      <c r="HF107">
        <v>0.49051289999999997</v>
      </c>
      <c r="HG107">
        <v>20.485690000000002</v>
      </c>
      <c r="HH107" s="1">
        <v>3.6078530000000002E-4</v>
      </c>
      <c r="HI107" s="1">
        <v>0.16576640000000001</v>
      </c>
      <c r="HJ107">
        <v>0.49074469999999998</v>
      </c>
      <c r="HK107">
        <v>19.93834</v>
      </c>
      <c r="HL107" s="1">
        <v>2.7974009999999998E-4</v>
      </c>
      <c r="HM107" s="1">
        <v>0.12788369999999999</v>
      </c>
      <c r="HN107">
        <v>0.49095080000000002</v>
      </c>
      <c r="HO107">
        <v>18.737159999999999</v>
      </c>
      <c r="HP107" s="1">
        <v>2.2592709999999999E-4</v>
      </c>
      <c r="HQ107" s="1">
        <v>0.10261679999999999</v>
      </c>
      <c r="HR107">
        <v>0.49111320000000003</v>
      </c>
      <c r="HS107">
        <v>17.62518</v>
      </c>
      <c r="HT107" s="1">
        <v>1.91757E-4</v>
      </c>
      <c r="HU107" s="1">
        <v>8.6516800000000005E-2</v>
      </c>
      <c r="HV107">
        <v>0.49126839999999999</v>
      </c>
      <c r="HW107">
        <v>17.046389999999999</v>
      </c>
      <c r="HX107" s="1">
        <v>1.693744E-4</v>
      </c>
      <c r="HY107" s="1">
        <v>7.5982030000000006E-2</v>
      </c>
      <c r="HZ107">
        <v>0.49135909999999999</v>
      </c>
      <c r="IA107">
        <v>17.561489999999999</v>
      </c>
      <c r="IB107" s="1">
        <v>1.5263120000000001E-4</v>
      </c>
      <c r="IC107" s="1">
        <v>6.8194939999999996E-2</v>
      </c>
      <c r="ID107">
        <v>0.4914326</v>
      </c>
      <c r="IE107">
        <v>17.747299999999999</v>
      </c>
      <c r="IF107" s="1">
        <v>1.376022E-4</v>
      </c>
      <c r="IG107" s="1">
        <v>6.1313329999999999E-2</v>
      </c>
      <c r="IH107">
        <v>0.49152970000000001</v>
      </c>
      <c r="II107">
        <v>18.444839999999999</v>
      </c>
      <c r="IJ107" s="1">
        <v>1.2329579999999999E-4</v>
      </c>
      <c r="IK107" s="1">
        <v>5.4805550000000001E-2</v>
      </c>
      <c r="IL107">
        <v>0.49160320000000002</v>
      </c>
      <c r="IM107">
        <v>18.83015</v>
      </c>
      <c r="IN107">
        <v>1.1069300000000001E-4</v>
      </c>
      <c r="IO107" s="1">
        <v>4.9051989999999997E-2</v>
      </c>
      <c r="IP107">
        <v>0.4917376</v>
      </c>
      <c r="IQ107">
        <v>18.58661</v>
      </c>
      <c r="IR107">
        <v>1.005734E-4</v>
      </c>
      <c r="IS107" s="1">
        <v>4.4411880000000001E-2</v>
      </c>
      <c r="IT107">
        <v>0.49189500000000003</v>
      </c>
      <c r="IU107">
        <v>17.539680000000001</v>
      </c>
      <c r="IV107">
        <v>9.2820930000000006E-5</v>
      </c>
      <c r="IW107" s="1">
        <v>4.0850079999999997E-2</v>
      </c>
      <c r="IX107">
        <v>0.49205739999999998</v>
      </c>
      <c r="IY107">
        <v>16.36506</v>
      </c>
      <c r="IZ107">
        <v>8.6776690000000005E-5</v>
      </c>
      <c r="JA107" s="1">
        <v>3.8079019999999998E-2</v>
      </c>
      <c r="JB107">
        <v>0.49220510000000001</v>
      </c>
      <c r="JC107">
        <v>15.80143</v>
      </c>
      <c r="JD107">
        <v>8.1573549999999998E-5</v>
      </c>
      <c r="JE107" s="1">
        <v>3.5720950000000001E-2</v>
      </c>
      <c r="JF107">
        <v>0.49236540000000001</v>
      </c>
      <c r="JG107">
        <v>16.660820000000001</v>
      </c>
      <c r="JH107">
        <v>7.5833119999999999E-5</v>
      </c>
      <c r="JI107" s="1">
        <v>3.3187550000000003E-2</v>
      </c>
      <c r="JJ107">
        <v>0.4924695</v>
      </c>
      <c r="JK107">
        <v>18.056509999999999</v>
      </c>
      <c r="JL107">
        <v>6.8356439999999998E-5</v>
      </c>
      <c r="JM107">
        <v>2.9934470000000001E-2</v>
      </c>
      <c r="JN107">
        <v>0.49253789999999997</v>
      </c>
      <c r="JO107">
        <v>19.331959999999999</v>
      </c>
      <c r="JP107">
        <v>5.9655309999999999E-5</v>
      </c>
      <c r="JQ107">
        <v>2.6132840000000001E-2</v>
      </c>
      <c r="JR107">
        <v>0.49251250000000002</v>
      </c>
      <c r="JS107">
        <v>20.02073</v>
      </c>
      <c r="JT107">
        <v>5.1536699999999997E-5</v>
      </c>
      <c r="JU107">
        <v>2.254915E-2</v>
      </c>
      <c r="JV107">
        <v>0.49242639999999999</v>
      </c>
      <c r="JW107">
        <v>19.811199999999999</v>
      </c>
      <c r="JX107">
        <v>4.5266960000000003E-5</v>
      </c>
      <c r="JY107">
        <v>1.9759579999999999E-2</v>
      </c>
      <c r="JZ107">
        <v>0.49225029999999997</v>
      </c>
      <c r="KA107">
        <v>18.973459999999999</v>
      </c>
      <c r="KB107">
        <v>4.0922289999999999E-5</v>
      </c>
      <c r="KC107">
        <v>1.7820829999999999E-2</v>
      </c>
      <c r="KD107">
        <v>0.49206610000000001</v>
      </c>
      <c r="KE107">
        <v>18.291</v>
      </c>
      <c r="KF107">
        <v>3.798593E-5</v>
      </c>
      <c r="KG107">
        <v>1.6512829999999999E-2</v>
      </c>
      <c r="KH107">
        <v>0.49188490000000001</v>
      </c>
      <c r="KI107">
        <v>18.067229999999999</v>
      </c>
      <c r="KJ107">
        <v>3.6210600000000002E-5</v>
      </c>
      <c r="KK107">
        <v>1.5707269999999999E-2</v>
      </c>
      <c r="KL107">
        <v>0.49172919999999998</v>
      </c>
      <c r="KM107">
        <v>18.756640000000001</v>
      </c>
      <c r="KN107">
        <v>3.6174270000000002E-5</v>
      </c>
      <c r="KO107">
        <v>1.5635219999999998E-2</v>
      </c>
      <c r="KP107">
        <v>0.4916008</v>
      </c>
      <c r="KQ107">
        <v>19.552579999999999</v>
      </c>
      <c r="KR107">
        <v>3.851501E-5</v>
      </c>
      <c r="KS107">
        <v>1.658579E-2</v>
      </c>
      <c r="KT107">
        <v>0.49152430000000003</v>
      </c>
      <c r="KU107">
        <v>20.015280000000001</v>
      </c>
      <c r="KV107">
        <v>4.2367799999999998E-5</v>
      </c>
      <c r="KW107">
        <v>1.8235060000000001E-2</v>
      </c>
      <c r="KX107">
        <v>0.49144670000000001</v>
      </c>
      <c r="KY107">
        <v>19.93036</v>
      </c>
      <c r="KZ107">
        <v>4.5903930000000001E-5</v>
      </c>
      <c r="LA107">
        <v>1.9797059999999998E-2</v>
      </c>
      <c r="LB107">
        <v>0.49145739999999999</v>
      </c>
      <c r="LC107">
        <v>19.37</v>
      </c>
      <c r="LD107">
        <v>4.7940720000000001E-5</v>
      </c>
      <c r="LE107">
        <v>2.0731820000000001E-2</v>
      </c>
      <c r="LF107">
        <v>0.49147109999999999</v>
      </c>
      <c r="LG107">
        <v>18.413630000000001</v>
      </c>
      <c r="LH107">
        <v>4.8388499999999999E-5</v>
      </c>
      <c r="LI107">
        <v>2.097313E-2</v>
      </c>
      <c r="LJ107">
        <v>0.49149599999999999</v>
      </c>
      <c r="LK107">
        <v>17.35689</v>
      </c>
      <c r="LL107">
        <v>4.7712839999999998E-5</v>
      </c>
      <c r="LM107">
        <v>2.07133E-2</v>
      </c>
      <c r="LN107">
        <v>0.49155140000000003</v>
      </c>
      <c r="LO107">
        <v>16.66337</v>
      </c>
      <c r="LP107">
        <v>4.6338190000000002E-5</v>
      </c>
      <c r="LQ107">
        <v>2.0139810000000001E-2</v>
      </c>
      <c r="LR107">
        <v>0.49157719999999999</v>
      </c>
      <c r="LS107">
        <v>17.05987</v>
      </c>
      <c r="LT107">
        <v>4.4432730000000001E-5</v>
      </c>
      <c r="LU107">
        <v>1.933474E-2</v>
      </c>
      <c r="LV107">
        <v>0.49161529999999998</v>
      </c>
      <c r="LW107">
        <v>18.071339999999999</v>
      </c>
      <c r="LX107">
        <v>4.2057449999999998E-5</v>
      </c>
      <c r="LY107">
        <v>1.8323909999999999E-2</v>
      </c>
      <c r="LZ107">
        <v>0.49162879999999998</v>
      </c>
      <c r="MA107">
        <v>19.247990000000001</v>
      </c>
      <c r="MB107">
        <v>3.944762E-5</v>
      </c>
      <c r="MC107">
        <v>1.720033E-2</v>
      </c>
      <c r="MD107">
        <v>0.49161260000000001</v>
      </c>
      <c r="ME107">
        <v>19.953399999999998</v>
      </c>
      <c r="MF107">
        <v>3.6965300000000003E-5</v>
      </c>
      <c r="MG107">
        <v>1.6121799999999999E-2</v>
      </c>
      <c r="MH107">
        <v>0.49159049999999999</v>
      </c>
      <c r="MI107">
        <v>19.89321</v>
      </c>
      <c r="MJ107">
        <v>3.4830289999999997E-5</v>
      </c>
      <c r="MK107">
        <v>1.518919E-2</v>
      </c>
      <c r="ML107">
        <v>0.4915563</v>
      </c>
      <c r="MM107">
        <v>18.99464</v>
      </c>
      <c r="MN107">
        <v>3.3049670000000001E-5</v>
      </c>
      <c r="MO107">
        <v>1.4411210000000001E-2</v>
      </c>
      <c r="MP107">
        <v>0.49150329999999998</v>
      </c>
      <c r="MQ107">
        <v>18.245830000000002</v>
      </c>
      <c r="MR107">
        <v>3.1543349999999997E-5</v>
      </c>
      <c r="MS107">
        <v>1.375443E-2</v>
      </c>
      <c r="MT107">
        <v>0.49147039999999997</v>
      </c>
      <c r="MU107">
        <v>18.052350000000001</v>
      </c>
      <c r="MV107">
        <v>3.0270759999999999E-5</v>
      </c>
      <c r="MW107">
        <v>1.319715E-2</v>
      </c>
      <c r="MX107">
        <v>0.49141099999999999</v>
      </c>
      <c r="MY107">
        <v>18.74371</v>
      </c>
      <c r="MZ107">
        <v>2.928072E-5</v>
      </c>
      <c r="NA107">
        <v>1.276045E-2</v>
      </c>
      <c r="NB107">
        <v>0.4913749</v>
      </c>
      <c r="NC107">
        <v>19.85529</v>
      </c>
      <c r="ND107">
        <v>2.8641420000000001E-5</v>
      </c>
      <c r="NE107">
        <v>1.247493E-2</v>
      </c>
      <c r="NF107">
        <v>0.4913749</v>
      </c>
      <c r="NG107">
        <v>19.85529</v>
      </c>
      <c r="NH107">
        <v>2.8641420000000001E-5</v>
      </c>
      <c r="NI107">
        <v>1.247493E-2</v>
      </c>
      <c r="NJ107">
        <v>0.4913749</v>
      </c>
      <c r="NK107">
        <v>19.85529</v>
      </c>
      <c r="NL107">
        <v>2.8641420000000001E-5</v>
      </c>
      <c r="NM107">
        <v>1.247493E-2</v>
      </c>
      <c r="NN107">
        <v>0.4913749</v>
      </c>
      <c r="NO107">
        <v>19.85529</v>
      </c>
      <c r="NP107">
        <v>2.8641420000000001E-5</v>
      </c>
      <c r="NQ107">
        <v>1.247493E-2</v>
      </c>
      <c r="NR107">
        <v>0.4913749</v>
      </c>
      <c r="NS107">
        <v>19.85529</v>
      </c>
      <c r="NT107">
        <v>2.8641420000000001E-5</v>
      </c>
      <c r="NU107">
        <v>1.247493E-2</v>
      </c>
      <c r="NV107">
        <v>0.4913749</v>
      </c>
      <c r="NW107">
        <v>19.85529</v>
      </c>
      <c r="NX107">
        <v>2.8641420000000001E-5</v>
      </c>
      <c r="NY107">
        <v>1.247493E-2</v>
      </c>
      <c r="NZ107">
        <v>0.4913749</v>
      </c>
      <c r="OA107">
        <v>19.85529</v>
      </c>
      <c r="OB107">
        <v>2.8641420000000001E-5</v>
      </c>
      <c r="OC107">
        <v>1.247493E-2</v>
      </c>
      <c r="OD107">
        <v>0.4913749</v>
      </c>
      <c r="OE107">
        <v>19.85529</v>
      </c>
      <c r="OF107">
        <v>2.8641420000000001E-5</v>
      </c>
      <c r="OG107">
        <v>1.247493E-2</v>
      </c>
      <c r="OH107">
        <v>0.4913749</v>
      </c>
      <c r="OI107">
        <v>19.85529</v>
      </c>
      <c r="OJ107">
        <v>2.8641420000000001E-5</v>
      </c>
      <c r="OK107">
        <v>1.247493E-2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0.79686749999999995</v>
      </c>
      <c r="G108">
        <v>16.098800000000001</v>
      </c>
      <c r="H108">
        <v>0</v>
      </c>
      <c r="I108">
        <v>0</v>
      </c>
      <c r="J108">
        <v>0.7952707</v>
      </c>
      <c r="K108">
        <v>16.88101</v>
      </c>
      <c r="L108" s="1">
        <v>1.909258E-34</v>
      </c>
      <c r="M108" s="1">
        <v>6.3053199999999995E-32</v>
      </c>
      <c r="N108">
        <v>0.79359349999999995</v>
      </c>
      <c r="O108">
        <v>17.532450000000001</v>
      </c>
      <c r="P108" s="1">
        <v>3.412804E-21</v>
      </c>
      <c r="Q108" s="1">
        <v>1.1249280000000001E-18</v>
      </c>
      <c r="R108">
        <v>0.79190579999999999</v>
      </c>
      <c r="S108">
        <v>17.855399999999999</v>
      </c>
      <c r="T108" s="1">
        <v>1.460453E-9</v>
      </c>
      <c r="U108" s="1">
        <v>4.823152E-7</v>
      </c>
      <c r="V108">
        <v>0.79016379999999997</v>
      </c>
      <c r="W108">
        <v>18.152729999999998</v>
      </c>
      <c r="X108" s="1">
        <v>2.6223860000000002E-2</v>
      </c>
      <c r="Y108" s="1">
        <v>6.640371</v>
      </c>
      <c r="Z108">
        <v>0.78845240000000005</v>
      </c>
      <c r="AA108">
        <v>18.109539999999999</v>
      </c>
      <c r="AB108">
        <v>6.626315</v>
      </c>
      <c r="AC108">
        <v>1887.1010000000001</v>
      </c>
      <c r="AD108">
        <v>0.78669489999999997</v>
      </c>
      <c r="AE108">
        <v>17.63466</v>
      </c>
      <c r="AF108">
        <v>73.229219999999998</v>
      </c>
      <c r="AG108">
        <v>22678.79</v>
      </c>
      <c r="AH108">
        <v>0.78491250000000001</v>
      </c>
      <c r="AI108">
        <v>17.366779999999999</v>
      </c>
      <c r="AJ108">
        <v>129.0179</v>
      </c>
      <c r="AK108">
        <v>42591.57</v>
      </c>
      <c r="AL108">
        <v>0.78312190000000004</v>
      </c>
      <c r="AM108">
        <v>17.553889999999999</v>
      </c>
      <c r="AN108">
        <v>68.306020000000004</v>
      </c>
      <c r="AO108">
        <v>23720.240000000002</v>
      </c>
      <c r="AP108">
        <v>0.78130140000000003</v>
      </c>
      <c r="AQ108">
        <v>18.371580000000002</v>
      </c>
      <c r="AR108">
        <v>15.99212</v>
      </c>
      <c r="AS108">
        <v>5764.0370000000003</v>
      </c>
      <c r="AT108">
        <v>0.77938830000000003</v>
      </c>
      <c r="AU108">
        <v>19.057490000000001</v>
      </c>
      <c r="AV108">
        <v>2.228167</v>
      </c>
      <c r="AW108">
        <v>822.36320000000001</v>
      </c>
      <c r="AX108">
        <v>0.77725080000000002</v>
      </c>
      <c r="AY108">
        <v>19.151759999999999</v>
      </c>
      <c r="AZ108">
        <v>0.27654020000000001</v>
      </c>
      <c r="BA108">
        <v>101.19240000000001</v>
      </c>
      <c r="BB108">
        <v>0.77457969999999998</v>
      </c>
      <c r="BC108">
        <v>19.047049999999999</v>
      </c>
      <c r="BD108">
        <v>7.9127669999999997E-2</v>
      </c>
      <c r="BE108">
        <v>27.204969999999999</v>
      </c>
      <c r="BF108">
        <v>0.77099249999999997</v>
      </c>
      <c r="BG108">
        <v>18.505610000000001</v>
      </c>
      <c r="BH108">
        <v>5.747236E-2</v>
      </c>
      <c r="BI108">
        <v>19.311409999999999</v>
      </c>
      <c r="BJ108">
        <v>0.76590820000000004</v>
      </c>
      <c r="BK108">
        <v>17.792649999999998</v>
      </c>
      <c r="BL108" s="1">
        <v>5.1091539999999998E-2</v>
      </c>
      <c r="BM108">
        <v>17.178709999999999</v>
      </c>
      <c r="BN108">
        <v>0.76000800000000002</v>
      </c>
      <c r="BO108">
        <v>17.413540000000001</v>
      </c>
      <c r="BP108" s="1">
        <v>4.904128E-2</v>
      </c>
      <c r="BQ108">
        <v>16.51437</v>
      </c>
      <c r="BR108">
        <v>0.75454399999999999</v>
      </c>
      <c r="BS108">
        <v>17.503209999999999</v>
      </c>
      <c r="BT108" s="1">
        <v>5.0615010000000002E-2</v>
      </c>
      <c r="BU108">
        <v>17.094110000000001</v>
      </c>
      <c r="BV108">
        <v>0.74866909999999998</v>
      </c>
      <c r="BW108">
        <v>17.812249999999999</v>
      </c>
      <c r="BX108" s="1">
        <v>5.1834150000000002E-2</v>
      </c>
      <c r="BY108" s="1">
        <v>17.632989999999999</v>
      </c>
      <c r="BZ108">
        <v>0.74246129999999999</v>
      </c>
      <c r="CA108">
        <v>18.33493</v>
      </c>
      <c r="CB108" s="1">
        <v>5.0315199999999997E-2</v>
      </c>
      <c r="CC108" s="1">
        <v>17.259180000000001</v>
      </c>
      <c r="CD108">
        <v>0.73593410000000004</v>
      </c>
      <c r="CE108">
        <v>18.401</v>
      </c>
      <c r="CF108" s="1">
        <v>4.6632359999999998E-2</v>
      </c>
      <c r="CG108" s="1">
        <v>16.124400000000001</v>
      </c>
      <c r="CH108">
        <v>0.72922399999999998</v>
      </c>
      <c r="CI108">
        <v>18.096630000000001</v>
      </c>
      <c r="CJ108" s="1">
        <v>4.2006149999999999E-2</v>
      </c>
      <c r="CK108" s="1">
        <v>14.63409</v>
      </c>
      <c r="CL108">
        <v>0.72234189999999998</v>
      </c>
      <c r="CM108">
        <v>17.373740000000002</v>
      </c>
      <c r="CN108" s="1">
        <v>3.7364849999999998E-2</v>
      </c>
      <c r="CO108" s="1">
        <v>13.10857</v>
      </c>
      <c r="CP108">
        <v>0.71529500000000001</v>
      </c>
      <c r="CQ108">
        <v>16.666799999999999</v>
      </c>
      <c r="CR108" s="1">
        <v>3.3119759999999998E-2</v>
      </c>
      <c r="CS108" s="1">
        <v>11.70063</v>
      </c>
      <c r="CT108">
        <v>0.70811310000000005</v>
      </c>
      <c r="CU108">
        <v>16.232209999999998</v>
      </c>
      <c r="CV108" s="1">
        <v>2.9287589999999999E-2</v>
      </c>
      <c r="CW108" s="1">
        <v>10.41963</v>
      </c>
      <c r="CX108">
        <v>0.70113970000000003</v>
      </c>
      <c r="CY108">
        <v>15.95914</v>
      </c>
      <c r="CZ108" s="1">
        <v>2.5833399999999999E-2</v>
      </c>
      <c r="DA108" s="1">
        <v>9.2504439999999999</v>
      </c>
      <c r="DB108">
        <v>0.69440500000000005</v>
      </c>
      <c r="DC108">
        <v>15.945740000000001</v>
      </c>
      <c r="DD108" s="1">
        <v>2.27808E-2</v>
      </c>
      <c r="DE108" s="1">
        <v>8.2066280000000003</v>
      </c>
      <c r="DF108">
        <v>0.68805989999999995</v>
      </c>
      <c r="DG108">
        <v>16.359850000000002</v>
      </c>
      <c r="DH108" s="1">
        <v>2.0084520000000002E-2</v>
      </c>
      <c r="DI108" s="1">
        <v>7.2816840000000003</v>
      </c>
      <c r="DJ108">
        <v>0.68142000000000003</v>
      </c>
      <c r="DK108">
        <v>16.762370000000001</v>
      </c>
      <c r="DL108" s="1">
        <v>1.7694709999999999E-2</v>
      </c>
      <c r="DM108" s="1">
        <v>6.4587659999999998</v>
      </c>
      <c r="DN108">
        <v>0.67464480000000004</v>
      </c>
      <c r="DO108">
        <v>16.99783</v>
      </c>
      <c r="DP108" s="1">
        <v>1.556741E-2</v>
      </c>
      <c r="DQ108" s="1">
        <v>5.7219569999999997</v>
      </c>
      <c r="DR108">
        <v>0.66766490000000001</v>
      </c>
      <c r="DS108">
        <v>16.514939999999999</v>
      </c>
      <c r="DT108" s="1">
        <v>1.367721E-2</v>
      </c>
      <c r="DU108" s="1">
        <v>5.063034</v>
      </c>
      <c r="DV108">
        <v>0.66069359999999999</v>
      </c>
      <c r="DW108">
        <v>15.80681</v>
      </c>
      <c r="DX108" s="1">
        <v>1.203457E-2</v>
      </c>
      <c r="DY108" s="1">
        <v>4.4861560000000003</v>
      </c>
      <c r="DZ108">
        <v>0.65359</v>
      </c>
      <c r="EA108">
        <v>15.350339999999999</v>
      </c>
      <c r="EB108" s="1">
        <v>1.061607E-2</v>
      </c>
      <c r="EC108" s="1">
        <v>3.9860709999999999</v>
      </c>
      <c r="ED108">
        <v>0.64611529999999995</v>
      </c>
      <c r="EE108">
        <v>15.29143</v>
      </c>
      <c r="EF108" s="1">
        <v>9.3419239999999997E-3</v>
      </c>
      <c r="EG108" s="1">
        <v>3.5363699999999998</v>
      </c>
      <c r="EH108">
        <v>0.63856809999999997</v>
      </c>
      <c r="EI108">
        <v>15.89554</v>
      </c>
      <c r="EJ108" s="1">
        <v>8.1892409999999999E-3</v>
      </c>
      <c r="EK108" s="1">
        <v>3.126115</v>
      </c>
      <c r="EL108">
        <v>0.63213779999999997</v>
      </c>
      <c r="EM108">
        <v>16.604230000000001</v>
      </c>
      <c r="EN108" s="1">
        <v>7.1681640000000003E-3</v>
      </c>
      <c r="EO108" s="1">
        <v>2.7568489999999999</v>
      </c>
      <c r="EP108">
        <v>0.62678460000000003</v>
      </c>
      <c r="EQ108">
        <v>17.131979999999999</v>
      </c>
      <c r="ER108" s="1">
        <v>6.2662949999999999E-3</v>
      </c>
      <c r="ES108" s="1">
        <v>2.4253330000000002</v>
      </c>
      <c r="ET108">
        <v>0.62158579999999997</v>
      </c>
      <c r="EU108">
        <v>17.554849999999998</v>
      </c>
      <c r="EV108" s="1">
        <v>5.4765329999999996E-3</v>
      </c>
      <c r="EW108" s="1">
        <v>2.1327600000000002</v>
      </c>
      <c r="EX108">
        <v>0.61683049999999995</v>
      </c>
      <c r="EY108">
        <v>17.579879999999999</v>
      </c>
      <c r="EZ108" s="1">
        <v>4.7844230000000003E-3</v>
      </c>
      <c r="FA108" s="1">
        <v>1.8735470000000001</v>
      </c>
      <c r="FB108">
        <v>0.61286859999999999</v>
      </c>
      <c r="FC108">
        <v>16.956910000000001</v>
      </c>
      <c r="FD108" s="1">
        <v>4.1816320000000002E-3</v>
      </c>
      <c r="FE108" s="1">
        <v>1.644293</v>
      </c>
      <c r="FF108">
        <v>0.60914299999999999</v>
      </c>
      <c r="FG108">
        <v>16.216069999999998</v>
      </c>
      <c r="FH108" s="1">
        <v>3.6586190000000001E-3</v>
      </c>
      <c r="FI108" s="1">
        <v>1.4437690000000001</v>
      </c>
      <c r="FJ108">
        <v>0.60563409999999995</v>
      </c>
      <c r="FK108">
        <v>15.90292</v>
      </c>
      <c r="FL108" s="1">
        <v>3.1895030000000002E-3</v>
      </c>
      <c r="FM108" s="1">
        <v>1.263204</v>
      </c>
      <c r="FN108">
        <v>0.6020915</v>
      </c>
      <c r="FO108">
        <v>16.77084</v>
      </c>
      <c r="FP108" s="1">
        <v>2.7350730000000002E-3</v>
      </c>
      <c r="FQ108" s="1">
        <v>1.088214</v>
      </c>
      <c r="FR108">
        <v>0.59896479999999996</v>
      </c>
      <c r="FS108">
        <v>18.018439999999998</v>
      </c>
      <c r="FT108" s="1">
        <v>2.286695E-3</v>
      </c>
      <c r="FU108" s="1">
        <v>0.91418840000000001</v>
      </c>
      <c r="FV108">
        <v>0.5965762</v>
      </c>
      <c r="FW108">
        <v>19.13015</v>
      </c>
      <c r="FX108" s="1">
        <v>1.877159E-3</v>
      </c>
      <c r="FY108" s="1">
        <v>0.75253210000000004</v>
      </c>
      <c r="FZ108">
        <v>0.59413890000000003</v>
      </c>
      <c r="GA108">
        <v>19.643709999999999</v>
      </c>
      <c r="GB108" s="1">
        <v>1.540472E-3</v>
      </c>
      <c r="GC108" s="1">
        <v>0.61859410000000004</v>
      </c>
      <c r="GD108">
        <v>0.59191910000000003</v>
      </c>
      <c r="GE108">
        <v>19.20495</v>
      </c>
      <c r="GF108" s="1">
        <v>1.2828519999999999E-3</v>
      </c>
      <c r="GG108" s="1">
        <v>0.51531669999999996</v>
      </c>
      <c r="GH108">
        <v>0.59026719999999999</v>
      </c>
      <c r="GI108">
        <v>18.175540000000002</v>
      </c>
      <c r="GJ108" s="1">
        <v>1.0903110000000001E-3</v>
      </c>
      <c r="GK108" s="1">
        <v>0.43768269999999998</v>
      </c>
      <c r="GL108">
        <v>0.58923199999999998</v>
      </c>
      <c r="GM108">
        <v>17.281420000000001</v>
      </c>
      <c r="GN108" s="1">
        <v>9.4590169999999999E-4</v>
      </c>
      <c r="GO108" s="1">
        <v>0.37905870000000003</v>
      </c>
      <c r="GP108">
        <v>0.58867340000000001</v>
      </c>
      <c r="GQ108">
        <v>16.934059999999999</v>
      </c>
      <c r="GR108" s="1">
        <v>8.323588E-4</v>
      </c>
      <c r="GS108" s="1">
        <v>0.33287470000000002</v>
      </c>
      <c r="GT108">
        <v>0.58825499999999997</v>
      </c>
      <c r="GU108">
        <v>17.823930000000001</v>
      </c>
      <c r="GV108" s="1">
        <v>7.2740369999999997E-4</v>
      </c>
      <c r="GW108" s="1">
        <v>0.29061559999999997</v>
      </c>
      <c r="GX108">
        <v>0.58800079999999999</v>
      </c>
      <c r="GY108">
        <v>19.02027</v>
      </c>
      <c r="GZ108" s="1">
        <v>6.1101320000000005E-4</v>
      </c>
      <c r="HA108" s="1">
        <v>0.24428520000000001</v>
      </c>
      <c r="HB108">
        <v>0.58777559999999995</v>
      </c>
      <c r="HC108">
        <v>20.128599999999999</v>
      </c>
      <c r="HD108" s="1">
        <v>4.8642500000000002E-4</v>
      </c>
      <c r="HE108" s="1">
        <v>0.19459860000000001</v>
      </c>
      <c r="HF108">
        <v>0.58758960000000005</v>
      </c>
      <c r="HG108">
        <v>20.550809999999998</v>
      </c>
      <c r="HH108" s="1">
        <v>3.7422239999999998E-4</v>
      </c>
      <c r="HI108" s="1">
        <v>0.14950949999999999</v>
      </c>
      <c r="HJ108">
        <v>0.5874414</v>
      </c>
      <c r="HK108">
        <v>20.04243</v>
      </c>
      <c r="HL108" s="1">
        <v>2.8922540000000002E-4</v>
      </c>
      <c r="HM108" s="1">
        <v>0.1150906</v>
      </c>
      <c r="HN108">
        <v>0.587337</v>
      </c>
      <c r="HO108">
        <v>18.8431</v>
      </c>
      <c r="HP108" s="1">
        <v>2.320794E-4</v>
      </c>
      <c r="HQ108" s="1">
        <v>9.1836719999999997E-2</v>
      </c>
      <c r="HR108">
        <v>0.58727779999999996</v>
      </c>
      <c r="HS108">
        <v>17.71208</v>
      </c>
      <c r="HT108" s="1">
        <v>1.9569300000000001E-4</v>
      </c>
      <c r="HU108" s="1">
        <v>7.6970570000000002E-2</v>
      </c>
      <c r="HV108">
        <v>0.58725879999999997</v>
      </c>
      <c r="HW108">
        <v>17.072949999999999</v>
      </c>
      <c r="HX108" s="1">
        <v>1.720584E-4</v>
      </c>
      <c r="HY108" s="1">
        <v>6.7311940000000001E-2</v>
      </c>
      <c r="HZ108">
        <v>0.58726529999999999</v>
      </c>
      <c r="IA108">
        <v>17.56268</v>
      </c>
      <c r="IB108" s="1">
        <v>1.5478519999999999E-4</v>
      </c>
      <c r="IC108" s="1">
        <v>6.0316120000000001E-2</v>
      </c>
      <c r="ID108">
        <v>0.58727249999999998</v>
      </c>
      <c r="IE108">
        <v>17.741689999999998</v>
      </c>
      <c r="IF108" s="1">
        <v>1.3962269999999999E-4</v>
      </c>
      <c r="IG108" s="1">
        <v>5.4259689999999999E-2</v>
      </c>
      <c r="IH108">
        <v>0.58730769999999999</v>
      </c>
      <c r="II108">
        <v>18.464040000000001</v>
      </c>
      <c r="IJ108" s="1">
        <v>1.251801E-4</v>
      </c>
      <c r="IK108" s="1">
        <v>4.8534889999999997E-2</v>
      </c>
      <c r="IL108">
        <v>0.58738690000000005</v>
      </c>
      <c r="IM108">
        <v>18.85998</v>
      </c>
      <c r="IN108">
        <v>1.122926E-4</v>
      </c>
      <c r="IO108" s="1">
        <v>4.3410820000000003E-2</v>
      </c>
      <c r="IP108">
        <v>0.58755650000000004</v>
      </c>
      <c r="IQ108">
        <v>18.6663</v>
      </c>
      <c r="IR108">
        <v>1.0182710000000001E-4</v>
      </c>
      <c r="IS108" s="1">
        <v>3.923314E-2</v>
      </c>
      <c r="IT108">
        <v>0.58780180000000004</v>
      </c>
      <c r="IU108">
        <v>17.657070000000001</v>
      </c>
      <c r="IV108">
        <v>9.3779850000000003E-5</v>
      </c>
      <c r="IW108" s="1">
        <v>3.6011000000000001E-2</v>
      </c>
      <c r="IX108">
        <v>0.58814310000000003</v>
      </c>
      <c r="IY108">
        <v>16.469439999999999</v>
      </c>
      <c r="IZ108">
        <v>8.7540299999999999E-5</v>
      </c>
      <c r="JA108" s="1">
        <v>3.3512649999999998E-2</v>
      </c>
      <c r="JB108">
        <v>0.58851869999999995</v>
      </c>
      <c r="JC108">
        <v>15.843500000000001</v>
      </c>
      <c r="JD108">
        <v>8.2275120000000002E-5</v>
      </c>
      <c r="JE108" s="1">
        <v>3.1420410000000003E-2</v>
      </c>
      <c r="JF108">
        <v>0.58896360000000003</v>
      </c>
      <c r="JG108">
        <v>16.651759999999999</v>
      </c>
      <c r="JH108">
        <v>7.6676930000000007E-5</v>
      </c>
      <c r="JI108" s="1">
        <v>2.9247269999999999E-2</v>
      </c>
      <c r="JJ108">
        <v>0.58940740000000003</v>
      </c>
      <c r="JK108">
        <v>18.026240000000001</v>
      </c>
      <c r="JL108">
        <v>6.944234E-5</v>
      </c>
      <c r="JM108">
        <v>2.6485370000000001E-2</v>
      </c>
      <c r="JN108">
        <v>0.58982250000000003</v>
      </c>
      <c r="JO108">
        <v>19.35041</v>
      </c>
      <c r="JP108">
        <v>6.0820409999999999E-5</v>
      </c>
      <c r="JQ108">
        <v>2.3193330000000002E-2</v>
      </c>
      <c r="JR108">
        <v>0.59019239999999995</v>
      </c>
      <c r="JS108">
        <v>20.08522</v>
      </c>
      <c r="JT108">
        <v>5.2539330000000002E-5</v>
      </c>
      <c r="JU108">
        <v>2.0005490000000001E-2</v>
      </c>
      <c r="JV108">
        <v>0.59043020000000002</v>
      </c>
      <c r="JW108">
        <v>19.89592</v>
      </c>
      <c r="JX108">
        <v>4.5999109999999999E-5</v>
      </c>
      <c r="JY108">
        <v>1.7471210000000001E-2</v>
      </c>
      <c r="JZ108">
        <v>0.59055239999999998</v>
      </c>
      <c r="KA108">
        <v>19.050940000000001</v>
      </c>
      <c r="KB108">
        <v>4.1419540000000002E-5</v>
      </c>
      <c r="KC108">
        <v>1.5690820000000001E-2</v>
      </c>
      <c r="KD108">
        <v>0.59053840000000002</v>
      </c>
      <c r="KE108">
        <v>18.336310000000001</v>
      </c>
      <c r="KF108">
        <v>3.8320279999999998E-5</v>
      </c>
      <c r="KG108">
        <v>1.4488529999999999E-2</v>
      </c>
      <c r="KH108">
        <v>0.59045369999999997</v>
      </c>
      <c r="KI108">
        <v>18.063220000000001</v>
      </c>
      <c r="KJ108">
        <v>3.6380739999999998E-5</v>
      </c>
      <c r="KK108">
        <v>1.372689E-2</v>
      </c>
      <c r="KL108">
        <v>0.59035700000000002</v>
      </c>
      <c r="KM108">
        <v>18.726949999999999</v>
      </c>
      <c r="KN108">
        <v>3.6070030000000001E-5</v>
      </c>
      <c r="KO108">
        <v>1.356691E-2</v>
      </c>
      <c r="KP108">
        <v>0.59021230000000002</v>
      </c>
      <c r="KQ108">
        <v>19.534130000000001</v>
      </c>
      <c r="KR108">
        <v>3.8103630000000001E-5</v>
      </c>
      <c r="KS108">
        <v>1.4282410000000001E-2</v>
      </c>
      <c r="KT108">
        <v>0.59003499999999998</v>
      </c>
      <c r="KU108">
        <v>20.02103</v>
      </c>
      <c r="KV108">
        <v>4.1839789999999998E-5</v>
      </c>
      <c r="KW108">
        <v>1.5671040000000001E-2</v>
      </c>
      <c r="KX108">
        <v>0.58990010000000004</v>
      </c>
      <c r="KY108">
        <v>20.000219999999999</v>
      </c>
      <c r="KZ108">
        <v>4.5494190000000002E-5</v>
      </c>
      <c r="LA108">
        <v>1.7069440000000002E-2</v>
      </c>
      <c r="LB108">
        <v>0.58980109999999997</v>
      </c>
      <c r="LC108">
        <v>19.451370000000001</v>
      </c>
      <c r="LD108">
        <v>4.7750119999999997E-5</v>
      </c>
      <c r="LE108">
        <v>1.7962780000000001E-2</v>
      </c>
      <c r="LF108">
        <v>0.58972690000000005</v>
      </c>
      <c r="LG108">
        <v>18.524989999999999</v>
      </c>
      <c r="LH108">
        <v>4.8393760000000001E-5</v>
      </c>
      <c r="LI108">
        <v>1.8245839999999999E-2</v>
      </c>
      <c r="LJ108">
        <v>0.58970670000000003</v>
      </c>
      <c r="LK108">
        <v>17.462630000000001</v>
      </c>
      <c r="LL108">
        <v>4.7839780000000001E-5</v>
      </c>
      <c r="LM108">
        <v>1.8066680000000002E-2</v>
      </c>
      <c r="LN108">
        <v>0.58967029999999998</v>
      </c>
      <c r="LO108">
        <v>16.737909999999999</v>
      </c>
      <c r="LP108">
        <v>4.6544230000000003E-5</v>
      </c>
      <c r="LQ108">
        <v>1.7598590000000001E-2</v>
      </c>
      <c r="LR108">
        <v>0.58966240000000003</v>
      </c>
      <c r="LS108">
        <v>17.089670000000002</v>
      </c>
      <c r="LT108">
        <v>4.4705810000000002E-5</v>
      </c>
      <c r="LU108">
        <v>1.692331E-2</v>
      </c>
      <c r="LV108">
        <v>0.58966700000000005</v>
      </c>
      <c r="LW108">
        <v>18.066140000000001</v>
      </c>
      <c r="LX108">
        <v>4.2386440000000001E-5</v>
      </c>
      <c r="LY108">
        <v>1.6064970000000001E-2</v>
      </c>
      <c r="LZ108">
        <v>0.58966370000000001</v>
      </c>
      <c r="MA108">
        <v>19.27261</v>
      </c>
      <c r="MB108">
        <v>3.9791179999999998E-5</v>
      </c>
      <c r="MC108">
        <v>1.5093769999999999E-2</v>
      </c>
      <c r="MD108">
        <v>0.58964490000000003</v>
      </c>
      <c r="ME108">
        <v>20.01144</v>
      </c>
      <c r="MF108">
        <v>3.7277690000000003E-5</v>
      </c>
      <c r="MG108">
        <v>1.414498E-2</v>
      </c>
      <c r="MH108">
        <v>0.58959629999999996</v>
      </c>
      <c r="MI108">
        <v>19.986249999999998</v>
      </c>
      <c r="MJ108">
        <v>3.5093370000000003E-5</v>
      </c>
      <c r="MK108">
        <v>1.331597E-2</v>
      </c>
      <c r="ML108">
        <v>0.58951509999999996</v>
      </c>
      <c r="MM108">
        <v>19.083729999999999</v>
      </c>
      <c r="MN108">
        <v>3.3268849999999999E-5</v>
      </c>
      <c r="MO108">
        <v>1.262337E-2</v>
      </c>
      <c r="MP108">
        <v>0.58939980000000003</v>
      </c>
      <c r="MQ108">
        <v>18.301880000000001</v>
      </c>
      <c r="MR108">
        <v>3.1730119999999998E-5</v>
      </c>
      <c r="MS108">
        <v>1.204067E-2</v>
      </c>
      <c r="MT108">
        <v>0.5892579</v>
      </c>
      <c r="MU108">
        <v>18.039819999999999</v>
      </c>
      <c r="MV108">
        <v>3.042693E-5</v>
      </c>
      <c r="MW108">
        <v>1.154576E-2</v>
      </c>
      <c r="MX108">
        <v>0.58913859999999996</v>
      </c>
      <c r="MY108">
        <v>18.699249999999999</v>
      </c>
      <c r="MZ108">
        <v>2.9394999999999999E-5</v>
      </c>
      <c r="NA108">
        <v>1.1151879999999999E-2</v>
      </c>
      <c r="NB108">
        <v>0.58897049999999995</v>
      </c>
      <c r="NC108">
        <v>19.811859999999999</v>
      </c>
      <c r="ND108">
        <v>2.8710399999999999E-5</v>
      </c>
      <c r="NE108">
        <v>1.0888429999999999E-2</v>
      </c>
      <c r="NF108">
        <v>0.58897049999999995</v>
      </c>
      <c r="NG108">
        <v>19.811859999999999</v>
      </c>
      <c r="NH108">
        <v>2.8710399999999999E-5</v>
      </c>
      <c r="NI108">
        <v>1.0888429999999999E-2</v>
      </c>
      <c r="NJ108">
        <v>0.58897049999999995</v>
      </c>
      <c r="NK108">
        <v>19.811859999999999</v>
      </c>
      <c r="NL108">
        <v>2.8710399999999999E-5</v>
      </c>
      <c r="NM108">
        <v>1.0888429999999999E-2</v>
      </c>
      <c r="NN108">
        <v>0.58897049999999995</v>
      </c>
      <c r="NO108">
        <v>19.811859999999999</v>
      </c>
      <c r="NP108">
        <v>2.8710399999999999E-5</v>
      </c>
      <c r="NQ108">
        <v>1.0888429999999999E-2</v>
      </c>
      <c r="NR108">
        <v>0.58897049999999995</v>
      </c>
      <c r="NS108">
        <v>19.811859999999999</v>
      </c>
      <c r="NT108">
        <v>2.8710399999999999E-5</v>
      </c>
      <c r="NU108">
        <v>1.0888429999999999E-2</v>
      </c>
      <c r="NV108">
        <v>0.58897049999999995</v>
      </c>
      <c r="NW108">
        <v>19.811859999999999</v>
      </c>
      <c r="NX108">
        <v>2.8710399999999999E-5</v>
      </c>
      <c r="NY108">
        <v>1.0888429999999999E-2</v>
      </c>
      <c r="NZ108">
        <v>0.58897049999999995</v>
      </c>
      <c r="OA108">
        <v>19.811859999999999</v>
      </c>
      <c r="OB108">
        <v>2.8710399999999999E-5</v>
      </c>
      <c r="OC108">
        <v>1.0888429999999999E-2</v>
      </c>
      <c r="OD108">
        <v>0.58897049999999995</v>
      </c>
      <c r="OE108">
        <v>19.811859999999999</v>
      </c>
      <c r="OF108">
        <v>2.8710399999999999E-5</v>
      </c>
      <c r="OG108">
        <v>1.0888429999999999E-2</v>
      </c>
      <c r="OH108">
        <v>0.58897049999999995</v>
      </c>
      <c r="OI108">
        <v>19.811859999999999</v>
      </c>
      <c r="OJ108">
        <v>2.8710399999999999E-5</v>
      </c>
      <c r="OK108">
        <v>1.0888429999999999E-2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0.8152644</v>
      </c>
      <c r="G109">
        <v>16.080190000000002</v>
      </c>
      <c r="H109">
        <v>0</v>
      </c>
      <c r="I109">
        <v>0</v>
      </c>
      <c r="J109">
        <v>0.81463129999999995</v>
      </c>
      <c r="K109">
        <v>16.865680000000001</v>
      </c>
      <c r="L109" s="1">
        <v>2.4252120000000001E-35</v>
      </c>
      <c r="M109" s="1">
        <v>9.3271500000000006E-33</v>
      </c>
      <c r="N109">
        <v>0.81395119999999999</v>
      </c>
      <c r="O109">
        <v>17.543410000000002</v>
      </c>
      <c r="P109" s="1">
        <v>4.8497930000000004E-22</v>
      </c>
      <c r="Q109" s="1">
        <v>1.8621020000000001E-19</v>
      </c>
      <c r="R109">
        <v>0.81329019999999996</v>
      </c>
      <c r="S109">
        <v>17.905899999999999</v>
      </c>
      <c r="T109" s="1">
        <v>2.184211E-10</v>
      </c>
      <c r="U109" s="1">
        <v>8.404742E-8</v>
      </c>
      <c r="V109">
        <v>0.81255869999999997</v>
      </c>
      <c r="W109">
        <v>18.19642</v>
      </c>
      <c r="X109" s="1">
        <v>1.3962520000000001E-2</v>
      </c>
      <c r="Y109" s="1">
        <v>3.6322760000000001</v>
      </c>
      <c r="Z109">
        <v>0.81187540000000002</v>
      </c>
      <c r="AA109">
        <v>18.149270000000001</v>
      </c>
      <c r="AB109">
        <v>4.8049249999999999</v>
      </c>
      <c r="AC109">
        <v>1475.1489999999999</v>
      </c>
      <c r="AD109">
        <v>0.81113109999999999</v>
      </c>
      <c r="AE109">
        <v>17.662089999999999</v>
      </c>
      <c r="AF109">
        <v>63.919930000000001</v>
      </c>
      <c r="AG109">
        <v>22160.79</v>
      </c>
      <c r="AH109">
        <v>0.81040460000000003</v>
      </c>
      <c r="AI109">
        <v>17.36176</v>
      </c>
      <c r="AJ109">
        <v>129.07929999999999</v>
      </c>
      <c r="AK109">
        <v>49300.17</v>
      </c>
      <c r="AL109">
        <v>0.80963240000000003</v>
      </c>
      <c r="AM109">
        <v>17.51736</v>
      </c>
      <c r="AN109">
        <v>75.706829999999997</v>
      </c>
      <c r="AO109">
        <v>31203.439999999999</v>
      </c>
      <c r="AP109">
        <v>0.80883649999999996</v>
      </c>
      <c r="AQ109">
        <v>18.34956</v>
      </c>
      <c r="AR109">
        <v>19.155169999999998</v>
      </c>
      <c r="AS109">
        <v>8369.7090000000007</v>
      </c>
      <c r="AT109">
        <v>0.80798210000000004</v>
      </c>
      <c r="AU109">
        <v>19.080200000000001</v>
      </c>
      <c r="AV109">
        <v>2.8057919999999998</v>
      </c>
      <c r="AW109">
        <v>1274.9680000000001</v>
      </c>
      <c r="AX109">
        <v>0.80695459999999997</v>
      </c>
      <c r="AY109">
        <v>19.233219999999999</v>
      </c>
      <c r="AZ109">
        <v>0.34244520000000001</v>
      </c>
      <c r="BA109">
        <v>155.17939999999999</v>
      </c>
      <c r="BB109">
        <v>0.80555829999999995</v>
      </c>
      <c r="BC109">
        <v>19.135899999999999</v>
      </c>
      <c r="BD109">
        <v>8.5409669999999993E-2</v>
      </c>
      <c r="BE109">
        <v>35.326090000000001</v>
      </c>
      <c r="BF109">
        <v>0.80355069999999995</v>
      </c>
      <c r="BG109">
        <v>18.590160000000001</v>
      </c>
      <c r="BH109">
        <v>5.8476769999999997E-2</v>
      </c>
      <c r="BI109">
        <v>23.098130000000001</v>
      </c>
      <c r="BJ109">
        <v>0.80056130000000003</v>
      </c>
      <c r="BK109">
        <v>17.857199999999999</v>
      </c>
      <c r="BL109" s="1">
        <v>5.1527160000000002E-2</v>
      </c>
      <c r="BM109">
        <v>20.308969999999999</v>
      </c>
      <c r="BN109">
        <v>0.79680770000000001</v>
      </c>
      <c r="BO109">
        <v>17.422070000000001</v>
      </c>
      <c r="BP109" s="1">
        <v>4.9037419999999998E-2</v>
      </c>
      <c r="BQ109">
        <v>19.334379999999999</v>
      </c>
      <c r="BR109">
        <v>0.79377189999999997</v>
      </c>
      <c r="BS109">
        <v>17.476659999999999</v>
      </c>
      <c r="BT109" s="1">
        <v>5.0379720000000003E-2</v>
      </c>
      <c r="BU109">
        <v>19.897200000000002</v>
      </c>
      <c r="BV109">
        <v>0.79043319999999995</v>
      </c>
      <c r="BW109">
        <v>17.79091</v>
      </c>
      <c r="BX109" s="1">
        <v>5.178377E-2</v>
      </c>
      <c r="BY109" s="1">
        <v>20.623989999999999</v>
      </c>
      <c r="BZ109">
        <v>0.78687010000000002</v>
      </c>
      <c r="CA109">
        <v>18.349119999999999</v>
      </c>
      <c r="CB109" s="1">
        <v>5.0543600000000001E-2</v>
      </c>
      <c r="CC109" s="1">
        <v>20.342680000000001</v>
      </c>
      <c r="CD109">
        <v>0.78312519999999997</v>
      </c>
      <c r="CE109">
        <v>18.45167</v>
      </c>
      <c r="CF109" s="1">
        <v>4.7029830000000002E-2</v>
      </c>
      <c r="CG109" s="1">
        <v>19.118500000000001</v>
      </c>
      <c r="CH109">
        <v>0.7792232</v>
      </c>
      <c r="CI109">
        <v>18.1873</v>
      </c>
      <c r="CJ109" s="1">
        <v>4.2460329999999998E-2</v>
      </c>
      <c r="CK109" s="1">
        <v>17.418849999999999</v>
      </c>
      <c r="CL109">
        <v>0.77521059999999997</v>
      </c>
      <c r="CM109">
        <v>17.456679999999999</v>
      </c>
      <c r="CN109" s="1">
        <v>3.7799369999999999E-2</v>
      </c>
      <c r="CO109" s="1">
        <v>15.63519</v>
      </c>
      <c r="CP109">
        <v>0.7710842</v>
      </c>
      <c r="CQ109">
        <v>16.737880000000001</v>
      </c>
      <c r="CR109" s="1">
        <v>3.3516619999999997E-2</v>
      </c>
      <c r="CS109" s="1">
        <v>13.975899999999999</v>
      </c>
      <c r="CT109">
        <v>0.76683679999999999</v>
      </c>
      <c r="CU109">
        <v>16.25142</v>
      </c>
      <c r="CV109" s="1">
        <v>2.9646829999999999E-2</v>
      </c>
      <c r="CW109" s="1">
        <v>12.463329999999999</v>
      </c>
      <c r="CX109">
        <v>0.7630015</v>
      </c>
      <c r="CY109">
        <v>15.963480000000001</v>
      </c>
      <c r="CZ109" s="1">
        <v>2.6161360000000002E-2</v>
      </c>
      <c r="DA109" s="1">
        <v>11.082409999999999</v>
      </c>
      <c r="DB109">
        <v>0.75869889999999995</v>
      </c>
      <c r="DC109">
        <v>15.93647</v>
      </c>
      <c r="DD109" s="1">
        <v>2.3069650000000001E-2</v>
      </c>
      <c r="DE109" s="1">
        <v>9.8422660000000004</v>
      </c>
      <c r="DF109">
        <v>0.75343190000000004</v>
      </c>
      <c r="DG109">
        <v>16.349710000000002</v>
      </c>
      <c r="DH109" s="1">
        <v>2.0342389999999998E-2</v>
      </c>
      <c r="DI109" s="1">
        <v>8.7416710000000002</v>
      </c>
      <c r="DJ109">
        <v>0.74782579999999998</v>
      </c>
      <c r="DK109">
        <v>16.770659999999999</v>
      </c>
      <c r="DL109" s="1">
        <v>1.7925E-2</v>
      </c>
      <c r="DM109" s="1">
        <v>7.7618479999999996</v>
      </c>
      <c r="DN109">
        <v>0.74210180000000003</v>
      </c>
      <c r="DO109">
        <v>17.0504</v>
      </c>
      <c r="DP109" s="1">
        <v>1.5774280000000002E-2</v>
      </c>
      <c r="DQ109" s="1">
        <v>6.8846689999999997</v>
      </c>
      <c r="DR109">
        <v>0.73618939999999999</v>
      </c>
      <c r="DS109">
        <v>16.58803</v>
      </c>
      <c r="DT109" s="1">
        <v>1.3861419999999999E-2</v>
      </c>
      <c r="DU109" s="1">
        <v>6.0986500000000001</v>
      </c>
      <c r="DV109">
        <v>0.73034449999999995</v>
      </c>
      <c r="DW109">
        <v>15.87767</v>
      </c>
      <c r="DX109" s="1">
        <v>1.219424E-2</v>
      </c>
      <c r="DY109" s="1">
        <v>5.4073880000000001</v>
      </c>
      <c r="DZ109">
        <v>0.72430740000000005</v>
      </c>
      <c r="EA109">
        <v>15.373430000000001</v>
      </c>
      <c r="EB109" s="1">
        <v>1.075653E-2</v>
      </c>
      <c r="EC109" s="1">
        <v>4.8088559999999996</v>
      </c>
      <c r="ED109">
        <v>0.71781470000000003</v>
      </c>
      <c r="EE109">
        <v>15.27347</v>
      </c>
      <c r="EF109" s="1">
        <v>9.4701420000000008E-3</v>
      </c>
      <c r="EG109" s="1">
        <v>4.2735289999999999</v>
      </c>
      <c r="EH109">
        <v>0.71119350000000003</v>
      </c>
      <c r="EI109">
        <v>15.86242</v>
      </c>
      <c r="EJ109" s="1">
        <v>8.3058009999999998E-3</v>
      </c>
      <c r="EK109" s="1">
        <v>3.7845260000000001</v>
      </c>
      <c r="EL109">
        <v>0.70468319999999995</v>
      </c>
      <c r="EM109">
        <v>16.573830000000001</v>
      </c>
      <c r="EN109" s="1">
        <v>7.2735760000000003E-3</v>
      </c>
      <c r="EO109" s="1">
        <v>3.3417500000000002</v>
      </c>
      <c r="EP109">
        <v>0.6984148</v>
      </c>
      <c r="EQ109">
        <v>17.130099999999999</v>
      </c>
      <c r="ER109" s="1">
        <v>6.3602260000000001E-3</v>
      </c>
      <c r="ES109" s="1">
        <v>2.9426869999999998</v>
      </c>
      <c r="ET109">
        <v>0.69223999999999997</v>
      </c>
      <c r="EU109">
        <v>17.58221</v>
      </c>
      <c r="EV109" s="1">
        <v>5.5595109999999996E-3</v>
      </c>
      <c r="EW109" s="1">
        <v>2.5901480000000001</v>
      </c>
      <c r="EX109">
        <v>0.6866506</v>
      </c>
      <c r="EY109">
        <v>17.620339999999999</v>
      </c>
      <c r="EZ109" s="1">
        <v>4.8583430000000002E-3</v>
      </c>
      <c r="FA109" s="1">
        <v>2.277717</v>
      </c>
      <c r="FB109">
        <v>0.68197019999999997</v>
      </c>
      <c r="FC109">
        <v>17.023859999999999</v>
      </c>
      <c r="FD109" s="1">
        <v>4.2468819999999996E-3</v>
      </c>
      <c r="FE109" s="1">
        <v>2.0006740000000001</v>
      </c>
      <c r="FF109">
        <v>0.67758229999999997</v>
      </c>
      <c r="FG109">
        <v>16.283080000000002</v>
      </c>
      <c r="FH109" s="1">
        <v>3.7159889999999998E-3</v>
      </c>
      <c r="FI109" s="1">
        <v>1.7580990000000001</v>
      </c>
      <c r="FJ109">
        <v>0.67345569999999999</v>
      </c>
      <c r="FK109">
        <v>15.901630000000001</v>
      </c>
      <c r="FL109" s="1">
        <v>3.2427879999999999E-3</v>
      </c>
      <c r="FM109" s="1">
        <v>1.541499</v>
      </c>
      <c r="FN109">
        <v>0.6692842</v>
      </c>
      <c r="FO109">
        <v>16.713660000000001</v>
      </c>
      <c r="FP109" s="1">
        <v>2.7884369999999999E-3</v>
      </c>
      <c r="FQ109" s="1">
        <v>1.3337030000000001</v>
      </c>
      <c r="FR109">
        <v>0.66469920000000005</v>
      </c>
      <c r="FS109">
        <v>17.952940000000002</v>
      </c>
      <c r="FT109" s="1">
        <v>2.3388990000000002E-3</v>
      </c>
      <c r="FU109" s="1">
        <v>1.1263449999999999</v>
      </c>
      <c r="FV109">
        <v>0.66084010000000004</v>
      </c>
      <c r="FW109">
        <v>19.12452</v>
      </c>
      <c r="FX109" s="1">
        <v>1.9235579999999999E-3</v>
      </c>
      <c r="FY109" s="1">
        <v>0.93033290000000002</v>
      </c>
      <c r="FZ109">
        <v>0.6569912</v>
      </c>
      <c r="GA109">
        <v>19.70984</v>
      </c>
      <c r="GB109" s="1">
        <v>1.5775769999999999E-3</v>
      </c>
      <c r="GC109" s="1">
        <v>0.76494629999999997</v>
      </c>
      <c r="GD109">
        <v>0.65342239999999996</v>
      </c>
      <c r="GE109">
        <v>19.317979999999999</v>
      </c>
      <c r="GF109" s="1">
        <v>1.311062E-3</v>
      </c>
      <c r="GG109" s="1">
        <v>0.63616910000000004</v>
      </c>
      <c r="GH109">
        <v>0.65058519999999997</v>
      </c>
      <c r="GI109">
        <v>18.290040000000001</v>
      </c>
      <c r="GJ109" s="1">
        <v>1.111608E-3</v>
      </c>
      <c r="GK109" s="1">
        <v>0.53911699999999996</v>
      </c>
      <c r="GL109">
        <v>0.64849730000000005</v>
      </c>
      <c r="GM109">
        <v>17.363869999999999</v>
      </c>
      <c r="GN109" s="1">
        <v>9.6218319999999999E-4</v>
      </c>
      <c r="GO109" s="1">
        <v>0.46591100000000002</v>
      </c>
      <c r="GP109">
        <v>0.64708480000000002</v>
      </c>
      <c r="GQ109">
        <v>16.93965</v>
      </c>
      <c r="GR109" s="1">
        <v>8.4578859999999997E-4</v>
      </c>
      <c r="GS109" s="1">
        <v>0.40880329999999998</v>
      </c>
      <c r="GT109">
        <v>0.64601120000000001</v>
      </c>
      <c r="GU109">
        <v>17.781140000000001</v>
      </c>
      <c r="GV109" s="1">
        <v>7.4094700000000005E-4</v>
      </c>
      <c r="GW109" s="1">
        <v>0.35809200000000002</v>
      </c>
      <c r="GX109">
        <v>0.64523169999999996</v>
      </c>
      <c r="GY109">
        <v>18.968250000000001</v>
      </c>
      <c r="GZ109" s="1">
        <v>6.2633220000000002E-4</v>
      </c>
      <c r="HA109" s="1">
        <v>0.30354930000000002</v>
      </c>
      <c r="HB109">
        <v>0.64461460000000004</v>
      </c>
      <c r="HC109">
        <v>20.1296</v>
      </c>
      <c r="HD109" s="1">
        <v>5.0196560000000004E-4</v>
      </c>
      <c r="HE109" s="1">
        <v>0.2440708</v>
      </c>
      <c r="HF109">
        <v>0.64409669999999997</v>
      </c>
      <c r="HG109">
        <v>20.619820000000001</v>
      </c>
      <c r="HH109" s="1">
        <v>3.8728839999999998E-4</v>
      </c>
      <c r="HI109" s="1">
        <v>0.18839259999999999</v>
      </c>
      <c r="HJ109">
        <v>0.64368049999999999</v>
      </c>
      <c r="HK109">
        <v>20.169219999999999</v>
      </c>
      <c r="HL109" s="1">
        <v>2.9861869999999997E-4</v>
      </c>
      <c r="HM109" s="1">
        <v>0.14471059999999999</v>
      </c>
      <c r="HN109">
        <v>0.64339080000000004</v>
      </c>
      <c r="HO109">
        <v>18.98095</v>
      </c>
      <c r="HP109" s="1">
        <v>2.382234E-4</v>
      </c>
      <c r="HQ109" s="1">
        <v>0.11467090000000001</v>
      </c>
      <c r="HR109">
        <v>0.643177</v>
      </c>
      <c r="HS109">
        <v>17.83231</v>
      </c>
      <c r="HT109" s="1">
        <v>1.9961919999999999E-4</v>
      </c>
      <c r="HU109" s="1">
        <v>9.5357150000000002E-2</v>
      </c>
      <c r="HV109">
        <v>0.64305840000000003</v>
      </c>
      <c r="HW109">
        <v>17.11835</v>
      </c>
      <c r="HX109" s="1">
        <v>1.746997E-4</v>
      </c>
      <c r="HY109" s="1">
        <v>8.2896479999999995E-2</v>
      </c>
      <c r="HZ109">
        <v>0.64297249999999995</v>
      </c>
      <c r="IA109">
        <v>17.560030000000001</v>
      </c>
      <c r="IB109" s="1">
        <v>1.5685619999999999E-4</v>
      </c>
      <c r="IC109" s="1">
        <v>7.4085789999999999E-2</v>
      </c>
      <c r="ID109">
        <v>0.64294499999999999</v>
      </c>
      <c r="IE109">
        <v>17.733039999999999</v>
      </c>
      <c r="IF109" s="1">
        <v>1.4153899999999999E-4</v>
      </c>
      <c r="IG109" s="1">
        <v>6.6669729999999996E-2</v>
      </c>
      <c r="IH109">
        <v>0.64294549999999995</v>
      </c>
      <c r="II109">
        <v>18.46978</v>
      </c>
      <c r="IJ109" s="1">
        <v>1.2698240000000001E-4</v>
      </c>
      <c r="IK109" s="1">
        <v>5.9693370000000003E-2</v>
      </c>
      <c r="IL109">
        <v>0.64300060000000003</v>
      </c>
      <c r="IM109">
        <v>18.893270000000001</v>
      </c>
      <c r="IN109">
        <v>1.138432E-4</v>
      </c>
      <c r="IO109" s="1">
        <v>5.3361510000000001E-2</v>
      </c>
      <c r="IP109">
        <v>0.64316309999999999</v>
      </c>
      <c r="IQ109">
        <v>18.754549999999998</v>
      </c>
      <c r="IR109">
        <v>1.030524E-4</v>
      </c>
      <c r="IS109" s="1">
        <v>4.8123140000000002E-2</v>
      </c>
      <c r="IT109">
        <v>0.64346619999999999</v>
      </c>
      <c r="IU109">
        <v>17.803159999999998</v>
      </c>
      <c r="IV109">
        <v>9.4719339999999996E-5</v>
      </c>
      <c r="IW109" s="1">
        <v>4.4057440000000003E-2</v>
      </c>
      <c r="IX109">
        <v>0.64390099999999995</v>
      </c>
      <c r="IY109">
        <v>16.610769999999999</v>
      </c>
      <c r="IZ109">
        <v>8.8284640000000001E-5</v>
      </c>
      <c r="JA109" s="1">
        <v>4.0917469999999997E-2</v>
      </c>
      <c r="JB109">
        <v>0.64440569999999997</v>
      </c>
      <c r="JC109">
        <v>15.90793</v>
      </c>
      <c r="JD109">
        <v>8.2941629999999994E-5</v>
      </c>
      <c r="JE109" s="1">
        <v>3.8333190000000003E-2</v>
      </c>
      <c r="JF109">
        <v>0.64502360000000003</v>
      </c>
      <c r="JG109">
        <v>16.635429999999999</v>
      </c>
      <c r="JH109">
        <v>7.7453160000000003E-5</v>
      </c>
      <c r="JI109" s="1">
        <v>3.5758379999999999E-2</v>
      </c>
      <c r="JJ109">
        <v>0.64569330000000003</v>
      </c>
      <c r="JK109">
        <v>17.976009999999999</v>
      </c>
      <c r="JL109">
        <v>7.044606E-5</v>
      </c>
      <c r="JM109" s="1">
        <v>3.2547619999999999E-2</v>
      </c>
      <c r="JN109">
        <v>0.64632959999999995</v>
      </c>
      <c r="JO109">
        <v>19.348960000000002</v>
      </c>
      <c r="JP109">
        <v>6.1926170000000001E-5</v>
      </c>
      <c r="JQ109">
        <v>2.8634409999999999E-2</v>
      </c>
      <c r="JR109">
        <v>0.64692769999999999</v>
      </c>
      <c r="JS109">
        <v>20.152480000000001</v>
      </c>
      <c r="JT109">
        <v>5.351744E-5</v>
      </c>
      <c r="JU109">
        <v>2.4714420000000001E-2</v>
      </c>
      <c r="JV109">
        <v>0.64736519999999997</v>
      </c>
      <c r="JW109">
        <v>19.999169999999999</v>
      </c>
      <c r="JX109">
        <v>4.6725479999999997E-5</v>
      </c>
      <c r="JY109">
        <v>2.1505839999999998E-2</v>
      </c>
      <c r="JZ109">
        <v>0.64765189999999995</v>
      </c>
      <c r="KA109">
        <v>19.153220000000001</v>
      </c>
      <c r="KB109">
        <v>4.1915210000000002E-5</v>
      </c>
      <c r="KC109">
        <v>1.921658E-2</v>
      </c>
      <c r="KD109">
        <v>0.6477754</v>
      </c>
      <c r="KE109">
        <v>18.403960000000001</v>
      </c>
      <c r="KF109">
        <v>3.8654040000000002E-5</v>
      </c>
      <c r="KG109">
        <v>1.7666129999999999E-2</v>
      </c>
      <c r="KH109">
        <v>0.64780150000000003</v>
      </c>
      <c r="KI109">
        <v>18.065560000000001</v>
      </c>
      <c r="KJ109">
        <v>3.6565050000000003E-5</v>
      </c>
      <c r="KK109">
        <v>1.6659690000000001E-2</v>
      </c>
      <c r="KL109">
        <v>0.64771310000000004</v>
      </c>
      <c r="KM109">
        <v>18.684940000000001</v>
      </c>
      <c r="KN109">
        <v>3.6010280000000002E-5</v>
      </c>
      <c r="KO109">
        <v>1.6329179999999999E-2</v>
      </c>
      <c r="KP109">
        <v>0.64755419999999997</v>
      </c>
      <c r="KQ109">
        <v>19.502579999999998</v>
      </c>
      <c r="KR109">
        <v>3.7748070000000003E-5</v>
      </c>
      <c r="KS109">
        <v>1.701737E-2</v>
      </c>
      <c r="KT109">
        <v>0.64737210000000001</v>
      </c>
      <c r="KU109">
        <v>20.01839</v>
      </c>
      <c r="KV109">
        <v>4.1344139999999999E-5</v>
      </c>
      <c r="KW109">
        <v>1.8599330000000001E-2</v>
      </c>
      <c r="KX109">
        <v>0.64717780000000003</v>
      </c>
      <c r="KY109">
        <v>20.08211</v>
      </c>
      <c r="KZ109">
        <v>4.5086480000000001E-5</v>
      </c>
      <c r="LA109">
        <v>2.0328530000000001E-2</v>
      </c>
      <c r="LB109">
        <v>0.6470051</v>
      </c>
      <c r="LC109">
        <v>19.549029999999998</v>
      </c>
      <c r="LD109">
        <v>4.7542939999999998E-5</v>
      </c>
      <c r="LE109">
        <v>2.1520810000000001E-2</v>
      </c>
      <c r="LF109">
        <v>0.64689759999999996</v>
      </c>
      <c r="LG109">
        <v>18.664490000000001</v>
      </c>
      <c r="LH109">
        <v>4.8374529999999998E-5</v>
      </c>
      <c r="LI109">
        <v>2.1974879999999999E-2</v>
      </c>
      <c r="LJ109">
        <v>0.64681290000000002</v>
      </c>
      <c r="LK109">
        <v>17.60061</v>
      </c>
      <c r="LL109">
        <v>4.7946450000000002E-5</v>
      </c>
      <c r="LM109">
        <v>2.183674E-2</v>
      </c>
      <c r="LN109">
        <v>0.64675179999999999</v>
      </c>
      <c r="LO109">
        <v>16.838190000000001</v>
      </c>
      <c r="LP109">
        <v>4.6728830000000001E-5</v>
      </c>
      <c r="LQ109">
        <v>2.1320189999999999E-2</v>
      </c>
      <c r="LR109">
        <v>0.64671639999999997</v>
      </c>
      <c r="LS109">
        <v>17.126950000000001</v>
      </c>
      <c r="LT109">
        <v>4.495511E-5</v>
      </c>
      <c r="LU109">
        <v>2.0545049999999999E-2</v>
      </c>
      <c r="LV109">
        <v>0.6466982</v>
      </c>
      <c r="LW109">
        <v>18.053439999999998</v>
      </c>
      <c r="LX109">
        <v>4.2690479999999999E-5</v>
      </c>
      <c r="LY109">
        <v>1.9544010000000001E-2</v>
      </c>
      <c r="LZ109">
        <v>0.64668630000000005</v>
      </c>
      <c r="MA109">
        <v>19.282609999999998</v>
      </c>
      <c r="MB109">
        <v>4.011512E-5</v>
      </c>
      <c r="MC109">
        <v>1.838685E-2</v>
      </c>
      <c r="MD109">
        <v>0.6466345</v>
      </c>
      <c r="ME109">
        <v>20.0687</v>
      </c>
      <c r="MF109">
        <v>3.7576629999999997E-5</v>
      </c>
      <c r="MG109">
        <v>1.7230329999999999E-2</v>
      </c>
      <c r="MH109">
        <v>0.64657489999999995</v>
      </c>
      <c r="MI109">
        <v>20.094660000000001</v>
      </c>
      <c r="MJ109">
        <v>3.5346599999999998E-5</v>
      </c>
      <c r="MK109">
        <v>1.620479E-2</v>
      </c>
      <c r="ML109">
        <v>0.64648119999999998</v>
      </c>
      <c r="MM109">
        <v>19.2014</v>
      </c>
      <c r="MN109">
        <v>3.3479709999999998E-5</v>
      </c>
      <c r="MO109">
        <v>1.534494E-2</v>
      </c>
      <c r="MP109">
        <v>0.64633410000000002</v>
      </c>
      <c r="MQ109">
        <v>18.383959999999998</v>
      </c>
      <c r="MR109">
        <v>3.1909319999999998E-5</v>
      </c>
      <c r="MS109">
        <v>1.4623840000000001E-2</v>
      </c>
      <c r="MT109">
        <v>0.64616739999999995</v>
      </c>
      <c r="MU109">
        <v>18.036919999999999</v>
      </c>
      <c r="MV109">
        <v>3.0577390000000002E-5</v>
      </c>
      <c r="MW109">
        <v>1.401094E-2</v>
      </c>
      <c r="MX109">
        <v>0.64595749999999996</v>
      </c>
      <c r="MY109">
        <v>18.64106</v>
      </c>
      <c r="MZ109">
        <v>2.9507219999999999E-5</v>
      </c>
      <c r="NA109">
        <v>1.3515050000000001E-2</v>
      </c>
      <c r="NB109">
        <v>0.64573420000000004</v>
      </c>
      <c r="NC109">
        <v>19.74736</v>
      </c>
      <c r="ND109">
        <v>2.8779500000000001E-5</v>
      </c>
      <c r="NE109">
        <v>1.31726E-2</v>
      </c>
      <c r="NF109">
        <v>0.64573420000000004</v>
      </c>
      <c r="NG109">
        <v>19.74736</v>
      </c>
      <c r="NH109">
        <v>2.8779500000000001E-5</v>
      </c>
      <c r="NI109">
        <v>1.31726E-2</v>
      </c>
      <c r="NJ109">
        <v>0.64573420000000004</v>
      </c>
      <c r="NK109">
        <v>19.74736</v>
      </c>
      <c r="NL109">
        <v>2.8779500000000001E-5</v>
      </c>
      <c r="NM109">
        <v>1.31726E-2</v>
      </c>
      <c r="NN109">
        <v>0.64573420000000004</v>
      </c>
      <c r="NO109">
        <v>19.74736</v>
      </c>
      <c r="NP109">
        <v>2.8779500000000001E-5</v>
      </c>
      <c r="NQ109">
        <v>1.31726E-2</v>
      </c>
      <c r="NR109">
        <v>0.64573420000000004</v>
      </c>
      <c r="NS109">
        <v>19.74736</v>
      </c>
      <c r="NT109">
        <v>2.8779500000000001E-5</v>
      </c>
      <c r="NU109">
        <v>1.31726E-2</v>
      </c>
      <c r="NV109">
        <v>0.64573420000000004</v>
      </c>
      <c r="NW109">
        <v>19.74736</v>
      </c>
      <c r="NX109">
        <v>2.8779500000000001E-5</v>
      </c>
      <c r="NY109">
        <v>1.31726E-2</v>
      </c>
      <c r="NZ109">
        <v>0.64573420000000004</v>
      </c>
      <c r="OA109">
        <v>19.74736</v>
      </c>
      <c r="OB109">
        <v>2.8779500000000001E-5</v>
      </c>
      <c r="OC109">
        <v>1.31726E-2</v>
      </c>
      <c r="OD109">
        <v>0.64573420000000004</v>
      </c>
      <c r="OE109">
        <v>19.74736</v>
      </c>
      <c r="OF109">
        <v>2.8779500000000001E-5</v>
      </c>
      <c r="OG109">
        <v>1.31726E-2</v>
      </c>
      <c r="OH109">
        <v>0.64573420000000004</v>
      </c>
      <c r="OI109">
        <v>19.74736</v>
      </c>
      <c r="OJ109">
        <v>2.8779500000000001E-5</v>
      </c>
      <c r="OK109">
        <v>1.31726E-2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0.58417739999999996</v>
      </c>
      <c r="G110">
        <v>16.07178</v>
      </c>
      <c r="H110">
        <v>0</v>
      </c>
      <c r="I110">
        <v>0</v>
      </c>
      <c r="J110">
        <v>0.58283450000000003</v>
      </c>
      <c r="K110">
        <v>16.86176</v>
      </c>
      <c r="L110" s="1">
        <v>3.542824E-36</v>
      </c>
      <c r="M110" s="1">
        <v>1.1269599999999999E-33</v>
      </c>
      <c r="N110">
        <v>0.58146520000000002</v>
      </c>
      <c r="O110">
        <v>17.551860000000001</v>
      </c>
      <c r="P110" s="1">
        <v>8.7972970000000001E-23</v>
      </c>
      <c r="Q110" s="1">
        <v>2.7909950000000002E-20</v>
      </c>
      <c r="R110">
        <v>0.58007739999999997</v>
      </c>
      <c r="S110">
        <v>17.942689999999999</v>
      </c>
      <c r="T110" s="1">
        <v>4.2812739999999997E-11</v>
      </c>
      <c r="U110" s="1">
        <v>1.3599620000000001E-8</v>
      </c>
      <c r="V110">
        <v>0.57865520000000004</v>
      </c>
      <c r="W110">
        <v>18.229410000000001</v>
      </c>
      <c r="X110" s="1">
        <v>6.1497749999999997E-3</v>
      </c>
      <c r="Y110" s="1">
        <v>1.6249560000000001</v>
      </c>
      <c r="Z110">
        <v>0.57723150000000001</v>
      </c>
      <c r="AA110">
        <v>18.17258</v>
      </c>
      <c r="AB110">
        <v>3.1685219999999998</v>
      </c>
      <c r="AC110">
        <v>905.67319999999995</v>
      </c>
      <c r="AD110">
        <v>0.57579179999999996</v>
      </c>
      <c r="AE110">
        <v>17.67812</v>
      </c>
      <c r="AF110">
        <v>53.308149999999998</v>
      </c>
      <c r="AG110">
        <v>16112.01</v>
      </c>
      <c r="AH110">
        <v>0.57432369999999999</v>
      </c>
      <c r="AI110">
        <v>17.35859</v>
      </c>
      <c r="AJ110">
        <v>127.34690000000001</v>
      </c>
      <c r="AK110">
        <v>40100.58</v>
      </c>
      <c r="AL110">
        <v>0.57286709999999996</v>
      </c>
      <c r="AM110">
        <v>17.497800000000002</v>
      </c>
      <c r="AN110">
        <v>84.543750000000003</v>
      </c>
      <c r="AO110">
        <v>27427.46</v>
      </c>
      <c r="AP110">
        <v>0.57135769999999997</v>
      </c>
      <c r="AQ110">
        <v>18.33963</v>
      </c>
      <c r="AR110">
        <v>23.42709</v>
      </c>
      <c r="AS110">
        <v>7759.7049999999999</v>
      </c>
      <c r="AT110">
        <v>0.56981020000000004</v>
      </c>
      <c r="AU110">
        <v>19.096319999999999</v>
      </c>
      <c r="AV110">
        <v>3.6391849999999999</v>
      </c>
      <c r="AW110">
        <v>1221.078</v>
      </c>
      <c r="AX110">
        <v>0.56809790000000004</v>
      </c>
      <c r="AY110">
        <v>19.286799999999999</v>
      </c>
      <c r="AZ110">
        <v>0.44117669999999998</v>
      </c>
      <c r="BA110">
        <v>148.0095</v>
      </c>
      <c r="BB110">
        <v>0.56600859999999997</v>
      </c>
      <c r="BC110">
        <v>19.19256</v>
      </c>
      <c r="BD110">
        <v>9.4828369999999995E-2</v>
      </c>
      <c r="BE110">
        <v>30.888249999999999</v>
      </c>
      <c r="BF110">
        <v>0.56327229999999995</v>
      </c>
      <c r="BG110">
        <v>18.640930000000001</v>
      </c>
      <c r="BH110">
        <v>5.9833169999999998E-2</v>
      </c>
      <c r="BI110">
        <v>19.146629999999998</v>
      </c>
      <c r="BJ110">
        <v>0.55940160000000005</v>
      </c>
      <c r="BK110">
        <v>17.896180000000001</v>
      </c>
      <c r="BL110" s="1">
        <v>5.208554E-2</v>
      </c>
      <c r="BM110">
        <v>16.668569999999999</v>
      </c>
      <c r="BN110">
        <v>0.5547453</v>
      </c>
      <c r="BO110">
        <v>17.42839</v>
      </c>
      <c r="BP110" s="1">
        <v>4.9084160000000002E-2</v>
      </c>
      <c r="BQ110">
        <v>15.735429999999999</v>
      </c>
      <c r="BR110">
        <v>0.55051360000000005</v>
      </c>
      <c r="BS110">
        <v>17.460989999999999</v>
      </c>
      <c r="BT110" s="1">
        <v>5.0096259999999997E-2</v>
      </c>
      <c r="BU110">
        <v>16.105640000000001</v>
      </c>
      <c r="BV110">
        <v>0.54588219999999998</v>
      </c>
      <c r="BW110">
        <v>17.77929</v>
      </c>
      <c r="BX110" s="1">
        <v>5.1684420000000002E-2</v>
      </c>
      <c r="BY110" s="1">
        <v>16.7149</v>
      </c>
      <c r="BZ110">
        <v>0.54099909999999996</v>
      </c>
      <c r="CA110">
        <v>18.357510000000001</v>
      </c>
      <c r="CB110" s="1">
        <v>5.0783849999999998E-2</v>
      </c>
      <c r="CC110" s="1">
        <v>16.537140000000001</v>
      </c>
      <c r="CD110">
        <v>0.53585890000000003</v>
      </c>
      <c r="CE110">
        <v>18.482479999999999</v>
      </c>
      <c r="CF110" s="1">
        <v>4.748778E-2</v>
      </c>
      <c r="CG110" s="1">
        <v>15.57203</v>
      </c>
      <c r="CH110">
        <v>0.53056579999999998</v>
      </c>
      <c r="CI110">
        <v>18.23901</v>
      </c>
      <c r="CJ110" s="1">
        <v>4.299882E-2</v>
      </c>
      <c r="CK110" s="1">
        <v>14.19598</v>
      </c>
      <c r="CL110">
        <v>0.52514079999999996</v>
      </c>
      <c r="CM110">
        <v>17.504200000000001</v>
      </c>
      <c r="CN110" s="1">
        <v>3.8321889999999997E-2</v>
      </c>
      <c r="CO110" s="1">
        <v>12.73465</v>
      </c>
      <c r="CP110">
        <v>0.51957889999999995</v>
      </c>
      <c r="CQ110">
        <v>16.77938</v>
      </c>
      <c r="CR110" s="1">
        <v>3.3994759999999999E-2</v>
      </c>
      <c r="CS110" s="1">
        <v>11.370839999999999</v>
      </c>
      <c r="CT110">
        <v>0.51389560000000001</v>
      </c>
      <c r="CU110">
        <v>16.262429999999998</v>
      </c>
      <c r="CV110" s="1">
        <v>3.0080699999999998E-2</v>
      </c>
      <c r="CW110" s="1">
        <v>10.128019999999999</v>
      </c>
      <c r="CX110">
        <v>0.50841049999999999</v>
      </c>
      <c r="CY110">
        <v>15.96561</v>
      </c>
      <c r="CZ110" s="1">
        <v>2.655894E-2</v>
      </c>
      <c r="DA110" s="1">
        <v>8.9924490000000006</v>
      </c>
      <c r="DB110">
        <v>0.50303010000000004</v>
      </c>
      <c r="DC110">
        <v>15.93163</v>
      </c>
      <c r="DD110" s="1">
        <v>2.3421379999999999E-2</v>
      </c>
      <c r="DE110" s="1">
        <v>7.9712180000000004</v>
      </c>
      <c r="DF110">
        <v>0.4979633</v>
      </c>
      <c r="DG110">
        <v>16.344919999999998</v>
      </c>
      <c r="DH110" s="1">
        <v>2.065635E-2</v>
      </c>
      <c r="DI110" s="1">
        <v>7.07437</v>
      </c>
      <c r="DJ110">
        <v>0.49266589999999999</v>
      </c>
      <c r="DK110">
        <v>16.775559999999999</v>
      </c>
      <c r="DL110" s="1">
        <v>1.820511E-2</v>
      </c>
      <c r="DM110" s="1">
        <v>6.2764160000000002</v>
      </c>
      <c r="DN110">
        <v>0.48727779999999998</v>
      </c>
      <c r="DO110">
        <v>17.07864</v>
      </c>
      <c r="DP110" s="1">
        <v>1.6026100000000001E-2</v>
      </c>
      <c r="DQ110" s="1">
        <v>5.5627319999999996</v>
      </c>
      <c r="DR110">
        <v>0.48175639999999997</v>
      </c>
      <c r="DS110">
        <v>16.627210000000002</v>
      </c>
      <c r="DT110" s="1">
        <v>1.4086309999999999E-2</v>
      </c>
      <c r="DU110" s="1">
        <v>4.9231889999999998</v>
      </c>
      <c r="DV110">
        <v>0.47623510000000002</v>
      </c>
      <c r="DW110">
        <v>15.91629</v>
      </c>
      <c r="DX110" s="1">
        <v>1.2389539999999999E-2</v>
      </c>
      <c r="DY110" s="1">
        <v>4.3592620000000002</v>
      </c>
      <c r="DZ110">
        <v>0.4705667</v>
      </c>
      <c r="EA110">
        <v>15.387079999999999</v>
      </c>
      <c r="EB110" s="1">
        <v>1.0927589999999999E-2</v>
      </c>
      <c r="EC110" s="1">
        <v>3.8715980000000001</v>
      </c>
      <c r="ED110">
        <v>0.46456550000000002</v>
      </c>
      <c r="EE110">
        <v>15.26454</v>
      </c>
      <c r="EF110" s="1">
        <v>9.6260949999999994E-3</v>
      </c>
      <c r="EG110" s="1">
        <v>3.4377960000000001</v>
      </c>
      <c r="EH110">
        <v>0.4584992</v>
      </c>
      <c r="EI110">
        <v>15.846880000000001</v>
      </c>
      <c r="EJ110" s="1">
        <v>8.4479289999999999E-3</v>
      </c>
      <c r="EK110" s="1">
        <v>3.0421819999999999</v>
      </c>
      <c r="EL110">
        <v>0.45349859999999997</v>
      </c>
      <c r="EM110">
        <v>16.560179999999999</v>
      </c>
      <c r="EN110" s="1">
        <v>7.4025949999999997E-3</v>
      </c>
      <c r="EO110" s="1">
        <v>2.683678</v>
      </c>
      <c r="EP110">
        <v>0.44923610000000003</v>
      </c>
      <c r="EQ110">
        <v>17.13062</v>
      </c>
      <c r="ER110" s="1">
        <v>6.4752869999999997E-3</v>
      </c>
      <c r="ES110" s="1">
        <v>2.3617319999999999</v>
      </c>
      <c r="ET110">
        <v>0.4449688</v>
      </c>
      <c r="EU110">
        <v>17.59806</v>
      </c>
      <c r="EV110" s="1">
        <v>5.6611329999999996E-3</v>
      </c>
      <c r="EW110" s="1">
        <v>2.0772840000000001</v>
      </c>
      <c r="EX110">
        <v>0.44108019999999998</v>
      </c>
      <c r="EY110">
        <v>17.640129999999999</v>
      </c>
      <c r="EZ110" s="1">
        <v>4.9487539999999997E-3</v>
      </c>
      <c r="FA110" s="1">
        <v>1.825226</v>
      </c>
      <c r="FB110">
        <v>0.43780940000000002</v>
      </c>
      <c r="FC110">
        <v>17.057569999999998</v>
      </c>
      <c r="FD110" s="1">
        <v>4.3267219999999999E-3</v>
      </c>
      <c r="FE110" s="1">
        <v>1.6012900000000001</v>
      </c>
      <c r="FF110">
        <v>0.43462289999999998</v>
      </c>
      <c r="FG110">
        <v>16.318429999999999</v>
      </c>
      <c r="FH110" s="1">
        <v>3.7858620000000001E-3</v>
      </c>
      <c r="FI110" s="1">
        <v>1.405397</v>
      </c>
      <c r="FJ110">
        <v>0.43146139999999999</v>
      </c>
      <c r="FK110">
        <v>15.903029999999999</v>
      </c>
      <c r="FL110" s="1">
        <v>3.3071680000000001E-3</v>
      </c>
      <c r="FM110" s="1">
        <v>1.2315050000000001</v>
      </c>
      <c r="FN110">
        <v>0.42829689999999998</v>
      </c>
      <c r="FO110">
        <v>16.685970000000001</v>
      </c>
      <c r="FP110" s="1">
        <v>2.8525540000000002E-3</v>
      </c>
      <c r="FQ110" s="1">
        <v>1.0660400000000001</v>
      </c>
      <c r="FR110">
        <v>0.42525220000000002</v>
      </c>
      <c r="FS110">
        <v>17.919519999999999</v>
      </c>
      <c r="FT110" s="1">
        <v>2.4020030000000002E-3</v>
      </c>
      <c r="FU110" s="1">
        <v>0.90092890000000003</v>
      </c>
      <c r="FV110">
        <v>0.42290489999999997</v>
      </c>
      <c r="FW110">
        <v>19.120940000000001</v>
      </c>
      <c r="FX110" s="1">
        <v>1.980398E-3</v>
      </c>
      <c r="FY110" s="1">
        <v>0.74489340000000004</v>
      </c>
      <c r="FZ110">
        <v>0.42050070000000001</v>
      </c>
      <c r="GA110">
        <v>19.743549999999999</v>
      </c>
      <c r="GB110" s="1">
        <v>1.62338E-3</v>
      </c>
      <c r="GC110" s="1">
        <v>0.6121451</v>
      </c>
      <c r="GD110">
        <v>0.4182633</v>
      </c>
      <c r="GE110">
        <v>19.374479999999998</v>
      </c>
      <c r="GF110" s="1">
        <v>1.3459990000000001E-3</v>
      </c>
      <c r="GG110" s="1">
        <v>0.50831990000000005</v>
      </c>
      <c r="GH110">
        <v>0.4164389</v>
      </c>
      <c r="GI110">
        <v>18.34863</v>
      </c>
      <c r="GJ110" s="1">
        <v>1.137917E-3</v>
      </c>
      <c r="GK110" s="1">
        <v>0.42999090000000001</v>
      </c>
      <c r="GL110">
        <v>0.4150896</v>
      </c>
      <c r="GM110">
        <v>17.407129999999999</v>
      </c>
      <c r="GN110" s="1">
        <v>9.8223509999999996E-4</v>
      </c>
      <c r="GO110" s="1">
        <v>0.37094480000000002</v>
      </c>
      <c r="GP110">
        <v>0.41416049999999999</v>
      </c>
      <c r="GQ110">
        <v>16.94623</v>
      </c>
      <c r="GR110" s="1">
        <v>8.6209389999999996E-4</v>
      </c>
      <c r="GS110" s="1">
        <v>0.32512439999999998</v>
      </c>
      <c r="GT110">
        <v>0.41342129999999999</v>
      </c>
      <c r="GU110">
        <v>17.760850000000001</v>
      </c>
      <c r="GV110" s="1">
        <v>7.5701390000000005E-4</v>
      </c>
      <c r="GW110" s="1">
        <v>0.28509459999999998</v>
      </c>
      <c r="GX110">
        <v>0.41278559999999997</v>
      </c>
      <c r="GY110">
        <v>18.943149999999999</v>
      </c>
      <c r="GZ110" s="1">
        <v>6.4448469999999999E-4</v>
      </c>
      <c r="HA110" s="1">
        <v>0.24257110000000001</v>
      </c>
      <c r="HB110">
        <v>0.41219790000000001</v>
      </c>
      <c r="HC110">
        <v>20.12998</v>
      </c>
      <c r="HD110" s="1">
        <v>5.2073050000000002E-4</v>
      </c>
      <c r="HE110" s="1">
        <v>0.1958877</v>
      </c>
      <c r="HF110">
        <v>0.41171760000000002</v>
      </c>
      <c r="HG110">
        <v>20.65429</v>
      </c>
      <c r="HH110" s="1">
        <v>4.0339599999999998E-4</v>
      </c>
      <c r="HI110" s="1">
        <v>0.15153150000000001</v>
      </c>
      <c r="HJ110">
        <v>0.41134520000000002</v>
      </c>
      <c r="HK110">
        <v>20.231780000000001</v>
      </c>
      <c r="HL110" s="1">
        <v>3.1037630000000001E-4</v>
      </c>
      <c r="HM110" s="1">
        <v>0.11626599999999999</v>
      </c>
      <c r="HN110">
        <v>0.41107189999999999</v>
      </c>
      <c r="HO110">
        <v>19.05104</v>
      </c>
      <c r="HP110" s="1">
        <v>2.459707E-4</v>
      </c>
      <c r="HQ110" s="1">
        <v>9.1807470000000002E-2</v>
      </c>
      <c r="HR110">
        <v>0.41086600000000001</v>
      </c>
      <c r="HS110">
        <v>17.894410000000001</v>
      </c>
      <c r="HT110" s="1">
        <v>2.0456639999999999E-4</v>
      </c>
      <c r="HU110" s="1">
        <v>7.6035859999999997E-2</v>
      </c>
      <c r="HV110">
        <v>0.41072589999999998</v>
      </c>
      <c r="HW110">
        <v>17.144770000000001</v>
      </c>
      <c r="HX110" s="1">
        <v>1.779959E-4</v>
      </c>
      <c r="HY110" s="1">
        <v>6.5892969999999995E-2</v>
      </c>
      <c r="HZ110">
        <v>0.41063440000000001</v>
      </c>
      <c r="IA110">
        <v>17.558679999999999</v>
      </c>
      <c r="IB110" s="1">
        <v>1.5938589999999999E-4</v>
      </c>
      <c r="IC110" s="1">
        <v>5.8802020000000003E-2</v>
      </c>
      <c r="ID110">
        <v>0.41059299999999999</v>
      </c>
      <c r="IE110">
        <v>17.72926</v>
      </c>
      <c r="IF110" s="1">
        <v>1.4385E-4</v>
      </c>
      <c r="IG110" s="1">
        <v>5.292053E-2</v>
      </c>
      <c r="IH110">
        <v>0.4105705</v>
      </c>
      <c r="II110">
        <v>18.472059999999999</v>
      </c>
      <c r="IJ110" s="1">
        <v>1.291671E-4</v>
      </c>
      <c r="IK110" s="1">
        <v>4.7405200000000002E-2</v>
      </c>
      <c r="IL110">
        <v>0.41060200000000002</v>
      </c>
      <c r="IM110">
        <v>18.910979999999999</v>
      </c>
      <c r="IN110" s="1">
        <v>1.1574629999999999E-4</v>
      </c>
      <c r="IO110" s="1">
        <v>4.2366689999999999E-2</v>
      </c>
      <c r="IP110">
        <v>0.41069870000000003</v>
      </c>
      <c r="IQ110">
        <v>18.796530000000001</v>
      </c>
      <c r="IR110">
        <v>1.045671E-4</v>
      </c>
      <c r="IS110" s="1">
        <v>3.8167520000000003E-2</v>
      </c>
      <c r="IT110">
        <v>0.41088469999999999</v>
      </c>
      <c r="IU110">
        <v>17.8764</v>
      </c>
      <c r="IV110">
        <v>9.5882630000000005E-5</v>
      </c>
      <c r="IW110" s="1">
        <v>3.489917E-2</v>
      </c>
      <c r="IX110">
        <v>0.41115970000000002</v>
      </c>
      <c r="IY110">
        <v>16.68374</v>
      </c>
      <c r="IZ110">
        <v>8.9200600000000001E-5</v>
      </c>
      <c r="JA110" s="1">
        <v>3.2380060000000002E-2</v>
      </c>
      <c r="JB110">
        <v>0.41151080000000001</v>
      </c>
      <c r="JC110">
        <v>15.94469</v>
      </c>
      <c r="JD110">
        <v>8.3746049999999998E-5</v>
      </c>
      <c r="JE110" s="1">
        <v>3.0324730000000001E-2</v>
      </c>
      <c r="JF110">
        <v>0.41194009999999998</v>
      </c>
      <c r="JG110">
        <v>16.63429</v>
      </c>
      <c r="JH110">
        <v>7.8363589999999996E-5</v>
      </c>
      <c r="JI110" s="1">
        <v>2.831935E-2</v>
      </c>
      <c r="JJ110">
        <v>0.41241739999999999</v>
      </c>
      <c r="JK110">
        <v>17.951619999999998</v>
      </c>
      <c r="JL110">
        <v>7.1626140000000005E-5</v>
      </c>
      <c r="JM110">
        <v>2.5845989999999999E-2</v>
      </c>
      <c r="JN110">
        <v>0.41290460000000001</v>
      </c>
      <c r="JO110">
        <v>19.349799999999998</v>
      </c>
      <c r="JP110">
        <v>6.3257920000000004E-5</v>
      </c>
      <c r="JQ110">
        <v>2.2797020000000001E-2</v>
      </c>
      <c r="JR110">
        <v>0.4133558</v>
      </c>
      <c r="JS110">
        <v>20.186419999999998</v>
      </c>
      <c r="JT110">
        <v>5.4722280000000002E-5</v>
      </c>
      <c r="JU110">
        <v>1.9688199999999999E-2</v>
      </c>
      <c r="JV110">
        <v>0.4137245</v>
      </c>
      <c r="JW110">
        <v>20.05078</v>
      </c>
      <c r="JX110">
        <v>4.7634479999999998E-5</v>
      </c>
      <c r="JY110">
        <v>1.7105160000000001E-2</v>
      </c>
      <c r="JZ110">
        <v>0.41397970000000001</v>
      </c>
      <c r="KA110">
        <v>19.205580000000001</v>
      </c>
      <c r="KB110">
        <v>4.2538169999999997E-5</v>
      </c>
      <c r="KC110">
        <v>1.5247439999999999E-2</v>
      </c>
      <c r="KD110">
        <v>0.41412739999999998</v>
      </c>
      <c r="KE110">
        <v>18.439900000000002</v>
      </c>
      <c r="KF110">
        <v>3.9074759999999998E-5</v>
      </c>
      <c r="KG110">
        <v>1.3987289999999999E-2</v>
      </c>
      <c r="KH110">
        <v>0.41418199999999999</v>
      </c>
      <c r="KI110">
        <v>18.06889</v>
      </c>
      <c r="KJ110">
        <v>3.6810149999999999E-5</v>
      </c>
      <c r="KK110">
        <v>1.316109E-2</v>
      </c>
      <c r="KL110">
        <v>0.41415299999999999</v>
      </c>
      <c r="KM110">
        <v>18.664680000000001</v>
      </c>
      <c r="KN110">
        <v>3.5981089999999999E-5</v>
      </c>
      <c r="KO110">
        <v>1.2849009999999999E-2</v>
      </c>
      <c r="KP110">
        <v>0.41407300000000002</v>
      </c>
      <c r="KQ110">
        <v>19.485569999999999</v>
      </c>
      <c r="KR110">
        <v>3.7354719999999998E-5</v>
      </c>
      <c r="KS110">
        <v>1.331829E-2</v>
      </c>
      <c r="KT110">
        <v>0.41396509999999997</v>
      </c>
      <c r="KU110">
        <v>20.018789999999999</v>
      </c>
      <c r="KV110">
        <v>4.0753329999999997E-5</v>
      </c>
      <c r="KW110">
        <v>1.452377E-2</v>
      </c>
      <c r="KX110">
        <v>0.41382380000000002</v>
      </c>
      <c r="KY110">
        <v>20.123190000000001</v>
      </c>
      <c r="KZ110">
        <v>4.4575810000000002E-5</v>
      </c>
      <c r="LA110">
        <v>1.5899369999999999E-2</v>
      </c>
      <c r="LB110">
        <v>0.4137113</v>
      </c>
      <c r="LC110">
        <v>19.597850000000001</v>
      </c>
      <c r="LD110">
        <v>4.7266769999999997E-5</v>
      </c>
      <c r="LE110">
        <v>1.6883059999999998E-2</v>
      </c>
      <c r="LF110">
        <v>0.4136109</v>
      </c>
      <c r="LG110">
        <v>18.734960000000001</v>
      </c>
      <c r="LH110">
        <v>4.8329589999999998E-5</v>
      </c>
      <c r="LI110">
        <v>1.7285709999999999E-2</v>
      </c>
      <c r="LJ110">
        <v>0.4135317</v>
      </c>
      <c r="LK110">
        <v>17.671309999999998</v>
      </c>
      <c r="LL110">
        <v>4.8060789999999998E-5</v>
      </c>
      <c r="LM110">
        <v>1.7208230000000001E-2</v>
      </c>
      <c r="LN110">
        <v>0.41348000000000001</v>
      </c>
      <c r="LO110">
        <v>16.892099999999999</v>
      </c>
      <c r="LP110">
        <v>4.6941360000000001E-5</v>
      </c>
      <c r="LQ110">
        <v>1.6820930000000001E-2</v>
      </c>
      <c r="LR110">
        <v>0.41344520000000001</v>
      </c>
      <c r="LS110">
        <v>17.148620000000001</v>
      </c>
      <c r="LT110">
        <v>4.5246330000000003E-5</v>
      </c>
      <c r="LU110">
        <v>1.62262E-2</v>
      </c>
      <c r="LV110">
        <v>0.41341139999999998</v>
      </c>
      <c r="LW110">
        <v>18.053439999999998</v>
      </c>
      <c r="LX110">
        <v>4.3049710000000003E-5</v>
      </c>
      <c r="LY110">
        <v>1.5451909999999999E-2</v>
      </c>
      <c r="LZ110">
        <v>0.41340710000000003</v>
      </c>
      <c r="MA110">
        <v>19.28688</v>
      </c>
      <c r="MB110">
        <v>4.050423E-5</v>
      </c>
      <c r="MC110">
        <v>1.454717E-2</v>
      </c>
      <c r="MD110">
        <v>0.41337489999999999</v>
      </c>
      <c r="ME110">
        <v>20.097190000000001</v>
      </c>
      <c r="MF110">
        <v>3.7940369999999998E-5</v>
      </c>
      <c r="MG110">
        <v>1.363192E-2</v>
      </c>
      <c r="MH110">
        <v>0.4133347</v>
      </c>
      <c r="MI110">
        <v>20.147950000000002</v>
      </c>
      <c r="MJ110">
        <v>3.5656730000000002E-5</v>
      </c>
      <c r="MK110">
        <v>1.281435E-2</v>
      </c>
      <c r="ML110">
        <v>0.41326220000000002</v>
      </c>
      <c r="MM110">
        <v>19.261859999999999</v>
      </c>
      <c r="MN110">
        <v>3.3737469999999998E-5</v>
      </c>
      <c r="MO110">
        <v>1.212737E-2</v>
      </c>
      <c r="MP110">
        <v>0.41317169999999998</v>
      </c>
      <c r="MQ110">
        <v>18.42745</v>
      </c>
      <c r="MR110">
        <v>3.2128480000000001E-5</v>
      </c>
      <c r="MS110">
        <v>1.1552120000000001E-2</v>
      </c>
      <c r="MT110">
        <v>0.41304439999999998</v>
      </c>
      <c r="MU110">
        <v>18.037469999999999</v>
      </c>
      <c r="MV110">
        <v>3.076208E-5</v>
      </c>
      <c r="MW110">
        <v>1.106292E-2</v>
      </c>
      <c r="MX110">
        <v>0.41291159999999999</v>
      </c>
      <c r="MY110">
        <v>18.61327</v>
      </c>
      <c r="MZ110">
        <v>2.964754E-5</v>
      </c>
      <c r="NA110">
        <v>1.0663809999999999E-2</v>
      </c>
      <c r="NB110">
        <v>0.41275909999999999</v>
      </c>
      <c r="NC110">
        <v>19.715520000000001</v>
      </c>
      <c r="ND110">
        <v>2.8867450000000001E-5</v>
      </c>
      <c r="NE110">
        <v>1.03838E-2</v>
      </c>
      <c r="NF110">
        <v>0.41275909999999999</v>
      </c>
      <c r="NG110">
        <v>19.715520000000001</v>
      </c>
      <c r="NH110">
        <v>2.8867450000000001E-5</v>
      </c>
      <c r="NI110">
        <v>1.03838E-2</v>
      </c>
      <c r="NJ110">
        <v>0.41275909999999999</v>
      </c>
      <c r="NK110">
        <v>19.715520000000001</v>
      </c>
      <c r="NL110">
        <v>2.8867450000000001E-5</v>
      </c>
      <c r="NM110">
        <v>1.03838E-2</v>
      </c>
      <c r="NN110">
        <v>0.41275909999999999</v>
      </c>
      <c r="NO110">
        <v>19.715520000000001</v>
      </c>
      <c r="NP110">
        <v>2.8867450000000001E-5</v>
      </c>
      <c r="NQ110">
        <v>1.03838E-2</v>
      </c>
      <c r="NR110">
        <v>0.41275909999999999</v>
      </c>
      <c r="NS110">
        <v>19.715520000000001</v>
      </c>
      <c r="NT110">
        <v>2.8867450000000001E-5</v>
      </c>
      <c r="NU110">
        <v>1.03838E-2</v>
      </c>
      <c r="NV110">
        <v>0.41275909999999999</v>
      </c>
      <c r="NW110">
        <v>19.715520000000001</v>
      </c>
      <c r="NX110">
        <v>2.8867450000000001E-5</v>
      </c>
      <c r="NY110">
        <v>1.03838E-2</v>
      </c>
      <c r="NZ110">
        <v>0.41275909999999999</v>
      </c>
      <c r="OA110">
        <v>19.715520000000001</v>
      </c>
      <c r="OB110">
        <v>2.8867450000000001E-5</v>
      </c>
      <c r="OC110">
        <v>1.03838E-2</v>
      </c>
      <c r="OD110">
        <v>0.41275909999999999</v>
      </c>
      <c r="OE110">
        <v>19.715520000000001</v>
      </c>
      <c r="OF110">
        <v>2.8867450000000001E-5</v>
      </c>
      <c r="OG110">
        <v>1.03838E-2</v>
      </c>
      <c r="OH110">
        <v>0.41275909999999999</v>
      </c>
      <c r="OI110">
        <v>19.715520000000001</v>
      </c>
      <c r="OJ110">
        <v>2.8867450000000001E-5</v>
      </c>
      <c r="OK110">
        <v>1.03838E-2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1.3457030000000001</v>
      </c>
      <c r="G111">
        <v>16.065629999999999</v>
      </c>
      <c r="H111">
        <v>0</v>
      </c>
      <c r="I111">
        <v>0</v>
      </c>
      <c r="J111">
        <v>1.349253</v>
      </c>
      <c r="K111">
        <v>16.863869999999999</v>
      </c>
      <c r="L111">
        <v>3.0942390000000002E-37</v>
      </c>
      <c r="M111" s="1">
        <v>7.6929670000000003E-35</v>
      </c>
      <c r="N111">
        <v>1.352854</v>
      </c>
      <c r="O111">
        <v>17.564820000000001</v>
      </c>
      <c r="P111" s="1">
        <v>1.0955020000000001E-23</v>
      </c>
      <c r="Q111" s="1">
        <v>2.58086E-21</v>
      </c>
      <c r="R111">
        <v>1.3565050000000001</v>
      </c>
      <c r="S111">
        <v>17.992470000000001</v>
      </c>
      <c r="T111" s="1">
        <v>7.9099549999999999E-12</v>
      </c>
      <c r="U111" s="1">
        <v>1.60279E-9</v>
      </c>
      <c r="V111">
        <v>1.36033</v>
      </c>
      <c r="W111">
        <v>18.27843</v>
      </c>
      <c r="X111" s="1">
        <v>3.6144509999999999E-3</v>
      </c>
      <c r="Y111" s="1">
        <v>0.6579161</v>
      </c>
      <c r="Z111">
        <v>1.364358</v>
      </c>
      <c r="AA111">
        <v>18.199169999999999</v>
      </c>
      <c r="AB111">
        <v>2.4078249999999999</v>
      </c>
      <c r="AC111">
        <v>504.40170000000001</v>
      </c>
      <c r="AD111">
        <v>1.3683160000000001</v>
      </c>
      <c r="AE111">
        <v>17.69584</v>
      </c>
      <c r="AF111">
        <v>47.093620000000001</v>
      </c>
      <c r="AG111">
        <v>10737.37</v>
      </c>
      <c r="AH111">
        <v>1.3723730000000001</v>
      </c>
      <c r="AI111">
        <v>17.356089999999998</v>
      </c>
      <c r="AJ111">
        <v>125.17400000000001</v>
      </c>
      <c r="AK111">
        <v>30371.84</v>
      </c>
      <c r="AL111">
        <v>1.3764419999999999</v>
      </c>
      <c r="AM111">
        <v>17.478929999999998</v>
      </c>
      <c r="AN111">
        <v>89.972430000000003</v>
      </c>
      <c r="AO111">
        <v>22875.61</v>
      </c>
      <c r="AP111">
        <v>1.3806179999999999</v>
      </c>
      <c r="AQ111">
        <v>18.334299999999999</v>
      </c>
      <c r="AR111">
        <v>26.426919999999999</v>
      </c>
      <c r="AS111">
        <v>6957.3209999999999</v>
      </c>
      <c r="AT111">
        <v>1.3848069999999999</v>
      </c>
      <c r="AU111">
        <v>19.11975</v>
      </c>
      <c r="AV111">
        <v>4.2679809999999998</v>
      </c>
      <c r="AW111">
        <v>1150.5630000000001</v>
      </c>
      <c r="AX111">
        <v>1.3889480000000001</v>
      </c>
      <c r="AY111">
        <v>19.35671</v>
      </c>
      <c r="AZ111">
        <v>0.51896010000000004</v>
      </c>
      <c r="BA111">
        <v>140.45769999999999</v>
      </c>
      <c r="BB111">
        <v>1.3932910000000001</v>
      </c>
      <c r="BC111">
        <v>19.267150000000001</v>
      </c>
      <c r="BD111">
        <v>0.1023237</v>
      </c>
      <c r="BE111">
        <v>26.388210000000001</v>
      </c>
      <c r="BF111">
        <v>1.3982540000000001</v>
      </c>
      <c r="BG111">
        <v>18.701609999999999</v>
      </c>
      <c r="BH111">
        <v>6.0829279999999999E-2</v>
      </c>
      <c r="BI111">
        <v>15.09191</v>
      </c>
      <c r="BJ111">
        <v>1.404496</v>
      </c>
      <c r="BK111">
        <v>17.944130000000001</v>
      </c>
      <c r="BL111" s="1">
        <v>5.2480449999999998E-2</v>
      </c>
      <c r="BM111">
        <v>12.952769999999999</v>
      </c>
      <c r="BN111">
        <v>1.411092</v>
      </c>
      <c r="BO111">
        <v>17.440270000000002</v>
      </c>
      <c r="BP111" s="1">
        <v>4.9143680000000002E-2</v>
      </c>
      <c r="BQ111">
        <v>12.10666</v>
      </c>
      <c r="BR111">
        <v>1.413734</v>
      </c>
      <c r="BS111">
        <v>17.44276</v>
      </c>
      <c r="BT111" s="1">
        <v>4.9947619999999998E-2</v>
      </c>
      <c r="BU111">
        <v>12.300369999999999</v>
      </c>
      <c r="BV111">
        <v>1.4150560000000001</v>
      </c>
      <c r="BW111">
        <v>17.765599999999999</v>
      </c>
      <c r="BX111" s="1">
        <v>5.1624389999999999E-2</v>
      </c>
      <c r="BY111" s="1">
        <v>12.770479999999999</v>
      </c>
      <c r="BZ111">
        <v>1.4166840000000001</v>
      </c>
      <c r="CA111">
        <v>18.369520000000001</v>
      </c>
      <c r="CB111" s="1">
        <v>5.0932669999999999E-2</v>
      </c>
      <c r="CC111" s="1">
        <v>12.6774</v>
      </c>
      <c r="CD111">
        <v>1.4183490000000001</v>
      </c>
      <c r="CE111">
        <v>18.523800000000001</v>
      </c>
      <c r="CF111" s="1">
        <v>4.7776020000000002E-2</v>
      </c>
      <c r="CG111" s="1">
        <v>11.96369</v>
      </c>
      <c r="CH111">
        <v>1.42022</v>
      </c>
      <c r="CI111">
        <v>18.302009999999999</v>
      </c>
      <c r="CJ111" s="1">
        <v>4.334118E-2</v>
      </c>
      <c r="CK111" s="1">
        <v>10.91536</v>
      </c>
      <c r="CL111">
        <v>1.422531</v>
      </c>
      <c r="CM111">
        <v>17.564599999999999</v>
      </c>
      <c r="CN111" s="1">
        <v>3.8656889999999999E-2</v>
      </c>
      <c r="CO111" s="1">
        <v>9.7853340000000006</v>
      </c>
      <c r="CP111">
        <v>1.425017</v>
      </c>
      <c r="CQ111">
        <v>16.83381</v>
      </c>
      <c r="CR111" s="1">
        <v>3.4300270000000001E-2</v>
      </c>
      <c r="CS111" s="1">
        <v>8.7247479999999999</v>
      </c>
      <c r="CT111">
        <v>1.4279109999999999</v>
      </c>
      <c r="CU111">
        <v>16.278479999999998</v>
      </c>
      <c r="CV111" s="1">
        <v>3.0358590000000001E-2</v>
      </c>
      <c r="CW111" s="1">
        <v>7.7574699999999996</v>
      </c>
      <c r="CX111">
        <v>1.4339580000000001</v>
      </c>
      <c r="CY111">
        <v>15.967169999999999</v>
      </c>
      <c r="CZ111" s="1">
        <v>2.6812969999999998E-2</v>
      </c>
      <c r="DA111" s="1">
        <v>6.8704470000000004</v>
      </c>
      <c r="DB111">
        <v>1.4391700000000001</v>
      </c>
      <c r="DC111">
        <v>15.92887</v>
      </c>
      <c r="DD111" s="1">
        <v>2.3644160000000001E-2</v>
      </c>
      <c r="DE111" s="1">
        <v>6.0731650000000004</v>
      </c>
      <c r="DF111">
        <v>1.436045</v>
      </c>
      <c r="DG111">
        <v>16.345759999999999</v>
      </c>
      <c r="DH111" s="1">
        <v>2.0854049999999999E-2</v>
      </c>
      <c r="DI111" s="1">
        <v>5.3809959999999997</v>
      </c>
      <c r="DJ111">
        <v>1.43245</v>
      </c>
      <c r="DK111">
        <v>16.785779999999999</v>
      </c>
      <c r="DL111" s="1">
        <v>1.8380980000000002E-2</v>
      </c>
      <c r="DM111" s="1">
        <v>4.7661800000000003</v>
      </c>
      <c r="DN111">
        <v>1.4290689999999999</v>
      </c>
      <c r="DO111">
        <v>17.115130000000001</v>
      </c>
      <c r="DP111" s="1">
        <v>1.6183820000000002E-2</v>
      </c>
      <c r="DQ111" s="1">
        <v>4.2169379999999999</v>
      </c>
      <c r="DR111">
        <v>1.425797</v>
      </c>
      <c r="DS111">
        <v>16.676279999999998</v>
      </c>
      <c r="DT111" s="1">
        <v>1.4227439999999999E-2</v>
      </c>
      <c r="DU111" s="1">
        <v>3.7249650000000001</v>
      </c>
      <c r="DV111">
        <v>1.423778</v>
      </c>
      <c r="DW111">
        <v>15.966710000000001</v>
      </c>
      <c r="DX111" s="1">
        <v>1.251232E-2</v>
      </c>
      <c r="DY111" s="1">
        <v>3.2888099999999998</v>
      </c>
      <c r="DZ111">
        <v>1.4215709999999999</v>
      </c>
      <c r="EA111">
        <v>15.409470000000001</v>
      </c>
      <c r="EB111" s="1">
        <v>1.103459E-2</v>
      </c>
      <c r="EC111" s="1">
        <v>2.9121320000000002</v>
      </c>
      <c r="ED111">
        <v>1.417815</v>
      </c>
      <c r="EE111">
        <v>15.25479</v>
      </c>
      <c r="EF111" s="1">
        <v>9.7227760000000007E-3</v>
      </c>
      <c r="EG111" s="1">
        <v>2.5798489999999998</v>
      </c>
      <c r="EH111">
        <v>1.41364</v>
      </c>
      <c r="EI111">
        <v>15.836349999999999</v>
      </c>
      <c r="EJ111" s="1">
        <v>8.5357390000000005E-3</v>
      </c>
      <c r="EK111" s="1">
        <v>2.2780279999999999</v>
      </c>
      <c r="EL111">
        <v>1.409197</v>
      </c>
      <c r="EM111">
        <v>16.54908</v>
      </c>
      <c r="EN111" s="1">
        <v>7.4822159999999999E-3</v>
      </c>
      <c r="EO111" s="1">
        <v>2.007066</v>
      </c>
      <c r="EP111">
        <v>1.4014150000000001</v>
      </c>
      <c r="EQ111">
        <v>17.133690000000001</v>
      </c>
      <c r="ER111" s="1">
        <v>6.5466200000000004E-3</v>
      </c>
      <c r="ES111" s="1">
        <v>1.767844</v>
      </c>
      <c r="ET111">
        <v>1.393956</v>
      </c>
      <c r="EU111">
        <v>17.62725</v>
      </c>
      <c r="EV111" s="1">
        <v>5.7242059999999999E-3</v>
      </c>
      <c r="EW111" s="1">
        <v>1.5560149999999999</v>
      </c>
      <c r="EX111">
        <v>1.3885479999999999</v>
      </c>
      <c r="EY111">
        <v>17.6647</v>
      </c>
      <c r="EZ111" s="1">
        <v>5.0047980000000004E-3</v>
      </c>
      <c r="FA111" s="1">
        <v>1.3675219999999999</v>
      </c>
      <c r="FB111">
        <v>1.386703</v>
      </c>
      <c r="FC111">
        <v>17.09788</v>
      </c>
      <c r="FD111" s="1">
        <v>4.376347E-3</v>
      </c>
      <c r="FE111" s="1">
        <v>1.198739</v>
      </c>
      <c r="FF111">
        <v>1.3851549999999999</v>
      </c>
      <c r="FG111">
        <v>16.36636</v>
      </c>
      <c r="FH111" s="1">
        <v>3.8290709999999999E-3</v>
      </c>
      <c r="FI111" s="1">
        <v>1.0509930000000001</v>
      </c>
      <c r="FJ111">
        <v>1.3839349999999999</v>
      </c>
      <c r="FK111">
        <v>15.915330000000001</v>
      </c>
      <c r="FL111" s="1">
        <v>3.3464219999999999E-3</v>
      </c>
      <c r="FM111" s="1">
        <v>0.92029559999999999</v>
      </c>
      <c r="FN111">
        <v>1.382536</v>
      </c>
      <c r="FO111">
        <v>16.66215</v>
      </c>
      <c r="FP111" s="1">
        <v>2.8909500000000002E-3</v>
      </c>
      <c r="FQ111" s="1">
        <v>0.79728880000000002</v>
      </c>
      <c r="FR111">
        <v>1.3809260000000001</v>
      </c>
      <c r="FS111">
        <v>17.88729</v>
      </c>
      <c r="FT111" s="1">
        <v>2.4397120000000001E-3</v>
      </c>
      <c r="FU111" s="1">
        <v>0.67503829999999998</v>
      </c>
      <c r="FV111">
        <v>1.374438</v>
      </c>
      <c r="FW111">
        <v>19.122820000000001</v>
      </c>
      <c r="FX111" s="1">
        <v>2.014526E-3</v>
      </c>
      <c r="FY111" s="1">
        <v>0.55933120000000003</v>
      </c>
      <c r="FZ111">
        <v>1.3676029999999999</v>
      </c>
      <c r="GA111">
        <v>19.798069999999999</v>
      </c>
      <c r="GB111" s="1">
        <v>1.651146E-3</v>
      </c>
      <c r="GC111" s="1">
        <v>0.45965109999999998</v>
      </c>
      <c r="GD111">
        <v>1.3613200000000001</v>
      </c>
      <c r="GE111">
        <v>19.447030000000002</v>
      </c>
      <c r="GF111" s="1">
        <v>1.3673030000000001E-3</v>
      </c>
      <c r="GG111" s="1">
        <v>0.38105800000000001</v>
      </c>
      <c r="GH111">
        <v>1.356503</v>
      </c>
      <c r="GI111">
        <v>18.428159999999998</v>
      </c>
      <c r="GJ111" s="1">
        <v>1.1539429999999999E-3</v>
      </c>
      <c r="GK111" s="1">
        <v>0.32150679999999998</v>
      </c>
      <c r="GL111">
        <v>1.3534820000000001</v>
      </c>
      <c r="GM111">
        <v>17.46865</v>
      </c>
      <c r="GN111" s="1">
        <v>9.944203999999999E-4</v>
      </c>
      <c r="GO111" s="1">
        <v>0.27661019999999997</v>
      </c>
      <c r="GP111">
        <v>1.351674</v>
      </c>
      <c r="GQ111">
        <v>16.968869999999999</v>
      </c>
      <c r="GR111" s="1">
        <v>8.718307E-4</v>
      </c>
      <c r="GS111" s="1">
        <v>0.24195359999999999</v>
      </c>
      <c r="GT111">
        <v>1.3502959999999999</v>
      </c>
      <c r="GU111">
        <v>17.75131</v>
      </c>
      <c r="GV111" s="1">
        <v>7.6626470000000003E-4</v>
      </c>
      <c r="GW111" s="1">
        <v>0.2123188</v>
      </c>
      <c r="GX111">
        <v>1.349199</v>
      </c>
      <c r="GY111">
        <v>18.926960000000001</v>
      </c>
      <c r="GZ111" s="1">
        <v>6.5476779999999995E-4</v>
      </c>
      <c r="HA111" s="1">
        <v>0.1814789</v>
      </c>
      <c r="HB111">
        <v>1.348338</v>
      </c>
      <c r="HC111">
        <v>20.135680000000001</v>
      </c>
      <c r="HD111" s="1">
        <v>5.3151870000000005E-4</v>
      </c>
      <c r="HE111" s="1">
        <v>0.1474367</v>
      </c>
      <c r="HF111">
        <v>1.347602</v>
      </c>
      <c r="HG111">
        <v>20.710819999999998</v>
      </c>
      <c r="HH111" s="1">
        <v>4.1286520000000001E-4</v>
      </c>
      <c r="HI111" s="1">
        <v>0.11445619999999999</v>
      </c>
      <c r="HJ111">
        <v>1.347062</v>
      </c>
      <c r="HK111">
        <v>20.311070000000001</v>
      </c>
      <c r="HL111" s="1">
        <v>3.174184E-4</v>
      </c>
      <c r="HM111" s="1">
        <v>8.7723499999999996E-2</v>
      </c>
      <c r="HN111">
        <v>1.3466290000000001</v>
      </c>
      <c r="HO111">
        <v>19.14527</v>
      </c>
      <c r="HP111" s="1">
        <v>2.5065880000000001E-4</v>
      </c>
      <c r="HQ111" s="1">
        <v>6.8924639999999995E-2</v>
      </c>
      <c r="HR111">
        <v>1.346357</v>
      </c>
      <c r="HS111">
        <v>17.980309999999999</v>
      </c>
      <c r="HT111" s="1">
        <v>2.075612E-4</v>
      </c>
      <c r="HU111" s="1">
        <v>5.6731700000000003E-2</v>
      </c>
      <c r="HV111">
        <v>1.34622</v>
      </c>
      <c r="HW111">
        <v>17.196020000000001</v>
      </c>
      <c r="HX111" s="1">
        <v>1.7997069999999999E-4</v>
      </c>
      <c r="HY111" s="1">
        <v>4.8913940000000003E-2</v>
      </c>
      <c r="HZ111">
        <v>1.346128</v>
      </c>
      <c r="IA111">
        <v>17.56137</v>
      </c>
      <c r="IB111" s="1">
        <v>1.6086360000000001E-4</v>
      </c>
      <c r="IC111" s="1">
        <v>4.3532220000000003E-2</v>
      </c>
      <c r="ID111">
        <v>1.3461000000000001</v>
      </c>
      <c r="IE111">
        <v>17.730049999999999</v>
      </c>
      <c r="IF111" s="1">
        <v>1.451743E-4</v>
      </c>
      <c r="IG111" s="1">
        <v>3.9168309999999998E-2</v>
      </c>
      <c r="IH111">
        <v>1.346141</v>
      </c>
      <c r="II111">
        <v>18.488140000000001</v>
      </c>
      <c r="IJ111" s="1">
        <v>1.3042260000000001E-4</v>
      </c>
      <c r="IK111" s="1">
        <v>3.510945E-2</v>
      </c>
      <c r="IL111">
        <v>1.346236</v>
      </c>
      <c r="IM111">
        <v>18.948609999999999</v>
      </c>
      <c r="IN111" s="1">
        <v>1.1685250000000001E-4</v>
      </c>
      <c r="IO111" s="1">
        <v>3.1372560000000001E-2</v>
      </c>
      <c r="IP111">
        <v>1.3465229999999999</v>
      </c>
      <c r="IQ111">
        <v>18.84356</v>
      </c>
      <c r="IR111">
        <v>1.054568E-4</v>
      </c>
      <c r="IS111" s="1">
        <v>2.8224409999999998E-2</v>
      </c>
      <c r="IT111">
        <v>1.3469800000000001</v>
      </c>
      <c r="IU111">
        <v>17.971579999999999</v>
      </c>
      <c r="IV111">
        <v>9.6565189999999994E-5</v>
      </c>
      <c r="IW111" s="1">
        <v>2.575997E-2</v>
      </c>
      <c r="IX111">
        <v>1.3476429999999999</v>
      </c>
      <c r="IY111">
        <v>16.786670000000001</v>
      </c>
      <c r="IZ111">
        <v>8.9731979999999999E-5</v>
      </c>
      <c r="JA111" s="1">
        <v>2.3864030000000001E-2</v>
      </c>
      <c r="JB111">
        <v>1.3484370000000001</v>
      </c>
      <c r="JC111">
        <v>16.01567</v>
      </c>
      <c r="JD111">
        <v>8.4202289999999998E-5</v>
      </c>
      <c r="JE111" s="1">
        <v>2.2335529999999999E-2</v>
      </c>
      <c r="JF111">
        <v>1.34944</v>
      </c>
      <c r="JG111">
        <v>16.64751</v>
      </c>
      <c r="JH111">
        <v>7.886154E-5</v>
      </c>
      <c r="JI111" s="1">
        <v>2.0885279999999999E-2</v>
      </c>
      <c r="JJ111">
        <v>1.350517</v>
      </c>
      <c r="JK111">
        <v>17.945620000000002</v>
      </c>
      <c r="JL111">
        <v>7.2271640000000004E-5</v>
      </c>
      <c r="JM111">
        <v>1.913314E-2</v>
      </c>
      <c r="JN111">
        <v>1.351548</v>
      </c>
      <c r="JO111">
        <v>19.364550000000001</v>
      </c>
      <c r="JP111">
        <v>6.4006840000000001E-5</v>
      </c>
      <c r="JQ111">
        <v>1.694638E-2</v>
      </c>
      <c r="JR111">
        <v>1.3524750000000001</v>
      </c>
      <c r="JS111">
        <v>20.246289999999998</v>
      </c>
      <c r="JT111">
        <v>5.5419710000000001E-5</v>
      </c>
      <c r="JU111">
        <v>1.4658910000000001E-2</v>
      </c>
      <c r="JV111">
        <v>1.3532090000000001</v>
      </c>
      <c r="JW111">
        <v>20.121549999999999</v>
      </c>
      <c r="JX111">
        <v>4.8171960000000003E-5</v>
      </c>
      <c r="JY111">
        <v>1.271476E-2</v>
      </c>
      <c r="JZ111">
        <v>1.3535870000000001</v>
      </c>
      <c r="KA111">
        <v>19.278510000000001</v>
      </c>
      <c r="KB111">
        <v>4.2909779999999999E-5</v>
      </c>
      <c r="KC111">
        <v>1.1296550000000001E-2</v>
      </c>
      <c r="KD111">
        <v>1.353799</v>
      </c>
      <c r="KE111">
        <v>18.493539999999999</v>
      </c>
      <c r="KF111">
        <v>3.9326419999999998E-5</v>
      </c>
      <c r="KG111">
        <v>1.033132E-2</v>
      </c>
      <c r="KH111">
        <v>1.3537490000000001</v>
      </c>
      <c r="KI111">
        <v>18.08165</v>
      </c>
      <c r="KJ111">
        <v>3.6963710000000001E-5</v>
      </c>
      <c r="KK111">
        <v>9.6922369999999994E-3</v>
      </c>
      <c r="KL111">
        <v>1.3535630000000001</v>
      </c>
      <c r="KM111">
        <v>18.64977</v>
      </c>
      <c r="KN111">
        <v>3.598033E-5</v>
      </c>
      <c r="KO111">
        <v>9.4099839999999997E-3</v>
      </c>
      <c r="KP111">
        <v>1.353308</v>
      </c>
      <c r="KQ111">
        <v>19.464030000000001</v>
      </c>
      <c r="KR111">
        <v>3.7155700000000001E-5</v>
      </c>
      <c r="KS111">
        <v>9.6826800000000008E-3</v>
      </c>
      <c r="KT111">
        <v>1.353003</v>
      </c>
      <c r="KU111">
        <v>20.028919999999999</v>
      </c>
      <c r="KV111">
        <v>4.0424279999999997E-5</v>
      </c>
      <c r="KW111">
        <v>1.051591E-2</v>
      </c>
      <c r="KX111">
        <v>1.352692</v>
      </c>
      <c r="KY111">
        <v>20.17652</v>
      </c>
      <c r="KZ111">
        <v>4.4274219999999998E-5</v>
      </c>
      <c r="LA111">
        <v>1.1529289999999999E-2</v>
      </c>
      <c r="LB111">
        <v>1.3524020000000001</v>
      </c>
      <c r="LC111">
        <v>19.66432</v>
      </c>
      <c r="LD111">
        <v>4.7092190000000002E-5</v>
      </c>
      <c r="LE111">
        <v>1.229389E-2</v>
      </c>
      <c r="LF111">
        <v>1.352222</v>
      </c>
      <c r="LG111">
        <v>18.829260000000001</v>
      </c>
      <c r="LH111">
        <v>4.8289989999999999E-5</v>
      </c>
      <c r="LI111">
        <v>1.263709E-2</v>
      </c>
      <c r="LJ111">
        <v>1.3520970000000001</v>
      </c>
      <c r="LK111">
        <v>17.77009</v>
      </c>
      <c r="LL111">
        <v>4.8116769999999998E-5</v>
      </c>
      <c r="LM111">
        <v>1.26149E-2</v>
      </c>
      <c r="LN111">
        <v>1.3520099999999999</v>
      </c>
      <c r="LO111">
        <v>16.98197</v>
      </c>
      <c r="LP111">
        <v>4.7056460000000003E-5</v>
      </c>
      <c r="LQ111">
        <v>1.235285E-2</v>
      </c>
      <c r="LR111">
        <v>1.351982</v>
      </c>
      <c r="LS111">
        <v>17.204499999999999</v>
      </c>
      <c r="LT111">
        <v>4.54067E-5</v>
      </c>
      <c r="LU111">
        <v>1.1933559999999999E-2</v>
      </c>
      <c r="LV111">
        <v>1.351915</v>
      </c>
      <c r="LW111">
        <v>18.07047</v>
      </c>
      <c r="LX111">
        <v>4.3249949999999997E-5</v>
      </c>
      <c r="LY111">
        <v>1.138104E-2</v>
      </c>
      <c r="LZ111">
        <v>1.351904</v>
      </c>
      <c r="MA111">
        <v>19.310009999999998</v>
      </c>
      <c r="MB111">
        <v>4.072499E-5</v>
      </c>
      <c r="MC111">
        <v>1.072701E-2</v>
      </c>
      <c r="MD111">
        <v>1.351899</v>
      </c>
      <c r="ME111">
        <v>20.151540000000001</v>
      </c>
      <c r="MF111">
        <v>3.8150520000000001E-5</v>
      </c>
      <c r="MG111">
        <v>1.005325E-2</v>
      </c>
      <c r="MH111">
        <v>1.351785</v>
      </c>
      <c r="MI111">
        <v>20.221070000000001</v>
      </c>
      <c r="MJ111">
        <v>3.5837680000000003E-5</v>
      </c>
      <c r="MK111">
        <v>9.4444809999999994E-3</v>
      </c>
      <c r="ML111">
        <v>1.351604</v>
      </c>
      <c r="MM111">
        <v>19.347580000000001</v>
      </c>
      <c r="MN111">
        <v>3.3888099999999998E-5</v>
      </c>
      <c r="MO111">
        <v>8.9304129999999999E-3</v>
      </c>
      <c r="MP111">
        <v>1.3513839999999999</v>
      </c>
      <c r="MQ111">
        <v>18.492059999999999</v>
      </c>
      <c r="MR111">
        <v>3.2256340000000001E-5</v>
      </c>
      <c r="MS111">
        <v>8.5007409999999992E-3</v>
      </c>
      <c r="MT111">
        <v>1.3511230000000001</v>
      </c>
      <c r="MU111">
        <v>18.04964</v>
      </c>
      <c r="MV111">
        <v>3.0870519999999997E-5</v>
      </c>
      <c r="MW111">
        <v>8.1353610000000007E-3</v>
      </c>
      <c r="MX111">
        <v>1.3507940000000001</v>
      </c>
      <c r="MY111">
        <v>18.588419999999999</v>
      </c>
      <c r="MZ111">
        <v>2.9731840000000002E-5</v>
      </c>
      <c r="NA111">
        <v>7.834209E-3</v>
      </c>
      <c r="NB111">
        <v>1.350471</v>
      </c>
      <c r="NC111">
        <v>19.689150000000001</v>
      </c>
      <c r="ND111">
        <v>2.892197E-5</v>
      </c>
      <c r="NE111">
        <v>7.6182039999999999E-3</v>
      </c>
      <c r="NF111">
        <v>1.350471</v>
      </c>
      <c r="NG111">
        <v>19.689150000000001</v>
      </c>
      <c r="NH111">
        <v>2.892197E-5</v>
      </c>
      <c r="NI111">
        <v>7.6182039999999999E-3</v>
      </c>
      <c r="NJ111">
        <v>1.350471</v>
      </c>
      <c r="NK111">
        <v>19.689150000000001</v>
      </c>
      <c r="NL111">
        <v>2.892197E-5</v>
      </c>
      <c r="NM111">
        <v>7.6182039999999999E-3</v>
      </c>
      <c r="NN111">
        <v>1.350471</v>
      </c>
      <c r="NO111">
        <v>19.689150000000001</v>
      </c>
      <c r="NP111">
        <v>2.892197E-5</v>
      </c>
      <c r="NQ111">
        <v>7.6182039999999999E-3</v>
      </c>
      <c r="NR111">
        <v>1.350471</v>
      </c>
      <c r="NS111">
        <v>19.689150000000001</v>
      </c>
      <c r="NT111">
        <v>2.892197E-5</v>
      </c>
      <c r="NU111">
        <v>7.6182039999999999E-3</v>
      </c>
      <c r="NV111">
        <v>1.350471</v>
      </c>
      <c r="NW111">
        <v>19.689150000000001</v>
      </c>
      <c r="NX111">
        <v>2.892197E-5</v>
      </c>
      <c r="NY111">
        <v>7.6182039999999999E-3</v>
      </c>
      <c r="NZ111">
        <v>1.350471</v>
      </c>
      <c r="OA111">
        <v>19.689150000000001</v>
      </c>
      <c r="OB111">
        <v>2.892197E-5</v>
      </c>
      <c r="OC111">
        <v>7.6182039999999999E-3</v>
      </c>
      <c r="OD111">
        <v>1.350471</v>
      </c>
      <c r="OE111">
        <v>19.689150000000001</v>
      </c>
      <c r="OF111">
        <v>2.892197E-5</v>
      </c>
      <c r="OG111">
        <v>7.6182039999999999E-3</v>
      </c>
      <c r="OH111">
        <v>1.350471</v>
      </c>
      <c r="OI111">
        <v>19.689150000000001</v>
      </c>
      <c r="OJ111">
        <v>2.892197E-5</v>
      </c>
      <c r="OK111">
        <v>7.6182039999999999E-3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0.82960389999999995</v>
      </c>
      <c r="G112">
        <v>16.052499999999998</v>
      </c>
      <c r="H112">
        <v>0</v>
      </c>
      <c r="I112">
        <v>0</v>
      </c>
      <c r="J112">
        <v>0.82848719999999998</v>
      </c>
      <c r="K112">
        <v>16.85707</v>
      </c>
      <c r="L112">
        <v>5.6043809999999996E-38</v>
      </c>
      <c r="M112" s="1">
        <v>1.8248E-35</v>
      </c>
      <c r="N112">
        <v>0.82733400000000001</v>
      </c>
      <c r="O112">
        <v>17.569130000000001</v>
      </c>
      <c r="P112" s="1">
        <v>1.9956539999999999E-24</v>
      </c>
      <c r="Q112" s="1">
        <v>6.480024E-22</v>
      </c>
      <c r="R112">
        <v>0.82616780000000001</v>
      </c>
      <c r="S112">
        <v>18.032299999999999</v>
      </c>
      <c r="T112" s="1">
        <v>1.2439610000000001E-12</v>
      </c>
      <c r="U112" s="1">
        <v>4.0437990000000002E-10</v>
      </c>
      <c r="V112">
        <v>0.82498190000000005</v>
      </c>
      <c r="W112">
        <v>18.324000000000002</v>
      </c>
      <c r="X112" s="1">
        <v>1.8724939999999999E-3</v>
      </c>
      <c r="Y112" s="1">
        <v>0.42331679999999999</v>
      </c>
      <c r="Z112">
        <v>0.82359450000000001</v>
      </c>
      <c r="AA112">
        <v>18.23028</v>
      </c>
      <c r="AB112">
        <v>1.738747</v>
      </c>
      <c r="AC112">
        <v>458.18060000000003</v>
      </c>
      <c r="AD112">
        <v>0.82212810000000003</v>
      </c>
      <c r="AE112">
        <v>17.718240000000002</v>
      </c>
      <c r="AF112">
        <v>40.53481</v>
      </c>
      <c r="AG112">
        <v>11832.18</v>
      </c>
      <c r="AH112">
        <v>0.8206523</v>
      </c>
      <c r="AI112">
        <v>17.35848</v>
      </c>
      <c r="AJ112">
        <v>121.771</v>
      </c>
      <c r="AK112">
        <v>38506.959999999999</v>
      </c>
      <c r="AL112">
        <v>0.81917450000000003</v>
      </c>
      <c r="AM112">
        <v>17.45316</v>
      </c>
      <c r="AN112">
        <v>95.903959999999998</v>
      </c>
      <c r="AO112">
        <v>32307.040000000001</v>
      </c>
      <c r="AP112">
        <v>0.81767020000000001</v>
      </c>
      <c r="AQ112">
        <v>18.31784</v>
      </c>
      <c r="AR112">
        <v>30.169750000000001</v>
      </c>
      <c r="AS112">
        <v>10681.45</v>
      </c>
      <c r="AT112">
        <v>0.81609690000000001</v>
      </c>
      <c r="AU112">
        <v>19.131820000000001</v>
      </c>
      <c r="AV112">
        <v>5.1109349999999996</v>
      </c>
      <c r="AW112">
        <v>1876.1690000000001</v>
      </c>
      <c r="AX112">
        <v>0.81434059999999997</v>
      </c>
      <c r="AY112">
        <v>19.420259999999999</v>
      </c>
      <c r="AZ112">
        <v>0.62813399999999997</v>
      </c>
      <c r="BA112">
        <v>233.50280000000001</v>
      </c>
      <c r="BB112">
        <v>0.81214759999999997</v>
      </c>
      <c r="BC112">
        <v>19.343160000000001</v>
      </c>
      <c r="BD112">
        <v>0.11301070000000001</v>
      </c>
      <c r="BE112">
        <v>39.702150000000003</v>
      </c>
      <c r="BF112">
        <v>0.80919079999999999</v>
      </c>
      <c r="BG112">
        <v>18.768139999999999</v>
      </c>
      <c r="BH112">
        <v>6.2139020000000003E-2</v>
      </c>
      <c r="BI112">
        <v>20.58765</v>
      </c>
      <c r="BJ112">
        <v>0.80504359999999997</v>
      </c>
      <c r="BK112">
        <v>17.998059999999999</v>
      </c>
      <c r="BL112" s="1">
        <v>5.2948179999999997E-2</v>
      </c>
      <c r="BM112">
        <v>17.413489999999999</v>
      </c>
      <c r="BN112">
        <v>0.79996469999999997</v>
      </c>
      <c r="BO112">
        <v>17.457650000000001</v>
      </c>
      <c r="BP112" s="1">
        <v>4.9256599999999998E-2</v>
      </c>
      <c r="BQ112">
        <v>16.190519999999999</v>
      </c>
      <c r="BR112">
        <v>0.79478570000000004</v>
      </c>
      <c r="BS112">
        <v>17.423749999999998</v>
      </c>
      <c r="BT112" s="1">
        <v>4.9767079999999998E-2</v>
      </c>
      <c r="BU112">
        <v>16.356860000000001</v>
      </c>
      <c r="BV112">
        <v>0.78905000000000003</v>
      </c>
      <c r="BW112">
        <v>17.744219999999999</v>
      </c>
      <c r="BX112" s="1">
        <v>5.1518410000000001E-2</v>
      </c>
      <c r="BY112" s="1">
        <v>17.022629999999999</v>
      </c>
      <c r="BZ112">
        <v>0.78302079999999996</v>
      </c>
      <c r="CA112">
        <v>18.376090000000001</v>
      </c>
      <c r="CB112" s="1">
        <v>5.1067210000000002E-2</v>
      </c>
      <c r="CC112" s="1">
        <v>17.007840000000002</v>
      </c>
      <c r="CD112">
        <v>0.77665569999999995</v>
      </c>
      <c r="CE112">
        <v>18.560739999999999</v>
      </c>
      <c r="CF112" s="1">
        <v>4.8082050000000001E-2</v>
      </c>
      <c r="CG112" s="1">
        <v>16.139489999999999</v>
      </c>
      <c r="CH112">
        <v>0.76977870000000004</v>
      </c>
      <c r="CI112">
        <v>18.365590000000001</v>
      </c>
      <c r="CJ112" s="1">
        <v>4.3718970000000003E-2</v>
      </c>
      <c r="CK112" s="1">
        <v>14.782870000000001</v>
      </c>
      <c r="CL112">
        <v>0.76273460000000004</v>
      </c>
      <c r="CM112">
        <v>17.628920000000001</v>
      </c>
      <c r="CN112" s="1">
        <v>3.9034340000000001E-2</v>
      </c>
      <c r="CO112" s="1">
        <v>13.28543</v>
      </c>
      <c r="CP112">
        <v>0.75550010000000001</v>
      </c>
      <c r="CQ112">
        <v>16.892530000000001</v>
      </c>
      <c r="CR112" s="1">
        <v>3.4646299999999998E-2</v>
      </c>
      <c r="CS112" s="1">
        <v>11.865589999999999</v>
      </c>
      <c r="CT112">
        <v>0.74842450000000005</v>
      </c>
      <c r="CU112">
        <v>16.299420000000001</v>
      </c>
      <c r="CV112" s="1">
        <v>3.0676140000000001E-2</v>
      </c>
      <c r="CW112" s="1">
        <v>10.56568</v>
      </c>
      <c r="CX112">
        <v>0.7423227</v>
      </c>
      <c r="CY112">
        <v>15.97017</v>
      </c>
      <c r="CZ112" s="1">
        <v>2.7104059999999999E-2</v>
      </c>
      <c r="DA112" s="1">
        <v>9.3694579999999998</v>
      </c>
      <c r="DB112">
        <v>0.73615059999999999</v>
      </c>
      <c r="DC112">
        <v>15.926130000000001</v>
      </c>
      <c r="DD112" s="1">
        <v>2.3899670000000001E-2</v>
      </c>
      <c r="DE112" s="1">
        <v>8.2873439999999992</v>
      </c>
      <c r="DF112">
        <v>0.72993149999999996</v>
      </c>
      <c r="DG112">
        <v>16.345600000000001</v>
      </c>
      <c r="DH112" s="1">
        <v>2.1080499999999999E-2</v>
      </c>
      <c r="DI112" s="1">
        <v>7.3309480000000002</v>
      </c>
      <c r="DJ112">
        <v>0.72338610000000003</v>
      </c>
      <c r="DK112">
        <v>16.793579999999999</v>
      </c>
      <c r="DL112" s="1">
        <v>1.8582370000000001E-2</v>
      </c>
      <c r="DM112" s="1">
        <v>6.4820960000000003</v>
      </c>
      <c r="DN112">
        <v>0.71686450000000002</v>
      </c>
      <c r="DO112">
        <v>17.14818</v>
      </c>
      <c r="DP112" s="1">
        <v>1.636481E-2</v>
      </c>
      <c r="DQ112" s="1">
        <v>5.7248640000000002</v>
      </c>
      <c r="DR112">
        <v>0.71030859999999996</v>
      </c>
      <c r="DS112">
        <v>16.724170000000001</v>
      </c>
      <c r="DT112" s="1">
        <v>1.439036E-2</v>
      </c>
      <c r="DU112" s="1">
        <v>5.04772</v>
      </c>
      <c r="DV112">
        <v>0.70422569999999995</v>
      </c>
      <c r="DW112">
        <v>16.01604</v>
      </c>
      <c r="DX112" s="1">
        <v>1.265433E-2</v>
      </c>
      <c r="DY112" s="1">
        <v>4.4484750000000002</v>
      </c>
      <c r="DZ112">
        <v>0.69793130000000003</v>
      </c>
      <c r="EA112">
        <v>15.43445</v>
      </c>
      <c r="EB112" s="1">
        <v>1.1158100000000001E-2</v>
      </c>
      <c r="EC112" s="1">
        <v>3.9310619999999998</v>
      </c>
      <c r="ED112">
        <v>0.69087799999999999</v>
      </c>
      <c r="EE112">
        <v>15.24639</v>
      </c>
      <c r="EF112" s="1">
        <v>9.8341660000000001E-3</v>
      </c>
      <c r="EG112" s="1">
        <v>3.4778790000000002</v>
      </c>
      <c r="EH112">
        <v>0.68371369999999998</v>
      </c>
      <c r="EI112">
        <v>15.83207</v>
      </c>
      <c r="EJ112" s="1">
        <v>8.6375819999999996E-3</v>
      </c>
      <c r="EK112" s="1">
        <v>3.067447</v>
      </c>
      <c r="EL112">
        <v>0.67718880000000004</v>
      </c>
      <c r="EM112">
        <v>16.54204</v>
      </c>
      <c r="EN112" s="1">
        <v>7.5724520000000003E-3</v>
      </c>
      <c r="EO112" s="1">
        <v>2.6975319999999998</v>
      </c>
      <c r="EP112">
        <v>0.67000539999999997</v>
      </c>
      <c r="EQ112">
        <v>17.137239999999998</v>
      </c>
      <c r="ER112" s="1">
        <v>6.6272520000000001E-3</v>
      </c>
      <c r="ES112" s="1">
        <v>2.3704559999999999</v>
      </c>
      <c r="ET112">
        <v>0.66285640000000001</v>
      </c>
      <c r="EU112">
        <v>17.659659999999999</v>
      </c>
      <c r="EV112" s="1">
        <v>5.7958740000000003E-3</v>
      </c>
      <c r="EW112" s="1">
        <v>2.0807329999999999</v>
      </c>
      <c r="EX112">
        <v>0.65674529999999998</v>
      </c>
      <c r="EY112">
        <v>17.68655</v>
      </c>
      <c r="EZ112" s="1">
        <v>5.0686309999999997E-3</v>
      </c>
      <c r="FA112" s="1">
        <v>1.8224320000000001</v>
      </c>
      <c r="FB112">
        <v>0.65248399999999995</v>
      </c>
      <c r="FC112">
        <v>17.130490000000002</v>
      </c>
      <c r="FD112" s="1">
        <v>4.433307E-3</v>
      </c>
      <c r="FE112" s="1">
        <v>1.5951029999999999</v>
      </c>
      <c r="FF112">
        <v>0.64824870000000001</v>
      </c>
      <c r="FG112">
        <v>16.408359999999998</v>
      </c>
      <c r="FH112" s="1">
        <v>3.8789889999999998E-3</v>
      </c>
      <c r="FI112" s="1">
        <v>1.396598</v>
      </c>
      <c r="FJ112">
        <v>0.64429519999999996</v>
      </c>
      <c r="FK112">
        <v>15.931979999999999</v>
      </c>
      <c r="FL112" s="1">
        <v>3.3917880000000002E-3</v>
      </c>
      <c r="FM112" s="1">
        <v>1.2216959999999999</v>
      </c>
      <c r="FN112">
        <v>0.64031340000000003</v>
      </c>
      <c r="FO112">
        <v>16.651409999999998</v>
      </c>
      <c r="FP112" s="1">
        <v>2.9354950000000002E-3</v>
      </c>
      <c r="FQ112" s="1">
        <v>1.0587409999999999</v>
      </c>
      <c r="FR112">
        <v>0.63648700000000002</v>
      </c>
      <c r="FS112">
        <v>17.869879999999998</v>
      </c>
      <c r="FT112" s="1">
        <v>2.4841630000000002E-3</v>
      </c>
      <c r="FU112" s="1">
        <v>0.89759100000000003</v>
      </c>
      <c r="FV112">
        <v>0.63286529999999996</v>
      </c>
      <c r="FW112">
        <v>19.12997</v>
      </c>
      <c r="FX112" s="1">
        <v>2.0551319999999999E-3</v>
      </c>
      <c r="FY112" s="1">
        <v>0.74328629999999996</v>
      </c>
      <c r="FZ112">
        <v>0.62918499999999999</v>
      </c>
      <c r="GA112">
        <v>19.851929999999999</v>
      </c>
      <c r="GB112" s="1">
        <v>1.684526E-3</v>
      </c>
      <c r="GC112" s="1">
        <v>0.60928300000000002</v>
      </c>
      <c r="GD112">
        <v>0.62580530000000001</v>
      </c>
      <c r="GE112">
        <v>19.508150000000001</v>
      </c>
      <c r="GF112" s="1">
        <v>1.3930119999999999E-3</v>
      </c>
      <c r="GG112" s="1">
        <v>0.50307429999999997</v>
      </c>
      <c r="GH112">
        <v>0.62326479999999995</v>
      </c>
      <c r="GI112">
        <v>18.4971</v>
      </c>
      <c r="GJ112" s="1">
        <v>1.173316E-3</v>
      </c>
      <c r="GK112" s="1">
        <v>0.42242990000000002</v>
      </c>
      <c r="GL112">
        <v>0.62158230000000003</v>
      </c>
      <c r="GM112">
        <v>17.52319</v>
      </c>
      <c r="GN112" s="1">
        <v>1.009165E-3</v>
      </c>
      <c r="GO112" s="1">
        <v>0.36190820000000001</v>
      </c>
      <c r="GP112">
        <v>0.62053899999999995</v>
      </c>
      <c r="GQ112">
        <v>16.995100000000001</v>
      </c>
      <c r="GR112" s="1">
        <v>8.8356839999999997E-4</v>
      </c>
      <c r="GS112" s="1">
        <v>0.31595010000000001</v>
      </c>
      <c r="GT112">
        <v>0.61971500000000002</v>
      </c>
      <c r="GU112">
        <v>17.754770000000001</v>
      </c>
      <c r="GV112" s="1">
        <v>7.7730259999999999E-4</v>
      </c>
      <c r="GW112" s="1">
        <v>0.27733419999999998</v>
      </c>
      <c r="GX112">
        <v>0.61905019999999999</v>
      </c>
      <c r="GY112">
        <v>18.92362</v>
      </c>
      <c r="GZ112" s="1">
        <v>6.6709509999999996E-4</v>
      </c>
      <c r="HA112" s="1">
        <v>0.2379667</v>
      </c>
      <c r="HB112">
        <v>0.61854849999999995</v>
      </c>
      <c r="HC112">
        <v>20.14602</v>
      </c>
      <c r="HD112" s="1">
        <v>5.4467359999999995E-4</v>
      </c>
      <c r="HE112" s="1">
        <v>0.1944149</v>
      </c>
      <c r="HF112">
        <v>0.61814369999999996</v>
      </c>
      <c r="HG112">
        <v>20.765219999999999</v>
      </c>
      <c r="HH112" s="1">
        <v>4.2463119999999998E-4</v>
      </c>
      <c r="HI112" s="1">
        <v>0.1514857</v>
      </c>
      <c r="HJ112">
        <v>0.61779839999999997</v>
      </c>
      <c r="HK112">
        <v>20.377300000000002</v>
      </c>
      <c r="HL112" s="1">
        <v>3.2629300000000001E-4</v>
      </c>
      <c r="HM112" s="1">
        <v>0.1160597</v>
      </c>
      <c r="HN112">
        <v>0.61756370000000005</v>
      </c>
      <c r="HO112">
        <v>19.2257</v>
      </c>
      <c r="HP112" s="1">
        <v>2.566189E-4</v>
      </c>
      <c r="HQ112" s="1">
        <v>9.0817259999999997E-2</v>
      </c>
      <c r="HR112">
        <v>0.61739069999999996</v>
      </c>
      <c r="HS112">
        <v>18.055070000000001</v>
      </c>
      <c r="HT112" s="1">
        <v>2.113742E-4</v>
      </c>
      <c r="HU112" s="1">
        <v>7.4348129999999998E-2</v>
      </c>
      <c r="HV112">
        <v>0.617313</v>
      </c>
      <c r="HW112">
        <v>17.247240000000001</v>
      </c>
      <c r="HX112" s="1">
        <v>1.8246930000000001E-4</v>
      </c>
      <c r="HY112" s="1">
        <v>6.3806829999999995E-2</v>
      </c>
      <c r="HZ112">
        <v>0.61724999999999997</v>
      </c>
      <c r="IA112">
        <v>17.57124</v>
      </c>
      <c r="IB112" s="1">
        <v>1.6270919999999999E-4</v>
      </c>
      <c r="IC112" s="1">
        <v>5.6637460000000001E-2</v>
      </c>
      <c r="ID112">
        <v>0.61723349999999999</v>
      </c>
      <c r="IE112">
        <v>17.7347</v>
      </c>
      <c r="IF112" s="1">
        <v>1.468048E-4</v>
      </c>
      <c r="IG112" s="1">
        <v>5.0940149999999997E-2</v>
      </c>
      <c r="IH112">
        <v>0.61723550000000005</v>
      </c>
      <c r="II112">
        <v>18.508949999999999</v>
      </c>
      <c r="IJ112" s="1">
        <v>1.319715E-4</v>
      </c>
      <c r="IK112" s="1">
        <v>4.5690170000000002E-2</v>
      </c>
      <c r="IL112">
        <v>0.61729000000000001</v>
      </c>
      <c r="IM112">
        <v>18.988630000000001</v>
      </c>
      <c r="IN112" s="1">
        <v>1.1823050000000001E-4</v>
      </c>
      <c r="IO112" s="1">
        <v>4.0825960000000001E-2</v>
      </c>
      <c r="IP112">
        <v>0.61742010000000003</v>
      </c>
      <c r="IQ112">
        <v>18.8794</v>
      </c>
      <c r="IR112">
        <v>1.065738E-4</v>
      </c>
      <c r="IS112" s="1">
        <v>3.6688760000000001E-2</v>
      </c>
      <c r="IT112">
        <v>0.61765460000000005</v>
      </c>
      <c r="IU112">
        <v>18.05105</v>
      </c>
      <c r="IV112">
        <v>9.742582E-5</v>
      </c>
      <c r="IW112" s="1">
        <v>3.3430219999999997E-2</v>
      </c>
      <c r="IX112">
        <v>0.61800880000000002</v>
      </c>
      <c r="IY112">
        <v>16.877130000000001</v>
      </c>
      <c r="IZ112">
        <v>9.0403480000000001E-5</v>
      </c>
      <c r="JA112" s="1">
        <v>3.0927130000000001E-2</v>
      </c>
      <c r="JB112">
        <v>0.61842580000000003</v>
      </c>
      <c r="JC112">
        <v>16.08661</v>
      </c>
      <c r="JD112">
        <v>8.4772849999999999E-5</v>
      </c>
      <c r="JE112" s="1">
        <v>2.892635E-2</v>
      </c>
      <c r="JF112">
        <v>0.61895290000000003</v>
      </c>
      <c r="JG112">
        <v>16.679459999999999</v>
      </c>
      <c r="JH112">
        <v>7.9470399999999997E-5</v>
      </c>
      <c r="JI112" s="1">
        <v>2.707321E-2</v>
      </c>
      <c r="JJ112">
        <v>0.61949620000000005</v>
      </c>
      <c r="JK112">
        <v>17.95317</v>
      </c>
      <c r="JL112">
        <v>7.3055100000000005E-5</v>
      </c>
      <c r="JM112" s="1">
        <v>2.4879890000000002E-2</v>
      </c>
      <c r="JN112">
        <v>0.62003169999999996</v>
      </c>
      <c r="JO112">
        <v>19.38653</v>
      </c>
      <c r="JP112">
        <v>6.492743E-5</v>
      </c>
      <c r="JQ112">
        <v>2.21184E-2</v>
      </c>
      <c r="JR112">
        <v>0.62054679999999995</v>
      </c>
      <c r="JS112">
        <v>20.305700000000002</v>
      </c>
      <c r="JT112">
        <v>5.6292329999999998E-5</v>
      </c>
      <c r="JU112">
        <v>1.9165229999999998E-2</v>
      </c>
      <c r="JV112">
        <v>0.62092840000000005</v>
      </c>
      <c r="JW112">
        <v>20.184010000000001</v>
      </c>
      <c r="JX112">
        <v>4.8853980000000002E-5</v>
      </c>
      <c r="JY112">
        <v>1.6601810000000002E-2</v>
      </c>
      <c r="JZ112">
        <v>0.62119950000000002</v>
      </c>
      <c r="KA112">
        <v>19.342700000000001</v>
      </c>
      <c r="KB112">
        <v>4.338492E-5</v>
      </c>
      <c r="KC112">
        <v>1.470695E-2</v>
      </c>
      <c r="KD112">
        <v>0.62131720000000001</v>
      </c>
      <c r="KE112">
        <v>18.54232</v>
      </c>
      <c r="KF112">
        <v>3.9647739999999999E-5</v>
      </c>
      <c r="KG112">
        <v>1.3411869999999999E-2</v>
      </c>
      <c r="KH112">
        <v>0.62131499999999995</v>
      </c>
      <c r="KI112">
        <v>18.09666</v>
      </c>
      <c r="KJ112">
        <v>3.716441E-5</v>
      </c>
      <c r="KK112">
        <v>1.2548419999999999E-2</v>
      </c>
      <c r="KL112">
        <v>0.62121680000000001</v>
      </c>
      <c r="KM112">
        <v>18.644739999999999</v>
      </c>
      <c r="KN112">
        <v>3.600367E-5</v>
      </c>
      <c r="KO112">
        <v>1.2127509999999999E-2</v>
      </c>
      <c r="KP112">
        <v>0.62107590000000001</v>
      </c>
      <c r="KQ112">
        <v>19.447420000000001</v>
      </c>
      <c r="KR112">
        <v>3.6932669999999998E-5</v>
      </c>
      <c r="KS112">
        <v>1.2395049999999999E-2</v>
      </c>
      <c r="KT112">
        <v>0.6209266</v>
      </c>
      <c r="KU112">
        <v>20.04195</v>
      </c>
      <c r="KV112">
        <v>4.0027329999999997E-5</v>
      </c>
      <c r="KW112">
        <v>1.3405169999999999E-2</v>
      </c>
      <c r="KX112">
        <v>0.62078449999999996</v>
      </c>
      <c r="KY112">
        <v>20.219819999999999</v>
      </c>
      <c r="KZ112">
        <v>4.3894350000000001E-5</v>
      </c>
      <c r="LA112">
        <v>1.471081E-2</v>
      </c>
      <c r="LB112">
        <v>0.62062360000000005</v>
      </c>
      <c r="LC112">
        <v>19.722529999999999</v>
      </c>
      <c r="LD112">
        <v>4.6861009999999998E-5</v>
      </c>
      <c r="LE112">
        <v>1.574327E-2</v>
      </c>
      <c r="LF112">
        <v>0.62050780000000005</v>
      </c>
      <c r="LG112">
        <v>18.909600000000001</v>
      </c>
      <c r="LH112">
        <v>4.8226280000000001E-5</v>
      </c>
      <c r="LI112">
        <v>1.6242019999999999E-2</v>
      </c>
      <c r="LJ112">
        <v>0.62044140000000003</v>
      </c>
      <c r="LK112">
        <v>17.856809999999999</v>
      </c>
      <c r="LL112">
        <v>4.8175879999999999E-5</v>
      </c>
      <c r="LM112">
        <v>1.6255729999999999E-2</v>
      </c>
      <c r="LN112">
        <v>0.62039359999999999</v>
      </c>
      <c r="LO112">
        <v>17.067509999999999</v>
      </c>
      <c r="LP112">
        <v>4.719154E-5</v>
      </c>
      <c r="LQ112">
        <v>1.594506E-2</v>
      </c>
      <c r="LR112">
        <v>0.62036999999999998</v>
      </c>
      <c r="LS112">
        <v>17.267800000000001</v>
      </c>
      <c r="LT112">
        <v>4.5597989999999999E-5</v>
      </c>
      <c r="LU112">
        <v>1.5424240000000001E-2</v>
      </c>
      <c r="LV112">
        <v>0.62035260000000003</v>
      </c>
      <c r="LW112">
        <v>18.106010000000001</v>
      </c>
      <c r="LX112">
        <v>4.3491410000000002E-5</v>
      </c>
      <c r="LY112">
        <v>1.4730109999999999E-2</v>
      </c>
      <c r="LZ112">
        <v>0.6203206</v>
      </c>
      <c r="MA112">
        <v>19.340479999999999</v>
      </c>
      <c r="MB112">
        <v>4.0994300000000002E-5</v>
      </c>
      <c r="MC112">
        <v>1.389863E-2</v>
      </c>
      <c r="MD112">
        <v>0.6203244</v>
      </c>
      <c r="ME112">
        <v>20.208570000000002</v>
      </c>
      <c r="MF112">
        <v>3.841029E-5</v>
      </c>
      <c r="MG112">
        <v>1.30288E-2</v>
      </c>
      <c r="MH112">
        <v>0.62026840000000005</v>
      </c>
      <c r="MI112">
        <v>20.286370000000002</v>
      </c>
      <c r="MJ112">
        <v>3.6062700000000003E-5</v>
      </c>
      <c r="MK112">
        <v>1.2233590000000001E-2</v>
      </c>
      <c r="ML112">
        <v>0.62018899999999999</v>
      </c>
      <c r="MM112">
        <v>19.42351</v>
      </c>
      <c r="MN112">
        <v>3.4075680000000002E-5</v>
      </c>
      <c r="MO112">
        <v>1.155901E-2</v>
      </c>
      <c r="MP112">
        <v>0.62006859999999997</v>
      </c>
      <c r="MQ112">
        <v>18.550750000000001</v>
      </c>
      <c r="MR112">
        <v>3.2414260000000003E-5</v>
      </c>
      <c r="MS112">
        <v>1.0995329999999999E-2</v>
      </c>
      <c r="MT112">
        <v>0.61991280000000004</v>
      </c>
      <c r="MU112">
        <v>18.066469999999999</v>
      </c>
      <c r="MV112">
        <v>3.1004750000000002E-5</v>
      </c>
      <c r="MW112">
        <v>1.0516670000000001E-2</v>
      </c>
      <c r="MX112">
        <v>0.61976070000000005</v>
      </c>
      <c r="MY112">
        <v>18.57349</v>
      </c>
      <c r="MZ112">
        <v>2.9837039999999999E-5</v>
      </c>
      <c r="NA112">
        <v>1.011914E-2</v>
      </c>
      <c r="NB112">
        <v>0.61956239999999996</v>
      </c>
      <c r="NC112">
        <v>19.67549</v>
      </c>
      <c r="ND112">
        <v>2.8990670000000001E-5</v>
      </c>
      <c r="NE112">
        <v>9.8282170000000002E-3</v>
      </c>
      <c r="NF112">
        <v>0.61956239999999996</v>
      </c>
      <c r="NG112">
        <v>19.67549</v>
      </c>
      <c r="NH112">
        <v>2.8990670000000001E-5</v>
      </c>
      <c r="NI112">
        <v>9.8282170000000002E-3</v>
      </c>
      <c r="NJ112">
        <v>0.61956239999999996</v>
      </c>
      <c r="NK112">
        <v>19.67549</v>
      </c>
      <c r="NL112">
        <v>2.8990670000000001E-5</v>
      </c>
      <c r="NM112">
        <v>9.8282170000000002E-3</v>
      </c>
      <c r="NN112">
        <v>0.61956239999999996</v>
      </c>
      <c r="NO112">
        <v>19.67549</v>
      </c>
      <c r="NP112">
        <v>2.8990670000000001E-5</v>
      </c>
      <c r="NQ112">
        <v>9.8282170000000002E-3</v>
      </c>
      <c r="NR112">
        <v>0.61956239999999996</v>
      </c>
      <c r="NS112">
        <v>19.67549</v>
      </c>
      <c r="NT112">
        <v>2.8990670000000001E-5</v>
      </c>
      <c r="NU112">
        <v>9.8282170000000002E-3</v>
      </c>
      <c r="NV112">
        <v>0.61956239999999996</v>
      </c>
      <c r="NW112">
        <v>19.67549</v>
      </c>
      <c r="NX112">
        <v>2.8990670000000001E-5</v>
      </c>
      <c r="NY112">
        <v>9.8282170000000002E-3</v>
      </c>
      <c r="NZ112">
        <v>0.61956239999999996</v>
      </c>
      <c r="OA112">
        <v>19.67549</v>
      </c>
      <c r="OB112">
        <v>2.8990670000000001E-5</v>
      </c>
      <c r="OC112">
        <v>9.8282170000000002E-3</v>
      </c>
      <c r="OD112">
        <v>0.61956239999999996</v>
      </c>
      <c r="OE112">
        <v>19.67549</v>
      </c>
      <c r="OF112">
        <v>2.8990670000000001E-5</v>
      </c>
      <c r="OG112">
        <v>9.8282170000000002E-3</v>
      </c>
      <c r="OH112">
        <v>0.61956239999999996</v>
      </c>
      <c r="OI112">
        <v>19.67549</v>
      </c>
      <c r="OJ112">
        <v>2.8990670000000001E-5</v>
      </c>
      <c r="OK112">
        <v>9.8282170000000002E-3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0.77402190000000004</v>
      </c>
      <c r="G113">
        <v>16.037780000000001</v>
      </c>
      <c r="H113">
        <v>0</v>
      </c>
      <c r="I113">
        <v>0</v>
      </c>
      <c r="J113">
        <v>0.7738273</v>
      </c>
      <c r="K113">
        <v>16.851520000000001</v>
      </c>
      <c r="L113">
        <v>0</v>
      </c>
      <c r="M113" s="1">
        <v>2.8545350000000001E-36</v>
      </c>
      <c r="N113">
        <v>0.77361860000000005</v>
      </c>
      <c r="O113">
        <v>17.575330000000001</v>
      </c>
      <c r="P113" s="1">
        <v>2.9027720000000001E-25</v>
      </c>
      <c r="Q113" s="1">
        <v>1.201995E-22</v>
      </c>
      <c r="R113">
        <v>0.77342999999999995</v>
      </c>
      <c r="S113">
        <v>18.086040000000001</v>
      </c>
      <c r="T113" s="1">
        <v>2.0016980000000001E-13</v>
      </c>
      <c r="U113" s="1">
        <v>8.2917719999999999E-11</v>
      </c>
      <c r="V113">
        <v>0.77321510000000004</v>
      </c>
      <c r="W113">
        <v>18.390250000000002</v>
      </c>
      <c r="X113" s="1">
        <v>7.6663499999999999E-4</v>
      </c>
      <c r="Y113" s="1">
        <v>0.20910229999999999</v>
      </c>
      <c r="Z113">
        <v>0.77298449999999996</v>
      </c>
      <c r="AA113">
        <v>18.27018</v>
      </c>
      <c r="AB113" s="1">
        <v>1.118795</v>
      </c>
      <c r="AC113">
        <v>355.40050000000002</v>
      </c>
      <c r="AD113">
        <v>0.77279960000000003</v>
      </c>
      <c r="AE113">
        <v>17.746600000000001</v>
      </c>
      <c r="AF113">
        <v>32.77581</v>
      </c>
      <c r="AG113">
        <v>11730.75</v>
      </c>
      <c r="AH113">
        <v>0.77256170000000002</v>
      </c>
      <c r="AI113">
        <v>17.36347</v>
      </c>
      <c r="AJ113">
        <v>115.74250000000001</v>
      </c>
      <c r="AK113">
        <v>45697.33</v>
      </c>
      <c r="AL113">
        <v>0.77235399999999998</v>
      </c>
      <c r="AM113">
        <v>17.42268</v>
      </c>
      <c r="AN113">
        <v>103.1568</v>
      </c>
      <c r="AO113">
        <v>44111.69</v>
      </c>
      <c r="AP113">
        <v>0.77207479999999995</v>
      </c>
      <c r="AQ113">
        <v>18.298549999999999</v>
      </c>
      <c r="AR113">
        <v>35.714950000000002</v>
      </c>
      <c r="AS113">
        <v>16279.75</v>
      </c>
      <c r="AT113">
        <v>0.77178800000000003</v>
      </c>
      <c r="AU113">
        <v>19.14827</v>
      </c>
      <c r="AV113">
        <v>6.4876139999999998</v>
      </c>
      <c r="AW113">
        <v>3101.0920000000001</v>
      </c>
      <c r="AX113">
        <v>0.77133549999999995</v>
      </c>
      <c r="AY113">
        <v>19.50177</v>
      </c>
      <c r="AZ113">
        <v>0.81789109999999998</v>
      </c>
      <c r="BA113">
        <v>399.42419999999998</v>
      </c>
      <c r="BB113">
        <v>0.7706501</v>
      </c>
      <c r="BC113">
        <v>19.44482</v>
      </c>
      <c r="BD113">
        <v>0.132076</v>
      </c>
      <c r="BE113">
        <v>60.819830000000003</v>
      </c>
      <c r="BF113">
        <v>0.76958579999999999</v>
      </c>
      <c r="BG113">
        <v>18.853639999999999</v>
      </c>
      <c r="BH113">
        <v>6.4288880000000007E-2</v>
      </c>
      <c r="BI113">
        <v>27.132090000000002</v>
      </c>
      <c r="BJ113">
        <v>0.76800809999999997</v>
      </c>
      <c r="BK113">
        <v>18.068560000000002</v>
      </c>
      <c r="BL113">
        <v>5.3612880000000002E-2</v>
      </c>
      <c r="BM113">
        <v>22.240950000000002</v>
      </c>
      <c r="BN113">
        <v>0.76590139999999995</v>
      </c>
      <c r="BO113">
        <v>17.485330000000001</v>
      </c>
      <c r="BP113" s="1">
        <v>4.9444050000000003E-2</v>
      </c>
      <c r="BQ113">
        <v>20.413889999999999</v>
      </c>
      <c r="BR113">
        <v>0.76367160000000001</v>
      </c>
      <c r="BS113">
        <v>17.401630000000001</v>
      </c>
      <c r="BT113" s="1">
        <v>4.9545819999999997E-2</v>
      </c>
      <c r="BU113">
        <v>20.362819999999999</v>
      </c>
      <c r="BV113">
        <v>0.76107219999999998</v>
      </c>
      <c r="BW113">
        <v>17.71827</v>
      </c>
      <c r="BX113" s="1">
        <v>5.13471E-2</v>
      </c>
      <c r="BY113" s="1">
        <v>21.13212</v>
      </c>
      <c r="BZ113">
        <v>0.75837350000000003</v>
      </c>
      <c r="CA113">
        <v>18.384540000000001</v>
      </c>
      <c r="CB113" s="1">
        <v>5.1206590000000003E-2</v>
      </c>
      <c r="CC113" s="1">
        <v>21.175429999999999</v>
      </c>
      <c r="CD113">
        <v>0.75549789999999994</v>
      </c>
      <c r="CE113">
        <v>18.60905</v>
      </c>
      <c r="CF113" s="1">
        <v>4.8460499999999997E-2</v>
      </c>
      <c r="CG113" s="1">
        <v>20.133120000000002</v>
      </c>
      <c r="CH113">
        <v>0.75248619999999999</v>
      </c>
      <c r="CI113">
        <v>18.441759999999999</v>
      </c>
      <c r="CJ113" s="1">
        <v>4.4204E-2</v>
      </c>
      <c r="CK113" s="1">
        <v>18.428290000000001</v>
      </c>
      <c r="CL113">
        <v>0.74949189999999999</v>
      </c>
      <c r="CM113">
        <v>17.710159999999998</v>
      </c>
      <c r="CN113" s="1">
        <v>3.9525539999999998E-2</v>
      </c>
      <c r="CO113" s="1">
        <v>16.51484</v>
      </c>
      <c r="CP113">
        <v>0.7463379</v>
      </c>
      <c r="CQ113">
        <v>16.965589999999999</v>
      </c>
      <c r="CR113" s="1">
        <v>3.5096790000000003E-2</v>
      </c>
      <c r="CS113" s="1">
        <v>14.68756</v>
      </c>
      <c r="CT113">
        <v>0.74376149999999996</v>
      </c>
      <c r="CU113">
        <v>16.32649</v>
      </c>
      <c r="CV113" s="1">
        <v>3.109044E-2</v>
      </c>
      <c r="CW113" s="1">
        <v>13.02717</v>
      </c>
      <c r="CX113">
        <v>0.74283829999999995</v>
      </c>
      <c r="CY113">
        <v>15.96917</v>
      </c>
      <c r="CZ113" s="1">
        <v>2.748186E-2</v>
      </c>
      <c r="DA113" s="1">
        <v>11.53383</v>
      </c>
      <c r="DB113">
        <v>0.74207509999999999</v>
      </c>
      <c r="DC113">
        <v>15.920949999999999</v>
      </c>
      <c r="DD113" s="1">
        <v>2.4237740000000001E-2</v>
      </c>
      <c r="DE113" s="1">
        <v>10.18181</v>
      </c>
      <c r="DF113">
        <v>0.7413864</v>
      </c>
      <c r="DG113">
        <v>16.345600000000001</v>
      </c>
      <c r="DH113" s="1">
        <v>2.137822E-2</v>
      </c>
      <c r="DI113" s="1">
        <v>8.9855540000000005</v>
      </c>
      <c r="DJ113">
        <v>0.74071030000000004</v>
      </c>
      <c r="DK113">
        <v>16.80001</v>
      </c>
      <c r="DL113" s="1">
        <v>1.884661E-2</v>
      </c>
      <c r="DM113" s="1">
        <v>7.9252789999999997</v>
      </c>
      <c r="DN113">
        <v>0.7403594</v>
      </c>
      <c r="DO113">
        <v>17.183479999999999</v>
      </c>
      <c r="DP113" s="1">
        <v>1.660062E-2</v>
      </c>
      <c r="DQ113" s="1">
        <v>6.980156</v>
      </c>
      <c r="DR113">
        <v>0.74016040000000005</v>
      </c>
      <c r="DS113">
        <v>16.779499999999999</v>
      </c>
      <c r="DT113" s="1">
        <v>1.460149E-2</v>
      </c>
      <c r="DU113" s="1">
        <v>6.1374449999999996</v>
      </c>
      <c r="DV113">
        <v>0.74002049999999997</v>
      </c>
      <c r="DW113">
        <v>16.074190000000002</v>
      </c>
      <c r="DX113" s="1">
        <v>1.2838219999999999E-2</v>
      </c>
      <c r="DY113" s="1">
        <v>5.3937949999999999</v>
      </c>
      <c r="DZ113">
        <v>0.73984669999999997</v>
      </c>
      <c r="EA113">
        <v>15.46786</v>
      </c>
      <c r="EB113" s="1">
        <v>1.1316949999999999E-2</v>
      </c>
      <c r="EC113" s="1">
        <v>4.7525019999999998</v>
      </c>
      <c r="ED113">
        <v>0.73848659999999999</v>
      </c>
      <c r="EE113">
        <v>15.235060000000001</v>
      </c>
      <c r="EF113" s="1">
        <v>9.9760549999999993E-3</v>
      </c>
      <c r="EG113" s="1">
        <v>4.2012980000000004</v>
      </c>
      <c r="EH113">
        <v>0.73705080000000001</v>
      </c>
      <c r="EI113">
        <v>15.82626</v>
      </c>
      <c r="EJ113" s="1">
        <v>8.7668030000000001E-3</v>
      </c>
      <c r="EK113" s="1">
        <v>3.7035770000000001</v>
      </c>
      <c r="EL113">
        <v>0.73633269999999995</v>
      </c>
      <c r="EM113">
        <v>16.53013</v>
      </c>
      <c r="EN113" s="1">
        <v>7.687218E-3</v>
      </c>
      <c r="EO113" s="1">
        <v>3.2541180000000001</v>
      </c>
      <c r="EP113">
        <v>0.73494680000000001</v>
      </c>
      <c r="EQ113">
        <v>17.134250000000002</v>
      </c>
      <c r="ER113" s="1">
        <v>6.7293509999999997E-3</v>
      </c>
      <c r="ES113" s="1">
        <v>2.8565260000000001</v>
      </c>
      <c r="ET113">
        <v>0.73422549999999998</v>
      </c>
      <c r="EU113">
        <v>17.69754</v>
      </c>
      <c r="EV113" s="1">
        <v>5.8866109999999999E-3</v>
      </c>
      <c r="EW113" s="1">
        <v>2.5036489999999998</v>
      </c>
      <c r="EX113">
        <v>0.73564549999999995</v>
      </c>
      <c r="EY113">
        <v>17.712350000000001</v>
      </c>
      <c r="EZ113" s="1">
        <v>5.14884E-3</v>
      </c>
      <c r="FA113" s="1">
        <v>2.1880760000000001</v>
      </c>
      <c r="FB113">
        <v>0.73595129999999997</v>
      </c>
      <c r="FC113">
        <v>17.164239999999999</v>
      </c>
      <c r="FD113" s="1">
        <v>4.5036490000000002E-3</v>
      </c>
      <c r="FE113" s="1">
        <v>1.912595</v>
      </c>
      <c r="FF113">
        <v>0.73596070000000002</v>
      </c>
      <c r="FG113">
        <v>16.457730000000002</v>
      </c>
      <c r="FH113" s="1">
        <v>3.9403839999999999E-3</v>
      </c>
      <c r="FI113" s="1">
        <v>1.672312</v>
      </c>
      <c r="FJ113">
        <v>0.73634699999999997</v>
      </c>
      <c r="FK113">
        <v>15.957280000000001</v>
      </c>
      <c r="FL113" s="1">
        <v>3.4471250000000001E-3</v>
      </c>
      <c r="FM113" s="1">
        <v>1.462175</v>
      </c>
      <c r="FN113">
        <v>0.73664050000000003</v>
      </c>
      <c r="FO113">
        <v>16.645890000000001</v>
      </c>
      <c r="FP113" s="1">
        <v>2.9890590000000001E-3</v>
      </c>
      <c r="FQ113" s="1">
        <v>1.2684359999999999</v>
      </c>
      <c r="FR113">
        <v>0.73702849999999998</v>
      </c>
      <c r="FS113">
        <v>17.85117</v>
      </c>
      <c r="FT113" s="1">
        <v>2.537582E-3</v>
      </c>
      <c r="FU113" s="1">
        <v>1.0781700000000001</v>
      </c>
      <c r="FV113">
        <v>0.73749659999999995</v>
      </c>
      <c r="FW113">
        <v>19.133590000000002</v>
      </c>
      <c r="FX113" s="1">
        <v>2.1043910000000002E-3</v>
      </c>
      <c r="FY113" s="1">
        <v>0.89463959999999998</v>
      </c>
      <c r="FZ113">
        <v>0.73784209999999995</v>
      </c>
      <c r="GA113">
        <v>19.91911</v>
      </c>
      <c r="GB113" s="1">
        <v>1.72536E-3</v>
      </c>
      <c r="GC113" s="1">
        <v>0.73302120000000004</v>
      </c>
      <c r="GD113">
        <v>0.73846069999999997</v>
      </c>
      <c r="GE113">
        <v>19.584109999999999</v>
      </c>
      <c r="GF113" s="1">
        <v>1.4245659999999999E-3</v>
      </c>
      <c r="GG113" s="1">
        <v>0.60362360000000004</v>
      </c>
      <c r="GH113">
        <v>0.74012909999999998</v>
      </c>
      <c r="GI113">
        <v>18.585149999999999</v>
      </c>
      <c r="GJ113" s="1">
        <v>1.1970800000000001E-3</v>
      </c>
      <c r="GK113" s="1">
        <v>0.50488290000000002</v>
      </c>
      <c r="GL113">
        <v>0.74178809999999995</v>
      </c>
      <c r="GM113">
        <v>17.59674</v>
      </c>
      <c r="GN113" s="1">
        <v>1.026969E-3</v>
      </c>
      <c r="GO113" s="1">
        <v>0.43087160000000002</v>
      </c>
      <c r="GP113">
        <v>0.74155210000000005</v>
      </c>
      <c r="GQ113">
        <v>17.034379999999999</v>
      </c>
      <c r="GR113" s="1">
        <v>8.9755569999999999E-4</v>
      </c>
      <c r="GS113" s="1">
        <v>0.37503760000000003</v>
      </c>
      <c r="GT113">
        <v>0.74144690000000002</v>
      </c>
      <c r="GU113">
        <v>17.7684</v>
      </c>
      <c r="GV113" s="1">
        <v>7.9006849999999995E-4</v>
      </c>
      <c r="GW113" s="1">
        <v>0.32912219999999998</v>
      </c>
      <c r="GX113">
        <v>0.74132509999999996</v>
      </c>
      <c r="GY113">
        <v>18.92465</v>
      </c>
      <c r="GZ113" s="1">
        <v>6.8112149999999998E-4</v>
      </c>
      <c r="HA113" s="1">
        <v>0.28365400000000002</v>
      </c>
      <c r="HB113">
        <v>0.74123229999999996</v>
      </c>
      <c r="HC113">
        <v>20.159990000000001</v>
      </c>
      <c r="HD113" s="1">
        <v>5.5983659999999996E-4</v>
      </c>
      <c r="HE113" s="1">
        <v>0.23344239999999999</v>
      </c>
      <c r="HF113">
        <v>0.74116340000000003</v>
      </c>
      <c r="HG113">
        <v>20.837260000000001</v>
      </c>
      <c r="HH113" s="1">
        <v>4.3851520000000001E-4</v>
      </c>
      <c r="HI113" s="1">
        <v>0.18290490000000001</v>
      </c>
      <c r="HJ113">
        <v>0.74106099999999997</v>
      </c>
      <c r="HK113">
        <v>20.46105</v>
      </c>
      <c r="HL113" s="1">
        <v>3.3696749999999998E-4</v>
      </c>
      <c r="HM113" s="1">
        <v>0.14016609999999999</v>
      </c>
      <c r="HN113">
        <v>0.74104340000000002</v>
      </c>
      <c r="HO113">
        <v>19.32826</v>
      </c>
      <c r="HP113" s="1">
        <v>2.6387570000000003E-4</v>
      </c>
      <c r="HQ113" s="1">
        <v>0.1091449</v>
      </c>
      <c r="HR113">
        <v>0.74099539999999997</v>
      </c>
      <c r="HS113">
        <v>18.153320000000001</v>
      </c>
      <c r="HT113" s="1">
        <v>2.160304E-4</v>
      </c>
      <c r="HU113" s="1">
        <v>8.8713899999999998E-2</v>
      </c>
      <c r="HV113">
        <v>0.74102780000000001</v>
      </c>
      <c r="HW113">
        <v>17.320160000000001</v>
      </c>
      <c r="HX113" s="1">
        <v>1.854979E-4</v>
      </c>
      <c r="HY113" s="1">
        <v>7.5648450000000006E-2</v>
      </c>
      <c r="HZ113">
        <v>0.74109990000000003</v>
      </c>
      <c r="IA113">
        <v>17.596830000000001</v>
      </c>
      <c r="IB113" s="1">
        <v>1.6490090000000001E-4</v>
      </c>
      <c r="IC113" s="1">
        <v>6.6888470000000005E-2</v>
      </c>
      <c r="ID113">
        <v>0.74112639999999996</v>
      </c>
      <c r="IE113">
        <v>17.745270000000001</v>
      </c>
      <c r="IF113" s="1">
        <v>1.4869920000000001E-4</v>
      </c>
      <c r="IG113" s="1">
        <v>6.0108780000000001E-2</v>
      </c>
      <c r="IH113">
        <v>0.74114919999999995</v>
      </c>
      <c r="II113">
        <v>18.539850000000001</v>
      </c>
      <c r="IJ113" s="1">
        <v>1.3376680000000001E-4</v>
      </c>
      <c r="IK113" s="1">
        <v>5.3954210000000002E-2</v>
      </c>
      <c r="IL113">
        <v>0.74124259999999997</v>
      </c>
      <c r="IM113">
        <v>19.045300000000001</v>
      </c>
      <c r="IN113" s="1">
        <v>1.198469E-4</v>
      </c>
      <c r="IO113" s="1">
        <v>4.8219350000000001E-2</v>
      </c>
      <c r="IP113">
        <v>0.74134169999999999</v>
      </c>
      <c r="IQ113">
        <v>18.921230000000001</v>
      </c>
      <c r="IR113">
        <v>1.0789689999999999E-4</v>
      </c>
      <c r="IS113" s="1">
        <v>4.3275719999999997E-2</v>
      </c>
      <c r="IT113">
        <v>0.74157309999999999</v>
      </c>
      <c r="IU113">
        <v>18.148849999999999</v>
      </c>
      <c r="IV113">
        <v>9.8448869999999996E-5</v>
      </c>
      <c r="IW113" s="1">
        <v>3.9348710000000002E-2</v>
      </c>
      <c r="IX113">
        <v>0.74182930000000002</v>
      </c>
      <c r="IY113">
        <v>16.995719999999999</v>
      </c>
      <c r="IZ113">
        <v>9.1196899999999994E-5</v>
      </c>
      <c r="JA113" s="1">
        <v>3.6331530000000001E-2</v>
      </c>
      <c r="JB113">
        <v>0.74215869999999995</v>
      </c>
      <c r="JC113">
        <v>16.18685</v>
      </c>
      <c r="JD113">
        <v>8.5435789999999999E-5</v>
      </c>
      <c r="JE113" s="1">
        <v>3.3943960000000002E-2</v>
      </c>
      <c r="JF113">
        <v>0.74254949999999997</v>
      </c>
      <c r="JG113">
        <v>16.73883</v>
      </c>
      <c r="JH113">
        <v>8.0154019999999993E-5</v>
      </c>
      <c r="JI113" s="1">
        <v>3.1798340000000001E-2</v>
      </c>
      <c r="JJ113">
        <v>0.74294110000000002</v>
      </c>
      <c r="JK113">
        <v>17.9773</v>
      </c>
      <c r="JL113">
        <v>7.3925409999999996E-5</v>
      </c>
      <c r="JM113" s="1">
        <v>2.9334559999999999E-2</v>
      </c>
      <c r="JN113">
        <v>0.74332169999999997</v>
      </c>
      <c r="JO113">
        <v>19.422899999999998</v>
      </c>
      <c r="JP113">
        <v>6.5974050000000006E-5</v>
      </c>
      <c r="JQ113">
        <v>2.621215E-2</v>
      </c>
      <c r="JR113">
        <v>0.74362240000000002</v>
      </c>
      <c r="JS113">
        <v>20.386220000000002</v>
      </c>
      <c r="JT113">
        <v>5.7312200000000003E-5</v>
      </c>
      <c r="JU113">
        <v>2.2776020000000001E-2</v>
      </c>
      <c r="JV113">
        <v>0.74385950000000001</v>
      </c>
      <c r="JW113">
        <v>20.26756</v>
      </c>
      <c r="JX113">
        <v>4.9668649999999998E-5</v>
      </c>
      <c r="JY113">
        <v>1.970707E-2</v>
      </c>
      <c r="JZ113">
        <v>0.74393229999999999</v>
      </c>
      <c r="KA113">
        <v>19.42746</v>
      </c>
      <c r="KB113">
        <v>4.3959370000000003E-5</v>
      </c>
      <c r="KC113">
        <v>1.739363E-2</v>
      </c>
      <c r="KD113">
        <v>0.74391180000000001</v>
      </c>
      <c r="KE113">
        <v>18.609739999999999</v>
      </c>
      <c r="KF113">
        <v>4.003628E-5</v>
      </c>
      <c r="KG113">
        <v>1.5800120000000001E-2</v>
      </c>
      <c r="KH113">
        <v>0.74384749999999999</v>
      </c>
      <c r="KI113">
        <v>18.121590000000001</v>
      </c>
      <c r="KJ113">
        <v>3.7413660000000001E-5</v>
      </c>
      <c r="KK113">
        <v>1.473113E-2</v>
      </c>
      <c r="KL113">
        <v>0.74369359999999995</v>
      </c>
      <c r="KM113">
        <v>18.646070000000002</v>
      </c>
      <c r="KN113">
        <v>3.6064559999999997E-5</v>
      </c>
      <c r="KO113">
        <v>1.4157990000000001E-2</v>
      </c>
      <c r="KP113">
        <v>0.74355749999999998</v>
      </c>
      <c r="KQ113">
        <v>19.429539999999999</v>
      </c>
      <c r="KR113">
        <v>3.6712350000000001E-5</v>
      </c>
      <c r="KS113">
        <v>1.434319E-2</v>
      </c>
      <c r="KT113">
        <v>0.74341389999999996</v>
      </c>
      <c r="KU113">
        <v>20.056100000000001</v>
      </c>
      <c r="KV113">
        <v>3.9586480000000003E-5</v>
      </c>
      <c r="KW113">
        <v>1.5413390000000001E-2</v>
      </c>
      <c r="KX113">
        <v>0.74329999999999996</v>
      </c>
      <c r="KY113">
        <v>20.26745</v>
      </c>
      <c r="KZ113">
        <v>4.3445200000000002E-5</v>
      </c>
      <c r="LA113">
        <v>1.692113E-2</v>
      </c>
      <c r="LB113">
        <v>0.74318470000000003</v>
      </c>
      <c r="LC113">
        <v>19.79871</v>
      </c>
      <c r="LD113">
        <v>4.6570680000000003E-5</v>
      </c>
      <c r="LE113">
        <v>1.819045E-2</v>
      </c>
      <c r="LF113">
        <v>0.74310489999999996</v>
      </c>
      <c r="LG113">
        <v>19.00996</v>
      </c>
      <c r="LH113">
        <v>4.813046E-5</v>
      </c>
      <c r="LI113">
        <v>1.885891E-2</v>
      </c>
      <c r="LJ113">
        <v>0.74309910000000001</v>
      </c>
      <c r="LK113">
        <v>17.970549999999999</v>
      </c>
      <c r="LL113">
        <v>4.8229390000000002E-5</v>
      </c>
      <c r="LM113">
        <v>1.8944570000000001E-2</v>
      </c>
      <c r="LN113">
        <v>0.74305489999999996</v>
      </c>
      <c r="LO113">
        <v>17.183309999999999</v>
      </c>
      <c r="LP113">
        <v>4.7338069999999998E-5</v>
      </c>
      <c r="LQ113">
        <v>1.8626239999999999E-2</v>
      </c>
      <c r="LR113">
        <v>0.743085</v>
      </c>
      <c r="LS113">
        <v>17.3642</v>
      </c>
      <c r="LT113">
        <v>4.5810399999999998E-5</v>
      </c>
      <c r="LU113">
        <v>1.8050279999999998E-2</v>
      </c>
      <c r="LV113">
        <v>0.74308739999999995</v>
      </c>
      <c r="LW113">
        <v>18.166709999999998</v>
      </c>
      <c r="LX113">
        <v>4.3763030000000003E-5</v>
      </c>
      <c r="LY113">
        <v>1.7269469999999999E-2</v>
      </c>
      <c r="LZ113">
        <v>0.74305659999999996</v>
      </c>
      <c r="MA113">
        <v>19.387270000000001</v>
      </c>
      <c r="MB113">
        <v>4.1302369999999997E-5</v>
      </c>
      <c r="MC113">
        <v>1.6319130000000001E-2</v>
      </c>
      <c r="MD113">
        <v>0.74308399999999997</v>
      </c>
      <c r="ME113">
        <v>20.28969</v>
      </c>
      <c r="MF113">
        <v>3.8713020000000002E-5</v>
      </c>
      <c r="MG113">
        <v>1.5305559999999999E-2</v>
      </c>
      <c r="MH113">
        <v>0.74303900000000001</v>
      </c>
      <c r="MI113">
        <v>20.374130000000001</v>
      </c>
      <c r="MJ113">
        <v>3.6327479999999999E-5</v>
      </c>
      <c r="MK113">
        <v>1.43632E-2</v>
      </c>
      <c r="ML113">
        <v>0.74296119999999999</v>
      </c>
      <c r="MM113">
        <v>19.52309</v>
      </c>
      <c r="MN113">
        <v>3.4297149999999997E-5</v>
      </c>
      <c r="MO113">
        <v>1.3557659999999999E-2</v>
      </c>
      <c r="MP113">
        <v>0.7428728</v>
      </c>
      <c r="MQ113">
        <v>18.63129</v>
      </c>
      <c r="MR113">
        <v>3.2600069999999998E-5</v>
      </c>
      <c r="MS113">
        <v>1.288431E-2</v>
      </c>
      <c r="MT113">
        <v>0.74276109999999995</v>
      </c>
      <c r="MU113">
        <v>18.09732</v>
      </c>
      <c r="MV113">
        <v>3.1163110000000001E-5</v>
      </c>
      <c r="MW113">
        <v>1.2313630000000001E-2</v>
      </c>
      <c r="MX113">
        <v>0.7426159</v>
      </c>
      <c r="MY113">
        <v>18.559999999999999</v>
      </c>
      <c r="MZ113">
        <v>2.996327E-5</v>
      </c>
      <c r="NA113">
        <v>1.1836030000000001E-2</v>
      </c>
      <c r="NB113">
        <v>0.74250510000000003</v>
      </c>
      <c r="NC113">
        <v>19.663540000000001</v>
      </c>
      <c r="ND113">
        <v>2.9075239999999998E-5</v>
      </c>
      <c r="NE113">
        <v>1.1477559999999999E-2</v>
      </c>
      <c r="NF113">
        <v>0.74250510000000003</v>
      </c>
      <c r="NG113">
        <v>19.663540000000001</v>
      </c>
      <c r="NH113">
        <v>2.9075239999999998E-5</v>
      </c>
      <c r="NI113">
        <v>1.1477559999999999E-2</v>
      </c>
      <c r="NJ113">
        <v>0.74250510000000003</v>
      </c>
      <c r="NK113">
        <v>19.663540000000001</v>
      </c>
      <c r="NL113">
        <v>2.9075239999999998E-5</v>
      </c>
      <c r="NM113">
        <v>1.1477559999999999E-2</v>
      </c>
      <c r="NN113">
        <v>0.74250510000000003</v>
      </c>
      <c r="NO113">
        <v>19.663540000000001</v>
      </c>
      <c r="NP113">
        <v>2.9075239999999998E-5</v>
      </c>
      <c r="NQ113">
        <v>1.1477559999999999E-2</v>
      </c>
      <c r="NR113">
        <v>0.74250510000000003</v>
      </c>
      <c r="NS113">
        <v>19.663540000000001</v>
      </c>
      <c r="NT113">
        <v>2.9075239999999998E-5</v>
      </c>
      <c r="NU113">
        <v>1.1477559999999999E-2</v>
      </c>
      <c r="NV113">
        <v>0.74250510000000003</v>
      </c>
      <c r="NW113">
        <v>19.663540000000001</v>
      </c>
      <c r="NX113">
        <v>2.9075239999999998E-5</v>
      </c>
      <c r="NY113">
        <v>1.1477559999999999E-2</v>
      </c>
      <c r="NZ113">
        <v>0.74250510000000003</v>
      </c>
      <c r="OA113">
        <v>19.663540000000001</v>
      </c>
      <c r="OB113">
        <v>2.9075239999999998E-5</v>
      </c>
      <c r="OC113">
        <v>1.1477559999999999E-2</v>
      </c>
      <c r="OD113">
        <v>0.74250510000000003</v>
      </c>
      <c r="OE113">
        <v>19.663540000000001</v>
      </c>
      <c r="OF113">
        <v>2.9075239999999998E-5</v>
      </c>
      <c r="OG113">
        <v>1.1477559999999999E-2</v>
      </c>
      <c r="OH113">
        <v>0.74250510000000003</v>
      </c>
      <c r="OI113">
        <v>19.663540000000001</v>
      </c>
      <c r="OJ113">
        <v>2.9075239999999998E-5</v>
      </c>
      <c r="OK113">
        <v>1.1477559999999999E-2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0.62212599999999996</v>
      </c>
      <c r="G114">
        <v>16.021719999999998</v>
      </c>
      <c r="H114">
        <v>0</v>
      </c>
      <c r="I114">
        <v>0</v>
      </c>
      <c r="J114">
        <v>0.62215520000000002</v>
      </c>
      <c r="K114">
        <v>16.837340000000001</v>
      </c>
      <c r="L114">
        <v>0</v>
      </c>
      <c r="M114">
        <v>2.7929539999999998E-37</v>
      </c>
      <c r="N114">
        <v>0.62217370000000005</v>
      </c>
      <c r="O114">
        <v>17.574100000000001</v>
      </c>
      <c r="P114" s="1">
        <v>4.0543980000000002E-26</v>
      </c>
      <c r="Q114" s="1">
        <v>1.4854320000000001E-23</v>
      </c>
      <c r="R114">
        <v>0.62220489999999995</v>
      </c>
      <c r="S114">
        <v>18.120509999999999</v>
      </c>
      <c r="T114" s="1">
        <v>3.1646990000000002E-14</v>
      </c>
      <c r="U114" s="1">
        <v>1.160765E-11</v>
      </c>
      <c r="V114">
        <v>0.62223439999999997</v>
      </c>
      <c r="W114">
        <v>18.440840000000001</v>
      </c>
      <c r="X114" s="1">
        <v>2.5405600000000001E-4</v>
      </c>
      <c r="Y114" s="1">
        <v>7.003392E-2</v>
      </c>
      <c r="Z114">
        <v>0.62226099999999995</v>
      </c>
      <c r="AA114">
        <v>18.308450000000001</v>
      </c>
      <c r="AB114" s="1">
        <v>0.64761440000000003</v>
      </c>
      <c r="AC114">
        <v>195.9539</v>
      </c>
      <c r="AD114">
        <v>0.62230799999999997</v>
      </c>
      <c r="AE114">
        <v>17.775569999999998</v>
      </c>
      <c r="AF114">
        <v>24.914439999999999</v>
      </c>
      <c r="AG114">
        <v>8213.66</v>
      </c>
      <c r="AH114">
        <v>0.62233590000000005</v>
      </c>
      <c r="AI114">
        <v>17.374410000000001</v>
      </c>
      <c r="AJ114">
        <v>106.9058</v>
      </c>
      <c r="AK114">
        <v>37787.31</v>
      </c>
      <c r="AL114">
        <v>0.62233870000000002</v>
      </c>
      <c r="AM114">
        <v>17.393439999999998</v>
      </c>
      <c r="AN114">
        <v>110.66379999999999</v>
      </c>
      <c r="AO114">
        <v>41327.71</v>
      </c>
      <c r="AP114">
        <v>0.62233850000000002</v>
      </c>
      <c r="AQ114">
        <v>18.27177</v>
      </c>
      <c r="AR114">
        <v>43.027340000000002</v>
      </c>
      <c r="AS114">
        <v>16773.93</v>
      </c>
      <c r="AT114">
        <v>0.62230549999999996</v>
      </c>
      <c r="AU114">
        <v>19.147729999999999</v>
      </c>
      <c r="AV114">
        <v>8.5110349999999997</v>
      </c>
      <c r="AW114">
        <v>3424.654</v>
      </c>
      <c r="AX114">
        <v>0.62218229999999997</v>
      </c>
      <c r="AY114">
        <v>19.55903</v>
      </c>
      <c r="AZ114">
        <v>1.1162730000000001</v>
      </c>
      <c r="BA114">
        <v>456.69819999999999</v>
      </c>
      <c r="BB114">
        <v>0.62193310000000002</v>
      </c>
      <c r="BC114">
        <v>19.527460000000001</v>
      </c>
      <c r="BD114">
        <v>0.16304260000000001</v>
      </c>
      <c r="BE114">
        <v>64.891980000000004</v>
      </c>
      <c r="BF114">
        <v>0.62149549999999998</v>
      </c>
      <c r="BG114">
        <v>18.9315</v>
      </c>
      <c r="BH114">
        <v>6.7588019999999999E-2</v>
      </c>
      <c r="BI114">
        <v>25.350919999999999</v>
      </c>
      <c r="BJ114">
        <v>0.6215273</v>
      </c>
      <c r="BK114">
        <v>18.13439</v>
      </c>
      <c r="BL114">
        <v>5.450675E-2</v>
      </c>
      <c r="BM114">
        <v>20.17821</v>
      </c>
      <c r="BN114">
        <v>0.62136259999999999</v>
      </c>
      <c r="BO114">
        <v>17.516449999999999</v>
      </c>
      <c r="BP114" s="1">
        <v>4.9757839999999998E-2</v>
      </c>
      <c r="BQ114">
        <v>18.3992</v>
      </c>
      <c r="BR114">
        <v>0.62112179999999995</v>
      </c>
      <c r="BS114">
        <v>17.386009999999999</v>
      </c>
      <c r="BT114" s="1">
        <v>4.9350159999999997E-2</v>
      </c>
      <c r="BU114">
        <v>18.229800000000001</v>
      </c>
      <c r="BV114">
        <v>0.62068049999999997</v>
      </c>
      <c r="BW114">
        <v>17.690560000000001</v>
      </c>
      <c r="BX114" s="1">
        <v>5.114639E-2</v>
      </c>
      <c r="BY114" s="1">
        <v>18.949649999999998</v>
      </c>
      <c r="BZ114">
        <v>0.62033729999999998</v>
      </c>
      <c r="CA114">
        <v>18.38345</v>
      </c>
      <c r="CB114" s="1">
        <v>5.1350850000000003E-2</v>
      </c>
      <c r="CC114" s="1">
        <v>19.136089999999999</v>
      </c>
      <c r="CD114">
        <v>0.61996180000000001</v>
      </c>
      <c r="CE114">
        <v>18.642029999999998</v>
      </c>
      <c r="CF114" s="1">
        <v>4.8905499999999998E-2</v>
      </c>
      <c r="CG114" s="1">
        <v>18.336819999999999</v>
      </c>
      <c r="CH114">
        <v>0.61967159999999999</v>
      </c>
      <c r="CI114">
        <v>18.507999999999999</v>
      </c>
      <c r="CJ114" s="1">
        <v>4.4788990000000001E-2</v>
      </c>
      <c r="CK114" s="1">
        <v>16.884869999999999</v>
      </c>
      <c r="CL114">
        <v>0.61938610000000005</v>
      </c>
      <c r="CM114">
        <v>17.785409999999999</v>
      </c>
      <c r="CN114" s="1">
        <v>4.012305E-2</v>
      </c>
      <c r="CO114" s="1">
        <v>15.19763</v>
      </c>
      <c r="CP114">
        <v>0.61908479999999999</v>
      </c>
      <c r="CQ114">
        <v>17.034610000000001</v>
      </c>
      <c r="CR114" s="1">
        <v>3.564581E-2</v>
      </c>
      <c r="CS114" s="1">
        <v>13.56025</v>
      </c>
      <c r="CT114">
        <v>0.61842859999999999</v>
      </c>
      <c r="CU114">
        <v>16.36046</v>
      </c>
      <c r="CV114" s="1">
        <v>3.1586169999999997E-2</v>
      </c>
      <c r="CW114" s="1">
        <v>12.06761</v>
      </c>
      <c r="CX114">
        <v>0.61605569999999998</v>
      </c>
      <c r="CY114">
        <v>15.97311</v>
      </c>
      <c r="CZ114" s="1">
        <v>2.7933159999999999E-2</v>
      </c>
      <c r="DA114" s="1">
        <v>10.731680000000001</v>
      </c>
      <c r="DB114">
        <v>0.61375639999999998</v>
      </c>
      <c r="DC114">
        <v>15.913690000000001</v>
      </c>
      <c r="DD114" s="1">
        <v>2.4642859999999999E-2</v>
      </c>
      <c r="DE114" s="1">
        <v>9.5164290000000005</v>
      </c>
      <c r="DF114">
        <v>0.611572</v>
      </c>
      <c r="DG114">
        <v>16.335550000000001</v>
      </c>
      <c r="DH114" s="1">
        <v>2.173663E-2</v>
      </c>
      <c r="DI114" s="1">
        <v>8.4354110000000002</v>
      </c>
      <c r="DJ114">
        <v>0.60939909999999997</v>
      </c>
      <c r="DK114">
        <v>16.794</v>
      </c>
      <c r="DL114" s="1">
        <v>1.916644E-2</v>
      </c>
      <c r="DM114" s="1">
        <v>7.4746439999999996</v>
      </c>
      <c r="DN114">
        <v>0.60756779999999999</v>
      </c>
      <c r="DO114">
        <v>17.205169999999999</v>
      </c>
      <c r="DP114" s="1">
        <v>1.688661E-2</v>
      </c>
      <c r="DQ114" s="1">
        <v>6.6154609999999998</v>
      </c>
      <c r="DR114">
        <v>0.60574159999999999</v>
      </c>
      <c r="DS114">
        <v>16.834420000000001</v>
      </c>
      <c r="DT114" s="1">
        <v>1.485708E-2</v>
      </c>
      <c r="DU114" s="1">
        <v>5.8465949999999998</v>
      </c>
      <c r="DV114">
        <v>0.60384380000000004</v>
      </c>
      <c r="DW114">
        <v>16.132670000000001</v>
      </c>
      <c r="DX114" s="1">
        <v>1.3062280000000001E-2</v>
      </c>
      <c r="DY114" s="1">
        <v>5.1642080000000004</v>
      </c>
      <c r="DZ114">
        <v>0.60149339999999996</v>
      </c>
      <c r="EA114">
        <v>15.50742</v>
      </c>
      <c r="EB114" s="1">
        <v>1.1507939999999999E-2</v>
      </c>
      <c r="EC114" s="1">
        <v>4.5727169999999999</v>
      </c>
      <c r="ED114">
        <v>0.59680500000000003</v>
      </c>
      <c r="EE114">
        <v>15.22701</v>
      </c>
      <c r="EF114" s="1">
        <v>1.0146270000000001E-2</v>
      </c>
      <c r="EG114" s="1">
        <v>4.061642</v>
      </c>
      <c r="EH114">
        <v>0.59215200000000001</v>
      </c>
      <c r="EI114">
        <v>15.80537</v>
      </c>
      <c r="EJ114" s="1">
        <v>8.9223340000000005E-3</v>
      </c>
      <c r="EK114" s="1">
        <v>3.598706</v>
      </c>
      <c r="EL114">
        <v>0.58804040000000002</v>
      </c>
      <c r="EM114">
        <v>16.504539999999999</v>
      </c>
      <c r="EN114" s="1">
        <v>7.8264100000000007E-3</v>
      </c>
      <c r="EO114" s="1">
        <v>3.177883</v>
      </c>
      <c r="EP114">
        <v>0.58356609999999998</v>
      </c>
      <c r="EQ114">
        <v>17.11224</v>
      </c>
      <c r="ER114" s="1">
        <v>6.8536489999999999E-3</v>
      </c>
      <c r="ES114" s="1">
        <v>2.802845</v>
      </c>
      <c r="ET114">
        <v>0.57964269999999996</v>
      </c>
      <c r="EU114">
        <v>17.716899999999999</v>
      </c>
      <c r="EV114" s="1">
        <v>5.9983429999999997E-3</v>
      </c>
      <c r="EW114" s="1">
        <v>2.4687269999999999</v>
      </c>
      <c r="EX114">
        <v>0.57714520000000002</v>
      </c>
      <c r="EY114">
        <v>17.743390000000002</v>
      </c>
      <c r="EZ114" s="1">
        <v>5.2479579999999996E-3</v>
      </c>
      <c r="FA114" s="1">
        <v>2.1687180000000001</v>
      </c>
      <c r="FB114">
        <v>0.57498199999999999</v>
      </c>
      <c r="FC114">
        <v>17.201239999999999</v>
      </c>
      <c r="FD114" s="1">
        <v>4.5902750000000004E-3</v>
      </c>
      <c r="FE114" s="1">
        <v>1.903654</v>
      </c>
      <c r="FF114">
        <v>0.57279869999999999</v>
      </c>
      <c r="FG114">
        <v>16.511669999999999</v>
      </c>
      <c r="FH114" s="1">
        <v>4.0161329999999999E-3</v>
      </c>
      <c r="FI114" s="1">
        <v>1.6710849999999999</v>
      </c>
      <c r="FJ114">
        <v>0.57045920000000006</v>
      </c>
      <c r="FK114">
        <v>15.981949999999999</v>
      </c>
      <c r="FL114" s="1">
        <v>3.5146959999999999E-3</v>
      </c>
      <c r="FM114" s="1">
        <v>1.467568</v>
      </c>
      <c r="FN114">
        <v>0.56818139999999995</v>
      </c>
      <c r="FO114">
        <v>16.628209999999999</v>
      </c>
      <c r="FP114" s="1">
        <v>3.0540150000000002E-3</v>
      </c>
      <c r="FQ114" s="1">
        <v>1.2803070000000001</v>
      </c>
      <c r="FR114">
        <v>0.56595479999999998</v>
      </c>
      <c r="FS114">
        <v>17.81401</v>
      </c>
      <c r="FT114" s="1">
        <v>2.6024070000000002E-3</v>
      </c>
      <c r="FU114" s="1">
        <v>1.096147</v>
      </c>
      <c r="FV114">
        <v>0.56387080000000001</v>
      </c>
      <c r="FW114">
        <v>19.11748</v>
      </c>
      <c r="FX114" s="1">
        <v>2.1652960000000001E-3</v>
      </c>
      <c r="FY114" s="1">
        <v>0.91587450000000004</v>
      </c>
      <c r="FZ114">
        <v>0.56178119999999998</v>
      </c>
      <c r="GA114">
        <v>19.962710000000001</v>
      </c>
      <c r="GB114" s="1">
        <v>1.7767670000000001E-3</v>
      </c>
      <c r="GC114" s="1">
        <v>0.75391609999999998</v>
      </c>
      <c r="GD114">
        <v>0.55997710000000001</v>
      </c>
      <c r="GE114">
        <v>19.66197</v>
      </c>
      <c r="GF114" s="1">
        <v>1.4647460000000001E-3</v>
      </c>
      <c r="GG114" s="1">
        <v>0.62225839999999999</v>
      </c>
      <c r="GH114">
        <v>0.55910839999999995</v>
      </c>
      <c r="GI114">
        <v>18.67615</v>
      </c>
      <c r="GJ114" s="1">
        <v>1.227513E-3</v>
      </c>
      <c r="GK114" s="1">
        <v>0.52099099999999998</v>
      </c>
      <c r="GL114">
        <v>0.55858699999999994</v>
      </c>
      <c r="GM114">
        <v>17.678349999999998</v>
      </c>
      <c r="GN114" s="1">
        <v>1.0497989999999999E-3</v>
      </c>
      <c r="GO114" s="1">
        <v>0.44474590000000003</v>
      </c>
      <c r="GP114">
        <v>0.55841430000000003</v>
      </c>
      <c r="GQ114">
        <v>17.07075</v>
      </c>
      <c r="GR114" s="1">
        <v>9.1530110000000002E-4</v>
      </c>
      <c r="GS114" s="1">
        <v>0.3868026</v>
      </c>
      <c r="GT114">
        <v>0.55827640000000001</v>
      </c>
      <c r="GU114">
        <v>17.76491</v>
      </c>
      <c r="GV114" s="1">
        <v>8.0581529999999998E-4</v>
      </c>
      <c r="GW114" s="1">
        <v>0.33983960000000002</v>
      </c>
      <c r="GX114">
        <v>0.55816750000000004</v>
      </c>
      <c r="GY114">
        <v>18.91133</v>
      </c>
      <c r="GZ114" s="1">
        <v>6.9811060000000004E-4</v>
      </c>
      <c r="HA114" s="1">
        <v>0.29441850000000003</v>
      </c>
      <c r="HB114">
        <v>0.55808849999999999</v>
      </c>
      <c r="HC114">
        <v>20.154820000000001</v>
      </c>
      <c r="HD114" s="1">
        <v>5.7844709999999998E-4</v>
      </c>
      <c r="HE114" s="1">
        <v>0.2442801</v>
      </c>
      <c r="HF114">
        <v>0.55801900000000004</v>
      </c>
      <c r="HG114">
        <v>20.891100000000002</v>
      </c>
      <c r="HH114" s="1">
        <v>4.5600319999999998E-4</v>
      </c>
      <c r="HI114" s="1">
        <v>0.19269020000000001</v>
      </c>
      <c r="HJ114">
        <v>0.55793910000000002</v>
      </c>
      <c r="HK114">
        <v>20.547039999999999</v>
      </c>
      <c r="HL114" s="1">
        <v>3.5072169999999999E-4</v>
      </c>
      <c r="HM114" s="1">
        <v>0.1479134</v>
      </c>
      <c r="HN114">
        <v>0.55790870000000004</v>
      </c>
      <c r="HO114">
        <v>19.433859999999999</v>
      </c>
      <c r="HP114" s="1">
        <v>2.7336089999999998E-4</v>
      </c>
      <c r="HQ114" s="1">
        <v>0.11475730000000001</v>
      </c>
      <c r="HR114">
        <v>0.55785019999999996</v>
      </c>
      <c r="HS114">
        <v>18.257539999999999</v>
      </c>
      <c r="HT114" s="1">
        <v>2.2214589999999999E-4</v>
      </c>
      <c r="HU114" s="1">
        <v>9.2673259999999993E-2</v>
      </c>
      <c r="HV114">
        <v>0.55784049999999996</v>
      </c>
      <c r="HW114">
        <v>17.390840000000001</v>
      </c>
      <c r="HX114" s="1">
        <v>1.894523E-4</v>
      </c>
      <c r="HY114" s="1">
        <v>7.8537280000000001E-2</v>
      </c>
      <c r="HZ114">
        <v>0.55783020000000005</v>
      </c>
      <c r="IA114">
        <v>17.625910000000001</v>
      </c>
      <c r="IB114" s="1">
        <v>1.6770110000000001E-4</v>
      </c>
      <c r="IC114" s="1">
        <v>6.9168499999999994E-2</v>
      </c>
      <c r="ID114">
        <v>0.55780589999999997</v>
      </c>
      <c r="IE114">
        <v>17.752980000000001</v>
      </c>
      <c r="IF114" s="1">
        <v>1.5106080000000001E-4</v>
      </c>
      <c r="IG114" s="1">
        <v>6.2090680000000002E-2</v>
      </c>
      <c r="IH114">
        <v>0.55782209999999999</v>
      </c>
      <c r="II114">
        <v>18.553180000000001</v>
      </c>
      <c r="IJ114" s="1">
        <v>1.359969E-4</v>
      </c>
      <c r="IK114" s="1">
        <v>5.577298E-2</v>
      </c>
      <c r="IL114">
        <v>0.55785439999999997</v>
      </c>
      <c r="IM114">
        <v>19.0883</v>
      </c>
      <c r="IN114" s="1">
        <v>1.218756E-4</v>
      </c>
      <c r="IO114" s="1">
        <v>4.9863360000000002E-2</v>
      </c>
      <c r="IP114">
        <v>0.55795740000000005</v>
      </c>
      <c r="IQ114">
        <v>18.96387</v>
      </c>
      <c r="IR114">
        <v>1.095802E-4</v>
      </c>
      <c r="IS114" s="1">
        <v>4.4701650000000002E-2</v>
      </c>
      <c r="IT114">
        <v>0.55810439999999994</v>
      </c>
      <c r="IU114">
        <v>18.2438</v>
      </c>
      <c r="IV114">
        <v>9.9756830000000002E-5</v>
      </c>
      <c r="IW114" s="1">
        <v>4.055988E-2</v>
      </c>
      <c r="IX114">
        <v>0.55833370000000004</v>
      </c>
      <c r="IY114">
        <v>17.116579999999999</v>
      </c>
      <c r="IZ114">
        <v>9.2207370000000006E-5</v>
      </c>
      <c r="JA114" s="1">
        <v>3.7369819999999998E-2</v>
      </c>
      <c r="JB114">
        <v>0.55860160000000003</v>
      </c>
      <c r="JC114">
        <v>16.279509999999998</v>
      </c>
      <c r="JD114">
        <v>8.6266459999999995E-5</v>
      </c>
      <c r="JE114" s="1">
        <v>3.4863230000000002E-2</v>
      </c>
      <c r="JF114">
        <v>0.55885799999999997</v>
      </c>
      <c r="JG114">
        <v>16.783560000000001</v>
      </c>
      <c r="JH114">
        <v>8.097903E-5</v>
      </c>
      <c r="JI114" s="1">
        <v>3.2665729999999997E-2</v>
      </c>
      <c r="JJ114">
        <v>0.55911560000000005</v>
      </c>
      <c r="JK114">
        <v>17.976579999999998</v>
      </c>
      <c r="JL114">
        <v>7.4959250000000002E-5</v>
      </c>
      <c r="JM114" s="1">
        <v>3.0223340000000001E-2</v>
      </c>
      <c r="JN114">
        <v>0.55936189999999997</v>
      </c>
      <c r="JO114">
        <v>19.42286</v>
      </c>
      <c r="JP114">
        <v>6.7242560000000003E-5</v>
      </c>
      <c r="JQ114">
        <v>2.7127729999999999E-2</v>
      </c>
      <c r="JR114">
        <v>0.55960399999999999</v>
      </c>
      <c r="JS114">
        <v>20.444800000000001</v>
      </c>
      <c r="JT114">
        <v>5.8587369999999999E-5</v>
      </c>
      <c r="JU114">
        <v>2.3633560000000001E-2</v>
      </c>
      <c r="JV114">
        <v>0.55972489999999997</v>
      </c>
      <c r="JW114">
        <v>20.350999999999999</v>
      </c>
      <c r="JX114">
        <v>5.0712060000000002E-5</v>
      </c>
      <c r="JY114">
        <v>2.0425160000000001E-2</v>
      </c>
      <c r="JZ114">
        <v>0.55980719999999995</v>
      </c>
      <c r="KA114">
        <v>19.51454</v>
      </c>
      <c r="KB114">
        <v>4.4704940000000002E-5</v>
      </c>
      <c r="KC114">
        <v>1.7957629999999999E-2</v>
      </c>
      <c r="KD114">
        <v>0.55980649999999998</v>
      </c>
      <c r="KE114">
        <v>18.682210000000001</v>
      </c>
      <c r="KF114">
        <v>4.0541289999999997E-5</v>
      </c>
      <c r="KG114">
        <v>1.624331E-2</v>
      </c>
      <c r="KH114">
        <v>0.55976749999999997</v>
      </c>
      <c r="KI114">
        <v>18.149719999999999</v>
      </c>
      <c r="KJ114">
        <v>3.7744429999999999E-5</v>
      </c>
      <c r="KK114">
        <v>1.508937E-2</v>
      </c>
      <c r="KL114">
        <v>0.55969040000000003</v>
      </c>
      <c r="KM114">
        <v>18.639299999999999</v>
      </c>
      <c r="KN114">
        <v>3.6177989999999997E-5</v>
      </c>
      <c r="KO114">
        <v>1.442767E-2</v>
      </c>
      <c r="KP114">
        <v>0.55959959999999997</v>
      </c>
      <c r="KQ114">
        <v>19.40934</v>
      </c>
      <c r="KR114">
        <v>3.6490859999999997E-5</v>
      </c>
      <c r="KS114">
        <v>1.44942E-2</v>
      </c>
      <c r="KT114">
        <v>0.55949439999999995</v>
      </c>
      <c r="KU114">
        <v>20.048439999999999</v>
      </c>
      <c r="KV114">
        <v>3.9070160000000001E-5</v>
      </c>
      <c r="KW114">
        <v>1.546908E-2</v>
      </c>
      <c r="KX114">
        <v>0.55940909999999999</v>
      </c>
      <c r="KY114">
        <v>20.30247</v>
      </c>
      <c r="KZ114">
        <v>4.2880029999999998E-5</v>
      </c>
      <c r="LA114">
        <v>1.6976339999999999E-2</v>
      </c>
      <c r="LB114">
        <v>0.55933129999999998</v>
      </c>
      <c r="LC114">
        <v>19.873899999999999</v>
      </c>
      <c r="LD114">
        <v>4.6180980000000002E-5</v>
      </c>
      <c r="LE114">
        <v>1.8327179999999998E-2</v>
      </c>
      <c r="LF114">
        <v>0.55929459999999998</v>
      </c>
      <c r="LG114">
        <v>19.106839999999998</v>
      </c>
      <c r="LH114">
        <v>4.7981500000000001E-5</v>
      </c>
      <c r="LI114">
        <v>1.9096180000000001E-2</v>
      </c>
      <c r="LJ114">
        <v>0.55926549999999997</v>
      </c>
      <c r="LK114">
        <v>18.08558</v>
      </c>
      <c r="LL114">
        <v>4.8273930000000001E-5</v>
      </c>
      <c r="LM114">
        <v>1.9257940000000001E-2</v>
      </c>
      <c r="LN114">
        <v>0.55926819999999999</v>
      </c>
      <c r="LO114">
        <v>17.28867</v>
      </c>
      <c r="LP114">
        <v>4.7505590000000001E-5</v>
      </c>
      <c r="LQ114">
        <v>1.8982659999999998E-2</v>
      </c>
      <c r="LR114">
        <v>0.55926189999999998</v>
      </c>
      <c r="LS114">
        <v>17.445640000000001</v>
      </c>
      <c r="LT114">
        <v>4.6061289999999998E-5</v>
      </c>
      <c r="LU114">
        <v>1.8430160000000001E-2</v>
      </c>
      <c r="LV114">
        <v>0.55925420000000003</v>
      </c>
      <c r="LW114">
        <v>18.20703</v>
      </c>
      <c r="LX114">
        <v>4.4087790000000001E-5</v>
      </c>
      <c r="LY114">
        <v>1.766525E-2</v>
      </c>
      <c r="LZ114">
        <v>0.55925080000000005</v>
      </c>
      <c r="MA114">
        <v>19.41208</v>
      </c>
      <c r="MB114">
        <v>4.1678170000000001E-5</v>
      </c>
      <c r="MC114">
        <v>1.671951E-2</v>
      </c>
      <c r="MD114">
        <v>0.55926609999999999</v>
      </c>
      <c r="ME114">
        <v>20.35031</v>
      </c>
      <c r="MF114">
        <v>3.9089379999999997E-5</v>
      </c>
      <c r="MG114">
        <v>1.5691879999999998E-2</v>
      </c>
      <c r="MH114">
        <v>0.55921719999999997</v>
      </c>
      <c r="MI114">
        <v>20.459479999999999</v>
      </c>
      <c r="MJ114">
        <v>3.6660530000000001E-5</v>
      </c>
      <c r="MK114">
        <v>1.471925E-2</v>
      </c>
      <c r="ML114">
        <v>0.55917470000000002</v>
      </c>
      <c r="MM114">
        <v>19.62321</v>
      </c>
      <c r="MN114">
        <v>3.4576519999999998E-5</v>
      </c>
      <c r="MO114">
        <v>1.3881060000000001E-2</v>
      </c>
      <c r="MP114">
        <v>0.55912289999999998</v>
      </c>
      <c r="MQ114">
        <v>18.716660000000001</v>
      </c>
      <c r="MR114">
        <v>3.2834469999999997E-5</v>
      </c>
      <c r="MS114">
        <v>1.318037E-2</v>
      </c>
      <c r="MT114">
        <v>0.5590524</v>
      </c>
      <c r="MU114">
        <v>18.133099999999999</v>
      </c>
      <c r="MV114">
        <v>3.1362909999999998E-5</v>
      </c>
      <c r="MW114">
        <v>1.258807E-2</v>
      </c>
      <c r="MX114">
        <v>0.55895839999999997</v>
      </c>
      <c r="MY114">
        <v>18.537690000000001</v>
      </c>
      <c r="MZ114">
        <v>3.0124929999999999E-5</v>
      </c>
      <c r="NA114">
        <v>1.2089519999999999E-2</v>
      </c>
      <c r="NB114">
        <v>0.55887260000000005</v>
      </c>
      <c r="NC114">
        <v>19.632950000000001</v>
      </c>
      <c r="ND114">
        <v>2.9186910000000001E-5</v>
      </c>
      <c r="NE114">
        <v>1.170801E-2</v>
      </c>
      <c r="NF114">
        <v>0.55887260000000005</v>
      </c>
      <c r="NG114">
        <v>19.632950000000001</v>
      </c>
      <c r="NH114">
        <v>2.9186910000000001E-5</v>
      </c>
      <c r="NI114">
        <v>1.170801E-2</v>
      </c>
      <c r="NJ114">
        <v>0.55887260000000005</v>
      </c>
      <c r="NK114">
        <v>19.632950000000001</v>
      </c>
      <c r="NL114">
        <v>2.9186910000000001E-5</v>
      </c>
      <c r="NM114">
        <v>1.170801E-2</v>
      </c>
      <c r="NN114">
        <v>0.55887260000000005</v>
      </c>
      <c r="NO114">
        <v>19.632950000000001</v>
      </c>
      <c r="NP114">
        <v>2.9186910000000001E-5</v>
      </c>
      <c r="NQ114">
        <v>1.170801E-2</v>
      </c>
      <c r="NR114">
        <v>0.55887260000000005</v>
      </c>
      <c r="NS114">
        <v>19.632950000000001</v>
      </c>
      <c r="NT114">
        <v>2.9186910000000001E-5</v>
      </c>
      <c r="NU114">
        <v>1.170801E-2</v>
      </c>
      <c r="NV114">
        <v>0.55887260000000005</v>
      </c>
      <c r="NW114">
        <v>19.632950000000001</v>
      </c>
      <c r="NX114">
        <v>2.9186910000000001E-5</v>
      </c>
      <c r="NY114">
        <v>1.170801E-2</v>
      </c>
      <c r="NZ114">
        <v>0.55887260000000005</v>
      </c>
      <c r="OA114">
        <v>19.632950000000001</v>
      </c>
      <c r="OB114">
        <v>2.9186910000000001E-5</v>
      </c>
      <c r="OC114">
        <v>1.170801E-2</v>
      </c>
      <c r="OD114">
        <v>0.55887260000000005</v>
      </c>
      <c r="OE114">
        <v>19.632950000000001</v>
      </c>
      <c r="OF114">
        <v>2.9186910000000001E-5</v>
      </c>
      <c r="OG114">
        <v>1.170801E-2</v>
      </c>
      <c r="OH114">
        <v>0.55887260000000005</v>
      </c>
      <c r="OI114">
        <v>19.632950000000001</v>
      </c>
      <c r="OJ114">
        <v>2.9186910000000001E-5</v>
      </c>
      <c r="OK114">
        <v>1.170801E-2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0.78618319999999997</v>
      </c>
      <c r="G115">
        <v>16.007300000000001</v>
      </c>
      <c r="H115">
        <v>0</v>
      </c>
      <c r="I115">
        <v>0</v>
      </c>
      <c r="J115">
        <v>0.78471329999999995</v>
      </c>
      <c r="K115">
        <v>16.81803</v>
      </c>
      <c r="L115">
        <v>0</v>
      </c>
      <c r="M115">
        <v>2.190489E-38</v>
      </c>
      <c r="N115">
        <v>0.78320469999999998</v>
      </c>
      <c r="O115">
        <v>17.567599999999999</v>
      </c>
      <c r="P115" s="1">
        <v>6.5388529999999996E-27</v>
      </c>
      <c r="Q115" s="1">
        <v>1.7016940000000001E-24</v>
      </c>
      <c r="R115">
        <v>0.78168150000000003</v>
      </c>
      <c r="S115">
        <v>18.133590000000002</v>
      </c>
      <c r="T115" s="1">
        <v>6.057655E-15</v>
      </c>
      <c r="U115" s="1">
        <v>1.579891E-12</v>
      </c>
      <c r="V115">
        <v>0.78012389999999998</v>
      </c>
      <c r="W115">
        <v>18.468219999999999</v>
      </c>
      <c r="X115" s="1">
        <v>1.104359E-4</v>
      </c>
      <c r="Y115" s="1">
        <v>2.2390150000000001E-2</v>
      </c>
      <c r="Z115">
        <v>0.77851020000000004</v>
      </c>
      <c r="AA115">
        <v>18.337959999999999</v>
      </c>
      <c r="AB115" s="1">
        <v>0.4272011</v>
      </c>
      <c r="AC115">
        <v>97.00712</v>
      </c>
      <c r="AD115">
        <v>0.77693299999999998</v>
      </c>
      <c r="AE115">
        <v>17.799669999999999</v>
      </c>
      <c r="AF115">
        <v>20.170729999999999</v>
      </c>
      <c r="AG115">
        <v>4897.3549999999996</v>
      </c>
      <c r="AH115">
        <v>0.77534060000000005</v>
      </c>
      <c r="AI115">
        <v>17.38711</v>
      </c>
      <c r="AJ115">
        <v>99.934799999999996</v>
      </c>
      <c r="AK115">
        <v>25487.08</v>
      </c>
      <c r="AL115">
        <v>0.77368720000000002</v>
      </c>
      <c r="AM115">
        <v>17.370619999999999</v>
      </c>
      <c r="AN115">
        <v>115.1754</v>
      </c>
      <c r="AO115">
        <v>30468.89</v>
      </c>
      <c r="AP115">
        <v>0.7720129</v>
      </c>
      <c r="AQ115">
        <v>18.244150000000001</v>
      </c>
      <c r="AR115">
        <v>48.560580000000002</v>
      </c>
      <c r="AS115">
        <v>13207.04</v>
      </c>
      <c r="AT115">
        <v>0.77030350000000003</v>
      </c>
      <c r="AU115">
        <v>19.137879999999999</v>
      </c>
      <c r="AV115">
        <v>10.184670000000001</v>
      </c>
      <c r="AW115">
        <v>2826.384</v>
      </c>
      <c r="AX115">
        <v>0.76845479999999999</v>
      </c>
      <c r="AY115">
        <v>19.587579999999999</v>
      </c>
      <c r="AZ115">
        <v>1.3769549999999999</v>
      </c>
      <c r="BA115">
        <v>386.5924</v>
      </c>
      <c r="BB115">
        <v>0.76630410000000004</v>
      </c>
      <c r="BC115">
        <v>19.578939999999999</v>
      </c>
      <c r="BD115">
        <v>0.1908955</v>
      </c>
      <c r="BE115">
        <v>52.987769999999998</v>
      </c>
      <c r="BF115">
        <v>0.76359270000000001</v>
      </c>
      <c r="BG115">
        <v>18.988959999999999</v>
      </c>
      <c r="BH115">
        <v>7.047051E-2</v>
      </c>
      <c r="BI115">
        <v>18.903230000000001</v>
      </c>
      <c r="BJ115">
        <v>0.75989700000000004</v>
      </c>
      <c r="BK115">
        <v>18.18329</v>
      </c>
      <c r="BL115">
        <v>5.5205589999999999E-2</v>
      </c>
      <c r="BM115">
        <v>14.717269999999999</v>
      </c>
      <c r="BN115">
        <v>0.75479689999999999</v>
      </c>
      <c r="BO115">
        <v>17.542380000000001</v>
      </c>
      <c r="BP115" s="1">
        <v>5.0029570000000002E-2</v>
      </c>
      <c r="BQ115">
        <v>13.3874</v>
      </c>
      <c r="BR115">
        <v>0.74946409999999997</v>
      </c>
      <c r="BS115">
        <v>17.377520000000001</v>
      </c>
      <c r="BT115" s="1">
        <v>4.9240619999999999E-2</v>
      </c>
      <c r="BU115">
        <v>13.2296</v>
      </c>
      <c r="BV115">
        <v>0.74370009999999998</v>
      </c>
      <c r="BW115">
        <v>17.667480000000001</v>
      </c>
      <c r="BX115" s="1">
        <v>5.0992259999999998E-2</v>
      </c>
      <c r="BY115" s="1">
        <v>13.79284</v>
      </c>
      <c r="BZ115">
        <v>0.73771200000000003</v>
      </c>
      <c r="CA115">
        <v>18.376190000000001</v>
      </c>
      <c r="CB115" s="1">
        <v>5.1440100000000002E-2</v>
      </c>
      <c r="CC115" s="1">
        <v>14.03825</v>
      </c>
      <c r="CD115">
        <v>0.73139730000000003</v>
      </c>
      <c r="CE115">
        <v>18.657070000000001</v>
      </c>
      <c r="CF115" s="1">
        <v>4.9220630000000001E-2</v>
      </c>
      <c r="CG115" s="1">
        <v>13.560879999999999</v>
      </c>
      <c r="CH115">
        <v>0.72488640000000004</v>
      </c>
      <c r="CI115">
        <v>18.552969999999998</v>
      </c>
      <c r="CJ115" s="1">
        <v>4.5219540000000003E-2</v>
      </c>
      <c r="CK115" s="1">
        <v>12.575570000000001</v>
      </c>
      <c r="CL115">
        <v>0.71819809999999995</v>
      </c>
      <c r="CM115">
        <v>17.84018</v>
      </c>
      <c r="CN115" s="1">
        <v>4.0572950000000003E-2</v>
      </c>
      <c r="CO115" s="1">
        <v>11.386950000000001</v>
      </c>
      <c r="CP115">
        <v>0.71131359999999999</v>
      </c>
      <c r="CQ115">
        <v>17.085840000000001</v>
      </c>
      <c r="CR115" s="1">
        <v>3.6064029999999997E-2</v>
      </c>
      <c r="CS115" s="1">
        <v>10.213570000000001</v>
      </c>
      <c r="CT115">
        <v>0.70450990000000002</v>
      </c>
      <c r="CU115">
        <v>16.391870000000001</v>
      </c>
      <c r="CV115" s="1">
        <v>3.1965060000000003E-2</v>
      </c>
      <c r="CW115" s="1">
        <v>9.1335300000000004</v>
      </c>
      <c r="CX115">
        <v>0.69760370000000005</v>
      </c>
      <c r="CY115">
        <v>15.98241</v>
      </c>
      <c r="CZ115" s="1">
        <v>2.8278370000000001E-2</v>
      </c>
      <c r="DA115" s="1">
        <v>8.1515459999999997</v>
      </c>
      <c r="DB115">
        <v>0.69063680000000005</v>
      </c>
      <c r="DC115">
        <v>15.908810000000001</v>
      </c>
      <c r="DD115" s="1">
        <v>2.4954270000000001E-2</v>
      </c>
      <c r="DE115" s="1">
        <v>7.255236</v>
      </c>
      <c r="DF115">
        <v>0.68370629999999999</v>
      </c>
      <c r="DG115">
        <v>16.322150000000001</v>
      </c>
      <c r="DH115" s="1">
        <v>2.2014260000000001E-2</v>
      </c>
      <c r="DI115" s="1">
        <v>6.4546780000000004</v>
      </c>
      <c r="DJ115">
        <v>0.67670839999999999</v>
      </c>
      <c r="DK115">
        <v>16.783819999999999</v>
      </c>
      <c r="DL115" s="1">
        <v>1.9415749999999999E-2</v>
      </c>
      <c r="DM115" s="1">
        <v>5.7413509999999999</v>
      </c>
      <c r="DN115">
        <v>0.66981789999999997</v>
      </c>
      <c r="DO115">
        <v>17.21705</v>
      </c>
      <c r="DP115" s="1">
        <v>1.711087E-2</v>
      </c>
      <c r="DQ115" s="1">
        <v>5.1020940000000001</v>
      </c>
      <c r="DR115">
        <v>0.66284290000000001</v>
      </c>
      <c r="DS115">
        <v>16.876560000000001</v>
      </c>
      <c r="DT115" s="1">
        <v>1.505861E-2</v>
      </c>
      <c r="DU115" s="1">
        <v>4.5280940000000003</v>
      </c>
      <c r="DV115">
        <v>0.65571159999999995</v>
      </c>
      <c r="DW115">
        <v>16.17783</v>
      </c>
      <c r="DX115" s="1">
        <v>1.3240399999999999E-2</v>
      </c>
      <c r="DY115" s="1">
        <v>4.0161189999999998</v>
      </c>
      <c r="DZ115">
        <v>0.64816390000000002</v>
      </c>
      <c r="EA115">
        <v>15.541119999999999</v>
      </c>
      <c r="EB115" s="1">
        <v>1.166096E-2</v>
      </c>
      <c r="EC115" s="1">
        <v>3.569801</v>
      </c>
      <c r="ED115">
        <v>0.64057529999999996</v>
      </c>
      <c r="EE115">
        <v>15.22589</v>
      </c>
      <c r="EF115" s="1">
        <v>1.028225E-2</v>
      </c>
      <c r="EG115" s="1">
        <v>3.1780979999999999</v>
      </c>
      <c r="EH115">
        <v>0.63319879999999995</v>
      </c>
      <c r="EI115">
        <v>15.78557</v>
      </c>
      <c r="EJ115" s="1">
        <v>9.0471679999999995E-3</v>
      </c>
      <c r="EK115" s="1">
        <v>2.8231760000000001</v>
      </c>
      <c r="EL115">
        <v>0.62627639999999996</v>
      </c>
      <c r="EM115">
        <v>16.483640000000001</v>
      </c>
      <c r="EN115" s="1">
        <v>7.9388400000000008E-3</v>
      </c>
      <c r="EO115" s="1">
        <v>2.4994679999999998</v>
      </c>
      <c r="EP115">
        <v>0.61917080000000002</v>
      </c>
      <c r="EQ115">
        <v>17.09196</v>
      </c>
      <c r="ER115" s="1">
        <v>6.9543570000000004E-3</v>
      </c>
      <c r="ES115" s="1">
        <v>2.2096879999999999</v>
      </c>
      <c r="ET115">
        <v>0.61265720000000001</v>
      </c>
      <c r="EU115">
        <v>17.724930000000001</v>
      </c>
      <c r="EV115" s="1">
        <v>6.089629E-3</v>
      </c>
      <c r="EW115" s="1">
        <v>1.9509430000000001</v>
      </c>
      <c r="EX115">
        <v>0.6073691</v>
      </c>
      <c r="EY115">
        <v>17.76981</v>
      </c>
      <c r="EZ115" s="1">
        <v>5.3292469999999996E-3</v>
      </c>
      <c r="FA115" s="1">
        <v>1.7179260000000001</v>
      </c>
      <c r="FB115">
        <v>0.60231970000000001</v>
      </c>
      <c r="FC115">
        <v>17.231570000000001</v>
      </c>
      <c r="FD115" s="1">
        <v>4.6621420000000002E-3</v>
      </c>
      <c r="FE115" s="1">
        <v>1.5116499999999999</v>
      </c>
      <c r="FF115">
        <v>0.59731080000000003</v>
      </c>
      <c r="FG115">
        <v>16.55452</v>
      </c>
      <c r="FH115" s="1">
        <v>4.0791639999999997E-3</v>
      </c>
      <c r="FI115" s="1">
        <v>1.330031</v>
      </c>
      <c r="FJ115">
        <v>0.59235629999999995</v>
      </c>
      <c r="FK115">
        <v>16.001919999999998</v>
      </c>
      <c r="FL115" s="1">
        <v>3.570508E-3</v>
      </c>
      <c r="FM115" s="1">
        <v>1.1706810000000001</v>
      </c>
      <c r="FN115">
        <v>0.5877483</v>
      </c>
      <c r="FO115">
        <v>16.610710000000001</v>
      </c>
      <c r="FP115" s="1">
        <v>3.1073709999999998E-3</v>
      </c>
      <c r="FQ115" s="1">
        <v>1.0245489999999999</v>
      </c>
      <c r="FR115">
        <v>0.58318890000000001</v>
      </c>
      <c r="FS115">
        <v>17.779319999999998</v>
      </c>
      <c r="FT115" s="1">
        <v>2.655765E-3</v>
      </c>
      <c r="FU115" s="1">
        <v>0.88099099999999997</v>
      </c>
      <c r="FV115">
        <v>0.57883770000000001</v>
      </c>
      <c r="FW115">
        <v>19.091249999999999</v>
      </c>
      <c r="FX115" s="1">
        <v>2.2161580000000002E-3</v>
      </c>
      <c r="FY115" s="1">
        <v>0.73928490000000002</v>
      </c>
      <c r="FZ115">
        <v>0.5745614</v>
      </c>
      <c r="GA115">
        <v>19.982970000000002</v>
      </c>
      <c r="GB115" s="1">
        <v>1.8204040000000001E-3</v>
      </c>
      <c r="GC115" s="1">
        <v>0.61027370000000003</v>
      </c>
      <c r="GD115">
        <v>0.5706831</v>
      </c>
      <c r="GE115">
        <v>19.71968</v>
      </c>
      <c r="GF115" s="1">
        <v>1.499223E-3</v>
      </c>
      <c r="GG115" s="1">
        <v>0.50424919999999995</v>
      </c>
      <c r="GH115">
        <v>0.56782659999999996</v>
      </c>
      <c r="GI115">
        <v>18.744350000000001</v>
      </c>
      <c r="GJ115" s="1">
        <v>1.2537850000000001E-3</v>
      </c>
      <c r="GK115" s="1">
        <v>0.42222009999999999</v>
      </c>
      <c r="GL115">
        <v>0.56546479999999999</v>
      </c>
      <c r="GM115">
        <v>17.74175</v>
      </c>
      <c r="GN115" s="1">
        <v>1.069719E-3</v>
      </c>
      <c r="GO115" s="1">
        <v>0.36033130000000002</v>
      </c>
      <c r="GP115">
        <v>0.56366039999999995</v>
      </c>
      <c r="GQ115">
        <v>17.097259999999999</v>
      </c>
      <c r="GR115" s="1">
        <v>9.3069620000000002E-4</v>
      </c>
      <c r="GS115" s="1">
        <v>0.31332140000000003</v>
      </c>
      <c r="GT115">
        <v>0.56222479999999997</v>
      </c>
      <c r="GU115">
        <v>17.75591</v>
      </c>
      <c r="GV115" s="1">
        <v>8.1917220000000002E-4</v>
      </c>
      <c r="GW115" s="1">
        <v>0.27552919999999997</v>
      </c>
      <c r="GX115">
        <v>0.56107379999999996</v>
      </c>
      <c r="GY115">
        <v>18.88973</v>
      </c>
      <c r="GZ115" s="1">
        <v>7.1225040000000002E-4</v>
      </c>
      <c r="HA115" s="1">
        <v>0.23957220000000001</v>
      </c>
      <c r="HB115">
        <v>0.56016960000000005</v>
      </c>
      <c r="HC115">
        <v>20.141259999999999</v>
      </c>
      <c r="HD115" s="1">
        <v>5.940807E-4</v>
      </c>
      <c r="HE115" s="1">
        <v>0.1999368</v>
      </c>
      <c r="HF115">
        <v>0.5594865</v>
      </c>
      <c r="HG115">
        <v>20.919149999999998</v>
      </c>
      <c r="HH115" s="1">
        <v>4.7102949999999999E-4</v>
      </c>
      <c r="HI115" s="1">
        <v>0.15851989999999999</v>
      </c>
      <c r="HJ115">
        <v>0.55892509999999995</v>
      </c>
      <c r="HK115">
        <v>20.609850000000002</v>
      </c>
      <c r="HL115" s="1">
        <v>3.6278960000000001E-4</v>
      </c>
      <c r="HM115" s="1">
        <v>0.12188640000000001</v>
      </c>
      <c r="HN115">
        <v>0.55851200000000001</v>
      </c>
      <c r="HO115">
        <v>19.512170000000001</v>
      </c>
      <c r="HP115" s="1">
        <v>2.8180289999999998E-4</v>
      </c>
      <c r="HQ115" s="1">
        <v>9.4359810000000002E-2</v>
      </c>
      <c r="HR115">
        <v>0.55817119999999998</v>
      </c>
      <c r="HS115">
        <v>18.336310000000001</v>
      </c>
      <c r="HT115" s="1">
        <v>2.276213E-4</v>
      </c>
      <c r="HU115" s="1">
        <v>7.586387E-2</v>
      </c>
      <c r="HV115">
        <v>0.55794189999999999</v>
      </c>
      <c r="HW115">
        <v>17.44162</v>
      </c>
      <c r="HX115" s="1">
        <v>1.929786E-4</v>
      </c>
      <c r="HY115" s="1">
        <v>6.4007889999999998E-2</v>
      </c>
      <c r="HZ115">
        <v>0.5577877</v>
      </c>
      <c r="IA115">
        <v>17.646920000000001</v>
      </c>
      <c r="IB115" s="1">
        <v>1.701556E-4</v>
      </c>
      <c r="IC115" s="1">
        <v>5.6203879999999998E-2</v>
      </c>
      <c r="ID115">
        <v>0.55768430000000002</v>
      </c>
      <c r="IE115">
        <v>17.755939999999999</v>
      </c>
      <c r="IF115" s="1">
        <v>1.5308380000000001E-4</v>
      </c>
      <c r="IG115" s="1">
        <v>5.0404369999999997E-2</v>
      </c>
      <c r="IH115">
        <v>0.55765759999999998</v>
      </c>
      <c r="II115">
        <v>18.551639999999999</v>
      </c>
      <c r="IJ115" s="1">
        <v>1.378974E-4</v>
      </c>
      <c r="IK115" s="1">
        <v>4.5297089999999998E-2</v>
      </c>
      <c r="IL115">
        <v>0.5576489</v>
      </c>
      <c r="IM115">
        <v>19.11084</v>
      </c>
      <c r="IN115" s="1">
        <v>1.236198E-4</v>
      </c>
      <c r="IO115" s="1">
        <v>4.0510820000000003E-2</v>
      </c>
      <c r="IP115">
        <v>0.55772409999999994</v>
      </c>
      <c r="IQ115">
        <v>18.996030000000001</v>
      </c>
      <c r="IR115">
        <v>1.110438E-4</v>
      </c>
      <c r="IS115" s="1">
        <v>3.6292810000000002E-2</v>
      </c>
      <c r="IT115">
        <v>0.55791329999999995</v>
      </c>
      <c r="IU115">
        <v>18.31099</v>
      </c>
      <c r="IV115">
        <v>1.008994E-4</v>
      </c>
      <c r="IW115" s="1">
        <v>3.2882210000000002E-2</v>
      </c>
      <c r="IX115">
        <v>0.55821940000000003</v>
      </c>
      <c r="IY115">
        <v>17.205100000000002</v>
      </c>
      <c r="IZ115">
        <v>9.3087789999999999E-5</v>
      </c>
      <c r="JA115" s="1">
        <v>3.0249359999999999E-2</v>
      </c>
      <c r="JB115">
        <v>0.55861649999999996</v>
      </c>
      <c r="JC115">
        <v>16.34318</v>
      </c>
      <c r="JD115">
        <v>8.6979229999999998E-5</v>
      </c>
      <c r="JE115" s="1">
        <v>2.8188899999999999E-2</v>
      </c>
      <c r="JF115">
        <v>0.5590986</v>
      </c>
      <c r="JG115">
        <v>16.807040000000001</v>
      </c>
      <c r="JH115">
        <v>8.1664739999999994E-5</v>
      </c>
      <c r="JI115" s="1">
        <v>2.6409789999999999E-2</v>
      </c>
      <c r="JJ115">
        <v>0.55967999999999996</v>
      </c>
      <c r="JK115">
        <v>17.96855</v>
      </c>
      <c r="JL115">
        <v>7.5803859999999998E-5</v>
      </c>
      <c r="JM115" s="1">
        <v>2.4480140000000001E-2</v>
      </c>
      <c r="JN115">
        <v>0.56026830000000005</v>
      </c>
      <c r="JO115">
        <v>19.409759999999999</v>
      </c>
      <c r="JP115">
        <v>6.8294100000000001E-5</v>
      </c>
      <c r="JQ115">
        <v>2.2040089999999998E-2</v>
      </c>
      <c r="JR115">
        <v>0.56086659999999999</v>
      </c>
      <c r="JS115">
        <v>20.474219999999999</v>
      </c>
      <c r="JT115">
        <v>5.967354E-5</v>
      </c>
      <c r="JU115">
        <v>1.9239820000000001E-2</v>
      </c>
      <c r="JV115">
        <v>0.56136050000000004</v>
      </c>
      <c r="JW115">
        <v>20.410820000000001</v>
      </c>
      <c r="JX115">
        <v>5.1621349999999997E-5</v>
      </c>
      <c r="JY115">
        <v>1.6616369999999998E-2</v>
      </c>
      <c r="JZ115">
        <v>0.56175430000000004</v>
      </c>
      <c r="KA115">
        <v>19.57865</v>
      </c>
      <c r="KB115">
        <v>4.5362509999999999E-5</v>
      </c>
      <c r="KC115">
        <v>1.45694E-2</v>
      </c>
      <c r="KD115">
        <v>0.56202370000000001</v>
      </c>
      <c r="KE115">
        <v>18.73725</v>
      </c>
      <c r="KF115">
        <v>4.0988249999999998E-5</v>
      </c>
      <c r="KG115">
        <v>1.313801E-2</v>
      </c>
      <c r="KH115">
        <v>0.56216489999999997</v>
      </c>
      <c r="KI115">
        <v>18.17259</v>
      </c>
      <c r="KJ115">
        <v>3.8040539999999999E-5</v>
      </c>
      <c r="KK115">
        <v>1.2172580000000001E-2</v>
      </c>
      <c r="KL115">
        <v>0.56216299999999997</v>
      </c>
      <c r="KM115">
        <v>18.62846</v>
      </c>
      <c r="KN115">
        <v>3.6300020000000003E-5</v>
      </c>
      <c r="KO115">
        <v>1.1598000000000001E-2</v>
      </c>
      <c r="KP115">
        <v>0.56211560000000005</v>
      </c>
      <c r="KQ115">
        <v>19.39303</v>
      </c>
      <c r="KR115">
        <v>3.6341460000000002E-5</v>
      </c>
      <c r="KS115">
        <v>1.158376E-2</v>
      </c>
      <c r="KT115">
        <v>0.56198959999999998</v>
      </c>
      <c r="KU115">
        <v>20.032150000000001</v>
      </c>
      <c r="KV115">
        <v>3.8657620000000002E-5</v>
      </c>
      <c r="KW115">
        <v>1.2298740000000001E-2</v>
      </c>
      <c r="KX115">
        <v>0.56184100000000003</v>
      </c>
      <c r="KY115">
        <v>20.32208</v>
      </c>
      <c r="KZ115">
        <v>4.2397320000000003E-5</v>
      </c>
      <c r="LA115">
        <v>1.348779E-2</v>
      </c>
      <c r="LB115">
        <v>0.56169400000000003</v>
      </c>
      <c r="LC115">
        <v>19.92755</v>
      </c>
      <c r="LD115">
        <v>4.582923E-5</v>
      </c>
      <c r="LE115">
        <v>1.4602850000000001E-2</v>
      </c>
      <c r="LF115">
        <v>0.56156110000000004</v>
      </c>
      <c r="LG115">
        <v>19.175409999999999</v>
      </c>
      <c r="LH115">
        <v>4.7832350000000003E-5</v>
      </c>
      <c r="LI115">
        <v>1.527135E-2</v>
      </c>
      <c r="LJ115">
        <v>0.56145449999999997</v>
      </c>
      <c r="LK115">
        <v>18.169589999999999</v>
      </c>
      <c r="LL115">
        <v>4.8294139999999998E-5</v>
      </c>
      <c r="LM115">
        <v>1.54447E-2</v>
      </c>
      <c r="LN115">
        <v>0.56137309999999996</v>
      </c>
      <c r="LO115">
        <v>17.36016</v>
      </c>
      <c r="LP115">
        <v>4.763684E-5</v>
      </c>
      <c r="LQ115">
        <v>1.525372E-2</v>
      </c>
      <c r="LR115">
        <v>0.56131399999999998</v>
      </c>
      <c r="LS115">
        <v>17.495950000000001</v>
      </c>
      <c r="LT115">
        <v>4.6265240000000002E-5</v>
      </c>
      <c r="LU115">
        <v>1.482988E-2</v>
      </c>
      <c r="LV115">
        <v>0.56125760000000002</v>
      </c>
      <c r="LW115">
        <v>18.225000000000001</v>
      </c>
      <c r="LX115">
        <v>4.435435E-5</v>
      </c>
      <c r="LY115">
        <v>1.4232710000000001E-2</v>
      </c>
      <c r="LZ115">
        <v>0.56124549999999995</v>
      </c>
      <c r="MA115">
        <v>19.415610000000001</v>
      </c>
      <c r="MB115">
        <v>4.199219E-5</v>
      </c>
      <c r="MC115">
        <v>1.34868E-2</v>
      </c>
      <c r="MD115">
        <v>0.56121410000000005</v>
      </c>
      <c r="ME115">
        <v>20.381360000000001</v>
      </c>
      <c r="MF115">
        <v>3.9409120000000003E-5</v>
      </c>
      <c r="MG115">
        <v>1.266491E-2</v>
      </c>
      <c r="MH115">
        <v>0.56116679999999997</v>
      </c>
      <c r="MI115">
        <v>20.51868</v>
      </c>
      <c r="MJ115">
        <v>3.694695E-5</v>
      </c>
      <c r="MK115">
        <v>1.1876950000000001E-2</v>
      </c>
      <c r="ML115">
        <v>0.56109880000000001</v>
      </c>
      <c r="MM115">
        <v>19.695799999999998</v>
      </c>
      <c r="MN115">
        <v>3.4817850000000001E-5</v>
      </c>
      <c r="MO115">
        <v>1.1193649999999999E-2</v>
      </c>
      <c r="MP115">
        <v>0.5609999</v>
      </c>
      <c r="MQ115">
        <v>18.781099999999999</v>
      </c>
      <c r="MR115">
        <v>3.3036859999999999E-5</v>
      </c>
      <c r="MS115">
        <v>1.062224E-2</v>
      </c>
      <c r="MT115">
        <v>0.56085910000000005</v>
      </c>
      <c r="MU115">
        <v>18.162009999999999</v>
      </c>
      <c r="MV115">
        <v>3.1535039999999998E-5</v>
      </c>
      <c r="MW115">
        <v>1.0140049999999999E-2</v>
      </c>
      <c r="MX115">
        <v>0.56069930000000001</v>
      </c>
      <c r="MY115">
        <v>18.517849999999999</v>
      </c>
      <c r="MZ115">
        <v>3.0266299999999999E-5</v>
      </c>
      <c r="NA115">
        <v>9.7330209999999997E-3</v>
      </c>
      <c r="NB115">
        <v>0.56051390000000001</v>
      </c>
      <c r="NC115">
        <v>19.60014</v>
      </c>
      <c r="ND115">
        <v>2.9287379999999999E-5</v>
      </c>
      <c r="NE115">
        <v>9.417623E-3</v>
      </c>
      <c r="NF115">
        <v>0.56051390000000001</v>
      </c>
      <c r="NG115">
        <v>19.60014</v>
      </c>
      <c r="NH115">
        <v>2.9287379999999999E-5</v>
      </c>
      <c r="NI115">
        <v>9.417623E-3</v>
      </c>
      <c r="NJ115">
        <v>0.56051390000000001</v>
      </c>
      <c r="NK115">
        <v>19.60014</v>
      </c>
      <c r="NL115">
        <v>2.9287379999999999E-5</v>
      </c>
      <c r="NM115">
        <v>9.417623E-3</v>
      </c>
      <c r="NN115">
        <v>0.56051390000000001</v>
      </c>
      <c r="NO115">
        <v>19.60014</v>
      </c>
      <c r="NP115">
        <v>2.9287379999999999E-5</v>
      </c>
      <c r="NQ115">
        <v>9.417623E-3</v>
      </c>
      <c r="NR115">
        <v>0.56051390000000001</v>
      </c>
      <c r="NS115">
        <v>19.60014</v>
      </c>
      <c r="NT115">
        <v>2.9287379999999999E-5</v>
      </c>
      <c r="NU115">
        <v>9.417623E-3</v>
      </c>
      <c r="NV115">
        <v>0.56051390000000001</v>
      </c>
      <c r="NW115">
        <v>19.60014</v>
      </c>
      <c r="NX115">
        <v>2.9287379999999999E-5</v>
      </c>
      <c r="NY115">
        <v>9.417623E-3</v>
      </c>
      <c r="NZ115">
        <v>0.56051390000000001</v>
      </c>
      <c r="OA115">
        <v>19.60014</v>
      </c>
      <c r="OB115">
        <v>2.9287379999999999E-5</v>
      </c>
      <c r="OC115">
        <v>9.417623E-3</v>
      </c>
      <c r="OD115">
        <v>0.56051390000000001</v>
      </c>
      <c r="OE115">
        <v>19.60014</v>
      </c>
      <c r="OF115">
        <v>2.9287379999999999E-5</v>
      </c>
      <c r="OG115">
        <v>9.417623E-3</v>
      </c>
      <c r="OH115">
        <v>0.56051390000000001</v>
      </c>
      <c r="OI115">
        <v>19.60014</v>
      </c>
      <c r="OJ115">
        <v>2.9287379999999999E-5</v>
      </c>
      <c r="OK115">
        <v>9.417623E-3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1.117796</v>
      </c>
      <c r="G116">
        <v>15.998290000000001</v>
      </c>
      <c r="H116">
        <v>0</v>
      </c>
      <c r="I116">
        <v>0</v>
      </c>
      <c r="J116">
        <v>1.1156809999999999</v>
      </c>
      <c r="K116">
        <v>16.805520000000001</v>
      </c>
      <c r="L116">
        <v>0</v>
      </c>
      <c r="M116">
        <v>0</v>
      </c>
      <c r="N116">
        <v>1.1135440000000001</v>
      </c>
      <c r="O116">
        <v>17.564630000000001</v>
      </c>
      <c r="P116" s="1">
        <v>1.1291710000000001E-27</v>
      </c>
      <c r="Q116" s="1">
        <v>2.6519969999999998E-25</v>
      </c>
      <c r="R116">
        <v>1.111381</v>
      </c>
      <c r="S116">
        <v>18.15119</v>
      </c>
      <c r="T116" s="1">
        <v>1.282924E-15</v>
      </c>
      <c r="U116" s="1">
        <v>2.9073589999999999E-13</v>
      </c>
      <c r="V116">
        <v>1.1091709999999999</v>
      </c>
      <c r="W116">
        <v>18.49926</v>
      </c>
      <c r="X116" s="1">
        <v>5.6453299999999997E-5</v>
      </c>
      <c r="Y116" s="1">
        <v>9.3564589999999993E-3</v>
      </c>
      <c r="Z116">
        <v>1.1068990000000001</v>
      </c>
      <c r="AA116">
        <v>18.364719999999998</v>
      </c>
      <c r="AB116" s="1">
        <v>0.31147269999999999</v>
      </c>
      <c r="AC116">
        <v>61.502850000000002</v>
      </c>
      <c r="AD116">
        <v>1.104638</v>
      </c>
      <c r="AE116">
        <v>17.8217</v>
      </c>
      <c r="AF116">
        <v>17.197330000000001</v>
      </c>
      <c r="AG116">
        <v>3691.232</v>
      </c>
      <c r="AH116">
        <v>1.1023320000000001</v>
      </c>
      <c r="AI116">
        <v>17.39838</v>
      </c>
      <c r="AJ116">
        <v>94.704859999999996</v>
      </c>
      <c r="AK116">
        <v>21558.89</v>
      </c>
      <c r="AL116">
        <v>1.0999989999999999</v>
      </c>
      <c r="AM116">
        <v>17.354749999999999</v>
      </c>
      <c r="AN116">
        <v>117.88800000000001</v>
      </c>
      <c r="AO116">
        <v>28014.959999999999</v>
      </c>
      <c r="AP116">
        <v>1.0976109999999999</v>
      </c>
      <c r="AQ116">
        <v>18.223050000000001</v>
      </c>
      <c r="AR116">
        <v>52.63015</v>
      </c>
      <c r="AS116">
        <v>12916</v>
      </c>
      <c r="AT116">
        <v>1.0951569999999999</v>
      </c>
      <c r="AU116">
        <v>19.132269999999998</v>
      </c>
      <c r="AV116">
        <v>11.50048</v>
      </c>
      <c r="AW116">
        <v>2888.5610000000001</v>
      </c>
      <c r="AX116">
        <v>1.0925320000000001</v>
      </c>
      <c r="AY116">
        <v>19.616630000000001</v>
      </c>
      <c r="AZ116">
        <v>1.5902989999999999</v>
      </c>
      <c r="BA116">
        <v>404.8528</v>
      </c>
      <c r="BB116">
        <v>1.0894299999999999</v>
      </c>
      <c r="BC116">
        <v>19.628720000000001</v>
      </c>
      <c r="BD116">
        <v>0.21417659999999999</v>
      </c>
      <c r="BE116">
        <v>53.897060000000003</v>
      </c>
      <c r="BF116">
        <v>1.0855330000000001</v>
      </c>
      <c r="BG116">
        <v>19.043040000000001</v>
      </c>
      <c r="BH116">
        <v>7.2827660000000002E-2</v>
      </c>
      <c r="BI116">
        <v>17.56757</v>
      </c>
      <c r="BJ116">
        <v>1.0802369999999999</v>
      </c>
      <c r="BK116">
        <v>18.229040000000001</v>
      </c>
      <c r="BL116">
        <v>5.5716559999999998E-2</v>
      </c>
      <c r="BM116">
        <v>13.291460000000001</v>
      </c>
      <c r="BN116">
        <v>1.072821</v>
      </c>
      <c r="BO116">
        <v>17.568960000000001</v>
      </c>
      <c r="BP116" s="1">
        <v>5.0228130000000003E-2</v>
      </c>
      <c r="BQ116">
        <v>12.00253</v>
      </c>
      <c r="BR116">
        <v>1.0650679999999999</v>
      </c>
      <c r="BS116">
        <v>17.372019999999999</v>
      </c>
      <c r="BT116" s="1">
        <v>4.9163709999999999E-2</v>
      </c>
      <c r="BU116">
        <v>11.784219999999999</v>
      </c>
      <c r="BV116">
        <v>1.0567230000000001</v>
      </c>
      <c r="BW116">
        <v>17.65025</v>
      </c>
      <c r="BX116" s="1">
        <v>5.086164E-2</v>
      </c>
      <c r="BY116" s="1">
        <v>12.265029999999999</v>
      </c>
      <c r="BZ116">
        <v>1.0481</v>
      </c>
      <c r="CA116">
        <v>18.369399999999999</v>
      </c>
      <c r="CB116" s="1">
        <v>5.1473959999999999E-2</v>
      </c>
      <c r="CC116" s="1">
        <v>12.51943</v>
      </c>
      <c r="CD116">
        <v>1.038961</v>
      </c>
      <c r="CE116">
        <v>18.67192</v>
      </c>
      <c r="CF116" s="1">
        <v>4.9418400000000001E-2</v>
      </c>
      <c r="CG116" s="1">
        <v>12.131930000000001</v>
      </c>
      <c r="CH116">
        <v>1.029577</v>
      </c>
      <c r="CI116">
        <v>18.592300000000002</v>
      </c>
      <c r="CJ116" s="1">
        <v>4.5505209999999997E-2</v>
      </c>
      <c r="CK116" s="1">
        <v>11.272220000000001</v>
      </c>
      <c r="CL116">
        <v>1.0198739999999999</v>
      </c>
      <c r="CM116">
        <v>17.89181</v>
      </c>
      <c r="CN116" s="1">
        <v>4.0878020000000001E-2</v>
      </c>
      <c r="CO116" s="1">
        <v>10.214639999999999</v>
      </c>
      <c r="CP116">
        <v>1.009914</v>
      </c>
      <c r="CQ116">
        <v>17.13402</v>
      </c>
      <c r="CR116" s="1">
        <v>3.6349510000000002E-2</v>
      </c>
      <c r="CS116" s="1">
        <v>9.1611399999999996</v>
      </c>
      <c r="CT116">
        <v>0.99992789999999998</v>
      </c>
      <c r="CU116">
        <v>16.42381</v>
      </c>
      <c r="CV116" s="1">
        <v>3.2227569999999997E-2</v>
      </c>
      <c r="CW116" s="1">
        <v>8.191319</v>
      </c>
      <c r="CX116">
        <v>0.98984000000000005</v>
      </c>
      <c r="CY116">
        <v>15.992319999999999</v>
      </c>
      <c r="CZ116" s="1">
        <v>2.8517089999999998E-2</v>
      </c>
      <c r="DA116" s="1">
        <v>7.3084030000000002</v>
      </c>
      <c r="DB116">
        <v>0.9796184</v>
      </c>
      <c r="DC116">
        <v>15.905469999999999</v>
      </c>
      <c r="DD116" s="1">
        <v>2.5169779999999999E-2</v>
      </c>
      <c r="DE116" s="1">
        <v>6.5028329999999999</v>
      </c>
      <c r="DF116">
        <v>0.96951379999999998</v>
      </c>
      <c r="DG116">
        <v>16.309660000000001</v>
      </c>
      <c r="DH116" s="1">
        <v>2.2206259999999999E-2</v>
      </c>
      <c r="DI116" s="1">
        <v>5.7859559999999997</v>
      </c>
      <c r="DJ116">
        <v>0.95937669999999997</v>
      </c>
      <c r="DK116">
        <v>16.774270000000001</v>
      </c>
      <c r="DL116" s="1">
        <v>1.9588350000000001E-2</v>
      </c>
      <c r="DM116" s="1">
        <v>5.1488019999999999</v>
      </c>
      <c r="DN116">
        <v>0.94943949999999999</v>
      </c>
      <c r="DO116">
        <v>17.227309999999999</v>
      </c>
      <c r="DP116" s="1">
        <v>1.726575E-2</v>
      </c>
      <c r="DQ116" s="1">
        <v>4.5772380000000004</v>
      </c>
      <c r="DR116">
        <v>0.93935429999999998</v>
      </c>
      <c r="DS116">
        <v>16.915320000000001</v>
      </c>
      <c r="DT116" s="1">
        <v>1.519791E-2</v>
      </c>
      <c r="DU116" s="1">
        <v>4.0641280000000002</v>
      </c>
      <c r="DV116">
        <v>0.92908979999999997</v>
      </c>
      <c r="DW116">
        <v>16.220369999999999</v>
      </c>
      <c r="DX116" s="1">
        <v>1.336362E-2</v>
      </c>
      <c r="DY116" s="1">
        <v>3.6056759999999999</v>
      </c>
      <c r="DZ116">
        <v>0.91828030000000005</v>
      </c>
      <c r="EA116">
        <v>15.57517</v>
      </c>
      <c r="EB116" s="1">
        <v>1.176901E-2</v>
      </c>
      <c r="EC116" s="1">
        <v>3.2053509999999998</v>
      </c>
      <c r="ED116">
        <v>0.90709499999999998</v>
      </c>
      <c r="EE116">
        <v>15.22724</v>
      </c>
      <c r="EF116" s="1">
        <v>1.0377829999999999E-2</v>
      </c>
      <c r="EG116" s="1">
        <v>2.8550170000000001</v>
      </c>
      <c r="EH116">
        <v>0.8962272</v>
      </c>
      <c r="EI116">
        <v>15.76694</v>
      </c>
      <c r="EJ116" s="1">
        <v>9.1350149999999998E-3</v>
      </c>
      <c r="EK116" s="1">
        <v>2.538233</v>
      </c>
      <c r="EL116">
        <v>0.88597619999999999</v>
      </c>
      <c r="EM116">
        <v>16.466709999999999</v>
      </c>
      <c r="EN116" s="1">
        <v>8.018051E-3</v>
      </c>
      <c r="EO116" s="1">
        <v>2.248815</v>
      </c>
      <c r="EP116">
        <v>0.87557969999999996</v>
      </c>
      <c r="EQ116">
        <v>17.074490000000001</v>
      </c>
      <c r="ER116" s="1">
        <v>7.025318E-3</v>
      </c>
      <c r="ES116" s="1">
        <v>1.98926</v>
      </c>
      <c r="ET116">
        <v>0.86635050000000002</v>
      </c>
      <c r="EU116">
        <v>17.730779999999999</v>
      </c>
      <c r="EV116" s="1">
        <v>6.1541709999999999E-3</v>
      </c>
      <c r="EW116" s="1">
        <v>1.7569889999999999</v>
      </c>
      <c r="EX116">
        <v>0.85898830000000004</v>
      </c>
      <c r="EY116">
        <v>17.794689999999999</v>
      </c>
      <c r="EZ116" s="1">
        <v>5.3865780000000004E-3</v>
      </c>
      <c r="FA116" s="1">
        <v>1.546891</v>
      </c>
      <c r="FB116">
        <v>0.85188260000000005</v>
      </c>
      <c r="FC116">
        <v>17.259340000000002</v>
      </c>
      <c r="FD116" s="1">
        <v>4.7127569999999997E-3</v>
      </c>
      <c r="FE116" s="1">
        <v>1.360976</v>
      </c>
      <c r="FF116">
        <v>0.84486819999999996</v>
      </c>
      <c r="FG116">
        <v>16.594380000000001</v>
      </c>
      <c r="FH116" s="1">
        <v>4.1235719999999998E-3</v>
      </c>
      <c r="FI116" s="1">
        <v>1.1971970000000001</v>
      </c>
      <c r="FJ116">
        <v>0.83790609999999999</v>
      </c>
      <c r="FK116">
        <v>16.025210000000001</v>
      </c>
      <c r="FL116" s="1">
        <v>3.609887E-3</v>
      </c>
      <c r="FM116" s="1">
        <v>1.0536509999999999</v>
      </c>
      <c r="FN116">
        <v>0.83125369999999998</v>
      </c>
      <c r="FO116">
        <v>16.595770000000002</v>
      </c>
      <c r="FP116" s="1">
        <v>3.1447089999999999E-3</v>
      </c>
      <c r="FQ116" s="1">
        <v>0.92291290000000004</v>
      </c>
      <c r="FR116">
        <v>0.82463410000000004</v>
      </c>
      <c r="FS116">
        <v>17.74775</v>
      </c>
      <c r="FT116" s="1">
        <v>2.6930650000000001E-3</v>
      </c>
      <c r="FU116" s="1">
        <v>0.79519110000000004</v>
      </c>
      <c r="FV116">
        <v>0.81829529999999995</v>
      </c>
      <c r="FW116">
        <v>19.06372</v>
      </c>
      <c r="FX116" s="1">
        <v>2.2519549999999999E-3</v>
      </c>
      <c r="FY116" s="1">
        <v>0.66873229999999995</v>
      </c>
      <c r="FZ116">
        <v>0.8120811</v>
      </c>
      <c r="GA116">
        <v>19.997969999999999</v>
      </c>
      <c r="GB116" s="1">
        <v>1.8514079999999999E-3</v>
      </c>
      <c r="GC116" s="1">
        <v>0.55254009999999998</v>
      </c>
      <c r="GD116">
        <v>0.80652460000000004</v>
      </c>
      <c r="GE116">
        <v>19.772449999999999</v>
      </c>
      <c r="GF116" s="1">
        <v>1.5238700000000001E-3</v>
      </c>
      <c r="GG116" s="1">
        <v>0.45624759999999998</v>
      </c>
      <c r="GH116">
        <v>0.80256430000000001</v>
      </c>
      <c r="GI116">
        <v>18.808299999999999</v>
      </c>
      <c r="GJ116" s="1">
        <v>1.2726E-3</v>
      </c>
      <c r="GK116" s="1">
        <v>0.38134180000000001</v>
      </c>
      <c r="GL116">
        <v>0.7992631</v>
      </c>
      <c r="GM116">
        <v>17.802299999999999</v>
      </c>
      <c r="GN116" s="1">
        <v>1.0839529999999999E-3</v>
      </c>
      <c r="GO116" s="1">
        <v>0.32477980000000001</v>
      </c>
      <c r="GP116">
        <v>0.79665819999999998</v>
      </c>
      <c r="GQ116">
        <v>17.12706</v>
      </c>
      <c r="GR116" s="1">
        <v>9.4164559999999995E-4</v>
      </c>
      <c r="GS116" s="1">
        <v>0.2819084</v>
      </c>
      <c r="GT116">
        <v>0.79458620000000002</v>
      </c>
      <c r="GU116">
        <v>17.750889999999998</v>
      </c>
      <c r="GV116" s="1">
        <v>8.2851840000000001E-4</v>
      </c>
      <c r="GW116" s="1">
        <v>0.24776770000000001</v>
      </c>
      <c r="GX116">
        <v>0.79293610000000003</v>
      </c>
      <c r="GY116">
        <v>18.87011</v>
      </c>
      <c r="GZ116" s="1">
        <v>7.2199180000000001E-4</v>
      </c>
      <c r="HA116" s="1">
        <v>0.21590110000000001</v>
      </c>
      <c r="HB116">
        <v>0.79165490000000005</v>
      </c>
      <c r="HC116">
        <v>20.126609999999999</v>
      </c>
      <c r="HD116" s="1">
        <v>6.0490719999999997E-4</v>
      </c>
      <c r="HE116" s="1">
        <v>0.1810129</v>
      </c>
      <c r="HF116">
        <v>0.79063340000000004</v>
      </c>
      <c r="HG116">
        <v>20.941040000000001</v>
      </c>
      <c r="HH116" s="1">
        <v>4.8160189999999999E-4</v>
      </c>
      <c r="HI116" s="1">
        <v>0.14414840000000001</v>
      </c>
      <c r="HJ116">
        <v>0.78984410000000005</v>
      </c>
      <c r="HK116">
        <v>20.6662</v>
      </c>
      <c r="HL116" s="1">
        <v>3.7141840000000001E-4</v>
      </c>
      <c r="HM116" s="1">
        <v>0.1109999</v>
      </c>
      <c r="HN116">
        <v>0.78921819999999998</v>
      </c>
      <c r="HO116">
        <v>19.58493</v>
      </c>
      <c r="HP116" s="1">
        <v>2.8790469999999998E-4</v>
      </c>
      <c r="HQ116" s="1">
        <v>8.5749720000000001E-2</v>
      </c>
      <c r="HR116">
        <v>0.78876290000000004</v>
      </c>
      <c r="HS116">
        <v>18.410830000000001</v>
      </c>
      <c r="HT116" s="1">
        <v>2.3159830000000001E-4</v>
      </c>
      <c r="HU116" s="1">
        <v>6.8643910000000002E-2</v>
      </c>
      <c r="HV116">
        <v>0.78842250000000003</v>
      </c>
      <c r="HW116">
        <v>17.493379999999998</v>
      </c>
      <c r="HX116" s="1">
        <v>1.9553339999999999E-4</v>
      </c>
      <c r="HY116" s="1">
        <v>5.7659139999999998E-2</v>
      </c>
      <c r="HZ116">
        <v>0.78821099999999999</v>
      </c>
      <c r="IA116">
        <v>17.668140000000001</v>
      </c>
      <c r="IB116" s="1">
        <v>1.719146E-4</v>
      </c>
      <c r="IC116" s="1">
        <v>5.0472299999999998E-2</v>
      </c>
      <c r="ID116">
        <v>0.78805449999999999</v>
      </c>
      <c r="IE116">
        <v>17.75798</v>
      </c>
      <c r="IF116" s="1">
        <v>1.545083E-4</v>
      </c>
      <c r="IG116" s="1">
        <v>4.5211370000000001E-2</v>
      </c>
      <c r="IH116">
        <v>0.78799520000000001</v>
      </c>
      <c r="II116">
        <v>18.549119999999998</v>
      </c>
      <c r="IJ116" s="1">
        <v>1.3922629999999999E-4</v>
      </c>
      <c r="IK116" s="1">
        <v>4.0643989999999998E-2</v>
      </c>
      <c r="IL116">
        <v>0.78797269999999997</v>
      </c>
      <c r="IM116">
        <v>19.129290000000001</v>
      </c>
      <c r="IN116" s="1">
        <v>1.2484860000000001E-4</v>
      </c>
      <c r="IO116" s="1">
        <v>3.6362329999999998E-2</v>
      </c>
      <c r="IP116">
        <v>0.78807150000000004</v>
      </c>
      <c r="IQ116">
        <v>19.026579999999999</v>
      </c>
      <c r="IR116">
        <v>1.120828E-4</v>
      </c>
      <c r="IS116" s="1">
        <v>3.2557910000000002E-2</v>
      </c>
      <c r="IT116">
        <v>0.78827429999999998</v>
      </c>
      <c r="IU116">
        <v>18.37058</v>
      </c>
      <c r="IV116">
        <v>1.017138E-4</v>
      </c>
      <c r="IW116" s="1">
        <v>2.9460699999999999E-2</v>
      </c>
      <c r="IX116">
        <v>0.7886879</v>
      </c>
      <c r="IY116">
        <v>17.287590000000002</v>
      </c>
      <c r="IZ116">
        <v>9.3714099999999998E-5</v>
      </c>
      <c r="JA116" s="1">
        <v>2.706511E-2</v>
      </c>
      <c r="JB116">
        <v>0.78920979999999996</v>
      </c>
      <c r="JC116">
        <v>16.407129999999999</v>
      </c>
      <c r="JD116">
        <v>8.7482620000000003E-5</v>
      </c>
      <c r="JE116" s="1">
        <v>2.5197850000000001E-2</v>
      </c>
      <c r="JF116">
        <v>0.78987600000000002</v>
      </c>
      <c r="JG116">
        <v>16.833100000000002</v>
      </c>
      <c r="JH116">
        <v>8.213947E-5</v>
      </c>
      <c r="JI116" s="1">
        <v>2.3609160000000001E-2</v>
      </c>
      <c r="JJ116">
        <v>0.79062370000000004</v>
      </c>
      <c r="JK116">
        <v>17.96321</v>
      </c>
      <c r="JL116">
        <v>7.6377200000000005E-5</v>
      </c>
      <c r="JM116" s="1">
        <v>2.1925449999999999E-2</v>
      </c>
      <c r="JN116">
        <v>0.7914272</v>
      </c>
      <c r="JO116">
        <v>19.395189999999999</v>
      </c>
      <c r="JP116">
        <v>6.9015319999999998E-5</v>
      </c>
      <c r="JQ116">
        <v>1.9803600000000001E-2</v>
      </c>
      <c r="JR116">
        <v>0.79222550000000003</v>
      </c>
      <c r="JS116">
        <v>20.497990000000001</v>
      </c>
      <c r="JT116">
        <v>6.0433219999999997E-5</v>
      </c>
      <c r="JU116">
        <v>1.7329560000000001E-2</v>
      </c>
      <c r="JV116">
        <v>0.79293930000000001</v>
      </c>
      <c r="JW116">
        <v>20.46631</v>
      </c>
      <c r="JX116">
        <v>5.2270289999999999E-5</v>
      </c>
      <c r="JY116">
        <v>1.496626E-2</v>
      </c>
      <c r="JZ116">
        <v>0.79351479999999996</v>
      </c>
      <c r="KA116">
        <v>19.63862</v>
      </c>
      <c r="KB116">
        <v>4.5836720000000003E-5</v>
      </c>
      <c r="KC116">
        <v>1.309475E-2</v>
      </c>
      <c r="KD116">
        <v>0.79388329999999996</v>
      </c>
      <c r="KE116">
        <v>18.790310000000002</v>
      </c>
      <c r="KF116">
        <v>4.1311569999999997E-5</v>
      </c>
      <c r="KG116">
        <v>1.1776689999999999E-2</v>
      </c>
      <c r="KH116">
        <v>0.79408299999999998</v>
      </c>
      <c r="KI116">
        <v>18.198260000000001</v>
      </c>
      <c r="KJ116">
        <v>3.8255510000000001E-5</v>
      </c>
      <c r="KK116">
        <v>1.0885550000000001E-2</v>
      </c>
      <c r="KL116">
        <v>0.79414859999999998</v>
      </c>
      <c r="KM116">
        <v>18.620460000000001</v>
      </c>
      <c r="KN116">
        <v>3.6398710000000002E-5</v>
      </c>
      <c r="KO116">
        <v>1.033982E-2</v>
      </c>
      <c r="KP116">
        <v>0.79409169999999996</v>
      </c>
      <c r="KQ116">
        <v>19.378229999999999</v>
      </c>
      <c r="KR116">
        <v>3.6256749999999998E-5</v>
      </c>
      <c r="KS116">
        <v>1.0272359999999999E-2</v>
      </c>
      <c r="KT116">
        <v>0.79391250000000002</v>
      </c>
      <c r="KU116">
        <v>20.016539999999999</v>
      </c>
      <c r="KV116">
        <v>3.8383339999999998E-5</v>
      </c>
      <c r="KW116">
        <v>1.084977E-2</v>
      </c>
      <c r="KX116">
        <v>0.79374480000000003</v>
      </c>
      <c r="KY116">
        <v>20.337900000000001</v>
      </c>
      <c r="KZ116">
        <v>4.2059289999999998E-5</v>
      </c>
      <c r="LA116">
        <v>1.188523E-2</v>
      </c>
      <c r="LB116">
        <v>0.79355140000000002</v>
      </c>
      <c r="LC116">
        <v>19.976890000000001</v>
      </c>
      <c r="LD116">
        <v>4.5572670000000003E-5</v>
      </c>
      <c r="LE116">
        <v>1.289911E-2</v>
      </c>
      <c r="LF116">
        <v>0.79334059999999995</v>
      </c>
      <c r="LG116">
        <v>19.237729999999999</v>
      </c>
      <c r="LH116">
        <v>4.7715649999999998E-5</v>
      </c>
      <c r="LI116">
        <v>1.353506E-2</v>
      </c>
      <c r="LJ116">
        <v>0.79320840000000004</v>
      </c>
      <c r="LK116">
        <v>18.24849</v>
      </c>
      <c r="LL116">
        <v>4.8298150000000001E-5</v>
      </c>
      <c r="LM116">
        <v>1.3726199999999999E-2</v>
      </c>
      <c r="LN116">
        <v>0.79307819999999996</v>
      </c>
      <c r="LO116">
        <v>17.429069999999999</v>
      </c>
      <c r="LP116">
        <v>4.7722020000000003E-5</v>
      </c>
      <c r="LQ116">
        <v>1.358094E-2</v>
      </c>
      <c r="LR116">
        <v>0.79299850000000005</v>
      </c>
      <c r="LS116">
        <v>17.545570000000001</v>
      </c>
      <c r="LT116">
        <v>4.6403270000000001E-5</v>
      </c>
      <c r="LU116">
        <v>1.3220290000000001E-2</v>
      </c>
      <c r="LV116">
        <v>0.79293860000000005</v>
      </c>
      <c r="LW116">
        <v>18.244910000000001</v>
      </c>
      <c r="LX116">
        <v>4.4536380000000001E-5</v>
      </c>
      <c r="LY116">
        <v>1.270279E-2</v>
      </c>
      <c r="LZ116">
        <v>0.79288939999999997</v>
      </c>
      <c r="MA116">
        <v>19.419090000000001</v>
      </c>
      <c r="MB116">
        <v>4.2208710000000002E-5</v>
      </c>
      <c r="MC116">
        <v>1.205061E-2</v>
      </c>
      <c r="MD116">
        <v>0.79287099999999999</v>
      </c>
      <c r="ME116">
        <v>20.406379999999999</v>
      </c>
      <c r="MF116">
        <v>3.9632650000000001E-5</v>
      </c>
      <c r="MG116">
        <v>1.132267E-2</v>
      </c>
      <c r="MH116">
        <v>0.7927843</v>
      </c>
      <c r="MI116">
        <v>20.571619999999999</v>
      </c>
      <c r="MJ116">
        <v>3.714929E-5</v>
      </c>
      <c r="MK116">
        <v>1.061639E-2</v>
      </c>
      <c r="ML116">
        <v>0.7927014</v>
      </c>
      <c r="MM116">
        <v>19.76313</v>
      </c>
      <c r="MN116">
        <v>3.4989179999999999E-5</v>
      </c>
      <c r="MO116">
        <v>9.9995020000000004E-3</v>
      </c>
      <c r="MP116">
        <v>0.79256340000000003</v>
      </c>
      <c r="MQ116">
        <v>18.843219999999999</v>
      </c>
      <c r="MR116">
        <v>3.3179960000000001E-5</v>
      </c>
      <c r="MS116">
        <v>9.4829779999999995E-3</v>
      </c>
      <c r="MT116">
        <v>0.79238390000000003</v>
      </c>
      <c r="MU116">
        <v>18.194089999999999</v>
      </c>
      <c r="MV116">
        <v>3.1656699999999998E-5</v>
      </c>
      <c r="MW116">
        <v>9.0476670000000006E-3</v>
      </c>
      <c r="MX116">
        <v>0.79217550000000003</v>
      </c>
      <c r="MY116">
        <v>18.50318</v>
      </c>
      <c r="MZ116">
        <v>3.0367139999999999E-5</v>
      </c>
      <c r="NA116">
        <v>8.6794460000000004E-3</v>
      </c>
      <c r="NB116">
        <v>0.79191909999999999</v>
      </c>
      <c r="NC116">
        <v>19.568300000000001</v>
      </c>
      <c r="ND116">
        <v>2.9360179999999999E-5</v>
      </c>
      <c r="NE116">
        <v>8.3905260000000006E-3</v>
      </c>
      <c r="NF116">
        <v>0.79191909999999999</v>
      </c>
      <c r="NG116">
        <v>19.568300000000001</v>
      </c>
      <c r="NH116">
        <v>2.9360179999999999E-5</v>
      </c>
      <c r="NI116">
        <v>8.3905260000000006E-3</v>
      </c>
      <c r="NJ116">
        <v>0.79191909999999999</v>
      </c>
      <c r="NK116">
        <v>19.568300000000001</v>
      </c>
      <c r="NL116">
        <v>2.9360179999999999E-5</v>
      </c>
      <c r="NM116">
        <v>8.3905260000000006E-3</v>
      </c>
      <c r="NN116">
        <v>0.79191909999999999</v>
      </c>
      <c r="NO116">
        <v>19.568300000000001</v>
      </c>
      <c r="NP116">
        <v>2.9360179999999999E-5</v>
      </c>
      <c r="NQ116">
        <v>8.3905260000000006E-3</v>
      </c>
      <c r="NR116">
        <v>0.79191909999999999</v>
      </c>
      <c r="NS116">
        <v>19.568300000000001</v>
      </c>
      <c r="NT116">
        <v>2.9360179999999999E-5</v>
      </c>
      <c r="NU116">
        <v>8.3905260000000006E-3</v>
      </c>
      <c r="NV116">
        <v>0.79191909999999999</v>
      </c>
      <c r="NW116">
        <v>19.568300000000001</v>
      </c>
      <c r="NX116">
        <v>2.9360179999999999E-5</v>
      </c>
      <c r="NY116">
        <v>8.3905260000000006E-3</v>
      </c>
      <c r="NZ116">
        <v>0.79191909999999999</v>
      </c>
      <c r="OA116">
        <v>19.568300000000001</v>
      </c>
      <c r="OB116">
        <v>2.9360179999999999E-5</v>
      </c>
      <c r="OC116">
        <v>8.3905260000000006E-3</v>
      </c>
      <c r="OD116">
        <v>0.79191909999999999</v>
      </c>
      <c r="OE116">
        <v>19.568300000000001</v>
      </c>
      <c r="OF116">
        <v>2.9360179999999999E-5</v>
      </c>
      <c r="OG116">
        <v>8.3905260000000006E-3</v>
      </c>
      <c r="OH116">
        <v>0.79191909999999999</v>
      </c>
      <c r="OI116">
        <v>19.568300000000001</v>
      </c>
      <c r="OJ116">
        <v>2.9360179999999999E-5</v>
      </c>
      <c r="OK116">
        <v>8.3905260000000006E-3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1.038022</v>
      </c>
      <c r="G117">
        <v>15.99389</v>
      </c>
      <c r="H117">
        <v>0</v>
      </c>
      <c r="I117">
        <v>0</v>
      </c>
      <c r="J117">
        <v>1.037366</v>
      </c>
      <c r="K117">
        <v>16.801169999999999</v>
      </c>
      <c r="L117">
        <v>0</v>
      </c>
      <c r="M117">
        <v>0</v>
      </c>
      <c r="N117">
        <v>1.0367120000000001</v>
      </c>
      <c r="O117">
        <v>17.565580000000001</v>
      </c>
      <c r="P117" s="1">
        <v>2.3056130000000002E-28</v>
      </c>
      <c r="Q117" s="1">
        <v>5.1060139999999998E-26</v>
      </c>
      <c r="R117">
        <v>1.036054</v>
      </c>
      <c r="S117">
        <v>18.17117</v>
      </c>
      <c r="T117" s="1">
        <v>2.8820379999999999E-16</v>
      </c>
      <c r="U117" s="1">
        <v>6.3873200000000001E-14</v>
      </c>
      <c r="V117">
        <v>1.035382</v>
      </c>
      <c r="W117">
        <v>18.53041</v>
      </c>
      <c r="X117" s="1">
        <v>2.5678980000000001E-5</v>
      </c>
      <c r="Y117" s="1">
        <v>4.1264500000000003E-3</v>
      </c>
      <c r="Z117">
        <v>1.0346820000000001</v>
      </c>
      <c r="AA117">
        <v>18.38636</v>
      </c>
      <c r="AB117" s="1">
        <v>0.22010579999999999</v>
      </c>
      <c r="AC117">
        <v>41.819850000000002</v>
      </c>
      <c r="AD117">
        <v>1.0339910000000001</v>
      </c>
      <c r="AE117">
        <v>17.83906</v>
      </c>
      <c r="AF117">
        <v>14.450839999999999</v>
      </c>
      <c r="AG117">
        <v>2952.145</v>
      </c>
      <c r="AH117">
        <v>1.03328</v>
      </c>
      <c r="AI117">
        <v>17.406459999999999</v>
      </c>
      <c r="AJ117">
        <v>89.121700000000004</v>
      </c>
      <c r="AK117">
        <v>19129.97</v>
      </c>
      <c r="AL117">
        <v>1.0325260000000001</v>
      </c>
      <c r="AM117">
        <v>17.345179999999999</v>
      </c>
      <c r="AN117">
        <v>120.24769999999999</v>
      </c>
      <c r="AO117">
        <v>26727.56</v>
      </c>
      <c r="AP117">
        <v>1.031711</v>
      </c>
      <c r="AQ117">
        <v>18.21003</v>
      </c>
      <c r="AR117">
        <v>56.934550000000002</v>
      </c>
      <c r="AS117">
        <v>12979.55</v>
      </c>
      <c r="AT117">
        <v>1.0308459999999999</v>
      </c>
      <c r="AU117">
        <v>19.133289999999999</v>
      </c>
      <c r="AV117">
        <v>12.9695</v>
      </c>
      <c r="AW117">
        <v>3009.4209999999998</v>
      </c>
      <c r="AX117">
        <v>1.0298229999999999</v>
      </c>
      <c r="AY117">
        <v>19.64451</v>
      </c>
      <c r="AZ117">
        <v>1.8359829999999999</v>
      </c>
      <c r="BA117">
        <v>430.34219999999999</v>
      </c>
      <c r="BB117">
        <v>1.028538</v>
      </c>
      <c r="BC117">
        <v>19.67305</v>
      </c>
      <c r="BD117">
        <v>0.24142</v>
      </c>
      <c r="BE117">
        <v>56.153239999999997</v>
      </c>
      <c r="BF117">
        <v>1.02685</v>
      </c>
      <c r="BG117">
        <v>19.088010000000001</v>
      </c>
      <c r="BH117">
        <v>7.5550859999999997E-2</v>
      </c>
      <c r="BI117">
        <v>16.991869999999999</v>
      </c>
      <c r="BJ117">
        <v>1.0245249999999999</v>
      </c>
      <c r="BK117">
        <v>18.266500000000001</v>
      </c>
      <c r="BL117">
        <v>5.6264939999999999E-2</v>
      </c>
      <c r="BM117">
        <v>12.51857</v>
      </c>
      <c r="BN117">
        <v>1.0207649999999999</v>
      </c>
      <c r="BO117">
        <v>17.591670000000001</v>
      </c>
      <c r="BP117" s="1">
        <v>5.0445990000000003E-2</v>
      </c>
      <c r="BQ117">
        <v>11.22865</v>
      </c>
      <c r="BR117">
        <v>1.014526</v>
      </c>
      <c r="BS117">
        <v>17.36946</v>
      </c>
      <c r="BT117" s="1">
        <v>4.9094600000000002E-2</v>
      </c>
      <c r="BU117">
        <v>10.95046</v>
      </c>
      <c r="BV117">
        <v>1.0075989999999999</v>
      </c>
      <c r="BW117">
        <v>17.639420000000001</v>
      </c>
      <c r="BX117" s="1">
        <v>5.0721219999999997E-2</v>
      </c>
      <c r="BY117" s="1">
        <v>11.364409999999999</v>
      </c>
      <c r="BZ117">
        <v>1.000443</v>
      </c>
      <c r="CA117">
        <v>18.365269999999999</v>
      </c>
      <c r="CB117" s="1">
        <v>5.1491420000000003E-2</v>
      </c>
      <c r="CC117" s="1">
        <v>11.614850000000001</v>
      </c>
      <c r="CD117">
        <v>0.99282990000000004</v>
      </c>
      <c r="CE117">
        <v>18.68704</v>
      </c>
      <c r="CF117" s="1">
        <v>4.9605099999999999E-2</v>
      </c>
      <c r="CG117" s="1">
        <v>11.273239999999999</v>
      </c>
      <c r="CH117">
        <v>0.98507610000000001</v>
      </c>
      <c r="CI117">
        <v>18.623539999999998</v>
      </c>
      <c r="CJ117" s="1">
        <v>4.57855E-2</v>
      </c>
      <c r="CK117" s="1">
        <v>10.478960000000001</v>
      </c>
      <c r="CL117">
        <v>0.97703720000000005</v>
      </c>
      <c r="CM117">
        <v>17.93468</v>
      </c>
      <c r="CN117" s="1">
        <v>4.1180750000000002E-2</v>
      </c>
      <c r="CO117" s="1">
        <v>9.4894189999999998</v>
      </c>
      <c r="CP117">
        <v>0.96871689999999999</v>
      </c>
      <c r="CQ117">
        <v>17.173439999999999</v>
      </c>
      <c r="CR117" s="1">
        <v>3.663392E-2</v>
      </c>
      <c r="CS117" s="1">
        <v>8.4985970000000002</v>
      </c>
      <c r="CT117">
        <v>0.96029730000000002</v>
      </c>
      <c r="CU117">
        <v>16.450230000000001</v>
      </c>
      <c r="CV117" s="1">
        <v>3.2488379999999997E-2</v>
      </c>
      <c r="CW117" s="1">
        <v>7.5871269999999997</v>
      </c>
      <c r="CX117">
        <v>0.95193030000000001</v>
      </c>
      <c r="CY117">
        <v>15.999129999999999</v>
      </c>
      <c r="CZ117" s="1">
        <v>2.8753790000000001E-2</v>
      </c>
      <c r="DA117" s="1">
        <v>6.756329</v>
      </c>
      <c r="DB117">
        <v>0.94341459999999999</v>
      </c>
      <c r="DC117">
        <v>15.90541</v>
      </c>
      <c r="DD117" s="1">
        <v>2.5383599999999999E-2</v>
      </c>
      <c r="DE117" s="1">
        <v>5.9990949999999996</v>
      </c>
      <c r="DF117">
        <v>0.93387350000000002</v>
      </c>
      <c r="DG117">
        <v>16.303999999999998</v>
      </c>
      <c r="DH117" s="1">
        <v>2.2395089999999999E-2</v>
      </c>
      <c r="DI117" s="1">
        <v>5.3258910000000004</v>
      </c>
      <c r="DJ117">
        <v>0.92387649999999999</v>
      </c>
      <c r="DK117">
        <v>16.771070000000002</v>
      </c>
      <c r="DL117" s="1">
        <v>1.9758049999999999E-2</v>
      </c>
      <c r="DM117" s="1">
        <v>4.7290580000000002</v>
      </c>
      <c r="DN117">
        <v>0.91411759999999997</v>
      </c>
      <c r="DO117">
        <v>17.238289999999999</v>
      </c>
      <c r="DP117" s="1">
        <v>1.7417749999999999E-2</v>
      </c>
      <c r="DQ117" s="1">
        <v>4.1953399999999998</v>
      </c>
      <c r="DR117">
        <v>0.90419130000000003</v>
      </c>
      <c r="DS117">
        <v>16.944990000000001</v>
      </c>
      <c r="DT117" s="1">
        <v>1.5334550000000001E-2</v>
      </c>
      <c r="DU117" s="1">
        <v>3.7169379999999999</v>
      </c>
      <c r="DV117">
        <v>0.89409150000000004</v>
      </c>
      <c r="DW117">
        <v>16.253640000000001</v>
      </c>
      <c r="DX117" s="1">
        <v>1.3484629999999999E-2</v>
      </c>
      <c r="DY117" s="1">
        <v>3.2895669999999999</v>
      </c>
      <c r="DZ117">
        <v>0.88351789999999997</v>
      </c>
      <c r="EA117">
        <v>15.602600000000001</v>
      </c>
      <c r="EB117" s="1">
        <v>1.1874549999999999E-2</v>
      </c>
      <c r="EC117" s="1">
        <v>2.9164880000000002</v>
      </c>
      <c r="ED117">
        <v>0.8724558</v>
      </c>
      <c r="EE117">
        <v>15.231450000000001</v>
      </c>
      <c r="EF117" s="1">
        <v>1.0471100000000001E-2</v>
      </c>
      <c r="EG117" s="1">
        <v>2.5909040000000001</v>
      </c>
      <c r="EH117">
        <v>0.86184170000000004</v>
      </c>
      <c r="EI117">
        <v>15.758150000000001</v>
      </c>
      <c r="EJ117" s="1">
        <v>9.2207629999999999E-3</v>
      </c>
      <c r="EK117" s="1">
        <v>2.2971370000000002</v>
      </c>
      <c r="EL117">
        <v>0.85176620000000003</v>
      </c>
      <c r="EM117">
        <v>16.460909999999998</v>
      </c>
      <c r="EN117" s="1">
        <v>8.0955200000000001E-3</v>
      </c>
      <c r="EO117" s="1">
        <v>2.0284599999999999</v>
      </c>
      <c r="EP117">
        <v>0.84157400000000004</v>
      </c>
      <c r="EQ117">
        <v>17.067990000000002</v>
      </c>
      <c r="ER117" s="1">
        <v>7.0945770000000003E-3</v>
      </c>
      <c r="ES117" s="1">
        <v>1.7882990000000001</v>
      </c>
      <c r="ET117">
        <v>0.83284400000000003</v>
      </c>
      <c r="EU117">
        <v>17.739989999999999</v>
      </c>
      <c r="EV117" s="1">
        <v>6.2174780000000002E-3</v>
      </c>
      <c r="EW117" s="1">
        <v>1.574576</v>
      </c>
      <c r="EX117">
        <v>0.82615090000000002</v>
      </c>
      <c r="EY117">
        <v>17.8127</v>
      </c>
      <c r="EZ117" s="1">
        <v>5.4426819999999999E-3</v>
      </c>
      <c r="FA117" s="1">
        <v>1.382725</v>
      </c>
      <c r="FB117">
        <v>0.81964400000000004</v>
      </c>
      <c r="FC117">
        <v>17.27833</v>
      </c>
      <c r="FD117" s="1">
        <v>4.7622389999999997E-3</v>
      </c>
      <c r="FE117" s="1">
        <v>1.2132620000000001</v>
      </c>
      <c r="FF117">
        <v>0.81322479999999997</v>
      </c>
      <c r="FG117">
        <v>16.622620000000001</v>
      </c>
      <c r="FH117" s="1">
        <v>4.1669719999999997E-3</v>
      </c>
      <c r="FI117" s="1">
        <v>1.0643389999999999</v>
      </c>
      <c r="FJ117">
        <v>0.80686210000000003</v>
      </c>
      <c r="FK117">
        <v>16.047419999999999</v>
      </c>
      <c r="FL117" s="1">
        <v>3.648283E-3</v>
      </c>
      <c r="FM117" s="1">
        <v>0.93422709999999998</v>
      </c>
      <c r="FN117">
        <v>0.80081990000000003</v>
      </c>
      <c r="FO117">
        <v>16.595490000000002</v>
      </c>
      <c r="FP117" s="1">
        <v>3.1808880000000002E-3</v>
      </c>
      <c r="FQ117" s="1">
        <v>0.81659110000000001</v>
      </c>
      <c r="FR117">
        <v>0.79477100000000001</v>
      </c>
      <c r="FS117">
        <v>17.731280000000002</v>
      </c>
      <c r="FT117" s="1">
        <v>2.7291899999999998E-3</v>
      </c>
      <c r="FU117" s="1">
        <v>0.70277100000000003</v>
      </c>
      <c r="FV117">
        <v>0.78895539999999997</v>
      </c>
      <c r="FW117">
        <v>19.049099999999999</v>
      </c>
      <c r="FX117" s="1">
        <v>2.286812E-3</v>
      </c>
      <c r="FY117" s="1">
        <v>0.59049689999999999</v>
      </c>
      <c r="FZ117">
        <v>0.78322860000000005</v>
      </c>
      <c r="GA117">
        <v>20.01268</v>
      </c>
      <c r="GB117" s="1">
        <v>1.88178E-3</v>
      </c>
      <c r="GC117" s="1">
        <v>0.48707240000000002</v>
      </c>
      <c r="GD117">
        <v>0.77810009999999996</v>
      </c>
      <c r="GE117">
        <v>19.81025</v>
      </c>
      <c r="GF117" s="1">
        <v>1.5481500000000001E-3</v>
      </c>
      <c r="GG117" s="1">
        <v>0.40119630000000001</v>
      </c>
      <c r="GH117">
        <v>0.77467600000000003</v>
      </c>
      <c r="GI117">
        <v>18.855029999999999</v>
      </c>
      <c r="GJ117" s="1">
        <v>1.2911439999999999E-3</v>
      </c>
      <c r="GK117" s="1">
        <v>0.33470610000000001</v>
      </c>
      <c r="GL117">
        <v>0.77184870000000005</v>
      </c>
      <c r="GM117">
        <v>17.846800000000002</v>
      </c>
      <c r="GN117" s="1">
        <v>1.0979710000000001E-3</v>
      </c>
      <c r="GO117" s="1">
        <v>0.2844547</v>
      </c>
      <c r="GP117">
        <v>0.76959849999999996</v>
      </c>
      <c r="GQ117">
        <v>17.154209999999999</v>
      </c>
      <c r="GR117" s="1">
        <v>9.5238609999999998E-4</v>
      </c>
      <c r="GS117" s="1">
        <v>0.2464364</v>
      </c>
      <c r="GT117">
        <v>0.76780859999999995</v>
      </c>
      <c r="GU117">
        <v>17.753270000000001</v>
      </c>
      <c r="GV117" s="1">
        <v>8.3758780000000004E-4</v>
      </c>
      <c r="GW117" s="1">
        <v>0.21638940000000001</v>
      </c>
      <c r="GX117">
        <v>0.76638649999999997</v>
      </c>
      <c r="GY117">
        <v>18.86262</v>
      </c>
      <c r="GZ117" s="1">
        <v>7.3133829999999999E-4</v>
      </c>
      <c r="HA117" s="1">
        <v>0.18877969999999999</v>
      </c>
      <c r="HB117">
        <v>0.76528450000000003</v>
      </c>
      <c r="HC117">
        <v>20.1187</v>
      </c>
      <c r="HD117" s="1">
        <v>6.1533360000000001E-4</v>
      </c>
      <c r="HE117" s="1">
        <v>0.15877869999999999</v>
      </c>
      <c r="HF117">
        <v>0.7644126</v>
      </c>
      <c r="HG117">
        <v>20.95872</v>
      </c>
      <c r="HH117" s="1">
        <v>4.9190330000000002E-4</v>
      </c>
      <c r="HI117" s="1">
        <v>0.12684319999999999</v>
      </c>
      <c r="HJ117">
        <v>0.76371960000000005</v>
      </c>
      <c r="HK117">
        <v>20.70579</v>
      </c>
      <c r="HL117" s="1">
        <v>3.7993279999999998E-4</v>
      </c>
      <c r="HM117" s="1">
        <v>9.7784419999999997E-2</v>
      </c>
      <c r="HN117">
        <v>0.76321760000000005</v>
      </c>
      <c r="HO117">
        <v>19.637830000000001</v>
      </c>
      <c r="HP117" s="1">
        <v>2.939765E-4</v>
      </c>
      <c r="HQ117" s="1">
        <v>7.5421240000000001E-2</v>
      </c>
      <c r="HR117">
        <v>0.76278509999999999</v>
      </c>
      <c r="HS117">
        <v>18.46574</v>
      </c>
      <c r="HT117" s="1">
        <v>2.3556839999999999E-4</v>
      </c>
      <c r="HU117" s="1">
        <v>6.0176800000000003E-2</v>
      </c>
      <c r="HV117">
        <v>0.76249719999999999</v>
      </c>
      <c r="HW117">
        <v>17.536249999999999</v>
      </c>
      <c r="HX117" s="1">
        <v>1.980827E-4</v>
      </c>
      <c r="HY117" s="1">
        <v>5.037295E-2</v>
      </c>
      <c r="HZ117">
        <v>0.76228790000000002</v>
      </c>
      <c r="IA117">
        <v>17.685919999999999</v>
      </c>
      <c r="IB117" s="1">
        <v>1.7365530000000001E-4</v>
      </c>
      <c r="IC117" s="1">
        <v>4.3985000000000003E-2</v>
      </c>
      <c r="ID117">
        <v>0.76216139999999999</v>
      </c>
      <c r="IE117">
        <v>17.760249999999999</v>
      </c>
      <c r="IF117" s="1">
        <v>1.5589900000000001E-4</v>
      </c>
      <c r="IG117" s="1">
        <v>3.9360409999999998E-2</v>
      </c>
      <c r="IH117">
        <v>0.76209689999999997</v>
      </c>
      <c r="II117">
        <v>18.550730000000001</v>
      </c>
      <c r="IJ117" s="1">
        <v>1.405171E-4</v>
      </c>
      <c r="IK117" s="1">
        <v>3.5391720000000002E-2</v>
      </c>
      <c r="IL117">
        <v>0.76205920000000005</v>
      </c>
      <c r="IM117">
        <v>19.144780000000001</v>
      </c>
      <c r="IN117" s="1">
        <v>1.2604639999999999E-4</v>
      </c>
      <c r="IO117" s="1">
        <v>3.167176E-2</v>
      </c>
      <c r="IP117">
        <v>0.7621483</v>
      </c>
      <c r="IQ117">
        <v>19.048919999999999</v>
      </c>
      <c r="IR117">
        <v>1.131025E-4</v>
      </c>
      <c r="IS117" s="1">
        <v>2.8347230000000001E-2</v>
      </c>
      <c r="IT117">
        <v>0.76233010000000001</v>
      </c>
      <c r="IU117">
        <v>18.412420000000001</v>
      </c>
      <c r="IV117">
        <v>1.0251640000000001E-4</v>
      </c>
      <c r="IW117" s="1">
        <v>2.5625990000000001E-2</v>
      </c>
      <c r="IX117">
        <v>0.76265289999999997</v>
      </c>
      <c r="IY117">
        <v>17.348320000000001</v>
      </c>
      <c r="IZ117">
        <v>9.4331299999999996E-5</v>
      </c>
      <c r="JA117" s="1">
        <v>2.351899E-2</v>
      </c>
      <c r="JB117">
        <v>0.76309479999999996</v>
      </c>
      <c r="JC117">
        <v>16.460439999999998</v>
      </c>
      <c r="JD117">
        <v>8.7976240000000003E-5</v>
      </c>
      <c r="JE117" s="1">
        <v>2.1881080000000001E-2</v>
      </c>
      <c r="JF117">
        <v>0.7636193</v>
      </c>
      <c r="JG117">
        <v>16.860759999999999</v>
      </c>
      <c r="JH117">
        <v>8.2597860000000001E-5</v>
      </c>
      <c r="JI117" s="1">
        <v>2.0502920000000001E-2</v>
      </c>
      <c r="JJ117">
        <v>0.76424570000000003</v>
      </c>
      <c r="JK117">
        <v>17.966010000000001</v>
      </c>
      <c r="JL117">
        <v>7.6923179999999994E-5</v>
      </c>
      <c r="JM117" s="1">
        <v>1.906747E-2</v>
      </c>
      <c r="JN117">
        <v>0.76492510000000002</v>
      </c>
      <c r="JO117">
        <v>19.395199999999999</v>
      </c>
      <c r="JP117">
        <v>6.9705979999999998E-5</v>
      </c>
      <c r="JQ117">
        <v>1.7265550000000001E-2</v>
      </c>
      <c r="JR117">
        <v>0.76561559999999995</v>
      </c>
      <c r="JS117">
        <v>20.518719999999998</v>
      </c>
      <c r="JT117">
        <v>6.1171980000000002E-5</v>
      </c>
      <c r="JU117">
        <v>1.5139059999999999E-2</v>
      </c>
      <c r="JV117">
        <v>0.76622780000000001</v>
      </c>
      <c r="JW117">
        <v>20.50759</v>
      </c>
      <c r="JX117">
        <v>5.2910630000000003E-5</v>
      </c>
      <c r="JY117">
        <v>1.3077429999999999E-2</v>
      </c>
      <c r="JZ117">
        <v>0.76669160000000003</v>
      </c>
      <c r="KA117">
        <v>19.68282</v>
      </c>
      <c r="KB117">
        <v>4.630852E-5</v>
      </c>
      <c r="KC117">
        <v>1.142569E-2</v>
      </c>
      <c r="KD117">
        <v>0.76702099999999995</v>
      </c>
      <c r="KE117">
        <v>18.830120000000001</v>
      </c>
      <c r="KF117">
        <v>4.163379E-5</v>
      </c>
      <c r="KG117">
        <v>1.025541E-2</v>
      </c>
      <c r="KH117">
        <v>0.76720359999999999</v>
      </c>
      <c r="KI117">
        <v>18.220510000000001</v>
      </c>
      <c r="KJ117">
        <v>3.8470609999999998E-5</v>
      </c>
      <c r="KK117">
        <v>9.4627180000000002E-3</v>
      </c>
      <c r="KL117">
        <v>0.76726899999999998</v>
      </c>
      <c r="KM117">
        <v>18.620570000000001</v>
      </c>
      <c r="KN117">
        <v>3.6504229999999997E-5</v>
      </c>
      <c r="KO117">
        <v>8.9685300000000006E-3</v>
      </c>
      <c r="KP117">
        <v>0.76724020000000004</v>
      </c>
      <c r="KQ117">
        <v>19.368649999999999</v>
      </c>
      <c r="KR117">
        <v>3.6188469999999999E-5</v>
      </c>
      <c r="KS117">
        <v>8.874949E-3</v>
      </c>
      <c r="KT117">
        <v>0.76712069999999999</v>
      </c>
      <c r="KU117">
        <v>20.00977</v>
      </c>
      <c r="KV117">
        <v>3.8127680000000003E-5</v>
      </c>
      <c r="KW117">
        <v>9.3354070000000004E-3</v>
      </c>
      <c r="KX117">
        <v>0.76695760000000002</v>
      </c>
      <c r="KY117">
        <v>20.349789999999999</v>
      </c>
      <c r="KZ117">
        <v>4.1731219999999999E-5</v>
      </c>
      <c r="LA117">
        <v>1.0215419999999999E-2</v>
      </c>
      <c r="LB117">
        <v>0.76679019999999998</v>
      </c>
      <c r="LC117">
        <v>20.01332</v>
      </c>
      <c r="LD117">
        <v>4.5315539999999999E-5</v>
      </c>
      <c r="LE117">
        <v>1.1106100000000001E-2</v>
      </c>
      <c r="LF117">
        <v>0.76662260000000004</v>
      </c>
      <c r="LG117">
        <v>19.283090000000001</v>
      </c>
      <c r="LH117">
        <v>4.7592919999999998E-5</v>
      </c>
      <c r="LI117">
        <v>1.168306E-2</v>
      </c>
      <c r="LJ117">
        <v>0.76649829999999997</v>
      </c>
      <c r="LK117">
        <v>18.307200000000002</v>
      </c>
      <c r="LL117">
        <v>4.829756E-5</v>
      </c>
      <c r="LM117">
        <v>1.187331E-2</v>
      </c>
      <c r="LN117">
        <v>0.76638329999999999</v>
      </c>
      <c r="LO117">
        <v>17.484929999999999</v>
      </c>
      <c r="LP117">
        <v>4.7800309999999998E-5</v>
      </c>
      <c r="LQ117">
        <v>1.1763839999999999E-2</v>
      </c>
      <c r="LR117">
        <v>0.76632089999999997</v>
      </c>
      <c r="LS117">
        <v>17.589590000000001</v>
      </c>
      <c r="LT117">
        <v>4.6533499999999998E-5</v>
      </c>
      <c r="LU117">
        <v>1.146226E-2</v>
      </c>
      <c r="LV117">
        <v>0.7662677</v>
      </c>
      <c r="LW117">
        <v>18.268470000000001</v>
      </c>
      <c r="LX117">
        <v>4.4709929999999999E-5</v>
      </c>
      <c r="LY117">
        <v>1.102349E-2</v>
      </c>
      <c r="LZ117">
        <v>0.76624550000000002</v>
      </c>
      <c r="MA117">
        <v>19.427990000000001</v>
      </c>
      <c r="MB117">
        <v>4.2416929999999999E-5</v>
      </c>
      <c r="MC117">
        <v>1.046644E-2</v>
      </c>
      <c r="MD117">
        <v>0.7662002</v>
      </c>
      <c r="ME117">
        <v>20.427900000000001</v>
      </c>
      <c r="MF117">
        <v>3.9849489999999998E-5</v>
      </c>
      <c r="MG117">
        <v>9.8386589999999996E-3</v>
      </c>
      <c r="MH117">
        <v>0.76612340000000001</v>
      </c>
      <c r="MI117">
        <v>20.61027</v>
      </c>
      <c r="MJ117">
        <v>3.7347079999999999E-5</v>
      </c>
      <c r="MK117">
        <v>9.2237880000000001E-3</v>
      </c>
      <c r="ML117">
        <v>0.7660768</v>
      </c>
      <c r="MM117">
        <v>19.812619999999999</v>
      </c>
      <c r="MN117">
        <v>3.515696E-5</v>
      </c>
      <c r="MO117">
        <v>8.683797E-3</v>
      </c>
      <c r="MP117">
        <v>0.76596039999999999</v>
      </c>
      <c r="MQ117">
        <v>18.89002</v>
      </c>
      <c r="MR117">
        <v>3.3319999999999999E-5</v>
      </c>
      <c r="MS117">
        <v>8.2311539999999992E-3</v>
      </c>
      <c r="MT117">
        <v>0.76581469999999996</v>
      </c>
      <c r="MU117">
        <v>18.221450000000001</v>
      </c>
      <c r="MV117">
        <v>3.1775739999999997E-5</v>
      </c>
      <c r="MW117">
        <v>7.8500389999999996E-3</v>
      </c>
      <c r="MX117">
        <v>0.76563440000000005</v>
      </c>
      <c r="MY117">
        <v>18.50206</v>
      </c>
      <c r="MZ117">
        <v>3.0466049999999999E-5</v>
      </c>
      <c r="NA117">
        <v>7.5270739999999999E-3</v>
      </c>
      <c r="NB117">
        <v>0.76543300000000003</v>
      </c>
      <c r="NC117">
        <v>19.549019999999999</v>
      </c>
      <c r="ND117">
        <v>2.9432579999999999E-5</v>
      </c>
      <c r="NE117">
        <v>7.2712920000000004E-3</v>
      </c>
      <c r="NF117">
        <v>0.76543300000000003</v>
      </c>
      <c r="NG117">
        <v>19.549019999999999</v>
      </c>
      <c r="NH117">
        <v>2.9432579999999999E-5</v>
      </c>
      <c r="NI117">
        <v>7.2712920000000004E-3</v>
      </c>
      <c r="NJ117">
        <v>0.76543300000000003</v>
      </c>
      <c r="NK117">
        <v>19.549019999999999</v>
      </c>
      <c r="NL117">
        <v>2.9432579999999999E-5</v>
      </c>
      <c r="NM117">
        <v>7.2712920000000004E-3</v>
      </c>
      <c r="NN117">
        <v>0.76543300000000003</v>
      </c>
      <c r="NO117">
        <v>19.549019999999999</v>
      </c>
      <c r="NP117">
        <v>2.9432579999999999E-5</v>
      </c>
      <c r="NQ117">
        <v>7.2712920000000004E-3</v>
      </c>
      <c r="NR117">
        <v>0.76543300000000003</v>
      </c>
      <c r="NS117">
        <v>19.549019999999999</v>
      </c>
      <c r="NT117">
        <v>2.9432579999999999E-5</v>
      </c>
      <c r="NU117">
        <v>7.2712920000000004E-3</v>
      </c>
      <c r="NV117">
        <v>0.76543300000000003</v>
      </c>
      <c r="NW117">
        <v>19.549019999999999</v>
      </c>
      <c r="NX117">
        <v>2.9432579999999999E-5</v>
      </c>
      <c r="NY117">
        <v>7.2712920000000004E-3</v>
      </c>
      <c r="NZ117">
        <v>0.76543300000000003</v>
      </c>
      <c r="OA117">
        <v>19.549019999999999</v>
      </c>
      <c r="OB117">
        <v>2.9432579999999999E-5</v>
      </c>
      <c r="OC117">
        <v>7.2712920000000004E-3</v>
      </c>
      <c r="OD117">
        <v>0.76543300000000003</v>
      </c>
      <c r="OE117">
        <v>19.549019999999999</v>
      </c>
      <c r="OF117">
        <v>2.9432579999999999E-5</v>
      </c>
      <c r="OG117">
        <v>7.2712920000000004E-3</v>
      </c>
      <c r="OH117">
        <v>0.76543300000000003</v>
      </c>
      <c r="OI117">
        <v>19.549019999999999</v>
      </c>
      <c r="OJ117">
        <v>2.9432579999999999E-5</v>
      </c>
      <c r="OK117">
        <v>7.2712920000000004E-3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1.417389</v>
      </c>
      <c r="G118">
        <v>15.995469999999999</v>
      </c>
      <c r="H118">
        <v>0</v>
      </c>
      <c r="I118">
        <v>0</v>
      </c>
      <c r="J118">
        <v>1.4168769999999999</v>
      </c>
      <c r="K118">
        <v>16.807020000000001</v>
      </c>
      <c r="L118">
        <v>0</v>
      </c>
      <c r="M118">
        <v>0</v>
      </c>
      <c r="N118">
        <v>1.4163870000000001</v>
      </c>
      <c r="O118">
        <v>17.575189999999999</v>
      </c>
      <c r="P118" s="1">
        <v>2.6972780000000002E-29</v>
      </c>
      <c r="Q118" s="1">
        <v>6.345917E-27</v>
      </c>
      <c r="R118">
        <v>1.416004</v>
      </c>
      <c r="S118">
        <v>18.209160000000001</v>
      </c>
      <c r="T118" s="1">
        <v>5.0023360000000003E-17</v>
      </c>
      <c r="U118" s="1">
        <v>1.0143989999999999E-14</v>
      </c>
      <c r="V118">
        <v>1.415651</v>
      </c>
      <c r="W118">
        <v>18.585380000000001</v>
      </c>
      <c r="X118" s="1">
        <v>1.150758E-5</v>
      </c>
      <c r="Y118" s="1">
        <v>1.6961680000000001E-3</v>
      </c>
      <c r="Z118">
        <v>1.4151899999999999</v>
      </c>
      <c r="AA118">
        <v>18.416080000000001</v>
      </c>
      <c r="AB118" s="1">
        <v>0.1567335</v>
      </c>
      <c r="AC118">
        <v>29.170809999999999</v>
      </c>
      <c r="AD118">
        <v>1.414898</v>
      </c>
      <c r="AE118">
        <v>17.862079999999999</v>
      </c>
      <c r="AF118">
        <v>12.156929999999999</v>
      </c>
      <c r="AG118">
        <v>2500.672</v>
      </c>
      <c r="AH118">
        <v>1.414541</v>
      </c>
      <c r="AI118">
        <v>17.417899999999999</v>
      </c>
      <c r="AJ118">
        <v>83.604069999999993</v>
      </c>
      <c r="AK118">
        <v>18458.830000000002</v>
      </c>
      <c r="AL118">
        <v>1.4140809999999999</v>
      </c>
      <c r="AM118">
        <v>17.34263</v>
      </c>
      <c r="AN118">
        <v>121.98520000000001</v>
      </c>
      <c r="AO118">
        <v>28371.51</v>
      </c>
      <c r="AP118">
        <v>1.413556</v>
      </c>
      <c r="AQ118">
        <v>18.2044</v>
      </c>
      <c r="AR118">
        <v>61.196539999999999</v>
      </c>
      <c r="AS118">
        <v>14793.49</v>
      </c>
      <c r="AT118">
        <v>1.4129229999999999</v>
      </c>
      <c r="AU118">
        <v>19.1462</v>
      </c>
      <c r="AV118">
        <v>14.53247</v>
      </c>
      <c r="AW118">
        <v>3610.279</v>
      </c>
      <c r="AX118">
        <v>1.412112</v>
      </c>
      <c r="AY118">
        <v>19.690180000000002</v>
      </c>
      <c r="AZ118">
        <v>2.1086819999999999</v>
      </c>
      <c r="BA118">
        <v>531.93020000000001</v>
      </c>
      <c r="BB118">
        <v>1.4108970000000001</v>
      </c>
      <c r="BC118">
        <v>19.740729999999999</v>
      </c>
      <c r="BD118">
        <v>0.27238000000000001</v>
      </c>
      <c r="BE118">
        <v>67.847300000000004</v>
      </c>
      <c r="BF118">
        <v>1.4092519999999999</v>
      </c>
      <c r="BG118">
        <v>19.150320000000001</v>
      </c>
      <c r="BH118">
        <v>7.8619919999999996E-2</v>
      </c>
      <c r="BI118">
        <v>18.430520000000001</v>
      </c>
      <c r="BJ118">
        <v>1.4070689999999999</v>
      </c>
      <c r="BK118">
        <v>18.320260000000001</v>
      </c>
      <c r="BL118">
        <v>5.6837829999999999E-2</v>
      </c>
      <c r="BM118">
        <v>12.95546</v>
      </c>
      <c r="BN118">
        <v>1.4032709999999999</v>
      </c>
      <c r="BO118">
        <v>17.629259999999999</v>
      </c>
      <c r="BP118">
        <v>5.0682129999999999E-2</v>
      </c>
      <c r="BQ118">
        <v>11.443949999999999</v>
      </c>
      <c r="BR118">
        <v>1.3982019999999999</v>
      </c>
      <c r="BS118">
        <v>17.372820000000001</v>
      </c>
      <c r="BT118" s="1">
        <v>4.9053340000000001E-2</v>
      </c>
      <c r="BU118">
        <v>10.986219999999999</v>
      </c>
      <c r="BV118">
        <v>1.392155</v>
      </c>
      <c r="BW118">
        <v>17.63429</v>
      </c>
      <c r="BX118" s="1">
        <v>5.0593779999999998E-2</v>
      </c>
      <c r="BY118" s="1">
        <v>11.273440000000001</v>
      </c>
      <c r="BZ118">
        <v>1.3854630000000001</v>
      </c>
      <c r="CA118">
        <v>18.368099999999998</v>
      </c>
      <c r="CB118" s="1">
        <v>5.1504969999999997E-2</v>
      </c>
      <c r="CC118" s="1">
        <v>11.451689999999999</v>
      </c>
      <c r="CD118">
        <v>1.3781460000000001</v>
      </c>
      <c r="CE118">
        <v>18.71406</v>
      </c>
      <c r="CF118" s="1">
        <v>4.9781140000000001E-2</v>
      </c>
      <c r="CG118" s="1">
        <v>11.048870000000001</v>
      </c>
      <c r="CH118">
        <v>1.3711789999999999</v>
      </c>
      <c r="CI118">
        <v>18.659579999999998</v>
      </c>
      <c r="CJ118" s="1">
        <v>4.6048520000000003E-2</v>
      </c>
      <c r="CK118" s="1">
        <v>10.243410000000001</v>
      </c>
      <c r="CL118">
        <v>1.363912</v>
      </c>
      <c r="CM118">
        <v>17.986470000000001</v>
      </c>
      <c r="CN118" s="1">
        <v>4.1467759999999999E-2</v>
      </c>
      <c r="CO118" s="1">
        <v>9.2677750000000003</v>
      </c>
      <c r="CP118">
        <v>1.3562529999999999</v>
      </c>
      <c r="CQ118">
        <v>17.220649999999999</v>
      </c>
      <c r="CR118" s="1">
        <v>3.6904680000000002E-2</v>
      </c>
      <c r="CS118" s="1">
        <v>8.2839759999999991</v>
      </c>
      <c r="CT118">
        <v>1.348414</v>
      </c>
      <c r="CU118">
        <v>16.482949999999999</v>
      </c>
      <c r="CV118" s="1">
        <v>3.2735559999999997E-2</v>
      </c>
      <c r="CW118" s="1">
        <v>7.3789129999999998</v>
      </c>
      <c r="CX118">
        <v>1.341394</v>
      </c>
      <c r="CY118">
        <v>16.00526</v>
      </c>
      <c r="CZ118" s="1">
        <v>2.8978279999999999E-2</v>
      </c>
      <c r="DA118" s="1">
        <v>6.5512839999999999</v>
      </c>
      <c r="DB118">
        <v>1.334576</v>
      </c>
      <c r="DC118">
        <v>15.905760000000001</v>
      </c>
      <c r="DD118" s="1">
        <v>2.5586689999999999E-2</v>
      </c>
      <c r="DE118" s="1">
        <v>5.7976140000000003</v>
      </c>
      <c r="DF118">
        <v>1.32789</v>
      </c>
      <c r="DG118">
        <v>16.301629999999999</v>
      </c>
      <c r="DH118" s="1">
        <v>2.2574009999999999E-2</v>
      </c>
      <c r="DI118" s="1">
        <v>5.1240439999999996</v>
      </c>
      <c r="DJ118">
        <v>1.3214159999999999</v>
      </c>
      <c r="DK118">
        <v>16.771350000000002</v>
      </c>
      <c r="DL118" s="1">
        <v>1.9918060000000001E-2</v>
      </c>
      <c r="DM118" s="1">
        <v>4.52712</v>
      </c>
      <c r="DN118">
        <v>1.3147580000000001</v>
      </c>
      <c r="DO118">
        <v>17.25217</v>
      </c>
      <c r="DP118" s="1">
        <v>1.756073E-2</v>
      </c>
      <c r="DQ118" s="1">
        <v>3.9972660000000002</v>
      </c>
      <c r="DR118">
        <v>1.30829</v>
      </c>
      <c r="DS118">
        <v>16.973880000000001</v>
      </c>
      <c r="DT118" s="1">
        <v>1.546198E-2</v>
      </c>
      <c r="DU118" s="1">
        <v>3.5280640000000001</v>
      </c>
      <c r="DV118">
        <v>1.301998</v>
      </c>
      <c r="DW118">
        <v>16.288519999999998</v>
      </c>
      <c r="DX118" s="1">
        <v>1.359757E-2</v>
      </c>
      <c r="DY118" s="1">
        <v>3.1161319999999999</v>
      </c>
      <c r="DZ118">
        <v>1.295096</v>
      </c>
      <c r="EA118">
        <v>15.63231</v>
      </c>
      <c r="EB118" s="1">
        <v>1.197262E-2</v>
      </c>
      <c r="EC118" s="1">
        <v>2.7562359999999999</v>
      </c>
      <c r="ED118">
        <v>1.287747</v>
      </c>
      <c r="EE118">
        <v>15.23598</v>
      </c>
      <c r="EF118" s="1">
        <v>1.0557479999999999E-2</v>
      </c>
      <c r="EG118" s="1">
        <v>2.4427970000000001</v>
      </c>
      <c r="EH118">
        <v>1.2821</v>
      </c>
      <c r="EI118">
        <v>15.749969999999999</v>
      </c>
      <c r="EJ118" s="1">
        <v>9.3002919999999999E-3</v>
      </c>
      <c r="EK118" s="1">
        <v>2.1595680000000002</v>
      </c>
      <c r="EL118">
        <v>1.2787230000000001</v>
      </c>
      <c r="EM118">
        <v>16.455100000000002</v>
      </c>
      <c r="EN118" s="1">
        <v>8.1670900000000001E-3</v>
      </c>
      <c r="EO118" s="1">
        <v>1.8991009999999999</v>
      </c>
      <c r="EP118">
        <v>1.27494</v>
      </c>
      <c r="EQ118">
        <v>17.061610000000002</v>
      </c>
      <c r="ER118" s="1">
        <v>7.158307E-3</v>
      </c>
      <c r="ES118" s="1">
        <v>1.666882</v>
      </c>
      <c r="ET118">
        <v>1.2723629999999999</v>
      </c>
      <c r="EU118">
        <v>17.749880000000001</v>
      </c>
      <c r="EV118" s="1">
        <v>6.2747599999999999E-3</v>
      </c>
      <c r="EW118" s="1">
        <v>1.461716</v>
      </c>
      <c r="EX118">
        <v>1.269962</v>
      </c>
      <c r="EY118">
        <v>17.828869999999998</v>
      </c>
      <c r="EZ118" s="1">
        <v>5.4937809999999997E-3</v>
      </c>
      <c r="FA118" s="1">
        <v>1.280942</v>
      </c>
      <c r="FB118">
        <v>1.26814</v>
      </c>
      <c r="FC118">
        <v>17.293859999999999</v>
      </c>
      <c r="FD118" s="1">
        <v>4.8072130000000003E-3</v>
      </c>
      <c r="FE118" s="1">
        <v>1.1215379999999999</v>
      </c>
      <c r="FF118">
        <v>1.266384</v>
      </c>
      <c r="FG118">
        <v>16.649370000000001</v>
      </c>
      <c r="FH118" s="1">
        <v>4.2063489999999999E-3</v>
      </c>
      <c r="FI118" s="1">
        <v>0.98155650000000005</v>
      </c>
      <c r="FJ118">
        <v>1.264626</v>
      </c>
      <c r="FK118">
        <v>16.07573</v>
      </c>
      <c r="FL118" s="1">
        <v>3.6829100000000002E-3</v>
      </c>
      <c r="FM118" s="1">
        <v>0.8595642</v>
      </c>
      <c r="FN118">
        <v>1.2634300000000001</v>
      </c>
      <c r="FO118">
        <v>16.600020000000001</v>
      </c>
      <c r="FP118" s="1">
        <v>3.2132100000000002E-3</v>
      </c>
      <c r="FQ118" s="1">
        <v>0.74995540000000005</v>
      </c>
      <c r="FR118">
        <v>1.2619769999999999</v>
      </c>
      <c r="FS118">
        <v>17.721129999999999</v>
      </c>
      <c r="FT118" s="1">
        <v>2.7612349999999999E-3</v>
      </c>
      <c r="FU118" s="1">
        <v>0.64495400000000003</v>
      </c>
      <c r="FV118">
        <v>1.2604599999999999</v>
      </c>
      <c r="FW118">
        <v>19.039660000000001</v>
      </c>
      <c r="FX118" s="1">
        <v>2.3177409999999999E-3</v>
      </c>
      <c r="FY118" s="1">
        <v>0.54174610000000001</v>
      </c>
      <c r="FZ118">
        <v>1.2587649999999999</v>
      </c>
      <c r="GA118">
        <v>20.033190000000001</v>
      </c>
      <c r="GB118" s="1">
        <v>1.9088600000000001E-3</v>
      </c>
      <c r="GC118" s="1">
        <v>0.44629400000000002</v>
      </c>
      <c r="GD118">
        <v>1.2566919999999999</v>
      </c>
      <c r="GE118">
        <v>19.849170000000001</v>
      </c>
      <c r="GF118" s="1">
        <v>1.569715E-3</v>
      </c>
      <c r="GG118" s="1">
        <v>0.36667440000000001</v>
      </c>
      <c r="GH118">
        <v>1.2527839999999999</v>
      </c>
      <c r="GI118">
        <v>18.90399</v>
      </c>
      <c r="GJ118" s="1">
        <v>1.3076209999999999E-3</v>
      </c>
      <c r="GK118" s="1">
        <v>0.30517529999999998</v>
      </c>
      <c r="GL118">
        <v>1.2499899999999999</v>
      </c>
      <c r="GM118">
        <v>17.896719999999998</v>
      </c>
      <c r="GN118" s="1">
        <v>1.1104629999999999E-3</v>
      </c>
      <c r="GO118" s="1">
        <v>0.25868180000000002</v>
      </c>
      <c r="GP118">
        <v>1.2478640000000001</v>
      </c>
      <c r="GQ118">
        <v>17.194279999999999</v>
      </c>
      <c r="GR118" s="1">
        <v>9.6192429999999995E-4</v>
      </c>
      <c r="GS118" s="1">
        <v>0.22357369999999999</v>
      </c>
      <c r="GT118">
        <v>1.2461990000000001</v>
      </c>
      <c r="GU118">
        <v>17.772539999999999</v>
      </c>
      <c r="GV118" s="1">
        <v>8.4554080000000004E-4</v>
      </c>
      <c r="GW118" s="1">
        <v>0.1960568</v>
      </c>
      <c r="GX118">
        <v>1.2448520000000001</v>
      </c>
      <c r="GY118">
        <v>18.86796</v>
      </c>
      <c r="GZ118" s="1">
        <v>7.3939559999999999E-4</v>
      </c>
      <c r="HA118" s="1">
        <v>0.17124300000000001</v>
      </c>
      <c r="HB118">
        <v>1.243749</v>
      </c>
      <c r="HC118">
        <v>20.121009999999998</v>
      </c>
      <c r="HD118" s="1">
        <v>6.2432600000000003E-4</v>
      </c>
      <c r="HE118" s="1">
        <v>0.14457439999999999</v>
      </c>
      <c r="HF118">
        <v>1.2428870000000001</v>
      </c>
      <c r="HG118">
        <v>20.98546</v>
      </c>
      <c r="HH118" s="1">
        <v>5.0090119999999995E-4</v>
      </c>
      <c r="HI118" s="1">
        <v>0.1159702</v>
      </c>
      <c r="HJ118">
        <v>1.242229</v>
      </c>
      <c r="HK118">
        <v>20.747730000000001</v>
      </c>
      <c r="HL118" s="1">
        <v>3.8747819999999998E-4</v>
      </c>
      <c r="HM118" s="1">
        <v>8.9560870000000001E-2</v>
      </c>
      <c r="HN118">
        <v>1.241706</v>
      </c>
      <c r="HO118">
        <v>19.695589999999999</v>
      </c>
      <c r="HP118" s="1">
        <v>2.9941439999999999E-4</v>
      </c>
      <c r="HQ118" s="1">
        <v>6.8968450000000001E-2</v>
      </c>
      <c r="HR118">
        <v>1.2413430000000001</v>
      </c>
      <c r="HS118">
        <v>18.527930000000001</v>
      </c>
      <c r="HT118" s="1">
        <v>2.391429E-4</v>
      </c>
      <c r="HU118" s="1">
        <v>5.4810369999999997E-2</v>
      </c>
      <c r="HV118">
        <v>1.241034</v>
      </c>
      <c r="HW118">
        <v>17.595030000000001</v>
      </c>
      <c r="HX118" s="1">
        <v>2.0037519999999999E-4</v>
      </c>
      <c r="HY118" s="1">
        <v>4.568063E-2</v>
      </c>
      <c r="HZ118">
        <v>1.2408650000000001</v>
      </c>
      <c r="IA118">
        <v>17.71519</v>
      </c>
      <c r="IB118" s="1">
        <v>1.7520710000000001E-4</v>
      </c>
      <c r="IC118" s="1">
        <v>3.9757529999999999E-2</v>
      </c>
      <c r="ID118">
        <v>1.240756</v>
      </c>
      <c r="IE118">
        <v>17.766970000000001</v>
      </c>
      <c r="IF118" s="1">
        <v>1.571202E-4</v>
      </c>
      <c r="IG118" s="1">
        <v>3.5526139999999998E-2</v>
      </c>
      <c r="IH118">
        <v>1.2406269999999999</v>
      </c>
      <c r="II118">
        <v>18.565300000000001</v>
      </c>
      <c r="IJ118" s="1">
        <v>1.416395E-4</v>
      </c>
      <c r="IK118" s="1">
        <v>3.1947679999999999E-2</v>
      </c>
      <c r="IL118">
        <v>1.2406349999999999</v>
      </c>
      <c r="IM118">
        <v>19.170719999999999</v>
      </c>
      <c r="IN118" s="1">
        <v>1.270931E-4</v>
      </c>
      <c r="IO118" s="1">
        <v>2.8600250000000001E-2</v>
      </c>
      <c r="IP118">
        <v>1.240777</v>
      </c>
      <c r="IQ118">
        <v>19.073609999999999</v>
      </c>
      <c r="IR118">
        <v>1.1400039999999999E-4</v>
      </c>
      <c r="IS118" s="1">
        <v>2.558852E-2</v>
      </c>
      <c r="IT118">
        <v>1.2410129999999999</v>
      </c>
      <c r="IU118">
        <v>18.455629999999999</v>
      </c>
      <c r="IV118">
        <v>1.032271E-4</v>
      </c>
      <c r="IW118" s="1">
        <v>2.3105529999999999E-2</v>
      </c>
      <c r="IX118">
        <v>1.2413890000000001</v>
      </c>
      <c r="IY118">
        <v>17.417580000000001</v>
      </c>
      <c r="IZ118">
        <v>9.487729E-5</v>
      </c>
      <c r="JA118" s="1">
        <v>2.117863E-2</v>
      </c>
      <c r="JB118">
        <v>1.241938</v>
      </c>
      <c r="JC118">
        <v>16.535509999999999</v>
      </c>
      <c r="JD118">
        <v>8.8410190000000002E-5</v>
      </c>
      <c r="JE118" s="1">
        <v>1.968526E-2</v>
      </c>
      <c r="JF118">
        <v>1.2425539999999999</v>
      </c>
      <c r="JG118">
        <v>16.915649999999999</v>
      </c>
      <c r="JH118">
        <v>8.2992870000000001E-5</v>
      </c>
      <c r="JI118" s="1">
        <v>1.8442790000000001E-2</v>
      </c>
      <c r="JJ118">
        <v>1.243303</v>
      </c>
      <c r="JK118">
        <v>17.991679999999999</v>
      </c>
      <c r="JL118">
        <v>7.7386160000000005E-5</v>
      </c>
      <c r="JM118" s="1">
        <v>1.717749E-2</v>
      </c>
      <c r="JN118">
        <v>1.244076</v>
      </c>
      <c r="JO118">
        <v>19.40831</v>
      </c>
      <c r="JP118">
        <v>7.0294980000000002E-5</v>
      </c>
      <c r="JQ118">
        <v>1.5600899999999999E-2</v>
      </c>
      <c r="JR118">
        <v>1.244866</v>
      </c>
      <c r="JS118">
        <v>20.554220000000001</v>
      </c>
      <c r="JT118">
        <v>6.181321E-5</v>
      </c>
      <c r="JU118">
        <v>1.3715720000000001E-2</v>
      </c>
      <c r="JV118">
        <v>1.2455369999999999</v>
      </c>
      <c r="JW118">
        <v>20.556930000000001</v>
      </c>
      <c r="JX118">
        <v>5.3475879999999999E-5</v>
      </c>
      <c r="JY118">
        <v>1.185404E-2</v>
      </c>
      <c r="JZ118">
        <v>1.246008</v>
      </c>
      <c r="KA118">
        <v>19.733889999999999</v>
      </c>
      <c r="KB118">
        <v>4.6729440000000003E-5</v>
      </c>
      <c r="KC118">
        <v>1.0339370000000001E-2</v>
      </c>
      <c r="KD118">
        <v>1.246318</v>
      </c>
      <c r="KE118">
        <v>18.877289999999999</v>
      </c>
      <c r="KF118">
        <v>4.1922309999999997E-5</v>
      </c>
      <c r="KG118">
        <v>9.2577140000000002E-3</v>
      </c>
      <c r="KH118">
        <v>1.2464820000000001</v>
      </c>
      <c r="KI118">
        <v>18.25215</v>
      </c>
      <c r="KJ118">
        <v>3.8663930000000003E-5</v>
      </c>
      <c r="KK118">
        <v>8.523414E-3</v>
      </c>
      <c r="KL118">
        <v>1.246507</v>
      </c>
      <c r="KM118">
        <v>18.632449999999999</v>
      </c>
      <c r="KN118">
        <v>3.6605169999999998E-5</v>
      </c>
      <c r="KO118">
        <v>8.0575879999999992E-3</v>
      </c>
      <c r="KP118">
        <v>1.2463880000000001</v>
      </c>
      <c r="KQ118">
        <v>19.361920000000001</v>
      </c>
      <c r="KR118">
        <v>3.6143490000000003E-5</v>
      </c>
      <c r="KS118">
        <v>7.9365500000000005E-3</v>
      </c>
      <c r="KT118">
        <v>1.246243</v>
      </c>
      <c r="KU118">
        <v>20.013079999999999</v>
      </c>
      <c r="KV118">
        <v>3.7917199999999997E-5</v>
      </c>
      <c r="KW118">
        <v>8.3049850000000008E-3</v>
      </c>
      <c r="KX118">
        <v>1.2460310000000001</v>
      </c>
      <c r="KY118">
        <v>20.364439999999998</v>
      </c>
      <c r="KZ118">
        <v>4.1447160000000002E-5</v>
      </c>
      <c r="LA118">
        <v>9.0717520000000006E-3</v>
      </c>
      <c r="LB118">
        <v>1.245827</v>
      </c>
      <c r="LC118">
        <v>20.055489999999999</v>
      </c>
      <c r="LD118">
        <v>4.5084450000000002E-5</v>
      </c>
      <c r="LE118">
        <v>9.8814009999999997E-3</v>
      </c>
      <c r="LF118">
        <v>1.2456659999999999</v>
      </c>
      <c r="LG118">
        <v>19.33427</v>
      </c>
      <c r="LH118">
        <v>4.7476660000000003E-5</v>
      </c>
      <c r="LI118">
        <v>1.042713E-2</v>
      </c>
      <c r="LJ118">
        <v>1.245514</v>
      </c>
      <c r="LK118">
        <v>18.37546</v>
      </c>
      <c r="LL118">
        <v>4.8288889999999997E-5</v>
      </c>
      <c r="LM118">
        <v>1.062542E-2</v>
      </c>
      <c r="LN118">
        <v>1.245398</v>
      </c>
      <c r="LO118">
        <v>17.560770000000002</v>
      </c>
      <c r="LP118">
        <v>4.7863489999999999E-5</v>
      </c>
      <c r="LQ118">
        <v>1.054628E-2</v>
      </c>
      <c r="LR118">
        <v>1.245371</v>
      </c>
      <c r="LS118">
        <v>17.660609999999998</v>
      </c>
      <c r="LT118">
        <v>4.6643E-5</v>
      </c>
      <c r="LU118">
        <v>1.0288749999999999E-2</v>
      </c>
      <c r="LV118">
        <v>1.2452989999999999</v>
      </c>
      <c r="LW118">
        <v>18.319220000000001</v>
      </c>
      <c r="LX118">
        <v>4.4857449999999999E-5</v>
      </c>
      <c r="LY118">
        <v>9.9056700000000001E-3</v>
      </c>
      <c r="LZ118">
        <v>1.2452589999999999</v>
      </c>
      <c r="MA118">
        <v>19.457409999999999</v>
      </c>
      <c r="MB118">
        <v>4.2595590000000002E-5</v>
      </c>
      <c r="MC118">
        <v>9.4153480000000005E-3</v>
      </c>
      <c r="MD118">
        <v>1.2452639999999999</v>
      </c>
      <c r="ME118">
        <v>20.464919999999999</v>
      </c>
      <c r="MF118">
        <v>4.0037650000000001E-5</v>
      </c>
      <c r="MG118">
        <v>8.8560359999999994E-3</v>
      </c>
      <c r="MH118">
        <v>1.2451829999999999</v>
      </c>
      <c r="MI118">
        <v>20.656749999999999</v>
      </c>
      <c r="MJ118">
        <v>3.752068E-5</v>
      </c>
      <c r="MK118">
        <v>8.3019410000000002E-3</v>
      </c>
      <c r="ML118">
        <v>1.2451300000000001</v>
      </c>
      <c r="MM118">
        <v>19.869129999999998</v>
      </c>
      <c r="MN118">
        <v>3.5304559999999998E-5</v>
      </c>
      <c r="MO118">
        <v>7.8118049999999998E-3</v>
      </c>
      <c r="MP118">
        <v>1.2449539999999999</v>
      </c>
      <c r="MQ118">
        <v>18.946069999999999</v>
      </c>
      <c r="MR118">
        <v>3.3443209999999999E-5</v>
      </c>
      <c r="MS118">
        <v>7.4000489999999997E-3</v>
      </c>
      <c r="MT118">
        <v>1.2447589999999999</v>
      </c>
      <c r="MU118">
        <v>18.260100000000001</v>
      </c>
      <c r="MV118">
        <v>3.1880120000000001E-5</v>
      </c>
      <c r="MW118">
        <v>7.0536160000000004E-3</v>
      </c>
      <c r="MX118">
        <v>1.2445949999999999</v>
      </c>
      <c r="MY118">
        <v>18.50873</v>
      </c>
      <c r="MZ118">
        <v>3.0553419999999999E-5</v>
      </c>
      <c r="NA118">
        <v>6.7599970000000002E-3</v>
      </c>
      <c r="NB118">
        <v>1.2443900000000001</v>
      </c>
      <c r="NC118">
        <v>19.540929999999999</v>
      </c>
      <c r="ND118">
        <v>2.9497679999999999E-5</v>
      </c>
      <c r="NE118">
        <v>6.5248440000000001E-3</v>
      </c>
      <c r="NF118">
        <v>1.2443900000000001</v>
      </c>
      <c r="NG118">
        <v>19.540929999999999</v>
      </c>
      <c r="NH118">
        <v>2.9497679999999999E-5</v>
      </c>
      <c r="NI118">
        <v>6.5248440000000001E-3</v>
      </c>
      <c r="NJ118">
        <v>1.2443900000000001</v>
      </c>
      <c r="NK118">
        <v>19.540929999999999</v>
      </c>
      <c r="NL118">
        <v>2.9497679999999999E-5</v>
      </c>
      <c r="NM118">
        <v>6.5248440000000001E-3</v>
      </c>
      <c r="NN118">
        <v>1.2443900000000001</v>
      </c>
      <c r="NO118">
        <v>19.540929999999999</v>
      </c>
      <c r="NP118">
        <v>2.9497679999999999E-5</v>
      </c>
      <c r="NQ118">
        <v>6.5248440000000001E-3</v>
      </c>
      <c r="NR118">
        <v>1.2443900000000001</v>
      </c>
      <c r="NS118">
        <v>19.540929999999999</v>
      </c>
      <c r="NT118">
        <v>2.9497679999999999E-5</v>
      </c>
      <c r="NU118">
        <v>6.5248440000000001E-3</v>
      </c>
      <c r="NV118">
        <v>1.2443900000000001</v>
      </c>
      <c r="NW118">
        <v>19.540929999999999</v>
      </c>
      <c r="NX118">
        <v>2.9497679999999999E-5</v>
      </c>
      <c r="NY118">
        <v>6.5248440000000001E-3</v>
      </c>
      <c r="NZ118">
        <v>1.2443900000000001</v>
      </c>
      <c r="OA118">
        <v>19.540929999999999</v>
      </c>
      <c r="OB118">
        <v>2.9497679999999999E-5</v>
      </c>
      <c r="OC118">
        <v>6.5248440000000001E-3</v>
      </c>
      <c r="OD118">
        <v>1.2443900000000001</v>
      </c>
      <c r="OE118">
        <v>19.540929999999999</v>
      </c>
      <c r="OF118">
        <v>2.9497679999999999E-5</v>
      </c>
      <c r="OG118">
        <v>6.5248440000000001E-3</v>
      </c>
      <c r="OH118">
        <v>1.2443900000000001</v>
      </c>
      <c r="OI118">
        <v>19.540929999999999</v>
      </c>
      <c r="OJ118">
        <v>2.9497679999999999E-5</v>
      </c>
      <c r="OK118">
        <v>6.5248440000000001E-3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0.80823009999999995</v>
      </c>
      <c r="G119">
        <v>15.99929</v>
      </c>
      <c r="H119">
        <v>0</v>
      </c>
      <c r="I119">
        <v>0</v>
      </c>
      <c r="J119">
        <v>0.80934399999999995</v>
      </c>
      <c r="K119">
        <v>16.819970000000001</v>
      </c>
      <c r="L119">
        <v>0</v>
      </c>
      <c r="M119">
        <v>0</v>
      </c>
      <c r="N119">
        <v>0.81060620000000005</v>
      </c>
      <c r="O119">
        <v>17.5885</v>
      </c>
      <c r="P119" s="1">
        <v>6.4790539999999999E-30</v>
      </c>
      <c r="Q119" s="1">
        <v>1.9140129999999999E-27</v>
      </c>
      <c r="R119">
        <v>0.8119731</v>
      </c>
      <c r="S119">
        <v>18.249860000000002</v>
      </c>
      <c r="T119" s="1">
        <v>1.0696890000000001E-17</v>
      </c>
      <c r="U119" s="1">
        <v>3.1555810000000001E-15</v>
      </c>
      <c r="V119">
        <v>0.81336900000000001</v>
      </c>
      <c r="W119">
        <v>18.64574</v>
      </c>
      <c r="X119" s="1">
        <v>3.510441E-6</v>
      </c>
      <c r="Y119" s="1">
        <v>7.0644299999999996E-4</v>
      </c>
      <c r="Z119">
        <v>0.81494359999999999</v>
      </c>
      <c r="AA119">
        <v>18.44614</v>
      </c>
      <c r="AB119" s="1">
        <v>9.9370159999999999E-2</v>
      </c>
      <c r="AC119">
        <v>23.416699999999999</v>
      </c>
      <c r="AD119">
        <v>0.8186234</v>
      </c>
      <c r="AE119">
        <v>17.883710000000001</v>
      </c>
      <c r="AF119">
        <v>9.6166870000000007</v>
      </c>
      <c r="AG119">
        <v>2481.7930000000001</v>
      </c>
      <c r="AH119">
        <v>0.82228900000000005</v>
      </c>
      <c r="AI119">
        <v>17.428889999999999</v>
      </c>
      <c r="AJ119">
        <v>76.313670000000002</v>
      </c>
      <c r="AK119">
        <v>21054.51</v>
      </c>
      <c r="AL119">
        <v>0.8259571</v>
      </c>
      <c r="AM119">
        <v>17.34348</v>
      </c>
      <c r="AN119">
        <v>123.4408</v>
      </c>
      <c r="AO119">
        <v>35780.25</v>
      </c>
      <c r="AP119">
        <v>0.82962519999999995</v>
      </c>
      <c r="AQ119">
        <v>18.204730000000001</v>
      </c>
      <c r="AR119">
        <v>66.846190000000007</v>
      </c>
      <c r="AS119">
        <v>20109.900000000001</v>
      </c>
      <c r="AT119">
        <v>0.8332813</v>
      </c>
      <c r="AU119">
        <v>19.162739999999999</v>
      </c>
      <c r="AV119">
        <v>16.77609</v>
      </c>
      <c r="AW119">
        <v>5181.2370000000001</v>
      </c>
      <c r="AX119">
        <v>0.83700229999999998</v>
      </c>
      <c r="AY119">
        <v>19.738019999999999</v>
      </c>
      <c r="AZ119">
        <v>2.5180199999999999</v>
      </c>
      <c r="BA119">
        <v>789.66840000000002</v>
      </c>
      <c r="BB119">
        <v>0.84081680000000003</v>
      </c>
      <c r="BC119">
        <v>19.81269</v>
      </c>
      <c r="BD119">
        <v>0.31995899999999999</v>
      </c>
      <c r="BE119">
        <v>99.480680000000007</v>
      </c>
      <c r="BF119">
        <v>0.84543959999999996</v>
      </c>
      <c r="BG119">
        <v>19.21237</v>
      </c>
      <c r="BH119">
        <v>8.3292179999999993E-2</v>
      </c>
      <c r="BI119">
        <v>24.449760000000001</v>
      </c>
      <c r="BJ119">
        <v>0.85182369999999996</v>
      </c>
      <c r="BK119">
        <v>18.37584</v>
      </c>
      <c r="BL119">
        <v>5.7640089999999998E-2</v>
      </c>
      <c r="BM119">
        <v>16.386469999999999</v>
      </c>
      <c r="BN119">
        <v>0.8598886</v>
      </c>
      <c r="BO119">
        <v>17.67052</v>
      </c>
      <c r="BP119" s="1">
        <v>5.1019250000000002E-2</v>
      </c>
      <c r="BQ119">
        <v>14.32917</v>
      </c>
      <c r="BR119">
        <v>0.86723939999999999</v>
      </c>
      <c r="BS119">
        <v>17.380500000000001</v>
      </c>
      <c r="BT119" s="1">
        <v>4.904439E-2</v>
      </c>
      <c r="BU119">
        <v>13.63222</v>
      </c>
      <c r="BV119">
        <v>0.87407520000000005</v>
      </c>
      <c r="BW119">
        <v>17.631440000000001</v>
      </c>
      <c r="BX119" s="1">
        <v>5.0455809999999997E-2</v>
      </c>
      <c r="BY119">
        <v>13.91663</v>
      </c>
      <c r="BZ119">
        <v>0.8812584</v>
      </c>
      <c r="CA119">
        <v>18.374040000000001</v>
      </c>
      <c r="CB119" s="1">
        <v>5.152727E-2</v>
      </c>
      <c r="CC119" s="1">
        <v>14.143969999999999</v>
      </c>
      <c r="CD119">
        <v>0.88892159999999998</v>
      </c>
      <c r="CE119">
        <v>18.742909999999998</v>
      </c>
      <c r="CF119" s="1">
        <v>5.0000879999999998E-2</v>
      </c>
      <c r="CG119" s="1">
        <v>13.66492</v>
      </c>
      <c r="CH119">
        <v>0.88920829999999995</v>
      </c>
      <c r="CI119">
        <v>18.69782</v>
      </c>
      <c r="CJ119" s="1">
        <v>4.6353869999999998E-2</v>
      </c>
      <c r="CK119" s="1">
        <v>12.65174</v>
      </c>
      <c r="CL119">
        <v>0.88548280000000001</v>
      </c>
      <c r="CM119">
        <v>18.040980000000001</v>
      </c>
      <c r="CN119" s="1">
        <v>4.1805429999999998E-2</v>
      </c>
      <c r="CO119" s="1">
        <v>11.41403</v>
      </c>
      <c r="CP119">
        <v>0.88157249999999998</v>
      </c>
      <c r="CQ119">
        <v>17.27055</v>
      </c>
      <c r="CR119" s="1">
        <v>3.7224640000000003E-2</v>
      </c>
      <c r="CS119" s="1">
        <v>10.16141</v>
      </c>
      <c r="CT119">
        <v>0.8775442</v>
      </c>
      <c r="CU119">
        <v>16.520320000000002</v>
      </c>
      <c r="CV119" s="1">
        <v>3.3026489999999999E-2</v>
      </c>
      <c r="CW119" s="1">
        <v>9.0110329999999994</v>
      </c>
      <c r="CX119">
        <v>0.87462870000000004</v>
      </c>
      <c r="CY119">
        <v>16.01127</v>
      </c>
      <c r="CZ119" s="1">
        <v>2.924071E-2</v>
      </c>
      <c r="DA119" s="1">
        <v>7.9863479999999996</v>
      </c>
      <c r="DB119">
        <v>0.87201340000000005</v>
      </c>
      <c r="DC119">
        <v>15.904109999999999</v>
      </c>
      <c r="DD119" s="1">
        <v>2.5824570000000002E-2</v>
      </c>
      <c r="DE119" s="1">
        <v>7.0807310000000001</v>
      </c>
      <c r="DF119">
        <v>0.86977289999999996</v>
      </c>
      <c r="DG119">
        <v>16.29496</v>
      </c>
      <c r="DH119" s="1">
        <v>2.2785039999999999E-2</v>
      </c>
      <c r="DI119" s="1">
        <v>6.2678979999999997</v>
      </c>
      <c r="DJ119">
        <v>0.86789609999999995</v>
      </c>
      <c r="DK119">
        <v>16.767620000000001</v>
      </c>
      <c r="DL119" s="1">
        <v>2.0105230000000002E-2</v>
      </c>
      <c r="DM119" s="1">
        <v>5.5463500000000003</v>
      </c>
      <c r="DN119">
        <v>0.86577890000000002</v>
      </c>
      <c r="DO119">
        <v>17.259779999999999</v>
      </c>
      <c r="DP119" s="1">
        <v>1.7727779999999999E-2</v>
      </c>
      <c r="DQ119" s="1">
        <v>4.9058380000000001</v>
      </c>
      <c r="DR119">
        <v>0.86185389999999995</v>
      </c>
      <c r="DS119">
        <v>17.000050000000002</v>
      </c>
      <c r="DT119" s="1">
        <v>1.560805E-2</v>
      </c>
      <c r="DU119" s="1">
        <v>4.3362769999999999</v>
      </c>
      <c r="DV119">
        <v>0.85533139999999996</v>
      </c>
      <c r="DW119">
        <v>16.32161</v>
      </c>
      <c r="DX119" s="1">
        <v>1.3727400000000001E-2</v>
      </c>
      <c r="DY119" s="1">
        <v>3.8353320000000002</v>
      </c>
      <c r="DZ119">
        <v>0.84843959999999996</v>
      </c>
      <c r="EA119">
        <v>15.66151</v>
      </c>
      <c r="EB119" s="1">
        <v>1.208528E-2</v>
      </c>
      <c r="EC119" s="1">
        <v>3.3963079999999999</v>
      </c>
      <c r="ED119">
        <v>0.84116970000000002</v>
      </c>
      <c r="EE119">
        <v>15.239660000000001</v>
      </c>
      <c r="EF119" s="1">
        <v>1.065675E-2</v>
      </c>
      <c r="EG119" s="1">
        <v>3.0141149999999999</v>
      </c>
      <c r="EH119">
        <v>0.83572639999999998</v>
      </c>
      <c r="EI119">
        <v>15.738350000000001</v>
      </c>
      <c r="EJ119" s="1">
        <v>9.3930079999999996E-3</v>
      </c>
      <c r="EK119" s="1">
        <v>2.6690520000000002</v>
      </c>
      <c r="EL119">
        <v>0.83207690000000001</v>
      </c>
      <c r="EM119">
        <v>16.44322</v>
      </c>
      <c r="EN119" s="1">
        <v>8.2506950000000006E-3</v>
      </c>
      <c r="EO119" s="1">
        <v>2.3501270000000001</v>
      </c>
      <c r="EP119">
        <v>0.82845239999999998</v>
      </c>
      <c r="EQ119">
        <v>17.049669999999999</v>
      </c>
      <c r="ER119" s="1">
        <v>7.2328490000000004E-3</v>
      </c>
      <c r="ES119" s="1">
        <v>2.0646749999999998</v>
      </c>
      <c r="ET119">
        <v>0.8255441</v>
      </c>
      <c r="EU119">
        <v>17.750360000000001</v>
      </c>
      <c r="EV119" s="1">
        <v>6.339702E-3</v>
      </c>
      <c r="EW119" s="1">
        <v>1.81162</v>
      </c>
      <c r="EX119">
        <v>0.8221117</v>
      </c>
      <c r="EY119">
        <v>17.844909999999999</v>
      </c>
      <c r="EZ119" s="1">
        <v>5.5519660000000002E-3</v>
      </c>
      <c r="FA119" s="1">
        <v>1.589496</v>
      </c>
      <c r="FB119">
        <v>0.81866530000000004</v>
      </c>
      <c r="FC119">
        <v>17.30912</v>
      </c>
      <c r="FD119" s="1">
        <v>4.8585720000000002E-3</v>
      </c>
      <c r="FE119" s="1">
        <v>1.3934070000000001</v>
      </c>
      <c r="FF119">
        <v>0.81545880000000004</v>
      </c>
      <c r="FG119">
        <v>16.675750000000001</v>
      </c>
      <c r="FH119" s="1">
        <v>4.2514639999999999E-3</v>
      </c>
      <c r="FI119" s="1">
        <v>1.2206710000000001</v>
      </c>
      <c r="FJ119">
        <v>0.81222220000000001</v>
      </c>
      <c r="FK119">
        <v>16.101949999999999</v>
      </c>
      <c r="FL119" s="1">
        <v>3.722506E-3</v>
      </c>
      <c r="FM119" s="1">
        <v>1.069941</v>
      </c>
      <c r="FN119">
        <v>0.80955679999999997</v>
      </c>
      <c r="FO119">
        <v>16.604410000000001</v>
      </c>
      <c r="FP119" s="1">
        <v>3.2500810000000002E-3</v>
      </c>
      <c r="FQ119" s="1">
        <v>0.93528</v>
      </c>
      <c r="FR119">
        <v>0.80679670000000003</v>
      </c>
      <c r="FS119">
        <v>17.70804</v>
      </c>
      <c r="FT119" s="1">
        <v>2.7977929999999998E-3</v>
      </c>
      <c r="FU119" s="1">
        <v>0.80661740000000004</v>
      </c>
      <c r="FV119">
        <v>0.80406670000000002</v>
      </c>
      <c r="FW119">
        <v>19.026140000000002</v>
      </c>
      <c r="FX119" s="1">
        <v>2.3532729999999999E-3</v>
      </c>
      <c r="FY119" s="1">
        <v>0.67967120000000003</v>
      </c>
      <c r="FZ119">
        <v>0.8013074</v>
      </c>
      <c r="GA119">
        <v>20.04815</v>
      </c>
      <c r="GB119" s="1">
        <v>1.9402899999999999E-3</v>
      </c>
      <c r="GC119" s="1">
        <v>0.56113360000000001</v>
      </c>
      <c r="GD119">
        <v>0.79869290000000004</v>
      </c>
      <c r="GE119">
        <v>19.887509999999999</v>
      </c>
      <c r="GF119" s="1">
        <v>1.5948259999999999E-3</v>
      </c>
      <c r="GG119" s="1">
        <v>0.4612269</v>
      </c>
      <c r="GH119">
        <v>0.79649650000000005</v>
      </c>
      <c r="GI119">
        <v>18.95176</v>
      </c>
      <c r="GJ119" s="1">
        <v>1.326809E-3</v>
      </c>
      <c r="GK119" s="1">
        <v>0.38331019999999999</v>
      </c>
      <c r="GL119">
        <v>0.79484060000000001</v>
      </c>
      <c r="GM119">
        <v>17.946549999999998</v>
      </c>
      <c r="GN119" s="1">
        <v>1.124952E-3</v>
      </c>
      <c r="GO119" s="1">
        <v>0.32437559999999999</v>
      </c>
      <c r="GP119">
        <v>0.79350160000000003</v>
      </c>
      <c r="GQ119">
        <v>17.233180000000001</v>
      </c>
      <c r="GR119" s="1">
        <v>9.7297449999999999E-4</v>
      </c>
      <c r="GS119" s="1">
        <v>0.27992519999999999</v>
      </c>
      <c r="GT119">
        <v>0.79245860000000001</v>
      </c>
      <c r="GU119">
        <v>17.791399999999999</v>
      </c>
      <c r="GV119" s="1">
        <v>8.5467140000000002E-4</v>
      </c>
      <c r="GW119" s="1">
        <v>0.24528730000000001</v>
      </c>
      <c r="GX119">
        <v>0.79160430000000004</v>
      </c>
      <c r="GY119">
        <v>18.872039999999998</v>
      </c>
      <c r="GZ119" s="1">
        <v>7.4852760000000001E-4</v>
      </c>
      <c r="HA119" s="1">
        <v>0.2145447</v>
      </c>
      <c r="HB119">
        <v>0.79094469999999995</v>
      </c>
      <c r="HC119">
        <v>20.120999999999999</v>
      </c>
      <c r="HD119" s="1">
        <v>6.3454709999999999E-4</v>
      </c>
      <c r="HE119" s="1">
        <v>0.18183830000000001</v>
      </c>
      <c r="HF119">
        <v>0.79040779999999999</v>
      </c>
      <c r="HG119">
        <v>21.008240000000001</v>
      </c>
      <c r="HH119" s="1">
        <v>5.1128030000000002E-4</v>
      </c>
      <c r="HI119" s="1">
        <v>0.1464916</v>
      </c>
      <c r="HJ119">
        <v>0.78998429999999997</v>
      </c>
      <c r="HK119">
        <v>20.788399999999999</v>
      </c>
      <c r="HL119" s="1">
        <v>3.9631220000000002E-4</v>
      </c>
      <c r="HM119" s="1">
        <v>0.1133781</v>
      </c>
      <c r="HN119">
        <v>0.78965540000000001</v>
      </c>
      <c r="HO119">
        <v>19.750589999999999</v>
      </c>
      <c r="HP119" s="1">
        <v>3.0584950000000003E-4</v>
      </c>
      <c r="HQ119" s="1">
        <v>8.7208090000000002E-2</v>
      </c>
      <c r="HR119">
        <v>0.78936629999999997</v>
      </c>
      <c r="HS119">
        <v>18.58841</v>
      </c>
      <c r="HT119" s="1">
        <v>2.433929E-4</v>
      </c>
      <c r="HU119" s="1">
        <v>6.9058900000000006E-2</v>
      </c>
      <c r="HV119">
        <v>0.78920210000000002</v>
      </c>
      <c r="HW119">
        <v>17.651879999999998</v>
      </c>
      <c r="HX119" s="1">
        <v>2.031E-4</v>
      </c>
      <c r="HY119" s="1">
        <v>5.7316850000000003E-2</v>
      </c>
      <c r="HZ119">
        <v>0.78908719999999999</v>
      </c>
      <c r="IA119">
        <v>17.74718</v>
      </c>
      <c r="IB119" s="1">
        <v>1.7703780000000001E-4</v>
      </c>
      <c r="IC119" s="1">
        <v>4.972704E-2</v>
      </c>
      <c r="ID119">
        <v>0.78902360000000005</v>
      </c>
      <c r="IE119">
        <v>17.774229999999999</v>
      </c>
      <c r="IF119" s="1">
        <v>1.5854110000000001E-4</v>
      </c>
      <c r="IG119" s="1">
        <v>4.4368079999999997E-2</v>
      </c>
      <c r="IH119">
        <v>0.78897680000000003</v>
      </c>
      <c r="II119">
        <v>18.580010000000001</v>
      </c>
      <c r="IJ119" s="1">
        <v>1.4293450000000001E-4</v>
      </c>
      <c r="IK119" s="1">
        <v>3.9900619999999998E-2</v>
      </c>
      <c r="IL119">
        <v>0.78897709999999999</v>
      </c>
      <c r="IM119">
        <v>19.19463</v>
      </c>
      <c r="IN119" s="1">
        <v>1.2830670000000001E-4</v>
      </c>
      <c r="IO119" s="1">
        <v>3.5734920000000003E-2</v>
      </c>
      <c r="IP119">
        <v>0.78904790000000002</v>
      </c>
      <c r="IQ119">
        <v>19.09768</v>
      </c>
      <c r="IR119">
        <v>1.150496E-4</v>
      </c>
      <c r="IS119" s="1">
        <v>3.1962930000000001E-2</v>
      </c>
      <c r="IT119">
        <v>0.789219</v>
      </c>
      <c r="IU119">
        <v>18.494900000000001</v>
      </c>
      <c r="IV119">
        <v>1.040627E-4</v>
      </c>
      <c r="IW119" s="1">
        <v>2.883086E-2</v>
      </c>
      <c r="IX119">
        <v>0.78944499999999995</v>
      </c>
      <c r="IY119">
        <v>17.483550000000001</v>
      </c>
      <c r="IZ119">
        <v>9.5519829999999995E-5</v>
      </c>
      <c r="JA119" s="1">
        <v>2.6391890000000001E-2</v>
      </c>
      <c r="JB119">
        <v>0.78977129999999995</v>
      </c>
      <c r="JC119">
        <v>16.607579999999999</v>
      </c>
      <c r="JD119">
        <v>8.8919269999999999E-5</v>
      </c>
      <c r="JE119" s="1">
        <v>2.4506389999999999E-2</v>
      </c>
      <c r="JF119">
        <v>0.7901937</v>
      </c>
      <c r="JG119">
        <v>16.97015</v>
      </c>
      <c r="JH119">
        <v>8.3449619999999996E-5</v>
      </c>
      <c r="JI119" s="1">
        <v>2.2952460000000001E-2</v>
      </c>
      <c r="JJ119">
        <v>0.79067690000000002</v>
      </c>
      <c r="JK119">
        <v>18.0167</v>
      </c>
      <c r="JL119">
        <v>7.7911219999999995E-5</v>
      </c>
      <c r="JM119" s="1">
        <v>2.1404200000000002E-2</v>
      </c>
      <c r="JN119">
        <v>0.79118350000000004</v>
      </c>
      <c r="JO119">
        <v>19.421119999999998</v>
      </c>
      <c r="JP119">
        <v>7.0965350000000007E-5</v>
      </c>
      <c r="JQ119">
        <v>1.9492820000000001E-2</v>
      </c>
      <c r="JR119">
        <v>0.79165770000000002</v>
      </c>
      <c r="JS119">
        <v>20.585529999999999</v>
      </c>
      <c r="JT119">
        <v>6.255307E-5</v>
      </c>
      <c r="JU119">
        <v>1.718008E-2</v>
      </c>
      <c r="JV119">
        <v>0.7920857</v>
      </c>
      <c r="JW119">
        <v>20.604089999999999</v>
      </c>
      <c r="JX119">
        <v>5.4138290000000002E-5</v>
      </c>
      <c r="JY119">
        <v>1.485597E-2</v>
      </c>
      <c r="JZ119">
        <v>0.79241510000000004</v>
      </c>
      <c r="KA119">
        <v>19.783359999999998</v>
      </c>
      <c r="KB119">
        <v>4.7228429999999999E-5</v>
      </c>
      <c r="KC119">
        <v>1.2936899999999999E-2</v>
      </c>
      <c r="KD119">
        <v>0.79260839999999999</v>
      </c>
      <c r="KE119">
        <v>18.923960000000001</v>
      </c>
      <c r="KF119">
        <v>4.2265399999999997E-5</v>
      </c>
      <c r="KG119">
        <v>1.155462E-2</v>
      </c>
      <c r="KH119">
        <v>0.79270110000000005</v>
      </c>
      <c r="KI119">
        <v>18.283729999999998</v>
      </c>
      <c r="KJ119">
        <v>3.8894509999999999E-5</v>
      </c>
      <c r="KK119">
        <v>1.061458E-2</v>
      </c>
      <c r="KL119">
        <v>0.79269299999999998</v>
      </c>
      <c r="KM119">
        <v>18.644110000000001</v>
      </c>
      <c r="KN119">
        <v>3.673142E-5</v>
      </c>
      <c r="KO119">
        <v>1.0009799999999999E-2</v>
      </c>
      <c r="KP119">
        <v>0.79263649999999997</v>
      </c>
      <c r="KQ119">
        <v>19.355779999999999</v>
      </c>
      <c r="KR119">
        <v>3.6107169999999997E-5</v>
      </c>
      <c r="KS119">
        <v>9.8161600000000009E-3</v>
      </c>
      <c r="KT119">
        <v>0.79254080000000005</v>
      </c>
      <c r="KU119">
        <v>20.012229999999999</v>
      </c>
      <c r="KV119">
        <v>3.7687859999999999E-5</v>
      </c>
      <c r="KW119">
        <v>1.0219290000000001E-2</v>
      </c>
      <c r="KX119">
        <v>0.79241229999999996</v>
      </c>
      <c r="KY119">
        <v>20.37668</v>
      </c>
      <c r="KZ119">
        <v>4.1121600000000003E-5</v>
      </c>
      <c r="LA119">
        <v>1.114017E-2</v>
      </c>
      <c r="LB119">
        <v>0.79228299999999996</v>
      </c>
      <c r="LC119">
        <v>20.09544</v>
      </c>
      <c r="LD119">
        <v>4.4810210000000001E-5</v>
      </c>
      <c r="LE119">
        <v>1.2154659999999999E-2</v>
      </c>
      <c r="LF119">
        <v>0.79217280000000001</v>
      </c>
      <c r="LG119">
        <v>19.382840000000002</v>
      </c>
      <c r="LH119">
        <v>4.7331910000000001E-5</v>
      </c>
      <c r="LI119">
        <v>1.2865110000000001E-2</v>
      </c>
      <c r="LJ119">
        <v>0.79209450000000003</v>
      </c>
      <c r="LK119">
        <v>18.440899999999999</v>
      </c>
      <c r="LL119">
        <v>4.8269500000000003E-5</v>
      </c>
      <c r="LM119">
        <v>1.314529E-2</v>
      </c>
      <c r="LN119">
        <v>0.79203749999999995</v>
      </c>
      <c r="LO119">
        <v>17.632919999999999</v>
      </c>
      <c r="LP119">
        <v>4.7930450000000001E-5</v>
      </c>
      <c r="LQ119">
        <v>1.307118E-2</v>
      </c>
      <c r="LR119">
        <v>0.79196449999999996</v>
      </c>
      <c r="LS119">
        <v>17.729749999999999</v>
      </c>
      <c r="LT119">
        <v>4.6764999999999997E-5</v>
      </c>
      <c r="LU119">
        <v>1.276805E-2</v>
      </c>
      <c r="LV119">
        <v>0.79194929999999997</v>
      </c>
      <c r="LW119">
        <v>18.368230000000001</v>
      </c>
      <c r="LX119">
        <v>4.5023120000000001E-5</v>
      </c>
      <c r="LY119">
        <v>1.230592E-2</v>
      </c>
      <c r="LZ119">
        <v>0.79193119999999995</v>
      </c>
      <c r="MA119">
        <v>19.485790000000001</v>
      </c>
      <c r="MB119">
        <v>4.2798330000000002E-5</v>
      </c>
      <c r="MC119">
        <v>1.170916E-2</v>
      </c>
      <c r="MD119">
        <v>0.79191639999999996</v>
      </c>
      <c r="ME119">
        <v>20.49924</v>
      </c>
      <c r="MF119">
        <v>4.0254009999999998E-5</v>
      </c>
      <c r="MG119">
        <v>1.1021130000000001E-2</v>
      </c>
      <c r="MH119">
        <v>0.79187300000000005</v>
      </c>
      <c r="MI119">
        <v>20.701809999999998</v>
      </c>
      <c r="MJ119">
        <v>3.7722439999999999E-5</v>
      </c>
      <c r="MK119">
        <v>1.0331409999999999E-2</v>
      </c>
      <c r="ML119">
        <v>0.79181990000000002</v>
      </c>
      <c r="MM119">
        <v>19.92314</v>
      </c>
      <c r="MN119">
        <v>3.5476419999999999E-5</v>
      </c>
      <c r="MO119">
        <v>9.7167460000000001E-3</v>
      </c>
      <c r="MP119">
        <v>0.79173179999999999</v>
      </c>
      <c r="MQ119">
        <v>19.00121</v>
      </c>
      <c r="MR119">
        <v>3.3586700000000002E-5</v>
      </c>
      <c r="MS119">
        <v>9.199179E-3</v>
      </c>
      <c r="MT119">
        <v>0.79163499999999998</v>
      </c>
      <c r="MU119">
        <v>18.299009999999999</v>
      </c>
      <c r="MV119">
        <v>3.2001429999999997E-5</v>
      </c>
      <c r="MW119">
        <v>8.7640589999999994E-3</v>
      </c>
      <c r="MX119">
        <v>0.79146910000000004</v>
      </c>
      <c r="MY119">
        <v>18.517849999999999</v>
      </c>
      <c r="MZ119">
        <v>3.0655199999999997E-5</v>
      </c>
      <c r="NA119">
        <v>8.3952909999999992E-3</v>
      </c>
      <c r="NB119">
        <v>0.79134859999999996</v>
      </c>
      <c r="NC119">
        <v>19.53312</v>
      </c>
      <c r="ND119">
        <v>2.957427E-5</v>
      </c>
      <c r="NE119">
        <v>8.0975019999999995E-3</v>
      </c>
      <c r="NF119">
        <v>0.79134859999999996</v>
      </c>
      <c r="NG119">
        <v>19.53312</v>
      </c>
      <c r="NH119">
        <v>2.957427E-5</v>
      </c>
      <c r="NI119">
        <v>8.0975019999999995E-3</v>
      </c>
      <c r="NJ119">
        <v>0.79134859999999996</v>
      </c>
      <c r="NK119">
        <v>19.53312</v>
      </c>
      <c r="NL119">
        <v>2.957427E-5</v>
      </c>
      <c r="NM119">
        <v>8.0975019999999995E-3</v>
      </c>
      <c r="NN119">
        <v>0.79134859999999996</v>
      </c>
      <c r="NO119">
        <v>19.53312</v>
      </c>
      <c r="NP119">
        <v>2.957427E-5</v>
      </c>
      <c r="NQ119">
        <v>8.0975019999999995E-3</v>
      </c>
      <c r="NR119">
        <v>0.79134859999999996</v>
      </c>
      <c r="NS119">
        <v>19.53312</v>
      </c>
      <c r="NT119">
        <v>2.957427E-5</v>
      </c>
      <c r="NU119">
        <v>8.0975019999999995E-3</v>
      </c>
      <c r="NV119">
        <v>0.79134859999999996</v>
      </c>
      <c r="NW119">
        <v>19.53312</v>
      </c>
      <c r="NX119">
        <v>2.957427E-5</v>
      </c>
      <c r="NY119">
        <v>8.0975019999999995E-3</v>
      </c>
      <c r="NZ119">
        <v>0.79134859999999996</v>
      </c>
      <c r="OA119">
        <v>19.53312</v>
      </c>
      <c r="OB119">
        <v>2.957427E-5</v>
      </c>
      <c r="OC119">
        <v>8.0975019999999995E-3</v>
      </c>
      <c r="OD119">
        <v>0.79134859999999996</v>
      </c>
      <c r="OE119">
        <v>19.53312</v>
      </c>
      <c r="OF119">
        <v>2.957427E-5</v>
      </c>
      <c r="OG119">
        <v>8.0975019999999995E-3</v>
      </c>
      <c r="OH119">
        <v>0.79134859999999996</v>
      </c>
      <c r="OI119">
        <v>19.53312</v>
      </c>
      <c r="OJ119">
        <v>2.957427E-5</v>
      </c>
      <c r="OK119">
        <v>8.0975019999999995E-3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0.93972160000000005</v>
      </c>
      <c r="G120">
        <v>15.999180000000001</v>
      </c>
      <c r="H120">
        <v>0</v>
      </c>
      <c r="I120">
        <v>0</v>
      </c>
      <c r="J120">
        <v>0.9411543</v>
      </c>
      <c r="K120">
        <v>16.825710000000001</v>
      </c>
      <c r="L120">
        <v>0</v>
      </c>
      <c r="M120">
        <v>0</v>
      </c>
      <c r="N120">
        <v>0.9427934</v>
      </c>
      <c r="O120">
        <v>17.59552</v>
      </c>
      <c r="P120" s="1">
        <v>1.456906E-30</v>
      </c>
      <c r="Q120" s="1">
        <v>2.8607920000000001E-28</v>
      </c>
      <c r="R120">
        <v>0.94457780000000002</v>
      </c>
      <c r="S120">
        <v>18.273689999999998</v>
      </c>
      <c r="T120" s="1">
        <v>2.7157989999999999E-18</v>
      </c>
      <c r="U120" s="1">
        <v>5.2906149999999999E-16</v>
      </c>
      <c r="V120">
        <v>0.94645789999999996</v>
      </c>
      <c r="W120">
        <v>18.686489999999999</v>
      </c>
      <c r="X120" s="1">
        <v>1.0446830000000001E-6</v>
      </c>
      <c r="Y120" s="1">
        <v>1.6497969999999999E-4</v>
      </c>
      <c r="Z120">
        <v>0.94840469999999999</v>
      </c>
      <c r="AA120">
        <v>18.46875</v>
      </c>
      <c r="AB120" s="1">
        <v>6.2989089999999998E-2</v>
      </c>
      <c r="AC120">
        <v>11.3544</v>
      </c>
      <c r="AD120">
        <v>0.9503741</v>
      </c>
      <c r="AE120">
        <v>17.898599999999998</v>
      </c>
      <c r="AF120">
        <v>7.5793169999999996</v>
      </c>
      <c r="AG120">
        <v>1447.249</v>
      </c>
      <c r="AH120">
        <v>0.95231279999999996</v>
      </c>
      <c r="AI120">
        <v>17.436699999999998</v>
      </c>
      <c r="AJ120">
        <v>69.296580000000006</v>
      </c>
      <c r="AK120">
        <v>13756.39</v>
      </c>
      <c r="AL120">
        <v>0.95425649999999995</v>
      </c>
      <c r="AM120">
        <v>17.341709999999999</v>
      </c>
      <c r="AN120">
        <v>123.9259</v>
      </c>
      <c r="AO120">
        <v>25263.3</v>
      </c>
      <c r="AP120">
        <v>0.95616679999999998</v>
      </c>
      <c r="AQ120">
        <v>18.202089999999998</v>
      </c>
      <c r="AR120">
        <v>72.409310000000005</v>
      </c>
      <c r="AS120">
        <v>15046.29</v>
      </c>
      <c r="AT120">
        <v>0.9580227</v>
      </c>
      <c r="AU120">
        <v>19.169989999999999</v>
      </c>
      <c r="AV120">
        <v>19.178899999999999</v>
      </c>
      <c r="AW120">
        <v>4036.7020000000002</v>
      </c>
      <c r="AX120">
        <v>0.95980290000000001</v>
      </c>
      <c r="AY120">
        <v>19.76812</v>
      </c>
      <c r="AZ120">
        <v>2.978046</v>
      </c>
      <c r="BA120">
        <v>631.38390000000004</v>
      </c>
      <c r="BB120">
        <v>0.96157150000000002</v>
      </c>
      <c r="BC120">
        <v>19.863489999999999</v>
      </c>
      <c r="BD120">
        <v>0.37501079999999998</v>
      </c>
      <c r="BE120">
        <v>79.267989999999998</v>
      </c>
      <c r="BF120">
        <v>0.96375940000000004</v>
      </c>
      <c r="BG120">
        <v>19.256170000000001</v>
      </c>
      <c r="BH120">
        <v>8.8718850000000002E-2</v>
      </c>
      <c r="BI120">
        <v>18.247620000000001</v>
      </c>
      <c r="BJ120">
        <v>0.96760889999999999</v>
      </c>
      <c r="BK120">
        <v>18.415310000000002</v>
      </c>
      <c r="BL120">
        <v>5.8519929999999998E-2</v>
      </c>
      <c r="BM120">
        <v>11.82963</v>
      </c>
      <c r="BN120">
        <v>0.9734178</v>
      </c>
      <c r="BO120">
        <v>17.699729999999999</v>
      </c>
      <c r="BP120" s="1">
        <v>5.139618E-2</v>
      </c>
      <c r="BQ120">
        <v>10.32274</v>
      </c>
      <c r="BR120">
        <v>0.97794899999999996</v>
      </c>
      <c r="BS120">
        <v>17.385000000000002</v>
      </c>
      <c r="BT120" s="1">
        <v>4.9075170000000001E-2</v>
      </c>
      <c r="BU120">
        <v>9.8140169999999998</v>
      </c>
      <c r="BV120">
        <v>0.98182650000000005</v>
      </c>
      <c r="BW120">
        <v>17.626270000000002</v>
      </c>
      <c r="BX120" s="1">
        <v>5.0333870000000003E-2</v>
      </c>
      <c r="BY120" s="1">
        <v>10.039199999999999</v>
      </c>
      <c r="BZ120">
        <v>0.98577650000000006</v>
      </c>
      <c r="CA120">
        <v>18.375969999999999</v>
      </c>
      <c r="CB120" s="1">
        <v>5.1552899999999999E-2</v>
      </c>
      <c r="CC120">
        <v>10.273899999999999</v>
      </c>
      <c r="CD120">
        <v>0.98980369999999995</v>
      </c>
      <c r="CE120">
        <v>18.761880000000001</v>
      </c>
      <c r="CF120" s="1">
        <v>5.0229160000000002E-2</v>
      </c>
      <c r="CG120" s="1">
        <v>10.008380000000001</v>
      </c>
      <c r="CH120">
        <v>0.9940483</v>
      </c>
      <c r="CI120">
        <v>18.727679999999999</v>
      </c>
      <c r="CJ120" s="1">
        <v>4.6681090000000001E-2</v>
      </c>
      <c r="CK120" s="1">
        <v>9.2973920000000003</v>
      </c>
      <c r="CL120">
        <v>0.99851270000000003</v>
      </c>
      <c r="CM120">
        <v>18.083860000000001</v>
      </c>
      <c r="CN120" s="1">
        <v>4.2166830000000002E-2</v>
      </c>
      <c r="CO120" s="1">
        <v>8.3909140000000004</v>
      </c>
      <c r="CP120">
        <v>1.003085</v>
      </c>
      <c r="CQ120">
        <v>17.309950000000001</v>
      </c>
      <c r="CR120" s="1">
        <v>3.7566719999999998E-2</v>
      </c>
      <c r="CS120" s="1">
        <v>7.4668219999999996</v>
      </c>
      <c r="CT120">
        <v>1.007728</v>
      </c>
      <c r="CU120">
        <v>16.550540000000002</v>
      </c>
      <c r="CV120" s="1">
        <v>3.3334379999999997E-2</v>
      </c>
      <c r="CW120" s="1">
        <v>6.6170840000000002</v>
      </c>
      <c r="CX120">
        <v>1.0066850000000001</v>
      </c>
      <c r="CY120">
        <v>16.015910000000002</v>
      </c>
      <c r="CZ120" s="1">
        <v>2.9507060000000002E-2</v>
      </c>
      <c r="DA120" s="1">
        <v>5.8702839999999998</v>
      </c>
      <c r="DB120">
        <v>0.99886699999999995</v>
      </c>
      <c r="DC120">
        <v>15.90399</v>
      </c>
      <c r="DD120" s="1">
        <v>2.6067259999999998E-2</v>
      </c>
      <c r="DE120" s="1">
        <v>5.2173470000000002</v>
      </c>
      <c r="DF120">
        <v>0.99149359999999997</v>
      </c>
      <c r="DG120">
        <v>16.291930000000001</v>
      </c>
      <c r="DH120" s="1">
        <v>2.3001460000000001E-2</v>
      </c>
      <c r="DI120" s="1">
        <v>4.6280749999999999</v>
      </c>
      <c r="DJ120">
        <v>0.98438389999999998</v>
      </c>
      <c r="DK120">
        <v>16.766159999999999</v>
      </c>
      <c r="DL120" s="1">
        <v>2.02975E-2</v>
      </c>
      <c r="DM120" s="1">
        <v>4.1035079999999997</v>
      </c>
      <c r="DN120">
        <v>0.97694510000000001</v>
      </c>
      <c r="DO120">
        <v>17.26379</v>
      </c>
      <c r="DP120" s="1">
        <v>1.7900429999999998E-2</v>
      </c>
      <c r="DQ120" s="1">
        <v>3.6371730000000002</v>
      </c>
      <c r="DR120">
        <v>0.96944240000000004</v>
      </c>
      <c r="DS120">
        <v>17.021049999999999</v>
      </c>
      <c r="DT120" s="1">
        <v>1.5760400000000001E-2</v>
      </c>
      <c r="DU120" s="1">
        <v>3.2182210000000002</v>
      </c>
      <c r="DV120">
        <v>0.96171680000000004</v>
      </c>
      <c r="DW120">
        <v>16.348690000000001</v>
      </c>
      <c r="DX120" s="1">
        <v>1.386307E-2</v>
      </c>
      <c r="DY120" s="1">
        <v>2.8455550000000001</v>
      </c>
      <c r="DZ120">
        <v>0.95357289999999995</v>
      </c>
      <c r="EA120">
        <v>15.686439999999999</v>
      </c>
      <c r="EB120" s="1">
        <v>1.220341E-2</v>
      </c>
      <c r="EC120" s="1">
        <v>2.518602</v>
      </c>
      <c r="ED120">
        <v>0.94497319999999996</v>
      </c>
      <c r="EE120">
        <v>15.244579999999999</v>
      </c>
      <c r="EF120" s="1">
        <v>1.076058E-2</v>
      </c>
      <c r="EG120" s="1">
        <v>2.2342420000000001</v>
      </c>
      <c r="EH120">
        <v>0.93835219999999997</v>
      </c>
      <c r="EI120">
        <v>15.73029</v>
      </c>
      <c r="EJ120" s="1">
        <v>9.4903609999999992E-3</v>
      </c>
      <c r="EK120" s="1">
        <v>1.980998</v>
      </c>
      <c r="EL120">
        <v>0.93363130000000005</v>
      </c>
      <c r="EM120">
        <v>16.43187</v>
      </c>
      <c r="EN120" s="1">
        <v>8.3386229999999999E-3</v>
      </c>
      <c r="EO120" s="1">
        <v>1.748734</v>
      </c>
      <c r="EP120">
        <v>0.92920440000000004</v>
      </c>
      <c r="EQ120">
        <v>17.038709999999998</v>
      </c>
      <c r="ER120" s="1">
        <v>7.3116309999999999E-3</v>
      </c>
      <c r="ES120" s="1">
        <v>1.5399099999999999</v>
      </c>
      <c r="ET120">
        <v>0.92572460000000001</v>
      </c>
      <c r="EU120">
        <v>17.75038</v>
      </c>
      <c r="EV120" s="1">
        <v>6.4078659999999999E-3</v>
      </c>
      <c r="EW120" s="1">
        <v>1.353685</v>
      </c>
      <c r="EX120">
        <v>0.92177310000000001</v>
      </c>
      <c r="EY120">
        <v>17.859950000000001</v>
      </c>
      <c r="EZ120" s="1">
        <v>5.6132609999999996E-3</v>
      </c>
      <c r="FA120" s="1">
        <v>1.1903049999999999</v>
      </c>
      <c r="FB120">
        <v>0.91782439999999998</v>
      </c>
      <c r="FC120">
        <v>17.32414</v>
      </c>
      <c r="FD120" s="1">
        <v>4.912741E-3</v>
      </c>
      <c r="FE120" s="1">
        <v>1.045644</v>
      </c>
      <c r="FF120">
        <v>0.91440770000000005</v>
      </c>
      <c r="FG120">
        <v>16.699719999999999</v>
      </c>
      <c r="FH120" s="1">
        <v>4.2992239999999999E-3</v>
      </c>
      <c r="FI120" s="1">
        <v>0.91773070000000001</v>
      </c>
      <c r="FJ120">
        <v>0.91096920000000003</v>
      </c>
      <c r="FK120">
        <v>16.12303</v>
      </c>
      <c r="FL120" s="1">
        <v>3.7642890000000001E-3</v>
      </c>
      <c r="FM120" s="1">
        <v>0.80582030000000004</v>
      </c>
      <c r="FN120">
        <v>0.90740010000000004</v>
      </c>
      <c r="FO120">
        <v>16.604430000000001</v>
      </c>
      <c r="FP120" s="1">
        <v>3.2886510000000001E-3</v>
      </c>
      <c r="FQ120" s="1">
        <v>0.70618020000000004</v>
      </c>
      <c r="FR120">
        <v>0.90383880000000005</v>
      </c>
      <c r="FS120">
        <v>17.690049999999999</v>
      </c>
      <c r="FT120" s="1">
        <v>2.8358070000000001E-3</v>
      </c>
      <c r="FU120" s="1">
        <v>0.61140989999999995</v>
      </c>
      <c r="FV120">
        <v>0.90040419999999999</v>
      </c>
      <c r="FW120">
        <v>19.00817</v>
      </c>
      <c r="FX120" s="1">
        <v>2.3903499999999999E-3</v>
      </c>
      <c r="FY120" s="1">
        <v>0.51754820000000001</v>
      </c>
      <c r="FZ120">
        <v>0.89701830000000005</v>
      </c>
      <c r="GA120">
        <v>20.053439999999998</v>
      </c>
      <c r="GB120" s="1">
        <v>1.9733849999999998E-3</v>
      </c>
      <c r="GC120" s="1">
        <v>0.42891639999999998</v>
      </c>
      <c r="GD120">
        <v>0.89382490000000003</v>
      </c>
      <c r="GE120">
        <v>19.921849999999999</v>
      </c>
      <c r="GF120" s="1">
        <v>1.6215870000000001E-3</v>
      </c>
      <c r="GG120" s="1">
        <v>0.35343429999999998</v>
      </c>
      <c r="GH120">
        <v>0.89142739999999998</v>
      </c>
      <c r="GI120">
        <v>18.994389999999999</v>
      </c>
      <c r="GJ120" s="1">
        <v>1.3473140000000001E-3</v>
      </c>
      <c r="GK120" s="1">
        <v>0.29407800000000001</v>
      </c>
      <c r="GL120">
        <v>0.88952730000000002</v>
      </c>
      <c r="GM120">
        <v>17.99053</v>
      </c>
      <c r="GN120" s="1">
        <v>1.140339E-3</v>
      </c>
      <c r="GO120" s="1">
        <v>0.2490454</v>
      </c>
      <c r="GP120">
        <v>0.88795299999999999</v>
      </c>
      <c r="GQ120">
        <v>17.261430000000001</v>
      </c>
      <c r="GR120" s="1">
        <v>9.846516E-4</v>
      </c>
      <c r="GS120" s="1">
        <v>0.21503520000000001</v>
      </c>
      <c r="GT120">
        <v>0.88679529999999995</v>
      </c>
      <c r="GU120">
        <v>17.79767</v>
      </c>
      <c r="GV120" s="1">
        <v>8.64188E-4</v>
      </c>
      <c r="GW120" s="1">
        <v>0.1885761</v>
      </c>
      <c r="GX120">
        <v>0.88585849999999999</v>
      </c>
      <c r="GY120">
        <v>18.867260000000002</v>
      </c>
      <c r="GZ120" s="1">
        <v>7.5784319999999997E-4</v>
      </c>
      <c r="HA120" s="1">
        <v>0.16529250000000001</v>
      </c>
      <c r="HB120">
        <v>0.88508759999999997</v>
      </c>
      <c r="HC120">
        <v>20.112950000000001</v>
      </c>
      <c r="HD120" s="1">
        <v>6.4490890000000001E-4</v>
      </c>
      <c r="HE120" s="1">
        <v>0.1406355</v>
      </c>
      <c r="HF120">
        <v>0.88452909999999996</v>
      </c>
      <c r="HG120">
        <v>21.018070000000002</v>
      </c>
      <c r="HH120" s="1">
        <v>5.219151E-4</v>
      </c>
      <c r="HI120" s="1">
        <v>0.11376699999999999</v>
      </c>
      <c r="HJ120">
        <v>0.88406669999999998</v>
      </c>
      <c r="HK120">
        <v>20.824120000000001</v>
      </c>
      <c r="HL120" s="1">
        <v>4.0547549999999998E-4</v>
      </c>
      <c r="HM120" s="1">
        <v>8.8259560000000001E-2</v>
      </c>
      <c r="HN120">
        <v>0.88373729999999995</v>
      </c>
      <c r="HO120">
        <v>19.797409999999999</v>
      </c>
      <c r="HP120" s="1">
        <v>3.125887E-4</v>
      </c>
      <c r="HQ120" s="1">
        <v>6.786375E-2</v>
      </c>
      <c r="HR120">
        <v>0.88341270000000005</v>
      </c>
      <c r="HS120">
        <v>18.640250000000002</v>
      </c>
      <c r="HT120" s="1">
        <v>2.4786239999999998E-4</v>
      </c>
      <c r="HU120" s="1">
        <v>5.3609329999999997E-2</v>
      </c>
      <c r="HV120">
        <v>0.88325589999999998</v>
      </c>
      <c r="HW120">
        <v>17.69387</v>
      </c>
      <c r="HX120" s="1">
        <v>2.059668E-4</v>
      </c>
      <c r="HY120" s="1">
        <v>4.4361539999999998E-2</v>
      </c>
      <c r="HZ120">
        <v>0.88309159999999998</v>
      </c>
      <c r="IA120">
        <v>17.77196</v>
      </c>
      <c r="IB120" s="1">
        <v>1.7894690000000001E-4</v>
      </c>
      <c r="IC120" s="1">
        <v>3.8395249999999999E-2</v>
      </c>
      <c r="ID120">
        <v>0.88305959999999994</v>
      </c>
      <c r="IE120">
        <v>17.77814</v>
      </c>
      <c r="IF120" s="1">
        <v>1.6000159999999999E-4</v>
      </c>
      <c r="IG120" s="1">
        <v>3.421917E-2</v>
      </c>
      <c r="IH120">
        <v>0.88300000000000001</v>
      </c>
      <c r="II120">
        <v>18.580020000000001</v>
      </c>
      <c r="IJ120" s="1">
        <v>1.4425390000000001E-4</v>
      </c>
      <c r="IK120" s="1">
        <v>3.0775770000000001E-2</v>
      </c>
      <c r="IL120">
        <v>0.88300129999999999</v>
      </c>
      <c r="IM120">
        <v>19.206710000000001</v>
      </c>
      <c r="IN120" s="1">
        <v>1.2954629999999999E-4</v>
      </c>
      <c r="IO120" s="1">
        <v>2.757331E-2</v>
      </c>
      <c r="IP120">
        <v>0.88305540000000005</v>
      </c>
      <c r="IQ120">
        <v>19.118690000000001</v>
      </c>
      <c r="IR120" s="1">
        <v>1.161285E-4</v>
      </c>
      <c r="IS120" s="1">
        <v>2.4658059999999999E-2</v>
      </c>
      <c r="IT120">
        <v>0.88319650000000005</v>
      </c>
      <c r="IU120">
        <v>18.52749</v>
      </c>
      <c r="IV120">
        <v>1.049259E-4</v>
      </c>
      <c r="IW120" s="1">
        <v>2.22224E-2</v>
      </c>
      <c r="IX120">
        <v>0.88344860000000003</v>
      </c>
      <c r="IY120">
        <v>17.53781</v>
      </c>
      <c r="IZ120">
        <v>9.6182860000000001E-5</v>
      </c>
      <c r="JA120" s="1">
        <v>2.0318780000000002E-2</v>
      </c>
      <c r="JB120">
        <v>0.88377300000000003</v>
      </c>
      <c r="JC120">
        <v>16.658550000000002</v>
      </c>
      <c r="JD120">
        <v>8.9440520000000007E-5</v>
      </c>
      <c r="JE120" s="1">
        <v>1.8847450000000002E-2</v>
      </c>
      <c r="JF120">
        <v>0.8842409</v>
      </c>
      <c r="JG120">
        <v>17.001830000000002</v>
      </c>
      <c r="JH120">
        <v>8.3909959999999998E-5</v>
      </c>
      <c r="JI120" s="1">
        <v>1.7642680000000001E-2</v>
      </c>
      <c r="JJ120">
        <v>0.88469750000000003</v>
      </c>
      <c r="JK120">
        <v>18.022880000000001</v>
      </c>
      <c r="JL120">
        <v>7.8430279999999999E-5</v>
      </c>
      <c r="JM120" s="1">
        <v>1.6461360000000001E-2</v>
      </c>
      <c r="JN120">
        <v>0.88520560000000004</v>
      </c>
      <c r="JO120">
        <v>19.418379999999999</v>
      </c>
      <c r="JP120">
        <v>7.1631669999999999E-5</v>
      </c>
      <c r="JQ120">
        <v>1.5016979999999999E-2</v>
      </c>
      <c r="JR120">
        <v>0.88573420000000003</v>
      </c>
      <c r="JS120">
        <v>20.599419999999999</v>
      </c>
      <c r="JT120">
        <v>6.3301379999999995E-5</v>
      </c>
      <c r="JU120">
        <v>1.32564E-2</v>
      </c>
      <c r="JV120">
        <v>0.88619550000000002</v>
      </c>
      <c r="JW120">
        <v>20.641369999999998</v>
      </c>
      <c r="JX120">
        <v>5.4819230000000001E-5</v>
      </c>
      <c r="JY120">
        <v>1.146429E-2</v>
      </c>
      <c r="JZ120">
        <v>0.88651420000000003</v>
      </c>
      <c r="KA120">
        <v>19.824590000000001</v>
      </c>
      <c r="KB120">
        <v>4.7747409999999997E-5</v>
      </c>
      <c r="KC120">
        <v>9.9680080000000004E-3</v>
      </c>
      <c r="KD120">
        <v>0.88677830000000002</v>
      </c>
      <c r="KE120">
        <v>18.963470000000001</v>
      </c>
      <c r="KF120">
        <v>4.2624170000000002E-5</v>
      </c>
      <c r="KG120">
        <v>8.8830780000000008E-3</v>
      </c>
      <c r="KH120">
        <v>0.8868625</v>
      </c>
      <c r="KI120">
        <v>18.30838</v>
      </c>
      <c r="KJ120">
        <v>3.9136230000000002E-5</v>
      </c>
      <c r="KK120">
        <v>8.1443699999999997E-3</v>
      </c>
      <c r="KL120">
        <v>0.88686880000000001</v>
      </c>
      <c r="KM120">
        <v>18.64639</v>
      </c>
      <c r="KN120">
        <v>3.686936E-5</v>
      </c>
      <c r="KO120">
        <v>7.664878E-3</v>
      </c>
      <c r="KP120">
        <v>0.88685119999999995</v>
      </c>
      <c r="KQ120">
        <v>19.348220000000001</v>
      </c>
      <c r="KR120">
        <v>3.60863E-5</v>
      </c>
      <c r="KS120">
        <v>7.4914539999999998E-3</v>
      </c>
      <c r="KT120">
        <v>0.88673020000000002</v>
      </c>
      <c r="KU120">
        <v>20.00001</v>
      </c>
      <c r="KV120">
        <v>3.7468729999999998E-5</v>
      </c>
      <c r="KW120">
        <v>7.7670159999999999E-3</v>
      </c>
      <c r="KX120">
        <v>0.88661120000000004</v>
      </c>
      <c r="KY120">
        <v>20.383710000000001</v>
      </c>
      <c r="KZ120">
        <v>4.079348E-5</v>
      </c>
      <c r="LA120">
        <v>8.452424E-3</v>
      </c>
      <c r="LB120">
        <v>0.8864746</v>
      </c>
      <c r="LC120">
        <v>20.127320000000001</v>
      </c>
      <c r="LD120">
        <v>4.4523949999999999E-5</v>
      </c>
      <c r="LE120">
        <v>9.2341200000000002E-3</v>
      </c>
      <c r="LF120">
        <v>0.88635180000000002</v>
      </c>
      <c r="LG120">
        <v>19.422640000000001</v>
      </c>
      <c r="LH120">
        <v>4.7174530000000002E-5</v>
      </c>
      <c r="LI120">
        <v>9.7983770000000005E-3</v>
      </c>
      <c r="LJ120">
        <v>0.88621970000000005</v>
      </c>
      <c r="LK120">
        <v>18.494420000000002</v>
      </c>
      <c r="LL120">
        <v>4.8241439999999998E-5</v>
      </c>
      <c r="LM120">
        <v>1.0034599999999999E-2</v>
      </c>
      <c r="LN120">
        <v>0.88619230000000004</v>
      </c>
      <c r="LO120">
        <v>17.684819999999998</v>
      </c>
      <c r="LP120">
        <v>4.7993849999999998E-5</v>
      </c>
      <c r="LQ120">
        <v>9.9937719999999997E-3</v>
      </c>
      <c r="LR120">
        <v>0.88610929999999999</v>
      </c>
      <c r="LS120">
        <v>17.774920000000002</v>
      </c>
      <c r="LT120">
        <v>4.6885419999999998E-5</v>
      </c>
      <c r="LU120">
        <v>9.7720959999999992E-3</v>
      </c>
      <c r="LV120">
        <v>0.88606439999999997</v>
      </c>
      <c r="LW120">
        <v>18.394169999999999</v>
      </c>
      <c r="LX120">
        <v>4.5188239999999998E-5</v>
      </c>
      <c r="LY120">
        <v>9.4269290000000006E-3</v>
      </c>
      <c r="LZ120">
        <v>0.8860635</v>
      </c>
      <c r="MA120">
        <v>19.496659999999999</v>
      </c>
      <c r="MB120">
        <v>4.300201E-5</v>
      </c>
      <c r="MC120">
        <v>8.9776730000000003E-3</v>
      </c>
      <c r="MD120">
        <v>0.8860403</v>
      </c>
      <c r="ME120">
        <v>20.516999999999999</v>
      </c>
      <c r="MF120">
        <v>4.0474069999999997E-5</v>
      </c>
      <c r="MG120">
        <v>8.4551120000000007E-3</v>
      </c>
      <c r="MH120">
        <v>0.88602099999999995</v>
      </c>
      <c r="MI120">
        <v>20.73733</v>
      </c>
      <c r="MJ120">
        <v>3.7929619999999998E-5</v>
      </c>
      <c r="MK120">
        <v>7.9263289999999993E-3</v>
      </c>
      <c r="ML120">
        <v>0.8859515</v>
      </c>
      <c r="MM120">
        <v>19.96743</v>
      </c>
      <c r="MN120">
        <v>3.5653520000000001E-5</v>
      </c>
      <c r="MO120">
        <v>7.4522390000000003E-3</v>
      </c>
      <c r="MP120">
        <v>0.8858492</v>
      </c>
      <c r="MQ120">
        <v>19.047090000000001</v>
      </c>
      <c r="MR120">
        <v>3.3734720000000002E-5</v>
      </c>
      <c r="MS120">
        <v>7.0523510000000001E-3</v>
      </c>
      <c r="MT120">
        <v>0.88576109999999997</v>
      </c>
      <c r="MU120">
        <v>18.329419999999999</v>
      </c>
      <c r="MV120">
        <v>3.2126799999999999E-5</v>
      </c>
      <c r="MW120">
        <v>6.7167110000000002E-3</v>
      </c>
      <c r="MX120">
        <v>0.88562510000000005</v>
      </c>
      <c r="MY120">
        <v>18.51783</v>
      </c>
      <c r="MZ120">
        <v>3.0760689999999998E-5</v>
      </c>
      <c r="NA120">
        <v>6.4322590000000001E-3</v>
      </c>
      <c r="NB120">
        <v>0.88545220000000002</v>
      </c>
      <c r="NC120">
        <v>19.51708</v>
      </c>
      <c r="ND120">
        <v>2.9654549999999999E-5</v>
      </c>
      <c r="NE120">
        <v>6.20142E-3</v>
      </c>
      <c r="NF120">
        <v>0.88545220000000002</v>
      </c>
      <c r="NG120">
        <v>19.51708</v>
      </c>
      <c r="NH120">
        <v>2.9654549999999999E-5</v>
      </c>
      <c r="NI120">
        <v>6.20142E-3</v>
      </c>
      <c r="NJ120">
        <v>0.88545220000000002</v>
      </c>
      <c r="NK120">
        <v>19.51708</v>
      </c>
      <c r="NL120">
        <v>2.9654549999999999E-5</v>
      </c>
      <c r="NM120">
        <v>6.20142E-3</v>
      </c>
      <c r="NN120">
        <v>0.88545220000000002</v>
      </c>
      <c r="NO120">
        <v>19.51708</v>
      </c>
      <c r="NP120">
        <v>2.9654549999999999E-5</v>
      </c>
      <c r="NQ120">
        <v>6.20142E-3</v>
      </c>
      <c r="NR120">
        <v>0.88545220000000002</v>
      </c>
      <c r="NS120">
        <v>19.51708</v>
      </c>
      <c r="NT120">
        <v>2.9654549999999999E-5</v>
      </c>
      <c r="NU120">
        <v>6.20142E-3</v>
      </c>
      <c r="NV120">
        <v>0.88545220000000002</v>
      </c>
      <c r="NW120">
        <v>19.51708</v>
      </c>
      <c r="NX120">
        <v>2.9654549999999999E-5</v>
      </c>
      <c r="NY120">
        <v>6.20142E-3</v>
      </c>
      <c r="NZ120">
        <v>0.88545220000000002</v>
      </c>
      <c r="OA120">
        <v>19.51708</v>
      </c>
      <c r="OB120">
        <v>2.9654549999999999E-5</v>
      </c>
      <c r="OC120">
        <v>6.20142E-3</v>
      </c>
      <c r="OD120">
        <v>0.88545220000000002</v>
      </c>
      <c r="OE120">
        <v>19.51708</v>
      </c>
      <c r="OF120">
        <v>2.9654549999999999E-5</v>
      </c>
      <c r="OG120">
        <v>6.20142E-3</v>
      </c>
      <c r="OH120">
        <v>0.88545220000000002</v>
      </c>
      <c r="OI120">
        <v>19.51708</v>
      </c>
      <c r="OJ120">
        <v>2.9654549999999999E-5</v>
      </c>
      <c r="OK120">
        <v>6.20142E-3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1.531827</v>
      </c>
      <c r="G121">
        <v>16.00102</v>
      </c>
      <c r="H121">
        <v>0</v>
      </c>
      <c r="I121">
        <v>0</v>
      </c>
      <c r="J121">
        <v>1.532429</v>
      </c>
      <c r="K121">
        <v>16.837430000000001</v>
      </c>
      <c r="L121">
        <v>0</v>
      </c>
      <c r="M121">
        <v>0</v>
      </c>
      <c r="N121">
        <v>1.5333159999999999</v>
      </c>
      <c r="O121">
        <v>17.604379999999999</v>
      </c>
      <c r="P121" s="1">
        <v>3.0913579999999999E-31</v>
      </c>
      <c r="Q121" s="1">
        <v>4.948186E-29</v>
      </c>
      <c r="R121">
        <v>1.5345329999999999</v>
      </c>
      <c r="S121">
        <v>18.301390000000001</v>
      </c>
      <c r="T121" s="1">
        <v>7.9460989999999999E-19</v>
      </c>
      <c r="U121" s="1">
        <v>1.2107330000000001E-16</v>
      </c>
      <c r="V121">
        <v>1.5358529999999999</v>
      </c>
      <c r="W121">
        <v>18.738409999999998</v>
      </c>
      <c r="X121" s="1">
        <v>3.977835E-7</v>
      </c>
      <c r="Y121" s="1">
        <v>5.0174450000000002E-5</v>
      </c>
      <c r="Z121">
        <v>1.5372809999999999</v>
      </c>
      <c r="AA121">
        <v>18.499680000000001</v>
      </c>
      <c r="AB121" s="1">
        <v>4.5751640000000003E-2</v>
      </c>
      <c r="AC121">
        <v>7.9271820000000002</v>
      </c>
      <c r="AD121">
        <v>1.5387360000000001</v>
      </c>
      <c r="AE121">
        <v>17.915949999999999</v>
      </c>
      <c r="AF121">
        <v>6.4109610000000004</v>
      </c>
      <c r="AG121">
        <v>1229.6110000000001</v>
      </c>
      <c r="AH121">
        <v>1.540144</v>
      </c>
      <c r="AI121">
        <v>17.44605</v>
      </c>
      <c r="AJ121">
        <v>64.598569999999995</v>
      </c>
      <c r="AK121">
        <v>13284.74</v>
      </c>
      <c r="AL121">
        <v>1.5414870000000001</v>
      </c>
      <c r="AM121">
        <v>17.34027</v>
      </c>
      <c r="AN121">
        <v>123.989</v>
      </c>
      <c r="AO121">
        <v>26828.51</v>
      </c>
      <c r="AP121">
        <v>1.5427709999999999</v>
      </c>
      <c r="AQ121">
        <v>18.200410000000002</v>
      </c>
      <c r="AR121">
        <v>76.199550000000002</v>
      </c>
      <c r="AS121">
        <v>17118.87</v>
      </c>
      <c r="AT121">
        <v>1.543954</v>
      </c>
      <c r="AU121">
        <v>19.181059999999999</v>
      </c>
      <c r="AV121">
        <v>20.956969999999998</v>
      </c>
      <c r="AW121">
        <v>4837.2560000000003</v>
      </c>
      <c r="AX121">
        <v>1.5449520000000001</v>
      </c>
      <c r="AY121">
        <v>19.805610000000001</v>
      </c>
      <c r="AZ121">
        <v>3.334816</v>
      </c>
      <c r="BA121">
        <v>782.74980000000005</v>
      </c>
      <c r="BB121">
        <v>1.5455909999999999</v>
      </c>
      <c r="BC121">
        <v>19.92878</v>
      </c>
      <c r="BD121">
        <v>0.41892839999999998</v>
      </c>
      <c r="BE121">
        <v>98.066249999999997</v>
      </c>
      <c r="BF121">
        <v>1.5466120000000001</v>
      </c>
      <c r="BG121">
        <v>19.307770000000001</v>
      </c>
      <c r="BH121">
        <v>9.3053609999999995E-2</v>
      </c>
      <c r="BI121">
        <v>20.686330000000002</v>
      </c>
      <c r="BJ121">
        <v>1.547482</v>
      </c>
      <c r="BK121">
        <v>18.457840000000001</v>
      </c>
      <c r="BL121">
        <v>5.9165000000000002E-2</v>
      </c>
      <c r="BM121">
        <v>12.689579999999999</v>
      </c>
      <c r="BN121">
        <v>1.547588</v>
      </c>
      <c r="BO121">
        <v>17.730840000000001</v>
      </c>
      <c r="BP121" s="1">
        <v>5.1658999999999997E-2</v>
      </c>
      <c r="BQ121">
        <v>10.96504</v>
      </c>
      <c r="BR121">
        <v>1.544351</v>
      </c>
      <c r="BS121">
        <v>17.388470000000002</v>
      </c>
      <c r="BT121" s="1">
        <v>4.9100369999999997E-2</v>
      </c>
      <c r="BU121">
        <v>10.356479999999999</v>
      </c>
      <c r="BV121">
        <v>1.5397989999999999</v>
      </c>
      <c r="BW121">
        <v>17.619509999999998</v>
      </c>
      <c r="BX121" s="1">
        <v>5.0238669999999999E-2</v>
      </c>
      <c r="BY121">
        <v>10.568530000000001</v>
      </c>
      <c r="BZ121">
        <v>1.5345819999999999</v>
      </c>
      <c r="CA121">
        <v>18.380459999999999</v>
      </c>
      <c r="CB121" s="1">
        <v>5.1548780000000002E-2</v>
      </c>
      <c r="CC121" s="1">
        <v>10.854050000000001</v>
      </c>
      <c r="CD121">
        <v>1.528591</v>
      </c>
      <c r="CE121">
        <v>18.786930000000002</v>
      </c>
      <c r="CF121" s="1">
        <v>5.0367240000000001E-2</v>
      </c>
      <c r="CG121" s="1">
        <v>10.628030000000001</v>
      </c>
      <c r="CH121">
        <v>1.522087</v>
      </c>
      <c r="CI121">
        <v>18.758230000000001</v>
      </c>
      <c r="CJ121" s="1">
        <v>4.6906660000000003E-2</v>
      </c>
      <c r="CK121" s="1">
        <v>9.9156980000000008</v>
      </c>
      <c r="CL121">
        <v>1.5152140000000001</v>
      </c>
      <c r="CM121">
        <v>18.128959999999999</v>
      </c>
      <c r="CN121" s="1">
        <v>4.2420350000000002E-2</v>
      </c>
      <c r="CO121" s="1">
        <v>8.9777830000000005</v>
      </c>
      <c r="CP121">
        <v>1.5079309999999999</v>
      </c>
      <c r="CQ121">
        <v>17.349989999999998</v>
      </c>
      <c r="CR121" s="1">
        <v>3.7809089999999997E-2</v>
      </c>
      <c r="CS121" s="1">
        <v>8.0073439999999998</v>
      </c>
      <c r="CT121">
        <v>1.4999579999999999</v>
      </c>
      <c r="CU121">
        <v>16.580089999999998</v>
      </c>
      <c r="CV121" s="1">
        <v>3.3552289999999999E-2</v>
      </c>
      <c r="CW121" s="1">
        <v>7.1104479999999999</v>
      </c>
      <c r="CX121">
        <v>1.4894940000000001</v>
      </c>
      <c r="CY121">
        <v>16.01915</v>
      </c>
      <c r="CZ121" s="1">
        <v>2.969523E-2</v>
      </c>
      <c r="DA121" s="1">
        <v>6.2996549999999996</v>
      </c>
      <c r="DB121">
        <v>1.478491</v>
      </c>
      <c r="DC121">
        <v>15.90793</v>
      </c>
      <c r="DD121" s="1">
        <v>2.623899E-2</v>
      </c>
      <c r="DE121" s="1">
        <v>5.5703750000000003</v>
      </c>
      <c r="DF121">
        <v>1.46892</v>
      </c>
      <c r="DG121">
        <v>16.3003</v>
      </c>
      <c r="DH121" s="1">
        <v>2.3155249999999999E-2</v>
      </c>
      <c r="DI121" s="1">
        <v>4.9097869999999997</v>
      </c>
      <c r="DJ121">
        <v>1.460196</v>
      </c>
      <c r="DK121">
        <v>16.775539999999999</v>
      </c>
      <c r="DL121" s="1">
        <v>2.0433860000000002E-2</v>
      </c>
      <c r="DM121" s="1">
        <v>4.3346200000000001</v>
      </c>
      <c r="DN121">
        <v>1.451146</v>
      </c>
      <c r="DO121">
        <v>17.278680000000001</v>
      </c>
      <c r="DP121" s="1">
        <v>1.8023069999999999E-2</v>
      </c>
      <c r="DQ121" s="1">
        <v>3.82484</v>
      </c>
      <c r="DR121">
        <v>1.4421299999999999</v>
      </c>
      <c r="DS121">
        <v>17.042300000000001</v>
      </c>
      <c r="DT121" s="1">
        <v>1.5870229999999999E-2</v>
      </c>
      <c r="DU121" s="1">
        <v>3.3676550000000001</v>
      </c>
      <c r="DV121">
        <v>1.432849</v>
      </c>
      <c r="DW121">
        <v>16.378409999999999</v>
      </c>
      <c r="DX121" s="1">
        <v>1.39609E-2</v>
      </c>
      <c r="DY121" s="1">
        <v>2.9623840000000001</v>
      </c>
      <c r="DZ121">
        <v>1.4229449999999999</v>
      </c>
      <c r="EA121">
        <v>15.71494</v>
      </c>
      <c r="EB121" s="1">
        <v>1.2288459999999999E-2</v>
      </c>
      <c r="EC121" s="1">
        <v>2.607294</v>
      </c>
      <c r="ED121">
        <v>1.412328</v>
      </c>
      <c r="EE121">
        <v>15.256539999999999</v>
      </c>
      <c r="EF121" s="1">
        <v>1.083512E-2</v>
      </c>
      <c r="EG121" s="1">
        <v>2.2993190000000001</v>
      </c>
      <c r="EH121">
        <v>1.4003969999999999</v>
      </c>
      <c r="EI121">
        <v>15.737080000000001</v>
      </c>
      <c r="EJ121" s="1">
        <v>9.5577869999999999E-3</v>
      </c>
      <c r="EK121" s="1">
        <v>2.0290249999999999</v>
      </c>
      <c r="EL121">
        <v>1.3866080000000001</v>
      </c>
      <c r="EM121">
        <v>16.436340000000001</v>
      </c>
      <c r="EN121" s="1">
        <v>8.3998679999999996E-3</v>
      </c>
      <c r="EO121" s="1">
        <v>1.7840609999999999</v>
      </c>
      <c r="EP121">
        <v>1.3734580000000001</v>
      </c>
      <c r="EQ121">
        <v>17.043040000000001</v>
      </c>
      <c r="ER121" s="1">
        <v>7.3665470000000002E-3</v>
      </c>
      <c r="ES121" s="1">
        <v>1.5640879999999999</v>
      </c>
      <c r="ET121">
        <v>1.362141</v>
      </c>
      <c r="EU121">
        <v>17.764230000000001</v>
      </c>
      <c r="EV121" s="1">
        <v>6.4557479999999999E-3</v>
      </c>
      <c r="EW121" s="1">
        <v>1.371961</v>
      </c>
      <c r="EX121">
        <v>1.350007</v>
      </c>
      <c r="EY121">
        <v>17.873670000000001</v>
      </c>
      <c r="EZ121" s="1">
        <v>5.6564759999999997E-3</v>
      </c>
      <c r="FA121" s="1">
        <v>1.2043189999999999</v>
      </c>
      <c r="FB121">
        <v>1.337818</v>
      </c>
      <c r="FC121">
        <v>17.3354</v>
      </c>
      <c r="FD121" s="1">
        <v>4.9510550000000002E-3</v>
      </c>
      <c r="FE121" s="1">
        <v>1.055925</v>
      </c>
      <c r="FF121">
        <v>1.326684</v>
      </c>
      <c r="FG121">
        <v>16.720210000000002</v>
      </c>
      <c r="FH121" s="1">
        <v>4.3331350000000001E-3</v>
      </c>
      <c r="FI121" s="1">
        <v>0.92440259999999996</v>
      </c>
      <c r="FJ121">
        <v>1.3156870000000001</v>
      </c>
      <c r="FK121">
        <v>16.15222</v>
      </c>
      <c r="FL121" s="1">
        <v>3.7939610000000002E-3</v>
      </c>
      <c r="FM121" s="1">
        <v>0.8094749</v>
      </c>
      <c r="FN121">
        <v>1.3050850000000001</v>
      </c>
      <c r="FO121">
        <v>16.620460000000001</v>
      </c>
      <c r="FP121" s="1">
        <v>3.3158160000000001E-3</v>
      </c>
      <c r="FQ121" s="1">
        <v>0.7076616</v>
      </c>
      <c r="FR121">
        <v>1.2926040000000001</v>
      </c>
      <c r="FS121">
        <v>17.690359999999998</v>
      </c>
      <c r="FT121" s="1">
        <v>2.8623630000000001E-3</v>
      </c>
      <c r="FU121" s="1">
        <v>0.61177049999999999</v>
      </c>
      <c r="FV121">
        <v>1.279433</v>
      </c>
      <c r="FW121">
        <v>19.003779999999999</v>
      </c>
      <c r="FX121" s="1">
        <v>2.4165240000000002E-3</v>
      </c>
      <c r="FY121" s="1">
        <v>0.51737140000000004</v>
      </c>
      <c r="FZ121">
        <v>1.2667139999999999</v>
      </c>
      <c r="GA121">
        <v>20.067609999999998</v>
      </c>
      <c r="GB121" s="1">
        <v>1.9970420000000001E-3</v>
      </c>
      <c r="GC121" s="1">
        <v>0.42808649999999998</v>
      </c>
      <c r="GD121">
        <v>1.254607</v>
      </c>
      <c r="GE121">
        <v>19.95279</v>
      </c>
      <c r="GF121" s="1">
        <v>1.6408659999999999E-3</v>
      </c>
      <c r="GG121" s="1">
        <v>0.35171570000000002</v>
      </c>
      <c r="GH121">
        <v>1.2445360000000001</v>
      </c>
      <c r="GI121">
        <v>19.035620000000002</v>
      </c>
      <c r="GJ121" s="1">
        <v>1.362186E-3</v>
      </c>
      <c r="GK121" s="1">
        <v>0.29178169999999998</v>
      </c>
      <c r="GL121">
        <v>1.235587</v>
      </c>
      <c r="GM121">
        <v>18.034520000000001</v>
      </c>
      <c r="GN121" s="1">
        <v>1.1515360000000001E-3</v>
      </c>
      <c r="GO121" s="1">
        <v>0.2466603</v>
      </c>
      <c r="GP121">
        <v>1.2280390000000001</v>
      </c>
      <c r="GQ121">
        <v>17.298960000000001</v>
      </c>
      <c r="GR121" s="1">
        <v>9.9315699999999994E-4</v>
      </c>
      <c r="GS121" s="1">
        <v>0.2126064</v>
      </c>
      <c r="GT121">
        <v>1.2220329999999999</v>
      </c>
      <c r="GU121">
        <v>17.819089999999999</v>
      </c>
      <c r="GV121" s="1">
        <v>8.7107899999999997E-4</v>
      </c>
      <c r="GW121" s="1">
        <v>0.18623600000000001</v>
      </c>
      <c r="GX121">
        <v>1.217274</v>
      </c>
      <c r="GY121">
        <v>18.873619999999999</v>
      </c>
      <c r="GZ121" s="1">
        <v>7.6450420000000001E-4</v>
      </c>
      <c r="HA121" s="1">
        <v>0.16334789999999999</v>
      </c>
      <c r="HB121">
        <v>1.213597</v>
      </c>
      <c r="HC121">
        <v>20.114270000000001</v>
      </c>
      <c r="HD121" s="1">
        <v>6.5232579999999999E-4</v>
      </c>
      <c r="HE121" s="1">
        <v>0.13940060000000001</v>
      </c>
      <c r="HF121">
        <v>1.210691</v>
      </c>
      <c r="HG121">
        <v>21.034289999999999</v>
      </c>
      <c r="HH121" s="1">
        <v>5.296322E-4</v>
      </c>
      <c r="HI121" s="1">
        <v>0.1132059</v>
      </c>
      <c r="HJ121">
        <v>1.208402</v>
      </c>
      <c r="HK121">
        <v>20.858650000000001</v>
      </c>
      <c r="HL121" s="1">
        <v>4.1221759999999997E-4</v>
      </c>
      <c r="HM121" s="1">
        <v>8.8021039999999995E-2</v>
      </c>
      <c r="HN121">
        <v>1.206664</v>
      </c>
      <c r="HO121">
        <v>19.844449999999998</v>
      </c>
      <c r="HP121" s="1">
        <v>3.1760110000000002E-4</v>
      </c>
      <c r="HQ121" s="1">
        <v>6.7636340000000003E-2</v>
      </c>
      <c r="HR121">
        <v>1.2053039999999999</v>
      </c>
      <c r="HS121">
        <v>18.69455</v>
      </c>
      <c r="HT121" s="1">
        <v>2.512099E-4</v>
      </c>
      <c r="HU121" s="1">
        <v>5.3265460000000001E-2</v>
      </c>
      <c r="HV121">
        <v>1.204296</v>
      </c>
      <c r="HW121">
        <v>17.746770000000001</v>
      </c>
      <c r="HX121" s="1">
        <v>2.081157E-4</v>
      </c>
      <c r="HY121" s="1">
        <v>4.39096E-2</v>
      </c>
      <c r="HZ121">
        <v>1.203592</v>
      </c>
      <c r="IA121">
        <v>17.80564</v>
      </c>
      <c r="IB121" s="1">
        <v>1.8036800000000001E-4</v>
      </c>
      <c r="IC121" s="1">
        <v>3.788511E-2</v>
      </c>
      <c r="ID121">
        <v>1.2031320000000001</v>
      </c>
      <c r="IE121">
        <v>17.786490000000001</v>
      </c>
      <c r="IF121" s="1">
        <v>1.6107599999999999E-4</v>
      </c>
      <c r="IG121" s="1">
        <v>3.3710829999999997E-2</v>
      </c>
      <c r="IH121">
        <v>1.2028509999999999</v>
      </c>
      <c r="II121">
        <v>18.590420000000002</v>
      </c>
      <c r="IJ121" s="1">
        <v>1.452146E-4</v>
      </c>
      <c r="IK121" s="1">
        <v>3.0314870000000001E-2</v>
      </c>
      <c r="IL121">
        <v>1.2027049999999999</v>
      </c>
      <c r="IM121">
        <v>19.226099999999999</v>
      </c>
      <c r="IN121" s="1">
        <v>1.3045130000000001E-4</v>
      </c>
      <c r="IO121" s="1">
        <v>2.717083E-2</v>
      </c>
      <c r="IP121">
        <v>1.202799</v>
      </c>
      <c r="IQ121">
        <v>19.14058</v>
      </c>
      <c r="IR121" s="1">
        <v>1.169222E-4</v>
      </c>
      <c r="IS121" s="1">
        <v>2.4293929999999998E-2</v>
      </c>
      <c r="IT121">
        <v>1.2032160000000001</v>
      </c>
      <c r="IU121">
        <v>18.55819</v>
      </c>
      <c r="IV121">
        <v>1.055646E-4</v>
      </c>
      <c r="IW121" s="1">
        <v>2.1874870000000001E-2</v>
      </c>
      <c r="IX121">
        <v>1.2039070000000001</v>
      </c>
      <c r="IY121">
        <v>17.5947</v>
      </c>
      <c r="IZ121">
        <v>9.6674560000000002E-5</v>
      </c>
      <c r="JA121" s="1">
        <v>1.9977689999999999E-2</v>
      </c>
      <c r="JB121">
        <v>1.204995</v>
      </c>
      <c r="JC121">
        <v>16.724260000000001</v>
      </c>
      <c r="JD121">
        <v>8.9826160000000001E-5</v>
      </c>
      <c r="JE121" s="1">
        <v>1.8512959999999998E-2</v>
      </c>
      <c r="JF121">
        <v>1.206393</v>
      </c>
      <c r="JG121">
        <v>17.054500000000001</v>
      </c>
      <c r="JH121">
        <v>8.4245580000000004E-5</v>
      </c>
      <c r="JI121" s="1">
        <v>1.732355E-2</v>
      </c>
      <c r="JJ121">
        <v>1.2080679999999999</v>
      </c>
      <c r="JK121">
        <v>18.04898</v>
      </c>
      <c r="JL121">
        <v>7.8801740000000004E-5</v>
      </c>
      <c r="JM121" s="1">
        <v>1.6177770000000001E-2</v>
      </c>
      <c r="JN121">
        <v>1.2099569999999999</v>
      </c>
      <c r="JO121">
        <v>19.427409999999998</v>
      </c>
      <c r="JP121">
        <v>7.2107740000000004E-5</v>
      </c>
      <c r="JQ121">
        <v>1.4792939999999999E-2</v>
      </c>
      <c r="JR121">
        <v>1.2118690000000001</v>
      </c>
      <c r="JS121">
        <v>20.623480000000001</v>
      </c>
      <c r="JT121">
        <v>6.3843999999999994E-5</v>
      </c>
      <c r="JU121">
        <v>1.3090890000000001E-2</v>
      </c>
      <c r="JV121">
        <v>1.213713</v>
      </c>
      <c r="JW121">
        <v>20.68141</v>
      </c>
      <c r="JX121">
        <v>5.5320289999999999E-5</v>
      </c>
      <c r="JY121">
        <v>1.13309E-2</v>
      </c>
      <c r="JZ121">
        <v>1.2152499999999999</v>
      </c>
      <c r="KA121">
        <v>19.867809999999999</v>
      </c>
      <c r="KB121">
        <v>4.8133110000000002E-5</v>
      </c>
      <c r="KC121">
        <v>9.8403329999999997E-3</v>
      </c>
      <c r="KD121">
        <v>1.2164550000000001</v>
      </c>
      <c r="KE121">
        <v>19.006170000000001</v>
      </c>
      <c r="KF121">
        <v>4.2892280000000001E-5</v>
      </c>
      <c r="KG121">
        <v>8.7511580000000002E-3</v>
      </c>
      <c r="KH121">
        <v>1.2171860000000001</v>
      </c>
      <c r="KI121">
        <v>18.33961</v>
      </c>
      <c r="KJ121">
        <v>3.9317180000000002E-5</v>
      </c>
      <c r="KK121">
        <v>8.0071989999999996E-3</v>
      </c>
      <c r="KL121">
        <v>1.2175279999999999</v>
      </c>
      <c r="KM121">
        <v>18.66018</v>
      </c>
      <c r="KN121">
        <v>3.6975879999999998E-5</v>
      </c>
      <c r="KO121">
        <v>7.5203470000000001E-3</v>
      </c>
      <c r="KP121">
        <v>1.217522</v>
      </c>
      <c r="KQ121">
        <v>19.34403</v>
      </c>
      <c r="KR121">
        <v>3.6083269999999999E-5</v>
      </c>
      <c r="KS121">
        <v>7.3239860000000002E-3</v>
      </c>
      <c r="KT121">
        <v>1.217325</v>
      </c>
      <c r="KU121">
        <v>19.9971</v>
      </c>
      <c r="KV121">
        <v>3.7320129999999997E-5</v>
      </c>
      <c r="KW121">
        <v>7.5576860000000001E-3</v>
      </c>
      <c r="KX121">
        <v>1.216923</v>
      </c>
      <c r="KY121">
        <v>20.391870000000001</v>
      </c>
      <c r="KZ121">
        <v>4.0558230000000003E-5</v>
      </c>
      <c r="LA121">
        <v>8.2054469999999994E-3</v>
      </c>
      <c r="LB121">
        <v>1.2164410000000001</v>
      </c>
      <c r="LC121">
        <v>20.159849999999999</v>
      </c>
      <c r="LD121">
        <v>4.431124E-5</v>
      </c>
      <c r="LE121">
        <v>8.9740080000000003E-3</v>
      </c>
      <c r="LF121">
        <v>1.2159690000000001</v>
      </c>
      <c r="LG121">
        <v>19.464120000000001</v>
      </c>
      <c r="LH121">
        <v>4.7052699999999998E-5</v>
      </c>
      <c r="LI121">
        <v>9.5472509999999997E-3</v>
      </c>
      <c r="LJ121">
        <v>1.2155320000000001</v>
      </c>
      <c r="LK121">
        <v>18.55105</v>
      </c>
      <c r="LL121">
        <v>4.8214689999999997E-5</v>
      </c>
      <c r="LM121">
        <v>9.8016409999999998E-3</v>
      </c>
      <c r="LN121">
        <v>1.215219</v>
      </c>
      <c r="LO121">
        <v>17.749459999999999</v>
      </c>
      <c r="LP121">
        <v>4.8035709999999999E-5</v>
      </c>
      <c r="LQ121">
        <v>9.7791460000000007E-3</v>
      </c>
      <c r="LR121">
        <v>1.214955</v>
      </c>
      <c r="LS121">
        <v>17.839490000000001</v>
      </c>
      <c r="LT121">
        <v>4.6969779999999997E-5</v>
      </c>
      <c r="LU121">
        <v>9.5728240000000006E-3</v>
      </c>
      <c r="LV121">
        <v>1.2147870000000001</v>
      </c>
      <c r="LW121">
        <v>18.441649999999999</v>
      </c>
      <c r="LX121">
        <v>4.5305590000000001E-5</v>
      </c>
      <c r="LY121">
        <v>9.2437820000000007E-3</v>
      </c>
      <c r="LZ121">
        <v>1.2146570000000001</v>
      </c>
      <c r="MA121">
        <v>19.524760000000001</v>
      </c>
      <c r="MB121">
        <v>4.3147630000000002E-5</v>
      </c>
      <c r="MC121">
        <v>8.8115980000000003E-3</v>
      </c>
      <c r="MD121">
        <v>1.2145649999999999</v>
      </c>
      <c r="ME121">
        <v>20.54617</v>
      </c>
      <c r="MF121">
        <v>4.0633039999999998E-5</v>
      </c>
      <c r="MG121">
        <v>8.3044120000000006E-3</v>
      </c>
      <c r="MH121">
        <v>1.2144459999999999</v>
      </c>
      <c r="MI121">
        <v>20.776129999999998</v>
      </c>
      <c r="MJ121">
        <v>3.8080709999999997E-5</v>
      </c>
      <c r="MK121">
        <v>7.785719E-3</v>
      </c>
      <c r="ML121">
        <v>1.214242</v>
      </c>
      <c r="MM121">
        <v>20.013999999999999</v>
      </c>
      <c r="MN121">
        <v>3.5783430000000002E-5</v>
      </c>
      <c r="MO121">
        <v>7.3170479999999996E-3</v>
      </c>
      <c r="MP121">
        <v>1.213991</v>
      </c>
      <c r="MQ121">
        <v>19.097249999999999</v>
      </c>
      <c r="MR121">
        <v>3.3843069999999999E-5</v>
      </c>
      <c r="MS121">
        <v>6.9207119999999999E-3</v>
      </c>
      <c r="MT121">
        <v>1.2136290000000001</v>
      </c>
      <c r="MU121">
        <v>18.367529999999999</v>
      </c>
      <c r="MV121">
        <v>3.221865E-5</v>
      </c>
      <c r="MW121">
        <v>6.5884339999999998E-3</v>
      </c>
      <c r="MX121">
        <v>1.2131209999999999</v>
      </c>
      <c r="MY121">
        <v>18.527799999999999</v>
      </c>
      <c r="MZ121">
        <v>3.0838160000000003E-5</v>
      </c>
      <c r="NA121">
        <v>6.3066720000000001E-3</v>
      </c>
      <c r="NB121">
        <v>1.212577</v>
      </c>
      <c r="NC121">
        <v>19.512139999999999</v>
      </c>
      <c r="ND121">
        <v>2.9713860000000001E-5</v>
      </c>
      <c r="NE121">
        <v>6.0763700000000002E-3</v>
      </c>
      <c r="NF121">
        <v>1.212577</v>
      </c>
      <c r="NG121">
        <v>19.512139999999999</v>
      </c>
      <c r="NH121">
        <v>2.9713860000000001E-5</v>
      </c>
      <c r="NI121">
        <v>6.0763700000000002E-3</v>
      </c>
      <c r="NJ121">
        <v>1.212577</v>
      </c>
      <c r="NK121">
        <v>19.512139999999999</v>
      </c>
      <c r="NL121">
        <v>2.9713860000000001E-5</v>
      </c>
      <c r="NM121">
        <v>6.0763700000000002E-3</v>
      </c>
      <c r="NN121">
        <v>1.212577</v>
      </c>
      <c r="NO121">
        <v>19.512139999999999</v>
      </c>
      <c r="NP121">
        <v>2.9713860000000001E-5</v>
      </c>
      <c r="NQ121">
        <v>6.0763700000000002E-3</v>
      </c>
      <c r="NR121">
        <v>1.212577</v>
      </c>
      <c r="NS121">
        <v>19.512139999999999</v>
      </c>
      <c r="NT121">
        <v>2.9713860000000001E-5</v>
      </c>
      <c r="NU121">
        <v>6.0763700000000002E-3</v>
      </c>
      <c r="NV121">
        <v>1.212577</v>
      </c>
      <c r="NW121">
        <v>19.512139999999999</v>
      </c>
      <c r="NX121">
        <v>2.9713860000000001E-5</v>
      </c>
      <c r="NY121">
        <v>6.0763700000000002E-3</v>
      </c>
      <c r="NZ121">
        <v>1.212577</v>
      </c>
      <c r="OA121">
        <v>19.512139999999999</v>
      </c>
      <c r="OB121">
        <v>2.9713860000000001E-5</v>
      </c>
      <c r="OC121">
        <v>6.0763700000000002E-3</v>
      </c>
      <c r="OD121">
        <v>1.212577</v>
      </c>
      <c r="OE121">
        <v>19.512139999999999</v>
      </c>
      <c r="OF121">
        <v>2.9713860000000001E-5</v>
      </c>
      <c r="OG121">
        <v>6.0763700000000002E-3</v>
      </c>
      <c r="OH121">
        <v>1.212577</v>
      </c>
      <c r="OI121">
        <v>19.512139999999999</v>
      </c>
      <c r="OJ121">
        <v>2.9713860000000001E-5</v>
      </c>
      <c r="OK121">
        <v>6.0763700000000002E-3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0.83542439999999996</v>
      </c>
      <c r="G122">
        <v>16.000720000000001</v>
      </c>
      <c r="H122">
        <v>0</v>
      </c>
      <c r="I122">
        <v>0</v>
      </c>
      <c r="J122">
        <v>0.84182970000000001</v>
      </c>
      <c r="K122">
        <v>16.847059999999999</v>
      </c>
      <c r="L122">
        <v>0</v>
      </c>
      <c r="M122">
        <v>0</v>
      </c>
      <c r="N122">
        <v>0.84656900000000002</v>
      </c>
      <c r="O122">
        <v>17.612719999999999</v>
      </c>
      <c r="P122" s="1">
        <v>4.758785E-32</v>
      </c>
      <c r="Q122" s="1">
        <v>1.382019E-29</v>
      </c>
      <c r="R122">
        <v>0.84956319999999996</v>
      </c>
      <c r="S122">
        <v>18.326509999999999</v>
      </c>
      <c r="T122" s="1">
        <v>1.206039E-19</v>
      </c>
      <c r="U122" s="1">
        <v>3.4944019999999998E-17</v>
      </c>
      <c r="V122">
        <v>0.852769</v>
      </c>
      <c r="W122">
        <v>18.79204</v>
      </c>
      <c r="X122" s="1">
        <v>5.0597349999999999E-8</v>
      </c>
      <c r="Y122" s="1">
        <v>1.249588E-5</v>
      </c>
      <c r="Z122">
        <v>0.85620870000000004</v>
      </c>
      <c r="AA122">
        <v>18.53753</v>
      </c>
      <c r="AB122" s="1">
        <v>2.8387760000000001E-2</v>
      </c>
      <c r="AC122" s="1">
        <v>6.4006699999999999</v>
      </c>
      <c r="AD122">
        <v>0.85968540000000004</v>
      </c>
      <c r="AE122">
        <v>17.936489999999999</v>
      </c>
      <c r="AF122">
        <v>4.9895420000000001</v>
      </c>
      <c r="AG122">
        <v>1239.7380000000001</v>
      </c>
      <c r="AH122">
        <v>0.86324999999999996</v>
      </c>
      <c r="AI122">
        <v>17.45872</v>
      </c>
      <c r="AJ122">
        <v>57.94706</v>
      </c>
      <c r="AK122">
        <v>15454.77</v>
      </c>
      <c r="AL122">
        <v>0.86682760000000003</v>
      </c>
      <c r="AM122">
        <v>17.33811</v>
      </c>
      <c r="AN122">
        <v>123.20399999999999</v>
      </c>
      <c r="AO122">
        <v>34649.89</v>
      </c>
      <c r="AP122">
        <v>0.8704383</v>
      </c>
      <c r="AQ122">
        <v>18.196300000000001</v>
      </c>
      <c r="AR122">
        <v>81.632469999999998</v>
      </c>
      <c r="AS122">
        <v>23911.84</v>
      </c>
      <c r="AT122">
        <v>0.87401759999999995</v>
      </c>
      <c r="AU122">
        <v>19.190580000000001</v>
      </c>
      <c r="AV122">
        <v>23.737549999999999</v>
      </c>
      <c r="AW122">
        <v>7163.3379999999997</v>
      </c>
      <c r="AX122">
        <v>0.87758369999999997</v>
      </c>
      <c r="AY122">
        <v>19.841940000000001</v>
      </c>
      <c r="AZ122">
        <v>3.9196689999999998</v>
      </c>
      <c r="BA122">
        <v>1205.856</v>
      </c>
      <c r="BB122">
        <v>0.88119139999999996</v>
      </c>
      <c r="BC122">
        <v>19.99972</v>
      </c>
      <c r="BD122">
        <v>0.4929038</v>
      </c>
      <c r="BE122">
        <v>151.69210000000001</v>
      </c>
      <c r="BF122">
        <v>0.88583590000000001</v>
      </c>
      <c r="BG122">
        <v>19.36552</v>
      </c>
      <c r="BH122">
        <v>0.1003589</v>
      </c>
      <c r="BI122">
        <v>29.311679999999999</v>
      </c>
      <c r="BJ122">
        <v>0.89164980000000005</v>
      </c>
      <c r="BK122">
        <v>18.50517</v>
      </c>
      <c r="BL122">
        <v>6.0162819999999999E-2</v>
      </c>
      <c r="BM122">
        <v>16.828330000000001</v>
      </c>
      <c r="BN122">
        <v>0.89909600000000001</v>
      </c>
      <c r="BO122">
        <v>17.766940000000002</v>
      </c>
      <c r="BP122" s="1">
        <v>5.2041659999999997E-2</v>
      </c>
      <c r="BQ122">
        <v>14.373570000000001</v>
      </c>
      <c r="BR122">
        <v>0.90394969999999997</v>
      </c>
      <c r="BS122">
        <v>17.395769999999999</v>
      </c>
      <c r="BT122" s="1">
        <v>4.9148690000000002E-2</v>
      </c>
      <c r="BU122">
        <v>13.47423</v>
      </c>
      <c r="BV122">
        <v>0.90612740000000003</v>
      </c>
      <c r="BW122">
        <v>17.609850000000002</v>
      </c>
      <c r="BX122" s="1">
        <v>5.0091459999999997E-2</v>
      </c>
      <c r="BY122">
        <v>13.6797</v>
      </c>
      <c r="BZ122">
        <v>0.9079604</v>
      </c>
      <c r="CA122">
        <v>18.384899999999998</v>
      </c>
      <c r="CB122" s="1">
        <v>5.1511750000000002E-2</v>
      </c>
      <c r="CC122" s="1">
        <v>14.064830000000001</v>
      </c>
      <c r="CD122">
        <v>0.90971170000000001</v>
      </c>
      <c r="CE122">
        <v>18.81174</v>
      </c>
      <c r="CF122" s="1">
        <v>5.0529909999999997E-2</v>
      </c>
      <c r="CG122" s="1">
        <v>13.8149</v>
      </c>
      <c r="CH122">
        <v>0.91140319999999997</v>
      </c>
      <c r="CI122">
        <v>18.79477</v>
      </c>
      <c r="CJ122" s="1">
        <v>4.719682E-2</v>
      </c>
      <c r="CK122" s="1">
        <v>12.915570000000001</v>
      </c>
      <c r="CL122">
        <v>0.91315329999999995</v>
      </c>
      <c r="CM122">
        <v>18.180800000000001</v>
      </c>
      <c r="CN122" s="1">
        <v>4.2755229999999998E-2</v>
      </c>
      <c r="CO122" s="1">
        <v>11.70223</v>
      </c>
      <c r="CP122">
        <v>0.91488879999999995</v>
      </c>
      <c r="CQ122">
        <v>17.397559999999999</v>
      </c>
      <c r="CR122" s="1">
        <v>3.8131959999999999E-2</v>
      </c>
      <c r="CS122" s="1">
        <v>10.4322</v>
      </c>
      <c r="CT122">
        <v>0.91629680000000002</v>
      </c>
      <c r="CU122">
        <v>16.618490000000001</v>
      </c>
      <c r="CV122" s="1">
        <v>3.3843499999999999E-2</v>
      </c>
      <c r="CW122" s="1">
        <v>9.2547580000000007</v>
      </c>
      <c r="CX122">
        <v>0.91710400000000003</v>
      </c>
      <c r="CY122">
        <v>16.028880000000001</v>
      </c>
      <c r="CZ122" s="1">
        <v>2.995741E-2</v>
      </c>
      <c r="DA122" s="1">
        <v>8.1915060000000004</v>
      </c>
      <c r="DB122">
        <v>0.91811039999999999</v>
      </c>
      <c r="DC122">
        <v>15.91381</v>
      </c>
      <c r="DD122" s="1">
        <v>2.647716E-2</v>
      </c>
      <c r="DE122" s="1">
        <v>7.2358479999999998</v>
      </c>
      <c r="DF122">
        <v>0.92112090000000002</v>
      </c>
      <c r="DG122">
        <v>16.306950000000001</v>
      </c>
      <c r="DH122" s="1">
        <v>2.3364679999999999E-2</v>
      </c>
      <c r="DI122" s="1">
        <v>6.3951330000000004</v>
      </c>
      <c r="DJ122">
        <v>0.92117570000000004</v>
      </c>
      <c r="DK122">
        <v>16.781330000000001</v>
      </c>
      <c r="DL122" s="1">
        <v>2.0617940000000001E-2</v>
      </c>
      <c r="DM122" s="1">
        <v>5.6624460000000001</v>
      </c>
      <c r="DN122">
        <v>0.92142480000000004</v>
      </c>
      <c r="DO122">
        <v>17.29139</v>
      </c>
      <c r="DP122" s="1">
        <v>1.8188139999999998E-2</v>
      </c>
      <c r="DQ122" s="1">
        <v>5.01206</v>
      </c>
      <c r="DR122">
        <v>0.92219910000000005</v>
      </c>
      <c r="DS122">
        <v>17.06664</v>
      </c>
      <c r="DT122" s="1">
        <v>1.6017630000000001E-2</v>
      </c>
      <c r="DU122" s="1">
        <v>4.4272539999999996</v>
      </c>
      <c r="DV122">
        <v>0.92302490000000004</v>
      </c>
      <c r="DW122">
        <v>16.413419999999999</v>
      </c>
      <c r="DX122" s="1">
        <v>1.409151E-2</v>
      </c>
      <c r="DY122" s="1">
        <v>3.9071980000000002</v>
      </c>
      <c r="DZ122">
        <v>0.92381880000000005</v>
      </c>
      <c r="EA122">
        <v>15.749459999999999</v>
      </c>
      <c r="EB122" s="1">
        <v>1.240168E-2</v>
      </c>
      <c r="EC122" s="1">
        <v>3.449675</v>
      </c>
      <c r="ED122">
        <v>0.92461919999999997</v>
      </c>
      <c r="EE122">
        <v>15.270479999999999</v>
      </c>
      <c r="EF122" s="1">
        <v>1.0933689999999999E-2</v>
      </c>
      <c r="EG122" s="1">
        <v>3.0524110000000002</v>
      </c>
      <c r="EH122">
        <v>0.92568119999999998</v>
      </c>
      <c r="EI122">
        <v>15.73943</v>
      </c>
      <c r="EJ122" s="1">
        <v>9.6456059999999993E-3</v>
      </c>
      <c r="EK122" s="1">
        <v>2.7022910000000002</v>
      </c>
      <c r="EL122">
        <v>0.9275485</v>
      </c>
      <c r="EM122">
        <v>16.43329</v>
      </c>
      <c r="EN122" s="1">
        <v>8.4799300000000001E-3</v>
      </c>
      <c r="EO122" s="1">
        <v>2.3827240000000001</v>
      </c>
      <c r="EP122">
        <v>0.93019779999999996</v>
      </c>
      <c r="EQ122">
        <v>17.03999</v>
      </c>
      <c r="ER122" s="1">
        <v>7.4377499999999999E-3</v>
      </c>
      <c r="ES122" s="1">
        <v>2.0947019999999998</v>
      </c>
      <c r="ET122">
        <v>0.9298883</v>
      </c>
      <c r="EU122">
        <v>17.773949999999999</v>
      </c>
      <c r="EV122" s="1">
        <v>6.5168919999999998E-3</v>
      </c>
      <c r="EW122" s="1">
        <v>1.8432770000000001</v>
      </c>
      <c r="EX122">
        <v>0.92894980000000005</v>
      </c>
      <c r="EY122">
        <v>17.89254</v>
      </c>
      <c r="EZ122" s="1">
        <v>5.7112439999999999E-3</v>
      </c>
      <c r="FA122" s="1">
        <v>1.623499</v>
      </c>
      <c r="FB122">
        <v>0.92815950000000003</v>
      </c>
      <c r="FC122">
        <v>17.35125</v>
      </c>
      <c r="FD122" s="1">
        <v>4.9996240000000003E-3</v>
      </c>
      <c r="FE122" s="1">
        <v>1.428312</v>
      </c>
      <c r="FF122">
        <v>0.92886539999999995</v>
      </c>
      <c r="FG122">
        <v>16.746729999999999</v>
      </c>
      <c r="FH122" s="1">
        <v>4.3761260000000001E-3</v>
      </c>
      <c r="FI122" s="1">
        <v>1.2545500000000001</v>
      </c>
      <c r="FJ122">
        <v>0.92963629999999997</v>
      </c>
      <c r="FK122">
        <v>16.185759999999998</v>
      </c>
      <c r="FL122" s="1">
        <v>3.831498E-3</v>
      </c>
      <c r="FM122" s="1">
        <v>1.1020829999999999</v>
      </c>
      <c r="FN122">
        <v>0.93050010000000005</v>
      </c>
      <c r="FO122">
        <v>16.637440000000002</v>
      </c>
      <c r="FP122" s="1">
        <v>3.350071E-3</v>
      </c>
      <c r="FQ122" s="1">
        <v>0.9670202</v>
      </c>
      <c r="FR122">
        <v>0.9312994</v>
      </c>
      <c r="FS122">
        <v>17.683820000000001</v>
      </c>
      <c r="FT122" s="1">
        <v>2.8957129999999998E-3</v>
      </c>
      <c r="FU122" s="1">
        <v>0.83940800000000004</v>
      </c>
      <c r="FV122">
        <v>0.93227760000000004</v>
      </c>
      <c r="FW122">
        <v>18.98959</v>
      </c>
      <c r="FX122" s="1">
        <v>2.4494260000000002E-3</v>
      </c>
      <c r="FY122" s="1">
        <v>0.71296459999999995</v>
      </c>
      <c r="FZ122">
        <v>0.9334015</v>
      </c>
      <c r="GA122">
        <v>20.075060000000001</v>
      </c>
      <c r="GB122" s="1">
        <v>2.0269429999999998E-3</v>
      </c>
      <c r="GC122" s="1">
        <v>0.59206769999999997</v>
      </c>
      <c r="GD122">
        <v>0.93470260000000005</v>
      </c>
      <c r="GE122">
        <v>19.992170000000002</v>
      </c>
      <c r="GF122" s="1">
        <v>1.665283E-3</v>
      </c>
      <c r="GG122" s="1">
        <v>0.48735279999999997</v>
      </c>
      <c r="GH122">
        <v>0.93545290000000003</v>
      </c>
      <c r="GI122">
        <v>19.089459999999999</v>
      </c>
      <c r="GJ122" s="1">
        <v>1.380916E-3</v>
      </c>
      <c r="GK122" s="1">
        <v>0.4044373</v>
      </c>
      <c r="GL122">
        <v>0.93426480000000001</v>
      </c>
      <c r="GM122">
        <v>18.093879999999999</v>
      </c>
      <c r="GN122" s="1">
        <v>1.1657530000000001E-3</v>
      </c>
      <c r="GO122" s="1">
        <v>0.34178560000000002</v>
      </c>
      <c r="GP122">
        <v>0.93333250000000001</v>
      </c>
      <c r="GQ122">
        <v>17.346319999999999</v>
      </c>
      <c r="GR122" s="1">
        <v>1.004027E-3</v>
      </c>
      <c r="GS122" s="1">
        <v>0.2944599</v>
      </c>
      <c r="GT122">
        <v>0.93274219999999997</v>
      </c>
      <c r="GU122">
        <v>17.842230000000001</v>
      </c>
      <c r="GV122" s="1">
        <v>8.7987459999999999E-4</v>
      </c>
      <c r="GW122" s="1">
        <v>0.25791900000000001</v>
      </c>
      <c r="GX122">
        <v>0.93226819999999999</v>
      </c>
      <c r="GY122">
        <v>18.873059999999999</v>
      </c>
      <c r="GZ122" s="1">
        <v>7.7292780000000002E-4</v>
      </c>
      <c r="HA122" s="1">
        <v>0.22662009999999999</v>
      </c>
      <c r="HB122">
        <v>0.93187940000000002</v>
      </c>
      <c r="HC122">
        <v>20.110389999999999</v>
      </c>
      <c r="HD122" s="1">
        <v>6.6173429999999997E-4</v>
      </c>
      <c r="HE122" s="1">
        <v>0.1942931</v>
      </c>
      <c r="HF122">
        <v>0.93159110000000001</v>
      </c>
      <c r="HG122">
        <v>21.047779999999999</v>
      </c>
      <c r="HH122" s="1">
        <v>5.395768E-4</v>
      </c>
      <c r="HI122" s="1">
        <v>0.1587047</v>
      </c>
      <c r="HJ122">
        <v>0.93135849999999998</v>
      </c>
      <c r="HK122">
        <v>20.90382</v>
      </c>
      <c r="HL122" s="1">
        <v>4.2106279999999999E-4</v>
      </c>
      <c r="HM122" s="1">
        <v>0.1238744</v>
      </c>
      <c r="HN122">
        <v>0.93118630000000002</v>
      </c>
      <c r="HO122">
        <v>19.906040000000001</v>
      </c>
      <c r="HP122" s="1">
        <v>3.242726E-4</v>
      </c>
      <c r="HQ122" s="1">
        <v>9.5191919999999999E-2</v>
      </c>
      <c r="HR122">
        <v>0.93103329999999995</v>
      </c>
      <c r="HS122">
        <v>18.767240000000001</v>
      </c>
      <c r="HT122" s="1">
        <v>2.5570550000000001E-4</v>
      </c>
      <c r="HU122" s="1">
        <v>7.4714329999999995E-2</v>
      </c>
      <c r="HV122">
        <v>0.93098899999999996</v>
      </c>
      <c r="HW122">
        <v>17.814029999999999</v>
      </c>
      <c r="HX122" s="1">
        <v>2.1100550000000001E-4</v>
      </c>
      <c r="HY122" s="1">
        <v>6.1303219999999999E-2</v>
      </c>
      <c r="HZ122">
        <v>0.93090759999999995</v>
      </c>
      <c r="IA122">
        <v>17.851320000000001</v>
      </c>
      <c r="IB122" s="1">
        <v>1.8227219999999999E-4</v>
      </c>
      <c r="IC122" s="1">
        <v>5.2680369999999997E-2</v>
      </c>
      <c r="ID122">
        <v>0.9309134</v>
      </c>
      <c r="IE122">
        <v>17.79787</v>
      </c>
      <c r="IF122" s="1">
        <v>1.6249440000000001E-4</v>
      </c>
      <c r="IG122" s="1">
        <v>4.6773660000000002E-2</v>
      </c>
      <c r="IH122">
        <v>0.9308613</v>
      </c>
      <c r="II122">
        <v>18.599139999999998</v>
      </c>
      <c r="IJ122" s="1">
        <v>1.464684E-4</v>
      </c>
      <c r="IK122" s="1">
        <v>4.2050459999999998E-2</v>
      </c>
      <c r="IL122">
        <v>0.93089840000000001</v>
      </c>
      <c r="IM122">
        <v>19.245519999999999</v>
      </c>
      <c r="IN122" s="1">
        <v>1.3163399999999999E-4</v>
      </c>
      <c r="IO122" s="1">
        <v>3.7710979999999998E-2</v>
      </c>
      <c r="IP122">
        <v>0.93100300000000002</v>
      </c>
      <c r="IQ122">
        <v>19.1709</v>
      </c>
      <c r="IR122" s="1">
        <v>1.179692E-4</v>
      </c>
      <c r="IS122" s="1">
        <v>3.3716129999999997E-2</v>
      </c>
      <c r="IT122">
        <v>0.93113409999999996</v>
      </c>
      <c r="IU122">
        <v>18.596399999999999</v>
      </c>
      <c r="IV122">
        <v>1.064125E-4</v>
      </c>
      <c r="IW122" s="1">
        <v>3.0326160000000001E-2</v>
      </c>
      <c r="IX122">
        <v>0.9313515</v>
      </c>
      <c r="IY122">
        <v>17.667649999999998</v>
      </c>
      <c r="IZ122">
        <v>9.7329529999999999E-5</v>
      </c>
      <c r="JA122" s="1">
        <v>2.7651539999999999E-2</v>
      </c>
      <c r="JB122">
        <v>0.93164769999999997</v>
      </c>
      <c r="JC122">
        <v>16.80594</v>
      </c>
      <c r="JD122">
        <v>9.0338590000000002E-5</v>
      </c>
      <c r="JE122" s="1">
        <v>2.558757E-2</v>
      </c>
      <c r="JF122">
        <v>0.932002</v>
      </c>
      <c r="JG122">
        <v>17.11769</v>
      </c>
      <c r="JH122">
        <v>8.468646E-5</v>
      </c>
      <c r="JI122" s="1">
        <v>2.3923989999999999E-2</v>
      </c>
      <c r="JJ122">
        <v>0.9323958</v>
      </c>
      <c r="JK122">
        <v>18.07696</v>
      </c>
      <c r="JL122">
        <v>7.9278819999999999E-5</v>
      </c>
      <c r="JM122" s="1">
        <v>2.2356729999999998E-2</v>
      </c>
      <c r="JN122">
        <v>0.93278899999999998</v>
      </c>
      <c r="JO122">
        <v>19.432700000000001</v>
      </c>
      <c r="JP122">
        <v>7.2715090000000004E-5</v>
      </c>
      <c r="JQ122">
        <v>2.0495369999999999E-2</v>
      </c>
      <c r="JR122">
        <v>0.93316069999999995</v>
      </c>
      <c r="JS122">
        <v>20.648669999999999</v>
      </c>
      <c r="JT122">
        <v>6.454462E-5</v>
      </c>
      <c r="JU122">
        <v>1.8189750000000001E-2</v>
      </c>
      <c r="JV122">
        <v>0.93347740000000001</v>
      </c>
      <c r="JW122">
        <v>20.731999999999999</v>
      </c>
      <c r="JX122">
        <v>5.5977260000000001E-5</v>
      </c>
      <c r="JY122">
        <v>1.5760199999999999E-2</v>
      </c>
      <c r="JZ122">
        <v>0.93371519999999997</v>
      </c>
      <c r="KA122">
        <v>19.925049999999999</v>
      </c>
      <c r="KB122">
        <v>4.8644830000000001E-5</v>
      </c>
      <c r="KC122">
        <v>1.366478E-2</v>
      </c>
      <c r="KD122">
        <v>0.93381329999999996</v>
      </c>
      <c r="KE122">
        <v>19.063510000000001</v>
      </c>
      <c r="KF122">
        <v>4.3249250000000003E-5</v>
      </c>
      <c r="KG122">
        <v>1.2116099999999999E-2</v>
      </c>
      <c r="KH122">
        <v>0.9338632</v>
      </c>
      <c r="KI122">
        <v>18.381509999999999</v>
      </c>
      <c r="KJ122">
        <v>3.9558399999999997E-5</v>
      </c>
      <c r="KK122">
        <v>1.105445E-2</v>
      </c>
      <c r="KL122">
        <v>0.93380629999999998</v>
      </c>
      <c r="KM122">
        <v>18.675419999999999</v>
      </c>
      <c r="KN122">
        <v>3.7121720000000002E-5</v>
      </c>
      <c r="KO122">
        <v>1.0353940000000001E-2</v>
      </c>
      <c r="KP122">
        <v>0.93370929999999996</v>
      </c>
      <c r="KQ122">
        <v>19.338509999999999</v>
      </c>
      <c r="KR122">
        <v>3.6088499999999998E-5</v>
      </c>
      <c r="KS122">
        <v>1.003798E-2</v>
      </c>
      <c r="KT122">
        <v>0.93363649999999998</v>
      </c>
      <c r="KU122">
        <v>19.985220000000002</v>
      </c>
      <c r="KV122">
        <v>3.7143300000000001E-5</v>
      </c>
      <c r="KW122">
        <v>1.029595E-2</v>
      </c>
      <c r="KX122">
        <v>0.93347259999999999</v>
      </c>
      <c r="KY122">
        <v>20.399349999999998</v>
      </c>
      <c r="KZ122">
        <v>4.0260150000000001E-5</v>
      </c>
      <c r="LA122">
        <v>1.113951E-2</v>
      </c>
      <c r="LB122">
        <v>0.93335290000000004</v>
      </c>
      <c r="LC122">
        <v>20.198820000000001</v>
      </c>
      <c r="LD122">
        <v>4.4030889999999998E-5</v>
      </c>
      <c r="LE122">
        <v>1.2195940000000001E-2</v>
      </c>
      <c r="LF122">
        <v>0.93330860000000004</v>
      </c>
      <c r="LG122">
        <v>19.517880000000002</v>
      </c>
      <c r="LH122">
        <v>4.6884629999999997E-5</v>
      </c>
      <c r="LI122">
        <v>1.301921E-2</v>
      </c>
      <c r="LJ122">
        <v>0.93322850000000002</v>
      </c>
      <c r="LK122">
        <v>18.62406</v>
      </c>
      <c r="LL122">
        <v>4.8170929999999999E-5</v>
      </c>
      <c r="LM122">
        <v>1.341125E-2</v>
      </c>
      <c r="LN122">
        <v>0.93318610000000002</v>
      </c>
      <c r="LO122">
        <v>17.82921</v>
      </c>
      <c r="LP122">
        <v>4.8082889999999999E-5</v>
      </c>
      <c r="LQ122">
        <v>1.341345E-2</v>
      </c>
      <c r="LR122">
        <v>0.93317740000000005</v>
      </c>
      <c r="LS122">
        <v>17.91705</v>
      </c>
      <c r="LT122">
        <v>4.7074289999999997E-5</v>
      </c>
      <c r="LU122">
        <v>1.315173E-2</v>
      </c>
      <c r="LV122">
        <v>0.93311840000000001</v>
      </c>
      <c r="LW122">
        <v>18.496549999999999</v>
      </c>
      <c r="LX122">
        <v>4.5453230000000003E-5</v>
      </c>
      <c r="LY122">
        <v>1.2716140000000001E-2</v>
      </c>
      <c r="LZ122">
        <v>0.93315360000000003</v>
      </c>
      <c r="MA122">
        <v>19.554829999999999</v>
      </c>
      <c r="MB122">
        <v>4.3332550000000002E-5</v>
      </c>
      <c r="MC122">
        <v>1.213725E-2</v>
      </c>
      <c r="MD122">
        <v>0.93311250000000001</v>
      </c>
      <c r="ME122">
        <v>20.575869999999998</v>
      </c>
      <c r="MF122">
        <v>4.0837210000000003E-5</v>
      </c>
      <c r="MG122">
        <v>1.1449590000000001E-2</v>
      </c>
      <c r="MH122">
        <v>0.93310689999999996</v>
      </c>
      <c r="MI122">
        <v>20.825399999999998</v>
      </c>
      <c r="MJ122">
        <v>3.8276699999999999E-5</v>
      </c>
      <c r="MK122">
        <v>1.0736809999999999E-2</v>
      </c>
      <c r="ML122">
        <v>0.93305360000000004</v>
      </c>
      <c r="MM122">
        <v>20.074459999999998</v>
      </c>
      <c r="MN122">
        <v>3.5953020000000001E-5</v>
      </c>
      <c r="MO122">
        <v>1.00859E-2</v>
      </c>
      <c r="MP122">
        <v>0.93295700000000004</v>
      </c>
      <c r="MQ122">
        <v>19.164259999999999</v>
      </c>
      <c r="MR122">
        <v>3.3984469999999998E-5</v>
      </c>
      <c r="MS122">
        <v>9.5335550000000008E-3</v>
      </c>
      <c r="MT122">
        <v>0.93288360000000004</v>
      </c>
      <c r="MU122">
        <v>18.418669999999999</v>
      </c>
      <c r="MV122">
        <v>3.2338349999999998E-5</v>
      </c>
      <c r="MW122">
        <v>9.0708290000000007E-3</v>
      </c>
      <c r="MX122">
        <v>0.93278150000000004</v>
      </c>
      <c r="MY122">
        <v>18.542760000000001</v>
      </c>
      <c r="MZ122">
        <v>3.0939309999999998E-5</v>
      </c>
      <c r="NA122">
        <v>8.6787059999999996E-3</v>
      </c>
      <c r="NB122">
        <v>0.93265920000000002</v>
      </c>
      <c r="NC122">
        <v>19.49935</v>
      </c>
      <c r="ND122">
        <v>2.9792220000000001E-5</v>
      </c>
      <c r="NE122">
        <v>8.3560890000000006E-3</v>
      </c>
      <c r="NF122">
        <v>0.93265920000000002</v>
      </c>
      <c r="NG122">
        <v>19.49935</v>
      </c>
      <c r="NH122">
        <v>2.9792220000000001E-5</v>
      </c>
      <c r="NI122">
        <v>8.3560890000000006E-3</v>
      </c>
      <c r="NJ122">
        <v>0.93265920000000002</v>
      </c>
      <c r="NK122">
        <v>19.49935</v>
      </c>
      <c r="NL122">
        <v>2.9792220000000001E-5</v>
      </c>
      <c r="NM122">
        <v>8.3560890000000006E-3</v>
      </c>
      <c r="NN122">
        <v>0.93265920000000002</v>
      </c>
      <c r="NO122">
        <v>19.49935</v>
      </c>
      <c r="NP122">
        <v>2.9792220000000001E-5</v>
      </c>
      <c r="NQ122">
        <v>8.3560890000000006E-3</v>
      </c>
      <c r="NR122">
        <v>0.93265920000000002</v>
      </c>
      <c r="NS122">
        <v>19.49935</v>
      </c>
      <c r="NT122">
        <v>2.9792220000000001E-5</v>
      </c>
      <c r="NU122">
        <v>8.3560890000000006E-3</v>
      </c>
      <c r="NV122">
        <v>0.93265920000000002</v>
      </c>
      <c r="NW122">
        <v>19.49935</v>
      </c>
      <c r="NX122">
        <v>2.9792220000000001E-5</v>
      </c>
      <c r="NY122">
        <v>8.3560890000000006E-3</v>
      </c>
      <c r="NZ122">
        <v>0.93265920000000002</v>
      </c>
      <c r="OA122">
        <v>19.49935</v>
      </c>
      <c r="OB122">
        <v>2.9792220000000001E-5</v>
      </c>
      <c r="OC122">
        <v>8.3560890000000006E-3</v>
      </c>
      <c r="OD122">
        <v>0.93265920000000002</v>
      </c>
      <c r="OE122">
        <v>19.49935</v>
      </c>
      <c r="OF122">
        <v>2.9792220000000001E-5</v>
      </c>
      <c r="OG122">
        <v>8.3560890000000006E-3</v>
      </c>
      <c r="OH122">
        <v>0.93265920000000002</v>
      </c>
      <c r="OI122">
        <v>19.49935</v>
      </c>
      <c r="OJ122">
        <v>2.9792220000000001E-5</v>
      </c>
      <c r="OK122">
        <v>8.3560890000000006E-3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0.92998899999999995</v>
      </c>
      <c r="G123">
        <v>15.992319999999999</v>
      </c>
      <c r="H123">
        <v>0</v>
      </c>
      <c r="I123">
        <v>0</v>
      </c>
      <c r="J123">
        <v>0.93141229999999997</v>
      </c>
      <c r="K123">
        <v>16.842189999999999</v>
      </c>
      <c r="L123">
        <v>0</v>
      </c>
      <c r="M123">
        <v>0</v>
      </c>
      <c r="N123">
        <v>0.93281970000000003</v>
      </c>
      <c r="O123">
        <v>17.616</v>
      </c>
      <c r="P123" s="1">
        <v>6.5699500000000003E-33</v>
      </c>
      <c r="Q123" s="1">
        <v>2.2303340000000001E-30</v>
      </c>
      <c r="R123">
        <v>0.93418970000000001</v>
      </c>
      <c r="S123">
        <v>18.342960000000001</v>
      </c>
      <c r="T123" s="1">
        <v>1.8849679999999999E-20</v>
      </c>
      <c r="U123" s="1">
        <v>6.3906750000000001E-18</v>
      </c>
      <c r="V123">
        <v>0.93576939999999997</v>
      </c>
      <c r="W123">
        <v>18.84639</v>
      </c>
      <c r="X123" s="1">
        <v>6.4134240000000004E-9</v>
      </c>
      <c r="Y123" s="1">
        <v>2.160603E-6</v>
      </c>
      <c r="Z123">
        <v>0.93748399999999998</v>
      </c>
      <c r="AA123">
        <v>18.591380000000001</v>
      </c>
      <c r="AB123" s="1">
        <v>1.6319839999999999E-2</v>
      </c>
      <c r="AC123" s="1">
        <v>4.0518809999999998</v>
      </c>
      <c r="AD123">
        <v>0.93919920000000001</v>
      </c>
      <c r="AE123">
        <v>17.966439999999999</v>
      </c>
      <c r="AF123">
        <v>3.7086440000000001</v>
      </c>
      <c r="AG123">
        <v>1037.971</v>
      </c>
      <c r="AH123">
        <v>0.94097969999999997</v>
      </c>
      <c r="AI123">
        <v>17.479980000000001</v>
      </c>
      <c r="AJ123">
        <v>50.640880000000003</v>
      </c>
      <c r="AK123">
        <v>15505.32</v>
      </c>
      <c r="AL123">
        <v>0.94275359999999997</v>
      </c>
      <c r="AM123">
        <v>17.329920000000001</v>
      </c>
      <c r="AN123">
        <v>121.1524</v>
      </c>
      <c r="AO123">
        <v>39757.03</v>
      </c>
      <c r="AP123">
        <v>0.9444922</v>
      </c>
      <c r="AQ123">
        <v>18.177980000000002</v>
      </c>
      <c r="AR123">
        <v>87.794979999999995</v>
      </c>
      <c r="AS123">
        <v>30408.45</v>
      </c>
      <c r="AT123">
        <v>0.94621180000000005</v>
      </c>
      <c r="AU123">
        <v>19.18582</v>
      </c>
      <c r="AV123">
        <v>27.30519</v>
      </c>
      <c r="AW123">
        <v>9851.2919999999995</v>
      </c>
      <c r="AX123">
        <v>0.94786170000000003</v>
      </c>
      <c r="AY123">
        <v>19.869769999999999</v>
      </c>
      <c r="AZ123">
        <v>4.7227069999999998</v>
      </c>
      <c r="BA123">
        <v>1752.307</v>
      </c>
      <c r="BB123">
        <v>0.94939830000000003</v>
      </c>
      <c r="BC123">
        <v>20.079090000000001</v>
      </c>
      <c r="BD123">
        <v>0.5988812</v>
      </c>
      <c r="BE123">
        <v>223.70269999999999</v>
      </c>
      <c r="BF123">
        <v>0.95185019999999998</v>
      </c>
      <c r="BG123">
        <v>19.44293</v>
      </c>
      <c r="BH123">
        <v>0.11097609999999999</v>
      </c>
      <c r="BI123">
        <v>39.183900000000001</v>
      </c>
      <c r="BJ123">
        <v>0.95475659999999996</v>
      </c>
      <c r="BK123">
        <v>18.56878</v>
      </c>
      <c r="BL123">
        <v>6.1518740000000002E-2</v>
      </c>
      <c r="BM123">
        <v>20.526720000000001</v>
      </c>
      <c r="BN123">
        <v>0.95822549999999995</v>
      </c>
      <c r="BO123">
        <v>17.81692</v>
      </c>
      <c r="BP123" s="1">
        <v>5.2537609999999998E-2</v>
      </c>
      <c r="BQ123">
        <v>17.323599999999999</v>
      </c>
      <c r="BR123">
        <v>0.95890779999999998</v>
      </c>
      <c r="BS123">
        <v>17.408950000000001</v>
      </c>
      <c r="BT123" s="1">
        <v>4.9237740000000002E-2</v>
      </c>
      <c r="BU123">
        <v>16.183820000000001</v>
      </c>
      <c r="BV123">
        <v>0.95828599999999997</v>
      </c>
      <c r="BW123">
        <v>17.587730000000001</v>
      </c>
      <c r="BX123" s="1">
        <v>4.9933810000000002E-2</v>
      </c>
      <c r="BY123">
        <v>16.400729999999999</v>
      </c>
      <c r="BZ123">
        <v>0.95739700000000005</v>
      </c>
      <c r="CA123">
        <v>18.379639999999998</v>
      </c>
      <c r="CB123" s="1">
        <v>5.1459009999999999E-2</v>
      </c>
      <c r="CC123" s="1">
        <v>16.968240000000002</v>
      </c>
      <c r="CD123">
        <v>0.95610729999999999</v>
      </c>
      <c r="CE123">
        <v>18.827449999999999</v>
      </c>
      <c r="CF123" s="1">
        <v>5.0713460000000002E-2</v>
      </c>
      <c r="CG123" s="1">
        <v>16.831109999999999</v>
      </c>
      <c r="CH123">
        <v>0.95461960000000001</v>
      </c>
      <c r="CI123">
        <v>18.842739999999999</v>
      </c>
      <c r="CJ123" s="1">
        <v>4.754005E-2</v>
      </c>
      <c r="CK123" s="1">
        <v>15.878119999999999</v>
      </c>
      <c r="CL123">
        <v>0.95298859999999996</v>
      </c>
      <c r="CM123">
        <v>18.249009999999998</v>
      </c>
      <c r="CN123" s="1">
        <v>4.3158130000000003E-2</v>
      </c>
      <c r="CO123" s="1">
        <v>14.49525</v>
      </c>
      <c r="CP123">
        <v>0.95124830000000005</v>
      </c>
      <c r="CQ123">
        <v>17.46425</v>
      </c>
      <c r="CR123" s="1">
        <v>3.8524419999999997E-2</v>
      </c>
      <c r="CS123" s="1">
        <v>13.00305</v>
      </c>
      <c r="CT123">
        <v>0.9489263</v>
      </c>
      <c r="CU123">
        <v>16.67699</v>
      </c>
      <c r="CV123" s="1">
        <v>3.4198020000000003E-2</v>
      </c>
      <c r="CW123" s="1">
        <v>11.60388</v>
      </c>
      <c r="CX123">
        <v>0.94605159999999999</v>
      </c>
      <c r="CY123">
        <v>16.052849999999999</v>
      </c>
      <c r="CZ123" s="1">
        <v>3.0278630000000001E-2</v>
      </c>
      <c r="DA123" s="1">
        <v>10.33357</v>
      </c>
      <c r="DB123">
        <v>0.94317989999999996</v>
      </c>
      <c r="DC123">
        <v>15.917630000000001</v>
      </c>
      <c r="DD123" s="1">
        <v>2.676895E-2</v>
      </c>
      <c r="DE123" s="1">
        <v>9.1858839999999997</v>
      </c>
      <c r="DF123">
        <v>0.93363430000000003</v>
      </c>
      <c r="DG123">
        <v>16.30086</v>
      </c>
      <c r="DH123" s="1">
        <v>2.3618759999999999E-2</v>
      </c>
      <c r="DI123" s="1">
        <v>8.1720500000000005</v>
      </c>
      <c r="DJ123">
        <v>0.92361559999999998</v>
      </c>
      <c r="DK123">
        <v>16.77345</v>
      </c>
      <c r="DL123" s="1">
        <v>2.0841640000000002E-2</v>
      </c>
      <c r="DM123" s="1">
        <v>7.2732939999999999</v>
      </c>
      <c r="DN123">
        <v>0.91365839999999998</v>
      </c>
      <c r="DO123">
        <v>17.293700000000001</v>
      </c>
      <c r="DP123" s="1">
        <v>1.8390179999999999E-2</v>
      </c>
      <c r="DQ123" s="1">
        <v>6.4733299999999998</v>
      </c>
      <c r="DR123">
        <v>0.90370859999999997</v>
      </c>
      <c r="DS123">
        <v>17.103169999999999</v>
      </c>
      <c r="DT123" s="1">
        <v>1.6199849999999998E-2</v>
      </c>
      <c r="DU123" s="1">
        <v>5.7514159999999999</v>
      </c>
      <c r="DV123">
        <v>0.89355119999999999</v>
      </c>
      <c r="DW123">
        <v>16.465479999999999</v>
      </c>
      <c r="DX123" s="1">
        <v>1.425383E-2</v>
      </c>
      <c r="DY123" s="1">
        <v>5.1053559999999996</v>
      </c>
      <c r="DZ123">
        <v>0.88307020000000003</v>
      </c>
      <c r="EA123">
        <v>15.80214</v>
      </c>
      <c r="EB123" s="1">
        <v>1.254394E-2</v>
      </c>
      <c r="EC123" s="1">
        <v>4.5337059999999996</v>
      </c>
      <c r="ED123">
        <v>0.87200509999999998</v>
      </c>
      <c r="EE123">
        <v>15.29186</v>
      </c>
      <c r="EF123" s="1">
        <v>1.1058190000000001E-2</v>
      </c>
      <c r="EG123" s="1">
        <v>4.0359480000000003</v>
      </c>
      <c r="EH123">
        <v>0.8613769</v>
      </c>
      <c r="EI123">
        <v>15.727679999999999</v>
      </c>
      <c r="EJ123" s="1">
        <v>9.7580370000000007E-3</v>
      </c>
      <c r="EK123" s="1">
        <v>3.596279</v>
      </c>
      <c r="EL123">
        <v>0.85144070000000005</v>
      </c>
      <c r="EM123">
        <v>16.411239999999999</v>
      </c>
      <c r="EN123" s="1">
        <v>8.5837689999999998E-3</v>
      </c>
      <c r="EO123" s="1">
        <v>3.1933799999999999</v>
      </c>
      <c r="EP123">
        <v>0.84173790000000004</v>
      </c>
      <c r="EQ123">
        <v>17.016449999999999</v>
      </c>
      <c r="ER123" s="1">
        <v>7.53092E-3</v>
      </c>
      <c r="ES123" s="1">
        <v>2.8263910000000001</v>
      </c>
      <c r="ET123">
        <v>0.83107629999999999</v>
      </c>
      <c r="EU123">
        <v>17.7667</v>
      </c>
      <c r="EV123" s="1">
        <v>6.5976860000000002E-3</v>
      </c>
      <c r="EW123" s="1">
        <v>2.4993720000000001</v>
      </c>
      <c r="EX123">
        <v>0.82038040000000001</v>
      </c>
      <c r="EY123">
        <v>17.923269999999999</v>
      </c>
      <c r="EZ123" s="1">
        <v>5.7836700000000003E-3</v>
      </c>
      <c r="FA123" s="1">
        <v>2.2120579999999999</v>
      </c>
      <c r="FB123">
        <v>0.80968949999999995</v>
      </c>
      <c r="FC123">
        <v>17.381019999999999</v>
      </c>
      <c r="FD123" s="1">
        <v>5.0644389999999996E-3</v>
      </c>
      <c r="FE123" s="1">
        <v>1.9558439999999999</v>
      </c>
      <c r="FF123">
        <v>0.80002530000000005</v>
      </c>
      <c r="FG123">
        <v>16.789079999999998</v>
      </c>
      <c r="FH123" s="1">
        <v>4.4339890000000002E-3</v>
      </c>
      <c r="FI123" s="1">
        <v>1.7265680000000001</v>
      </c>
      <c r="FJ123">
        <v>0.79047820000000002</v>
      </c>
      <c r="FK123">
        <v>16.227820000000001</v>
      </c>
      <c r="FL123" s="1">
        <v>3.8824129999999999E-3</v>
      </c>
      <c r="FM123" s="1">
        <v>1.524089</v>
      </c>
      <c r="FN123">
        <v>0.78127400000000002</v>
      </c>
      <c r="FO123">
        <v>16.64546</v>
      </c>
      <c r="FP123" s="1">
        <v>3.3967390000000002E-3</v>
      </c>
      <c r="FQ123" s="1">
        <v>1.344481</v>
      </c>
      <c r="FR123">
        <v>0.77225180000000004</v>
      </c>
      <c r="FS123">
        <v>17.654309999999999</v>
      </c>
      <c r="FT123" s="1">
        <v>2.9416619999999998E-3</v>
      </c>
      <c r="FU123" s="1">
        <v>1.1749160000000001</v>
      </c>
      <c r="FV123">
        <v>0.76379580000000002</v>
      </c>
      <c r="FW123">
        <v>18.94923</v>
      </c>
      <c r="FX123" s="1">
        <v>2.495433E-3</v>
      </c>
      <c r="FY123" s="1">
        <v>1.0056959999999999</v>
      </c>
      <c r="FZ123">
        <v>0.75573440000000003</v>
      </c>
      <c r="GA123">
        <v>20.06514</v>
      </c>
      <c r="GB123" s="1">
        <v>2.069623E-3</v>
      </c>
      <c r="GC123" s="1">
        <v>0.84105640000000004</v>
      </c>
      <c r="GD123">
        <v>0.74805820000000001</v>
      </c>
      <c r="GE123">
        <v>20.047630000000002</v>
      </c>
      <c r="GF123" s="1">
        <v>1.700759E-3</v>
      </c>
      <c r="GG123" s="1">
        <v>0.69576780000000005</v>
      </c>
      <c r="GH123">
        <v>0.74144719999999997</v>
      </c>
      <c r="GI123">
        <v>19.166599999999999</v>
      </c>
      <c r="GJ123" s="1">
        <v>1.408318E-3</v>
      </c>
      <c r="GK123" s="1">
        <v>0.57867389999999996</v>
      </c>
      <c r="GL123">
        <v>0.73530759999999995</v>
      </c>
      <c r="GM123">
        <v>18.181139999999999</v>
      </c>
      <c r="GN123" s="1">
        <v>1.186545E-3</v>
      </c>
      <c r="GO123" s="1">
        <v>0.48910880000000001</v>
      </c>
      <c r="GP123">
        <v>0.73007619999999995</v>
      </c>
      <c r="GQ123">
        <v>17.408370000000001</v>
      </c>
      <c r="GR123" s="1">
        <v>1.019912E-3</v>
      </c>
      <c r="GS123" s="1">
        <v>0.42131190000000002</v>
      </c>
      <c r="GT123">
        <v>0.72587729999999995</v>
      </c>
      <c r="GU123">
        <v>17.85924</v>
      </c>
      <c r="GV123" s="1">
        <v>8.9259039999999999E-4</v>
      </c>
      <c r="GW123" s="1">
        <v>0.3690773</v>
      </c>
      <c r="GX123">
        <v>0.72256830000000005</v>
      </c>
      <c r="GY123">
        <v>18.854410000000001</v>
      </c>
      <c r="GZ123" s="1">
        <v>7.8485570000000001E-4</v>
      </c>
      <c r="HA123" s="1">
        <v>0.32503179999999998</v>
      </c>
      <c r="HB123">
        <v>0.7199932</v>
      </c>
      <c r="HC123">
        <v>20.087730000000001</v>
      </c>
      <c r="HD123" s="1">
        <v>6.7497499999999997E-4</v>
      </c>
      <c r="HE123" s="1">
        <v>0.280362</v>
      </c>
      <c r="HF123">
        <v>0.71795790000000004</v>
      </c>
      <c r="HG123">
        <v>21.043769999999999</v>
      </c>
      <c r="HH123" s="1">
        <v>5.5378049999999998E-4</v>
      </c>
      <c r="HI123" s="1">
        <v>0.23085130000000001</v>
      </c>
      <c r="HJ123">
        <v>0.71638520000000006</v>
      </c>
      <c r="HK123">
        <v>20.967079999999999</v>
      </c>
      <c r="HL123" s="1">
        <v>4.3396850000000002E-4</v>
      </c>
      <c r="HM123" s="1">
        <v>0.1812434</v>
      </c>
      <c r="HN123">
        <v>0.71514279999999997</v>
      </c>
      <c r="HO123">
        <v>19.99391</v>
      </c>
      <c r="HP123" s="1">
        <v>3.3417450000000002E-4</v>
      </c>
      <c r="HQ123" s="1">
        <v>0.13939109999999999</v>
      </c>
      <c r="HR123">
        <v>0.71420289999999997</v>
      </c>
      <c r="HS123">
        <v>18.872050000000002</v>
      </c>
      <c r="HT123" s="1">
        <v>2.6245009999999999E-4</v>
      </c>
      <c r="HU123" s="1">
        <v>0.1089683</v>
      </c>
      <c r="HV123">
        <v>0.71350769999999997</v>
      </c>
      <c r="HW123">
        <v>17.902059999999999</v>
      </c>
      <c r="HX123" s="1">
        <v>2.1535179999999999E-4</v>
      </c>
      <c r="HY123" s="1">
        <v>8.8859160000000006E-2</v>
      </c>
      <c r="HZ123">
        <v>0.71300079999999999</v>
      </c>
      <c r="IA123">
        <v>17.911460000000002</v>
      </c>
      <c r="IB123" s="1">
        <v>1.851174E-4</v>
      </c>
      <c r="IC123" s="1">
        <v>7.5934600000000005E-2</v>
      </c>
      <c r="ID123">
        <v>0.71266529999999995</v>
      </c>
      <c r="IE123">
        <v>17.81232</v>
      </c>
      <c r="IF123" s="1">
        <v>1.6457430000000001E-4</v>
      </c>
      <c r="IG123" s="1">
        <v>6.7203150000000003E-2</v>
      </c>
      <c r="IH123">
        <v>0.71246549999999997</v>
      </c>
      <c r="II123">
        <v>18.59282</v>
      </c>
      <c r="IJ123" s="1">
        <v>1.4827570000000001E-4</v>
      </c>
      <c r="IK123" s="1">
        <v>6.0380679999999999E-2</v>
      </c>
      <c r="IL123">
        <v>0.71234299999999995</v>
      </c>
      <c r="IM123">
        <v>19.256900000000002</v>
      </c>
      <c r="IN123" s="1">
        <v>1.3333900000000001E-4</v>
      </c>
      <c r="IO123" s="1">
        <v>5.4190179999999998E-2</v>
      </c>
      <c r="IP123">
        <v>0.71239350000000001</v>
      </c>
      <c r="IQ123">
        <v>19.215630000000001</v>
      </c>
      <c r="IR123" s="1">
        <v>1.194939E-4</v>
      </c>
      <c r="IS123" s="1">
        <v>4.8454570000000002E-2</v>
      </c>
      <c r="IT123">
        <v>0.7126169</v>
      </c>
      <c r="IU123">
        <v>18.649100000000001</v>
      </c>
      <c r="IV123">
        <v>1.076591E-4</v>
      </c>
      <c r="IW123" s="1">
        <v>4.3524479999999997E-2</v>
      </c>
      <c r="IX123">
        <v>0.71307509999999996</v>
      </c>
      <c r="IY123">
        <v>17.767209999999999</v>
      </c>
      <c r="IZ123">
        <v>9.8296100000000002E-5</v>
      </c>
      <c r="JA123" s="1">
        <v>3.9601079999999997E-2</v>
      </c>
      <c r="JB123">
        <v>0.71374490000000002</v>
      </c>
      <c r="JC123">
        <v>16.908270000000002</v>
      </c>
      <c r="JD123">
        <v>9.1092570000000001E-5</v>
      </c>
      <c r="JE123" s="1">
        <v>3.6570810000000002E-2</v>
      </c>
      <c r="JF123">
        <v>0.71467550000000002</v>
      </c>
      <c r="JG123">
        <v>17.185580000000002</v>
      </c>
      <c r="JH123">
        <v>8.5325820000000004E-5</v>
      </c>
      <c r="JI123" s="1">
        <v>3.4149409999999998E-2</v>
      </c>
      <c r="JJ123">
        <v>0.71576850000000003</v>
      </c>
      <c r="JK123">
        <v>18.094719999999999</v>
      </c>
      <c r="JL123">
        <v>7.9951609999999996E-5</v>
      </c>
      <c r="JM123" s="1">
        <v>3.1929779999999998E-2</v>
      </c>
      <c r="JN123">
        <v>0.71699270000000004</v>
      </c>
      <c r="JO123">
        <v>19.418589999999998</v>
      </c>
      <c r="JP123">
        <v>7.3564869999999996E-5</v>
      </c>
      <c r="JQ123" s="1">
        <v>2.9361459999999999E-2</v>
      </c>
      <c r="JR123">
        <v>0.71829430000000005</v>
      </c>
      <c r="JS123">
        <v>20.651029999999999</v>
      </c>
      <c r="JT123">
        <v>6.5543609999999994E-5</v>
      </c>
      <c r="JU123">
        <v>2.6161139999999999E-2</v>
      </c>
      <c r="JV123">
        <v>0.71952649999999996</v>
      </c>
      <c r="JW123">
        <v>20.79766</v>
      </c>
      <c r="JX123">
        <v>5.6935699999999998E-5</v>
      </c>
      <c r="JY123">
        <v>2.2704660000000002E-2</v>
      </c>
      <c r="JZ123">
        <v>0.72060380000000002</v>
      </c>
      <c r="KA123">
        <v>20.006019999999999</v>
      </c>
      <c r="KB123">
        <v>4.9405450000000003E-5</v>
      </c>
      <c r="KC123">
        <v>1.9648700000000002E-2</v>
      </c>
      <c r="KD123">
        <v>0.72141460000000002</v>
      </c>
      <c r="KE123">
        <v>19.145430000000001</v>
      </c>
      <c r="KF123">
        <v>4.3784120000000001E-5</v>
      </c>
      <c r="KG123">
        <v>1.7351930000000002E-2</v>
      </c>
      <c r="KH123">
        <v>0.72194650000000005</v>
      </c>
      <c r="KI123">
        <v>18.440370000000001</v>
      </c>
      <c r="KJ123">
        <v>3.9920470000000003E-5</v>
      </c>
      <c r="KK123">
        <v>1.576868E-2</v>
      </c>
      <c r="KL123">
        <v>0.72220450000000003</v>
      </c>
      <c r="KM123">
        <v>18.686579999999999</v>
      </c>
      <c r="KN123">
        <v>3.7346830000000002E-5</v>
      </c>
      <c r="KO123">
        <v>1.471487E-2</v>
      </c>
      <c r="KP123">
        <v>0.72227359999999996</v>
      </c>
      <c r="KQ123">
        <v>19.327729999999999</v>
      </c>
      <c r="KR123">
        <v>3.6123569999999999E-5</v>
      </c>
      <c r="KS123">
        <v>1.4185039999999999E-2</v>
      </c>
      <c r="KT123">
        <v>0.72215969999999996</v>
      </c>
      <c r="KU123">
        <v>19.952290000000001</v>
      </c>
      <c r="KV123">
        <v>3.6918390000000001E-5</v>
      </c>
      <c r="KW123">
        <v>1.443207E-2</v>
      </c>
      <c r="KX123">
        <v>0.72191859999999997</v>
      </c>
      <c r="KY123">
        <v>20.400870000000001</v>
      </c>
      <c r="KZ123">
        <v>3.9844459999999998E-5</v>
      </c>
      <c r="LA123">
        <v>1.553097E-2</v>
      </c>
      <c r="LB123">
        <v>0.72159269999999998</v>
      </c>
      <c r="LC123">
        <v>20.246680000000001</v>
      </c>
      <c r="LD123">
        <v>4.3618410000000003E-5</v>
      </c>
      <c r="LE123">
        <v>1.7017890000000001E-2</v>
      </c>
      <c r="LF123">
        <v>0.72127390000000002</v>
      </c>
      <c r="LG123">
        <v>19.592549999999999</v>
      </c>
      <c r="LH123">
        <v>4.6623489999999998E-5</v>
      </c>
      <c r="LI123">
        <v>1.8247490000000002E-2</v>
      </c>
      <c r="LJ123">
        <v>0.72099449999999998</v>
      </c>
      <c r="LK123">
        <v>18.723649999999999</v>
      </c>
      <c r="LL123">
        <v>4.8089729999999997E-5</v>
      </c>
      <c r="LM123">
        <v>1.88849E-2</v>
      </c>
      <c r="LN123">
        <v>0.7207481</v>
      </c>
      <c r="LO123">
        <v>17.928730000000002</v>
      </c>
      <c r="LP123">
        <v>4.8138060000000003E-5</v>
      </c>
      <c r="LQ123">
        <v>1.8953569999999999E-2</v>
      </c>
      <c r="LR123">
        <v>0.72055910000000001</v>
      </c>
      <c r="LS123">
        <v>18.003810000000001</v>
      </c>
      <c r="LT123">
        <v>4.7215970000000001E-5</v>
      </c>
      <c r="LU123">
        <v>1.8626670000000001E-2</v>
      </c>
      <c r="LV123">
        <v>0.72044439999999998</v>
      </c>
      <c r="LW123">
        <v>18.55058</v>
      </c>
      <c r="LX123">
        <v>4.5658170000000001E-5</v>
      </c>
      <c r="LY123">
        <v>1.8041680000000001E-2</v>
      </c>
      <c r="LZ123">
        <v>0.7203524</v>
      </c>
      <c r="MA123">
        <v>19.575800000000001</v>
      </c>
      <c r="MB123">
        <v>4.3591770000000003E-5</v>
      </c>
      <c r="MC123">
        <v>1.7250830000000002E-2</v>
      </c>
      <c r="MD123">
        <v>0.72029399999999999</v>
      </c>
      <c r="ME123">
        <v>20.595490000000002</v>
      </c>
      <c r="MF123">
        <v>4.1128389999999997E-5</v>
      </c>
      <c r="MG123">
        <v>1.6296109999999999E-2</v>
      </c>
      <c r="MH123">
        <v>0.7202094</v>
      </c>
      <c r="MI123">
        <v>20.888529999999999</v>
      </c>
      <c r="MJ123">
        <v>3.8559880000000002E-5</v>
      </c>
      <c r="MK123">
        <v>1.5288029999999999E-2</v>
      </c>
      <c r="ML123">
        <v>0.72009889999999999</v>
      </c>
      <c r="MM123">
        <v>20.15804</v>
      </c>
      <c r="MN123">
        <v>3.6200559999999998E-5</v>
      </c>
      <c r="MO123">
        <v>1.435382E-2</v>
      </c>
      <c r="MP123">
        <v>0.71989729999999996</v>
      </c>
      <c r="MQ123">
        <v>19.25883</v>
      </c>
      <c r="MR123">
        <v>3.419102E-5</v>
      </c>
      <c r="MS123">
        <v>1.3555970000000001E-2</v>
      </c>
      <c r="MT123">
        <v>0.71968759999999998</v>
      </c>
      <c r="MU123">
        <v>18.489909999999998</v>
      </c>
      <c r="MV123">
        <v>3.2512860000000002E-5</v>
      </c>
      <c r="MW123">
        <v>1.2888770000000001E-2</v>
      </c>
      <c r="MX123">
        <v>0.71937739999999994</v>
      </c>
      <c r="MY123">
        <v>18.55556</v>
      </c>
      <c r="MZ123">
        <v>3.1087029999999998E-5</v>
      </c>
      <c r="NA123">
        <v>1.2324E-2</v>
      </c>
      <c r="NB123">
        <v>0.71899659999999999</v>
      </c>
      <c r="NC123">
        <v>19.46377</v>
      </c>
      <c r="ND123">
        <v>2.9908239999999999E-5</v>
      </c>
      <c r="NE123">
        <v>1.1855660000000001E-2</v>
      </c>
      <c r="NF123">
        <v>0.71899659999999999</v>
      </c>
      <c r="NG123">
        <v>19.46377</v>
      </c>
      <c r="NH123">
        <v>2.9908239999999999E-5</v>
      </c>
      <c r="NI123">
        <v>1.1855660000000001E-2</v>
      </c>
      <c r="NJ123">
        <v>0.71899659999999999</v>
      </c>
      <c r="NK123">
        <v>19.46377</v>
      </c>
      <c r="NL123">
        <v>2.9908239999999999E-5</v>
      </c>
      <c r="NM123">
        <v>1.1855660000000001E-2</v>
      </c>
      <c r="NN123">
        <v>0.71899659999999999</v>
      </c>
      <c r="NO123">
        <v>19.46377</v>
      </c>
      <c r="NP123">
        <v>2.9908239999999999E-5</v>
      </c>
      <c r="NQ123">
        <v>1.1855660000000001E-2</v>
      </c>
      <c r="NR123">
        <v>0.71899659999999999</v>
      </c>
      <c r="NS123">
        <v>19.46377</v>
      </c>
      <c r="NT123">
        <v>2.9908239999999999E-5</v>
      </c>
      <c r="NU123">
        <v>1.1855660000000001E-2</v>
      </c>
      <c r="NV123">
        <v>0.71899659999999999</v>
      </c>
      <c r="NW123">
        <v>19.46377</v>
      </c>
      <c r="NX123">
        <v>2.9908239999999999E-5</v>
      </c>
      <c r="NY123">
        <v>1.1855660000000001E-2</v>
      </c>
      <c r="NZ123">
        <v>0.71899659999999999</v>
      </c>
      <c r="OA123">
        <v>19.46377</v>
      </c>
      <c r="OB123">
        <v>2.9908239999999999E-5</v>
      </c>
      <c r="OC123">
        <v>1.1855660000000001E-2</v>
      </c>
      <c r="OD123">
        <v>0.71899659999999999</v>
      </c>
      <c r="OE123">
        <v>19.46377</v>
      </c>
      <c r="OF123">
        <v>2.9908239999999999E-5</v>
      </c>
      <c r="OG123">
        <v>1.1855660000000001E-2</v>
      </c>
      <c r="OH123">
        <v>0.71899659999999999</v>
      </c>
      <c r="OI123">
        <v>19.46377</v>
      </c>
      <c r="OJ123">
        <v>2.9908239999999999E-5</v>
      </c>
      <c r="OK123">
        <v>1.1855660000000001E-2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0.7518108</v>
      </c>
      <c r="G124">
        <v>15.987159999999999</v>
      </c>
      <c r="H124">
        <v>0</v>
      </c>
      <c r="I124">
        <v>0</v>
      </c>
      <c r="J124">
        <v>0.75303730000000002</v>
      </c>
      <c r="K124">
        <v>16.84055</v>
      </c>
      <c r="L124">
        <v>0</v>
      </c>
      <c r="M124">
        <v>0</v>
      </c>
      <c r="N124">
        <v>0.75428019999999996</v>
      </c>
      <c r="O124">
        <v>17.620419999999999</v>
      </c>
      <c r="P124" s="1">
        <v>9.8821980000000006E-34</v>
      </c>
      <c r="Q124" s="1">
        <v>3.0566089999999999E-31</v>
      </c>
      <c r="R124">
        <v>0.75547500000000001</v>
      </c>
      <c r="S124">
        <v>18.357610000000001</v>
      </c>
      <c r="T124" s="1">
        <v>3.3063050000000002E-21</v>
      </c>
      <c r="U124" s="1">
        <v>1.0197739999999999E-18</v>
      </c>
      <c r="V124">
        <v>0.75691969999999997</v>
      </c>
      <c r="W124">
        <v>18.88963</v>
      </c>
      <c r="X124" s="1">
        <v>1.0339660000000001E-9</v>
      </c>
      <c r="Y124" s="1">
        <v>3.1650860000000002E-7</v>
      </c>
      <c r="Z124">
        <v>0.75844619999999996</v>
      </c>
      <c r="AA124">
        <v>18.634599999999999</v>
      </c>
      <c r="AB124" s="1">
        <v>8.4362640000000006E-3</v>
      </c>
      <c r="AC124" s="1">
        <v>2.0786920000000002</v>
      </c>
      <c r="AD124">
        <v>0.75997340000000002</v>
      </c>
      <c r="AE124">
        <v>17.98958</v>
      </c>
      <c r="AF124">
        <v>2.601264</v>
      </c>
      <c r="AG124">
        <v>698.42960000000005</v>
      </c>
      <c r="AH124">
        <v>0.76160249999999996</v>
      </c>
      <c r="AI124">
        <v>17.496300000000002</v>
      </c>
      <c r="AJ124">
        <v>42.909910000000004</v>
      </c>
      <c r="AK124">
        <v>12254.24</v>
      </c>
      <c r="AL124">
        <v>0.76317179999999996</v>
      </c>
      <c r="AM124">
        <v>17.325340000000001</v>
      </c>
      <c r="AN124">
        <v>117.6885</v>
      </c>
      <c r="AO124">
        <v>35137.800000000003</v>
      </c>
      <c r="AP124">
        <v>0.76474180000000003</v>
      </c>
      <c r="AQ124">
        <v>18.164390000000001</v>
      </c>
      <c r="AR124">
        <v>94.483220000000003</v>
      </c>
      <c r="AS124">
        <v>29135.27</v>
      </c>
      <c r="AT124">
        <v>0.76630489999999996</v>
      </c>
      <c r="AU124">
        <v>19.182300000000001</v>
      </c>
      <c r="AV124">
        <v>31.71808</v>
      </c>
      <c r="AW124">
        <v>10005.39</v>
      </c>
      <c r="AX124">
        <v>0.76782099999999998</v>
      </c>
      <c r="AY124">
        <v>19.889189999999999</v>
      </c>
      <c r="AZ124">
        <v>5.7843669999999996</v>
      </c>
      <c r="BA124">
        <v>1851.076</v>
      </c>
      <c r="BB124">
        <v>0.76929139999999996</v>
      </c>
      <c r="BC124">
        <v>20.13935</v>
      </c>
      <c r="BD124">
        <v>0.74477729999999998</v>
      </c>
      <c r="BE124">
        <v>239.0889</v>
      </c>
      <c r="BF124">
        <v>0.77037770000000005</v>
      </c>
      <c r="BG124">
        <v>19.504989999999999</v>
      </c>
      <c r="BH124">
        <v>0.12580179999999999</v>
      </c>
      <c r="BI124">
        <v>39.173409999999997</v>
      </c>
      <c r="BJ124">
        <v>0.77086259999999995</v>
      </c>
      <c r="BK124">
        <v>18.618760000000002</v>
      </c>
      <c r="BL124">
        <v>6.3284510000000002E-2</v>
      </c>
      <c r="BM124">
        <v>19.00029</v>
      </c>
      <c r="BN124">
        <v>0.77123180000000002</v>
      </c>
      <c r="BO124">
        <v>17.856470000000002</v>
      </c>
      <c r="BP124" s="1">
        <v>5.31224E-2</v>
      </c>
      <c r="BQ124">
        <v>15.804040000000001</v>
      </c>
      <c r="BR124">
        <v>0.76791609999999999</v>
      </c>
      <c r="BS124">
        <v>17.41967</v>
      </c>
      <c r="BT124" s="1">
        <v>4.93585E-2</v>
      </c>
      <c r="BU124">
        <v>14.67342</v>
      </c>
      <c r="BV124">
        <v>0.76385000000000003</v>
      </c>
      <c r="BW124">
        <v>17.569880000000001</v>
      </c>
      <c r="BX124" s="1">
        <v>4.9744169999999997E-2</v>
      </c>
      <c r="BY124">
        <v>14.806139999999999</v>
      </c>
      <c r="BZ124">
        <v>0.7595326</v>
      </c>
      <c r="CA124">
        <v>18.37199</v>
      </c>
      <c r="CB124" s="1">
        <v>5.1356840000000001E-2</v>
      </c>
      <c r="CC124" s="1">
        <v>15.36158</v>
      </c>
      <c r="CD124">
        <v>0.75471860000000002</v>
      </c>
      <c r="CE124">
        <v>18.835979999999999</v>
      </c>
      <c r="CF124" s="1">
        <v>5.08826E-2</v>
      </c>
      <c r="CG124" s="1">
        <v>15.32586</v>
      </c>
      <c r="CH124">
        <v>0.7495676</v>
      </c>
      <c r="CI124">
        <v>18.877579999999998</v>
      </c>
      <c r="CJ124" s="1">
        <v>4.7908270000000003E-2</v>
      </c>
      <c r="CK124" s="1">
        <v>14.5336</v>
      </c>
      <c r="CL124">
        <v>0.74419919999999995</v>
      </c>
      <c r="CM124">
        <v>18.299890000000001</v>
      </c>
      <c r="CN124" s="1">
        <v>4.3607189999999997E-2</v>
      </c>
      <c r="CO124" s="1">
        <v>13.319380000000001</v>
      </c>
      <c r="CP124">
        <v>0.73863769999999995</v>
      </c>
      <c r="CQ124">
        <v>17.5152</v>
      </c>
      <c r="CR124" s="1">
        <v>3.8971319999999997E-2</v>
      </c>
      <c r="CS124" s="1">
        <v>11.98156</v>
      </c>
      <c r="CT124">
        <v>0.73214389999999996</v>
      </c>
      <c r="CU124">
        <v>16.721910000000001</v>
      </c>
      <c r="CV124" s="1">
        <v>3.4603080000000001E-2</v>
      </c>
      <c r="CW124" s="1">
        <v>10.71355</v>
      </c>
      <c r="CX124">
        <v>0.72519769999999995</v>
      </c>
      <c r="CY124">
        <v>16.071729999999999</v>
      </c>
      <c r="CZ124" s="1">
        <v>3.0650730000000001E-2</v>
      </c>
      <c r="DA124" s="1">
        <v>9.5567060000000001</v>
      </c>
      <c r="DB124">
        <v>0.71813110000000002</v>
      </c>
      <c r="DC124">
        <v>15.92001</v>
      </c>
      <c r="DD124" s="1">
        <v>2.7106769999999999E-2</v>
      </c>
      <c r="DE124" s="1">
        <v>8.5079150000000006</v>
      </c>
      <c r="DF124">
        <v>0.7109955</v>
      </c>
      <c r="DG124">
        <v>16.297609999999999</v>
      </c>
      <c r="DH124" s="1">
        <v>2.3916940000000001E-2</v>
      </c>
      <c r="DI124" s="1">
        <v>7.5569389999999999</v>
      </c>
      <c r="DJ124">
        <v>0.70370100000000002</v>
      </c>
      <c r="DK124">
        <v>16.7698</v>
      </c>
      <c r="DL124" s="1">
        <v>2.1105479999999999E-2</v>
      </c>
      <c r="DM124" s="1">
        <v>6.7138590000000002</v>
      </c>
      <c r="DN124">
        <v>0.69651010000000002</v>
      </c>
      <c r="DO124">
        <v>17.297920000000001</v>
      </c>
      <c r="DP124" s="1">
        <v>1.8627990000000001E-2</v>
      </c>
      <c r="DQ124" s="1">
        <v>5.9658759999999997</v>
      </c>
      <c r="DR124">
        <v>0.68934839999999997</v>
      </c>
      <c r="DS124">
        <v>17.129729999999999</v>
      </c>
      <c r="DT124" s="1">
        <v>1.6415079999999999E-2</v>
      </c>
      <c r="DU124" s="1">
        <v>5.2942470000000004</v>
      </c>
      <c r="DV124">
        <v>0.68202249999999998</v>
      </c>
      <c r="DW124">
        <v>16.505019999999998</v>
      </c>
      <c r="DX124" s="1">
        <v>1.4445319999999999E-2</v>
      </c>
      <c r="DY124" s="1">
        <v>4.6930909999999999</v>
      </c>
      <c r="DZ124">
        <v>0.67445869999999997</v>
      </c>
      <c r="EA124">
        <v>15.843030000000001</v>
      </c>
      <c r="EB124" s="1">
        <v>1.2712050000000001E-2</v>
      </c>
      <c r="EC124" s="1">
        <v>4.1612049999999998</v>
      </c>
      <c r="ED124">
        <v>0.66645080000000001</v>
      </c>
      <c r="EE124">
        <v>15.31216</v>
      </c>
      <c r="EF124" s="1">
        <v>1.1204840000000001E-2</v>
      </c>
      <c r="EG124" s="1">
        <v>3.698159</v>
      </c>
      <c r="EH124">
        <v>0.65864880000000003</v>
      </c>
      <c r="EI124">
        <v>15.724299999999999</v>
      </c>
      <c r="EJ124" s="1">
        <v>9.8903110000000006E-3</v>
      </c>
      <c r="EK124" s="1">
        <v>3.2912210000000002</v>
      </c>
      <c r="EL124">
        <v>0.65127579999999996</v>
      </c>
      <c r="EM124">
        <v>16.40203</v>
      </c>
      <c r="EN124" s="1">
        <v>8.7065289999999993E-3</v>
      </c>
      <c r="EO124" s="1">
        <v>2.9183150000000002</v>
      </c>
      <c r="EP124">
        <v>0.6443198</v>
      </c>
      <c r="EQ124">
        <v>17.004750000000001</v>
      </c>
      <c r="ER124" s="1">
        <v>7.6414439999999998E-3</v>
      </c>
      <c r="ES124" s="1">
        <v>2.5776129999999999</v>
      </c>
      <c r="ET124">
        <v>0.63725489999999996</v>
      </c>
      <c r="EU124">
        <v>17.766870000000001</v>
      </c>
      <c r="EV124" s="1">
        <v>6.6953769999999998E-3</v>
      </c>
      <c r="EW124" s="1">
        <v>2.2732779999999999</v>
      </c>
      <c r="EX124">
        <v>0.63017769999999995</v>
      </c>
      <c r="EY124">
        <v>17.94483</v>
      </c>
      <c r="EZ124" s="1">
        <v>5.8705169999999996E-3</v>
      </c>
      <c r="FA124" s="1">
        <v>2.0065059999999999</v>
      </c>
      <c r="FB124">
        <v>0.62313289999999999</v>
      </c>
      <c r="FC124">
        <v>17.401720000000001</v>
      </c>
      <c r="FD124" s="1">
        <v>5.1422400000000002E-3</v>
      </c>
      <c r="FE124" s="1">
        <v>1.769503</v>
      </c>
      <c r="FF124">
        <v>0.61695219999999995</v>
      </c>
      <c r="FG124">
        <v>16.817340000000002</v>
      </c>
      <c r="FH124" s="1">
        <v>4.5032309999999999E-3</v>
      </c>
      <c r="FI124" s="1">
        <v>1.5587519999999999</v>
      </c>
      <c r="FJ124">
        <v>0.61083220000000005</v>
      </c>
      <c r="FK124">
        <v>16.263259999999999</v>
      </c>
      <c r="FL124" s="1">
        <v>3.9433740000000004E-3</v>
      </c>
      <c r="FM124" s="1">
        <v>1.372889</v>
      </c>
      <c r="FN124">
        <v>0.60488660000000005</v>
      </c>
      <c r="FO124">
        <v>16.66253</v>
      </c>
      <c r="FP124" s="1">
        <v>3.4522419999999999E-3</v>
      </c>
      <c r="FQ124" s="1">
        <v>1.2089479999999999</v>
      </c>
      <c r="FR124">
        <v>0.5990202</v>
      </c>
      <c r="FS124">
        <v>17.644909999999999</v>
      </c>
      <c r="FT124" s="1">
        <v>2.9959470000000001E-3</v>
      </c>
      <c r="FU124" s="1">
        <v>1.055744</v>
      </c>
      <c r="FV124">
        <v>0.59350780000000003</v>
      </c>
      <c r="FW124">
        <v>18.93074</v>
      </c>
      <c r="FX124" s="1">
        <v>2.5500549999999999E-3</v>
      </c>
      <c r="FY124" s="1">
        <v>0.90393299999999999</v>
      </c>
      <c r="FZ124">
        <v>0.58821080000000003</v>
      </c>
      <c r="GA124">
        <v>20.065149999999999</v>
      </c>
      <c r="GB124" s="1">
        <v>2.1208199999999998E-3</v>
      </c>
      <c r="GC124" s="1">
        <v>0.75588639999999996</v>
      </c>
      <c r="GD124">
        <v>0.58289040000000003</v>
      </c>
      <c r="GE124">
        <v>20.083490000000001</v>
      </c>
      <c r="GF124" s="1">
        <v>1.7438289999999999E-3</v>
      </c>
      <c r="GG124" s="1">
        <v>0.62436999999999998</v>
      </c>
      <c r="GH124">
        <v>0.57835840000000005</v>
      </c>
      <c r="GI124">
        <v>19.218789999999998</v>
      </c>
      <c r="GJ124" s="1">
        <v>1.4419820000000001E-3</v>
      </c>
      <c r="GK124" s="1">
        <v>0.51767730000000001</v>
      </c>
      <c r="GL124">
        <v>0.57425090000000001</v>
      </c>
      <c r="GM124">
        <v>18.24098</v>
      </c>
      <c r="GN124" s="1">
        <v>1.2120620000000001E-3</v>
      </c>
      <c r="GO124" s="1">
        <v>0.43592789999999998</v>
      </c>
      <c r="GP124">
        <v>0.5707411</v>
      </c>
      <c r="GQ124">
        <v>17.460619999999999</v>
      </c>
      <c r="GR124" s="1">
        <v>1.0393749999999999E-3</v>
      </c>
      <c r="GS124" s="1">
        <v>0.3742028</v>
      </c>
      <c r="GT124">
        <v>0.56791270000000005</v>
      </c>
      <c r="GU124">
        <v>17.8856</v>
      </c>
      <c r="GV124" s="1">
        <v>9.0799550000000004E-4</v>
      </c>
      <c r="GW124" s="1">
        <v>0.32689629999999997</v>
      </c>
      <c r="GX124">
        <v>0.56566939999999999</v>
      </c>
      <c r="GY124">
        <v>18.857980000000001</v>
      </c>
      <c r="GZ124" s="1">
        <v>7.9896139999999997E-4</v>
      </c>
      <c r="HA124" s="1">
        <v>0.28766370000000002</v>
      </c>
      <c r="HB124">
        <v>0.56389310000000004</v>
      </c>
      <c r="HC124">
        <v>20.081659999999999</v>
      </c>
      <c r="HD124" s="1">
        <v>6.9044959999999998E-4</v>
      </c>
      <c r="HE124" s="1">
        <v>0.24872549999999999</v>
      </c>
      <c r="HF124">
        <v>0.56251249999999997</v>
      </c>
      <c r="HG124">
        <v>21.047080000000001</v>
      </c>
      <c r="HH124" s="1">
        <v>5.7060309999999996E-4</v>
      </c>
      <c r="HI124" s="1">
        <v>0.2056848</v>
      </c>
      <c r="HJ124">
        <v>0.56145540000000005</v>
      </c>
      <c r="HK124">
        <v>21.00591</v>
      </c>
      <c r="HL124" s="1">
        <v>4.4959150000000001E-4</v>
      </c>
      <c r="HM124" s="1">
        <v>0.1620182</v>
      </c>
      <c r="HN124">
        <v>0.56059890000000001</v>
      </c>
      <c r="HO124">
        <v>20.05143</v>
      </c>
      <c r="HP124" s="1">
        <v>3.4637269999999998E-4</v>
      </c>
      <c r="HQ124" s="1">
        <v>0.1246038</v>
      </c>
      <c r="HR124">
        <v>0.55995130000000004</v>
      </c>
      <c r="HS124">
        <v>18.94258</v>
      </c>
      <c r="HT124" s="1">
        <v>2.7085420000000002E-4</v>
      </c>
      <c r="HU124" s="1">
        <v>9.7090850000000006E-2</v>
      </c>
      <c r="HV124">
        <v>0.55947199999999997</v>
      </c>
      <c r="HW124">
        <v>17.970590000000001</v>
      </c>
      <c r="HX124" s="1">
        <v>2.207837E-4</v>
      </c>
      <c r="HY124" s="1">
        <v>7.8792180000000003E-2</v>
      </c>
      <c r="HZ124">
        <v>0.55914759999999997</v>
      </c>
      <c r="IA124">
        <v>17.95844</v>
      </c>
      <c r="IB124" s="1">
        <v>1.886542E-4</v>
      </c>
      <c r="IC124" s="1">
        <v>6.703547E-2</v>
      </c>
      <c r="ID124">
        <v>0.55890169999999995</v>
      </c>
      <c r="IE124">
        <v>17.82686</v>
      </c>
      <c r="IF124" s="1">
        <v>1.6711149999999999E-4</v>
      </c>
      <c r="IG124" s="1">
        <v>5.916648E-2</v>
      </c>
      <c r="IH124">
        <v>0.55874679999999999</v>
      </c>
      <c r="II124">
        <v>18.598220000000001</v>
      </c>
      <c r="IJ124" s="1">
        <v>1.5043810000000001E-4</v>
      </c>
      <c r="IK124" s="1">
        <v>5.31224E-2</v>
      </c>
      <c r="IL124">
        <v>0.55867500000000003</v>
      </c>
      <c r="IM124">
        <v>19.269670000000001</v>
      </c>
      <c r="IN124" s="1">
        <v>1.353762E-4</v>
      </c>
      <c r="IO124" s="1">
        <v>4.7696839999999997E-2</v>
      </c>
      <c r="IP124">
        <v>0.55868410000000002</v>
      </c>
      <c r="IQ124">
        <v>19.245329999999999</v>
      </c>
      <c r="IR124" s="1">
        <v>1.213324E-4</v>
      </c>
      <c r="IS124" s="1">
        <v>4.2653259999999998E-2</v>
      </c>
      <c r="IT124">
        <v>0.55883749999999999</v>
      </c>
      <c r="IU124">
        <v>18.681429999999999</v>
      </c>
      <c r="IV124">
        <v>1.091782E-4</v>
      </c>
      <c r="IW124" s="1">
        <v>3.82831E-2</v>
      </c>
      <c r="IX124">
        <v>0.55913670000000004</v>
      </c>
      <c r="IY124">
        <v>17.83314</v>
      </c>
      <c r="IZ124">
        <v>9.9477799999999998E-5</v>
      </c>
      <c r="JA124" s="1">
        <v>3.4786749999999998E-2</v>
      </c>
      <c r="JB124">
        <v>0.55958039999999998</v>
      </c>
      <c r="JC124">
        <v>16.989599999999999</v>
      </c>
      <c r="JD124">
        <v>9.2012519999999995E-5</v>
      </c>
      <c r="JE124" s="1">
        <v>3.2088470000000001E-2</v>
      </c>
      <c r="JF124">
        <v>0.5601834</v>
      </c>
      <c r="JG124">
        <v>17.250540000000001</v>
      </c>
      <c r="JH124">
        <v>8.6093180000000003E-5</v>
      </c>
      <c r="JI124" s="1">
        <v>2.9948659999999998E-2</v>
      </c>
      <c r="JJ124">
        <v>0.56090620000000002</v>
      </c>
      <c r="JK124">
        <v>18.126249999999999</v>
      </c>
      <c r="JL124">
        <v>8.0735710000000001E-5</v>
      </c>
      <c r="JM124" s="1">
        <v>2.8026140000000001E-2</v>
      </c>
      <c r="JN124">
        <v>0.56174389999999996</v>
      </c>
      <c r="JO124">
        <v>19.424959999999999</v>
      </c>
      <c r="JP124">
        <v>7.4546359999999999E-5</v>
      </c>
      <c r="JQ124" s="1">
        <v>2.5843939999999999E-2</v>
      </c>
      <c r="JR124">
        <v>0.56260849999999996</v>
      </c>
      <c r="JS124">
        <v>20.66206</v>
      </c>
      <c r="JT124">
        <v>6.6719769999999996E-5</v>
      </c>
      <c r="JU124">
        <v>2.3110209999999999E-2</v>
      </c>
      <c r="JV124">
        <v>0.5634304</v>
      </c>
      <c r="JW124">
        <v>20.842140000000001</v>
      </c>
      <c r="JX124">
        <v>5.8092279999999998E-5</v>
      </c>
      <c r="JY124">
        <v>2.0098950000000001E-2</v>
      </c>
      <c r="JZ124">
        <v>0.56417269999999997</v>
      </c>
      <c r="KA124">
        <v>20.061299999999999</v>
      </c>
      <c r="KB124">
        <v>5.0341589999999999E-5</v>
      </c>
      <c r="KC124">
        <v>1.738489E-2</v>
      </c>
      <c r="KD124">
        <v>0.56472370000000005</v>
      </c>
      <c r="KE124">
        <v>19.20234</v>
      </c>
      <c r="KF124">
        <v>4.4449239999999997E-5</v>
      </c>
      <c r="KG124">
        <v>1.531805E-2</v>
      </c>
      <c r="KH124">
        <v>0.56508610000000004</v>
      </c>
      <c r="KI124">
        <v>18.486460000000001</v>
      </c>
      <c r="KJ124">
        <v>4.037153E-5</v>
      </c>
      <c r="KK124">
        <v>1.38853E-2</v>
      </c>
      <c r="KL124">
        <v>0.56529620000000003</v>
      </c>
      <c r="KM124">
        <v>18.705480000000001</v>
      </c>
      <c r="KN124">
        <v>3.7634150000000003E-5</v>
      </c>
      <c r="KO124">
        <v>1.292628E-2</v>
      </c>
      <c r="KP124">
        <v>0.56534110000000004</v>
      </c>
      <c r="KQ124">
        <v>19.325410000000002</v>
      </c>
      <c r="KR124">
        <v>3.6198700000000003E-5</v>
      </c>
      <c r="KS124">
        <v>1.2413469999999999E-2</v>
      </c>
      <c r="KT124">
        <v>0.56524099999999999</v>
      </c>
      <c r="KU124">
        <v>19.941269999999999</v>
      </c>
      <c r="KV124">
        <v>3.6687160000000001E-5</v>
      </c>
      <c r="KW124">
        <v>1.255529E-2</v>
      </c>
      <c r="KX124">
        <v>0.56511020000000001</v>
      </c>
      <c r="KY124">
        <v>20.402899999999999</v>
      </c>
      <c r="KZ124">
        <v>3.9366819999999999E-5</v>
      </c>
      <c r="LA124">
        <v>1.345349E-2</v>
      </c>
      <c r="LB124">
        <v>0.56489</v>
      </c>
      <c r="LC124">
        <v>20.276990000000001</v>
      </c>
      <c r="LD124">
        <v>4.3116759999999997E-5</v>
      </c>
      <c r="LE124">
        <v>1.474352E-2</v>
      </c>
      <c r="LF124">
        <v>0.56467350000000005</v>
      </c>
      <c r="LG124">
        <v>19.64349</v>
      </c>
      <c r="LH124">
        <v>4.6287930000000003E-5</v>
      </c>
      <c r="LI124">
        <v>1.5854980000000001E-2</v>
      </c>
      <c r="LJ124">
        <v>0.5644766</v>
      </c>
      <c r="LK124">
        <v>18.791419999999999</v>
      </c>
      <c r="LL124">
        <v>4.7969220000000003E-5</v>
      </c>
      <c r="LM124">
        <v>1.646249E-2</v>
      </c>
      <c r="LN124">
        <v>0.56433390000000005</v>
      </c>
      <c r="LO124">
        <v>18.00714</v>
      </c>
      <c r="LP124">
        <v>4.8188010000000001E-5</v>
      </c>
      <c r="LQ124">
        <v>1.656285E-2</v>
      </c>
      <c r="LR124">
        <v>0.56420409999999999</v>
      </c>
      <c r="LS124">
        <v>18.078600000000002</v>
      </c>
      <c r="LT124">
        <v>4.7374099999999998E-5</v>
      </c>
      <c r="LU124">
        <v>1.6303000000000002E-2</v>
      </c>
      <c r="LV124">
        <v>0.56413199999999997</v>
      </c>
      <c r="LW124">
        <v>18.607510000000001</v>
      </c>
      <c r="LX124">
        <v>4.5893789999999997E-5</v>
      </c>
      <c r="LY124">
        <v>1.5810270000000001E-2</v>
      </c>
      <c r="LZ124">
        <v>0.56405369999999999</v>
      </c>
      <c r="MA124">
        <v>19.606159999999999</v>
      </c>
      <c r="MB124">
        <v>4.3892759999999998E-5</v>
      </c>
      <c r="MC124">
        <v>1.5135279999999999E-2</v>
      </c>
      <c r="MD124">
        <v>0.56401619999999997</v>
      </c>
      <c r="ME124">
        <v>20.617789999999999</v>
      </c>
      <c r="MF124">
        <v>4.1472489999999999E-5</v>
      </c>
      <c r="MG124">
        <v>1.431205E-2</v>
      </c>
      <c r="MH124">
        <v>0.56395600000000001</v>
      </c>
      <c r="MI124">
        <v>20.93186</v>
      </c>
      <c r="MJ124">
        <v>3.889918E-5</v>
      </c>
      <c r="MK124">
        <v>1.343083E-2</v>
      </c>
      <c r="ML124">
        <v>0.56389109999999998</v>
      </c>
      <c r="MM124">
        <v>20.215060000000001</v>
      </c>
      <c r="MN124">
        <v>3.6500349999999997E-5</v>
      </c>
      <c r="MO124">
        <v>1.260521E-2</v>
      </c>
      <c r="MP124">
        <v>0.56375839999999999</v>
      </c>
      <c r="MQ124">
        <v>19.325060000000001</v>
      </c>
      <c r="MR124">
        <v>3.4441969999999998E-5</v>
      </c>
      <c r="MS124">
        <v>1.1895970000000001E-2</v>
      </c>
      <c r="MT124">
        <v>0.56359630000000005</v>
      </c>
      <c r="MU124">
        <v>18.54505</v>
      </c>
      <c r="MV124">
        <v>3.2723979999999999E-5</v>
      </c>
      <c r="MW124">
        <v>1.1303199999999999E-2</v>
      </c>
      <c r="MX124">
        <v>0.56339399999999995</v>
      </c>
      <c r="MY124">
        <v>18.577860000000001</v>
      </c>
      <c r="MZ124">
        <v>3.1265890000000001E-5</v>
      </c>
      <c r="NA124">
        <v>1.080127E-2</v>
      </c>
      <c r="NB124">
        <v>0.56314980000000003</v>
      </c>
      <c r="NC124">
        <v>19.450949999999999</v>
      </c>
      <c r="ND124">
        <v>3.0050760000000001E-5</v>
      </c>
      <c r="NE124">
        <v>1.038239E-2</v>
      </c>
      <c r="NF124">
        <v>0.56314980000000003</v>
      </c>
      <c r="NG124">
        <v>19.450949999999999</v>
      </c>
      <c r="NH124">
        <v>3.0050760000000001E-5</v>
      </c>
      <c r="NI124">
        <v>1.038239E-2</v>
      </c>
      <c r="NJ124">
        <v>0.56314980000000003</v>
      </c>
      <c r="NK124">
        <v>19.450949999999999</v>
      </c>
      <c r="NL124">
        <v>3.0050760000000001E-5</v>
      </c>
      <c r="NM124">
        <v>1.038239E-2</v>
      </c>
      <c r="NN124">
        <v>0.56314980000000003</v>
      </c>
      <c r="NO124">
        <v>19.450949999999999</v>
      </c>
      <c r="NP124">
        <v>3.0050760000000001E-5</v>
      </c>
      <c r="NQ124">
        <v>1.038239E-2</v>
      </c>
      <c r="NR124">
        <v>0.56314980000000003</v>
      </c>
      <c r="NS124">
        <v>19.450949999999999</v>
      </c>
      <c r="NT124">
        <v>3.0050760000000001E-5</v>
      </c>
      <c r="NU124">
        <v>1.038239E-2</v>
      </c>
      <c r="NV124">
        <v>0.56314980000000003</v>
      </c>
      <c r="NW124">
        <v>19.450949999999999</v>
      </c>
      <c r="NX124">
        <v>3.0050760000000001E-5</v>
      </c>
      <c r="NY124">
        <v>1.038239E-2</v>
      </c>
      <c r="NZ124">
        <v>0.56314980000000003</v>
      </c>
      <c r="OA124">
        <v>19.450949999999999</v>
      </c>
      <c r="OB124">
        <v>3.0050760000000001E-5</v>
      </c>
      <c r="OC124">
        <v>1.038239E-2</v>
      </c>
      <c r="OD124">
        <v>0.56314980000000003</v>
      </c>
      <c r="OE124">
        <v>19.450949999999999</v>
      </c>
      <c r="OF124">
        <v>3.0050760000000001E-5</v>
      </c>
      <c r="OG124">
        <v>1.038239E-2</v>
      </c>
      <c r="OH124">
        <v>0.56314980000000003</v>
      </c>
      <c r="OI124">
        <v>19.450949999999999</v>
      </c>
      <c r="OJ124">
        <v>3.0050760000000001E-5</v>
      </c>
      <c r="OK124">
        <v>1.038239E-2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1.2698769999999999</v>
      </c>
      <c r="G125">
        <v>15.9831</v>
      </c>
      <c r="H125">
        <v>0</v>
      </c>
      <c r="I125">
        <v>0</v>
      </c>
      <c r="J125">
        <v>1.2766770000000001</v>
      </c>
      <c r="K125">
        <v>16.840910000000001</v>
      </c>
      <c r="L125">
        <v>0</v>
      </c>
      <c r="M125">
        <v>0</v>
      </c>
      <c r="N125">
        <v>1.283579</v>
      </c>
      <c r="O125">
        <v>17.627600000000001</v>
      </c>
      <c r="P125" s="1">
        <v>1.007746E-34</v>
      </c>
      <c r="Q125" s="1">
        <v>2.7325329999999999E-32</v>
      </c>
      <c r="R125">
        <v>1.2907040000000001</v>
      </c>
      <c r="S125">
        <v>18.374949999999998</v>
      </c>
      <c r="T125" s="1">
        <v>3.9339449999999998E-22</v>
      </c>
      <c r="U125" s="1">
        <v>1.063206E-19</v>
      </c>
      <c r="V125">
        <v>1.2966150000000001</v>
      </c>
      <c r="W125">
        <v>18.937550000000002</v>
      </c>
      <c r="X125" s="1">
        <v>1.17327E-10</v>
      </c>
      <c r="Y125" s="1">
        <v>3.1460909999999997E-8</v>
      </c>
      <c r="Z125">
        <v>1.300524</v>
      </c>
      <c r="AA125">
        <v>18.684999999999999</v>
      </c>
      <c r="AB125" s="1">
        <v>4.8887949999999996E-3</v>
      </c>
      <c r="AC125" s="1">
        <v>0.97239969999999998</v>
      </c>
      <c r="AD125">
        <v>1.304508</v>
      </c>
      <c r="AE125">
        <v>18.015730000000001</v>
      </c>
      <c r="AF125" s="1">
        <v>1.9368840000000001</v>
      </c>
      <c r="AG125">
        <v>435.2799</v>
      </c>
      <c r="AH125">
        <v>1.3087839999999999</v>
      </c>
      <c r="AI125">
        <v>17.514679999999998</v>
      </c>
      <c r="AJ125">
        <v>37.259569999999997</v>
      </c>
      <c r="AK125">
        <v>9089.5969999999998</v>
      </c>
      <c r="AL125">
        <v>1.3130010000000001</v>
      </c>
      <c r="AM125">
        <v>17.322749999999999</v>
      </c>
      <c r="AN125">
        <v>114.124</v>
      </c>
      <c r="AO125">
        <v>29557.19</v>
      </c>
      <c r="AP125">
        <v>1.3172170000000001</v>
      </c>
      <c r="AQ125">
        <v>18.149039999999999</v>
      </c>
      <c r="AR125">
        <v>99.483959999999996</v>
      </c>
      <c r="AS125">
        <v>26944.92</v>
      </c>
      <c r="AT125">
        <v>1.321448</v>
      </c>
      <c r="AU125">
        <v>19.175930000000001</v>
      </c>
      <c r="AV125">
        <v>35.509369999999997</v>
      </c>
      <c r="AW125">
        <v>9939.5390000000007</v>
      </c>
      <c r="AX125">
        <v>1.3257140000000001</v>
      </c>
      <c r="AY125">
        <v>19.905629999999999</v>
      </c>
      <c r="AZ125">
        <v>6.7600150000000001</v>
      </c>
      <c r="BA125">
        <v>1934.8330000000001</v>
      </c>
      <c r="BB125">
        <v>1.329942</v>
      </c>
      <c r="BC125">
        <v>20.201409999999999</v>
      </c>
      <c r="BD125">
        <v>0.88445799999999997</v>
      </c>
      <c r="BE125">
        <v>255.21279999999999</v>
      </c>
      <c r="BF125">
        <v>1.334552</v>
      </c>
      <c r="BG125">
        <v>19.577780000000001</v>
      </c>
      <c r="BH125">
        <v>0.14023369999999999</v>
      </c>
      <c r="BI125">
        <v>39.060540000000003</v>
      </c>
      <c r="BJ125">
        <v>1.339378</v>
      </c>
      <c r="BK125">
        <v>18.67651</v>
      </c>
      <c r="BL125">
        <v>6.4923049999999996E-2</v>
      </c>
      <c r="BM125">
        <v>17.141780000000001</v>
      </c>
      <c r="BN125">
        <v>1.3458570000000001</v>
      </c>
      <c r="BO125">
        <v>17.90241</v>
      </c>
      <c r="BP125" s="1">
        <v>5.3627000000000001E-2</v>
      </c>
      <c r="BQ125">
        <v>13.96213</v>
      </c>
      <c r="BR125">
        <v>1.345863</v>
      </c>
      <c r="BS125">
        <v>17.435690000000001</v>
      </c>
      <c r="BT125" s="1">
        <v>4.9492220000000003E-2</v>
      </c>
      <c r="BU125">
        <v>12.85338</v>
      </c>
      <c r="BV125">
        <v>1.343235</v>
      </c>
      <c r="BW125">
        <v>17.554110000000001</v>
      </c>
      <c r="BX125" s="1">
        <v>4.9610830000000002E-2</v>
      </c>
      <c r="BY125">
        <v>12.87895</v>
      </c>
      <c r="BZ125">
        <v>1.337402</v>
      </c>
      <c r="CA125">
        <v>18.361229999999999</v>
      </c>
      <c r="CB125" s="1">
        <v>5.1265989999999997E-2</v>
      </c>
      <c r="CC125" s="1">
        <v>13.36946</v>
      </c>
      <c r="CD125">
        <v>1.3306979999999999</v>
      </c>
      <c r="CE125">
        <v>18.843060000000001</v>
      </c>
      <c r="CF125" s="1">
        <v>5.0999870000000003E-2</v>
      </c>
      <c r="CG125" s="1">
        <v>13.39818</v>
      </c>
      <c r="CH125">
        <v>1.3233839999999999</v>
      </c>
      <c r="CI125">
        <v>18.91506</v>
      </c>
      <c r="CJ125" s="1">
        <v>4.8189320000000001E-2</v>
      </c>
      <c r="CK125" s="1">
        <v>12.75699</v>
      </c>
      <c r="CL125">
        <v>1.315696</v>
      </c>
      <c r="CM125">
        <v>18.355119999999999</v>
      </c>
      <c r="CN125" s="1">
        <v>4.3955609999999999E-2</v>
      </c>
      <c r="CO125" s="1">
        <v>11.718299999999999</v>
      </c>
      <c r="CP125">
        <v>1.3077989999999999</v>
      </c>
      <c r="CQ125">
        <v>17.572970000000002</v>
      </c>
      <c r="CR125" s="1">
        <v>3.9322169999999997E-2</v>
      </c>
      <c r="CS125" s="1">
        <v>10.5526</v>
      </c>
      <c r="CT125">
        <v>1.2995110000000001</v>
      </c>
      <c r="CU125">
        <v>16.772770000000001</v>
      </c>
      <c r="CV125" s="1">
        <v>3.4922309999999998E-2</v>
      </c>
      <c r="CW125" s="1">
        <v>9.4335389999999997</v>
      </c>
      <c r="CX125">
        <v>1.292151</v>
      </c>
      <c r="CY125">
        <v>16.09552</v>
      </c>
      <c r="CZ125" s="1">
        <v>3.0945299999999999E-2</v>
      </c>
      <c r="DA125" s="1">
        <v>8.4119790000000005</v>
      </c>
      <c r="DB125">
        <v>1.28504</v>
      </c>
      <c r="DC125">
        <v>15.92418</v>
      </c>
      <c r="DD125" s="1">
        <v>2.737216E-2</v>
      </c>
      <c r="DE125" s="1">
        <v>7.4823180000000002</v>
      </c>
      <c r="DF125">
        <v>1.2778689999999999</v>
      </c>
      <c r="DG125">
        <v>16.297609999999999</v>
      </c>
      <c r="DH125" s="1">
        <v>2.415482E-2</v>
      </c>
      <c r="DI125" s="1">
        <v>6.6397370000000002</v>
      </c>
      <c r="DJ125">
        <v>1.2704569999999999</v>
      </c>
      <c r="DK125">
        <v>16.7684</v>
      </c>
      <c r="DL125" s="1">
        <v>2.1316359999999999E-2</v>
      </c>
      <c r="DM125" s="1">
        <v>5.8927449999999997</v>
      </c>
      <c r="DN125">
        <v>1.262786</v>
      </c>
      <c r="DO125">
        <v>17.304500000000001</v>
      </c>
      <c r="DP125" s="1">
        <v>1.8815970000000001E-2</v>
      </c>
      <c r="DQ125" s="1">
        <v>5.2311839999999998</v>
      </c>
      <c r="DR125">
        <v>1.2539309999999999</v>
      </c>
      <c r="DS125">
        <v>17.156199999999998</v>
      </c>
      <c r="DT125" s="1">
        <v>1.6584990000000001E-2</v>
      </c>
      <c r="DU125" s="1">
        <v>4.6405419999999999</v>
      </c>
      <c r="DV125">
        <v>1.2447539999999999</v>
      </c>
      <c r="DW125">
        <v>16.549199999999999</v>
      </c>
      <c r="DX125" s="1">
        <v>1.45962E-2</v>
      </c>
      <c r="DY125" s="1">
        <v>4.1114119999999996</v>
      </c>
      <c r="DZ125">
        <v>1.2351529999999999</v>
      </c>
      <c r="EA125">
        <v>15.89025</v>
      </c>
      <c r="EB125" s="1">
        <v>1.2844319999999999E-2</v>
      </c>
      <c r="EC125" s="1">
        <v>3.6429</v>
      </c>
      <c r="ED125">
        <v>1.224807</v>
      </c>
      <c r="EE125">
        <v>15.340769999999999</v>
      </c>
      <c r="EF125" s="1">
        <v>1.1319879999999999E-2</v>
      </c>
      <c r="EG125" s="1">
        <v>3.2349450000000002</v>
      </c>
      <c r="EH125">
        <v>1.2145820000000001</v>
      </c>
      <c r="EI125">
        <v>15.725239999999999</v>
      </c>
      <c r="EJ125" s="1">
        <v>9.9930869999999995E-3</v>
      </c>
      <c r="EK125" s="1">
        <v>2.8778030000000001</v>
      </c>
      <c r="EL125">
        <v>1.2072130000000001</v>
      </c>
      <c r="EM125">
        <v>16.396239999999999</v>
      </c>
      <c r="EN125" s="1">
        <v>8.8021579999999992E-3</v>
      </c>
      <c r="EO125" s="1">
        <v>2.552594</v>
      </c>
      <c r="EP125">
        <v>1.201128</v>
      </c>
      <c r="EQ125">
        <v>16.99456</v>
      </c>
      <c r="ER125" s="1">
        <v>7.7276080000000004E-3</v>
      </c>
      <c r="ES125" s="1">
        <v>2.2542070000000001</v>
      </c>
      <c r="ET125">
        <v>1.1948620000000001</v>
      </c>
      <c r="EU125">
        <v>17.765329999999999</v>
      </c>
      <c r="EV125" s="1">
        <v>6.7714569999999998E-3</v>
      </c>
      <c r="EW125" s="1">
        <v>1.9872019999999999</v>
      </c>
      <c r="EX125">
        <v>1.1885269999999999</v>
      </c>
      <c r="EY125">
        <v>17.968669999999999</v>
      </c>
      <c r="EZ125" s="1">
        <v>5.9377910000000004E-3</v>
      </c>
      <c r="FA125" s="1">
        <v>1.7530410000000001</v>
      </c>
      <c r="FB125">
        <v>1.181934</v>
      </c>
      <c r="FC125">
        <v>17.427510000000002</v>
      </c>
      <c r="FD125" s="1">
        <v>5.2020399999999998E-3</v>
      </c>
      <c r="FE125" s="1">
        <v>1.545471</v>
      </c>
      <c r="FF125">
        <v>1.174914</v>
      </c>
      <c r="FG125">
        <v>16.848690000000001</v>
      </c>
      <c r="FH125" s="1">
        <v>4.5561239999999999E-3</v>
      </c>
      <c r="FI125" s="1">
        <v>1.3620650000000001</v>
      </c>
      <c r="FJ125">
        <v>1.167902</v>
      </c>
      <c r="FK125">
        <v>16.30613</v>
      </c>
      <c r="FL125" s="1">
        <v>3.9897919999999998E-3</v>
      </c>
      <c r="FM125" s="1">
        <v>1.200189</v>
      </c>
      <c r="FN125">
        <v>1.161019</v>
      </c>
      <c r="FO125">
        <v>16.686350000000001</v>
      </c>
      <c r="FP125" s="1">
        <v>3.4939789999999999E-3</v>
      </c>
      <c r="FQ125" s="1">
        <v>1.0577190000000001</v>
      </c>
      <c r="FR125">
        <v>1.1541090000000001</v>
      </c>
      <c r="FS125">
        <v>17.636420000000001</v>
      </c>
      <c r="FT125" s="1">
        <v>3.0361339999999998E-3</v>
      </c>
      <c r="FU125" s="1">
        <v>0.92549009999999998</v>
      </c>
      <c r="FV125">
        <v>1.147888</v>
      </c>
      <c r="FW125">
        <v>18.906880000000001</v>
      </c>
      <c r="FX125" s="1">
        <v>2.5901769999999999E-3</v>
      </c>
      <c r="FY125" s="1">
        <v>0.7948305</v>
      </c>
      <c r="FZ125">
        <v>1.142088</v>
      </c>
      <c r="GA125">
        <v>20.056629999999998</v>
      </c>
      <c r="GB125" s="1">
        <v>2.1584780000000001E-3</v>
      </c>
      <c r="GC125" s="1">
        <v>0.6665875</v>
      </c>
      <c r="GD125">
        <v>1.1365050000000001</v>
      </c>
      <c r="GE125">
        <v>20.122620000000001</v>
      </c>
      <c r="GF125" s="1">
        <v>1.7757770000000001E-3</v>
      </c>
      <c r="GG125" s="1">
        <v>0.55147570000000001</v>
      </c>
      <c r="GH125">
        <v>1.133159</v>
      </c>
      <c r="GI125">
        <v>19.2819</v>
      </c>
      <c r="GJ125" s="1">
        <v>1.467094E-3</v>
      </c>
      <c r="GK125" s="1">
        <v>0.45687739999999999</v>
      </c>
      <c r="GL125">
        <v>1.130099</v>
      </c>
      <c r="GM125">
        <v>18.31475</v>
      </c>
      <c r="GN125" s="1">
        <v>1.2310439999999999E-3</v>
      </c>
      <c r="GO125" s="1">
        <v>0.38404700000000003</v>
      </c>
      <c r="GP125">
        <v>1.1275360000000001</v>
      </c>
      <c r="GQ125">
        <v>17.526050000000001</v>
      </c>
      <c r="GR125" s="1">
        <v>1.053783E-3</v>
      </c>
      <c r="GS125" s="1">
        <v>0.32903840000000001</v>
      </c>
      <c r="GT125">
        <v>1.1256569999999999</v>
      </c>
      <c r="GU125">
        <v>17.91893</v>
      </c>
      <c r="GV125" s="1">
        <v>9.1927209999999998E-4</v>
      </c>
      <c r="GW125" s="1">
        <v>0.28697810000000001</v>
      </c>
      <c r="GX125">
        <v>1.124155</v>
      </c>
      <c r="GY125">
        <v>18.8598</v>
      </c>
      <c r="GZ125" s="1">
        <v>8.0899529999999996E-4</v>
      </c>
      <c r="HA125" s="1">
        <v>0.252583</v>
      </c>
      <c r="HB125">
        <v>1.122952</v>
      </c>
      <c r="HC125">
        <v>20.071570000000001</v>
      </c>
      <c r="HD125" s="1">
        <v>7.0120269999999997E-4</v>
      </c>
      <c r="HE125" s="1">
        <v>0.21918940000000001</v>
      </c>
      <c r="HF125">
        <v>1.122074</v>
      </c>
      <c r="HG125">
        <v>21.04646</v>
      </c>
      <c r="HH125" s="1">
        <v>5.823604E-4</v>
      </c>
      <c r="HI125" s="1">
        <v>0.18238689999999999</v>
      </c>
      <c r="HJ125">
        <v>1.121326</v>
      </c>
      <c r="HK125">
        <v>21.049980000000001</v>
      </c>
      <c r="HL125" s="1">
        <v>4.6070220000000002E-4</v>
      </c>
      <c r="HM125" s="1">
        <v>0.14442740000000001</v>
      </c>
      <c r="HN125">
        <v>1.1207800000000001</v>
      </c>
      <c r="HO125">
        <v>20.120909999999999</v>
      </c>
      <c r="HP125" s="1">
        <v>3.5519639999999998E-4</v>
      </c>
      <c r="HQ125" s="1">
        <v>0.111211</v>
      </c>
      <c r="HR125">
        <v>1.1203240000000001</v>
      </c>
      <c r="HS125">
        <v>19.029810000000001</v>
      </c>
      <c r="HT125" s="1">
        <v>2.76999E-4</v>
      </c>
      <c r="HU125" s="1">
        <v>8.6383669999999996E-2</v>
      </c>
      <c r="HV125">
        <v>1.119983</v>
      </c>
      <c r="HW125">
        <v>18.05594</v>
      </c>
      <c r="HX125" s="1">
        <v>2.247707E-4</v>
      </c>
      <c r="HY125" s="1">
        <v>6.9712549999999998E-2</v>
      </c>
      <c r="HZ125">
        <v>1.11982</v>
      </c>
      <c r="IA125">
        <v>18.019819999999999</v>
      </c>
      <c r="IB125" s="1">
        <v>1.912398E-4</v>
      </c>
      <c r="IC125" s="1">
        <v>5.8991849999999998E-2</v>
      </c>
      <c r="ID125">
        <v>1.11968</v>
      </c>
      <c r="IE125">
        <v>17.849350000000001</v>
      </c>
      <c r="IF125" s="1">
        <v>1.689351E-4</v>
      </c>
      <c r="IG125" s="1">
        <v>5.1881089999999998E-2</v>
      </c>
      <c r="IH125">
        <v>1.119615</v>
      </c>
      <c r="II125">
        <v>18.603300000000001</v>
      </c>
      <c r="IJ125" s="1">
        <v>1.5195939999999999E-4</v>
      </c>
      <c r="IK125" s="1">
        <v>4.6530490000000001E-2</v>
      </c>
      <c r="IL125">
        <v>1.119516</v>
      </c>
      <c r="IM125">
        <v>19.28051</v>
      </c>
      <c r="IN125" s="1">
        <v>1.368036E-4</v>
      </c>
      <c r="IO125" s="1">
        <v>4.179944E-2</v>
      </c>
      <c r="IP125">
        <v>1.1195489999999999</v>
      </c>
      <c r="IQ125">
        <v>19.281099999999999</v>
      </c>
      <c r="IR125" s="1">
        <v>1.226298E-4</v>
      </c>
      <c r="IS125" s="1">
        <v>3.7388530000000003E-2</v>
      </c>
      <c r="IT125">
        <v>1.119707</v>
      </c>
      <c r="IU125">
        <v>18.719799999999999</v>
      </c>
      <c r="IV125">
        <v>1.102586E-4</v>
      </c>
      <c r="IW125" s="1">
        <v>3.3527870000000001E-2</v>
      </c>
      <c r="IX125">
        <v>1.120018</v>
      </c>
      <c r="IY125">
        <v>17.9101</v>
      </c>
      <c r="IZ125">
        <v>1.003205E-4</v>
      </c>
      <c r="JA125" s="1">
        <v>3.0413840000000001E-2</v>
      </c>
      <c r="JB125">
        <v>1.1204160000000001</v>
      </c>
      <c r="JC125">
        <v>17.088069999999998</v>
      </c>
      <c r="JD125">
        <v>9.2664570000000005E-5</v>
      </c>
      <c r="JE125" s="1">
        <v>2.8006280000000001E-2</v>
      </c>
      <c r="JF125">
        <v>1.120992</v>
      </c>
      <c r="JG125">
        <v>17.330290000000002</v>
      </c>
      <c r="JH125">
        <v>8.6628700000000006E-5</v>
      </c>
      <c r="JI125" s="1">
        <v>2.6109919999999998E-2</v>
      </c>
      <c r="JJ125">
        <v>1.121626</v>
      </c>
      <c r="JK125">
        <v>18.165949999999999</v>
      </c>
      <c r="JL125">
        <v>8.1266790000000005E-5</v>
      </c>
      <c r="JM125" s="1">
        <v>2.4442350000000002E-2</v>
      </c>
      <c r="JN125">
        <v>1.1222909999999999</v>
      </c>
      <c r="JO125">
        <v>19.43066</v>
      </c>
      <c r="JP125">
        <v>7.520409E-5</v>
      </c>
      <c r="JQ125" s="1">
        <v>2.2600149999999999E-2</v>
      </c>
      <c r="JR125">
        <v>1.123008</v>
      </c>
      <c r="JS125">
        <v>20.669630000000002</v>
      </c>
      <c r="JT125">
        <v>6.752227E-5</v>
      </c>
      <c r="JU125">
        <v>2.028961E-2</v>
      </c>
      <c r="JV125">
        <v>1.1237189999999999</v>
      </c>
      <c r="JW125">
        <v>20.892119999999998</v>
      </c>
      <c r="JX125">
        <v>5.89024E-5</v>
      </c>
      <c r="JY125">
        <v>1.7689529999999998E-2</v>
      </c>
      <c r="JZ125">
        <v>1.124285</v>
      </c>
      <c r="KA125">
        <v>20.129470000000001</v>
      </c>
      <c r="KB125">
        <v>5.1011470000000002E-5</v>
      </c>
      <c r="KC125">
        <v>1.5290990000000001E-2</v>
      </c>
      <c r="KD125">
        <v>1.124627</v>
      </c>
      <c r="KE125">
        <v>19.273240000000001</v>
      </c>
      <c r="KF125">
        <v>4.4930859999999998E-5</v>
      </c>
      <c r="KG125">
        <v>1.343227E-2</v>
      </c>
      <c r="KH125">
        <v>1.1248899999999999</v>
      </c>
      <c r="KI125">
        <v>18.545919999999999</v>
      </c>
      <c r="KJ125">
        <v>4.0699160000000002E-5</v>
      </c>
      <c r="KK125">
        <v>1.21342E-2</v>
      </c>
      <c r="KL125">
        <v>1.124968</v>
      </c>
      <c r="KM125">
        <v>18.730869999999999</v>
      </c>
      <c r="KN125">
        <v>3.7847240000000002E-5</v>
      </c>
      <c r="KO125">
        <v>1.126157E-2</v>
      </c>
      <c r="KP125">
        <v>1.1248929999999999</v>
      </c>
      <c r="KQ125">
        <v>19.323350000000001</v>
      </c>
      <c r="KR125">
        <v>3.6271220000000001E-5</v>
      </c>
      <c r="KS125">
        <v>1.0766960000000001E-2</v>
      </c>
      <c r="KT125">
        <v>1.124795</v>
      </c>
      <c r="KU125">
        <v>19.9251</v>
      </c>
      <c r="KV125">
        <v>3.6551000000000003E-5</v>
      </c>
      <c r="KW125">
        <v>1.08132E-2</v>
      </c>
      <c r="KX125">
        <v>1.124654</v>
      </c>
      <c r="KY125">
        <v>20.40203</v>
      </c>
      <c r="KZ125">
        <v>3.9046840000000003E-5</v>
      </c>
      <c r="LA125">
        <v>1.152047E-2</v>
      </c>
      <c r="LB125">
        <v>1.124439</v>
      </c>
      <c r="LC125">
        <v>20.30857</v>
      </c>
      <c r="LD125">
        <v>4.2761959999999999E-5</v>
      </c>
      <c r="LE125">
        <v>1.261986E-2</v>
      </c>
      <c r="LF125">
        <v>1.124331</v>
      </c>
      <c r="LG125">
        <v>19.705269999999999</v>
      </c>
      <c r="LH125">
        <v>4.6038509999999997E-5</v>
      </c>
      <c r="LI125">
        <v>1.361806E-2</v>
      </c>
      <c r="LJ125">
        <v>1.124147</v>
      </c>
      <c r="LK125">
        <v>18.872170000000001</v>
      </c>
      <c r="LL125">
        <v>4.7869900000000001E-5</v>
      </c>
      <c r="LM125">
        <v>1.419873E-2</v>
      </c>
      <c r="LN125">
        <v>1.1240289999999999</v>
      </c>
      <c r="LO125">
        <v>18.101749999999999</v>
      </c>
      <c r="LP125">
        <v>4.821192E-5</v>
      </c>
      <c r="LQ125">
        <v>1.43325E-2</v>
      </c>
      <c r="LR125">
        <v>1.1239140000000001</v>
      </c>
      <c r="LS125">
        <v>18.168089999999999</v>
      </c>
      <c r="LT125">
        <v>4.7477890000000001E-5</v>
      </c>
      <c r="LU125">
        <v>1.413797E-2</v>
      </c>
      <c r="LV125">
        <v>1.123909</v>
      </c>
      <c r="LW125">
        <v>18.676770000000001</v>
      </c>
      <c r="LX125">
        <v>4.6052389999999999E-5</v>
      </c>
      <c r="LY125">
        <v>1.3732579999999999E-2</v>
      </c>
      <c r="LZ125">
        <v>1.1238699999999999</v>
      </c>
      <c r="MA125">
        <v>19.643170000000001</v>
      </c>
      <c r="MB125">
        <v>4.4098229999999999E-5</v>
      </c>
      <c r="MC125">
        <v>1.3166529999999999E-2</v>
      </c>
      <c r="MD125">
        <v>1.123855</v>
      </c>
      <c r="ME125">
        <v>20.640319999999999</v>
      </c>
      <c r="MF125">
        <v>4.1710620000000001E-5</v>
      </c>
      <c r="MG125">
        <v>1.2466959999999999E-2</v>
      </c>
      <c r="MH125">
        <v>1.1237779999999999</v>
      </c>
      <c r="MI125">
        <v>20.981629999999999</v>
      </c>
      <c r="MJ125">
        <v>3.9137790000000003E-5</v>
      </c>
      <c r="MK125">
        <v>1.170582E-2</v>
      </c>
      <c r="ML125">
        <v>1.1237360000000001</v>
      </c>
      <c r="MM125">
        <v>20.284079999999999</v>
      </c>
      <c r="MN125">
        <v>3.6713289999999999E-5</v>
      </c>
      <c r="MO125">
        <v>1.0982509999999999E-2</v>
      </c>
      <c r="MP125">
        <v>1.1236440000000001</v>
      </c>
      <c r="MQ125">
        <v>19.407019999999999</v>
      </c>
      <c r="MR125">
        <v>3.4621430000000002E-5</v>
      </c>
      <c r="MS125">
        <v>1.035636E-2</v>
      </c>
      <c r="MT125">
        <v>1.123459</v>
      </c>
      <c r="MU125">
        <v>18.61562</v>
      </c>
      <c r="MV125">
        <v>3.2874089999999997E-5</v>
      </c>
      <c r="MW125">
        <v>9.8325459999999993E-3</v>
      </c>
      <c r="MX125">
        <v>1.1232880000000001</v>
      </c>
      <c r="MY125">
        <v>18.609459999999999</v>
      </c>
      <c r="MZ125">
        <v>3.1393770000000002E-5</v>
      </c>
      <c r="NA125">
        <v>9.3899180000000006E-3</v>
      </c>
      <c r="NB125">
        <v>1.123095</v>
      </c>
      <c r="NC125">
        <v>19.436699999999998</v>
      </c>
      <c r="ND125">
        <v>3.0154160000000001E-5</v>
      </c>
      <c r="NE125">
        <v>9.0187170000000007E-3</v>
      </c>
      <c r="NF125">
        <v>1.123095</v>
      </c>
      <c r="NG125">
        <v>19.436699999999998</v>
      </c>
      <c r="NH125">
        <v>3.0154160000000001E-5</v>
      </c>
      <c r="NI125">
        <v>9.0187170000000007E-3</v>
      </c>
      <c r="NJ125">
        <v>1.123095</v>
      </c>
      <c r="NK125">
        <v>19.436699999999998</v>
      </c>
      <c r="NL125">
        <v>3.0154160000000001E-5</v>
      </c>
      <c r="NM125">
        <v>9.0187170000000007E-3</v>
      </c>
      <c r="NN125">
        <v>1.123095</v>
      </c>
      <c r="NO125">
        <v>19.436699999999998</v>
      </c>
      <c r="NP125">
        <v>3.0154160000000001E-5</v>
      </c>
      <c r="NQ125">
        <v>9.0187170000000007E-3</v>
      </c>
      <c r="NR125">
        <v>1.123095</v>
      </c>
      <c r="NS125">
        <v>19.436699999999998</v>
      </c>
      <c r="NT125">
        <v>3.0154160000000001E-5</v>
      </c>
      <c r="NU125">
        <v>9.0187170000000007E-3</v>
      </c>
      <c r="NV125">
        <v>1.123095</v>
      </c>
      <c r="NW125">
        <v>19.436699999999998</v>
      </c>
      <c r="NX125">
        <v>3.0154160000000001E-5</v>
      </c>
      <c r="NY125">
        <v>9.0187170000000007E-3</v>
      </c>
      <c r="NZ125">
        <v>1.123095</v>
      </c>
      <c r="OA125">
        <v>19.436699999999998</v>
      </c>
      <c r="OB125">
        <v>3.0154160000000001E-5</v>
      </c>
      <c r="OC125">
        <v>9.0187170000000007E-3</v>
      </c>
      <c r="OD125">
        <v>1.123095</v>
      </c>
      <c r="OE125">
        <v>19.436699999999998</v>
      </c>
      <c r="OF125">
        <v>3.0154160000000001E-5</v>
      </c>
      <c r="OG125">
        <v>9.0187170000000007E-3</v>
      </c>
      <c r="OH125">
        <v>1.123095</v>
      </c>
      <c r="OI125">
        <v>19.436699999999998</v>
      </c>
      <c r="OJ125">
        <v>3.0154160000000001E-5</v>
      </c>
      <c r="OK125">
        <v>9.0187170000000007E-3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0.85639149999999997</v>
      </c>
      <c r="G126">
        <v>15.979810000000001</v>
      </c>
      <c r="H126">
        <v>0</v>
      </c>
      <c r="I126">
        <v>0</v>
      </c>
      <c r="J126">
        <v>0.85825669999999998</v>
      </c>
      <c r="K126">
        <v>16.840060000000001</v>
      </c>
      <c r="L126">
        <v>0</v>
      </c>
      <c r="M126">
        <v>0</v>
      </c>
      <c r="N126">
        <v>0.86012569999999999</v>
      </c>
      <c r="O126">
        <v>17.631910000000001</v>
      </c>
      <c r="P126" s="1">
        <v>1.7148769999999999E-35</v>
      </c>
      <c r="Q126" s="1">
        <v>4.1950840000000003E-33</v>
      </c>
      <c r="R126">
        <v>0.86199619999999999</v>
      </c>
      <c r="S126">
        <v>18.385249999999999</v>
      </c>
      <c r="T126" s="1">
        <v>7.9712600000000002E-23</v>
      </c>
      <c r="U126" s="1">
        <v>1.9460690000000001E-20</v>
      </c>
      <c r="V126">
        <v>0.86383909999999997</v>
      </c>
      <c r="W126">
        <v>18.969280000000001</v>
      </c>
      <c r="X126" s="1">
        <v>2.393967E-11</v>
      </c>
      <c r="Y126" s="1">
        <v>5.8038080000000002E-9</v>
      </c>
      <c r="Z126">
        <v>0.86573719999999998</v>
      </c>
      <c r="AA126">
        <v>18.722190000000001</v>
      </c>
      <c r="AB126" s="1">
        <v>2.661039E-3</v>
      </c>
      <c r="AC126" s="1">
        <v>0.52662129999999996</v>
      </c>
      <c r="AD126">
        <v>0.8676625</v>
      </c>
      <c r="AE126">
        <v>18.035399999999999</v>
      </c>
      <c r="AF126" s="1">
        <v>1.403232</v>
      </c>
      <c r="AG126">
        <v>301.89690000000002</v>
      </c>
      <c r="AH126">
        <v>0.86975709999999995</v>
      </c>
      <c r="AI126">
        <v>17.528929999999999</v>
      </c>
      <c r="AJ126">
        <v>31.885110000000001</v>
      </c>
      <c r="AK126">
        <v>7243.4589999999998</v>
      </c>
      <c r="AL126">
        <v>0.87178860000000002</v>
      </c>
      <c r="AM126">
        <v>17.321439999999999</v>
      </c>
      <c r="AN126">
        <v>109.7774</v>
      </c>
      <c r="AO126">
        <v>25893.18</v>
      </c>
      <c r="AP126">
        <v>0.87386019999999998</v>
      </c>
      <c r="AQ126">
        <v>18.13758</v>
      </c>
      <c r="AR126">
        <v>104.28149999999999</v>
      </c>
      <c r="AS126">
        <v>25261.439999999999</v>
      </c>
      <c r="AT126">
        <v>0.87587839999999995</v>
      </c>
      <c r="AU126">
        <v>19.170020000000001</v>
      </c>
      <c r="AV126">
        <v>39.659190000000002</v>
      </c>
      <c r="AW126">
        <v>9786.5349999999999</v>
      </c>
      <c r="AX126">
        <v>0.8779361</v>
      </c>
      <c r="AY126">
        <v>19.91602</v>
      </c>
      <c r="AZ126">
        <v>7.8931129999999996</v>
      </c>
      <c r="BA126">
        <v>1970.443</v>
      </c>
      <c r="BB126">
        <v>0.87992409999999999</v>
      </c>
      <c r="BC126">
        <v>20.243040000000001</v>
      </c>
      <c r="BD126">
        <v>1.0526070000000001</v>
      </c>
      <c r="BE126">
        <v>263.80110000000002</v>
      </c>
      <c r="BF126">
        <v>0.88121959999999999</v>
      </c>
      <c r="BG126">
        <v>19.630410000000001</v>
      </c>
      <c r="BH126">
        <v>0.15788779999999999</v>
      </c>
      <c r="BI126">
        <v>38.816809999999997</v>
      </c>
      <c r="BJ126">
        <v>0.88195610000000002</v>
      </c>
      <c r="BK126">
        <v>18.718240000000002</v>
      </c>
      <c r="BL126">
        <v>6.6848969999999994E-2</v>
      </c>
      <c r="BM126">
        <v>15.89926</v>
      </c>
      <c r="BN126">
        <v>0.88310929999999999</v>
      </c>
      <c r="BO126">
        <v>17.936409999999999</v>
      </c>
      <c r="BP126" s="1">
        <v>5.4167269999999997E-2</v>
      </c>
      <c r="BQ126">
        <v>12.760439999999999</v>
      </c>
      <c r="BR126">
        <v>0.88027259999999996</v>
      </c>
      <c r="BS126">
        <v>17.44932</v>
      </c>
      <c r="BT126" s="1">
        <v>4.9650569999999998E-2</v>
      </c>
      <c r="BU126">
        <v>11.690860000000001</v>
      </c>
      <c r="BV126">
        <v>0.87631789999999998</v>
      </c>
      <c r="BW126">
        <v>17.545089999999998</v>
      </c>
      <c r="BX126" s="1">
        <v>4.9478210000000002E-2</v>
      </c>
      <c r="BY126">
        <v>11.66447</v>
      </c>
      <c r="BZ126">
        <v>0.87155740000000004</v>
      </c>
      <c r="CA126">
        <v>18.353259999999999</v>
      </c>
      <c r="CB126" s="1">
        <v>5.1152309999999999E-2</v>
      </c>
      <c r="CC126" s="1">
        <v>12.11101</v>
      </c>
      <c r="CD126">
        <v>0.86619029999999997</v>
      </c>
      <c r="CE126">
        <v>18.8461</v>
      </c>
      <c r="CF126" s="1">
        <v>5.1096089999999997E-2</v>
      </c>
      <c r="CG126" s="1">
        <v>12.176069999999999</v>
      </c>
      <c r="CH126">
        <v>0.86041469999999998</v>
      </c>
      <c r="CI126">
        <v>18.941130000000001</v>
      </c>
      <c r="CJ126" s="1">
        <v>4.8462720000000001E-2</v>
      </c>
      <c r="CK126" s="1">
        <v>11.62804</v>
      </c>
      <c r="CL126">
        <v>0.85442050000000003</v>
      </c>
      <c r="CM126">
        <v>18.393080000000001</v>
      </c>
      <c r="CN126" s="1">
        <v>4.4303750000000003E-2</v>
      </c>
      <c r="CO126" s="1">
        <v>10.699870000000001</v>
      </c>
      <c r="CP126">
        <v>0.84818020000000005</v>
      </c>
      <c r="CQ126">
        <v>17.613700000000001</v>
      </c>
      <c r="CR126" s="1">
        <v>3.9677789999999998E-2</v>
      </c>
      <c r="CS126" s="1">
        <v>9.643948</v>
      </c>
      <c r="CT126">
        <v>0.84136630000000001</v>
      </c>
      <c r="CU126">
        <v>16.80865</v>
      </c>
      <c r="CV126" s="1">
        <v>3.5248740000000001E-2</v>
      </c>
      <c r="CW126" s="1">
        <v>8.6234490000000008</v>
      </c>
      <c r="CX126">
        <v>0.83437790000000001</v>
      </c>
      <c r="CY126">
        <v>16.11375</v>
      </c>
      <c r="CZ126" s="1">
        <v>3.1249059999999999E-2</v>
      </c>
      <c r="DA126" s="1">
        <v>7.6930339999999999</v>
      </c>
      <c r="DB126">
        <v>0.82750310000000005</v>
      </c>
      <c r="DC126">
        <v>15.92761</v>
      </c>
      <c r="DD126" s="1">
        <v>2.7644809999999999E-2</v>
      </c>
      <c r="DE126" s="1">
        <v>6.8458490000000003</v>
      </c>
      <c r="DF126">
        <v>0.82060469999999996</v>
      </c>
      <c r="DG126">
        <v>16.297609999999999</v>
      </c>
      <c r="DH126" s="1">
        <v>2.439937E-2</v>
      </c>
      <c r="DI126" s="1">
        <v>6.0772430000000002</v>
      </c>
      <c r="DJ126">
        <v>0.81350279999999997</v>
      </c>
      <c r="DK126">
        <v>16.76745</v>
      </c>
      <c r="DL126" s="1">
        <v>2.1533690000000001E-2</v>
      </c>
      <c r="DM126" s="1">
        <v>5.3950440000000004</v>
      </c>
      <c r="DN126">
        <v>0.80639930000000004</v>
      </c>
      <c r="DO126">
        <v>17.30893</v>
      </c>
      <c r="DP126" s="1">
        <v>1.9008420000000002E-2</v>
      </c>
      <c r="DQ126" s="1">
        <v>4.7899339999999997</v>
      </c>
      <c r="DR126">
        <v>0.79887260000000004</v>
      </c>
      <c r="DS126">
        <v>17.173269999999999</v>
      </c>
      <c r="DT126" s="1">
        <v>1.6759309999999999E-2</v>
      </c>
      <c r="DU126" s="1">
        <v>4.2497420000000004</v>
      </c>
      <c r="DV126">
        <v>0.79111330000000002</v>
      </c>
      <c r="DW126">
        <v>16.57901</v>
      </c>
      <c r="DX126" s="1">
        <v>1.475131E-2</v>
      </c>
      <c r="DY126" s="1">
        <v>3.765263</v>
      </c>
      <c r="DZ126">
        <v>0.78307340000000003</v>
      </c>
      <c r="EA126">
        <v>15.922420000000001</v>
      </c>
      <c r="EB126" s="1">
        <v>1.298068E-2</v>
      </c>
      <c r="EC126" s="1">
        <v>3.3358850000000002</v>
      </c>
      <c r="ED126">
        <v>0.77445750000000002</v>
      </c>
      <c r="EE126">
        <v>15.36167</v>
      </c>
      <c r="EF126" s="1">
        <v>1.1438510000000001E-2</v>
      </c>
      <c r="EG126" s="1">
        <v>2.9618720000000001</v>
      </c>
      <c r="EH126">
        <v>0.76595100000000005</v>
      </c>
      <c r="EI126">
        <v>15.726240000000001</v>
      </c>
      <c r="EJ126" s="1">
        <v>1.0099159999999999E-2</v>
      </c>
      <c r="EK126" s="1">
        <v>2.6350470000000001</v>
      </c>
      <c r="EL126">
        <v>0.75760760000000005</v>
      </c>
      <c r="EM126">
        <v>16.392620000000001</v>
      </c>
      <c r="EN126" s="1">
        <v>8.9006229999999999E-3</v>
      </c>
      <c r="EO126" s="1">
        <v>2.3391380000000002</v>
      </c>
      <c r="EP126">
        <v>0.74997740000000002</v>
      </c>
      <c r="EQ126">
        <v>16.98799</v>
      </c>
      <c r="ER126" s="1">
        <v>7.8168430000000004E-3</v>
      </c>
      <c r="ES126" s="1">
        <v>2.0675539999999999</v>
      </c>
      <c r="ET126">
        <v>0.74220399999999997</v>
      </c>
      <c r="EU126">
        <v>17.76304</v>
      </c>
      <c r="EV126" s="1">
        <v>6.8506449999999998E-3</v>
      </c>
      <c r="EW126" s="1">
        <v>1.8240890000000001</v>
      </c>
      <c r="EX126">
        <v>0.73455269999999995</v>
      </c>
      <c r="EY126">
        <v>17.98424</v>
      </c>
      <c r="EZ126" s="1">
        <v>6.0078850000000001E-3</v>
      </c>
      <c r="FA126" s="1">
        <v>1.610285</v>
      </c>
      <c r="FB126">
        <v>0.7267131</v>
      </c>
      <c r="FC126">
        <v>17.445229999999999</v>
      </c>
      <c r="FD126" s="1">
        <v>5.2639870000000004E-3</v>
      </c>
      <c r="FE126" s="1">
        <v>1.4207369999999999</v>
      </c>
      <c r="FF126">
        <v>0.7189835</v>
      </c>
      <c r="FG126">
        <v>16.869309999999999</v>
      </c>
      <c r="FH126" s="1">
        <v>4.6111479999999998E-3</v>
      </c>
      <c r="FI126" s="1">
        <v>1.2529859999999999</v>
      </c>
      <c r="FJ126">
        <v>0.71127070000000003</v>
      </c>
      <c r="FK126">
        <v>16.334289999999999</v>
      </c>
      <c r="FL126" s="1">
        <v>4.0382580000000003E-3</v>
      </c>
      <c r="FM126" s="1">
        <v>1.1048260000000001</v>
      </c>
      <c r="FN126">
        <v>0.70371479999999997</v>
      </c>
      <c r="FO126">
        <v>16.701699999999999</v>
      </c>
      <c r="FP126" s="1">
        <v>3.5375150000000002E-3</v>
      </c>
      <c r="FQ126" s="1">
        <v>0.97454830000000003</v>
      </c>
      <c r="FR126">
        <v>0.69630959999999997</v>
      </c>
      <c r="FS126">
        <v>17.629560000000001</v>
      </c>
      <c r="FT126" s="1">
        <v>3.0780999999999998E-3</v>
      </c>
      <c r="FU126" s="1">
        <v>0.85418079999999996</v>
      </c>
      <c r="FV126">
        <v>0.68950250000000002</v>
      </c>
      <c r="FW126">
        <v>18.889520000000001</v>
      </c>
      <c r="FX126" s="1">
        <v>2.6324759999999999E-3</v>
      </c>
      <c r="FY126" s="1">
        <v>0.73514360000000001</v>
      </c>
      <c r="FZ126">
        <v>0.68276130000000002</v>
      </c>
      <c r="GA126">
        <v>20.04767</v>
      </c>
      <c r="GB126" s="1">
        <v>2.1985569999999999E-3</v>
      </c>
      <c r="GC126" s="1">
        <v>0.61764430000000003</v>
      </c>
      <c r="GD126">
        <v>0.67571930000000002</v>
      </c>
      <c r="GE126">
        <v>20.147220000000001</v>
      </c>
      <c r="GF126" s="1">
        <v>1.8103699999999999E-3</v>
      </c>
      <c r="GG126" s="1">
        <v>0.51141119999999995</v>
      </c>
      <c r="GH126">
        <v>0.67013979999999995</v>
      </c>
      <c r="GI126">
        <v>19.3233</v>
      </c>
      <c r="GJ126" s="1">
        <v>1.494521E-3</v>
      </c>
      <c r="GK126" s="1">
        <v>0.42384490000000002</v>
      </c>
      <c r="GL126">
        <v>0.66494010000000003</v>
      </c>
      <c r="GM126">
        <v>18.363340000000001</v>
      </c>
      <c r="GN126" s="1">
        <v>1.251874E-3</v>
      </c>
      <c r="GO126" s="1">
        <v>0.35616029999999999</v>
      </c>
      <c r="GP126">
        <v>0.66048810000000002</v>
      </c>
      <c r="GQ126">
        <v>17.568010000000001</v>
      </c>
      <c r="GR126" s="1">
        <v>1.069623E-3</v>
      </c>
      <c r="GS126" s="1">
        <v>0.30497360000000001</v>
      </c>
      <c r="GT126">
        <v>0.65693250000000003</v>
      </c>
      <c r="GU126">
        <v>17.938490000000002</v>
      </c>
      <c r="GV126" s="1">
        <v>9.31642E-4</v>
      </c>
      <c r="GW126" s="1">
        <v>0.26584560000000002</v>
      </c>
      <c r="GX126">
        <v>0.65412300000000001</v>
      </c>
      <c r="GY126">
        <v>18.859030000000001</v>
      </c>
      <c r="GZ126" s="1">
        <v>8.1988899999999997E-4</v>
      </c>
      <c r="HA126" s="1">
        <v>0.2340844</v>
      </c>
      <c r="HB126">
        <v>0.65190919999999997</v>
      </c>
      <c r="HC126">
        <v>20.062169999999998</v>
      </c>
      <c r="HD126" s="1">
        <v>7.1281369999999999E-4</v>
      </c>
      <c r="HE126" s="1">
        <v>0.20364479999999999</v>
      </c>
      <c r="HF126">
        <v>0.65019170000000004</v>
      </c>
      <c r="HG126">
        <v>21.04297</v>
      </c>
      <c r="HH126" s="1">
        <v>5.9518139999999999E-4</v>
      </c>
      <c r="HI126" s="1">
        <v>0.1701569</v>
      </c>
      <c r="HJ126">
        <v>0.64884350000000002</v>
      </c>
      <c r="HK126">
        <v>21.077670000000001</v>
      </c>
      <c r="HL126" s="1">
        <v>4.730337E-4</v>
      </c>
      <c r="HM126" s="1">
        <v>0.1352312</v>
      </c>
      <c r="HN126">
        <v>0.64780930000000003</v>
      </c>
      <c r="HO126">
        <v>20.166129999999999</v>
      </c>
      <c r="HP126" s="1">
        <v>3.65146E-4</v>
      </c>
      <c r="HQ126" s="1">
        <v>0.10424940000000001</v>
      </c>
      <c r="HR126">
        <v>0.64698160000000005</v>
      </c>
      <c r="HS126">
        <v>19.086590000000001</v>
      </c>
      <c r="HT126" s="1">
        <v>2.8399829999999998E-4</v>
      </c>
      <c r="HU126" s="1">
        <v>8.0835279999999995E-2</v>
      </c>
      <c r="HV126">
        <v>0.64637880000000003</v>
      </c>
      <c r="HW126">
        <v>18.110209999999999</v>
      </c>
      <c r="HX126" s="1">
        <v>2.293311E-4</v>
      </c>
      <c r="HY126" s="1">
        <v>6.5014210000000003E-2</v>
      </c>
      <c r="HZ126">
        <v>0.6459492</v>
      </c>
      <c r="IA126">
        <v>18.0593</v>
      </c>
      <c r="IB126" s="1">
        <v>1.941891E-4</v>
      </c>
      <c r="IC126" s="1">
        <v>5.4830030000000002E-2</v>
      </c>
      <c r="ID126">
        <v>0.64565329999999999</v>
      </c>
      <c r="IE126">
        <v>17.86468</v>
      </c>
      <c r="IF126" s="1">
        <v>1.709929E-4</v>
      </c>
      <c r="IG126" s="1">
        <v>4.8109989999999998E-2</v>
      </c>
      <c r="IH126">
        <v>0.64544590000000002</v>
      </c>
      <c r="II126">
        <v>18.60331</v>
      </c>
      <c r="IJ126" s="1">
        <v>1.5365189999999999E-4</v>
      </c>
      <c r="IK126" s="1">
        <v>4.3116549999999997E-2</v>
      </c>
      <c r="IL126">
        <v>0.6453487</v>
      </c>
      <c r="IM126">
        <v>19.284800000000001</v>
      </c>
      <c r="IN126" s="1">
        <v>1.3838500000000001E-4</v>
      </c>
      <c r="IO126" s="1">
        <v>3.8743569999999998E-2</v>
      </c>
      <c r="IP126">
        <v>0.64535279999999995</v>
      </c>
      <c r="IQ126">
        <v>19.303909999999998</v>
      </c>
      <c r="IR126" s="1">
        <v>1.2407710000000001E-4</v>
      </c>
      <c r="IS126" s="1">
        <v>3.4662119999999998E-2</v>
      </c>
      <c r="IT126">
        <v>0.64549570000000001</v>
      </c>
      <c r="IU126">
        <v>18.744730000000001</v>
      </c>
      <c r="IV126">
        <v>1.114738E-4</v>
      </c>
      <c r="IW126" s="1">
        <v>3.1065510000000001E-2</v>
      </c>
      <c r="IX126">
        <v>0.64581390000000005</v>
      </c>
      <c r="IY126">
        <v>17.95881</v>
      </c>
      <c r="IZ126">
        <v>1.012737E-4</v>
      </c>
      <c r="JA126" s="1">
        <v>2.8148900000000001E-2</v>
      </c>
      <c r="JB126">
        <v>0.64632710000000004</v>
      </c>
      <c r="JC126">
        <v>17.149339999999999</v>
      </c>
      <c r="JD126">
        <v>9.3401690000000003E-5</v>
      </c>
      <c r="JE126" s="1">
        <v>2.588973E-2</v>
      </c>
      <c r="JF126">
        <v>0.64701660000000005</v>
      </c>
      <c r="JG126">
        <v>17.378409999999999</v>
      </c>
      <c r="JH126">
        <v>8.7229960000000001E-5</v>
      </c>
      <c r="JI126" s="1">
        <v>2.4116490000000001E-2</v>
      </c>
      <c r="JJ126">
        <v>0.64786140000000003</v>
      </c>
      <c r="JK126">
        <v>18.18825</v>
      </c>
      <c r="JL126">
        <v>8.1850290000000004E-5</v>
      </c>
      <c r="JM126" s="1">
        <v>2.2576369999999998E-2</v>
      </c>
      <c r="JN126">
        <v>0.64882519999999999</v>
      </c>
      <c r="JO126">
        <v>19.43066</v>
      </c>
      <c r="JP126">
        <v>7.5917690000000006E-5</v>
      </c>
      <c r="JQ126" s="1">
        <v>2.0905239999999999E-2</v>
      </c>
      <c r="JR126">
        <v>0.64984529999999996</v>
      </c>
      <c r="JS126">
        <v>20.669799999999999</v>
      </c>
      <c r="JT126">
        <v>6.8399029999999996E-5</v>
      </c>
      <c r="JU126">
        <v>1.8811950000000001E-2</v>
      </c>
      <c r="JV126">
        <v>0.65084900000000001</v>
      </c>
      <c r="JW126">
        <v>20.922699999999999</v>
      </c>
      <c r="JX126">
        <v>5.9802510000000003E-5</v>
      </c>
      <c r="JY126">
        <v>1.6426429999999999E-2</v>
      </c>
      <c r="JZ126">
        <v>0.65174569999999998</v>
      </c>
      <c r="KA126">
        <v>20.17371</v>
      </c>
      <c r="KB126">
        <v>5.1766440000000002E-5</v>
      </c>
      <c r="KC126">
        <v>1.4193000000000001E-2</v>
      </c>
      <c r="KD126">
        <v>0.65246930000000003</v>
      </c>
      <c r="KE126">
        <v>19.319579999999998</v>
      </c>
      <c r="KF126">
        <v>4.5479100000000003E-5</v>
      </c>
      <c r="KG126">
        <v>1.244313E-2</v>
      </c>
      <c r="KH126">
        <v>0.65294459999999999</v>
      </c>
      <c r="KI126">
        <v>18.584610000000001</v>
      </c>
      <c r="KJ126">
        <v>4.1072360000000001E-5</v>
      </c>
      <c r="KK126">
        <v>1.121524E-2</v>
      </c>
      <c r="KL126">
        <v>0.65322210000000003</v>
      </c>
      <c r="KM126">
        <v>18.746179999999999</v>
      </c>
      <c r="KN126">
        <v>3.8092059999999998E-5</v>
      </c>
      <c r="KO126">
        <v>1.038788E-2</v>
      </c>
      <c r="KP126">
        <v>0.65329530000000002</v>
      </c>
      <c r="KQ126">
        <v>19.321770000000001</v>
      </c>
      <c r="KR126">
        <v>3.6366789999999998E-5</v>
      </c>
      <c r="KS126">
        <v>9.9042269999999998E-3</v>
      </c>
      <c r="KT126">
        <v>0.65321530000000005</v>
      </c>
      <c r="KU126">
        <v>19.912099999999999</v>
      </c>
      <c r="KV126">
        <v>3.6422399999999999E-5</v>
      </c>
      <c r="KW126">
        <v>9.9025520000000002E-3</v>
      </c>
      <c r="KX126">
        <v>0.65303949999999999</v>
      </c>
      <c r="KY126">
        <v>20.399730000000002</v>
      </c>
      <c r="KZ126">
        <v>3.8707230000000003E-5</v>
      </c>
      <c r="LA126">
        <v>1.0509950000000001E-2</v>
      </c>
      <c r="LB126">
        <v>0.65280380000000005</v>
      </c>
      <c r="LC126">
        <v>20.327470000000002</v>
      </c>
      <c r="LD126">
        <v>4.2368450000000003E-5</v>
      </c>
      <c r="LE126">
        <v>1.150762E-2</v>
      </c>
      <c r="LF126">
        <v>0.65254429999999997</v>
      </c>
      <c r="LG126">
        <v>19.745139999999999</v>
      </c>
      <c r="LH126">
        <v>4.5751190000000003E-5</v>
      </c>
      <c r="LI126">
        <v>1.2445350000000001E-2</v>
      </c>
      <c r="LJ126">
        <v>0.65232020000000002</v>
      </c>
      <c r="LK126">
        <v>18.923690000000001</v>
      </c>
      <c r="LL126">
        <v>4.7746539999999997E-5</v>
      </c>
      <c r="LM126">
        <v>1.301129E-2</v>
      </c>
      <c r="LN126">
        <v>0.65210440000000003</v>
      </c>
      <c r="LO126">
        <v>18.16086</v>
      </c>
      <c r="LP126">
        <v>4.8226870000000002E-5</v>
      </c>
      <c r="LQ126">
        <v>1.316204E-2</v>
      </c>
      <c r="LR126">
        <v>0.65197130000000003</v>
      </c>
      <c r="LS126">
        <v>18.22259</v>
      </c>
      <c r="LT126">
        <v>4.7585420000000002E-5</v>
      </c>
      <c r="LU126">
        <v>1.3002619999999999E-2</v>
      </c>
      <c r="LV126">
        <v>0.65186770000000005</v>
      </c>
      <c r="LW126">
        <v>18.7179</v>
      </c>
      <c r="LX126">
        <v>4.6221309999999998E-5</v>
      </c>
      <c r="LY126">
        <v>1.264317E-2</v>
      </c>
      <c r="LZ126">
        <v>0.65176190000000001</v>
      </c>
      <c r="MA126">
        <v>19.663930000000001</v>
      </c>
      <c r="MB126">
        <v>4.4319390000000001E-5</v>
      </c>
      <c r="MC126">
        <v>1.2133939999999999E-2</v>
      </c>
      <c r="MD126">
        <v>0.65172459999999999</v>
      </c>
      <c r="ME126">
        <v>20.651299999999999</v>
      </c>
      <c r="MF126">
        <v>4.196971E-5</v>
      </c>
      <c r="MG126">
        <v>1.1499570000000001E-2</v>
      </c>
      <c r="MH126">
        <v>0.65164659999999996</v>
      </c>
      <c r="MI126">
        <v>21.012250000000002</v>
      </c>
      <c r="MJ126">
        <v>3.940113E-5</v>
      </c>
      <c r="MK126">
        <v>1.0801659999999999E-2</v>
      </c>
      <c r="ML126">
        <v>0.65157089999999995</v>
      </c>
      <c r="MM126">
        <v>20.32846</v>
      </c>
      <c r="MN126">
        <v>3.6949999999999997E-5</v>
      </c>
      <c r="MO126">
        <v>1.0132479999999999E-2</v>
      </c>
      <c r="MP126">
        <v>0.65144380000000002</v>
      </c>
      <c r="MQ126">
        <v>19.459949999999999</v>
      </c>
      <c r="MR126">
        <v>3.4821260000000002E-5</v>
      </c>
      <c r="MS126">
        <v>9.5503759999999993E-3</v>
      </c>
      <c r="MT126">
        <v>0.65125759999999999</v>
      </c>
      <c r="MU126">
        <v>18.661380000000001</v>
      </c>
      <c r="MV126">
        <v>3.304104E-5</v>
      </c>
      <c r="MW126">
        <v>9.0628029999999995E-3</v>
      </c>
      <c r="MX126">
        <v>0.65104139999999999</v>
      </c>
      <c r="MY126">
        <v>18.629200000000001</v>
      </c>
      <c r="MZ126">
        <v>3.153604E-5</v>
      </c>
      <c r="NA126">
        <v>8.6516849999999992E-3</v>
      </c>
      <c r="NB126">
        <v>0.65074500000000002</v>
      </c>
      <c r="NC126">
        <v>19.42475</v>
      </c>
      <c r="ND126">
        <v>3.027015E-5</v>
      </c>
      <c r="NE126">
        <v>8.3060349999999998E-3</v>
      </c>
      <c r="NF126">
        <v>0.65074500000000002</v>
      </c>
      <c r="NG126">
        <v>19.42475</v>
      </c>
      <c r="NH126">
        <v>3.027015E-5</v>
      </c>
      <c r="NI126">
        <v>8.3060349999999998E-3</v>
      </c>
      <c r="NJ126">
        <v>0.65074500000000002</v>
      </c>
      <c r="NK126">
        <v>19.42475</v>
      </c>
      <c r="NL126">
        <v>3.027015E-5</v>
      </c>
      <c r="NM126">
        <v>8.3060349999999998E-3</v>
      </c>
      <c r="NN126">
        <v>0.65074500000000002</v>
      </c>
      <c r="NO126">
        <v>19.42475</v>
      </c>
      <c r="NP126">
        <v>3.027015E-5</v>
      </c>
      <c r="NQ126">
        <v>8.3060349999999998E-3</v>
      </c>
      <c r="NR126">
        <v>0.65074500000000002</v>
      </c>
      <c r="NS126">
        <v>19.42475</v>
      </c>
      <c r="NT126">
        <v>3.027015E-5</v>
      </c>
      <c r="NU126">
        <v>8.3060349999999998E-3</v>
      </c>
      <c r="NV126">
        <v>0.65074500000000002</v>
      </c>
      <c r="NW126">
        <v>19.42475</v>
      </c>
      <c r="NX126">
        <v>3.027015E-5</v>
      </c>
      <c r="NY126">
        <v>8.3060349999999998E-3</v>
      </c>
      <c r="NZ126">
        <v>0.65074500000000002</v>
      </c>
      <c r="OA126">
        <v>19.42475</v>
      </c>
      <c r="OB126">
        <v>3.027015E-5</v>
      </c>
      <c r="OC126">
        <v>8.3060349999999998E-3</v>
      </c>
      <c r="OD126">
        <v>0.65074500000000002</v>
      </c>
      <c r="OE126">
        <v>19.42475</v>
      </c>
      <c r="OF126">
        <v>3.027015E-5</v>
      </c>
      <c r="OG126">
        <v>8.3060349999999998E-3</v>
      </c>
      <c r="OH126">
        <v>0.65074500000000002</v>
      </c>
      <c r="OI126">
        <v>19.42475</v>
      </c>
      <c r="OJ126">
        <v>3.027015E-5</v>
      </c>
      <c r="OK126">
        <v>8.3060349999999998E-3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1.567536</v>
      </c>
      <c r="G127">
        <v>15.9689</v>
      </c>
      <c r="H127">
        <v>0</v>
      </c>
      <c r="I127">
        <v>0</v>
      </c>
      <c r="J127">
        <v>1.5718589999999999</v>
      </c>
      <c r="K127">
        <v>16.822949999999999</v>
      </c>
      <c r="L127">
        <v>0</v>
      </c>
      <c r="M127">
        <v>0</v>
      </c>
      <c r="N127">
        <v>1.5762149999999999</v>
      </c>
      <c r="O127">
        <v>17.628409999999999</v>
      </c>
      <c r="P127" s="1">
        <v>1.6868999999999999E-36</v>
      </c>
      <c r="Q127" s="1">
        <v>4.1888559999999997E-34</v>
      </c>
      <c r="R127">
        <v>1.5805979999999999</v>
      </c>
      <c r="S127">
        <v>18.381160000000001</v>
      </c>
      <c r="T127" s="1">
        <v>9.0806409999999998E-24</v>
      </c>
      <c r="U127" s="1">
        <v>2.2524750000000001E-21</v>
      </c>
      <c r="V127">
        <v>1.5850280000000001</v>
      </c>
      <c r="W127">
        <v>18.994350000000001</v>
      </c>
      <c r="X127" s="1">
        <v>2.863658E-12</v>
      </c>
      <c r="Y127" s="1">
        <v>7.0604809999999997E-10</v>
      </c>
      <c r="Z127">
        <v>1.589639</v>
      </c>
      <c r="AA127">
        <v>18.77139</v>
      </c>
      <c r="AB127" s="1">
        <v>1.62262E-3</v>
      </c>
      <c r="AC127" s="1">
        <v>0.2947186</v>
      </c>
      <c r="AD127">
        <v>1.5943229999999999</v>
      </c>
      <c r="AE127">
        <v>18.063880000000001</v>
      </c>
      <c r="AF127" s="1">
        <v>1.07931</v>
      </c>
      <c r="AG127">
        <v>222.6722</v>
      </c>
      <c r="AH127">
        <v>1.5996140000000001</v>
      </c>
      <c r="AI127">
        <v>17.55142</v>
      </c>
      <c r="AJ127">
        <v>28.020219999999998</v>
      </c>
      <c r="AK127">
        <v>6275.6549999999997</v>
      </c>
      <c r="AL127">
        <v>1.604921</v>
      </c>
      <c r="AM127">
        <v>17.31748</v>
      </c>
      <c r="AN127">
        <v>105.9036</v>
      </c>
      <c r="AO127">
        <v>25176.46</v>
      </c>
      <c r="AP127">
        <v>1.6102799999999999</v>
      </c>
      <c r="AQ127">
        <v>18.113990000000001</v>
      </c>
      <c r="AR127">
        <v>107.747</v>
      </c>
      <c r="AS127">
        <v>26793.47</v>
      </c>
      <c r="AT127">
        <v>1.6156710000000001</v>
      </c>
      <c r="AU127">
        <v>19.15109</v>
      </c>
      <c r="AV127">
        <v>43.11618</v>
      </c>
      <c r="AW127">
        <v>11088.93</v>
      </c>
      <c r="AX127">
        <v>1.6212899999999999</v>
      </c>
      <c r="AY127">
        <v>19.915500000000002</v>
      </c>
      <c r="AZ127">
        <v>8.8962129999999995</v>
      </c>
      <c r="BA127">
        <v>2342.5920000000001</v>
      </c>
      <c r="BB127">
        <v>1.626878</v>
      </c>
      <c r="BC127">
        <v>20.285789999999999</v>
      </c>
      <c r="BD127">
        <v>1.207106</v>
      </c>
      <c r="BE127">
        <v>321.6259</v>
      </c>
      <c r="BF127">
        <v>1.6325099999999999</v>
      </c>
      <c r="BG127">
        <v>19.697980000000001</v>
      </c>
      <c r="BH127">
        <v>0.17440610000000001</v>
      </c>
      <c r="BI127">
        <v>45.346339999999998</v>
      </c>
      <c r="BJ127">
        <v>1.638218</v>
      </c>
      <c r="BK127">
        <v>18.773779999999999</v>
      </c>
      <c r="BL127">
        <v>6.8604289999999998E-2</v>
      </c>
      <c r="BM127">
        <v>16.884540000000001</v>
      </c>
      <c r="BN127">
        <v>1.6434770000000001</v>
      </c>
      <c r="BO127">
        <v>17.98199</v>
      </c>
      <c r="BP127" s="1">
        <v>5.4622879999999999E-2</v>
      </c>
      <c r="BQ127">
        <v>13.242470000000001</v>
      </c>
      <c r="BR127">
        <v>1.642833</v>
      </c>
      <c r="BS127">
        <v>17.469650000000001</v>
      </c>
      <c r="BT127" s="1">
        <v>4.9800369999999997E-2</v>
      </c>
      <c r="BU127">
        <v>12.054500000000001</v>
      </c>
      <c r="BV127">
        <v>1.6391659999999999</v>
      </c>
      <c r="BW127">
        <v>17.532440000000001</v>
      </c>
      <c r="BX127" s="1">
        <v>4.9390650000000001E-2</v>
      </c>
      <c r="BY127">
        <v>11.9567</v>
      </c>
      <c r="BZ127">
        <v>1.6332519999999999</v>
      </c>
      <c r="CA127">
        <v>18.336590000000001</v>
      </c>
      <c r="CB127" s="1">
        <v>5.1060929999999997E-2</v>
      </c>
      <c r="CC127" s="1">
        <v>12.416919999999999</v>
      </c>
      <c r="CD127">
        <v>1.6259220000000001</v>
      </c>
      <c r="CE127">
        <v>18.84337</v>
      </c>
      <c r="CF127" s="1">
        <v>5.1164349999999997E-2</v>
      </c>
      <c r="CG127" s="1">
        <v>12.53983</v>
      </c>
      <c r="CH127">
        <v>1.617937</v>
      </c>
      <c r="CI127">
        <v>18.972750000000001</v>
      </c>
      <c r="CJ127" s="1">
        <v>4.8676610000000002E-2</v>
      </c>
      <c r="CK127" s="1">
        <v>12.03102</v>
      </c>
      <c r="CL127">
        <v>1.6096520000000001</v>
      </c>
      <c r="CM127">
        <v>18.44022</v>
      </c>
      <c r="CN127" s="1">
        <v>4.4579840000000003E-2</v>
      </c>
      <c r="CO127" s="1">
        <v>11.10403</v>
      </c>
      <c r="CP127">
        <v>1.6011470000000001</v>
      </c>
      <c r="CQ127">
        <v>17.66798</v>
      </c>
      <c r="CR127" s="1">
        <v>3.9962329999999997E-2</v>
      </c>
      <c r="CS127" s="1">
        <v>10.02633</v>
      </c>
      <c r="CT127">
        <v>1.592076</v>
      </c>
      <c r="CU127">
        <v>16.857800000000001</v>
      </c>
      <c r="CV127" s="1">
        <v>3.5510479999999997E-2</v>
      </c>
      <c r="CW127" s="1">
        <v>8.9726379999999999</v>
      </c>
      <c r="CX127">
        <v>1.5836710000000001</v>
      </c>
      <c r="CY127">
        <v>16.142430000000001</v>
      </c>
      <c r="CZ127" s="1">
        <v>3.1492270000000003E-2</v>
      </c>
      <c r="DA127" s="1">
        <v>8.008127</v>
      </c>
      <c r="DB127">
        <v>1.57446</v>
      </c>
      <c r="DC127">
        <v>15.93112</v>
      </c>
      <c r="DD127" s="1">
        <v>2.7862649999999999E-2</v>
      </c>
      <c r="DE127" s="1">
        <v>7.1302269999999996</v>
      </c>
      <c r="DF127">
        <v>1.5656300000000001</v>
      </c>
      <c r="DG127">
        <v>16.292719999999999</v>
      </c>
      <c r="DH127" s="1">
        <v>2.4595349999999998E-2</v>
      </c>
      <c r="DI127" s="1">
        <v>6.3325459999999998</v>
      </c>
      <c r="DJ127">
        <v>1.5566489999999999</v>
      </c>
      <c r="DK127">
        <v>16.760739999999998</v>
      </c>
      <c r="DL127" s="1">
        <v>2.1707870000000001E-2</v>
      </c>
      <c r="DM127" s="1">
        <v>5.623246</v>
      </c>
      <c r="DN127">
        <v>1.547917</v>
      </c>
      <c r="DO127">
        <v>17.310459999999999</v>
      </c>
      <c r="DP127" s="1">
        <v>1.9162829999999999E-2</v>
      </c>
      <c r="DQ127" s="1">
        <v>4.9933439999999996</v>
      </c>
      <c r="DR127">
        <v>1.5383629999999999</v>
      </c>
      <c r="DS127">
        <v>17.19455</v>
      </c>
      <c r="DT127" s="1">
        <v>1.6898759999999999E-2</v>
      </c>
      <c r="DU127" s="1">
        <v>4.4318460000000002</v>
      </c>
      <c r="DV127">
        <v>1.5284869999999999</v>
      </c>
      <c r="DW127">
        <v>16.61843</v>
      </c>
      <c r="DX127" s="1">
        <v>1.4875660000000001E-2</v>
      </c>
      <c r="DY127" s="1">
        <v>3.9275799999999998</v>
      </c>
      <c r="DZ127">
        <v>1.518192</v>
      </c>
      <c r="EA127">
        <v>15.9658</v>
      </c>
      <c r="EB127" s="1">
        <v>1.309023E-2</v>
      </c>
      <c r="EC127" s="1">
        <v>3.4797690000000001</v>
      </c>
      <c r="ED127">
        <v>1.5068299999999999</v>
      </c>
      <c r="EE127">
        <v>15.391819999999999</v>
      </c>
      <c r="EF127" s="1">
        <v>1.1533710000000001E-2</v>
      </c>
      <c r="EG127" s="1">
        <v>3.0892279999999999</v>
      </c>
      <c r="EH127">
        <v>1.4955369999999999</v>
      </c>
      <c r="EI127">
        <v>15.725770000000001</v>
      </c>
      <c r="EJ127" s="1">
        <v>1.018375E-2</v>
      </c>
      <c r="EK127" s="1">
        <v>2.748513</v>
      </c>
      <c r="EL127">
        <v>1.4861169999999999</v>
      </c>
      <c r="EM127">
        <v>16.384730000000001</v>
      </c>
      <c r="EN127" s="1">
        <v>8.9787389999999995E-3</v>
      </c>
      <c r="EO127" s="1">
        <v>2.4395609999999999</v>
      </c>
      <c r="EP127">
        <v>1.477395</v>
      </c>
      <c r="EQ127">
        <v>16.97786</v>
      </c>
      <c r="ER127" s="1">
        <v>7.8877579999999999E-3</v>
      </c>
      <c r="ES127" s="1">
        <v>2.1571250000000002</v>
      </c>
      <c r="ET127">
        <v>1.4682630000000001</v>
      </c>
      <c r="EU127">
        <v>17.75667</v>
      </c>
      <c r="EV127" s="1">
        <v>6.913527E-3</v>
      </c>
      <c r="EW127" s="1">
        <v>1.903648</v>
      </c>
      <c r="EX127">
        <v>1.4591989999999999</v>
      </c>
      <c r="EY127">
        <v>18.002839999999999</v>
      </c>
      <c r="EZ127" s="1">
        <v>6.0634649999999997E-3</v>
      </c>
      <c r="FA127" s="1">
        <v>1.6809229999999999</v>
      </c>
      <c r="FB127">
        <v>1.4495279999999999</v>
      </c>
      <c r="FC127">
        <v>17.46874</v>
      </c>
      <c r="FD127" s="1">
        <v>5.3129359999999999E-3</v>
      </c>
      <c r="FE127" s="1">
        <v>1.4837290000000001</v>
      </c>
      <c r="FF127">
        <v>1.4398740000000001</v>
      </c>
      <c r="FG127">
        <v>16.89592</v>
      </c>
      <c r="FH127" s="1">
        <v>4.6547180000000004E-3</v>
      </c>
      <c r="FI127" s="1">
        <v>1.309202</v>
      </c>
      <c r="FJ127">
        <v>1.429956</v>
      </c>
      <c r="FK127">
        <v>16.37284</v>
      </c>
      <c r="FL127" s="1">
        <v>4.0766149999999996E-3</v>
      </c>
      <c r="FM127" s="1">
        <v>1.155025</v>
      </c>
      <c r="FN127">
        <v>1.419929</v>
      </c>
      <c r="FO127">
        <v>16.72785</v>
      </c>
      <c r="FP127" s="1">
        <v>3.5717029999999999E-3</v>
      </c>
      <c r="FQ127" s="1">
        <v>1.0195639999999999</v>
      </c>
      <c r="FR127">
        <v>1.409572</v>
      </c>
      <c r="FS127">
        <v>17.629549999999998</v>
      </c>
      <c r="FT127" s="1">
        <v>3.110738E-3</v>
      </c>
      <c r="FU127" s="1">
        <v>0.89537169999999999</v>
      </c>
      <c r="FV127">
        <v>1.4019280000000001</v>
      </c>
      <c r="FW127">
        <v>18.866700000000002</v>
      </c>
      <c r="FX127" s="1">
        <v>2.665405E-3</v>
      </c>
      <c r="FY127" s="1">
        <v>0.77227939999999995</v>
      </c>
      <c r="FZ127">
        <v>1.395275</v>
      </c>
      <c r="GA127">
        <v>20.033650000000002</v>
      </c>
      <c r="GB127" s="1">
        <v>2.2298650000000001E-3</v>
      </c>
      <c r="GC127" s="1">
        <v>0.64984629999999999</v>
      </c>
      <c r="GD127">
        <v>1.388835</v>
      </c>
      <c r="GE127">
        <v>20.175219999999999</v>
      </c>
      <c r="GF127" s="1">
        <v>1.83752E-3</v>
      </c>
      <c r="GG127" s="1">
        <v>0.53786460000000003</v>
      </c>
      <c r="GH127">
        <v>1.381975</v>
      </c>
      <c r="GI127">
        <v>19.37764</v>
      </c>
      <c r="GJ127" s="1">
        <v>1.516124E-3</v>
      </c>
      <c r="GK127" s="1">
        <v>0.44532939999999999</v>
      </c>
      <c r="GL127">
        <v>1.3754090000000001</v>
      </c>
      <c r="GM127">
        <v>18.42906</v>
      </c>
      <c r="GN127" s="1">
        <v>1.2683079999999999E-3</v>
      </c>
      <c r="GO127" s="1">
        <v>0.37345980000000001</v>
      </c>
      <c r="GP127">
        <v>1.3699209999999999</v>
      </c>
      <c r="GQ127">
        <v>17.631409999999999</v>
      </c>
      <c r="GR127" s="1">
        <v>1.0820980000000001E-3</v>
      </c>
      <c r="GS127" s="1">
        <v>0.31911780000000001</v>
      </c>
      <c r="GT127">
        <v>1.3659159999999999</v>
      </c>
      <c r="GU127">
        <v>17.976600000000001</v>
      </c>
      <c r="GV127" s="1">
        <v>9.4132720000000001E-4</v>
      </c>
      <c r="GW127" s="1">
        <v>0.2777348</v>
      </c>
      <c r="GX127">
        <v>1.3627629999999999</v>
      </c>
      <c r="GY127">
        <v>18.8644</v>
      </c>
      <c r="GZ127" s="1">
        <v>8.2826489999999998E-4</v>
      </c>
      <c r="HA127" s="1">
        <v>0.2444934</v>
      </c>
      <c r="HB127">
        <v>1.3603240000000001</v>
      </c>
      <c r="HC127">
        <v>20.056429999999999</v>
      </c>
      <c r="HD127" s="1">
        <v>7.2158849999999996E-4</v>
      </c>
      <c r="HE127" s="1">
        <v>0.21327969999999999</v>
      </c>
      <c r="HF127">
        <v>1.3584179999999999</v>
      </c>
      <c r="HG127">
        <v>21.040109999999999</v>
      </c>
      <c r="HH127" s="1">
        <v>6.0490299999999995E-4</v>
      </c>
      <c r="HI127" s="1">
        <v>0.1791789</v>
      </c>
      <c r="HJ127">
        <v>1.3568709999999999</v>
      </c>
      <c r="HK127">
        <v>21.10895</v>
      </c>
      <c r="HL127" s="1">
        <v>4.825354E-4</v>
      </c>
      <c r="HM127" s="1">
        <v>0.1431472</v>
      </c>
      <c r="HN127">
        <v>1.35564</v>
      </c>
      <c r="HO127">
        <v>20.2258</v>
      </c>
      <c r="HP127" s="1">
        <v>3.7293569999999999E-4</v>
      </c>
      <c r="HQ127" s="1">
        <v>0.1105767</v>
      </c>
      <c r="HR127">
        <v>1.35477</v>
      </c>
      <c r="HS127">
        <v>19.163830000000001</v>
      </c>
      <c r="HT127" s="1">
        <v>2.8954319999999998E-4</v>
      </c>
      <c r="HU127" s="1">
        <v>8.5552859999999994E-2</v>
      </c>
      <c r="HV127">
        <v>1.354074</v>
      </c>
      <c r="HW127">
        <v>18.190639999999998</v>
      </c>
      <c r="HX127" s="1">
        <v>2.329609E-4</v>
      </c>
      <c r="HY127" s="1">
        <v>6.847454E-2</v>
      </c>
      <c r="HZ127">
        <v>1.3536250000000001</v>
      </c>
      <c r="IA127">
        <v>18.120190000000001</v>
      </c>
      <c r="IB127" s="1">
        <v>1.965302E-4</v>
      </c>
      <c r="IC127" s="1">
        <v>5.7453079999999997E-2</v>
      </c>
      <c r="ID127">
        <v>1.3533109999999999</v>
      </c>
      <c r="IE127">
        <v>17.89312</v>
      </c>
      <c r="IF127" s="1">
        <v>1.7260609999999999E-4</v>
      </c>
      <c r="IG127" s="1">
        <v>5.0227670000000002E-2</v>
      </c>
      <c r="IH127">
        <v>1.353075</v>
      </c>
      <c r="II127">
        <v>18.608260000000001</v>
      </c>
      <c r="IJ127" s="1">
        <v>1.549558E-4</v>
      </c>
      <c r="IK127" s="1">
        <v>4.495039E-2</v>
      </c>
      <c r="IL127">
        <v>1.352997</v>
      </c>
      <c r="IM127">
        <v>19.293140000000001</v>
      </c>
      <c r="IN127" s="1">
        <v>1.3959430000000001E-4</v>
      </c>
      <c r="IO127" s="1">
        <v>4.0402710000000001E-2</v>
      </c>
      <c r="IP127">
        <v>1.35301</v>
      </c>
      <c r="IQ127">
        <v>19.332059999999998</v>
      </c>
      <c r="IR127" s="1">
        <v>1.251917E-4</v>
      </c>
      <c r="IS127" s="1">
        <v>3.6160289999999998E-2</v>
      </c>
      <c r="IT127">
        <v>1.3532930000000001</v>
      </c>
      <c r="IU127">
        <v>18.777609999999999</v>
      </c>
      <c r="IV127">
        <v>1.124177E-4</v>
      </c>
      <c r="IW127" s="1">
        <v>3.238684E-2</v>
      </c>
      <c r="IX127">
        <v>1.353756</v>
      </c>
      <c r="IY127">
        <v>18.02158</v>
      </c>
      <c r="IZ127">
        <v>1.02017E-4</v>
      </c>
      <c r="JA127" s="1">
        <v>2.9301379999999998E-2</v>
      </c>
      <c r="JB127">
        <v>1.354495</v>
      </c>
      <c r="JC127">
        <v>17.239239999999999</v>
      </c>
      <c r="JD127">
        <v>9.3975959999999993E-5</v>
      </c>
      <c r="JE127" s="1">
        <v>2.690466E-2</v>
      </c>
      <c r="JF127">
        <v>1.3554630000000001</v>
      </c>
      <c r="JG127">
        <v>17.457280000000001</v>
      </c>
      <c r="JH127">
        <v>8.7692929999999997E-5</v>
      </c>
      <c r="JI127" s="1">
        <v>2.5031629999999999E-2</v>
      </c>
      <c r="JJ127">
        <v>1.3566210000000001</v>
      </c>
      <c r="JK127">
        <v>18.233650000000001</v>
      </c>
      <c r="JL127">
        <v>8.2289719999999994E-5</v>
      </c>
      <c r="JM127" s="1">
        <v>2.3431029999999999E-2</v>
      </c>
      <c r="JN127">
        <v>1.357944</v>
      </c>
      <c r="JO127">
        <v>19.439160000000001</v>
      </c>
      <c r="JP127">
        <v>7.6447059999999999E-5</v>
      </c>
      <c r="JQ127" s="1">
        <v>2.173928E-2</v>
      </c>
      <c r="JR127">
        <v>1.3593109999999999</v>
      </c>
      <c r="JS127">
        <v>20.674189999999999</v>
      </c>
      <c r="JT127">
        <v>6.9056300000000005E-5</v>
      </c>
      <c r="JU127">
        <v>1.9630649999999999E-2</v>
      </c>
      <c r="JV127">
        <v>1.3606149999999999</v>
      </c>
      <c r="JW127">
        <v>20.96086</v>
      </c>
      <c r="JX127">
        <v>6.0491349999999998E-5</v>
      </c>
      <c r="JY127">
        <v>1.7186429999999999E-2</v>
      </c>
      <c r="JZ127">
        <v>1.361728</v>
      </c>
      <c r="KA127">
        <v>20.23451</v>
      </c>
      <c r="KB127">
        <v>5.2354629999999997E-5</v>
      </c>
      <c r="KC127">
        <v>1.484831E-2</v>
      </c>
      <c r="KD127">
        <v>1.3625940000000001</v>
      </c>
      <c r="KE127">
        <v>19.38428</v>
      </c>
      <c r="KF127">
        <v>4.5911390000000002E-5</v>
      </c>
      <c r="KG127">
        <v>1.298535E-2</v>
      </c>
      <c r="KH127">
        <v>1.363119</v>
      </c>
      <c r="KI127">
        <v>18.64228</v>
      </c>
      <c r="KJ127">
        <v>4.13675E-5</v>
      </c>
      <c r="KK127">
        <v>1.1666609999999999E-2</v>
      </c>
      <c r="KL127">
        <v>1.3633519999999999</v>
      </c>
      <c r="KM127">
        <v>18.776810000000001</v>
      </c>
      <c r="KN127">
        <v>3.8287339999999998E-5</v>
      </c>
      <c r="KO127">
        <v>1.077553E-2</v>
      </c>
      <c r="KP127">
        <v>1.363364</v>
      </c>
      <c r="KQ127">
        <v>19.32246</v>
      </c>
      <c r="KR127">
        <v>3.645274E-5</v>
      </c>
      <c r="KS127">
        <v>1.0236490000000001E-2</v>
      </c>
      <c r="KT127">
        <v>1.363253</v>
      </c>
      <c r="KU127">
        <v>19.90005</v>
      </c>
      <c r="KV127">
        <v>3.6342910000000001E-5</v>
      </c>
      <c r="KW127">
        <v>1.0172809999999999E-2</v>
      </c>
      <c r="KX127">
        <v>1.3628830000000001</v>
      </c>
      <c r="KY127">
        <v>20.394760000000002</v>
      </c>
      <c r="KZ127">
        <v>3.8460790000000002E-5</v>
      </c>
      <c r="LA127">
        <v>1.0733589999999999E-2</v>
      </c>
      <c r="LB127">
        <v>1.362627</v>
      </c>
      <c r="LC127">
        <v>20.34918</v>
      </c>
      <c r="LD127">
        <v>4.2067670000000002E-5</v>
      </c>
      <c r="LE127">
        <v>1.1737249999999999E-2</v>
      </c>
      <c r="LF127">
        <v>1.362222</v>
      </c>
      <c r="LG127">
        <v>19.798919999999999</v>
      </c>
      <c r="LH127">
        <v>4.5521659999999999E-5</v>
      </c>
      <c r="LI127">
        <v>1.2728450000000001E-2</v>
      </c>
      <c r="LJ127">
        <v>1.3619460000000001</v>
      </c>
      <c r="LK127">
        <v>18.992429999999999</v>
      </c>
      <c r="LL127">
        <v>4.7640699999999999E-5</v>
      </c>
      <c r="LM127">
        <v>1.335862E-2</v>
      </c>
      <c r="LN127">
        <v>1.361686</v>
      </c>
      <c r="LO127">
        <v>18.247530000000001</v>
      </c>
      <c r="LP127">
        <v>4.822945E-5</v>
      </c>
      <c r="LQ127">
        <v>1.355699E-2</v>
      </c>
      <c r="LR127">
        <v>1.3615250000000001</v>
      </c>
      <c r="LS127">
        <v>18.307379999999998</v>
      </c>
      <c r="LT127">
        <v>4.7661979999999997E-5</v>
      </c>
      <c r="LU127">
        <v>1.342147E-2</v>
      </c>
      <c r="LV127">
        <v>1.361381</v>
      </c>
      <c r="LW127">
        <v>18.788</v>
      </c>
      <c r="LX127">
        <v>4.634581E-5</v>
      </c>
      <c r="LY127">
        <v>1.307031E-2</v>
      </c>
      <c r="LZ127">
        <v>1.361334</v>
      </c>
      <c r="MA127">
        <v>19.704360000000001</v>
      </c>
      <c r="MB127">
        <v>4.4484219999999998E-5</v>
      </c>
      <c r="MC127">
        <v>1.2560959999999999E-2</v>
      </c>
      <c r="MD127">
        <v>1.3612139999999999</v>
      </c>
      <c r="ME127">
        <v>20.672720000000002</v>
      </c>
      <c r="MF127">
        <v>4.2164949999999997E-5</v>
      </c>
      <c r="MG127">
        <v>1.191996E-2</v>
      </c>
      <c r="MH127">
        <v>1.3611599999999999</v>
      </c>
      <c r="MI127">
        <v>21.05161</v>
      </c>
      <c r="MJ127">
        <v>3.9602369999999997E-5</v>
      </c>
      <c r="MK127">
        <v>1.1203919999999999E-2</v>
      </c>
      <c r="ML127">
        <v>1.361046</v>
      </c>
      <c r="MM127">
        <v>20.38851</v>
      </c>
      <c r="MN127">
        <v>3.7132870000000003E-5</v>
      </c>
      <c r="MO127">
        <v>1.050804E-2</v>
      </c>
      <c r="MP127">
        <v>1.3608469999999999</v>
      </c>
      <c r="MQ127">
        <v>19.532859999999999</v>
      </c>
      <c r="MR127">
        <v>3.4975970000000003E-5</v>
      </c>
      <c r="MS127">
        <v>9.8977800000000001E-3</v>
      </c>
      <c r="MT127">
        <v>1.360649</v>
      </c>
      <c r="MU127">
        <v>18.729600000000001</v>
      </c>
      <c r="MV127">
        <v>3.3170699999999997E-5</v>
      </c>
      <c r="MW127">
        <v>9.3859579999999998E-3</v>
      </c>
      <c r="MX127">
        <v>1.3603289999999999</v>
      </c>
      <c r="MY127">
        <v>18.667390000000001</v>
      </c>
      <c r="MZ127">
        <v>3.1646180000000001E-5</v>
      </c>
      <c r="NA127">
        <v>8.9549499999999997E-3</v>
      </c>
      <c r="NB127">
        <v>1.3599330000000001</v>
      </c>
      <c r="NC127">
        <v>19.42427</v>
      </c>
      <c r="ND127">
        <v>3.0360839999999998E-5</v>
      </c>
      <c r="NE127">
        <v>8.591652E-3</v>
      </c>
      <c r="NF127">
        <v>1.3599330000000001</v>
      </c>
      <c r="NG127">
        <v>19.42427</v>
      </c>
      <c r="NH127">
        <v>3.0360839999999998E-5</v>
      </c>
      <c r="NI127">
        <v>8.591652E-3</v>
      </c>
      <c r="NJ127">
        <v>1.3599330000000001</v>
      </c>
      <c r="NK127">
        <v>19.42427</v>
      </c>
      <c r="NL127">
        <v>3.0360839999999998E-5</v>
      </c>
      <c r="NM127">
        <v>8.591652E-3</v>
      </c>
      <c r="NN127">
        <v>1.3599330000000001</v>
      </c>
      <c r="NO127">
        <v>19.42427</v>
      </c>
      <c r="NP127">
        <v>3.0360839999999998E-5</v>
      </c>
      <c r="NQ127">
        <v>8.591652E-3</v>
      </c>
      <c r="NR127">
        <v>1.3599330000000001</v>
      </c>
      <c r="NS127">
        <v>19.42427</v>
      </c>
      <c r="NT127">
        <v>3.0360839999999998E-5</v>
      </c>
      <c r="NU127">
        <v>8.591652E-3</v>
      </c>
      <c r="NV127">
        <v>1.3599330000000001</v>
      </c>
      <c r="NW127">
        <v>19.42427</v>
      </c>
      <c r="NX127">
        <v>3.0360839999999998E-5</v>
      </c>
      <c r="NY127">
        <v>8.591652E-3</v>
      </c>
      <c r="NZ127">
        <v>1.3599330000000001</v>
      </c>
      <c r="OA127">
        <v>19.42427</v>
      </c>
      <c r="OB127">
        <v>3.0360839999999998E-5</v>
      </c>
      <c r="OC127">
        <v>8.591652E-3</v>
      </c>
      <c r="OD127">
        <v>1.3599330000000001</v>
      </c>
      <c r="OE127">
        <v>19.42427</v>
      </c>
      <c r="OF127">
        <v>3.0360839999999998E-5</v>
      </c>
      <c r="OG127">
        <v>8.591652E-3</v>
      </c>
      <c r="OH127">
        <v>1.3599330000000001</v>
      </c>
      <c r="OI127">
        <v>19.42427</v>
      </c>
      <c r="OJ127">
        <v>3.0360839999999998E-5</v>
      </c>
      <c r="OK127">
        <v>8.591652E-3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0.94131609999999999</v>
      </c>
      <c r="G128">
        <v>15.96341</v>
      </c>
      <c r="H128">
        <v>0</v>
      </c>
      <c r="I128">
        <v>0</v>
      </c>
      <c r="J128">
        <v>0.94177840000000002</v>
      </c>
      <c r="K128">
        <v>16.806660000000001</v>
      </c>
      <c r="L128">
        <v>0</v>
      </c>
      <c r="M128">
        <v>0</v>
      </c>
      <c r="N128">
        <v>0.94219730000000002</v>
      </c>
      <c r="O128">
        <v>17.6266</v>
      </c>
      <c r="P128">
        <v>2.9674760000000002E-37</v>
      </c>
      <c r="Q128" s="1">
        <v>9.8432269999999989E-35</v>
      </c>
      <c r="R128">
        <v>0.94261700000000004</v>
      </c>
      <c r="S128">
        <v>18.381039999999999</v>
      </c>
      <c r="T128" s="1">
        <v>1.698136E-24</v>
      </c>
      <c r="U128" s="1">
        <v>5.6074680000000005E-22</v>
      </c>
      <c r="V128">
        <v>0.94296679999999999</v>
      </c>
      <c r="W128">
        <v>19.026800000000001</v>
      </c>
      <c r="X128" s="1">
        <v>5.5023290000000003E-13</v>
      </c>
      <c r="Y128" s="1">
        <v>1.7995040000000001E-10</v>
      </c>
      <c r="Z128">
        <v>0.94333469999999997</v>
      </c>
      <c r="AA128">
        <v>18.83249</v>
      </c>
      <c r="AB128" s="1">
        <v>8.2599189999999997E-4</v>
      </c>
      <c r="AC128" s="1">
        <v>0.18663179999999999</v>
      </c>
      <c r="AD128">
        <v>0.94375509999999996</v>
      </c>
      <c r="AE128">
        <v>18.098420000000001</v>
      </c>
      <c r="AF128" s="1">
        <v>0.7581019</v>
      </c>
      <c r="AG128">
        <v>196.7979</v>
      </c>
      <c r="AH128">
        <v>0.9444186</v>
      </c>
      <c r="AI128">
        <v>17.577269999999999</v>
      </c>
      <c r="AJ128">
        <v>23.452559999999998</v>
      </c>
      <c r="AK128">
        <v>6714.69</v>
      </c>
      <c r="AL128">
        <v>0.945021</v>
      </c>
      <c r="AM128">
        <v>17.318280000000001</v>
      </c>
      <c r="AN128">
        <v>100.2193</v>
      </c>
      <c r="AO128">
        <v>30905.13</v>
      </c>
      <c r="AP128">
        <v>0.94567230000000002</v>
      </c>
      <c r="AQ128">
        <v>18.088349999999998</v>
      </c>
      <c r="AR128">
        <v>111.7363</v>
      </c>
      <c r="AS128">
        <v>36497.81</v>
      </c>
      <c r="AT128">
        <v>0.94631399999999999</v>
      </c>
      <c r="AU128">
        <v>19.12838</v>
      </c>
      <c r="AV128">
        <v>47.914490000000001</v>
      </c>
      <c r="AW128">
        <v>16352.25</v>
      </c>
      <c r="AX128">
        <v>0.94705019999999995</v>
      </c>
      <c r="AY128">
        <v>19.915620000000001</v>
      </c>
      <c r="AZ128">
        <v>10.39561</v>
      </c>
      <c r="BA128">
        <v>3660.498</v>
      </c>
      <c r="BB128">
        <v>0.94761379999999995</v>
      </c>
      <c r="BC128">
        <v>20.33146</v>
      </c>
      <c r="BD128">
        <v>1.448939</v>
      </c>
      <c r="BE128">
        <v>518.85209999999995</v>
      </c>
      <c r="BF128">
        <v>0.94793959999999999</v>
      </c>
      <c r="BG128">
        <v>19.775230000000001</v>
      </c>
      <c r="BH128">
        <v>0.20089760000000001</v>
      </c>
      <c r="BI128">
        <v>70.149479999999997</v>
      </c>
      <c r="BJ128">
        <v>0.94778410000000002</v>
      </c>
      <c r="BK128">
        <v>18.839030000000001</v>
      </c>
      <c r="BL128">
        <v>7.1335579999999996E-2</v>
      </c>
      <c r="BM128">
        <v>23.156860000000002</v>
      </c>
      <c r="BN128">
        <v>0.94687869999999996</v>
      </c>
      <c r="BO128">
        <v>18.03518</v>
      </c>
      <c r="BP128">
        <v>5.5240839999999999E-2</v>
      </c>
      <c r="BQ128">
        <v>17.499179999999999</v>
      </c>
      <c r="BR128">
        <v>0.94312059999999998</v>
      </c>
      <c r="BS128">
        <v>17.495509999999999</v>
      </c>
      <c r="BT128" s="1">
        <v>5.0010979999999997E-2</v>
      </c>
      <c r="BU128">
        <v>15.74779</v>
      </c>
      <c r="BV128">
        <v>0.93817899999999999</v>
      </c>
      <c r="BW128">
        <v>17.521750000000001</v>
      </c>
      <c r="BX128" s="1">
        <v>4.9274039999999998E-2</v>
      </c>
      <c r="BY128">
        <v>15.46195</v>
      </c>
      <c r="BZ128">
        <v>0.93204830000000005</v>
      </c>
      <c r="CA128">
        <v>18.316179999999999</v>
      </c>
      <c r="CB128" s="1">
        <v>5.0911530000000003E-2</v>
      </c>
      <c r="CC128" s="1">
        <v>16.007459999999998</v>
      </c>
      <c r="CD128">
        <v>0.92506469999999996</v>
      </c>
      <c r="CE128">
        <v>18.839569999999998</v>
      </c>
      <c r="CF128" s="1">
        <v>5.1216650000000002E-2</v>
      </c>
      <c r="CG128" s="1">
        <v>16.201779999999999</v>
      </c>
      <c r="CH128">
        <v>0.91765819999999998</v>
      </c>
      <c r="CI128">
        <v>19.004390000000001</v>
      </c>
      <c r="CJ128" s="1">
        <v>4.8932320000000001E-2</v>
      </c>
      <c r="CK128" s="1">
        <v>15.580590000000001</v>
      </c>
      <c r="CL128">
        <v>0.91004399999999996</v>
      </c>
      <c r="CM128">
        <v>18.49006</v>
      </c>
      <c r="CN128" s="1">
        <v>4.492703E-2</v>
      </c>
      <c r="CO128" s="1">
        <v>14.38566</v>
      </c>
      <c r="CP128">
        <v>0.90231119999999998</v>
      </c>
      <c r="CQ128">
        <v>17.72804</v>
      </c>
      <c r="CR128" s="1">
        <v>4.0328019999999999E-2</v>
      </c>
      <c r="CS128" s="1">
        <v>12.97462</v>
      </c>
      <c r="CT128">
        <v>0.89420889999999997</v>
      </c>
      <c r="CU128">
        <v>16.911629999999999</v>
      </c>
      <c r="CV128" s="1">
        <v>3.5852410000000001E-2</v>
      </c>
      <c r="CW128" s="1">
        <v>11.583460000000001</v>
      </c>
      <c r="CX128">
        <v>0.88655050000000002</v>
      </c>
      <c r="CY128">
        <v>16.173960000000001</v>
      </c>
      <c r="CZ128" s="1">
        <v>3.1808219999999998E-2</v>
      </c>
      <c r="DA128" s="1">
        <v>10.31175</v>
      </c>
      <c r="DB128">
        <v>0.87848380000000004</v>
      </c>
      <c r="DC128">
        <v>15.935700000000001</v>
      </c>
      <c r="DD128" s="1">
        <v>2.8146379999999999E-2</v>
      </c>
      <c r="DE128" s="1">
        <v>9.1542110000000001</v>
      </c>
      <c r="DF128">
        <v>0.87066969999999999</v>
      </c>
      <c r="DG128">
        <v>16.290590000000002</v>
      </c>
      <c r="DH128" s="1">
        <v>2.4852260000000001E-2</v>
      </c>
      <c r="DI128" s="1">
        <v>8.1075370000000007</v>
      </c>
      <c r="DJ128">
        <v>0.86266889999999996</v>
      </c>
      <c r="DK128">
        <v>16.756779999999999</v>
      </c>
      <c r="DL128" s="1">
        <v>2.193637E-2</v>
      </c>
      <c r="DM128" s="1">
        <v>7.1777189999999997</v>
      </c>
      <c r="DN128">
        <v>0.85479660000000002</v>
      </c>
      <c r="DO128">
        <v>17.313179999999999</v>
      </c>
      <c r="DP128" s="1">
        <v>1.936595E-2</v>
      </c>
      <c r="DQ128" s="1">
        <v>6.3527969999999998</v>
      </c>
      <c r="DR128">
        <v>0.84642989999999996</v>
      </c>
      <c r="DS128">
        <v>17.212479999999999</v>
      </c>
      <c r="DT128" s="1">
        <v>1.7081610000000001E-2</v>
      </c>
      <c r="DU128" s="1">
        <v>5.6199000000000003</v>
      </c>
      <c r="DV128">
        <v>0.83789999999999998</v>
      </c>
      <c r="DW128">
        <v>16.656949999999998</v>
      </c>
      <c r="DX128" s="1">
        <v>1.503964E-2</v>
      </c>
      <c r="DY128" s="1">
        <v>4.9627879999999998</v>
      </c>
      <c r="DZ128">
        <v>0.82917859999999999</v>
      </c>
      <c r="EA128">
        <v>16.009319999999999</v>
      </c>
      <c r="EB128" s="1">
        <v>1.323499E-2</v>
      </c>
      <c r="EC128" s="1">
        <v>4.378889</v>
      </c>
      <c r="ED128">
        <v>0.81982049999999995</v>
      </c>
      <c r="EE128">
        <v>15.42563</v>
      </c>
      <c r="EF128" s="1">
        <v>1.165967E-2</v>
      </c>
      <c r="EG128" s="1">
        <v>3.8694549999999999</v>
      </c>
      <c r="EH128">
        <v>0.81057140000000005</v>
      </c>
      <c r="EI128">
        <v>15.73085</v>
      </c>
      <c r="EJ128" s="1">
        <v>1.029542E-2</v>
      </c>
      <c r="EK128" s="1">
        <v>3.4265330000000001</v>
      </c>
      <c r="EL128">
        <v>0.80236859999999999</v>
      </c>
      <c r="EM128">
        <v>16.382570000000001</v>
      </c>
      <c r="EN128" s="1">
        <v>9.0820699999999994E-3</v>
      </c>
      <c r="EO128" s="1">
        <v>3.0294460000000001</v>
      </c>
      <c r="EP128">
        <v>0.79413299999999998</v>
      </c>
      <c r="EQ128">
        <v>16.974160000000001</v>
      </c>
      <c r="ER128" s="1">
        <v>7.9817959999999993E-3</v>
      </c>
      <c r="ES128" s="1">
        <v>2.668504</v>
      </c>
      <c r="ET128">
        <v>0.78556329999999996</v>
      </c>
      <c r="EU128">
        <v>17.755220000000001</v>
      </c>
      <c r="EV128" s="1">
        <v>6.9972389999999997E-3</v>
      </c>
      <c r="EW128" s="1">
        <v>2.3449490000000002</v>
      </c>
      <c r="EX128">
        <v>0.77710900000000005</v>
      </c>
      <c r="EY128">
        <v>18.01585</v>
      </c>
      <c r="EZ128" s="1">
        <v>6.137422E-3</v>
      </c>
      <c r="FA128" s="1">
        <v>2.06155</v>
      </c>
      <c r="FB128">
        <v>0.76819230000000005</v>
      </c>
      <c r="FC128">
        <v>17.486999999999998</v>
      </c>
      <c r="FD128" s="1">
        <v>5.3783440000000002E-3</v>
      </c>
      <c r="FE128" s="1">
        <v>1.811642</v>
      </c>
      <c r="FF128">
        <v>0.75952759999999997</v>
      </c>
      <c r="FG128">
        <v>16.915700000000001</v>
      </c>
      <c r="FH128" s="1">
        <v>4.7130690000000003E-3</v>
      </c>
      <c r="FI128" s="1">
        <v>1.591216</v>
      </c>
      <c r="FJ128">
        <v>0.75067899999999999</v>
      </c>
      <c r="FK128">
        <v>16.411639999999998</v>
      </c>
      <c r="FL128" s="1">
        <v>4.1280960000000004E-3</v>
      </c>
      <c r="FM128" s="1">
        <v>1.396976</v>
      </c>
      <c r="FN128">
        <v>0.74196269999999998</v>
      </c>
      <c r="FO128">
        <v>16.767320000000002</v>
      </c>
      <c r="FP128" s="1">
        <v>3.6175600000000001E-3</v>
      </c>
      <c r="FQ128" s="1">
        <v>1.2271099999999999</v>
      </c>
      <c r="FR128">
        <v>0.73318550000000005</v>
      </c>
      <c r="FS128">
        <v>17.641559999999998</v>
      </c>
      <c r="FT128" s="1">
        <v>3.154483E-3</v>
      </c>
      <c r="FU128" s="1">
        <v>1.0733410000000001</v>
      </c>
      <c r="FV128">
        <v>0.72631489999999999</v>
      </c>
      <c r="FW128">
        <v>18.867889999999999</v>
      </c>
      <c r="FX128" s="1">
        <v>2.7101E-3</v>
      </c>
      <c r="FY128" s="1">
        <v>0.92407779999999995</v>
      </c>
      <c r="FZ128">
        <v>0.72006579999999998</v>
      </c>
      <c r="GA128">
        <v>20.03425</v>
      </c>
      <c r="GB128" s="1">
        <v>2.2731909999999999E-3</v>
      </c>
      <c r="GC128" s="1">
        <v>0.77652710000000003</v>
      </c>
      <c r="GD128">
        <v>0.71410850000000003</v>
      </c>
      <c r="GE128">
        <v>20.193290000000001</v>
      </c>
      <c r="GF128" s="1">
        <v>1.875299E-3</v>
      </c>
      <c r="GG128" s="1">
        <v>0.64099689999999998</v>
      </c>
      <c r="GH128">
        <v>0.70848849999999997</v>
      </c>
      <c r="GI128">
        <v>19.421600000000002</v>
      </c>
      <c r="GJ128" s="1">
        <v>1.546331E-3</v>
      </c>
      <c r="GK128" s="1">
        <v>0.52843600000000002</v>
      </c>
      <c r="GL128">
        <v>0.70323849999999999</v>
      </c>
      <c r="GM128">
        <v>18.48414</v>
      </c>
      <c r="GN128" s="1">
        <v>1.2913829999999999E-3</v>
      </c>
      <c r="GO128" s="1">
        <v>0.44088110000000003</v>
      </c>
      <c r="GP128">
        <v>0.69858039999999999</v>
      </c>
      <c r="GQ128">
        <v>17.696149999999999</v>
      </c>
      <c r="GR128" s="1">
        <v>1.09958E-3</v>
      </c>
      <c r="GS128" s="1">
        <v>0.37482910000000003</v>
      </c>
      <c r="GT128">
        <v>0.69461450000000002</v>
      </c>
      <c r="GU128">
        <v>18.0305</v>
      </c>
      <c r="GV128" s="1">
        <v>9.5487930000000005E-4</v>
      </c>
      <c r="GW128" s="1">
        <v>0.32480949999999997</v>
      </c>
      <c r="GX128">
        <v>0.69147599999999998</v>
      </c>
      <c r="GY128">
        <v>18.8919</v>
      </c>
      <c r="GZ128" s="1">
        <v>8.398476E-4</v>
      </c>
      <c r="HA128" s="1">
        <v>0.28513460000000002</v>
      </c>
      <c r="HB128">
        <v>0.6890231</v>
      </c>
      <c r="HC128">
        <v>20.06429</v>
      </c>
      <c r="HD128" s="1">
        <v>7.3358329999999999E-4</v>
      </c>
      <c r="HE128" s="1">
        <v>0.2487859</v>
      </c>
      <c r="HF128">
        <v>0.68709969999999998</v>
      </c>
      <c r="HG128">
        <v>21.046320000000001</v>
      </c>
      <c r="HH128" s="1">
        <v>6.1829799999999998E-4</v>
      </c>
      <c r="HI128" s="1">
        <v>0.2096905</v>
      </c>
      <c r="HJ128">
        <v>0.68560960000000004</v>
      </c>
      <c r="HK128">
        <v>21.128520000000002</v>
      </c>
      <c r="HL128" s="1">
        <v>4.9586029999999998E-4</v>
      </c>
      <c r="HM128" s="1">
        <v>0.16812830000000001</v>
      </c>
      <c r="HN128">
        <v>0.68440369999999995</v>
      </c>
      <c r="HO128">
        <v>20.271940000000001</v>
      </c>
      <c r="HP128" s="1">
        <v>3.840526E-4</v>
      </c>
      <c r="HQ128" s="1">
        <v>0.13001660000000001</v>
      </c>
      <c r="HR128">
        <v>0.68351410000000001</v>
      </c>
      <c r="HS128">
        <v>19.226479999999999</v>
      </c>
      <c r="HT128" s="1">
        <v>2.9755420000000002E-4</v>
      </c>
      <c r="HU128" s="1">
        <v>0.1003463</v>
      </c>
      <c r="HV128">
        <v>0.68282690000000001</v>
      </c>
      <c r="HW128">
        <v>18.268039999999999</v>
      </c>
      <c r="HX128" s="1">
        <v>2.3823630000000001E-4</v>
      </c>
      <c r="HY128" s="1">
        <v>7.9922419999999994E-2</v>
      </c>
      <c r="HZ128">
        <v>0.68232680000000001</v>
      </c>
      <c r="IA128">
        <v>18.182379999999998</v>
      </c>
      <c r="IB128" s="1">
        <v>1.999263E-4</v>
      </c>
      <c r="IC128" s="1">
        <v>6.6712389999999996E-2</v>
      </c>
      <c r="ID128">
        <v>0.68198879999999995</v>
      </c>
      <c r="IE128">
        <v>17.925920000000001</v>
      </c>
      <c r="IF128" s="1">
        <v>1.749237E-4</v>
      </c>
      <c r="IG128" s="1">
        <v>5.810208E-2</v>
      </c>
      <c r="IH128">
        <v>0.68177620000000005</v>
      </c>
      <c r="II128">
        <v>18.62837</v>
      </c>
      <c r="IJ128" s="1">
        <v>1.5679919999999999E-4</v>
      </c>
      <c r="IK128" s="1">
        <v>5.191018E-2</v>
      </c>
      <c r="IL128">
        <v>0.68166570000000004</v>
      </c>
      <c r="IM128">
        <v>19.31006</v>
      </c>
      <c r="IN128" s="1">
        <v>1.4128909999999999E-4</v>
      </c>
      <c r="IO128" s="1">
        <v>4.6659970000000002E-2</v>
      </c>
      <c r="IP128">
        <v>0.68166230000000005</v>
      </c>
      <c r="IQ128">
        <v>19.352509999999999</v>
      </c>
      <c r="IR128" s="1">
        <v>1.2676380000000001E-4</v>
      </c>
      <c r="IS128" s="1">
        <v>4.1773900000000003E-2</v>
      </c>
      <c r="IT128">
        <v>0.6818398</v>
      </c>
      <c r="IU128">
        <v>18.802029999999998</v>
      </c>
      <c r="IV128">
        <v>1.137612E-4</v>
      </c>
      <c r="IW128" s="1">
        <v>3.7397630000000001E-2</v>
      </c>
      <c r="IX128">
        <v>0.68220530000000001</v>
      </c>
      <c r="IY128">
        <v>18.070139999999999</v>
      </c>
      <c r="IZ128">
        <v>1.0308209999999999E-4</v>
      </c>
      <c r="JA128" s="1">
        <v>3.3794919999999999E-2</v>
      </c>
      <c r="JB128">
        <v>0.6827917</v>
      </c>
      <c r="JC128">
        <v>17.327400000000001</v>
      </c>
      <c r="JD128">
        <v>9.4799949999999997E-5</v>
      </c>
      <c r="JE128" s="1">
        <v>3.0991890000000001E-2</v>
      </c>
      <c r="JF128">
        <v>0.68354340000000002</v>
      </c>
      <c r="JG128">
        <v>17.549689999999998</v>
      </c>
      <c r="JH128">
        <v>8.8353230000000002E-5</v>
      </c>
      <c r="JI128" s="1">
        <v>2.8812629999999999E-2</v>
      </c>
      <c r="JJ128">
        <v>0.68452780000000002</v>
      </c>
      <c r="JK128">
        <v>18.30039</v>
      </c>
      <c r="JL128">
        <v>8.2904309999999999E-5</v>
      </c>
      <c r="JM128" s="1">
        <v>2.698064E-2</v>
      </c>
      <c r="JN128">
        <v>0.68564899999999995</v>
      </c>
      <c r="JO128">
        <v>19.47362</v>
      </c>
      <c r="JP128">
        <v>7.71726E-5</v>
      </c>
      <c r="JQ128" s="1">
        <v>2.5089500000000001E-2</v>
      </c>
      <c r="JR128">
        <v>0.68681959999999997</v>
      </c>
      <c r="JS128">
        <v>20.692540000000001</v>
      </c>
      <c r="JT128">
        <v>6.9963360000000006E-5</v>
      </c>
      <c r="JU128">
        <v>2.2743940000000001E-2</v>
      </c>
      <c r="JV128">
        <v>0.68797609999999998</v>
      </c>
      <c r="JW128">
        <v>20.991720000000001</v>
      </c>
      <c r="JX128">
        <v>6.1459209999999997E-5</v>
      </c>
      <c r="JY128">
        <v>1.9978650000000001E-2</v>
      </c>
      <c r="JZ128">
        <v>0.68898890000000002</v>
      </c>
      <c r="KA128">
        <v>20.285609999999998</v>
      </c>
      <c r="KB128">
        <v>5.3195919999999998E-5</v>
      </c>
      <c r="KC128">
        <v>1.7275720000000001E-2</v>
      </c>
      <c r="KD128">
        <v>0.68982030000000005</v>
      </c>
      <c r="KE128">
        <v>19.439710000000002</v>
      </c>
      <c r="KF128">
        <v>4.6536090000000003E-5</v>
      </c>
      <c r="KG128">
        <v>1.508528E-2</v>
      </c>
      <c r="KH128">
        <v>0.69037680000000001</v>
      </c>
      <c r="KI128">
        <v>18.697369999999999</v>
      </c>
      <c r="KJ128">
        <v>4.1795829999999999E-5</v>
      </c>
      <c r="KK128">
        <v>1.352043E-2</v>
      </c>
      <c r="KL128">
        <v>0.69068130000000005</v>
      </c>
      <c r="KM128">
        <v>18.81945</v>
      </c>
      <c r="KN128">
        <v>3.8572180000000002E-5</v>
      </c>
      <c r="KO128">
        <v>1.2458739999999999E-2</v>
      </c>
      <c r="KP128">
        <v>0.69074610000000003</v>
      </c>
      <c r="KQ128">
        <v>19.329460000000001</v>
      </c>
      <c r="KR128">
        <v>3.6589430000000001E-5</v>
      </c>
      <c r="KS128">
        <v>1.179942E-2</v>
      </c>
      <c r="KT128">
        <v>0.69065310000000002</v>
      </c>
      <c r="KU128">
        <v>19.906130000000001</v>
      </c>
      <c r="KV128">
        <v>3.6256110000000001E-5</v>
      </c>
      <c r="KW128">
        <v>1.166319E-2</v>
      </c>
      <c r="KX128">
        <v>0.69044870000000003</v>
      </c>
      <c r="KY128">
        <v>20.391079999999999</v>
      </c>
      <c r="KZ128">
        <v>3.8134959999999997E-5</v>
      </c>
      <c r="LA128">
        <v>1.2236220000000001E-2</v>
      </c>
      <c r="LB128">
        <v>0.69018690000000005</v>
      </c>
      <c r="LC128">
        <v>20.364940000000001</v>
      </c>
      <c r="LD128">
        <v>4.1647480000000003E-5</v>
      </c>
      <c r="LE128">
        <v>1.3357330000000001E-2</v>
      </c>
      <c r="LF128">
        <v>0.68987799999999999</v>
      </c>
      <c r="LG128">
        <v>19.843450000000001</v>
      </c>
      <c r="LH128">
        <v>4.5187020000000001E-5</v>
      </c>
      <c r="LI128">
        <v>1.451593E-2</v>
      </c>
      <c r="LJ128">
        <v>0.68961439999999996</v>
      </c>
      <c r="LK128">
        <v>19.050039999999999</v>
      </c>
      <c r="LL128">
        <v>4.7476199999999998E-5</v>
      </c>
      <c r="LM128">
        <v>1.528647E-2</v>
      </c>
      <c r="LN128">
        <v>0.6893783</v>
      </c>
      <c r="LO128">
        <v>18.333269999999999</v>
      </c>
      <c r="LP128">
        <v>4.8222820000000003E-5</v>
      </c>
      <c r="LQ128">
        <v>1.5557909999999999E-2</v>
      </c>
      <c r="LR128">
        <v>0.68921500000000002</v>
      </c>
      <c r="LS128">
        <v>18.402000000000001</v>
      </c>
      <c r="LT128">
        <v>4.7760350000000001E-5</v>
      </c>
      <c r="LU128">
        <v>1.5432E-2</v>
      </c>
      <c r="LV128">
        <v>0.68907439999999998</v>
      </c>
      <c r="LW128">
        <v>18.875330000000002</v>
      </c>
      <c r="LX128">
        <v>4.6512540000000002E-5</v>
      </c>
      <c r="LY128">
        <v>1.504779E-2</v>
      </c>
      <c r="LZ128">
        <v>0.68900819999999996</v>
      </c>
      <c r="MA128">
        <v>19.76343</v>
      </c>
      <c r="MB128">
        <v>4.4708820000000003E-5</v>
      </c>
      <c r="MC128">
        <v>1.4479229999999999E-2</v>
      </c>
      <c r="MD128">
        <v>0.68893839999999995</v>
      </c>
      <c r="ME128">
        <v>20.70804</v>
      </c>
      <c r="MF128">
        <v>4.2434039999999997E-5</v>
      </c>
      <c r="MG128">
        <v>1.3756010000000001E-2</v>
      </c>
      <c r="MH128">
        <v>0.68886199999999997</v>
      </c>
      <c r="MI128">
        <v>21.08605</v>
      </c>
      <c r="MJ128">
        <v>3.9883440000000001E-5</v>
      </c>
      <c r="MK128">
        <v>1.293798E-2</v>
      </c>
      <c r="ML128">
        <v>0.68877370000000004</v>
      </c>
      <c r="MM128">
        <v>20.438939999999999</v>
      </c>
      <c r="MN128">
        <v>3.7390469999999998E-5</v>
      </c>
      <c r="MO128">
        <v>1.213238E-2</v>
      </c>
      <c r="MP128">
        <v>0.68863079999999999</v>
      </c>
      <c r="MQ128">
        <v>19.59553</v>
      </c>
      <c r="MR128">
        <v>3.5194919999999999E-5</v>
      </c>
      <c r="MS128">
        <v>1.1420120000000001E-2</v>
      </c>
      <c r="MT128">
        <v>0.68841450000000004</v>
      </c>
      <c r="MU128">
        <v>18.79447</v>
      </c>
      <c r="MV128">
        <v>3.3353799999999999E-5</v>
      </c>
      <c r="MW128">
        <v>1.08215E-2</v>
      </c>
      <c r="MX128">
        <v>0.68816290000000002</v>
      </c>
      <c r="MY128">
        <v>18.717320000000001</v>
      </c>
      <c r="MZ128">
        <v>3.1801049999999999E-5</v>
      </c>
      <c r="NA128">
        <v>1.0317399999999999E-2</v>
      </c>
      <c r="NB128">
        <v>0.68783070000000002</v>
      </c>
      <c r="NC128">
        <v>19.437270000000002</v>
      </c>
      <c r="ND128">
        <v>3.0489170000000001E-5</v>
      </c>
      <c r="NE128">
        <v>9.8913709999999995E-3</v>
      </c>
      <c r="NF128">
        <v>0.68783070000000002</v>
      </c>
      <c r="NG128">
        <v>19.437270000000002</v>
      </c>
      <c r="NH128">
        <v>3.0489170000000001E-5</v>
      </c>
      <c r="NI128">
        <v>9.8913709999999995E-3</v>
      </c>
      <c r="NJ128">
        <v>0.68783070000000002</v>
      </c>
      <c r="NK128">
        <v>19.437270000000002</v>
      </c>
      <c r="NL128">
        <v>3.0489170000000001E-5</v>
      </c>
      <c r="NM128">
        <v>9.8913709999999995E-3</v>
      </c>
      <c r="NN128">
        <v>0.68783070000000002</v>
      </c>
      <c r="NO128">
        <v>19.437270000000002</v>
      </c>
      <c r="NP128">
        <v>3.0489170000000001E-5</v>
      </c>
      <c r="NQ128">
        <v>9.8913709999999995E-3</v>
      </c>
      <c r="NR128">
        <v>0.68783070000000002</v>
      </c>
      <c r="NS128">
        <v>19.437270000000002</v>
      </c>
      <c r="NT128">
        <v>3.0489170000000001E-5</v>
      </c>
      <c r="NU128">
        <v>9.8913709999999995E-3</v>
      </c>
      <c r="NV128">
        <v>0.68783070000000002</v>
      </c>
      <c r="NW128">
        <v>19.437270000000002</v>
      </c>
      <c r="NX128">
        <v>3.0489170000000001E-5</v>
      </c>
      <c r="NY128">
        <v>9.8913709999999995E-3</v>
      </c>
      <c r="NZ128">
        <v>0.68783070000000002</v>
      </c>
      <c r="OA128">
        <v>19.437270000000002</v>
      </c>
      <c r="OB128">
        <v>3.0489170000000001E-5</v>
      </c>
      <c r="OC128">
        <v>9.8913709999999995E-3</v>
      </c>
      <c r="OD128">
        <v>0.68783070000000002</v>
      </c>
      <c r="OE128">
        <v>19.437270000000002</v>
      </c>
      <c r="OF128">
        <v>3.0489170000000001E-5</v>
      </c>
      <c r="OG128">
        <v>9.8913709999999995E-3</v>
      </c>
      <c r="OH128">
        <v>0.68783070000000002</v>
      </c>
      <c r="OI128">
        <v>19.437270000000002</v>
      </c>
      <c r="OJ128">
        <v>3.0489170000000001E-5</v>
      </c>
      <c r="OK128">
        <v>9.8913709999999995E-3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0.80220400000000003</v>
      </c>
      <c r="G129">
        <v>15.96242</v>
      </c>
      <c r="H129">
        <v>0</v>
      </c>
      <c r="I129">
        <v>0</v>
      </c>
      <c r="J129">
        <v>0.80867829999999996</v>
      </c>
      <c r="K129">
        <v>16.793569999999999</v>
      </c>
      <c r="L129">
        <v>0</v>
      </c>
      <c r="M129">
        <v>0</v>
      </c>
      <c r="N129">
        <v>0.8153688</v>
      </c>
      <c r="O129">
        <v>17.62433</v>
      </c>
      <c r="P129">
        <v>4.0143739999999999E-38</v>
      </c>
      <c r="Q129" s="1">
        <v>1.24487E-35</v>
      </c>
      <c r="R129">
        <v>0.82231200000000004</v>
      </c>
      <c r="S129">
        <v>18.381029999999999</v>
      </c>
      <c r="T129" s="1">
        <v>2.6299840000000002E-25</v>
      </c>
      <c r="U129" s="1">
        <v>8.1134580000000002E-23</v>
      </c>
      <c r="V129">
        <v>0.82955210000000001</v>
      </c>
      <c r="W129">
        <v>19.056349999999998</v>
      </c>
      <c r="X129" s="1">
        <v>9.0183669999999996E-14</v>
      </c>
      <c r="Y129" s="1">
        <v>2.753338E-11</v>
      </c>
      <c r="Z129">
        <v>0.83716159999999995</v>
      </c>
      <c r="AA129">
        <v>18.886700000000001</v>
      </c>
      <c r="AB129" s="1">
        <v>3.5041830000000001E-4</v>
      </c>
      <c r="AC129" s="1">
        <v>8.050968E-2</v>
      </c>
      <c r="AD129">
        <v>0.84420059999999997</v>
      </c>
      <c r="AE129">
        <v>18.130459999999999</v>
      </c>
      <c r="AF129" s="1">
        <v>0.48333710000000002</v>
      </c>
      <c r="AG129">
        <v>122.56140000000001</v>
      </c>
      <c r="AH129">
        <v>0.84757720000000003</v>
      </c>
      <c r="AI129">
        <v>17.598800000000001</v>
      </c>
      <c r="AJ129">
        <v>18.573119999999999</v>
      </c>
      <c r="AK129">
        <v>5074.1450000000004</v>
      </c>
      <c r="AL129">
        <v>0.85103910000000005</v>
      </c>
      <c r="AM129">
        <v>17.321619999999999</v>
      </c>
      <c r="AN129">
        <v>92.516419999999997</v>
      </c>
      <c r="AO129">
        <v>26721.61</v>
      </c>
      <c r="AP129">
        <v>0.85457459999999996</v>
      </c>
      <c r="AQ129">
        <v>18.06542</v>
      </c>
      <c r="AR129">
        <v>115.73950000000001</v>
      </c>
      <c r="AS129">
        <v>34874.28</v>
      </c>
      <c r="AT129">
        <v>0.85829069999999996</v>
      </c>
      <c r="AU129">
        <v>19.106480000000001</v>
      </c>
      <c r="AV129">
        <v>54.172310000000003</v>
      </c>
      <c r="AW129">
        <v>16845.59</v>
      </c>
      <c r="AX129">
        <v>0.86219299999999999</v>
      </c>
      <c r="AY129">
        <v>19.914850000000001</v>
      </c>
      <c r="AZ129">
        <v>12.53153</v>
      </c>
      <c r="BA129">
        <v>3984.4479999999999</v>
      </c>
      <c r="BB129">
        <v>0.86614080000000004</v>
      </c>
      <c r="BC129">
        <v>20.36974</v>
      </c>
      <c r="BD129">
        <v>1.812154</v>
      </c>
      <c r="BE129">
        <v>583.30650000000003</v>
      </c>
      <c r="BF129">
        <v>0.87020620000000004</v>
      </c>
      <c r="BG129">
        <v>19.843689999999999</v>
      </c>
      <c r="BH129">
        <v>0.24181530000000001</v>
      </c>
      <c r="BI129">
        <v>76.676720000000003</v>
      </c>
      <c r="BJ129">
        <v>0.87456409999999996</v>
      </c>
      <c r="BK129">
        <v>18.898350000000001</v>
      </c>
      <c r="BL129">
        <v>7.5470510000000005E-2</v>
      </c>
      <c r="BM129">
        <v>22.635870000000001</v>
      </c>
      <c r="BN129">
        <v>0.87958000000000003</v>
      </c>
      <c r="BO129">
        <v>18.083130000000001</v>
      </c>
      <c r="BP129">
        <v>5.6079450000000003E-2</v>
      </c>
      <c r="BQ129">
        <v>16.435580000000002</v>
      </c>
      <c r="BR129">
        <v>0.88419360000000002</v>
      </c>
      <c r="BS129">
        <v>17.519200000000001</v>
      </c>
      <c r="BT129" s="1">
        <v>5.0325139999999997E-2</v>
      </c>
      <c r="BU129">
        <v>14.65089</v>
      </c>
      <c r="BV129">
        <v>0.88596649999999999</v>
      </c>
      <c r="BW129">
        <v>17.512029999999999</v>
      </c>
      <c r="BX129" s="1">
        <v>4.9172239999999999E-2</v>
      </c>
      <c r="BY129">
        <v>14.263999999999999</v>
      </c>
      <c r="BZ129">
        <v>0.88558159999999997</v>
      </c>
      <c r="CA129">
        <v>18.2944</v>
      </c>
      <c r="CB129" s="1">
        <v>5.0733250000000001E-2</v>
      </c>
      <c r="CC129" s="1">
        <v>14.730320000000001</v>
      </c>
      <c r="CD129">
        <v>0.88445280000000004</v>
      </c>
      <c r="CE129">
        <v>18.833410000000001</v>
      </c>
      <c r="CF129" s="1">
        <v>5.1272610000000003E-2</v>
      </c>
      <c r="CG129">
        <v>14.95172</v>
      </c>
      <c r="CH129">
        <v>0.88323269999999998</v>
      </c>
      <c r="CI129">
        <v>19.029589999999999</v>
      </c>
      <c r="CJ129" s="1">
        <v>4.9231820000000003E-2</v>
      </c>
      <c r="CK129" s="1">
        <v>14.432119999999999</v>
      </c>
      <c r="CL129">
        <v>0.88209720000000003</v>
      </c>
      <c r="CM129">
        <v>18.533080000000002</v>
      </c>
      <c r="CN129" s="1">
        <v>4.5343479999999999E-2</v>
      </c>
      <c r="CO129" s="1">
        <v>13.35182</v>
      </c>
      <c r="CP129">
        <v>0.88119950000000002</v>
      </c>
      <c r="CQ129">
        <v>17.78321</v>
      </c>
      <c r="CR129" s="1">
        <v>4.0770670000000002E-2</v>
      </c>
      <c r="CS129" s="1">
        <v>12.049340000000001</v>
      </c>
      <c r="CT129">
        <v>0.88040240000000003</v>
      </c>
      <c r="CU129">
        <v>16.961110000000001</v>
      </c>
      <c r="CV129" s="1">
        <v>3.6267899999999999E-2</v>
      </c>
      <c r="CW129" s="1">
        <v>10.75145</v>
      </c>
      <c r="CX129">
        <v>0.88000149999999999</v>
      </c>
      <c r="CY129">
        <v>16.20363</v>
      </c>
      <c r="CZ129" s="1">
        <v>3.2187109999999998E-2</v>
      </c>
      <c r="DA129" s="1">
        <v>9.5628440000000001</v>
      </c>
      <c r="DB129">
        <v>0.87947339999999996</v>
      </c>
      <c r="DC129">
        <v>15.939249999999999</v>
      </c>
      <c r="DD129" s="1">
        <v>2.8486520000000001E-2</v>
      </c>
      <c r="DE129" s="1">
        <v>8.4797770000000003</v>
      </c>
      <c r="DF129">
        <v>0.87901240000000003</v>
      </c>
      <c r="DG129">
        <v>16.288250000000001</v>
      </c>
      <c r="DH129" s="1">
        <v>2.5159190000000001E-2</v>
      </c>
      <c r="DI129" s="1">
        <v>7.5030359999999998</v>
      </c>
      <c r="DJ129">
        <v>0.87847520000000001</v>
      </c>
      <c r="DK129">
        <v>16.751830000000002</v>
      </c>
      <c r="DL129" s="1">
        <v>2.2207660000000001E-2</v>
      </c>
      <c r="DM129" s="1">
        <v>6.6339420000000002</v>
      </c>
      <c r="DN129">
        <v>0.87857750000000001</v>
      </c>
      <c r="DO129">
        <v>17.313179999999999</v>
      </c>
      <c r="DP129" s="1">
        <v>1.9607449999999998E-2</v>
      </c>
      <c r="DQ129" s="1">
        <v>5.8683370000000004</v>
      </c>
      <c r="DR129">
        <v>0.87838050000000001</v>
      </c>
      <c r="DS129">
        <v>17.227170000000001</v>
      </c>
      <c r="DT129" s="1">
        <v>1.7297E-2</v>
      </c>
      <c r="DU129" s="1">
        <v>5.1894020000000003</v>
      </c>
      <c r="DV129">
        <v>0.87850079999999997</v>
      </c>
      <c r="DW129">
        <v>16.69211</v>
      </c>
      <c r="DX129" s="1">
        <v>1.5232310000000001E-2</v>
      </c>
      <c r="DY129" s="1">
        <v>4.5804910000000003</v>
      </c>
      <c r="DZ129">
        <v>0.87907880000000005</v>
      </c>
      <c r="EA129">
        <v>16.05049</v>
      </c>
      <c r="EB129" s="1">
        <v>1.340483E-2</v>
      </c>
      <c r="EC129" s="1">
        <v>4.0380560000000001</v>
      </c>
      <c r="ED129">
        <v>0.87962249999999997</v>
      </c>
      <c r="EE129">
        <v>15.45931</v>
      </c>
      <c r="EF129" s="1">
        <v>1.1807079999999999E-2</v>
      </c>
      <c r="EG129" s="1">
        <v>3.5637240000000001</v>
      </c>
      <c r="EH129">
        <v>0.88059310000000002</v>
      </c>
      <c r="EI129">
        <v>15.73621</v>
      </c>
      <c r="EJ129" s="1">
        <v>1.042445E-2</v>
      </c>
      <c r="EK129" s="1">
        <v>3.1513140000000002</v>
      </c>
      <c r="EL129">
        <v>0.88216720000000004</v>
      </c>
      <c r="EM129">
        <v>16.3782</v>
      </c>
      <c r="EN129" s="1">
        <v>9.1998879999999998E-3</v>
      </c>
      <c r="EO129" s="1">
        <v>2.7841710000000002</v>
      </c>
      <c r="EP129">
        <v>0.88366990000000001</v>
      </c>
      <c r="EQ129">
        <v>16.96846</v>
      </c>
      <c r="ER129" s="1">
        <v>8.088395E-3</v>
      </c>
      <c r="ES129" s="1">
        <v>2.4507340000000002</v>
      </c>
      <c r="ET129">
        <v>0.88529190000000002</v>
      </c>
      <c r="EU129">
        <v>17.75179</v>
      </c>
      <c r="EV129" s="1">
        <v>7.0915320000000002E-3</v>
      </c>
      <c r="EW129" s="1">
        <v>2.151767</v>
      </c>
      <c r="EX129">
        <v>0.88701059999999998</v>
      </c>
      <c r="EY129">
        <v>18.02665</v>
      </c>
      <c r="EZ129" s="1">
        <v>6.2199919999999997E-3</v>
      </c>
      <c r="FA129" s="1">
        <v>1.889489</v>
      </c>
      <c r="FB129">
        <v>0.88853979999999999</v>
      </c>
      <c r="FC129">
        <v>17.505240000000001</v>
      </c>
      <c r="FD129" s="1">
        <v>5.4509229999999999E-3</v>
      </c>
      <c r="FE129" s="1">
        <v>1.658282</v>
      </c>
      <c r="FF129">
        <v>0.89065760000000005</v>
      </c>
      <c r="FG129">
        <v>16.93469</v>
      </c>
      <c r="FH129" s="1">
        <v>4.7773920000000001E-3</v>
      </c>
      <c r="FI129" s="1">
        <v>1.4542489999999999</v>
      </c>
      <c r="FJ129">
        <v>0.89294340000000005</v>
      </c>
      <c r="FK129">
        <v>16.447199999999999</v>
      </c>
      <c r="FL129" s="1">
        <v>4.1843829999999999E-3</v>
      </c>
      <c r="FM129" s="1">
        <v>1.2741960000000001</v>
      </c>
      <c r="FN129">
        <v>0.89541389999999998</v>
      </c>
      <c r="FO129">
        <v>16.814229999999998</v>
      </c>
      <c r="FP129" s="1">
        <v>3.6669839999999999E-3</v>
      </c>
      <c r="FQ129" s="1">
        <v>1.1167800000000001</v>
      </c>
      <c r="FR129">
        <v>0.8977676</v>
      </c>
      <c r="FS129">
        <v>17.654060000000001</v>
      </c>
      <c r="FT129" s="1">
        <v>3.200662E-3</v>
      </c>
      <c r="FU129" s="1">
        <v>0.97523150000000003</v>
      </c>
      <c r="FV129">
        <v>0.90032599999999996</v>
      </c>
      <c r="FW129">
        <v>18.866759999999999</v>
      </c>
      <c r="FX129" s="1">
        <v>2.7560869999999999E-3</v>
      </c>
      <c r="FY129" s="1">
        <v>0.84005280000000004</v>
      </c>
      <c r="FZ129">
        <v>0.9028119</v>
      </c>
      <c r="GA129">
        <v>20.031669999999998</v>
      </c>
      <c r="GB129" s="1">
        <v>2.3176469999999999E-3</v>
      </c>
      <c r="GC129" s="1">
        <v>0.70692999999999995</v>
      </c>
      <c r="GD129">
        <v>0.90539700000000001</v>
      </c>
      <c r="GE129">
        <v>20.20805</v>
      </c>
      <c r="GF129" s="1">
        <v>1.914086E-3</v>
      </c>
      <c r="GG129" s="1">
        <v>0.5836228</v>
      </c>
      <c r="GH129">
        <v>0.90789730000000002</v>
      </c>
      <c r="GI129">
        <v>19.464759999999998</v>
      </c>
      <c r="GJ129" s="1">
        <v>1.5773619999999999E-3</v>
      </c>
      <c r="GK129" s="1">
        <v>0.48035470000000002</v>
      </c>
      <c r="GL129">
        <v>0.91033929999999996</v>
      </c>
      <c r="GM129">
        <v>18.54008</v>
      </c>
      <c r="GN129" s="1">
        <v>1.3150519999999999E-3</v>
      </c>
      <c r="GO129" s="1">
        <v>0.39968609999999999</v>
      </c>
      <c r="GP129">
        <v>0.91270879999999999</v>
      </c>
      <c r="GQ129">
        <v>17.76061</v>
      </c>
      <c r="GR129" s="1">
        <v>1.1173839999999999E-3</v>
      </c>
      <c r="GS129" s="1">
        <v>0.33873510000000001</v>
      </c>
      <c r="GT129">
        <v>0.9150817</v>
      </c>
      <c r="GU129">
        <v>18.092379999999999</v>
      </c>
      <c r="GV129" s="1">
        <v>9.6852400000000001E-4</v>
      </c>
      <c r="GW129" s="1">
        <v>0.29263860000000003</v>
      </c>
      <c r="GX129">
        <v>0.91735719999999998</v>
      </c>
      <c r="GY129">
        <v>18.923860000000001</v>
      </c>
      <c r="GZ129" s="1">
        <v>8.5123040000000005E-4</v>
      </c>
      <c r="HA129" s="1">
        <v>0.25639289999999998</v>
      </c>
      <c r="HB129">
        <v>0.91946819999999996</v>
      </c>
      <c r="HC129">
        <v>20.069949999999999</v>
      </c>
      <c r="HD129" s="1">
        <v>7.4501109999999999E-4</v>
      </c>
      <c r="HE129" s="1">
        <v>0.2238877</v>
      </c>
      <c r="HF129">
        <v>0.92108760000000001</v>
      </c>
      <c r="HG129">
        <v>21.046410000000002</v>
      </c>
      <c r="HH129" s="1">
        <v>6.3095179999999999E-4</v>
      </c>
      <c r="HI129" s="1">
        <v>0.18943299999999999</v>
      </c>
      <c r="HJ129">
        <v>0.92245809999999995</v>
      </c>
      <c r="HK129">
        <v>21.14659</v>
      </c>
      <c r="HL129" s="1">
        <v>5.0859050000000002E-4</v>
      </c>
      <c r="HM129" s="1">
        <v>0.15256020000000001</v>
      </c>
      <c r="HN129">
        <v>0.92353549999999995</v>
      </c>
      <c r="HO129">
        <v>20.317540000000001</v>
      </c>
      <c r="HP129" s="1">
        <v>3.9483600000000003E-4</v>
      </c>
      <c r="HQ129" s="1">
        <v>0.1182112</v>
      </c>
      <c r="HR129">
        <v>0.92443249999999999</v>
      </c>
      <c r="HS129">
        <v>19.289750000000002</v>
      </c>
      <c r="HT129" s="1">
        <v>3.0541800000000001E-4</v>
      </c>
      <c r="HU129" s="1">
        <v>9.1068999999999997E-2</v>
      </c>
      <c r="HV129">
        <v>0.9250853</v>
      </c>
      <c r="HW129">
        <v>18.346029999999999</v>
      </c>
      <c r="HX129" s="1">
        <v>2.4344220000000001E-4</v>
      </c>
      <c r="HY129" s="1">
        <v>7.2194869999999994E-2</v>
      </c>
      <c r="HZ129">
        <v>0.92561079999999996</v>
      </c>
      <c r="IA129">
        <v>18.252020000000002</v>
      </c>
      <c r="IB129" s="1">
        <v>2.0327140000000001E-4</v>
      </c>
      <c r="IC129" s="1">
        <v>5.9945539999999999E-2</v>
      </c>
      <c r="ID129">
        <v>0.92598740000000002</v>
      </c>
      <c r="IE129">
        <v>17.96443</v>
      </c>
      <c r="IF129" s="1">
        <v>1.7718089999999999E-4</v>
      </c>
      <c r="IG129" s="1">
        <v>5.1998570000000001E-2</v>
      </c>
      <c r="IH129">
        <v>0.92626850000000005</v>
      </c>
      <c r="II129">
        <v>18.650970000000001</v>
      </c>
      <c r="IJ129" s="1">
        <v>1.58558E-4</v>
      </c>
      <c r="IK129" s="1">
        <v>4.6369609999999999E-2</v>
      </c>
      <c r="IL129">
        <v>0.92646569999999995</v>
      </c>
      <c r="IM129">
        <v>19.327929999999999</v>
      </c>
      <c r="IN129" s="1">
        <v>1.4288570000000001E-4</v>
      </c>
      <c r="IO129" s="1">
        <v>4.1677319999999997E-2</v>
      </c>
      <c r="IP129">
        <v>0.92662659999999997</v>
      </c>
      <c r="IQ129">
        <v>19.372129999999999</v>
      </c>
      <c r="IR129" s="1">
        <v>1.2825090000000001E-4</v>
      </c>
      <c r="IS129" s="1">
        <v>3.7328359999999998E-2</v>
      </c>
      <c r="IT129">
        <v>0.92675200000000002</v>
      </c>
      <c r="IU129">
        <v>18.827629999999999</v>
      </c>
      <c r="IV129">
        <v>1.15042E-4</v>
      </c>
      <c r="IW129" s="1">
        <v>3.3404789999999997E-2</v>
      </c>
      <c r="IX129">
        <v>0.92683070000000001</v>
      </c>
      <c r="IY129">
        <v>18.116240000000001</v>
      </c>
      <c r="IZ129">
        <v>1.0410249999999999E-4</v>
      </c>
      <c r="JA129" s="1">
        <v>3.014936E-2</v>
      </c>
      <c r="JB129">
        <v>0.92687430000000004</v>
      </c>
      <c r="JC129">
        <v>17.414300000000001</v>
      </c>
      <c r="JD129">
        <v>9.5587010000000006E-5</v>
      </c>
      <c r="JE129" s="1">
        <v>2.760957E-2</v>
      </c>
      <c r="JF129">
        <v>0.92679940000000005</v>
      </c>
      <c r="JG129">
        <v>17.646850000000001</v>
      </c>
      <c r="JH129">
        <v>8.8977929999999996E-5</v>
      </c>
      <c r="JI129" s="1">
        <v>2.5640969999999999E-2</v>
      </c>
      <c r="JJ129">
        <v>0.92659429999999998</v>
      </c>
      <c r="JK129">
        <v>18.385459999999998</v>
      </c>
      <c r="JL129">
        <v>8.347098E-5</v>
      </c>
      <c r="JM129" s="1">
        <v>2.4010920000000002E-2</v>
      </c>
      <c r="JN129">
        <v>0.92637369999999997</v>
      </c>
      <c r="JO129">
        <v>19.51352</v>
      </c>
      <c r="JP129">
        <v>7.7828119999999996E-5</v>
      </c>
      <c r="JQ129" s="1">
        <v>2.23696E-2</v>
      </c>
      <c r="JR129">
        <v>0.92601500000000003</v>
      </c>
      <c r="JS129">
        <v>20.70937</v>
      </c>
      <c r="JT129">
        <v>7.0792559999999994E-5</v>
      </c>
      <c r="JU129">
        <v>2.035209E-2</v>
      </c>
      <c r="JV129">
        <v>0.92551819999999996</v>
      </c>
      <c r="JW129">
        <v>21.021180000000001</v>
      </c>
      <c r="JX129">
        <v>6.2365190000000003E-5</v>
      </c>
      <c r="JY129">
        <v>1.79366E-2</v>
      </c>
      <c r="JZ129">
        <v>0.92500800000000005</v>
      </c>
      <c r="KA129">
        <v>20.337409999999998</v>
      </c>
      <c r="KB129">
        <v>5.4002809999999998E-5</v>
      </c>
      <c r="KC129">
        <v>1.552416E-2</v>
      </c>
      <c r="KD129">
        <v>0.92446289999999998</v>
      </c>
      <c r="KE129">
        <v>19.496590000000001</v>
      </c>
      <c r="KF129">
        <v>4.7143969999999999E-5</v>
      </c>
      <c r="KG129">
        <v>1.3533420000000001E-2</v>
      </c>
      <c r="KH129">
        <v>0.9239271</v>
      </c>
      <c r="KI129">
        <v>18.753779999999999</v>
      </c>
      <c r="KJ129">
        <v>4.2215700000000003E-5</v>
      </c>
      <c r="KK129">
        <v>1.2096869999999999E-2</v>
      </c>
      <c r="KL129">
        <v>0.9235179</v>
      </c>
      <c r="KM129">
        <v>18.865780000000001</v>
      </c>
      <c r="KN129">
        <v>3.885316E-5</v>
      </c>
      <c r="KO129">
        <v>1.11185E-2</v>
      </c>
      <c r="KP129">
        <v>0.92316909999999996</v>
      </c>
      <c r="KQ129">
        <v>19.342749999999999</v>
      </c>
      <c r="KR129">
        <v>3.6736049999999999E-5</v>
      </c>
      <c r="KS129">
        <v>1.049779E-2</v>
      </c>
      <c r="KT129">
        <v>0.92295269999999996</v>
      </c>
      <c r="KU129">
        <v>19.906110000000002</v>
      </c>
      <c r="KV129">
        <v>3.6200050000000002E-5</v>
      </c>
      <c r="KW129">
        <v>1.03211E-2</v>
      </c>
      <c r="KX129">
        <v>0.92282929999999996</v>
      </c>
      <c r="KY129">
        <v>20.384830000000001</v>
      </c>
      <c r="KZ129">
        <v>3.784837E-5</v>
      </c>
      <c r="LA129">
        <v>1.076327E-2</v>
      </c>
      <c r="LB129">
        <v>0.9228288</v>
      </c>
      <c r="LC129">
        <v>20.378499999999999</v>
      </c>
      <c r="LD129">
        <v>4.125262E-5</v>
      </c>
      <c r="LE129">
        <v>1.172284E-2</v>
      </c>
      <c r="LF129">
        <v>0.9228712</v>
      </c>
      <c r="LG129">
        <v>19.887450000000001</v>
      </c>
      <c r="LH129">
        <v>4.4857909999999997E-5</v>
      </c>
      <c r="LI129">
        <v>1.27647E-2</v>
      </c>
      <c r="LJ129">
        <v>0.9229465</v>
      </c>
      <c r="LK129">
        <v>19.107700000000001</v>
      </c>
      <c r="LL129">
        <v>4.730429E-5</v>
      </c>
      <c r="LM129">
        <v>1.349007E-2</v>
      </c>
      <c r="LN129">
        <v>0.92310409999999998</v>
      </c>
      <c r="LO129">
        <v>18.41874</v>
      </c>
      <c r="LP129">
        <v>4.8202960000000003E-5</v>
      </c>
      <c r="LQ129">
        <v>1.377253E-2</v>
      </c>
      <c r="LR129">
        <v>0.92323860000000002</v>
      </c>
      <c r="LS129">
        <v>18.499919999999999</v>
      </c>
      <c r="LT129">
        <v>4.7845530000000003E-5</v>
      </c>
      <c r="LU129">
        <v>1.3690590000000001E-2</v>
      </c>
      <c r="LV129">
        <v>0.92333149999999997</v>
      </c>
      <c r="LW129">
        <v>18.966640000000002</v>
      </c>
      <c r="LX129">
        <v>4.666459E-5</v>
      </c>
      <c r="LY129">
        <v>1.3368919999999999E-2</v>
      </c>
      <c r="LZ129">
        <v>0.92342619999999997</v>
      </c>
      <c r="MA129">
        <v>19.84055</v>
      </c>
      <c r="MB129">
        <v>4.4915349999999997E-5</v>
      </c>
      <c r="MC129">
        <v>1.288074E-2</v>
      </c>
      <c r="MD129">
        <v>0.92349000000000003</v>
      </c>
      <c r="ME129">
        <v>20.752310000000001</v>
      </c>
      <c r="MF129">
        <v>4.268448E-5</v>
      </c>
      <c r="MG129">
        <v>1.225244E-2</v>
      </c>
      <c r="MH129">
        <v>0.92352020000000001</v>
      </c>
      <c r="MI129">
        <v>21.121849999999998</v>
      </c>
      <c r="MJ129">
        <v>4.0149199999999998E-5</v>
      </c>
      <c r="MK129">
        <v>1.153247E-2</v>
      </c>
      <c r="ML129">
        <v>0.92356389999999999</v>
      </c>
      <c r="MM129">
        <v>20.48986</v>
      </c>
      <c r="MN129">
        <v>3.7637220000000001E-5</v>
      </c>
      <c r="MO129">
        <v>1.081387E-2</v>
      </c>
      <c r="MP129">
        <v>0.92359290000000005</v>
      </c>
      <c r="MQ129">
        <v>19.65897</v>
      </c>
      <c r="MR129">
        <v>3.5406079999999998E-5</v>
      </c>
      <c r="MS129">
        <v>1.017261E-2</v>
      </c>
      <c r="MT129">
        <v>0.92357590000000001</v>
      </c>
      <c r="MU129">
        <v>18.861229999999999</v>
      </c>
      <c r="MV129">
        <v>3.3530040000000002E-5</v>
      </c>
      <c r="MW129">
        <v>9.6320269999999996E-3</v>
      </c>
      <c r="MX129">
        <v>0.92361490000000002</v>
      </c>
      <c r="MY129">
        <v>18.770350000000001</v>
      </c>
      <c r="MZ129">
        <v>3.1950199999999998E-5</v>
      </c>
      <c r="NA129">
        <v>9.1774170000000002E-3</v>
      </c>
      <c r="NB129">
        <v>0.92365679999999994</v>
      </c>
      <c r="NC129">
        <v>19.454509999999999</v>
      </c>
      <c r="ND129">
        <v>3.0613630000000003E-5</v>
      </c>
      <c r="NE129">
        <v>8.7923670000000006E-3</v>
      </c>
      <c r="NF129">
        <v>0.92365679999999994</v>
      </c>
      <c r="NG129">
        <v>19.454509999999999</v>
      </c>
      <c r="NH129">
        <v>3.0613630000000003E-5</v>
      </c>
      <c r="NI129">
        <v>8.7923670000000006E-3</v>
      </c>
      <c r="NJ129">
        <v>0.92365679999999994</v>
      </c>
      <c r="NK129">
        <v>19.454509999999999</v>
      </c>
      <c r="NL129">
        <v>3.0613630000000003E-5</v>
      </c>
      <c r="NM129">
        <v>8.7923670000000006E-3</v>
      </c>
      <c r="NN129">
        <v>0.92365679999999994</v>
      </c>
      <c r="NO129">
        <v>19.454509999999999</v>
      </c>
      <c r="NP129">
        <v>3.0613630000000003E-5</v>
      </c>
      <c r="NQ129">
        <v>8.7923670000000006E-3</v>
      </c>
      <c r="NR129">
        <v>0.92365679999999994</v>
      </c>
      <c r="NS129">
        <v>19.454509999999999</v>
      </c>
      <c r="NT129">
        <v>3.0613630000000003E-5</v>
      </c>
      <c r="NU129">
        <v>8.7923670000000006E-3</v>
      </c>
      <c r="NV129">
        <v>0.92365679999999994</v>
      </c>
      <c r="NW129">
        <v>19.454509999999999</v>
      </c>
      <c r="NX129">
        <v>3.0613630000000003E-5</v>
      </c>
      <c r="NY129">
        <v>8.7923670000000006E-3</v>
      </c>
      <c r="NZ129">
        <v>0.92365679999999994</v>
      </c>
      <c r="OA129">
        <v>19.454509999999999</v>
      </c>
      <c r="OB129">
        <v>3.0613630000000003E-5</v>
      </c>
      <c r="OC129">
        <v>8.7923670000000006E-3</v>
      </c>
      <c r="OD129">
        <v>0.92365679999999994</v>
      </c>
      <c r="OE129">
        <v>19.454509999999999</v>
      </c>
      <c r="OF129">
        <v>3.0613630000000003E-5</v>
      </c>
      <c r="OG129">
        <v>8.7923670000000006E-3</v>
      </c>
      <c r="OH129">
        <v>0.92365679999999994</v>
      </c>
      <c r="OI129">
        <v>19.454509999999999</v>
      </c>
      <c r="OJ129">
        <v>3.0613630000000003E-5</v>
      </c>
      <c r="OK129">
        <v>8.7923670000000006E-3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1.0087889999999999</v>
      </c>
      <c r="G130">
        <v>15.955360000000001</v>
      </c>
      <c r="H130">
        <v>0</v>
      </c>
      <c r="I130">
        <v>0</v>
      </c>
      <c r="J130">
        <v>1.010513</v>
      </c>
      <c r="K130">
        <v>16.766839999999998</v>
      </c>
      <c r="L130">
        <v>0</v>
      </c>
      <c r="M130">
        <v>0</v>
      </c>
      <c r="N130">
        <v>1.0122199999999999</v>
      </c>
      <c r="O130">
        <v>17.610240000000001</v>
      </c>
      <c r="P130">
        <v>0</v>
      </c>
      <c r="Q130" s="1">
        <v>1.378062E-36</v>
      </c>
      <c r="R130">
        <v>1.0139579999999999</v>
      </c>
      <c r="S130">
        <v>18.364719999999998</v>
      </c>
      <c r="T130" s="1">
        <v>3.8154839999999999E-26</v>
      </c>
      <c r="U130" s="1">
        <v>1.068848E-23</v>
      </c>
      <c r="V130">
        <v>1.015725</v>
      </c>
      <c r="W130">
        <v>19.066749999999999</v>
      </c>
      <c r="X130" s="1">
        <v>1.413208E-14</v>
      </c>
      <c r="Y130" s="1">
        <v>3.9354040000000003E-12</v>
      </c>
      <c r="Z130">
        <v>1.0175940000000001</v>
      </c>
      <c r="AA130">
        <v>18.933309999999999</v>
      </c>
      <c r="AB130" s="1">
        <v>1.6944400000000001E-4</v>
      </c>
      <c r="AC130" s="1">
        <v>3.4845800000000003E-2</v>
      </c>
      <c r="AD130">
        <v>1.019487</v>
      </c>
      <c r="AE130">
        <v>18.165220000000001</v>
      </c>
      <c r="AF130" s="1">
        <v>0.3301753</v>
      </c>
      <c r="AG130">
        <v>76.638080000000002</v>
      </c>
      <c r="AH130">
        <v>1.0214110000000001</v>
      </c>
      <c r="AI130">
        <v>17.622319999999998</v>
      </c>
      <c r="AJ130">
        <v>15.2003</v>
      </c>
      <c r="AK130">
        <v>3818.7280000000001</v>
      </c>
      <c r="AL130">
        <v>1.023366</v>
      </c>
      <c r="AM130">
        <v>17.322130000000001</v>
      </c>
      <c r="AN130">
        <v>85.961410000000001</v>
      </c>
      <c r="AO130">
        <v>22874.94</v>
      </c>
      <c r="AP130">
        <v>1.0254509999999999</v>
      </c>
      <c r="AQ130">
        <v>18.034479999999999</v>
      </c>
      <c r="AR130">
        <v>118.2342</v>
      </c>
      <c r="AS130">
        <v>32869.42</v>
      </c>
      <c r="AT130">
        <v>1.027558</v>
      </c>
      <c r="AU130">
        <v>19.073910000000001</v>
      </c>
      <c r="AV130">
        <v>59.453380000000003</v>
      </c>
      <c r="AW130">
        <v>17080.490000000002</v>
      </c>
      <c r="AX130">
        <v>1.0292539999999999</v>
      </c>
      <c r="AY130">
        <v>19.902059999999999</v>
      </c>
      <c r="AZ130">
        <v>14.497629999999999</v>
      </c>
      <c r="BA130">
        <v>4265.884</v>
      </c>
      <c r="BB130">
        <v>1.030913</v>
      </c>
      <c r="BC130">
        <v>20.394850000000002</v>
      </c>
      <c r="BD130">
        <v>2.1646679999999998</v>
      </c>
      <c r="BE130">
        <v>646.48130000000003</v>
      </c>
      <c r="BF130">
        <v>1.032462</v>
      </c>
      <c r="BG130">
        <v>19.907250000000001</v>
      </c>
      <c r="BH130">
        <v>0.28278520000000001</v>
      </c>
      <c r="BI130">
        <v>83.752769999999998</v>
      </c>
      <c r="BJ130">
        <v>1.0338259999999999</v>
      </c>
      <c r="BK130">
        <v>18.956759999999999</v>
      </c>
      <c r="BL130">
        <v>7.9588249999999999E-2</v>
      </c>
      <c r="BM130">
        <v>22.422699999999999</v>
      </c>
      <c r="BN130">
        <v>1.0349569999999999</v>
      </c>
      <c r="BO130">
        <v>18.130690000000001</v>
      </c>
      <c r="BP130">
        <v>5.6850119999999997E-2</v>
      </c>
      <c r="BQ130">
        <v>15.671849999999999</v>
      </c>
      <c r="BR130">
        <v>1.0340640000000001</v>
      </c>
      <c r="BS130">
        <v>17.54354</v>
      </c>
      <c r="BT130" s="1">
        <v>5.0633310000000001E-2</v>
      </c>
      <c r="BU130">
        <v>13.9284</v>
      </c>
      <c r="BV130">
        <v>1.0306169999999999</v>
      </c>
      <c r="BW130">
        <v>17.497720000000001</v>
      </c>
      <c r="BX130" s="1">
        <v>4.912586E-2</v>
      </c>
      <c r="BY130">
        <v>13.5243</v>
      </c>
      <c r="BZ130">
        <v>1.0256369999999999</v>
      </c>
      <c r="CA130">
        <v>18.265229999999999</v>
      </c>
      <c r="CB130" s="1">
        <v>5.0594439999999997E-2</v>
      </c>
      <c r="CC130">
        <v>13.98818</v>
      </c>
      <c r="CD130">
        <v>1.0199480000000001</v>
      </c>
      <c r="CE130">
        <v>18.817080000000001</v>
      </c>
      <c r="CF130" s="1">
        <v>5.1313320000000003E-2</v>
      </c>
      <c r="CG130">
        <v>14.30973</v>
      </c>
      <c r="CH130">
        <v>1.013036</v>
      </c>
      <c r="CI130">
        <v>19.051659999999998</v>
      </c>
      <c r="CJ130" s="1">
        <v>4.9476729999999997E-2</v>
      </c>
      <c r="CK130" s="1">
        <v>13.937670000000001</v>
      </c>
      <c r="CL130">
        <v>1.0061150000000001</v>
      </c>
      <c r="CM130">
        <v>18.574300000000001</v>
      </c>
      <c r="CN130" s="1">
        <v>4.5695359999999997E-2</v>
      </c>
      <c r="CO130" s="1">
        <v>12.99469</v>
      </c>
      <c r="CP130">
        <v>0.99925600000000003</v>
      </c>
      <c r="CQ130">
        <v>17.840029999999999</v>
      </c>
      <c r="CR130" s="1">
        <v>4.1150409999999998E-2</v>
      </c>
      <c r="CS130" s="1">
        <v>11.80655</v>
      </c>
      <c r="CT130">
        <v>0.99228070000000002</v>
      </c>
      <c r="CU130">
        <v>17.014790000000001</v>
      </c>
      <c r="CV130" s="1">
        <v>3.6628239999999999E-2</v>
      </c>
      <c r="CW130" s="1">
        <v>10.59849</v>
      </c>
      <c r="CX130">
        <v>0.98573200000000005</v>
      </c>
      <c r="CY130">
        <v>16.241499999999998</v>
      </c>
      <c r="CZ130" s="1">
        <v>3.2514939999999999E-2</v>
      </c>
      <c r="DA130" s="1">
        <v>9.4810529999999993</v>
      </c>
      <c r="DB130">
        <v>0.97906300000000002</v>
      </c>
      <c r="DC130">
        <v>15.94065</v>
      </c>
      <c r="DD130" s="1">
        <v>2.878257E-2</v>
      </c>
      <c r="DE130" s="1">
        <v>8.455171</v>
      </c>
      <c r="DF130">
        <v>0.97240610000000005</v>
      </c>
      <c r="DG130">
        <v>16.27233</v>
      </c>
      <c r="DH130" s="1">
        <v>2.5425340000000001E-2</v>
      </c>
      <c r="DI130" s="1">
        <v>7.5238959999999997</v>
      </c>
      <c r="DJ130">
        <v>0.96571280000000004</v>
      </c>
      <c r="DK130">
        <v>16.732309999999998</v>
      </c>
      <c r="DL130" s="1">
        <v>2.244227E-2</v>
      </c>
      <c r="DM130" s="1">
        <v>6.6921999999999997</v>
      </c>
      <c r="DN130">
        <v>0.95768679999999995</v>
      </c>
      <c r="DO130">
        <v>17.305060000000001</v>
      </c>
      <c r="DP130" s="1">
        <v>1.9814229999999999E-2</v>
      </c>
      <c r="DQ130" s="1">
        <v>5.9620389999999999</v>
      </c>
      <c r="DR130">
        <v>0.94883169999999994</v>
      </c>
      <c r="DS130">
        <v>17.246179999999999</v>
      </c>
      <c r="DT130" s="1">
        <v>1.7481190000000001E-2</v>
      </c>
      <c r="DU130" s="1">
        <v>5.3104149999999999</v>
      </c>
      <c r="DV130">
        <v>0.94007529999999995</v>
      </c>
      <c r="DW130">
        <v>16.729109999999999</v>
      </c>
      <c r="DX130" s="1">
        <v>1.5397279999999999E-2</v>
      </c>
      <c r="DY130" s="1">
        <v>4.7227230000000002</v>
      </c>
      <c r="DZ130">
        <v>0.93153330000000001</v>
      </c>
      <c r="EA130">
        <v>16.092310000000001</v>
      </c>
      <c r="EB130" s="1">
        <v>1.355083E-2</v>
      </c>
      <c r="EC130" s="1">
        <v>4.1957620000000002</v>
      </c>
      <c r="ED130">
        <v>0.92257719999999999</v>
      </c>
      <c r="EE130">
        <v>15.48836</v>
      </c>
      <c r="EF130" s="1">
        <v>1.193405E-2</v>
      </c>
      <c r="EG130" s="1">
        <v>3.7323119999999999</v>
      </c>
      <c r="EH130">
        <v>0.91401920000000003</v>
      </c>
      <c r="EI130">
        <v>15.724819999999999</v>
      </c>
      <c r="EJ130" s="1">
        <v>1.0535360000000001E-2</v>
      </c>
      <c r="EK130" s="1">
        <v>3.3273250000000001</v>
      </c>
      <c r="EL130">
        <v>0.90617590000000003</v>
      </c>
      <c r="EM130">
        <v>16.35284</v>
      </c>
      <c r="EN130" s="1">
        <v>9.3007070000000001E-3</v>
      </c>
      <c r="EO130" s="1">
        <v>2.9646530000000002</v>
      </c>
      <c r="EP130">
        <v>0.89821430000000002</v>
      </c>
      <c r="EQ130">
        <v>16.941320000000001</v>
      </c>
      <c r="ER130" s="1">
        <v>8.1799200000000002E-3</v>
      </c>
      <c r="ES130" s="1">
        <v>2.6329639999999999</v>
      </c>
      <c r="ET130">
        <v>0.88966659999999997</v>
      </c>
      <c r="EU130">
        <v>17.728380000000001</v>
      </c>
      <c r="EV130" s="1">
        <v>7.1730509999999997E-3</v>
      </c>
      <c r="EW130" s="1">
        <v>2.333415</v>
      </c>
      <c r="EX130">
        <v>0.88153619999999999</v>
      </c>
      <c r="EY130">
        <v>18.04252</v>
      </c>
      <c r="EZ130" s="1">
        <v>6.2917270000000004E-3</v>
      </c>
      <c r="FA130" s="1">
        <v>2.0675029999999999</v>
      </c>
      <c r="FB130">
        <v>0.87316749999999999</v>
      </c>
      <c r="FC130">
        <v>17.533259999999999</v>
      </c>
      <c r="FD130" s="1">
        <v>5.5145580000000001E-3</v>
      </c>
      <c r="FE130" s="1">
        <v>1.8312470000000001</v>
      </c>
      <c r="FF130">
        <v>0.86559980000000003</v>
      </c>
      <c r="FG130">
        <v>16.964479999999998</v>
      </c>
      <c r="FH130" s="1">
        <v>4.8341929999999997E-3</v>
      </c>
      <c r="FI130" s="1">
        <v>1.620711</v>
      </c>
      <c r="FJ130">
        <v>0.85818490000000003</v>
      </c>
      <c r="FK130">
        <v>16.469729999999998</v>
      </c>
      <c r="FL130" s="1">
        <v>4.2344560000000002E-3</v>
      </c>
      <c r="FM130" s="1">
        <v>1.433063</v>
      </c>
      <c r="FN130">
        <v>0.85122209999999998</v>
      </c>
      <c r="FO130">
        <v>16.812750000000001</v>
      </c>
      <c r="FP130" s="1">
        <v>3.7110810000000002E-3</v>
      </c>
      <c r="FQ130" s="1">
        <v>1.267347</v>
      </c>
      <c r="FR130">
        <v>0.84456810000000004</v>
      </c>
      <c r="FS130">
        <v>17.631799999999998</v>
      </c>
      <c r="FT130" s="1">
        <v>3.2418260000000002E-3</v>
      </c>
      <c r="FU130" s="1">
        <v>1.1171690000000001</v>
      </c>
      <c r="FV130">
        <v>0.83857700000000002</v>
      </c>
      <c r="FW130">
        <v>18.822839999999999</v>
      </c>
      <c r="FX130" s="1">
        <v>2.7966050000000002E-3</v>
      </c>
      <c r="FY130" s="1">
        <v>0.97202639999999996</v>
      </c>
      <c r="FZ130">
        <v>0.83246240000000005</v>
      </c>
      <c r="GA130">
        <v>19.994810000000001</v>
      </c>
      <c r="GB130" s="1">
        <v>2.3571009999999999E-3</v>
      </c>
      <c r="GC130" s="1">
        <v>0.82659939999999998</v>
      </c>
      <c r="GD130">
        <v>0.82667299999999999</v>
      </c>
      <c r="GE130">
        <v>20.232019999999999</v>
      </c>
      <c r="GF130" s="1">
        <v>1.948977E-3</v>
      </c>
      <c r="GG130" s="1">
        <v>0.68881680000000001</v>
      </c>
      <c r="GH130">
        <v>0.82145020000000002</v>
      </c>
      <c r="GI130">
        <v>19.517659999999999</v>
      </c>
      <c r="GJ130" s="1">
        <v>1.6056289999999999E-3</v>
      </c>
      <c r="GK130" s="1">
        <v>0.57107240000000004</v>
      </c>
      <c r="GL130">
        <v>0.8165365</v>
      </c>
      <c r="GM130">
        <v>18.606470000000002</v>
      </c>
      <c r="GN130" s="1">
        <v>1.3367629999999999E-3</v>
      </c>
      <c r="GO130" s="1">
        <v>0.47791800000000001</v>
      </c>
      <c r="GP130">
        <v>0.81239070000000002</v>
      </c>
      <c r="GQ130">
        <v>17.803560000000001</v>
      </c>
      <c r="GR130" s="1">
        <v>1.133822E-3</v>
      </c>
      <c r="GS130" s="1">
        <v>0.40692</v>
      </c>
      <c r="GT130">
        <v>0.80914560000000002</v>
      </c>
      <c r="GU130">
        <v>18.09478</v>
      </c>
      <c r="GV130" s="1">
        <v>9.8112640000000005E-4</v>
      </c>
      <c r="GW130" s="1">
        <v>0.3528868</v>
      </c>
      <c r="GX130">
        <v>0.80686170000000002</v>
      </c>
      <c r="GY130">
        <v>18.902619999999999</v>
      </c>
      <c r="GZ130" s="1">
        <v>8.616559E-4</v>
      </c>
      <c r="HA130" s="1">
        <v>0.31032359999999998</v>
      </c>
      <c r="HB130">
        <v>0.80520239999999998</v>
      </c>
      <c r="HC130">
        <v>20.045400000000001</v>
      </c>
      <c r="HD130" s="1">
        <v>7.5530020000000005E-4</v>
      </c>
      <c r="HE130" s="1">
        <v>0.27237129999999998</v>
      </c>
      <c r="HF130">
        <v>0.80390510000000004</v>
      </c>
      <c r="HG130">
        <v>21.025400000000001</v>
      </c>
      <c r="HH130" s="1">
        <v>6.4233279999999996E-4</v>
      </c>
      <c r="HI130" s="1">
        <v>0.232067</v>
      </c>
      <c r="HJ130">
        <v>0.80297549999999995</v>
      </c>
      <c r="HK130">
        <v>21.178129999999999</v>
      </c>
      <c r="HL130" s="1">
        <v>5.2019239999999997E-4</v>
      </c>
      <c r="HM130" s="1">
        <v>0.18821019999999999</v>
      </c>
      <c r="HN130">
        <v>0.80220130000000001</v>
      </c>
      <c r="HO130">
        <v>20.376359999999998</v>
      </c>
      <c r="HP130" s="1">
        <v>4.0481780000000003E-4</v>
      </c>
      <c r="HQ130" s="1">
        <v>0.14646770000000001</v>
      </c>
      <c r="HR130">
        <v>0.80166199999999999</v>
      </c>
      <c r="HS130">
        <v>19.365469999999998</v>
      </c>
      <c r="HT130" s="1">
        <v>3.127855E-4</v>
      </c>
      <c r="HU130" s="1">
        <v>0.1128842</v>
      </c>
      <c r="HV130">
        <v>0.8012532</v>
      </c>
      <c r="HW130">
        <v>18.404599999999999</v>
      </c>
      <c r="HX130" s="1">
        <v>2.4835040000000002E-4</v>
      </c>
      <c r="HY130" s="1">
        <v>8.9243539999999996E-2</v>
      </c>
      <c r="HZ130">
        <v>0.80098080000000005</v>
      </c>
      <c r="IA130">
        <v>18.307269999999999</v>
      </c>
      <c r="IB130" s="1">
        <v>2.0642840000000001E-4</v>
      </c>
      <c r="IC130" s="1">
        <v>7.3821600000000001E-2</v>
      </c>
      <c r="ID130">
        <v>0.80081740000000001</v>
      </c>
      <c r="IE130">
        <v>17.99248</v>
      </c>
      <c r="IF130" s="1">
        <v>1.792954E-4</v>
      </c>
      <c r="IG130" s="1">
        <v>6.3839279999999998E-2</v>
      </c>
      <c r="IH130">
        <v>0.80070249999999998</v>
      </c>
      <c r="II130">
        <v>18.632819999999999</v>
      </c>
      <c r="IJ130" s="1">
        <v>1.6017909999999999E-4</v>
      </c>
      <c r="IK130" s="1">
        <v>5.6849709999999998E-2</v>
      </c>
      <c r="IL130">
        <v>0.8006645</v>
      </c>
      <c r="IM130">
        <v>19.317060000000001</v>
      </c>
      <c r="IN130" s="1">
        <v>1.443432E-4</v>
      </c>
      <c r="IO130" s="1">
        <v>5.1106070000000003E-2</v>
      </c>
      <c r="IP130">
        <v>0.80068130000000004</v>
      </c>
      <c r="IQ130">
        <v>19.39866</v>
      </c>
      <c r="IR130" s="1">
        <v>1.2961090000000001E-4</v>
      </c>
      <c r="IS130" s="1">
        <v>4.5798209999999999E-2</v>
      </c>
      <c r="IT130">
        <v>0.80086210000000002</v>
      </c>
      <c r="IU130">
        <v>18.86637</v>
      </c>
      <c r="IV130">
        <v>1.162238E-4</v>
      </c>
      <c r="IW130" s="1">
        <v>4.0970850000000003E-2</v>
      </c>
      <c r="IX130">
        <v>0.80119839999999998</v>
      </c>
      <c r="IY130">
        <v>18.17051</v>
      </c>
      <c r="IZ130">
        <v>1.0504769999999999E-4</v>
      </c>
      <c r="JA130" s="1">
        <v>3.6926390000000003E-2</v>
      </c>
      <c r="JB130">
        <v>0.80167569999999999</v>
      </c>
      <c r="JC130">
        <v>17.469080000000002</v>
      </c>
      <c r="JD130">
        <v>9.6314919999999996E-5</v>
      </c>
      <c r="JE130" s="1">
        <v>3.3751120000000003E-2</v>
      </c>
      <c r="JF130">
        <v>0.80235179999999995</v>
      </c>
      <c r="JG130">
        <v>17.683779999999999</v>
      </c>
      <c r="JH130">
        <v>8.9553079999999993E-5</v>
      </c>
      <c r="JI130" s="1">
        <v>3.1286010000000003E-2</v>
      </c>
      <c r="JJ130">
        <v>0.80311759999999999</v>
      </c>
      <c r="JK130">
        <v>18.383230000000001</v>
      </c>
      <c r="JL130">
        <v>8.3982070000000001E-5</v>
      </c>
      <c r="JM130" s="1">
        <v>2.9258320000000001E-2</v>
      </c>
      <c r="JN130">
        <v>0.80403309999999995</v>
      </c>
      <c r="JO130">
        <v>19.48827</v>
      </c>
      <c r="JP130">
        <v>7.8407510000000005E-5</v>
      </c>
      <c r="JQ130" s="1">
        <v>2.726251E-2</v>
      </c>
      <c r="JR130">
        <v>0.80493919999999997</v>
      </c>
      <c r="JS130">
        <v>20.687719999999999</v>
      </c>
      <c r="JT130">
        <v>7.1527150000000005E-5</v>
      </c>
      <c r="JU130">
        <v>2.4843899999999999E-2</v>
      </c>
      <c r="JV130">
        <v>0.80582929999999997</v>
      </c>
      <c r="JW130">
        <v>21.050149999999999</v>
      </c>
      <c r="JX130">
        <v>6.3182219999999994E-5</v>
      </c>
      <c r="JY130">
        <v>2.1926609999999999E-2</v>
      </c>
      <c r="JZ130">
        <v>0.8065831</v>
      </c>
      <c r="KA130">
        <v>20.39554</v>
      </c>
      <c r="KB130">
        <v>5.4742949999999997E-5</v>
      </c>
      <c r="KC130">
        <v>1.8966569999999999E-2</v>
      </c>
      <c r="KD130">
        <v>0.80718279999999998</v>
      </c>
      <c r="KE130">
        <v>19.558730000000001</v>
      </c>
      <c r="KF130">
        <v>4.7707599999999997E-5</v>
      </c>
      <c r="KG130">
        <v>1.6488630000000001E-2</v>
      </c>
      <c r="KH130">
        <v>0.80754720000000002</v>
      </c>
      <c r="KI130">
        <v>18.801570000000002</v>
      </c>
      <c r="KJ130">
        <v>4.2606559999999997E-5</v>
      </c>
      <c r="KK130">
        <v>1.468619E-2</v>
      </c>
      <c r="KL130">
        <v>0.80770220000000004</v>
      </c>
      <c r="KM130">
        <v>18.876080000000002</v>
      </c>
      <c r="KN130">
        <v>3.9115500000000002E-5</v>
      </c>
      <c r="KO130">
        <v>1.345697E-2</v>
      </c>
      <c r="KP130">
        <v>0.80770430000000004</v>
      </c>
      <c r="KQ130">
        <v>19.34075</v>
      </c>
      <c r="KR130">
        <v>3.688049E-5</v>
      </c>
      <c r="KS130">
        <v>1.266664E-2</v>
      </c>
      <c r="KT130">
        <v>0.80757840000000003</v>
      </c>
      <c r="KU130">
        <v>19.86814</v>
      </c>
      <c r="KV130">
        <v>3.6169279999999998E-5</v>
      </c>
      <c r="KW130">
        <v>1.2395059999999999E-2</v>
      </c>
      <c r="KX130">
        <v>0.80734130000000004</v>
      </c>
      <c r="KY130">
        <v>20.37013</v>
      </c>
      <c r="KZ130">
        <v>3.76064E-5</v>
      </c>
      <c r="LA130">
        <v>1.2853349999999999E-2</v>
      </c>
      <c r="LB130">
        <v>0.80710470000000001</v>
      </c>
      <c r="LC130">
        <v>20.393470000000001</v>
      </c>
      <c r="LD130">
        <v>4.0899170000000001E-5</v>
      </c>
      <c r="LE130">
        <v>1.39693E-2</v>
      </c>
      <c r="LF130">
        <v>0.80683550000000004</v>
      </c>
      <c r="LG130">
        <v>19.935749999999999</v>
      </c>
      <c r="LH130">
        <v>4.4551700000000002E-5</v>
      </c>
      <c r="LI130">
        <v>1.5240500000000001E-2</v>
      </c>
      <c r="LJ130">
        <v>0.80661760000000005</v>
      </c>
      <c r="LK130">
        <v>19.169789999999999</v>
      </c>
      <c r="LL130">
        <v>4.7136270000000003E-5</v>
      </c>
      <c r="LM130">
        <v>1.6164410000000001E-2</v>
      </c>
      <c r="LN130">
        <v>0.80646969999999996</v>
      </c>
      <c r="LO130">
        <v>18.47485</v>
      </c>
      <c r="LP130">
        <v>4.8174740000000001E-5</v>
      </c>
      <c r="LQ130">
        <v>1.655771E-2</v>
      </c>
      <c r="LR130">
        <v>0.80635179999999995</v>
      </c>
      <c r="LS130">
        <v>18.544270000000001</v>
      </c>
      <c r="LT130">
        <v>4.7916030000000002E-5</v>
      </c>
      <c r="LU130">
        <v>1.6497729999999999E-2</v>
      </c>
      <c r="LV130">
        <v>0.80625190000000002</v>
      </c>
      <c r="LW130">
        <v>18.991790000000002</v>
      </c>
      <c r="LX130">
        <v>4.6797800000000001E-5</v>
      </c>
      <c r="LY130">
        <v>1.6135480000000001E-2</v>
      </c>
      <c r="LZ130">
        <v>0.80617459999999996</v>
      </c>
      <c r="MA130">
        <v>19.840440000000001</v>
      </c>
      <c r="MB130">
        <v>4.5097589999999999E-5</v>
      </c>
      <c r="MC130">
        <v>1.556751E-2</v>
      </c>
      <c r="MD130">
        <v>0.80614399999999997</v>
      </c>
      <c r="ME130">
        <v>20.745180000000001</v>
      </c>
      <c r="MF130">
        <v>4.2907690000000002E-5</v>
      </c>
      <c r="MG130">
        <v>1.48269E-2</v>
      </c>
      <c r="MH130">
        <v>0.80610459999999995</v>
      </c>
      <c r="MI130">
        <v>21.154810000000001</v>
      </c>
      <c r="MJ130">
        <v>4.0389200000000003E-5</v>
      </c>
      <c r="MK130">
        <v>1.3967540000000001E-2</v>
      </c>
      <c r="ML130">
        <v>0.80603309999999995</v>
      </c>
      <c r="MM130">
        <v>20.545559999999998</v>
      </c>
      <c r="MN130">
        <v>3.786261E-5</v>
      </c>
      <c r="MO130">
        <v>1.309899E-2</v>
      </c>
      <c r="MP130">
        <v>0.80593380000000003</v>
      </c>
      <c r="MQ130">
        <v>19.72559</v>
      </c>
      <c r="MR130">
        <v>3.5599870000000002E-5</v>
      </c>
      <c r="MS130">
        <v>1.231756E-2</v>
      </c>
      <c r="MT130">
        <v>0.8057491</v>
      </c>
      <c r="MU130">
        <v>18.918119999999998</v>
      </c>
      <c r="MV130">
        <v>3.3691849999999998E-5</v>
      </c>
      <c r="MW130">
        <v>1.1657529999999999E-2</v>
      </c>
      <c r="MX130">
        <v>0.80551609999999996</v>
      </c>
      <c r="MY130">
        <v>18.785779999999999</v>
      </c>
      <c r="MZ130">
        <v>3.2086989999999999E-5</v>
      </c>
      <c r="NA130">
        <v>1.1104030000000001E-2</v>
      </c>
      <c r="NB130">
        <v>0.80525080000000004</v>
      </c>
      <c r="NC130">
        <v>19.429970000000001</v>
      </c>
      <c r="ND130">
        <v>3.0728410000000003E-5</v>
      </c>
      <c r="NE130">
        <v>1.063588E-2</v>
      </c>
      <c r="NF130">
        <v>0.80525080000000004</v>
      </c>
      <c r="NG130">
        <v>19.429970000000001</v>
      </c>
      <c r="NH130">
        <v>3.0728410000000003E-5</v>
      </c>
      <c r="NI130">
        <v>1.063588E-2</v>
      </c>
      <c r="NJ130">
        <v>0.80525080000000004</v>
      </c>
      <c r="NK130">
        <v>19.429970000000001</v>
      </c>
      <c r="NL130">
        <v>3.0728410000000003E-5</v>
      </c>
      <c r="NM130">
        <v>1.063588E-2</v>
      </c>
      <c r="NN130">
        <v>0.80525080000000004</v>
      </c>
      <c r="NO130">
        <v>19.429970000000001</v>
      </c>
      <c r="NP130">
        <v>3.0728410000000003E-5</v>
      </c>
      <c r="NQ130">
        <v>1.063588E-2</v>
      </c>
      <c r="NR130">
        <v>0.80525080000000004</v>
      </c>
      <c r="NS130">
        <v>19.429970000000001</v>
      </c>
      <c r="NT130">
        <v>3.0728410000000003E-5</v>
      </c>
      <c r="NU130">
        <v>1.063588E-2</v>
      </c>
      <c r="NV130">
        <v>0.80525080000000004</v>
      </c>
      <c r="NW130">
        <v>19.429970000000001</v>
      </c>
      <c r="NX130">
        <v>3.0728410000000003E-5</v>
      </c>
      <c r="NY130">
        <v>1.063588E-2</v>
      </c>
      <c r="NZ130">
        <v>0.80525080000000004</v>
      </c>
      <c r="OA130">
        <v>19.429970000000001</v>
      </c>
      <c r="OB130">
        <v>3.0728410000000003E-5</v>
      </c>
      <c r="OC130">
        <v>1.063588E-2</v>
      </c>
      <c r="OD130">
        <v>0.80525080000000004</v>
      </c>
      <c r="OE130">
        <v>19.429970000000001</v>
      </c>
      <c r="OF130">
        <v>3.0728410000000003E-5</v>
      </c>
      <c r="OG130">
        <v>1.063588E-2</v>
      </c>
      <c r="OH130">
        <v>0.80525080000000004</v>
      </c>
      <c r="OI130">
        <v>19.429970000000001</v>
      </c>
      <c r="OJ130">
        <v>3.0728410000000003E-5</v>
      </c>
      <c r="OK130">
        <v>1.063588E-2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1.07552</v>
      </c>
      <c r="G131">
        <v>15.95133</v>
      </c>
      <c r="H131">
        <v>0</v>
      </c>
      <c r="I131">
        <v>0</v>
      </c>
      <c r="J131">
        <v>1.0760510000000001</v>
      </c>
      <c r="K131">
        <v>16.731190000000002</v>
      </c>
      <c r="L131">
        <v>0</v>
      </c>
      <c r="M131">
        <v>0</v>
      </c>
      <c r="N131">
        <v>1.0765359999999999</v>
      </c>
      <c r="O131">
        <v>17.58897</v>
      </c>
      <c r="P131">
        <v>0</v>
      </c>
      <c r="Q131">
        <v>1.7757930000000001E-37</v>
      </c>
      <c r="R131">
        <v>1.0770230000000001</v>
      </c>
      <c r="S131">
        <v>18.341280000000001</v>
      </c>
      <c r="T131" s="1">
        <v>4.8757370000000003E-27</v>
      </c>
      <c r="U131" s="1">
        <v>1.534213E-24</v>
      </c>
      <c r="V131">
        <v>1.077461</v>
      </c>
      <c r="W131">
        <v>19.069800000000001</v>
      </c>
      <c r="X131" s="1">
        <v>1.9046789999999998E-15</v>
      </c>
      <c r="Y131" s="1">
        <v>5.9614639999999998E-13</v>
      </c>
      <c r="Z131">
        <v>1.0779700000000001</v>
      </c>
      <c r="AA131">
        <v>18.988710000000001</v>
      </c>
      <c r="AB131" s="1">
        <v>7.8705250000000003E-5</v>
      </c>
      <c r="AC131" s="1">
        <v>1.6313890000000001E-2</v>
      </c>
      <c r="AD131">
        <v>1.0784640000000001</v>
      </c>
      <c r="AE131">
        <v>18.21471</v>
      </c>
      <c r="AF131" s="1">
        <v>0.2231002</v>
      </c>
      <c r="AG131">
        <v>54.417560000000002</v>
      </c>
      <c r="AH131">
        <v>1.0789789999999999</v>
      </c>
      <c r="AI131">
        <v>17.655639999999998</v>
      </c>
      <c r="AJ131">
        <v>12.33104</v>
      </c>
      <c r="AK131">
        <v>3342.027</v>
      </c>
      <c r="AL131">
        <v>1.0795220000000001</v>
      </c>
      <c r="AM131">
        <v>17.329730000000001</v>
      </c>
      <c r="AN131">
        <v>79.207920000000001</v>
      </c>
      <c r="AO131">
        <v>23249.98</v>
      </c>
      <c r="AP131">
        <v>1.079637</v>
      </c>
      <c r="AQ131">
        <v>17.99728</v>
      </c>
      <c r="AR131">
        <v>119.88</v>
      </c>
      <c r="AS131">
        <v>37474.19</v>
      </c>
      <c r="AT131">
        <v>1.079761</v>
      </c>
      <c r="AU131">
        <v>19.030429999999999</v>
      </c>
      <c r="AV131">
        <v>64.876580000000004</v>
      </c>
      <c r="AW131">
        <v>21321.06</v>
      </c>
      <c r="AX131">
        <v>1.079985</v>
      </c>
      <c r="AY131">
        <v>19.882010000000001</v>
      </c>
      <c r="AZ131">
        <v>16.716809999999999</v>
      </c>
      <c r="BA131">
        <v>5705.4650000000001</v>
      </c>
      <c r="BB131">
        <v>1.0801590000000001</v>
      </c>
      <c r="BC131">
        <v>20.4177</v>
      </c>
      <c r="BD131">
        <v>2.5863559999999999</v>
      </c>
      <c r="BE131">
        <v>905.50160000000005</v>
      </c>
      <c r="BF131">
        <v>1.0800609999999999</v>
      </c>
      <c r="BG131">
        <v>19.984670000000001</v>
      </c>
      <c r="BH131">
        <v>0.33356839999999999</v>
      </c>
      <c r="BI131">
        <v>116.2431</v>
      </c>
      <c r="BJ131">
        <v>1.079609</v>
      </c>
      <c r="BK131">
        <v>19.032789999999999</v>
      </c>
      <c r="BL131">
        <v>8.4666359999999996E-2</v>
      </c>
      <c r="BM131">
        <v>27.519690000000001</v>
      </c>
      <c r="BN131">
        <v>1.0784279999999999</v>
      </c>
      <c r="BO131">
        <v>18.194400000000002</v>
      </c>
      <c r="BP131">
        <v>5.7689869999999997E-2</v>
      </c>
      <c r="BQ131">
        <v>18.07377</v>
      </c>
      <c r="BR131">
        <v>1.0743389999999999</v>
      </c>
      <c r="BS131">
        <v>17.581679999999999</v>
      </c>
      <c r="BT131" s="1">
        <v>5.0953539999999999E-2</v>
      </c>
      <c r="BU131">
        <v>15.90465</v>
      </c>
      <c r="BV131">
        <v>1.067612</v>
      </c>
      <c r="BW131">
        <v>17.487480000000001</v>
      </c>
      <c r="BX131" s="1">
        <v>4.9084599999999999E-2</v>
      </c>
      <c r="BY131">
        <v>15.32995</v>
      </c>
      <c r="BZ131">
        <v>1.0598050000000001</v>
      </c>
      <c r="CA131">
        <v>18.227620000000002</v>
      </c>
      <c r="CB131" s="1">
        <v>5.042862E-2</v>
      </c>
      <c r="CC131">
        <v>15.81683</v>
      </c>
      <c r="CD131">
        <v>1.0493680000000001</v>
      </c>
      <c r="CE131">
        <v>18.79673</v>
      </c>
      <c r="CF131" s="1">
        <v>5.1311019999999999E-2</v>
      </c>
      <c r="CG131" s="1">
        <v>16.253039999999999</v>
      </c>
      <c r="CH131">
        <v>1.038176</v>
      </c>
      <c r="CI131">
        <v>19.073560000000001</v>
      </c>
      <c r="CJ131" s="1">
        <v>4.9687530000000001E-2</v>
      </c>
      <c r="CK131" s="1">
        <v>15.919650000000001</v>
      </c>
      <c r="CL131">
        <v>1.0271060000000001</v>
      </c>
      <c r="CM131">
        <v>18.624980000000001</v>
      </c>
      <c r="CN131" s="1">
        <v>4.6030260000000003E-2</v>
      </c>
      <c r="CO131" s="1">
        <v>14.90358</v>
      </c>
      <c r="CP131">
        <v>1.015917</v>
      </c>
      <c r="CQ131">
        <v>17.91207</v>
      </c>
      <c r="CR131" s="1">
        <v>4.1524119999999998E-2</v>
      </c>
      <c r="CS131" s="1">
        <v>13.575379999999999</v>
      </c>
      <c r="CT131">
        <v>1.0045280000000001</v>
      </c>
      <c r="CU131">
        <v>17.083880000000001</v>
      </c>
      <c r="CV131" s="1">
        <v>3.6987909999999999E-2</v>
      </c>
      <c r="CW131" s="1">
        <v>12.201890000000001</v>
      </c>
      <c r="CX131">
        <v>0.99350459999999996</v>
      </c>
      <c r="CY131">
        <v>16.2944</v>
      </c>
      <c r="CZ131" s="1">
        <v>3.2844379999999999E-2</v>
      </c>
      <c r="DA131" s="1">
        <v>10.92441</v>
      </c>
      <c r="DB131">
        <v>0.98242680000000004</v>
      </c>
      <c r="DC131">
        <v>15.948219999999999</v>
      </c>
      <c r="DD131" s="1">
        <v>2.9081969999999999E-2</v>
      </c>
      <c r="DE131" s="1">
        <v>9.7509259999999998</v>
      </c>
      <c r="DF131">
        <v>0.97128879999999995</v>
      </c>
      <c r="DG131">
        <v>16.254100000000001</v>
      </c>
      <c r="DH131" s="1">
        <v>2.5695200000000001E-2</v>
      </c>
      <c r="DI131" s="1">
        <v>8.6866939999999992</v>
      </c>
      <c r="DJ131">
        <v>0.95918460000000005</v>
      </c>
      <c r="DK131">
        <v>16.71031</v>
      </c>
      <c r="DL131" s="1">
        <v>2.2678170000000001E-2</v>
      </c>
      <c r="DM131" s="1">
        <v>7.7324609999999998</v>
      </c>
      <c r="DN131">
        <v>0.94593020000000005</v>
      </c>
      <c r="DO131">
        <v>17.290890000000001</v>
      </c>
      <c r="DP131" s="1">
        <v>2.0021170000000001E-2</v>
      </c>
      <c r="DQ131" s="1">
        <v>6.8892179999999996</v>
      </c>
      <c r="DR131">
        <v>0.93257480000000004</v>
      </c>
      <c r="DS131">
        <v>17.270440000000001</v>
      </c>
      <c r="DT131" s="1">
        <v>1.7665750000000001E-2</v>
      </c>
      <c r="DU131" s="1">
        <v>6.1354340000000001</v>
      </c>
      <c r="DV131">
        <v>0.91927409999999998</v>
      </c>
      <c r="DW131">
        <v>16.78218</v>
      </c>
      <c r="DX131" s="1">
        <v>1.5562680000000001E-2</v>
      </c>
      <c r="DY131" s="1">
        <v>5.4557320000000002</v>
      </c>
      <c r="DZ131">
        <v>0.90604660000000004</v>
      </c>
      <c r="EA131">
        <v>16.15757</v>
      </c>
      <c r="EB131" s="1">
        <v>1.369749E-2</v>
      </c>
      <c r="EC131" s="1">
        <v>4.84551</v>
      </c>
      <c r="ED131">
        <v>0.89228130000000005</v>
      </c>
      <c r="EE131">
        <v>15.54326</v>
      </c>
      <c r="EF131" s="1">
        <v>1.2061240000000001E-2</v>
      </c>
      <c r="EG131" s="1">
        <v>4.3072710000000001</v>
      </c>
      <c r="EH131">
        <v>0.87881180000000003</v>
      </c>
      <c r="EI131">
        <v>15.70852</v>
      </c>
      <c r="EJ131" s="1">
        <v>1.064653E-2</v>
      </c>
      <c r="EK131" s="1">
        <v>3.8378230000000002</v>
      </c>
      <c r="EL131">
        <v>0.86630119999999999</v>
      </c>
      <c r="EM131">
        <v>16.320509999999999</v>
      </c>
      <c r="EN131" s="1">
        <v>9.4022459999999995E-3</v>
      </c>
      <c r="EO131" s="1">
        <v>3.419505</v>
      </c>
      <c r="EP131">
        <v>0.85323009999999999</v>
      </c>
      <c r="EQ131">
        <v>16.904730000000001</v>
      </c>
      <c r="ER131" s="1">
        <v>8.2724280000000001E-3</v>
      </c>
      <c r="ES131" s="1">
        <v>3.036791</v>
      </c>
      <c r="ET131">
        <v>0.83955469999999999</v>
      </c>
      <c r="EU131">
        <v>17.6859</v>
      </c>
      <c r="EV131" s="1">
        <v>7.2563189999999998E-3</v>
      </c>
      <c r="EW131" s="1">
        <v>2.6901609999999998</v>
      </c>
      <c r="EX131">
        <v>0.82647689999999996</v>
      </c>
      <c r="EY131">
        <v>18.055769999999999</v>
      </c>
      <c r="EZ131" s="1">
        <v>6.3656040000000004E-3</v>
      </c>
      <c r="FA131" s="1">
        <v>2.382009</v>
      </c>
      <c r="FB131">
        <v>0.81326569999999998</v>
      </c>
      <c r="FC131">
        <v>17.5807</v>
      </c>
      <c r="FD131" s="1">
        <v>5.5808050000000003E-3</v>
      </c>
      <c r="FE131" s="1">
        <v>2.1086900000000002</v>
      </c>
      <c r="FF131">
        <v>0.80089220000000005</v>
      </c>
      <c r="FG131">
        <v>17.01315</v>
      </c>
      <c r="FH131" s="1">
        <v>4.8937909999999998E-3</v>
      </c>
      <c r="FI131" s="1">
        <v>1.86514</v>
      </c>
      <c r="FJ131">
        <v>0.78869199999999995</v>
      </c>
      <c r="FK131">
        <v>16.515519999999999</v>
      </c>
      <c r="FL131" s="1">
        <v>4.2875430000000004E-3</v>
      </c>
      <c r="FM131" s="1">
        <v>1.6479200000000001</v>
      </c>
      <c r="FN131">
        <v>0.77699870000000004</v>
      </c>
      <c r="FO131">
        <v>16.817710000000002</v>
      </c>
      <c r="FP131" s="1">
        <v>3.7581759999999998E-3</v>
      </c>
      <c r="FQ131" s="1">
        <v>1.45634</v>
      </c>
      <c r="FR131">
        <v>0.76580959999999998</v>
      </c>
      <c r="FS131">
        <v>17.596609999999998</v>
      </c>
      <c r="FT131" s="1">
        <v>3.2860720000000001E-3</v>
      </c>
      <c r="FU131" s="1">
        <v>1.284149</v>
      </c>
      <c r="FV131">
        <v>0.75542410000000004</v>
      </c>
      <c r="FW131">
        <v>18.75047</v>
      </c>
      <c r="FX131" s="1">
        <v>2.84081E-3</v>
      </c>
      <c r="FY131" s="1">
        <v>1.119523</v>
      </c>
      <c r="FZ131">
        <v>0.74515350000000002</v>
      </c>
      <c r="GA131">
        <v>19.926680000000001</v>
      </c>
      <c r="GB131" s="1">
        <v>2.4010059999999998E-3</v>
      </c>
      <c r="GC131" s="1">
        <v>0.95484069999999999</v>
      </c>
      <c r="GD131">
        <v>0.73531769999999996</v>
      </c>
      <c r="GE131">
        <v>20.256409999999999</v>
      </c>
      <c r="GF131" s="1">
        <v>1.9888290000000001E-3</v>
      </c>
      <c r="GG131" s="1">
        <v>0.79715349999999996</v>
      </c>
      <c r="GH131">
        <v>0.72640649999999996</v>
      </c>
      <c r="GI131">
        <v>19.600239999999999</v>
      </c>
      <c r="GJ131" s="1">
        <v>1.6384800000000001E-3</v>
      </c>
      <c r="GK131" s="1">
        <v>0.66049979999999997</v>
      </c>
      <c r="GL131">
        <v>0.71811469999999999</v>
      </c>
      <c r="GM131">
        <v>18.71245</v>
      </c>
      <c r="GN131" s="1">
        <v>1.3622479999999999E-3</v>
      </c>
      <c r="GO131" s="1">
        <v>0.55134870000000002</v>
      </c>
      <c r="GP131">
        <v>0.71090109999999995</v>
      </c>
      <c r="GQ131">
        <v>17.88852</v>
      </c>
      <c r="GR131" s="1">
        <v>1.1532440000000001E-3</v>
      </c>
      <c r="GS131" s="1">
        <v>0.4679161</v>
      </c>
      <c r="GT131">
        <v>0.70501510000000001</v>
      </c>
      <c r="GU131">
        <v>18.117229999999999</v>
      </c>
      <c r="GV131" s="1">
        <v>9.9608360000000003E-4</v>
      </c>
      <c r="GW131" s="1">
        <v>0.40451799999999999</v>
      </c>
      <c r="GX131">
        <v>0.70047619999999999</v>
      </c>
      <c r="GY131">
        <v>18.875209999999999</v>
      </c>
      <c r="GZ131" s="1">
        <v>8.7397419999999998E-4</v>
      </c>
      <c r="HA131" s="1">
        <v>0.35504000000000002</v>
      </c>
      <c r="HB131">
        <v>0.69695560000000001</v>
      </c>
      <c r="HC131">
        <v>19.99464</v>
      </c>
      <c r="HD131" s="1">
        <v>7.6732350000000005E-4</v>
      </c>
      <c r="HE131" s="1">
        <v>0.312054</v>
      </c>
      <c r="HF131">
        <v>0.69420329999999997</v>
      </c>
      <c r="HG131">
        <v>20.977869999999999</v>
      </c>
      <c r="HH131" s="1">
        <v>6.5574459999999998E-4</v>
      </c>
      <c r="HI131" s="1">
        <v>0.2674704</v>
      </c>
      <c r="HJ131">
        <v>0.69208800000000004</v>
      </c>
      <c r="HK131">
        <v>21.209350000000001</v>
      </c>
      <c r="HL131" s="1">
        <v>5.342023E-4</v>
      </c>
      <c r="HM131" s="1">
        <v>0.21864929999999999</v>
      </c>
      <c r="HN131">
        <v>0.69042309999999996</v>
      </c>
      <c r="HO131">
        <v>20.46752</v>
      </c>
      <c r="HP131" s="1">
        <v>4.1717600000000001E-4</v>
      </c>
      <c r="HQ131" s="1">
        <v>0.1710197</v>
      </c>
      <c r="HR131">
        <v>0.68916049999999995</v>
      </c>
      <c r="HS131">
        <v>19.484970000000001</v>
      </c>
      <c r="HT131" s="1">
        <v>3.2208049999999999E-4</v>
      </c>
      <c r="HU131" s="1">
        <v>0.13172690000000001</v>
      </c>
      <c r="HV131">
        <v>0.68819850000000005</v>
      </c>
      <c r="HW131">
        <v>18.51202</v>
      </c>
      <c r="HX131" s="1">
        <v>2.5461290000000002E-4</v>
      </c>
      <c r="HY131" s="1">
        <v>0.1035456</v>
      </c>
      <c r="HZ131">
        <v>0.68753430000000004</v>
      </c>
      <c r="IA131">
        <v>18.387429999999998</v>
      </c>
      <c r="IB131" s="1">
        <v>2.1046880000000001E-4</v>
      </c>
      <c r="IC131" s="1">
        <v>8.5003850000000006E-2</v>
      </c>
      <c r="ID131">
        <v>0.68705159999999998</v>
      </c>
      <c r="IE131">
        <v>18.04335</v>
      </c>
      <c r="IF131" s="1">
        <v>1.8197609999999999E-4</v>
      </c>
      <c r="IG131" s="1">
        <v>7.3035500000000003E-2</v>
      </c>
      <c r="IH131">
        <v>0.68673410000000001</v>
      </c>
      <c r="II131">
        <v>18.602810000000002</v>
      </c>
      <c r="IJ131" s="1">
        <v>1.6219410000000001E-4</v>
      </c>
      <c r="IK131" s="1">
        <v>6.4810279999999998E-2</v>
      </c>
      <c r="IL131">
        <v>0.68655529999999998</v>
      </c>
      <c r="IM131">
        <v>19.29297</v>
      </c>
      <c r="IN131" s="1">
        <v>1.461314E-4</v>
      </c>
      <c r="IO131" s="1">
        <v>5.8234290000000001E-2</v>
      </c>
      <c r="IP131">
        <v>0.68649300000000002</v>
      </c>
      <c r="IQ131">
        <v>19.434539999999998</v>
      </c>
      <c r="IR131" s="1">
        <v>1.3128519999999999E-4</v>
      </c>
      <c r="IS131" s="1">
        <v>5.2222829999999998E-2</v>
      </c>
      <c r="IT131">
        <v>0.68666700000000003</v>
      </c>
      <c r="IU131">
        <v>18.92822</v>
      </c>
      <c r="IV131" s="1">
        <v>1.176992E-4</v>
      </c>
      <c r="IW131" s="1">
        <v>4.6712370000000003E-2</v>
      </c>
      <c r="IX131">
        <v>0.68705510000000003</v>
      </c>
      <c r="IY131">
        <v>18.251529999999999</v>
      </c>
      <c r="IZ131">
        <v>1.062395E-4</v>
      </c>
      <c r="JA131" s="1">
        <v>4.20325E-2</v>
      </c>
      <c r="JB131">
        <v>0.68772140000000004</v>
      </c>
      <c r="JC131">
        <v>17.566420000000001</v>
      </c>
      <c r="JD131">
        <v>9.7237079999999996E-5</v>
      </c>
      <c r="JE131" s="1">
        <v>3.8329660000000002E-2</v>
      </c>
      <c r="JF131">
        <v>0.68865600000000005</v>
      </c>
      <c r="JG131">
        <v>17.74877</v>
      </c>
      <c r="JH131">
        <v>9.0279740000000005E-5</v>
      </c>
      <c r="JI131" s="1">
        <v>3.5462630000000002E-2</v>
      </c>
      <c r="JJ131">
        <v>0.68982460000000001</v>
      </c>
      <c r="JK131">
        <v>18.396529999999998</v>
      </c>
      <c r="JL131">
        <v>8.4617170000000005E-5</v>
      </c>
      <c r="JM131" s="1">
        <v>3.3138380000000002E-2</v>
      </c>
      <c r="JN131">
        <v>0.69119540000000002</v>
      </c>
      <c r="JO131">
        <v>19.45468</v>
      </c>
      <c r="JP131">
        <v>7.9105860000000002E-5</v>
      </c>
      <c r="JQ131" s="1">
        <v>3.093036E-2</v>
      </c>
      <c r="JR131">
        <v>0.69268320000000005</v>
      </c>
      <c r="JS131">
        <v>20.643129999999999</v>
      </c>
      <c r="JT131">
        <v>7.2407800000000002E-5</v>
      </c>
      <c r="JU131">
        <v>2.8314499999999999E-2</v>
      </c>
      <c r="JV131">
        <v>0.69416610000000001</v>
      </c>
      <c r="JW131">
        <v>21.080719999999999</v>
      </c>
      <c r="JX131">
        <v>6.4180549999999997E-5</v>
      </c>
      <c r="JY131">
        <v>2.5114339999999999E-2</v>
      </c>
      <c r="JZ131">
        <v>0.69553699999999996</v>
      </c>
      <c r="KA131">
        <v>20.485420000000001</v>
      </c>
      <c r="KB131">
        <v>5.566641E-5</v>
      </c>
      <c r="KC131">
        <v>2.176668E-2</v>
      </c>
      <c r="KD131">
        <v>0.69666890000000004</v>
      </c>
      <c r="KE131">
        <v>19.659960000000002</v>
      </c>
      <c r="KF131">
        <v>4.8422620000000001E-5</v>
      </c>
      <c r="KG131">
        <v>1.888372E-2</v>
      </c>
      <c r="KH131">
        <v>0.69748160000000003</v>
      </c>
      <c r="KI131">
        <v>18.890740000000001</v>
      </c>
      <c r="KJ131">
        <v>4.3105300000000002E-5</v>
      </c>
      <c r="KK131">
        <v>1.674778E-2</v>
      </c>
      <c r="KL131">
        <v>0.6979609</v>
      </c>
      <c r="KM131">
        <v>18.90344</v>
      </c>
      <c r="KN131">
        <v>3.9450850000000002E-5</v>
      </c>
      <c r="KO131">
        <v>1.5281100000000001E-2</v>
      </c>
      <c r="KP131">
        <v>0.69814500000000002</v>
      </c>
      <c r="KQ131">
        <v>19.34111</v>
      </c>
      <c r="KR131">
        <v>3.7075230000000002E-5</v>
      </c>
      <c r="KS131">
        <v>1.432137E-2</v>
      </c>
      <c r="KT131">
        <v>0.69809200000000005</v>
      </c>
      <c r="KU131">
        <v>19.818539999999999</v>
      </c>
      <c r="KV131">
        <v>3.6163159999999997E-5</v>
      </c>
      <c r="KW131">
        <v>1.391205E-2</v>
      </c>
      <c r="KX131">
        <v>0.69787279999999996</v>
      </c>
      <c r="KY131">
        <v>20.344830000000002</v>
      </c>
      <c r="KZ131">
        <v>3.7340849999999997E-5</v>
      </c>
      <c r="LA131">
        <v>1.4293510000000001E-2</v>
      </c>
      <c r="LB131">
        <v>0.69754269999999996</v>
      </c>
      <c r="LC131">
        <v>20.408529999999999</v>
      </c>
      <c r="LD131">
        <v>4.0477569999999998E-5</v>
      </c>
      <c r="LE131">
        <v>1.545533E-2</v>
      </c>
      <c r="LF131">
        <v>0.69715289999999996</v>
      </c>
      <c r="LG131">
        <v>20.006319999999999</v>
      </c>
      <c r="LH131">
        <v>4.4165510000000003E-5</v>
      </c>
      <c r="LI131">
        <v>1.6889870000000001E-2</v>
      </c>
      <c r="LJ131">
        <v>0.696797</v>
      </c>
      <c r="LK131">
        <v>19.26839</v>
      </c>
      <c r="LL131">
        <v>4.6910360000000001E-5</v>
      </c>
      <c r="LM131">
        <v>1.800583E-2</v>
      </c>
      <c r="LN131">
        <v>0.69649360000000005</v>
      </c>
      <c r="LO131">
        <v>18.573460000000001</v>
      </c>
      <c r="LP131">
        <v>4.8121229999999998E-5</v>
      </c>
      <c r="LQ131">
        <v>1.8537950000000001E-2</v>
      </c>
      <c r="LR131">
        <v>0.69625190000000003</v>
      </c>
      <c r="LS131">
        <v>18.616160000000001</v>
      </c>
      <c r="LT131">
        <v>4.7988239999999998E-5</v>
      </c>
      <c r="LU131">
        <v>1.8538869999999999E-2</v>
      </c>
      <c r="LV131">
        <v>0.69607839999999999</v>
      </c>
      <c r="LW131">
        <v>19.039480000000001</v>
      </c>
      <c r="LX131">
        <v>4.6950480000000002E-5</v>
      </c>
      <c r="LY131">
        <v>1.817626E-2</v>
      </c>
      <c r="LZ131">
        <v>0.69591670000000005</v>
      </c>
      <c r="MA131">
        <v>19.848849999999999</v>
      </c>
      <c r="MB131">
        <v>4.5310730000000002E-5</v>
      </c>
      <c r="MC131">
        <v>1.7570909999999999E-2</v>
      </c>
      <c r="MD131">
        <v>0.6958434</v>
      </c>
      <c r="ME131">
        <v>20.731030000000001</v>
      </c>
      <c r="MF131">
        <v>4.3172610000000001E-5</v>
      </c>
      <c r="MG131">
        <v>1.6768000000000002E-2</v>
      </c>
      <c r="MH131">
        <v>0.6957527</v>
      </c>
      <c r="MI131">
        <v>21.189409999999999</v>
      </c>
      <c r="MJ131">
        <v>4.0679039999999997E-5</v>
      </c>
      <c r="MK131">
        <v>1.5819139999999999E-2</v>
      </c>
      <c r="ML131">
        <v>0.69564119999999996</v>
      </c>
      <c r="MM131">
        <v>20.630960000000002</v>
      </c>
      <c r="MN131">
        <v>3.8138249999999997E-5</v>
      </c>
      <c r="MO131">
        <v>1.4838860000000001E-2</v>
      </c>
      <c r="MP131">
        <v>0.69548679999999996</v>
      </c>
      <c r="MQ131">
        <v>19.8323</v>
      </c>
      <c r="MR131">
        <v>3.5838579999999998E-5</v>
      </c>
      <c r="MS131">
        <v>1.394361E-2</v>
      </c>
      <c r="MT131">
        <v>0.69522419999999996</v>
      </c>
      <c r="MU131">
        <v>19.020520000000001</v>
      </c>
      <c r="MV131">
        <v>3.3891099999999998E-5</v>
      </c>
      <c r="MW131">
        <v>1.31819E-2</v>
      </c>
      <c r="MX131">
        <v>0.69489469999999998</v>
      </c>
      <c r="MY131">
        <v>18.830100000000002</v>
      </c>
      <c r="MZ131">
        <v>3.2254939999999998E-5</v>
      </c>
      <c r="NA131">
        <v>1.2543790000000001E-2</v>
      </c>
      <c r="NB131">
        <v>0.69449079999999996</v>
      </c>
      <c r="NC131">
        <v>19.3934</v>
      </c>
      <c r="ND131">
        <v>3.0869840000000003E-5</v>
      </c>
      <c r="NE131">
        <v>1.200405E-2</v>
      </c>
      <c r="NF131">
        <v>0.69449079999999996</v>
      </c>
      <c r="NG131">
        <v>19.3934</v>
      </c>
      <c r="NH131">
        <v>3.0869840000000003E-5</v>
      </c>
      <c r="NI131">
        <v>1.200405E-2</v>
      </c>
      <c r="NJ131">
        <v>0.69449079999999996</v>
      </c>
      <c r="NK131">
        <v>19.3934</v>
      </c>
      <c r="NL131">
        <v>3.0869840000000003E-5</v>
      </c>
      <c r="NM131">
        <v>1.200405E-2</v>
      </c>
      <c r="NN131">
        <v>0.69449079999999996</v>
      </c>
      <c r="NO131">
        <v>19.3934</v>
      </c>
      <c r="NP131">
        <v>3.0869840000000003E-5</v>
      </c>
      <c r="NQ131">
        <v>1.200405E-2</v>
      </c>
      <c r="NR131">
        <v>0.69449079999999996</v>
      </c>
      <c r="NS131">
        <v>19.3934</v>
      </c>
      <c r="NT131">
        <v>3.0869840000000003E-5</v>
      </c>
      <c r="NU131">
        <v>1.200405E-2</v>
      </c>
      <c r="NV131">
        <v>0.69449079999999996</v>
      </c>
      <c r="NW131">
        <v>19.3934</v>
      </c>
      <c r="NX131">
        <v>3.0869840000000003E-5</v>
      </c>
      <c r="NY131">
        <v>1.200405E-2</v>
      </c>
      <c r="NZ131">
        <v>0.69449079999999996</v>
      </c>
      <c r="OA131">
        <v>19.3934</v>
      </c>
      <c r="OB131">
        <v>3.0869840000000003E-5</v>
      </c>
      <c r="OC131">
        <v>1.200405E-2</v>
      </c>
      <c r="OD131">
        <v>0.69449079999999996</v>
      </c>
      <c r="OE131">
        <v>19.3934</v>
      </c>
      <c r="OF131">
        <v>3.0869840000000003E-5</v>
      </c>
      <c r="OG131">
        <v>1.200405E-2</v>
      </c>
      <c r="OH131">
        <v>0.69449079999999996</v>
      </c>
      <c r="OI131">
        <v>19.3934</v>
      </c>
      <c r="OJ131">
        <v>3.0869840000000003E-5</v>
      </c>
      <c r="OK131">
        <v>1.200405E-2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0.78984869999999996</v>
      </c>
      <c r="G132">
        <v>15.95252</v>
      </c>
      <c r="H132">
        <v>0</v>
      </c>
      <c r="I132">
        <v>0</v>
      </c>
      <c r="J132">
        <v>0.79031370000000001</v>
      </c>
      <c r="K132">
        <v>16.702010000000001</v>
      </c>
      <c r="L132">
        <v>0</v>
      </c>
      <c r="M132">
        <v>0</v>
      </c>
      <c r="N132">
        <v>0.79073669999999996</v>
      </c>
      <c r="O132">
        <v>17.569320000000001</v>
      </c>
      <c r="P132">
        <v>0</v>
      </c>
      <c r="Q132">
        <v>2.68094E-38</v>
      </c>
      <c r="R132">
        <v>0.79116030000000004</v>
      </c>
      <c r="S132">
        <v>18.323499999999999</v>
      </c>
      <c r="T132" s="1">
        <v>8.0877169999999993E-28</v>
      </c>
      <c r="U132" s="1">
        <v>2.6135630000000002E-25</v>
      </c>
      <c r="V132">
        <v>0.79155129999999996</v>
      </c>
      <c r="W132">
        <v>19.072590000000002</v>
      </c>
      <c r="X132" s="1">
        <v>3.3513769999999998E-16</v>
      </c>
      <c r="Y132" s="1">
        <v>1.076623E-13</v>
      </c>
      <c r="Z132">
        <v>0.7919252</v>
      </c>
      <c r="AA132">
        <v>19.036059999999999</v>
      </c>
      <c r="AB132" s="1">
        <v>2.838021E-5</v>
      </c>
      <c r="AC132" s="1">
        <v>6.5386660000000003E-3</v>
      </c>
      <c r="AD132">
        <v>0.79227610000000004</v>
      </c>
      <c r="AE132">
        <v>18.26172</v>
      </c>
      <c r="AF132" s="1">
        <v>0.13460250000000001</v>
      </c>
      <c r="AG132">
        <v>34.950569999999999</v>
      </c>
      <c r="AH132">
        <v>0.79263439999999996</v>
      </c>
      <c r="AI132">
        <v>17.686</v>
      </c>
      <c r="AJ132">
        <v>9.3718249999999994</v>
      </c>
      <c r="AK132">
        <v>2654.3609999999999</v>
      </c>
      <c r="AL132">
        <v>0.79298780000000002</v>
      </c>
      <c r="AM132">
        <v>17.343489999999999</v>
      </c>
      <c r="AN132">
        <v>70.667330000000007</v>
      </c>
      <c r="AO132">
        <v>21373.52</v>
      </c>
      <c r="AP132">
        <v>0.79335330000000004</v>
      </c>
      <c r="AQ132">
        <v>17.967770000000002</v>
      </c>
      <c r="AR132">
        <v>120.4755</v>
      </c>
      <c r="AS132">
        <v>38390.46</v>
      </c>
      <c r="AT132">
        <v>0.79378000000000004</v>
      </c>
      <c r="AU132">
        <v>18.99269</v>
      </c>
      <c r="AV132">
        <v>71.749269999999996</v>
      </c>
      <c r="AW132">
        <v>23765.08</v>
      </c>
      <c r="AX132">
        <v>0.79428860000000001</v>
      </c>
      <c r="AY132">
        <v>19.864889999999999</v>
      </c>
      <c r="AZ132">
        <v>19.84881</v>
      </c>
      <c r="BA132">
        <v>6770.808</v>
      </c>
      <c r="BB132">
        <v>0.79474739999999999</v>
      </c>
      <c r="BC132">
        <v>20.435510000000001</v>
      </c>
      <c r="BD132">
        <v>3.2205520000000001</v>
      </c>
      <c r="BE132">
        <v>1120.5650000000001</v>
      </c>
      <c r="BF132">
        <v>0.79508590000000001</v>
      </c>
      <c r="BG132">
        <v>20.053470000000001</v>
      </c>
      <c r="BH132">
        <v>0.4129504</v>
      </c>
      <c r="BI132">
        <v>143.52619999999999</v>
      </c>
      <c r="BJ132">
        <v>0.79526750000000002</v>
      </c>
      <c r="BK132">
        <v>19.103539999999999</v>
      </c>
      <c r="BL132">
        <v>9.2609910000000004E-2</v>
      </c>
      <c r="BM132">
        <v>30.543240000000001</v>
      </c>
      <c r="BN132">
        <v>0.79510329999999996</v>
      </c>
      <c r="BO132">
        <v>18.254059999999999</v>
      </c>
      <c r="BP132">
        <v>5.88611E-2</v>
      </c>
      <c r="BQ132">
        <v>18.755659999999999</v>
      </c>
      <c r="BR132">
        <v>0.79305720000000002</v>
      </c>
      <c r="BS132">
        <v>17.620329999999999</v>
      </c>
      <c r="BT132" s="1">
        <v>5.1379180000000003E-2</v>
      </c>
      <c r="BU132">
        <v>16.303560000000001</v>
      </c>
      <c r="BV132">
        <v>0.78856289999999996</v>
      </c>
      <c r="BW132">
        <v>17.486039999999999</v>
      </c>
      <c r="BX132" s="1">
        <v>4.9057709999999997E-2</v>
      </c>
      <c r="BY132">
        <v>15.581490000000001</v>
      </c>
      <c r="BZ132">
        <v>0.78329519999999997</v>
      </c>
      <c r="CA132">
        <v>18.192640000000001</v>
      </c>
      <c r="CB132" s="1">
        <v>5.020732E-2</v>
      </c>
      <c r="CC132">
        <v>16.006180000000001</v>
      </c>
      <c r="CD132">
        <v>0.77736570000000005</v>
      </c>
      <c r="CE132">
        <v>18.779309999999999</v>
      </c>
      <c r="CF132" s="1">
        <v>5.1268950000000001E-2</v>
      </c>
      <c r="CG132" s="1">
        <v>16.475460000000002</v>
      </c>
      <c r="CH132">
        <v>0.77106750000000002</v>
      </c>
      <c r="CI132">
        <v>19.087859999999999</v>
      </c>
      <c r="CJ132" s="1">
        <v>4.9914699999999999E-2</v>
      </c>
      <c r="CK132" s="1">
        <v>16.19117</v>
      </c>
      <c r="CL132">
        <v>0.76495400000000002</v>
      </c>
      <c r="CM132">
        <v>18.66939</v>
      </c>
      <c r="CN132" s="1">
        <v>4.6424029999999998E-2</v>
      </c>
      <c r="CO132" s="1">
        <v>15.188129999999999</v>
      </c>
      <c r="CP132">
        <v>0.75881169999999998</v>
      </c>
      <c r="CQ132">
        <v>17.976569999999999</v>
      </c>
      <c r="CR132" s="1">
        <v>4.1974060000000001E-2</v>
      </c>
      <c r="CS132" s="1">
        <v>13.83982</v>
      </c>
      <c r="CT132">
        <v>0.75263349999999996</v>
      </c>
      <c r="CU132">
        <v>17.14622</v>
      </c>
      <c r="CV132" s="1">
        <v>3.7424829999999999E-2</v>
      </c>
      <c r="CW132" s="1">
        <v>12.44314</v>
      </c>
      <c r="CX132">
        <v>0.74663500000000005</v>
      </c>
      <c r="CY132">
        <v>16.343910000000001</v>
      </c>
      <c r="CZ132" s="1">
        <v>3.324394E-2</v>
      </c>
      <c r="DA132" s="1">
        <v>11.13782</v>
      </c>
      <c r="DB132">
        <v>0.74056040000000001</v>
      </c>
      <c r="DC132">
        <v>15.959300000000001</v>
      </c>
      <c r="DD132" s="1">
        <v>2.9448140000000001E-2</v>
      </c>
      <c r="DE132" s="1">
        <v>9.9388280000000009</v>
      </c>
      <c r="DF132">
        <v>0.7344271</v>
      </c>
      <c r="DG132">
        <v>16.242180000000001</v>
      </c>
      <c r="DH132" s="1">
        <v>2.6035289999999999E-2</v>
      </c>
      <c r="DI132" s="1">
        <v>8.8524250000000002</v>
      </c>
      <c r="DJ132">
        <v>0.72810490000000005</v>
      </c>
      <c r="DK132">
        <v>16.695869999999999</v>
      </c>
      <c r="DL132" s="1">
        <v>2.2983199999999999E-2</v>
      </c>
      <c r="DM132" s="1">
        <v>7.8732499999999996</v>
      </c>
      <c r="DN132">
        <v>0.72175610000000001</v>
      </c>
      <c r="DO132">
        <v>17.27871</v>
      </c>
      <c r="DP132" s="1">
        <v>2.0296680000000001E-2</v>
      </c>
      <c r="DQ132" s="1">
        <v>7.005458</v>
      </c>
      <c r="DR132">
        <v>0.71531270000000002</v>
      </c>
      <c r="DS132">
        <v>17.28697</v>
      </c>
      <c r="DT132" s="1">
        <v>1.79163E-2</v>
      </c>
      <c r="DU132" s="1">
        <v>6.2312289999999999</v>
      </c>
      <c r="DV132">
        <v>0.7090476</v>
      </c>
      <c r="DW132">
        <v>16.824159999999999</v>
      </c>
      <c r="DX132" s="1">
        <v>1.5791759999999998E-2</v>
      </c>
      <c r="DY132" s="1">
        <v>5.5337940000000003</v>
      </c>
      <c r="DZ132">
        <v>0.70299900000000004</v>
      </c>
      <c r="EA132">
        <v>16.211539999999999</v>
      </c>
      <c r="EB132" s="1">
        <v>1.390511E-2</v>
      </c>
      <c r="EC132" s="1">
        <v>4.9098090000000001</v>
      </c>
      <c r="ED132">
        <v>0.69666479999999997</v>
      </c>
      <c r="EE132">
        <v>15.592779999999999</v>
      </c>
      <c r="EF132" s="1">
        <v>1.2244639999999999E-2</v>
      </c>
      <c r="EG132" s="1">
        <v>4.359197</v>
      </c>
      <c r="EH132">
        <v>0.69047769999999997</v>
      </c>
      <c r="EI132">
        <v>15.704650000000001</v>
      </c>
      <c r="EJ132" s="1">
        <v>1.080945E-2</v>
      </c>
      <c r="EK132" s="1">
        <v>3.8797009999999998</v>
      </c>
      <c r="EL132">
        <v>0.68479299999999999</v>
      </c>
      <c r="EM132">
        <v>16.301549999999999</v>
      </c>
      <c r="EN132" s="1">
        <v>9.5517459999999998E-3</v>
      </c>
      <c r="EO132" s="1">
        <v>3.4545149999999998</v>
      </c>
      <c r="EP132">
        <v>0.6789887</v>
      </c>
      <c r="EQ132">
        <v>16.88232</v>
      </c>
      <c r="ER132" s="1">
        <v>8.4092190000000008E-3</v>
      </c>
      <c r="ES132" s="1">
        <v>3.0654279999999998</v>
      </c>
      <c r="ET132">
        <v>0.67297759999999995</v>
      </c>
      <c r="EU132">
        <v>17.653670000000002</v>
      </c>
      <c r="EV132" s="1">
        <v>7.379483E-3</v>
      </c>
      <c r="EW132" s="1">
        <v>2.7122670000000002</v>
      </c>
      <c r="EX132">
        <v>0.66725920000000005</v>
      </c>
      <c r="EY132">
        <v>18.05744</v>
      </c>
      <c r="EZ132" s="1">
        <v>6.4745769999999996E-3</v>
      </c>
      <c r="FA132" s="1">
        <v>2.3982380000000001</v>
      </c>
      <c r="FB132">
        <v>0.66142179999999995</v>
      </c>
      <c r="FC132">
        <v>17.61711</v>
      </c>
      <c r="FD132" s="1">
        <v>5.6782439999999998E-3</v>
      </c>
      <c r="FE132" s="1">
        <v>2.1202809999999999</v>
      </c>
      <c r="FF132">
        <v>0.65630560000000004</v>
      </c>
      <c r="FG132">
        <v>17.04993</v>
      </c>
      <c r="FH132" s="1">
        <v>4.9810399999999999E-3</v>
      </c>
      <c r="FI132" s="1">
        <v>1.87371</v>
      </c>
      <c r="FJ132">
        <v>0.65133680000000005</v>
      </c>
      <c r="FK132">
        <v>16.556090000000001</v>
      </c>
      <c r="FL132" s="1">
        <v>4.364883E-3</v>
      </c>
      <c r="FM132" s="1">
        <v>1.6541060000000001</v>
      </c>
      <c r="FN132">
        <v>0.64647279999999996</v>
      </c>
      <c r="FO132">
        <v>16.829440000000002</v>
      </c>
      <c r="FP132" s="1">
        <v>3.8261910000000001E-3</v>
      </c>
      <c r="FQ132" s="1">
        <v>1.460499</v>
      </c>
      <c r="FR132">
        <v>0.64186259999999995</v>
      </c>
      <c r="FS132">
        <v>17.577490000000001</v>
      </c>
      <c r="FT132" s="1">
        <v>3.349005E-3</v>
      </c>
      <c r="FU132" s="1">
        <v>1.2875099999999999</v>
      </c>
      <c r="FV132">
        <v>0.63770380000000004</v>
      </c>
      <c r="FW132">
        <v>18.70101</v>
      </c>
      <c r="FX132" s="1">
        <v>2.9029139999999999E-3</v>
      </c>
      <c r="FY132" s="1">
        <v>1.1235759999999999</v>
      </c>
      <c r="FZ132">
        <v>0.63355870000000003</v>
      </c>
      <c r="GA132">
        <v>19.876519999999999</v>
      </c>
      <c r="GB132" s="1">
        <v>2.4628570000000002E-3</v>
      </c>
      <c r="GC132" s="1">
        <v>0.96004049999999996</v>
      </c>
      <c r="GD132">
        <v>0.62957949999999996</v>
      </c>
      <c r="GE132">
        <v>20.265550000000001</v>
      </c>
      <c r="GF132" s="1">
        <v>2.0455690000000001E-3</v>
      </c>
      <c r="GG132" s="1">
        <v>0.8023612</v>
      </c>
      <c r="GH132">
        <v>0.62599000000000005</v>
      </c>
      <c r="GI132">
        <v>19.657589999999999</v>
      </c>
      <c r="GJ132" s="1">
        <v>1.685483E-3</v>
      </c>
      <c r="GK132" s="1">
        <v>0.66433790000000004</v>
      </c>
      <c r="GL132">
        <v>0.62265239999999999</v>
      </c>
      <c r="GM132">
        <v>18.787379999999999</v>
      </c>
      <c r="GN132" s="1">
        <v>1.398743E-3</v>
      </c>
      <c r="GO132" s="1">
        <v>0.55335319999999999</v>
      </c>
      <c r="GP132">
        <v>0.61978120000000003</v>
      </c>
      <c r="GQ132">
        <v>17.957370000000001</v>
      </c>
      <c r="GR132" s="1">
        <v>1.180894E-3</v>
      </c>
      <c r="GS132" s="1">
        <v>0.4683388</v>
      </c>
      <c r="GT132">
        <v>0.61757709999999999</v>
      </c>
      <c r="GU132">
        <v>18.141970000000001</v>
      </c>
      <c r="GV132" s="1">
        <v>1.0172549999999999E-3</v>
      </c>
      <c r="GW132" s="1">
        <v>0.40391149999999998</v>
      </c>
      <c r="GX132">
        <v>0.61606760000000005</v>
      </c>
      <c r="GY132">
        <v>18.86392</v>
      </c>
      <c r="GZ132" s="1">
        <v>8.9111029999999996E-4</v>
      </c>
      <c r="HA132" s="1">
        <v>0.35398469999999999</v>
      </c>
      <c r="HB132">
        <v>0.61501159999999999</v>
      </c>
      <c r="HC132">
        <v>19.959949999999999</v>
      </c>
      <c r="HD132" s="1">
        <v>7.8358520000000001E-4</v>
      </c>
      <c r="HE132" s="1">
        <v>0.31136639999999999</v>
      </c>
      <c r="HF132">
        <v>0.61421170000000003</v>
      </c>
      <c r="HG132">
        <v>20.9435</v>
      </c>
      <c r="HH132" s="1">
        <v>6.7372389999999997E-4</v>
      </c>
      <c r="HI132" s="1">
        <v>0.2679684</v>
      </c>
      <c r="HJ132">
        <v>0.61359520000000001</v>
      </c>
      <c r="HK132">
        <v>21.221620000000001</v>
      </c>
      <c r="HL132" s="1">
        <v>5.5330470000000004E-4</v>
      </c>
      <c r="HM132" s="1">
        <v>0.22030630000000001</v>
      </c>
      <c r="HN132">
        <v>0.61310430000000005</v>
      </c>
      <c r="HO132">
        <v>20.529250000000001</v>
      </c>
      <c r="HP132" s="1">
        <v>4.3443680000000001E-4</v>
      </c>
      <c r="HQ132" s="1">
        <v>0.17299490000000001</v>
      </c>
      <c r="HR132">
        <v>0.61270420000000003</v>
      </c>
      <c r="HS132">
        <v>19.56748</v>
      </c>
      <c r="HT132" s="1">
        <v>3.3531890000000001E-4</v>
      </c>
      <c r="HU132" s="1">
        <v>0.13324510000000001</v>
      </c>
      <c r="HV132">
        <v>0.61242220000000003</v>
      </c>
      <c r="HW132">
        <v>18.595040000000001</v>
      </c>
      <c r="HX132" s="1">
        <v>2.6364360000000002E-4</v>
      </c>
      <c r="HY132" s="1">
        <v>0.1043432</v>
      </c>
      <c r="HZ132">
        <v>0.61223660000000002</v>
      </c>
      <c r="IA132">
        <v>18.443239999999999</v>
      </c>
      <c r="IB132" s="1">
        <v>2.16307E-4</v>
      </c>
      <c r="IC132" s="1">
        <v>8.5199919999999998E-2</v>
      </c>
      <c r="ID132">
        <v>0.61212809999999995</v>
      </c>
      <c r="IE132">
        <v>18.083559999999999</v>
      </c>
      <c r="IF132" s="1">
        <v>1.8581239999999999E-4</v>
      </c>
      <c r="IG132" s="1">
        <v>7.2856459999999998E-2</v>
      </c>
      <c r="IH132">
        <v>0.61203680000000005</v>
      </c>
      <c r="II132">
        <v>18.58633</v>
      </c>
      <c r="IJ132" s="1">
        <v>1.6501069999999999E-4</v>
      </c>
      <c r="IK132" s="1">
        <v>6.4474459999999997E-2</v>
      </c>
      <c r="IL132">
        <v>0.61199230000000004</v>
      </c>
      <c r="IM132">
        <v>19.276319999999998</v>
      </c>
      <c r="IN132" s="1">
        <v>1.4857959999999999E-4</v>
      </c>
      <c r="IO132" s="1">
        <v>5.790153E-2</v>
      </c>
      <c r="IP132">
        <v>0.61202250000000002</v>
      </c>
      <c r="IQ132">
        <v>19.455680000000001</v>
      </c>
      <c r="IR132" s="1">
        <v>1.335815E-4</v>
      </c>
      <c r="IS132" s="1">
        <v>5.195114E-2</v>
      </c>
      <c r="IT132">
        <v>0.61212710000000004</v>
      </c>
      <c r="IU132">
        <v>18.970369999999999</v>
      </c>
      <c r="IV132" s="1">
        <v>1.197465E-4</v>
      </c>
      <c r="IW132" s="1">
        <v>4.6469719999999999E-2</v>
      </c>
      <c r="IX132">
        <v>0.61234270000000002</v>
      </c>
      <c r="IY132">
        <v>18.30566</v>
      </c>
      <c r="IZ132">
        <v>1.079135E-4</v>
      </c>
      <c r="JA132" s="1">
        <v>4.1769550000000003E-2</v>
      </c>
      <c r="JB132">
        <v>0.61266830000000005</v>
      </c>
      <c r="JC132">
        <v>17.641439999999999</v>
      </c>
      <c r="JD132">
        <v>9.853688E-5</v>
      </c>
      <c r="JE132" s="1">
        <v>3.8028020000000003E-2</v>
      </c>
      <c r="JF132">
        <v>0.61308569999999996</v>
      </c>
      <c r="JG132">
        <v>17.802879999999998</v>
      </c>
      <c r="JH132">
        <v>9.1298510000000001E-5</v>
      </c>
      <c r="JI132" s="1">
        <v>3.5133190000000002E-2</v>
      </c>
      <c r="JJ132">
        <v>0.61360809999999999</v>
      </c>
      <c r="JK132">
        <v>18.4209</v>
      </c>
      <c r="JL132">
        <v>8.5490300000000004E-5</v>
      </c>
      <c r="JM132" s="1">
        <v>3.280893E-2</v>
      </c>
      <c r="JN132">
        <v>0.61418649999999997</v>
      </c>
      <c r="JO132">
        <v>19.439879999999999</v>
      </c>
      <c r="JP132">
        <v>8.0033670000000004E-5</v>
      </c>
      <c r="JQ132" s="1">
        <v>3.0653260000000002E-2</v>
      </c>
      <c r="JR132">
        <v>0.61479280000000003</v>
      </c>
      <c r="JS132">
        <v>20.612749999999998</v>
      </c>
      <c r="JT132">
        <v>7.3571669999999997E-5</v>
      </c>
      <c r="JU132">
        <v>2.8148030000000001E-2</v>
      </c>
      <c r="JV132">
        <v>0.61539330000000003</v>
      </c>
      <c r="JW132">
        <v>21.094919999999998</v>
      </c>
      <c r="JX132">
        <v>6.5532209999999996E-5</v>
      </c>
      <c r="JY132">
        <v>2.5057980000000001E-2</v>
      </c>
      <c r="JZ132">
        <v>0.61590009999999995</v>
      </c>
      <c r="KA132">
        <v>20.54693</v>
      </c>
      <c r="KB132">
        <v>5.6953999999999997E-5</v>
      </c>
      <c r="KC132">
        <v>2.1754530000000001E-2</v>
      </c>
      <c r="KD132">
        <v>0.61628539999999998</v>
      </c>
      <c r="KE132">
        <v>19.732009999999999</v>
      </c>
      <c r="KF132">
        <v>4.9442769999999998E-5</v>
      </c>
      <c r="KG132">
        <v>1.884945E-2</v>
      </c>
      <c r="KH132">
        <v>0.61652390000000001</v>
      </c>
      <c r="KI132">
        <v>18.959499999999998</v>
      </c>
      <c r="KJ132">
        <v>4.3824620000000002E-5</v>
      </c>
      <c r="KK132">
        <v>1.6667080000000001E-2</v>
      </c>
      <c r="KL132">
        <v>0.61661270000000001</v>
      </c>
      <c r="KM132">
        <v>18.930510000000002</v>
      </c>
      <c r="KN132">
        <v>3.9936469999999997E-5</v>
      </c>
      <c r="KO132">
        <v>1.5160109999999999E-2</v>
      </c>
      <c r="KP132">
        <v>0.61661310000000003</v>
      </c>
      <c r="KQ132">
        <v>19.34253</v>
      </c>
      <c r="KR132">
        <v>3.7370419999999999E-5</v>
      </c>
      <c r="KS132">
        <v>1.4164370000000001E-2</v>
      </c>
      <c r="KT132">
        <v>0.61652530000000005</v>
      </c>
      <c r="KU132">
        <v>19.79316</v>
      </c>
      <c r="KV132">
        <v>3.6188939999999998E-5</v>
      </c>
      <c r="KW132">
        <v>1.369036E-2</v>
      </c>
      <c r="KX132">
        <v>0.61639250000000001</v>
      </c>
      <c r="KY132">
        <v>20.32666</v>
      </c>
      <c r="KZ132">
        <v>3.702424E-5</v>
      </c>
      <c r="LA132">
        <v>1.397087E-2</v>
      </c>
      <c r="LB132">
        <v>0.61623300000000003</v>
      </c>
      <c r="LC132">
        <v>20.41535</v>
      </c>
      <c r="LD132">
        <v>3.9917350000000002E-5</v>
      </c>
      <c r="LE132">
        <v>1.5043300000000001E-2</v>
      </c>
      <c r="LF132">
        <v>0.61607710000000004</v>
      </c>
      <c r="LG132">
        <v>20.052879999999998</v>
      </c>
      <c r="LH132">
        <v>4.3618829999999999E-5</v>
      </c>
      <c r="LI132">
        <v>1.6453220000000001E-2</v>
      </c>
      <c r="LJ132">
        <v>0.61594309999999997</v>
      </c>
      <c r="LK132">
        <v>19.337510000000002</v>
      </c>
      <c r="LL132">
        <v>4.6568260000000003E-5</v>
      </c>
      <c r="LM132">
        <v>1.760424E-2</v>
      </c>
      <c r="LN132">
        <v>0.61582570000000003</v>
      </c>
      <c r="LO132">
        <v>18.649329999999999</v>
      </c>
      <c r="LP132">
        <v>4.8017350000000002E-5</v>
      </c>
      <c r="LQ132">
        <v>1.8192710000000001E-2</v>
      </c>
      <c r="LR132">
        <v>0.61574720000000005</v>
      </c>
      <c r="LS132">
        <v>18.673210000000001</v>
      </c>
      <c r="LT132">
        <v>4.8066209999999998E-5</v>
      </c>
      <c r="LU132">
        <v>1.824425E-2</v>
      </c>
      <c r="LV132">
        <v>0.61569370000000001</v>
      </c>
      <c r="LW132">
        <v>19.08259</v>
      </c>
      <c r="LX132">
        <v>4.7145570000000003E-5</v>
      </c>
      <c r="LY132">
        <v>1.7920620000000002E-2</v>
      </c>
      <c r="LZ132">
        <v>0.61566359999999998</v>
      </c>
      <c r="MA132">
        <v>19.86384</v>
      </c>
      <c r="MB132">
        <v>4.5590580000000002E-5</v>
      </c>
      <c r="MC132">
        <v>1.734873E-2</v>
      </c>
      <c r="MD132">
        <v>0.61564030000000003</v>
      </c>
      <c r="ME132">
        <v>20.723179999999999</v>
      </c>
      <c r="MF132">
        <v>4.3525400000000002E-5</v>
      </c>
      <c r="MG132">
        <v>1.657991E-2</v>
      </c>
      <c r="MH132">
        <v>0.61559520000000001</v>
      </c>
      <c r="MI132">
        <v>21.206520000000001</v>
      </c>
      <c r="MJ132">
        <v>4.1072529999999999E-5</v>
      </c>
      <c r="MK132">
        <v>1.5658849999999998E-2</v>
      </c>
      <c r="ML132">
        <v>0.61555280000000001</v>
      </c>
      <c r="MM132">
        <v>20.689540000000001</v>
      </c>
      <c r="MN132">
        <v>3.8518830000000003E-5</v>
      </c>
      <c r="MO132">
        <v>1.4692169999999999E-2</v>
      </c>
      <c r="MP132">
        <v>0.61547320000000005</v>
      </c>
      <c r="MQ132">
        <v>19.907409999999999</v>
      </c>
      <c r="MR132">
        <v>3.617124E-5</v>
      </c>
      <c r="MS132">
        <v>1.3799219999999999E-2</v>
      </c>
      <c r="MT132">
        <v>0.61536060000000004</v>
      </c>
      <c r="MU132">
        <v>19.098220000000001</v>
      </c>
      <c r="MV132">
        <v>3.4169409999999999E-5</v>
      </c>
      <c r="MW132">
        <v>1.3035089999999999E-2</v>
      </c>
      <c r="MX132">
        <v>0.61521800000000004</v>
      </c>
      <c r="MY132">
        <v>18.87247</v>
      </c>
      <c r="MZ132">
        <v>3.248938E-5</v>
      </c>
      <c r="NA132">
        <v>1.239527E-2</v>
      </c>
      <c r="NB132">
        <v>0.61505560000000004</v>
      </c>
      <c r="NC132">
        <v>19.375969999999999</v>
      </c>
      <c r="ND132">
        <v>3.1067630000000003E-5</v>
      </c>
      <c r="NE132">
        <v>1.185424E-2</v>
      </c>
      <c r="NF132">
        <v>0.61505560000000004</v>
      </c>
      <c r="NG132">
        <v>19.375969999999999</v>
      </c>
      <c r="NH132">
        <v>3.1067630000000003E-5</v>
      </c>
      <c r="NI132">
        <v>1.185424E-2</v>
      </c>
      <c r="NJ132">
        <v>0.61505560000000004</v>
      </c>
      <c r="NK132">
        <v>19.375969999999999</v>
      </c>
      <c r="NL132">
        <v>3.1067630000000003E-5</v>
      </c>
      <c r="NM132">
        <v>1.185424E-2</v>
      </c>
      <c r="NN132">
        <v>0.61505560000000004</v>
      </c>
      <c r="NO132">
        <v>19.375969999999999</v>
      </c>
      <c r="NP132">
        <v>3.1067630000000003E-5</v>
      </c>
      <c r="NQ132">
        <v>1.185424E-2</v>
      </c>
      <c r="NR132">
        <v>0.61505560000000004</v>
      </c>
      <c r="NS132">
        <v>19.375969999999999</v>
      </c>
      <c r="NT132">
        <v>3.1067630000000003E-5</v>
      </c>
      <c r="NU132">
        <v>1.185424E-2</v>
      </c>
      <c r="NV132">
        <v>0.61505560000000004</v>
      </c>
      <c r="NW132">
        <v>19.375969999999999</v>
      </c>
      <c r="NX132">
        <v>3.1067630000000003E-5</v>
      </c>
      <c r="NY132">
        <v>1.185424E-2</v>
      </c>
      <c r="NZ132">
        <v>0.61505560000000004</v>
      </c>
      <c r="OA132">
        <v>19.375969999999999</v>
      </c>
      <c r="OB132">
        <v>3.1067630000000003E-5</v>
      </c>
      <c r="OC132">
        <v>1.185424E-2</v>
      </c>
      <c r="OD132">
        <v>0.61505560000000004</v>
      </c>
      <c r="OE132">
        <v>19.375969999999999</v>
      </c>
      <c r="OF132">
        <v>3.1067630000000003E-5</v>
      </c>
      <c r="OG132">
        <v>1.185424E-2</v>
      </c>
      <c r="OH132">
        <v>0.61505560000000004</v>
      </c>
      <c r="OI132">
        <v>19.375969999999999</v>
      </c>
      <c r="OJ132">
        <v>3.1067630000000003E-5</v>
      </c>
      <c r="OK132">
        <v>1.185424E-2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0.96469780000000005</v>
      </c>
      <c r="G133">
        <v>15.954549999999999</v>
      </c>
      <c r="H133">
        <v>0</v>
      </c>
      <c r="I133">
        <v>0</v>
      </c>
      <c r="J133">
        <v>0.96622410000000003</v>
      </c>
      <c r="K133">
        <v>16.682919999999999</v>
      </c>
      <c r="L133">
        <v>0</v>
      </c>
      <c r="M133">
        <v>0</v>
      </c>
      <c r="N133">
        <v>0.9677441</v>
      </c>
      <c r="O133">
        <v>17.555230000000002</v>
      </c>
      <c r="P133">
        <v>0</v>
      </c>
      <c r="Q133">
        <v>0</v>
      </c>
      <c r="R133">
        <v>0.96930570000000005</v>
      </c>
      <c r="S133">
        <v>18.311579999999999</v>
      </c>
      <c r="T133" s="1">
        <v>1.3444830000000001E-28</v>
      </c>
      <c r="U133" s="1">
        <v>2.4783590000000001E-26</v>
      </c>
      <c r="V133">
        <v>0.97086620000000001</v>
      </c>
      <c r="W133">
        <v>19.072579999999999</v>
      </c>
      <c r="X133" s="1">
        <v>6.1111159999999997E-17</v>
      </c>
      <c r="Y133" s="1">
        <v>1.12013E-14</v>
      </c>
      <c r="Z133">
        <v>0.97248860000000004</v>
      </c>
      <c r="AA133">
        <v>19.065200000000001</v>
      </c>
      <c r="AB133" s="1">
        <v>1.1702170000000001E-5</v>
      </c>
      <c r="AC133" s="1">
        <v>1.7353410000000001E-3</v>
      </c>
      <c r="AD133">
        <v>0.97411760000000003</v>
      </c>
      <c r="AE133">
        <v>18.292919999999999</v>
      </c>
      <c r="AF133" s="1">
        <v>8.6639720000000003E-2</v>
      </c>
      <c r="AG133">
        <v>14.14859</v>
      </c>
      <c r="AH133">
        <v>0.97580699999999998</v>
      </c>
      <c r="AI133">
        <v>17.7059</v>
      </c>
      <c r="AJ133">
        <v>7.3627820000000002</v>
      </c>
      <c r="AK133">
        <v>1263.7170000000001</v>
      </c>
      <c r="AL133">
        <v>0.97749759999999997</v>
      </c>
      <c r="AM133">
        <v>17.353909999999999</v>
      </c>
      <c r="AN133">
        <v>63.70138</v>
      </c>
      <c r="AO133">
        <v>11303.52</v>
      </c>
      <c r="AP133">
        <v>0.97923649999999995</v>
      </c>
      <c r="AQ133">
        <v>17.948709999999998</v>
      </c>
      <c r="AR133">
        <v>120.5676</v>
      </c>
      <c r="AS133">
        <v>21905.71</v>
      </c>
      <c r="AT133">
        <v>0.98107180000000005</v>
      </c>
      <c r="AU133">
        <v>18.967089999999999</v>
      </c>
      <c r="AV133">
        <v>77.426479999999998</v>
      </c>
      <c r="AW133">
        <v>14324.22</v>
      </c>
      <c r="AX133">
        <v>0.9831048</v>
      </c>
      <c r="AY133">
        <v>19.852219999999999</v>
      </c>
      <c r="AZ133">
        <v>22.69781</v>
      </c>
      <c r="BA133">
        <v>4250.68</v>
      </c>
      <c r="BB133">
        <v>0.98513490000000004</v>
      </c>
      <c r="BC133">
        <v>20.444269999999999</v>
      </c>
      <c r="BD133">
        <v>3.8293159999999999</v>
      </c>
      <c r="BE133">
        <v>722.88329999999996</v>
      </c>
      <c r="BF133">
        <v>0.98717140000000003</v>
      </c>
      <c r="BG133">
        <v>20.09713</v>
      </c>
      <c r="BH133">
        <v>0.49165429999999999</v>
      </c>
      <c r="BI133">
        <v>92.782139999999998</v>
      </c>
      <c r="BJ133">
        <v>0.98864019999999997</v>
      </c>
      <c r="BK133">
        <v>19.150079999999999</v>
      </c>
      <c r="BL133">
        <v>0.10053429999999999</v>
      </c>
      <c r="BM133">
        <v>18.55556</v>
      </c>
      <c r="BN133">
        <v>0.98922120000000002</v>
      </c>
      <c r="BO133">
        <v>18.293189999999999</v>
      </c>
      <c r="BP133">
        <v>5.9956679999999998E-2</v>
      </c>
      <c r="BQ133">
        <v>10.88861</v>
      </c>
      <c r="BR133">
        <v>0.98778359999999998</v>
      </c>
      <c r="BS133">
        <v>17.646370000000001</v>
      </c>
      <c r="BT133" s="1">
        <v>5.177681E-2</v>
      </c>
      <c r="BU133">
        <v>9.4012159999999998</v>
      </c>
      <c r="BV133">
        <v>0.98289700000000002</v>
      </c>
      <c r="BW133">
        <v>17.485199999999999</v>
      </c>
      <c r="BX133" s="1">
        <v>4.9079900000000003E-2</v>
      </c>
      <c r="BY133">
        <v>8.9488970000000005</v>
      </c>
      <c r="BZ133">
        <v>0.97700790000000004</v>
      </c>
      <c r="CA133">
        <v>18.16818</v>
      </c>
      <c r="CB133" s="1">
        <v>5.0042320000000001E-2</v>
      </c>
      <c r="CC133">
        <v>9.1767979999999998</v>
      </c>
      <c r="CD133">
        <v>0.97035839999999995</v>
      </c>
      <c r="CE133">
        <v>18.766439999999999</v>
      </c>
      <c r="CF133" s="1">
        <v>5.1234200000000001E-2</v>
      </c>
      <c r="CG133" s="1">
        <v>9.472429</v>
      </c>
      <c r="CH133">
        <v>0.96326339999999999</v>
      </c>
      <c r="CI133">
        <v>19.0946</v>
      </c>
      <c r="CJ133" s="1">
        <v>5.0098040000000003E-2</v>
      </c>
      <c r="CK133" s="1">
        <v>9.3475629999999992</v>
      </c>
      <c r="CL133">
        <v>0.95649090000000003</v>
      </c>
      <c r="CM133">
        <v>18.697140000000001</v>
      </c>
      <c r="CN133" s="1">
        <v>4.6749480000000003E-2</v>
      </c>
      <c r="CO133" s="1">
        <v>8.7983209999999996</v>
      </c>
      <c r="CP133">
        <v>0.94971539999999999</v>
      </c>
      <c r="CQ133">
        <v>18.017600000000002</v>
      </c>
      <c r="CR133" s="1">
        <v>4.234798E-2</v>
      </c>
      <c r="CS133" s="1">
        <v>8.0367689999999996</v>
      </c>
      <c r="CT133">
        <v>0.94033670000000003</v>
      </c>
      <c r="CU133">
        <v>17.186489999999999</v>
      </c>
      <c r="CV133" s="1">
        <v>3.7785329999999999E-2</v>
      </c>
      <c r="CW133" s="1">
        <v>7.2411599999999998</v>
      </c>
      <c r="CX133">
        <v>0.93123500000000003</v>
      </c>
      <c r="CY133">
        <v>16.376919999999998</v>
      </c>
      <c r="CZ133" s="1">
        <v>3.3572890000000001E-2</v>
      </c>
      <c r="DA133" s="1">
        <v>6.4935309999999999</v>
      </c>
      <c r="DB133">
        <v>0.92215100000000005</v>
      </c>
      <c r="DC133">
        <v>15.967040000000001</v>
      </c>
      <c r="DD133" s="1">
        <v>2.9748090000000001E-2</v>
      </c>
      <c r="DE133" s="1">
        <v>5.8050069999999998</v>
      </c>
      <c r="DF133">
        <v>0.91295490000000001</v>
      </c>
      <c r="DG133">
        <v>16.233280000000001</v>
      </c>
      <c r="DH133" s="1">
        <v>2.6308459999999999E-2</v>
      </c>
      <c r="DI133" s="1">
        <v>5.1803020000000002</v>
      </c>
      <c r="DJ133">
        <v>0.90356000000000003</v>
      </c>
      <c r="DK133">
        <v>16.685099999999998</v>
      </c>
      <c r="DL133" s="1">
        <v>2.3225840000000001E-2</v>
      </c>
      <c r="DM133" s="1">
        <v>4.6153380000000004</v>
      </c>
      <c r="DN133">
        <v>0.89407970000000003</v>
      </c>
      <c r="DO133">
        <v>17.26857</v>
      </c>
      <c r="DP133" s="1">
        <v>2.051209E-2</v>
      </c>
      <c r="DQ133" s="1">
        <v>4.1140600000000003</v>
      </c>
      <c r="DR133">
        <v>0.88448579999999999</v>
      </c>
      <c r="DS133">
        <v>17.29654</v>
      </c>
      <c r="DT133" s="1">
        <v>1.8109449999999999E-2</v>
      </c>
      <c r="DU133" s="1">
        <v>3.666391</v>
      </c>
      <c r="DV133">
        <v>0.87512480000000004</v>
      </c>
      <c r="DW133">
        <v>16.850200000000001</v>
      </c>
      <c r="DX133" s="1">
        <v>1.59661E-2</v>
      </c>
      <c r="DY133" s="1">
        <v>3.2625649999999999</v>
      </c>
      <c r="DZ133">
        <v>0.86504820000000004</v>
      </c>
      <c r="EA133">
        <v>16.24569</v>
      </c>
      <c r="EB133" s="1">
        <v>1.406023E-2</v>
      </c>
      <c r="EC133" s="1">
        <v>2.901049</v>
      </c>
      <c r="ED133">
        <v>0.85416890000000001</v>
      </c>
      <c r="EE133">
        <v>15.624280000000001</v>
      </c>
      <c r="EF133" s="1">
        <v>1.2380189999999999E-2</v>
      </c>
      <c r="EG133" s="1">
        <v>2.581493</v>
      </c>
      <c r="EH133">
        <v>0.84339730000000002</v>
      </c>
      <c r="EI133">
        <v>15.700369999999999</v>
      </c>
      <c r="EJ133" s="1">
        <v>1.0927869999999999E-2</v>
      </c>
      <c r="EK133" s="1">
        <v>2.302937</v>
      </c>
      <c r="EL133">
        <v>0.83338590000000001</v>
      </c>
      <c r="EM133">
        <v>16.287019999999998</v>
      </c>
      <c r="EN133" s="1">
        <v>9.6587080000000002E-3</v>
      </c>
      <c r="EO133" s="1">
        <v>2.0557430000000001</v>
      </c>
      <c r="EP133">
        <v>0.82331940000000003</v>
      </c>
      <c r="EQ133">
        <v>16.865629999999999</v>
      </c>
      <c r="ER133" s="1">
        <v>8.5072489999999997E-3</v>
      </c>
      <c r="ES133" s="1">
        <v>1.8290770000000001</v>
      </c>
      <c r="ET133">
        <v>0.81300190000000006</v>
      </c>
      <c r="EU133">
        <v>17.63007</v>
      </c>
      <c r="EV133" s="1">
        <v>7.4676930000000001E-3</v>
      </c>
      <c r="EW133" s="1">
        <v>1.6225830000000001</v>
      </c>
      <c r="EX133">
        <v>0.80308400000000002</v>
      </c>
      <c r="EY133">
        <v>18.057729999999999</v>
      </c>
      <c r="EZ133" s="1">
        <v>6.5524499999999996E-3</v>
      </c>
      <c r="FA133" s="1">
        <v>1.4382459999999999</v>
      </c>
      <c r="FB133">
        <v>0.79303120000000005</v>
      </c>
      <c r="FC133">
        <v>17.640799999999999</v>
      </c>
      <c r="FD133" s="1">
        <v>5.7475549999999997E-3</v>
      </c>
      <c r="FE133" s="1">
        <v>1.2747889999999999</v>
      </c>
      <c r="FF133">
        <v>0.78293820000000003</v>
      </c>
      <c r="FG133">
        <v>17.074480000000001</v>
      </c>
      <c r="FH133" s="1">
        <v>5.0426469999999999E-3</v>
      </c>
      <c r="FI133" s="1">
        <v>1.1296889999999999</v>
      </c>
      <c r="FJ133">
        <v>0.77261999999999997</v>
      </c>
      <c r="FK133">
        <v>16.581340000000001</v>
      </c>
      <c r="FL133" s="1">
        <v>4.4194869999999997E-3</v>
      </c>
      <c r="FM133" s="1">
        <v>1.0002629999999999</v>
      </c>
      <c r="FN133">
        <v>0.76261040000000002</v>
      </c>
      <c r="FO133">
        <v>16.832519999999999</v>
      </c>
      <c r="FP133" s="1">
        <v>3.8741019999999999E-3</v>
      </c>
      <c r="FQ133" s="1">
        <v>0.88575320000000002</v>
      </c>
      <c r="FR133">
        <v>0.7530985</v>
      </c>
      <c r="FS133">
        <v>17.55855</v>
      </c>
      <c r="FT133" s="1">
        <v>3.3928790000000001E-3</v>
      </c>
      <c r="FU133" s="1">
        <v>0.78335220000000005</v>
      </c>
      <c r="FV133">
        <v>0.74421660000000001</v>
      </c>
      <c r="FW133">
        <v>18.658740000000002</v>
      </c>
      <c r="FX133" s="1">
        <v>2.9455470000000002E-3</v>
      </c>
      <c r="FY133" s="1">
        <v>0.68634399999999995</v>
      </c>
      <c r="FZ133">
        <v>0.73557530000000004</v>
      </c>
      <c r="GA133">
        <v>19.833210000000001</v>
      </c>
      <c r="GB133" s="1">
        <v>2.5052749999999999E-3</v>
      </c>
      <c r="GC133" s="1">
        <v>0.58919969999999999</v>
      </c>
      <c r="GD133">
        <v>0.72723910000000003</v>
      </c>
      <c r="GE133">
        <v>20.269749999999998</v>
      </c>
      <c r="GF133" s="1">
        <v>2.0847499999999998E-3</v>
      </c>
      <c r="GG133" s="1">
        <v>0.49453399999999997</v>
      </c>
      <c r="GH133">
        <v>0.71964530000000004</v>
      </c>
      <c r="GI133">
        <v>19.702010000000001</v>
      </c>
      <c r="GJ133" s="1">
        <v>1.7181710000000001E-3</v>
      </c>
      <c r="GK133" s="1">
        <v>0.41060790000000003</v>
      </c>
      <c r="GL133">
        <v>0.71258529999999998</v>
      </c>
      <c r="GM133">
        <v>18.847249999999999</v>
      </c>
      <c r="GN133" s="1">
        <v>1.424256E-3</v>
      </c>
      <c r="GO133" s="1">
        <v>0.34252179999999999</v>
      </c>
      <c r="GP133">
        <v>0.70637190000000005</v>
      </c>
      <c r="GQ133">
        <v>18.010670000000001</v>
      </c>
      <c r="GR133" s="1">
        <v>1.2002320000000001E-3</v>
      </c>
      <c r="GS133" s="1">
        <v>0.29009299999999999</v>
      </c>
      <c r="GT133">
        <v>0.70107640000000004</v>
      </c>
      <c r="GU133">
        <v>18.15297</v>
      </c>
      <c r="GV133" s="1">
        <v>1.031983E-3</v>
      </c>
      <c r="GW133" s="1">
        <v>0.25027579999999999</v>
      </c>
      <c r="GX133">
        <v>0.69686680000000001</v>
      </c>
      <c r="GY133">
        <v>18.845220000000001</v>
      </c>
      <c r="GZ133" s="1">
        <v>9.0288990000000002E-4</v>
      </c>
      <c r="HA133" s="1">
        <v>0.21944089999999999</v>
      </c>
      <c r="HB133">
        <v>0.69359599999999999</v>
      </c>
      <c r="HC133">
        <v>19.921589999999998</v>
      </c>
      <c r="HD133" s="1">
        <v>7.9446810000000003E-4</v>
      </c>
      <c r="HE133" s="1">
        <v>0.19337699999999999</v>
      </c>
      <c r="HF133">
        <v>0.69102870000000005</v>
      </c>
      <c r="HG133">
        <v>20.906829999999999</v>
      </c>
      <c r="HH133" s="1">
        <v>6.8558249999999996E-4</v>
      </c>
      <c r="HI133" s="1">
        <v>0.1671175</v>
      </c>
      <c r="HJ133">
        <v>0.68902660000000004</v>
      </c>
      <c r="HK133">
        <v>21.22889</v>
      </c>
      <c r="HL133" s="1">
        <v>5.660191E-4</v>
      </c>
      <c r="HM133" s="1">
        <v>0.1381385</v>
      </c>
      <c r="HN133">
        <v>0.68748580000000004</v>
      </c>
      <c r="HO133">
        <v>20.581499999999998</v>
      </c>
      <c r="HP133" s="1">
        <v>4.4614889999999998E-4</v>
      </c>
      <c r="HQ133" s="1">
        <v>0.1089189</v>
      </c>
      <c r="HR133">
        <v>0.68626659999999995</v>
      </c>
      <c r="HS133">
        <v>19.6373</v>
      </c>
      <c r="HT133" s="1">
        <v>3.4444880000000002E-4</v>
      </c>
      <c r="HU133" s="1">
        <v>8.3962599999999998E-2</v>
      </c>
      <c r="HV133">
        <v>0.68536520000000001</v>
      </c>
      <c r="HW133">
        <v>18.66207</v>
      </c>
      <c r="HX133" s="1">
        <v>2.6993950000000003E-4</v>
      </c>
      <c r="HY133" s="1">
        <v>6.5594920000000001E-2</v>
      </c>
      <c r="HZ133">
        <v>0.68470750000000002</v>
      </c>
      <c r="IA133">
        <v>18.483699999999999</v>
      </c>
      <c r="IB133" s="1">
        <v>2.2038609999999999E-4</v>
      </c>
      <c r="IC133" s="1">
        <v>5.3348420000000001E-2</v>
      </c>
      <c r="ID133">
        <v>0.68425349999999996</v>
      </c>
      <c r="IE133">
        <v>18.11608</v>
      </c>
      <c r="IF133" s="1">
        <v>1.8847800000000001E-4</v>
      </c>
      <c r="IG133" s="1">
        <v>4.5451619999999998E-2</v>
      </c>
      <c r="IH133">
        <v>0.68393420000000005</v>
      </c>
      <c r="II133">
        <v>18.56437</v>
      </c>
      <c r="IJ133" s="1">
        <v>1.669327E-4</v>
      </c>
      <c r="IK133" s="1">
        <v>4.013253E-2</v>
      </c>
      <c r="IL133">
        <v>0.68375439999999998</v>
      </c>
      <c r="IM133">
        <v>19.255220000000001</v>
      </c>
      <c r="IN133" s="1">
        <v>1.5021880000000001E-4</v>
      </c>
      <c r="IO133" s="1">
        <v>3.6023769999999997E-2</v>
      </c>
      <c r="IP133">
        <v>0.68368459999999998</v>
      </c>
      <c r="IQ133">
        <v>19.470929999999999</v>
      </c>
      <c r="IR133" s="1">
        <v>1.3511640000000001E-4</v>
      </c>
      <c r="IS133" s="1">
        <v>3.2336719999999999E-2</v>
      </c>
      <c r="IT133">
        <v>0.68380410000000003</v>
      </c>
      <c r="IU133">
        <v>19.007180000000002</v>
      </c>
      <c r="IV133" s="1">
        <v>1.211249E-4</v>
      </c>
      <c r="IW133" s="1">
        <v>2.8925869999999999E-2</v>
      </c>
      <c r="IX133">
        <v>0.68412859999999998</v>
      </c>
      <c r="IY133">
        <v>18.351009999999999</v>
      </c>
      <c r="IZ133">
        <v>1.090503E-4</v>
      </c>
      <c r="JA133" s="1">
        <v>2.597793E-2</v>
      </c>
      <c r="JB133">
        <v>0.68468929999999995</v>
      </c>
      <c r="JC133">
        <v>17.697759999999999</v>
      </c>
      <c r="JD133">
        <v>9.9420530000000003E-5</v>
      </c>
      <c r="JE133" s="1">
        <v>2.3616310000000001E-2</v>
      </c>
      <c r="JF133">
        <v>0.68550239999999996</v>
      </c>
      <c r="JG133">
        <v>17.83417</v>
      </c>
      <c r="JH133">
        <v>9.1986090000000003E-5</v>
      </c>
      <c r="JI133" s="1">
        <v>2.1786509999999999E-2</v>
      </c>
      <c r="JJ133">
        <v>0.6865327</v>
      </c>
      <c r="JK133">
        <v>18.42878</v>
      </c>
      <c r="JL133">
        <v>8.6068420000000006E-5</v>
      </c>
      <c r="JM133" s="1">
        <v>2.032575E-2</v>
      </c>
      <c r="JN133">
        <v>0.68775189999999997</v>
      </c>
      <c r="JO133">
        <v>19.414739999999998</v>
      </c>
      <c r="JP133">
        <v>8.0630609999999994E-5</v>
      </c>
      <c r="JQ133" s="1">
        <v>1.899416E-2</v>
      </c>
      <c r="JR133">
        <v>0.6890809</v>
      </c>
      <c r="JS133">
        <v>20.57657</v>
      </c>
      <c r="JT133">
        <v>7.4316890000000006E-5</v>
      </c>
      <c r="JU133">
        <v>1.7474549999999998E-2</v>
      </c>
      <c r="JV133">
        <v>0.69043030000000005</v>
      </c>
      <c r="JW133">
        <v>21.100460000000002</v>
      </c>
      <c r="JX133">
        <v>6.641529E-5</v>
      </c>
      <c r="JY133">
        <v>1.559455E-2</v>
      </c>
      <c r="JZ133">
        <v>0.69167350000000005</v>
      </c>
      <c r="KA133">
        <v>20.597149999999999</v>
      </c>
      <c r="KB133">
        <v>5.7815870000000001E-5</v>
      </c>
      <c r="KC133">
        <v>1.3553010000000001E-2</v>
      </c>
      <c r="KD133">
        <v>0.69273370000000001</v>
      </c>
      <c r="KE133">
        <v>19.792149999999999</v>
      </c>
      <c r="KF133">
        <v>5.0139229999999998E-5</v>
      </c>
      <c r="KG133">
        <v>1.17287E-2</v>
      </c>
      <c r="KH133">
        <v>0.69349229999999995</v>
      </c>
      <c r="KI133">
        <v>19.01559</v>
      </c>
      <c r="KJ133">
        <v>4.4320080000000001E-5</v>
      </c>
      <c r="KK133">
        <v>1.034293E-2</v>
      </c>
      <c r="KL133">
        <v>0.69397200000000003</v>
      </c>
      <c r="KM133">
        <v>18.94659</v>
      </c>
      <c r="KN133">
        <v>4.0272309999999998E-5</v>
      </c>
      <c r="KO133">
        <v>9.3820520000000001E-3</v>
      </c>
      <c r="KP133">
        <v>0.69416389999999994</v>
      </c>
      <c r="KQ133">
        <v>19.34112</v>
      </c>
      <c r="KR133">
        <v>3.7580329999999999E-5</v>
      </c>
      <c r="KS133">
        <v>8.7436709999999997E-3</v>
      </c>
      <c r="KT133">
        <v>0.69414629999999999</v>
      </c>
      <c r="KU133">
        <v>19.766169999999999</v>
      </c>
      <c r="KV133">
        <v>3.6232510000000003E-5</v>
      </c>
      <c r="KW133">
        <v>8.4188730000000003E-3</v>
      </c>
      <c r="KX133">
        <v>0.69398099999999996</v>
      </c>
      <c r="KY133">
        <v>20.30958</v>
      </c>
      <c r="KZ133">
        <v>3.684087E-5</v>
      </c>
      <c r="LA133">
        <v>8.5452529999999992E-3</v>
      </c>
      <c r="LB133">
        <v>0.69368790000000002</v>
      </c>
      <c r="LC133">
        <v>20.419280000000001</v>
      </c>
      <c r="LD133">
        <v>3.9557600000000002E-5</v>
      </c>
      <c r="LE133">
        <v>9.1681599999999999E-3</v>
      </c>
      <c r="LF133">
        <v>0.69335500000000005</v>
      </c>
      <c r="LG133">
        <v>20.08953</v>
      </c>
      <c r="LH133">
        <v>4.3248840000000001E-5</v>
      </c>
      <c r="LI133">
        <v>1.0031969999999999E-2</v>
      </c>
      <c r="LJ133">
        <v>0.69303899999999996</v>
      </c>
      <c r="LK133">
        <v>19.394300000000001</v>
      </c>
      <c r="LL133">
        <v>4.6324510000000001E-5</v>
      </c>
      <c r="LM133">
        <v>1.0765250000000001E-2</v>
      </c>
      <c r="LN133">
        <v>0.69274460000000004</v>
      </c>
      <c r="LO133">
        <v>18.70635</v>
      </c>
      <c r="LP133">
        <v>4.7932229999999997E-5</v>
      </c>
      <c r="LQ133">
        <v>1.1160150000000001E-2</v>
      </c>
      <c r="LR133">
        <v>0.69252309999999995</v>
      </c>
      <c r="LS133">
        <v>18.708210000000001</v>
      </c>
      <c r="LT133">
        <v>4.8106840000000001E-5</v>
      </c>
      <c r="LU133">
        <v>1.121844E-2</v>
      </c>
      <c r="LV133">
        <v>0.69234629999999997</v>
      </c>
      <c r="LW133">
        <v>19.103590000000001</v>
      </c>
      <c r="LX133">
        <v>4.726719E-5</v>
      </c>
      <c r="LY133">
        <v>1.103706E-2</v>
      </c>
      <c r="LZ133">
        <v>0.69222430000000001</v>
      </c>
      <c r="MA133">
        <v>19.863119999999999</v>
      </c>
      <c r="MB133">
        <v>4.5770560000000002E-5</v>
      </c>
      <c r="MC133">
        <v>1.06982E-2</v>
      </c>
      <c r="MD133">
        <v>0.69212929999999995</v>
      </c>
      <c r="ME133">
        <v>20.706379999999999</v>
      </c>
      <c r="MF133">
        <v>4.3754290000000002E-5</v>
      </c>
      <c r="MG133">
        <v>1.0236179999999999E-2</v>
      </c>
      <c r="MH133">
        <v>0.69205539999999999</v>
      </c>
      <c r="MI133">
        <v>21.213940000000001</v>
      </c>
      <c r="MJ133">
        <v>4.1332209999999998E-5</v>
      </c>
      <c r="MK133">
        <v>9.6766539999999998E-3</v>
      </c>
      <c r="ML133">
        <v>0.6919632</v>
      </c>
      <c r="MM133">
        <v>20.73733</v>
      </c>
      <c r="MN133">
        <v>3.8773699999999998E-5</v>
      </c>
      <c r="MO133">
        <v>9.0820120000000004E-3</v>
      </c>
      <c r="MP133">
        <v>0.69181020000000004</v>
      </c>
      <c r="MQ133">
        <v>19.968969999999999</v>
      </c>
      <c r="MR133">
        <v>3.639588E-5</v>
      </c>
      <c r="MS133">
        <v>8.5275049999999995E-3</v>
      </c>
      <c r="MT133">
        <v>0.6916002</v>
      </c>
      <c r="MU133">
        <v>19.16103</v>
      </c>
      <c r="MV133">
        <v>3.4358089999999998E-5</v>
      </c>
      <c r="MW133">
        <v>8.0508390000000006E-3</v>
      </c>
      <c r="MX133">
        <v>0.69132450000000001</v>
      </c>
      <c r="MY133">
        <v>18.90174</v>
      </c>
      <c r="MZ133">
        <v>3.264853E-5</v>
      </c>
      <c r="NA133">
        <v>7.6520169999999997E-3</v>
      </c>
      <c r="NB133">
        <v>0.6909653</v>
      </c>
      <c r="NC133">
        <v>19.355340000000002</v>
      </c>
      <c r="ND133">
        <v>3.1202070000000002E-5</v>
      </c>
      <c r="NE133">
        <v>7.3152E-3</v>
      </c>
      <c r="NF133">
        <v>0.6909653</v>
      </c>
      <c r="NG133">
        <v>19.355340000000002</v>
      </c>
      <c r="NH133">
        <v>3.1202070000000002E-5</v>
      </c>
      <c r="NI133">
        <v>7.3152E-3</v>
      </c>
      <c r="NJ133">
        <v>0.6909653</v>
      </c>
      <c r="NK133">
        <v>19.355340000000002</v>
      </c>
      <c r="NL133">
        <v>3.1202070000000002E-5</v>
      </c>
      <c r="NM133">
        <v>7.3152E-3</v>
      </c>
      <c r="NN133">
        <v>0.6909653</v>
      </c>
      <c r="NO133">
        <v>19.355340000000002</v>
      </c>
      <c r="NP133">
        <v>3.1202070000000002E-5</v>
      </c>
      <c r="NQ133">
        <v>7.3152E-3</v>
      </c>
      <c r="NR133">
        <v>0.6909653</v>
      </c>
      <c r="NS133">
        <v>19.355340000000002</v>
      </c>
      <c r="NT133">
        <v>3.1202070000000002E-5</v>
      </c>
      <c r="NU133">
        <v>7.3152E-3</v>
      </c>
      <c r="NV133">
        <v>0.6909653</v>
      </c>
      <c r="NW133">
        <v>19.355340000000002</v>
      </c>
      <c r="NX133">
        <v>3.1202070000000002E-5</v>
      </c>
      <c r="NY133">
        <v>7.3152E-3</v>
      </c>
      <c r="NZ133">
        <v>0.6909653</v>
      </c>
      <c r="OA133">
        <v>19.355340000000002</v>
      </c>
      <c r="OB133">
        <v>3.1202070000000002E-5</v>
      </c>
      <c r="OC133">
        <v>7.3152E-3</v>
      </c>
      <c r="OD133">
        <v>0.6909653</v>
      </c>
      <c r="OE133">
        <v>19.355340000000002</v>
      </c>
      <c r="OF133">
        <v>3.1202070000000002E-5</v>
      </c>
      <c r="OG133">
        <v>7.3152E-3</v>
      </c>
      <c r="OH133">
        <v>0.6909653</v>
      </c>
      <c r="OI133">
        <v>19.355340000000002</v>
      </c>
      <c r="OJ133">
        <v>3.1202070000000002E-5</v>
      </c>
      <c r="OK133">
        <v>7.3152E-3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1.2828440000000001</v>
      </c>
      <c r="G134">
        <v>15.95532</v>
      </c>
      <c r="H134">
        <v>0</v>
      </c>
      <c r="I134">
        <v>0</v>
      </c>
      <c r="J134">
        <v>1.2821880000000001</v>
      </c>
      <c r="K134">
        <v>16.67193</v>
      </c>
      <c r="L134">
        <v>0</v>
      </c>
      <c r="M134">
        <v>0</v>
      </c>
      <c r="N134">
        <v>1.281461</v>
      </c>
      <c r="O134">
        <v>17.546890000000001</v>
      </c>
      <c r="P134">
        <v>0</v>
      </c>
      <c r="Q134">
        <v>0</v>
      </c>
      <c r="R134">
        <v>1.280724</v>
      </c>
      <c r="S134">
        <v>18.303709999999999</v>
      </c>
      <c r="T134" s="1">
        <v>5.9017629999999995E-29</v>
      </c>
      <c r="U134" s="1">
        <v>9.0043859999999998E-28</v>
      </c>
      <c r="V134">
        <v>1.2799</v>
      </c>
      <c r="W134">
        <v>19.070820000000001</v>
      </c>
      <c r="X134" s="1">
        <v>2.9090070000000001E-17</v>
      </c>
      <c r="Y134" s="1">
        <v>4.4249990000000001E-16</v>
      </c>
      <c r="Z134">
        <v>1.279053</v>
      </c>
      <c r="AA134">
        <v>19.078440000000001</v>
      </c>
      <c r="AB134" s="1">
        <v>6.9797679999999996E-6</v>
      </c>
      <c r="AC134" s="1">
        <v>1.07793E-4</v>
      </c>
      <c r="AD134">
        <v>1.2781720000000001</v>
      </c>
      <c r="AE134">
        <v>18.308530000000001</v>
      </c>
      <c r="AF134" s="1">
        <v>6.7475939999999998E-2</v>
      </c>
      <c r="AG134">
        <v>1.053253</v>
      </c>
      <c r="AH134">
        <v>1.277258</v>
      </c>
      <c r="AI134">
        <v>17.71622</v>
      </c>
      <c r="AJ134">
        <v>6.4191570000000002</v>
      </c>
      <c r="AK134">
        <v>100.8459</v>
      </c>
      <c r="AL134">
        <v>1.2763500000000001</v>
      </c>
      <c r="AM134">
        <v>17.358450000000001</v>
      </c>
      <c r="AN134">
        <v>59.962240000000001</v>
      </c>
      <c r="AO134">
        <v>945.64480000000003</v>
      </c>
      <c r="AP134">
        <v>1.2754509999999999</v>
      </c>
      <c r="AQ134">
        <v>17.93824</v>
      </c>
      <c r="AR134">
        <v>120.05289999999999</v>
      </c>
      <c r="AS134">
        <v>1899.229</v>
      </c>
      <c r="AT134">
        <v>1.2746470000000001</v>
      </c>
      <c r="AU134">
        <v>18.952929999999999</v>
      </c>
      <c r="AV134">
        <v>80.52037</v>
      </c>
      <c r="AW134">
        <v>1276.7950000000001</v>
      </c>
      <c r="AX134">
        <v>1.27393</v>
      </c>
      <c r="AY134">
        <v>19.843990000000002</v>
      </c>
      <c r="AZ134">
        <v>24.380230000000001</v>
      </c>
      <c r="BA134">
        <v>387.18990000000002</v>
      </c>
      <c r="BB134">
        <v>1.273126</v>
      </c>
      <c r="BC134">
        <v>20.446269999999998</v>
      </c>
      <c r="BD134">
        <v>4.2057739999999999</v>
      </c>
      <c r="BE134">
        <v>66.892939999999996</v>
      </c>
      <c r="BF134">
        <v>1.272079</v>
      </c>
      <c r="BG134">
        <v>20.117650000000001</v>
      </c>
      <c r="BH134">
        <v>0.54180170000000005</v>
      </c>
      <c r="BI134">
        <v>8.6236569999999997</v>
      </c>
      <c r="BJ134">
        <v>1.270437</v>
      </c>
      <c r="BK134">
        <v>19.172920000000001</v>
      </c>
      <c r="BL134">
        <v>0.1056322</v>
      </c>
      <c r="BM134">
        <v>1.6780170000000001</v>
      </c>
      <c r="BN134">
        <v>1.2674609999999999</v>
      </c>
      <c r="BO134">
        <v>18.312470000000001</v>
      </c>
      <c r="BP134">
        <v>6.0625970000000001E-2</v>
      </c>
      <c r="BQ134">
        <v>0.96269539999999998</v>
      </c>
      <c r="BR134">
        <v>1.2603169999999999</v>
      </c>
      <c r="BS134">
        <v>17.659839999999999</v>
      </c>
      <c r="BT134" s="1">
        <v>5.2011870000000002E-2</v>
      </c>
      <c r="BU134">
        <v>0.82970080000000002</v>
      </c>
      <c r="BV134">
        <v>1.249255</v>
      </c>
      <c r="BW134">
        <v>17.484940000000002</v>
      </c>
      <c r="BX134" s="1">
        <v>4.9104370000000001E-2</v>
      </c>
      <c r="BY134">
        <v>0.78955039999999999</v>
      </c>
      <c r="BZ134">
        <v>1.2375210000000001</v>
      </c>
      <c r="CA134">
        <v>18.15558</v>
      </c>
      <c r="CB134" s="1">
        <v>4.995045E-2</v>
      </c>
      <c r="CC134" s="1">
        <v>0.81002529999999995</v>
      </c>
      <c r="CD134">
        <v>1.2249749999999999</v>
      </c>
      <c r="CE134">
        <v>18.75929</v>
      </c>
      <c r="CF134" s="1">
        <v>5.1206500000000002E-2</v>
      </c>
      <c r="CG134" s="1">
        <v>0.83836390000000005</v>
      </c>
      <c r="CH134">
        <v>1.2118</v>
      </c>
      <c r="CI134">
        <v>19.097180000000002</v>
      </c>
      <c r="CJ134" s="1">
        <v>5.0192800000000003E-2</v>
      </c>
      <c r="CK134" s="1">
        <v>0.83018990000000004</v>
      </c>
      <c r="CL134">
        <v>1.198987</v>
      </c>
      <c r="CM134">
        <v>18.711069999999999</v>
      </c>
      <c r="CN134" s="1">
        <v>4.692872E-2</v>
      </c>
      <c r="CO134" s="1">
        <v>0.78394699999999995</v>
      </c>
      <c r="CP134">
        <v>1.18597</v>
      </c>
      <c r="CQ134">
        <v>18.038440000000001</v>
      </c>
      <c r="CR134" s="1">
        <v>4.2557970000000001E-2</v>
      </c>
      <c r="CS134" s="1">
        <v>0.71814719999999999</v>
      </c>
      <c r="CT134">
        <v>1.1723749999999999</v>
      </c>
      <c r="CU134">
        <v>17.207370000000001</v>
      </c>
      <c r="CV134" s="1">
        <v>3.798816E-2</v>
      </c>
      <c r="CW134" s="1">
        <v>0.64785780000000004</v>
      </c>
      <c r="CX134">
        <v>1.1590780000000001</v>
      </c>
      <c r="CY134">
        <v>16.394760000000002</v>
      </c>
      <c r="CZ134" s="1">
        <v>3.3758879999999998E-2</v>
      </c>
      <c r="DA134" s="1">
        <v>0.58160330000000005</v>
      </c>
      <c r="DB134">
        <v>1.14588</v>
      </c>
      <c r="DC134">
        <v>15.971970000000001</v>
      </c>
      <c r="DD134" s="1">
        <v>2.991837E-2</v>
      </c>
      <c r="DE134" s="1">
        <v>0.52050169999999996</v>
      </c>
      <c r="DF134">
        <v>1.1324890000000001</v>
      </c>
      <c r="DG134">
        <v>16.228760000000001</v>
      </c>
      <c r="DH134" s="1">
        <v>2.6463960000000002E-2</v>
      </c>
      <c r="DI134" s="1">
        <v>0.4650127</v>
      </c>
      <c r="DJ134">
        <v>1.11887</v>
      </c>
      <c r="DK134">
        <v>16.679649999999999</v>
      </c>
      <c r="DL134" s="1">
        <v>2.3364670000000001E-2</v>
      </c>
      <c r="DM134" s="1">
        <v>0.41474539999999999</v>
      </c>
      <c r="DN134">
        <v>1.1050990000000001</v>
      </c>
      <c r="DO134">
        <v>17.26275</v>
      </c>
      <c r="DP134" s="1">
        <v>2.063535E-2</v>
      </c>
      <c r="DQ134" s="1">
        <v>0.3701024</v>
      </c>
      <c r="DR134">
        <v>1.091232</v>
      </c>
      <c r="DS134">
        <v>17.300979999999999</v>
      </c>
      <c r="DT134" s="1">
        <v>1.8220429999999999E-2</v>
      </c>
      <c r="DU134" s="1">
        <v>0.33020850000000002</v>
      </c>
      <c r="DV134">
        <v>1.0776669999999999</v>
      </c>
      <c r="DW134">
        <v>16.863600000000002</v>
      </c>
      <c r="DX134" s="1">
        <v>1.60667E-2</v>
      </c>
      <c r="DY134" s="1">
        <v>0.29419459999999997</v>
      </c>
      <c r="DZ134">
        <v>1.0640810000000001</v>
      </c>
      <c r="EA134">
        <v>16.263359999999999</v>
      </c>
      <c r="EB134" s="1">
        <v>1.4149480000000001E-2</v>
      </c>
      <c r="EC134" s="1">
        <v>0.26177440000000002</v>
      </c>
      <c r="ED134">
        <v>1.0499099999999999</v>
      </c>
      <c r="EE134">
        <v>15.64141</v>
      </c>
      <c r="EF134" s="1">
        <v>1.245842E-2</v>
      </c>
      <c r="EG134" s="1">
        <v>0.23306279999999999</v>
      </c>
      <c r="EH134">
        <v>1.0357890000000001</v>
      </c>
      <c r="EI134">
        <v>15.69946</v>
      </c>
      <c r="EJ134" s="1">
        <v>1.0996300000000001E-2</v>
      </c>
      <c r="EK134" s="1">
        <v>0.2080245</v>
      </c>
      <c r="EL134">
        <v>1.022635</v>
      </c>
      <c r="EM134">
        <v>16.27974</v>
      </c>
      <c r="EN134" s="1">
        <v>9.7205209999999993E-3</v>
      </c>
      <c r="EO134" s="1">
        <v>0.18581839999999999</v>
      </c>
      <c r="EP134">
        <v>1.0094350000000001</v>
      </c>
      <c r="EQ134">
        <v>16.85745</v>
      </c>
      <c r="ER134" s="1">
        <v>8.5641520000000002E-3</v>
      </c>
      <c r="ES134" s="1">
        <v>0.16545389999999999</v>
      </c>
      <c r="ET134">
        <v>0.99590590000000001</v>
      </c>
      <c r="EU134">
        <v>17.617889999999999</v>
      </c>
      <c r="EV134" s="1">
        <v>7.5190949999999999E-3</v>
      </c>
      <c r="EW134" s="1">
        <v>0.14688029999999999</v>
      </c>
      <c r="EX134">
        <v>0.98290180000000005</v>
      </c>
      <c r="EY134">
        <v>18.05697</v>
      </c>
      <c r="EZ134" s="1">
        <v>6.5980020000000004E-3</v>
      </c>
      <c r="FA134" s="1">
        <v>0.1302758</v>
      </c>
      <c r="FB134">
        <v>0.96978279999999994</v>
      </c>
      <c r="FC134">
        <v>17.653020000000001</v>
      </c>
      <c r="FD134" s="1">
        <v>5.7881699999999996E-3</v>
      </c>
      <c r="FE134" s="1">
        <v>0.1155455</v>
      </c>
      <c r="FF134">
        <v>0.95768339999999996</v>
      </c>
      <c r="FG134">
        <v>17.087240000000001</v>
      </c>
      <c r="FH134" s="1">
        <v>5.0789679999999997E-3</v>
      </c>
      <c r="FI134" s="1">
        <v>0.1023945</v>
      </c>
      <c r="FJ134">
        <v>0.94580819999999999</v>
      </c>
      <c r="FK134">
        <v>16.595369999999999</v>
      </c>
      <c r="FL134" s="1">
        <v>4.4522759999999998E-3</v>
      </c>
      <c r="FM134" s="1">
        <v>9.064287E-2</v>
      </c>
      <c r="FN134">
        <v>0.93412720000000005</v>
      </c>
      <c r="FO134">
        <v>16.836300000000001</v>
      </c>
      <c r="FP134" s="1">
        <v>3.9034220000000001E-3</v>
      </c>
      <c r="FQ134" s="1">
        <v>8.0250130000000003E-2</v>
      </c>
      <c r="FR134">
        <v>0.92307950000000005</v>
      </c>
      <c r="FS134">
        <v>17.551490000000001</v>
      </c>
      <c r="FT134" s="1">
        <v>3.4201230000000002E-3</v>
      </c>
      <c r="FU134" s="1">
        <v>7.0969850000000001E-2</v>
      </c>
      <c r="FV134">
        <v>0.91273689999999996</v>
      </c>
      <c r="FW134">
        <v>18.639620000000001</v>
      </c>
      <c r="FX134" s="1">
        <v>2.9724059999999999E-3</v>
      </c>
      <c r="FY134" s="1">
        <v>6.2203609999999999E-2</v>
      </c>
      <c r="FZ134">
        <v>0.9026923</v>
      </c>
      <c r="GA134">
        <v>19.812529999999999</v>
      </c>
      <c r="GB134" s="1">
        <v>2.5327000000000001E-3</v>
      </c>
      <c r="GC134" s="1">
        <v>5.3442749999999997E-2</v>
      </c>
      <c r="GD134">
        <v>0.89295740000000001</v>
      </c>
      <c r="GE134">
        <v>20.269390000000001</v>
      </c>
      <c r="GF134" s="1">
        <v>2.1108009999999998E-3</v>
      </c>
      <c r="GG134" s="1">
        <v>4.48864E-2</v>
      </c>
      <c r="GH134">
        <v>0.8840886</v>
      </c>
      <c r="GI134">
        <v>19.721990000000002</v>
      </c>
      <c r="GJ134" s="1">
        <v>1.7404709999999999E-3</v>
      </c>
      <c r="GK134" s="1">
        <v>3.7270089999999999E-2</v>
      </c>
      <c r="GL134">
        <v>0.87584090000000003</v>
      </c>
      <c r="GM134">
        <v>18.875060000000001</v>
      </c>
      <c r="GN134" s="1">
        <v>1.441995E-3</v>
      </c>
      <c r="GO134" s="1">
        <v>3.1073079999999999E-2</v>
      </c>
      <c r="GP134">
        <v>0.86857300000000004</v>
      </c>
      <c r="GQ134">
        <v>18.039020000000001</v>
      </c>
      <c r="GR134" s="1">
        <v>1.2138889999999999E-3</v>
      </c>
      <c r="GS134" s="1">
        <v>2.6294749999999999E-2</v>
      </c>
      <c r="GT134">
        <v>0.86258089999999998</v>
      </c>
      <c r="GU134">
        <v>18.162520000000001</v>
      </c>
      <c r="GV134" s="1">
        <v>1.042468E-3</v>
      </c>
      <c r="GW134" s="1">
        <v>2.2662350000000001E-2</v>
      </c>
      <c r="GX134">
        <v>0.85817460000000001</v>
      </c>
      <c r="GY134">
        <v>18.840389999999999</v>
      </c>
      <c r="GZ134" s="1">
        <v>9.1126840000000005E-4</v>
      </c>
      <c r="HA134" s="1">
        <v>1.985054E-2</v>
      </c>
      <c r="HB134">
        <v>0.85472769999999998</v>
      </c>
      <c r="HC134">
        <v>19.905439999999999</v>
      </c>
      <c r="HD134" s="1">
        <v>8.0213099999999998E-4</v>
      </c>
      <c r="HE134" s="1">
        <v>1.7489669999999999E-2</v>
      </c>
      <c r="HF134">
        <v>0.8520856</v>
      </c>
      <c r="HG134">
        <v>20.890470000000001</v>
      </c>
      <c r="HH134" s="1">
        <v>6.9391639999999996E-4</v>
      </c>
      <c r="HI134" s="1">
        <v>1.5131449999999999E-2</v>
      </c>
      <c r="HJ134">
        <v>0.8500105</v>
      </c>
      <c r="HK134">
        <v>21.22889</v>
      </c>
      <c r="HL134" s="1">
        <v>5.7509309999999997E-4</v>
      </c>
      <c r="HM134" s="1">
        <v>1.25329E-2</v>
      </c>
      <c r="HN134">
        <v>0.84837340000000006</v>
      </c>
      <c r="HO134">
        <v>20.604179999999999</v>
      </c>
      <c r="HP134" s="1">
        <v>4.546773E-4</v>
      </c>
      <c r="HQ134" s="1">
        <v>9.8985389999999996E-3</v>
      </c>
      <c r="HR134">
        <v>0.84708119999999998</v>
      </c>
      <c r="HS134">
        <v>19.668990000000001</v>
      </c>
      <c r="HT134" s="1">
        <v>3.512139E-4</v>
      </c>
      <c r="HU134" s="1">
        <v>7.6322889999999996E-3</v>
      </c>
      <c r="HV134">
        <v>0.84610859999999999</v>
      </c>
      <c r="HW134">
        <v>18.696539999999999</v>
      </c>
      <c r="HX134" s="1">
        <v>2.7465900000000001E-4</v>
      </c>
      <c r="HY134" s="1">
        <v>5.9548819999999999E-3</v>
      </c>
      <c r="HZ134">
        <v>0.84540579999999999</v>
      </c>
      <c r="IA134">
        <v>18.503799999999998</v>
      </c>
      <c r="IB134" s="1">
        <v>2.23458E-4</v>
      </c>
      <c r="IC134" s="1">
        <v>4.8329150000000001E-3</v>
      </c>
      <c r="ID134">
        <v>0.84493739999999995</v>
      </c>
      <c r="IE134">
        <v>18.133929999999999</v>
      </c>
      <c r="IF134" s="1">
        <v>1.9047930000000001E-4</v>
      </c>
      <c r="IG134" s="1">
        <v>4.10926E-3</v>
      </c>
      <c r="IH134">
        <v>0.84460619999999997</v>
      </c>
      <c r="II134">
        <v>18.556809999999999</v>
      </c>
      <c r="IJ134" s="1">
        <v>1.683574E-4</v>
      </c>
      <c r="IK134" s="1">
        <v>3.6236950000000001E-3</v>
      </c>
      <c r="IL134">
        <v>0.84440850000000001</v>
      </c>
      <c r="IM134">
        <v>19.246759999999998</v>
      </c>
      <c r="IN134" s="1">
        <v>1.514164E-4</v>
      </c>
      <c r="IO134" s="1">
        <v>3.251491E-3</v>
      </c>
      <c r="IP134">
        <v>0.84433080000000005</v>
      </c>
      <c r="IQ134">
        <v>19.47569</v>
      </c>
      <c r="IR134" s="1">
        <v>1.3623420000000001E-4</v>
      </c>
      <c r="IS134" s="1">
        <v>2.91917E-3</v>
      </c>
      <c r="IT134">
        <v>0.84448310000000004</v>
      </c>
      <c r="IU134">
        <v>19.02328</v>
      </c>
      <c r="IV134" s="1">
        <v>1.2213680000000001E-4</v>
      </c>
      <c r="IW134" s="1">
        <v>2.611436E-3</v>
      </c>
      <c r="IX134">
        <v>0.84482460000000004</v>
      </c>
      <c r="IY134">
        <v>18.37106</v>
      </c>
      <c r="IZ134">
        <v>1.098917E-4</v>
      </c>
      <c r="JA134" s="1">
        <v>2.344517E-3</v>
      </c>
      <c r="JB134">
        <v>0.84545219999999999</v>
      </c>
      <c r="JC134">
        <v>17.72681</v>
      </c>
      <c r="JD134">
        <v>1.0007790000000001E-4</v>
      </c>
      <c r="JE134" s="1">
        <v>2.1300820000000002E-3</v>
      </c>
      <c r="JF134">
        <v>0.84635660000000001</v>
      </c>
      <c r="JG134">
        <v>17.853590000000001</v>
      </c>
      <c r="JH134">
        <v>9.2497649999999997E-5</v>
      </c>
      <c r="JI134" s="1">
        <v>1.9639760000000001E-3</v>
      </c>
      <c r="JJ134">
        <v>0.84748080000000003</v>
      </c>
      <c r="JK134">
        <v>18.43788</v>
      </c>
      <c r="JL134">
        <v>8.6493719999999996E-5</v>
      </c>
      <c r="JM134">
        <v>1.831776E-3</v>
      </c>
      <c r="JN134">
        <v>0.84883240000000004</v>
      </c>
      <c r="JO134">
        <v>19.40663</v>
      </c>
      <c r="JP134">
        <v>8.1060319999999995E-5</v>
      </c>
      <c r="JQ134">
        <v>1.7122839999999999E-3</v>
      </c>
      <c r="JR134">
        <v>0.85027109999999995</v>
      </c>
      <c r="JS134">
        <v>20.561350000000001</v>
      </c>
      <c r="JT134">
        <v>7.4846910000000004E-5</v>
      </c>
      <c r="JU134">
        <v>1.577097E-3</v>
      </c>
      <c r="JV134">
        <v>0.85174050000000001</v>
      </c>
      <c r="JW134">
        <v>21.100359999999998</v>
      </c>
      <c r="JX134">
        <v>6.7048480000000006E-5</v>
      </c>
      <c r="JY134">
        <v>1.409572E-3</v>
      </c>
      <c r="JZ134">
        <v>0.85306249999999995</v>
      </c>
      <c r="KA134">
        <v>20.619340000000001</v>
      </c>
      <c r="KB134">
        <v>5.8444379999999998E-5</v>
      </c>
      <c r="KC134">
        <v>1.2261889999999999E-3</v>
      </c>
      <c r="KD134">
        <v>0.85417639999999995</v>
      </c>
      <c r="KE134">
        <v>19.820409999999999</v>
      </c>
      <c r="KF134">
        <v>5.0654620000000003E-5</v>
      </c>
      <c r="KG134">
        <v>1.0609199999999999E-3</v>
      </c>
      <c r="KH134">
        <v>0.85498399999999997</v>
      </c>
      <c r="KI134">
        <v>19.04355</v>
      </c>
      <c r="KJ134">
        <v>4.46895E-5</v>
      </c>
      <c r="KK134">
        <v>9.345887E-4</v>
      </c>
      <c r="KL134">
        <v>0.85545349999999998</v>
      </c>
      <c r="KM134">
        <v>18.957999999999998</v>
      </c>
      <c r="KN134">
        <v>4.0523050000000002E-5</v>
      </c>
      <c r="KO134">
        <v>8.4676700000000001E-4</v>
      </c>
      <c r="KP134">
        <v>0.85563840000000002</v>
      </c>
      <c r="KQ134">
        <v>19.340879999999999</v>
      </c>
      <c r="KR134">
        <v>3.7739530000000002E-5</v>
      </c>
      <c r="KS134">
        <v>7.8825499999999997E-4</v>
      </c>
      <c r="KT134">
        <v>0.85561589999999998</v>
      </c>
      <c r="KU134">
        <v>19.757680000000001</v>
      </c>
      <c r="KV134">
        <v>3.6277979999999999E-5</v>
      </c>
      <c r="KW134">
        <v>7.5766679999999999E-4</v>
      </c>
      <c r="KX134">
        <v>0.8554271</v>
      </c>
      <c r="KY134">
        <v>20.301179999999999</v>
      </c>
      <c r="KZ134">
        <v>3.6724870000000003E-5</v>
      </c>
      <c r="LA134">
        <v>7.6705269999999997E-4</v>
      </c>
      <c r="LB134">
        <v>0.8551088</v>
      </c>
      <c r="LC134">
        <v>20.419699999999999</v>
      </c>
      <c r="LD134">
        <v>3.9307349999999999E-5</v>
      </c>
      <c r="LE134">
        <v>8.2137010000000001E-4</v>
      </c>
      <c r="LF134">
        <v>0.85476640000000004</v>
      </c>
      <c r="LG134">
        <v>20.105090000000001</v>
      </c>
      <c r="LH134">
        <v>4.2979429999999999E-5</v>
      </c>
      <c r="LI134">
        <v>8.9872699999999999E-4</v>
      </c>
      <c r="LJ134">
        <v>0.85440229999999995</v>
      </c>
      <c r="LK134">
        <v>19.420449999999999</v>
      </c>
      <c r="LL134">
        <v>4.6138660000000003E-5</v>
      </c>
      <c r="LM134">
        <v>9.6561960000000001E-4</v>
      </c>
      <c r="LN134">
        <v>0.85408890000000004</v>
      </c>
      <c r="LO134">
        <v>18.735800000000001</v>
      </c>
      <c r="LP134">
        <v>4.7860310000000001E-5</v>
      </c>
      <c r="LQ134">
        <v>1.002508E-3</v>
      </c>
      <c r="LR134">
        <v>0.85386680000000004</v>
      </c>
      <c r="LS134">
        <v>18.728840000000002</v>
      </c>
      <c r="LT134">
        <v>4.8128350000000001E-5</v>
      </c>
      <c r="LU134">
        <v>1.0088849999999999E-3</v>
      </c>
      <c r="LV134">
        <v>0.85368230000000001</v>
      </c>
      <c r="LW134">
        <v>19.118410000000001</v>
      </c>
      <c r="LX134">
        <v>4.7349399999999998E-5</v>
      </c>
      <c r="LY134">
        <v>9.9332070000000003E-4</v>
      </c>
      <c r="LZ134">
        <v>0.85356019999999999</v>
      </c>
      <c r="MA134">
        <v>19.864750000000001</v>
      </c>
      <c r="MB134">
        <v>4.5895810000000003E-5</v>
      </c>
      <c r="MC134">
        <v>9.6337630000000005E-4</v>
      </c>
      <c r="MD134">
        <v>0.85346129999999998</v>
      </c>
      <c r="ME134">
        <v>20.700109999999999</v>
      </c>
      <c r="MF134">
        <v>4.3915380000000002E-5</v>
      </c>
      <c r="MG134">
        <v>9.2227420000000001E-4</v>
      </c>
      <c r="MH134">
        <v>0.85338899999999995</v>
      </c>
      <c r="MI134">
        <v>21.214960000000001</v>
      </c>
      <c r="MJ134">
        <v>4.1517300000000003E-5</v>
      </c>
      <c r="MK134">
        <v>8.722739E-4</v>
      </c>
      <c r="ML134">
        <v>0.85329109999999997</v>
      </c>
      <c r="MM134">
        <v>20.75874</v>
      </c>
      <c r="MN134">
        <v>3.8957749999999998E-5</v>
      </c>
      <c r="MO134">
        <v>8.1880419999999998E-4</v>
      </c>
      <c r="MP134">
        <v>0.85311099999999995</v>
      </c>
      <c r="MQ134">
        <v>19.997499999999999</v>
      </c>
      <c r="MR134">
        <v>3.6559269999999999E-5</v>
      </c>
      <c r="MS134">
        <v>7.6868900000000003E-4</v>
      </c>
      <c r="MT134">
        <v>0.85289340000000002</v>
      </c>
      <c r="MU134">
        <v>19.192170000000001</v>
      </c>
      <c r="MV134">
        <v>3.4495619999999997E-5</v>
      </c>
      <c r="MW134">
        <v>7.2550730000000001E-4</v>
      </c>
      <c r="MX134">
        <v>0.85259750000000001</v>
      </c>
      <c r="MY134">
        <v>18.91987</v>
      </c>
      <c r="MZ134">
        <v>3.2764459999999998E-5</v>
      </c>
      <c r="NA134">
        <v>6.8935769999999995E-4</v>
      </c>
      <c r="NB134">
        <v>0.85219650000000002</v>
      </c>
      <c r="NC134">
        <v>19.351099999999999</v>
      </c>
      <c r="ND134">
        <v>3.1299820000000003E-5</v>
      </c>
      <c r="NE134">
        <v>6.5883640000000002E-4</v>
      </c>
      <c r="NF134">
        <v>0.85219650000000002</v>
      </c>
      <c r="NG134">
        <v>19.351099999999999</v>
      </c>
      <c r="NH134">
        <v>3.1299820000000003E-5</v>
      </c>
      <c r="NI134">
        <v>6.5883640000000002E-4</v>
      </c>
      <c r="NJ134">
        <v>0.85219650000000002</v>
      </c>
      <c r="NK134">
        <v>19.351099999999999</v>
      </c>
      <c r="NL134">
        <v>3.1299820000000003E-5</v>
      </c>
      <c r="NM134">
        <v>6.5883640000000002E-4</v>
      </c>
      <c r="NN134">
        <v>0.85219650000000002</v>
      </c>
      <c r="NO134">
        <v>19.351099999999999</v>
      </c>
      <c r="NP134">
        <v>3.1299820000000003E-5</v>
      </c>
      <c r="NQ134">
        <v>6.5883640000000002E-4</v>
      </c>
      <c r="NR134">
        <v>0.85219650000000002</v>
      </c>
      <c r="NS134">
        <v>19.351099999999999</v>
      </c>
      <c r="NT134">
        <v>3.1299820000000003E-5</v>
      </c>
      <c r="NU134">
        <v>6.5883640000000002E-4</v>
      </c>
      <c r="NV134">
        <v>0.85219650000000002</v>
      </c>
      <c r="NW134">
        <v>19.351099999999999</v>
      </c>
      <c r="NX134">
        <v>3.1299820000000003E-5</v>
      </c>
      <c r="NY134">
        <v>6.5883640000000002E-4</v>
      </c>
      <c r="NZ134">
        <v>0.85219650000000002</v>
      </c>
      <c r="OA134">
        <v>19.351099999999999</v>
      </c>
      <c r="OB134">
        <v>3.1299820000000003E-5</v>
      </c>
      <c r="OC134">
        <v>6.5883640000000002E-4</v>
      </c>
      <c r="OD134">
        <v>0.85219650000000002</v>
      </c>
      <c r="OE134">
        <v>19.351099999999999</v>
      </c>
      <c r="OF134">
        <v>3.1299820000000003E-5</v>
      </c>
      <c r="OG134">
        <v>6.5883640000000002E-4</v>
      </c>
      <c r="OH134">
        <v>0.85219650000000002</v>
      </c>
      <c r="OI134">
        <v>19.351099999999999</v>
      </c>
      <c r="OJ134">
        <v>3.1299820000000003E-5</v>
      </c>
      <c r="OK134">
        <v>6.5883640000000002E-4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1.301253</v>
      </c>
      <c r="G135">
        <v>15.95552</v>
      </c>
      <c r="H135">
        <v>0</v>
      </c>
      <c r="I135">
        <v>0</v>
      </c>
      <c r="J135">
        <v>1.300497</v>
      </c>
      <c r="K135">
        <v>16.669509999999999</v>
      </c>
      <c r="L135">
        <v>0</v>
      </c>
      <c r="M135">
        <v>0</v>
      </c>
      <c r="N135">
        <v>1.299771</v>
      </c>
      <c r="O135">
        <v>17.545020000000001</v>
      </c>
      <c r="P135">
        <v>0</v>
      </c>
      <c r="Q135">
        <v>0</v>
      </c>
      <c r="R135">
        <v>1.298994</v>
      </c>
      <c r="S135">
        <v>18.301950000000001</v>
      </c>
      <c r="T135" s="1">
        <v>5.3476349999999996E-29</v>
      </c>
      <c r="U135" s="1">
        <v>9.1276100000000008E-28</v>
      </c>
      <c r="V135">
        <v>1.2981499999999999</v>
      </c>
      <c r="W135">
        <v>19.07011</v>
      </c>
      <c r="X135" s="1">
        <v>2.6527879999999999E-17</v>
      </c>
      <c r="Y135" s="1">
        <v>4.5150199999999998E-16</v>
      </c>
      <c r="Z135">
        <v>1.297261</v>
      </c>
      <c r="AA135">
        <v>19.081209999999999</v>
      </c>
      <c r="AB135" s="1">
        <v>6.6021480000000003E-6</v>
      </c>
      <c r="AC135" s="1">
        <v>1.142644E-4</v>
      </c>
      <c r="AD135">
        <v>1.296359</v>
      </c>
      <c r="AE135">
        <v>18.311900000000001</v>
      </c>
      <c r="AF135" s="1">
        <v>6.5715319999999994E-2</v>
      </c>
      <c r="AG135" s="1">
        <v>1.15462</v>
      </c>
      <c r="AH135">
        <v>1.2954220000000001</v>
      </c>
      <c r="AI135">
        <v>17.718440000000001</v>
      </c>
      <c r="AJ135">
        <v>6.325456</v>
      </c>
      <c r="AK135">
        <v>112.0796</v>
      </c>
      <c r="AL135">
        <v>1.2944690000000001</v>
      </c>
      <c r="AM135">
        <v>17.35943</v>
      </c>
      <c r="AN135">
        <v>59.564419999999998</v>
      </c>
      <c r="AO135">
        <v>1061.008</v>
      </c>
      <c r="AP135">
        <v>1.293528</v>
      </c>
      <c r="AQ135">
        <v>17.93601</v>
      </c>
      <c r="AR135">
        <v>119.9821</v>
      </c>
      <c r="AS135">
        <v>2146.299</v>
      </c>
      <c r="AT135">
        <v>1.292681</v>
      </c>
      <c r="AU135">
        <v>18.94988</v>
      </c>
      <c r="AV135">
        <v>80.850260000000006</v>
      </c>
      <c r="AW135">
        <v>1450.8989999999999</v>
      </c>
      <c r="AX135">
        <v>1.2919659999999999</v>
      </c>
      <c r="AY135">
        <v>19.842169999999999</v>
      </c>
      <c r="AZ135">
        <v>24.56832</v>
      </c>
      <c r="BA135">
        <v>441.85860000000002</v>
      </c>
      <c r="BB135">
        <v>1.2911440000000001</v>
      </c>
      <c r="BC135">
        <v>20.446580000000001</v>
      </c>
      <c r="BD135">
        <v>4.2490119999999996</v>
      </c>
      <c r="BE135">
        <v>76.566559999999996</v>
      </c>
      <c r="BF135">
        <v>1.290054</v>
      </c>
      <c r="BG135">
        <v>20.12191</v>
      </c>
      <c r="BH135">
        <v>0.54766360000000003</v>
      </c>
      <c r="BI135">
        <v>9.8769729999999996</v>
      </c>
      <c r="BJ135">
        <v>1.2882070000000001</v>
      </c>
      <c r="BK135">
        <v>19.17775</v>
      </c>
      <c r="BL135">
        <v>0.1062319</v>
      </c>
      <c r="BM135">
        <v>1.910471</v>
      </c>
      <c r="BN135">
        <v>1.285269</v>
      </c>
      <c r="BO135">
        <v>18.316549999999999</v>
      </c>
      <c r="BP135">
        <v>6.0701659999999998E-2</v>
      </c>
      <c r="BQ135">
        <v>1.090214</v>
      </c>
      <c r="BR135">
        <v>1.2782279999999999</v>
      </c>
      <c r="BS135">
        <v>17.662739999999999</v>
      </c>
      <c r="BT135" s="1">
        <v>5.2036869999999999E-2</v>
      </c>
      <c r="BU135">
        <v>0.93857069999999998</v>
      </c>
      <c r="BV135">
        <v>1.2671509999999999</v>
      </c>
      <c r="BW135">
        <v>17.484940000000002</v>
      </c>
      <c r="BX135" s="1">
        <v>4.9106370000000003E-2</v>
      </c>
      <c r="BY135">
        <v>0.89254049999999996</v>
      </c>
      <c r="BZ135">
        <v>1.255412</v>
      </c>
      <c r="CA135">
        <v>18.152889999999999</v>
      </c>
      <c r="CB135" s="1">
        <v>4.9939079999999997E-2</v>
      </c>
      <c r="CC135" s="1">
        <v>0.9152555</v>
      </c>
      <c r="CD135">
        <v>1.2427790000000001</v>
      </c>
      <c r="CE135">
        <v>18.757760000000001</v>
      </c>
      <c r="CF135" s="1">
        <v>5.1201629999999998E-2</v>
      </c>
      <c r="CG135" s="1">
        <v>0.94731180000000004</v>
      </c>
      <c r="CH135">
        <v>1.229533</v>
      </c>
      <c r="CI135">
        <v>19.097660000000001</v>
      </c>
      <c r="CJ135" s="1">
        <v>5.020165E-2</v>
      </c>
      <c r="CK135" s="1">
        <v>0.93824209999999997</v>
      </c>
      <c r="CL135">
        <v>1.216664</v>
      </c>
      <c r="CM135">
        <v>18.714030000000001</v>
      </c>
      <c r="CN135" s="1">
        <v>4.6947429999999998E-2</v>
      </c>
      <c r="CO135" s="1">
        <v>0.88607749999999996</v>
      </c>
      <c r="CP135">
        <v>1.203592</v>
      </c>
      <c r="CQ135">
        <v>18.04289</v>
      </c>
      <c r="CR135" s="1">
        <v>4.2580590000000001E-2</v>
      </c>
      <c r="CS135" s="1">
        <v>0.81171230000000005</v>
      </c>
      <c r="CT135">
        <v>1.1897150000000001</v>
      </c>
      <c r="CU135">
        <v>17.211860000000001</v>
      </c>
      <c r="CV135" s="1">
        <v>3.8010710000000003E-2</v>
      </c>
      <c r="CW135" s="1">
        <v>0.73226840000000004</v>
      </c>
      <c r="CX135">
        <v>1.176213</v>
      </c>
      <c r="CY135">
        <v>16.39865</v>
      </c>
      <c r="CZ135" s="1">
        <v>3.3779700000000003E-2</v>
      </c>
      <c r="DA135" s="1">
        <v>0.65728089999999995</v>
      </c>
      <c r="DB135">
        <v>1.1627940000000001</v>
      </c>
      <c r="DC135">
        <v>15.97312</v>
      </c>
      <c r="DD135" s="1">
        <v>2.9937559999999998E-2</v>
      </c>
      <c r="DE135" s="1">
        <v>0.58815260000000003</v>
      </c>
      <c r="DF135">
        <v>1.149197</v>
      </c>
      <c r="DG135">
        <v>16.227820000000001</v>
      </c>
      <c r="DH135" s="1">
        <v>2.6481560000000001E-2</v>
      </c>
      <c r="DI135" s="1">
        <v>0.5253565</v>
      </c>
      <c r="DJ135">
        <v>1.1353500000000001</v>
      </c>
      <c r="DK135">
        <v>16.6785</v>
      </c>
      <c r="DL135" s="1">
        <v>2.3380459999999999E-2</v>
      </c>
      <c r="DM135" s="1">
        <v>0.4684931</v>
      </c>
      <c r="DN135">
        <v>1.1213709999999999</v>
      </c>
      <c r="DO135">
        <v>17.26145</v>
      </c>
      <c r="DP135" s="1">
        <v>2.0649420000000002E-2</v>
      </c>
      <c r="DQ135" s="1">
        <v>0.41798030000000003</v>
      </c>
      <c r="DR135">
        <v>1.1072949999999999</v>
      </c>
      <c r="DS135">
        <v>17.30189</v>
      </c>
      <c r="DT135" s="1">
        <v>1.8233160000000002E-2</v>
      </c>
      <c r="DU135" s="1">
        <v>0.3728648</v>
      </c>
      <c r="DV135">
        <v>1.093507</v>
      </c>
      <c r="DW135">
        <v>16.86656</v>
      </c>
      <c r="DX135" s="1">
        <v>1.60783E-2</v>
      </c>
      <c r="DY135" s="1">
        <v>0.3321308</v>
      </c>
      <c r="DZ135">
        <v>1.0797159999999999</v>
      </c>
      <c r="EA135">
        <v>16.267309999999998</v>
      </c>
      <c r="EB135" s="1">
        <v>1.415991E-2</v>
      </c>
      <c r="EC135" s="1">
        <v>0.29548380000000002</v>
      </c>
      <c r="ED135">
        <v>1.0651390000000001</v>
      </c>
      <c r="EE135">
        <v>15.64532</v>
      </c>
      <c r="EF135" s="1">
        <v>1.2467580000000001E-2</v>
      </c>
      <c r="EG135" s="1">
        <v>0.2630362</v>
      </c>
      <c r="EH135">
        <v>1.0506800000000001</v>
      </c>
      <c r="EI135">
        <v>15.699400000000001</v>
      </c>
      <c r="EJ135" s="1">
        <v>1.100432E-2</v>
      </c>
      <c r="EK135" s="1">
        <v>0.23473810000000001</v>
      </c>
      <c r="EL135">
        <v>1.0371790000000001</v>
      </c>
      <c r="EM135">
        <v>16.27816</v>
      </c>
      <c r="EN135" s="1">
        <v>9.7277839999999997E-3</v>
      </c>
      <c r="EO135" s="1">
        <v>0.20964640000000001</v>
      </c>
      <c r="EP135">
        <v>1.0236609999999999</v>
      </c>
      <c r="EQ135">
        <v>16.855689999999999</v>
      </c>
      <c r="ER135" s="1">
        <v>8.5708739999999992E-3</v>
      </c>
      <c r="ES135" s="1">
        <v>0.18664700000000001</v>
      </c>
      <c r="ET135">
        <v>1.0098069999999999</v>
      </c>
      <c r="EU135">
        <v>17.615189999999998</v>
      </c>
      <c r="EV135" s="1">
        <v>7.5251909999999997E-3</v>
      </c>
      <c r="EW135" s="1">
        <v>0.1656716</v>
      </c>
      <c r="EX135">
        <v>0.99648780000000003</v>
      </c>
      <c r="EY135">
        <v>18.05641</v>
      </c>
      <c r="EZ135" s="1">
        <v>6.6034290000000001E-3</v>
      </c>
      <c r="FA135" s="1">
        <v>0.14691789999999999</v>
      </c>
      <c r="FB135">
        <v>0.98303450000000003</v>
      </c>
      <c r="FC135">
        <v>17.655740000000002</v>
      </c>
      <c r="FD135" s="1">
        <v>5.7930220000000001E-3</v>
      </c>
      <c r="FE135" s="1">
        <v>0.13028480000000001</v>
      </c>
      <c r="FF135">
        <v>0.97065780000000002</v>
      </c>
      <c r="FG135">
        <v>17.090119999999999</v>
      </c>
      <c r="FH135" s="1">
        <v>5.0833320000000003E-3</v>
      </c>
      <c r="FI135" s="1">
        <v>0.1154371</v>
      </c>
      <c r="FJ135">
        <v>0.95841799999999999</v>
      </c>
      <c r="FK135">
        <v>16.59863</v>
      </c>
      <c r="FL135" s="1">
        <v>4.4561690000000003E-3</v>
      </c>
      <c r="FM135" s="1">
        <v>0.1021855</v>
      </c>
      <c r="FN135">
        <v>0.9464243</v>
      </c>
      <c r="FO135">
        <v>16.83737</v>
      </c>
      <c r="FP135" s="1">
        <v>3.9068649999999998E-3</v>
      </c>
      <c r="FQ135" s="1">
        <v>9.0459739999999997E-2</v>
      </c>
      <c r="FR135">
        <v>0.93507779999999996</v>
      </c>
      <c r="FS135">
        <v>17.550139999999999</v>
      </c>
      <c r="FT135" s="1">
        <v>3.4232809999999998E-3</v>
      </c>
      <c r="FU135" s="1">
        <v>7.9995789999999997E-2</v>
      </c>
      <c r="FV135">
        <v>0.92446669999999997</v>
      </c>
      <c r="FW135">
        <v>18.63552</v>
      </c>
      <c r="FX135" s="1">
        <v>2.9754820000000002E-3</v>
      </c>
      <c r="FY135" s="1">
        <v>7.0115800000000006E-2</v>
      </c>
      <c r="FZ135">
        <v>0.91414419999999996</v>
      </c>
      <c r="GA135">
        <v>19.807980000000001</v>
      </c>
      <c r="GB135" s="1">
        <v>2.5358210000000002E-3</v>
      </c>
      <c r="GC135" s="1">
        <v>6.0249459999999998E-2</v>
      </c>
      <c r="GD135">
        <v>0.90413690000000002</v>
      </c>
      <c r="GE135">
        <v>20.268969999999999</v>
      </c>
      <c r="GF135" s="1">
        <v>2.1137550000000001E-3</v>
      </c>
      <c r="GG135" s="1">
        <v>5.0608500000000001E-2</v>
      </c>
      <c r="GH135">
        <v>0.89505480000000004</v>
      </c>
      <c r="GI135">
        <v>19.726330000000001</v>
      </c>
      <c r="GJ135" s="1">
        <v>1.742993E-3</v>
      </c>
      <c r="GK135" s="1">
        <v>4.2019800000000003E-2</v>
      </c>
      <c r="GL135">
        <v>0.88658769999999998</v>
      </c>
      <c r="GM135">
        <v>18.8812</v>
      </c>
      <c r="GN135" s="1">
        <v>1.4439920000000001E-3</v>
      </c>
      <c r="GO135" s="1">
        <v>3.5027959999999997E-2</v>
      </c>
      <c r="GP135">
        <v>0.87911649999999997</v>
      </c>
      <c r="GQ135">
        <v>18.045580000000001</v>
      </c>
      <c r="GR135" s="1">
        <v>1.2154150000000001E-3</v>
      </c>
      <c r="GS135" s="1">
        <v>2.963466E-2</v>
      </c>
      <c r="GT135">
        <v>0.87296759999999995</v>
      </c>
      <c r="GU135">
        <v>18.165040000000001</v>
      </c>
      <c r="GV135" s="1">
        <v>1.043637E-3</v>
      </c>
      <c r="GW135" s="1">
        <v>2.5534999999999999E-2</v>
      </c>
      <c r="GX135">
        <v>0.86843309999999996</v>
      </c>
      <c r="GY135">
        <v>18.83963</v>
      </c>
      <c r="GZ135" s="1">
        <v>9.1219670000000001E-4</v>
      </c>
      <c r="HA135" s="1">
        <v>2.236279E-2</v>
      </c>
      <c r="HB135">
        <v>0.86489830000000001</v>
      </c>
      <c r="HC135">
        <v>19.90204</v>
      </c>
      <c r="HD135" s="1">
        <v>8.029698E-4</v>
      </c>
      <c r="HE135" s="1">
        <v>1.9702399999999998E-2</v>
      </c>
      <c r="HF135">
        <v>0.86216610000000005</v>
      </c>
      <c r="HG135">
        <v>20.88693</v>
      </c>
      <c r="HH135" s="1">
        <v>6.948217E-4</v>
      </c>
      <c r="HI135" s="1">
        <v>1.7051480000000001E-2</v>
      </c>
      <c r="HJ135">
        <v>0.86000460000000001</v>
      </c>
      <c r="HK135">
        <v>21.228639999999999</v>
      </c>
      <c r="HL135" s="1">
        <v>5.7608349999999997E-4</v>
      </c>
      <c r="HM135" s="1">
        <v>1.413029E-2</v>
      </c>
      <c r="HN135">
        <v>0.85829120000000003</v>
      </c>
      <c r="HO135">
        <v>20.60905</v>
      </c>
      <c r="HP135" s="1">
        <v>4.556176E-4</v>
      </c>
      <c r="HQ135" s="1">
        <v>1.116491E-2</v>
      </c>
      <c r="HR135">
        <v>0.85697089999999998</v>
      </c>
      <c r="HS135">
        <v>19.675930000000001</v>
      </c>
      <c r="HT135" s="1">
        <v>3.5196709999999999E-4</v>
      </c>
      <c r="HU135" s="1">
        <v>8.6093780000000009E-3</v>
      </c>
      <c r="HV135">
        <v>0.8559968</v>
      </c>
      <c r="HW135">
        <v>18.704440000000002</v>
      </c>
      <c r="HX135" s="1">
        <v>2.75188E-4</v>
      </c>
      <c r="HY135" s="1">
        <v>6.7154859999999997E-3</v>
      </c>
      <c r="HZ135">
        <v>0.85525830000000003</v>
      </c>
      <c r="IA135">
        <v>18.508389999999999</v>
      </c>
      <c r="IB135" s="1">
        <v>2.2380330000000001E-4</v>
      </c>
      <c r="IC135" s="1">
        <v>5.4476949999999998E-3</v>
      </c>
      <c r="ID135">
        <v>0.85477860000000006</v>
      </c>
      <c r="IE135">
        <v>18.138120000000001</v>
      </c>
      <c r="IF135" s="1">
        <v>1.9070360000000001E-4</v>
      </c>
      <c r="IG135" s="1">
        <v>4.6299590000000003E-3</v>
      </c>
      <c r="IH135">
        <v>0.85443910000000001</v>
      </c>
      <c r="II135">
        <v>18.555319999999998</v>
      </c>
      <c r="IJ135" s="1">
        <v>1.6851560000000001E-4</v>
      </c>
      <c r="IK135" s="1">
        <v>4.0816740000000004E-3</v>
      </c>
      <c r="IL135">
        <v>0.85423649999999995</v>
      </c>
      <c r="IM135">
        <v>19.24502</v>
      </c>
      <c r="IN135" s="1">
        <v>1.5154799999999999E-4</v>
      </c>
      <c r="IO135" s="1">
        <v>3.6620839999999999E-3</v>
      </c>
      <c r="IP135">
        <v>0.85415600000000003</v>
      </c>
      <c r="IQ135">
        <v>19.476569999999999</v>
      </c>
      <c r="IR135" s="1">
        <v>1.363568E-4</v>
      </c>
      <c r="IS135" s="1">
        <v>3.2878719999999998E-3</v>
      </c>
      <c r="IT135">
        <v>0.85428850000000001</v>
      </c>
      <c r="IU135">
        <v>19.02675</v>
      </c>
      <c r="IV135" s="1">
        <v>1.222482E-4</v>
      </c>
      <c r="IW135" s="1">
        <v>2.9413569999999999E-3</v>
      </c>
      <c r="IX135">
        <v>0.85465380000000002</v>
      </c>
      <c r="IY135">
        <v>18.375399999999999</v>
      </c>
      <c r="IZ135">
        <v>1.099849E-4</v>
      </c>
      <c r="JA135" s="1">
        <v>2.6405019999999999E-3</v>
      </c>
      <c r="JB135">
        <v>0.85531060000000003</v>
      </c>
      <c r="JC135">
        <v>17.733470000000001</v>
      </c>
      <c r="JD135">
        <v>1.00151E-4</v>
      </c>
      <c r="JE135" s="1">
        <v>2.398655E-3</v>
      </c>
      <c r="JF135">
        <v>0.85620819999999997</v>
      </c>
      <c r="JG135">
        <v>17.858329999999999</v>
      </c>
      <c r="JH135">
        <v>9.2554500000000003E-5</v>
      </c>
      <c r="JI135" s="1">
        <v>2.2113229999999998E-3</v>
      </c>
      <c r="JJ135">
        <v>0.8573499</v>
      </c>
      <c r="JK135">
        <v>18.440380000000001</v>
      </c>
      <c r="JL135">
        <v>8.6540680000000002E-5</v>
      </c>
      <c r="JM135">
        <v>2.0623080000000001E-3</v>
      </c>
      <c r="JN135">
        <v>0.85872380000000004</v>
      </c>
      <c r="JO135">
        <v>19.405090000000001</v>
      </c>
      <c r="JP135">
        <v>8.1107059999999999E-5</v>
      </c>
      <c r="JQ135">
        <v>1.927897E-3</v>
      </c>
      <c r="JR135">
        <v>0.86020739999999996</v>
      </c>
      <c r="JS135">
        <v>20.558150000000001</v>
      </c>
      <c r="JT135">
        <v>7.4904159999999997E-5</v>
      </c>
      <c r="JU135">
        <v>1.7760779999999999E-3</v>
      </c>
      <c r="JV135">
        <v>0.86170939999999996</v>
      </c>
      <c r="JW135">
        <v>21.100079999999998</v>
      </c>
      <c r="JX135">
        <v>6.7117430000000004E-5</v>
      </c>
      <c r="JY135">
        <v>1.587923E-3</v>
      </c>
      <c r="JZ135">
        <v>0.86307840000000002</v>
      </c>
      <c r="KA135">
        <v>20.62415</v>
      </c>
      <c r="KB135">
        <v>5.8513700000000002E-5</v>
      </c>
      <c r="KC135">
        <v>1.381607E-3</v>
      </c>
      <c r="KD135">
        <v>0.86425410000000003</v>
      </c>
      <c r="KE135">
        <v>19.826689999999999</v>
      </c>
      <c r="KF135">
        <v>5.0712130000000001E-5</v>
      </c>
      <c r="KG135">
        <v>1.195315E-3</v>
      </c>
      <c r="KH135">
        <v>0.86509340000000001</v>
      </c>
      <c r="KI135">
        <v>19.049900000000001</v>
      </c>
      <c r="KJ135">
        <v>4.4731010000000003E-5</v>
      </c>
      <c r="KK135">
        <v>1.052718E-3</v>
      </c>
      <c r="KL135">
        <v>0.86559799999999998</v>
      </c>
      <c r="KM135">
        <v>18.96088</v>
      </c>
      <c r="KN135">
        <v>4.0551289999999998E-5</v>
      </c>
      <c r="KO135">
        <v>9.535209E-4</v>
      </c>
      <c r="KP135">
        <v>0.86579159999999999</v>
      </c>
      <c r="KQ135">
        <v>19.340879999999999</v>
      </c>
      <c r="KR135">
        <v>3.7757650000000003E-5</v>
      </c>
      <c r="KS135">
        <v>8.8738480000000002E-4</v>
      </c>
      <c r="KT135">
        <v>0.86577190000000004</v>
      </c>
      <c r="KU135">
        <v>19.756139999999998</v>
      </c>
      <c r="KV135">
        <v>3.62839E-5</v>
      </c>
      <c r="KW135">
        <v>8.5262800000000002E-4</v>
      </c>
      <c r="KX135">
        <v>0.86558120000000005</v>
      </c>
      <c r="KY135">
        <v>20.29927</v>
      </c>
      <c r="KZ135">
        <v>3.6713259999999997E-5</v>
      </c>
      <c r="LA135">
        <v>8.6270059999999998E-4</v>
      </c>
      <c r="LB135">
        <v>0.86523680000000003</v>
      </c>
      <c r="LC135">
        <v>20.41968</v>
      </c>
      <c r="LD135">
        <v>3.9280499999999998E-5</v>
      </c>
      <c r="LE135">
        <v>9.2337970000000002E-4</v>
      </c>
      <c r="LF135">
        <v>0.86486770000000002</v>
      </c>
      <c r="LG135">
        <v>20.108409999999999</v>
      </c>
      <c r="LH135">
        <v>4.2949650000000003E-5</v>
      </c>
      <c r="LI135">
        <v>1.010333E-3</v>
      </c>
      <c r="LJ135">
        <v>0.86453740000000001</v>
      </c>
      <c r="LK135">
        <v>19.426220000000001</v>
      </c>
      <c r="LL135">
        <v>4.6117559999999998E-5</v>
      </c>
      <c r="LM135">
        <v>1.085824E-3</v>
      </c>
      <c r="LN135">
        <v>0.86419579999999996</v>
      </c>
      <c r="LO135">
        <v>18.742570000000001</v>
      </c>
      <c r="LP135">
        <v>4.7851639999999997E-5</v>
      </c>
      <c r="LQ135">
        <v>1.1276840000000001E-3</v>
      </c>
      <c r="LR135">
        <v>0.86396859999999998</v>
      </c>
      <c r="LS135">
        <v>18.733809999999998</v>
      </c>
      <c r="LT135">
        <v>4.8130210000000003E-5</v>
      </c>
      <c r="LU135">
        <v>1.1351670000000001E-3</v>
      </c>
      <c r="LV135">
        <v>0.86377369999999998</v>
      </c>
      <c r="LW135">
        <v>19.122160000000001</v>
      </c>
      <c r="LX135">
        <v>4.7358090000000002E-5</v>
      </c>
      <c r="LY135">
        <v>1.1178620000000001E-3</v>
      </c>
      <c r="LZ135">
        <v>0.86364540000000001</v>
      </c>
      <c r="MA135">
        <v>19.865849999999998</v>
      </c>
      <c r="MB135">
        <v>4.5909250000000001E-5</v>
      </c>
      <c r="MC135">
        <v>1.084308E-3</v>
      </c>
      <c r="MD135">
        <v>0.86354319999999996</v>
      </c>
      <c r="ME135">
        <v>20.698840000000001</v>
      </c>
      <c r="MF135">
        <v>4.3932849999999997E-5</v>
      </c>
      <c r="MG135">
        <v>1.0381699999999999E-3</v>
      </c>
      <c r="MH135">
        <v>0.86344710000000002</v>
      </c>
      <c r="MI135">
        <v>21.215009999999999</v>
      </c>
      <c r="MJ135">
        <v>4.1537469999999998E-5</v>
      </c>
      <c r="MK135">
        <v>9.8199219999999996E-4</v>
      </c>
      <c r="ML135">
        <v>0.86334529999999998</v>
      </c>
      <c r="MM135">
        <v>20.76341</v>
      </c>
      <c r="MN135">
        <v>3.8977979999999997E-5</v>
      </c>
      <c r="MO135">
        <v>9.2183520000000004E-4</v>
      </c>
      <c r="MP135">
        <v>0.86318170000000005</v>
      </c>
      <c r="MQ135">
        <v>20.003799999999998</v>
      </c>
      <c r="MR135">
        <v>3.6577340000000002E-5</v>
      </c>
      <c r="MS135">
        <v>8.6538190000000001E-4</v>
      </c>
      <c r="MT135">
        <v>0.86293710000000001</v>
      </c>
      <c r="MU135">
        <v>19.19922</v>
      </c>
      <c r="MV135">
        <v>3.4510859999999999E-5</v>
      </c>
      <c r="MW135">
        <v>8.167208E-4</v>
      </c>
      <c r="MX135">
        <v>0.86265360000000002</v>
      </c>
      <c r="MY135">
        <v>18.92427</v>
      </c>
      <c r="MZ135">
        <v>3.2777300000000002E-5</v>
      </c>
      <c r="NA135">
        <v>7.7598200000000004E-4</v>
      </c>
      <c r="NB135">
        <v>0.86224040000000002</v>
      </c>
      <c r="NC135">
        <v>19.35061</v>
      </c>
      <c r="ND135">
        <v>3.131063E-5</v>
      </c>
      <c r="NE135">
        <v>7.4157800000000001E-4</v>
      </c>
      <c r="NF135">
        <v>0.86224040000000002</v>
      </c>
      <c r="NG135">
        <v>19.35061</v>
      </c>
      <c r="NH135">
        <v>3.131063E-5</v>
      </c>
      <c r="NI135">
        <v>7.4157800000000001E-4</v>
      </c>
      <c r="NJ135">
        <v>0.86224040000000002</v>
      </c>
      <c r="NK135">
        <v>19.35061</v>
      </c>
      <c r="NL135">
        <v>3.131063E-5</v>
      </c>
      <c r="NM135">
        <v>7.4157800000000001E-4</v>
      </c>
      <c r="NN135">
        <v>0.86224040000000002</v>
      </c>
      <c r="NO135">
        <v>19.35061</v>
      </c>
      <c r="NP135">
        <v>3.131063E-5</v>
      </c>
      <c r="NQ135">
        <v>7.4157800000000001E-4</v>
      </c>
      <c r="NR135">
        <v>0.86224040000000002</v>
      </c>
      <c r="NS135">
        <v>19.35061</v>
      </c>
      <c r="NT135">
        <v>3.131063E-5</v>
      </c>
      <c r="NU135">
        <v>7.4157800000000001E-4</v>
      </c>
      <c r="NV135">
        <v>0.86224040000000002</v>
      </c>
      <c r="NW135">
        <v>19.35061</v>
      </c>
      <c r="NX135">
        <v>3.131063E-5</v>
      </c>
      <c r="NY135">
        <v>7.4157800000000001E-4</v>
      </c>
      <c r="NZ135">
        <v>0.86224040000000002</v>
      </c>
      <c r="OA135">
        <v>19.35061</v>
      </c>
      <c r="OB135">
        <v>3.131063E-5</v>
      </c>
      <c r="OC135">
        <v>7.4157800000000001E-4</v>
      </c>
      <c r="OD135">
        <v>0.86224040000000002</v>
      </c>
      <c r="OE135">
        <v>19.35061</v>
      </c>
      <c r="OF135">
        <v>3.131063E-5</v>
      </c>
      <c r="OG135">
        <v>7.4157800000000001E-4</v>
      </c>
      <c r="OH135">
        <v>0.86224040000000002</v>
      </c>
      <c r="OI135">
        <v>19.35061</v>
      </c>
      <c r="OJ135">
        <v>3.131063E-5</v>
      </c>
      <c r="OK135">
        <v>7.4157800000000001E-4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1.3019540000000001</v>
      </c>
      <c r="G136">
        <v>15.95595</v>
      </c>
      <c r="H136">
        <v>0</v>
      </c>
      <c r="I136">
        <v>0</v>
      </c>
      <c r="J136">
        <v>1.3014429999999999</v>
      </c>
      <c r="K136">
        <v>16.66526</v>
      </c>
      <c r="L136">
        <v>0</v>
      </c>
      <c r="M136">
        <v>0</v>
      </c>
      <c r="N136">
        <v>1.300926</v>
      </c>
      <c r="O136">
        <v>17.541689999999999</v>
      </c>
      <c r="P136">
        <v>0</v>
      </c>
      <c r="Q136">
        <v>0</v>
      </c>
      <c r="R136">
        <v>1.3003610000000001</v>
      </c>
      <c r="S136">
        <v>18.298850000000002</v>
      </c>
      <c r="T136" s="1">
        <v>4.7818029999999998E-29</v>
      </c>
      <c r="U136" s="1">
        <v>1.953568E-27</v>
      </c>
      <c r="V136">
        <v>1.2997369999999999</v>
      </c>
      <c r="W136">
        <v>19.06879</v>
      </c>
      <c r="X136" s="1">
        <v>2.385114E-17</v>
      </c>
      <c r="Y136" s="1">
        <v>9.7462809999999997E-16</v>
      </c>
      <c r="Z136">
        <v>1.299094</v>
      </c>
      <c r="AA136">
        <v>19.08605</v>
      </c>
      <c r="AB136" s="1">
        <v>6.1500880000000003E-6</v>
      </c>
      <c r="AC136" s="1">
        <v>2.6017400000000001E-4</v>
      </c>
      <c r="AD136">
        <v>1.298422</v>
      </c>
      <c r="AE136">
        <v>18.317990000000002</v>
      </c>
      <c r="AF136" s="1">
        <v>6.3521919999999996E-2</v>
      </c>
      <c r="AG136">
        <v>2.7768510000000002</v>
      </c>
      <c r="AH136">
        <v>1.2977639999999999</v>
      </c>
      <c r="AI136">
        <v>17.722439999999999</v>
      </c>
      <c r="AJ136">
        <v>6.206906</v>
      </c>
      <c r="AK136">
        <v>275.92230000000001</v>
      </c>
      <c r="AL136">
        <v>1.2970459999999999</v>
      </c>
      <c r="AM136">
        <v>17.361319999999999</v>
      </c>
      <c r="AN136">
        <v>59.055050000000001</v>
      </c>
      <c r="AO136">
        <v>2655.7640000000001</v>
      </c>
      <c r="AP136">
        <v>1.296343</v>
      </c>
      <c r="AQ136">
        <v>17.932030000000001</v>
      </c>
      <c r="AR136">
        <v>119.88590000000001</v>
      </c>
      <c r="AS136">
        <v>5441.665</v>
      </c>
      <c r="AT136">
        <v>1.2957860000000001</v>
      </c>
      <c r="AU136">
        <v>18.944379999999999</v>
      </c>
      <c r="AV136">
        <v>81.270759999999996</v>
      </c>
      <c r="AW136">
        <v>3715.6460000000002</v>
      </c>
      <c r="AX136">
        <v>1.295326</v>
      </c>
      <c r="AY136">
        <v>19.838850000000001</v>
      </c>
      <c r="AZ136">
        <v>24.809719999999999</v>
      </c>
      <c r="BA136">
        <v>1140.452</v>
      </c>
      <c r="BB136">
        <v>1.294791</v>
      </c>
      <c r="BC136">
        <v>20.447040000000001</v>
      </c>
      <c r="BD136">
        <v>4.3046430000000004</v>
      </c>
      <c r="BE136">
        <v>198.7243</v>
      </c>
      <c r="BF136">
        <v>1.2938700000000001</v>
      </c>
      <c r="BG136">
        <v>20.129660000000001</v>
      </c>
      <c r="BH136">
        <v>0.55520990000000003</v>
      </c>
      <c r="BI136">
        <v>25.669920000000001</v>
      </c>
      <c r="BJ136">
        <v>1.292125</v>
      </c>
      <c r="BK136">
        <v>19.186620000000001</v>
      </c>
      <c r="BL136">
        <v>0.10700369999999999</v>
      </c>
      <c r="BM136">
        <v>4.9109689999999997</v>
      </c>
      <c r="BN136">
        <v>1.289426</v>
      </c>
      <c r="BO136">
        <v>18.324069999999999</v>
      </c>
      <c r="BP136">
        <v>6.0798280000000003E-2</v>
      </c>
      <c r="BQ136">
        <v>2.7749109999999999</v>
      </c>
      <c r="BR136">
        <v>1.2827120000000001</v>
      </c>
      <c r="BS136">
        <v>17.66817</v>
      </c>
      <c r="BT136" s="1">
        <v>5.2068339999999998E-2</v>
      </c>
      <c r="BU136">
        <v>2.3846769999999999</v>
      </c>
      <c r="BV136">
        <v>1.271954</v>
      </c>
      <c r="BW136">
        <v>17.485060000000001</v>
      </c>
      <c r="BX136" s="1">
        <v>4.9108760000000001E-2</v>
      </c>
      <c r="BY136">
        <v>2.265317</v>
      </c>
      <c r="BZ136">
        <v>1.2604390000000001</v>
      </c>
      <c r="CA136">
        <v>18.147919999999999</v>
      </c>
      <c r="CB136" s="1">
        <v>4.9924469999999999E-2</v>
      </c>
      <c r="CC136" s="1">
        <v>2.321431</v>
      </c>
      <c r="CD136">
        <v>1.248016</v>
      </c>
      <c r="CE136">
        <v>18.754940000000001</v>
      </c>
      <c r="CF136" s="1">
        <v>5.1195089999999999E-2</v>
      </c>
      <c r="CG136" s="1">
        <v>2.403241</v>
      </c>
      <c r="CH136">
        <v>1.2349829999999999</v>
      </c>
      <c r="CI136">
        <v>19.09845</v>
      </c>
      <c r="CJ136" s="1">
        <v>5.0212449999999999E-2</v>
      </c>
      <c r="CK136" s="1">
        <v>2.3814950000000001</v>
      </c>
      <c r="CL136">
        <v>1.2223409999999999</v>
      </c>
      <c r="CM136">
        <v>18.719550000000002</v>
      </c>
      <c r="CN136" s="1">
        <v>4.6970720000000001E-2</v>
      </c>
      <c r="CO136" s="1">
        <v>2.2500209999999998</v>
      </c>
      <c r="CP136">
        <v>1.2094309999999999</v>
      </c>
      <c r="CQ136">
        <v>18.051200000000001</v>
      </c>
      <c r="CR136" s="1">
        <v>4.2608880000000002E-2</v>
      </c>
      <c r="CS136" s="1">
        <v>2.0617800000000002</v>
      </c>
      <c r="CT136">
        <v>1.195729</v>
      </c>
      <c r="CU136">
        <v>17.220230000000001</v>
      </c>
      <c r="CV136" s="1">
        <v>3.803894E-2</v>
      </c>
      <c r="CW136" s="1">
        <v>1.8600989999999999</v>
      </c>
      <c r="CX136">
        <v>1.1825669999999999</v>
      </c>
      <c r="CY136">
        <v>16.405930000000001</v>
      </c>
      <c r="CZ136" s="1">
        <v>3.380586E-2</v>
      </c>
      <c r="DA136" s="1">
        <v>1.669516</v>
      </c>
      <c r="DB136">
        <v>1.1694439999999999</v>
      </c>
      <c r="DC136">
        <v>15.9754</v>
      </c>
      <c r="DD136" s="1">
        <v>2.9961729999999999E-2</v>
      </c>
      <c r="DE136" s="1">
        <v>1.493819</v>
      </c>
      <c r="DF136">
        <v>1.156185</v>
      </c>
      <c r="DG136">
        <v>16.22616</v>
      </c>
      <c r="DH136" s="1">
        <v>2.6503809999999999E-2</v>
      </c>
      <c r="DI136" s="1">
        <v>1.334276</v>
      </c>
      <c r="DJ136">
        <v>1.142636</v>
      </c>
      <c r="DK136">
        <v>16.676490000000001</v>
      </c>
      <c r="DL136" s="1">
        <v>2.340047E-2</v>
      </c>
      <c r="DM136" s="1">
        <v>1.1897150000000001</v>
      </c>
      <c r="DN136">
        <v>1.1289769999999999</v>
      </c>
      <c r="DO136">
        <v>17.259029999999999</v>
      </c>
      <c r="DP136" s="1">
        <v>2.066728E-2</v>
      </c>
      <c r="DQ136" s="1">
        <v>1.0613330000000001</v>
      </c>
      <c r="DR136">
        <v>1.1152010000000001</v>
      </c>
      <c r="DS136">
        <v>17.30348</v>
      </c>
      <c r="DT136" s="1">
        <v>1.8249359999999999E-2</v>
      </c>
      <c r="DU136" s="1">
        <v>0.94669879999999995</v>
      </c>
      <c r="DV136">
        <v>1.1017939999999999</v>
      </c>
      <c r="DW136">
        <v>16.871960000000001</v>
      </c>
      <c r="DX136" s="1">
        <v>1.6093099999999999E-2</v>
      </c>
      <c r="DY136" s="1">
        <v>0.84319409999999995</v>
      </c>
      <c r="DZ136">
        <v>1.0882210000000001</v>
      </c>
      <c r="EA136">
        <v>16.274570000000001</v>
      </c>
      <c r="EB136" s="1">
        <v>1.417323E-2</v>
      </c>
      <c r="EC136" s="1">
        <v>0.7500867</v>
      </c>
      <c r="ED136">
        <v>1.0740229999999999</v>
      </c>
      <c r="EE136">
        <v>15.652609999999999</v>
      </c>
      <c r="EF136" s="1">
        <v>1.2479280000000001E-2</v>
      </c>
      <c r="EG136" s="1">
        <v>0.66754749999999996</v>
      </c>
      <c r="EH136">
        <v>1.059901</v>
      </c>
      <c r="EI136">
        <v>15.69952</v>
      </c>
      <c r="EJ136" s="1">
        <v>1.101458E-2</v>
      </c>
      <c r="EK136" s="1">
        <v>0.59556589999999998</v>
      </c>
      <c r="EL136">
        <v>1.046786</v>
      </c>
      <c r="EM136">
        <v>16.27534</v>
      </c>
      <c r="EN136" s="1">
        <v>9.737084E-3</v>
      </c>
      <c r="EO136" s="1">
        <v>0.53178499999999995</v>
      </c>
      <c r="EP136">
        <v>1.033596</v>
      </c>
      <c r="EQ136">
        <v>16.852550000000001</v>
      </c>
      <c r="ER136" s="1">
        <v>8.5794819999999994E-3</v>
      </c>
      <c r="ES136" s="1">
        <v>0.47336440000000002</v>
      </c>
      <c r="ET136">
        <v>1.0200689999999999</v>
      </c>
      <c r="EU136">
        <v>17.61026</v>
      </c>
      <c r="EV136" s="1">
        <v>7.5330079999999999E-3</v>
      </c>
      <c r="EW136" s="1">
        <v>0.42007309999999998</v>
      </c>
      <c r="EX136">
        <v>1.0070790000000001</v>
      </c>
      <c r="EY136">
        <v>18.055109999999999</v>
      </c>
      <c r="EZ136" s="1">
        <v>6.6103969999999996E-3</v>
      </c>
      <c r="FA136" s="1">
        <v>0.37244070000000001</v>
      </c>
      <c r="FB136">
        <v>0.99395509999999998</v>
      </c>
      <c r="FC136">
        <v>17.660810000000001</v>
      </c>
      <c r="FD136" s="1">
        <v>5.7992570000000004E-3</v>
      </c>
      <c r="FE136" s="1">
        <v>0.33019900000000002</v>
      </c>
      <c r="FF136">
        <v>0.98188790000000004</v>
      </c>
      <c r="FG136">
        <v>17.095500000000001</v>
      </c>
      <c r="FH136" s="1">
        <v>5.0889380000000003E-3</v>
      </c>
      <c r="FI136" s="1">
        <v>0.29251319999999997</v>
      </c>
      <c r="FJ136">
        <v>0.96976560000000001</v>
      </c>
      <c r="FK136">
        <v>16.60492</v>
      </c>
      <c r="FL136" s="1">
        <v>4.4611750000000004E-3</v>
      </c>
      <c r="FM136" s="1">
        <v>0.25886110000000001</v>
      </c>
      <c r="FN136">
        <v>0.95794979999999996</v>
      </c>
      <c r="FO136">
        <v>16.839729999999999</v>
      </c>
      <c r="FP136" s="1">
        <v>3.9112950000000004E-3</v>
      </c>
      <c r="FQ136" s="1">
        <v>0.22908870000000001</v>
      </c>
      <c r="FR136">
        <v>0.94675600000000004</v>
      </c>
      <c r="FS136">
        <v>17.547889999999999</v>
      </c>
      <c r="FT136" s="1">
        <v>3.4273390000000002E-3</v>
      </c>
      <c r="FU136" s="1">
        <v>0.20253959999999999</v>
      </c>
      <c r="FV136">
        <v>0.9363089</v>
      </c>
      <c r="FW136">
        <v>18.627970000000001</v>
      </c>
      <c r="FX136" s="1">
        <v>2.9794410000000002E-3</v>
      </c>
      <c r="FY136" s="1">
        <v>0.17751529999999999</v>
      </c>
      <c r="FZ136">
        <v>0.9261374</v>
      </c>
      <c r="GA136">
        <v>19.799340000000001</v>
      </c>
      <c r="GB136" s="1">
        <v>2.5398439999999999E-3</v>
      </c>
      <c r="GC136" s="1">
        <v>0.15255879999999999</v>
      </c>
      <c r="GD136">
        <v>0.91628969999999998</v>
      </c>
      <c r="GE136">
        <v>20.267749999999999</v>
      </c>
      <c r="GF136" s="1">
        <v>2.1175719999999999E-3</v>
      </c>
      <c r="GG136" s="1">
        <v>0.12816069999999999</v>
      </c>
      <c r="GH136">
        <v>0.90730880000000003</v>
      </c>
      <c r="GI136">
        <v>19.734559999999998</v>
      </c>
      <c r="GJ136" s="1">
        <v>1.746257E-3</v>
      </c>
      <c r="GK136" s="1">
        <v>0.1063972</v>
      </c>
      <c r="GL136">
        <v>0.8989511</v>
      </c>
      <c r="GM136">
        <v>18.893049999999999</v>
      </c>
      <c r="GN136" s="1">
        <v>1.446578E-3</v>
      </c>
      <c r="GO136" s="1">
        <v>8.8656470000000001E-2</v>
      </c>
      <c r="GP136">
        <v>0.89159169999999999</v>
      </c>
      <c r="GQ136">
        <v>18.058669999999999</v>
      </c>
      <c r="GR136" s="1">
        <v>1.217393E-3</v>
      </c>
      <c r="GS136" s="1">
        <v>7.4967759999999994E-2</v>
      </c>
      <c r="GT136">
        <v>0.88553729999999997</v>
      </c>
      <c r="GU136">
        <v>18.170480000000001</v>
      </c>
      <c r="GV136" s="1">
        <v>1.0451530000000001E-3</v>
      </c>
      <c r="GW136" s="1">
        <v>6.4561809999999997E-2</v>
      </c>
      <c r="GX136">
        <v>0.88109040000000005</v>
      </c>
      <c r="GY136">
        <v>18.838439999999999</v>
      </c>
      <c r="GZ136" s="1">
        <v>9.134004E-4</v>
      </c>
      <c r="HA136" s="1">
        <v>5.6518579999999999E-2</v>
      </c>
      <c r="HB136">
        <v>0.87761460000000002</v>
      </c>
      <c r="HC136">
        <v>19.89564</v>
      </c>
      <c r="HD136" s="1">
        <v>8.040562E-4</v>
      </c>
      <c r="HE136" s="1">
        <v>4.9792030000000001E-2</v>
      </c>
      <c r="HF136">
        <v>0.87484340000000005</v>
      </c>
      <c r="HG136">
        <v>20.88015</v>
      </c>
      <c r="HH136" s="1">
        <v>6.9599410000000005E-4</v>
      </c>
      <c r="HI136" s="1">
        <v>4.3114529999999998E-2</v>
      </c>
      <c r="HJ136">
        <v>0.87270000000000003</v>
      </c>
      <c r="HK136">
        <v>21.227720000000001</v>
      </c>
      <c r="HL136" s="1">
        <v>5.7736810000000001E-4</v>
      </c>
      <c r="HM136" s="1">
        <v>3.576141E-2</v>
      </c>
      <c r="HN136">
        <v>0.87100010000000005</v>
      </c>
      <c r="HO136">
        <v>20.61844</v>
      </c>
      <c r="HP136" s="1">
        <v>4.5684090000000001E-4</v>
      </c>
      <c r="HQ136" s="1">
        <v>2.827851E-2</v>
      </c>
      <c r="HR136">
        <v>0.86968959999999995</v>
      </c>
      <c r="HS136">
        <v>19.689489999999999</v>
      </c>
      <c r="HT136" s="1">
        <v>3.5294900000000003E-4</v>
      </c>
      <c r="HU136" s="1">
        <v>2.1809129999999999E-2</v>
      </c>
      <c r="HV136">
        <v>0.86870340000000001</v>
      </c>
      <c r="HW136">
        <v>18.720310000000001</v>
      </c>
      <c r="HX136" s="1">
        <v>2.7587860000000001E-4</v>
      </c>
      <c r="HY136" s="1">
        <v>1.7002400000000001E-2</v>
      </c>
      <c r="HZ136">
        <v>0.86797000000000002</v>
      </c>
      <c r="IA136">
        <v>18.517679999999999</v>
      </c>
      <c r="IB136" s="1">
        <v>2.242542E-4</v>
      </c>
      <c r="IC136" s="1">
        <v>1.377951E-2</v>
      </c>
      <c r="ID136">
        <v>0.86747450000000004</v>
      </c>
      <c r="IE136">
        <v>18.146709999999999</v>
      </c>
      <c r="IF136" s="1">
        <v>1.9099659999999999E-4</v>
      </c>
      <c r="IG136" s="1">
        <v>1.1700449999999999E-2</v>
      </c>
      <c r="IH136">
        <v>0.86713739999999995</v>
      </c>
      <c r="II136">
        <v>18.552510000000002</v>
      </c>
      <c r="IJ136" s="1">
        <v>1.6872189999999999E-4</v>
      </c>
      <c r="IK136" s="1">
        <v>1.0308670000000001E-2</v>
      </c>
      <c r="IL136">
        <v>0.86695770000000005</v>
      </c>
      <c r="IM136">
        <v>19.241790000000002</v>
      </c>
      <c r="IN136" s="1">
        <v>1.5171919999999999E-4</v>
      </c>
      <c r="IO136" s="1">
        <v>9.2472149999999996E-3</v>
      </c>
      <c r="IP136">
        <v>0.86687800000000004</v>
      </c>
      <c r="IQ136">
        <v>19.47813</v>
      </c>
      <c r="IR136" s="1">
        <v>1.3651620000000001E-4</v>
      </c>
      <c r="IS136" s="1">
        <v>8.3028389999999994E-3</v>
      </c>
      <c r="IT136">
        <v>0.86701070000000002</v>
      </c>
      <c r="IU136">
        <v>19.033449999999998</v>
      </c>
      <c r="IV136" s="1">
        <v>1.2239320000000001E-4</v>
      </c>
      <c r="IW136" s="1">
        <v>7.4279910000000001E-3</v>
      </c>
      <c r="IX136">
        <v>0.86739560000000004</v>
      </c>
      <c r="IY136">
        <v>18.383849999999999</v>
      </c>
      <c r="IZ136">
        <v>1.101063E-4</v>
      </c>
      <c r="JA136" s="1">
        <v>6.6672279999999999E-3</v>
      </c>
      <c r="JB136">
        <v>0.86802990000000002</v>
      </c>
      <c r="JC136">
        <v>17.74689</v>
      </c>
      <c r="JD136">
        <v>1.002464E-4</v>
      </c>
      <c r="JE136" s="1">
        <v>6.055202E-3</v>
      </c>
      <c r="JF136">
        <v>0.86894389999999999</v>
      </c>
      <c r="JG136">
        <v>17.868259999999999</v>
      </c>
      <c r="JH136">
        <v>9.2628670000000001E-5</v>
      </c>
      <c r="JI136" s="1">
        <v>5.5807929999999997E-3</v>
      </c>
      <c r="JJ136">
        <v>0.87008010000000002</v>
      </c>
      <c r="JK136">
        <v>18.445930000000001</v>
      </c>
      <c r="JL136">
        <v>8.6601930000000004E-5</v>
      </c>
      <c r="JM136" s="1">
        <v>5.2038919999999999E-3</v>
      </c>
      <c r="JN136">
        <v>0.87144750000000004</v>
      </c>
      <c r="JO136">
        <v>19.402249999999999</v>
      </c>
      <c r="JP136">
        <v>8.1167869999999997E-5</v>
      </c>
      <c r="JQ136">
        <v>4.8652950000000004E-3</v>
      </c>
      <c r="JR136">
        <v>0.87294510000000003</v>
      </c>
      <c r="JS136">
        <v>20.552119999999999</v>
      </c>
      <c r="JT136">
        <v>7.4978579999999999E-5</v>
      </c>
      <c r="JU136">
        <v>4.4843950000000004E-3</v>
      </c>
      <c r="JV136">
        <v>0.87446000000000002</v>
      </c>
      <c r="JW136">
        <v>21.099219999999999</v>
      </c>
      <c r="JX136">
        <v>6.7207090000000002E-5</v>
      </c>
      <c r="JY136">
        <v>4.0120980000000004E-3</v>
      </c>
      <c r="JZ136">
        <v>0.87581969999999998</v>
      </c>
      <c r="KA136">
        <v>20.63344</v>
      </c>
      <c r="KB136">
        <v>5.8604019999999998E-5</v>
      </c>
      <c r="KC136">
        <v>3.492294E-3</v>
      </c>
      <c r="KD136">
        <v>0.8769882</v>
      </c>
      <c r="KE136">
        <v>19.839030000000001</v>
      </c>
      <c r="KF136">
        <v>5.078719E-5</v>
      </c>
      <c r="KG136">
        <v>3.0212049999999999E-3</v>
      </c>
      <c r="KH136">
        <v>0.87782349999999998</v>
      </c>
      <c r="KI136">
        <v>19.062519999999999</v>
      </c>
      <c r="KJ136">
        <v>4.47853E-5</v>
      </c>
      <c r="KK136">
        <v>2.6596179999999999E-3</v>
      </c>
      <c r="KL136">
        <v>0.8783318</v>
      </c>
      <c r="KM136">
        <v>18.966999999999999</v>
      </c>
      <c r="KN136">
        <v>4.0588240000000002E-5</v>
      </c>
      <c r="KO136">
        <v>2.4077180000000001E-3</v>
      </c>
      <c r="KP136">
        <v>0.87852759999999996</v>
      </c>
      <c r="KQ136">
        <v>19.340990000000001</v>
      </c>
      <c r="KR136">
        <v>3.7781380000000002E-5</v>
      </c>
      <c r="KS136">
        <v>2.2395800000000001E-3</v>
      </c>
      <c r="KT136">
        <v>0.87850779999999995</v>
      </c>
      <c r="KU136">
        <v>19.753509999999999</v>
      </c>
      <c r="KV136">
        <v>3.6291790000000003E-5</v>
      </c>
      <c r="KW136">
        <v>2.150267E-3</v>
      </c>
      <c r="KX136">
        <v>0.87829610000000002</v>
      </c>
      <c r="KY136">
        <v>20.295480000000001</v>
      </c>
      <c r="KZ136">
        <v>3.6698439999999997E-5</v>
      </c>
      <c r="LA136">
        <v>2.1731810000000002E-3</v>
      </c>
      <c r="LB136">
        <v>0.87796960000000002</v>
      </c>
      <c r="LC136">
        <v>20.419499999999999</v>
      </c>
      <c r="LD136">
        <v>3.924576E-5</v>
      </c>
      <c r="LE136">
        <v>2.323898E-3</v>
      </c>
      <c r="LF136">
        <v>0.87759819999999999</v>
      </c>
      <c r="LG136">
        <v>20.114750000000001</v>
      </c>
      <c r="LH136">
        <v>4.2910849999999999E-5</v>
      </c>
      <c r="LI136">
        <v>2.5425880000000001E-3</v>
      </c>
      <c r="LJ136">
        <v>0.87724590000000002</v>
      </c>
      <c r="LK136">
        <v>19.437480000000001</v>
      </c>
      <c r="LL136">
        <v>4.6089900000000001E-5</v>
      </c>
      <c r="LM136">
        <v>2.7340670000000002E-3</v>
      </c>
      <c r="LN136">
        <v>0.87692270000000005</v>
      </c>
      <c r="LO136">
        <v>18.756170000000001</v>
      </c>
      <c r="LP136">
        <v>4.7840200000000003E-5</v>
      </c>
      <c r="LQ136">
        <v>2.841316E-3</v>
      </c>
      <c r="LR136">
        <v>0.87669390000000003</v>
      </c>
      <c r="LS136">
        <v>18.744119999999999</v>
      </c>
      <c r="LT136">
        <v>4.8132459999999998E-5</v>
      </c>
      <c r="LU136">
        <v>2.861681E-3</v>
      </c>
      <c r="LV136">
        <v>0.87648239999999999</v>
      </c>
      <c r="LW136">
        <v>19.130130000000001</v>
      </c>
      <c r="LX136">
        <v>4.7369269999999999E-5</v>
      </c>
      <c r="LY136">
        <v>2.8189869999999998E-3</v>
      </c>
      <c r="LZ136">
        <v>0.87635490000000005</v>
      </c>
      <c r="MA136">
        <v>19.868569999999998</v>
      </c>
      <c r="MB136">
        <v>4.5926659999999999E-5</v>
      </c>
      <c r="MC136">
        <v>2.7350830000000001E-3</v>
      </c>
      <c r="MD136">
        <v>0.87625430000000004</v>
      </c>
      <c r="ME136">
        <v>20.696439999999999</v>
      </c>
      <c r="MF136">
        <v>4.3955480000000002E-5</v>
      </c>
      <c r="MG136">
        <v>2.619358E-3</v>
      </c>
      <c r="MH136">
        <v>0.87617860000000003</v>
      </c>
      <c r="MI136">
        <v>21.214960000000001</v>
      </c>
      <c r="MJ136">
        <v>4.156366E-5</v>
      </c>
      <c r="MK136">
        <v>2.4781429999999999E-3</v>
      </c>
      <c r="ML136">
        <v>0.87607769999999996</v>
      </c>
      <c r="MM136">
        <v>20.772480000000002</v>
      </c>
      <c r="MN136">
        <v>3.9004329999999997E-5</v>
      </c>
      <c r="MO136">
        <v>2.326524E-3</v>
      </c>
      <c r="MP136">
        <v>0.87591529999999995</v>
      </c>
      <c r="MQ136">
        <v>20.016169999999999</v>
      </c>
      <c r="MR136">
        <v>3.6600880000000003E-5</v>
      </c>
      <c r="MS136">
        <v>2.1839160000000002E-3</v>
      </c>
      <c r="MT136">
        <v>0.87567159999999999</v>
      </c>
      <c r="MU136">
        <v>19.213249999999999</v>
      </c>
      <c r="MV136">
        <v>3.453073E-5</v>
      </c>
      <c r="MW136">
        <v>2.060849E-3</v>
      </c>
      <c r="MX136">
        <v>0.87536939999999996</v>
      </c>
      <c r="MY136">
        <v>18.93338</v>
      </c>
      <c r="MZ136">
        <v>3.2793989999999997E-5</v>
      </c>
      <c r="NA136">
        <v>1.9578009999999999E-3</v>
      </c>
      <c r="NB136">
        <v>0.87495769999999995</v>
      </c>
      <c r="NC136">
        <v>19.35013</v>
      </c>
      <c r="ND136">
        <v>3.1324700000000002E-5</v>
      </c>
      <c r="NE136">
        <v>1.870755E-3</v>
      </c>
      <c r="NF136">
        <v>0.87495769999999995</v>
      </c>
      <c r="NG136">
        <v>19.35013</v>
      </c>
      <c r="NH136">
        <v>3.1324700000000002E-5</v>
      </c>
      <c r="NI136">
        <v>1.870755E-3</v>
      </c>
      <c r="NJ136">
        <v>0.87495769999999995</v>
      </c>
      <c r="NK136">
        <v>19.35013</v>
      </c>
      <c r="NL136">
        <v>3.1324700000000002E-5</v>
      </c>
      <c r="NM136">
        <v>1.870755E-3</v>
      </c>
      <c r="NN136">
        <v>0.87495769999999995</v>
      </c>
      <c r="NO136">
        <v>19.35013</v>
      </c>
      <c r="NP136">
        <v>3.1324700000000002E-5</v>
      </c>
      <c r="NQ136">
        <v>1.870755E-3</v>
      </c>
      <c r="NR136">
        <v>0.87495769999999995</v>
      </c>
      <c r="NS136">
        <v>19.35013</v>
      </c>
      <c r="NT136">
        <v>3.1324700000000002E-5</v>
      </c>
      <c r="NU136">
        <v>1.870755E-3</v>
      </c>
      <c r="NV136">
        <v>0.87495769999999995</v>
      </c>
      <c r="NW136">
        <v>19.35013</v>
      </c>
      <c r="NX136">
        <v>3.1324700000000002E-5</v>
      </c>
      <c r="NY136">
        <v>1.870755E-3</v>
      </c>
      <c r="NZ136">
        <v>0.87495769999999995</v>
      </c>
      <c r="OA136">
        <v>19.35013</v>
      </c>
      <c r="OB136">
        <v>3.1324700000000002E-5</v>
      </c>
      <c r="OC136">
        <v>1.870755E-3</v>
      </c>
      <c r="OD136">
        <v>0.87495769999999995</v>
      </c>
      <c r="OE136">
        <v>19.35013</v>
      </c>
      <c r="OF136">
        <v>3.1324700000000002E-5</v>
      </c>
      <c r="OG136">
        <v>1.870755E-3</v>
      </c>
      <c r="OH136">
        <v>0.87495769999999995</v>
      </c>
      <c r="OI136">
        <v>19.35013</v>
      </c>
      <c r="OJ136">
        <v>3.1324700000000002E-5</v>
      </c>
      <c r="OK136">
        <v>1.870755E-3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1.171929</v>
      </c>
      <c r="G137">
        <v>15.95838</v>
      </c>
      <c r="H137">
        <v>0</v>
      </c>
      <c r="I137">
        <v>0</v>
      </c>
      <c r="J137">
        <v>1.171152</v>
      </c>
      <c r="K137">
        <v>16.64565</v>
      </c>
      <c r="L137">
        <v>0</v>
      </c>
      <c r="M137">
        <v>0</v>
      </c>
      <c r="N137">
        <v>1.1703440000000001</v>
      </c>
      <c r="O137">
        <v>17.526009999999999</v>
      </c>
      <c r="P137">
        <v>0</v>
      </c>
      <c r="Q137">
        <v>0</v>
      </c>
      <c r="R137">
        <v>1.1694880000000001</v>
      </c>
      <c r="S137">
        <v>18.284649999999999</v>
      </c>
      <c r="T137" s="1">
        <v>3.3298760000000002E-29</v>
      </c>
      <c r="U137" s="1">
        <v>4.3151739999999997E-27</v>
      </c>
      <c r="V137">
        <v>1.168569</v>
      </c>
      <c r="W137">
        <v>19.062449999999998</v>
      </c>
      <c r="X137" s="1">
        <v>1.7026190000000001E-17</v>
      </c>
      <c r="Y137" s="1">
        <v>2.2648300000000002E-15</v>
      </c>
      <c r="Z137">
        <v>1.167645</v>
      </c>
      <c r="AA137">
        <v>19.107769999999999</v>
      </c>
      <c r="AB137" s="1">
        <v>5.0516580000000004E-6</v>
      </c>
      <c r="AC137" s="1">
        <v>7.9966550000000003E-4</v>
      </c>
      <c r="AD137">
        <v>1.166649</v>
      </c>
      <c r="AE137">
        <v>18.346019999999999</v>
      </c>
      <c r="AF137" s="1">
        <v>5.8215879999999998E-2</v>
      </c>
      <c r="AG137">
        <v>11.54208</v>
      </c>
      <c r="AH137">
        <v>1.1656770000000001</v>
      </c>
      <c r="AI137">
        <v>17.740739999999999</v>
      </c>
      <c r="AJ137">
        <v>5.9199760000000001</v>
      </c>
      <c r="AK137">
        <v>1291.739</v>
      </c>
      <c r="AL137">
        <v>1.1646700000000001</v>
      </c>
      <c r="AM137">
        <v>17.37031</v>
      </c>
      <c r="AN137">
        <v>57.820900000000002</v>
      </c>
      <c r="AO137">
        <v>13481.23</v>
      </c>
      <c r="AP137">
        <v>1.163653</v>
      </c>
      <c r="AQ137">
        <v>17.914210000000001</v>
      </c>
      <c r="AR137">
        <v>119.658</v>
      </c>
      <c r="AS137">
        <v>29344.54</v>
      </c>
      <c r="AT137">
        <v>1.16276</v>
      </c>
      <c r="AU137">
        <v>18.919409999999999</v>
      </c>
      <c r="AV137">
        <v>82.301730000000006</v>
      </c>
      <c r="AW137">
        <v>20979.5</v>
      </c>
      <c r="AX137">
        <v>1.161961</v>
      </c>
      <c r="AY137">
        <v>19.823650000000001</v>
      </c>
      <c r="AZ137">
        <v>25.40325</v>
      </c>
      <c r="BA137">
        <v>6668.7129999999997</v>
      </c>
      <c r="BB137">
        <v>1.1610480000000001</v>
      </c>
      <c r="BC137">
        <v>20.448530000000002</v>
      </c>
      <c r="BD137">
        <v>4.4420570000000001</v>
      </c>
      <c r="BE137">
        <v>1191.002</v>
      </c>
      <c r="BF137">
        <v>1.15984</v>
      </c>
      <c r="BG137">
        <v>20.16413</v>
      </c>
      <c r="BH137">
        <v>0.57398059999999995</v>
      </c>
      <c r="BI137">
        <v>154.79939999999999</v>
      </c>
      <c r="BJ137">
        <v>1.158072</v>
      </c>
      <c r="BK137">
        <v>19.22644</v>
      </c>
      <c r="BL137">
        <v>0.1089393</v>
      </c>
      <c r="BM137">
        <v>28.26849</v>
      </c>
      <c r="BN137">
        <v>1.1553500000000001</v>
      </c>
      <c r="BO137">
        <v>18.35765</v>
      </c>
      <c r="BP137">
        <v>6.1042829999999999E-2</v>
      </c>
      <c r="BQ137">
        <v>15.28182</v>
      </c>
      <c r="BR137">
        <v>1.1490290000000001</v>
      </c>
      <c r="BS137">
        <v>17.692530000000001</v>
      </c>
      <c r="BT137" s="1">
        <v>5.2149000000000001E-2</v>
      </c>
      <c r="BU137">
        <v>13.02923</v>
      </c>
      <c r="BV137">
        <v>1.1391849999999999</v>
      </c>
      <c r="BW137">
        <v>17.486429999999999</v>
      </c>
      <c r="BX137" s="1">
        <v>4.9115779999999998E-2</v>
      </c>
      <c r="BY137">
        <v>12.323</v>
      </c>
      <c r="BZ137">
        <v>1.128709</v>
      </c>
      <c r="CA137">
        <v>18.12622</v>
      </c>
      <c r="CB137" s="1">
        <v>4.988621E-2</v>
      </c>
      <c r="CC137">
        <v>12.59308</v>
      </c>
      <c r="CD137">
        <v>1.117399</v>
      </c>
      <c r="CE137">
        <v>18.74269</v>
      </c>
      <c r="CF137" s="1">
        <v>5.1177689999999998E-2</v>
      </c>
      <c r="CG137">
        <v>13.05111</v>
      </c>
      <c r="CH137">
        <v>1.105553</v>
      </c>
      <c r="CI137">
        <v>19.101410000000001</v>
      </c>
      <c r="CJ137" s="1">
        <v>5.0240819999999999E-2</v>
      </c>
      <c r="CK137" s="1">
        <v>12.96571</v>
      </c>
      <c r="CL137">
        <v>1.094074</v>
      </c>
      <c r="CM137">
        <v>18.74324</v>
      </c>
      <c r="CN137" s="1">
        <v>4.7032589999999999E-2</v>
      </c>
      <c r="CO137" s="1">
        <v>12.27524</v>
      </c>
      <c r="CP137">
        <v>1.0823430000000001</v>
      </c>
      <c r="CQ137">
        <v>18.086760000000002</v>
      </c>
      <c r="CR137" s="1">
        <v>4.2684369999999999E-2</v>
      </c>
      <c r="CS137" s="1">
        <v>11.26146</v>
      </c>
      <c r="CT137">
        <v>1.0700909999999999</v>
      </c>
      <c r="CU137">
        <v>17.25611</v>
      </c>
      <c r="CV137" s="1">
        <v>3.8114330000000002E-2</v>
      </c>
      <c r="CW137" s="1">
        <v>10.16366</v>
      </c>
      <c r="CX137">
        <v>1.058314</v>
      </c>
      <c r="CY137">
        <v>16.437239999999999</v>
      </c>
      <c r="CZ137" s="1">
        <v>3.3875700000000002E-2</v>
      </c>
      <c r="DA137" s="1">
        <v>9.1221829999999997</v>
      </c>
      <c r="DB137">
        <v>1.0465990000000001</v>
      </c>
      <c r="DC137">
        <v>15.985760000000001</v>
      </c>
      <c r="DD137" s="1">
        <v>3.0026259999999999E-2</v>
      </c>
      <c r="DE137" s="1">
        <v>8.1619820000000001</v>
      </c>
      <c r="DF137">
        <v>1.034718</v>
      </c>
      <c r="DG137">
        <v>16.219460000000002</v>
      </c>
      <c r="DH137" s="1">
        <v>2.6563159999999999E-2</v>
      </c>
      <c r="DI137" s="1">
        <v>7.2899019999999997</v>
      </c>
      <c r="DJ137">
        <v>1.0226219999999999</v>
      </c>
      <c r="DK137">
        <v>16.66844</v>
      </c>
      <c r="DL137" s="1">
        <v>2.345384E-2</v>
      </c>
      <c r="DM137" s="1">
        <v>6.4990750000000004</v>
      </c>
      <c r="DN137">
        <v>1.0104040000000001</v>
      </c>
      <c r="DO137">
        <v>17.24869</v>
      </c>
      <c r="DP137" s="1">
        <v>2.071489E-2</v>
      </c>
      <c r="DQ137" s="1">
        <v>5.7963259999999996</v>
      </c>
      <c r="DR137">
        <v>0.99808490000000005</v>
      </c>
      <c r="DS137">
        <v>17.309670000000001</v>
      </c>
      <c r="DT137" s="1">
        <v>1.8292530000000001E-2</v>
      </c>
      <c r="DU137" s="1">
        <v>5.1694870000000002</v>
      </c>
      <c r="DV137">
        <v>0.98609069999999999</v>
      </c>
      <c r="DW137">
        <v>16.89442</v>
      </c>
      <c r="DX137" s="1">
        <v>1.6132529999999999E-2</v>
      </c>
      <c r="DY137" s="1">
        <v>4.6039409999999998</v>
      </c>
      <c r="DZ137">
        <v>0.97402670000000002</v>
      </c>
      <c r="EA137">
        <v>16.304960000000001</v>
      </c>
      <c r="EB137" s="1">
        <v>1.4208760000000001E-2</v>
      </c>
      <c r="EC137" s="1">
        <v>4.0947120000000004</v>
      </c>
      <c r="ED137">
        <v>0.96146390000000004</v>
      </c>
      <c r="EE137">
        <v>15.683490000000001</v>
      </c>
      <c r="EF137" s="1">
        <v>1.25107E-2</v>
      </c>
      <c r="EG137" s="1">
        <v>3.6427529999999999</v>
      </c>
      <c r="EH137">
        <v>0.94900519999999999</v>
      </c>
      <c r="EI137">
        <v>15.70185</v>
      </c>
      <c r="EJ137" s="1">
        <v>1.104229E-2</v>
      </c>
      <c r="EK137" s="1">
        <v>3.2484869999999999</v>
      </c>
      <c r="EL137">
        <v>0.9374112</v>
      </c>
      <c r="EM137">
        <v>16.264019999999999</v>
      </c>
      <c r="EN137" s="1">
        <v>9.7623640000000008E-3</v>
      </c>
      <c r="EO137" s="1">
        <v>2.8999009999999998</v>
      </c>
      <c r="EP137">
        <v>0.92575620000000003</v>
      </c>
      <c r="EQ137">
        <v>16.8401</v>
      </c>
      <c r="ER137" s="1">
        <v>8.6030289999999999E-3</v>
      </c>
      <c r="ES137" s="1">
        <v>2.581191</v>
      </c>
      <c r="ET137">
        <v>0.91381639999999997</v>
      </c>
      <c r="EU137">
        <v>17.590399999999999</v>
      </c>
      <c r="EV137" s="1">
        <v>7.5545229999999996E-3</v>
      </c>
      <c r="EW137" s="1">
        <v>2.2902550000000002</v>
      </c>
      <c r="EX137">
        <v>0.90232749999999995</v>
      </c>
      <c r="EY137">
        <v>18.0488</v>
      </c>
      <c r="EZ137" s="1">
        <v>6.6296829999999999E-3</v>
      </c>
      <c r="FA137" s="1">
        <v>2.029998</v>
      </c>
      <c r="FB137">
        <v>0.89072490000000004</v>
      </c>
      <c r="FC137">
        <v>17.68121</v>
      </c>
      <c r="FD137" s="1">
        <v>5.8166099999999998E-3</v>
      </c>
      <c r="FE137" s="1">
        <v>1.79931</v>
      </c>
      <c r="FF137">
        <v>0.88002590000000003</v>
      </c>
      <c r="FG137">
        <v>17.1173</v>
      </c>
      <c r="FH137" s="1">
        <v>5.1046269999999996E-3</v>
      </c>
      <c r="FI137" s="1">
        <v>1.5936239999999999</v>
      </c>
      <c r="FJ137">
        <v>0.86951909999999999</v>
      </c>
      <c r="FK137">
        <v>16.630880000000001</v>
      </c>
      <c r="FL137" s="1">
        <v>4.4752999999999998E-3</v>
      </c>
      <c r="FM137" s="1">
        <v>1.4098409999999999</v>
      </c>
      <c r="FN137">
        <v>0.85923170000000004</v>
      </c>
      <c r="FO137">
        <v>16.850650000000002</v>
      </c>
      <c r="FP137" s="1">
        <v>3.9238950000000002E-3</v>
      </c>
      <c r="FQ137" s="1">
        <v>1.2472300000000001</v>
      </c>
      <c r="FR137">
        <v>0.84951379999999999</v>
      </c>
      <c r="FS137">
        <v>17.540189999999999</v>
      </c>
      <c r="FT137" s="1">
        <v>3.4389730000000001E-3</v>
      </c>
      <c r="FU137" s="1">
        <v>1.102528</v>
      </c>
      <c r="FV137">
        <v>0.84046080000000001</v>
      </c>
      <c r="FW137">
        <v>18.59901</v>
      </c>
      <c r="FX137" s="1">
        <v>2.9908769999999999E-3</v>
      </c>
      <c r="FY137" s="1">
        <v>0.96680679999999997</v>
      </c>
      <c r="FZ137">
        <v>0.8316038</v>
      </c>
      <c r="GA137">
        <v>19.765370000000001</v>
      </c>
      <c r="GB137" s="1">
        <v>2.55156E-3</v>
      </c>
      <c r="GC137" s="1">
        <v>0.8320284</v>
      </c>
      <c r="GD137">
        <v>0.82303959999999998</v>
      </c>
      <c r="GE137">
        <v>20.260999999999999</v>
      </c>
      <c r="GF137" s="1">
        <v>2.128773E-3</v>
      </c>
      <c r="GG137" s="1">
        <v>0.69978989999999996</v>
      </c>
      <c r="GH137">
        <v>0.81524589999999997</v>
      </c>
      <c r="GI137">
        <v>19.766449999999999</v>
      </c>
      <c r="GJ137" s="1">
        <v>1.7558999999999999E-3</v>
      </c>
      <c r="GK137" s="1">
        <v>0.58103950000000004</v>
      </c>
      <c r="GL137">
        <v>0.80796889999999999</v>
      </c>
      <c r="GM137">
        <v>18.939530000000001</v>
      </c>
      <c r="GN137" s="1">
        <v>1.4542610000000001E-3</v>
      </c>
      <c r="GO137" s="1">
        <v>0.48370340000000001</v>
      </c>
      <c r="GP137">
        <v>0.80155690000000002</v>
      </c>
      <c r="GQ137">
        <v>18.111609999999999</v>
      </c>
      <c r="GR137" s="1">
        <v>1.2233000000000001E-3</v>
      </c>
      <c r="GS137" s="1">
        <v>0.40839940000000002</v>
      </c>
      <c r="GT137">
        <v>0.79632270000000005</v>
      </c>
      <c r="GU137">
        <v>18.19426</v>
      </c>
      <c r="GV137" s="1">
        <v>1.0497E-3</v>
      </c>
      <c r="GW137" s="1">
        <v>0.35117399999999999</v>
      </c>
      <c r="GX137">
        <v>0.79244650000000005</v>
      </c>
      <c r="GY137">
        <v>18.840399999999999</v>
      </c>
      <c r="GZ137" s="1">
        <v>9.1702370000000001E-4</v>
      </c>
      <c r="HA137" s="1">
        <v>0.30704779999999998</v>
      </c>
      <c r="HB137">
        <v>0.78943929999999995</v>
      </c>
      <c r="HC137">
        <v>19.871749999999999</v>
      </c>
      <c r="HD137" s="1">
        <v>8.0733810000000004E-4</v>
      </c>
      <c r="HE137" s="1">
        <v>0.27048670000000002</v>
      </c>
      <c r="HF137">
        <v>0.7871184</v>
      </c>
      <c r="HG137">
        <v>20.854209999999998</v>
      </c>
      <c r="HH137" s="1">
        <v>6.9954849999999999E-4</v>
      </c>
      <c r="HI137" s="1">
        <v>0.2347061</v>
      </c>
      <c r="HJ137">
        <v>0.78529190000000004</v>
      </c>
      <c r="HK137">
        <v>21.222480000000001</v>
      </c>
      <c r="HL137" s="1">
        <v>5.8127579999999997E-4</v>
      </c>
      <c r="HM137" s="1">
        <v>0.195407</v>
      </c>
      <c r="HN137">
        <v>0.78385439999999995</v>
      </c>
      <c r="HO137">
        <v>20.65408</v>
      </c>
      <c r="HP137" s="1">
        <v>4.6057100000000001E-4</v>
      </c>
      <c r="HQ137" s="1">
        <v>0.15501960000000001</v>
      </c>
      <c r="HR137">
        <v>0.78274860000000002</v>
      </c>
      <c r="HS137">
        <v>19.741869999999999</v>
      </c>
      <c r="HT137" s="1">
        <v>3.5594879999999998E-4</v>
      </c>
      <c r="HU137" s="1">
        <v>0.1196523</v>
      </c>
      <c r="HV137">
        <v>0.78191759999999999</v>
      </c>
      <c r="HW137">
        <v>18.783539999999999</v>
      </c>
      <c r="HX137" s="1">
        <v>2.779918E-4</v>
      </c>
      <c r="HY137" s="1">
        <v>9.3097200000000005E-2</v>
      </c>
      <c r="HZ137">
        <v>0.78131600000000001</v>
      </c>
      <c r="IA137">
        <v>18.55509</v>
      </c>
      <c r="IB137" s="1">
        <v>2.256348E-4</v>
      </c>
      <c r="IC137" s="1">
        <v>7.5177980000000005E-2</v>
      </c>
      <c r="ID137">
        <v>0.78089609999999998</v>
      </c>
      <c r="IE137">
        <v>18.181619999999999</v>
      </c>
      <c r="IF137" s="1">
        <v>1.918937E-4</v>
      </c>
      <c r="IG137" s="1">
        <v>6.3610050000000001E-2</v>
      </c>
      <c r="IH137">
        <v>0.78061420000000004</v>
      </c>
      <c r="II137">
        <v>18.552499999999998</v>
      </c>
      <c r="IJ137" s="1">
        <v>1.6935419999999999E-4</v>
      </c>
      <c r="IK137" s="1">
        <v>5.5911540000000003E-2</v>
      </c>
      <c r="IL137">
        <v>0.78044610000000003</v>
      </c>
      <c r="IM137">
        <v>19.230119999999999</v>
      </c>
      <c r="IN137" s="1">
        <v>1.5224389999999999E-4</v>
      </c>
      <c r="IO137" s="1">
        <v>5.0115569999999998E-2</v>
      </c>
      <c r="IP137">
        <v>0.78039749999999997</v>
      </c>
      <c r="IQ137">
        <v>19.478929999999998</v>
      </c>
      <c r="IR137" s="1">
        <v>1.370047E-4</v>
      </c>
      <c r="IS137" s="1">
        <v>4.5008380000000001E-2</v>
      </c>
      <c r="IT137">
        <v>0.78051440000000005</v>
      </c>
      <c r="IU137">
        <v>19.059059999999999</v>
      </c>
      <c r="IV137" s="1">
        <v>1.228379E-4</v>
      </c>
      <c r="IW137" s="1">
        <v>4.027269E-2</v>
      </c>
      <c r="IX137">
        <v>0.78084480000000001</v>
      </c>
      <c r="IY137">
        <v>18.416260000000001</v>
      </c>
      <c r="IZ137">
        <v>1.104788E-4</v>
      </c>
      <c r="JA137" s="1">
        <v>3.612833E-2</v>
      </c>
      <c r="JB137">
        <v>0.78136740000000005</v>
      </c>
      <c r="JC137">
        <v>17.80021</v>
      </c>
      <c r="JD137">
        <v>1.005389E-4</v>
      </c>
      <c r="JE137" s="1">
        <v>3.2777229999999997E-2</v>
      </c>
      <c r="JF137">
        <v>0.7821669</v>
      </c>
      <c r="JG137">
        <v>17.909490000000002</v>
      </c>
      <c r="JH137">
        <v>9.2856140000000003E-5</v>
      </c>
      <c r="JI137" s="1">
        <v>3.017734E-2</v>
      </c>
      <c r="JJ137">
        <v>0.78315699999999999</v>
      </c>
      <c r="JK137">
        <v>18.47034</v>
      </c>
      <c r="JL137">
        <v>8.6789870000000005E-5</v>
      </c>
      <c r="JM137" s="1">
        <v>2.8121500000000001E-2</v>
      </c>
      <c r="JN137">
        <v>0.78432259999999998</v>
      </c>
      <c r="JO137">
        <v>19.40241</v>
      </c>
      <c r="JP137">
        <v>8.1354170000000006E-5</v>
      </c>
      <c r="JQ137" s="1">
        <v>2.6300279999999999E-2</v>
      </c>
      <c r="JR137">
        <v>0.78559920000000005</v>
      </c>
      <c r="JS137">
        <v>20.52966</v>
      </c>
      <c r="JT137">
        <v>7.5206019999999999E-5</v>
      </c>
      <c r="JU137">
        <v>2.428437E-2</v>
      </c>
      <c r="JV137">
        <v>0.78689089999999995</v>
      </c>
      <c r="JW137">
        <v>21.09431</v>
      </c>
      <c r="JX137">
        <v>6.7480739999999995E-5</v>
      </c>
      <c r="JY137">
        <v>2.1782429999999998E-2</v>
      </c>
      <c r="JZ137">
        <v>0.78806390000000004</v>
      </c>
      <c r="KA137">
        <v>20.66902</v>
      </c>
      <c r="KB137">
        <v>5.887944E-5</v>
      </c>
      <c r="KC137">
        <v>1.8992200000000001E-2</v>
      </c>
      <c r="KD137">
        <v>0.78905550000000002</v>
      </c>
      <c r="KE137">
        <v>19.88729</v>
      </c>
      <c r="KF137">
        <v>5.1015930000000003E-5</v>
      </c>
      <c r="KG137">
        <v>1.642561E-2</v>
      </c>
      <c r="KH137">
        <v>0.78974200000000006</v>
      </c>
      <c r="KI137">
        <v>19.11251</v>
      </c>
      <c r="KJ137">
        <v>4.4950539999999999E-5</v>
      </c>
      <c r="KK137">
        <v>1.4433339999999999E-2</v>
      </c>
      <c r="KL137">
        <v>0.79017000000000004</v>
      </c>
      <c r="KM137">
        <v>18.992940000000001</v>
      </c>
      <c r="KN137">
        <v>4.0700659999999999E-5</v>
      </c>
      <c r="KO137">
        <v>1.3038009999999999E-2</v>
      </c>
      <c r="KP137">
        <v>0.79033200000000003</v>
      </c>
      <c r="KQ137">
        <v>19.342079999999999</v>
      </c>
      <c r="KR137">
        <v>3.7853540000000002E-5</v>
      </c>
      <c r="KS137">
        <v>1.2102999999999999E-2</v>
      </c>
      <c r="KT137">
        <v>0.79031209999999996</v>
      </c>
      <c r="KU137">
        <v>19.744630000000001</v>
      </c>
      <c r="KV137">
        <v>3.6315880000000001E-5</v>
      </c>
      <c r="KW137">
        <v>1.1586630000000001E-2</v>
      </c>
      <c r="KX137">
        <v>0.79012729999999998</v>
      </c>
      <c r="KY137">
        <v>20.2803</v>
      </c>
      <c r="KZ137">
        <v>3.6653480000000003E-5</v>
      </c>
      <c r="LA137">
        <v>1.1657789999999999E-2</v>
      </c>
      <c r="LB137">
        <v>0.78984860000000001</v>
      </c>
      <c r="LC137">
        <v>20.418189999999999</v>
      </c>
      <c r="LD137">
        <v>3.9140290000000001E-5</v>
      </c>
      <c r="LE137">
        <v>1.2421059999999999E-2</v>
      </c>
      <c r="LF137">
        <v>0.78953019999999996</v>
      </c>
      <c r="LG137">
        <v>20.138719999999999</v>
      </c>
      <c r="LH137">
        <v>4.2792900000000002E-5</v>
      </c>
      <c r="LI137">
        <v>1.35855E-2</v>
      </c>
      <c r="LJ137">
        <v>0.78923169999999998</v>
      </c>
      <c r="LK137">
        <v>19.481310000000001</v>
      </c>
      <c r="LL137">
        <v>4.6005640000000002E-5</v>
      </c>
      <c r="LM137">
        <v>1.4639610000000001E-2</v>
      </c>
      <c r="LN137">
        <v>0.78895709999999997</v>
      </c>
      <c r="LO137">
        <v>18.810569999999998</v>
      </c>
      <c r="LP137">
        <v>4.7805230000000003E-5</v>
      </c>
      <c r="LQ137">
        <v>1.525349E-2</v>
      </c>
      <c r="LR137">
        <v>0.788744</v>
      </c>
      <c r="LS137">
        <v>18.786770000000001</v>
      </c>
      <c r="LT137">
        <v>4.8139090000000001E-5</v>
      </c>
      <c r="LU137">
        <v>1.539546E-2</v>
      </c>
      <c r="LV137">
        <v>0.78858379999999995</v>
      </c>
      <c r="LW137">
        <v>19.163930000000001</v>
      </c>
      <c r="LX137">
        <v>4.74032E-5</v>
      </c>
      <c r="LY137">
        <v>1.5186699999999999E-2</v>
      </c>
      <c r="LZ137">
        <v>0.78847659999999997</v>
      </c>
      <c r="MA137">
        <v>19.881640000000001</v>
      </c>
      <c r="MB137">
        <v>4.5979600000000003E-5</v>
      </c>
      <c r="MC137">
        <v>1.47502E-2</v>
      </c>
      <c r="MD137">
        <v>0.78839079999999995</v>
      </c>
      <c r="ME137">
        <v>20.696400000000001</v>
      </c>
      <c r="MF137">
        <v>4.402423E-5</v>
      </c>
      <c r="MG137">
        <v>1.413992E-2</v>
      </c>
      <c r="MH137">
        <v>0.7883078</v>
      </c>
      <c r="MI137">
        <v>21.21386</v>
      </c>
      <c r="MJ137">
        <v>4.1643300000000002E-5</v>
      </c>
      <c r="MK137">
        <v>1.338892E-2</v>
      </c>
      <c r="ML137">
        <v>0.78824229999999995</v>
      </c>
      <c r="MM137">
        <v>20.807410000000001</v>
      </c>
      <c r="MN137">
        <v>3.9084490000000001E-5</v>
      </c>
      <c r="MO137">
        <v>1.257402E-2</v>
      </c>
      <c r="MP137">
        <v>0.78808590000000001</v>
      </c>
      <c r="MQ137">
        <v>20.064450000000001</v>
      </c>
      <c r="MR137">
        <v>3.6672479999999997E-5</v>
      </c>
      <c r="MS137">
        <v>1.1800740000000001E-2</v>
      </c>
      <c r="MT137">
        <v>0.78787680000000004</v>
      </c>
      <c r="MU137">
        <v>19.268789999999999</v>
      </c>
      <c r="MV137">
        <v>3.4591149999999998E-5</v>
      </c>
      <c r="MW137">
        <v>1.113013E-2</v>
      </c>
      <c r="MX137">
        <v>0.78761879999999995</v>
      </c>
      <c r="MY137">
        <v>18.97099</v>
      </c>
      <c r="MZ137">
        <v>3.2844720000000002E-5</v>
      </c>
      <c r="NA137">
        <v>1.0568269999999999E-2</v>
      </c>
      <c r="NB137">
        <v>0.78726770000000001</v>
      </c>
      <c r="NC137">
        <v>19.35398</v>
      </c>
      <c r="ND137">
        <v>3.1367510000000001E-5</v>
      </c>
      <c r="NE137">
        <v>1.009383E-2</v>
      </c>
      <c r="NF137">
        <v>0.78726770000000001</v>
      </c>
      <c r="NG137">
        <v>19.35398</v>
      </c>
      <c r="NH137">
        <v>3.1367510000000001E-5</v>
      </c>
      <c r="NI137">
        <v>1.009383E-2</v>
      </c>
      <c r="NJ137">
        <v>0.78726770000000001</v>
      </c>
      <c r="NK137">
        <v>19.35398</v>
      </c>
      <c r="NL137">
        <v>3.1367510000000001E-5</v>
      </c>
      <c r="NM137">
        <v>1.009383E-2</v>
      </c>
      <c r="NN137">
        <v>0.78726770000000001</v>
      </c>
      <c r="NO137">
        <v>19.35398</v>
      </c>
      <c r="NP137">
        <v>3.1367510000000001E-5</v>
      </c>
      <c r="NQ137">
        <v>1.009383E-2</v>
      </c>
      <c r="NR137">
        <v>0.78726770000000001</v>
      </c>
      <c r="NS137">
        <v>19.35398</v>
      </c>
      <c r="NT137">
        <v>3.1367510000000001E-5</v>
      </c>
      <c r="NU137">
        <v>1.009383E-2</v>
      </c>
      <c r="NV137">
        <v>0.78726770000000001</v>
      </c>
      <c r="NW137">
        <v>19.35398</v>
      </c>
      <c r="NX137">
        <v>3.1367510000000001E-5</v>
      </c>
      <c r="NY137">
        <v>1.009383E-2</v>
      </c>
      <c r="NZ137">
        <v>0.78726770000000001</v>
      </c>
      <c r="OA137">
        <v>19.35398</v>
      </c>
      <c r="OB137">
        <v>3.1367510000000001E-5</v>
      </c>
      <c r="OC137">
        <v>1.009383E-2</v>
      </c>
      <c r="OD137">
        <v>0.78726770000000001</v>
      </c>
      <c r="OE137">
        <v>19.35398</v>
      </c>
      <c r="OF137">
        <v>3.1367510000000001E-5</v>
      </c>
      <c r="OG137">
        <v>1.009383E-2</v>
      </c>
      <c r="OH137">
        <v>0.78726770000000001</v>
      </c>
      <c r="OI137">
        <v>19.35398</v>
      </c>
      <c r="OJ137">
        <v>3.1367510000000001E-5</v>
      </c>
      <c r="OK137">
        <v>1.009383E-2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1.0376840000000001</v>
      </c>
      <c r="G138">
        <v>15.96786</v>
      </c>
      <c r="H138">
        <v>0</v>
      </c>
      <c r="I138">
        <v>0</v>
      </c>
      <c r="J138">
        <v>1.037102</v>
      </c>
      <c r="K138">
        <v>16.613980000000002</v>
      </c>
      <c r="L138">
        <v>0</v>
      </c>
      <c r="M138">
        <v>0</v>
      </c>
      <c r="N138">
        <v>1.0364910000000001</v>
      </c>
      <c r="O138">
        <v>17.4969</v>
      </c>
      <c r="P138">
        <v>0</v>
      </c>
      <c r="Q138">
        <v>0</v>
      </c>
      <c r="R138">
        <v>1.035857</v>
      </c>
      <c r="S138">
        <v>18.262640000000001</v>
      </c>
      <c r="T138" s="1">
        <v>3.6367549999999999E-30</v>
      </c>
      <c r="U138" s="1">
        <v>8.1674339999999999E-28</v>
      </c>
      <c r="V138">
        <v>1.035183</v>
      </c>
      <c r="W138">
        <v>19.05143</v>
      </c>
      <c r="X138" s="1">
        <v>2.4350370000000002E-18</v>
      </c>
      <c r="Y138" s="1">
        <v>5.0928929999999997E-16</v>
      </c>
      <c r="Z138">
        <v>1.0344709999999999</v>
      </c>
      <c r="AA138">
        <v>19.142910000000001</v>
      </c>
      <c r="AB138" s="1">
        <v>1.7201920000000001E-6</v>
      </c>
      <c r="AC138" s="1">
        <v>3.2617479999999999E-4</v>
      </c>
      <c r="AD138">
        <v>1.033728</v>
      </c>
      <c r="AE138">
        <v>18.399229999999999</v>
      </c>
      <c r="AF138" s="1">
        <v>3.6678170000000003E-2</v>
      </c>
      <c r="AG138" s="1">
        <v>8.5699760000000005</v>
      </c>
      <c r="AH138">
        <v>1.0329569999999999</v>
      </c>
      <c r="AI138">
        <v>17.773959999999999</v>
      </c>
      <c r="AJ138">
        <v>4.5911090000000003</v>
      </c>
      <c r="AK138">
        <v>1190.3879999999999</v>
      </c>
      <c r="AL138">
        <v>1.032211</v>
      </c>
      <c r="AM138">
        <v>17.392399999999999</v>
      </c>
      <c r="AN138">
        <v>51.44914</v>
      </c>
      <c r="AO138">
        <v>14413.73</v>
      </c>
      <c r="AP138">
        <v>1.0314589999999999</v>
      </c>
      <c r="AQ138">
        <v>17.886679999999998</v>
      </c>
      <c r="AR138">
        <v>117.8777</v>
      </c>
      <c r="AS138">
        <v>35125.93</v>
      </c>
      <c r="AT138">
        <v>1.0307770000000001</v>
      </c>
      <c r="AU138">
        <v>18.87621</v>
      </c>
      <c r="AV138">
        <v>87.605109999999996</v>
      </c>
      <c r="AW138">
        <v>27422.87</v>
      </c>
      <c r="AX138">
        <v>1.0301990000000001</v>
      </c>
      <c r="AY138">
        <v>19.797129999999999</v>
      </c>
      <c r="AZ138">
        <v>28.689879999999999</v>
      </c>
      <c r="BA138">
        <v>9333.92</v>
      </c>
      <c r="BB138">
        <v>1.0295479999999999</v>
      </c>
      <c r="BC138">
        <v>20.449339999999999</v>
      </c>
      <c r="BD138">
        <v>5.2319079999999998</v>
      </c>
      <c r="BE138">
        <v>1751.473</v>
      </c>
      <c r="BF138">
        <v>1.028626</v>
      </c>
      <c r="BG138">
        <v>20.224409999999999</v>
      </c>
      <c r="BH138">
        <v>0.68406</v>
      </c>
      <c r="BI138">
        <v>231.49189999999999</v>
      </c>
      <c r="BJ138">
        <v>1.0271969999999999</v>
      </c>
      <c r="BK138">
        <v>19.30123</v>
      </c>
      <c r="BL138">
        <v>0.1203034</v>
      </c>
      <c r="BM138">
        <v>38.939979999999998</v>
      </c>
      <c r="BN138">
        <v>1.0250049999999999</v>
      </c>
      <c r="BO138">
        <v>18.420850000000002</v>
      </c>
      <c r="BP138">
        <v>6.2408419999999999E-2</v>
      </c>
      <c r="BQ138">
        <v>19.155899999999999</v>
      </c>
      <c r="BR138">
        <v>1.019795</v>
      </c>
      <c r="BS138">
        <v>17.74072</v>
      </c>
      <c r="BT138" s="1">
        <v>5.257709E-2</v>
      </c>
      <c r="BU138">
        <v>16.027539999999998</v>
      </c>
      <c r="BV138">
        <v>1.0115540000000001</v>
      </c>
      <c r="BW138">
        <v>17.495239999999999</v>
      </c>
      <c r="BX138" s="1">
        <v>4.9168139999999999E-2</v>
      </c>
      <c r="BY138">
        <v>15.017429999999999</v>
      </c>
      <c r="BZ138">
        <v>1.0025850000000001</v>
      </c>
      <c r="CA138">
        <v>18.089310000000001</v>
      </c>
      <c r="CB138" s="1">
        <v>4.9710409999999997E-2</v>
      </c>
      <c r="CC138">
        <v>15.247019999999999</v>
      </c>
      <c r="CD138">
        <v>0.99283639999999995</v>
      </c>
      <c r="CE138">
        <v>18.722429999999999</v>
      </c>
      <c r="CF138" s="1">
        <v>5.1088120000000001E-2</v>
      </c>
      <c r="CG138" s="1">
        <v>15.81291</v>
      </c>
      <c r="CH138">
        <v>0.98259750000000001</v>
      </c>
      <c r="CI138">
        <v>19.101459999999999</v>
      </c>
      <c r="CJ138" s="1">
        <v>5.036732E-2</v>
      </c>
      <c r="CK138" s="1">
        <v>15.76906</v>
      </c>
      <c r="CL138">
        <v>0.97271450000000004</v>
      </c>
      <c r="CM138">
        <v>18.78537</v>
      </c>
      <c r="CN138" s="1">
        <v>4.732045E-2</v>
      </c>
      <c r="CO138" s="1">
        <v>14.97448</v>
      </c>
      <c r="CP138">
        <v>0.96260009999999996</v>
      </c>
      <c r="CQ138">
        <v>18.149809999999999</v>
      </c>
      <c r="CR138" s="1">
        <v>4.3036610000000003E-2</v>
      </c>
      <c r="CS138" s="1">
        <v>13.7563</v>
      </c>
      <c r="CT138">
        <v>0.95204239999999996</v>
      </c>
      <c r="CU138">
        <v>17.321169999999999</v>
      </c>
      <c r="CV138" s="1">
        <v>3.8467250000000001E-2</v>
      </c>
      <c r="CW138" s="1">
        <v>12.41569</v>
      </c>
      <c r="CX138">
        <v>0.94189239999999996</v>
      </c>
      <c r="CY138">
        <v>16.49438</v>
      </c>
      <c r="CZ138" s="1">
        <v>3.4201460000000003E-2</v>
      </c>
      <c r="DA138" s="1">
        <v>11.134819999999999</v>
      </c>
      <c r="DB138">
        <v>0.93184330000000004</v>
      </c>
      <c r="DC138">
        <v>16.010110000000001</v>
      </c>
      <c r="DD138" s="1">
        <v>3.0326550000000001E-2</v>
      </c>
      <c r="DE138" s="1">
        <v>9.9546240000000008</v>
      </c>
      <c r="DF138">
        <v>0.92165710000000001</v>
      </c>
      <c r="DG138">
        <v>16.217300000000002</v>
      </c>
      <c r="DH138" s="1">
        <v>2.6837819999999998E-2</v>
      </c>
      <c r="DI138" s="1">
        <v>8.8829150000000006</v>
      </c>
      <c r="DJ138">
        <v>0.91126019999999996</v>
      </c>
      <c r="DK138">
        <v>16.659210000000002</v>
      </c>
      <c r="DL138" s="1">
        <v>2.370015E-2</v>
      </c>
      <c r="DM138" s="1">
        <v>7.9101499999999998</v>
      </c>
      <c r="DN138">
        <v>0.90078590000000003</v>
      </c>
      <c r="DO138">
        <v>17.230879999999999</v>
      </c>
      <c r="DP138" s="1">
        <v>2.0933400000000001E-2</v>
      </c>
      <c r="DQ138" s="1">
        <v>7.0452510000000004</v>
      </c>
      <c r="DR138">
        <v>0.89021280000000003</v>
      </c>
      <c r="DS138">
        <v>17.315390000000001</v>
      </c>
      <c r="DT138" s="1">
        <v>1.848969E-2</v>
      </c>
      <c r="DU138" s="1">
        <v>6.2757579999999997</v>
      </c>
      <c r="DV138">
        <v>0.87992559999999997</v>
      </c>
      <c r="DW138">
        <v>16.931159999999998</v>
      </c>
      <c r="DX138" s="1">
        <v>1.631198E-2</v>
      </c>
      <c r="DY138" s="1">
        <v>5.5825849999999999</v>
      </c>
      <c r="DZ138">
        <v>0.86958489999999999</v>
      </c>
      <c r="EA138">
        <v>16.357109999999999</v>
      </c>
      <c r="EB138" s="1">
        <v>1.436954E-2</v>
      </c>
      <c r="EC138" s="1">
        <v>4.9582220000000001</v>
      </c>
      <c r="ED138">
        <v>0.85880909999999999</v>
      </c>
      <c r="EE138">
        <v>15.739599999999999</v>
      </c>
      <c r="EF138" s="1">
        <v>1.26523E-2</v>
      </c>
      <c r="EG138" s="1">
        <v>4.4037160000000002</v>
      </c>
      <c r="EH138">
        <v>0.84812810000000005</v>
      </c>
      <c r="EI138">
        <v>15.71918</v>
      </c>
      <c r="EJ138" s="1">
        <v>1.1166209999999999E-2</v>
      </c>
      <c r="EK138" s="1">
        <v>3.919842</v>
      </c>
      <c r="EL138">
        <v>0.83821650000000003</v>
      </c>
      <c r="EM138">
        <v>16.249009999999998</v>
      </c>
      <c r="EN138" s="1">
        <v>9.8740470000000004E-3</v>
      </c>
      <c r="EO138" s="1">
        <v>3.4938899999999999</v>
      </c>
      <c r="EP138">
        <v>0.82826040000000001</v>
      </c>
      <c r="EQ138">
        <v>16.82375</v>
      </c>
      <c r="ER138" s="1">
        <v>8.7063430000000001E-3</v>
      </c>
      <c r="ES138" s="1">
        <v>3.1063190000000001</v>
      </c>
      <c r="ET138">
        <v>0.8180345</v>
      </c>
      <c r="EU138">
        <v>17.562349999999999</v>
      </c>
      <c r="EV138" s="1">
        <v>7.6483649999999999E-3</v>
      </c>
      <c r="EW138" s="1">
        <v>2.7524060000000001</v>
      </c>
      <c r="EX138">
        <v>0.80817309999999998</v>
      </c>
      <c r="EY138">
        <v>18.03135</v>
      </c>
      <c r="EZ138" s="1">
        <v>6.7132540000000001E-3</v>
      </c>
      <c r="FA138" s="1">
        <v>2.4358179999999998</v>
      </c>
      <c r="FB138">
        <v>0.798211</v>
      </c>
      <c r="FC138">
        <v>17.71163</v>
      </c>
      <c r="FD138" s="1">
        <v>5.8912269999999997E-3</v>
      </c>
      <c r="FE138" s="1">
        <v>2.1555550000000001</v>
      </c>
      <c r="FF138">
        <v>0.78906419999999999</v>
      </c>
      <c r="FG138">
        <v>17.15155</v>
      </c>
      <c r="FH138" s="1">
        <v>5.1714939999999996E-3</v>
      </c>
      <c r="FI138" s="1">
        <v>1.9059969999999999</v>
      </c>
      <c r="FJ138">
        <v>0.7800629</v>
      </c>
      <c r="FK138">
        <v>16.676639999999999</v>
      </c>
      <c r="FL138" s="1">
        <v>4.5350260000000002E-3</v>
      </c>
      <c r="FM138" s="1">
        <v>1.6834990000000001</v>
      </c>
      <c r="FN138">
        <v>0.77125140000000003</v>
      </c>
      <c r="FO138">
        <v>16.88175</v>
      </c>
      <c r="FP138" s="1">
        <v>3.9767120000000003E-3</v>
      </c>
      <c r="FQ138" s="1">
        <v>1.4867269999999999</v>
      </c>
      <c r="FR138">
        <v>0.7630091</v>
      </c>
      <c r="FS138">
        <v>17.5444</v>
      </c>
      <c r="FT138" s="1">
        <v>3.4871020000000002E-3</v>
      </c>
      <c r="FU138" s="1">
        <v>1.312325</v>
      </c>
      <c r="FV138">
        <v>0.75530459999999999</v>
      </c>
      <c r="FW138">
        <v>18.56523</v>
      </c>
      <c r="FX138" s="1">
        <v>3.0373710000000001E-3</v>
      </c>
      <c r="FY138" s="1">
        <v>1.150366</v>
      </c>
      <c r="FZ138">
        <v>0.74780179999999996</v>
      </c>
      <c r="GA138">
        <v>19.716909999999999</v>
      </c>
      <c r="GB138" s="1">
        <v>2.5986659999999999E-3</v>
      </c>
      <c r="GC138" s="1">
        <v>0.99111590000000005</v>
      </c>
      <c r="GD138">
        <v>0.74048219999999998</v>
      </c>
      <c r="GE138">
        <v>20.236719999999998</v>
      </c>
      <c r="GF138" s="1">
        <v>2.173665E-3</v>
      </c>
      <c r="GG138" s="1">
        <v>0.83443259999999997</v>
      </c>
      <c r="GH138">
        <v>0.73380520000000005</v>
      </c>
      <c r="GI138">
        <v>19.810960000000001</v>
      </c>
      <c r="GJ138" s="1">
        <v>1.7945490000000001E-3</v>
      </c>
      <c r="GK138" s="1">
        <v>0.69240900000000005</v>
      </c>
      <c r="GL138">
        <v>0.72761750000000003</v>
      </c>
      <c r="GM138">
        <v>19.011040000000001</v>
      </c>
      <c r="GN138" s="1">
        <v>1.485007E-3</v>
      </c>
      <c r="GO138" s="1">
        <v>0.5750073</v>
      </c>
      <c r="GP138">
        <v>0.72213939999999999</v>
      </c>
      <c r="GQ138">
        <v>18.204450000000001</v>
      </c>
      <c r="GR138" s="1">
        <v>1.246846E-3</v>
      </c>
      <c r="GS138" s="1">
        <v>0.48382760000000002</v>
      </c>
      <c r="GT138">
        <v>0.71759629999999996</v>
      </c>
      <c r="GU138">
        <v>18.252199999999998</v>
      </c>
      <c r="GV138" s="1">
        <v>1.0677180000000001E-3</v>
      </c>
      <c r="GW138" s="1">
        <v>0.41460010000000003</v>
      </c>
      <c r="GX138">
        <v>0.71429310000000001</v>
      </c>
      <c r="GY138">
        <v>18.861059999999998</v>
      </c>
      <c r="GZ138" s="1">
        <v>9.3122340000000004E-4</v>
      </c>
      <c r="HA138" s="1">
        <v>0.36142489999999999</v>
      </c>
      <c r="HB138">
        <v>0.71176609999999996</v>
      </c>
      <c r="HC138">
        <v>19.846699999999998</v>
      </c>
      <c r="HD138" s="1">
        <v>8.1991699999999998E-4</v>
      </c>
      <c r="HE138" s="1">
        <v>0.31806859999999998</v>
      </c>
      <c r="HF138">
        <v>0.70978739999999996</v>
      </c>
      <c r="HG138">
        <v>20.82133</v>
      </c>
      <c r="HH138" s="1">
        <v>7.1290909999999999E-4</v>
      </c>
      <c r="HI138" s="1">
        <v>0.27674169999999998</v>
      </c>
      <c r="HJ138">
        <v>0.70823539999999996</v>
      </c>
      <c r="HK138">
        <v>21.202909999999999</v>
      </c>
      <c r="HL138" s="1">
        <v>5.9596849999999995E-4</v>
      </c>
      <c r="HM138" s="1">
        <v>0.23173369999999999</v>
      </c>
      <c r="HN138">
        <v>0.70703749999999999</v>
      </c>
      <c r="HO138">
        <v>20.702470000000002</v>
      </c>
      <c r="HP138" s="1">
        <v>4.7475849999999999E-4</v>
      </c>
      <c r="HQ138" s="1">
        <v>0.18484210000000001</v>
      </c>
      <c r="HR138">
        <v>0.70611239999999997</v>
      </c>
      <c r="HS138">
        <v>19.82056</v>
      </c>
      <c r="HT138" s="1">
        <v>3.6749910000000001E-4</v>
      </c>
      <c r="HU138" s="1">
        <v>0.14291519999999999</v>
      </c>
      <c r="HV138">
        <v>0.70539220000000002</v>
      </c>
      <c r="HW138">
        <v>18.89105</v>
      </c>
      <c r="HX138" s="1">
        <v>2.8619790000000001E-4</v>
      </c>
      <c r="HY138" s="1">
        <v>0.1108668</v>
      </c>
      <c r="HZ138">
        <v>0.70489230000000003</v>
      </c>
      <c r="IA138">
        <v>18.626190000000001</v>
      </c>
      <c r="IB138" s="1">
        <v>2.310174E-4</v>
      </c>
      <c r="IC138" s="1">
        <v>8.8996430000000001E-2</v>
      </c>
      <c r="ID138">
        <v>0.70452650000000006</v>
      </c>
      <c r="IE138">
        <v>18.247240000000001</v>
      </c>
      <c r="IF138" s="1">
        <v>1.9537840000000001E-4</v>
      </c>
      <c r="IG138" s="1">
        <v>7.4841630000000006E-2</v>
      </c>
      <c r="IH138">
        <v>0.70428950000000001</v>
      </c>
      <c r="II138">
        <v>18.56823</v>
      </c>
      <c r="IJ138" s="1">
        <v>1.7178230000000001E-4</v>
      </c>
      <c r="IK138" s="1">
        <v>6.5503389999999995E-2</v>
      </c>
      <c r="IL138">
        <v>0.70414869999999996</v>
      </c>
      <c r="IM138">
        <v>19.220310000000001</v>
      </c>
      <c r="IN138" s="1">
        <v>1.54227E-4</v>
      </c>
      <c r="IO138" s="1">
        <v>5.8617429999999998E-2</v>
      </c>
      <c r="IP138">
        <v>0.70410479999999998</v>
      </c>
      <c r="IQ138">
        <v>19.474060000000001</v>
      </c>
      <c r="IR138" s="1">
        <v>1.3883959999999999E-4</v>
      </c>
      <c r="IS138" s="1">
        <v>5.2658759999999999E-2</v>
      </c>
      <c r="IT138">
        <v>0.70420780000000005</v>
      </c>
      <c r="IU138">
        <v>19.094899999999999</v>
      </c>
      <c r="IV138" s="1">
        <v>1.245168E-4</v>
      </c>
      <c r="IW138" s="1">
        <v>4.7135150000000001E-2</v>
      </c>
      <c r="IX138">
        <v>0.70447420000000005</v>
      </c>
      <c r="IY138">
        <v>18.46388</v>
      </c>
      <c r="IZ138">
        <v>1.118943E-4</v>
      </c>
      <c r="JA138" s="1">
        <v>4.2252909999999998E-2</v>
      </c>
      <c r="JB138">
        <v>0.70494210000000002</v>
      </c>
      <c r="JC138">
        <v>17.8917</v>
      </c>
      <c r="JD138">
        <v>1.0165469999999999E-4</v>
      </c>
      <c r="JE138" s="1">
        <v>3.8269989999999997E-2</v>
      </c>
      <c r="JF138">
        <v>0.70560820000000002</v>
      </c>
      <c r="JG138">
        <v>17.99662</v>
      </c>
      <c r="JH138">
        <v>9.3721970000000006E-5</v>
      </c>
      <c r="JI138" s="1">
        <v>3.5174589999999999E-2</v>
      </c>
      <c r="JJ138">
        <v>0.70645000000000002</v>
      </c>
      <c r="JK138">
        <v>18.533110000000001</v>
      </c>
      <c r="JL138">
        <v>8.7497760000000005E-5</v>
      </c>
      <c r="JM138" s="1">
        <v>3.2742779999999999E-2</v>
      </c>
      <c r="JN138">
        <v>0.70743239999999996</v>
      </c>
      <c r="JO138">
        <v>19.422650000000001</v>
      </c>
      <c r="JP138">
        <v>8.2041520000000005E-5</v>
      </c>
      <c r="JQ138" s="1">
        <v>3.0635550000000001E-2</v>
      </c>
      <c r="JR138">
        <v>0.70851909999999996</v>
      </c>
      <c r="JS138">
        <v>20.506430000000002</v>
      </c>
      <c r="JT138">
        <v>7.6037410000000006E-5</v>
      </c>
      <c r="JU138" s="1">
        <v>2.8368529999999999E-2</v>
      </c>
      <c r="JV138">
        <v>0.70962139999999996</v>
      </c>
      <c r="JW138">
        <v>21.078240000000001</v>
      </c>
      <c r="JX138">
        <v>6.8493470000000002E-5</v>
      </c>
      <c r="JY138">
        <v>2.555926E-2</v>
      </c>
      <c r="JZ138">
        <v>0.71061379999999996</v>
      </c>
      <c r="KA138">
        <v>20.719930000000002</v>
      </c>
      <c r="KB138">
        <v>5.9919169999999998E-5</v>
      </c>
      <c r="KC138">
        <v>2.2357970000000001E-2</v>
      </c>
      <c r="KD138">
        <v>0.71145190000000003</v>
      </c>
      <c r="KE138">
        <v>19.96359</v>
      </c>
      <c r="KF138">
        <v>5.1893910000000002E-5</v>
      </c>
      <c r="KG138">
        <v>1.933725E-2</v>
      </c>
      <c r="KH138">
        <v>0.71204069999999997</v>
      </c>
      <c r="KI138">
        <v>19.195920000000001</v>
      </c>
      <c r="KJ138">
        <v>4.5591460000000003E-5</v>
      </c>
      <c r="KK138">
        <v>1.694505E-2</v>
      </c>
      <c r="KL138">
        <v>0.71240689999999995</v>
      </c>
      <c r="KM138">
        <v>19.050789999999999</v>
      </c>
      <c r="KN138">
        <v>4.11387E-5</v>
      </c>
      <c r="KO138">
        <v>1.5252740000000001E-2</v>
      </c>
      <c r="KP138">
        <v>0.71256010000000003</v>
      </c>
      <c r="KQ138">
        <v>19.350079999999998</v>
      </c>
      <c r="KR138">
        <v>3.8138469999999999E-5</v>
      </c>
      <c r="KS138">
        <v>1.411161E-2</v>
      </c>
      <c r="KT138">
        <v>0.71252260000000001</v>
      </c>
      <c r="KU138">
        <v>19.748010000000001</v>
      </c>
      <c r="KV138">
        <v>3.6425199999999998E-5</v>
      </c>
      <c r="KW138">
        <v>1.3447799999999999E-2</v>
      </c>
      <c r="KX138">
        <v>0.71236440000000001</v>
      </c>
      <c r="KY138">
        <v>20.253599999999999</v>
      </c>
      <c r="KZ138">
        <v>3.650747E-5</v>
      </c>
      <c r="LA138">
        <v>1.343167E-2</v>
      </c>
      <c r="LB138">
        <v>0.71212569999999997</v>
      </c>
      <c r="LC138">
        <v>20.411519999999999</v>
      </c>
      <c r="LD138">
        <v>3.8757470000000001E-5</v>
      </c>
      <c r="LE138">
        <v>1.421827E-2</v>
      </c>
      <c r="LF138">
        <v>0.71186819999999995</v>
      </c>
      <c r="LG138">
        <v>20.17099</v>
      </c>
      <c r="LH138">
        <v>4.2345970000000002E-5</v>
      </c>
      <c r="LI138">
        <v>1.553266E-2</v>
      </c>
      <c r="LJ138">
        <v>0.71160109999999999</v>
      </c>
      <c r="LK138">
        <v>19.548490000000001</v>
      </c>
      <c r="LL138">
        <v>4.5673600000000003E-5</v>
      </c>
      <c r="LM138">
        <v>1.6791270000000001E-2</v>
      </c>
      <c r="LN138">
        <v>0.71137839999999997</v>
      </c>
      <c r="LO138">
        <v>18.905670000000001</v>
      </c>
      <c r="LP138">
        <v>4.765834E-5</v>
      </c>
      <c r="LQ138">
        <v>1.75721E-2</v>
      </c>
      <c r="LR138">
        <v>0.71119100000000002</v>
      </c>
      <c r="LS138">
        <v>18.87434</v>
      </c>
      <c r="LT138">
        <v>4.814858E-5</v>
      </c>
      <c r="LU138">
        <v>1.7798499999999998E-2</v>
      </c>
      <c r="LV138">
        <v>0.71106760000000002</v>
      </c>
      <c r="LW138">
        <v>19.240279999999998</v>
      </c>
      <c r="LX138">
        <v>4.7524380000000001E-5</v>
      </c>
      <c r="LY138">
        <v>1.760084E-2</v>
      </c>
      <c r="LZ138">
        <v>0.7109529</v>
      </c>
      <c r="MA138">
        <v>19.925249999999998</v>
      </c>
      <c r="MB138">
        <v>4.6173530000000003E-5</v>
      </c>
      <c r="MC138">
        <v>1.712501E-2</v>
      </c>
      <c r="MD138">
        <v>0.71088300000000004</v>
      </c>
      <c r="ME138">
        <v>20.70909</v>
      </c>
      <c r="MF138">
        <v>4.4278640000000003E-5</v>
      </c>
      <c r="MG138">
        <v>1.6443289999999999E-2</v>
      </c>
      <c r="MH138">
        <v>0.71083160000000001</v>
      </c>
      <c r="MI138">
        <v>21.210249999999998</v>
      </c>
      <c r="MJ138">
        <v>4.1940809999999997E-5</v>
      </c>
      <c r="MK138">
        <v>1.559224E-2</v>
      </c>
      <c r="ML138">
        <v>0.71076729999999999</v>
      </c>
      <c r="MM138">
        <v>20.858720000000002</v>
      </c>
      <c r="MN138">
        <v>3.9387939999999999E-5</v>
      </c>
      <c r="MO138">
        <v>1.4653660000000001E-2</v>
      </c>
      <c r="MP138">
        <v>0.71063659999999995</v>
      </c>
      <c r="MQ138">
        <v>20.140129999999999</v>
      </c>
      <c r="MR138">
        <v>3.6945839999999997E-5</v>
      </c>
      <c r="MS138">
        <v>1.3748399999999999E-2</v>
      </c>
      <c r="MT138">
        <v>0.71046830000000005</v>
      </c>
      <c r="MU138">
        <v>19.36157</v>
      </c>
      <c r="MV138">
        <v>3.4822810000000002E-5</v>
      </c>
      <c r="MW138">
        <v>1.295636E-2</v>
      </c>
      <c r="MX138">
        <v>0.7102368</v>
      </c>
      <c r="MY138">
        <v>19.04607</v>
      </c>
      <c r="MZ138">
        <v>3.303861E-5</v>
      </c>
      <c r="NA138">
        <v>1.229133E-2</v>
      </c>
      <c r="NB138">
        <v>0.70995549999999996</v>
      </c>
      <c r="NC138">
        <v>19.381779999999999</v>
      </c>
      <c r="ND138">
        <v>3.153167E-5</v>
      </c>
      <c r="NE138">
        <v>1.1730259999999999E-2</v>
      </c>
      <c r="NF138">
        <v>0.70995549999999996</v>
      </c>
      <c r="NG138">
        <v>19.381779999999999</v>
      </c>
      <c r="NH138">
        <v>3.153167E-5</v>
      </c>
      <c r="NI138">
        <v>1.1730259999999999E-2</v>
      </c>
      <c r="NJ138">
        <v>0.70995549999999996</v>
      </c>
      <c r="NK138">
        <v>19.381779999999999</v>
      </c>
      <c r="NL138">
        <v>3.153167E-5</v>
      </c>
      <c r="NM138">
        <v>1.1730259999999999E-2</v>
      </c>
      <c r="NN138">
        <v>0.70995549999999996</v>
      </c>
      <c r="NO138">
        <v>19.381779999999999</v>
      </c>
      <c r="NP138">
        <v>3.153167E-5</v>
      </c>
      <c r="NQ138">
        <v>1.1730259999999999E-2</v>
      </c>
      <c r="NR138">
        <v>0.70995549999999996</v>
      </c>
      <c r="NS138">
        <v>19.381779999999999</v>
      </c>
      <c r="NT138">
        <v>3.153167E-5</v>
      </c>
      <c r="NU138">
        <v>1.1730259999999999E-2</v>
      </c>
      <c r="NV138">
        <v>0.70995549999999996</v>
      </c>
      <c r="NW138">
        <v>19.381779999999999</v>
      </c>
      <c r="NX138">
        <v>3.153167E-5</v>
      </c>
      <c r="NY138">
        <v>1.1730259999999999E-2</v>
      </c>
      <c r="NZ138">
        <v>0.70995549999999996</v>
      </c>
      <c r="OA138">
        <v>19.381779999999999</v>
      </c>
      <c r="OB138">
        <v>3.153167E-5</v>
      </c>
      <c r="OC138">
        <v>1.1730259999999999E-2</v>
      </c>
      <c r="OD138">
        <v>0.70995549999999996</v>
      </c>
      <c r="OE138">
        <v>19.381779999999999</v>
      </c>
      <c r="OF138">
        <v>3.153167E-5</v>
      </c>
      <c r="OG138">
        <v>1.1730259999999999E-2</v>
      </c>
      <c r="OH138">
        <v>0.70995549999999996</v>
      </c>
      <c r="OI138">
        <v>19.381779999999999</v>
      </c>
      <c r="OJ138">
        <v>3.153167E-5</v>
      </c>
      <c r="OK138">
        <v>1.1730259999999999E-2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0.85881540000000001</v>
      </c>
      <c r="G139">
        <v>15.98715</v>
      </c>
      <c r="H139">
        <v>0</v>
      </c>
      <c r="I139">
        <v>0</v>
      </c>
      <c r="J139">
        <v>0.85888279999999995</v>
      </c>
      <c r="K139">
        <v>16.587879999999998</v>
      </c>
      <c r="L139">
        <v>0</v>
      </c>
      <c r="M139">
        <v>0</v>
      </c>
      <c r="N139">
        <v>0.85896450000000002</v>
      </c>
      <c r="O139">
        <v>17.466259999999998</v>
      </c>
      <c r="P139">
        <v>0</v>
      </c>
      <c r="Q139">
        <v>0</v>
      </c>
      <c r="R139">
        <v>0.85903039999999997</v>
      </c>
      <c r="S139">
        <v>18.246639999999999</v>
      </c>
      <c r="T139" s="1">
        <v>3.8173979999999999E-31</v>
      </c>
      <c r="U139" s="1">
        <v>1.3634300000000001E-28</v>
      </c>
      <c r="V139">
        <v>0.85904939999999996</v>
      </c>
      <c r="W139">
        <v>19.042339999999999</v>
      </c>
      <c r="X139" s="1">
        <v>2.5338669999999999E-19</v>
      </c>
      <c r="Y139" s="1">
        <v>8.9998520000000003E-17</v>
      </c>
      <c r="Z139">
        <v>0.85908289999999998</v>
      </c>
      <c r="AA139">
        <v>19.176770000000001</v>
      </c>
      <c r="AB139" s="1">
        <v>3.5988179999999998E-7</v>
      </c>
      <c r="AC139" s="1">
        <v>8.2346990000000002E-5</v>
      </c>
      <c r="AD139">
        <v>0.85910719999999996</v>
      </c>
      <c r="AE139">
        <v>18.462029999999999</v>
      </c>
      <c r="AF139" s="1">
        <v>2.0719580000000001E-2</v>
      </c>
      <c r="AG139" s="1">
        <v>5.5000980000000004</v>
      </c>
      <c r="AH139">
        <v>0.85910430000000004</v>
      </c>
      <c r="AI139">
        <v>17.811889999999998</v>
      </c>
      <c r="AJ139">
        <v>3.3311769999999998</v>
      </c>
      <c r="AK139">
        <v>984.85990000000004</v>
      </c>
      <c r="AL139">
        <v>0.85912169999999999</v>
      </c>
      <c r="AM139">
        <v>17.42595</v>
      </c>
      <c r="AN139">
        <v>44.072809999999997</v>
      </c>
      <c r="AO139">
        <v>14184.08</v>
      </c>
      <c r="AP139">
        <v>0.85916159999999997</v>
      </c>
      <c r="AQ139">
        <v>17.865829999999999</v>
      </c>
      <c r="AR139">
        <v>114.4494</v>
      </c>
      <c r="AS139">
        <v>39487.32</v>
      </c>
      <c r="AT139">
        <v>0.85934129999999997</v>
      </c>
      <c r="AU139">
        <v>18.8354</v>
      </c>
      <c r="AV139">
        <v>93.819559999999996</v>
      </c>
      <c r="AW139">
        <v>34255.81</v>
      </c>
      <c r="AX139">
        <v>0.85953970000000002</v>
      </c>
      <c r="AY139">
        <v>19.771809999999999</v>
      </c>
      <c r="AZ139">
        <v>33.17794</v>
      </c>
      <c r="BA139">
        <v>12672.32</v>
      </c>
      <c r="BB139">
        <v>0.85972740000000003</v>
      </c>
      <c r="BC139">
        <v>20.45167</v>
      </c>
      <c r="BD139">
        <v>6.4024270000000003</v>
      </c>
      <c r="BE139">
        <v>2529.9050000000002</v>
      </c>
      <c r="BF139">
        <v>0.85974379999999995</v>
      </c>
      <c r="BG139">
        <v>20.287289999999999</v>
      </c>
      <c r="BH139">
        <v>0.85612759999999999</v>
      </c>
      <c r="BI139">
        <v>343.61720000000003</v>
      </c>
      <c r="BJ139">
        <v>0.85941849999999997</v>
      </c>
      <c r="BK139">
        <v>19.388269999999999</v>
      </c>
      <c r="BL139">
        <v>0.1385091</v>
      </c>
      <c r="BM139">
        <v>53.226509999999998</v>
      </c>
      <c r="BN139">
        <v>0.85864399999999996</v>
      </c>
      <c r="BO139">
        <v>18.497060000000001</v>
      </c>
      <c r="BP139">
        <v>6.4475160000000004E-2</v>
      </c>
      <c r="BQ139">
        <v>23.105609999999999</v>
      </c>
      <c r="BR139">
        <v>0.85598750000000001</v>
      </c>
      <c r="BS139">
        <v>17.803609999999999</v>
      </c>
      <c r="BT139" s="1">
        <v>5.3173089999999999E-2</v>
      </c>
      <c r="BU139">
        <v>18.761890000000001</v>
      </c>
      <c r="BV139">
        <v>0.85068969999999999</v>
      </c>
      <c r="BW139">
        <v>17.516839999999998</v>
      </c>
      <c r="BX139" s="1">
        <v>4.9282270000000003E-2</v>
      </c>
      <c r="BY139">
        <v>17.340959999999999</v>
      </c>
      <c r="BZ139">
        <v>0.84448809999999996</v>
      </c>
      <c r="CA139">
        <v>18.05761</v>
      </c>
      <c r="CB139" s="1">
        <v>4.9514370000000002E-2</v>
      </c>
      <c r="CC139">
        <v>17.425650000000001</v>
      </c>
      <c r="CD139">
        <v>0.83752700000000002</v>
      </c>
      <c r="CE139">
        <v>18.70515</v>
      </c>
      <c r="CF139" s="1">
        <v>5.0962599999999997E-2</v>
      </c>
      <c r="CG139" s="1">
        <v>18.036519999999999</v>
      </c>
      <c r="CH139">
        <v>0.83016880000000004</v>
      </c>
      <c r="CI139">
        <v>19.100380000000001</v>
      </c>
      <c r="CJ139" s="1">
        <v>5.0502459999999999E-2</v>
      </c>
      <c r="CK139" s="1">
        <v>18.025030000000001</v>
      </c>
      <c r="CL139">
        <v>0.82324439999999999</v>
      </c>
      <c r="CM139">
        <v>18.83295</v>
      </c>
      <c r="CN139" s="1">
        <v>4.7663089999999998E-2</v>
      </c>
      <c r="CO139" s="1">
        <v>17.13747</v>
      </c>
      <c r="CP139">
        <v>0.81610899999999997</v>
      </c>
      <c r="CQ139">
        <v>18.22006</v>
      </c>
      <c r="CR139" s="1">
        <v>4.3466150000000002E-2</v>
      </c>
      <c r="CS139" s="1">
        <v>15.730639999999999</v>
      </c>
      <c r="CT139">
        <v>0.8086158</v>
      </c>
      <c r="CU139">
        <v>17.396129999999999</v>
      </c>
      <c r="CV139" s="1">
        <v>3.8902329999999999E-2</v>
      </c>
      <c r="CW139" s="1">
        <v>14.162419999999999</v>
      </c>
      <c r="CX139">
        <v>0.80148079999999999</v>
      </c>
      <c r="CY139">
        <v>16.557390000000002</v>
      </c>
      <c r="CZ139" s="1">
        <v>3.4600850000000002E-2</v>
      </c>
      <c r="DA139" s="1">
        <v>12.66597</v>
      </c>
      <c r="DB139">
        <v>0.79448569999999996</v>
      </c>
      <c r="DC139">
        <v>16.042560000000002</v>
      </c>
      <c r="DD139" s="1">
        <v>3.0695090000000001E-2</v>
      </c>
      <c r="DE139" s="1">
        <v>11.319979999999999</v>
      </c>
      <c r="DF139">
        <v>0.78733339999999996</v>
      </c>
      <c r="DG139">
        <v>16.21904</v>
      </c>
      <c r="DH139" s="1">
        <v>2.7173200000000002E-2</v>
      </c>
      <c r="DI139" s="1">
        <v>10.09651</v>
      </c>
      <c r="DJ139">
        <v>0.7801034</v>
      </c>
      <c r="DK139">
        <v>16.651240000000001</v>
      </c>
      <c r="DL139" s="1">
        <v>2.4001290000000002E-2</v>
      </c>
      <c r="DM139" s="1">
        <v>8.9848599999999994</v>
      </c>
      <c r="DN139">
        <v>0.77281860000000002</v>
      </c>
      <c r="DO139">
        <v>17.210319999999999</v>
      </c>
      <c r="DP139" s="1">
        <v>2.119996E-2</v>
      </c>
      <c r="DQ139" s="1">
        <v>7.9953830000000004</v>
      </c>
      <c r="DR139">
        <v>0.76547270000000001</v>
      </c>
      <c r="DS139">
        <v>17.314350000000001</v>
      </c>
      <c r="DT139" s="1">
        <v>1.8729180000000002E-2</v>
      </c>
      <c r="DU139" s="1">
        <v>7.1165180000000001</v>
      </c>
      <c r="DV139">
        <v>0.75849140000000004</v>
      </c>
      <c r="DW139">
        <v>16.966170000000002</v>
      </c>
      <c r="DX139" s="1">
        <v>1.6529459999999999E-2</v>
      </c>
      <c r="DY139" s="1">
        <v>6.325717</v>
      </c>
      <c r="DZ139">
        <v>0.75146329999999995</v>
      </c>
      <c r="EA139">
        <v>16.411000000000001</v>
      </c>
      <c r="EB139" s="1">
        <v>1.4563919999999999E-2</v>
      </c>
      <c r="EC139" s="1">
        <v>5.6128619999999998</v>
      </c>
      <c r="ED139">
        <v>0.74410799999999999</v>
      </c>
      <c r="EE139">
        <v>15.80017</v>
      </c>
      <c r="EF139" s="1">
        <v>1.282378E-2</v>
      </c>
      <c r="EG139" s="1">
        <v>4.9794549999999997</v>
      </c>
      <c r="EH139">
        <v>0.73687230000000004</v>
      </c>
      <c r="EI139">
        <v>15.752050000000001</v>
      </c>
      <c r="EJ139" s="1">
        <v>1.131587E-2</v>
      </c>
      <c r="EK139" s="1">
        <v>4.4266019999999999</v>
      </c>
      <c r="EL139">
        <v>0.73023700000000002</v>
      </c>
      <c r="EM139">
        <v>16.234870000000001</v>
      </c>
      <c r="EN139" s="1">
        <v>1.000785E-2</v>
      </c>
      <c r="EO139" s="1">
        <v>3.9420470000000001</v>
      </c>
      <c r="EP139">
        <v>0.72355979999999998</v>
      </c>
      <c r="EQ139">
        <v>16.806889999999999</v>
      </c>
      <c r="ER139" s="1">
        <v>8.8296599999999996E-3</v>
      </c>
      <c r="ES139" s="1">
        <v>3.5030839999999999</v>
      </c>
      <c r="ET139">
        <v>0.71670160000000005</v>
      </c>
      <c r="EU139">
        <v>17.536490000000001</v>
      </c>
      <c r="EV139" s="1">
        <v>7.7602829999999998E-3</v>
      </c>
      <c r="EW139" s="1">
        <v>3.102023</v>
      </c>
      <c r="EX139">
        <v>0.71005940000000001</v>
      </c>
      <c r="EY139">
        <v>18.005690000000001</v>
      </c>
      <c r="EZ139" s="1">
        <v>6.8128140000000004E-3</v>
      </c>
      <c r="FA139" s="1">
        <v>2.742801</v>
      </c>
      <c r="FB139">
        <v>0.70333449999999997</v>
      </c>
      <c r="FC139">
        <v>17.7379</v>
      </c>
      <c r="FD139" s="1">
        <v>5.9795660000000004E-3</v>
      </c>
      <c r="FE139" s="1">
        <v>2.4247350000000001</v>
      </c>
      <c r="FF139">
        <v>0.69743809999999995</v>
      </c>
      <c r="FG139">
        <v>17.185739999999999</v>
      </c>
      <c r="FH139" s="1">
        <v>5.2504500000000003E-3</v>
      </c>
      <c r="FI139" s="1">
        <v>2.1417540000000002</v>
      </c>
      <c r="FJ139">
        <v>0.6915483</v>
      </c>
      <c r="FK139">
        <v>16.72381</v>
      </c>
      <c r="FL139" s="1">
        <v>4.6053769999999999E-3</v>
      </c>
      <c r="FM139" s="1">
        <v>1.8898200000000001</v>
      </c>
      <c r="FN139">
        <v>0.68579069999999998</v>
      </c>
      <c r="FO139">
        <v>16.92501</v>
      </c>
      <c r="FP139" s="1">
        <v>4.0387579999999999E-3</v>
      </c>
      <c r="FQ139" s="1">
        <v>1.667038</v>
      </c>
      <c r="FR139">
        <v>0.68058739999999995</v>
      </c>
      <c r="FS139">
        <v>17.559950000000001</v>
      </c>
      <c r="FT139" s="1">
        <v>3.5431619999999999E-3</v>
      </c>
      <c r="FU139" s="1">
        <v>1.4706589999999999</v>
      </c>
      <c r="FV139">
        <v>0.67577989999999999</v>
      </c>
      <c r="FW139">
        <v>18.541799999999999</v>
      </c>
      <c r="FX139" s="1">
        <v>3.0908649999999999E-3</v>
      </c>
      <c r="FY139" s="1">
        <v>1.290055</v>
      </c>
      <c r="FZ139">
        <v>0.67105789999999998</v>
      </c>
      <c r="GA139">
        <v>19.670819999999999</v>
      </c>
      <c r="GB139" s="1">
        <v>2.65249E-3</v>
      </c>
      <c r="GC139" s="1">
        <v>1.1140369999999999</v>
      </c>
      <c r="GD139">
        <v>0.66643569999999996</v>
      </c>
      <c r="GE139">
        <v>20.19839</v>
      </c>
      <c r="GF139" s="1">
        <v>2.2252740000000002E-3</v>
      </c>
      <c r="GG139" s="1">
        <v>0.94017830000000002</v>
      </c>
      <c r="GH139">
        <v>0.66225769999999995</v>
      </c>
      <c r="GI139">
        <v>19.848109999999998</v>
      </c>
      <c r="GJ139" s="1">
        <v>1.839388E-3</v>
      </c>
      <c r="GK139" s="1">
        <v>0.78073630000000005</v>
      </c>
      <c r="GL139">
        <v>0.65839099999999995</v>
      </c>
      <c r="GM139">
        <v>19.082609999999999</v>
      </c>
      <c r="GN139" s="1">
        <v>1.5209150000000001E-3</v>
      </c>
      <c r="GO139" s="1">
        <v>0.64747569999999999</v>
      </c>
      <c r="GP139">
        <v>0.65498699999999999</v>
      </c>
      <c r="GQ139">
        <v>18.30396</v>
      </c>
      <c r="GR139" s="1">
        <v>1.274365E-3</v>
      </c>
      <c r="GS139" s="1">
        <v>0.54334470000000001</v>
      </c>
      <c r="GT139">
        <v>0.65224599999999999</v>
      </c>
      <c r="GU139">
        <v>18.329129999999999</v>
      </c>
      <c r="GV139" s="1">
        <v>1.0887169999999999E-3</v>
      </c>
      <c r="GW139" s="1">
        <v>0.46421420000000002</v>
      </c>
      <c r="GX139">
        <v>0.65048470000000003</v>
      </c>
      <c r="GY139">
        <v>18.896470000000001</v>
      </c>
      <c r="GZ139" s="1">
        <v>9.476164E-4</v>
      </c>
      <c r="HA139" s="1">
        <v>0.4035821</v>
      </c>
      <c r="HB139">
        <v>0.64913710000000002</v>
      </c>
      <c r="HC139">
        <v>19.833670000000001</v>
      </c>
      <c r="HD139" s="1">
        <v>8.3408379999999995E-4</v>
      </c>
      <c r="HE139" s="1">
        <v>0.35486299999999998</v>
      </c>
      <c r="HF139">
        <v>0.64808010000000005</v>
      </c>
      <c r="HG139">
        <v>20.793849999999999</v>
      </c>
      <c r="HH139" s="1">
        <v>7.2759039999999999E-4</v>
      </c>
      <c r="HI139" s="1">
        <v>0.3096294</v>
      </c>
      <c r="HJ139">
        <v>0.64726450000000002</v>
      </c>
      <c r="HK139">
        <v>21.174209999999999</v>
      </c>
      <c r="HL139" s="1">
        <v>6.1217330000000003E-4</v>
      </c>
      <c r="HM139" s="1">
        <v>0.26092500000000002</v>
      </c>
      <c r="HN139">
        <v>0.64661930000000001</v>
      </c>
      <c r="HO139">
        <v>20.743490000000001</v>
      </c>
      <c r="HP139" s="1">
        <v>4.9073330000000003E-4</v>
      </c>
      <c r="HQ139" s="1">
        <v>0.20949010000000001</v>
      </c>
      <c r="HR139">
        <v>0.64611600000000002</v>
      </c>
      <c r="HS139">
        <v>19.898869999999999</v>
      </c>
      <c r="HT139" s="1">
        <v>3.80801E-4</v>
      </c>
      <c r="HU139" s="1">
        <v>0.16242960000000001</v>
      </c>
      <c r="HV139">
        <v>0.64573749999999996</v>
      </c>
      <c r="HW139">
        <v>19.004940000000001</v>
      </c>
      <c r="HX139" s="1">
        <v>2.9580490000000002E-4</v>
      </c>
      <c r="HY139" s="1">
        <v>0.1257038</v>
      </c>
      <c r="HZ139">
        <v>0.64547759999999998</v>
      </c>
      <c r="IA139">
        <v>18.715330000000002</v>
      </c>
      <c r="IB139" s="1">
        <v>2.37369E-4</v>
      </c>
      <c r="IC139" s="1">
        <v>0.10029739999999999</v>
      </c>
      <c r="ID139">
        <v>0.64528799999999997</v>
      </c>
      <c r="IE139">
        <v>18.324850000000001</v>
      </c>
      <c r="IF139" s="1">
        <v>1.9948249999999999E-4</v>
      </c>
      <c r="IG139" s="1">
        <v>8.3779469999999995E-2</v>
      </c>
      <c r="IH139">
        <v>0.64517440000000004</v>
      </c>
      <c r="II139">
        <v>18.605419999999999</v>
      </c>
      <c r="IJ139" s="1">
        <v>1.745967E-4</v>
      </c>
      <c r="IK139" s="1">
        <v>7.2963340000000002E-2</v>
      </c>
      <c r="IL139">
        <v>0.64511589999999996</v>
      </c>
      <c r="IM139">
        <v>19.216170000000002</v>
      </c>
      <c r="IN139" s="1">
        <v>1.5646759999999999E-4</v>
      </c>
      <c r="IO139" s="1">
        <v>6.5153069999999993E-2</v>
      </c>
      <c r="IP139">
        <v>0.64510990000000001</v>
      </c>
      <c r="IQ139">
        <v>19.462109999999999</v>
      </c>
      <c r="IR139" s="1">
        <v>1.408914E-4</v>
      </c>
      <c r="IS139" s="1">
        <v>5.8538809999999997E-2</v>
      </c>
      <c r="IT139">
        <v>0.64517060000000004</v>
      </c>
      <c r="IU139">
        <v>19.128039999999999</v>
      </c>
      <c r="IV139" s="1">
        <v>1.2640509999999999E-4</v>
      </c>
      <c r="IW139" s="1">
        <v>5.2422799999999999E-2</v>
      </c>
      <c r="IX139">
        <v>0.64536170000000004</v>
      </c>
      <c r="IY139">
        <v>18.51136</v>
      </c>
      <c r="IZ139">
        <v>1.135043E-4</v>
      </c>
      <c r="JA139" s="1">
        <v>4.6961839999999998E-2</v>
      </c>
      <c r="JB139">
        <v>0.64569089999999996</v>
      </c>
      <c r="JC139">
        <v>17.986249999999998</v>
      </c>
      <c r="JD139">
        <v>1.02935E-4</v>
      </c>
      <c r="JE139" s="1">
        <v>4.2461459999999999E-2</v>
      </c>
      <c r="JF139">
        <v>0.6461055</v>
      </c>
      <c r="JG139">
        <v>18.103269999999998</v>
      </c>
      <c r="JH139">
        <v>9.4712680000000004E-5</v>
      </c>
      <c r="JI139" s="1">
        <v>3.8948919999999998E-2</v>
      </c>
      <c r="JJ139">
        <v>0.64665589999999995</v>
      </c>
      <c r="JK139">
        <v>18.616389999999999</v>
      </c>
      <c r="JL139">
        <v>8.8297149999999995E-5</v>
      </c>
      <c r="JM139" s="1">
        <v>3.6204519999999997E-2</v>
      </c>
      <c r="JN139">
        <v>0.64728229999999998</v>
      </c>
      <c r="JO139">
        <v>19.461220000000001</v>
      </c>
      <c r="JP139">
        <v>8.2794229999999996E-5</v>
      </c>
      <c r="JQ139" s="1">
        <v>3.3876280000000002E-2</v>
      </c>
      <c r="JR139">
        <v>0.6479663</v>
      </c>
      <c r="JS139">
        <v>20.49456</v>
      </c>
      <c r="JT139">
        <v>7.6928590000000007E-5</v>
      </c>
      <c r="JU139" s="1">
        <v>3.1450760000000001E-2</v>
      </c>
      <c r="JV139">
        <v>0.64861999999999997</v>
      </c>
      <c r="JW139">
        <v>21.055479999999999</v>
      </c>
      <c r="JX139">
        <v>6.9592069999999999E-5</v>
      </c>
      <c r="JY139">
        <v>2.8465580000000001E-2</v>
      </c>
      <c r="JZ139">
        <v>0.64921870000000004</v>
      </c>
      <c r="KA139">
        <v>20.76567</v>
      </c>
      <c r="KB139">
        <v>6.1079780000000003E-5</v>
      </c>
      <c r="KC139">
        <v>2.4993109999999999E-2</v>
      </c>
      <c r="KD139">
        <v>0.64970870000000003</v>
      </c>
      <c r="KE139">
        <v>20.04299</v>
      </c>
      <c r="KF139">
        <v>5.2899950000000002E-5</v>
      </c>
      <c r="KG139">
        <v>2.1624649999999999E-2</v>
      </c>
      <c r="KH139">
        <v>0.65002839999999995</v>
      </c>
      <c r="KI139">
        <v>19.284770000000002</v>
      </c>
      <c r="KJ139">
        <v>4.6339140000000001E-5</v>
      </c>
      <c r="KK139">
        <v>1.889627E-2</v>
      </c>
      <c r="KL139">
        <v>0.65021499999999999</v>
      </c>
      <c r="KM139">
        <v>19.125599999999999</v>
      </c>
      <c r="KN139">
        <v>4.1653149999999999E-5</v>
      </c>
      <c r="KO139">
        <v>1.6941649999999999E-2</v>
      </c>
      <c r="KP139">
        <v>0.65027120000000005</v>
      </c>
      <c r="KQ139">
        <v>19.36692</v>
      </c>
      <c r="KR139">
        <v>3.8477830000000002E-5</v>
      </c>
      <c r="KS139">
        <v>1.5615860000000001E-2</v>
      </c>
      <c r="KT139">
        <v>0.65020789999999995</v>
      </c>
      <c r="KU139">
        <v>19.757359999999998</v>
      </c>
      <c r="KV139">
        <v>3.6578069999999999E-5</v>
      </c>
      <c r="KW139">
        <v>1.481093E-2</v>
      </c>
      <c r="KX139">
        <v>0.65007550000000003</v>
      </c>
      <c r="KY139">
        <v>20.221689999999999</v>
      </c>
      <c r="KZ139">
        <v>3.6387319999999998E-5</v>
      </c>
      <c r="LA139">
        <v>1.468011E-2</v>
      </c>
      <c r="LB139">
        <v>0.64991900000000002</v>
      </c>
      <c r="LC139">
        <v>20.39958</v>
      </c>
      <c r="LD139">
        <v>3.836176E-5</v>
      </c>
      <c r="LE139">
        <v>1.5423269999999999E-2</v>
      </c>
      <c r="LF139">
        <v>0.64976069999999997</v>
      </c>
      <c r="LG139">
        <v>20.197759999999999</v>
      </c>
      <c r="LH139">
        <v>4.1848070000000001E-5</v>
      </c>
      <c r="LI139">
        <v>1.6813430000000001E-2</v>
      </c>
      <c r="LJ139">
        <v>0.64959199999999995</v>
      </c>
      <c r="LK139">
        <v>19.615739999999999</v>
      </c>
      <c r="LL139">
        <v>4.5280330000000003E-5</v>
      </c>
      <c r="LM139">
        <v>1.823106E-2</v>
      </c>
      <c r="LN139">
        <v>0.64943870000000004</v>
      </c>
      <c r="LO139">
        <v>19.007339999999999</v>
      </c>
      <c r="LP139">
        <v>4.7466860000000002E-5</v>
      </c>
      <c r="LQ139">
        <v>1.9170199999999998E-2</v>
      </c>
      <c r="LR139">
        <v>0.64934670000000005</v>
      </c>
      <c r="LS139">
        <v>18.980370000000001</v>
      </c>
      <c r="LT139">
        <v>4.8150650000000003E-5</v>
      </c>
      <c r="LU139">
        <v>1.949797E-2</v>
      </c>
      <c r="LV139">
        <v>0.64928509999999995</v>
      </c>
      <c r="LW139">
        <v>19.335229999999999</v>
      </c>
      <c r="LX139">
        <v>4.7645790000000003E-5</v>
      </c>
      <c r="LY139">
        <v>1.9336470000000001E-2</v>
      </c>
      <c r="LZ139">
        <v>0.64922659999999999</v>
      </c>
      <c r="MA139">
        <v>19.990069999999999</v>
      </c>
      <c r="MB139">
        <v>4.6379109999999999E-5</v>
      </c>
      <c r="MC139">
        <v>1.8851079999999999E-2</v>
      </c>
      <c r="MD139">
        <v>0.64918129999999996</v>
      </c>
      <c r="ME139">
        <v>20.739599999999999</v>
      </c>
      <c r="MF139">
        <v>4.4552429999999999E-5</v>
      </c>
      <c r="MG139">
        <v>1.8133259999999998E-2</v>
      </c>
      <c r="MH139">
        <v>0.64916490000000004</v>
      </c>
      <c r="MI139">
        <v>21.209240000000001</v>
      </c>
      <c r="MJ139">
        <v>4.2266360000000003E-5</v>
      </c>
      <c r="MK139">
        <v>1.722315E-2</v>
      </c>
      <c r="ML139">
        <v>0.64912829999999999</v>
      </c>
      <c r="MM139">
        <v>20.906549999999999</v>
      </c>
      <c r="MN139">
        <v>3.9726320000000001E-5</v>
      </c>
      <c r="MO139">
        <v>1.6201520000000001E-2</v>
      </c>
      <c r="MP139">
        <v>0.64904119999999998</v>
      </c>
      <c r="MQ139">
        <v>20.218</v>
      </c>
      <c r="MR139">
        <v>3.7255429999999998E-5</v>
      </c>
      <c r="MS139">
        <v>1.519792E-2</v>
      </c>
      <c r="MT139">
        <v>0.6489393</v>
      </c>
      <c r="MU139">
        <v>19.460100000000001</v>
      </c>
      <c r="MV139">
        <v>3.5087109999999999E-5</v>
      </c>
      <c r="MW139">
        <v>1.431077E-2</v>
      </c>
      <c r="MX139">
        <v>0.64877490000000004</v>
      </c>
      <c r="MY139">
        <v>19.135739999999998</v>
      </c>
      <c r="MZ139">
        <v>3.3259539999999998E-5</v>
      </c>
      <c r="NA139">
        <v>1.3562859999999999E-2</v>
      </c>
      <c r="NB139">
        <v>0.64859449999999996</v>
      </c>
      <c r="NC139">
        <v>19.429819999999999</v>
      </c>
      <c r="ND139">
        <v>3.171882E-5</v>
      </c>
      <c r="NE139">
        <v>1.293296E-2</v>
      </c>
      <c r="NF139">
        <v>0.64859449999999996</v>
      </c>
      <c r="NG139">
        <v>19.429819999999999</v>
      </c>
      <c r="NH139">
        <v>3.171882E-5</v>
      </c>
      <c r="NI139">
        <v>1.293296E-2</v>
      </c>
      <c r="NJ139">
        <v>0.64859449999999996</v>
      </c>
      <c r="NK139">
        <v>19.429819999999999</v>
      </c>
      <c r="NL139">
        <v>3.171882E-5</v>
      </c>
      <c r="NM139">
        <v>1.293296E-2</v>
      </c>
      <c r="NN139">
        <v>0.64859449999999996</v>
      </c>
      <c r="NO139">
        <v>19.429819999999999</v>
      </c>
      <c r="NP139">
        <v>3.171882E-5</v>
      </c>
      <c r="NQ139">
        <v>1.293296E-2</v>
      </c>
      <c r="NR139">
        <v>0.64859449999999996</v>
      </c>
      <c r="NS139">
        <v>19.429819999999999</v>
      </c>
      <c r="NT139">
        <v>3.171882E-5</v>
      </c>
      <c r="NU139">
        <v>1.293296E-2</v>
      </c>
      <c r="NV139">
        <v>0.64859449999999996</v>
      </c>
      <c r="NW139">
        <v>19.429819999999999</v>
      </c>
      <c r="NX139">
        <v>3.171882E-5</v>
      </c>
      <c r="NY139">
        <v>1.293296E-2</v>
      </c>
      <c r="NZ139">
        <v>0.64859449999999996</v>
      </c>
      <c r="OA139">
        <v>19.429819999999999</v>
      </c>
      <c r="OB139">
        <v>3.171882E-5</v>
      </c>
      <c r="OC139">
        <v>1.293296E-2</v>
      </c>
      <c r="OD139">
        <v>0.64859449999999996</v>
      </c>
      <c r="OE139">
        <v>19.429819999999999</v>
      </c>
      <c r="OF139">
        <v>3.171882E-5</v>
      </c>
      <c r="OG139">
        <v>1.293296E-2</v>
      </c>
      <c r="OH139">
        <v>0.64859449999999996</v>
      </c>
      <c r="OI139">
        <v>19.429819999999999</v>
      </c>
      <c r="OJ139">
        <v>3.171882E-5</v>
      </c>
      <c r="OK139">
        <v>1.293296E-2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0.75788540000000004</v>
      </c>
      <c r="G140">
        <v>16.015090000000001</v>
      </c>
      <c r="H140">
        <v>0</v>
      </c>
      <c r="I140">
        <v>0</v>
      </c>
      <c r="J140">
        <v>0.75855740000000005</v>
      </c>
      <c r="K140">
        <v>16.579260000000001</v>
      </c>
      <c r="L140">
        <v>0</v>
      </c>
      <c r="M140">
        <v>0</v>
      </c>
      <c r="N140">
        <v>0.75924409999999998</v>
      </c>
      <c r="O140">
        <v>17.440989999999999</v>
      </c>
      <c r="P140">
        <v>0</v>
      </c>
      <c r="Q140">
        <v>0</v>
      </c>
      <c r="R140">
        <v>0.75994620000000002</v>
      </c>
      <c r="S140">
        <v>18.244050000000001</v>
      </c>
      <c r="T140" s="1">
        <v>5.3017630000000001E-32</v>
      </c>
      <c r="U140" s="1">
        <v>2.0030960000000001E-29</v>
      </c>
      <c r="V140">
        <v>0.76063199999999997</v>
      </c>
      <c r="W140">
        <v>19.044039999999999</v>
      </c>
      <c r="X140" s="1">
        <v>3.8683449999999997E-20</v>
      </c>
      <c r="Y140" s="1">
        <v>1.4516629999999999E-17</v>
      </c>
      <c r="Z140">
        <v>0.76134250000000003</v>
      </c>
      <c r="AA140">
        <v>19.204709999999999</v>
      </c>
      <c r="AB140" s="1">
        <v>3.6834789999999998E-8</v>
      </c>
      <c r="AC140" s="1">
        <v>1.387318E-5</v>
      </c>
      <c r="AD140">
        <v>0.76205409999999996</v>
      </c>
      <c r="AE140">
        <v>18.525030000000001</v>
      </c>
      <c r="AF140" s="1">
        <v>1.070252E-2</v>
      </c>
      <c r="AG140" s="1">
        <v>2.994939</v>
      </c>
      <c r="AH140">
        <v>0.76276160000000004</v>
      </c>
      <c r="AI140">
        <v>17.849519999999998</v>
      </c>
      <c r="AJ140" s="1">
        <v>2.2839670000000001</v>
      </c>
      <c r="AK140">
        <v>708.07460000000003</v>
      </c>
      <c r="AL140">
        <v>0.76351610000000003</v>
      </c>
      <c r="AM140">
        <v>17.467210000000001</v>
      </c>
      <c r="AN140">
        <v>36.453620000000001</v>
      </c>
      <c r="AO140">
        <v>12271.85</v>
      </c>
      <c r="AP140">
        <v>0.76431099999999996</v>
      </c>
      <c r="AQ140">
        <v>17.866140000000001</v>
      </c>
      <c r="AR140">
        <v>109.2042</v>
      </c>
      <c r="AS140">
        <v>39322.79</v>
      </c>
      <c r="AT140">
        <v>0.76526229999999995</v>
      </c>
      <c r="AU140">
        <v>18.809249999999999</v>
      </c>
      <c r="AV140">
        <v>100.2469</v>
      </c>
      <c r="AW140">
        <v>38094.019999999997</v>
      </c>
      <c r="AX140">
        <v>0.7663063</v>
      </c>
      <c r="AY140">
        <v>19.756029999999999</v>
      </c>
      <c r="AZ140">
        <v>38.76831</v>
      </c>
      <c r="BA140">
        <v>15351.1</v>
      </c>
      <c r="BB140">
        <v>0.76732959999999995</v>
      </c>
      <c r="BC140">
        <v>20.45973</v>
      </c>
      <c r="BD140">
        <v>8.0000889999999991</v>
      </c>
      <c r="BE140">
        <v>3264.6379999999999</v>
      </c>
      <c r="BF140">
        <v>0.76829429999999999</v>
      </c>
      <c r="BG140">
        <v>20.34571</v>
      </c>
      <c r="BH140">
        <v>1.105173</v>
      </c>
      <c r="BI140">
        <v>457.39550000000003</v>
      </c>
      <c r="BJ140">
        <v>0.76908209999999999</v>
      </c>
      <c r="BK140">
        <v>19.47871</v>
      </c>
      <c r="BL140">
        <v>0.16563629999999999</v>
      </c>
      <c r="BM140">
        <v>66.168530000000004</v>
      </c>
      <c r="BN140">
        <v>0.7701498</v>
      </c>
      <c r="BO140">
        <v>18.57734</v>
      </c>
      <c r="BP140">
        <v>6.7418989999999998E-2</v>
      </c>
      <c r="BQ140">
        <v>25.0169</v>
      </c>
      <c r="BR140">
        <v>0.77230810000000005</v>
      </c>
      <c r="BS140">
        <v>17.874120000000001</v>
      </c>
      <c r="BT140" s="1">
        <v>5.3945239999999998E-2</v>
      </c>
      <c r="BU140">
        <v>19.54365</v>
      </c>
      <c r="BV140">
        <v>0.77209059999999996</v>
      </c>
      <c r="BW140">
        <v>17.548220000000001</v>
      </c>
      <c r="BX140" s="1">
        <v>4.9486170000000003E-2</v>
      </c>
      <c r="BY140">
        <v>17.775400000000001</v>
      </c>
      <c r="BZ140">
        <v>0.77019380000000004</v>
      </c>
      <c r="CA140">
        <v>18.03678</v>
      </c>
      <c r="CB140" s="1">
        <v>4.9339620000000001E-2</v>
      </c>
      <c r="CC140">
        <v>17.639109999999999</v>
      </c>
      <c r="CD140">
        <v>0.76742350000000004</v>
      </c>
      <c r="CE140">
        <v>18.690989999999999</v>
      </c>
      <c r="CF140" s="1">
        <v>5.0822180000000002E-2</v>
      </c>
      <c r="CG140" s="1">
        <v>18.17793</v>
      </c>
      <c r="CH140">
        <v>0.76433340000000005</v>
      </c>
      <c r="CI140">
        <v>19.099599999999999</v>
      </c>
      <c r="CJ140" s="1">
        <v>5.0640129999999998E-2</v>
      </c>
      <c r="CK140" s="1">
        <v>18.172920000000001</v>
      </c>
      <c r="CL140">
        <v>0.7621232</v>
      </c>
      <c r="CM140">
        <v>18.874320000000001</v>
      </c>
      <c r="CN140" s="1">
        <v>4.8032320000000003E-2</v>
      </c>
      <c r="CO140" s="1">
        <v>17.34872</v>
      </c>
      <c r="CP140">
        <v>0.75978369999999995</v>
      </c>
      <c r="CQ140">
        <v>18.284189999999999</v>
      </c>
      <c r="CR140" s="1">
        <v>4.3938600000000001E-2</v>
      </c>
      <c r="CS140" s="1">
        <v>15.978730000000001</v>
      </c>
      <c r="CT140">
        <v>0.75729400000000002</v>
      </c>
      <c r="CU140">
        <v>17.468240000000002</v>
      </c>
      <c r="CV140" s="1">
        <v>3.9385330000000003E-2</v>
      </c>
      <c r="CW140" s="1">
        <v>14.412940000000001</v>
      </c>
      <c r="CX140">
        <v>0.75369759999999997</v>
      </c>
      <c r="CY140">
        <v>16.619240000000001</v>
      </c>
      <c r="CZ140" s="1">
        <v>3.5035190000000001E-2</v>
      </c>
      <c r="DA140" s="1">
        <v>12.898199999999999</v>
      </c>
      <c r="DB140">
        <v>0.74698109999999995</v>
      </c>
      <c r="DC140">
        <v>16.076650000000001</v>
      </c>
      <c r="DD140" s="1">
        <v>3.1096019999999999E-2</v>
      </c>
      <c r="DE140" s="1">
        <v>11.5352</v>
      </c>
      <c r="DF140">
        <v>0.74012049999999996</v>
      </c>
      <c r="DG140">
        <v>16.219950000000001</v>
      </c>
      <c r="DH140" s="1">
        <v>2.7536749999999999E-2</v>
      </c>
      <c r="DI140" s="1">
        <v>10.293340000000001</v>
      </c>
      <c r="DJ140">
        <v>0.73322330000000002</v>
      </c>
      <c r="DK140">
        <v>16.63889</v>
      </c>
      <c r="DL140" s="1">
        <v>2.4328909999999999E-2</v>
      </c>
      <c r="DM140" s="1">
        <v>9.1638479999999998</v>
      </c>
      <c r="DN140">
        <v>0.72626659999999998</v>
      </c>
      <c r="DO140">
        <v>17.185749999999999</v>
      </c>
      <c r="DP140" s="1">
        <v>2.1490410000000001E-2</v>
      </c>
      <c r="DQ140" s="1">
        <v>8.156587</v>
      </c>
      <c r="DR140">
        <v>0.71929699999999996</v>
      </c>
      <c r="DS140">
        <v>17.307020000000001</v>
      </c>
      <c r="DT140" s="1">
        <v>1.8989430000000002E-2</v>
      </c>
      <c r="DU140" s="1">
        <v>7.2620209999999998</v>
      </c>
      <c r="DV140">
        <v>0.7127559</v>
      </c>
      <c r="DW140">
        <v>16.997479999999999</v>
      </c>
      <c r="DX140" s="1">
        <v>1.67671E-2</v>
      </c>
      <c r="DY140" s="1">
        <v>6.4601150000000001</v>
      </c>
      <c r="DZ140">
        <v>0.70614900000000003</v>
      </c>
      <c r="EA140">
        <v>16.462720000000001</v>
      </c>
      <c r="EB140" s="1">
        <v>1.47764E-2</v>
      </c>
      <c r="EC140" s="1">
        <v>5.7354399999999996</v>
      </c>
      <c r="ED140">
        <v>0.69919929999999997</v>
      </c>
      <c r="EE140">
        <v>15.858750000000001</v>
      </c>
      <c r="EF140" s="1">
        <v>1.3011760000000001E-2</v>
      </c>
      <c r="EG140" s="1">
        <v>5.0905180000000003</v>
      </c>
      <c r="EH140">
        <v>0.69220959999999998</v>
      </c>
      <c r="EI140">
        <v>15.79116</v>
      </c>
      <c r="EJ140" s="1">
        <v>1.14796E-2</v>
      </c>
      <c r="EK140" s="1">
        <v>4.5267520000000001</v>
      </c>
      <c r="EL140">
        <v>0.68565500000000001</v>
      </c>
      <c r="EM140">
        <v>16.219950000000001</v>
      </c>
      <c r="EN140" s="1">
        <v>1.0153529999999999E-2</v>
      </c>
      <c r="EO140" s="1">
        <v>4.0335830000000001</v>
      </c>
      <c r="EP140">
        <v>0.6791353</v>
      </c>
      <c r="EQ140">
        <v>16.786259999999999</v>
      </c>
      <c r="ER140" s="1">
        <v>8.9636720000000007E-3</v>
      </c>
      <c r="ES140" s="1">
        <v>3.5881479999999999</v>
      </c>
      <c r="ET140">
        <v>0.67239450000000001</v>
      </c>
      <c r="EU140">
        <v>17.510960000000001</v>
      </c>
      <c r="EV140" s="1">
        <v>7.8820130000000002E-3</v>
      </c>
      <c r="EW140" s="1">
        <v>3.1804730000000001</v>
      </c>
      <c r="EX140">
        <v>0.66590280000000002</v>
      </c>
      <c r="EY140">
        <v>17.978400000000001</v>
      </c>
      <c r="EZ140" s="1">
        <v>6.9214250000000001E-3</v>
      </c>
      <c r="FA140" s="1">
        <v>2.814222</v>
      </c>
      <c r="FB140">
        <v>0.65938039999999998</v>
      </c>
      <c r="FC140">
        <v>17.759650000000001</v>
      </c>
      <c r="FD140" s="1">
        <v>6.0757720000000001E-3</v>
      </c>
      <c r="FE140" s="1">
        <v>2.4892989999999999</v>
      </c>
      <c r="FF140">
        <v>0.65370240000000002</v>
      </c>
      <c r="FG140">
        <v>17.22024</v>
      </c>
      <c r="FH140" s="1">
        <v>5.3364559999999998E-3</v>
      </c>
      <c r="FI140" s="1">
        <v>2.2004969999999999</v>
      </c>
      <c r="FJ140">
        <v>0.64801509999999996</v>
      </c>
      <c r="FK140">
        <v>16.766310000000001</v>
      </c>
      <c r="FL140" s="1">
        <v>4.6820309999999997E-3</v>
      </c>
      <c r="FM140" s="1">
        <v>1.943228</v>
      </c>
      <c r="FN140">
        <v>0.64240900000000001</v>
      </c>
      <c r="FO140">
        <v>16.968889999999998</v>
      </c>
      <c r="FP140" s="1">
        <v>4.1064150000000004E-3</v>
      </c>
      <c r="FQ140" s="1">
        <v>1.7153780000000001</v>
      </c>
      <c r="FR140">
        <v>0.6369148</v>
      </c>
      <c r="FS140">
        <v>17.57734</v>
      </c>
      <c r="FT140" s="1">
        <v>3.6036810000000001E-3</v>
      </c>
      <c r="FU140" s="1">
        <v>1.5148729999999999</v>
      </c>
      <c r="FV140">
        <v>0.63163789999999997</v>
      </c>
      <c r="FW140">
        <v>18.52195</v>
      </c>
      <c r="FX140" s="1">
        <v>3.148175E-3</v>
      </c>
      <c r="FY140" s="1">
        <v>1.331718</v>
      </c>
      <c r="FZ140">
        <v>0.6264535</v>
      </c>
      <c r="GA140">
        <v>19.625710000000002</v>
      </c>
      <c r="GB140" s="1">
        <v>2.7098539999999998E-3</v>
      </c>
      <c r="GC140" s="1">
        <v>1.1541859999999999</v>
      </c>
      <c r="GD140">
        <v>0.62138099999999996</v>
      </c>
      <c r="GE140">
        <v>20.156030000000001</v>
      </c>
      <c r="GF140" s="1">
        <v>2.2807610000000001E-3</v>
      </c>
      <c r="GG140" s="1">
        <v>0.97791850000000002</v>
      </c>
      <c r="GH140">
        <v>0.61675069999999999</v>
      </c>
      <c r="GI140">
        <v>19.877659999999999</v>
      </c>
      <c r="GJ140" s="1">
        <v>1.8882580000000001E-3</v>
      </c>
      <c r="GK140" s="1">
        <v>0.81406880000000004</v>
      </c>
      <c r="GL140">
        <v>0.61250689999999997</v>
      </c>
      <c r="GM140">
        <v>19.150919999999999</v>
      </c>
      <c r="GN140" s="1">
        <v>1.5604359999999999E-3</v>
      </c>
      <c r="GO140" s="1">
        <v>0.67531490000000005</v>
      </c>
      <c r="GP140">
        <v>0.60872119999999996</v>
      </c>
      <c r="GQ140">
        <v>18.396000000000001</v>
      </c>
      <c r="GR140" s="1">
        <v>1.3047639999999999E-3</v>
      </c>
      <c r="GS140" s="1">
        <v>0.56601009999999996</v>
      </c>
      <c r="GT140">
        <v>0.60563049999999996</v>
      </c>
      <c r="GU140">
        <v>18.407039999999999</v>
      </c>
      <c r="GV140" s="1">
        <v>1.1119179999999999E-3</v>
      </c>
      <c r="GW140" s="1">
        <v>0.48271989999999998</v>
      </c>
      <c r="GX140">
        <v>0.60356220000000005</v>
      </c>
      <c r="GY140">
        <v>18.931509999999999</v>
      </c>
      <c r="GZ140" s="1">
        <v>9.656183E-4</v>
      </c>
      <c r="HA140" s="1">
        <v>0.41898229999999997</v>
      </c>
      <c r="HB140">
        <v>0.60189570000000003</v>
      </c>
      <c r="HC140">
        <v>19.826840000000001</v>
      </c>
      <c r="HD140" s="1">
        <v>8.4933429999999998E-4</v>
      </c>
      <c r="HE140" s="1">
        <v>0.36829600000000001</v>
      </c>
      <c r="HF140">
        <v>0.60060389999999997</v>
      </c>
      <c r="HG140">
        <v>20.768160000000002</v>
      </c>
      <c r="HH140" s="1">
        <v>7.4301900000000004E-4</v>
      </c>
      <c r="HI140" s="1">
        <v>0.32229340000000001</v>
      </c>
      <c r="HJ140">
        <v>0.59958940000000005</v>
      </c>
      <c r="HK140">
        <v>21.145150000000001</v>
      </c>
      <c r="HL140" s="1">
        <v>6.2922680000000004E-4</v>
      </c>
      <c r="HM140" s="1">
        <v>0.273345</v>
      </c>
      <c r="HN140">
        <v>0.59878679999999995</v>
      </c>
      <c r="HO140">
        <v>20.77637</v>
      </c>
      <c r="HP140" s="1">
        <v>5.0787840000000005E-4</v>
      </c>
      <c r="HQ140" s="1">
        <v>0.22098689999999999</v>
      </c>
      <c r="HR140">
        <v>0.59817489999999995</v>
      </c>
      <c r="HS140">
        <v>19.972799999999999</v>
      </c>
      <c r="HT140" s="1">
        <v>3.9540849999999999E-4</v>
      </c>
      <c r="HU140" s="1">
        <v>0.17197219999999999</v>
      </c>
      <c r="HV140">
        <v>0.59771220000000003</v>
      </c>
      <c r="HW140">
        <v>19.10961</v>
      </c>
      <c r="HX140" s="1">
        <v>3.0654420000000003E-4</v>
      </c>
      <c r="HY140" s="1">
        <v>0.13290080000000001</v>
      </c>
      <c r="HZ140">
        <v>0.59735819999999995</v>
      </c>
      <c r="IA140">
        <v>18.81006</v>
      </c>
      <c r="IB140" s="1">
        <v>2.4453060000000001E-4</v>
      </c>
      <c r="IC140" s="1">
        <v>0.1054702</v>
      </c>
      <c r="ID140">
        <v>0.59712860000000001</v>
      </c>
      <c r="IE140">
        <v>18.40194</v>
      </c>
      <c r="IF140" s="1">
        <v>2.0411140000000001E-4</v>
      </c>
      <c r="IG140" s="1">
        <v>8.7535089999999996E-2</v>
      </c>
      <c r="IH140">
        <v>0.59696159999999998</v>
      </c>
      <c r="II140">
        <v>18.649840000000001</v>
      </c>
      <c r="IJ140" s="1">
        <v>1.777274E-4</v>
      </c>
      <c r="IK140" s="1">
        <v>7.5851689999999999E-2</v>
      </c>
      <c r="IL140">
        <v>0.59688039999999998</v>
      </c>
      <c r="IM140">
        <v>19.211729999999999</v>
      </c>
      <c r="IN140" s="1">
        <v>1.589006E-4</v>
      </c>
      <c r="IO140" s="1">
        <v>6.7572099999999996E-2</v>
      </c>
      <c r="IP140">
        <v>0.59685060000000001</v>
      </c>
      <c r="IQ140">
        <v>19.449190000000002</v>
      </c>
      <c r="IR140" s="1">
        <v>1.430898E-4</v>
      </c>
      <c r="IS140" s="1">
        <v>6.071029E-2</v>
      </c>
      <c r="IT140">
        <v>0.59689539999999996</v>
      </c>
      <c r="IU140">
        <v>19.157769999999999</v>
      </c>
      <c r="IV140" s="1">
        <v>1.284371E-4</v>
      </c>
      <c r="IW140" s="1">
        <v>5.4394530000000003E-2</v>
      </c>
      <c r="IX140">
        <v>0.59707770000000004</v>
      </c>
      <c r="IY140">
        <v>18.557120000000001</v>
      </c>
      <c r="IZ140">
        <v>1.1525869999999999E-4</v>
      </c>
      <c r="JA140" s="1">
        <v>4.870472E-2</v>
      </c>
      <c r="JB140">
        <v>0.59738119999999995</v>
      </c>
      <c r="JC140">
        <v>18.068239999999999</v>
      </c>
      <c r="JD140">
        <v>1.043397E-4</v>
      </c>
      <c r="JE140" s="1">
        <v>4.3964379999999997E-2</v>
      </c>
      <c r="JF140">
        <v>0.59781680000000004</v>
      </c>
      <c r="JG140">
        <v>18.205929999999999</v>
      </c>
      <c r="JH140">
        <v>9.5799749999999994E-5</v>
      </c>
      <c r="JI140" s="1">
        <v>4.0242720000000003E-2</v>
      </c>
      <c r="JJ140">
        <v>0.59836370000000005</v>
      </c>
      <c r="JK140">
        <v>18.69764</v>
      </c>
      <c r="JL140">
        <v>8.9164729999999999E-5</v>
      </c>
      <c r="JM140" s="1">
        <v>3.7344750000000003E-2</v>
      </c>
      <c r="JN140">
        <v>0.59899559999999996</v>
      </c>
      <c r="JO140">
        <v>19.500520000000002</v>
      </c>
      <c r="JP140">
        <v>8.3587749999999996E-5</v>
      </c>
      <c r="JQ140" s="1">
        <v>3.4928399999999998E-2</v>
      </c>
      <c r="JR140">
        <v>0.59971859999999999</v>
      </c>
      <c r="JS140">
        <v>20.487279999999998</v>
      </c>
      <c r="JT140">
        <v>7.7843639999999997E-5</v>
      </c>
      <c r="JU140" s="1">
        <v>3.2490360000000003E-2</v>
      </c>
      <c r="JV140">
        <v>0.60043639999999998</v>
      </c>
      <c r="JW140">
        <v>21.0318</v>
      </c>
      <c r="JX140">
        <v>7.0729829999999997E-5</v>
      </c>
      <c r="JY140">
        <v>2.9525010000000001E-2</v>
      </c>
      <c r="JZ140">
        <v>0.60109800000000002</v>
      </c>
      <c r="KA140">
        <v>20.803039999999999</v>
      </c>
      <c r="KB140">
        <v>6.2313769999999997E-5</v>
      </c>
      <c r="KC140">
        <v>2.6016930000000001E-2</v>
      </c>
      <c r="KD140">
        <v>0.60167110000000001</v>
      </c>
      <c r="KE140">
        <v>20.118929999999999</v>
      </c>
      <c r="KF140">
        <v>5.3997769999999998E-5</v>
      </c>
      <c r="KG140">
        <v>2.2523789999999998E-2</v>
      </c>
      <c r="KH140">
        <v>0.60205830000000005</v>
      </c>
      <c r="KI140">
        <v>19.36917</v>
      </c>
      <c r="KJ140">
        <v>4.7170299999999998E-5</v>
      </c>
      <c r="KK140">
        <v>1.9630249999999998E-2</v>
      </c>
      <c r="KL140">
        <v>0.60232169999999996</v>
      </c>
      <c r="KM140">
        <v>19.20195</v>
      </c>
      <c r="KN140">
        <v>4.2229199999999999E-5</v>
      </c>
      <c r="KO140">
        <v>1.753E-2</v>
      </c>
      <c r="KP140">
        <v>0.6024157</v>
      </c>
      <c r="KQ140">
        <v>19.38983</v>
      </c>
      <c r="KR140">
        <v>3.8861120000000001E-5</v>
      </c>
      <c r="KS140">
        <v>1.6097460000000001E-2</v>
      </c>
      <c r="KT140">
        <v>0.60240199999999999</v>
      </c>
      <c r="KU140">
        <v>19.763200000000001</v>
      </c>
      <c r="KV140">
        <v>3.6771170000000003E-5</v>
      </c>
      <c r="KW140">
        <v>1.5200389999999999E-2</v>
      </c>
      <c r="KX140">
        <v>0.6023056</v>
      </c>
      <c r="KY140">
        <v>20.188120000000001</v>
      </c>
      <c r="KZ140">
        <v>3.6303549999999999E-5</v>
      </c>
      <c r="LA140">
        <v>1.4959109999999999E-2</v>
      </c>
      <c r="LB140">
        <v>0.60214840000000003</v>
      </c>
      <c r="LC140">
        <v>20.385179999999998</v>
      </c>
      <c r="LD140">
        <v>3.7976250000000001E-5</v>
      </c>
      <c r="LE140">
        <v>1.559644E-2</v>
      </c>
      <c r="LF140">
        <v>0.60196229999999995</v>
      </c>
      <c r="LG140">
        <v>20.21865</v>
      </c>
      <c r="LH140">
        <v>4.132207E-5</v>
      </c>
      <c r="LI140">
        <v>1.6954810000000001E-2</v>
      </c>
      <c r="LJ140">
        <v>0.60178719999999997</v>
      </c>
      <c r="LK140">
        <v>19.678249999999998</v>
      </c>
      <c r="LL140">
        <v>4.4840260000000002E-5</v>
      </c>
      <c r="LM140">
        <v>1.8431400000000001E-2</v>
      </c>
      <c r="LN140">
        <v>0.60164090000000003</v>
      </c>
      <c r="LO140">
        <v>19.099740000000001</v>
      </c>
      <c r="LP140">
        <v>4.7234529999999999E-5</v>
      </c>
      <c r="LQ140">
        <v>1.9471309999999999E-2</v>
      </c>
      <c r="LR140">
        <v>0.60151390000000005</v>
      </c>
      <c r="LS140">
        <v>19.083030000000001</v>
      </c>
      <c r="LT140">
        <v>4.8116540000000002E-5</v>
      </c>
      <c r="LU140">
        <v>1.9888869999999999E-2</v>
      </c>
      <c r="LV140">
        <v>0.6014273</v>
      </c>
      <c r="LW140">
        <v>19.425090000000001</v>
      </c>
      <c r="LX140">
        <v>4.7759329999999997E-5</v>
      </c>
      <c r="LY140">
        <v>1.9783019999999998E-2</v>
      </c>
      <c r="LZ140">
        <v>0.60137430000000003</v>
      </c>
      <c r="MA140">
        <v>20.056290000000001</v>
      </c>
      <c r="MB140">
        <v>4.6586660000000003E-5</v>
      </c>
      <c r="MC140">
        <v>1.932598E-2</v>
      </c>
      <c r="MD140">
        <v>0.60131710000000005</v>
      </c>
      <c r="ME140">
        <v>20.772950000000002</v>
      </c>
      <c r="MF140">
        <v>4.483374E-5</v>
      </c>
      <c r="MG140">
        <v>1.8623199999999999E-2</v>
      </c>
      <c r="MH140">
        <v>0.60129529999999998</v>
      </c>
      <c r="MI140">
        <v>21.211310000000001</v>
      </c>
      <c r="MJ140">
        <v>4.2606269999999997E-5</v>
      </c>
      <c r="MK140">
        <v>1.7718339999999999E-2</v>
      </c>
      <c r="ML140">
        <v>0.60123369999999998</v>
      </c>
      <c r="MM140">
        <v>20.947510000000001</v>
      </c>
      <c r="MN140">
        <v>4.0086019999999997E-5</v>
      </c>
      <c r="MO140">
        <v>1.668478E-2</v>
      </c>
      <c r="MP140">
        <v>0.60117350000000003</v>
      </c>
      <c r="MQ140">
        <v>20.291889999999999</v>
      </c>
      <c r="MR140">
        <v>3.7590270000000003E-5</v>
      </c>
      <c r="MS140">
        <v>1.5651129999999999E-2</v>
      </c>
      <c r="MT140">
        <v>0.60105200000000003</v>
      </c>
      <c r="MU140">
        <v>19.552589999999999</v>
      </c>
      <c r="MV140">
        <v>3.5374509999999999E-5</v>
      </c>
      <c r="MW140">
        <v>1.4726629999999999E-2</v>
      </c>
      <c r="MX140">
        <v>0.60091030000000001</v>
      </c>
      <c r="MY140">
        <v>19.223289999999999</v>
      </c>
      <c r="MZ140">
        <v>3.349988E-5</v>
      </c>
      <c r="NA140">
        <v>1.394434E-2</v>
      </c>
      <c r="NB140">
        <v>0.60073469999999995</v>
      </c>
      <c r="NC140">
        <v>19.4802</v>
      </c>
      <c r="ND140">
        <v>3.1922609999999999E-5</v>
      </c>
      <c r="NE140">
        <v>1.3286579999999999E-2</v>
      </c>
      <c r="NF140">
        <v>0.60073469999999995</v>
      </c>
      <c r="NG140">
        <v>19.4802</v>
      </c>
      <c r="NH140">
        <v>3.1922609999999999E-5</v>
      </c>
      <c r="NI140">
        <v>1.3286579999999999E-2</v>
      </c>
      <c r="NJ140">
        <v>0.60073469999999995</v>
      </c>
      <c r="NK140">
        <v>19.4802</v>
      </c>
      <c r="NL140">
        <v>3.1922609999999999E-5</v>
      </c>
      <c r="NM140">
        <v>1.3286579999999999E-2</v>
      </c>
      <c r="NN140">
        <v>0.60073469999999995</v>
      </c>
      <c r="NO140">
        <v>19.4802</v>
      </c>
      <c r="NP140">
        <v>3.1922609999999999E-5</v>
      </c>
      <c r="NQ140">
        <v>1.3286579999999999E-2</v>
      </c>
      <c r="NR140">
        <v>0.60073469999999995</v>
      </c>
      <c r="NS140">
        <v>19.4802</v>
      </c>
      <c r="NT140">
        <v>3.1922609999999999E-5</v>
      </c>
      <c r="NU140">
        <v>1.3286579999999999E-2</v>
      </c>
      <c r="NV140">
        <v>0.60073469999999995</v>
      </c>
      <c r="NW140">
        <v>19.4802</v>
      </c>
      <c r="NX140">
        <v>3.1922609999999999E-5</v>
      </c>
      <c r="NY140">
        <v>1.3286579999999999E-2</v>
      </c>
      <c r="NZ140">
        <v>0.60073469999999995</v>
      </c>
      <c r="OA140">
        <v>19.4802</v>
      </c>
      <c r="OB140">
        <v>3.1922609999999999E-5</v>
      </c>
      <c r="OC140">
        <v>1.3286579999999999E-2</v>
      </c>
      <c r="OD140">
        <v>0.60073469999999995</v>
      </c>
      <c r="OE140">
        <v>19.4802</v>
      </c>
      <c r="OF140">
        <v>3.1922609999999999E-5</v>
      </c>
      <c r="OG140">
        <v>1.3286579999999999E-2</v>
      </c>
      <c r="OH140">
        <v>0.60073469999999995</v>
      </c>
      <c r="OI140">
        <v>19.4802</v>
      </c>
      <c r="OJ140">
        <v>3.1922609999999999E-5</v>
      </c>
      <c r="OK140">
        <v>1.3286579999999999E-2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0.72888109999999995</v>
      </c>
      <c r="G141">
        <v>16.033899999999999</v>
      </c>
      <c r="H141">
        <v>0</v>
      </c>
      <c r="I141">
        <v>0</v>
      </c>
      <c r="J141">
        <v>0.73060179999999997</v>
      </c>
      <c r="K141">
        <v>16.576989999999999</v>
      </c>
      <c r="L141">
        <v>0</v>
      </c>
      <c r="M141">
        <v>0</v>
      </c>
      <c r="N141">
        <v>0.73238460000000005</v>
      </c>
      <c r="O141">
        <v>17.422999999999998</v>
      </c>
      <c r="P141">
        <v>0</v>
      </c>
      <c r="Q141">
        <v>0</v>
      </c>
      <c r="R141">
        <v>0.73419979999999996</v>
      </c>
      <c r="S141">
        <v>18.242260000000002</v>
      </c>
      <c r="T141" s="1">
        <v>7.8019129999999995E-33</v>
      </c>
      <c r="U141" s="1">
        <v>2.3059390000000001E-30</v>
      </c>
      <c r="V141">
        <v>0.73606179999999999</v>
      </c>
      <c r="W141">
        <v>19.044029999999999</v>
      </c>
      <c r="X141" s="1">
        <v>6.6446110000000003E-21</v>
      </c>
      <c r="Y141" s="1">
        <v>1.9504989999999999E-18</v>
      </c>
      <c r="Z141">
        <v>0.73795560000000004</v>
      </c>
      <c r="AA141">
        <v>19.21912</v>
      </c>
      <c r="AB141" s="1">
        <v>6.376453E-9</v>
      </c>
      <c r="AC141" s="1">
        <v>1.8796209999999999E-6</v>
      </c>
      <c r="AD141">
        <v>0.73991819999999997</v>
      </c>
      <c r="AE141">
        <v>18.565280000000001</v>
      </c>
      <c r="AF141" s="1">
        <v>5.6334990000000001E-3</v>
      </c>
      <c r="AG141" s="1">
        <v>1.364555</v>
      </c>
      <c r="AH141">
        <v>0.7419521</v>
      </c>
      <c r="AI141">
        <v>17.87331</v>
      </c>
      <c r="AJ141" s="1">
        <v>1.579823</v>
      </c>
      <c r="AK141">
        <v>411.00779999999997</v>
      </c>
      <c r="AL141">
        <v>0.74398609999999998</v>
      </c>
      <c r="AM141">
        <v>17.494330000000001</v>
      </c>
      <c r="AN141">
        <v>30.182480000000002</v>
      </c>
      <c r="AO141">
        <v>8265.3709999999992</v>
      </c>
      <c r="AP141">
        <v>0.74615160000000003</v>
      </c>
      <c r="AQ141">
        <v>17.867699999999999</v>
      </c>
      <c r="AR141">
        <v>103.48180000000001</v>
      </c>
      <c r="AS141">
        <v>29454.42</v>
      </c>
      <c r="AT141">
        <v>0.74909349999999997</v>
      </c>
      <c r="AU141">
        <v>18.793500000000002</v>
      </c>
      <c r="AV141">
        <v>105.4858</v>
      </c>
      <c r="AW141">
        <v>30889.55</v>
      </c>
      <c r="AX141">
        <v>0.75325169999999997</v>
      </c>
      <c r="AY141">
        <v>19.74596</v>
      </c>
      <c r="AZ141">
        <v>44.231610000000003</v>
      </c>
      <c r="BA141">
        <v>13208.61</v>
      </c>
      <c r="BB141">
        <v>0.75753490000000001</v>
      </c>
      <c r="BC141">
        <v>20.464500000000001</v>
      </c>
      <c r="BD141">
        <v>9.687754</v>
      </c>
      <c r="BE141">
        <v>2931.8690000000001</v>
      </c>
      <c r="BF141">
        <v>0.76198109999999997</v>
      </c>
      <c r="BG141">
        <v>20.381889999999999</v>
      </c>
      <c r="BH141">
        <v>1.381119</v>
      </c>
      <c r="BI141">
        <v>420.2654</v>
      </c>
      <c r="BJ141">
        <v>0.76676549999999999</v>
      </c>
      <c r="BK141">
        <v>19.540600000000001</v>
      </c>
      <c r="BL141">
        <v>0.19643260000000001</v>
      </c>
      <c r="BM141">
        <v>58.716439999999999</v>
      </c>
      <c r="BN141">
        <v>0.77224499999999996</v>
      </c>
      <c r="BO141">
        <v>18.630680000000002</v>
      </c>
      <c r="BP141">
        <v>7.0671139999999993E-2</v>
      </c>
      <c r="BQ141">
        <v>20.256419999999999</v>
      </c>
      <c r="BR141">
        <v>0.77929510000000002</v>
      </c>
      <c r="BS141">
        <v>17.920369999999998</v>
      </c>
      <c r="BT141">
        <v>5.4739799999999998E-2</v>
      </c>
      <c r="BU141">
        <v>15.42597</v>
      </c>
      <c r="BV141">
        <v>0.78420239999999997</v>
      </c>
      <c r="BW141">
        <v>17.56878</v>
      </c>
      <c r="BX141" s="1">
        <v>4.9737799999999999E-2</v>
      </c>
      <c r="BY141">
        <v>13.938230000000001</v>
      </c>
      <c r="BZ141">
        <v>0.78653169999999994</v>
      </c>
      <c r="CA141">
        <v>18.02244</v>
      </c>
      <c r="CB141" s="1">
        <v>4.922853E-2</v>
      </c>
      <c r="CC141">
        <v>13.760540000000001</v>
      </c>
      <c r="CD141">
        <v>0.78786780000000001</v>
      </c>
      <c r="CE141">
        <v>18.677579999999999</v>
      </c>
      <c r="CF141" s="1">
        <v>5.0708009999999998E-2</v>
      </c>
      <c r="CG141" s="1">
        <v>14.187200000000001</v>
      </c>
      <c r="CH141">
        <v>0.78899359999999996</v>
      </c>
      <c r="CI141">
        <v>19.094149999999999</v>
      </c>
      <c r="CJ141" s="1">
        <v>5.075967E-2</v>
      </c>
      <c r="CK141" s="1">
        <v>14.240349999999999</v>
      </c>
      <c r="CL141">
        <v>0.78354170000000001</v>
      </c>
      <c r="CM141">
        <v>18.898589999999999</v>
      </c>
      <c r="CN141" s="1">
        <v>4.8348490000000001E-2</v>
      </c>
      <c r="CO141" s="1">
        <v>13.66503</v>
      </c>
      <c r="CP141">
        <v>0.77663190000000004</v>
      </c>
      <c r="CQ141">
        <v>18.324580000000001</v>
      </c>
      <c r="CR141" s="1">
        <v>4.4355140000000001E-2</v>
      </c>
      <c r="CS141" s="1">
        <v>12.64015</v>
      </c>
      <c r="CT141">
        <v>0.76942790000000005</v>
      </c>
      <c r="CU141">
        <v>17.515630000000002</v>
      </c>
      <c r="CV141" s="1">
        <v>3.9818909999999999E-2</v>
      </c>
      <c r="CW141" s="1">
        <v>11.439069999999999</v>
      </c>
      <c r="CX141">
        <v>0.76230629999999999</v>
      </c>
      <c r="CY141">
        <v>16.662379999999999</v>
      </c>
      <c r="CZ141" s="1">
        <v>3.5430969999999999E-2</v>
      </c>
      <c r="DA141" s="1">
        <v>10.254479999999999</v>
      </c>
      <c r="DB141">
        <v>0.75535280000000005</v>
      </c>
      <c r="DC141">
        <v>16.10247</v>
      </c>
      <c r="DD141" s="1">
        <v>3.1460500000000002E-2</v>
      </c>
      <c r="DE141" s="1">
        <v>9.1666849999999993</v>
      </c>
      <c r="DF141">
        <v>0.74826649999999995</v>
      </c>
      <c r="DG141">
        <v>16.222429999999999</v>
      </c>
      <c r="DH141" s="1">
        <v>2.786638E-2</v>
      </c>
      <c r="DI141" s="1">
        <v>8.1748890000000003</v>
      </c>
      <c r="DJ141">
        <v>0.74118609999999996</v>
      </c>
      <c r="DK141">
        <v>16.630600000000001</v>
      </c>
      <c r="DL141" s="1">
        <v>2.4627E-2</v>
      </c>
      <c r="DM141" s="1">
        <v>7.2727729999999999</v>
      </c>
      <c r="DN141">
        <v>0.73399550000000002</v>
      </c>
      <c r="DO141">
        <v>17.16872</v>
      </c>
      <c r="DP141" s="1">
        <v>2.1754900000000001E-2</v>
      </c>
      <c r="DQ141" s="1">
        <v>6.4672700000000001</v>
      </c>
      <c r="DR141">
        <v>0.7268561</v>
      </c>
      <c r="DS141">
        <v>17.298269999999999</v>
      </c>
      <c r="DT141" s="1">
        <v>1.9225820000000001E-2</v>
      </c>
      <c r="DU141" s="1">
        <v>5.7521190000000004</v>
      </c>
      <c r="DV141">
        <v>0.71974800000000005</v>
      </c>
      <c r="DW141">
        <v>17.01728</v>
      </c>
      <c r="DX141" s="1">
        <v>1.6981610000000001E-2</v>
      </c>
      <c r="DY141" s="1">
        <v>5.1138260000000004</v>
      </c>
      <c r="DZ141">
        <v>0.71254740000000005</v>
      </c>
      <c r="EA141">
        <v>16.497869999999999</v>
      </c>
      <c r="EB141" s="1">
        <v>1.496841E-2</v>
      </c>
      <c r="EC141" s="1">
        <v>4.5378470000000002</v>
      </c>
      <c r="ED141">
        <v>0.70504389999999995</v>
      </c>
      <c r="EE141">
        <v>15.89959</v>
      </c>
      <c r="EF141" s="1">
        <v>1.3181969999999999E-2</v>
      </c>
      <c r="EG141" s="1">
        <v>4.0248949999999999</v>
      </c>
      <c r="EH141">
        <v>0.69747680000000001</v>
      </c>
      <c r="EI141">
        <v>15.823589999999999</v>
      </c>
      <c r="EJ141" s="1">
        <v>1.162755E-2</v>
      </c>
      <c r="EK141" s="1">
        <v>3.5758239999999999</v>
      </c>
      <c r="EL141">
        <v>0.69046649999999998</v>
      </c>
      <c r="EM141">
        <v>16.21264</v>
      </c>
      <c r="EN141" s="1">
        <v>1.0284740000000001E-2</v>
      </c>
      <c r="EO141" s="1">
        <v>3.1831529999999999</v>
      </c>
      <c r="EP141">
        <v>0.68350250000000001</v>
      </c>
      <c r="EQ141">
        <v>16.773289999999999</v>
      </c>
      <c r="ER141" s="1">
        <v>9.0840409999999993E-3</v>
      </c>
      <c r="ES141" s="1">
        <v>2.8297409999999998</v>
      </c>
      <c r="ET141">
        <v>0.67633880000000002</v>
      </c>
      <c r="EU141">
        <v>17.495760000000001</v>
      </c>
      <c r="EV141" s="1">
        <v>7.9913520000000002E-3</v>
      </c>
      <c r="EW141" s="1">
        <v>2.506183</v>
      </c>
      <c r="EX141">
        <v>0.66943299999999994</v>
      </c>
      <c r="EY141">
        <v>17.958539999999999</v>
      </c>
      <c r="EZ141" s="1">
        <v>7.0191339999999998E-3</v>
      </c>
      <c r="FA141" s="1">
        <v>2.2153489999999998</v>
      </c>
      <c r="FB141">
        <v>0.66249959999999997</v>
      </c>
      <c r="FC141">
        <v>17.771519999999999</v>
      </c>
      <c r="FD141" s="1">
        <v>6.1621949999999997E-3</v>
      </c>
      <c r="FE141" s="1">
        <v>1.95712</v>
      </c>
      <c r="FF141">
        <v>0.65627840000000004</v>
      </c>
      <c r="FG141">
        <v>17.243580000000001</v>
      </c>
      <c r="FH141" s="1">
        <v>5.4137400000000002E-3</v>
      </c>
      <c r="FI141" s="1">
        <v>1.7287060000000001</v>
      </c>
      <c r="FJ141">
        <v>0.65000089999999999</v>
      </c>
      <c r="FK141">
        <v>16.795349999999999</v>
      </c>
      <c r="FL141" s="1">
        <v>4.7508999999999997E-3</v>
      </c>
      <c r="FM141" s="1">
        <v>1.5256080000000001</v>
      </c>
      <c r="FN141">
        <v>0.64380289999999996</v>
      </c>
      <c r="FO141">
        <v>17.003509999999999</v>
      </c>
      <c r="FP141" s="1">
        <v>4.1672250000000001E-3</v>
      </c>
      <c r="FQ141" s="1">
        <v>1.345702</v>
      </c>
      <c r="FR141">
        <v>0.63789149999999994</v>
      </c>
      <c r="FS141">
        <v>17.594889999999999</v>
      </c>
      <c r="FT141" s="1">
        <v>3.657642E-3</v>
      </c>
      <c r="FU141" s="1">
        <v>1.1873100000000001</v>
      </c>
      <c r="FV141">
        <v>0.63226689999999997</v>
      </c>
      <c r="FW141">
        <v>18.515039999999999</v>
      </c>
      <c r="FX141" s="1">
        <v>3.1988059999999998E-3</v>
      </c>
      <c r="FY141" s="1">
        <v>1.0434220000000001</v>
      </c>
      <c r="FZ141">
        <v>0.62681149999999997</v>
      </c>
      <c r="GA141">
        <v>19.59948</v>
      </c>
      <c r="GB141" s="1">
        <v>2.7602289999999999E-3</v>
      </c>
      <c r="GC141" s="1">
        <v>0.90488740000000001</v>
      </c>
      <c r="GD141">
        <v>0.62145240000000002</v>
      </c>
      <c r="GE141">
        <v>20.125050000000002</v>
      </c>
      <c r="GF141" s="1">
        <v>2.329748E-3</v>
      </c>
      <c r="GG141" s="1">
        <v>0.76741020000000004</v>
      </c>
      <c r="GH141">
        <v>0.61654900000000001</v>
      </c>
      <c r="GI141">
        <v>19.893049999999999</v>
      </c>
      <c r="GJ141" s="1">
        <v>1.9318180000000001E-3</v>
      </c>
      <c r="GK141" s="1">
        <v>0.63884909999999995</v>
      </c>
      <c r="GL141">
        <v>0.61204449999999999</v>
      </c>
      <c r="GM141">
        <v>19.194420000000001</v>
      </c>
      <c r="GN141" s="1">
        <v>1.5959329999999999E-3</v>
      </c>
      <c r="GO141" s="1">
        <v>0.52917400000000003</v>
      </c>
      <c r="GP141">
        <v>0.60798870000000005</v>
      </c>
      <c r="GQ141">
        <v>18.457529999999998</v>
      </c>
      <c r="GR141" s="1">
        <v>1.3321299999999999E-3</v>
      </c>
      <c r="GS141" s="1">
        <v>0.44244860000000003</v>
      </c>
      <c r="GT141">
        <v>0.60468750000000004</v>
      </c>
      <c r="GU141">
        <v>18.465779999999999</v>
      </c>
      <c r="GV141" s="1">
        <v>1.132784E-3</v>
      </c>
      <c r="GW141" s="1">
        <v>0.37634689999999998</v>
      </c>
      <c r="GX141">
        <v>0.60233910000000002</v>
      </c>
      <c r="GY141">
        <v>18.961929999999999</v>
      </c>
      <c r="GZ141" s="1">
        <v>9.8172800000000007E-4</v>
      </c>
      <c r="HA141" s="1">
        <v>0.32595930000000001</v>
      </c>
      <c r="HB141">
        <v>0.60045769999999998</v>
      </c>
      <c r="HC141">
        <v>19.82873</v>
      </c>
      <c r="HD141" s="1">
        <v>8.6276850000000004E-4</v>
      </c>
      <c r="HE141" s="1">
        <v>0.28618880000000002</v>
      </c>
      <c r="HF141">
        <v>0.59894979999999998</v>
      </c>
      <c r="HG141">
        <v>20.75564</v>
      </c>
      <c r="HH141" s="1">
        <v>7.5631570000000005E-4</v>
      </c>
      <c r="HI141" s="1">
        <v>0.25069429999999998</v>
      </c>
      <c r="HJ141">
        <v>0.59776890000000005</v>
      </c>
      <c r="HK141">
        <v>21.123609999999999</v>
      </c>
      <c r="HL141" s="1">
        <v>6.4389350000000004E-4</v>
      </c>
      <c r="HM141" s="1">
        <v>0.21336630000000001</v>
      </c>
      <c r="HN141">
        <v>0.59685160000000004</v>
      </c>
      <c r="HO141">
        <v>20.79279</v>
      </c>
      <c r="HP141" s="1">
        <v>5.2284930000000003E-4</v>
      </c>
      <c r="HQ141" s="1">
        <v>0.17321159999999999</v>
      </c>
      <c r="HR141">
        <v>0.59613130000000003</v>
      </c>
      <c r="HS141">
        <v>20.018370000000001</v>
      </c>
      <c r="HT141" s="1">
        <v>4.0839879999999998E-4</v>
      </c>
      <c r="HU141" s="1">
        <v>0.13509769999999999</v>
      </c>
      <c r="HV141">
        <v>0.59557519999999997</v>
      </c>
      <c r="HW141">
        <v>19.177779999999998</v>
      </c>
      <c r="HX141" s="1">
        <v>3.1623140000000002E-4</v>
      </c>
      <c r="HY141" s="1">
        <v>0.1043039</v>
      </c>
      <c r="HZ141">
        <v>0.59516080000000005</v>
      </c>
      <c r="IA141">
        <v>18.877009999999999</v>
      </c>
      <c r="IB141" s="1">
        <v>2.5104089999999999E-4</v>
      </c>
      <c r="IC141" s="1">
        <v>8.2478350000000006E-2</v>
      </c>
      <c r="ID141">
        <v>0.59488759999999996</v>
      </c>
      <c r="IE141">
        <v>18.4542</v>
      </c>
      <c r="IF141" s="1">
        <v>2.0832359999999999E-4</v>
      </c>
      <c r="IG141" s="1">
        <v>6.8156079999999994E-2</v>
      </c>
      <c r="IH141">
        <v>0.59468770000000004</v>
      </c>
      <c r="II141">
        <v>18.68796</v>
      </c>
      <c r="IJ141" s="1">
        <v>1.8054820000000001E-4</v>
      </c>
      <c r="IK141" s="1">
        <v>5.8851380000000002E-2</v>
      </c>
      <c r="IL141">
        <v>0.59456220000000004</v>
      </c>
      <c r="IM141">
        <v>19.212340000000001</v>
      </c>
      <c r="IN141" s="1">
        <v>1.61051E-4</v>
      </c>
      <c r="IO141" s="1">
        <v>5.2335119999999999E-2</v>
      </c>
      <c r="IP141">
        <v>0.59452519999999998</v>
      </c>
      <c r="IQ141">
        <v>19.439340000000001</v>
      </c>
      <c r="IR141" s="1">
        <v>1.450066E-4</v>
      </c>
      <c r="IS141" s="1">
        <v>4.7013279999999998E-2</v>
      </c>
      <c r="IT141">
        <v>0.59454969999999996</v>
      </c>
      <c r="IU141">
        <v>19.174250000000001</v>
      </c>
      <c r="IV141" s="1">
        <v>1.3021539999999999E-4</v>
      </c>
      <c r="IW141" s="1">
        <v>4.2136119999999999E-2</v>
      </c>
      <c r="IX141">
        <v>0.59470889999999998</v>
      </c>
      <c r="IY141">
        <v>18.585239999999999</v>
      </c>
      <c r="IZ141">
        <v>1.1680949999999999E-4</v>
      </c>
      <c r="JA141" s="1">
        <v>3.7719809999999999E-2</v>
      </c>
      <c r="JB141">
        <v>0.59499809999999997</v>
      </c>
      <c r="JC141">
        <v>18.121300000000002</v>
      </c>
      <c r="JD141">
        <v>1.055874E-4</v>
      </c>
      <c r="JE141" s="1">
        <v>3.4014389999999999E-2</v>
      </c>
      <c r="JF141">
        <v>0.5954412</v>
      </c>
      <c r="JG141">
        <v>18.28022</v>
      </c>
      <c r="JH141">
        <v>9.6766689999999996E-5</v>
      </c>
      <c r="JI141" s="1">
        <v>3.1095480000000002E-2</v>
      </c>
      <c r="JJ141">
        <v>0.59601499999999996</v>
      </c>
      <c r="JK141">
        <v>18.759709999999998</v>
      </c>
      <c r="JL141">
        <v>8.9930899999999996E-5</v>
      </c>
      <c r="JM141" s="1">
        <v>2.8827459999999999E-2</v>
      </c>
      <c r="JN141">
        <v>0.59667919999999997</v>
      </c>
      <c r="JO141">
        <v>19.535550000000001</v>
      </c>
      <c r="JP141">
        <v>8.427149E-5</v>
      </c>
      <c r="JQ141" s="1">
        <v>2.6956480000000001E-2</v>
      </c>
      <c r="JR141">
        <v>0.59742470000000003</v>
      </c>
      <c r="JS141">
        <v>20.488779999999998</v>
      </c>
      <c r="JT141">
        <v>7.8613600000000002E-5</v>
      </c>
      <c r="JU141" s="1">
        <v>2.510925E-2</v>
      </c>
      <c r="JV141">
        <v>0.59818700000000002</v>
      </c>
      <c r="JW141">
        <v>21.015309999999999</v>
      </c>
      <c r="JX141">
        <v>7.169272E-5</v>
      </c>
      <c r="JY141">
        <v>2.2882119999999999E-2</v>
      </c>
      <c r="JZ141">
        <v>0.59892860000000003</v>
      </c>
      <c r="KA141">
        <v>20.822959999999998</v>
      </c>
      <c r="KB141">
        <v>6.338165E-5</v>
      </c>
      <c r="KC141">
        <v>2.0218440000000001E-2</v>
      </c>
      <c r="KD141">
        <v>0.59956370000000003</v>
      </c>
      <c r="KE141">
        <v>20.16695</v>
      </c>
      <c r="KF141">
        <v>5.4968159999999997E-5</v>
      </c>
      <c r="KG141">
        <v>1.7518100000000002E-2</v>
      </c>
      <c r="KH141">
        <v>0.60003019999999996</v>
      </c>
      <c r="KI141">
        <v>19.424880000000002</v>
      </c>
      <c r="KJ141">
        <v>4.7916849999999998E-5</v>
      </c>
      <c r="KK141">
        <v>1.524618E-2</v>
      </c>
      <c r="KL141">
        <v>0.60033020000000004</v>
      </c>
      <c r="KM141">
        <v>19.258150000000001</v>
      </c>
      <c r="KN141">
        <v>4.2749810000000003E-5</v>
      </c>
      <c r="KO141">
        <v>1.3581970000000001E-2</v>
      </c>
      <c r="KP141">
        <v>0.60047010000000001</v>
      </c>
      <c r="KQ141">
        <v>19.409859999999998</v>
      </c>
      <c r="KR141">
        <v>3.9209909999999999E-5</v>
      </c>
      <c r="KS141">
        <v>1.244223E-2</v>
      </c>
      <c r="KT141">
        <v>0.60048710000000005</v>
      </c>
      <c r="KU141">
        <v>19.77177</v>
      </c>
      <c r="KV141">
        <v>3.6959460000000001E-5</v>
      </c>
      <c r="KW141">
        <v>1.171649E-2</v>
      </c>
      <c r="KX141">
        <v>0.60040190000000004</v>
      </c>
      <c r="KY141">
        <v>20.166370000000001</v>
      </c>
      <c r="KZ141">
        <v>3.6262620000000002E-5</v>
      </c>
      <c r="LA141">
        <v>1.1478479999999999E-2</v>
      </c>
      <c r="LB141">
        <v>0.60025770000000001</v>
      </c>
      <c r="LC141">
        <v>20.373950000000001</v>
      </c>
      <c r="LD141">
        <v>3.7668030000000001E-5</v>
      </c>
      <c r="LE141">
        <v>1.1904680000000001E-2</v>
      </c>
      <c r="LF141">
        <v>0.60005489999999995</v>
      </c>
      <c r="LG141">
        <v>20.229189999999999</v>
      </c>
      <c r="LH141">
        <v>4.0870559999999999E-5</v>
      </c>
      <c r="LI141">
        <v>1.2912649999999999E-2</v>
      </c>
      <c r="LJ141">
        <v>0.5998772</v>
      </c>
      <c r="LK141">
        <v>19.71697</v>
      </c>
      <c r="LL141">
        <v>4.4444229999999999E-5</v>
      </c>
      <c r="LM141">
        <v>1.405761E-2</v>
      </c>
      <c r="LN141">
        <v>0.59972599999999998</v>
      </c>
      <c r="LO141">
        <v>19.161000000000001</v>
      </c>
      <c r="LP141">
        <v>4.7012879999999997E-5</v>
      </c>
      <c r="LQ141">
        <v>1.489586E-2</v>
      </c>
      <c r="LR141">
        <v>0.59956189999999998</v>
      </c>
      <c r="LS141">
        <v>19.15652</v>
      </c>
      <c r="LT141">
        <v>4.8074059999999998E-5</v>
      </c>
      <c r="LU141">
        <v>1.5258259999999999E-2</v>
      </c>
      <c r="LV141">
        <v>0.59945749999999998</v>
      </c>
      <c r="LW141">
        <v>19.491320000000002</v>
      </c>
      <c r="LX141">
        <v>4.7846080000000001E-5</v>
      </c>
      <c r="LY141">
        <v>1.520722E-2</v>
      </c>
      <c r="LZ141">
        <v>0.59939450000000005</v>
      </c>
      <c r="MA141">
        <v>20.1081</v>
      </c>
      <c r="MB141">
        <v>4.6758200000000002E-5</v>
      </c>
      <c r="MC141">
        <v>1.487603E-2</v>
      </c>
      <c r="MD141">
        <v>0.59933760000000003</v>
      </c>
      <c r="ME141">
        <v>20.801449999999999</v>
      </c>
      <c r="MF141">
        <v>4.507086E-5</v>
      </c>
      <c r="MG141">
        <v>1.435178E-2</v>
      </c>
      <c r="MH141">
        <v>0.59930649999999996</v>
      </c>
      <c r="MI141">
        <v>21.21454</v>
      </c>
      <c r="MJ141">
        <v>4.2896479999999997E-5</v>
      </c>
      <c r="MK141">
        <v>1.366968E-2</v>
      </c>
      <c r="ML141">
        <v>0.59924040000000001</v>
      </c>
      <c r="MM141">
        <v>20.970759999999999</v>
      </c>
      <c r="MN141">
        <v>4.0397730000000003E-5</v>
      </c>
      <c r="MO141">
        <v>1.288135E-2</v>
      </c>
      <c r="MP141">
        <v>0.59917200000000004</v>
      </c>
      <c r="MQ141">
        <v>20.338709999999999</v>
      </c>
      <c r="MR141">
        <v>3.7884550000000003E-5</v>
      </c>
      <c r="MS141">
        <v>1.208386E-2</v>
      </c>
      <c r="MT141">
        <v>0.59907279999999996</v>
      </c>
      <c r="MU141">
        <v>19.613099999999999</v>
      </c>
      <c r="MV141">
        <v>3.5628240000000002E-5</v>
      </c>
      <c r="MW141">
        <v>1.136435E-2</v>
      </c>
      <c r="MX141">
        <v>0.59890620000000006</v>
      </c>
      <c r="MY141">
        <v>19.286100000000001</v>
      </c>
      <c r="MZ141">
        <v>3.3712050000000002E-5</v>
      </c>
      <c r="NA141">
        <v>1.0753789999999999E-2</v>
      </c>
      <c r="NB141">
        <v>0.59872570000000003</v>
      </c>
      <c r="NC141">
        <v>19.520700000000001</v>
      </c>
      <c r="ND141">
        <v>3.2102620000000001E-5</v>
      </c>
      <c r="NE141">
        <v>1.024095E-2</v>
      </c>
      <c r="NF141">
        <v>0.59872570000000003</v>
      </c>
      <c r="NG141">
        <v>19.520700000000001</v>
      </c>
      <c r="NH141">
        <v>3.2102620000000001E-5</v>
      </c>
      <c r="NI141">
        <v>1.024095E-2</v>
      </c>
      <c r="NJ141">
        <v>0.59872570000000003</v>
      </c>
      <c r="NK141">
        <v>19.520700000000001</v>
      </c>
      <c r="NL141">
        <v>3.2102620000000001E-5</v>
      </c>
      <c r="NM141">
        <v>1.024095E-2</v>
      </c>
      <c r="NN141">
        <v>0.59872570000000003</v>
      </c>
      <c r="NO141">
        <v>19.520700000000001</v>
      </c>
      <c r="NP141">
        <v>3.2102620000000001E-5</v>
      </c>
      <c r="NQ141">
        <v>1.024095E-2</v>
      </c>
      <c r="NR141">
        <v>0.59872570000000003</v>
      </c>
      <c r="NS141">
        <v>19.520700000000001</v>
      </c>
      <c r="NT141">
        <v>3.2102620000000001E-5</v>
      </c>
      <c r="NU141">
        <v>1.024095E-2</v>
      </c>
      <c r="NV141">
        <v>0.59872570000000003</v>
      </c>
      <c r="NW141">
        <v>19.520700000000001</v>
      </c>
      <c r="NX141">
        <v>3.2102620000000001E-5</v>
      </c>
      <c r="NY141">
        <v>1.024095E-2</v>
      </c>
      <c r="NZ141">
        <v>0.59872570000000003</v>
      </c>
      <c r="OA141">
        <v>19.520700000000001</v>
      </c>
      <c r="OB141">
        <v>3.2102620000000001E-5</v>
      </c>
      <c r="OC141">
        <v>1.024095E-2</v>
      </c>
      <c r="OD141">
        <v>0.59872570000000003</v>
      </c>
      <c r="OE141">
        <v>19.520700000000001</v>
      </c>
      <c r="OF141">
        <v>3.2102620000000001E-5</v>
      </c>
      <c r="OG141">
        <v>1.024095E-2</v>
      </c>
      <c r="OH141">
        <v>0.59872570000000003</v>
      </c>
      <c r="OI141">
        <v>19.520700000000001</v>
      </c>
      <c r="OJ141">
        <v>3.2102620000000001E-5</v>
      </c>
      <c r="OK141">
        <v>1.024095E-2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1.3361890000000001</v>
      </c>
      <c r="G142">
        <v>16.052040000000002</v>
      </c>
      <c r="H142">
        <v>0</v>
      </c>
      <c r="I142">
        <v>0</v>
      </c>
      <c r="J142">
        <v>1.3377049999999999</v>
      </c>
      <c r="K142">
        <v>16.57452</v>
      </c>
      <c r="L142">
        <v>0</v>
      </c>
      <c r="M142">
        <v>0</v>
      </c>
      <c r="N142">
        <v>1.3393010000000001</v>
      </c>
      <c r="O142">
        <v>17.403559999999999</v>
      </c>
      <c r="P142">
        <v>0</v>
      </c>
      <c r="Q142">
        <v>0</v>
      </c>
      <c r="R142">
        <v>1.340937</v>
      </c>
      <c r="S142">
        <v>18.23668</v>
      </c>
      <c r="T142" s="1">
        <v>8.9931149999999997E-34</v>
      </c>
      <c r="U142" s="1">
        <v>2.2055339999999998E-31</v>
      </c>
      <c r="V142">
        <v>1.342568</v>
      </c>
      <c r="W142">
        <v>19.040780000000002</v>
      </c>
      <c r="X142" s="1">
        <v>9.1909680000000006E-22</v>
      </c>
      <c r="Y142" s="1">
        <v>2.233019E-19</v>
      </c>
      <c r="Z142">
        <v>1.3442540000000001</v>
      </c>
      <c r="AA142">
        <v>19.2346</v>
      </c>
      <c r="AB142" s="1">
        <v>8.0852249999999999E-10</v>
      </c>
      <c r="AC142" s="1">
        <v>1.968391E-7</v>
      </c>
      <c r="AD142">
        <v>1.346006</v>
      </c>
      <c r="AE142">
        <v>18.607949999999999</v>
      </c>
      <c r="AF142" s="1">
        <v>3.52009E-3</v>
      </c>
      <c r="AG142" s="1">
        <v>0.66392030000000002</v>
      </c>
      <c r="AH142">
        <v>1.3478300000000001</v>
      </c>
      <c r="AI142">
        <v>17.902100000000001</v>
      </c>
      <c r="AJ142" s="1">
        <v>1.2078260000000001</v>
      </c>
      <c r="AK142">
        <v>250.6859</v>
      </c>
      <c r="AL142">
        <v>1.3496630000000001</v>
      </c>
      <c r="AM142">
        <v>17.518170000000001</v>
      </c>
      <c r="AN142">
        <v>26.27459</v>
      </c>
      <c r="AO142">
        <v>5800.21</v>
      </c>
      <c r="AP142">
        <v>1.351817</v>
      </c>
      <c r="AQ142">
        <v>17.864550000000001</v>
      </c>
      <c r="AR142">
        <v>99.111850000000004</v>
      </c>
      <c r="AS142">
        <v>22916.03</v>
      </c>
      <c r="AT142">
        <v>1.3542369999999999</v>
      </c>
      <c r="AU142">
        <v>18.767099999999999</v>
      </c>
      <c r="AV142">
        <v>108.6801</v>
      </c>
      <c r="AW142">
        <v>26050.99</v>
      </c>
      <c r="AX142">
        <v>1.3567130000000001</v>
      </c>
      <c r="AY142">
        <v>19.724550000000001</v>
      </c>
      <c r="AZ142">
        <v>48.191760000000002</v>
      </c>
      <c r="BA142">
        <v>11869.7</v>
      </c>
      <c r="BB142">
        <v>1.3591040000000001</v>
      </c>
      <c r="BC142">
        <v>20.461950000000002</v>
      </c>
      <c r="BD142">
        <v>10.99971</v>
      </c>
      <c r="BE142">
        <v>2763.8130000000001</v>
      </c>
      <c r="BF142">
        <v>1.3613900000000001</v>
      </c>
      <c r="BG142">
        <v>20.409040000000001</v>
      </c>
      <c r="BH142">
        <v>1.60538</v>
      </c>
      <c r="BI142">
        <v>407.90649999999999</v>
      </c>
      <c r="BJ142">
        <v>1.3635470000000001</v>
      </c>
      <c r="BK142">
        <v>19.59591</v>
      </c>
      <c r="BL142">
        <v>0.2221235</v>
      </c>
      <c r="BM142">
        <v>55.647379999999998</v>
      </c>
      <c r="BN142">
        <v>1.365478</v>
      </c>
      <c r="BO142">
        <v>18.676649999999999</v>
      </c>
      <c r="BP142">
        <v>7.3346140000000004E-2</v>
      </c>
      <c r="BQ142">
        <v>17.536300000000001</v>
      </c>
      <c r="BR142">
        <v>1.366997</v>
      </c>
      <c r="BS142">
        <v>17.956569999999999</v>
      </c>
      <c r="BT142">
        <v>5.5343290000000003E-2</v>
      </c>
      <c r="BU142">
        <v>13.01149</v>
      </c>
      <c r="BV142">
        <v>1.3629260000000001</v>
      </c>
      <c r="BW142">
        <v>17.581700000000001</v>
      </c>
      <c r="BX142" s="1">
        <v>4.994233E-2</v>
      </c>
      <c r="BY142">
        <v>11.726889999999999</v>
      </c>
      <c r="BZ142">
        <v>1.3566579999999999</v>
      </c>
      <c r="CA142">
        <v>18.005320000000001</v>
      </c>
      <c r="CB142" s="1">
        <v>4.9165029999999998E-2</v>
      </c>
      <c r="CC142">
        <v>11.554790000000001</v>
      </c>
      <c r="CD142">
        <v>1.3488979999999999</v>
      </c>
      <c r="CE142">
        <v>18.656739999999999</v>
      </c>
      <c r="CF142" s="1">
        <v>5.0620949999999998E-2</v>
      </c>
      <c r="CG142" s="1">
        <v>11.9529</v>
      </c>
      <c r="CH142">
        <v>1.3406709999999999</v>
      </c>
      <c r="CI142">
        <v>19.079249999999998</v>
      </c>
      <c r="CJ142" s="1">
        <v>5.0837550000000002E-2</v>
      </c>
      <c r="CK142" s="1">
        <v>12.098699999999999</v>
      </c>
      <c r="CL142">
        <v>1.3321510000000001</v>
      </c>
      <c r="CM142">
        <v>18.920120000000001</v>
      </c>
      <c r="CN142" s="1">
        <v>4.8567529999999998E-2</v>
      </c>
      <c r="CO142" s="1">
        <v>11.6562</v>
      </c>
      <c r="CP142">
        <v>1.323013</v>
      </c>
      <c r="CQ142">
        <v>18.362459999999999</v>
      </c>
      <c r="CR142" s="1">
        <v>4.4651290000000003E-2</v>
      </c>
      <c r="CS142" s="1">
        <v>10.803290000000001</v>
      </c>
      <c r="CT142">
        <v>1.3135410000000001</v>
      </c>
      <c r="CU142">
        <v>17.562329999999999</v>
      </c>
      <c r="CV142" s="1">
        <v>4.0131399999999998E-2</v>
      </c>
      <c r="CW142" s="1">
        <v>9.7850300000000008</v>
      </c>
      <c r="CX142">
        <v>1.3042320000000001</v>
      </c>
      <c r="CY142">
        <v>16.706340000000001</v>
      </c>
      <c r="CZ142" s="1">
        <v>3.5724789999999999E-2</v>
      </c>
      <c r="DA142" s="1">
        <v>8.7717650000000003</v>
      </c>
      <c r="DB142">
        <v>1.295455</v>
      </c>
      <c r="DC142">
        <v>16.132079999999998</v>
      </c>
      <c r="DD142" s="1">
        <v>3.172991E-2</v>
      </c>
      <c r="DE142" s="1">
        <v>7.8378500000000004</v>
      </c>
      <c r="DF142">
        <v>1.2864720000000001</v>
      </c>
      <c r="DG142">
        <v>16.22878</v>
      </c>
      <c r="DH142" s="1">
        <v>2.8109840000000001E-2</v>
      </c>
      <c r="DI142" s="1">
        <v>6.9861279999999999</v>
      </c>
      <c r="DJ142">
        <v>1.277833</v>
      </c>
      <c r="DK142">
        <v>16.62378</v>
      </c>
      <c r="DL142" s="1">
        <v>2.48478E-2</v>
      </c>
      <c r="DM142" s="1">
        <v>6.210445</v>
      </c>
      <c r="DN142">
        <v>1.269288</v>
      </c>
      <c r="DO142">
        <v>17.153929999999999</v>
      </c>
      <c r="DP142" s="1">
        <v>2.1951060000000001E-2</v>
      </c>
      <c r="DQ142" s="1">
        <v>5.5162259999999996</v>
      </c>
      <c r="DR142">
        <v>1.261093</v>
      </c>
      <c r="DS142">
        <v>17.287220000000001</v>
      </c>
      <c r="DT142" s="1">
        <v>1.9401020000000001E-2</v>
      </c>
      <c r="DU142" s="1">
        <v>4.9022509999999997</v>
      </c>
      <c r="DV142">
        <v>1.2528379999999999</v>
      </c>
      <c r="DW142">
        <v>17.03229</v>
      </c>
      <c r="DX142" s="1">
        <v>1.7137400000000001E-2</v>
      </c>
      <c r="DY142" s="1">
        <v>4.3564220000000002</v>
      </c>
      <c r="DZ142">
        <v>1.243838</v>
      </c>
      <c r="EA142">
        <v>16.53078</v>
      </c>
      <c r="EB142" s="1">
        <v>1.5108419999999999E-2</v>
      </c>
      <c r="EC142" s="1">
        <v>3.8648660000000001</v>
      </c>
      <c r="ED142">
        <v>1.2343930000000001</v>
      </c>
      <c r="EE142">
        <v>15.939260000000001</v>
      </c>
      <c r="EF142" s="1">
        <v>1.330632E-2</v>
      </c>
      <c r="EG142" s="1">
        <v>3.4267029999999998</v>
      </c>
      <c r="EH142">
        <v>1.22499</v>
      </c>
      <c r="EI142">
        <v>15.859719999999999</v>
      </c>
      <c r="EJ142" s="1">
        <v>1.173575E-2</v>
      </c>
      <c r="EK142" s="1">
        <v>3.0421529999999999</v>
      </c>
      <c r="EL142">
        <v>1.21696</v>
      </c>
      <c r="EM142">
        <v>16.206440000000001</v>
      </c>
      <c r="EN142" s="1">
        <v>1.0380469999999999E-2</v>
      </c>
      <c r="EO142" s="1">
        <v>2.7054049999999998</v>
      </c>
      <c r="EP142">
        <v>1.209085</v>
      </c>
      <c r="EQ142">
        <v>16.757909999999999</v>
      </c>
      <c r="ER142" s="1">
        <v>9.1715909999999998E-3</v>
      </c>
      <c r="ES142" s="1">
        <v>2.403206</v>
      </c>
      <c r="ET142">
        <v>1.201136</v>
      </c>
      <c r="EU142">
        <v>17.479399999999998</v>
      </c>
      <c r="EV142" s="1">
        <v>8.0710049999999992E-3</v>
      </c>
      <c r="EW142" s="1">
        <v>2.1264340000000002</v>
      </c>
      <c r="EX142">
        <v>1.1937139999999999</v>
      </c>
      <c r="EY142">
        <v>17.935320000000001</v>
      </c>
      <c r="EZ142" s="1">
        <v>7.0903659999999999E-3</v>
      </c>
      <c r="FA142" s="1">
        <v>1.8777459999999999</v>
      </c>
      <c r="FB142">
        <v>1.186612</v>
      </c>
      <c r="FC142">
        <v>17.777460000000001</v>
      </c>
      <c r="FD142" s="1">
        <v>6.2251509999999999E-3</v>
      </c>
      <c r="FE142" s="1">
        <v>1.6575679999999999</v>
      </c>
      <c r="FF142">
        <v>1.1798649999999999</v>
      </c>
      <c r="FG142">
        <v>17.26614</v>
      </c>
      <c r="FH142" s="1">
        <v>5.4696240000000002E-3</v>
      </c>
      <c r="FI142" s="1">
        <v>1.463565</v>
      </c>
      <c r="FJ142">
        <v>1.172625</v>
      </c>
      <c r="FK142">
        <v>16.82282</v>
      </c>
      <c r="FL142" s="1">
        <v>4.8006769999999997E-3</v>
      </c>
      <c r="FM142" s="1">
        <v>1.2913060000000001</v>
      </c>
      <c r="FN142">
        <v>1.1655629999999999</v>
      </c>
      <c r="FO142">
        <v>17.04044</v>
      </c>
      <c r="FP142" s="1">
        <v>4.2111470000000002E-3</v>
      </c>
      <c r="FQ142" s="1">
        <v>1.1385609999999999</v>
      </c>
      <c r="FR142">
        <v>1.1592229999999999</v>
      </c>
      <c r="FS142">
        <v>17.614329999999999</v>
      </c>
      <c r="FT142" s="1">
        <v>3.6965919999999998E-3</v>
      </c>
      <c r="FU142" s="1">
        <v>1.003919</v>
      </c>
      <c r="FV142">
        <v>1.1533949999999999</v>
      </c>
      <c r="FW142">
        <v>18.509399999999999</v>
      </c>
      <c r="FX142" s="1">
        <v>3.2350310000000002E-3</v>
      </c>
      <c r="FY142" s="1">
        <v>0.88211229999999996</v>
      </c>
      <c r="FZ142">
        <v>1.1478729999999999</v>
      </c>
      <c r="GA142">
        <v>19.571010000000001</v>
      </c>
      <c r="GB142" s="1">
        <v>2.7960039999999999E-3</v>
      </c>
      <c r="GC142" s="1">
        <v>0.76560189999999995</v>
      </c>
      <c r="GD142">
        <v>1.142496</v>
      </c>
      <c r="GE142">
        <v>20.088640000000002</v>
      </c>
      <c r="GF142" s="1">
        <v>2.3646409999999998E-3</v>
      </c>
      <c r="GG142" s="1">
        <v>0.65005729999999995</v>
      </c>
      <c r="GH142">
        <v>1.137826</v>
      </c>
      <c r="GI142">
        <v>19.902059999999999</v>
      </c>
      <c r="GJ142" s="1">
        <v>1.9630989999999998E-3</v>
      </c>
      <c r="GK142" s="1">
        <v>0.54134000000000004</v>
      </c>
      <c r="GL142">
        <v>1.134252</v>
      </c>
      <c r="GM142">
        <v>19.238309999999998</v>
      </c>
      <c r="GN142" s="1">
        <v>1.621588E-3</v>
      </c>
      <c r="GO142" s="1">
        <v>0.44806649999999998</v>
      </c>
      <c r="GP142">
        <v>1.1310819999999999</v>
      </c>
      <c r="GQ142">
        <v>18.520130000000002</v>
      </c>
      <c r="GR142" s="1">
        <v>1.351964E-3</v>
      </c>
      <c r="GS142" s="1">
        <v>0.37388769999999999</v>
      </c>
      <c r="GT142">
        <v>1.1287370000000001</v>
      </c>
      <c r="GU142">
        <v>18.531279999999999</v>
      </c>
      <c r="GV142" s="1">
        <v>1.147871E-3</v>
      </c>
      <c r="GW142" s="1">
        <v>0.31725579999999998</v>
      </c>
      <c r="GX142">
        <v>1.1270119999999999</v>
      </c>
      <c r="GY142">
        <v>18.996200000000002</v>
      </c>
      <c r="GZ142" s="1">
        <v>9.9331640000000008E-4</v>
      </c>
      <c r="HA142" s="1">
        <v>0.27424179999999998</v>
      </c>
      <c r="HB142">
        <v>1.1256740000000001</v>
      </c>
      <c r="HC142">
        <v>19.83417</v>
      </c>
      <c r="HD142" s="1">
        <v>8.7229650000000001E-4</v>
      </c>
      <c r="HE142" s="1">
        <v>0.24050779999999999</v>
      </c>
      <c r="HF142">
        <v>1.124741</v>
      </c>
      <c r="HG142">
        <v>20.741669999999999</v>
      </c>
      <c r="HH142" s="1">
        <v>7.6555130000000005E-4</v>
      </c>
      <c r="HI142" s="1">
        <v>0.21088950000000001</v>
      </c>
      <c r="HJ142">
        <v>1.1239840000000001</v>
      </c>
      <c r="HK142">
        <v>21.100020000000001</v>
      </c>
      <c r="HL142" s="1">
        <v>6.5402259999999997E-4</v>
      </c>
      <c r="HM142" s="1">
        <v>0.18016509999999999</v>
      </c>
      <c r="HN142">
        <v>1.123399</v>
      </c>
      <c r="HO142">
        <v>20.804649999999999</v>
      </c>
      <c r="HP142" s="1">
        <v>5.333108E-4</v>
      </c>
      <c r="HQ142" s="1">
        <v>0.14696529999999999</v>
      </c>
      <c r="HR142">
        <v>1.1229530000000001</v>
      </c>
      <c r="HS142">
        <v>20.066289999999999</v>
      </c>
      <c r="HT142" s="1">
        <v>4.1762020000000002E-4</v>
      </c>
      <c r="HU142" s="1">
        <v>0.1149686</v>
      </c>
      <c r="HV142">
        <v>1.122654</v>
      </c>
      <c r="HW142">
        <v>19.247769999999999</v>
      </c>
      <c r="HX142" s="1">
        <v>3.2320200000000003E-4</v>
      </c>
      <c r="HY142" s="1">
        <v>8.8717130000000005E-2</v>
      </c>
      <c r="HZ142">
        <v>1.1224240000000001</v>
      </c>
      <c r="IA142">
        <v>18.954609999999999</v>
      </c>
      <c r="IB142" s="1">
        <v>2.5576579999999998E-4</v>
      </c>
      <c r="IC142" s="1">
        <v>6.9897280000000006E-2</v>
      </c>
      <c r="ID142">
        <v>1.122269</v>
      </c>
      <c r="IE142">
        <v>18.510459999999998</v>
      </c>
      <c r="IF142" s="1">
        <v>2.1138400000000001E-4</v>
      </c>
      <c r="IG142" s="1">
        <v>5.748267E-2</v>
      </c>
      <c r="IH142">
        <v>1.12219</v>
      </c>
      <c r="II142">
        <v>18.733440000000002</v>
      </c>
      <c r="IJ142" s="1">
        <v>1.8258200000000001E-4</v>
      </c>
      <c r="IK142" s="1">
        <v>4.9432770000000001E-2</v>
      </c>
      <c r="IL142">
        <v>1.1221380000000001</v>
      </c>
      <c r="IM142">
        <v>19.212240000000001</v>
      </c>
      <c r="IN142" s="1">
        <v>1.625745E-4</v>
      </c>
      <c r="IO142" s="1">
        <v>4.3861730000000002E-2</v>
      </c>
      <c r="IP142">
        <v>1.122158</v>
      </c>
      <c r="IQ142">
        <v>19.42981</v>
      </c>
      <c r="IR142" s="1">
        <v>1.4634580000000001E-4</v>
      </c>
      <c r="IS142" s="1">
        <v>3.9387449999999997E-2</v>
      </c>
      <c r="IT142">
        <v>1.1222799999999999</v>
      </c>
      <c r="IU142">
        <v>19.190200000000001</v>
      </c>
      <c r="IV142" s="1">
        <v>1.3146140000000001E-4</v>
      </c>
      <c r="IW142" s="1">
        <v>3.5314249999999998E-2</v>
      </c>
      <c r="IX142">
        <v>1.122546</v>
      </c>
      <c r="IY142">
        <v>18.616040000000002</v>
      </c>
      <c r="IZ142">
        <v>1.1790349999999999E-4</v>
      </c>
      <c r="JA142" s="1">
        <v>3.1606490000000001E-2</v>
      </c>
      <c r="JB142">
        <v>1.1229229999999999</v>
      </c>
      <c r="JC142">
        <v>18.172699999999999</v>
      </c>
      <c r="JD142">
        <v>1.064731E-4</v>
      </c>
      <c r="JE142" s="1">
        <v>2.847034E-2</v>
      </c>
      <c r="JF142">
        <v>1.123461</v>
      </c>
      <c r="JG142">
        <v>18.359970000000001</v>
      </c>
      <c r="JH142">
        <v>9.7453309999999998E-5</v>
      </c>
      <c r="JI142" s="1">
        <v>2.5988520000000001E-2</v>
      </c>
      <c r="JJ142">
        <v>1.1241319999999999</v>
      </c>
      <c r="JK142">
        <v>18.827539999999999</v>
      </c>
      <c r="JL142">
        <v>9.0471750000000007E-5</v>
      </c>
      <c r="JM142" s="1">
        <v>2.406208E-2</v>
      </c>
      <c r="JN142">
        <v>1.1248929999999999</v>
      </c>
      <c r="JO142">
        <v>19.57582</v>
      </c>
      <c r="JP142">
        <v>8.4745059999999993E-5</v>
      </c>
      <c r="JQ142" s="1">
        <v>2.2489180000000001E-2</v>
      </c>
      <c r="JR142">
        <v>1.125661</v>
      </c>
      <c r="JS142">
        <v>20.49344</v>
      </c>
      <c r="JT142">
        <v>7.9134109999999999E-5</v>
      </c>
      <c r="JU142" s="1">
        <v>2.097104E-2</v>
      </c>
      <c r="JV142">
        <v>1.126484</v>
      </c>
      <c r="JW142">
        <v>20.998560000000001</v>
      </c>
      <c r="JX142">
        <v>7.2345119999999994E-5</v>
      </c>
      <c r="JY142">
        <v>1.916501E-2</v>
      </c>
      <c r="JZ142">
        <v>1.1271690000000001</v>
      </c>
      <c r="KA142">
        <v>20.838979999999999</v>
      </c>
      <c r="KB142">
        <v>6.4118909999999994E-5</v>
      </c>
      <c r="KC142">
        <v>1.6985150000000001E-2</v>
      </c>
      <c r="KD142">
        <v>1.127713</v>
      </c>
      <c r="KE142">
        <v>20.217790000000001</v>
      </c>
      <c r="KF142">
        <v>5.565178E-5</v>
      </c>
      <c r="KG142">
        <v>1.4733039999999999E-2</v>
      </c>
      <c r="KH142">
        <v>1.1281000000000001</v>
      </c>
      <c r="KI142">
        <v>19.48481</v>
      </c>
      <c r="KJ142">
        <v>4.8450659999999997E-5</v>
      </c>
      <c r="KK142">
        <v>1.280502E-2</v>
      </c>
      <c r="KL142">
        <v>1.12826</v>
      </c>
      <c r="KM142">
        <v>19.32152</v>
      </c>
      <c r="KN142">
        <v>4.312483E-5</v>
      </c>
      <c r="KO142">
        <v>1.137671E-2</v>
      </c>
      <c r="KP142">
        <v>1.128268</v>
      </c>
      <c r="KQ142">
        <v>19.437860000000001</v>
      </c>
      <c r="KR142">
        <v>3.9462409999999997E-5</v>
      </c>
      <c r="KS142">
        <v>1.039407E-2</v>
      </c>
      <c r="KT142">
        <v>1.1281350000000001</v>
      </c>
      <c r="KU142">
        <v>19.780280000000001</v>
      </c>
      <c r="KV142">
        <v>3.7102659999999997E-5</v>
      </c>
      <c r="KW142">
        <v>9.7596509999999994E-3</v>
      </c>
      <c r="KX142">
        <v>1.127937</v>
      </c>
      <c r="KY142">
        <v>20.1447</v>
      </c>
      <c r="KZ142">
        <v>3.6255920000000001E-5</v>
      </c>
      <c r="LA142">
        <v>9.5169769999999994E-3</v>
      </c>
      <c r="LB142">
        <v>1.1277170000000001</v>
      </c>
      <c r="LC142">
        <v>20.359950000000001</v>
      </c>
      <c r="LD142">
        <v>3.7471000000000001E-5</v>
      </c>
      <c r="LE142">
        <v>9.8129719999999997E-3</v>
      </c>
      <c r="LF142">
        <v>1.1274630000000001</v>
      </c>
      <c r="LG142">
        <v>20.23714</v>
      </c>
      <c r="LH142">
        <v>4.0561639999999997E-5</v>
      </c>
      <c r="LI142">
        <v>1.061251E-2</v>
      </c>
      <c r="LJ142">
        <v>1.127267</v>
      </c>
      <c r="LK142">
        <v>19.756409999999999</v>
      </c>
      <c r="LL142">
        <v>4.4160959999999997E-5</v>
      </c>
      <c r="LM142">
        <v>1.156781E-2</v>
      </c>
      <c r="LN142">
        <v>1.1271139999999999</v>
      </c>
      <c r="LO142">
        <v>19.223269999999999</v>
      </c>
      <c r="LP142">
        <v>4.6845719999999999E-5</v>
      </c>
      <c r="LQ142">
        <v>1.229765E-2</v>
      </c>
      <c r="LR142">
        <v>1.126973</v>
      </c>
      <c r="LS142">
        <v>19.235330000000001</v>
      </c>
      <c r="LT142">
        <v>4.8033040000000002E-5</v>
      </c>
      <c r="LU142">
        <v>1.2636369999999999E-2</v>
      </c>
      <c r="LV142">
        <v>1.1269100000000001</v>
      </c>
      <c r="LW142">
        <v>19.56195</v>
      </c>
      <c r="LX142">
        <v>4.789915E-5</v>
      </c>
      <c r="LY142">
        <v>1.262345E-2</v>
      </c>
      <c r="LZ142">
        <v>1.1269039999999999</v>
      </c>
      <c r="MA142">
        <v>20.166239999999998</v>
      </c>
      <c r="MB142">
        <v>4.6872639999999999E-5</v>
      </c>
      <c r="MC142">
        <v>1.236805E-2</v>
      </c>
      <c r="MD142">
        <v>1.1268389999999999</v>
      </c>
      <c r="ME142">
        <v>20.833970000000001</v>
      </c>
      <c r="MF142">
        <v>4.5231210000000002E-5</v>
      </c>
      <c r="MG142">
        <v>1.1947569999999999E-2</v>
      </c>
      <c r="MH142">
        <v>1.1268100000000001</v>
      </c>
      <c r="MI142">
        <v>21.221060000000001</v>
      </c>
      <c r="MJ142">
        <v>4.309462E-5</v>
      </c>
      <c r="MK142">
        <v>1.139396E-2</v>
      </c>
      <c r="ML142">
        <v>1.12676</v>
      </c>
      <c r="MM142">
        <v>20.990860000000001</v>
      </c>
      <c r="MN142">
        <v>4.0613630000000002E-5</v>
      </c>
      <c r="MO142">
        <v>1.074604E-2</v>
      </c>
      <c r="MP142">
        <v>1.12669</v>
      </c>
      <c r="MQ142">
        <v>20.38796</v>
      </c>
      <c r="MR142">
        <v>3.8090680000000003E-5</v>
      </c>
      <c r="MS142">
        <v>1.0082229999999999E-2</v>
      </c>
      <c r="MT142">
        <v>1.126552</v>
      </c>
      <c r="MU142">
        <v>19.677230000000002</v>
      </c>
      <c r="MV142">
        <v>3.5807299999999999E-5</v>
      </c>
      <c r="MW142">
        <v>9.4776489999999994E-3</v>
      </c>
      <c r="MX142">
        <v>1.12639</v>
      </c>
      <c r="MY142">
        <v>19.35548</v>
      </c>
      <c r="MZ142">
        <v>3.3862139999999998E-5</v>
      </c>
      <c r="NA142">
        <v>8.9622339999999995E-3</v>
      </c>
      <c r="NB142">
        <v>1.1261840000000001</v>
      </c>
      <c r="NC142">
        <v>19.565940000000001</v>
      </c>
      <c r="ND142">
        <v>3.2229569999999998E-5</v>
      </c>
      <c r="NE142">
        <v>8.5299759999999999E-3</v>
      </c>
      <c r="NF142">
        <v>1.1261840000000001</v>
      </c>
      <c r="NG142">
        <v>19.565940000000001</v>
      </c>
      <c r="NH142">
        <v>3.2229569999999998E-5</v>
      </c>
      <c r="NI142">
        <v>8.5299759999999999E-3</v>
      </c>
      <c r="NJ142">
        <v>1.1261840000000001</v>
      </c>
      <c r="NK142">
        <v>19.565940000000001</v>
      </c>
      <c r="NL142">
        <v>3.2229569999999998E-5</v>
      </c>
      <c r="NM142">
        <v>8.5299759999999999E-3</v>
      </c>
      <c r="NN142">
        <v>1.1261840000000001</v>
      </c>
      <c r="NO142">
        <v>19.565940000000001</v>
      </c>
      <c r="NP142">
        <v>3.2229569999999998E-5</v>
      </c>
      <c r="NQ142">
        <v>8.5299759999999999E-3</v>
      </c>
      <c r="NR142">
        <v>1.1261840000000001</v>
      </c>
      <c r="NS142">
        <v>19.565940000000001</v>
      </c>
      <c r="NT142">
        <v>3.2229569999999998E-5</v>
      </c>
      <c r="NU142">
        <v>8.5299759999999999E-3</v>
      </c>
      <c r="NV142">
        <v>1.1261840000000001</v>
      </c>
      <c r="NW142">
        <v>19.565940000000001</v>
      </c>
      <c r="NX142">
        <v>3.2229569999999998E-5</v>
      </c>
      <c r="NY142">
        <v>8.5299759999999999E-3</v>
      </c>
      <c r="NZ142">
        <v>1.1261840000000001</v>
      </c>
      <c r="OA142">
        <v>19.565940000000001</v>
      </c>
      <c r="OB142">
        <v>3.2229569999999998E-5</v>
      </c>
      <c r="OC142">
        <v>8.5299759999999999E-3</v>
      </c>
      <c r="OD142">
        <v>1.1261840000000001</v>
      </c>
      <c r="OE142">
        <v>19.565940000000001</v>
      </c>
      <c r="OF142">
        <v>3.2229569999999998E-5</v>
      </c>
      <c r="OG142">
        <v>8.5299759999999999E-3</v>
      </c>
      <c r="OH142">
        <v>1.1261840000000001</v>
      </c>
      <c r="OI142">
        <v>19.565940000000001</v>
      </c>
      <c r="OJ142">
        <v>3.2229569999999998E-5</v>
      </c>
      <c r="OK142">
        <v>8.5299759999999999E-3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1.008699</v>
      </c>
      <c r="G143">
        <v>16.07283</v>
      </c>
      <c r="H143">
        <v>0</v>
      </c>
      <c r="I143">
        <v>0</v>
      </c>
      <c r="J143">
        <v>1.01464</v>
      </c>
      <c r="K143">
        <v>16.568850000000001</v>
      </c>
      <c r="L143">
        <v>0</v>
      </c>
      <c r="M143">
        <v>0</v>
      </c>
      <c r="N143">
        <v>1.020821</v>
      </c>
      <c r="O143">
        <v>17.37923</v>
      </c>
      <c r="P143">
        <v>0</v>
      </c>
      <c r="Q143">
        <v>0</v>
      </c>
      <c r="R143">
        <v>1.027253</v>
      </c>
      <c r="S143">
        <v>18.224329999999998</v>
      </c>
      <c r="T143" s="1">
        <v>1.365711E-34</v>
      </c>
      <c r="U143" s="1">
        <v>4.2143349999999998E-32</v>
      </c>
      <c r="V143">
        <v>1.034027</v>
      </c>
      <c r="W143">
        <v>19.031459999999999</v>
      </c>
      <c r="X143" s="1">
        <v>1.4774629999999999E-22</v>
      </c>
      <c r="Y143" s="1">
        <v>4.5224740000000003E-20</v>
      </c>
      <c r="Z143">
        <v>1.0410079999999999</v>
      </c>
      <c r="AA143">
        <v>19.256589999999999</v>
      </c>
      <c r="AB143" s="1">
        <v>1.2149399999999999E-10</v>
      </c>
      <c r="AC143" s="1">
        <v>3.7318680000000002E-8</v>
      </c>
      <c r="AD143">
        <v>1.0483629999999999</v>
      </c>
      <c r="AE143">
        <v>18.664819999999999</v>
      </c>
      <c r="AF143" s="1">
        <v>2.0774719999999999E-3</v>
      </c>
      <c r="AG143" s="1">
        <v>0.45307419999999998</v>
      </c>
      <c r="AH143">
        <v>1.056044</v>
      </c>
      <c r="AI143">
        <v>17.946249999999999</v>
      </c>
      <c r="AJ143" s="1">
        <v>0.89907879999999996</v>
      </c>
      <c r="AK143">
        <v>221.78710000000001</v>
      </c>
      <c r="AL143">
        <v>1.0640670000000001</v>
      </c>
      <c r="AM143">
        <v>17.545829999999999</v>
      </c>
      <c r="AN143">
        <v>22.52825</v>
      </c>
      <c r="AO143">
        <v>6057.6180000000004</v>
      </c>
      <c r="AP143">
        <v>1.068392</v>
      </c>
      <c r="AQ143">
        <v>17.860769999999999</v>
      </c>
      <c r="AR143">
        <v>94.094239999999999</v>
      </c>
      <c r="AS143">
        <v>27103.86</v>
      </c>
      <c r="AT143">
        <v>1.069968</v>
      </c>
      <c r="AU143">
        <v>18.731159999999999</v>
      </c>
      <c r="AV143">
        <v>111.54340000000001</v>
      </c>
      <c r="AW143">
        <v>34009.54</v>
      </c>
      <c r="AX143">
        <v>1.0715159999999999</v>
      </c>
      <c r="AY143">
        <v>19.69087</v>
      </c>
      <c r="AZ143">
        <v>52.550699999999999</v>
      </c>
      <c r="BA143">
        <v>16771.560000000001</v>
      </c>
      <c r="BB143">
        <v>1.0730710000000001</v>
      </c>
      <c r="BC143">
        <v>20.454750000000001</v>
      </c>
      <c r="BD143">
        <v>12.55627</v>
      </c>
      <c r="BE143">
        <v>4153.3329999999996</v>
      </c>
      <c r="BF143">
        <v>1.0745370000000001</v>
      </c>
      <c r="BG143">
        <v>20.443660000000001</v>
      </c>
      <c r="BH143">
        <v>1.884639</v>
      </c>
      <c r="BI143">
        <v>638.16949999999997</v>
      </c>
      <c r="BJ143">
        <v>1.075823</v>
      </c>
      <c r="BK143">
        <v>19.669</v>
      </c>
      <c r="BL143">
        <v>0.25505850000000002</v>
      </c>
      <c r="BM143">
        <v>85.331760000000003</v>
      </c>
      <c r="BN143">
        <v>1.0768089999999999</v>
      </c>
      <c r="BO143">
        <v>18.740970000000001</v>
      </c>
      <c r="BP143">
        <v>7.6721289999999998E-2</v>
      </c>
      <c r="BQ143">
        <v>23.91555</v>
      </c>
      <c r="BR143">
        <v>1.0774239999999999</v>
      </c>
      <c r="BS143">
        <v>18.010120000000001</v>
      </c>
      <c r="BT143">
        <v>5.6002339999999998E-2</v>
      </c>
      <c r="BU143">
        <v>16.97456</v>
      </c>
      <c r="BV143">
        <v>1.0743290000000001</v>
      </c>
      <c r="BW143">
        <v>17.602499999999999</v>
      </c>
      <c r="BX143" s="1">
        <v>5.016342E-2</v>
      </c>
      <c r="BY143">
        <v>15.20041</v>
      </c>
      <c r="BZ143">
        <v>1.069561</v>
      </c>
      <c r="CA143">
        <v>17.988759999999999</v>
      </c>
      <c r="CB143" s="1">
        <v>4.9090080000000001E-2</v>
      </c>
      <c r="CC143">
        <v>14.90296</v>
      </c>
      <c r="CD143">
        <v>1.063415</v>
      </c>
      <c r="CE143">
        <v>18.626650000000001</v>
      </c>
      <c r="CF143" s="1">
        <v>5.0496319999999997E-2</v>
      </c>
      <c r="CG143">
        <v>15.42862</v>
      </c>
      <c r="CH143">
        <v>1.055409</v>
      </c>
      <c r="CI143">
        <v>19.065919999999998</v>
      </c>
      <c r="CJ143" s="1">
        <v>5.0880630000000003E-2</v>
      </c>
      <c r="CK143" s="1">
        <v>15.71672</v>
      </c>
      <c r="CL143">
        <v>1.046816</v>
      </c>
      <c r="CM143">
        <v>18.94727</v>
      </c>
      <c r="CN143" s="1">
        <v>4.8783189999999997E-2</v>
      </c>
      <c r="CO143" s="1">
        <v>15.25122</v>
      </c>
      <c r="CP143">
        <v>1.038057</v>
      </c>
      <c r="CQ143">
        <v>18.413309999999999</v>
      </c>
      <c r="CR143" s="1">
        <v>4.4958739999999997E-2</v>
      </c>
      <c r="CS143" s="1">
        <v>14.21645</v>
      </c>
      <c r="CT143">
        <v>1.02898</v>
      </c>
      <c r="CU143">
        <v>17.627690000000001</v>
      </c>
      <c r="CV143" s="1">
        <v>4.0462020000000001E-2</v>
      </c>
      <c r="CW143" s="1">
        <v>12.93347</v>
      </c>
      <c r="CX143">
        <v>1.020086</v>
      </c>
      <c r="CY143">
        <v>16.770330000000001</v>
      </c>
      <c r="CZ143" s="1">
        <v>3.604019E-2</v>
      </c>
      <c r="DA143" s="1">
        <v>11.63517</v>
      </c>
      <c r="DB143">
        <v>1.011738</v>
      </c>
      <c r="DC143">
        <v>16.173459999999999</v>
      </c>
      <c r="DD143" s="1">
        <v>3.2018669999999999E-2</v>
      </c>
      <c r="DE143" s="1">
        <v>10.42764</v>
      </c>
      <c r="DF143">
        <v>1.0032049999999999</v>
      </c>
      <c r="DG143">
        <v>16.23291</v>
      </c>
      <c r="DH143" s="1">
        <v>2.837166E-2</v>
      </c>
      <c r="DI143" s="1">
        <v>9.3226460000000007</v>
      </c>
      <c r="DJ143">
        <v>0.99517</v>
      </c>
      <c r="DK143">
        <v>16.60793</v>
      </c>
      <c r="DL143" s="1">
        <v>2.5086399999999998E-2</v>
      </c>
      <c r="DM143" s="1">
        <v>8.3134370000000004</v>
      </c>
      <c r="DN143">
        <v>0.98726119999999995</v>
      </c>
      <c r="DO143">
        <v>17.1343</v>
      </c>
      <c r="DP143" s="1">
        <v>2.2163769999999999E-2</v>
      </c>
      <c r="DQ143" s="1">
        <v>7.4060269999999999</v>
      </c>
      <c r="DR143">
        <v>0.97876629999999998</v>
      </c>
      <c r="DS143">
        <v>17.277760000000001</v>
      </c>
      <c r="DT143" s="1">
        <v>1.9589970000000002E-2</v>
      </c>
      <c r="DU143" s="1">
        <v>6.6016779999999997</v>
      </c>
      <c r="DV143">
        <v>0.96957420000000005</v>
      </c>
      <c r="DW143">
        <v>17.052430000000001</v>
      </c>
      <c r="DX143" s="1">
        <v>1.730603E-2</v>
      </c>
      <c r="DY143" s="1">
        <v>5.8855279999999999</v>
      </c>
      <c r="DZ143">
        <v>0.96033710000000005</v>
      </c>
      <c r="EA143">
        <v>16.57667</v>
      </c>
      <c r="EB143" s="1">
        <v>1.526108E-2</v>
      </c>
      <c r="EC143" s="1">
        <v>5.2386609999999996</v>
      </c>
      <c r="ED143">
        <v>0.95069049999999999</v>
      </c>
      <c r="EE143">
        <v>15.991569999999999</v>
      </c>
      <c r="EF143" s="1">
        <v>1.3442259999999999E-2</v>
      </c>
      <c r="EG143" s="1">
        <v>4.6595180000000003</v>
      </c>
      <c r="EH143">
        <v>0.9411503</v>
      </c>
      <c r="EI143">
        <v>15.90056</v>
      </c>
      <c r="EJ143" s="1">
        <v>1.18545E-2</v>
      </c>
      <c r="EK143" s="1">
        <v>4.148943</v>
      </c>
      <c r="EL143">
        <v>0.9329383</v>
      </c>
      <c r="EM143">
        <v>16.19351</v>
      </c>
      <c r="EN143" s="1">
        <v>1.048574E-2</v>
      </c>
      <c r="EO143" s="1">
        <v>3.7009069999999999</v>
      </c>
      <c r="EP143">
        <v>0.92497459999999998</v>
      </c>
      <c r="EQ143">
        <v>16.728960000000001</v>
      </c>
      <c r="ER143" s="1">
        <v>9.2681589999999998E-3</v>
      </c>
      <c r="ES143" s="1">
        <v>3.29894</v>
      </c>
      <c r="ET143">
        <v>0.91696889999999998</v>
      </c>
      <c r="EU143">
        <v>17.450810000000001</v>
      </c>
      <c r="EV143" s="1">
        <v>8.1592479999999992E-3</v>
      </c>
      <c r="EW143" s="1">
        <v>2.9294289999999998</v>
      </c>
      <c r="EX143">
        <v>0.9090802</v>
      </c>
      <c r="EY143">
        <v>17.90926</v>
      </c>
      <c r="EZ143" s="1">
        <v>7.1691400000000001E-3</v>
      </c>
      <c r="FA143" s="1">
        <v>2.595599</v>
      </c>
      <c r="FB143">
        <v>0.90058110000000002</v>
      </c>
      <c r="FC143">
        <v>17.786639999999998</v>
      </c>
      <c r="FD143" s="1">
        <v>6.2951320000000002E-3</v>
      </c>
      <c r="FE143" s="1">
        <v>2.299296</v>
      </c>
      <c r="FF143">
        <v>0.89247080000000001</v>
      </c>
      <c r="FG143">
        <v>17.302</v>
      </c>
      <c r="FH143" s="1">
        <v>5.5316300000000001E-3</v>
      </c>
      <c r="FI143" s="1">
        <v>2.037452</v>
      </c>
      <c r="FJ143">
        <v>0.88423390000000002</v>
      </c>
      <c r="FK143">
        <v>16.85557</v>
      </c>
      <c r="FL143" s="1">
        <v>4.8560950000000004E-3</v>
      </c>
      <c r="FM143" s="1">
        <v>1.804128</v>
      </c>
      <c r="FN143">
        <v>0.87620339999999997</v>
      </c>
      <c r="FO143">
        <v>17.076440000000002</v>
      </c>
      <c r="FP143" s="1">
        <v>4.2603190000000003E-3</v>
      </c>
      <c r="FQ143" s="1">
        <v>1.596314</v>
      </c>
      <c r="FR143">
        <v>0.86892639999999999</v>
      </c>
      <c r="FS143">
        <v>17.625080000000001</v>
      </c>
      <c r="FT143" s="1">
        <v>3.7403390000000001E-3</v>
      </c>
      <c r="FU143" s="1">
        <v>1.4122920000000001</v>
      </c>
      <c r="FV143">
        <v>0.86223499999999997</v>
      </c>
      <c r="FW143">
        <v>18.48563</v>
      </c>
      <c r="FX143" s="1">
        <v>3.2757569999999998E-3</v>
      </c>
      <c r="FY143" s="1">
        <v>1.2459830000000001</v>
      </c>
      <c r="FZ143">
        <v>0.855931</v>
      </c>
      <c r="GA143">
        <v>19.51914</v>
      </c>
      <c r="GB143" s="1">
        <v>2.8362999999999999E-3</v>
      </c>
      <c r="GC143" s="1">
        <v>1.0871900000000001</v>
      </c>
      <c r="GD143">
        <v>0.84988989999999998</v>
      </c>
      <c r="GE143">
        <v>20.044889999999999</v>
      </c>
      <c r="GF143" s="1">
        <v>2.4044159999999999E-3</v>
      </c>
      <c r="GG143" s="1">
        <v>0.9288092</v>
      </c>
      <c r="GH143">
        <v>0.84441509999999997</v>
      </c>
      <c r="GI143">
        <v>19.91395</v>
      </c>
      <c r="GJ143" s="1">
        <v>1.999205E-3</v>
      </c>
      <c r="GK143" s="1">
        <v>0.77748980000000001</v>
      </c>
      <c r="GL143">
        <v>0.8388755</v>
      </c>
      <c r="GM143">
        <v>19.303059999999999</v>
      </c>
      <c r="GN143" s="1">
        <v>1.6515550000000001E-3</v>
      </c>
      <c r="GO143" s="1">
        <v>0.64559319999999998</v>
      </c>
      <c r="GP143">
        <v>0.8339493</v>
      </c>
      <c r="GQ143">
        <v>18.596509999999999</v>
      </c>
      <c r="GR143" s="1">
        <v>1.375303E-3</v>
      </c>
      <c r="GS143" s="1">
        <v>0.53960050000000004</v>
      </c>
      <c r="GT143">
        <v>0.83000079999999998</v>
      </c>
      <c r="GU143">
        <v>18.603359999999999</v>
      </c>
      <c r="GV143" s="1">
        <v>1.1656380000000001E-3</v>
      </c>
      <c r="GW143" s="1">
        <v>0.45807389999999998</v>
      </c>
      <c r="GX143">
        <v>0.82685489999999995</v>
      </c>
      <c r="GY143">
        <v>19.022680000000001</v>
      </c>
      <c r="GZ143" s="1">
        <v>1.0069740000000001E-3</v>
      </c>
      <c r="HA143" s="1">
        <v>0.39596300000000001</v>
      </c>
      <c r="HB143">
        <v>0.8243665</v>
      </c>
      <c r="HC143">
        <v>19.826370000000001</v>
      </c>
      <c r="HD143" s="1">
        <v>8.8344750000000005E-4</v>
      </c>
      <c r="HE143" s="1">
        <v>0.34743020000000002</v>
      </c>
      <c r="HF143">
        <v>0.82244490000000003</v>
      </c>
      <c r="HG143">
        <v>20.706630000000001</v>
      </c>
      <c r="HH143" s="1">
        <v>7.7621799999999996E-4</v>
      </c>
      <c r="HI143" s="1">
        <v>0.30551319999999998</v>
      </c>
      <c r="HJ143">
        <v>0.82095620000000002</v>
      </c>
      <c r="HK143">
        <v>21.074570000000001</v>
      </c>
      <c r="HL143" s="1">
        <v>6.6571420000000004E-4</v>
      </c>
      <c r="HM143" s="1">
        <v>0.26265169999999999</v>
      </c>
      <c r="HN143">
        <v>0.81976579999999999</v>
      </c>
      <c r="HO143">
        <v>20.8216</v>
      </c>
      <c r="HP143" s="1">
        <v>5.4557300000000004E-4</v>
      </c>
      <c r="HQ143" s="1">
        <v>0.21596380000000001</v>
      </c>
      <c r="HR143">
        <v>0.81888680000000003</v>
      </c>
      <c r="HS143">
        <v>20.138539999999999</v>
      </c>
      <c r="HT143" s="1">
        <v>4.286491E-4</v>
      </c>
      <c r="HU143" s="1">
        <v>0.16991980000000001</v>
      </c>
      <c r="HV143">
        <v>0.81820340000000003</v>
      </c>
      <c r="HW143">
        <v>19.335419999999999</v>
      </c>
      <c r="HX143" s="1">
        <v>3.3167830000000001E-4</v>
      </c>
      <c r="HY143" s="1">
        <v>0.13123090000000001</v>
      </c>
      <c r="HZ143">
        <v>0.81770209999999999</v>
      </c>
      <c r="IA143">
        <v>19.058769999999999</v>
      </c>
      <c r="IB143" s="1">
        <v>2.6157179999999999E-4</v>
      </c>
      <c r="IC143" s="1">
        <v>0.1029823</v>
      </c>
      <c r="ID143">
        <v>0.81736640000000005</v>
      </c>
      <c r="IE143">
        <v>18.581759999999999</v>
      </c>
      <c r="IF143" s="1">
        <v>2.151531E-4</v>
      </c>
      <c r="IG143" s="1">
        <v>8.4165039999999997E-2</v>
      </c>
      <c r="IH143">
        <v>0.81713800000000003</v>
      </c>
      <c r="II143">
        <v>18.77946</v>
      </c>
      <c r="IJ143" s="1">
        <v>1.8507180000000001E-4</v>
      </c>
      <c r="IK143" s="1">
        <v>7.1972060000000004E-2</v>
      </c>
      <c r="IL143">
        <v>0.81698950000000004</v>
      </c>
      <c r="IM143">
        <v>19.201139999999999</v>
      </c>
      <c r="IN143" s="1">
        <v>1.6440939999999999E-4</v>
      </c>
      <c r="IO143" s="1">
        <v>6.3649949999999997E-2</v>
      </c>
      <c r="IP143">
        <v>0.81695759999999995</v>
      </c>
      <c r="IQ143">
        <v>19.423010000000001</v>
      </c>
      <c r="IR143" s="1">
        <v>1.4793529999999999E-4</v>
      </c>
      <c r="IS143" s="1">
        <v>5.7118309999999999E-2</v>
      </c>
      <c r="IT143">
        <v>0.81702669999999999</v>
      </c>
      <c r="IU143">
        <v>19.214210000000001</v>
      </c>
      <c r="IV143" s="1">
        <v>1.3294169999999999E-4</v>
      </c>
      <c r="IW143" s="1">
        <v>5.123987E-2</v>
      </c>
      <c r="IX143">
        <v>0.81726370000000004</v>
      </c>
      <c r="IY143">
        <v>18.66498</v>
      </c>
      <c r="IZ143">
        <v>1.192152E-4</v>
      </c>
      <c r="JA143" s="1">
        <v>4.5855590000000002E-2</v>
      </c>
      <c r="JB143">
        <v>0.81768050000000003</v>
      </c>
      <c r="JC143">
        <v>18.227119999999999</v>
      </c>
      <c r="JD143">
        <v>1.075457E-4</v>
      </c>
      <c r="JE143" s="1">
        <v>4.1244580000000003E-2</v>
      </c>
      <c r="JF143">
        <v>0.8182971</v>
      </c>
      <c r="JG143">
        <v>18.441700000000001</v>
      </c>
      <c r="JH143">
        <v>9.8287420000000005E-5</v>
      </c>
      <c r="JI143" s="1">
        <v>3.7563300000000001E-2</v>
      </c>
      <c r="JJ143">
        <v>0.81912790000000002</v>
      </c>
      <c r="JK143">
        <v>18.891169999999999</v>
      </c>
      <c r="JL143">
        <v>9.1127209999999998E-5</v>
      </c>
      <c r="JM143" s="1">
        <v>3.4703270000000001E-2</v>
      </c>
      <c r="JN143">
        <v>0.82006990000000002</v>
      </c>
      <c r="JO143">
        <v>19.604320000000001</v>
      </c>
      <c r="JP143">
        <v>8.5311080000000002E-5</v>
      </c>
      <c r="JQ143" s="1">
        <v>3.2391610000000001E-2</v>
      </c>
      <c r="JR143">
        <v>0.82110550000000004</v>
      </c>
      <c r="JS143">
        <v>20.484089999999998</v>
      </c>
      <c r="JT143">
        <v>7.9740649999999997E-5</v>
      </c>
      <c r="JU143" s="1">
        <v>3.0223420000000001E-2</v>
      </c>
      <c r="JV143">
        <v>0.82219050000000005</v>
      </c>
      <c r="JW143">
        <v>20.978069999999999</v>
      </c>
      <c r="JX143">
        <v>7.3100830000000005E-5</v>
      </c>
      <c r="JY143">
        <v>2.7705460000000001E-2</v>
      </c>
      <c r="JZ143">
        <v>0.82319770000000003</v>
      </c>
      <c r="KA143">
        <v>20.857769999999999</v>
      </c>
      <c r="KB143">
        <v>6.4983979999999998E-5</v>
      </c>
      <c r="KC143">
        <v>2.4643559999999998E-2</v>
      </c>
      <c r="KD143">
        <v>0.82404670000000002</v>
      </c>
      <c r="KE143">
        <v>20.289280000000002</v>
      </c>
      <c r="KF143">
        <v>5.6470030000000002E-5</v>
      </c>
      <c r="KG143">
        <v>2.1405790000000001E-2</v>
      </c>
      <c r="KH143">
        <v>0.82466399999999995</v>
      </c>
      <c r="KI143">
        <v>19.565909999999999</v>
      </c>
      <c r="KJ143">
        <v>4.909912E-5</v>
      </c>
      <c r="KK143">
        <v>1.8567549999999999E-2</v>
      </c>
      <c r="KL143">
        <v>0.82507509999999995</v>
      </c>
      <c r="KM143">
        <v>19.395040000000002</v>
      </c>
      <c r="KN143">
        <v>4.3583549999999997E-5</v>
      </c>
      <c r="KO143">
        <v>1.6430340000000002E-2</v>
      </c>
      <c r="KP143">
        <v>0.82524450000000005</v>
      </c>
      <c r="KQ143">
        <v>19.47823</v>
      </c>
      <c r="KR143">
        <v>3.977213E-5</v>
      </c>
      <c r="KS143">
        <v>1.4950099999999999E-2</v>
      </c>
      <c r="KT143">
        <v>0.82522139999999999</v>
      </c>
      <c r="KU143">
        <v>19.770969999999998</v>
      </c>
      <c r="KV143">
        <v>3.7285259999999997E-5</v>
      </c>
      <c r="KW143">
        <v>1.3980660000000001E-2</v>
      </c>
      <c r="KX143">
        <v>0.82505459999999997</v>
      </c>
      <c r="KY143">
        <v>20.11769</v>
      </c>
      <c r="KZ143">
        <v>3.6256110000000001E-5</v>
      </c>
      <c r="LA143">
        <v>1.354764E-2</v>
      </c>
      <c r="LB143">
        <v>0.82482679999999997</v>
      </c>
      <c r="LC143">
        <v>20.34019</v>
      </c>
      <c r="LD143">
        <v>3.726098E-5</v>
      </c>
      <c r="LE143">
        <v>1.385918E-2</v>
      </c>
      <c r="LF143">
        <v>0.82455750000000005</v>
      </c>
      <c r="LG143">
        <v>20.248090000000001</v>
      </c>
      <c r="LH143">
        <v>4.0206400000000002E-5</v>
      </c>
      <c r="LI143">
        <v>1.4917649999999999E-2</v>
      </c>
      <c r="LJ143">
        <v>0.82427229999999996</v>
      </c>
      <c r="LK143">
        <v>19.81166</v>
      </c>
      <c r="LL143">
        <v>4.3819290000000002E-5</v>
      </c>
      <c r="LM143">
        <v>1.6278330000000001E-2</v>
      </c>
      <c r="LN143">
        <v>0.8240345</v>
      </c>
      <c r="LO143">
        <v>19.295539999999999</v>
      </c>
      <c r="LP143">
        <v>4.6632830000000001E-5</v>
      </c>
      <c r="LQ143">
        <v>1.7381609999999999E-2</v>
      </c>
      <c r="LR143">
        <v>0.8238721</v>
      </c>
      <c r="LS143">
        <v>19.320270000000001</v>
      </c>
      <c r="LT143">
        <v>4.797024E-5</v>
      </c>
      <c r="LU143">
        <v>1.7943299999999999E-2</v>
      </c>
      <c r="LV143">
        <v>0.82372650000000003</v>
      </c>
      <c r="LW143">
        <v>19.629390000000001</v>
      </c>
      <c r="LX143">
        <v>4.7951419999999998E-5</v>
      </c>
      <c r="LY143">
        <v>1.7987969999999999E-2</v>
      </c>
      <c r="LZ143">
        <v>0.82363710000000001</v>
      </c>
      <c r="MA143">
        <v>20.2212</v>
      </c>
      <c r="MB143">
        <v>4.7000160000000002E-5</v>
      </c>
      <c r="MC143">
        <v>1.7666339999999999E-2</v>
      </c>
      <c r="MD143">
        <v>0.82355909999999999</v>
      </c>
      <c r="ME143">
        <v>20.858889999999999</v>
      </c>
      <c r="MF143">
        <v>4.5413539999999998E-5</v>
      </c>
      <c r="MG143">
        <v>1.7097660000000001E-2</v>
      </c>
      <c r="MH143">
        <v>0.82349720000000004</v>
      </c>
      <c r="MI143">
        <v>21.2319</v>
      </c>
      <c r="MJ143">
        <v>4.3322889999999997E-5</v>
      </c>
      <c r="MK143">
        <v>1.6334769999999998E-2</v>
      </c>
      <c r="ML143">
        <v>0.8234264</v>
      </c>
      <c r="MM143">
        <v>21.015619999999998</v>
      </c>
      <c r="MN143">
        <v>4.0865999999999998E-5</v>
      </c>
      <c r="MO143">
        <v>1.5426769999999999E-2</v>
      </c>
      <c r="MP143">
        <v>0.82332649999999996</v>
      </c>
      <c r="MQ143">
        <v>20.457350000000002</v>
      </c>
      <c r="MR143">
        <v>3.8334419999999998E-5</v>
      </c>
      <c r="MS143">
        <v>1.4479489999999999E-2</v>
      </c>
      <c r="MT143">
        <v>0.82317059999999997</v>
      </c>
      <c r="MU143">
        <v>19.762129999999999</v>
      </c>
      <c r="MV143">
        <v>3.602043E-5</v>
      </c>
      <c r="MW143">
        <v>1.3604420000000001E-2</v>
      </c>
      <c r="MX143">
        <v>0.82297439999999999</v>
      </c>
      <c r="MY143">
        <v>19.437439999999999</v>
      </c>
      <c r="MZ143">
        <v>3.4041220000000003E-5</v>
      </c>
      <c r="NA143">
        <v>1.2854290000000001E-2</v>
      </c>
      <c r="NB143">
        <v>0.82268940000000002</v>
      </c>
      <c r="NC143">
        <v>19.60821</v>
      </c>
      <c r="ND143">
        <v>3.2380559999999997E-5</v>
      </c>
      <c r="NE143">
        <v>1.2225410000000001E-2</v>
      </c>
      <c r="NF143">
        <v>0.82268940000000002</v>
      </c>
      <c r="NG143">
        <v>19.60821</v>
      </c>
      <c r="NH143">
        <v>3.2380559999999997E-5</v>
      </c>
      <c r="NI143">
        <v>1.2225410000000001E-2</v>
      </c>
      <c r="NJ143">
        <v>0.82268940000000002</v>
      </c>
      <c r="NK143">
        <v>19.60821</v>
      </c>
      <c r="NL143">
        <v>3.2380559999999997E-5</v>
      </c>
      <c r="NM143">
        <v>1.2225410000000001E-2</v>
      </c>
      <c r="NN143">
        <v>0.82268940000000002</v>
      </c>
      <c r="NO143">
        <v>19.60821</v>
      </c>
      <c r="NP143">
        <v>3.2380559999999997E-5</v>
      </c>
      <c r="NQ143">
        <v>1.2225410000000001E-2</v>
      </c>
      <c r="NR143">
        <v>0.82268940000000002</v>
      </c>
      <c r="NS143">
        <v>19.60821</v>
      </c>
      <c r="NT143">
        <v>3.2380559999999997E-5</v>
      </c>
      <c r="NU143">
        <v>1.2225410000000001E-2</v>
      </c>
      <c r="NV143">
        <v>0.82268940000000002</v>
      </c>
      <c r="NW143">
        <v>19.60821</v>
      </c>
      <c r="NX143">
        <v>3.2380559999999997E-5</v>
      </c>
      <c r="NY143">
        <v>1.2225410000000001E-2</v>
      </c>
      <c r="NZ143">
        <v>0.82268940000000002</v>
      </c>
      <c r="OA143">
        <v>19.60821</v>
      </c>
      <c r="OB143">
        <v>3.2380559999999997E-5</v>
      </c>
      <c r="OC143">
        <v>1.2225410000000001E-2</v>
      </c>
      <c r="OD143">
        <v>0.82268940000000002</v>
      </c>
      <c r="OE143">
        <v>19.60821</v>
      </c>
      <c r="OF143">
        <v>3.2380559999999997E-5</v>
      </c>
      <c r="OG143">
        <v>1.2225410000000001E-2</v>
      </c>
      <c r="OH143">
        <v>0.82268940000000002</v>
      </c>
      <c r="OI143">
        <v>19.60821</v>
      </c>
      <c r="OJ143">
        <v>3.2380559999999997E-5</v>
      </c>
      <c r="OK143">
        <v>1.2225410000000001E-2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0.80142279999999999</v>
      </c>
      <c r="G144">
        <v>16.094940000000001</v>
      </c>
      <c r="H144">
        <v>0</v>
      </c>
      <c r="I144">
        <v>0</v>
      </c>
      <c r="J144">
        <v>0.8016645</v>
      </c>
      <c r="K144">
        <v>16.568290000000001</v>
      </c>
      <c r="L144">
        <v>0</v>
      </c>
      <c r="M144">
        <v>0</v>
      </c>
      <c r="N144">
        <v>0.8019406</v>
      </c>
      <c r="O144">
        <v>17.354749999999999</v>
      </c>
      <c r="P144">
        <v>0</v>
      </c>
      <c r="Q144">
        <v>0</v>
      </c>
      <c r="R144">
        <v>0.80220199999999997</v>
      </c>
      <c r="S144">
        <v>18.211749999999999</v>
      </c>
      <c r="T144" s="1">
        <v>2.1336890000000001E-35</v>
      </c>
      <c r="U144" s="1">
        <v>7.1082979999999996E-33</v>
      </c>
      <c r="V144">
        <v>0.80249369999999998</v>
      </c>
      <c r="W144">
        <v>19.020689999999998</v>
      </c>
      <c r="X144" s="1">
        <v>2.595893E-23</v>
      </c>
      <c r="Y144" s="1">
        <v>8.5917830000000001E-21</v>
      </c>
      <c r="Z144">
        <v>0.80276130000000001</v>
      </c>
      <c r="AA144">
        <v>19.27244</v>
      </c>
      <c r="AB144" s="1">
        <v>1.9360150000000001E-11</v>
      </c>
      <c r="AC144" s="1">
        <v>6.4414770000000003E-9</v>
      </c>
      <c r="AD144">
        <v>0.80310369999999998</v>
      </c>
      <c r="AE144">
        <v>18.717390000000002</v>
      </c>
      <c r="AF144" s="1">
        <v>1.0057779999999999E-3</v>
      </c>
      <c r="AG144" s="1">
        <v>0.2497895</v>
      </c>
      <c r="AH144">
        <v>0.80347840000000004</v>
      </c>
      <c r="AI144">
        <v>17.98931</v>
      </c>
      <c r="AJ144" s="1">
        <v>0.59614679999999998</v>
      </c>
      <c r="AK144">
        <v>163.54910000000001</v>
      </c>
      <c r="AL144">
        <v>0.80388459999999995</v>
      </c>
      <c r="AM144">
        <v>17.573720000000002</v>
      </c>
      <c r="AN144">
        <v>18.05733</v>
      </c>
      <c r="AO144">
        <v>5338.9070000000002</v>
      </c>
      <c r="AP144">
        <v>0.80421509999999996</v>
      </c>
      <c r="AQ144">
        <v>17.86449</v>
      </c>
      <c r="AR144">
        <v>86.691149999999993</v>
      </c>
      <c r="AS144">
        <v>27216.99</v>
      </c>
      <c r="AT144">
        <v>0.80352000000000001</v>
      </c>
      <c r="AU144">
        <v>18.700130000000001</v>
      </c>
      <c r="AV144">
        <v>114.5215</v>
      </c>
      <c r="AW144">
        <v>37746.78</v>
      </c>
      <c r="AX144">
        <v>0.80277960000000004</v>
      </c>
      <c r="AY144">
        <v>19.658449999999998</v>
      </c>
      <c r="AZ144">
        <v>58.776139999999998</v>
      </c>
      <c r="BA144">
        <v>20132.91</v>
      </c>
      <c r="BB144">
        <v>0.80202850000000003</v>
      </c>
      <c r="BC144">
        <v>20.44688</v>
      </c>
      <c r="BD144">
        <v>15.00164</v>
      </c>
      <c r="BE144">
        <v>5293.3530000000001</v>
      </c>
      <c r="BF144">
        <v>0.801145</v>
      </c>
      <c r="BG144">
        <v>20.474730000000001</v>
      </c>
      <c r="BH144">
        <v>2.350603</v>
      </c>
      <c r="BI144">
        <v>845.69740000000002</v>
      </c>
      <c r="BJ144">
        <v>0.79990859999999997</v>
      </c>
      <c r="BK144">
        <v>19.740690000000001</v>
      </c>
      <c r="BL144">
        <v>0.31209399999999998</v>
      </c>
      <c r="BM144">
        <v>111.54040000000001</v>
      </c>
      <c r="BN144">
        <v>0.79811259999999995</v>
      </c>
      <c r="BO144">
        <v>18.806290000000001</v>
      </c>
      <c r="BP144">
        <v>8.2525150000000005E-2</v>
      </c>
      <c r="BQ144">
        <v>27.82818</v>
      </c>
      <c r="BR144">
        <v>0.79528509999999997</v>
      </c>
      <c r="BS144">
        <v>18.066030000000001</v>
      </c>
      <c r="BT144">
        <v>5.6988659999999997E-2</v>
      </c>
      <c r="BU144">
        <v>18.681830000000001</v>
      </c>
      <c r="BV144">
        <v>0.78863119999999998</v>
      </c>
      <c r="BW144">
        <v>17.630739999999999</v>
      </c>
      <c r="BX144" s="1">
        <v>5.0492380000000003E-2</v>
      </c>
      <c r="BY144">
        <v>16.542570000000001</v>
      </c>
      <c r="BZ144">
        <v>0.7815666</v>
      </c>
      <c r="CA144">
        <v>17.978840000000002</v>
      </c>
      <c r="CB144" s="1">
        <v>4.8995980000000001E-2</v>
      </c>
      <c r="CC144">
        <v>16.083870000000001</v>
      </c>
      <c r="CD144">
        <v>0.77392179999999999</v>
      </c>
      <c r="CE144">
        <v>18.59768</v>
      </c>
      <c r="CF144" s="1">
        <v>5.0293810000000001E-2</v>
      </c>
      <c r="CG144">
        <v>16.605350000000001</v>
      </c>
      <c r="CH144">
        <v>0.76577439999999997</v>
      </c>
      <c r="CI144">
        <v>19.052099999999999</v>
      </c>
      <c r="CJ144" s="1">
        <v>5.0890980000000002E-2</v>
      </c>
      <c r="CK144" s="1">
        <v>16.962510000000002</v>
      </c>
      <c r="CL144">
        <v>0.7571831</v>
      </c>
      <c r="CM144">
        <v>18.97062</v>
      </c>
      <c r="CN144" s="1">
        <v>4.9047199999999999E-2</v>
      </c>
      <c r="CO144" s="1">
        <v>16.521930000000001</v>
      </c>
      <c r="CP144">
        <v>0.74846579999999996</v>
      </c>
      <c r="CQ144">
        <v>18.461749999999999</v>
      </c>
      <c r="CR144" s="1">
        <v>4.536519E-2</v>
      </c>
      <c r="CS144" s="1">
        <v>15.436820000000001</v>
      </c>
      <c r="CT144">
        <v>0.73950419999999994</v>
      </c>
      <c r="CU144">
        <v>17.69135</v>
      </c>
      <c r="CV144" s="1">
        <v>4.0911099999999999E-2</v>
      </c>
      <c r="CW144" s="1">
        <v>14.05517</v>
      </c>
      <c r="CX144">
        <v>0.73061659999999995</v>
      </c>
      <c r="CY144">
        <v>16.832660000000001</v>
      </c>
      <c r="CZ144" s="1">
        <v>3.6475130000000001E-2</v>
      </c>
      <c r="DA144" s="1">
        <v>12.64141</v>
      </c>
      <c r="DB144">
        <v>0.72216550000000002</v>
      </c>
      <c r="DC144">
        <v>16.217649999999999</v>
      </c>
      <c r="DD144" s="1">
        <v>3.2417660000000001E-2</v>
      </c>
      <c r="DE144" s="1">
        <v>11.3279</v>
      </c>
      <c r="DF144">
        <v>0.71358730000000004</v>
      </c>
      <c r="DG144">
        <v>16.241489999999999</v>
      </c>
      <c r="DH144" s="1">
        <v>2.8735360000000001E-2</v>
      </c>
      <c r="DI144" s="1">
        <v>10.125249999999999</v>
      </c>
      <c r="DJ144">
        <v>0.70530769999999998</v>
      </c>
      <c r="DK144">
        <v>16.595549999999999</v>
      </c>
      <c r="DL144" s="1">
        <v>2.5419629999999999E-2</v>
      </c>
      <c r="DM144" s="1">
        <v>9.0263489999999997</v>
      </c>
      <c r="DN144">
        <v>0.69703380000000004</v>
      </c>
      <c r="DO144">
        <v>17.11994</v>
      </c>
      <c r="DP144" s="1">
        <v>2.246182E-2</v>
      </c>
      <c r="DQ144" s="1">
        <v>8.0358699999999992</v>
      </c>
      <c r="DR144">
        <v>0.68870350000000002</v>
      </c>
      <c r="DS144">
        <v>17.26763</v>
      </c>
      <c r="DT144" s="1">
        <v>1.985526E-2</v>
      </c>
      <c r="DU144" s="1">
        <v>7.1562720000000004</v>
      </c>
      <c r="DV144">
        <v>0.68012740000000005</v>
      </c>
      <c r="DW144">
        <v>17.068670000000001</v>
      </c>
      <c r="DX144" s="1">
        <v>1.7543240000000002E-2</v>
      </c>
      <c r="DY144" s="1">
        <v>6.372331</v>
      </c>
      <c r="DZ144">
        <v>0.67151479999999997</v>
      </c>
      <c r="EA144">
        <v>16.618950000000002</v>
      </c>
      <c r="EB144" s="1">
        <v>1.547713E-2</v>
      </c>
      <c r="EC144" s="1">
        <v>5.6663790000000001</v>
      </c>
      <c r="ED144">
        <v>0.66261309999999995</v>
      </c>
      <c r="EE144">
        <v>16.042339999999999</v>
      </c>
      <c r="EF144" s="1">
        <v>1.3635349999999999E-2</v>
      </c>
      <c r="EG144" s="1">
        <v>5.0335000000000001</v>
      </c>
      <c r="EH144">
        <v>0.65375380000000005</v>
      </c>
      <c r="EI144">
        <v>15.945180000000001</v>
      </c>
      <c r="EJ144" s="1">
        <v>1.2023910000000001E-2</v>
      </c>
      <c r="EK144" s="1">
        <v>4.4747769999999996</v>
      </c>
      <c r="EL144">
        <v>0.64580630000000006</v>
      </c>
      <c r="EM144">
        <v>16.19351</v>
      </c>
      <c r="EN144" s="1">
        <v>1.0635840000000001E-2</v>
      </c>
      <c r="EO144" s="1">
        <v>3.9871530000000002</v>
      </c>
      <c r="EP144">
        <v>0.63807950000000002</v>
      </c>
      <c r="EQ144">
        <v>16.708870000000001</v>
      </c>
      <c r="ER144" s="1">
        <v>9.4060259999999996E-3</v>
      </c>
      <c r="ES144" s="1">
        <v>3.5515620000000001</v>
      </c>
      <c r="ET144">
        <v>0.63034699999999999</v>
      </c>
      <c r="EU144">
        <v>17.429950000000002</v>
      </c>
      <c r="EV144" s="1">
        <v>8.2859760000000005E-3</v>
      </c>
      <c r="EW144" s="1">
        <v>3.151408</v>
      </c>
      <c r="EX144">
        <v>0.62276699999999996</v>
      </c>
      <c r="EY144">
        <v>17.88522</v>
      </c>
      <c r="EZ144" s="1">
        <v>7.2827209999999998E-3</v>
      </c>
      <c r="FA144" s="1">
        <v>2.7893289999999999</v>
      </c>
      <c r="FB144">
        <v>0.61504029999999998</v>
      </c>
      <c r="FC144">
        <v>17.788129999999999</v>
      </c>
      <c r="FD144" s="1">
        <v>6.3961360000000002E-3</v>
      </c>
      <c r="FE144" s="1">
        <v>2.4672580000000002</v>
      </c>
      <c r="FF144">
        <v>0.60750079999999995</v>
      </c>
      <c r="FG144">
        <v>17.33314</v>
      </c>
      <c r="FH144" s="1">
        <v>5.6216419999999996E-3</v>
      </c>
      <c r="FI144" s="1">
        <v>2.1830630000000002</v>
      </c>
      <c r="FJ144">
        <v>0.5999314</v>
      </c>
      <c r="FK144">
        <v>16.887810000000002</v>
      </c>
      <c r="FL144" s="1">
        <v>4.9368340000000002E-3</v>
      </c>
      <c r="FM144" s="1">
        <v>1.930356</v>
      </c>
      <c r="FN144">
        <v>0.59253420000000001</v>
      </c>
      <c r="FO144">
        <v>17.11543</v>
      </c>
      <c r="FP144" s="1">
        <v>4.3322680000000002E-3</v>
      </c>
      <c r="FQ144" s="1">
        <v>1.7053910000000001</v>
      </c>
      <c r="FR144">
        <v>0.58574740000000003</v>
      </c>
      <c r="FS144">
        <v>17.64404</v>
      </c>
      <c r="FT144" s="1">
        <v>3.8044849999999998E-3</v>
      </c>
      <c r="FU144" s="1">
        <v>1.506742</v>
      </c>
      <c r="FV144">
        <v>0.57935440000000005</v>
      </c>
      <c r="FW144">
        <v>18.47757</v>
      </c>
      <c r="FX144" s="1">
        <v>3.3353419999999998E-3</v>
      </c>
      <c r="FY144" s="1">
        <v>1.3285210000000001</v>
      </c>
      <c r="FZ144">
        <v>0.57330780000000003</v>
      </c>
      <c r="GA144">
        <v>19.480039999999999</v>
      </c>
      <c r="GB144" s="1">
        <v>2.8952330000000001E-3</v>
      </c>
      <c r="GC144" s="1">
        <v>1.1598569999999999</v>
      </c>
      <c r="GD144">
        <v>0.56750710000000004</v>
      </c>
      <c r="GE144">
        <v>20.00488</v>
      </c>
      <c r="GF144" s="1">
        <v>2.4633160000000001E-3</v>
      </c>
      <c r="GG144" s="1">
        <v>0.99229579999999995</v>
      </c>
      <c r="GH144">
        <v>0.56212390000000001</v>
      </c>
      <c r="GI144">
        <v>19.914560000000002</v>
      </c>
      <c r="GJ144" s="1">
        <v>2.0536230000000001E-3</v>
      </c>
      <c r="GK144" s="1">
        <v>0.83129920000000002</v>
      </c>
      <c r="GL144">
        <v>0.55710139999999997</v>
      </c>
      <c r="GM144">
        <v>19.355090000000001</v>
      </c>
      <c r="GN144" s="1">
        <v>1.6972339999999999E-3</v>
      </c>
      <c r="GO144" s="1">
        <v>0.6895329</v>
      </c>
      <c r="GP144">
        <v>0.55220230000000003</v>
      </c>
      <c r="GQ144">
        <v>18.665279999999999</v>
      </c>
      <c r="GR144" s="1">
        <v>1.41121E-3</v>
      </c>
      <c r="GS144" s="1">
        <v>0.57484659999999999</v>
      </c>
      <c r="GT144">
        <v>0.54812590000000005</v>
      </c>
      <c r="GU144">
        <v>18.675139999999999</v>
      </c>
      <c r="GV144" s="1">
        <v>1.193092E-3</v>
      </c>
      <c r="GW144" s="1">
        <v>0.48643189999999997</v>
      </c>
      <c r="GX144">
        <v>0.54486270000000003</v>
      </c>
      <c r="GY144">
        <v>19.057510000000001</v>
      </c>
      <c r="GZ144" s="1">
        <v>1.028101E-3</v>
      </c>
      <c r="HA144" s="1">
        <v>0.41918460000000002</v>
      </c>
      <c r="HB144">
        <v>0.54221920000000001</v>
      </c>
      <c r="HC144">
        <v>19.828510000000001</v>
      </c>
      <c r="HD144" s="1">
        <v>9.0054619999999997E-4</v>
      </c>
      <c r="HE144" s="1">
        <v>0.36698829999999999</v>
      </c>
      <c r="HF144">
        <v>0.54014010000000001</v>
      </c>
      <c r="HG144">
        <v>20.680869999999999</v>
      </c>
      <c r="HH144" s="1">
        <v>7.9225240000000004E-4</v>
      </c>
      <c r="HI144" s="1">
        <v>0.32273580000000002</v>
      </c>
      <c r="HJ144">
        <v>0.53852619999999995</v>
      </c>
      <c r="HK144">
        <v>21.04879</v>
      </c>
      <c r="HL144" s="1">
        <v>6.8320209999999998E-4</v>
      </c>
      <c r="HM144" s="1">
        <v>0.27841680000000002</v>
      </c>
      <c r="HN144">
        <v>0.53722590000000003</v>
      </c>
      <c r="HO144">
        <v>20.823560000000001</v>
      </c>
      <c r="HP144" s="1">
        <v>5.642399E-4</v>
      </c>
      <c r="HQ144" s="1">
        <v>0.23016900000000001</v>
      </c>
      <c r="HR144">
        <v>0.53624119999999997</v>
      </c>
      <c r="HS144">
        <v>20.194420000000001</v>
      </c>
      <c r="HT144" s="1">
        <v>4.458555E-4</v>
      </c>
      <c r="HU144" s="1">
        <v>0.18185589999999999</v>
      </c>
      <c r="HV144">
        <v>0.53549020000000003</v>
      </c>
      <c r="HW144">
        <v>19.411380000000001</v>
      </c>
      <c r="HX144" s="1">
        <v>3.4518E-4</v>
      </c>
      <c r="HY144" s="1">
        <v>0.14049980000000001</v>
      </c>
      <c r="HZ144">
        <v>0.53492130000000004</v>
      </c>
      <c r="IA144">
        <v>19.148879999999998</v>
      </c>
      <c r="IB144" s="1">
        <v>2.709484E-4</v>
      </c>
      <c r="IC144" s="1">
        <v>0.10985839999999999</v>
      </c>
      <c r="ID144">
        <v>0.53452169999999999</v>
      </c>
      <c r="IE144">
        <v>18.643609999999999</v>
      </c>
      <c r="IF144" s="1">
        <v>2.2126740000000001E-4</v>
      </c>
      <c r="IG144" s="1">
        <v>8.9280990000000005E-2</v>
      </c>
      <c r="IH144">
        <v>0.53424090000000002</v>
      </c>
      <c r="II144">
        <v>18.826750000000001</v>
      </c>
      <c r="IJ144" s="1">
        <v>1.890847E-4</v>
      </c>
      <c r="IK144" s="1">
        <v>7.5946749999999993E-2</v>
      </c>
      <c r="IL144">
        <v>0.53407099999999996</v>
      </c>
      <c r="IM144">
        <v>19.201149999999998</v>
      </c>
      <c r="IN144" s="1">
        <v>1.6731210000000001E-4</v>
      </c>
      <c r="IO144" s="1">
        <v>6.6947300000000001E-2</v>
      </c>
      <c r="IP144">
        <v>0.53397950000000005</v>
      </c>
      <c r="IQ144">
        <v>19.416270000000001</v>
      </c>
      <c r="IR144" s="1">
        <v>1.503997E-4</v>
      </c>
      <c r="IS144" s="1">
        <v>6.0023350000000003E-2</v>
      </c>
      <c r="IT144">
        <v>0.53400610000000004</v>
      </c>
      <c r="IU144">
        <v>19.228439999999999</v>
      </c>
      <c r="IV144" s="1">
        <v>1.352317E-4</v>
      </c>
      <c r="IW144" s="1">
        <v>5.3866339999999999E-2</v>
      </c>
      <c r="IX144">
        <v>0.53416370000000002</v>
      </c>
      <c r="IY144">
        <v>18.703220000000002</v>
      </c>
      <c r="IZ144" s="1">
        <v>1.212667E-4</v>
      </c>
      <c r="JA144" s="1">
        <v>4.8209630000000003E-2</v>
      </c>
      <c r="JB144">
        <v>0.53450299999999995</v>
      </c>
      <c r="JC144">
        <v>18.275590000000001</v>
      </c>
      <c r="JD144">
        <v>1.092421E-4</v>
      </c>
      <c r="JE144" s="1">
        <v>4.3319900000000001E-2</v>
      </c>
      <c r="JF144">
        <v>0.53501430000000005</v>
      </c>
      <c r="JG144">
        <v>18.518920000000001</v>
      </c>
      <c r="JH144">
        <v>9.9613609999999998E-5</v>
      </c>
      <c r="JI144" s="1">
        <v>3.9390519999999998E-2</v>
      </c>
      <c r="JJ144">
        <v>0.53569509999999998</v>
      </c>
      <c r="JK144">
        <v>18.95664</v>
      </c>
      <c r="JL144">
        <v>9.2165749999999994E-5</v>
      </c>
      <c r="JM144" s="1">
        <v>3.6338620000000002E-2</v>
      </c>
      <c r="JN144">
        <v>0.53652599999999995</v>
      </c>
      <c r="JO144">
        <v>19.641909999999999</v>
      </c>
      <c r="JP144">
        <v>8.6192829999999994E-5</v>
      </c>
      <c r="JQ144" s="1">
        <v>3.3895469999999997E-2</v>
      </c>
      <c r="JR144">
        <v>0.53745969999999998</v>
      </c>
      <c r="JS144">
        <v>20.485790000000001</v>
      </c>
      <c r="JT144">
        <v>8.0657729999999994E-5</v>
      </c>
      <c r="JU144" s="1">
        <v>3.1658970000000002E-2</v>
      </c>
      <c r="JV144">
        <v>0.53844619999999999</v>
      </c>
      <c r="JW144">
        <v>20.95973</v>
      </c>
      <c r="JX144">
        <v>7.4231909999999997E-5</v>
      </c>
      <c r="JY144">
        <v>2.9113590000000002E-2</v>
      </c>
      <c r="JZ144">
        <v>0.53939789999999999</v>
      </c>
      <c r="KA144">
        <v>20.863579999999999</v>
      </c>
      <c r="KB144">
        <v>6.6300650000000004E-5</v>
      </c>
      <c r="KC144">
        <v>2.5998250000000001E-2</v>
      </c>
      <c r="KD144">
        <v>0.54023049999999995</v>
      </c>
      <c r="KE144">
        <v>20.345880000000001</v>
      </c>
      <c r="KF144">
        <v>5.774698E-5</v>
      </c>
      <c r="KG144">
        <v>2.2631910000000002E-2</v>
      </c>
      <c r="KH144">
        <v>0.54088420000000004</v>
      </c>
      <c r="KI144">
        <v>19.636669999999999</v>
      </c>
      <c r="KJ144">
        <v>5.0131340000000002E-5</v>
      </c>
      <c r="KK144">
        <v>1.961487E-2</v>
      </c>
      <c r="KL144">
        <v>0.54133129999999996</v>
      </c>
      <c r="KM144">
        <v>19.464729999999999</v>
      </c>
      <c r="KN144">
        <v>4.4321789999999999E-5</v>
      </c>
      <c r="KO144">
        <v>1.7307360000000001E-2</v>
      </c>
      <c r="KP144">
        <v>0.54156610000000005</v>
      </c>
      <c r="KQ144">
        <v>19.51925</v>
      </c>
      <c r="KR144">
        <v>4.0272370000000002E-5</v>
      </c>
      <c r="KS144">
        <v>1.5697340000000001E-2</v>
      </c>
      <c r="KT144">
        <v>0.54163320000000004</v>
      </c>
      <c r="KU144">
        <v>19.77328</v>
      </c>
      <c r="KV144">
        <v>3.7591439999999997E-5</v>
      </c>
      <c r="KW144">
        <v>1.463158E-2</v>
      </c>
      <c r="KX144">
        <v>0.54153620000000002</v>
      </c>
      <c r="KY144">
        <v>20.100760000000001</v>
      </c>
      <c r="KZ144">
        <v>3.6311550000000003E-5</v>
      </c>
      <c r="LA144">
        <v>1.410668E-2</v>
      </c>
      <c r="LB144">
        <v>0.54136099999999998</v>
      </c>
      <c r="LC144">
        <v>20.320709999999998</v>
      </c>
      <c r="LD144">
        <v>3.6982449999999997E-5</v>
      </c>
      <c r="LE144">
        <v>1.4331170000000001E-2</v>
      </c>
      <c r="LF144">
        <v>0.54113350000000005</v>
      </c>
      <c r="LG144">
        <v>20.25142</v>
      </c>
      <c r="LH144">
        <v>3.9681210000000003E-5</v>
      </c>
      <c r="LI144">
        <v>1.535363E-2</v>
      </c>
      <c r="LJ144">
        <v>0.5408984</v>
      </c>
      <c r="LK144">
        <v>19.854109999999999</v>
      </c>
      <c r="LL144">
        <v>4.3282879999999997E-5</v>
      </c>
      <c r="LM144">
        <v>1.6759670000000001E-2</v>
      </c>
      <c r="LN144">
        <v>0.54067920000000003</v>
      </c>
      <c r="LO144">
        <v>19.3598</v>
      </c>
      <c r="LP144">
        <v>4.6276989999999997E-5</v>
      </c>
      <c r="LQ144">
        <v>1.795768E-2</v>
      </c>
      <c r="LR144">
        <v>0.54048940000000001</v>
      </c>
      <c r="LS144">
        <v>19.399609999999999</v>
      </c>
      <c r="LT144">
        <v>4.7845069999999998E-5</v>
      </c>
      <c r="LU144">
        <v>1.86103E-2</v>
      </c>
      <c r="LV144">
        <v>0.54034910000000003</v>
      </c>
      <c r="LW144">
        <v>19.69755</v>
      </c>
      <c r="LX144">
        <v>4.8010909999999999E-5</v>
      </c>
      <c r="LY144">
        <v>1.8712429999999999E-2</v>
      </c>
      <c r="LZ144">
        <v>0.54024720000000004</v>
      </c>
      <c r="MA144">
        <v>20.27758</v>
      </c>
      <c r="MB144">
        <v>4.718098E-5</v>
      </c>
      <c r="MC144">
        <v>1.8415299999999999E-2</v>
      </c>
      <c r="MD144">
        <v>0.54016719999999996</v>
      </c>
      <c r="ME144">
        <v>20.886420000000001</v>
      </c>
      <c r="MF144">
        <v>4.5681189999999998E-5</v>
      </c>
      <c r="MG144">
        <v>1.7850189999999998E-2</v>
      </c>
      <c r="MH144">
        <v>0.54010279999999999</v>
      </c>
      <c r="MI144">
        <v>21.240739999999999</v>
      </c>
      <c r="MJ144">
        <v>4.3663099999999999E-5</v>
      </c>
      <c r="MK144">
        <v>1.7079170000000001E-2</v>
      </c>
      <c r="ML144">
        <v>0.54004059999999998</v>
      </c>
      <c r="MM144">
        <v>21.030480000000001</v>
      </c>
      <c r="MN144">
        <v>4.1248880000000003E-5</v>
      </c>
      <c r="MO144">
        <v>1.6148869999999999E-2</v>
      </c>
      <c r="MP144">
        <v>0.53995499999999996</v>
      </c>
      <c r="MQ144">
        <v>20.512889999999999</v>
      </c>
      <c r="MR144">
        <v>3.8710320000000002E-5</v>
      </c>
      <c r="MS144">
        <v>1.516263E-2</v>
      </c>
      <c r="MT144">
        <v>0.53982759999999996</v>
      </c>
      <c r="MU144">
        <v>19.835249999999998</v>
      </c>
      <c r="MV144">
        <v>3.635239E-5</v>
      </c>
      <c r="MW144">
        <v>1.4240020000000001E-2</v>
      </c>
      <c r="MX144">
        <v>0.53965099999999999</v>
      </c>
      <c r="MY144">
        <v>19.516020000000001</v>
      </c>
      <c r="MZ144">
        <v>3.4321140000000002E-5</v>
      </c>
      <c r="NA144">
        <v>1.344411E-2</v>
      </c>
      <c r="NB144">
        <v>0.53941890000000003</v>
      </c>
      <c r="NC144">
        <v>19.65485</v>
      </c>
      <c r="ND144">
        <v>3.2615820000000002E-5</v>
      </c>
      <c r="NE144">
        <v>1.2776010000000001E-2</v>
      </c>
      <c r="NF144">
        <v>0.53941890000000003</v>
      </c>
      <c r="NG144">
        <v>19.65485</v>
      </c>
      <c r="NH144">
        <v>3.2615820000000002E-5</v>
      </c>
      <c r="NI144">
        <v>1.2776010000000001E-2</v>
      </c>
      <c r="NJ144">
        <v>0.53941890000000003</v>
      </c>
      <c r="NK144">
        <v>19.65485</v>
      </c>
      <c r="NL144">
        <v>3.2615820000000002E-5</v>
      </c>
      <c r="NM144">
        <v>1.2776010000000001E-2</v>
      </c>
      <c r="NN144">
        <v>0.53941890000000003</v>
      </c>
      <c r="NO144">
        <v>19.65485</v>
      </c>
      <c r="NP144">
        <v>3.2615820000000002E-5</v>
      </c>
      <c r="NQ144">
        <v>1.2776010000000001E-2</v>
      </c>
      <c r="NR144">
        <v>0.53941890000000003</v>
      </c>
      <c r="NS144">
        <v>19.65485</v>
      </c>
      <c r="NT144">
        <v>3.2615820000000002E-5</v>
      </c>
      <c r="NU144">
        <v>1.2776010000000001E-2</v>
      </c>
      <c r="NV144">
        <v>0.53941890000000003</v>
      </c>
      <c r="NW144">
        <v>19.65485</v>
      </c>
      <c r="NX144">
        <v>3.2615820000000002E-5</v>
      </c>
      <c r="NY144">
        <v>1.2776010000000001E-2</v>
      </c>
      <c r="NZ144">
        <v>0.53941890000000003</v>
      </c>
      <c r="OA144">
        <v>19.65485</v>
      </c>
      <c r="OB144">
        <v>3.2615820000000002E-5</v>
      </c>
      <c r="OC144">
        <v>1.2776010000000001E-2</v>
      </c>
      <c r="OD144">
        <v>0.53941890000000003</v>
      </c>
      <c r="OE144">
        <v>19.65485</v>
      </c>
      <c r="OF144">
        <v>3.2615820000000002E-5</v>
      </c>
      <c r="OG144">
        <v>1.2776010000000001E-2</v>
      </c>
      <c r="OH144">
        <v>0.53941890000000003</v>
      </c>
      <c r="OI144">
        <v>19.65485</v>
      </c>
      <c r="OJ144">
        <v>3.2615820000000002E-5</v>
      </c>
      <c r="OK144">
        <v>1.2776010000000001E-2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0.89062370000000002</v>
      </c>
      <c r="G145">
        <v>16.121469999999999</v>
      </c>
      <c r="H145">
        <v>0</v>
      </c>
      <c r="I145">
        <v>0</v>
      </c>
      <c r="J145">
        <v>0.89301200000000003</v>
      </c>
      <c r="K145">
        <v>16.57508</v>
      </c>
      <c r="L145">
        <v>0</v>
      </c>
      <c r="M145">
        <v>0</v>
      </c>
      <c r="N145">
        <v>0.89507499999999995</v>
      </c>
      <c r="O145">
        <v>17.335180000000001</v>
      </c>
      <c r="P145">
        <v>0</v>
      </c>
      <c r="Q145">
        <v>0</v>
      </c>
      <c r="R145">
        <v>0.89717729999999996</v>
      </c>
      <c r="S145">
        <v>18.205069999999999</v>
      </c>
      <c r="T145">
        <v>2.762294E-36</v>
      </c>
      <c r="U145" s="1">
        <v>9.2229310000000005E-34</v>
      </c>
      <c r="V145">
        <v>0.89942370000000005</v>
      </c>
      <c r="W145">
        <v>19.015070000000001</v>
      </c>
      <c r="X145" s="1">
        <v>3.8003299999999998E-24</v>
      </c>
      <c r="Y145" s="1">
        <v>1.260151E-21</v>
      </c>
      <c r="Z145">
        <v>0.90166230000000003</v>
      </c>
      <c r="AA145">
        <v>19.283290000000001</v>
      </c>
      <c r="AB145" s="1">
        <v>2.519454E-12</v>
      </c>
      <c r="AC145" s="1">
        <v>8.3955800000000003E-10</v>
      </c>
      <c r="AD145">
        <v>0.90408809999999995</v>
      </c>
      <c r="AE145">
        <v>18.765899999999998</v>
      </c>
      <c r="AF145" s="1">
        <v>4.9943559999999999E-4</v>
      </c>
      <c r="AG145" s="1">
        <v>0.1203955</v>
      </c>
      <c r="AH145">
        <v>0.90669169999999999</v>
      </c>
      <c r="AI145">
        <v>18.032689999999999</v>
      </c>
      <c r="AJ145" s="1">
        <v>0.39976200000000001</v>
      </c>
      <c r="AK145">
        <v>107.7645</v>
      </c>
      <c r="AL145">
        <v>0.90934340000000002</v>
      </c>
      <c r="AM145">
        <v>17.606369999999998</v>
      </c>
      <c r="AN145">
        <v>14.489520000000001</v>
      </c>
      <c r="AO145">
        <v>4234.5709999999999</v>
      </c>
      <c r="AP145">
        <v>0.9120026</v>
      </c>
      <c r="AQ145">
        <v>17.883369999999999</v>
      </c>
      <c r="AR145">
        <v>79.428229999999999</v>
      </c>
      <c r="AS145">
        <v>24743.97</v>
      </c>
      <c r="AT145">
        <v>0.91466879999999995</v>
      </c>
      <c r="AU145">
        <v>18.67934</v>
      </c>
      <c r="AV145">
        <v>116.309</v>
      </c>
      <c r="AW145">
        <v>38107.949999999997</v>
      </c>
      <c r="AX145">
        <v>0.91744199999999998</v>
      </c>
      <c r="AY145">
        <v>19.631550000000001</v>
      </c>
      <c r="AZ145">
        <v>64.775769999999994</v>
      </c>
      <c r="BA145">
        <v>22100.400000000001</v>
      </c>
      <c r="BB145">
        <v>0.9202766</v>
      </c>
      <c r="BC145">
        <v>20.441230000000001</v>
      </c>
      <c r="BD145">
        <v>17.607340000000001</v>
      </c>
      <c r="BE145">
        <v>6195.67</v>
      </c>
      <c r="BF145">
        <v>0.92315650000000005</v>
      </c>
      <c r="BG145">
        <v>20.501439999999999</v>
      </c>
      <c r="BH145">
        <v>2.878314</v>
      </c>
      <c r="BI145">
        <v>1033.9079999999999</v>
      </c>
      <c r="BJ145">
        <v>0.92597320000000005</v>
      </c>
      <c r="BK145">
        <v>19.811060000000001</v>
      </c>
      <c r="BL145">
        <v>0.37912820000000003</v>
      </c>
      <c r="BM145">
        <v>135.7107</v>
      </c>
      <c r="BN145">
        <v>0.92871300000000001</v>
      </c>
      <c r="BO145">
        <v>18.875150000000001</v>
      </c>
      <c r="BP145">
        <v>8.935506E-2</v>
      </c>
      <c r="BQ145">
        <v>30.140899999999998</v>
      </c>
      <c r="BR145">
        <v>0.92984350000000004</v>
      </c>
      <c r="BS145">
        <v>18.12594</v>
      </c>
      <c r="BT145">
        <v>5.8038890000000003E-2</v>
      </c>
      <c r="BU145">
        <v>18.867830000000001</v>
      </c>
      <c r="BV145">
        <v>0.92828120000000003</v>
      </c>
      <c r="BW145">
        <v>17.670480000000001</v>
      </c>
      <c r="BX145">
        <v>5.0853660000000002E-2</v>
      </c>
      <c r="BY145">
        <v>16.46462</v>
      </c>
      <c r="BZ145">
        <v>0.92490629999999996</v>
      </c>
      <c r="CA145">
        <v>17.980129999999999</v>
      </c>
      <c r="CB145" s="1">
        <v>4.8953190000000001E-2</v>
      </c>
      <c r="CC145">
        <v>15.84545</v>
      </c>
      <c r="CD145">
        <v>0.92021719999999996</v>
      </c>
      <c r="CE145">
        <v>18.572610000000001</v>
      </c>
      <c r="CF145" s="1">
        <v>5.0115960000000001E-2</v>
      </c>
      <c r="CG145">
        <v>16.28143</v>
      </c>
      <c r="CH145">
        <v>0.91472640000000005</v>
      </c>
      <c r="CI145">
        <v>19.036760000000001</v>
      </c>
      <c r="CJ145" s="1">
        <v>5.0886609999999999E-2</v>
      </c>
      <c r="CK145" s="1">
        <v>16.661380000000001</v>
      </c>
      <c r="CL145">
        <v>0.90892569999999995</v>
      </c>
      <c r="CM145">
        <v>18.98911</v>
      </c>
      <c r="CN145" s="1">
        <v>4.9277670000000003E-2</v>
      </c>
      <c r="CO145" s="1">
        <v>16.280750000000001</v>
      </c>
      <c r="CP145">
        <v>0.90294960000000002</v>
      </c>
      <c r="CQ145">
        <v>18.508179999999999</v>
      </c>
      <c r="CR145" s="1">
        <v>4.5732979999999999E-2</v>
      </c>
      <c r="CS145" s="1">
        <v>15.23943</v>
      </c>
      <c r="CT145">
        <v>0.89682439999999997</v>
      </c>
      <c r="CU145">
        <v>17.7545</v>
      </c>
      <c r="CV145" s="1">
        <v>4.1322629999999999E-2</v>
      </c>
      <c r="CW145" s="1">
        <v>13.878159999999999</v>
      </c>
      <c r="CX145">
        <v>0.89088730000000005</v>
      </c>
      <c r="CY145">
        <v>16.894469999999998</v>
      </c>
      <c r="CZ145" s="1">
        <v>3.687381E-2</v>
      </c>
      <c r="DA145" s="1">
        <v>12.46879</v>
      </c>
      <c r="DB145">
        <v>0.88418110000000005</v>
      </c>
      <c r="DC145">
        <v>16.2683</v>
      </c>
      <c r="DD145" s="1">
        <v>3.27806E-2</v>
      </c>
      <c r="DE145" s="1">
        <v>11.16024</v>
      </c>
      <c r="DF145">
        <v>0.87746519999999995</v>
      </c>
      <c r="DG145">
        <v>16.260280000000002</v>
      </c>
      <c r="DH145" s="1">
        <v>2.9066450000000001E-2</v>
      </c>
      <c r="DI145" s="1">
        <v>9.9643160000000002</v>
      </c>
      <c r="DJ145">
        <v>0.8714942</v>
      </c>
      <c r="DK145">
        <v>16.592469999999999</v>
      </c>
      <c r="DL145" s="1">
        <v>2.5722720000000001E-2</v>
      </c>
      <c r="DM145" s="1">
        <v>8.8704400000000003</v>
      </c>
      <c r="DN145">
        <v>0.86574669999999998</v>
      </c>
      <c r="DO145">
        <v>17.112359999999999</v>
      </c>
      <c r="DP145" s="1">
        <v>2.273232E-2</v>
      </c>
      <c r="DQ145" s="1">
        <v>7.8824699999999996</v>
      </c>
      <c r="DR145">
        <v>0.86000089999999996</v>
      </c>
      <c r="DS145">
        <v>17.253630000000001</v>
      </c>
      <c r="DT145" s="1">
        <v>2.009555E-2</v>
      </c>
      <c r="DU145" s="1">
        <v>7.0056099999999999</v>
      </c>
      <c r="DV145">
        <v>0.85419259999999997</v>
      </c>
      <c r="DW145">
        <v>17.07976</v>
      </c>
      <c r="DX145" s="1">
        <v>1.7756850000000001E-2</v>
      </c>
      <c r="DY145" s="1">
        <v>6.2246579999999998</v>
      </c>
      <c r="DZ145">
        <v>0.84839569999999997</v>
      </c>
      <c r="EA145">
        <v>16.659099999999999</v>
      </c>
      <c r="EB145" s="1">
        <v>1.567114E-2</v>
      </c>
      <c r="EC145" s="1">
        <v>5.5241509999999998</v>
      </c>
      <c r="ED145">
        <v>0.84236599999999995</v>
      </c>
      <c r="EE145">
        <v>16.095649999999999</v>
      </c>
      <c r="EF145" s="1">
        <v>1.3808229999999999E-2</v>
      </c>
      <c r="EG145" s="1">
        <v>4.8956660000000003</v>
      </c>
      <c r="EH145">
        <v>0.83652360000000003</v>
      </c>
      <c r="EI145">
        <v>16.002890000000001</v>
      </c>
      <c r="EJ145" s="1">
        <v>1.2174809999999999E-2</v>
      </c>
      <c r="EK145" s="1">
        <v>4.340014</v>
      </c>
      <c r="EL145">
        <v>0.83100629999999998</v>
      </c>
      <c r="EM145">
        <v>16.206420000000001</v>
      </c>
      <c r="EN145" s="1">
        <v>1.07683E-2</v>
      </c>
      <c r="EO145" s="1">
        <v>3.8587829999999999</v>
      </c>
      <c r="EP145">
        <v>0.82580200000000004</v>
      </c>
      <c r="EQ145">
        <v>16.698720000000002</v>
      </c>
      <c r="ER145" s="1">
        <v>9.5266410000000006E-3</v>
      </c>
      <c r="ES145" s="1">
        <v>3.4315530000000001</v>
      </c>
      <c r="ET145">
        <v>0.82080549999999997</v>
      </c>
      <c r="EU145">
        <v>17.417840000000002</v>
      </c>
      <c r="EV145" s="1">
        <v>8.3965870000000005E-3</v>
      </c>
      <c r="EW145" s="1">
        <v>3.0399479999999999</v>
      </c>
      <c r="EX145">
        <v>0.81595960000000001</v>
      </c>
      <c r="EY145">
        <v>17.858540000000001</v>
      </c>
      <c r="EZ145" s="1">
        <v>7.3816840000000003E-3</v>
      </c>
      <c r="FA145" s="1">
        <v>2.6854740000000001</v>
      </c>
      <c r="FB145">
        <v>0.81114229999999998</v>
      </c>
      <c r="FC145">
        <v>17.78314</v>
      </c>
      <c r="FD145" s="1">
        <v>6.4837260000000004E-3</v>
      </c>
      <c r="FE145" s="1">
        <v>2.3698649999999999</v>
      </c>
      <c r="FF145">
        <v>0.80665589999999998</v>
      </c>
      <c r="FG145">
        <v>17.36008</v>
      </c>
      <c r="FH145" s="1">
        <v>5.6991159999999997E-3</v>
      </c>
      <c r="FI145" s="1">
        <v>2.0916860000000002</v>
      </c>
      <c r="FJ145">
        <v>0.80207919999999999</v>
      </c>
      <c r="FK145">
        <v>16.92362</v>
      </c>
      <c r="FL145" s="1">
        <v>5.0058639999999996E-3</v>
      </c>
      <c r="FM145" s="1">
        <v>1.8450489999999999</v>
      </c>
      <c r="FN145">
        <v>0.79777529999999997</v>
      </c>
      <c r="FO145">
        <v>17.168589999999998</v>
      </c>
      <c r="FP145" s="1">
        <v>4.3934880000000001E-3</v>
      </c>
      <c r="FQ145" s="1">
        <v>1.6257790000000001</v>
      </c>
      <c r="FR145">
        <v>0.79376500000000005</v>
      </c>
      <c r="FS145">
        <v>17.681519999999999</v>
      </c>
      <c r="FT145" s="1">
        <v>3.8585030000000001E-3</v>
      </c>
      <c r="FU145" s="1">
        <v>1.4328590000000001</v>
      </c>
      <c r="FV145">
        <v>0.78991860000000003</v>
      </c>
      <c r="FW145">
        <v>18.48582</v>
      </c>
      <c r="FX145" s="1">
        <v>3.3847529999999999E-3</v>
      </c>
      <c r="FY145" s="1">
        <v>1.2614529999999999</v>
      </c>
      <c r="FZ145">
        <v>0.78647480000000003</v>
      </c>
      <c r="GA145">
        <v>19.453720000000001</v>
      </c>
      <c r="GB145" s="1">
        <v>2.9432379999999999E-3</v>
      </c>
      <c r="GC145" s="1">
        <v>1.1008519999999999</v>
      </c>
      <c r="GD145">
        <v>0.78338750000000001</v>
      </c>
      <c r="GE145">
        <v>19.958459999999999</v>
      </c>
      <c r="GF145" s="1">
        <v>2.5110269999999999E-3</v>
      </c>
      <c r="GG145" s="1">
        <v>0.94234960000000001</v>
      </c>
      <c r="GH145">
        <v>0.78061320000000001</v>
      </c>
      <c r="GI145">
        <v>19.904699999999998</v>
      </c>
      <c r="GJ145" s="1">
        <v>2.097841E-3</v>
      </c>
      <c r="GK145" s="1">
        <v>0.78957120000000003</v>
      </c>
      <c r="GL145">
        <v>0.77803299999999997</v>
      </c>
      <c r="GM145">
        <v>19.39892</v>
      </c>
      <c r="GN145" s="1">
        <v>1.734516E-3</v>
      </c>
      <c r="GO145" s="1">
        <v>0.65392510000000004</v>
      </c>
      <c r="GP145">
        <v>0.77587119999999998</v>
      </c>
      <c r="GQ145">
        <v>18.740300000000001</v>
      </c>
      <c r="GR145" s="1">
        <v>1.440546E-3</v>
      </c>
      <c r="GS145" s="1">
        <v>0.54322440000000005</v>
      </c>
      <c r="GT145">
        <v>0.77431289999999997</v>
      </c>
      <c r="GU145">
        <v>18.76932</v>
      </c>
      <c r="GV145" s="1">
        <v>1.215427E-3</v>
      </c>
      <c r="GW145" s="1">
        <v>0.45768930000000002</v>
      </c>
      <c r="GX145">
        <v>0.77323350000000002</v>
      </c>
      <c r="GY145">
        <v>19.11937</v>
      </c>
      <c r="GZ145" s="1">
        <v>1.045168E-3</v>
      </c>
      <c r="HA145" s="1">
        <v>0.39279730000000002</v>
      </c>
      <c r="HB145">
        <v>0.7724512</v>
      </c>
      <c r="HC145">
        <v>19.850249999999999</v>
      </c>
      <c r="HD145" s="1">
        <v>9.1414199999999995E-4</v>
      </c>
      <c r="HE145" s="1">
        <v>0.34277229999999997</v>
      </c>
      <c r="HF145">
        <v>0.77190259999999999</v>
      </c>
      <c r="HG145">
        <v>20.667159999999999</v>
      </c>
      <c r="HH145" s="1">
        <v>8.0460039999999996E-4</v>
      </c>
      <c r="HI145" s="1">
        <v>0.30115180000000003</v>
      </c>
      <c r="HJ145">
        <v>0.77151550000000002</v>
      </c>
      <c r="HK145">
        <v>21.015470000000001</v>
      </c>
      <c r="HL145" s="1">
        <v>6.9638480000000003E-4</v>
      </c>
      <c r="HM145" s="1">
        <v>0.26050230000000002</v>
      </c>
      <c r="HN145">
        <v>0.77123529999999996</v>
      </c>
      <c r="HO145">
        <v>20.816020000000002</v>
      </c>
      <c r="HP145" s="1">
        <v>5.7841260000000003E-4</v>
      </c>
      <c r="HQ145" s="1">
        <v>0.2164894</v>
      </c>
      <c r="HR145">
        <v>0.77099960000000001</v>
      </c>
      <c r="HS145">
        <v>20.240379999999998</v>
      </c>
      <c r="HT145" s="1">
        <v>4.591625E-4</v>
      </c>
      <c r="HU145" s="1">
        <v>0.17181450000000001</v>
      </c>
      <c r="HV145">
        <v>0.77085970000000004</v>
      </c>
      <c r="HW145">
        <v>19.49241</v>
      </c>
      <c r="HX145" s="1">
        <v>3.5581570000000002E-4</v>
      </c>
      <c r="HY145" s="1">
        <v>0.13284570000000001</v>
      </c>
      <c r="HZ145">
        <v>0.77075059999999995</v>
      </c>
      <c r="IA145">
        <v>19.248799999999999</v>
      </c>
      <c r="IB145" s="1">
        <v>2.7843470000000001E-4</v>
      </c>
      <c r="IC145" s="1">
        <v>0.10351009999999999</v>
      </c>
      <c r="ID145">
        <v>0.77067739999999996</v>
      </c>
      <c r="IE145">
        <v>18.714369999999999</v>
      </c>
      <c r="IF145" s="1">
        <v>2.2617150000000001E-4</v>
      </c>
      <c r="IG145" s="1">
        <v>8.361913E-2</v>
      </c>
      <c r="IH145">
        <v>0.77068840000000005</v>
      </c>
      <c r="II145">
        <v>18.89536</v>
      </c>
      <c r="IJ145" s="1">
        <v>1.9228539999999999E-4</v>
      </c>
      <c r="IK145" s="1">
        <v>7.0716399999999999E-2</v>
      </c>
      <c r="IL145">
        <v>0.77068239999999999</v>
      </c>
      <c r="IM145">
        <v>19.213940000000001</v>
      </c>
      <c r="IN145" s="1">
        <v>1.6958340000000001E-4</v>
      </c>
      <c r="IO145" s="1">
        <v>6.2097020000000003E-2</v>
      </c>
      <c r="IP145">
        <v>0.77069730000000003</v>
      </c>
      <c r="IQ145">
        <v>19.405909999999999</v>
      </c>
      <c r="IR145" s="1">
        <v>1.522851E-4</v>
      </c>
      <c r="IS145" s="1">
        <v>5.5601650000000002E-2</v>
      </c>
      <c r="IT145">
        <v>0.77078120000000006</v>
      </c>
      <c r="IU145">
        <v>19.229579999999999</v>
      </c>
      <c r="IV145" s="1">
        <v>1.369721E-4</v>
      </c>
      <c r="IW145" s="1">
        <v>4.991288E-2</v>
      </c>
      <c r="IX145">
        <v>0.77094220000000002</v>
      </c>
      <c r="IY145">
        <v>18.735510000000001</v>
      </c>
      <c r="IZ145" s="1">
        <v>1.2283920000000001E-4</v>
      </c>
      <c r="JA145" s="1">
        <v>4.4679719999999999E-2</v>
      </c>
      <c r="JB145">
        <v>0.77122650000000004</v>
      </c>
      <c r="JC145">
        <v>18.331689999999998</v>
      </c>
      <c r="JD145">
        <v>1.1055410000000001E-4</v>
      </c>
      <c r="JE145" s="1">
        <v>4.011398E-2</v>
      </c>
      <c r="JF145">
        <v>0.77160110000000004</v>
      </c>
      <c r="JG145">
        <v>18.618819999999999</v>
      </c>
      <c r="JH145">
        <v>1.0064340000000001E-4</v>
      </c>
      <c r="JI145" s="1">
        <v>3.6418970000000002E-2</v>
      </c>
      <c r="JJ145">
        <v>0.77207409999999999</v>
      </c>
      <c r="JK145">
        <v>19.052569999999999</v>
      </c>
      <c r="JL145">
        <v>9.2967700000000001E-5</v>
      </c>
      <c r="JM145" s="1">
        <v>3.354733E-2</v>
      </c>
      <c r="JN145">
        <v>0.77258660000000001</v>
      </c>
      <c r="JO145">
        <v>19.711590000000001</v>
      </c>
      <c r="JP145">
        <v>8.6860770000000005E-5</v>
      </c>
      <c r="JQ145" s="1">
        <v>3.1269859999999997E-2</v>
      </c>
      <c r="JR145">
        <v>0.77311479999999999</v>
      </c>
      <c r="JS145">
        <v>20.50825</v>
      </c>
      <c r="JT145">
        <v>8.133103E-5</v>
      </c>
      <c r="JU145" s="1">
        <v>2.923487E-2</v>
      </c>
      <c r="JV145">
        <v>0.77368340000000002</v>
      </c>
      <c r="JW145">
        <v>20.940290000000001</v>
      </c>
      <c r="JX145">
        <v>7.50555E-5</v>
      </c>
      <c r="JY145">
        <v>2.697277E-2</v>
      </c>
      <c r="JZ145">
        <v>0.774119</v>
      </c>
      <c r="KA145">
        <v>20.85999</v>
      </c>
      <c r="KB145">
        <v>6.7278489999999996E-5</v>
      </c>
      <c r="KC145">
        <v>2.4192849999999998E-2</v>
      </c>
      <c r="KD145">
        <v>0.77449730000000006</v>
      </c>
      <c r="KE145">
        <v>20.396239999999999</v>
      </c>
      <c r="KF145">
        <v>5.8723859999999999E-5</v>
      </c>
      <c r="KG145">
        <v>2.1121009999999999E-2</v>
      </c>
      <c r="KH145">
        <v>0.7747115</v>
      </c>
      <c r="KI145">
        <v>19.711220000000001</v>
      </c>
      <c r="KJ145">
        <v>5.0939709999999997E-5</v>
      </c>
      <c r="KK145">
        <v>1.8300460000000001E-2</v>
      </c>
      <c r="KL145">
        <v>0.77481929999999999</v>
      </c>
      <c r="KM145">
        <v>19.551539999999999</v>
      </c>
      <c r="KN145">
        <v>4.4908099999999998E-5</v>
      </c>
      <c r="KO145">
        <v>1.6104029999999998E-2</v>
      </c>
      <c r="KP145">
        <v>0.77480349999999998</v>
      </c>
      <c r="KQ145">
        <v>19.57311</v>
      </c>
      <c r="KR145">
        <v>4.0672150000000003E-5</v>
      </c>
      <c r="KS145">
        <v>1.455704E-2</v>
      </c>
      <c r="KT145">
        <v>0.77470309999999998</v>
      </c>
      <c r="KU145">
        <v>19.794080000000001</v>
      </c>
      <c r="KV145">
        <v>3.7843609999999999E-5</v>
      </c>
      <c r="KW145">
        <v>1.3523439999999999E-2</v>
      </c>
      <c r="KX145">
        <v>0.77455079999999998</v>
      </c>
      <c r="KY145">
        <v>20.092790000000001</v>
      </c>
      <c r="KZ145">
        <v>3.6382230000000001E-5</v>
      </c>
      <c r="LA145">
        <v>1.2973210000000001E-2</v>
      </c>
      <c r="LB145">
        <v>0.77436190000000005</v>
      </c>
      <c r="LC145">
        <v>20.29654</v>
      </c>
      <c r="LD145">
        <v>3.680475E-5</v>
      </c>
      <c r="LE145">
        <v>1.308425E-2</v>
      </c>
      <c r="LF145">
        <v>0.77420420000000001</v>
      </c>
      <c r="LG145">
        <v>20.248709999999999</v>
      </c>
      <c r="LH145">
        <v>3.93002E-5</v>
      </c>
      <c r="LI145">
        <v>1.394052E-2</v>
      </c>
      <c r="LJ145">
        <v>0.77403809999999995</v>
      </c>
      <c r="LK145">
        <v>19.889199999999999</v>
      </c>
      <c r="LL145">
        <v>4.2868770000000003E-5</v>
      </c>
      <c r="LM145">
        <v>1.521192E-2</v>
      </c>
      <c r="LN145">
        <v>0.773922</v>
      </c>
      <c r="LO145">
        <v>19.431999999999999</v>
      </c>
      <c r="LP145">
        <v>4.5985459999999999E-5</v>
      </c>
      <c r="LQ145">
        <v>1.6353489999999998E-2</v>
      </c>
      <c r="LR145">
        <v>0.77385749999999998</v>
      </c>
      <c r="LS145">
        <v>19.499849999999999</v>
      </c>
      <c r="LT145">
        <v>4.7728490000000002E-5</v>
      </c>
      <c r="LU145">
        <v>1.701747E-2</v>
      </c>
      <c r="LV145">
        <v>0.77383780000000002</v>
      </c>
      <c r="LW145">
        <v>19.794339999999998</v>
      </c>
      <c r="LX145">
        <v>4.804106E-5</v>
      </c>
      <c r="LY145">
        <v>1.716726E-2</v>
      </c>
      <c r="LZ145">
        <v>0.77377969999999996</v>
      </c>
      <c r="MA145">
        <v>20.36037</v>
      </c>
      <c r="MB145">
        <v>4.730778E-5</v>
      </c>
      <c r="MC145">
        <v>1.693213E-2</v>
      </c>
      <c r="MD145">
        <v>0.77378150000000001</v>
      </c>
      <c r="ME145">
        <v>20.934809999999999</v>
      </c>
      <c r="MF145">
        <v>4.5876469999999998E-5</v>
      </c>
      <c r="MG145">
        <v>1.6440010000000001E-2</v>
      </c>
      <c r="MH145">
        <v>0.77374770000000004</v>
      </c>
      <c r="MI145">
        <v>21.25234</v>
      </c>
      <c r="MJ145">
        <v>4.3914330000000003E-5</v>
      </c>
      <c r="MK145">
        <v>1.5754250000000001E-2</v>
      </c>
      <c r="ML145">
        <v>0.77371380000000001</v>
      </c>
      <c r="MM145">
        <v>21.036809999999999</v>
      </c>
      <c r="MN145">
        <v>4.1536570000000003E-5</v>
      </c>
      <c r="MO145">
        <v>1.491575E-2</v>
      </c>
      <c r="MP145">
        <v>0.77367710000000001</v>
      </c>
      <c r="MQ145">
        <v>20.563189999999999</v>
      </c>
      <c r="MR145">
        <v>3.8997910000000002E-5</v>
      </c>
      <c r="MS145">
        <v>1.401197E-2</v>
      </c>
      <c r="MT145">
        <v>0.77357359999999997</v>
      </c>
      <c r="MU145">
        <v>19.911359999999998</v>
      </c>
      <c r="MV145">
        <v>3.6609380000000001E-5</v>
      </c>
      <c r="MW145">
        <v>1.3154000000000001E-2</v>
      </c>
      <c r="MX145">
        <v>0.77347359999999998</v>
      </c>
      <c r="MY145">
        <v>19.61279</v>
      </c>
      <c r="MZ145">
        <v>3.4539070000000001E-5</v>
      </c>
      <c r="NA145">
        <v>1.2408310000000001E-2</v>
      </c>
      <c r="NB145">
        <v>0.77333540000000001</v>
      </c>
      <c r="NC145">
        <v>19.72822</v>
      </c>
      <c r="ND145">
        <v>3.279897E-5</v>
      </c>
      <c r="NE145">
        <v>1.178096E-2</v>
      </c>
      <c r="NF145">
        <v>0.77333540000000001</v>
      </c>
      <c r="NG145">
        <v>19.72822</v>
      </c>
      <c r="NH145">
        <v>3.279897E-5</v>
      </c>
      <c r="NI145">
        <v>1.178096E-2</v>
      </c>
      <c r="NJ145">
        <v>0.77333540000000001</v>
      </c>
      <c r="NK145">
        <v>19.72822</v>
      </c>
      <c r="NL145">
        <v>3.279897E-5</v>
      </c>
      <c r="NM145">
        <v>1.178096E-2</v>
      </c>
      <c r="NN145">
        <v>0.77333540000000001</v>
      </c>
      <c r="NO145">
        <v>19.72822</v>
      </c>
      <c r="NP145">
        <v>3.279897E-5</v>
      </c>
      <c r="NQ145">
        <v>1.178096E-2</v>
      </c>
      <c r="NR145">
        <v>0.77333540000000001</v>
      </c>
      <c r="NS145">
        <v>19.72822</v>
      </c>
      <c r="NT145">
        <v>3.279897E-5</v>
      </c>
      <c r="NU145">
        <v>1.178096E-2</v>
      </c>
      <c r="NV145">
        <v>0.77333540000000001</v>
      </c>
      <c r="NW145">
        <v>19.72822</v>
      </c>
      <c r="NX145">
        <v>3.279897E-5</v>
      </c>
      <c r="NY145">
        <v>1.178096E-2</v>
      </c>
      <c r="NZ145">
        <v>0.77333540000000001</v>
      </c>
      <c r="OA145">
        <v>19.72822</v>
      </c>
      <c r="OB145">
        <v>3.279897E-5</v>
      </c>
      <c r="OC145">
        <v>1.178096E-2</v>
      </c>
      <c r="OD145">
        <v>0.77333540000000001</v>
      </c>
      <c r="OE145">
        <v>19.72822</v>
      </c>
      <c r="OF145">
        <v>3.279897E-5</v>
      </c>
      <c r="OG145">
        <v>1.178096E-2</v>
      </c>
      <c r="OH145">
        <v>0.77333540000000001</v>
      </c>
      <c r="OI145">
        <v>19.72822</v>
      </c>
      <c r="OJ145">
        <v>3.279897E-5</v>
      </c>
      <c r="OK145">
        <v>1.178096E-2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0.85930070000000003</v>
      </c>
      <c r="G146">
        <v>16.144850000000002</v>
      </c>
      <c r="H146">
        <v>0</v>
      </c>
      <c r="I146">
        <v>0</v>
      </c>
      <c r="J146">
        <v>0.86006780000000005</v>
      </c>
      <c r="K146">
        <v>16.581569999999999</v>
      </c>
      <c r="L146">
        <v>0</v>
      </c>
      <c r="M146">
        <v>0</v>
      </c>
      <c r="N146">
        <v>0.86085780000000001</v>
      </c>
      <c r="O146">
        <v>17.312830000000002</v>
      </c>
      <c r="P146">
        <v>0</v>
      </c>
      <c r="Q146">
        <v>0</v>
      </c>
      <c r="R146">
        <v>0.86170679999999999</v>
      </c>
      <c r="S146">
        <v>18.189730000000001</v>
      </c>
      <c r="T146">
        <v>3.446386E-37</v>
      </c>
      <c r="U146" s="1">
        <v>1.1397529999999999E-34</v>
      </c>
      <c r="V146">
        <v>0.86257899999999998</v>
      </c>
      <c r="W146">
        <v>19.00393</v>
      </c>
      <c r="X146" s="1">
        <v>5.3936169999999997E-25</v>
      </c>
      <c r="Y146" s="1">
        <v>1.7732E-22</v>
      </c>
      <c r="Z146">
        <v>0.86346239999999996</v>
      </c>
      <c r="AA146">
        <v>19.293119999999998</v>
      </c>
      <c r="AB146" s="1">
        <v>3.185299E-13</v>
      </c>
      <c r="AC146" s="1">
        <v>1.053413E-10</v>
      </c>
      <c r="AD146">
        <v>0.86446029999999996</v>
      </c>
      <c r="AE146">
        <v>18.813580000000002</v>
      </c>
      <c r="AF146" s="1">
        <v>2.3463499999999999E-4</v>
      </c>
      <c r="AG146" s="1">
        <v>5.5637640000000002E-2</v>
      </c>
      <c r="AH146">
        <v>0.86558480000000004</v>
      </c>
      <c r="AI146">
        <v>18.081810000000001</v>
      </c>
      <c r="AJ146" s="1">
        <v>0.26051340000000001</v>
      </c>
      <c r="AK146">
        <v>69.201030000000003</v>
      </c>
      <c r="AL146">
        <v>0.86671010000000004</v>
      </c>
      <c r="AM146">
        <v>17.636749999999999</v>
      </c>
      <c r="AN146">
        <v>11.400259999999999</v>
      </c>
      <c r="AO146">
        <v>3289.1750000000002</v>
      </c>
      <c r="AP146">
        <v>0.8678399</v>
      </c>
      <c r="AQ146">
        <v>17.902550000000002</v>
      </c>
      <c r="AR146">
        <v>71.776600000000002</v>
      </c>
      <c r="AS146">
        <v>22129.15</v>
      </c>
      <c r="AT146">
        <v>0.86898050000000004</v>
      </c>
      <c r="AU146">
        <v>18.655460000000001</v>
      </c>
      <c r="AV146">
        <v>116.82080000000001</v>
      </c>
      <c r="AW146">
        <v>38059.51</v>
      </c>
      <c r="AX146">
        <v>0.87013240000000003</v>
      </c>
      <c r="AY146">
        <v>19.598020000000002</v>
      </c>
      <c r="AZ146">
        <v>71.070080000000004</v>
      </c>
      <c r="BA146">
        <v>24155.38</v>
      </c>
      <c r="BB146">
        <v>0.87132259999999995</v>
      </c>
      <c r="BC146">
        <v>20.430260000000001</v>
      </c>
      <c r="BD146">
        <v>20.662030000000001</v>
      </c>
      <c r="BE146">
        <v>7270.6750000000002</v>
      </c>
      <c r="BF146">
        <v>0.87251049999999997</v>
      </c>
      <c r="BG146">
        <v>20.52533</v>
      </c>
      <c r="BH146">
        <v>3.5407169999999999</v>
      </c>
      <c r="BI146">
        <v>1277.3040000000001</v>
      </c>
      <c r="BJ146">
        <v>0.87352890000000005</v>
      </c>
      <c r="BK146">
        <v>19.881930000000001</v>
      </c>
      <c r="BL146">
        <v>0.46710570000000001</v>
      </c>
      <c r="BM146">
        <v>169.017</v>
      </c>
      <c r="BN146">
        <v>0.87427169999999998</v>
      </c>
      <c r="BO146">
        <v>18.95007</v>
      </c>
      <c r="BP146">
        <v>9.8424609999999996E-2</v>
      </c>
      <c r="BQ146">
        <v>33.686199999999999</v>
      </c>
      <c r="BR146">
        <v>0.87380060000000004</v>
      </c>
      <c r="BS146">
        <v>18.1891</v>
      </c>
      <c r="BT146">
        <v>5.9307720000000001E-2</v>
      </c>
      <c r="BU146">
        <v>19.417860000000001</v>
      </c>
      <c r="BV146">
        <v>0.8703883</v>
      </c>
      <c r="BW146">
        <v>17.71302</v>
      </c>
      <c r="BX146" s="1">
        <v>5.1282800000000003E-2</v>
      </c>
      <c r="BY146">
        <v>16.718520000000002</v>
      </c>
      <c r="BZ146">
        <v>0.86545369999999999</v>
      </c>
      <c r="CA146">
        <v>17.98367</v>
      </c>
      <c r="CB146" s="1">
        <v>4.8947789999999998E-2</v>
      </c>
      <c r="CC146">
        <v>15.97087</v>
      </c>
      <c r="CD146">
        <v>0.85952430000000002</v>
      </c>
      <c r="CE146">
        <v>18.543399999999998</v>
      </c>
      <c r="CF146" s="1">
        <v>4.9934079999999999E-2</v>
      </c>
      <c r="CG146">
        <v>16.364370000000001</v>
      </c>
      <c r="CH146">
        <v>0.85290650000000001</v>
      </c>
      <c r="CI146">
        <v>19.021719999999998</v>
      </c>
      <c r="CJ146" s="1">
        <v>5.0863390000000001E-2</v>
      </c>
      <c r="CK146" s="1">
        <v>16.816320000000001</v>
      </c>
      <c r="CL146">
        <v>0.84595819999999999</v>
      </c>
      <c r="CM146">
        <v>19.003550000000001</v>
      </c>
      <c r="CN146" s="1">
        <v>4.9500500000000003E-2</v>
      </c>
      <c r="CO146" s="1">
        <v>16.536079999999998</v>
      </c>
      <c r="CP146">
        <v>0.83884910000000001</v>
      </c>
      <c r="CQ146">
        <v>18.554639999999999</v>
      </c>
      <c r="CR146" s="1">
        <v>4.6110140000000001E-2</v>
      </c>
      <c r="CS146" s="1">
        <v>15.55776</v>
      </c>
      <c r="CT146">
        <v>0.83160690000000004</v>
      </c>
      <c r="CU146">
        <v>17.819970000000001</v>
      </c>
      <c r="CV146" s="1">
        <v>4.1754149999999997E-2</v>
      </c>
      <c r="CW146" s="1">
        <v>14.21841</v>
      </c>
      <c r="CX146">
        <v>0.82455310000000004</v>
      </c>
      <c r="CY146">
        <v>16.959420000000001</v>
      </c>
      <c r="CZ146" s="1">
        <v>3.7295160000000001E-2</v>
      </c>
      <c r="DA146" s="1">
        <v>12.803789999999999</v>
      </c>
      <c r="DB146">
        <v>0.81706120000000004</v>
      </c>
      <c r="DC146">
        <v>16.322510000000001</v>
      </c>
      <c r="DD146" s="1">
        <v>3.3163360000000003E-2</v>
      </c>
      <c r="DE146" s="1">
        <v>11.473179999999999</v>
      </c>
      <c r="DF146">
        <v>0.80945219999999996</v>
      </c>
      <c r="DG146">
        <v>16.28219</v>
      </c>
      <c r="DH146" s="1">
        <v>2.9417039999999998E-2</v>
      </c>
      <c r="DI146" s="1">
        <v>10.254670000000001</v>
      </c>
      <c r="DJ146">
        <v>0.80266890000000002</v>
      </c>
      <c r="DK146">
        <v>16.591010000000001</v>
      </c>
      <c r="DL146" s="1">
        <v>2.6044500000000002E-2</v>
      </c>
      <c r="DM146" s="1">
        <v>9.1396259999999998</v>
      </c>
      <c r="DN146">
        <v>0.79605360000000003</v>
      </c>
      <c r="DO146">
        <v>17.105149999999998</v>
      </c>
      <c r="DP146" s="1">
        <v>2.3020209999999999E-2</v>
      </c>
      <c r="DQ146" s="1">
        <v>8.1286729999999991</v>
      </c>
      <c r="DR146">
        <v>0.7894118</v>
      </c>
      <c r="DS146">
        <v>17.238849999999999</v>
      </c>
      <c r="DT146" s="1">
        <v>2.0351270000000001E-2</v>
      </c>
      <c r="DU146" s="1">
        <v>7.229984</v>
      </c>
      <c r="DV146">
        <v>0.78269140000000004</v>
      </c>
      <c r="DW146">
        <v>17.088439999999999</v>
      </c>
      <c r="DX146" s="1">
        <v>1.7984699999999999E-2</v>
      </c>
      <c r="DY146" s="1">
        <v>6.4294770000000003</v>
      </c>
      <c r="DZ146">
        <v>0.77598659999999997</v>
      </c>
      <c r="EA146">
        <v>16.698550000000001</v>
      </c>
      <c r="EB146" s="1">
        <v>1.5878420000000001E-2</v>
      </c>
      <c r="EC146" s="1">
        <v>5.7120800000000003</v>
      </c>
      <c r="ED146">
        <v>0.7690747</v>
      </c>
      <c r="EE146">
        <v>16.149329999999999</v>
      </c>
      <c r="EF146" s="1">
        <v>1.399326E-2</v>
      </c>
      <c r="EG146" s="1">
        <v>5.0665990000000001</v>
      </c>
      <c r="EH146">
        <v>0.76239789999999996</v>
      </c>
      <c r="EI146">
        <v>16.062919999999998</v>
      </c>
      <c r="EJ146" s="1">
        <v>1.233676E-2</v>
      </c>
      <c r="EK146" s="1">
        <v>4.4935770000000002</v>
      </c>
      <c r="EL146">
        <v>0.75570530000000002</v>
      </c>
      <c r="EM146">
        <v>16.22456</v>
      </c>
      <c r="EN146" s="1">
        <v>1.090931E-2</v>
      </c>
      <c r="EO146" s="1">
        <v>3.9961120000000001</v>
      </c>
      <c r="EP146">
        <v>0.74924809999999997</v>
      </c>
      <c r="EQ146">
        <v>16.688230000000001</v>
      </c>
      <c r="ER146" s="1">
        <v>9.6547830000000001E-3</v>
      </c>
      <c r="ES146" s="1">
        <v>3.5568749999999998</v>
      </c>
      <c r="ET146">
        <v>0.74295440000000001</v>
      </c>
      <c r="EU146">
        <v>17.405999999999999</v>
      </c>
      <c r="EV146" s="1">
        <v>8.5143969999999999E-3</v>
      </c>
      <c r="EW146" s="1">
        <v>3.1555659999999999</v>
      </c>
      <c r="EX146">
        <v>0.73677709999999996</v>
      </c>
      <c r="EY146">
        <v>17.832899999999999</v>
      </c>
      <c r="EZ146" s="1">
        <v>7.4874249999999998E-3</v>
      </c>
      <c r="FA146" s="1">
        <v>2.79108</v>
      </c>
      <c r="FB146">
        <v>0.73071600000000003</v>
      </c>
      <c r="FC146">
        <v>17.771190000000001</v>
      </c>
      <c r="FD146" s="1">
        <v>6.577818E-3</v>
      </c>
      <c r="FE146" s="1">
        <v>2.4656120000000001</v>
      </c>
      <c r="FF146">
        <v>0.72491910000000004</v>
      </c>
      <c r="FG146">
        <v>17.386140000000001</v>
      </c>
      <c r="FH146" s="1">
        <v>5.7823129999999999E-3</v>
      </c>
      <c r="FI146" s="1">
        <v>2.178267</v>
      </c>
      <c r="FJ146">
        <v>0.71911599999999998</v>
      </c>
      <c r="FK146">
        <v>16.958030000000001</v>
      </c>
      <c r="FL146" s="1">
        <v>5.0800580000000001E-3</v>
      </c>
      <c r="FM146" s="1">
        <v>1.9233560000000001</v>
      </c>
      <c r="FN146">
        <v>0.71361200000000002</v>
      </c>
      <c r="FO146">
        <v>17.221109999999999</v>
      </c>
      <c r="FP146" s="1">
        <v>4.4595030000000001E-3</v>
      </c>
      <c r="FQ146" s="1">
        <v>1.6963839999999999</v>
      </c>
      <c r="FR146">
        <v>0.70840159999999996</v>
      </c>
      <c r="FS146">
        <v>17.721139999999998</v>
      </c>
      <c r="FT146" s="1">
        <v>3.9164179999999996E-3</v>
      </c>
      <c r="FU146" s="1">
        <v>1.495967</v>
      </c>
      <c r="FV146">
        <v>0.70314030000000005</v>
      </c>
      <c r="FW146">
        <v>18.497890000000002</v>
      </c>
      <c r="FX146" s="1">
        <v>3.4374589999999999E-3</v>
      </c>
      <c r="FY146" s="1">
        <v>1.3184709999999999</v>
      </c>
      <c r="FZ146">
        <v>0.69833780000000001</v>
      </c>
      <c r="GA146">
        <v>19.428660000000001</v>
      </c>
      <c r="GB146" s="1">
        <v>2.994147E-3</v>
      </c>
      <c r="GC146" s="1">
        <v>1.153764</v>
      </c>
      <c r="GD146">
        <v>0.6939824</v>
      </c>
      <c r="GE146">
        <v>19.91263</v>
      </c>
      <c r="GF146" s="1">
        <v>2.5618220000000001E-3</v>
      </c>
      <c r="GG146" s="1">
        <v>0.99155689999999996</v>
      </c>
      <c r="GH146">
        <v>0.68989429999999996</v>
      </c>
      <c r="GI146">
        <v>19.884499999999999</v>
      </c>
      <c r="GJ146" s="1">
        <v>2.145433E-3</v>
      </c>
      <c r="GK146" s="1">
        <v>0.83384789999999998</v>
      </c>
      <c r="GL146">
        <v>0.68613400000000002</v>
      </c>
      <c r="GM146">
        <v>19.438829999999999</v>
      </c>
      <c r="GN146" s="1">
        <v>1.7752270000000001E-3</v>
      </c>
      <c r="GO146" s="1">
        <v>0.69191780000000003</v>
      </c>
      <c r="GP146">
        <v>0.68280560000000001</v>
      </c>
      <c r="GQ146">
        <v>18.811579999999999</v>
      </c>
      <c r="GR146" s="1">
        <v>1.4728269999999999E-3</v>
      </c>
      <c r="GS146" s="1">
        <v>0.57475370000000003</v>
      </c>
      <c r="GT146">
        <v>0.68020009999999997</v>
      </c>
      <c r="GU146">
        <v>18.863600000000002</v>
      </c>
      <c r="GV146" s="1">
        <v>1.2401039999999999E-3</v>
      </c>
      <c r="GW146" s="1">
        <v>0.48364600000000002</v>
      </c>
      <c r="GX146">
        <v>0.67819810000000003</v>
      </c>
      <c r="GY146">
        <v>19.18544</v>
      </c>
      <c r="GZ146" s="1">
        <v>1.064005E-3</v>
      </c>
      <c r="HA146" s="1">
        <v>0.41439409999999999</v>
      </c>
      <c r="HB146">
        <v>0.67665370000000002</v>
      </c>
      <c r="HC146">
        <v>19.876899999999999</v>
      </c>
      <c r="HD146" s="1">
        <v>9.2902519999999995E-4</v>
      </c>
      <c r="HE146" s="1">
        <v>0.36114309999999999</v>
      </c>
      <c r="HF146">
        <v>0.67549349999999997</v>
      </c>
      <c r="HG146">
        <v>20.655110000000001</v>
      </c>
      <c r="HH146" s="1">
        <v>8.1783069999999999E-4</v>
      </c>
      <c r="HI146" s="1">
        <v>0.31743290000000002</v>
      </c>
      <c r="HJ146">
        <v>0.67460750000000003</v>
      </c>
      <c r="HK146">
        <v>20.984870000000001</v>
      </c>
      <c r="HL146" s="1">
        <v>7.1029920000000002E-4</v>
      </c>
      <c r="HM146" s="1">
        <v>0.27560800000000002</v>
      </c>
      <c r="HN146">
        <v>0.6739212</v>
      </c>
      <c r="HO146">
        <v>20.80029</v>
      </c>
      <c r="HP146" s="1">
        <v>5.9347320000000003E-4</v>
      </c>
      <c r="HQ146" s="1">
        <v>0.23050309999999999</v>
      </c>
      <c r="HR146">
        <v>0.67339839999999995</v>
      </c>
      <c r="HS146">
        <v>20.282360000000001</v>
      </c>
      <c r="HT146" s="1">
        <v>4.7358049999999998E-4</v>
      </c>
      <c r="HU146" s="1">
        <v>0.18399789999999999</v>
      </c>
      <c r="HV146">
        <v>0.67298199999999997</v>
      </c>
      <c r="HW146">
        <v>19.569369999999999</v>
      </c>
      <c r="HX146" s="1">
        <v>3.6755469999999999E-4</v>
      </c>
      <c r="HY146" s="1">
        <v>0.14256759999999999</v>
      </c>
      <c r="HZ146">
        <v>0.67268669999999997</v>
      </c>
      <c r="IA146">
        <v>19.351959999999998</v>
      </c>
      <c r="IB146" s="1">
        <v>2.868123E-4</v>
      </c>
      <c r="IC146" s="1">
        <v>0.11080669999999999</v>
      </c>
      <c r="ID146">
        <v>0.67250410000000005</v>
      </c>
      <c r="IE146">
        <v>18.790220000000001</v>
      </c>
      <c r="IF146" s="1">
        <v>2.3169280000000001E-4</v>
      </c>
      <c r="IG146" s="1">
        <v>8.9018420000000001E-2</v>
      </c>
      <c r="IH146">
        <v>0.67237959999999997</v>
      </c>
      <c r="II146">
        <v>18.965890000000002</v>
      </c>
      <c r="IJ146" s="1">
        <v>1.9587789999999999E-4</v>
      </c>
      <c r="IK146" s="1">
        <v>7.4846090000000004E-2</v>
      </c>
      <c r="IL146">
        <v>0.67231370000000001</v>
      </c>
      <c r="IM146">
        <v>19.236149999999999</v>
      </c>
      <c r="IN146" s="1">
        <v>1.7209349999999999E-4</v>
      </c>
      <c r="IO146" s="1">
        <v>6.5453869999999997E-2</v>
      </c>
      <c r="IP146">
        <v>0.67227570000000003</v>
      </c>
      <c r="IQ146">
        <v>19.396750000000001</v>
      </c>
      <c r="IR146" s="1">
        <v>1.5432759999999999E-4</v>
      </c>
      <c r="IS146" s="1">
        <v>5.8515570000000003E-2</v>
      </c>
      <c r="IT146">
        <v>0.67232769999999997</v>
      </c>
      <c r="IU146">
        <v>19.228649999999998</v>
      </c>
      <c r="IV146" s="1">
        <v>1.3884450000000001E-4</v>
      </c>
      <c r="IW146" s="1">
        <v>5.2539889999999999E-2</v>
      </c>
      <c r="IX146">
        <v>0.67247429999999997</v>
      </c>
      <c r="IY146">
        <v>18.76679</v>
      </c>
      <c r="IZ146" s="1">
        <v>1.2454189999999999E-4</v>
      </c>
      <c r="JA146" s="1">
        <v>4.7043139999999997E-2</v>
      </c>
      <c r="JB146">
        <v>0.67277100000000001</v>
      </c>
      <c r="JC146">
        <v>18.382480000000001</v>
      </c>
      <c r="JD146">
        <v>1.119884E-4</v>
      </c>
      <c r="JE146" s="1">
        <v>4.220045E-2</v>
      </c>
      <c r="JF146">
        <v>0.67316659999999995</v>
      </c>
      <c r="JG146">
        <v>18.713450000000002</v>
      </c>
      <c r="JH146">
        <v>1.0177479999999999E-4</v>
      </c>
      <c r="JI146" s="1">
        <v>3.8244739999999999E-2</v>
      </c>
      <c r="JJ146">
        <v>0.67370370000000002</v>
      </c>
      <c r="JK146">
        <v>19.14903</v>
      </c>
      <c r="JL146">
        <v>9.3846949999999994E-5</v>
      </c>
      <c r="JM146" s="1">
        <v>3.5161909999999998E-2</v>
      </c>
      <c r="JN146">
        <v>0.6743209</v>
      </c>
      <c r="JO146">
        <v>19.783860000000001</v>
      </c>
      <c r="JP146">
        <v>8.7582109999999997E-5</v>
      </c>
      <c r="JQ146" s="1">
        <v>3.2731150000000001E-2</v>
      </c>
      <c r="JR146">
        <v>0.67500559999999998</v>
      </c>
      <c r="JS146">
        <v>20.53546</v>
      </c>
      <c r="JT146">
        <v>8.2038400000000004E-5</v>
      </c>
      <c r="JU146" s="1">
        <v>3.060498E-2</v>
      </c>
      <c r="JV146">
        <v>0.67573780000000006</v>
      </c>
      <c r="JW146">
        <v>20.92381</v>
      </c>
      <c r="JX146">
        <v>7.5908580000000006E-5</v>
      </c>
      <c r="JY146" s="1">
        <v>2.8306970000000001E-2</v>
      </c>
      <c r="JZ146">
        <v>0.67637449999999999</v>
      </c>
      <c r="KA146">
        <v>20.8504</v>
      </c>
      <c r="KB146">
        <v>6.8304840000000007E-5</v>
      </c>
      <c r="KC146">
        <v>2.5486450000000001E-2</v>
      </c>
      <c r="KD146">
        <v>0.67694330000000003</v>
      </c>
      <c r="KE146">
        <v>20.442340000000002</v>
      </c>
      <c r="KF146">
        <v>5.9772860000000002E-5</v>
      </c>
      <c r="KG146">
        <v>2.2310130000000001E-2</v>
      </c>
      <c r="KH146">
        <v>0.67732829999999999</v>
      </c>
      <c r="KI146">
        <v>19.784569999999999</v>
      </c>
      <c r="KJ146">
        <v>5.1826980000000002E-5</v>
      </c>
      <c r="KK146">
        <v>1.932379E-2</v>
      </c>
      <c r="KL146">
        <v>0.67755019999999999</v>
      </c>
      <c r="KM146">
        <v>19.637339999999998</v>
      </c>
      <c r="KN146">
        <v>4.5559029999999997E-5</v>
      </c>
      <c r="KO146">
        <v>1.6954179999999999E-2</v>
      </c>
      <c r="KP146">
        <v>0.67766130000000002</v>
      </c>
      <c r="KQ146">
        <v>19.632989999999999</v>
      </c>
      <c r="KR146">
        <v>4.1119029999999999E-5</v>
      </c>
      <c r="KS146">
        <v>1.52692E-2</v>
      </c>
      <c r="KT146">
        <v>0.67764959999999996</v>
      </c>
      <c r="KU146">
        <v>19.813590000000001</v>
      </c>
      <c r="KV146">
        <v>3.8130680000000003E-5</v>
      </c>
      <c r="KW146">
        <v>1.4134870000000001E-2</v>
      </c>
      <c r="KX146">
        <v>0.6775253</v>
      </c>
      <c r="KY146">
        <v>20.090399999999999</v>
      </c>
      <c r="KZ146">
        <v>3.6483390000000003E-5</v>
      </c>
      <c r="LA146">
        <v>1.349446E-2</v>
      </c>
      <c r="LB146">
        <v>0.67734700000000003</v>
      </c>
      <c r="LC146">
        <v>20.271470000000001</v>
      </c>
      <c r="LD146">
        <v>3.6648179999999998E-5</v>
      </c>
      <c r="LE146">
        <v>1.351194E-2</v>
      </c>
      <c r="LF146">
        <v>0.67714909999999995</v>
      </c>
      <c r="LG146">
        <v>20.242270000000001</v>
      </c>
      <c r="LH146">
        <v>3.8913810000000001E-5</v>
      </c>
      <c r="LI146">
        <v>1.430936E-2</v>
      </c>
      <c r="LJ146">
        <v>0.67696920000000005</v>
      </c>
      <c r="LK146">
        <v>19.91995</v>
      </c>
      <c r="LL146">
        <v>4.2423070000000002E-5</v>
      </c>
      <c r="LM146">
        <v>1.559963E-2</v>
      </c>
      <c r="LN146">
        <v>0.67683499999999996</v>
      </c>
      <c r="LO146">
        <v>19.49981</v>
      </c>
      <c r="LP146">
        <v>4.5655560000000001E-5</v>
      </c>
      <c r="LQ146">
        <v>1.6824459999999999E-2</v>
      </c>
      <c r="LR146">
        <v>0.6767088</v>
      </c>
      <c r="LS146">
        <v>19.598210000000002</v>
      </c>
      <c r="LT146">
        <v>4.7582859999999999E-5</v>
      </c>
      <c r="LU146">
        <v>1.7583919999999999E-2</v>
      </c>
      <c r="LV146">
        <v>0.67662319999999998</v>
      </c>
      <c r="LW146">
        <v>19.891079999999999</v>
      </c>
      <c r="LX146">
        <v>4.8053139999999998E-5</v>
      </c>
      <c r="LY146">
        <v>1.7802200000000001E-2</v>
      </c>
      <c r="LZ146">
        <v>0.67655220000000005</v>
      </c>
      <c r="MA146">
        <v>20.444959999999998</v>
      </c>
      <c r="MB146">
        <v>4.743186E-5</v>
      </c>
      <c r="MC146">
        <v>1.7602719999999999E-2</v>
      </c>
      <c r="MD146">
        <v>0.67651819999999996</v>
      </c>
      <c r="ME146">
        <v>20.98818</v>
      </c>
      <c r="MF146">
        <v>4.6076489999999998E-5</v>
      </c>
      <c r="MG146">
        <v>1.7122519999999999E-2</v>
      </c>
      <c r="MH146">
        <v>0.67649360000000003</v>
      </c>
      <c r="MI146">
        <v>21.27</v>
      </c>
      <c r="MJ146">
        <v>4.4175770000000003E-5</v>
      </c>
      <c r="MK146">
        <v>1.643584E-2</v>
      </c>
      <c r="ML146">
        <v>0.67643799999999998</v>
      </c>
      <c r="MM146">
        <v>21.040790000000001</v>
      </c>
      <c r="MN146">
        <v>4.1840189999999999E-5</v>
      </c>
      <c r="MO146">
        <v>1.558319E-2</v>
      </c>
      <c r="MP146">
        <v>0.67635940000000006</v>
      </c>
      <c r="MQ146">
        <v>20.610209999999999</v>
      </c>
      <c r="MR146">
        <v>3.9306040000000002E-5</v>
      </c>
      <c r="MS146">
        <v>1.464915E-2</v>
      </c>
      <c r="MT146">
        <v>0.67627660000000001</v>
      </c>
      <c r="MU146">
        <v>19.985289999999999</v>
      </c>
      <c r="MV146">
        <v>3.6888160000000001E-5</v>
      </c>
      <c r="MW146">
        <v>1.374888E-2</v>
      </c>
      <c r="MX146">
        <v>0.67614390000000002</v>
      </c>
      <c r="MY146">
        <v>19.70684</v>
      </c>
      <c r="MZ146">
        <v>3.4776E-5</v>
      </c>
      <c r="NA146">
        <v>1.2960060000000001E-2</v>
      </c>
      <c r="NB146">
        <v>0.67597960000000001</v>
      </c>
      <c r="NC146">
        <v>19.806529999999999</v>
      </c>
      <c r="ND146">
        <v>3.2997899999999998E-5</v>
      </c>
      <c r="NE146">
        <v>1.2294899999999999E-2</v>
      </c>
      <c r="NF146">
        <v>0.67597960000000001</v>
      </c>
      <c r="NG146">
        <v>19.806529999999999</v>
      </c>
      <c r="NH146">
        <v>3.2997899999999998E-5</v>
      </c>
      <c r="NI146">
        <v>1.2294899999999999E-2</v>
      </c>
      <c r="NJ146">
        <v>0.67597960000000001</v>
      </c>
      <c r="NK146">
        <v>19.806529999999999</v>
      </c>
      <c r="NL146">
        <v>3.2997899999999998E-5</v>
      </c>
      <c r="NM146">
        <v>1.2294899999999999E-2</v>
      </c>
      <c r="NN146">
        <v>0.67597960000000001</v>
      </c>
      <c r="NO146">
        <v>19.806529999999999</v>
      </c>
      <c r="NP146">
        <v>3.2997899999999998E-5</v>
      </c>
      <c r="NQ146">
        <v>1.2294899999999999E-2</v>
      </c>
      <c r="NR146">
        <v>0.67597960000000001</v>
      </c>
      <c r="NS146">
        <v>19.806529999999999</v>
      </c>
      <c r="NT146">
        <v>3.2997899999999998E-5</v>
      </c>
      <c r="NU146">
        <v>1.2294899999999999E-2</v>
      </c>
      <c r="NV146">
        <v>0.67597960000000001</v>
      </c>
      <c r="NW146">
        <v>19.806529999999999</v>
      </c>
      <c r="NX146">
        <v>3.2997899999999998E-5</v>
      </c>
      <c r="NY146">
        <v>1.2294899999999999E-2</v>
      </c>
      <c r="NZ146">
        <v>0.67597960000000001</v>
      </c>
      <c r="OA146">
        <v>19.806529999999999</v>
      </c>
      <c r="OB146">
        <v>3.2997899999999998E-5</v>
      </c>
      <c r="OC146">
        <v>1.2294899999999999E-2</v>
      </c>
      <c r="OD146">
        <v>0.67597960000000001</v>
      </c>
      <c r="OE146">
        <v>19.806529999999999</v>
      </c>
      <c r="OF146">
        <v>3.2997899999999998E-5</v>
      </c>
      <c r="OG146">
        <v>1.2294899999999999E-2</v>
      </c>
      <c r="OH146">
        <v>0.67597960000000001</v>
      </c>
      <c r="OI146">
        <v>19.806529999999999</v>
      </c>
      <c r="OJ146">
        <v>3.2997899999999998E-5</v>
      </c>
      <c r="OK146">
        <v>1.2294899999999999E-2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0.83263799999999999</v>
      </c>
      <c r="G147">
        <v>16.175470000000001</v>
      </c>
      <c r="H147">
        <v>0</v>
      </c>
      <c r="I147">
        <v>0</v>
      </c>
      <c r="J147">
        <v>0.83302310000000002</v>
      </c>
      <c r="K147">
        <v>16.598320000000001</v>
      </c>
      <c r="L147">
        <v>0</v>
      </c>
      <c r="M147">
        <v>0</v>
      </c>
      <c r="N147">
        <v>0.83344739999999995</v>
      </c>
      <c r="O147">
        <v>17.292249999999999</v>
      </c>
      <c r="P147">
        <v>0</v>
      </c>
      <c r="Q147">
        <v>0</v>
      </c>
      <c r="R147">
        <v>0.83384659999999999</v>
      </c>
      <c r="S147">
        <v>18.173369999999998</v>
      </c>
      <c r="T147">
        <v>4.7030789999999997E-38</v>
      </c>
      <c r="U147" s="1">
        <v>1.789156E-35</v>
      </c>
      <c r="V147">
        <v>0.83423539999999996</v>
      </c>
      <c r="W147">
        <v>18.99521</v>
      </c>
      <c r="X147" s="1">
        <v>8.0504460000000006E-26</v>
      </c>
      <c r="Y147" s="1">
        <v>3.0428039999999999E-23</v>
      </c>
      <c r="Z147">
        <v>0.83460860000000003</v>
      </c>
      <c r="AA147">
        <v>19.29975</v>
      </c>
      <c r="AB147" s="1">
        <v>4.4092330000000002E-14</v>
      </c>
      <c r="AC147" s="1">
        <v>1.6754440000000001E-11</v>
      </c>
      <c r="AD147">
        <v>0.83510549999999995</v>
      </c>
      <c r="AE147">
        <v>18.861840000000001</v>
      </c>
      <c r="AF147" s="1">
        <v>1.038914E-4</v>
      </c>
      <c r="AG147" s="1">
        <v>2.6473730000000001E-2</v>
      </c>
      <c r="AH147">
        <v>0.8357002</v>
      </c>
      <c r="AI147">
        <v>18.140160000000002</v>
      </c>
      <c r="AJ147" s="1">
        <v>0.1650625</v>
      </c>
      <c r="AK147">
        <v>47.787799999999997</v>
      </c>
      <c r="AL147">
        <v>0.83627110000000004</v>
      </c>
      <c r="AM147">
        <v>17.674959999999999</v>
      </c>
      <c r="AN147">
        <v>8.7844080000000009</v>
      </c>
      <c r="AO147">
        <v>2803.9050000000002</v>
      </c>
      <c r="AP147">
        <v>0.83684150000000002</v>
      </c>
      <c r="AQ147">
        <v>17.934239999999999</v>
      </c>
      <c r="AR147">
        <v>63.843600000000002</v>
      </c>
      <c r="AS147">
        <v>22088.799999999999</v>
      </c>
      <c r="AT147">
        <v>0.83740919999999996</v>
      </c>
      <c r="AU147">
        <v>18.63674</v>
      </c>
      <c r="AV147">
        <v>116.9097</v>
      </c>
      <c r="AW147">
        <v>43141.04</v>
      </c>
      <c r="AX147">
        <v>0.83800719999999995</v>
      </c>
      <c r="AY147">
        <v>19.56326</v>
      </c>
      <c r="AZ147">
        <v>77.582179999999994</v>
      </c>
      <c r="BA147">
        <v>30343.07</v>
      </c>
      <c r="BB147">
        <v>0.83864810000000001</v>
      </c>
      <c r="BC147">
        <v>20.416920000000001</v>
      </c>
      <c r="BD147">
        <v>24.272459999999999</v>
      </c>
      <c r="BE147">
        <v>9930.8349999999991</v>
      </c>
      <c r="BF147">
        <v>0.83927209999999997</v>
      </c>
      <c r="BG147">
        <v>20.54562</v>
      </c>
      <c r="BH147">
        <v>4.389729</v>
      </c>
      <c r="BI147">
        <v>1857.096</v>
      </c>
      <c r="BJ147">
        <v>0.83966030000000003</v>
      </c>
      <c r="BK147">
        <v>19.95758</v>
      </c>
      <c r="BL147">
        <v>0.58619030000000005</v>
      </c>
      <c r="BM147">
        <v>250.38720000000001</v>
      </c>
      <c r="BN147">
        <v>0.83972000000000002</v>
      </c>
      <c r="BO147">
        <v>19.036770000000001</v>
      </c>
      <c r="BP147">
        <v>0.1109459</v>
      </c>
      <c r="BQ147">
        <v>44.553049999999999</v>
      </c>
      <c r="BR147">
        <v>0.83894780000000002</v>
      </c>
      <c r="BS147">
        <v>18.262910000000002</v>
      </c>
      <c r="BT147">
        <v>6.0899630000000003E-2</v>
      </c>
      <c r="BU147">
        <v>22.884060000000002</v>
      </c>
      <c r="BV147">
        <v>0.83520539999999999</v>
      </c>
      <c r="BW147">
        <v>17.768840000000001</v>
      </c>
      <c r="BX147" s="1">
        <v>5.178017E-2</v>
      </c>
      <c r="BY147">
        <v>19.245339999999999</v>
      </c>
      <c r="BZ147">
        <v>0.82988289999999998</v>
      </c>
      <c r="CA147">
        <v>17.99737</v>
      </c>
      <c r="CB147" s="1">
        <v>4.8984739999999999E-2</v>
      </c>
      <c r="CC147">
        <v>18.173159999999999</v>
      </c>
      <c r="CD147">
        <v>0.82364519999999997</v>
      </c>
      <c r="CE147">
        <v>18.514299999999999</v>
      </c>
      <c r="CF147" s="1">
        <v>4.973636E-2</v>
      </c>
      <c r="CG147">
        <v>18.494949999999999</v>
      </c>
      <c r="CH147">
        <v>0.81675299999999995</v>
      </c>
      <c r="CI147">
        <v>19.004660000000001</v>
      </c>
      <c r="CJ147" s="1">
        <v>5.0803399999999999E-2</v>
      </c>
      <c r="CK147" s="1">
        <v>19.037220000000001</v>
      </c>
      <c r="CL147">
        <v>0.80955390000000005</v>
      </c>
      <c r="CM147">
        <v>19.01314</v>
      </c>
      <c r="CN147" s="1">
        <v>4.9700889999999998E-2</v>
      </c>
      <c r="CO147" s="1">
        <v>18.80817</v>
      </c>
      <c r="CP147">
        <v>0.80222830000000001</v>
      </c>
      <c r="CQ147">
        <v>18.603249999999999</v>
      </c>
      <c r="CR147" s="1">
        <v>4.648708E-2</v>
      </c>
      <c r="CS147" s="1">
        <v>17.757709999999999</v>
      </c>
      <c r="CT147">
        <v>0.79479650000000002</v>
      </c>
      <c r="CU147">
        <v>17.89039</v>
      </c>
      <c r="CV147" s="1">
        <v>4.2199939999999998E-2</v>
      </c>
      <c r="CW147" s="1">
        <v>16.255109999999998</v>
      </c>
      <c r="CX147">
        <v>0.78754040000000003</v>
      </c>
      <c r="CY147">
        <v>17.03004</v>
      </c>
      <c r="CZ147" s="1">
        <v>3.7736260000000001E-2</v>
      </c>
      <c r="DA147" s="1">
        <v>14.637700000000001</v>
      </c>
      <c r="DB147">
        <v>0.78026220000000002</v>
      </c>
      <c r="DC147">
        <v>16.387039999999999</v>
      </c>
      <c r="DD147" s="1">
        <v>3.3567840000000002E-2</v>
      </c>
      <c r="DE147" s="1">
        <v>13.10196</v>
      </c>
      <c r="DF147">
        <v>0.7732715</v>
      </c>
      <c r="DG147">
        <v>16.31786</v>
      </c>
      <c r="DH147" s="1">
        <v>2.978944E-2</v>
      </c>
      <c r="DI147" s="1">
        <v>11.693709999999999</v>
      </c>
      <c r="DJ147">
        <v>0.76683319999999999</v>
      </c>
      <c r="DK147">
        <v>16.59609</v>
      </c>
      <c r="DL147" s="1">
        <v>2.6385510000000001E-2</v>
      </c>
      <c r="DM147" s="1">
        <v>10.402670000000001</v>
      </c>
      <c r="DN147">
        <v>0.76067260000000003</v>
      </c>
      <c r="DO147">
        <v>17.104710000000001</v>
      </c>
      <c r="DP147" s="1">
        <v>2.3326110000000001E-2</v>
      </c>
      <c r="DQ147" s="1">
        <v>9.2365840000000006</v>
      </c>
      <c r="DR147">
        <v>0.75450539999999999</v>
      </c>
      <c r="DS147">
        <v>17.219750000000001</v>
      </c>
      <c r="DT147" s="1">
        <v>2.0623320000000001E-2</v>
      </c>
      <c r="DU147" s="1">
        <v>8.2006929999999993</v>
      </c>
      <c r="DV147">
        <v>0.74824849999999998</v>
      </c>
      <c r="DW147">
        <v>17.09029</v>
      </c>
      <c r="DX147" s="1">
        <v>1.8227190000000001E-2</v>
      </c>
      <c r="DY147" s="1">
        <v>7.2792459999999997</v>
      </c>
      <c r="DZ147">
        <v>0.74209499999999995</v>
      </c>
      <c r="EA147">
        <v>16.736709999999999</v>
      </c>
      <c r="EB147" s="1">
        <v>1.609884E-2</v>
      </c>
      <c r="EC147" s="1">
        <v>6.4558840000000002</v>
      </c>
      <c r="ED147">
        <v>0.73575440000000003</v>
      </c>
      <c r="EE147">
        <v>16.20693</v>
      </c>
      <c r="EF147" s="1">
        <v>1.4190380000000001E-2</v>
      </c>
      <c r="EG147" s="1">
        <v>5.7144579999999996</v>
      </c>
      <c r="EH147">
        <v>0.72984110000000002</v>
      </c>
      <c r="EI147">
        <v>16.137640000000001</v>
      </c>
      <c r="EJ147" s="1">
        <v>1.2510479999999999E-2</v>
      </c>
      <c r="EK147" s="1">
        <v>5.054278</v>
      </c>
      <c r="EL147">
        <v>0.72430950000000005</v>
      </c>
      <c r="EM147">
        <v>16.259150000000002</v>
      </c>
      <c r="EN147" s="1">
        <v>1.106E-2</v>
      </c>
      <c r="EO147" s="1">
        <v>4.4797979999999997</v>
      </c>
      <c r="EP147">
        <v>0.7188156</v>
      </c>
      <c r="EQ147">
        <v>16.685980000000001</v>
      </c>
      <c r="ER147" s="1">
        <v>9.7905979999999993E-3</v>
      </c>
      <c r="ES147" s="1">
        <v>3.9760450000000001</v>
      </c>
      <c r="ET147">
        <v>0.71313890000000002</v>
      </c>
      <c r="EU147">
        <v>17.401479999999999</v>
      </c>
      <c r="EV147" s="1">
        <v>8.6393849999999994E-3</v>
      </c>
      <c r="EW147" s="1">
        <v>3.520445</v>
      </c>
      <c r="EX147">
        <v>0.70753469999999996</v>
      </c>
      <c r="EY147">
        <v>17.805679999999999</v>
      </c>
      <c r="EZ147" s="1">
        <v>7.6000520000000004E-3</v>
      </c>
      <c r="FA147" s="1">
        <v>3.1075080000000002</v>
      </c>
      <c r="FB147">
        <v>0.70208820000000005</v>
      </c>
      <c r="FC147">
        <v>17.748830000000002</v>
      </c>
      <c r="FD147" s="1">
        <v>6.678097E-3</v>
      </c>
      <c r="FE147" s="1">
        <v>2.7387649999999999</v>
      </c>
      <c r="FF147">
        <v>0.69690260000000004</v>
      </c>
      <c r="FG147">
        <v>17.406749999999999</v>
      </c>
      <c r="FH147" s="1">
        <v>5.8709950000000004E-3</v>
      </c>
      <c r="FI147" s="1">
        <v>2.4134709999999999</v>
      </c>
      <c r="FJ147">
        <v>0.69177840000000002</v>
      </c>
      <c r="FK147">
        <v>16.995200000000001</v>
      </c>
      <c r="FL147" s="1">
        <v>5.1591839999999998E-3</v>
      </c>
      <c r="FM147" s="1">
        <v>2.1257820000000001</v>
      </c>
      <c r="FN147">
        <v>0.68697549999999996</v>
      </c>
      <c r="FO147">
        <v>17.28697</v>
      </c>
      <c r="FP147" s="1">
        <v>4.5300339999999996E-3</v>
      </c>
      <c r="FQ147" s="1">
        <v>1.8698699999999999</v>
      </c>
      <c r="FR147">
        <v>0.68260259999999995</v>
      </c>
      <c r="FS147">
        <v>17.780650000000001</v>
      </c>
      <c r="FT147" s="1">
        <v>3.9783529999999996E-3</v>
      </c>
      <c r="FU147" s="1">
        <v>1.6438809999999999</v>
      </c>
      <c r="FV147">
        <v>0.67838229999999999</v>
      </c>
      <c r="FW147">
        <v>18.530539999999998</v>
      </c>
      <c r="FX147" s="1">
        <v>3.4934760000000001E-3</v>
      </c>
      <c r="FY147" s="1">
        <v>1.4447289999999999</v>
      </c>
      <c r="FZ147">
        <v>0.67384080000000002</v>
      </c>
      <c r="GA147">
        <v>19.421150000000001</v>
      </c>
      <c r="GB147" s="1">
        <v>3.047695E-3</v>
      </c>
      <c r="GC147" s="1">
        <v>1.26224</v>
      </c>
      <c r="GD147">
        <v>0.66975050000000003</v>
      </c>
      <c r="GE147">
        <v>19.862670000000001</v>
      </c>
      <c r="GF147" s="1">
        <v>2.6154099999999999E-3</v>
      </c>
      <c r="GG147" s="1">
        <v>1.0859639999999999</v>
      </c>
      <c r="GH147">
        <v>0.66584650000000001</v>
      </c>
      <c r="GI147">
        <v>19.850629999999999</v>
      </c>
      <c r="GJ147" s="1">
        <v>2.1962549999999998E-3</v>
      </c>
      <c r="GK147" s="1">
        <v>0.91426669999999999</v>
      </c>
      <c r="GL147">
        <v>0.66227930000000002</v>
      </c>
      <c r="GM147">
        <v>19.468820000000001</v>
      </c>
      <c r="GN147" s="1">
        <v>1.819291E-3</v>
      </c>
      <c r="GO147" s="1">
        <v>0.75833269999999997</v>
      </c>
      <c r="GP147">
        <v>0.65917959999999998</v>
      </c>
      <c r="GQ147">
        <v>18.884840000000001</v>
      </c>
      <c r="GR147" s="1">
        <v>1.5080930000000001E-3</v>
      </c>
      <c r="GS147" s="1">
        <v>0.62839970000000001</v>
      </c>
      <c r="GT147">
        <v>0.65671880000000005</v>
      </c>
      <c r="GU147">
        <v>18.973420000000001</v>
      </c>
      <c r="GV147" s="1">
        <v>1.2671869999999999E-3</v>
      </c>
      <c r="GW147" s="1">
        <v>0.52690610000000004</v>
      </c>
      <c r="GX147">
        <v>0.65486469999999997</v>
      </c>
      <c r="GY147">
        <v>19.2744</v>
      </c>
      <c r="GZ147" s="1">
        <v>1.0846849999999999E-3</v>
      </c>
      <c r="HA147" s="1">
        <v>0.44976709999999998</v>
      </c>
      <c r="HB147">
        <v>0.65347279999999996</v>
      </c>
      <c r="HC147">
        <v>19.922519999999999</v>
      </c>
      <c r="HD147" s="1">
        <v>9.4525030000000001E-4</v>
      </c>
      <c r="HE147" s="1">
        <v>0.39071660000000002</v>
      </c>
      <c r="HF147">
        <v>0.65236959999999999</v>
      </c>
      <c r="HG147">
        <v>20.657</v>
      </c>
      <c r="HH147" s="1">
        <v>8.3196129999999998E-4</v>
      </c>
      <c r="HI147" s="1">
        <v>0.34296769999999999</v>
      </c>
      <c r="HJ147">
        <v>0.65157880000000001</v>
      </c>
      <c r="HK147">
        <v>20.951969999999999</v>
      </c>
      <c r="HL147" s="1">
        <v>7.2491720000000001E-4</v>
      </c>
      <c r="HM147" s="1">
        <v>0.29844589999999999</v>
      </c>
      <c r="HN147">
        <v>0.65093840000000003</v>
      </c>
      <c r="HO147">
        <v>20.7729</v>
      </c>
      <c r="HP147" s="1">
        <v>6.0939350000000002E-4</v>
      </c>
      <c r="HQ147" s="1">
        <v>0.25097720000000001</v>
      </c>
      <c r="HR147">
        <v>0.65049049999999997</v>
      </c>
      <c r="HS147">
        <v>20.313949999999998</v>
      </c>
      <c r="HT147" s="1">
        <v>4.8916159999999999E-4</v>
      </c>
      <c r="HU147" s="1">
        <v>0.20147280000000001</v>
      </c>
      <c r="HV147">
        <v>0.65012170000000002</v>
      </c>
      <c r="HW147">
        <v>19.646460000000001</v>
      </c>
      <c r="HX147" s="1">
        <v>3.8051540000000003E-4</v>
      </c>
      <c r="HY147" s="1">
        <v>0.1564614</v>
      </c>
      <c r="HZ147">
        <v>0.64986089999999996</v>
      </c>
      <c r="IA147">
        <v>19.46255</v>
      </c>
      <c r="IB147" s="1">
        <v>2.9621109999999998E-4</v>
      </c>
      <c r="IC147" s="1">
        <v>0.1213089</v>
      </c>
      <c r="ID147">
        <v>0.64967969999999997</v>
      </c>
      <c r="IE147">
        <v>18.876359999999998</v>
      </c>
      <c r="IF147" s="1">
        <v>2.3793619999999999E-4</v>
      </c>
      <c r="IG147" s="1">
        <v>9.6892759999999994E-2</v>
      </c>
      <c r="IH147">
        <v>0.6495573</v>
      </c>
      <c r="II147">
        <v>19.05198</v>
      </c>
      <c r="IJ147" s="1">
        <v>1.9993060000000001E-4</v>
      </c>
      <c r="IK147" s="1">
        <v>8.0944749999999996E-2</v>
      </c>
      <c r="IL147">
        <v>0.64951179999999997</v>
      </c>
      <c r="IM147">
        <v>19.275680000000001</v>
      </c>
      <c r="IN147" s="1">
        <v>1.7488599999999999E-4</v>
      </c>
      <c r="IO147" s="1">
        <v>7.0452169999999995E-2</v>
      </c>
      <c r="IP147">
        <v>0.64947189999999999</v>
      </c>
      <c r="IQ147">
        <v>19.38682</v>
      </c>
      <c r="IR147" s="1">
        <v>1.5654690000000001E-4</v>
      </c>
      <c r="IS147" s="1">
        <v>6.2851760000000007E-2</v>
      </c>
      <c r="IT147">
        <v>0.64953320000000003</v>
      </c>
      <c r="IU147">
        <v>19.21987</v>
      </c>
      <c r="IV147" s="1">
        <v>1.4086240000000001E-4</v>
      </c>
      <c r="IW147" s="1">
        <v>5.6434169999999999E-2</v>
      </c>
      <c r="IX147">
        <v>0.64966219999999997</v>
      </c>
      <c r="IY147">
        <v>18.791910000000001</v>
      </c>
      <c r="IZ147" s="1">
        <v>1.263879E-4</v>
      </c>
      <c r="JA147" s="1">
        <v>5.0548139999999998E-2</v>
      </c>
      <c r="JB147">
        <v>0.64991339999999997</v>
      </c>
      <c r="JC147">
        <v>18.43554</v>
      </c>
      <c r="JD147">
        <v>1.1356E-4</v>
      </c>
      <c r="JE147" s="1">
        <v>4.5315840000000003E-2</v>
      </c>
      <c r="JF147">
        <v>0.650308</v>
      </c>
      <c r="JG147">
        <v>18.819880000000001</v>
      </c>
      <c r="JH147">
        <v>1.030256E-4</v>
      </c>
      <c r="JI147" s="1">
        <v>4.1003409999999997E-2</v>
      </c>
      <c r="JJ147">
        <v>0.65078639999999999</v>
      </c>
      <c r="JK147">
        <v>19.266860000000001</v>
      </c>
      <c r="JL147">
        <v>9.4817330000000007E-5</v>
      </c>
      <c r="JM147" s="1">
        <v>3.7632289999999999E-2</v>
      </c>
      <c r="JN147">
        <v>0.65133030000000003</v>
      </c>
      <c r="JO147">
        <v>19.879709999999999</v>
      </c>
      <c r="JP147">
        <v>8.8368600000000006E-5</v>
      </c>
      <c r="JQ147" s="1">
        <v>3.4989060000000002E-2</v>
      </c>
      <c r="JR147">
        <v>0.65197839999999996</v>
      </c>
      <c r="JS147">
        <v>20.582409999999999</v>
      </c>
      <c r="JT147">
        <v>8.2788300000000002E-5</v>
      </c>
      <c r="JU147" s="1">
        <v>3.2726819999999997E-2</v>
      </c>
      <c r="JV147">
        <v>0.65261809999999998</v>
      </c>
      <c r="JW147">
        <v>20.910830000000001</v>
      </c>
      <c r="JX147">
        <v>7.6794149999999994E-5</v>
      </c>
      <c r="JY147" s="1">
        <v>3.0352239999999999E-2</v>
      </c>
      <c r="JZ147">
        <v>0.65323319999999996</v>
      </c>
      <c r="KA147">
        <v>20.83193</v>
      </c>
      <c r="KB147">
        <v>6.9383389999999996E-5</v>
      </c>
      <c r="KC147">
        <v>2.7449589999999999E-2</v>
      </c>
      <c r="KD147">
        <v>0.65374259999999995</v>
      </c>
      <c r="KE147">
        <v>20.480519999999999</v>
      </c>
      <c r="KF147">
        <v>6.0900260000000001E-5</v>
      </c>
      <c r="KG147">
        <v>2.411437E-2</v>
      </c>
      <c r="KH147">
        <v>0.65412230000000005</v>
      </c>
      <c r="KI147">
        <v>19.85849</v>
      </c>
      <c r="KJ147">
        <v>5.2804160000000002E-5</v>
      </c>
      <c r="KK147">
        <v>2.0897209999999999E-2</v>
      </c>
      <c r="KL147">
        <v>0.65433180000000002</v>
      </c>
      <c r="KM147">
        <v>19.733809999999998</v>
      </c>
      <c r="KN147">
        <v>4.6286969999999997E-5</v>
      </c>
      <c r="KO147">
        <v>1.8288519999999999E-2</v>
      </c>
      <c r="KP147">
        <v>0.65442540000000005</v>
      </c>
      <c r="KQ147">
        <v>19.705159999999999</v>
      </c>
      <c r="KR147">
        <v>4.1622119999999997E-5</v>
      </c>
      <c r="KS147">
        <v>1.641167E-2</v>
      </c>
      <c r="KT147">
        <v>0.65439559999999997</v>
      </c>
      <c r="KU147">
        <v>19.847460000000002</v>
      </c>
      <c r="KV147">
        <v>3.845892E-5</v>
      </c>
      <c r="KW147">
        <v>1.5138510000000001E-2</v>
      </c>
      <c r="KX147">
        <v>0.65427789999999997</v>
      </c>
      <c r="KY147">
        <v>20.092970000000001</v>
      </c>
      <c r="KZ147">
        <v>3.662109E-5</v>
      </c>
      <c r="LA147">
        <v>1.43844E-2</v>
      </c>
      <c r="LB147">
        <v>0.65413739999999998</v>
      </c>
      <c r="LC147">
        <v>20.244260000000001</v>
      </c>
      <c r="LD147">
        <v>3.6519649999999999E-5</v>
      </c>
      <c r="LE147">
        <v>1.429766E-2</v>
      </c>
      <c r="LF147">
        <v>0.65394160000000001</v>
      </c>
      <c r="LG147">
        <v>20.229230000000001</v>
      </c>
      <c r="LH147">
        <v>3.8527089999999998E-5</v>
      </c>
      <c r="LI147">
        <v>1.503767E-2</v>
      </c>
      <c r="LJ147">
        <v>0.65378040000000004</v>
      </c>
      <c r="LK147">
        <v>19.94313</v>
      </c>
      <c r="LL147">
        <v>4.1945759999999998E-5</v>
      </c>
      <c r="LM147">
        <v>1.636365E-2</v>
      </c>
      <c r="LN147">
        <v>0.65363950000000004</v>
      </c>
      <c r="LO147">
        <v>19.57002</v>
      </c>
      <c r="LP147">
        <v>4.5281319999999998E-5</v>
      </c>
      <c r="LQ147">
        <v>1.769923E-2</v>
      </c>
      <c r="LR147">
        <v>0.65351530000000002</v>
      </c>
      <c r="LS147">
        <v>19.70993</v>
      </c>
      <c r="LT147">
        <v>4.7401080000000001E-5</v>
      </c>
      <c r="LU147">
        <v>1.8579709999999999E-2</v>
      </c>
      <c r="LV147">
        <v>0.65344760000000002</v>
      </c>
      <c r="LW147">
        <v>20.00864</v>
      </c>
      <c r="LX147">
        <v>4.8055169999999998E-5</v>
      </c>
      <c r="LY147">
        <v>1.888331E-2</v>
      </c>
      <c r="LZ147">
        <v>0.65337970000000001</v>
      </c>
      <c r="MA147">
        <v>20.550540000000002</v>
      </c>
      <c r="MB147">
        <v>4.7551099999999999E-5</v>
      </c>
      <c r="MC147">
        <v>1.8720790000000001E-2</v>
      </c>
      <c r="MD147">
        <v>0.6533698</v>
      </c>
      <c r="ME147">
        <v>21.06146</v>
      </c>
      <c r="MF147">
        <v>4.6280270000000003E-5</v>
      </c>
      <c r="MG147">
        <v>1.824545E-2</v>
      </c>
      <c r="MH147">
        <v>0.65331810000000001</v>
      </c>
      <c r="MI147">
        <v>21.295390000000001</v>
      </c>
      <c r="MJ147">
        <v>4.4446619999999997E-5</v>
      </c>
      <c r="MK147">
        <v>1.7543900000000001E-2</v>
      </c>
      <c r="ML147">
        <v>0.65329360000000003</v>
      </c>
      <c r="MM147">
        <v>21.040520000000001</v>
      </c>
      <c r="MN147">
        <v>4.2159639999999998E-5</v>
      </c>
      <c r="MO147">
        <v>1.6658800000000001E-2</v>
      </c>
      <c r="MP147">
        <v>0.65324280000000001</v>
      </c>
      <c r="MQ147">
        <v>20.650980000000001</v>
      </c>
      <c r="MR147">
        <v>3.963642E-5</v>
      </c>
      <c r="MS147">
        <v>1.567319E-2</v>
      </c>
      <c r="MT147">
        <v>0.65315299999999998</v>
      </c>
      <c r="MU147">
        <v>20.059360000000002</v>
      </c>
      <c r="MV147">
        <v>3.719095E-5</v>
      </c>
      <c r="MW147">
        <v>1.470725E-2</v>
      </c>
      <c r="MX147">
        <v>0.65301100000000001</v>
      </c>
      <c r="MY147">
        <v>19.810199999999998</v>
      </c>
      <c r="MZ147">
        <v>3.5034309999999998E-5</v>
      </c>
      <c r="NA147">
        <v>1.3852150000000001E-2</v>
      </c>
      <c r="NB147">
        <v>0.65286650000000002</v>
      </c>
      <c r="NC147">
        <v>19.905080000000002</v>
      </c>
      <c r="ND147">
        <v>3.3214830000000001E-5</v>
      </c>
      <c r="NE147">
        <v>1.3129139999999999E-2</v>
      </c>
      <c r="NF147">
        <v>0.65286650000000002</v>
      </c>
      <c r="NG147">
        <v>19.905080000000002</v>
      </c>
      <c r="NH147">
        <v>3.3214830000000001E-5</v>
      </c>
      <c r="NI147">
        <v>1.3129139999999999E-2</v>
      </c>
      <c r="NJ147">
        <v>0.65286650000000002</v>
      </c>
      <c r="NK147">
        <v>19.905080000000002</v>
      </c>
      <c r="NL147">
        <v>3.3214830000000001E-5</v>
      </c>
      <c r="NM147">
        <v>1.3129139999999999E-2</v>
      </c>
      <c r="NN147">
        <v>0.65286650000000002</v>
      </c>
      <c r="NO147">
        <v>19.905080000000002</v>
      </c>
      <c r="NP147">
        <v>3.3214830000000001E-5</v>
      </c>
      <c r="NQ147">
        <v>1.3129139999999999E-2</v>
      </c>
      <c r="NR147">
        <v>0.65286650000000002</v>
      </c>
      <c r="NS147">
        <v>19.905080000000002</v>
      </c>
      <c r="NT147">
        <v>3.3214830000000001E-5</v>
      </c>
      <c r="NU147">
        <v>1.3129139999999999E-2</v>
      </c>
      <c r="NV147">
        <v>0.65286650000000002</v>
      </c>
      <c r="NW147">
        <v>19.905080000000002</v>
      </c>
      <c r="NX147">
        <v>3.3214830000000001E-5</v>
      </c>
      <c r="NY147">
        <v>1.3129139999999999E-2</v>
      </c>
      <c r="NZ147">
        <v>0.65286650000000002</v>
      </c>
      <c r="OA147">
        <v>19.905080000000002</v>
      </c>
      <c r="OB147">
        <v>3.3214830000000001E-5</v>
      </c>
      <c r="OC147">
        <v>1.3129139999999999E-2</v>
      </c>
      <c r="OD147">
        <v>0.65286650000000002</v>
      </c>
      <c r="OE147">
        <v>19.905080000000002</v>
      </c>
      <c r="OF147">
        <v>3.3214830000000001E-5</v>
      </c>
      <c r="OG147">
        <v>1.3129139999999999E-2</v>
      </c>
      <c r="OH147">
        <v>0.65286650000000002</v>
      </c>
      <c r="OI147">
        <v>19.905080000000002</v>
      </c>
      <c r="OJ147">
        <v>3.3214830000000001E-5</v>
      </c>
      <c r="OK147">
        <v>1.3129139999999999E-2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0.67370390000000002</v>
      </c>
      <c r="G148">
        <v>16.204219999999999</v>
      </c>
      <c r="H148">
        <v>0</v>
      </c>
      <c r="I148">
        <v>0</v>
      </c>
      <c r="J148">
        <v>0.67487209999999997</v>
      </c>
      <c r="K148">
        <v>16.6175</v>
      </c>
      <c r="L148">
        <v>0</v>
      </c>
      <c r="M148">
        <v>0</v>
      </c>
      <c r="N148">
        <v>0.67613599999999996</v>
      </c>
      <c r="O148">
        <v>17.276620000000001</v>
      </c>
      <c r="P148">
        <v>0</v>
      </c>
      <c r="Q148">
        <v>0</v>
      </c>
      <c r="R148">
        <v>0.67740049999999996</v>
      </c>
      <c r="S148">
        <v>18.157150000000001</v>
      </c>
      <c r="T148">
        <v>0</v>
      </c>
      <c r="U148">
        <v>2.2896870000000001E-36</v>
      </c>
      <c r="V148">
        <v>0.6787223</v>
      </c>
      <c r="W148">
        <v>18.98854</v>
      </c>
      <c r="X148" s="1">
        <v>1.255958E-26</v>
      </c>
      <c r="Y148" s="1">
        <v>4.420332E-24</v>
      </c>
      <c r="Z148">
        <v>0.68007099999999998</v>
      </c>
      <c r="AA148">
        <v>19.30217</v>
      </c>
      <c r="AB148" s="1">
        <v>6.2146859999999999E-15</v>
      </c>
      <c r="AC148" s="1">
        <v>2.1986279999999999E-12</v>
      </c>
      <c r="AD148">
        <v>0.68141490000000005</v>
      </c>
      <c r="AE148">
        <v>18.900230000000001</v>
      </c>
      <c r="AF148" s="1">
        <v>3.8902110000000002E-5</v>
      </c>
      <c r="AG148" s="1">
        <v>1.0158830000000001E-2</v>
      </c>
      <c r="AH148">
        <v>0.68293610000000005</v>
      </c>
      <c r="AI148">
        <v>18.19416</v>
      </c>
      <c r="AJ148" s="1">
        <v>9.5464889999999997E-2</v>
      </c>
      <c r="AK148">
        <v>27.18901</v>
      </c>
      <c r="AL148">
        <v>0.68441410000000003</v>
      </c>
      <c r="AM148">
        <v>17.710370000000001</v>
      </c>
      <c r="AN148">
        <v>6.3845080000000003</v>
      </c>
      <c r="AO148">
        <v>1958.521</v>
      </c>
      <c r="AP148">
        <v>0.68593249999999995</v>
      </c>
      <c r="AQ148">
        <v>17.966750000000001</v>
      </c>
      <c r="AR148">
        <v>54.894309999999997</v>
      </c>
      <c r="AS148">
        <v>17912.37</v>
      </c>
      <c r="AT148">
        <v>0.68747789999999998</v>
      </c>
      <c r="AU148">
        <v>18.62398</v>
      </c>
      <c r="AV148">
        <v>114.5604</v>
      </c>
      <c r="AW148">
        <v>39341.660000000003</v>
      </c>
      <c r="AX148">
        <v>0.68908860000000005</v>
      </c>
      <c r="AY148">
        <v>19.53275</v>
      </c>
      <c r="AZ148">
        <v>84.917879999999997</v>
      </c>
      <c r="BA148">
        <v>30405.09</v>
      </c>
      <c r="BB148">
        <v>0.6907662</v>
      </c>
      <c r="BC148">
        <v>20.403079999999999</v>
      </c>
      <c r="BD148">
        <v>28.98668</v>
      </c>
      <c r="BE148">
        <v>10733.9</v>
      </c>
      <c r="BF148">
        <v>0.69249620000000001</v>
      </c>
      <c r="BG148">
        <v>20.559149999999999</v>
      </c>
      <c r="BH148">
        <v>5.5961090000000002</v>
      </c>
      <c r="BI148">
        <v>2124.951</v>
      </c>
      <c r="BJ148">
        <v>0.69415059999999995</v>
      </c>
      <c r="BK148">
        <v>20.0214</v>
      </c>
      <c r="BL148">
        <v>0.76516879999999998</v>
      </c>
      <c r="BM148">
        <v>293.38339999999999</v>
      </c>
      <c r="BN148">
        <v>0.69569080000000005</v>
      </c>
      <c r="BO148">
        <v>19.115559999999999</v>
      </c>
      <c r="BP148">
        <v>0.13022429999999999</v>
      </c>
      <c r="BQ148">
        <v>48.045189999999998</v>
      </c>
      <c r="BR148">
        <v>0.69705229999999996</v>
      </c>
      <c r="BS148">
        <v>18.330639999999999</v>
      </c>
      <c r="BT148">
        <v>6.3181619999999994E-2</v>
      </c>
      <c r="BU148">
        <v>22.048439999999999</v>
      </c>
      <c r="BV148">
        <v>0.69713820000000004</v>
      </c>
      <c r="BW148">
        <v>17.82236</v>
      </c>
      <c r="BX148" s="1">
        <v>5.243929E-2</v>
      </c>
      <c r="BY148">
        <v>18.10763</v>
      </c>
      <c r="BZ148">
        <v>0.69497850000000005</v>
      </c>
      <c r="CA148">
        <v>18.014949999999999</v>
      </c>
      <c r="CB148" s="1">
        <v>4.9066390000000001E-2</v>
      </c>
      <c r="CC148">
        <v>16.936319999999998</v>
      </c>
      <c r="CD148">
        <v>0.69155440000000001</v>
      </c>
      <c r="CE148">
        <v>18.488959999999999</v>
      </c>
      <c r="CF148" s="1">
        <v>4.9524230000000002E-2</v>
      </c>
      <c r="CG148">
        <v>17.140999999999998</v>
      </c>
      <c r="CH148">
        <v>0.68748810000000005</v>
      </c>
      <c r="CI148">
        <v>18.989260000000002</v>
      </c>
      <c r="CJ148" s="1">
        <v>5.0710180000000001E-2</v>
      </c>
      <c r="CK148" s="1">
        <v>17.67689</v>
      </c>
      <c r="CL148">
        <v>0.68315420000000004</v>
      </c>
      <c r="CM148">
        <v>19.017389999999999</v>
      </c>
      <c r="CN148" s="1">
        <v>4.9903879999999998E-2</v>
      </c>
      <c r="CO148" s="1">
        <v>17.555890000000002</v>
      </c>
      <c r="CP148">
        <v>0.67874920000000005</v>
      </c>
      <c r="CQ148">
        <v>18.645160000000001</v>
      </c>
      <c r="CR148" s="1">
        <v>4.6903319999999998E-2</v>
      </c>
      <c r="CS148" s="1">
        <v>16.647970000000001</v>
      </c>
      <c r="CT148">
        <v>0.67436079999999998</v>
      </c>
      <c r="CU148">
        <v>17.95299</v>
      </c>
      <c r="CV148" s="1">
        <v>4.2706149999999998E-2</v>
      </c>
      <c r="CW148" s="1">
        <v>15.28065</v>
      </c>
      <c r="CX148">
        <v>0.67020619999999997</v>
      </c>
      <c r="CY148">
        <v>17.094539999999999</v>
      </c>
      <c r="CZ148" s="1">
        <v>3.8241669999999998E-2</v>
      </c>
      <c r="DA148" s="1">
        <v>13.77933</v>
      </c>
      <c r="DB148">
        <v>0.66600280000000001</v>
      </c>
      <c r="DC148">
        <v>16.447050000000001</v>
      </c>
      <c r="DD148" s="1">
        <v>3.4033849999999997E-2</v>
      </c>
      <c r="DE148" s="1">
        <v>12.34172</v>
      </c>
      <c r="DF148">
        <v>0.66222300000000001</v>
      </c>
      <c r="DG148">
        <v>16.35436</v>
      </c>
      <c r="DH148" s="1">
        <v>3.022035E-2</v>
      </c>
      <c r="DI148" s="1">
        <v>11.02079</v>
      </c>
      <c r="DJ148">
        <v>0.65949729999999995</v>
      </c>
      <c r="DK148">
        <v>16.60388</v>
      </c>
      <c r="DL148" s="1">
        <v>2.677904E-2</v>
      </c>
      <c r="DM148" s="1">
        <v>9.8049169999999997</v>
      </c>
      <c r="DN148">
        <v>0.65629590000000004</v>
      </c>
      <c r="DO148">
        <v>17.104389999999999</v>
      </c>
      <c r="DP148" s="1">
        <v>2.367702E-2</v>
      </c>
      <c r="DQ148" s="1">
        <v>8.7055229999999995</v>
      </c>
      <c r="DR148">
        <v>0.65310349999999995</v>
      </c>
      <c r="DS148">
        <v>17.20243</v>
      </c>
      <c r="DT148" s="1">
        <v>2.0935390000000002E-2</v>
      </c>
      <c r="DU148" s="1">
        <v>7.7278859999999998</v>
      </c>
      <c r="DV148">
        <v>0.64991829999999995</v>
      </c>
      <c r="DW148">
        <v>17.089600000000001</v>
      </c>
      <c r="DX148" s="1">
        <v>1.8504980000000001E-2</v>
      </c>
      <c r="DY148" s="1">
        <v>6.8582989999999997</v>
      </c>
      <c r="DZ148">
        <v>0.64689640000000004</v>
      </c>
      <c r="EA148">
        <v>16.768439999999998</v>
      </c>
      <c r="EB148" s="1">
        <v>1.634992E-2</v>
      </c>
      <c r="EC148" s="1">
        <v>6.0824540000000002</v>
      </c>
      <c r="ED148">
        <v>0.64390579999999997</v>
      </c>
      <c r="EE148">
        <v>16.257490000000001</v>
      </c>
      <c r="EF148" s="1">
        <v>1.4414939999999999E-2</v>
      </c>
      <c r="EG148" s="1">
        <v>5.3826780000000003</v>
      </c>
      <c r="EH148">
        <v>0.64163939999999997</v>
      </c>
      <c r="EI148">
        <v>16.206130000000002</v>
      </c>
      <c r="EJ148" s="1">
        <v>1.2708840000000001E-2</v>
      </c>
      <c r="EK148" s="1">
        <v>4.760205</v>
      </c>
      <c r="EL148">
        <v>0.63970179999999999</v>
      </c>
      <c r="EM148">
        <v>16.296130000000002</v>
      </c>
      <c r="EN148" s="1">
        <v>1.1232000000000001E-2</v>
      </c>
      <c r="EO148" s="1">
        <v>4.2180669999999996</v>
      </c>
      <c r="EP148">
        <v>0.63791229999999999</v>
      </c>
      <c r="EQ148">
        <v>16.68412</v>
      </c>
      <c r="ER148" s="1">
        <v>9.9441249999999998E-3</v>
      </c>
      <c r="ES148" s="1">
        <v>3.7437999999999998</v>
      </c>
      <c r="ET148">
        <v>0.63562169999999996</v>
      </c>
      <c r="EU148">
        <v>17.39716</v>
      </c>
      <c r="EV148" s="1">
        <v>8.7794310000000007E-3</v>
      </c>
      <c r="EW148" s="1">
        <v>3.315874</v>
      </c>
      <c r="EX148">
        <v>0.63321669999999997</v>
      </c>
      <c r="EY148">
        <v>17.7835</v>
      </c>
      <c r="EZ148" s="1">
        <v>7.726213E-3</v>
      </c>
      <c r="FA148" s="1">
        <v>2.9276939999999998</v>
      </c>
      <c r="FB148">
        <v>0.63103070000000006</v>
      </c>
      <c r="FC148">
        <v>17.724679999999999</v>
      </c>
      <c r="FD148" s="1">
        <v>6.7903529999999998E-3</v>
      </c>
      <c r="FE148" s="1">
        <v>2.580241</v>
      </c>
      <c r="FF148">
        <v>0.62912860000000004</v>
      </c>
      <c r="FG148">
        <v>17.422779999999999</v>
      </c>
      <c r="FH148" s="1">
        <v>5.9699719999999996E-3</v>
      </c>
      <c r="FI148" s="1">
        <v>2.2733699999999999</v>
      </c>
      <c r="FJ148">
        <v>0.62729710000000005</v>
      </c>
      <c r="FK148">
        <v>17.027239999999999</v>
      </c>
      <c r="FL148" s="1">
        <v>5.2471369999999998E-3</v>
      </c>
      <c r="FM148" s="1">
        <v>2.00217</v>
      </c>
      <c r="FN148">
        <v>0.626</v>
      </c>
      <c r="FO148">
        <v>17.34582</v>
      </c>
      <c r="FP148" s="1">
        <v>4.6083510000000001E-3</v>
      </c>
      <c r="FQ148" s="1">
        <v>1.7616019999999999</v>
      </c>
      <c r="FR148">
        <v>0.62511810000000001</v>
      </c>
      <c r="FS148">
        <v>17.838460000000001</v>
      </c>
      <c r="FT148" s="1">
        <v>4.0471459999999997E-3</v>
      </c>
      <c r="FU148" s="1">
        <v>1.5491520000000001</v>
      </c>
      <c r="FV148">
        <v>0.62436170000000002</v>
      </c>
      <c r="FW148">
        <v>18.56446</v>
      </c>
      <c r="FX148" s="1">
        <v>3.5550450000000002E-3</v>
      </c>
      <c r="FY148" s="1">
        <v>1.3621160000000001</v>
      </c>
      <c r="FZ148">
        <v>0.62374289999999999</v>
      </c>
      <c r="GA148">
        <v>19.418289999999999</v>
      </c>
      <c r="GB148" s="1">
        <v>3.1056650000000001E-3</v>
      </c>
      <c r="GC148" s="1">
        <v>1.191365</v>
      </c>
      <c r="GD148">
        <v>0.62199059999999995</v>
      </c>
      <c r="GE148">
        <v>19.819410000000001</v>
      </c>
      <c r="GF148" s="1">
        <v>2.6725339999999998E-3</v>
      </c>
      <c r="GG148" s="1">
        <v>1.027587</v>
      </c>
      <c r="GH148">
        <v>0.62034259999999997</v>
      </c>
      <c r="GI148">
        <v>19.813490000000002</v>
      </c>
      <c r="GJ148" s="1">
        <v>2.2507510000000001E-3</v>
      </c>
      <c r="GK148" s="1">
        <v>0.86747969999999996</v>
      </c>
      <c r="GL148">
        <v>0.61892559999999996</v>
      </c>
      <c r="GM148">
        <v>19.491029999999999</v>
      </c>
      <c r="GN148" s="1">
        <v>1.8669750000000001E-3</v>
      </c>
      <c r="GO148" s="1">
        <v>0.72046969999999999</v>
      </c>
      <c r="GP148">
        <v>0.61786149999999995</v>
      </c>
      <c r="GQ148">
        <v>18.9483</v>
      </c>
      <c r="GR148" s="1">
        <v>1.5465539999999999E-3</v>
      </c>
      <c r="GS148" s="1">
        <v>0.59667800000000004</v>
      </c>
      <c r="GT148">
        <v>0.61723989999999995</v>
      </c>
      <c r="GU148">
        <v>19.073540000000001</v>
      </c>
      <c r="GV148" s="1">
        <v>1.296766E-3</v>
      </c>
      <c r="GW148" s="1">
        <v>0.49932219999999999</v>
      </c>
      <c r="GX148">
        <v>0.61698010000000003</v>
      </c>
      <c r="GY148">
        <v>19.361529999999998</v>
      </c>
      <c r="GZ148" s="1">
        <v>1.1072230000000001E-3</v>
      </c>
      <c r="HA148" s="1">
        <v>0.42521059999999999</v>
      </c>
      <c r="HB148">
        <v>0.61691680000000004</v>
      </c>
      <c r="HC148">
        <v>19.970780000000001</v>
      </c>
      <c r="HD148" s="1">
        <v>9.6277679999999999E-4</v>
      </c>
      <c r="HE148" s="1">
        <v>0.36858370000000001</v>
      </c>
      <c r="HF148">
        <v>0.61698070000000005</v>
      </c>
      <c r="HG148">
        <v>20.662199999999999</v>
      </c>
      <c r="HH148" s="1">
        <v>8.468897E-4</v>
      </c>
      <c r="HI148" s="1">
        <v>0.32329429999999998</v>
      </c>
      <c r="HJ148">
        <v>0.61709729999999996</v>
      </c>
      <c r="HK148">
        <v>20.925219999999999</v>
      </c>
      <c r="HL148" s="1">
        <v>7.3998390000000003E-4</v>
      </c>
      <c r="HM148" s="1">
        <v>0.28208749999999999</v>
      </c>
      <c r="HN148">
        <v>0.61715189999999998</v>
      </c>
      <c r="HO148">
        <v>20.743780000000001</v>
      </c>
      <c r="HP148" s="1">
        <v>6.2580480000000004E-4</v>
      </c>
      <c r="HQ148" s="1">
        <v>0.2385864</v>
      </c>
      <c r="HR148">
        <v>0.61724730000000005</v>
      </c>
      <c r="HS148">
        <v>20.337820000000001</v>
      </c>
      <c r="HT148" s="1">
        <v>5.055045E-4</v>
      </c>
      <c r="HU148" s="1">
        <v>0.1927162</v>
      </c>
      <c r="HV148">
        <v>0.6173187</v>
      </c>
      <c r="HW148">
        <v>19.713629999999998</v>
      </c>
      <c r="HX148" s="1">
        <v>3.9440500000000002E-4</v>
      </c>
      <c r="HY148" s="1">
        <v>0.1501461</v>
      </c>
      <c r="HZ148">
        <v>0.61740170000000005</v>
      </c>
      <c r="IA148">
        <v>19.5672</v>
      </c>
      <c r="IB148" s="1">
        <v>3.0645070000000002E-4</v>
      </c>
      <c r="IC148" s="1">
        <v>0.11625870000000001</v>
      </c>
      <c r="ID148">
        <v>0.61744580000000004</v>
      </c>
      <c r="IE148">
        <v>18.963100000000001</v>
      </c>
      <c r="IF148" s="1">
        <v>2.448005E-4</v>
      </c>
      <c r="IG148" s="1">
        <v>9.2398549999999996E-2</v>
      </c>
      <c r="IH148">
        <v>0.61751310000000004</v>
      </c>
      <c r="II148">
        <v>19.134650000000001</v>
      </c>
      <c r="IJ148" s="1">
        <v>2.0438410000000001E-4</v>
      </c>
      <c r="IK148" s="1">
        <v>7.6729229999999995E-2</v>
      </c>
      <c r="IL148">
        <v>0.61759359999999996</v>
      </c>
      <c r="IM148">
        <v>19.32124</v>
      </c>
      <c r="IN148" s="1">
        <v>1.7791430000000001E-4</v>
      </c>
      <c r="IO148" s="1">
        <v>6.6470909999999994E-2</v>
      </c>
      <c r="IP148">
        <v>0.61762910000000004</v>
      </c>
      <c r="IQ148">
        <v>19.381489999999999</v>
      </c>
      <c r="IR148" s="1">
        <v>1.5889840000000001E-4</v>
      </c>
      <c r="IS148" s="1">
        <v>5.9166389999999999E-2</v>
      </c>
      <c r="IT148">
        <v>0.61772760000000004</v>
      </c>
      <c r="IU148">
        <v>19.209499999999998</v>
      </c>
      <c r="IV148" s="1">
        <v>1.4297180000000001E-4</v>
      </c>
      <c r="IW148" s="1">
        <v>5.3118930000000002E-2</v>
      </c>
      <c r="IX148">
        <v>0.61780630000000003</v>
      </c>
      <c r="IY148">
        <v>18.812860000000001</v>
      </c>
      <c r="IZ148" s="1">
        <v>1.28324E-4</v>
      </c>
      <c r="JA148" s="1">
        <v>4.7595239999999997E-2</v>
      </c>
      <c r="JB148">
        <v>0.61799400000000004</v>
      </c>
      <c r="JC148">
        <v>18.48077</v>
      </c>
      <c r="JD148">
        <v>1.15227E-4</v>
      </c>
      <c r="JE148" s="1">
        <v>4.2647820000000003E-2</v>
      </c>
      <c r="JF148">
        <v>0.61821369999999998</v>
      </c>
      <c r="JG148">
        <v>18.914000000000001</v>
      </c>
      <c r="JH148">
        <v>1.043633E-4</v>
      </c>
      <c r="JI148" s="1">
        <v>3.8530439999999999E-2</v>
      </c>
      <c r="JJ148">
        <v>0.61842549999999996</v>
      </c>
      <c r="JK148">
        <v>19.37846</v>
      </c>
      <c r="JL148">
        <v>9.5853649999999997E-5</v>
      </c>
      <c r="JM148" s="1">
        <v>3.5294480000000003E-2</v>
      </c>
      <c r="JN148">
        <v>0.61870409999999998</v>
      </c>
      <c r="JO148">
        <v>19.97316</v>
      </c>
      <c r="JP148">
        <v>8.9200210000000001E-5</v>
      </c>
      <c r="JQ148" s="1">
        <v>3.2765910000000002E-2</v>
      </c>
      <c r="JR148">
        <v>0.61896119999999999</v>
      </c>
      <c r="JS148">
        <v>20.63344</v>
      </c>
      <c r="JT148">
        <v>8.3557080000000005E-5</v>
      </c>
      <c r="JU148" s="1">
        <v>3.0639220000000002E-2</v>
      </c>
      <c r="JV148">
        <v>0.61919729999999995</v>
      </c>
      <c r="JW148">
        <v>20.905750000000001</v>
      </c>
      <c r="JX148">
        <v>7.7680859999999994E-5</v>
      </c>
      <c r="JY148" s="1">
        <v>2.8469769999999998E-2</v>
      </c>
      <c r="JZ148">
        <v>0.61938040000000005</v>
      </c>
      <c r="KA148">
        <v>20.811689999999999</v>
      </c>
      <c r="KB148">
        <v>7.0474600000000005E-5</v>
      </c>
      <c r="KC148">
        <v>2.5843390000000001E-2</v>
      </c>
      <c r="KD148">
        <v>0.61950300000000003</v>
      </c>
      <c r="KE148">
        <v>20.510549999999999</v>
      </c>
      <c r="KF148">
        <v>6.2070229999999996E-5</v>
      </c>
      <c r="KG148">
        <v>2.2777200000000001E-2</v>
      </c>
      <c r="KH148">
        <v>0.61953230000000004</v>
      </c>
      <c r="KI148">
        <v>19.925090000000001</v>
      </c>
      <c r="KJ148">
        <v>5.3844039999999998E-5</v>
      </c>
      <c r="KK148">
        <v>1.9749539999999999E-2</v>
      </c>
      <c r="KL148">
        <v>0.61949869999999996</v>
      </c>
      <c r="KM148">
        <v>19.82283</v>
      </c>
      <c r="KN148">
        <v>4.7076590000000002E-5</v>
      </c>
      <c r="KO148">
        <v>1.7243080000000001E-2</v>
      </c>
      <c r="KP148">
        <v>0.61943479999999995</v>
      </c>
      <c r="KQ148">
        <v>19.77948</v>
      </c>
      <c r="KR148">
        <v>4.217246E-5</v>
      </c>
      <c r="KS148">
        <v>1.541788E-2</v>
      </c>
      <c r="KT148">
        <v>0.61929310000000004</v>
      </c>
      <c r="KU148">
        <v>19.880320000000001</v>
      </c>
      <c r="KV148">
        <v>3.8822270000000001E-5</v>
      </c>
      <c r="KW148">
        <v>1.4171100000000001E-2</v>
      </c>
      <c r="KX148">
        <v>0.61915710000000002</v>
      </c>
      <c r="KY148">
        <v>20.09854</v>
      </c>
      <c r="KZ148">
        <v>3.6794429999999997E-5</v>
      </c>
      <c r="LA148">
        <v>1.3406889999999999E-2</v>
      </c>
      <c r="LB148">
        <v>0.61906249999999996</v>
      </c>
      <c r="LC148">
        <v>20.218959999999999</v>
      </c>
      <c r="LD148">
        <v>3.6426669999999999E-5</v>
      </c>
      <c r="LE148">
        <v>1.323711E-2</v>
      </c>
      <c r="LF148">
        <v>0.61895719999999999</v>
      </c>
      <c r="LG148">
        <v>20.21424</v>
      </c>
      <c r="LH148">
        <v>3.8156920000000002E-5</v>
      </c>
      <c r="LI148">
        <v>1.382713E-2</v>
      </c>
      <c r="LJ148">
        <v>0.61889110000000003</v>
      </c>
      <c r="LK148">
        <v>19.960360000000001</v>
      </c>
      <c r="LL148">
        <v>4.1453199999999998E-5</v>
      </c>
      <c r="LM148">
        <v>1.5010900000000001E-2</v>
      </c>
      <c r="LN148">
        <v>0.61881319999999995</v>
      </c>
      <c r="LO148">
        <v>19.63043</v>
      </c>
      <c r="LP148">
        <v>4.4871660000000003E-5</v>
      </c>
      <c r="LQ148">
        <v>1.6274210000000001E-2</v>
      </c>
      <c r="LR148">
        <v>0.61879320000000004</v>
      </c>
      <c r="LS148">
        <v>19.81129</v>
      </c>
      <c r="LT148">
        <v>4.7185260000000001E-5</v>
      </c>
      <c r="LU148">
        <v>1.7156379999999999E-2</v>
      </c>
      <c r="LV148">
        <v>0.61879689999999998</v>
      </c>
      <c r="LW148">
        <v>20.119350000000001</v>
      </c>
      <c r="LX148">
        <v>4.8027050000000003E-5</v>
      </c>
      <c r="LY148">
        <v>1.7504479999999999E-2</v>
      </c>
      <c r="LZ148">
        <v>0.61879439999999997</v>
      </c>
      <c r="MA148">
        <v>20.65194</v>
      </c>
      <c r="MB148">
        <v>4.7660600000000002E-5</v>
      </c>
      <c r="MC148">
        <v>1.7401529999999998E-2</v>
      </c>
      <c r="MD148">
        <v>0.6188013</v>
      </c>
      <c r="ME148">
        <v>21.13626</v>
      </c>
      <c r="MF148">
        <v>4.6481379999999997E-5</v>
      </c>
      <c r="MG148">
        <v>1.6993359999999999E-2</v>
      </c>
      <c r="MH148">
        <v>0.6187918</v>
      </c>
      <c r="MI148">
        <v>21.326920000000001</v>
      </c>
      <c r="MJ148">
        <v>4.4718349999999999E-5</v>
      </c>
      <c r="MK148">
        <v>1.6367139999999999E-2</v>
      </c>
      <c r="ML148">
        <v>0.61880590000000002</v>
      </c>
      <c r="MM148">
        <v>21.04128</v>
      </c>
      <c r="MN148">
        <v>4.2485940000000002E-5</v>
      </c>
      <c r="MO148">
        <v>1.556545E-2</v>
      </c>
      <c r="MP148">
        <v>0.61876180000000003</v>
      </c>
      <c r="MQ148">
        <v>20.6846</v>
      </c>
      <c r="MR148">
        <v>3.9979820000000001E-5</v>
      </c>
      <c r="MS148">
        <v>1.465818E-2</v>
      </c>
      <c r="MT148">
        <v>0.61874680000000004</v>
      </c>
      <c r="MU148">
        <v>20.125889999999998</v>
      </c>
      <c r="MV148">
        <v>3.7510399999999999E-5</v>
      </c>
      <c r="MW148">
        <v>1.37544E-2</v>
      </c>
      <c r="MX148">
        <v>0.61868120000000004</v>
      </c>
      <c r="MY148">
        <v>19.904039999999998</v>
      </c>
      <c r="MZ148">
        <v>3.5308939999999999E-5</v>
      </c>
      <c r="NA148">
        <v>1.294612E-2</v>
      </c>
      <c r="NB148">
        <v>0.61859419999999998</v>
      </c>
      <c r="NC148">
        <v>20.00001</v>
      </c>
      <c r="ND148">
        <v>3.3445390000000003E-5</v>
      </c>
      <c r="NE148">
        <v>1.226008E-2</v>
      </c>
      <c r="NF148">
        <v>0.61859419999999998</v>
      </c>
      <c r="NG148">
        <v>20.00001</v>
      </c>
      <c r="NH148">
        <v>3.3445390000000003E-5</v>
      </c>
      <c r="NI148">
        <v>1.226008E-2</v>
      </c>
      <c r="NJ148">
        <v>0.61859419999999998</v>
      </c>
      <c r="NK148">
        <v>20.00001</v>
      </c>
      <c r="NL148">
        <v>3.3445390000000003E-5</v>
      </c>
      <c r="NM148">
        <v>1.226008E-2</v>
      </c>
      <c r="NN148">
        <v>0.61859419999999998</v>
      </c>
      <c r="NO148">
        <v>20.00001</v>
      </c>
      <c r="NP148">
        <v>3.3445390000000003E-5</v>
      </c>
      <c r="NQ148">
        <v>1.226008E-2</v>
      </c>
      <c r="NR148">
        <v>0.61859419999999998</v>
      </c>
      <c r="NS148">
        <v>20.00001</v>
      </c>
      <c r="NT148">
        <v>3.3445390000000003E-5</v>
      </c>
      <c r="NU148">
        <v>1.226008E-2</v>
      </c>
      <c r="NV148">
        <v>0.61859419999999998</v>
      </c>
      <c r="NW148">
        <v>20.00001</v>
      </c>
      <c r="NX148">
        <v>3.3445390000000003E-5</v>
      </c>
      <c r="NY148">
        <v>1.226008E-2</v>
      </c>
      <c r="NZ148">
        <v>0.61859419999999998</v>
      </c>
      <c r="OA148">
        <v>20.00001</v>
      </c>
      <c r="OB148">
        <v>3.3445390000000003E-5</v>
      </c>
      <c r="OC148">
        <v>1.226008E-2</v>
      </c>
      <c r="OD148">
        <v>0.61859419999999998</v>
      </c>
      <c r="OE148">
        <v>20.00001</v>
      </c>
      <c r="OF148">
        <v>3.3445390000000003E-5</v>
      </c>
      <c r="OG148">
        <v>1.226008E-2</v>
      </c>
      <c r="OH148">
        <v>0.61859419999999998</v>
      </c>
      <c r="OI148">
        <v>20.00001</v>
      </c>
      <c r="OJ148">
        <v>3.3445390000000003E-5</v>
      </c>
      <c r="OK148">
        <v>1.226008E-2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0.78990590000000005</v>
      </c>
      <c r="G149">
        <v>16.227070000000001</v>
      </c>
      <c r="H149">
        <v>0</v>
      </c>
      <c r="I149">
        <v>0</v>
      </c>
      <c r="J149">
        <v>0.79035319999999998</v>
      </c>
      <c r="K149">
        <v>16.63016</v>
      </c>
      <c r="L149">
        <v>0</v>
      </c>
      <c r="M149">
        <v>0</v>
      </c>
      <c r="N149">
        <v>0.79085269999999996</v>
      </c>
      <c r="O149">
        <v>17.25853</v>
      </c>
      <c r="P149">
        <v>0</v>
      </c>
      <c r="Q149">
        <v>0</v>
      </c>
      <c r="R149">
        <v>0.79137999999999997</v>
      </c>
      <c r="S149">
        <v>18.132180000000002</v>
      </c>
      <c r="T149">
        <v>0</v>
      </c>
      <c r="U149">
        <v>3.2472780000000002E-37</v>
      </c>
      <c r="V149">
        <v>0.79189750000000003</v>
      </c>
      <c r="W149">
        <v>18.97512</v>
      </c>
      <c r="X149" s="1">
        <v>2.054955E-27</v>
      </c>
      <c r="Y149" s="1">
        <v>7.101266E-25</v>
      </c>
      <c r="Z149">
        <v>0.79245100000000002</v>
      </c>
      <c r="AA149">
        <v>19.301079999999999</v>
      </c>
      <c r="AB149" s="1">
        <v>9.3175320000000002E-16</v>
      </c>
      <c r="AC149" s="1">
        <v>3.2385719999999999E-13</v>
      </c>
      <c r="AD149">
        <v>0.79305959999999998</v>
      </c>
      <c r="AE149">
        <v>18.930319999999998</v>
      </c>
      <c r="AF149" s="1">
        <v>1.677101E-5</v>
      </c>
      <c r="AG149" s="1">
        <v>4.1346439999999998E-3</v>
      </c>
      <c r="AH149">
        <v>0.79385229999999996</v>
      </c>
      <c r="AI149">
        <v>18.246580000000002</v>
      </c>
      <c r="AJ149" s="1">
        <v>5.9965789999999998E-2</v>
      </c>
      <c r="AK149">
        <v>16.579070000000002</v>
      </c>
      <c r="AL149">
        <v>0.79452429999999996</v>
      </c>
      <c r="AM149">
        <v>17.740639999999999</v>
      </c>
      <c r="AN149">
        <v>4.8556600000000003</v>
      </c>
      <c r="AO149">
        <v>1456.998</v>
      </c>
      <c r="AP149">
        <v>0.79525349999999995</v>
      </c>
      <c r="AQ149">
        <v>17.99277</v>
      </c>
      <c r="AR149">
        <v>48.009279999999997</v>
      </c>
      <c r="AS149">
        <v>15375.71</v>
      </c>
      <c r="AT149">
        <v>0.79595950000000004</v>
      </c>
      <c r="AU149">
        <v>18.608840000000001</v>
      </c>
      <c r="AV149">
        <v>111.8355</v>
      </c>
      <c r="AW149">
        <v>37758.14</v>
      </c>
      <c r="AX149">
        <v>0.79674889999999998</v>
      </c>
      <c r="AY149">
        <v>19.499030000000001</v>
      </c>
      <c r="AZ149">
        <v>90.571309999999997</v>
      </c>
      <c r="BA149">
        <v>31910.98</v>
      </c>
      <c r="BB149">
        <v>0.79759610000000003</v>
      </c>
      <c r="BC149">
        <v>20.384429999999998</v>
      </c>
      <c r="BD149">
        <v>33.193559999999998</v>
      </c>
      <c r="BE149">
        <v>12102</v>
      </c>
      <c r="BF149">
        <v>0.79845460000000001</v>
      </c>
      <c r="BG149">
        <v>20.568539999999999</v>
      </c>
      <c r="BH149">
        <v>6.7622390000000001</v>
      </c>
      <c r="BI149">
        <v>2530.154</v>
      </c>
      <c r="BJ149">
        <v>0.79895340000000004</v>
      </c>
      <c r="BK149">
        <v>20.077120000000001</v>
      </c>
      <c r="BL149">
        <v>0.94773010000000002</v>
      </c>
      <c r="BM149">
        <v>359.06810000000002</v>
      </c>
      <c r="BN149">
        <v>0.79913160000000005</v>
      </c>
      <c r="BO149">
        <v>19.18929</v>
      </c>
      <c r="BP149">
        <v>0.15045510000000001</v>
      </c>
      <c r="BQ149">
        <v>55.351190000000003</v>
      </c>
      <c r="BR149">
        <v>0.7986837</v>
      </c>
      <c r="BS149">
        <v>18.393450000000001</v>
      </c>
      <c r="BT149">
        <v>6.5474560000000001E-2</v>
      </c>
      <c r="BU149">
        <v>22.7761</v>
      </c>
      <c r="BV149">
        <v>0.79579699999999998</v>
      </c>
      <c r="BW149">
        <v>17.869710000000001</v>
      </c>
      <c r="BX149">
        <v>5.3053049999999997E-2</v>
      </c>
      <c r="BY149">
        <v>18.26577</v>
      </c>
      <c r="BZ149">
        <v>0.79052040000000001</v>
      </c>
      <c r="CA149">
        <v>18.030110000000001</v>
      </c>
      <c r="CB149" s="1">
        <v>4.9191550000000001E-2</v>
      </c>
      <c r="CC149">
        <v>16.968260000000001</v>
      </c>
      <c r="CD149">
        <v>0.78447120000000004</v>
      </c>
      <c r="CE149">
        <v>18.461790000000001</v>
      </c>
      <c r="CF149" s="1">
        <v>4.936774E-2</v>
      </c>
      <c r="CG149">
        <v>17.106059999999999</v>
      </c>
      <c r="CH149">
        <v>0.77786489999999997</v>
      </c>
      <c r="CI149">
        <v>18.974710000000002</v>
      </c>
      <c r="CJ149" s="1">
        <v>5.0620440000000003E-2</v>
      </c>
      <c r="CK149">
        <v>17.696449999999999</v>
      </c>
      <c r="CL149">
        <v>0.77098049999999996</v>
      </c>
      <c r="CM149">
        <v>19.0184</v>
      </c>
      <c r="CN149" s="1">
        <v>5.0055309999999999E-2</v>
      </c>
      <c r="CO149" s="1">
        <v>17.694489999999998</v>
      </c>
      <c r="CP149">
        <v>0.76401629999999998</v>
      </c>
      <c r="CQ149">
        <v>18.683720000000001</v>
      </c>
      <c r="CR149" s="1">
        <v>4.7239780000000002E-2</v>
      </c>
      <c r="CS149" s="1">
        <v>16.883959999999998</v>
      </c>
      <c r="CT149">
        <v>0.75706410000000002</v>
      </c>
      <c r="CU149">
        <v>18.012429999999998</v>
      </c>
      <c r="CV149" s="1">
        <v>4.3127110000000003E-2</v>
      </c>
      <c r="CW149" s="1">
        <v>15.57113</v>
      </c>
      <c r="CX149">
        <v>0.75004720000000002</v>
      </c>
      <c r="CY149">
        <v>17.158069999999999</v>
      </c>
      <c r="CZ149" s="1">
        <v>3.8666829999999999E-2</v>
      </c>
      <c r="DA149" s="1">
        <v>14.09164</v>
      </c>
      <c r="DB149">
        <v>0.74287829999999999</v>
      </c>
      <c r="DC149">
        <v>16.502659999999999</v>
      </c>
      <c r="DD149" s="1">
        <v>3.4428199999999999E-2</v>
      </c>
      <c r="DE149" s="1">
        <v>12.657349999999999</v>
      </c>
      <c r="DF149">
        <v>0.73635439999999996</v>
      </c>
      <c r="DG149">
        <v>16.385190000000001</v>
      </c>
      <c r="DH149" s="1">
        <v>3.0587349999999999E-2</v>
      </c>
      <c r="DI149" s="1">
        <v>11.33276</v>
      </c>
      <c r="DJ149">
        <v>0.73081890000000005</v>
      </c>
      <c r="DK149">
        <v>16.60641</v>
      </c>
      <c r="DL149" s="1">
        <v>2.711537E-2</v>
      </c>
      <c r="DM149" s="1">
        <v>10.109030000000001</v>
      </c>
      <c r="DN149">
        <v>0.72528179999999998</v>
      </c>
      <c r="DO149">
        <v>17.099820000000001</v>
      </c>
      <c r="DP149" s="1">
        <v>2.3978099999999999E-2</v>
      </c>
      <c r="DQ149" s="1">
        <v>8.9945280000000007</v>
      </c>
      <c r="DR149">
        <v>0.71987350000000006</v>
      </c>
      <c r="DS149">
        <v>17.188870000000001</v>
      </c>
      <c r="DT149" s="1">
        <v>2.1203929999999999E-2</v>
      </c>
      <c r="DU149" s="1">
        <v>8.0003630000000001</v>
      </c>
      <c r="DV149">
        <v>0.71442649999999996</v>
      </c>
      <c r="DW149">
        <v>17.088709999999999</v>
      </c>
      <c r="DX149" s="1">
        <v>1.874489E-2</v>
      </c>
      <c r="DY149" s="1">
        <v>7.1185010000000002</v>
      </c>
      <c r="DZ149">
        <v>0.70909809999999995</v>
      </c>
      <c r="EA149">
        <v>16.79757</v>
      </c>
      <c r="EB149" s="1">
        <v>1.6566440000000002E-2</v>
      </c>
      <c r="EC149" s="1">
        <v>6.3307650000000004</v>
      </c>
      <c r="ED149">
        <v>0.70379999999999998</v>
      </c>
      <c r="EE149">
        <v>16.3033</v>
      </c>
      <c r="EF149" s="1">
        <v>1.460961E-2</v>
      </c>
      <c r="EG149" s="1">
        <v>5.6181960000000002</v>
      </c>
      <c r="EH149">
        <v>0.69850199999999996</v>
      </c>
      <c r="EI149">
        <v>16.261489999999998</v>
      </c>
      <c r="EJ149" s="1">
        <v>1.288134E-2</v>
      </c>
      <c r="EK149" s="1">
        <v>4.9836340000000003</v>
      </c>
      <c r="EL149">
        <v>0.69331160000000003</v>
      </c>
      <c r="EM149">
        <v>16.328050000000001</v>
      </c>
      <c r="EN149" s="1">
        <v>1.138198E-2</v>
      </c>
      <c r="EO149" s="1">
        <v>4.4293100000000001</v>
      </c>
      <c r="EP149">
        <v>0.6882954</v>
      </c>
      <c r="EQ149">
        <v>16.67483</v>
      </c>
      <c r="ER149" s="1">
        <v>1.0077930000000001E-2</v>
      </c>
      <c r="ES149" s="1">
        <v>3.9440919999999999</v>
      </c>
      <c r="ET149">
        <v>0.68317309999999998</v>
      </c>
      <c r="EU149">
        <v>17.3842</v>
      </c>
      <c r="EV149" s="1">
        <v>8.9016760000000007E-3</v>
      </c>
      <c r="EW149" s="1">
        <v>3.5050409999999999</v>
      </c>
      <c r="EX149">
        <v>0.6780486</v>
      </c>
      <c r="EY149">
        <v>17.766749999999998</v>
      </c>
      <c r="EZ149" s="1">
        <v>7.8367330000000002E-3</v>
      </c>
      <c r="FA149" s="1">
        <v>3.1047280000000002</v>
      </c>
      <c r="FB149">
        <v>0.67325679999999999</v>
      </c>
      <c r="FC149">
        <v>17.70336</v>
      </c>
      <c r="FD149" s="1">
        <v>6.8892859999999997E-3</v>
      </c>
      <c r="FE149" s="1">
        <v>2.7452700000000001</v>
      </c>
      <c r="FF149">
        <v>0.66870149999999995</v>
      </c>
      <c r="FG149">
        <v>17.439139999999998</v>
      </c>
      <c r="FH149" s="1">
        <v>6.0573800000000002E-3</v>
      </c>
      <c r="FI149" s="1">
        <v>2.4264839999999999</v>
      </c>
      <c r="FJ149">
        <v>0.66427130000000001</v>
      </c>
      <c r="FK149">
        <v>17.054130000000001</v>
      </c>
      <c r="FL149" s="1">
        <v>5.3250449999999996E-3</v>
      </c>
      <c r="FM149" s="1">
        <v>2.1440049999999999</v>
      </c>
      <c r="FN149">
        <v>0.65969440000000001</v>
      </c>
      <c r="FO149">
        <v>17.388020000000001</v>
      </c>
      <c r="FP149" s="1">
        <v>4.677736E-3</v>
      </c>
      <c r="FQ149" s="1">
        <v>1.8932629999999999</v>
      </c>
      <c r="FR149">
        <v>0.65526269999999998</v>
      </c>
      <c r="FS149">
        <v>17.881810000000002</v>
      </c>
      <c r="FT149" s="1">
        <v>4.1084119999999997E-3</v>
      </c>
      <c r="FU149" s="1">
        <v>1.6710179999999999</v>
      </c>
      <c r="FV149">
        <v>0.65106260000000005</v>
      </c>
      <c r="FW149">
        <v>18.585000000000001</v>
      </c>
      <c r="FX149" s="1">
        <v>3.6097780000000001E-3</v>
      </c>
      <c r="FY149" s="1">
        <v>1.474756</v>
      </c>
      <c r="FZ149">
        <v>0.64702150000000003</v>
      </c>
      <c r="GA149">
        <v>19.407720000000001</v>
      </c>
      <c r="GB149" s="1">
        <v>3.1571720000000002E-3</v>
      </c>
      <c r="GC149" s="1">
        <v>1.2958480000000001</v>
      </c>
      <c r="GD149">
        <v>0.64311949999999996</v>
      </c>
      <c r="GE149">
        <v>19.784960000000002</v>
      </c>
      <c r="GF149" s="1">
        <v>2.7231159999999998E-3</v>
      </c>
      <c r="GG149" s="1">
        <v>1.123078</v>
      </c>
      <c r="GH149">
        <v>0.6394765</v>
      </c>
      <c r="GI149">
        <v>19.778310000000001</v>
      </c>
      <c r="GJ149" s="1">
        <v>2.2994410000000002E-3</v>
      </c>
      <c r="GK149" s="1">
        <v>0.95289020000000002</v>
      </c>
      <c r="GL149">
        <v>0.63624879999999995</v>
      </c>
      <c r="GM149">
        <v>19.51144</v>
      </c>
      <c r="GN149" s="1">
        <v>1.9101820000000001E-3</v>
      </c>
      <c r="GO149" s="1">
        <v>0.7945451</v>
      </c>
      <c r="GP149">
        <v>0.63343300000000002</v>
      </c>
      <c r="GQ149">
        <v>19.002199999999998</v>
      </c>
      <c r="GR149" s="1">
        <v>1.5818049999999999E-3</v>
      </c>
      <c r="GS149" s="1">
        <v>0.65941950000000005</v>
      </c>
      <c r="GT149">
        <v>0.63122829999999996</v>
      </c>
      <c r="GU149">
        <v>19.15549</v>
      </c>
      <c r="GV149" s="1">
        <v>1.324057E-3</v>
      </c>
      <c r="GW149" s="1">
        <v>0.55209220000000003</v>
      </c>
      <c r="GX149">
        <v>0.62954529999999997</v>
      </c>
      <c r="GY149">
        <v>19.435300000000002</v>
      </c>
      <c r="GZ149" s="1">
        <v>1.128029E-3</v>
      </c>
      <c r="HA149" s="1">
        <v>0.46998760000000001</v>
      </c>
      <c r="HB149">
        <v>0.62835300000000005</v>
      </c>
      <c r="HC149">
        <v>20.01155</v>
      </c>
      <c r="HD149" s="1">
        <v>9.7890830000000001E-4</v>
      </c>
      <c r="HE149" s="1">
        <v>0.40718739999999998</v>
      </c>
      <c r="HF149">
        <v>0.62743190000000004</v>
      </c>
      <c r="HG149">
        <v>20.663399999999999</v>
      </c>
      <c r="HH149" s="1">
        <v>8.6042810000000003E-4</v>
      </c>
      <c r="HI149" s="1">
        <v>0.35731859999999999</v>
      </c>
      <c r="HJ149">
        <v>0.62628709999999999</v>
      </c>
      <c r="HK149">
        <v>20.906759999999998</v>
      </c>
      <c r="HL149" s="1">
        <v>7.5334030000000001E-4</v>
      </c>
      <c r="HM149" s="1">
        <v>0.31272109999999997</v>
      </c>
      <c r="HN149">
        <v>0.62541009999999997</v>
      </c>
      <c r="HO149">
        <v>20.718250000000001</v>
      </c>
      <c r="HP149" s="1">
        <v>6.4036270000000003E-4</v>
      </c>
      <c r="HQ149" s="1">
        <v>0.26607999999999998</v>
      </c>
      <c r="HR149">
        <v>0.62475970000000003</v>
      </c>
      <c r="HS149">
        <v>20.359749999999998</v>
      </c>
      <c r="HT149" s="1">
        <v>5.2025270000000004E-4</v>
      </c>
      <c r="HU149" s="1">
        <v>0.21636710000000001</v>
      </c>
      <c r="HV149">
        <v>0.62425200000000003</v>
      </c>
      <c r="HW149">
        <v>19.77205</v>
      </c>
      <c r="HX149" s="1">
        <v>4.0721360000000001E-4</v>
      </c>
      <c r="HY149" s="1">
        <v>0.16926050000000001</v>
      </c>
      <c r="HZ149">
        <v>0.62385679999999999</v>
      </c>
      <c r="IA149">
        <v>19.664239999999999</v>
      </c>
      <c r="IB149" s="1">
        <v>3.1605689999999998E-4</v>
      </c>
      <c r="IC149" s="1">
        <v>0.13100419999999999</v>
      </c>
      <c r="ID149">
        <v>0.62359330000000002</v>
      </c>
      <c r="IE149">
        <v>19.049759999999999</v>
      </c>
      <c r="IF149" s="1">
        <v>2.5130790000000002E-4</v>
      </c>
      <c r="IG149" s="1">
        <v>0.10366939999999999</v>
      </c>
      <c r="IH149">
        <v>0.62340390000000001</v>
      </c>
      <c r="II149">
        <v>19.205760000000001</v>
      </c>
      <c r="IJ149" s="1">
        <v>2.086147E-4</v>
      </c>
      <c r="IK149" s="1">
        <v>8.5597989999999999E-2</v>
      </c>
      <c r="IL149">
        <v>0.62331179999999997</v>
      </c>
      <c r="IM149">
        <v>19.365490000000001</v>
      </c>
      <c r="IN149" s="1">
        <v>1.8075900000000001E-4</v>
      </c>
      <c r="IO149" s="1">
        <v>7.3802679999999996E-2</v>
      </c>
      <c r="IP149">
        <v>0.62323090000000003</v>
      </c>
      <c r="IQ149">
        <v>19.38289</v>
      </c>
      <c r="IR149" s="1">
        <v>1.610645E-4</v>
      </c>
      <c r="IS149" s="1">
        <v>6.553051E-2</v>
      </c>
      <c r="IT149">
        <v>0.62324840000000004</v>
      </c>
      <c r="IU149">
        <v>19.201879999999999</v>
      </c>
      <c r="IV149" s="1">
        <v>1.4488479999999999E-4</v>
      </c>
      <c r="IW149" s="1">
        <v>5.8815029999999997E-2</v>
      </c>
      <c r="IX149">
        <v>0.62335839999999998</v>
      </c>
      <c r="IY149">
        <v>18.834230000000002</v>
      </c>
      <c r="IZ149" s="1">
        <v>1.3008529999999999E-4</v>
      </c>
      <c r="JA149" s="1">
        <v>5.2717970000000003E-2</v>
      </c>
      <c r="JB149">
        <v>0.62356599999999995</v>
      </c>
      <c r="JC149">
        <v>18.516439999999999</v>
      </c>
      <c r="JD149">
        <v>1.1675950000000001E-4</v>
      </c>
      <c r="JE149" s="1">
        <v>4.721989E-2</v>
      </c>
      <c r="JF149">
        <v>0.6239323</v>
      </c>
      <c r="JG149">
        <v>18.986160000000002</v>
      </c>
      <c r="JH149">
        <v>1.0560119999999999E-4</v>
      </c>
      <c r="JI149" s="1">
        <v>4.2596450000000001E-2</v>
      </c>
      <c r="JJ149">
        <v>0.62440099999999998</v>
      </c>
      <c r="JK149">
        <v>19.47175</v>
      </c>
      <c r="JL149">
        <v>9.6814579999999998E-5</v>
      </c>
      <c r="JM149" s="1">
        <v>3.8938059999999997E-2</v>
      </c>
      <c r="JN149">
        <v>0.62497820000000004</v>
      </c>
      <c r="JO149">
        <v>20.051079999999999</v>
      </c>
      <c r="JP149">
        <v>8.9965539999999994E-5</v>
      </c>
      <c r="JQ149" s="1">
        <v>3.6084610000000003E-2</v>
      </c>
      <c r="JR149">
        <v>0.6256256</v>
      </c>
      <c r="JS149">
        <v>20.678059999999999</v>
      </c>
      <c r="JT149">
        <v>8.4245220000000006E-5</v>
      </c>
      <c r="JU149" s="1">
        <v>3.3716610000000001E-2</v>
      </c>
      <c r="JV149">
        <v>0.62631380000000003</v>
      </c>
      <c r="JW149">
        <v>20.907389999999999</v>
      </c>
      <c r="JX149">
        <v>7.8455140000000003E-5</v>
      </c>
      <c r="JY149" s="1">
        <v>3.1368649999999998E-2</v>
      </c>
      <c r="JZ149">
        <v>0.62699320000000003</v>
      </c>
      <c r="KA149">
        <v>20.793500000000002</v>
      </c>
      <c r="KB149">
        <v>7.1429999999999999E-5</v>
      </c>
      <c r="KC149">
        <v>2.8565420000000001E-2</v>
      </c>
      <c r="KD149">
        <v>0.62758429999999998</v>
      </c>
      <c r="KE149">
        <v>20.536539999999999</v>
      </c>
      <c r="KF149">
        <v>6.311799E-5</v>
      </c>
      <c r="KG149">
        <v>2.5254229999999999E-2</v>
      </c>
      <c r="KH149">
        <v>0.62803790000000004</v>
      </c>
      <c r="KI149">
        <v>19.98677</v>
      </c>
      <c r="KJ149">
        <v>5.479636E-5</v>
      </c>
      <c r="KK149">
        <v>2.191129E-2</v>
      </c>
      <c r="KL149">
        <v>0.62835370000000002</v>
      </c>
      <c r="KM149">
        <v>19.899629999999998</v>
      </c>
      <c r="KN149">
        <v>4.7812480000000002E-5</v>
      </c>
      <c r="KO149">
        <v>1.9087300000000001E-2</v>
      </c>
      <c r="KP149">
        <v>0.62852330000000001</v>
      </c>
      <c r="KQ149">
        <v>19.853349999999999</v>
      </c>
      <c r="KR149">
        <v>4.2688739999999999E-5</v>
      </c>
      <c r="KS149">
        <v>1.700467E-2</v>
      </c>
      <c r="KT149">
        <v>0.62856020000000001</v>
      </c>
      <c r="KU149">
        <v>19.904330000000002</v>
      </c>
      <c r="KV149">
        <v>3.9166570000000003E-5</v>
      </c>
      <c r="KW149">
        <v>1.5572829999999999E-2</v>
      </c>
      <c r="KX149">
        <v>0.62850899999999998</v>
      </c>
      <c r="KY149">
        <v>20.104869999999998</v>
      </c>
      <c r="KZ149">
        <v>3.697378E-5</v>
      </c>
      <c r="LA149">
        <v>1.467278E-2</v>
      </c>
      <c r="LB149">
        <v>0.62836990000000004</v>
      </c>
      <c r="LC149">
        <v>20.19642</v>
      </c>
      <c r="LD149">
        <v>3.6377139999999997E-5</v>
      </c>
      <c r="LE149">
        <v>1.439651E-2</v>
      </c>
      <c r="LF149">
        <v>0.62822100000000003</v>
      </c>
      <c r="LG149">
        <v>20.19988</v>
      </c>
      <c r="LH149">
        <v>3.7853679999999998E-5</v>
      </c>
      <c r="LI149">
        <v>1.49339E-2</v>
      </c>
      <c r="LJ149">
        <v>0.6280403</v>
      </c>
      <c r="LK149">
        <v>19.975719999999999</v>
      </c>
      <c r="LL149">
        <v>4.1017309999999998E-5</v>
      </c>
      <c r="LM149">
        <v>1.616501E-2</v>
      </c>
      <c r="LN149">
        <v>0.62790409999999997</v>
      </c>
      <c r="LO149">
        <v>19.679480000000002</v>
      </c>
      <c r="LP149">
        <v>4.4489439999999997E-5</v>
      </c>
      <c r="LQ149">
        <v>1.7559439999999999E-2</v>
      </c>
      <c r="LR149">
        <v>0.62775840000000005</v>
      </c>
      <c r="LS149">
        <v>19.89415</v>
      </c>
      <c r="LT149">
        <v>4.6969399999999998E-5</v>
      </c>
      <c r="LU149">
        <v>1.858827E-2</v>
      </c>
      <c r="LV149">
        <v>0.62764410000000004</v>
      </c>
      <c r="LW149">
        <v>20.211939999999998</v>
      </c>
      <c r="LX149">
        <v>4.79839E-5</v>
      </c>
      <c r="LY149">
        <v>1.9040809999999998E-2</v>
      </c>
      <c r="LZ149">
        <v>0.62758130000000001</v>
      </c>
      <c r="MA149">
        <v>20.738019999999999</v>
      </c>
      <c r="MB149">
        <v>4.7745820000000001E-5</v>
      </c>
      <c r="MC149">
        <v>1.8984049999999999E-2</v>
      </c>
      <c r="MD149">
        <v>0.62752209999999997</v>
      </c>
      <c r="ME149">
        <v>21.202390000000001</v>
      </c>
      <c r="MF149">
        <v>4.6651640000000002E-5</v>
      </c>
      <c r="MG149">
        <v>1.8576309999999999E-2</v>
      </c>
      <c r="MH149">
        <v>0.62746630000000003</v>
      </c>
      <c r="MI149">
        <v>21.36355</v>
      </c>
      <c r="MJ149">
        <v>4.4953229999999997E-5</v>
      </c>
      <c r="MK149">
        <v>1.7922110000000002E-2</v>
      </c>
      <c r="ML149">
        <v>0.62744889999999998</v>
      </c>
      <c r="MM149">
        <v>21.04664</v>
      </c>
      <c r="MN149">
        <v>4.2773079999999997E-5</v>
      </c>
      <c r="MO149">
        <v>1.7071639999999999E-2</v>
      </c>
      <c r="MP149">
        <v>0.62736959999999997</v>
      </c>
      <c r="MQ149">
        <v>20.715250000000001</v>
      </c>
      <c r="MR149">
        <v>4.0286559999999999E-5</v>
      </c>
      <c r="MS149">
        <v>1.609273E-2</v>
      </c>
      <c r="MT149">
        <v>0.62731650000000005</v>
      </c>
      <c r="MU149">
        <v>20.1874</v>
      </c>
      <c r="MV149">
        <v>3.780052E-5</v>
      </c>
      <c r="MW149">
        <v>1.5103E-2</v>
      </c>
      <c r="MX149">
        <v>0.62716590000000005</v>
      </c>
      <c r="MY149">
        <v>19.984190000000002</v>
      </c>
      <c r="MZ149">
        <v>3.5559689999999997E-5</v>
      </c>
      <c r="NA149">
        <v>1.4207320000000001E-2</v>
      </c>
      <c r="NB149">
        <v>0.62702849999999999</v>
      </c>
      <c r="NC149">
        <v>20.08154</v>
      </c>
      <c r="ND149">
        <v>3.3656279999999997E-5</v>
      </c>
      <c r="NE149">
        <v>1.3444269999999999E-2</v>
      </c>
      <c r="NF149">
        <v>0.62702849999999999</v>
      </c>
      <c r="NG149">
        <v>20.08154</v>
      </c>
      <c r="NH149">
        <v>3.3656279999999997E-5</v>
      </c>
      <c r="NI149">
        <v>1.3444269999999999E-2</v>
      </c>
      <c r="NJ149">
        <v>0.62702849999999999</v>
      </c>
      <c r="NK149">
        <v>20.08154</v>
      </c>
      <c r="NL149">
        <v>3.3656279999999997E-5</v>
      </c>
      <c r="NM149">
        <v>1.3444269999999999E-2</v>
      </c>
      <c r="NN149">
        <v>0.62702849999999999</v>
      </c>
      <c r="NO149">
        <v>20.08154</v>
      </c>
      <c r="NP149">
        <v>3.3656279999999997E-5</v>
      </c>
      <c r="NQ149">
        <v>1.3444269999999999E-2</v>
      </c>
      <c r="NR149">
        <v>0.62702849999999999</v>
      </c>
      <c r="NS149">
        <v>20.08154</v>
      </c>
      <c r="NT149">
        <v>3.3656279999999997E-5</v>
      </c>
      <c r="NU149">
        <v>1.3444269999999999E-2</v>
      </c>
      <c r="NV149">
        <v>0.62702849999999999</v>
      </c>
      <c r="NW149">
        <v>20.08154</v>
      </c>
      <c r="NX149">
        <v>3.3656279999999997E-5</v>
      </c>
      <c r="NY149">
        <v>1.3444269999999999E-2</v>
      </c>
      <c r="NZ149">
        <v>0.62702849999999999</v>
      </c>
      <c r="OA149">
        <v>20.08154</v>
      </c>
      <c r="OB149">
        <v>3.3656279999999997E-5</v>
      </c>
      <c r="OC149">
        <v>1.3444269999999999E-2</v>
      </c>
      <c r="OD149">
        <v>0.62702849999999999</v>
      </c>
      <c r="OE149">
        <v>20.08154</v>
      </c>
      <c r="OF149">
        <v>3.3656279999999997E-5</v>
      </c>
      <c r="OG149">
        <v>1.3444269999999999E-2</v>
      </c>
      <c r="OH149">
        <v>0.62702849999999999</v>
      </c>
      <c r="OI149">
        <v>20.08154</v>
      </c>
      <c r="OJ149">
        <v>3.3656279999999997E-5</v>
      </c>
      <c r="OK149">
        <v>1.3444269999999999E-2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0.86659430000000004</v>
      </c>
      <c r="G150">
        <v>16.253050000000002</v>
      </c>
      <c r="H150">
        <v>0</v>
      </c>
      <c r="I150">
        <v>0</v>
      </c>
      <c r="J150">
        <v>0.86711389999999999</v>
      </c>
      <c r="K150">
        <v>16.64602</v>
      </c>
      <c r="L150">
        <v>0</v>
      </c>
      <c r="M150">
        <v>0</v>
      </c>
      <c r="N150">
        <v>0.86768000000000001</v>
      </c>
      <c r="O150">
        <v>17.24023</v>
      </c>
      <c r="P150">
        <v>0</v>
      </c>
      <c r="Q150">
        <v>0</v>
      </c>
      <c r="R150">
        <v>0.86830059999999998</v>
      </c>
      <c r="S150">
        <v>18.102250000000002</v>
      </c>
      <c r="T150">
        <v>0</v>
      </c>
      <c r="U150">
        <v>3.899161E-38</v>
      </c>
      <c r="V150">
        <v>0.8689114</v>
      </c>
      <c r="W150">
        <v>18.959050000000001</v>
      </c>
      <c r="X150" s="1">
        <v>2.7715110000000002E-28</v>
      </c>
      <c r="Y150" s="1">
        <v>9.6094159999999997E-26</v>
      </c>
      <c r="Z150">
        <v>0.86958150000000001</v>
      </c>
      <c r="AA150">
        <v>19.294309999999999</v>
      </c>
      <c r="AB150" s="1">
        <v>1.16658E-16</v>
      </c>
      <c r="AC150" s="1">
        <v>4.0676449999999999E-14</v>
      </c>
      <c r="AD150">
        <v>0.87027350000000003</v>
      </c>
      <c r="AE150">
        <v>18.95608</v>
      </c>
      <c r="AF150" s="1">
        <v>6.6866179999999997E-6</v>
      </c>
      <c r="AG150" s="1">
        <v>1.5348060000000001E-3</v>
      </c>
      <c r="AH150">
        <v>0.87073339999999999</v>
      </c>
      <c r="AI150">
        <v>18.302520000000001</v>
      </c>
      <c r="AJ150" s="1">
        <v>3.6663029999999999E-2</v>
      </c>
      <c r="AK150" s="1">
        <v>9.7462239999999998</v>
      </c>
      <c r="AL150">
        <v>0.87081390000000003</v>
      </c>
      <c r="AM150">
        <v>17.775359999999999</v>
      </c>
      <c r="AN150">
        <v>3.626763</v>
      </c>
      <c r="AO150">
        <v>1060.7080000000001</v>
      </c>
      <c r="AP150">
        <v>0.87096050000000003</v>
      </c>
      <c r="AQ150">
        <v>18.0228</v>
      </c>
      <c r="AR150">
        <v>41.425089999999997</v>
      </c>
      <c r="AS150">
        <v>13070.18</v>
      </c>
      <c r="AT150">
        <v>0.87111740000000004</v>
      </c>
      <c r="AU150">
        <v>18.59684</v>
      </c>
      <c r="AV150">
        <v>108.06489999999999</v>
      </c>
      <c r="AW150">
        <v>36286.26</v>
      </c>
      <c r="AX150">
        <v>0.87130739999999995</v>
      </c>
      <c r="AY150">
        <v>19.462520000000001</v>
      </c>
      <c r="AZ150">
        <v>95.898210000000006</v>
      </c>
      <c r="BA150">
        <v>33891.49</v>
      </c>
      <c r="BB150">
        <v>0.87159200000000003</v>
      </c>
      <c r="BC150">
        <v>20.360050000000001</v>
      </c>
      <c r="BD150">
        <v>37.843029999999999</v>
      </c>
      <c r="BE150">
        <v>13944.53</v>
      </c>
      <c r="BF150">
        <v>0.8718669</v>
      </c>
      <c r="BG150">
        <v>20.57272</v>
      </c>
      <c r="BH150">
        <v>8.1616970000000002</v>
      </c>
      <c r="BI150">
        <v>3107.0070000000001</v>
      </c>
      <c r="BJ150">
        <v>0.8719536</v>
      </c>
      <c r="BK150">
        <v>20.131319999999999</v>
      </c>
      <c r="BL150">
        <v>1.1793560000000001</v>
      </c>
      <c r="BM150">
        <v>457.2448</v>
      </c>
      <c r="BN150">
        <v>0.87173310000000004</v>
      </c>
      <c r="BO150">
        <v>19.269570000000002</v>
      </c>
      <c r="BP150">
        <v>0.17693890000000001</v>
      </c>
      <c r="BQ150">
        <v>66.826229999999995</v>
      </c>
      <c r="BR150">
        <v>0.87080900000000006</v>
      </c>
      <c r="BS150">
        <v>18.46227</v>
      </c>
      <c r="BT150">
        <v>6.8361889999999995E-2</v>
      </c>
      <c r="BU150">
        <v>24.06579</v>
      </c>
      <c r="BV150">
        <v>0.86698350000000002</v>
      </c>
      <c r="BW150">
        <v>17.923110000000001</v>
      </c>
      <c r="BX150">
        <v>5.3733799999999998E-2</v>
      </c>
      <c r="BY150">
        <v>18.59151</v>
      </c>
      <c r="BZ150">
        <v>0.86033139999999997</v>
      </c>
      <c r="CA150">
        <v>18.04851</v>
      </c>
      <c r="CB150">
        <v>4.9346500000000001E-2</v>
      </c>
      <c r="CC150">
        <v>17.089659999999999</v>
      </c>
      <c r="CD150">
        <v>0.85280350000000005</v>
      </c>
      <c r="CE150">
        <v>18.433420000000002</v>
      </c>
      <c r="CF150" s="1">
        <v>4.9206470000000002E-2</v>
      </c>
      <c r="CG150">
        <v>17.107659999999999</v>
      </c>
      <c r="CH150">
        <v>0.84444609999999998</v>
      </c>
      <c r="CI150">
        <v>18.954809999999998</v>
      </c>
      <c r="CJ150" s="1">
        <v>5.0495140000000001E-2</v>
      </c>
      <c r="CK150">
        <v>17.709350000000001</v>
      </c>
      <c r="CL150">
        <v>0.83584970000000003</v>
      </c>
      <c r="CM150">
        <v>19.015940000000001</v>
      </c>
      <c r="CN150" s="1">
        <v>5.0173549999999997E-2</v>
      </c>
      <c r="CO150" s="1">
        <v>17.805980000000002</v>
      </c>
      <c r="CP150">
        <v>0.82716579999999995</v>
      </c>
      <c r="CQ150">
        <v>18.722329999999999</v>
      </c>
      <c r="CR150" s="1">
        <v>4.7559530000000003E-2</v>
      </c>
      <c r="CS150" s="1">
        <v>17.0807</v>
      </c>
      <c r="CT150">
        <v>0.81860040000000001</v>
      </c>
      <c r="CU150">
        <v>18.074839999999998</v>
      </c>
      <c r="CV150" s="1">
        <v>4.3546040000000001E-2</v>
      </c>
      <c r="CW150" s="1">
        <v>15.8102</v>
      </c>
      <c r="CX150">
        <v>0.80994980000000005</v>
      </c>
      <c r="CY150">
        <v>17.227869999999999</v>
      </c>
      <c r="CZ150" s="1">
        <v>3.9097439999999997E-2</v>
      </c>
      <c r="DA150" s="1">
        <v>14.336790000000001</v>
      </c>
      <c r="DB150">
        <v>0.80122450000000001</v>
      </c>
      <c r="DC150">
        <v>16.565280000000001</v>
      </c>
      <c r="DD150" s="1">
        <v>3.4831399999999998E-2</v>
      </c>
      <c r="DE150" s="1">
        <v>12.89148</v>
      </c>
      <c r="DF150">
        <v>0.79345379999999999</v>
      </c>
      <c r="DG150">
        <v>16.42229</v>
      </c>
      <c r="DH150" s="1">
        <v>3.0964019999999998E-2</v>
      </c>
      <c r="DI150" s="1">
        <v>11.550219999999999</v>
      </c>
      <c r="DJ150">
        <v>0.7867845</v>
      </c>
      <c r="DK150">
        <v>16.611170000000001</v>
      </c>
      <c r="DL150" s="1">
        <v>2.746022E-2</v>
      </c>
      <c r="DM150" s="1">
        <v>10.305770000000001</v>
      </c>
      <c r="DN150">
        <v>0.78007590000000004</v>
      </c>
      <c r="DO150">
        <v>17.094180000000001</v>
      </c>
      <c r="DP150" s="1">
        <v>2.4289939999999999E-2</v>
      </c>
      <c r="DQ150" s="1">
        <v>9.1711039999999997</v>
      </c>
      <c r="DR150">
        <v>0.77340229999999999</v>
      </c>
      <c r="DS150">
        <v>17.17351</v>
      </c>
      <c r="DT150" s="1">
        <v>2.1481130000000001E-2</v>
      </c>
      <c r="DU150" s="1">
        <v>8.1568480000000001</v>
      </c>
      <c r="DV150">
        <v>0.76592629999999995</v>
      </c>
      <c r="DW150">
        <v>17.08323</v>
      </c>
      <c r="DX150" s="1">
        <v>1.899269E-2</v>
      </c>
      <c r="DY150" s="1">
        <v>7.2579289999999999</v>
      </c>
      <c r="DZ150">
        <v>0.75860899999999998</v>
      </c>
      <c r="EA150">
        <v>16.825369999999999</v>
      </c>
      <c r="EB150" s="1">
        <v>1.6790220000000002E-2</v>
      </c>
      <c r="EC150" s="1">
        <v>6.4574660000000002</v>
      </c>
      <c r="ED150">
        <v>0.75134780000000001</v>
      </c>
      <c r="EE150">
        <v>16.35257</v>
      </c>
      <c r="EF150" s="1">
        <v>1.481179E-2</v>
      </c>
      <c r="EG150" s="1">
        <v>5.7336850000000004</v>
      </c>
      <c r="EH150">
        <v>0.74435450000000003</v>
      </c>
      <c r="EI150">
        <v>16.319410000000001</v>
      </c>
      <c r="EJ150" s="1">
        <v>1.306058E-2</v>
      </c>
      <c r="EK150" s="1">
        <v>5.0859259999999997</v>
      </c>
      <c r="EL150">
        <v>0.73745329999999998</v>
      </c>
      <c r="EM150">
        <v>16.370100000000001</v>
      </c>
      <c r="EN150" s="1">
        <v>1.1538E-2</v>
      </c>
      <c r="EO150" s="1">
        <v>4.518866</v>
      </c>
      <c r="EP150">
        <v>0.73083830000000005</v>
      </c>
      <c r="EQ150">
        <v>16.66742</v>
      </c>
      <c r="ER150" s="1">
        <v>1.021677E-2</v>
      </c>
      <c r="ES150" s="1">
        <v>4.0234199999999998</v>
      </c>
      <c r="ET150">
        <v>0.72412739999999998</v>
      </c>
      <c r="EU150">
        <v>17.367570000000001</v>
      </c>
      <c r="EV150" s="1">
        <v>9.0292970000000004E-3</v>
      </c>
      <c r="EW150" s="1">
        <v>3.5768689999999999</v>
      </c>
      <c r="EX150">
        <v>0.71737530000000005</v>
      </c>
      <c r="EY150">
        <v>17.749199999999998</v>
      </c>
      <c r="EZ150" s="1">
        <v>7.9525940000000003E-3</v>
      </c>
      <c r="FA150" s="1">
        <v>3.169346</v>
      </c>
      <c r="FB150">
        <v>0.71065690000000004</v>
      </c>
      <c r="FC150">
        <v>17.677399999999999</v>
      </c>
      <c r="FD150" s="1">
        <v>6.993193E-3</v>
      </c>
      <c r="FE150" s="1">
        <v>2.8028499999999998</v>
      </c>
      <c r="FF150">
        <v>0.70418369999999997</v>
      </c>
      <c r="FG150">
        <v>17.451920000000001</v>
      </c>
      <c r="FH150" s="1">
        <v>6.1494920000000003E-3</v>
      </c>
      <c r="FI150" s="1">
        <v>2.4780039999999999</v>
      </c>
      <c r="FJ150">
        <v>0.69792500000000002</v>
      </c>
      <c r="FK150">
        <v>17.083909999999999</v>
      </c>
      <c r="FL150" s="1">
        <v>5.4074220000000003E-3</v>
      </c>
      <c r="FM150" s="1">
        <v>2.1906629999999998</v>
      </c>
      <c r="FN150">
        <v>0.6917816</v>
      </c>
      <c r="FO150">
        <v>17.43065</v>
      </c>
      <c r="FP150" s="1">
        <v>4.751094E-3</v>
      </c>
      <c r="FQ150" s="1">
        <v>1.935012</v>
      </c>
      <c r="FR150">
        <v>0.68599350000000003</v>
      </c>
      <c r="FS150">
        <v>17.931100000000001</v>
      </c>
      <c r="FT150" s="1">
        <v>4.1734129999999999E-3</v>
      </c>
      <c r="FU150" s="1">
        <v>1.7078850000000001</v>
      </c>
      <c r="FV150">
        <v>0.68045770000000005</v>
      </c>
      <c r="FW150">
        <v>18.61103</v>
      </c>
      <c r="FX150" s="1">
        <v>3.6677620000000002E-3</v>
      </c>
      <c r="FY150" s="1">
        <v>1.507436</v>
      </c>
      <c r="FZ150">
        <v>0.67514459999999998</v>
      </c>
      <c r="GA150">
        <v>19.40071</v>
      </c>
      <c r="GB150" s="1">
        <v>3.2116129999999999E-3</v>
      </c>
      <c r="GC150" s="1">
        <v>1.325866</v>
      </c>
      <c r="GD150">
        <v>0.67002539999999999</v>
      </c>
      <c r="GE150">
        <v>19.750319999999999</v>
      </c>
      <c r="GF150" s="1">
        <v>2.7770149999999999E-3</v>
      </c>
      <c r="GG150" s="1">
        <v>1.1517500000000001</v>
      </c>
      <c r="GH150">
        <v>0.66523140000000003</v>
      </c>
      <c r="GI150">
        <v>19.735779999999998</v>
      </c>
      <c r="GJ150" s="1">
        <v>2.3519130000000002E-3</v>
      </c>
      <c r="GK150" s="1">
        <v>0.98009279999999999</v>
      </c>
      <c r="GL150">
        <v>0.66064270000000003</v>
      </c>
      <c r="GM150">
        <v>19.524699999999999</v>
      </c>
      <c r="GN150" s="1">
        <v>1.9573939999999999E-3</v>
      </c>
      <c r="GO150" s="1">
        <v>0.81882489999999997</v>
      </c>
      <c r="GP150">
        <v>0.65645900000000001</v>
      </c>
      <c r="GQ150">
        <v>19.05865</v>
      </c>
      <c r="GR150" s="1">
        <v>1.620806E-3</v>
      </c>
      <c r="GS150" s="1">
        <v>0.67953350000000001</v>
      </c>
      <c r="GT150">
        <v>0.6529874</v>
      </c>
      <c r="GU150">
        <v>19.24314</v>
      </c>
      <c r="GV150" s="1">
        <v>1.354463E-3</v>
      </c>
      <c r="GW150" s="1">
        <v>0.56806389999999995</v>
      </c>
      <c r="GX150">
        <v>0.65022780000000002</v>
      </c>
      <c r="GY150">
        <v>19.522010000000002</v>
      </c>
      <c r="GZ150" s="1">
        <v>1.151238E-3</v>
      </c>
      <c r="HA150" s="1">
        <v>0.48252210000000001</v>
      </c>
      <c r="HB150">
        <v>0.64815630000000002</v>
      </c>
      <c r="HC150">
        <v>20.062539999999998</v>
      </c>
      <c r="HD150" s="1">
        <v>9.9688829999999991E-4</v>
      </c>
      <c r="HE150" s="1">
        <v>0.41714190000000001</v>
      </c>
      <c r="HF150">
        <v>0.64649400000000001</v>
      </c>
      <c r="HG150">
        <v>20.67182</v>
      </c>
      <c r="HH150" s="1">
        <v>8.753325E-4</v>
      </c>
      <c r="HI150" s="1">
        <v>0.365649</v>
      </c>
      <c r="HJ150">
        <v>0.64516499999999999</v>
      </c>
      <c r="HK150">
        <v>20.888120000000001</v>
      </c>
      <c r="HL150" s="1">
        <v>7.6775740000000002E-4</v>
      </c>
      <c r="HM150" s="1">
        <v>0.3204535</v>
      </c>
      <c r="HN150">
        <v>0.64416280000000004</v>
      </c>
      <c r="HO150">
        <v>20.687830000000002</v>
      </c>
      <c r="HP150" s="1">
        <v>6.5606170000000001E-4</v>
      </c>
      <c r="HQ150" s="1">
        <v>0.2740379</v>
      </c>
      <c r="HR150">
        <v>0.64340940000000002</v>
      </c>
      <c r="HS150">
        <v>20.374199999999998</v>
      </c>
      <c r="HT150" s="1">
        <v>5.3644559999999997E-4</v>
      </c>
      <c r="HU150" s="1">
        <v>0.2242895</v>
      </c>
      <c r="HV150">
        <v>0.6428353</v>
      </c>
      <c r="HW150">
        <v>19.83231</v>
      </c>
      <c r="HX150" s="1">
        <v>4.215879E-4</v>
      </c>
      <c r="HY150" s="1">
        <v>0.1762204</v>
      </c>
      <c r="HZ150">
        <v>0.64239429999999997</v>
      </c>
      <c r="IA150">
        <v>19.764600000000002</v>
      </c>
      <c r="IB150" s="1">
        <v>3.2704130000000002E-4</v>
      </c>
      <c r="IC150" s="1">
        <v>0.13635079999999999</v>
      </c>
      <c r="ID150">
        <v>0.64206359999999996</v>
      </c>
      <c r="IE150">
        <v>19.14817</v>
      </c>
      <c r="IF150" s="1">
        <v>2.5883310000000001E-4</v>
      </c>
      <c r="IG150" s="1">
        <v>0.10739849999999999</v>
      </c>
      <c r="IH150">
        <v>0.64184330000000001</v>
      </c>
      <c r="II150">
        <v>19.28547</v>
      </c>
      <c r="IJ150" s="1">
        <v>2.135211E-4</v>
      </c>
      <c r="IK150" s="1">
        <v>8.8102399999999997E-2</v>
      </c>
      <c r="IL150">
        <v>0.64170859999999996</v>
      </c>
      <c r="IM150">
        <v>19.42144</v>
      </c>
      <c r="IN150" s="1">
        <v>1.840263E-4</v>
      </c>
      <c r="IO150" s="1">
        <v>7.5531399999999999E-2</v>
      </c>
      <c r="IP150">
        <v>0.64161939999999995</v>
      </c>
      <c r="IQ150">
        <v>19.388629999999999</v>
      </c>
      <c r="IR150" s="1">
        <v>1.6350159999999999E-4</v>
      </c>
      <c r="IS150" s="1">
        <v>6.6849220000000001E-2</v>
      </c>
      <c r="IT150">
        <v>0.64163760000000003</v>
      </c>
      <c r="IU150">
        <v>19.19191</v>
      </c>
      <c r="IV150" s="1">
        <v>1.470036E-4</v>
      </c>
      <c r="IW150" s="1">
        <v>5.9959070000000003E-2</v>
      </c>
      <c r="IX150">
        <v>0.64172680000000004</v>
      </c>
      <c r="IY150">
        <v>18.852119999999999</v>
      </c>
      <c r="IZ150" s="1">
        <v>1.3203879999999999E-4</v>
      </c>
      <c r="JA150" s="1">
        <v>5.3765350000000003E-2</v>
      </c>
      <c r="JB150">
        <v>0.64195519999999995</v>
      </c>
      <c r="JC150">
        <v>18.555060000000001</v>
      </c>
      <c r="JD150">
        <v>1.1847810000000001E-4</v>
      </c>
      <c r="JE150" s="1">
        <v>4.8148870000000003E-2</v>
      </c>
      <c r="JF150">
        <v>0.64229760000000002</v>
      </c>
      <c r="JG150">
        <v>19.06082</v>
      </c>
      <c r="JH150">
        <v>1.070006E-4</v>
      </c>
      <c r="JI150" s="1">
        <v>4.337655E-2</v>
      </c>
      <c r="JJ150">
        <v>0.64278970000000002</v>
      </c>
      <c r="JK150">
        <v>19.576920000000001</v>
      </c>
      <c r="JL150">
        <v>9.7906510000000003E-5</v>
      </c>
      <c r="JM150" s="1">
        <v>3.9575279999999997E-2</v>
      </c>
      <c r="JN150">
        <v>0.64338910000000005</v>
      </c>
      <c r="JO150">
        <v>20.1431</v>
      </c>
      <c r="JP150">
        <v>9.0829360000000005E-5</v>
      </c>
      <c r="JQ150" s="1">
        <v>3.661565E-2</v>
      </c>
      <c r="JR150">
        <v>0.64406410000000003</v>
      </c>
      <c r="JS150">
        <v>20.73498</v>
      </c>
      <c r="JT150">
        <v>8.5004770000000001E-5</v>
      </c>
      <c r="JU150" s="1">
        <v>3.4193580000000001E-2</v>
      </c>
      <c r="JV150">
        <v>0.64480210000000004</v>
      </c>
      <c r="JW150">
        <v>20.91553</v>
      </c>
      <c r="JX150">
        <v>7.9286879999999993E-5</v>
      </c>
      <c r="JY150" s="1">
        <v>3.1863330000000002E-2</v>
      </c>
      <c r="JZ150">
        <v>0.6455246</v>
      </c>
      <c r="KA150">
        <v>20.77244</v>
      </c>
      <c r="KB150">
        <v>7.2454439999999998E-5</v>
      </c>
      <c r="KC150">
        <v>2.912824E-2</v>
      </c>
      <c r="KD150">
        <v>0.64615350000000005</v>
      </c>
      <c r="KE150">
        <v>20.55593</v>
      </c>
      <c r="KF150">
        <v>6.4264789999999994E-5</v>
      </c>
      <c r="KG150">
        <v>2.585784E-2</v>
      </c>
      <c r="KH150">
        <v>0.64667169999999996</v>
      </c>
      <c r="KI150">
        <v>20.051390000000001</v>
      </c>
      <c r="KJ150">
        <v>5.5864240000000002E-5</v>
      </c>
      <c r="KK150">
        <v>2.2473179999999999E-2</v>
      </c>
      <c r="KL150">
        <v>0.6470513</v>
      </c>
      <c r="KM150">
        <v>19.98376</v>
      </c>
      <c r="KN150">
        <v>4.8653429999999999E-5</v>
      </c>
      <c r="KO150">
        <v>1.9544229999999999E-2</v>
      </c>
      <c r="KP150">
        <v>0.64725140000000003</v>
      </c>
      <c r="KQ150">
        <v>19.93872</v>
      </c>
      <c r="KR150">
        <v>4.3283289999999999E-5</v>
      </c>
      <c r="KS150">
        <v>1.7348499999999999E-2</v>
      </c>
      <c r="KT150">
        <v>0.64732190000000001</v>
      </c>
      <c r="KU150">
        <v>19.941040000000001</v>
      </c>
      <c r="KV150">
        <v>3.956648E-5</v>
      </c>
      <c r="KW150">
        <v>1.5827150000000002E-2</v>
      </c>
      <c r="KX150">
        <v>0.64728010000000002</v>
      </c>
      <c r="KY150">
        <v>20.116150000000001</v>
      </c>
      <c r="KZ150">
        <v>3.7196590000000002E-5</v>
      </c>
      <c r="LA150">
        <v>1.484941E-2</v>
      </c>
      <c r="LB150">
        <v>0.64714490000000002</v>
      </c>
      <c r="LC150">
        <v>20.174130000000002</v>
      </c>
      <c r="LD150">
        <v>3.636624E-5</v>
      </c>
      <c r="LE150">
        <v>1.4474590000000001E-2</v>
      </c>
      <c r="LF150">
        <v>0.64700539999999995</v>
      </c>
      <c r="LG150">
        <v>20.181039999999999</v>
      </c>
      <c r="LH150">
        <v>3.7554359999999998E-5</v>
      </c>
      <c r="LI150">
        <v>1.4897509999999999E-2</v>
      </c>
      <c r="LJ150">
        <v>0.64681789999999995</v>
      </c>
      <c r="LK150">
        <v>19.986509999999999</v>
      </c>
      <c r="LL150">
        <v>4.054851E-5</v>
      </c>
      <c r="LM150">
        <v>1.605933E-2</v>
      </c>
      <c r="LN150">
        <v>0.64662810000000004</v>
      </c>
      <c r="LO150">
        <v>19.729330000000001</v>
      </c>
      <c r="LP150">
        <v>4.4054309999999997E-5</v>
      </c>
      <c r="LQ150">
        <v>1.7469249999999999E-2</v>
      </c>
      <c r="LR150">
        <v>0.64649239999999997</v>
      </c>
      <c r="LS150">
        <v>19.981619999999999</v>
      </c>
      <c r="LT150">
        <v>4.670654E-5</v>
      </c>
      <c r="LU150">
        <v>1.8571480000000001E-2</v>
      </c>
      <c r="LV150">
        <v>0.64638419999999996</v>
      </c>
      <c r="LW150">
        <v>20.316739999999999</v>
      </c>
      <c r="LX150">
        <v>4.7913649999999998E-5</v>
      </c>
      <c r="LY150">
        <v>1.910599E-2</v>
      </c>
      <c r="LZ150">
        <v>0.64629199999999998</v>
      </c>
      <c r="MA150">
        <v>20.83588</v>
      </c>
      <c r="MB150">
        <v>4.7823159999999997E-5</v>
      </c>
      <c r="MC150">
        <v>1.9111699999999999E-2</v>
      </c>
      <c r="MD150">
        <v>0.64623830000000004</v>
      </c>
      <c r="ME150">
        <v>21.279440000000001</v>
      </c>
      <c r="MF150">
        <v>4.682684E-5</v>
      </c>
      <c r="MG150">
        <v>1.8743159999999998E-2</v>
      </c>
      <c r="MH150">
        <v>0.64617340000000001</v>
      </c>
      <c r="MI150">
        <v>21.408059999999999</v>
      </c>
      <c r="MJ150">
        <v>4.5201580000000003E-5</v>
      </c>
      <c r="MK150">
        <v>1.8116179999999999E-2</v>
      </c>
      <c r="ML150">
        <v>0.64613379999999998</v>
      </c>
      <c r="MM150">
        <v>21.054469999999998</v>
      </c>
      <c r="MN150">
        <v>4.3080909999999997E-5</v>
      </c>
      <c r="MO150">
        <v>1.7286280000000001E-2</v>
      </c>
      <c r="MP150">
        <v>0.64607579999999998</v>
      </c>
      <c r="MQ150">
        <v>20.742100000000001</v>
      </c>
      <c r="MR150">
        <v>4.0621660000000002E-5</v>
      </c>
      <c r="MS150">
        <v>1.631432E-2</v>
      </c>
      <c r="MT150">
        <v>0.64600100000000005</v>
      </c>
      <c r="MU150">
        <v>20.25187</v>
      </c>
      <c r="MV150">
        <v>3.812193E-5</v>
      </c>
      <c r="MW150">
        <v>1.531515E-2</v>
      </c>
      <c r="MX150">
        <v>0.64587090000000003</v>
      </c>
      <c r="MY150">
        <v>20.072130000000001</v>
      </c>
      <c r="MZ150">
        <v>3.5839880000000001E-5</v>
      </c>
      <c r="NA150">
        <v>1.439754E-2</v>
      </c>
      <c r="NB150">
        <v>0.64569569999999998</v>
      </c>
      <c r="NC150">
        <v>20.174150000000001</v>
      </c>
      <c r="ND150">
        <v>3.389209E-5</v>
      </c>
      <c r="NE150">
        <v>1.361182E-2</v>
      </c>
      <c r="NF150">
        <v>0.64569569999999998</v>
      </c>
      <c r="NG150">
        <v>20.174150000000001</v>
      </c>
      <c r="NH150">
        <v>3.389209E-5</v>
      </c>
      <c r="NI150">
        <v>1.361182E-2</v>
      </c>
      <c r="NJ150">
        <v>0.64569569999999998</v>
      </c>
      <c r="NK150">
        <v>20.174150000000001</v>
      </c>
      <c r="NL150">
        <v>3.389209E-5</v>
      </c>
      <c r="NM150">
        <v>1.361182E-2</v>
      </c>
      <c r="NN150">
        <v>0.64569569999999998</v>
      </c>
      <c r="NO150">
        <v>20.174150000000001</v>
      </c>
      <c r="NP150">
        <v>3.389209E-5</v>
      </c>
      <c r="NQ150">
        <v>1.361182E-2</v>
      </c>
      <c r="NR150">
        <v>0.64569569999999998</v>
      </c>
      <c r="NS150">
        <v>20.174150000000001</v>
      </c>
      <c r="NT150">
        <v>3.389209E-5</v>
      </c>
      <c r="NU150">
        <v>1.361182E-2</v>
      </c>
      <c r="NV150">
        <v>0.64569569999999998</v>
      </c>
      <c r="NW150">
        <v>20.174150000000001</v>
      </c>
      <c r="NX150">
        <v>3.389209E-5</v>
      </c>
      <c r="NY150">
        <v>1.361182E-2</v>
      </c>
      <c r="NZ150">
        <v>0.64569569999999998</v>
      </c>
      <c r="OA150">
        <v>20.174150000000001</v>
      </c>
      <c r="OB150">
        <v>3.389209E-5</v>
      </c>
      <c r="OC150">
        <v>1.361182E-2</v>
      </c>
      <c r="OD150">
        <v>0.64569569999999998</v>
      </c>
      <c r="OE150">
        <v>20.174150000000001</v>
      </c>
      <c r="OF150">
        <v>3.389209E-5</v>
      </c>
      <c r="OG150">
        <v>1.361182E-2</v>
      </c>
      <c r="OH150">
        <v>0.64569569999999998</v>
      </c>
      <c r="OI150">
        <v>20.174150000000001</v>
      </c>
      <c r="OJ150">
        <v>3.389209E-5</v>
      </c>
      <c r="OK150">
        <v>1.361182E-2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0.75478920000000005</v>
      </c>
      <c r="G151">
        <v>16.283300000000001</v>
      </c>
      <c r="H151">
        <v>0</v>
      </c>
      <c r="I151">
        <v>0</v>
      </c>
      <c r="J151">
        <v>0.75530980000000003</v>
      </c>
      <c r="K151">
        <v>16.670629999999999</v>
      </c>
      <c r="L151">
        <v>0</v>
      </c>
      <c r="M151">
        <v>0</v>
      </c>
      <c r="N151">
        <v>0.75592389999999998</v>
      </c>
      <c r="O151">
        <v>17.232710000000001</v>
      </c>
      <c r="P151">
        <v>0</v>
      </c>
      <c r="Q151">
        <v>0</v>
      </c>
      <c r="R151">
        <v>0.75658460000000005</v>
      </c>
      <c r="S151">
        <v>18.08024</v>
      </c>
      <c r="T151">
        <v>0</v>
      </c>
      <c r="U151">
        <v>0</v>
      </c>
      <c r="V151">
        <v>0.75721419999999995</v>
      </c>
      <c r="W151">
        <v>18.950389999999999</v>
      </c>
      <c r="X151" s="1">
        <v>4.3104059999999999E-29</v>
      </c>
      <c r="Y151" s="1">
        <v>1.538332E-26</v>
      </c>
      <c r="Z151">
        <v>0.7579129</v>
      </c>
      <c r="AA151">
        <v>19.284690000000001</v>
      </c>
      <c r="AB151" s="1">
        <v>1.7132559999999999E-17</v>
      </c>
      <c r="AC151" s="1">
        <v>6.1455910000000004E-15</v>
      </c>
      <c r="AD151">
        <v>0.7586543</v>
      </c>
      <c r="AE151">
        <v>18.975339999999999</v>
      </c>
      <c r="AF151" s="1">
        <v>2.195493E-6</v>
      </c>
      <c r="AG151" s="1">
        <v>5.3794360000000002E-4</v>
      </c>
      <c r="AH151">
        <v>0.75926629999999995</v>
      </c>
      <c r="AI151">
        <v>18.351990000000001</v>
      </c>
      <c r="AJ151" s="1">
        <v>2.094273E-2</v>
      </c>
      <c r="AK151">
        <v>5.7809609999999996</v>
      </c>
      <c r="AL151">
        <v>0.76001660000000004</v>
      </c>
      <c r="AM151">
        <v>17.813020000000002</v>
      </c>
      <c r="AN151" s="1">
        <v>2.5976720000000002</v>
      </c>
      <c r="AO151">
        <v>782.72</v>
      </c>
      <c r="AP151">
        <v>0.76061789999999996</v>
      </c>
      <c r="AQ151">
        <v>18.057749999999999</v>
      </c>
      <c r="AR151">
        <v>34.818809999999999</v>
      </c>
      <c r="AS151">
        <v>11261.16</v>
      </c>
      <c r="AT151">
        <v>0.76106669999999998</v>
      </c>
      <c r="AU151">
        <v>18.59844</v>
      </c>
      <c r="AV151">
        <v>102.93859999999999</v>
      </c>
      <c r="AW151">
        <v>35292.28</v>
      </c>
      <c r="AX151">
        <v>0.76152549999999997</v>
      </c>
      <c r="AY151">
        <v>19.43535</v>
      </c>
      <c r="AZ151">
        <v>101.0646</v>
      </c>
      <c r="BA151">
        <v>36347.71</v>
      </c>
      <c r="BB151">
        <v>0.76216220000000001</v>
      </c>
      <c r="BC151">
        <v>20.338480000000001</v>
      </c>
      <c r="BD151">
        <v>43.29213</v>
      </c>
      <c r="BE151">
        <v>16185.61</v>
      </c>
      <c r="BF151">
        <v>0.76276619999999995</v>
      </c>
      <c r="BG151">
        <v>20.571929999999998</v>
      </c>
      <c r="BH151">
        <v>9.9536460000000009</v>
      </c>
      <c r="BI151">
        <v>3835.127</v>
      </c>
      <c r="BJ151">
        <v>0.76323220000000003</v>
      </c>
      <c r="BK151">
        <v>20.176210000000001</v>
      </c>
      <c r="BL151">
        <v>1.4939579999999999</v>
      </c>
      <c r="BM151">
        <v>585.92489999999998</v>
      </c>
      <c r="BN151">
        <v>0.76354040000000001</v>
      </c>
      <c r="BO151">
        <v>19.345210000000002</v>
      </c>
      <c r="BP151">
        <v>0.21417220000000001</v>
      </c>
      <c r="BQ151">
        <v>82.485950000000003</v>
      </c>
      <c r="BR151">
        <v>0.76332250000000001</v>
      </c>
      <c r="BS151">
        <v>18.529140000000002</v>
      </c>
      <c r="BT151">
        <v>7.2320170000000003E-2</v>
      </c>
      <c r="BU151">
        <v>26.026250000000001</v>
      </c>
      <c r="BV151">
        <v>0.76102429999999999</v>
      </c>
      <c r="BW151">
        <v>17.980370000000001</v>
      </c>
      <c r="BX151">
        <v>5.456134E-2</v>
      </c>
      <c r="BY151">
        <v>19.198720000000002</v>
      </c>
      <c r="BZ151">
        <v>0.75578080000000003</v>
      </c>
      <c r="CA151">
        <v>18.073989999999998</v>
      </c>
      <c r="CB151" s="1">
        <v>4.9557440000000001E-2</v>
      </c>
      <c r="CC151">
        <v>17.424520000000001</v>
      </c>
      <c r="CD151">
        <v>0.74973679999999998</v>
      </c>
      <c r="CE151">
        <v>18.41423</v>
      </c>
      <c r="CF151" s="1">
        <v>4.9047800000000003E-2</v>
      </c>
      <c r="CG151">
        <v>17.29016</v>
      </c>
      <c r="CH151">
        <v>0.74314860000000005</v>
      </c>
      <c r="CI151">
        <v>18.9329</v>
      </c>
      <c r="CJ151" s="1">
        <v>5.0337050000000001E-2</v>
      </c>
      <c r="CK151">
        <v>17.86787</v>
      </c>
      <c r="CL151">
        <v>0.73590699999999998</v>
      </c>
      <c r="CM151">
        <v>19.007269999999998</v>
      </c>
      <c r="CN151" s="1">
        <v>5.0263830000000002E-2</v>
      </c>
      <c r="CO151" s="1">
        <v>18.024429999999999</v>
      </c>
      <c r="CP151">
        <v>0.72855099999999995</v>
      </c>
      <c r="CQ151">
        <v>18.753699999999998</v>
      </c>
      <c r="CR151" s="1">
        <v>4.7879199999999997E-2</v>
      </c>
      <c r="CS151" s="1">
        <v>17.35408</v>
      </c>
      <c r="CT151">
        <v>0.72135320000000003</v>
      </c>
      <c r="CU151">
        <v>18.128679999999999</v>
      </c>
      <c r="CV151" s="1">
        <v>4.3984820000000001E-2</v>
      </c>
      <c r="CW151" s="1">
        <v>16.10023</v>
      </c>
      <c r="CX151">
        <v>0.71408709999999997</v>
      </c>
      <c r="CY151">
        <v>17.29053</v>
      </c>
      <c r="CZ151" s="1">
        <v>3.9556790000000001E-2</v>
      </c>
      <c r="DA151" s="1">
        <v>14.61003</v>
      </c>
      <c r="DB151">
        <v>0.70667139999999995</v>
      </c>
      <c r="DC151">
        <v>16.62679</v>
      </c>
      <c r="DD151" s="1">
        <v>3.5264480000000001E-2</v>
      </c>
      <c r="DE151" s="1">
        <v>13.13496</v>
      </c>
      <c r="DF151">
        <v>0.70041889999999996</v>
      </c>
      <c r="DG151">
        <v>16.465869999999999</v>
      </c>
      <c r="DH151" s="1">
        <v>3.1369590000000003E-2</v>
      </c>
      <c r="DI151" s="1">
        <v>11.75874</v>
      </c>
      <c r="DJ151">
        <v>0.69534209999999996</v>
      </c>
      <c r="DK151">
        <v>16.623830000000002</v>
      </c>
      <c r="DL151" s="1">
        <v>2.7831330000000001E-2</v>
      </c>
      <c r="DM151" s="1">
        <v>10.47653</v>
      </c>
      <c r="DN151">
        <v>0.6902606</v>
      </c>
      <c r="DO151">
        <v>17.09234</v>
      </c>
      <c r="DP151" s="1">
        <v>2.462611E-2</v>
      </c>
      <c r="DQ151" s="1">
        <v>9.3071780000000004</v>
      </c>
      <c r="DR151">
        <v>0.68527709999999997</v>
      </c>
      <c r="DS151">
        <v>17.157550000000001</v>
      </c>
      <c r="DT151" s="1">
        <v>2.1779670000000001E-2</v>
      </c>
      <c r="DU151" s="1">
        <v>8.2604880000000005</v>
      </c>
      <c r="DV151">
        <v>0.68017919999999998</v>
      </c>
      <c r="DW151">
        <v>17.073070000000001</v>
      </c>
      <c r="DX151" s="1">
        <v>1.925847E-2</v>
      </c>
      <c r="DY151" s="1">
        <v>7.3310639999999996</v>
      </c>
      <c r="DZ151">
        <v>0.67485510000000004</v>
      </c>
      <c r="EA151">
        <v>16.845759999999999</v>
      </c>
      <c r="EB151" s="1">
        <v>1.7028330000000001E-2</v>
      </c>
      <c r="EC151" s="1">
        <v>6.506291</v>
      </c>
      <c r="ED151">
        <v>0.66956210000000005</v>
      </c>
      <c r="EE151">
        <v>16.397200000000002</v>
      </c>
      <c r="EF151" s="1">
        <v>1.502741E-2</v>
      </c>
      <c r="EG151" s="1">
        <v>5.7707620000000004</v>
      </c>
      <c r="EH151">
        <v>0.66465980000000002</v>
      </c>
      <c r="EI151">
        <v>16.375610000000002</v>
      </c>
      <c r="EJ151" s="1">
        <v>1.3252450000000001E-2</v>
      </c>
      <c r="EK151" s="1">
        <v>5.1147369999999999</v>
      </c>
      <c r="EL151">
        <v>0.65977750000000002</v>
      </c>
      <c r="EM151">
        <v>16.418289999999999</v>
      </c>
      <c r="EN151" s="1">
        <v>1.170474E-2</v>
      </c>
      <c r="EO151" s="1">
        <v>4.5396479999999997</v>
      </c>
      <c r="EP151">
        <v>0.65514050000000001</v>
      </c>
      <c r="EQ151">
        <v>16.667850000000001</v>
      </c>
      <c r="ER151" s="1">
        <v>1.0364450000000001E-2</v>
      </c>
      <c r="ES151" s="1">
        <v>4.0383230000000001</v>
      </c>
      <c r="ET151">
        <v>0.65045090000000005</v>
      </c>
      <c r="EU151">
        <v>17.354089999999999</v>
      </c>
      <c r="EV151" s="1">
        <v>9.1644250000000003E-3</v>
      </c>
      <c r="EW151" s="1">
        <v>3.588295</v>
      </c>
      <c r="EX151">
        <v>0.645733</v>
      </c>
      <c r="EY151">
        <v>17.732900000000001</v>
      </c>
      <c r="EZ151" s="1">
        <v>8.0753869999999998E-3</v>
      </c>
      <c r="FA151" s="1">
        <v>3.1777980000000001</v>
      </c>
      <c r="FB151">
        <v>0.64129840000000005</v>
      </c>
      <c r="FC151">
        <v>17.65128</v>
      </c>
      <c r="FD151" s="1">
        <v>7.1032530000000003E-3</v>
      </c>
      <c r="FE151" s="1">
        <v>2.8077649999999998</v>
      </c>
      <c r="FF151">
        <v>0.63671580000000005</v>
      </c>
      <c r="FG151">
        <v>17.45787</v>
      </c>
      <c r="FH151" s="1">
        <v>6.2465009999999998E-3</v>
      </c>
      <c r="FI151" s="1">
        <v>2.4797470000000001</v>
      </c>
      <c r="FJ151">
        <v>0.63213940000000002</v>
      </c>
      <c r="FK151">
        <v>17.111440000000002</v>
      </c>
      <c r="FL151" s="1">
        <v>5.4939819999999997E-3</v>
      </c>
      <c r="FM151" s="1">
        <v>2.191157</v>
      </c>
      <c r="FN151">
        <v>0.62769419999999998</v>
      </c>
      <c r="FO151">
        <v>17.468319999999999</v>
      </c>
      <c r="FP151" s="1">
        <v>4.8284000000000001E-3</v>
      </c>
      <c r="FQ151" s="1">
        <v>1.9354709999999999</v>
      </c>
      <c r="FR151">
        <v>0.62360249999999995</v>
      </c>
      <c r="FS151">
        <v>17.978549999999998</v>
      </c>
      <c r="FT151" s="1">
        <v>4.2419270000000004E-3</v>
      </c>
      <c r="FU151" s="1">
        <v>1.7080919999999999</v>
      </c>
      <c r="FV151">
        <v>0.61969600000000002</v>
      </c>
      <c r="FW151">
        <v>18.638760000000001</v>
      </c>
      <c r="FX151" s="1">
        <v>3.7285690000000002E-3</v>
      </c>
      <c r="FY151" s="1">
        <v>1.507425</v>
      </c>
      <c r="FZ151">
        <v>0.61597990000000002</v>
      </c>
      <c r="GA151">
        <v>19.397860000000001</v>
      </c>
      <c r="GB151" s="1">
        <v>3.2681920000000001E-3</v>
      </c>
      <c r="GC151" s="1">
        <v>1.32666</v>
      </c>
      <c r="GD151">
        <v>0.61247470000000004</v>
      </c>
      <c r="GE151">
        <v>19.720649999999999</v>
      </c>
      <c r="GF151" s="1">
        <v>2.8327360000000002E-3</v>
      </c>
      <c r="GG151" s="1">
        <v>1.1545589999999999</v>
      </c>
      <c r="GH151">
        <v>0.60915710000000001</v>
      </c>
      <c r="GI151">
        <v>19.694220000000001</v>
      </c>
      <c r="GJ151" s="1">
        <v>2.4064300000000002E-3</v>
      </c>
      <c r="GK151" s="1">
        <v>0.98501340000000004</v>
      </c>
      <c r="GL151">
        <v>0.60613329999999999</v>
      </c>
      <c r="GM151">
        <v>19.52863</v>
      </c>
      <c r="GN151" s="1">
        <v>2.0069490000000001E-3</v>
      </c>
      <c r="GO151" s="1">
        <v>0.82431100000000002</v>
      </c>
      <c r="GP151">
        <v>0.60354220000000003</v>
      </c>
      <c r="GQ151">
        <v>19.10802</v>
      </c>
      <c r="GR151" s="1">
        <v>1.662127E-3</v>
      </c>
      <c r="GS151" s="1">
        <v>0.68392600000000003</v>
      </c>
      <c r="GT151">
        <v>0.6012381</v>
      </c>
      <c r="GU151">
        <v>19.320820000000001</v>
      </c>
      <c r="GV151" s="1">
        <v>1.386768E-3</v>
      </c>
      <c r="GW151" s="1">
        <v>0.5707023</v>
      </c>
      <c r="GX151">
        <v>0.59934030000000005</v>
      </c>
      <c r="GY151">
        <v>19.6052</v>
      </c>
      <c r="GZ151" s="1">
        <v>1.175899E-3</v>
      </c>
      <c r="HA151" s="1">
        <v>0.48357060000000002</v>
      </c>
      <c r="HB151">
        <v>0.59804310000000005</v>
      </c>
      <c r="HC151">
        <v>20.11347</v>
      </c>
      <c r="HD151" s="1">
        <v>1.0159170000000001E-3</v>
      </c>
      <c r="HE151" s="1">
        <v>0.41716449999999999</v>
      </c>
      <c r="HF151">
        <v>0.59703629999999996</v>
      </c>
      <c r="HG151">
        <v>20.684100000000001</v>
      </c>
      <c r="HH151" s="1">
        <v>8.9088730000000003E-4</v>
      </c>
      <c r="HI151" s="1">
        <v>0.36523539999999999</v>
      </c>
      <c r="HJ151">
        <v>0.59622030000000004</v>
      </c>
      <c r="HK151">
        <v>20.872730000000001</v>
      </c>
      <c r="HL151" s="1">
        <v>7.8250569999999998E-4</v>
      </c>
      <c r="HM151" s="1">
        <v>0.3204863</v>
      </c>
      <c r="HN151">
        <v>0.59559830000000002</v>
      </c>
      <c r="HO151">
        <v>20.658860000000001</v>
      </c>
      <c r="HP151" s="1">
        <v>6.7199070000000004E-4</v>
      </c>
      <c r="HQ151" s="1">
        <v>0.2753215</v>
      </c>
      <c r="HR151">
        <v>0.59518879999999996</v>
      </c>
      <c r="HS151">
        <v>20.380410000000001</v>
      </c>
      <c r="HT151" s="1">
        <v>5.5310250000000004E-4</v>
      </c>
      <c r="HU151" s="1">
        <v>0.2267497</v>
      </c>
      <c r="HV151">
        <v>0.59482259999999998</v>
      </c>
      <c r="HW151">
        <v>19.884399999999999</v>
      </c>
      <c r="HX151" s="1">
        <v>4.3667819999999998E-4</v>
      </c>
      <c r="HY151" s="1">
        <v>0.17897370000000001</v>
      </c>
      <c r="HZ151">
        <v>0.59456869999999995</v>
      </c>
      <c r="IA151">
        <v>19.852060000000002</v>
      </c>
      <c r="IB151" s="1">
        <v>3.3879039999999997E-4</v>
      </c>
      <c r="IC151" s="1">
        <v>0.13854540000000001</v>
      </c>
      <c r="ID151">
        <v>0.59439330000000001</v>
      </c>
      <c r="IE151">
        <v>19.24203</v>
      </c>
      <c r="IF151" s="1">
        <v>2.669813E-4</v>
      </c>
      <c r="IG151" s="1">
        <v>0.1087148</v>
      </c>
      <c r="IH151">
        <v>0.59425930000000005</v>
      </c>
      <c r="II151">
        <v>19.358879999999999</v>
      </c>
      <c r="IJ151" s="1">
        <v>2.188514E-4</v>
      </c>
      <c r="IK151" s="1">
        <v>8.8660900000000001E-2</v>
      </c>
      <c r="IL151">
        <v>0.59419379999999999</v>
      </c>
      <c r="IM151">
        <v>19.477830000000001</v>
      </c>
      <c r="IN151" s="1">
        <v>1.8754819999999999E-4</v>
      </c>
      <c r="IO151" s="1">
        <v>7.5597380000000006E-2</v>
      </c>
      <c r="IP151">
        <v>0.59415189999999996</v>
      </c>
      <c r="IQ151">
        <v>19.398790000000002</v>
      </c>
      <c r="IR151" s="1">
        <v>1.660779E-4</v>
      </c>
      <c r="IS151" s="1">
        <v>6.6690910000000006E-2</v>
      </c>
      <c r="IT151">
        <v>0.59416360000000001</v>
      </c>
      <c r="IU151">
        <v>19.18261</v>
      </c>
      <c r="IV151" s="1">
        <v>1.4920100000000001E-4</v>
      </c>
      <c r="IW151" s="1">
        <v>5.9766560000000003E-2</v>
      </c>
      <c r="IX151">
        <v>0.59425099999999997</v>
      </c>
      <c r="IY151">
        <v>18.864820000000002</v>
      </c>
      <c r="IZ151" s="1">
        <v>1.3406369999999999E-4</v>
      </c>
      <c r="JA151" s="1">
        <v>5.361163E-2</v>
      </c>
      <c r="JB151">
        <v>0.59440789999999999</v>
      </c>
      <c r="JC151">
        <v>18.589410000000001</v>
      </c>
      <c r="JD151">
        <v>1.202758E-4</v>
      </c>
      <c r="JE151" s="1">
        <v>4.8008139999999998E-2</v>
      </c>
      <c r="JF151">
        <v>0.59464790000000001</v>
      </c>
      <c r="JG151">
        <v>19.124110000000002</v>
      </c>
      <c r="JH151">
        <v>1.0847829999999999E-4</v>
      </c>
      <c r="JI151" s="1">
        <v>4.319891E-2</v>
      </c>
      <c r="JJ151">
        <v>0.59499210000000002</v>
      </c>
      <c r="JK151">
        <v>19.67324</v>
      </c>
      <c r="JL151">
        <v>9.9063369999999995E-5</v>
      </c>
      <c r="JM151" s="1">
        <v>3.9342620000000002E-2</v>
      </c>
      <c r="JN151">
        <v>0.59537169999999995</v>
      </c>
      <c r="JO151">
        <v>20.230789999999999</v>
      </c>
      <c r="JP151">
        <v>9.1738179999999994E-5</v>
      </c>
      <c r="JQ151" s="1">
        <v>3.6339700000000003E-2</v>
      </c>
      <c r="JR151">
        <v>0.59582869999999999</v>
      </c>
      <c r="JS151">
        <v>20.792570000000001</v>
      </c>
      <c r="JT151">
        <v>8.5788840000000004E-5</v>
      </c>
      <c r="JU151" s="1">
        <v>3.3908920000000002E-2</v>
      </c>
      <c r="JV151">
        <v>0.5963138</v>
      </c>
      <c r="JW151">
        <v>20.928979999999999</v>
      </c>
      <c r="JX151">
        <v>8.0120440000000002E-5</v>
      </c>
      <c r="JY151" s="1">
        <v>3.1632239999999999E-2</v>
      </c>
      <c r="JZ151">
        <v>0.5968</v>
      </c>
      <c r="KA151">
        <v>20.753540000000001</v>
      </c>
      <c r="KB151">
        <v>7.3478030000000006E-5</v>
      </c>
      <c r="KC151">
        <v>2.9011470000000001E-2</v>
      </c>
      <c r="KD151">
        <v>0.59722640000000005</v>
      </c>
      <c r="KE151">
        <v>20.567150000000002</v>
      </c>
      <c r="KF151">
        <v>6.5434280000000003E-5</v>
      </c>
      <c r="KG151">
        <v>2.5851599999999999E-2</v>
      </c>
      <c r="KH151">
        <v>0.59751080000000001</v>
      </c>
      <c r="KI151">
        <v>20.108260000000001</v>
      </c>
      <c r="KJ151">
        <v>5.6979850000000003E-5</v>
      </c>
      <c r="KK151">
        <v>2.2508150000000001E-2</v>
      </c>
      <c r="KL151">
        <v>0.5977536</v>
      </c>
      <c r="KM151">
        <v>20.060030000000001</v>
      </c>
      <c r="KN151">
        <v>4.9550550000000003E-5</v>
      </c>
      <c r="KO151">
        <v>1.9549799999999999E-2</v>
      </c>
      <c r="KP151">
        <v>0.59787639999999997</v>
      </c>
      <c r="KQ151">
        <v>20.020350000000001</v>
      </c>
      <c r="KR151">
        <v>4.3924980000000002E-5</v>
      </c>
      <c r="KS151">
        <v>1.7295930000000001E-2</v>
      </c>
      <c r="KT151">
        <v>0.59790049999999995</v>
      </c>
      <c r="KU151">
        <v>19.981940000000002</v>
      </c>
      <c r="KV151">
        <v>4.0000779999999997E-5</v>
      </c>
      <c r="KW151">
        <v>1.5722380000000001E-2</v>
      </c>
      <c r="KX151">
        <v>0.59787140000000005</v>
      </c>
      <c r="KY151">
        <v>20.12968</v>
      </c>
      <c r="KZ151">
        <v>3.7451399999999999E-5</v>
      </c>
      <c r="LA151">
        <v>1.4694759999999999E-2</v>
      </c>
      <c r="LB151">
        <v>0.59775540000000005</v>
      </c>
      <c r="LC151">
        <v>20.156759999999998</v>
      </c>
      <c r="LD151">
        <v>3.6378319999999998E-5</v>
      </c>
      <c r="LE151">
        <v>1.4239740000000001E-2</v>
      </c>
      <c r="LF151">
        <v>0.59764669999999998</v>
      </c>
      <c r="LG151">
        <v>20.161919999999999</v>
      </c>
      <c r="LH151">
        <v>3.7282859999999999E-5</v>
      </c>
      <c r="LI151">
        <v>1.455001E-2</v>
      </c>
      <c r="LJ151">
        <v>0.59753579999999995</v>
      </c>
      <c r="LK151">
        <v>19.99222</v>
      </c>
      <c r="LL151">
        <v>4.0080470000000002E-5</v>
      </c>
      <c r="LM151">
        <v>1.561563E-2</v>
      </c>
      <c r="LN151">
        <v>0.59739319999999996</v>
      </c>
      <c r="LO151">
        <v>19.771619999999999</v>
      </c>
      <c r="LP151">
        <v>4.3593439999999998E-5</v>
      </c>
      <c r="LQ151">
        <v>1.6999340000000002E-2</v>
      </c>
      <c r="LR151">
        <v>0.59730139999999998</v>
      </c>
      <c r="LS151">
        <v>20.058219999999999</v>
      </c>
      <c r="LT151">
        <v>4.6410050000000001E-5</v>
      </c>
      <c r="LU151">
        <v>1.8140900000000001E-2</v>
      </c>
      <c r="LV151">
        <v>0.59723519999999997</v>
      </c>
      <c r="LW151">
        <v>20.41376</v>
      </c>
      <c r="LX151">
        <v>4.78173E-5</v>
      </c>
      <c r="LY151">
        <v>1.8740239999999998E-2</v>
      </c>
      <c r="LZ151">
        <v>0.59717070000000005</v>
      </c>
      <c r="MA151">
        <v>20.927320000000002</v>
      </c>
      <c r="MB151">
        <v>4.7885549999999998E-5</v>
      </c>
      <c r="MC151">
        <v>1.8805889999999999E-2</v>
      </c>
      <c r="MD151">
        <v>0.59713799999999995</v>
      </c>
      <c r="ME151">
        <v>21.353269999999998</v>
      </c>
      <c r="MF151">
        <v>4.6995130000000002E-5</v>
      </c>
      <c r="MG151">
        <v>1.8483980000000001E-2</v>
      </c>
      <c r="MH151">
        <v>0.59711159999999996</v>
      </c>
      <c r="MI151">
        <v>21.452819999999999</v>
      </c>
      <c r="MJ151">
        <v>4.5448019999999997E-5</v>
      </c>
      <c r="MK151">
        <v>1.7896869999999999E-2</v>
      </c>
      <c r="ML151">
        <v>0.59710390000000002</v>
      </c>
      <c r="MM151">
        <v>21.06438</v>
      </c>
      <c r="MN151">
        <v>4.3390139999999999E-5</v>
      </c>
      <c r="MO151">
        <v>1.7104919999999999E-2</v>
      </c>
      <c r="MP151">
        <v>0.59706890000000001</v>
      </c>
      <c r="MQ151">
        <v>20.7621</v>
      </c>
      <c r="MR151">
        <v>4.0964460000000001E-5</v>
      </c>
      <c r="MS151">
        <v>1.616279E-2</v>
      </c>
      <c r="MT151">
        <v>0.59698980000000001</v>
      </c>
      <c r="MU151">
        <v>20.308489999999999</v>
      </c>
      <c r="MV151">
        <v>3.8455009999999998E-5</v>
      </c>
      <c r="MW151">
        <v>1.5177990000000001E-2</v>
      </c>
      <c r="MX151">
        <v>0.59691430000000001</v>
      </c>
      <c r="MY151">
        <v>20.151990000000001</v>
      </c>
      <c r="MZ151">
        <v>3.613385E-5</v>
      </c>
      <c r="NA151">
        <v>1.4261960000000001E-2</v>
      </c>
      <c r="NB151">
        <v>0.59680230000000001</v>
      </c>
      <c r="NC151">
        <v>20.260950000000001</v>
      </c>
      <c r="ND151">
        <v>3.4139730000000003E-5</v>
      </c>
      <c r="NE151">
        <v>1.347227E-2</v>
      </c>
      <c r="NF151">
        <v>0.59680230000000001</v>
      </c>
      <c r="NG151">
        <v>20.260950000000001</v>
      </c>
      <c r="NH151">
        <v>3.4139730000000003E-5</v>
      </c>
      <c r="NI151">
        <v>1.347227E-2</v>
      </c>
      <c r="NJ151">
        <v>0.59680230000000001</v>
      </c>
      <c r="NK151">
        <v>20.260950000000001</v>
      </c>
      <c r="NL151">
        <v>3.4139730000000003E-5</v>
      </c>
      <c r="NM151">
        <v>1.347227E-2</v>
      </c>
      <c r="NN151">
        <v>0.59680230000000001</v>
      </c>
      <c r="NO151">
        <v>20.260950000000001</v>
      </c>
      <c r="NP151">
        <v>3.4139730000000003E-5</v>
      </c>
      <c r="NQ151">
        <v>1.347227E-2</v>
      </c>
      <c r="NR151">
        <v>0.59680230000000001</v>
      </c>
      <c r="NS151">
        <v>20.260950000000001</v>
      </c>
      <c r="NT151">
        <v>3.4139730000000003E-5</v>
      </c>
      <c r="NU151">
        <v>1.347227E-2</v>
      </c>
      <c r="NV151">
        <v>0.59680230000000001</v>
      </c>
      <c r="NW151">
        <v>20.260950000000001</v>
      </c>
      <c r="NX151">
        <v>3.4139730000000003E-5</v>
      </c>
      <c r="NY151">
        <v>1.347227E-2</v>
      </c>
      <c r="NZ151">
        <v>0.59680230000000001</v>
      </c>
      <c r="OA151">
        <v>20.260950000000001</v>
      </c>
      <c r="OB151">
        <v>3.4139730000000003E-5</v>
      </c>
      <c r="OC151">
        <v>1.347227E-2</v>
      </c>
      <c r="OD151">
        <v>0.59680230000000001</v>
      </c>
      <c r="OE151">
        <v>20.260950000000001</v>
      </c>
      <c r="OF151">
        <v>3.4139730000000003E-5</v>
      </c>
      <c r="OG151">
        <v>1.347227E-2</v>
      </c>
      <c r="OH151">
        <v>0.59680230000000001</v>
      </c>
      <c r="OI151">
        <v>20.260950000000001</v>
      </c>
      <c r="OJ151">
        <v>3.4139730000000003E-5</v>
      </c>
      <c r="OK151">
        <v>1.347227E-2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0.78843980000000002</v>
      </c>
      <c r="G152">
        <v>16.321750000000002</v>
      </c>
      <c r="H152">
        <v>0</v>
      </c>
      <c r="I152">
        <v>0</v>
      </c>
      <c r="J152">
        <v>0.78953150000000005</v>
      </c>
      <c r="K152">
        <v>16.711870000000001</v>
      </c>
      <c r="L152">
        <v>0</v>
      </c>
      <c r="M152">
        <v>0</v>
      </c>
      <c r="N152">
        <v>0.79078040000000005</v>
      </c>
      <c r="O152">
        <v>17.238209999999999</v>
      </c>
      <c r="P152">
        <v>0</v>
      </c>
      <c r="Q152">
        <v>0</v>
      </c>
      <c r="R152">
        <v>0.79208719999999999</v>
      </c>
      <c r="S152">
        <v>18.073309999999999</v>
      </c>
      <c r="T152">
        <v>0</v>
      </c>
      <c r="U152">
        <v>0</v>
      </c>
      <c r="V152">
        <v>0.79340549999999999</v>
      </c>
      <c r="W152">
        <v>18.955580000000001</v>
      </c>
      <c r="X152" s="1">
        <v>6.3532479999999999E-30</v>
      </c>
      <c r="Y152" s="1">
        <v>2.223549E-27</v>
      </c>
      <c r="Z152">
        <v>0.79481139999999995</v>
      </c>
      <c r="AA152">
        <v>19.273679999999999</v>
      </c>
      <c r="AB152" s="1">
        <v>2.4077360000000001E-18</v>
      </c>
      <c r="AC152" s="1">
        <v>8.4571879999999998E-16</v>
      </c>
      <c r="AD152">
        <v>0.79627729999999997</v>
      </c>
      <c r="AE152">
        <v>18.988250000000001</v>
      </c>
      <c r="AF152" s="1">
        <v>6.6861299999999998E-7</v>
      </c>
      <c r="AG152" s="1">
        <v>1.580745E-4</v>
      </c>
      <c r="AH152">
        <v>0.79768459999999997</v>
      </c>
      <c r="AI152">
        <v>18.397390000000001</v>
      </c>
      <c r="AJ152" s="1">
        <v>1.190364E-2</v>
      </c>
      <c r="AK152" s="1">
        <v>3.1857329999999999</v>
      </c>
      <c r="AL152">
        <v>0.79919309999999999</v>
      </c>
      <c r="AM152">
        <v>17.859459999999999</v>
      </c>
      <c r="AN152" s="1">
        <v>1.8489059999999999</v>
      </c>
      <c r="AO152">
        <v>540.38229999999999</v>
      </c>
      <c r="AP152">
        <v>0.80064400000000002</v>
      </c>
      <c r="AQ152">
        <v>18.107009999999999</v>
      </c>
      <c r="AR152">
        <v>29.02871</v>
      </c>
      <c r="AS152">
        <v>9096.9380000000001</v>
      </c>
      <c r="AT152">
        <v>0.80216589999999999</v>
      </c>
      <c r="AU152">
        <v>18.619209999999999</v>
      </c>
      <c r="AV152">
        <v>97.109200000000001</v>
      </c>
      <c r="AW152">
        <v>32201.25</v>
      </c>
      <c r="AX152">
        <v>0.80366029999999999</v>
      </c>
      <c r="AY152">
        <v>19.425219999999999</v>
      </c>
      <c r="AZ152">
        <v>105.3365</v>
      </c>
      <c r="BA152">
        <v>36557.800000000003</v>
      </c>
      <c r="BB152">
        <v>0.80539890000000003</v>
      </c>
      <c r="BC152">
        <v>20.33155</v>
      </c>
      <c r="BD152">
        <v>48.926940000000002</v>
      </c>
      <c r="BE152">
        <v>17578.89</v>
      </c>
      <c r="BF152">
        <v>0.80718409999999996</v>
      </c>
      <c r="BG152">
        <v>20.573070000000001</v>
      </c>
      <c r="BH152">
        <v>11.98193</v>
      </c>
      <c r="BI152">
        <v>4412.1760000000004</v>
      </c>
      <c r="BJ152">
        <v>0.80891849999999998</v>
      </c>
      <c r="BK152">
        <v>20.218720000000001</v>
      </c>
      <c r="BL152">
        <v>1.871467</v>
      </c>
      <c r="BM152">
        <v>698.02149999999995</v>
      </c>
      <c r="BN152">
        <v>0.81062069999999997</v>
      </c>
      <c r="BO152">
        <v>19.42306</v>
      </c>
      <c r="BP152">
        <v>0.260432</v>
      </c>
      <c r="BQ152">
        <v>95.474639999999994</v>
      </c>
      <c r="BR152">
        <v>0.81217620000000001</v>
      </c>
      <c r="BS152">
        <v>18.602730000000001</v>
      </c>
      <c r="BT152">
        <v>7.7183870000000002E-2</v>
      </c>
      <c r="BU152">
        <v>26.390509999999999</v>
      </c>
      <c r="BV152">
        <v>0.81236710000000001</v>
      </c>
      <c r="BW152">
        <v>18.052209999999999</v>
      </c>
      <c r="BX152">
        <v>5.5495290000000003E-2</v>
      </c>
      <c r="BY152">
        <v>18.329339999999998</v>
      </c>
      <c r="BZ152">
        <v>0.80902909999999995</v>
      </c>
      <c r="CA152">
        <v>18.11581</v>
      </c>
      <c r="CB152">
        <v>4.9831090000000001E-2</v>
      </c>
      <c r="CC152">
        <v>16.27947</v>
      </c>
      <c r="CD152">
        <v>0.80421549999999997</v>
      </c>
      <c r="CE152">
        <v>18.414670000000001</v>
      </c>
      <c r="CF152" s="1">
        <v>4.8943590000000002E-2</v>
      </c>
      <c r="CG152">
        <v>15.91038</v>
      </c>
      <c r="CH152">
        <v>0.79868349999999999</v>
      </c>
      <c r="CI152">
        <v>18.920439999999999</v>
      </c>
      <c r="CJ152" s="1">
        <v>5.0196699999999997E-2</v>
      </c>
      <c r="CK152">
        <v>16.314789999999999</v>
      </c>
      <c r="CL152">
        <v>0.79262469999999996</v>
      </c>
      <c r="CM152">
        <v>19.007429999999999</v>
      </c>
      <c r="CN152" s="1">
        <v>5.0341039999999997E-2</v>
      </c>
      <c r="CO152" s="1">
        <v>16.411239999999999</v>
      </c>
      <c r="CP152">
        <v>0.78613169999999999</v>
      </c>
      <c r="CQ152">
        <v>18.78689</v>
      </c>
      <c r="CR152" s="1">
        <v>4.8175740000000002E-2</v>
      </c>
      <c r="CS152" s="1">
        <v>15.76069</v>
      </c>
      <c r="CT152">
        <v>0.77951990000000004</v>
      </c>
      <c r="CU152">
        <v>18.174410000000002</v>
      </c>
      <c r="CV152" s="1">
        <v>4.439303E-2</v>
      </c>
      <c r="CW152" s="1">
        <v>14.580120000000001</v>
      </c>
      <c r="CX152">
        <v>0.77277220000000002</v>
      </c>
      <c r="CY152">
        <v>17.34619</v>
      </c>
      <c r="CZ152" s="1">
        <v>3.9989549999999999E-2</v>
      </c>
      <c r="DA152" s="1">
        <v>13.270099999999999</v>
      </c>
      <c r="DB152">
        <v>0.76577309999999998</v>
      </c>
      <c r="DC152">
        <v>16.680710000000001</v>
      </c>
      <c r="DD152" s="1">
        <v>3.5674520000000001E-2</v>
      </c>
      <c r="DE152" s="1">
        <v>11.95567</v>
      </c>
      <c r="DF152">
        <v>0.76066199999999995</v>
      </c>
      <c r="DG152">
        <v>16.502800000000001</v>
      </c>
      <c r="DH152" s="1">
        <v>3.1755230000000002E-2</v>
      </c>
      <c r="DI152" s="1">
        <v>10.71903</v>
      </c>
      <c r="DJ152">
        <v>0.75717670000000004</v>
      </c>
      <c r="DK152">
        <v>16.632180000000002</v>
      </c>
      <c r="DL152" s="1">
        <v>2.818416E-2</v>
      </c>
      <c r="DM152" s="1">
        <v>9.5641079999999992</v>
      </c>
      <c r="DN152">
        <v>0.75390029999999997</v>
      </c>
      <c r="DO152">
        <v>17.085660000000001</v>
      </c>
      <c r="DP152" s="1">
        <v>2.4946570000000001E-2</v>
      </c>
      <c r="DQ152" s="1">
        <v>8.5091970000000003</v>
      </c>
      <c r="DR152">
        <v>0.75084759999999995</v>
      </c>
      <c r="DS152">
        <v>17.141580000000001</v>
      </c>
      <c r="DT152" s="1">
        <v>2.206499E-2</v>
      </c>
      <c r="DU152" s="1">
        <v>7.5621549999999997</v>
      </c>
      <c r="DV152">
        <v>0.74778120000000003</v>
      </c>
      <c r="DW152">
        <v>17.059470000000001</v>
      </c>
      <c r="DX152" s="1">
        <v>1.9512169999999999E-2</v>
      </c>
      <c r="DY152" s="1">
        <v>6.7204610000000002</v>
      </c>
      <c r="DZ152">
        <v>0.7447336</v>
      </c>
      <c r="EA152">
        <v>16.85858</v>
      </c>
      <c r="EB152" s="1">
        <v>1.7254180000000001E-2</v>
      </c>
      <c r="EC152" s="1">
        <v>5.9722140000000001</v>
      </c>
      <c r="ED152">
        <v>0.73966259999999995</v>
      </c>
      <c r="EE152">
        <v>16.432390000000002</v>
      </c>
      <c r="EF152" s="1">
        <v>1.5228230000000001E-2</v>
      </c>
      <c r="EG152" s="1">
        <v>5.3054269999999999</v>
      </c>
      <c r="EH152">
        <v>0.73424880000000003</v>
      </c>
      <c r="EI152">
        <v>16.418050000000001</v>
      </c>
      <c r="EJ152" s="1">
        <v>1.343226E-2</v>
      </c>
      <c r="EK152" s="1">
        <v>4.7109579999999998</v>
      </c>
      <c r="EL152">
        <v>0.72873969999999999</v>
      </c>
      <c r="EM152">
        <v>16.457809999999998</v>
      </c>
      <c r="EN152" s="1">
        <v>1.1861099999999999E-2</v>
      </c>
      <c r="EO152" s="1">
        <v>4.1888180000000004</v>
      </c>
      <c r="EP152">
        <v>0.7235298</v>
      </c>
      <c r="EQ152">
        <v>16.66376</v>
      </c>
      <c r="ER152" s="1">
        <v>1.050251E-2</v>
      </c>
      <c r="ES152" s="1">
        <v>3.7333690000000002</v>
      </c>
      <c r="ET152">
        <v>0.71832669999999998</v>
      </c>
      <c r="EU152">
        <v>17.33324</v>
      </c>
      <c r="EV152" s="1">
        <v>9.2903299999999994E-3</v>
      </c>
      <c r="EW152" s="1">
        <v>3.3250090000000001</v>
      </c>
      <c r="EX152">
        <v>0.7130879</v>
      </c>
      <c r="EY152">
        <v>17.716010000000001</v>
      </c>
      <c r="EZ152" s="1">
        <v>8.1899999999999994E-3</v>
      </c>
      <c r="FA152" s="1">
        <v>2.9517380000000002</v>
      </c>
      <c r="FB152">
        <v>0.70819840000000001</v>
      </c>
      <c r="FC152">
        <v>17.62576</v>
      </c>
      <c r="FD152" s="1">
        <v>7.2062289999999998E-3</v>
      </c>
      <c r="FE152" s="1">
        <v>2.6139420000000002</v>
      </c>
      <c r="FF152">
        <v>0.7033355</v>
      </c>
      <c r="FG152">
        <v>17.457889999999999</v>
      </c>
      <c r="FH152" s="1">
        <v>6.3370919999999999E-3</v>
      </c>
      <c r="FI152" s="1">
        <v>2.3129870000000001</v>
      </c>
      <c r="FJ152">
        <v>0.69799319999999998</v>
      </c>
      <c r="FK152">
        <v>17.131049999999998</v>
      </c>
      <c r="FL152" s="1">
        <v>5.574023E-3</v>
      </c>
      <c r="FM152" s="1">
        <v>2.0476860000000001</v>
      </c>
      <c r="FN152">
        <v>0.69221060000000001</v>
      </c>
      <c r="FO152">
        <v>17.490950000000002</v>
      </c>
      <c r="FP152" s="1">
        <v>4.9001460000000002E-3</v>
      </c>
      <c r="FQ152" s="1">
        <v>1.8127139999999999</v>
      </c>
      <c r="FR152">
        <v>0.68680620000000003</v>
      </c>
      <c r="FS152">
        <v>18.010770000000001</v>
      </c>
      <c r="FT152" s="1">
        <v>4.3056969999999998E-3</v>
      </c>
      <c r="FU152" s="1">
        <v>1.603191</v>
      </c>
      <c r="FV152">
        <v>0.6816411</v>
      </c>
      <c r="FW152">
        <v>18.65484</v>
      </c>
      <c r="FX152" s="1">
        <v>3.785058E-3</v>
      </c>
      <c r="FY152" s="1">
        <v>1.417745</v>
      </c>
      <c r="FZ152">
        <v>0.67673050000000001</v>
      </c>
      <c r="GA152">
        <v>19.387560000000001</v>
      </c>
      <c r="GB152" s="1">
        <v>3.3204269999999999E-3</v>
      </c>
      <c r="GC152" s="1">
        <v>1.251031</v>
      </c>
      <c r="GD152">
        <v>0.67207240000000001</v>
      </c>
      <c r="GE152">
        <v>19.694710000000001</v>
      </c>
      <c r="GF152" s="1">
        <v>2.8838800000000001E-3</v>
      </c>
      <c r="GG152" s="1">
        <v>1.0928119999999999</v>
      </c>
      <c r="GH152">
        <v>0.66766130000000001</v>
      </c>
      <c r="GI152">
        <v>19.654990000000002</v>
      </c>
      <c r="GJ152" s="1">
        <v>2.4566760000000001E-3</v>
      </c>
      <c r="GK152" s="1">
        <v>0.93655429999999995</v>
      </c>
      <c r="GL152">
        <v>0.6636031</v>
      </c>
      <c r="GM152">
        <v>19.52806</v>
      </c>
      <c r="GN152" s="1">
        <v>2.05317E-3</v>
      </c>
      <c r="GO152" s="1">
        <v>0.78676630000000003</v>
      </c>
      <c r="GP152">
        <v>0.66011819999999999</v>
      </c>
      <c r="GQ152">
        <v>19.1462</v>
      </c>
      <c r="GR152" s="1">
        <v>1.7010669999999999E-3</v>
      </c>
      <c r="GS152" s="1">
        <v>0.65411719999999995</v>
      </c>
      <c r="GT152">
        <v>0.65714919999999999</v>
      </c>
      <c r="GU152">
        <v>19.37818</v>
      </c>
      <c r="GV152" s="1">
        <v>1.417387E-3</v>
      </c>
      <c r="GW152" s="1">
        <v>0.54594690000000001</v>
      </c>
      <c r="GX152">
        <v>0.65472600000000003</v>
      </c>
      <c r="GY152">
        <v>19.671710000000001</v>
      </c>
      <c r="GZ152" s="1">
        <v>1.199309E-3</v>
      </c>
      <c r="HA152" s="1">
        <v>0.46221679999999998</v>
      </c>
      <c r="HB152">
        <v>0.65255249999999998</v>
      </c>
      <c r="HC152">
        <v>20.153490000000001</v>
      </c>
      <c r="HD152" s="1">
        <v>1.033897E-3</v>
      </c>
      <c r="HE152" s="1">
        <v>0.39837499999999998</v>
      </c>
      <c r="HF152">
        <v>0.65071990000000002</v>
      </c>
      <c r="HG152">
        <v>20.690729999999999</v>
      </c>
      <c r="HH152" s="1">
        <v>9.054194E-4</v>
      </c>
      <c r="HI152" s="1">
        <v>0.34867389999999998</v>
      </c>
      <c r="HJ152">
        <v>0.64924879999999996</v>
      </c>
      <c r="HK152">
        <v>20.862089999999998</v>
      </c>
      <c r="HL152" s="1">
        <v>7.9600009999999998E-4</v>
      </c>
      <c r="HM152" s="1">
        <v>0.30644250000000001</v>
      </c>
      <c r="HN152">
        <v>0.64811730000000001</v>
      </c>
      <c r="HO152">
        <v>20.635120000000001</v>
      </c>
      <c r="HP152" s="1">
        <v>6.8644539999999997E-4</v>
      </c>
      <c r="HQ152" s="1">
        <v>0.26446629999999999</v>
      </c>
      <c r="HR152">
        <v>0.64727769999999996</v>
      </c>
      <c r="HS152">
        <v>20.384640000000001</v>
      </c>
      <c r="HT152" s="1">
        <v>5.6839339999999996E-4</v>
      </c>
      <c r="HU152" s="1">
        <v>0.21920500000000001</v>
      </c>
      <c r="HV152">
        <v>0.64658979999999999</v>
      </c>
      <c r="HW152">
        <v>19.928000000000001</v>
      </c>
      <c r="HX152" s="1">
        <v>4.508127E-4</v>
      </c>
      <c r="HY152" s="1">
        <v>0.17389189999999999</v>
      </c>
      <c r="HZ152">
        <v>0.64608560000000004</v>
      </c>
      <c r="IA152">
        <v>19.926559999999998</v>
      </c>
      <c r="IB152" s="1">
        <v>3.4999759999999999E-4</v>
      </c>
      <c r="IC152" s="1">
        <v>0.1347817</v>
      </c>
      <c r="ID152">
        <v>0.64572609999999997</v>
      </c>
      <c r="IE152">
        <v>19.330570000000002</v>
      </c>
      <c r="IF152" s="1">
        <v>2.748548E-4</v>
      </c>
      <c r="IG152" s="1">
        <v>0.10545549999999999</v>
      </c>
      <c r="IH152">
        <v>0.64544449999999998</v>
      </c>
      <c r="II152">
        <v>19.41836</v>
      </c>
      <c r="IJ152" s="1">
        <v>2.2402420000000001E-4</v>
      </c>
      <c r="IK152" s="1">
        <v>8.5550440000000005E-2</v>
      </c>
      <c r="IL152">
        <v>0.64530500000000002</v>
      </c>
      <c r="IM152">
        <v>19.528420000000001</v>
      </c>
      <c r="IN152" s="1">
        <v>1.9094899999999999E-4</v>
      </c>
      <c r="IO152" s="1">
        <v>7.2570990000000002E-2</v>
      </c>
      <c r="IP152">
        <v>0.64516560000000001</v>
      </c>
      <c r="IQ152">
        <v>19.414750000000002</v>
      </c>
      <c r="IR152" s="1">
        <v>1.685232E-4</v>
      </c>
      <c r="IS152" s="1">
        <v>6.3810900000000004E-2</v>
      </c>
      <c r="IT152">
        <v>0.64512829999999999</v>
      </c>
      <c r="IU152">
        <v>19.177600000000002</v>
      </c>
      <c r="IV152" s="1">
        <v>1.512463E-4</v>
      </c>
      <c r="IW152" s="1">
        <v>5.7127259999999999E-2</v>
      </c>
      <c r="IX152">
        <v>0.6451981</v>
      </c>
      <c r="IY152">
        <v>18.876850000000001</v>
      </c>
      <c r="IZ152" s="1">
        <v>1.3594249999999999E-4</v>
      </c>
      <c r="JA152" s="1">
        <v>5.1259689999999997E-2</v>
      </c>
      <c r="JB152">
        <v>0.64538340000000005</v>
      </c>
      <c r="JC152">
        <v>18.61627</v>
      </c>
      <c r="JD152">
        <v>1.219562E-4</v>
      </c>
      <c r="JE152" s="1">
        <v>4.5901310000000001E-2</v>
      </c>
      <c r="JF152">
        <v>0.64570939999999999</v>
      </c>
      <c r="JG152">
        <v>19.166899999999998</v>
      </c>
      <c r="JH152">
        <v>1.09874E-4</v>
      </c>
      <c r="JI152" s="1">
        <v>4.125902E-2</v>
      </c>
      <c r="JJ152">
        <v>0.64613730000000003</v>
      </c>
      <c r="JK152">
        <v>19.748429999999999</v>
      </c>
      <c r="JL152">
        <v>1.0015909999999999E-4</v>
      </c>
      <c r="JM152" s="1">
        <v>3.7507680000000002E-2</v>
      </c>
      <c r="JN152">
        <v>0.64667850000000004</v>
      </c>
      <c r="JO152">
        <v>20.301159999999999</v>
      </c>
      <c r="JP152">
        <v>9.2595400000000005E-5</v>
      </c>
      <c r="JQ152" s="1">
        <v>3.458058E-2</v>
      </c>
      <c r="JR152">
        <v>0.64734230000000004</v>
      </c>
      <c r="JS152">
        <v>20.841280000000001</v>
      </c>
      <c r="JT152">
        <v>8.651586E-5</v>
      </c>
      <c r="JU152" s="1">
        <v>3.2231179999999998E-2</v>
      </c>
      <c r="JV152">
        <v>0.64804859999999997</v>
      </c>
      <c r="JW152">
        <v>20.947479999999999</v>
      </c>
      <c r="JX152">
        <v>8.0871320000000001E-5</v>
      </c>
      <c r="JY152" s="1">
        <v>3.0081420000000001E-2</v>
      </c>
      <c r="JZ152">
        <v>0.64874810000000005</v>
      </c>
      <c r="KA152">
        <v>20.740259999999999</v>
      </c>
      <c r="KB152">
        <v>7.4392879999999996E-5</v>
      </c>
      <c r="KC152">
        <v>2.7660230000000001E-2</v>
      </c>
      <c r="KD152">
        <v>0.64942599999999995</v>
      </c>
      <c r="KE152">
        <v>20.575279999999999</v>
      </c>
      <c r="KF152">
        <v>6.6498169999999998E-5</v>
      </c>
      <c r="KG152">
        <v>2.472999E-2</v>
      </c>
      <c r="KH152">
        <v>0.64996560000000003</v>
      </c>
      <c r="KI152">
        <v>20.158999999999999</v>
      </c>
      <c r="KJ152">
        <v>5.8018630000000003E-5</v>
      </c>
      <c r="KK152">
        <v>2.156814E-2</v>
      </c>
      <c r="KL152">
        <v>0.65039559999999996</v>
      </c>
      <c r="KM152">
        <v>20.12313</v>
      </c>
      <c r="KN152">
        <v>5.040205E-5</v>
      </c>
      <c r="KO152">
        <v>1.871283E-2</v>
      </c>
      <c r="KP152">
        <v>0.65067359999999996</v>
      </c>
      <c r="KQ152">
        <v>20.095559999999999</v>
      </c>
      <c r="KR152">
        <v>4.4541449999999997E-5</v>
      </c>
      <c r="KS152">
        <v>1.6503449999999999E-2</v>
      </c>
      <c r="KT152">
        <v>0.65077300000000005</v>
      </c>
      <c r="KU152">
        <v>20.016999999999999</v>
      </c>
      <c r="KV152">
        <v>4.0420380000000002E-5</v>
      </c>
      <c r="KW152">
        <v>1.4948990000000001E-2</v>
      </c>
      <c r="KX152">
        <v>0.65077790000000002</v>
      </c>
      <c r="KY152">
        <v>20.143260000000001</v>
      </c>
      <c r="KZ152">
        <v>3.7706400000000002E-5</v>
      </c>
      <c r="LA152">
        <v>1.392203E-2</v>
      </c>
      <c r="LB152">
        <v>0.65070399999999995</v>
      </c>
      <c r="LC152">
        <v>20.144829999999999</v>
      </c>
      <c r="LD152">
        <v>3.6423749999999998E-5</v>
      </c>
      <c r="LE152">
        <v>1.3420059999999999E-2</v>
      </c>
      <c r="LF152">
        <v>0.65055019999999997</v>
      </c>
      <c r="LG152">
        <v>20.144819999999999</v>
      </c>
      <c r="LH152">
        <v>3.706589E-5</v>
      </c>
      <c r="LI152">
        <v>1.361849E-2</v>
      </c>
      <c r="LJ152">
        <v>0.65038910000000005</v>
      </c>
      <c r="LK152">
        <v>19.99689</v>
      </c>
      <c r="LL152">
        <v>3.9665590000000001E-5</v>
      </c>
      <c r="LM152">
        <v>1.454854E-2</v>
      </c>
      <c r="LN152">
        <v>0.65019610000000005</v>
      </c>
      <c r="LO152">
        <v>19.80395</v>
      </c>
      <c r="LP152">
        <v>4.3161509999999997E-5</v>
      </c>
      <c r="LQ152">
        <v>1.5841500000000001E-2</v>
      </c>
      <c r="LR152">
        <v>0.65004910000000005</v>
      </c>
      <c r="LS152">
        <v>20.116160000000001</v>
      </c>
      <c r="LT152">
        <v>4.6116009999999998E-5</v>
      </c>
      <c r="LU152">
        <v>1.6964259999999998E-2</v>
      </c>
      <c r="LV152">
        <v>0.64993449999999997</v>
      </c>
      <c r="LW152">
        <v>20.491009999999999</v>
      </c>
      <c r="LX152">
        <v>4.7707049999999999E-5</v>
      </c>
      <c r="LY152">
        <v>1.7595260000000001E-2</v>
      </c>
      <c r="LZ152">
        <v>0.64983199999999997</v>
      </c>
      <c r="MA152">
        <v>21.001629999999999</v>
      </c>
      <c r="MB152">
        <v>4.7927509999999999E-5</v>
      </c>
      <c r="MC152">
        <v>1.771356E-2</v>
      </c>
      <c r="MD152">
        <v>0.64976140000000004</v>
      </c>
      <c r="ME152">
        <v>21.415089999999999</v>
      </c>
      <c r="MF152">
        <v>4.713895E-5</v>
      </c>
      <c r="MG152">
        <v>1.744884E-2</v>
      </c>
      <c r="MH152">
        <v>0.64971380000000001</v>
      </c>
      <c r="MI152">
        <v>21.49709</v>
      </c>
      <c r="MJ152">
        <v>4.5666030000000002E-5</v>
      </c>
      <c r="MK152">
        <v>1.692372E-2</v>
      </c>
      <c r="ML152">
        <v>0.6496478</v>
      </c>
      <c r="MM152">
        <v>21.079170000000001</v>
      </c>
      <c r="MN152">
        <v>4.3667369999999999E-5</v>
      </c>
      <c r="MO152">
        <v>1.6200610000000001E-2</v>
      </c>
      <c r="MP152">
        <v>0.64959679999999997</v>
      </c>
      <c r="MQ152">
        <v>20.77948</v>
      </c>
      <c r="MR152">
        <v>4.127683E-5</v>
      </c>
      <c r="MS152">
        <v>1.5327260000000001E-2</v>
      </c>
      <c r="MT152">
        <v>0.64951599999999998</v>
      </c>
      <c r="MU152">
        <v>20.358560000000001</v>
      </c>
      <c r="MV152">
        <v>3.876307E-5</v>
      </c>
      <c r="MW152">
        <v>1.4399729999999999E-2</v>
      </c>
      <c r="MX152">
        <v>0.64939530000000001</v>
      </c>
      <c r="MY152">
        <v>20.217680000000001</v>
      </c>
      <c r="MZ152">
        <v>3.6408200000000002E-5</v>
      </c>
      <c r="NA152">
        <v>1.352619E-2</v>
      </c>
      <c r="NB152">
        <v>0.64925279999999996</v>
      </c>
      <c r="NC152">
        <v>20.332989999999999</v>
      </c>
      <c r="ND152">
        <v>3.437226E-5</v>
      </c>
      <c r="NE152">
        <v>1.276834E-2</v>
      </c>
      <c r="NF152">
        <v>0.64925279999999996</v>
      </c>
      <c r="NG152">
        <v>20.332989999999999</v>
      </c>
      <c r="NH152">
        <v>3.437226E-5</v>
      </c>
      <c r="NI152">
        <v>1.276834E-2</v>
      </c>
      <c r="NJ152">
        <v>0.64925279999999996</v>
      </c>
      <c r="NK152">
        <v>20.332989999999999</v>
      </c>
      <c r="NL152">
        <v>3.437226E-5</v>
      </c>
      <c r="NM152">
        <v>1.276834E-2</v>
      </c>
      <c r="NN152">
        <v>0.64925279999999996</v>
      </c>
      <c r="NO152">
        <v>20.332989999999999</v>
      </c>
      <c r="NP152">
        <v>3.437226E-5</v>
      </c>
      <c r="NQ152">
        <v>1.276834E-2</v>
      </c>
      <c r="NR152">
        <v>0.64925279999999996</v>
      </c>
      <c r="NS152">
        <v>20.332989999999999</v>
      </c>
      <c r="NT152">
        <v>3.437226E-5</v>
      </c>
      <c r="NU152">
        <v>1.276834E-2</v>
      </c>
      <c r="NV152">
        <v>0.64925279999999996</v>
      </c>
      <c r="NW152">
        <v>20.332989999999999</v>
      </c>
      <c r="NX152">
        <v>3.437226E-5</v>
      </c>
      <c r="NY152">
        <v>1.276834E-2</v>
      </c>
      <c r="NZ152">
        <v>0.64925279999999996</v>
      </c>
      <c r="OA152">
        <v>20.332989999999999</v>
      </c>
      <c r="OB152">
        <v>3.437226E-5</v>
      </c>
      <c r="OC152">
        <v>1.276834E-2</v>
      </c>
      <c r="OD152">
        <v>0.64925279999999996</v>
      </c>
      <c r="OE152">
        <v>20.332989999999999</v>
      </c>
      <c r="OF152">
        <v>3.437226E-5</v>
      </c>
      <c r="OG152">
        <v>1.276834E-2</v>
      </c>
      <c r="OH152">
        <v>0.64925279999999996</v>
      </c>
      <c r="OI152">
        <v>20.332989999999999</v>
      </c>
      <c r="OJ152">
        <v>3.437226E-5</v>
      </c>
      <c r="OK152">
        <v>1.276834E-2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0.75739319999999999</v>
      </c>
      <c r="G153">
        <v>16.35568</v>
      </c>
      <c r="H153">
        <v>0</v>
      </c>
      <c r="I153">
        <v>0</v>
      </c>
      <c r="J153">
        <v>0.75960249999999996</v>
      </c>
      <c r="K153">
        <v>16.75095</v>
      </c>
      <c r="L153">
        <v>0</v>
      </c>
      <c r="M153">
        <v>0</v>
      </c>
      <c r="N153">
        <v>0.76209190000000004</v>
      </c>
      <c r="O153">
        <v>17.249770000000002</v>
      </c>
      <c r="P153">
        <v>0</v>
      </c>
      <c r="Q153">
        <v>0</v>
      </c>
      <c r="R153">
        <v>0.76466750000000006</v>
      </c>
      <c r="S153">
        <v>18.073699999999999</v>
      </c>
      <c r="T153">
        <v>0</v>
      </c>
      <c r="U153">
        <v>0</v>
      </c>
      <c r="V153">
        <v>0.76731289999999996</v>
      </c>
      <c r="W153">
        <v>18.964770000000001</v>
      </c>
      <c r="X153" s="1">
        <v>1.0465659999999999E-30</v>
      </c>
      <c r="Y153" s="1">
        <v>3.2446319999999999E-28</v>
      </c>
      <c r="Z153">
        <v>0.7701344</v>
      </c>
      <c r="AA153">
        <v>19.267050000000001</v>
      </c>
      <c r="AB153" s="1">
        <v>3.8181459999999999E-19</v>
      </c>
      <c r="AC153" s="1">
        <v>1.187859E-16</v>
      </c>
      <c r="AD153">
        <v>0.7730899</v>
      </c>
      <c r="AE153">
        <v>18.997949999999999</v>
      </c>
      <c r="AF153" s="1">
        <v>1.7996829999999999E-7</v>
      </c>
      <c r="AG153" s="1">
        <v>3.98132E-5</v>
      </c>
      <c r="AH153">
        <v>0.77600800000000003</v>
      </c>
      <c r="AI153">
        <v>18.435880000000001</v>
      </c>
      <c r="AJ153" s="1">
        <v>6.771488E-3</v>
      </c>
      <c r="AK153" s="1">
        <v>1.6754039999999999</v>
      </c>
      <c r="AL153">
        <v>0.77908279999999996</v>
      </c>
      <c r="AM153">
        <v>17.900449999999999</v>
      </c>
      <c r="AN153" s="1">
        <v>1.3168530000000001</v>
      </c>
      <c r="AO153">
        <v>351.1628</v>
      </c>
      <c r="AP153">
        <v>0.78219819999999995</v>
      </c>
      <c r="AQ153">
        <v>18.15193</v>
      </c>
      <c r="AR153">
        <v>24.149349999999998</v>
      </c>
      <c r="AS153">
        <v>6815.1940000000004</v>
      </c>
      <c r="AT153">
        <v>0.78529159999999998</v>
      </c>
      <c r="AU153">
        <v>18.642569999999999</v>
      </c>
      <c r="AV153">
        <v>91.052750000000003</v>
      </c>
      <c r="AW153">
        <v>26866.22</v>
      </c>
      <c r="AX153">
        <v>0.78857140000000003</v>
      </c>
      <c r="AY153">
        <v>19.420760000000001</v>
      </c>
      <c r="AZ153">
        <v>108.6297</v>
      </c>
      <c r="BA153">
        <v>33187.03</v>
      </c>
      <c r="BB153">
        <v>0.79465370000000002</v>
      </c>
      <c r="BC153">
        <v>20.33062</v>
      </c>
      <c r="BD153">
        <v>54.459670000000003</v>
      </c>
      <c r="BE153">
        <v>17065.05</v>
      </c>
      <c r="BF153">
        <v>0.8021895</v>
      </c>
      <c r="BG153">
        <v>20.573779999999999</v>
      </c>
      <c r="BH153">
        <v>14.139950000000001</v>
      </c>
      <c r="BI153">
        <v>4508.7560000000003</v>
      </c>
      <c r="BJ153">
        <v>0.81010230000000005</v>
      </c>
      <c r="BK153">
        <v>20.253019999999999</v>
      </c>
      <c r="BL153">
        <v>2.2935560000000002</v>
      </c>
      <c r="BM153">
        <v>737.88829999999996</v>
      </c>
      <c r="BN153">
        <v>0.81888059999999996</v>
      </c>
      <c r="BO153">
        <v>19.490110000000001</v>
      </c>
      <c r="BP153">
        <v>0.31366660000000002</v>
      </c>
      <c r="BQ153">
        <v>99.790989999999994</v>
      </c>
      <c r="BR153">
        <v>0.82924370000000003</v>
      </c>
      <c r="BS153">
        <v>18.668320000000001</v>
      </c>
      <c r="BT153">
        <v>8.2751859999999997E-2</v>
      </c>
      <c r="BU153">
        <v>24.931139999999999</v>
      </c>
      <c r="BV153">
        <v>0.84231</v>
      </c>
      <c r="BW153">
        <v>18.133299999999998</v>
      </c>
      <c r="BX153">
        <v>5.6513210000000001E-2</v>
      </c>
      <c r="BY153">
        <v>16.363669999999999</v>
      </c>
      <c r="BZ153">
        <v>0.85369050000000002</v>
      </c>
      <c r="CA153">
        <v>18.172280000000001</v>
      </c>
      <c r="CB153" s="1">
        <v>5.017021E-2</v>
      </c>
      <c r="CC153">
        <v>14.14705</v>
      </c>
      <c r="CD153">
        <v>0.86016510000000002</v>
      </c>
      <c r="CE153">
        <v>18.42961</v>
      </c>
      <c r="CF153" s="1">
        <v>4.8916620000000001E-2</v>
      </c>
      <c r="CG153">
        <v>13.554080000000001</v>
      </c>
      <c r="CH153">
        <v>0.86459710000000001</v>
      </c>
      <c r="CI153">
        <v>18.925689999999999</v>
      </c>
      <c r="CJ153" s="1">
        <v>5.0108920000000001E-2</v>
      </c>
      <c r="CK153">
        <v>13.71776</v>
      </c>
      <c r="CL153">
        <v>0.86829920000000005</v>
      </c>
      <c r="CM153">
        <v>19.018650000000001</v>
      </c>
      <c r="CN153" s="1">
        <v>5.0437320000000001E-2</v>
      </c>
      <c r="CO153" s="1">
        <v>13.67929</v>
      </c>
      <c r="CP153">
        <v>0.8718764</v>
      </c>
      <c r="CQ153">
        <v>18.82816</v>
      </c>
      <c r="CR153" s="1">
        <v>4.845725E-2</v>
      </c>
      <c r="CS153" s="1">
        <v>13.016859999999999</v>
      </c>
      <c r="CT153">
        <v>0.87291030000000003</v>
      </c>
      <c r="CU153">
        <v>18.225300000000001</v>
      </c>
      <c r="CV153" s="1">
        <v>4.474537E-2</v>
      </c>
      <c r="CW153" s="1">
        <v>11.88935</v>
      </c>
      <c r="CX153">
        <v>0.8614117</v>
      </c>
      <c r="CY153">
        <v>17.40456</v>
      </c>
      <c r="CZ153" s="1">
        <v>4.0364030000000002E-2</v>
      </c>
      <c r="DA153" s="1">
        <v>10.685499999999999</v>
      </c>
      <c r="DB153">
        <v>0.84975560000000006</v>
      </c>
      <c r="DC153">
        <v>16.731210000000001</v>
      </c>
      <c r="DD153" s="1">
        <v>3.6030199999999998E-2</v>
      </c>
      <c r="DE153" s="1">
        <v>9.4957560000000001</v>
      </c>
      <c r="DF153">
        <v>0.84051880000000001</v>
      </c>
      <c r="DG153">
        <v>16.52008</v>
      </c>
      <c r="DH153" s="1">
        <v>3.2077929999999998E-2</v>
      </c>
      <c r="DI153" s="1">
        <v>8.4618040000000008</v>
      </c>
      <c r="DJ153">
        <v>0.83231869999999997</v>
      </c>
      <c r="DK153">
        <v>16.628889999999998</v>
      </c>
      <c r="DL153" s="1">
        <v>2.8480640000000002E-2</v>
      </c>
      <c r="DM153" s="1">
        <v>7.5762549999999997</v>
      </c>
      <c r="DN153">
        <v>0.82402379999999997</v>
      </c>
      <c r="DO153">
        <v>17.071339999999999</v>
      </c>
      <c r="DP153" s="1">
        <v>2.5216969999999998E-2</v>
      </c>
      <c r="DQ153" s="1">
        <v>6.7654329999999998</v>
      </c>
      <c r="DR153">
        <v>0.81577239999999995</v>
      </c>
      <c r="DS153">
        <v>17.127610000000001</v>
      </c>
      <c r="DT153" s="1">
        <v>2.230646E-2</v>
      </c>
      <c r="DU153" s="1">
        <v>6.0345339999999998</v>
      </c>
      <c r="DV153">
        <v>0.80733259999999996</v>
      </c>
      <c r="DW153">
        <v>17.045590000000001</v>
      </c>
      <c r="DX153" s="1">
        <v>1.97278E-2</v>
      </c>
      <c r="DY153" s="1">
        <v>5.383489</v>
      </c>
      <c r="DZ153">
        <v>0.7987552</v>
      </c>
      <c r="EA153">
        <v>16.86298</v>
      </c>
      <c r="EB153" s="1">
        <v>1.74471E-2</v>
      </c>
      <c r="EC153" s="1">
        <v>4.8033679999999999</v>
      </c>
      <c r="ED153">
        <v>0.78998880000000005</v>
      </c>
      <c r="EE153">
        <v>16.451650000000001</v>
      </c>
      <c r="EF153" s="1">
        <v>1.5399400000000001E-2</v>
      </c>
      <c r="EG153" s="1">
        <v>4.2789130000000002</v>
      </c>
      <c r="EH153">
        <v>0.78154100000000004</v>
      </c>
      <c r="EI153">
        <v>16.436669999999999</v>
      </c>
      <c r="EJ153" s="1">
        <v>1.358502E-2</v>
      </c>
      <c r="EK153" s="1">
        <v>3.8074300000000001</v>
      </c>
      <c r="EL153">
        <v>0.77265379999999995</v>
      </c>
      <c r="EM153">
        <v>16.476959999999998</v>
      </c>
      <c r="EN153" s="1">
        <v>1.1994319999999999E-2</v>
      </c>
      <c r="EO153" s="1">
        <v>3.3921950000000001</v>
      </c>
      <c r="EP153">
        <v>0.76417360000000001</v>
      </c>
      <c r="EQ153">
        <v>16.651199999999999</v>
      </c>
      <c r="ER153" s="1">
        <v>1.0620279999999999E-2</v>
      </c>
      <c r="ES153" s="1">
        <v>3.0298470000000002</v>
      </c>
      <c r="ET153">
        <v>0.75571750000000004</v>
      </c>
      <c r="EU153">
        <v>17.30799</v>
      </c>
      <c r="EV153" s="1">
        <v>9.3978059999999999E-3</v>
      </c>
      <c r="EW153" s="1">
        <v>2.705238</v>
      </c>
      <c r="EX153">
        <v>0.74722949999999999</v>
      </c>
      <c r="EY153">
        <v>17.698879999999999</v>
      </c>
      <c r="EZ153" s="1">
        <v>8.2882389999999993E-3</v>
      </c>
      <c r="FA153" s="1">
        <v>2.4078499999999998</v>
      </c>
      <c r="FB153">
        <v>0.73913280000000003</v>
      </c>
      <c r="FC153">
        <v>17.603190000000001</v>
      </c>
      <c r="FD153" s="1">
        <v>7.29475E-3</v>
      </c>
      <c r="FE153" s="1">
        <v>2.1375790000000001</v>
      </c>
      <c r="FF153">
        <v>0.73105299999999995</v>
      </c>
      <c r="FG153">
        <v>17.452559999999998</v>
      </c>
      <c r="FH153" s="1">
        <v>6.4155699999999998E-3</v>
      </c>
      <c r="FI153" s="1">
        <v>1.895972</v>
      </c>
      <c r="FJ153">
        <v>0.72310580000000002</v>
      </c>
      <c r="FK153">
        <v>17.139040000000001</v>
      </c>
      <c r="FL153" s="1">
        <v>5.6433170000000001E-3</v>
      </c>
      <c r="FM153" s="1">
        <v>1.681802</v>
      </c>
      <c r="FN153">
        <v>0.71526339999999999</v>
      </c>
      <c r="FO153">
        <v>17.495170000000002</v>
      </c>
      <c r="FP153" s="1">
        <v>4.9619709999999999E-3</v>
      </c>
      <c r="FQ153" s="1">
        <v>1.491312</v>
      </c>
      <c r="FR153">
        <v>0.7078641</v>
      </c>
      <c r="FS153">
        <v>18.023409999999998</v>
      </c>
      <c r="FT153" s="1">
        <v>4.3609460000000001E-3</v>
      </c>
      <c r="FU153" s="1">
        <v>1.3210440000000001</v>
      </c>
      <c r="FV153">
        <v>0.70074060000000005</v>
      </c>
      <c r="FW153">
        <v>18.65446</v>
      </c>
      <c r="FX153" s="1">
        <v>3.8340589999999999E-3</v>
      </c>
      <c r="FY153" s="1">
        <v>1.169997</v>
      </c>
      <c r="FZ153">
        <v>0.69394769999999995</v>
      </c>
      <c r="GA153">
        <v>19.371970000000001</v>
      </c>
      <c r="GB153" s="1">
        <v>3.3656910000000001E-3</v>
      </c>
      <c r="GC153" s="1">
        <v>1.0344139999999999</v>
      </c>
      <c r="GD153">
        <v>0.68749979999999999</v>
      </c>
      <c r="GE153">
        <v>19.672360000000001</v>
      </c>
      <c r="GF153" s="1">
        <v>2.9280460000000001E-3</v>
      </c>
      <c r="GG153" s="1">
        <v>0.90610520000000006</v>
      </c>
      <c r="GH153">
        <v>0.68129620000000002</v>
      </c>
      <c r="GI153">
        <v>19.62285</v>
      </c>
      <c r="GJ153" s="1">
        <v>2.5003909999999998E-3</v>
      </c>
      <c r="GK153" s="1">
        <v>0.7792308</v>
      </c>
      <c r="GL153">
        <v>0.67561789999999999</v>
      </c>
      <c r="GM153">
        <v>19.52178</v>
      </c>
      <c r="GN153" s="1">
        <v>2.0938390000000001E-3</v>
      </c>
      <c r="GO153" s="1">
        <v>0.65655770000000002</v>
      </c>
      <c r="GP153">
        <v>0.67065410000000003</v>
      </c>
      <c r="GQ153">
        <v>19.167259999999999</v>
      </c>
      <c r="GR153" s="1">
        <v>1.735688E-3</v>
      </c>
      <c r="GS153" s="1">
        <v>0.54677010000000004</v>
      </c>
      <c r="GT153">
        <v>0.66625570000000001</v>
      </c>
      <c r="GU153">
        <v>19.409459999999999</v>
      </c>
      <c r="GV153" s="1">
        <v>1.4448200000000001E-3</v>
      </c>
      <c r="GW153" s="1">
        <v>0.45655259999999998</v>
      </c>
      <c r="GX153">
        <v>0.66258519999999999</v>
      </c>
      <c r="GY153">
        <v>19.711960000000001</v>
      </c>
      <c r="GZ153" s="1">
        <v>1.2203520000000001E-3</v>
      </c>
      <c r="HA153" s="1">
        <v>0.38639580000000001</v>
      </c>
      <c r="HB153">
        <v>0.65962200000000004</v>
      </c>
      <c r="HC153">
        <v>20.176829999999999</v>
      </c>
      <c r="HD153" s="1">
        <v>1.0500450000000001E-3</v>
      </c>
      <c r="HE153" s="1">
        <v>0.332762</v>
      </c>
      <c r="HF153">
        <v>0.65714439999999996</v>
      </c>
      <c r="HG153">
        <v>20.690390000000001</v>
      </c>
      <c r="HH153" s="1">
        <v>9.1836689999999998E-4</v>
      </c>
      <c r="HI153" s="1">
        <v>0.29110069999999999</v>
      </c>
      <c r="HJ153">
        <v>0.65514939999999999</v>
      </c>
      <c r="HK153">
        <v>20.854050000000001</v>
      </c>
      <c r="HL153" s="1">
        <v>8.078289E-4</v>
      </c>
      <c r="HM153" s="1">
        <v>0.25606060000000003</v>
      </c>
      <c r="HN153">
        <v>0.65359780000000001</v>
      </c>
      <c r="HO153">
        <v>20.618289999999998</v>
      </c>
      <c r="HP153" s="1">
        <v>6.9902669999999997E-4</v>
      </c>
      <c r="HQ153" s="1">
        <v>0.22166140000000001</v>
      </c>
      <c r="HR153">
        <v>0.65237769999999995</v>
      </c>
      <c r="HS153">
        <v>20.3856</v>
      </c>
      <c r="HT153" s="1">
        <v>5.8183149999999995E-4</v>
      </c>
      <c r="HU153" s="1">
        <v>0.1845533</v>
      </c>
      <c r="HV153">
        <v>0.65143390000000001</v>
      </c>
      <c r="HW153">
        <v>19.957170000000001</v>
      </c>
      <c r="HX153" s="1">
        <v>4.6345449999999998E-4</v>
      </c>
      <c r="HY153" s="1">
        <v>0.14695250000000001</v>
      </c>
      <c r="HZ153">
        <v>0.65070890000000003</v>
      </c>
      <c r="IA153">
        <v>19.97616</v>
      </c>
      <c r="IB153" s="1">
        <v>3.601767E-4</v>
      </c>
      <c r="IC153" s="1">
        <v>0.11402809999999999</v>
      </c>
      <c r="ID153">
        <v>0.65017000000000003</v>
      </c>
      <c r="IE153">
        <v>19.394780000000001</v>
      </c>
      <c r="IF153" s="1">
        <v>2.8208310000000001E-4</v>
      </c>
      <c r="IG153" s="1">
        <v>8.9045990000000005E-2</v>
      </c>
      <c r="IH153">
        <v>0.64976909999999999</v>
      </c>
      <c r="II153">
        <v>19.457319999999999</v>
      </c>
      <c r="IJ153" s="1">
        <v>2.287938E-4</v>
      </c>
      <c r="IK153" s="1">
        <v>7.1964390000000003E-2</v>
      </c>
      <c r="IL153">
        <v>0.64950249999999998</v>
      </c>
      <c r="IM153">
        <v>19.564080000000001</v>
      </c>
      <c r="IN153" s="1">
        <v>1.94074E-4</v>
      </c>
      <c r="IO153" s="1">
        <v>6.0814880000000002E-2</v>
      </c>
      <c r="IP153">
        <v>0.64934250000000004</v>
      </c>
      <c r="IQ153">
        <v>19.429040000000001</v>
      </c>
      <c r="IR153" s="1">
        <v>1.7074249999999999E-4</v>
      </c>
      <c r="IS153" s="1">
        <v>5.3336920000000003E-2</v>
      </c>
      <c r="IT153">
        <v>0.64926660000000003</v>
      </c>
      <c r="IU153">
        <v>19.17567</v>
      </c>
      <c r="IV153" s="1">
        <v>1.530743E-4</v>
      </c>
      <c r="IW153" s="1">
        <v>4.7708710000000001E-2</v>
      </c>
      <c r="IX153">
        <v>0.6493061</v>
      </c>
      <c r="IY153">
        <v>18.885400000000001</v>
      </c>
      <c r="IZ153" s="1">
        <v>1.376138E-4</v>
      </c>
      <c r="JA153" s="1">
        <v>4.2815989999999998E-2</v>
      </c>
      <c r="JB153">
        <v>0.64950730000000001</v>
      </c>
      <c r="JC153">
        <v>18.634340000000002</v>
      </c>
      <c r="JD153" s="1">
        <v>1.234617E-4</v>
      </c>
      <c r="JE153" s="1">
        <v>3.8342939999999999E-2</v>
      </c>
      <c r="JF153">
        <v>0.64985280000000001</v>
      </c>
      <c r="JG153">
        <v>19.191089999999999</v>
      </c>
      <c r="JH153">
        <v>1.111343E-4</v>
      </c>
      <c r="JI153" s="1">
        <v>3.4441850000000003E-2</v>
      </c>
      <c r="JJ153">
        <v>0.65036769999999999</v>
      </c>
      <c r="JK153">
        <v>19.79693</v>
      </c>
      <c r="JL153">
        <v>1.0115369999999999E-4</v>
      </c>
      <c r="JM153" s="1">
        <v>3.1270199999999998E-2</v>
      </c>
      <c r="JN153">
        <v>0.65102729999999998</v>
      </c>
      <c r="JO153">
        <v>20.34788</v>
      </c>
      <c r="JP153">
        <v>9.3373050000000006E-5</v>
      </c>
      <c r="JQ153" s="1">
        <v>2.8791899999999999E-2</v>
      </c>
      <c r="JR153">
        <v>0.65181330000000004</v>
      </c>
      <c r="JS153">
        <v>20.874770000000002</v>
      </c>
      <c r="JT153">
        <v>8.7166579999999998E-5</v>
      </c>
      <c r="JU153" s="1">
        <v>2.6813630000000001E-2</v>
      </c>
      <c r="JV153">
        <v>0.65270110000000003</v>
      </c>
      <c r="JW153">
        <v>20.964020000000001</v>
      </c>
      <c r="JX153">
        <v>8.1528409999999998E-5</v>
      </c>
      <c r="JY153" s="1">
        <v>2.5032220000000001E-2</v>
      </c>
      <c r="JZ153">
        <v>0.65359370000000006</v>
      </c>
      <c r="KA153">
        <v>20.733609999999999</v>
      </c>
      <c r="KB153">
        <v>7.5185510000000001E-5</v>
      </c>
      <c r="KC153">
        <v>2.3059070000000001E-2</v>
      </c>
      <c r="KD153">
        <v>0.65447549999999999</v>
      </c>
      <c r="KE153">
        <v>20.5807</v>
      </c>
      <c r="KF153">
        <v>6.7430369999999995E-5</v>
      </c>
      <c r="KG153">
        <v>2.0668430000000002E-2</v>
      </c>
      <c r="KH153">
        <v>0.65521819999999997</v>
      </c>
      <c r="KI153">
        <v>20.195499999999999</v>
      </c>
      <c r="KJ153">
        <v>5.8947389999999997E-5</v>
      </c>
      <c r="KK153">
        <v>1.8052350000000002E-2</v>
      </c>
      <c r="KL153">
        <v>0.65578769999999997</v>
      </c>
      <c r="KM153">
        <v>20.165900000000001</v>
      </c>
      <c r="KN153">
        <v>5.1174600000000003E-5</v>
      </c>
      <c r="KO153">
        <v>1.5653070000000002E-2</v>
      </c>
      <c r="KP153">
        <v>0.65618220000000005</v>
      </c>
      <c r="KQ153">
        <v>20.1496</v>
      </c>
      <c r="KR153">
        <v>4.5106099999999998E-5</v>
      </c>
      <c r="KS153">
        <v>1.377492E-2</v>
      </c>
      <c r="KT153">
        <v>0.65638370000000001</v>
      </c>
      <c r="KU153">
        <v>20.042259999999999</v>
      </c>
      <c r="KV153">
        <v>4.0806760000000001E-5</v>
      </c>
      <c r="KW153">
        <v>1.244526E-2</v>
      </c>
      <c r="KX153">
        <v>0.65641899999999997</v>
      </c>
      <c r="KY153">
        <v>20.153770000000002</v>
      </c>
      <c r="KZ153">
        <v>3.7946179999999998E-5</v>
      </c>
      <c r="LA153">
        <v>1.1560229999999999E-2</v>
      </c>
      <c r="LB153">
        <v>0.6563504</v>
      </c>
      <c r="LC153">
        <v>20.138259999999999</v>
      </c>
      <c r="LD153">
        <v>3.6486360000000001E-5</v>
      </c>
      <c r="LE153">
        <v>1.1102320000000001E-2</v>
      </c>
      <c r="LF153">
        <v>0.65619000000000005</v>
      </c>
      <c r="LG153">
        <v>20.132370000000002</v>
      </c>
      <c r="LH153">
        <v>3.6897580000000003E-5</v>
      </c>
      <c r="LI153">
        <v>1.1209719999999999E-2</v>
      </c>
      <c r="LJ153">
        <v>0.65599359999999995</v>
      </c>
      <c r="LK153">
        <v>19.99991</v>
      </c>
      <c r="LL153">
        <v>3.9311109999999998E-5</v>
      </c>
      <c r="LM153">
        <v>1.1931550000000001E-2</v>
      </c>
      <c r="LN153">
        <v>0.65577759999999996</v>
      </c>
      <c r="LO153">
        <v>19.824470000000002</v>
      </c>
      <c r="LP153">
        <v>4.2775280000000002E-5</v>
      </c>
      <c r="LQ153">
        <v>1.299048E-2</v>
      </c>
      <c r="LR153">
        <v>0.65557370000000004</v>
      </c>
      <c r="LS153">
        <v>20.151759999999999</v>
      </c>
      <c r="LT153">
        <v>4.5840909999999997E-5</v>
      </c>
      <c r="LU153">
        <v>1.394508E-2</v>
      </c>
      <c r="LV153">
        <v>0.65542009999999995</v>
      </c>
      <c r="LW153">
        <v>20.54092</v>
      </c>
      <c r="LX153">
        <v>4.7593489999999997E-5</v>
      </c>
      <c r="LY153">
        <v>1.450658E-2</v>
      </c>
      <c r="LZ153">
        <v>0.65528790000000003</v>
      </c>
      <c r="MA153">
        <v>21.050339999999998</v>
      </c>
      <c r="MB153">
        <v>4.7952799999999999E-5</v>
      </c>
      <c r="MC153">
        <v>1.4639340000000001E-2</v>
      </c>
      <c r="MD153">
        <v>0.6551939</v>
      </c>
      <c r="ME153">
        <v>21.456250000000001</v>
      </c>
      <c r="MF153">
        <v>4.7258030000000003E-5</v>
      </c>
      <c r="MG153">
        <v>1.4444530000000001E-2</v>
      </c>
      <c r="MH153">
        <v>0.65512950000000003</v>
      </c>
      <c r="MI153">
        <v>21.529630000000001</v>
      </c>
      <c r="MJ153">
        <v>4.5852239999999997E-5</v>
      </c>
      <c r="MK153">
        <v>1.4027639999999999E-2</v>
      </c>
      <c r="ML153">
        <v>0.65505760000000002</v>
      </c>
      <c r="MM153">
        <v>21.092700000000001</v>
      </c>
      <c r="MN153">
        <v>4.390674E-5</v>
      </c>
      <c r="MO153">
        <v>1.3443480000000001E-2</v>
      </c>
      <c r="MP153">
        <v>0.65499960000000002</v>
      </c>
      <c r="MQ153">
        <v>20.79139</v>
      </c>
      <c r="MR153">
        <v>4.1550110000000001E-5</v>
      </c>
      <c r="MS153">
        <v>1.27308E-2</v>
      </c>
      <c r="MT153">
        <v>0.65488829999999998</v>
      </c>
      <c r="MU153">
        <v>20.393750000000001</v>
      </c>
      <c r="MV153">
        <v>3.9036309999999998E-5</v>
      </c>
      <c r="MW153">
        <v>1.1964900000000001E-2</v>
      </c>
      <c r="MX153">
        <v>0.654752</v>
      </c>
      <c r="MY153">
        <v>20.261590000000002</v>
      </c>
      <c r="MZ153">
        <v>3.665334E-5</v>
      </c>
      <c r="NA153">
        <v>1.123655E-2</v>
      </c>
      <c r="NB153">
        <v>0.6545704</v>
      </c>
      <c r="NC153">
        <v>20.381139999999998</v>
      </c>
      <c r="ND153">
        <v>3.4580689999999998E-5</v>
      </c>
      <c r="NE153">
        <v>1.060169E-2</v>
      </c>
      <c r="NF153">
        <v>0.6545704</v>
      </c>
      <c r="NG153">
        <v>20.381139999999998</v>
      </c>
      <c r="NH153">
        <v>3.4580689999999998E-5</v>
      </c>
      <c r="NI153">
        <v>1.060169E-2</v>
      </c>
      <c r="NJ153">
        <v>0.6545704</v>
      </c>
      <c r="NK153">
        <v>20.381139999999998</v>
      </c>
      <c r="NL153">
        <v>3.4580689999999998E-5</v>
      </c>
      <c r="NM153">
        <v>1.060169E-2</v>
      </c>
      <c r="NN153">
        <v>0.6545704</v>
      </c>
      <c r="NO153">
        <v>20.381139999999998</v>
      </c>
      <c r="NP153">
        <v>3.4580689999999998E-5</v>
      </c>
      <c r="NQ153">
        <v>1.060169E-2</v>
      </c>
      <c r="NR153">
        <v>0.6545704</v>
      </c>
      <c r="NS153">
        <v>20.381139999999998</v>
      </c>
      <c r="NT153">
        <v>3.4580689999999998E-5</v>
      </c>
      <c r="NU153">
        <v>1.060169E-2</v>
      </c>
      <c r="NV153">
        <v>0.6545704</v>
      </c>
      <c r="NW153">
        <v>20.381139999999998</v>
      </c>
      <c r="NX153">
        <v>3.4580689999999998E-5</v>
      </c>
      <c r="NY153">
        <v>1.060169E-2</v>
      </c>
      <c r="NZ153">
        <v>0.6545704</v>
      </c>
      <c r="OA153">
        <v>20.381139999999998</v>
      </c>
      <c r="OB153">
        <v>3.4580689999999998E-5</v>
      </c>
      <c r="OC153">
        <v>1.060169E-2</v>
      </c>
      <c r="OD153">
        <v>0.6545704</v>
      </c>
      <c r="OE153">
        <v>20.381139999999998</v>
      </c>
      <c r="OF153">
        <v>3.4580689999999998E-5</v>
      </c>
      <c r="OG153">
        <v>1.060169E-2</v>
      </c>
      <c r="OH153">
        <v>0.6545704</v>
      </c>
      <c r="OI153">
        <v>20.381139999999998</v>
      </c>
      <c r="OJ153">
        <v>3.4580689999999998E-5</v>
      </c>
      <c r="OK153">
        <v>1.060169E-2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0.99468520000000005</v>
      </c>
      <c r="G154">
        <v>16.382760000000001</v>
      </c>
      <c r="H154">
        <v>0</v>
      </c>
      <c r="I154">
        <v>0</v>
      </c>
      <c r="J154">
        <v>0.99668909999999999</v>
      </c>
      <c r="K154">
        <v>16.784040000000001</v>
      </c>
      <c r="L154">
        <v>0</v>
      </c>
      <c r="M154">
        <v>0</v>
      </c>
      <c r="N154">
        <v>0.99806649999999997</v>
      </c>
      <c r="O154">
        <v>17.2621</v>
      </c>
      <c r="P154">
        <v>0</v>
      </c>
      <c r="Q154">
        <v>0</v>
      </c>
      <c r="R154">
        <v>0.99958469999999999</v>
      </c>
      <c r="S154">
        <v>18.074159999999999</v>
      </c>
      <c r="T154">
        <v>0</v>
      </c>
      <c r="U154">
        <v>0</v>
      </c>
      <c r="V154">
        <v>1.001069</v>
      </c>
      <c r="W154">
        <v>18.972840000000001</v>
      </c>
      <c r="X154" s="1">
        <v>1.8473660000000001E-31</v>
      </c>
      <c r="Y154" s="1">
        <v>4.3320340000000001E-29</v>
      </c>
      <c r="Z154">
        <v>1.0028319999999999</v>
      </c>
      <c r="AA154">
        <v>19.26249</v>
      </c>
      <c r="AB154" s="1">
        <v>6.6222270000000005E-20</v>
      </c>
      <c r="AC154" s="1">
        <v>1.5578670000000001E-17</v>
      </c>
      <c r="AD154">
        <v>1.004575</v>
      </c>
      <c r="AE154">
        <v>19.004169999999998</v>
      </c>
      <c r="AF154" s="1">
        <v>5.2578589999999999E-8</v>
      </c>
      <c r="AG154" s="1">
        <v>8.6419949999999992E-6</v>
      </c>
      <c r="AH154">
        <v>1.0061850000000001</v>
      </c>
      <c r="AI154">
        <v>18.465520000000001</v>
      </c>
      <c r="AJ154" s="1">
        <v>4.1889290000000001E-3</v>
      </c>
      <c r="AK154" s="1">
        <v>0.8118495</v>
      </c>
      <c r="AL154">
        <v>1.0079400000000001</v>
      </c>
      <c r="AM154">
        <v>17.932210000000001</v>
      </c>
      <c r="AN154" s="1">
        <v>0.98745019999999994</v>
      </c>
      <c r="AO154">
        <v>204.43360000000001</v>
      </c>
      <c r="AP154">
        <v>1.009652</v>
      </c>
      <c r="AQ154">
        <v>18.187249999999999</v>
      </c>
      <c r="AR154">
        <v>20.635619999999999</v>
      </c>
      <c r="AS154">
        <v>4472.5640000000003</v>
      </c>
      <c r="AT154">
        <v>1.011304</v>
      </c>
      <c r="AU154">
        <v>18.663160000000001</v>
      </c>
      <c r="AV154">
        <v>85.902209999999997</v>
      </c>
      <c r="AW154">
        <v>19265.48</v>
      </c>
      <c r="AX154">
        <v>1.013164</v>
      </c>
      <c r="AY154">
        <v>19.41771</v>
      </c>
      <c r="AZ154">
        <v>110.73779999999999</v>
      </c>
      <c r="BA154">
        <v>25472.21</v>
      </c>
      <c r="BB154">
        <v>1.0153810000000001</v>
      </c>
      <c r="BC154">
        <v>20.3263</v>
      </c>
      <c r="BD154">
        <v>59.030500000000004</v>
      </c>
      <c r="BE154">
        <v>13836.75</v>
      </c>
      <c r="BF154">
        <v>1.0177849999999999</v>
      </c>
      <c r="BG154">
        <v>20.571200000000001</v>
      </c>
      <c r="BH154">
        <v>16.064530000000001</v>
      </c>
      <c r="BI154">
        <v>3817.9479999999999</v>
      </c>
      <c r="BJ154">
        <v>1.020151</v>
      </c>
      <c r="BK154">
        <v>20.273319999999998</v>
      </c>
      <c r="BL154">
        <v>2.6889259999999999</v>
      </c>
      <c r="BM154">
        <v>644.00660000000005</v>
      </c>
      <c r="BN154">
        <v>1.022513</v>
      </c>
      <c r="BO154">
        <v>19.537230000000001</v>
      </c>
      <c r="BP154">
        <v>0.36518230000000002</v>
      </c>
      <c r="BQ154">
        <v>87.041399999999996</v>
      </c>
      <c r="BR154">
        <v>1.024848</v>
      </c>
      <c r="BS154">
        <v>18.714639999999999</v>
      </c>
      <c r="BT154">
        <v>8.8168640000000006E-2</v>
      </c>
      <c r="BU154">
        <v>20.284040000000001</v>
      </c>
      <c r="BV154">
        <v>1.041714</v>
      </c>
      <c r="BW154">
        <v>18.19689</v>
      </c>
      <c r="BX154">
        <v>5.7471389999999997E-2</v>
      </c>
      <c r="BY154">
        <v>12.83446</v>
      </c>
      <c r="BZ154">
        <v>1.0738920000000001</v>
      </c>
      <c r="CA154">
        <v>18.220669999999998</v>
      </c>
      <c r="CB154" s="1">
        <v>5.0514129999999997E-2</v>
      </c>
      <c r="CC154">
        <v>11.03016</v>
      </c>
      <c r="CD154">
        <v>1.097599</v>
      </c>
      <c r="CE154">
        <v>18.445920000000001</v>
      </c>
      <c r="CF154" s="1">
        <v>4.8942920000000001E-2</v>
      </c>
      <c r="CG154">
        <v>10.53059</v>
      </c>
      <c r="CH154">
        <v>1.1177029999999999</v>
      </c>
      <c r="CI154">
        <v>18.92568</v>
      </c>
      <c r="CJ154" s="1">
        <v>5.0064379999999999E-2</v>
      </c>
      <c r="CK154">
        <v>10.66489</v>
      </c>
      <c r="CL154">
        <v>1.1376390000000001</v>
      </c>
      <c r="CM154">
        <v>19.022290000000002</v>
      </c>
      <c r="CN154" s="1">
        <v>5.0523239999999997E-2</v>
      </c>
      <c r="CO154" s="1">
        <v>10.680770000000001</v>
      </c>
      <c r="CP154">
        <v>1.1592579999999999</v>
      </c>
      <c r="CQ154">
        <v>18.855689999999999</v>
      </c>
      <c r="CR154" s="1">
        <v>4.8703650000000001E-2</v>
      </c>
      <c r="CS154" s="1">
        <v>10.21583</v>
      </c>
      <c r="CT154">
        <v>1.187046</v>
      </c>
      <c r="CU154">
        <v>18.272549999999999</v>
      </c>
      <c r="CV154" s="1">
        <v>4.5059460000000003E-2</v>
      </c>
      <c r="CW154" s="1">
        <v>9.3762519999999991</v>
      </c>
      <c r="CX154">
        <v>1.217411</v>
      </c>
      <c r="CY154">
        <v>17.45731</v>
      </c>
      <c r="CZ154" s="1">
        <v>4.0688189999999999E-2</v>
      </c>
      <c r="DA154" s="1">
        <v>8.3893339999999998</v>
      </c>
      <c r="DB154">
        <v>1.2503489999999999</v>
      </c>
      <c r="DC154">
        <v>16.782630000000001</v>
      </c>
      <c r="DD154" s="1">
        <v>3.6333020000000001E-2</v>
      </c>
      <c r="DE154" s="1">
        <v>7.4155230000000003</v>
      </c>
      <c r="DF154">
        <v>1.2607029999999999</v>
      </c>
      <c r="DG154">
        <v>16.543060000000001</v>
      </c>
      <c r="DH154" s="1">
        <v>3.2318489999999998E-2</v>
      </c>
      <c r="DI154" s="1">
        <v>6.5794079999999999</v>
      </c>
      <c r="DJ154">
        <v>1.247058</v>
      </c>
      <c r="DK154">
        <v>16.631820000000001</v>
      </c>
      <c r="DL154" s="1">
        <v>2.8702390000000001E-2</v>
      </c>
      <c r="DM154" s="1">
        <v>5.8863409999999998</v>
      </c>
      <c r="DN154">
        <v>1.233244</v>
      </c>
      <c r="DO154">
        <v>17.063459999999999</v>
      </c>
      <c r="DP154" s="1">
        <v>2.5419629999999999E-2</v>
      </c>
      <c r="DQ154" s="1">
        <v>5.2509259999999998</v>
      </c>
      <c r="DR154">
        <v>1.219544</v>
      </c>
      <c r="DS154">
        <v>17.116569999999999</v>
      </c>
      <c r="DT154" s="1">
        <v>2.2487779999999999E-2</v>
      </c>
      <c r="DU154" s="1">
        <v>4.6765889999999999</v>
      </c>
      <c r="DV154">
        <v>1.2055180000000001</v>
      </c>
      <c r="DW154">
        <v>17.03379</v>
      </c>
      <c r="DX154" s="1">
        <v>1.9890020000000001E-2</v>
      </c>
      <c r="DY154" s="1">
        <v>4.1655860000000002</v>
      </c>
      <c r="DZ154">
        <v>1.1912370000000001</v>
      </c>
      <c r="EA154">
        <v>16.866599999999998</v>
      </c>
      <c r="EB154" s="1">
        <v>1.7592170000000001E-2</v>
      </c>
      <c r="EC154" s="1">
        <v>3.7109169999999998</v>
      </c>
      <c r="ED154">
        <v>1.1767609999999999</v>
      </c>
      <c r="EE154">
        <v>16.470859999999998</v>
      </c>
      <c r="EF154" s="1">
        <v>1.5531379999999999E-2</v>
      </c>
      <c r="EG154" s="1">
        <v>3.3003239999999998</v>
      </c>
      <c r="EH154">
        <v>1.163486</v>
      </c>
      <c r="EI154">
        <v>16.455950000000001</v>
      </c>
      <c r="EJ154" s="1">
        <v>1.3702499999999999E-2</v>
      </c>
      <c r="EK154" s="1">
        <v>2.9368349999999999</v>
      </c>
      <c r="EL154">
        <v>1.1499649999999999</v>
      </c>
      <c r="EM154">
        <v>16.49915</v>
      </c>
      <c r="EN154" s="1">
        <v>1.209699E-2</v>
      </c>
      <c r="EO154" s="1">
        <v>2.6160459999999999</v>
      </c>
      <c r="EP154">
        <v>1.1368229999999999</v>
      </c>
      <c r="EQ154">
        <v>16.651140000000002</v>
      </c>
      <c r="ER154" s="1">
        <v>1.071072E-2</v>
      </c>
      <c r="ES154" s="1">
        <v>2.3365049999999998</v>
      </c>
      <c r="ET154">
        <v>1.123596</v>
      </c>
      <c r="EU154">
        <v>17.283770000000001</v>
      </c>
      <c r="EV154" s="1">
        <v>9.4802919999999995E-3</v>
      </c>
      <c r="EW154" s="1">
        <v>2.0869979999999999</v>
      </c>
      <c r="EX154">
        <v>1.1103099999999999</v>
      </c>
      <c r="EY154">
        <v>17.683769999999999</v>
      </c>
      <c r="EZ154" s="1">
        <v>8.3637439999999993E-3</v>
      </c>
      <c r="FA154" s="1">
        <v>1.858387</v>
      </c>
      <c r="FB154">
        <v>1.0977600000000001</v>
      </c>
      <c r="FC154">
        <v>17.584009999999999</v>
      </c>
      <c r="FD154" s="1">
        <v>7.3629280000000004E-3</v>
      </c>
      <c r="FE154" s="1">
        <v>1.650053</v>
      </c>
      <c r="FF154">
        <v>1.085218</v>
      </c>
      <c r="FG154">
        <v>17.446390000000001</v>
      </c>
      <c r="FH154" s="1">
        <v>6.4761269999999999E-3</v>
      </c>
      <c r="FI154" s="1">
        <v>1.463652</v>
      </c>
      <c r="FJ154">
        <v>1.072846</v>
      </c>
      <c r="FK154">
        <v>17.14873</v>
      </c>
      <c r="FL154" s="1">
        <v>5.6972489999999997E-3</v>
      </c>
      <c r="FM154" s="1">
        <v>1.2984340000000001</v>
      </c>
      <c r="FN154">
        <v>1.0606</v>
      </c>
      <c r="FO154">
        <v>17.49841</v>
      </c>
      <c r="FP154" s="1">
        <v>5.0094240000000002E-3</v>
      </c>
      <c r="FQ154" s="1">
        <v>1.151249</v>
      </c>
      <c r="FR154">
        <v>1.0493410000000001</v>
      </c>
      <c r="FS154">
        <v>18.03424</v>
      </c>
      <c r="FT154" s="1">
        <v>4.4033350000000004E-3</v>
      </c>
      <c r="FU154" s="1">
        <v>1.0200929999999999</v>
      </c>
      <c r="FV154">
        <v>1.038473</v>
      </c>
      <c r="FW154">
        <v>18.65577</v>
      </c>
      <c r="FX154" s="1">
        <v>3.8716330000000002E-3</v>
      </c>
      <c r="FY154" s="1">
        <v>0.90398820000000002</v>
      </c>
      <c r="FZ154">
        <v>1.0280450000000001</v>
      </c>
      <c r="GA154">
        <v>19.3613</v>
      </c>
      <c r="GB154" s="1">
        <v>3.4001370000000001E-3</v>
      </c>
      <c r="GC154" s="1">
        <v>0.79998170000000002</v>
      </c>
      <c r="GD154">
        <v>1.017873</v>
      </c>
      <c r="GE154">
        <v>19.652899999999999</v>
      </c>
      <c r="GF154" s="1">
        <v>2.9614429999999998E-3</v>
      </c>
      <c r="GG154" s="1">
        <v>0.70201990000000003</v>
      </c>
      <c r="GH154">
        <v>1.0080830000000001</v>
      </c>
      <c r="GI154">
        <v>19.594629999999999</v>
      </c>
      <c r="GJ154" s="1">
        <v>2.5334189999999999E-3</v>
      </c>
      <c r="GK154" s="1">
        <v>0.60520940000000001</v>
      </c>
      <c r="GL154">
        <v>0.9991544</v>
      </c>
      <c r="GM154">
        <v>19.513449999999999</v>
      </c>
      <c r="GN154" s="1">
        <v>2.1247520000000002E-3</v>
      </c>
      <c r="GO154" s="1">
        <v>0.51102950000000003</v>
      </c>
      <c r="GP154">
        <v>0.99148230000000004</v>
      </c>
      <c r="GQ154">
        <v>19.186109999999999</v>
      </c>
      <c r="GR154" s="1">
        <v>1.762177E-3</v>
      </c>
      <c r="GS154" s="1">
        <v>0.42594169999999998</v>
      </c>
      <c r="GT154">
        <v>0.98458730000000005</v>
      </c>
      <c r="GU154">
        <v>19.43608</v>
      </c>
      <c r="GV154" s="1">
        <v>1.4658900000000001E-3</v>
      </c>
      <c r="GW154" s="1">
        <v>0.355574</v>
      </c>
      <c r="GX154">
        <v>0.97881039999999997</v>
      </c>
      <c r="GY154">
        <v>19.74879</v>
      </c>
      <c r="GZ154" s="1">
        <v>1.2365360000000001E-3</v>
      </c>
      <c r="HA154" s="1">
        <v>0.30065419999999998</v>
      </c>
      <c r="HB154">
        <v>0.9740721</v>
      </c>
      <c r="HC154">
        <v>20.19877</v>
      </c>
      <c r="HD154" s="1">
        <v>1.0624569999999999E-3</v>
      </c>
      <c r="HE154" s="1">
        <v>0.25864009999999998</v>
      </c>
      <c r="HF154">
        <v>0.97016559999999996</v>
      </c>
      <c r="HG154">
        <v>20.691520000000001</v>
      </c>
      <c r="HH154" s="1">
        <v>9.2825009999999996E-4</v>
      </c>
      <c r="HI154" s="1">
        <v>0.2260769</v>
      </c>
      <c r="HJ154">
        <v>0.96701239999999999</v>
      </c>
      <c r="HK154">
        <v>20.846730000000001</v>
      </c>
      <c r="HL154" s="1">
        <v>8.1671019999999997E-4</v>
      </c>
      <c r="HM154" s="1">
        <v>0.19893859999999999</v>
      </c>
      <c r="HN154">
        <v>0.96454569999999995</v>
      </c>
      <c r="HO154">
        <v>20.603480000000001</v>
      </c>
      <c r="HP154" s="1">
        <v>7.0835410000000005E-4</v>
      </c>
      <c r="HQ154" s="1">
        <v>0.17262540000000001</v>
      </c>
      <c r="HR154">
        <v>0.96263960000000004</v>
      </c>
      <c r="HS154">
        <v>20.38448</v>
      </c>
      <c r="HT154" s="1">
        <v>5.918373E-4</v>
      </c>
      <c r="HU154" s="1">
        <v>0.14427870000000001</v>
      </c>
      <c r="HV154">
        <v>0.96113059999999995</v>
      </c>
      <c r="HW154">
        <v>19.983000000000001</v>
      </c>
      <c r="HX154" s="1">
        <v>4.7298540000000001E-4</v>
      </c>
      <c r="HY154" s="1">
        <v>0.1152782</v>
      </c>
      <c r="HZ154">
        <v>0.95997690000000002</v>
      </c>
      <c r="IA154">
        <v>20.01756</v>
      </c>
      <c r="IB154" s="1">
        <v>3.6794429999999998E-4</v>
      </c>
      <c r="IC154" s="1">
        <v>8.955167E-2</v>
      </c>
      <c r="ID154">
        <v>0.95912240000000004</v>
      </c>
      <c r="IE154">
        <v>19.45355</v>
      </c>
      <c r="IF154" s="1">
        <v>2.8764809999999997E-4</v>
      </c>
      <c r="IG154" s="1">
        <v>6.9818489999999997E-2</v>
      </c>
      <c r="IH154">
        <v>0.95851470000000005</v>
      </c>
      <c r="II154">
        <v>19.492570000000001</v>
      </c>
      <c r="IJ154" s="1">
        <v>2.3248130000000001E-4</v>
      </c>
      <c r="IK154" s="1">
        <v>5.6232409999999997E-2</v>
      </c>
      <c r="IL154">
        <v>0.95808139999999997</v>
      </c>
      <c r="IM154">
        <v>19.597380000000001</v>
      </c>
      <c r="IN154" s="1">
        <v>1.9648309999999999E-4</v>
      </c>
      <c r="IO154" s="1">
        <v>4.7349580000000002E-2</v>
      </c>
      <c r="IP154">
        <v>0.95781910000000003</v>
      </c>
      <c r="IQ154">
        <v>19.443840000000002</v>
      </c>
      <c r="IR154" s="1">
        <v>1.724373E-4</v>
      </c>
      <c r="IS154" s="1">
        <v>4.1425219999999999E-2</v>
      </c>
      <c r="IT154">
        <v>0.95767679999999999</v>
      </c>
      <c r="IU154">
        <v>19.174499999999998</v>
      </c>
      <c r="IV154" s="1">
        <v>1.5445030000000001E-4</v>
      </c>
      <c r="IW154" s="1">
        <v>3.7019290000000003E-2</v>
      </c>
      <c r="IX154">
        <v>0.9577367</v>
      </c>
      <c r="IY154">
        <v>18.891529999999999</v>
      </c>
      <c r="IZ154" s="1">
        <v>1.388673E-4</v>
      </c>
      <c r="JA154" s="1">
        <v>3.3225930000000001E-2</v>
      </c>
      <c r="JB154">
        <v>0.95797670000000001</v>
      </c>
      <c r="JC154">
        <v>18.651489999999999</v>
      </c>
      <c r="JD154" s="1">
        <v>1.2459400000000001E-4</v>
      </c>
      <c r="JE154" s="1">
        <v>2.975821E-2</v>
      </c>
      <c r="JF154">
        <v>0.95845979999999997</v>
      </c>
      <c r="JG154">
        <v>19.210930000000001</v>
      </c>
      <c r="JH154">
        <v>1.120874E-4</v>
      </c>
      <c r="JI154" s="1">
        <v>2.6715450000000002E-2</v>
      </c>
      <c r="JJ154">
        <v>0.9592311</v>
      </c>
      <c r="JK154">
        <v>19.83953</v>
      </c>
      <c r="JL154">
        <v>1.0190789999999999E-4</v>
      </c>
      <c r="JM154" s="1">
        <v>2.422904E-2</v>
      </c>
      <c r="JN154">
        <v>0.96020130000000004</v>
      </c>
      <c r="JO154">
        <v>20.390699999999999</v>
      </c>
      <c r="JP154">
        <v>9.3961350000000001E-5</v>
      </c>
      <c r="JQ154" s="1">
        <v>2.2282900000000001E-2</v>
      </c>
      <c r="JR154">
        <v>0.96137490000000003</v>
      </c>
      <c r="JS154">
        <v>20.906020000000002</v>
      </c>
      <c r="JT154">
        <v>8.7653549999999994E-5</v>
      </c>
      <c r="JU154" s="1">
        <v>2.0736350000000001E-2</v>
      </c>
      <c r="JV154">
        <v>0.96273140000000001</v>
      </c>
      <c r="JW154">
        <v>20.980450000000001</v>
      </c>
      <c r="JX154">
        <v>8.2010419999999998E-5</v>
      </c>
      <c r="JY154" s="1">
        <v>1.936336E-2</v>
      </c>
      <c r="JZ154">
        <v>0.96411650000000004</v>
      </c>
      <c r="KA154">
        <v>20.728999999999999</v>
      </c>
      <c r="KB154">
        <v>7.5763539999999997E-5</v>
      </c>
      <c r="KC154">
        <v>1.7866340000000001E-2</v>
      </c>
      <c r="KD154">
        <v>0.96541710000000003</v>
      </c>
      <c r="KE154">
        <v>20.58146</v>
      </c>
      <c r="KF154">
        <v>6.8116799999999998E-5</v>
      </c>
      <c r="KG154">
        <v>1.605227E-2</v>
      </c>
      <c r="KH154">
        <v>0.96656730000000002</v>
      </c>
      <c r="KI154">
        <v>20.22756</v>
      </c>
      <c r="KJ154">
        <v>5.9642719999999999E-5</v>
      </c>
      <c r="KK154">
        <v>1.4042509999999999E-2</v>
      </c>
      <c r="KL154">
        <v>0.96747519999999998</v>
      </c>
      <c r="KM154">
        <v>20.203939999999999</v>
      </c>
      <c r="KN154">
        <v>5.176137E-5</v>
      </c>
      <c r="KO154">
        <v>1.2172509999999999E-2</v>
      </c>
      <c r="KP154">
        <v>0.96809639999999997</v>
      </c>
      <c r="KQ154">
        <v>20.197800000000001</v>
      </c>
      <c r="KR154">
        <v>4.5538570000000003E-5</v>
      </c>
      <c r="KS154">
        <v>1.069223E-2</v>
      </c>
      <c r="KT154">
        <v>0.96844699999999995</v>
      </c>
      <c r="KU154">
        <v>20.06898</v>
      </c>
      <c r="KV154">
        <v>4.1104250000000002E-5</v>
      </c>
      <c r="KW154">
        <v>9.6379320000000001E-3</v>
      </c>
      <c r="KX154">
        <v>0.96854890000000005</v>
      </c>
      <c r="KY154">
        <v>20.164570000000001</v>
      </c>
      <c r="KZ154">
        <v>3.8134170000000003E-5</v>
      </c>
      <c r="LA154">
        <v>8.9317470000000003E-3</v>
      </c>
      <c r="LB154">
        <v>0.96847919999999998</v>
      </c>
      <c r="LC154">
        <v>20.134049999999998</v>
      </c>
      <c r="LD154">
        <v>3.6546260000000003E-5</v>
      </c>
      <c r="LE154">
        <v>8.5504410000000006E-3</v>
      </c>
      <c r="LF154">
        <v>0.96821979999999996</v>
      </c>
      <c r="LG154">
        <v>20.120709999999999</v>
      </c>
      <c r="LH154">
        <v>3.6787369999999997E-5</v>
      </c>
      <c r="LI154">
        <v>8.5938679999999993E-3</v>
      </c>
      <c r="LJ154">
        <v>0.96794029999999998</v>
      </c>
      <c r="LK154">
        <v>19.999980000000001</v>
      </c>
      <c r="LL154">
        <v>3.905571E-5</v>
      </c>
      <c r="LM154">
        <v>9.1147940000000007E-3</v>
      </c>
      <c r="LN154">
        <v>0.96762939999999997</v>
      </c>
      <c r="LO154">
        <v>19.842449999999999</v>
      </c>
      <c r="LP154">
        <v>4.2485399999999998E-5</v>
      </c>
      <c r="LQ154">
        <v>9.9199500000000003E-3</v>
      </c>
      <c r="LR154">
        <v>0.96730689999999997</v>
      </c>
      <c r="LS154">
        <v>20.182130000000001</v>
      </c>
      <c r="LT154">
        <v>4.5626980000000001E-5</v>
      </c>
      <c r="LU154">
        <v>1.0670829999999999E-2</v>
      </c>
      <c r="LV154">
        <v>0.96707209999999999</v>
      </c>
      <c r="LW154">
        <v>20.585640000000001</v>
      </c>
      <c r="LX154">
        <v>4.7499259999999998E-5</v>
      </c>
      <c r="LY154">
        <v>1.1130330000000001E-2</v>
      </c>
      <c r="LZ154">
        <v>0.96686170000000005</v>
      </c>
      <c r="MA154">
        <v>21.093820000000001</v>
      </c>
      <c r="MB154">
        <v>4.7963539999999999E-5</v>
      </c>
      <c r="MC154">
        <v>1.1256810000000001E-2</v>
      </c>
      <c r="MD154">
        <v>0.96669890000000003</v>
      </c>
      <c r="ME154">
        <v>21.493210000000001</v>
      </c>
      <c r="MF154">
        <v>4.7341939999999998E-5</v>
      </c>
      <c r="MG154">
        <v>1.112462E-2</v>
      </c>
      <c r="MH154">
        <v>0.96659980000000001</v>
      </c>
      <c r="MI154">
        <v>21.559000000000001</v>
      </c>
      <c r="MJ154">
        <v>4.5987320000000001E-5</v>
      </c>
      <c r="MK154">
        <v>1.081616E-2</v>
      </c>
      <c r="ML154">
        <v>0.96651629999999999</v>
      </c>
      <c r="MM154">
        <v>21.106629999999999</v>
      </c>
      <c r="MN154">
        <v>4.4082390000000003E-5</v>
      </c>
      <c r="MO154">
        <v>1.037647E-2</v>
      </c>
      <c r="MP154">
        <v>0.96638279999999999</v>
      </c>
      <c r="MQ154">
        <v>20.800740000000001</v>
      </c>
      <c r="MR154">
        <v>4.1752290000000003E-5</v>
      </c>
      <c r="MS154">
        <v>9.8351299999999992E-3</v>
      </c>
      <c r="MT154">
        <v>0.96625450000000002</v>
      </c>
      <c r="MU154">
        <v>20.42465</v>
      </c>
      <c r="MV154">
        <v>3.9240879999999998E-5</v>
      </c>
      <c r="MW154">
        <v>9.2469119999999995E-3</v>
      </c>
      <c r="MX154">
        <v>0.96604780000000001</v>
      </c>
      <c r="MY154">
        <v>20.301220000000001</v>
      </c>
      <c r="MZ154">
        <v>3.6838539999999999E-5</v>
      </c>
      <c r="NA154">
        <v>8.6825649999999997E-3</v>
      </c>
      <c r="NB154">
        <v>0.9657635</v>
      </c>
      <c r="NC154">
        <v>20.424890000000001</v>
      </c>
      <c r="ND154">
        <v>3.4738350000000003E-5</v>
      </c>
      <c r="NE154">
        <v>8.1881049999999993E-3</v>
      </c>
      <c r="NF154">
        <v>0.9657635</v>
      </c>
      <c r="NG154">
        <v>20.424890000000001</v>
      </c>
      <c r="NH154">
        <v>3.4738350000000003E-5</v>
      </c>
      <c r="NI154">
        <v>8.1881049999999993E-3</v>
      </c>
      <c r="NJ154">
        <v>0.9657635</v>
      </c>
      <c r="NK154">
        <v>20.424890000000001</v>
      </c>
      <c r="NL154">
        <v>3.4738350000000003E-5</v>
      </c>
      <c r="NM154">
        <v>8.1881049999999993E-3</v>
      </c>
      <c r="NN154">
        <v>0.9657635</v>
      </c>
      <c r="NO154">
        <v>20.424890000000001</v>
      </c>
      <c r="NP154">
        <v>3.4738350000000003E-5</v>
      </c>
      <c r="NQ154">
        <v>8.1881049999999993E-3</v>
      </c>
      <c r="NR154">
        <v>0.9657635</v>
      </c>
      <c r="NS154">
        <v>20.424890000000001</v>
      </c>
      <c r="NT154">
        <v>3.4738350000000003E-5</v>
      </c>
      <c r="NU154">
        <v>8.1881049999999993E-3</v>
      </c>
      <c r="NV154">
        <v>0.9657635</v>
      </c>
      <c r="NW154">
        <v>20.424890000000001</v>
      </c>
      <c r="NX154">
        <v>3.4738350000000003E-5</v>
      </c>
      <c r="NY154">
        <v>8.1881049999999993E-3</v>
      </c>
      <c r="NZ154">
        <v>0.9657635</v>
      </c>
      <c r="OA154">
        <v>20.424890000000001</v>
      </c>
      <c r="OB154">
        <v>3.4738350000000003E-5</v>
      </c>
      <c r="OC154">
        <v>8.1881049999999993E-3</v>
      </c>
      <c r="OD154">
        <v>0.9657635</v>
      </c>
      <c r="OE154">
        <v>20.424890000000001</v>
      </c>
      <c r="OF154">
        <v>3.4738350000000003E-5</v>
      </c>
      <c r="OG154">
        <v>8.1881049999999993E-3</v>
      </c>
      <c r="OH154">
        <v>0.9657635</v>
      </c>
      <c r="OI154">
        <v>20.424890000000001</v>
      </c>
      <c r="OJ154">
        <v>3.4738350000000003E-5</v>
      </c>
      <c r="OK154">
        <v>8.1881049999999993E-3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1.205268</v>
      </c>
      <c r="G155">
        <v>16.41255</v>
      </c>
      <c r="H155">
        <v>0</v>
      </c>
      <c r="I155">
        <v>0</v>
      </c>
      <c r="J155">
        <v>1.20946</v>
      </c>
      <c r="K155">
        <v>16.823650000000001</v>
      </c>
      <c r="L155">
        <v>0</v>
      </c>
      <c r="M155">
        <v>0</v>
      </c>
      <c r="N155">
        <v>1.2137340000000001</v>
      </c>
      <c r="O155">
        <v>17.278600000000001</v>
      </c>
      <c r="P155">
        <v>0</v>
      </c>
      <c r="Q155">
        <v>0</v>
      </c>
      <c r="R155">
        <v>1.2185630000000001</v>
      </c>
      <c r="S155">
        <v>18.072420000000001</v>
      </c>
      <c r="T155">
        <v>0</v>
      </c>
      <c r="U155">
        <v>0</v>
      </c>
      <c r="V155">
        <v>1.22342</v>
      </c>
      <c r="W155">
        <v>18.978899999999999</v>
      </c>
      <c r="X155" s="1">
        <v>2.346964E-32</v>
      </c>
      <c r="Y155" s="1">
        <v>6.5489339999999995E-30</v>
      </c>
      <c r="Z155">
        <v>1.2290220000000001</v>
      </c>
      <c r="AA155">
        <v>19.255189999999999</v>
      </c>
      <c r="AB155" s="1">
        <v>8.5077790000000002E-21</v>
      </c>
      <c r="AC155" s="1">
        <v>2.3810310000000002E-18</v>
      </c>
      <c r="AD155">
        <v>1.234648</v>
      </c>
      <c r="AE155">
        <v>19.004290000000001</v>
      </c>
      <c r="AF155" s="1">
        <v>1.347415E-8</v>
      </c>
      <c r="AG155" s="1">
        <v>1.9108009999999998E-6</v>
      </c>
      <c r="AH155">
        <v>1.240246</v>
      </c>
      <c r="AI155">
        <v>18.498390000000001</v>
      </c>
      <c r="AJ155" s="1">
        <v>2.7726119999999998E-3</v>
      </c>
      <c r="AK155" s="1">
        <v>0.57017510000000005</v>
      </c>
      <c r="AL155">
        <v>1.2460770000000001</v>
      </c>
      <c r="AM155">
        <v>17.96838</v>
      </c>
      <c r="AN155" s="1">
        <v>0.7721384</v>
      </c>
      <c r="AO155">
        <v>175.85290000000001</v>
      </c>
      <c r="AP155">
        <v>1.251987</v>
      </c>
      <c r="AQ155">
        <v>18.22822</v>
      </c>
      <c r="AR155">
        <v>18.007770000000001</v>
      </c>
      <c r="AS155">
        <v>4418.9679999999998</v>
      </c>
      <c r="AT155">
        <v>1.257957</v>
      </c>
      <c r="AU155">
        <v>18.690069999999999</v>
      </c>
      <c r="AV155">
        <v>81.420839999999998</v>
      </c>
      <c r="AW155">
        <v>21207.67</v>
      </c>
      <c r="AX155">
        <v>1.2644770000000001</v>
      </c>
      <c r="AY155">
        <v>19.41085</v>
      </c>
      <c r="AZ155">
        <v>112.0172</v>
      </c>
      <c r="BA155">
        <v>30626.86</v>
      </c>
      <c r="BB155">
        <v>1.270786</v>
      </c>
      <c r="BC155">
        <v>20.314319999999999</v>
      </c>
      <c r="BD155">
        <v>62.884779999999999</v>
      </c>
      <c r="BE155">
        <v>17879.02</v>
      </c>
      <c r="BF155">
        <v>1.2763070000000001</v>
      </c>
      <c r="BG155">
        <v>20.561070000000001</v>
      </c>
      <c r="BH155">
        <v>17.827220000000001</v>
      </c>
      <c r="BI155">
        <v>5232.1580000000004</v>
      </c>
      <c r="BJ155">
        <v>1.2818050000000001</v>
      </c>
      <c r="BK155">
        <v>20.290410000000001</v>
      </c>
      <c r="BL155">
        <v>3.0707710000000001</v>
      </c>
      <c r="BM155">
        <v>921.26689999999996</v>
      </c>
      <c r="BN155">
        <v>1.2875110000000001</v>
      </c>
      <c r="BO155">
        <v>19.590610000000002</v>
      </c>
      <c r="BP155">
        <v>0.41671809999999998</v>
      </c>
      <c r="BQ155">
        <v>124.9851</v>
      </c>
      <c r="BR155">
        <v>1.2936540000000001</v>
      </c>
      <c r="BS155">
        <v>18.76914</v>
      </c>
      <c r="BT155">
        <v>9.3607079999999995E-2</v>
      </c>
      <c r="BU155">
        <v>26.39584</v>
      </c>
      <c r="BV155">
        <v>1.300203</v>
      </c>
      <c r="BW155">
        <v>18.245090000000001</v>
      </c>
      <c r="BX155">
        <v>5.8316970000000003E-2</v>
      </c>
      <c r="BY155">
        <v>15.703329999999999</v>
      </c>
      <c r="BZ155">
        <v>1.3069310000000001</v>
      </c>
      <c r="CA155">
        <v>18.262129999999999</v>
      </c>
      <c r="CB155" s="1">
        <v>5.0803290000000001E-2</v>
      </c>
      <c r="CC155">
        <v>13.55311</v>
      </c>
      <c r="CD155">
        <v>1.3087770000000001</v>
      </c>
      <c r="CE155">
        <v>18.45241</v>
      </c>
      <c r="CF155" s="1">
        <v>4.8957630000000002E-2</v>
      </c>
      <c r="CG155">
        <v>13.02533</v>
      </c>
      <c r="CH155">
        <v>1.307685</v>
      </c>
      <c r="CI155">
        <v>18.908249999999999</v>
      </c>
      <c r="CJ155" s="1">
        <v>4.9998849999999997E-2</v>
      </c>
      <c r="CK155">
        <v>13.32625</v>
      </c>
      <c r="CL155">
        <v>1.3054600000000001</v>
      </c>
      <c r="CM155">
        <v>19.01041</v>
      </c>
      <c r="CN155" s="1">
        <v>5.0578619999999998E-2</v>
      </c>
      <c r="CO155" s="1">
        <v>13.55917</v>
      </c>
      <c r="CP155">
        <v>1.3035300000000001</v>
      </c>
      <c r="CQ155">
        <v>18.86917</v>
      </c>
      <c r="CR155" s="1">
        <v>4.8891980000000002E-2</v>
      </c>
      <c r="CS155" s="1">
        <v>13.190950000000001</v>
      </c>
      <c r="CT155">
        <v>1.294454</v>
      </c>
      <c r="CU155">
        <v>18.314299999999999</v>
      </c>
      <c r="CV155" s="1">
        <v>4.5337370000000002E-2</v>
      </c>
      <c r="CW155" s="1">
        <v>12.325889999999999</v>
      </c>
      <c r="CX155">
        <v>1.284937</v>
      </c>
      <c r="CY155">
        <v>17.505230000000001</v>
      </c>
      <c r="CZ155" s="1">
        <v>4.0979210000000002E-2</v>
      </c>
      <c r="DA155" s="1">
        <v>11.214079999999999</v>
      </c>
      <c r="DB155">
        <v>1.275374</v>
      </c>
      <c r="DC155">
        <v>16.83671</v>
      </c>
      <c r="DD155" s="1">
        <v>3.6610110000000001E-2</v>
      </c>
      <c r="DE155" s="1">
        <v>10.07663</v>
      </c>
      <c r="DF155">
        <v>1.26691</v>
      </c>
      <c r="DG155">
        <v>16.591529999999999</v>
      </c>
      <c r="DH155" s="1">
        <v>3.2542260000000003E-2</v>
      </c>
      <c r="DI155" s="1">
        <v>8.9987390000000005</v>
      </c>
      <c r="DJ155">
        <v>1.2574860000000001</v>
      </c>
      <c r="DK155">
        <v>16.655889999999999</v>
      </c>
      <c r="DL155" s="1">
        <v>2.890912E-2</v>
      </c>
      <c r="DM155" s="1">
        <v>8.0364210000000007</v>
      </c>
      <c r="DN155">
        <v>1.2484850000000001</v>
      </c>
      <c r="DO155">
        <v>17.067740000000001</v>
      </c>
      <c r="DP155" s="1">
        <v>2.560904E-2</v>
      </c>
      <c r="DQ155" s="1">
        <v>7.1554200000000003</v>
      </c>
      <c r="DR155">
        <v>1.240273</v>
      </c>
      <c r="DS155">
        <v>17.105329999999999</v>
      </c>
      <c r="DT155" s="1">
        <v>2.265758E-2</v>
      </c>
      <c r="DU155" s="1">
        <v>6.3562580000000004</v>
      </c>
      <c r="DV155">
        <v>1.231819</v>
      </c>
      <c r="DW155">
        <v>17.018920000000001</v>
      </c>
      <c r="DX155" s="1">
        <v>2.0041730000000001E-2</v>
      </c>
      <c r="DY155" s="1">
        <v>5.646414</v>
      </c>
      <c r="DZ155">
        <v>1.2231080000000001</v>
      </c>
      <c r="EA155">
        <v>16.871580000000002</v>
      </c>
      <c r="EB155" s="1">
        <v>1.7727619999999999E-2</v>
      </c>
      <c r="EC155" s="1">
        <v>5.016133</v>
      </c>
      <c r="ED155">
        <v>1.2146790000000001</v>
      </c>
      <c r="EE155">
        <v>16.50243</v>
      </c>
      <c r="EF155" s="1">
        <v>1.5654939999999999E-2</v>
      </c>
      <c r="EG155" s="1">
        <v>4.4479810000000004</v>
      </c>
      <c r="EH155">
        <v>1.201765</v>
      </c>
      <c r="EI155">
        <v>16.50459</v>
      </c>
      <c r="EJ155" s="1">
        <v>1.3811510000000001E-2</v>
      </c>
      <c r="EK155" s="1">
        <v>3.9434179999999999</v>
      </c>
      <c r="EL155">
        <v>1.188477</v>
      </c>
      <c r="EM155">
        <v>16.55284</v>
      </c>
      <c r="EN155" s="1">
        <v>1.219253E-2</v>
      </c>
      <c r="EO155" s="1">
        <v>3.4987059999999999</v>
      </c>
      <c r="EP155">
        <v>1.175556</v>
      </c>
      <c r="EQ155">
        <v>16.669070000000001</v>
      </c>
      <c r="ER155" s="1">
        <v>1.0794659999999999E-2</v>
      </c>
      <c r="ES155" s="1">
        <v>3.1125880000000001</v>
      </c>
      <c r="ET155">
        <v>1.1623680000000001</v>
      </c>
      <c r="EU155">
        <v>17.283770000000001</v>
      </c>
      <c r="EV155" s="1">
        <v>9.5568100000000007E-3</v>
      </c>
      <c r="EW155" s="1">
        <v>2.770651</v>
      </c>
      <c r="EX155">
        <v>1.149249</v>
      </c>
      <c r="EY155">
        <v>17.666730000000001</v>
      </c>
      <c r="EZ155" s="1">
        <v>8.4341360000000001E-3</v>
      </c>
      <c r="FA155" s="1">
        <v>2.4603250000000001</v>
      </c>
      <c r="FB155">
        <v>1.1371169999999999</v>
      </c>
      <c r="FC155">
        <v>17.559539999999998</v>
      </c>
      <c r="FD155" s="1">
        <v>7.4267509999999997E-3</v>
      </c>
      <c r="FE155" s="1">
        <v>2.1776339999999998</v>
      </c>
      <c r="FF155">
        <v>1.124889</v>
      </c>
      <c r="FG155">
        <v>17.433499999999999</v>
      </c>
      <c r="FH155" s="1">
        <v>6.5329519999999999E-3</v>
      </c>
      <c r="FI155" s="1">
        <v>1.925219</v>
      </c>
      <c r="FJ155">
        <v>1.1128750000000001</v>
      </c>
      <c r="FK155">
        <v>17.17184</v>
      </c>
      <c r="FL155" s="1">
        <v>5.7479369999999998E-3</v>
      </c>
      <c r="FM155" s="1">
        <v>1.7021919999999999</v>
      </c>
      <c r="FN155">
        <v>1.1010040000000001</v>
      </c>
      <c r="FO155">
        <v>17.530670000000001</v>
      </c>
      <c r="FP155" s="1">
        <v>5.0542060000000003E-3</v>
      </c>
      <c r="FQ155" s="1">
        <v>1.504238</v>
      </c>
      <c r="FR155">
        <v>1.089251</v>
      </c>
      <c r="FS155">
        <v>18.082429999999999</v>
      </c>
      <c r="FT155" s="1">
        <v>4.4431419999999998E-3</v>
      </c>
      <c r="FU155" s="1">
        <v>1.3282149999999999</v>
      </c>
      <c r="FV155">
        <v>1.0772550000000001</v>
      </c>
      <c r="FW155">
        <v>18.695779999999999</v>
      </c>
      <c r="FX155" s="1">
        <v>3.9069860000000003E-3</v>
      </c>
      <c r="FY155" s="1">
        <v>1.1727320000000001</v>
      </c>
      <c r="FZ155">
        <v>1.065733</v>
      </c>
      <c r="GA155">
        <v>19.37444</v>
      </c>
      <c r="GB155" s="1">
        <v>3.4324550000000001E-3</v>
      </c>
      <c r="GC155" s="1">
        <v>1.034511</v>
      </c>
      <c r="GD155">
        <v>1.0544880000000001</v>
      </c>
      <c r="GE155">
        <v>19.628409999999999</v>
      </c>
      <c r="GF155" s="1">
        <v>2.992803E-3</v>
      </c>
      <c r="GG155" s="1">
        <v>0.9058775</v>
      </c>
      <c r="GH155">
        <v>1.0436049999999999</v>
      </c>
      <c r="GI155">
        <v>19.554659999999998</v>
      </c>
      <c r="GJ155" s="1">
        <v>2.564686E-3</v>
      </c>
      <c r="GK155" s="1">
        <v>0.780115</v>
      </c>
      <c r="GL155">
        <v>1.033766</v>
      </c>
      <c r="GM155">
        <v>19.492270000000001</v>
      </c>
      <c r="GN155" s="1">
        <v>2.1544139999999999E-3</v>
      </c>
      <c r="GO155" s="1">
        <v>0.65833260000000005</v>
      </c>
      <c r="GP155">
        <v>1.025574</v>
      </c>
      <c r="GQ155">
        <v>19.22166</v>
      </c>
      <c r="GR155" s="1">
        <v>1.7878970000000001E-3</v>
      </c>
      <c r="GS155" s="1">
        <v>0.54793670000000005</v>
      </c>
      <c r="GT155">
        <v>1.018168</v>
      </c>
      <c r="GU155">
        <v>19.50056</v>
      </c>
      <c r="GV155" s="1">
        <v>1.4865200000000001E-3</v>
      </c>
      <c r="GW155" s="1">
        <v>0.45609939999999999</v>
      </c>
      <c r="GX155">
        <v>1.011965</v>
      </c>
      <c r="GY155">
        <v>19.833290000000002</v>
      </c>
      <c r="GZ155" s="1">
        <v>1.252452E-3</v>
      </c>
      <c r="HA155" s="1">
        <v>0.38426670000000002</v>
      </c>
      <c r="HB155">
        <v>1.006891</v>
      </c>
      <c r="HC155">
        <v>20.258849999999999</v>
      </c>
      <c r="HD155" s="1">
        <v>1.0746779999999999E-3</v>
      </c>
      <c r="HE155" s="1">
        <v>0.32939089999999999</v>
      </c>
      <c r="HF155">
        <v>1.0026600000000001</v>
      </c>
      <c r="HG155">
        <v>20.71884</v>
      </c>
      <c r="HH155" s="1">
        <v>9.3794220000000005E-4</v>
      </c>
      <c r="HI155" s="1">
        <v>0.28708289999999997</v>
      </c>
      <c r="HJ155">
        <v>0.99925260000000005</v>
      </c>
      <c r="HK155">
        <v>20.833639999999999</v>
      </c>
      <c r="HL155" s="1">
        <v>8.2532229999999996E-4</v>
      </c>
      <c r="HM155" s="1">
        <v>0.2523244</v>
      </c>
      <c r="HN155">
        <v>0.99658740000000001</v>
      </c>
      <c r="HO155">
        <v>20.57732</v>
      </c>
      <c r="HP155" s="1">
        <v>7.1733989999999998E-4</v>
      </c>
      <c r="HQ155" s="1">
        <v>0.21934699999999999</v>
      </c>
      <c r="HR155">
        <v>0.99452799999999997</v>
      </c>
      <c r="HS155">
        <v>20.368569999999998</v>
      </c>
      <c r="HT155" s="1">
        <v>6.0154960000000004E-4</v>
      </c>
      <c r="HU155" s="1">
        <v>0.1841218</v>
      </c>
      <c r="HV155">
        <v>0.99288339999999997</v>
      </c>
      <c r="HW155">
        <v>20.01998</v>
      </c>
      <c r="HX155" s="1">
        <v>4.8238099999999999E-4</v>
      </c>
      <c r="HY155" s="1">
        <v>0.1477427</v>
      </c>
      <c r="HZ155">
        <v>0.99166310000000002</v>
      </c>
      <c r="IA155">
        <v>20.076589999999999</v>
      </c>
      <c r="IB155" s="1">
        <v>3.7571680000000001E-4</v>
      </c>
      <c r="IC155" s="1">
        <v>0.11495229999999999</v>
      </c>
      <c r="ID155">
        <v>0.99072749999999998</v>
      </c>
      <c r="IE155">
        <v>19.53932</v>
      </c>
      <c r="IF155" s="1">
        <v>2.9328079999999999E-4</v>
      </c>
      <c r="IG155" s="1">
        <v>8.9429510000000004E-2</v>
      </c>
      <c r="IH155">
        <v>0.99003149999999995</v>
      </c>
      <c r="II155">
        <v>19.564620000000001</v>
      </c>
      <c r="IJ155" s="1">
        <v>2.3623430000000001E-4</v>
      </c>
      <c r="IK155" s="1">
        <v>7.1679419999999994E-2</v>
      </c>
      <c r="IL155">
        <v>0.98959560000000002</v>
      </c>
      <c r="IM155">
        <v>19.659410000000001</v>
      </c>
      <c r="IN155" s="1">
        <v>1.989348E-4</v>
      </c>
      <c r="IO155" s="1">
        <v>6.0039450000000001E-2</v>
      </c>
      <c r="IP155">
        <v>0.98930569999999995</v>
      </c>
      <c r="IQ155">
        <v>19.463609999999999</v>
      </c>
      <c r="IR155" s="1">
        <v>1.7414089999999999E-4</v>
      </c>
      <c r="IS155" s="1">
        <v>5.2325730000000001E-2</v>
      </c>
      <c r="IT155">
        <v>0.9891394</v>
      </c>
      <c r="IU155">
        <v>19.16685</v>
      </c>
      <c r="IV155" s="1">
        <v>1.558141E-4</v>
      </c>
      <c r="IW155" s="1">
        <v>4.6682469999999997E-2</v>
      </c>
      <c r="IX155">
        <v>0.98921740000000002</v>
      </c>
      <c r="IY155">
        <v>18.888839999999998</v>
      </c>
      <c r="IZ155" s="1">
        <v>1.4010349999999999E-4</v>
      </c>
      <c r="JA155" s="1">
        <v>4.190025E-2</v>
      </c>
      <c r="JB155">
        <v>0.98945139999999998</v>
      </c>
      <c r="JC155">
        <v>18.683240000000001</v>
      </c>
      <c r="JD155" s="1">
        <v>1.2571610000000001E-4</v>
      </c>
      <c r="JE155" s="1">
        <v>3.7536079999999999E-2</v>
      </c>
      <c r="JF155">
        <v>0.9899964</v>
      </c>
      <c r="JG155">
        <v>19.260680000000001</v>
      </c>
      <c r="JH155">
        <v>1.130396E-4</v>
      </c>
      <c r="JI155" s="1">
        <v>3.3680649999999999E-2</v>
      </c>
      <c r="JJ155">
        <v>0.9907648</v>
      </c>
      <c r="JK155">
        <v>19.924579999999999</v>
      </c>
      <c r="JL155">
        <v>1.026651E-4</v>
      </c>
      <c r="JM155" s="1">
        <v>3.0508440000000001E-2</v>
      </c>
      <c r="JN155">
        <v>0.99181269999999999</v>
      </c>
      <c r="JO155">
        <v>20.48142</v>
      </c>
      <c r="JP155">
        <v>9.4552559999999997E-5</v>
      </c>
      <c r="JQ155" s="1">
        <v>2.8021600000000001E-2</v>
      </c>
      <c r="JR155">
        <v>0.99305529999999997</v>
      </c>
      <c r="JS155">
        <v>20.972460000000002</v>
      </c>
      <c r="JT155">
        <v>8.8138840000000007E-5</v>
      </c>
      <c r="JU155" s="1">
        <v>2.6057540000000001E-2</v>
      </c>
      <c r="JV155">
        <v>0.99446429999999997</v>
      </c>
      <c r="JW155">
        <v>21.003879999999999</v>
      </c>
      <c r="JX155">
        <v>8.2480939999999994E-5</v>
      </c>
      <c r="JY155" s="1">
        <v>2.4345820000000001E-2</v>
      </c>
      <c r="JZ155">
        <v>0.99592210000000003</v>
      </c>
      <c r="KA155">
        <v>20.718499999999999</v>
      </c>
      <c r="KB155">
        <v>7.6320630000000005E-5</v>
      </c>
      <c r="KC155">
        <v>2.2520689999999999E-2</v>
      </c>
      <c r="KD155">
        <v>0.99736329999999995</v>
      </c>
      <c r="KE155">
        <v>20.574929999999998</v>
      </c>
      <c r="KF155">
        <v>6.8782639999999997E-5</v>
      </c>
      <c r="KG155">
        <v>2.0309580000000001E-2</v>
      </c>
      <c r="KH155">
        <v>0.99859209999999998</v>
      </c>
      <c r="KI155">
        <v>20.265889999999999</v>
      </c>
      <c r="KJ155">
        <v>6.03271E-5</v>
      </c>
      <c r="KK155">
        <v>1.781783E-2</v>
      </c>
      <c r="KL155">
        <v>0.99954240000000005</v>
      </c>
      <c r="KM155">
        <v>20.26981</v>
      </c>
      <c r="KN155">
        <v>5.2348259999999999E-5</v>
      </c>
      <c r="KO155">
        <v>1.5450419999999999E-2</v>
      </c>
      <c r="KP155">
        <v>1.0002260000000001</v>
      </c>
      <c r="KQ155">
        <v>20.268270000000001</v>
      </c>
      <c r="KR155">
        <v>4.5975220000000001E-5</v>
      </c>
      <c r="KS155">
        <v>1.354376E-2</v>
      </c>
      <c r="KT155">
        <v>1.000629</v>
      </c>
      <c r="KU155">
        <v>20.132650000000002</v>
      </c>
      <c r="KV155">
        <v>4.1406009999999997E-5</v>
      </c>
      <c r="KW155">
        <v>1.217264E-2</v>
      </c>
      <c r="KX155">
        <v>1.000766</v>
      </c>
      <c r="KY155">
        <v>20.185390000000002</v>
      </c>
      <c r="KZ155">
        <v>3.8327610000000003E-5</v>
      </c>
      <c r="LA155">
        <v>1.124635E-2</v>
      </c>
      <c r="LB155">
        <v>1.0006600000000001</v>
      </c>
      <c r="LC155">
        <v>20.129639999999998</v>
      </c>
      <c r="LD155">
        <v>3.6617669999999998E-5</v>
      </c>
      <c r="LE155">
        <v>1.0721349999999999E-2</v>
      </c>
      <c r="LF155">
        <v>1.0004470000000001</v>
      </c>
      <c r="LG155">
        <v>20.099589999999999</v>
      </c>
      <c r="LH155">
        <v>3.6695510000000002E-5</v>
      </c>
      <c r="LI155">
        <v>1.070986E-2</v>
      </c>
      <c r="LJ155">
        <v>1.0001150000000001</v>
      </c>
      <c r="LK155">
        <v>19.99372</v>
      </c>
      <c r="LL155">
        <v>3.881597E-5</v>
      </c>
      <c r="LM155">
        <v>1.1298580000000001E-2</v>
      </c>
      <c r="LN155">
        <v>0.99977340000000003</v>
      </c>
      <c r="LO155">
        <v>19.873000000000001</v>
      </c>
      <c r="LP155">
        <v>4.2200419999999998E-5</v>
      </c>
      <c r="LQ155">
        <v>1.228167E-2</v>
      </c>
      <c r="LR155">
        <v>0.99945030000000001</v>
      </c>
      <c r="LS155">
        <v>20.244039999999998</v>
      </c>
      <c r="LT155">
        <v>4.5408370000000002E-5</v>
      </c>
      <c r="LU155">
        <v>1.324287E-2</v>
      </c>
      <c r="LV155">
        <v>0.9991778</v>
      </c>
      <c r="LW155">
        <v>20.676300000000001</v>
      </c>
      <c r="LX155">
        <v>4.7396250000000002E-5</v>
      </c>
      <c r="LY155">
        <v>1.386241E-2</v>
      </c>
      <c r="LZ155">
        <v>0.99895820000000002</v>
      </c>
      <c r="MA155">
        <v>21.18187</v>
      </c>
      <c r="MB155">
        <v>4.7966100000000001E-5</v>
      </c>
      <c r="MC155">
        <v>1.40635E-2</v>
      </c>
      <c r="MD155">
        <v>0.99879070000000003</v>
      </c>
      <c r="ME155">
        <v>21.56794</v>
      </c>
      <c r="MF155">
        <v>4.7418340000000002E-5</v>
      </c>
      <c r="MG155">
        <v>1.3927729999999999E-2</v>
      </c>
      <c r="MH155">
        <v>0.99867680000000003</v>
      </c>
      <c r="MI155">
        <v>21.601900000000001</v>
      </c>
      <c r="MJ155">
        <v>4.6114510000000001E-5</v>
      </c>
      <c r="MK155">
        <v>1.356282E-2</v>
      </c>
      <c r="ML155">
        <v>0.99857410000000002</v>
      </c>
      <c r="MM155">
        <v>21.124210000000001</v>
      </c>
      <c r="MN155">
        <v>4.4250620000000001E-5</v>
      </c>
      <c r="MO155">
        <v>1.3030119999999999E-2</v>
      </c>
      <c r="MP155">
        <v>0.99843150000000003</v>
      </c>
      <c r="MQ155">
        <v>20.80686</v>
      </c>
      <c r="MR155">
        <v>4.1947779999999997E-5</v>
      </c>
      <c r="MS155">
        <v>1.236495E-2</v>
      </c>
      <c r="MT155">
        <v>0.99828510000000004</v>
      </c>
      <c r="MU155">
        <v>20.464040000000001</v>
      </c>
      <c r="MV155">
        <v>3.9441280000000003E-5</v>
      </c>
      <c r="MW155">
        <v>1.163265E-2</v>
      </c>
      <c r="MX155">
        <v>0.99808300000000005</v>
      </c>
      <c r="MY155">
        <v>20.370349999999998</v>
      </c>
      <c r="MZ155">
        <v>3.7021660000000002E-5</v>
      </c>
      <c r="NA155">
        <v>1.092051E-2</v>
      </c>
      <c r="NB155">
        <v>0.99779430000000002</v>
      </c>
      <c r="NC155">
        <v>20.509499999999999</v>
      </c>
      <c r="ND155">
        <v>3.4894580000000002E-5</v>
      </c>
      <c r="NE155">
        <v>1.029122E-2</v>
      </c>
      <c r="NF155">
        <v>0.99779430000000002</v>
      </c>
      <c r="NG155">
        <v>20.509499999999999</v>
      </c>
      <c r="NH155">
        <v>3.4894580000000002E-5</v>
      </c>
      <c r="NI155">
        <v>1.029122E-2</v>
      </c>
      <c r="NJ155">
        <v>0.99779430000000002</v>
      </c>
      <c r="NK155">
        <v>20.509499999999999</v>
      </c>
      <c r="NL155">
        <v>3.4894580000000002E-5</v>
      </c>
      <c r="NM155">
        <v>1.029122E-2</v>
      </c>
      <c r="NN155">
        <v>0.99779430000000002</v>
      </c>
      <c r="NO155">
        <v>20.509499999999999</v>
      </c>
      <c r="NP155">
        <v>3.4894580000000002E-5</v>
      </c>
      <c r="NQ155">
        <v>1.029122E-2</v>
      </c>
      <c r="NR155">
        <v>0.99779430000000002</v>
      </c>
      <c r="NS155">
        <v>20.509499999999999</v>
      </c>
      <c r="NT155">
        <v>3.4894580000000002E-5</v>
      </c>
      <c r="NU155">
        <v>1.029122E-2</v>
      </c>
      <c r="NV155">
        <v>0.99779430000000002</v>
      </c>
      <c r="NW155">
        <v>20.509499999999999</v>
      </c>
      <c r="NX155">
        <v>3.4894580000000002E-5</v>
      </c>
      <c r="NY155">
        <v>1.029122E-2</v>
      </c>
      <c r="NZ155">
        <v>0.99779430000000002</v>
      </c>
      <c r="OA155">
        <v>20.509499999999999</v>
      </c>
      <c r="OB155">
        <v>3.4894580000000002E-5</v>
      </c>
      <c r="OC155">
        <v>1.029122E-2</v>
      </c>
      <c r="OD155">
        <v>0.99779430000000002</v>
      </c>
      <c r="OE155">
        <v>20.509499999999999</v>
      </c>
      <c r="OF155">
        <v>3.4894580000000002E-5</v>
      </c>
      <c r="OG155">
        <v>1.029122E-2</v>
      </c>
      <c r="OH155">
        <v>0.99779430000000002</v>
      </c>
      <c r="OI155">
        <v>20.509499999999999</v>
      </c>
      <c r="OJ155">
        <v>3.4894580000000002E-5</v>
      </c>
      <c r="OK155">
        <v>1.029122E-2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0.76554719999999998</v>
      </c>
      <c r="G156">
        <v>16.440560000000001</v>
      </c>
      <c r="H156">
        <v>0</v>
      </c>
      <c r="I156">
        <v>0</v>
      </c>
      <c r="J156">
        <v>0.76696790000000004</v>
      </c>
      <c r="K156">
        <v>16.861799999999999</v>
      </c>
      <c r="L156">
        <v>0</v>
      </c>
      <c r="M156">
        <v>0</v>
      </c>
      <c r="N156">
        <v>0.76837639999999996</v>
      </c>
      <c r="O156">
        <v>17.295780000000001</v>
      </c>
      <c r="P156">
        <v>0</v>
      </c>
      <c r="Q156">
        <v>0</v>
      </c>
      <c r="R156">
        <v>0.76956000000000002</v>
      </c>
      <c r="S156">
        <v>18.058610000000002</v>
      </c>
      <c r="T156">
        <v>0</v>
      </c>
      <c r="U156">
        <v>0</v>
      </c>
      <c r="V156">
        <v>0.77074410000000004</v>
      </c>
      <c r="W156">
        <v>18.973230000000001</v>
      </c>
      <c r="X156" s="1">
        <v>4.8060160000000002E-33</v>
      </c>
      <c r="Y156" s="1">
        <v>1.870085E-30</v>
      </c>
      <c r="Z156">
        <v>0.77241439999999995</v>
      </c>
      <c r="AA156">
        <v>19.248899999999999</v>
      </c>
      <c r="AB156" s="1">
        <v>1.7613740000000001E-21</v>
      </c>
      <c r="AC156" s="1">
        <v>6.8781070000000005E-19</v>
      </c>
      <c r="AD156">
        <v>0.77387010000000001</v>
      </c>
      <c r="AE156">
        <v>19.003080000000001</v>
      </c>
      <c r="AF156" s="1">
        <v>1.1648919999999999E-9</v>
      </c>
      <c r="AG156" s="1">
        <v>4.5062310000000002E-7</v>
      </c>
      <c r="AH156">
        <v>0.77521499999999999</v>
      </c>
      <c r="AI156">
        <v>18.538360000000001</v>
      </c>
      <c r="AJ156" s="1">
        <v>1.465308E-3</v>
      </c>
      <c r="AK156" s="1">
        <v>0.40065800000000001</v>
      </c>
      <c r="AL156">
        <v>0.77661590000000003</v>
      </c>
      <c r="AM156">
        <v>18.011590000000002</v>
      </c>
      <c r="AN156" s="1">
        <v>0.52721240000000003</v>
      </c>
      <c r="AO156">
        <v>160.36660000000001</v>
      </c>
      <c r="AP156">
        <v>0.77804070000000003</v>
      </c>
      <c r="AQ156">
        <v>18.276050000000001</v>
      </c>
      <c r="AR156">
        <v>14.49926</v>
      </c>
      <c r="AS156">
        <v>4815.4480000000003</v>
      </c>
      <c r="AT156">
        <v>0.7794489</v>
      </c>
      <c r="AU156">
        <v>18.7255</v>
      </c>
      <c r="AV156">
        <v>74.302310000000006</v>
      </c>
      <c r="AW156">
        <v>26593.22</v>
      </c>
      <c r="AX156">
        <v>0.78113779999999999</v>
      </c>
      <c r="AY156">
        <v>19.39987</v>
      </c>
      <c r="AZ156">
        <v>112.7521</v>
      </c>
      <c r="BA156">
        <v>43030.74</v>
      </c>
      <c r="BB156">
        <v>0.78291520000000003</v>
      </c>
      <c r="BC156">
        <v>20.29447</v>
      </c>
      <c r="BD156">
        <v>68.860979999999998</v>
      </c>
      <c r="BE156">
        <v>27680.37</v>
      </c>
      <c r="BF156">
        <v>0.78473780000000004</v>
      </c>
      <c r="BG156">
        <v>20.547239999999999</v>
      </c>
      <c r="BH156">
        <v>20.858090000000001</v>
      </c>
      <c r="BI156">
        <v>8757.5820000000003</v>
      </c>
      <c r="BJ156">
        <v>0.78647219999999995</v>
      </c>
      <c r="BK156">
        <v>20.306460000000001</v>
      </c>
      <c r="BL156">
        <v>3.7715809999999999</v>
      </c>
      <c r="BM156">
        <v>1634.7429999999999</v>
      </c>
      <c r="BN156">
        <v>0.78814390000000001</v>
      </c>
      <c r="BO156">
        <v>19.654800000000002</v>
      </c>
      <c r="BP156">
        <v>0.51555870000000004</v>
      </c>
      <c r="BQ156">
        <v>225.0701</v>
      </c>
      <c r="BR156">
        <v>0.78966899999999995</v>
      </c>
      <c r="BS156">
        <v>18.838660000000001</v>
      </c>
      <c r="BT156">
        <v>0.1041667</v>
      </c>
      <c r="BU156">
        <v>42.447240000000001</v>
      </c>
      <c r="BV156">
        <v>0.79050710000000002</v>
      </c>
      <c r="BW156">
        <v>18.300160000000002</v>
      </c>
      <c r="BX156">
        <v>5.9729659999999997E-2</v>
      </c>
      <c r="BY156">
        <v>22.772259999999999</v>
      </c>
      <c r="BZ156">
        <v>0.78856839999999995</v>
      </c>
      <c r="CA156">
        <v>18.31315</v>
      </c>
      <c r="CB156" s="1">
        <v>5.1216919999999999E-2</v>
      </c>
      <c r="CC156">
        <v>19.271940000000001</v>
      </c>
      <c r="CD156">
        <v>0.78478619999999999</v>
      </c>
      <c r="CE156">
        <v>18.4665</v>
      </c>
      <c r="CF156" s="1">
        <v>4.8945450000000001E-2</v>
      </c>
      <c r="CG156">
        <v>18.354939999999999</v>
      </c>
      <c r="CH156">
        <v>0.77988749999999996</v>
      </c>
      <c r="CI156">
        <v>18.88475</v>
      </c>
      <c r="CJ156" s="1">
        <v>4.9826299999999997E-2</v>
      </c>
      <c r="CK156">
        <v>18.709129999999998</v>
      </c>
      <c r="CL156">
        <v>0.7745225</v>
      </c>
      <c r="CM156">
        <v>18.990639999999999</v>
      </c>
      <c r="CN156" s="1">
        <v>5.0566270000000003E-2</v>
      </c>
      <c r="CO156" s="1">
        <v>19.104759999999999</v>
      </c>
      <c r="CP156">
        <v>0.7694879</v>
      </c>
      <c r="CQ156">
        <v>18.880579999999998</v>
      </c>
      <c r="CR156" s="1">
        <v>4.911981E-2</v>
      </c>
      <c r="CS156" s="1">
        <v>18.689419999999998</v>
      </c>
      <c r="CT156">
        <v>0.76454169999999999</v>
      </c>
      <c r="CU156">
        <v>18.361339999999998</v>
      </c>
      <c r="CV156" s="1">
        <v>4.5724380000000002E-2</v>
      </c>
      <c r="CW156" s="1">
        <v>17.50149</v>
      </c>
      <c r="CX156">
        <v>0.75946049999999998</v>
      </c>
      <c r="CY156">
        <v>17.561350000000001</v>
      </c>
      <c r="CZ156" s="1">
        <v>4.140054E-2</v>
      </c>
      <c r="DA156" s="1">
        <v>15.91657</v>
      </c>
      <c r="DB156">
        <v>0.75438760000000005</v>
      </c>
      <c r="DC156">
        <v>16.9055</v>
      </c>
      <c r="DD156" s="1">
        <v>3.7022939999999997E-2</v>
      </c>
      <c r="DE156" s="1">
        <v>14.282640000000001</v>
      </c>
      <c r="DF156">
        <v>0.74987700000000002</v>
      </c>
      <c r="DG156">
        <v>16.66675</v>
      </c>
      <c r="DH156" s="1">
        <v>3.2920959999999999E-2</v>
      </c>
      <c r="DI156" s="1">
        <v>12.729939999999999</v>
      </c>
      <c r="DJ156">
        <v>0.74477009999999999</v>
      </c>
      <c r="DK156">
        <v>16.700089999999999</v>
      </c>
      <c r="DL156" s="1">
        <v>2.9254809999999999E-2</v>
      </c>
      <c r="DM156" s="1">
        <v>11.343959999999999</v>
      </c>
      <c r="DN156">
        <v>0.73972210000000005</v>
      </c>
      <c r="DO156">
        <v>17.081769999999999</v>
      </c>
      <c r="DP156" s="1">
        <v>2.592593E-2</v>
      </c>
      <c r="DQ156" s="1">
        <v>10.07546</v>
      </c>
      <c r="DR156">
        <v>0.73534849999999996</v>
      </c>
      <c r="DS156">
        <v>17.09122</v>
      </c>
      <c r="DT156" s="1">
        <v>2.2941659999999999E-2</v>
      </c>
      <c r="DU156" s="1">
        <v>8.9352219999999996</v>
      </c>
      <c r="DV156">
        <v>0.73077449999999999</v>
      </c>
      <c r="DW156">
        <v>16.99689</v>
      </c>
      <c r="DX156" s="1">
        <v>2.0294340000000001E-2</v>
      </c>
      <c r="DY156" s="1">
        <v>7.9227980000000002</v>
      </c>
      <c r="DZ156">
        <v>0.72605810000000004</v>
      </c>
      <c r="EA156">
        <v>16.871089999999999</v>
      </c>
      <c r="EB156" s="1">
        <v>1.795215E-2</v>
      </c>
      <c r="EC156" s="1">
        <v>7.0251530000000004</v>
      </c>
      <c r="ED156">
        <v>0.72173639999999994</v>
      </c>
      <c r="EE156">
        <v>16.53932</v>
      </c>
      <c r="EF156" s="1">
        <v>1.5859499999999999E-2</v>
      </c>
      <c r="EG156" s="1">
        <v>6.2167859999999999</v>
      </c>
      <c r="EH156">
        <v>0.71791020000000005</v>
      </c>
      <c r="EI156">
        <v>16.579609999999999</v>
      </c>
      <c r="EJ156" s="1">
        <v>1.3991669999999999E-2</v>
      </c>
      <c r="EK156" s="1">
        <v>5.4879110000000004</v>
      </c>
      <c r="EL156">
        <v>0.71404829999999997</v>
      </c>
      <c r="EM156">
        <v>16.631270000000001</v>
      </c>
      <c r="EN156" s="1">
        <v>1.2349819999999999E-2</v>
      </c>
      <c r="EO156" s="1">
        <v>4.8459050000000001</v>
      </c>
      <c r="EP156">
        <v>0.71024880000000001</v>
      </c>
      <c r="EQ156">
        <v>16.71142</v>
      </c>
      <c r="ER156" s="1">
        <v>1.093186E-2</v>
      </c>
      <c r="ES156" s="1">
        <v>4.2903169999999999</v>
      </c>
      <c r="ET156">
        <v>0.70621599999999995</v>
      </c>
      <c r="EU156">
        <v>17.29457</v>
      </c>
      <c r="EV156" s="1">
        <v>9.6806280000000001E-3</v>
      </c>
      <c r="EW156" s="1">
        <v>3.8020100000000001</v>
      </c>
      <c r="EX156">
        <v>0.70153109999999996</v>
      </c>
      <c r="EY156">
        <v>17.646930000000001</v>
      </c>
      <c r="EZ156" s="1">
        <v>8.5473560000000007E-3</v>
      </c>
      <c r="FA156" s="1">
        <v>3.3625940000000001</v>
      </c>
      <c r="FB156">
        <v>0.69759479999999996</v>
      </c>
      <c r="FC156">
        <v>17.526700000000002</v>
      </c>
      <c r="FD156" s="1">
        <v>7.5291159999999998E-3</v>
      </c>
      <c r="FE156" s="1">
        <v>2.9686689999999998</v>
      </c>
      <c r="FF156">
        <v>0.69354769999999999</v>
      </c>
      <c r="FG156">
        <v>17.409269999999999</v>
      </c>
      <c r="FH156" s="1">
        <v>6.6237880000000002E-3</v>
      </c>
      <c r="FI156" s="1">
        <v>2.616997</v>
      </c>
      <c r="FJ156">
        <v>0.68959300000000001</v>
      </c>
      <c r="FK156">
        <v>17.198930000000001</v>
      </c>
      <c r="FL156" s="1">
        <v>5.8285849999999998E-3</v>
      </c>
      <c r="FM156" s="1">
        <v>2.3070909999999998</v>
      </c>
      <c r="FN156">
        <v>0.68578439999999996</v>
      </c>
      <c r="FO156">
        <v>17.58577</v>
      </c>
      <c r="FP156" s="1">
        <v>5.1266810000000001E-3</v>
      </c>
      <c r="FQ156" s="1">
        <v>2.0326689999999998</v>
      </c>
      <c r="FR156">
        <v>0.68261099999999997</v>
      </c>
      <c r="FS156">
        <v>18.158190000000001</v>
      </c>
      <c r="FT156" s="1">
        <v>4.5079539999999998E-3</v>
      </c>
      <c r="FU156" s="1">
        <v>1.7884979999999999</v>
      </c>
      <c r="FV156">
        <v>0.67961859999999996</v>
      </c>
      <c r="FW156">
        <v>18.76538</v>
      </c>
      <c r="FX156" s="1">
        <v>3.9643500000000002E-3</v>
      </c>
      <c r="FY156" s="1">
        <v>1.5729439999999999</v>
      </c>
      <c r="FZ156">
        <v>0.67669849999999998</v>
      </c>
      <c r="GA156">
        <v>19.4101</v>
      </c>
      <c r="GB156" s="1">
        <v>3.4843999999999999E-3</v>
      </c>
      <c r="GC156" s="1">
        <v>1.382673</v>
      </c>
      <c r="GD156">
        <v>0.6738364</v>
      </c>
      <c r="GE156">
        <v>19.60069</v>
      </c>
      <c r="GF156" s="1">
        <v>3.0427259999999999E-3</v>
      </c>
      <c r="GG156" s="1">
        <v>1.207824</v>
      </c>
      <c r="GH156">
        <v>0.67105060000000005</v>
      </c>
      <c r="GI156">
        <v>19.50553</v>
      </c>
      <c r="GJ156" s="1">
        <v>2.6143360000000001E-3</v>
      </c>
      <c r="GK156" s="1">
        <v>1.0388269999999999</v>
      </c>
      <c r="GL156">
        <v>0.66806560000000004</v>
      </c>
      <c r="GM156">
        <v>19.456859999999999</v>
      </c>
      <c r="GN156" s="1">
        <v>2.2014140000000001E-3</v>
      </c>
      <c r="GO156" s="1">
        <v>0.87557300000000005</v>
      </c>
      <c r="GP156">
        <v>0.66557100000000002</v>
      </c>
      <c r="GQ156">
        <v>19.259440000000001</v>
      </c>
      <c r="GR156" s="1">
        <v>1.829114E-3</v>
      </c>
      <c r="GS156" s="1">
        <v>0.72837010000000002</v>
      </c>
      <c r="GT156">
        <v>0.66335390000000005</v>
      </c>
      <c r="GU156">
        <v>19.587109999999999</v>
      </c>
      <c r="GV156" s="1">
        <v>1.5197699999999999E-3</v>
      </c>
      <c r="GW156" s="1">
        <v>0.60530200000000001</v>
      </c>
      <c r="GX156">
        <v>0.66157390000000005</v>
      </c>
      <c r="GY156">
        <v>19.947050000000001</v>
      </c>
      <c r="GZ156" s="1">
        <v>1.278134E-3</v>
      </c>
      <c r="HA156" s="1">
        <v>0.50859220000000005</v>
      </c>
      <c r="HB156">
        <v>0.66015760000000001</v>
      </c>
      <c r="HC156">
        <v>20.347090000000001</v>
      </c>
      <c r="HD156" s="1">
        <v>1.0943630000000001E-3</v>
      </c>
      <c r="HE156" s="1">
        <v>0.43469429999999998</v>
      </c>
      <c r="HF156">
        <v>0.65898389999999996</v>
      </c>
      <c r="HG156">
        <v>20.766860000000001</v>
      </c>
      <c r="HH156" s="1">
        <v>9.5343100000000003E-4</v>
      </c>
      <c r="HI156" s="1">
        <v>0.3779284</v>
      </c>
      <c r="HJ156">
        <v>0.65806699999999996</v>
      </c>
      <c r="HK156">
        <v>20.818460000000002</v>
      </c>
      <c r="HL156" s="1">
        <v>8.3884040000000001E-4</v>
      </c>
      <c r="HM156" s="1">
        <v>0.33189999999999997</v>
      </c>
      <c r="HN156">
        <v>0.65736340000000004</v>
      </c>
      <c r="HO156">
        <v>20.543130000000001</v>
      </c>
      <c r="HP156" s="1">
        <v>7.3122339999999995E-4</v>
      </c>
      <c r="HQ156" s="1">
        <v>0.28917670000000001</v>
      </c>
      <c r="HR156">
        <v>0.65680810000000001</v>
      </c>
      <c r="HS156">
        <v>20.33982</v>
      </c>
      <c r="HT156" s="1">
        <v>6.166155E-4</v>
      </c>
      <c r="HU156" s="1">
        <v>0.2439848</v>
      </c>
      <c r="HV156">
        <v>0.65640069999999995</v>
      </c>
      <c r="HW156">
        <v>20.05725</v>
      </c>
      <c r="HX156" s="1">
        <v>4.9720060000000004E-4</v>
      </c>
      <c r="HY156" s="1">
        <v>0.1968289</v>
      </c>
      <c r="HZ156">
        <v>0.6560665</v>
      </c>
      <c r="IA156">
        <v>20.146899999999999</v>
      </c>
      <c r="IB156" s="1">
        <v>3.8819689999999998E-4</v>
      </c>
      <c r="IC156" s="1">
        <v>0.1535321</v>
      </c>
      <c r="ID156">
        <v>0.65581179999999994</v>
      </c>
      <c r="IE156">
        <v>19.639050000000001</v>
      </c>
      <c r="IF156" s="1">
        <v>3.0245009999999999E-4</v>
      </c>
      <c r="IG156" s="1">
        <v>0.11923309999999999</v>
      </c>
      <c r="IH156">
        <v>0.65565470000000003</v>
      </c>
      <c r="II156">
        <v>19.663699999999999</v>
      </c>
      <c r="IJ156" s="1">
        <v>2.423875E-4</v>
      </c>
      <c r="IK156" s="1">
        <v>9.5088119999999998E-2</v>
      </c>
      <c r="IL156">
        <v>0.65556049999999999</v>
      </c>
      <c r="IM156">
        <v>19.741479999999999</v>
      </c>
      <c r="IN156" s="1">
        <v>2.0295099999999999E-4</v>
      </c>
      <c r="IO156" s="1">
        <v>7.9184779999999996E-2</v>
      </c>
      <c r="IP156">
        <v>0.65551369999999998</v>
      </c>
      <c r="IQ156">
        <v>19.487629999999999</v>
      </c>
      <c r="IR156" s="1">
        <v>1.7689959999999999E-4</v>
      </c>
      <c r="IS156" s="1">
        <v>6.8704249999999994E-2</v>
      </c>
      <c r="IT156">
        <v>0.65548680000000004</v>
      </c>
      <c r="IU156">
        <v>19.155609999999999</v>
      </c>
      <c r="IV156" s="1">
        <v>1.579827E-4</v>
      </c>
      <c r="IW156" s="1">
        <v>6.1165740000000003E-2</v>
      </c>
      <c r="IX156">
        <v>0.65551389999999998</v>
      </c>
      <c r="IY156">
        <v>18.878509999999999</v>
      </c>
      <c r="IZ156" s="1">
        <v>1.4204859999999999E-4</v>
      </c>
      <c r="JA156" s="1">
        <v>5.4893669999999999E-2</v>
      </c>
      <c r="JB156">
        <v>0.65561519999999995</v>
      </c>
      <c r="JC156">
        <v>18.720549999999999</v>
      </c>
      <c r="JD156" s="1">
        <v>1.274906E-4</v>
      </c>
      <c r="JE156" s="1">
        <v>4.9190110000000002E-2</v>
      </c>
      <c r="JF156">
        <v>0.65581940000000005</v>
      </c>
      <c r="JG156">
        <v>19.33099</v>
      </c>
      <c r="JH156">
        <v>1.145585E-4</v>
      </c>
      <c r="JI156" s="1">
        <v>4.4115880000000003E-2</v>
      </c>
      <c r="JJ156">
        <v>0.65613770000000005</v>
      </c>
      <c r="JK156">
        <v>20.037030000000001</v>
      </c>
      <c r="JL156">
        <v>1.038829E-4</v>
      </c>
      <c r="JM156" s="1">
        <v>3.990527E-2</v>
      </c>
      <c r="JN156">
        <v>0.65648300000000004</v>
      </c>
      <c r="JO156">
        <v>20.605239999999998</v>
      </c>
      <c r="JP156">
        <v>9.5501970000000006E-5</v>
      </c>
      <c r="JQ156" s="1">
        <v>3.6592180000000002E-2</v>
      </c>
      <c r="JR156">
        <v>0.65689129999999996</v>
      </c>
      <c r="JS156">
        <v>21.066050000000001</v>
      </c>
      <c r="JT156">
        <v>8.8911220000000005E-5</v>
      </c>
      <c r="JU156" s="1">
        <v>3.398818E-2</v>
      </c>
      <c r="JV156">
        <v>0.6573793</v>
      </c>
      <c r="JW156">
        <v>21.034780000000001</v>
      </c>
      <c r="JX156">
        <v>8.3212630000000006E-5</v>
      </c>
      <c r="JY156" s="1">
        <v>3.1762470000000001E-2</v>
      </c>
      <c r="JZ156">
        <v>0.65783440000000004</v>
      </c>
      <c r="KA156">
        <v>20.705780000000001</v>
      </c>
      <c r="KB156">
        <v>7.7171670000000003E-5</v>
      </c>
      <c r="KC156" s="1">
        <v>2.9449340000000001E-2</v>
      </c>
      <c r="KD156">
        <v>0.65828059999999999</v>
      </c>
      <c r="KE156">
        <v>20.55818</v>
      </c>
      <c r="KF156">
        <v>6.9808150000000003E-5</v>
      </c>
      <c r="KG156">
        <v>2.6661850000000001E-2</v>
      </c>
      <c r="KH156">
        <v>0.65865669999999998</v>
      </c>
      <c r="KI156">
        <v>20.302230000000002</v>
      </c>
      <c r="KJ156">
        <v>6.140385E-5</v>
      </c>
      <c r="KK156">
        <v>2.3465960000000001E-2</v>
      </c>
      <c r="KL156">
        <v>0.6589178</v>
      </c>
      <c r="KM156">
        <v>20.352399999999999</v>
      </c>
      <c r="KN156">
        <v>5.32903E-5</v>
      </c>
      <c r="KO156">
        <v>2.0358649999999999E-2</v>
      </c>
      <c r="KP156">
        <v>0.65908469999999997</v>
      </c>
      <c r="KQ156">
        <v>20.35181</v>
      </c>
      <c r="KR156">
        <v>4.6685950000000003E-5</v>
      </c>
      <c r="KS156">
        <v>1.7805919999999999E-2</v>
      </c>
      <c r="KT156">
        <v>0.65914720000000004</v>
      </c>
      <c r="KU156">
        <v>20.219899999999999</v>
      </c>
      <c r="KV156">
        <v>4.1900129999999998E-5</v>
      </c>
      <c r="KW156">
        <v>1.5949149999999999E-2</v>
      </c>
      <c r="KX156">
        <v>0.65915080000000004</v>
      </c>
      <c r="KY156">
        <v>20.212789999999998</v>
      </c>
      <c r="KZ156">
        <v>3.864917E-5</v>
      </c>
      <c r="LA156">
        <v>1.46841E-2</v>
      </c>
      <c r="LB156">
        <v>0.65909200000000001</v>
      </c>
      <c r="LC156">
        <v>20.12762</v>
      </c>
      <c r="LD156">
        <v>3.6754110000000002E-5</v>
      </c>
      <c r="LE156">
        <v>1.393553E-2</v>
      </c>
      <c r="LF156">
        <v>0.65899609999999997</v>
      </c>
      <c r="LG156">
        <v>20.072790000000001</v>
      </c>
      <c r="LH156">
        <v>3.6582889999999998E-5</v>
      </c>
      <c r="LI156">
        <v>1.3827239999999999E-2</v>
      </c>
      <c r="LJ156">
        <v>0.65887039999999997</v>
      </c>
      <c r="LK156">
        <v>19.977820000000001</v>
      </c>
      <c r="LL156">
        <v>3.8461870000000003E-5</v>
      </c>
      <c r="LM156">
        <v>1.449494E-2</v>
      </c>
      <c r="LN156">
        <v>0.65876469999999998</v>
      </c>
      <c r="LO156">
        <v>19.907699999999998</v>
      </c>
      <c r="LP156">
        <v>4.1754040000000003E-5</v>
      </c>
      <c r="LQ156">
        <v>1.5726739999999999E-2</v>
      </c>
      <c r="LR156">
        <v>0.65865560000000001</v>
      </c>
      <c r="LS156">
        <v>20.326229999999999</v>
      </c>
      <c r="LT156">
        <v>4.504887E-5</v>
      </c>
      <c r="LU156">
        <v>1.6998719999999998E-2</v>
      </c>
      <c r="LV156">
        <v>0.65856899999999996</v>
      </c>
      <c r="LW156">
        <v>20.79599</v>
      </c>
      <c r="LX156">
        <v>4.7213789999999998E-5</v>
      </c>
      <c r="LY156">
        <v>1.7865889999999999E-2</v>
      </c>
      <c r="LZ156">
        <v>0.65851179999999998</v>
      </c>
      <c r="MA156">
        <v>21.301459999999999</v>
      </c>
      <c r="MB156">
        <v>4.7954909999999998E-5</v>
      </c>
      <c r="MC156">
        <v>1.8190939999999999E-2</v>
      </c>
      <c r="MD156">
        <v>0.65848050000000002</v>
      </c>
      <c r="ME156">
        <v>21.67135</v>
      </c>
      <c r="MF156">
        <v>4.7526530000000002E-5</v>
      </c>
      <c r="MG156">
        <v>1.80622E-2</v>
      </c>
      <c r="MH156">
        <v>0.65846260000000001</v>
      </c>
      <c r="MI156">
        <v>21.656600000000001</v>
      </c>
      <c r="MJ156">
        <v>4.6305109999999999E-5</v>
      </c>
      <c r="MK156">
        <v>1.7621910000000001E-2</v>
      </c>
      <c r="ML156">
        <v>0.65842959999999995</v>
      </c>
      <c r="MM156">
        <v>21.14434</v>
      </c>
      <c r="MN156">
        <v>4.4506389999999997E-5</v>
      </c>
      <c r="MO156">
        <v>1.6957090000000001E-2</v>
      </c>
      <c r="MP156">
        <v>0.65839559999999997</v>
      </c>
      <c r="MQ156">
        <v>20.807020000000001</v>
      </c>
      <c r="MR156">
        <v>4.2250070000000002E-5</v>
      </c>
      <c r="MS156">
        <v>1.6114369999999999E-2</v>
      </c>
      <c r="MT156">
        <v>0.65832080000000004</v>
      </c>
      <c r="MU156">
        <v>20.503499999999999</v>
      </c>
      <c r="MV156">
        <v>3.9755020000000003E-5</v>
      </c>
      <c r="MW156">
        <v>1.517203E-2</v>
      </c>
      <c r="MX156">
        <v>0.65825670000000003</v>
      </c>
      <c r="MY156">
        <v>20.454550000000001</v>
      </c>
      <c r="MZ156">
        <v>3.7311899999999998E-5</v>
      </c>
      <c r="NA156">
        <v>1.4241810000000001E-2</v>
      </c>
      <c r="NB156">
        <v>0.65815849999999998</v>
      </c>
      <c r="NC156">
        <v>20.620809999999999</v>
      </c>
      <c r="ND156">
        <v>3.5143649999999997E-5</v>
      </c>
      <c r="NE156">
        <v>1.3411599999999999E-2</v>
      </c>
      <c r="NF156">
        <v>0.65815849999999998</v>
      </c>
      <c r="NG156">
        <v>20.620809999999999</v>
      </c>
      <c r="NH156">
        <v>3.5143649999999997E-5</v>
      </c>
      <c r="NI156">
        <v>1.3411599999999999E-2</v>
      </c>
      <c r="NJ156">
        <v>0.65815849999999998</v>
      </c>
      <c r="NK156">
        <v>20.620809999999999</v>
      </c>
      <c r="NL156">
        <v>3.5143649999999997E-5</v>
      </c>
      <c r="NM156">
        <v>1.3411599999999999E-2</v>
      </c>
      <c r="NN156">
        <v>0.65815849999999998</v>
      </c>
      <c r="NO156">
        <v>20.620809999999999</v>
      </c>
      <c r="NP156">
        <v>3.5143649999999997E-5</v>
      </c>
      <c r="NQ156">
        <v>1.3411599999999999E-2</v>
      </c>
      <c r="NR156">
        <v>0.65815849999999998</v>
      </c>
      <c r="NS156">
        <v>20.620809999999999</v>
      </c>
      <c r="NT156">
        <v>3.5143649999999997E-5</v>
      </c>
      <c r="NU156">
        <v>1.3411599999999999E-2</v>
      </c>
      <c r="NV156">
        <v>0.65815849999999998</v>
      </c>
      <c r="NW156">
        <v>20.620809999999999</v>
      </c>
      <c r="NX156">
        <v>3.5143649999999997E-5</v>
      </c>
      <c r="NY156">
        <v>1.3411599999999999E-2</v>
      </c>
      <c r="NZ156">
        <v>0.65815849999999998</v>
      </c>
      <c r="OA156">
        <v>20.620809999999999</v>
      </c>
      <c r="OB156">
        <v>3.5143649999999997E-5</v>
      </c>
      <c r="OC156">
        <v>1.3411599999999999E-2</v>
      </c>
      <c r="OD156">
        <v>0.65815849999999998</v>
      </c>
      <c r="OE156">
        <v>20.620809999999999</v>
      </c>
      <c r="OF156">
        <v>3.5143649999999997E-5</v>
      </c>
      <c r="OG156">
        <v>1.3411599999999999E-2</v>
      </c>
      <c r="OH156">
        <v>0.65815849999999998</v>
      </c>
      <c r="OI156">
        <v>20.620809999999999</v>
      </c>
      <c r="OJ156">
        <v>3.5143649999999997E-5</v>
      </c>
      <c r="OK156">
        <v>1.3411599999999999E-2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0.63092689999999996</v>
      </c>
      <c r="G157">
        <v>16.46199</v>
      </c>
      <c r="H157">
        <v>0</v>
      </c>
      <c r="I157">
        <v>0</v>
      </c>
      <c r="J157">
        <v>0.63213090000000005</v>
      </c>
      <c r="K157">
        <v>16.89264</v>
      </c>
      <c r="L157">
        <v>0</v>
      </c>
      <c r="M157">
        <v>0</v>
      </c>
      <c r="N157">
        <v>0.63336040000000005</v>
      </c>
      <c r="O157">
        <v>17.312660000000001</v>
      </c>
      <c r="P157">
        <v>0</v>
      </c>
      <c r="Q157">
        <v>0</v>
      </c>
      <c r="R157">
        <v>0.63464779999999998</v>
      </c>
      <c r="S157">
        <v>18.050979999999999</v>
      </c>
      <c r="T157">
        <v>0</v>
      </c>
      <c r="U157">
        <v>0</v>
      </c>
      <c r="V157">
        <v>0.63591960000000003</v>
      </c>
      <c r="W157">
        <v>18.969670000000001</v>
      </c>
      <c r="X157" s="1">
        <v>8.5165509999999993E-34</v>
      </c>
      <c r="Y157" s="1">
        <v>2.9864030000000001E-31</v>
      </c>
      <c r="Z157">
        <v>0.63744789999999996</v>
      </c>
      <c r="AA157">
        <v>19.243400000000001</v>
      </c>
      <c r="AB157" s="1">
        <v>3.2173780000000001E-22</v>
      </c>
      <c r="AC157" s="1">
        <v>1.131702E-19</v>
      </c>
      <c r="AD157">
        <v>0.63891759999999997</v>
      </c>
      <c r="AE157">
        <v>18.998760000000001</v>
      </c>
      <c r="AF157" s="1">
        <v>2.109851E-10</v>
      </c>
      <c r="AG157" s="1">
        <v>7.3468050000000003E-8</v>
      </c>
      <c r="AH157">
        <v>0.64035370000000003</v>
      </c>
      <c r="AI157">
        <v>18.564630000000001</v>
      </c>
      <c r="AJ157" s="1">
        <v>6.7354049999999999E-4</v>
      </c>
      <c r="AK157" s="1">
        <v>0.19113669999999999</v>
      </c>
      <c r="AL157">
        <v>0.641818</v>
      </c>
      <c r="AM157">
        <v>18.045940000000002</v>
      </c>
      <c r="AN157" s="1">
        <v>0.329156</v>
      </c>
      <c r="AO157">
        <v>99.195549999999997</v>
      </c>
      <c r="AP157">
        <v>0.64331510000000003</v>
      </c>
      <c r="AQ157">
        <v>18.31616</v>
      </c>
      <c r="AR157">
        <v>11.03172</v>
      </c>
      <c r="AS157">
        <v>3497.748</v>
      </c>
      <c r="AT157">
        <v>0.64482070000000002</v>
      </c>
      <c r="AU157">
        <v>18.75938</v>
      </c>
      <c r="AV157">
        <v>65.763819999999996</v>
      </c>
      <c r="AW157">
        <v>21724.95</v>
      </c>
      <c r="AX157">
        <v>0.64666520000000005</v>
      </c>
      <c r="AY157">
        <v>19.400230000000001</v>
      </c>
      <c r="AZ157">
        <v>112.91589999999999</v>
      </c>
      <c r="BA157">
        <v>38500.5</v>
      </c>
      <c r="BB157">
        <v>0.64856530000000001</v>
      </c>
      <c r="BC157">
        <v>20.282699999999998</v>
      </c>
      <c r="BD157">
        <v>75.937160000000006</v>
      </c>
      <c r="BE157">
        <v>26566.28</v>
      </c>
      <c r="BF157">
        <v>0.65051599999999998</v>
      </c>
      <c r="BG157">
        <v>20.536960000000001</v>
      </c>
      <c r="BH157">
        <v>24.89771</v>
      </c>
      <c r="BI157">
        <v>8879.027</v>
      </c>
      <c r="BJ157">
        <v>0.6524044</v>
      </c>
      <c r="BK157">
        <v>20.315370000000001</v>
      </c>
      <c r="BL157">
        <v>4.7735849999999997</v>
      </c>
      <c r="BM157">
        <v>1723.973</v>
      </c>
      <c r="BN157">
        <v>0.65436760000000005</v>
      </c>
      <c r="BO157">
        <v>19.70147</v>
      </c>
      <c r="BP157">
        <v>0.66363760000000005</v>
      </c>
      <c r="BQ157">
        <v>240.19399999999999</v>
      </c>
      <c r="BR157">
        <v>0.65636190000000005</v>
      </c>
      <c r="BS157">
        <v>18.89303</v>
      </c>
      <c r="BT157">
        <v>0.1202992</v>
      </c>
      <c r="BU157">
        <v>42.17848</v>
      </c>
      <c r="BV157">
        <v>0.65832290000000004</v>
      </c>
      <c r="BW157">
        <v>18.345929999999999</v>
      </c>
      <c r="BX157">
        <v>6.1751750000000001E-2</v>
      </c>
      <c r="BY157">
        <v>20.848849999999999</v>
      </c>
      <c r="BZ157">
        <v>0.65985050000000001</v>
      </c>
      <c r="CA157">
        <v>18.356020000000001</v>
      </c>
      <c r="CB157" s="1">
        <v>5.1797490000000002E-2</v>
      </c>
      <c r="CC157">
        <v>17.3005</v>
      </c>
      <c r="CD157">
        <v>0.65885249999999995</v>
      </c>
      <c r="CE157">
        <v>18.484839999999998</v>
      </c>
      <c r="CF157" s="1">
        <v>4.8989400000000002E-2</v>
      </c>
      <c r="CG157">
        <v>16.316759999999999</v>
      </c>
      <c r="CH157">
        <v>0.65686460000000002</v>
      </c>
      <c r="CI157">
        <v>18.867529999999999</v>
      </c>
      <c r="CJ157" s="1">
        <v>4.9641280000000003E-2</v>
      </c>
      <c r="CK157">
        <v>16.537949999999999</v>
      </c>
      <c r="CL157">
        <v>0.65439559999999997</v>
      </c>
      <c r="CM157">
        <v>18.9741</v>
      </c>
      <c r="CN157" s="1">
        <v>5.0534030000000001E-2</v>
      </c>
      <c r="CO157" s="1">
        <v>16.890529999999998</v>
      </c>
      <c r="CP157">
        <v>0.65254190000000001</v>
      </c>
      <c r="CQ157">
        <v>18.883400000000002</v>
      </c>
      <c r="CR157" s="1">
        <v>4.9377709999999998E-2</v>
      </c>
      <c r="CS157" s="1">
        <v>16.571359999999999</v>
      </c>
      <c r="CT157">
        <v>0.65088919999999995</v>
      </c>
      <c r="CU157">
        <v>18.392109999999999</v>
      </c>
      <c r="CV157" s="1">
        <v>4.6178619999999997E-2</v>
      </c>
      <c r="CW157" s="1">
        <v>15.557460000000001</v>
      </c>
      <c r="CX157">
        <v>0.64921770000000001</v>
      </c>
      <c r="CY157">
        <v>17.600429999999999</v>
      </c>
      <c r="CZ157" s="1">
        <v>4.1902300000000003E-2</v>
      </c>
      <c r="DA157" s="1">
        <v>14.15958</v>
      </c>
      <c r="DB157">
        <v>0.64755300000000005</v>
      </c>
      <c r="DC157">
        <v>16.957809999999998</v>
      </c>
      <c r="DD157" s="1">
        <v>3.7513650000000003E-2</v>
      </c>
      <c r="DE157" s="1">
        <v>12.705450000000001</v>
      </c>
      <c r="DF157">
        <v>0.64623419999999998</v>
      </c>
      <c r="DG157">
        <v>16.730820000000001</v>
      </c>
      <c r="DH157" s="1">
        <v>3.3371320000000003E-2</v>
      </c>
      <c r="DI157" s="1">
        <v>11.318989999999999</v>
      </c>
      <c r="DJ157">
        <v>0.64450620000000003</v>
      </c>
      <c r="DK157">
        <v>16.739329999999999</v>
      </c>
      <c r="DL157" s="1">
        <v>2.9660309999999999E-2</v>
      </c>
      <c r="DM157" s="1">
        <v>10.077870000000001</v>
      </c>
      <c r="DN157">
        <v>0.64351290000000005</v>
      </c>
      <c r="DO157">
        <v>17.095929999999999</v>
      </c>
      <c r="DP157" s="1">
        <v>2.6297879999999999E-2</v>
      </c>
      <c r="DQ157" s="1">
        <v>8.9401700000000002</v>
      </c>
      <c r="DR157">
        <v>0.64158789999999999</v>
      </c>
      <c r="DS157">
        <v>17.08042</v>
      </c>
      <c r="DT157" s="1">
        <v>2.327187E-2</v>
      </c>
      <c r="DU157" s="1">
        <v>7.9177369999999998</v>
      </c>
      <c r="DV157">
        <v>0.63964220000000005</v>
      </c>
      <c r="DW157">
        <v>16.9787</v>
      </c>
      <c r="DX157" s="1">
        <v>2.0586989999999999E-2</v>
      </c>
      <c r="DY157" s="1">
        <v>7.0096449999999999</v>
      </c>
      <c r="DZ157">
        <v>0.6375999</v>
      </c>
      <c r="EA157">
        <v>16.868539999999999</v>
      </c>
      <c r="EB157" s="1">
        <v>1.8211229999999998E-2</v>
      </c>
      <c r="EC157" s="1">
        <v>6.2053989999999999</v>
      </c>
      <c r="ED157">
        <v>0.63641460000000005</v>
      </c>
      <c r="EE157">
        <v>16.563960000000002</v>
      </c>
      <c r="EF157" s="1">
        <v>1.6096490000000001E-2</v>
      </c>
      <c r="EG157" s="1">
        <v>5.4895779999999998</v>
      </c>
      <c r="EH157">
        <v>0.63590219999999997</v>
      </c>
      <c r="EI157">
        <v>16.637799999999999</v>
      </c>
      <c r="EJ157" s="1">
        <v>1.4202360000000001E-2</v>
      </c>
      <c r="EK157" s="1">
        <v>4.848509</v>
      </c>
      <c r="EL157">
        <v>0.6354786</v>
      </c>
      <c r="EM157">
        <v>16.689080000000001</v>
      </c>
      <c r="EN157" s="1">
        <v>1.2533860000000001E-2</v>
      </c>
      <c r="EO157" s="1">
        <v>4.2829680000000003</v>
      </c>
      <c r="EP157">
        <v>0.63510940000000005</v>
      </c>
      <c r="EQ157">
        <v>16.744250000000001</v>
      </c>
      <c r="ER157" s="1">
        <v>1.109128E-2</v>
      </c>
      <c r="ES157" s="1">
        <v>3.7929170000000001</v>
      </c>
      <c r="ET157">
        <v>0.6346077</v>
      </c>
      <c r="EU157">
        <v>17.304870000000001</v>
      </c>
      <c r="EV157" s="1">
        <v>9.8233469999999996E-3</v>
      </c>
      <c r="EW157" s="1">
        <v>3.3629769999999999</v>
      </c>
      <c r="EX157">
        <v>0.63356159999999995</v>
      </c>
      <c r="EY157">
        <v>17.63476</v>
      </c>
      <c r="EZ157" s="1">
        <v>8.6756730000000001E-3</v>
      </c>
      <c r="FA157" s="1">
        <v>2.9762879999999998</v>
      </c>
      <c r="FB157">
        <v>0.63122639999999997</v>
      </c>
      <c r="FC157">
        <v>17.502890000000001</v>
      </c>
      <c r="FD157" s="1">
        <v>7.6444119999999997E-3</v>
      </c>
      <c r="FE157" s="1">
        <v>2.6308950000000002</v>
      </c>
      <c r="FF157">
        <v>0.62893189999999999</v>
      </c>
      <c r="FG157">
        <v>17.39001</v>
      </c>
      <c r="FH157" s="1">
        <v>6.7260619999999997E-3</v>
      </c>
      <c r="FI157" s="1">
        <v>2.3217270000000001</v>
      </c>
      <c r="FJ157">
        <v>0.62670020000000004</v>
      </c>
      <c r="FK157">
        <v>17.21453</v>
      </c>
      <c r="FL157" s="1">
        <v>5.9190830000000003E-3</v>
      </c>
      <c r="FM157" s="1">
        <v>2.048953</v>
      </c>
      <c r="FN157">
        <v>0.62471719999999997</v>
      </c>
      <c r="FO157">
        <v>17.62407</v>
      </c>
      <c r="FP157" s="1">
        <v>5.2072719999999998E-3</v>
      </c>
      <c r="FQ157" s="1">
        <v>1.807539</v>
      </c>
      <c r="FR157">
        <v>0.62348029999999999</v>
      </c>
      <c r="FS157">
        <v>18.21097</v>
      </c>
      <c r="FT157" s="1">
        <v>4.5795749999999998E-3</v>
      </c>
      <c r="FU157" s="1">
        <v>1.5944069999999999</v>
      </c>
      <c r="FV157">
        <v>0.62245519999999999</v>
      </c>
      <c r="FW157">
        <v>18.814800000000002</v>
      </c>
      <c r="FX157" s="1">
        <v>4.0274669999999999E-3</v>
      </c>
      <c r="FY157" s="1">
        <v>1.405583</v>
      </c>
      <c r="FZ157">
        <v>0.62144829999999995</v>
      </c>
      <c r="GA157">
        <v>19.436109999999999</v>
      </c>
      <c r="GB157" s="1">
        <v>3.5408420000000002E-3</v>
      </c>
      <c r="GC157" s="1">
        <v>1.238683</v>
      </c>
      <c r="GD157">
        <v>0.62047450000000004</v>
      </c>
      <c r="GE157">
        <v>19.58456</v>
      </c>
      <c r="GF157" s="1">
        <v>3.096157E-3</v>
      </c>
      <c r="GG157" s="1">
        <v>1.085609</v>
      </c>
      <c r="GH157">
        <v>0.61957600000000002</v>
      </c>
      <c r="GI157">
        <v>19.47138</v>
      </c>
      <c r="GJ157" s="1">
        <v>2.6667639999999999E-3</v>
      </c>
      <c r="GK157" s="1">
        <v>0.93755200000000005</v>
      </c>
      <c r="GL157">
        <v>0.61880639999999998</v>
      </c>
      <c r="GM157">
        <v>19.429680000000001</v>
      </c>
      <c r="GN157" s="1">
        <v>2.250775E-3</v>
      </c>
      <c r="GO157" s="1">
        <v>0.79318639999999996</v>
      </c>
      <c r="GP157">
        <v>0.61654109999999995</v>
      </c>
      <c r="GQ157">
        <v>19.280889999999999</v>
      </c>
      <c r="GR157" s="1">
        <v>1.8721709999999999E-3</v>
      </c>
      <c r="GS157" s="1">
        <v>0.66186590000000001</v>
      </c>
      <c r="GT157">
        <v>0.6139249</v>
      </c>
      <c r="GU157">
        <v>19.645790000000002</v>
      </c>
      <c r="GV157" s="1">
        <v>1.554712E-3</v>
      </c>
      <c r="GW157" s="1">
        <v>0.55100649999999995</v>
      </c>
      <c r="GX157">
        <v>0.61175049999999997</v>
      </c>
      <c r="GY157">
        <v>20.026389999999999</v>
      </c>
      <c r="GZ157" s="1">
        <v>1.305109E-3</v>
      </c>
      <c r="HA157" s="1">
        <v>0.46320260000000002</v>
      </c>
      <c r="HB157">
        <v>0.60996550000000005</v>
      </c>
      <c r="HC157">
        <v>20.412890000000001</v>
      </c>
      <c r="HD157" s="1">
        <v>1.1149510000000001E-3</v>
      </c>
      <c r="HE157" s="1">
        <v>0.39586280000000001</v>
      </c>
      <c r="HF157">
        <v>0.60847490000000004</v>
      </c>
      <c r="HG157">
        <v>20.803100000000001</v>
      </c>
      <c r="HH157" s="1">
        <v>9.6949639999999995E-4</v>
      </c>
      <c r="HI157" s="1">
        <v>0.34412310000000002</v>
      </c>
      <c r="HJ157">
        <v>0.60729719999999998</v>
      </c>
      <c r="HK157">
        <v>20.814910000000001</v>
      </c>
      <c r="HL157" s="1">
        <v>8.5258899999999995E-4</v>
      </c>
      <c r="HM157" s="1">
        <v>0.3024346</v>
      </c>
      <c r="HN157">
        <v>0.60639569999999998</v>
      </c>
      <c r="HO157">
        <v>20.52055</v>
      </c>
      <c r="HP157" s="1">
        <v>7.4503459999999998E-4</v>
      </c>
      <c r="HQ157" s="1">
        <v>0.26422069999999998</v>
      </c>
      <c r="HR157">
        <v>0.6056762</v>
      </c>
      <c r="HS157">
        <v>20.318739999999998</v>
      </c>
      <c r="HT157" s="1">
        <v>6.3156599999999996E-4</v>
      </c>
      <c r="HU157" s="1">
        <v>0.22397619999999999</v>
      </c>
      <c r="HV157">
        <v>0.60512829999999995</v>
      </c>
      <c r="HW157">
        <v>20.078990000000001</v>
      </c>
      <c r="HX157" s="1">
        <v>5.1210269999999998E-4</v>
      </c>
      <c r="HY157" s="1">
        <v>0.18157029999999999</v>
      </c>
      <c r="HZ157">
        <v>0.60468230000000001</v>
      </c>
      <c r="IA157">
        <v>20.20063</v>
      </c>
      <c r="IB157" s="1">
        <v>4.0096020000000002E-4</v>
      </c>
      <c r="IC157" s="1">
        <v>0.14201079999999999</v>
      </c>
      <c r="ID157">
        <v>0.60438380000000003</v>
      </c>
      <c r="IE157">
        <v>19.714210000000001</v>
      </c>
      <c r="IF157" s="1">
        <v>3.119574E-4</v>
      </c>
      <c r="IG157" s="1">
        <v>0.1102151</v>
      </c>
      <c r="IH157">
        <v>0.60414619999999997</v>
      </c>
      <c r="II157">
        <v>19.736550000000001</v>
      </c>
      <c r="IJ157" s="1">
        <v>2.488166E-4</v>
      </c>
      <c r="IK157" s="1">
        <v>8.7603420000000001E-2</v>
      </c>
      <c r="IL157">
        <v>0.60398130000000005</v>
      </c>
      <c r="IM157">
        <v>19.802320000000002</v>
      </c>
      <c r="IN157" s="1">
        <v>2.0714419999999999E-4</v>
      </c>
      <c r="IO157" s="1">
        <v>7.2647039999999996E-2</v>
      </c>
      <c r="IP157">
        <v>0.60387270000000004</v>
      </c>
      <c r="IQ157">
        <v>19.510339999999999</v>
      </c>
      <c r="IR157" s="1">
        <v>1.7974690000000001E-4</v>
      </c>
      <c r="IS157" s="1">
        <v>6.2821370000000001E-2</v>
      </c>
      <c r="IT157">
        <v>0.6038405</v>
      </c>
      <c r="IU157">
        <v>19.15137</v>
      </c>
      <c r="IV157" s="1">
        <v>1.601807E-4</v>
      </c>
      <c r="IW157" s="1">
        <v>5.5837869999999998E-2</v>
      </c>
      <c r="IX157">
        <v>0.60385710000000004</v>
      </c>
      <c r="IY157">
        <v>18.87172</v>
      </c>
      <c r="IZ157" s="1">
        <v>1.4399540000000001E-4</v>
      </c>
      <c r="JA157" s="1">
        <v>5.0103740000000001E-2</v>
      </c>
      <c r="JB157">
        <v>0.60395650000000001</v>
      </c>
      <c r="JC157">
        <v>18.742069999999998</v>
      </c>
      <c r="JD157" s="1">
        <v>1.2927199999999999E-4</v>
      </c>
      <c r="JE157" s="1">
        <v>4.4906540000000002E-2</v>
      </c>
      <c r="JF157">
        <v>0.604128</v>
      </c>
      <c r="JG157">
        <v>19.375920000000001</v>
      </c>
      <c r="JH157">
        <v>1.160947E-4</v>
      </c>
      <c r="JI157" s="1">
        <v>4.0254999999999999E-2</v>
      </c>
      <c r="JJ157">
        <v>0.60441639999999996</v>
      </c>
      <c r="JK157">
        <v>20.112079999999999</v>
      </c>
      <c r="JL157">
        <v>1.051208E-4</v>
      </c>
      <c r="JM157" s="1">
        <v>3.6367919999999998E-2</v>
      </c>
      <c r="JN157">
        <v>0.60477570000000003</v>
      </c>
      <c r="JO157">
        <v>20.691140000000001</v>
      </c>
      <c r="JP157">
        <v>9.6463810000000004E-5</v>
      </c>
      <c r="JQ157" s="1">
        <v>3.3294480000000001E-2</v>
      </c>
      <c r="JR157">
        <v>0.60525110000000004</v>
      </c>
      <c r="JS157">
        <v>21.134730000000001</v>
      </c>
      <c r="JT157">
        <v>8.9686700000000003E-5</v>
      </c>
      <c r="JU157" s="1">
        <v>3.0883730000000002E-2</v>
      </c>
      <c r="JV157">
        <v>0.60573060000000001</v>
      </c>
      <c r="JW157">
        <v>21.062609999999999</v>
      </c>
      <c r="JX157">
        <v>8.3928939999999998E-5</v>
      </c>
      <c r="JY157" s="1">
        <v>2.8848309999999999E-2</v>
      </c>
      <c r="JZ157">
        <v>0.60627109999999995</v>
      </c>
      <c r="KA157">
        <v>20.70008</v>
      </c>
      <c r="KB157">
        <v>7.7991249999999996E-5</v>
      </c>
      <c r="KC157" s="1">
        <v>2.677643E-2</v>
      </c>
      <c r="KD157">
        <v>0.60676600000000003</v>
      </c>
      <c r="KE157">
        <v>20.54513</v>
      </c>
      <c r="KF157">
        <v>7.0804740000000006E-5</v>
      </c>
      <c r="KG157">
        <v>2.4299419999999999E-2</v>
      </c>
      <c r="KH157">
        <v>0.60721709999999995</v>
      </c>
      <c r="KI157">
        <v>20.325060000000001</v>
      </c>
      <c r="KJ157">
        <v>6.2474490000000006E-5</v>
      </c>
      <c r="KK157">
        <v>2.1430669999999999E-2</v>
      </c>
      <c r="KL157">
        <v>0.60753259999999998</v>
      </c>
      <c r="KM157">
        <v>20.409479999999999</v>
      </c>
      <c r="KN157">
        <v>5.424732E-5</v>
      </c>
      <c r="KO157">
        <v>1.8595469999999999E-2</v>
      </c>
      <c r="KP157">
        <v>0.60778390000000004</v>
      </c>
      <c r="KQ157">
        <v>20.414400000000001</v>
      </c>
      <c r="KR157">
        <v>4.741918E-5</v>
      </c>
      <c r="KS157">
        <v>1.6232779999999999E-2</v>
      </c>
      <c r="KT157">
        <v>0.60790440000000001</v>
      </c>
      <c r="KU157">
        <v>20.279669999999999</v>
      </c>
      <c r="KV157">
        <v>4.2413960000000001E-5</v>
      </c>
      <c r="KW157">
        <v>1.4499629999999999E-2</v>
      </c>
      <c r="KX157">
        <v>0.60795500000000002</v>
      </c>
      <c r="KY157">
        <v>20.2332</v>
      </c>
      <c r="KZ157">
        <v>3.8988140000000003E-5</v>
      </c>
      <c r="LA157">
        <v>1.331272E-2</v>
      </c>
      <c r="LB157">
        <v>0.60790370000000005</v>
      </c>
      <c r="LC157">
        <v>20.12865</v>
      </c>
      <c r="LD157">
        <v>3.6914569999999998E-5</v>
      </c>
      <c r="LE157">
        <v>1.259178E-2</v>
      </c>
      <c r="LF157">
        <v>0.60782829999999999</v>
      </c>
      <c r="LG157">
        <v>20.053979999999999</v>
      </c>
      <c r="LH157">
        <v>3.6502260000000002E-5</v>
      </c>
      <c r="LI157">
        <v>1.243145E-2</v>
      </c>
      <c r="LJ157">
        <v>0.6077205</v>
      </c>
      <c r="LK157">
        <v>19.965710000000001</v>
      </c>
      <c r="LL157">
        <v>3.813316E-5</v>
      </c>
      <c r="LM157">
        <v>1.296745E-2</v>
      </c>
      <c r="LN157">
        <v>0.60758659999999998</v>
      </c>
      <c r="LO157">
        <v>19.927309999999999</v>
      </c>
      <c r="LP157">
        <v>4.1312049999999997E-5</v>
      </c>
      <c r="LQ157">
        <v>1.404654E-2</v>
      </c>
      <c r="LR157">
        <v>0.60747399999999996</v>
      </c>
      <c r="LS157">
        <v>20.381360000000001</v>
      </c>
      <c r="LT157">
        <v>4.4675519999999997E-5</v>
      </c>
      <c r="LU157">
        <v>1.521E-2</v>
      </c>
      <c r="LV157">
        <v>0.60737669999999999</v>
      </c>
      <c r="LW157">
        <v>20.87745</v>
      </c>
      <c r="LX157">
        <v>4.7011800000000003E-5</v>
      </c>
      <c r="LY157">
        <v>1.603713E-2</v>
      </c>
      <c r="LZ157">
        <v>0.60730709999999999</v>
      </c>
      <c r="MA157">
        <v>21.387160000000002</v>
      </c>
      <c r="MB157">
        <v>4.7925250000000003E-5</v>
      </c>
      <c r="MC157">
        <v>1.6376729999999999E-2</v>
      </c>
      <c r="MD157">
        <v>0.60723680000000002</v>
      </c>
      <c r="ME157">
        <v>21.748550000000002</v>
      </c>
      <c r="MF157">
        <v>4.762318E-5</v>
      </c>
      <c r="MG157">
        <v>1.62957E-2</v>
      </c>
      <c r="MH157">
        <v>0.60718479999999997</v>
      </c>
      <c r="MI157">
        <v>21.703289999999999</v>
      </c>
      <c r="MJ157">
        <v>4.6486419999999997E-5</v>
      </c>
      <c r="MK157">
        <v>1.5922599999999999E-2</v>
      </c>
      <c r="ML157">
        <v>0.60717140000000003</v>
      </c>
      <c r="MM157">
        <v>21.163489999999999</v>
      </c>
      <c r="MN157">
        <v>4.4753850000000002E-5</v>
      </c>
      <c r="MO157">
        <v>1.534169E-2</v>
      </c>
      <c r="MP157">
        <v>0.60713479999999997</v>
      </c>
      <c r="MQ157">
        <v>20.808610000000002</v>
      </c>
      <c r="MR157">
        <v>4.254732E-5</v>
      </c>
      <c r="MS157">
        <v>1.459629E-2</v>
      </c>
      <c r="MT157">
        <v>0.60706289999999996</v>
      </c>
      <c r="MU157">
        <v>20.529599999999999</v>
      </c>
      <c r="MV157">
        <v>4.0068190000000003E-5</v>
      </c>
      <c r="MW157">
        <v>1.375227E-2</v>
      </c>
      <c r="MX157">
        <v>0.60700480000000001</v>
      </c>
      <c r="MY157">
        <v>20.51051</v>
      </c>
      <c r="MZ157">
        <v>3.7605270000000002E-5</v>
      </c>
      <c r="NA157">
        <v>1.290985E-2</v>
      </c>
      <c r="NB157">
        <v>0.60689510000000002</v>
      </c>
      <c r="NC157">
        <v>20.69952</v>
      </c>
      <c r="ND157">
        <v>3.5397240000000003E-5</v>
      </c>
      <c r="NE157">
        <v>1.215196E-2</v>
      </c>
      <c r="NF157">
        <v>0.60689510000000002</v>
      </c>
      <c r="NG157">
        <v>20.69952</v>
      </c>
      <c r="NH157">
        <v>3.5397240000000003E-5</v>
      </c>
      <c r="NI157">
        <v>1.215196E-2</v>
      </c>
      <c r="NJ157">
        <v>0.60689510000000002</v>
      </c>
      <c r="NK157">
        <v>20.69952</v>
      </c>
      <c r="NL157">
        <v>3.5397240000000003E-5</v>
      </c>
      <c r="NM157">
        <v>1.215196E-2</v>
      </c>
      <c r="NN157">
        <v>0.60689510000000002</v>
      </c>
      <c r="NO157">
        <v>20.69952</v>
      </c>
      <c r="NP157">
        <v>3.5397240000000003E-5</v>
      </c>
      <c r="NQ157">
        <v>1.215196E-2</v>
      </c>
      <c r="NR157">
        <v>0.60689510000000002</v>
      </c>
      <c r="NS157">
        <v>20.69952</v>
      </c>
      <c r="NT157">
        <v>3.5397240000000003E-5</v>
      </c>
      <c r="NU157">
        <v>1.215196E-2</v>
      </c>
      <c r="NV157">
        <v>0.60689510000000002</v>
      </c>
      <c r="NW157">
        <v>20.69952</v>
      </c>
      <c r="NX157">
        <v>3.5397240000000003E-5</v>
      </c>
      <c r="NY157">
        <v>1.215196E-2</v>
      </c>
      <c r="NZ157">
        <v>0.60689510000000002</v>
      </c>
      <c r="OA157">
        <v>20.69952</v>
      </c>
      <c r="OB157">
        <v>3.5397240000000003E-5</v>
      </c>
      <c r="OC157">
        <v>1.215196E-2</v>
      </c>
      <c r="OD157">
        <v>0.60689510000000002</v>
      </c>
      <c r="OE157">
        <v>20.69952</v>
      </c>
      <c r="OF157">
        <v>3.5397240000000003E-5</v>
      </c>
      <c r="OG157">
        <v>1.215196E-2</v>
      </c>
      <c r="OH157">
        <v>0.60689510000000002</v>
      </c>
      <c r="OI157">
        <v>20.69952</v>
      </c>
      <c r="OJ157">
        <v>3.5397240000000003E-5</v>
      </c>
      <c r="OK157">
        <v>1.215196E-2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1.159951</v>
      </c>
      <c r="G158">
        <v>16.489059999999998</v>
      </c>
      <c r="H158">
        <v>0</v>
      </c>
      <c r="I158">
        <v>0</v>
      </c>
      <c r="J158">
        <v>1.1638550000000001</v>
      </c>
      <c r="K158">
        <v>16.92698</v>
      </c>
      <c r="L158">
        <v>0</v>
      </c>
      <c r="M158">
        <v>0</v>
      </c>
      <c r="N158">
        <v>1.167872</v>
      </c>
      <c r="O158">
        <v>17.33867</v>
      </c>
      <c r="P158">
        <v>0</v>
      </c>
      <c r="Q158">
        <v>0</v>
      </c>
      <c r="R158">
        <v>1.1721170000000001</v>
      </c>
      <c r="S158">
        <v>18.047940000000001</v>
      </c>
      <c r="T158">
        <v>0</v>
      </c>
      <c r="U158">
        <v>0</v>
      </c>
      <c r="V158">
        <v>1.1763999999999999</v>
      </c>
      <c r="W158">
        <v>18.96902</v>
      </c>
      <c r="X158" s="1">
        <v>1.0166619999999999E-34</v>
      </c>
      <c r="Y158" s="1">
        <v>2.7760930000000001E-32</v>
      </c>
      <c r="Z158">
        <v>1.180839</v>
      </c>
      <c r="AA158">
        <v>19.243400000000001</v>
      </c>
      <c r="AB158" s="1">
        <v>4.0510630000000002E-23</v>
      </c>
      <c r="AC158" s="1">
        <v>1.1109350000000001E-20</v>
      </c>
      <c r="AD158">
        <v>1.185743</v>
      </c>
      <c r="AE158">
        <v>18.994759999999999</v>
      </c>
      <c r="AF158" s="1">
        <v>2.901832E-11</v>
      </c>
      <c r="AG158" s="1">
        <v>7.884655E-9</v>
      </c>
      <c r="AH158">
        <v>1.1907129999999999</v>
      </c>
      <c r="AI158">
        <v>18.59186</v>
      </c>
      <c r="AJ158" s="1">
        <v>3.8281280000000001E-4</v>
      </c>
      <c r="AK158" s="1">
        <v>7.8309889999999993E-2</v>
      </c>
      <c r="AL158">
        <v>1.1958470000000001</v>
      </c>
      <c r="AM158">
        <v>18.080310000000001</v>
      </c>
      <c r="AN158" s="1">
        <v>0.23284879999999999</v>
      </c>
      <c r="AO158">
        <v>52.609670000000001</v>
      </c>
      <c r="AP158">
        <v>1.201095</v>
      </c>
      <c r="AQ158">
        <v>18.353570000000001</v>
      </c>
      <c r="AR158">
        <v>9.0044020000000007</v>
      </c>
      <c r="AS158">
        <v>2179.567</v>
      </c>
      <c r="AT158">
        <v>1.2064919999999999</v>
      </c>
      <c r="AU158">
        <v>18.79325</v>
      </c>
      <c r="AV158">
        <v>59.864460000000001</v>
      </c>
      <c r="AW158">
        <v>15283.58</v>
      </c>
      <c r="AX158">
        <v>1.21194</v>
      </c>
      <c r="AY158">
        <v>19.398579999999999</v>
      </c>
      <c r="AZ158">
        <v>112.047</v>
      </c>
      <c r="BA158">
        <v>29835.75</v>
      </c>
      <c r="BB158">
        <v>1.216823</v>
      </c>
      <c r="BC158">
        <v>20.26848</v>
      </c>
      <c r="BD158">
        <v>80.813869999999994</v>
      </c>
      <c r="BE158">
        <v>22252.5</v>
      </c>
      <c r="BF158">
        <v>1.2218990000000001</v>
      </c>
      <c r="BG158">
        <v>20.530609999999999</v>
      </c>
      <c r="BH158">
        <v>28.01285</v>
      </c>
      <c r="BI158">
        <v>7923.4430000000002</v>
      </c>
      <c r="BJ158">
        <v>1.226993</v>
      </c>
      <c r="BK158">
        <v>20.32536</v>
      </c>
      <c r="BL158">
        <v>5.5981569999999996</v>
      </c>
      <c r="BM158">
        <v>1614.4090000000001</v>
      </c>
      <c r="BN158">
        <v>1.2322059999999999</v>
      </c>
      <c r="BO158">
        <v>19.751550000000002</v>
      </c>
      <c r="BP158">
        <v>0.79094189999999998</v>
      </c>
      <c r="BQ158">
        <v>229.8914</v>
      </c>
      <c r="BR158">
        <v>1.237908</v>
      </c>
      <c r="BS158">
        <v>18.954999999999998</v>
      </c>
      <c r="BT158">
        <v>0.13448379999999999</v>
      </c>
      <c r="BU158">
        <v>37.855049999999999</v>
      </c>
      <c r="BV158">
        <v>1.2443820000000001</v>
      </c>
      <c r="BW158">
        <v>18.39425</v>
      </c>
      <c r="BX158">
        <v>6.3469899999999996E-2</v>
      </c>
      <c r="BY158">
        <v>17.022950000000002</v>
      </c>
      <c r="BZ158">
        <v>1.2519480000000001</v>
      </c>
      <c r="CA158">
        <v>18.406210000000002</v>
      </c>
      <c r="CB158" s="1">
        <v>5.2308979999999998E-2</v>
      </c>
      <c r="CC158">
        <v>13.87786</v>
      </c>
      <c r="CD158">
        <v>1.2530330000000001</v>
      </c>
      <c r="CE158">
        <v>18.500869999999999</v>
      </c>
      <c r="CF158" s="1">
        <v>4.9082489999999999E-2</v>
      </c>
      <c r="CG158">
        <v>13.014530000000001</v>
      </c>
      <c r="CH158">
        <v>1.252067</v>
      </c>
      <c r="CI158">
        <v>18.851369999999999</v>
      </c>
      <c r="CJ158" s="1">
        <v>4.9542389999999999E-2</v>
      </c>
      <c r="CK158">
        <v>13.16367</v>
      </c>
      <c r="CL158">
        <v>1.2499199999999999</v>
      </c>
      <c r="CM158">
        <v>18.956309999999998</v>
      </c>
      <c r="CN158" s="1">
        <v>5.0522499999999998E-2</v>
      </c>
      <c r="CO158">
        <v>13.500909999999999</v>
      </c>
      <c r="CP158">
        <v>1.2455799999999999</v>
      </c>
      <c r="CQ158">
        <v>18.885770000000001</v>
      </c>
      <c r="CR158" s="1">
        <v>4.9560340000000001E-2</v>
      </c>
      <c r="CS158" s="1">
        <v>13.340870000000001</v>
      </c>
      <c r="CT158">
        <v>1.2398149999999999</v>
      </c>
      <c r="CU158">
        <v>18.425059999999998</v>
      </c>
      <c r="CV158" s="1">
        <v>4.6502590000000003E-2</v>
      </c>
      <c r="CW158" s="1">
        <v>12.61378</v>
      </c>
      <c r="CX158">
        <v>1.2338150000000001</v>
      </c>
      <c r="CY158">
        <v>17.647110000000001</v>
      </c>
      <c r="CZ158" s="1">
        <v>4.2271139999999999E-2</v>
      </c>
      <c r="DA158" s="1">
        <v>11.547079999999999</v>
      </c>
      <c r="DB158">
        <v>1.2278119999999999</v>
      </c>
      <c r="DC158">
        <v>17.01136</v>
      </c>
      <c r="DD158" s="1">
        <v>3.7876880000000002E-2</v>
      </c>
      <c r="DE158" s="1">
        <v>10.41132</v>
      </c>
      <c r="DF158">
        <v>1.2224539999999999</v>
      </c>
      <c r="DG158">
        <v>16.79374</v>
      </c>
      <c r="DH158" s="1">
        <v>3.3708410000000001E-2</v>
      </c>
      <c r="DI158" s="1">
        <v>9.3156459999999992</v>
      </c>
      <c r="DJ158">
        <v>1.2166319999999999</v>
      </c>
      <c r="DK158">
        <v>16.772169999999999</v>
      </c>
      <c r="DL158" s="1">
        <v>2.9962880000000001E-2</v>
      </c>
      <c r="DM158" s="1">
        <v>8.3238230000000009</v>
      </c>
      <c r="DN158">
        <v>1.2127380000000001</v>
      </c>
      <c r="DO158">
        <v>17.105840000000001</v>
      </c>
      <c r="DP158" s="1">
        <v>2.6577739999999999E-2</v>
      </c>
      <c r="DQ158" s="1">
        <v>7.4118529999999998</v>
      </c>
      <c r="DR158">
        <v>1.2095590000000001</v>
      </c>
      <c r="DS158">
        <v>17.074210000000001</v>
      </c>
      <c r="DT158" s="1">
        <v>2.3520340000000001E-2</v>
      </c>
      <c r="DU158" s="1">
        <v>6.5800229999999997</v>
      </c>
      <c r="DV158">
        <v>1.2066129999999999</v>
      </c>
      <c r="DW158">
        <v>16.962150000000001</v>
      </c>
      <c r="DX158" s="1">
        <v>2.0807539999999999E-2</v>
      </c>
      <c r="DY158" s="1">
        <v>5.8387330000000004</v>
      </c>
      <c r="DZ158">
        <v>1.203557</v>
      </c>
      <c r="EA158">
        <v>16.86636</v>
      </c>
      <c r="EB158" s="1">
        <v>1.8406789999999999E-2</v>
      </c>
      <c r="EC158" s="1">
        <v>5.1812449999999997</v>
      </c>
      <c r="ED158">
        <v>1.197371</v>
      </c>
      <c r="EE158">
        <v>16.58661</v>
      </c>
      <c r="EF158" s="1">
        <v>1.6272330000000002E-2</v>
      </c>
      <c r="EG158" s="1">
        <v>4.5979210000000004</v>
      </c>
      <c r="EH158">
        <v>1.1883319999999999</v>
      </c>
      <c r="EI158">
        <v>16.688749999999999</v>
      </c>
      <c r="EJ158" s="1">
        <v>1.4359790000000001E-2</v>
      </c>
      <c r="EK158" s="1">
        <v>4.0776479999999999</v>
      </c>
      <c r="EL158">
        <v>1.179074</v>
      </c>
      <c r="EM158">
        <v>16.739540000000002</v>
      </c>
      <c r="EN158" s="1">
        <v>1.267214E-2</v>
      </c>
      <c r="EO158" s="1">
        <v>3.6169880000000001</v>
      </c>
      <c r="EP158">
        <v>1.1699630000000001</v>
      </c>
      <c r="EQ158">
        <v>16.77046</v>
      </c>
      <c r="ER158" s="1">
        <v>1.121134E-2</v>
      </c>
      <c r="ES158" s="1">
        <v>3.215919</v>
      </c>
      <c r="ET158">
        <v>1.1607689999999999</v>
      </c>
      <c r="EU158">
        <v>17.307110000000002</v>
      </c>
      <c r="EV158" s="1">
        <v>9.9310260000000008E-3</v>
      </c>
      <c r="EW158" s="1">
        <v>2.863632</v>
      </c>
      <c r="EX158">
        <v>1.150336</v>
      </c>
      <c r="EY158">
        <v>17.62773</v>
      </c>
      <c r="EZ158" s="1">
        <v>8.7724540000000007E-3</v>
      </c>
      <c r="FA158" s="1">
        <v>2.5466880000000001</v>
      </c>
      <c r="FB158">
        <v>1.1399600000000001</v>
      </c>
      <c r="FC158">
        <v>17.482109999999999</v>
      </c>
      <c r="FD158" s="1">
        <v>7.7312639999999998E-3</v>
      </c>
      <c r="FE158" s="1">
        <v>2.2593480000000001</v>
      </c>
      <c r="FF158">
        <v>1.129653</v>
      </c>
      <c r="FG158">
        <v>17.370760000000001</v>
      </c>
      <c r="FH158" s="1">
        <v>6.8035029999999998E-3</v>
      </c>
      <c r="FI158" s="1">
        <v>2.0010319999999999</v>
      </c>
      <c r="FJ158">
        <v>1.119491</v>
      </c>
      <c r="FK158">
        <v>17.22364</v>
      </c>
      <c r="FL158" s="1">
        <v>5.9876959999999998E-3</v>
      </c>
      <c r="FM158" s="1">
        <v>1.7721519999999999</v>
      </c>
      <c r="FN158">
        <v>1.1090880000000001</v>
      </c>
      <c r="FO158">
        <v>17.65522</v>
      </c>
      <c r="FP158" s="1">
        <v>5.2679729999999996E-3</v>
      </c>
      <c r="FQ158" s="1">
        <v>1.5689649999999999</v>
      </c>
      <c r="FR158">
        <v>1.096079</v>
      </c>
      <c r="FS158">
        <v>18.255890000000001</v>
      </c>
      <c r="FT158" s="1">
        <v>4.6337430000000001E-3</v>
      </c>
      <c r="FU158" s="1">
        <v>1.3896539999999999</v>
      </c>
      <c r="FV158">
        <v>1.0835760000000001</v>
      </c>
      <c r="FW158">
        <v>18.859580000000001</v>
      </c>
      <c r="FX158" s="1">
        <v>4.0754199999999997E-3</v>
      </c>
      <c r="FY158" s="1">
        <v>1.230364</v>
      </c>
      <c r="FZ158">
        <v>1.0714760000000001</v>
      </c>
      <c r="GA158">
        <v>19.46011</v>
      </c>
      <c r="GB158" s="1">
        <v>3.5838250000000001E-3</v>
      </c>
      <c r="GC158" s="1">
        <v>1.089027</v>
      </c>
      <c r="GD158">
        <v>1.059744</v>
      </c>
      <c r="GE158">
        <v>19.57508</v>
      </c>
      <c r="GF158" s="1">
        <v>3.1367750000000001E-3</v>
      </c>
      <c r="GG158" s="1">
        <v>0.95935060000000005</v>
      </c>
      <c r="GH158">
        <v>1.0484089999999999</v>
      </c>
      <c r="GI158">
        <v>19.437889999999999</v>
      </c>
      <c r="GJ158" s="1">
        <v>2.7067250000000001E-3</v>
      </c>
      <c r="GK158" s="1">
        <v>0.8336268</v>
      </c>
      <c r="GL158">
        <v>1.0377149999999999</v>
      </c>
      <c r="GM158">
        <v>19.399080000000001</v>
      </c>
      <c r="GN158" s="1">
        <v>2.2890340000000001E-3</v>
      </c>
      <c r="GO158" s="1">
        <v>0.70968149999999997</v>
      </c>
      <c r="GP158">
        <v>1.0278389999999999</v>
      </c>
      <c r="GQ158">
        <v>19.294699999999999</v>
      </c>
      <c r="GR158" s="1">
        <v>1.905707E-3</v>
      </c>
      <c r="GS158" s="1">
        <v>0.59411139999999996</v>
      </c>
      <c r="GT158">
        <v>1.018974</v>
      </c>
      <c r="GU158">
        <v>19.701229999999999</v>
      </c>
      <c r="GV158" s="1">
        <v>1.5822150000000001E-3</v>
      </c>
      <c r="GW158" s="1">
        <v>0.49511919999999998</v>
      </c>
      <c r="GX158">
        <v>1.0113300000000001</v>
      </c>
      <c r="GY158">
        <v>20.106290000000001</v>
      </c>
      <c r="GZ158" s="1">
        <v>1.3264640000000001E-3</v>
      </c>
      <c r="HA158" s="1">
        <v>0.41610469999999999</v>
      </c>
      <c r="HB158">
        <v>1.0049889999999999</v>
      </c>
      <c r="HC158">
        <v>20.487839999999998</v>
      </c>
      <c r="HD158" s="1">
        <v>1.1312819999999999E-3</v>
      </c>
      <c r="HE158" s="1">
        <v>0.35525980000000001</v>
      </c>
      <c r="HF158">
        <v>0.99974470000000004</v>
      </c>
      <c r="HG158">
        <v>20.846319999999999</v>
      </c>
      <c r="HH158" s="1">
        <v>9.8221180000000003E-4</v>
      </c>
      <c r="HI158" s="1">
        <v>0.3085176</v>
      </c>
      <c r="HJ158">
        <v>0.99551440000000002</v>
      </c>
      <c r="HK158">
        <v>20.81747</v>
      </c>
      <c r="HL158" s="1">
        <v>8.6334029999999998E-4</v>
      </c>
      <c r="HM158" s="1">
        <v>0.27114100000000002</v>
      </c>
      <c r="HN158">
        <v>0.99216550000000003</v>
      </c>
      <c r="HO158">
        <v>20.49907</v>
      </c>
      <c r="HP158" s="1">
        <v>7.5566489999999995E-4</v>
      </c>
      <c r="HQ158" s="1">
        <v>0.23744589999999999</v>
      </c>
      <c r="HR158">
        <v>0.98953970000000002</v>
      </c>
      <c r="HS158">
        <v>20.2941</v>
      </c>
      <c r="HT158" s="1">
        <v>6.4308029999999997E-4</v>
      </c>
      <c r="HU158" s="1">
        <v>0.2023008</v>
      </c>
      <c r="HV158">
        <v>0.98745819999999995</v>
      </c>
      <c r="HW158">
        <v>20.0946</v>
      </c>
      <c r="HX158" s="1">
        <v>5.2375469999999999E-4</v>
      </c>
      <c r="HY158" s="1">
        <v>0.16495370000000001</v>
      </c>
      <c r="HZ158">
        <v>0.98585590000000001</v>
      </c>
      <c r="IA158">
        <v>20.262930000000001</v>
      </c>
      <c r="IB158" s="1">
        <v>4.1112869999999999E-4</v>
      </c>
      <c r="IC158" s="1">
        <v>0.1294778</v>
      </c>
      <c r="ID158">
        <v>0.98465499999999995</v>
      </c>
      <c r="IE158">
        <v>19.80153</v>
      </c>
      <c r="IF158" s="1">
        <v>3.1964869999999998E-4</v>
      </c>
      <c r="IG158" s="1">
        <v>0.1004521</v>
      </c>
      <c r="IH158">
        <v>0.98380880000000004</v>
      </c>
      <c r="II158">
        <v>19.822790000000001</v>
      </c>
      <c r="IJ158" s="1">
        <v>2.5406609999999998E-4</v>
      </c>
      <c r="IK158" s="1">
        <v>7.9529870000000003E-2</v>
      </c>
      <c r="IL158">
        <v>0.9831877</v>
      </c>
      <c r="IM158">
        <v>19.873349999999999</v>
      </c>
      <c r="IN158" s="1">
        <v>2.105733E-4</v>
      </c>
      <c r="IO158" s="1">
        <v>6.5601969999999996E-2</v>
      </c>
      <c r="IP158">
        <v>0.9827747</v>
      </c>
      <c r="IQ158">
        <v>19.54804</v>
      </c>
      <c r="IR158" s="1">
        <v>1.820526E-4</v>
      </c>
      <c r="IS158" s="1">
        <v>5.6472250000000002E-2</v>
      </c>
      <c r="IT158">
        <v>0.98252459999999997</v>
      </c>
      <c r="IU158">
        <v>19.152180000000001</v>
      </c>
      <c r="IV158" s="1">
        <v>1.6192999999999999E-4</v>
      </c>
      <c r="IW158" s="1">
        <v>5.0076549999999997E-2</v>
      </c>
      <c r="IX158">
        <v>0.98251840000000001</v>
      </c>
      <c r="IY158">
        <v>18.864190000000001</v>
      </c>
      <c r="IZ158" s="1">
        <v>1.455266E-4</v>
      </c>
      <c r="JA158" s="1">
        <v>4.4915089999999998E-2</v>
      </c>
      <c r="JB158">
        <v>0.98270349999999995</v>
      </c>
      <c r="JC158">
        <v>18.758520000000001</v>
      </c>
      <c r="JD158" s="1">
        <v>1.3067520000000001E-4</v>
      </c>
      <c r="JE158" s="1">
        <v>4.0267249999999997E-2</v>
      </c>
      <c r="JF158">
        <v>0.98322480000000001</v>
      </c>
      <c r="JG158">
        <v>19.419090000000001</v>
      </c>
      <c r="JH158">
        <v>1.173168E-4</v>
      </c>
      <c r="JI158" s="1">
        <v>3.6082080000000002E-2</v>
      </c>
      <c r="JJ158">
        <v>0.98399239999999999</v>
      </c>
      <c r="JK158">
        <v>20.187660000000001</v>
      </c>
      <c r="JL158">
        <v>1.061093E-4</v>
      </c>
      <c r="JM158" s="1">
        <v>3.2552659999999997E-2</v>
      </c>
      <c r="JN158">
        <v>0.98506899999999997</v>
      </c>
      <c r="JO158">
        <v>20.785450000000001</v>
      </c>
      <c r="JP158">
        <v>9.723481E-5</v>
      </c>
      <c r="JQ158" s="1">
        <v>2.9746749999999999E-2</v>
      </c>
      <c r="JR158">
        <v>0.98641590000000001</v>
      </c>
      <c r="JS158">
        <v>21.215769999999999</v>
      </c>
      <c r="JT158">
        <v>9.0303239999999996E-5</v>
      </c>
      <c r="JU158" s="1">
        <v>2.7550439999999999E-2</v>
      </c>
      <c r="JV158">
        <v>0.98796470000000003</v>
      </c>
      <c r="JW158">
        <v>21.105029999999999</v>
      </c>
      <c r="JX158">
        <v>8.4485539999999999E-5</v>
      </c>
      <c r="JY158" s="1">
        <v>2.5719160000000001E-2</v>
      </c>
      <c r="JZ158">
        <v>0.98963159999999994</v>
      </c>
      <c r="KA158">
        <v>20.700310000000002</v>
      </c>
      <c r="KB158">
        <v>7.8615160000000003E-5</v>
      </c>
      <c r="KC158" s="1">
        <v>2.3903819999999999E-2</v>
      </c>
      <c r="KD158">
        <v>0.99128430000000001</v>
      </c>
      <c r="KE158">
        <v>20.52955</v>
      </c>
      <c r="KF158">
        <v>7.1565369999999995E-5</v>
      </c>
      <c r="KG158" s="1">
        <v>2.1757970000000001E-2</v>
      </c>
      <c r="KH158">
        <v>0.99278250000000001</v>
      </c>
      <c r="KI158">
        <v>20.344840000000001</v>
      </c>
      <c r="KJ158">
        <v>6.3305730000000001E-5</v>
      </c>
      <c r="KK158" s="1">
        <v>1.9244730000000002E-2</v>
      </c>
      <c r="KL158">
        <v>0.99400250000000001</v>
      </c>
      <c r="KM158">
        <v>20.469439999999999</v>
      </c>
      <c r="KN158">
        <v>5.5005369999999998E-5</v>
      </c>
      <c r="KO158" s="1">
        <v>1.67111E-2</v>
      </c>
      <c r="KP158">
        <v>0.99490880000000004</v>
      </c>
      <c r="KQ158">
        <v>20.488620000000001</v>
      </c>
      <c r="KR158">
        <v>4.8008949999999997E-5</v>
      </c>
      <c r="KS158" s="1">
        <v>1.456085E-2</v>
      </c>
      <c r="KT158">
        <v>0.99545969999999995</v>
      </c>
      <c r="KU158">
        <v>20.345300000000002</v>
      </c>
      <c r="KV158">
        <v>4.2830349999999999E-5</v>
      </c>
      <c r="KW158" s="1">
        <v>1.2964109999999999E-2</v>
      </c>
      <c r="KX158">
        <v>0.99570610000000004</v>
      </c>
      <c r="KY158">
        <v>20.26004</v>
      </c>
      <c r="KZ158">
        <v>3.9265289999999998E-5</v>
      </c>
      <c r="LA158" s="1">
        <v>1.1863800000000001E-2</v>
      </c>
      <c r="LB158">
        <v>0.99567380000000005</v>
      </c>
      <c r="LC158">
        <v>20.134589999999999</v>
      </c>
      <c r="LD158">
        <v>3.7056140000000002E-5</v>
      </c>
      <c r="LE158" s="1">
        <v>1.117771E-2</v>
      </c>
      <c r="LF158">
        <v>0.99549080000000001</v>
      </c>
      <c r="LG158">
        <v>20.03417</v>
      </c>
      <c r="LH158">
        <v>3.646213E-5</v>
      </c>
      <c r="LI158" s="1">
        <v>1.0971109999999999E-2</v>
      </c>
      <c r="LJ158">
        <v>0.995174</v>
      </c>
      <c r="LK158">
        <v>19.951229999999999</v>
      </c>
      <c r="LL158">
        <v>3.7896989999999999E-5</v>
      </c>
      <c r="LM158" s="1">
        <v>1.1373390000000001E-2</v>
      </c>
      <c r="LN158">
        <v>0.99479260000000003</v>
      </c>
      <c r="LO158">
        <v>19.94051</v>
      </c>
      <c r="LP158">
        <v>4.0972620000000003E-5</v>
      </c>
      <c r="LQ158" s="1">
        <v>1.228662E-2</v>
      </c>
      <c r="LR158">
        <v>0.99441820000000003</v>
      </c>
      <c r="LS158">
        <v>20.43497</v>
      </c>
      <c r="LT158">
        <v>4.4375120000000003E-5</v>
      </c>
      <c r="LU158" s="1">
        <v>1.332676E-2</v>
      </c>
      <c r="LV158">
        <v>0.99406839999999996</v>
      </c>
      <c r="LW158">
        <v>20.960750000000001</v>
      </c>
      <c r="LX158">
        <v>4.6839250000000001E-5</v>
      </c>
      <c r="LY158" s="1">
        <v>1.410345E-2</v>
      </c>
      <c r="LZ158">
        <v>0.99380520000000006</v>
      </c>
      <c r="MA158">
        <v>21.482099999999999</v>
      </c>
      <c r="MB158">
        <v>4.7888089999999999E-5</v>
      </c>
      <c r="MC158">
        <v>1.4454099999999999E-2</v>
      </c>
      <c r="MD158">
        <v>0.99360669999999995</v>
      </c>
      <c r="ME158">
        <v>21.837420000000002</v>
      </c>
      <c r="MF158">
        <v>4.7689180000000003E-5</v>
      </c>
      <c r="MG158">
        <v>1.4421160000000001E-2</v>
      </c>
      <c r="MH158">
        <v>0.99344350000000003</v>
      </c>
      <c r="MI158">
        <v>21.767060000000001</v>
      </c>
      <c r="MJ158">
        <v>4.6620450000000002E-5</v>
      </c>
      <c r="MK158">
        <v>1.4117269999999999E-2</v>
      </c>
      <c r="ML158">
        <v>0.9933073</v>
      </c>
      <c r="MM158">
        <v>21.193069999999999</v>
      </c>
      <c r="MN158">
        <v>4.4940179999999999E-5</v>
      </c>
      <c r="MO158">
        <v>1.3623949999999999E-2</v>
      </c>
      <c r="MP158">
        <v>0.99319349999999995</v>
      </c>
      <c r="MQ158">
        <v>20.813410000000001</v>
      </c>
      <c r="MR158">
        <v>4.2774420000000003E-5</v>
      </c>
      <c r="MS158">
        <v>1.298088E-2</v>
      </c>
      <c r="MT158">
        <v>0.99300679999999997</v>
      </c>
      <c r="MU158">
        <v>20.555109999999999</v>
      </c>
      <c r="MV158">
        <v>4.0311490000000001E-5</v>
      </c>
      <c r="MW158">
        <v>1.224159E-2</v>
      </c>
      <c r="MX158">
        <v>0.99277329999999997</v>
      </c>
      <c r="MY158">
        <v>20.567360000000001</v>
      </c>
      <c r="MZ158">
        <v>3.7835310000000001E-5</v>
      </c>
      <c r="NA158">
        <v>1.149332E-2</v>
      </c>
      <c r="NB158">
        <v>0.99251529999999999</v>
      </c>
      <c r="NC158">
        <v>20.782640000000001</v>
      </c>
      <c r="ND158">
        <v>3.5597640000000002E-5</v>
      </c>
      <c r="NE158">
        <v>1.081301E-2</v>
      </c>
      <c r="NF158">
        <v>0.99251529999999999</v>
      </c>
      <c r="NG158">
        <v>20.782640000000001</v>
      </c>
      <c r="NH158">
        <v>3.5597640000000002E-5</v>
      </c>
      <c r="NI158">
        <v>1.081301E-2</v>
      </c>
      <c r="NJ158">
        <v>0.99251529999999999</v>
      </c>
      <c r="NK158">
        <v>20.782640000000001</v>
      </c>
      <c r="NL158">
        <v>3.5597640000000002E-5</v>
      </c>
      <c r="NM158">
        <v>1.081301E-2</v>
      </c>
      <c r="NN158">
        <v>0.99251529999999999</v>
      </c>
      <c r="NO158">
        <v>20.782640000000001</v>
      </c>
      <c r="NP158">
        <v>3.5597640000000002E-5</v>
      </c>
      <c r="NQ158">
        <v>1.081301E-2</v>
      </c>
      <c r="NR158">
        <v>0.99251529999999999</v>
      </c>
      <c r="NS158">
        <v>20.782640000000001</v>
      </c>
      <c r="NT158">
        <v>3.5597640000000002E-5</v>
      </c>
      <c r="NU158">
        <v>1.081301E-2</v>
      </c>
      <c r="NV158">
        <v>0.99251529999999999</v>
      </c>
      <c r="NW158">
        <v>20.782640000000001</v>
      </c>
      <c r="NX158">
        <v>3.5597640000000002E-5</v>
      </c>
      <c r="NY158">
        <v>1.081301E-2</v>
      </c>
      <c r="NZ158">
        <v>0.99251529999999999</v>
      </c>
      <c r="OA158">
        <v>20.782640000000001</v>
      </c>
      <c r="OB158">
        <v>3.5597640000000002E-5</v>
      </c>
      <c r="OC158">
        <v>1.081301E-2</v>
      </c>
      <c r="OD158">
        <v>0.99251529999999999</v>
      </c>
      <c r="OE158">
        <v>20.782640000000001</v>
      </c>
      <c r="OF158">
        <v>3.5597640000000002E-5</v>
      </c>
      <c r="OG158">
        <v>1.081301E-2</v>
      </c>
      <c r="OH158">
        <v>0.99251529999999999</v>
      </c>
      <c r="OI158">
        <v>20.782640000000001</v>
      </c>
      <c r="OJ158">
        <v>3.5597640000000002E-5</v>
      </c>
      <c r="OK158">
        <v>1.081301E-2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0.88468519999999995</v>
      </c>
      <c r="G159">
        <v>16.510470000000002</v>
      </c>
      <c r="H159">
        <v>0</v>
      </c>
      <c r="I159">
        <v>0</v>
      </c>
      <c r="J159">
        <v>0.88537279999999996</v>
      </c>
      <c r="K159">
        <v>16.948820000000001</v>
      </c>
      <c r="L159">
        <v>0</v>
      </c>
      <c r="M159">
        <v>0</v>
      </c>
      <c r="N159">
        <v>0.88610480000000003</v>
      </c>
      <c r="O159">
        <v>17.359780000000001</v>
      </c>
      <c r="P159">
        <v>0</v>
      </c>
      <c r="Q159">
        <v>0</v>
      </c>
      <c r="R159">
        <v>0.88690449999999998</v>
      </c>
      <c r="S159">
        <v>18.04006</v>
      </c>
      <c r="T159">
        <v>0</v>
      </c>
      <c r="U159">
        <v>0</v>
      </c>
      <c r="V159">
        <v>0.88771860000000002</v>
      </c>
      <c r="W159">
        <v>18.96274</v>
      </c>
      <c r="X159" s="1">
        <v>1.7447159999999999E-35</v>
      </c>
      <c r="Y159" s="1">
        <v>4.6240399999999998E-33</v>
      </c>
      <c r="Z159">
        <v>0.88836999999999999</v>
      </c>
      <c r="AA159">
        <v>19.247389999999999</v>
      </c>
      <c r="AB159" s="1">
        <v>7.3972879999999999E-24</v>
      </c>
      <c r="AC159" s="1">
        <v>1.9709760000000001E-21</v>
      </c>
      <c r="AD159">
        <v>0.88932500000000003</v>
      </c>
      <c r="AE159">
        <v>18.996269999999999</v>
      </c>
      <c r="AF159" s="1">
        <v>5.8806860000000002E-12</v>
      </c>
      <c r="AG159" s="1">
        <v>1.554284E-9</v>
      </c>
      <c r="AH159">
        <v>0.8903143</v>
      </c>
      <c r="AI159">
        <v>18.618790000000001</v>
      </c>
      <c r="AJ159" s="1">
        <v>2.092594E-4</v>
      </c>
      <c r="AK159" s="1">
        <v>4.287784E-2</v>
      </c>
      <c r="AL159">
        <v>0.89126689999999997</v>
      </c>
      <c r="AM159">
        <v>18.108910000000002</v>
      </c>
      <c r="AN159" s="1">
        <v>0.1624226</v>
      </c>
      <c r="AO159">
        <v>36.357619999999997</v>
      </c>
      <c r="AP159">
        <v>0.89225129999999997</v>
      </c>
      <c r="AQ159">
        <v>18.380030000000001</v>
      </c>
      <c r="AR159">
        <v>7.2892390000000002</v>
      </c>
      <c r="AS159">
        <v>1736.155</v>
      </c>
      <c r="AT159">
        <v>0.89327259999999997</v>
      </c>
      <c r="AU159">
        <v>18.81785</v>
      </c>
      <c r="AV159">
        <v>54.134630000000001</v>
      </c>
      <c r="AW159">
        <v>13536.07</v>
      </c>
      <c r="AX159">
        <v>0.89441630000000005</v>
      </c>
      <c r="AY159">
        <v>19.391210000000001</v>
      </c>
      <c r="AZ159">
        <v>110.5429</v>
      </c>
      <c r="BA159">
        <v>28735.95</v>
      </c>
      <c r="BB159">
        <v>0.89547330000000003</v>
      </c>
      <c r="BC159">
        <v>20.251989999999999</v>
      </c>
      <c r="BD159">
        <v>85.470380000000006</v>
      </c>
      <c r="BE159">
        <v>22925.8</v>
      </c>
      <c r="BF159">
        <v>0.89626090000000003</v>
      </c>
      <c r="BG159">
        <v>20.528210000000001</v>
      </c>
      <c r="BH159">
        <v>31.33174</v>
      </c>
      <c r="BI159">
        <v>8621.6020000000008</v>
      </c>
      <c r="BJ159">
        <v>0.89696670000000001</v>
      </c>
      <c r="BK159">
        <v>20.335180000000001</v>
      </c>
      <c r="BL159">
        <v>6.532381</v>
      </c>
      <c r="BM159">
        <v>1832.0170000000001</v>
      </c>
      <c r="BN159">
        <v>0.89755680000000004</v>
      </c>
      <c r="BO159">
        <v>19.795269999999999</v>
      </c>
      <c r="BP159">
        <v>0.94139110000000004</v>
      </c>
      <c r="BQ159">
        <v>266.59589999999997</v>
      </c>
      <c r="BR159">
        <v>0.89789920000000001</v>
      </c>
      <c r="BS159">
        <v>19.010560000000002</v>
      </c>
      <c r="BT159">
        <v>0.1516151</v>
      </c>
      <c r="BU159">
        <v>41.943680000000001</v>
      </c>
      <c r="BV159">
        <v>0.89756069999999999</v>
      </c>
      <c r="BW159">
        <v>18.434470000000001</v>
      </c>
      <c r="BX159">
        <v>6.5425689999999995E-2</v>
      </c>
      <c r="BY159">
        <v>17.317430000000002</v>
      </c>
      <c r="BZ159">
        <v>0.89485630000000005</v>
      </c>
      <c r="CA159">
        <v>18.44914</v>
      </c>
      <c r="CB159">
        <v>5.2823290000000002E-2</v>
      </c>
      <c r="CC159">
        <v>13.86356</v>
      </c>
      <c r="CD159">
        <v>0.88893900000000003</v>
      </c>
      <c r="CE159">
        <v>18.51238</v>
      </c>
      <c r="CF159" s="1">
        <v>4.9159830000000002E-2</v>
      </c>
      <c r="CG159">
        <v>12.93111</v>
      </c>
      <c r="CH159">
        <v>0.88294030000000001</v>
      </c>
      <c r="CI159">
        <v>18.84112</v>
      </c>
      <c r="CJ159" s="1">
        <v>4.9417370000000002E-2</v>
      </c>
      <c r="CK159">
        <v>13.05086</v>
      </c>
      <c r="CL159">
        <v>0.87646040000000003</v>
      </c>
      <c r="CM159">
        <v>18.943960000000001</v>
      </c>
      <c r="CN159" s="1">
        <v>5.0469460000000001E-2</v>
      </c>
      <c r="CO159" s="1">
        <v>13.425829999999999</v>
      </c>
      <c r="CP159">
        <v>0.87013549999999995</v>
      </c>
      <c r="CQ159">
        <v>18.888750000000002</v>
      </c>
      <c r="CR159" s="1">
        <v>4.9702549999999998E-2</v>
      </c>
      <c r="CS159" s="1">
        <v>13.339589999999999</v>
      </c>
      <c r="CT159">
        <v>0.86314650000000004</v>
      </c>
      <c r="CU159">
        <v>18.454820000000002</v>
      </c>
      <c r="CV159" s="1">
        <v>4.6794120000000002E-2</v>
      </c>
      <c r="CW159" s="1">
        <v>12.674049999999999</v>
      </c>
      <c r="CX159">
        <v>0.85580219999999996</v>
      </c>
      <c r="CY159">
        <v>17.691179999999999</v>
      </c>
      <c r="CZ159" s="1">
        <v>4.2623340000000003E-2</v>
      </c>
      <c r="DA159" s="1">
        <v>11.645530000000001</v>
      </c>
      <c r="DB159">
        <v>0.84836199999999995</v>
      </c>
      <c r="DC159">
        <v>17.05641</v>
      </c>
      <c r="DD159" s="1">
        <v>3.8231460000000002E-2</v>
      </c>
      <c r="DE159" s="1">
        <v>10.52894</v>
      </c>
      <c r="DF159">
        <v>0.84144220000000003</v>
      </c>
      <c r="DG159">
        <v>16.843360000000001</v>
      </c>
      <c r="DH159" s="1">
        <v>3.4046739999999999E-2</v>
      </c>
      <c r="DI159" s="1">
        <v>9.4439790000000006</v>
      </c>
      <c r="DJ159">
        <v>0.83439890000000005</v>
      </c>
      <c r="DK159">
        <v>16.79588</v>
      </c>
      <c r="DL159" s="1">
        <v>3.0263669999999999E-2</v>
      </c>
      <c r="DM159" s="1">
        <v>8.4520739999999996</v>
      </c>
      <c r="DN159">
        <v>0.82872000000000001</v>
      </c>
      <c r="DO159">
        <v>17.113140000000001</v>
      </c>
      <c r="DP159" s="1">
        <v>2.6857430000000002E-2</v>
      </c>
      <c r="DQ159" s="1">
        <v>7.5389299999999997</v>
      </c>
      <c r="DR159">
        <v>0.82328749999999995</v>
      </c>
      <c r="DS159">
        <v>17.074079999999999</v>
      </c>
      <c r="DT159" s="1">
        <v>2.37729E-2</v>
      </c>
      <c r="DU159" s="1">
        <v>6.7033050000000003</v>
      </c>
      <c r="DV159">
        <v>0.81791559999999996</v>
      </c>
      <c r="DW159">
        <v>16.950569999999999</v>
      </c>
      <c r="DX159" s="1">
        <v>2.1032260000000001E-2</v>
      </c>
      <c r="DY159" s="1">
        <v>5.9567649999999999</v>
      </c>
      <c r="DZ159">
        <v>0.8123049</v>
      </c>
      <c r="EA159">
        <v>16.865290000000002</v>
      </c>
      <c r="EB159" s="1">
        <v>1.8606790000000002E-2</v>
      </c>
      <c r="EC159" s="1">
        <v>5.2939660000000002</v>
      </c>
      <c r="ED159">
        <v>0.8070621</v>
      </c>
      <c r="EE159">
        <v>16.605250000000002</v>
      </c>
      <c r="EF159" s="1">
        <v>1.6451E-2</v>
      </c>
      <c r="EG159" s="1">
        <v>4.7035030000000004</v>
      </c>
      <c r="EH159">
        <v>0.80146729999999999</v>
      </c>
      <c r="EI159">
        <v>16.727139999999999</v>
      </c>
      <c r="EJ159" s="1">
        <v>1.451948E-2</v>
      </c>
      <c r="EK159" s="1">
        <v>4.1740769999999996</v>
      </c>
      <c r="EL159">
        <v>0.79565319999999995</v>
      </c>
      <c r="EM159">
        <v>16.78152</v>
      </c>
      <c r="EN159" s="1">
        <v>1.2812860000000001E-2</v>
      </c>
      <c r="EO159" s="1">
        <v>3.704555</v>
      </c>
      <c r="EP159">
        <v>0.78991619999999996</v>
      </c>
      <c r="EQ159">
        <v>16.794180000000001</v>
      </c>
      <c r="ER159" s="1">
        <v>1.133399E-2</v>
      </c>
      <c r="ES159" s="1">
        <v>3.2952180000000002</v>
      </c>
      <c r="ET159">
        <v>0.78411750000000002</v>
      </c>
      <c r="EU159">
        <v>17.308119999999999</v>
      </c>
      <c r="EV159" s="1">
        <v>1.0041049999999999E-2</v>
      </c>
      <c r="EW159" s="1">
        <v>2.9362279999999998</v>
      </c>
      <c r="EX159">
        <v>0.77715190000000001</v>
      </c>
      <c r="EY159">
        <v>17.623560000000001</v>
      </c>
      <c r="EZ159" s="1">
        <v>8.8728279999999993E-3</v>
      </c>
      <c r="FA159" s="1">
        <v>2.6145079999999998</v>
      </c>
      <c r="FB159">
        <v>0.77028549999999996</v>
      </c>
      <c r="FC159">
        <v>17.466200000000001</v>
      </c>
      <c r="FD159" s="1">
        <v>7.8221339999999997E-3</v>
      </c>
      <c r="FE159" s="1">
        <v>2.3222390000000002</v>
      </c>
      <c r="FF159">
        <v>0.76346959999999997</v>
      </c>
      <c r="FG159">
        <v>17.353390000000001</v>
      </c>
      <c r="FH159" s="1">
        <v>6.8849009999999997E-3</v>
      </c>
      <c r="FI159" s="1">
        <v>2.0588440000000001</v>
      </c>
      <c r="FJ159">
        <v>0.75674940000000002</v>
      </c>
      <c r="FK159">
        <v>17.229780000000002</v>
      </c>
      <c r="FL159" s="1">
        <v>6.059933E-3</v>
      </c>
      <c r="FM159" s="1">
        <v>1.824994</v>
      </c>
      <c r="FN159">
        <v>0.75030870000000005</v>
      </c>
      <c r="FO159">
        <v>17.683319999999998</v>
      </c>
      <c r="FP159" s="1">
        <v>5.3322209999999998E-3</v>
      </c>
      <c r="FQ159" s="1">
        <v>1.61703</v>
      </c>
      <c r="FR159">
        <v>0.74430609999999997</v>
      </c>
      <c r="FS159">
        <v>18.295829999999999</v>
      </c>
      <c r="FT159" s="1">
        <v>4.6909949999999999E-3</v>
      </c>
      <c r="FU159" s="1">
        <v>1.431983</v>
      </c>
      <c r="FV159">
        <v>0.73824160000000005</v>
      </c>
      <c r="FW159">
        <v>18.90221</v>
      </c>
      <c r="FX159" s="1">
        <v>4.1262679999999998E-3</v>
      </c>
      <c r="FY159" s="1">
        <v>1.267701</v>
      </c>
      <c r="FZ159">
        <v>0.73232799999999998</v>
      </c>
      <c r="GA159">
        <v>19.485499999999998</v>
      </c>
      <c r="GB159" s="1">
        <v>3.6295279999999999E-3</v>
      </c>
      <c r="GC159" s="1">
        <v>1.122088</v>
      </c>
      <c r="GD159">
        <v>0.72658489999999998</v>
      </c>
      <c r="GE159">
        <v>19.570360000000001</v>
      </c>
      <c r="GF159" s="1">
        <v>3.180123E-3</v>
      </c>
      <c r="GG159" s="1">
        <v>0.98920920000000001</v>
      </c>
      <c r="GH159">
        <v>0.72095240000000005</v>
      </c>
      <c r="GI159">
        <v>19.40868</v>
      </c>
      <c r="GJ159" s="1">
        <v>2.7497400000000001E-3</v>
      </c>
      <c r="GK159" s="1">
        <v>0.86102900000000004</v>
      </c>
      <c r="GL159">
        <v>0.71568609999999999</v>
      </c>
      <c r="GM159">
        <v>19.368819999999999</v>
      </c>
      <c r="GN159" s="1">
        <v>2.3309479999999998E-3</v>
      </c>
      <c r="GO159" s="1">
        <v>0.73453939999999995</v>
      </c>
      <c r="GP159">
        <v>0.71090330000000002</v>
      </c>
      <c r="GQ159">
        <v>19.302820000000001</v>
      </c>
      <c r="GR159" s="1">
        <v>1.94349E-3</v>
      </c>
      <c r="GS159" s="1">
        <v>0.61568719999999999</v>
      </c>
      <c r="GT159">
        <v>0.70659320000000003</v>
      </c>
      <c r="GU159">
        <v>19.751359999999998</v>
      </c>
      <c r="GV159" s="1">
        <v>1.6135310000000001E-3</v>
      </c>
      <c r="GW159" s="1">
        <v>0.5130228</v>
      </c>
      <c r="GX159">
        <v>0.70292120000000002</v>
      </c>
      <c r="GY159">
        <v>20.17961</v>
      </c>
      <c r="GZ159" s="1">
        <v>1.3510799999999999E-3</v>
      </c>
      <c r="HA159" s="1">
        <v>0.43058760000000001</v>
      </c>
      <c r="HB159">
        <v>0.69990680000000005</v>
      </c>
      <c r="HC159">
        <v>20.560700000000001</v>
      </c>
      <c r="HD159" s="1">
        <v>1.150269E-3</v>
      </c>
      <c r="HE159" s="1">
        <v>0.36695450000000002</v>
      </c>
      <c r="HF159">
        <v>0.69738710000000004</v>
      </c>
      <c r="HG159">
        <v>20.890830000000001</v>
      </c>
      <c r="HH159" s="1">
        <v>9.9702819999999991E-4</v>
      </c>
      <c r="HI159" s="1">
        <v>0.31812319999999999</v>
      </c>
      <c r="HJ159">
        <v>0.69536140000000002</v>
      </c>
      <c r="HK159">
        <v>20.823170000000001</v>
      </c>
      <c r="HL159" s="1">
        <v>8.7578639999999995E-4</v>
      </c>
      <c r="HM159" s="1">
        <v>0.27935529999999997</v>
      </c>
      <c r="HN159">
        <v>0.69377219999999995</v>
      </c>
      <c r="HO159">
        <v>20.480039999999999</v>
      </c>
      <c r="HP159" s="1">
        <v>7.6783920000000005E-4</v>
      </c>
      <c r="HQ159" s="1">
        <v>0.24495259999999999</v>
      </c>
      <c r="HR159">
        <v>0.69251890000000005</v>
      </c>
      <c r="HS159">
        <v>20.269310000000001</v>
      </c>
      <c r="HT159" s="1">
        <v>6.5631309999999998E-4</v>
      </c>
      <c r="HU159" s="1">
        <v>0.20950849999999999</v>
      </c>
      <c r="HV159">
        <v>0.69156130000000005</v>
      </c>
      <c r="HW159">
        <v>20.103570000000001</v>
      </c>
      <c r="HX159" s="1">
        <v>5.3738479999999996E-4</v>
      </c>
      <c r="HY159" s="1">
        <v>0.17166899999999999</v>
      </c>
      <c r="HZ159">
        <v>0.69080330000000001</v>
      </c>
      <c r="IA159">
        <v>20.31653</v>
      </c>
      <c r="IB159" s="1">
        <v>4.2326130000000002E-4</v>
      </c>
      <c r="IC159" s="1">
        <v>0.13518640000000001</v>
      </c>
      <c r="ID159">
        <v>0.69023789999999996</v>
      </c>
      <c r="IE159">
        <v>19.8764</v>
      </c>
      <c r="IF159" s="1">
        <v>3.2897090000000003E-4</v>
      </c>
      <c r="IG159" s="1">
        <v>0.10486810000000001</v>
      </c>
      <c r="IH159">
        <v>0.68981890000000001</v>
      </c>
      <c r="II159">
        <v>19.904920000000001</v>
      </c>
      <c r="IJ159" s="1">
        <v>2.6049420000000002E-4</v>
      </c>
      <c r="IK159" s="1">
        <v>8.2748199999999994E-2</v>
      </c>
      <c r="IL159">
        <v>0.68952259999999999</v>
      </c>
      <c r="IM159">
        <v>19.93862</v>
      </c>
      <c r="IN159" s="1">
        <v>2.147851E-4</v>
      </c>
      <c r="IO159" s="1">
        <v>6.792977E-2</v>
      </c>
      <c r="IP159">
        <v>0.68935979999999997</v>
      </c>
      <c r="IQ159">
        <v>19.586649999999999</v>
      </c>
      <c r="IR159" s="1">
        <v>1.8486739999999999E-4</v>
      </c>
      <c r="IS159" s="1">
        <v>5.822985E-2</v>
      </c>
      <c r="IT159">
        <v>0.68923219999999996</v>
      </c>
      <c r="IU159">
        <v>19.15401</v>
      </c>
      <c r="IV159" s="1">
        <v>1.640317E-4</v>
      </c>
      <c r="IW159" s="1">
        <v>5.1510840000000002E-2</v>
      </c>
      <c r="IX159">
        <v>0.68924620000000003</v>
      </c>
      <c r="IY159">
        <v>18.855170000000001</v>
      </c>
      <c r="IZ159" s="1">
        <v>1.473453E-4</v>
      </c>
      <c r="JA159" s="1">
        <v>4.6178039999999997E-2</v>
      </c>
      <c r="JB159">
        <v>0.68934050000000002</v>
      </c>
      <c r="JC159">
        <v>18.771280000000001</v>
      </c>
      <c r="JD159" s="1">
        <v>1.323412E-4</v>
      </c>
      <c r="JE159" s="1">
        <v>4.1408739999999999E-2</v>
      </c>
      <c r="JF159">
        <v>0.68959709999999996</v>
      </c>
      <c r="JG159">
        <v>19.45993</v>
      </c>
      <c r="JH159" s="1">
        <v>1.1878050000000001E-4</v>
      </c>
      <c r="JI159" s="1">
        <v>3.7098800000000001E-2</v>
      </c>
      <c r="JJ159">
        <v>0.69000980000000001</v>
      </c>
      <c r="JK159">
        <v>20.256450000000001</v>
      </c>
      <c r="JL159" s="1">
        <v>1.073044E-4</v>
      </c>
      <c r="JM159" s="1">
        <v>3.3435279999999998E-2</v>
      </c>
      <c r="JN159">
        <v>0.69057389999999996</v>
      </c>
      <c r="JO159">
        <v>20.874890000000001</v>
      </c>
      <c r="JP159" s="1">
        <v>9.8170750000000002E-5</v>
      </c>
      <c r="JQ159" s="1">
        <v>3.0509080000000001E-2</v>
      </c>
      <c r="JR159">
        <v>0.69125990000000004</v>
      </c>
      <c r="JS159">
        <v>21.29438</v>
      </c>
      <c r="JT159">
        <v>9.1047440000000001E-5</v>
      </c>
      <c r="JU159" s="1">
        <v>2.8220840000000001E-2</v>
      </c>
      <c r="JV159">
        <v>0.69204650000000001</v>
      </c>
      <c r="JW159">
        <v>21.148070000000001</v>
      </c>
      <c r="JX159">
        <v>8.5145420000000001E-5</v>
      </c>
      <c r="JY159" s="1">
        <v>2.633421E-2</v>
      </c>
      <c r="JZ159">
        <v>0.69286309999999995</v>
      </c>
      <c r="KA159">
        <v>20.70233</v>
      </c>
      <c r="KB159">
        <v>7.9337040000000006E-5</v>
      </c>
      <c r="KC159" s="1">
        <v>2.4505099999999998E-2</v>
      </c>
      <c r="KD159">
        <v>0.69364910000000002</v>
      </c>
      <c r="KE159">
        <v>20.514009999999999</v>
      </c>
      <c r="KF159">
        <v>7.2442369999999994E-5</v>
      </c>
      <c r="KG159" s="1">
        <v>2.2368269999999999E-2</v>
      </c>
      <c r="KH159">
        <v>0.69441549999999996</v>
      </c>
      <c r="KI159">
        <v>20.358280000000001</v>
      </c>
      <c r="KJ159">
        <v>6.4276659999999998E-5</v>
      </c>
      <c r="KK159" s="1">
        <v>1.984259E-2</v>
      </c>
      <c r="KL159">
        <v>0.69499230000000001</v>
      </c>
      <c r="KM159">
        <v>20.523350000000001</v>
      </c>
      <c r="KN159">
        <v>5.5906399999999997E-5</v>
      </c>
      <c r="KO159" s="1">
        <v>1.7249489999999999E-2</v>
      </c>
      <c r="KP159">
        <v>0.69541419999999998</v>
      </c>
      <c r="KQ159">
        <v>20.556419999999999</v>
      </c>
      <c r="KR159">
        <v>4.8719189999999999E-5</v>
      </c>
      <c r="KS159" s="1">
        <v>1.5010539999999999E-2</v>
      </c>
      <c r="KT159">
        <v>0.69569460000000005</v>
      </c>
      <c r="KU159">
        <v>20.409400000000002</v>
      </c>
      <c r="KV159">
        <v>4.3335279999999997E-5</v>
      </c>
      <c r="KW159" s="1">
        <v>1.332826E-2</v>
      </c>
      <c r="KX159">
        <v>0.69577610000000001</v>
      </c>
      <c r="KY159">
        <v>20.288499999999999</v>
      </c>
      <c r="KZ159">
        <v>3.9603200000000001E-5</v>
      </c>
      <c r="LA159" s="1">
        <v>1.216134E-2</v>
      </c>
      <c r="LB159">
        <v>0.6957603</v>
      </c>
      <c r="LC159">
        <v>20.1419</v>
      </c>
      <c r="LD159">
        <v>3.7239239999999997E-5</v>
      </c>
      <c r="LE159" s="1">
        <v>1.1419790000000001E-2</v>
      </c>
      <c r="LF159">
        <v>0.69565960000000004</v>
      </c>
      <c r="LG159">
        <v>20.01727</v>
      </c>
      <c r="LH159">
        <v>3.6443960000000003E-5</v>
      </c>
      <c r="LI159" s="1">
        <v>1.1153629999999999E-2</v>
      </c>
      <c r="LJ159">
        <v>0.69547340000000002</v>
      </c>
      <c r="LK159">
        <v>19.93608</v>
      </c>
      <c r="LL159">
        <v>3.76436E-5</v>
      </c>
      <c r="LM159" s="1">
        <v>1.1494910000000001E-2</v>
      </c>
      <c r="LN159">
        <v>0.69530429999999999</v>
      </c>
      <c r="LO159">
        <v>19.9498</v>
      </c>
      <c r="LP159">
        <v>4.0583880000000001E-5</v>
      </c>
      <c r="LQ159" s="1">
        <v>1.2382270000000001E-2</v>
      </c>
      <c r="LR159">
        <v>0.69509010000000004</v>
      </c>
      <c r="LS159">
        <v>20.482679999999998</v>
      </c>
      <c r="LT159">
        <v>4.4014280000000002E-5</v>
      </c>
      <c r="LU159" s="1">
        <v>1.344479E-2</v>
      </c>
      <c r="LV159">
        <v>0.69494959999999995</v>
      </c>
      <c r="LW159">
        <v>21.036930000000002</v>
      </c>
      <c r="LX159">
        <v>4.6620309999999999E-5</v>
      </c>
      <c r="LY159" s="1">
        <v>1.427343E-2</v>
      </c>
      <c r="LZ159">
        <v>0.69480120000000001</v>
      </c>
      <c r="MA159">
        <v>21.571400000000001</v>
      </c>
      <c r="MB159">
        <v>4.7828380000000003E-5</v>
      </c>
      <c r="MC159" s="1">
        <v>1.467569E-2</v>
      </c>
      <c r="MD159">
        <v>0.6947122</v>
      </c>
      <c r="ME159">
        <v>21.920269999999999</v>
      </c>
      <c r="MF159">
        <v>4.7754119999999999E-5</v>
      </c>
      <c r="MG159" s="1">
        <v>1.4678399999999999E-2</v>
      </c>
      <c r="MH159">
        <v>0.69464029999999999</v>
      </c>
      <c r="MI159">
        <v>21.827870000000001</v>
      </c>
      <c r="MJ159">
        <v>4.6769060000000003E-5</v>
      </c>
      <c r="MK159" s="1">
        <v>1.439413E-2</v>
      </c>
      <c r="ML159">
        <v>0.69456609999999996</v>
      </c>
      <c r="MM159">
        <v>21.221440000000001</v>
      </c>
      <c r="MN159">
        <v>4.5150449999999997E-5</v>
      </c>
      <c r="MO159" s="1">
        <v>1.391034E-2</v>
      </c>
      <c r="MP159">
        <v>0.69449989999999995</v>
      </c>
      <c r="MQ159">
        <v>20.81814</v>
      </c>
      <c r="MR159">
        <v>4.3034470000000001E-5</v>
      </c>
      <c r="MS159" s="1">
        <v>1.327105E-2</v>
      </c>
      <c r="MT159">
        <v>0.69442420000000005</v>
      </c>
      <c r="MU159">
        <v>20.574739999999998</v>
      </c>
      <c r="MV159">
        <v>4.0593909999999998E-5</v>
      </c>
      <c r="MW159" s="1">
        <v>1.252611E-2</v>
      </c>
      <c r="MX159">
        <v>0.69431120000000002</v>
      </c>
      <c r="MY159">
        <v>20.619029999999999</v>
      </c>
      <c r="MZ159">
        <v>3.8105670000000001E-5</v>
      </c>
      <c r="NA159" s="1">
        <v>1.176231E-2</v>
      </c>
      <c r="NB159">
        <v>0.69417680000000004</v>
      </c>
      <c r="NC159">
        <v>20.85707</v>
      </c>
      <c r="ND159">
        <v>3.5834270000000001E-5</v>
      </c>
      <c r="NE159" s="1">
        <v>1.106129E-2</v>
      </c>
      <c r="NF159">
        <v>0.69417680000000004</v>
      </c>
      <c r="NG159">
        <v>20.85707</v>
      </c>
      <c r="NH159">
        <v>3.5834270000000001E-5</v>
      </c>
      <c r="NI159" s="1">
        <v>1.106129E-2</v>
      </c>
      <c r="NJ159">
        <v>0.69417680000000004</v>
      </c>
      <c r="NK159">
        <v>20.85707</v>
      </c>
      <c r="NL159">
        <v>3.5834270000000001E-5</v>
      </c>
      <c r="NM159" s="1">
        <v>1.106129E-2</v>
      </c>
      <c r="NN159">
        <v>0.69417680000000004</v>
      </c>
      <c r="NO159">
        <v>20.85707</v>
      </c>
      <c r="NP159">
        <v>3.5834270000000001E-5</v>
      </c>
      <c r="NQ159" s="1">
        <v>1.106129E-2</v>
      </c>
      <c r="NR159">
        <v>0.69417680000000004</v>
      </c>
      <c r="NS159">
        <v>20.85707</v>
      </c>
      <c r="NT159">
        <v>3.5834270000000001E-5</v>
      </c>
      <c r="NU159" s="1">
        <v>1.106129E-2</v>
      </c>
      <c r="NV159">
        <v>0.69417680000000004</v>
      </c>
      <c r="NW159">
        <v>20.85707</v>
      </c>
      <c r="NX159">
        <v>3.5834270000000001E-5</v>
      </c>
      <c r="NY159" s="1">
        <v>1.106129E-2</v>
      </c>
      <c r="NZ159">
        <v>0.69417680000000004</v>
      </c>
      <c r="OA159">
        <v>20.85707</v>
      </c>
      <c r="OB159">
        <v>3.5834270000000001E-5</v>
      </c>
      <c r="OC159" s="1">
        <v>1.106129E-2</v>
      </c>
      <c r="OD159">
        <v>0.69417680000000004</v>
      </c>
      <c r="OE159">
        <v>20.85707</v>
      </c>
      <c r="OF159">
        <v>3.5834270000000001E-5</v>
      </c>
      <c r="OG159" s="1">
        <v>1.106129E-2</v>
      </c>
      <c r="OH159">
        <v>0.69417680000000004</v>
      </c>
      <c r="OI159">
        <v>20.85707</v>
      </c>
      <c r="OJ159">
        <v>3.5834270000000001E-5</v>
      </c>
      <c r="OK159" s="1">
        <v>1.106129E-2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1.0324530000000001</v>
      </c>
      <c r="G160">
        <v>16.539899999999999</v>
      </c>
      <c r="H160">
        <v>0</v>
      </c>
      <c r="I160">
        <v>0</v>
      </c>
      <c r="J160">
        <v>1.0329379999999999</v>
      </c>
      <c r="K160">
        <v>16.975359999999998</v>
      </c>
      <c r="L160">
        <v>0</v>
      </c>
      <c r="M160">
        <v>0</v>
      </c>
      <c r="N160">
        <v>1.03348</v>
      </c>
      <c r="O160">
        <v>17.38889</v>
      </c>
      <c r="P160">
        <v>0</v>
      </c>
      <c r="Q160">
        <v>0</v>
      </c>
      <c r="R160">
        <v>1.0341359999999999</v>
      </c>
      <c r="S160">
        <v>18.03088</v>
      </c>
      <c r="T160">
        <v>0</v>
      </c>
      <c r="U160">
        <v>0</v>
      </c>
      <c r="V160">
        <v>1.0347470000000001</v>
      </c>
      <c r="W160">
        <v>18.952110000000001</v>
      </c>
      <c r="X160">
        <v>2.5385150000000001E-36</v>
      </c>
      <c r="Y160" s="1">
        <v>8.3707750000000008E-34</v>
      </c>
      <c r="Z160">
        <v>1.0352030000000001</v>
      </c>
      <c r="AA160">
        <v>19.253730000000001</v>
      </c>
      <c r="AB160" s="1">
        <v>1.123661E-24</v>
      </c>
      <c r="AC160" s="1">
        <v>3.7250889999999998E-22</v>
      </c>
      <c r="AD160">
        <v>1.0359670000000001</v>
      </c>
      <c r="AE160">
        <v>18.997050000000002</v>
      </c>
      <c r="AF160" s="1">
        <v>9.3813400000000005E-13</v>
      </c>
      <c r="AG160" s="1">
        <v>3.0850760000000001E-10</v>
      </c>
      <c r="AH160">
        <v>1.0368109999999999</v>
      </c>
      <c r="AI160">
        <v>18.649750000000001</v>
      </c>
      <c r="AJ160" s="1">
        <v>1.147541E-4</v>
      </c>
      <c r="AK160" s="1">
        <v>2.6033049999999999E-2</v>
      </c>
      <c r="AL160">
        <v>1.0376270000000001</v>
      </c>
      <c r="AM160">
        <v>18.149149999999999</v>
      </c>
      <c r="AN160" s="1">
        <v>0.1136225</v>
      </c>
      <c r="AO160">
        <v>29.16798</v>
      </c>
      <c r="AP160">
        <v>1.0384610000000001</v>
      </c>
      <c r="AQ160">
        <v>18.414899999999999</v>
      </c>
      <c r="AR160">
        <v>5.8926569999999998</v>
      </c>
      <c r="AS160">
        <v>1653.14</v>
      </c>
      <c r="AT160">
        <v>1.0392969999999999</v>
      </c>
      <c r="AU160">
        <v>18.851970000000001</v>
      </c>
      <c r="AV160">
        <v>48.730870000000003</v>
      </c>
      <c r="AW160">
        <v>14690.7</v>
      </c>
      <c r="AX160">
        <v>1.0401039999999999</v>
      </c>
      <c r="AY160">
        <v>19.38646</v>
      </c>
      <c r="AZ160">
        <v>108.3604</v>
      </c>
      <c r="BA160">
        <v>34678.269999999997</v>
      </c>
      <c r="BB160">
        <v>1.040967</v>
      </c>
      <c r="BC160">
        <v>20.22916</v>
      </c>
      <c r="BD160">
        <v>89.777739999999994</v>
      </c>
      <c r="BE160">
        <v>30201.73</v>
      </c>
      <c r="BF160">
        <v>1.041757</v>
      </c>
      <c r="BG160">
        <v>20.523910000000001</v>
      </c>
      <c r="BH160">
        <v>34.82076</v>
      </c>
      <c r="BI160">
        <v>12212.24</v>
      </c>
      <c r="BJ160">
        <v>1.0424450000000001</v>
      </c>
      <c r="BK160">
        <v>20.344329999999999</v>
      </c>
      <c r="BL160">
        <v>7.5847150000000001</v>
      </c>
      <c r="BM160">
        <v>2747.9340000000002</v>
      </c>
      <c r="BN160">
        <v>1.0429539999999999</v>
      </c>
      <c r="BO160">
        <v>19.847840000000001</v>
      </c>
      <c r="BP160">
        <v>1.119138</v>
      </c>
      <c r="BQ160">
        <v>413.315</v>
      </c>
      <c r="BR160">
        <v>1.0431630000000001</v>
      </c>
      <c r="BS160">
        <v>19.08333</v>
      </c>
      <c r="BT160">
        <v>0.17241490000000001</v>
      </c>
      <c r="BU160">
        <v>61.905450000000002</v>
      </c>
      <c r="BV160">
        <v>1.042492</v>
      </c>
      <c r="BW160">
        <v>18.490549999999999</v>
      </c>
      <c r="BX160">
        <v>6.7719329999999994E-2</v>
      </c>
      <c r="BY160">
        <v>22.598780000000001</v>
      </c>
      <c r="BZ160">
        <v>1.039221</v>
      </c>
      <c r="CA160">
        <v>18.506</v>
      </c>
      <c r="CB160">
        <v>5.3369880000000001E-2</v>
      </c>
      <c r="CC160">
        <v>17.473330000000001</v>
      </c>
      <c r="CD160">
        <v>1.0322610000000001</v>
      </c>
      <c r="CE160">
        <v>18.53162</v>
      </c>
      <c r="CF160" s="1">
        <v>4.9263670000000002E-2</v>
      </c>
      <c r="CG160">
        <v>16.117280000000001</v>
      </c>
      <c r="CH160">
        <v>1.025201</v>
      </c>
      <c r="CI160">
        <v>18.829419999999999</v>
      </c>
      <c r="CJ160" s="1">
        <v>4.929439E-2</v>
      </c>
      <c r="CK160">
        <v>16.15943</v>
      </c>
      <c r="CL160">
        <v>1.0175559999999999</v>
      </c>
      <c r="CM160">
        <v>18.927630000000001</v>
      </c>
      <c r="CN160" s="1">
        <v>5.0396690000000001E-2</v>
      </c>
      <c r="CO160">
        <v>16.632370000000002</v>
      </c>
      <c r="CP160">
        <v>1.0089459999999999</v>
      </c>
      <c r="CQ160">
        <v>18.888809999999999</v>
      </c>
      <c r="CR160" s="1">
        <v>4.9819219999999997E-2</v>
      </c>
      <c r="CS160" s="1">
        <v>16.59789</v>
      </c>
      <c r="CT160">
        <v>0.99991929999999996</v>
      </c>
      <c r="CU160">
        <v>18.489080000000001</v>
      </c>
      <c r="CV160" s="1">
        <v>4.7062220000000002E-2</v>
      </c>
      <c r="CW160" s="1">
        <v>15.830629999999999</v>
      </c>
      <c r="CX160">
        <v>0.99054529999999996</v>
      </c>
      <c r="CY160">
        <v>17.74579</v>
      </c>
      <c r="CZ160" s="1">
        <v>4.2960770000000002E-2</v>
      </c>
      <c r="DA160" s="1">
        <v>14.57978</v>
      </c>
      <c r="DB160">
        <v>0.981124</v>
      </c>
      <c r="DC160">
        <v>17.11469</v>
      </c>
      <c r="DD160" s="1">
        <v>3.8575619999999998E-2</v>
      </c>
      <c r="DE160" s="1">
        <v>13.19308</v>
      </c>
      <c r="DF160">
        <v>0.97226729999999995</v>
      </c>
      <c r="DG160">
        <v>16.908460000000002</v>
      </c>
      <c r="DH160" s="1">
        <v>3.4378739999999998E-2</v>
      </c>
      <c r="DI160" s="1">
        <v>11.83961</v>
      </c>
      <c r="DJ160">
        <v>0.96334929999999996</v>
      </c>
      <c r="DK160">
        <v>16.832249999999998</v>
      </c>
      <c r="DL160" s="1">
        <v>3.0557560000000001E-2</v>
      </c>
      <c r="DM160" s="1">
        <v>10.590400000000001</v>
      </c>
      <c r="DN160">
        <v>0.95671490000000003</v>
      </c>
      <c r="DO160">
        <v>17.128740000000001</v>
      </c>
      <c r="DP160" s="1">
        <v>2.7131430000000002E-2</v>
      </c>
      <c r="DQ160" s="1">
        <v>9.4348240000000008</v>
      </c>
      <c r="DR160">
        <v>0.95039640000000003</v>
      </c>
      <c r="DS160">
        <v>17.073910000000001</v>
      </c>
      <c r="DT160" s="1">
        <v>2.4021239999999999E-2</v>
      </c>
      <c r="DU160" s="1">
        <v>8.3745049999999992</v>
      </c>
      <c r="DV160">
        <v>0.9441486</v>
      </c>
      <c r="DW160">
        <v>16.93478</v>
      </c>
      <c r="DX160" s="1">
        <v>2.1253190000000002E-2</v>
      </c>
      <c r="DY160" s="1">
        <v>7.4256489999999999</v>
      </c>
      <c r="DZ160">
        <v>0.93766340000000004</v>
      </c>
      <c r="EA160">
        <v>16.860299999999999</v>
      </c>
      <c r="EB160" s="1">
        <v>1.880329E-2</v>
      </c>
      <c r="EC160" s="1">
        <v>6.5839790000000002</v>
      </c>
      <c r="ED160">
        <v>0.93029249999999997</v>
      </c>
      <c r="EE160">
        <v>16.627690000000001</v>
      </c>
      <c r="EF160" s="1">
        <v>1.6628029999999999E-2</v>
      </c>
      <c r="EG160" s="1">
        <v>5.8381030000000003</v>
      </c>
      <c r="EH160">
        <v>0.92214689999999999</v>
      </c>
      <c r="EI160">
        <v>16.77731</v>
      </c>
      <c r="EJ160" s="1">
        <v>1.467746E-2</v>
      </c>
      <c r="EK160" s="1">
        <v>5.1694680000000002</v>
      </c>
      <c r="EL160">
        <v>0.91381480000000004</v>
      </c>
      <c r="EM160">
        <v>16.843340000000001</v>
      </c>
      <c r="EN160" s="1">
        <v>1.295228E-2</v>
      </c>
      <c r="EO160" s="1">
        <v>4.5767519999999999</v>
      </c>
      <c r="EP160">
        <v>0.90554290000000004</v>
      </c>
      <c r="EQ160">
        <v>16.836790000000001</v>
      </c>
      <c r="ER160" s="1">
        <v>1.145533E-2</v>
      </c>
      <c r="ES160" s="1">
        <v>4.0599360000000004</v>
      </c>
      <c r="ET160">
        <v>0.89727129999999999</v>
      </c>
      <c r="EU160">
        <v>17.317519999999998</v>
      </c>
      <c r="EV160" s="1">
        <v>1.0149389999999999E-2</v>
      </c>
      <c r="EW160" s="1">
        <v>3.6087280000000002</v>
      </c>
      <c r="EX160">
        <v>0.88728870000000004</v>
      </c>
      <c r="EY160">
        <v>17.61795</v>
      </c>
      <c r="EZ160" s="1">
        <v>8.9708410000000002E-3</v>
      </c>
      <c r="FA160" s="1">
        <v>3.208612</v>
      </c>
      <c r="FB160">
        <v>0.87760629999999995</v>
      </c>
      <c r="FC160">
        <v>17.444410000000001</v>
      </c>
      <c r="FD160" s="1">
        <v>7.9113429999999995E-3</v>
      </c>
      <c r="FE160" s="1">
        <v>2.8459910000000002</v>
      </c>
      <c r="FF160">
        <v>0.8680544</v>
      </c>
      <c r="FG160">
        <v>17.326550000000001</v>
      </c>
      <c r="FH160" s="1">
        <v>6.964975E-3</v>
      </c>
      <c r="FI160" s="1">
        <v>2.5187909999999998</v>
      </c>
      <c r="FJ160">
        <v>0.8586684</v>
      </c>
      <c r="FK160">
        <v>17.235679999999999</v>
      </c>
      <c r="FL160" s="1">
        <v>6.1309759999999998E-3</v>
      </c>
      <c r="FM160" s="1">
        <v>2.2282709999999999</v>
      </c>
      <c r="FN160">
        <v>0.84959119999999999</v>
      </c>
      <c r="FO160">
        <v>17.726469999999999</v>
      </c>
      <c r="FP160" s="1">
        <v>5.3960939999999997E-3</v>
      </c>
      <c r="FQ160" s="1">
        <v>1.971598</v>
      </c>
      <c r="FR160">
        <v>0.84065460000000003</v>
      </c>
      <c r="FS160">
        <v>18.354520000000001</v>
      </c>
      <c r="FT160" s="1">
        <v>4.7477270000000002E-3</v>
      </c>
      <c r="FU160" s="1">
        <v>1.7444729999999999</v>
      </c>
      <c r="FV160">
        <v>0.83187029999999995</v>
      </c>
      <c r="FW160">
        <v>18.967369999999999</v>
      </c>
      <c r="FX160" s="1">
        <v>4.1766429999999998E-3</v>
      </c>
      <c r="FY160" s="1">
        <v>1.5428919999999999</v>
      </c>
      <c r="FZ160">
        <v>0.82335190000000003</v>
      </c>
      <c r="GA160">
        <v>19.52881</v>
      </c>
      <c r="GB160" s="1">
        <v>3.6746159999999999E-3</v>
      </c>
      <c r="GC160" s="1">
        <v>1.364549</v>
      </c>
      <c r="GD160">
        <v>0.81504180000000004</v>
      </c>
      <c r="GE160">
        <v>19.567730000000001</v>
      </c>
      <c r="GF160" s="1">
        <v>3.2225230000000001E-3</v>
      </c>
      <c r="GG160" s="1">
        <v>1.2029099999999999</v>
      </c>
      <c r="GH160">
        <v>0.80698530000000002</v>
      </c>
      <c r="GI160">
        <v>19.371970000000001</v>
      </c>
      <c r="GJ160" s="1">
        <v>2.791633E-3</v>
      </c>
      <c r="GK160" s="1">
        <v>1.048227</v>
      </c>
      <c r="GL160">
        <v>0.79939320000000003</v>
      </c>
      <c r="GM160">
        <v>19.326219999999999</v>
      </c>
      <c r="GN160" s="1">
        <v>2.371981E-3</v>
      </c>
      <c r="GO160" s="1">
        <v>0.89580649999999995</v>
      </c>
      <c r="GP160">
        <v>0.79248600000000002</v>
      </c>
      <c r="GQ160">
        <v>19.307500000000001</v>
      </c>
      <c r="GR160" s="1">
        <v>1.9807819999999999E-3</v>
      </c>
      <c r="GS160" s="1">
        <v>0.75149840000000001</v>
      </c>
      <c r="GT160">
        <v>0.78627570000000002</v>
      </c>
      <c r="GU160">
        <v>19.817329999999998</v>
      </c>
      <c r="GV160" s="1">
        <v>1.6446880000000001E-3</v>
      </c>
      <c r="GW160" s="1">
        <v>0.62570579999999998</v>
      </c>
      <c r="GX160">
        <v>0.78090340000000003</v>
      </c>
      <c r="GY160">
        <v>20.275950000000002</v>
      </c>
      <c r="GZ160" s="1">
        <v>1.375572E-3</v>
      </c>
      <c r="HA160" s="1">
        <v>0.52399220000000002</v>
      </c>
      <c r="HB160">
        <v>0.77649400000000002</v>
      </c>
      <c r="HC160">
        <v>20.66018</v>
      </c>
      <c r="HD160" s="1">
        <v>1.169104E-3</v>
      </c>
      <c r="HE160" s="1">
        <v>0.44530209999999998</v>
      </c>
      <c r="HF160">
        <v>0.7727986</v>
      </c>
      <c r="HG160">
        <v>20.955549999999999</v>
      </c>
      <c r="HH160" s="1">
        <v>1.011627E-3</v>
      </c>
      <c r="HI160" s="1">
        <v>0.38500400000000001</v>
      </c>
      <c r="HJ160">
        <v>0.76981829999999996</v>
      </c>
      <c r="HK160">
        <v>20.833320000000001</v>
      </c>
      <c r="HL160" s="1">
        <v>8.8785739999999995E-4</v>
      </c>
      <c r="HM160" s="1">
        <v>0.33751599999999998</v>
      </c>
      <c r="HN160">
        <v>0.76750220000000002</v>
      </c>
      <c r="HO160">
        <v>20.45551</v>
      </c>
      <c r="HP160" s="1">
        <v>7.7938529999999995E-4</v>
      </c>
      <c r="HQ160" s="1">
        <v>0.2961703</v>
      </c>
      <c r="HR160">
        <v>0.76563749999999997</v>
      </c>
      <c r="HS160">
        <v>20.234580000000001</v>
      </c>
      <c r="HT160" s="1">
        <v>6.6876360000000005E-4</v>
      </c>
      <c r="HU160" s="1">
        <v>0.25431520000000002</v>
      </c>
      <c r="HV160">
        <v>0.76417590000000002</v>
      </c>
      <c r="HW160">
        <v>20.10774</v>
      </c>
      <c r="HX160" s="1">
        <v>5.503471E-4</v>
      </c>
      <c r="HY160" s="1">
        <v>0.2095429</v>
      </c>
      <c r="HZ160">
        <v>0.76309349999999998</v>
      </c>
      <c r="IA160">
        <v>20.378620000000002</v>
      </c>
      <c r="IB160" s="1">
        <v>4.3500260000000002E-4</v>
      </c>
      <c r="IC160" s="1">
        <v>0.16568620000000001</v>
      </c>
      <c r="ID160">
        <v>0.76223280000000004</v>
      </c>
      <c r="IE160">
        <v>19.961870000000001</v>
      </c>
      <c r="IF160" s="1">
        <v>3.3813099999999998E-4</v>
      </c>
      <c r="IG160" s="1">
        <v>0.1285587</v>
      </c>
      <c r="IH160">
        <v>0.76163069999999999</v>
      </c>
      <c r="II160">
        <v>20.012650000000001</v>
      </c>
      <c r="IJ160" s="1">
        <v>2.6687739999999997E-4</v>
      </c>
      <c r="IK160" s="1">
        <v>0.1010646</v>
      </c>
      <c r="IL160">
        <v>0.76119119999999996</v>
      </c>
      <c r="IM160">
        <v>20.021979999999999</v>
      </c>
      <c r="IN160" s="1">
        <v>2.1897830000000001E-4</v>
      </c>
      <c r="IO160" s="1">
        <v>8.2494189999999995E-2</v>
      </c>
      <c r="IP160">
        <v>0.76089499999999999</v>
      </c>
      <c r="IQ160">
        <v>19.637640000000001</v>
      </c>
      <c r="IR160" s="1">
        <v>1.876506E-4</v>
      </c>
      <c r="IS160" s="1">
        <v>7.0342699999999994E-2</v>
      </c>
      <c r="IT160">
        <v>0.76073029999999997</v>
      </c>
      <c r="IU160">
        <v>19.157039999999999</v>
      </c>
      <c r="IV160" s="1">
        <v>1.6607349999999999E-4</v>
      </c>
      <c r="IW160" s="1">
        <v>6.2027600000000002E-2</v>
      </c>
      <c r="IX160">
        <v>0.76068309999999995</v>
      </c>
      <c r="IY160">
        <v>18.84046</v>
      </c>
      <c r="IZ160" s="1">
        <v>1.4908259999999999E-4</v>
      </c>
      <c r="JA160" s="1">
        <v>5.555628E-2</v>
      </c>
      <c r="JB160">
        <v>0.76083290000000003</v>
      </c>
      <c r="JC160">
        <v>18.785209999999999</v>
      </c>
      <c r="JD160" s="1">
        <v>1.3393190000000001E-4</v>
      </c>
      <c r="JE160" s="1">
        <v>4.9830520000000003E-2</v>
      </c>
      <c r="JF160">
        <v>0.76116479999999997</v>
      </c>
      <c r="JG160">
        <v>19.516960000000001</v>
      </c>
      <c r="JH160" s="1">
        <v>1.201892E-4</v>
      </c>
      <c r="JI160" s="1">
        <v>4.4641439999999998E-2</v>
      </c>
      <c r="JJ160">
        <v>0.76171009999999995</v>
      </c>
      <c r="JK160">
        <v>20.34638</v>
      </c>
      <c r="JL160" s="1">
        <v>1.0846510000000001E-4</v>
      </c>
      <c r="JM160" s="1">
        <v>4.0191230000000001E-2</v>
      </c>
      <c r="JN160">
        <v>0.76245130000000005</v>
      </c>
      <c r="JO160">
        <v>20.99418</v>
      </c>
      <c r="JP160" s="1">
        <v>9.9082789999999999E-5</v>
      </c>
      <c r="JQ160" s="1">
        <v>3.6615380000000003E-2</v>
      </c>
      <c r="JR160">
        <v>0.76339449999999998</v>
      </c>
      <c r="JS160">
        <v>21.400590000000001</v>
      </c>
      <c r="JT160" s="1">
        <v>9.1768340000000003E-5</v>
      </c>
      <c r="JU160" s="1">
        <v>3.3820009999999998E-2</v>
      </c>
      <c r="JV160">
        <v>0.76445390000000002</v>
      </c>
      <c r="JW160">
        <v>21.20617</v>
      </c>
      <c r="JX160" s="1">
        <v>8.5772570000000004E-5</v>
      </c>
      <c r="JY160" s="1">
        <v>3.1542599999999997E-2</v>
      </c>
      <c r="JZ160">
        <v>0.76560810000000001</v>
      </c>
      <c r="KA160">
        <v>20.70702</v>
      </c>
      <c r="KB160" s="1">
        <v>8.0007530000000005E-5</v>
      </c>
      <c r="KC160" s="1">
        <v>2.9389789999999999E-2</v>
      </c>
      <c r="KD160">
        <v>0.76674030000000004</v>
      </c>
      <c r="KE160">
        <v>20.49295</v>
      </c>
      <c r="KF160" s="1">
        <v>7.3256570000000004E-5</v>
      </c>
      <c r="KG160" s="1">
        <v>2.691673E-2</v>
      </c>
      <c r="KH160">
        <v>0.76779710000000001</v>
      </c>
      <c r="KI160">
        <v>20.368320000000001</v>
      </c>
      <c r="KJ160" s="1">
        <v>6.5195250000000006E-5</v>
      </c>
      <c r="KK160" s="1">
        <v>2.3967970000000002E-2</v>
      </c>
      <c r="KL160">
        <v>0.76868559999999997</v>
      </c>
      <c r="KM160">
        <v>20.590579999999999</v>
      </c>
      <c r="KN160" s="1">
        <v>5.6778160000000002E-5</v>
      </c>
      <c r="KO160" s="1">
        <v>2.0874170000000001E-2</v>
      </c>
      <c r="KP160">
        <v>0.76930900000000002</v>
      </c>
      <c r="KQ160">
        <v>20.640470000000001</v>
      </c>
      <c r="KR160" s="1">
        <v>4.9418929999999997E-5</v>
      </c>
      <c r="KS160" s="1">
        <v>1.8144589999999999E-2</v>
      </c>
      <c r="KT160">
        <v>0.76970859999999997</v>
      </c>
      <c r="KU160">
        <v>20.496269999999999</v>
      </c>
      <c r="KV160" s="1">
        <v>4.3837549999999998E-5</v>
      </c>
      <c r="KW160" s="1">
        <v>1.606235E-2</v>
      </c>
      <c r="KX160">
        <v>0.76988009999999996</v>
      </c>
      <c r="KY160">
        <v>20.33081</v>
      </c>
      <c r="KZ160" s="1">
        <v>3.9942389999999998E-5</v>
      </c>
      <c r="LA160" s="1">
        <v>1.46055E-2</v>
      </c>
      <c r="LB160">
        <v>0.76987309999999998</v>
      </c>
      <c r="LC160">
        <v>20.15287</v>
      </c>
      <c r="LD160" s="1">
        <v>3.7432380000000003E-5</v>
      </c>
      <c r="LE160" s="1">
        <v>1.3662580000000001E-2</v>
      </c>
      <c r="LF160">
        <v>0.76973550000000002</v>
      </c>
      <c r="LG160">
        <v>19.99775</v>
      </c>
      <c r="LH160" s="1">
        <v>3.6444779999999999E-5</v>
      </c>
      <c r="LI160" s="1">
        <v>1.326603E-2</v>
      </c>
      <c r="LJ160">
        <v>0.76953360000000004</v>
      </c>
      <c r="LK160">
        <v>19.913730000000001</v>
      </c>
      <c r="LL160" s="1">
        <v>3.7426660000000003E-5</v>
      </c>
      <c r="LM160" s="1">
        <v>1.3578740000000001E-2</v>
      </c>
      <c r="LN160">
        <v>0.76925149999999998</v>
      </c>
      <c r="LO160">
        <v>19.958909999999999</v>
      </c>
      <c r="LP160" s="1">
        <v>4.0221890000000001E-5</v>
      </c>
      <c r="LQ160" s="1">
        <v>1.456794E-2</v>
      </c>
      <c r="LR160">
        <v>0.76899329999999999</v>
      </c>
      <c r="LS160">
        <v>20.543859999999999</v>
      </c>
      <c r="LT160" s="1">
        <v>4.366109E-5</v>
      </c>
      <c r="LU160" s="1">
        <v>1.5829269999999999E-2</v>
      </c>
      <c r="LV160">
        <v>0.76876610000000001</v>
      </c>
      <c r="LW160">
        <v>21.136130000000001</v>
      </c>
      <c r="LX160" s="1">
        <v>4.6393970000000001E-5</v>
      </c>
      <c r="LY160" s="1">
        <v>1.6864980000000002E-2</v>
      </c>
      <c r="LZ160">
        <v>0.768563</v>
      </c>
      <c r="MA160">
        <v>21.689540000000001</v>
      </c>
      <c r="MB160">
        <v>4.7754989999999999E-5</v>
      </c>
      <c r="MC160" s="1">
        <v>1.7407619999999999E-2</v>
      </c>
      <c r="MD160">
        <v>0.76842529999999998</v>
      </c>
      <c r="ME160">
        <v>22.028279999999999</v>
      </c>
      <c r="MF160">
        <v>4.7803699999999998E-5</v>
      </c>
      <c r="MG160" s="1">
        <v>1.7463860000000001E-2</v>
      </c>
      <c r="MH160">
        <v>0.76828810000000003</v>
      </c>
      <c r="MI160">
        <v>21.905249999999999</v>
      </c>
      <c r="MJ160">
        <v>4.6901950000000002E-5</v>
      </c>
      <c r="MK160" s="1">
        <v>1.7162130000000001E-2</v>
      </c>
      <c r="ML160">
        <v>0.76820759999999999</v>
      </c>
      <c r="MM160">
        <v>21.256360000000001</v>
      </c>
      <c r="MN160">
        <v>4.5344060000000002E-5</v>
      </c>
      <c r="MO160" s="1">
        <v>1.661317E-2</v>
      </c>
      <c r="MP160">
        <v>0.7681287</v>
      </c>
      <c r="MQ160">
        <v>20.82367</v>
      </c>
      <c r="MR160">
        <v>4.3277530000000002E-5</v>
      </c>
      <c r="MS160" s="1">
        <v>1.5874019999999999E-2</v>
      </c>
      <c r="MT160">
        <v>0.76802950000000003</v>
      </c>
      <c r="MU160">
        <v>20.594010000000001</v>
      </c>
      <c r="MV160">
        <v>4.0861880000000001E-5</v>
      </c>
      <c r="MW160" s="1">
        <v>1.5000090000000001E-2</v>
      </c>
      <c r="MX160">
        <v>0.76788789999999996</v>
      </c>
      <c r="MY160">
        <v>20.684670000000001</v>
      </c>
      <c r="MZ160">
        <v>3.8365999999999998E-5</v>
      </c>
      <c r="NA160" s="1">
        <v>1.4089620000000001E-2</v>
      </c>
      <c r="NB160">
        <v>0.76768040000000004</v>
      </c>
      <c r="NC160">
        <v>20.951370000000001</v>
      </c>
      <c r="ND160">
        <v>3.6063550000000001E-5</v>
      </c>
      <c r="NE160" s="1">
        <v>1.3243420000000001E-2</v>
      </c>
      <c r="NF160">
        <v>0.76768040000000004</v>
      </c>
      <c r="NG160">
        <v>20.951370000000001</v>
      </c>
      <c r="NH160">
        <v>3.6063550000000001E-5</v>
      </c>
      <c r="NI160" s="1">
        <v>1.3243420000000001E-2</v>
      </c>
      <c r="NJ160">
        <v>0.76768040000000004</v>
      </c>
      <c r="NK160">
        <v>20.951370000000001</v>
      </c>
      <c r="NL160">
        <v>3.6063550000000001E-5</v>
      </c>
      <c r="NM160" s="1">
        <v>1.3243420000000001E-2</v>
      </c>
      <c r="NN160">
        <v>0.76768040000000004</v>
      </c>
      <c r="NO160">
        <v>20.951370000000001</v>
      </c>
      <c r="NP160">
        <v>3.6063550000000001E-5</v>
      </c>
      <c r="NQ160" s="1">
        <v>1.3243420000000001E-2</v>
      </c>
      <c r="NR160">
        <v>0.76768040000000004</v>
      </c>
      <c r="NS160">
        <v>20.951370000000001</v>
      </c>
      <c r="NT160">
        <v>3.6063550000000001E-5</v>
      </c>
      <c r="NU160" s="1">
        <v>1.3243420000000001E-2</v>
      </c>
      <c r="NV160">
        <v>0.76768040000000004</v>
      </c>
      <c r="NW160">
        <v>20.951370000000001</v>
      </c>
      <c r="NX160">
        <v>3.6063550000000001E-5</v>
      </c>
      <c r="NY160" s="1">
        <v>1.3243420000000001E-2</v>
      </c>
      <c r="NZ160">
        <v>0.76768040000000004</v>
      </c>
      <c r="OA160">
        <v>20.951370000000001</v>
      </c>
      <c r="OB160">
        <v>3.6063550000000001E-5</v>
      </c>
      <c r="OC160" s="1">
        <v>1.3243420000000001E-2</v>
      </c>
      <c r="OD160">
        <v>0.76768040000000004</v>
      </c>
      <c r="OE160">
        <v>20.951370000000001</v>
      </c>
      <c r="OF160">
        <v>3.6063550000000001E-5</v>
      </c>
      <c r="OG160" s="1">
        <v>1.3243420000000001E-2</v>
      </c>
      <c r="OH160">
        <v>0.76768040000000004</v>
      </c>
      <c r="OI160">
        <v>20.951370000000001</v>
      </c>
      <c r="OJ160">
        <v>3.6063550000000001E-5</v>
      </c>
      <c r="OK160" s="1">
        <v>1.3243420000000001E-2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0.71669609999999995</v>
      </c>
      <c r="G161">
        <v>16.569590000000002</v>
      </c>
      <c r="H161">
        <v>0</v>
      </c>
      <c r="I161">
        <v>0</v>
      </c>
      <c r="J161">
        <v>0.71716550000000001</v>
      </c>
      <c r="K161">
        <v>17.002130000000001</v>
      </c>
      <c r="L161">
        <v>0</v>
      </c>
      <c r="M161">
        <v>0</v>
      </c>
      <c r="N161">
        <v>0.7176844</v>
      </c>
      <c r="O161">
        <v>17.418780000000002</v>
      </c>
      <c r="P161">
        <v>0</v>
      </c>
      <c r="Q161">
        <v>0</v>
      </c>
      <c r="R161">
        <v>0.71828369999999997</v>
      </c>
      <c r="S161">
        <v>18.03051</v>
      </c>
      <c r="T161">
        <v>0</v>
      </c>
      <c r="U161">
        <v>0</v>
      </c>
      <c r="V161">
        <v>0.71886519999999998</v>
      </c>
      <c r="W161">
        <v>18.943809999999999</v>
      </c>
      <c r="X161">
        <v>4.214443E-37</v>
      </c>
      <c r="Y161" s="1">
        <v>1.3755770000000001E-34</v>
      </c>
      <c r="Z161">
        <v>0.71934540000000002</v>
      </c>
      <c r="AA161">
        <v>19.257650000000002</v>
      </c>
      <c r="AB161" s="1">
        <v>1.9896430000000001E-25</v>
      </c>
      <c r="AC161" s="1">
        <v>6.5257189999999999E-23</v>
      </c>
      <c r="AD161">
        <v>0.7200993</v>
      </c>
      <c r="AE161">
        <v>18.996009999999998</v>
      </c>
      <c r="AF161" s="1">
        <v>1.751156E-13</v>
      </c>
      <c r="AG161" s="1">
        <v>5.6943440000000001E-11</v>
      </c>
      <c r="AH161">
        <v>0.72089490000000001</v>
      </c>
      <c r="AI161">
        <v>18.673349999999999</v>
      </c>
      <c r="AJ161" s="1">
        <v>4.9797279999999997E-5</v>
      </c>
      <c r="AK161" s="1">
        <v>1.227834E-2</v>
      </c>
      <c r="AL161">
        <v>0.72169649999999996</v>
      </c>
      <c r="AM161">
        <v>18.189679999999999</v>
      </c>
      <c r="AN161" s="1">
        <v>6.9277699999999998E-2</v>
      </c>
      <c r="AO161">
        <v>18.58747</v>
      </c>
      <c r="AP161">
        <v>0.72250219999999998</v>
      </c>
      <c r="AQ161">
        <v>18.450340000000001</v>
      </c>
      <c r="AR161">
        <v>4.3704270000000003</v>
      </c>
      <c r="AS161">
        <v>1252.2539999999999</v>
      </c>
      <c r="AT161">
        <v>0.72332039999999997</v>
      </c>
      <c r="AU161">
        <v>18.88775</v>
      </c>
      <c r="AV161">
        <v>41.816310000000001</v>
      </c>
      <c r="AW161">
        <v>12641.32</v>
      </c>
      <c r="AX161">
        <v>0.72399690000000005</v>
      </c>
      <c r="AY161">
        <v>19.388210000000001</v>
      </c>
      <c r="AZ161">
        <v>104.42870000000001</v>
      </c>
      <c r="BA161">
        <v>32991.47</v>
      </c>
      <c r="BB161">
        <v>0.72469530000000004</v>
      </c>
      <c r="BC161">
        <v>20.209389999999999</v>
      </c>
      <c r="BD161">
        <v>95.124790000000004</v>
      </c>
      <c r="BE161">
        <v>31156.32</v>
      </c>
      <c r="BF161">
        <v>0.72536149999999999</v>
      </c>
      <c r="BG161">
        <v>20.517499999999998</v>
      </c>
      <c r="BH161">
        <v>39.875979999999998</v>
      </c>
      <c r="BI161">
        <v>13452.55</v>
      </c>
      <c r="BJ161">
        <v>0.72595960000000004</v>
      </c>
      <c r="BK161">
        <v>20.348960000000002</v>
      </c>
      <c r="BL161">
        <v>9.2317769999999992</v>
      </c>
      <c r="BM161">
        <v>3185.4050000000002</v>
      </c>
      <c r="BN161">
        <v>0.72643310000000005</v>
      </c>
      <c r="BO161">
        <v>19.89171</v>
      </c>
      <c r="BP161">
        <v>1.412258</v>
      </c>
      <c r="BQ161">
        <v>494.06099999999998</v>
      </c>
      <c r="BR161">
        <v>0.72673010000000005</v>
      </c>
      <c r="BS161">
        <v>19.149799999999999</v>
      </c>
      <c r="BT161">
        <v>0.20779819999999999</v>
      </c>
      <c r="BU161">
        <v>71.539559999999994</v>
      </c>
      <c r="BV161">
        <v>0.72649830000000004</v>
      </c>
      <c r="BW161">
        <v>18.546119999999998</v>
      </c>
      <c r="BX161">
        <v>7.1532390000000001E-2</v>
      </c>
      <c r="BY161">
        <v>23.327010000000001</v>
      </c>
      <c r="BZ161">
        <v>0.72503329999999999</v>
      </c>
      <c r="CA161">
        <v>18.56044</v>
      </c>
      <c r="CB161">
        <v>5.4191719999999999E-2</v>
      </c>
      <c r="CC161">
        <v>17.35472</v>
      </c>
      <c r="CD161">
        <v>0.72083359999999996</v>
      </c>
      <c r="CE161">
        <v>18.554600000000001</v>
      </c>
      <c r="CF161" s="1">
        <v>4.9444490000000001E-2</v>
      </c>
      <c r="CG161">
        <v>15.81696</v>
      </c>
      <c r="CH161">
        <v>0.71657879999999996</v>
      </c>
      <c r="CI161">
        <v>18.81981</v>
      </c>
      <c r="CJ161" s="1">
        <v>4.9141959999999998E-2</v>
      </c>
      <c r="CK161">
        <v>15.740589999999999</v>
      </c>
      <c r="CL161">
        <v>0.7117909</v>
      </c>
      <c r="CM161">
        <v>18.911770000000001</v>
      </c>
      <c r="CN161" s="1">
        <v>5.0278419999999997E-2</v>
      </c>
      <c r="CO161">
        <v>16.18591</v>
      </c>
      <c r="CP161">
        <v>0.70682520000000004</v>
      </c>
      <c r="CQ161">
        <v>18.885909999999999</v>
      </c>
      <c r="CR161" s="1">
        <v>4.9944519999999999E-2</v>
      </c>
      <c r="CS161" s="1">
        <v>16.19284</v>
      </c>
      <c r="CT161">
        <v>0.70157369999999997</v>
      </c>
      <c r="CU161">
        <v>18.51576</v>
      </c>
      <c r="CV161" s="1">
        <v>4.7399980000000001E-2</v>
      </c>
      <c r="CW161" s="1">
        <v>15.48053</v>
      </c>
      <c r="CX161">
        <v>0.69610349999999999</v>
      </c>
      <c r="CY161">
        <v>17.791550000000001</v>
      </c>
      <c r="CZ161" s="1">
        <v>4.3402169999999997E-2</v>
      </c>
      <c r="DA161" s="1">
        <v>14.271420000000001</v>
      </c>
      <c r="DB161">
        <v>0.690612</v>
      </c>
      <c r="DC161">
        <v>17.167470000000002</v>
      </c>
      <c r="DD161" s="1">
        <v>3.9030820000000001E-2</v>
      </c>
      <c r="DE161" s="1">
        <v>12.908720000000001</v>
      </c>
      <c r="DF161">
        <v>0.68537349999999997</v>
      </c>
      <c r="DG161">
        <v>16.969380000000001</v>
      </c>
      <c r="DH161" s="1">
        <v>3.4817760000000003E-2</v>
      </c>
      <c r="DI161" s="1">
        <v>11.574299999999999</v>
      </c>
      <c r="DJ161">
        <v>0.68015490000000001</v>
      </c>
      <c r="DK161">
        <v>16.871970000000001</v>
      </c>
      <c r="DL161" s="1">
        <v>3.0946979999999999E-2</v>
      </c>
      <c r="DM161" s="1">
        <v>10.33596</v>
      </c>
      <c r="DN161">
        <v>0.67764579999999996</v>
      </c>
      <c r="DO161">
        <v>17.148720000000001</v>
      </c>
      <c r="DP161" s="1">
        <v>2.7496659999999999E-2</v>
      </c>
      <c r="DQ161" s="1">
        <v>9.2042789999999997</v>
      </c>
      <c r="DR161">
        <v>0.67554270000000005</v>
      </c>
      <c r="DS161">
        <v>17.073509999999999</v>
      </c>
      <c r="DT161" s="1">
        <v>2.4353119999999999E-2</v>
      </c>
      <c r="DU161" s="1">
        <v>8.1634349999999998</v>
      </c>
      <c r="DV161">
        <v>0.67366490000000001</v>
      </c>
      <c r="DW161">
        <v>16.919319999999999</v>
      </c>
      <c r="DX161" s="1">
        <v>2.1547630000000002E-2</v>
      </c>
      <c r="DY161" s="1">
        <v>7.2297140000000004</v>
      </c>
      <c r="DZ161">
        <v>0.67175779999999996</v>
      </c>
      <c r="EA161">
        <v>16.852709999999998</v>
      </c>
      <c r="EB161" s="1">
        <v>1.9064620000000001E-2</v>
      </c>
      <c r="EC161" s="1">
        <v>6.402145</v>
      </c>
      <c r="ED161">
        <v>0.66976959999999996</v>
      </c>
      <c r="EE161">
        <v>16.645990000000001</v>
      </c>
      <c r="EF161" s="1">
        <v>1.686153E-2</v>
      </c>
      <c r="EG161" s="1">
        <v>5.6677540000000004</v>
      </c>
      <c r="EH161">
        <v>0.66770050000000003</v>
      </c>
      <c r="EI161">
        <v>16.8233</v>
      </c>
      <c r="EJ161" s="1">
        <v>1.488574E-2</v>
      </c>
      <c r="EK161" s="1">
        <v>5.0091710000000003</v>
      </c>
      <c r="EL161">
        <v>0.66552350000000005</v>
      </c>
      <c r="EM161">
        <v>16.902930000000001</v>
      </c>
      <c r="EN161" s="1">
        <v>1.313579E-2</v>
      </c>
      <c r="EO161" s="1">
        <v>4.4254720000000001</v>
      </c>
      <c r="EP161">
        <v>0.66344040000000004</v>
      </c>
      <c r="EQ161">
        <v>16.881789999999999</v>
      </c>
      <c r="ER161" s="1">
        <v>1.16144E-2</v>
      </c>
      <c r="ES161" s="1">
        <v>3.9164150000000002</v>
      </c>
      <c r="ET161">
        <v>0.66130259999999996</v>
      </c>
      <c r="EU161">
        <v>17.329540000000001</v>
      </c>
      <c r="EV161" s="1">
        <v>1.0290000000000001E-2</v>
      </c>
      <c r="EW161" s="1">
        <v>3.473589</v>
      </c>
      <c r="EX161">
        <v>0.65718350000000003</v>
      </c>
      <c r="EY161">
        <v>17.613710000000001</v>
      </c>
      <c r="EZ161" s="1">
        <v>9.0967029999999994E-3</v>
      </c>
      <c r="FA161" s="1">
        <v>3.0872700000000002</v>
      </c>
      <c r="FB161">
        <v>0.65329470000000001</v>
      </c>
      <c r="FC161">
        <v>17.424420000000001</v>
      </c>
      <c r="FD161" s="1">
        <v>8.0258859999999994E-3</v>
      </c>
      <c r="FE161" s="1">
        <v>2.7372860000000001</v>
      </c>
      <c r="FF161">
        <v>0.64966299999999999</v>
      </c>
      <c r="FG161">
        <v>17.300370000000001</v>
      </c>
      <c r="FH161" s="1">
        <v>7.0678349999999997E-3</v>
      </c>
      <c r="FI161" s="1">
        <v>2.4209360000000002</v>
      </c>
      <c r="FJ161">
        <v>0.6461462</v>
      </c>
      <c r="FK161">
        <v>17.237719999999999</v>
      </c>
      <c r="FL161" s="1">
        <v>6.2219509999999999E-3</v>
      </c>
      <c r="FM161" s="1">
        <v>2.1396989999999998</v>
      </c>
      <c r="FN161">
        <v>0.64229320000000001</v>
      </c>
      <c r="FO161">
        <v>17.76727</v>
      </c>
      <c r="FP161" s="1">
        <v>5.4767050000000001E-3</v>
      </c>
      <c r="FQ161" s="1">
        <v>1.891688</v>
      </c>
      <c r="FR161">
        <v>0.63812769999999996</v>
      </c>
      <c r="FS161">
        <v>18.409939999999999</v>
      </c>
      <c r="FT161" s="1">
        <v>4.8193690000000004E-3</v>
      </c>
      <c r="FU161" s="1">
        <v>1.6724870000000001</v>
      </c>
      <c r="FV161">
        <v>0.63398549999999998</v>
      </c>
      <c r="FW161">
        <v>19.031030000000001</v>
      </c>
      <c r="FX161" s="1">
        <v>4.2401390000000004E-3</v>
      </c>
      <c r="FY161" s="1">
        <v>1.4780409999999999</v>
      </c>
      <c r="FZ161">
        <v>0.62993790000000005</v>
      </c>
      <c r="GA161">
        <v>19.57375</v>
      </c>
      <c r="GB161" s="1">
        <v>3.7311810000000001E-3</v>
      </c>
      <c r="GC161" s="1">
        <v>1.3062530000000001</v>
      </c>
      <c r="GD161">
        <v>0.62599099999999996</v>
      </c>
      <c r="GE161">
        <v>19.568149999999999</v>
      </c>
      <c r="GF161" s="1">
        <v>3.275175E-3</v>
      </c>
      <c r="GG161" s="1">
        <v>1.151384</v>
      </c>
      <c r="GH161">
        <v>0.62212619999999996</v>
      </c>
      <c r="GI161">
        <v>19.33944</v>
      </c>
      <c r="GJ161" s="1">
        <v>2.8433590000000002E-3</v>
      </c>
      <c r="GK161" s="1">
        <v>1.004257</v>
      </c>
      <c r="GL161">
        <v>0.61853990000000003</v>
      </c>
      <c r="GM161">
        <v>19.28548</v>
      </c>
      <c r="GN161" s="1">
        <v>2.422755E-3</v>
      </c>
      <c r="GO161" s="1">
        <v>0.85950890000000002</v>
      </c>
      <c r="GP161">
        <v>0.61544080000000001</v>
      </c>
      <c r="GQ161">
        <v>19.30742</v>
      </c>
      <c r="GR161" s="1">
        <v>2.0272770000000001E-3</v>
      </c>
      <c r="GS161" s="1">
        <v>0.72182849999999998</v>
      </c>
      <c r="GT161">
        <v>0.6126973</v>
      </c>
      <c r="GU161">
        <v>19.877269999999999</v>
      </c>
      <c r="GV161" s="1">
        <v>1.683791E-3</v>
      </c>
      <c r="GW161" s="1">
        <v>0.60088960000000002</v>
      </c>
      <c r="GX161">
        <v>0.61043709999999995</v>
      </c>
      <c r="GY161">
        <v>20.364640000000001</v>
      </c>
      <c r="GZ161" s="1">
        <v>1.4064259999999999E-3</v>
      </c>
      <c r="HA161" s="1">
        <v>0.50241729999999996</v>
      </c>
      <c r="HB161">
        <v>0.60859909999999995</v>
      </c>
      <c r="HC161">
        <v>20.755009999999999</v>
      </c>
      <c r="HD161" s="1">
        <v>1.192802E-3</v>
      </c>
      <c r="HE161" s="1">
        <v>0.42604259999999999</v>
      </c>
      <c r="HF161">
        <v>0.60707049999999996</v>
      </c>
      <c r="HG161">
        <v>21.020019999999999</v>
      </c>
      <c r="HH161" s="1">
        <v>1.029929E-3</v>
      </c>
      <c r="HI161" s="1">
        <v>0.36754369999999997</v>
      </c>
      <c r="HJ161">
        <v>0.6058905</v>
      </c>
      <c r="HK161">
        <v>20.845500000000001</v>
      </c>
      <c r="HL161" s="1">
        <v>9.0280449999999995E-4</v>
      </c>
      <c r="HM161" s="1">
        <v>0.32174459999999999</v>
      </c>
      <c r="HN161">
        <v>0.60498669999999999</v>
      </c>
      <c r="HO161">
        <v>20.432919999999999</v>
      </c>
      <c r="HP161" s="1">
        <v>7.9337539999999995E-4</v>
      </c>
      <c r="HQ161" s="1">
        <v>0.28247749999999999</v>
      </c>
      <c r="HR161">
        <v>0.60426619999999998</v>
      </c>
      <c r="HS161">
        <v>20.201059999999998</v>
      </c>
      <c r="HT161" s="1">
        <v>6.8371909999999998E-4</v>
      </c>
      <c r="HU161" s="1">
        <v>0.2433546</v>
      </c>
      <c r="HV161">
        <v>0.60373359999999998</v>
      </c>
      <c r="HW161">
        <v>20.10716</v>
      </c>
      <c r="HX161" s="1">
        <v>5.6607260000000003E-4</v>
      </c>
      <c r="HY161" s="1">
        <v>0.2015024</v>
      </c>
      <c r="HZ161">
        <v>0.60327609999999998</v>
      </c>
      <c r="IA161">
        <v>20.43233</v>
      </c>
      <c r="IB161" s="1">
        <v>4.4948260000000001E-4</v>
      </c>
      <c r="IC161" s="1">
        <v>0.1599459</v>
      </c>
      <c r="ID161">
        <v>0.60294539999999996</v>
      </c>
      <c r="IE161">
        <v>20.034829999999999</v>
      </c>
      <c r="IF161" s="1">
        <v>3.4961239999999999E-4</v>
      </c>
      <c r="IG161" s="1">
        <v>0.1241838</v>
      </c>
      <c r="IH161">
        <v>0.60273920000000003</v>
      </c>
      <c r="II161">
        <v>20.113209999999999</v>
      </c>
      <c r="IJ161" s="1">
        <v>2.7497189999999998E-4</v>
      </c>
      <c r="IK161" s="1">
        <v>9.7345459999999995E-2</v>
      </c>
      <c r="IL161">
        <v>0.60253999999999996</v>
      </c>
      <c r="IM161">
        <v>20.099979999999999</v>
      </c>
      <c r="IN161" s="1">
        <v>2.2431320000000001E-4</v>
      </c>
      <c r="IO161" s="1">
        <v>7.9068689999999997E-2</v>
      </c>
      <c r="IP161">
        <v>0.60246500000000003</v>
      </c>
      <c r="IQ161">
        <v>19.686489999999999</v>
      </c>
      <c r="IR161" s="1">
        <v>1.9117520000000001E-4</v>
      </c>
      <c r="IS161" s="1">
        <v>6.7104730000000001E-2</v>
      </c>
      <c r="IT161">
        <v>0.60238939999999996</v>
      </c>
      <c r="IU161">
        <v>19.16114</v>
      </c>
      <c r="IV161" s="1">
        <v>1.6861670000000001E-4</v>
      </c>
      <c r="IW161" s="1">
        <v>5.8994230000000002E-2</v>
      </c>
      <c r="IX161">
        <v>0.60240349999999998</v>
      </c>
      <c r="IY161">
        <v>18.825399999999998</v>
      </c>
      <c r="IZ161" s="1">
        <v>1.5120920000000001E-4</v>
      </c>
      <c r="JA161" s="1">
        <v>5.278687E-2</v>
      </c>
      <c r="JB161">
        <v>0.60249160000000002</v>
      </c>
      <c r="JC161">
        <v>18.7956</v>
      </c>
      <c r="JD161" s="1">
        <v>1.3587540000000001E-4</v>
      </c>
      <c r="JE161" s="1">
        <v>4.7357459999999997E-2</v>
      </c>
      <c r="JF161">
        <v>0.60264430000000002</v>
      </c>
      <c r="JG161">
        <v>19.57161</v>
      </c>
      <c r="JH161" s="1">
        <v>1.219227E-4</v>
      </c>
      <c r="JI161" s="1">
        <v>4.242551E-2</v>
      </c>
      <c r="JJ161">
        <v>0.60289610000000005</v>
      </c>
      <c r="JK161">
        <v>20.429849999999998</v>
      </c>
      <c r="JL161" s="1">
        <v>1.099036E-4</v>
      </c>
      <c r="JM161" s="1">
        <v>3.8164209999999997E-2</v>
      </c>
      <c r="JN161">
        <v>0.60323749999999998</v>
      </c>
      <c r="JO161">
        <v>21.106390000000001</v>
      </c>
      <c r="JP161" s="1">
        <v>1.002173E-4</v>
      </c>
      <c r="JQ161" s="1">
        <v>3.4719470000000002E-2</v>
      </c>
      <c r="JR161">
        <v>0.60365659999999999</v>
      </c>
      <c r="JS161">
        <v>21.502389999999998</v>
      </c>
      <c r="JT161" s="1">
        <v>9.2659569999999994E-5</v>
      </c>
      <c r="JU161" s="1">
        <v>3.2025680000000001E-2</v>
      </c>
      <c r="JV161">
        <v>0.60414480000000004</v>
      </c>
      <c r="JW161">
        <v>21.262609999999999</v>
      </c>
      <c r="JX161" s="1">
        <v>8.6535870000000004E-5</v>
      </c>
      <c r="JY161" s="1">
        <v>2.9850749999999999E-2</v>
      </c>
      <c r="JZ161">
        <v>0.60467009999999999</v>
      </c>
      <c r="KA161">
        <v>20.7136</v>
      </c>
      <c r="KB161" s="1">
        <v>8.0804059999999998E-5</v>
      </c>
      <c r="KC161" s="1">
        <v>2.7839010000000001E-2</v>
      </c>
      <c r="KD161">
        <v>0.605132</v>
      </c>
      <c r="KE161">
        <v>20.47334</v>
      </c>
      <c r="KF161" s="1">
        <v>7.4219780000000002E-5</v>
      </c>
      <c r="KG161" s="1">
        <v>2.5566430000000001E-2</v>
      </c>
      <c r="KH161">
        <v>0.60557839999999996</v>
      </c>
      <c r="KI161">
        <v>20.37201</v>
      </c>
      <c r="KJ161" s="1">
        <v>6.630021E-5</v>
      </c>
      <c r="KK161" s="1">
        <v>2.2841489999999999E-2</v>
      </c>
      <c r="KL161">
        <v>0.60591459999999997</v>
      </c>
      <c r="KM161">
        <v>20.650210000000001</v>
      </c>
      <c r="KN161" s="1">
        <v>5.7848669999999999E-5</v>
      </c>
      <c r="KO161" s="1">
        <v>1.9929120000000002E-2</v>
      </c>
      <c r="KP161">
        <v>0.60617220000000005</v>
      </c>
      <c r="KQ161">
        <v>20.716640000000002</v>
      </c>
      <c r="KR161" s="1">
        <v>5.0294660000000002E-5</v>
      </c>
      <c r="KS161" s="1">
        <v>1.731013E-2</v>
      </c>
      <c r="KT161">
        <v>0.60631809999999997</v>
      </c>
      <c r="KU161">
        <v>20.577539999999999</v>
      </c>
      <c r="KV161" s="1">
        <v>4.4472109999999998E-5</v>
      </c>
      <c r="KW161" s="1">
        <v>1.5283929999999999E-2</v>
      </c>
      <c r="KX161">
        <v>0.6063674</v>
      </c>
      <c r="KY161">
        <v>20.374379999999999</v>
      </c>
      <c r="KZ161" s="1">
        <v>4.0374679999999997E-5</v>
      </c>
      <c r="LA161" s="1">
        <v>1.385548E-2</v>
      </c>
      <c r="LB161">
        <v>0.60633049999999999</v>
      </c>
      <c r="LC161">
        <v>20.164719999999999</v>
      </c>
      <c r="LD161" s="1">
        <v>3.7688519999999998E-5</v>
      </c>
      <c r="LE161" s="1">
        <v>1.2917909999999999E-2</v>
      </c>
      <c r="LF161">
        <v>0.60628349999999998</v>
      </c>
      <c r="LG161">
        <v>19.981470000000002</v>
      </c>
      <c r="LH161" s="1">
        <v>3.6479639999999998E-5</v>
      </c>
      <c r="LI161" s="1">
        <v>1.248206E-2</v>
      </c>
      <c r="LJ161">
        <v>0.60615439999999998</v>
      </c>
      <c r="LK161">
        <v>19.89151</v>
      </c>
      <c r="LL161" s="1">
        <v>3.7193749999999999E-5</v>
      </c>
      <c r="LM161" s="1">
        <v>1.2697999999999999E-2</v>
      </c>
      <c r="LN161">
        <v>0.60603249999999997</v>
      </c>
      <c r="LO161">
        <v>19.964169999999999</v>
      </c>
      <c r="LP161" s="1">
        <v>3.9795039999999997E-5</v>
      </c>
      <c r="LQ161" s="1">
        <v>1.35686E-2</v>
      </c>
      <c r="LR161">
        <v>0.60592230000000002</v>
      </c>
      <c r="LS161">
        <v>20.599589999999999</v>
      </c>
      <c r="LT161" s="1">
        <v>4.322373E-5</v>
      </c>
      <c r="LU161" s="1">
        <v>1.474758E-2</v>
      </c>
      <c r="LV161">
        <v>0.60584470000000001</v>
      </c>
      <c r="LW161">
        <v>21.227589999999999</v>
      </c>
      <c r="LX161" s="1">
        <v>4.6098550000000003E-5</v>
      </c>
      <c r="LY161" s="1">
        <v>1.575996E-2</v>
      </c>
      <c r="LZ161">
        <v>0.60575049999999997</v>
      </c>
      <c r="MA161">
        <v>21.800719999999998</v>
      </c>
      <c r="MB161" s="1">
        <v>4.7645860000000001E-5</v>
      </c>
      <c r="MC161" s="1">
        <v>1.6323770000000001E-2</v>
      </c>
      <c r="MD161">
        <v>0.60568580000000005</v>
      </c>
      <c r="ME161">
        <v>22.12987</v>
      </c>
      <c r="MF161" s="1">
        <v>4.7848439999999997E-5</v>
      </c>
      <c r="MG161" s="1">
        <v>1.642186E-2</v>
      </c>
      <c r="MH161">
        <v>0.6056395</v>
      </c>
      <c r="MI161">
        <v>21.977900000000002</v>
      </c>
      <c r="MJ161" s="1">
        <v>4.7052950000000002E-5</v>
      </c>
      <c r="MK161" s="1">
        <v>1.6169380000000001E-2</v>
      </c>
      <c r="ML161">
        <v>0.60560689999999995</v>
      </c>
      <c r="MM161">
        <v>21.288430000000002</v>
      </c>
      <c r="MN161" s="1">
        <v>4.5571690000000002E-5</v>
      </c>
      <c r="MO161" s="1">
        <v>1.5676329999999999E-2</v>
      </c>
      <c r="MP161">
        <v>0.60560139999999996</v>
      </c>
      <c r="MQ161">
        <v>20.829000000000001</v>
      </c>
      <c r="MR161" s="1">
        <v>4.3566590000000003E-5</v>
      </c>
      <c r="MS161" s="1">
        <v>1.499955E-2</v>
      </c>
      <c r="MT161">
        <v>0.60553310000000005</v>
      </c>
      <c r="MU161">
        <v>20.60765</v>
      </c>
      <c r="MV161" s="1">
        <v>4.1184789999999998E-5</v>
      </c>
      <c r="MW161" s="1">
        <v>1.418853E-2</v>
      </c>
      <c r="MX161">
        <v>0.60547050000000002</v>
      </c>
      <c r="MY161">
        <v>20.743010000000002</v>
      </c>
      <c r="MZ161" s="1">
        <v>3.8684289999999998E-5</v>
      </c>
      <c r="NA161" s="1">
        <v>1.3332399999999999E-2</v>
      </c>
      <c r="NB161">
        <v>0.60537390000000002</v>
      </c>
      <c r="NC161">
        <v>21.03783</v>
      </c>
      <c r="ND161" s="1">
        <v>3.6346420000000003E-5</v>
      </c>
      <c r="NE161" s="1">
        <v>1.2526789999999999E-2</v>
      </c>
      <c r="NF161">
        <v>0.60537390000000002</v>
      </c>
      <c r="NG161">
        <v>21.03783</v>
      </c>
      <c r="NH161" s="1">
        <v>3.6346420000000003E-5</v>
      </c>
      <c r="NI161" s="1">
        <v>1.2526789999999999E-2</v>
      </c>
      <c r="NJ161">
        <v>0.60537390000000002</v>
      </c>
      <c r="NK161">
        <v>21.03783</v>
      </c>
      <c r="NL161" s="1">
        <v>3.6346420000000003E-5</v>
      </c>
      <c r="NM161" s="1">
        <v>1.2526789999999999E-2</v>
      </c>
      <c r="NN161">
        <v>0.60537390000000002</v>
      </c>
      <c r="NO161">
        <v>21.03783</v>
      </c>
      <c r="NP161" s="1">
        <v>3.6346420000000003E-5</v>
      </c>
      <c r="NQ161" s="1">
        <v>1.2526789999999999E-2</v>
      </c>
      <c r="NR161">
        <v>0.60537390000000002</v>
      </c>
      <c r="NS161">
        <v>21.03783</v>
      </c>
      <c r="NT161" s="1">
        <v>3.6346420000000003E-5</v>
      </c>
      <c r="NU161" s="1">
        <v>1.2526789999999999E-2</v>
      </c>
      <c r="NV161">
        <v>0.60537390000000002</v>
      </c>
      <c r="NW161">
        <v>21.03783</v>
      </c>
      <c r="NX161" s="1">
        <v>3.6346420000000003E-5</v>
      </c>
      <c r="NY161" s="1">
        <v>1.2526789999999999E-2</v>
      </c>
      <c r="NZ161">
        <v>0.60537390000000002</v>
      </c>
      <c r="OA161">
        <v>21.03783</v>
      </c>
      <c r="OB161" s="1">
        <v>3.6346420000000003E-5</v>
      </c>
      <c r="OC161" s="1">
        <v>1.2526789999999999E-2</v>
      </c>
      <c r="OD161">
        <v>0.60537390000000002</v>
      </c>
      <c r="OE161">
        <v>21.03783</v>
      </c>
      <c r="OF161" s="1">
        <v>3.6346420000000003E-5</v>
      </c>
      <c r="OG161" s="1">
        <v>1.2526789999999999E-2</v>
      </c>
      <c r="OH161">
        <v>0.60537390000000002</v>
      </c>
      <c r="OI161">
        <v>21.03783</v>
      </c>
      <c r="OJ161" s="1">
        <v>3.6346420000000003E-5</v>
      </c>
      <c r="OK161" s="1">
        <v>1.2526789999999999E-2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0.90560390000000002</v>
      </c>
      <c r="G162">
        <v>16.600549999999998</v>
      </c>
      <c r="H162">
        <v>0</v>
      </c>
      <c r="I162">
        <v>0</v>
      </c>
      <c r="J162">
        <v>0.90702490000000002</v>
      </c>
      <c r="K162">
        <v>17.03173</v>
      </c>
      <c r="L162">
        <v>0</v>
      </c>
      <c r="M162">
        <v>0</v>
      </c>
      <c r="N162">
        <v>0.90853090000000003</v>
      </c>
      <c r="O162">
        <v>17.450240000000001</v>
      </c>
      <c r="P162">
        <v>0</v>
      </c>
      <c r="Q162">
        <v>0</v>
      </c>
      <c r="R162">
        <v>0.90994240000000004</v>
      </c>
      <c r="S162">
        <v>18.034230000000001</v>
      </c>
      <c r="T162">
        <v>0</v>
      </c>
      <c r="U162">
        <v>0</v>
      </c>
      <c r="V162">
        <v>0.91134490000000001</v>
      </c>
      <c r="W162">
        <v>18.939579999999999</v>
      </c>
      <c r="X162">
        <v>6.3356479999999996E-38</v>
      </c>
      <c r="Y162" s="1">
        <v>1.8241980000000001E-35</v>
      </c>
      <c r="Z162">
        <v>0.91268689999999997</v>
      </c>
      <c r="AA162">
        <v>19.25938</v>
      </c>
      <c r="AB162" s="1">
        <v>3.2647229999999999E-26</v>
      </c>
      <c r="AC162" s="1">
        <v>9.4363740000000007E-24</v>
      </c>
      <c r="AD162">
        <v>0.91451789999999999</v>
      </c>
      <c r="AE162">
        <v>18.992819999999998</v>
      </c>
      <c r="AF162" s="1">
        <v>2.9928690000000001E-14</v>
      </c>
      <c r="AG162" s="1">
        <v>8.5681180000000001E-12</v>
      </c>
      <c r="AH162">
        <v>0.91645299999999996</v>
      </c>
      <c r="AI162">
        <v>18.690300000000001</v>
      </c>
      <c r="AJ162" s="1">
        <v>2.4533200000000001E-5</v>
      </c>
      <c r="AK162" s="1">
        <v>5.2640150000000004E-3</v>
      </c>
      <c r="AL162">
        <v>0.91843549999999996</v>
      </c>
      <c r="AM162">
        <v>18.230219999999999</v>
      </c>
      <c r="AN162" s="1">
        <v>4.5452899999999997E-2</v>
      </c>
      <c r="AO162" s="1">
        <v>10.737170000000001</v>
      </c>
      <c r="AP162">
        <v>0.92048890000000005</v>
      </c>
      <c r="AQ162">
        <v>18.487670000000001</v>
      </c>
      <c r="AR162">
        <v>3.37913</v>
      </c>
      <c r="AS162">
        <v>852.2079</v>
      </c>
      <c r="AT162">
        <v>0.92256210000000005</v>
      </c>
      <c r="AU162">
        <v>18.92634</v>
      </c>
      <c r="AV162">
        <v>36.534280000000003</v>
      </c>
      <c r="AW162">
        <v>9695.0939999999991</v>
      </c>
      <c r="AX162">
        <v>0.92458430000000003</v>
      </c>
      <c r="AY162">
        <v>19.39819</v>
      </c>
      <c r="AZ162">
        <v>100.52249999999999</v>
      </c>
      <c r="BA162">
        <v>27780.31</v>
      </c>
      <c r="BB162">
        <v>0.9267126</v>
      </c>
      <c r="BC162">
        <v>20.195</v>
      </c>
      <c r="BD162">
        <v>99.062190000000001</v>
      </c>
      <c r="BE162">
        <v>28278.720000000001</v>
      </c>
      <c r="BF162">
        <v>0.9287706</v>
      </c>
      <c r="BG162">
        <v>20.50911</v>
      </c>
      <c r="BH162">
        <v>44.273249999999997</v>
      </c>
      <c r="BI162">
        <v>12971.84</v>
      </c>
      <c r="BJ162">
        <v>0.93080269999999998</v>
      </c>
      <c r="BK162">
        <v>20.349240000000002</v>
      </c>
      <c r="BL162">
        <v>10.77755</v>
      </c>
      <c r="BM162">
        <v>3219.7170000000001</v>
      </c>
      <c r="BN162">
        <v>0.9327394</v>
      </c>
      <c r="BO162">
        <v>19.927610000000001</v>
      </c>
      <c r="BP162">
        <v>1.7015830000000001</v>
      </c>
      <c r="BQ162">
        <v>514.42930000000001</v>
      </c>
      <c r="BR162">
        <v>0.93461819999999995</v>
      </c>
      <c r="BS162">
        <v>19.210070000000002</v>
      </c>
      <c r="BT162">
        <v>0.24382599999999999</v>
      </c>
      <c r="BU162">
        <v>72.818129999999996</v>
      </c>
      <c r="BV162">
        <v>0.93623290000000003</v>
      </c>
      <c r="BW162">
        <v>18.601220000000001</v>
      </c>
      <c r="BX162">
        <v>7.5389479999999995E-2</v>
      </c>
      <c r="BY162">
        <v>21.402899999999999</v>
      </c>
      <c r="BZ162">
        <v>0.93729300000000004</v>
      </c>
      <c r="CA162">
        <v>18.61365</v>
      </c>
      <c r="CB162">
        <v>5.4973769999999998E-2</v>
      </c>
      <c r="CC162">
        <v>15.27164</v>
      </c>
      <c r="CD162">
        <v>0.93489560000000005</v>
      </c>
      <c r="CE162">
        <v>18.5823</v>
      </c>
      <c r="CF162">
        <v>4.9648659999999997E-2</v>
      </c>
      <c r="CG162">
        <v>13.740019999999999</v>
      </c>
      <c r="CH162">
        <v>0.93176060000000005</v>
      </c>
      <c r="CI162">
        <v>18.813800000000001</v>
      </c>
      <c r="CJ162" s="1">
        <v>4.905263E-2</v>
      </c>
      <c r="CK162">
        <v>13.56875</v>
      </c>
      <c r="CL162">
        <v>0.92765880000000001</v>
      </c>
      <c r="CM162">
        <v>18.89697</v>
      </c>
      <c r="CN162" s="1">
        <v>5.018922E-2</v>
      </c>
      <c r="CO162">
        <v>13.928610000000001</v>
      </c>
      <c r="CP162">
        <v>0.92318849999999997</v>
      </c>
      <c r="CQ162">
        <v>18.880849999999999</v>
      </c>
      <c r="CR162" s="1">
        <v>5.0043169999999998E-2</v>
      </c>
      <c r="CS162">
        <v>13.963050000000001</v>
      </c>
      <c r="CT162">
        <v>0.91845580000000004</v>
      </c>
      <c r="CU162">
        <v>18.537500000000001</v>
      </c>
      <c r="CV162" s="1">
        <v>4.7675049999999997E-2</v>
      </c>
      <c r="CW162" s="1">
        <v>13.37768</v>
      </c>
      <c r="CX162">
        <v>0.91344800000000004</v>
      </c>
      <c r="CY162">
        <v>17.832039999999999</v>
      </c>
      <c r="CZ162" s="1">
        <v>4.3767809999999997E-2</v>
      </c>
      <c r="DA162" s="1">
        <v>12.345140000000001</v>
      </c>
      <c r="DB162">
        <v>0.90841590000000005</v>
      </c>
      <c r="DC162">
        <v>17.214939999999999</v>
      </c>
      <c r="DD162" s="1">
        <v>3.940871E-2</v>
      </c>
      <c r="DE162" s="1">
        <v>11.16154</v>
      </c>
      <c r="DF162">
        <v>0.90369259999999996</v>
      </c>
      <c r="DG162">
        <v>17.022819999999999</v>
      </c>
      <c r="DH162" s="1">
        <v>3.5177939999999998E-2</v>
      </c>
      <c r="DI162" s="1">
        <v>9.9975430000000003</v>
      </c>
      <c r="DJ162">
        <v>0.89893060000000002</v>
      </c>
      <c r="DK162">
        <v>16.90992</v>
      </c>
      <c r="DL162" s="1">
        <v>3.1268839999999999E-2</v>
      </c>
      <c r="DM162" s="1">
        <v>8.9138350000000006</v>
      </c>
      <c r="DN162">
        <v>0.89493630000000002</v>
      </c>
      <c r="DO162">
        <v>17.168099999999999</v>
      </c>
      <c r="DP162" s="1">
        <v>2.7798219999999998E-2</v>
      </c>
      <c r="DQ162" s="1">
        <v>7.9441069999999998</v>
      </c>
      <c r="DR162">
        <v>0.89147419999999999</v>
      </c>
      <c r="DS162">
        <v>17.07441</v>
      </c>
      <c r="DT162" s="1">
        <v>2.4628529999999999E-2</v>
      </c>
      <c r="DU162" s="1">
        <v>7.0548799999999998</v>
      </c>
      <c r="DV162">
        <v>0.88834880000000005</v>
      </c>
      <c r="DW162">
        <v>16.906379999999999</v>
      </c>
      <c r="DX162" s="1">
        <v>2.1792800000000001E-2</v>
      </c>
      <c r="DY162" s="1">
        <v>6.2661619999999996</v>
      </c>
      <c r="DZ162">
        <v>0.88510359999999999</v>
      </c>
      <c r="EA162">
        <v>16.844899999999999</v>
      </c>
      <c r="EB162" s="1">
        <v>1.928272E-2</v>
      </c>
      <c r="EC162" s="1">
        <v>5.5660049999999996</v>
      </c>
      <c r="ED162">
        <v>0.88188200000000005</v>
      </c>
      <c r="EE162">
        <v>16.65982</v>
      </c>
      <c r="EF162" s="1">
        <v>1.7056950000000001E-2</v>
      </c>
      <c r="EG162" s="1">
        <v>4.9433870000000004</v>
      </c>
      <c r="EH162">
        <v>0.87845949999999995</v>
      </c>
      <c r="EI162">
        <v>16.85849</v>
      </c>
      <c r="EJ162" s="1">
        <v>1.506068E-2</v>
      </c>
      <c r="EK162" s="1">
        <v>4.3837630000000001</v>
      </c>
      <c r="EL162">
        <v>0.87496700000000005</v>
      </c>
      <c r="EM162">
        <v>16.952780000000001</v>
      </c>
      <c r="EN162" s="1">
        <v>1.329048E-2</v>
      </c>
      <c r="EO162" s="1">
        <v>3.8859330000000001</v>
      </c>
      <c r="EP162">
        <v>0.87153239999999998</v>
      </c>
      <c r="EQ162">
        <v>16.921220000000002</v>
      </c>
      <c r="ER162" s="1">
        <v>1.174858E-2</v>
      </c>
      <c r="ES162" s="1">
        <v>3.4499569999999999</v>
      </c>
      <c r="ET162">
        <v>0.86792139999999995</v>
      </c>
      <c r="EU162">
        <v>17.33822</v>
      </c>
      <c r="EV162" s="1">
        <v>1.0407899999999999E-2</v>
      </c>
      <c r="EW162" s="1">
        <v>3.070033</v>
      </c>
      <c r="EX162">
        <v>0.8594022</v>
      </c>
      <c r="EY162">
        <v>17.612100000000002</v>
      </c>
      <c r="EZ162" s="1">
        <v>9.2007960000000007E-3</v>
      </c>
      <c r="FA162" s="1">
        <v>2.7349079999999999</v>
      </c>
      <c r="FB162">
        <v>0.85168080000000002</v>
      </c>
      <c r="FC162">
        <v>17.408719999999999</v>
      </c>
      <c r="FD162" s="1">
        <v>8.1208530000000008E-3</v>
      </c>
      <c r="FE162" s="1">
        <v>2.4302549999999998</v>
      </c>
      <c r="FF162">
        <v>0.84437600000000002</v>
      </c>
      <c r="FG162">
        <v>17.278379999999999</v>
      </c>
      <c r="FH162" s="1">
        <v>7.1534909999999997E-3</v>
      </c>
      <c r="FI162" s="1">
        <v>2.1538240000000002</v>
      </c>
      <c r="FJ162">
        <v>0.83730850000000001</v>
      </c>
      <c r="FK162">
        <v>17.235489999999999</v>
      </c>
      <c r="FL162" s="1">
        <v>6.2978280000000001E-3</v>
      </c>
      <c r="FM162" s="1">
        <v>1.907314</v>
      </c>
      <c r="FN162">
        <v>0.83022499999999999</v>
      </c>
      <c r="FO162">
        <v>17.795919999999999</v>
      </c>
      <c r="FP162" s="1">
        <v>5.5436790000000001E-3</v>
      </c>
      <c r="FQ162" s="1">
        <v>1.689046</v>
      </c>
      <c r="FR162">
        <v>0.82324030000000004</v>
      </c>
      <c r="FS162">
        <v>18.451540000000001</v>
      </c>
      <c r="FT162" s="1">
        <v>4.8788929999999996E-3</v>
      </c>
      <c r="FU162" s="1">
        <v>1.495438</v>
      </c>
      <c r="FV162">
        <v>0.81637919999999997</v>
      </c>
      <c r="FW162">
        <v>19.082550000000001</v>
      </c>
      <c r="FX162" s="1">
        <v>4.2929860000000004E-3</v>
      </c>
      <c r="FY162" s="1">
        <v>1.3233710000000001</v>
      </c>
      <c r="FZ162">
        <v>0.80966009999999999</v>
      </c>
      <c r="GA162">
        <v>19.612010000000001</v>
      </c>
      <c r="GB162" s="1">
        <v>3.7780880000000002E-3</v>
      </c>
      <c r="GC162" s="1">
        <v>1.1711199999999999</v>
      </c>
      <c r="GD162">
        <v>0.80310769999999998</v>
      </c>
      <c r="GE162">
        <v>19.575369999999999</v>
      </c>
      <c r="GF162" s="1">
        <v>3.3185369999999999E-3</v>
      </c>
      <c r="GG162" s="1">
        <v>1.034206</v>
      </c>
      <c r="GH162">
        <v>0.79671979999999998</v>
      </c>
      <c r="GI162">
        <v>19.313030000000001</v>
      </c>
      <c r="GJ162" s="1">
        <v>2.8855880000000001E-3</v>
      </c>
      <c r="GK162" s="1">
        <v>0.90447849999999996</v>
      </c>
      <c r="GL162">
        <v>0.79086420000000002</v>
      </c>
      <c r="GM162">
        <v>19.24898</v>
      </c>
      <c r="GN162" s="1">
        <v>2.4642610000000001E-3</v>
      </c>
      <c r="GO162" s="1">
        <v>0.77661210000000003</v>
      </c>
      <c r="GP162">
        <v>0.78526669999999998</v>
      </c>
      <c r="GQ162">
        <v>19.29936</v>
      </c>
      <c r="GR162" s="1">
        <v>2.0655309999999998E-3</v>
      </c>
      <c r="GS162" s="1">
        <v>0.65412239999999999</v>
      </c>
      <c r="GT162">
        <v>0.78005990000000003</v>
      </c>
      <c r="GU162">
        <v>19.92342</v>
      </c>
      <c r="GV162" s="1">
        <v>1.7162189999999999E-3</v>
      </c>
      <c r="GW162" s="1">
        <v>0.54543909999999995</v>
      </c>
      <c r="GX162">
        <v>0.77569600000000005</v>
      </c>
      <c r="GY162">
        <v>20.43852</v>
      </c>
      <c r="GZ162" s="1">
        <v>1.4321729999999999E-3</v>
      </c>
      <c r="HA162" s="1">
        <v>0.45609349999999999</v>
      </c>
      <c r="HB162">
        <v>0.77203029999999995</v>
      </c>
      <c r="HC162">
        <v>20.84083</v>
      </c>
      <c r="HD162" s="1">
        <v>1.2125879999999999E-3</v>
      </c>
      <c r="HE162" s="1">
        <v>0.38645960000000001</v>
      </c>
      <c r="HF162">
        <v>0.76904589999999995</v>
      </c>
      <c r="HG162">
        <v>21.080249999999999</v>
      </c>
      <c r="HH162" s="1">
        <v>1.0451869999999999E-3</v>
      </c>
      <c r="HI162" s="1">
        <v>0.33304489999999998</v>
      </c>
      <c r="HJ162">
        <v>0.76667589999999997</v>
      </c>
      <c r="HK162">
        <v>20.864350000000002</v>
      </c>
      <c r="HL162" s="1">
        <v>9.151427E-4</v>
      </c>
      <c r="HM162" s="1">
        <v>0.29137479999999999</v>
      </c>
      <c r="HN162">
        <v>0.76485020000000004</v>
      </c>
      <c r="HO162">
        <v>20.41545</v>
      </c>
      <c r="HP162" s="1">
        <v>8.0468209999999996E-4</v>
      </c>
      <c r="HQ162" s="1">
        <v>0.2560731</v>
      </c>
      <c r="HR162">
        <v>0.76343479999999997</v>
      </c>
      <c r="HS162">
        <v>20.172070000000001</v>
      </c>
      <c r="HT162" s="1">
        <v>6.9567659999999999E-4</v>
      </c>
      <c r="HU162" s="1">
        <v>0.2213762</v>
      </c>
      <c r="HV162">
        <v>0.76229270000000005</v>
      </c>
      <c r="HW162">
        <v>20.099640000000001</v>
      </c>
      <c r="HX162" s="1">
        <v>5.7874000000000001E-4</v>
      </c>
      <c r="HY162" s="1">
        <v>0.18423890000000001</v>
      </c>
      <c r="HZ162">
        <v>0.76141829999999999</v>
      </c>
      <c r="IA162">
        <v>20.479279999999999</v>
      </c>
      <c r="IB162" s="1">
        <v>4.613339E-4</v>
      </c>
      <c r="IC162" s="1">
        <v>0.14685899999999999</v>
      </c>
      <c r="ID162">
        <v>0.76076109999999997</v>
      </c>
      <c r="IE162">
        <v>20.099730000000001</v>
      </c>
      <c r="IF162" s="1">
        <v>3.5916639999999998E-4</v>
      </c>
      <c r="IG162" s="1">
        <v>0.1141721</v>
      </c>
      <c r="IH162">
        <v>0.76026890000000003</v>
      </c>
      <c r="II162">
        <v>20.202960000000001</v>
      </c>
      <c r="IJ162" s="1">
        <v>2.8178380000000002E-4</v>
      </c>
      <c r="IK162" s="1">
        <v>8.9307049999999999E-2</v>
      </c>
      <c r="IL162">
        <v>0.75991940000000002</v>
      </c>
      <c r="IM162">
        <v>20.172419999999999</v>
      </c>
      <c r="IN162" s="1">
        <v>2.2882680000000001E-4</v>
      </c>
      <c r="IO162" s="1">
        <v>7.2221480000000005E-2</v>
      </c>
      <c r="IP162">
        <v>0.7596733</v>
      </c>
      <c r="IQ162">
        <v>19.738340000000001</v>
      </c>
      <c r="IR162" s="1">
        <v>1.941457E-4</v>
      </c>
      <c r="IS162" s="1">
        <v>6.1022989999999999E-2</v>
      </c>
      <c r="IT162">
        <v>0.75952149999999996</v>
      </c>
      <c r="IU162">
        <v>19.170259999999999</v>
      </c>
      <c r="IV162" s="1">
        <v>1.7072610000000001E-4</v>
      </c>
      <c r="IW162" s="1">
        <v>5.348613E-2</v>
      </c>
      <c r="IX162">
        <v>0.75952339999999996</v>
      </c>
      <c r="IY162">
        <v>18.813459999999999</v>
      </c>
      <c r="IZ162" s="1">
        <v>1.5294509999999999E-4</v>
      </c>
      <c r="JA162" s="1">
        <v>4.7806809999999998E-2</v>
      </c>
      <c r="JB162">
        <v>0.75958199999999998</v>
      </c>
      <c r="JC162">
        <v>18.797339999999998</v>
      </c>
      <c r="JD162" s="1">
        <v>1.3745230000000001E-4</v>
      </c>
      <c r="JE162" s="1">
        <v>4.2895170000000003E-2</v>
      </c>
      <c r="JF162">
        <v>0.75986240000000005</v>
      </c>
      <c r="JG162">
        <v>19.61448</v>
      </c>
      <c r="JH162" s="1">
        <v>1.23337E-4</v>
      </c>
      <c r="JI162" s="1">
        <v>3.8426950000000001E-2</v>
      </c>
      <c r="JJ162">
        <v>0.76025160000000003</v>
      </c>
      <c r="JK162">
        <v>20.49811</v>
      </c>
      <c r="JL162" s="1">
        <v>1.11086E-4</v>
      </c>
      <c r="JM162" s="1">
        <v>3.4537930000000001E-2</v>
      </c>
      <c r="JN162">
        <v>0.76083679999999998</v>
      </c>
      <c r="JO162">
        <v>21.203330000000001</v>
      </c>
      <c r="JP162" s="1">
        <v>1.011519E-4</v>
      </c>
      <c r="JQ162" s="1">
        <v>3.1372999999999998E-2</v>
      </c>
      <c r="JR162">
        <v>0.76154010000000005</v>
      </c>
      <c r="JS162">
        <v>21.596119999999999</v>
      </c>
      <c r="JT162" s="1">
        <v>9.3389700000000005E-5</v>
      </c>
      <c r="JU162" s="1">
        <v>2.889328E-2</v>
      </c>
      <c r="JV162">
        <v>0.76238890000000004</v>
      </c>
      <c r="JW162">
        <v>21.32161</v>
      </c>
      <c r="JX162" s="1">
        <v>8.7152059999999999E-5</v>
      </c>
      <c r="JY162" s="1">
        <v>2.6904540000000001E-2</v>
      </c>
      <c r="JZ162">
        <v>0.76331720000000003</v>
      </c>
      <c r="KA162">
        <v>20.72531</v>
      </c>
      <c r="KB162" s="1">
        <v>8.1431509999999995E-5</v>
      </c>
      <c r="KC162" s="1">
        <v>2.5100460000000002E-2</v>
      </c>
      <c r="KD162">
        <v>0.76418580000000003</v>
      </c>
      <c r="KE162">
        <v>20.457319999999999</v>
      </c>
      <c r="KF162" s="1">
        <v>7.4972810000000002E-5</v>
      </c>
      <c r="KG162" s="1">
        <v>2.3098469999999999E-2</v>
      </c>
      <c r="KH162">
        <v>0.76500760000000001</v>
      </c>
      <c r="KI162">
        <v>20.371220000000001</v>
      </c>
      <c r="KJ162" s="1">
        <v>6.7177470000000003E-5</v>
      </c>
      <c r="KK162" s="1">
        <v>2.0694850000000001E-2</v>
      </c>
      <c r="KL162">
        <v>0.76570050000000001</v>
      </c>
      <c r="KM162">
        <v>20.69819</v>
      </c>
      <c r="KN162" s="1">
        <v>5.8716399999999999E-5</v>
      </c>
      <c r="KO162" s="1">
        <v>1.8085480000000001E-2</v>
      </c>
      <c r="KP162">
        <v>0.76621850000000002</v>
      </c>
      <c r="KQ162">
        <v>20.78679</v>
      </c>
      <c r="KR162" s="1">
        <v>5.1017979999999997E-5</v>
      </c>
      <c r="KS162" s="1">
        <v>1.569895E-2</v>
      </c>
      <c r="KT162">
        <v>0.76651659999999999</v>
      </c>
      <c r="KU162">
        <v>20.64742</v>
      </c>
      <c r="KV162" s="1">
        <v>4.5002030000000003E-5</v>
      </c>
      <c r="KW162" s="1">
        <v>1.3826919999999999E-2</v>
      </c>
      <c r="KX162">
        <v>0.76665850000000002</v>
      </c>
      <c r="KY162">
        <v>20.41976</v>
      </c>
      <c r="KZ162" s="1">
        <v>4.0737700000000001E-5</v>
      </c>
      <c r="LA162" s="1">
        <v>1.249785E-2</v>
      </c>
      <c r="LB162">
        <v>0.76670519999999998</v>
      </c>
      <c r="LC162">
        <v>20.17905</v>
      </c>
      <c r="LD162" s="1">
        <v>3.7910999999999997E-5</v>
      </c>
      <c r="LE162" s="1">
        <v>1.1616420000000001E-2</v>
      </c>
      <c r="LF162">
        <v>0.76655640000000003</v>
      </c>
      <c r="LG162">
        <v>19.969850000000001</v>
      </c>
      <c r="LH162" s="1">
        <v>3.65311E-5</v>
      </c>
      <c r="LI162" s="1">
        <v>1.1175589999999999E-2</v>
      </c>
      <c r="LJ162">
        <v>0.76640339999999996</v>
      </c>
      <c r="LK162">
        <v>19.871289999999998</v>
      </c>
      <c r="LL162" s="1">
        <v>3.703064E-5</v>
      </c>
      <c r="LM162" s="1">
        <v>1.13039E-2</v>
      </c>
      <c r="LN162">
        <v>0.76620169999999999</v>
      </c>
      <c r="LO162">
        <v>19.96292</v>
      </c>
      <c r="LP162" s="1">
        <v>3.9464159999999998E-5</v>
      </c>
      <c r="LQ162" s="1">
        <v>1.203014E-2</v>
      </c>
      <c r="LR162">
        <v>0.76599969999999995</v>
      </c>
      <c r="LS162">
        <v>20.64303</v>
      </c>
      <c r="LT162" s="1">
        <v>4.2867259999999999E-5</v>
      </c>
      <c r="LU162" s="1">
        <v>1.3074540000000001E-2</v>
      </c>
      <c r="LV162">
        <v>0.7658296</v>
      </c>
      <c r="LW162">
        <v>21.30321</v>
      </c>
      <c r="LX162" s="1">
        <v>4.5845749999999997E-5</v>
      </c>
      <c r="LY162" s="1">
        <v>1.4010669999999999E-2</v>
      </c>
      <c r="LZ162">
        <v>0.76565209999999995</v>
      </c>
      <c r="MA162">
        <v>21.899280000000001</v>
      </c>
      <c r="MB162" s="1">
        <v>4.7542020000000001E-5</v>
      </c>
      <c r="MC162" s="1">
        <v>1.4560470000000001E-2</v>
      </c>
      <c r="MD162">
        <v>0.76554759999999999</v>
      </c>
      <c r="ME162">
        <v>22.222560000000001</v>
      </c>
      <c r="MF162" s="1">
        <v>4.7872659999999997E-5</v>
      </c>
      <c r="MG162" s="1">
        <v>1.4688100000000001E-2</v>
      </c>
      <c r="MH162">
        <v>0.76548170000000004</v>
      </c>
      <c r="MI162">
        <v>22.050699999999999</v>
      </c>
      <c r="MJ162" s="1">
        <v>4.7166699999999997E-5</v>
      </c>
      <c r="MK162" s="1">
        <v>1.4490609999999999E-2</v>
      </c>
      <c r="ML162">
        <v>0.76538099999999998</v>
      </c>
      <c r="MM162">
        <v>21.32273</v>
      </c>
      <c r="MN162" s="1">
        <v>4.5748709999999999E-5</v>
      </c>
      <c r="MO162" s="1">
        <v>1.4069689999999999E-2</v>
      </c>
      <c r="MP162">
        <v>0.76534250000000004</v>
      </c>
      <c r="MQ162">
        <v>20.837309999999999</v>
      </c>
      <c r="MR162" s="1">
        <v>4.3794030000000003E-5</v>
      </c>
      <c r="MS162" s="1">
        <v>1.348074E-2</v>
      </c>
      <c r="MT162">
        <v>0.76526799999999995</v>
      </c>
      <c r="MU162">
        <v>20.616689999999998</v>
      </c>
      <c r="MV162" s="1">
        <v>4.1442429999999997E-5</v>
      </c>
      <c r="MW162" s="1">
        <v>1.276529E-2</v>
      </c>
      <c r="MX162">
        <v>0.76510290000000003</v>
      </c>
      <c r="MY162">
        <v>20.78923</v>
      </c>
      <c r="MZ162" s="1">
        <v>3.8941450000000003E-5</v>
      </c>
      <c r="NA162" s="1">
        <v>1.200027E-2</v>
      </c>
      <c r="NB162">
        <v>0.76497839999999995</v>
      </c>
      <c r="NC162">
        <v>21.111899999999999</v>
      </c>
      <c r="ND162" s="1">
        <v>3.6577839999999997E-5</v>
      </c>
      <c r="NE162" s="1">
        <v>1.1272610000000001E-2</v>
      </c>
      <c r="NF162">
        <v>0.76497839999999995</v>
      </c>
      <c r="NG162">
        <v>21.111899999999999</v>
      </c>
      <c r="NH162" s="1">
        <v>3.6577839999999997E-5</v>
      </c>
      <c r="NI162" s="1">
        <v>1.1272610000000001E-2</v>
      </c>
      <c r="NJ162">
        <v>0.76497839999999995</v>
      </c>
      <c r="NK162">
        <v>21.111899999999999</v>
      </c>
      <c r="NL162" s="1">
        <v>3.6577839999999997E-5</v>
      </c>
      <c r="NM162" s="1">
        <v>1.1272610000000001E-2</v>
      </c>
      <c r="NN162">
        <v>0.76497839999999995</v>
      </c>
      <c r="NO162">
        <v>21.111899999999999</v>
      </c>
      <c r="NP162" s="1">
        <v>3.6577839999999997E-5</v>
      </c>
      <c r="NQ162" s="1">
        <v>1.1272610000000001E-2</v>
      </c>
      <c r="NR162">
        <v>0.76497839999999995</v>
      </c>
      <c r="NS162">
        <v>21.111899999999999</v>
      </c>
      <c r="NT162" s="1">
        <v>3.6577839999999997E-5</v>
      </c>
      <c r="NU162" s="1">
        <v>1.1272610000000001E-2</v>
      </c>
      <c r="NV162">
        <v>0.76497839999999995</v>
      </c>
      <c r="NW162">
        <v>21.111899999999999</v>
      </c>
      <c r="NX162" s="1">
        <v>3.6577839999999997E-5</v>
      </c>
      <c r="NY162" s="1">
        <v>1.1272610000000001E-2</v>
      </c>
      <c r="NZ162">
        <v>0.76497839999999995</v>
      </c>
      <c r="OA162">
        <v>21.111899999999999</v>
      </c>
      <c r="OB162" s="1">
        <v>3.6577839999999997E-5</v>
      </c>
      <c r="OC162" s="1">
        <v>1.1272610000000001E-2</v>
      </c>
      <c r="OD162">
        <v>0.76497839999999995</v>
      </c>
      <c r="OE162">
        <v>21.111899999999999</v>
      </c>
      <c r="OF162" s="1">
        <v>3.6577839999999997E-5</v>
      </c>
      <c r="OG162" s="1">
        <v>1.1272610000000001E-2</v>
      </c>
      <c r="OH162">
        <v>0.76497839999999995</v>
      </c>
      <c r="OI162">
        <v>21.111899999999999</v>
      </c>
      <c r="OJ162" s="1">
        <v>3.6577839999999997E-5</v>
      </c>
      <c r="OK162" s="1">
        <v>1.1272610000000001E-2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0.91691549999999999</v>
      </c>
      <c r="G163">
        <v>16.638590000000001</v>
      </c>
      <c r="H163">
        <v>0</v>
      </c>
      <c r="I163">
        <v>0</v>
      </c>
      <c r="J163">
        <v>0.91907229999999995</v>
      </c>
      <c r="K163">
        <v>17.07151</v>
      </c>
      <c r="L163">
        <v>0</v>
      </c>
      <c r="M163">
        <v>0</v>
      </c>
      <c r="N163">
        <v>0.92128410000000005</v>
      </c>
      <c r="O163">
        <v>17.48912</v>
      </c>
      <c r="P163">
        <v>0</v>
      </c>
      <c r="Q163">
        <v>0</v>
      </c>
      <c r="R163">
        <v>0.92357650000000002</v>
      </c>
      <c r="S163">
        <v>18.048410000000001</v>
      </c>
      <c r="T163">
        <v>0</v>
      </c>
      <c r="U163">
        <v>0</v>
      </c>
      <c r="V163">
        <v>0.92585519999999999</v>
      </c>
      <c r="W163">
        <v>18.941130000000001</v>
      </c>
      <c r="X163">
        <v>0</v>
      </c>
      <c r="Y163">
        <v>2.972283E-36</v>
      </c>
      <c r="Z163">
        <v>0.92820139999999995</v>
      </c>
      <c r="AA163">
        <v>19.260560000000002</v>
      </c>
      <c r="AB163" s="1">
        <v>5.2355539999999997E-27</v>
      </c>
      <c r="AC163" s="1">
        <v>1.649344E-24</v>
      </c>
      <c r="AD163">
        <v>0.93088070000000001</v>
      </c>
      <c r="AE163">
        <v>18.988050000000001</v>
      </c>
      <c r="AF163" s="1">
        <v>4.8576340000000001E-15</v>
      </c>
      <c r="AG163" s="1">
        <v>1.5145630000000001E-12</v>
      </c>
      <c r="AH163">
        <v>0.93338759999999998</v>
      </c>
      <c r="AI163">
        <v>18.7043</v>
      </c>
      <c r="AJ163" s="1">
        <v>1.215311E-5</v>
      </c>
      <c r="AK163" s="1">
        <v>2.6511799999999999E-3</v>
      </c>
      <c r="AL163">
        <v>0.93595830000000002</v>
      </c>
      <c r="AM163">
        <v>18.276260000000001</v>
      </c>
      <c r="AN163" s="1">
        <v>3.0242720000000001E-2</v>
      </c>
      <c r="AO163">
        <v>7.4333030000000004</v>
      </c>
      <c r="AP163">
        <v>0.93866400000000005</v>
      </c>
      <c r="AQ163">
        <v>18.532150000000001</v>
      </c>
      <c r="AR163" s="1">
        <v>2.634512</v>
      </c>
      <c r="AS163">
        <v>700.83240000000001</v>
      </c>
      <c r="AT163">
        <v>0.94140140000000005</v>
      </c>
      <c r="AU163">
        <v>18.972490000000001</v>
      </c>
      <c r="AV163">
        <v>31.980810000000002</v>
      </c>
      <c r="AW163">
        <v>9053.0229999999992</v>
      </c>
      <c r="AX163">
        <v>0.94416140000000004</v>
      </c>
      <c r="AY163">
        <v>19.41741</v>
      </c>
      <c r="AZ163">
        <v>96.392399999999995</v>
      </c>
      <c r="BA163">
        <v>28696.78</v>
      </c>
      <c r="BB163">
        <v>0.94699169999999999</v>
      </c>
      <c r="BC163">
        <v>20.184380000000001</v>
      </c>
      <c r="BD163">
        <v>102.26730000000001</v>
      </c>
      <c r="BE163">
        <v>31722.1</v>
      </c>
      <c r="BF163">
        <v>0.9498373</v>
      </c>
      <c r="BG163">
        <v>20.498619999999999</v>
      </c>
      <c r="BH163">
        <v>48.537610000000001</v>
      </c>
      <c r="BI163">
        <v>15570.1</v>
      </c>
      <c r="BJ163">
        <v>0.95266899999999999</v>
      </c>
      <c r="BK163">
        <v>20.34854</v>
      </c>
      <c r="BL163">
        <v>12.39012</v>
      </c>
      <c r="BM163">
        <v>4078.884</v>
      </c>
      <c r="BN163">
        <v>0.9554667</v>
      </c>
      <c r="BO163">
        <v>19.962330000000001</v>
      </c>
      <c r="BP163">
        <v>2.0184570000000002</v>
      </c>
      <c r="BQ163">
        <v>675.90530000000001</v>
      </c>
      <c r="BR163">
        <v>0.95822439999999998</v>
      </c>
      <c r="BS163">
        <v>19.274010000000001</v>
      </c>
      <c r="BT163">
        <v>0.2845241</v>
      </c>
      <c r="BU163">
        <v>94.330349999999996</v>
      </c>
      <c r="BV163">
        <v>0.96094069999999998</v>
      </c>
      <c r="BW163">
        <v>18.662199999999999</v>
      </c>
      <c r="BX163">
        <v>7.9733979999999996E-2</v>
      </c>
      <c r="BY163">
        <v>24.831579999999999</v>
      </c>
      <c r="BZ163">
        <v>0.96328659999999999</v>
      </c>
      <c r="CA163">
        <v>18.67174</v>
      </c>
      <c r="CB163">
        <v>5.577418E-2</v>
      </c>
      <c r="CC163">
        <v>16.821179999999998</v>
      </c>
      <c r="CD163">
        <v>0.96268319999999996</v>
      </c>
      <c r="CE163">
        <v>18.620200000000001</v>
      </c>
      <c r="CF163" s="1">
        <v>4.9874670000000003E-2</v>
      </c>
      <c r="CG163">
        <v>14.9095</v>
      </c>
      <c r="CH163">
        <v>0.96015720000000004</v>
      </c>
      <c r="CI163">
        <v>18.81542</v>
      </c>
      <c r="CJ163" s="1">
        <v>4.8990600000000002E-2</v>
      </c>
      <c r="CK163">
        <v>14.572179999999999</v>
      </c>
      <c r="CL163">
        <v>0.95636489999999996</v>
      </c>
      <c r="CM163">
        <v>18.885429999999999</v>
      </c>
      <c r="CN163" s="1">
        <v>5.0104240000000001E-2</v>
      </c>
      <c r="CO163">
        <v>14.901070000000001</v>
      </c>
      <c r="CP163">
        <v>0.95219679999999995</v>
      </c>
      <c r="CQ163">
        <v>18.878329999999998</v>
      </c>
      <c r="CR163" s="1">
        <v>5.0121739999999998E-2</v>
      </c>
      <c r="CS163" s="1">
        <v>14.945449999999999</v>
      </c>
      <c r="CT163">
        <v>0.94771559999999999</v>
      </c>
      <c r="CU163">
        <v>18.562999999999999</v>
      </c>
      <c r="CV163" s="1">
        <v>4.7920450000000003E-2</v>
      </c>
      <c r="CW163" s="1">
        <v>14.33222</v>
      </c>
      <c r="CX163">
        <v>0.94294060000000002</v>
      </c>
      <c r="CY163">
        <v>17.87913</v>
      </c>
      <c r="CZ163" s="1">
        <v>4.410348E-2</v>
      </c>
      <c r="DA163" s="1">
        <v>13.222049999999999</v>
      </c>
      <c r="DB163">
        <v>0.9382779</v>
      </c>
      <c r="DC163">
        <v>17.26681</v>
      </c>
      <c r="DD163" s="1">
        <v>3.975857E-2</v>
      </c>
      <c r="DE163" s="1">
        <v>11.93005</v>
      </c>
      <c r="DF163">
        <v>0.93385779999999996</v>
      </c>
      <c r="DG163">
        <v>17.0763</v>
      </c>
      <c r="DH163" s="1">
        <v>3.5509730000000003E-2</v>
      </c>
      <c r="DI163" s="1">
        <v>10.655390000000001</v>
      </c>
      <c r="DJ163">
        <v>0.92956229999999995</v>
      </c>
      <c r="DK163">
        <v>16.951350000000001</v>
      </c>
      <c r="DL163" s="1">
        <v>3.156871E-2</v>
      </c>
      <c r="DM163" s="1">
        <v>9.4689859999999992</v>
      </c>
      <c r="DN163">
        <v>0.92555609999999999</v>
      </c>
      <c r="DO163">
        <v>17.185359999999999</v>
      </c>
      <c r="DP163" s="1">
        <v>2.806993E-2</v>
      </c>
      <c r="DQ163" s="1">
        <v>8.4185300000000005</v>
      </c>
      <c r="DR163">
        <v>0.92074319999999998</v>
      </c>
      <c r="DS163">
        <v>17.076129999999999</v>
      </c>
      <c r="DT163" s="1">
        <v>2.4871569999999999E-2</v>
      </c>
      <c r="DU163" s="1">
        <v>7.4912330000000003</v>
      </c>
      <c r="DV163">
        <v>0.91302680000000003</v>
      </c>
      <c r="DW163">
        <v>16.893419999999999</v>
      </c>
      <c r="DX163" s="1">
        <v>2.201057E-2</v>
      </c>
      <c r="DY163" s="1">
        <v>6.6688159999999996</v>
      </c>
      <c r="DZ163">
        <v>0.90498909999999999</v>
      </c>
      <c r="EA163">
        <v>16.834219999999998</v>
      </c>
      <c r="EB163" s="1">
        <v>1.9476879999999998E-2</v>
      </c>
      <c r="EC163" s="1">
        <v>5.9371799999999997</v>
      </c>
      <c r="ED163">
        <v>0.89681370000000005</v>
      </c>
      <c r="EE163">
        <v>16.669560000000001</v>
      </c>
      <c r="EF163" s="1">
        <v>1.7231340000000001E-2</v>
      </c>
      <c r="EG163" s="1">
        <v>5.2858200000000002</v>
      </c>
      <c r="EH163">
        <v>0.88839040000000002</v>
      </c>
      <c r="EI163">
        <v>16.88805</v>
      </c>
      <c r="EJ163" s="1">
        <v>1.52176E-2</v>
      </c>
      <c r="EK163" s="1">
        <v>4.6993270000000003</v>
      </c>
      <c r="EL163">
        <v>0.87973330000000005</v>
      </c>
      <c r="EM163">
        <v>17.000250000000001</v>
      </c>
      <c r="EN163" s="1">
        <v>1.34301E-2</v>
      </c>
      <c r="EO163" s="1">
        <v>4.1762610000000002</v>
      </c>
      <c r="EP163">
        <v>0.87113600000000002</v>
      </c>
      <c r="EQ163">
        <v>16.96247</v>
      </c>
      <c r="ER163" s="1">
        <v>1.187031E-2</v>
      </c>
      <c r="ES163" s="1">
        <v>3.7163089999999999</v>
      </c>
      <c r="ET163">
        <v>0.86259839999999999</v>
      </c>
      <c r="EU163">
        <v>17.349219999999999</v>
      </c>
      <c r="EV163" s="1">
        <v>1.0515689999999999E-2</v>
      </c>
      <c r="EW163" s="1">
        <v>3.3148499999999999</v>
      </c>
      <c r="EX163">
        <v>0.85368540000000004</v>
      </c>
      <c r="EY163">
        <v>17.608879999999999</v>
      </c>
      <c r="EZ163" s="1">
        <v>9.2969049999999994E-3</v>
      </c>
      <c r="FA163" s="1">
        <v>2.95234</v>
      </c>
      <c r="FB163">
        <v>0.84585650000000001</v>
      </c>
      <c r="FC163">
        <v>17.391739999999999</v>
      </c>
      <c r="FD163" s="1">
        <v>8.2090110000000004E-3</v>
      </c>
      <c r="FE163" s="1">
        <v>2.6231209999999998</v>
      </c>
      <c r="FF163">
        <v>0.83847300000000002</v>
      </c>
      <c r="FG163">
        <v>17.253769999999999</v>
      </c>
      <c r="FH163" s="1">
        <v>7.2331369999999997E-3</v>
      </c>
      <c r="FI163" s="1">
        <v>2.3243239999999998</v>
      </c>
      <c r="FJ163">
        <v>0.83113250000000005</v>
      </c>
      <c r="FK163">
        <v>17.227599999999999</v>
      </c>
      <c r="FL163" s="1">
        <v>6.3685670000000003E-3</v>
      </c>
      <c r="FM163" s="1">
        <v>2.0578699999999999</v>
      </c>
      <c r="FN163">
        <v>0.82377750000000005</v>
      </c>
      <c r="FO163">
        <v>17.821580000000001</v>
      </c>
      <c r="FP163" s="1">
        <v>5.6065159999999998E-3</v>
      </c>
      <c r="FQ163" s="1">
        <v>1.8219860000000001</v>
      </c>
      <c r="FR163">
        <v>0.81653339999999996</v>
      </c>
      <c r="FS163">
        <v>18.491489999999999</v>
      </c>
      <c r="FT163" s="1">
        <v>4.9348509999999996E-3</v>
      </c>
      <c r="FU163" s="1">
        <v>1.612852</v>
      </c>
      <c r="FV163">
        <v>0.80943920000000003</v>
      </c>
      <c r="FW163">
        <v>19.13503</v>
      </c>
      <c r="FX163" s="1">
        <v>4.3429109999999996E-3</v>
      </c>
      <c r="FY163" s="1">
        <v>1.4270320000000001</v>
      </c>
      <c r="FZ163">
        <v>0.8024694</v>
      </c>
      <c r="GA163">
        <v>19.65297</v>
      </c>
      <c r="GB163" s="1">
        <v>3.8223799999999998E-3</v>
      </c>
      <c r="GC163" s="1">
        <v>1.2625550000000001</v>
      </c>
      <c r="GD163">
        <v>0.79564559999999995</v>
      </c>
      <c r="GE163">
        <v>19.5855</v>
      </c>
      <c r="GF163" s="1">
        <v>3.359389E-3</v>
      </c>
      <c r="GG163" s="1">
        <v>1.1152219999999999</v>
      </c>
      <c r="GH163">
        <v>0.78909010000000002</v>
      </c>
      <c r="GI163">
        <v>19.285830000000001</v>
      </c>
      <c r="GJ163" s="1">
        <v>2.925361E-3</v>
      </c>
      <c r="GK163" s="1">
        <v>0.97641630000000001</v>
      </c>
      <c r="GL163">
        <v>0.78313639999999995</v>
      </c>
      <c r="GM163">
        <v>19.20872</v>
      </c>
      <c r="GN163" s="1">
        <v>2.5036429999999998E-3</v>
      </c>
      <c r="GO163" s="1">
        <v>0.83979930000000003</v>
      </c>
      <c r="GP163">
        <v>0.77755960000000002</v>
      </c>
      <c r="GQ163">
        <v>19.284420000000001</v>
      </c>
      <c r="GR163" s="1">
        <v>2.102184E-3</v>
      </c>
      <c r="GS163" s="1">
        <v>0.70826250000000002</v>
      </c>
      <c r="GT163">
        <v>0.77241000000000004</v>
      </c>
      <c r="GU163">
        <v>19.967179999999999</v>
      </c>
      <c r="GV163" s="1">
        <v>1.7476169999999999E-3</v>
      </c>
      <c r="GW163" s="1">
        <v>0.59057309999999996</v>
      </c>
      <c r="GX163">
        <v>0.76828099999999999</v>
      </c>
      <c r="GY163">
        <v>20.51483</v>
      </c>
      <c r="GZ163" s="1">
        <v>1.4573240000000001E-3</v>
      </c>
      <c r="HA163" s="1">
        <v>0.49316140000000003</v>
      </c>
      <c r="HB163">
        <v>0.76478170000000001</v>
      </c>
      <c r="HC163">
        <v>20.933070000000001</v>
      </c>
      <c r="HD163" s="1">
        <v>1.2319830000000001E-3</v>
      </c>
      <c r="HE163" s="1">
        <v>0.41696270000000002</v>
      </c>
      <c r="HF163">
        <v>0.76194539999999999</v>
      </c>
      <c r="HG163">
        <v>21.1478</v>
      </c>
      <c r="HH163" s="1">
        <v>1.0601440000000001E-3</v>
      </c>
      <c r="HI163" s="1">
        <v>0.35854550000000002</v>
      </c>
      <c r="HJ163">
        <v>0.75966279999999997</v>
      </c>
      <c r="HK163">
        <v>20.888380000000002</v>
      </c>
      <c r="HL163" s="1">
        <v>9.2714640000000003E-4</v>
      </c>
      <c r="HM163" s="1">
        <v>0.31317899999999999</v>
      </c>
      <c r="HN163">
        <v>0.75779969999999996</v>
      </c>
      <c r="HO163">
        <v>20.398260000000001</v>
      </c>
      <c r="HP163" s="1">
        <v>8.1554000000000001E-4</v>
      </c>
      <c r="HQ163" s="1">
        <v>0.27526729999999999</v>
      </c>
      <c r="HR163">
        <v>0.75631870000000001</v>
      </c>
      <c r="HS163">
        <v>20.14114</v>
      </c>
      <c r="HT163" s="1">
        <v>7.0706939999999998E-4</v>
      </c>
      <c r="HU163" s="1">
        <v>0.2386355</v>
      </c>
      <c r="HV163">
        <v>0.75516689999999997</v>
      </c>
      <c r="HW163">
        <v>20.086870000000001</v>
      </c>
      <c r="HX163" s="1">
        <v>5.9089750000000001E-4</v>
      </c>
      <c r="HY163" s="1">
        <v>0.19954089999999999</v>
      </c>
      <c r="HZ163">
        <v>0.75429020000000002</v>
      </c>
      <c r="IA163">
        <v>20.5246</v>
      </c>
      <c r="IB163" s="1">
        <v>4.7290819999999998E-4</v>
      </c>
      <c r="IC163" s="1">
        <v>0.159745</v>
      </c>
      <c r="ID163">
        <v>0.75360439999999995</v>
      </c>
      <c r="IE163">
        <v>20.164470000000001</v>
      </c>
      <c r="IF163" s="1">
        <v>3.6864409999999998E-4</v>
      </c>
      <c r="IG163" s="1">
        <v>0.1243783</v>
      </c>
      <c r="IH163">
        <v>0.75306640000000002</v>
      </c>
      <c r="II163">
        <v>20.2973</v>
      </c>
      <c r="IJ163" s="1">
        <v>2.8861590000000002E-4</v>
      </c>
      <c r="IK163" s="1">
        <v>9.7088599999999997E-2</v>
      </c>
      <c r="IL163">
        <v>0.75272930000000005</v>
      </c>
      <c r="IM163">
        <v>20.251290000000001</v>
      </c>
      <c r="IN163" s="1">
        <v>2.3338149999999999E-4</v>
      </c>
      <c r="IO163" s="1">
        <v>7.8161720000000004E-2</v>
      </c>
      <c r="IP163">
        <v>0.75249480000000002</v>
      </c>
      <c r="IQ163">
        <v>19.79561</v>
      </c>
      <c r="IR163" s="1">
        <v>1.971346E-4</v>
      </c>
      <c r="IS163" s="1">
        <v>6.5725099999999995E-2</v>
      </c>
      <c r="IT163">
        <v>0.75232690000000002</v>
      </c>
      <c r="IU163">
        <v>19.182549999999999</v>
      </c>
      <c r="IV163" s="1">
        <v>1.7282389999999999E-4</v>
      </c>
      <c r="IW163" s="1">
        <v>5.7413529999999997E-2</v>
      </c>
      <c r="IX163">
        <v>0.75232019999999999</v>
      </c>
      <c r="IY163">
        <v>18.80115</v>
      </c>
      <c r="IZ163" s="1">
        <v>1.5464640000000001E-4</v>
      </c>
      <c r="JA163" s="1">
        <v>5.12477E-2</v>
      </c>
      <c r="JB163">
        <v>0.75237690000000002</v>
      </c>
      <c r="JC163">
        <v>18.797450000000001</v>
      </c>
      <c r="JD163" s="1">
        <v>1.3898830000000001E-4</v>
      </c>
      <c r="JE163" s="1">
        <v>4.5982929999999998E-2</v>
      </c>
      <c r="JF163">
        <v>0.75263279999999999</v>
      </c>
      <c r="JG163">
        <v>19.659369999999999</v>
      </c>
      <c r="JH163" s="1">
        <v>1.2472300000000001E-4</v>
      </c>
      <c r="JI163" s="1">
        <v>4.1197879999999999E-2</v>
      </c>
      <c r="JJ163">
        <v>0.75304009999999999</v>
      </c>
      <c r="JK163">
        <v>20.569749999999999</v>
      </c>
      <c r="JL163" s="1">
        <v>1.122551E-4</v>
      </c>
      <c r="JM163" s="1">
        <v>3.7002710000000001E-2</v>
      </c>
      <c r="JN163">
        <v>0.75361579999999995</v>
      </c>
      <c r="JO163">
        <v>21.306059999999999</v>
      </c>
      <c r="JP163" s="1">
        <v>1.0208E-4</v>
      </c>
      <c r="JQ163" s="1">
        <v>3.3565810000000001E-2</v>
      </c>
      <c r="JR163">
        <v>0.7543356</v>
      </c>
      <c r="JS163">
        <v>21.698260000000001</v>
      </c>
      <c r="JT163" s="1">
        <v>9.411535E-5</v>
      </c>
      <c r="JU163" s="1">
        <v>3.0867169999999999E-2</v>
      </c>
      <c r="JV163">
        <v>0.75520399999999999</v>
      </c>
      <c r="JW163">
        <v>21.387910000000002</v>
      </c>
      <c r="JX163" s="1">
        <v>8.7757350000000004E-5</v>
      </c>
      <c r="JY163" s="1">
        <v>2.871754E-2</v>
      </c>
      <c r="JZ163">
        <v>0.75611910000000004</v>
      </c>
      <c r="KA163">
        <v>20.74089</v>
      </c>
      <c r="KB163" s="1">
        <v>8.2033140000000002E-5</v>
      </c>
      <c r="KC163" s="1">
        <v>2.6803839999999999E-2</v>
      </c>
      <c r="KD163">
        <v>0.75702579999999997</v>
      </c>
      <c r="KE163">
        <v>20.44164</v>
      </c>
      <c r="KF163" s="1">
        <v>7.5687490000000003E-5</v>
      </c>
      <c r="KG163" s="1">
        <v>2.4720019999999999E-2</v>
      </c>
      <c r="KH163">
        <v>0.75789490000000004</v>
      </c>
      <c r="KI163">
        <v>20.36645</v>
      </c>
      <c r="KJ163" s="1">
        <v>6.801822E-5</v>
      </c>
      <c r="KK163" s="1">
        <v>2.2218459999999999E-2</v>
      </c>
      <c r="KL163">
        <v>0.75859849999999995</v>
      </c>
      <c r="KM163">
        <v>20.74513</v>
      </c>
      <c r="KN163" s="1">
        <v>5.9562750000000002E-5</v>
      </c>
      <c r="KO163" s="1">
        <v>1.9459009999999999E-2</v>
      </c>
      <c r="KP163">
        <v>0.7590964</v>
      </c>
      <c r="KQ163">
        <v>20.859400000000001</v>
      </c>
      <c r="KR163" s="1">
        <v>5.1734470000000002E-5</v>
      </c>
      <c r="KS163" s="1">
        <v>1.6887510000000001E-2</v>
      </c>
      <c r="KT163">
        <v>0.75944920000000005</v>
      </c>
      <c r="KU163">
        <v>20.721699999999998</v>
      </c>
      <c r="KV163" s="1">
        <v>4.5532299999999998E-5</v>
      </c>
      <c r="KW163" s="1">
        <v>1.483957E-2</v>
      </c>
      <c r="KX163">
        <v>0.75957909999999995</v>
      </c>
      <c r="KY163">
        <v>20.47298</v>
      </c>
      <c r="KZ163" s="1">
        <v>4.1102439999999997E-5</v>
      </c>
      <c r="LA163" s="1">
        <v>1.337323E-2</v>
      </c>
      <c r="LB163">
        <v>0.7595925</v>
      </c>
      <c r="LC163">
        <v>20.196079999999998</v>
      </c>
      <c r="LD163" s="1">
        <v>3.8139210000000003E-5</v>
      </c>
      <c r="LE163" s="1">
        <v>1.2391930000000001E-2</v>
      </c>
      <c r="LF163">
        <v>0.75953190000000004</v>
      </c>
      <c r="LG163">
        <v>19.960049999999999</v>
      </c>
      <c r="LH163" s="1">
        <v>3.6599420000000002E-5</v>
      </c>
      <c r="LI163" s="1">
        <v>1.18701E-2</v>
      </c>
      <c r="LJ163">
        <v>0.75933349999999999</v>
      </c>
      <c r="LK163">
        <v>19.84919</v>
      </c>
      <c r="LL163" s="1">
        <v>3.6894100000000003E-5</v>
      </c>
      <c r="LM163" s="1">
        <v>1.193553E-2</v>
      </c>
      <c r="LN163">
        <v>0.75910719999999998</v>
      </c>
      <c r="LO163">
        <v>19.95899</v>
      </c>
      <c r="LP163" s="1">
        <v>3.9156049999999999E-5</v>
      </c>
      <c r="LQ163" s="1">
        <v>1.2643990000000001E-2</v>
      </c>
      <c r="LR163">
        <v>0.75891580000000003</v>
      </c>
      <c r="LS163">
        <v>20.686350000000001</v>
      </c>
      <c r="LT163" s="1">
        <v>4.2519440000000001E-5</v>
      </c>
      <c r="LU163" s="1">
        <v>1.373389E-2</v>
      </c>
      <c r="LV163">
        <v>0.75871379999999999</v>
      </c>
      <c r="LW163">
        <v>21.38166</v>
      </c>
      <c r="LX163" s="1">
        <v>4.5587629999999999E-5</v>
      </c>
      <c r="LY163" s="1">
        <v>1.475484E-2</v>
      </c>
      <c r="LZ163">
        <v>0.75856330000000005</v>
      </c>
      <c r="MA163">
        <v>22.003920000000001</v>
      </c>
      <c r="MB163" s="1">
        <v>4.7426909999999999E-5</v>
      </c>
      <c r="MC163" s="1">
        <v>1.5386499999999999E-2</v>
      </c>
      <c r="MD163">
        <v>0.75846880000000005</v>
      </c>
      <c r="ME163">
        <v>22.322130000000001</v>
      </c>
      <c r="MF163" s="1">
        <v>4.788404E-5</v>
      </c>
      <c r="MG163" s="1">
        <v>1.5566190000000001E-2</v>
      </c>
      <c r="MH163">
        <v>0.7583647</v>
      </c>
      <c r="MI163">
        <v>22.129339999999999</v>
      </c>
      <c r="MJ163" s="1">
        <v>4.7268799999999997E-5</v>
      </c>
      <c r="MK163" s="1">
        <v>1.5389389999999999E-2</v>
      </c>
      <c r="ML163">
        <v>0.75829420000000003</v>
      </c>
      <c r="MM163">
        <v>21.36065</v>
      </c>
      <c r="MN163" s="1">
        <v>4.5913659999999998E-5</v>
      </c>
      <c r="MO163" s="1">
        <v>1.4965340000000001E-2</v>
      </c>
      <c r="MP163">
        <v>0.75822679999999998</v>
      </c>
      <c r="MQ163">
        <v>20.847580000000001</v>
      </c>
      <c r="MR163" s="1">
        <v>4.400873E-5</v>
      </c>
      <c r="MS163" s="1">
        <v>1.4359E-2</v>
      </c>
      <c r="MT163">
        <v>0.7581272</v>
      </c>
      <c r="MU163">
        <v>20.62351</v>
      </c>
      <c r="MV163" s="1">
        <v>4.168881E-5</v>
      </c>
      <c r="MW163" s="1">
        <v>1.3612569999999999E-2</v>
      </c>
      <c r="MX163">
        <v>0.7580308</v>
      </c>
      <c r="MY163">
        <v>20.83503</v>
      </c>
      <c r="MZ163" s="1">
        <v>3.9190309999999997E-5</v>
      </c>
      <c r="NA163" s="1">
        <v>1.280269E-2</v>
      </c>
      <c r="NB163">
        <v>0.75788239999999996</v>
      </c>
      <c r="NC163">
        <v>21.189119999999999</v>
      </c>
      <c r="ND163" s="1">
        <v>3.6803900000000002E-5</v>
      </c>
      <c r="NE163" s="1">
        <v>1.2024150000000001E-2</v>
      </c>
      <c r="NF163">
        <v>0.75788239999999996</v>
      </c>
      <c r="NG163">
        <v>21.189119999999999</v>
      </c>
      <c r="NH163" s="1">
        <v>3.6803900000000002E-5</v>
      </c>
      <c r="NI163" s="1">
        <v>1.2024150000000001E-2</v>
      </c>
      <c r="NJ163">
        <v>0.75788239999999996</v>
      </c>
      <c r="NK163">
        <v>21.189119999999999</v>
      </c>
      <c r="NL163" s="1">
        <v>3.6803900000000002E-5</v>
      </c>
      <c r="NM163" s="1">
        <v>1.2024150000000001E-2</v>
      </c>
      <c r="NN163">
        <v>0.75788239999999996</v>
      </c>
      <c r="NO163">
        <v>21.189119999999999</v>
      </c>
      <c r="NP163" s="1">
        <v>3.6803900000000002E-5</v>
      </c>
      <c r="NQ163" s="1">
        <v>1.2024150000000001E-2</v>
      </c>
      <c r="NR163">
        <v>0.75788239999999996</v>
      </c>
      <c r="NS163">
        <v>21.189119999999999</v>
      </c>
      <c r="NT163" s="1">
        <v>3.6803900000000002E-5</v>
      </c>
      <c r="NU163" s="1">
        <v>1.2024150000000001E-2</v>
      </c>
      <c r="NV163">
        <v>0.75788239999999996</v>
      </c>
      <c r="NW163">
        <v>21.189119999999999</v>
      </c>
      <c r="NX163" s="1">
        <v>3.6803900000000002E-5</v>
      </c>
      <c r="NY163" s="1">
        <v>1.2024150000000001E-2</v>
      </c>
      <c r="NZ163">
        <v>0.75788239999999996</v>
      </c>
      <c r="OA163">
        <v>21.189119999999999</v>
      </c>
      <c r="OB163" s="1">
        <v>3.6803900000000002E-5</v>
      </c>
      <c r="OC163" s="1">
        <v>1.2024150000000001E-2</v>
      </c>
      <c r="OD163">
        <v>0.75788239999999996</v>
      </c>
      <c r="OE163">
        <v>21.189119999999999</v>
      </c>
      <c r="OF163" s="1">
        <v>3.6803900000000002E-5</v>
      </c>
      <c r="OG163" s="1">
        <v>1.2024150000000001E-2</v>
      </c>
      <c r="OH163">
        <v>0.75788239999999996</v>
      </c>
      <c r="OI163">
        <v>21.189119999999999</v>
      </c>
      <c r="OJ163" s="1">
        <v>3.6803900000000002E-5</v>
      </c>
      <c r="OK163" s="1">
        <v>1.2024150000000001E-2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0.81339249999999996</v>
      </c>
      <c r="G164">
        <v>16.67933</v>
      </c>
      <c r="H164">
        <v>0</v>
      </c>
      <c r="I164">
        <v>0</v>
      </c>
      <c r="J164">
        <v>0.81631790000000004</v>
      </c>
      <c r="K164">
        <v>17.1129</v>
      </c>
      <c r="L164">
        <v>0</v>
      </c>
      <c r="M164">
        <v>0</v>
      </c>
      <c r="N164">
        <v>0.81930950000000002</v>
      </c>
      <c r="O164">
        <v>17.531359999999999</v>
      </c>
      <c r="P164">
        <v>0</v>
      </c>
      <c r="Q164">
        <v>0</v>
      </c>
      <c r="R164">
        <v>0.82241660000000005</v>
      </c>
      <c r="S164">
        <v>18.063330000000001</v>
      </c>
      <c r="T164">
        <v>0</v>
      </c>
      <c r="U164">
        <v>0</v>
      </c>
      <c r="V164">
        <v>0.82555829999999997</v>
      </c>
      <c r="W164">
        <v>18.939260000000001</v>
      </c>
      <c r="X164">
        <v>0</v>
      </c>
      <c r="Y164">
        <v>5.0927150000000003E-37</v>
      </c>
      <c r="Z164">
        <v>0.82889829999999998</v>
      </c>
      <c r="AA164">
        <v>19.26389</v>
      </c>
      <c r="AB164" s="1">
        <v>8.3653260000000007E-28</v>
      </c>
      <c r="AC164" s="1">
        <v>3.0119379999999998E-25</v>
      </c>
      <c r="AD164">
        <v>0.83181559999999999</v>
      </c>
      <c r="AE164">
        <v>18.984649999999998</v>
      </c>
      <c r="AF164" s="1">
        <v>7.7758679999999996E-16</v>
      </c>
      <c r="AG164" s="1">
        <v>2.7707329999999999E-13</v>
      </c>
      <c r="AH164">
        <v>0.83416129999999999</v>
      </c>
      <c r="AI164">
        <v>18.71941</v>
      </c>
      <c r="AJ164" s="1">
        <v>5.0575019999999999E-6</v>
      </c>
      <c r="AK164" s="1">
        <v>1.2107859999999999E-3</v>
      </c>
      <c r="AL164">
        <v>0.8366209</v>
      </c>
      <c r="AM164">
        <v>18.3246</v>
      </c>
      <c r="AN164" s="1">
        <v>1.839592E-2</v>
      </c>
      <c r="AO164" s="1">
        <v>4.9788500000000004</v>
      </c>
      <c r="AP164">
        <v>0.83914670000000002</v>
      </c>
      <c r="AQ164">
        <v>18.577490000000001</v>
      </c>
      <c r="AR164" s="1">
        <v>1.938801</v>
      </c>
      <c r="AS164">
        <v>572.85850000000005</v>
      </c>
      <c r="AT164">
        <v>0.84179079999999995</v>
      </c>
      <c r="AU164">
        <v>19.01952</v>
      </c>
      <c r="AV164">
        <v>27.025310000000001</v>
      </c>
      <c r="AW164">
        <v>8576.9920000000002</v>
      </c>
      <c r="AX164">
        <v>0.84442669999999997</v>
      </c>
      <c r="AY164">
        <v>19.438890000000001</v>
      </c>
      <c r="AZ164">
        <v>90.86927</v>
      </c>
      <c r="BA164">
        <v>30611.9</v>
      </c>
      <c r="BB164">
        <v>0.84716429999999998</v>
      </c>
      <c r="BC164">
        <v>20.171800000000001</v>
      </c>
      <c r="BD164">
        <v>105.4105</v>
      </c>
      <c r="BE164">
        <v>37324</v>
      </c>
      <c r="BF164">
        <v>0.84992140000000005</v>
      </c>
      <c r="BG164">
        <v>20.48526</v>
      </c>
      <c r="BH164">
        <v>53.846490000000003</v>
      </c>
      <c r="BI164">
        <v>19877.11</v>
      </c>
      <c r="BJ164">
        <v>0.85265930000000001</v>
      </c>
      <c r="BK164">
        <v>20.346699999999998</v>
      </c>
      <c r="BL164">
        <v>14.581160000000001</v>
      </c>
      <c r="BM164">
        <v>5564.4380000000001</v>
      </c>
      <c r="BN164">
        <v>0.85540660000000002</v>
      </c>
      <c r="BO164">
        <v>19.998100000000001</v>
      </c>
      <c r="BP164">
        <v>2.4748800000000002</v>
      </c>
      <c r="BQ164">
        <v>966.9316</v>
      </c>
      <c r="BR164">
        <v>0.85811780000000004</v>
      </c>
      <c r="BS164">
        <v>19.34628</v>
      </c>
      <c r="BT164">
        <v>0.34545749999999997</v>
      </c>
      <c r="BU164">
        <v>134.41489999999999</v>
      </c>
      <c r="BV164">
        <v>0.86083080000000001</v>
      </c>
      <c r="BW164">
        <v>18.730650000000001</v>
      </c>
      <c r="BX164">
        <v>8.6254849999999994E-2</v>
      </c>
      <c r="BY164">
        <v>31.306840000000001</v>
      </c>
      <c r="BZ164">
        <v>0.86343729999999996</v>
      </c>
      <c r="CA164">
        <v>18.735060000000001</v>
      </c>
      <c r="CB164">
        <v>5.6841269999999999E-2</v>
      </c>
      <c r="CC164">
        <v>19.745480000000001</v>
      </c>
      <c r="CD164">
        <v>0.86744969999999999</v>
      </c>
      <c r="CE164">
        <v>18.662839999999999</v>
      </c>
      <c r="CF164" s="1">
        <v>5.0188249999999997E-2</v>
      </c>
      <c r="CG164">
        <v>17.259620000000002</v>
      </c>
      <c r="CH164">
        <v>0.8706933</v>
      </c>
      <c r="CI164">
        <v>18.819590000000002</v>
      </c>
      <c r="CJ164" s="1">
        <v>4.893906E-2</v>
      </c>
      <c r="CK164">
        <v>16.746449999999999</v>
      </c>
      <c r="CL164">
        <v>0.87206760000000005</v>
      </c>
      <c r="CM164">
        <v>18.870609999999999</v>
      </c>
      <c r="CN164" s="1">
        <v>4.999518E-2</v>
      </c>
      <c r="CO164">
        <v>17.10885</v>
      </c>
      <c r="CP164">
        <v>0.87293849999999995</v>
      </c>
      <c r="CQ164">
        <v>18.87209</v>
      </c>
      <c r="CR164" s="1">
        <v>5.0196810000000001E-2</v>
      </c>
      <c r="CS164" s="1">
        <v>17.23976</v>
      </c>
      <c r="CT164">
        <v>0.87365040000000005</v>
      </c>
      <c r="CU164">
        <v>18.588930000000001</v>
      </c>
      <c r="CV164" s="1">
        <v>4.8196129999999997E-2</v>
      </c>
      <c r="CW164" s="1">
        <v>16.621649999999999</v>
      </c>
      <c r="CX164">
        <v>0.8742221</v>
      </c>
      <c r="CY164">
        <v>17.932480000000002</v>
      </c>
      <c r="CZ164" s="1">
        <v>4.4494810000000003E-2</v>
      </c>
      <c r="DA164" s="1">
        <v>15.399039999999999</v>
      </c>
      <c r="DB164">
        <v>0.8751949</v>
      </c>
      <c r="DC164">
        <v>17.327670000000001</v>
      </c>
      <c r="DD164" s="1">
        <v>4.0170560000000001E-2</v>
      </c>
      <c r="DE164" s="1">
        <v>13.926310000000001</v>
      </c>
      <c r="DF164">
        <v>0.87653840000000005</v>
      </c>
      <c r="DG164">
        <v>17.140689999999999</v>
      </c>
      <c r="DH164" s="1">
        <v>3.5899500000000001E-2</v>
      </c>
      <c r="DI164" s="1">
        <v>12.454359999999999</v>
      </c>
      <c r="DJ164">
        <v>0.87800869999999998</v>
      </c>
      <c r="DK164">
        <v>17.007560000000002</v>
      </c>
      <c r="DL164" s="1">
        <v>3.1924019999999997E-2</v>
      </c>
      <c r="DM164" s="1">
        <v>11.07565</v>
      </c>
      <c r="DN164">
        <v>0.87814309999999995</v>
      </c>
      <c r="DO164">
        <v>17.212409999999998</v>
      </c>
      <c r="DP164" s="1">
        <v>2.8380829999999999E-2</v>
      </c>
      <c r="DQ164" s="1">
        <v>9.8486200000000004</v>
      </c>
      <c r="DR164">
        <v>0.87151809999999996</v>
      </c>
      <c r="DS164">
        <v>17.079149999999998</v>
      </c>
      <c r="DT164" s="1">
        <v>2.5148429999999999E-2</v>
      </c>
      <c r="DU164" s="1">
        <v>8.7599579999999992</v>
      </c>
      <c r="DV164">
        <v>0.86482999999999999</v>
      </c>
      <c r="DW164">
        <v>16.87847</v>
      </c>
      <c r="DX164" s="1">
        <v>2.2258980000000001E-2</v>
      </c>
      <c r="DY164" s="1">
        <v>7.7851819999999998</v>
      </c>
      <c r="DZ164">
        <v>0.85791430000000002</v>
      </c>
      <c r="EA164">
        <v>16.81879</v>
      </c>
      <c r="EB164" s="1">
        <v>1.9698340000000002E-2</v>
      </c>
      <c r="EC164" s="1">
        <v>6.9179269999999997</v>
      </c>
      <c r="ED164">
        <v>0.85094110000000001</v>
      </c>
      <c r="EE164">
        <v>16.678820000000002</v>
      </c>
      <c r="EF164" s="1">
        <v>1.7429839999999999E-2</v>
      </c>
      <c r="EG164" s="1">
        <v>6.1470520000000004</v>
      </c>
      <c r="EH164">
        <v>0.84371969999999996</v>
      </c>
      <c r="EI164">
        <v>16.926539999999999</v>
      </c>
      <c r="EJ164" s="1">
        <v>1.539655E-2</v>
      </c>
      <c r="EK164" s="1">
        <v>5.4546479999999997</v>
      </c>
      <c r="EL164">
        <v>0.83624869999999996</v>
      </c>
      <c r="EM164">
        <v>17.061910000000001</v>
      </c>
      <c r="EN164" s="1">
        <v>1.358937E-2</v>
      </c>
      <c r="EO164" s="1">
        <v>4.8369249999999999</v>
      </c>
      <c r="EP164">
        <v>0.82885609999999998</v>
      </c>
      <c r="EQ164">
        <v>17.021270000000001</v>
      </c>
      <c r="ER164" s="1">
        <v>1.20094E-2</v>
      </c>
      <c r="ES164" s="1">
        <v>4.293418</v>
      </c>
      <c r="ET164">
        <v>0.82157029999999998</v>
      </c>
      <c r="EU164">
        <v>17.371420000000001</v>
      </c>
      <c r="EV164" s="1">
        <v>1.06392E-2</v>
      </c>
      <c r="EW164" s="1">
        <v>3.8201010000000002</v>
      </c>
      <c r="EX164">
        <v>0.81412510000000005</v>
      </c>
      <c r="EY164">
        <v>17.60538</v>
      </c>
      <c r="EZ164" s="1">
        <v>9.4089770000000007E-3</v>
      </c>
      <c r="FA164" s="1">
        <v>3.3934039999999999</v>
      </c>
      <c r="FB164">
        <v>0.80769429999999998</v>
      </c>
      <c r="FC164">
        <v>17.371210000000001</v>
      </c>
      <c r="FD164" s="1">
        <v>8.3115959999999992E-3</v>
      </c>
      <c r="FE164" s="1">
        <v>3.0079880000000001</v>
      </c>
      <c r="FF164">
        <v>0.80148730000000001</v>
      </c>
      <c r="FG164">
        <v>17.222490000000001</v>
      </c>
      <c r="FH164" s="1">
        <v>7.3255610000000004E-3</v>
      </c>
      <c r="FI164" s="1">
        <v>2.6602139999999999</v>
      </c>
      <c r="FJ164">
        <v>0.79526280000000005</v>
      </c>
      <c r="FK164">
        <v>17.215890000000002</v>
      </c>
      <c r="FL164" s="1">
        <v>6.450702E-3</v>
      </c>
      <c r="FM164" s="1">
        <v>2.3503790000000002</v>
      </c>
      <c r="FN164">
        <v>0.7890142</v>
      </c>
      <c r="FO164">
        <v>17.85594</v>
      </c>
      <c r="FP164" s="1">
        <v>5.6794480000000001E-3</v>
      </c>
      <c r="FQ164" s="1">
        <v>2.0764300000000002</v>
      </c>
      <c r="FR164">
        <v>0.78283919999999996</v>
      </c>
      <c r="FS164">
        <v>18.54542</v>
      </c>
      <c r="FT164" s="1">
        <v>4.9996429999999998E-3</v>
      </c>
      <c r="FU164" s="1">
        <v>1.8340179999999999</v>
      </c>
      <c r="FV164">
        <v>0.77683159999999996</v>
      </c>
      <c r="FW164">
        <v>19.205580000000001</v>
      </c>
      <c r="FX164" s="1">
        <v>4.4007250000000003E-3</v>
      </c>
      <c r="FY164" s="1">
        <v>1.6191709999999999</v>
      </c>
      <c r="FZ164">
        <v>0.77091989999999999</v>
      </c>
      <c r="GA164">
        <v>19.711220000000001</v>
      </c>
      <c r="GB164" s="1">
        <v>3.8735779999999999E-3</v>
      </c>
      <c r="GC164" s="1">
        <v>1.42923</v>
      </c>
      <c r="GD164">
        <v>0.76517650000000004</v>
      </c>
      <c r="GE164">
        <v>19.600159999999999</v>
      </c>
      <c r="GF164" s="1">
        <v>3.4062939999999998E-3</v>
      </c>
      <c r="GG164" s="1">
        <v>1.260087</v>
      </c>
      <c r="GH164">
        <v>0.75967810000000002</v>
      </c>
      <c r="GI164">
        <v>19.25412</v>
      </c>
      <c r="GJ164" s="1">
        <v>2.9707729999999999E-3</v>
      </c>
      <c r="GK164" s="1">
        <v>1.102174</v>
      </c>
      <c r="GL164">
        <v>0.75500020000000001</v>
      </c>
      <c r="GM164">
        <v>19.159020000000002</v>
      </c>
      <c r="GN164" s="1">
        <v>2.5486699999999998E-3</v>
      </c>
      <c r="GO164" s="1">
        <v>0.94751790000000002</v>
      </c>
      <c r="GP164">
        <v>0.75055839999999996</v>
      </c>
      <c r="GQ164">
        <v>19.26388</v>
      </c>
      <c r="GR164" s="1">
        <v>2.1444239999999998E-3</v>
      </c>
      <c r="GS164" s="1">
        <v>0.79860929999999997</v>
      </c>
      <c r="GT164">
        <v>0.7465733</v>
      </c>
      <c r="GU164">
        <v>20.023700000000002</v>
      </c>
      <c r="GV164" s="1">
        <v>1.784182E-3</v>
      </c>
      <c r="GW164" s="1">
        <v>0.66429389999999999</v>
      </c>
      <c r="GX164">
        <v>0.74333360000000004</v>
      </c>
      <c r="GY164">
        <v>20.6129</v>
      </c>
      <c r="GZ164" s="1">
        <v>1.4867070000000001E-3</v>
      </c>
      <c r="HA164" s="1">
        <v>0.55230860000000004</v>
      </c>
      <c r="HB164">
        <v>0.74061909999999997</v>
      </c>
      <c r="HC164">
        <v>21.049769999999999</v>
      </c>
      <c r="HD164" s="1">
        <v>1.2546840000000001E-3</v>
      </c>
      <c r="HE164" s="1">
        <v>0.464646</v>
      </c>
      <c r="HF164">
        <v>0.73832439999999999</v>
      </c>
      <c r="HG164">
        <v>21.237079999999999</v>
      </c>
      <c r="HH164" s="1">
        <v>1.077592E-3</v>
      </c>
      <c r="HI164" s="1">
        <v>0.39763920000000003</v>
      </c>
      <c r="HJ164">
        <v>0.73645130000000003</v>
      </c>
      <c r="HK164">
        <v>20.920729999999999</v>
      </c>
      <c r="HL164" s="1">
        <v>9.4099929999999997E-4</v>
      </c>
      <c r="HM164" s="1">
        <v>0.3459911</v>
      </c>
      <c r="HN164">
        <v>0.73493240000000004</v>
      </c>
      <c r="HO164">
        <v>20.379760000000001</v>
      </c>
      <c r="HP164" s="1">
        <v>8.2786820000000001E-4</v>
      </c>
      <c r="HQ164" s="1">
        <v>0.30357250000000002</v>
      </c>
      <c r="HR164">
        <v>0.73369669999999998</v>
      </c>
      <c r="HS164">
        <v>20.104299999999999</v>
      </c>
      <c r="HT164" s="1">
        <v>7.1981659999999995E-4</v>
      </c>
      <c r="HU164" s="1">
        <v>0.26355230000000002</v>
      </c>
      <c r="HV164">
        <v>0.73273549999999998</v>
      </c>
      <c r="HW164">
        <v>20.069220000000001</v>
      </c>
      <c r="HX164" s="1">
        <v>6.0456140000000002E-4</v>
      </c>
      <c r="HY164" s="1">
        <v>0.22128819999999999</v>
      </c>
      <c r="HZ164">
        <v>0.73196260000000002</v>
      </c>
      <c r="IA164">
        <v>20.572679999999998</v>
      </c>
      <c r="IB164" s="1">
        <v>4.861113E-4</v>
      </c>
      <c r="IC164" s="1">
        <v>0.177902</v>
      </c>
      <c r="ID164">
        <v>0.73139719999999997</v>
      </c>
      <c r="IE164">
        <v>20.235499999999998</v>
      </c>
      <c r="IF164" s="1">
        <v>3.7963519999999998E-4</v>
      </c>
      <c r="IG164" s="1">
        <v>0.13872480000000001</v>
      </c>
      <c r="IH164">
        <v>0.73095560000000004</v>
      </c>
      <c r="II164">
        <v>20.40916</v>
      </c>
      <c r="IJ164" s="1">
        <v>2.966364E-4</v>
      </c>
      <c r="IK164" s="1">
        <v>0.1080301</v>
      </c>
      <c r="IL164">
        <v>0.73067400000000005</v>
      </c>
      <c r="IM164">
        <v>20.3476</v>
      </c>
      <c r="IN164" s="1">
        <v>2.387619E-4</v>
      </c>
      <c r="IO164" s="1">
        <v>8.6526629999999993E-2</v>
      </c>
      <c r="IP164">
        <v>0.73049120000000001</v>
      </c>
      <c r="IQ164">
        <v>19.86223</v>
      </c>
      <c r="IR164" s="1">
        <v>2.0066269999999999E-4</v>
      </c>
      <c r="IS164" s="1">
        <v>7.2349529999999995E-2</v>
      </c>
      <c r="IT164">
        <v>0.7303172</v>
      </c>
      <c r="IU164">
        <v>19.19802</v>
      </c>
      <c r="IV164" s="1">
        <v>1.7526950000000001E-4</v>
      </c>
      <c r="IW164" s="1">
        <v>6.2932989999999994E-2</v>
      </c>
      <c r="IX164">
        <v>0.73033820000000005</v>
      </c>
      <c r="IY164">
        <v>18.785869999999999</v>
      </c>
      <c r="IZ164" s="1">
        <v>1.5659530000000001E-4</v>
      </c>
      <c r="JA164" s="1">
        <v>5.6071589999999998E-2</v>
      </c>
      <c r="JB164">
        <v>0.73039969999999999</v>
      </c>
      <c r="JC164">
        <v>18.7972</v>
      </c>
      <c r="JD164" s="1">
        <v>1.4073539999999999E-4</v>
      </c>
      <c r="JE164" s="1">
        <v>5.0305540000000003E-2</v>
      </c>
      <c r="JF164">
        <v>0.7306319</v>
      </c>
      <c r="JG164">
        <v>19.715350000000001</v>
      </c>
      <c r="JH164" s="1">
        <v>1.2630510000000001E-4</v>
      </c>
      <c r="JI164" s="1">
        <v>4.5081919999999998E-2</v>
      </c>
      <c r="JJ164">
        <v>0.73099959999999997</v>
      </c>
      <c r="JK164">
        <v>20.65841</v>
      </c>
      <c r="JL164" s="1">
        <v>1.1360209999999999E-4</v>
      </c>
      <c r="JM164" s="1">
        <v>4.0472889999999997E-2</v>
      </c>
      <c r="JN164">
        <v>0.73151390000000005</v>
      </c>
      <c r="JO164">
        <v>21.43046</v>
      </c>
      <c r="JP164" s="1">
        <v>1.031546E-4</v>
      </c>
      <c r="JQ164" s="1">
        <v>3.6671080000000002E-2</v>
      </c>
      <c r="JR164">
        <v>0.73215540000000001</v>
      </c>
      <c r="JS164">
        <v>21.823119999999999</v>
      </c>
      <c r="JT164" s="1">
        <v>9.4955270000000007E-5</v>
      </c>
      <c r="JU164" s="1">
        <v>3.3680500000000002E-2</v>
      </c>
      <c r="JV164">
        <v>0.73289530000000003</v>
      </c>
      <c r="JW164">
        <v>21.467210000000001</v>
      </c>
      <c r="JX164" s="1">
        <v>8.8449589999999994E-5</v>
      </c>
      <c r="JY164" s="1">
        <v>3.1316709999999998E-2</v>
      </c>
      <c r="JZ164">
        <v>0.73367530000000003</v>
      </c>
      <c r="KA164">
        <v>20.760269999999998</v>
      </c>
      <c r="KB164" s="1">
        <v>8.2703909999999993E-5</v>
      </c>
      <c r="KC164" s="1">
        <v>2.9253299999999999E-2</v>
      </c>
      <c r="KD164">
        <v>0.73451370000000005</v>
      </c>
      <c r="KE164">
        <v>20.423839999999998</v>
      </c>
      <c r="KF164" s="1">
        <v>7.6476340000000001E-5</v>
      </c>
      <c r="KG164" s="1">
        <v>2.705745E-2</v>
      </c>
      <c r="KH164">
        <v>0.73524579999999995</v>
      </c>
      <c r="KI164">
        <v>20.356069999999999</v>
      </c>
      <c r="KJ164" s="1">
        <v>6.8954449999999995E-5</v>
      </c>
      <c r="KK164" s="1">
        <v>2.4419719999999999E-2</v>
      </c>
      <c r="KL164">
        <v>0.73584959999999999</v>
      </c>
      <c r="KM164">
        <v>20.797640000000001</v>
      </c>
      <c r="KN164" s="1">
        <v>6.0524610000000001E-5</v>
      </c>
      <c r="KO164" s="1">
        <v>2.1455350000000002E-2</v>
      </c>
      <c r="KP164">
        <v>0.7362997</v>
      </c>
      <c r="KQ164">
        <v>20.941929999999999</v>
      </c>
      <c r="KR164" s="1">
        <v>5.2563489999999998E-5</v>
      </c>
      <c r="KS164" s="1">
        <v>1.8629699999999999E-2</v>
      </c>
      <c r="KT164">
        <v>0.73657450000000002</v>
      </c>
      <c r="KU164">
        <v>20.812290000000001</v>
      </c>
      <c r="KV164" s="1">
        <v>4.615353E-5</v>
      </c>
      <c r="KW164" s="1">
        <v>1.633778E-2</v>
      </c>
      <c r="KX164">
        <v>0.7367129</v>
      </c>
      <c r="KY164">
        <v>20.54045</v>
      </c>
      <c r="KZ164" s="1">
        <v>4.153353E-5</v>
      </c>
      <c r="LA164" s="1">
        <v>1.4677809999999999E-2</v>
      </c>
      <c r="LB164">
        <v>0.73670729999999995</v>
      </c>
      <c r="LC164">
        <v>20.217500000000001</v>
      </c>
      <c r="LD164" s="1">
        <v>3.8413730000000003E-5</v>
      </c>
      <c r="LE164" s="1">
        <v>1.3555070000000001E-2</v>
      </c>
      <c r="LF164">
        <v>0.73658599999999996</v>
      </c>
      <c r="LG164">
        <v>19.950659999999999</v>
      </c>
      <c r="LH164" s="1">
        <v>3.6698980000000001E-5</v>
      </c>
      <c r="LI164" s="1">
        <v>1.2924720000000001E-2</v>
      </c>
      <c r="LJ164">
        <v>0.73644759999999998</v>
      </c>
      <c r="LK164">
        <v>19.82199</v>
      </c>
      <c r="LL164" s="1">
        <v>3.676629E-5</v>
      </c>
      <c r="LM164" s="1">
        <v>1.291021E-2</v>
      </c>
      <c r="LN164">
        <v>0.73625240000000003</v>
      </c>
      <c r="LO164">
        <v>19.95401</v>
      </c>
      <c r="LP164" s="1">
        <v>3.882507E-5</v>
      </c>
      <c r="LQ164" s="1">
        <v>1.35996E-2</v>
      </c>
      <c r="LR164">
        <v>0.7360546</v>
      </c>
      <c r="LS164">
        <v>20.73873</v>
      </c>
      <c r="LT164" s="1">
        <v>4.2124379999999998E-5</v>
      </c>
      <c r="LU164" s="1">
        <v>1.475247E-2</v>
      </c>
      <c r="LV164">
        <v>0.73590699999999998</v>
      </c>
      <c r="LW164">
        <v>21.477910000000001</v>
      </c>
      <c r="LX164" s="1">
        <v>4.5280849999999999E-5</v>
      </c>
      <c r="LY164" s="1">
        <v>1.5887519999999999E-2</v>
      </c>
      <c r="LZ164">
        <v>0.73577369999999997</v>
      </c>
      <c r="MA164">
        <v>22.131309999999999</v>
      </c>
      <c r="MB164" s="1">
        <v>4.7279769999999999E-5</v>
      </c>
      <c r="MC164" s="1">
        <v>1.6629910000000001E-2</v>
      </c>
      <c r="MD164">
        <v>0.73566339999999997</v>
      </c>
      <c r="ME164">
        <v>22.443829999999998</v>
      </c>
      <c r="MF164" s="1">
        <v>4.7885829999999997E-5</v>
      </c>
      <c r="MG164" s="1">
        <v>1.6879620000000001E-2</v>
      </c>
      <c r="MH164">
        <v>0.73559649999999999</v>
      </c>
      <c r="MI164">
        <v>22.22213</v>
      </c>
      <c r="MJ164" s="1">
        <v>4.737452E-5</v>
      </c>
      <c r="MK164" s="1">
        <v>1.672688E-2</v>
      </c>
      <c r="ML164">
        <v>0.73553630000000003</v>
      </c>
      <c r="MM164">
        <v>21.404949999999999</v>
      </c>
      <c r="MN164" s="1">
        <v>4.6092969999999999E-5</v>
      </c>
      <c r="MO164" s="1">
        <v>1.6293760000000001E-2</v>
      </c>
      <c r="MP164">
        <v>0.73546520000000004</v>
      </c>
      <c r="MQ164">
        <v>20.859749999999998</v>
      </c>
      <c r="MR164" s="1">
        <v>4.4244610000000001E-5</v>
      </c>
      <c r="MS164" s="1">
        <v>1.5656929999999999E-2</v>
      </c>
      <c r="MT164">
        <v>0.73537609999999998</v>
      </c>
      <c r="MU164">
        <v>20.628830000000001</v>
      </c>
      <c r="MV164" s="1">
        <v>4.1963499999999999E-5</v>
      </c>
      <c r="MW164" s="1">
        <v>1.486169E-2</v>
      </c>
      <c r="MX164">
        <v>0.73530439999999997</v>
      </c>
      <c r="MY164">
        <v>20.88775</v>
      </c>
      <c r="MZ164" s="1">
        <v>3.9472180000000003E-5</v>
      </c>
      <c r="NA164" s="1">
        <v>1.3986149999999999E-2</v>
      </c>
      <c r="NB164">
        <v>0.73517829999999995</v>
      </c>
      <c r="NC164">
        <v>21.281890000000001</v>
      </c>
      <c r="ND164" s="1">
        <v>3.7062610000000001E-5</v>
      </c>
      <c r="NE164" s="1">
        <v>1.313287E-2</v>
      </c>
      <c r="NF164">
        <v>0.73517829999999995</v>
      </c>
      <c r="NG164">
        <v>21.281890000000001</v>
      </c>
      <c r="NH164" s="1">
        <v>3.7062610000000001E-5</v>
      </c>
      <c r="NI164" s="1">
        <v>1.313287E-2</v>
      </c>
      <c r="NJ164">
        <v>0.73517829999999995</v>
      </c>
      <c r="NK164">
        <v>21.281890000000001</v>
      </c>
      <c r="NL164" s="1">
        <v>3.7062610000000001E-5</v>
      </c>
      <c r="NM164" s="1">
        <v>1.313287E-2</v>
      </c>
      <c r="NN164">
        <v>0.73517829999999995</v>
      </c>
      <c r="NO164">
        <v>21.281890000000001</v>
      </c>
      <c r="NP164" s="1">
        <v>3.7062610000000001E-5</v>
      </c>
      <c r="NQ164" s="1">
        <v>1.313287E-2</v>
      </c>
      <c r="NR164">
        <v>0.73517829999999995</v>
      </c>
      <c r="NS164">
        <v>21.281890000000001</v>
      </c>
      <c r="NT164" s="1">
        <v>3.7062610000000001E-5</v>
      </c>
      <c r="NU164" s="1">
        <v>1.313287E-2</v>
      </c>
      <c r="NV164">
        <v>0.73517829999999995</v>
      </c>
      <c r="NW164">
        <v>21.281890000000001</v>
      </c>
      <c r="NX164" s="1">
        <v>3.7062610000000001E-5</v>
      </c>
      <c r="NY164" s="1">
        <v>1.313287E-2</v>
      </c>
      <c r="NZ164">
        <v>0.73517829999999995</v>
      </c>
      <c r="OA164">
        <v>21.281890000000001</v>
      </c>
      <c r="OB164" s="1">
        <v>3.7062610000000001E-5</v>
      </c>
      <c r="OC164" s="1">
        <v>1.313287E-2</v>
      </c>
      <c r="OD164">
        <v>0.73517829999999995</v>
      </c>
      <c r="OE164">
        <v>21.281890000000001</v>
      </c>
      <c r="OF164" s="1">
        <v>3.7062610000000001E-5</v>
      </c>
      <c r="OG164" s="1">
        <v>1.313287E-2</v>
      </c>
      <c r="OH164">
        <v>0.73517829999999995</v>
      </c>
      <c r="OI164">
        <v>21.281890000000001</v>
      </c>
      <c r="OJ164" s="1">
        <v>3.7062610000000001E-5</v>
      </c>
      <c r="OK164" s="1">
        <v>1.313287E-2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0.69960359999999999</v>
      </c>
      <c r="G165">
        <v>16.70335</v>
      </c>
      <c r="H165">
        <v>0</v>
      </c>
      <c r="I165">
        <v>0</v>
      </c>
      <c r="J165">
        <v>0.70138180000000006</v>
      </c>
      <c r="K165">
        <v>17.133430000000001</v>
      </c>
      <c r="L165">
        <v>0</v>
      </c>
      <c r="M165">
        <v>0</v>
      </c>
      <c r="N165">
        <v>0.70322320000000005</v>
      </c>
      <c r="O165">
        <v>17.555810000000001</v>
      </c>
      <c r="P165">
        <v>0</v>
      </c>
      <c r="Q165">
        <v>0</v>
      </c>
      <c r="R165">
        <v>0.7051077</v>
      </c>
      <c r="S165">
        <v>18.064309999999999</v>
      </c>
      <c r="T165">
        <v>0</v>
      </c>
      <c r="U165">
        <v>0</v>
      </c>
      <c r="V165">
        <v>0.70702560000000003</v>
      </c>
      <c r="W165">
        <v>18.928560000000001</v>
      </c>
      <c r="X165">
        <v>0</v>
      </c>
      <c r="Y165">
        <v>6.9371929999999997E-38</v>
      </c>
      <c r="Z165">
        <v>0.70911469999999999</v>
      </c>
      <c r="AA165">
        <v>19.26671</v>
      </c>
      <c r="AB165" s="1">
        <v>1.509078E-28</v>
      </c>
      <c r="AC165" s="1">
        <v>4.5660820000000001E-26</v>
      </c>
      <c r="AD165">
        <v>0.71135349999999997</v>
      </c>
      <c r="AE165">
        <v>18.984059999999999</v>
      </c>
      <c r="AF165" s="1">
        <v>1.389557E-16</v>
      </c>
      <c r="AG165" s="1">
        <v>4.1664530000000001E-14</v>
      </c>
      <c r="AH165">
        <v>0.71377369999999996</v>
      </c>
      <c r="AI165">
        <v>18.730409999999999</v>
      </c>
      <c r="AJ165" s="1">
        <v>1.8734759999999999E-6</v>
      </c>
      <c r="AK165" s="1">
        <v>4.3658850000000002E-4</v>
      </c>
      <c r="AL165">
        <v>0.71577219999999997</v>
      </c>
      <c r="AM165">
        <v>18.35427</v>
      </c>
      <c r="AN165" s="1">
        <v>1.0567409999999999E-2</v>
      </c>
      <c r="AO165" s="1">
        <v>2.6597810000000002</v>
      </c>
      <c r="AP165">
        <v>0.71724379999999999</v>
      </c>
      <c r="AQ165">
        <v>18.602</v>
      </c>
      <c r="AR165" s="1">
        <v>1.3732819999999999</v>
      </c>
      <c r="AS165">
        <v>365.9846</v>
      </c>
      <c r="AT165">
        <v>0.71874930000000004</v>
      </c>
      <c r="AU165">
        <v>19.044910000000002</v>
      </c>
      <c r="AV165">
        <v>22.277840000000001</v>
      </c>
      <c r="AW165">
        <v>6210.7950000000001</v>
      </c>
      <c r="AX165">
        <v>0.7202653</v>
      </c>
      <c r="AY165">
        <v>19.44839</v>
      </c>
      <c r="AZ165">
        <v>84.435090000000002</v>
      </c>
      <c r="BA165">
        <v>24405.14</v>
      </c>
      <c r="BB165">
        <v>0.72183169999999997</v>
      </c>
      <c r="BC165">
        <v>20.157509999999998</v>
      </c>
      <c r="BD165">
        <v>107.9571</v>
      </c>
      <c r="BE165">
        <v>32119.05</v>
      </c>
      <c r="BF165">
        <v>0.72343860000000004</v>
      </c>
      <c r="BG165">
        <v>20.473859999999998</v>
      </c>
      <c r="BH165">
        <v>59.729559999999999</v>
      </c>
      <c r="BI165">
        <v>18191.84</v>
      </c>
      <c r="BJ165">
        <v>0.72499190000000002</v>
      </c>
      <c r="BK165">
        <v>20.3443</v>
      </c>
      <c r="BL165">
        <v>17.243480000000002</v>
      </c>
      <c r="BM165">
        <v>5347.36</v>
      </c>
      <c r="BN165">
        <v>0.72653319999999999</v>
      </c>
      <c r="BO165">
        <v>20.02178</v>
      </c>
      <c r="BP165">
        <v>3.0636969999999999</v>
      </c>
      <c r="BQ165">
        <v>962.3741</v>
      </c>
      <c r="BR165">
        <v>0.72797440000000002</v>
      </c>
      <c r="BS165">
        <v>19.39809</v>
      </c>
      <c r="BT165">
        <v>0.42731530000000001</v>
      </c>
      <c r="BU165">
        <v>134.16679999999999</v>
      </c>
      <c r="BV165">
        <v>0.72929029999999995</v>
      </c>
      <c r="BW165">
        <v>18.777239999999999</v>
      </c>
      <c r="BX165">
        <v>9.5104069999999999E-2</v>
      </c>
      <c r="BY165">
        <v>28.824850000000001</v>
      </c>
      <c r="BZ165">
        <v>0.73014040000000002</v>
      </c>
      <c r="CA165">
        <v>18.774840000000001</v>
      </c>
      <c r="CB165">
        <v>5.8159500000000003E-2</v>
      </c>
      <c r="CC165">
        <v>17.172080000000001</v>
      </c>
      <c r="CD165">
        <v>0.72916899999999996</v>
      </c>
      <c r="CE165">
        <v>18.685669999999998</v>
      </c>
      <c r="CF165">
        <v>5.0574149999999998E-2</v>
      </c>
      <c r="CG165">
        <v>14.90362</v>
      </c>
      <c r="CH165">
        <v>0.72678759999999998</v>
      </c>
      <c r="CI165">
        <v>18.818570000000001</v>
      </c>
      <c r="CJ165" s="1">
        <v>4.8903250000000002E-2</v>
      </c>
      <c r="CK165">
        <v>14.43919</v>
      </c>
      <c r="CL165">
        <v>0.72362760000000004</v>
      </c>
      <c r="CM165">
        <v>18.854369999999999</v>
      </c>
      <c r="CN165" s="1">
        <v>4.986053E-2</v>
      </c>
      <c r="CO165">
        <v>14.7888</v>
      </c>
      <c r="CP165">
        <v>0.72027830000000004</v>
      </c>
      <c r="CQ165">
        <v>18.862079999999999</v>
      </c>
      <c r="CR165" s="1">
        <v>5.025342E-2</v>
      </c>
      <c r="CS165" s="1">
        <v>15.00428</v>
      </c>
      <c r="CT165">
        <v>0.71671680000000004</v>
      </c>
      <c r="CU165">
        <v>18.603200000000001</v>
      </c>
      <c r="CV165" s="1">
        <v>4.8478769999999997E-2</v>
      </c>
      <c r="CW165" s="1">
        <v>14.578530000000001</v>
      </c>
      <c r="CX165">
        <v>0.71304460000000003</v>
      </c>
      <c r="CY165">
        <v>17.969290000000001</v>
      </c>
      <c r="CZ165" s="1">
        <v>4.4920920000000003E-2</v>
      </c>
      <c r="DA165" s="1">
        <v>13.60097</v>
      </c>
      <c r="DB165">
        <v>0.7095977</v>
      </c>
      <c r="DC165">
        <v>17.369230000000002</v>
      </c>
      <c r="DD165" s="1">
        <v>4.0628230000000001E-2</v>
      </c>
      <c r="DE165" s="1">
        <v>12.369160000000001</v>
      </c>
      <c r="DF165">
        <v>0.70636659999999996</v>
      </c>
      <c r="DG165">
        <v>17.184270000000001</v>
      </c>
      <c r="DH165" s="1">
        <v>3.633662E-2</v>
      </c>
      <c r="DI165" s="1">
        <v>11.115830000000001</v>
      </c>
      <c r="DJ165">
        <v>0.70351640000000004</v>
      </c>
      <c r="DK165">
        <v>17.048069999999999</v>
      </c>
      <c r="DL165" s="1">
        <v>3.2327910000000001E-2</v>
      </c>
      <c r="DM165" s="1">
        <v>9.9289729999999992</v>
      </c>
      <c r="DN165">
        <v>0.70080209999999998</v>
      </c>
      <c r="DO165">
        <v>17.234220000000001</v>
      </c>
      <c r="DP165" s="1">
        <v>2.874202E-2</v>
      </c>
      <c r="DQ165" s="1">
        <v>8.8609679999999997</v>
      </c>
      <c r="DR165">
        <v>0.6975673</v>
      </c>
      <c r="DS165">
        <v>17.082419999999999</v>
      </c>
      <c r="DT165" s="1">
        <v>2.5471819999999999E-2</v>
      </c>
      <c r="DU165" s="1">
        <v>7.8855890000000004</v>
      </c>
      <c r="DV165">
        <v>0.6940499</v>
      </c>
      <c r="DW165">
        <v>16.8673</v>
      </c>
      <c r="DX165" s="1">
        <v>2.254803E-2</v>
      </c>
      <c r="DY165" s="1">
        <v>7.012308</v>
      </c>
      <c r="DZ165">
        <v>0.69046339999999995</v>
      </c>
      <c r="EA165">
        <v>16.80538</v>
      </c>
      <c r="EB165" s="1">
        <v>1.9955669999999998E-2</v>
      </c>
      <c r="EC165" s="1">
        <v>6.234642</v>
      </c>
      <c r="ED165">
        <v>0.68685649999999998</v>
      </c>
      <c r="EE165">
        <v>16.683319999999998</v>
      </c>
      <c r="EF165" s="1">
        <v>1.7659520000000001E-2</v>
      </c>
      <c r="EG165" s="1">
        <v>5.5431699999999999</v>
      </c>
      <c r="EH165">
        <v>0.68313179999999996</v>
      </c>
      <c r="EI165">
        <v>16.953150000000001</v>
      </c>
      <c r="EJ165" s="1">
        <v>1.560343E-2</v>
      </c>
      <c r="EK165" s="1">
        <v>4.9222520000000003</v>
      </c>
      <c r="EL165">
        <v>0.67934989999999995</v>
      </c>
      <c r="EM165">
        <v>17.107109999999999</v>
      </c>
      <c r="EN165" s="1">
        <v>1.377333E-2</v>
      </c>
      <c r="EO165" s="1">
        <v>4.3671389999999999</v>
      </c>
      <c r="EP165">
        <v>0.67563519999999999</v>
      </c>
      <c r="EQ165">
        <v>17.066279999999999</v>
      </c>
      <c r="ER165" s="1">
        <v>1.216974E-2</v>
      </c>
      <c r="ES165" s="1">
        <v>3.877685</v>
      </c>
      <c r="ET165">
        <v>0.67204299999999995</v>
      </c>
      <c r="EU165">
        <v>17.38871</v>
      </c>
      <c r="EV165" s="1">
        <v>1.078025E-2</v>
      </c>
      <c r="EW165" s="1">
        <v>3.451174</v>
      </c>
      <c r="EX165">
        <v>0.66884929999999998</v>
      </c>
      <c r="EY165">
        <v>17.604990000000001</v>
      </c>
      <c r="EZ165" s="1">
        <v>9.5378270000000005E-3</v>
      </c>
      <c r="FA165" s="1">
        <v>3.067612</v>
      </c>
      <c r="FB165">
        <v>0.66611549999999997</v>
      </c>
      <c r="FC165">
        <v>17.356529999999999</v>
      </c>
      <c r="FD165" s="1">
        <v>8.4283299999999995E-3</v>
      </c>
      <c r="FE165" s="1">
        <v>2.7210040000000002</v>
      </c>
      <c r="FF165">
        <v>0.66304750000000001</v>
      </c>
      <c r="FG165">
        <v>17.198789999999999</v>
      </c>
      <c r="FH165" s="1">
        <v>7.4305170000000002E-3</v>
      </c>
      <c r="FI165" s="1">
        <v>2.4081959999999998</v>
      </c>
      <c r="FJ165">
        <v>0.65993749999999995</v>
      </c>
      <c r="FK165">
        <v>17.203309999999998</v>
      </c>
      <c r="FL165" s="1">
        <v>6.543826E-3</v>
      </c>
      <c r="FM165" s="1">
        <v>2.1290100000000001</v>
      </c>
      <c r="FN165">
        <v>0.65692280000000003</v>
      </c>
      <c r="FO165">
        <v>17.87865</v>
      </c>
      <c r="FP165" s="1">
        <v>5.7621149999999999E-3</v>
      </c>
      <c r="FQ165" s="1">
        <v>1.881845</v>
      </c>
      <c r="FR165">
        <v>0.65396319999999997</v>
      </c>
      <c r="FS165">
        <v>18.58436</v>
      </c>
      <c r="FT165" s="1">
        <v>5.0727280000000003E-3</v>
      </c>
      <c r="FU165" s="1">
        <v>1.662895</v>
      </c>
      <c r="FV165">
        <v>0.65117139999999996</v>
      </c>
      <c r="FW165">
        <v>19.25827</v>
      </c>
      <c r="FX165" s="1">
        <v>4.4658390000000001E-3</v>
      </c>
      <c r="FY165" s="1">
        <v>1.46875</v>
      </c>
      <c r="FZ165">
        <v>0.64845070000000005</v>
      </c>
      <c r="GA165">
        <v>19.75712</v>
      </c>
      <c r="GB165" s="1">
        <v>3.9310389999999999E-3</v>
      </c>
      <c r="GC165" s="1">
        <v>1.2968280000000001</v>
      </c>
      <c r="GD165">
        <v>0.64585009999999998</v>
      </c>
      <c r="GE165">
        <v>19.61609</v>
      </c>
      <c r="GF165" s="1">
        <v>3.4584730000000001E-3</v>
      </c>
      <c r="GG165" s="1">
        <v>1.1440049999999999</v>
      </c>
      <c r="GH165">
        <v>0.64362699999999995</v>
      </c>
      <c r="GI165">
        <v>19.231670000000001</v>
      </c>
      <c r="GJ165" s="1">
        <v>3.020867E-3</v>
      </c>
      <c r="GK165" s="1">
        <v>1.0017510000000001</v>
      </c>
      <c r="GL165">
        <v>0.64244780000000001</v>
      </c>
      <c r="GM165">
        <v>19.12115</v>
      </c>
      <c r="GN165" s="1">
        <v>2.5981670000000002E-3</v>
      </c>
      <c r="GO165" s="1">
        <v>0.86272059999999995</v>
      </c>
      <c r="GP165">
        <v>0.64134630000000004</v>
      </c>
      <c r="GQ165">
        <v>19.242260000000002</v>
      </c>
      <c r="GR165" s="1">
        <v>2.190956E-3</v>
      </c>
      <c r="GS165" s="1">
        <v>0.72832459999999999</v>
      </c>
      <c r="GT165">
        <v>0.64123540000000001</v>
      </c>
      <c r="GU165">
        <v>20.06241</v>
      </c>
      <c r="GV165" s="1">
        <v>1.824825E-3</v>
      </c>
      <c r="GW165" s="1">
        <v>0.60627819999999999</v>
      </c>
      <c r="GX165">
        <v>0.64206390000000002</v>
      </c>
      <c r="GY165">
        <v>20.685939999999999</v>
      </c>
      <c r="GZ165" s="1">
        <v>1.5193209999999999E-3</v>
      </c>
      <c r="HA165" s="1">
        <v>0.5037703</v>
      </c>
      <c r="HB165">
        <v>0.6429125</v>
      </c>
      <c r="HC165">
        <v>21.141349999999999</v>
      </c>
      <c r="HD165" s="1">
        <v>1.2798309999999999E-3</v>
      </c>
      <c r="HE165" s="1">
        <v>0.4231704</v>
      </c>
      <c r="HF165">
        <v>0.64372410000000002</v>
      </c>
      <c r="HG165">
        <v>21.309889999999999</v>
      </c>
      <c r="HH165" s="1">
        <v>1.0968309999999999E-3</v>
      </c>
      <c r="HI165" s="1">
        <v>0.36148029999999998</v>
      </c>
      <c r="HJ165">
        <v>0.64438459999999997</v>
      </c>
      <c r="HK165">
        <v>20.953060000000001</v>
      </c>
      <c r="HL165" s="1">
        <v>9.5610810000000004E-4</v>
      </c>
      <c r="HM165" s="1">
        <v>0.3140503</v>
      </c>
      <c r="HN165">
        <v>0.64493140000000004</v>
      </c>
      <c r="HO165">
        <v>20.368500000000001</v>
      </c>
      <c r="HP165" s="1">
        <v>8.4103460000000004E-4</v>
      </c>
      <c r="HQ165" s="1">
        <v>0.2754818</v>
      </c>
      <c r="HR165">
        <v>0.64534630000000004</v>
      </c>
      <c r="HS165">
        <v>20.076789999999999</v>
      </c>
      <c r="HT165" s="1">
        <v>7.3316959999999997E-4</v>
      </c>
      <c r="HU165" s="1">
        <v>0.2396433</v>
      </c>
      <c r="HV165">
        <v>0.64564449999999995</v>
      </c>
      <c r="HW165">
        <v>20.05021</v>
      </c>
      <c r="HX165" s="1">
        <v>6.1886479999999995E-4</v>
      </c>
      <c r="HY165" s="1">
        <v>0.20203260000000001</v>
      </c>
      <c r="HZ165">
        <v>0.64590230000000004</v>
      </c>
      <c r="IA165">
        <v>20.607970000000002</v>
      </c>
      <c r="IB165" s="1">
        <v>5.0010219999999995E-4</v>
      </c>
      <c r="IC165" s="1">
        <v>0.1630964</v>
      </c>
      <c r="ID165">
        <v>0.64611180000000001</v>
      </c>
      <c r="IE165">
        <v>20.2912</v>
      </c>
      <c r="IF165" s="1">
        <v>3.9145260000000002E-4</v>
      </c>
      <c r="IG165" s="1">
        <v>0.12743309999999999</v>
      </c>
      <c r="IH165">
        <v>0.64628739999999996</v>
      </c>
      <c r="II165">
        <v>20.49558</v>
      </c>
      <c r="IJ165" s="1">
        <v>3.0536490000000001E-4</v>
      </c>
      <c r="IK165" s="1">
        <v>9.9114240000000006E-2</v>
      </c>
      <c r="IL165">
        <v>0.64638359999999995</v>
      </c>
      <c r="IM165">
        <v>20.426189999999998</v>
      </c>
      <c r="IN165" s="1">
        <v>2.4465519999999999E-4</v>
      </c>
      <c r="IO165" s="1">
        <v>7.9089720000000002E-2</v>
      </c>
      <c r="IP165">
        <v>0.64647220000000005</v>
      </c>
      <c r="IQ165">
        <v>19.920359999999999</v>
      </c>
      <c r="IR165" s="1">
        <v>2.0452029999999999E-4</v>
      </c>
      <c r="IS165" s="1">
        <v>6.5840419999999997E-2</v>
      </c>
      <c r="IT165">
        <v>0.64657149999999997</v>
      </c>
      <c r="IU165">
        <v>19.21519</v>
      </c>
      <c r="IV165" s="1">
        <v>1.779157E-4</v>
      </c>
      <c r="IW165" s="1">
        <v>5.7072070000000003E-2</v>
      </c>
      <c r="IX165">
        <v>0.6466442</v>
      </c>
      <c r="IY165">
        <v>18.775790000000001</v>
      </c>
      <c r="IZ165" s="1">
        <v>1.586654E-4</v>
      </c>
      <c r="JA165" s="1">
        <v>5.0769130000000003E-2</v>
      </c>
      <c r="JB165">
        <v>0.64670589999999994</v>
      </c>
      <c r="JC165">
        <v>18.791979999999999</v>
      </c>
      <c r="JD165" s="1">
        <v>1.4257429999999999E-4</v>
      </c>
      <c r="JE165" s="1">
        <v>4.5540619999999997E-2</v>
      </c>
      <c r="JF165">
        <v>0.64678840000000004</v>
      </c>
      <c r="JG165">
        <v>19.753599999999999</v>
      </c>
      <c r="JH165" s="1">
        <v>1.2797430000000001E-4</v>
      </c>
      <c r="JI165" s="1">
        <v>4.0817659999999999E-2</v>
      </c>
      <c r="JJ165">
        <v>0.6468912</v>
      </c>
      <c r="JK165">
        <v>20.723410000000001</v>
      </c>
      <c r="JL165" s="1">
        <v>1.150337E-4</v>
      </c>
      <c r="JM165" s="1">
        <v>3.6627560000000003E-2</v>
      </c>
      <c r="JN165">
        <v>0.64695689999999995</v>
      </c>
      <c r="JO165">
        <v>21.524979999999999</v>
      </c>
      <c r="JP165" s="1">
        <v>1.0430240000000001E-4</v>
      </c>
      <c r="JQ165" s="1">
        <v>3.3148379999999998E-2</v>
      </c>
      <c r="JR165">
        <v>0.64703849999999996</v>
      </c>
      <c r="JS165">
        <v>21.92352</v>
      </c>
      <c r="JT165" s="1">
        <v>9.5851840000000006E-5</v>
      </c>
      <c r="JU165" s="1">
        <v>3.0403860000000001E-2</v>
      </c>
      <c r="JV165">
        <v>0.64708109999999996</v>
      </c>
      <c r="JW165">
        <v>21.536570000000001</v>
      </c>
      <c r="JX165" s="1">
        <v>8.9179209999999996E-5</v>
      </c>
      <c r="JY165" s="1">
        <v>2.8241700000000002E-2</v>
      </c>
      <c r="JZ165">
        <v>0.64710939999999995</v>
      </c>
      <c r="KA165">
        <v>20.780609999999999</v>
      </c>
      <c r="KB165" s="1">
        <v>8.3394639999999999E-5</v>
      </c>
      <c r="KC165" s="1">
        <v>2.6381910000000001E-2</v>
      </c>
      <c r="KD165">
        <v>0.64708359999999998</v>
      </c>
      <c r="KE165">
        <v>20.412369999999999</v>
      </c>
      <c r="KF165" s="1">
        <v>7.7278430000000004E-5</v>
      </c>
      <c r="KG165" s="1">
        <v>2.4443530000000002E-2</v>
      </c>
      <c r="KH165">
        <v>0.64704879999999998</v>
      </c>
      <c r="KI165">
        <v>20.344429999999999</v>
      </c>
      <c r="KJ165" s="1">
        <v>6.9915080000000003E-5</v>
      </c>
      <c r="KK165" s="1">
        <v>2.2122679999999999E-2</v>
      </c>
      <c r="KL165">
        <v>0.64697910000000003</v>
      </c>
      <c r="KM165">
        <v>20.833410000000001</v>
      </c>
      <c r="KN165" s="1">
        <v>6.1534080000000003E-5</v>
      </c>
      <c r="KO165" s="1">
        <v>1.9481470000000001E-2</v>
      </c>
      <c r="KP165">
        <v>0.6468507</v>
      </c>
      <c r="KQ165">
        <v>21.00751</v>
      </c>
      <c r="KR165" s="1">
        <v>5.3451359999999998E-5</v>
      </c>
      <c r="KS165" s="1">
        <v>1.6920560000000001E-2</v>
      </c>
      <c r="KT165">
        <v>0.6466923</v>
      </c>
      <c r="KU165">
        <v>20.8812</v>
      </c>
      <c r="KV165" s="1">
        <v>4.6828E-5</v>
      </c>
      <c r="KW165" s="1">
        <v>1.4812530000000001E-2</v>
      </c>
      <c r="KX165">
        <v>0.64657140000000002</v>
      </c>
      <c r="KY165">
        <v>20.59816</v>
      </c>
      <c r="KZ165" s="1">
        <v>4.200498E-5</v>
      </c>
      <c r="LA165" s="1">
        <v>1.3272330000000001E-2</v>
      </c>
      <c r="LB165">
        <v>0.64648939999999999</v>
      </c>
      <c r="LC165">
        <v>20.237549999999999</v>
      </c>
      <c r="LD165" s="1">
        <v>3.8719279999999999E-5</v>
      </c>
      <c r="LE165" s="1">
        <v>1.2223100000000001E-2</v>
      </c>
      <c r="LF165">
        <v>0.64640280000000006</v>
      </c>
      <c r="LG165">
        <v>19.946459999999998</v>
      </c>
      <c r="LH165" s="1">
        <v>3.6826270000000001E-5</v>
      </c>
      <c r="LI165" s="1">
        <v>1.161248E-2</v>
      </c>
      <c r="LJ165">
        <v>0.6463721</v>
      </c>
      <c r="LK165">
        <v>19.800920000000001</v>
      </c>
      <c r="LL165" s="1">
        <v>3.6659970000000003E-5</v>
      </c>
      <c r="LM165" s="1">
        <v>1.15394E-2</v>
      </c>
      <c r="LN165">
        <v>0.64632339999999999</v>
      </c>
      <c r="LO165">
        <v>19.945430000000002</v>
      </c>
      <c r="LP165" s="1">
        <v>3.8497580000000001E-5</v>
      </c>
      <c r="LQ165" s="1">
        <v>1.2098370000000001E-2</v>
      </c>
      <c r="LR165">
        <v>0.64629619999999999</v>
      </c>
      <c r="LS165">
        <v>20.774090000000001</v>
      </c>
      <c r="LT165" s="1">
        <v>4.1710009999999999E-5</v>
      </c>
      <c r="LU165" s="1">
        <v>1.3106349999999999E-2</v>
      </c>
      <c r="LV165">
        <v>0.64633629999999997</v>
      </c>
      <c r="LW165">
        <v>21.548950000000001</v>
      </c>
      <c r="LX165" s="1">
        <v>4.4944909999999998E-5</v>
      </c>
      <c r="LY165" s="1">
        <v>1.414194E-2</v>
      </c>
      <c r="LZ165">
        <v>0.64634689999999995</v>
      </c>
      <c r="MA165">
        <v>22.229939999999999</v>
      </c>
      <c r="MB165" s="1">
        <v>4.7107290000000001E-5</v>
      </c>
      <c r="MC165" s="1">
        <v>1.4849070000000001E-2</v>
      </c>
      <c r="MD165">
        <v>0.64640569999999997</v>
      </c>
      <c r="ME165">
        <v>22.541370000000001</v>
      </c>
      <c r="MF165" s="1">
        <v>4.787212E-5</v>
      </c>
      <c r="MG165" s="1">
        <v>1.511438E-2</v>
      </c>
      <c r="MH165">
        <v>0.64637100000000003</v>
      </c>
      <c r="MI165">
        <v>22.301110000000001</v>
      </c>
      <c r="MJ165" s="1">
        <v>4.7475039999999998E-5</v>
      </c>
      <c r="MK165" s="1">
        <v>1.500811E-2</v>
      </c>
      <c r="ML165">
        <v>0.64640929999999996</v>
      </c>
      <c r="MM165">
        <v>21.444900000000001</v>
      </c>
      <c r="MN165" s="1">
        <v>4.6273080000000001E-5</v>
      </c>
      <c r="MO165" s="1">
        <v>1.464117E-2</v>
      </c>
      <c r="MP165">
        <v>0.64642480000000002</v>
      </c>
      <c r="MQ165">
        <v>20.872520000000002</v>
      </c>
      <c r="MR165" s="1">
        <v>4.4485820000000002E-5</v>
      </c>
      <c r="MS165" s="1">
        <v>1.408674E-2</v>
      </c>
      <c r="MT165">
        <v>0.64643229999999996</v>
      </c>
      <c r="MU165">
        <v>20.631489999999999</v>
      </c>
      <c r="MV165" s="1">
        <v>4.224888E-5</v>
      </c>
      <c r="MW165" s="1">
        <v>1.338613E-2</v>
      </c>
      <c r="MX165">
        <v>0.64642889999999997</v>
      </c>
      <c r="MY165">
        <v>20.923680000000001</v>
      </c>
      <c r="MZ165" s="1">
        <v>3.9768290000000003E-5</v>
      </c>
      <c r="NA165" s="1">
        <v>1.260504E-2</v>
      </c>
      <c r="NB165">
        <v>0.64641219999999999</v>
      </c>
      <c r="NC165">
        <v>21.351569999999999</v>
      </c>
      <c r="ND165" s="1">
        <v>3.7337720000000001E-5</v>
      </c>
      <c r="NE165" s="1">
        <v>1.183565E-2</v>
      </c>
      <c r="NF165">
        <v>0.64641219999999999</v>
      </c>
      <c r="NG165">
        <v>21.351569999999999</v>
      </c>
      <c r="NH165" s="1">
        <v>3.7337720000000001E-5</v>
      </c>
      <c r="NI165" s="1">
        <v>1.183565E-2</v>
      </c>
      <c r="NJ165">
        <v>0.64641219999999999</v>
      </c>
      <c r="NK165">
        <v>21.351569999999999</v>
      </c>
      <c r="NL165" s="1">
        <v>3.7337720000000001E-5</v>
      </c>
      <c r="NM165" s="1">
        <v>1.183565E-2</v>
      </c>
      <c r="NN165">
        <v>0.64641219999999999</v>
      </c>
      <c r="NO165">
        <v>21.351569999999999</v>
      </c>
      <c r="NP165" s="1">
        <v>3.7337720000000001E-5</v>
      </c>
      <c r="NQ165" s="1">
        <v>1.183565E-2</v>
      </c>
      <c r="NR165">
        <v>0.64641219999999999</v>
      </c>
      <c r="NS165">
        <v>21.351569999999999</v>
      </c>
      <c r="NT165" s="1">
        <v>3.7337720000000001E-5</v>
      </c>
      <c r="NU165" s="1">
        <v>1.183565E-2</v>
      </c>
      <c r="NV165">
        <v>0.64641219999999999</v>
      </c>
      <c r="NW165">
        <v>21.351569999999999</v>
      </c>
      <c r="NX165" s="1">
        <v>3.7337720000000001E-5</v>
      </c>
      <c r="NY165" s="1">
        <v>1.183565E-2</v>
      </c>
      <c r="NZ165">
        <v>0.64641219999999999</v>
      </c>
      <c r="OA165">
        <v>21.351569999999999</v>
      </c>
      <c r="OB165" s="1">
        <v>3.7337720000000001E-5</v>
      </c>
      <c r="OC165" s="1">
        <v>1.183565E-2</v>
      </c>
      <c r="OD165">
        <v>0.64641219999999999</v>
      </c>
      <c r="OE165">
        <v>21.351569999999999</v>
      </c>
      <c r="OF165" s="1">
        <v>3.7337720000000001E-5</v>
      </c>
      <c r="OG165" s="1">
        <v>1.183565E-2</v>
      </c>
      <c r="OH165">
        <v>0.64641219999999999</v>
      </c>
      <c r="OI165">
        <v>21.351569999999999</v>
      </c>
      <c r="OJ165" s="1">
        <v>3.7337720000000001E-5</v>
      </c>
      <c r="OK165" s="1">
        <v>1.183565E-2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1.1634610000000001</v>
      </c>
      <c r="G166">
        <v>16.721399999999999</v>
      </c>
      <c r="H166">
        <v>0</v>
      </c>
      <c r="I166">
        <v>0</v>
      </c>
      <c r="J166">
        <v>1.1645030000000001</v>
      </c>
      <c r="K166">
        <v>17.142800000000001</v>
      </c>
      <c r="L166">
        <v>0</v>
      </c>
      <c r="M166">
        <v>0</v>
      </c>
      <c r="N166">
        <v>1.165597</v>
      </c>
      <c r="O166">
        <v>17.572859999999999</v>
      </c>
      <c r="P166">
        <v>0</v>
      </c>
      <c r="Q166">
        <v>0</v>
      </c>
      <c r="R166">
        <v>1.166671</v>
      </c>
      <c r="S166">
        <v>18.059660000000001</v>
      </c>
      <c r="T166">
        <v>0</v>
      </c>
      <c r="U166">
        <v>0</v>
      </c>
      <c r="V166">
        <v>1.1677919999999999</v>
      </c>
      <c r="W166">
        <v>18.907109999999999</v>
      </c>
      <c r="X166">
        <v>0</v>
      </c>
      <c r="Y166">
        <v>0</v>
      </c>
      <c r="Z166">
        <v>1.168531</v>
      </c>
      <c r="AA166">
        <v>19.26783</v>
      </c>
      <c r="AB166" s="1">
        <v>2.2482170000000001E-29</v>
      </c>
      <c r="AC166" s="1">
        <v>5.8694090000000003E-27</v>
      </c>
      <c r="AD166">
        <v>1.16883</v>
      </c>
      <c r="AE166">
        <v>18.98443</v>
      </c>
      <c r="AF166" s="1">
        <v>2.0141919999999999E-17</v>
      </c>
      <c r="AG166" s="1">
        <v>5.219691E-15</v>
      </c>
      <c r="AH166">
        <v>1.1694549999999999</v>
      </c>
      <c r="AI166">
        <v>18.73996</v>
      </c>
      <c r="AJ166" s="1">
        <v>8.8598510000000002E-7</v>
      </c>
      <c r="AK166" s="1">
        <v>1.5919940000000001E-4</v>
      </c>
      <c r="AL166">
        <v>1.1699569999999999</v>
      </c>
      <c r="AM166">
        <v>18.380479999999999</v>
      </c>
      <c r="AN166" s="1">
        <v>6.9881259999999999E-3</v>
      </c>
      <c r="AO166" s="1">
        <v>1.4500360000000001</v>
      </c>
      <c r="AP166">
        <v>1.170496</v>
      </c>
      <c r="AQ166">
        <v>18.61947</v>
      </c>
      <c r="AR166" s="1">
        <v>1.060516</v>
      </c>
      <c r="AS166">
        <v>237.76060000000001</v>
      </c>
      <c r="AT166">
        <v>1.1710929999999999</v>
      </c>
      <c r="AU166">
        <v>19.062439999999999</v>
      </c>
      <c r="AV166">
        <v>19.236370000000001</v>
      </c>
      <c r="AW166">
        <v>4570.9319999999998</v>
      </c>
      <c r="AX166">
        <v>1.1716850000000001</v>
      </c>
      <c r="AY166">
        <v>19.453330000000001</v>
      </c>
      <c r="AZ166">
        <v>79.585750000000004</v>
      </c>
      <c r="BA166">
        <v>19806.900000000001</v>
      </c>
      <c r="BB166">
        <v>1.1722779999999999</v>
      </c>
      <c r="BC166">
        <v>20.137810000000002</v>
      </c>
      <c r="BD166">
        <v>109.21899999999999</v>
      </c>
      <c r="BE166">
        <v>28216.44</v>
      </c>
      <c r="BF166">
        <v>1.1729080000000001</v>
      </c>
      <c r="BG166">
        <v>20.461510000000001</v>
      </c>
      <c r="BH166">
        <v>64.031580000000005</v>
      </c>
      <c r="BI166">
        <v>17059.34</v>
      </c>
      <c r="BJ166">
        <v>1.1734819999999999</v>
      </c>
      <c r="BK166">
        <v>20.34158</v>
      </c>
      <c r="BL166">
        <v>19.365010000000002</v>
      </c>
      <c r="BM166">
        <v>5286.4170000000004</v>
      </c>
      <c r="BN166">
        <v>1.1738649999999999</v>
      </c>
      <c r="BO166">
        <v>20.043130000000001</v>
      </c>
      <c r="BP166">
        <v>3.5594679999999999</v>
      </c>
      <c r="BQ166">
        <v>989.5829</v>
      </c>
      <c r="BR166">
        <v>1.1739310000000001</v>
      </c>
      <c r="BS166">
        <v>19.449249999999999</v>
      </c>
      <c r="BT166">
        <v>0.49890390000000001</v>
      </c>
      <c r="BU166">
        <v>139.1968</v>
      </c>
      <c r="BV166">
        <v>1.1733420000000001</v>
      </c>
      <c r="BW166">
        <v>18.822569999999999</v>
      </c>
      <c r="BX166">
        <v>0.1029553</v>
      </c>
      <c r="BY166">
        <v>27.629280000000001</v>
      </c>
      <c r="BZ166">
        <v>1.1707890000000001</v>
      </c>
      <c r="CA166">
        <v>18.807300000000001</v>
      </c>
      <c r="CB166">
        <v>5.9256959999999997E-2</v>
      </c>
      <c r="CC166">
        <v>15.36187</v>
      </c>
      <c r="CD166">
        <v>1.161859</v>
      </c>
      <c r="CE166">
        <v>18.70448</v>
      </c>
      <c r="CF166" s="1">
        <v>5.0890879999999999E-2</v>
      </c>
      <c r="CG166">
        <v>13.17859</v>
      </c>
      <c r="CH166">
        <v>1.152239</v>
      </c>
      <c r="CI166">
        <v>18.8185</v>
      </c>
      <c r="CJ166" s="1">
        <v>4.8896080000000001E-2</v>
      </c>
      <c r="CK166">
        <v>12.705450000000001</v>
      </c>
      <c r="CL166">
        <v>1.1424749999999999</v>
      </c>
      <c r="CM166">
        <v>18.8367</v>
      </c>
      <c r="CN166" s="1">
        <v>4.9757059999999999E-2</v>
      </c>
      <c r="CO166">
        <v>13.00634</v>
      </c>
      <c r="CP166">
        <v>1.132744</v>
      </c>
      <c r="CQ166">
        <v>18.850629999999999</v>
      </c>
      <c r="CR166" s="1">
        <v>5.0276809999999998E-2</v>
      </c>
      <c r="CS166" s="1">
        <v>13.253220000000001</v>
      </c>
      <c r="CT166">
        <v>1.1227720000000001</v>
      </c>
      <c r="CU166">
        <v>18.616350000000001</v>
      </c>
      <c r="CV166" s="1">
        <v>4.8673470000000003E-2</v>
      </c>
      <c r="CW166" s="1">
        <v>12.949149999999999</v>
      </c>
      <c r="CX166">
        <v>1.1125389999999999</v>
      </c>
      <c r="CY166">
        <v>18.007660000000001</v>
      </c>
      <c r="CZ166" s="1">
        <v>4.5229949999999998E-2</v>
      </c>
      <c r="DA166" s="1">
        <v>12.13977</v>
      </c>
      <c r="DB166">
        <v>1.102678</v>
      </c>
      <c r="DC166">
        <v>17.40945</v>
      </c>
      <c r="DD166" s="1">
        <v>4.0966229999999999E-2</v>
      </c>
      <c r="DE166" s="1">
        <v>11.07564</v>
      </c>
      <c r="DF166">
        <v>1.0931599999999999</v>
      </c>
      <c r="DG166">
        <v>17.22231</v>
      </c>
      <c r="DH166" s="1">
        <v>3.6662750000000001E-2</v>
      </c>
      <c r="DI166" s="1">
        <v>9.9765490000000003</v>
      </c>
      <c r="DJ166">
        <v>1.0844400000000001</v>
      </c>
      <c r="DK166">
        <v>17.085889999999999</v>
      </c>
      <c r="DL166" s="1">
        <v>3.2631939999999998E-2</v>
      </c>
      <c r="DM166" s="1">
        <v>8.9290439999999993</v>
      </c>
      <c r="DN166">
        <v>1.0758270000000001</v>
      </c>
      <c r="DO166">
        <v>17.253810000000001</v>
      </c>
      <c r="DP166" s="1">
        <v>2.9022349999999999E-2</v>
      </c>
      <c r="DQ166" s="1">
        <v>7.9845949999999997</v>
      </c>
      <c r="DR166">
        <v>1.066554</v>
      </c>
      <c r="DS166">
        <v>17.088979999999999</v>
      </c>
      <c r="DT166" s="1">
        <v>2.572325E-2</v>
      </c>
      <c r="DU166" s="1">
        <v>7.1174400000000002</v>
      </c>
      <c r="DV166">
        <v>1.057018</v>
      </c>
      <c r="DW166">
        <v>16.858360000000001</v>
      </c>
      <c r="DX166" s="1">
        <v>2.277276E-2</v>
      </c>
      <c r="DY166" s="1">
        <v>6.3386279999999999</v>
      </c>
      <c r="DZ166">
        <v>1.0472589999999999</v>
      </c>
      <c r="EA166">
        <v>16.791509999999999</v>
      </c>
      <c r="EB166" s="1">
        <v>2.0156239999999999E-2</v>
      </c>
      <c r="EC166" s="1">
        <v>5.6441160000000004</v>
      </c>
      <c r="ED166">
        <v>1.0374540000000001</v>
      </c>
      <c r="EE166">
        <v>16.68422</v>
      </c>
      <c r="EF166" s="1">
        <v>1.7838699999999999E-2</v>
      </c>
      <c r="EG166" s="1">
        <v>5.0254409999999998</v>
      </c>
      <c r="EH166">
        <v>1.027401</v>
      </c>
      <c r="EI166">
        <v>16.97129</v>
      </c>
      <c r="EJ166" s="1">
        <v>1.5765339999999999E-2</v>
      </c>
      <c r="EK166" s="1">
        <v>4.4697630000000004</v>
      </c>
      <c r="EL166">
        <v>1.0172049999999999</v>
      </c>
      <c r="EM166">
        <v>17.145980000000002</v>
      </c>
      <c r="EN166" s="1">
        <v>1.391794E-2</v>
      </c>
      <c r="EO166" s="1">
        <v>3.9715600000000002</v>
      </c>
      <c r="EP166">
        <v>1.007099</v>
      </c>
      <c r="EQ166">
        <v>17.107109999999999</v>
      </c>
      <c r="ER166" s="1">
        <v>1.2296319999999999E-2</v>
      </c>
      <c r="ES166" s="1">
        <v>3.5306329999999999</v>
      </c>
      <c r="ET166">
        <v>0.99740289999999998</v>
      </c>
      <c r="EU166">
        <v>17.402750000000001</v>
      </c>
      <c r="EV166" s="1">
        <v>1.0891720000000001E-2</v>
      </c>
      <c r="EW166" s="1">
        <v>3.1457820000000001</v>
      </c>
      <c r="EX166">
        <v>0.98770959999999997</v>
      </c>
      <c r="EY166">
        <v>17.606249999999999</v>
      </c>
      <c r="EZ166" s="1">
        <v>9.6397670000000005E-3</v>
      </c>
      <c r="FA166" s="1">
        <v>2.8017620000000001</v>
      </c>
      <c r="FB166">
        <v>0.97894780000000003</v>
      </c>
      <c r="FC166">
        <v>17.34534</v>
      </c>
      <c r="FD166" s="1">
        <v>8.5205209999999997E-3</v>
      </c>
      <c r="FE166" s="1">
        <v>2.489322</v>
      </c>
      <c r="FF166">
        <v>0.97015169999999995</v>
      </c>
      <c r="FG166">
        <v>17.177610000000001</v>
      </c>
      <c r="FH166" s="1">
        <v>7.5136980000000001E-3</v>
      </c>
      <c r="FI166" s="1">
        <v>2.2064840000000001</v>
      </c>
      <c r="FJ166">
        <v>0.96134869999999994</v>
      </c>
      <c r="FK166">
        <v>17.18534</v>
      </c>
      <c r="FL166" s="1">
        <v>6.61781E-3</v>
      </c>
      <c r="FM166" s="1">
        <v>1.95319</v>
      </c>
      <c r="FN166">
        <v>0.95275560000000004</v>
      </c>
      <c r="FO166">
        <v>17.889869999999998</v>
      </c>
      <c r="FP166" s="1">
        <v>5.8279600000000001E-3</v>
      </c>
      <c r="FQ166" s="1">
        <v>1.728353</v>
      </c>
      <c r="FR166">
        <v>0.94433080000000003</v>
      </c>
      <c r="FS166">
        <v>18.61337</v>
      </c>
      <c r="FT166" s="1">
        <v>5.1310360000000003E-3</v>
      </c>
      <c r="FU166" s="1">
        <v>1.5288580000000001</v>
      </c>
      <c r="FV166">
        <v>0.93636129999999995</v>
      </c>
      <c r="FW166">
        <v>19.301189999999998</v>
      </c>
      <c r="FX166" s="1">
        <v>4.5179599999999997E-3</v>
      </c>
      <c r="FY166" s="1">
        <v>1.35155</v>
      </c>
      <c r="FZ166">
        <v>0.92861689999999997</v>
      </c>
      <c r="GA166">
        <v>19.798439999999999</v>
      </c>
      <c r="GB166" s="1">
        <v>3.9771140000000003E-3</v>
      </c>
      <c r="GC166" s="1">
        <v>1.194089</v>
      </c>
      <c r="GD166">
        <v>0.92118160000000004</v>
      </c>
      <c r="GE166">
        <v>19.639959999999999</v>
      </c>
      <c r="GF166" s="1">
        <v>3.5001390000000002E-3</v>
      </c>
      <c r="GG166" s="1">
        <v>1.0541830000000001</v>
      </c>
      <c r="GH166">
        <v>0.91472980000000004</v>
      </c>
      <c r="GI166">
        <v>19.215109999999999</v>
      </c>
      <c r="GJ166" s="1">
        <v>3.0608200000000001E-3</v>
      </c>
      <c r="GK166" s="1">
        <v>0.92456159999999998</v>
      </c>
      <c r="GL166">
        <v>0.90952580000000005</v>
      </c>
      <c r="GM166">
        <v>19.086950000000002</v>
      </c>
      <c r="GN166" s="1">
        <v>2.6375859999999999E-3</v>
      </c>
      <c r="GO166" s="1">
        <v>0.79813299999999998</v>
      </c>
      <c r="GP166">
        <v>0.90455319999999995</v>
      </c>
      <c r="GQ166">
        <v>19.212019999999999</v>
      </c>
      <c r="GR166" s="1">
        <v>2.2282230000000001E-3</v>
      </c>
      <c r="GS166" s="1">
        <v>0.67531589999999997</v>
      </c>
      <c r="GT166">
        <v>0.90002660000000001</v>
      </c>
      <c r="GU166">
        <v>20.083819999999999</v>
      </c>
      <c r="GV166" s="1">
        <v>1.857568E-3</v>
      </c>
      <c r="GW166" s="1">
        <v>0.56320559999999997</v>
      </c>
      <c r="GX166">
        <v>0.89600650000000004</v>
      </c>
      <c r="GY166">
        <v>20.744009999999999</v>
      </c>
      <c r="GZ166" s="1">
        <v>1.5458550000000001E-3</v>
      </c>
      <c r="HA166" s="1">
        <v>0.46848200000000001</v>
      </c>
      <c r="HB166">
        <v>0.89271869999999998</v>
      </c>
      <c r="HC166">
        <v>21.224460000000001</v>
      </c>
      <c r="HD166" s="1">
        <v>1.3004E-3</v>
      </c>
      <c r="HE166" s="1">
        <v>0.39342729999999998</v>
      </c>
      <c r="HF166">
        <v>0.8900692</v>
      </c>
      <c r="HG166">
        <v>21.38016</v>
      </c>
      <c r="HH166" s="1">
        <v>1.11261E-3</v>
      </c>
      <c r="HI166" s="1">
        <v>0.33579779999999998</v>
      </c>
      <c r="HJ166">
        <v>0.88784470000000004</v>
      </c>
      <c r="HK166">
        <v>20.994039999999998</v>
      </c>
      <c r="HL166" s="1">
        <v>9.6845380000000003E-4</v>
      </c>
      <c r="HM166" s="1">
        <v>0.29148610000000003</v>
      </c>
      <c r="HN166">
        <v>0.88603620000000005</v>
      </c>
      <c r="HO166">
        <v>20.363600000000002</v>
      </c>
      <c r="HP166" s="1">
        <v>8.5162870000000002E-4</v>
      </c>
      <c r="HQ166" s="1">
        <v>0.25573649999999998</v>
      </c>
      <c r="HR166">
        <v>0.8846039</v>
      </c>
      <c r="HS166">
        <v>20.052820000000001</v>
      </c>
      <c r="HT166" s="1">
        <v>7.4377269999999999E-4</v>
      </c>
      <c r="HU166" s="1">
        <v>0.2229884</v>
      </c>
      <c r="HV166">
        <v>0.88342750000000003</v>
      </c>
      <c r="HW166">
        <v>20.024640000000002</v>
      </c>
      <c r="HX166" s="1">
        <v>6.302282E-4</v>
      </c>
      <c r="HY166" s="1">
        <v>0.1888302</v>
      </c>
      <c r="HZ166">
        <v>0.88253300000000001</v>
      </c>
      <c r="IA166">
        <v>20.636030000000002</v>
      </c>
      <c r="IB166" s="1">
        <v>5.1137890000000003E-4</v>
      </c>
      <c r="IC166" s="1">
        <v>0.15316669999999999</v>
      </c>
      <c r="ID166">
        <v>0.88187870000000002</v>
      </c>
      <c r="IE166">
        <v>20.34535</v>
      </c>
      <c r="IF166" s="1">
        <v>4.0113090000000001E-4</v>
      </c>
      <c r="IG166" s="1">
        <v>0.11999600000000001</v>
      </c>
      <c r="IH166">
        <v>0.88137410000000005</v>
      </c>
      <c r="II166">
        <v>20.574169999999999</v>
      </c>
      <c r="IJ166" s="1">
        <v>3.1261E-4</v>
      </c>
      <c r="IK166" s="1">
        <v>9.3263639999999995E-2</v>
      </c>
      <c r="IL166">
        <v>0.88101989999999997</v>
      </c>
      <c r="IM166">
        <v>20.504840000000002</v>
      </c>
      <c r="IN166" s="1">
        <v>2.4958350000000001E-4</v>
      </c>
      <c r="IO166" s="1">
        <v>7.4153040000000003E-2</v>
      </c>
      <c r="IP166">
        <v>0.88074540000000001</v>
      </c>
      <c r="IQ166">
        <v>19.98582</v>
      </c>
      <c r="IR166" s="1">
        <v>2.0774580000000001E-4</v>
      </c>
      <c r="IS166" s="1">
        <v>6.14484E-2</v>
      </c>
      <c r="IT166">
        <v>0.88065000000000004</v>
      </c>
      <c r="IU166">
        <v>19.240819999999999</v>
      </c>
      <c r="IV166" s="1">
        <v>1.801133E-4</v>
      </c>
      <c r="IW166" s="1">
        <v>5.3069409999999997E-2</v>
      </c>
      <c r="IX166">
        <v>0.88059949999999998</v>
      </c>
      <c r="IY166">
        <v>18.770209999999999</v>
      </c>
      <c r="IZ166" s="1">
        <v>1.6035250000000001E-4</v>
      </c>
      <c r="JA166" s="1">
        <v>4.7117630000000001E-2</v>
      </c>
      <c r="JB166">
        <v>0.88068959999999996</v>
      </c>
      <c r="JC166">
        <v>18.780339999999999</v>
      </c>
      <c r="JD166" s="1">
        <v>1.4405989999999999E-4</v>
      </c>
      <c r="JE166" s="1">
        <v>4.2252909999999998E-2</v>
      </c>
      <c r="JF166">
        <v>0.8809534</v>
      </c>
      <c r="JG166">
        <v>19.779260000000001</v>
      </c>
      <c r="JH166" s="1">
        <v>1.2932570000000001E-4</v>
      </c>
      <c r="JI166" s="1">
        <v>3.7874970000000001E-2</v>
      </c>
      <c r="JJ166">
        <v>0.88138499999999997</v>
      </c>
      <c r="JK166">
        <v>20.776530000000001</v>
      </c>
      <c r="JL166" s="1">
        <v>1.161995E-4</v>
      </c>
      <c r="JM166" s="1">
        <v>3.3969840000000001E-2</v>
      </c>
      <c r="JN166">
        <v>0.88197950000000003</v>
      </c>
      <c r="JO166">
        <v>21.608470000000001</v>
      </c>
      <c r="JP166" s="1">
        <v>1.052425E-4</v>
      </c>
      <c r="JQ166" s="1">
        <v>3.0701920000000001E-2</v>
      </c>
      <c r="JR166">
        <v>0.8827045</v>
      </c>
      <c r="JS166">
        <v>22.021239999999999</v>
      </c>
      <c r="JT166" s="1">
        <v>9.6585470000000003E-5</v>
      </c>
      <c r="JU166" s="1">
        <v>2.8114429999999999E-2</v>
      </c>
      <c r="JV166">
        <v>0.88360070000000002</v>
      </c>
      <c r="JW166">
        <v>21.61477</v>
      </c>
      <c r="JX166" s="1">
        <v>8.977035E-5</v>
      </c>
      <c r="JY166" s="1">
        <v>2.607918E-2</v>
      </c>
      <c r="JZ166">
        <v>0.88453289999999996</v>
      </c>
      <c r="KA166">
        <v>20.810179999999999</v>
      </c>
      <c r="KB166" s="1">
        <v>8.3942819999999993E-5</v>
      </c>
      <c r="KC166" s="1">
        <v>2.4352370000000002E-2</v>
      </c>
      <c r="KD166">
        <v>0.88549659999999997</v>
      </c>
      <c r="KE166">
        <v>20.406020000000002</v>
      </c>
      <c r="KF166" s="1">
        <v>7.7903449999999994E-5</v>
      </c>
      <c r="KG166" s="1">
        <v>2.2591779999999999E-2</v>
      </c>
      <c r="KH166">
        <v>0.88634449999999998</v>
      </c>
      <c r="KI166">
        <v>20.330179999999999</v>
      </c>
      <c r="KJ166" s="1">
        <v>7.0667390000000006E-5</v>
      </c>
      <c r="KK166" s="1">
        <v>2.0500009999999999E-2</v>
      </c>
      <c r="KL166">
        <v>0.8871272</v>
      </c>
      <c r="KM166">
        <v>20.85866</v>
      </c>
      <c r="KN166" s="1">
        <v>6.233919E-5</v>
      </c>
      <c r="KO166" s="1">
        <v>1.8094699999999998E-2</v>
      </c>
      <c r="KP166">
        <v>0.88766009999999995</v>
      </c>
      <c r="KQ166">
        <v>21.071999999999999</v>
      </c>
      <c r="KR166" s="1">
        <v>5.4172360000000001E-5</v>
      </c>
      <c r="KS166" s="1">
        <v>1.5721760000000001E-2</v>
      </c>
      <c r="KT166">
        <v>0.88800219999999996</v>
      </c>
      <c r="KU166">
        <v>20.943829999999998</v>
      </c>
      <c r="KV166" s="1">
        <v>4.7382680000000002E-5</v>
      </c>
      <c r="KW166" s="1">
        <v>1.3737950000000001E-2</v>
      </c>
      <c r="KX166">
        <v>0.88818109999999995</v>
      </c>
      <c r="KY166">
        <v>20.660540000000001</v>
      </c>
      <c r="KZ166" s="1">
        <v>4.2395170000000002E-5</v>
      </c>
      <c r="LA166" s="1">
        <v>1.227519E-2</v>
      </c>
      <c r="LB166">
        <v>0.88820270000000001</v>
      </c>
      <c r="LC166">
        <v>20.26238</v>
      </c>
      <c r="LD166" s="1">
        <v>3.8975620000000001E-5</v>
      </c>
      <c r="LE166" s="1">
        <v>1.1272040000000001E-2</v>
      </c>
      <c r="LF166">
        <v>0.88808540000000002</v>
      </c>
      <c r="LG166">
        <v>19.946960000000001</v>
      </c>
      <c r="LH166" s="1">
        <v>3.6944640000000001E-5</v>
      </c>
      <c r="LI166" s="1">
        <v>1.0670539999999999E-2</v>
      </c>
      <c r="LJ166">
        <v>0.88786140000000002</v>
      </c>
      <c r="LK166">
        <v>19.781929999999999</v>
      </c>
      <c r="LL166" s="1">
        <v>3.6595959999999997E-5</v>
      </c>
      <c r="LM166" s="1">
        <v>1.0547880000000001E-2</v>
      </c>
      <c r="LN166">
        <v>0.8876539</v>
      </c>
      <c r="LO166">
        <v>19.9297</v>
      </c>
      <c r="LP166" s="1">
        <v>3.8252320000000001E-5</v>
      </c>
      <c r="LQ166" s="1">
        <v>1.1002619999999999E-2</v>
      </c>
      <c r="LR166">
        <v>0.88742770000000004</v>
      </c>
      <c r="LS166">
        <v>20.796949999999999</v>
      </c>
      <c r="LT166" s="1">
        <v>4.138193E-5</v>
      </c>
      <c r="LU166" s="1">
        <v>1.189815E-2</v>
      </c>
      <c r="LV166">
        <v>0.88723090000000004</v>
      </c>
      <c r="LW166">
        <v>21.607500000000002</v>
      </c>
      <c r="LX166" s="1">
        <v>4.466713E-5</v>
      </c>
      <c r="LY166" s="1">
        <v>1.2861269999999999E-2</v>
      </c>
      <c r="LZ166">
        <v>0.88706019999999997</v>
      </c>
      <c r="MA166">
        <v>22.319289999999999</v>
      </c>
      <c r="MB166" s="1">
        <v>4.6955649999999998E-5</v>
      </c>
      <c r="MC166" s="1">
        <v>1.3548350000000001E-2</v>
      </c>
      <c r="MD166">
        <v>0.88693690000000003</v>
      </c>
      <c r="ME166">
        <v>22.635179999999998</v>
      </c>
      <c r="MF166" s="1">
        <v>4.784877E-5</v>
      </c>
      <c r="MG166" s="1">
        <v>1.3833069999999999E-2</v>
      </c>
      <c r="MH166">
        <v>0.88683610000000002</v>
      </c>
      <c r="MI166">
        <v>22.38644</v>
      </c>
      <c r="MJ166" s="1">
        <v>4.7547150000000001E-5</v>
      </c>
      <c r="MK166" s="1">
        <v>1.376611E-2</v>
      </c>
      <c r="ML166">
        <v>0.88676290000000002</v>
      </c>
      <c r="MM166">
        <v>21.493130000000001</v>
      </c>
      <c r="MN166" s="1">
        <v>4.6410469999999997E-5</v>
      </c>
      <c r="MO166" s="1">
        <v>1.345125E-2</v>
      </c>
      <c r="MP166">
        <v>0.88670329999999997</v>
      </c>
      <c r="MQ166">
        <v>20.89113</v>
      </c>
      <c r="MR166" s="1">
        <v>4.467371E-5</v>
      </c>
      <c r="MS166" s="1">
        <v>1.295991E-2</v>
      </c>
      <c r="MT166">
        <v>0.88661469999999998</v>
      </c>
      <c r="MU166">
        <v>20.633209999999998</v>
      </c>
      <c r="MV166" s="1">
        <v>4.2473869999999998E-5</v>
      </c>
      <c r="MW166" s="1">
        <v>1.233047E-2</v>
      </c>
      <c r="MX166">
        <v>0.8865345</v>
      </c>
      <c r="MY166">
        <v>20.950150000000001</v>
      </c>
      <c r="MZ166" s="1">
        <v>4.0005110000000002E-5</v>
      </c>
      <c r="NA166" s="1">
        <v>1.1619819999999999E-2</v>
      </c>
      <c r="NB166">
        <v>0.88635839999999999</v>
      </c>
      <c r="NC166">
        <v>21.411200000000001</v>
      </c>
      <c r="ND166" s="1">
        <v>3.7559530000000001E-5</v>
      </c>
      <c r="NE166" s="1">
        <v>1.091116E-2</v>
      </c>
      <c r="NF166">
        <v>0.88635839999999999</v>
      </c>
      <c r="NG166">
        <v>21.411200000000001</v>
      </c>
      <c r="NH166" s="1">
        <v>3.7559530000000001E-5</v>
      </c>
      <c r="NI166" s="1">
        <v>1.091116E-2</v>
      </c>
      <c r="NJ166">
        <v>0.88635839999999999</v>
      </c>
      <c r="NK166">
        <v>21.411200000000001</v>
      </c>
      <c r="NL166" s="1">
        <v>3.7559530000000001E-5</v>
      </c>
      <c r="NM166" s="1">
        <v>1.091116E-2</v>
      </c>
      <c r="NN166">
        <v>0.88635839999999999</v>
      </c>
      <c r="NO166">
        <v>21.411200000000001</v>
      </c>
      <c r="NP166" s="1">
        <v>3.7559530000000001E-5</v>
      </c>
      <c r="NQ166" s="1">
        <v>1.091116E-2</v>
      </c>
      <c r="NR166">
        <v>0.88635839999999999</v>
      </c>
      <c r="NS166">
        <v>21.411200000000001</v>
      </c>
      <c r="NT166" s="1">
        <v>3.7559530000000001E-5</v>
      </c>
      <c r="NU166" s="1">
        <v>1.091116E-2</v>
      </c>
      <c r="NV166">
        <v>0.88635839999999999</v>
      </c>
      <c r="NW166">
        <v>21.411200000000001</v>
      </c>
      <c r="NX166" s="1">
        <v>3.7559530000000001E-5</v>
      </c>
      <c r="NY166" s="1">
        <v>1.091116E-2</v>
      </c>
      <c r="NZ166">
        <v>0.88635839999999999</v>
      </c>
      <c r="OA166">
        <v>21.411200000000001</v>
      </c>
      <c r="OB166" s="1">
        <v>3.7559530000000001E-5</v>
      </c>
      <c r="OC166" s="1">
        <v>1.091116E-2</v>
      </c>
      <c r="OD166">
        <v>0.88635839999999999</v>
      </c>
      <c r="OE166">
        <v>21.411200000000001</v>
      </c>
      <c r="OF166" s="1">
        <v>3.7559530000000001E-5</v>
      </c>
      <c r="OG166" s="1">
        <v>1.091116E-2</v>
      </c>
      <c r="OH166">
        <v>0.88635839999999999</v>
      </c>
      <c r="OI166">
        <v>21.411200000000001</v>
      </c>
      <c r="OJ166" s="1">
        <v>3.7559530000000001E-5</v>
      </c>
      <c r="OK166" s="1">
        <v>1.091116E-2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0.90927179999999996</v>
      </c>
      <c r="G167">
        <v>16.739899999999999</v>
      </c>
      <c r="H167">
        <v>0</v>
      </c>
      <c r="I167">
        <v>0</v>
      </c>
      <c r="J167">
        <v>0.90984589999999999</v>
      </c>
      <c r="K167">
        <v>17.15333</v>
      </c>
      <c r="L167">
        <v>0</v>
      </c>
      <c r="M167">
        <v>0</v>
      </c>
      <c r="N167">
        <v>0.91050209999999998</v>
      </c>
      <c r="O167">
        <v>17.590050000000002</v>
      </c>
      <c r="P167">
        <v>0</v>
      </c>
      <c r="Q167">
        <v>0</v>
      </c>
      <c r="R167">
        <v>0.91113040000000001</v>
      </c>
      <c r="S167">
        <v>18.058759999999999</v>
      </c>
      <c r="T167">
        <v>0</v>
      </c>
      <c r="U167">
        <v>0</v>
      </c>
      <c r="V167">
        <v>0.91174710000000003</v>
      </c>
      <c r="W167">
        <v>18.887309999999999</v>
      </c>
      <c r="X167">
        <v>0</v>
      </c>
      <c r="Y167">
        <v>0</v>
      </c>
      <c r="Z167">
        <v>0.91213900000000003</v>
      </c>
      <c r="AA167">
        <v>19.26717</v>
      </c>
      <c r="AB167" s="1">
        <v>4.2509159999999999E-30</v>
      </c>
      <c r="AC167" s="1">
        <v>1.15355E-27</v>
      </c>
      <c r="AD167">
        <v>0.91241870000000003</v>
      </c>
      <c r="AE167">
        <v>18.985530000000001</v>
      </c>
      <c r="AF167" s="1">
        <v>3.6938810000000001E-18</v>
      </c>
      <c r="AG167" s="1">
        <v>9.9459179999999993E-16</v>
      </c>
      <c r="AH167">
        <v>0.91298900000000005</v>
      </c>
      <c r="AI167">
        <v>18.747869999999999</v>
      </c>
      <c r="AJ167" s="1">
        <v>3.6452069999999998E-7</v>
      </c>
      <c r="AK167" s="1">
        <v>6.7692529999999998E-5</v>
      </c>
      <c r="AL167">
        <v>0.91346740000000004</v>
      </c>
      <c r="AM167">
        <v>18.40775</v>
      </c>
      <c r="AN167" s="1">
        <v>4.4168380000000002E-3</v>
      </c>
      <c r="AO167" s="1">
        <v>0.94773779999999996</v>
      </c>
      <c r="AP167">
        <v>0.91400000000000003</v>
      </c>
      <c r="AQ167">
        <v>18.638500000000001</v>
      </c>
      <c r="AR167" s="1">
        <v>0.79725290000000004</v>
      </c>
      <c r="AS167">
        <v>184.7252</v>
      </c>
      <c r="AT167">
        <v>0.91456740000000003</v>
      </c>
      <c r="AU167">
        <v>19.081199999999999</v>
      </c>
      <c r="AV167">
        <v>16.331189999999999</v>
      </c>
      <c r="AW167">
        <v>4011.3670000000002</v>
      </c>
      <c r="AX167">
        <v>0.91516810000000004</v>
      </c>
      <c r="AY167">
        <v>19.462340000000001</v>
      </c>
      <c r="AZ167">
        <v>74.264240000000001</v>
      </c>
      <c r="BA167">
        <v>19116.07</v>
      </c>
      <c r="BB167">
        <v>0.91579359999999999</v>
      </c>
      <c r="BC167">
        <v>20.120360000000002</v>
      </c>
      <c r="BD167">
        <v>109.9431</v>
      </c>
      <c r="BE167">
        <v>29383.48</v>
      </c>
      <c r="BF167">
        <v>0.91640980000000005</v>
      </c>
      <c r="BG167">
        <v>20.450040000000001</v>
      </c>
      <c r="BH167">
        <v>68.613950000000003</v>
      </c>
      <c r="BI167">
        <v>18934.759999999998</v>
      </c>
      <c r="BJ167">
        <v>0.91700179999999998</v>
      </c>
      <c r="BK167">
        <v>20.339549999999999</v>
      </c>
      <c r="BL167">
        <v>21.81955</v>
      </c>
      <c r="BM167">
        <v>6174.9769999999999</v>
      </c>
      <c r="BN167">
        <v>0.91747089999999998</v>
      </c>
      <c r="BO167">
        <v>20.062580000000001</v>
      </c>
      <c r="BP167">
        <v>4.1634419999999999</v>
      </c>
      <c r="BQ167">
        <v>1201.067</v>
      </c>
      <c r="BR167">
        <v>0.9176668</v>
      </c>
      <c r="BS167">
        <v>19.499089999999999</v>
      </c>
      <c r="BT167">
        <v>0.58926520000000004</v>
      </c>
      <c r="BU167">
        <v>170.97040000000001</v>
      </c>
      <c r="BV167">
        <v>0.91738489999999995</v>
      </c>
      <c r="BW167">
        <v>18.87153</v>
      </c>
      <c r="BX167">
        <v>0.11299439999999999</v>
      </c>
      <c r="BY167">
        <v>31.630320000000001</v>
      </c>
      <c r="BZ167">
        <v>0.91581829999999997</v>
      </c>
      <c r="CA167">
        <v>18.840520000000001</v>
      </c>
      <c r="CB167">
        <v>6.0552950000000001E-2</v>
      </c>
      <c r="CC167">
        <v>16.29684</v>
      </c>
      <c r="CD167">
        <v>0.91002620000000001</v>
      </c>
      <c r="CE167">
        <v>18.727830000000001</v>
      </c>
      <c r="CF167">
        <v>5.123863E-2</v>
      </c>
      <c r="CG167">
        <v>13.74464</v>
      </c>
      <c r="CH167">
        <v>0.90357109999999996</v>
      </c>
      <c r="CI167">
        <v>18.82104</v>
      </c>
      <c r="CJ167">
        <v>4.8890700000000002E-2</v>
      </c>
      <c r="CK167">
        <v>13.15077</v>
      </c>
      <c r="CL167">
        <v>0.89682289999999998</v>
      </c>
      <c r="CM167">
        <v>18.821750000000002</v>
      </c>
      <c r="CN167" s="1">
        <v>4.9628329999999998E-2</v>
      </c>
      <c r="CO167">
        <v>13.418049999999999</v>
      </c>
      <c r="CP167">
        <v>0.89013659999999994</v>
      </c>
      <c r="CQ167">
        <v>18.840199999999999</v>
      </c>
      <c r="CR167" s="1">
        <v>5.0269910000000001E-2</v>
      </c>
      <c r="CS167" s="1">
        <v>13.695930000000001</v>
      </c>
      <c r="CT167">
        <v>0.88322619999999996</v>
      </c>
      <c r="CU167">
        <v>18.62829</v>
      </c>
      <c r="CV167" s="1">
        <v>4.8852470000000002E-2</v>
      </c>
      <c r="CW167" s="1">
        <v>13.424799999999999</v>
      </c>
      <c r="CX167">
        <v>0.87616910000000003</v>
      </c>
      <c r="CY167">
        <v>18.044609999999999</v>
      </c>
      <c r="CZ167" s="1">
        <v>4.5538240000000001E-2</v>
      </c>
      <c r="DA167" s="1">
        <v>12.61707</v>
      </c>
      <c r="DB167">
        <v>0.86956420000000001</v>
      </c>
      <c r="DC167">
        <v>17.45027</v>
      </c>
      <c r="DD167" s="1">
        <v>4.1311729999999998E-2</v>
      </c>
      <c r="DE167" s="1">
        <v>11.52041</v>
      </c>
      <c r="DF167">
        <v>0.86324939999999994</v>
      </c>
      <c r="DG167">
        <v>17.261410000000001</v>
      </c>
      <c r="DH167" s="1">
        <v>3.7000669999999999E-2</v>
      </c>
      <c r="DI167" s="1">
        <v>10.376379999999999</v>
      </c>
      <c r="DJ167">
        <v>0.85749209999999998</v>
      </c>
      <c r="DK167">
        <v>17.12641</v>
      </c>
      <c r="DL167" s="1">
        <v>3.2947190000000001E-2</v>
      </c>
      <c r="DM167" s="1">
        <v>9.2830689999999993</v>
      </c>
      <c r="DN167">
        <v>0.85169740000000005</v>
      </c>
      <c r="DO167">
        <v>17.27505</v>
      </c>
      <c r="DP167" s="1">
        <v>2.9312310000000001E-2</v>
      </c>
      <c r="DQ167" s="1">
        <v>8.2969939999999998</v>
      </c>
      <c r="DR167">
        <v>0.84559640000000003</v>
      </c>
      <c r="DS167">
        <v>17.09787</v>
      </c>
      <c r="DT167" s="1">
        <v>2.5985479999999998E-2</v>
      </c>
      <c r="DU167" s="1">
        <v>7.3912909999999998</v>
      </c>
      <c r="DV167">
        <v>0.83933360000000001</v>
      </c>
      <c r="DW167">
        <v>16.85267</v>
      </c>
      <c r="DX167" s="1">
        <v>2.3006860000000001E-2</v>
      </c>
      <c r="DY167" s="1">
        <v>6.5768120000000003</v>
      </c>
      <c r="DZ167">
        <v>0.83298050000000001</v>
      </c>
      <c r="EA167">
        <v>16.77947</v>
      </c>
      <c r="EB167" s="1">
        <v>2.0365129999999999E-2</v>
      </c>
      <c r="EC167" s="1">
        <v>5.8506460000000002</v>
      </c>
      <c r="ED167">
        <v>0.82670220000000005</v>
      </c>
      <c r="EE167">
        <v>16.685179999999999</v>
      </c>
      <c r="EF167" s="1">
        <v>1.8025329999999999E-2</v>
      </c>
      <c r="EG167" s="1">
        <v>5.2038489999999999</v>
      </c>
      <c r="EH167">
        <v>0.82026449999999995</v>
      </c>
      <c r="EI167">
        <v>16.991530000000001</v>
      </c>
      <c r="EJ167" s="1">
        <v>1.5934090000000001E-2</v>
      </c>
      <c r="EK167" s="1">
        <v>4.6238429999999999</v>
      </c>
      <c r="EL167">
        <v>0.81381219999999999</v>
      </c>
      <c r="EM167">
        <v>17.18591</v>
      </c>
      <c r="EN167" s="1">
        <v>1.406876E-2</v>
      </c>
      <c r="EO167" s="1">
        <v>4.1034369999999996</v>
      </c>
      <c r="EP167">
        <v>0.80755140000000003</v>
      </c>
      <c r="EQ167">
        <v>17.15062</v>
      </c>
      <c r="ER167" s="1">
        <v>1.242877E-2</v>
      </c>
      <c r="ES167" s="1">
        <v>3.642258</v>
      </c>
      <c r="ET167">
        <v>0.80158200000000002</v>
      </c>
      <c r="EU167">
        <v>17.42154</v>
      </c>
      <c r="EV167" s="1">
        <v>1.1008250000000001E-2</v>
      </c>
      <c r="EW167" s="1">
        <v>3.2400519999999999</v>
      </c>
      <c r="EX167">
        <v>0.79541399999999995</v>
      </c>
      <c r="EY167">
        <v>17.608000000000001</v>
      </c>
      <c r="EZ167" s="1">
        <v>9.7454800000000008E-3</v>
      </c>
      <c r="FA167" s="1">
        <v>2.883794</v>
      </c>
      <c r="FB167">
        <v>0.79024059999999996</v>
      </c>
      <c r="FC167">
        <v>17.33691</v>
      </c>
      <c r="FD167" s="1">
        <v>8.6166790000000004E-3</v>
      </c>
      <c r="FE167" s="1">
        <v>2.5623049999999998</v>
      </c>
      <c r="FF167">
        <v>0.78496379999999999</v>
      </c>
      <c r="FG167">
        <v>17.159199999999998</v>
      </c>
      <c r="FH167" s="1">
        <v>7.6007000000000002E-3</v>
      </c>
      <c r="FI167" s="1">
        <v>2.2711100000000002</v>
      </c>
      <c r="FJ167">
        <v>0.7797579</v>
      </c>
      <c r="FK167">
        <v>17.168189999999999</v>
      </c>
      <c r="FL167" s="1">
        <v>6.6954270000000003E-3</v>
      </c>
      <c r="FM167" s="1">
        <v>2.0099089999999999</v>
      </c>
      <c r="FN167">
        <v>0.77491690000000002</v>
      </c>
      <c r="FO167">
        <v>17.893619999999999</v>
      </c>
      <c r="FP167" s="1">
        <v>5.8971300000000004E-3</v>
      </c>
      <c r="FQ167" s="1">
        <v>1.777747</v>
      </c>
      <c r="FR167">
        <v>0.77014870000000002</v>
      </c>
      <c r="FS167">
        <v>18.641829999999999</v>
      </c>
      <c r="FT167" s="1">
        <v>5.1923719999999998E-3</v>
      </c>
      <c r="FU167" s="1">
        <v>1.571793</v>
      </c>
      <c r="FV167">
        <v>0.76598100000000002</v>
      </c>
      <c r="FW167">
        <v>19.338909999999998</v>
      </c>
      <c r="FX167" s="1">
        <v>4.5729280000000004E-3</v>
      </c>
      <c r="FY167" s="1">
        <v>1.3886099999999999</v>
      </c>
      <c r="FZ167">
        <v>0.76205250000000002</v>
      </c>
      <c r="GA167">
        <v>19.836739999999999</v>
      </c>
      <c r="GB167" s="1">
        <v>4.0257670000000004E-3</v>
      </c>
      <c r="GC167" s="1">
        <v>1.225786</v>
      </c>
      <c r="GD167">
        <v>0.75843579999999999</v>
      </c>
      <c r="GE167">
        <v>19.668559999999999</v>
      </c>
      <c r="GF167" s="1">
        <v>3.5440599999999999E-3</v>
      </c>
      <c r="GG167" s="1">
        <v>1.081332</v>
      </c>
      <c r="GH167">
        <v>0.75536639999999999</v>
      </c>
      <c r="GI167">
        <v>19.205770000000001</v>
      </c>
      <c r="GJ167" s="1">
        <v>3.102867E-3</v>
      </c>
      <c r="GK167" s="1">
        <v>0.94887889999999997</v>
      </c>
      <c r="GL167">
        <v>0.75356060000000002</v>
      </c>
      <c r="GM167">
        <v>19.058530000000001</v>
      </c>
      <c r="GN167" s="1">
        <v>2.6790659999999999E-3</v>
      </c>
      <c r="GO167" s="1">
        <v>0.82067849999999998</v>
      </c>
      <c r="GP167">
        <v>0.7519091</v>
      </c>
      <c r="GQ167">
        <v>19.180430000000001</v>
      </c>
      <c r="GR167" s="1">
        <v>2.2677230000000001E-3</v>
      </c>
      <c r="GS167" s="1">
        <v>0.69572509999999999</v>
      </c>
      <c r="GT167">
        <v>0.75058749999999996</v>
      </c>
      <c r="GU167">
        <v>20.086950000000002</v>
      </c>
      <c r="GV167" s="1">
        <v>1.892447E-3</v>
      </c>
      <c r="GW167" s="1">
        <v>0.58077460000000003</v>
      </c>
      <c r="GX167">
        <v>0.74953440000000005</v>
      </c>
      <c r="GY167">
        <v>20.790400000000002</v>
      </c>
      <c r="GZ167" s="1">
        <v>1.574396E-3</v>
      </c>
      <c r="HA167" s="1">
        <v>0.48291099999999998</v>
      </c>
      <c r="HB167">
        <v>0.74892440000000005</v>
      </c>
      <c r="HC167">
        <v>21.297270000000001</v>
      </c>
      <c r="HD167" s="1">
        <v>1.3226430000000001E-3</v>
      </c>
      <c r="HE167" s="1">
        <v>0.40492270000000002</v>
      </c>
      <c r="HF167">
        <v>0.74853270000000005</v>
      </c>
      <c r="HG167">
        <v>21.445589999999999</v>
      </c>
      <c r="HH167" s="1">
        <v>1.1296699999999999E-3</v>
      </c>
      <c r="HI167" s="1">
        <v>0.34492479999999998</v>
      </c>
      <c r="HJ167">
        <v>0.74829800000000002</v>
      </c>
      <c r="HK167">
        <v>21.039940000000001</v>
      </c>
      <c r="HL167" s="1">
        <v>9.8176790000000002E-4</v>
      </c>
      <c r="HM167" s="1">
        <v>0.29886049999999997</v>
      </c>
      <c r="HN167">
        <v>0.74809840000000005</v>
      </c>
      <c r="HO167">
        <v>20.365130000000001</v>
      </c>
      <c r="HP167" s="1">
        <v>8.6292439999999997E-4</v>
      </c>
      <c r="HQ167" s="1">
        <v>0.26199860000000003</v>
      </c>
      <c r="HR167">
        <v>0.74794519999999998</v>
      </c>
      <c r="HS167">
        <v>20.034089999999999</v>
      </c>
      <c r="HT167" s="1">
        <v>7.5494250000000004E-4</v>
      </c>
      <c r="HU167" s="1">
        <v>0.22877239999999999</v>
      </c>
      <c r="HV167">
        <v>0.74779390000000001</v>
      </c>
      <c r="HW167">
        <v>19.997679999999999</v>
      </c>
      <c r="HX167" s="1">
        <v>6.4222360000000002E-4</v>
      </c>
      <c r="HY167" s="1">
        <v>0.19444349999999999</v>
      </c>
      <c r="HZ167">
        <v>0.74772190000000005</v>
      </c>
      <c r="IA167">
        <v>20.654699999999998</v>
      </c>
      <c r="IB167" s="1">
        <v>5.2344109999999996E-4</v>
      </c>
      <c r="IC167" s="1">
        <v>0.15840760000000001</v>
      </c>
      <c r="ID167">
        <v>0.74765879999999996</v>
      </c>
      <c r="IE167">
        <v>20.39499</v>
      </c>
      <c r="IF167" s="1">
        <v>4.116465E-4</v>
      </c>
      <c r="IG167" s="1">
        <v>0.12442590000000001</v>
      </c>
      <c r="IH167">
        <v>0.74761659999999996</v>
      </c>
      <c r="II167">
        <v>20.641030000000001</v>
      </c>
      <c r="IJ167" s="1">
        <v>3.2058409999999999E-4</v>
      </c>
      <c r="IK167" s="1">
        <v>9.6650979999999997E-2</v>
      </c>
      <c r="IL167">
        <v>0.74760280000000001</v>
      </c>
      <c r="IM167">
        <v>20.578489999999999</v>
      </c>
      <c r="IN167" s="1">
        <v>2.5504949999999998E-4</v>
      </c>
      <c r="IO167" s="1">
        <v>7.6582040000000004E-2</v>
      </c>
      <c r="IP167">
        <v>0.74760649999999995</v>
      </c>
      <c r="IQ167">
        <v>20.053360000000001</v>
      </c>
      <c r="IR167" s="1">
        <v>2.1133149999999999E-4</v>
      </c>
      <c r="IS167" s="1">
        <v>6.3171710000000006E-2</v>
      </c>
      <c r="IT167">
        <v>0.74763950000000001</v>
      </c>
      <c r="IU167">
        <v>19.272590000000001</v>
      </c>
      <c r="IV167" s="1">
        <v>1.825366E-4</v>
      </c>
      <c r="IW167" s="1">
        <v>5.4351839999999998E-2</v>
      </c>
      <c r="IX167">
        <v>0.74770360000000002</v>
      </c>
      <c r="IY167">
        <v>18.770350000000001</v>
      </c>
      <c r="IZ167" s="1">
        <v>1.6218640000000001E-4</v>
      </c>
      <c r="JA167" s="1">
        <v>4.8154040000000002E-2</v>
      </c>
      <c r="JB167">
        <v>0.74778319999999998</v>
      </c>
      <c r="JC167">
        <v>18.765599999999999</v>
      </c>
      <c r="JD167" s="1">
        <v>1.456579E-4</v>
      </c>
      <c r="JE167" s="1">
        <v>4.3164359999999999E-2</v>
      </c>
      <c r="JF167">
        <v>0.74794570000000005</v>
      </c>
      <c r="JG167">
        <v>19.788599999999999</v>
      </c>
      <c r="JH167" s="1">
        <v>1.3078159999999999E-4</v>
      </c>
      <c r="JI167" s="1">
        <v>3.8698759999999999E-2</v>
      </c>
      <c r="JJ167">
        <v>0.7481814</v>
      </c>
      <c r="JK167">
        <v>20.819489999999998</v>
      </c>
      <c r="JL167" s="1">
        <v>1.174648E-4</v>
      </c>
      <c r="JM167" s="1">
        <v>3.4698739999999999E-2</v>
      </c>
      <c r="JN167">
        <v>0.74849330000000003</v>
      </c>
      <c r="JO167">
        <v>21.676629999999999</v>
      </c>
      <c r="JP167" s="1">
        <v>1.062701E-4</v>
      </c>
      <c r="JQ167" s="1">
        <v>3.132853E-2</v>
      </c>
      <c r="JR167">
        <v>0.74880310000000005</v>
      </c>
      <c r="JS167">
        <v>22.109100000000002</v>
      </c>
      <c r="JT167" s="1">
        <v>9.7389240000000002E-5</v>
      </c>
      <c r="JU167" s="1">
        <v>2.864889E-2</v>
      </c>
      <c r="JV167">
        <v>0.74918320000000005</v>
      </c>
      <c r="JW167">
        <v>21.694469999999999</v>
      </c>
      <c r="JX167" s="1">
        <v>9.0414689999999999E-5</v>
      </c>
      <c r="JY167" s="1">
        <v>2.6545599999999999E-2</v>
      </c>
      <c r="JZ167">
        <v>0.74958630000000004</v>
      </c>
      <c r="KA167">
        <v>20.84554</v>
      </c>
      <c r="KB167" s="1">
        <v>8.4530219999999994E-5</v>
      </c>
      <c r="KC167" s="1">
        <v>2.4783699999999999E-2</v>
      </c>
      <c r="KD167">
        <v>0.74993699999999996</v>
      </c>
      <c r="KE167">
        <v>20.405860000000001</v>
      </c>
      <c r="KF167" s="1">
        <v>7.8562409999999999E-5</v>
      </c>
      <c r="KG167" s="1">
        <v>2.3024889999999999E-2</v>
      </c>
      <c r="KH167">
        <v>0.75021420000000005</v>
      </c>
      <c r="KI167">
        <v>20.315729999999999</v>
      </c>
      <c r="KJ167" s="1">
        <v>7.1460310000000005E-5</v>
      </c>
      <c r="KK167" s="1">
        <v>2.0950239999999998E-2</v>
      </c>
      <c r="KL167">
        <v>0.75042909999999996</v>
      </c>
      <c r="KM167">
        <v>20.873010000000001</v>
      </c>
      <c r="KN167" s="1">
        <v>6.3199630000000006E-5</v>
      </c>
      <c r="KO167" s="1">
        <v>1.8541450000000001E-2</v>
      </c>
      <c r="KP167">
        <v>0.75053610000000004</v>
      </c>
      <c r="KQ167">
        <v>21.130289999999999</v>
      </c>
      <c r="KR167" s="1">
        <v>5.495522E-5</v>
      </c>
      <c r="KS167" s="1">
        <v>1.6122669999999999E-2</v>
      </c>
      <c r="KT167">
        <v>0.75056639999999997</v>
      </c>
      <c r="KU167">
        <v>20.999479999999998</v>
      </c>
      <c r="KV167" s="1">
        <v>4.7993169999999998E-5</v>
      </c>
      <c r="KW167" s="1">
        <v>1.4068819999999999E-2</v>
      </c>
      <c r="KX167">
        <v>0.75051259999999997</v>
      </c>
      <c r="KY167">
        <v>20.723050000000001</v>
      </c>
      <c r="KZ167" s="1">
        <v>4.282765E-5</v>
      </c>
      <c r="LA167" s="1">
        <v>1.253862E-2</v>
      </c>
      <c r="LB167">
        <v>0.75045470000000003</v>
      </c>
      <c r="LC167">
        <v>20.289719999999999</v>
      </c>
      <c r="LD167" s="1">
        <v>3.9262050000000001E-5</v>
      </c>
      <c r="LE167" s="1">
        <v>1.148189E-2</v>
      </c>
      <c r="LF167">
        <v>0.7503204</v>
      </c>
      <c r="LG167">
        <v>19.951000000000001</v>
      </c>
      <c r="LH167" s="1">
        <v>3.7086550000000002E-5</v>
      </c>
      <c r="LI167" s="1">
        <v>1.0832120000000001E-2</v>
      </c>
      <c r="LJ167">
        <v>0.75019179999999996</v>
      </c>
      <c r="LK167">
        <v>19.76615</v>
      </c>
      <c r="LL167" s="1">
        <v>3.6547629999999998E-5</v>
      </c>
      <c r="LM167" s="1">
        <v>1.0653569999999999E-2</v>
      </c>
      <c r="LN167">
        <v>0.75007809999999997</v>
      </c>
      <c r="LO167">
        <v>19.910730000000001</v>
      </c>
      <c r="LP167" s="1">
        <v>3.8006709999999997E-5</v>
      </c>
      <c r="LQ167" s="1">
        <v>1.105571E-2</v>
      </c>
      <c r="LR167">
        <v>0.74998299999999996</v>
      </c>
      <c r="LS167">
        <v>20.80397</v>
      </c>
      <c r="LT167" s="1">
        <v>4.1035039999999999E-5</v>
      </c>
      <c r="LU167" s="1">
        <v>1.192967E-2</v>
      </c>
      <c r="LV167">
        <v>0.74992639999999999</v>
      </c>
      <c r="LW167">
        <v>21.652429999999999</v>
      </c>
      <c r="LX167" s="1">
        <v>4.4361240000000001E-5</v>
      </c>
      <c r="LY167" s="1">
        <v>1.2912959999999999E-2</v>
      </c>
      <c r="LZ167">
        <v>0.7498667</v>
      </c>
      <c r="MA167">
        <v>22.394780000000001</v>
      </c>
      <c r="MB167" s="1">
        <v>4.6779529999999997E-5</v>
      </c>
      <c r="MC167" s="1">
        <v>1.364424E-2</v>
      </c>
      <c r="MD167">
        <v>0.74982090000000001</v>
      </c>
      <c r="ME167">
        <v>22.718990000000002</v>
      </c>
      <c r="MF167" s="1">
        <v>4.7811210000000001E-5</v>
      </c>
      <c r="MG167" s="1">
        <v>1.397237E-2</v>
      </c>
      <c r="MH167">
        <v>0.74980119999999995</v>
      </c>
      <c r="MI167">
        <v>22.470269999999999</v>
      </c>
      <c r="MJ167" s="1">
        <v>4.7615550000000002E-5</v>
      </c>
      <c r="MK167" s="1">
        <v>1.393585E-2</v>
      </c>
      <c r="ML167">
        <v>0.74982150000000003</v>
      </c>
      <c r="MM167">
        <v>21.545780000000001</v>
      </c>
      <c r="MN167" s="1">
        <v>4.6551339999999999E-5</v>
      </c>
      <c r="MO167" s="1">
        <v>1.3638829999999999E-2</v>
      </c>
      <c r="MP167">
        <v>0.7497897</v>
      </c>
      <c r="MQ167">
        <v>20.913900000000002</v>
      </c>
      <c r="MR167" s="1">
        <v>4.4868779999999998E-5</v>
      </c>
      <c r="MS167" s="1">
        <v>1.3158029999999999E-2</v>
      </c>
      <c r="MT167">
        <v>0.74976790000000004</v>
      </c>
      <c r="MU167">
        <v>20.635439999999999</v>
      </c>
      <c r="MV167" s="1">
        <v>4.2710390000000003E-5</v>
      </c>
      <c r="MW167" s="1">
        <v>1.2533890000000001E-2</v>
      </c>
      <c r="MX167">
        <v>0.74969830000000004</v>
      </c>
      <c r="MY167">
        <v>20.970130000000001</v>
      </c>
      <c r="MZ167" s="1">
        <v>4.0257279999999997E-5</v>
      </c>
      <c r="NA167" s="1">
        <v>1.182061E-2</v>
      </c>
      <c r="NB167">
        <v>0.74962510000000004</v>
      </c>
      <c r="NC167">
        <v>21.45853</v>
      </c>
      <c r="ND167" s="1">
        <v>3.7798040000000002E-5</v>
      </c>
      <c r="NE167" s="1">
        <v>1.110039E-2</v>
      </c>
      <c r="NF167">
        <v>0.74962510000000004</v>
      </c>
      <c r="NG167">
        <v>21.45853</v>
      </c>
      <c r="NH167" s="1">
        <v>3.7798040000000002E-5</v>
      </c>
      <c r="NI167" s="1">
        <v>1.110039E-2</v>
      </c>
      <c r="NJ167">
        <v>0.74962510000000004</v>
      </c>
      <c r="NK167">
        <v>21.45853</v>
      </c>
      <c r="NL167" s="1">
        <v>3.7798040000000002E-5</v>
      </c>
      <c r="NM167" s="1">
        <v>1.110039E-2</v>
      </c>
      <c r="NN167">
        <v>0.74962510000000004</v>
      </c>
      <c r="NO167">
        <v>21.45853</v>
      </c>
      <c r="NP167" s="1">
        <v>3.7798040000000002E-5</v>
      </c>
      <c r="NQ167" s="1">
        <v>1.110039E-2</v>
      </c>
      <c r="NR167">
        <v>0.74962510000000004</v>
      </c>
      <c r="NS167">
        <v>21.45853</v>
      </c>
      <c r="NT167" s="1">
        <v>3.7798040000000002E-5</v>
      </c>
      <c r="NU167" s="1">
        <v>1.110039E-2</v>
      </c>
      <c r="NV167">
        <v>0.74962510000000004</v>
      </c>
      <c r="NW167">
        <v>21.45853</v>
      </c>
      <c r="NX167" s="1">
        <v>3.7798040000000002E-5</v>
      </c>
      <c r="NY167" s="1">
        <v>1.110039E-2</v>
      </c>
      <c r="NZ167">
        <v>0.74962510000000004</v>
      </c>
      <c r="OA167">
        <v>21.45853</v>
      </c>
      <c r="OB167" s="1">
        <v>3.7798040000000002E-5</v>
      </c>
      <c r="OC167" s="1">
        <v>1.110039E-2</v>
      </c>
      <c r="OD167">
        <v>0.74962510000000004</v>
      </c>
      <c r="OE167">
        <v>21.45853</v>
      </c>
      <c r="OF167" s="1">
        <v>3.7798040000000002E-5</v>
      </c>
      <c r="OG167" s="1">
        <v>1.110039E-2</v>
      </c>
      <c r="OH167">
        <v>0.74962510000000004</v>
      </c>
      <c r="OI167">
        <v>21.45853</v>
      </c>
      <c r="OJ167" s="1">
        <v>3.7798040000000002E-5</v>
      </c>
      <c r="OK167" s="1">
        <v>1.110039E-2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0.91415729999999995</v>
      </c>
      <c r="G168">
        <v>16.75102</v>
      </c>
      <c r="H168">
        <v>0</v>
      </c>
      <c r="I168">
        <v>0</v>
      </c>
      <c r="J168">
        <v>0.91507640000000001</v>
      </c>
      <c r="K168">
        <v>17.153890000000001</v>
      </c>
      <c r="L168">
        <v>0</v>
      </c>
      <c r="M168">
        <v>0</v>
      </c>
      <c r="N168">
        <v>0.91615230000000003</v>
      </c>
      <c r="O168">
        <v>17.599879999999999</v>
      </c>
      <c r="P168">
        <v>0</v>
      </c>
      <c r="Q168">
        <v>0</v>
      </c>
      <c r="R168">
        <v>0.91715040000000003</v>
      </c>
      <c r="S168">
        <v>18.05415</v>
      </c>
      <c r="T168">
        <v>0</v>
      </c>
      <c r="U168">
        <v>0</v>
      </c>
      <c r="V168">
        <v>0.91816779999999998</v>
      </c>
      <c r="W168">
        <v>18.863700000000001</v>
      </c>
      <c r="X168">
        <v>0</v>
      </c>
      <c r="Y168">
        <v>0</v>
      </c>
      <c r="Z168">
        <v>0.91910400000000003</v>
      </c>
      <c r="AA168">
        <v>19.262029999999999</v>
      </c>
      <c r="AB168" s="1">
        <v>8.8184030000000002E-31</v>
      </c>
      <c r="AC168" s="1">
        <v>2.1425189999999999E-28</v>
      </c>
      <c r="AD168">
        <v>0.92012300000000002</v>
      </c>
      <c r="AE168">
        <v>18.984970000000001</v>
      </c>
      <c r="AF168" s="1">
        <v>7.2655129999999998E-19</v>
      </c>
      <c r="AG168" s="1">
        <v>1.7529560000000001E-16</v>
      </c>
      <c r="AH168">
        <v>0.92088930000000002</v>
      </c>
      <c r="AI168">
        <v>18.751000000000001</v>
      </c>
      <c r="AJ168" s="1">
        <v>1.4163999999999999E-7</v>
      </c>
      <c r="AK168" s="1">
        <v>2.5040509999999999E-5</v>
      </c>
      <c r="AL168">
        <v>0.92148140000000001</v>
      </c>
      <c r="AM168">
        <v>18.426659999999998</v>
      </c>
      <c r="AN168" s="1">
        <v>2.7559339999999998E-3</v>
      </c>
      <c r="AO168" s="1">
        <v>0.55213889999999999</v>
      </c>
      <c r="AP168">
        <v>0.92220120000000005</v>
      </c>
      <c r="AQ168">
        <v>18.648319999999998</v>
      </c>
      <c r="AR168" s="1">
        <v>0.59341679999999997</v>
      </c>
      <c r="AS168">
        <v>126.6845</v>
      </c>
      <c r="AT168">
        <v>0.92294469999999995</v>
      </c>
      <c r="AU168">
        <v>19.08962</v>
      </c>
      <c r="AV168">
        <v>13.7508</v>
      </c>
      <c r="AW168">
        <v>3080.5360000000001</v>
      </c>
      <c r="AX168">
        <v>0.92375090000000004</v>
      </c>
      <c r="AY168">
        <v>19.46387</v>
      </c>
      <c r="AZ168">
        <v>68.824250000000006</v>
      </c>
      <c r="BA168">
        <v>16028.54</v>
      </c>
      <c r="BB168">
        <v>0.92458989999999996</v>
      </c>
      <c r="BC168">
        <v>20.098020000000002</v>
      </c>
      <c r="BD168">
        <v>110.047</v>
      </c>
      <c r="BE168">
        <v>26464.95</v>
      </c>
      <c r="BF168">
        <v>0.92543450000000005</v>
      </c>
      <c r="BG168">
        <v>20.435600000000001</v>
      </c>
      <c r="BH168">
        <v>73.189310000000006</v>
      </c>
      <c r="BI168">
        <v>18068.86</v>
      </c>
      <c r="BJ168">
        <v>0.92622709999999997</v>
      </c>
      <c r="BK168">
        <v>20.334299999999999</v>
      </c>
      <c r="BL168">
        <v>24.501280000000001</v>
      </c>
      <c r="BM168">
        <v>6181.0339999999997</v>
      </c>
      <c r="BN168">
        <v>0.92692149999999995</v>
      </c>
      <c r="BO168">
        <v>20.074739999999998</v>
      </c>
      <c r="BP168">
        <v>4.8605039999999997</v>
      </c>
      <c r="BQ168">
        <v>1247.3530000000001</v>
      </c>
      <c r="BR168">
        <v>0.92733659999999996</v>
      </c>
      <c r="BS168">
        <v>19.53876</v>
      </c>
      <c r="BT168">
        <v>0.69757630000000004</v>
      </c>
      <c r="BU168">
        <v>180.3492</v>
      </c>
      <c r="BV168">
        <v>0.92737000000000003</v>
      </c>
      <c r="BW168">
        <v>18.91037</v>
      </c>
      <c r="BX168">
        <v>0.12523989999999999</v>
      </c>
      <c r="BY168">
        <v>31.593689999999999</v>
      </c>
      <c r="BZ168">
        <v>0.92629260000000002</v>
      </c>
      <c r="CA168">
        <v>18.86093</v>
      </c>
      <c r="CB168">
        <v>6.2050029999999999E-2</v>
      </c>
      <c r="CC168">
        <v>15.14683</v>
      </c>
      <c r="CD168">
        <v>0.92130020000000001</v>
      </c>
      <c r="CE168">
        <v>18.737729999999999</v>
      </c>
      <c r="CF168" s="1">
        <v>5.1620550000000001E-2</v>
      </c>
      <c r="CG168">
        <v>12.60554</v>
      </c>
      <c r="CH168">
        <v>0.91480090000000003</v>
      </c>
      <c r="CI168">
        <v>18.81889</v>
      </c>
      <c r="CJ168" s="1">
        <v>4.8902599999999997E-2</v>
      </c>
      <c r="CK168">
        <v>12.01867</v>
      </c>
      <c r="CL168">
        <v>0.90817210000000004</v>
      </c>
      <c r="CM168">
        <v>18.803750000000001</v>
      </c>
      <c r="CN168" s="1">
        <v>4.9496640000000001E-2</v>
      </c>
      <c r="CO168">
        <v>12.257479999999999</v>
      </c>
      <c r="CP168">
        <v>0.90167299999999995</v>
      </c>
      <c r="CQ168">
        <v>18.82612</v>
      </c>
      <c r="CR168" s="1">
        <v>5.0245539999999998E-2</v>
      </c>
      <c r="CS168" s="1">
        <v>12.561170000000001</v>
      </c>
      <c r="CT168">
        <v>0.89492110000000002</v>
      </c>
      <c r="CU168">
        <v>18.63391</v>
      </c>
      <c r="CV168" s="1">
        <v>4.9014389999999998E-2</v>
      </c>
      <c r="CW168" s="1">
        <v>12.381460000000001</v>
      </c>
      <c r="CX168">
        <v>0.88808969999999998</v>
      </c>
      <c r="CY168">
        <v>18.07405</v>
      </c>
      <c r="CZ168" s="1">
        <v>4.5835300000000002E-2</v>
      </c>
      <c r="DA168" s="1">
        <v>11.69497</v>
      </c>
      <c r="DB168">
        <v>0.88185559999999996</v>
      </c>
      <c r="DC168">
        <v>17.481120000000001</v>
      </c>
      <c r="DD168" s="1">
        <v>4.1651680000000003E-2</v>
      </c>
      <c r="DE168" s="1">
        <v>10.7182</v>
      </c>
      <c r="DF168">
        <v>0.87594229999999995</v>
      </c>
      <c r="DG168">
        <v>17.287690000000001</v>
      </c>
      <c r="DH168" s="1">
        <v>3.7336790000000002E-2</v>
      </c>
      <c r="DI168" s="1">
        <v>9.6833650000000002</v>
      </c>
      <c r="DJ168">
        <v>0.8705794</v>
      </c>
      <c r="DK168">
        <v>17.15504</v>
      </c>
      <c r="DL168" s="1">
        <v>3.3261680000000002E-2</v>
      </c>
      <c r="DM168" s="1">
        <v>8.6867850000000004</v>
      </c>
      <c r="DN168">
        <v>0.8651181</v>
      </c>
      <c r="DO168">
        <v>17.286359999999998</v>
      </c>
      <c r="DP168" s="1">
        <v>2.959813E-2</v>
      </c>
      <c r="DQ168" s="1">
        <v>7.7829300000000003</v>
      </c>
      <c r="DR168">
        <v>0.85929440000000001</v>
      </c>
      <c r="DS168">
        <v>17.103919999999999</v>
      </c>
      <c r="DT168" s="1">
        <v>2.6245910000000001E-2</v>
      </c>
      <c r="DU168" s="1">
        <v>6.9520080000000002</v>
      </c>
      <c r="DV168">
        <v>0.85337649999999998</v>
      </c>
      <c r="DW168">
        <v>16.845829999999999</v>
      </c>
      <c r="DX168" s="1">
        <v>2.323913E-2</v>
      </c>
      <c r="DY168" s="1">
        <v>6.2025189999999997</v>
      </c>
      <c r="DZ168">
        <v>0.84739640000000005</v>
      </c>
      <c r="EA168">
        <v>16.765229999999999</v>
      </c>
      <c r="EB168" s="1">
        <v>2.0572050000000001E-2</v>
      </c>
      <c r="EC168" s="1">
        <v>5.5330250000000003</v>
      </c>
      <c r="ED168">
        <v>0.84155469999999999</v>
      </c>
      <c r="EE168">
        <v>16.6815</v>
      </c>
      <c r="EF168" s="1">
        <v>1.820987E-2</v>
      </c>
      <c r="EG168" s="1">
        <v>4.9356090000000004</v>
      </c>
      <c r="EH168">
        <v>0.83562650000000005</v>
      </c>
      <c r="EI168">
        <v>16.99203</v>
      </c>
      <c r="EJ168" s="1">
        <v>1.6100739999999999E-2</v>
      </c>
      <c r="EK168" s="1">
        <v>4.399178</v>
      </c>
      <c r="EL168">
        <v>0.82976419999999995</v>
      </c>
      <c r="EM168">
        <v>17.20852</v>
      </c>
      <c r="EN168" s="1">
        <v>1.4217509999999999E-2</v>
      </c>
      <c r="EO168" s="1">
        <v>3.9161519999999999</v>
      </c>
      <c r="EP168">
        <v>0.82417289999999999</v>
      </c>
      <c r="EQ168">
        <v>17.177219999999998</v>
      </c>
      <c r="ER168" s="1">
        <v>1.2559499999999999E-2</v>
      </c>
      <c r="ES168" s="1">
        <v>3.4866790000000001</v>
      </c>
      <c r="ET168">
        <v>0.81890320000000005</v>
      </c>
      <c r="EU168">
        <v>17.427900000000001</v>
      </c>
      <c r="EV168" s="1">
        <v>1.112289E-2</v>
      </c>
      <c r="EW168" s="1">
        <v>3.1114820000000001</v>
      </c>
      <c r="EX168">
        <v>0.81247060000000004</v>
      </c>
      <c r="EY168">
        <v>17.606300000000001</v>
      </c>
      <c r="EZ168" s="1">
        <v>9.8478590000000005E-3</v>
      </c>
      <c r="FA168" s="1">
        <v>2.7796310000000002</v>
      </c>
      <c r="FB168">
        <v>0.80593490000000001</v>
      </c>
      <c r="FC168">
        <v>17.32892</v>
      </c>
      <c r="FD168" s="1">
        <v>8.710153E-3</v>
      </c>
      <c r="FE168" s="1">
        <v>2.4798450000000001</v>
      </c>
      <c r="FF168">
        <v>0.79939689999999997</v>
      </c>
      <c r="FG168">
        <v>17.14218</v>
      </c>
      <c r="FH168" s="1">
        <v>7.685346E-3</v>
      </c>
      <c r="FI168" s="1">
        <v>2.20669</v>
      </c>
      <c r="FJ168">
        <v>0.79297150000000005</v>
      </c>
      <c r="FK168">
        <v>17.14453</v>
      </c>
      <c r="FL168" s="1">
        <v>6.7710720000000004E-3</v>
      </c>
      <c r="FM168" s="1">
        <v>1.9603839999999999</v>
      </c>
      <c r="FN168">
        <v>0.78702830000000001</v>
      </c>
      <c r="FO168">
        <v>17.882000000000001</v>
      </c>
      <c r="FP168" s="1">
        <v>5.964586E-3</v>
      </c>
      <c r="FQ168" s="1">
        <v>1.740526</v>
      </c>
      <c r="FR168">
        <v>0.78117000000000003</v>
      </c>
      <c r="FS168">
        <v>18.641839999999998</v>
      </c>
      <c r="FT168" s="1">
        <v>5.252189E-3</v>
      </c>
      <c r="FU168" s="1">
        <v>1.5447869999999999</v>
      </c>
      <c r="FV168">
        <v>0.77614720000000004</v>
      </c>
      <c r="FW168">
        <v>19.350539999999999</v>
      </c>
      <c r="FX168" s="1">
        <v>4.6266090000000003E-3</v>
      </c>
      <c r="FY168" s="1">
        <v>1.3699129999999999</v>
      </c>
      <c r="FZ168">
        <v>0.77138439999999997</v>
      </c>
      <c r="GA168">
        <v>19.853539999999999</v>
      </c>
      <c r="GB168" s="1">
        <v>4.0732829999999996E-3</v>
      </c>
      <c r="GC168" s="1">
        <v>1.2137830000000001</v>
      </c>
      <c r="GD168">
        <v>0.76709570000000005</v>
      </c>
      <c r="GE168">
        <v>19.698920000000001</v>
      </c>
      <c r="GF168" s="1">
        <v>3.587168E-3</v>
      </c>
      <c r="GG168" s="1">
        <v>1.075177</v>
      </c>
      <c r="GH168">
        <v>0.7627429</v>
      </c>
      <c r="GI168">
        <v>19.205919999999999</v>
      </c>
      <c r="GJ168" s="1">
        <v>3.1436239999999998E-3</v>
      </c>
      <c r="GK168" s="1">
        <v>0.94791619999999999</v>
      </c>
      <c r="GL168">
        <v>0.75867340000000005</v>
      </c>
      <c r="GM168">
        <v>19.038740000000001</v>
      </c>
      <c r="GN168" s="1">
        <v>2.7193009999999999E-3</v>
      </c>
      <c r="GO168" s="1">
        <v>0.82449890000000003</v>
      </c>
      <c r="GP168">
        <v>0.75485619999999998</v>
      </c>
      <c r="GQ168">
        <v>19.145140000000001</v>
      </c>
      <c r="GR168" s="1">
        <v>2.306284E-3</v>
      </c>
      <c r="GS168" s="1">
        <v>0.70297149999999997</v>
      </c>
      <c r="GT168">
        <v>0.75156129999999999</v>
      </c>
      <c r="GU168">
        <v>20.07443</v>
      </c>
      <c r="GV168" s="1">
        <v>1.926868E-3</v>
      </c>
      <c r="GW168" s="1">
        <v>0.58966240000000003</v>
      </c>
      <c r="GX168">
        <v>0.74867139999999999</v>
      </c>
      <c r="GY168">
        <v>20.81043</v>
      </c>
      <c r="GZ168" s="1">
        <v>1.6027839999999999E-3</v>
      </c>
      <c r="HA168" s="1">
        <v>0.49193530000000002</v>
      </c>
      <c r="HB168">
        <v>0.74652379999999996</v>
      </c>
      <c r="HC168">
        <v>21.34554</v>
      </c>
      <c r="HD168" s="1">
        <v>1.3448690000000001E-3</v>
      </c>
      <c r="HE168" s="1">
        <v>0.41326600000000002</v>
      </c>
      <c r="HF168">
        <v>0.74486629999999998</v>
      </c>
      <c r="HG168">
        <v>21.494019999999999</v>
      </c>
      <c r="HH168" s="1">
        <v>1.1467210000000001E-3</v>
      </c>
      <c r="HI168" s="1">
        <v>0.35238419999999998</v>
      </c>
      <c r="HJ168">
        <v>0.74354869999999995</v>
      </c>
      <c r="HK168">
        <v>21.090800000000002</v>
      </c>
      <c r="HL168" s="1">
        <v>9.9503679999999998E-4</v>
      </c>
      <c r="HM168" s="1">
        <v>0.30553269999999999</v>
      </c>
      <c r="HN168">
        <v>0.74251310000000004</v>
      </c>
      <c r="HO168">
        <v>20.37773</v>
      </c>
      <c r="HP168" s="1">
        <v>8.7405640000000004E-4</v>
      </c>
      <c r="HQ168" s="1">
        <v>0.26814589999999999</v>
      </c>
      <c r="HR168">
        <v>0.74165289999999995</v>
      </c>
      <c r="HS168">
        <v>20.026340000000001</v>
      </c>
      <c r="HT168" s="1">
        <v>7.6576669999999999E-4</v>
      </c>
      <c r="HU168" s="1">
        <v>0.23476630000000001</v>
      </c>
      <c r="HV168">
        <v>0.74096490000000004</v>
      </c>
      <c r="HW168">
        <v>19.969339999999999</v>
      </c>
      <c r="HX168" s="1">
        <v>6.5382419999999997E-4</v>
      </c>
      <c r="HY168" s="1">
        <v>0.2004377</v>
      </c>
      <c r="HZ168">
        <v>0.7404425</v>
      </c>
      <c r="IA168">
        <v>20.658000000000001</v>
      </c>
      <c r="IB168" s="1">
        <v>5.3523640000000005E-4</v>
      </c>
      <c r="IC168" s="1">
        <v>0.1641136</v>
      </c>
      <c r="ID168">
        <v>0.74006970000000005</v>
      </c>
      <c r="IE168">
        <v>20.436060000000001</v>
      </c>
      <c r="IF168" s="1">
        <v>4.2208090000000001E-4</v>
      </c>
      <c r="IG168" s="1">
        <v>0.1293435</v>
      </c>
      <c r="IH168">
        <v>0.73979050000000002</v>
      </c>
      <c r="II168">
        <v>20.682390000000002</v>
      </c>
      <c r="IJ168" s="1">
        <v>3.2859639999999998E-4</v>
      </c>
      <c r="IK168" s="1">
        <v>0.1005051</v>
      </c>
      <c r="IL168">
        <v>0.73961109999999997</v>
      </c>
      <c r="IM168">
        <v>20.6358</v>
      </c>
      <c r="IN168" s="1">
        <v>2.6058880000000002E-4</v>
      </c>
      <c r="IO168" s="1">
        <v>7.9434980000000002E-2</v>
      </c>
      <c r="IP168">
        <v>0.73947989999999997</v>
      </c>
      <c r="IQ168">
        <v>20.121259999999999</v>
      </c>
      <c r="IR168" s="1">
        <v>2.1497159999999999E-4</v>
      </c>
      <c r="IS168" s="1">
        <v>6.5272129999999998E-2</v>
      </c>
      <c r="IT168">
        <v>0.73937459999999999</v>
      </c>
      <c r="IU168">
        <v>19.311820000000001</v>
      </c>
      <c r="IV168" s="1">
        <v>1.849776E-4</v>
      </c>
      <c r="IW168" s="1">
        <v>5.596599E-2</v>
      </c>
      <c r="IX168">
        <v>0.73940689999999998</v>
      </c>
      <c r="IY168">
        <v>18.77891</v>
      </c>
      <c r="IZ168" s="1">
        <v>1.6401020000000001E-4</v>
      </c>
      <c r="JA168" s="1">
        <v>4.9487469999999999E-2</v>
      </c>
      <c r="JB168">
        <v>0.73949120000000002</v>
      </c>
      <c r="JC168">
        <v>18.744160000000001</v>
      </c>
      <c r="JD168" s="1">
        <v>1.4722739999999999E-4</v>
      </c>
      <c r="JE168" s="1">
        <v>4.433898E-2</v>
      </c>
      <c r="JF168">
        <v>0.73968929999999999</v>
      </c>
      <c r="JG168">
        <v>19.775289999999998</v>
      </c>
      <c r="JH168" s="1">
        <v>1.322114E-4</v>
      </c>
      <c r="JI168" s="1">
        <v>3.9756039999999999E-2</v>
      </c>
      <c r="JJ168">
        <v>0.73998209999999998</v>
      </c>
      <c r="JK168">
        <v>20.82348</v>
      </c>
      <c r="JL168" s="1">
        <v>1.187139E-4</v>
      </c>
      <c r="JM168" s="1">
        <v>3.5632810000000001E-2</v>
      </c>
      <c r="JN168">
        <v>0.74039639999999995</v>
      </c>
      <c r="JO168">
        <v>21.709790000000002</v>
      </c>
      <c r="JP168" s="1">
        <v>1.072906E-4</v>
      </c>
      <c r="JQ168" s="1">
        <v>3.2133729999999999E-2</v>
      </c>
      <c r="JR168">
        <v>0.74092100000000005</v>
      </c>
      <c r="JS168">
        <v>22.170940000000002</v>
      </c>
      <c r="JT168" s="1">
        <v>9.8189639999999995E-5</v>
      </c>
      <c r="JU168" s="1">
        <v>2.9336540000000001E-2</v>
      </c>
      <c r="JV168">
        <v>0.74156219999999995</v>
      </c>
      <c r="JW168">
        <v>21.77139</v>
      </c>
      <c r="JX168" s="1">
        <v>9.1052360000000007E-5</v>
      </c>
      <c r="JY168" s="1">
        <v>2.713962E-2</v>
      </c>
      <c r="JZ168">
        <v>0.74219809999999997</v>
      </c>
      <c r="KA168">
        <v>20.887589999999999</v>
      </c>
      <c r="KB168" s="1">
        <v>8.5100949999999994E-5</v>
      </c>
      <c r="KC168" s="1">
        <v>2.5316910000000001E-2</v>
      </c>
      <c r="KD168">
        <v>0.74283699999999997</v>
      </c>
      <c r="KE168">
        <v>20.411190000000001</v>
      </c>
      <c r="KF168" s="1">
        <v>7.9190669999999998E-5</v>
      </c>
      <c r="KG168" s="1">
        <v>2.3531650000000001E-2</v>
      </c>
      <c r="KH168">
        <v>0.74343599999999999</v>
      </c>
      <c r="KI168">
        <v>20.302309999999999</v>
      </c>
      <c r="KJ168" s="1">
        <v>7.2219049999999998E-5</v>
      </c>
      <c r="KK168" s="1">
        <v>2.1450380000000002E-2</v>
      </c>
      <c r="KL168">
        <v>0.74392290000000005</v>
      </c>
      <c r="KM168">
        <v>20.868379999999998</v>
      </c>
      <c r="KN168" s="1">
        <v>6.4034059999999995E-5</v>
      </c>
      <c r="KO168" s="1">
        <v>1.901974E-2</v>
      </c>
      <c r="KP168">
        <v>0.74428919999999998</v>
      </c>
      <c r="KQ168">
        <v>21.175930000000001</v>
      </c>
      <c r="KR168" s="1">
        <v>5.5727860000000003E-5</v>
      </c>
      <c r="KS168" s="1">
        <v>1.6545279999999999E-2</v>
      </c>
      <c r="KT168">
        <v>0.74447700000000006</v>
      </c>
      <c r="KU168">
        <v>21.03482</v>
      </c>
      <c r="KV168" s="1">
        <v>4.8604250000000001E-5</v>
      </c>
      <c r="KW168" s="1">
        <v>1.441578E-2</v>
      </c>
      <c r="KX168">
        <v>0.74454609999999999</v>
      </c>
      <c r="KY168">
        <v>20.779399999999999</v>
      </c>
      <c r="KZ168" s="1">
        <v>4.3263480000000002E-5</v>
      </c>
      <c r="LA168" s="1">
        <v>1.2814219999999999E-2</v>
      </c>
      <c r="LB168">
        <v>0.7445271</v>
      </c>
      <c r="LC168">
        <v>20.319019999999998</v>
      </c>
      <c r="LD168" s="1">
        <v>3.9553189999999999E-5</v>
      </c>
      <c r="LE168" s="1">
        <v>1.170267E-2</v>
      </c>
      <c r="LF168">
        <v>0.7444461</v>
      </c>
      <c r="LG168">
        <v>19.960920000000002</v>
      </c>
      <c r="LH168" s="1">
        <v>3.7239359999999998E-5</v>
      </c>
      <c r="LI168" s="1">
        <v>1.1006190000000001E-2</v>
      </c>
      <c r="LJ168">
        <v>0.74430339999999995</v>
      </c>
      <c r="LK168">
        <v>19.757709999999999</v>
      </c>
      <c r="LL168" s="1">
        <v>3.6521520000000001E-5</v>
      </c>
      <c r="LM168" s="1">
        <v>1.07773E-2</v>
      </c>
      <c r="LN168">
        <v>0.74412199999999995</v>
      </c>
      <c r="LO168">
        <v>19.885429999999999</v>
      </c>
      <c r="LP168" s="1">
        <v>3.7784680000000003E-5</v>
      </c>
      <c r="LQ168" s="1">
        <v>1.113018E-2</v>
      </c>
      <c r="LR168">
        <v>0.74394800000000005</v>
      </c>
      <c r="LS168">
        <v>20.79213</v>
      </c>
      <c r="LT168" s="1">
        <v>4.0702199999999998E-5</v>
      </c>
      <c r="LU168" s="1">
        <v>1.198364E-2</v>
      </c>
      <c r="LV168">
        <v>0.74381529999999996</v>
      </c>
      <c r="LW168">
        <v>21.66675</v>
      </c>
      <c r="LX168" s="1">
        <v>4.4055209999999999E-5</v>
      </c>
      <c r="LY168" s="1">
        <v>1.29865E-2</v>
      </c>
      <c r="LZ168">
        <v>0.74370150000000002</v>
      </c>
      <c r="MA168">
        <v>22.439160000000001</v>
      </c>
      <c r="MB168" s="1">
        <v>4.6594600000000003E-5</v>
      </c>
      <c r="MC168" s="1">
        <v>1.376138E-2</v>
      </c>
      <c r="MD168">
        <v>0.74363009999999996</v>
      </c>
      <c r="ME168">
        <v>22.778390000000002</v>
      </c>
      <c r="MF168" s="1">
        <v>4.7762990000000003E-5</v>
      </c>
      <c r="MG168" s="1">
        <v>1.413327E-2</v>
      </c>
      <c r="MH168">
        <v>0.74356409999999995</v>
      </c>
      <c r="MI168">
        <v>22.5472</v>
      </c>
      <c r="MJ168" s="1">
        <v>4.7673239999999999E-5</v>
      </c>
      <c r="MK168" s="1">
        <v>1.4127590000000001E-2</v>
      </c>
      <c r="ML168">
        <v>0.74353340000000001</v>
      </c>
      <c r="MM168">
        <v>21.602409999999999</v>
      </c>
      <c r="MN168" s="1">
        <v>4.6682350000000002E-5</v>
      </c>
      <c r="MO168" s="1">
        <v>1.3848900000000001E-2</v>
      </c>
      <c r="MP168">
        <v>0.74348570000000003</v>
      </c>
      <c r="MQ168">
        <v>20.942049999999998</v>
      </c>
      <c r="MR168" s="1">
        <v>4.5053460000000002E-5</v>
      </c>
      <c r="MS168" s="1">
        <v>1.337766E-2</v>
      </c>
      <c r="MT168">
        <v>0.74343150000000002</v>
      </c>
      <c r="MU168">
        <v>20.638059999999999</v>
      </c>
      <c r="MV168" s="1">
        <v>4.2937230000000002E-5</v>
      </c>
      <c r="MW168" s="1">
        <v>1.2758200000000001E-2</v>
      </c>
      <c r="MX168">
        <v>0.74334440000000002</v>
      </c>
      <c r="MY168">
        <v>20.969149999999999</v>
      </c>
      <c r="MZ168" s="1">
        <v>4.0501999999999999E-5</v>
      </c>
      <c r="NA168" s="1">
        <v>1.204173E-2</v>
      </c>
      <c r="NB168">
        <v>0.74323589999999995</v>
      </c>
      <c r="NC168">
        <v>21.48047</v>
      </c>
      <c r="ND168" s="1">
        <v>3.8032370000000003E-5</v>
      </c>
      <c r="NE168" s="1">
        <v>1.131039E-2</v>
      </c>
      <c r="NF168">
        <v>0.74323589999999995</v>
      </c>
      <c r="NG168">
        <v>21.48047</v>
      </c>
      <c r="NH168" s="1">
        <v>3.8032370000000003E-5</v>
      </c>
      <c r="NI168" s="1">
        <v>1.131039E-2</v>
      </c>
      <c r="NJ168">
        <v>0.74323589999999995</v>
      </c>
      <c r="NK168">
        <v>21.48047</v>
      </c>
      <c r="NL168" s="1">
        <v>3.8032370000000003E-5</v>
      </c>
      <c r="NM168" s="1">
        <v>1.131039E-2</v>
      </c>
      <c r="NN168">
        <v>0.74323589999999995</v>
      </c>
      <c r="NO168">
        <v>21.48047</v>
      </c>
      <c r="NP168" s="1">
        <v>3.8032370000000003E-5</v>
      </c>
      <c r="NQ168" s="1">
        <v>1.131039E-2</v>
      </c>
      <c r="NR168">
        <v>0.74323589999999995</v>
      </c>
      <c r="NS168">
        <v>21.48047</v>
      </c>
      <c r="NT168" s="1">
        <v>3.8032370000000003E-5</v>
      </c>
      <c r="NU168" s="1">
        <v>1.131039E-2</v>
      </c>
      <c r="NV168">
        <v>0.74323589999999995</v>
      </c>
      <c r="NW168">
        <v>21.48047</v>
      </c>
      <c r="NX168" s="1">
        <v>3.8032370000000003E-5</v>
      </c>
      <c r="NY168" s="1">
        <v>1.131039E-2</v>
      </c>
      <c r="NZ168">
        <v>0.74323589999999995</v>
      </c>
      <c r="OA168">
        <v>21.48047</v>
      </c>
      <c r="OB168" s="1">
        <v>3.8032370000000003E-5</v>
      </c>
      <c r="OC168" s="1">
        <v>1.131039E-2</v>
      </c>
      <c r="OD168">
        <v>0.74323589999999995</v>
      </c>
      <c r="OE168">
        <v>21.48047</v>
      </c>
      <c r="OF168" s="1">
        <v>3.8032370000000003E-5</v>
      </c>
      <c r="OG168" s="1">
        <v>1.131039E-2</v>
      </c>
      <c r="OH168">
        <v>0.74323589999999995</v>
      </c>
      <c r="OI168">
        <v>21.48047</v>
      </c>
      <c r="OJ168" s="1">
        <v>3.8032370000000003E-5</v>
      </c>
      <c r="OK168" s="1">
        <v>1.131039E-2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1.0530219999999999</v>
      </c>
      <c r="G169">
        <v>16.76915</v>
      </c>
      <c r="H169">
        <v>0</v>
      </c>
      <c r="I169">
        <v>0</v>
      </c>
      <c r="J169">
        <v>1.052071</v>
      </c>
      <c r="K169">
        <v>17.16</v>
      </c>
      <c r="L169">
        <v>0</v>
      </c>
      <c r="M169">
        <v>0</v>
      </c>
      <c r="N169">
        <v>1.0509219999999999</v>
      </c>
      <c r="O169">
        <v>17.614999999999998</v>
      </c>
      <c r="P169">
        <v>0</v>
      </c>
      <c r="Q169">
        <v>0</v>
      </c>
      <c r="R169">
        <v>1.049539</v>
      </c>
      <c r="S169">
        <v>18.055759999999999</v>
      </c>
      <c r="T169">
        <v>0</v>
      </c>
      <c r="U169">
        <v>0</v>
      </c>
      <c r="V169">
        <v>1.0481739999999999</v>
      </c>
      <c r="W169">
        <v>18.83794</v>
      </c>
      <c r="X169">
        <v>0</v>
      </c>
      <c r="Y169">
        <v>0</v>
      </c>
      <c r="Z169">
        <v>1.0466169999999999</v>
      </c>
      <c r="AA169">
        <v>19.255099999999999</v>
      </c>
      <c r="AB169" s="1">
        <v>1.432623E-31</v>
      </c>
      <c r="AC169" s="1">
        <v>4.4940680000000002E-29</v>
      </c>
      <c r="AD169">
        <v>1.0449919999999999</v>
      </c>
      <c r="AE169">
        <v>18.987459999999999</v>
      </c>
      <c r="AF169" s="1">
        <v>1.1399739999999999E-19</v>
      </c>
      <c r="AG169" s="1">
        <v>3.552186E-17</v>
      </c>
      <c r="AH169">
        <v>1.0434110000000001</v>
      </c>
      <c r="AI169">
        <v>18.754270000000002</v>
      </c>
      <c r="AJ169" s="1">
        <v>5.629794E-8</v>
      </c>
      <c r="AK169" s="1">
        <v>1.0616330000000001E-5</v>
      </c>
      <c r="AL169">
        <v>1.04183</v>
      </c>
      <c r="AM169">
        <v>18.453330000000001</v>
      </c>
      <c r="AN169" s="1">
        <v>1.8034520000000001E-3</v>
      </c>
      <c r="AO169" s="1">
        <v>0.41826730000000001</v>
      </c>
      <c r="AP169">
        <v>1.0403480000000001</v>
      </c>
      <c r="AQ169">
        <v>18.664999999999999</v>
      </c>
      <c r="AR169">
        <v>0.45480510000000002</v>
      </c>
      <c r="AS169">
        <v>116.2221</v>
      </c>
      <c r="AT169">
        <v>1.0388770000000001</v>
      </c>
      <c r="AU169">
        <v>19.103660000000001</v>
      </c>
      <c r="AV169">
        <v>11.74982</v>
      </c>
      <c r="AW169">
        <v>3236.0650000000001</v>
      </c>
      <c r="AX169">
        <v>1.037398</v>
      </c>
      <c r="AY169">
        <v>19.47279</v>
      </c>
      <c r="AZ169">
        <v>64.003469999999993</v>
      </c>
      <c r="BA169">
        <v>18753.47</v>
      </c>
      <c r="BB169">
        <v>1.0358890000000001</v>
      </c>
      <c r="BC169">
        <v>20.073029999999999</v>
      </c>
      <c r="BD169">
        <v>109.684</v>
      </c>
      <c r="BE169">
        <v>33862.14</v>
      </c>
      <c r="BF169">
        <v>1.0343549999999999</v>
      </c>
      <c r="BG169">
        <v>20.41741</v>
      </c>
      <c r="BH169">
        <v>77.183589999999995</v>
      </c>
      <c r="BI169">
        <v>24912.51</v>
      </c>
      <c r="BJ169">
        <v>1.0327759999999999</v>
      </c>
      <c r="BK169">
        <v>20.329160000000002</v>
      </c>
      <c r="BL169">
        <v>27.08437</v>
      </c>
      <c r="BM169">
        <v>9075.0879999999997</v>
      </c>
      <c r="BN169">
        <v>1.0309809999999999</v>
      </c>
      <c r="BO169">
        <v>20.089729999999999</v>
      </c>
      <c r="BP169">
        <v>5.5739039999999997</v>
      </c>
      <c r="BQ169">
        <v>1924.999</v>
      </c>
      <c r="BR169">
        <v>1.028707</v>
      </c>
      <c r="BS169">
        <v>19.59008</v>
      </c>
      <c r="BT169">
        <v>0.81336240000000004</v>
      </c>
      <c r="BU169">
        <v>285.32</v>
      </c>
      <c r="BV169">
        <v>1.025647</v>
      </c>
      <c r="BW169">
        <v>18.96762</v>
      </c>
      <c r="BX169">
        <v>0.1386656</v>
      </c>
      <c r="BY169">
        <v>46.969700000000003</v>
      </c>
      <c r="BZ169">
        <v>1.0198849999999999</v>
      </c>
      <c r="CA169">
        <v>18.892769999999999</v>
      </c>
      <c r="CB169">
        <v>6.3631450000000006E-2</v>
      </c>
      <c r="CC169">
        <v>20.268709999999999</v>
      </c>
      <c r="CD169">
        <v>1.0066349999999999</v>
      </c>
      <c r="CE169">
        <v>18.761579999999999</v>
      </c>
      <c r="CF169">
        <v>5.2005530000000001E-2</v>
      </c>
      <c r="CG169">
        <v>16.431329999999999</v>
      </c>
      <c r="CH169">
        <v>0.99290469999999997</v>
      </c>
      <c r="CI169">
        <v>18.820550000000001</v>
      </c>
      <c r="CJ169" s="1">
        <v>4.8941869999999998E-2</v>
      </c>
      <c r="CK169">
        <v>15.530250000000001</v>
      </c>
      <c r="CL169">
        <v>0.98072649999999995</v>
      </c>
      <c r="CM169">
        <v>18.78294</v>
      </c>
      <c r="CN169" s="1">
        <v>4.9380510000000002E-2</v>
      </c>
      <c r="CO169">
        <v>15.76258</v>
      </c>
      <c r="CP169">
        <v>0.96912869999999995</v>
      </c>
      <c r="CQ169">
        <v>18.81005</v>
      </c>
      <c r="CR169" s="1">
        <v>5.021167E-2</v>
      </c>
      <c r="CS169">
        <v>16.178090000000001</v>
      </c>
      <c r="CT169">
        <v>0.95737539999999999</v>
      </c>
      <c r="CU169">
        <v>18.640239999999999</v>
      </c>
      <c r="CV169" s="1">
        <v>4.9149449999999997E-2</v>
      </c>
      <c r="CW169" s="1">
        <v>16.012910000000002</v>
      </c>
      <c r="CX169">
        <v>0.94570319999999997</v>
      </c>
      <c r="CY169">
        <v>18.111339999999998</v>
      </c>
      <c r="CZ169" s="1">
        <v>4.6099710000000002E-2</v>
      </c>
      <c r="DA169" s="1">
        <v>15.17794</v>
      </c>
      <c r="DB169">
        <v>0.934477</v>
      </c>
      <c r="DC169">
        <v>17.52487</v>
      </c>
      <c r="DD169" s="1">
        <v>4.1961730000000003E-2</v>
      </c>
      <c r="DE169" s="1">
        <v>13.93383</v>
      </c>
      <c r="DF169">
        <v>0.92339190000000004</v>
      </c>
      <c r="DG169">
        <v>17.326910000000002</v>
      </c>
      <c r="DH169" s="1">
        <v>3.7645230000000002E-2</v>
      </c>
      <c r="DI169" s="1">
        <v>12.596640000000001</v>
      </c>
      <c r="DJ169">
        <v>0.91292890000000004</v>
      </c>
      <c r="DK169">
        <v>17.199259999999999</v>
      </c>
      <c r="DL169" s="1">
        <v>3.3552699999999998E-2</v>
      </c>
      <c r="DM169" s="1">
        <v>11.30386</v>
      </c>
      <c r="DN169">
        <v>0.90251179999999998</v>
      </c>
      <c r="DO169">
        <v>17.304970000000001</v>
      </c>
      <c r="DP169" s="1">
        <v>2.9860230000000001E-2</v>
      </c>
      <c r="DQ169" s="1">
        <v>10.12518</v>
      </c>
      <c r="DR169">
        <v>0.89164949999999998</v>
      </c>
      <c r="DS169">
        <v>17.113969999999998</v>
      </c>
      <c r="DT169" s="1">
        <v>2.6487119999999999E-2</v>
      </c>
      <c r="DU169" s="1">
        <v>9.0429940000000002</v>
      </c>
      <c r="DV169">
        <v>0.88037129999999997</v>
      </c>
      <c r="DW169">
        <v>16.840420000000002</v>
      </c>
      <c r="DX169" s="1">
        <v>2.3455420000000001E-2</v>
      </c>
      <c r="DY169" s="1">
        <v>8.0647559999999991</v>
      </c>
      <c r="DZ169">
        <v>0.86890129999999999</v>
      </c>
      <c r="EA169">
        <v>16.747820000000001</v>
      </c>
      <c r="EB169" s="1">
        <v>2.0765169999999999E-2</v>
      </c>
      <c r="EC169" s="1">
        <v>7.1901650000000004</v>
      </c>
      <c r="ED169">
        <v>0.85744200000000004</v>
      </c>
      <c r="EE169">
        <v>16.6767</v>
      </c>
      <c r="EF169" s="1">
        <v>1.8382590000000001E-2</v>
      </c>
      <c r="EG169" s="1">
        <v>6.4104859999999997</v>
      </c>
      <c r="EH169">
        <v>0.84579070000000001</v>
      </c>
      <c r="EI169">
        <v>16.998090000000001</v>
      </c>
      <c r="EJ169" s="1">
        <v>1.6257230000000001E-2</v>
      </c>
      <c r="EK169" s="1">
        <v>5.7123710000000001</v>
      </c>
      <c r="EL169">
        <v>0.83413110000000001</v>
      </c>
      <c r="EM169">
        <v>17.244109999999999</v>
      </c>
      <c r="EN169" s="1">
        <v>1.4357979999999999E-2</v>
      </c>
      <c r="EO169" s="1">
        <v>5.0827739999999997</v>
      </c>
      <c r="EP169">
        <v>0.82259559999999998</v>
      </c>
      <c r="EQ169">
        <v>17.221080000000001</v>
      </c>
      <c r="ER169" s="1">
        <v>1.2683450000000001E-2</v>
      </c>
      <c r="ES169" s="1">
        <v>4.5222579999999999</v>
      </c>
      <c r="ET169">
        <v>0.81122280000000002</v>
      </c>
      <c r="EU169">
        <v>17.445709999999998</v>
      </c>
      <c r="EV169" s="1">
        <v>1.1231359999999999E-2</v>
      </c>
      <c r="EW169" s="1">
        <v>4.032572</v>
      </c>
      <c r="EX169">
        <v>0.79917539999999998</v>
      </c>
      <c r="EY169">
        <v>17.60529</v>
      </c>
      <c r="EZ169" s="1">
        <v>9.944395E-3</v>
      </c>
      <c r="FA169" s="1">
        <v>3.5988739999999999</v>
      </c>
      <c r="FB169">
        <v>0.78811500000000001</v>
      </c>
      <c r="FC169">
        <v>17.31981</v>
      </c>
      <c r="FD169" s="1">
        <v>8.7986620000000005E-3</v>
      </c>
      <c r="FE169" s="1">
        <v>3.206175</v>
      </c>
      <c r="FF169">
        <v>0.77721490000000004</v>
      </c>
      <c r="FG169">
        <v>17.118950000000002</v>
      </c>
      <c r="FH169" s="1">
        <v>7.7659180000000001E-3</v>
      </c>
      <c r="FI169" s="1">
        <v>2.8488449999999998</v>
      </c>
      <c r="FJ169">
        <v>0.76650850000000004</v>
      </c>
      <c r="FK169">
        <v>17.116389999999999</v>
      </c>
      <c r="FL169" s="1">
        <v>6.8434189999999999E-3</v>
      </c>
      <c r="FM169" s="1">
        <v>2.526548</v>
      </c>
      <c r="FN169">
        <v>0.75629349999999995</v>
      </c>
      <c r="FO169">
        <v>17.867249999999999</v>
      </c>
      <c r="FP169" s="1">
        <v>6.0292669999999996E-3</v>
      </c>
      <c r="FQ169" s="1">
        <v>2.2409300000000001</v>
      </c>
      <c r="FR169">
        <v>0.74614709999999995</v>
      </c>
      <c r="FS169">
        <v>18.6524</v>
      </c>
      <c r="FT169" s="1">
        <v>5.3098080000000001E-3</v>
      </c>
      <c r="FU169" s="1">
        <v>1.988051</v>
      </c>
      <c r="FV169">
        <v>0.73696430000000002</v>
      </c>
      <c r="FW169">
        <v>19.37724</v>
      </c>
      <c r="FX169" s="1">
        <v>4.6785409999999996E-3</v>
      </c>
      <c r="FY169" s="1">
        <v>1.761938</v>
      </c>
      <c r="FZ169">
        <v>0.72799179999999997</v>
      </c>
      <c r="GA169">
        <v>19.887080000000001</v>
      </c>
      <c r="GB169" s="1">
        <v>4.1194350000000003E-3</v>
      </c>
      <c r="GC169" s="1">
        <v>1.559987</v>
      </c>
      <c r="GD169">
        <v>0.71917439999999999</v>
      </c>
      <c r="GE169">
        <v>19.739170000000001</v>
      </c>
      <c r="GF169" s="1">
        <v>3.6285290000000001E-3</v>
      </c>
      <c r="GG169" s="1">
        <v>1.381437</v>
      </c>
      <c r="GH169">
        <v>0.71096700000000002</v>
      </c>
      <c r="GI169">
        <v>19.208279999999998</v>
      </c>
      <c r="GJ169" s="1">
        <v>3.182762E-3</v>
      </c>
      <c r="GK169" s="1">
        <v>1.217916</v>
      </c>
      <c r="GL169">
        <v>0.70382069999999997</v>
      </c>
      <c r="GM169">
        <v>19.009170000000001</v>
      </c>
      <c r="GN169" s="1">
        <v>2.7580220000000002E-3</v>
      </c>
      <c r="GO169" s="1">
        <v>1.0594269999999999</v>
      </c>
      <c r="GP169">
        <v>0.69701630000000003</v>
      </c>
      <c r="GQ169">
        <v>19.102499999999999</v>
      </c>
      <c r="GR169" s="1">
        <v>2.3438729999999998E-3</v>
      </c>
      <c r="GS169" s="1">
        <v>0.90384940000000003</v>
      </c>
      <c r="GT169">
        <v>0.6908126</v>
      </c>
      <c r="GU169">
        <v>20.052389999999999</v>
      </c>
      <c r="GV169" s="1">
        <v>1.9607219999999998E-3</v>
      </c>
      <c r="GW169" s="1">
        <v>0.75803120000000002</v>
      </c>
      <c r="GX169">
        <v>0.68532340000000003</v>
      </c>
      <c r="GY169">
        <v>20.843830000000001</v>
      </c>
      <c r="GZ169" s="1">
        <v>1.6311120000000001E-3</v>
      </c>
      <c r="HA169" s="1">
        <v>0.6313936</v>
      </c>
      <c r="HB169">
        <v>0.68084219999999995</v>
      </c>
      <c r="HC169">
        <v>21.412749999999999</v>
      </c>
      <c r="HD169" s="1">
        <v>1.3672179999999999E-3</v>
      </c>
      <c r="HE169" s="1">
        <v>0.52899600000000002</v>
      </c>
      <c r="HF169">
        <v>0.67712459999999997</v>
      </c>
      <c r="HG169">
        <v>21.567620000000002</v>
      </c>
      <c r="HH169" s="1">
        <v>1.1639389999999999E-3</v>
      </c>
      <c r="HI169" s="1">
        <v>0.44975929999999997</v>
      </c>
      <c r="HJ169">
        <v>0.67409529999999995</v>
      </c>
      <c r="HK169">
        <v>21.15945</v>
      </c>
      <c r="HL169" s="1">
        <v>1.0084270000000001E-3</v>
      </c>
      <c r="HM169" s="1">
        <v>0.38888210000000001</v>
      </c>
      <c r="HN169">
        <v>0.67166700000000001</v>
      </c>
      <c r="HO169">
        <v>20.400379999999998</v>
      </c>
      <c r="HP169" s="1">
        <v>8.8520809999999999E-4</v>
      </c>
      <c r="HQ169" s="1">
        <v>0.34074179999999998</v>
      </c>
      <c r="HR169">
        <v>0.66966380000000003</v>
      </c>
      <c r="HS169">
        <v>20.014420000000001</v>
      </c>
      <c r="HT169" s="1">
        <v>7.7646690000000005E-4</v>
      </c>
      <c r="HU169" s="1">
        <v>0.29860769999999998</v>
      </c>
      <c r="HV169">
        <v>0.66808489999999998</v>
      </c>
      <c r="HW169">
        <v>19.936260000000001</v>
      </c>
      <c r="HX169" s="1">
        <v>6.652909E-4</v>
      </c>
      <c r="HY169" s="1">
        <v>0.25600659999999997</v>
      </c>
      <c r="HZ169">
        <v>0.66689399999999999</v>
      </c>
      <c r="IA169">
        <v>20.651389999999999</v>
      </c>
      <c r="IB169" s="1">
        <v>5.4706069999999995E-4</v>
      </c>
      <c r="IC169" s="1">
        <v>0.210808</v>
      </c>
      <c r="ID169">
        <v>0.66598120000000005</v>
      </c>
      <c r="IE169">
        <v>20.491250000000001</v>
      </c>
      <c r="IF169" s="1">
        <v>4.3273159999999999E-4</v>
      </c>
      <c r="IG169" s="1">
        <v>0.1668316</v>
      </c>
      <c r="IH169">
        <v>0.66527930000000002</v>
      </c>
      <c r="II169">
        <v>20.740790000000001</v>
      </c>
      <c r="IJ169" s="1">
        <v>3.3690320000000001E-4</v>
      </c>
      <c r="IK169" s="1">
        <v>0.12966730000000001</v>
      </c>
      <c r="IL169">
        <v>0.66478250000000005</v>
      </c>
      <c r="IM169">
        <v>20.721109999999999</v>
      </c>
      <c r="IN169" s="1">
        <v>2.6639509999999998E-4</v>
      </c>
      <c r="IO169" s="1">
        <v>0.102099</v>
      </c>
      <c r="IP169">
        <v>0.66443439999999998</v>
      </c>
      <c r="IQ169">
        <v>20.21434</v>
      </c>
      <c r="IR169" s="1">
        <v>2.1879970000000001E-4</v>
      </c>
      <c r="IS169" s="1">
        <v>8.3402799999999999E-2</v>
      </c>
      <c r="IT169">
        <v>0.66420979999999996</v>
      </c>
      <c r="IU169">
        <v>19.370729999999998</v>
      </c>
      <c r="IV169" s="1">
        <v>1.8752969999999999E-4</v>
      </c>
      <c r="IW169" s="1">
        <v>7.1120320000000001E-2</v>
      </c>
      <c r="IX169">
        <v>0.66412749999999998</v>
      </c>
      <c r="IY169">
        <v>18.793240000000001</v>
      </c>
      <c r="IZ169" s="1">
        <v>1.658885E-4</v>
      </c>
      <c r="JA169" s="1">
        <v>6.2682210000000002E-2</v>
      </c>
      <c r="JB169">
        <v>0.66416310000000001</v>
      </c>
      <c r="JC169">
        <v>18.724699999999999</v>
      </c>
      <c r="JD169" s="1">
        <v>1.488234E-4</v>
      </c>
      <c r="JE169" s="1">
        <v>5.6107789999999998E-2</v>
      </c>
      <c r="JF169">
        <v>0.6643597</v>
      </c>
      <c r="JG169">
        <v>19.75703</v>
      </c>
      <c r="JH169" s="1">
        <v>1.3366459999999999E-4</v>
      </c>
      <c r="JI169" s="1">
        <v>5.031919E-2</v>
      </c>
      <c r="JJ169">
        <v>0.66475079999999998</v>
      </c>
      <c r="JK169">
        <v>20.839739999999999</v>
      </c>
      <c r="JL169" s="1">
        <v>1.199932E-4</v>
      </c>
      <c r="JM169" s="1">
        <v>4.5093849999999998E-2</v>
      </c>
      <c r="JN169">
        <v>0.66535509999999998</v>
      </c>
      <c r="JO169">
        <v>21.762</v>
      </c>
      <c r="JP169" s="1">
        <v>1.083447E-4</v>
      </c>
      <c r="JQ169" s="1">
        <v>4.0622070000000003E-2</v>
      </c>
      <c r="JR169">
        <v>0.66610740000000002</v>
      </c>
      <c r="JS169">
        <v>22.259799999999998</v>
      </c>
      <c r="JT169" s="1">
        <v>9.9018859999999999E-5</v>
      </c>
      <c r="JU169" s="1">
        <v>3.7024300000000003E-2</v>
      </c>
      <c r="JV169">
        <v>0.66706829999999995</v>
      </c>
      <c r="JW169">
        <v>21.87856</v>
      </c>
      <c r="JX169" s="1">
        <v>9.1711600000000005E-5</v>
      </c>
      <c r="JY169" s="1">
        <v>3.4202040000000003E-2</v>
      </c>
      <c r="JZ169">
        <v>0.66808069999999997</v>
      </c>
      <c r="KA169">
        <v>20.953299999999999</v>
      </c>
      <c r="KB169" s="1">
        <v>8.5680469999999999E-5</v>
      </c>
      <c r="KC169" s="1">
        <v>3.1890469999999997E-2</v>
      </c>
      <c r="KD169">
        <v>0.66917660000000001</v>
      </c>
      <c r="KE169">
        <v>20.423590000000001</v>
      </c>
      <c r="KF169" s="1">
        <v>7.981334E-5</v>
      </c>
      <c r="KG169" s="1">
        <v>2.968355E-2</v>
      </c>
      <c r="KH169">
        <v>0.67019649999999997</v>
      </c>
      <c r="KI169">
        <v>20.287479999999999</v>
      </c>
      <c r="KJ169" s="1">
        <v>7.2969759999999998E-5</v>
      </c>
      <c r="KK169" s="1">
        <v>2.7151499999999999E-2</v>
      </c>
      <c r="KL169">
        <v>0.67111940000000003</v>
      </c>
      <c r="KM169">
        <v>20.861899999999999</v>
      </c>
      <c r="KN169" s="1">
        <v>6.4870429999999997E-5</v>
      </c>
      <c r="KO169" s="1">
        <v>2.4165280000000001E-2</v>
      </c>
      <c r="KP169">
        <v>0.67184480000000002</v>
      </c>
      <c r="KQ169">
        <v>21.232980000000001</v>
      </c>
      <c r="KR169" s="1">
        <v>5.6516069999999997E-5</v>
      </c>
      <c r="KS169" s="1">
        <v>2.1058839999999999E-2</v>
      </c>
      <c r="KT169">
        <v>0.6723403</v>
      </c>
      <c r="KU169">
        <v>21.099309999999999</v>
      </c>
      <c r="KV169" s="1">
        <v>4.9236870000000001E-5</v>
      </c>
      <c r="KW169" s="1">
        <v>1.832671E-2</v>
      </c>
      <c r="KX169">
        <v>0.67263499999999998</v>
      </c>
      <c r="KY169">
        <v>20.861940000000001</v>
      </c>
      <c r="KZ169" s="1">
        <v>4.3718570000000003E-5</v>
      </c>
      <c r="LA169" s="1">
        <v>1.6239190000000001E-2</v>
      </c>
      <c r="LB169">
        <v>0.67273059999999996</v>
      </c>
      <c r="LC169">
        <v>20.364360000000001</v>
      </c>
      <c r="LD169" s="1">
        <v>3.9859459999999997E-5</v>
      </c>
      <c r="LE169" s="1">
        <v>1.47767E-2</v>
      </c>
      <c r="LF169">
        <v>0.67268649999999997</v>
      </c>
      <c r="LG169">
        <v>19.9773</v>
      </c>
      <c r="LH169" s="1">
        <v>3.7408360000000003E-5</v>
      </c>
      <c r="LI169" s="1">
        <v>1.383994E-2</v>
      </c>
      <c r="LJ169">
        <v>0.67252029999999996</v>
      </c>
      <c r="LK169">
        <v>19.746960000000001</v>
      </c>
      <c r="LL169" s="1">
        <v>3.6518810000000001E-5</v>
      </c>
      <c r="LM169" s="1">
        <v>1.346954E-2</v>
      </c>
      <c r="LN169">
        <v>0.67226260000000004</v>
      </c>
      <c r="LO169">
        <v>19.857119999999998</v>
      </c>
      <c r="LP169" s="1">
        <v>3.7581279999999997E-5</v>
      </c>
      <c r="LQ169" s="1">
        <v>1.381277E-2</v>
      </c>
      <c r="LR169">
        <v>0.67202700000000004</v>
      </c>
      <c r="LS169">
        <v>20.77411</v>
      </c>
      <c r="LT169" s="1">
        <v>4.037501E-5</v>
      </c>
      <c r="LU169" s="1">
        <v>1.481325E-2</v>
      </c>
      <c r="LV169">
        <v>0.67179219999999995</v>
      </c>
      <c r="LW169">
        <v>21.692799999999998</v>
      </c>
      <c r="LX169" s="1">
        <v>4.3740189999999998E-5</v>
      </c>
      <c r="LY169" s="1">
        <v>1.606658E-2</v>
      </c>
      <c r="LZ169">
        <v>0.67158799999999996</v>
      </c>
      <c r="MA169">
        <v>22.502659999999999</v>
      </c>
      <c r="MB169" s="1">
        <v>4.6393749999999999E-5</v>
      </c>
      <c r="MC169" s="1">
        <v>1.7087249999999998E-2</v>
      </c>
      <c r="MD169">
        <v>0.67143209999999998</v>
      </c>
      <c r="ME169">
        <v>22.863309999999998</v>
      </c>
      <c r="MF169" s="1">
        <v>4.7700429999999997E-5</v>
      </c>
      <c r="MG169" s="1">
        <v>1.7619200000000002E-2</v>
      </c>
      <c r="MH169">
        <v>0.67129629999999996</v>
      </c>
      <c r="MI169">
        <v>22.64949</v>
      </c>
      <c r="MJ169" s="1">
        <v>4.7720779999999997E-5</v>
      </c>
      <c r="MK169" s="1">
        <v>1.7667390000000002E-2</v>
      </c>
      <c r="ML169">
        <v>0.6711916</v>
      </c>
      <c r="MM169">
        <v>21.68647</v>
      </c>
      <c r="MN169" s="1">
        <v>4.6805889999999998E-5</v>
      </c>
      <c r="MO169" s="1">
        <v>1.73571E-2</v>
      </c>
      <c r="MP169">
        <v>0.67111560000000003</v>
      </c>
      <c r="MQ169">
        <v>20.984780000000001</v>
      </c>
      <c r="MR169" s="1">
        <v>4.5232640000000001E-5</v>
      </c>
      <c r="MS169" s="1">
        <v>1.6796459999999999E-2</v>
      </c>
      <c r="MT169">
        <v>0.6710256</v>
      </c>
      <c r="MU169">
        <v>20.647269999999999</v>
      </c>
      <c r="MV169" s="1">
        <v>4.3160030000000002E-5</v>
      </c>
      <c r="MW169" s="1">
        <v>1.6044269999999999E-2</v>
      </c>
      <c r="MX169">
        <v>0.67090399999999994</v>
      </c>
      <c r="MY169">
        <v>20.97392</v>
      </c>
      <c r="MZ169" s="1">
        <v>4.0746250000000003E-5</v>
      </c>
      <c r="NA169" s="1">
        <v>1.5160760000000001E-2</v>
      </c>
      <c r="NB169">
        <v>0.67075320000000005</v>
      </c>
      <c r="NC169">
        <v>21.51454</v>
      </c>
      <c r="ND169" s="1">
        <v>3.826897E-5</v>
      </c>
      <c r="NE169" s="1">
        <v>1.424368E-2</v>
      </c>
      <c r="NF169">
        <v>0.67075320000000005</v>
      </c>
      <c r="NG169">
        <v>21.51454</v>
      </c>
      <c r="NH169" s="1">
        <v>3.826897E-5</v>
      </c>
      <c r="NI169" s="1">
        <v>1.424368E-2</v>
      </c>
      <c r="NJ169">
        <v>0.67075320000000005</v>
      </c>
      <c r="NK169">
        <v>21.51454</v>
      </c>
      <c r="NL169" s="1">
        <v>3.826897E-5</v>
      </c>
      <c r="NM169" s="1">
        <v>1.424368E-2</v>
      </c>
      <c r="NN169">
        <v>0.67075320000000005</v>
      </c>
      <c r="NO169">
        <v>21.51454</v>
      </c>
      <c r="NP169" s="1">
        <v>3.826897E-5</v>
      </c>
      <c r="NQ169" s="1">
        <v>1.424368E-2</v>
      </c>
      <c r="NR169">
        <v>0.67075320000000005</v>
      </c>
      <c r="NS169">
        <v>21.51454</v>
      </c>
      <c r="NT169" s="1">
        <v>3.826897E-5</v>
      </c>
      <c r="NU169" s="1">
        <v>1.424368E-2</v>
      </c>
      <c r="NV169">
        <v>0.67075320000000005</v>
      </c>
      <c r="NW169">
        <v>21.51454</v>
      </c>
      <c r="NX169" s="1">
        <v>3.826897E-5</v>
      </c>
      <c r="NY169" s="1">
        <v>1.424368E-2</v>
      </c>
      <c r="NZ169">
        <v>0.67075320000000005</v>
      </c>
      <c r="OA169">
        <v>21.51454</v>
      </c>
      <c r="OB169" s="1">
        <v>3.826897E-5</v>
      </c>
      <c r="OC169" s="1">
        <v>1.424368E-2</v>
      </c>
      <c r="OD169">
        <v>0.67075320000000005</v>
      </c>
      <c r="OE169">
        <v>21.51454</v>
      </c>
      <c r="OF169" s="1">
        <v>3.826897E-5</v>
      </c>
      <c r="OG169" s="1">
        <v>1.424368E-2</v>
      </c>
      <c r="OH169">
        <v>0.67075320000000005</v>
      </c>
      <c r="OI169">
        <v>21.51454</v>
      </c>
      <c r="OJ169" s="1">
        <v>3.826897E-5</v>
      </c>
      <c r="OK169" s="1">
        <v>1.424368E-2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0.76039710000000005</v>
      </c>
      <c r="G170">
        <v>16.79993</v>
      </c>
      <c r="H170">
        <v>0</v>
      </c>
      <c r="I170">
        <v>0</v>
      </c>
      <c r="J170">
        <v>0.76073780000000002</v>
      </c>
      <c r="K170">
        <v>17.183990000000001</v>
      </c>
      <c r="L170">
        <v>0</v>
      </c>
      <c r="M170">
        <v>0</v>
      </c>
      <c r="N170">
        <v>0.76105979999999995</v>
      </c>
      <c r="O170">
        <v>17.641729999999999</v>
      </c>
      <c r="P170">
        <v>0</v>
      </c>
      <c r="Q170">
        <v>0</v>
      </c>
      <c r="R170">
        <v>0.76140399999999997</v>
      </c>
      <c r="S170">
        <v>18.076090000000001</v>
      </c>
      <c r="T170">
        <v>0</v>
      </c>
      <c r="U170">
        <v>0</v>
      </c>
      <c r="V170">
        <v>0.76174949999999997</v>
      </c>
      <c r="W170">
        <v>18.82227</v>
      </c>
      <c r="X170">
        <v>0</v>
      </c>
      <c r="Y170">
        <v>0</v>
      </c>
      <c r="Z170">
        <v>0.76204720000000004</v>
      </c>
      <c r="AA170">
        <v>19.24579</v>
      </c>
      <c r="AB170" s="1">
        <v>2.3776390000000001E-32</v>
      </c>
      <c r="AC170" s="1">
        <v>8.4064099999999999E-30</v>
      </c>
      <c r="AD170">
        <v>0.76236559999999998</v>
      </c>
      <c r="AE170">
        <v>18.99372</v>
      </c>
      <c r="AF170" s="1">
        <v>1.8037569999999999E-20</v>
      </c>
      <c r="AG170" s="1">
        <v>6.3284930000000002E-18</v>
      </c>
      <c r="AH170">
        <v>0.76272419999999996</v>
      </c>
      <c r="AI170">
        <v>18.75778</v>
      </c>
      <c r="AJ170" s="1">
        <v>1.095167E-8</v>
      </c>
      <c r="AK170" s="1">
        <v>2.5745000000000001E-6</v>
      </c>
      <c r="AL170">
        <v>0.76315569999999999</v>
      </c>
      <c r="AM170">
        <v>18.49297</v>
      </c>
      <c r="AN170" s="1">
        <v>9.5322359999999999E-4</v>
      </c>
      <c r="AO170" s="1">
        <v>0.24885350000000001</v>
      </c>
      <c r="AP170">
        <v>0.76373709999999995</v>
      </c>
      <c r="AQ170">
        <v>18.701350000000001</v>
      </c>
      <c r="AR170" s="1">
        <v>0.30383009999999999</v>
      </c>
      <c r="AS170">
        <v>86.486540000000005</v>
      </c>
      <c r="AT170">
        <v>0.7643548</v>
      </c>
      <c r="AU170">
        <v>19.13663</v>
      </c>
      <c r="AV170">
        <v>9.209225</v>
      </c>
      <c r="AW170">
        <v>2816.6309999999999</v>
      </c>
      <c r="AX170">
        <v>0.76494759999999995</v>
      </c>
      <c r="AY170">
        <v>19.50224</v>
      </c>
      <c r="AZ170">
        <v>56.861159999999998</v>
      </c>
      <c r="BA170">
        <v>18497.66</v>
      </c>
      <c r="BB170">
        <v>0.76551740000000001</v>
      </c>
      <c r="BC170">
        <v>20.05829</v>
      </c>
      <c r="BD170">
        <v>108.0613</v>
      </c>
      <c r="BE170">
        <v>37075.519999999997</v>
      </c>
      <c r="BF170">
        <v>0.7660882</v>
      </c>
      <c r="BG170">
        <v>20.396709999999999</v>
      </c>
      <c r="BH170">
        <v>82.923090000000002</v>
      </c>
      <c r="BI170">
        <v>29799.86</v>
      </c>
      <c r="BJ170">
        <v>0.76664529999999997</v>
      </c>
      <c r="BK170">
        <v>20.324929999999998</v>
      </c>
      <c r="BL170">
        <v>31.303820000000002</v>
      </c>
      <c r="BM170">
        <v>11701.97</v>
      </c>
      <c r="BN170">
        <v>0.76707729999999996</v>
      </c>
      <c r="BO170">
        <v>20.111550000000001</v>
      </c>
      <c r="BP170">
        <v>6.8306630000000004</v>
      </c>
      <c r="BQ170">
        <v>2635.346</v>
      </c>
      <c r="BR170">
        <v>0.76727440000000002</v>
      </c>
      <c r="BS170">
        <v>19.656929999999999</v>
      </c>
      <c r="BT170">
        <v>1.0282</v>
      </c>
      <c r="BU170">
        <v>402.44170000000003</v>
      </c>
      <c r="BV170">
        <v>0.7672004</v>
      </c>
      <c r="BW170">
        <v>19.05331</v>
      </c>
      <c r="BX170">
        <v>0.1643154</v>
      </c>
      <c r="BY170">
        <v>62.174639999999997</v>
      </c>
      <c r="BZ170">
        <v>0.76620940000000004</v>
      </c>
      <c r="CA170">
        <v>18.953990000000001</v>
      </c>
      <c r="CB170">
        <v>6.6546250000000001E-2</v>
      </c>
      <c r="CC170">
        <v>23.315270000000002</v>
      </c>
      <c r="CD170">
        <v>0.76242960000000004</v>
      </c>
      <c r="CE170">
        <v>18.829260000000001</v>
      </c>
      <c r="CF170">
        <v>5.2667480000000003E-2</v>
      </c>
      <c r="CG170">
        <v>17.95759</v>
      </c>
      <c r="CH170">
        <v>0.7565712</v>
      </c>
      <c r="CI170">
        <v>18.8432</v>
      </c>
      <c r="CJ170" s="1">
        <v>4.9026809999999997E-2</v>
      </c>
      <c r="CK170">
        <v>16.567049999999998</v>
      </c>
      <c r="CL170">
        <v>0.75114610000000004</v>
      </c>
      <c r="CM170">
        <v>18.78302</v>
      </c>
      <c r="CN170" s="1">
        <v>4.9221620000000001E-2</v>
      </c>
      <c r="CO170">
        <v>16.553979999999999</v>
      </c>
      <c r="CP170">
        <v>0.74592760000000002</v>
      </c>
      <c r="CQ170">
        <v>18.805389999999999</v>
      </c>
      <c r="CR170" s="1">
        <v>5.0144910000000001E-2</v>
      </c>
      <c r="CS170">
        <v>16.843879999999999</v>
      </c>
      <c r="CT170">
        <v>0.74040150000000005</v>
      </c>
      <c r="CU170">
        <v>18.65606</v>
      </c>
      <c r="CV170" s="1">
        <v>4.9328110000000001E-2</v>
      </c>
      <c r="CW170" s="1">
        <v>16.581910000000001</v>
      </c>
      <c r="CX170">
        <v>0.73504950000000002</v>
      </c>
      <c r="CY170">
        <v>18.148779999999999</v>
      </c>
      <c r="CZ170" s="1">
        <v>4.6466420000000001E-2</v>
      </c>
      <c r="DA170" s="1">
        <v>15.64803</v>
      </c>
      <c r="DB170">
        <v>0.7303229</v>
      </c>
      <c r="DC170">
        <v>17.57639</v>
      </c>
      <c r="DD170" s="1">
        <v>4.2405850000000002E-2</v>
      </c>
      <c r="DE170" s="1">
        <v>14.37665</v>
      </c>
      <c r="DF170">
        <v>0.72569269999999997</v>
      </c>
      <c r="DG170">
        <v>17.378229999999999</v>
      </c>
      <c r="DH170" s="1">
        <v>3.8091640000000003E-2</v>
      </c>
      <c r="DI170" s="1">
        <v>12.99028</v>
      </c>
      <c r="DJ170">
        <v>0.72141310000000003</v>
      </c>
      <c r="DK170">
        <v>17.256399999999999</v>
      </c>
      <c r="DL170" s="1">
        <v>3.397824E-2</v>
      </c>
      <c r="DM170" s="1">
        <v>11.64622</v>
      </c>
      <c r="DN170">
        <v>0.71704159999999995</v>
      </c>
      <c r="DO170">
        <v>17.332940000000001</v>
      </c>
      <c r="DP170" s="1">
        <v>3.0242310000000001E-2</v>
      </c>
      <c r="DQ170" s="1">
        <v>10.41488</v>
      </c>
      <c r="DR170">
        <v>0.71268710000000002</v>
      </c>
      <c r="DS170">
        <v>17.125969999999999</v>
      </c>
      <c r="DT170" s="1">
        <v>2.6840889999999999E-2</v>
      </c>
      <c r="DU170" s="1">
        <v>9.2873929999999998</v>
      </c>
      <c r="DV170">
        <v>0.70819620000000005</v>
      </c>
      <c r="DW170">
        <v>16.837769999999999</v>
      </c>
      <c r="DX170" s="1">
        <v>2.3773800000000001E-2</v>
      </c>
      <c r="DY170" s="1">
        <v>8.2664860000000004</v>
      </c>
      <c r="DZ170">
        <v>0.70375909999999997</v>
      </c>
      <c r="EA170">
        <v>16.731210000000001</v>
      </c>
      <c r="EB170" s="1">
        <v>2.1050059999999999E-2</v>
      </c>
      <c r="EC170" s="1">
        <v>7.3536530000000004</v>
      </c>
      <c r="ED170">
        <v>0.69937340000000003</v>
      </c>
      <c r="EE170">
        <v>16.673210000000001</v>
      </c>
      <c r="EF170" s="1">
        <v>1.8637600000000001E-2</v>
      </c>
      <c r="EG170" s="1">
        <v>6.5413069999999998</v>
      </c>
      <c r="EH170">
        <v>0.69475920000000002</v>
      </c>
      <c r="EI170">
        <v>17.015129999999999</v>
      </c>
      <c r="EJ170" s="1">
        <v>1.648821E-2</v>
      </c>
      <c r="EK170" s="1">
        <v>5.81656</v>
      </c>
      <c r="EL170">
        <v>0.69039430000000002</v>
      </c>
      <c r="EM170">
        <v>17.289870000000001</v>
      </c>
      <c r="EN170" s="1">
        <v>1.456622E-2</v>
      </c>
      <c r="EO170" s="1">
        <v>5.1652250000000004</v>
      </c>
      <c r="EP170">
        <v>0.68620559999999997</v>
      </c>
      <c r="EQ170">
        <v>17.27843</v>
      </c>
      <c r="ER170" s="1">
        <v>1.2867709999999999E-2</v>
      </c>
      <c r="ES170" s="1">
        <v>4.5855920000000001</v>
      </c>
      <c r="ET170">
        <v>0.68214019999999997</v>
      </c>
      <c r="EU170">
        <v>17.479299999999999</v>
      </c>
      <c r="EV170" s="1">
        <v>1.13924E-2</v>
      </c>
      <c r="EW170" s="1">
        <v>4.0791680000000001</v>
      </c>
      <c r="EX170">
        <v>0.67782620000000005</v>
      </c>
      <c r="EY170">
        <v>17.60622</v>
      </c>
      <c r="EZ170" s="1">
        <v>1.008938E-2</v>
      </c>
      <c r="FA170" s="1">
        <v>3.6318929999999998</v>
      </c>
      <c r="FB170">
        <v>0.67437389999999997</v>
      </c>
      <c r="FC170">
        <v>17.311409999999999</v>
      </c>
      <c r="FD170" s="1">
        <v>8.9311660000000008E-3</v>
      </c>
      <c r="FE170" s="1">
        <v>3.2283580000000001</v>
      </c>
      <c r="FF170">
        <v>0.67096250000000002</v>
      </c>
      <c r="FG170">
        <v>17.095410000000001</v>
      </c>
      <c r="FH170" s="1">
        <v>7.8868919999999995E-3</v>
      </c>
      <c r="FI170" s="1">
        <v>2.8621819999999998</v>
      </c>
      <c r="FJ170">
        <v>0.66772450000000005</v>
      </c>
      <c r="FK170">
        <v>17.093699999999998</v>
      </c>
      <c r="FL170" s="1">
        <v>6.9521799999999996E-3</v>
      </c>
      <c r="FM170" s="1">
        <v>2.5320339999999999</v>
      </c>
      <c r="FN170">
        <v>0.66381670000000004</v>
      </c>
      <c r="FO170">
        <v>17.86787</v>
      </c>
      <c r="FP170" s="1">
        <v>6.1255299999999997E-3</v>
      </c>
      <c r="FQ170" s="1">
        <v>2.239881</v>
      </c>
      <c r="FR170">
        <v>0.65933180000000002</v>
      </c>
      <c r="FS170">
        <v>18.682359999999999</v>
      </c>
      <c r="FT170" s="1">
        <v>5.395698E-3</v>
      </c>
      <c r="FU170" s="1">
        <v>1.9820599999999999</v>
      </c>
      <c r="FV170">
        <v>0.65595510000000001</v>
      </c>
      <c r="FW170">
        <v>19.422979999999999</v>
      </c>
      <c r="FX170" s="1">
        <v>4.7561260000000003E-3</v>
      </c>
      <c r="FY170" s="1">
        <v>1.7528820000000001</v>
      </c>
      <c r="FZ170">
        <v>0.65270570000000006</v>
      </c>
      <c r="GA170">
        <v>19.937360000000002</v>
      </c>
      <c r="GB170" s="1">
        <v>4.1884460000000002E-3</v>
      </c>
      <c r="GC170" s="1">
        <v>1.5486850000000001</v>
      </c>
      <c r="GD170">
        <v>0.64940129999999996</v>
      </c>
      <c r="GE170">
        <v>19.77336</v>
      </c>
      <c r="GF170" s="1">
        <v>3.6899889999999999E-3</v>
      </c>
      <c r="GG170" s="1">
        <v>1.3685830000000001</v>
      </c>
      <c r="GH170">
        <v>0.64698389999999995</v>
      </c>
      <c r="GI170">
        <v>19.21</v>
      </c>
      <c r="GJ170" s="1">
        <v>3.2412470000000001E-3</v>
      </c>
      <c r="GK170" s="1">
        <v>1.204831</v>
      </c>
      <c r="GL170">
        <v>0.64598069999999996</v>
      </c>
      <c r="GM170">
        <v>18.975580000000001</v>
      </c>
      <c r="GN170" s="1">
        <v>2.8154849999999999E-3</v>
      </c>
      <c r="GO170" s="1">
        <v>1.0469869999999999</v>
      </c>
      <c r="GP170">
        <v>0.64508330000000003</v>
      </c>
      <c r="GQ170">
        <v>19.066099999999999</v>
      </c>
      <c r="GR170" s="1">
        <v>2.3998959999999999E-3</v>
      </c>
      <c r="GS170" s="1">
        <v>0.89293610000000001</v>
      </c>
      <c r="GT170">
        <v>0.64443189999999995</v>
      </c>
      <c r="GU170">
        <v>20.03734</v>
      </c>
      <c r="GV170" s="1">
        <v>2.011582E-3</v>
      </c>
      <c r="GW170" s="1">
        <v>0.74812350000000005</v>
      </c>
      <c r="GX170">
        <v>0.64407289999999995</v>
      </c>
      <c r="GY170">
        <v>20.886510000000001</v>
      </c>
      <c r="GZ170" s="1">
        <v>1.6740329999999999E-3</v>
      </c>
      <c r="HA170" s="1">
        <v>0.62175230000000004</v>
      </c>
      <c r="HB170">
        <v>0.64371409999999996</v>
      </c>
      <c r="HC170">
        <v>21.48293</v>
      </c>
      <c r="HD170" s="1">
        <v>1.401109E-3</v>
      </c>
      <c r="HE170" s="1">
        <v>0.51904850000000002</v>
      </c>
      <c r="HF170">
        <v>0.64315750000000005</v>
      </c>
      <c r="HG170">
        <v>21.646509999999999</v>
      </c>
      <c r="HH170" s="1">
        <v>1.1900509999999999E-3</v>
      </c>
      <c r="HI170" s="1">
        <v>0.43952809999999998</v>
      </c>
      <c r="HJ170">
        <v>0.64276949999999999</v>
      </c>
      <c r="HK170">
        <v>21.219329999999999</v>
      </c>
      <c r="HL170" s="1">
        <v>1.028665E-3</v>
      </c>
      <c r="HM170" s="1">
        <v>0.378612</v>
      </c>
      <c r="HN170">
        <v>0.64251389999999997</v>
      </c>
      <c r="HO170">
        <v>20.422080000000001</v>
      </c>
      <c r="HP170" s="1">
        <v>9.0185160000000005E-4</v>
      </c>
      <c r="HQ170" s="1">
        <v>0.3308799</v>
      </c>
      <c r="HR170">
        <v>0.64222020000000002</v>
      </c>
      <c r="HS170">
        <v>19.998760000000001</v>
      </c>
      <c r="HT170" s="1">
        <v>7.9210390000000004E-4</v>
      </c>
      <c r="HU170" s="1">
        <v>0.29000399999999998</v>
      </c>
      <c r="HV170">
        <v>0.64198270000000002</v>
      </c>
      <c r="HW170">
        <v>19.91038</v>
      </c>
      <c r="HX170" s="1">
        <v>6.8194169999999995E-4</v>
      </c>
      <c r="HY170" s="1">
        <v>0.2494527</v>
      </c>
      <c r="HZ170">
        <v>0.64183319999999999</v>
      </c>
      <c r="IA170">
        <v>20.63683</v>
      </c>
      <c r="IB170" s="1">
        <v>5.6443210000000005E-4</v>
      </c>
      <c r="IC170" s="1">
        <v>0.20646249999999999</v>
      </c>
      <c r="ID170">
        <v>0.6417408</v>
      </c>
      <c r="IE170">
        <v>20.542750000000002</v>
      </c>
      <c r="IF170" s="1">
        <v>4.486801E-4</v>
      </c>
      <c r="IG170" s="1">
        <v>0.16405259999999999</v>
      </c>
      <c r="IH170">
        <v>0.64166279999999998</v>
      </c>
      <c r="II170">
        <v>20.804110000000001</v>
      </c>
      <c r="IJ170" s="1">
        <v>3.4956689999999998E-4</v>
      </c>
      <c r="IK170" s="1">
        <v>0.1275828</v>
      </c>
      <c r="IL170">
        <v>0.64161400000000002</v>
      </c>
      <c r="IM170">
        <v>20.810300000000002</v>
      </c>
      <c r="IN170" s="1">
        <v>2.7535610000000002E-4</v>
      </c>
      <c r="IO170" s="1">
        <v>0.10012749999999999</v>
      </c>
      <c r="IP170">
        <v>0.64159730000000004</v>
      </c>
      <c r="IQ170">
        <v>20.297470000000001</v>
      </c>
      <c r="IR170" s="1">
        <v>2.2473489999999999E-4</v>
      </c>
      <c r="IS170" s="1">
        <v>8.1341179999999999E-2</v>
      </c>
      <c r="IT170">
        <v>0.64163800000000004</v>
      </c>
      <c r="IU170">
        <v>19.427109999999999</v>
      </c>
      <c r="IV170" s="1">
        <v>1.91466E-4</v>
      </c>
      <c r="IW170" s="1">
        <v>6.8991759999999999E-2</v>
      </c>
      <c r="IX170">
        <v>0.64165720000000004</v>
      </c>
      <c r="IY170">
        <v>18.806290000000001</v>
      </c>
      <c r="IZ170" s="1">
        <v>1.687356E-4</v>
      </c>
      <c r="JA170" s="1">
        <v>6.0597030000000003E-2</v>
      </c>
      <c r="JB170">
        <v>0.6417117</v>
      </c>
      <c r="JC170">
        <v>18.716539999999998</v>
      </c>
      <c r="JD170" s="1">
        <v>1.5119840000000001E-4</v>
      </c>
      <c r="JE170" s="1">
        <v>5.4179150000000002E-2</v>
      </c>
      <c r="JF170">
        <v>0.64184140000000001</v>
      </c>
      <c r="JG170">
        <v>19.750299999999999</v>
      </c>
      <c r="JH170" s="1">
        <v>1.3582110000000001E-4</v>
      </c>
      <c r="JI170" s="1">
        <v>4.8596640000000003E-2</v>
      </c>
      <c r="JJ170">
        <v>0.64203189999999999</v>
      </c>
      <c r="JK170">
        <v>20.87124</v>
      </c>
      <c r="JL170" s="1">
        <v>1.2190909999999999E-4</v>
      </c>
      <c r="JM170" s="1">
        <v>4.3551720000000002E-2</v>
      </c>
      <c r="JN170">
        <v>0.64226930000000004</v>
      </c>
      <c r="JO170">
        <v>21.826170000000001</v>
      </c>
      <c r="JP170" s="1">
        <v>1.099373E-4</v>
      </c>
      <c r="JQ170" s="1">
        <v>3.9200859999999997E-2</v>
      </c>
      <c r="JR170">
        <v>0.64255989999999996</v>
      </c>
      <c r="JS170">
        <v>22.353439999999999</v>
      </c>
      <c r="JT170" s="1">
        <v>1.00276E-4</v>
      </c>
      <c r="JU170" s="1">
        <v>3.5677250000000001E-2</v>
      </c>
      <c r="JV170">
        <v>0.6429182</v>
      </c>
      <c r="JW170">
        <v>21.978590000000001</v>
      </c>
      <c r="JX170" s="1">
        <v>9.2706000000000003E-5</v>
      </c>
      <c r="JY170" s="1">
        <v>3.2915670000000001E-2</v>
      </c>
      <c r="JZ170">
        <v>0.64322690000000005</v>
      </c>
      <c r="KA170">
        <v>21.018969999999999</v>
      </c>
      <c r="KB170" s="1">
        <v>8.6538069999999995E-5</v>
      </c>
      <c r="KC170" s="1">
        <v>3.0677360000000001E-2</v>
      </c>
      <c r="KD170">
        <v>0.64358110000000002</v>
      </c>
      <c r="KE170">
        <v>20.43722</v>
      </c>
      <c r="KF170" s="1">
        <v>8.0711799999999995E-5</v>
      </c>
      <c r="KG170" s="1">
        <v>2.8591800000000001E-2</v>
      </c>
      <c r="KH170">
        <v>0.64386399999999999</v>
      </c>
      <c r="KI170">
        <v>20.276199999999999</v>
      </c>
      <c r="KJ170" s="1">
        <v>7.4047400000000005E-5</v>
      </c>
      <c r="KK170" s="1">
        <v>2.6238480000000002E-2</v>
      </c>
      <c r="KL170">
        <v>0.64410849999999997</v>
      </c>
      <c r="KM170">
        <v>20.860520000000001</v>
      </c>
      <c r="KN170" s="1">
        <v>6.609195E-5</v>
      </c>
      <c r="KO170" s="1">
        <v>2.344195E-2</v>
      </c>
      <c r="KP170">
        <v>0.64425560000000004</v>
      </c>
      <c r="KQ170">
        <v>21.28331</v>
      </c>
      <c r="KR170" s="1">
        <v>5.7693040000000001E-5</v>
      </c>
      <c r="KS170" s="1">
        <v>2.0472230000000001E-2</v>
      </c>
      <c r="KT170">
        <v>0.64431590000000005</v>
      </c>
      <c r="KU170">
        <v>21.17679</v>
      </c>
      <c r="KV170" s="1">
        <v>5.0199830000000002E-5</v>
      </c>
      <c r="KW170" s="1">
        <v>1.7803590000000001E-2</v>
      </c>
      <c r="KX170">
        <v>0.64432120000000004</v>
      </c>
      <c r="KY170">
        <v>20.942599999999999</v>
      </c>
      <c r="KZ170" s="1">
        <v>4.4418849999999999E-5</v>
      </c>
      <c r="LA170" s="1">
        <v>1.5731769999999999E-2</v>
      </c>
      <c r="LB170">
        <v>0.64428280000000004</v>
      </c>
      <c r="LC170">
        <v>20.411210000000001</v>
      </c>
      <c r="LD170" s="1">
        <v>4.0335120000000001E-5</v>
      </c>
      <c r="LE170" s="1">
        <v>1.4266050000000001E-2</v>
      </c>
      <c r="LF170">
        <v>0.644173</v>
      </c>
      <c r="LG170">
        <v>19.99314</v>
      </c>
      <c r="LH170" s="1">
        <v>3.7683360000000003E-5</v>
      </c>
      <c r="LI170" s="1">
        <v>1.331032E-2</v>
      </c>
      <c r="LJ170">
        <v>0.64405999999999997</v>
      </c>
      <c r="LK170">
        <v>19.735749999999999</v>
      </c>
      <c r="LL170" s="1">
        <v>3.6543640000000003E-5</v>
      </c>
      <c r="LM170" s="1">
        <v>1.2881729999999999E-2</v>
      </c>
      <c r="LN170">
        <v>0.64395270000000004</v>
      </c>
      <c r="LO170">
        <v>19.838049999999999</v>
      </c>
      <c r="LP170" s="1">
        <v>3.7317280000000001E-5</v>
      </c>
      <c r="LQ170" s="1">
        <v>1.3119850000000001E-2</v>
      </c>
      <c r="LR170">
        <v>0.64387640000000002</v>
      </c>
      <c r="LS170">
        <v>20.76529</v>
      </c>
      <c r="LT170" s="1">
        <v>3.9908589999999999E-5</v>
      </c>
      <c r="LU170" s="1">
        <v>1.400993E-2</v>
      </c>
      <c r="LV170">
        <v>0.64378979999999997</v>
      </c>
      <c r="LW170">
        <v>21.730910000000002</v>
      </c>
      <c r="LX170" s="1">
        <v>4.3266139999999998E-5</v>
      </c>
      <c r="LY170" s="1">
        <v>1.519941E-2</v>
      </c>
      <c r="LZ170">
        <v>0.64374830000000005</v>
      </c>
      <c r="MA170">
        <v>22.573119999999999</v>
      </c>
      <c r="MB170" s="1">
        <v>4.6073750000000003E-5</v>
      </c>
      <c r="MC170" s="1">
        <v>1.621773E-2</v>
      </c>
      <c r="MD170">
        <v>0.64371970000000001</v>
      </c>
      <c r="ME170">
        <v>22.953869999999998</v>
      </c>
      <c r="MF170" s="1">
        <v>4.758297E-5</v>
      </c>
      <c r="MG170" s="1">
        <v>1.678661E-2</v>
      </c>
      <c r="MH170">
        <v>0.64368360000000002</v>
      </c>
      <c r="MI170">
        <v>22.74335</v>
      </c>
      <c r="MJ170" s="1">
        <v>4.7772200000000003E-5</v>
      </c>
      <c r="MK170" s="1">
        <v>1.688425E-2</v>
      </c>
      <c r="ML170">
        <v>0.64369860000000001</v>
      </c>
      <c r="MM170">
        <v>21.768270000000001</v>
      </c>
      <c r="MN170" s="1">
        <v>4.697466E-5</v>
      </c>
      <c r="MO170" s="1">
        <v>1.6624070000000001E-2</v>
      </c>
      <c r="MP170">
        <v>0.6436653</v>
      </c>
      <c r="MQ170">
        <v>21.026009999999999</v>
      </c>
      <c r="MR170" s="1">
        <v>4.5486499999999999E-5</v>
      </c>
      <c r="MS170" s="1">
        <v>1.6114779999999999E-2</v>
      </c>
      <c r="MT170">
        <v>0.64364030000000005</v>
      </c>
      <c r="MU170">
        <v>20.660160000000001</v>
      </c>
      <c r="MV170" s="1">
        <v>4.3480180000000003E-5</v>
      </c>
      <c r="MW170" s="1">
        <v>1.541677E-2</v>
      </c>
      <c r="MX170">
        <v>0.64357410000000004</v>
      </c>
      <c r="MY170">
        <v>20.987220000000001</v>
      </c>
      <c r="MZ170" s="1">
        <v>4.1102700000000002E-5</v>
      </c>
      <c r="NA170" s="1">
        <v>1.458428E-2</v>
      </c>
      <c r="NB170">
        <v>0.64354299999999998</v>
      </c>
      <c r="NC170">
        <v>21.558029999999999</v>
      </c>
      <c r="ND170" s="1">
        <v>3.861885E-5</v>
      </c>
      <c r="NE170" s="1">
        <v>1.370685E-2</v>
      </c>
      <c r="NF170">
        <v>0.64354299999999998</v>
      </c>
      <c r="NG170">
        <v>21.558029999999999</v>
      </c>
      <c r="NH170" s="1">
        <v>3.861885E-5</v>
      </c>
      <c r="NI170" s="1">
        <v>1.370685E-2</v>
      </c>
      <c r="NJ170">
        <v>0.64354299999999998</v>
      </c>
      <c r="NK170">
        <v>21.558029999999999</v>
      </c>
      <c r="NL170" s="1">
        <v>3.861885E-5</v>
      </c>
      <c r="NM170" s="1">
        <v>1.370685E-2</v>
      </c>
      <c r="NN170">
        <v>0.64354299999999998</v>
      </c>
      <c r="NO170">
        <v>21.558029999999999</v>
      </c>
      <c r="NP170" s="1">
        <v>3.861885E-5</v>
      </c>
      <c r="NQ170" s="1">
        <v>1.370685E-2</v>
      </c>
      <c r="NR170">
        <v>0.64354299999999998</v>
      </c>
      <c r="NS170">
        <v>21.558029999999999</v>
      </c>
      <c r="NT170" s="1">
        <v>3.861885E-5</v>
      </c>
      <c r="NU170" s="1">
        <v>1.370685E-2</v>
      </c>
      <c r="NV170">
        <v>0.64354299999999998</v>
      </c>
      <c r="NW170">
        <v>21.558029999999999</v>
      </c>
      <c r="NX170" s="1">
        <v>3.861885E-5</v>
      </c>
      <c r="NY170" s="1">
        <v>1.370685E-2</v>
      </c>
      <c r="NZ170">
        <v>0.64354299999999998</v>
      </c>
      <c r="OA170">
        <v>21.558029999999999</v>
      </c>
      <c r="OB170" s="1">
        <v>3.861885E-5</v>
      </c>
      <c r="OC170" s="1">
        <v>1.370685E-2</v>
      </c>
      <c r="OD170">
        <v>0.64354299999999998</v>
      </c>
      <c r="OE170">
        <v>21.558029999999999</v>
      </c>
      <c r="OF170" s="1">
        <v>3.861885E-5</v>
      </c>
      <c r="OG170" s="1">
        <v>1.370685E-2</v>
      </c>
      <c r="OH170">
        <v>0.64354299999999998</v>
      </c>
      <c r="OI170">
        <v>21.558029999999999</v>
      </c>
      <c r="OJ170" s="1">
        <v>3.861885E-5</v>
      </c>
      <c r="OK170" s="1">
        <v>1.370685E-2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0.68234570000000005</v>
      </c>
      <c r="G171">
        <v>16.832070000000002</v>
      </c>
      <c r="H171">
        <v>0</v>
      </c>
      <c r="I171">
        <v>0</v>
      </c>
      <c r="J171">
        <v>0.68282549999999997</v>
      </c>
      <c r="K171">
        <v>17.216660000000001</v>
      </c>
      <c r="L171">
        <v>0</v>
      </c>
      <c r="M171">
        <v>0</v>
      </c>
      <c r="N171">
        <v>0.6832975</v>
      </c>
      <c r="O171">
        <v>17.67108</v>
      </c>
      <c r="P171">
        <v>0</v>
      </c>
      <c r="Q171">
        <v>0</v>
      </c>
      <c r="R171">
        <v>0.68378519999999998</v>
      </c>
      <c r="S171">
        <v>18.105920000000001</v>
      </c>
      <c r="T171">
        <v>0</v>
      </c>
      <c r="U171">
        <v>0</v>
      </c>
      <c r="V171">
        <v>0.68431390000000003</v>
      </c>
      <c r="W171">
        <v>18.81775</v>
      </c>
      <c r="X171">
        <v>0</v>
      </c>
      <c r="Y171">
        <v>0</v>
      </c>
      <c r="Z171">
        <v>0.68479290000000004</v>
      </c>
      <c r="AA171">
        <v>19.233250000000002</v>
      </c>
      <c r="AB171" s="1">
        <v>4.2910659999999998E-33</v>
      </c>
      <c r="AC171" s="1">
        <v>1.6925960000000001E-30</v>
      </c>
      <c r="AD171">
        <v>0.68529949999999995</v>
      </c>
      <c r="AE171">
        <v>18.998470000000001</v>
      </c>
      <c r="AF171" s="1">
        <v>3.1033799999999998E-21</v>
      </c>
      <c r="AG171" s="1">
        <v>1.214113E-18</v>
      </c>
      <c r="AH171">
        <v>0.68584849999999997</v>
      </c>
      <c r="AI171">
        <v>18.75733</v>
      </c>
      <c r="AJ171" s="1">
        <v>1.3637360000000001E-9</v>
      </c>
      <c r="AK171" s="1">
        <v>5.3443260000000001E-7</v>
      </c>
      <c r="AL171">
        <v>0.6864827</v>
      </c>
      <c r="AM171">
        <v>18.531639999999999</v>
      </c>
      <c r="AN171" s="1">
        <v>4.8254739999999997E-4</v>
      </c>
      <c r="AO171" s="1">
        <v>0.1423498</v>
      </c>
      <c r="AP171">
        <v>0.68730400000000003</v>
      </c>
      <c r="AQ171">
        <v>18.744959999999999</v>
      </c>
      <c r="AR171" s="1">
        <v>0.19712489999999999</v>
      </c>
      <c r="AS171">
        <v>62.900680000000001</v>
      </c>
      <c r="AT171">
        <v>0.68815110000000002</v>
      </c>
      <c r="AU171">
        <v>19.176120000000001</v>
      </c>
      <c r="AV171">
        <v>7.0613049999999999</v>
      </c>
      <c r="AW171">
        <v>2410.9470000000001</v>
      </c>
      <c r="AX171">
        <v>0.68897379999999997</v>
      </c>
      <c r="AY171">
        <v>19.539850000000001</v>
      </c>
      <c r="AZ171">
        <v>49.707320000000003</v>
      </c>
      <c r="BA171">
        <v>17985.45</v>
      </c>
      <c r="BB171">
        <v>0.68982379999999999</v>
      </c>
      <c r="BC171">
        <v>20.056239999999999</v>
      </c>
      <c r="BD171">
        <v>105.26560000000001</v>
      </c>
      <c r="BE171">
        <v>40014.04</v>
      </c>
      <c r="BF171">
        <v>0.69070980000000004</v>
      </c>
      <c r="BG171">
        <v>20.3733</v>
      </c>
      <c r="BH171">
        <v>88.482190000000003</v>
      </c>
      <c r="BI171">
        <v>35082.83</v>
      </c>
      <c r="BJ171">
        <v>0.69157650000000004</v>
      </c>
      <c r="BK171">
        <v>20.31813</v>
      </c>
      <c r="BL171">
        <v>36.065860000000001</v>
      </c>
      <c r="BM171">
        <v>14811.8</v>
      </c>
      <c r="BN171">
        <v>0.69344989999999995</v>
      </c>
      <c r="BO171">
        <v>20.126239999999999</v>
      </c>
      <c r="BP171">
        <v>8.3726830000000003</v>
      </c>
      <c r="BQ171">
        <v>3536.0070000000001</v>
      </c>
      <c r="BR171">
        <v>0.69853449999999995</v>
      </c>
      <c r="BS171">
        <v>19.716159999999999</v>
      </c>
      <c r="BT171">
        <v>1.306254</v>
      </c>
      <c r="BU171">
        <v>559.98630000000003</v>
      </c>
      <c r="BV171">
        <v>0.70425130000000002</v>
      </c>
      <c r="BW171">
        <v>19.137060000000002</v>
      </c>
      <c r="BX171">
        <v>0.19851859999999999</v>
      </c>
      <c r="BY171">
        <v>83.205460000000002</v>
      </c>
      <c r="BZ171">
        <v>0.71167910000000001</v>
      </c>
      <c r="CA171">
        <v>19.018419999999999</v>
      </c>
      <c r="CB171">
        <v>7.0334229999999998E-2</v>
      </c>
      <c r="CC171">
        <v>27.446380000000001</v>
      </c>
      <c r="CD171">
        <v>0.72386530000000004</v>
      </c>
      <c r="CE171">
        <v>18.90127</v>
      </c>
      <c r="CF171">
        <v>5.3497830000000003E-2</v>
      </c>
      <c r="CG171">
        <v>20.256180000000001</v>
      </c>
      <c r="CH171">
        <v>0.73234920000000003</v>
      </c>
      <c r="CI171">
        <v>18.86591</v>
      </c>
      <c r="CJ171" s="1">
        <v>4.9205930000000002E-2</v>
      </c>
      <c r="CK171">
        <v>18.476320000000001</v>
      </c>
      <c r="CL171">
        <v>0.73904579999999997</v>
      </c>
      <c r="CM171">
        <v>18.779810000000001</v>
      </c>
      <c r="CN171" s="1">
        <v>4.912072E-2</v>
      </c>
      <c r="CO171">
        <v>18.35652</v>
      </c>
      <c r="CP171">
        <v>0.74573279999999997</v>
      </c>
      <c r="CQ171">
        <v>18.795300000000001</v>
      </c>
      <c r="CR171" s="1">
        <v>5.0102269999999997E-2</v>
      </c>
      <c r="CS171">
        <v>18.695630000000001</v>
      </c>
      <c r="CT171">
        <v>0.75216510000000003</v>
      </c>
      <c r="CU171">
        <v>18.661919999999999</v>
      </c>
      <c r="CV171" s="1">
        <v>4.9509669999999999E-2</v>
      </c>
      <c r="CW171" s="1">
        <v>18.488659999999999</v>
      </c>
      <c r="CX171">
        <v>0.75558910000000001</v>
      </c>
      <c r="CY171">
        <v>18.18158</v>
      </c>
      <c r="CZ171" s="1">
        <v>4.680103E-2</v>
      </c>
      <c r="DA171" s="1">
        <v>17.504110000000001</v>
      </c>
      <c r="DB171">
        <v>0.74968539999999995</v>
      </c>
      <c r="DC171">
        <v>17.62978</v>
      </c>
      <c r="DD171" s="1">
        <v>4.2818130000000003E-2</v>
      </c>
      <c r="DE171" s="1">
        <v>16.082229999999999</v>
      </c>
      <c r="DF171">
        <v>0.74383840000000001</v>
      </c>
      <c r="DG171">
        <v>17.437729999999998</v>
      </c>
      <c r="DH171" s="1">
        <v>3.8508920000000002E-2</v>
      </c>
      <c r="DI171" s="1">
        <v>14.51074</v>
      </c>
      <c r="DJ171">
        <v>0.73837280000000005</v>
      </c>
      <c r="DK171">
        <v>17.32133</v>
      </c>
      <c r="DL171" s="1">
        <v>3.4375610000000001E-2</v>
      </c>
      <c r="DM171" s="1">
        <v>12.98498</v>
      </c>
      <c r="DN171">
        <v>0.73286549999999995</v>
      </c>
      <c r="DO171">
        <v>17.367809999999999</v>
      </c>
      <c r="DP171" s="1">
        <v>3.059659E-2</v>
      </c>
      <c r="DQ171" s="1">
        <v>11.581429999999999</v>
      </c>
      <c r="DR171">
        <v>0.72750060000000005</v>
      </c>
      <c r="DS171">
        <v>17.136890000000001</v>
      </c>
      <c r="DT171" s="1">
        <v>2.7168609999999999E-2</v>
      </c>
      <c r="DU171" s="1">
        <v>10.30852</v>
      </c>
      <c r="DV171">
        <v>0.72189990000000004</v>
      </c>
      <c r="DW171">
        <v>16.834869999999999</v>
      </c>
      <c r="DX171" s="1">
        <v>2.4068349999999999E-2</v>
      </c>
      <c r="DY171" s="1">
        <v>9.1552769999999999</v>
      </c>
      <c r="DZ171">
        <v>0.71635260000000001</v>
      </c>
      <c r="EA171">
        <v>16.713760000000001</v>
      </c>
      <c r="EB171" s="1">
        <v>2.131309E-2</v>
      </c>
      <c r="EC171" s="1">
        <v>8.1227409999999995</v>
      </c>
      <c r="ED171">
        <v>0.71079239999999999</v>
      </c>
      <c r="EE171">
        <v>16.66808</v>
      </c>
      <c r="EF171" s="1">
        <v>1.887171E-2</v>
      </c>
      <c r="EG171" s="1">
        <v>7.2051350000000003</v>
      </c>
      <c r="EH171">
        <v>0.70496760000000003</v>
      </c>
      <c r="EI171">
        <v>17.039929999999998</v>
      </c>
      <c r="EJ171" s="1">
        <v>1.6698609999999999E-2</v>
      </c>
      <c r="EK171" s="1">
        <v>6.3884650000000001</v>
      </c>
      <c r="EL171">
        <v>0.69883779999999995</v>
      </c>
      <c r="EM171">
        <v>17.338159999999998</v>
      </c>
      <c r="EN171" s="1">
        <v>1.475487E-2</v>
      </c>
      <c r="EO171" s="1">
        <v>5.6568120000000004</v>
      </c>
      <c r="EP171">
        <v>0.69269429999999999</v>
      </c>
      <c r="EQ171">
        <v>17.340219999999999</v>
      </c>
      <c r="ER171" s="1">
        <v>1.3034230000000001E-2</v>
      </c>
      <c r="ES171" s="1">
        <v>5.0058049999999996</v>
      </c>
      <c r="ET171">
        <v>0.68663050000000003</v>
      </c>
      <c r="EU171">
        <v>17.523099999999999</v>
      </c>
      <c r="EV171" s="1">
        <v>1.153734E-2</v>
      </c>
      <c r="EW171" s="1">
        <v>4.4371799999999997</v>
      </c>
      <c r="EX171">
        <v>0.68041169999999995</v>
      </c>
      <c r="EY171">
        <v>17.6081</v>
      </c>
      <c r="EZ171" s="1">
        <v>1.021968E-2</v>
      </c>
      <c r="FA171" s="1">
        <v>3.9379529999999998</v>
      </c>
      <c r="FB171">
        <v>0.67496520000000004</v>
      </c>
      <c r="FC171">
        <v>17.30198</v>
      </c>
      <c r="FD171" s="1">
        <v>9.0490299999999996E-3</v>
      </c>
      <c r="FE171" s="1">
        <v>3.4925850000000001</v>
      </c>
      <c r="FF171">
        <v>0.66963859999999997</v>
      </c>
      <c r="FG171">
        <v>17.071269999999998</v>
      </c>
      <c r="FH171" s="1">
        <v>7.9940110000000005E-3</v>
      </c>
      <c r="FI171" s="1">
        <v>3.0894270000000001</v>
      </c>
      <c r="FJ171">
        <v>0.66451159999999998</v>
      </c>
      <c r="FK171">
        <v>17.073979999999999</v>
      </c>
      <c r="FL171" s="1">
        <v>7.0482590000000003E-3</v>
      </c>
      <c r="FM171" s="1">
        <v>2.7257449999999999</v>
      </c>
      <c r="FN171">
        <v>0.65948430000000002</v>
      </c>
      <c r="FO171">
        <v>17.87434</v>
      </c>
      <c r="FP171" s="1">
        <v>6.2099089999999996E-3</v>
      </c>
      <c r="FQ171" s="1">
        <v>2.4025219999999998</v>
      </c>
      <c r="FR171">
        <v>0.65441970000000005</v>
      </c>
      <c r="FS171">
        <v>18.722460000000002</v>
      </c>
      <c r="FT171" s="1">
        <v>5.4704489999999996E-3</v>
      </c>
      <c r="FU171" s="1">
        <v>2.1173769999999998</v>
      </c>
      <c r="FV171">
        <v>0.64981250000000002</v>
      </c>
      <c r="FW171">
        <v>19.478449999999999</v>
      </c>
      <c r="FX171" s="1">
        <v>4.8230080000000002E-3</v>
      </c>
      <c r="FY171" s="1">
        <v>1.8654120000000001</v>
      </c>
      <c r="FZ171">
        <v>0.64505230000000002</v>
      </c>
      <c r="GA171">
        <v>19.995280000000001</v>
      </c>
      <c r="GB171" s="1">
        <v>4.2476520000000002E-3</v>
      </c>
      <c r="GC171" s="1">
        <v>1.641894</v>
      </c>
      <c r="GD171">
        <v>0.64021870000000003</v>
      </c>
      <c r="GE171">
        <v>19.799299999999999</v>
      </c>
      <c r="GF171" s="1">
        <v>3.7424049999999999E-3</v>
      </c>
      <c r="GG171" s="1">
        <v>1.4454389999999999</v>
      </c>
      <c r="GH171">
        <v>0.63653119999999996</v>
      </c>
      <c r="GI171">
        <v>19.209109999999999</v>
      </c>
      <c r="GJ171" s="1">
        <v>3.2907790000000002E-3</v>
      </c>
      <c r="GK171" s="1">
        <v>1.269663</v>
      </c>
      <c r="GL171">
        <v>0.63420299999999996</v>
      </c>
      <c r="GM171">
        <v>18.942240000000002</v>
      </c>
      <c r="GN171" s="1">
        <v>2.863567E-3</v>
      </c>
      <c r="GO171" s="1">
        <v>1.104865</v>
      </c>
      <c r="GP171">
        <v>0.63197020000000004</v>
      </c>
      <c r="GQ171">
        <v>19.037189999999999</v>
      </c>
      <c r="GR171" s="1">
        <v>2.4465530000000002E-3</v>
      </c>
      <c r="GS171" s="1">
        <v>0.94416599999999995</v>
      </c>
      <c r="GT171">
        <v>0.63004170000000004</v>
      </c>
      <c r="GU171">
        <v>20.031759999999998</v>
      </c>
      <c r="GV171" s="1">
        <v>2.0541219999999998E-3</v>
      </c>
      <c r="GW171" s="1">
        <v>0.79214070000000003</v>
      </c>
      <c r="GX171">
        <v>0.62843769999999999</v>
      </c>
      <c r="GY171">
        <v>20.93085</v>
      </c>
      <c r="GZ171" s="1">
        <v>1.7099769999999999E-3</v>
      </c>
      <c r="HA171" s="1">
        <v>0.65842889999999998</v>
      </c>
      <c r="HB171">
        <v>0.62735669999999999</v>
      </c>
      <c r="HC171">
        <v>21.548110000000001</v>
      </c>
      <c r="HD171" s="1">
        <v>1.429523E-3</v>
      </c>
      <c r="HE171" s="1">
        <v>0.54881720000000001</v>
      </c>
      <c r="HF171">
        <v>0.62650220000000001</v>
      </c>
      <c r="HG171">
        <v>21.720089999999999</v>
      </c>
      <c r="HH171" s="1">
        <v>1.21188E-3</v>
      </c>
      <c r="HI171" s="1">
        <v>0.4635783</v>
      </c>
      <c r="HJ171">
        <v>0.62586050000000004</v>
      </c>
      <c r="HK171">
        <v>21.270150000000001</v>
      </c>
      <c r="HL171" s="1">
        <v>1.0454869999999999E-3</v>
      </c>
      <c r="HM171" s="1">
        <v>0.39835290000000001</v>
      </c>
      <c r="HN171">
        <v>0.62538000000000005</v>
      </c>
      <c r="HO171">
        <v>20.44275</v>
      </c>
      <c r="HP171" s="1">
        <v>9.1544439999999999E-4</v>
      </c>
      <c r="HQ171" s="1">
        <v>0.34752620000000001</v>
      </c>
      <c r="HR171">
        <v>0.62451670000000004</v>
      </c>
      <c r="HS171">
        <v>19.985499999999998</v>
      </c>
      <c r="HT171" s="1">
        <v>8.0455649999999995E-4</v>
      </c>
      <c r="HU171" s="1">
        <v>0.30459819999999999</v>
      </c>
      <c r="HV171">
        <v>0.62384589999999995</v>
      </c>
      <c r="HW171">
        <v>19.889880000000002</v>
      </c>
      <c r="HX171" s="1">
        <v>6.9500880000000005E-4</v>
      </c>
      <c r="HY171" s="1">
        <v>0.26270130000000003</v>
      </c>
      <c r="HZ171">
        <v>0.62335189999999996</v>
      </c>
      <c r="IA171">
        <v>20.620509999999999</v>
      </c>
      <c r="IB171" s="1">
        <v>5.7813340000000002E-4</v>
      </c>
      <c r="IC171" s="1">
        <v>0.2183648</v>
      </c>
      <c r="ID171">
        <v>0.62297250000000004</v>
      </c>
      <c r="IE171">
        <v>20.585370000000001</v>
      </c>
      <c r="IF171" s="1">
        <v>4.6145339999999999E-4</v>
      </c>
      <c r="IG171" s="1">
        <v>0.17414260000000001</v>
      </c>
      <c r="IH171">
        <v>0.62267700000000004</v>
      </c>
      <c r="II171">
        <v>20.858419999999999</v>
      </c>
      <c r="IJ171" s="1">
        <v>3.5986880000000001E-4</v>
      </c>
      <c r="IK171" s="1">
        <v>0.13554569999999999</v>
      </c>
      <c r="IL171">
        <v>0.62248950000000003</v>
      </c>
      <c r="IM171">
        <v>20.88796</v>
      </c>
      <c r="IN171" s="1">
        <v>2.827261E-4</v>
      </c>
      <c r="IO171" s="1">
        <v>0.1061127</v>
      </c>
      <c r="IP171">
        <v>0.62235459999999998</v>
      </c>
      <c r="IQ171">
        <v>20.366240000000001</v>
      </c>
      <c r="IR171" s="1">
        <v>2.2964050000000001E-4</v>
      </c>
      <c r="IS171" s="1">
        <v>8.581126E-2</v>
      </c>
      <c r="IT171">
        <v>0.62228779999999995</v>
      </c>
      <c r="IU171">
        <v>19.478349999999999</v>
      </c>
      <c r="IV171" s="1">
        <v>1.947059E-4</v>
      </c>
      <c r="IW171" s="1">
        <v>7.2450029999999999E-2</v>
      </c>
      <c r="IX171">
        <v>0.62226680000000001</v>
      </c>
      <c r="IY171">
        <v>18.819800000000001</v>
      </c>
      <c r="IZ171" s="1">
        <v>1.71041E-4</v>
      </c>
      <c r="JA171" s="1">
        <v>6.3435259999999993E-2</v>
      </c>
      <c r="JB171">
        <v>0.62228360000000005</v>
      </c>
      <c r="JC171">
        <v>18.7119</v>
      </c>
      <c r="JD171" s="1">
        <v>1.5308739999999999E-4</v>
      </c>
      <c r="JE171" s="1">
        <v>5.665038E-2</v>
      </c>
      <c r="JF171">
        <v>0.62242160000000002</v>
      </c>
      <c r="JG171">
        <v>19.743269999999999</v>
      </c>
      <c r="JH171" s="1">
        <v>1.3752689999999999E-4</v>
      </c>
      <c r="JI171" s="1">
        <v>5.0817349999999997E-2</v>
      </c>
      <c r="JJ171">
        <v>0.6226237</v>
      </c>
      <c r="JK171">
        <v>20.898119999999999</v>
      </c>
      <c r="JL171" s="1">
        <v>1.234334E-4</v>
      </c>
      <c r="JM171" s="1">
        <v>4.5544599999999998E-2</v>
      </c>
      <c r="JN171">
        <v>0.6229209</v>
      </c>
      <c r="JO171">
        <v>21.879860000000001</v>
      </c>
      <c r="JP171" s="1">
        <v>1.112123E-4</v>
      </c>
      <c r="JQ171" s="1">
        <v>4.0967290000000003E-2</v>
      </c>
      <c r="JR171">
        <v>0.62332089999999996</v>
      </c>
      <c r="JS171">
        <v>22.433299999999999</v>
      </c>
      <c r="JT171" s="1">
        <v>1.0128620000000001E-4</v>
      </c>
      <c r="JU171" s="1">
        <v>3.7239559999999998E-2</v>
      </c>
      <c r="JV171">
        <v>0.62377280000000002</v>
      </c>
      <c r="JW171">
        <v>22.063379999999999</v>
      </c>
      <c r="JX171" s="1">
        <v>9.3499199999999994E-5</v>
      </c>
      <c r="JY171" s="1">
        <v>3.4316300000000001E-2</v>
      </c>
      <c r="JZ171">
        <v>0.62427129999999997</v>
      </c>
      <c r="KA171">
        <v>21.078939999999999</v>
      </c>
      <c r="KB171" s="1">
        <v>8.7210440000000004E-5</v>
      </c>
      <c r="KC171" s="1">
        <v>3.1964659999999999E-2</v>
      </c>
      <c r="KD171">
        <v>0.62481759999999997</v>
      </c>
      <c r="KE171">
        <v>20.452179999999998</v>
      </c>
      <c r="KF171" s="1">
        <v>8.1400099999999993E-5</v>
      </c>
      <c r="KG171" s="1">
        <v>2.9818569999999999E-2</v>
      </c>
      <c r="KH171">
        <v>0.6252894</v>
      </c>
      <c r="KI171">
        <v>20.267160000000001</v>
      </c>
      <c r="KJ171" s="1">
        <v>7.4869570000000004E-5</v>
      </c>
      <c r="KK171" s="1">
        <v>2.7435230000000001E-2</v>
      </c>
      <c r="KL171">
        <v>0.62573270000000003</v>
      </c>
      <c r="KM171">
        <v>20.858360000000001</v>
      </c>
      <c r="KN171" s="1">
        <v>6.7040700000000003E-5</v>
      </c>
      <c r="KO171" s="1">
        <v>2.459066E-2</v>
      </c>
      <c r="KP171">
        <v>0.62605040000000001</v>
      </c>
      <c r="KQ171">
        <v>21.32178</v>
      </c>
      <c r="KR171" s="1">
        <v>5.8627669999999999E-5</v>
      </c>
      <c r="KS171" s="1">
        <v>2.1517870000000001E-2</v>
      </c>
      <c r="KT171">
        <v>0.62628070000000002</v>
      </c>
      <c r="KU171">
        <v>21.246559999999999</v>
      </c>
      <c r="KV171" s="1">
        <v>5.0979839999999999E-5</v>
      </c>
      <c r="KW171" s="1">
        <v>1.870546E-2</v>
      </c>
      <c r="KX171">
        <v>0.62637860000000001</v>
      </c>
      <c r="KY171">
        <v>21.010770000000001</v>
      </c>
      <c r="KZ171" s="1">
        <v>4.4992659999999998E-5</v>
      </c>
      <c r="LA171" s="1">
        <v>1.6490790000000002E-2</v>
      </c>
      <c r="LB171">
        <v>0.62641409999999997</v>
      </c>
      <c r="LC171">
        <v>20.45485</v>
      </c>
      <c r="LD171" s="1">
        <v>4.0728720000000003E-5</v>
      </c>
      <c r="LE171" s="1">
        <v>1.4911499999999999E-2</v>
      </c>
      <c r="LF171">
        <v>0.62635209999999997</v>
      </c>
      <c r="LG171">
        <v>20.008120000000002</v>
      </c>
      <c r="LH171" s="1">
        <v>3.7919520000000003E-5</v>
      </c>
      <c r="LI171" s="1">
        <v>1.386746E-2</v>
      </c>
      <c r="LJ171">
        <v>0.62624959999999996</v>
      </c>
      <c r="LK171">
        <v>19.72682</v>
      </c>
      <c r="LL171" s="1">
        <v>3.6591360000000001E-5</v>
      </c>
      <c r="LM171" s="1">
        <v>1.335947E-2</v>
      </c>
      <c r="LN171">
        <v>0.62613669999999999</v>
      </c>
      <c r="LO171">
        <v>19.824210000000001</v>
      </c>
      <c r="LP171" s="1">
        <v>3.7137220000000002E-5</v>
      </c>
      <c r="LQ171" s="1">
        <v>1.352688E-2</v>
      </c>
      <c r="LR171">
        <v>0.62598920000000002</v>
      </c>
      <c r="LS171">
        <v>20.75909</v>
      </c>
      <c r="LT171" s="1">
        <v>3.9554459999999999E-5</v>
      </c>
      <c r="LU171" s="1">
        <v>1.438642E-2</v>
      </c>
      <c r="LV171">
        <v>0.62587660000000001</v>
      </c>
      <c r="LW171">
        <v>21.76501</v>
      </c>
      <c r="LX171" s="1">
        <v>4.288674E-5</v>
      </c>
      <c r="LY171" s="1">
        <v>1.560602E-2</v>
      </c>
      <c r="LZ171">
        <v>0.62578330000000004</v>
      </c>
      <c r="MA171">
        <v>22.63477</v>
      </c>
      <c r="MB171" s="1">
        <v>4.5804769999999997E-5</v>
      </c>
      <c r="MC171" s="1">
        <v>1.669611E-2</v>
      </c>
      <c r="MD171">
        <v>0.62569730000000001</v>
      </c>
      <c r="ME171">
        <v>23.03472</v>
      </c>
      <c r="MF171" s="1">
        <v>4.7471749999999998E-5</v>
      </c>
      <c r="MG171" s="1">
        <v>1.7339E-2</v>
      </c>
      <c r="MH171">
        <v>0.62565009999999999</v>
      </c>
      <c r="MI171">
        <v>22.822849999999999</v>
      </c>
      <c r="MJ171" s="1">
        <v>4.7799039999999997E-5</v>
      </c>
      <c r="MK171" s="1">
        <v>1.7487280000000001E-2</v>
      </c>
      <c r="ML171">
        <v>0.62560919999999998</v>
      </c>
      <c r="MM171">
        <v>21.840910000000001</v>
      </c>
      <c r="MN171" s="1">
        <v>4.7098409999999997E-5</v>
      </c>
      <c r="MO171" s="1">
        <v>1.7251949999999999E-2</v>
      </c>
      <c r="MP171">
        <v>0.62557510000000005</v>
      </c>
      <c r="MQ171">
        <v>21.06305</v>
      </c>
      <c r="MR171" s="1">
        <v>4.567957E-5</v>
      </c>
      <c r="MS171" s="1">
        <v>1.6748220000000001E-2</v>
      </c>
      <c r="MT171">
        <v>0.62552649999999999</v>
      </c>
      <c r="MU171">
        <v>20.67306</v>
      </c>
      <c r="MV171" s="1">
        <v>4.3727070000000001E-5</v>
      </c>
      <c r="MW171" s="1">
        <v>1.604421E-2</v>
      </c>
      <c r="MX171">
        <v>0.62546970000000002</v>
      </c>
      <c r="MY171">
        <v>20.998709999999999</v>
      </c>
      <c r="MZ171" s="1">
        <v>4.1381419999999998E-5</v>
      </c>
      <c r="NA171" s="1">
        <v>1.519299E-2</v>
      </c>
      <c r="NB171">
        <v>0.62538950000000004</v>
      </c>
      <c r="NC171">
        <v>21.597799999999999</v>
      </c>
      <c r="ND171" s="1">
        <v>3.8896349999999999E-5</v>
      </c>
      <c r="NE171" s="1">
        <v>1.428477E-2</v>
      </c>
      <c r="NF171">
        <v>0.62538950000000004</v>
      </c>
      <c r="NG171">
        <v>21.597799999999999</v>
      </c>
      <c r="NH171" s="1">
        <v>3.8896349999999999E-5</v>
      </c>
      <c r="NI171" s="1">
        <v>1.428477E-2</v>
      </c>
      <c r="NJ171">
        <v>0.62538950000000004</v>
      </c>
      <c r="NK171">
        <v>21.597799999999999</v>
      </c>
      <c r="NL171" s="1">
        <v>3.8896349999999999E-5</v>
      </c>
      <c r="NM171" s="1">
        <v>1.428477E-2</v>
      </c>
      <c r="NN171">
        <v>0.62538950000000004</v>
      </c>
      <c r="NO171">
        <v>21.597799999999999</v>
      </c>
      <c r="NP171" s="1">
        <v>3.8896349999999999E-5</v>
      </c>
      <c r="NQ171" s="1">
        <v>1.428477E-2</v>
      </c>
      <c r="NR171">
        <v>0.62538950000000004</v>
      </c>
      <c r="NS171">
        <v>21.597799999999999</v>
      </c>
      <c r="NT171" s="1">
        <v>3.8896349999999999E-5</v>
      </c>
      <c r="NU171" s="1">
        <v>1.428477E-2</v>
      </c>
      <c r="NV171">
        <v>0.62538950000000004</v>
      </c>
      <c r="NW171">
        <v>21.597799999999999</v>
      </c>
      <c r="NX171" s="1">
        <v>3.8896349999999999E-5</v>
      </c>
      <c r="NY171" s="1">
        <v>1.428477E-2</v>
      </c>
      <c r="NZ171">
        <v>0.62538950000000004</v>
      </c>
      <c r="OA171">
        <v>21.597799999999999</v>
      </c>
      <c r="OB171" s="1">
        <v>3.8896349999999999E-5</v>
      </c>
      <c r="OC171" s="1">
        <v>1.428477E-2</v>
      </c>
      <c r="OD171">
        <v>0.62538950000000004</v>
      </c>
      <c r="OE171">
        <v>21.597799999999999</v>
      </c>
      <c r="OF171" s="1">
        <v>3.8896349999999999E-5</v>
      </c>
      <c r="OG171" s="1">
        <v>1.428477E-2</v>
      </c>
      <c r="OH171">
        <v>0.62538950000000004</v>
      </c>
      <c r="OI171">
        <v>21.597799999999999</v>
      </c>
      <c r="OJ171" s="1">
        <v>3.8896349999999999E-5</v>
      </c>
      <c r="OK171" s="1">
        <v>1.428477E-2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0.74706470000000003</v>
      </c>
      <c r="G172">
        <v>16.854759999999999</v>
      </c>
      <c r="H172">
        <v>0</v>
      </c>
      <c r="I172">
        <v>0</v>
      </c>
      <c r="J172">
        <v>0.74835949999999996</v>
      </c>
      <c r="K172">
        <v>17.24211</v>
      </c>
      <c r="L172">
        <v>0</v>
      </c>
      <c r="M172">
        <v>0</v>
      </c>
      <c r="N172">
        <v>0.74969030000000003</v>
      </c>
      <c r="O172">
        <v>17.692299999999999</v>
      </c>
      <c r="P172">
        <v>0</v>
      </c>
      <c r="Q172">
        <v>0</v>
      </c>
      <c r="R172">
        <v>0.75104950000000004</v>
      </c>
      <c r="S172">
        <v>18.128799999999998</v>
      </c>
      <c r="T172">
        <v>0</v>
      </c>
      <c r="U172">
        <v>0</v>
      </c>
      <c r="V172">
        <v>0.75246679999999999</v>
      </c>
      <c r="W172">
        <v>18.815100000000001</v>
      </c>
      <c r="X172">
        <v>0</v>
      </c>
      <c r="Y172">
        <v>0</v>
      </c>
      <c r="Z172">
        <v>0.75388739999999999</v>
      </c>
      <c r="AA172">
        <v>19.221789999999999</v>
      </c>
      <c r="AB172" s="1">
        <v>7.0485659999999996E-34</v>
      </c>
      <c r="AC172" s="1">
        <v>2.1783420000000001E-31</v>
      </c>
      <c r="AD172">
        <v>0.75538070000000002</v>
      </c>
      <c r="AE172">
        <v>19.001560000000001</v>
      </c>
      <c r="AF172" s="1">
        <v>4.7088320000000004E-22</v>
      </c>
      <c r="AG172" s="1">
        <v>1.4433150000000001E-19</v>
      </c>
      <c r="AH172">
        <v>0.75695699999999999</v>
      </c>
      <c r="AI172">
        <v>18.756440000000001</v>
      </c>
      <c r="AJ172" s="1">
        <v>2.2635580000000001E-10</v>
      </c>
      <c r="AK172" s="1">
        <v>6.9517E-8</v>
      </c>
      <c r="AL172">
        <v>0.75841910000000001</v>
      </c>
      <c r="AM172">
        <v>18.558129999999998</v>
      </c>
      <c r="AN172" s="1">
        <v>2.4910040000000001E-4</v>
      </c>
      <c r="AO172" s="1">
        <v>6.116137E-2</v>
      </c>
      <c r="AP172">
        <v>0.76023379999999996</v>
      </c>
      <c r="AQ172">
        <v>18.77881</v>
      </c>
      <c r="AR172" s="1">
        <v>0.1290789</v>
      </c>
      <c r="AS172">
        <v>33.966450000000002</v>
      </c>
      <c r="AT172">
        <v>0.76205129999999999</v>
      </c>
      <c r="AU172">
        <v>19.205860000000001</v>
      </c>
      <c r="AV172">
        <v>5.4332960000000003</v>
      </c>
      <c r="AW172">
        <v>1506.4469999999999</v>
      </c>
      <c r="AX172">
        <v>0.76391319999999996</v>
      </c>
      <c r="AY172">
        <v>19.56925</v>
      </c>
      <c r="AZ172">
        <v>43.389429999999997</v>
      </c>
      <c r="BA172">
        <v>12540.23</v>
      </c>
      <c r="BB172">
        <v>0.76583080000000003</v>
      </c>
      <c r="BC172">
        <v>20.055980000000002</v>
      </c>
      <c r="BD172">
        <v>101.8475</v>
      </c>
      <c r="BE172">
        <v>30431.1</v>
      </c>
      <c r="BF172">
        <v>0.76778080000000004</v>
      </c>
      <c r="BG172">
        <v>20.35275</v>
      </c>
      <c r="BH172">
        <v>93.230350000000001</v>
      </c>
      <c r="BI172">
        <v>28625.66</v>
      </c>
      <c r="BJ172">
        <v>0.76976029999999995</v>
      </c>
      <c r="BK172">
        <v>20.311170000000001</v>
      </c>
      <c r="BL172">
        <v>40.783589999999997</v>
      </c>
      <c r="BM172">
        <v>12798.18</v>
      </c>
      <c r="BN172">
        <v>0.77173729999999996</v>
      </c>
      <c r="BO172">
        <v>20.130279999999999</v>
      </c>
      <c r="BP172">
        <v>10.01862</v>
      </c>
      <c r="BQ172">
        <v>3198.1619999999998</v>
      </c>
      <c r="BR172">
        <v>0.7738005</v>
      </c>
      <c r="BS172">
        <v>19.75628</v>
      </c>
      <c r="BT172">
        <v>1.6205160000000001</v>
      </c>
      <c r="BU172">
        <v>522.70929999999998</v>
      </c>
      <c r="BV172">
        <v>0.77606699999999995</v>
      </c>
      <c r="BW172">
        <v>19.197569999999999</v>
      </c>
      <c r="BX172">
        <v>0.23871020000000001</v>
      </c>
      <c r="BY172">
        <v>76.214449999999999</v>
      </c>
      <c r="BZ172">
        <v>0.77871170000000001</v>
      </c>
      <c r="CA172">
        <v>19.06587</v>
      </c>
      <c r="CB172">
        <v>7.4776560000000006E-2</v>
      </c>
      <c r="CC172">
        <v>22.851759999999999</v>
      </c>
      <c r="CD172">
        <v>0.78213940000000004</v>
      </c>
      <c r="CE172">
        <v>18.949590000000001</v>
      </c>
      <c r="CF172">
        <v>5.4415999999999999E-2</v>
      </c>
      <c r="CG172">
        <v>16.312660000000001</v>
      </c>
      <c r="CH172">
        <v>0.78073329999999996</v>
      </c>
      <c r="CI172">
        <v>18.878889999999998</v>
      </c>
      <c r="CJ172" s="1">
        <v>4.9426820000000003E-2</v>
      </c>
      <c r="CK172">
        <v>14.81507</v>
      </c>
      <c r="CL172">
        <v>0.7797366</v>
      </c>
      <c r="CM172">
        <v>18.770589999999999</v>
      </c>
      <c r="CN172" s="1">
        <v>4.9037619999999997E-2</v>
      </c>
      <c r="CO172">
        <v>14.70504</v>
      </c>
      <c r="CP172">
        <v>0.77910259999999998</v>
      </c>
      <c r="CQ172">
        <v>18.779029999999999</v>
      </c>
      <c r="CR172" s="1">
        <v>5.0046899999999998E-2</v>
      </c>
      <c r="CS172">
        <v>15.039020000000001</v>
      </c>
      <c r="CT172">
        <v>0.77823980000000004</v>
      </c>
      <c r="CU172">
        <v>18.658439999999999</v>
      </c>
      <c r="CV172" s="1">
        <v>4.9675049999999998E-2</v>
      </c>
      <c r="CW172" s="1">
        <v>14.98161</v>
      </c>
      <c r="CX172">
        <v>0.7773582</v>
      </c>
      <c r="CY172">
        <v>18.206620000000001</v>
      </c>
      <c r="CZ172" s="1">
        <v>4.7150739999999997E-2</v>
      </c>
      <c r="DA172" s="1">
        <v>14.270899999999999</v>
      </c>
      <c r="DB172">
        <v>0.77647829999999995</v>
      </c>
      <c r="DC172">
        <v>17.674060000000001</v>
      </c>
      <c r="DD172" s="1">
        <v>4.3252319999999997E-2</v>
      </c>
      <c r="DE172" s="1">
        <v>13.12401</v>
      </c>
      <c r="DF172">
        <v>0.77586409999999995</v>
      </c>
      <c r="DG172">
        <v>17.49043</v>
      </c>
      <c r="DH172" s="1">
        <v>3.8950480000000003E-2</v>
      </c>
      <c r="DI172" s="1">
        <v>11.840579999999999</v>
      </c>
      <c r="DJ172">
        <v>0.77546890000000002</v>
      </c>
      <c r="DK172">
        <v>17.377839999999999</v>
      </c>
      <c r="DL172" s="1">
        <v>3.4794859999999997E-2</v>
      </c>
      <c r="DM172" s="1">
        <v>10.589230000000001</v>
      </c>
      <c r="DN172">
        <v>0.7750068</v>
      </c>
      <c r="DO172">
        <v>17.400600000000001</v>
      </c>
      <c r="DP172" s="1">
        <v>3.0969170000000001E-2</v>
      </c>
      <c r="DQ172" s="1">
        <v>9.4326290000000004</v>
      </c>
      <c r="DR172">
        <v>0.77401370000000003</v>
      </c>
      <c r="DS172">
        <v>17.146629999999998</v>
      </c>
      <c r="DT172" s="1">
        <v>2.7511020000000001E-2</v>
      </c>
      <c r="DU172" s="1">
        <v>8.3906779999999994</v>
      </c>
      <c r="DV172">
        <v>0.772976</v>
      </c>
      <c r="DW172">
        <v>16.833290000000002</v>
      </c>
      <c r="DX172" s="1">
        <v>2.4376430000000001E-2</v>
      </c>
      <c r="DY172" s="1">
        <v>7.4455859999999996</v>
      </c>
      <c r="DZ172">
        <v>0.77260280000000003</v>
      </c>
      <c r="EA172">
        <v>16.698899999999998</v>
      </c>
      <c r="EB172" s="1">
        <v>2.1588570000000001E-2</v>
      </c>
      <c r="EC172" s="1">
        <v>6.5976400000000002</v>
      </c>
      <c r="ED172">
        <v>0.77242489999999997</v>
      </c>
      <c r="EE172">
        <v>16.66187</v>
      </c>
      <c r="EF172" s="1">
        <v>1.911587E-2</v>
      </c>
      <c r="EG172" s="1">
        <v>5.8442550000000004</v>
      </c>
      <c r="EH172">
        <v>0.77230909999999997</v>
      </c>
      <c r="EI172">
        <v>17.06484</v>
      </c>
      <c r="EJ172" s="1">
        <v>1.691728E-2</v>
      </c>
      <c r="EK172" s="1">
        <v>5.1744219999999999</v>
      </c>
      <c r="EL172">
        <v>0.77246990000000004</v>
      </c>
      <c r="EM172">
        <v>17.37979</v>
      </c>
      <c r="EN172" s="1">
        <v>1.495075E-2</v>
      </c>
      <c r="EO172" s="1">
        <v>4.5746469999999997</v>
      </c>
      <c r="EP172">
        <v>0.77308100000000002</v>
      </c>
      <c r="EQ172">
        <v>17.39547</v>
      </c>
      <c r="ER172" s="1">
        <v>1.320679E-2</v>
      </c>
      <c r="ES172" s="1">
        <v>4.0411999999999999</v>
      </c>
      <c r="ET172">
        <v>0.77404030000000001</v>
      </c>
      <c r="EU172">
        <v>17.56793</v>
      </c>
      <c r="EV172" s="1">
        <v>1.168716E-2</v>
      </c>
      <c r="EW172" s="1">
        <v>3.5748530000000001</v>
      </c>
      <c r="EX172">
        <v>0.77472039999999998</v>
      </c>
      <c r="EY172">
        <v>17.612310000000001</v>
      </c>
      <c r="EZ172" s="1">
        <v>1.0352739999999999E-2</v>
      </c>
      <c r="FA172" s="1">
        <v>3.1669809999999998</v>
      </c>
      <c r="FB172">
        <v>0.77499589999999996</v>
      </c>
      <c r="FC172">
        <v>17.293109999999999</v>
      </c>
      <c r="FD172" s="1">
        <v>9.1685480000000003E-3</v>
      </c>
      <c r="FE172" s="1">
        <v>2.8056640000000002</v>
      </c>
      <c r="FF172">
        <v>0.77556230000000004</v>
      </c>
      <c r="FG172">
        <v>17.050049999999999</v>
      </c>
      <c r="FH172" s="1">
        <v>8.1022720000000006E-3</v>
      </c>
      <c r="FI172" s="1">
        <v>2.478891</v>
      </c>
      <c r="FJ172">
        <v>0.77682830000000003</v>
      </c>
      <c r="FK172">
        <v>17.056660000000001</v>
      </c>
      <c r="FL172" s="1">
        <v>7.1453519999999998E-3</v>
      </c>
      <c r="FM172" s="1">
        <v>2.1836030000000002</v>
      </c>
      <c r="FN172">
        <v>0.77843079999999998</v>
      </c>
      <c r="FO172">
        <v>17.883430000000001</v>
      </c>
      <c r="FP172" s="1">
        <v>6.2955179999999999E-3</v>
      </c>
      <c r="FQ172" s="1">
        <v>1.9210529999999999</v>
      </c>
      <c r="FR172">
        <v>0.78016509999999994</v>
      </c>
      <c r="FS172">
        <v>18.76315</v>
      </c>
      <c r="FT172" s="1">
        <v>5.5460689999999998E-3</v>
      </c>
      <c r="FU172" s="1">
        <v>1.6897740000000001</v>
      </c>
      <c r="FV172">
        <v>0.78305069999999999</v>
      </c>
      <c r="FW172">
        <v>19.533760000000001</v>
      </c>
      <c r="FX172" s="1">
        <v>4.8901700000000001E-3</v>
      </c>
      <c r="FY172" s="1">
        <v>1.487957</v>
      </c>
      <c r="FZ172">
        <v>0.78590919999999997</v>
      </c>
      <c r="GA172">
        <v>20.053080000000001</v>
      </c>
      <c r="GB172" s="1">
        <v>4.3069060000000001E-3</v>
      </c>
      <c r="GC172" s="1">
        <v>1.3094570000000001</v>
      </c>
      <c r="GD172">
        <v>0.7887902</v>
      </c>
      <c r="GE172">
        <v>19.823270000000001</v>
      </c>
      <c r="GF172" s="1">
        <v>3.7945269999999998E-3</v>
      </c>
      <c r="GG172" s="1">
        <v>1.152498</v>
      </c>
      <c r="GH172">
        <v>0.79120400000000002</v>
      </c>
      <c r="GI172">
        <v>19.210270000000001</v>
      </c>
      <c r="GJ172" s="1">
        <v>3.3380060000000001E-3</v>
      </c>
      <c r="GK172" s="1">
        <v>1.013107</v>
      </c>
      <c r="GL172">
        <v>0.7905837</v>
      </c>
      <c r="GM172">
        <v>18.914770000000001</v>
      </c>
      <c r="GN172" s="1">
        <v>2.9092860000000001E-3</v>
      </c>
      <c r="GO172" s="1">
        <v>0.88449409999999995</v>
      </c>
      <c r="GP172">
        <v>0.79002490000000003</v>
      </c>
      <c r="GQ172">
        <v>19.012119999999999</v>
      </c>
      <c r="GR172" s="1">
        <v>2.4909789999999999E-3</v>
      </c>
      <c r="GS172" s="1">
        <v>0.75877790000000001</v>
      </c>
      <c r="GT172">
        <v>0.78984169999999998</v>
      </c>
      <c r="GU172">
        <v>20.027450000000002</v>
      </c>
      <c r="GV172" s="1">
        <v>2.0948989999999999E-3</v>
      </c>
      <c r="GW172" s="1">
        <v>0.63872949999999995</v>
      </c>
      <c r="GX172">
        <v>0.78992410000000002</v>
      </c>
      <c r="GY172">
        <v>20.969629999999999</v>
      </c>
      <c r="GZ172" s="1">
        <v>1.7446289999999999E-3</v>
      </c>
      <c r="HA172" s="1">
        <v>0.53204450000000003</v>
      </c>
      <c r="HB172">
        <v>0.79050399999999998</v>
      </c>
      <c r="HC172">
        <v>21.606829999999999</v>
      </c>
      <c r="HD172" s="1">
        <v>1.457121E-3</v>
      </c>
      <c r="HE172" s="1">
        <v>0.44379970000000002</v>
      </c>
      <c r="HF172">
        <v>0.79113299999999998</v>
      </c>
      <c r="HG172">
        <v>21.788430000000002</v>
      </c>
      <c r="HH172" s="1">
        <v>1.233067E-3</v>
      </c>
      <c r="HI172" s="1">
        <v>0.37476150000000003</v>
      </c>
      <c r="HJ172">
        <v>0.79173870000000002</v>
      </c>
      <c r="HK172">
        <v>21.318999999999999</v>
      </c>
      <c r="HL172" s="1">
        <v>1.061675E-3</v>
      </c>
      <c r="HM172" s="1">
        <v>0.32179560000000001</v>
      </c>
      <c r="HN172">
        <v>0.79232250000000004</v>
      </c>
      <c r="HO172">
        <v>20.465599999999998</v>
      </c>
      <c r="HP172" s="1">
        <v>9.2832539999999995E-4</v>
      </c>
      <c r="HQ172" s="1">
        <v>0.28061979999999997</v>
      </c>
      <c r="HR172">
        <v>0.79290159999999998</v>
      </c>
      <c r="HS172">
        <v>19.97719</v>
      </c>
      <c r="HT172" s="1">
        <v>8.161113E-4</v>
      </c>
      <c r="HU172" s="1">
        <v>0.2460697</v>
      </c>
      <c r="HV172">
        <v>0.79338030000000004</v>
      </c>
      <c r="HW172">
        <v>19.872019999999999</v>
      </c>
      <c r="HX172" s="1">
        <v>7.0693239999999999E-4</v>
      </c>
      <c r="HY172" s="1">
        <v>0.21276539999999999</v>
      </c>
      <c r="HZ172">
        <v>0.79387640000000004</v>
      </c>
      <c r="IA172">
        <v>20.603999999999999</v>
      </c>
      <c r="IB172" s="1">
        <v>5.9067340000000003E-4</v>
      </c>
      <c r="IC172" s="1">
        <v>0.1776093</v>
      </c>
      <c r="ID172">
        <v>0.79425449999999997</v>
      </c>
      <c r="IE172">
        <v>20.62041</v>
      </c>
      <c r="IF172" s="1">
        <v>4.7327319999999998E-4</v>
      </c>
      <c r="IG172" s="1">
        <v>0.14217589999999999</v>
      </c>
      <c r="IH172">
        <v>0.79454789999999997</v>
      </c>
      <c r="II172">
        <v>20.901520000000001</v>
      </c>
      <c r="IJ172" s="1">
        <v>3.6952330000000001E-4</v>
      </c>
      <c r="IK172" s="1">
        <v>0.11081870000000001</v>
      </c>
      <c r="IL172">
        <v>0.79478649999999995</v>
      </c>
      <c r="IM172">
        <v>20.95288</v>
      </c>
      <c r="IN172" s="1">
        <v>2.8969679999999999E-4</v>
      </c>
      <c r="IO172" s="1">
        <v>8.6616650000000003E-2</v>
      </c>
      <c r="IP172">
        <v>0.79495669999999996</v>
      </c>
      <c r="IQ172">
        <v>20.425920000000001</v>
      </c>
      <c r="IR172" s="1">
        <v>2.3430099999999999E-4</v>
      </c>
      <c r="IS172" s="1">
        <v>6.9792870000000007E-2</v>
      </c>
      <c r="IT172">
        <v>0.79509909999999995</v>
      </c>
      <c r="IU172">
        <v>19.527139999999999</v>
      </c>
      <c r="IV172" s="1">
        <v>1.9777489999999999E-4</v>
      </c>
      <c r="IW172" s="1">
        <v>5.8698409999999999E-2</v>
      </c>
      <c r="IX172">
        <v>0.79520179999999996</v>
      </c>
      <c r="IY172">
        <v>18.835380000000001</v>
      </c>
      <c r="IZ172" s="1">
        <v>1.7319890000000001E-4</v>
      </c>
      <c r="JA172" s="1">
        <v>5.1254109999999999E-2</v>
      </c>
      <c r="JB172">
        <v>0.79531070000000004</v>
      </c>
      <c r="JC172">
        <v>18.70692</v>
      </c>
      <c r="JD172" s="1">
        <v>1.5483310000000001E-4</v>
      </c>
      <c r="JE172" s="1">
        <v>4.5721650000000003E-2</v>
      </c>
      <c r="JF172">
        <v>0.79536450000000003</v>
      </c>
      <c r="JG172">
        <v>19.730609999999999</v>
      </c>
      <c r="JH172" s="1">
        <v>1.390919E-4</v>
      </c>
      <c r="JI172" s="1">
        <v>4.1013189999999998E-2</v>
      </c>
      <c r="JJ172">
        <v>0.79544689999999996</v>
      </c>
      <c r="JK172">
        <v>20.91412</v>
      </c>
      <c r="JL172" s="1">
        <v>1.248372E-4</v>
      </c>
      <c r="JM172" s="1">
        <v>3.6757390000000001E-2</v>
      </c>
      <c r="JN172">
        <v>0.79547179999999995</v>
      </c>
      <c r="JO172">
        <v>21.917449999999999</v>
      </c>
      <c r="JP172" s="1">
        <v>1.123914E-4</v>
      </c>
      <c r="JQ172" s="1">
        <v>3.3039010000000001E-2</v>
      </c>
      <c r="JR172">
        <v>0.79549380000000003</v>
      </c>
      <c r="JS172">
        <v>22.496510000000001</v>
      </c>
      <c r="JT172" s="1">
        <v>1.022222E-4</v>
      </c>
      <c r="JU172" s="1">
        <v>2.99945E-2</v>
      </c>
      <c r="JV172">
        <v>0.79548450000000004</v>
      </c>
      <c r="JW172">
        <v>22.136649999999999</v>
      </c>
      <c r="JX172" s="1">
        <v>9.4231329999999996E-5</v>
      </c>
      <c r="JY172" s="1">
        <v>2.7601319999999999E-2</v>
      </c>
      <c r="JZ172">
        <v>0.79546019999999995</v>
      </c>
      <c r="KA172">
        <v>21.135100000000001</v>
      </c>
      <c r="KB172" s="1">
        <v>8.782315E-5</v>
      </c>
      <c r="KC172" s="1">
        <v>2.568581E-2</v>
      </c>
      <c r="KD172">
        <v>0.79537829999999998</v>
      </c>
      <c r="KE172">
        <v>20.468720000000001</v>
      </c>
      <c r="KF172" s="1">
        <v>8.2014190000000004E-5</v>
      </c>
      <c r="KG172" s="1">
        <v>2.396649E-2</v>
      </c>
      <c r="KH172">
        <v>0.79523679999999997</v>
      </c>
      <c r="KI172">
        <v>20.258970000000001</v>
      </c>
      <c r="KJ172" s="1">
        <v>7.5600199999999995E-5</v>
      </c>
      <c r="KK172" s="1">
        <v>2.2087820000000001E-2</v>
      </c>
      <c r="KL172">
        <v>0.795126</v>
      </c>
      <c r="KM172">
        <v>20.851520000000001</v>
      </c>
      <c r="KN172" s="1">
        <v>6.7894870000000004E-5</v>
      </c>
      <c r="KO172" s="1">
        <v>1.9846340000000001E-2</v>
      </c>
      <c r="KP172">
        <v>0.79496</v>
      </c>
      <c r="KQ172">
        <v>21.349740000000001</v>
      </c>
      <c r="KR172" s="1">
        <v>5.9485370000000003E-5</v>
      </c>
      <c r="KS172" s="1">
        <v>1.7394710000000001E-2</v>
      </c>
      <c r="KT172">
        <v>0.79482209999999998</v>
      </c>
      <c r="KU172">
        <v>21.30274</v>
      </c>
      <c r="KV172" s="1">
        <v>5.1707879999999999E-5</v>
      </c>
      <c r="KW172" s="1">
        <v>1.5116599999999999E-2</v>
      </c>
      <c r="KX172">
        <v>0.79468870000000003</v>
      </c>
      <c r="KY172">
        <v>21.067489999999999</v>
      </c>
      <c r="KZ172" s="1">
        <v>4.553436E-5</v>
      </c>
      <c r="LA172" s="1">
        <v>1.3300009999999999E-2</v>
      </c>
      <c r="LB172">
        <v>0.79452909999999999</v>
      </c>
      <c r="LC172">
        <v>20.496169999999999</v>
      </c>
      <c r="LD172" s="1">
        <v>4.1103000000000003E-5</v>
      </c>
      <c r="LE172" s="1">
        <v>1.199603E-2</v>
      </c>
      <c r="LF172">
        <v>0.79443140000000001</v>
      </c>
      <c r="LG172">
        <v>20.02374</v>
      </c>
      <c r="LH172" s="1">
        <v>3.8150379999999998E-5</v>
      </c>
      <c r="LI172" s="1">
        <v>1.112521E-2</v>
      </c>
      <c r="LJ172">
        <v>0.79434009999999999</v>
      </c>
      <c r="LK172">
        <v>19.721170000000001</v>
      </c>
      <c r="LL172" s="1">
        <v>3.6654769999999998E-5</v>
      </c>
      <c r="LM172" s="1">
        <v>1.06765E-2</v>
      </c>
      <c r="LN172">
        <v>0.79434079999999996</v>
      </c>
      <c r="LO172">
        <v>19.811050000000002</v>
      </c>
      <c r="LP172" s="1">
        <v>3.6993119999999998E-5</v>
      </c>
      <c r="LQ172" s="1">
        <v>1.0756409999999999E-2</v>
      </c>
      <c r="LR172">
        <v>0.79431719999999995</v>
      </c>
      <c r="LS172">
        <v>20.749469999999999</v>
      </c>
      <c r="LT172" s="1">
        <v>3.9241389999999999E-5</v>
      </c>
      <c r="LU172" s="1">
        <v>1.1397239999999999E-2</v>
      </c>
      <c r="LV172">
        <v>0.79431059999999998</v>
      </c>
      <c r="LW172">
        <v>21.788080000000001</v>
      </c>
      <c r="LX172" s="1">
        <v>4.253647E-5</v>
      </c>
      <c r="LY172" s="1">
        <v>1.2359510000000001E-2</v>
      </c>
      <c r="LZ172">
        <v>0.79434159999999998</v>
      </c>
      <c r="MA172">
        <v>22.682639999999999</v>
      </c>
      <c r="MB172" s="1">
        <v>4.5546510000000002E-5</v>
      </c>
      <c r="MC172" s="1">
        <v>1.3252770000000001E-2</v>
      </c>
      <c r="MD172">
        <v>0.79433189999999998</v>
      </c>
      <c r="ME172">
        <v>23.10286</v>
      </c>
      <c r="MF172" s="1">
        <v>4.73568E-5</v>
      </c>
      <c r="MG172" s="1">
        <v>1.3802989999999999E-2</v>
      </c>
      <c r="MH172">
        <v>0.79438470000000005</v>
      </c>
      <c r="MI172">
        <v>22.892109999999999</v>
      </c>
      <c r="MJ172" s="1">
        <v>4.7813089999999997E-5</v>
      </c>
      <c r="MK172" s="1">
        <v>1.3955550000000001E-2</v>
      </c>
      <c r="ML172">
        <v>0.79440659999999996</v>
      </c>
      <c r="MM172">
        <v>21.907209999999999</v>
      </c>
      <c r="MN172" s="1">
        <v>4.7204589999999998E-5</v>
      </c>
      <c r="MO172" s="1">
        <v>1.379242E-2</v>
      </c>
      <c r="MP172">
        <v>0.79443969999999997</v>
      </c>
      <c r="MQ172">
        <v>21.098040000000001</v>
      </c>
      <c r="MR172" s="1">
        <v>4.5850850000000002E-5</v>
      </c>
      <c r="MS172" s="1">
        <v>1.3407779999999999E-2</v>
      </c>
      <c r="MT172">
        <v>0.79443819999999998</v>
      </c>
      <c r="MU172">
        <v>20.685030000000001</v>
      </c>
      <c r="MV172" s="1">
        <v>4.3948880000000001E-5</v>
      </c>
      <c r="MW172" s="1">
        <v>1.285934E-2</v>
      </c>
      <c r="MX172">
        <v>0.79444939999999997</v>
      </c>
      <c r="MY172">
        <v>21.003689999999999</v>
      </c>
      <c r="MZ172" s="1">
        <v>4.1634700000000003E-5</v>
      </c>
      <c r="NA172" s="1">
        <v>1.2188640000000001E-2</v>
      </c>
      <c r="NB172">
        <v>0.79442369999999995</v>
      </c>
      <c r="NC172">
        <v>21.628260000000001</v>
      </c>
      <c r="ND172" s="1">
        <v>3.9151710000000001E-5</v>
      </c>
      <c r="NE172" s="1">
        <v>1.1464800000000001E-2</v>
      </c>
      <c r="NF172">
        <v>0.79442369999999995</v>
      </c>
      <c r="NG172">
        <v>21.628260000000001</v>
      </c>
      <c r="NH172" s="1">
        <v>3.9151710000000001E-5</v>
      </c>
      <c r="NI172" s="1">
        <v>1.1464800000000001E-2</v>
      </c>
      <c r="NJ172">
        <v>0.79442369999999995</v>
      </c>
      <c r="NK172">
        <v>21.628260000000001</v>
      </c>
      <c r="NL172" s="1">
        <v>3.9151710000000001E-5</v>
      </c>
      <c r="NM172" s="1">
        <v>1.1464800000000001E-2</v>
      </c>
      <c r="NN172">
        <v>0.79442369999999995</v>
      </c>
      <c r="NO172">
        <v>21.628260000000001</v>
      </c>
      <c r="NP172" s="1">
        <v>3.9151710000000001E-5</v>
      </c>
      <c r="NQ172" s="1">
        <v>1.1464800000000001E-2</v>
      </c>
      <c r="NR172">
        <v>0.79442369999999995</v>
      </c>
      <c r="NS172">
        <v>21.628260000000001</v>
      </c>
      <c r="NT172" s="1">
        <v>3.9151710000000001E-5</v>
      </c>
      <c r="NU172" s="1">
        <v>1.1464800000000001E-2</v>
      </c>
      <c r="NV172">
        <v>0.79442369999999995</v>
      </c>
      <c r="NW172">
        <v>21.628260000000001</v>
      </c>
      <c r="NX172" s="1">
        <v>3.9151710000000001E-5</v>
      </c>
      <c r="NY172" s="1">
        <v>1.1464800000000001E-2</v>
      </c>
      <c r="NZ172">
        <v>0.79442369999999995</v>
      </c>
      <c r="OA172">
        <v>21.628260000000001</v>
      </c>
      <c r="OB172" s="1">
        <v>3.9151710000000001E-5</v>
      </c>
      <c r="OC172" s="1">
        <v>1.1464800000000001E-2</v>
      </c>
      <c r="OD172">
        <v>0.79442369999999995</v>
      </c>
      <c r="OE172">
        <v>21.628260000000001</v>
      </c>
      <c r="OF172" s="1">
        <v>3.9151710000000001E-5</v>
      </c>
      <c r="OG172" s="1">
        <v>1.1464800000000001E-2</v>
      </c>
      <c r="OH172">
        <v>0.79442369999999995</v>
      </c>
      <c r="OI172">
        <v>21.628260000000001</v>
      </c>
      <c r="OJ172" s="1">
        <v>3.9151710000000001E-5</v>
      </c>
      <c r="OK172" s="1">
        <v>1.1464800000000001E-2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1.150223</v>
      </c>
      <c r="G173">
        <v>16.873460000000001</v>
      </c>
      <c r="H173">
        <v>0</v>
      </c>
      <c r="I173">
        <v>0</v>
      </c>
      <c r="J173">
        <v>1.1500410000000001</v>
      </c>
      <c r="K173">
        <v>17.266780000000001</v>
      </c>
      <c r="L173">
        <v>0</v>
      </c>
      <c r="M173">
        <v>0</v>
      </c>
      <c r="N173">
        <v>1.149807</v>
      </c>
      <c r="O173">
        <v>17.711069999999999</v>
      </c>
      <c r="P173">
        <v>0</v>
      </c>
      <c r="Q173">
        <v>0</v>
      </c>
      <c r="R173">
        <v>1.149581</v>
      </c>
      <c r="S173">
        <v>18.151309999999999</v>
      </c>
      <c r="T173">
        <v>0</v>
      </c>
      <c r="U173">
        <v>0</v>
      </c>
      <c r="V173">
        <v>1.14937</v>
      </c>
      <c r="W173">
        <v>18.816050000000001</v>
      </c>
      <c r="X173">
        <v>0</v>
      </c>
      <c r="Y173">
        <v>0</v>
      </c>
      <c r="Z173">
        <v>1.1491309999999999</v>
      </c>
      <c r="AA173">
        <v>19.211639999999999</v>
      </c>
      <c r="AB173" s="1">
        <v>1.204667E-34</v>
      </c>
      <c r="AC173" s="1">
        <v>2.8230440000000001E-32</v>
      </c>
      <c r="AD173">
        <v>1.148855</v>
      </c>
      <c r="AE173">
        <v>19.003240000000002</v>
      </c>
      <c r="AF173" s="1">
        <v>7.239318E-23</v>
      </c>
      <c r="AG173" s="1">
        <v>1.6823959999999999E-20</v>
      </c>
      <c r="AH173">
        <v>1.148622</v>
      </c>
      <c r="AI173">
        <v>18.754930000000002</v>
      </c>
      <c r="AJ173" s="1">
        <v>3.6151540000000003E-11</v>
      </c>
      <c r="AK173" s="1">
        <v>8.4195729999999998E-9</v>
      </c>
      <c r="AL173">
        <v>1.148352</v>
      </c>
      <c r="AM173">
        <v>18.578209999999999</v>
      </c>
      <c r="AN173" s="1">
        <v>1.4821849999999999E-4</v>
      </c>
      <c r="AO173" s="1">
        <v>2.7701839999999998E-2</v>
      </c>
      <c r="AP173">
        <v>1.14876</v>
      </c>
      <c r="AQ173">
        <v>18.808579999999999</v>
      </c>
      <c r="AR173" s="1">
        <v>9.3168650000000006E-2</v>
      </c>
      <c r="AS173">
        <v>18.781459999999999</v>
      </c>
      <c r="AT173">
        <v>1.1490290000000001</v>
      </c>
      <c r="AU173">
        <v>19.23169</v>
      </c>
      <c r="AV173">
        <v>4.4480089999999999</v>
      </c>
      <c r="AW173">
        <v>943.61879999999996</v>
      </c>
      <c r="AX173">
        <v>1.1493139999999999</v>
      </c>
      <c r="AY173">
        <v>19.594950000000001</v>
      </c>
      <c r="AZ173">
        <v>39.085329999999999</v>
      </c>
      <c r="BA173">
        <v>8617.0540000000001</v>
      </c>
      <c r="BB173">
        <v>1.1495880000000001</v>
      </c>
      <c r="BC173">
        <v>20.058199999999999</v>
      </c>
      <c r="BD173">
        <v>98.988240000000005</v>
      </c>
      <c r="BE173">
        <v>22482.42</v>
      </c>
      <c r="BF173">
        <v>1.1498729999999999</v>
      </c>
      <c r="BG173">
        <v>20.335920000000002</v>
      </c>
      <c r="BH173">
        <v>96.361230000000006</v>
      </c>
      <c r="BI173">
        <v>22410.37</v>
      </c>
      <c r="BJ173">
        <v>1.150145</v>
      </c>
      <c r="BK173">
        <v>20.304860000000001</v>
      </c>
      <c r="BL173">
        <v>44.310969999999998</v>
      </c>
      <c r="BM173">
        <v>10497.62</v>
      </c>
      <c r="BN173">
        <v>1.150382</v>
      </c>
      <c r="BO173">
        <v>20.131</v>
      </c>
      <c r="BP173">
        <v>11.320959999999999</v>
      </c>
      <c r="BQ173">
        <v>2720.4389999999999</v>
      </c>
      <c r="BR173">
        <v>1.1504810000000001</v>
      </c>
      <c r="BS173">
        <v>19.785789999999999</v>
      </c>
      <c r="BT173">
        <v>1.8794109999999999</v>
      </c>
      <c r="BU173">
        <v>455.57979999999998</v>
      </c>
      <c r="BV173">
        <v>1.150509</v>
      </c>
      <c r="BW173">
        <v>19.243760000000002</v>
      </c>
      <c r="BX173">
        <v>0.2726999</v>
      </c>
      <c r="BY173">
        <v>65.676439999999999</v>
      </c>
      <c r="BZ173">
        <v>1.149715</v>
      </c>
      <c r="CA173">
        <v>19.104199999999999</v>
      </c>
      <c r="CB173">
        <v>7.8522980000000006E-2</v>
      </c>
      <c r="CC173">
        <v>18.273620000000001</v>
      </c>
      <c r="CD173">
        <v>1.146679</v>
      </c>
      <c r="CE173">
        <v>18.98621</v>
      </c>
      <c r="CF173">
        <v>5.5145489999999998E-2</v>
      </c>
      <c r="CG173">
        <v>12.633419999999999</v>
      </c>
      <c r="CH173">
        <v>1.1355249999999999</v>
      </c>
      <c r="CI173">
        <v>18.89104</v>
      </c>
      <c r="CJ173" s="1">
        <v>4.9605620000000003E-2</v>
      </c>
      <c r="CK173">
        <v>11.389189999999999</v>
      </c>
      <c r="CL173">
        <v>1.128036</v>
      </c>
      <c r="CM173">
        <v>18.764040000000001</v>
      </c>
      <c r="CN173" s="1">
        <v>4.898711E-2</v>
      </c>
      <c r="CO173">
        <v>11.26309</v>
      </c>
      <c r="CP173">
        <v>1.121556</v>
      </c>
      <c r="CQ173">
        <v>18.766169999999999</v>
      </c>
      <c r="CR173" s="1">
        <v>4.9999719999999997E-2</v>
      </c>
      <c r="CS173">
        <v>11.54838</v>
      </c>
      <c r="CT173">
        <v>1.1148899999999999</v>
      </c>
      <c r="CU173">
        <v>18.65568</v>
      </c>
      <c r="CV173" s="1">
        <v>4.9781239999999997E-2</v>
      </c>
      <c r="CW173" s="1">
        <v>11.5649</v>
      </c>
      <c r="CX173">
        <v>1.108185</v>
      </c>
      <c r="CY173">
        <v>18.228840000000002</v>
      </c>
      <c r="CZ173" s="1">
        <v>4.7411830000000002E-2</v>
      </c>
      <c r="DA173" s="1">
        <v>11.07854</v>
      </c>
      <c r="DB173">
        <v>1.101278</v>
      </c>
      <c r="DC173">
        <v>17.707599999999999</v>
      </c>
      <c r="DD173" s="1">
        <v>4.3576660000000003E-2</v>
      </c>
      <c r="DE173" s="1">
        <v>10.233219999999999</v>
      </c>
      <c r="DF173">
        <v>1.0941609999999999</v>
      </c>
      <c r="DG173">
        <v>17.52732</v>
      </c>
      <c r="DH173" s="1">
        <v>3.9283289999999998E-2</v>
      </c>
      <c r="DI173" s="1">
        <v>9.268497</v>
      </c>
      <c r="DJ173">
        <v>1.087596</v>
      </c>
      <c r="DK173">
        <v>17.415849999999999</v>
      </c>
      <c r="DL173" s="1">
        <v>3.5111389999999999E-2</v>
      </c>
      <c r="DM173" s="1">
        <v>8.3164739999999995</v>
      </c>
      <c r="DN173">
        <v>1.081078</v>
      </c>
      <c r="DO173">
        <v>17.4238</v>
      </c>
      <c r="DP173" s="1">
        <v>3.125178E-2</v>
      </c>
      <c r="DQ173" s="1">
        <v>7.4288020000000001</v>
      </c>
      <c r="DR173">
        <v>1.0741419999999999</v>
      </c>
      <c r="DS173">
        <v>17.15822</v>
      </c>
      <c r="DT173" s="1">
        <v>2.7770220000000002E-2</v>
      </c>
      <c r="DU173" s="1">
        <v>6.6272729999999997</v>
      </c>
      <c r="DV173">
        <v>1.066937</v>
      </c>
      <c r="DW173">
        <v>16.834630000000001</v>
      </c>
      <c r="DX173" s="1">
        <v>2.461064E-2</v>
      </c>
      <c r="DY173" s="1">
        <v>5.8972360000000004</v>
      </c>
      <c r="DZ173">
        <v>1.0604260000000001</v>
      </c>
      <c r="EA173">
        <v>16.689879999999999</v>
      </c>
      <c r="EB173" s="1">
        <v>2.1799289999999999E-2</v>
      </c>
      <c r="EC173" s="1">
        <v>5.2449640000000004</v>
      </c>
      <c r="ED173">
        <v>1.053833</v>
      </c>
      <c r="EE173">
        <v>16.65475</v>
      </c>
      <c r="EF173" s="1">
        <v>1.930318E-2</v>
      </c>
      <c r="EG173" s="1">
        <v>4.665114</v>
      </c>
      <c r="EH173">
        <v>1.0471109999999999</v>
      </c>
      <c r="EI173">
        <v>17.075780000000002</v>
      </c>
      <c r="EJ173" s="1">
        <v>1.7085599999999999E-2</v>
      </c>
      <c r="EK173" s="1">
        <v>4.148523</v>
      </c>
      <c r="EL173">
        <v>1.0401389999999999</v>
      </c>
      <c r="EM173">
        <v>17.401440000000001</v>
      </c>
      <c r="EN173" s="1">
        <v>1.5101949999999999E-2</v>
      </c>
      <c r="EO173" s="1">
        <v>3.6849409999999998</v>
      </c>
      <c r="EP173">
        <v>1.0329170000000001</v>
      </c>
      <c r="EQ173">
        <v>17.429079999999999</v>
      </c>
      <c r="ER173" s="1">
        <v>1.3340879999999999E-2</v>
      </c>
      <c r="ES173" s="1">
        <v>3.271455</v>
      </c>
      <c r="ET173">
        <v>1.0259480000000001</v>
      </c>
      <c r="EU173">
        <v>17.597259999999999</v>
      </c>
      <c r="EV173" s="1">
        <v>1.180407E-2</v>
      </c>
      <c r="EW173" s="1">
        <v>2.908061</v>
      </c>
      <c r="EX173">
        <v>1.018618</v>
      </c>
      <c r="EY173">
        <v>17.62107</v>
      </c>
      <c r="EZ173" s="1">
        <v>1.045622E-2</v>
      </c>
      <c r="FA173" s="1">
        <v>2.5893160000000002</v>
      </c>
      <c r="FB173">
        <v>1.0115499999999999</v>
      </c>
      <c r="FC173">
        <v>17.293099999999999</v>
      </c>
      <c r="FD173" s="1">
        <v>9.2615560000000006E-3</v>
      </c>
      <c r="FE173" s="1">
        <v>2.3048030000000002</v>
      </c>
      <c r="FF173">
        <v>1.0050239999999999</v>
      </c>
      <c r="FG173">
        <v>17.039639999999999</v>
      </c>
      <c r="FH173" s="1">
        <v>8.1869279999999996E-3</v>
      </c>
      <c r="FI173" s="1">
        <v>2.0459740000000002</v>
      </c>
      <c r="FJ173">
        <v>0.99940600000000002</v>
      </c>
      <c r="FK173">
        <v>17.037769999999998</v>
      </c>
      <c r="FL173" s="1">
        <v>7.2217599999999998E-3</v>
      </c>
      <c r="FM173" s="1">
        <v>1.8114840000000001</v>
      </c>
      <c r="FN173">
        <v>0.99399119999999996</v>
      </c>
      <c r="FO173">
        <v>17.87773</v>
      </c>
      <c r="FP173" s="1">
        <v>6.3631260000000002E-3</v>
      </c>
      <c r="FQ173" s="1">
        <v>1.6021510000000001</v>
      </c>
      <c r="FR173">
        <v>0.98859989999999998</v>
      </c>
      <c r="FS173">
        <v>18.77806</v>
      </c>
      <c r="FT173" s="1">
        <v>5.6060049999999998E-3</v>
      </c>
      <c r="FU173" s="1">
        <v>1.4168970000000001</v>
      </c>
      <c r="FV173">
        <v>0.98045819999999995</v>
      </c>
      <c r="FW173">
        <v>19.55996</v>
      </c>
      <c r="FX173" s="1">
        <v>4.9427259999999997E-3</v>
      </c>
      <c r="FY173" s="1">
        <v>1.2554339999999999</v>
      </c>
      <c r="FZ173">
        <v>0.97139410000000004</v>
      </c>
      <c r="GA173">
        <v>20.087039999999998</v>
      </c>
      <c r="GB173" s="1">
        <v>4.3536039999999996E-3</v>
      </c>
      <c r="GC173" s="1">
        <v>1.11189</v>
      </c>
      <c r="GD173">
        <v>0.962283</v>
      </c>
      <c r="GE173">
        <v>19.850449999999999</v>
      </c>
      <c r="GF173" s="1">
        <v>3.8356969999999999E-3</v>
      </c>
      <c r="GG173" s="1">
        <v>0.98479930000000004</v>
      </c>
      <c r="GH173">
        <v>0.9539147</v>
      </c>
      <c r="GI173">
        <v>19.22138</v>
      </c>
      <c r="GJ173" s="1">
        <v>3.374663E-3</v>
      </c>
      <c r="GK173" s="1">
        <v>0.87074019999999996</v>
      </c>
      <c r="GL173">
        <v>0.94603570000000003</v>
      </c>
      <c r="GM173">
        <v>18.90157</v>
      </c>
      <c r="GN173" s="1">
        <v>2.9448590000000002E-3</v>
      </c>
      <c r="GO173" s="1">
        <v>0.76349100000000003</v>
      </c>
      <c r="GP173">
        <v>0.93825119999999995</v>
      </c>
      <c r="GQ173">
        <v>18.985589999999998</v>
      </c>
      <c r="GR173" s="1">
        <v>2.5258289999999998E-3</v>
      </c>
      <c r="GS173" s="1">
        <v>0.65817210000000004</v>
      </c>
      <c r="GT173">
        <v>0.93128379999999999</v>
      </c>
      <c r="GU173">
        <v>20.008679999999998</v>
      </c>
      <c r="GV173" s="1">
        <v>2.127341E-3</v>
      </c>
      <c r="GW173" s="1">
        <v>0.55645429999999996</v>
      </c>
      <c r="GX173">
        <v>0.92505440000000005</v>
      </c>
      <c r="GY173">
        <v>20.98479</v>
      </c>
      <c r="GZ173" s="1">
        <v>1.772507E-3</v>
      </c>
      <c r="HA173" s="1">
        <v>0.46503440000000001</v>
      </c>
      <c r="HB173">
        <v>0.91999830000000005</v>
      </c>
      <c r="HC173">
        <v>21.644870000000001</v>
      </c>
      <c r="HD173" s="1">
        <v>1.479522E-3</v>
      </c>
      <c r="HE173" s="1">
        <v>0.38880049999999999</v>
      </c>
      <c r="HF173">
        <v>0.9157073</v>
      </c>
      <c r="HG173">
        <v>21.84</v>
      </c>
      <c r="HH173" s="1">
        <v>1.250365E-3</v>
      </c>
      <c r="HI173" s="1">
        <v>0.32877879999999998</v>
      </c>
      <c r="HJ173">
        <v>0.91215550000000001</v>
      </c>
      <c r="HK173">
        <v>21.366430000000001</v>
      </c>
      <c r="HL173" s="1">
        <v>1.074916E-3</v>
      </c>
      <c r="HM173" s="1">
        <v>0.28258450000000002</v>
      </c>
      <c r="HN173">
        <v>0.90931510000000004</v>
      </c>
      <c r="HO173">
        <v>20.49333</v>
      </c>
      <c r="HP173" s="1">
        <v>9.3884770000000005E-4</v>
      </c>
      <c r="HQ173" s="1">
        <v>0.24662329999999999</v>
      </c>
      <c r="HR173">
        <v>0.90704720000000005</v>
      </c>
      <c r="HS173">
        <v>19.976099999999999</v>
      </c>
      <c r="HT173" s="1">
        <v>8.2548110000000001E-4</v>
      </c>
      <c r="HU173" s="1">
        <v>0.21662229999999999</v>
      </c>
      <c r="HV173">
        <v>0.90529729999999997</v>
      </c>
      <c r="HW173">
        <v>19.854849999999999</v>
      </c>
      <c r="HX173" s="1">
        <v>7.1654629999999997E-4</v>
      </c>
      <c r="HY173" s="1">
        <v>0.187921</v>
      </c>
      <c r="HZ173">
        <v>0.90368369999999998</v>
      </c>
      <c r="IA173">
        <v>20.5852</v>
      </c>
      <c r="IB173" s="1">
        <v>6.0083879999999997E-4</v>
      </c>
      <c r="IC173" s="1">
        <v>0.15758240000000001</v>
      </c>
      <c r="ID173">
        <v>0.90234760000000003</v>
      </c>
      <c r="IE173">
        <v>20.649760000000001</v>
      </c>
      <c r="IF173" s="1">
        <v>4.8297729999999999E-4</v>
      </c>
      <c r="IG173" s="1">
        <v>0.12665760000000001</v>
      </c>
      <c r="IH173">
        <v>0.90132979999999996</v>
      </c>
      <c r="II173">
        <v>20.935410000000001</v>
      </c>
      <c r="IJ173" s="1">
        <v>3.7755649999999998E-4</v>
      </c>
      <c r="IK173" s="1">
        <v>9.8908850000000006E-2</v>
      </c>
      <c r="IL173">
        <v>0.90060379999999995</v>
      </c>
      <c r="IM173">
        <v>21.008569999999999</v>
      </c>
      <c r="IN173" s="1">
        <v>2.9555340000000002E-4</v>
      </c>
      <c r="IO173" s="1">
        <v>7.7233280000000001E-2</v>
      </c>
      <c r="IP173">
        <v>0.90007729999999997</v>
      </c>
      <c r="IQ173">
        <v>20.482240000000001</v>
      </c>
      <c r="IR173" s="1">
        <v>2.3823630000000001E-4</v>
      </c>
      <c r="IS173" s="1">
        <v>6.2045139999999999E-2</v>
      </c>
      <c r="IT173">
        <v>0.89971060000000003</v>
      </c>
      <c r="IU173">
        <v>19.57715</v>
      </c>
      <c r="IV173" s="1">
        <v>2.0036389999999999E-4</v>
      </c>
      <c r="IW173" s="1">
        <v>5.2001619999999998E-2</v>
      </c>
      <c r="IX173">
        <v>0.89950790000000003</v>
      </c>
      <c r="IY173">
        <v>18.854610000000001</v>
      </c>
      <c r="IZ173" s="1">
        <v>1.7500670000000001E-4</v>
      </c>
      <c r="JA173" s="1">
        <v>4.5291119999999997E-2</v>
      </c>
      <c r="JB173">
        <v>0.89948209999999995</v>
      </c>
      <c r="JC173">
        <v>18.70111</v>
      </c>
      <c r="JD173" s="1">
        <v>1.5627840000000001E-4</v>
      </c>
      <c r="JE173" s="1">
        <v>4.0358070000000003E-2</v>
      </c>
      <c r="JF173">
        <v>0.89965329999999999</v>
      </c>
      <c r="JG173">
        <v>19.70776</v>
      </c>
      <c r="JH173" s="1">
        <v>1.4038209999999999E-4</v>
      </c>
      <c r="JI173" s="1">
        <v>3.6197529999999999E-2</v>
      </c>
      <c r="JJ173">
        <v>0.90001240000000005</v>
      </c>
      <c r="JK173">
        <v>20.917629999999999</v>
      </c>
      <c r="JL173" s="1">
        <v>1.259992E-4</v>
      </c>
      <c r="JM173" s="1">
        <v>3.2438679999999998E-2</v>
      </c>
      <c r="JN173">
        <v>0.90066020000000002</v>
      </c>
      <c r="JO173">
        <v>21.941140000000001</v>
      </c>
      <c r="JP173" s="1">
        <v>1.133742E-4</v>
      </c>
      <c r="JQ173" s="1">
        <v>2.9133349999999999E-2</v>
      </c>
      <c r="JR173">
        <v>0.90149440000000003</v>
      </c>
      <c r="JS173">
        <v>22.547070000000001</v>
      </c>
      <c r="JT173" s="1">
        <v>1.030056E-4</v>
      </c>
      <c r="JU173" s="1">
        <v>2.6411259999999999E-2</v>
      </c>
      <c r="JV173">
        <v>0.9025609</v>
      </c>
      <c r="JW173">
        <v>22.204699999999999</v>
      </c>
      <c r="JX173" s="1">
        <v>9.4844200000000002E-5</v>
      </c>
      <c r="JY173" s="1">
        <v>2.4263960000000001E-2</v>
      </c>
      <c r="JZ173">
        <v>0.90379909999999997</v>
      </c>
      <c r="KA173">
        <v>21.192309999999999</v>
      </c>
      <c r="KB173" s="1">
        <v>8.8331400000000006E-5</v>
      </c>
      <c r="KC173" s="1">
        <v>2.255093E-2</v>
      </c>
      <c r="KD173">
        <v>0.90511629999999998</v>
      </c>
      <c r="KE173">
        <v>20.488659999999999</v>
      </c>
      <c r="KF173" s="1">
        <v>8.2514139999999999E-5</v>
      </c>
      <c r="KG173" s="1">
        <v>2.1033710000000001E-2</v>
      </c>
      <c r="KH173">
        <v>0.90640810000000005</v>
      </c>
      <c r="KI173">
        <v>20.251840000000001</v>
      </c>
      <c r="KJ173" s="1">
        <v>7.618864E-5</v>
      </c>
      <c r="KK173" s="1">
        <v>1.9404149999999998E-2</v>
      </c>
      <c r="KL173">
        <v>0.9075183</v>
      </c>
      <c r="KM173">
        <v>20.837319999999998</v>
      </c>
      <c r="KN173" s="1">
        <v>6.8584979999999993E-5</v>
      </c>
      <c r="KO173" s="1">
        <v>1.746584E-2</v>
      </c>
      <c r="KP173">
        <v>0.90831810000000002</v>
      </c>
      <c r="KQ173">
        <v>21.369219999999999</v>
      </c>
      <c r="KR173" s="1">
        <v>6.018838E-5</v>
      </c>
      <c r="KS173" s="1">
        <v>1.532566E-2</v>
      </c>
      <c r="KT173">
        <v>0.90893049999999997</v>
      </c>
      <c r="KU173">
        <v>21.34526</v>
      </c>
      <c r="KV173" s="1">
        <v>5.2312180000000002E-5</v>
      </c>
      <c r="KW173" s="1">
        <v>1.331238E-2</v>
      </c>
      <c r="KX173">
        <v>0.90932619999999997</v>
      </c>
      <c r="KY173">
        <v>21.11572</v>
      </c>
      <c r="KZ173" s="1">
        <v>4.5988420000000003E-5</v>
      </c>
      <c r="LA173" s="1">
        <v>1.169015E-2</v>
      </c>
      <c r="LB173">
        <v>0.90945120000000002</v>
      </c>
      <c r="LC173">
        <v>20.53715</v>
      </c>
      <c r="LD173" s="1">
        <v>4.1418490000000003E-5</v>
      </c>
      <c r="LE173" s="1">
        <v>1.0518329999999999E-2</v>
      </c>
      <c r="LF173">
        <v>0.90946669999999996</v>
      </c>
      <c r="LG173">
        <v>20.04156</v>
      </c>
      <c r="LH173" s="1">
        <v>3.8348610000000001E-5</v>
      </c>
      <c r="LI173" s="1">
        <v>9.7304009999999996E-3</v>
      </c>
      <c r="LJ173">
        <v>0.90935169999999999</v>
      </c>
      <c r="LK173">
        <v>19.72035</v>
      </c>
      <c r="LL173" s="1">
        <v>3.6719189999999998E-5</v>
      </c>
      <c r="LM173" s="1">
        <v>9.3065839999999997E-3</v>
      </c>
      <c r="LN173">
        <v>0.90912280000000001</v>
      </c>
      <c r="LO173">
        <v>19.795559999999998</v>
      </c>
      <c r="LP173" s="1">
        <v>3.6889289999999999E-5</v>
      </c>
      <c r="LQ173" s="1">
        <v>9.3347210000000007E-3</v>
      </c>
      <c r="LR173">
        <v>0.90888579999999997</v>
      </c>
      <c r="LS173">
        <v>20.730869999999999</v>
      </c>
      <c r="LT173" s="1">
        <v>3.8994829999999997E-5</v>
      </c>
      <c r="LU173" s="1">
        <v>9.8569920000000002E-3</v>
      </c>
      <c r="LV173">
        <v>0.90863799999999995</v>
      </c>
      <c r="LW173">
        <v>21.795310000000001</v>
      </c>
      <c r="LX173" s="1">
        <v>4.2249980000000002E-5</v>
      </c>
      <c r="LY173" s="1">
        <v>1.0684290000000001E-2</v>
      </c>
      <c r="LZ173">
        <v>0.90839709999999996</v>
      </c>
      <c r="MA173">
        <v>22.714359999999999</v>
      </c>
      <c r="MB173" s="1">
        <v>4.5328109999999998E-5</v>
      </c>
      <c r="MC173" s="1">
        <v>1.1479680000000001E-2</v>
      </c>
      <c r="MD173">
        <v>0.90823969999999998</v>
      </c>
      <c r="ME173">
        <v>23.157879999999999</v>
      </c>
      <c r="MF173" s="1">
        <v>4.7253660000000002E-5</v>
      </c>
      <c r="MG173" s="1">
        <v>1.198859E-2</v>
      </c>
      <c r="MH173">
        <v>0.9080743</v>
      </c>
      <c r="MI173">
        <v>22.955559999999998</v>
      </c>
      <c r="MJ173" s="1">
        <v>4.7816240000000001E-5</v>
      </c>
      <c r="MK173" s="1">
        <v>1.215022E-2</v>
      </c>
      <c r="ML173">
        <v>0.90797559999999999</v>
      </c>
      <c r="MM173">
        <v>21.972280000000001</v>
      </c>
      <c r="MN173" s="1">
        <v>4.7285910000000001E-5</v>
      </c>
      <c r="MO173" s="1">
        <v>1.20289E-2</v>
      </c>
      <c r="MP173">
        <v>0.90787850000000003</v>
      </c>
      <c r="MQ173">
        <v>21.134309999999999</v>
      </c>
      <c r="MR173" s="1">
        <v>4.5986190000000003E-5</v>
      </c>
      <c r="MS173" s="1">
        <v>1.17088E-2</v>
      </c>
      <c r="MT173">
        <v>0.90779730000000003</v>
      </c>
      <c r="MU173">
        <v>20.697130000000001</v>
      </c>
      <c r="MV173" s="1">
        <v>4.4127040000000002E-5</v>
      </c>
      <c r="MW173" s="1">
        <v>1.124293E-2</v>
      </c>
      <c r="MX173">
        <v>0.9076843</v>
      </c>
      <c r="MY173">
        <v>21.00235</v>
      </c>
      <c r="MZ173" s="1">
        <v>4.1839999999999999E-5</v>
      </c>
      <c r="NA173" s="1">
        <v>1.066663E-2</v>
      </c>
      <c r="NB173">
        <v>0.90754369999999995</v>
      </c>
      <c r="NC173">
        <v>21.64639</v>
      </c>
      <c r="ND173" s="1">
        <v>3.9360809999999998E-5</v>
      </c>
      <c r="NE173" s="1">
        <v>1.003807E-2</v>
      </c>
      <c r="NF173">
        <v>0.90754369999999995</v>
      </c>
      <c r="NG173">
        <v>21.64639</v>
      </c>
      <c r="NH173" s="1">
        <v>3.9360809999999998E-5</v>
      </c>
      <c r="NI173" s="1">
        <v>1.003807E-2</v>
      </c>
      <c r="NJ173">
        <v>0.90754369999999995</v>
      </c>
      <c r="NK173">
        <v>21.64639</v>
      </c>
      <c r="NL173" s="1">
        <v>3.9360809999999998E-5</v>
      </c>
      <c r="NM173" s="1">
        <v>1.003807E-2</v>
      </c>
      <c r="NN173">
        <v>0.90754369999999995</v>
      </c>
      <c r="NO173">
        <v>21.64639</v>
      </c>
      <c r="NP173" s="1">
        <v>3.9360809999999998E-5</v>
      </c>
      <c r="NQ173" s="1">
        <v>1.003807E-2</v>
      </c>
      <c r="NR173">
        <v>0.90754369999999995</v>
      </c>
      <c r="NS173">
        <v>21.64639</v>
      </c>
      <c r="NT173" s="1">
        <v>3.9360809999999998E-5</v>
      </c>
      <c r="NU173" s="1">
        <v>1.003807E-2</v>
      </c>
      <c r="NV173">
        <v>0.90754369999999995</v>
      </c>
      <c r="NW173">
        <v>21.64639</v>
      </c>
      <c r="NX173" s="1">
        <v>3.9360809999999998E-5</v>
      </c>
      <c r="NY173" s="1">
        <v>1.003807E-2</v>
      </c>
      <c r="NZ173">
        <v>0.90754369999999995</v>
      </c>
      <c r="OA173">
        <v>21.64639</v>
      </c>
      <c r="OB173" s="1">
        <v>3.9360809999999998E-5</v>
      </c>
      <c r="OC173" s="1">
        <v>1.003807E-2</v>
      </c>
      <c r="OD173">
        <v>0.90754369999999995</v>
      </c>
      <c r="OE173">
        <v>21.64639</v>
      </c>
      <c r="OF173" s="1">
        <v>3.9360809999999998E-5</v>
      </c>
      <c r="OG173" s="1">
        <v>1.003807E-2</v>
      </c>
      <c r="OH173">
        <v>0.90754369999999995</v>
      </c>
      <c r="OI173">
        <v>21.64639</v>
      </c>
      <c r="OJ173" s="1">
        <v>3.9360809999999998E-5</v>
      </c>
      <c r="OK173" s="1">
        <v>1.003807E-2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1.3199380000000001</v>
      </c>
      <c r="G174">
        <v>16.891929999999999</v>
      </c>
      <c r="H174">
        <v>0</v>
      </c>
      <c r="I174">
        <v>0</v>
      </c>
      <c r="J174">
        <v>1.3229789999999999</v>
      </c>
      <c r="K174">
        <v>17.294820000000001</v>
      </c>
      <c r="L174">
        <v>0</v>
      </c>
      <c r="M174">
        <v>0</v>
      </c>
      <c r="N174">
        <v>1.3260719999999999</v>
      </c>
      <c r="O174">
        <v>17.731760000000001</v>
      </c>
      <c r="P174">
        <v>0</v>
      </c>
      <c r="Q174">
        <v>0</v>
      </c>
      <c r="R174">
        <v>1.3293459999999999</v>
      </c>
      <c r="S174">
        <v>18.176600000000001</v>
      </c>
      <c r="T174">
        <v>0</v>
      </c>
      <c r="U174">
        <v>0</v>
      </c>
      <c r="V174">
        <v>1.332722</v>
      </c>
      <c r="W174">
        <v>18.820180000000001</v>
      </c>
      <c r="X174">
        <v>0</v>
      </c>
      <c r="Y174">
        <v>0</v>
      </c>
      <c r="Z174">
        <v>1.3363389999999999</v>
      </c>
      <c r="AA174">
        <v>19.20073</v>
      </c>
      <c r="AB174">
        <v>1.420465E-35</v>
      </c>
      <c r="AC174" s="1">
        <v>3.6910379999999998E-33</v>
      </c>
      <c r="AD174">
        <v>1.34015</v>
      </c>
      <c r="AE174">
        <v>19.005610000000001</v>
      </c>
      <c r="AF174" s="1">
        <v>7.9764749999999996E-24</v>
      </c>
      <c r="AG174" s="1">
        <v>2.0568459999999999E-21</v>
      </c>
      <c r="AH174">
        <v>1.3441209999999999</v>
      </c>
      <c r="AI174">
        <v>18.754519999999999</v>
      </c>
      <c r="AJ174" s="1">
        <v>3.9276740000000003E-12</v>
      </c>
      <c r="AK174" s="1">
        <v>1.0157570000000001E-9</v>
      </c>
      <c r="AL174">
        <v>1.3481829999999999</v>
      </c>
      <c r="AM174">
        <v>18.597770000000001</v>
      </c>
      <c r="AN174" s="1">
        <v>9.1897940000000003E-5</v>
      </c>
      <c r="AO174" s="1">
        <v>1.7736499999999999E-2</v>
      </c>
      <c r="AP174">
        <v>1.3506640000000001</v>
      </c>
      <c r="AQ174">
        <v>18.842410000000001</v>
      </c>
      <c r="AR174" s="1">
        <v>6.9366220000000006E-2</v>
      </c>
      <c r="AS174">
        <v>14.74366</v>
      </c>
      <c r="AT174">
        <v>1.3530660000000001</v>
      </c>
      <c r="AU174">
        <v>19.260380000000001</v>
      </c>
      <c r="AV174">
        <v>3.711198</v>
      </c>
      <c r="AW174">
        <v>844.06119999999999</v>
      </c>
      <c r="AX174">
        <v>1.355572</v>
      </c>
      <c r="AY174">
        <v>19.624030000000001</v>
      </c>
      <c r="AZ174">
        <v>35.503790000000002</v>
      </c>
      <c r="BA174">
        <v>8521.8629999999994</v>
      </c>
      <c r="BB174">
        <v>1.3580810000000001</v>
      </c>
      <c r="BC174">
        <v>20.064550000000001</v>
      </c>
      <c r="BD174">
        <v>96.157390000000007</v>
      </c>
      <c r="BE174">
        <v>24123.89</v>
      </c>
      <c r="BF174">
        <v>1.3606780000000001</v>
      </c>
      <c r="BG174">
        <v>20.318480000000001</v>
      </c>
      <c r="BH174">
        <v>98.826070000000001</v>
      </c>
      <c r="BI174">
        <v>25736.58</v>
      </c>
      <c r="BJ174">
        <v>1.3632690000000001</v>
      </c>
      <c r="BK174">
        <v>20.297920000000001</v>
      </c>
      <c r="BL174">
        <v>47.498339999999999</v>
      </c>
      <c r="BM174">
        <v>12760.96</v>
      </c>
      <c r="BN174">
        <v>1.365971</v>
      </c>
      <c r="BO174">
        <v>20.131900000000002</v>
      </c>
      <c r="BP174">
        <v>12.568479999999999</v>
      </c>
      <c r="BQ174">
        <v>3464.4929999999999</v>
      </c>
      <c r="BR174">
        <v>1.368668</v>
      </c>
      <c r="BS174">
        <v>19.81784</v>
      </c>
      <c r="BT174">
        <v>2.1373340000000001</v>
      </c>
      <c r="BU174">
        <v>600.03750000000002</v>
      </c>
      <c r="BV174">
        <v>1.371561</v>
      </c>
      <c r="BW174">
        <v>19.29579</v>
      </c>
      <c r="BX174">
        <v>0.30742809999999998</v>
      </c>
      <c r="BY174">
        <v>86.016710000000003</v>
      </c>
      <c r="BZ174">
        <v>1.3745430000000001</v>
      </c>
      <c r="CA174">
        <v>19.150220000000001</v>
      </c>
      <c r="CB174">
        <v>8.232304E-2</v>
      </c>
      <c r="CC174">
        <v>21.88701</v>
      </c>
      <c r="CD174">
        <v>1.377869</v>
      </c>
      <c r="CE174">
        <v>19.03013</v>
      </c>
      <c r="CF174">
        <v>5.5804989999999999E-2</v>
      </c>
      <c r="CG174">
        <v>14.455</v>
      </c>
      <c r="CH174">
        <v>1.3734470000000001</v>
      </c>
      <c r="CI174">
        <v>18.909099999999999</v>
      </c>
      <c r="CJ174" s="1">
        <v>4.97791E-2</v>
      </c>
      <c r="CK174">
        <v>12.926740000000001</v>
      </c>
      <c r="CL174">
        <v>1.3720950000000001</v>
      </c>
      <c r="CM174">
        <v>18.759720000000002</v>
      </c>
      <c r="CN174" s="1">
        <v>4.8927449999999997E-2</v>
      </c>
      <c r="CO174">
        <v>12.69994</v>
      </c>
      <c r="CP174">
        <v>1.365335</v>
      </c>
      <c r="CQ174">
        <v>18.75292</v>
      </c>
      <c r="CR174" s="1">
        <v>4.9926249999999998E-2</v>
      </c>
      <c r="CS174">
        <v>13.01787</v>
      </c>
      <c r="CT174">
        <v>1.358161</v>
      </c>
      <c r="CU174">
        <v>18.653099999999998</v>
      </c>
      <c r="CV174" s="1">
        <v>4.9845880000000002E-2</v>
      </c>
      <c r="CW174" s="1">
        <v>13.09568</v>
      </c>
      <c r="CX174">
        <v>1.350919</v>
      </c>
      <c r="CY174">
        <v>18.254850000000001</v>
      </c>
      <c r="CZ174" s="1">
        <v>4.7627650000000001E-2</v>
      </c>
      <c r="DA174" s="1">
        <v>12.61111</v>
      </c>
      <c r="DB174">
        <v>1.3434969999999999</v>
      </c>
      <c r="DC174">
        <v>17.7471</v>
      </c>
      <c r="DD174" s="1">
        <v>4.3857760000000003E-2</v>
      </c>
      <c r="DE174" s="1">
        <v>11.689</v>
      </c>
      <c r="DF174">
        <v>1.3359780000000001</v>
      </c>
      <c r="DG174">
        <v>17.569790000000001</v>
      </c>
      <c r="DH174" s="1">
        <v>3.9578580000000002E-2</v>
      </c>
      <c r="DI174" s="1">
        <v>10.60894</v>
      </c>
      <c r="DJ174">
        <v>1.329156</v>
      </c>
      <c r="DK174">
        <v>17.458459999999999</v>
      </c>
      <c r="DL174" s="1">
        <v>3.5395259999999998E-2</v>
      </c>
      <c r="DM174" s="1">
        <v>9.5308919999999997</v>
      </c>
      <c r="DN174">
        <v>1.3223959999999999</v>
      </c>
      <c r="DO174">
        <v>17.454190000000001</v>
      </c>
      <c r="DP174" s="1">
        <v>3.1507460000000001E-2</v>
      </c>
      <c r="DQ174" s="1">
        <v>8.5181199999999997</v>
      </c>
      <c r="DR174">
        <v>1.3150409999999999</v>
      </c>
      <c r="DS174">
        <v>17.175190000000001</v>
      </c>
      <c r="DT174" s="1">
        <v>2.8004939999999999E-2</v>
      </c>
      <c r="DU174" s="1">
        <v>7.6047609999999999</v>
      </c>
      <c r="DV174">
        <v>1.307731</v>
      </c>
      <c r="DW174">
        <v>16.839110000000002</v>
      </c>
      <c r="DX174" s="1">
        <v>2.4823310000000001E-2</v>
      </c>
      <c r="DY174" s="1">
        <v>6.7706850000000003</v>
      </c>
      <c r="DZ174">
        <v>1.2988230000000001</v>
      </c>
      <c r="EA174">
        <v>16.67944</v>
      </c>
      <c r="EB174" s="1">
        <v>2.1988770000000001E-2</v>
      </c>
      <c r="EC174" s="1">
        <v>6.0258050000000001</v>
      </c>
      <c r="ED174">
        <v>1.2890950000000001</v>
      </c>
      <c r="EE174">
        <v>16.646560000000001</v>
      </c>
      <c r="EF174" s="1">
        <v>1.9471929999999998E-2</v>
      </c>
      <c r="EG174" s="1">
        <v>5.3634909999999998</v>
      </c>
      <c r="EH174">
        <v>1.279091</v>
      </c>
      <c r="EI174">
        <v>17.085699999999999</v>
      </c>
      <c r="EJ174" s="1">
        <v>1.7237100000000002E-2</v>
      </c>
      <c r="EK174" s="1">
        <v>4.7735700000000003</v>
      </c>
      <c r="EL174">
        <v>1.2688790000000001</v>
      </c>
      <c r="EM174">
        <v>17.424579999999999</v>
      </c>
      <c r="EN174" s="1">
        <v>1.523768E-2</v>
      </c>
      <c r="EO174" s="1">
        <v>4.2437459999999998</v>
      </c>
      <c r="EP174">
        <v>1.258796</v>
      </c>
      <c r="EQ174">
        <v>17.468509999999998</v>
      </c>
      <c r="ER174" s="1">
        <v>1.346203E-2</v>
      </c>
      <c r="ES174" s="1">
        <v>3.7695069999999999</v>
      </c>
      <c r="ET174">
        <v>1.249142</v>
      </c>
      <c r="EU174">
        <v>17.634509999999999</v>
      </c>
      <c r="EV174" s="1">
        <v>1.1909909999999999E-2</v>
      </c>
      <c r="EW174" s="1">
        <v>3.351099</v>
      </c>
      <c r="EX174">
        <v>1.2389829999999999</v>
      </c>
      <c r="EY174">
        <v>17.635480000000001</v>
      </c>
      <c r="EZ174" s="1">
        <v>1.0550479999999999E-2</v>
      </c>
      <c r="FA174" s="1">
        <v>2.9847380000000001</v>
      </c>
      <c r="FB174">
        <v>1.2291669999999999</v>
      </c>
      <c r="FC174">
        <v>17.294630000000002</v>
      </c>
      <c r="FD174" s="1">
        <v>9.3465549999999994E-3</v>
      </c>
      <c r="FE174" s="1">
        <v>2.6579329999999999</v>
      </c>
      <c r="FF174">
        <v>1.2203120000000001</v>
      </c>
      <c r="FG174">
        <v>17.026720000000001</v>
      </c>
      <c r="FH174" s="1">
        <v>8.2647129999999999E-3</v>
      </c>
      <c r="FI174" s="1">
        <v>2.3607290000000001</v>
      </c>
      <c r="FJ174">
        <v>1.21132</v>
      </c>
      <c r="FK174">
        <v>17.016819999999999</v>
      </c>
      <c r="FL174" s="1">
        <v>7.2920650000000004E-3</v>
      </c>
      <c r="FM174" s="1">
        <v>2.091434</v>
      </c>
      <c r="FN174">
        <v>1.2019949999999999</v>
      </c>
      <c r="FO174">
        <v>17.868549999999999</v>
      </c>
      <c r="FP174" s="1">
        <v>6.425521E-3</v>
      </c>
      <c r="FQ174" s="1">
        <v>1.850449</v>
      </c>
      <c r="FR174">
        <v>1.1927620000000001</v>
      </c>
      <c r="FS174">
        <v>18.794630000000002</v>
      </c>
      <c r="FT174" s="1">
        <v>5.6614819999999998E-3</v>
      </c>
      <c r="FU174" s="1">
        <v>1.6371629999999999</v>
      </c>
      <c r="FV174">
        <v>1.1839470000000001</v>
      </c>
      <c r="FW174">
        <v>19.59112</v>
      </c>
      <c r="FX174" s="1">
        <v>4.9911469999999996E-3</v>
      </c>
      <c r="FY174" s="1">
        <v>1.448377</v>
      </c>
      <c r="FZ174">
        <v>1.1753180000000001</v>
      </c>
      <c r="GA174">
        <v>20.130520000000001</v>
      </c>
      <c r="GB174" s="1">
        <v>4.3968719999999996E-3</v>
      </c>
      <c r="GC174" s="1">
        <v>1.2802180000000001</v>
      </c>
      <c r="GD174">
        <v>1.1666300000000001</v>
      </c>
      <c r="GE174">
        <v>19.885020000000001</v>
      </c>
      <c r="GF174" s="1">
        <v>3.873914E-3</v>
      </c>
      <c r="GG174" s="1">
        <v>1.1313960000000001</v>
      </c>
      <c r="GH174">
        <v>1.1587510000000001</v>
      </c>
      <c r="GI174">
        <v>19.237380000000002</v>
      </c>
      <c r="GJ174" s="1">
        <v>3.4098319999999998E-3</v>
      </c>
      <c r="GK174" s="1">
        <v>0.99871290000000001</v>
      </c>
      <c r="GL174">
        <v>1.1514219999999999</v>
      </c>
      <c r="GM174">
        <v>18.882549999999998</v>
      </c>
      <c r="GN174" s="1">
        <v>2.978886E-3</v>
      </c>
      <c r="GO174" s="1">
        <v>0.87495279999999998</v>
      </c>
      <c r="GP174">
        <v>1.144075</v>
      </c>
      <c r="GQ174">
        <v>18.95551</v>
      </c>
      <c r="GR174" s="1">
        <v>2.5594979999999999E-3</v>
      </c>
      <c r="GS174" s="1">
        <v>0.75438050000000001</v>
      </c>
      <c r="GT174">
        <v>1.1380220000000001</v>
      </c>
      <c r="GU174">
        <v>19.991499999999998</v>
      </c>
      <c r="GV174" s="1">
        <v>2.159125E-3</v>
      </c>
      <c r="GW174" s="1">
        <v>0.6378722</v>
      </c>
      <c r="GX174">
        <v>1.132603</v>
      </c>
      <c r="GY174">
        <v>21.011610000000001</v>
      </c>
      <c r="GZ174" s="1">
        <v>1.8000749999999999E-3</v>
      </c>
      <c r="HA174" s="1">
        <v>0.5325664</v>
      </c>
      <c r="HB174">
        <v>1.1277379999999999</v>
      </c>
      <c r="HC174">
        <v>21.700959999999998</v>
      </c>
      <c r="HD174" s="1">
        <v>1.501839E-3</v>
      </c>
      <c r="HE174" s="1">
        <v>0.44434459999999998</v>
      </c>
      <c r="HF174">
        <v>1.1236269999999999</v>
      </c>
      <c r="HG174">
        <v>21.91356</v>
      </c>
      <c r="HH174" s="1">
        <v>1.2678019999999999E-3</v>
      </c>
      <c r="HI174" s="1">
        <v>0.37464760000000003</v>
      </c>
      <c r="HJ174">
        <v>1.120174</v>
      </c>
      <c r="HK174">
        <v>21.41948</v>
      </c>
      <c r="HL174" s="1">
        <v>1.088538E-3</v>
      </c>
      <c r="HM174" s="1">
        <v>0.32103029999999999</v>
      </c>
      <c r="HN174">
        <v>1.1176429999999999</v>
      </c>
      <c r="HO174">
        <v>20.524339999999999</v>
      </c>
      <c r="HP174" s="1">
        <v>9.4981389999999996E-4</v>
      </c>
      <c r="HQ174" s="1">
        <v>0.27942109999999998</v>
      </c>
      <c r="HR174">
        <v>1.115645</v>
      </c>
      <c r="HS174">
        <v>19.96827</v>
      </c>
      <c r="HT174" s="1">
        <v>8.3530430000000003E-4</v>
      </c>
      <c r="HU174" s="1">
        <v>0.24520420000000001</v>
      </c>
      <c r="HV174">
        <v>1.1141080000000001</v>
      </c>
      <c r="HW174">
        <v>19.839569999999998</v>
      </c>
      <c r="HX174" s="1">
        <v>7.2671279999999997E-4</v>
      </c>
      <c r="HY174" s="1">
        <v>0.2131352</v>
      </c>
      <c r="HZ174">
        <v>1.1129469999999999</v>
      </c>
      <c r="IA174">
        <v>20.564139999999998</v>
      </c>
      <c r="IB174" s="1">
        <v>6.1171209999999997E-4</v>
      </c>
      <c r="IC174" s="1">
        <v>0.17948549999999999</v>
      </c>
      <c r="ID174">
        <v>1.112026</v>
      </c>
      <c r="IE174">
        <v>20.68168</v>
      </c>
      <c r="IF174" s="1">
        <v>4.9353519999999998E-4</v>
      </c>
      <c r="IG174" s="1">
        <v>0.1448912</v>
      </c>
      <c r="IH174">
        <v>1.1113839999999999</v>
      </c>
      <c r="II174">
        <v>20.991520000000001</v>
      </c>
      <c r="IJ174" s="1">
        <v>3.8642910000000002E-4</v>
      </c>
      <c r="IK174" s="1">
        <v>0.1133483</v>
      </c>
      <c r="IL174">
        <v>1.11087</v>
      </c>
      <c r="IM174">
        <v>21.082319999999999</v>
      </c>
      <c r="IN174" s="1">
        <v>3.020799E-4</v>
      </c>
      <c r="IO174" s="1">
        <v>8.8324669999999994E-2</v>
      </c>
      <c r="IP174">
        <v>1.110506</v>
      </c>
      <c r="IQ174">
        <v>20.544640000000001</v>
      </c>
      <c r="IR174" s="1">
        <v>2.4263029999999999E-4</v>
      </c>
      <c r="IS174" s="1">
        <v>7.0600560000000007E-2</v>
      </c>
      <c r="IT174">
        <v>1.1103149999999999</v>
      </c>
      <c r="IU174">
        <v>19.63289</v>
      </c>
      <c r="IV174" s="1">
        <v>2.0323340000000001E-4</v>
      </c>
      <c r="IW174" s="1">
        <v>5.8833160000000002E-2</v>
      </c>
      <c r="IX174">
        <v>1.110196</v>
      </c>
      <c r="IY174">
        <v>18.874659999999999</v>
      </c>
      <c r="IZ174" s="1">
        <v>1.7697319999999999E-4</v>
      </c>
      <c r="JA174" s="1">
        <v>5.10153E-2</v>
      </c>
      <c r="JB174">
        <v>1.110247</v>
      </c>
      <c r="JC174">
        <v>18.704409999999999</v>
      </c>
      <c r="JD174" s="1">
        <v>1.5781850000000001E-4</v>
      </c>
      <c r="JE174" s="1">
        <v>4.5363970000000003E-2</v>
      </c>
      <c r="JF174">
        <v>1.1104320000000001</v>
      </c>
      <c r="JG174">
        <v>19.705909999999999</v>
      </c>
      <c r="JH174" s="1">
        <v>1.4174620000000001E-4</v>
      </c>
      <c r="JI174" s="1">
        <v>4.0675000000000003E-2</v>
      </c>
      <c r="JJ174">
        <v>1.1108229999999999</v>
      </c>
      <c r="JK174">
        <v>20.943670000000001</v>
      </c>
      <c r="JL174" s="1">
        <v>1.2723150000000001E-4</v>
      </c>
      <c r="JM174" s="1">
        <v>3.6454830000000001E-2</v>
      </c>
      <c r="JN174">
        <v>1.1114470000000001</v>
      </c>
      <c r="JO174">
        <v>21.991779999999999</v>
      </c>
      <c r="JP174" s="1">
        <v>1.144219E-4</v>
      </c>
      <c r="JQ174" s="1">
        <v>3.2722790000000002E-2</v>
      </c>
      <c r="JR174">
        <v>1.1121890000000001</v>
      </c>
      <c r="JS174">
        <v>22.620830000000002</v>
      </c>
      <c r="JT174" s="1">
        <v>1.0383959999999999E-4</v>
      </c>
      <c r="JU174" s="1">
        <v>2.9626690000000001E-2</v>
      </c>
      <c r="JV174">
        <v>1.113151</v>
      </c>
      <c r="JW174">
        <v>22.282889999999998</v>
      </c>
      <c r="JX174" s="1">
        <v>9.5491169999999996E-5</v>
      </c>
      <c r="JY174" s="1">
        <v>2.7178910000000001E-2</v>
      </c>
      <c r="JZ174">
        <v>1.1141989999999999</v>
      </c>
      <c r="KA174">
        <v>21.25882</v>
      </c>
      <c r="KB174" s="1">
        <v>8.8859110000000005E-5</v>
      </c>
      <c r="KC174" s="1">
        <v>2.5238770000000001E-2</v>
      </c>
      <c r="KD174">
        <v>1.115321</v>
      </c>
      <c r="KE174">
        <v>20.511880000000001</v>
      </c>
      <c r="KF174" s="1">
        <v>8.3022999999999994E-5</v>
      </c>
      <c r="KG174" s="1">
        <v>2.3553080000000001E-2</v>
      </c>
      <c r="KH174">
        <v>1.116395</v>
      </c>
      <c r="KI174">
        <v>20.245699999999999</v>
      </c>
      <c r="KJ174" s="1">
        <v>7.6786399999999994E-5</v>
      </c>
      <c r="KK174" s="1">
        <v>2.17824E-2</v>
      </c>
      <c r="KL174">
        <v>1.1173960000000001</v>
      </c>
      <c r="KM174">
        <v>20.83212</v>
      </c>
      <c r="KN174" s="1">
        <v>6.9295609999999995E-5</v>
      </c>
      <c r="KO174" s="1">
        <v>1.9677879999999998E-2</v>
      </c>
      <c r="KP174">
        <v>1.118177</v>
      </c>
      <c r="KQ174">
        <v>21.392189999999999</v>
      </c>
      <c r="KR174" s="1">
        <v>6.0921129999999997E-5</v>
      </c>
      <c r="KS174" s="1">
        <v>1.7313479999999999E-2</v>
      </c>
      <c r="KT174">
        <v>1.1186830000000001</v>
      </c>
      <c r="KU174">
        <v>21.411740000000002</v>
      </c>
      <c r="KV174" s="1">
        <v>5.294351E-5</v>
      </c>
      <c r="KW174" s="1">
        <v>1.504077E-2</v>
      </c>
      <c r="KX174">
        <v>1.1189819999999999</v>
      </c>
      <c r="KY174">
        <v>21.173310000000001</v>
      </c>
      <c r="KZ174" s="1">
        <v>4.6457479999999999E-5</v>
      </c>
      <c r="LA174" s="1">
        <v>1.317656E-2</v>
      </c>
      <c r="LB174">
        <v>1.1191260000000001</v>
      </c>
      <c r="LC174">
        <v>20.58765</v>
      </c>
      <c r="LD174" s="1">
        <v>4.1737579999999997E-5</v>
      </c>
      <c r="LE174" s="1">
        <v>1.1817390000000001E-2</v>
      </c>
      <c r="LF174">
        <v>1.1190599999999999</v>
      </c>
      <c r="LG174">
        <v>20.061360000000001</v>
      </c>
      <c r="LH174" s="1">
        <v>3.8552869999999999E-5</v>
      </c>
      <c r="LI174" s="1">
        <v>1.090499E-2</v>
      </c>
      <c r="LJ174">
        <v>1.1188849999999999</v>
      </c>
      <c r="LK174">
        <v>19.716429999999999</v>
      </c>
      <c r="LL174" s="1">
        <v>3.6796350000000002E-5</v>
      </c>
      <c r="LM174" s="1">
        <v>1.039473E-2</v>
      </c>
      <c r="LN174">
        <v>1.118619</v>
      </c>
      <c r="LO174">
        <v>19.785150000000002</v>
      </c>
      <c r="LP174" s="1">
        <v>3.680475E-5</v>
      </c>
      <c r="LQ174" s="1">
        <v>1.037624E-2</v>
      </c>
      <c r="LR174">
        <v>1.118349</v>
      </c>
      <c r="LS174">
        <v>20.724019999999999</v>
      </c>
      <c r="LT174" s="1">
        <v>3.8750020000000001E-5</v>
      </c>
      <c r="LU174" s="1">
        <v>1.089507E-2</v>
      </c>
      <c r="LV174">
        <v>1.1181350000000001</v>
      </c>
      <c r="LW174">
        <v>21.821819999999999</v>
      </c>
      <c r="LX174" s="1">
        <v>4.1948920000000002E-5</v>
      </c>
      <c r="LY174" s="1">
        <v>1.1791090000000001E-2</v>
      </c>
      <c r="LZ174">
        <v>1.1178790000000001</v>
      </c>
      <c r="MA174">
        <v>22.768930000000001</v>
      </c>
      <c r="MB174" s="1">
        <v>4.5090689999999998E-5</v>
      </c>
      <c r="MC174" s="1">
        <v>1.2697760000000001E-2</v>
      </c>
      <c r="MD174">
        <v>1.1176889999999999</v>
      </c>
      <c r="ME174">
        <v>23.236979999999999</v>
      </c>
      <c r="MF174" s="1">
        <v>4.7138629999999998E-5</v>
      </c>
      <c r="MG174" s="1">
        <v>1.330949E-2</v>
      </c>
      <c r="MH174">
        <v>1.1175379999999999</v>
      </c>
      <c r="MI174">
        <v>23.030570000000001</v>
      </c>
      <c r="MJ174" s="1">
        <v>4.7816160000000002E-5</v>
      </c>
      <c r="MK174" s="1">
        <v>1.3531100000000001E-2</v>
      </c>
      <c r="ML174">
        <v>1.1174599999999999</v>
      </c>
      <c r="MM174">
        <v>22.047190000000001</v>
      </c>
      <c r="MN174" s="1">
        <v>4.7362350000000002E-5</v>
      </c>
      <c r="MO174" s="1">
        <v>1.341879E-2</v>
      </c>
      <c r="MP174">
        <v>1.11737</v>
      </c>
      <c r="MQ174">
        <v>21.17642</v>
      </c>
      <c r="MR174" s="1">
        <v>4.6116219999999999E-5</v>
      </c>
      <c r="MS174" s="1">
        <v>1.3078380000000001E-2</v>
      </c>
      <c r="MT174">
        <v>1.117272</v>
      </c>
      <c r="MU174">
        <v>20.7149</v>
      </c>
      <c r="MV174" s="1">
        <v>4.4299750000000002E-5</v>
      </c>
      <c r="MW174" s="1">
        <v>1.2572669999999999E-2</v>
      </c>
      <c r="MX174">
        <v>1.117178</v>
      </c>
      <c r="MY174">
        <v>21.010149999999999</v>
      </c>
      <c r="MZ174" s="1">
        <v>4.2040640000000001E-5</v>
      </c>
      <c r="NA174" s="1">
        <v>1.1939150000000001E-2</v>
      </c>
      <c r="NB174">
        <v>1.1170549999999999</v>
      </c>
      <c r="NC174">
        <v>21.681080000000001</v>
      </c>
      <c r="ND174" s="1">
        <v>3.956735E-5</v>
      </c>
      <c r="NE174" s="1">
        <v>1.124121E-2</v>
      </c>
      <c r="NF174">
        <v>1.1170549999999999</v>
      </c>
      <c r="NG174">
        <v>21.681080000000001</v>
      </c>
      <c r="NH174" s="1">
        <v>3.956735E-5</v>
      </c>
      <c r="NI174" s="1">
        <v>1.124121E-2</v>
      </c>
      <c r="NJ174">
        <v>1.1170549999999999</v>
      </c>
      <c r="NK174">
        <v>21.681080000000001</v>
      </c>
      <c r="NL174" s="1">
        <v>3.956735E-5</v>
      </c>
      <c r="NM174" s="1">
        <v>1.124121E-2</v>
      </c>
      <c r="NN174">
        <v>1.1170549999999999</v>
      </c>
      <c r="NO174">
        <v>21.681080000000001</v>
      </c>
      <c r="NP174" s="1">
        <v>3.956735E-5</v>
      </c>
      <c r="NQ174" s="1">
        <v>1.124121E-2</v>
      </c>
      <c r="NR174">
        <v>1.1170549999999999</v>
      </c>
      <c r="NS174">
        <v>21.681080000000001</v>
      </c>
      <c r="NT174" s="1">
        <v>3.956735E-5</v>
      </c>
      <c r="NU174" s="1">
        <v>1.124121E-2</v>
      </c>
      <c r="NV174">
        <v>1.1170549999999999</v>
      </c>
      <c r="NW174">
        <v>21.681080000000001</v>
      </c>
      <c r="NX174" s="1">
        <v>3.956735E-5</v>
      </c>
      <c r="NY174" s="1">
        <v>1.124121E-2</v>
      </c>
      <c r="NZ174">
        <v>1.1170549999999999</v>
      </c>
      <c r="OA174">
        <v>21.681080000000001</v>
      </c>
      <c r="OB174" s="1">
        <v>3.956735E-5</v>
      </c>
      <c r="OC174" s="1">
        <v>1.124121E-2</v>
      </c>
      <c r="OD174">
        <v>1.1170549999999999</v>
      </c>
      <c r="OE174">
        <v>21.681080000000001</v>
      </c>
      <c r="OF174" s="1">
        <v>3.956735E-5</v>
      </c>
      <c r="OG174" s="1">
        <v>1.124121E-2</v>
      </c>
      <c r="OH174">
        <v>1.1170549999999999</v>
      </c>
      <c r="OI174">
        <v>21.681080000000001</v>
      </c>
      <c r="OJ174" s="1">
        <v>3.956735E-5</v>
      </c>
      <c r="OK174" s="1">
        <v>1.124121E-2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0.98338729999999996</v>
      </c>
      <c r="G175">
        <v>16.906980000000001</v>
      </c>
      <c r="H175">
        <v>0</v>
      </c>
      <c r="I175">
        <v>0</v>
      </c>
      <c r="J175">
        <v>0.98255840000000005</v>
      </c>
      <c r="K175">
        <v>17.32075</v>
      </c>
      <c r="L175">
        <v>0</v>
      </c>
      <c r="M175">
        <v>0</v>
      </c>
      <c r="N175">
        <v>0.98164899999999999</v>
      </c>
      <c r="O175">
        <v>17.75131</v>
      </c>
      <c r="P175">
        <v>0</v>
      </c>
      <c r="Q175">
        <v>0</v>
      </c>
      <c r="R175">
        <v>0.98077809999999999</v>
      </c>
      <c r="S175">
        <v>18.199000000000002</v>
      </c>
      <c r="T175">
        <v>0</v>
      </c>
      <c r="U175">
        <v>0</v>
      </c>
      <c r="V175">
        <v>0.97990449999999996</v>
      </c>
      <c r="W175">
        <v>18.819489999999998</v>
      </c>
      <c r="X175">
        <v>0</v>
      </c>
      <c r="Y175">
        <v>0</v>
      </c>
      <c r="Z175">
        <v>0.97878109999999996</v>
      </c>
      <c r="AA175">
        <v>19.184889999999999</v>
      </c>
      <c r="AB175">
        <v>2.7154579999999999E-36</v>
      </c>
      <c r="AC175" s="1">
        <v>1.2297E-33</v>
      </c>
      <c r="AD175">
        <v>0.9774351</v>
      </c>
      <c r="AE175">
        <v>19.009840000000001</v>
      </c>
      <c r="AF175" s="1">
        <v>1.4964929999999999E-24</v>
      </c>
      <c r="AG175" s="1">
        <v>6.7390789999999999E-22</v>
      </c>
      <c r="AH175">
        <v>0.97605200000000003</v>
      </c>
      <c r="AI175">
        <v>18.756129999999999</v>
      </c>
      <c r="AJ175" s="1">
        <v>7.4155110000000003E-13</v>
      </c>
      <c r="AK175" s="1">
        <v>3.3562879999999999E-10</v>
      </c>
      <c r="AL175">
        <v>0.97472610000000004</v>
      </c>
      <c r="AM175">
        <v>18.61495</v>
      </c>
      <c r="AN175" s="1">
        <v>4.6869010000000002E-5</v>
      </c>
      <c r="AO175" s="1">
        <v>1.3493659999999999E-2</v>
      </c>
      <c r="AP175">
        <v>0.97339359999999997</v>
      </c>
      <c r="AQ175">
        <v>18.879190000000001</v>
      </c>
      <c r="AR175" s="1">
        <v>4.6267549999999998E-2</v>
      </c>
      <c r="AS175">
        <v>15.30857</v>
      </c>
      <c r="AT175">
        <v>0.97202920000000004</v>
      </c>
      <c r="AU175">
        <v>19.28905</v>
      </c>
      <c r="AV175" s="1">
        <v>2.893043</v>
      </c>
      <c r="AW175">
        <v>1064.922</v>
      </c>
      <c r="AX175">
        <v>0.97061269999999999</v>
      </c>
      <c r="AY175">
        <v>19.654</v>
      </c>
      <c r="AZ175">
        <v>31.0259</v>
      </c>
      <c r="BA175">
        <v>12480.67</v>
      </c>
      <c r="BB175">
        <v>0.9691845</v>
      </c>
      <c r="BC175">
        <v>20.06954</v>
      </c>
      <c r="BD175">
        <v>91.945430000000002</v>
      </c>
      <c r="BE175">
        <v>39866.160000000003</v>
      </c>
      <c r="BF175">
        <v>0.96772610000000003</v>
      </c>
      <c r="BG175">
        <v>20.292999999999999</v>
      </c>
      <c r="BH175">
        <v>101.67740000000001</v>
      </c>
      <c r="BI175">
        <v>47001.14</v>
      </c>
      <c r="BJ175">
        <v>0.96626060000000003</v>
      </c>
      <c r="BK175">
        <v>20.28633</v>
      </c>
      <c r="BL175">
        <v>51.893799999999999</v>
      </c>
      <c r="BM175">
        <v>25300.89</v>
      </c>
      <c r="BN175">
        <v>0.9647078</v>
      </c>
      <c r="BO175">
        <v>20.132370000000002</v>
      </c>
      <c r="BP175">
        <v>14.413270000000001</v>
      </c>
      <c r="BQ175">
        <v>7346.6710000000003</v>
      </c>
      <c r="BR175">
        <v>0.96294290000000005</v>
      </c>
      <c r="BS175">
        <v>19.85866</v>
      </c>
      <c r="BT175">
        <v>2.5373800000000002</v>
      </c>
      <c r="BU175">
        <v>1336.7070000000001</v>
      </c>
      <c r="BV175">
        <v>0.96088430000000002</v>
      </c>
      <c r="BW175">
        <v>19.365749999999998</v>
      </c>
      <c r="BX175">
        <v>0.36314109999999999</v>
      </c>
      <c r="BY175">
        <v>191.91630000000001</v>
      </c>
      <c r="BZ175">
        <v>0.95757769999999998</v>
      </c>
      <c r="CA175">
        <v>19.212859999999999</v>
      </c>
      <c r="CB175">
        <v>8.8365550000000001E-2</v>
      </c>
      <c r="CC175">
        <v>43.155389999999997</v>
      </c>
      <c r="CD175">
        <v>0.95041819999999999</v>
      </c>
      <c r="CE175">
        <v>19.08737</v>
      </c>
      <c r="CF175">
        <v>5.6646429999999998E-2</v>
      </c>
      <c r="CG175">
        <v>26.25901</v>
      </c>
      <c r="CH175">
        <v>0.93857820000000003</v>
      </c>
      <c r="CI175">
        <v>18.935369999999999</v>
      </c>
      <c r="CJ175">
        <v>4.9973789999999997E-2</v>
      </c>
      <c r="CK175">
        <v>23.328759999999999</v>
      </c>
      <c r="CL175">
        <v>0.93178050000000001</v>
      </c>
      <c r="CM175">
        <v>18.759740000000001</v>
      </c>
      <c r="CN175" s="1">
        <v>4.8894890000000003E-2</v>
      </c>
      <c r="CO175">
        <v>22.94999</v>
      </c>
      <c r="CP175">
        <v>0.92564740000000001</v>
      </c>
      <c r="CQ175">
        <v>18.73573</v>
      </c>
      <c r="CR175" s="1">
        <v>4.9865369999999999E-2</v>
      </c>
      <c r="CS175">
        <v>23.514130000000002</v>
      </c>
      <c r="CT175">
        <v>0.91929380000000005</v>
      </c>
      <c r="CU175">
        <v>18.651389999999999</v>
      </c>
      <c r="CV175" s="1">
        <v>4.9906270000000003E-2</v>
      </c>
      <c r="CW175" s="1">
        <v>23.646429999999999</v>
      </c>
      <c r="CX175">
        <v>0.91288939999999996</v>
      </c>
      <c r="CY175">
        <v>18.284659999999999</v>
      </c>
      <c r="CZ175" s="1">
        <v>4.7824560000000002E-2</v>
      </c>
      <c r="DA175" s="1">
        <v>22.763010000000001</v>
      </c>
      <c r="DB175">
        <v>0.90637330000000005</v>
      </c>
      <c r="DC175">
        <v>17.799340000000001</v>
      </c>
      <c r="DD175" s="1">
        <v>4.4119489999999997E-2</v>
      </c>
      <c r="DE175" s="1">
        <v>21.090669999999999</v>
      </c>
      <c r="DF175">
        <v>0.89981599999999995</v>
      </c>
      <c r="DG175">
        <v>17.62566</v>
      </c>
      <c r="DH175" s="1">
        <v>3.9855509999999997E-2</v>
      </c>
      <c r="DI175" s="1">
        <v>19.13644</v>
      </c>
      <c r="DJ175">
        <v>0.89380939999999998</v>
      </c>
      <c r="DK175">
        <v>17.51427</v>
      </c>
      <c r="DL175" s="1">
        <v>3.5661199999999997E-2</v>
      </c>
      <c r="DM175" s="1">
        <v>17.18638</v>
      </c>
      <c r="DN175">
        <v>0.88791189999999998</v>
      </c>
      <c r="DO175">
        <v>17.49953</v>
      </c>
      <c r="DP175" s="1">
        <v>3.1748270000000002E-2</v>
      </c>
      <c r="DQ175" s="1">
        <v>15.35538</v>
      </c>
      <c r="DR175">
        <v>0.88158000000000003</v>
      </c>
      <c r="DS175">
        <v>17.198070000000001</v>
      </c>
      <c r="DT175" s="1">
        <v>2.822525E-2</v>
      </c>
      <c r="DU175" s="1">
        <v>13.70506</v>
      </c>
      <c r="DV175">
        <v>0.87521649999999995</v>
      </c>
      <c r="DW175">
        <v>16.84299</v>
      </c>
      <c r="DX175" s="1">
        <v>2.5023960000000001E-2</v>
      </c>
      <c r="DY175" s="1">
        <v>12.198</v>
      </c>
      <c r="DZ175">
        <v>0.86880080000000004</v>
      </c>
      <c r="EA175">
        <v>16.679449999999999</v>
      </c>
      <c r="EB175" s="1">
        <v>2.2166749999999999E-2</v>
      </c>
      <c r="EC175" s="1">
        <v>10.846</v>
      </c>
      <c r="ED175">
        <v>0.86223430000000001</v>
      </c>
      <c r="EE175">
        <v>16.644069999999999</v>
      </c>
      <c r="EF175" s="1">
        <v>1.963057E-2</v>
      </c>
      <c r="EG175" s="1">
        <v>9.6422260000000009</v>
      </c>
      <c r="EH175">
        <v>0.85552689999999998</v>
      </c>
      <c r="EI175">
        <v>17.09393</v>
      </c>
      <c r="EJ175" s="1">
        <v>1.737932E-2</v>
      </c>
      <c r="EK175" s="1">
        <v>8.5704309999999992</v>
      </c>
      <c r="EL175">
        <v>0.84863820000000001</v>
      </c>
      <c r="EM175">
        <v>17.454239999999999</v>
      </c>
      <c r="EN175" s="1">
        <v>1.5365149999999999E-2</v>
      </c>
      <c r="EO175" s="1">
        <v>7.6082850000000004</v>
      </c>
      <c r="EP175">
        <v>0.84202549999999998</v>
      </c>
      <c r="EQ175">
        <v>17.521619999999999</v>
      </c>
      <c r="ER175" s="1">
        <v>1.3576349999999999E-2</v>
      </c>
      <c r="ES175" s="1">
        <v>6.7514710000000004</v>
      </c>
      <c r="ET175">
        <v>0.83577690000000004</v>
      </c>
      <c r="EU175">
        <v>17.685829999999999</v>
      </c>
      <c r="EV175" s="1">
        <v>1.2009850000000001E-2</v>
      </c>
      <c r="EW175" s="1">
        <v>5.9964700000000004</v>
      </c>
      <c r="EX175">
        <v>0.82919100000000001</v>
      </c>
      <c r="EY175">
        <v>17.651789999999998</v>
      </c>
      <c r="EZ175" s="1">
        <v>1.06392E-2</v>
      </c>
      <c r="FA175" s="1">
        <v>5.335636</v>
      </c>
      <c r="FB175">
        <v>0.82293400000000005</v>
      </c>
      <c r="FC175">
        <v>17.294699999999999</v>
      </c>
      <c r="FD175" s="1">
        <v>9.4265000000000009E-3</v>
      </c>
      <c r="FE175" s="1">
        <v>4.7457849999999997</v>
      </c>
      <c r="FF175">
        <v>0.81729419999999997</v>
      </c>
      <c r="FG175">
        <v>17.026720000000001</v>
      </c>
      <c r="FH175" s="1">
        <v>8.3377169999999997E-3</v>
      </c>
      <c r="FI175" s="1">
        <v>4.2094849999999999</v>
      </c>
      <c r="FJ175">
        <v>0.81209869999999995</v>
      </c>
      <c r="FK175">
        <v>16.997489999999999</v>
      </c>
      <c r="FL175" s="1">
        <v>7.3578560000000003E-3</v>
      </c>
      <c r="FM175" s="1">
        <v>3.7226249999999999</v>
      </c>
      <c r="FN175">
        <v>0.80704770000000003</v>
      </c>
      <c r="FO175">
        <v>17.862660000000002</v>
      </c>
      <c r="FP175" s="1">
        <v>6.4839249999999998E-3</v>
      </c>
      <c r="FQ175" s="1">
        <v>3.2865180000000001</v>
      </c>
      <c r="FR175">
        <v>0.80198720000000001</v>
      </c>
      <c r="FS175">
        <v>18.814589999999999</v>
      </c>
      <c r="FT175" s="1">
        <v>5.713274E-3</v>
      </c>
      <c r="FU175" s="1">
        <v>2.901014</v>
      </c>
      <c r="FV175">
        <v>0.79734640000000001</v>
      </c>
      <c r="FW175">
        <v>19.632680000000001</v>
      </c>
      <c r="FX175" s="1">
        <v>5.0370689999999999E-3</v>
      </c>
      <c r="FY175" s="1">
        <v>2.561728</v>
      </c>
      <c r="FZ175">
        <v>0.79289639999999995</v>
      </c>
      <c r="GA175">
        <v>20.18965</v>
      </c>
      <c r="GB175" s="1">
        <v>4.4378040000000001E-3</v>
      </c>
      <c r="GC175" s="1">
        <v>2.2613650000000001</v>
      </c>
      <c r="GD175">
        <v>0.7883772</v>
      </c>
      <c r="GE175">
        <v>19.92972</v>
      </c>
      <c r="GF175" s="1">
        <v>3.9099499999999997E-3</v>
      </c>
      <c r="GG175" s="1">
        <v>1.9957560000000001</v>
      </c>
      <c r="GH175">
        <v>0.78449899999999995</v>
      </c>
      <c r="GI175">
        <v>19.256620000000002</v>
      </c>
      <c r="GJ175" s="1">
        <v>3.4427049999999999E-3</v>
      </c>
      <c r="GK175" s="1">
        <v>1.7587010000000001</v>
      </c>
      <c r="GL175">
        <v>0.78106419999999999</v>
      </c>
      <c r="GM175">
        <v>18.8766</v>
      </c>
      <c r="GN175" s="1">
        <v>3.010155E-3</v>
      </c>
      <c r="GO175" s="1">
        <v>1.5378050000000001</v>
      </c>
      <c r="GP175">
        <v>0.77759219999999996</v>
      </c>
      <c r="GQ175">
        <v>18.91582</v>
      </c>
      <c r="GR175" s="1">
        <v>2.5900599999999999E-3</v>
      </c>
      <c r="GS175" s="1">
        <v>1.3232619999999999</v>
      </c>
      <c r="GT175">
        <v>0.77460280000000004</v>
      </c>
      <c r="GU175">
        <v>19.96454</v>
      </c>
      <c r="GV175" s="1">
        <v>2.1878280000000002E-3</v>
      </c>
      <c r="GW175" s="1">
        <v>1.116897</v>
      </c>
      <c r="GX175">
        <v>0.77183959999999996</v>
      </c>
      <c r="GY175">
        <v>21.043790000000001</v>
      </c>
      <c r="GZ175" s="1">
        <v>1.8249399999999999E-3</v>
      </c>
      <c r="HA175" s="1">
        <v>0.9309018</v>
      </c>
      <c r="HB175">
        <v>0.76951729999999996</v>
      </c>
      <c r="HC175">
        <v>21.777979999999999</v>
      </c>
      <c r="HD175" s="1">
        <v>1.5219960000000001E-3</v>
      </c>
      <c r="HE175" s="1">
        <v>0.77529309999999996</v>
      </c>
      <c r="HF175">
        <v>0.76753870000000002</v>
      </c>
      <c r="HG175">
        <v>22.015820000000001</v>
      </c>
      <c r="HH175" s="1">
        <v>1.2834400000000001E-3</v>
      </c>
      <c r="HI175" s="1">
        <v>0.65256910000000001</v>
      </c>
      <c r="HJ175">
        <v>0.76591030000000004</v>
      </c>
      <c r="HK175">
        <v>21.491810000000001</v>
      </c>
      <c r="HL175" s="1">
        <v>1.100558E-3</v>
      </c>
      <c r="HM175" s="1">
        <v>0.55829989999999996</v>
      </c>
      <c r="HN175">
        <v>0.76500330000000005</v>
      </c>
      <c r="HO175">
        <v>20.567340000000002</v>
      </c>
      <c r="HP175" s="1">
        <v>9.5935379999999998E-4</v>
      </c>
      <c r="HQ175" s="1">
        <v>0.4855081</v>
      </c>
      <c r="HR175">
        <v>0.76427820000000002</v>
      </c>
      <c r="HS175">
        <v>19.96827</v>
      </c>
      <c r="HT175" s="1">
        <v>8.4360900000000005E-4</v>
      </c>
      <c r="HU175" s="1">
        <v>0.42582160000000002</v>
      </c>
      <c r="HV175">
        <v>0.76375859999999995</v>
      </c>
      <c r="HW175">
        <v>19.81944</v>
      </c>
      <c r="HX175" s="1">
        <v>7.3503860000000002E-4</v>
      </c>
      <c r="HY175" s="1">
        <v>0.36994929999999998</v>
      </c>
      <c r="HZ175">
        <v>0.76341780000000004</v>
      </c>
      <c r="IA175">
        <v>20.535250000000001</v>
      </c>
      <c r="IB175" s="1">
        <v>6.2053640000000001E-4</v>
      </c>
      <c r="IC175" s="1">
        <v>0.3114381</v>
      </c>
      <c r="ID175">
        <v>0.76310770000000006</v>
      </c>
      <c r="IE175">
        <v>20.716059999999999</v>
      </c>
      <c r="IF175" s="1">
        <v>5.0215290000000005E-4</v>
      </c>
      <c r="IG175" s="1">
        <v>0.2513532</v>
      </c>
      <c r="IH175">
        <v>0.76293750000000005</v>
      </c>
      <c r="II175">
        <v>21.071090000000002</v>
      </c>
      <c r="IJ175" s="1">
        <v>3.9376580000000002E-4</v>
      </c>
      <c r="IK175" s="1">
        <v>0.1966117</v>
      </c>
      <c r="IL175">
        <v>0.76281149999999998</v>
      </c>
      <c r="IM175">
        <v>21.18056</v>
      </c>
      <c r="IN175" s="1">
        <v>3.0756430000000002E-4</v>
      </c>
      <c r="IO175" s="1">
        <v>0.1531978</v>
      </c>
      <c r="IP175">
        <v>0.76270170000000004</v>
      </c>
      <c r="IQ175">
        <v>20.62799</v>
      </c>
      <c r="IR175" s="1">
        <v>2.4638829999999999E-4</v>
      </c>
      <c r="IS175" s="1">
        <v>0.12245209999999999</v>
      </c>
      <c r="IT175">
        <v>0.76266710000000004</v>
      </c>
      <c r="IU175">
        <v>19.70844</v>
      </c>
      <c r="IV175" s="1">
        <v>2.057367E-4</v>
      </c>
      <c r="IW175" s="1">
        <v>0.1020438</v>
      </c>
      <c r="IX175">
        <v>0.76269909999999996</v>
      </c>
      <c r="IY175">
        <v>18.902850000000001</v>
      </c>
      <c r="IZ175" s="1">
        <v>1.7871940000000001E-4</v>
      </c>
      <c r="JA175" s="1">
        <v>8.8484850000000004E-2</v>
      </c>
      <c r="JB175">
        <v>0.76275939999999998</v>
      </c>
      <c r="JC175">
        <v>18.708570000000002</v>
      </c>
      <c r="JD175" s="1">
        <v>1.591927E-4</v>
      </c>
      <c r="JE175" s="1">
        <v>7.8684080000000003E-2</v>
      </c>
      <c r="JF175">
        <v>0.76290959999999997</v>
      </c>
      <c r="JG175">
        <v>19.70654</v>
      </c>
      <c r="JH175" s="1">
        <v>1.4296139999999999E-4</v>
      </c>
      <c r="JI175" s="1">
        <v>7.0552130000000005E-2</v>
      </c>
      <c r="JJ175">
        <v>0.763158</v>
      </c>
      <c r="JK175">
        <v>20.980180000000001</v>
      </c>
      <c r="JL175" s="1">
        <v>1.283356E-4</v>
      </c>
      <c r="JM175" s="1">
        <v>6.3234219999999994E-2</v>
      </c>
      <c r="JN175">
        <v>0.76349440000000002</v>
      </c>
      <c r="JO175">
        <v>22.062449999999998</v>
      </c>
      <c r="JP175" s="1">
        <v>1.1537589999999999E-4</v>
      </c>
      <c r="JQ175" s="1">
        <v>5.676316E-2</v>
      </c>
      <c r="JR175">
        <v>0.76391810000000004</v>
      </c>
      <c r="JS175">
        <v>22.721990000000002</v>
      </c>
      <c r="JT175" s="1">
        <v>1.046181E-4</v>
      </c>
      <c r="JU175" s="1">
        <v>5.1393929999999997E-2</v>
      </c>
      <c r="JV175">
        <v>0.76444199999999995</v>
      </c>
      <c r="JW175">
        <v>22.388110000000001</v>
      </c>
      <c r="JX175" s="1">
        <v>9.6112479999999997E-5</v>
      </c>
      <c r="JY175" s="1">
        <v>4.7150400000000002E-2</v>
      </c>
      <c r="JZ175">
        <v>0.76502729999999997</v>
      </c>
      <c r="KA175">
        <v>21.349910000000001</v>
      </c>
      <c r="KB175" s="1">
        <v>8.9374929999999999E-5</v>
      </c>
      <c r="KC175" s="1">
        <v>4.3786789999999999E-2</v>
      </c>
      <c r="KD175">
        <v>0.76560810000000001</v>
      </c>
      <c r="KE175">
        <v>20.545860000000001</v>
      </c>
      <c r="KF175" s="1">
        <v>8.3511029999999996E-5</v>
      </c>
      <c r="KG175" s="1">
        <v>4.0867239999999999E-2</v>
      </c>
      <c r="KH175">
        <v>0.76615350000000004</v>
      </c>
      <c r="KI175">
        <v>20.245709999999999</v>
      </c>
      <c r="KJ175" s="1">
        <v>7.7335610000000006E-5</v>
      </c>
      <c r="KK175" s="1">
        <v>3.7800899999999998E-2</v>
      </c>
      <c r="KL175">
        <v>0.76658479999999996</v>
      </c>
      <c r="KM175">
        <v>20.829070000000002</v>
      </c>
      <c r="KN175" s="1">
        <v>6.9935349999999998E-5</v>
      </c>
      <c r="KO175" s="1">
        <v>3.416048E-2</v>
      </c>
      <c r="KP175">
        <v>0.76690760000000002</v>
      </c>
      <c r="KQ175">
        <v>21.41855</v>
      </c>
      <c r="KR175" s="1">
        <v>6.1589049999999999E-5</v>
      </c>
      <c r="KS175" s="1">
        <v>3.0067719999999999E-2</v>
      </c>
      <c r="KT175">
        <v>0.76711220000000002</v>
      </c>
      <c r="KU175">
        <v>21.500129999999999</v>
      </c>
      <c r="KV175" s="1">
        <v>5.3540459999999997E-5</v>
      </c>
      <c r="KW175" s="1">
        <v>2.6133759999999999E-2</v>
      </c>
      <c r="KX175">
        <v>0.76722000000000001</v>
      </c>
      <c r="KY175">
        <v>21.247509999999998</v>
      </c>
      <c r="KZ175" s="1">
        <v>4.6928809999999998E-5</v>
      </c>
      <c r="LA175" s="1">
        <v>2.2906039999999999E-2</v>
      </c>
      <c r="LB175">
        <v>0.76717999999999997</v>
      </c>
      <c r="LC175">
        <v>20.658010000000001</v>
      </c>
      <c r="LD175" s="1">
        <v>4.2079429999999998E-5</v>
      </c>
      <c r="LE175" s="1">
        <v>2.0552629999999999E-2</v>
      </c>
      <c r="LF175">
        <v>0.76711479999999999</v>
      </c>
      <c r="LG175">
        <v>20.088059999999999</v>
      </c>
      <c r="LH175" s="1">
        <v>3.8784739999999998E-5</v>
      </c>
      <c r="LI175" s="1">
        <v>1.8972099999999999E-2</v>
      </c>
      <c r="LJ175">
        <v>0.76695619999999998</v>
      </c>
      <c r="LK175">
        <v>19.716449999999998</v>
      </c>
      <c r="LL175" s="1">
        <v>3.6908820000000003E-5</v>
      </c>
      <c r="LM175" s="1">
        <v>1.8087180000000001E-2</v>
      </c>
      <c r="LN175">
        <v>0.76680890000000002</v>
      </c>
      <c r="LO175">
        <v>19.773859999999999</v>
      </c>
      <c r="LP175" s="1">
        <v>3.6770080000000001E-5</v>
      </c>
      <c r="LQ175" s="1">
        <v>1.805346E-2</v>
      </c>
      <c r="LR175">
        <v>0.76663110000000001</v>
      </c>
      <c r="LS175">
        <v>20.71837</v>
      </c>
      <c r="LT175" s="1">
        <v>3.8584229999999998E-5</v>
      </c>
      <c r="LU175" s="1">
        <v>1.8950330000000001E-2</v>
      </c>
      <c r="LV175">
        <v>0.76649210000000001</v>
      </c>
      <c r="LW175">
        <v>21.856449999999999</v>
      </c>
      <c r="LX175" s="1">
        <v>4.17293E-5</v>
      </c>
      <c r="LY175" s="1">
        <v>2.0500600000000001E-2</v>
      </c>
      <c r="LZ175">
        <v>0.76636899999999997</v>
      </c>
      <c r="MA175">
        <v>22.844169999999998</v>
      </c>
      <c r="MB175" s="1">
        <v>4.4913680000000002E-5</v>
      </c>
      <c r="MC175" s="1">
        <v>2.206899E-2</v>
      </c>
      <c r="MD175">
        <v>0.76632800000000001</v>
      </c>
      <c r="ME175">
        <v>23.34666</v>
      </c>
      <c r="MF175" s="1">
        <v>4.7056269999999997E-5</v>
      </c>
      <c r="MG175" s="1">
        <v>2.3126270000000001E-2</v>
      </c>
      <c r="MH175">
        <v>0.76624650000000005</v>
      </c>
      <c r="MI175">
        <v>23.133500000000002</v>
      </c>
      <c r="MJ175" s="1">
        <v>4.783773E-5</v>
      </c>
      <c r="MK175" s="1">
        <v>2.350723E-2</v>
      </c>
      <c r="ML175">
        <v>0.7662023</v>
      </c>
      <c r="MM175">
        <v>22.14697</v>
      </c>
      <c r="MN175" s="1">
        <v>4.7453519999999997E-5</v>
      </c>
      <c r="MO175" s="1">
        <v>2.3310020000000001E-2</v>
      </c>
      <c r="MP175">
        <v>0.76619269999999995</v>
      </c>
      <c r="MQ175">
        <v>21.23462</v>
      </c>
      <c r="MR175" s="1">
        <v>4.6258660000000002E-5</v>
      </c>
      <c r="MS175" s="1">
        <v>2.2717299999999999E-2</v>
      </c>
      <c r="MT175">
        <v>0.76613200000000004</v>
      </c>
      <c r="MU175">
        <v>20.738659999999999</v>
      </c>
      <c r="MV175" s="1">
        <v>4.4481580000000003E-5</v>
      </c>
      <c r="MW175" s="1">
        <v>2.183862E-2</v>
      </c>
      <c r="MX175">
        <v>0.76611280000000004</v>
      </c>
      <c r="MY175">
        <v>21.022040000000001</v>
      </c>
      <c r="MZ175" s="1">
        <v>4.224927E-5</v>
      </c>
      <c r="NA175" s="1">
        <v>2.0739090000000002E-2</v>
      </c>
      <c r="NB175">
        <v>0.7660266</v>
      </c>
      <c r="NC175">
        <v>21.725680000000001</v>
      </c>
      <c r="ND175" s="1">
        <v>3.9782610000000002E-5</v>
      </c>
      <c r="NE175" s="1">
        <v>1.9527869999999999E-2</v>
      </c>
      <c r="NF175">
        <v>0.7660266</v>
      </c>
      <c r="NG175">
        <v>21.725680000000001</v>
      </c>
      <c r="NH175" s="1">
        <v>3.9782610000000002E-5</v>
      </c>
      <c r="NI175" s="1">
        <v>1.9527869999999999E-2</v>
      </c>
      <c r="NJ175">
        <v>0.7660266</v>
      </c>
      <c r="NK175">
        <v>21.725680000000001</v>
      </c>
      <c r="NL175" s="1">
        <v>3.9782610000000002E-5</v>
      </c>
      <c r="NM175" s="1">
        <v>1.9527869999999999E-2</v>
      </c>
      <c r="NN175">
        <v>0.7660266</v>
      </c>
      <c r="NO175">
        <v>21.725680000000001</v>
      </c>
      <c r="NP175" s="1">
        <v>3.9782610000000002E-5</v>
      </c>
      <c r="NQ175" s="1">
        <v>1.9527869999999999E-2</v>
      </c>
      <c r="NR175">
        <v>0.7660266</v>
      </c>
      <c r="NS175">
        <v>21.725680000000001</v>
      </c>
      <c r="NT175" s="1">
        <v>3.9782610000000002E-5</v>
      </c>
      <c r="NU175" s="1">
        <v>1.9527869999999999E-2</v>
      </c>
      <c r="NV175">
        <v>0.7660266</v>
      </c>
      <c r="NW175">
        <v>21.725680000000001</v>
      </c>
      <c r="NX175" s="1">
        <v>3.9782610000000002E-5</v>
      </c>
      <c r="NY175" s="1">
        <v>1.9527869999999999E-2</v>
      </c>
      <c r="NZ175">
        <v>0.7660266</v>
      </c>
      <c r="OA175">
        <v>21.725680000000001</v>
      </c>
      <c r="OB175" s="1">
        <v>3.9782610000000002E-5</v>
      </c>
      <c r="OC175" s="1">
        <v>1.9527869999999999E-2</v>
      </c>
      <c r="OD175">
        <v>0.7660266</v>
      </c>
      <c r="OE175">
        <v>21.725680000000001</v>
      </c>
      <c r="OF175" s="1">
        <v>3.9782610000000002E-5</v>
      </c>
      <c r="OG175" s="1">
        <v>1.9527869999999999E-2</v>
      </c>
      <c r="OH175">
        <v>0.7660266</v>
      </c>
      <c r="OI175">
        <v>21.725680000000001</v>
      </c>
      <c r="OJ175" s="1">
        <v>3.9782610000000002E-5</v>
      </c>
      <c r="OK175" s="1">
        <v>1.9527869999999999E-2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0.91289690000000001</v>
      </c>
      <c r="G176">
        <v>16.945730000000001</v>
      </c>
      <c r="H176">
        <v>0</v>
      </c>
      <c r="I176">
        <v>0</v>
      </c>
      <c r="J176">
        <v>0.91251329999999997</v>
      </c>
      <c r="K176">
        <v>17.382439999999999</v>
      </c>
      <c r="L176">
        <v>0</v>
      </c>
      <c r="M176">
        <v>0</v>
      </c>
      <c r="N176">
        <v>0.91209229999999997</v>
      </c>
      <c r="O176">
        <v>17.802510000000002</v>
      </c>
      <c r="P176">
        <v>0</v>
      </c>
      <c r="Q176">
        <v>0</v>
      </c>
      <c r="R176">
        <v>0.91174160000000004</v>
      </c>
      <c r="S176">
        <v>18.258559999999999</v>
      </c>
      <c r="T176">
        <v>0</v>
      </c>
      <c r="U176">
        <v>0</v>
      </c>
      <c r="V176">
        <v>0.91140399999999999</v>
      </c>
      <c r="W176">
        <v>18.838539999999998</v>
      </c>
      <c r="X176">
        <v>0</v>
      </c>
      <c r="Y176">
        <v>0</v>
      </c>
      <c r="Z176">
        <v>0.91102559999999999</v>
      </c>
      <c r="AA176">
        <v>19.187799999999999</v>
      </c>
      <c r="AB176">
        <v>2.2624019999999999E-37</v>
      </c>
      <c r="AC176" s="1">
        <v>7.3310740000000005E-35</v>
      </c>
      <c r="AD176">
        <v>0.91060719999999995</v>
      </c>
      <c r="AE176">
        <v>19.029109999999999</v>
      </c>
      <c r="AF176" s="1">
        <v>1.156688E-25</v>
      </c>
      <c r="AG176" s="1">
        <v>3.7259590000000001E-23</v>
      </c>
      <c r="AH176">
        <v>0.910215</v>
      </c>
      <c r="AI176">
        <v>18.77496</v>
      </c>
      <c r="AJ176" s="1">
        <v>5.7786779999999998E-14</v>
      </c>
      <c r="AK176" s="1">
        <v>1.8701759999999999E-11</v>
      </c>
      <c r="AL176">
        <v>0.90984080000000001</v>
      </c>
      <c r="AM176">
        <v>18.6541</v>
      </c>
      <c r="AN176" s="1">
        <v>1.5489160000000001E-5</v>
      </c>
      <c r="AO176" s="1">
        <v>3.6902670000000001E-3</v>
      </c>
      <c r="AP176">
        <v>0.90952770000000005</v>
      </c>
      <c r="AQ176">
        <v>18.95064</v>
      </c>
      <c r="AR176" s="1">
        <v>2.3583130000000001E-2</v>
      </c>
      <c r="AS176" s="1">
        <v>6.1123690000000002</v>
      </c>
      <c r="AT176">
        <v>0.90917130000000002</v>
      </c>
      <c r="AU176">
        <v>19.353100000000001</v>
      </c>
      <c r="AV176" s="1">
        <v>1.8893059999999999</v>
      </c>
      <c r="AW176">
        <v>525.99519999999995</v>
      </c>
      <c r="AX176">
        <v>0.90879310000000002</v>
      </c>
      <c r="AY176">
        <v>19.71724</v>
      </c>
      <c r="AZ176">
        <v>24.39226</v>
      </c>
      <c r="BA176">
        <v>7213.5690000000004</v>
      </c>
      <c r="BB176">
        <v>0.90842829999999997</v>
      </c>
      <c r="BC176">
        <v>20.107389999999999</v>
      </c>
      <c r="BD176">
        <v>83.954449999999994</v>
      </c>
      <c r="BE176">
        <v>26128.53</v>
      </c>
      <c r="BF176">
        <v>0.9080686</v>
      </c>
      <c r="BG176">
        <v>20.294070000000001</v>
      </c>
      <c r="BH176">
        <v>105.1267</v>
      </c>
      <c r="BI176">
        <v>34197.06</v>
      </c>
      <c r="BJ176">
        <v>0.90770079999999997</v>
      </c>
      <c r="BK176">
        <v>20.290559999999999</v>
      </c>
      <c r="BL176">
        <v>59.485419999999998</v>
      </c>
      <c r="BM176">
        <v>20095.21</v>
      </c>
      <c r="BN176">
        <v>0.90734890000000001</v>
      </c>
      <c r="BO176">
        <v>20.15024</v>
      </c>
      <c r="BP176">
        <v>17.993510000000001</v>
      </c>
      <c r="BQ176">
        <v>6274.3130000000001</v>
      </c>
      <c r="BR176">
        <v>0.90684229999999999</v>
      </c>
      <c r="BS176">
        <v>19.919</v>
      </c>
      <c r="BT176">
        <v>3.3798970000000002</v>
      </c>
      <c r="BU176">
        <v>1207.6510000000001</v>
      </c>
      <c r="BV176">
        <v>0.90620509999999999</v>
      </c>
      <c r="BW176">
        <v>19.469930000000002</v>
      </c>
      <c r="BX176">
        <v>0.49172880000000002</v>
      </c>
      <c r="BY176">
        <v>176.70419999999999</v>
      </c>
      <c r="BZ176">
        <v>0.90494200000000002</v>
      </c>
      <c r="CA176">
        <v>19.31664</v>
      </c>
      <c r="CB176">
        <v>0.1086482</v>
      </c>
      <c r="CC176">
        <v>37.164650000000002</v>
      </c>
      <c r="CD176">
        <v>0.90064869999999997</v>
      </c>
      <c r="CE176">
        <v>19.1892</v>
      </c>
      <c r="CF176">
        <v>6.6734810000000006E-2</v>
      </c>
      <c r="CG176">
        <v>21.759229999999999</v>
      </c>
      <c r="CH176">
        <v>0.89395369999999996</v>
      </c>
      <c r="CI176">
        <v>19.01634</v>
      </c>
      <c r="CJ176" s="1">
        <v>5.8875240000000002E-2</v>
      </c>
      <c r="CK176">
        <v>19.270910000000001</v>
      </c>
      <c r="CL176">
        <v>0.89147909999999997</v>
      </c>
      <c r="CM176">
        <v>18.799949999999999</v>
      </c>
      <c r="CN176" s="1">
        <v>5.6136220000000001E-2</v>
      </c>
      <c r="CO176">
        <v>18.473050000000001</v>
      </c>
      <c r="CP176">
        <v>0.88960700000000004</v>
      </c>
      <c r="CQ176">
        <v>18.754729999999999</v>
      </c>
      <c r="CR176" s="1">
        <v>5.6209370000000002E-2</v>
      </c>
      <c r="CS176">
        <v>18.54289</v>
      </c>
      <c r="CT176">
        <v>0.8876117</v>
      </c>
      <c r="CU176">
        <v>18.67454</v>
      </c>
      <c r="CV176" s="1">
        <v>5.6165609999999998E-2</v>
      </c>
      <c r="CW176" s="1">
        <v>18.609310000000001</v>
      </c>
      <c r="CX176">
        <v>0.88578409999999996</v>
      </c>
      <c r="CY176">
        <v>18.353760000000001</v>
      </c>
      <c r="CZ176" s="1">
        <v>5.4135990000000002E-2</v>
      </c>
      <c r="DA176" s="1">
        <v>17.977209999999999</v>
      </c>
      <c r="DB176">
        <v>0.88389770000000001</v>
      </c>
      <c r="DC176">
        <v>17.903680000000001</v>
      </c>
      <c r="DD176" s="1">
        <v>5.0324319999999999E-2</v>
      </c>
      <c r="DE176" s="1">
        <v>16.754719999999999</v>
      </c>
      <c r="DF176">
        <v>0.88197550000000002</v>
      </c>
      <c r="DG176">
        <v>17.740079999999999</v>
      </c>
      <c r="DH176" s="1">
        <v>4.582878E-2</v>
      </c>
      <c r="DI176" s="1">
        <v>15.295780000000001</v>
      </c>
      <c r="DJ176">
        <v>0.87940589999999996</v>
      </c>
      <c r="DK176">
        <v>17.6294</v>
      </c>
      <c r="DL176" s="1">
        <v>4.123922E-2</v>
      </c>
      <c r="DM176" s="1">
        <v>13.796010000000001</v>
      </c>
      <c r="DN176">
        <v>0.87539699999999998</v>
      </c>
      <c r="DO176">
        <v>17.612369999999999</v>
      </c>
      <c r="DP176" s="1">
        <v>3.6907379999999997E-2</v>
      </c>
      <c r="DQ176" s="1">
        <v>12.38491</v>
      </c>
      <c r="DR176">
        <v>0.87121470000000001</v>
      </c>
      <c r="DS176">
        <v>17.28379</v>
      </c>
      <c r="DT176" s="1">
        <v>3.3104460000000002E-2</v>
      </c>
      <c r="DU176" s="1">
        <v>11.135400000000001</v>
      </c>
      <c r="DV176">
        <v>0.86758979999999997</v>
      </c>
      <c r="DW176">
        <v>16.915410000000001</v>
      </c>
      <c r="DX176" s="1">
        <v>2.9787669999999999E-2</v>
      </c>
      <c r="DY176" s="1">
        <v>10.03664</v>
      </c>
      <c r="DZ176">
        <v>0.86383189999999999</v>
      </c>
      <c r="EA176">
        <v>16.728660000000001</v>
      </c>
      <c r="EB176" s="1">
        <v>2.671774E-2</v>
      </c>
      <c r="EC176" s="1">
        <v>9.0171399999999995</v>
      </c>
      <c r="ED176">
        <v>0.86005920000000002</v>
      </c>
      <c r="EE176">
        <v>16.687429999999999</v>
      </c>
      <c r="EF176" s="1">
        <v>2.394485E-2</v>
      </c>
      <c r="EG176" s="1">
        <v>8.0970859999999991</v>
      </c>
      <c r="EH176">
        <v>0.85623070000000001</v>
      </c>
      <c r="EI176">
        <v>17.168700000000001</v>
      </c>
      <c r="EJ176" s="1">
        <v>2.145238E-2</v>
      </c>
      <c r="EK176" s="1">
        <v>7.2687390000000001</v>
      </c>
      <c r="EL176">
        <v>0.85238619999999998</v>
      </c>
      <c r="EM176">
        <v>17.557089999999999</v>
      </c>
      <c r="EN176" s="1">
        <v>1.919092E-2</v>
      </c>
      <c r="EO176" s="1">
        <v>6.5175929999999997</v>
      </c>
      <c r="EP176">
        <v>0.84881359999999995</v>
      </c>
      <c r="EQ176">
        <v>17.65428</v>
      </c>
      <c r="ER176" s="1">
        <v>1.718279E-2</v>
      </c>
      <c r="ES176" s="1">
        <v>5.8460270000000003</v>
      </c>
      <c r="ET176">
        <v>0.84279389999999998</v>
      </c>
      <c r="EU176">
        <v>17.822939999999999</v>
      </c>
      <c r="EV176" s="1">
        <v>1.538001E-2</v>
      </c>
      <c r="EW176" s="1">
        <v>5.2499180000000001</v>
      </c>
      <c r="EX176">
        <v>0.83496579999999998</v>
      </c>
      <c r="EY176">
        <v>17.76887</v>
      </c>
      <c r="EZ176" s="1">
        <v>1.3792479999999999E-2</v>
      </c>
      <c r="FA176" s="1">
        <v>4.726032</v>
      </c>
      <c r="FB176">
        <v>0.82762400000000003</v>
      </c>
      <c r="FC176">
        <v>17.38307</v>
      </c>
      <c r="FD176" s="1">
        <v>1.2376949999999999E-2</v>
      </c>
      <c r="FE176" s="1">
        <v>4.2571719999999997</v>
      </c>
      <c r="FF176">
        <v>0.82099129999999998</v>
      </c>
      <c r="FG176">
        <v>17.088229999999999</v>
      </c>
      <c r="FH176" s="1">
        <v>1.109136E-2</v>
      </c>
      <c r="FI176" s="1">
        <v>3.826981</v>
      </c>
      <c r="FJ176">
        <v>0.81523069999999997</v>
      </c>
      <c r="FK176">
        <v>17.042249999999999</v>
      </c>
      <c r="FL176" s="1">
        <v>9.970474E-3</v>
      </c>
      <c r="FM176" s="1">
        <v>3.4455580000000001</v>
      </c>
      <c r="FN176">
        <v>0.8095658</v>
      </c>
      <c r="FO176">
        <v>17.899170000000002</v>
      </c>
      <c r="FP176" s="1">
        <v>8.9275280000000005E-3</v>
      </c>
      <c r="FQ176" s="1">
        <v>3.0904569999999998</v>
      </c>
      <c r="FR176">
        <v>0.8039058</v>
      </c>
      <c r="FS176">
        <v>18.890799999999999</v>
      </c>
      <c r="FT176" s="1">
        <v>7.9851369999999998E-3</v>
      </c>
      <c r="FU176" s="1">
        <v>2.7680600000000002</v>
      </c>
      <c r="FV176">
        <v>0.79836660000000004</v>
      </c>
      <c r="FW176">
        <v>19.7271</v>
      </c>
      <c r="FX176" s="1">
        <v>7.1311300000000003E-3</v>
      </c>
      <c r="FY176" s="1">
        <v>2.4746380000000001</v>
      </c>
      <c r="FZ176">
        <v>0.7926202</v>
      </c>
      <c r="GA176">
        <v>20.30677</v>
      </c>
      <c r="GB176" s="1">
        <v>6.3850349999999998E-3</v>
      </c>
      <c r="GC176" s="1">
        <v>2.216793</v>
      </c>
      <c r="GD176">
        <v>0.78609910000000005</v>
      </c>
      <c r="GE176">
        <v>20.079820000000002</v>
      </c>
      <c r="GF176" s="1">
        <v>5.7264380000000004E-3</v>
      </c>
      <c r="GG176" s="1">
        <v>1.9899</v>
      </c>
      <c r="GH176">
        <v>0.7805493</v>
      </c>
      <c r="GI176">
        <v>19.385000000000002</v>
      </c>
      <c r="GJ176" s="1">
        <v>5.1426340000000001E-3</v>
      </c>
      <c r="GK176" s="1">
        <v>1.7879780000000001</v>
      </c>
      <c r="GL176">
        <v>0.77558119999999997</v>
      </c>
      <c r="GM176">
        <v>18.934370000000001</v>
      </c>
      <c r="GN176" s="1">
        <v>4.5833710000000001E-3</v>
      </c>
      <c r="GO176" s="1">
        <v>1.594438</v>
      </c>
      <c r="GP176">
        <v>0.77072229999999997</v>
      </c>
      <c r="GQ176">
        <v>18.94012</v>
      </c>
      <c r="GR176" s="1">
        <v>4.0538070000000004E-3</v>
      </c>
      <c r="GS176" s="1">
        <v>1.4111450000000001</v>
      </c>
      <c r="GT176">
        <v>0.76629789999999998</v>
      </c>
      <c r="GU176">
        <v>19.973030000000001</v>
      </c>
      <c r="GV176" s="1">
        <v>3.5250749999999999E-3</v>
      </c>
      <c r="GW176" s="1">
        <v>1.2277439999999999</v>
      </c>
      <c r="GX176">
        <v>0.76214959999999998</v>
      </c>
      <c r="GY176">
        <v>21.094080000000002</v>
      </c>
      <c r="GZ176" s="1">
        <v>3.033109E-3</v>
      </c>
      <c r="HA176" s="1">
        <v>1.05711</v>
      </c>
      <c r="HB176">
        <v>0.75853190000000004</v>
      </c>
      <c r="HC176">
        <v>21.884060000000002</v>
      </c>
      <c r="HD176" s="1">
        <v>2.59509E-3</v>
      </c>
      <c r="HE176" s="1">
        <v>0.90463660000000001</v>
      </c>
      <c r="HF176">
        <v>0.75544929999999999</v>
      </c>
      <c r="HG176">
        <v>22.15588</v>
      </c>
      <c r="HH176" s="1">
        <v>2.2321699999999999E-3</v>
      </c>
      <c r="HI176" s="1">
        <v>0.77789980000000003</v>
      </c>
      <c r="HJ176">
        <v>0.75287360000000003</v>
      </c>
      <c r="HK176">
        <v>21.631879999999999</v>
      </c>
      <c r="HL176" s="1">
        <v>1.937341E-3</v>
      </c>
      <c r="HM176" s="1">
        <v>0.6747223</v>
      </c>
      <c r="HN176">
        <v>0.75076010000000004</v>
      </c>
      <c r="HO176">
        <v>20.681799999999999</v>
      </c>
      <c r="HP176" s="1">
        <v>1.7000889999999999E-3</v>
      </c>
      <c r="HQ176" s="1">
        <v>0.59168169999999998</v>
      </c>
      <c r="HR176">
        <v>0.74901220000000002</v>
      </c>
      <c r="HS176">
        <v>20.01304</v>
      </c>
      <c r="HT176" s="1">
        <v>1.5113209999999999E-3</v>
      </c>
      <c r="HU176" s="1">
        <v>0.52543530000000005</v>
      </c>
      <c r="HV176">
        <v>0.74764870000000005</v>
      </c>
      <c r="HW176">
        <v>19.83541</v>
      </c>
      <c r="HX176" s="1">
        <v>1.339402E-3</v>
      </c>
      <c r="HY176" s="1">
        <v>0.4647519</v>
      </c>
      <c r="HZ176">
        <v>0.7465697</v>
      </c>
      <c r="IA176">
        <v>20.54477</v>
      </c>
      <c r="IB176" s="1">
        <v>1.174074E-3</v>
      </c>
      <c r="IC176" s="1">
        <v>0.40622130000000001</v>
      </c>
      <c r="ID176">
        <v>0.74574669999999998</v>
      </c>
      <c r="IE176">
        <v>20.775220000000001</v>
      </c>
      <c r="IF176" s="1">
        <v>1.014109E-3</v>
      </c>
      <c r="IG176" s="1">
        <v>0.34947109999999998</v>
      </c>
      <c r="IH176">
        <v>0.74511170000000004</v>
      </c>
      <c r="II176">
        <v>21.176020000000001</v>
      </c>
      <c r="IJ176" s="1">
        <v>8.6508099999999997E-4</v>
      </c>
      <c r="IK176" s="1">
        <v>0.2969967</v>
      </c>
      <c r="IL176">
        <v>0.74464819999999998</v>
      </c>
      <c r="IM176">
        <v>21.30828</v>
      </c>
      <c r="IN176" s="1">
        <v>7.4258630000000004E-4</v>
      </c>
      <c r="IO176" s="1">
        <v>0.25390790000000002</v>
      </c>
      <c r="IP176">
        <v>0.74431829999999999</v>
      </c>
      <c r="IQ176">
        <v>20.77056</v>
      </c>
      <c r="IR176" s="1">
        <v>6.5005629999999998E-4</v>
      </c>
      <c r="IS176" s="1">
        <v>0.22159519999999999</v>
      </c>
      <c r="IT176">
        <v>0.74409139999999996</v>
      </c>
      <c r="IU176">
        <v>19.848420000000001</v>
      </c>
      <c r="IV176" s="1">
        <v>5.8207490000000001E-4</v>
      </c>
      <c r="IW176" s="1">
        <v>0.19797609999999999</v>
      </c>
      <c r="IX176">
        <v>0.74396459999999998</v>
      </c>
      <c r="IY176">
        <v>18.997209999999999</v>
      </c>
      <c r="IZ176" s="1">
        <v>5.3264339999999999E-4</v>
      </c>
      <c r="JA176" s="1">
        <v>0.18080399999999999</v>
      </c>
      <c r="JB176">
        <v>0.74392049999999998</v>
      </c>
      <c r="JC176">
        <v>18.749469999999999</v>
      </c>
      <c r="JD176" s="1">
        <v>4.9269609999999997E-4</v>
      </c>
      <c r="JE176" s="1">
        <v>0.1669446</v>
      </c>
      <c r="JF176">
        <v>0.74398799999999998</v>
      </c>
      <c r="JG176">
        <v>19.72288</v>
      </c>
      <c r="JH176" s="1">
        <v>4.568455E-4</v>
      </c>
      <c r="JI176" s="1">
        <v>0.1546331</v>
      </c>
      <c r="JJ176">
        <v>0.74419360000000001</v>
      </c>
      <c r="JK176">
        <v>21.017209999999999</v>
      </c>
      <c r="JL176" s="1">
        <v>4.2357810000000001E-4</v>
      </c>
      <c r="JM176" s="1">
        <v>0.1431115</v>
      </c>
      <c r="JN176">
        <v>0.74454909999999996</v>
      </c>
      <c r="JO176">
        <v>22.139140000000001</v>
      </c>
      <c r="JP176" s="1">
        <v>3.923272E-4</v>
      </c>
      <c r="JQ176" s="1">
        <v>0.13242809999999999</v>
      </c>
      <c r="JR176">
        <v>0.74505999999999994</v>
      </c>
      <c r="JS176">
        <v>22.84356</v>
      </c>
      <c r="JT176" s="1">
        <v>3.6405049999999999E-4</v>
      </c>
      <c r="JU176" s="1">
        <v>0.12275709999999999</v>
      </c>
      <c r="JV176">
        <v>0.74568299999999998</v>
      </c>
      <c r="JW176">
        <v>22.544080000000001</v>
      </c>
      <c r="JX176" s="1">
        <v>3.3929359999999999E-4</v>
      </c>
      <c r="JY176" s="1">
        <v>0.1142936</v>
      </c>
      <c r="JZ176">
        <v>0.74642430000000004</v>
      </c>
      <c r="KA176">
        <v>21.502320000000001</v>
      </c>
      <c r="KB176" s="1">
        <v>3.1860349999999999E-4</v>
      </c>
      <c r="KC176" s="1">
        <v>0.10723539999999999</v>
      </c>
      <c r="KD176">
        <v>0.74719100000000005</v>
      </c>
      <c r="KE176">
        <v>20.642219999999998</v>
      </c>
      <c r="KF176" s="1">
        <v>3.0078700000000001E-4</v>
      </c>
      <c r="KG176" s="1">
        <v>0.1011305</v>
      </c>
      <c r="KH176">
        <v>0.74804059999999994</v>
      </c>
      <c r="KI176">
        <v>20.274660000000001</v>
      </c>
      <c r="KJ176" s="1">
        <v>2.8636249999999997E-4</v>
      </c>
      <c r="KK176" s="1">
        <v>9.6128019999999995E-2</v>
      </c>
      <c r="KL176">
        <v>0.74876750000000003</v>
      </c>
      <c r="KM176">
        <v>20.840579999999999</v>
      </c>
      <c r="KN176" s="1">
        <v>2.7323780000000002E-4</v>
      </c>
      <c r="KO176" s="1">
        <v>9.1535619999999998E-2</v>
      </c>
      <c r="KP176">
        <v>0.74942430000000004</v>
      </c>
      <c r="KQ176">
        <v>21.471800000000002</v>
      </c>
      <c r="KR176" s="1">
        <v>2.6126369999999999E-4</v>
      </c>
      <c r="KS176" s="1">
        <v>8.7322819999999995E-2</v>
      </c>
      <c r="KT176">
        <v>0.74991669999999999</v>
      </c>
      <c r="KU176">
        <v>21.61035</v>
      </c>
      <c r="KV176" s="1">
        <v>2.5104750000000002E-4</v>
      </c>
      <c r="KW176" s="1">
        <v>8.3722909999999998E-2</v>
      </c>
      <c r="KX176">
        <v>0.75024179999999996</v>
      </c>
      <c r="KY176">
        <v>21.368919999999999</v>
      </c>
      <c r="KZ176" s="1">
        <v>2.4174560000000001E-4</v>
      </c>
      <c r="LA176" s="1">
        <v>8.0417310000000006E-2</v>
      </c>
      <c r="LB176">
        <v>0.75041100000000005</v>
      </c>
      <c r="LC176">
        <v>20.790050000000001</v>
      </c>
      <c r="LD176" s="1">
        <v>2.3463539999999999E-4</v>
      </c>
      <c r="LE176" s="1">
        <v>7.7971449999999998E-2</v>
      </c>
      <c r="LF176">
        <v>0.75043000000000004</v>
      </c>
      <c r="LG176">
        <v>20.177720000000001</v>
      </c>
      <c r="LH176" s="1">
        <v>2.282017E-4</v>
      </c>
      <c r="LI176" s="1">
        <v>7.5803860000000001E-2</v>
      </c>
      <c r="LJ176">
        <v>0.75035130000000005</v>
      </c>
      <c r="LK176">
        <v>19.76229</v>
      </c>
      <c r="LL176" s="1">
        <v>2.2254339999999999E-4</v>
      </c>
      <c r="LM176" s="1">
        <v>7.3902350000000006E-2</v>
      </c>
      <c r="LN176">
        <v>0.75021979999999999</v>
      </c>
      <c r="LO176">
        <v>19.791119999999999</v>
      </c>
      <c r="LP176" s="1">
        <v>2.1747429999999999E-4</v>
      </c>
      <c r="LQ176" s="1">
        <v>7.2266029999999995E-2</v>
      </c>
      <c r="LR176">
        <v>0.7500194</v>
      </c>
      <c r="LS176">
        <v>20.729099999999999</v>
      </c>
      <c r="LT176" s="1">
        <v>2.1323499999999999E-4</v>
      </c>
      <c r="LU176" s="1">
        <v>7.0965130000000001E-2</v>
      </c>
      <c r="LV176">
        <v>0.74985520000000006</v>
      </c>
      <c r="LW176">
        <v>21.898980000000002</v>
      </c>
      <c r="LX176" s="1">
        <v>2.1004469999999999E-4</v>
      </c>
      <c r="LY176" s="1">
        <v>6.9978029999999997E-2</v>
      </c>
      <c r="LZ176">
        <v>0.74967709999999999</v>
      </c>
      <c r="MA176">
        <v>22.938949999999998</v>
      </c>
      <c r="MB176" s="1">
        <v>2.0690389999999999E-4</v>
      </c>
      <c r="MC176" s="1">
        <v>6.9054459999999998E-2</v>
      </c>
      <c r="MD176">
        <v>0.74952969999999997</v>
      </c>
      <c r="ME176">
        <v>23.4861</v>
      </c>
      <c r="MF176" s="1">
        <v>2.0253900000000001E-4</v>
      </c>
      <c r="MG176" s="1">
        <v>6.7699700000000002E-2</v>
      </c>
      <c r="MH176">
        <v>0.74941349999999995</v>
      </c>
      <c r="MI176">
        <v>23.294080000000001</v>
      </c>
      <c r="MJ176" s="1">
        <v>1.9679880000000001E-4</v>
      </c>
      <c r="MK176" s="1">
        <v>6.5835950000000004E-2</v>
      </c>
      <c r="ML176">
        <v>0.74931320000000001</v>
      </c>
      <c r="MM176">
        <v>22.312809999999999</v>
      </c>
      <c r="MN176" s="1">
        <v>1.9022749999999999E-4</v>
      </c>
      <c r="MO176" s="1">
        <v>6.3712110000000002E-2</v>
      </c>
      <c r="MP176">
        <v>0.74927109999999997</v>
      </c>
      <c r="MQ176">
        <v>21.365829999999999</v>
      </c>
      <c r="MR176" s="1">
        <v>1.834719E-4</v>
      </c>
      <c r="MS176" s="1">
        <v>6.1437220000000001E-2</v>
      </c>
      <c r="MT176">
        <v>0.74919250000000004</v>
      </c>
      <c r="MU176">
        <v>20.823509999999999</v>
      </c>
      <c r="MV176" s="1">
        <v>1.763608E-4</v>
      </c>
      <c r="MW176" s="1">
        <v>5.9078749999999999E-2</v>
      </c>
      <c r="MX176">
        <v>0.7491099</v>
      </c>
      <c r="MY176">
        <v>21.07095</v>
      </c>
      <c r="MZ176" s="1">
        <v>1.6933749999999999E-4</v>
      </c>
      <c r="NA176" s="1">
        <v>5.6691510000000001E-2</v>
      </c>
      <c r="NB176">
        <v>0.74903330000000001</v>
      </c>
      <c r="NC176">
        <v>21.795559999999998</v>
      </c>
      <c r="ND176" s="1">
        <v>1.6248280000000001E-4</v>
      </c>
      <c r="NE176" s="1">
        <v>5.4381069999999997E-2</v>
      </c>
      <c r="NF176">
        <v>0.74903330000000001</v>
      </c>
      <c r="NG176">
        <v>21.795559999999998</v>
      </c>
      <c r="NH176" s="1">
        <v>1.6248280000000001E-4</v>
      </c>
      <c r="NI176" s="1">
        <v>5.4381069999999997E-2</v>
      </c>
      <c r="NJ176">
        <v>0.74903330000000001</v>
      </c>
      <c r="NK176">
        <v>21.795559999999998</v>
      </c>
      <c r="NL176" s="1">
        <v>1.6248280000000001E-4</v>
      </c>
      <c r="NM176" s="1">
        <v>5.4381069999999997E-2</v>
      </c>
      <c r="NN176">
        <v>0.74903330000000001</v>
      </c>
      <c r="NO176">
        <v>21.795559999999998</v>
      </c>
      <c r="NP176" s="1">
        <v>1.6248280000000001E-4</v>
      </c>
      <c r="NQ176" s="1">
        <v>5.4381069999999997E-2</v>
      </c>
      <c r="NR176">
        <v>0.74903330000000001</v>
      </c>
      <c r="NS176">
        <v>21.795559999999998</v>
      </c>
      <c r="NT176" s="1">
        <v>1.6248280000000001E-4</v>
      </c>
      <c r="NU176" s="1">
        <v>5.4381069999999997E-2</v>
      </c>
      <c r="NV176">
        <v>0.74903330000000001</v>
      </c>
      <c r="NW176">
        <v>21.795559999999998</v>
      </c>
      <c r="NX176" s="1">
        <v>1.6248280000000001E-4</v>
      </c>
      <c r="NY176" s="1">
        <v>5.4381069999999997E-2</v>
      </c>
      <c r="NZ176">
        <v>0.74903330000000001</v>
      </c>
      <c r="OA176">
        <v>21.795559999999998</v>
      </c>
      <c r="OB176" s="1">
        <v>1.6248280000000001E-4</v>
      </c>
      <c r="OC176" s="1">
        <v>5.4381069999999997E-2</v>
      </c>
      <c r="OD176">
        <v>0.74903330000000001</v>
      </c>
      <c r="OE176">
        <v>21.795559999999998</v>
      </c>
      <c r="OF176" s="1">
        <v>1.6248280000000001E-4</v>
      </c>
      <c r="OG176" s="1">
        <v>5.4381069999999997E-2</v>
      </c>
      <c r="OH176">
        <v>0.74903330000000001</v>
      </c>
      <c r="OI176">
        <v>21.795559999999998</v>
      </c>
      <c r="OJ176" s="1">
        <v>1.6248280000000001E-4</v>
      </c>
      <c r="OK176" s="1">
        <v>5.4381069999999997E-2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0.87423430000000002</v>
      </c>
      <c r="G177">
        <v>16.958290000000002</v>
      </c>
      <c r="H177">
        <v>0</v>
      </c>
      <c r="I177">
        <v>0</v>
      </c>
      <c r="J177">
        <v>0.87266779999999999</v>
      </c>
      <c r="K177">
        <v>17.415130000000001</v>
      </c>
      <c r="L177">
        <v>0</v>
      </c>
      <c r="M177">
        <v>0</v>
      </c>
      <c r="N177">
        <v>0.87105010000000005</v>
      </c>
      <c r="O177">
        <v>17.827059999999999</v>
      </c>
      <c r="P177">
        <v>0</v>
      </c>
      <c r="Q177">
        <v>0</v>
      </c>
      <c r="R177">
        <v>0.86945130000000004</v>
      </c>
      <c r="S177">
        <v>18.29025</v>
      </c>
      <c r="T177">
        <v>0</v>
      </c>
      <c r="U177">
        <v>0</v>
      </c>
      <c r="V177">
        <v>0.86784170000000005</v>
      </c>
      <c r="W177">
        <v>18.846679999999999</v>
      </c>
      <c r="X177">
        <v>0</v>
      </c>
      <c r="Y177">
        <v>0</v>
      </c>
      <c r="Z177">
        <v>0.86616780000000004</v>
      </c>
      <c r="AA177">
        <v>19.176210000000001</v>
      </c>
      <c r="AB177">
        <v>3.424554E-38</v>
      </c>
      <c r="AC177">
        <v>1.0020830000000001E-35</v>
      </c>
      <c r="AD177">
        <v>0.86441179999999995</v>
      </c>
      <c r="AE177">
        <v>19.027740000000001</v>
      </c>
      <c r="AF177" s="1">
        <v>1.636427E-26</v>
      </c>
      <c r="AG177" s="1">
        <v>4.7596959999999996E-24</v>
      </c>
      <c r="AH177">
        <v>0.86261030000000005</v>
      </c>
      <c r="AI177">
        <v>18.774149999999999</v>
      </c>
      <c r="AJ177" s="1">
        <v>8.4175550000000004E-15</v>
      </c>
      <c r="AK177" s="1">
        <v>2.459441E-12</v>
      </c>
      <c r="AL177">
        <v>0.86081439999999998</v>
      </c>
      <c r="AM177">
        <v>18.665690000000001</v>
      </c>
      <c r="AN177" s="1">
        <v>7.0325610000000002E-6</v>
      </c>
      <c r="AO177" s="1">
        <v>1.5761340000000001E-3</v>
      </c>
      <c r="AP177">
        <v>0.85902540000000005</v>
      </c>
      <c r="AQ177">
        <v>18.988219999999998</v>
      </c>
      <c r="AR177" s="1">
        <v>1.4697419999999999E-2</v>
      </c>
      <c r="AS177" s="1">
        <v>3.5656530000000002</v>
      </c>
      <c r="AT177">
        <v>0.85718780000000006</v>
      </c>
      <c r="AU177">
        <v>19.386099999999999</v>
      </c>
      <c r="AV177" s="1">
        <v>1.399211</v>
      </c>
      <c r="AW177">
        <v>361.33240000000001</v>
      </c>
      <c r="AX177">
        <v>0.85532850000000005</v>
      </c>
      <c r="AY177">
        <v>19.74841</v>
      </c>
      <c r="AZ177">
        <v>20.520820000000001</v>
      </c>
      <c r="BA177">
        <v>5574.3909999999996</v>
      </c>
      <c r="BB177">
        <v>0.85346670000000002</v>
      </c>
      <c r="BC177">
        <v>20.1236</v>
      </c>
      <c r="BD177">
        <v>78.198920000000001</v>
      </c>
      <c r="BE177">
        <v>22141.27</v>
      </c>
      <c r="BF177">
        <v>0.85154220000000003</v>
      </c>
      <c r="BG177">
        <v>20.28069</v>
      </c>
      <c r="BH177">
        <v>106.48650000000001</v>
      </c>
      <c r="BI177">
        <v>31208.44</v>
      </c>
      <c r="BJ177">
        <v>0.84961189999999998</v>
      </c>
      <c r="BK177">
        <v>20.278949999999998</v>
      </c>
      <c r="BL177">
        <v>64.643929999999997</v>
      </c>
      <c r="BM177">
        <v>19509.91</v>
      </c>
      <c r="BN177">
        <v>0.84764720000000005</v>
      </c>
      <c r="BO177">
        <v>20.148569999999999</v>
      </c>
      <c r="BP177">
        <v>20.71059</v>
      </c>
      <c r="BQ177">
        <v>6402.799</v>
      </c>
      <c r="BR177">
        <v>0.84551080000000001</v>
      </c>
      <c r="BS177">
        <v>19.942419999999998</v>
      </c>
      <c r="BT177">
        <v>4.0635979999999998</v>
      </c>
      <c r="BU177">
        <v>1279.5840000000001</v>
      </c>
      <c r="BV177">
        <v>0.84308439999999996</v>
      </c>
      <c r="BW177">
        <v>19.52439</v>
      </c>
      <c r="BX177">
        <v>0.59705350000000001</v>
      </c>
      <c r="BY177">
        <v>189.21100000000001</v>
      </c>
      <c r="BZ177">
        <v>0.83973810000000004</v>
      </c>
      <c r="CA177">
        <v>19.370799999999999</v>
      </c>
      <c r="CB177">
        <v>0.12071079999999999</v>
      </c>
      <c r="CC177">
        <v>37.070740000000001</v>
      </c>
      <c r="CD177">
        <v>0.83348809999999995</v>
      </c>
      <c r="CE177">
        <v>19.231300000000001</v>
      </c>
      <c r="CF177">
        <v>6.7691989999999994E-2</v>
      </c>
      <c r="CG177">
        <v>20.12191</v>
      </c>
      <c r="CH177">
        <v>0.82388320000000004</v>
      </c>
      <c r="CI177">
        <v>19.042210000000001</v>
      </c>
      <c r="CJ177" s="1">
        <v>5.901493E-2</v>
      </c>
      <c r="CK177">
        <v>17.572220000000002</v>
      </c>
      <c r="CL177">
        <v>0.81798309999999996</v>
      </c>
      <c r="CM177">
        <v>18.801110000000001</v>
      </c>
      <c r="CN177" s="1">
        <v>5.587959E-2</v>
      </c>
      <c r="CO177">
        <v>16.685669999999998</v>
      </c>
      <c r="CP177">
        <v>0.81293280000000001</v>
      </c>
      <c r="CQ177">
        <v>18.73969</v>
      </c>
      <c r="CR177" s="1">
        <v>5.5897240000000001E-2</v>
      </c>
      <c r="CS177">
        <v>16.742339999999999</v>
      </c>
      <c r="CT177">
        <v>0.80798979999999998</v>
      </c>
      <c r="CU177">
        <v>18.66367</v>
      </c>
      <c r="CV177" s="1">
        <v>5.59155E-2</v>
      </c>
      <c r="CW177" s="1">
        <v>16.84019</v>
      </c>
      <c r="CX177">
        <v>0.80320100000000005</v>
      </c>
      <c r="CY177">
        <v>18.366140000000001</v>
      </c>
      <c r="CZ177" s="1">
        <v>5.4161090000000002E-2</v>
      </c>
      <c r="DA177" s="1">
        <v>16.379359999999998</v>
      </c>
      <c r="DB177">
        <v>0.79837139999999995</v>
      </c>
      <c r="DC177">
        <v>17.939800000000002</v>
      </c>
      <c r="DD177" s="1">
        <v>5.0454199999999998E-2</v>
      </c>
      <c r="DE177" s="1">
        <v>15.325979999999999</v>
      </c>
      <c r="DF177">
        <v>0.79343799999999998</v>
      </c>
      <c r="DG177">
        <v>17.781500000000001</v>
      </c>
      <c r="DH177" s="1">
        <v>4.6000409999999999E-2</v>
      </c>
      <c r="DI177" s="1">
        <v>14.029780000000001</v>
      </c>
      <c r="DJ177">
        <v>0.78870739999999995</v>
      </c>
      <c r="DK177">
        <v>17.669799999999999</v>
      </c>
      <c r="DL177" s="1">
        <v>4.140601E-2</v>
      </c>
      <c r="DM177" s="1">
        <v>12.670579999999999</v>
      </c>
      <c r="DN177">
        <v>0.78408270000000002</v>
      </c>
      <c r="DO177">
        <v>17.653479999999998</v>
      </c>
      <c r="DP177" s="1">
        <v>3.7066469999999997E-2</v>
      </c>
      <c r="DQ177" s="1">
        <v>11.377230000000001</v>
      </c>
      <c r="DR177">
        <v>0.77936329999999998</v>
      </c>
      <c r="DS177">
        <v>17.305160000000001</v>
      </c>
      <c r="DT177" s="1">
        <v>3.3228710000000002E-2</v>
      </c>
      <c r="DU177" s="1">
        <v>10.22709</v>
      </c>
      <c r="DV177">
        <v>0.77493540000000005</v>
      </c>
      <c r="DW177">
        <v>16.924250000000001</v>
      </c>
      <c r="DX177" s="1">
        <v>2.9882760000000001E-2</v>
      </c>
      <c r="DY177" s="1">
        <v>9.2303820000000005</v>
      </c>
      <c r="DZ177">
        <v>0.77041170000000003</v>
      </c>
      <c r="EA177">
        <v>16.723590000000002</v>
      </c>
      <c r="EB177" s="1">
        <v>2.678208E-2</v>
      </c>
      <c r="EC177" s="1">
        <v>8.3056560000000008</v>
      </c>
      <c r="ED177">
        <v>0.76582680000000003</v>
      </c>
      <c r="EE177">
        <v>16.677520000000001</v>
      </c>
      <c r="EF177" s="1">
        <v>2.399126E-2</v>
      </c>
      <c r="EG177" s="1">
        <v>7.4713719999999997</v>
      </c>
      <c r="EH177">
        <v>0.76116510000000004</v>
      </c>
      <c r="EI177">
        <v>17.16911</v>
      </c>
      <c r="EJ177" s="1">
        <v>2.1482640000000001E-2</v>
      </c>
      <c r="EK177" s="1">
        <v>6.7190060000000003</v>
      </c>
      <c r="EL177">
        <v>0.75644650000000002</v>
      </c>
      <c r="EM177">
        <v>17.57882</v>
      </c>
      <c r="EN177" s="1">
        <v>1.921345E-2</v>
      </c>
      <c r="EO177" s="1">
        <v>6.0363249999999997</v>
      </c>
      <c r="EP177">
        <v>0.75200869999999997</v>
      </c>
      <c r="EQ177">
        <v>17.694240000000001</v>
      </c>
      <c r="ER177" s="1">
        <v>1.719385E-2</v>
      </c>
      <c r="ES177" s="1">
        <v>5.4230330000000002</v>
      </c>
      <c r="ET177">
        <v>0.74770060000000005</v>
      </c>
      <c r="EU177">
        <v>17.863769999999999</v>
      </c>
      <c r="EV177" s="1">
        <v>1.53861E-2</v>
      </c>
      <c r="EW177" s="1">
        <v>4.8723669999999997</v>
      </c>
      <c r="EX177">
        <v>0.74333139999999998</v>
      </c>
      <c r="EY177">
        <v>17.793050000000001</v>
      </c>
      <c r="EZ177" s="1">
        <v>1.378329E-2</v>
      </c>
      <c r="FA177" s="1">
        <v>4.3814019999999996</v>
      </c>
      <c r="FB177">
        <v>0.73894280000000001</v>
      </c>
      <c r="FC177">
        <v>17.38908</v>
      </c>
      <c r="FD177" s="1">
        <v>1.2361860000000001E-2</v>
      </c>
      <c r="FE177" s="1">
        <v>3.94523</v>
      </c>
      <c r="FF177">
        <v>0.73491329999999999</v>
      </c>
      <c r="FG177">
        <v>17.083400000000001</v>
      </c>
      <c r="FH177" s="1">
        <v>1.1075969999999999E-2</v>
      </c>
      <c r="FI177" s="1">
        <v>3.5528119999999999</v>
      </c>
      <c r="FJ177">
        <v>0.73204829999999999</v>
      </c>
      <c r="FK177">
        <v>17.025379999999998</v>
      </c>
      <c r="FL177" s="1">
        <v>9.9495710000000008E-3</v>
      </c>
      <c r="FM177" s="1">
        <v>3.2015340000000001</v>
      </c>
      <c r="FN177">
        <v>0.72932739999999996</v>
      </c>
      <c r="FO177">
        <v>17.87632</v>
      </c>
      <c r="FP177" s="1">
        <v>8.9065450000000001E-3</v>
      </c>
      <c r="FQ177" s="1">
        <v>2.8755920000000001</v>
      </c>
      <c r="FR177">
        <v>0.7266724</v>
      </c>
      <c r="FS177">
        <v>18.888780000000001</v>
      </c>
      <c r="FT177" s="1">
        <v>7.9608209999999999E-3</v>
      </c>
      <c r="FU177" s="1">
        <v>2.5785469999999999</v>
      </c>
      <c r="FV177">
        <v>0.72418119999999997</v>
      </c>
      <c r="FW177">
        <v>19.741859999999999</v>
      </c>
      <c r="FX177" s="1">
        <v>7.1058789999999998E-3</v>
      </c>
      <c r="FY177" s="1">
        <v>2.308487</v>
      </c>
      <c r="FZ177">
        <v>0.72179130000000002</v>
      </c>
      <c r="GA177">
        <v>20.336539999999999</v>
      </c>
      <c r="GB177" s="1">
        <v>6.3528999999999999E-3</v>
      </c>
      <c r="GC177" s="1">
        <v>2.0688219999999999</v>
      </c>
      <c r="GD177">
        <v>0.71950389999999997</v>
      </c>
      <c r="GE177">
        <v>20.126300000000001</v>
      </c>
      <c r="GF177" s="1">
        <v>5.6913909999999996E-3</v>
      </c>
      <c r="GG177" s="1">
        <v>1.857324</v>
      </c>
      <c r="GH177">
        <v>0.71736880000000003</v>
      </c>
      <c r="GI177">
        <v>19.417000000000002</v>
      </c>
      <c r="GJ177" s="1">
        <v>5.105549E-3</v>
      </c>
      <c r="GK177" s="1">
        <v>1.6691910000000001</v>
      </c>
      <c r="GL177">
        <v>0.71430579999999999</v>
      </c>
      <c r="GM177">
        <v>18.93364</v>
      </c>
      <c r="GN177" s="1">
        <v>4.5497070000000001E-3</v>
      </c>
      <c r="GO177" s="1">
        <v>1.4912669999999999</v>
      </c>
      <c r="GP177">
        <v>0.71138020000000002</v>
      </c>
      <c r="GQ177">
        <v>18.912960000000002</v>
      </c>
      <c r="GR177" s="1">
        <v>4.025374E-3</v>
      </c>
      <c r="GS177" s="1">
        <v>1.3232120000000001</v>
      </c>
      <c r="GT177">
        <v>0.70880120000000002</v>
      </c>
      <c r="GU177">
        <v>19.935169999999999</v>
      </c>
      <c r="GV177" s="1">
        <v>3.5032710000000001E-3</v>
      </c>
      <c r="GW177" s="1">
        <v>1.1540760000000001</v>
      </c>
      <c r="GX177">
        <v>0.70639569999999996</v>
      </c>
      <c r="GY177">
        <v>21.084630000000001</v>
      </c>
      <c r="GZ177" s="1">
        <v>3.0166630000000002E-3</v>
      </c>
      <c r="HA177" s="1">
        <v>0.99565199999999998</v>
      </c>
      <c r="HB177">
        <v>0.70434220000000003</v>
      </c>
      <c r="HC177">
        <v>21.917110000000001</v>
      </c>
      <c r="HD177" s="1">
        <v>2.581622E-3</v>
      </c>
      <c r="HE177" s="1">
        <v>0.85280509999999998</v>
      </c>
      <c r="HF177">
        <v>0.70264159999999998</v>
      </c>
      <c r="HG177">
        <v>22.214230000000001</v>
      </c>
      <c r="HH177" s="1">
        <v>2.2202179999999999E-3</v>
      </c>
      <c r="HI177" s="1">
        <v>0.73333470000000001</v>
      </c>
      <c r="HJ177">
        <v>0.7012697</v>
      </c>
      <c r="HK177">
        <v>21.697649999999999</v>
      </c>
      <c r="HL177" s="1">
        <v>1.9266070000000001E-3</v>
      </c>
      <c r="HM177" s="1">
        <v>0.63575599999999999</v>
      </c>
      <c r="HN177">
        <v>0.70018460000000005</v>
      </c>
      <c r="HO177">
        <v>20.73094</v>
      </c>
      <c r="HP177" s="1">
        <v>1.6893800000000001E-3</v>
      </c>
      <c r="HQ177" s="1">
        <v>0.55685499999999999</v>
      </c>
      <c r="HR177">
        <v>0.69927010000000001</v>
      </c>
      <c r="HS177">
        <v>20.021719999999998</v>
      </c>
      <c r="HT177" s="1">
        <v>1.500824E-3</v>
      </c>
      <c r="HU177" s="1">
        <v>0.49398570000000003</v>
      </c>
      <c r="HV177">
        <v>0.6985922</v>
      </c>
      <c r="HW177">
        <v>19.817730000000001</v>
      </c>
      <c r="HX177" s="1">
        <v>1.3317439999999999E-3</v>
      </c>
      <c r="HY177" s="1">
        <v>0.43751129999999999</v>
      </c>
      <c r="HZ177">
        <v>0.69805410000000001</v>
      </c>
      <c r="IA177">
        <v>20.52131</v>
      </c>
      <c r="IB177" s="1">
        <v>1.1701039999999999E-3</v>
      </c>
      <c r="IC177" s="1">
        <v>0.38364969999999998</v>
      </c>
      <c r="ID177">
        <v>0.69762239999999998</v>
      </c>
      <c r="IE177">
        <v>20.780280000000001</v>
      </c>
      <c r="IF177" s="1">
        <v>1.0116400000000001E-3</v>
      </c>
      <c r="IG177" s="1">
        <v>0.3310285</v>
      </c>
      <c r="IH177">
        <v>0.69730449999999999</v>
      </c>
      <c r="II177">
        <v>21.215129999999998</v>
      </c>
      <c r="IJ177" s="1">
        <v>8.628323E-4</v>
      </c>
      <c r="IK177" s="1">
        <v>0.28179789999999999</v>
      </c>
      <c r="IL177">
        <v>0.69710179999999999</v>
      </c>
      <c r="IM177">
        <v>21.362279999999998</v>
      </c>
      <c r="IN177" s="1">
        <v>7.377967E-4</v>
      </c>
      <c r="IO177" s="1">
        <v>0.24047170000000001</v>
      </c>
      <c r="IP177">
        <v>0.69694540000000005</v>
      </c>
      <c r="IQ177">
        <v>20.842939999999999</v>
      </c>
      <c r="IR177" s="1">
        <v>6.4247309999999999E-4</v>
      </c>
      <c r="IS177" s="1">
        <v>0.2090033</v>
      </c>
      <c r="IT177">
        <v>0.6968567</v>
      </c>
      <c r="IU177">
        <v>19.917300000000001</v>
      </c>
      <c r="IV177" s="1">
        <v>5.7264849999999999E-4</v>
      </c>
      <c r="IW177" s="1">
        <v>0.18596019999999999</v>
      </c>
      <c r="IX177">
        <v>0.69679179999999996</v>
      </c>
      <c r="IY177">
        <v>19.036909999999999</v>
      </c>
      <c r="IZ177" s="1">
        <v>5.2202439999999998E-4</v>
      </c>
      <c r="JA177" s="1">
        <v>0.16925100000000001</v>
      </c>
      <c r="JB177">
        <v>0.69680960000000003</v>
      </c>
      <c r="JC177">
        <v>18.749569999999999</v>
      </c>
      <c r="JD177" s="1">
        <v>4.8197160000000003E-4</v>
      </c>
      <c r="JE177" s="1">
        <v>0.1560261</v>
      </c>
      <c r="JF177">
        <v>0.69685900000000001</v>
      </c>
      <c r="JG177">
        <v>19.70215</v>
      </c>
      <c r="JH177" s="1">
        <v>4.4724940000000001E-4</v>
      </c>
      <c r="JI177" s="1">
        <v>0.14458280000000001</v>
      </c>
      <c r="JJ177">
        <v>0.69701740000000001</v>
      </c>
      <c r="JK177">
        <v>21.009789999999999</v>
      </c>
      <c r="JL177" s="1">
        <v>4.1457119999999999E-4</v>
      </c>
      <c r="JM177" s="1">
        <v>0.13382340000000001</v>
      </c>
      <c r="JN177">
        <v>0.69725800000000004</v>
      </c>
      <c r="JO177">
        <v>22.159040000000001</v>
      </c>
      <c r="JP177" s="1">
        <v>3.8430739999999999E-4</v>
      </c>
      <c r="JQ177" s="1">
        <v>0.1238785</v>
      </c>
      <c r="JR177">
        <v>0.69757429999999998</v>
      </c>
      <c r="JS177">
        <v>22.894380000000002</v>
      </c>
      <c r="JT177" s="1">
        <v>3.565447E-4</v>
      </c>
      <c r="JU177" s="1">
        <v>0.1147624</v>
      </c>
      <c r="JV177">
        <v>0.69799069999999996</v>
      </c>
      <c r="JW177">
        <v>22.624739999999999</v>
      </c>
      <c r="JX177" s="1">
        <v>3.3209370000000002E-4</v>
      </c>
      <c r="JY177" s="1">
        <v>0.10674350000000001</v>
      </c>
      <c r="JZ177">
        <v>0.6984669</v>
      </c>
      <c r="KA177">
        <v>21.582329999999999</v>
      </c>
      <c r="KB177" s="1">
        <v>3.1169910000000001E-4</v>
      </c>
      <c r="KC177" s="1">
        <v>0.1000476</v>
      </c>
      <c r="KD177">
        <v>0.69896230000000004</v>
      </c>
      <c r="KE177">
        <v>20.686319999999998</v>
      </c>
      <c r="KF177" s="1">
        <v>2.9411889999999999E-4</v>
      </c>
      <c r="KG177" s="1">
        <v>9.4282060000000001E-2</v>
      </c>
      <c r="KH177">
        <v>0.69944229999999996</v>
      </c>
      <c r="KI177">
        <v>20.27636</v>
      </c>
      <c r="KJ177" s="1">
        <v>2.7949890000000002E-4</v>
      </c>
      <c r="KK177" s="1">
        <v>8.9475470000000001E-2</v>
      </c>
      <c r="KL177">
        <v>0.6998953</v>
      </c>
      <c r="KM177">
        <v>20.822790000000001</v>
      </c>
      <c r="KN177" s="1">
        <v>2.6619609999999999E-4</v>
      </c>
      <c r="KO177" s="1">
        <v>8.5130269999999994E-2</v>
      </c>
      <c r="KP177">
        <v>0.70026820000000001</v>
      </c>
      <c r="KQ177">
        <v>21.477370000000001</v>
      </c>
      <c r="KR177" s="1">
        <v>2.5425680000000001E-4</v>
      </c>
      <c r="KS177" s="1">
        <v>8.1242610000000007E-2</v>
      </c>
      <c r="KT177">
        <v>0.7005574</v>
      </c>
      <c r="KU177">
        <v>21.651140000000002</v>
      </c>
      <c r="KV177" s="1">
        <v>2.436354E-4</v>
      </c>
      <c r="KW177" s="1">
        <v>7.7808260000000004E-2</v>
      </c>
      <c r="KX177">
        <v>0.70073920000000001</v>
      </c>
      <c r="KY177">
        <v>21.422820000000002</v>
      </c>
      <c r="KZ177" s="1">
        <v>2.3382209999999999E-4</v>
      </c>
      <c r="LA177" s="1">
        <v>7.4650980000000006E-2</v>
      </c>
      <c r="LB177">
        <v>0.70079429999999998</v>
      </c>
      <c r="LC177">
        <v>20.85117</v>
      </c>
      <c r="LD177" s="1">
        <v>2.2643690000000001E-4</v>
      </c>
      <c r="LE177" s="1">
        <v>7.2298879999999996E-2</v>
      </c>
      <c r="LF177">
        <v>0.70077529999999999</v>
      </c>
      <c r="LG177">
        <v>20.21077</v>
      </c>
      <c r="LH177" s="1">
        <v>2.1994420000000001E-4</v>
      </c>
      <c r="LI177" s="1">
        <v>7.0245580000000002E-2</v>
      </c>
      <c r="LJ177">
        <v>0.70069139999999996</v>
      </c>
      <c r="LK177">
        <v>19.770610000000001</v>
      </c>
      <c r="LL177" s="1">
        <v>2.1418920000000001E-4</v>
      </c>
      <c r="LM177" s="1">
        <v>6.8440039999999994E-2</v>
      </c>
      <c r="LN177">
        <v>0.70057449999999999</v>
      </c>
      <c r="LO177">
        <v>19.77364</v>
      </c>
      <c r="LP177" s="1">
        <v>2.092722E-4</v>
      </c>
      <c r="LQ177" s="1">
        <v>6.6903039999999997E-2</v>
      </c>
      <c r="LR177">
        <v>0.7004572</v>
      </c>
      <c r="LS177">
        <v>20.70279</v>
      </c>
      <c r="LT177" s="1">
        <v>2.0520879999999999E-4</v>
      </c>
      <c r="LU177" s="1">
        <v>6.5644149999999998E-2</v>
      </c>
      <c r="LV177">
        <v>0.70035170000000002</v>
      </c>
      <c r="LW177">
        <v>21.890720000000002</v>
      </c>
      <c r="LX177" s="1">
        <v>2.0199869999999999E-4</v>
      </c>
      <c r="LY177" s="1">
        <v>6.4661930000000006E-2</v>
      </c>
      <c r="LZ177">
        <v>0.70024909999999996</v>
      </c>
      <c r="MA177">
        <v>22.965859999999999</v>
      </c>
      <c r="MB177" s="1">
        <v>1.9926549999999999E-4</v>
      </c>
      <c r="MC177" s="1">
        <v>6.3823000000000005E-2</v>
      </c>
      <c r="MD177">
        <v>0.7001676</v>
      </c>
      <c r="ME177">
        <v>23.543589999999998</v>
      </c>
      <c r="MF177" s="1">
        <v>1.9547640000000001E-4</v>
      </c>
      <c r="MG177" s="1">
        <v>6.2641779999999994E-2</v>
      </c>
      <c r="MH177">
        <v>0.70007989999999998</v>
      </c>
      <c r="MI177">
        <v>23.371919999999999</v>
      </c>
      <c r="MJ177" s="1">
        <v>1.9026819999999999E-4</v>
      </c>
      <c r="MK177" s="1">
        <v>6.0998860000000002E-2</v>
      </c>
      <c r="ML177">
        <v>0.70003550000000003</v>
      </c>
      <c r="MM177">
        <v>22.393879999999999</v>
      </c>
      <c r="MN177" s="1">
        <v>1.843444E-4</v>
      </c>
      <c r="MO177" s="1">
        <v>5.9119020000000001E-2</v>
      </c>
      <c r="MP177">
        <v>0.70001020000000003</v>
      </c>
      <c r="MQ177">
        <v>21.425229999999999</v>
      </c>
      <c r="MR177" s="1">
        <v>1.7772400000000001E-4</v>
      </c>
      <c r="MS177" s="1">
        <v>5.7010890000000002E-2</v>
      </c>
      <c r="MT177">
        <v>0.6999552</v>
      </c>
      <c r="MU177">
        <v>20.849630000000001</v>
      </c>
      <c r="MV177" s="1">
        <v>1.710425E-4</v>
      </c>
      <c r="MW177" s="1">
        <v>5.4874480000000003E-2</v>
      </c>
      <c r="MX177">
        <v>0.69992739999999998</v>
      </c>
      <c r="MY177">
        <v>21.070209999999999</v>
      </c>
      <c r="MZ177" s="1">
        <v>1.6404709999999999E-4</v>
      </c>
      <c r="NA177" s="1">
        <v>5.2637249999999997E-2</v>
      </c>
      <c r="NB177">
        <v>0.69985010000000003</v>
      </c>
      <c r="NC177">
        <v>21.797519999999999</v>
      </c>
      <c r="ND177" s="1">
        <v>1.5736060000000001E-4</v>
      </c>
      <c r="NE177" s="1">
        <v>5.049758E-2</v>
      </c>
      <c r="NF177">
        <v>0.69985010000000003</v>
      </c>
      <c r="NG177">
        <v>21.797519999999999</v>
      </c>
      <c r="NH177" s="1">
        <v>1.5736060000000001E-4</v>
      </c>
      <c r="NI177" s="1">
        <v>5.049758E-2</v>
      </c>
      <c r="NJ177">
        <v>0.69985010000000003</v>
      </c>
      <c r="NK177">
        <v>21.797519999999999</v>
      </c>
      <c r="NL177" s="1">
        <v>1.5736060000000001E-4</v>
      </c>
      <c r="NM177" s="1">
        <v>5.049758E-2</v>
      </c>
      <c r="NN177">
        <v>0.69985010000000003</v>
      </c>
      <c r="NO177">
        <v>21.797519999999999</v>
      </c>
      <c r="NP177" s="1">
        <v>1.5736060000000001E-4</v>
      </c>
      <c r="NQ177" s="1">
        <v>5.049758E-2</v>
      </c>
      <c r="NR177">
        <v>0.69985010000000003</v>
      </c>
      <c r="NS177">
        <v>21.797519999999999</v>
      </c>
      <c r="NT177" s="1">
        <v>1.5736060000000001E-4</v>
      </c>
      <c r="NU177" s="1">
        <v>5.049758E-2</v>
      </c>
      <c r="NV177">
        <v>0.69985010000000003</v>
      </c>
      <c r="NW177">
        <v>21.797519999999999</v>
      </c>
      <c r="NX177" s="1">
        <v>1.5736060000000001E-4</v>
      </c>
      <c r="NY177" s="1">
        <v>5.049758E-2</v>
      </c>
      <c r="NZ177">
        <v>0.69985010000000003</v>
      </c>
      <c r="OA177">
        <v>21.797519999999999</v>
      </c>
      <c r="OB177" s="1">
        <v>1.5736060000000001E-4</v>
      </c>
      <c r="OC177" s="1">
        <v>5.049758E-2</v>
      </c>
      <c r="OD177">
        <v>0.69985010000000003</v>
      </c>
      <c r="OE177">
        <v>21.797519999999999</v>
      </c>
      <c r="OF177" s="1">
        <v>1.5736060000000001E-4</v>
      </c>
      <c r="OG177" s="1">
        <v>5.049758E-2</v>
      </c>
      <c r="OH177">
        <v>0.69985010000000003</v>
      </c>
      <c r="OI177">
        <v>21.797519999999999</v>
      </c>
      <c r="OJ177" s="1">
        <v>1.5736060000000001E-4</v>
      </c>
      <c r="OK177" s="1">
        <v>5.049758E-2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1.1093150000000001</v>
      </c>
      <c r="G178">
        <v>16.97062</v>
      </c>
      <c r="H178">
        <v>0</v>
      </c>
      <c r="I178">
        <v>0</v>
      </c>
      <c r="J178">
        <v>1.108962</v>
      </c>
      <c r="K178">
        <v>17.449010000000001</v>
      </c>
      <c r="L178">
        <v>0</v>
      </c>
      <c r="M178">
        <v>0</v>
      </c>
      <c r="N178">
        <v>1.108687</v>
      </c>
      <c r="O178">
        <v>17.85266</v>
      </c>
      <c r="P178">
        <v>0</v>
      </c>
      <c r="Q178">
        <v>0</v>
      </c>
      <c r="R178">
        <v>1.1084940000000001</v>
      </c>
      <c r="S178">
        <v>18.323229999999999</v>
      </c>
      <c r="T178">
        <v>0</v>
      </c>
      <c r="U178">
        <v>0</v>
      </c>
      <c r="V178">
        <v>1.1083099999999999</v>
      </c>
      <c r="W178">
        <v>18.865770000000001</v>
      </c>
      <c r="X178">
        <v>0</v>
      </c>
      <c r="Y178">
        <v>0</v>
      </c>
      <c r="Z178">
        <v>1.1081209999999999</v>
      </c>
      <c r="AA178">
        <v>19.16724</v>
      </c>
      <c r="AB178">
        <v>0</v>
      </c>
      <c r="AC178">
        <v>1.22586E-36</v>
      </c>
      <c r="AD178">
        <v>1.1079060000000001</v>
      </c>
      <c r="AE178">
        <v>19.024740000000001</v>
      </c>
      <c r="AF178" s="1">
        <v>2.4354419999999999E-27</v>
      </c>
      <c r="AG178" s="1">
        <v>5.4184449999999999E-25</v>
      </c>
      <c r="AH178">
        <v>1.1076919999999999</v>
      </c>
      <c r="AI178">
        <v>18.773790000000002</v>
      </c>
      <c r="AJ178" s="1">
        <v>1.3415380000000001E-15</v>
      </c>
      <c r="AK178" s="1">
        <v>2.9978900000000001E-13</v>
      </c>
      <c r="AL178">
        <v>1.1075630000000001</v>
      </c>
      <c r="AM178">
        <v>18.67794</v>
      </c>
      <c r="AN178" s="1">
        <v>3.5916640000000001E-6</v>
      </c>
      <c r="AO178" s="1">
        <v>6.2420240000000005E-4</v>
      </c>
      <c r="AP178">
        <v>1.1074949999999999</v>
      </c>
      <c r="AQ178">
        <v>19.024979999999999</v>
      </c>
      <c r="AR178" s="1">
        <v>9.7969200000000006E-3</v>
      </c>
      <c r="AS178" s="1">
        <v>1.863445</v>
      </c>
      <c r="AT178">
        <v>1.107342</v>
      </c>
      <c r="AU178">
        <v>19.41996</v>
      </c>
      <c r="AV178">
        <v>1.08036</v>
      </c>
      <c r="AW178">
        <v>217.4401</v>
      </c>
      <c r="AX178">
        <v>1.107235</v>
      </c>
      <c r="AY178">
        <v>19.779979999999998</v>
      </c>
      <c r="AZ178">
        <v>17.660640000000001</v>
      </c>
      <c r="BA178">
        <v>3711.3110000000001</v>
      </c>
      <c r="BB178">
        <v>1.1071489999999999</v>
      </c>
      <c r="BC178">
        <v>20.143380000000001</v>
      </c>
      <c r="BD178">
        <v>73.345730000000003</v>
      </c>
      <c r="BE178">
        <v>15951.52</v>
      </c>
      <c r="BF178">
        <v>1.107057</v>
      </c>
      <c r="BG178">
        <v>20.270659999999999</v>
      </c>
      <c r="BH178">
        <v>107.05</v>
      </c>
      <c r="BI178">
        <v>23947.05</v>
      </c>
      <c r="BJ178">
        <v>1.106962</v>
      </c>
      <c r="BK178">
        <v>20.268560000000001</v>
      </c>
      <c r="BL178">
        <v>68.891000000000005</v>
      </c>
      <c r="BM178">
        <v>15782.32</v>
      </c>
      <c r="BN178">
        <v>1.1068830000000001</v>
      </c>
      <c r="BO178">
        <v>20.14687</v>
      </c>
      <c r="BP178">
        <v>23.133590000000002</v>
      </c>
      <c r="BQ178">
        <v>5403.98</v>
      </c>
      <c r="BR178">
        <v>1.106727</v>
      </c>
      <c r="BS178">
        <v>19.960760000000001</v>
      </c>
      <c r="BT178">
        <v>4.7041250000000003</v>
      </c>
      <c r="BU178">
        <v>1115.5419999999999</v>
      </c>
      <c r="BV178">
        <v>1.1064719999999999</v>
      </c>
      <c r="BW178">
        <v>19.571739999999998</v>
      </c>
      <c r="BX178">
        <v>0.69932119999999998</v>
      </c>
      <c r="BY178">
        <v>166.9375</v>
      </c>
      <c r="BZ178">
        <v>1.105742</v>
      </c>
      <c r="CA178">
        <v>19.421759999999999</v>
      </c>
      <c r="CB178">
        <v>0.13256799999999999</v>
      </c>
      <c r="CC178">
        <v>30.978159999999999</v>
      </c>
      <c r="CD178">
        <v>1.1034820000000001</v>
      </c>
      <c r="CE178">
        <v>19.27159</v>
      </c>
      <c r="CF178">
        <v>6.8970329999999996E-2</v>
      </c>
      <c r="CG178">
        <v>15.69359</v>
      </c>
      <c r="CH178">
        <v>1.1005830000000001</v>
      </c>
      <c r="CI178">
        <v>19.070830000000001</v>
      </c>
      <c r="CJ178">
        <v>5.9420929999999997E-2</v>
      </c>
      <c r="CK178">
        <v>13.54547</v>
      </c>
      <c r="CL178">
        <v>1.097993</v>
      </c>
      <c r="CM178">
        <v>18.805800000000001</v>
      </c>
      <c r="CN178">
        <v>5.5961289999999997E-2</v>
      </c>
      <c r="CO178">
        <v>12.796519999999999</v>
      </c>
      <c r="CP178">
        <v>1.0933409999999999</v>
      </c>
      <c r="CQ178">
        <v>18.729900000000001</v>
      </c>
      <c r="CR178" s="1">
        <v>5.5837770000000002E-2</v>
      </c>
      <c r="CS178">
        <v>12.822240000000001</v>
      </c>
      <c r="CT178">
        <v>1.0887450000000001</v>
      </c>
      <c r="CU178">
        <v>18.65654</v>
      </c>
      <c r="CV178" s="1">
        <v>5.5962280000000003E-2</v>
      </c>
      <c r="CW178" s="1">
        <v>12.922700000000001</v>
      </c>
      <c r="CX178">
        <v>1.0845309999999999</v>
      </c>
      <c r="CY178">
        <v>18.37679</v>
      </c>
      <c r="CZ178" s="1">
        <v>5.4337900000000001E-2</v>
      </c>
      <c r="DA178" s="1">
        <v>12.61716</v>
      </c>
      <c r="DB178">
        <v>1.080271</v>
      </c>
      <c r="DC178">
        <v>17.972519999999999</v>
      </c>
      <c r="DD178" s="1">
        <v>5.0736950000000003E-2</v>
      </c>
      <c r="DE178" s="1">
        <v>11.84064</v>
      </c>
      <c r="DF178">
        <v>1.0759240000000001</v>
      </c>
      <c r="DG178">
        <v>17.820150000000002</v>
      </c>
      <c r="DH178" s="1">
        <v>4.6321859999999999E-2</v>
      </c>
      <c r="DI178" s="1">
        <v>10.860609999999999</v>
      </c>
      <c r="DJ178">
        <v>1.0718129999999999</v>
      </c>
      <c r="DK178">
        <v>17.707529999999998</v>
      </c>
      <c r="DL178" s="1">
        <v>4.1719270000000003E-2</v>
      </c>
      <c r="DM178" s="1">
        <v>9.8210940000000004</v>
      </c>
      <c r="DN178">
        <v>1.0677909999999999</v>
      </c>
      <c r="DO178">
        <v>17.69266</v>
      </c>
      <c r="DP178" s="1">
        <v>3.7359160000000002E-2</v>
      </c>
      <c r="DQ178" s="1">
        <v>8.8273379999999992</v>
      </c>
      <c r="DR178">
        <v>1.063747</v>
      </c>
      <c r="DS178">
        <v>17.327190000000002</v>
      </c>
      <c r="DT178" s="1">
        <v>3.3486450000000001E-2</v>
      </c>
      <c r="DU178" s="1">
        <v>7.9401679999999999</v>
      </c>
      <c r="DV178">
        <v>1.057213</v>
      </c>
      <c r="DW178">
        <v>16.934349999999998</v>
      </c>
      <c r="DX178" s="1">
        <v>3.0113480000000001E-2</v>
      </c>
      <c r="DY178" s="1">
        <v>7.180688</v>
      </c>
      <c r="DZ178">
        <v>1.049437</v>
      </c>
      <c r="EA178">
        <v>16.72259</v>
      </c>
      <c r="EB178" s="1">
        <v>2.6986309999999999E-2</v>
      </c>
      <c r="EC178" s="1">
        <v>6.4742879999999996</v>
      </c>
      <c r="ED178">
        <v>1.0415700000000001</v>
      </c>
      <c r="EE178">
        <v>16.670500000000001</v>
      </c>
      <c r="EF178" s="1">
        <v>2.4175760000000001E-2</v>
      </c>
      <c r="EG178" s="1">
        <v>5.8370059999999997</v>
      </c>
      <c r="EH178">
        <v>1.0335300000000001</v>
      </c>
      <c r="EI178">
        <v>17.167729999999999</v>
      </c>
      <c r="EJ178" s="1">
        <v>2.1647840000000002E-2</v>
      </c>
      <c r="EK178" s="1">
        <v>5.2612019999999999</v>
      </c>
      <c r="EL178">
        <v>1.025369</v>
      </c>
      <c r="EM178">
        <v>17.594619999999999</v>
      </c>
      <c r="EN178" s="1">
        <v>1.936363E-2</v>
      </c>
      <c r="EO178" s="1">
        <v>4.7382689999999998</v>
      </c>
      <c r="EP178">
        <v>1.0177179999999999</v>
      </c>
      <c r="EQ178">
        <v>17.72606</v>
      </c>
      <c r="ER178" s="1">
        <v>1.7325730000000001E-2</v>
      </c>
      <c r="ES178" s="1">
        <v>4.266057</v>
      </c>
      <c r="ET178">
        <v>1.0102279999999999</v>
      </c>
      <c r="EU178">
        <v>17.89696</v>
      </c>
      <c r="EV178" s="1">
        <v>1.550822E-2</v>
      </c>
      <c r="EW178" s="1">
        <v>3.8427159999999998</v>
      </c>
      <c r="EX178">
        <v>1.0026250000000001</v>
      </c>
      <c r="EY178">
        <v>17.816749999999999</v>
      </c>
      <c r="EZ178" s="1">
        <v>1.3886900000000001E-2</v>
      </c>
      <c r="FA178" s="1">
        <v>3.4627159999999999</v>
      </c>
      <c r="FB178">
        <v>0.99487550000000002</v>
      </c>
      <c r="FC178">
        <v>17.397939999999998</v>
      </c>
      <c r="FD178" s="1">
        <v>1.245257E-2</v>
      </c>
      <c r="FE178" s="1">
        <v>3.1252939999999998</v>
      </c>
      <c r="FF178">
        <v>0.98421329999999996</v>
      </c>
      <c r="FG178">
        <v>17.08371</v>
      </c>
      <c r="FH178" s="1">
        <v>1.1160979999999999E-2</v>
      </c>
      <c r="FI178" s="1">
        <v>2.825062</v>
      </c>
      <c r="FJ178">
        <v>0.97536210000000001</v>
      </c>
      <c r="FK178">
        <v>17.011279999999999</v>
      </c>
      <c r="FL178" s="1">
        <v>1.0024440000000001E-2</v>
      </c>
      <c r="FM178" s="1">
        <v>2.5532650000000001</v>
      </c>
      <c r="FN178">
        <v>0.96648310000000004</v>
      </c>
      <c r="FO178">
        <v>17.849979999999999</v>
      </c>
      <c r="FP178" s="1">
        <v>8.976075E-3</v>
      </c>
      <c r="FQ178" s="1">
        <v>2.301466</v>
      </c>
      <c r="FR178">
        <v>0.9576209</v>
      </c>
      <c r="FS178">
        <v>18.87865</v>
      </c>
      <c r="FT178" s="1">
        <v>8.0228260000000003E-3</v>
      </c>
      <c r="FU178" s="1">
        <v>2.0707170000000001</v>
      </c>
      <c r="FV178">
        <v>0.94891950000000003</v>
      </c>
      <c r="FW178">
        <v>19.747620000000001</v>
      </c>
      <c r="FX178" s="1">
        <v>7.162781E-3</v>
      </c>
      <c r="FY178" s="1">
        <v>1.860644</v>
      </c>
      <c r="FZ178">
        <v>0.94056720000000005</v>
      </c>
      <c r="GA178">
        <v>20.357019999999999</v>
      </c>
      <c r="GB178" s="1">
        <v>6.4007819999999998E-3</v>
      </c>
      <c r="GC178" s="1">
        <v>1.6724509999999999</v>
      </c>
      <c r="GD178">
        <v>0.9324074</v>
      </c>
      <c r="GE178">
        <v>20.167919999999999</v>
      </c>
      <c r="GF178" s="1">
        <v>5.7330139999999998E-3</v>
      </c>
      <c r="GG178" s="1">
        <v>1.5061789999999999</v>
      </c>
      <c r="GH178">
        <v>0.92534660000000002</v>
      </c>
      <c r="GI178">
        <v>19.448550000000001</v>
      </c>
      <c r="GJ178" s="1">
        <v>5.1424950000000004E-3</v>
      </c>
      <c r="GK178" s="1">
        <v>1.3571580000000001</v>
      </c>
      <c r="GL178">
        <v>0.9185953</v>
      </c>
      <c r="GM178">
        <v>18.937010000000001</v>
      </c>
      <c r="GN178" s="1">
        <v>4.5852879999999999E-3</v>
      </c>
      <c r="GO178" s="1">
        <v>1.2154419999999999</v>
      </c>
      <c r="GP178">
        <v>0.91177830000000004</v>
      </c>
      <c r="GQ178">
        <v>18.889959999999999</v>
      </c>
      <c r="GR178" s="1">
        <v>4.0619030000000004E-3</v>
      </c>
      <c r="GS178" s="1">
        <v>1.082182</v>
      </c>
      <c r="GT178">
        <v>0.90555540000000001</v>
      </c>
      <c r="GU178">
        <v>19.894629999999999</v>
      </c>
      <c r="GV178" s="1">
        <v>3.5397649999999998E-3</v>
      </c>
      <c r="GW178" s="1">
        <v>0.9471697</v>
      </c>
      <c r="GX178">
        <v>0.89976699999999998</v>
      </c>
      <c r="GY178">
        <v>21.065259999999999</v>
      </c>
      <c r="GZ178" s="1">
        <v>3.0507170000000001E-3</v>
      </c>
      <c r="HA178" s="1">
        <v>0.81953390000000004</v>
      </c>
      <c r="HB178">
        <v>0.8946248</v>
      </c>
      <c r="HC178">
        <v>21.937560000000001</v>
      </c>
      <c r="HD178" s="1">
        <v>2.610729E-3</v>
      </c>
      <c r="HE178" s="1">
        <v>0.70335389999999998</v>
      </c>
      <c r="HF178">
        <v>0.89022460000000003</v>
      </c>
      <c r="HG178">
        <v>22.259329999999999</v>
      </c>
      <c r="HH178" s="1">
        <v>2.2436299999999999E-3</v>
      </c>
      <c r="HI178" s="1">
        <v>0.60546339999999998</v>
      </c>
      <c r="HJ178">
        <v>0.88656000000000001</v>
      </c>
      <c r="HK178">
        <v>21.760079999999999</v>
      </c>
      <c r="HL178" s="1">
        <v>1.9449300000000001E-3</v>
      </c>
      <c r="HM178" s="1">
        <v>0.5251768</v>
      </c>
      <c r="HN178">
        <v>0.88354900000000003</v>
      </c>
      <c r="HO178">
        <v>20.780390000000001</v>
      </c>
      <c r="HP178" s="1">
        <v>1.7038730000000001E-3</v>
      </c>
      <c r="HQ178" s="1">
        <v>0.46007179999999998</v>
      </c>
      <c r="HR178">
        <v>0.88106899999999999</v>
      </c>
      <c r="HS178">
        <v>20.041730000000001</v>
      </c>
      <c r="HT178" s="1">
        <v>1.51282E-3</v>
      </c>
      <c r="HU178" s="1">
        <v>0.40815279999999998</v>
      </c>
      <c r="HV178">
        <v>0.87908489999999995</v>
      </c>
      <c r="HW178">
        <v>19.803159999999998</v>
      </c>
      <c r="HX178" s="1">
        <v>1.3427840000000001E-3</v>
      </c>
      <c r="HY178" s="1">
        <v>0.36197240000000003</v>
      </c>
      <c r="HZ178">
        <v>0.87755000000000005</v>
      </c>
      <c r="IA178">
        <v>20.497350000000001</v>
      </c>
      <c r="IB178" s="1">
        <v>1.1809590000000001E-3</v>
      </c>
      <c r="IC178" s="1">
        <v>0.31811250000000002</v>
      </c>
      <c r="ID178">
        <v>0.87634179999999995</v>
      </c>
      <c r="IE178">
        <v>20.779199999999999</v>
      </c>
      <c r="IF178" s="1">
        <v>1.021992E-3</v>
      </c>
      <c r="IG178" s="1">
        <v>0.27504889999999999</v>
      </c>
      <c r="IH178">
        <v>0.8754383</v>
      </c>
      <c r="II178">
        <v>21.24091</v>
      </c>
      <c r="IJ178" s="1">
        <v>8.721194E-4</v>
      </c>
      <c r="IK178" s="1">
        <v>0.23444029999999999</v>
      </c>
      <c r="IL178">
        <v>0.87474099999999999</v>
      </c>
      <c r="IM178">
        <v>21.402750000000001</v>
      </c>
      <c r="IN178" s="1">
        <v>7.4526979999999996E-4</v>
      </c>
      <c r="IO178" s="1">
        <v>0.19994300000000001</v>
      </c>
      <c r="IP178">
        <v>0.87424979999999997</v>
      </c>
      <c r="IQ178">
        <v>20.910430000000002</v>
      </c>
      <c r="IR178" s="1">
        <v>6.4800549999999995E-4</v>
      </c>
      <c r="IS178" s="1">
        <v>0.17339789999999999</v>
      </c>
      <c r="IT178">
        <v>0.8739034</v>
      </c>
      <c r="IU178">
        <v>19.98217</v>
      </c>
      <c r="IV178" s="1">
        <v>5.767007E-4</v>
      </c>
      <c r="IW178" s="1">
        <v>0.1539266</v>
      </c>
      <c r="IX178">
        <v>0.87370959999999998</v>
      </c>
      <c r="IY178">
        <v>19.078659999999999</v>
      </c>
      <c r="IZ178" s="1">
        <v>5.2505770000000002E-4</v>
      </c>
      <c r="JA178" s="1">
        <v>0.1398267</v>
      </c>
      <c r="JB178">
        <v>0.87359339999999996</v>
      </c>
      <c r="JC178">
        <v>18.7499</v>
      </c>
      <c r="JD178" s="1">
        <v>4.8448069999999999E-4</v>
      </c>
      <c r="JE178" s="1">
        <v>0.12879070000000001</v>
      </c>
      <c r="JF178">
        <v>0.87366310000000003</v>
      </c>
      <c r="JG178">
        <v>19.675129999999999</v>
      </c>
      <c r="JH178" s="1">
        <v>4.4959600000000002E-4</v>
      </c>
      <c r="JI178" s="1">
        <v>0.1193454</v>
      </c>
      <c r="JJ178">
        <v>0.87387959999999998</v>
      </c>
      <c r="JK178">
        <v>20.98781</v>
      </c>
      <c r="JL178" s="1">
        <v>4.1677910000000002E-4</v>
      </c>
      <c r="JM178" s="1">
        <v>0.11048669999999999</v>
      </c>
      <c r="JN178">
        <v>0.87429190000000001</v>
      </c>
      <c r="JO178">
        <v>22.160360000000001</v>
      </c>
      <c r="JP178" s="1">
        <v>3.8636930000000001E-4</v>
      </c>
      <c r="JQ178" s="1">
        <v>0.1022714</v>
      </c>
      <c r="JR178">
        <v>0.87489620000000001</v>
      </c>
      <c r="JS178">
        <v>22.92867</v>
      </c>
      <c r="JT178" s="1">
        <v>3.5836350000000001E-4</v>
      </c>
      <c r="JU178" s="1">
        <v>9.4695970000000004E-2</v>
      </c>
      <c r="JV178">
        <v>0.87566100000000002</v>
      </c>
      <c r="JW178">
        <v>22.695689999999999</v>
      </c>
      <c r="JX178" s="1">
        <v>3.3367310000000002E-4</v>
      </c>
      <c r="JY178" s="1">
        <v>8.8018979999999997E-2</v>
      </c>
      <c r="JZ178">
        <v>0.87659670000000001</v>
      </c>
      <c r="KA178">
        <v>21.657039999999999</v>
      </c>
      <c r="KB178" s="1">
        <v>3.130516E-4</v>
      </c>
      <c r="KC178" s="1">
        <v>8.2422389999999998E-2</v>
      </c>
      <c r="KD178">
        <v>0.87762899999999999</v>
      </c>
      <c r="KE178">
        <v>20.731680000000001</v>
      </c>
      <c r="KF178" s="1">
        <v>2.9532670000000002E-4</v>
      </c>
      <c r="KG178" s="1">
        <v>7.762289E-2</v>
      </c>
      <c r="KH178">
        <v>0.87866809999999995</v>
      </c>
      <c r="KI178">
        <v>20.282219999999999</v>
      </c>
      <c r="KJ178" s="1">
        <v>2.8047329999999999E-4</v>
      </c>
      <c r="KK178" s="1">
        <v>7.3568369999999994E-2</v>
      </c>
      <c r="KL178">
        <v>0.87969310000000001</v>
      </c>
      <c r="KM178">
        <v>20.80208</v>
      </c>
      <c r="KN178" s="1">
        <v>2.6705709999999999E-4</v>
      </c>
      <c r="KO178" s="1">
        <v>6.994541E-2</v>
      </c>
      <c r="KP178">
        <v>0.88057649999999998</v>
      </c>
      <c r="KQ178">
        <v>21.476939999999999</v>
      </c>
      <c r="KR178" s="1">
        <v>2.5511780000000002E-4</v>
      </c>
      <c r="KS178" s="1">
        <v>6.6745269999999995E-2</v>
      </c>
      <c r="KT178">
        <v>0.88126919999999997</v>
      </c>
      <c r="KU178">
        <v>21.678100000000001</v>
      </c>
      <c r="KV178" s="1">
        <v>2.4436759999999999E-4</v>
      </c>
      <c r="KW178" s="1">
        <v>6.3866999999999993E-2</v>
      </c>
      <c r="KX178">
        <v>0.88176770000000004</v>
      </c>
      <c r="KY178">
        <v>21.470890000000001</v>
      </c>
      <c r="KZ178" s="1">
        <v>2.3447790000000001E-4</v>
      </c>
      <c r="LA178" s="1">
        <v>6.1249430000000001E-2</v>
      </c>
      <c r="LB178">
        <v>0.8820481</v>
      </c>
      <c r="LC178">
        <v>20.906949999999998</v>
      </c>
      <c r="LD178" s="1">
        <v>2.2697400000000001E-4</v>
      </c>
      <c r="LE178" s="1">
        <v>5.9264709999999998E-2</v>
      </c>
      <c r="LF178">
        <v>0.88216139999999998</v>
      </c>
      <c r="LG178">
        <v>20.244589999999999</v>
      </c>
      <c r="LH178" s="1">
        <v>2.204172E-4</v>
      </c>
      <c r="LI178" s="1">
        <v>5.7551440000000002E-2</v>
      </c>
      <c r="LJ178">
        <v>0.8820829</v>
      </c>
      <c r="LK178">
        <v>19.785540000000001</v>
      </c>
      <c r="LL178" s="1">
        <v>2.1461280000000001E-4</v>
      </c>
      <c r="LM178" s="1">
        <v>5.6055479999999998E-2</v>
      </c>
      <c r="LN178">
        <v>0.88192360000000003</v>
      </c>
      <c r="LO178">
        <v>19.75742</v>
      </c>
      <c r="LP178" s="1">
        <v>2.0966020000000001E-4</v>
      </c>
      <c r="LQ178" s="1">
        <v>5.4784600000000003E-2</v>
      </c>
      <c r="LR178">
        <v>0.88170420000000005</v>
      </c>
      <c r="LS178">
        <v>20.671790000000001</v>
      </c>
      <c r="LT178" s="1">
        <v>2.0552299999999999E-4</v>
      </c>
      <c r="LU178" s="1">
        <v>5.372557E-2</v>
      </c>
      <c r="LV178">
        <v>0.88145980000000002</v>
      </c>
      <c r="LW178">
        <v>21.870069999999998</v>
      </c>
      <c r="LX178" s="1">
        <v>2.0225390000000001E-4</v>
      </c>
      <c r="LY178" s="1">
        <v>5.2909089999999999E-2</v>
      </c>
      <c r="LZ178">
        <v>0.88123790000000002</v>
      </c>
      <c r="MA178">
        <v>22.977419999999999</v>
      </c>
      <c r="MB178" s="1">
        <v>1.995229E-4</v>
      </c>
      <c r="MC178" s="1">
        <v>5.2226359999999999E-2</v>
      </c>
      <c r="MD178">
        <v>0.8810173</v>
      </c>
      <c r="ME178">
        <v>23.583829999999999</v>
      </c>
      <c r="MF178" s="1">
        <v>1.957994E-4</v>
      </c>
      <c r="MG178" s="1">
        <v>5.1291379999999998E-2</v>
      </c>
      <c r="MH178">
        <v>0.88085820000000004</v>
      </c>
      <c r="MI178">
        <v>23.439340000000001</v>
      </c>
      <c r="MJ178" s="1">
        <v>1.9068120000000001E-4</v>
      </c>
      <c r="MK178" s="1">
        <v>4.9992059999999998E-2</v>
      </c>
      <c r="ML178">
        <v>0.88073619999999997</v>
      </c>
      <c r="MM178">
        <v>22.467770000000002</v>
      </c>
      <c r="MN178" s="1">
        <v>1.8482120000000001E-4</v>
      </c>
      <c r="MO178" s="1">
        <v>4.8481259999999998E-2</v>
      </c>
      <c r="MP178">
        <v>0.88064659999999995</v>
      </c>
      <c r="MQ178">
        <v>21.483440000000002</v>
      </c>
      <c r="MR178" s="1">
        <v>1.7820410000000001E-4</v>
      </c>
      <c r="MS178" s="1">
        <v>4.6768270000000001E-2</v>
      </c>
      <c r="MT178">
        <v>0.88056789999999996</v>
      </c>
      <c r="MU178">
        <v>20.87604</v>
      </c>
      <c r="MV178" s="1">
        <v>1.7155259999999999E-4</v>
      </c>
      <c r="MW178" s="1">
        <v>4.503352E-2</v>
      </c>
      <c r="MX178">
        <v>0.88046869999999999</v>
      </c>
      <c r="MY178">
        <v>21.06739</v>
      </c>
      <c r="MZ178" s="1">
        <v>1.6453029999999999E-4</v>
      </c>
      <c r="NA178" s="1">
        <v>4.3199990000000001E-2</v>
      </c>
      <c r="NB178">
        <v>0.88034749999999995</v>
      </c>
      <c r="NC178">
        <v>21.792860000000001</v>
      </c>
      <c r="ND178" s="1">
        <v>1.5782780000000001E-4</v>
      </c>
      <c r="NE178" s="1">
        <v>4.1446730000000001E-2</v>
      </c>
      <c r="NF178">
        <v>0.88034749999999995</v>
      </c>
      <c r="NG178">
        <v>21.792860000000001</v>
      </c>
      <c r="NH178" s="1">
        <v>1.5782780000000001E-4</v>
      </c>
      <c r="NI178" s="1">
        <v>4.1446730000000001E-2</v>
      </c>
      <c r="NJ178">
        <v>0.88034749999999995</v>
      </c>
      <c r="NK178">
        <v>21.792860000000001</v>
      </c>
      <c r="NL178" s="1">
        <v>1.5782780000000001E-4</v>
      </c>
      <c r="NM178" s="1">
        <v>4.1446730000000001E-2</v>
      </c>
      <c r="NN178">
        <v>0.88034749999999995</v>
      </c>
      <c r="NO178">
        <v>21.792860000000001</v>
      </c>
      <c r="NP178" s="1">
        <v>1.5782780000000001E-4</v>
      </c>
      <c r="NQ178" s="1">
        <v>4.1446730000000001E-2</v>
      </c>
      <c r="NR178">
        <v>0.88034749999999995</v>
      </c>
      <c r="NS178">
        <v>21.792860000000001</v>
      </c>
      <c r="NT178" s="1">
        <v>1.5782780000000001E-4</v>
      </c>
      <c r="NU178" s="1">
        <v>4.1446730000000001E-2</v>
      </c>
      <c r="NV178">
        <v>0.88034749999999995</v>
      </c>
      <c r="NW178">
        <v>21.792860000000001</v>
      </c>
      <c r="NX178" s="1">
        <v>1.5782780000000001E-4</v>
      </c>
      <c r="NY178" s="1">
        <v>4.1446730000000001E-2</v>
      </c>
      <c r="NZ178">
        <v>0.88034749999999995</v>
      </c>
      <c r="OA178">
        <v>21.792860000000001</v>
      </c>
      <c r="OB178" s="1">
        <v>1.5782780000000001E-4</v>
      </c>
      <c r="OC178" s="1">
        <v>4.1446730000000001E-2</v>
      </c>
      <c r="OD178">
        <v>0.88034749999999995</v>
      </c>
      <c r="OE178">
        <v>21.792860000000001</v>
      </c>
      <c r="OF178" s="1">
        <v>1.5782780000000001E-4</v>
      </c>
      <c r="OG178" s="1">
        <v>4.1446730000000001E-2</v>
      </c>
      <c r="OH178">
        <v>0.88034749999999995</v>
      </c>
      <c r="OI178">
        <v>21.792860000000001</v>
      </c>
      <c r="OJ178" s="1">
        <v>1.5782780000000001E-4</v>
      </c>
      <c r="OK178" s="1">
        <v>4.1446730000000001E-2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1.239277</v>
      </c>
      <c r="G179">
        <v>16.973549999999999</v>
      </c>
      <c r="H179">
        <v>0</v>
      </c>
      <c r="I179">
        <v>0</v>
      </c>
      <c r="J179">
        <v>1.237188</v>
      </c>
      <c r="K179">
        <v>17.467690000000001</v>
      </c>
      <c r="L179">
        <v>0</v>
      </c>
      <c r="M179">
        <v>0</v>
      </c>
      <c r="N179">
        <v>1.2351829999999999</v>
      </c>
      <c r="O179">
        <v>17.869240000000001</v>
      </c>
      <c r="P179">
        <v>0</v>
      </c>
      <c r="Q179">
        <v>0</v>
      </c>
      <c r="R179">
        <v>1.233169</v>
      </c>
      <c r="S179">
        <v>18.34028</v>
      </c>
      <c r="T179">
        <v>0</v>
      </c>
      <c r="U179">
        <v>0</v>
      </c>
      <c r="V179">
        <v>1.2311829999999999</v>
      </c>
      <c r="W179">
        <v>18.875139999999998</v>
      </c>
      <c r="X179">
        <v>0</v>
      </c>
      <c r="Y179">
        <v>0</v>
      </c>
      <c r="Z179">
        <v>1.2291240000000001</v>
      </c>
      <c r="AA179">
        <v>19.1617</v>
      </c>
      <c r="AB179">
        <v>0</v>
      </c>
      <c r="AC179">
        <v>2.3241240000000001E-37</v>
      </c>
      <c r="AD179">
        <v>1.226936</v>
      </c>
      <c r="AE179">
        <v>19.023599999999998</v>
      </c>
      <c r="AF179" s="1">
        <v>4.1974519999999999E-28</v>
      </c>
      <c r="AG179" s="1">
        <v>1.005005E-25</v>
      </c>
      <c r="AH179">
        <v>1.224729</v>
      </c>
      <c r="AI179">
        <v>18.776240000000001</v>
      </c>
      <c r="AJ179" s="1">
        <v>2.4439470000000001E-16</v>
      </c>
      <c r="AK179" s="1">
        <v>5.8832199999999995E-14</v>
      </c>
      <c r="AL179">
        <v>1.2225140000000001</v>
      </c>
      <c r="AM179">
        <v>18.678699999999999</v>
      </c>
      <c r="AN179" s="1">
        <v>1.9893289999999999E-6</v>
      </c>
      <c r="AO179" s="1">
        <v>3.4921609999999999E-4</v>
      </c>
      <c r="AP179">
        <v>1.2203470000000001</v>
      </c>
      <c r="AQ179">
        <v>19.04889</v>
      </c>
      <c r="AR179" s="1">
        <v>6.9504010000000001E-3</v>
      </c>
      <c r="AS179" s="1">
        <v>1.3745810000000001</v>
      </c>
      <c r="AT179">
        <v>1.2181310000000001</v>
      </c>
      <c r="AU179">
        <v>19.44107</v>
      </c>
      <c r="AV179" s="1">
        <v>0.86923090000000003</v>
      </c>
      <c r="AW179">
        <v>184.36619999999999</v>
      </c>
      <c r="AX179">
        <v>1.2158610000000001</v>
      </c>
      <c r="AY179">
        <v>19.799569999999999</v>
      </c>
      <c r="AZ179">
        <v>15.55616</v>
      </c>
      <c r="BA179">
        <v>3480.71</v>
      </c>
      <c r="BB179">
        <v>1.2135560000000001</v>
      </c>
      <c r="BC179">
        <v>20.157879999999999</v>
      </c>
      <c r="BD179">
        <v>69.351479999999995</v>
      </c>
      <c r="BE179">
        <v>16199.38</v>
      </c>
      <c r="BF179">
        <v>1.2112130000000001</v>
      </c>
      <c r="BG179">
        <v>20.262930000000001</v>
      </c>
      <c r="BH179">
        <v>107.142</v>
      </c>
      <c r="BI179">
        <v>25961.9</v>
      </c>
      <c r="BJ179">
        <v>1.208847</v>
      </c>
      <c r="BK179">
        <v>20.259329999999999</v>
      </c>
      <c r="BL179">
        <v>72.301929999999999</v>
      </c>
      <c r="BM179">
        <v>18044.740000000002</v>
      </c>
      <c r="BN179">
        <v>1.206475</v>
      </c>
      <c r="BO179">
        <v>20.145620000000001</v>
      </c>
      <c r="BP179">
        <v>25.228210000000001</v>
      </c>
      <c r="BQ179">
        <v>6458.2359999999999</v>
      </c>
      <c r="BR179">
        <v>1.2038869999999999</v>
      </c>
      <c r="BS179">
        <v>19.976179999999999</v>
      </c>
      <c r="BT179">
        <v>5.2834849999999998</v>
      </c>
      <c r="BU179">
        <v>1380.1990000000001</v>
      </c>
      <c r="BV179">
        <v>1.20095</v>
      </c>
      <c r="BW179">
        <v>19.611229999999999</v>
      </c>
      <c r="BX179">
        <v>0.79494580000000004</v>
      </c>
      <c r="BY179">
        <v>209.928</v>
      </c>
      <c r="BZ179">
        <v>1.1969289999999999</v>
      </c>
      <c r="CA179">
        <v>19.46705</v>
      </c>
      <c r="CB179">
        <v>0.1439057</v>
      </c>
      <c r="CC179">
        <v>37.180680000000002</v>
      </c>
      <c r="CD179">
        <v>1.1894560000000001</v>
      </c>
      <c r="CE179">
        <v>19.302309999999999</v>
      </c>
      <c r="CF179">
        <v>7.0227739999999997E-2</v>
      </c>
      <c r="CG179">
        <v>17.54599</v>
      </c>
      <c r="CH179">
        <v>1.1770210000000001</v>
      </c>
      <c r="CI179">
        <v>19.100010000000001</v>
      </c>
      <c r="CJ179">
        <v>5.9799970000000001E-2</v>
      </c>
      <c r="CK179">
        <v>14.997920000000001</v>
      </c>
      <c r="CL179">
        <v>1.1671689999999999</v>
      </c>
      <c r="CM179">
        <v>18.810600000000001</v>
      </c>
      <c r="CN179" s="1">
        <v>5.6028340000000003E-2</v>
      </c>
      <c r="CO179">
        <v>14.134790000000001</v>
      </c>
      <c r="CP179">
        <v>1.1592009999999999</v>
      </c>
      <c r="CQ179">
        <v>18.720580000000002</v>
      </c>
      <c r="CR179" s="1">
        <v>5.5786799999999998E-2</v>
      </c>
      <c r="CS179">
        <v>14.153499999999999</v>
      </c>
      <c r="CT179">
        <v>1.1514949999999999</v>
      </c>
      <c r="CU179">
        <v>18.649349999999998</v>
      </c>
      <c r="CV179" s="1">
        <v>5.597738E-2</v>
      </c>
      <c r="CW179" s="1">
        <v>14.305720000000001</v>
      </c>
      <c r="CX179">
        <v>1.144269</v>
      </c>
      <c r="CY179">
        <v>18.387</v>
      </c>
      <c r="CZ179" s="1">
        <v>5.4495809999999999E-2</v>
      </c>
      <c r="DA179" s="1">
        <v>14.03945</v>
      </c>
      <c r="DB179">
        <v>1.136938</v>
      </c>
      <c r="DC179">
        <v>18.001619999999999</v>
      </c>
      <c r="DD179" s="1">
        <v>5.0993200000000002E-2</v>
      </c>
      <c r="DE179" s="1">
        <v>13.236190000000001</v>
      </c>
      <c r="DF179">
        <v>1.1294960000000001</v>
      </c>
      <c r="DG179">
        <v>17.852969999999999</v>
      </c>
      <c r="DH179" s="1">
        <v>4.6614059999999999E-2</v>
      </c>
      <c r="DI179" s="1">
        <v>12.1851</v>
      </c>
      <c r="DJ179">
        <v>1.1222179999999999</v>
      </c>
      <c r="DK179">
        <v>17.740279999999998</v>
      </c>
      <c r="DL179" s="1">
        <v>4.2007910000000002E-2</v>
      </c>
      <c r="DM179" s="1">
        <v>11.051920000000001</v>
      </c>
      <c r="DN179">
        <v>1.1151549999999999</v>
      </c>
      <c r="DO179">
        <v>17.729140000000001</v>
      </c>
      <c r="DP179" s="1">
        <v>3.763039E-2</v>
      </c>
      <c r="DQ179" s="1">
        <v>9.9592690000000008</v>
      </c>
      <c r="DR179">
        <v>1.107729</v>
      </c>
      <c r="DS179">
        <v>17.350470000000001</v>
      </c>
      <c r="DT179" s="1">
        <v>3.3725709999999999E-2</v>
      </c>
      <c r="DU179" s="1">
        <v>8.9771450000000002</v>
      </c>
      <c r="DV179">
        <v>1.098085</v>
      </c>
      <c r="DW179">
        <v>16.9451</v>
      </c>
      <c r="DX179" s="1">
        <v>3.032835E-2</v>
      </c>
      <c r="DY179" s="1">
        <v>8.1298480000000009</v>
      </c>
      <c r="DZ179">
        <v>1.088409</v>
      </c>
      <c r="EA179">
        <v>16.721710000000002</v>
      </c>
      <c r="EB179" s="1">
        <v>2.717992E-2</v>
      </c>
      <c r="EC179" s="1">
        <v>7.3371579999999996</v>
      </c>
      <c r="ED179">
        <v>1.078508</v>
      </c>
      <c r="EE179">
        <v>16.661639999999998</v>
      </c>
      <c r="EF179" s="1">
        <v>2.4351919999999999E-2</v>
      </c>
      <c r="EG179" s="1">
        <v>6.6219570000000001</v>
      </c>
      <c r="EH179">
        <v>1.0683910000000001</v>
      </c>
      <c r="EI179">
        <v>17.160920000000001</v>
      </c>
      <c r="EJ179" s="1">
        <v>2.180704E-2</v>
      </c>
      <c r="EK179" s="1">
        <v>5.97485</v>
      </c>
      <c r="EL179">
        <v>1.05819</v>
      </c>
      <c r="EM179">
        <v>17.606400000000001</v>
      </c>
      <c r="EN179" s="1">
        <v>1.9509680000000001E-2</v>
      </c>
      <c r="EO179" s="1">
        <v>5.3874170000000001</v>
      </c>
      <c r="EP179">
        <v>1.048565</v>
      </c>
      <c r="EQ179">
        <v>17.755780000000001</v>
      </c>
      <c r="ER179" s="1">
        <v>1.745559E-2</v>
      </c>
      <c r="ES179" s="1">
        <v>4.8561310000000004</v>
      </c>
      <c r="ET179">
        <v>1.039061</v>
      </c>
      <c r="EU179">
        <v>17.929359999999999</v>
      </c>
      <c r="EV179" s="1">
        <v>1.5627749999999999E-2</v>
      </c>
      <c r="EW179" s="1">
        <v>4.3817329999999997</v>
      </c>
      <c r="EX179">
        <v>1.029433</v>
      </c>
      <c r="EY179">
        <v>17.840209999999999</v>
      </c>
      <c r="EZ179" s="1">
        <v>1.399099E-2</v>
      </c>
      <c r="FA179" s="1">
        <v>3.9539390000000001</v>
      </c>
      <c r="FB179">
        <v>1.0196810000000001</v>
      </c>
      <c r="FC179">
        <v>17.407160000000001</v>
      </c>
      <c r="FD179" s="1">
        <v>1.2545010000000001E-2</v>
      </c>
      <c r="FE179" s="1">
        <v>3.574236</v>
      </c>
      <c r="FF179">
        <v>1.0085809999999999</v>
      </c>
      <c r="FG179">
        <v>17.08334</v>
      </c>
      <c r="FH179" s="1">
        <v>1.124794E-2</v>
      </c>
      <c r="FI179" s="1">
        <v>3.2320440000000001</v>
      </c>
      <c r="FJ179">
        <v>0.99990999999999997</v>
      </c>
      <c r="FK179">
        <v>16.99793</v>
      </c>
      <c r="FL179" s="1">
        <v>1.0101769999999999E-2</v>
      </c>
      <c r="FM179" s="1">
        <v>2.9183300000000001</v>
      </c>
      <c r="FN179">
        <v>0.99119900000000005</v>
      </c>
      <c r="FO179">
        <v>17.822089999999999</v>
      </c>
      <c r="FP179" s="1">
        <v>9.0483760000000003E-3</v>
      </c>
      <c r="FQ179" s="1">
        <v>2.629461</v>
      </c>
      <c r="FR179">
        <v>0.98245680000000002</v>
      </c>
      <c r="FS179">
        <v>18.867170000000002</v>
      </c>
      <c r="FT179" s="1">
        <v>8.0882119999999991E-3</v>
      </c>
      <c r="FU179" s="1">
        <v>2.3641960000000002</v>
      </c>
      <c r="FV179">
        <v>0.97390540000000003</v>
      </c>
      <c r="FW179">
        <v>19.754580000000001</v>
      </c>
      <c r="FX179" s="1">
        <v>7.2233219999999999E-3</v>
      </c>
      <c r="FY179" s="1">
        <v>2.123354</v>
      </c>
      <c r="FZ179">
        <v>0.96565129999999999</v>
      </c>
      <c r="GA179">
        <v>20.378260000000001</v>
      </c>
      <c r="GB179" s="1">
        <v>6.4532569999999996E-3</v>
      </c>
      <c r="GC179" s="1">
        <v>1.906558</v>
      </c>
      <c r="GD179">
        <v>0.9577059</v>
      </c>
      <c r="GE179">
        <v>20.207750000000001</v>
      </c>
      <c r="GF179" s="1">
        <v>5.779635E-3</v>
      </c>
      <c r="GG179" s="1">
        <v>1.715257</v>
      </c>
      <c r="GH179">
        <v>0.95109900000000003</v>
      </c>
      <c r="GI179">
        <v>19.48132</v>
      </c>
      <c r="GJ179" s="1">
        <v>5.1849210000000003E-3</v>
      </c>
      <c r="GK179" s="1">
        <v>1.545177</v>
      </c>
      <c r="GL179">
        <v>0.94468669999999999</v>
      </c>
      <c r="GM179">
        <v>18.94361</v>
      </c>
      <c r="GN179" s="1">
        <v>4.6259420000000001E-3</v>
      </c>
      <c r="GO179" s="1">
        <v>1.3843190000000001</v>
      </c>
      <c r="GP179">
        <v>0.93757190000000001</v>
      </c>
      <c r="GQ179">
        <v>18.869990000000001</v>
      </c>
      <c r="GR179" s="1">
        <v>4.102568E-3</v>
      </c>
      <c r="GS179" s="1">
        <v>1.233438</v>
      </c>
      <c r="GT179">
        <v>0.93116739999999998</v>
      </c>
      <c r="GU179">
        <v>19.854990000000001</v>
      </c>
      <c r="GV179" s="1">
        <v>3.580368E-3</v>
      </c>
      <c r="GW179" s="1">
        <v>1.0808139999999999</v>
      </c>
      <c r="GX179">
        <v>0.92511699999999997</v>
      </c>
      <c r="GY179">
        <v>21.04505</v>
      </c>
      <c r="GZ179" s="1">
        <v>3.088464E-3</v>
      </c>
      <c r="HA179" s="1">
        <v>0.93563560000000001</v>
      </c>
      <c r="HB179">
        <v>0.91976579999999997</v>
      </c>
      <c r="HC179">
        <v>21.95703</v>
      </c>
      <c r="HD179" s="1">
        <v>2.6437019999999999E-3</v>
      </c>
      <c r="HE179" s="1">
        <v>0.80292359999999996</v>
      </c>
      <c r="HF179">
        <v>0.91519989999999996</v>
      </c>
      <c r="HG179">
        <v>22.304919999999999</v>
      </c>
      <c r="HH179" s="1">
        <v>2.270986E-3</v>
      </c>
      <c r="HI179" s="1">
        <v>0.69058980000000003</v>
      </c>
      <c r="HJ179">
        <v>0.91136709999999999</v>
      </c>
      <c r="HK179">
        <v>21.822990000000001</v>
      </c>
      <c r="HL179" s="1">
        <v>1.9671649999999999E-3</v>
      </c>
      <c r="HM179" s="1">
        <v>0.59831420000000002</v>
      </c>
      <c r="HN179">
        <v>0.90824249999999995</v>
      </c>
      <c r="HO179">
        <v>20.832409999999999</v>
      </c>
      <c r="HP179" s="1">
        <v>1.7219500000000001E-3</v>
      </c>
      <c r="HQ179" s="1">
        <v>0.52350680000000005</v>
      </c>
      <c r="HR179">
        <v>0.90563669999999996</v>
      </c>
      <c r="HS179">
        <v>20.065860000000001</v>
      </c>
      <c r="HT179" s="1">
        <v>1.527643E-3</v>
      </c>
      <c r="HU179" s="1">
        <v>0.46384609999999998</v>
      </c>
      <c r="HV179">
        <v>0.90357209999999999</v>
      </c>
      <c r="HW179">
        <v>19.792210000000001</v>
      </c>
      <c r="HX179" s="1">
        <v>1.356531E-3</v>
      </c>
      <c r="HY179" s="1">
        <v>0.41149089999999999</v>
      </c>
      <c r="HZ179">
        <v>0.90193120000000004</v>
      </c>
      <c r="IA179">
        <v>20.470700000000001</v>
      </c>
      <c r="IB179" s="1">
        <v>1.1945300000000001E-3</v>
      </c>
      <c r="IC179" s="1">
        <v>0.36209089999999999</v>
      </c>
      <c r="ID179">
        <v>0.90067240000000004</v>
      </c>
      <c r="IE179">
        <v>20.772410000000001</v>
      </c>
      <c r="IF179" s="1">
        <v>1.0351480000000001E-3</v>
      </c>
      <c r="IG179" s="1">
        <v>0.31354660000000001</v>
      </c>
      <c r="IH179">
        <v>0.89970380000000005</v>
      </c>
      <c r="II179">
        <v>21.267420000000001</v>
      </c>
      <c r="IJ179" s="1">
        <v>8.8402930000000004E-4</v>
      </c>
      <c r="IK179" s="1">
        <v>0.2674858</v>
      </c>
      <c r="IL179">
        <v>0.89899300000000004</v>
      </c>
      <c r="IM179">
        <v>21.443729999999999</v>
      </c>
      <c r="IN179" s="1">
        <v>7.5500130000000004E-4</v>
      </c>
      <c r="IO179" s="1">
        <v>0.22798060000000001</v>
      </c>
      <c r="IP179">
        <v>0.89848079999999997</v>
      </c>
      <c r="IQ179">
        <v>20.979769999999998</v>
      </c>
      <c r="IR179" s="1">
        <v>6.5516480000000002E-4</v>
      </c>
      <c r="IS179" s="1">
        <v>0.19724729999999999</v>
      </c>
      <c r="IT179">
        <v>0.89812239999999999</v>
      </c>
      <c r="IU179">
        <v>20.04851</v>
      </c>
      <c r="IV179" s="1">
        <v>5.8186149999999999E-4</v>
      </c>
      <c r="IW179" s="1">
        <v>0.17466329999999999</v>
      </c>
      <c r="IX179">
        <v>0.89789470000000005</v>
      </c>
      <c r="IY179">
        <v>19.124569999999999</v>
      </c>
      <c r="IZ179" s="1">
        <v>5.2885159999999998E-4</v>
      </c>
      <c r="JA179" s="1">
        <v>0.1583396</v>
      </c>
      <c r="JB179">
        <v>0.89779089999999995</v>
      </c>
      <c r="JC179">
        <v>18.756879999999999</v>
      </c>
      <c r="JD179" s="1">
        <v>4.8760470000000001E-4</v>
      </c>
      <c r="JE179" s="1">
        <v>0.14570640000000001</v>
      </c>
      <c r="JF179">
        <v>0.89787110000000003</v>
      </c>
      <c r="JG179">
        <v>19.651620000000001</v>
      </c>
      <c r="JH179" s="1">
        <v>4.5244680000000001E-4</v>
      </c>
      <c r="JI179" s="1">
        <v>0.1349909</v>
      </c>
      <c r="JJ179">
        <v>0.89806909999999995</v>
      </c>
      <c r="JK179">
        <v>20.96677</v>
      </c>
      <c r="JL179" s="1">
        <v>4.1952690000000002E-4</v>
      </c>
      <c r="JM179" s="1">
        <v>0.12501490000000001</v>
      </c>
      <c r="JN179">
        <v>0.89850529999999995</v>
      </c>
      <c r="JO179">
        <v>22.16506</v>
      </c>
      <c r="JP179" s="1">
        <v>3.8890140000000001E-4</v>
      </c>
      <c r="JQ179" s="1">
        <v>0.1157117</v>
      </c>
      <c r="JR179">
        <v>0.89910699999999999</v>
      </c>
      <c r="JS179">
        <v>22.963170000000002</v>
      </c>
      <c r="JT179" s="1">
        <v>3.6059770000000001E-4</v>
      </c>
      <c r="JU179" s="1">
        <v>0.10710790000000001</v>
      </c>
      <c r="JV179">
        <v>0.89991620000000005</v>
      </c>
      <c r="JW179">
        <v>22.766549999999999</v>
      </c>
      <c r="JX179" s="1">
        <v>3.3562689999999998E-4</v>
      </c>
      <c r="JY179" s="1">
        <v>9.9519560000000007E-2</v>
      </c>
      <c r="JZ179">
        <v>0.90089790000000003</v>
      </c>
      <c r="KA179">
        <v>21.734960000000001</v>
      </c>
      <c r="KB179" s="1">
        <v>3.1469769999999998E-4</v>
      </c>
      <c r="KC179" s="1">
        <v>9.3129649999999994E-2</v>
      </c>
      <c r="KD179">
        <v>0.90196339999999997</v>
      </c>
      <c r="KE179">
        <v>20.782550000000001</v>
      </c>
      <c r="KF179" s="1">
        <v>2.9679540000000001E-4</v>
      </c>
      <c r="KG179" s="1">
        <v>8.7682720000000006E-2</v>
      </c>
      <c r="KH179">
        <v>0.90305570000000002</v>
      </c>
      <c r="KI179">
        <v>20.294280000000001</v>
      </c>
      <c r="KJ179" s="1">
        <v>2.816246E-4</v>
      </c>
      <c r="KK179" s="1">
        <v>8.3023349999999996E-2</v>
      </c>
      <c r="KL179">
        <v>0.9041304</v>
      </c>
      <c r="KM179">
        <v>20.783860000000001</v>
      </c>
      <c r="KN179" s="1">
        <v>2.6807490000000002E-4</v>
      </c>
      <c r="KO179" s="1">
        <v>7.891724E-2</v>
      </c>
      <c r="KP179">
        <v>0.90505979999999997</v>
      </c>
      <c r="KQ179">
        <v>21.474</v>
      </c>
      <c r="KR179" s="1">
        <v>2.5612470000000001E-4</v>
      </c>
      <c r="KS179" s="1">
        <v>7.53196E-2</v>
      </c>
      <c r="KT179">
        <v>0.90578190000000003</v>
      </c>
      <c r="KU179">
        <v>21.707809999999998</v>
      </c>
      <c r="KV179" s="1">
        <v>2.4519119999999998E-4</v>
      </c>
      <c r="KW179" s="1">
        <v>7.2026569999999998E-2</v>
      </c>
      <c r="KX179">
        <v>0.90631879999999998</v>
      </c>
      <c r="KY179">
        <v>21.523199999999999</v>
      </c>
      <c r="KZ179" s="1">
        <v>2.352686E-4</v>
      </c>
      <c r="LA179" s="1">
        <v>6.9087259999999998E-2</v>
      </c>
      <c r="LB179">
        <v>0.9066128</v>
      </c>
      <c r="LC179">
        <v>20.964700000000001</v>
      </c>
      <c r="LD179" s="1">
        <v>2.2757149999999999E-4</v>
      </c>
      <c r="LE179" s="1">
        <v>6.6788159999999999E-2</v>
      </c>
      <c r="LF179">
        <v>0.90672169999999996</v>
      </c>
      <c r="LG179">
        <v>20.282080000000001</v>
      </c>
      <c r="LH179" s="1">
        <v>2.2090440000000001E-4</v>
      </c>
      <c r="LI179" s="1">
        <v>6.4824400000000004E-2</v>
      </c>
      <c r="LJ179">
        <v>0.90666259999999999</v>
      </c>
      <c r="LK179">
        <v>19.801929999999999</v>
      </c>
      <c r="LL179" s="1">
        <v>2.150478E-4</v>
      </c>
      <c r="LM179" s="1">
        <v>6.3126940000000006E-2</v>
      </c>
      <c r="LN179">
        <v>0.90651619999999999</v>
      </c>
      <c r="LO179">
        <v>19.745170000000002</v>
      </c>
      <c r="LP179" s="1">
        <v>2.1004199999999999E-4</v>
      </c>
      <c r="LQ179" s="1">
        <v>6.1679360000000003E-2</v>
      </c>
      <c r="LR179">
        <v>0.90627729999999995</v>
      </c>
      <c r="LS179">
        <v>20.642669999999999</v>
      </c>
      <c r="LT179" s="1">
        <v>2.0578379999999999E-4</v>
      </c>
      <c r="LU179" s="1">
        <v>6.0444270000000001E-2</v>
      </c>
      <c r="LV179">
        <v>0.90600999999999998</v>
      </c>
      <c r="LW179">
        <v>21.850290000000001</v>
      </c>
      <c r="LX179" s="1">
        <v>2.0248590000000001E-4</v>
      </c>
      <c r="LY179" s="1">
        <v>5.9521579999999998E-2</v>
      </c>
      <c r="LZ179">
        <v>0.90577129999999995</v>
      </c>
      <c r="MA179">
        <v>22.988720000000001</v>
      </c>
      <c r="MB179" s="1">
        <v>1.9973929999999999E-4</v>
      </c>
      <c r="MC179" s="1">
        <v>5.8746090000000001E-2</v>
      </c>
      <c r="MD179">
        <v>0.90557650000000001</v>
      </c>
      <c r="ME179">
        <v>23.623259999999998</v>
      </c>
      <c r="MF179" s="1">
        <v>1.9609449999999999E-4</v>
      </c>
      <c r="MG179" s="1">
        <v>5.7721019999999998E-2</v>
      </c>
      <c r="MH179">
        <v>0.90538960000000002</v>
      </c>
      <c r="MI179">
        <v>23.506080000000001</v>
      </c>
      <c r="MJ179" s="1">
        <v>1.911162E-4</v>
      </c>
      <c r="MK179" s="1">
        <v>5.6310310000000002E-2</v>
      </c>
      <c r="ML179">
        <v>0.90527329999999995</v>
      </c>
      <c r="MM179">
        <v>22.543430000000001</v>
      </c>
      <c r="MN179" s="1">
        <v>1.853058E-4</v>
      </c>
      <c r="MO179" s="1">
        <v>5.4624190000000003E-2</v>
      </c>
      <c r="MP179">
        <v>0.90514649999999996</v>
      </c>
      <c r="MQ179">
        <v>21.546530000000001</v>
      </c>
      <c r="MR179" s="1">
        <v>1.787355E-4</v>
      </c>
      <c r="MS179" s="1">
        <v>5.2721909999999997E-2</v>
      </c>
      <c r="MT179">
        <v>0.9050726</v>
      </c>
      <c r="MU179">
        <v>20.907520000000002</v>
      </c>
      <c r="MV179" s="1">
        <v>1.72106E-4</v>
      </c>
      <c r="MW179" s="1">
        <v>5.07769E-2</v>
      </c>
      <c r="MX179">
        <v>0.90497360000000004</v>
      </c>
      <c r="MY179">
        <v>21.069269999999999</v>
      </c>
      <c r="MZ179" s="1">
        <v>1.6508340000000001E-4</v>
      </c>
      <c r="NA179" s="1">
        <v>4.8721540000000001E-2</v>
      </c>
      <c r="NB179">
        <v>0.90483400000000003</v>
      </c>
      <c r="NC179">
        <v>21.787939999999999</v>
      </c>
      <c r="ND179" s="1">
        <v>1.583647E-4</v>
      </c>
      <c r="NE179" s="1">
        <v>4.6745500000000002E-2</v>
      </c>
      <c r="NF179">
        <v>0.90483400000000003</v>
      </c>
      <c r="NG179">
        <v>21.787939999999999</v>
      </c>
      <c r="NH179" s="1">
        <v>1.583647E-4</v>
      </c>
      <c r="NI179" s="1">
        <v>4.6745500000000002E-2</v>
      </c>
      <c r="NJ179">
        <v>0.90483400000000003</v>
      </c>
      <c r="NK179">
        <v>21.787939999999999</v>
      </c>
      <c r="NL179" s="1">
        <v>1.583647E-4</v>
      </c>
      <c r="NM179" s="1">
        <v>4.6745500000000002E-2</v>
      </c>
      <c r="NN179">
        <v>0.90483400000000003</v>
      </c>
      <c r="NO179">
        <v>21.787939999999999</v>
      </c>
      <c r="NP179" s="1">
        <v>1.583647E-4</v>
      </c>
      <c r="NQ179" s="1">
        <v>4.6745500000000002E-2</v>
      </c>
      <c r="NR179">
        <v>0.90483400000000003</v>
      </c>
      <c r="NS179">
        <v>21.787939999999999</v>
      </c>
      <c r="NT179" s="1">
        <v>1.583647E-4</v>
      </c>
      <c r="NU179" s="1">
        <v>4.6745500000000002E-2</v>
      </c>
      <c r="NV179">
        <v>0.90483400000000003</v>
      </c>
      <c r="NW179">
        <v>21.787939999999999</v>
      </c>
      <c r="NX179" s="1">
        <v>1.583647E-4</v>
      </c>
      <c r="NY179" s="1">
        <v>4.6745500000000002E-2</v>
      </c>
      <c r="NZ179">
        <v>0.90483400000000003</v>
      </c>
      <c r="OA179">
        <v>21.787939999999999</v>
      </c>
      <c r="OB179" s="1">
        <v>1.583647E-4</v>
      </c>
      <c r="OC179" s="1">
        <v>4.6745500000000002E-2</v>
      </c>
      <c r="OD179">
        <v>0.90483400000000003</v>
      </c>
      <c r="OE179">
        <v>21.787939999999999</v>
      </c>
      <c r="OF179" s="1">
        <v>1.583647E-4</v>
      </c>
      <c r="OG179" s="1">
        <v>4.6745500000000002E-2</v>
      </c>
      <c r="OH179">
        <v>0.90483400000000003</v>
      </c>
      <c r="OI179">
        <v>21.787939999999999</v>
      </c>
      <c r="OJ179" s="1">
        <v>1.583647E-4</v>
      </c>
      <c r="OK179" s="1">
        <v>4.6745500000000002E-2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1.1524080000000001</v>
      </c>
      <c r="G180">
        <v>16.976649999999999</v>
      </c>
      <c r="H180">
        <v>0</v>
      </c>
      <c r="I180">
        <v>0</v>
      </c>
      <c r="J180">
        <v>1.1502699999999999</v>
      </c>
      <c r="K180">
        <v>17.489550000000001</v>
      </c>
      <c r="L180">
        <v>0</v>
      </c>
      <c r="M180">
        <v>0</v>
      </c>
      <c r="N180">
        <v>1.1479010000000001</v>
      </c>
      <c r="O180">
        <v>17.88916</v>
      </c>
      <c r="P180">
        <v>0</v>
      </c>
      <c r="Q180">
        <v>0</v>
      </c>
      <c r="R180">
        <v>1.1454549999999999</v>
      </c>
      <c r="S180">
        <v>18.360569999999999</v>
      </c>
      <c r="T180">
        <v>0</v>
      </c>
      <c r="U180">
        <v>0</v>
      </c>
      <c r="V180">
        <v>1.1429910000000001</v>
      </c>
      <c r="W180">
        <v>18.888400000000001</v>
      </c>
      <c r="X180">
        <v>0</v>
      </c>
      <c r="Y180">
        <v>0</v>
      </c>
      <c r="Z180">
        <v>1.1404339999999999</v>
      </c>
      <c r="AA180">
        <v>19.155639999999998</v>
      </c>
      <c r="AB180">
        <v>0</v>
      </c>
      <c r="AC180">
        <v>4.1545450000000001E-38</v>
      </c>
      <c r="AD180">
        <v>1.137742</v>
      </c>
      <c r="AE180">
        <v>19.02037</v>
      </c>
      <c r="AF180" s="1">
        <v>6.6237879999999996E-29</v>
      </c>
      <c r="AG180" s="1">
        <v>1.77299E-26</v>
      </c>
      <c r="AH180">
        <v>1.1350039999999999</v>
      </c>
      <c r="AI180">
        <v>18.779330000000002</v>
      </c>
      <c r="AJ180" s="1">
        <v>4.067844E-17</v>
      </c>
      <c r="AK180" s="1">
        <v>1.094205E-14</v>
      </c>
      <c r="AL180">
        <v>1.132293</v>
      </c>
      <c r="AM180">
        <v>18.680289999999999</v>
      </c>
      <c r="AN180" s="1">
        <v>9.6023549999999996E-7</v>
      </c>
      <c r="AO180" s="1">
        <v>1.8083960000000001E-4</v>
      </c>
      <c r="AP180">
        <v>1.1295599999999999</v>
      </c>
      <c r="AQ180">
        <v>19.076370000000001</v>
      </c>
      <c r="AR180" s="1">
        <v>4.5978449999999997E-3</v>
      </c>
      <c r="AS180" s="1">
        <v>0.98930569999999995</v>
      </c>
      <c r="AT180">
        <v>1.126806</v>
      </c>
      <c r="AU180">
        <v>19.46658</v>
      </c>
      <c r="AV180" s="1">
        <v>0.66850390000000004</v>
      </c>
      <c r="AW180">
        <v>155.31469999999999</v>
      </c>
      <c r="AX180">
        <v>1.1239950000000001</v>
      </c>
      <c r="AY180">
        <v>19.82291</v>
      </c>
      <c r="AZ180">
        <v>13.32145</v>
      </c>
      <c r="BA180">
        <v>3283.05</v>
      </c>
      <c r="BB180">
        <v>1.121113</v>
      </c>
      <c r="BC180">
        <v>20.17634</v>
      </c>
      <c r="BD180">
        <v>64.599999999999994</v>
      </c>
      <c r="BE180">
        <v>16697.7</v>
      </c>
      <c r="BF180">
        <v>1.1182380000000001</v>
      </c>
      <c r="BG180">
        <v>20.254989999999999</v>
      </c>
      <c r="BH180">
        <v>106.94240000000001</v>
      </c>
      <c r="BI180">
        <v>28777.84</v>
      </c>
      <c r="BJ180">
        <v>1.1153169999999999</v>
      </c>
      <c r="BK180">
        <v>20.24736</v>
      </c>
      <c r="BL180">
        <v>76.260930000000002</v>
      </c>
      <c r="BM180">
        <v>21211.53</v>
      </c>
      <c r="BN180">
        <v>1.1123670000000001</v>
      </c>
      <c r="BO180">
        <v>20.143039999999999</v>
      </c>
      <c r="BP180">
        <v>27.863890000000001</v>
      </c>
      <c r="BQ180">
        <v>7969.9250000000002</v>
      </c>
      <c r="BR180">
        <v>1.1091800000000001</v>
      </c>
      <c r="BS180">
        <v>19.991040000000002</v>
      </c>
      <c r="BT180">
        <v>6.0486279999999999</v>
      </c>
      <c r="BU180">
        <v>1769.0070000000001</v>
      </c>
      <c r="BV180">
        <v>1.1056330000000001</v>
      </c>
      <c r="BW180">
        <v>19.65523</v>
      </c>
      <c r="BX180">
        <v>0.92575640000000003</v>
      </c>
      <c r="BY180">
        <v>274.1848</v>
      </c>
      <c r="BZ180">
        <v>1.100895</v>
      </c>
      <c r="CA180">
        <v>19.519020000000001</v>
      </c>
      <c r="CB180">
        <v>0.15972230000000001</v>
      </c>
      <c r="CC180">
        <v>46.2986</v>
      </c>
      <c r="CD180">
        <v>1.092489</v>
      </c>
      <c r="CE180">
        <v>19.337199999999999</v>
      </c>
      <c r="CF180">
        <v>7.1956279999999997E-2</v>
      </c>
      <c r="CG180">
        <v>20.013290000000001</v>
      </c>
      <c r="CH180">
        <v>1.078195</v>
      </c>
      <c r="CI180">
        <v>19.133489999999998</v>
      </c>
      <c r="CJ180">
        <v>6.0252069999999998E-2</v>
      </c>
      <c r="CK180">
        <v>16.74513</v>
      </c>
      <c r="CL180">
        <v>1.0675559999999999</v>
      </c>
      <c r="CM180">
        <v>18.816800000000001</v>
      </c>
      <c r="CN180" s="1">
        <v>5.6117529999999999E-2</v>
      </c>
      <c r="CO180">
        <v>15.648440000000001</v>
      </c>
      <c r="CP180">
        <v>1.0590170000000001</v>
      </c>
      <c r="CQ180">
        <v>18.709579999999999</v>
      </c>
      <c r="CR180" s="1">
        <v>5.571802E-2</v>
      </c>
      <c r="CS180">
        <v>15.59451</v>
      </c>
      <c r="CT180">
        <v>1.050781</v>
      </c>
      <c r="CU180">
        <v>18.638950000000001</v>
      </c>
      <c r="CV180" s="1">
        <v>5.5973679999999998E-2</v>
      </c>
      <c r="CW180">
        <v>15.75643</v>
      </c>
      <c r="CX180">
        <v>1.0421320000000001</v>
      </c>
      <c r="CY180">
        <v>18.39461</v>
      </c>
      <c r="CZ180" s="1">
        <v>5.4663429999999999E-2</v>
      </c>
      <c r="DA180" s="1">
        <v>15.49367</v>
      </c>
      <c r="DB180">
        <v>1.0334749999999999</v>
      </c>
      <c r="DC180">
        <v>18.032720000000001</v>
      </c>
      <c r="DD180" s="1">
        <v>5.1288060000000003E-2</v>
      </c>
      <c r="DE180" s="1">
        <v>14.62912</v>
      </c>
      <c r="DF180">
        <v>1.024621</v>
      </c>
      <c r="DG180">
        <v>17.890999999999998</v>
      </c>
      <c r="DH180" s="1">
        <v>4.6957079999999998E-2</v>
      </c>
      <c r="DI180" s="1">
        <v>13.470459999999999</v>
      </c>
      <c r="DJ180">
        <v>1.015981</v>
      </c>
      <c r="DK180">
        <v>17.779630000000001</v>
      </c>
      <c r="DL180" s="1">
        <v>4.2354240000000001E-2</v>
      </c>
      <c r="DM180" s="1">
        <v>12.211539999999999</v>
      </c>
      <c r="DN180">
        <v>1.0076099999999999</v>
      </c>
      <c r="DO180">
        <v>17.771159999999998</v>
      </c>
      <c r="DP180" s="1">
        <v>3.7957379999999999E-2</v>
      </c>
      <c r="DQ180" s="1">
        <v>10.99288</v>
      </c>
      <c r="DR180">
        <v>0.99913099999999999</v>
      </c>
      <c r="DS180">
        <v>17.375730000000001</v>
      </c>
      <c r="DT180" s="1">
        <v>3.401411E-2</v>
      </c>
      <c r="DU180" s="1">
        <v>9.8919060000000005</v>
      </c>
      <c r="DV180">
        <v>0.99004760000000003</v>
      </c>
      <c r="DW180">
        <v>16.95618</v>
      </c>
      <c r="DX180" s="1">
        <v>3.0587340000000001E-2</v>
      </c>
      <c r="DY180" s="1">
        <v>8.9375020000000003</v>
      </c>
      <c r="DZ180">
        <v>0.98103309999999999</v>
      </c>
      <c r="EA180">
        <v>16.720379999999999</v>
      </c>
      <c r="EB180" s="1">
        <v>2.7415990000000001E-2</v>
      </c>
      <c r="EC180" s="1">
        <v>8.0518889999999992</v>
      </c>
      <c r="ED180">
        <v>0.97182729999999995</v>
      </c>
      <c r="EE180">
        <v>16.65193</v>
      </c>
      <c r="EF180" s="1">
        <v>2.4566520000000001E-2</v>
      </c>
      <c r="EG180" s="1">
        <v>7.2532379999999996</v>
      </c>
      <c r="EH180">
        <v>0.96247450000000001</v>
      </c>
      <c r="EI180">
        <v>17.156680000000001</v>
      </c>
      <c r="EJ180" s="1">
        <v>2.2001239999999998E-2</v>
      </c>
      <c r="EK180" s="1">
        <v>6.5310889999999997</v>
      </c>
      <c r="EL180">
        <v>0.95298269999999996</v>
      </c>
      <c r="EM180">
        <v>17.621839999999999</v>
      </c>
      <c r="EN180" s="1">
        <v>1.9688029999999999E-2</v>
      </c>
      <c r="EO180" s="1">
        <v>5.8766170000000004</v>
      </c>
      <c r="EP180">
        <v>0.94354079999999996</v>
      </c>
      <c r="EQ180">
        <v>17.791820000000001</v>
      </c>
      <c r="ER180" s="1">
        <v>1.7613569999999999E-2</v>
      </c>
      <c r="ES180" s="1">
        <v>5.2841120000000004</v>
      </c>
      <c r="ET180">
        <v>0.9337394</v>
      </c>
      <c r="EU180">
        <v>17.969200000000001</v>
      </c>
      <c r="EV180" s="1">
        <v>1.577133E-2</v>
      </c>
      <c r="EW180" s="1">
        <v>4.757123</v>
      </c>
      <c r="EX180">
        <v>0.9238111</v>
      </c>
      <c r="EY180">
        <v>17.86411</v>
      </c>
      <c r="EZ180" s="1">
        <v>1.41175E-2</v>
      </c>
      <c r="FA180" s="1">
        <v>4.2816960000000002</v>
      </c>
      <c r="FB180">
        <v>0.91384259999999995</v>
      </c>
      <c r="FC180">
        <v>17.414090000000002</v>
      </c>
      <c r="FD180" s="1">
        <v>1.2659180000000001E-2</v>
      </c>
      <c r="FE180" s="1">
        <v>3.8606229999999999</v>
      </c>
      <c r="FF180">
        <v>0.90414600000000001</v>
      </c>
      <c r="FG180">
        <v>17.080439999999999</v>
      </c>
      <c r="FH180" s="1">
        <v>1.135567E-2</v>
      </c>
      <c r="FI180" s="1">
        <v>3.4818639999999998</v>
      </c>
      <c r="FJ180">
        <v>0.89748539999999999</v>
      </c>
      <c r="FK180">
        <v>16.986799999999999</v>
      </c>
      <c r="FL180" s="1">
        <v>1.019756E-2</v>
      </c>
      <c r="FM180" s="1">
        <v>3.1342949999999998</v>
      </c>
      <c r="FN180">
        <v>0.89067019999999997</v>
      </c>
      <c r="FO180">
        <v>17.800599999999999</v>
      </c>
      <c r="FP180" s="1">
        <v>9.1380460000000004E-3</v>
      </c>
      <c r="FQ180" s="1">
        <v>2.8170039999999998</v>
      </c>
      <c r="FR180">
        <v>0.88385590000000003</v>
      </c>
      <c r="FS180">
        <v>18.862590000000001</v>
      </c>
      <c r="FT180" s="1">
        <v>8.1693010000000003E-3</v>
      </c>
      <c r="FU180" s="1">
        <v>2.5255869999999998</v>
      </c>
      <c r="FV180">
        <v>0.87720200000000004</v>
      </c>
      <c r="FW180">
        <v>19.771229999999999</v>
      </c>
      <c r="FX180" s="1">
        <v>7.298522E-3</v>
      </c>
      <c r="FY180" s="1">
        <v>2.2621859999999998</v>
      </c>
      <c r="FZ180">
        <v>0.87082610000000005</v>
      </c>
      <c r="GA180">
        <v>20.406700000000001</v>
      </c>
      <c r="GB180" s="1">
        <v>6.5188310000000001E-3</v>
      </c>
      <c r="GC180" s="1">
        <v>2.0243899999999999</v>
      </c>
      <c r="GD180">
        <v>0.86485210000000001</v>
      </c>
      <c r="GE180">
        <v>20.244199999999999</v>
      </c>
      <c r="GF180" s="1">
        <v>5.8379670000000003E-3</v>
      </c>
      <c r="GG180" s="1">
        <v>1.814967</v>
      </c>
      <c r="GH180">
        <v>0.85885889999999998</v>
      </c>
      <c r="GI180">
        <v>19.513210000000001</v>
      </c>
      <c r="GJ180" s="1">
        <v>5.2374839999999997E-3</v>
      </c>
      <c r="GK180" s="1">
        <v>1.6298680000000001</v>
      </c>
      <c r="GL180">
        <v>0.85322969999999998</v>
      </c>
      <c r="GM180">
        <v>18.94969</v>
      </c>
      <c r="GN180" s="1">
        <v>4.6762000000000001E-3</v>
      </c>
      <c r="GO180" s="1">
        <v>1.4566490000000001</v>
      </c>
      <c r="GP180">
        <v>0.84763010000000005</v>
      </c>
      <c r="GQ180">
        <v>18.854520000000001</v>
      </c>
      <c r="GR180" s="1">
        <v>4.1520380000000003E-3</v>
      </c>
      <c r="GS180" s="1">
        <v>1.2949040000000001</v>
      </c>
      <c r="GT180">
        <v>0.8426555</v>
      </c>
      <c r="GU180">
        <v>19.823730000000001</v>
      </c>
      <c r="GV180" s="1">
        <v>3.6301559999999998E-3</v>
      </c>
      <c r="GW180" s="1">
        <v>1.1349</v>
      </c>
      <c r="GX180">
        <v>0.8380012</v>
      </c>
      <c r="GY180">
        <v>21.031960000000002</v>
      </c>
      <c r="GZ180" s="1">
        <v>3.1345520000000001E-3</v>
      </c>
      <c r="HA180" s="1">
        <v>0.98190679999999997</v>
      </c>
      <c r="HB180">
        <v>0.83388779999999996</v>
      </c>
      <c r="HC180">
        <v>21.981269999999999</v>
      </c>
      <c r="HD180" s="1">
        <v>2.684302E-3</v>
      </c>
      <c r="HE180" s="1">
        <v>0.84187440000000002</v>
      </c>
      <c r="HF180">
        <v>0.83038239999999996</v>
      </c>
      <c r="HG180">
        <v>22.35474</v>
      </c>
      <c r="HH180" s="1">
        <v>2.3047979999999998E-3</v>
      </c>
      <c r="HI180" s="1">
        <v>0.72285500000000003</v>
      </c>
      <c r="HJ180">
        <v>0.82749059999999997</v>
      </c>
      <c r="HK180">
        <v>21.882269999999998</v>
      </c>
      <c r="HL180" s="1">
        <v>1.9947570000000002E-3</v>
      </c>
      <c r="HM180" s="1">
        <v>0.62503089999999994</v>
      </c>
      <c r="HN180">
        <v>0.82513519999999996</v>
      </c>
      <c r="HO180">
        <v>20.882349999999999</v>
      </c>
      <c r="HP180" s="1">
        <v>1.744464E-3</v>
      </c>
      <c r="HQ180" s="1">
        <v>0.5458575</v>
      </c>
      <c r="HR180">
        <v>0.82318199999999997</v>
      </c>
      <c r="HS180">
        <v>20.088509999999999</v>
      </c>
      <c r="HT180" s="1">
        <v>1.545888E-3</v>
      </c>
      <c r="HU180" s="1">
        <v>0.482686</v>
      </c>
      <c r="HV180">
        <v>0.82161740000000005</v>
      </c>
      <c r="HW180">
        <v>19.78642</v>
      </c>
      <c r="HX180" s="1">
        <v>1.373429E-3</v>
      </c>
      <c r="HY180" s="1">
        <v>0.42812539999999999</v>
      </c>
      <c r="HZ180">
        <v>0.82035259999999999</v>
      </c>
      <c r="IA180">
        <v>20.44492</v>
      </c>
      <c r="IB180" s="1">
        <v>1.2110669999999999E-3</v>
      </c>
      <c r="IC180" s="1">
        <v>0.37700519999999998</v>
      </c>
      <c r="ID180">
        <v>0.81940849999999998</v>
      </c>
      <c r="IE180">
        <v>20.762219999999999</v>
      </c>
      <c r="IF180" s="1">
        <v>1.051288E-3</v>
      </c>
      <c r="IG180" s="1">
        <v>0.32687660000000002</v>
      </c>
      <c r="IH180">
        <v>0.81868589999999997</v>
      </c>
      <c r="II180">
        <v>21.300519999999999</v>
      </c>
      <c r="IJ180" s="1">
        <v>8.9874460000000003E-4</v>
      </c>
      <c r="IK180" s="1">
        <v>0.27906379999999997</v>
      </c>
      <c r="IL180">
        <v>0.81813849999999999</v>
      </c>
      <c r="IM180">
        <v>21.489329999999999</v>
      </c>
      <c r="IN180" s="1">
        <v>7.6719570000000005E-4</v>
      </c>
      <c r="IO180" s="1">
        <v>0.23769489999999999</v>
      </c>
      <c r="IP180">
        <v>0.81778130000000004</v>
      </c>
      <c r="IQ180">
        <v>21.046379999999999</v>
      </c>
      <c r="IR180" s="1">
        <v>6.6418849999999997E-4</v>
      </c>
      <c r="IS180" s="1">
        <v>0.2051568</v>
      </c>
      <c r="IT180">
        <v>0.81751370000000001</v>
      </c>
      <c r="IU180">
        <v>20.111650000000001</v>
      </c>
      <c r="IV180" s="1">
        <v>5.8836909999999997E-4</v>
      </c>
      <c r="IW180" s="1">
        <v>0.1811912</v>
      </c>
      <c r="IX180">
        <v>0.81734070000000003</v>
      </c>
      <c r="IY180">
        <v>19.170570000000001</v>
      </c>
      <c r="IZ180" s="1">
        <v>5.3361089999999999E-4</v>
      </c>
      <c r="JA180" s="1">
        <v>0.1638915</v>
      </c>
      <c r="JB180">
        <v>0.81728639999999997</v>
      </c>
      <c r="JC180">
        <v>18.772870000000001</v>
      </c>
      <c r="JD180" s="1">
        <v>4.9152880000000003E-4</v>
      </c>
      <c r="JE180" s="1">
        <v>0.1506605</v>
      </c>
      <c r="JF180">
        <v>0.81735139999999995</v>
      </c>
      <c r="JG180">
        <v>19.640619999999998</v>
      </c>
      <c r="JH180" s="1">
        <v>4.5594219999999999E-4</v>
      </c>
      <c r="JI180" s="1">
        <v>0.13952510000000001</v>
      </c>
      <c r="JJ180">
        <v>0.81753629999999999</v>
      </c>
      <c r="JK180">
        <v>20.957239999999999</v>
      </c>
      <c r="JL180" s="1">
        <v>4.2292769999999999E-4</v>
      </c>
      <c r="JM180" s="1">
        <v>0.12925900000000001</v>
      </c>
      <c r="JN180">
        <v>0.81789199999999995</v>
      </c>
      <c r="JO180">
        <v>22.181899999999999</v>
      </c>
      <c r="JP180" s="1">
        <v>3.9200530000000001E-4</v>
      </c>
      <c r="JQ180" s="1">
        <v>0.1196323</v>
      </c>
      <c r="JR180">
        <v>0.81838610000000001</v>
      </c>
      <c r="JS180">
        <v>23.003910000000001</v>
      </c>
      <c r="JT180" s="1">
        <v>3.6334879999999999E-4</v>
      </c>
      <c r="JU180" s="1">
        <v>0.1107098</v>
      </c>
      <c r="JV180">
        <v>0.81904259999999995</v>
      </c>
      <c r="JW180">
        <v>22.834299999999999</v>
      </c>
      <c r="JX180" s="1">
        <v>3.3805409999999999E-4</v>
      </c>
      <c r="JY180" s="1">
        <v>0.1028413</v>
      </c>
      <c r="JZ180">
        <v>0.81983119999999998</v>
      </c>
      <c r="KA180">
        <v>21.811389999999999</v>
      </c>
      <c r="KB180" s="1">
        <v>3.1672440000000003E-4</v>
      </c>
      <c r="KC180" s="1">
        <v>9.6178659999999999E-2</v>
      </c>
      <c r="KD180">
        <v>0.8207101</v>
      </c>
      <c r="KE180">
        <v>20.835149999999999</v>
      </c>
      <c r="KF180" s="1">
        <v>2.9859949999999999E-4</v>
      </c>
      <c r="KG180" s="1">
        <v>9.0536820000000004E-2</v>
      </c>
      <c r="KH180">
        <v>0.82161220000000001</v>
      </c>
      <c r="KI180">
        <v>20.311029999999999</v>
      </c>
      <c r="KJ180" s="1">
        <v>2.8304339999999999E-4</v>
      </c>
      <c r="KK180" s="1">
        <v>8.5660109999999998E-2</v>
      </c>
      <c r="KL180">
        <v>0.82244700000000004</v>
      </c>
      <c r="KM180">
        <v>20.77347</v>
      </c>
      <c r="KN180" s="1">
        <v>2.6934890000000002E-4</v>
      </c>
      <c r="KO180" s="1">
        <v>8.1421270000000004E-2</v>
      </c>
      <c r="KP180">
        <v>0.82320389999999999</v>
      </c>
      <c r="KQ180">
        <v>21.469909999999999</v>
      </c>
      <c r="KR180" s="1">
        <v>2.5736329999999998E-4</v>
      </c>
      <c r="KS180" s="1">
        <v>7.7727350000000001E-2</v>
      </c>
      <c r="KT180">
        <v>0.82376859999999996</v>
      </c>
      <c r="KU180">
        <v>21.744820000000001</v>
      </c>
      <c r="KV180" s="1">
        <v>2.462017E-4</v>
      </c>
      <c r="KW180" s="1">
        <v>7.4292059999999993E-2</v>
      </c>
      <c r="KX180">
        <v>0.82417890000000005</v>
      </c>
      <c r="KY180">
        <v>21.578600000000002</v>
      </c>
      <c r="KZ180" s="1">
        <v>2.363001E-4</v>
      </c>
      <c r="LA180" s="1">
        <v>7.1292019999999998E-2</v>
      </c>
      <c r="LB180">
        <v>0.82440820000000004</v>
      </c>
      <c r="LC180">
        <v>21.02196</v>
      </c>
      <c r="LD180" s="1">
        <v>2.283377E-4</v>
      </c>
      <c r="LE180" s="1">
        <v>6.8856909999999993E-2</v>
      </c>
      <c r="LF180">
        <v>0.82448759999999999</v>
      </c>
      <c r="LG180">
        <v>20.320689999999999</v>
      </c>
      <c r="LH180" s="1">
        <v>2.215222E-4</v>
      </c>
      <c r="LI180" s="1">
        <v>6.6801819999999998E-2</v>
      </c>
      <c r="LJ180">
        <v>0.82441810000000004</v>
      </c>
      <c r="LK180">
        <v>19.81691</v>
      </c>
      <c r="LL180" s="1">
        <v>2.156076E-4</v>
      </c>
      <c r="LM180" s="1">
        <v>6.5043000000000004E-2</v>
      </c>
      <c r="LN180">
        <v>0.82426339999999998</v>
      </c>
      <c r="LO180">
        <v>19.739509999999999</v>
      </c>
      <c r="LP180" s="1">
        <v>2.10526E-4</v>
      </c>
      <c r="LQ180" s="1">
        <v>6.3531989999999997E-2</v>
      </c>
      <c r="LR180">
        <v>0.82408049999999999</v>
      </c>
      <c r="LS180">
        <v>20.623719999999999</v>
      </c>
      <c r="LT180" s="1">
        <v>2.06104E-4</v>
      </c>
      <c r="LU180" s="1">
        <v>6.2214859999999997E-2</v>
      </c>
      <c r="LV180">
        <v>0.82387569999999999</v>
      </c>
      <c r="LW180">
        <v>21.841100000000001</v>
      </c>
      <c r="LX180" s="1">
        <v>2.028036E-4</v>
      </c>
      <c r="LY180" s="1">
        <v>6.1263570000000003E-2</v>
      </c>
      <c r="LZ180">
        <v>0.82367449999999998</v>
      </c>
      <c r="MA180">
        <v>23.008089999999999</v>
      </c>
      <c r="MB180" s="1">
        <v>2.0002020000000001E-4</v>
      </c>
      <c r="MC180" s="1">
        <v>6.0453119999999999E-2</v>
      </c>
      <c r="MD180">
        <v>0.82347550000000003</v>
      </c>
      <c r="ME180">
        <v>23.668189999999999</v>
      </c>
      <c r="MF180" s="1">
        <v>1.9646250000000001E-4</v>
      </c>
      <c r="MG180" s="1">
        <v>5.9423530000000002E-2</v>
      </c>
      <c r="MH180">
        <v>0.82335570000000002</v>
      </c>
      <c r="MI180">
        <v>23.57066</v>
      </c>
      <c r="MJ180" s="1">
        <v>1.9166429999999999E-4</v>
      </c>
      <c r="MK180" s="1">
        <v>5.8023579999999998E-2</v>
      </c>
      <c r="ML180">
        <v>0.82324730000000002</v>
      </c>
      <c r="MM180">
        <v>22.617139999999999</v>
      </c>
      <c r="MN180" s="1">
        <v>1.85878E-4</v>
      </c>
      <c r="MO180" s="1">
        <v>5.6295089999999999E-2</v>
      </c>
      <c r="MP180">
        <v>0.82313979999999998</v>
      </c>
      <c r="MQ180">
        <v>21.610569999999999</v>
      </c>
      <c r="MR180" s="1">
        <v>1.7939590000000001E-4</v>
      </c>
      <c r="MS180" s="1">
        <v>5.4365650000000001E-2</v>
      </c>
      <c r="MT180">
        <v>0.82309160000000003</v>
      </c>
      <c r="MU180">
        <v>20.942820000000001</v>
      </c>
      <c r="MV180" s="1">
        <v>1.7277380000000001E-4</v>
      </c>
      <c r="MW180" s="1">
        <v>5.2367339999999998E-2</v>
      </c>
      <c r="MX180">
        <v>0.82301150000000001</v>
      </c>
      <c r="MY180">
        <v>21.08108</v>
      </c>
      <c r="MZ180" s="1">
        <v>1.6578090000000001E-4</v>
      </c>
      <c r="NA180" s="1">
        <v>5.026568E-2</v>
      </c>
      <c r="NB180">
        <v>0.82294210000000001</v>
      </c>
      <c r="NC180">
        <v>21.791499999999999</v>
      </c>
      <c r="ND180" s="1">
        <v>1.5904499999999999E-4</v>
      </c>
      <c r="NE180" s="1">
        <v>4.8228739999999999E-2</v>
      </c>
      <c r="NF180">
        <v>0.82294210000000001</v>
      </c>
      <c r="NG180">
        <v>21.791499999999999</v>
      </c>
      <c r="NH180" s="1">
        <v>1.5904499999999999E-4</v>
      </c>
      <c r="NI180" s="1">
        <v>4.8228739999999999E-2</v>
      </c>
      <c r="NJ180">
        <v>0.82294210000000001</v>
      </c>
      <c r="NK180">
        <v>21.791499999999999</v>
      </c>
      <c r="NL180" s="1">
        <v>1.5904499999999999E-4</v>
      </c>
      <c r="NM180" s="1">
        <v>4.8228739999999999E-2</v>
      </c>
      <c r="NN180">
        <v>0.82294210000000001</v>
      </c>
      <c r="NO180">
        <v>21.791499999999999</v>
      </c>
      <c r="NP180" s="1">
        <v>1.5904499999999999E-4</v>
      </c>
      <c r="NQ180" s="1">
        <v>4.8228739999999999E-2</v>
      </c>
      <c r="NR180">
        <v>0.82294210000000001</v>
      </c>
      <c r="NS180">
        <v>21.791499999999999</v>
      </c>
      <c r="NT180" s="1">
        <v>1.5904499999999999E-4</v>
      </c>
      <c r="NU180" s="1">
        <v>4.8228739999999999E-2</v>
      </c>
      <c r="NV180">
        <v>0.82294210000000001</v>
      </c>
      <c r="NW180">
        <v>21.791499999999999</v>
      </c>
      <c r="NX180" s="1">
        <v>1.5904499999999999E-4</v>
      </c>
      <c r="NY180" s="1">
        <v>4.8228739999999999E-2</v>
      </c>
      <c r="NZ180">
        <v>0.82294210000000001</v>
      </c>
      <c r="OA180">
        <v>21.791499999999999</v>
      </c>
      <c r="OB180" s="1">
        <v>1.5904499999999999E-4</v>
      </c>
      <c r="OC180" s="1">
        <v>4.8228739999999999E-2</v>
      </c>
      <c r="OD180">
        <v>0.82294210000000001</v>
      </c>
      <c r="OE180">
        <v>21.791499999999999</v>
      </c>
      <c r="OF180" s="1">
        <v>1.5904499999999999E-4</v>
      </c>
      <c r="OG180" s="1">
        <v>4.8228739999999999E-2</v>
      </c>
      <c r="OH180">
        <v>0.82294210000000001</v>
      </c>
      <c r="OI180">
        <v>21.791499999999999</v>
      </c>
      <c r="OJ180" s="1">
        <v>1.5904499999999999E-4</v>
      </c>
      <c r="OK180" s="1">
        <v>4.8228739999999999E-2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1.0680810000000001</v>
      </c>
      <c r="G181">
        <v>16.980080000000001</v>
      </c>
      <c r="H181">
        <v>0</v>
      </c>
      <c r="I181">
        <v>0</v>
      </c>
      <c r="J181">
        <v>1.0672839999999999</v>
      </c>
      <c r="K181">
        <v>17.513000000000002</v>
      </c>
      <c r="L181">
        <v>0</v>
      </c>
      <c r="M181">
        <v>0</v>
      </c>
      <c r="N181">
        <v>1.0664439999999999</v>
      </c>
      <c r="O181">
        <v>17.91169</v>
      </c>
      <c r="P181">
        <v>0</v>
      </c>
      <c r="Q181">
        <v>0</v>
      </c>
      <c r="R181">
        <v>1.065326</v>
      </c>
      <c r="S181">
        <v>18.382020000000001</v>
      </c>
      <c r="T181">
        <v>0</v>
      </c>
      <c r="U181">
        <v>0</v>
      </c>
      <c r="V181">
        <v>1.0640529999999999</v>
      </c>
      <c r="W181">
        <v>18.90409</v>
      </c>
      <c r="X181">
        <v>0</v>
      </c>
      <c r="Y181">
        <v>0</v>
      </c>
      <c r="Z181">
        <v>1.0627359999999999</v>
      </c>
      <c r="AA181">
        <v>19.15052</v>
      </c>
      <c r="AB181">
        <v>0</v>
      </c>
      <c r="AC181">
        <v>0</v>
      </c>
      <c r="AD181">
        <v>1.0612980000000001</v>
      </c>
      <c r="AE181">
        <v>19.015599999999999</v>
      </c>
      <c r="AF181" s="1">
        <v>9.2374450000000003E-30</v>
      </c>
      <c r="AG181" s="1">
        <v>2.4731310000000001E-27</v>
      </c>
      <c r="AH181">
        <v>1.059941</v>
      </c>
      <c r="AI181">
        <v>18.78387</v>
      </c>
      <c r="AJ181" s="1">
        <v>6.0076799999999998E-18</v>
      </c>
      <c r="AK181" s="1">
        <v>1.6158870000000001E-15</v>
      </c>
      <c r="AL181">
        <v>1.0586009999999999</v>
      </c>
      <c r="AM181">
        <v>18.680779999999999</v>
      </c>
      <c r="AN181" s="1">
        <v>4.0588879999999998E-7</v>
      </c>
      <c r="AO181" s="1">
        <v>7.6268890000000004E-5</v>
      </c>
      <c r="AP181">
        <v>1.057285</v>
      </c>
      <c r="AQ181">
        <v>19.10408</v>
      </c>
      <c r="AR181" s="1">
        <v>2.8544519999999999E-3</v>
      </c>
      <c r="AS181" s="1">
        <v>0.60997880000000004</v>
      </c>
      <c r="AT181">
        <v>1.055949</v>
      </c>
      <c r="AU181">
        <v>19.494140000000002</v>
      </c>
      <c r="AV181" s="1">
        <v>0.49258999999999997</v>
      </c>
      <c r="AW181">
        <v>113.4984</v>
      </c>
      <c r="AX181">
        <v>1.054602</v>
      </c>
      <c r="AY181">
        <v>19.84778</v>
      </c>
      <c r="AZ181">
        <v>11.0892</v>
      </c>
      <c r="BA181">
        <v>2711.442</v>
      </c>
      <c r="BB181">
        <v>1.0532280000000001</v>
      </c>
      <c r="BC181">
        <v>20.19763</v>
      </c>
      <c r="BD181">
        <v>59.188859999999998</v>
      </c>
      <c r="BE181">
        <v>15201.28</v>
      </c>
      <c r="BF181">
        <v>1.0518369999999999</v>
      </c>
      <c r="BG181">
        <v>20.248719999999999</v>
      </c>
      <c r="BH181">
        <v>106.0138</v>
      </c>
      <c r="BI181">
        <v>28397.14</v>
      </c>
      <c r="BJ181">
        <v>1.050497</v>
      </c>
      <c r="BK181">
        <v>20.233409999999999</v>
      </c>
      <c r="BL181">
        <v>80.638949999999994</v>
      </c>
      <c r="BM181">
        <v>22394.61</v>
      </c>
      <c r="BN181">
        <v>1.0491239999999999</v>
      </c>
      <c r="BO181">
        <v>20.14</v>
      </c>
      <c r="BP181">
        <v>31.094059999999999</v>
      </c>
      <c r="BQ181">
        <v>8906.1139999999996</v>
      </c>
      <c r="BR181">
        <v>1.0475909999999999</v>
      </c>
      <c r="BS181">
        <v>20.00508</v>
      </c>
      <c r="BT181">
        <v>7.0440240000000003</v>
      </c>
      <c r="BU181">
        <v>2069.2579999999998</v>
      </c>
      <c r="BV181">
        <v>1.0458130000000001</v>
      </c>
      <c r="BW181">
        <v>19.702290000000001</v>
      </c>
      <c r="BX181">
        <v>1.1034360000000001</v>
      </c>
      <c r="BY181">
        <v>329.39429999999999</v>
      </c>
      <c r="BZ181">
        <v>1.043266</v>
      </c>
      <c r="CA181">
        <v>19.57667</v>
      </c>
      <c r="CB181">
        <v>0.18175189999999999</v>
      </c>
      <c r="CC181">
        <v>53.272970000000001</v>
      </c>
      <c r="CD181">
        <v>1.038151</v>
      </c>
      <c r="CE181">
        <v>19.3766</v>
      </c>
      <c r="CF181">
        <v>7.4357759999999995E-2</v>
      </c>
      <c r="CG181">
        <v>20.763349999999999</v>
      </c>
      <c r="CH181">
        <v>1.029269</v>
      </c>
      <c r="CI181">
        <v>19.174379999999999</v>
      </c>
      <c r="CJ181">
        <v>6.0804190000000001E-2</v>
      </c>
      <c r="CK181">
        <v>16.89019</v>
      </c>
      <c r="CL181">
        <v>1.024181</v>
      </c>
      <c r="CM181">
        <v>18.827269999999999</v>
      </c>
      <c r="CN181" s="1">
        <v>5.6258049999999997E-2</v>
      </c>
      <c r="CO181">
        <v>15.674020000000001</v>
      </c>
      <c r="CP181">
        <v>1.0195399999999999</v>
      </c>
      <c r="CQ181">
        <v>18.699570000000001</v>
      </c>
      <c r="CR181" s="1">
        <v>5.565457E-2</v>
      </c>
      <c r="CS181">
        <v>15.552680000000001</v>
      </c>
      <c r="CT181">
        <v>1.0147569999999999</v>
      </c>
      <c r="CU181">
        <v>18.62764</v>
      </c>
      <c r="CV181" s="1">
        <v>5.596404E-2</v>
      </c>
      <c r="CW181">
        <v>15.72255</v>
      </c>
      <c r="CX181">
        <v>1.0099210000000001</v>
      </c>
      <c r="CY181">
        <v>18.40147</v>
      </c>
      <c r="CZ181" s="1">
        <v>5.4838320000000003E-2</v>
      </c>
      <c r="DA181" s="1">
        <v>15.50817</v>
      </c>
      <c r="DB181">
        <v>1.0052129999999999</v>
      </c>
      <c r="DC181">
        <v>18.066749999999999</v>
      </c>
      <c r="DD181" s="1">
        <v>5.1615399999999999E-2</v>
      </c>
      <c r="DE181" s="1">
        <v>14.686489999999999</v>
      </c>
      <c r="DF181">
        <v>1.0004329999999999</v>
      </c>
      <c r="DG181">
        <v>17.9344</v>
      </c>
      <c r="DH181" s="1">
        <v>4.7341179999999997E-2</v>
      </c>
      <c r="DI181" s="1">
        <v>13.542</v>
      </c>
      <c r="DJ181">
        <v>0.99591989999999997</v>
      </c>
      <c r="DK181">
        <v>17.825620000000001</v>
      </c>
      <c r="DL181" s="1">
        <v>4.2748410000000001E-2</v>
      </c>
      <c r="DM181" s="1">
        <v>12.284610000000001</v>
      </c>
      <c r="DN181">
        <v>0.99157280000000003</v>
      </c>
      <c r="DO181">
        <v>17.819210000000002</v>
      </c>
      <c r="DP181" s="1">
        <v>3.8328649999999999E-2</v>
      </c>
      <c r="DQ181" s="1">
        <v>11.05768</v>
      </c>
      <c r="DR181">
        <v>0.98713510000000004</v>
      </c>
      <c r="DS181">
        <v>17.405889999999999</v>
      </c>
      <c r="DT181" s="1">
        <v>3.4342049999999999E-2</v>
      </c>
      <c r="DU181" s="1">
        <v>9.9419989999999991</v>
      </c>
      <c r="DV181">
        <v>0.98225839999999998</v>
      </c>
      <c r="DW181">
        <v>16.970569999999999</v>
      </c>
      <c r="DX181" s="1">
        <v>3.087674E-2</v>
      </c>
      <c r="DY181" s="1">
        <v>8.9736999999999991</v>
      </c>
      <c r="DZ181">
        <v>0.97671699999999995</v>
      </c>
      <c r="EA181">
        <v>16.72099</v>
      </c>
      <c r="EB181" s="1">
        <v>2.7681790000000001E-2</v>
      </c>
      <c r="EC181" s="1">
        <v>8.0821179999999995</v>
      </c>
      <c r="ED181">
        <v>0.97105620000000004</v>
      </c>
      <c r="EE181">
        <v>16.642019999999999</v>
      </c>
      <c r="EF181" s="1">
        <v>2.480775E-2</v>
      </c>
      <c r="EG181" s="1">
        <v>7.2776360000000002</v>
      </c>
      <c r="EH181">
        <v>0.96534419999999999</v>
      </c>
      <c r="EI181">
        <v>17.152059999999999</v>
      </c>
      <c r="EJ181" s="1">
        <v>2.2219329999999999E-2</v>
      </c>
      <c r="EK181" s="1">
        <v>6.5504680000000004</v>
      </c>
      <c r="EL181">
        <v>0.95983549999999995</v>
      </c>
      <c r="EM181">
        <v>17.637329999999999</v>
      </c>
      <c r="EN181" s="1">
        <v>1.9887720000000001E-2</v>
      </c>
      <c r="EO181" s="1">
        <v>5.8910710000000002</v>
      </c>
      <c r="EP181">
        <v>0.95478830000000003</v>
      </c>
      <c r="EQ181">
        <v>17.830159999999999</v>
      </c>
      <c r="ER181" s="1">
        <v>1.7790219999999999E-2</v>
      </c>
      <c r="ES181" s="1">
        <v>5.2915010000000002</v>
      </c>
      <c r="ET181">
        <v>0.9496753</v>
      </c>
      <c r="EU181">
        <v>18.015090000000001</v>
      </c>
      <c r="EV181" s="1">
        <v>1.5929430000000001E-2</v>
      </c>
      <c r="EW181" s="1">
        <v>4.7578940000000003</v>
      </c>
      <c r="EX181">
        <v>0.94465319999999997</v>
      </c>
      <c r="EY181">
        <v>17.893419999999999</v>
      </c>
      <c r="EZ181" s="1">
        <v>1.4258160000000001E-2</v>
      </c>
      <c r="FA181" s="1">
        <v>4.2763299999999997</v>
      </c>
      <c r="FB181">
        <v>0.93972880000000003</v>
      </c>
      <c r="FC181">
        <v>17.42332</v>
      </c>
      <c r="FD181" s="1">
        <v>1.278549E-2</v>
      </c>
      <c r="FE181" s="1">
        <v>3.8498960000000002</v>
      </c>
      <c r="FF181">
        <v>0.93497260000000004</v>
      </c>
      <c r="FG181">
        <v>17.079000000000001</v>
      </c>
      <c r="FH181" s="1">
        <v>1.14745E-2</v>
      </c>
      <c r="FI181" s="1">
        <v>3.468172</v>
      </c>
      <c r="FJ181">
        <v>0.93206440000000002</v>
      </c>
      <c r="FK181">
        <v>16.975519999999999</v>
      </c>
      <c r="FL181" s="1">
        <v>1.030273E-2</v>
      </c>
      <c r="FM181" s="1">
        <v>3.120625</v>
      </c>
      <c r="FN181">
        <v>0.92900629999999995</v>
      </c>
      <c r="FO181">
        <v>17.778670000000002</v>
      </c>
      <c r="FP181" s="1">
        <v>9.2363129999999995E-3</v>
      </c>
      <c r="FQ181" s="1">
        <v>2.8062040000000001</v>
      </c>
      <c r="FR181">
        <v>0.9259503</v>
      </c>
      <c r="FS181">
        <v>18.856290000000001</v>
      </c>
      <c r="FT181" s="1">
        <v>8.2580729999999995E-3</v>
      </c>
      <c r="FU181" s="1">
        <v>2.516543</v>
      </c>
      <c r="FV181">
        <v>0.92321370000000003</v>
      </c>
      <c r="FW181">
        <v>19.790939999999999</v>
      </c>
      <c r="FX181" s="1">
        <v>7.3805870000000001E-3</v>
      </c>
      <c r="FY181" s="1">
        <v>2.2549980000000001</v>
      </c>
      <c r="FZ181">
        <v>0.92085189999999995</v>
      </c>
      <c r="GA181">
        <v>20.43975</v>
      </c>
      <c r="GB181" s="1">
        <v>6.5908859999999998E-3</v>
      </c>
      <c r="GC181" s="1">
        <v>2.0175290000000001</v>
      </c>
      <c r="GD181">
        <v>0.91921039999999998</v>
      </c>
      <c r="GE181">
        <v>20.283000000000001</v>
      </c>
      <c r="GF181" s="1">
        <v>5.9021569999999999E-3</v>
      </c>
      <c r="GG181" s="1">
        <v>1.808079</v>
      </c>
      <c r="GH181">
        <v>0.91823980000000005</v>
      </c>
      <c r="GI181">
        <v>19.5505</v>
      </c>
      <c r="GJ181" s="1">
        <v>5.2947109999999997E-3</v>
      </c>
      <c r="GK181" s="1">
        <v>1.6223529999999999</v>
      </c>
      <c r="GL181">
        <v>0.91751439999999995</v>
      </c>
      <c r="GM181">
        <v>18.9604</v>
      </c>
      <c r="GN181" s="1">
        <v>4.7307920000000002E-3</v>
      </c>
      <c r="GO181" s="1">
        <v>1.4499740000000001</v>
      </c>
      <c r="GP181">
        <v>0.91669579999999995</v>
      </c>
      <c r="GQ181">
        <v>18.839490000000001</v>
      </c>
      <c r="GR181" s="1">
        <v>4.2044220000000002E-3</v>
      </c>
      <c r="GS181" s="1">
        <v>1.2891109999999999</v>
      </c>
      <c r="GT181">
        <v>0.91309799999999997</v>
      </c>
      <c r="GU181">
        <v>19.793109999999999</v>
      </c>
      <c r="GV181" s="1">
        <v>3.6823390000000002E-3</v>
      </c>
      <c r="GW181" s="1">
        <v>1.131211</v>
      </c>
      <c r="GX181">
        <v>0.90980530000000004</v>
      </c>
      <c r="GY181">
        <v>21.017849999999999</v>
      </c>
      <c r="GZ181" s="1">
        <v>3.1827489999999999E-3</v>
      </c>
      <c r="HA181" s="1">
        <v>0.97916619999999999</v>
      </c>
      <c r="HB181">
        <v>0.90693690000000005</v>
      </c>
      <c r="HC181">
        <v>22.00938</v>
      </c>
      <c r="HD181" s="1">
        <v>2.727138E-3</v>
      </c>
      <c r="HE181" s="1">
        <v>0.83960060000000003</v>
      </c>
      <c r="HF181">
        <v>0.90467030000000004</v>
      </c>
      <c r="HG181">
        <v>22.412800000000001</v>
      </c>
      <c r="HH181" s="1">
        <v>2.340525E-3</v>
      </c>
      <c r="HI181" s="1">
        <v>0.72007100000000002</v>
      </c>
      <c r="HJ181">
        <v>0.90293279999999998</v>
      </c>
      <c r="HK181">
        <v>21.94821</v>
      </c>
      <c r="HL181" s="1">
        <v>2.0239699999999999E-3</v>
      </c>
      <c r="HM181" s="1">
        <v>0.62166600000000005</v>
      </c>
      <c r="HN181">
        <v>0.90152690000000002</v>
      </c>
      <c r="HO181">
        <v>20.938929999999999</v>
      </c>
      <c r="HP181" s="1">
        <v>1.7682819999999999E-3</v>
      </c>
      <c r="HQ181" s="1">
        <v>0.54203109999999999</v>
      </c>
      <c r="HR181">
        <v>0.9004143</v>
      </c>
      <c r="HS181">
        <v>20.11543</v>
      </c>
      <c r="HT181" s="1">
        <v>1.56496E-3</v>
      </c>
      <c r="HU181" s="1">
        <v>0.47836509999999999</v>
      </c>
      <c r="HV181">
        <v>0.89950070000000004</v>
      </c>
      <c r="HW181">
        <v>19.78368</v>
      </c>
      <c r="HX181" s="1">
        <v>1.3909770000000001E-3</v>
      </c>
      <c r="HY181" s="1">
        <v>0.42430440000000003</v>
      </c>
      <c r="HZ181">
        <v>0.89877070000000003</v>
      </c>
      <c r="IA181">
        <v>20.419689999999999</v>
      </c>
      <c r="IB181" s="1">
        <v>1.228048E-3</v>
      </c>
      <c r="IC181" s="1">
        <v>0.37399729999999998</v>
      </c>
      <c r="ID181">
        <v>0.89823500000000001</v>
      </c>
      <c r="IE181">
        <v>20.747810000000001</v>
      </c>
      <c r="IF181" s="1">
        <v>1.067925E-3</v>
      </c>
      <c r="IG181" s="1">
        <v>0.32481520000000003</v>
      </c>
      <c r="IH181">
        <v>0.8978372</v>
      </c>
      <c r="II181">
        <v>21.341629999999999</v>
      </c>
      <c r="IJ181" s="1">
        <v>9.140757E-4</v>
      </c>
      <c r="IK181" s="1">
        <v>0.27764909999999998</v>
      </c>
      <c r="IL181">
        <v>0.89755419999999997</v>
      </c>
      <c r="IM181">
        <v>21.54551</v>
      </c>
      <c r="IN181" s="1">
        <v>7.8000940000000005E-4</v>
      </c>
      <c r="IO181" s="1">
        <v>0.23637179999999999</v>
      </c>
      <c r="IP181">
        <v>0.89739020000000003</v>
      </c>
      <c r="IQ181">
        <v>21.118020000000001</v>
      </c>
      <c r="IR181" s="1">
        <v>6.7377219999999996E-4</v>
      </c>
      <c r="IS181" s="1">
        <v>0.20352029999999999</v>
      </c>
      <c r="IT181">
        <v>0.89729519999999996</v>
      </c>
      <c r="IU181">
        <v>20.181139999999999</v>
      </c>
      <c r="IV181" s="1">
        <v>5.9531720000000001E-4</v>
      </c>
      <c r="IW181" s="1">
        <v>0.17922740000000001</v>
      </c>
      <c r="IX181">
        <v>0.89722769999999996</v>
      </c>
      <c r="IY181">
        <v>19.22512</v>
      </c>
      <c r="IZ181" s="1">
        <v>5.3866459999999999E-4</v>
      </c>
      <c r="JA181" s="1">
        <v>0.1616813</v>
      </c>
      <c r="JB181">
        <v>0.89728030000000003</v>
      </c>
      <c r="JC181">
        <v>18.798629999999999</v>
      </c>
      <c r="JD181" s="1">
        <v>4.9565939999999999E-4</v>
      </c>
      <c r="JE181" s="1">
        <v>0.14843509999999999</v>
      </c>
      <c r="JF181">
        <v>0.89737909999999999</v>
      </c>
      <c r="JG181">
        <v>19.6419</v>
      </c>
      <c r="JH181" s="1">
        <v>4.5954820000000001E-4</v>
      </c>
      <c r="JI181" s="1">
        <v>0.13737869999999999</v>
      </c>
      <c r="JJ181">
        <v>0.89759310000000003</v>
      </c>
      <c r="JK181">
        <v>20.954409999999999</v>
      </c>
      <c r="JL181" s="1">
        <v>4.2641119999999998E-4</v>
      </c>
      <c r="JM181" s="1">
        <v>0.12730159999999999</v>
      </c>
      <c r="JN181">
        <v>0.89790700000000001</v>
      </c>
      <c r="JO181">
        <v>22.208500000000001</v>
      </c>
      <c r="JP181" s="1">
        <v>3.9518190000000002E-4</v>
      </c>
      <c r="JQ181" s="1">
        <v>0.1178101</v>
      </c>
      <c r="JR181">
        <v>0.89840989999999998</v>
      </c>
      <c r="JS181">
        <v>23.053940000000001</v>
      </c>
      <c r="JT181" s="1">
        <v>3.6619389999999999E-4</v>
      </c>
      <c r="JU181" s="1">
        <v>0.10900079999999999</v>
      </c>
      <c r="JV181">
        <v>0.89900760000000002</v>
      </c>
      <c r="JW181">
        <v>22.907679999999999</v>
      </c>
      <c r="JX181" s="1">
        <v>3.4057489999999999E-4</v>
      </c>
      <c r="JY181" s="1">
        <v>0.1012139</v>
      </c>
      <c r="JZ181">
        <v>0.89968530000000002</v>
      </c>
      <c r="KA181">
        <v>21.896850000000001</v>
      </c>
      <c r="KB181" s="1">
        <v>3.188089E-4</v>
      </c>
      <c r="KC181" s="1">
        <v>9.4572439999999994E-2</v>
      </c>
      <c r="KD181">
        <v>0.90041139999999997</v>
      </c>
      <c r="KE181">
        <v>20.898990000000001</v>
      </c>
      <c r="KF181" s="1">
        <v>3.004309E-4</v>
      </c>
      <c r="KG181" s="1">
        <v>8.8981749999999998E-2</v>
      </c>
      <c r="KH181">
        <v>0.90115460000000003</v>
      </c>
      <c r="KI181">
        <v>20.334440000000001</v>
      </c>
      <c r="KJ181" s="1">
        <v>2.8450799999999999E-4</v>
      </c>
      <c r="KK181" s="1">
        <v>8.4115599999999999E-2</v>
      </c>
      <c r="KL181">
        <v>0.90187340000000005</v>
      </c>
      <c r="KM181">
        <v>20.768439999999998</v>
      </c>
      <c r="KN181" s="1">
        <v>2.7068589999999998E-4</v>
      </c>
      <c r="KO181" s="1">
        <v>7.9942780000000005E-2</v>
      </c>
      <c r="KP181">
        <v>0.902424</v>
      </c>
      <c r="KQ181">
        <v>21.46256</v>
      </c>
      <c r="KR181" s="1">
        <v>2.5861889999999999E-4</v>
      </c>
      <c r="KS181" s="1">
        <v>7.6307249999999993E-2</v>
      </c>
      <c r="KT181">
        <v>0.90285009999999999</v>
      </c>
      <c r="KU181">
        <v>21.78661</v>
      </c>
      <c r="KV181" s="1">
        <v>2.4724239999999998E-4</v>
      </c>
      <c r="KW181" s="1">
        <v>7.2894150000000005E-2</v>
      </c>
      <c r="KX181">
        <v>0.90313180000000004</v>
      </c>
      <c r="KY181">
        <v>21.64235</v>
      </c>
      <c r="KZ181" s="1">
        <v>2.373714E-4</v>
      </c>
      <c r="LA181" s="1">
        <v>6.9971019999999995E-2</v>
      </c>
      <c r="LB181">
        <v>0.90324309999999997</v>
      </c>
      <c r="LC181">
        <v>21.086030000000001</v>
      </c>
      <c r="LD181" s="1">
        <v>2.2912369999999999E-4</v>
      </c>
      <c r="LE181" s="1">
        <v>6.7507269999999994E-2</v>
      </c>
      <c r="LF181">
        <v>0.90320789999999995</v>
      </c>
      <c r="LG181">
        <v>20.367529999999999</v>
      </c>
      <c r="LH181" s="1">
        <v>2.221685E-4</v>
      </c>
      <c r="LI181" s="1">
        <v>6.5464919999999996E-2</v>
      </c>
      <c r="LJ181">
        <v>0.9030743</v>
      </c>
      <c r="LK181">
        <v>19.83455</v>
      </c>
      <c r="LL181" s="1">
        <v>2.161923E-4</v>
      </c>
      <c r="LM181" s="1">
        <v>6.37263E-2</v>
      </c>
      <c r="LN181">
        <v>0.90293219999999996</v>
      </c>
      <c r="LO181">
        <v>19.739619999999999</v>
      </c>
      <c r="LP181" s="1">
        <v>2.110259E-4</v>
      </c>
      <c r="LQ181" s="1">
        <v>6.2223390000000003E-2</v>
      </c>
      <c r="LR181">
        <v>0.90269449999999996</v>
      </c>
      <c r="LS181">
        <v>20.611070000000002</v>
      </c>
      <c r="LT181" s="1">
        <v>2.0644749999999999E-4</v>
      </c>
      <c r="LU181" s="1">
        <v>6.0893669999999997E-2</v>
      </c>
      <c r="LV181">
        <v>0.90250739999999996</v>
      </c>
      <c r="LW181">
        <v>21.836659999999998</v>
      </c>
      <c r="LX181" s="1">
        <v>2.0313509999999999E-4</v>
      </c>
      <c r="LY181" s="1">
        <v>5.9953779999999998E-2</v>
      </c>
      <c r="LZ181">
        <v>0.90232440000000003</v>
      </c>
      <c r="MA181">
        <v>23.034690000000001</v>
      </c>
      <c r="MB181" s="1">
        <v>2.003102E-4</v>
      </c>
      <c r="MC181" s="1">
        <v>5.914788E-2</v>
      </c>
      <c r="MD181">
        <v>0.90218790000000004</v>
      </c>
      <c r="ME181">
        <v>23.72317</v>
      </c>
      <c r="MF181" s="1">
        <v>1.968447E-4</v>
      </c>
      <c r="MG181" s="1">
        <v>5.8173530000000001E-2</v>
      </c>
      <c r="MH181">
        <v>0.90209070000000002</v>
      </c>
      <c r="MI181">
        <v>23.643540000000002</v>
      </c>
      <c r="MJ181" s="1">
        <v>1.9222750000000001E-4</v>
      </c>
      <c r="MK181" s="1">
        <v>5.6860599999999997E-2</v>
      </c>
      <c r="ML181">
        <v>0.90200259999999999</v>
      </c>
      <c r="MM181">
        <v>22.6996</v>
      </c>
      <c r="MN181" s="1">
        <v>1.8645789999999999E-4</v>
      </c>
      <c r="MO181" s="1">
        <v>5.518004E-2</v>
      </c>
      <c r="MP181">
        <v>0.90195970000000003</v>
      </c>
      <c r="MQ181">
        <v>21.68619</v>
      </c>
      <c r="MR181" s="1">
        <v>1.800746E-4</v>
      </c>
      <c r="MS181" s="1">
        <v>5.3322870000000001E-2</v>
      </c>
      <c r="MT181">
        <v>0.90189589999999997</v>
      </c>
      <c r="MU181">
        <v>20.986910000000002</v>
      </c>
      <c r="MV181" s="1">
        <v>1.734505E-4</v>
      </c>
      <c r="MW181" s="1">
        <v>5.1371029999999998E-2</v>
      </c>
      <c r="MX181">
        <v>0.9018408</v>
      </c>
      <c r="MY181">
        <v>21.101479999999999</v>
      </c>
      <c r="MZ181" s="1">
        <v>1.665037E-4</v>
      </c>
      <c r="NA181" s="1">
        <v>4.9332000000000001E-2</v>
      </c>
      <c r="NB181">
        <v>0.90178780000000003</v>
      </c>
      <c r="NC181">
        <v>21.803719999999998</v>
      </c>
      <c r="ND181" s="1">
        <v>1.597541E-4</v>
      </c>
      <c r="NE181" s="1">
        <v>4.7338470000000001E-2</v>
      </c>
      <c r="NF181">
        <v>0.90178780000000003</v>
      </c>
      <c r="NG181">
        <v>21.803719999999998</v>
      </c>
      <c r="NH181" s="1">
        <v>1.597541E-4</v>
      </c>
      <c r="NI181" s="1">
        <v>4.7338470000000001E-2</v>
      </c>
      <c r="NJ181">
        <v>0.90178780000000003</v>
      </c>
      <c r="NK181">
        <v>21.803719999999998</v>
      </c>
      <c r="NL181" s="1">
        <v>1.597541E-4</v>
      </c>
      <c r="NM181" s="1">
        <v>4.7338470000000001E-2</v>
      </c>
      <c r="NN181">
        <v>0.90178780000000003</v>
      </c>
      <c r="NO181">
        <v>21.803719999999998</v>
      </c>
      <c r="NP181" s="1">
        <v>1.597541E-4</v>
      </c>
      <c r="NQ181" s="1">
        <v>4.7338470000000001E-2</v>
      </c>
      <c r="NR181">
        <v>0.90178780000000003</v>
      </c>
      <c r="NS181">
        <v>21.803719999999998</v>
      </c>
      <c r="NT181" s="1">
        <v>1.597541E-4</v>
      </c>
      <c r="NU181" s="1">
        <v>4.7338470000000001E-2</v>
      </c>
      <c r="NV181">
        <v>0.90178780000000003</v>
      </c>
      <c r="NW181">
        <v>21.803719999999998</v>
      </c>
      <c r="NX181" s="1">
        <v>1.597541E-4</v>
      </c>
      <c r="NY181" s="1">
        <v>4.7338470000000001E-2</v>
      </c>
      <c r="NZ181">
        <v>0.90178780000000003</v>
      </c>
      <c r="OA181">
        <v>21.803719999999998</v>
      </c>
      <c r="OB181" s="1">
        <v>1.597541E-4</v>
      </c>
      <c r="OC181" s="1">
        <v>4.7338470000000001E-2</v>
      </c>
      <c r="OD181">
        <v>0.90178780000000003</v>
      </c>
      <c r="OE181">
        <v>21.803719999999998</v>
      </c>
      <c r="OF181" s="1">
        <v>1.597541E-4</v>
      </c>
      <c r="OG181" s="1">
        <v>4.7338470000000001E-2</v>
      </c>
      <c r="OH181">
        <v>0.90178780000000003</v>
      </c>
      <c r="OI181">
        <v>21.803719999999998</v>
      </c>
      <c r="OJ181" s="1">
        <v>1.597541E-4</v>
      </c>
      <c r="OK181" s="1">
        <v>4.7338470000000001E-2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0.91927329999999996</v>
      </c>
      <c r="G182">
        <v>16.97898</v>
      </c>
      <c r="H182">
        <v>0</v>
      </c>
      <c r="I182">
        <v>0</v>
      </c>
      <c r="J182">
        <v>0.9178423</v>
      </c>
      <c r="K182">
        <v>17.530100000000001</v>
      </c>
      <c r="L182">
        <v>0</v>
      </c>
      <c r="M182">
        <v>0</v>
      </c>
      <c r="N182">
        <v>0.91635129999999998</v>
      </c>
      <c r="O182">
        <v>17.93225</v>
      </c>
      <c r="P182">
        <v>0</v>
      </c>
      <c r="Q182">
        <v>0</v>
      </c>
      <c r="R182">
        <v>0.91486970000000001</v>
      </c>
      <c r="S182">
        <v>18.397590000000001</v>
      </c>
      <c r="T182">
        <v>0</v>
      </c>
      <c r="U182">
        <v>0</v>
      </c>
      <c r="V182">
        <v>0.91335390000000005</v>
      </c>
      <c r="W182">
        <v>18.916370000000001</v>
      </c>
      <c r="X182">
        <v>0</v>
      </c>
      <c r="Y182">
        <v>0</v>
      </c>
      <c r="Z182">
        <v>0.91181710000000005</v>
      </c>
      <c r="AA182">
        <v>19.14602</v>
      </c>
      <c r="AB182">
        <v>0</v>
      </c>
      <c r="AC182">
        <v>0</v>
      </c>
      <c r="AD182">
        <v>0.91014669999999998</v>
      </c>
      <c r="AE182">
        <v>19.009509999999999</v>
      </c>
      <c r="AF182" s="1">
        <v>1.6477210000000001E-30</v>
      </c>
      <c r="AG182" s="1">
        <v>5.3424779999999997E-28</v>
      </c>
      <c r="AH182">
        <v>0.90851839999999995</v>
      </c>
      <c r="AI182">
        <v>18.789490000000001</v>
      </c>
      <c r="AJ182" s="1">
        <v>1.1095319999999999E-18</v>
      </c>
      <c r="AK182" s="1">
        <v>3.6149489999999999E-16</v>
      </c>
      <c r="AL182">
        <v>0.90651660000000001</v>
      </c>
      <c r="AM182">
        <v>18.678419999999999</v>
      </c>
      <c r="AN182" s="1">
        <v>1.5687560000000001E-7</v>
      </c>
      <c r="AO182" s="1">
        <v>3.43401E-5</v>
      </c>
      <c r="AP182">
        <v>0.90450059999999999</v>
      </c>
      <c r="AQ182">
        <v>19.12585</v>
      </c>
      <c r="AR182" s="1">
        <v>1.7313610000000001E-3</v>
      </c>
      <c r="AS182" s="1">
        <v>0.43283529999999998</v>
      </c>
      <c r="AT182">
        <v>0.9024626</v>
      </c>
      <c r="AU182">
        <v>19.5183</v>
      </c>
      <c r="AV182" s="1">
        <v>0.35699710000000001</v>
      </c>
      <c r="AW182">
        <v>97.008660000000006</v>
      </c>
      <c r="AX182">
        <v>0.90039999999999998</v>
      </c>
      <c r="AY182">
        <v>19.868929999999999</v>
      </c>
      <c r="AZ182">
        <v>9.1106350000000003</v>
      </c>
      <c r="BA182">
        <v>2648.5149999999999</v>
      </c>
      <c r="BB182">
        <v>0.89828260000000004</v>
      </c>
      <c r="BC182">
        <v>20.21715</v>
      </c>
      <c r="BD182">
        <v>53.684780000000003</v>
      </c>
      <c r="BE182">
        <v>16518.11</v>
      </c>
      <c r="BF182">
        <v>0.89612360000000002</v>
      </c>
      <c r="BG182">
        <v>20.2438</v>
      </c>
      <c r="BH182">
        <v>104.2946</v>
      </c>
      <c r="BI182">
        <v>33701.89</v>
      </c>
      <c r="BJ182">
        <v>0.89404119999999998</v>
      </c>
      <c r="BK182">
        <v>20.217680000000001</v>
      </c>
      <c r="BL182">
        <v>84.946200000000005</v>
      </c>
      <c r="BM182">
        <v>28645.24</v>
      </c>
      <c r="BN182">
        <v>0.89187899999999998</v>
      </c>
      <c r="BO182">
        <v>20.136679999999998</v>
      </c>
      <c r="BP182">
        <v>34.685670000000002</v>
      </c>
      <c r="BQ182">
        <v>12133.26</v>
      </c>
      <c r="BR182">
        <v>0.88957929999999996</v>
      </c>
      <c r="BS182">
        <v>20.017160000000001</v>
      </c>
      <c r="BT182">
        <v>8.2297180000000001</v>
      </c>
      <c r="BU182">
        <v>2967.5030000000002</v>
      </c>
      <c r="BV182">
        <v>0.88699620000000001</v>
      </c>
      <c r="BW182">
        <v>19.748899999999999</v>
      </c>
      <c r="BX182">
        <v>1.3259799999999999</v>
      </c>
      <c r="BY182">
        <v>488.09820000000002</v>
      </c>
      <c r="BZ182">
        <v>0.88357699999999995</v>
      </c>
      <c r="CA182">
        <v>19.63523</v>
      </c>
      <c r="CB182">
        <v>0.2102445</v>
      </c>
      <c r="CC182">
        <v>76.239189999999994</v>
      </c>
      <c r="CD182">
        <v>0.87748689999999996</v>
      </c>
      <c r="CE182">
        <v>19.416830000000001</v>
      </c>
      <c r="CF182">
        <v>7.7468720000000005E-2</v>
      </c>
      <c r="CG182">
        <v>26.504819999999999</v>
      </c>
      <c r="CH182">
        <v>0.8667224</v>
      </c>
      <c r="CI182">
        <v>19.2195</v>
      </c>
      <c r="CJ182">
        <v>6.1412389999999997E-2</v>
      </c>
      <c r="CK182">
        <v>20.77938</v>
      </c>
      <c r="CL182">
        <v>0.85892610000000003</v>
      </c>
      <c r="CM182">
        <v>18.84036</v>
      </c>
      <c r="CN182" s="1">
        <v>5.6438790000000003E-2</v>
      </c>
      <c r="CO182">
        <v>19.166239999999998</v>
      </c>
      <c r="CP182">
        <v>0.85276719999999995</v>
      </c>
      <c r="CQ182">
        <v>18.690069999999999</v>
      </c>
      <c r="CR182" s="1">
        <v>5.5594879999999999E-2</v>
      </c>
      <c r="CS182">
        <v>18.934750000000001</v>
      </c>
      <c r="CT182">
        <v>0.84676309999999999</v>
      </c>
      <c r="CU182">
        <v>18.614730000000002</v>
      </c>
      <c r="CV182" s="1">
        <v>5.5935890000000002E-2</v>
      </c>
      <c r="CW182">
        <v>19.153410000000001</v>
      </c>
      <c r="CX182">
        <v>0.84062309999999996</v>
      </c>
      <c r="CY182">
        <v>18.40663</v>
      </c>
      <c r="CZ182" s="1">
        <v>5.4996580000000003E-2</v>
      </c>
      <c r="DA182" s="1">
        <v>18.96367</v>
      </c>
      <c r="DB182">
        <v>0.83462619999999998</v>
      </c>
      <c r="DC182">
        <v>18.100529999999999</v>
      </c>
      <c r="DD182" s="1">
        <v>5.1946970000000002E-2</v>
      </c>
      <c r="DE182" s="1">
        <v>18.03501</v>
      </c>
      <c r="DF182">
        <v>0.82860880000000003</v>
      </c>
      <c r="DG182">
        <v>17.978120000000001</v>
      </c>
      <c r="DH182" s="1">
        <v>4.7739179999999999E-2</v>
      </c>
      <c r="DI182" s="1">
        <v>16.674209999999999</v>
      </c>
      <c r="DJ182">
        <v>0.82282200000000005</v>
      </c>
      <c r="DK182">
        <v>17.872430000000001</v>
      </c>
      <c r="DL182" s="1">
        <v>4.3164250000000001E-2</v>
      </c>
      <c r="DM182" s="1">
        <v>15.15507</v>
      </c>
      <c r="DN182">
        <v>0.8172606</v>
      </c>
      <c r="DO182">
        <v>17.86795</v>
      </c>
      <c r="DP182" s="1">
        <v>3.8722369999999999E-2</v>
      </c>
      <c r="DQ182" s="1">
        <v>13.655709999999999</v>
      </c>
      <c r="DR182">
        <v>0.81169530000000001</v>
      </c>
      <c r="DS182">
        <v>17.440069999999999</v>
      </c>
      <c r="DT182" s="1">
        <v>3.4689579999999998E-2</v>
      </c>
      <c r="DU182" s="1">
        <v>12.28058</v>
      </c>
      <c r="DV182">
        <v>0.80575810000000003</v>
      </c>
      <c r="DW182">
        <v>16.987939999999998</v>
      </c>
      <c r="DX182" s="1">
        <v>3.1179740000000001E-2</v>
      </c>
      <c r="DY182" s="1">
        <v>11.08417</v>
      </c>
      <c r="DZ182">
        <v>0.79958660000000004</v>
      </c>
      <c r="EA182">
        <v>16.72419</v>
      </c>
      <c r="EB182" s="1">
        <v>2.796382E-2</v>
      </c>
      <c r="EC182" s="1">
        <v>9.9891529999999999</v>
      </c>
      <c r="ED182">
        <v>0.79309640000000003</v>
      </c>
      <c r="EE182">
        <v>16.631319999999999</v>
      </c>
      <c r="EF182" s="1">
        <v>2.50633E-2</v>
      </c>
      <c r="EG182" s="1">
        <v>8.9974939999999997</v>
      </c>
      <c r="EH182">
        <v>0.78645339999999997</v>
      </c>
      <c r="EI182">
        <v>17.141079999999999</v>
      </c>
      <c r="EJ182" s="1">
        <v>2.2450399999999999E-2</v>
      </c>
      <c r="EK182" s="1">
        <v>8.1006239999999998</v>
      </c>
      <c r="EL182">
        <v>0.78007159999999998</v>
      </c>
      <c r="EM182">
        <v>17.646139999999999</v>
      </c>
      <c r="EN182" s="1">
        <v>2.009961E-2</v>
      </c>
      <c r="EO182" s="1">
        <v>7.2933479999999999</v>
      </c>
      <c r="EP182">
        <v>0.77408929999999998</v>
      </c>
      <c r="EQ182">
        <v>17.862279999999998</v>
      </c>
      <c r="ER182" s="1">
        <v>1.7979930000000002E-2</v>
      </c>
      <c r="ES182" s="1">
        <v>6.5595039999999996</v>
      </c>
      <c r="ET182">
        <v>0.76806819999999998</v>
      </c>
      <c r="EU182">
        <v>18.05875</v>
      </c>
      <c r="EV182" s="1">
        <v>1.6098479999999998E-2</v>
      </c>
      <c r="EW182" s="1">
        <v>5.9051070000000001</v>
      </c>
      <c r="EX182">
        <v>0.76221380000000005</v>
      </c>
      <c r="EY182">
        <v>17.9283</v>
      </c>
      <c r="EZ182" s="1">
        <v>1.440994E-2</v>
      </c>
      <c r="FA182" s="1">
        <v>5.3137999999999996</v>
      </c>
      <c r="FB182">
        <v>0.75644180000000005</v>
      </c>
      <c r="FC182">
        <v>17.437889999999999</v>
      </c>
      <c r="FD182" s="1">
        <v>1.292132E-2</v>
      </c>
      <c r="FE182" s="1">
        <v>4.7892960000000002</v>
      </c>
      <c r="FF182">
        <v>0.75100129999999998</v>
      </c>
      <c r="FG182">
        <v>17.08099</v>
      </c>
      <c r="FH182" s="1">
        <v>1.1601520000000001E-2</v>
      </c>
      <c r="FI182" s="1">
        <v>4.3205859999999996</v>
      </c>
      <c r="FJ182">
        <v>0.7460369</v>
      </c>
      <c r="FK182">
        <v>16.96236</v>
      </c>
      <c r="FL182" s="1">
        <v>1.041402E-2</v>
      </c>
      <c r="FM182" s="1">
        <v>3.8926280000000002</v>
      </c>
      <c r="FN182">
        <v>0.74059019999999998</v>
      </c>
      <c r="FO182">
        <v>17.749179999999999</v>
      </c>
      <c r="FP182" s="1">
        <v>9.3406400000000007E-3</v>
      </c>
      <c r="FQ182" s="1">
        <v>3.5081530000000001</v>
      </c>
      <c r="FR182">
        <v>0.73507679999999997</v>
      </c>
      <c r="FS182">
        <v>18.83897</v>
      </c>
      <c r="FT182" s="1">
        <v>8.3529850000000003E-3</v>
      </c>
      <c r="FU182" s="1">
        <v>3.1526510000000001</v>
      </c>
      <c r="FV182">
        <v>0.7298251</v>
      </c>
      <c r="FW182">
        <v>19.802700000000002</v>
      </c>
      <c r="FX182" s="1">
        <v>7.4683249999999996E-3</v>
      </c>
      <c r="FY182" s="1">
        <v>2.8315380000000001</v>
      </c>
      <c r="FZ182">
        <v>0.72493059999999998</v>
      </c>
      <c r="GA182">
        <v>20.468240000000002</v>
      </c>
      <c r="GB182" s="1">
        <v>6.6687789999999997E-3</v>
      </c>
      <c r="GC182" s="1">
        <v>2.5381269999999998</v>
      </c>
      <c r="GD182">
        <v>0.7207749</v>
      </c>
      <c r="GE182">
        <v>20.324439999999999</v>
      </c>
      <c r="GF182" s="1">
        <v>5.9719780000000002E-3</v>
      </c>
      <c r="GG182" s="1">
        <v>2.2783190000000002</v>
      </c>
      <c r="GH182">
        <v>0.71709509999999999</v>
      </c>
      <c r="GI182">
        <v>19.593450000000001</v>
      </c>
      <c r="GJ182" s="1">
        <v>5.3570249999999996E-3</v>
      </c>
      <c r="GK182" s="1">
        <v>2.0474399999999999</v>
      </c>
      <c r="GL182">
        <v>0.71377369999999996</v>
      </c>
      <c r="GM182">
        <v>18.978549999999998</v>
      </c>
      <c r="GN182" s="1">
        <v>4.790646E-3</v>
      </c>
      <c r="GO182" s="1">
        <v>1.8344720000000001</v>
      </c>
      <c r="GP182">
        <v>0.7103971</v>
      </c>
      <c r="GQ182">
        <v>18.82328</v>
      </c>
      <c r="GR182" s="1">
        <v>4.2609739999999998E-3</v>
      </c>
      <c r="GS182" s="1">
        <v>1.6345190000000001</v>
      </c>
      <c r="GT182">
        <v>0.70719089999999996</v>
      </c>
      <c r="GU182">
        <v>19.7575</v>
      </c>
      <c r="GV182" s="1">
        <v>3.7390259999999999E-3</v>
      </c>
      <c r="GW182" s="1">
        <v>1.4373210000000001</v>
      </c>
      <c r="GX182">
        <v>0.70420039999999995</v>
      </c>
      <c r="GY182">
        <v>20.994499999999999</v>
      </c>
      <c r="GZ182" s="1">
        <v>3.235431E-3</v>
      </c>
      <c r="HA182" s="1">
        <v>1.2455270000000001</v>
      </c>
      <c r="HB182">
        <v>0.70166189999999995</v>
      </c>
      <c r="HC182">
        <v>22.03228</v>
      </c>
      <c r="HD182" s="1">
        <v>2.774608E-3</v>
      </c>
      <c r="HE182" s="1">
        <v>1.0688839999999999</v>
      </c>
      <c r="HF182">
        <v>0.69967199999999996</v>
      </c>
      <c r="HG182">
        <v>22.470369999999999</v>
      </c>
      <c r="HH182" s="1">
        <v>2.3802770000000001E-3</v>
      </c>
      <c r="HI182" s="1">
        <v>0.91624119999999998</v>
      </c>
      <c r="HJ182">
        <v>0.69812529999999995</v>
      </c>
      <c r="HK182">
        <v>22.020199999999999</v>
      </c>
      <c r="HL182" s="1">
        <v>2.056591E-3</v>
      </c>
      <c r="HM182" s="1">
        <v>0.79023650000000001</v>
      </c>
      <c r="HN182">
        <v>0.69689400000000001</v>
      </c>
      <c r="HO182">
        <v>21.00235</v>
      </c>
      <c r="HP182" s="1">
        <v>1.7948490000000001E-3</v>
      </c>
      <c r="HQ182" s="1">
        <v>0.68812490000000004</v>
      </c>
      <c r="HR182">
        <v>0.69589690000000004</v>
      </c>
      <c r="HS182">
        <v>20.149260000000002</v>
      </c>
      <c r="HT182" s="1">
        <v>1.586088E-3</v>
      </c>
      <c r="HU182" s="1">
        <v>0.60623629999999995</v>
      </c>
      <c r="HV182">
        <v>0.69509279999999996</v>
      </c>
      <c r="HW182">
        <v>19.78191</v>
      </c>
      <c r="HX182" s="1">
        <v>1.410262E-3</v>
      </c>
      <c r="HY182" s="1">
        <v>0.53783139999999996</v>
      </c>
      <c r="HZ182">
        <v>0.69442700000000002</v>
      </c>
      <c r="IA182">
        <v>20.396419999999999</v>
      </c>
      <c r="IB182" s="1">
        <v>1.2465480000000001E-3</v>
      </c>
      <c r="IC182" s="1">
        <v>0.47458139999999999</v>
      </c>
      <c r="ID182">
        <v>0.69396780000000002</v>
      </c>
      <c r="IE182">
        <v>20.729970000000002</v>
      </c>
      <c r="IF182" s="1">
        <v>1.0861009999999999E-3</v>
      </c>
      <c r="IG182" s="1">
        <v>0.4129738</v>
      </c>
      <c r="IH182">
        <v>0.69363830000000004</v>
      </c>
      <c r="II182">
        <v>21.380320000000001</v>
      </c>
      <c r="IJ182" s="1">
        <v>9.3107050000000005E-4</v>
      </c>
      <c r="IK182" s="1">
        <v>0.3536107</v>
      </c>
      <c r="IL182">
        <v>0.69340460000000004</v>
      </c>
      <c r="IM182">
        <v>21.603999999999999</v>
      </c>
      <c r="IN182" s="1">
        <v>7.9429269999999996E-4</v>
      </c>
      <c r="IO182" s="1">
        <v>0.30095480000000002</v>
      </c>
      <c r="IP182">
        <v>0.69325199999999998</v>
      </c>
      <c r="IQ182">
        <v>21.191520000000001</v>
      </c>
      <c r="IR182" s="1">
        <v>6.8460489999999999E-4</v>
      </c>
      <c r="IS182" s="1">
        <v>0.25855030000000001</v>
      </c>
      <c r="IT182">
        <v>0.69316889999999998</v>
      </c>
      <c r="IU182">
        <v>20.25563</v>
      </c>
      <c r="IV182" s="1">
        <v>6.0323959999999998E-4</v>
      </c>
      <c r="IW182" s="1">
        <v>0.22703429999999999</v>
      </c>
      <c r="IX182">
        <v>0.69313659999999999</v>
      </c>
      <c r="IY182">
        <v>19.287320000000001</v>
      </c>
      <c r="IZ182" s="1">
        <v>5.4440360000000004E-4</v>
      </c>
      <c r="JA182" s="1">
        <v>0.20421710000000001</v>
      </c>
      <c r="JB182">
        <v>0.69315680000000002</v>
      </c>
      <c r="JC182">
        <v>18.827839999999998</v>
      </c>
      <c r="JD182" s="1">
        <v>5.0027869999999996E-4</v>
      </c>
      <c r="JE182" s="1">
        <v>0.18719930000000001</v>
      </c>
      <c r="JF182">
        <v>0.693249</v>
      </c>
      <c r="JG182">
        <v>19.643540000000002</v>
      </c>
      <c r="JH182" s="1">
        <v>4.6353909999999999E-4</v>
      </c>
      <c r="JI182" s="1">
        <v>0.17312859999999999</v>
      </c>
      <c r="JJ182">
        <v>0.69342040000000005</v>
      </c>
      <c r="JK182">
        <v>20.947759999999999</v>
      </c>
      <c r="JL182" s="1">
        <v>4.3019580000000003E-4</v>
      </c>
      <c r="JM182" s="1">
        <v>0.16044130000000001</v>
      </c>
      <c r="JN182">
        <v>0.69370719999999997</v>
      </c>
      <c r="JO182">
        <v>22.231110000000001</v>
      </c>
      <c r="JP182" s="1">
        <v>3.9866430000000001E-4</v>
      </c>
      <c r="JQ182" s="1">
        <v>0.14847450000000001</v>
      </c>
      <c r="JR182">
        <v>0.69410229999999995</v>
      </c>
      <c r="JS182">
        <v>23.102599999999999</v>
      </c>
      <c r="JT182" s="1">
        <v>3.6935769999999998E-4</v>
      </c>
      <c r="JU182" s="1">
        <v>0.13735720000000001</v>
      </c>
      <c r="JV182">
        <v>0.69463090000000005</v>
      </c>
      <c r="JW182">
        <v>22.98244</v>
      </c>
      <c r="JX182" s="1">
        <v>3.4337430000000002E-4</v>
      </c>
      <c r="JY182" s="1">
        <v>0.12748870000000001</v>
      </c>
      <c r="JZ182">
        <v>0.69519869999999995</v>
      </c>
      <c r="KA182">
        <v>21.98771</v>
      </c>
      <c r="KB182" s="1">
        <v>3.2112260000000001E-4</v>
      </c>
      <c r="KC182" s="1">
        <v>0.1190026</v>
      </c>
      <c r="KD182">
        <v>0.69584409999999997</v>
      </c>
      <c r="KE182">
        <v>20.971969999999999</v>
      </c>
      <c r="KF182" s="1">
        <v>3.0243030000000001E-4</v>
      </c>
      <c r="KG182" s="1">
        <v>0.1118869</v>
      </c>
      <c r="KH182">
        <v>0.69649760000000005</v>
      </c>
      <c r="KI182">
        <v>20.36252</v>
      </c>
      <c r="KJ182" s="1">
        <v>2.861505E-4</v>
      </c>
      <c r="KK182" s="1">
        <v>0.10568</v>
      </c>
      <c r="KL182">
        <v>0.69711749999999995</v>
      </c>
      <c r="KM182">
        <v>20.76417</v>
      </c>
      <c r="KN182" s="1">
        <v>2.7220249999999999E-4</v>
      </c>
      <c r="KO182" s="1">
        <v>0.10042</v>
      </c>
      <c r="KP182">
        <v>0.69760730000000004</v>
      </c>
      <c r="KQ182">
        <v>21.451229999999999</v>
      </c>
      <c r="KR182" s="1">
        <v>2.5998470000000002E-4</v>
      </c>
      <c r="KS182" s="1">
        <v>9.580909E-2</v>
      </c>
      <c r="KT182">
        <v>0.69798950000000004</v>
      </c>
      <c r="KU182">
        <v>21.821339999999999</v>
      </c>
      <c r="KV182" s="1">
        <v>2.4840950000000001E-4</v>
      </c>
      <c r="KW182" s="1">
        <v>9.1478660000000003E-2</v>
      </c>
      <c r="KX182">
        <v>0.69824330000000001</v>
      </c>
      <c r="KY182">
        <v>21.707339999999999</v>
      </c>
      <c r="KZ182" s="1">
        <v>2.385233E-4</v>
      </c>
      <c r="LA182" s="1">
        <v>8.7810230000000003E-2</v>
      </c>
      <c r="LB182">
        <v>0.69832309999999997</v>
      </c>
      <c r="LC182">
        <v>21.15326</v>
      </c>
      <c r="LD182" s="1">
        <v>2.299682E-4</v>
      </c>
      <c r="LE182" s="1">
        <v>8.4618869999999999E-2</v>
      </c>
      <c r="LF182">
        <v>0.69829549999999996</v>
      </c>
      <c r="LG182">
        <v>20.421530000000001</v>
      </c>
      <c r="LH182" s="1">
        <v>2.2288939999999999E-4</v>
      </c>
      <c r="LI182" s="1">
        <v>8.2027879999999997E-2</v>
      </c>
      <c r="LJ182">
        <v>0.69821259999999996</v>
      </c>
      <c r="LK182">
        <v>19.8567</v>
      </c>
      <c r="LL182" s="1">
        <v>2.168343E-4</v>
      </c>
      <c r="LM182" s="1">
        <v>7.9822770000000001E-2</v>
      </c>
      <c r="LN182">
        <v>0.69806699999999999</v>
      </c>
      <c r="LO182">
        <v>19.73958</v>
      </c>
      <c r="LP182" s="1">
        <v>2.1157129999999999E-4</v>
      </c>
      <c r="LQ182" s="1">
        <v>7.7911850000000005E-2</v>
      </c>
      <c r="LR182">
        <v>0.69788269999999997</v>
      </c>
      <c r="LS182">
        <v>20.597249999999999</v>
      </c>
      <c r="LT182" s="1">
        <v>2.0685669999999999E-4</v>
      </c>
      <c r="LU182" s="1">
        <v>7.6207360000000002E-2</v>
      </c>
      <c r="LV182">
        <v>0.69768569999999996</v>
      </c>
      <c r="LW182">
        <v>21.826720000000002</v>
      </c>
      <c r="LX182" s="1">
        <v>2.0348529999999999E-4</v>
      </c>
      <c r="LY182" s="1">
        <v>7.4999339999999998E-2</v>
      </c>
      <c r="LZ182">
        <v>0.69755219999999996</v>
      </c>
      <c r="MA182">
        <v>23.05744</v>
      </c>
      <c r="MB182" s="1">
        <v>2.0061840000000001E-4</v>
      </c>
      <c r="MC182" s="1">
        <v>7.3978199999999994E-2</v>
      </c>
      <c r="MD182">
        <v>0.69740389999999997</v>
      </c>
      <c r="ME182">
        <v>23.778510000000001</v>
      </c>
      <c r="MF182" s="1">
        <v>1.9726769999999999E-4</v>
      </c>
      <c r="MG182" s="1">
        <v>7.280876E-2</v>
      </c>
      <c r="MH182">
        <v>0.69732839999999996</v>
      </c>
      <c r="MI182">
        <v>23.720829999999999</v>
      </c>
      <c r="MJ182" s="1">
        <v>1.928295E-4</v>
      </c>
      <c r="MK182" s="1">
        <v>7.1236419999999995E-2</v>
      </c>
      <c r="ML182">
        <v>0.69726589999999999</v>
      </c>
      <c r="MM182">
        <v>22.787369999999999</v>
      </c>
      <c r="MN182" s="1">
        <v>1.8710140000000001E-4</v>
      </c>
      <c r="MO182" s="1">
        <v>6.9160860000000005E-2</v>
      </c>
      <c r="MP182">
        <v>0.6972218</v>
      </c>
      <c r="MQ182">
        <v>21.769860000000001</v>
      </c>
      <c r="MR182" s="1">
        <v>1.8081069999999999E-4</v>
      </c>
      <c r="MS182" s="1">
        <v>6.6872989999999993E-2</v>
      </c>
      <c r="MT182">
        <v>0.6971851</v>
      </c>
      <c r="MU182">
        <v>21.036580000000001</v>
      </c>
      <c r="MV182" s="1">
        <v>1.74191E-4</v>
      </c>
      <c r="MW182" s="1">
        <v>6.443989E-2</v>
      </c>
      <c r="MX182">
        <v>0.69713559999999997</v>
      </c>
      <c r="MY182">
        <v>21.12285</v>
      </c>
      <c r="MZ182" s="1">
        <v>1.6729249999999999E-4</v>
      </c>
      <c r="NA182" s="1">
        <v>6.1910319999999998E-2</v>
      </c>
      <c r="NB182">
        <v>0.69706170000000001</v>
      </c>
      <c r="NC182">
        <v>21.815560000000001</v>
      </c>
      <c r="ND182" s="1">
        <v>1.6052570000000001E-4</v>
      </c>
      <c r="NE182" s="1">
        <v>5.9413250000000001E-2</v>
      </c>
      <c r="NF182">
        <v>0.69706170000000001</v>
      </c>
      <c r="NG182">
        <v>21.815560000000001</v>
      </c>
      <c r="NH182" s="1">
        <v>1.6052570000000001E-4</v>
      </c>
      <c r="NI182" s="1">
        <v>5.9413250000000001E-2</v>
      </c>
      <c r="NJ182">
        <v>0.69706170000000001</v>
      </c>
      <c r="NK182">
        <v>21.815560000000001</v>
      </c>
      <c r="NL182" s="1">
        <v>1.6052570000000001E-4</v>
      </c>
      <c r="NM182" s="1">
        <v>5.9413250000000001E-2</v>
      </c>
      <c r="NN182">
        <v>0.69706170000000001</v>
      </c>
      <c r="NO182">
        <v>21.815560000000001</v>
      </c>
      <c r="NP182" s="1">
        <v>1.6052570000000001E-4</v>
      </c>
      <c r="NQ182" s="1">
        <v>5.9413250000000001E-2</v>
      </c>
      <c r="NR182">
        <v>0.69706170000000001</v>
      </c>
      <c r="NS182">
        <v>21.815560000000001</v>
      </c>
      <c r="NT182" s="1">
        <v>1.6052570000000001E-4</v>
      </c>
      <c r="NU182" s="1">
        <v>5.9413250000000001E-2</v>
      </c>
      <c r="NV182">
        <v>0.69706170000000001</v>
      </c>
      <c r="NW182">
        <v>21.815560000000001</v>
      </c>
      <c r="NX182" s="1">
        <v>1.6052570000000001E-4</v>
      </c>
      <c r="NY182" s="1">
        <v>5.9413250000000001E-2</v>
      </c>
      <c r="NZ182">
        <v>0.69706170000000001</v>
      </c>
      <c r="OA182">
        <v>21.815560000000001</v>
      </c>
      <c r="OB182" s="1">
        <v>1.6052570000000001E-4</v>
      </c>
      <c r="OC182" s="1">
        <v>5.9413250000000001E-2</v>
      </c>
      <c r="OD182">
        <v>0.69706170000000001</v>
      </c>
      <c r="OE182">
        <v>21.815560000000001</v>
      </c>
      <c r="OF182" s="1">
        <v>1.6052570000000001E-4</v>
      </c>
      <c r="OG182" s="1">
        <v>5.9413250000000001E-2</v>
      </c>
      <c r="OH182">
        <v>0.69706170000000001</v>
      </c>
      <c r="OI182">
        <v>21.815560000000001</v>
      </c>
      <c r="OJ182" s="1">
        <v>1.6052570000000001E-4</v>
      </c>
      <c r="OK182" s="1">
        <v>5.9413250000000001E-2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0.85220680000000004</v>
      </c>
      <c r="G183">
        <v>16.976870000000002</v>
      </c>
      <c r="H183">
        <v>0</v>
      </c>
      <c r="I183">
        <v>0</v>
      </c>
      <c r="J183">
        <v>0.85084499999999996</v>
      </c>
      <c r="K183">
        <v>17.542010000000001</v>
      </c>
      <c r="L183">
        <v>0</v>
      </c>
      <c r="M183">
        <v>0</v>
      </c>
      <c r="N183">
        <v>0.84944609999999998</v>
      </c>
      <c r="O183">
        <v>17.95055</v>
      </c>
      <c r="P183">
        <v>0</v>
      </c>
      <c r="Q183">
        <v>0</v>
      </c>
      <c r="R183">
        <v>0.84804710000000005</v>
      </c>
      <c r="S183">
        <v>18.409590000000001</v>
      </c>
      <c r="T183">
        <v>0</v>
      </c>
      <c r="U183">
        <v>0</v>
      </c>
      <c r="V183">
        <v>0.84660199999999997</v>
      </c>
      <c r="W183">
        <v>18.927140000000001</v>
      </c>
      <c r="X183">
        <v>0</v>
      </c>
      <c r="Y183">
        <v>0</v>
      </c>
      <c r="Z183">
        <v>0.84512120000000002</v>
      </c>
      <c r="AA183">
        <v>19.142379999999999</v>
      </c>
      <c r="AB183">
        <v>0</v>
      </c>
      <c r="AC183">
        <v>0</v>
      </c>
      <c r="AD183">
        <v>0.84356739999999997</v>
      </c>
      <c r="AE183">
        <v>19.00337</v>
      </c>
      <c r="AF183" s="1">
        <v>2.575198E-31</v>
      </c>
      <c r="AG183" s="1">
        <v>8.0936119999999996E-29</v>
      </c>
      <c r="AH183">
        <v>0.8420687</v>
      </c>
      <c r="AI183">
        <v>18.795030000000001</v>
      </c>
      <c r="AJ183" s="1">
        <v>1.8232509999999999E-19</v>
      </c>
      <c r="AK183" s="1">
        <v>5.7592200000000001E-17</v>
      </c>
      <c r="AL183">
        <v>0.84047780000000005</v>
      </c>
      <c r="AM183">
        <v>18.675909999999998</v>
      </c>
      <c r="AN183" s="1">
        <v>4.9073280000000002E-8</v>
      </c>
      <c r="AO183" s="1">
        <v>1.098906E-5</v>
      </c>
      <c r="AP183">
        <v>0.83896230000000005</v>
      </c>
      <c r="AQ183">
        <v>19.143180000000001</v>
      </c>
      <c r="AR183" s="1">
        <v>9.6831830000000002E-4</v>
      </c>
      <c r="AS183" s="1">
        <v>0.24265790000000001</v>
      </c>
      <c r="AT183">
        <v>0.83739909999999995</v>
      </c>
      <c r="AU183">
        <v>19.540420000000001</v>
      </c>
      <c r="AV183" s="1">
        <v>0.24481130000000001</v>
      </c>
      <c r="AW183">
        <v>66.021500000000003</v>
      </c>
      <c r="AX183">
        <v>0.83585050000000005</v>
      </c>
      <c r="AY183">
        <v>19.88785</v>
      </c>
      <c r="AZ183">
        <v>7.2126029999999997</v>
      </c>
      <c r="BA183">
        <v>2062.9650000000001</v>
      </c>
      <c r="BB183">
        <v>0.83425320000000003</v>
      </c>
      <c r="BC183">
        <v>20.235029999999998</v>
      </c>
      <c r="BD183">
        <v>47.615340000000003</v>
      </c>
      <c r="BE183">
        <v>14300.11</v>
      </c>
      <c r="BF183">
        <v>0.83265009999999995</v>
      </c>
      <c r="BG183">
        <v>20.242190000000001</v>
      </c>
      <c r="BH183">
        <v>101.5579</v>
      </c>
      <c r="BI183">
        <v>31797.95</v>
      </c>
      <c r="BJ183">
        <v>0.83102980000000004</v>
      </c>
      <c r="BK183">
        <v>20.202210000000001</v>
      </c>
      <c r="BL183">
        <v>89.504660000000001</v>
      </c>
      <c r="BM183">
        <v>29043.93</v>
      </c>
      <c r="BN183">
        <v>0.82930999999999999</v>
      </c>
      <c r="BO183">
        <v>20.13335</v>
      </c>
      <c r="BP183">
        <v>39.040610000000001</v>
      </c>
      <c r="BQ183">
        <v>13059.72</v>
      </c>
      <c r="BR183">
        <v>0.8275015</v>
      </c>
      <c r="BS183">
        <v>20.02646</v>
      </c>
      <c r="BT183">
        <v>9.7728710000000003</v>
      </c>
      <c r="BU183">
        <v>3352.1190000000001</v>
      </c>
      <c r="BV183">
        <v>0.82546229999999998</v>
      </c>
      <c r="BW183">
        <v>19.791250000000002</v>
      </c>
      <c r="BX183">
        <v>1.630539</v>
      </c>
      <c r="BY183">
        <v>569.38419999999996</v>
      </c>
      <c r="BZ183">
        <v>0.82273189999999996</v>
      </c>
      <c r="CA183">
        <v>19.689209999999999</v>
      </c>
      <c r="CB183">
        <v>0.25054799999999999</v>
      </c>
      <c r="CC183">
        <v>86.887829999999994</v>
      </c>
      <c r="CD183">
        <v>0.81780750000000002</v>
      </c>
      <c r="CE183">
        <v>19.456050000000001</v>
      </c>
      <c r="CF183">
        <v>8.1896250000000004E-2</v>
      </c>
      <c r="CG183">
        <v>27.142949999999999</v>
      </c>
      <c r="CH183">
        <v>0.80892980000000003</v>
      </c>
      <c r="CI183">
        <v>19.263780000000001</v>
      </c>
      <c r="CJ183">
        <v>6.2161550000000003E-2</v>
      </c>
      <c r="CK183">
        <v>20.388570000000001</v>
      </c>
      <c r="CL183">
        <v>0.80274160000000006</v>
      </c>
      <c r="CM183">
        <v>18.85557</v>
      </c>
      <c r="CN183" s="1">
        <v>5.6695500000000003E-2</v>
      </c>
      <c r="CO183">
        <v>18.683209999999999</v>
      </c>
      <c r="CP183">
        <v>0.79806379999999999</v>
      </c>
      <c r="CQ183">
        <v>18.682759999999998</v>
      </c>
      <c r="CR183" s="1">
        <v>5.5548220000000002E-2</v>
      </c>
      <c r="CS183">
        <v>18.368559999999999</v>
      </c>
      <c r="CT183">
        <v>0.79364270000000003</v>
      </c>
      <c r="CU183">
        <v>18.6023</v>
      </c>
      <c r="CV183" s="1">
        <v>5.589413E-2</v>
      </c>
      <c r="CW183">
        <v>18.580729999999999</v>
      </c>
      <c r="CX183">
        <v>0.78928069999999995</v>
      </c>
      <c r="CY183">
        <v>18.409649999999999</v>
      </c>
      <c r="CZ183" s="1">
        <v>5.5156429999999999E-2</v>
      </c>
      <c r="DA183">
        <v>18.45607</v>
      </c>
      <c r="DB183">
        <v>0.78480749999999999</v>
      </c>
      <c r="DC183">
        <v>18.130949999999999</v>
      </c>
      <c r="DD183" s="1">
        <v>5.2312989999999997E-2</v>
      </c>
      <c r="DE183" s="1">
        <v>17.62096</v>
      </c>
      <c r="DF183">
        <v>0.78006730000000002</v>
      </c>
      <c r="DG183">
        <v>18.018989999999999</v>
      </c>
      <c r="DH183" s="1">
        <v>4.8188210000000002E-2</v>
      </c>
      <c r="DI183" s="1">
        <v>16.33013</v>
      </c>
      <c r="DJ183">
        <v>0.77560419999999997</v>
      </c>
      <c r="DK183">
        <v>17.91666</v>
      </c>
      <c r="DL183" s="1">
        <v>4.3638950000000003E-2</v>
      </c>
      <c r="DM183" s="1">
        <v>14.86814</v>
      </c>
      <c r="DN183">
        <v>0.7713449</v>
      </c>
      <c r="DO183">
        <v>17.91347</v>
      </c>
      <c r="DP183" s="1">
        <v>3.9175260000000003E-2</v>
      </c>
      <c r="DQ183" s="1">
        <v>13.409520000000001</v>
      </c>
      <c r="DR183">
        <v>0.7670981</v>
      </c>
      <c r="DS183">
        <v>17.474779999999999</v>
      </c>
      <c r="DT183" s="1">
        <v>3.5089660000000002E-2</v>
      </c>
      <c r="DU183" s="1">
        <v>12.060689999999999</v>
      </c>
      <c r="DV183">
        <v>0.76255010000000001</v>
      </c>
      <c r="DW183">
        <v>17.00658</v>
      </c>
      <c r="DX183" s="1">
        <v>3.1525409999999997E-2</v>
      </c>
      <c r="DY183" s="1">
        <v>10.883179999999999</v>
      </c>
      <c r="DZ183">
        <v>0.75781909999999997</v>
      </c>
      <c r="EA183">
        <v>16.729209999999998</v>
      </c>
      <c r="EB183" s="1">
        <v>2.8289370000000001E-2</v>
      </c>
      <c r="EC183" s="1">
        <v>9.8151279999999996</v>
      </c>
      <c r="ED183">
        <v>0.75290690000000005</v>
      </c>
      <c r="EE183">
        <v>16.6218</v>
      </c>
      <c r="EF183" s="1">
        <v>2.5357279999999999E-2</v>
      </c>
      <c r="EG183" s="1">
        <v>8.8427109999999995</v>
      </c>
      <c r="EH183">
        <v>0.74799380000000004</v>
      </c>
      <c r="EI183">
        <v>17.127600000000001</v>
      </c>
      <c r="EJ183" s="1">
        <v>2.2716179999999999E-2</v>
      </c>
      <c r="EK183" s="1">
        <v>7.9626469999999996</v>
      </c>
      <c r="EL183">
        <v>0.74214769999999997</v>
      </c>
      <c r="EM183">
        <v>17.6508</v>
      </c>
      <c r="EN183" s="1">
        <v>2.0340159999999999E-2</v>
      </c>
      <c r="EO183" s="1">
        <v>7.1724930000000002</v>
      </c>
      <c r="EP183">
        <v>0.73626789999999998</v>
      </c>
      <c r="EQ183">
        <v>17.888559999999998</v>
      </c>
      <c r="ER183" s="1">
        <v>1.819753E-2</v>
      </c>
      <c r="ES183" s="1">
        <v>6.455724</v>
      </c>
      <c r="ET183">
        <v>0.73030879999999998</v>
      </c>
      <c r="EU183">
        <v>18.098520000000001</v>
      </c>
      <c r="EV183" s="1">
        <v>1.6292569999999999E-2</v>
      </c>
      <c r="EW183" s="1">
        <v>5.8156759999999998</v>
      </c>
      <c r="EX183">
        <v>0.72461750000000003</v>
      </c>
      <c r="EY183">
        <v>17.96433</v>
      </c>
      <c r="EZ183" s="1">
        <v>1.458505E-2</v>
      </c>
      <c r="FA183" s="1">
        <v>5.2370489999999998</v>
      </c>
      <c r="FB183">
        <v>0.71900299999999995</v>
      </c>
      <c r="FC183">
        <v>17.455639999999999</v>
      </c>
      <c r="FD183" s="1">
        <v>1.3078080000000001E-2</v>
      </c>
      <c r="FE183" s="1">
        <v>4.7229840000000003</v>
      </c>
      <c r="FF183">
        <v>0.71369490000000002</v>
      </c>
      <c r="FG183">
        <v>17.085460000000001</v>
      </c>
      <c r="FH183" s="1">
        <v>1.174588E-2</v>
      </c>
      <c r="FI183" s="1">
        <v>4.2642569999999997</v>
      </c>
      <c r="FJ183">
        <v>0.70899270000000003</v>
      </c>
      <c r="FK183">
        <v>16.95035</v>
      </c>
      <c r="FL183" s="1">
        <v>1.054094E-2</v>
      </c>
      <c r="FM183" s="1">
        <v>3.843229</v>
      </c>
      <c r="FN183">
        <v>0.7039398</v>
      </c>
      <c r="FO183">
        <v>17.71838</v>
      </c>
      <c r="FP183" s="1">
        <v>9.4593839999999995E-3</v>
      </c>
      <c r="FQ183" s="1">
        <v>3.4665759999999999</v>
      </c>
      <c r="FR183">
        <v>0.69866320000000004</v>
      </c>
      <c r="FS183">
        <v>18.815709999999999</v>
      </c>
      <c r="FT183" s="1">
        <v>8.4613109999999991E-3</v>
      </c>
      <c r="FU183" s="1">
        <v>3.117489</v>
      </c>
      <c r="FV183">
        <v>0.69356660000000003</v>
      </c>
      <c r="FW183">
        <v>19.807569999999998</v>
      </c>
      <c r="FX183" s="1">
        <v>7.568005E-3</v>
      </c>
      <c r="FY183" s="1">
        <v>2.8026170000000001</v>
      </c>
      <c r="FZ183">
        <v>0.68883070000000002</v>
      </c>
      <c r="GA183">
        <v>20.491129999999998</v>
      </c>
      <c r="GB183" s="1">
        <v>6.7580460000000002E-3</v>
      </c>
      <c r="GC183" s="1">
        <v>2.5146639999999998</v>
      </c>
      <c r="GD183">
        <v>0.68509600000000004</v>
      </c>
      <c r="GE183">
        <v>20.364709999999999</v>
      </c>
      <c r="GF183" s="1">
        <v>6.0523879999999997E-3</v>
      </c>
      <c r="GG183" s="1">
        <v>2.2585410000000001</v>
      </c>
      <c r="GH183">
        <v>0.68180540000000001</v>
      </c>
      <c r="GI183">
        <v>19.63795</v>
      </c>
      <c r="GJ183" s="1">
        <v>5.4285959999999999E-3</v>
      </c>
      <c r="GK183" s="1">
        <v>2.0305780000000002</v>
      </c>
      <c r="GL183">
        <v>0.67883199999999999</v>
      </c>
      <c r="GM183">
        <v>19.001760000000001</v>
      </c>
      <c r="GN183" s="1">
        <v>4.8595319999999997E-3</v>
      </c>
      <c r="GO183" s="1">
        <v>1.8219989999999999</v>
      </c>
      <c r="GP183">
        <v>0.67590669999999997</v>
      </c>
      <c r="GQ183">
        <v>18.808229999999998</v>
      </c>
      <c r="GR183" s="1">
        <v>4.3251970000000002E-3</v>
      </c>
      <c r="GS183" s="1">
        <v>1.6250180000000001</v>
      </c>
      <c r="GT183">
        <v>0.67320720000000001</v>
      </c>
      <c r="GU183">
        <v>19.719799999999999</v>
      </c>
      <c r="GV183" s="1">
        <v>3.8040090000000001E-3</v>
      </c>
      <c r="GW183" s="1">
        <v>1.4323710000000001</v>
      </c>
      <c r="GX183">
        <v>0.67093239999999998</v>
      </c>
      <c r="GY183">
        <v>20.963280000000001</v>
      </c>
      <c r="GZ183" s="1">
        <v>3.2963509999999999E-3</v>
      </c>
      <c r="HA183" s="1">
        <v>1.2431270000000001</v>
      </c>
      <c r="HB183">
        <v>0.66898080000000004</v>
      </c>
      <c r="HC183">
        <v>22.045999999999999</v>
      </c>
      <c r="HD183" s="1">
        <v>2.830024E-3</v>
      </c>
      <c r="HE183" s="1">
        <v>1.0681449999999999</v>
      </c>
      <c r="HF183">
        <v>0.66741810000000001</v>
      </c>
      <c r="HG183">
        <v>22.521350000000002</v>
      </c>
      <c r="HH183" s="1">
        <v>2.4268499999999999E-3</v>
      </c>
      <c r="HI183" s="1">
        <v>0.91548070000000004</v>
      </c>
      <c r="HJ183">
        <v>0.66625409999999996</v>
      </c>
      <c r="HK183">
        <v>22.092790000000001</v>
      </c>
      <c r="HL183" s="1">
        <v>2.0948719999999998E-3</v>
      </c>
      <c r="HM183" s="1">
        <v>0.78907570000000005</v>
      </c>
      <c r="HN183">
        <v>0.66534819999999995</v>
      </c>
      <c r="HO183">
        <v>21.06851</v>
      </c>
      <c r="HP183" s="1">
        <v>1.8259420000000001E-3</v>
      </c>
      <c r="HQ183" s="1">
        <v>0.68641629999999998</v>
      </c>
      <c r="HR183">
        <v>0.66466159999999996</v>
      </c>
      <c r="HS183">
        <v>20.189050000000002</v>
      </c>
      <c r="HT183" s="1">
        <v>1.610736E-3</v>
      </c>
      <c r="HU183" s="1">
        <v>0.60382530000000001</v>
      </c>
      <c r="HV183">
        <v>0.66406770000000004</v>
      </c>
      <c r="HW183">
        <v>19.781649999999999</v>
      </c>
      <c r="HX183" s="1">
        <v>1.4324159999999999E-3</v>
      </c>
      <c r="HY183" s="1">
        <v>0.53578000000000003</v>
      </c>
      <c r="HZ183">
        <v>0.66362310000000002</v>
      </c>
      <c r="IA183">
        <v>20.375679999999999</v>
      </c>
      <c r="IB183" s="1">
        <v>1.267603E-3</v>
      </c>
      <c r="IC183" s="1">
        <v>0.4732867</v>
      </c>
      <c r="ID183">
        <v>0.66331709999999999</v>
      </c>
      <c r="IE183">
        <v>20.709710000000001</v>
      </c>
      <c r="IF183" s="1">
        <v>1.1067710000000001E-3</v>
      </c>
      <c r="IG183" s="1">
        <v>0.41266000000000003</v>
      </c>
      <c r="IH183">
        <v>0.66309490000000004</v>
      </c>
      <c r="II183">
        <v>21.410260000000001</v>
      </c>
      <c r="IJ183" s="1">
        <v>9.5065820000000002E-4</v>
      </c>
      <c r="IK183" s="1">
        <v>0.3540198</v>
      </c>
      <c r="IL183">
        <v>0.6629467</v>
      </c>
      <c r="IM183">
        <v>21.657820000000001</v>
      </c>
      <c r="IN183" s="1">
        <v>8.1084690000000003E-4</v>
      </c>
      <c r="IO183" s="1">
        <v>0.30128270000000001</v>
      </c>
      <c r="IP183">
        <v>0.66287819999999997</v>
      </c>
      <c r="IQ183">
        <v>21.262920000000001</v>
      </c>
      <c r="IR183" s="1">
        <v>6.9734829999999997E-4</v>
      </c>
      <c r="IS183" s="1">
        <v>0.25834449999999998</v>
      </c>
      <c r="IT183">
        <v>0.66284650000000001</v>
      </c>
      <c r="IU183">
        <v>20.331019999999999</v>
      </c>
      <c r="IV183" s="1">
        <v>6.1263439999999995E-4</v>
      </c>
      <c r="IW183" s="1">
        <v>0.22623579999999999</v>
      </c>
      <c r="IX183">
        <v>0.66284920000000003</v>
      </c>
      <c r="IY183">
        <v>19.353210000000001</v>
      </c>
      <c r="IZ183" s="1">
        <v>5.5118479999999997E-4</v>
      </c>
      <c r="JA183" s="1">
        <v>0.20291899999999999</v>
      </c>
      <c r="JB183">
        <v>0.66288740000000002</v>
      </c>
      <c r="JC183">
        <v>18.857240000000001</v>
      </c>
      <c r="JD183" s="1">
        <v>5.0563319999999998E-4</v>
      </c>
      <c r="JE183" s="1">
        <v>0.18569440000000001</v>
      </c>
      <c r="JF183">
        <v>0.66299719999999995</v>
      </c>
      <c r="JG183">
        <v>19.64255</v>
      </c>
      <c r="JH183" s="1">
        <v>4.6813109999999997E-4</v>
      </c>
      <c r="JI183" s="1">
        <v>0.1716046</v>
      </c>
      <c r="JJ183">
        <v>0.66317729999999997</v>
      </c>
      <c r="JK183">
        <v>20.93385</v>
      </c>
      <c r="JL183" s="1">
        <v>4.3446229999999998E-4</v>
      </c>
      <c r="JM183" s="1">
        <v>0.1590174</v>
      </c>
      <c r="JN183">
        <v>0.66344289999999995</v>
      </c>
      <c r="JO183">
        <v>22.243320000000001</v>
      </c>
      <c r="JP183" s="1">
        <v>4.0263039999999999E-4</v>
      </c>
      <c r="JQ183" s="1">
        <v>0.14716570000000001</v>
      </c>
      <c r="JR183">
        <v>0.66381979999999996</v>
      </c>
      <c r="JS183">
        <v>23.14331</v>
      </c>
      <c r="JT183" s="1">
        <v>3.7301270000000001E-4</v>
      </c>
      <c r="JU183" s="1">
        <v>0.13614390000000001</v>
      </c>
      <c r="JV183">
        <v>0.66423580000000004</v>
      </c>
      <c r="JW183">
        <v>23.05321</v>
      </c>
      <c r="JX183" s="1">
        <v>3.4659239999999998E-4</v>
      </c>
      <c r="JY183" s="1">
        <v>0.1263012</v>
      </c>
      <c r="JZ183">
        <v>0.66476230000000003</v>
      </c>
      <c r="KA183">
        <v>22.07789</v>
      </c>
      <c r="KB183" s="1">
        <v>3.2379570000000001E-4</v>
      </c>
      <c r="KC183" s="1">
        <v>0.11777700000000001</v>
      </c>
      <c r="KD183">
        <v>0.66533799999999998</v>
      </c>
      <c r="KE183">
        <v>21.048870000000001</v>
      </c>
      <c r="KF183" s="1">
        <v>3.0470459999999998E-4</v>
      </c>
      <c r="KG183" s="1">
        <v>0.1106444</v>
      </c>
      <c r="KH183">
        <v>0.66590680000000002</v>
      </c>
      <c r="KI183">
        <v>20.39367</v>
      </c>
      <c r="KJ183" s="1">
        <v>2.880723E-4</v>
      </c>
      <c r="KK183" s="1">
        <v>0.1044315</v>
      </c>
      <c r="KL183">
        <v>0.66644029999999999</v>
      </c>
      <c r="KM183">
        <v>20.759589999999999</v>
      </c>
      <c r="KN183" s="1">
        <v>2.739757E-4</v>
      </c>
      <c r="KO183" s="1">
        <v>9.920727E-2</v>
      </c>
      <c r="KP183">
        <v>0.66685470000000002</v>
      </c>
      <c r="KQ183">
        <v>21.437280000000001</v>
      </c>
      <c r="KR183" s="1">
        <v>2.6152690000000003E-4</v>
      </c>
      <c r="KS183" s="1">
        <v>9.4589549999999994E-2</v>
      </c>
      <c r="KT183">
        <v>0.66718460000000002</v>
      </c>
      <c r="KU183">
        <v>21.84477</v>
      </c>
      <c r="KV183" s="1">
        <v>2.4977810000000001E-4</v>
      </c>
      <c r="KW183" s="1">
        <v>9.0283290000000002E-2</v>
      </c>
      <c r="KX183">
        <v>0.66733849999999995</v>
      </c>
      <c r="KY183">
        <v>21.76737</v>
      </c>
      <c r="KZ183" s="1">
        <v>2.397899E-4</v>
      </c>
      <c r="LA183" s="1">
        <v>8.6632639999999997E-2</v>
      </c>
      <c r="LB183">
        <v>0.66740409999999994</v>
      </c>
      <c r="LC183">
        <v>21.218640000000001</v>
      </c>
      <c r="LD183" s="1">
        <v>2.3091029999999999E-4</v>
      </c>
      <c r="LE183" s="1">
        <v>8.3393410000000001E-2</v>
      </c>
      <c r="LF183">
        <v>0.66737259999999998</v>
      </c>
      <c r="LG183">
        <v>20.479099999999999</v>
      </c>
      <c r="LH183" s="1">
        <v>2.2372599999999999E-4</v>
      </c>
      <c r="LI183" s="1">
        <v>8.0815349999999994E-2</v>
      </c>
      <c r="LJ183">
        <v>0.66727720000000001</v>
      </c>
      <c r="LK183">
        <v>19.882770000000001</v>
      </c>
      <c r="LL183" s="1">
        <v>2.1756449999999999E-4</v>
      </c>
      <c r="LM183" s="1">
        <v>7.8612950000000001E-2</v>
      </c>
      <c r="LN183">
        <v>0.66709200000000002</v>
      </c>
      <c r="LO183">
        <v>19.739409999999999</v>
      </c>
      <c r="LP183" s="1">
        <v>2.1218760000000001E-4</v>
      </c>
      <c r="LQ183" s="1">
        <v>7.6699409999999996E-2</v>
      </c>
      <c r="LR183">
        <v>0.66692850000000004</v>
      </c>
      <c r="LS183">
        <v>20.580120000000001</v>
      </c>
      <c r="LT183" s="1">
        <v>2.0736889999999999E-4</v>
      </c>
      <c r="LU183" s="1">
        <v>7.5000490000000003E-2</v>
      </c>
      <c r="LV183">
        <v>0.66676760000000002</v>
      </c>
      <c r="LW183">
        <v>21.808700000000002</v>
      </c>
      <c r="LX183" s="1">
        <v>2.0386960000000001E-4</v>
      </c>
      <c r="LY183" s="1">
        <v>7.3764049999999998E-2</v>
      </c>
      <c r="LZ183">
        <v>0.6666185</v>
      </c>
      <c r="MA183">
        <v>23.070779999999999</v>
      </c>
      <c r="MB183" s="1">
        <v>2.0095749999999999E-4</v>
      </c>
      <c r="MC183" s="1">
        <v>7.2748229999999997E-2</v>
      </c>
      <c r="MD183">
        <v>0.66652909999999999</v>
      </c>
      <c r="ME183">
        <v>23.827010000000001</v>
      </c>
      <c r="MF183" s="1">
        <v>1.9775080000000001E-4</v>
      </c>
      <c r="MG183" s="1">
        <v>7.1647639999999999E-2</v>
      </c>
      <c r="MH183">
        <v>0.66642060000000003</v>
      </c>
      <c r="MI183">
        <v>23.796410000000002</v>
      </c>
      <c r="MJ183" s="1">
        <v>1.9348830000000001E-4</v>
      </c>
      <c r="MK183" s="1">
        <v>7.0160399999999998E-2</v>
      </c>
      <c r="ML183">
        <v>0.66638240000000004</v>
      </c>
      <c r="MM183">
        <v>22.87454</v>
      </c>
      <c r="MN183" s="1">
        <v>1.8784819999999999E-4</v>
      </c>
      <c r="MO183" s="1">
        <v>6.8159689999999995E-2</v>
      </c>
      <c r="MP183">
        <v>0.66635250000000001</v>
      </c>
      <c r="MQ183">
        <v>21.855239999999998</v>
      </c>
      <c r="MR183" s="1">
        <v>1.816377E-4</v>
      </c>
      <c r="MS183" s="1">
        <v>6.5938499999999997E-2</v>
      </c>
      <c r="MT183">
        <v>0.66632230000000003</v>
      </c>
      <c r="MU183">
        <v>21.08858</v>
      </c>
      <c r="MV183" s="1">
        <v>1.7503859999999999E-4</v>
      </c>
      <c r="MW183" s="1">
        <v>6.3557730000000007E-2</v>
      </c>
      <c r="MX183">
        <v>0.66629260000000001</v>
      </c>
      <c r="MY183">
        <v>21.142379999999999</v>
      </c>
      <c r="MZ183" s="1">
        <v>1.681853E-4</v>
      </c>
      <c r="NA183" s="1">
        <v>6.1087929999999999E-2</v>
      </c>
      <c r="NB183">
        <v>0.66624550000000005</v>
      </c>
      <c r="NC183">
        <v>21.822220000000002</v>
      </c>
      <c r="ND183" s="1">
        <v>1.613928E-4</v>
      </c>
      <c r="NE183" s="1">
        <v>5.8625959999999998E-2</v>
      </c>
      <c r="NF183">
        <v>0.66624550000000005</v>
      </c>
      <c r="NG183">
        <v>21.822220000000002</v>
      </c>
      <c r="NH183" s="1">
        <v>1.613928E-4</v>
      </c>
      <c r="NI183" s="1">
        <v>5.8625959999999998E-2</v>
      </c>
      <c r="NJ183">
        <v>0.66624550000000005</v>
      </c>
      <c r="NK183">
        <v>21.822220000000002</v>
      </c>
      <c r="NL183" s="1">
        <v>1.613928E-4</v>
      </c>
      <c r="NM183" s="1">
        <v>5.8625959999999998E-2</v>
      </c>
      <c r="NN183">
        <v>0.66624550000000005</v>
      </c>
      <c r="NO183">
        <v>21.822220000000002</v>
      </c>
      <c r="NP183" s="1">
        <v>1.613928E-4</v>
      </c>
      <c r="NQ183" s="1">
        <v>5.8625959999999998E-2</v>
      </c>
      <c r="NR183">
        <v>0.66624550000000005</v>
      </c>
      <c r="NS183">
        <v>21.822220000000002</v>
      </c>
      <c r="NT183" s="1">
        <v>1.613928E-4</v>
      </c>
      <c r="NU183" s="1">
        <v>5.8625959999999998E-2</v>
      </c>
      <c r="NV183">
        <v>0.66624550000000005</v>
      </c>
      <c r="NW183">
        <v>21.822220000000002</v>
      </c>
      <c r="NX183" s="1">
        <v>1.613928E-4</v>
      </c>
      <c r="NY183" s="1">
        <v>5.8625959999999998E-2</v>
      </c>
      <c r="NZ183">
        <v>0.66624550000000005</v>
      </c>
      <c r="OA183">
        <v>21.822220000000002</v>
      </c>
      <c r="OB183" s="1">
        <v>1.613928E-4</v>
      </c>
      <c r="OC183" s="1">
        <v>5.8625959999999998E-2</v>
      </c>
      <c r="OD183">
        <v>0.66624550000000005</v>
      </c>
      <c r="OE183">
        <v>21.822220000000002</v>
      </c>
      <c r="OF183" s="1">
        <v>1.613928E-4</v>
      </c>
      <c r="OG183" s="1">
        <v>5.8625959999999998E-2</v>
      </c>
      <c r="OH183">
        <v>0.66624550000000005</v>
      </c>
      <c r="OI183">
        <v>21.822220000000002</v>
      </c>
      <c r="OJ183" s="1">
        <v>1.613928E-4</v>
      </c>
      <c r="OK183" s="1">
        <v>5.8625959999999998E-2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1.024254</v>
      </c>
      <c r="G184">
        <v>16.976500000000001</v>
      </c>
      <c r="H184">
        <v>0</v>
      </c>
      <c r="I184">
        <v>0</v>
      </c>
      <c r="J184">
        <v>1.022249</v>
      </c>
      <c r="K184">
        <v>17.55461</v>
      </c>
      <c r="L184">
        <v>0</v>
      </c>
      <c r="M184">
        <v>0</v>
      </c>
      <c r="N184">
        <v>1.020221</v>
      </c>
      <c r="O184">
        <v>17.97401</v>
      </c>
      <c r="P184">
        <v>0</v>
      </c>
      <c r="Q184">
        <v>0</v>
      </c>
      <c r="R184">
        <v>1.0181739999999999</v>
      </c>
      <c r="S184">
        <v>18.425329999999999</v>
      </c>
      <c r="T184">
        <v>0</v>
      </c>
      <c r="U184">
        <v>0</v>
      </c>
      <c r="V184">
        <v>1.0160670000000001</v>
      </c>
      <c r="W184">
        <v>18.943370000000002</v>
      </c>
      <c r="X184">
        <v>0</v>
      </c>
      <c r="Y184">
        <v>0</v>
      </c>
      <c r="Z184">
        <v>1.013903</v>
      </c>
      <c r="AA184">
        <v>19.139109999999999</v>
      </c>
      <c r="AB184">
        <v>0</v>
      </c>
      <c r="AC184">
        <v>0</v>
      </c>
      <c r="AD184">
        <v>1.0116609999999999</v>
      </c>
      <c r="AE184">
        <v>18.99541</v>
      </c>
      <c r="AF184" s="1">
        <v>3.1301969999999998E-32</v>
      </c>
      <c r="AG184" s="1">
        <v>1.0201849999999999E-29</v>
      </c>
      <c r="AH184">
        <v>1.0094590000000001</v>
      </c>
      <c r="AI184">
        <v>18.80171</v>
      </c>
      <c r="AJ184" s="1">
        <v>2.3034880000000001E-20</v>
      </c>
      <c r="AK184" s="1">
        <v>7.5441729999999996E-18</v>
      </c>
      <c r="AL184">
        <v>1.007153</v>
      </c>
      <c r="AM184">
        <v>18.676069999999999</v>
      </c>
      <c r="AN184" s="1">
        <v>1.445796E-8</v>
      </c>
      <c r="AO184" s="1">
        <v>2.8425950000000002E-6</v>
      </c>
      <c r="AP184">
        <v>1.004915</v>
      </c>
      <c r="AQ184">
        <v>19.161809999999999</v>
      </c>
      <c r="AR184" s="1">
        <v>5.5793249999999998E-4</v>
      </c>
      <c r="AS184" s="1">
        <v>0.13349349999999999</v>
      </c>
      <c r="AT184">
        <v>1.0026109999999999</v>
      </c>
      <c r="AU184">
        <v>19.5701</v>
      </c>
      <c r="AV184" s="1">
        <v>0.170761</v>
      </c>
      <c r="AW184">
        <v>44.935380000000002</v>
      </c>
      <c r="AX184">
        <v>1.0003690000000001</v>
      </c>
      <c r="AY184">
        <v>19.913250000000001</v>
      </c>
      <c r="AZ184">
        <v>5.7494880000000004</v>
      </c>
      <c r="BA184">
        <v>1632.7750000000001</v>
      </c>
      <c r="BB184">
        <v>0.99801300000000004</v>
      </c>
      <c r="BC184">
        <v>20.258690000000001</v>
      </c>
      <c r="BD184">
        <v>42.198279999999997</v>
      </c>
      <c r="BE184">
        <v>12783.35</v>
      </c>
      <c r="BF184">
        <v>0.99566250000000001</v>
      </c>
      <c r="BG184">
        <v>20.243649999999999</v>
      </c>
      <c r="BH184">
        <v>98.268600000000006</v>
      </c>
      <c r="BI184">
        <v>31501.57</v>
      </c>
      <c r="BJ184">
        <v>0.99323260000000002</v>
      </c>
      <c r="BK184">
        <v>20.18308</v>
      </c>
      <c r="BL184">
        <v>93.331559999999996</v>
      </c>
      <c r="BM184">
        <v>31446.15</v>
      </c>
      <c r="BN184">
        <v>0.99080380000000001</v>
      </c>
      <c r="BO184">
        <v>20.127890000000001</v>
      </c>
      <c r="BP184">
        <v>43.384610000000002</v>
      </c>
      <c r="BQ184">
        <v>15268.6</v>
      </c>
      <c r="BR184">
        <v>0.98822310000000002</v>
      </c>
      <c r="BS184">
        <v>20.03445</v>
      </c>
      <c r="BT184">
        <v>11.4491</v>
      </c>
      <c r="BU184">
        <v>4181.7250000000004</v>
      </c>
      <c r="BV184">
        <v>0.98514970000000002</v>
      </c>
      <c r="BW184">
        <v>19.839230000000001</v>
      </c>
      <c r="BX184">
        <v>1.982416</v>
      </c>
      <c r="BY184">
        <v>744.69929999999999</v>
      </c>
      <c r="BZ184">
        <v>0.98122410000000004</v>
      </c>
      <c r="CA184">
        <v>19.753550000000001</v>
      </c>
      <c r="CB184">
        <v>0.2991953</v>
      </c>
      <c r="CC184">
        <v>112.0316</v>
      </c>
      <c r="CD184">
        <v>0.9744659</v>
      </c>
      <c r="CE184">
        <v>19.508220000000001</v>
      </c>
      <c r="CF184">
        <v>8.7316900000000003E-2</v>
      </c>
      <c r="CG184">
        <v>30.568629999999999</v>
      </c>
      <c r="CH184">
        <v>0.96224069999999995</v>
      </c>
      <c r="CI184">
        <v>19.318110000000001</v>
      </c>
      <c r="CJ184">
        <v>6.2959070000000006E-2</v>
      </c>
      <c r="CK184">
        <v>21.411000000000001</v>
      </c>
      <c r="CL184">
        <v>0.95279130000000001</v>
      </c>
      <c r="CM184">
        <v>18.878889999999998</v>
      </c>
      <c r="CN184" s="1">
        <v>5.6991310000000003E-2</v>
      </c>
      <c r="CO184">
        <v>19.422219999999999</v>
      </c>
      <c r="CP184">
        <v>0.94539470000000003</v>
      </c>
      <c r="CQ184">
        <v>18.676780000000001</v>
      </c>
      <c r="CR184" s="1">
        <v>5.5525749999999999E-2</v>
      </c>
      <c r="CS184">
        <v>18.950330000000001</v>
      </c>
      <c r="CT184">
        <v>0.93848189999999998</v>
      </c>
      <c r="CU184">
        <v>18.586179999999999</v>
      </c>
      <c r="CV184" s="1">
        <v>5.5844959999999999E-2</v>
      </c>
      <c r="CW184">
        <v>19.136649999999999</v>
      </c>
      <c r="CX184">
        <v>0.93169650000000004</v>
      </c>
      <c r="CY184">
        <v>18.409089999999999</v>
      </c>
      <c r="CZ184" s="1">
        <v>5.5283289999999999E-2</v>
      </c>
      <c r="DA184" s="1">
        <v>19.060749999999999</v>
      </c>
      <c r="DB184">
        <v>0.92486999999999997</v>
      </c>
      <c r="DC184">
        <v>18.163900000000002</v>
      </c>
      <c r="DD184" s="1">
        <v>5.264456E-2</v>
      </c>
      <c r="DE184" s="1">
        <v>18.270489999999999</v>
      </c>
      <c r="DF184">
        <v>0.91777880000000001</v>
      </c>
      <c r="DG184">
        <v>18.068729999999999</v>
      </c>
      <c r="DH184" s="1">
        <v>4.8605879999999997E-2</v>
      </c>
      <c r="DI184" s="1">
        <v>16.962430000000001</v>
      </c>
      <c r="DJ184">
        <v>0.91081460000000003</v>
      </c>
      <c r="DK184">
        <v>17.971329999999998</v>
      </c>
      <c r="DL184" s="1">
        <v>4.4085949999999999E-2</v>
      </c>
      <c r="DM184" s="1">
        <v>15.456569999999999</v>
      </c>
      <c r="DN184">
        <v>0.90415179999999995</v>
      </c>
      <c r="DO184">
        <v>17.967919999999999</v>
      </c>
      <c r="DP184" s="1">
        <v>3.9606549999999997E-2</v>
      </c>
      <c r="DQ184" s="1">
        <v>13.93919</v>
      </c>
      <c r="DR184">
        <v>0.89748190000000005</v>
      </c>
      <c r="DS184">
        <v>17.517790000000002</v>
      </c>
      <c r="DT184" s="1">
        <v>3.547293E-2</v>
      </c>
      <c r="DU184" s="1">
        <v>12.5243</v>
      </c>
      <c r="DV184">
        <v>0.89052719999999996</v>
      </c>
      <c r="DW184">
        <v>17.03023</v>
      </c>
      <c r="DX184" s="1">
        <v>3.1855649999999999E-2</v>
      </c>
      <c r="DY184" s="1">
        <v>11.28351</v>
      </c>
      <c r="DZ184">
        <v>0.88329570000000002</v>
      </c>
      <c r="EA184">
        <v>16.735250000000001</v>
      </c>
      <c r="EB184" s="1">
        <v>2.8601140000000001E-2</v>
      </c>
      <c r="EC184" s="1">
        <v>10.170629999999999</v>
      </c>
      <c r="ED184">
        <v>0.8758397</v>
      </c>
      <c r="EE184">
        <v>16.611660000000001</v>
      </c>
      <c r="EF184" s="1">
        <v>2.5639200000000001E-2</v>
      </c>
      <c r="EG184" s="1">
        <v>9.1523079999999997</v>
      </c>
      <c r="EH184">
        <v>0.86833910000000003</v>
      </c>
      <c r="EI184">
        <v>17.11504</v>
      </c>
      <c r="EJ184" s="1">
        <v>2.297136E-2</v>
      </c>
      <c r="EK184" s="1">
        <v>8.2306010000000001</v>
      </c>
      <c r="EL184">
        <v>0.86058429999999997</v>
      </c>
      <c r="EM184">
        <v>17.65802</v>
      </c>
      <c r="EN184" s="1">
        <v>2.0569710000000001E-2</v>
      </c>
      <c r="EO184" s="1">
        <v>7.3994929999999997</v>
      </c>
      <c r="EP184">
        <v>0.85286050000000002</v>
      </c>
      <c r="EQ184">
        <v>17.920750000000002</v>
      </c>
      <c r="ER184" s="1">
        <v>1.840601E-2</v>
      </c>
      <c r="ES184" s="1">
        <v>6.6456220000000004</v>
      </c>
      <c r="ET184">
        <v>0.84495120000000001</v>
      </c>
      <c r="EU184">
        <v>18.149799999999999</v>
      </c>
      <c r="EV184" s="1">
        <v>1.6479049999999999E-2</v>
      </c>
      <c r="EW184" s="1">
        <v>5.9718520000000002</v>
      </c>
      <c r="EX184">
        <v>0.83740349999999997</v>
      </c>
      <c r="EY184">
        <v>18.007709999999999</v>
      </c>
      <c r="EZ184" s="1">
        <v>1.4753809999999999E-2</v>
      </c>
      <c r="FA184" s="1">
        <v>5.365183</v>
      </c>
      <c r="FB184">
        <v>0.82997790000000005</v>
      </c>
      <c r="FC184">
        <v>17.477309999999999</v>
      </c>
      <c r="FD184" s="1">
        <v>1.3229329999999999E-2</v>
      </c>
      <c r="FE184" s="1">
        <v>4.8257859999999999</v>
      </c>
      <c r="FF184">
        <v>0.82288430000000001</v>
      </c>
      <c r="FG184">
        <v>17.088909999999998</v>
      </c>
      <c r="FH184" s="1">
        <v>1.18826E-2</v>
      </c>
      <c r="FI184" s="1">
        <v>4.3454620000000004</v>
      </c>
      <c r="FJ184">
        <v>0.81655500000000003</v>
      </c>
      <c r="FK184">
        <v>16.941140000000001</v>
      </c>
      <c r="FL184" s="1">
        <v>1.0662970000000001E-2</v>
      </c>
      <c r="FM184" s="1">
        <v>3.9059810000000001</v>
      </c>
      <c r="FN184">
        <v>0.80988380000000004</v>
      </c>
      <c r="FO184">
        <v>17.69502</v>
      </c>
      <c r="FP184" s="1">
        <v>9.5725649999999999E-3</v>
      </c>
      <c r="FQ184" s="1">
        <v>3.5140639999999999</v>
      </c>
      <c r="FR184">
        <v>0.8030851</v>
      </c>
      <c r="FS184">
        <v>18.797899999999998</v>
      </c>
      <c r="FT184" s="1">
        <v>8.5651070000000006E-3</v>
      </c>
      <c r="FU184" s="1">
        <v>3.1514850000000001</v>
      </c>
      <c r="FV184">
        <v>0.79620310000000005</v>
      </c>
      <c r="FW184">
        <v>19.82235</v>
      </c>
      <c r="FX184" s="1">
        <v>7.6623480000000002E-3</v>
      </c>
      <c r="FY184" s="1">
        <v>2.8241320000000001</v>
      </c>
      <c r="FZ184">
        <v>0.78934400000000005</v>
      </c>
      <c r="GA184">
        <v>20.525069999999999</v>
      </c>
      <c r="GB184" s="1">
        <v>6.8431860000000002E-3</v>
      </c>
      <c r="GC184" s="1">
        <v>2.5256799999999999</v>
      </c>
      <c r="GD184">
        <v>0.78401290000000001</v>
      </c>
      <c r="GE184">
        <v>20.405639999999998</v>
      </c>
      <c r="GF184" s="1">
        <v>6.1292489999999998E-3</v>
      </c>
      <c r="GG184" s="1">
        <v>2.2639529999999999</v>
      </c>
      <c r="GH184">
        <v>0.77907919999999997</v>
      </c>
      <c r="GI184">
        <v>19.686260000000001</v>
      </c>
      <c r="GJ184" s="1">
        <v>5.4968910000000003E-3</v>
      </c>
      <c r="GK184" s="1">
        <v>2.0325690000000001</v>
      </c>
      <c r="GL184">
        <v>0.77456159999999996</v>
      </c>
      <c r="GM184">
        <v>19.02919</v>
      </c>
      <c r="GN184" s="1">
        <v>4.9249189999999998E-3</v>
      </c>
      <c r="GO184" s="1">
        <v>1.8230420000000001</v>
      </c>
      <c r="GP184">
        <v>0.77020409999999995</v>
      </c>
      <c r="GQ184">
        <v>18.797940000000001</v>
      </c>
      <c r="GR184" s="1">
        <v>4.3858179999999997E-3</v>
      </c>
      <c r="GS184" s="1">
        <v>1.6248560000000001</v>
      </c>
      <c r="GT184">
        <v>0.76619369999999998</v>
      </c>
      <c r="GU184">
        <v>19.687560000000001</v>
      </c>
      <c r="GV184" s="1">
        <v>3.8652669999999999E-3</v>
      </c>
      <c r="GW184" s="1">
        <v>1.433397</v>
      </c>
      <c r="GX184">
        <v>0.76272600000000002</v>
      </c>
      <c r="GY184">
        <v>20.931940000000001</v>
      </c>
      <c r="GZ184" s="1">
        <v>3.3545580000000001E-3</v>
      </c>
      <c r="HA184" s="1">
        <v>1.2444599999999999</v>
      </c>
      <c r="HB184">
        <v>0.7597275</v>
      </c>
      <c r="HC184">
        <v>22.059100000000001</v>
      </c>
      <c r="HD184" s="1">
        <v>2.8833930000000002E-3</v>
      </c>
      <c r="HE184" s="1">
        <v>1.06925</v>
      </c>
      <c r="HF184">
        <v>0.75727180000000005</v>
      </c>
      <c r="HG184">
        <v>22.577819999999999</v>
      </c>
      <c r="HH184" s="1">
        <v>2.4720050000000002E-3</v>
      </c>
      <c r="HI184" s="1">
        <v>0.91504110000000005</v>
      </c>
      <c r="HJ184">
        <v>0.75525520000000002</v>
      </c>
      <c r="HK184">
        <v>22.17144</v>
      </c>
      <c r="HL184" s="1">
        <v>2.132035E-3</v>
      </c>
      <c r="HM184" s="1">
        <v>0.78696730000000004</v>
      </c>
      <c r="HN184">
        <v>0.7536545</v>
      </c>
      <c r="HO184">
        <v>21.143540000000002</v>
      </c>
      <c r="HP184" s="1">
        <v>1.856087E-3</v>
      </c>
      <c r="HQ184" s="1">
        <v>0.68290169999999994</v>
      </c>
      <c r="HR184">
        <v>0.75239829999999996</v>
      </c>
      <c r="HS184">
        <v>20.23865</v>
      </c>
      <c r="HT184" s="1">
        <v>1.634693E-3</v>
      </c>
      <c r="HU184" s="1">
        <v>0.59910649999999999</v>
      </c>
      <c r="HV184">
        <v>0.75131400000000004</v>
      </c>
      <c r="HW184">
        <v>19.785540000000001</v>
      </c>
      <c r="HX184" s="1">
        <v>1.4535139999999999E-3</v>
      </c>
      <c r="HY184" s="1">
        <v>0.53112510000000002</v>
      </c>
      <c r="HZ184">
        <v>0.75046139999999995</v>
      </c>
      <c r="IA184">
        <v>20.355979999999999</v>
      </c>
      <c r="IB184" s="1">
        <v>1.287502E-3</v>
      </c>
      <c r="IC184" s="1">
        <v>0.46949020000000002</v>
      </c>
      <c r="ID184">
        <v>0.74986770000000003</v>
      </c>
      <c r="IE184">
        <v>20.684619999999999</v>
      </c>
      <c r="IF184" s="1">
        <v>1.126314E-3</v>
      </c>
      <c r="IG184" s="1">
        <v>0.41009220000000002</v>
      </c>
      <c r="IH184">
        <v>0.74945349999999999</v>
      </c>
      <c r="II184">
        <v>21.437740000000002</v>
      </c>
      <c r="IJ184" s="1">
        <v>9.693592E-4</v>
      </c>
      <c r="IK184" s="1">
        <v>0.35250930000000003</v>
      </c>
      <c r="IL184">
        <v>0.74913790000000002</v>
      </c>
      <c r="IM184">
        <v>21.716259999999998</v>
      </c>
      <c r="IN184" s="1">
        <v>8.2682060000000002E-4</v>
      </c>
      <c r="IO184" s="1">
        <v>0.29999579999999998</v>
      </c>
      <c r="IP184">
        <v>0.74897020000000003</v>
      </c>
      <c r="IQ184">
        <v>21.339649999999999</v>
      </c>
      <c r="IR184" s="1">
        <v>7.0983570000000005E-4</v>
      </c>
      <c r="IS184" s="1">
        <v>0.256745</v>
      </c>
      <c r="IT184">
        <v>0.74887099999999995</v>
      </c>
      <c r="IU184">
        <v>20.415459999999999</v>
      </c>
      <c r="IV184" s="1">
        <v>6.21887E-4</v>
      </c>
      <c r="IW184" s="1">
        <v>0.22412989999999999</v>
      </c>
      <c r="IX184">
        <v>0.74882130000000002</v>
      </c>
      <c r="IY184">
        <v>19.429780000000001</v>
      </c>
      <c r="IZ184" s="1">
        <v>5.5786349999999998E-4</v>
      </c>
      <c r="JA184" s="1">
        <v>0.20036029999999999</v>
      </c>
      <c r="JB184">
        <v>0.74882269999999995</v>
      </c>
      <c r="JC184">
        <v>18.896460000000001</v>
      </c>
      <c r="JD184" s="1">
        <v>5.1079819999999998E-4</v>
      </c>
      <c r="JE184" s="1">
        <v>0.1829404</v>
      </c>
      <c r="JF184">
        <v>0.74893810000000005</v>
      </c>
      <c r="JG184">
        <v>19.646550000000001</v>
      </c>
      <c r="JH184" s="1">
        <v>4.7252079999999998E-4</v>
      </c>
      <c r="JI184" s="1">
        <v>0.16889009999999999</v>
      </c>
      <c r="JJ184">
        <v>0.74916249999999995</v>
      </c>
      <c r="JK184">
        <v>20.921009999999999</v>
      </c>
      <c r="JL184" s="1">
        <v>4.384921E-4</v>
      </c>
      <c r="JM184" s="1">
        <v>0.156477</v>
      </c>
      <c r="JN184">
        <v>0.74947779999999997</v>
      </c>
      <c r="JO184">
        <v>22.255459999999999</v>
      </c>
      <c r="JP184" s="1">
        <v>4.064041E-4</v>
      </c>
      <c r="JQ184" s="1">
        <v>0.14483370000000001</v>
      </c>
      <c r="JR184">
        <v>0.74993330000000002</v>
      </c>
      <c r="JS184">
        <v>23.18618</v>
      </c>
      <c r="JT184" s="1">
        <v>3.7652649999999997E-4</v>
      </c>
      <c r="JU184" s="1">
        <v>0.13400719999999999</v>
      </c>
      <c r="JV184">
        <v>0.75049759999999999</v>
      </c>
      <c r="JW184">
        <v>23.12811</v>
      </c>
      <c r="JX184" s="1">
        <v>3.496843E-4</v>
      </c>
      <c r="JY184" s="1">
        <v>0.124255</v>
      </c>
      <c r="JZ184">
        <v>0.75121669999999996</v>
      </c>
      <c r="KA184">
        <v>22.1767</v>
      </c>
      <c r="KB184" s="1">
        <v>3.2638760000000002E-4</v>
      </c>
      <c r="KC184" s="1">
        <v>0.115771</v>
      </c>
      <c r="KD184">
        <v>0.75197780000000003</v>
      </c>
      <c r="KE184">
        <v>21.139040000000001</v>
      </c>
      <c r="KF184" s="1">
        <v>3.0689040000000001E-4</v>
      </c>
      <c r="KG184" s="1">
        <v>0.1086703</v>
      </c>
      <c r="KH184">
        <v>0.75275329999999996</v>
      </c>
      <c r="KI184">
        <v>20.435639999999999</v>
      </c>
      <c r="KJ184" s="1">
        <v>2.8995639999999999E-4</v>
      </c>
      <c r="KK184" s="1">
        <v>0.10251349999999999</v>
      </c>
      <c r="KL184">
        <v>0.7534923</v>
      </c>
      <c r="KM184">
        <v>20.760529999999999</v>
      </c>
      <c r="KN184" s="1">
        <v>2.7568409999999998E-4</v>
      </c>
      <c r="KO184" s="1">
        <v>9.7353750000000003E-2</v>
      </c>
      <c r="KP184">
        <v>0.75413289999999999</v>
      </c>
      <c r="KQ184">
        <v>21.422000000000001</v>
      </c>
      <c r="KR184" s="1">
        <v>2.6298659999999998E-4</v>
      </c>
      <c r="KS184" s="1">
        <v>9.2765130000000001E-2</v>
      </c>
      <c r="KT184">
        <v>0.75461350000000005</v>
      </c>
      <c r="KU184">
        <v>21.865839999999999</v>
      </c>
      <c r="KV184" s="1">
        <v>2.511177E-4</v>
      </c>
      <c r="KW184" s="1">
        <v>8.8537930000000001E-2</v>
      </c>
      <c r="KX184">
        <v>0.75492780000000004</v>
      </c>
      <c r="KY184">
        <v>21.83014</v>
      </c>
      <c r="KZ184" s="1">
        <v>2.4096210000000001E-4</v>
      </c>
      <c r="LA184" s="1">
        <v>8.4909860000000004E-2</v>
      </c>
      <c r="LB184">
        <v>0.75506960000000001</v>
      </c>
      <c r="LC184">
        <v>21.290120000000002</v>
      </c>
      <c r="LD184" s="1">
        <v>2.3181119999999999E-4</v>
      </c>
      <c r="LE184" s="1">
        <v>8.1661880000000006E-2</v>
      </c>
      <c r="LF184">
        <v>0.7550675</v>
      </c>
      <c r="LG184">
        <v>20.547249999999998</v>
      </c>
      <c r="LH184" s="1">
        <v>2.245324E-4</v>
      </c>
      <c r="LI184" s="1">
        <v>7.9112169999999996E-2</v>
      </c>
      <c r="LJ184">
        <v>0.75497259999999999</v>
      </c>
      <c r="LK184">
        <v>19.916060000000002</v>
      </c>
      <c r="LL184" s="1">
        <v>2.1825659999999999E-4</v>
      </c>
      <c r="LM184" s="1">
        <v>7.6922409999999997E-2</v>
      </c>
      <c r="LN184">
        <v>0.75479949999999996</v>
      </c>
      <c r="LO184">
        <v>19.743559999999999</v>
      </c>
      <c r="LP184" s="1">
        <v>2.1277119999999999E-4</v>
      </c>
      <c r="LQ184" s="1">
        <v>7.5015380000000006E-2</v>
      </c>
      <c r="LR184">
        <v>0.7545423</v>
      </c>
      <c r="LS184">
        <v>20.56494</v>
      </c>
      <c r="LT184" s="1">
        <v>2.078893E-4</v>
      </c>
      <c r="LU184" s="1">
        <v>7.3338399999999998E-2</v>
      </c>
      <c r="LV184">
        <v>0.7543356</v>
      </c>
      <c r="LW184">
        <v>21.789259999999999</v>
      </c>
      <c r="LX184" s="1">
        <v>2.0422849999999999E-4</v>
      </c>
      <c r="LY184" s="1">
        <v>7.2066519999999995E-2</v>
      </c>
      <c r="LZ184">
        <v>0.754139</v>
      </c>
      <c r="MA184">
        <v>23.083120000000001</v>
      </c>
      <c r="MB184" s="1">
        <v>2.012688E-4</v>
      </c>
      <c r="MC184" s="1">
        <v>7.1054290000000006E-2</v>
      </c>
      <c r="MD184">
        <v>0.75400480000000003</v>
      </c>
      <c r="ME184">
        <v>23.878260000000001</v>
      </c>
      <c r="MF184" s="1">
        <v>1.981947E-4</v>
      </c>
      <c r="MG184" s="1">
        <v>7.0026859999999996E-2</v>
      </c>
      <c r="MH184">
        <v>0.75389269999999997</v>
      </c>
      <c r="MI184">
        <v>23.87856</v>
      </c>
      <c r="MJ184" s="1">
        <v>1.9407760000000001E-4</v>
      </c>
      <c r="MK184" s="1">
        <v>6.8628120000000001E-2</v>
      </c>
      <c r="ML184">
        <v>0.75379260000000003</v>
      </c>
      <c r="MM184">
        <v>22.97063</v>
      </c>
      <c r="MN184" s="1">
        <v>1.8855790000000001E-4</v>
      </c>
      <c r="MO184" s="1">
        <v>6.6729839999999999E-2</v>
      </c>
      <c r="MP184">
        <v>0.75372099999999997</v>
      </c>
      <c r="MQ184">
        <v>21.952059999999999</v>
      </c>
      <c r="MR184" s="1">
        <v>1.8241080000000001E-4</v>
      </c>
      <c r="MS184" s="1">
        <v>6.4588359999999997E-2</v>
      </c>
      <c r="MT184">
        <v>0.75369079999999999</v>
      </c>
      <c r="MU184">
        <v>21.15258</v>
      </c>
      <c r="MV184" s="1">
        <v>1.7583940000000001E-4</v>
      </c>
      <c r="MW184" s="1">
        <v>6.2278189999999997E-2</v>
      </c>
      <c r="MX184">
        <v>0.75363420000000003</v>
      </c>
      <c r="MY184">
        <v>21.171140000000001</v>
      </c>
      <c r="MZ184" s="1">
        <v>1.6902360000000001E-4</v>
      </c>
      <c r="NA184" s="1">
        <v>5.9883749999999999E-2</v>
      </c>
      <c r="NB184">
        <v>0.75356069999999997</v>
      </c>
      <c r="NC184">
        <v>21.831150000000001</v>
      </c>
      <c r="ND184" s="1">
        <v>1.6220030000000001E-4</v>
      </c>
      <c r="NE184" s="1">
        <v>5.7470359999999998E-2</v>
      </c>
      <c r="NF184">
        <v>0.75356069999999997</v>
      </c>
      <c r="NG184">
        <v>21.831150000000001</v>
      </c>
      <c r="NH184" s="1">
        <v>1.6220030000000001E-4</v>
      </c>
      <c r="NI184" s="1">
        <v>5.7470359999999998E-2</v>
      </c>
      <c r="NJ184">
        <v>0.75356069999999997</v>
      </c>
      <c r="NK184">
        <v>21.831150000000001</v>
      </c>
      <c r="NL184" s="1">
        <v>1.6220030000000001E-4</v>
      </c>
      <c r="NM184" s="1">
        <v>5.7470359999999998E-2</v>
      </c>
      <c r="NN184">
        <v>0.75356069999999997</v>
      </c>
      <c r="NO184">
        <v>21.831150000000001</v>
      </c>
      <c r="NP184" s="1">
        <v>1.6220030000000001E-4</v>
      </c>
      <c r="NQ184" s="1">
        <v>5.7470359999999998E-2</v>
      </c>
      <c r="NR184">
        <v>0.75356069999999997</v>
      </c>
      <c r="NS184">
        <v>21.831150000000001</v>
      </c>
      <c r="NT184" s="1">
        <v>1.6220030000000001E-4</v>
      </c>
      <c r="NU184" s="1">
        <v>5.7470359999999998E-2</v>
      </c>
      <c r="NV184">
        <v>0.75356069999999997</v>
      </c>
      <c r="NW184">
        <v>21.831150000000001</v>
      </c>
      <c r="NX184" s="1">
        <v>1.6220030000000001E-4</v>
      </c>
      <c r="NY184" s="1">
        <v>5.7470359999999998E-2</v>
      </c>
      <c r="NZ184">
        <v>0.75356069999999997</v>
      </c>
      <c r="OA184">
        <v>21.831150000000001</v>
      </c>
      <c r="OB184" s="1">
        <v>1.6220030000000001E-4</v>
      </c>
      <c r="OC184" s="1">
        <v>5.7470359999999998E-2</v>
      </c>
      <c r="OD184">
        <v>0.75356069999999997</v>
      </c>
      <c r="OE184">
        <v>21.831150000000001</v>
      </c>
      <c r="OF184" s="1">
        <v>1.6220030000000001E-4</v>
      </c>
      <c r="OG184" s="1">
        <v>5.7470359999999998E-2</v>
      </c>
      <c r="OH184">
        <v>0.75356069999999997</v>
      </c>
      <c r="OI184">
        <v>21.831150000000001</v>
      </c>
      <c r="OJ184" s="1">
        <v>1.6220030000000001E-4</v>
      </c>
      <c r="OK184" s="1">
        <v>5.7470359999999998E-2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0.68992359999999997</v>
      </c>
      <c r="G185">
        <v>16.975519999999999</v>
      </c>
      <c r="H185">
        <v>0</v>
      </c>
      <c r="I185">
        <v>0</v>
      </c>
      <c r="J185">
        <v>0.68891040000000003</v>
      </c>
      <c r="K185">
        <v>17.561330000000002</v>
      </c>
      <c r="L185">
        <v>0</v>
      </c>
      <c r="M185">
        <v>0</v>
      </c>
      <c r="N185">
        <v>0.68783989999999995</v>
      </c>
      <c r="O185">
        <v>17.99202</v>
      </c>
      <c r="P185">
        <v>0</v>
      </c>
      <c r="Q185">
        <v>0</v>
      </c>
      <c r="R185">
        <v>0.68682560000000004</v>
      </c>
      <c r="S185">
        <v>18.436879999999999</v>
      </c>
      <c r="T185">
        <v>0</v>
      </c>
      <c r="U185">
        <v>0</v>
      </c>
      <c r="V185">
        <v>0.68574329999999994</v>
      </c>
      <c r="W185">
        <v>18.956659999999999</v>
      </c>
      <c r="X185">
        <v>0</v>
      </c>
      <c r="Y185">
        <v>0</v>
      </c>
      <c r="Z185">
        <v>0.68463280000000004</v>
      </c>
      <c r="AA185">
        <v>19.136890000000001</v>
      </c>
      <c r="AB185">
        <v>0</v>
      </c>
      <c r="AC185">
        <v>0</v>
      </c>
      <c r="AD185">
        <v>0.68348920000000002</v>
      </c>
      <c r="AE185">
        <v>18.988219999999998</v>
      </c>
      <c r="AF185" s="1">
        <v>6.0621169999999999E-33</v>
      </c>
      <c r="AG185" s="1">
        <v>2.061171E-30</v>
      </c>
      <c r="AH185">
        <v>0.68241439999999998</v>
      </c>
      <c r="AI185">
        <v>18.807020000000001</v>
      </c>
      <c r="AJ185" s="1">
        <v>4.6034349999999998E-21</v>
      </c>
      <c r="AK185" s="1">
        <v>1.572952E-18</v>
      </c>
      <c r="AL185">
        <v>0.68127899999999997</v>
      </c>
      <c r="AM185">
        <v>18.676290000000002</v>
      </c>
      <c r="AN185" s="1">
        <v>1.8739770000000001E-9</v>
      </c>
      <c r="AO185" s="1">
        <v>6.3985699999999998E-7</v>
      </c>
      <c r="AP185">
        <v>0.68016560000000004</v>
      </c>
      <c r="AQ185">
        <v>19.173549999999999</v>
      </c>
      <c r="AR185" s="1">
        <v>2.8597190000000003E-4</v>
      </c>
      <c r="AS185" s="1">
        <v>7.7228870000000005E-2</v>
      </c>
      <c r="AT185">
        <v>0.67903290000000005</v>
      </c>
      <c r="AU185">
        <v>19.594110000000001</v>
      </c>
      <c r="AV185" s="1">
        <v>0.11046300000000001</v>
      </c>
      <c r="AW185">
        <v>31.93704</v>
      </c>
      <c r="AX185">
        <v>0.67795850000000002</v>
      </c>
      <c r="AY185">
        <v>19.933620000000001</v>
      </c>
      <c r="AZ185">
        <v>4.3589719999999996</v>
      </c>
      <c r="BA185">
        <v>1334.884</v>
      </c>
      <c r="BB185">
        <v>0.67682129999999996</v>
      </c>
      <c r="BC185">
        <v>20.27787</v>
      </c>
      <c r="BD185">
        <v>36.259549999999997</v>
      </c>
      <c r="BE185">
        <v>11662.3</v>
      </c>
      <c r="BF185">
        <v>0.67566470000000001</v>
      </c>
      <c r="BG185">
        <v>20.247199999999999</v>
      </c>
      <c r="BH185">
        <v>93.674989999999994</v>
      </c>
      <c r="BI185">
        <v>31450.21</v>
      </c>
      <c r="BJ185">
        <v>0.67449329999999996</v>
      </c>
      <c r="BK185">
        <v>20.16732</v>
      </c>
      <c r="BL185">
        <v>97.17568</v>
      </c>
      <c r="BM185">
        <v>33869.800000000003</v>
      </c>
      <c r="BN185">
        <v>0.6733053</v>
      </c>
      <c r="BO185">
        <v>20.122250000000001</v>
      </c>
      <c r="BP185">
        <v>48.70241</v>
      </c>
      <c r="BQ185">
        <v>17535.02</v>
      </c>
      <c r="BR185">
        <v>0.67204280000000005</v>
      </c>
      <c r="BS185">
        <v>20.039059999999999</v>
      </c>
      <c r="BT185">
        <v>13.68577</v>
      </c>
      <c r="BU185">
        <v>5064.9639999999999</v>
      </c>
      <c r="BV185">
        <v>0.67060200000000003</v>
      </c>
      <c r="BW185">
        <v>19.875730000000001</v>
      </c>
      <c r="BX185">
        <v>2.48123</v>
      </c>
      <c r="BY185">
        <v>938.07449999999994</v>
      </c>
      <c r="BZ185">
        <v>0.66864690000000004</v>
      </c>
      <c r="CA185">
        <v>19.805530000000001</v>
      </c>
      <c r="CB185">
        <v>0.37119380000000002</v>
      </c>
      <c r="CC185">
        <v>140.6781</v>
      </c>
      <c r="CD185">
        <v>0.66520349999999995</v>
      </c>
      <c r="CE185">
        <v>19.552959999999999</v>
      </c>
      <c r="CF185">
        <v>9.5463480000000003E-2</v>
      </c>
      <c r="CG185">
        <v>34.63373</v>
      </c>
      <c r="CH185">
        <v>0.65876599999999996</v>
      </c>
      <c r="CI185">
        <v>19.362100000000002</v>
      </c>
      <c r="CJ185">
        <v>6.4026100000000002E-2</v>
      </c>
      <c r="CK185">
        <v>22.698440000000002</v>
      </c>
      <c r="CL185">
        <v>0.65414629999999996</v>
      </c>
      <c r="CM185">
        <v>18.900269999999999</v>
      </c>
      <c r="CN185" s="1">
        <v>5.7384440000000002E-2</v>
      </c>
      <c r="CO185">
        <v>20.407509999999998</v>
      </c>
      <c r="CP185">
        <v>0.65089359999999996</v>
      </c>
      <c r="CQ185">
        <v>18.673660000000002</v>
      </c>
      <c r="CR185" s="1">
        <v>5.5516450000000002E-2</v>
      </c>
      <c r="CS185">
        <v>19.79881</v>
      </c>
      <c r="CT185">
        <v>0.64796160000000003</v>
      </c>
      <c r="CU185">
        <v>18.572209999999998</v>
      </c>
      <c r="CV185" s="1">
        <v>5.5769359999999997E-2</v>
      </c>
      <c r="CW185">
        <v>19.976749999999999</v>
      </c>
      <c r="CX185">
        <v>0.64510219999999996</v>
      </c>
      <c r="CY185">
        <v>18.40634</v>
      </c>
      <c r="CZ185" s="1">
        <v>5.5387510000000001E-2</v>
      </c>
      <c r="DA185" s="1">
        <v>19.958919999999999</v>
      </c>
      <c r="DB185">
        <v>0.64227789999999996</v>
      </c>
      <c r="DC185">
        <v>18.188420000000001</v>
      </c>
      <c r="DD185" s="1">
        <v>5.3005700000000003E-2</v>
      </c>
      <c r="DE185" s="1">
        <v>19.219560000000001</v>
      </c>
      <c r="DF185">
        <v>0.63938059999999997</v>
      </c>
      <c r="DG185">
        <v>18.108180000000001</v>
      </c>
      <c r="DH185" s="1">
        <v>4.9076670000000003E-2</v>
      </c>
      <c r="DI185" s="1">
        <v>17.89303</v>
      </c>
      <c r="DJ185">
        <v>0.6367334</v>
      </c>
      <c r="DK185">
        <v>18.015129999999999</v>
      </c>
      <c r="DL185" s="1">
        <v>4.4596240000000002E-2</v>
      </c>
      <c r="DM185" s="1">
        <v>16.334520000000001</v>
      </c>
      <c r="DN185">
        <v>0.63418300000000005</v>
      </c>
      <c r="DO185">
        <v>18.011279999999999</v>
      </c>
      <c r="DP185" s="1">
        <v>4.0101339999999999E-2</v>
      </c>
      <c r="DQ185" s="1">
        <v>14.7464</v>
      </c>
      <c r="DR185">
        <v>0.63162479999999999</v>
      </c>
      <c r="DS185">
        <v>17.556000000000001</v>
      </c>
      <c r="DT185" s="1">
        <v>3.5916339999999998E-2</v>
      </c>
      <c r="DU185" s="1">
        <v>13.253489999999999</v>
      </c>
      <c r="DV185">
        <v>0.62891660000000005</v>
      </c>
      <c r="DW185">
        <v>17.052160000000001</v>
      </c>
      <c r="DX185" s="1">
        <v>3.2237469999999997E-2</v>
      </c>
      <c r="DY185" s="1">
        <v>11.940300000000001</v>
      </c>
      <c r="DZ185">
        <v>0.62610619999999995</v>
      </c>
      <c r="EA185">
        <v>16.74136</v>
      </c>
      <c r="EB185" s="1">
        <v>2.896E-2</v>
      </c>
      <c r="EC185" s="1">
        <v>10.77195</v>
      </c>
      <c r="ED185">
        <v>0.62328130000000004</v>
      </c>
      <c r="EE185">
        <v>16.603429999999999</v>
      </c>
      <c r="EF185" s="1">
        <v>2.596366E-2</v>
      </c>
      <c r="EG185" s="1">
        <v>9.6980129999999996</v>
      </c>
      <c r="EH185">
        <v>0.62062099999999998</v>
      </c>
      <c r="EI185">
        <v>17.101559999999999</v>
      </c>
      <c r="EJ185" s="1">
        <v>2.3265020000000001E-2</v>
      </c>
      <c r="EK185" s="1">
        <v>8.7255660000000006</v>
      </c>
      <c r="EL185">
        <v>0.61784470000000002</v>
      </c>
      <c r="EM185">
        <v>17.65802</v>
      </c>
      <c r="EN185" s="1">
        <v>2.083513E-2</v>
      </c>
      <c r="EO185" s="1">
        <v>7.8481909999999999</v>
      </c>
      <c r="EP185">
        <v>0.61539330000000003</v>
      </c>
      <c r="EQ185">
        <v>17.94314</v>
      </c>
      <c r="ER185" s="1">
        <v>1.8647190000000001E-2</v>
      </c>
      <c r="ES185" s="1">
        <v>7.0514279999999996</v>
      </c>
      <c r="ET185">
        <v>0.61295699999999997</v>
      </c>
      <c r="EU185">
        <v>18.190740000000002</v>
      </c>
      <c r="EV185" s="1">
        <v>1.6694529999999999E-2</v>
      </c>
      <c r="EW185" s="1">
        <v>6.3373590000000002</v>
      </c>
      <c r="EX185">
        <v>0.61070009999999997</v>
      </c>
      <c r="EY185">
        <v>18.046700000000001</v>
      </c>
      <c r="EZ185" s="1">
        <v>1.49482E-2</v>
      </c>
      <c r="FA185" s="1">
        <v>5.6960829999999998</v>
      </c>
      <c r="FB185">
        <v>0.60864620000000003</v>
      </c>
      <c r="FC185">
        <v>17.498919999999998</v>
      </c>
      <c r="FD185" s="1">
        <v>1.340295E-2</v>
      </c>
      <c r="FE185" s="1">
        <v>5.1256089999999999</v>
      </c>
      <c r="FF185">
        <v>0.60685960000000005</v>
      </c>
      <c r="FG185">
        <v>17.093430000000001</v>
      </c>
      <c r="FH185" s="1">
        <v>1.2037290000000001E-2</v>
      </c>
      <c r="FI185" s="1">
        <v>4.6171810000000004</v>
      </c>
      <c r="FJ185">
        <v>0.60562660000000001</v>
      </c>
      <c r="FK185">
        <v>16.933319999999998</v>
      </c>
      <c r="FL185" s="1">
        <v>1.08027E-2</v>
      </c>
      <c r="FM185" s="1">
        <v>4.1525910000000001</v>
      </c>
      <c r="FN185">
        <v>0.60433230000000004</v>
      </c>
      <c r="FO185">
        <v>17.6739</v>
      </c>
      <c r="FP185" s="1">
        <v>9.7006079999999995E-3</v>
      </c>
      <c r="FQ185" s="1">
        <v>3.737733</v>
      </c>
      <c r="FR185">
        <v>0.60304159999999996</v>
      </c>
      <c r="FS185">
        <v>18.777519999999999</v>
      </c>
      <c r="FT185" s="1">
        <v>8.6829720000000006E-3</v>
      </c>
      <c r="FU185" s="1">
        <v>3.3543440000000002</v>
      </c>
      <c r="FV185">
        <v>0.60209889999999999</v>
      </c>
      <c r="FW185">
        <v>19.825289999999999</v>
      </c>
      <c r="FX185" s="1">
        <v>7.7685419999999998E-3</v>
      </c>
      <c r="FY185" s="1">
        <v>3.006259</v>
      </c>
      <c r="FZ185">
        <v>0.60153650000000003</v>
      </c>
      <c r="GA185">
        <v>20.55104</v>
      </c>
      <c r="GB185" s="1">
        <v>6.9392480000000003E-3</v>
      </c>
      <c r="GC185" s="1">
        <v>2.6884960000000002</v>
      </c>
      <c r="GD185">
        <v>0.60021670000000005</v>
      </c>
      <c r="GE185">
        <v>20.441310000000001</v>
      </c>
      <c r="GF185" s="1">
        <v>6.2137970000000001E-3</v>
      </c>
      <c r="GG185" s="1">
        <v>2.4101669999999999</v>
      </c>
      <c r="GH185">
        <v>0.59861089999999995</v>
      </c>
      <c r="GI185">
        <v>19.730519999999999</v>
      </c>
      <c r="GJ185" s="1">
        <v>5.5719150000000002E-3</v>
      </c>
      <c r="GK185" s="1">
        <v>2.1648689999999999</v>
      </c>
      <c r="GL185">
        <v>0.59728769999999998</v>
      </c>
      <c r="GM185">
        <v>19.057680000000001</v>
      </c>
      <c r="GN185" s="1">
        <v>4.9960400000000002E-3</v>
      </c>
      <c r="GO185" s="1">
        <v>1.944202</v>
      </c>
      <c r="GP185">
        <v>0.59600560000000002</v>
      </c>
      <c r="GQ185">
        <v>18.791149999999998</v>
      </c>
      <c r="GR185" s="1">
        <v>4.4517610000000003E-3</v>
      </c>
      <c r="GS185" s="1">
        <v>1.7349699999999999</v>
      </c>
      <c r="GT185">
        <v>0.59505490000000005</v>
      </c>
      <c r="GU185">
        <v>19.6587</v>
      </c>
      <c r="GV185" s="1">
        <v>3.9316569999999999E-3</v>
      </c>
      <c r="GW185" s="1">
        <v>1.5342690000000001</v>
      </c>
      <c r="GX185">
        <v>0.59449169999999996</v>
      </c>
      <c r="GY185">
        <v>20.898800000000001</v>
      </c>
      <c r="GZ185" s="1">
        <v>3.4182679999999999E-3</v>
      </c>
      <c r="HA185" s="1">
        <v>1.3350310000000001</v>
      </c>
      <c r="HB185">
        <v>0.59417089999999995</v>
      </c>
      <c r="HC185">
        <v>22.059799999999999</v>
      </c>
      <c r="HD185" s="1">
        <v>2.9420829999999999E-3</v>
      </c>
      <c r="HE185" s="1">
        <v>1.1491340000000001</v>
      </c>
      <c r="HF185">
        <v>0.59412989999999999</v>
      </c>
      <c r="HG185">
        <v>22.623550000000002</v>
      </c>
      <c r="HH185" s="1">
        <v>2.5219880000000002E-3</v>
      </c>
      <c r="HI185" s="1">
        <v>0.98385120000000004</v>
      </c>
      <c r="HJ185">
        <v>0.59438340000000001</v>
      </c>
      <c r="HK185">
        <v>22.241569999999999</v>
      </c>
      <c r="HL185" s="1">
        <v>2.1731950000000002E-3</v>
      </c>
      <c r="HM185" s="1">
        <v>0.84578070000000005</v>
      </c>
      <c r="HN185">
        <v>0.59470290000000003</v>
      </c>
      <c r="HO185">
        <v>21.213840000000001</v>
      </c>
      <c r="HP185" s="1">
        <v>1.88941E-3</v>
      </c>
      <c r="HQ185" s="1">
        <v>0.73327500000000001</v>
      </c>
      <c r="HR185">
        <v>0.59509060000000003</v>
      </c>
      <c r="HS185">
        <v>20.288779999999999</v>
      </c>
      <c r="HT185" s="1">
        <v>1.6612669999999999E-3</v>
      </c>
      <c r="HU185" s="1">
        <v>0.64250980000000002</v>
      </c>
      <c r="HV185">
        <v>0.59507670000000001</v>
      </c>
      <c r="HW185">
        <v>19.793749999999999</v>
      </c>
      <c r="HX185" s="1">
        <v>1.4763829999999999E-3</v>
      </c>
      <c r="HY185" s="1">
        <v>0.56934980000000002</v>
      </c>
      <c r="HZ185">
        <v>0.59497169999999999</v>
      </c>
      <c r="IA185">
        <v>20.339549999999999</v>
      </c>
      <c r="IB185" s="1">
        <v>1.3088990000000001E-3</v>
      </c>
      <c r="IC185" s="1">
        <v>0.50365910000000003</v>
      </c>
      <c r="ID185">
        <v>0.59498649999999997</v>
      </c>
      <c r="IE185">
        <v>20.659829999999999</v>
      </c>
      <c r="IF185" s="1">
        <v>1.147346E-3</v>
      </c>
      <c r="IG185" s="1">
        <v>0.44074780000000002</v>
      </c>
      <c r="IH185">
        <v>0.59502569999999999</v>
      </c>
      <c r="II185">
        <v>21.453330000000001</v>
      </c>
      <c r="IJ185" s="1">
        <v>9.895901999999999E-4</v>
      </c>
      <c r="IK185" s="1">
        <v>0.3796156</v>
      </c>
      <c r="IL185">
        <v>0.59509190000000001</v>
      </c>
      <c r="IM185">
        <v>21.765250000000002</v>
      </c>
      <c r="IN185" s="1">
        <v>8.443433E-4</v>
      </c>
      <c r="IO185" s="1">
        <v>0.32320189999999999</v>
      </c>
      <c r="IP185">
        <v>0.59518899999999997</v>
      </c>
      <c r="IQ185">
        <v>21.407830000000001</v>
      </c>
      <c r="IR185" s="1">
        <v>7.2371809999999996E-4</v>
      </c>
      <c r="IS185" s="1">
        <v>0.2762308</v>
      </c>
      <c r="IT185">
        <v>0.59527989999999997</v>
      </c>
      <c r="IU185">
        <v>20.493739999999999</v>
      </c>
      <c r="IV185" s="1">
        <v>6.3219470000000001E-4</v>
      </c>
      <c r="IW185" s="1">
        <v>0.2404849</v>
      </c>
      <c r="IX185">
        <v>0.59537399999999996</v>
      </c>
      <c r="IY185">
        <v>19.502389999999998</v>
      </c>
      <c r="IZ185" s="1">
        <v>5.6531759999999996E-4</v>
      </c>
      <c r="JA185" s="1">
        <v>0.2143486</v>
      </c>
      <c r="JB185">
        <v>0.59545760000000003</v>
      </c>
      <c r="JC185">
        <v>18.935269999999999</v>
      </c>
      <c r="JD185" s="1">
        <v>5.1646519999999998E-4</v>
      </c>
      <c r="JE185" s="1">
        <v>0.19528719999999999</v>
      </c>
      <c r="JF185">
        <v>0.59558480000000003</v>
      </c>
      <c r="JG185">
        <v>19.651810000000001</v>
      </c>
      <c r="JH185" s="1">
        <v>4.7728670000000002E-4</v>
      </c>
      <c r="JI185" s="1">
        <v>0.18010970000000001</v>
      </c>
      <c r="JJ185">
        <v>0.59576680000000004</v>
      </c>
      <c r="JK185">
        <v>20.906030000000001</v>
      </c>
      <c r="JL185" s="1">
        <v>4.428414E-4</v>
      </c>
      <c r="JM185" s="1">
        <v>0.16684740000000001</v>
      </c>
      <c r="JN185">
        <v>0.59600580000000003</v>
      </c>
      <c r="JO185">
        <v>22.255479999999999</v>
      </c>
      <c r="JP185" s="1">
        <v>4.1049700000000001E-4</v>
      </c>
      <c r="JQ185" s="1">
        <v>0.15445349999999999</v>
      </c>
      <c r="JR185">
        <v>0.59626230000000002</v>
      </c>
      <c r="JS185">
        <v>23.219159999999999</v>
      </c>
      <c r="JT185" s="1">
        <v>3.8035240000000001E-4</v>
      </c>
      <c r="JU185" s="1">
        <v>0.1429223</v>
      </c>
      <c r="JV185">
        <v>0.59662850000000001</v>
      </c>
      <c r="JW185">
        <v>23.19351</v>
      </c>
      <c r="JX185" s="1">
        <v>3.5306379999999998E-4</v>
      </c>
      <c r="JY185" s="1">
        <v>0.132461</v>
      </c>
      <c r="JZ185">
        <v>0.59698899999999999</v>
      </c>
      <c r="KA185">
        <v>22.26604</v>
      </c>
      <c r="KB185" s="1">
        <v>3.2924799999999998E-4</v>
      </c>
      <c r="KC185" s="1">
        <v>0.12332070000000001</v>
      </c>
      <c r="KD185">
        <v>0.59740230000000005</v>
      </c>
      <c r="KE185">
        <v>21.22439</v>
      </c>
      <c r="KF185" s="1">
        <v>3.092956E-4</v>
      </c>
      <c r="KG185" s="1">
        <v>0.1156565</v>
      </c>
      <c r="KH185">
        <v>0.59779099999999996</v>
      </c>
      <c r="KI185">
        <v>20.479430000000001</v>
      </c>
      <c r="KJ185" s="1">
        <v>2.920531E-4</v>
      </c>
      <c r="KK185" s="1">
        <v>0.1090439</v>
      </c>
      <c r="KL185">
        <v>0.59815280000000004</v>
      </c>
      <c r="KM185">
        <v>20.763339999999999</v>
      </c>
      <c r="KN185" s="1">
        <v>2.7753670000000002E-4</v>
      </c>
      <c r="KO185" s="1">
        <v>0.1034964</v>
      </c>
      <c r="KP185">
        <v>0.59842119999999999</v>
      </c>
      <c r="KQ185">
        <v>21.408180000000002</v>
      </c>
      <c r="KR185" s="1">
        <v>2.645697E-4</v>
      </c>
      <c r="KS185" s="1">
        <v>9.8556619999999998E-2</v>
      </c>
      <c r="KT185">
        <v>0.59859320000000005</v>
      </c>
      <c r="KU185">
        <v>21.877559999999999</v>
      </c>
      <c r="KV185" s="1">
        <v>2.5260030000000001E-4</v>
      </c>
      <c r="KW185" s="1">
        <v>9.4060009999999999E-2</v>
      </c>
      <c r="KX185">
        <v>0.59868220000000005</v>
      </c>
      <c r="KY185">
        <v>21.88298</v>
      </c>
      <c r="KZ185" s="1">
        <v>2.4222290000000001E-4</v>
      </c>
      <c r="LA185" s="1">
        <v>9.0145680000000006E-2</v>
      </c>
      <c r="LB185">
        <v>0.5986475</v>
      </c>
      <c r="LC185">
        <v>21.354430000000001</v>
      </c>
      <c r="LD185" s="1">
        <v>2.3281779999999999E-4</v>
      </c>
      <c r="LE185" s="1">
        <v>8.6633760000000004E-2</v>
      </c>
      <c r="LF185">
        <v>0.59855619999999998</v>
      </c>
      <c r="LG185">
        <v>20.611940000000001</v>
      </c>
      <c r="LH185" s="1">
        <v>2.2541259999999999E-4</v>
      </c>
      <c r="LI185" s="1">
        <v>8.3889000000000005E-2</v>
      </c>
      <c r="LJ185">
        <v>0.59842090000000003</v>
      </c>
      <c r="LK185">
        <v>19.950600000000001</v>
      </c>
      <c r="LL185" s="1">
        <v>2.1900540000000001E-4</v>
      </c>
      <c r="LM185" s="1">
        <v>8.1530729999999996E-2</v>
      </c>
      <c r="LN185">
        <v>0.59825629999999996</v>
      </c>
      <c r="LO185">
        <v>19.749949999999998</v>
      </c>
      <c r="LP185" s="1">
        <v>2.134064E-4</v>
      </c>
      <c r="LQ185" s="1">
        <v>7.9477320000000004E-2</v>
      </c>
      <c r="LR185">
        <v>0.59810370000000002</v>
      </c>
      <c r="LS185">
        <v>20.549949999999999</v>
      </c>
      <c r="LT185" s="1">
        <v>2.084736E-4</v>
      </c>
      <c r="LU185" s="1">
        <v>7.7686969999999994E-2</v>
      </c>
      <c r="LV185">
        <v>0.59795640000000005</v>
      </c>
      <c r="LW185">
        <v>21.767140000000001</v>
      </c>
      <c r="LX185" s="1">
        <v>2.046227E-4</v>
      </c>
      <c r="LY185" s="1">
        <v>7.6277899999999996E-2</v>
      </c>
      <c r="LZ185">
        <v>0.59783989999999998</v>
      </c>
      <c r="MA185">
        <v>23.083449999999999</v>
      </c>
      <c r="MB185" s="1">
        <v>2.016012E-4</v>
      </c>
      <c r="MC185" s="1">
        <v>7.5185089999999996E-2</v>
      </c>
      <c r="MD185">
        <v>0.59777849999999999</v>
      </c>
      <c r="ME185">
        <v>23.918320000000001</v>
      </c>
      <c r="MF185" s="1">
        <v>1.986457E-4</v>
      </c>
      <c r="MG185" s="1">
        <v>7.4135179999999995E-2</v>
      </c>
      <c r="MH185">
        <v>0.59772740000000002</v>
      </c>
      <c r="MI185">
        <v>23.95046</v>
      </c>
      <c r="MJ185" s="1">
        <v>1.946734E-4</v>
      </c>
      <c r="MK185" s="1">
        <v>7.27072E-2</v>
      </c>
      <c r="ML185">
        <v>0.59769490000000003</v>
      </c>
      <c r="MM185">
        <v>23.057480000000002</v>
      </c>
      <c r="MN185" s="1">
        <v>1.8931039999999999E-4</v>
      </c>
      <c r="MO185" s="1">
        <v>7.0758660000000001E-2</v>
      </c>
      <c r="MP185">
        <v>0.59768250000000001</v>
      </c>
      <c r="MQ185">
        <v>22.041530000000002</v>
      </c>
      <c r="MR185" s="1">
        <v>1.8323429999999999E-4</v>
      </c>
      <c r="MS185" s="1">
        <v>6.8522410000000006E-2</v>
      </c>
      <c r="MT185">
        <v>0.59765500000000005</v>
      </c>
      <c r="MU185">
        <v>21.21491</v>
      </c>
      <c r="MV185" s="1">
        <v>1.7669410000000001E-4</v>
      </c>
      <c r="MW185" s="1">
        <v>6.6092830000000005E-2</v>
      </c>
      <c r="MX185">
        <v>0.59765100000000004</v>
      </c>
      <c r="MY185">
        <v>21.199380000000001</v>
      </c>
      <c r="MZ185" s="1">
        <v>1.699193E-4</v>
      </c>
      <c r="NA185" s="1">
        <v>6.3578129999999997E-2</v>
      </c>
      <c r="NB185">
        <v>0.59761039999999999</v>
      </c>
      <c r="NC185">
        <v>21.836469999999998</v>
      </c>
      <c r="ND185" s="1">
        <v>1.6305930000000001E-4</v>
      </c>
      <c r="NE185" s="1">
        <v>6.101579E-2</v>
      </c>
      <c r="NF185">
        <v>0.59761039999999999</v>
      </c>
      <c r="NG185">
        <v>21.836469999999998</v>
      </c>
      <c r="NH185" s="1">
        <v>1.6305930000000001E-4</v>
      </c>
      <c r="NI185" s="1">
        <v>6.101579E-2</v>
      </c>
      <c r="NJ185">
        <v>0.59761039999999999</v>
      </c>
      <c r="NK185">
        <v>21.836469999999998</v>
      </c>
      <c r="NL185" s="1">
        <v>1.6305930000000001E-4</v>
      </c>
      <c r="NM185" s="1">
        <v>6.101579E-2</v>
      </c>
      <c r="NN185">
        <v>0.59761039999999999</v>
      </c>
      <c r="NO185">
        <v>21.836469999999998</v>
      </c>
      <c r="NP185" s="1">
        <v>1.6305930000000001E-4</v>
      </c>
      <c r="NQ185" s="1">
        <v>6.101579E-2</v>
      </c>
      <c r="NR185">
        <v>0.59761039999999999</v>
      </c>
      <c r="NS185">
        <v>21.836469999999998</v>
      </c>
      <c r="NT185" s="1">
        <v>1.6305930000000001E-4</v>
      </c>
      <c r="NU185" s="1">
        <v>6.101579E-2</v>
      </c>
      <c r="NV185">
        <v>0.59761039999999999</v>
      </c>
      <c r="NW185">
        <v>21.836469999999998</v>
      </c>
      <c r="NX185" s="1">
        <v>1.6305930000000001E-4</v>
      </c>
      <c r="NY185" s="1">
        <v>6.101579E-2</v>
      </c>
      <c r="NZ185">
        <v>0.59761039999999999</v>
      </c>
      <c r="OA185">
        <v>21.836469999999998</v>
      </c>
      <c r="OB185" s="1">
        <v>1.6305930000000001E-4</v>
      </c>
      <c r="OC185" s="1">
        <v>6.101579E-2</v>
      </c>
      <c r="OD185">
        <v>0.59761039999999999</v>
      </c>
      <c r="OE185">
        <v>21.836469999999998</v>
      </c>
      <c r="OF185" s="1">
        <v>1.6305930000000001E-4</v>
      </c>
      <c r="OG185" s="1">
        <v>6.101579E-2</v>
      </c>
      <c r="OH185">
        <v>0.59761039999999999</v>
      </c>
      <c r="OI185">
        <v>21.836469999999998</v>
      </c>
      <c r="OJ185" s="1">
        <v>1.6305930000000001E-4</v>
      </c>
      <c r="OK185" s="1">
        <v>6.101579E-2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0.94328909999999999</v>
      </c>
      <c r="G186">
        <v>16.975960000000001</v>
      </c>
      <c r="H186">
        <v>0</v>
      </c>
      <c r="I186">
        <v>0</v>
      </c>
      <c r="J186">
        <v>0.9413494</v>
      </c>
      <c r="K186">
        <v>17.5671</v>
      </c>
      <c r="L186">
        <v>0</v>
      </c>
      <c r="M186">
        <v>0</v>
      </c>
      <c r="N186">
        <v>0.93937400000000004</v>
      </c>
      <c r="O186">
        <v>18.011379999999999</v>
      </c>
      <c r="P186">
        <v>0</v>
      </c>
      <c r="Q186">
        <v>0</v>
      </c>
      <c r="R186">
        <v>0.93729099999999999</v>
      </c>
      <c r="S186">
        <v>18.44932</v>
      </c>
      <c r="T186">
        <v>0</v>
      </c>
      <c r="U186">
        <v>0</v>
      </c>
      <c r="V186">
        <v>0.9351739</v>
      </c>
      <c r="W186">
        <v>18.971489999999999</v>
      </c>
      <c r="X186">
        <v>0</v>
      </c>
      <c r="Y186">
        <v>0</v>
      </c>
      <c r="Z186">
        <v>0.93302010000000002</v>
      </c>
      <c r="AA186">
        <v>19.136019999999998</v>
      </c>
      <c r="AB186">
        <v>0</v>
      </c>
      <c r="AC186">
        <v>0</v>
      </c>
      <c r="AD186">
        <v>0.93075660000000005</v>
      </c>
      <c r="AE186">
        <v>18.980619999999998</v>
      </c>
      <c r="AF186" s="1">
        <v>8.5539009999999998E-34</v>
      </c>
      <c r="AG186" s="1">
        <v>2.765065E-31</v>
      </c>
      <c r="AH186">
        <v>0.92862040000000001</v>
      </c>
      <c r="AI186">
        <v>18.813310000000001</v>
      </c>
      <c r="AJ186" s="1">
        <v>6.7069419999999998E-22</v>
      </c>
      <c r="AK186" s="1">
        <v>2.1786860000000001E-19</v>
      </c>
      <c r="AL186">
        <v>0.92631339999999995</v>
      </c>
      <c r="AM186">
        <v>18.67755</v>
      </c>
      <c r="AN186" s="1">
        <v>2.8326609999999999E-10</v>
      </c>
      <c r="AO186" s="1">
        <v>9.1962049999999996E-8</v>
      </c>
      <c r="AP186">
        <v>0.92406429999999995</v>
      </c>
      <c r="AQ186">
        <v>19.180319999999998</v>
      </c>
      <c r="AR186" s="1">
        <v>1.5954350000000001E-4</v>
      </c>
      <c r="AS186" s="1">
        <v>3.8865150000000001E-2</v>
      </c>
      <c r="AT186">
        <v>0.92178760000000004</v>
      </c>
      <c r="AU186">
        <v>19.617290000000001</v>
      </c>
      <c r="AV186" s="1">
        <v>7.5152060000000007E-2</v>
      </c>
      <c r="AW186">
        <v>19.985019999999999</v>
      </c>
      <c r="AX186">
        <v>0.91956729999999998</v>
      </c>
      <c r="AY186">
        <v>19.95309</v>
      </c>
      <c r="AZ186">
        <v>3.3999769999999998</v>
      </c>
      <c r="BA186">
        <v>968.35640000000001</v>
      </c>
      <c r="BB186">
        <v>0.91724000000000006</v>
      </c>
      <c r="BC186">
        <v>20.296859999999999</v>
      </c>
      <c r="BD186">
        <v>31.525739999999999</v>
      </c>
      <c r="BE186">
        <v>9509.5580000000009</v>
      </c>
      <c r="BF186">
        <v>0.91488860000000005</v>
      </c>
      <c r="BG186">
        <v>20.254999999999999</v>
      </c>
      <c r="BH186">
        <v>89.152069999999995</v>
      </c>
      <c r="BI186">
        <v>28269.48</v>
      </c>
      <c r="BJ186">
        <v>0.91249939999999996</v>
      </c>
      <c r="BK186">
        <v>20.152809999999999</v>
      </c>
      <c r="BL186">
        <v>99.885509999999996</v>
      </c>
      <c r="BM186">
        <v>33086.370000000003</v>
      </c>
      <c r="BN186">
        <v>0.91008060000000002</v>
      </c>
      <c r="BO186">
        <v>20.115839999999999</v>
      </c>
      <c r="BP186">
        <v>53.471809999999998</v>
      </c>
      <c r="BQ186">
        <v>18400.419999999998</v>
      </c>
      <c r="BR186">
        <v>0.90755169999999996</v>
      </c>
      <c r="BS186">
        <v>20.042549999999999</v>
      </c>
      <c r="BT186">
        <v>15.88288</v>
      </c>
      <c r="BU186">
        <v>5647.5649999999996</v>
      </c>
      <c r="BV186">
        <v>0.90473239999999999</v>
      </c>
      <c r="BW186">
        <v>19.909739999999999</v>
      </c>
      <c r="BX186">
        <v>3.0033439999999998</v>
      </c>
      <c r="BY186">
        <v>1096.3320000000001</v>
      </c>
      <c r="BZ186">
        <v>0.90116430000000003</v>
      </c>
      <c r="CA186">
        <v>19.858699999999999</v>
      </c>
      <c r="CB186">
        <v>0.45015509999999997</v>
      </c>
      <c r="CC186">
        <v>165.58179999999999</v>
      </c>
      <c r="CD186">
        <v>0.89535039999999999</v>
      </c>
      <c r="CE186">
        <v>19.60247</v>
      </c>
      <c r="CF186">
        <v>0.1046096</v>
      </c>
      <c r="CG186">
        <v>36.756839999999997</v>
      </c>
      <c r="CH186">
        <v>0.88457640000000004</v>
      </c>
      <c r="CI186">
        <v>19.409279999999999</v>
      </c>
      <c r="CJ186">
        <v>6.5160369999999995E-2</v>
      </c>
      <c r="CK186">
        <v>22.140419999999999</v>
      </c>
      <c r="CL186">
        <v>0.87551089999999998</v>
      </c>
      <c r="CM186">
        <v>18.928809999999999</v>
      </c>
      <c r="CN186" s="1">
        <v>5.7795800000000001E-2</v>
      </c>
      <c r="CO186">
        <v>19.690100000000001</v>
      </c>
      <c r="CP186">
        <v>0.86775899999999995</v>
      </c>
      <c r="CQ186">
        <v>18.67473</v>
      </c>
      <c r="CR186" s="1">
        <v>5.5548809999999997E-2</v>
      </c>
      <c r="CS186">
        <v>18.99972</v>
      </c>
      <c r="CT186">
        <v>0.86067649999999996</v>
      </c>
      <c r="CU186">
        <v>18.560269999999999</v>
      </c>
      <c r="CV186" s="1">
        <v>5.5712999999999999E-2</v>
      </c>
      <c r="CW186">
        <v>19.162310000000002</v>
      </c>
      <c r="CX186">
        <v>0.85380699999999998</v>
      </c>
      <c r="CY186">
        <v>18.404119999999999</v>
      </c>
      <c r="CZ186" s="1">
        <v>5.5484819999999997E-2</v>
      </c>
      <c r="DA186" s="1">
        <v>19.22897</v>
      </c>
      <c r="DB186">
        <v>0.84700379999999997</v>
      </c>
      <c r="DC186">
        <v>18.21162</v>
      </c>
      <c r="DD186" s="1">
        <v>5.331752E-2</v>
      </c>
      <c r="DE186" s="1">
        <v>18.635110000000001</v>
      </c>
      <c r="DF186">
        <v>0.84010750000000001</v>
      </c>
      <c r="DG186">
        <v>18.14573</v>
      </c>
      <c r="DH186" s="1">
        <v>4.9495490000000003E-2</v>
      </c>
      <c r="DI186" s="1">
        <v>17.432510000000001</v>
      </c>
      <c r="DJ186">
        <v>0.83353659999999996</v>
      </c>
      <c r="DK186">
        <v>18.057639999999999</v>
      </c>
      <c r="DL186" s="1">
        <v>4.5054900000000002E-2</v>
      </c>
      <c r="DM186" s="1">
        <v>15.97404</v>
      </c>
      <c r="DN186">
        <v>0.82713570000000003</v>
      </c>
      <c r="DO186">
        <v>18.05397</v>
      </c>
      <c r="DP186" s="1">
        <v>4.0547739999999999E-2</v>
      </c>
      <c r="DQ186" s="1">
        <v>14.46162</v>
      </c>
      <c r="DR186">
        <v>0.82077789999999995</v>
      </c>
      <c r="DS186">
        <v>17.60322</v>
      </c>
      <c r="DT186" s="1">
        <v>3.632225E-2</v>
      </c>
      <c r="DU186" s="1">
        <v>13.02491</v>
      </c>
      <c r="DV186">
        <v>0.81380929999999996</v>
      </c>
      <c r="DW186">
        <v>17.081569999999999</v>
      </c>
      <c r="DX186" s="1">
        <v>3.2588390000000002E-2</v>
      </c>
      <c r="DY186" s="1">
        <v>11.752750000000001</v>
      </c>
      <c r="DZ186">
        <v>0.80662009999999995</v>
      </c>
      <c r="EA186">
        <v>16.75264</v>
      </c>
      <c r="EB186" s="1">
        <v>2.928824E-2</v>
      </c>
      <c r="EC186" s="1">
        <v>10.62857</v>
      </c>
      <c r="ED186">
        <v>0.79932389999999998</v>
      </c>
      <c r="EE186">
        <v>16.596710000000002</v>
      </c>
      <c r="EF186" s="1">
        <v>2.6261530000000002E-2</v>
      </c>
      <c r="EG186" s="1">
        <v>9.5906900000000004</v>
      </c>
      <c r="EH186">
        <v>0.79203650000000003</v>
      </c>
      <c r="EI186">
        <v>17.078289999999999</v>
      </c>
      <c r="EJ186" s="1">
        <v>2.3535850000000001E-2</v>
      </c>
      <c r="EK186" s="1">
        <v>8.652704</v>
      </c>
      <c r="EL186">
        <v>0.7845221</v>
      </c>
      <c r="EM186">
        <v>17.649039999999999</v>
      </c>
      <c r="EN186" s="1">
        <v>2.1080439999999999E-2</v>
      </c>
      <c r="EO186" s="1">
        <v>7.8045159999999996</v>
      </c>
      <c r="EP186">
        <v>0.77738459999999998</v>
      </c>
      <c r="EQ186">
        <v>17.956510000000002</v>
      </c>
      <c r="ER186" s="1">
        <v>1.8871969999999998E-2</v>
      </c>
      <c r="ES186" s="1">
        <v>7.0329100000000002</v>
      </c>
      <c r="ET186">
        <v>0.77016459999999998</v>
      </c>
      <c r="EU186">
        <v>18.225549999999998</v>
      </c>
      <c r="EV186" s="1">
        <v>1.689585E-2</v>
      </c>
      <c r="EW186" s="1">
        <v>6.3380989999999997</v>
      </c>
      <c r="EX186">
        <v>0.76294450000000003</v>
      </c>
      <c r="EY186">
        <v>18.093399999999999</v>
      </c>
      <c r="EZ186" s="1">
        <v>1.5130370000000001E-2</v>
      </c>
      <c r="FA186" s="1">
        <v>5.7143699999999997</v>
      </c>
      <c r="FB186">
        <v>0.75561109999999998</v>
      </c>
      <c r="FC186">
        <v>17.530470000000001</v>
      </c>
      <c r="FD186" s="1">
        <v>1.3565280000000001E-2</v>
      </c>
      <c r="FE186" s="1">
        <v>5.157851</v>
      </c>
      <c r="FF186">
        <v>0.74860539999999998</v>
      </c>
      <c r="FG186">
        <v>17.105239999999998</v>
      </c>
      <c r="FH186" s="1">
        <v>1.218181E-2</v>
      </c>
      <c r="FI186" s="1">
        <v>4.6605629999999998</v>
      </c>
      <c r="FJ186">
        <v>0.74244030000000005</v>
      </c>
      <c r="FK186">
        <v>16.924099999999999</v>
      </c>
      <c r="FL186" s="1">
        <v>1.09354E-2</v>
      </c>
      <c r="FM186" s="1">
        <v>4.2065289999999997</v>
      </c>
      <c r="FN186">
        <v>0.73619210000000002</v>
      </c>
      <c r="FO186">
        <v>17.63852</v>
      </c>
      <c r="FP186" s="1">
        <v>9.8215590000000005E-3</v>
      </c>
      <c r="FQ186" s="1">
        <v>3.7997139999999998</v>
      </c>
      <c r="FR186">
        <v>0.7298076</v>
      </c>
      <c r="FS186">
        <v>18.73516</v>
      </c>
      <c r="FT186" s="1">
        <v>8.7950110000000001E-3</v>
      </c>
      <c r="FU186" s="1">
        <v>3.4236810000000002</v>
      </c>
      <c r="FV186">
        <v>0.72387330000000005</v>
      </c>
      <c r="FW186">
        <v>19.81221</v>
      </c>
      <c r="FX186" s="1">
        <v>7.8701229999999997E-3</v>
      </c>
      <c r="FY186" s="1">
        <v>3.079758</v>
      </c>
      <c r="FZ186">
        <v>0.7183446</v>
      </c>
      <c r="GA186">
        <v>20.562259999999998</v>
      </c>
      <c r="GB186" s="1">
        <v>7.031987E-3</v>
      </c>
      <c r="GC186" s="1">
        <v>2.7649680000000001</v>
      </c>
      <c r="GD186">
        <v>0.71310980000000002</v>
      </c>
      <c r="GE186">
        <v>20.484470000000002</v>
      </c>
      <c r="GF186" s="1">
        <v>6.2948309999999999E-3</v>
      </c>
      <c r="GG186" s="1">
        <v>2.484569</v>
      </c>
      <c r="GH186">
        <v>0.70784849999999999</v>
      </c>
      <c r="GI186">
        <v>19.78632</v>
      </c>
      <c r="GJ186" s="1">
        <v>5.6438119999999998E-3</v>
      </c>
      <c r="GK186" s="1">
        <v>2.2367149999999998</v>
      </c>
      <c r="GL186">
        <v>0.70291890000000001</v>
      </c>
      <c r="GM186">
        <v>19.099550000000001</v>
      </c>
      <c r="GN186" s="1">
        <v>5.0634119999999998E-3</v>
      </c>
      <c r="GO186" s="1">
        <v>2.0144730000000002</v>
      </c>
      <c r="GP186">
        <v>0.6981484</v>
      </c>
      <c r="GQ186">
        <v>18.7851</v>
      </c>
      <c r="GR186" s="1">
        <v>4.5147989999999999E-3</v>
      </c>
      <c r="GS186" s="1">
        <v>1.8031459999999999</v>
      </c>
      <c r="GT186">
        <v>0.69383950000000005</v>
      </c>
      <c r="GU186">
        <v>19.614879999999999</v>
      </c>
      <c r="GV186" s="1">
        <v>3.9947969999999996E-3</v>
      </c>
      <c r="GW186" s="1">
        <v>1.6016410000000001</v>
      </c>
      <c r="GX186">
        <v>0.6900849</v>
      </c>
      <c r="GY186">
        <v>20.842970000000001</v>
      </c>
      <c r="GZ186" s="1">
        <v>3.479649E-3</v>
      </c>
      <c r="HA186" s="1">
        <v>1.3999760000000001</v>
      </c>
      <c r="HB186">
        <v>0.68675079999999999</v>
      </c>
      <c r="HC186">
        <v>22.046600000000002</v>
      </c>
      <c r="HD186" s="1">
        <v>2.998943E-3</v>
      </c>
      <c r="HE186" s="1">
        <v>1.209678</v>
      </c>
      <c r="HF186">
        <v>0.68400419999999995</v>
      </c>
      <c r="HG186">
        <v>22.65963</v>
      </c>
      <c r="HH186" s="1">
        <v>2.5710350000000002E-3</v>
      </c>
      <c r="HI186" s="1">
        <v>1.0381400000000001</v>
      </c>
      <c r="HJ186">
        <v>0.68181599999999998</v>
      </c>
      <c r="HK186">
        <v>22.32103</v>
      </c>
      <c r="HL186" s="1">
        <v>2.2137820000000001E-3</v>
      </c>
      <c r="HM186" s="1">
        <v>0.89351740000000002</v>
      </c>
      <c r="HN186">
        <v>0.68006390000000005</v>
      </c>
      <c r="HO186">
        <v>21.299389999999999</v>
      </c>
      <c r="HP186" s="1">
        <v>1.9223650000000001E-3</v>
      </c>
      <c r="HQ186" s="1">
        <v>0.77496310000000002</v>
      </c>
      <c r="HR186">
        <v>0.67865160000000002</v>
      </c>
      <c r="HS186">
        <v>20.354810000000001</v>
      </c>
      <c r="HT186" s="1">
        <v>1.6877229999999999E-3</v>
      </c>
      <c r="HU186" s="1">
        <v>0.67897189999999996</v>
      </c>
      <c r="HV186">
        <v>0.6775061</v>
      </c>
      <c r="HW186">
        <v>19.808199999999999</v>
      </c>
      <c r="HX186" s="1">
        <v>1.498732E-3</v>
      </c>
      <c r="HY186" s="1">
        <v>0.60162819999999995</v>
      </c>
      <c r="HZ186">
        <v>0.67678830000000001</v>
      </c>
      <c r="IA186">
        <v>20.320340000000002</v>
      </c>
      <c r="IB186" s="1">
        <v>1.32967E-3</v>
      </c>
      <c r="IC186" s="1">
        <v>0.53284480000000001</v>
      </c>
      <c r="ID186">
        <v>0.67630159999999995</v>
      </c>
      <c r="IE186">
        <v>20.628489999999999</v>
      </c>
      <c r="IF186" s="1">
        <v>1.167705E-3</v>
      </c>
      <c r="IG186" s="1">
        <v>0.46737040000000002</v>
      </c>
      <c r="IH186">
        <v>0.67598449999999999</v>
      </c>
      <c r="II186">
        <v>21.450209999999998</v>
      </c>
      <c r="IJ186" s="1">
        <v>1.009245E-3</v>
      </c>
      <c r="IK186" s="1">
        <v>0.4035706</v>
      </c>
      <c r="IL186">
        <v>0.67576069999999999</v>
      </c>
      <c r="IM186">
        <v>21.809570000000001</v>
      </c>
      <c r="IN186" s="1">
        <v>8.6166420000000001E-4</v>
      </c>
      <c r="IO186" s="1">
        <v>0.3439816</v>
      </c>
      <c r="IP186">
        <v>0.6755968</v>
      </c>
      <c r="IQ186">
        <v>21.483689999999999</v>
      </c>
      <c r="IR186" s="1">
        <v>7.3761300000000003E-4</v>
      </c>
      <c r="IS186" s="1">
        <v>0.29367140000000003</v>
      </c>
      <c r="IT186">
        <v>0.6755236</v>
      </c>
      <c r="IU186">
        <v>20.58625</v>
      </c>
      <c r="IV186" s="1">
        <v>6.4253699999999999E-4</v>
      </c>
      <c r="IW186" s="1">
        <v>0.2549399</v>
      </c>
      <c r="IX186">
        <v>0.67548019999999998</v>
      </c>
      <c r="IY186">
        <v>19.59018</v>
      </c>
      <c r="IZ186" s="1">
        <v>5.7281520000000002E-4</v>
      </c>
      <c r="JA186" s="1">
        <v>0.22649949999999999</v>
      </c>
      <c r="JB186">
        <v>0.67548459999999999</v>
      </c>
      <c r="JC186">
        <v>18.980920000000001</v>
      </c>
      <c r="JD186" s="1">
        <v>5.2208919999999995E-4</v>
      </c>
      <c r="JE186" s="1">
        <v>0.2058247</v>
      </c>
      <c r="JF186">
        <v>0.67559919999999996</v>
      </c>
      <c r="JG186">
        <v>19.648340000000001</v>
      </c>
      <c r="JH186" s="1">
        <v>4.8195760000000002E-4</v>
      </c>
      <c r="JI186" s="1">
        <v>0.18959719999999999</v>
      </c>
      <c r="JJ186">
        <v>0.67575940000000001</v>
      </c>
      <c r="JK186">
        <v>20.874359999999999</v>
      </c>
      <c r="JL186" s="1">
        <v>4.4707580000000001E-4</v>
      </c>
      <c r="JM186" s="1">
        <v>0.17559169999999999</v>
      </c>
      <c r="JN186">
        <v>0.67605459999999995</v>
      </c>
      <c r="JO186">
        <v>22.239709999999999</v>
      </c>
      <c r="JP186" s="1">
        <v>4.1448450000000002E-4</v>
      </c>
      <c r="JQ186" s="1">
        <v>0.1625741</v>
      </c>
      <c r="JR186">
        <v>0.67644979999999999</v>
      </c>
      <c r="JS186">
        <v>23.24024</v>
      </c>
      <c r="JT186" s="1">
        <v>3.8408609999999999E-4</v>
      </c>
      <c r="JU186" s="1">
        <v>0.15044189999999999</v>
      </c>
      <c r="JV186">
        <v>0.67697499999999999</v>
      </c>
      <c r="JW186">
        <v>23.262650000000001</v>
      </c>
      <c r="JX186" s="1">
        <v>3.5637169999999999E-4</v>
      </c>
      <c r="JY186" s="1">
        <v>0.13935829999999999</v>
      </c>
      <c r="JZ186">
        <v>0.67759380000000002</v>
      </c>
      <c r="KA186">
        <v>22.36759</v>
      </c>
      <c r="KB186" s="1">
        <v>3.3207709999999999E-4</v>
      </c>
      <c r="KC186" s="1">
        <v>0.12962119999999999</v>
      </c>
      <c r="KD186">
        <v>0.67826609999999998</v>
      </c>
      <c r="KE186">
        <v>21.326080000000001</v>
      </c>
      <c r="KF186" s="1">
        <v>3.1166910000000002E-4</v>
      </c>
      <c r="KG186" s="1">
        <v>0.1214271</v>
      </c>
      <c r="KH186">
        <v>0.67895479999999997</v>
      </c>
      <c r="KI186">
        <v>20.536480000000001</v>
      </c>
      <c r="KJ186" s="1">
        <v>2.9413060000000002E-4</v>
      </c>
      <c r="KK186" s="1">
        <v>0.1143946</v>
      </c>
      <c r="KL186">
        <v>0.67960690000000001</v>
      </c>
      <c r="KM186">
        <v>20.764230000000001</v>
      </c>
      <c r="KN186" s="1">
        <v>2.793184E-4</v>
      </c>
      <c r="KO186" s="1">
        <v>0.1084653</v>
      </c>
      <c r="KP186">
        <v>0.6801798</v>
      </c>
      <c r="KQ186">
        <v>21.39049</v>
      </c>
      <c r="KR186" s="1">
        <v>2.6610970000000002E-4</v>
      </c>
      <c r="KS186" s="1">
        <v>0.1032068</v>
      </c>
      <c r="KT186">
        <v>0.68057420000000002</v>
      </c>
      <c r="KU186">
        <v>21.87425</v>
      </c>
      <c r="KV186" s="1">
        <v>2.5405730000000002E-4</v>
      </c>
      <c r="KW186" s="1">
        <v>9.8477540000000002E-2</v>
      </c>
      <c r="KX186">
        <v>0.68084869999999997</v>
      </c>
      <c r="KY186">
        <v>21.9359</v>
      </c>
      <c r="KZ186" s="1">
        <v>2.43446E-4</v>
      </c>
      <c r="LA186" s="1">
        <v>9.4292379999999995E-2</v>
      </c>
      <c r="LB186">
        <v>0.68096599999999996</v>
      </c>
      <c r="LC186">
        <v>21.427219999999998</v>
      </c>
      <c r="LD186" s="1">
        <v>2.338404E-4</v>
      </c>
      <c r="LE186" s="1">
        <v>9.0552320000000006E-2</v>
      </c>
      <c r="LF186">
        <v>0.68096259999999997</v>
      </c>
      <c r="LG186">
        <v>20.689060000000001</v>
      </c>
      <c r="LH186" s="1">
        <v>2.262725E-4</v>
      </c>
      <c r="LI186" s="1">
        <v>8.7613060000000006E-2</v>
      </c>
      <c r="LJ186">
        <v>0.68085419999999996</v>
      </c>
      <c r="LK186">
        <v>19.997330000000002</v>
      </c>
      <c r="LL186" s="1">
        <v>2.1973629999999999E-4</v>
      </c>
      <c r="LM186" s="1">
        <v>8.5100410000000001E-2</v>
      </c>
      <c r="LN186">
        <v>0.68070109999999995</v>
      </c>
      <c r="LO186">
        <v>19.757529999999999</v>
      </c>
      <c r="LP186" s="1">
        <v>2.1403479999999999E-4</v>
      </c>
      <c r="LQ186" s="1">
        <v>8.2921519999999999E-2</v>
      </c>
      <c r="LR186">
        <v>0.6804926</v>
      </c>
      <c r="LS186">
        <v>20.523679999999999</v>
      </c>
      <c r="LT186" s="1">
        <v>2.0905110000000001E-4</v>
      </c>
      <c r="LU186" s="1">
        <v>8.1037429999999994E-2</v>
      </c>
      <c r="LV186">
        <v>0.6803032</v>
      </c>
      <c r="LW186">
        <v>21.726929999999999</v>
      </c>
      <c r="LX186" s="1">
        <v>2.0502159999999999E-4</v>
      </c>
      <c r="LY186" s="1">
        <v>7.9500680000000004E-2</v>
      </c>
      <c r="LZ186">
        <v>0.68012419999999996</v>
      </c>
      <c r="MA186">
        <v>23.070239999999998</v>
      </c>
      <c r="MB186" s="1">
        <v>2.0192809999999999E-4</v>
      </c>
      <c r="MC186" s="1">
        <v>7.8334150000000005E-2</v>
      </c>
      <c r="MD186">
        <v>0.67999980000000004</v>
      </c>
      <c r="ME186">
        <v>23.946459999999998</v>
      </c>
      <c r="MF186" s="1">
        <v>1.99051E-4</v>
      </c>
      <c r="MG186" s="1">
        <v>7.7269889999999994E-2</v>
      </c>
      <c r="MH186">
        <v>0.67988959999999998</v>
      </c>
      <c r="MI186">
        <v>24.025829999999999</v>
      </c>
      <c r="MJ186" s="1">
        <v>1.952124E-4</v>
      </c>
      <c r="MK186" s="1">
        <v>7.584465E-2</v>
      </c>
      <c r="ML186">
        <v>0.67981959999999997</v>
      </c>
      <c r="MM186">
        <v>23.15616</v>
      </c>
      <c r="MN186" s="1">
        <v>1.9001660000000001E-4</v>
      </c>
      <c r="MO186" s="1">
        <v>7.3891719999999994E-2</v>
      </c>
      <c r="MP186">
        <v>0.6797628</v>
      </c>
      <c r="MQ186">
        <v>22.145949999999999</v>
      </c>
      <c r="MR186" s="1">
        <v>1.8401809999999999E-4</v>
      </c>
      <c r="MS186" s="1">
        <v>7.1602609999999997E-2</v>
      </c>
      <c r="MT186">
        <v>0.67974199999999996</v>
      </c>
      <c r="MU186">
        <v>21.291049999999998</v>
      </c>
      <c r="MV186" s="1">
        <v>1.7751290000000001E-4</v>
      </c>
      <c r="MW186" s="1">
        <v>6.9093150000000006E-2</v>
      </c>
      <c r="MX186">
        <v>0.67968150000000005</v>
      </c>
      <c r="MY186">
        <v>21.228670000000001</v>
      </c>
      <c r="MZ186" s="1">
        <v>1.7077720000000001E-4</v>
      </c>
      <c r="NA186" s="1">
        <v>6.649526E-2</v>
      </c>
      <c r="NB186">
        <v>0.67962869999999997</v>
      </c>
      <c r="NC186">
        <v>21.832409999999999</v>
      </c>
      <c r="ND186" s="1">
        <v>1.6388749999999999E-4</v>
      </c>
      <c r="NE186" s="1">
        <v>6.382024E-2</v>
      </c>
      <c r="NF186">
        <v>0.67962869999999997</v>
      </c>
      <c r="NG186">
        <v>21.832409999999999</v>
      </c>
      <c r="NH186" s="1">
        <v>1.6388749999999999E-4</v>
      </c>
      <c r="NI186" s="1">
        <v>6.382024E-2</v>
      </c>
      <c r="NJ186">
        <v>0.67962869999999997</v>
      </c>
      <c r="NK186">
        <v>21.832409999999999</v>
      </c>
      <c r="NL186" s="1">
        <v>1.6388749999999999E-4</v>
      </c>
      <c r="NM186" s="1">
        <v>6.382024E-2</v>
      </c>
      <c r="NN186">
        <v>0.67962869999999997</v>
      </c>
      <c r="NO186">
        <v>21.832409999999999</v>
      </c>
      <c r="NP186" s="1">
        <v>1.6388749999999999E-4</v>
      </c>
      <c r="NQ186" s="1">
        <v>6.382024E-2</v>
      </c>
      <c r="NR186">
        <v>0.67962869999999997</v>
      </c>
      <c r="NS186">
        <v>21.832409999999999</v>
      </c>
      <c r="NT186" s="1">
        <v>1.6388749999999999E-4</v>
      </c>
      <c r="NU186" s="1">
        <v>6.382024E-2</v>
      </c>
      <c r="NV186">
        <v>0.67962869999999997</v>
      </c>
      <c r="NW186">
        <v>21.832409999999999</v>
      </c>
      <c r="NX186" s="1">
        <v>1.6388749999999999E-4</v>
      </c>
      <c r="NY186" s="1">
        <v>6.382024E-2</v>
      </c>
      <c r="NZ186">
        <v>0.67962869999999997</v>
      </c>
      <c r="OA186">
        <v>21.832409999999999</v>
      </c>
      <c r="OB186" s="1">
        <v>1.6388749999999999E-4</v>
      </c>
      <c r="OC186" s="1">
        <v>6.382024E-2</v>
      </c>
      <c r="OD186">
        <v>0.67962869999999997</v>
      </c>
      <c r="OE186">
        <v>21.832409999999999</v>
      </c>
      <c r="OF186" s="1">
        <v>1.6388749999999999E-4</v>
      </c>
      <c r="OG186" s="1">
        <v>6.382024E-2</v>
      </c>
      <c r="OH186">
        <v>0.67962869999999997</v>
      </c>
      <c r="OI186">
        <v>21.832409999999999</v>
      </c>
      <c r="OJ186" s="1">
        <v>1.6388749999999999E-4</v>
      </c>
      <c r="OK186" s="1">
        <v>6.382024E-2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0.80127139999999997</v>
      </c>
      <c r="G187">
        <v>16.98226</v>
      </c>
      <c r="H187">
        <v>0</v>
      </c>
      <c r="I187">
        <v>0</v>
      </c>
      <c r="J187">
        <v>0.80014719999999995</v>
      </c>
      <c r="K187">
        <v>17.581520000000001</v>
      </c>
      <c r="L187">
        <v>0</v>
      </c>
      <c r="M187">
        <v>0</v>
      </c>
      <c r="N187">
        <v>0.79893780000000003</v>
      </c>
      <c r="O187">
        <v>18.03809</v>
      </c>
      <c r="P187">
        <v>0</v>
      </c>
      <c r="Q187">
        <v>0</v>
      </c>
      <c r="R187">
        <v>0.79768399999999995</v>
      </c>
      <c r="S187">
        <v>18.472580000000001</v>
      </c>
      <c r="T187">
        <v>0</v>
      </c>
      <c r="U187">
        <v>0</v>
      </c>
      <c r="V187">
        <v>0.79646490000000003</v>
      </c>
      <c r="W187">
        <v>18.996189999999999</v>
      </c>
      <c r="X187">
        <v>0</v>
      </c>
      <c r="Y187">
        <v>0</v>
      </c>
      <c r="Z187">
        <v>0.79521399999999998</v>
      </c>
      <c r="AA187">
        <v>19.13477</v>
      </c>
      <c r="AB187">
        <v>0</v>
      </c>
      <c r="AC187">
        <v>0</v>
      </c>
      <c r="AD187">
        <v>0.79389569999999998</v>
      </c>
      <c r="AE187">
        <v>18.969529999999999</v>
      </c>
      <c r="AF187" s="1">
        <v>1.3355780000000001E-34</v>
      </c>
      <c r="AG187" s="1">
        <v>4.5757000000000002E-32</v>
      </c>
      <c r="AH187">
        <v>0.79275479999999998</v>
      </c>
      <c r="AI187">
        <v>18.813639999999999</v>
      </c>
      <c r="AJ187" s="1">
        <v>1.0671250000000001E-22</v>
      </c>
      <c r="AK187" s="1">
        <v>3.6710839999999999E-20</v>
      </c>
      <c r="AL187">
        <v>0.7914909</v>
      </c>
      <c r="AM187">
        <v>18.685089999999999</v>
      </c>
      <c r="AN187" s="1">
        <v>4.4562400000000002E-11</v>
      </c>
      <c r="AO187" s="1">
        <v>1.5309620000000001E-8</v>
      </c>
      <c r="AP187">
        <v>0.79024779999999994</v>
      </c>
      <c r="AQ187">
        <v>19.193339999999999</v>
      </c>
      <c r="AR187" s="1">
        <v>8.3041089999999999E-5</v>
      </c>
      <c r="AS187" s="1">
        <v>2.0907789999999999E-2</v>
      </c>
      <c r="AT187">
        <v>0.78897810000000002</v>
      </c>
      <c r="AU187">
        <v>19.651540000000001</v>
      </c>
      <c r="AV187" s="1">
        <v>4.9042929999999998E-2</v>
      </c>
      <c r="AW187" s="1">
        <v>13.50665</v>
      </c>
      <c r="AX187">
        <v>0.78742650000000003</v>
      </c>
      <c r="AY187">
        <v>19.983470000000001</v>
      </c>
      <c r="AZ187">
        <v>2.5771769999999998</v>
      </c>
      <c r="BA187">
        <v>762.47559999999999</v>
      </c>
      <c r="BB187">
        <v>0.78552140000000004</v>
      </c>
      <c r="BC187">
        <v>20.323039999999999</v>
      </c>
      <c r="BD187">
        <v>26.877400000000002</v>
      </c>
      <c r="BE187">
        <v>8449.2109999999993</v>
      </c>
      <c r="BF187">
        <v>0.78355370000000002</v>
      </c>
      <c r="BG187">
        <v>20.264389999999999</v>
      </c>
      <c r="BH187">
        <v>83.807559999999995</v>
      </c>
      <c r="BI187">
        <v>27784.77</v>
      </c>
      <c r="BJ187">
        <v>0.78158130000000003</v>
      </c>
      <c r="BK187">
        <v>20.136980000000001</v>
      </c>
      <c r="BL187">
        <v>102.0585</v>
      </c>
      <c r="BM187">
        <v>35451.21</v>
      </c>
      <c r="BN187">
        <v>0.77959730000000005</v>
      </c>
      <c r="BO187">
        <v>20.105779999999999</v>
      </c>
      <c r="BP187">
        <v>58.702579999999998</v>
      </c>
      <c r="BQ187">
        <v>21240.85</v>
      </c>
      <c r="BR187">
        <v>0.77751079999999995</v>
      </c>
      <c r="BS187">
        <v>20.043810000000001</v>
      </c>
      <c r="BT187">
        <v>18.533049999999999</v>
      </c>
      <c r="BU187">
        <v>6945.3609999999999</v>
      </c>
      <c r="BV187">
        <v>0.77518109999999996</v>
      </c>
      <c r="BW187">
        <v>19.944900000000001</v>
      </c>
      <c r="BX187">
        <v>3.6756530000000001</v>
      </c>
      <c r="BY187">
        <v>1416.9770000000001</v>
      </c>
      <c r="BZ187">
        <v>0.77227389999999996</v>
      </c>
      <c r="CA187">
        <v>19.918130000000001</v>
      </c>
      <c r="CB187">
        <v>0.55689900000000003</v>
      </c>
      <c r="CC187">
        <v>217.0367</v>
      </c>
      <c r="CD187">
        <v>0.76759480000000002</v>
      </c>
      <c r="CE187">
        <v>19.663779999999999</v>
      </c>
      <c r="CF187">
        <v>0.1172716</v>
      </c>
      <c r="CG187">
        <v>43.711979999999997</v>
      </c>
      <c r="CH187">
        <v>0.758822</v>
      </c>
      <c r="CI187">
        <v>19.456990000000001</v>
      </c>
      <c r="CJ187">
        <v>6.6638749999999997E-2</v>
      </c>
      <c r="CK187">
        <v>23.726240000000001</v>
      </c>
      <c r="CL187">
        <v>0.75132359999999998</v>
      </c>
      <c r="CM187">
        <v>18.962299999999999</v>
      </c>
      <c r="CN187">
        <v>5.826775E-2</v>
      </c>
      <c r="CO187">
        <v>20.694680000000002</v>
      </c>
      <c r="CP187">
        <v>0.74526139999999996</v>
      </c>
      <c r="CQ187">
        <v>18.67717</v>
      </c>
      <c r="CR187" s="1">
        <v>5.5590960000000002E-2</v>
      </c>
      <c r="CS187">
        <v>19.766739999999999</v>
      </c>
      <c r="CT187">
        <v>0.73993089999999995</v>
      </c>
      <c r="CU187">
        <v>18.54646</v>
      </c>
      <c r="CV187" s="1">
        <v>5.5628560000000001E-2</v>
      </c>
      <c r="CW187">
        <v>19.83212</v>
      </c>
      <c r="CX187">
        <v>0.73450340000000003</v>
      </c>
      <c r="CY187">
        <v>18.397130000000001</v>
      </c>
      <c r="CZ187" s="1">
        <v>5.5533760000000001E-2</v>
      </c>
      <c r="DA187">
        <v>19.89659</v>
      </c>
      <c r="DB187">
        <v>0.72893730000000001</v>
      </c>
      <c r="DC187">
        <v>18.233350000000002</v>
      </c>
      <c r="DD187" s="1">
        <v>5.3610829999999998E-2</v>
      </c>
      <c r="DE187" s="1">
        <v>19.31926</v>
      </c>
      <c r="DF187">
        <v>0.72327229999999998</v>
      </c>
      <c r="DG187">
        <v>18.187280000000001</v>
      </c>
      <c r="DH187" s="1">
        <v>4.9918659999999997E-2</v>
      </c>
      <c r="DI187" s="1">
        <v>18.08127</v>
      </c>
      <c r="DJ187">
        <v>0.71796139999999997</v>
      </c>
      <c r="DK187">
        <v>18.105229999999999</v>
      </c>
      <c r="DL187" s="1">
        <v>4.5529380000000001E-2</v>
      </c>
      <c r="DM187" s="1">
        <v>16.575939999999999</v>
      </c>
      <c r="DN187">
        <v>0.71273819999999999</v>
      </c>
      <c r="DO187">
        <v>18.09937</v>
      </c>
      <c r="DP187" s="1">
        <v>4.1015620000000003E-2</v>
      </c>
      <c r="DQ187" s="1">
        <v>15.010389999999999</v>
      </c>
      <c r="DR187">
        <v>0.70756669999999999</v>
      </c>
      <c r="DS187">
        <v>17.65269</v>
      </c>
      <c r="DT187" s="1">
        <v>3.6753290000000001E-2</v>
      </c>
      <c r="DU187" s="1">
        <v>13.513669999999999</v>
      </c>
      <c r="DV187">
        <v>0.70208740000000003</v>
      </c>
      <c r="DW187">
        <v>17.11328</v>
      </c>
      <c r="DX187" s="1">
        <v>3.2962089999999999E-2</v>
      </c>
      <c r="DY187" s="1">
        <v>12.17773</v>
      </c>
      <c r="DZ187">
        <v>0.69648299999999996</v>
      </c>
      <c r="EA187">
        <v>16.765940000000001</v>
      </c>
      <c r="EB187" s="1">
        <v>2.963445E-2</v>
      </c>
      <c r="EC187" s="1">
        <v>11.004020000000001</v>
      </c>
      <c r="ED187">
        <v>0.69073280000000004</v>
      </c>
      <c r="EE187">
        <v>16.593330000000002</v>
      </c>
      <c r="EF187" s="1">
        <v>2.657516E-2</v>
      </c>
      <c r="EG187" s="1">
        <v>9.9192909999999994</v>
      </c>
      <c r="EH187">
        <v>0.68465719999999997</v>
      </c>
      <c r="EI187">
        <v>17.05584</v>
      </c>
      <c r="EJ187" s="1">
        <v>2.3820839999999999E-2</v>
      </c>
      <c r="EK187" s="1">
        <v>8.9396269999999998</v>
      </c>
      <c r="EL187">
        <v>0.67836390000000002</v>
      </c>
      <c r="EM187">
        <v>17.63795</v>
      </c>
      <c r="EN187" s="1">
        <v>2.133846E-2</v>
      </c>
      <c r="EO187" s="1">
        <v>8.0539609999999993</v>
      </c>
      <c r="EP187">
        <v>0.67250330000000003</v>
      </c>
      <c r="EQ187">
        <v>17.968139999999998</v>
      </c>
      <c r="ER187" s="1">
        <v>1.9109020000000001E-2</v>
      </c>
      <c r="ES187" s="1">
        <v>7.2534510000000001</v>
      </c>
      <c r="ET187">
        <v>0.66655739999999997</v>
      </c>
      <c r="EU187">
        <v>18.258310000000002</v>
      </c>
      <c r="EV187" s="1">
        <v>1.71083E-2</v>
      </c>
      <c r="EW187" s="1">
        <v>6.5379170000000002</v>
      </c>
      <c r="EX187">
        <v>0.66060969999999997</v>
      </c>
      <c r="EY187">
        <v>18.14076</v>
      </c>
      <c r="EZ187" s="1">
        <v>1.532333E-2</v>
      </c>
      <c r="FA187" s="1">
        <v>5.8964689999999997</v>
      </c>
      <c r="FB187">
        <v>0.65463150000000003</v>
      </c>
      <c r="FC187">
        <v>17.56561</v>
      </c>
      <c r="FD187" s="1">
        <v>1.373633E-2</v>
      </c>
      <c r="FE187" s="1">
        <v>5.3219900000000004</v>
      </c>
      <c r="FF187">
        <v>0.64898089999999997</v>
      </c>
      <c r="FG187">
        <v>17.12003</v>
      </c>
      <c r="FH187" s="1">
        <v>1.2334660000000001E-2</v>
      </c>
      <c r="FI187" s="1">
        <v>4.808891</v>
      </c>
      <c r="FJ187">
        <v>0.64389600000000002</v>
      </c>
      <c r="FK187">
        <v>16.91892</v>
      </c>
      <c r="FL187" s="1">
        <v>1.107673E-2</v>
      </c>
      <c r="FM187" s="1">
        <v>4.3424719999999999</v>
      </c>
      <c r="FN187">
        <v>0.63856069999999998</v>
      </c>
      <c r="FO187">
        <v>17.60342</v>
      </c>
      <c r="FP187" s="1">
        <v>9.9494449999999995E-3</v>
      </c>
      <c r="FQ187" s="1">
        <v>3.9226480000000001</v>
      </c>
      <c r="FR187">
        <v>0.63310169999999999</v>
      </c>
      <c r="FS187">
        <v>18.688469999999999</v>
      </c>
      <c r="FT187" s="1">
        <v>8.9140380000000009E-3</v>
      </c>
      <c r="FU187" s="1">
        <v>3.536203</v>
      </c>
      <c r="FV187">
        <v>0.62808229999999998</v>
      </c>
      <c r="FW187">
        <v>19.78941</v>
      </c>
      <c r="FX187" s="1">
        <v>7.9784120000000007E-3</v>
      </c>
      <c r="FY187" s="1">
        <v>3.181791</v>
      </c>
      <c r="FZ187">
        <v>0.62342810000000004</v>
      </c>
      <c r="GA187">
        <v>20.56718</v>
      </c>
      <c r="GB187" s="1">
        <v>7.1315959999999996E-3</v>
      </c>
      <c r="GC187" s="1">
        <v>2.8581189999999999</v>
      </c>
      <c r="GD187">
        <v>0.61905659999999996</v>
      </c>
      <c r="GE187">
        <v>20.525649999999999</v>
      </c>
      <c r="GF187" s="1">
        <v>6.3827409999999999E-3</v>
      </c>
      <c r="GG187" s="1">
        <v>2.56813</v>
      </c>
      <c r="GH187">
        <v>0.61468230000000001</v>
      </c>
      <c r="GI187">
        <v>19.843360000000001</v>
      </c>
      <c r="GJ187" s="1">
        <v>5.7218399999999997E-3</v>
      </c>
      <c r="GK187" s="1">
        <v>2.311858</v>
      </c>
      <c r="GL187">
        <v>0.61067859999999996</v>
      </c>
      <c r="GM187">
        <v>19.145959999999999</v>
      </c>
      <c r="GN187" s="1">
        <v>5.1357110000000003E-3</v>
      </c>
      <c r="GO187" s="1">
        <v>2.0829119999999999</v>
      </c>
      <c r="GP187">
        <v>0.60684340000000003</v>
      </c>
      <c r="GQ187">
        <v>18.785920000000001</v>
      </c>
      <c r="GR187" s="1">
        <v>4.5832920000000001E-3</v>
      </c>
      <c r="GS187" s="1">
        <v>1.8661399999999999</v>
      </c>
      <c r="GT187">
        <v>0.6030546</v>
      </c>
      <c r="GU187">
        <v>19.571619999999999</v>
      </c>
      <c r="GV187" s="1">
        <v>4.0629209999999997E-3</v>
      </c>
      <c r="GW187" s="1">
        <v>1.660398</v>
      </c>
      <c r="GX187">
        <v>0.59978399999999998</v>
      </c>
      <c r="GY187">
        <v>20.782640000000001</v>
      </c>
      <c r="GZ187" s="1">
        <v>3.546942E-3</v>
      </c>
      <c r="HA187" s="1">
        <v>1.4545619999999999</v>
      </c>
      <c r="HB187">
        <v>0.59682769999999996</v>
      </c>
      <c r="HC187">
        <v>22.018979999999999</v>
      </c>
      <c r="HD187" s="1">
        <v>3.0616879999999999E-3</v>
      </c>
      <c r="HE187" s="1">
        <v>1.2587489999999999</v>
      </c>
      <c r="HF187">
        <v>0.59445729999999997</v>
      </c>
      <c r="HG187">
        <v>22.68674</v>
      </c>
      <c r="HH187" s="1">
        <v>2.6259769999999998E-3</v>
      </c>
      <c r="HI187" s="1">
        <v>1.080813</v>
      </c>
      <c r="HJ187">
        <v>0.59253040000000001</v>
      </c>
      <c r="HK187">
        <v>22.396460000000001</v>
      </c>
      <c r="HL187" s="1">
        <v>2.2594899999999998E-3</v>
      </c>
      <c r="HM187" s="1">
        <v>0.92974950000000001</v>
      </c>
      <c r="HN187">
        <v>0.59101389999999998</v>
      </c>
      <c r="HO187">
        <v>21.387810000000002</v>
      </c>
      <c r="HP187" s="1">
        <v>1.9596589999999999E-3</v>
      </c>
      <c r="HQ187" s="1">
        <v>0.80552599999999996</v>
      </c>
      <c r="HR187">
        <v>0.58977780000000002</v>
      </c>
      <c r="HS187">
        <v>20.42672</v>
      </c>
      <c r="HT187" s="1">
        <v>1.7178650000000001E-3</v>
      </c>
      <c r="HU187" s="1">
        <v>0.7048006</v>
      </c>
      <c r="HV187">
        <v>0.5887713</v>
      </c>
      <c r="HW187">
        <v>19.831320000000002</v>
      </c>
      <c r="HX187" s="1">
        <v>1.5238820000000001E-3</v>
      </c>
      <c r="HY187" s="1">
        <v>0.6238359</v>
      </c>
      <c r="HZ187">
        <v>0.58816800000000002</v>
      </c>
      <c r="IA187">
        <v>20.30106</v>
      </c>
      <c r="IB187" s="1">
        <v>1.3529480000000001E-3</v>
      </c>
      <c r="IC187" s="1">
        <v>0.55287620000000004</v>
      </c>
      <c r="ID187">
        <v>0.58777590000000002</v>
      </c>
      <c r="IE187">
        <v>20.59564</v>
      </c>
      <c r="IF187" s="1">
        <v>1.190471E-3</v>
      </c>
      <c r="IG187" s="1">
        <v>0.48585080000000003</v>
      </c>
      <c r="IH187">
        <v>0.58750930000000001</v>
      </c>
      <c r="II187">
        <v>21.43685</v>
      </c>
      <c r="IJ187" s="1">
        <v>1.0313290000000001E-3</v>
      </c>
      <c r="IK187" s="1">
        <v>0.42050310000000002</v>
      </c>
      <c r="IL187">
        <v>0.58732220000000002</v>
      </c>
      <c r="IM187">
        <v>21.847919999999998</v>
      </c>
      <c r="IN187" s="1">
        <v>8.8147680000000002E-4</v>
      </c>
      <c r="IO187" s="1">
        <v>0.35886279999999998</v>
      </c>
      <c r="IP187">
        <v>0.58723000000000003</v>
      </c>
      <c r="IQ187">
        <v>21.5566</v>
      </c>
      <c r="IR187" s="1">
        <v>7.5372329999999997E-4</v>
      </c>
      <c r="IS187" s="1">
        <v>0.30608210000000002</v>
      </c>
      <c r="IT187">
        <v>0.58714560000000005</v>
      </c>
      <c r="IU187">
        <v>20.680029999999999</v>
      </c>
      <c r="IV187" s="1">
        <v>6.5457579999999996E-4</v>
      </c>
      <c r="IW187" s="1">
        <v>0.26493850000000002</v>
      </c>
      <c r="IX187">
        <v>0.58713970000000004</v>
      </c>
      <c r="IY187">
        <v>19.68131</v>
      </c>
      <c r="IZ187" s="1">
        <v>5.8157130000000001E-4</v>
      </c>
      <c r="JA187" s="1">
        <v>0.23460010000000001</v>
      </c>
      <c r="JB187">
        <v>0.58715519999999999</v>
      </c>
      <c r="JC187">
        <v>19.034590000000001</v>
      </c>
      <c r="JD187" s="1">
        <v>5.2858970000000001E-4</v>
      </c>
      <c r="JE187" s="1">
        <v>0.2125784</v>
      </c>
      <c r="JF187">
        <v>0.58722839999999998</v>
      </c>
      <c r="JG187">
        <v>19.647079999999999</v>
      </c>
      <c r="JH187" s="1">
        <v>4.8729120000000001E-4</v>
      </c>
      <c r="JI187" s="1">
        <v>0.19554440000000001</v>
      </c>
      <c r="JJ187">
        <v>0.5873794</v>
      </c>
      <c r="JK187">
        <v>20.84093</v>
      </c>
      <c r="JL187" s="1">
        <v>4.5187899999999997E-4</v>
      </c>
      <c r="JM187" s="1">
        <v>0.1810339</v>
      </c>
      <c r="JN187">
        <v>0.58762309999999995</v>
      </c>
      <c r="JO187">
        <v>22.212800000000001</v>
      </c>
      <c r="JP187" s="1">
        <v>4.1900850000000002E-4</v>
      </c>
      <c r="JQ187" s="1">
        <v>0.16764470000000001</v>
      </c>
      <c r="JR187">
        <v>0.58795649999999999</v>
      </c>
      <c r="JS187">
        <v>23.253219999999999</v>
      </c>
      <c r="JT187" s="1">
        <v>3.883216E-4</v>
      </c>
      <c r="JU187" s="1">
        <v>0.15514829999999999</v>
      </c>
      <c r="JV187">
        <v>0.58837930000000005</v>
      </c>
      <c r="JW187">
        <v>23.325780000000002</v>
      </c>
      <c r="JX187" s="1">
        <v>3.6014320000000001E-4</v>
      </c>
      <c r="JY187" s="1">
        <v>0.1436675</v>
      </c>
      <c r="JZ187">
        <v>0.58890730000000002</v>
      </c>
      <c r="KA187">
        <v>22.4679</v>
      </c>
      <c r="KB187" s="1">
        <v>3.3534299999999999E-4</v>
      </c>
      <c r="KC187" s="1">
        <v>0.1335392</v>
      </c>
      <c r="KD187">
        <v>0.58946719999999997</v>
      </c>
      <c r="KE187">
        <v>21.431909999999998</v>
      </c>
      <c r="KF187" s="1">
        <v>3.1441139999999998E-4</v>
      </c>
      <c r="KG187" s="1">
        <v>0.1249726</v>
      </c>
      <c r="KH187">
        <v>0.59005110000000005</v>
      </c>
      <c r="KI187">
        <v>20.602920000000001</v>
      </c>
      <c r="KJ187" s="1">
        <v>2.9653299999999997E-4</v>
      </c>
      <c r="KK187" s="1">
        <v>0.11766210000000001</v>
      </c>
      <c r="KL187">
        <v>0.59058770000000005</v>
      </c>
      <c r="KM187">
        <v>20.769850000000002</v>
      </c>
      <c r="KN187" s="1">
        <v>2.8133379999999999E-4</v>
      </c>
      <c r="KO187" s="1">
        <v>0.1114561</v>
      </c>
      <c r="KP187">
        <v>0.59106610000000004</v>
      </c>
      <c r="KQ187">
        <v>21.371829999999999</v>
      </c>
      <c r="KR187" s="1">
        <v>2.6787419999999999E-4</v>
      </c>
      <c r="KS187" s="1">
        <v>0.1059957</v>
      </c>
      <c r="KT187">
        <v>0.59140939999999997</v>
      </c>
      <c r="KU187">
        <v>21.866379999999999</v>
      </c>
      <c r="KV187" s="1">
        <v>2.557282E-4</v>
      </c>
      <c r="KW187" s="1">
        <v>0.101129</v>
      </c>
      <c r="KX187">
        <v>0.59164470000000002</v>
      </c>
      <c r="KY187">
        <v>21.984159999999999</v>
      </c>
      <c r="KZ187" s="1">
        <v>2.4484669999999997E-4</v>
      </c>
      <c r="LA187" s="1">
        <v>9.675504E-2</v>
      </c>
      <c r="LB187">
        <v>0.59175529999999998</v>
      </c>
      <c r="LC187">
        <v>21.500309999999999</v>
      </c>
      <c r="LD187" s="1">
        <v>2.3506159999999999E-4</v>
      </c>
      <c r="LE187" s="1">
        <v>9.2875379999999993E-2</v>
      </c>
      <c r="LF187">
        <v>0.59173279999999995</v>
      </c>
      <c r="LG187">
        <v>20.768750000000001</v>
      </c>
      <c r="LH187" s="1">
        <v>2.2725889999999999E-4</v>
      </c>
      <c r="LI187" s="1">
        <v>8.9774859999999998E-2</v>
      </c>
      <c r="LJ187">
        <v>0.59167389999999997</v>
      </c>
      <c r="LK187">
        <v>20.05029</v>
      </c>
      <c r="LL187" s="1">
        <v>2.2057669999999999E-4</v>
      </c>
      <c r="LM187" s="1">
        <v>8.7152510000000002E-2</v>
      </c>
      <c r="LN187">
        <v>0.59152490000000002</v>
      </c>
      <c r="LO187">
        <v>19.77075</v>
      </c>
      <c r="LP187" s="1">
        <v>2.147614E-4</v>
      </c>
      <c r="LQ187" s="1">
        <v>8.4885310000000005E-2</v>
      </c>
      <c r="LR187">
        <v>0.59134200000000003</v>
      </c>
      <c r="LS187">
        <v>20.497389999999999</v>
      </c>
      <c r="LT187" s="1">
        <v>2.0970440000000001E-4</v>
      </c>
      <c r="LU187" s="1">
        <v>8.2930229999999994E-2</v>
      </c>
      <c r="LV187">
        <v>0.59119259999999996</v>
      </c>
      <c r="LW187">
        <v>21.683759999999999</v>
      </c>
      <c r="LX187" s="1">
        <v>2.054921E-4</v>
      </c>
      <c r="LY187" s="1">
        <v>8.1294210000000006E-2</v>
      </c>
      <c r="LZ187">
        <v>0.5910417</v>
      </c>
      <c r="MA187">
        <v>23.044799999999999</v>
      </c>
      <c r="MB187" s="1">
        <v>2.0230770000000001E-4</v>
      </c>
      <c r="MC187" s="1">
        <v>8.0066590000000007E-2</v>
      </c>
      <c r="MD187">
        <v>0.5909297</v>
      </c>
      <c r="ME187">
        <v>23.964659999999999</v>
      </c>
      <c r="MF187" s="1">
        <v>1.9947349999999999E-4</v>
      </c>
      <c r="MG187" s="1">
        <v>7.8990160000000004E-2</v>
      </c>
      <c r="MH187">
        <v>0.59082330000000005</v>
      </c>
      <c r="MI187">
        <v>24.093820000000001</v>
      </c>
      <c r="MJ187" s="1">
        <v>1.957804E-4</v>
      </c>
      <c r="MK187" s="1">
        <v>7.7592530000000007E-2</v>
      </c>
      <c r="ML187">
        <v>0.59077440000000003</v>
      </c>
      <c r="MM187">
        <v>23.25423</v>
      </c>
      <c r="MN187" s="1">
        <v>1.907822E-4</v>
      </c>
      <c r="MO187" s="1">
        <v>7.5678590000000004E-2</v>
      </c>
      <c r="MP187">
        <v>0.59074110000000002</v>
      </c>
      <c r="MQ187">
        <v>22.252520000000001</v>
      </c>
      <c r="MR187" s="1">
        <v>1.848815E-4</v>
      </c>
      <c r="MS187" s="1">
        <v>7.3382970000000006E-2</v>
      </c>
      <c r="MT187">
        <v>0.59069700000000003</v>
      </c>
      <c r="MU187">
        <v>21.37463</v>
      </c>
      <c r="MV187" s="1">
        <v>1.7842469999999999E-4</v>
      </c>
      <c r="MW187" s="1">
        <v>7.0845279999999997E-2</v>
      </c>
      <c r="MX187">
        <v>0.59065690000000004</v>
      </c>
      <c r="MY187">
        <v>21.26351</v>
      </c>
      <c r="MZ187" s="1">
        <v>1.7172840000000001E-4</v>
      </c>
      <c r="NA187" s="1">
        <v>6.8208169999999999E-2</v>
      </c>
      <c r="NB187">
        <v>0.59061509999999995</v>
      </c>
      <c r="NC187">
        <v>21.82818</v>
      </c>
      <c r="ND187" s="1">
        <v>1.6482000000000001E-4</v>
      </c>
      <c r="NE187" s="1">
        <v>6.5475950000000005E-2</v>
      </c>
      <c r="NF187">
        <v>0.59061509999999995</v>
      </c>
      <c r="NG187">
        <v>21.82818</v>
      </c>
      <c r="NH187" s="1">
        <v>1.6482000000000001E-4</v>
      </c>
      <c r="NI187" s="1">
        <v>6.5475950000000005E-2</v>
      </c>
      <c r="NJ187">
        <v>0.59061509999999995</v>
      </c>
      <c r="NK187">
        <v>21.82818</v>
      </c>
      <c r="NL187" s="1">
        <v>1.6482000000000001E-4</v>
      </c>
      <c r="NM187" s="1">
        <v>6.5475950000000005E-2</v>
      </c>
      <c r="NN187">
        <v>0.59061509999999995</v>
      </c>
      <c r="NO187">
        <v>21.82818</v>
      </c>
      <c r="NP187" s="1">
        <v>1.6482000000000001E-4</v>
      </c>
      <c r="NQ187" s="1">
        <v>6.5475950000000005E-2</v>
      </c>
      <c r="NR187">
        <v>0.59061509999999995</v>
      </c>
      <c r="NS187">
        <v>21.82818</v>
      </c>
      <c r="NT187" s="1">
        <v>1.6482000000000001E-4</v>
      </c>
      <c r="NU187" s="1">
        <v>6.5475950000000005E-2</v>
      </c>
      <c r="NV187">
        <v>0.59061509999999995</v>
      </c>
      <c r="NW187">
        <v>21.82818</v>
      </c>
      <c r="NX187" s="1">
        <v>1.6482000000000001E-4</v>
      </c>
      <c r="NY187" s="1">
        <v>6.5475950000000005E-2</v>
      </c>
      <c r="NZ187">
        <v>0.59061509999999995</v>
      </c>
      <c r="OA187">
        <v>21.82818</v>
      </c>
      <c r="OB187" s="1">
        <v>1.6482000000000001E-4</v>
      </c>
      <c r="OC187" s="1">
        <v>6.5475950000000005E-2</v>
      </c>
      <c r="OD187">
        <v>0.59061509999999995</v>
      </c>
      <c r="OE187">
        <v>21.82818</v>
      </c>
      <c r="OF187" s="1">
        <v>1.6482000000000001E-4</v>
      </c>
      <c r="OG187" s="1">
        <v>6.5475950000000005E-2</v>
      </c>
      <c r="OH187">
        <v>0.59061509999999995</v>
      </c>
      <c r="OI187">
        <v>21.82818</v>
      </c>
      <c r="OJ187" s="1">
        <v>1.6482000000000001E-4</v>
      </c>
      <c r="OK187" s="1">
        <v>6.5475950000000005E-2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0.72108640000000002</v>
      </c>
      <c r="G188">
        <v>16.98648</v>
      </c>
      <c r="H188">
        <v>0</v>
      </c>
      <c r="I188">
        <v>0</v>
      </c>
      <c r="J188">
        <v>0.72051200000000004</v>
      </c>
      <c r="K188">
        <v>17.593610000000002</v>
      </c>
      <c r="L188">
        <v>0</v>
      </c>
      <c r="M188">
        <v>0</v>
      </c>
      <c r="N188">
        <v>0.71986530000000004</v>
      </c>
      <c r="O188">
        <v>18.059979999999999</v>
      </c>
      <c r="P188">
        <v>0</v>
      </c>
      <c r="Q188">
        <v>0</v>
      </c>
      <c r="R188">
        <v>0.71919770000000005</v>
      </c>
      <c r="S188">
        <v>18.493079999999999</v>
      </c>
      <c r="T188">
        <v>0</v>
      </c>
      <c r="U188">
        <v>0</v>
      </c>
      <c r="V188">
        <v>0.71855009999999997</v>
      </c>
      <c r="W188">
        <v>19.018149999999999</v>
      </c>
      <c r="X188">
        <v>0</v>
      </c>
      <c r="Y188">
        <v>0</v>
      </c>
      <c r="Z188">
        <v>0.71791669999999996</v>
      </c>
      <c r="AA188">
        <v>19.133009999999999</v>
      </c>
      <c r="AB188">
        <v>0</v>
      </c>
      <c r="AC188">
        <v>0</v>
      </c>
      <c r="AD188">
        <v>0.71720280000000003</v>
      </c>
      <c r="AE188">
        <v>18.956679999999999</v>
      </c>
      <c r="AF188">
        <v>2.4607059999999998E-35</v>
      </c>
      <c r="AG188" s="1">
        <v>8.3626809999999996E-33</v>
      </c>
      <c r="AH188">
        <v>0.71673750000000003</v>
      </c>
      <c r="AI188">
        <v>18.81259</v>
      </c>
      <c r="AJ188" s="1">
        <v>1.995801E-23</v>
      </c>
      <c r="AK188" s="1">
        <v>6.811772E-21</v>
      </c>
      <c r="AL188">
        <v>0.71615969999999995</v>
      </c>
      <c r="AM188">
        <v>18.69312</v>
      </c>
      <c r="AN188" s="1">
        <v>8.0809689999999999E-12</v>
      </c>
      <c r="AO188" s="1">
        <v>2.754936E-9</v>
      </c>
      <c r="AP188">
        <v>0.71560670000000004</v>
      </c>
      <c r="AQ188">
        <v>19.20712</v>
      </c>
      <c r="AR188" s="1">
        <v>4.1164120000000003E-5</v>
      </c>
      <c r="AS188" s="1">
        <v>1.087866E-2</v>
      </c>
      <c r="AT188">
        <v>0.7150569</v>
      </c>
      <c r="AU188">
        <v>19.684799999999999</v>
      </c>
      <c r="AV188" s="1">
        <v>3.1054869999999998E-2</v>
      </c>
      <c r="AW188" s="1">
        <v>8.8373270000000002</v>
      </c>
      <c r="AX188">
        <v>0.71454569999999995</v>
      </c>
      <c r="AY188">
        <v>20.013639999999999</v>
      </c>
      <c r="AZ188" s="1">
        <v>1.913017</v>
      </c>
      <c r="BA188">
        <v>577.51179999999999</v>
      </c>
      <c r="BB188">
        <v>0.71401550000000003</v>
      </c>
      <c r="BC188">
        <v>20.348559999999999</v>
      </c>
      <c r="BD188">
        <v>22.580390000000001</v>
      </c>
      <c r="BE188">
        <v>7159.3639999999996</v>
      </c>
      <c r="BF188">
        <v>0.71346189999999998</v>
      </c>
      <c r="BG188">
        <v>20.273309999999999</v>
      </c>
      <c r="BH188">
        <v>77.977450000000005</v>
      </c>
      <c r="BI188">
        <v>25791.47</v>
      </c>
      <c r="BJ188">
        <v>0.71288750000000001</v>
      </c>
      <c r="BK188">
        <v>20.123419999999999</v>
      </c>
      <c r="BL188">
        <v>103.4979</v>
      </c>
      <c r="BM188">
        <v>35494.699999999997</v>
      </c>
      <c r="BN188">
        <v>0.71234640000000005</v>
      </c>
      <c r="BO188">
        <v>20.09496</v>
      </c>
      <c r="BP188">
        <v>64.08878</v>
      </c>
      <c r="BQ188">
        <v>22682.65</v>
      </c>
      <c r="BR188">
        <v>0.71175549999999999</v>
      </c>
      <c r="BS188">
        <v>20.043420000000001</v>
      </c>
      <c r="BT188">
        <v>21.527380000000001</v>
      </c>
      <c r="BU188">
        <v>7823.4989999999998</v>
      </c>
      <c r="BV188">
        <v>0.71102259999999995</v>
      </c>
      <c r="BW188">
        <v>19.972249999999999</v>
      </c>
      <c r="BX188">
        <v>4.4824979999999996</v>
      </c>
      <c r="BY188">
        <v>1664.145</v>
      </c>
      <c r="BZ188">
        <v>0.70998570000000005</v>
      </c>
      <c r="CA188">
        <v>19.970199999999998</v>
      </c>
      <c r="CB188">
        <v>0.69072979999999995</v>
      </c>
      <c r="CC188">
        <v>259.04790000000003</v>
      </c>
      <c r="CD188">
        <v>0.70746430000000005</v>
      </c>
      <c r="CE188">
        <v>19.719670000000001</v>
      </c>
      <c r="CF188">
        <v>0.1335143</v>
      </c>
      <c r="CG188">
        <v>48.70937</v>
      </c>
      <c r="CH188">
        <v>0.70204429999999995</v>
      </c>
      <c r="CI188">
        <v>19.496649999999999</v>
      </c>
      <c r="CJ188">
        <v>6.8500829999999999E-2</v>
      </c>
      <c r="CK188">
        <v>24.097470000000001</v>
      </c>
      <c r="CL188">
        <v>0.69801729999999995</v>
      </c>
      <c r="CM188">
        <v>18.992629999999998</v>
      </c>
      <c r="CN188">
        <v>5.8807249999999998E-2</v>
      </c>
      <c r="CO188">
        <v>20.629529999999999</v>
      </c>
      <c r="CP188">
        <v>0.69525049999999999</v>
      </c>
      <c r="CQ188">
        <v>18.68019</v>
      </c>
      <c r="CR188" s="1">
        <v>5.5685270000000002E-2</v>
      </c>
      <c r="CS188">
        <v>19.554310000000001</v>
      </c>
      <c r="CT188">
        <v>0.6931081</v>
      </c>
      <c r="CU188">
        <v>18.53417</v>
      </c>
      <c r="CV188">
        <v>5.5561409999999999E-2</v>
      </c>
      <c r="CW188">
        <v>19.572019999999998</v>
      </c>
      <c r="CX188">
        <v>0.69106849999999997</v>
      </c>
      <c r="CY188">
        <v>18.38899</v>
      </c>
      <c r="CZ188" s="1">
        <v>5.5584099999999997E-2</v>
      </c>
      <c r="DA188">
        <v>19.67662</v>
      </c>
      <c r="DB188">
        <v>0.68913179999999996</v>
      </c>
      <c r="DC188">
        <v>18.24953</v>
      </c>
      <c r="DD188" s="1">
        <v>5.3895779999999997E-2</v>
      </c>
      <c r="DE188" s="1">
        <v>19.18336</v>
      </c>
      <c r="DF188">
        <v>0.68714790000000003</v>
      </c>
      <c r="DG188">
        <v>18.22259</v>
      </c>
      <c r="DH188" s="1">
        <v>5.0343110000000003E-2</v>
      </c>
      <c r="DI188" s="1">
        <v>18.009889999999999</v>
      </c>
      <c r="DJ188">
        <v>0.6837609</v>
      </c>
      <c r="DK188">
        <v>18.14594</v>
      </c>
      <c r="DL188" s="1">
        <v>4.5997209999999997E-2</v>
      </c>
      <c r="DM188" s="1">
        <v>16.54419</v>
      </c>
      <c r="DN188">
        <v>0.67958660000000004</v>
      </c>
      <c r="DO188">
        <v>18.138020000000001</v>
      </c>
      <c r="DP188" s="1">
        <v>4.1479990000000001E-2</v>
      </c>
      <c r="DQ188" s="1">
        <v>15.000249999999999</v>
      </c>
      <c r="DR188">
        <v>0.67544360000000003</v>
      </c>
      <c r="DS188">
        <v>17.696259999999999</v>
      </c>
      <c r="DT188" s="1">
        <v>3.7184710000000003E-2</v>
      </c>
      <c r="DU188" s="1">
        <v>13.513579999999999</v>
      </c>
      <c r="DV188">
        <v>0.6710296</v>
      </c>
      <c r="DW188">
        <v>17.14199</v>
      </c>
      <c r="DX188" s="1">
        <v>3.3338890000000003E-2</v>
      </c>
      <c r="DY188" s="1">
        <v>12.177770000000001</v>
      </c>
      <c r="DZ188">
        <v>0.66657690000000003</v>
      </c>
      <c r="EA188">
        <v>16.778860000000002</v>
      </c>
      <c r="EB188" s="1">
        <v>2.9979660000000002E-2</v>
      </c>
      <c r="EC188" s="1">
        <v>11.01125</v>
      </c>
      <c r="ED188">
        <v>0.66211299999999995</v>
      </c>
      <c r="EE188">
        <v>16.59263</v>
      </c>
      <c r="EF188" s="1">
        <v>2.6888889999999999E-2</v>
      </c>
      <c r="EG188" s="1">
        <v>9.9344160000000006</v>
      </c>
      <c r="EH188">
        <v>0.65765640000000003</v>
      </c>
      <c r="EI188">
        <v>17.035509999999999</v>
      </c>
      <c r="EJ188" s="1">
        <v>2.410524E-2</v>
      </c>
      <c r="EK188" s="1">
        <v>8.959282</v>
      </c>
      <c r="EL188">
        <v>0.65306500000000001</v>
      </c>
      <c r="EM188">
        <v>17.625830000000001</v>
      </c>
      <c r="EN188" s="1">
        <v>2.159558E-2</v>
      </c>
      <c r="EO188" s="1">
        <v>8.0770440000000008</v>
      </c>
      <c r="EP188">
        <v>0.64813549999999998</v>
      </c>
      <c r="EQ188">
        <v>17.975210000000001</v>
      </c>
      <c r="ER188" s="1">
        <v>1.934046E-2</v>
      </c>
      <c r="ES188" s="1">
        <v>7.280106</v>
      </c>
      <c r="ET188">
        <v>0.64197249999999995</v>
      </c>
      <c r="EU188">
        <v>18.2835</v>
      </c>
      <c r="EV188" s="1">
        <v>1.7316040000000001E-2</v>
      </c>
      <c r="EW188" s="1">
        <v>6.5669519999999997</v>
      </c>
      <c r="EX188">
        <v>0.63580349999999997</v>
      </c>
      <c r="EY188">
        <v>18.181010000000001</v>
      </c>
      <c r="EZ188" s="1">
        <v>1.5512120000000001E-2</v>
      </c>
      <c r="FA188" s="1">
        <v>5.9279190000000002</v>
      </c>
      <c r="FB188">
        <v>0.62959189999999998</v>
      </c>
      <c r="FC188">
        <v>17.598220000000001</v>
      </c>
      <c r="FD188" s="1">
        <v>1.3903560000000001E-2</v>
      </c>
      <c r="FE188" s="1">
        <v>5.3538779999999999</v>
      </c>
      <c r="FF188">
        <v>0.62375590000000003</v>
      </c>
      <c r="FG188">
        <v>17.135339999999999</v>
      </c>
      <c r="FH188" s="1">
        <v>1.2484749999999999E-2</v>
      </c>
      <c r="FI188" s="1">
        <v>4.8422640000000001</v>
      </c>
      <c r="FJ188">
        <v>0.6185389</v>
      </c>
      <c r="FK188">
        <v>16.917300000000001</v>
      </c>
      <c r="FL188" s="1">
        <v>1.121575E-2</v>
      </c>
      <c r="FM188" s="1">
        <v>4.3786680000000002</v>
      </c>
      <c r="FN188">
        <v>0.61334040000000001</v>
      </c>
      <c r="FO188">
        <v>17.572099999999999</v>
      </c>
      <c r="FP188" s="1">
        <v>1.0074339999999999E-2</v>
      </c>
      <c r="FQ188" s="1">
        <v>3.9583339999999998</v>
      </c>
      <c r="FR188">
        <v>0.60803200000000002</v>
      </c>
      <c r="FS188">
        <v>18.64385</v>
      </c>
      <c r="FT188" s="1">
        <v>9.0303090000000003E-3</v>
      </c>
      <c r="FU188" s="1">
        <v>3.5729169999999999</v>
      </c>
      <c r="FV188">
        <v>0.60305299999999995</v>
      </c>
      <c r="FW188">
        <v>19.762460000000001</v>
      </c>
      <c r="FX188" s="1">
        <v>8.0841969999999996E-3</v>
      </c>
      <c r="FY188" s="1">
        <v>3.218156</v>
      </c>
      <c r="FZ188">
        <v>0.59830309999999998</v>
      </c>
      <c r="GA188">
        <v>20.56615</v>
      </c>
      <c r="GB188" s="1">
        <v>7.2290640000000003E-3</v>
      </c>
      <c r="GC188" s="1">
        <v>2.8943379999999999</v>
      </c>
      <c r="GD188">
        <v>0.59377270000000004</v>
      </c>
      <c r="GE188">
        <v>20.5595</v>
      </c>
      <c r="GF188" s="1">
        <v>6.4685810000000002E-3</v>
      </c>
      <c r="GG188" s="1">
        <v>2.6025689999999999</v>
      </c>
      <c r="GH188">
        <v>0.58931849999999997</v>
      </c>
      <c r="GI188">
        <v>19.89386</v>
      </c>
      <c r="GJ188" s="1">
        <v>5.7983000000000002E-3</v>
      </c>
      <c r="GK188" s="1">
        <v>2.344665</v>
      </c>
      <c r="GL188">
        <v>0.5852039</v>
      </c>
      <c r="GM188">
        <v>19.189900000000002</v>
      </c>
      <c r="GN188" s="1">
        <v>5.205589E-3</v>
      </c>
      <c r="GO188" s="1">
        <v>2.1146609999999999</v>
      </c>
      <c r="GP188">
        <v>0.58125260000000001</v>
      </c>
      <c r="GQ188">
        <v>18.791969999999999</v>
      </c>
      <c r="GR188" s="1">
        <v>4.6499480000000001E-3</v>
      </c>
      <c r="GS188" s="1">
        <v>1.898048</v>
      </c>
      <c r="GT188">
        <v>0.57769009999999998</v>
      </c>
      <c r="GU188">
        <v>19.533709999999999</v>
      </c>
      <c r="GV188" s="1">
        <v>4.1284579999999998E-3</v>
      </c>
      <c r="GW188" s="1">
        <v>1.692143</v>
      </c>
      <c r="GX188">
        <v>0.57459830000000001</v>
      </c>
      <c r="GY188">
        <v>20.726179999999999</v>
      </c>
      <c r="GZ188" s="1">
        <v>3.612063E-3</v>
      </c>
      <c r="HA188" s="1">
        <v>1.4862770000000001</v>
      </c>
      <c r="HB188">
        <v>0.57182679999999997</v>
      </c>
      <c r="HC188">
        <v>21.985779999999998</v>
      </c>
      <c r="HD188" s="1">
        <v>3.122452E-3</v>
      </c>
      <c r="HE188" s="1">
        <v>1.2887090000000001</v>
      </c>
      <c r="HF188">
        <v>0.56955460000000002</v>
      </c>
      <c r="HG188">
        <v>22.702670000000001</v>
      </c>
      <c r="HH188" s="1">
        <v>2.679659E-3</v>
      </c>
      <c r="HI188" s="1">
        <v>1.107831</v>
      </c>
      <c r="HJ188">
        <v>0.56760080000000002</v>
      </c>
      <c r="HK188">
        <v>22.459510000000002</v>
      </c>
      <c r="HL188" s="1">
        <v>2.3043159999999998E-3</v>
      </c>
      <c r="HM188" s="1">
        <v>0.95306250000000003</v>
      </c>
      <c r="HN188">
        <v>0.56602059999999998</v>
      </c>
      <c r="HO188">
        <v>21.467500000000001</v>
      </c>
      <c r="HP188" s="1">
        <v>1.9962970000000002E-3</v>
      </c>
      <c r="HQ188" s="1">
        <v>0.82535320000000001</v>
      </c>
      <c r="HR188">
        <v>0.56472540000000004</v>
      </c>
      <c r="HS188">
        <v>20.494299999999999</v>
      </c>
      <c r="HT188" s="1">
        <v>1.7475710000000001E-3</v>
      </c>
      <c r="HU188" s="1">
        <v>0.72157819999999995</v>
      </c>
      <c r="HV188">
        <v>0.56366570000000005</v>
      </c>
      <c r="HW188">
        <v>19.858029999999999</v>
      </c>
      <c r="HX188" s="1">
        <v>1.548305E-3</v>
      </c>
      <c r="HY188" s="1">
        <v>0.63814879999999996</v>
      </c>
      <c r="HZ188">
        <v>0.56304019999999999</v>
      </c>
      <c r="IA188">
        <v>20.284189999999999</v>
      </c>
      <c r="IB188" s="1">
        <v>1.3753540000000001E-3</v>
      </c>
      <c r="IC188" s="1">
        <v>0.56596809999999997</v>
      </c>
      <c r="ID188">
        <v>0.56261589999999995</v>
      </c>
      <c r="IE188">
        <v>20.566590000000001</v>
      </c>
      <c r="IF188" s="1">
        <v>1.2122750000000001E-3</v>
      </c>
      <c r="IG188" s="1">
        <v>0.49823119999999999</v>
      </c>
      <c r="IH188">
        <v>0.56232340000000003</v>
      </c>
      <c r="II188">
        <v>21.415939999999999</v>
      </c>
      <c r="IJ188" s="1">
        <v>1.052515E-3</v>
      </c>
      <c r="IK188" s="1">
        <v>0.43215310000000001</v>
      </c>
      <c r="IL188">
        <v>0.56212519999999999</v>
      </c>
      <c r="IM188">
        <v>21.87603</v>
      </c>
      <c r="IN188" s="1">
        <v>9.0077069999999998E-4</v>
      </c>
      <c r="IO188" s="1">
        <v>0.36933959999999999</v>
      </c>
      <c r="IP188">
        <v>0.56200099999999997</v>
      </c>
      <c r="IQ188">
        <v>21.617989999999999</v>
      </c>
      <c r="IR188" s="1">
        <v>7.6960699999999995E-4</v>
      </c>
      <c r="IS188" s="1">
        <v>0.31486239999999999</v>
      </c>
      <c r="IT188">
        <v>0.56191800000000003</v>
      </c>
      <c r="IU188">
        <v>20.76304</v>
      </c>
      <c r="IV188" s="1">
        <v>6.6652089999999996E-4</v>
      </c>
      <c r="IW188" s="1">
        <v>0.27189099999999999</v>
      </c>
      <c r="IX188">
        <v>0.56186930000000002</v>
      </c>
      <c r="IY188">
        <v>19.763809999999999</v>
      </c>
      <c r="IZ188" s="1">
        <v>5.9028100000000001E-4</v>
      </c>
      <c r="JA188" s="1">
        <v>0.24006849999999999</v>
      </c>
      <c r="JB188">
        <v>0.56188170000000004</v>
      </c>
      <c r="JC188">
        <v>19.08672</v>
      </c>
      <c r="JD188" s="1">
        <v>5.3499799999999996E-4</v>
      </c>
      <c r="JE188" s="1">
        <v>0.21697069999999999</v>
      </c>
      <c r="JF188">
        <v>0.56193610000000005</v>
      </c>
      <c r="JG188">
        <v>19.64676</v>
      </c>
      <c r="JH188" s="1">
        <v>4.9248230000000003E-4</v>
      </c>
      <c r="JI188" s="1">
        <v>0.19931560000000001</v>
      </c>
      <c r="JJ188">
        <v>0.56206840000000002</v>
      </c>
      <c r="JK188">
        <v>20.808859999999999</v>
      </c>
      <c r="JL188" s="1">
        <v>4.5650969999999998E-4</v>
      </c>
      <c r="JM188" s="1">
        <v>0.18445130000000001</v>
      </c>
      <c r="JN188">
        <v>0.56228160000000005</v>
      </c>
      <c r="JO188">
        <v>22.181799999999999</v>
      </c>
      <c r="JP188" s="1">
        <v>4.2336670000000002E-4</v>
      </c>
      <c r="JQ188" s="1">
        <v>0.1708345</v>
      </c>
      <c r="JR188">
        <v>0.56261170000000005</v>
      </c>
      <c r="JS188">
        <v>23.255130000000001</v>
      </c>
      <c r="JT188" s="1">
        <v>3.9238970000000001E-4</v>
      </c>
      <c r="JU188" s="1">
        <v>0.158108</v>
      </c>
      <c r="JV188">
        <v>0.56299679999999996</v>
      </c>
      <c r="JW188">
        <v>23.376100000000001</v>
      </c>
      <c r="JX188" s="1">
        <v>3.637879E-4</v>
      </c>
      <c r="JY188" s="1">
        <v>0.14636209999999999</v>
      </c>
      <c r="JZ188">
        <v>0.56349439999999995</v>
      </c>
      <c r="KA188">
        <v>22.554860000000001</v>
      </c>
      <c r="KB188" s="1">
        <v>3.3852250000000002E-4</v>
      </c>
      <c r="KC188" s="1">
        <v>0.13596430000000001</v>
      </c>
      <c r="KD188">
        <v>0.56403389999999998</v>
      </c>
      <c r="KE188">
        <v>21.5274</v>
      </c>
      <c r="KF188" s="1">
        <v>3.1707879999999999E-4</v>
      </c>
      <c r="KG188" s="1">
        <v>0.12711890000000001</v>
      </c>
      <c r="KH188">
        <v>0.56459119999999996</v>
      </c>
      <c r="KI188">
        <v>20.667929999999998</v>
      </c>
      <c r="KJ188" s="1">
        <v>2.9886579999999999E-4</v>
      </c>
      <c r="KK188" s="1">
        <v>0.1196054</v>
      </c>
      <c r="KL188">
        <v>0.56510000000000005</v>
      </c>
      <c r="KM188">
        <v>20.777629999999998</v>
      </c>
      <c r="KN188" s="1">
        <v>2.8326490000000001E-4</v>
      </c>
      <c r="KO188" s="1">
        <v>0.11318209999999999</v>
      </c>
      <c r="KP188">
        <v>0.56558109999999995</v>
      </c>
      <c r="KQ188">
        <v>21.354430000000001</v>
      </c>
      <c r="KR188" s="1">
        <v>2.69583E-4</v>
      </c>
      <c r="KS188" s="1">
        <v>0.1075817</v>
      </c>
      <c r="KT188">
        <v>0.56593179999999998</v>
      </c>
      <c r="KU188">
        <v>21.854500000000002</v>
      </c>
      <c r="KV188" s="1">
        <v>2.5733590000000001E-4</v>
      </c>
      <c r="KW188" s="1">
        <v>0.1026188</v>
      </c>
      <c r="KX188">
        <v>0.56616160000000004</v>
      </c>
      <c r="KY188">
        <v>22.021979999999999</v>
      </c>
      <c r="KZ188" s="1">
        <v>2.4620490000000001E-4</v>
      </c>
      <c r="LA188" s="1">
        <v>9.8109390000000005E-2</v>
      </c>
      <c r="LB188">
        <v>0.56627510000000003</v>
      </c>
      <c r="LC188">
        <v>21.56427</v>
      </c>
      <c r="LD188" s="1">
        <v>2.3628019999999999E-4</v>
      </c>
      <c r="LE188" s="1">
        <v>9.4142210000000004E-2</v>
      </c>
      <c r="LF188">
        <v>0.56629359999999995</v>
      </c>
      <c r="LG188">
        <v>20.840209999999999</v>
      </c>
      <c r="LH188" s="1">
        <v>2.2821859999999999E-4</v>
      </c>
      <c r="LI188" s="1">
        <v>9.0908870000000003E-2</v>
      </c>
      <c r="LJ188">
        <v>0.56622459999999997</v>
      </c>
      <c r="LK188">
        <v>20.101669999999999</v>
      </c>
      <c r="LL188" s="1">
        <v>2.2139490000000001E-4</v>
      </c>
      <c r="LM188" s="1">
        <v>8.8210640000000007E-2</v>
      </c>
      <c r="LN188">
        <v>0.56609980000000004</v>
      </c>
      <c r="LO188">
        <v>19.78594</v>
      </c>
      <c r="LP188" s="1">
        <v>2.1547189999999999E-4</v>
      </c>
      <c r="LQ188" s="1">
        <v>8.588192E-2</v>
      </c>
      <c r="LR188">
        <v>0.56595130000000005</v>
      </c>
      <c r="LS188">
        <v>20.473839999999999</v>
      </c>
      <c r="LT188" s="1">
        <v>2.103358E-4</v>
      </c>
      <c r="LU188" s="1">
        <v>8.3876510000000001E-2</v>
      </c>
      <c r="LV188">
        <v>0.56579539999999995</v>
      </c>
      <c r="LW188">
        <v>21.642330000000001</v>
      </c>
      <c r="LX188" s="1">
        <v>2.0596110000000001E-4</v>
      </c>
      <c r="LY188" s="1">
        <v>8.2172120000000001E-2</v>
      </c>
      <c r="LZ188">
        <v>0.56565880000000002</v>
      </c>
      <c r="MA188">
        <v>23.014500000000002</v>
      </c>
      <c r="MB188" s="1">
        <v>2.0268479999999999E-4</v>
      </c>
      <c r="MC188" s="1">
        <v>8.0898689999999995E-2</v>
      </c>
      <c r="MD188">
        <v>0.56554230000000005</v>
      </c>
      <c r="ME188">
        <v>23.971589999999999</v>
      </c>
      <c r="MF188" s="1">
        <v>1.998546E-4</v>
      </c>
      <c r="MG188" s="1">
        <v>7.9813029999999993E-2</v>
      </c>
      <c r="MH188">
        <v>0.56545199999999995</v>
      </c>
      <c r="MI188">
        <v>24.147400000000001</v>
      </c>
      <c r="MJ188" s="1">
        <v>1.9629820000000001E-4</v>
      </c>
      <c r="MK188" s="1">
        <v>7.8453239999999994E-2</v>
      </c>
      <c r="ML188">
        <v>0.56539919999999999</v>
      </c>
      <c r="MM188">
        <v>23.339770000000001</v>
      </c>
      <c r="MN188" s="1">
        <v>1.914939E-4</v>
      </c>
      <c r="MO188" s="1">
        <v>7.659552E-2</v>
      </c>
      <c r="MP188">
        <v>0.56534810000000002</v>
      </c>
      <c r="MQ188">
        <v>22.347380000000001</v>
      </c>
      <c r="MR188" s="1">
        <v>1.8569079999999999E-4</v>
      </c>
      <c r="MS188" s="1">
        <v>7.4317289999999994E-2</v>
      </c>
      <c r="MT188">
        <v>0.56530780000000003</v>
      </c>
      <c r="MU188">
        <v>21.452629999999999</v>
      </c>
      <c r="MV188" s="1">
        <v>1.792888E-4</v>
      </c>
      <c r="MW188" s="1">
        <v>7.1780280000000002E-2</v>
      </c>
      <c r="MX188">
        <v>0.56528449999999997</v>
      </c>
      <c r="MY188">
        <v>21.296949999999999</v>
      </c>
      <c r="MZ188" s="1">
        <v>1.7262779999999999E-4</v>
      </c>
      <c r="NA188" s="1">
        <v>6.9133379999999994E-2</v>
      </c>
      <c r="NB188">
        <v>0.56522689999999998</v>
      </c>
      <c r="NC188">
        <v>21.825019999999999</v>
      </c>
      <c r="ND188" s="1">
        <v>1.6571629999999999E-4</v>
      </c>
      <c r="NE188" s="1">
        <v>6.6379809999999997E-2</v>
      </c>
      <c r="NF188">
        <v>0.56522689999999998</v>
      </c>
      <c r="NG188">
        <v>21.825019999999999</v>
      </c>
      <c r="NH188" s="1">
        <v>1.6571629999999999E-4</v>
      </c>
      <c r="NI188" s="1">
        <v>6.6379809999999997E-2</v>
      </c>
      <c r="NJ188">
        <v>0.56522689999999998</v>
      </c>
      <c r="NK188">
        <v>21.825019999999999</v>
      </c>
      <c r="NL188" s="1">
        <v>1.6571629999999999E-4</v>
      </c>
      <c r="NM188" s="1">
        <v>6.6379809999999997E-2</v>
      </c>
      <c r="NN188">
        <v>0.56522689999999998</v>
      </c>
      <c r="NO188">
        <v>21.825019999999999</v>
      </c>
      <c r="NP188" s="1">
        <v>1.6571629999999999E-4</v>
      </c>
      <c r="NQ188" s="1">
        <v>6.6379809999999997E-2</v>
      </c>
      <c r="NR188">
        <v>0.56522689999999998</v>
      </c>
      <c r="NS188">
        <v>21.825019999999999</v>
      </c>
      <c r="NT188" s="1">
        <v>1.6571629999999999E-4</v>
      </c>
      <c r="NU188" s="1">
        <v>6.6379809999999997E-2</v>
      </c>
      <c r="NV188">
        <v>0.56522689999999998</v>
      </c>
      <c r="NW188">
        <v>21.825019999999999</v>
      </c>
      <c r="NX188" s="1">
        <v>1.6571629999999999E-4</v>
      </c>
      <c r="NY188" s="1">
        <v>6.6379809999999997E-2</v>
      </c>
      <c r="NZ188">
        <v>0.56522689999999998</v>
      </c>
      <c r="OA188">
        <v>21.825019999999999</v>
      </c>
      <c r="OB188" s="1">
        <v>1.6571629999999999E-4</v>
      </c>
      <c r="OC188" s="1">
        <v>6.6379809999999997E-2</v>
      </c>
      <c r="OD188">
        <v>0.56522689999999998</v>
      </c>
      <c r="OE188">
        <v>21.825019999999999</v>
      </c>
      <c r="OF188" s="1">
        <v>1.6571629999999999E-4</v>
      </c>
      <c r="OG188" s="1">
        <v>6.6379809999999997E-2</v>
      </c>
      <c r="OH188">
        <v>0.56522689999999998</v>
      </c>
      <c r="OI188">
        <v>21.825019999999999</v>
      </c>
      <c r="OJ188" s="1">
        <v>1.6571629999999999E-4</v>
      </c>
      <c r="OK188" s="1">
        <v>6.6379809999999997E-2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0.96832430000000003</v>
      </c>
      <c r="G189">
        <v>16.985600000000002</v>
      </c>
      <c r="H189">
        <v>0</v>
      </c>
      <c r="I189">
        <v>0</v>
      </c>
      <c r="J189">
        <v>0.96735979999999999</v>
      </c>
      <c r="K189">
        <v>17.59318</v>
      </c>
      <c r="L189">
        <v>0</v>
      </c>
      <c r="M189">
        <v>0</v>
      </c>
      <c r="N189">
        <v>0.96637289999999998</v>
      </c>
      <c r="O189">
        <v>18.07741</v>
      </c>
      <c r="P189">
        <v>0</v>
      </c>
      <c r="Q189">
        <v>0</v>
      </c>
      <c r="R189">
        <v>0.96532580000000001</v>
      </c>
      <c r="S189">
        <v>18.506489999999999</v>
      </c>
      <c r="T189">
        <v>0</v>
      </c>
      <c r="U189">
        <v>0</v>
      </c>
      <c r="V189">
        <v>0.96431389999999995</v>
      </c>
      <c r="W189">
        <v>19.034230000000001</v>
      </c>
      <c r="X189">
        <v>0</v>
      </c>
      <c r="Y189">
        <v>0</v>
      </c>
      <c r="Z189">
        <v>0.96327560000000001</v>
      </c>
      <c r="AA189">
        <v>19.13496</v>
      </c>
      <c r="AB189">
        <v>0</v>
      </c>
      <c r="AC189">
        <v>0</v>
      </c>
      <c r="AD189">
        <v>0.96221920000000005</v>
      </c>
      <c r="AE189">
        <v>18.945650000000001</v>
      </c>
      <c r="AF189">
        <v>3.2620730000000001E-36</v>
      </c>
      <c r="AG189" s="1">
        <v>9.4858120000000004E-34</v>
      </c>
      <c r="AH189">
        <v>0.96047629999999995</v>
      </c>
      <c r="AI189">
        <v>18.8126</v>
      </c>
      <c r="AJ189" s="1">
        <v>2.669049E-24</v>
      </c>
      <c r="AK189" s="1">
        <v>7.8003900000000001E-22</v>
      </c>
      <c r="AL189">
        <v>0.95872780000000002</v>
      </c>
      <c r="AM189">
        <v>18.697099999999999</v>
      </c>
      <c r="AN189" s="1">
        <v>1.025974E-12</v>
      </c>
      <c r="AO189" s="1">
        <v>2.996698E-10</v>
      </c>
      <c r="AP189">
        <v>0.95700350000000001</v>
      </c>
      <c r="AQ189">
        <v>19.207329999999999</v>
      </c>
      <c r="AR189" s="1">
        <v>2.1754529999999999E-5</v>
      </c>
      <c r="AS189" s="1">
        <v>4.6996659999999999E-3</v>
      </c>
      <c r="AT189">
        <v>0.95529019999999998</v>
      </c>
      <c r="AU189">
        <v>19.71152</v>
      </c>
      <c r="AV189" s="1">
        <v>2.041898E-2</v>
      </c>
      <c r="AW189" s="1">
        <v>4.8361190000000001</v>
      </c>
      <c r="AX189">
        <v>0.95359179999999999</v>
      </c>
      <c r="AY189">
        <v>20.039899999999999</v>
      </c>
      <c r="AZ189" s="1">
        <v>1.4499949999999999</v>
      </c>
      <c r="BA189">
        <v>367.63200000000001</v>
      </c>
      <c r="BB189">
        <v>0.95181210000000005</v>
      </c>
      <c r="BC189">
        <v>20.37321</v>
      </c>
      <c r="BD189">
        <v>19.132000000000001</v>
      </c>
      <c r="BE189">
        <v>5130.7089999999998</v>
      </c>
      <c r="BF189">
        <v>0.95003099999999996</v>
      </c>
      <c r="BG189">
        <v>20.28838</v>
      </c>
      <c r="BH189">
        <v>72.469279999999998</v>
      </c>
      <c r="BI189">
        <v>20405.580000000002</v>
      </c>
      <c r="BJ189">
        <v>0.94822810000000002</v>
      </c>
      <c r="BK189">
        <v>20.113700000000001</v>
      </c>
      <c r="BL189">
        <v>103.9036</v>
      </c>
      <c r="BM189">
        <v>30556.01</v>
      </c>
      <c r="BN189">
        <v>0.94641169999999997</v>
      </c>
      <c r="BO189">
        <v>20.0838</v>
      </c>
      <c r="BP189">
        <v>68.9482</v>
      </c>
      <c r="BQ189">
        <v>21040.55</v>
      </c>
      <c r="BR189">
        <v>0.94449269999999996</v>
      </c>
      <c r="BS189">
        <v>20.04288</v>
      </c>
      <c r="BT189">
        <v>24.536159999999999</v>
      </c>
      <c r="BU189">
        <v>7737.5910000000003</v>
      </c>
      <c r="BV189">
        <v>0.94234989999999996</v>
      </c>
      <c r="BW189">
        <v>19.99428</v>
      </c>
      <c r="BX189">
        <v>5.352671</v>
      </c>
      <c r="BY189">
        <v>1735.1569999999999</v>
      </c>
      <c r="BZ189">
        <v>0.93970410000000004</v>
      </c>
      <c r="CA189">
        <v>20.023409999999998</v>
      </c>
      <c r="CB189">
        <v>0.84305940000000001</v>
      </c>
      <c r="CC189">
        <v>277.79989999999998</v>
      </c>
      <c r="CD189">
        <v>0.93531969999999998</v>
      </c>
      <c r="CE189">
        <v>19.778549999999999</v>
      </c>
      <c r="CF189">
        <v>0.15263180000000001</v>
      </c>
      <c r="CG189">
        <v>49.022089999999999</v>
      </c>
      <c r="CH189">
        <v>0.92697269999999998</v>
      </c>
      <c r="CI189">
        <v>19.54222</v>
      </c>
      <c r="CJ189">
        <v>7.0687990000000006E-2</v>
      </c>
      <c r="CK189">
        <v>21.621459999999999</v>
      </c>
      <c r="CL189">
        <v>0.91967860000000001</v>
      </c>
      <c r="CM189">
        <v>19.03284</v>
      </c>
      <c r="CN189">
        <v>5.9369320000000003E-2</v>
      </c>
      <c r="CO189">
        <v>18.04344</v>
      </c>
      <c r="CP189">
        <v>0.91406160000000003</v>
      </c>
      <c r="CQ189">
        <v>18.689800000000002</v>
      </c>
      <c r="CR189" s="1">
        <v>5.5793530000000001E-2</v>
      </c>
      <c r="CS189">
        <v>16.996739999999999</v>
      </c>
      <c r="CT189">
        <v>0.90672249999999999</v>
      </c>
      <c r="CU189">
        <v>18.524909999999998</v>
      </c>
      <c r="CV189" s="1">
        <v>5.5508429999999997E-2</v>
      </c>
      <c r="CW189">
        <v>16.978100000000001</v>
      </c>
      <c r="CX189">
        <v>0.89933529999999995</v>
      </c>
      <c r="CY189">
        <v>18.382110000000001</v>
      </c>
      <c r="CZ189" s="1">
        <v>5.5620309999999999E-2</v>
      </c>
      <c r="DA189">
        <v>17.123049999999999</v>
      </c>
      <c r="DB189">
        <v>0.89204729999999999</v>
      </c>
      <c r="DC189">
        <v>18.264669999999999</v>
      </c>
      <c r="DD189" s="1">
        <v>5.4142170000000003E-2</v>
      </c>
      <c r="DE189" s="1">
        <v>16.794979999999999</v>
      </c>
      <c r="DF189">
        <v>0.88468329999999995</v>
      </c>
      <c r="DG189">
        <v>18.259260000000001</v>
      </c>
      <c r="DH189" s="1">
        <v>5.073391E-2</v>
      </c>
      <c r="DI189" s="1">
        <v>15.85383</v>
      </c>
      <c r="DJ189">
        <v>0.87728360000000005</v>
      </c>
      <c r="DK189">
        <v>18.189530000000001</v>
      </c>
      <c r="DL189" s="1">
        <v>4.6433210000000003E-2</v>
      </c>
      <c r="DM189" s="1">
        <v>14.60524</v>
      </c>
      <c r="DN189">
        <v>0.87031729999999996</v>
      </c>
      <c r="DO189">
        <v>18.18092</v>
      </c>
      <c r="DP189" s="1">
        <v>4.1917639999999999E-2</v>
      </c>
      <c r="DQ189" s="1">
        <v>13.259130000000001</v>
      </c>
      <c r="DR189">
        <v>0.86346840000000002</v>
      </c>
      <c r="DS189">
        <v>17.747409999999999</v>
      </c>
      <c r="DT189" s="1">
        <v>3.7595700000000003E-2</v>
      </c>
      <c r="DU189" s="1">
        <v>11.951980000000001</v>
      </c>
      <c r="DV189">
        <v>0.85627140000000002</v>
      </c>
      <c r="DW189">
        <v>17.17764</v>
      </c>
      <c r="DX189" s="1">
        <v>3.3700470000000003E-2</v>
      </c>
      <c r="DY189" s="1">
        <v>10.768420000000001</v>
      </c>
      <c r="DZ189">
        <v>0.84839359999999997</v>
      </c>
      <c r="EA189">
        <v>16.796769999999999</v>
      </c>
      <c r="EB189" s="1">
        <v>3.0305909999999998E-2</v>
      </c>
      <c r="EC189" s="1">
        <v>9.7373189999999994</v>
      </c>
      <c r="ED189">
        <v>0.84005419999999997</v>
      </c>
      <c r="EE189">
        <v>16.594370000000001</v>
      </c>
      <c r="EF189" s="1">
        <v>2.7188380000000002E-2</v>
      </c>
      <c r="EG189" s="1">
        <v>8.7881459999999993</v>
      </c>
      <c r="EH189">
        <v>0.83157460000000005</v>
      </c>
      <c r="EI189">
        <v>17.016400000000001</v>
      </c>
      <c r="EJ189" s="1">
        <v>2.4376910000000002E-2</v>
      </c>
      <c r="EK189" s="1">
        <v>7.9328060000000002</v>
      </c>
      <c r="EL189">
        <v>0.82285249999999999</v>
      </c>
      <c r="EM189">
        <v>17.612749999999998</v>
      </c>
      <c r="EN189" s="1">
        <v>2.1841949999999999E-2</v>
      </c>
      <c r="EO189" s="1">
        <v>7.1586829999999999</v>
      </c>
      <c r="EP189">
        <v>0.81431810000000004</v>
      </c>
      <c r="EQ189">
        <v>17.984529999999999</v>
      </c>
      <c r="ER189" s="1">
        <v>1.9561680000000001E-2</v>
      </c>
      <c r="ES189" s="1">
        <v>6.4558419999999996</v>
      </c>
      <c r="ET189">
        <v>0.80584299999999998</v>
      </c>
      <c r="EU189">
        <v>18.31202</v>
      </c>
      <c r="EV189" s="1">
        <v>1.7514760000000001E-2</v>
      </c>
      <c r="EW189" s="1">
        <v>5.8196409999999998</v>
      </c>
      <c r="EX189">
        <v>0.79738759999999997</v>
      </c>
      <c r="EY189">
        <v>18.224</v>
      </c>
      <c r="EZ189" s="1">
        <v>1.5692580000000001E-2</v>
      </c>
      <c r="FA189" s="1">
        <v>5.2502380000000004</v>
      </c>
      <c r="FB189">
        <v>0.78883579999999998</v>
      </c>
      <c r="FC189">
        <v>17.636990000000001</v>
      </c>
      <c r="FD189" s="1">
        <v>1.406372E-2</v>
      </c>
      <c r="FE189" s="1">
        <v>4.7378629999999999</v>
      </c>
      <c r="FF189">
        <v>0.78041269999999996</v>
      </c>
      <c r="FG189">
        <v>17.15455</v>
      </c>
      <c r="FH189" s="1">
        <v>1.26283E-2</v>
      </c>
      <c r="FI189" s="1">
        <v>4.2823710000000004</v>
      </c>
      <c r="FJ189">
        <v>0.77255289999999999</v>
      </c>
      <c r="FK189">
        <v>16.919309999999999</v>
      </c>
      <c r="FL189" s="1">
        <v>1.1349130000000001E-2</v>
      </c>
      <c r="FM189" s="1">
        <v>3.8716539999999999</v>
      </c>
      <c r="FN189">
        <v>0.76485130000000001</v>
      </c>
      <c r="FO189">
        <v>17.543109999999999</v>
      </c>
      <c r="FP189" s="1">
        <v>1.019397E-2</v>
      </c>
      <c r="FQ189" s="1">
        <v>3.4985520000000001</v>
      </c>
      <c r="FR189">
        <v>0.75691010000000003</v>
      </c>
      <c r="FS189">
        <v>18.597010000000001</v>
      </c>
      <c r="FT189" s="1">
        <v>9.1416620000000001E-3</v>
      </c>
      <c r="FU189" s="1">
        <v>3.1583019999999999</v>
      </c>
      <c r="FV189">
        <v>0.74954929999999997</v>
      </c>
      <c r="FW189">
        <v>19.73114</v>
      </c>
      <c r="FX189" s="1">
        <v>8.1859280000000003E-3</v>
      </c>
      <c r="FY189" s="1">
        <v>2.8439610000000002</v>
      </c>
      <c r="FZ189">
        <v>0.7426005</v>
      </c>
      <c r="GA189">
        <v>20.564240000000002</v>
      </c>
      <c r="GB189" s="1">
        <v>7.3228449999999997E-3</v>
      </c>
      <c r="GC189" s="1">
        <v>2.557051</v>
      </c>
      <c r="GD189">
        <v>0.73592610000000003</v>
      </c>
      <c r="GE189">
        <v>20.591470000000001</v>
      </c>
      <c r="GF189" s="1">
        <v>6.551411E-3</v>
      </c>
      <c r="GG189" s="1">
        <v>2.2973789999999998</v>
      </c>
      <c r="GH189">
        <v>0.72939589999999999</v>
      </c>
      <c r="GI189">
        <v>19.94753</v>
      </c>
      <c r="GJ189" s="1">
        <v>5.872141E-3</v>
      </c>
      <c r="GK189" s="1">
        <v>2.0680710000000002</v>
      </c>
      <c r="GL189">
        <v>0.72327160000000001</v>
      </c>
      <c r="GM189">
        <v>19.240400000000001</v>
      </c>
      <c r="GN189" s="1">
        <v>5.272456E-3</v>
      </c>
      <c r="GO189" s="1">
        <v>1.864015</v>
      </c>
      <c r="GP189">
        <v>0.71722439999999998</v>
      </c>
      <c r="GQ189">
        <v>18.809329999999999</v>
      </c>
      <c r="GR189" s="1">
        <v>4.7140209999999997E-3</v>
      </c>
      <c r="GS189" s="1">
        <v>1.6734960000000001</v>
      </c>
      <c r="GT189">
        <v>0.71177270000000004</v>
      </c>
      <c r="GU189">
        <v>19.500620000000001</v>
      </c>
      <c r="GV189" s="1">
        <v>4.1910059999999997E-3</v>
      </c>
      <c r="GW189" s="1">
        <v>1.4930159999999999</v>
      </c>
      <c r="GX189">
        <v>0.70693779999999995</v>
      </c>
      <c r="GY189">
        <v>20.668980000000001</v>
      </c>
      <c r="GZ189" s="1">
        <v>3.6745419999999998E-3</v>
      </c>
      <c r="HA189" s="1">
        <v>1.313687</v>
      </c>
      <c r="HB189">
        <v>0.70250480000000004</v>
      </c>
      <c r="HC189">
        <v>21.944700000000001</v>
      </c>
      <c r="HD189" s="1">
        <v>3.1810559999999998E-3</v>
      </c>
      <c r="HE189" s="1">
        <v>1.1403509999999999</v>
      </c>
      <c r="HF189">
        <v>0.69886009999999998</v>
      </c>
      <c r="HG189">
        <v>22.71435</v>
      </c>
      <c r="HH189" s="1">
        <v>2.7320280000000001E-3</v>
      </c>
      <c r="HI189" s="1">
        <v>0.98072250000000005</v>
      </c>
      <c r="HJ189">
        <v>0.69573439999999998</v>
      </c>
      <c r="HK189">
        <v>22.520869999999999</v>
      </c>
      <c r="HL189" s="1">
        <v>2.3482989999999999E-3</v>
      </c>
      <c r="HM189" s="1">
        <v>0.84295240000000005</v>
      </c>
      <c r="HN189">
        <v>0.69312580000000001</v>
      </c>
      <c r="HO189">
        <v>21.554410000000001</v>
      </c>
      <c r="HP189" s="1">
        <v>2.032364E-3</v>
      </c>
      <c r="HQ189" s="1">
        <v>0.7289409</v>
      </c>
      <c r="HR189">
        <v>0.69100890000000004</v>
      </c>
      <c r="HS189">
        <v>20.570979999999999</v>
      </c>
      <c r="HT189" s="1">
        <v>1.7768910000000001E-3</v>
      </c>
      <c r="HU189" s="1">
        <v>0.63621159999999999</v>
      </c>
      <c r="HV189">
        <v>0.68929419999999997</v>
      </c>
      <c r="HW189">
        <v>19.898050000000001</v>
      </c>
      <c r="HX189" s="1">
        <v>1.5721929999999999E-3</v>
      </c>
      <c r="HY189" s="1">
        <v>0.56164150000000002</v>
      </c>
      <c r="HZ189">
        <v>0.68812850000000003</v>
      </c>
      <c r="IA189">
        <v>20.26953</v>
      </c>
      <c r="IB189" s="1">
        <v>1.397024E-3</v>
      </c>
      <c r="IC189" s="1">
        <v>0.49808530000000001</v>
      </c>
      <c r="ID189">
        <v>0.68730959999999997</v>
      </c>
      <c r="IE189">
        <v>20.537019999999998</v>
      </c>
      <c r="IF189" s="1">
        <v>1.23321E-3</v>
      </c>
      <c r="IG189" s="1">
        <v>0.43900640000000002</v>
      </c>
      <c r="IH189">
        <v>0.68673629999999997</v>
      </c>
      <c r="II189">
        <v>21.388960000000001</v>
      </c>
      <c r="IJ189" s="1">
        <v>1.072913E-3</v>
      </c>
      <c r="IK189" s="1">
        <v>0.38153959999999998</v>
      </c>
      <c r="IL189">
        <v>0.68630990000000003</v>
      </c>
      <c r="IM189">
        <v>21.90269</v>
      </c>
      <c r="IN189" s="1">
        <v>9.1962490000000005E-4</v>
      </c>
      <c r="IO189" s="1">
        <v>0.3265864</v>
      </c>
      <c r="IP189">
        <v>0.68600890000000003</v>
      </c>
      <c r="IQ189">
        <v>21.678730000000002</v>
      </c>
      <c r="IR189" s="1">
        <v>7.8532380000000004E-4</v>
      </c>
      <c r="IS189" s="1">
        <v>0.2782789</v>
      </c>
      <c r="IT189">
        <v>0.68577920000000003</v>
      </c>
      <c r="IU189">
        <v>20.851050000000001</v>
      </c>
      <c r="IV189" s="1">
        <v>6.7846189999999998E-4</v>
      </c>
      <c r="IW189" s="1">
        <v>0.2396799</v>
      </c>
      <c r="IX189">
        <v>0.68566190000000005</v>
      </c>
      <c r="IY189">
        <v>19.85425</v>
      </c>
      <c r="IZ189" s="1">
        <v>5.9901889999999997E-4</v>
      </c>
      <c r="JA189" s="1">
        <v>0.21093029999999999</v>
      </c>
      <c r="JB189">
        <v>0.68561919999999998</v>
      </c>
      <c r="JC189">
        <v>19.153729999999999</v>
      </c>
      <c r="JD189" s="1">
        <v>5.4138980000000003E-4</v>
      </c>
      <c r="JE189" s="1">
        <v>0.1900493</v>
      </c>
      <c r="JF189">
        <v>0.68563719999999995</v>
      </c>
      <c r="JG189">
        <v>19.655280000000001</v>
      </c>
      <c r="JH189" s="1">
        <v>4.9758690000000004E-4</v>
      </c>
      <c r="JI189" s="1">
        <v>0.17427429999999999</v>
      </c>
      <c r="JJ189">
        <v>0.68579540000000005</v>
      </c>
      <c r="JK189">
        <v>20.781079999999999</v>
      </c>
      <c r="JL189" s="1">
        <v>4.6100569999999998E-4</v>
      </c>
      <c r="JM189" s="1">
        <v>0.16117719999999999</v>
      </c>
      <c r="JN189">
        <v>0.68605320000000003</v>
      </c>
      <c r="JO189">
        <v>22.148769999999999</v>
      </c>
      <c r="JP189" s="1">
        <v>4.2758359999999998E-4</v>
      </c>
      <c r="JQ189" s="1">
        <v>0.1492935</v>
      </c>
      <c r="JR189">
        <v>0.68645389999999995</v>
      </c>
      <c r="JS189">
        <v>23.254490000000001</v>
      </c>
      <c r="JT189" s="1">
        <v>3.9631660000000001E-4</v>
      </c>
      <c r="JU189" s="1">
        <v>0.13818559999999999</v>
      </c>
      <c r="JV189">
        <v>0.68699220000000005</v>
      </c>
      <c r="JW189">
        <v>23.422419999999999</v>
      </c>
      <c r="JX189" s="1">
        <v>3.6733879999999999E-4</v>
      </c>
      <c r="JY189" s="1">
        <v>0.12790000000000001</v>
      </c>
      <c r="JZ189">
        <v>0.68764029999999998</v>
      </c>
      <c r="KA189">
        <v>22.644960000000001</v>
      </c>
      <c r="KB189" s="1">
        <v>3.4163120000000002E-4</v>
      </c>
      <c r="KC189" s="1">
        <v>0.11875910000000001</v>
      </c>
      <c r="KD189">
        <v>0.68838690000000002</v>
      </c>
      <c r="KE189">
        <v>21.631979999999999</v>
      </c>
      <c r="KF189" s="1">
        <v>3.1968730000000002E-4</v>
      </c>
      <c r="KG189" s="1">
        <v>0.1109344</v>
      </c>
      <c r="KH189">
        <v>0.68917839999999997</v>
      </c>
      <c r="KI189">
        <v>20.747430000000001</v>
      </c>
      <c r="KJ189" s="1">
        <v>3.0113509999999999E-4</v>
      </c>
      <c r="KK189" s="1">
        <v>0.1043168</v>
      </c>
      <c r="KL189">
        <v>0.68994580000000005</v>
      </c>
      <c r="KM189">
        <v>20.796279999999999</v>
      </c>
      <c r="KN189" s="1">
        <v>2.8514330000000001E-4</v>
      </c>
      <c r="KO189" s="1">
        <v>9.8628359999999998E-2</v>
      </c>
      <c r="KP189">
        <v>0.69064639999999999</v>
      </c>
      <c r="KQ189">
        <v>21.33672</v>
      </c>
      <c r="KR189" s="1">
        <v>2.7125579999999998E-4</v>
      </c>
      <c r="KS189" s="1">
        <v>9.3720220000000007E-2</v>
      </c>
      <c r="KT189">
        <v>0.69120789999999999</v>
      </c>
      <c r="KU189">
        <v>21.84132</v>
      </c>
      <c r="KV189" s="1">
        <v>2.5888259999999998E-4</v>
      </c>
      <c r="KW189" s="1">
        <v>8.9381450000000001E-2</v>
      </c>
      <c r="KX189">
        <v>0.69160690000000002</v>
      </c>
      <c r="KY189">
        <v>22.05612</v>
      </c>
      <c r="KZ189" s="1">
        <v>2.4753269999999998E-4</v>
      </c>
      <c r="LA189" s="1">
        <v>8.5410650000000005E-2</v>
      </c>
      <c r="LB189">
        <v>0.69182120000000003</v>
      </c>
      <c r="LC189">
        <v>21.632059999999999</v>
      </c>
      <c r="LD189" s="1">
        <v>2.374876E-4</v>
      </c>
      <c r="LE189" s="1">
        <v>8.1937650000000001E-2</v>
      </c>
      <c r="LF189">
        <v>0.6919227</v>
      </c>
      <c r="LG189">
        <v>20.917829999999999</v>
      </c>
      <c r="LH189" s="1">
        <v>2.291599E-4</v>
      </c>
      <c r="LI189" s="1">
        <v>7.9045439999999995E-2</v>
      </c>
      <c r="LJ189">
        <v>0.69186599999999998</v>
      </c>
      <c r="LK189">
        <v>20.162199999999999</v>
      </c>
      <c r="LL189" s="1">
        <v>2.2219340000000001E-4</v>
      </c>
      <c r="LM189" s="1">
        <v>7.6658240000000002E-2</v>
      </c>
      <c r="LN189">
        <v>0.69174219999999997</v>
      </c>
      <c r="LO189">
        <v>19.810960000000001</v>
      </c>
      <c r="LP189" s="1">
        <v>2.1617040000000001E-4</v>
      </c>
      <c r="LQ189" s="1">
        <v>7.4605920000000006E-2</v>
      </c>
      <c r="LR189">
        <v>0.69158600000000003</v>
      </c>
      <c r="LS189">
        <v>20.455909999999999</v>
      </c>
      <c r="LT189" s="1">
        <v>2.1094850000000001E-4</v>
      </c>
      <c r="LU189" s="1">
        <v>7.2836390000000001E-2</v>
      </c>
      <c r="LV189">
        <v>0.691353</v>
      </c>
      <c r="LW189">
        <v>21.60247</v>
      </c>
      <c r="LX189" s="1">
        <v>2.0643079999999999E-4</v>
      </c>
      <c r="LY189" s="1">
        <v>7.1310739999999997E-2</v>
      </c>
      <c r="LZ189">
        <v>0.69119010000000003</v>
      </c>
      <c r="MA189">
        <v>22.979479999999999</v>
      </c>
      <c r="MB189" s="1">
        <v>2.0305799999999999E-4</v>
      </c>
      <c r="MC189" s="1">
        <v>7.0170350000000006E-2</v>
      </c>
      <c r="MD189">
        <v>0.69100510000000004</v>
      </c>
      <c r="ME189">
        <v>23.974060000000001</v>
      </c>
      <c r="MF189" s="1">
        <v>2.002071E-4</v>
      </c>
      <c r="MG189" s="1">
        <v>6.9217150000000005E-2</v>
      </c>
      <c r="MH189">
        <v>0.69087149999999997</v>
      </c>
      <c r="MI189">
        <v>24.19725</v>
      </c>
      <c r="MJ189" s="1">
        <v>1.967765E-4</v>
      </c>
      <c r="MK189" s="1">
        <v>6.8084049999999993E-2</v>
      </c>
      <c r="ML189">
        <v>0.69077840000000001</v>
      </c>
      <c r="MM189">
        <v>23.430050000000001</v>
      </c>
      <c r="MN189" s="1">
        <v>1.921564E-4</v>
      </c>
      <c r="MO189" s="1">
        <v>6.6541790000000003E-2</v>
      </c>
      <c r="MP189">
        <v>0.69070739999999997</v>
      </c>
      <c r="MQ189">
        <v>22.450299999999999</v>
      </c>
      <c r="MR189" s="1">
        <v>1.8644740000000001E-4</v>
      </c>
      <c r="MS189" s="1">
        <v>6.4602640000000003E-2</v>
      </c>
      <c r="MT189">
        <v>0.69064219999999998</v>
      </c>
      <c r="MU189">
        <v>21.544129999999999</v>
      </c>
      <c r="MV189" s="1">
        <v>1.8011200000000001E-4</v>
      </c>
      <c r="MW189" s="1">
        <v>6.2432370000000001E-2</v>
      </c>
      <c r="MX189">
        <v>0.6905753</v>
      </c>
      <c r="MY189">
        <v>21.34308</v>
      </c>
      <c r="MZ189" s="1">
        <v>1.7348099999999999E-4</v>
      </c>
      <c r="NA189" s="1">
        <v>6.0151209999999997E-2</v>
      </c>
      <c r="NB189">
        <v>0.69050540000000005</v>
      </c>
      <c r="NC189">
        <v>21.82818</v>
      </c>
      <c r="ND189" s="1">
        <v>1.6658180000000001E-4</v>
      </c>
      <c r="NE189" s="1">
        <v>5.7773610000000003E-2</v>
      </c>
      <c r="NF189">
        <v>0.69050540000000005</v>
      </c>
      <c r="NG189">
        <v>21.82818</v>
      </c>
      <c r="NH189" s="1">
        <v>1.6658180000000001E-4</v>
      </c>
      <c r="NI189" s="1">
        <v>5.7773610000000003E-2</v>
      </c>
      <c r="NJ189">
        <v>0.69050540000000005</v>
      </c>
      <c r="NK189">
        <v>21.82818</v>
      </c>
      <c r="NL189" s="1">
        <v>1.6658180000000001E-4</v>
      </c>
      <c r="NM189" s="1">
        <v>5.7773610000000003E-2</v>
      </c>
      <c r="NN189">
        <v>0.69050540000000005</v>
      </c>
      <c r="NO189">
        <v>21.82818</v>
      </c>
      <c r="NP189" s="1">
        <v>1.6658180000000001E-4</v>
      </c>
      <c r="NQ189" s="1">
        <v>5.7773610000000003E-2</v>
      </c>
      <c r="NR189">
        <v>0.69050540000000005</v>
      </c>
      <c r="NS189">
        <v>21.82818</v>
      </c>
      <c r="NT189" s="1">
        <v>1.6658180000000001E-4</v>
      </c>
      <c r="NU189" s="1">
        <v>5.7773610000000003E-2</v>
      </c>
      <c r="NV189">
        <v>0.69050540000000005</v>
      </c>
      <c r="NW189">
        <v>21.82818</v>
      </c>
      <c r="NX189" s="1">
        <v>1.6658180000000001E-4</v>
      </c>
      <c r="NY189" s="1">
        <v>5.7773610000000003E-2</v>
      </c>
      <c r="NZ189">
        <v>0.69050540000000005</v>
      </c>
      <c r="OA189">
        <v>21.82818</v>
      </c>
      <c r="OB189" s="1">
        <v>1.6658180000000001E-4</v>
      </c>
      <c r="OC189" s="1">
        <v>5.7773610000000003E-2</v>
      </c>
      <c r="OD189">
        <v>0.69050540000000005</v>
      </c>
      <c r="OE189">
        <v>21.82818</v>
      </c>
      <c r="OF189" s="1">
        <v>1.6658180000000001E-4</v>
      </c>
      <c r="OG189" s="1">
        <v>5.7773610000000003E-2</v>
      </c>
      <c r="OH189">
        <v>0.69050540000000005</v>
      </c>
      <c r="OI189">
        <v>21.82818</v>
      </c>
      <c r="OJ189" s="1">
        <v>1.6658180000000001E-4</v>
      </c>
      <c r="OK189" s="1">
        <v>5.7773610000000003E-2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0.74598310000000001</v>
      </c>
      <c r="G190">
        <v>16.982849999999999</v>
      </c>
      <c r="H190">
        <v>0</v>
      </c>
      <c r="I190">
        <v>0</v>
      </c>
      <c r="J190">
        <v>0.74471330000000002</v>
      </c>
      <c r="K190">
        <v>17.58522</v>
      </c>
      <c r="L190">
        <v>0</v>
      </c>
      <c r="M190">
        <v>0</v>
      </c>
      <c r="N190">
        <v>0.74344929999999998</v>
      </c>
      <c r="O190">
        <v>18.089369999999999</v>
      </c>
      <c r="P190">
        <v>0</v>
      </c>
      <c r="Q190">
        <v>0</v>
      </c>
      <c r="R190">
        <v>0.74209179999999997</v>
      </c>
      <c r="S190">
        <v>18.51277</v>
      </c>
      <c r="T190">
        <v>0</v>
      </c>
      <c r="U190">
        <v>0</v>
      </c>
      <c r="V190">
        <v>0.74077769999999998</v>
      </c>
      <c r="W190">
        <v>19.04307</v>
      </c>
      <c r="X190">
        <v>0</v>
      </c>
      <c r="Y190">
        <v>0</v>
      </c>
      <c r="Z190">
        <v>0.73944480000000001</v>
      </c>
      <c r="AA190">
        <v>19.1433</v>
      </c>
      <c r="AB190">
        <v>0</v>
      </c>
      <c r="AC190">
        <v>0</v>
      </c>
      <c r="AD190">
        <v>0.73805279999999995</v>
      </c>
      <c r="AE190">
        <v>18.940429999999999</v>
      </c>
      <c r="AF190">
        <v>6.917875E-37</v>
      </c>
      <c r="AG190" s="1">
        <v>2.428568E-34</v>
      </c>
      <c r="AH190">
        <v>0.73655619999999999</v>
      </c>
      <c r="AI190">
        <v>18.813849999999999</v>
      </c>
      <c r="AJ190" s="1">
        <v>5.6484269999999998E-25</v>
      </c>
      <c r="AK190" s="1">
        <v>1.9942530000000001E-22</v>
      </c>
      <c r="AL190">
        <v>0.73514900000000005</v>
      </c>
      <c r="AM190">
        <v>18.69679</v>
      </c>
      <c r="AN190" s="1">
        <v>2.107335E-13</v>
      </c>
      <c r="AO190" s="1">
        <v>7.4397500000000001E-11</v>
      </c>
      <c r="AP190">
        <v>0.73376819999999998</v>
      </c>
      <c r="AQ190">
        <v>19.20157</v>
      </c>
      <c r="AR190" s="1">
        <v>1.1014690000000001E-5</v>
      </c>
      <c r="AS190" s="1">
        <v>2.8614090000000001E-3</v>
      </c>
      <c r="AT190">
        <v>0.73237929999999996</v>
      </c>
      <c r="AU190">
        <v>19.727519999999998</v>
      </c>
      <c r="AV190" s="1">
        <v>1.319738E-2</v>
      </c>
      <c r="AW190" s="1">
        <v>3.7469739999999998</v>
      </c>
      <c r="AX190">
        <v>0.73091450000000002</v>
      </c>
      <c r="AY190">
        <v>20.05752</v>
      </c>
      <c r="AZ190" s="1">
        <v>1.0872919999999999</v>
      </c>
      <c r="BA190">
        <v>330.88619999999997</v>
      </c>
      <c r="BB190">
        <v>0.72936659999999998</v>
      </c>
      <c r="BC190">
        <v>20.391649999999998</v>
      </c>
      <c r="BD190">
        <v>16.074400000000001</v>
      </c>
      <c r="BE190">
        <v>5185.2089999999998</v>
      </c>
      <c r="BF190">
        <v>0.72783640000000005</v>
      </c>
      <c r="BG190">
        <v>20.305890000000002</v>
      </c>
      <c r="BH190">
        <v>66.851420000000005</v>
      </c>
      <c r="BI190">
        <v>22694.69</v>
      </c>
      <c r="BJ190">
        <v>0.72625419999999996</v>
      </c>
      <c r="BK190">
        <v>20.108219999999999</v>
      </c>
      <c r="BL190">
        <v>103.94750000000001</v>
      </c>
      <c r="BM190">
        <v>36894.870000000003</v>
      </c>
      <c r="BN190">
        <v>0.72467610000000005</v>
      </c>
      <c r="BO190">
        <v>20.073799999999999</v>
      </c>
      <c r="BP190">
        <v>73.69332</v>
      </c>
      <c r="BQ190">
        <v>27227.53</v>
      </c>
      <c r="BR190">
        <v>0.72303099999999998</v>
      </c>
      <c r="BS190">
        <v>20.042079999999999</v>
      </c>
      <c r="BT190">
        <v>27.798940000000002</v>
      </c>
      <c r="BU190">
        <v>10633.31</v>
      </c>
      <c r="BV190">
        <v>0.721221</v>
      </c>
      <c r="BW190">
        <v>20.009979999999999</v>
      </c>
      <c r="BX190">
        <v>6.3607940000000003</v>
      </c>
      <c r="BY190">
        <v>2505.527</v>
      </c>
      <c r="BZ190">
        <v>0.71900319999999995</v>
      </c>
      <c r="CA190">
        <v>20.06878</v>
      </c>
      <c r="CB190">
        <v>1.0285930000000001</v>
      </c>
      <c r="CC190">
        <v>413.08139999999997</v>
      </c>
      <c r="CD190">
        <v>0.71546759999999998</v>
      </c>
      <c r="CE190">
        <v>19.830829999999999</v>
      </c>
      <c r="CF190">
        <v>0.1766703</v>
      </c>
      <c r="CG190">
        <v>69.631540000000001</v>
      </c>
      <c r="CH190">
        <v>0.70882460000000003</v>
      </c>
      <c r="CI190">
        <v>19.584980000000002</v>
      </c>
      <c r="CJ190">
        <v>7.3411019999999994E-2</v>
      </c>
      <c r="CK190">
        <v>27.489599999999999</v>
      </c>
      <c r="CL190">
        <v>0.70264079999999995</v>
      </c>
      <c r="CM190">
        <v>19.074369999999998</v>
      </c>
      <c r="CN190">
        <v>5.9962210000000002E-2</v>
      </c>
      <c r="CO190">
        <v>22.26549</v>
      </c>
      <c r="CP190">
        <v>0.69769389999999998</v>
      </c>
      <c r="CQ190">
        <v>18.702500000000001</v>
      </c>
      <c r="CR190" s="1">
        <v>5.5943569999999998E-2</v>
      </c>
      <c r="CS190">
        <v>20.857019999999999</v>
      </c>
      <c r="CT190">
        <v>0.6932142</v>
      </c>
      <c r="CU190">
        <v>18.518350000000002</v>
      </c>
      <c r="CV190" s="1">
        <v>5.5437090000000001E-2</v>
      </c>
      <c r="CW190">
        <v>20.774509999999999</v>
      </c>
      <c r="CX190">
        <v>0.68890490000000004</v>
      </c>
      <c r="CY190">
        <v>18.376519999999999</v>
      </c>
      <c r="CZ190" s="1">
        <v>5.5616560000000002E-2</v>
      </c>
      <c r="DA190">
        <v>20.990100000000002</v>
      </c>
      <c r="DB190">
        <v>0.68443200000000004</v>
      </c>
      <c r="DC190">
        <v>18.276399999999999</v>
      </c>
      <c r="DD190" s="1">
        <v>5.4345339999999999E-2</v>
      </c>
      <c r="DE190" s="1">
        <v>20.681519999999999</v>
      </c>
      <c r="DF190">
        <v>0.6799231</v>
      </c>
      <c r="DG190">
        <v>18.290990000000001</v>
      </c>
      <c r="DH190" s="1">
        <v>5.109826E-2</v>
      </c>
      <c r="DI190" s="1">
        <v>19.607019999999999</v>
      </c>
      <c r="DJ190">
        <v>0.67543330000000001</v>
      </c>
      <c r="DK190">
        <v>18.228919999999999</v>
      </c>
      <c r="DL190" s="1">
        <v>4.6861670000000001E-2</v>
      </c>
      <c r="DM190" s="1">
        <v>18.114730000000002</v>
      </c>
      <c r="DN190">
        <v>0.67120069999999998</v>
      </c>
      <c r="DO190">
        <v>18.221080000000001</v>
      </c>
      <c r="DP190" s="1">
        <v>4.2354160000000002E-2</v>
      </c>
      <c r="DQ190" s="1">
        <v>16.478870000000001</v>
      </c>
      <c r="DR190">
        <v>0.6670893</v>
      </c>
      <c r="DS190">
        <v>17.797409999999999</v>
      </c>
      <c r="DT190" s="1">
        <v>3.8009429999999997E-2</v>
      </c>
      <c r="DU190" s="1">
        <v>14.874829999999999</v>
      </c>
      <c r="DV190">
        <v>0.66271279999999999</v>
      </c>
      <c r="DW190">
        <v>17.214569999999998</v>
      </c>
      <c r="DX190" s="1">
        <v>3.4066239999999998E-2</v>
      </c>
      <c r="DY190" s="1">
        <v>13.4101</v>
      </c>
      <c r="DZ190">
        <v>0.65816019999999997</v>
      </c>
      <c r="EA190">
        <v>16.81643</v>
      </c>
      <c r="EB190" s="1">
        <v>3.0631909999999998E-2</v>
      </c>
      <c r="EC190" s="1">
        <v>12.13124</v>
      </c>
      <c r="ED190">
        <v>0.65356150000000002</v>
      </c>
      <c r="EE190">
        <v>16.598780000000001</v>
      </c>
      <c r="EF190" s="1">
        <v>2.7487299999999999E-2</v>
      </c>
      <c r="EG190" s="1">
        <v>10.95612</v>
      </c>
      <c r="EH190">
        <v>0.64815869999999998</v>
      </c>
      <c r="EI190">
        <v>16.998819999999998</v>
      </c>
      <c r="EJ190" s="1">
        <v>2.464767E-2</v>
      </c>
      <c r="EK190" s="1">
        <v>9.8942809999999994</v>
      </c>
      <c r="EL190">
        <v>0.64256729999999995</v>
      </c>
      <c r="EM190">
        <v>17.597259999999999</v>
      </c>
      <c r="EN190" s="1">
        <v>2.2087289999999999E-2</v>
      </c>
      <c r="EO190" s="1">
        <v>8.9337230000000005</v>
      </c>
      <c r="EP190">
        <v>0.63718300000000005</v>
      </c>
      <c r="EQ190">
        <v>17.991579999999999</v>
      </c>
      <c r="ER190" s="1">
        <v>1.9785850000000001E-2</v>
      </c>
      <c r="ES190" s="1">
        <v>8.0618239999999997</v>
      </c>
      <c r="ET190">
        <v>0.63188690000000003</v>
      </c>
      <c r="EU190">
        <v>18.337430000000001</v>
      </c>
      <c r="EV190" s="1">
        <v>1.771584E-2</v>
      </c>
      <c r="EW190" s="1">
        <v>7.2705840000000004</v>
      </c>
      <c r="EX190">
        <v>0.62662390000000001</v>
      </c>
      <c r="EY190">
        <v>18.26416</v>
      </c>
      <c r="EZ190" s="1">
        <v>1.5874409999999999E-2</v>
      </c>
      <c r="FA190" s="1">
        <v>6.5626110000000004</v>
      </c>
      <c r="FB190">
        <v>0.62131329999999996</v>
      </c>
      <c r="FC190">
        <v>17.6768</v>
      </c>
      <c r="FD190" s="1">
        <v>1.422551E-2</v>
      </c>
      <c r="FE190" s="1">
        <v>5.9244899999999996</v>
      </c>
      <c r="FF190">
        <v>0.61621669999999995</v>
      </c>
      <c r="FG190">
        <v>17.17539</v>
      </c>
      <c r="FH190" s="1">
        <v>1.27732E-2</v>
      </c>
      <c r="FI190" s="1">
        <v>5.3568369999999996</v>
      </c>
      <c r="FJ190">
        <v>0.61166609999999999</v>
      </c>
      <c r="FK190">
        <v>16.92454</v>
      </c>
      <c r="FL190" s="1">
        <v>1.148304E-2</v>
      </c>
      <c r="FM190" s="1">
        <v>4.8456450000000002</v>
      </c>
      <c r="FN190">
        <v>0.6069369</v>
      </c>
      <c r="FO190">
        <v>17.517299999999999</v>
      </c>
      <c r="FP190" s="1">
        <v>1.0313920000000001E-2</v>
      </c>
      <c r="FQ190" s="1">
        <v>4.379111</v>
      </c>
      <c r="FR190">
        <v>0.6020354</v>
      </c>
      <c r="FS190">
        <v>18.55125</v>
      </c>
      <c r="FT190" s="1">
        <v>9.2530689999999992E-3</v>
      </c>
      <c r="FU190" s="1">
        <v>3.9556559999999998</v>
      </c>
      <c r="FV190">
        <v>0.5977034</v>
      </c>
      <c r="FW190">
        <v>19.6967</v>
      </c>
      <c r="FX190" s="1">
        <v>8.2882379999999999E-3</v>
      </c>
      <c r="FY190" s="1">
        <v>3.5634899999999998</v>
      </c>
      <c r="FZ190">
        <v>0.59371090000000004</v>
      </c>
      <c r="GA190">
        <v>20.558820000000001</v>
      </c>
      <c r="GB190" s="1">
        <v>7.4169120000000003E-3</v>
      </c>
      <c r="GC190" s="1">
        <v>3.2054610000000001</v>
      </c>
      <c r="GD190">
        <v>0.5899392</v>
      </c>
      <c r="GE190">
        <v>20.617889999999999</v>
      </c>
      <c r="GF190" s="1">
        <v>6.6349190000000004E-3</v>
      </c>
      <c r="GG190" s="1">
        <v>2.8801389999999998</v>
      </c>
      <c r="GH190">
        <v>0.58624889999999996</v>
      </c>
      <c r="GI190">
        <v>19.998010000000001</v>
      </c>
      <c r="GJ190" s="1">
        <v>5.9464330000000001E-3</v>
      </c>
      <c r="GK190" s="1">
        <v>2.5926830000000001</v>
      </c>
      <c r="GL190">
        <v>0.58289190000000002</v>
      </c>
      <c r="GM190">
        <v>19.29139</v>
      </c>
      <c r="GN190" s="1">
        <v>5.339379E-3</v>
      </c>
      <c r="GO190" s="1">
        <v>2.337062</v>
      </c>
      <c r="GP190">
        <v>0.57970379999999999</v>
      </c>
      <c r="GQ190">
        <v>18.832640000000001</v>
      </c>
      <c r="GR190" s="1">
        <v>4.7781860000000002E-3</v>
      </c>
      <c r="GS190" s="1">
        <v>2.1000160000000001</v>
      </c>
      <c r="GT190">
        <v>0.57677299999999998</v>
      </c>
      <c r="GU190">
        <v>19.472719999999999</v>
      </c>
      <c r="GV190" s="1">
        <v>4.2529000000000004E-3</v>
      </c>
      <c r="GW190" s="1">
        <v>1.8754580000000001</v>
      </c>
      <c r="GX190">
        <v>0.57418270000000005</v>
      </c>
      <c r="GY190">
        <v>20.61448</v>
      </c>
      <c r="GZ190" s="1">
        <v>3.7366719999999999E-3</v>
      </c>
      <c r="HA190" s="1">
        <v>1.6537029999999999</v>
      </c>
      <c r="HB190">
        <v>0.57185129999999995</v>
      </c>
      <c r="HC190">
        <v>21.899229999999999</v>
      </c>
      <c r="HD190" s="1">
        <v>3.239675E-3</v>
      </c>
      <c r="HE190" s="1">
        <v>1.4378230000000001</v>
      </c>
      <c r="HF190">
        <v>0.57006380000000001</v>
      </c>
      <c r="HG190">
        <v>22.717790000000001</v>
      </c>
      <c r="HH190" s="1">
        <v>2.784978E-3</v>
      </c>
      <c r="HI190" s="1">
        <v>1.2378499999999999</v>
      </c>
      <c r="HJ190">
        <v>0.56858710000000001</v>
      </c>
      <c r="HK190">
        <v>22.574829999999999</v>
      </c>
      <c r="HL190" s="1">
        <v>2.392974E-3</v>
      </c>
      <c r="HM190" s="1">
        <v>1.0636410000000001</v>
      </c>
      <c r="HN190">
        <v>0.56742910000000002</v>
      </c>
      <c r="HO190">
        <v>21.63918</v>
      </c>
      <c r="HP190" s="1">
        <v>2.0691099999999999E-3</v>
      </c>
      <c r="HQ190" s="1">
        <v>0.91894500000000001</v>
      </c>
      <c r="HR190">
        <v>0.56649380000000005</v>
      </c>
      <c r="HS190">
        <v>20.648779999999999</v>
      </c>
      <c r="HT190" s="1">
        <v>1.806806E-3</v>
      </c>
      <c r="HU190" s="1">
        <v>0.80103179999999996</v>
      </c>
      <c r="HV190">
        <v>0.56577129999999998</v>
      </c>
      <c r="HW190">
        <v>19.944610000000001</v>
      </c>
      <c r="HX190" s="1">
        <v>1.5964130000000001E-3</v>
      </c>
      <c r="HY190" s="1">
        <v>0.70606950000000002</v>
      </c>
      <c r="HZ190">
        <v>0.5654479</v>
      </c>
      <c r="IA190">
        <v>20.259589999999999</v>
      </c>
      <c r="IB190" s="1">
        <v>1.418777E-3</v>
      </c>
      <c r="IC190" s="1">
        <v>0.62618640000000003</v>
      </c>
      <c r="ID190">
        <v>0.56528440000000002</v>
      </c>
      <c r="IE190">
        <v>20.509869999999999</v>
      </c>
      <c r="IF190" s="1">
        <v>1.2540520000000001E-3</v>
      </c>
      <c r="IG190" s="1">
        <v>0.55261039999999995</v>
      </c>
      <c r="IH190">
        <v>0.56519249999999999</v>
      </c>
      <c r="II190">
        <v>21.359380000000002</v>
      </c>
      <c r="IJ190" s="1">
        <v>1.0932750000000001E-3</v>
      </c>
      <c r="IK190" s="1">
        <v>0.48129480000000002</v>
      </c>
      <c r="IL190">
        <v>0.56516999999999995</v>
      </c>
      <c r="IM190">
        <v>21.924060000000001</v>
      </c>
      <c r="IN190" s="1">
        <v>9.3866200000000005E-4</v>
      </c>
      <c r="IO190" s="1">
        <v>0.41274519999999998</v>
      </c>
      <c r="IP190">
        <v>0.56514690000000001</v>
      </c>
      <c r="IQ190">
        <v>21.73385</v>
      </c>
      <c r="IR190" s="1">
        <v>8.0138539999999997E-4</v>
      </c>
      <c r="IS190" s="1">
        <v>0.35165829999999998</v>
      </c>
      <c r="IT190">
        <v>0.56516900000000003</v>
      </c>
      <c r="IU190">
        <v>20.93562</v>
      </c>
      <c r="IV190" s="1">
        <v>6.9079709999999997E-4</v>
      </c>
      <c r="IW190" s="1">
        <v>0.30220639999999999</v>
      </c>
      <c r="IX190">
        <v>0.56519410000000003</v>
      </c>
      <c r="IY190">
        <v>19.94388</v>
      </c>
      <c r="IZ190" s="1">
        <v>6.0807799999999996E-4</v>
      </c>
      <c r="JA190" s="1">
        <v>0.26512000000000002</v>
      </c>
      <c r="JB190">
        <v>0.56525110000000001</v>
      </c>
      <c r="JC190">
        <v>19.226469999999999</v>
      </c>
      <c r="JD190" s="1">
        <v>5.4799329999999998E-4</v>
      </c>
      <c r="JE190" s="1">
        <v>0.23813790000000001</v>
      </c>
      <c r="JF190">
        <v>0.56533860000000002</v>
      </c>
      <c r="JG190">
        <v>19.67257</v>
      </c>
      <c r="JH190" s="1">
        <v>5.0279899999999995E-4</v>
      </c>
      <c r="JI190" s="1">
        <v>0.21795300000000001</v>
      </c>
      <c r="JJ190">
        <v>0.56546839999999998</v>
      </c>
      <c r="JK190">
        <v>20.758400000000002</v>
      </c>
      <c r="JL190" s="1">
        <v>4.6553220000000001E-4</v>
      </c>
      <c r="JM190" s="1">
        <v>0.20142360000000001</v>
      </c>
      <c r="JN190">
        <v>0.56568059999999998</v>
      </c>
      <c r="JO190">
        <v>22.11551</v>
      </c>
      <c r="JP190" s="1">
        <v>4.3181490000000002E-4</v>
      </c>
      <c r="JQ190" s="1">
        <v>0.18658379999999999</v>
      </c>
      <c r="JR190">
        <v>0.56595030000000002</v>
      </c>
      <c r="JS190">
        <v>23.24935</v>
      </c>
      <c r="JT190" s="1">
        <v>4.0025320000000001E-4</v>
      </c>
      <c r="JU190" s="1">
        <v>0.1727149</v>
      </c>
      <c r="JV190">
        <v>0.566276</v>
      </c>
      <c r="JW190">
        <v>23.461120000000001</v>
      </c>
      <c r="JX190" s="1">
        <v>3.709254E-4</v>
      </c>
      <c r="JY190" s="1">
        <v>0.1598434</v>
      </c>
      <c r="JZ190">
        <v>0.56664740000000002</v>
      </c>
      <c r="KA190">
        <v>22.729700000000001</v>
      </c>
      <c r="KB190" s="1">
        <v>3.4478429999999999E-4</v>
      </c>
      <c r="KC190" s="1">
        <v>0.148344</v>
      </c>
      <c r="KD190">
        <v>0.56708040000000004</v>
      </c>
      <c r="KE190">
        <v>21.735469999999999</v>
      </c>
      <c r="KF190" s="1">
        <v>3.2234329999999999E-4</v>
      </c>
      <c r="KG190" s="1">
        <v>0.13844400000000001</v>
      </c>
      <c r="KH190">
        <v>0.56751589999999996</v>
      </c>
      <c r="KI190">
        <v>20.831779999999998</v>
      </c>
      <c r="KJ190" s="1">
        <v>3.0342649999999999E-4</v>
      </c>
      <c r="KK190" s="1">
        <v>0.13009039999999999</v>
      </c>
      <c r="KL190">
        <v>0.56792160000000003</v>
      </c>
      <c r="KM190">
        <v>20.822620000000001</v>
      </c>
      <c r="KN190" s="1">
        <v>2.8705819999999999E-4</v>
      </c>
      <c r="KO190" s="1">
        <v>0.1228921</v>
      </c>
      <c r="KP190">
        <v>0.5682471</v>
      </c>
      <c r="KQ190">
        <v>21.320879999999999</v>
      </c>
      <c r="KR190" s="1">
        <v>2.7296029999999998E-4</v>
      </c>
      <c r="KS190" s="1">
        <v>0.1167252</v>
      </c>
      <c r="KT190">
        <v>0.56850089999999998</v>
      </c>
      <c r="KU190">
        <v>21.826740000000001</v>
      </c>
      <c r="KV190" s="1">
        <v>2.6043289999999998E-4</v>
      </c>
      <c r="KW190" s="1">
        <v>0.1112833</v>
      </c>
      <c r="KX190">
        <v>0.56864389999999998</v>
      </c>
      <c r="KY190">
        <v>22.08277</v>
      </c>
      <c r="KZ190" s="1">
        <v>2.488883E-4</v>
      </c>
      <c r="LA190" s="1">
        <v>0.1062888</v>
      </c>
      <c r="LB190">
        <v>0.56869709999999996</v>
      </c>
      <c r="LC190">
        <v>21.69697</v>
      </c>
      <c r="LD190" s="1">
        <v>2.3872159999999999E-4</v>
      </c>
      <c r="LE190" s="1">
        <v>0.1019341</v>
      </c>
      <c r="LF190">
        <v>0.56864840000000005</v>
      </c>
      <c r="LG190">
        <v>20.993829999999999</v>
      </c>
      <c r="LH190" s="1">
        <v>2.3011989999999999E-4</v>
      </c>
      <c r="LI190" s="1">
        <v>9.8234000000000002E-2</v>
      </c>
      <c r="LJ190">
        <v>0.56856139999999999</v>
      </c>
      <c r="LK190">
        <v>20.225729999999999</v>
      </c>
      <c r="LL190" s="1">
        <v>2.2300710000000001E-4</v>
      </c>
      <c r="LM190" s="1">
        <v>9.5210539999999996E-2</v>
      </c>
      <c r="LN190">
        <v>0.5684342</v>
      </c>
      <c r="LO190">
        <v>19.841229999999999</v>
      </c>
      <c r="LP190" s="1">
        <v>2.168812E-4</v>
      </c>
      <c r="LQ190" s="1">
        <v>9.2624070000000003E-2</v>
      </c>
      <c r="LR190">
        <v>0.56828889999999999</v>
      </c>
      <c r="LS190">
        <v>20.443560000000002</v>
      </c>
      <c r="LT190" s="1">
        <v>2.1156389999999999E-4</v>
      </c>
      <c r="LU190" s="1">
        <v>9.0390040000000005E-2</v>
      </c>
      <c r="LV190">
        <v>0.56815000000000004</v>
      </c>
      <c r="LW190">
        <v>21.566099999999999</v>
      </c>
      <c r="LX190" s="1">
        <v>2.0692019999999999E-4</v>
      </c>
      <c r="LY190" s="1">
        <v>8.8447529999999996E-2</v>
      </c>
      <c r="LZ190">
        <v>0.56801840000000003</v>
      </c>
      <c r="MA190">
        <v>22.942260000000001</v>
      </c>
      <c r="MB190" s="1">
        <v>2.0343800000000001E-4</v>
      </c>
      <c r="MC190" s="1">
        <v>8.6985530000000005E-2</v>
      </c>
      <c r="MD190">
        <v>0.56795070000000003</v>
      </c>
      <c r="ME190">
        <v>23.97261</v>
      </c>
      <c r="MF190" s="1">
        <v>2.0055379999999999E-4</v>
      </c>
      <c r="MG190" s="1">
        <v>8.5785719999999996E-2</v>
      </c>
      <c r="MH190">
        <v>0.56786119999999995</v>
      </c>
      <c r="MI190">
        <v>24.23987</v>
      </c>
      <c r="MJ190" s="1">
        <v>1.972381E-4</v>
      </c>
      <c r="MK190" s="1">
        <v>8.4433839999999996E-2</v>
      </c>
      <c r="ML190">
        <v>0.56781939999999997</v>
      </c>
      <c r="MM190">
        <v>23.516400000000001</v>
      </c>
      <c r="MN190" s="1">
        <v>1.9279679999999999E-4</v>
      </c>
      <c r="MO190" s="1">
        <v>8.2604499999999997E-2</v>
      </c>
      <c r="MP190">
        <v>0.56780600000000003</v>
      </c>
      <c r="MQ190">
        <v>22.55114</v>
      </c>
      <c r="MR190" s="1">
        <v>1.8718620000000001E-4</v>
      </c>
      <c r="MS190" s="1">
        <v>8.0253099999999994E-2</v>
      </c>
      <c r="MT190">
        <v>0.56777759999999999</v>
      </c>
      <c r="MU190">
        <v>21.63842</v>
      </c>
      <c r="MV190" s="1">
        <v>1.809263E-4</v>
      </c>
      <c r="MW190" s="1">
        <v>7.7603329999999998E-2</v>
      </c>
      <c r="MX190">
        <v>0.56776610000000005</v>
      </c>
      <c r="MY190">
        <v>21.394939999999998</v>
      </c>
      <c r="MZ190" s="1">
        <v>1.7432400000000001E-4</v>
      </c>
      <c r="NA190" s="1">
        <v>7.4793029999999996E-2</v>
      </c>
      <c r="NB190">
        <v>0.56773130000000005</v>
      </c>
      <c r="NC190">
        <v>21.838249999999999</v>
      </c>
      <c r="ND190" s="1">
        <v>1.6744939999999999E-4</v>
      </c>
      <c r="NE190" s="1">
        <v>7.1865120000000005E-2</v>
      </c>
      <c r="NF190">
        <v>0.56773130000000005</v>
      </c>
      <c r="NG190">
        <v>21.838249999999999</v>
      </c>
      <c r="NH190" s="1">
        <v>1.6744939999999999E-4</v>
      </c>
      <c r="NI190" s="1">
        <v>7.1865120000000005E-2</v>
      </c>
      <c r="NJ190">
        <v>0.56773130000000005</v>
      </c>
      <c r="NK190">
        <v>21.838249999999999</v>
      </c>
      <c r="NL190" s="1">
        <v>1.6744939999999999E-4</v>
      </c>
      <c r="NM190" s="1">
        <v>7.1865120000000005E-2</v>
      </c>
      <c r="NN190">
        <v>0.56773130000000005</v>
      </c>
      <c r="NO190">
        <v>21.838249999999999</v>
      </c>
      <c r="NP190" s="1">
        <v>1.6744939999999999E-4</v>
      </c>
      <c r="NQ190" s="1">
        <v>7.1865120000000005E-2</v>
      </c>
      <c r="NR190">
        <v>0.56773130000000005</v>
      </c>
      <c r="NS190">
        <v>21.838249999999999</v>
      </c>
      <c r="NT190" s="1">
        <v>1.6744939999999999E-4</v>
      </c>
      <c r="NU190" s="1">
        <v>7.1865120000000005E-2</v>
      </c>
      <c r="NV190">
        <v>0.56773130000000005</v>
      </c>
      <c r="NW190">
        <v>21.838249999999999</v>
      </c>
      <c r="NX190" s="1">
        <v>1.6744939999999999E-4</v>
      </c>
      <c r="NY190" s="1">
        <v>7.1865120000000005E-2</v>
      </c>
      <c r="NZ190">
        <v>0.56773130000000005</v>
      </c>
      <c r="OA190">
        <v>21.838249999999999</v>
      </c>
      <c r="OB190" s="1">
        <v>1.6744939999999999E-4</v>
      </c>
      <c r="OC190" s="1">
        <v>7.1865120000000005E-2</v>
      </c>
      <c r="OD190">
        <v>0.56773130000000005</v>
      </c>
      <c r="OE190">
        <v>21.838249999999999</v>
      </c>
      <c r="OF190" s="1">
        <v>1.6744939999999999E-4</v>
      </c>
      <c r="OG190" s="1">
        <v>7.1865120000000005E-2</v>
      </c>
      <c r="OH190">
        <v>0.56773130000000005</v>
      </c>
      <c r="OI190">
        <v>21.838249999999999</v>
      </c>
      <c r="OJ190" s="1">
        <v>1.6744939999999999E-4</v>
      </c>
      <c r="OK190" s="1">
        <v>7.1865120000000005E-2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0.85329140000000003</v>
      </c>
      <c r="G191">
        <v>16.98075</v>
      </c>
      <c r="H191">
        <v>0</v>
      </c>
      <c r="I191">
        <v>0</v>
      </c>
      <c r="J191">
        <v>0.85113209999999995</v>
      </c>
      <c r="K191">
        <v>17.572099999999999</v>
      </c>
      <c r="L191">
        <v>0</v>
      </c>
      <c r="M191">
        <v>0</v>
      </c>
      <c r="N191">
        <v>0.8489582</v>
      </c>
      <c r="O191">
        <v>18.099209999999999</v>
      </c>
      <c r="P191">
        <v>0</v>
      </c>
      <c r="Q191">
        <v>0</v>
      </c>
      <c r="R191">
        <v>0.84670880000000004</v>
      </c>
      <c r="S191">
        <v>18.517769999999999</v>
      </c>
      <c r="T191">
        <v>0</v>
      </c>
      <c r="U191">
        <v>0</v>
      </c>
      <c r="V191">
        <v>0.84443570000000001</v>
      </c>
      <c r="W191">
        <v>19.048539999999999</v>
      </c>
      <c r="X191">
        <v>0</v>
      </c>
      <c r="Y191">
        <v>0</v>
      </c>
      <c r="Z191">
        <v>0.8421959</v>
      </c>
      <c r="AA191">
        <v>19.155809999999999</v>
      </c>
      <c r="AB191">
        <v>0</v>
      </c>
      <c r="AC191">
        <v>0</v>
      </c>
      <c r="AD191">
        <v>0.83983770000000002</v>
      </c>
      <c r="AE191">
        <v>18.939869999999999</v>
      </c>
      <c r="AF191">
        <v>1.0224749999999999E-37</v>
      </c>
      <c r="AG191">
        <v>3.4628320000000001E-35</v>
      </c>
      <c r="AH191">
        <v>0.83731929999999999</v>
      </c>
      <c r="AI191">
        <v>18.815989999999999</v>
      </c>
      <c r="AJ191" s="1">
        <v>8.2878369999999995E-26</v>
      </c>
      <c r="AK191" s="1">
        <v>2.8238429999999999E-23</v>
      </c>
      <c r="AL191">
        <v>0.83489579999999997</v>
      </c>
      <c r="AM191">
        <v>18.697579999999999</v>
      </c>
      <c r="AN191" s="1">
        <v>2.9526560000000002E-14</v>
      </c>
      <c r="AO191" s="1">
        <v>1.0062760000000001E-11</v>
      </c>
      <c r="AP191">
        <v>0.83246989999999998</v>
      </c>
      <c r="AQ191">
        <v>19.190370000000001</v>
      </c>
      <c r="AR191" s="1">
        <v>5.1759739999999998E-6</v>
      </c>
      <c r="AS191" s="1">
        <v>1.279695E-3</v>
      </c>
      <c r="AT191">
        <v>0.83004239999999996</v>
      </c>
      <c r="AU191">
        <v>19.739699999999999</v>
      </c>
      <c r="AV191" s="1">
        <v>8.1057620000000007E-3</v>
      </c>
      <c r="AW191" s="1">
        <v>2.2059790000000001</v>
      </c>
      <c r="AX191">
        <v>0.82750179999999995</v>
      </c>
      <c r="AY191">
        <v>20.072220000000002</v>
      </c>
      <c r="AZ191" s="1">
        <v>0.78533339999999996</v>
      </c>
      <c r="BA191">
        <v>229.65530000000001</v>
      </c>
      <c r="BB191">
        <v>0.82496729999999996</v>
      </c>
      <c r="BC191">
        <v>20.4072</v>
      </c>
      <c r="BD191">
        <v>13.15438</v>
      </c>
      <c r="BE191">
        <v>4082.5250000000001</v>
      </c>
      <c r="BF191">
        <v>0.82239810000000002</v>
      </c>
      <c r="BG191">
        <v>20.327310000000001</v>
      </c>
      <c r="BH191">
        <v>60.647649999999999</v>
      </c>
      <c r="BI191">
        <v>19824.28</v>
      </c>
      <c r="BJ191">
        <v>0.81980379999999997</v>
      </c>
      <c r="BK191">
        <v>20.106490000000001</v>
      </c>
      <c r="BL191">
        <v>102.9021</v>
      </c>
      <c r="BM191">
        <v>35202.620000000003</v>
      </c>
      <c r="BN191">
        <v>0.81718299999999999</v>
      </c>
      <c r="BO191">
        <v>20.063279999999999</v>
      </c>
      <c r="BP191">
        <v>78.706699999999998</v>
      </c>
      <c r="BQ191">
        <v>28026.79</v>
      </c>
      <c r="BR191">
        <v>0.81445710000000004</v>
      </c>
      <c r="BS191">
        <v>20.040949999999999</v>
      </c>
      <c r="BT191">
        <v>31.68252</v>
      </c>
      <c r="BU191">
        <v>11684.42</v>
      </c>
      <c r="BV191">
        <v>0.81153430000000004</v>
      </c>
      <c r="BW191">
        <v>20.023820000000001</v>
      </c>
      <c r="BX191">
        <v>7.6497099999999998</v>
      </c>
      <c r="BY191">
        <v>2906.9009999999998</v>
      </c>
      <c r="BZ191">
        <v>0.80807669999999998</v>
      </c>
      <c r="CA191">
        <v>20.112159999999999</v>
      </c>
      <c r="CB191">
        <v>1.2788330000000001</v>
      </c>
      <c r="CC191">
        <v>496.40870000000001</v>
      </c>
      <c r="CD191">
        <v>0.80292839999999999</v>
      </c>
      <c r="CE191">
        <v>19.8842</v>
      </c>
      <c r="CF191">
        <v>0.21027390000000001</v>
      </c>
      <c r="CG191">
        <v>80.712530000000001</v>
      </c>
      <c r="CH191">
        <v>0.79353569999999995</v>
      </c>
      <c r="CI191">
        <v>19.630310000000001</v>
      </c>
      <c r="CJ191">
        <v>7.7237760000000003E-2</v>
      </c>
      <c r="CK191">
        <v>28.180199999999999</v>
      </c>
      <c r="CL191">
        <v>0.78383429999999998</v>
      </c>
      <c r="CM191">
        <v>19.122250000000001</v>
      </c>
      <c r="CN191">
        <v>6.0687499999999998E-2</v>
      </c>
      <c r="CO191">
        <v>21.88494</v>
      </c>
      <c r="CP191">
        <v>0.77545140000000001</v>
      </c>
      <c r="CQ191">
        <v>18.720279999999999</v>
      </c>
      <c r="CR191" s="1">
        <v>5.6134080000000003E-2</v>
      </c>
      <c r="CS191">
        <v>20.346979999999999</v>
      </c>
      <c r="CT191">
        <v>0.76777850000000003</v>
      </c>
      <c r="CU191">
        <v>18.514320000000001</v>
      </c>
      <c r="CV191" s="1">
        <v>5.5371690000000001E-2</v>
      </c>
      <c r="CW191">
        <v>20.193519999999999</v>
      </c>
      <c r="CX191">
        <v>0.76058110000000001</v>
      </c>
      <c r="CY191">
        <v>18.371600000000001</v>
      </c>
      <c r="CZ191" s="1">
        <v>5.5598429999999997E-2</v>
      </c>
      <c r="DA191">
        <v>20.437999999999999</v>
      </c>
      <c r="DB191">
        <v>0.75343289999999996</v>
      </c>
      <c r="DC191">
        <v>18.285869999999999</v>
      </c>
      <c r="DD191" s="1">
        <v>5.4545999999999997E-2</v>
      </c>
      <c r="DE191" s="1">
        <v>20.23696</v>
      </c>
      <c r="DF191">
        <v>0.7462607</v>
      </c>
      <c r="DG191">
        <v>18.320409999999999</v>
      </c>
      <c r="DH191" s="1">
        <v>5.149256E-2</v>
      </c>
      <c r="DI191" s="1">
        <v>19.28406</v>
      </c>
      <c r="DJ191">
        <v>0.73906039999999995</v>
      </c>
      <c r="DK191">
        <v>18.267869999999998</v>
      </c>
      <c r="DL191" s="1">
        <v>4.7334849999999998E-2</v>
      </c>
      <c r="DM191" s="1">
        <v>17.878229999999999</v>
      </c>
      <c r="DN191">
        <v>0.73219069999999997</v>
      </c>
      <c r="DO191">
        <v>18.262450000000001</v>
      </c>
      <c r="DP191" s="1">
        <v>4.2843649999999997E-2</v>
      </c>
      <c r="DQ191" s="1">
        <v>16.305820000000001</v>
      </c>
      <c r="DR191">
        <v>0.72550630000000005</v>
      </c>
      <c r="DS191">
        <v>17.851400000000002</v>
      </c>
      <c r="DT191" s="1">
        <v>3.8477190000000001E-2</v>
      </c>
      <c r="DU191" s="1">
        <v>14.74696</v>
      </c>
      <c r="DV191">
        <v>0.71856379999999997</v>
      </c>
      <c r="DW191">
        <v>17.257480000000001</v>
      </c>
      <c r="DX191" s="1">
        <v>3.4482899999999997E-2</v>
      </c>
      <c r="DY191" s="1">
        <v>13.30972</v>
      </c>
      <c r="DZ191">
        <v>0.71139830000000004</v>
      </c>
      <c r="EA191">
        <v>16.840579999999999</v>
      </c>
      <c r="EB191" s="1">
        <v>3.100145E-2</v>
      </c>
      <c r="EC191" s="1">
        <v>12.052099999999999</v>
      </c>
      <c r="ED191">
        <v>0.70417700000000005</v>
      </c>
      <c r="EE191">
        <v>16.60567</v>
      </c>
      <c r="EF191" s="1">
        <v>2.7828720000000001E-2</v>
      </c>
      <c r="EG191" s="1">
        <v>10.901540000000001</v>
      </c>
      <c r="EH191">
        <v>0.69684290000000004</v>
      </c>
      <c r="EI191">
        <v>16.979310000000002</v>
      </c>
      <c r="EJ191" s="1">
        <v>2.4956699999999998E-2</v>
      </c>
      <c r="EK191" s="1">
        <v>9.8522949999999998</v>
      </c>
      <c r="EL191">
        <v>0.6892104</v>
      </c>
      <c r="EM191">
        <v>17.575810000000001</v>
      </c>
      <c r="EN191" s="1">
        <v>2.2367519999999998E-2</v>
      </c>
      <c r="EO191" s="1">
        <v>8.9032649999999993</v>
      </c>
      <c r="EP191">
        <v>0.6818092</v>
      </c>
      <c r="EQ191">
        <v>17.992930000000001</v>
      </c>
      <c r="ER191" s="1">
        <v>2.0042649999999999E-2</v>
      </c>
      <c r="ES191" s="1">
        <v>8.0417690000000004</v>
      </c>
      <c r="ET191">
        <v>0.67445699999999997</v>
      </c>
      <c r="EU191">
        <v>18.359829999999999</v>
      </c>
      <c r="EV191" s="1">
        <v>1.794666E-2</v>
      </c>
      <c r="EW191" s="1">
        <v>7.2577059999999998</v>
      </c>
      <c r="EX191">
        <v>0.66712349999999998</v>
      </c>
      <c r="EY191">
        <v>18.30566</v>
      </c>
      <c r="EZ191" s="1">
        <v>1.6082630000000001E-2</v>
      </c>
      <c r="FA191" s="1">
        <v>6.5562300000000002</v>
      </c>
      <c r="FB191">
        <v>0.65970930000000005</v>
      </c>
      <c r="FC191">
        <v>17.722380000000001</v>
      </c>
      <c r="FD191" s="1">
        <v>1.4411810000000001E-2</v>
      </c>
      <c r="FE191" s="1">
        <v>5.9240760000000003</v>
      </c>
      <c r="FF191">
        <v>0.65253450000000002</v>
      </c>
      <c r="FG191">
        <v>17.201599999999999</v>
      </c>
      <c r="FH191" s="1">
        <v>1.294064E-2</v>
      </c>
      <c r="FI191" s="1">
        <v>5.361345</v>
      </c>
      <c r="FJ191">
        <v>0.64604499999999998</v>
      </c>
      <c r="FK191">
        <v>16.93253</v>
      </c>
      <c r="FL191" s="1">
        <v>1.163721E-2</v>
      </c>
      <c r="FM191" s="1">
        <v>4.8551060000000001</v>
      </c>
      <c r="FN191">
        <v>0.63972479999999998</v>
      </c>
      <c r="FO191">
        <v>17.490680000000001</v>
      </c>
      <c r="FP191" s="1">
        <v>1.045242E-2</v>
      </c>
      <c r="FQ191" s="1">
        <v>4.390212</v>
      </c>
      <c r="FR191">
        <v>0.63311660000000003</v>
      </c>
      <c r="FS191">
        <v>18.500360000000001</v>
      </c>
      <c r="FT191" s="1">
        <v>9.3814580000000005E-3</v>
      </c>
      <c r="FU191" s="1">
        <v>3.9698440000000002</v>
      </c>
      <c r="FV191">
        <v>0.62717089999999998</v>
      </c>
      <c r="FW191">
        <v>19.653009999999998</v>
      </c>
      <c r="FX191" s="1">
        <v>8.4068159999999992E-3</v>
      </c>
      <c r="FY191" s="1">
        <v>3.579583</v>
      </c>
      <c r="FZ191">
        <v>0.62153530000000001</v>
      </c>
      <c r="GA191">
        <v>20.546659999999999</v>
      </c>
      <c r="GB191" s="1">
        <v>7.5258240000000004E-3</v>
      </c>
      <c r="GC191" s="1">
        <v>3.222823</v>
      </c>
      <c r="GD191">
        <v>0.61613010000000001</v>
      </c>
      <c r="GE191">
        <v>20.64199</v>
      </c>
      <c r="GF191" s="1">
        <v>6.732409E-3</v>
      </c>
      <c r="GG191" s="1">
        <v>2.897767</v>
      </c>
      <c r="GH191">
        <v>0.61084570000000005</v>
      </c>
      <c r="GI191">
        <v>20.05134</v>
      </c>
      <c r="GJ191" s="1">
        <v>6.0331409999999997E-3</v>
      </c>
      <c r="GK191" s="1">
        <v>2.6104349999999998</v>
      </c>
      <c r="GL191">
        <v>0.6059717</v>
      </c>
      <c r="GM191">
        <v>19.348859999999998</v>
      </c>
      <c r="GN191" s="1">
        <v>5.417313E-3</v>
      </c>
      <c r="GO191" s="1">
        <v>2.3548580000000001</v>
      </c>
      <c r="GP191">
        <v>0.60131699999999999</v>
      </c>
      <c r="GQ191">
        <v>18.8626</v>
      </c>
      <c r="GR191" s="1">
        <v>4.8527149999999996E-3</v>
      </c>
      <c r="GS191" s="1">
        <v>2.1195740000000001</v>
      </c>
      <c r="GT191">
        <v>0.59711729999999996</v>
      </c>
      <c r="GU191">
        <v>19.44462</v>
      </c>
      <c r="GV191" s="1">
        <v>4.3241410000000001E-3</v>
      </c>
      <c r="GW191" s="1">
        <v>1.8960649999999999</v>
      </c>
      <c r="GX191">
        <v>0.59336350000000004</v>
      </c>
      <c r="GY191">
        <v>20.554130000000001</v>
      </c>
      <c r="GZ191" s="1">
        <v>3.808231E-3</v>
      </c>
      <c r="HA191" s="1">
        <v>1.6765779999999999</v>
      </c>
      <c r="HB191">
        <v>0.58984510000000001</v>
      </c>
      <c r="HC191">
        <v>21.842939999999999</v>
      </c>
      <c r="HD191" s="1">
        <v>3.3076310000000001E-3</v>
      </c>
      <c r="HE191" s="1">
        <v>1.4612449999999999</v>
      </c>
      <c r="HF191">
        <v>0.58701449999999999</v>
      </c>
      <c r="HG191">
        <v>22.713439999999999</v>
      </c>
      <c r="HH191" s="1">
        <v>2.8469340000000002E-3</v>
      </c>
      <c r="HI191" s="1">
        <v>1.2602370000000001</v>
      </c>
      <c r="HJ191">
        <v>0.58458650000000001</v>
      </c>
      <c r="HK191">
        <v>22.626660000000001</v>
      </c>
      <c r="HL191" s="1">
        <v>2.4456529999999999E-3</v>
      </c>
      <c r="HM191" s="1">
        <v>1.0832349999999999</v>
      </c>
      <c r="HN191">
        <v>0.58252740000000003</v>
      </c>
      <c r="HO191">
        <v>21.729209999999998</v>
      </c>
      <c r="HP191" s="1">
        <v>2.1125900000000001E-3</v>
      </c>
      <c r="HQ191" s="1">
        <v>0.93543849999999995</v>
      </c>
      <c r="HR191">
        <v>0.58087599999999995</v>
      </c>
      <c r="HS191">
        <v>20.73545</v>
      </c>
      <c r="HT191" s="1">
        <v>1.842265E-3</v>
      </c>
      <c r="HU191" s="1">
        <v>0.81464669999999995</v>
      </c>
      <c r="HV191">
        <v>0.57955239999999997</v>
      </c>
      <c r="HW191">
        <v>20.000129999999999</v>
      </c>
      <c r="HX191" s="1">
        <v>1.6250310000000001E-3</v>
      </c>
      <c r="HY191" s="1">
        <v>0.71712560000000003</v>
      </c>
      <c r="HZ191">
        <v>0.57871510000000004</v>
      </c>
      <c r="IA191">
        <v>20.254850000000001</v>
      </c>
      <c r="IB191" s="1">
        <v>1.4441219999999999E-3</v>
      </c>
      <c r="IC191" s="1">
        <v>0.63605</v>
      </c>
      <c r="ID191">
        <v>0.57814069999999995</v>
      </c>
      <c r="IE191">
        <v>20.483280000000001</v>
      </c>
      <c r="IF191" s="1">
        <v>1.2781229999999999E-3</v>
      </c>
      <c r="IG191" s="1">
        <v>0.56211120000000003</v>
      </c>
      <c r="IH191">
        <v>0.57773640000000004</v>
      </c>
      <c r="II191">
        <v>21.322900000000001</v>
      </c>
      <c r="IJ191" s="1">
        <v>1.1168009999999999E-3</v>
      </c>
      <c r="IK191" s="1">
        <v>0.49074030000000002</v>
      </c>
      <c r="IL191">
        <v>0.57743829999999996</v>
      </c>
      <c r="IM191">
        <v>21.93788</v>
      </c>
      <c r="IN191" s="1">
        <v>9.6088800000000002E-4</v>
      </c>
      <c r="IO191" s="1">
        <v>0.42181429999999998</v>
      </c>
      <c r="IP191">
        <v>0.57722200000000001</v>
      </c>
      <c r="IQ191">
        <v>21.78811</v>
      </c>
      <c r="IR191" s="1">
        <v>8.2039109999999999E-4</v>
      </c>
      <c r="IS191" s="1">
        <v>0.3594929</v>
      </c>
      <c r="IT191">
        <v>0.57708340000000002</v>
      </c>
      <c r="IU191">
        <v>21.02365</v>
      </c>
      <c r="IV191" s="1">
        <v>7.0558999999999997E-4</v>
      </c>
      <c r="IW191" s="1">
        <v>0.30833539999999998</v>
      </c>
      <c r="IX191">
        <v>0.57699659999999997</v>
      </c>
      <c r="IY191">
        <v>20.04073</v>
      </c>
      <c r="IZ191" s="1">
        <v>6.1899489999999997E-4</v>
      </c>
      <c r="JA191" s="1">
        <v>0.2696289</v>
      </c>
      <c r="JB191">
        <v>0.57695390000000002</v>
      </c>
      <c r="JC191">
        <v>19.307410000000001</v>
      </c>
      <c r="JD191" s="1">
        <v>5.5592390000000003E-4</v>
      </c>
      <c r="JE191" s="1">
        <v>0.2413825</v>
      </c>
      <c r="JF191">
        <v>0.57700640000000003</v>
      </c>
      <c r="JG191">
        <v>19.694410000000001</v>
      </c>
      <c r="JH191" s="1">
        <v>5.0898060000000001E-4</v>
      </c>
      <c r="JI191" s="1">
        <v>0.22043989999999999</v>
      </c>
      <c r="JJ191">
        <v>0.57709849999999996</v>
      </c>
      <c r="JK191">
        <v>20.734249999999999</v>
      </c>
      <c r="JL191" s="1">
        <v>4.7081309999999997E-4</v>
      </c>
      <c r="JM191" s="1">
        <v>0.20352519999999999</v>
      </c>
      <c r="JN191">
        <v>0.57729260000000004</v>
      </c>
      <c r="JO191">
        <v>22.074580000000001</v>
      </c>
      <c r="JP191" s="1">
        <v>4.367137E-4</v>
      </c>
      <c r="JQ191" s="1">
        <v>0.1885278</v>
      </c>
      <c r="JR191">
        <v>0.57757740000000002</v>
      </c>
      <c r="JS191">
        <v>23.235340000000001</v>
      </c>
      <c r="JT191" s="1">
        <v>4.0481179999999999E-4</v>
      </c>
      <c r="JU191" s="1">
        <v>0.17452280000000001</v>
      </c>
      <c r="JV191">
        <v>0.5779685</v>
      </c>
      <c r="JW191">
        <v>23.495149999999999</v>
      </c>
      <c r="JX191" s="1">
        <v>3.7510750000000002E-4</v>
      </c>
      <c r="JY191" s="1">
        <v>0.16150419999999999</v>
      </c>
      <c r="JZ191">
        <v>0.57845599999999997</v>
      </c>
      <c r="KA191">
        <v>22.815550000000002</v>
      </c>
      <c r="KB191" s="1">
        <v>3.4847460000000003E-4</v>
      </c>
      <c r="KC191" s="1">
        <v>0.1498004</v>
      </c>
      <c r="KD191">
        <v>0.57900549999999995</v>
      </c>
      <c r="KE191">
        <v>21.845559999999999</v>
      </c>
      <c r="KF191" s="1">
        <v>3.2545920000000002E-4</v>
      </c>
      <c r="KG191" s="1">
        <v>0.13966039999999999</v>
      </c>
      <c r="KH191">
        <v>0.57958699999999996</v>
      </c>
      <c r="KI191">
        <v>20.926469999999998</v>
      </c>
      <c r="KJ191" s="1">
        <v>3.0609209999999998E-4</v>
      </c>
      <c r="KK191" s="1">
        <v>0.13111100000000001</v>
      </c>
      <c r="KL191">
        <v>0.58013820000000005</v>
      </c>
      <c r="KM191">
        <v>20.856439999999999</v>
      </c>
      <c r="KN191" s="1">
        <v>2.893072E-4</v>
      </c>
      <c r="KO191" s="1">
        <v>0.1237383</v>
      </c>
      <c r="KP191">
        <v>0.58065299999999997</v>
      </c>
      <c r="KQ191">
        <v>21.306249999999999</v>
      </c>
      <c r="KR191" s="1">
        <v>2.7495360000000002E-4</v>
      </c>
      <c r="KS191" s="1">
        <v>0.117453</v>
      </c>
      <c r="KT191">
        <v>0.58106329999999995</v>
      </c>
      <c r="KU191">
        <v>21.806360000000002</v>
      </c>
      <c r="KV191" s="1">
        <v>2.6221760000000002E-4</v>
      </c>
      <c r="KW191" s="1">
        <v>0.1119145</v>
      </c>
      <c r="KX191">
        <v>0.58136690000000002</v>
      </c>
      <c r="KY191">
        <v>22.101949999999999</v>
      </c>
      <c r="KZ191" s="1">
        <v>2.5047740000000001E-4</v>
      </c>
      <c r="LA191" s="1">
        <v>0.1068404</v>
      </c>
      <c r="LB191">
        <v>0.58154130000000004</v>
      </c>
      <c r="LC191">
        <v>21.763169999999999</v>
      </c>
      <c r="LD191" s="1">
        <v>2.4016129999999999E-4</v>
      </c>
      <c r="LE191" s="1">
        <v>0.10241459999999999</v>
      </c>
      <c r="LF191">
        <v>0.58159269999999996</v>
      </c>
      <c r="LG191">
        <v>21.074449999999999</v>
      </c>
      <c r="LH191" s="1">
        <v>2.3124969999999999E-4</v>
      </c>
      <c r="LI191" s="1">
        <v>9.85872E-2</v>
      </c>
      <c r="LJ191">
        <v>0.58157910000000002</v>
      </c>
      <c r="LK191">
        <v>20.298159999999999</v>
      </c>
      <c r="LL191" s="1">
        <v>2.239648E-4</v>
      </c>
      <c r="LM191" s="1">
        <v>9.5488760000000006E-2</v>
      </c>
      <c r="LN191">
        <v>0.5814629</v>
      </c>
      <c r="LO191">
        <v>19.87725</v>
      </c>
      <c r="LP191" s="1">
        <v>2.177116E-4</v>
      </c>
      <c r="LQ191" s="1">
        <v>9.2849070000000006E-2</v>
      </c>
      <c r="LR191">
        <v>0.58133539999999995</v>
      </c>
      <c r="LS191">
        <v>20.432089999999999</v>
      </c>
      <c r="LT191" s="1">
        <v>2.122778E-4</v>
      </c>
      <c r="LU191" s="1">
        <v>9.0566729999999998E-2</v>
      </c>
      <c r="LV191">
        <v>0.58117680000000005</v>
      </c>
      <c r="LW191">
        <v>21.525200000000002</v>
      </c>
      <c r="LX191" s="1">
        <v>2.0750839999999999E-4</v>
      </c>
      <c r="LY191" s="1">
        <v>8.8577859999999994E-2</v>
      </c>
      <c r="LZ191">
        <v>0.58102659999999995</v>
      </c>
      <c r="MA191">
        <v>22.896100000000001</v>
      </c>
      <c r="MB191" s="1">
        <v>2.038873E-4</v>
      </c>
      <c r="MC191" s="1">
        <v>8.7056739999999994E-2</v>
      </c>
      <c r="MD191">
        <v>0.58090940000000002</v>
      </c>
      <c r="ME191">
        <v>23.96266</v>
      </c>
      <c r="MF191" s="1">
        <v>2.0094779999999999E-4</v>
      </c>
      <c r="MG191" s="1">
        <v>8.5835159999999994E-2</v>
      </c>
      <c r="MH191">
        <v>0.58080189999999998</v>
      </c>
      <c r="MI191">
        <v>24.278700000000001</v>
      </c>
      <c r="MJ191" s="1">
        <v>1.9775319999999999E-4</v>
      </c>
      <c r="MK191" s="1">
        <v>8.4532479999999993E-2</v>
      </c>
      <c r="ML191">
        <v>0.58073779999999997</v>
      </c>
      <c r="MM191">
        <v>23.605370000000001</v>
      </c>
      <c r="MN191" s="1">
        <v>1.935076E-4</v>
      </c>
      <c r="MO191" s="1">
        <v>8.2787299999999994E-2</v>
      </c>
      <c r="MP191">
        <v>0.58067040000000003</v>
      </c>
      <c r="MQ191">
        <v>22.65822</v>
      </c>
      <c r="MR191" s="1">
        <v>1.8802099999999999E-4</v>
      </c>
      <c r="MS191" s="1">
        <v>8.0497310000000002E-2</v>
      </c>
      <c r="MT191">
        <v>0.58063220000000004</v>
      </c>
      <c r="MU191">
        <v>21.741679999999999</v>
      </c>
      <c r="MV191" s="1">
        <v>1.8185529999999999E-4</v>
      </c>
      <c r="MW191" s="1">
        <v>7.7890559999999998E-2</v>
      </c>
      <c r="MX191">
        <v>0.58060389999999995</v>
      </c>
      <c r="MY191">
        <v>21.453869999999998</v>
      </c>
      <c r="MZ191" s="1">
        <v>1.7528779999999999E-4</v>
      </c>
      <c r="NA191" s="1">
        <v>7.5101020000000004E-2</v>
      </c>
      <c r="NB191">
        <v>0.5805496</v>
      </c>
      <c r="NC191">
        <v>21.851659999999999</v>
      </c>
      <c r="ND191" s="1">
        <v>1.684515E-4</v>
      </c>
      <c r="NE191" s="1">
        <v>7.2193850000000004E-2</v>
      </c>
      <c r="NF191">
        <v>0.5805496</v>
      </c>
      <c r="NG191">
        <v>21.851659999999999</v>
      </c>
      <c r="NH191" s="1">
        <v>1.684515E-4</v>
      </c>
      <c r="NI191" s="1">
        <v>7.2193850000000004E-2</v>
      </c>
      <c r="NJ191">
        <v>0.5805496</v>
      </c>
      <c r="NK191">
        <v>21.851659999999999</v>
      </c>
      <c r="NL191" s="1">
        <v>1.684515E-4</v>
      </c>
      <c r="NM191" s="1">
        <v>7.2193850000000004E-2</v>
      </c>
      <c r="NN191">
        <v>0.5805496</v>
      </c>
      <c r="NO191">
        <v>21.851659999999999</v>
      </c>
      <c r="NP191" s="1">
        <v>1.684515E-4</v>
      </c>
      <c r="NQ191" s="1">
        <v>7.2193850000000004E-2</v>
      </c>
      <c r="NR191">
        <v>0.5805496</v>
      </c>
      <c r="NS191">
        <v>21.851659999999999</v>
      </c>
      <c r="NT191" s="1">
        <v>1.684515E-4</v>
      </c>
      <c r="NU191" s="1">
        <v>7.2193850000000004E-2</v>
      </c>
      <c r="NV191">
        <v>0.5805496</v>
      </c>
      <c r="NW191">
        <v>21.851659999999999</v>
      </c>
      <c r="NX191" s="1">
        <v>1.684515E-4</v>
      </c>
      <c r="NY191" s="1">
        <v>7.2193850000000004E-2</v>
      </c>
      <c r="NZ191">
        <v>0.5805496</v>
      </c>
      <c r="OA191">
        <v>21.851659999999999</v>
      </c>
      <c r="OB191" s="1">
        <v>1.684515E-4</v>
      </c>
      <c r="OC191" s="1">
        <v>7.2193850000000004E-2</v>
      </c>
      <c r="OD191">
        <v>0.5805496</v>
      </c>
      <c r="OE191">
        <v>21.851659999999999</v>
      </c>
      <c r="OF191" s="1">
        <v>1.684515E-4</v>
      </c>
      <c r="OG191" s="1">
        <v>7.2193850000000004E-2</v>
      </c>
      <c r="OH191">
        <v>0.5805496</v>
      </c>
      <c r="OI191">
        <v>21.851659999999999</v>
      </c>
      <c r="OJ191" s="1">
        <v>1.684515E-4</v>
      </c>
      <c r="OK191" s="1">
        <v>7.2193850000000004E-2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0.82878240000000003</v>
      </c>
      <c r="G192">
        <v>16.98217</v>
      </c>
      <c r="H192">
        <v>0</v>
      </c>
      <c r="I192">
        <v>0</v>
      </c>
      <c r="J192">
        <v>0.82686519999999997</v>
      </c>
      <c r="K192">
        <v>17.563210000000002</v>
      </c>
      <c r="L192">
        <v>0</v>
      </c>
      <c r="M192">
        <v>0</v>
      </c>
      <c r="N192">
        <v>0.82490540000000001</v>
      </c>
      <c r="O192">
        <v>18.11017</v>
      </c>
      <c r="P192">
        <v>0</v>
      </c>
      <c r="Q192">
        <v>0</v>
      </c>
      <c r="R192">
        <v>0.82289559999999995</v>
      </c>
      <c r="S192">
        <v>18.529319999999998</v>
      </c>
      <c r="T192">
        <v>0</v>
      </c>
      <c r="U192">
        <v>0</v>
      </c>
      <c r="V192">
        <v>0.82086769999999998</v>
      </c>
      <c r="W192">
        <v>19.056740000000001</v>
      </c>
      <c r="X192">
        <v>0</v>
      </c>
      <c r="Y192">
        <v>0</v>
      </c>
      <c r="Z192">
        <v>0.81885839999999999</v>
      </c>
      <c r="AA192">
        <v>19.1678</v>
      </c>
      <c r="AB192">
        <v>0</v>
      </c>
      <c r="AC192">
        <v>0</v>
      </c>
      <c r="AD192">
        <v>0.8167664</v>
      </c>
      <c r="AE192">
        <v>18.938929999999999</v>
      </c>
      <c r="AF192">
        <v>1.5475969999999999E-38</v>
      </c>
      <c r="AG192">
        <v>5.1901479999999999E-36</v>
      </c>
      <c r="AH192">
        <v>0.81453100000000001</v>
      </c>
      <c r="AI192">
        <v>18.814990000000002</v>
      </c>
      <c r="AJ192" s="1">
        <v>1.236208E-26</v>
      </c>
      <c r="AK192" s="1">
        <v>4.1696300000000003E-24</v>
      </c>
      <c r="AL192">
        <v>0.81238390000000005</v>
      </c>
      <c r="AM192">
        <v>18.70242</v>
      </c>
      <c r="AN192" s="1">
        <v>4.2392499999999996E-15</v>
      </c>
      <c r="AO192" s="1">
        <v>1.4297689999999999E-12</v>
      </c>
      <c r="AP192">
        <v>0.8102452</v>
      </c>
      <c r="AQ192">
        <v>19.182950000000002</v>
      </c>
      <c r="AR192" s="1">
        <v>2.3588350000000001E-6</v>
      </c>
      <c r="AS192" s="1">
        <v>5.7151710000000004E-4</v>
      </c>
      <c r="AT192">
        <v>0.80809580000000003</v>
      </c>
      <c r="AU192">
        <v>19.753720000000001</v>
      </c>
      <c r="AV192" s="1">
        <v>4.924019E-3</v>
      </c>
      <c r="AW192" s="1">
        <v>1.3158209999999999</v>
      </c>
      <c r="AX192">
        <v>0.80584610000000001</v>
      </c>
      <c r="AY192">
        <v>20.090340000000001</v>
      </c>
      <c r="AZ192" s="1">
        <v>0.56269570000000002</v>
      </c>
      <c r="BA192">
        <v>161.69630000000001</v>
      </c>
      <c r="BB192">
        <v>0.80360819999999999</v>
      </c>
      <c r="BC192">
        <v>20.423079999999999</v>
      </c>
      <c r="BD192">
        <v>10.68445</v>
      </c>
      <c r="BE192">
        <v>3260.0030000000002</v>
      </c>
      <c r="BF192">
        <v>0.80134479999999997</v>
      </c>
      <c r="BG192">
        <v>20.348579999999998</v>
      </c>
      <c r="BH192">
        <v>54.599870000000003</v>
      </c>
      <c r="BI192">
        <v>17552.599999999999</v>
      </c>
      <c r="BJ192">
        <v>0.79905559999999998</v>
      </c>
      <c r="BK192">
        <v>20.10604</v>
      </c>
      <c r="BL192">
        <v>101.0774</v>
      </c>
      <c r="BM192">
        <v>34018.769999999997</v>
      </c>
      <c r="BN192">
        <v>0.79672500000000002</v>
      </c>
      <c r="BO192">
        <v>20.051570000000002</v>
      </c>
      <c r="BP192">
        <v>83.350589999999997</v>
      </c>
      <c r="BQ192">
        <v>29203.919999999998</v>
      </c>
      <c r="BR192">
        <v>0.79435169999999999</v>
      </c>
      <c r="BS192">
        <v>20.039059999999999</v>
      </c>
      <c r="BT192">
        <v>35.79242</v>
      </c>
      <c r="BU192">
        <v>12990.16</v>
      </c>
      <c r="BV192">
        <v>0.79176409999999997</v>
      </c>
      <c r="BW192">
        <v>20.03772</v>
      </c>
      <c r="BX192">
        <v>9.1208200000000001</v>
      </c>
      <c r="BY192">
        <v>3411.5070000000001</v>
      </c>
      <c r="BZ192">
        <v>0.78872220000000004</v>
      </c>
      <c r="CA192">
        <v>20.15297</v>
      </c>
      <c r="CB192">
        <v>1.5808409999999999</v>
      </c>
      <c r="CC192">
        <v>604.65859999999998</v>
      </c>
      <c r="CD192">
        <v>0.78418659999999996</v>
      </c>
      <c r="CE192">
        <v>19.938569999999999</v>
      </c>
      <c r="CF192">
        <v>0.25241819999999998</v>
      </c>
      <c r="CG192">
        <v>96.004199999999997</v>
      </c>
      <c r="CH192">
        <v>0.77588559999999995</v>
      </c>
      <c r="CI192">
        <v>19.673970000000001</v>
      </c>
      <c r="CJ192">
        <v>8.2076499999999997E-2</v>
      </c>
      <c r="CK192">
        <v>29.665209999999998</v>
      </c>
      <c r="CL192">
        <v>0.76702870000000001</v>
      </c>
      <c r="CM192">
        <v>19.170680000000001</v>
      </c>
      <c r="CN192">
        <v>6.1486390000000002E-2</v>
      </c>
      <c r="CO192">
        <v>21.82714</v>
      </c>
      <c r="CP192">
        <v>0.75936890000000001</v>
      </c>
      <c r="CQ192">
        <v>18.740189999999998</v>
      </c>
      <c r="CR192" s="1">
        <v>5.6359279999999998E-2</v>
      </c>
      <c r="CS192">
        <v>20.080449999999999</v>
      </c>
      <c r="CT192">
        <v>0.75240739999999995</v>
      </c>
      <c r="CU192">
        <v>18.51071</v>
      </c>
      <c r="CV192" s="1">
        <v>5.5312800000000002E-2</v>
      </c>
      <c r="CW192">
        <v>19.80518</v>
      </c>
      <c r="CX192">
        <v>0.74592919999999996</v>
      </c>
      <c r="CY192">
        <v>18.36458</v>
      </c>
      <c r="CZ192" s="1">
        <v>5.5557469999999998E-2</v>
      </c>
      <c r="DA192">
        <v>20.031929999999999</v>
      </c>
      <c r="DB192">
        <v>0.73951549999999999</v>
      </c>
      <c r="DC192">
        <v>18.293060000000001</v>
      </c>
      <c r="DD192" s="1">
        <v>5.4708359999999998E-2</v>
      </c>
      <c r="DE192" s="1">
        <v>19.891539999999999</v>
      </c>
      <c r="DF192">
        <v>0.73307829999999996</v>
      </c>
      <c r="DG192">
        <v>18.34929</v>
      </c>
      <c r="DH192" s="1">
        <v>5.1858479999999998E-2</v>
      </c>
      <c r="DI192" s="1">
        <v>19.02</v>
      </c>
      <c r="DJ192">
        <v>0.7266551</v>
      </c>
      <c r="DK192">
        <v>18.30799</v>
      </c>
      <c r="DL192" s="1">
        <v>4.7787400000000001E-2</v>
      </c>
      <c r="DM192" s="1">
        <v>17.66338</v>
      </c>
      <c r="DN192">
        <v>0.72049739999999995</v>
      </c>
      <c r="DO192">
        <v>18.304310000000001</v>
      </c>
      <c r="DP192" s="1">
        <v>4.3320079999999997E-2</v>
      </c>
      <c r="DQ192" s="1">
        <v>16.123100000000001</v>
      </c>
      <c r="DR192">
        <v>0.71437470000000003</v>
      </c>
      <c r="DS192">
        <v>17.90204</v>
      </c>
      <c r="DT192" s="1">
        <v>3.8935160000000003E-2</v>
      </c>
      <c r="DU192" s="1">
        <v>14.58283</v>
      </c>
      <c r="DV192">
        <v>0.70799380000000001</v>
      </c>
      <c r="DW192">
        <v>17.30059</v>
      </c>
      <c r="DX192" s="1">
        <v>3.4892939999999997E-2</v>
      </c>
      <c r="DY192" s="1">
        <v>13.15192</v>
      </c>
      <c r="DZ192">
        <v>0.70141609999999999</v>
      </c>
      <c r="EA192">
        <v>16.865379999999998</v>
      </c>
      <c r="EB192" s="1">
        <v>3.1361939999999998E-2</v>
      </c>
      <c r="EC192" s="1">
        <v>11.89655</v>
      </c>
      <c r="ED192">
        <v>0.69485810000000003</v>
      </c>
      <c r="EE192">
        <v>16.614190000000001</v>
      </c>
      <c r="EF192" s="1">
        <v>2.8164939999999999E-2</v>
      </c>
      <c r="EG192" s="1">
        <v>10.75812</v>
      </c>
      <c r="EH192">
        <v>0.68813480000000005</v>
      </c>
      <c r="EI192">
        <v>16.9649</v>
      </c>
      <c r="EJ192" s="1">
        <v>2.526074E-2</v>
      </c>
      <c r="EK192" s="1">
        <v>9.7175189999999994</v>
      </c>
      <c r="EL192">
        <v>0.68114739999999996</v>
      </c>
      <c r="EM192">
        <v>17.555479999999999</v>
      </c>
      <c r="EN192" s="1">
        <v>2.2643420000000001E-2</v>
      </c>
      <c r="EO192" s="1">
        <v>8.7767370000000007</v>
      </c>
      <c r="EP192">
        <v>0.67445869999999997</v>
      </c>
      <c r="EQ192">
        <v>17.99353</v>
      </c>
      <c r="ER192" s="1">
        <v>2.0295500000000001E-2</v>
      </c>
      <c r="ES192" s="1">
        <v>7.9231449999999999</v>
      </c>
      <c r="ET192">
        <v>0.66783959999999998</v>
      </c>
      <c r="EU192">
        <v>18.38045</v>
      </c>
      <c r="EV192" s="1">
        <v>1.817438E-2</v>
      </c>
      <c r="EW192" s="1">
        <v>7.1453509999999998</v>
      </c>
      <c r="EX192">
        <v>0.66114439999999997</v>
      </c>
      <c r="EY192">
        <v>18.3432</v>
      </c>
      <c r="EZ192" s="1">
        <v>1.6287030000000001E-2</v>
      </c>
      <c r="FA192" s="1">
        <v>6.4493720000000003</v>
      </c>
      <c r="FB192">
        <v>0.65421910000000005</v>
      </c>
      <c r="FC192">
        <v>17.767160000000001</v>
      </c>
      <c r="FD192" s="1">
        <v>1.459542E-2</v>
      </c>
      <c r="FE192" s="1">
        <v>5.8230950000000004</v>
      </c>
      <c r="FF192">
        <v>0.64751860000000006</v>
      </c>
      <c r="FG192">
        <v>17.228549999999998</v>
      </c>
      <c r="FH192" s="1">
        <v>1.3105260000000001E-2</v>
      </c>
      <c r="FI192" s="1">
        <v>5.2653699999999999</v>
      </c>
      <c r="FJ192">
        <v>0.64152200000000004</v>
      </c>
      <c r="FK192">
        <v>16.943020000000001</v>
      </c>
      <c r="FL192" s="1">
        <v>1.178819E-2</v>
      </c>
      <c r="FM192" s="1">
        <v>4.7665009999999999</v>
      </c>
      <c r="FN192">
        <v>0.63575910000000002</v>
      </c>
      <c r="FO192">
        <v>17.470929999999999</v>
      </c>
      <c r="FP192" s="1">
        <v>1.0588749999999999E-2</v>
      </c>
      <c r="FQ192" s="1">
        <v>4.3082580000000004</v>
      </c>
      <c r="FR192">
        <v>0.6297045</v>
      </c>
      <c r="FS192">
        <v>18.455400000000001</v>
      </c>
      <c r="FT192" s="1">
        <v>9.5073239999999993E-3</v>
      </c>
      <c r="FU192" s="1">
        <v>3.895025</v>
      </c>
      <c r="FV192">
        <v>0.62445379999999995</v>
      </c>
      <c r="FW192">
        <v>19.610430000000001</v>
      </c>
      <c r="FX192" s="1">
        <v>8.5235959999999996E-3</v>
      </c>
      <c r="FY192" s="1">
        <v>3.510993</v>
      </c>
      <c r="FZ192">
        <v>0.61946939999999995</v>
      </c>
      <c r="GA192">
        <v>20.532869999999999</v>
      </c>
      <c r="GB192" s="1">
        <v>7.6327770000000003E-3</v>
      </c>
      <c r="GC192" s="1">
        <v>3.159653</v>
      </c>
      <c r="GD192">
        <v>0.61459149999999996</v>
      </c>
      <c r="GE192">
        <v>20.659400000000002</v>
      </c>
      <c r="GF192" s="1">
        <v>6.8285890000000004E-3</v>
      </c>
      <c r="GG192" s="1">
        <v>2.8393160000000002</v>
      </c>
      <c r="GH192">
        <v>0.60959099999999999</v>
      </c>
      <c r="GI192">
        <v>20.099799999999998</v>
      </c>
      <c r="GJ192" s="1">
        <v>6.1185650000000003E-3</v>
      </c>
      <c r="GK192" s="1">
        <v>2.555704</v>
      </c>
      <c r="GL192">
        <v>0.60502900000000004</v>
      </c>
      <c r="GM192">
        <v>19.40446</v>
      </c>
      <c r="GN192" s="1">
        <v>5.4938749999999996E-3</v>
      </c>
      <c r="GO192" s="1">
        <v>2.3036669999999999</v>
      </c>
      <c r="GP192">
        <v>0.60066600000000003</v>
      </c>
      <c r="GQ192">
        <v>18.89762</v>
      </c>
      <c r="GR192" s="1">
        <v>4.9255210000000004E-3</v>
      </c>
      <c r="GS192" s="1">
        <v>2.073855</v>
      </c>
      <c r="GT192">
        <v>0.59683050000000004</v>
      </c>
      <c r="GU192">
        <v>19.425789999999999</v>
      </c>
      <c r="GV192" s="1">
        <v>4.3935179999999999E-3</v>
      </c>
      <c r="GW192" s="1">
        <v>1.856004</v>
      </c>
      <c r="GX192">
        <v>0.59343429999999997</v>
      </c>
      <c r="GY192">
        <v>20.500969999999999</v>
      </c>
      <c r="GZ192" s="1">
        <v>3.8777500000000001E-3</v>
      </c>
      <c r="HA192" s="1">
        <v>1.64374</v>
      </c>
      <c r="HB192">
        <v>0.59023939999999997</v>
      </c>
      <c r="HC192">
        <v>21.786740000000002</v>
      </c>
      <c r="HD192" s="1">
        <v>3.3742020000000002E-3</v>
      </c>
      <c r="HE192" s="1">
        <v>1.434636</v>
      </c>
      <c r="HF192">
        <v>0.58776899999999999</v>
      </c>
      <c r="HG192">
        <v>22.702369999999998</v>
      </c>
      <c r="HH192" s="1">
        <v>2.9081269999999999E-3</v>
      </c>
      <c r="HI192" s="1">
        <v>1.2383</v>
      </c>
      <c r="HJ192">
        <v>0.58564150000000004</v>
      </c>
      <c r="HK192">
        <v>22.668769999999999</v>
      </c>
      <c r="HL192" s="1">
        <v>2.4981199999999999E-3</v>
      </c>
      <c r="HM192" s="1">
        <v>1.0639430000000001</v>
      </c>
      <c r="HN192">
        <v>0.58385629999999999</v>
      </c>
      <c r="HO192">
        <v>21.812560000000001</v>
      </c>
      <c r="HP192" s="1">
        <v>2.1560170000000001E-3</v>
      </c>
      <c r="HQ192" s="1">
        <v>0.91767259999999995</v>
      </c>
      <c r="HR192">
        <v>0.58240309999999995</v>
      </c>
      <c r="HS192">
        <v>20.820180000000001</v>
      </c>
      <c r="HT192" s="1">
        <v>1.8777399999999999E-3</v>
      </c>
      <c r="HU192" s="1">
        <v>0.79793820000000004</v>
      </c>
      <c r="HV192">
        <v>0.58123190000000002</v>
      </c>
      <c r="HW192">
        <v>20.059999999999999</v>
      </c>
      <c r="HX192" s="1">
        <v>1.653608E-3</v>
      </c>
      <c r="HY192" s="1">
        <v>0.70111129999999999</v>
      </c>
      <c r="HZ192">
        <v>0.58053399999999999</v>
      </c>
      <c r="IA192">
        <v>20.2562</v>
      </c>
      <c r="IB192" s="1">
        <v>1.469042E-3</v>
      </c>
      <c r="IC192" s="1">
        <v>0.62140309999999999</v>
      </c>
      <c r="ID192">
        <v>0.58007470000000005</v>
      </c>
      <c r="IE192">
        <v>20.460339999999999</v>
      </c>
      <c r="IF192" s="1">
        <v>1.3015870000000001E-3</v>
      </c>
      <c r="IG192" s="1">
        <v>0.54957999999999996</v>
      </c>
      <c r="IH192">
        <v>0.57973160000000001</v>
      </c>
      <c r="II192">
        <v>21.288620000000002</v>
      </c>
      <c r="IJ192" s="1">
        <v>1.1397340000000001E-3</v>
      </c>
      <c r="IK192" s="1">
        <v>0.48069889999999998</v>
      </c>
      <c r="IL192">
        <v>0.57949859999999997</v>
      </c>
      <c r="IM192">
        <v>21.944050000000001</v>
      </c>
      <c r="IN192" s="1">
        <v>9.8274090000000005E-4</v>
      </c>
      <c r="IO192" s="1">
        <v>0.41401919999999998</v>
      </c>
      <c r="IP192">
        <v>0.57934220000000003</v>
      </c>
      <c r="IQ192">
        <v>21.83503</v>
      </c>
      <c r="IR192" s="1">
        <v>8.3935029999999999E-4</v>
      </c>
      <c r="IS192" s="1">
        <v>0.35298449999999998</v>
      </c>
      <c r="IT192">
        <v>0.57924489999999995</v>
      </c>
      <c r="IU192">
        <v>21.104310000000002</v>
      </c>
      <c r="IV192" s="1">
        <v>7.2055039999999995E-4</v>
      </c>
      <c r="IW192" s="1">
        <v>0.30222130000000003</v>
      </c>
      <c r="IX192">
        <v>0.57917479999999999</v>
      </c>
      <c r="IY192">
        <v>20.133500000000002</v>
      </c>
      <c r="IZ192" s="1">
        <v>6.3009440000000002E-4</v>
      </c>
      <c r="JA192" s="1">
        <v>0.26345459999999998</v>
      </c>
      <c r="JB192">
        <v>0.57914840000000001</v>
      </c>
      <c r="JC192">
        <v>19.390370000000001</v>
      </c>
      <c r="JD192" s="1">
        <v>5.6398060000000005E-4</v>
      </c>
      <c r="JE192" s="1">
        <v>0.23506460000000001</v>
      </c>
      <c r="JF192">
        <v>0.57920629999999995</v>
      </c>
      <c r="JG192">
        <v>19.725000000000001</v>
      </c>
      <c r="JH192" s="1">
        <v>5.1517659999999999E-4</v>
      </c>
      <c r="JI192" s="1">
        <v>0.21416840000000001</v>
      </c>
      <c r="JJ192">
        <v>0.57929030000000004</v>
      </c>
      <c r="JK192">
        <v>20.71773</v>
      </c>
      <c r="JL192" s="1">
        <v>4.7602979999999999E-4</v>
      </c>
      <c r="JM192" s="1">
        <v>0.1975123</v>
      </c>
      <c r="JN192">
        <v>0.5794629</v>
      </c>
      <c r="JO192">
        <v>22.03698</v>
      </c>
      <c r="JP192" s="1">
        <v>4.4150329999999998E-4</v>
      </c>
      <c r="JQ192" s="1">
        <v>0.18293219999999999</v>
      </c>
      <c r="JR192">
        <v>0.57974919999999996</v>
      </c>
      <c r="JS192">
        <v>23.218150000000001</v>
      </c>
      <c r="JT192" s="1">
        <v>4.092802E-4</v>
      </c>
      <c r="JU192" s="1">
        <v>0.16936219999999999</v>
      </c>
      <c r="JV192">
        <v>0.58009359999999999</v>
      </c>
      <c r="JW192">
        <v>23.520910000000001</v>
      </c>
      <c r="JX192" s="1">
        <v>3.7923470000000002E-4</v>
      </c>
      <c r="JY192" s="1">
        <v>0.15673860000000001</v>
      </c>
      <c r="JZ192">
        <v>0.58052009999999998</v>
      </c>
      <c r="KA192">
        <v>22.892130000000002</v>
      </c>
      <c r="KB192" s="1">
        <v>3.5213040000000001E-4</v>
      </c>
      <c r="KC192" s="1">
        <v>0.1453266</v>
      </c>
      <c r="KD192">
        <v>0.58101510000000001</v>
      </c>
      <c r="KE192">
        <v>21.949660000000002</v>
      </c>
      <c r="KF192" s="1">
        <v>3.285621E-4</v>
      </c>
      <c r="KG192" s="1">
        <v>0.13538220000000001</v>
      </c>
      <c r="KH192">
        <v>0.5815245</v>
      </c>
      <c r="KI192">
        <v>21.02205</v>
      </c>
      <c r="KJ192" s="1">
        <v>3.0872959999999998E-4</v>
      </c>
      <c r="KK192" s="1">
        <v>0.126996</v>
      </c>
      <c r="KL192">
        <v>0.58203039999999995</v>
      </c>
      <c r="KM192">
        <v>20.89847</v>
      </c>
      <c r="KN192" s="1">
        <v>2.915557E-4</v>
      </c>
      <c r="KO192" s="1">
        <v>0.11977169999999999</v>
      </c>
      <c r="KP192">
        <v>0.58249609999999996</v>
      </c>
      <c r="KQ192">
        <v>21.296859999999999</v>
      </c>
      <c r="KR192" s="1">
        <v>2.76934E-4</v>
      </c>
      <c r="KS192" s="1">
        <v>0.1136359</v>
      </c>
      <c r="KT192">
        <v>0.58285469999999995</v>
      </c>
      <c r="KU192">
        <v>21.787790000000001</v>
      </c>
      <c r="KV192" s="1">
        <v>2.6396889999999999E-4</v>
      </c>
      <c r="KW192" s="1">
        <v>0.1082293</v>
      </c>
      <c r="KX192">
        <v>0.58309630000000001</v>
      </c>
      <c r="KY192">
        <v>22.112449999999999</v>
      </c>
      <c r="KZ192" s="1">
        <v>2.5205969999999997E-4</v>
      </c>
      <c r="LA192" s="1">
        <v>0.1032988</v>
      </c>
      <c r="LB192">
        <v>0.58325499999999997</v>
      </c>
      <c r="LC192">
        <v>21.822289999999999</v>
      </c>
      <c r="LD192" s="1">
        <v>2.415734E-4</v>
      </c>
      <c r="LE192" s="1">
        <v>9.897939E-2</v>
      </c>
      <c r="LF192">
        <v>0.58329489999999995</v>
      </c>
      <c r="LG192">
        <v>21.150600000000001</v>
      </c>
      <c r="LH192" s="1">
        <v>2.323843E-4</v>
      </c>
      <c r="LI192" s="1">
        <v>9.5197859999999995E-2</v>
      </c>
      <c r="LJ192">
        <v>0.58326610000000001</v>
      </c>
      <c r="LK192">
        <v>20.370809999999999</v>
      </c>
      <c r="LL192" s="1">
        <v>2.249191E-4</v>
      </c>
      <c r="LM192" s="1">
        <v>9.2148629999999995E-2</v>
      </c>
      <c r="LN192">
        <v>0.58315620000000001</v>
      </c>
      <c r="LO192">
        <v>19.918130000000001</v>
      </c>
      <c r="LP192" s="1">
        <v>2.1853390000000001E-4</v>
      </c>
      <c r="LQ192" s="1">
        <v>8.9557189999999995E-2</v>
      </c>
      <c r="LR192">
        <v>0.58303289999999997</v>
      </c>
      <c r="LS192">
        <v>20.42886</v>
      </c>
      <c r="LT192" s="1">
        <v>2.129834E-4</v>
      </c>
      <c r="LU192" s="1">
        <v>8.7316270000000001E-2</v>
      </c>
      <c r="LV192">
        <v>0.58288720000000005</v>
      </c>
      <c r="LW192">
        <v>21.49034</v>
      </c>
      <c r="LX192" s="1">
        <v>2.0810490000000001E-4</v>
      </c>
      <c r="LY192" s="1">
        <v>8.5360989999999998E-2</v>
      </c>
      <c r="LZ192">
        <v>0.58275750000000004</v>
      </c>
      <c r="MA192">
        <v>22.851849999999999</v>
      </c>
      <c r="MB192" s="1">
        <v>2.043379E-4</v>
      </c>
      <c r="MC192" s="1">
        <v>8.3836450000000007E-2</v>
      </c>
      <c r="MD192">
        <v>0.58264570000000004</v>
      </c>
      <c r="ME192">
        <v>23.948879999999999</v>
      </c>
      <c r="MF192" s="1">
        <v>2.0132940000000001E-4</v>
      </c>
      <c r="MG192" s="1">
        <v>8.2633120000000004E-2</v>
      </c>
      <c r="MH192">
        <v>0.58256730000000001</v>
      </c>
      <c r="MI192">
        <v>24.30951</v>
      </c>
      <c r="MJ192" s="1">
        <v>1.9823980000000001E-4</v>
      </c>
      <c r="MK192" s="1">
        <v>8.1416509999999997E-2</v>
      </c>
      <c r="ML192">
        <v>0.58248800000000001</v>
      </c>
      <c r="MM192">
        <v>23.686209999999999</v>
      </c>
      <c r="MN192" s="1">
        <v>1.941716E-4</v>
      </c>
      <c r="MO192" s="1">
        <v>7.9808320000000002E-2</v>
      </c>
      <c r="MP192">
        <v>0.5824357</v>
      </c>
      <c r="MQ192">
        <v>22.759810000000002</v>
      </c>
      <c r="MR192" s="1">
        <v>1.8882219999999999E-4</v>
      </c>
      <c r="MS192" s="1">
        <v>7.7664460000000005E-2</v>
      </c>
      <c r="MT192">
        <v>0.58241609999999999</v>
      </c>
      <c r="MU192">
        <v>21.843599999999999</v>
      </c>
      <c r="MV192" s="1">
        <v>1.8275090000000001E-4</v>
      </c>
      <c r="MW192" s="1">
        <v>7.5197319999999998E-2</v>
      </c>
      <c r="MX192">
        <v>0.58237030000000001</v>
      </c>
      <c r="MY192">
        <v>21.518270000000001</v>
      </c>
      <c r="MZ192" s="1">
        <v>1.7621849999999999E-4</v>
      </c>
      <c r="NA192" s="1">
        <v>7.2532050000000001E-2</v>
      </c>
      <c r="NB192">
        <v>0.58234200000000003</v>
      </c>
      <c r="NC192">
        <v>21.871420000000001</v>
      </c>
      <c r="ND192" s="1">
        <v>1.69426E-4</v>
      </c>
      <c r="NE192" s="1">
        <v>6.9754819999999995E-2</v>
      </c>
      <c r="NF192">
        <v>0.58234200000000003</v>
      </c>
      <c r="NG192">
        <v>21.871420000000001</v>
      </c>
      <c r="NH192" s="1">
        <v>1.69426E-4</v>
      </c>
      <c r="NI192" s="1">
        <v>6.9754819999999995E-2</v>
      </c>
      <c r="NJ192">
        <v>0.58234200000000003</v>
      </c>
      <c r="NK192">
        <v>21.871420000000001</v>
      </c>
      <c r="NL192" s="1">
        <v>1.69426E-4</v>
      </c>
      <c r="NM192" s="1">
        <v>6.9754819999999995E-2</v>
      </c>
      <c r="NN192">
        <v>0.58234200000000003</v>
      </c>
      <c r="NO192">
        <v>21.871420000000001</v>
      </c>
      <c r="NP192" s="1">
        <v>1.69426E-4</v>
      </c>
      <c r="NQ192" s="1">
        <v>6.9754819999999995E-2</v>
      </c>
      <c r="NR192">
        <v>0.58234200000000003</v>
      </c>
      <c r="NS192">
        <v>21.871420000000001</v>
      </c>
      <c r="NT192" s="1">
        <v>1.69426E-4</v>
      </c>
      <c r="NU192" s="1">
        <v>6.9754819999999995E-2</v>
      </c>
      <c r="NV192">
        <v>0.58234200000000003</v>
      </c>
      <c r="NW192">
        <v>21.871420000000001</v>
      </c>
      <c r="NX192" s="1">
        <v>1.69426E-4</v>
      </c>
      <c r="NY192" s="1">
        <v>6.9754819999999995E-2</v>
      </c>
      <c r="NZ192">
        <v>0.58234200000000003</v>
      </c>
      <c r="OA192">
        <v>21.871420000000001</v>
      </c>
      <c r="OB192" s="1">
        <v>1.69426E-4</v>
      </c>
      <c r="OC192" s="1">
        <v>6.9754819999999995E-2</v>
      </c>
      <c r="OD192">
        <v>0.58234200000000003</v>
      </c>
      <c r="OE192">
        <v>21.871420000000001</v>
      </c>
      <c r="OF192" s="1">
        <v>1.69426E-4</v>
      </c>
      <c r="OG192" s="1">
        <v>6.9754819999999995E-2</v>
      </c>
      <c r="OH192">
        <v>0.58234200000000003</v>
      </c>
      <c r="OI192">
        <v>21.871420000000001</v>
      </c>
      <c r="OJ192" s="1">
        <v>1.69426E-4</v>
      </c>
      <c r="OK192" s="1">
        <v>6.9754819999999995E-2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0.81528069999999997</v>
      </c>
      <c r="G193">
        <v>16.985009999999999</v>
      </c>
      <c r="H193">
        <v>0</v>
      </c>
      <c r="I193">
        <v>0</v>
      </c>
      <c r="J193">
        <v>0.8137221</v>
      </c>
      <c r="K193">
        <v>17.555499999999999</v>
      </c>
      <c r="L193">
        <v>0</v>
      </c>
      <c r="M193">
        <v>0</v>
      </c>
      <c r="N193">
        <v>0.81218109999999999</v>
      </c>
      <c r="O193">
        <v>18.118600000000001</v>
      </c>
      <c r="P193">
        <v>0</v>
      </c>
      <c r="Q193">
        <v>0</v>
      </c>
      <c r="R193">
        <v>0.8105483</v>
      </c>
      <c r="S193">
        <v>18.541180000000001</v>
      </c>
      <c r="T193">
        <v>0</v>
      </c>
      <c r="U193">
        <v>0</v>
      </c>
      <c r="V193">
        <v>0.80891709999999994</v>
      </c>
      <c r="W193">
        <v>19.063780000000001</v>
      </c>
      <c r="X193">
        <v>0</v>
      </c>
      <c r="Y193">
        <v>0</v>
      </c>
      <c r="Z193">
        <v>0.80732820000000005</v>
      </c>
      <c r="AA193">
        <v>19.178730000000002</v>
      </c>
      <c r="AB193">
        <v>0</v>
      </c>
      <c r="AC193">
        <v>0</v>
      </c>
      <c r="AD193">
        <v>0.80565189999999998</v>
      </c>
      <c r="AE193">
        <v>18.93825</v>
      </c>
      <c r="AF193">
        <v>0</v>
      </c>
      <c r="AG193">
        <v>8.1889429999999999E-37</v>
      </c>
      <c r="AH193">
        <v>0.80378159999999998</v>
      </c>
      <c r="AI193">
        <v>18.811979999999998</v>
      </c>
      <c r="AJ193" s="1">
        <v>1.9762759999999999E-27</v>
      </c>
      <c r="AK193" s="1">
        <v>6.4286489999999998E-25</v>
      </c>
      <c r="AL193">
        <v>0.80190170000000005</v>
      </c>
      <c r="AM193">
        <v>18.70767</v>
      </c>
      <c r="AN193" s="1">
        <v>6.5924299999999999E-16</v>
      </c>
      <c r="AO193" s="1">
        <v>2.1441909999999999E-13</v>
      </c>
      <c r="AP193">
        <v>0.8000292</v>
      </c>
      <c r="AQ193">
        <v>19.17671</v>
      </c>
      <c r="AR193" s="1">
        <v>1.046814E-6</v>
      </c>
      <c r="AS193" s="1">
        <v>2.4998460000000001E-4</v>
      </c>
      <c r="AT193">
        <v>0.79814739999999995</v>
      </c>
      <c r="AU193">
        <v>19.764779999999998</v>
      </c>
      <c r="AV193" s="1">
        <v>2.9631979999999998E-3</v>
      </c>
      <c r="AW193" s="1">
        <v>0.77702950000000004</v>
      </c>
      <c r="AX193">
        <v>0.7961625</v>
      </c>
      <c r="AY193">
        <v>20.107340000000001</v>
      </c>
      <c r="AZ193" s="1">
        <v>0.40036300000000002</v>
      </c>
      <c r="BA193">
        <v>112.337</v>
      </c>
      <c r="BB193">
        <v>0.79422150000000002</v>
      </c>
      <c r="BC193">
        <v>20.437110000000001</v>
      </c>
      <c r="BD193">
        <v>8.6225729999999992</v>
      </c>
      <c r="BE193">
        <v>2556.41</v>
      </c>
      <c r="BF193">
        <v>0.7922207</v>
      </c>
      <c r="BG193">
        <v>20.36787</v>
      </c>
      <c r="BH193">
        <v>48.82987</v>
      </c>
      <c r="BI193">
        <v>15182.72</v>
      </c>
      <c r="BJ193">
        <v>0.7901956</v>
      </c>
      <c r="BK193">
        <v>20.106760000000001</v>
      </c>
      <c r="BL193">
        <v>98.563519999999997</v>
      </c>
      <c r="BM193">
        <v>31944.37</v>
      </c>
      <c r="BN193">
        <v>0.78818330000000003</v>
      </c>
      <c r="BO193">
        <v>20.040140000000001</v>
      </c>
      <c r="BP193">
        <v>87.541399999999996</v>
      </c>
      <c r="BQ193">
        <v>29413.97</v>
      </c>
      <c r="BR193">
        <v>0.78608650000000002</v>
      </c>
      <c r="BS193">
        <v>20.03651</v>
      </c>
      <c r="BT193">
        <v>40.05865</v>
      </c>
      <c r="BU193">
        <v>13889.96</v>
      </c>
      <c r="BV193">
        <v>0.78382870000000004</v>
      </c>
      <c r="BW193">
        <v>20.0488</v>
      </c>
      <c r="BX193">
        <v>10.76404</v>
      </c>
      <c r="BY193">
        <v>3834.2559999999999</v>
      </c>
      <c r="BZ193">
        <v>0.78115570000000001</v>
      </c>
      <c r="CA193">
        <v>20.187719999999999</v>
      </c>
      <c r="CB193">
        <v>1.9366099999999999</v>
      </c>
      <c r="CC193">
        <v>704.30619999999999</v>
      </c>
      <c r="CD193">
        <v>0.77720120000000004</v>
      </c>
      <c r="CE193">
        <v>19.988040000000002</v>
      </c>
      <c r="CF193">
        <v>0.30395820000000001</v>
      </c>
      <c r="CG193">
        <v>110.5433</v>
      </c>
      <c r="CH193">
        <v>0.76990270000000005</v>
      </c>
      <c r="CI193">
        <v>19.713709999999999</v>
      </c>
      <c r="CJ193">
        <v>8.8076050000000003E-2</v>
      </c>
      <c r="CK193">
        <v>30.73996</v>
      </c>
      <c r="CL193">
        <v>0.7621502</v>
      </c>
      <c r="CM193">
        <v>19.215170000000001</v>
      </c>
      <c r="CN193">
        <v>6.2385259999999998E-2</v>
      </c>
      <c r="CO193">
        <v>21.366019999999999</v>
      </c>
      <c r="CP193">
        <v>0.75555919999999999</v>
      </c>
      <c r="CQ193">
        <v>18.760210000000001</v>
      </c>
      <c r="CR193" s="1">
        <v>5.6630840000000002E-2</v>
      </c>
      <c r="CS193">
        <v>19.469360000000002</v>
      </c>
      <c r="CT193">
        <v>0.74938139999999998</v>
      </c>
      <c r="CU193">
        <v>18.507930000000002</v>
      </c>
      <c r="CV193" s="1">
        <v>5.5275280000000003E-2</v>
      </c>
      <c r="CW193">
        <v>19.102070000000001</v>
      </c>
      <c r="CX193">
        <v>0.74340859999999997</v>
      </c>
      <c r="CY193">
        <v>18.357109999999999</v>
      </c>
      <c r="CZ193" s="1">
        <v>5.5510139999999999E-2</v>
      </c>
      <c r="DA193">
        <v>19.317769999999999</v>
      </c>
      <c r="DB193">
        <v>0.7374771</v>
      </c>
      <c r="DC193">
        <v>18.29748</v>
      </c>
      <c r="DD193" s="1">
        <v>5.4845709999999999E-2</v>
      </c>
      <c r="DE193" s="1">
        <v>19.246320000000001</v>
      </c>
      <c r="DF193">
        <v>0.7315161</v>
      </c>
      <c r="DG193">
        <v>18.37406</v>
      </c>
      <c r="DH193" s="1">
        <v>5.2202209999999999E-2</v>
      </c>
      <c r="DI193" s="1">
        <v>18.479949999999999</v>
      </c>
      <c r="DJ193">
        <v>0.72560650000000004</v>
      </c>
      <c r="DK193">
        <v>18.344449999999998</v>
      </c>
      <c r="DL193" s="1">
        <v>4.8224169999999997E-2</v>
      </c>
      <c r="DM193" s="1">
        <v>17.20729</v>
      </c>
      <c r="DN193">
        <v>0.71995160000000002</v>
      </c>
      <c r="DO193">
        <v>18.34243</v>
      </c>
      <c r="DP193" s="1">
        <v>4.378518E-2</v>
      </c>
      <c r="DQ193" s="1">
        <v>15.73498</v>
      </c>
      <c r="DR193">
        <v>0.71438900000000005</v>
      </c>
      <c r="DS193">
        <v>17.947050000000001</v>
      </c>
      <c r="DT193" s="1">
        <v>3.9384130000000003E-2</v>
      </c>
      <c r="DU193" s="1">
        <v>14.24549</v>
      </c>
      <c r="DV193">
        <v>0.70861229999999997</v>
      </c>
      <c r="DW193">
        <v>17.341570000000001</v>
      </c>
      <c r="DX193" s="1">
        <v>3.5296979999999999E-2</v>
      </c>
      <c r="DY193" s="1">
        <v>12.85066</v>
      </c>
      <c r="DZ193">
        <v>0.70261030000000002</v>
      </c>
      <c r="EA193">
        <v>16.889559999999999</v>
      </c>
      <c r="EB193" s="1">
        <v>3.1714739999999998E-2</v>
      </c>
      <c r="EC193" s="1">
        <v>11.62228</v>
      </c>
      <c r="ED193">
        <v>0.69642820000000005</v>
      </c>
      <c r="EE193">
        <v>16.623069999999998</v>
      </c>
      <c r="EF193" s="1">
        <v>2.8493580000000001E-2</v>
      </c>
      <c r="EG193" s="1">
        <v>10.51614</v>
      </c>
      <c r="EH193">
        <v>0.69004710000000002</v>
      </c>
      <c r="EI193">
        <v>16.953440000000001</v>
      </c>
      <c r="EJ193" s="1">
        <v>2.5558230000000001E-2</v>
      </c>
      <c r="EK193" s="1">
        <v>9.5035480000000003</v>
      </c>
      <c r="EL193">
        <v>0.68342899999999995</v>
      </c>
      <c r="EM193">
        <v>17.535139999999998</v>
      </c>
      <c r="EN193" s="1">
        <v>2.291348E-2</v>
      </c>
      <c r="EO193" s="1">
        <v>8.5877829999999999</v>
      </c>
      <c r="EP193">
        <v>0.67717970000000005</v>
      </c>
      <c r="EQ193">
        <v>17.991230000000002</v>
      </c>
      <c r="ER193" s="1">
        <v>2.0542640000000001E-2</v>
      </c>
      <c r="ES193" s="1">
        <v>7.7563880000000003</v>
      </c>
      <c r="ET193">
        <v>0.67099359999999997</v>
      </c>
      <c r="EU193">
        <v>18.396570000000001</v>
      </c>
      <c r="EV193" s="1">
        <v>1.8397799999999999E-2</v>
      </c>
      <c r="EW193" s="1">
        <v>6.9981119999999999</v>
      </c>
      <c r="EX193">
        <v>0.66480130000000004</v>
      </c>
      <c r="EY193">
        <v>18.37595</v>
      </c>
      <c r="EZ193" s="1">
        <v>1.6486919999999999E-2</v>
      </c>
      <c r="FA193" s="1">
        <v>6.3181700000000003</v>
      </c>
      <c r="FB193">
        <v>0.65847089999999997</v>
      </c>
      <c r="FC193">
        <v>17.809090000000001</v>
      </c>
      <c r="FD193" s="1">
        <v>1.4775440000000001E-2</v>
      </c>
      <c r="FE193" s="1">
        <v>5.7062220000000003</v>
      </c>
      <c r="FF193">
        <v>0.65239550000000002</v>
      </c>
      <c r="FG193">
        <v>17.255520000000001</v>
      </c>
      <c r="FH193" s="1">
        <v>1.326633E-2</v>
      </c>
      <c r="FI193" s="1">
        <v>5.1603649999999996</v>
      </c>
      <c r="FJ193">
        <v>0.64658079999999996</v>
      </c>
      <c r="FK193">
        <v>16.953900000000001</v>
      </c>
      <c r="FL193" s="1">
        <v>1.1934119999999999E-2</v>
      </c>
      <c r="FM193" s="1">
        <v>4.6730140000000002</v>
      </c>
      <c r="FN193">
        <v>0.6409492</v>
      </c>
      <c r="FO193">
        <v>17.455909999999999</v>
      </c>
      <c r="FP193" s="1">
        <v>1.072157E-2</v>
      </c>
      <c r="FQ193" s="1">
        <v>4.2258699999999996</v>
      </c>
      <c r="FR193">
        <v>0.63496940000000002</v>
      </c>
      <c r="FS193">
        <v>18.41545</v>
      </c>
      <c r="FT193" s="1">
        <v>9.6292359999999994E-3</v>
      </c>
      <c r="FU193" s="1">
        <v>3.8228219999999999</v>
      </c>
      <c r="FV193">
        <v>0.63002570000000002</v>
      </c>
      <c r="FW193">
        <v>19.56908</v>
      </c>
      <c r="FX193" s="1">
        <v>8.6372810000000001E-3</v>
      </c>
      <c r="FY193" s="1">
        <v>3.4478409999999999</v>
      </c>
      <c r="FZ193">
        <v>0.62527759999999999</v>
      </c>
      <c r="GA193">
        <v>20.516570000000002</v>
      </c>
      <c r="GB193" s="1">
        <v>7.7365020000000001E-3</v>
      </c>
      <c r="GC193" s="1">
        <v>3.1040429999999999</v>
      </c>
      <c r="GD193">
        <v>0.62069300000000005</v>
      </c>
      <c r="GE193">
        <v>20.671500000000002</v>
      </c>
      <c r="GF193" s="1">
        <v>6.9222950000000002E-3</v>
      </c>
      <c r="GG193" s="1">
        <v>2.7902439999999999</v>
      </c>
      <c r="GH193">
        <v>0.61621119999999996</v>
      </c>
      <c r="GI193">
        <v>20.142430000000001</v>
      </c>
      <c r="GJ193" s="1">
        <v>6.201738E-3</v>
      </c>
      <c r="GK193" s="1">
        <v>2.5109910000000002</v>
      </c>
      <c r="GL193">
        <v>0.61219749999999995</v>
      </c>
      <c r="GM193">
        <v>19.456379999999999</v>
      </c>
      <c r="GN193" s="1">
        <v>5.5681510000000004E-3</v>
      </c>
      <c r="GO193" s="1">
        <v>2.2629069999999998</v>
      </c>
      <c r="GP193">
        <v>0.60820200000000002</v>
      </c>
      <c r="GQ193">
        <v>18.933779999999999</v>
      </c>
      <c r="GR193" s="1">
        <v>4.9953489999999996E-3</v>
      </c>
      <c r="GS193" s="1">
        <v>2.038205</v>
      </c>
      <c r="GT193">
        <v>0.60460309999999995</v>
      </c>
      <c r="GU193">
        <v>19.413830000000001</v>
      </c>
      <c r="GV193" s="1">
        <v>4.459986E-3</v>
      </c>
      <c r="GW193" s="1">
        <v>1.825698</v>
      </c>
      <c r="GX193">
        <v>0.60138239999999998</v>
      </c>
      <c r="GY193">
        <v>20.45374</v>
      </c>
      <c r="GZ193" s="1">
        <v>3.9439749999999997E-3</v>
      </c>
      <c r="HA193" s="1">
        <v>1.6202449999999999</v>
      </c>
      <c r="HB193">
        <v>0.59833709999999996</v>
      </c>
      <c r="HC193">
        <v>21.731770000000001</v>
      </c>
      <c r="HD193" s="1">
        <v>3.4380529999999999E-3</v>
      </c>
      <c r="HE193" s="1">
        <v>1.417057</v>
      </c>
      <c r="HF193">
        <v>0.59611990000000004</v>
      </c>
      <c r="HG193">
        <v>22.685420000000001</v>
      </c>
      <c r="HH193" s="1">
        <v>2.9672320000000002E-3</v>
      </c>
      <c r="HI193" s="1">
        <v>1.2249920000000001</v>
      </c>
      <c r="HJ193">
        <v>0.59417529999999996</v>
      </c>
      <c r="HK193">
        <v>22.702470000000002</v>
      </c>
      <c r="HL193" s="1">
        <v>2.549132E-3</v>
      </c>
      <c r="HM193" s="1">
        <v>1.0529200000000001</v>
      </c>
      <c r="HN193">
        <v>0.59253140000000004</v>
      </c>
      <c r="HO193">
        <v>21.88775</v>
      </c>
      <c r="HP193" s="1">
        <v>2.1983649999999999E-3</v>
      </c>
      <c r="HQ193" s="1">
        <v>0.90771809999999997</v>
      </c>
      <c r="HR193">
        <v>0.59121869999999999</v>
      </c>
      <c r="HS193">
        <v>20.90089</v>
      </c>
      <c r="HT193" s="1">
        <v>1.9123359999999999E-3</v>
      </c>
      <c r="HU193" s="1">
        <v>0.78852840000000002</v>
      </c>
      <c r="HV193">
        <v>0.59017430000000004</v>
      </c>
      <c r="HW193">
        <v>20.119689999999999</v>
      </c>
      <c r="HX193" s="1">
        <v>1.681468E-3</v>
      </c>
      <c r="HY193" s="1">
        <v>0.69191519999999995</v>
      </c>
      <c r="HZ193">
        <v>0.58964229999999995</v>
      </c>
      <c r="IA193">
        <v>20.263449999999999</v>
      </c>
      <c r="IB193" s="1">
        <v>1.492986E-3</v>
      </c>
      <c r="IC193" s="1">
        <v>0.61290319999999998</v>
      </c>
      <c r="ID193">
        <v>0.58930729999999998</v>
      </c>
      <c r="IE193">
        <v>20.44061</v>
      </c>
      <c r="IF193" s="1">
        <v>1.323912E-3</v>
      </c>
      <c r="IG193" s="1">
        <v>0.54248830000000003</v>
      </c>
      <c r="IH193">
        <v>0.58909549999999999</v>
      </c>
      <c r="II193">
        <v>21.255240000000001</v>
      </c>
      <c r="IJ193" s="1">
        <v>1.1615130000000001E-3</v>
      </c>
      <c r="IK193" s="1">
        <v>0.47537590000000002</v>
      </c>
      <c r="IL193">
        <v>0.58893280000000003</v>
      </c>
      <c r="IM193">
        <v>21.942630000000001</v>
      </c>
      <c r="IN193" s="1">
        <v>1.003618E-3</v>
      </c>
      <c r="IO193" s="1">
        <v>0.41028209999999998</v>
      </c>
      <c r="IP193">
        <v>0.58883719999999995</v>
      </c>
      <c r="IQ193">
        <v>21.8752</v>
      </c>
      <c r="IR193" s="1">
        <v>8.5770050000000004E-4</v>
      </c>
      <c r="IS193" s="1">
        <v>0.35005330000000001</v>
      </c>
      <c r="IT193">
        <v>0.58879130000000002</v>
      </c>
      <c r="IU193">
        <v>21.17708</v>
      </c>
      <c r="IV193" s="1">
        <v>7.3521299999999997E-4</v>
      </c>
      <c r="IW193" s="1">
        <v>0.2993326</v>
      </c>
      <c r="IX193">
        <v>0.58876220000000001</v>
      </c>
      <c r="IY193">
        <v>20.220510000000001</v>
      </c>
      <c r="IZ193" s="1">
        <v>6.4103100000000002E-4</v>
      </c>
      <c r="JA193" s="1">
        <v>0.26021430000000001</v>
      </c>
      <c r="JB193">
        <v>0.58876689999999998</v>
      </c>
      <c r="JC193">
        <v>19.469570000000001</v>
      </c>
      <c r="JD193" s="1">
        <v>5.7193100000000002E-4</v>
      </c>
      <c r="JE193" s="1">
        <v>0.23145389999999999</v>
      </c>
      <c r="JF193">
        <v>0.58882579999999995</v>
      </c>
      <c r="JG193">
        <v>19.757580000000001</v>
      </c>
      <c r="JH193" s="1">
        <v>5.2121000000000003E-4</v>
      </c>
      <c r="JI193" s="1">
        <v>0.2103923</v>
      </c>
      <c r="JJ193">
        <v>0.58890960000000003</v>
      </c>
      <c r="JK193">
        <v>20.703620000000001</v>
      </c>
      <c r="JL193" s="1">
        <v>4.8104199999999999E-4</v>
      </c>
      <c r="JM193" s="1">
        <v>0.19379940000000001</v>
      </c>
      <c r="JN193">
        <v>0.58908930000000004</v>
      </c>
      <c r="JO193">
        <v>21.999140000000001</v>
      </c>
      <c r="JP193" s="1">
        <v>4.4606369999999998E-4</v>
      </c>
      <c r="JQ193" s="1">
        <v>0.17945349999999999</v>
      </c>
      <c r="JR193">
        <v>0.58933999999999997</v>
      </c>
      <c r="JS193">
        <v>23.19595</v>
      </c>
      <c r="JT193" s="1">
        <v>4.135419E-4</v>
      </c>
      <c r="JU193" s="1">
        <v>0.16616420000000001</v>
      </c>
      <c r="JV193">
        <v>0.58964910000000004</v>
      </c>
      <c r="JW193">
        <v>23.539249999999999</v>
      </c>
      <c r="JX193" s="1">
        <v>3.831843E-4</v>
      </c>
      <c r="JY193" s="1">
        <v>0.15378500000000001</v>
      </c>
      <c r="JZ193">
        <v>0.59001360000000003</v>
      </c>
      <c r="KA193">
        <v>22.959209999999999</v>
      </c>
      <c r="KB193" s="1">
        <v>3.5564119999999998E-4</v>
      </c>
      <c r="KC193" s="1">
        <v>0.14253370000000001</v>
      </c>
      <c r="KD193">
        <v>0.59045239999999999</v>
      </c>
      <c r="KE193">
        <v>22.045660000000002</v>
      </c>
      <c r="KF193" s="1">
        <v>3.315603E-4</v>
      </c>
      <c r="KG193" s="1">
        <v>0.1326812</v>
      </c>
      <c r="KH193">
        <v>0.59088260000000004</v>
      </c>
      <c r="KI193">
        <v>21.114100000000001</v>
      </c>
      <c r="KJ193" s="1">
        <v>3.1126420000000002E-4</v>
      </c>
      <c r="KK193" s="1">
        <v>0.1243543</v>
      </c>
      <c r="KL193">
        <v>0.5913351</v>
      </c>
      <c r="KM193">
        <v>20.943470000000001</v>
      </c>
      <c r="KN193" s="1">
        <v>2.9373410000000001E-4</v>
      </c>
      <c r="KO193" s="1">
        <v>0.1172001</v>
      </c>
      <c r="KP193">
        <v>0.59170210000000001</v>
      </c>
      <c r="KQ193">
        <v>21.291910000000001</v>
      </c>
      <c r="KR193" s="1">
        <v>2.7883200000000002E-4</v>
      </c>
      <c r="KS193" s="1">
        <v>0.1111275</v>
      </c>
      <c r="KT193">
        <v>0.59201910000000002</v>
      </c>
      <c r="KU193">
        <v>21.768750000000001</v>
      </c>
      <c r="KV193" s="1">
        <v>2.6563960000000001E-4</v>
      </c>
      <c r="KW193" s="1">
        <v>0.1057854</v>
      </c>
      <c r="KX193">
        <v>0.59222870000000005</v>
      </c>
      <c r="KY193">
        <v>22.115120000000001</v>
      </c>
      <c r="KZ193" s="1">
        <v>2.5358889999999999E-4</v>
      </c>
      <c r="LA193" s="1">
        <v>0.10094069999999999</v>
      </c>
      <c r="LB193">
        <v>0.59232589999999996</v>
      </c>
      <c r="LC193">
        <v>21.873139999999999</v>
      </c>
      <c r="LD193" s="1">
        <v>2.429164E-4</v>
      </c>
      <c r="LE193" s="1">
        <v>9.6669409999999997E-2</v>
      </c>
      <c r="LF193">
        <v>0.59235640000000001</v>
      </c>
      <c r="LG193">
        <v>21.220490000000002</v>
      </c>
      <c r="LH193" s="1">
        <v>2.3348840000000001E-4</v>
      </c>
      <c r="LI193" s="1">
        <v>9.2906520000000006E-2</v>
      </c>
      <c r="LJ193">
        <v>0.592306</v>
      </c>
      <c r="LK193">
        <v>20.441120000000002</v>
      </c>
      <c r="LL193" s="1">
        <v>2.2584039999999999E-4</v>
      </c>
      <c r="LM193" s="1">
        <v>8.9870710000000006E-2</v>
      </c>
      <c r="LN193">
        <v>0.5922058</v>
      </c>
      <c r="LO193">
        <v>19.959959999999999</v>
      </c>
      <c r="LP193" s="1">
        <v>2.193276E-4</v>
      </c>
      <c r="LQ193" s="1">
        <v>8.7300669999999997E-2</v>
      </c>
      <c r="LR193">
        <v>0.59207860000000001</v>
      </c>
      <c r="LS193">
        <v>20.428660000000001</v>
      </c>
      <c r="LT193" s="1">
        <v>2.1366239999999999E-4</v>
      </c>
      <c r="LU193" s="1">
        <v>8.5079730000000006E-2</v>
      </c>
      <c r="LV193">
        <v>0.59195759999999997</v>
      </c>
      <c r="LW193">
        <v>21.457989999999999</v>
      </c>
      <c r="LX193" s="1">
        <v>2.0869270000000001E-4</v>
      </c>
      <c r="LY193" s="1">
        <v>8.3143700000000001E-2</v>
      </c>
      <c r="LZ193">
        <v>0.59183660000000005</v>
      </c>
      <c r="MA193">
        <v>22.807690000000001</v>
      </c>
      <c r="MB193" s="1">
        <v>2.047761E-4</v>
      </c>
      <c r="MC193" s="1">
        <v>8.1604640000000006E-2</v>
      </c>
      <c r="MD193">
        <v>0.59171680000000004</v>
      </c>
      <c r="ME193">
        <v>23.92999</v>
      </c>
      <c r="MF193" s="1">
        <v>2.016938E-4</v>
      </c>
      <c r="MG193" s="1">
        <v>8.0406340000000007E-2</v>
      </c>
      <c r="MH193">
        <v>0.59165190000000001</v>
      </c>
      <c r="MI193">
        <v>24.33296</v>
      </c>
      <c r="MJ193" s="1">
        <v>1.986848E-4</v>
      </c>
      <c r="MK193" s="1">
        <v>7.9251730000000006E-2</v>
      </c>
      <c r="ML193">
        <v>0.59159289999999998</v>
      </c>
      <c r="MM193">
        <v>23.757490000000001</v>
      </c>
      <c r="MN193" s="1">
        <v>1.9477369999999999E-4</v>
      </c>
      <c r="MO193" s="1">
        <v>7.7747609999999995E-2</v>
      </c>
      <c r="MP193">
        <v>0.59155979999999997</v>
      </c>
      <c r="MQ193">
        <v>22.853680000000001</v>
      </c>
      <c r="MR193" s="1">
        <v>1.8957070000000001E-4</v>
      </c>
      <c r="MS193" s="1">
        <v>7.5724269999999996E-2</v>
      </c>
      <c r="MT193">
        <v>0.59152760000000004</v>
      </c>
      <c r="MU193">
        <v>21.939920000000001</v>
      </c>
      <c r="MV193" s="1">
        <v>1.8358940000000001E-4</v>
      </c>
      <c r="MW193" s="1">
        <v>7.3364239999999997E-2</v>
      </c>
      <c r="MX193">
        <v>0.59149779999999996</v>
      </c>
      <c r="MY193">
        <v>21.58229</v>
      </c>
      <c r="MZ193" s="1">
        <v>1.770943E-4</v>
      </c>
      <c r="NA193" s="1">
        <v>7.0790710000000007E-2</v>
      </c>
      <c r="NB193">
        <v>0.59147819999999995</v>
      </c>
      <c r="NC193">
        <v>21.892430000000001</v>
      </c>
      <c r="ND193" s="1">
        <v>1.703451E-4</v>
      </c>
      <c r="NE193" s="1">
        <v>6.8109329999999996E-2</v>
      </c>
      <c r="NF193">
        <v>0.59147819999999995</v>
      </c>
      <c r="NG193">
        <v>21.892430000000001</v>
      </c>
      <c r="NH193" s="1">
        <v>1.703451E-4</v>
      </c>
      <c r="NI193" s="1">
        <v>6.8109329999999996E-2</v>
      </c>
      <c r="NJ193">
        <v>0.59147819999999995</v>
      </c>
      <c r="NK193">
        <v>21.892430000000001</v>
      </c>
      <c r="NL193" s="1">
        <v>1.703451E-4</v>
      </c>
      <c r="NM193" s="1">
        <v>6.8109329999999996E-2</v>
      </c>
      <c r="NN193">
        <v>0.59147819999999995</v>
      </c>
      <c r="NO193">
        <v>21.892430000000001</v>
      </c>
      <c r="NP193" s="1">
        <v>1.703451E-4</v>
      </c>
      <c r="NQ193" s="1">
        <v>6.8109329999999996E-2</v>
      </c>
      <c r="NR193">
        <v>0.59147819999999995</v>
      </c>
      <c r="NS193">
        <v>21.892430000000001</v>
      </c>
      <c r="NT193" s="1">
        <v>1.703451E-4</v>
      </c>
      <c r="NU193" s="1">
        <v>6.8109329999999996E-2</v>
      </c>
      <c r="NV193">
        <v>0.59147819999999995</v>
      </c>
      <c r="NW193">
        <v>21.892430000000001</v>
      </c>
      <c r="NX193" s="1">
        <v>1.703451E-4</v>
      </c>
      <c r="NY193" s="1">
        <v>6.8109329999999996E-2</v>
      </c>
      <c r="NZ193">
        <v>0.59147819999999995</v>
      </c>
      <c r="OA193">
        <v>21.892430000000001</v>
      </c>
      <c r="OB193" s="1">
        <v>1.703451E-4</v>
      </c>
      <c r="OC193" s="1">
        <v>6.8109329999999996E-2</v>
      </c>
      <c r="OD193">
        <v>0.59147819999999995</v>
      </c>
      <c r="OE193">
        <v>21.892430000000001</v>
      </c>
      <c r="OF193" s="1">
        <v>1.703451E-4</v>
      </c>
      <c r="OG193" s="1">
        <v>6.8109329999999996E-2</v>
      </c>
      <c r="OH193">
        <v>0.59147819999999995</v>
      </c>
      <c r="OI193">
        <v>21.892430000000001</v>
      </c>
      <c r="OJ193" s="1">
        <v>1.703451E-4</v>
      </c>
      <c r="OK193" s="1">
        <v>6.8109329999999996E-2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0.93061450000000001</v>
      </c>
      <c r="G194">
        <v>16.98986</v>
      </c>
      <c r="H194">
        <v>0</v>
      </c>
      <c r="I194">
        <v>0</v>
      </c>
      <c r="J194">
        <v>0.92847710000000006</v>
      </c>
      <c r="K194">
        <v>17.548349999999999</v>
      </c>
      <c r="L194">
        <v>0</v>
      </c>
      <c r="M194">
        <v>0</v>
      </c>
      <c r="N194">
        <v>0.92635509999999999</v>
      </c>
      <c r="O194">
        <v>18.125579999999999</v>
      </c>
      <c r="P194">
        <v>0</v>
      </c>
      <c r="Q194">
        <v>0</v>
      </c>
      <c r="R194">
        <v>0.92411430000000006</v>
      </c>
      <c r="S194">
        <v>18.555070000000001</v>
      </c>
      <c r="T194">
        <v>0</v>
      </c>
      <c r="U194">
        <v>0</v>
      </c>
      <c r="V194">
        <v>0.92187810000000003</v>
      </c>
      <c r="W194">
        <v>19.071739999999998</v>
      </c>
      <c r="X194">
        <v>0</v>
      </c>
      <c r="Y194">
        <v>0</v>
      </c>
      <c r="Z194">
        <v>0.9196744</v>
      </c>
      <c r="AA194">
        <v>19.190000000000001</v>
      </c>
      <c r="AB194">
        <v>0</v>
      </c>
      <c r="AC194">
        <v>0</v>
      </c>
      <c r="AD194">
        <v>0.91737409999999997</v>
      </c>
      <c r="AE194">
        <v>18.937950000000001</v>
      </c>
      <c r="AF194">
        <v>0</v>
      </c>
      <c r="AG194">
        <v>1.1524199999999999E-37</v>
      </c>
      <c r="AH194">
        <v>0.91490830000000001</v>
      </c>
      <c r="AI194">
        <v>18.807040000000001</v>
      </c>
      <c r="AJ194" s="1">
        <v>2.7641330000000001E-28</v>
      </c>
      <c r="AK194" s="1">
        <v>8.7725910000000005E-26</v>
      </c>
      <c r="AL194">
        <v>0.91251269999999995</v>
      </c>
      <c r="AM194">
        <v>18.714300000000001</v>
      </c>
      <c r="AN194" s="1">
        <v>9.1393840000000003E-17</v>
      </c>
      <c r="AO194" s="1">
        <v>2.899854E-14</v>
      </c>
      <c r="AP194">
        <v>0.90999980000000003</v>
      </c>
      <c r="AQ194">
        <v>19.17211</v>
      </c>
      <c r="AR194" s="1">
        <v>4.7304029999999998E-7</v>
      </c>
      <c r="AS194" s="1">
        <v>1.0580769999999999E-4</v>
      </c>
      <c r="AT194">
        <v>0.90746329999999997</v>
      </c>
      <c r="AU194">
        <v>19.77495</v>
      </c>
      <c r="AV194" s="1">
        <v>1.816507E-3</v>
      </c>
      <c r="AW194" s="1">
        <v>0.45340570000000002</v>
      </c>
      <c r="AX194">
        <v>0.90482249999999997</v>
      </c>
      <c r="AY194">
        <v>20.126729999999998</v>
      </c>
      <c r="AZ194" s="1">
        <v>0.2880569</v>
      </c>
      <c r="BA194">
        <v>77.424449999999993</v>
      </c>
      <c r="BB194">
        <v>0.90219899999999997</v>
      </c>
      <c r="BC194">
        <v>20.452850000000002</v>
      </c>
      <c r="BD194">
        <v>6.9911649999999996</v>
      </c>
      <c r="BE194">
        <v>1994.742</v>
      </c>
      <c r="BF194">
        <v>0.89951769999999998</v>
      </c>
      <c r="BG194">
        <v>20.38729</v>
      </c>
      <c r="BH194">
        <v>43.630989999999997</v>
      </c>
      <c r="BI194">
        <v>13108.38</v>
      </c>
      <c r="BJ194">
        <v>0.89682220000000001</v>
      </c>
      <c r="BK194">
        <v>20.10971</v>
      </c>
      <c r="BL194">
        <v>95.57441</v>
      </c>
      <c r="BM194">
        <v>30042.67</v>
      </c>
      <c r="BN194">
        <v>0.89410219999999996</v>
      </c>
      <c r="BO194">
        <v>20.027640000000002</v>
      </c>
      <c r="BP194">
        <v>91.065020000000004</v>
      </c>
      <c r="BQ194">
        <v>29781.8</v>
      </c>
      <c r="BR194">
        <v>0.8913008</v>
      </c>
      <c r="BS194">
        <v>20.032859999999999</v>
      </c>
      <c r="BT194">
        <v>44.264000000000003</v>
      </c>
      <c r="BU194">
        <v>14989.96</v>
      </c>
      <c r="BV194">
        <v>0.88829769999999997</v>
      </c>
      <c r="BW194">
        <v>20.05856</v>
      </c>
      <c r="BX194">
        <v>12.514279999999999</v>
      </c>
      <c r="BY194">
        <v>4368.08</v>
      </c>
      <c r="BZ194">
        <v>0.88481319999999997</v>
      </c>
      <c r="CA194">
        <v>20.22222</v>
      </c>
      <c r="CB194">
        <v>2.3375360000000001</v>
      </c>
      <c r="CC194">
        <v>835.76149999999996</v>
      </c>
      <c r="CD194">
        <v>0.87983690000000003</v>
      </c>
      <c r="CE194">
        <v>20.040579999999999</v>
      </c>
      <c r="CF194">
        <v>0.36450139999999998</v>
      </c>
      <c r="CG194">
        <v>130.87090000000001</v>
      </c>
      <c r="CH194">
        <v>0.87076390000000004</v>
      </c>
      <c r="CI194">
        <v>19.756209999999999</v>
      </c>
      <c r="CJ194">
        <v>9.5257339999999996E-2</v>
      </c>
      <c r="CK194">
        <v>32.739339999999999</v>
      </c>
      <c r="CL194">
        <v>0.86065389999999997</v>
      </c>
      <c r="CM194">
        <v>19.261289999999999</v>
      </c>
      <c r="CN194">
        <v>6.3378180000000006E-2</v>
      </c>
      <c r="CO194">
        <v>21.178570000000001</v>
      </c>
      <c r="CP194">
        <v>0.85179450000000001</v>
      </c>
      <c r="CQ194">
        <v>18.783190000000001</v>
      </c>
      <c r="CR194" s="1">
        <v>5.6934129999999999E-2</v>
      </c>
      <c r="CS194">
        <v>19.063759999999998</v>
      </c>
      <c r="CT194">
        <v>0.84367820000000004</v>
      </c>
      <c r="CU194">
        <v>18.5059</v>
      </c>
      <c r="CV194" s="1">
        <v>5.5259860000000001E-2</v>
      </c>
      <c r="CW194">
        <v>18.582909999999998</v>
      </c>
      <c r="CX194">
        <v>0.83596800000000004</v>
      </c>
      <c r="CY194">
        <v>18.347629999999999</v>
      </c>
      <c r="CZ194" s="1">
        <v>5.5456909999999998E-2</v>
      </c>
      <c r="DA194">
        <v>18.76662</v>
      </c>
      <c r="DB194">
        <v>0.82829759999999997</v>
      </c>
      <c r="DC194">
        <v>18.300180000000001</v>
      </c>
      <c r="DD194" s="1">
        <v>5.4952670000000002E-2</v>
      </c>
      <c r="DE194" s="1">
        <v>18.743030000000001</v>
      </c>
      <c r="DF194">
        <v>0.82063359999999996</v>
      </c>
      <c r="DG194">
        <v>18.399899999999999</v>
      </c>
      <c r="DH194" s="1">
        <v>5.2511599999999999E-2</v>
      </c>
      <c r="DI194" s="1">
        <v>18.063099999999999</v>
      </c>
      <c r="DJ194">
        <v>0.81305130000000003</v>
      </c>
      <c r="DK194">
        <v>18.38374</v>
      </c>
      <c r="DL194" s="1">
        <v>4.8631599999999997E-2</v>
      </c>
      <c r="DM194" s="1">
        <v>16.85529</v>
      </c>
      <c r="DN194">
        <v>0.80570719999999996</v>
      </c>
      <c r="DO194">
        <v>18.383019999999998</v>
      </c>
      <c r="DP194" s="1">
        <v>4.4225029999999999E-2</v>
      </c>
      <c r="DQ194" s="1">
        <v>15.4315</v>
      </c>
      <c r="DR194">
        <v>0.79852480000000003</v>
      </c>
      <c r="DS194">
        <v>17.991289999999999</v>
      </c>
      <c r="DT194" s="1">
        <v>3.9812140000000003E-2</v>
      </c>
      <c r="DU194" s="1">
        <v>13.975809999999999</v>
      </c>
      <c r="DV194">
        <v>0.79112110000000002</v>
      </c>
      <c r="DW194">
        <v>17.384820000000001</v>
      </c>
      <c r="DX194" s="1">
        <v>3.5685300000000003E-2</v>
      </c>
      <c r="DY194" s="1">
        <v>12.602869999999999</v>
      </c>
      <c r="DZ194">
        <v>0.78345819999999999</v>
      </c>
      <c r="EA194">
        <v>16.91591</v>
      </c>
      <c r="EB194" s="1">
        <v>3.2052919999999999E-2</v>
      </c>
      <c r="EC194" s="1">
        <v>11.387829999999999</v>
      </c>
      <c r="ED194">
        <v>0.77580059999999995</v>
      </c>
      <c r="EE194">
        <v>16.633800000000001</v>
      </c>
      <c r="EF194" s="1">
        <v>2.8807659999999999E-2</v>
      </c>
      <c r="EG194" s="1">
        <v>10.302910000000001</v>
      </c>
      <c r="EH194">
        <v>0.76768139999999996</v>
      </c>
      <c r="EI194">
        <v>16.94773</v>
      </c>
      <c r="EJ194" s="1">
        <v>2.584318E-2</v>
      </c>
      <c r="EK194" s="1">
        <v>9.3121379999999991</v>
      </c>
      <c r="EL194">
        <v>0.7593046</v>
      </c>
      <c r="EM194">
        <v>17.515149999999998</v>
      </c>
      <c r="EN194" s="1">
        <v>2.3172359999999999E-2</v>
      </c>
      <c r="EO194" s="1">
        <v>8.4157840000000004</v>
      </c>
      <c r="EP194">
        <v>0.75141789999999997</v>
      </c>
      <c r="EQ194">
        <v>17.986529999999998</v>
      </c>
      <c r="ER194" s="1">
        <v>2.0779519999999999E-2</v>
      </c>
      <c r="ES194" s="1">
        <v>7.6012740000000001</v>
      </c>
      <c r="ET194">
        <v>0.74353689999999995</v>
      </c>
      <c r="EU194">
        <v>18.41236</v>
      </c>
      <c r="EV194" s="1">
        <v>1.8612879999999998E-2</v>
      </c>
      <c r="EW194" s="1">
        <v>6.85825</v>
      </c>
      <c r="EX194">
        <v>0.73563089999999998</v>
      </c>
      <c r="EY194">
        <v>18.407550000000001</v>
      </c>
      <c r="EZ194" s="1">
        <v>1.667973E-2</v>
      </c>
      <c r="FA194" s="1">
        <v>6.190785</v>
      </c>
      <c r="FB194">
        <v>0.72758639999999997</v>
      </c>
      <c r="FC194">
        <v>17.851569999999999</v>
      </c>
      <c r="FD194" s="1">
        <v>1.49496E-2</v>
      </c>
      <c r="FE194" s="1">
        <v>5.5905930000000001</v>
      </c>
      <c r="FF194">
        <v>0.71984139999999996</v>
      </c>
      <c r="FG194">
        <v>17.284569999999999</v>
      </c>
      <c r="FH194" s="1">
        <v>1.342204E-2</v>
      </c>
      <c r="FI194" s="1">
        <v>5.0543339999999999</v>
      </c>
      <c r="FJ194">
        <v>0.71274210000000005</v>
      </c>
      <c r="FK194">
        <v>16.967020000000002</v>
      </c>
      <c r="FL194" s="1">
        <v>1.207452E-2</v>
      </c>
      <c r="FM194" s="1">
        <v>4.5752199999999998</v>
      </c>
      <c r="FN194">
        <v>0.70586890000000002</v>
      </c>
      <c r="FO194">
        <v>17.447230000000001</v>
      </c>
      <c r="FP194" s="1">
        <v>1.0849889999999999E-2</v>
      </c>
      <c r="FQ194" s="1">
        <v>4.1400860000000002</v>
      </c>
      <c r="FR194">
        <v>0.69861450000000003</v>
      </c>
      <c r="FS194">
        <v>18.37876</v>
      </c>
      <c r="FT194" s="1">
        <v>9.7464709999999996E-3</v>
      </c>
      <c r="FU194" s="1">
        <v>3.7473939999999999</v>
      </c>
      <c r="FV194">
        <v>0.69271340000000003</v>
      </c>
      <c r="FW194">
        <v>19.526959999999999</v>
      </c>
      <c r="FX194" s="1">
        <v>8.7472309999999994E-3</v>
      </c>
      <c r="FY194" s="1">
        <v>3.381751</v>
      </c>
      <c r="FZ194">
        <v>0.68693729999999997</v>
      </c>
      <c r="GA194">
        <v>20.497160000000001</v>
      </c>
      <c r="GB194" s="1">
        <v>7.8367520000000006E-3</v>
      </c>
      <c r="GC194" s="1">
        <v>3.0457139999999998</v>
      </c>
      <c r="GD194">
        <v>0.68130139999999995</v>
      </c>
      <c r="GE194">
        <v>20.680199999999999</v>
      </c>
      <c r="GF194" s="1">
        <v>7.0135370000000002E-3</v>
      </c>
      <c r="GG194" s="1">
        <v>2.7390270000000001</v>
      </c>
      <c r="GH194">
        <v>0.67587330000000001</v>
      </c>
      <c r="GI194">
        <v>20.183250000000001</v>
      </c>
      <c r="GJ194" s="1">
        <v>6.2828349999999996E-3</v>
      </c>
      <c r="GK194" s="1">
        <v>2.46488</v>
      </c>
      <c r="GL194">
        <v>0.67095550000000004</v>
      </c>
      <c r="GM194">
        <v>19.509589999999999</v>
      </c>
      <c r="GN194" s="1">
        <v>5.6404159999999997E-3</v>
      </c>
      <c r="GO194" s="1">
        <v>2.2212499999999999</v>
      </c>
      <c r="GP194">
        <v>0.66615679999999999</v>
      </c>
      <c r="GQ194">
        <v>18.974070000000001</v>
      </c>
      <c r="GR194" s="1">
        <v>5.0626220000000001E-3</v>
      </c>
      <c r="GS194" s="1">
        <v>2.0015900000000002</v>
      </c>
      <c r="GT194">
        <v>0.66189940000000003</v>
      </c>
      <c r="GU194">
        <v>19.40889</v>
      </c>
      <c r="GV194" s="1">
        <v>4.5239319999999996E-3</v>
      </c>
      <c r="GW194" s="1">
        <v>1.7953490000000001</v>
      </c>
      <c r="GX194">
        <v>0.65774429999999995</v>
      </c>
      <c r="GY194">
        <v>20.40701</v>
      </c>
      <c r="GZ194" s="1">
        <v>4.0074639999999996E-3</v>
      </c>
      <c r="HA194" s="1">
        <v>1.597858</v>
      </c>
      <c r="HB194">
        <v>0.65381420000000001</v>
      </c>
      <c r="HC194">
        <v>21.672699999999999</v>
      </c>
      <c r="HD194" s="1">
        <v>3.4998389999999998E-3</v>
      </c>
      <c r="HE194" s="1">
        <v>1.4017329999999999</v>
      </c>
      <c r="HF194">
        <v>0.65086250000000001</v>
      </c>
      <c r="HG194">
        <v>22.660240000000002</v>
      </c>
      <c r="HH194" s="1">
        <v>3.0248620000000001E-3</v>
      </c>
      <c r="HI194" s="1">
        <v>1.214707</v>
      </c>
      <c r="HJ194">
        <v>0.64820469999999997</v>
      </c>
      <c r="HK194">
        <v>22.73142</v>
      </c>
      <c r="HL194" s="1">
        <v>2.599339E-3</v>
      </c>
      <c r="HM194" s="1">
        <v>1.0454840000000001</v>
      </c>
      <c r="HN194">
        <v>0.64595069999999999</v>
      </c>
      <c r="HO194">
        <v>21.96255</v>
      </c>
      <c r="HP194" s="1">
        <v>2.2402250000000002E-3</v>
      </c>
      <c r="HQ194" s="1">
        <v>0.90153300000000003</v>
      </c>
      <c r="HR194">
        <v>0.64410179999999995</v>
      </c>
      <c r="HS194">
        <v>20.986370000000001</v>
      </c>
      <c r="HT194" s="1">
        <v>1.946595E-3</v>
      </c>
      <c r="HU194" s="1">
        <v>0.78288840000000004</v>
      </c>
      <c r="HV194">
        <v>0.64263579999999998</v>
      </c>
      <c r="HW194">
        <v>20.185020000000002</v>
      </c>
      <c r="HX194" s="1">
        <v>1.7091470000000001E-3</v>
      </c>
      <c r="HY194" s="1">
        <v>0.68639709999999998</v>
      </c>
      <c r="HZ194">
        <v>0.64179549999999996</v>
      </c>
      <c r="IA194">
        <v>20.277930000000001</v>
      </c>
      <c r="IB194" s="1">
        <v>1.516473E-3</v>
      </c>
      <c r="IC194" s="1">
        <v>0.6078036</v>
      </c>
      <c r="ID194">
        <v>0.64121539999999999</v>
      </c>
      <c r="IE194">
        <v>20.422070000000001</v>
      </c>
      <c r="IF194" s="1">
        <v>1.345623E-3</v>
      </c>
      <c r="IG194" s="1">
        <v>0.53852840000000002</v>
      </c>
      <c r="IH194">
        <v>0.6407775</v>
      </c>
      <c r="II194">
        <v>21.21818</v>
      </c>
      <c r="IJ194" s="1">
        <v>1.1826409999999999E-3</v>
      </c>
      <c r="IK194" s="1">
        <v>0.47290949999999998</v>
      </c>
      <c r="IL194">
        <v>0.64047529999999997</v>
      </c>
      <c r="IM194">
        <v>21.93158</v>
      </c>
      <c r="IN194" s="1">
        <v>1.0239800000000001E-3</v>
      </c>
      <c r="IO194" s="1">
        <v>0.40914070000000002</v>
      </c>
      <c r="IP194">
        <v>0.64026950000000005</v>
      </c>
      <c r="IQ194">
        <v>21.91282</v>
      </c>
      <c r="IR194" s="1">
        <v>8.7583690000000004E-4</v>
      </c>
      <c r="IS194" s="1">
        <v>0.3495046</v>
      </c>
      <c r="IT194">
        <v>0.64011589999999996</v>
      </c>
      <c r="IU194">
        <v>21.2501</v>
      </c>
      <c r="IV194" s="1">
        <v>7.4989860000000002E-4</v>
      </c>
      <c r="IW194" s="1">
        <v>0.29860599999999998</v>
      </c>
      <c r="IX194">
        <v>0.64002190000000003</v>
      </c>
      <c r="IY194">
        <v>20.311579999999999</v>
      </c>
      <c r="IZ194" s="1">
        <v>6.5205679999999998E-4</v>
      </c>
      <c r="JA194" s="1">
        <v>0.25890370000000001</v>
      </c>
      <c r="JB194">
        <v>0.63999609999999996</v>
      </c>
      <c r="JC194">
        <v>19.552489999999999</v>
      </c>
      <c r="JD194" s="1">
        <v>5.7996369999999998E-4</v>
      </c>
      <c r="JE194" s="1">
        <v>0.2295711</v>
      </c>
      <c r="JF194">
        <v>0.63999930000000005</v>
      </c>
      <c r="JG194">
        <v>19.793849999999999</v>
      </c>
      <c r="JH194" s="1">
        <v>5.2723780000000001E-4</v>
      </c>
      <c r="JI194" s="1">
        <v>0.20815130000000001</v>
      </c>
      <c r="JJ194">
        <v>0.6400903</v>
      </c>
      <c r="JK194">
        <v>20.68862</v>
      </c>
      <c r="JL194" s="1">
        <v>4.8599260000000002E-4</v>
      </c>
      <c r="JM194" s="1">
        <v>0.1914788</v>
      </c>
      <c r="JN194">
        <v>0.64025399999999999</v>
      </c>
      <c r="JO194">
        <v>21.955269999999999</v>
      </c>
      <c r="JP194" s="1">
        <v>4.5051800000000001E-4</v>
      </c>
      <c r="JQ194" s="1">
        <v>0.17724429999999999</v>
      </c>
      <c r="JR194">
        <v>0.64049929999999999</v>
      </c>
      <c r="JS194">
        <v>23.164680000000001</v>
      </c>
      <c r="JT194" s="1">
        <v>4.177033E-4</v>
      </c>
      <c r="JU194" s="1">
        <v>0.16413340000000001</v>
      </c>
      <c r="JV194">
        <v>0.64085250000000005</v>
      </c>
      <c r="JW194">
        <v>23.552209999999999</v>
      </c>
      <c r="JX194" s="1">
        <v>3.870546E-4</v>
      </c>
      <c r="JY194" s="1">
        <v>0.15190880000000001</v>
      </c>
      <c r="JZ194">
        <v>0.64129670000000005</v>
      </c>
      <c r="KA194">
        <v>23.024069999999998</v>
      </c>
      <c r="KB194" s="1">
        <v>3.5909549999999998E-4</v>
      </c>
      <c r="KC194" s="1">
        <v>0.140733</v>
      </c>
      <c r="KD194">
        <v>0.64180040000000005</v>
      </c>
      <c r="KE194">
        <v>22.14359</v>
      </c>
      <c r="KF194" s="1">
        <v>3.3452710000000002E-4</v>
      </c>
      <c r="KG194" s="1">
        <v>0.13089609999999999</v>
      </c>
      <c r="KH194">
        <v>0.64233700000000005</v>
      </c>
      <c r="KI194">
        <v>21.212199999999999</v>
      </c>
      <c r="KJ194" s="1">
        <v>3.1376720000000002E-4</v>
      </c>
      <c r="KK194" s="1">
        <v>0.1225517</v>
      </c>
      <c r="KL194">
        <v>0.64289090000000004</v>
      </c>
      <c r="KM194">
        <v>20.9953</v>
      </c>
      <c r="KN194" s="1">
        <v>2.958948E-4</v>
      </c>
      <c r="KO194" s="1">
        <v>0.1154053</v>
      </c>
      <c r="KP194">
        <v>0.64338790000000001</v>
      </c>
      <c r="KQ194">
        <v>21.291640000000001</v>
      </c>
      <c r="KR194" s="1">
        <v>2.8069359999999998E-4</v>
      </c>
      <c r="KS194" s="1">
        <v>0.1093277</v>
      </c>
      <c r="KT194">
        <v>0.64380510000000002</v>
      </c>
      <c r="KU194">
        <v>21.74607</v>
      </c>
      <c r="KV194" s="1">
        <v>2.6727620000000001E-4</v>
      </c>
      <c r="KW194" s="1">
        <v>0.1040005</v>
      </c>
      <c r="KX194">
        <v>0.64410559999999994</v>
      </c>
      <c r="KY194">
        <v>22.112829999999999</v>
      </c>
      <c r="KZ194" s="1">
        <v>2.5509669999999998E-4</v>
      </c>
      <c r="LA194" s="1">
        <v>9.9203029999999998E-2</v>
      </c>
      <c r="LB194">
        <v>0.64428269999999999</v>
      </c>
      <c r="LC194">
        <v>21.92043</v>
      </c>
      <c r="LD194" s="1">
        <v>2.44226E-4</v>
      </c>
      <c r="LE194" s="1">
        <v>9.4936770000000004E-2</v>
      </c>
      <c r="LF194">
        <v>0.6443586</v>
      </c>
      <c r="LG194">
        <v>21.29185</v>
      </c>
      <c r="LH194" s="1">
        <v>2.345905E-4</v>
      </c>
      <c r="LI194" s="1">
        <v>9.1173320000000002E-2</v>
      </c>
      <c r="LJ194">
        <v>0.64434420000000003</v>
      </c>
      <c r="LK194">
        <v>20.516459999999999</v>
      </c>
      <c r="LL194" s="1">
        <v>2.2675049999999999E-4</v>
      </c>
      <c r="LM194" s="1">
        <v>8.8121370000000004E-2</v>
      </c>
      <c r="LN194">
        <v>0.64426620000000001</v>
      </c>
      <c r="LO194">
        <v>20.006540000000001</v>
      </c>
      <c r="LP194" s="1">
        <v>2.2010779999999999E-4</v>
      </c>
      <c r="LQ194" s="1">
        <v>8.5554259999999993E-2</v>
      </c>
      <c r="LR194">
        <v>0.6441325</v>
      </c>
      <c r="LS194">
        <v>20.43019</v>
      </c>
      <c r="LT194" s="1">
        <v>2.1433079999999999E-4</v>
      </c>
      <c r="LU194" s="1">
        <v>8.3338919999999997E-2</v>
      </c>
      <c r="LV194">
        <v>0.64402199999999998</v>
      </c>
      <c r="LW194">
        <v>21.42305</v>
      </c>
      <c r="LX194" s="1">
        <v>2.0927979999999999E-4</v>
      </c>
      <c r="LY194" s="1">
        <v>8.1416520000000006E-2</v>
      </c>
      <c r="LZ194">
        <v>0.64386589999999999</v>
      </c>
      <c r="MA194">
        <v>22.757660000000001</v>
      </c>
      <c r="MB194" s="1">
        <v>2.05212E-4</v>
      </c>
      <c r="MC194" s="1">
        <v>7.9854620000000001E-2</v>
      </c>
      <c r="MD194">
        <v>0.64374129999999996</v>
      </c>
      <c r="ME194">
        <v>23.902249999999999</v>
      </c>
      <c r="MF194" s="1">
        <v>2.0205050000000001E-4</v>
      </c>
      <c r="MG194" s="1">
        <v>7.8652410000000006E-2</v>
      </c>
      <c r="MH194">
        <v>0.64365609999999995</v>
      </c>
      <c r="MI194">
        <v>24.351019999999998</v>
      </c>
      <c r="MJ194" s="1">
        <v>1.990986E-4</v>
      </c>
      <c r="MK194" s="1">
        <v>7.7545580000000003E-2</v>
      </c>
      <c r="ML194">
        <v>0.64357819999999999</v>
      </c>
      <c r="MM194">
        <v>23.826460000000001</v>
      </c>
      <c r="MN194" s="1">
        <v>1.953301E-4</v>
      </c>
      <c r="MO194" s="1">
        <v>7.613528E-2</v>
      </c>
      <c r="MP194">
        <v>0.64352039999999999</v>
      </c>
      <c r="MQ194">
        <v>22.949760000000001</v>
      </c>
      <c r="MR194" s="1">
        <v>1.902812E-4</v>
      </c>
      <c r="MS194" s="1">
        <v>7.4226109999999998E-2</v>
      </c>
      <c r="MT194">
        <v>0.64347240000000006</v>
      </c>
      <c r="MU194">
        <v>22.040479999999999</v>
      </c>
      <c r="MV194" s="1">
        <v>1.8438929999999999E-4</v>
      </c>
      <c r="MW194" s="1">
        <v>7.1960200000000002E-2</v>
      </c>
      <c r="MX194">
        <v>0.64342920000000003</v>
      </c>
      <c r="MY194">
        <v>21.652080000000002</v>
      </c>
      <c r="MZ194" s="1">
        <v>1.779386E-4</v>
      </c>
      <c r="NA194" s="1">
        <v>6.9467340000000002E-2</v>
      </c>
      <c r="NB194">
        <v>0.64339789999999997</v>
      </c>
      <c r="NC194">
        <v>21.91564</v>
      </c>
      <c r="ND194" s="1">
        <v>1.712285E-4</v>
      </c>
      <c r="NE194" s="1">
        <v>6.6865640000000004E-2</v>
      </c>
      <c r="NF194">
        <v>0.64339789999999997</v>
      </c>
      <c r="NG194">
        <v>21.91564</v>
      </c>
      <c r="NH194" s="1">
        <v>1.712285E-4</v>
      </c>
      <c r="NI194" s="1">
        <v>6.6865640000000004E-2</v>
      </c>
      <c r="NJ194">
        <v>0.64339789999999997</v>
      </c>
      <c r="NK194">
        <v>21.91564</v>
      </c>
      <c r="NL194" s="1">
        <v>1.712285E-4</v>
      </c>
      <c r="NM194" s="1">
        <v>6.6865640000000004E-2</v>
      </c>
      <c r="NN194">
        <v>0.64339789999999997</v>
      </c>
      <c r="NO194">
        <v>21.91564</v>
      </c>
      <c r="NP194" s="1">
        <v>1.712285E-4</v>
      </c>
      <c r="NQ194" s="1">
        <v>6.6865640000000004E-2</v>
      </c>
      <c r="NR194">
        <v>0.64339789999999997</v>
      </c>
      <c r="NS194">
        <v>21.91564</v>
      </c>
      <c r="NT194" s="1">
        <v>1.712285E-4</v>
      </c>
      <c r="NU194" s="1">
        <v>6.6865640000000004E-2</v>
      </c>
      <c r="NV194">
        <v>0.64339789999999997</v>
      </c>
      <c r="NW194">
        <v>21.91564</v>
      </c>
      <c r="NX194" s="1">
        <v>1.712285E-4</v>
      </c>
      <c r="NY194" s="1">
        <v>6.6865640000000004E-2</v>
      </c>
      <c r="NZ194">
        <v>0.64339789999999997</v>
      </c>
      <c r="OA194">
        <v>21.91564</v>
      </c>
      <c r="OB194" s="1">
        <v>1.712285E-4</v>
      </c>
      <c r="OC194" s="1">
        <v>6.6865640000000004E-2</v>
      </c>
      <c r="OD194">
        <v>0.64339789999999997</v>
      </c>
      <c r="OE194">
        <v>21.91564</v>
      </c>
      <c r="OF194" s="1">
        <v>1.712285E-4</v>
      </c>
      <c r="OG194" s="1">
        <v>6.6865640000000004E-2</v>
      </c>
      <c r="OH194">
        <v>0.64339789999999997</v>
      </c>
      <c r="OI194">
        <v>21.91564</v>
      </c>
      <c r="OJ194" s="1">
        <v>1.712285E-4</v>
      </c>
      <c r="OK194" s="1">
        <v>6.6865640000000004E-2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0.84707770000000004</v>
      </c>
      <c r="G195">
        <v>16.999130000000001</v>
      </c>
      <c r="H195">
        <v>0</v>
      </c>
      <c r="I195">
        <v>0</v>
      </c>
      <c r="J195">
        <v>0.84551980000000004</v>
      </c>
      <c r="K195">
        <v>17.549060000000001</v>
      </c>
      <c r="L195">
        <v>0</v>
      </c>
      <c r="M195">
        <v>0</v>
      </c>
      <c r="N195">
        <v>0.84394040000000003</v>
      </c>
      <c r="O195">
        <v>18.134540000000001</v>
      </c>
      <c r="P195">
        <v>0</v>
      </c>
      <c r="Q195">
        <v>0</v>
      </c>
      <c r="R195">
        <v>0.84231409999999995</v>
      </c>
      <c r="S195">
        <v>18.577570000000001</v>
      </c>
      <c r="T195">
        <v>0</v>
      </c>
      <c r="U195">
        <v>0</v>
      </c>
      <c r="V195">
        <v>0.84064910000000004</v>
      </c>
      <c r="W195">
        <v>19.086790000000001</v>
      </c>
      <c r="X195">
        <v>0</v>
      </c>
      <c r="Y195">
        <v>0</v>
      </c>
      <c r="Z195">
        <v>0.839059</v>
      </c>
      <c r="AA195">
        <v>19.202860000000001</v>
      </c>
      <c r="AB195">
        <v>0</v>
      </c>
      <c r="AC195">
        <v>0</v>
      </c>
      <c r="AD195">
        <v>0.83739330000000001</v>
      </c>
      <c r="AE195">
        <v>18.937719999999999</v>
      </c>
      <c r="AF195">
        <v>0</v>
      </c>
      <c r="AG195">
        <v>2.0271640000000001E-38</v>
      </c>
      <c r="AH195">
        <v>0.83554550000000005</v>
      </c>
      <c r="AI195">
        <v>18.798729999999999</v>
      </c>
      <c r="AJ195" s="1">
        <v>4.1068270000000001E-29</v>
      </c>
      <c r="AK195" s="1">
        <v>1.5054089999999999E-26</v>
      </c>
      <c r="AL195">
        <v>0.83372599999999997</v>
      </c>
      <c r="AM195">
        <v>18.725100000000001</v>
      </c>
      <c r="AN195" s="1">
        <v>1.3664710000000001E-17</v>
      </c>
      <c r="AO195" s="1">
        <v>5.0055619999999997E-15</v>
      </c>
      <c r="AP195">
        <v>0.83189310000000005</v>
      </c>
      <c r="AQ195">
        <v>19.174389999999999</v>
      </c>
      <c r="AR195" s="1">
        <v>1.913663E-7</v>
      </c>
      <c r="AS195" s="1">
        <v>4.6083540000000003E-5</v>
      </c>
      <c r="AT195">
        <v>0.83005879999999999</v>
      </c>
      <c r="AU195">
        <v>19.789950000000001</v>
      </c>
      <c r="AV195" s="1">
        <v>1.0608010000000001E-3</v>
      </c>
      <c r="AW195" s="1">
        <v>0.28802729999999999</v>
      </c>
      <c r="AX195">
        <v>0.82813110000000001</v>
      </c>
      <c r="AY195">
        <v>20.156289999999998</v>
      </c>
      <c r="AZ195" s="1">
        <v>0.2004378</v>
      </c>
      <c r="BA195">
        <v>59.280589999999997</v>
      </c>
      <c r="BB195">
        <v>0.82623329999999995</v>
      </c>
      <c r="BC195">
        <v>20.476710000000001</v>
      </c>
      <c r="BD195">
        <v>5.5322209999999998</v>
      </c>
      <c r="BE195">
        <v>1757.04</v>
      </c>
      <c r="BF195">
        <v>0.82429280000000005</v>
      </c>
      <c r="BG195">
        <v>20.408560000000001</v>
      </c>
      <c r="BH195">
        <v>38.325240000000001</v>
      </c>
      <c r="BI195">
        <v>12962.96</v>
      </c>
      <c r="BJ195">
        <v>0.82232079999999996</v>
      </c>
      <c r="BK195">
        <v>20.115079999999999</v>
      </c>
      <c r="BL195">
        <v>91.69838</v>
      </c>
      <c r="BM195">
        <v>32806.480000000003</v>
      </c>
      <c r="BN195">
        <v>0.82034249999999997</v>
      </c>
      <c r="BO195">
        <v>20.0124</v>
      </c>
      <c r="BP195">
        <v>94.309060000000002</v>
      </c>
      <c r="BQ195">
        <v>35466.36</v>
      </c>
      <c r="BR195">
        <v>0.81832870000000002</v>
      </c>
      <c r="BS195">
        <v>20.02684</v>
      </c>
      <c r="BT195">
        <v>48.98771</v>
      </c>
      <c r="BU195">
        <v>19259.95</v>
      </c>
      <c r="BV195">
        <v>0.81614160000000002</v>
      </c>
      <c r="BW195">
        <v>20.068860000000001</v>
      </c>
      <c r="BX195">
        <v>14.65897</v>
      </c>
      <c r="BY195">
        <v>5991.8119999999999</v>
      </c>
      <c r="BZ195">
        <v>0.81361030000000001</v>
      </c>
      <c r="CA195">
        <v>20.263480000000001</v>
      </c>
      <c r="CB195">
        <v>2.860649</v>
      </c>
      <c r="CC195">
        <v>1206.6010000000001</v>
      </c>
      <c r="CD195">
        <v>0.80991420000000003</v>
      </c>
      <c r="CE195">
        <v>20.106120000000001</v>
      </c>
      <c r="CF195">
        <v>0.44729000000000002</v>
      </c>
      <c r="CG195">
        <v>190.4522</v>
      </c>
      <c r="CH195">
        <v>0.8031102</v>
      </c>
      <c r="CI195">
        <v>19.809100000000001</v>
      </c>
      <c r="CJ195">
        <v>0.10529860000000001</v>
      </c>
      <c r="CK195">
        <v>42.494199999999999</v>
      </c>
      <c r="CL195">
        <v>0.79555679999999995</v>
      </c>
      <c r="CM195">
        <v>19.314879999999999</v>
      </c>
      <c r="CN195">
        <v>6.4670740000000004E-2</v>
      </c>
      <c r="CO195">
        <v>24.841170000000002</v>
      </c>
      <c r="CP195">
        <v>0.78913259999999996</v>
      </c>
      <c r="CQ195">
        <v>18.813120000000001</v>
      </c>
      <c r="CR195">
        <v>5.730917E-2</v>
      </c>
      <c r="CS195">
        <v>21.93074</v>
      </c>
      <c r="CT195">
        <v>0.78332729999999995</v>
      </c>
      <c r="CU195">
        <v>18.505400000000002</v>
      </c>
      <c r="CV195">
        <v>5.5265420000000003E-2</v>
      </c>
      <c r="CW195">
        <v>21.177140000000001</v>
      </c>
      <c r="CX195">
        <v>0.77769010000000005</v>
      </c>
      <c r="CY195">
        <v>18.333480000000002</v>
      </c>
      <c r="CZ195" s="1">
        <v>5.5388050000000001E-2</v>
      </c>
      <c r="DA195">
        <v>21.303660000000001</v>
      </c>
      <c r="DB195">
        <v>0.77213010000000004</v>
      </c>
      <c r="DC195">
        <v>18.30219</v>
      </c>
      <c r="DD195" s="1">
        <v>5.5033760000000001E-2</v>
      </c>
      <c r="DE195">
        <v>21.296220000000002</v>
      </c>
      <c r="DF195">
        <v>0.76662810000000003</v>
      </c>
      <c r="DG195">
        <v>18.43393</v>
      </c>
      <c r="DH195" s="1">
        <v>5.2819329999999998E-2</v>
      </c>
      <c r="DI195" s="1">
        <v>20.580919999999999</v>
      </c>
      <c r="DJ195">
        <v>0.76124930000000002</v>
      </c>
      <c r="DK195">
        <v>18.435130000000001</v>
      </c>
      <c r="DL195" s="1">
        <v>4.9056040000000002E-2</v>
      </c>
      <c r="DM195" s="1">
        <v>19.226590000000002</v>
      </c>
      <c r="DN195">
        <v>0.75604720000000003</v>
      </c>
      <c r="DO195">
        <v>18.434560000000001</v>
      </c>
      <c r="DP195" s="1">
        <v>4.468958E-2</v>
      </c>
      <c r="DQ195" s="1">
        <v>17.60042</v>
      </c>
      <c r="DR195">
        <v>0.75096240000000003</v>
      </c>
      <c r="DS195">
        <v>18.037990000000001</v>
      </c>
      <c r="DT195" s="1">
        <v>4.0267690000000002E-2</v>
      </c>
      <c r="DU195" s="1">
        <v>15.923360000000001</v>
      </c>
      <c r="DV195">
        <v>0.74567600000000001</v>
      </c>
      <c r="DW195">
        <v>17.433489999999999</v>
      </c>
      <c r="DX195" s="1">
        <v>3.610145E-2</v>
      </c>
      <c r="DY195" s="1">
        <v>14.331630000000001</v>
      </c>
      <c r="DZ195">
        <v>0.74018280000000003</v>
      </c>
      <c r="EA195">
        <v>16.94632</v>
      </c>
      <c r="EB195" s="1">
        <v>3.2415260000000001E-2</v>
      </c>
      <c r="EC195" s="1">
        <v>12.915190000000001</v>
      </c>
      <c r="ED195">
        <v>0.73427450000000005</v>
      </c>
      <c r="EE195">
        <v>16.64791</v>
      </c>
      <c r="EF195" s="1">
        <v>2.914023E-2</v>
      </c>
      <c r="EG195" s="1">
        <v>11.659140000000001</v>
      </c>
      <c r="EH195">
        <v>0.72756180000000004</v>
      </c>
      <c r="EI195">
        <v>16.953900000000001</v>
      </c>
      <c r="EJ195" s="1">
        <v>2.6145149999999999E-2</v>
      </c>
      <c r="EK195" s="1">
        <v>10.511290000000001</v>
      </c>
      <c r="EL195">
        <v>0.72065460000000003</v>
      </c>
      <c r="EM195">
        <v>17.50253</v>
      </c>
      <c r="EN195" s="1">
        <v>2.3446560000000002E-2</v>
      </c>
      <c r="EO195" s="1">
        <v>9.4740800000000007</v>
      </c>
      <c r="EP195">
        <v>0.7143562</v>
      </c>
      <c r="EQ195">
        <v>17.988130000000002</v>
      </c>
      <c r="ER195" s="1">
        <v>2.102965E-2</v>
      </c>
      <c r="ES195" s="1">
        <v>8.5343649999999993</v>
      </c>
      <c r="ET195">
        <v>0.70807039999999999</v>
      </c>
      <c r="EU195">
        <v>18.43778</v>
      </c>
      <c r="EV195" s="1">
        <v>1.8840229999999999E-2</v>
      </c>
      <c r="EW195" s="1">
        <v>7.6785119999999996</v>
      </c>
      <c r="EX195">
        <v>0.70180799999999999</v>
      </c>
      <c r="EY195">
        <v>18.439699999999998</v>
      </c>
      <c r="EZ195" s="1">
        <v>1.6883430000000001E-2</v>
      </c>
      <c r="FA195" s="1">
        <v>6.9094879999999996</v>
      </c>
      <c r="FB195">
        <v>0.69542440000000005</v>
      </c>
      <c r="FC195">
        <v>17.89405</v>
      </c>
      <c r="FD195" s="1">
        <v>1.513372E-2</v>
      </c>
      <c r="FE195" s="1">
        <v>6.2201700000000004</v>
      </c>
      <c r="FF195">
        <v>0.68932530000000003</v>
      </c>
      <c r="FG195">
        <v>17.31419</v>
      </c>
      <c r="FH195" s="1">
        <v>1.3586040000000001E-2</v>
      </c>
      <c r="FI195" s="1">
        <v>5.6038670000000002</v>
      </c>
      <c r="FJ195">
        <v>0.68368859999999998</v>
      </c>
      <c r="FK195">
        <v>16.985779999999998</v>
      </c>
      <c r="FL195" s="1">
        <v>1.2221269999999999E-2</v>
      </c>
      <c r="FM195" s="1">
        <v>5.0554119999999996</v>
      </c>
      <c r="FN195">
        <v>0.67718650000000002</v>
      </c>
      <c r="FO195">
        <v>17.454049999999999</v>
      </c>
      <c r="FP195" s="1">
        <v>1.098405E-2</v>
      </c>
      <c r="FQ195" s="1">
        <v>4.5608510000000004</v>
      </c>
      <c r="FR195">
        <v>0.67035509999999998</v>
      </c>
      <c r="FS195">
        <v>18.357669999999999</v>
      </c>
      <c r="FT195" s="1">
        <v>9.8683169999999997E-3</v>
      </c>
      <c r="FU195" s="1">
        <v>4.114903</v>
      </c>
      <c r="FV195">
        <v>0.66516730000000002</v>
      </c>
      <c r="FW195">
        <v>19.496780000000001</v>
      </c>
      <c r="FX195" s="1">
        <v>8.8619119999999996E-3</v>
      </c>
      <c r="FY195" s="1">
        <v>3.7074189999999998</v>
      </c>
      <c r="FZ195">
        <v>0.65995999999999999</v>
      </c>
      <c r="GA195">
        <v>20.484269999999999</v>
      </c>
      <c r="GB195" s="1">
        <v>7.9412030000000008E-3</v>
      </c>
      <c r="GC195" s="1">
        <v>3.3333599999999999</v>
      </c>
      <c r="GD195">
        <v>0.65488329999999995</v>
      </c>
      <c r="GE195">
        <v>20.680140000000002</v>
      </c>
      <c r="GF195" s="1">
        <v>7.1089150000000004E-3</v>
      </c>
      <c r="GG195" s="1">
        <v>2.9928789999999998</v>
      </c>
      <c r="GH195">
        <v>0.65005120000000005</v>
      </c>
      <c r="GI195">
        <v>20.218060000000001</v>
      </c>
      <c r="GJ195" s="1">
        <v>6.3676389999999996E-3</v>
      </c>
      <c r="GK195" s="1">
        <v>2.6876959999999999</v>
      </c>
      <c r="GL195">
        <v>0.64574710000000002</v>
      </c>
      <c r="GM195">
        <v>19.56081</v>
      </c>
      <c r="GN195" s="1">
        <v>5.7158859999999999E-3</v>
      </c>
      <c r="GO195" s="1">
        <v>2.4165899999999998</v>
      </c>
      <c r="GP195">
        <v>0.64153959999999999</v>
      </c>
      <c r="GQ195">
        <v>19.023209999999999</v>
      </c>
      <c r="GR195" s="1">
        <v>5.1324300000000003E-3</v>
      </c>
      <c r="GS195" s="1">
        <v>2.1740159999999999</v>
      </c>
      <c r="GT195">
        <v>0.63703759999999998</v>
      </c>
      <c r="GU195">
        <v>19.41872</v>
      </c>
      <c r="GV195" s="1">
        <v>4.5895650000000003E-3</v>
      </c>
      <c r="GW195" s="1">
        <v>1.9479599999999999</v>
      </c>
      <c r="GX195">
        <v>0.63226530000000003</v>
      </c>
      <c r="GY195">
        <v>20.375489999999999</v>
      </c>
      <c r="GZ195" s="1">
        <v>4.072404E-3</v>
      </c>
      <c r="HA195" s="1">
        <v>1.73359</v>
      </c>
      <c r="HB195">
        <v>0.62775000000000003</v>
      </c>
      <c r="HC195">
        <v>21.620930000000001</v>
      </c>
      <c r="HD195" s="1">
        <v>3.5637540000000001E-3</v>
      </c>
      <c r="HE195" s="1">
        <v>1.5215430000000001</v>
      </c>
      <c r="HF195">
        <v>0.62430289999999999</v>
      </c>
      <c r="HG195">
        <v>22.63496</v>
      </c>
      <c r="HH195" s="1">
        <v>3.0849330000000002E-3</v>
      </c>
      <c r="HI195" s="1">
        <v>1.3198780000000001</v>
      </c>
      <c r="HJ195">
        <v>0.62110869999999996</v>
      </c>
      <c r="HK195">
        <v>22.750489999999999</v>
      </c>
      <c r="HL195" s="1">
        <v>2.652246E-3</v>
      </c>
      <c r="HM195" s="1">
        <v>1.1363319999999999</v>
      </c>
      <c r="HN195">
        <v>0.61837430000000004</v>
      </c>
      <c r="HO195">
        <v>22.031359999999999</v>
      </c>
      <c r="HP195" s="1">
        <v>2.2845859999999999E-3</v>
      </c>
      <c r="HQ195" s="1">
        <v>0.97908969999999995</v>
      </c>
      <c r="HR195">
        <v>0.61608450000000003</v>
      </c>
      <c r="HS195">
        <v>21.07189</v>
      </c>
      <c r="HT195" s="1">
        <v>1.9829919999999998E-3</v>
      </c>
      <c r="HU195" s="1">
        <v>0.84911449999999999</v>
      </c>
      <c r="HV195">
        <v>0.61428740000000004</v>
      </c>
      <c r="HW195">
        <v>20.259640000000001</v>
      </c>
      <c r="HX195" s="1">
        <v>1.7386929999999999E-3</v>
      </c>
      <c r="HY195" s="1">
        <v>0.7432377</v>
      </c>
      <c r="HZ195">
        <v>0.61314959999999996</v>
      </c>
      <c r="IA195">
        <v>20.304010000000002</v>
      </c>
      <c r="IB195" s="1">
        <v>1.5412469999999999E-3</v>
      </c>
      <c r="IC195" s="1">
        <v>0.65723560000000003</v>
      </c>
      <c r="ID195">
        <v>0.61230399999999996</v>
      </c>
      <c r="IE195">
        <v>20.40671</v>
      </c>
      <c r="IF195" s="1">
        <v>1.368347E-3</v>
      </c>
      <c r="IG195" s="1">
        <v>0.5824802</v>
      </c>
      <c r="IH195">
        <v>0.61166419999999999</v>
      </c>
      <c r="II195">
        <v>21.188970000000001</v>
      </c>
      <c r="IJ195" s="1">
        <v>1.204709E-3</v>
      </c>
      <c r="IK195" s="1">
        <v>0.51230370000000003</v>
      </c>
      <c r="IL195">
        <v>0.61117259999999995</v>
      </c>
      <c r="IM195">
        <v>21.917940000000002</v>
      </c>
      <c r="IN195" s="1">
        <v>1.045355E-3</v>
      </c>
      <c r="IO195" s="1">
        <v>0.4441677</v>
      </c>
      <c r="IP195">
        <v>0.61082700000000001</v>
      </c>
      <c r="IQ195">
        <v>21.944330000000001</v>
      </c>
      <c r="IR195" s="1">
        <v>8.9514580000000002E-4</v>
      </c>
      <c r="IS195" s="1">
        <v>0.37990040000000003</v>
      </c>
      <c r="IT195">
        <v>0.61057689999999998</v>
      </c>
      <c r="IU195">
        <v>21.318570000000001</v>
      </c>
      <c r="IV195" s="1">
        <v>7.6574480000000001E-4</v>
      </c>
      <c r="IW195" s="1">
        <v>0.32429609999999998</v>
      </c>
      <c r="IX195">
        <v>0.61039790000000005</v>
      </c>
      <c r="IY195">
        <v>20.402419999999999</v>
      </c>
      <c r="IZ195" s="1">
        <v>6.6404820000000005E-4</v>
      </c>
      <c r="JA195" s="1">
        <v>0.28040290000000001</v>
      </c>
      <c r="JB195">
        <v>0.61028890000000002</v>
      </c>
      <c r="JC195">
        <v>19.645700000000001</v>
      </c>
      <c r="JD195" s="1">
        <v>5.8872530000000001E-4</v>
      </c>
      <c r="JE195" s="1">
        <v>0.2477954</v>
      </c>
      <c r="JF195">
        <v>0.61025629999999997</v>
      </c>
      <c r="JG195">
        <v>19.850149999999999</v>
      </c>
      <c r="JH195" s="1">
        <v>5.3375160000000005E-4</v>
      </c>
      <c r="JI195" s="1">
        <v>0.22401779999999999</v>
      </c>
      <c r="JJ195">
        <v>0.61030300000000004</v>
      </c>
      <c r="JK195">
        <v>20.691849999999999</v>
      </c>
      <c r="JL195" s="1">
        <v>4.9128240000000003E-4</v>
      </c>
      <c r="JM195" s="1">
        <v>0.20574429999999999</v>
      </c>
      <c r="JN195">
        <v>0.61044679999999996</v>
      </c>
      <c r="JO195">
        <v>21.922699999999999</v>
      </c>
      <c r="JP195" s="1">
        <v>4.5522219999999999E-4</v>
      </c>
      <c r="JQ195" s="1">
        <v>0.1903552</v>
      </c>
      <c r="JR195">
        <v>0.61069430000000002</v>
      </c>
      <c r="JS195">
        <v>23.136130000000001</v>
      </c>
      <c r="JT195" s="1">
        <v>4.220998E-4</v>
      </c>
      <c r="JU195" s="1">
        <v>0.17629529999999999</v>
      </c>
      <c r="JV195">
        <v>0.61104729999999996</v>
      </c>
      <c r="JW195">
        <v>23.558240000000001</v>
      </c>
      <c r="JX195" s="1">
        <v>3.911524E-4</v>
      </c>
      <c r="JY195" s="1">
        <v>0.1631871</v>
      </c>
      <c r="JZ195">
        <v>0.61151040000000001</v>
      </c>
      <c r="KA195">
        <v>23.082159999999998</v>
      </c>
      <c r="KB195" s="1">
        <v>3.6277310000000002E-4</v>
      </c>
      <c r="KC195" s="1">
        <v>0.151144</v>
      </c>
      <c r="KD195">
        <v>0.61206309999999997</v>
      </c>
      <c r="KE195">
        <v>22.240480000000002</v>
      </c>
      <c r="KF195" s="1">
        <v>3.3771289999999998E-4</v>
      </c>
      <c r="KG195" s="1">
        <v>0.14049249999999999</v>
      </c>
      <c r="KH195">
        <v>0.61264879999999999</v>
      </c>
      <c r="KI195">
        <v>21.317430000000002</v>
      </c>
      <c r="KJ195" s="1">
        <v>3.1645289999999998E-4</v>
      </c>
      <c r="KK195" s="1">
        <v>0.13141890000000001</v>
      </c>
      <c r="KL195">
        <v>0.61327620000000005</v>
      </c>
      <c r="KM195">
        <v>21.064579999999999</v>
      </c>
      <c r="KN195" s="1">
        <v>2.9822099999999999E-4</v>
      </c>
      <c r="KO195" s="1">
        <v>0.1236801</v>
      </c>
      <c r="KP195">
        <v>0.61384539999999999</v>
      </c>
      <c r="KQ195">
        <v>21.298829999999999</v>
      </c>
      <c r="KR195" s="1">
        <v>2.826808E-4</v>
      </c>
      <c r="KS195" s="1">
        <v>0.11707969999999999</v>
      </c>
      <c r="KT195">
        <v>0.6143573</v>
      </c>
      <c r="KU195">
        <v>21.73113</v>
      </c>
      <c r="KV195" s="1">
        <v>2.6902170000000001E-4</v>
      </c>
      <c r="KW195" s="1">
        <v>0.1113232</v>
      </c>
      <c r="KX195">
        <v>0.61472990000000005</v>
      </c>
      <c r="KY195">
        <v>22.105879999999999</v>
      </c>
      <c r="KZ195" s="1">
        <v>2.5670519999999999E-4</v>
      </c>
      <c r="LA195" s="1">
        <v>0.10616879999999999</v>
      </c>
      <c r="LB195">
        <v>0.61498799999999998</v>
      </c>
      <c r="LC195">
        <v>21.96284</v>
      </c>
      <c r="LD195" s="1">
        <v>2.4561830000000001E-4</v>
      </c>
      <c r="LE195" s="1">
        <v>0.101545</v>
      </c>
      <c r="LF195">
        <v>0.61515280000000006</v>
      </c>
      <c r="LG195">
        <v>21.362870000000001</v>
      </c>
      <c r="LH195" s="1">
        <v>2.3578849999999999E-4</v>
      </c>
      <c r="LI195" s="1">
        <v>9.7467940000000003E-2</v>
      </c>
      <c r="LJ195">
        <v>0.61518969999999995</v>
      </c>
      <c r="LK195">
        <v>20.593889999999998</v>
      </c>
      <c r="LL195" s="1">
        <v>2.2772579999999999E-4</v>
      </c>
      <c r="LM195" s="1">
        <v>9.4124819999999998E-2</v>
      </c>
      <c r="LN195">
        <v>0.61513930000000006</v>
      </c>
      <c r="LO195">
        <v>20.064</v>
      </c>
      <c r="LP195" s="1">
        <v>2.2093730000000001E-4</v>
      </c>
      <c r="LQ195" s="1">
        <v>9.1331620000000002E-2</v>
      </c>
      <c r="LR195">
        <v>0.61504559999999997</v>
      </c>
      <c r="LS195">
        <v>20.448350000000001</v>
      </c>
      <c r="LT195" s="1">
        <v>2.1504759999999999E-4</v>
      </c>
      <c r="LU195" s="1">
        <v>8.8925199999999996E-2</v>
      </c>
      <c r="LV195">
        <v>0.61491039999999997</v>
      </c>
      <c r="LW195">
        <v>21.401869999999999</v>
      </c>
      <c r="LX195" s="1">
        <v>2.0990780000000001E-4</v>
      </c>
      <c r="LY195" s="1">
        <v>8.6842219999999998E-2</v>
      </c>
      <c r="LZ195">
        <v>0.61476710000000001</v>
      </c>
      <c r="MA195">
        <v>22.717220000000001</v>
      </c>
      <c r="MB195" s="1">
        <v>2.0568499999999999E-4</v>
      </c>
      <c r="MC195" s="1">
        <v>8.5113209999999995E-2</v>
      </c>
      <c r="MD195">
        <v>0.61461759999999999</v>
      </c>
      <c r="ME195">
        <v>23.876259999999998</v>
      </c>
      <c r="MF195" s="1">
        <v>2.024296E-4</v>
      </c>
      <c r="MG195" s="1">
        <v>8.378998E-2</v>
      </c>
      <c r="MH195">
        <v>0.61451990000000001</v>
      </c>
      <c r="MI195">
        <v>24.362950000000001</v>
      </c>
      <c r="MJ195" s="1">
        <v>1.99514E-4</v>
      </c>
      <c r="MK195" s="1">
        <v>8.2623429999999998E-2</v>
      </c>
      <c r="ML195">
        <v>0.61441420000000002</v>
      </c>
      <c r="MM195">
        <v>23.88955</v>
      </c>
      <c r="MN195" s="1">
        <v>1.95885E-4</v>
      </c>
      <c r="MO195" s="1">
        <v>8.1180069999999993E-2</v>
      </c>
      <c r="MP195">
        <v>0.61434599999999995</v>
      </c>
      <c r="MQ195">
        <v>23.045580000000001</v>
      </c>
      <c r="MR195" s="1">
        <v>1.91008E-4</v>
      </c>
      <c r="MS195" s="1">
        <v>7.9226260000000007E-2</v>
      </c>
      <c r="MT195">
        <v>0.61428170000000004</v>
      </c>
      <c r="MU195">
        <v>22.14678</v>
      </c>
      <c r="MV195" s="1">
        <v>1.852124E-4</v>
      </c>
      <c r="MW195" s="1">
        <v>7.6859040000000003E-2</v>
      </c>
      <c r="MX195">
        <v>0.61424639999999997</v>
      </c>
      <c r="MY195">
        <v>21.73855</v>
      </c>
      <c r="MZ195" s="1">
        <v>1.7881759999999999E-4</v>
      </c>
      <c r="NA195" s="1">
        <v>7.4233339999999995E-2</v>
      </c>
      <c r="NB195">
        <v>0.6141915</v>
      </c>
      <c r="NC195">
        <v>21.955490000000001</v>
      </c>
      <c r="ND195" s="1">
        <v>1.7214460000000001E-4</v>
      </c>
      <c r="NE195" s="1">
        <v>7.1482850000000001E-2</v>
      </c>
      <c r="NF195">
        <v>0.6141915</v>
      </c>
      <c r="NG195">
        <v>21.955490000000001</v>
      </c>
      <c r="NH195" s="1">
        <v>1.7214460000000001E-4</v>
      </c>
      <c r="NI195" s="1">
        <v>7.1482850000000001E-2</v>
      </c>
      <c r="NJ195">
        <v>0.6141915</v>
      </c>
      <c r="NK195">
        <v>21.955490000000001</v>
      </c>
      <c r="NL195" s="1">
        <v>1.7214460000000001E-4</v>
      </c>
      <c r="NM195" s="1">
        <v>7.1482850000000001E-2</v>
      </c>
      <c r="NN195">
        <v>0.6141915</v>
      </c>
      <c r="NO195">
        <v>21.955490000000001</v>
      </c>
      <c r="NP195" s="1">
        <v>1.7214460000000001E-4</v>
      </c>
      <c r="NQ195" s="1">
        <v>7.1482850000000001E-2</v>
      </c>
      <c r="NR195">
        <v>0.6141915</v>
      </c>
      <c r="NS195">
        <v>21.955490000000001</v>
      </c>
      <c r="NT195" s="1">
        <v>1.7214460000000001E-4</v>
      </c>
      <c r="NU195" s="1">
        <v>7.1482850000000001E-2</v>
      </c>
      <c r="NV195">
        <v>0.6141915</v>
      </c>
      <c r="NW195">
        <v>21.955490000000001</v>
      </c>
      <c r="NX195" s="1">
        <v>1.7214460000000001E-4</v>
      </c>
      <c r="NY195" s="1">
        <v>7.1482850000000001E-2</v>
      </c>
      <c r="NZ195">
        <v>0.6141915</v>
      </c>
      <c r="OA195">
        <v>21.955490000000001</v>
      </c>
      <c r="OB195" s="1">
        <v>1.7214460000000001E-4</v>
      </c>
      <c r="OC195" s="1">
        <v>7.1482850000000001E-2</v>
      </c>
      <c r="OD195">
        <v>0.6141915</v>
      </c>
      <c r="OE195">
        <v>21.955490000000001</v>
      </c>
      <c r="OF195" s="1">
        <v>1.7214460000000001E-4</v>
      </c>
      <c r="OG195" s="1">
        <v>7.1482850000000001E-2</v>
      </c>
      <c r="OH195">
        <v>0.6141915</v>
      </c>
      <c r="OI195">
        <v>21.955490000000001</v>
      </c>
      <c r="OJ195" s="1">
        <v>1.7214460000000001E-4</v>
      </c>
      <c r="OK195" s="1">
        <v>7.1482850000000001E-2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0.66279770000000005</v>
      </c>
      <c r="G196">
        <v>17.00714</v>
      </c>
      <c r="H196">
        <v>0</v>
      </c>
      <c r="I196">
        <v>0</v>
      </c>
      <c r="J196">
        <v>0.66168890000000002</v>
      </c>
      <c r="K196">
        <v>17.551780000000001</v>
      </c>
      <c r="L196">
        <v>0</v>
      </c>
      <c r="M196">
        <v>0</v>
      </c>
      <c r="N196">
        <v>0.66057860000000002</v>
      </c>
      <c r="O196">
        <v>18.14124</v>
      </c>
      <c r="P196">
        <v>0</v>
      </c>
      <c r="Q196">
        <v>0</v>
      </c>
      <c r="R196">
        <v>0.65941349999999999</v>
      </c>
      <c r="S196">
        <v>18.596800000000002</v>
      </c>
      <c r="T196">
        <v>0</v>
      </c>
      <c r="U196">
        <v>0</v>
      </c>
      <c r="V196">
        <v>0.65822930000000002</v>
      </c>
      <c r="W196">
        <v>19.10061</v>
      </c>
      <c r="X196">
        <v>0</v>
      </c>
      <c r="Y196">
        <v>0</v>
      </c>
      <c r="Z196">
        <v>0.65712380000000004</v>
      </c>
      <c r="AA196">
        <v>19.21292</v>
      </c>
      <c r="AB196">
        <v>0</v>
      </c>
      <c r="AC196">
        <v>0</v>
      </c>
      <c r="AD196">
        <v>0.6559488</v>
      </c>
      <c r="AE196">
        <v>18.937760000000001</v>
      </c>
      <c r="AF196">
        <v>0</v>
      </c>
      <c r="AG196">
        <v>0</v>
      </c>
      <c r="AH196">
        <v>0.65468740000000003</v>
      </c>
      <c r="AI196">
        <v>18.791530000000002</v>
      </c>
      <c r="AJ196" s="1">
        <v>7.2196670000000005E-30</v>
      </c>
      <c r="AK196" s="1">
        <v>2.4346780000000002E-27</v>
      </c>
      <c r="AL196">
        <v>0.65348779999999995</v>
      </c>
      <c r="AM196">
        <v>18.733789999999999</v>
      </c>
      <c r="AN196" s="1">
        <v>2.4536289999999999E-18</v>
      </c>
      <c r="AO196" s="1">
        <v>8.2661400000000001E-16</v>
      </c>
      <c r="AP196">
        <v>0.6523118</v>
      </c>
      <c r="AQ196">
        <v>19.178920000000002</v>
      </c>
      <c r="AR196" s="1">
        <v>6.3746759999999998E-8</v>
      </c>
      <c r="AS196" s="1">
        <v>1.6678819999999998E-5</v>
      </c>
      <c r="AT196">
        <v>0.65110480000000004</v>
      </c>
      <c r="AU196">
        <v>19.802230000000002</v>
      </c>
      <c r="AV196" s="1">
        <v>5.6312980000000005E-4</v>
      </c>
      <c r="AW196" s="1">
        <v>0.15660959999999999</v>
      </c>
      <c r="AX196">
        <v>0.64984739999999996</v>
      </c>
      <c r="AY196">
        <v>20.181619999999999</v>
      </c>
      <c r="AZ196" s="1">
        <v>0.13060279999999999</v>
      </c>
      <c r="BA196">
        <v>38.392020000000002</v>
      </c>
      <c r="BB196">
        <v>0.64858749999999998</v>
      </c>
      <c r="BC196">
        <v>20.497499999999999</v>
      </c>
      <c r="BD196" s="1">
        <v>4.1854839999999998</v>
      </c>
      <c r="BE196">
        <v>1288.3910000000001</v>
      </c>
      <c r="BF196">
        <v>0.64732210000000001</v>
      </c>
      <c r="BG196">
        <v>20.424230000000001</v>
      </c>
      <c r="BH196">
        <v>32.721939999999996</v>
      </c>
      <c r="BI196">
        <v>10484.42</v>
      </c>
      <c r="BJ196">
        <v>0.64605069999999998</v>
      </c>
      <c r="BK196">
        <v>20.120349999999998</v>
      </c>
      <c r="BL196">
        <v>86.674999999999997</v>
      </c>
      <c r="BM196">
        <v>28759.05</v>
      </c>
      <c r="BN196">
        <v>0.6447541</v>
      </c>
      <c r="BO196">
        <v>20.000679999999999</v>
      </c>
      <c r="BP196">
        <v>97.284270000000006</v>
      </c>
      <c r="BQ196">
        <v>33263.49</v>
      </c>
      <c r="BR196">
        <v>0.64342659999999996</v>
      </c>
      <c r="BS196">
        <v>20.021270000000001</v>
      </c>
      <c r="BT196">
        <v>54.488419999999998</v>
      </c>
      <c r="BU196">
        <v>19123.66</v>
      </c>
      <c r="BV196">
        <v>0.6419589</v>
      </c>
      <c r="BW196">
        <v>20.075510000000001</v>
      </c>
      <c r="BX196">
        <v>17.381799999999998</v>
      </c>
      <c r="BY196">
        <v>6238.3130000000001</v>
      </c>
      <c r="BZ196">
        <v>0.64031930000000004</v>
      </c>
      <c r="CA196">
        <v>20.295210000000001</v>
      </c>
      <c r="CB196">
        <v>3.5654539999999999</v>
      </c>
      <c r="CC196">
        <v>1302.877</v>
      </c>
      <c r="CD196">
        <v>0.63790659999999999</v>
      </c>
      <c r="CE196">
        <v>20.15737</v>
      </c>
      <c r="CF196">
        <v>0.56378810000000001</v>
      </c>
      <c r="CG196">
        <v>207.60400000000001</v>
      </c>
      <c r="CH196">
        <v>0.6334265</v>
      </c>
      <c r="CI196">
        <v>19.851410000000001</v>
      </c>
      <c r="CJ196">
        <v>0.1197486</v>
      </c>
      <c r="CK196">
        <v>43.06823</v>
      </c>
      <c r="CL196">
        <v>0.628409</v>
      </c>
      <c r="CM196">
        <v>19.355519999999999</v>
      </c>
      <c r="CN196">
        <v>6.6458859999999995E-2</v>
      </c>
      <c r="CO196">
        <v>23.23387</v>
      </c>
      <c r="CP196">
        <v>0.62421479999999996</v>
      </c>
      <c r="CQ196">
        <v>18.83764</v>
      </c>
      <c r="CR196">
        <v>5.7804179999999997E-2</v>
      </c>
      <c r="CS196">
        <v>20.177630000000001</v>
      </c>
      <c r="CT196">
        <v>0.62049849999999995</v>
      </c>
      <c r="CU196">
        <v>18.5061</v>
      </c>
      <c r="CV196" s="1">
        <v>5.5316789999999998E-2</v>
      </c>
      <c r="CW196">
        <v>19.347359999999998</v>
      </c>
      <c r="CX196">
        <v>0.61716499999999996</v>
      </c>
      <c r="CY196">
        <v>18.321899999999999</v>
      </c>
      <c r="CZ196" s="1">
        <v>5.5320510000000003E-2</v>
      </c>
      <c r="DA196">
        <v>19.40108</v>
      </c>
      <c r="DB196">
        <v>0.61390860000000003</v>
      </c>
      <c r="DC196">
        <v>18.302689999999998</v>
      </c>
      <c r="DD196" s="1">
        <v>5.512309E-2</v>
      </c>
      <c r="DE196">
        <v>19.406469999999999</v>
      </c>
      <c r="DF196">
        <v>0.61063800000000001</v>
      </c>
      <c r="DG196">
        <v>18.461020000000001</v>
      </c>
      <c r="DH196" s="1">
        <v>5.3152199999999997E-2</v>
      </c>
      <c r="DI196" s="1">
        <v>18.795400000000001</v>
      </c>
      <c r="DJ196">
        <v>0.60755729999999997</v>
      </c>
      <c r="DK196">
        <v>18.475930000000002</v>
      </c>
      <c r="DL196" s="1">
        <v>4.9529650000000001E-2</v>
      </c>
      <c r="DM196" s="1">
        <v>17.57818</v>
      </c>
      <c r="DN196">
        <v>0.6045606</v>
      </c>
      <c r="DO196">
        <v>18.47533</v>
      </c>
      <c r="DP196" s="1">
        <v>4.5210750000000001E-2</v>
      </c>
      <c r="DQ196" s="1">
        <v>16.093730000000001</v>
      </c>
      <c r="DR196">
        <v>0.6016492</v>
      </c>
      <c r="DS196">
        <v>18.071290000000001</v>
      </c>
      <c r="DT196" s="1">
        <v>4.0780820000000002E-2</v>
      </c>
      <c r="DU196" s="1">
        <v>14.55153</v>
      </c>
      <c r="DV196">
        <v>0.59862269999999995</v>
      </c>
      <c r="DW196">
        <v>17.46949</v>
      </c>
      <c r="DX196" s="1">
        <v>3.6573000000000001E-2</v>
      </c>
      <c r="DY196" s="1">
        <v>13.080769999999999</v>
      </c>
      <c r="DZ196">
        <v>0.59547709999999998</v>
      </c>
      <c r="EA196">
        <v>16.969169999999998</v>
      </c>
      <c r="EB196" s="1">
        <v>3.28267E-2</v>
      </c>
      <c r="EC196" s="1">
        <v>11.76582</v>
      </c>
      <c r="ED196">
        <v>0.59235570000000004</v>
      </c>
      <c r="EE196">
        <v>16.659050000000001</v>
      </c>
      <c r="EF196" s="1">
        <v>2.9515079999999999E-2</v>
      </c>
      <c r="EG196" s="1">
        <v>10.601509999999999</v>
      </c>
      <c r="EH196">
        <v>0.58909639999999996</v>
      </c>
      <c r="EI196">
        <v>16.96584</v>
      </c>
      <c r="EJ196" s="1">
        <v>2.6485040000000001E-2</v>
      </c>
      <c r="EK196" s="1">
        <v>9.5351949999999999</v>
      </c>
      <c r="EL196">
        <v>0.58574559999999998</v>
      </c>
      <c r="EM196">
        <v>17.498370000000001</v>
      </c>
      <c r="EN196" s="1">
        <v>2.3754150000000002E-2</v>
      </c>
      <c r="EO196" s="1">
        <v>8.5725250000000006</v>
      </c>
      <c r="EP196">
        <v>0.58278269999999999</v>
      </c>
      <c r="EQ196">
        <v>17.990680000000001</v>
      </c>
      <c r="ER196" s="1">
        <v>2.1308879999999999E-2</v>
      </c>
      <c r="ES196" s="1">
        <v>7.7059629999999997</v>
      </c>
      <c r="ET196">
        <v>0.57992790000000005</v>
      </c>
      <c r="EU196">
        <v>18.460709999999999</v>
      </c>
      <c r="EV196" s="1">
        <v>1.9093659999999998E-2</v>
      </c>
      <c r="EW196" s="1">
        <v>6.9213870000000002</v>
      </c>
      <c r="EX196">
        <v>0.57714469999999995</v>
      </c>
      <c r="EY196">
        <v>18.462350000000001</v>
      </c>
      <c r="EZ196" s="1">
        <v>1.710996E-2</v>
      </c>
      <c r="FA196" s="1">
        <v>6.2158879999999996</v>
      </c>
      <c r="FB196">
        <v>0.57430630000000005</v>
      </c>
      <c r="FC196">
        <v>17.92259</v>
      </c>
      <c r="FD196" s="1">
        <v>1.5337959999999999E-2</v>
      </c>
      <c r="FE196" s="1">
        <v>5.5845700000000003</v>
      </c>
      <c r="FF196">
        <v>0.57181389999999999</v>
      </c>
      <c r="FG196">
        <v>17.334710000000001</v>
      </c>
      <c r="FH196" s="1">
        <v>1.3767430000000001E-2</v>
      </c>
      <c r="FI196" s="1">
        <v>5.0190630000000001</v>
      </c>
      <c r="FJ196">
        <v>0.56968510000000006</v>
      </c>
      <c r="FK196">
        <v>17.000530000000001</v>
      </c>
      <c r="FL196" s="1">
        <v>1.2382249999999999E-2</v>
      </c>
      <c r="FM196" s="1">
        <v>4.5163279999999997</v>
      </c>
      <c r="FN196">
        <v>0.56752650000000004</v>
      </c>
      <c r="FO196">
        <v>17.467490000000002</v>
      </c>
      <c r="FP196" s="1">
        <v>1.113078E-2</v>
      </c>
      <c r="FQ196" s="1">
        <v>4.0625799999999996</v>
      </c>
      <c r="FR196">
        <v>0.5651292</v>
      </c>
      <c r="FS196">
        <v>18.351880000000001</v>
      </c>
      <c r="FT196" s="1">
        <v>1.00004E-2</v>
      </c>
      <c r="FU196" s="1">
        <v>3.6536740000000001</v>
      </c>
      <c r="FV196">
        <v>0.56259840000000005</v>
      </c>
      <c r="FW196">
        <v>19.48272</v>
      </c>
      <c r="FX196" s="1">
        <v>8.9840760000000006E-3</v>
      </c>
      <c r="FY196" s="1">
        <v>3.2862420000000001</v>
      </c>
      <c r="FZ196">
        <v>0.55989279999999997</v>
      </c>
      <c r="GA196">
        <v>20.47953</v>
      </c>
      <c r="GB196" s="1">
        <v>8.0520939999999992E-3</v>
      </c>
      <c r="GC196" s="1">
        <v>2.9504480000000002</v>
      </c>
      <c r="GD196">
        <v>0.55726779999999998</v>
      </c>
      <c r="GE196">
        <v>20.677129999999998</v>
      </c>
      <c r="GF196" s="1">
        <v>7.210012E-3</v>
      </c>
      <c r="GG196" s="1">
        <v>2.645502</v>
      </c>
      <c r="GH196">
        <v>0.55488090000000001</v>
      </c>
      <c r="GI196">
        <v>20.238040000000002</v>
      </c>
      <c r="GJ196" s="1">
        <v>6.4574769999999997E-3</v>
      </c>
      <c r="GK196" s="1">
        <v>2.371518</v>
      </c>
      <c r="GL196">
        <v>0.5530273</v>
      </c>
      <c r="GM196">
        <v>19.593969999999999</v>
      </c>
      <c r="GN196" s="1">
        <v>5.7955990000000002E-3</v>
      </c>
      <c r="GO196" s="1">
        <v>2.1279149999999998</v>
      </c>
      <c r="GP196">
        <v>0.55112640000000002</v>
      </c>
      <c r="GQ196">
        <v>19.060970000000001</v>
      </c>
      <c r="GR196" s="1">
        <v>5.2052729999999998E-3</v>
      </c>
      <c r="GS196" s="1">
        <v>1.9111119999999999</v>
      </c>
      <c r="GT196">
        <v>0.54935409999999996</v>
      </c>
      <c r="GU196">
        <v>19.438770000000002</v>
      </c>
      <c r="GV196" s="1">
        <v>4.6575719999999996E-3</v>
      </c>
      <c r="GW196" s="1">
        <v>1.7095309999999999</v>
      </c>
      <c r="GX196">
        <v>0.54755719999999997</v>
      </c>
      <c r="GY196">
        <v>20.36497</v>
      </c>
      <c r="GZ196" s="1">
        <v>4.1387159999999997E-3</v>
      </c>
      <c r="HA196" s="1">
        <v>1.519325</v>
      </c>
      <c r="HB196">
        <v>0.54588270000000005</v>
      </c>
      <c r="HC196">
        <v>21.592649999999999</v>
      </c>
      <c r="HD196" s="1">
        <v>3.628961E-3</v>
      </c>
      <c r="HE196" s="1">
        <v>1.3323609999999999</v>
      </c>
      <c r="HF196">
        <v>0.54391719999999999</v>
      </c>
      <c r="HG196">
        <v>22.6204</v>
      </c>
      <c r="HH196" s="1">
        <v>3.1457270000000001E-3</v>
      </c>
      <c r="HI196" s="1">
        <v>1.155276</v>
      </c>
      <c r="HJ196">
        <v>0.54193899999999995</v>
      </c>
      <c r="HK196">
        <v>22.757480000000001</v>
      </c>
      <c r="HL196" s="1">
        <v>2.7060740000000002E-3</v>
      </c>
      <c r="HM196" s="1">
        <v>0.99377190000000004</v>
      </c>
      <c r="HN196">
        <v>0.54026830000000003</v>
      </c>
      <c r="HO196">
        <v>22.07311</v>
      </c>
      <c r="HP196" s="1">
        <v>2.3297700000000001E-3</v>
      </c>
      <c r="HQ196" s="1">
        <v>0.854935</v>
      </c>
      <c r="HR196">
        <v>0.5388771</v>
      </c>
      <c r="HS196">
        <v>21.127780000000001</v>
      </c>
      <c r="HT196" s="1">
        <v>2.0200489999999999E-3</v>
      </c>
      <c r="HU196" s="1">
        <v>0.74008359999999995</v>
      </c>
      <c r="HV196">
        <v>0.53783789999999998</v>
      </c>
      <c r="HW196">
        <v>20.315529999999999</v>
      </c>
      <c r="HX196" s="1">
        <v>1.768833E-3</v>
      </c>
      <c r="HY196" s="1">
        <v>0.64650350000000001</v>
      </c>
      <c r="HZ196">
        <v>0.53738459999999999</v>
      </c>
      <c r="IA196">
        <v>20.32911</v>
      </c>
      <c r="IB196" s="1">
        <v>1.5662129999999999E-3</v>
      </c>
      <c r="IC196" s="1">
        <v>0.57056799999999996</v>
      </c>
      <c r="ID196">
        <v>0.53706949999999998</v>
      </c>
      <c r="IE196">
        <v>20.398820000000001</v>
      </c>
      <c r="IF196" s="1">
        <v>1.390996E-3</v>
      </c>
      <c r="IG196" s="1">
        <v>0.5053145</v>
      </c>
      <c r="IH196">
        <v>0.53686440000000002</v>
      </c>
      <c r="II196">
        <v>21.17794</v>
      </c>
      <c r="IJ196" s="1">
        <v>1.2265620000000001E-3</v>
      </c>
      <c r="IK196" s="1">
        <v>0.4445886</v>
      </c>
      <c r="IL196">
        <v>0.53671869999999999</v>
      </c>
      <c r="IM196">
        <v>21.91113</v>
      </c>
      <c r="IN196" s="1">
        <v>1.0665480000000001E-3</v>
      </c>
      <c r="IO196" s="1">
        <v>0.38581510000000002</v>
      </c>
      <c r="IP196">
        <v>0.53659979999999996</v>
      </c>
      <c r="IQ196">
        <v>21.96124</v>
      </c>
      <c r="IR196" s="1">
        <v>9.144782E-4</v>
      </c>
      <c r="IS196" s="1">
        <v>0.33016699999999999</v>
      </c>
      <c r="IT196">
        <v>0.53653580000000001</v>
      </c>
      <c r="IU196">
        <v>21.360530000000001</v>
      </c>
      <c r="IV196" s="1">
        <v>7.8177439999999997E-4</v>
      </c>
      <c r="IW196" s="1">
        <v>0.2816128</v>
      </c>
      <c r="IX196">
        <v>0.53649349999999996</v>
      </c>
      <c r="IY196">
        <v>20.461729999999999</v>
      </c>
      <c r="IZ196" s="1">
        <v>6.762634E-4</v>
      </c>
      <c r="JA196" s="1">
        <v>0.2429847</v>
      </c>
      <c r="JB196">
        <v>0.53648600000000002</v>
      </c>
      <c r="JC196">
        <v>19.716069999999998</v>
      </c>
      <c r="JD196" s="1">
        <v>5.9766919999999996E-4</v>
      </c>
      <c r="JE196" s="1">
        <v>0.2141776</v>
      </c>
      <c r="JF196">
        <v>0.53649659999999999</v>
      </c>
      <c r="JG196">
        <v>19.905139999999999</v>
      </c>
      <c r="JH196" s="1">
        <v>5.4034869999999998E-4</v>
      </c>
      <c r="JI196" s="1">
        <v>0.19319140000000001</v>
      </c>
      <c r="JJ196">
        <v>0.5365723</v>
      </c>
      <c r="JK196">
        <v>20.709820000000001</v>
      </c>
      <c r="JL196" s="1">
        <v>4.9657710000000003E-4</v>
      </c>
      <c r="JM196" s="1">
        <v>0.17720089999999999</v>
      </c>
      <c r="JN196">
        <v>0.5366763</v>
      </c>
      <c r="JO196">
        <v>21.917020000000001</v>
      </c>
      <c r="JP196" s="1">
        <v>4.5987980000000001E-4</v>
      </c>
      <c r="JQ196" s="1">
        <v>0.1638771</v>
      </c>
      <c r="JR196">
        <v>0.53684399999999999</v>
      </c>
      <c r="JS196">
        <v>23.124130000000001</v>
      </c>
      <c r="JT196" s="1">
        <v>4.2644839999999998E-4</v>
      </c>
      <c r="JU196" s="1">
        <v>0.15178810000000001</v>
      </c>
      <c r="JV196">
        <v>0.53706909999999997</v>
      </c>
      <c r="JW196">
        <v>23.558240000000001</v>
      </c>
      <c r="JX196" s="1">
        <v>3.9520320000000002E-4</v>
      </c>
      <c r="JY196" s="1">
        <v>0.14052390000000001</v>
      </c>
      <c r="JZ196">
        <v>0.53736980000000001</v>
      </c>
      <c r="KA196">
        <v>23.11637</v>
      </c>
      <c r="KB196" s="1">
        <v>3.6642780000000001E-4</v>
      </c>
      <c r="KC196" s="1">
        <v>0.13015389999999999</v>
      </c>
      <c r="KD196">
        <v>0.53770739999999995</v>
      </c>
      <c r="KE196">
        <v>22.303989999999999</v>
      </c>
      <c r="KF196" s="1">
        <v>3.4089420000000002E-4</v>
      </c>
      <c r="KG196" s="1">
        <v>0.12095549999999999</v>
      </c>
      <c r="KH196">
        <v>0.53806109999999996</v>
      </c>
      <c r="KI196">
        <v>21.392099999999999</v>
      </c>
      <c r="KJ196" s="1">
        <v>3.1913690000000001E-4</v>
      </c>
      <c r="KK196" s="1">
        <v>0.1130998</v>
      </c>
      <c r="KL196">
        <v>0.53841220000000001</v>
      </c>
      <c r="KM196">
        <v>21.12398</v>
      </c>
      <c r="KN196" s="1">
        <v>3.0054190000000002E-4</v>
      </c>
      <c r="KO196" s="1">
        <v>0.1064228</v>
      </c>
      <c r="KP196">
        <v>0.53873850000000001</v>
      </c>
      <c r="KQ196">
        <v>21.310690000000001</v>
      </c>
      <c r="KR196" s="1">
        <v>2.8465229999999998E-4</v>
      </c>
      <c r="KS196" s="1">
        <v>0.1007176</v>
      </c>
      <c r="KT196">
        <v>0.53899300000000006</v>
      </c>
      <c r="KU196">
        <v>21.73113</v>
      </c>
      <c r="KV196" s="1">
        <v>2.7075550000000003E-4</v>
      </c>
      <c r="KW196" s="1">
        <v>9.5763029999999999E-2</v>
      </c>
      <c r="KX196">
        <v>0.53919170000000005</v>
      </c>
      <c r="KY196">
        <v>22.100210000000001</v>
      </c>
      <c r="KZ196" s="1">
        <v>2.5830260000000001E-4</v>
      </c>
      <c r="LA196" s="1">
        <v>9.1341220000000001E-2</v>
      </c>
      <c r="LB196">
        <v>0.53929839999999996</v>
      </c>
      <c r="LC196">
        <v>21.988779999999998</v>
      </c>
      <c r="LD196" s="1">
        <v>2.4700500000000001E-4</v>
      </c>
      <c r="LE196" s="1">
        <v>8.7350200000000003E-2</v>
      </c>
      <c r="LF196">
        <v>0.53933070000000005</v>
      </c>
      <c r="LG196">
        <v>21.409649999999999</v>
      </c>
      <c r="LH196" s="1">
        <v>2.370002E-4</v>
      </c>
      <c r="LI196" s="1">
        <v>8.383082E-2</v>
      </c>
      <c r="LJ196">
        <v>0.53930259999999997</v>
      </c>
      <c r="LK196">
        <v>20.645949999999999</v>
      </c>
      <c r="LL196" s="1">
        <v>2.2870519999999999E-4</v>
      </c>
      <c r="LM196" s="1">
        <v>8.0915929999999997E-2</v>
      </c>
      <c r="LN196">
        <v>0.53923149999999997</v>
      </c>
      <c r="LO196">
        <v>20.110330000000001</v>
      </c>
      <c r="LP196" s="1">
        <v>2.2176840000000001E-4</v>
      </c>
      <c r="LQ196" s="1">
        <v>7.8488859999999994E-2</v>
      </c>
      <c r="LR196">
        <v>0.53915950000000001</v>
      </c>
      <c r="LS196">
        <v>20.47419</v>
      </c>
      <c r="LT196" s="1">
        <v>2.1577050000000001E-4</v>
      </c>
      <c r="LU196" s="1">
        <v>7.6401090000000005E-2</v>
      </c>
      <c r="LV196">
        <v>0.53906370000000003</v>
      </c>
      <c r="LW196">
        <v>21.402940000000001</v>
      </c>
      <c r="LX196" s="1">
        <v>2.1054029999999999E-4</v>
      </c>
      <c r="LY196" s="1">
        <v>7.459027E-2</v>
      </c>
      <c r="LZ196">
        <v>0.53896670000000002</v>
      </c>
      <c r="MA196">
        <v>22.70093</v>
      </c>
      <c r="MB196" s="1">
        <v>2.061698E-4</v>
      </c>
      <c r="MC196" s="1">
        <v>7.3067430000000003E-2</v>
      </c>
      <c r="MD196">
        <v>0.53888630000000004</v>
      </c>
      <c r="ME196">
        <v>23.864719999999998</v>
      </c>
      <c r="MF196" s="1">
        <v>2.028144E-4</v>
      </c>
      <c r="MG196" s="1">
        <v>7.1900569999999997E-2</v>
      </c>
      <c r="MH196">
        <v>0.53880980000000001</v>
      </c>
      <c r="MI196">
        <v>24.368400000000001</v>
      </c>
      <c r="MJ196" s="1">
        <v>1.999111E-4</v>
      </c>
      <c r="MK196" s="1">
        <v>7.089927E-2</v>
      </c>
      <c r="ML196">
        <v>0.53877450000000005</v>
      </c>
      <c r="MM196">
        <v>23.927859999999999</v>
      </c>
      <c r="MN196" s="1">
        <v>1.96412E-4</v>
      </c>
      <c r="MO196" s="1">
        <v>6.9691509999999998E-2</v>
      </c>
      <c r="MP196">
        <v>0.53872059999999999</v>
      </c>
      <c r="MQ196">
        <v>23.10896</v>
      </c>
      <c r="MR196" s="1">
        <v>1.9170839999999999E-4</v>
      </c>
      <c r="MS196" s="1">
        <v>6.8059839999999996E-2</v>
      </c>
      <c r="MT196">
        <v>0.53869180000000005</v>
      </c>
      <c r="MU196">
        <v>22.22165</v>
      </c>
      <c r="MV196" s="1">
        <v>1.8601189999999999E-4</v>
      </c>
      <c r="MW196" s="1">
        <v>6.6055329999999995E-2</v>
      </c>
      <c r="MX196">
        <v>0.53867860000000001</v>
      </c>
      <c r="MY196">
        <v>21.80912</v>
      </c>
      <c r="MZ196" s="1">
        <v>1.7968039999999999E-4</v>
      </c>
      <c r="NA196" s="1">
        <v>6.3820669999999996E-2</v>
      </c>
      <c r="NB196">
        <v>0.53865149999999995</v>
      </c>
      <c r="NC196">
        <v>21.996469999999999</v>
      </c>
      <c r="ND196" s="1">
        <v>1.7304150000000001E-4</v>
      </c>
      <c r="NE196" s="1">
        <v>6.1471129999999999E-2</v>
      </c>
      <c r="NF196">
        <v>0.53865149999999995</v>
      </c>
      <c r="NG196">
        <v>21.996469999999999</v>
      </c>
      <c r="NH196" s="1">
        <v>1.7304150000000001E-4</v>
      </c>
      <c r="NI196" s="1">
        <v>6.1471129999999999E-2</v>
      </c>
      <c r="NJ196">
        <v>0.53865149999999995</v>
      </c>
      <c r="NK196">
        <v>21.996469999999999</v>
      </c>
      <c r="NL196" s="1">
        <v>1.7304150000000001E-4</v>
      </c>
      <c r="NM196" s="1">
        <v>6.1471129999999999E-2</v>
      </c>
      <c r="NN196">
        <v>0.53865149999999995</v>
      </c>
      <c r="NO196">
        <v>21.996469999999999</v>
      </c>
      <c r="NP196" s="1">
        <v>1.7304150000000001E-4</v>
      </c>
      <c r="NQ196" s="1">
        <v>6.1471129999999999E-2</v>
      </c>
      <c r="NR196">
        <v>0.53865149999999995</v>
      </c>
      <c r="NS196">
        <v>21.996469999999999</v>
      </c>
      <c r="NT196" s="1">
        <v>1.7304150000000001E-4</v>
      </c>
      <c r="NU196" s="1">
        <v>6.1471129999999999E-2</v>
      </c>
      <c r="NV196">
        <v>0.53865149999999995</v>
      </c>
      <c r="NW196">
        <v>21.996469999999999</v>
      </c>
      <c r="NX196" s="1">
        <v>1.7304150000000001E-4</v>
      </c>
      <c r="NY196" s="1">
        <v>6.1471129999999999E-2</v>
      </c>
      <c r="NZ196">
        <v>0.53865149999999995</v>
      </c>
      <c r="OA196">
        <v>21.996469999999999</v>
      </c>
      <c r="OB196" s="1">
        <v>1.7304150000000001E-4</v>
      </c>
      <c r="OC196" s="1">
        <v>6.1471129999999999E-2</v>
      </c>
      <c r="OD196">
        <v>0.53865149999999995</v>
      </c>
      <c r="OE196">
        <v>21.996469999999999</v>
      </c>
      <c r="OF196" s="1">
        <v>1.7304150000000001E-4</v>
      </c>
      <c r="OG196" s="1">
        <v>6.1471129999999999E-2</v>
      </c>
      <c r="OH196">
        <v>0.53865149999999995</v>
      </c>
      <c r="OI196">
        <v>21.996469999999999</v>
      </c>
      <c r="OJ196" s="1">
        <v>1.7304150000000001E-4</v>
      </c>
      <c r="OK196" s="1">
        <v>6.1471129999999999E-2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1.077304</v>
      </c>
      <c r="G197">
        <v>17.014019999999999</v>
      </c>
      <c r="H197">
        <v>0</v>
      </c>
      <c r="I197">
        <v>0</v>
      </c>
      <c r="J197">
        <v>1.0756730000000001</v>
      </c>
      <c r="K197">
        <v>17.554200000000002</v>
      </c>
      <c r="L197">
        <v>0</v>
      </c>
      <c r="M197">
        <v>0</v>
      </c>
      <c r="N197">
        <v>1.074039</v>
      </c>
      <c r="O197">
        <v>18.145029999999998</v>
      </c>
      <c r="P197">
        <v>0</v>
      </c>
      <c r="Q197">
        <v>0</v>
      </c>
      <c r="R197">
        <v>1.0723590000000001</v>
      </c>
      <c r="S197">
        <v>18.61318</v>
      </c>
      <c r="T197">
        <v>0</v>
      </c>
      <c r="U197">
        <v>0</v>
      </c>
      <c r="V197">
        <v>1.070635</v>
      </c>
      <c r="W197">
        <v>19.11205</v>
      </c>
      <c r="X197">
        <v>0</v>
      </c>
      <c r="Y197">
        <v>0</v>
      </c>
      <c r="Z197">
        <v>1.0690789999999999</v>
      </c>
      <c r="AA197">
        <v>19.223780000000001</v>
      </c>
      <c r="AB197">
        <v>0</v>
      </c>
      <c r="AC197">
        <v>0</v>
      </c>
      <c r="AD197">
        <v>1.067396</v>
      </c>
      <c r="AE197">
        <v>18.939430000000002</v>
      </c>
      <c r="AF197">
        <v>0</v>
      </c>
      <c r="AG197">
        <v>0</v>
      </c>
      <c r="AH197">
        <v>1.065626</v>
      </c>
      <c r="AI197">
        <v>18.785499999999999</v>
      </c>
      <c r="AJ197" s="1">
        <v>9.8044099999999999E-31</v>
      </c>
      <c r="AK197" s="1">
        <v>2.785616E-28</v>
      </c>
      <c r="AL197">
        <v>1.063982</v>
      </c>
      <c r="AM197">
        <v>18.73949</v>
      </c>
      <c r="AN197" s="1">
        <v>3.486421E-19</v>
      </c>
      <c r="AO197" s="1">
        <v>9.8990889999999995E-17</v>
      </c>
      <c r="AP197">
        <v>1.0623659999999999</v>
      </c>
      <c r="AQ197">
        <v>19.181529999999999</v>
      </c>
      <c r="AR197" s="1">
        <v>2.751021E-8</v>
      </c>
      <c r="AS197" s="1">
        <v>5.3860230000000002E-6</v>
      </c>
      <c r="AT197">
        <v>1.0607139999999999</v>
      </c>
      <c r="AU197">
        <v>19.809429999999999</v>
      </c>
      <c r="AV197" s="1">
        <v>3.4795170000000001E-4</v>
      </c>
      <c r="AW197" s="1">
        <v>7.8256820000000005E-2</v>
      </c>
      <c r="AX197">
        <v>1.0590269999999999</v>
      </c>
      <c r="AY197">
        <v>20.20383</v>
      </c>
      <c r="AZ197" s="1">
        <v>9.4180079999999999E-2</v>
      </c>
      <c r="BA197">
        <v>22.788709999999998</v>
      </c>
      <c r="BB197">
        <v>1.0573170000000001</v>
      </c>
      <c r="BC197">
        <v>20.517309999999998</v>
      </c>
      <c r="BD197" s="1">
        <v>3.3787639999999999</v>
      </c>
      <c r="BE197">
        <v>864.32230000000004</v>
      </c>
      <c r="BF197">
        <v>1.0556080000000001</v>
      </c>
      <c r="BG197">
        <v>20.44014</v>
      </c>
      <c r="BH197">
        <v>28.92905</v>
      </c>
      <c r="BI197">
        <v>7752.81</v>
      </c>
      <c r="BJ197">
        <v>1.053849</v>
      </c>
      <c r="BK197">
        <v>20.128309999999999</v>
      </c>
      <c r="BL197">
        <v>82.667760000000001</v>
      </c>
      <c r="BM197">
        <v>23055.52</v>
      </c>
      <c r="BN197">
        <v>1.0521290000000001</v>
      </c>
      <c r="BO197">
        <v>19.990410000000001</v>
      </c>
      <c r="BP197">
        <v>98.968360000000004</v>
      </c>
      <c r="BQ197">
        <v>28555.91</v>
      </c>
      <c r="BR197">
        <v>1.0503370000000001</v>
      </c>
      <c r="BS197">
        <v>20.014779999999998</v>
      </c>
      <c r="BT197">
        <v>58.570779999999999</v>
      </c>
      <c r="BU197">
        <v>17406.45</v>
      </c>
      <c r="BV197">
        <v>1.0483549999999999</v>
      </c>
      <c r="BW197">
        <v>20.077500000000001</v>
      </c>
      <c r="BX197">
        <v>19.570930000000001</v>
      </c>
      <c r="BY197">
        <v>5965.7049999999999</v>
      </c>
      <c r="BZ197">
        <v>1.0460849999999999</v>
      </c>
      <c r="CA197">
        <v>20.322690000000001</v>
      </c>
      <c r="CB197">
        <v>4.1635580000000001</v>
      </c>
      <c r="CC197">
        <v>1295.893</v>
      </c>
      <c r="CD197">
        <v>1.042686</v>
      </c>
      <c r="CE197">
        <v>20.2043</v>
      </c>
      <c r="CF197">
        <v>0.66670940000000001</v>
      </c>
      <c r="CG197">
        <v>209.7944</v>
      </c>
      <c r="CH197">
        <v>1.036257</v>
      </c>
      <c r="CI197">
        <v>19.89622</v>
      </c>
      <c r="CJ197">
        <v>0.1328299</v>
      </c>
      <c r="CK197">
        <v>40.907260000000001</v>
      </c>
      <c r="CL197">
        <v>1.029047</v>
      </c>
      <c r="CM197">
        <v>19.396360000000001</v>
      </c>
      <c r="CN197">
        <v>6.8058830000000001E-2</v>
      </c>
      <c r="CO197">
        <v>20.25882</v>
      </c>
      <c r="CP197">
        <v>1.0232650000000001</v>
      </c>
      <c r="CQ197">
        <v>18.8659</v>
      </c>
      <c r="CR197">
        <v>5.8231310000000001E-2</v>
      </c>
      <c r="CS197">
        <v>17.291250000000002</v>
      </c>
      <c r="CT197">
        <v>1.0183759999999999</v>
      </c>
      <c r="CU197">
        <v>18.511189999999999</v>
      </c>
      <c r="CV197" s="1">
        <v>5.5403960000000002E-2</v>
      </c>
      <c r="CW197">
        <v>16.510729999999999</v>
      </c>
      <c r="CX197">
        <v>1.0143279999999999</v>
      </c>
      <c r="CY197">
        <v>18.31354</v>
      </c>
      <c r="CZ197" s="1">
        <v>5.5294280000000001E-2</v>
      </c>
      <c r="DA197">
        <v>16.550879999999999</v>
      </c>
      <c r="DB197">
        <v>1.0105390000000001</v>
      </c>
      <c r="DC197">
        <v>18.30076</v>
      </c>
      <c r="DD197" s="1">
        <v>5.5195599999999997E-2</v>
      </c>
      <c r="DE197">
        <v>16.616399999999999</v>
      </c>
      <c r="DF197">
        <v>1.0067729999999999</v>
      </c>
      <c r="DG197">
        <v>18.480319999999999</v>
      </c>
      <c r="DH197" s="1">
        <v>5.3402900000000003E-2</v>
      </c>
      <c r="DI197" s="1">
        <v>16.182310000000001</v>
      </c>
      <c r="DJ197">
        <v>1.003239</v>
      </c>
      <c r="DK197">
        <v>18.50919</v>
      </c>
      <c r="DL197" s="1">
        <v>4.9889959999999997E-2</v>
      </c>
      <c r="DM197" s="1">
        <v>15.20744</v>
      </c>
      <c r="DN197">
        <v>0.99970020000000004</v>
      </c>
      <c r="DO197">
        <v>18.512989999999999</v>
      </c>
      <c r="DP197" s="1">
        <v>4.5608160000000002E-2</v>
      </c>
      <c r="DQ197" s="1">
        <v>13.976100000000001</v>
      </c>
      <c r="DR197">
        <v>0.99639259999999996</v>
      </c>
      <c r="DS197">
        <v>18.107990000000001</v>
      </c>
      <c r="DT197" s="1">
        <v>4.1173580000000001E-2</v>
      </c>
      <c r="DU197" s="1">
        <v>12.674659999999999</v>
      </c>
      <c r="DV197">
        <v>0.99294260000000001</v>
      </c>
      <c r="DW197">
        <v>17.510179999999998</v>
      </c>
      <c r="DX197" s="1">
        <v>3.6936490000000002E-2</v>
      </c>
      <c r="DY197" s="1">
        <v>11.421620000000001</v>
      </c>
      <c r="DZ197">
        <v>0.98946789999999996</v>
      </c>
      <c r="EA197">
        <v>16.996780000000001</v>
      </c>
      <c r="EB197" s="1">
        <v>3.314624E-2</v>
      </c>
      <c r="EC197" s="1">
        <v>10.29529</v>
      </c>
      <c r="ED197">
        <v>0.986321</v>
      </c>
      <c r="EE197">
        <v>16.670559999999998</v>
      </c>
      <c r="EF197" s="1">
        <v>2.980648E-2</v>
      </c>
      <c r="EG197" s="1">
        <v>9.2990159999999999</v>
      </c>
      <c r="EH197">
        <v>0.98307549999999999</v>
      </c>
      <c r="EI197">
        <v>16.970140000000001</v>
      </c>
      <c r="EJ197" s="1">
        <v>2.674992E-2</v>
      </c>
      <c r="EK197" s="1">
        <v>8.3849520000000002</v>
      </c>
      <c r="EL197">
        <v>0.97984819999999995</v>
      </c>
      <c r="EM197">
        <v>17.483650000000001</v>
      </c>
      <c r="EN197" s="1">
        <v>2.399403E-2</v>
      </c>
      <c r="EO197" s="1">
        <v>7.5575640000000002</v>
      </c>
      <c r="EP197">
        <v>0.97624279999999997</v>
      </c>
      <c r="EQ197">
        <v>17.98386</v>
      </c>
      <c r="ER197" s="1">
        <v>2.1525329999999999E-2</v>
      </c>
      <c r="ES197" s="1">
        <v>6.8127560000000003</v>
      </c>
      <c r="ET197">
        <v>0.97166200000000003</v>
      </c>
      <c r="EU197">
        <v>18.474810000000002</v>
      </c>
      <c r="EV197" s="1">
        <v>1.9290729999999999E-2</v>
      </c>
      <c r="EW197" s="1">
        <v>6.1395489999999997</v>
      </c>
      <c r="EX197">
        <v>0.96731279999999997</v>
      </c>
      <c r="EY197">
        <v>18.489999999999998</v>
      </c>
      <c r="EZ197" s="1">
        <v>1.7286300000000001E-2</v>
      </c>
      <c r="FA197" s="1">
        <v>5.5311009999999996</v>
      </c>
      <c r="FB197">
        <v>0.962978</v>
      </c>
      <c r="FC197">
        <v>17.956980000000001</v>
      </c>
      <c r="FD197" s="1">
        <v>1.5496960000000001E-2</v>
      </c>
      <c r="FE197" s="1">
        <v>4.9861339999999998</v>
      </c>
      <c r="FF197">
        <v>0.95959280000000002</v>
      </c>
      <c r="FG197">
        <v>17.363759999999999</v>
      </c>
      <c r="FH197" s="1">
        <v>1.3909319999999999E-2</v>
      </c>
      <c r="FI197" s="1">
        <v>4.4961529999999996</v>
      </c>
      <c r="FJ197">
        <v>0.95701409999999998</v>
      </c>
      <c r="FK197">
        <v>17.012319999999999</v>
      </c>
      <c r="FL197" s="1">
        <v>1.2508500000000001E-2</v>
      </c>
      <c r="FM197" s="1">
        <v>4.0587049999999998</v>
      </c>
      <c r="FN197">
        <v>0.95457210000000003</v>
      </c>
      <c r="FO197">
        <v>17.470839999999999</v>
      </c>
      <c r="FP197" s="1">
        <v>1.124605E-2</v>
      </c>
      <c r="FQ197" s="1">
        <v>3.6631079999999998</v>
      </c>
      <c r="FR197">
        <v>0.95183960000000001</v>
      </c>
      <c r="FS197">
        <v>18.331469999999999</v>
      </c>
      <c r="FT197" s="1">
        <v>1.0104119999999999E-2</v>
      </c>
      <c r="FU197" s="1">
        <v>3.3046329999999999</v>
      </c>
      <c r="FV197">
        <v>0.94866110000000003</v>
      </c>
      <c r="FW197">
        <v>19.450369999999999</v>
      </c>
      <c r="FX197" s="1">
        <v>9.0779880000000004E-3</v>
      </c>
      <c r="FY197" s="1">
        <v>2.9804919999999999</v>
      </c>
      <c r="FZ197">
        <v>0.94454000000000005</v>
      </c>
      <c r="GA197">
        <v>20.460039999999999</v>
      </c>
      <c r="GB197" s="1">
        <v>8.1373829999999998E-3</v>
      </c>
      <c r="GC197" s="1">
        <v>2.6837599999999999</v>
      </c>
      <c r="GD197">
        <v>0.9405116</v>
      </c>
      <c r="GE197">
        <v>20.67812</v>
      </c>
      <c r="GF197" s="1">
        <v>7.2877389999999997E-3</v>
      </c>
      <c r="GG197" s="1">
        <v>2.4136660000000001</v>
      </c>
      <c r="GH197">
        <v>0.93718829999999997</v>
      </c>
      <c r="GI197">
        <v>20.262779999999999</v>
      </c>
      <c r="GJ197" s="1">
        <v>6.5269350000000002E-3</v>
      </c>
      <c r="GK197" s="1">
        <v>2.1695470000000001</v>
      </c>
      <c r="GL197">
        <v>0.935114</v>
      </c>
      <c r="GM197">
        <v>19.635860000000001</v>
      </c>
      <c r="GN197" s="1">
        <v>5.8572260000000001E-3</v>
      </c>
      <c r="GO197" s="1">
        <v>1.9515629999999999</v>
      </c>
      <c r="GP197">
        <v>0.93289149999999998</v>
      </c>
      <c r="GQ197">
        <v>19.09787</v>
      </c>
      <c r="GR197" s="1">
        <v>5.261071E-3</v>
      </c>
      <c r="GS197" s="1">
        <v>1.757487</v>
      </c>
      <c r="GT197">
        <v>0.93086880000000005</v>
      </c>
      <c r="GU197">
        <v>19.452500000000001</v>
      </c>
      <c r="GV197" s="1">
        <v>4.7097730000000004E-3</v>
      </c>
      <c r="GW197" s="1">
        <v>1.5770059999999999</v>
      </c>
      <c r="GX197">
        <v>0.92893380000000003</v>
      </c>
      <c r="GY197">
        <v>20.340990000000001</v>
      </c>
      <c r="GZ197" s="1">
        <v>4.1890180000000001E-3</v>
      </c>
      <c r="HA197" s="1">
        <v>1.406309</v>
      </c>
      <c r="HB197">
        <v>0.92715009999999998</v>
      </c>
      <c r="HC197">
        <v>21.551449999999999</v>
      </c>
      <c r="HD197" s="1">
        <v>3.6782099999999999E-3</v>
      </c>
      <c r="HE197" s="1">
        <v>1.2380660000000001</v>
      </c>
      <c r="HF197">
        <v>0.92514879999999999</v>
      </c>
      <c r="HG197">
        <v>22.592739999999999</v>
      </c>
      <c r="HH197" s="1">
        <v>3.1912109999999998E-3</v>
      </c>
      <c r="HI197" s="1">
        <v>1.076344</v>
      </c>
      <c r="HJ197">
        <v>0.92331980000000002</v>
      </c>
      <c r="HK197">
        <v>22.766940000000002</v>
      </c>
      <c r="HL197" s="1">
        <v>2.7465179999999999E-3</v>
      </c>
      <c r="HM197" s="1">
        <v>0.9275407</v>
      </c>
      <c r="HN197">
        <v>0.92182269999999999</v>
      </c>
      <c r="HO197">
        <v>22.120539999999998</v>
      </c>
      <c r="HP197" s="1">
        <v>2.3637380000000002E-3</v>
      </c>
      <c r="HQ197" s="1">
        <v>0.79848300000000005</v>
      </c>
      <c r="HR197">
        <v>0.92067659999999996</v>
      </c>
      <c r="HS197">
        <v>21.195</v>
      </c>
      <c r="HT197" s="1">
        <v>2.047891E-3</v>
      </c>
      <c r="HU197" s="1">
        <v>0.69118829999999998</v>
      </c>
      <c r="HV197">
        <v>0.92029139999999998</v>
      </c>
      <c r="HW197">
        <v>20.37632</v>
      </c>
      <c r="HX197" s="1">
        <v>1.7915559999999999E-3</v>
      </c>
      <c r="HY197" s="1">
        <v>0.60347309999999998</v>
      </c>
      <c r="HZ197">
        <v>0.92104220000000003</v>
      </c>
      <c r="IA197">
        <v>20.362670000000001</v>
      </c>
      <c r="IB197" s="1">
        <v>1.58486E-3</v>
      </c>
      <c r="IC197" s="1">
        <v>0.53214589999999995</v>
      </c>
      <c r="ID197">
        <v>0.92184520000000003</v>
      </c>
      <c r="IE197">
        <v>20.391290000000001</v>
      </c>
      <c r="IF197" s="1">
        <v>1.4076959999999999E-3</v>
      </c>
      <c r="IG197" s="1">
        <v>0.47142129999999999</v>
      </c>
      <c r="IH197">
        <v>0.92265799999999998</v>
      </c>
      <c r="II197">
        <v>21.15888</v>
      </c>
      <c r="IJ197" s="1">
        <v>1.242515E-3</v>
      </c>
      <c r="IK197" s="1">
        <v>0.41528540000000003</v>
      </c>
      <c r="IL197">
        <v>0.92334360000000004</v>
      </c>
      <c r="IM197">
        <v>21.89536</v>
      </c>
      <c r="IN197" s="1">
        <v>1.081991E-3</v>
      </c>
      <c r="IO197" s="1">
        <v>0.36103990000000002</v>
      </c>
      <c r="IP197">
        <v>0.92390640000000002</v>
      </c>
      <c r="IQ197">
        <v>21.979310000000002</v>
      </c>
      <c r="IR197" s="1">
        <v>9.2866469999999997E-4</v>
      </c>
      <c r="IS197" s="1">
        <v>0.30937300000000001</v>
      </c>
      <c r="IT197">
        <v>0.92439839999999995</v>
      </c>
      <c r="IU197">
        <v>21.408049999999999</v>
      </c>
      <c r="IV197" s="1">
        <v>7.9363999999999997E-4</v>
      </c>
      <c r="IW197" s="1">
        <v>0.2638085</v>
      </c>
      <c r="IX197">
        <v>0.924763</v>
      </c>
      <c r="IY197">
        <v>20.53051</v>
      </c>
      <c r="IZ197" s="1">
        <v>6.8536240000000004E-4</v>
      </c>
      <c r="JA197" s="1">
        <v>0.2271888</v>
      </c>
      <c r="JB197">
        <v>0.92509540000000001</v>
      </c>
      <c r="JC197">
        <v>19.78978</v>
      </c>
      <c r="JD197" s="1">
        <v>6.0434409999999997E-4</v>
      </c>
      <c r="JE197" s="1">
        <v>0.19972880000000001</v>
      </c>
      <c r="JF197">
        <v>0.92534070000000002</v>
      </c>
      <c r="JG197">
        <v>19.961690000000001</v>
      </c>
      <c r="JH197" s="1">
        <v>5.4524230000000003E-4</v>
      </c>
      <c r="JI197" s="1">
        <v>0.1797105</v>
      </c>
      <c r="JJ197">
        <v>0.92564020000000002</v>
      </c>
      <c r="JK197">
        <v>20.722850000000001</v>
      </c>
      <c r="JL197" s="1">
        <v>5.0046279999999997E-4</v>
      </c>
      <c r="JM197" s="1">
        <v>0.16458929999999999</v>
      </c>
      <c r="JN197">
        <v>0.92584160000000004</v>
      </c>
      <c r="JO197">
        <v>21.900320000000001</v>
      </c>
      <c r="JP197" s="1">
        <v>4.6325540000000001E-4</v>
      </c>
      <c r="JQ197" s="1">
        <v>0.15211810000000001</v>
      </c>
      <c r="JR197">
        <v>0.92610079999999995</v>
      </c>
      <c r="JS197">
        <v>23.1021</v>
      </c>
      <c r="JT197" s="1">
        <v>4.295867E-4</v>
      </c>
      <c r="JU197" s="1">
        <v>0.1408934</v>
      </c>
      <c r="JV197">
        <v>0.92637130000000001</v>
      </c>
      <c r="JW197">
        <v>23.557120000000001</v>
      </c>
      <c r="JX197" s="1">
        <v>3.9812160000000002E-4</v>
      </c>
      <c r="JY197" s="1">
        <v>0.13043679999999999</v>
      </c>
      <c r="JZ197">
        <v>0.92661360000000004</v>
      </c>
      <c r="KA197">
        <v>23.152899999999999</v>
      </c>
      <c r="KB197" s="1">
        <v>3.690702E-4</v>
      </c>
      <c r="KC197" s="1">
        <v>0.1207848</v>
      </c>
      <c r="KD197">
        <v>0.9268535</v>
      </c>
      <c r="KE197">
        <v>22.375029999999999</v>
      </c>
      <c r="KF197" s="1">
        <v>3.431943E-4</v>
      </c>
      <c r="KG197" s="1">
        <v>0.1121825</v>
      </c>
      <c r="KH197">
        <v>0.92704169999999997</v>
      </c>
      <c r="KI197">
        <v>21.475069999999999</v>
      </c>
      <c r="KJ197" s="1">
        <v>3.2107819999999999E-4</v>
      </c>
      <c r="KK197" s="1">
        <v>0.10480730000000001</v>
      </c>
      <c r="KL197">
        <v>0.92715360000000002</v>
      </c>
      <c r="KM197">
        <v>21.188790000000001</v>
      </c>
      <c r="KN197" s="1">
        <v>3.0221209999999998E-4</v>
      </c>
      <c r="KO197" s="1">
        <v>9.8549880000000006E-2</v>
      </c>
      <c r="KP197">
        <v>0.92720530000000001</v>
      </c>
      <c r="KQ197">
        <v>21.32762</v>
      </c>
      <c r="KR197" s="1">
        <v>2.8606399999999999E-4</v>
      </c>
      <c r="KS197" s="1">
        <v>9.3192319999999995E-2</v>
      </c>
      <c r="KT197">
        <v>0.92715740000000002</v>
      </c>
      <c r="KU197">
        <v>21.72072</v>
      </c>
      <c r="KV197" s="1">
        <v>2.7199929999999998E-4</v>
      </c>
      <c r="KW197" s="1">
        <v>8.8562249999999995E-2</v>
      </c>
      <c r="KX197">
        <v>0.92701750000000005</v>
      </c>
      <c r="KY197">
        <v>22.0899</v>
      </c>
      <c r="KZ197" s="1">
        <v>2.5944299999999999E-4</v>
      </c>
      <c r="LA197" s="1">
        <v>8.4448280000000001E-2</v>
      </c>
      <c r="LB197">
        <v>0.92678550000000004</v>
      </c>
      <c r="LC197">
        <v>22.014970000000002</v>
      </c>
      <c r="LD197" s="1">
        <v>2.4800439999999999E-4</v>
      </c>
      <c r="LE197" s="1">
        <v>8.0720009999999995E-2</v>
      </c>
      <c r="LF197">
        <v>0.92653700000000005</v>
      </c>
      <c r="LG197">
        <v>21.462789999999998</v>
      </c>
      <c r="LH197" s="1">
        <v>2.37882E-4</v>
      </c>
      <c r="LI197" s="1">
        <v>7.7435809999999994E-2</v>
      </c>
      <c r="LJ197">
        <v>0.92626240000000004</v>
      </c>
      <c r="LK197">
        <v>20.707360000000001</v>
      </c>
      <c r="LL197" s="1">
        <v>2.2941890000000001E-4</v>
      </c>
      <c r="LM197" s="1">
        <v>7.468814E-2</v>
      </c>
      <c r="LN197">
        <v>0.92601100000000003</v>
      </c>
      <c r="LO197">
        <v>20.15973</v>
      </c>
      <c r="LP197" s="1">
        <v>2.223746E-4</v>
      </c>
      <c r="LQ197" s="1">
        <v>7.2413450000000004E-2</v>
      </c>
      <c r="LR197">
        <v>0.92576409999999998</v>
      </c>
      <c r="LS197">
        <v>20.497730000000001</v>
      </c>
      <c r="LT197" s="1">
        <v>2.162977E-4</v>
      </c>
      <c r="LU197" s="1">
        <v>7.0464949999999998E-2</v>
      </c>
      <c r="LV197">
        <v>0.92561570000000004</v>
      </c>
      <c r="LW197">
        <v>21.39528</v>
      </c>
      <c r="LX197" s="1">
        <v>2.1100399999999999E-4</v>
      </c>
      <c r="LY197" s="1">
        <v>6.8776100000000007E-2</v>
      </c>
      <c r="LZ197">
        <v>0.92546519999999999</v>
      </c>
      <c r="MA197">
        <v>22.673210000000001</v>
      </c>
      <c r="MB197" s="1">
        <v>2.065309E-4</v>
      </c>
      <c r="MC197" s="1">
        <v>6.7339129999999997E-2</v>
      </c>
      <c r="MD197">
        <v>0.92543260000000005</v>
      </c>
      <c r="ME197">
        <v>23.84271</v>
      </c>
      <c r="MF197" s="1">
        <v>2.031015E-4</v>
      </c>
      <c r="MG197" s="1">
        <v>6.6238240000000004E-2</v>
      </c>
      <c r="MH197">
        <v>0.92538520000000002</v>
      </c>
      <c r="MI197">
        <v>24.372440000000001</v>
      </c>
      <c r="MJ197" s="1">
        <v>2.001921E-4</v>
      </c>
      <c r="MK197" s="1">
        <v>6.5313769999999993E-2</v>
      </c>
      <c r="ML197">
        <v>0.92537840000000005</v>
      </c>
      <c r="MM197">
        <v>23.968599999999999</v>
      </c>
      <c r="MN197" s="1">
        <v>1.9677989999999999E-4</v>
      </c>
      <c r="MO197" s="1">
        <v>6.4237559999999999E-2</v>
      </c>
      <c r="MP197">
        <v>0.92543180000000003</v>
      </c>
      <c r="MQ197">
        <v>23.180499999999999</v>
      </c>
      <c r="MR197" s="1">
        <v>1.922026E-4</v>
      </c>
      <c r="MS197" s="1">
        <v>6.2783759999999994E-2</v>
      </c>
      <c r="MT197">
        <v>0.92545379999999999</v>
      </c>
      <c r="MU197">
        <v>22.304210000000001</v>
      </c>
      <c r="MV197" s="1">
        <v>1.865821E-4</v>
      </c>
      <c r="MW197" s="1">
        <v>6.0971619999999997E-2</v>
      </c>
      <c r="MX197">
        <v>0.9255004</v>
      </c>
      <c r="MY197">
        <v>21.883009999999999</v>
      </c>
      <c r="MZ197" s="1">
        <v>1.8029999999999999E-4</v>
      </c>
      <c r="NA197" s="1">
        <v>5.8936959999999997E-2</v>
      </c>
      <c r="NB197">
        <v>0.92550980000000005</v>
      </c>
      <c r="NC197">
        <v>22.037739999999999</v>
      </c>
      <c r="ND197" s="1">
        <v>1.7368449999999999E-4</v>
      </c>
      <c r="NE197" s="1">
        <v>5.678499E-2</v>
      </c>
      <c r="NF197">
        <v>0.92550980000000005</v>
      </c>
      <c r="NG197">
        <v>22.037739999999999</v>
      </c>
      <c r="NH197" s="1">
        <v>1.7368449999999999E-4</v>
      </c>
      <c r="NI197" s="1">
        <v>5.678499E-2</v>
      </c>
      <c r="NJ197">
        <v>0.92550980000000005</v>
      </c>
      <c r="NK197">
        <v>22.037739999999999</v>
      </c>
      <c r="NL197" s="1">
        <v>1.7368449999999999E-4</v>
      </c>
      <c r="NM197" s="1">
        <v>5.678499E-2</v>
      </c>
      <c r="NN197">
        <v>0.92550980000000005</v>
      </c>
      <c r="NO197">
        <v>22.037739999999999</v>
      </c>
      <c r="NP197" s="1">
        <v>1.7368449999999999E-4</v>
      </c>
      <c r="NQ197" s="1">
        <v>5.678499E-2</v>
      </c>
      <c r="NR197">
        <v>0.92550980000000005</v>
      </c>
      <c r="NS197">
        <v>22.037739999999999</v>
      </c>
      <c r="NT197" s="1">
        <v>1.7368449999999999E-4</v>
      </c>
      <c r="NU197" s="1">
        <v>5.678499E-2</v>
      </c>
      <c r="NV197">
        <v>0.92550980000000005</v>
      </c>
      <c r="NW197">
        <v>22.037739999999999</v>
      </c>
      <c r="NX197" s="1">
        <v>1.7368449999999999E-4</v>
      </c>
      <c r="NY197" s="1">
        <v>5.678499E-2</v>
      </c>
      <c r="NZ197">
        <v>0.92550980000000005</v>
      </c>
      <c r="OA197">
        <v>22.037739999999999</v>
      </c>
      <c r="OB197" s="1">
        <v>1.7368449999999999E-4</v>
      </c>
      <c r="OC197" s="1">
        <v>5.678499E-2</v>
      </c>
      <c r="OD197">
        <v>0.92550980000000005</v>
      </c>
      <c r="OE197">
        <v>22.037739999999999</v>
      </c>
      <c r="OF197" s="1">
        <v>1.7368449999999999E-4</v>
      </c>
      <c r="OG197" s="1">
        <v>5.678499E-2</v>
      </c>
      <c r="OH197">
        <v>0.92550980000000005</v>
      </c>
      <c r="OI197">
        <v>22.037739999999999</v>
      </c>
      <c r="OJ197" s="1">
        <v>1.7368449999999999E-4</v>
      </c>
      <c r="OK197" s="1">
        <v>5.678499E-2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0.97108439999999996</v>
      </c>
      <c r="G198">
        <v>17.019929999999999</v>
      </c>
      <c r="H198">
        <v>0</v>
      </c>
      <c r="I198">
        <v>0</v>
      </c>
      <c r="J198">
        <v>0.97017900000000001</v>
      </c>
      <c r="K198">
        <v>17.556730000000002</v>
      </c>
      <c r="L198">
        <v>0</v>
      </c>
      <c r="M198">
        <v>0</v>
      </c>
      <c r="N198">
        <v>0.96926570000000001</v>
      </c>
      <c r="O198">
        <v>18.147210000000001</v>
      </c>
      <c r="P198">
        <v>0</v>
      </c>
      <c r="Q198">
        <v>0</v>
      </c>
      <c r="R198">
        <v>0.9683079</v>
      </c>
      <c r="S198">
        <v>18.629449999999999</v>
      </c>
      <c r="T198">
        <v>0</v>
      </c>
      <c r="U198">
        <v>0</v>
      </c>
      <c r="V198">
        <v>0.96733499999999994</v>
      </c>
      <c r="W198">
        <v>19.123740000000002</v>
      </c>
      <c r="X198">
        <v>0</v>
      </c>
      <c r="Y198">
        <v>0</v>
      </c>
      <c r="Z198">
        <v>0.96517949999999997</v>
      </c>
      <c r="AA198">
        <v>19.235869999999998</v>
      </c>
      <c r="AB198">
        <v>0</v>
      </c>
      <c r="AC198">
        <v>0</v>
      </c>
      <c r="AD198">
        <v>0.96281559999999999</v>
      </c>
      <c r="AE198">
        <v>18.942810000000001</v>
      </c>
      <c r="AF198">
        <v>0</v>
      </c>
      <c r="AG198">
        <v>0</v>
      </c>
      <c r="AH198">
        <v>0.96029900000000001</v>
      </c>
      <c r="AI198">
        <v>18.780069999999998</v>
      </c>
      <c r="AJ198" s="1">
        <v>1.405773E-31</v>
      </c>
      <c r="AK198" s="1">
        <v>4.2466070000000002E-29</v>
      </c>
      <c r="AL198">
        <v>0.95786459999999995</v>
      </c>
      <c r="AM198">
        <v>18.743690000000001</v>
      </c>
      <c r="AN198" s="1">
        <v>5.2335260000000003E-20</v>
      </c>
      <c r="AO198" s="1">
        <v>1.579945E-17</v>
      </c>
      <c r="AP198">
        <v>0.95543089999999997</v>
      </c>
      <c r="AQ198">
        <v>19.184539999999998</v>
      </c>
      <c r="AR198" s="1">
        <v>1.026172E-8</v>
      </c>
      <c r="AS198" s="1">
        <v>2.0172060000000001E-6</v>
      </c>
      <c r="AT198">
        <v>0.95296990000000004</v>
      </c>
      <c r="AU198">
        <v>19.814119999999999</v>
      </c>
      <c r="AV198" s="1">
        <v>2.08471E-4</v>
      </c>
      <c r="AW198" s="1">
        <v>4.8066560000000001E-2</v>
      </c>
      <c r="AX198">
        <v>0.9504243</v>
      </c>
      <c r="AY198">
        <v>20.225899999999999</v>
      </c>
      <c r="AZ198" s="1">
        <v>6.6760680000000003E-2</v>
      </c>
      <c r="BA198" s="1">
        <v>16.691500000000001</v>
      </c>
      <c r="BB198">
        <v>0.94788220000000001</v>
      </c>
      <c r="BC198">
        <v>20.53829</v>
      </c>
      <c r="BD198" s="1">
        <v>2.6959960000000001</v>
      </c>
      <c r="BE198">
        <v>717.58090000000004</v>
      </c>
      <c r="BF198">
        <v>0.94530959999999997</v>
      </c>
      <c r="BG198">
        <v>20.45778</v>
      </c>
      <c r="BH198">
        <v>25.355039999999999</v>
      </c>
      <c r="BI198">
        <v>7117.5360000000001</v>
      </c>
      <c r="BJ198">
        <v>0.94272080000000003</v>
      </c>
      <c r="BK198">
        <v>20.139209999999999</v>
      </c>
      <c r="BL198">
        <v>78.321489999999997</v>
      </c>
      <c r="BM198">
        <v>23028.63</v>
      </c>
      <c r="BN198">
        <v>0.94013579999999997</v>
      </c>
      <c r="BO198">
        <v>19.981349999999999</v>
      </c>
      <c r="BP198">
        <v>100.18089999999999</v>
      </c>
      <c r="BQ198">
        <v>30667.31</v>
      </c>
      <c r="BR198">
        <v>0.9374536</v>
      </c>
      <c r="BS198">
        <v>20.007069999999999</v>
      </c>
      <c r="BT198">
        <v>62.741840000000003</v>
      </c>
      <c r="BU198">
        <v>19898.5</v>
      </c>
      <c r="BV198">
        <v>0.93458379999999996</v>
      </c>
      <c r="BW198">
        <v>20.077750000000002</v>
      </c>
      <c r="BX198">
        <v>21.998249999999999</v>
      </c>
      <c r="BY198">
        <v>7196.2550000000001</v>
      </c>
      <c r="BZ198">
        <v>0.93136549999999996</v>
      </c>
      <c r="CA198">
        <v>20.348389999999998</v>
      </c>
      <c r="CB198">
        <v>4.8643099999999997</v>
      </c>
      <c r="CC198">
        <v>1633.174</v>
      </c>
      <c r="CD198">
        <v>0.92687330000000001</v>
      </c>
      <c r="CE198">
        <v>20.251619999999999</v>
      </c>
      <c r="CF198">
        <v>0.79249550000000002</v>
      </c>
      <c r="CG198">
        <v>270.22070000000002</v>
      </c>
      <c r="CH198">
        <v>0.91888369999999997</v>
      </c>
      <c r="CI198">
        <v>19.945640000000001</v>
      </c>
      <c r="CJ198">
        <v>0.14923600000000001</v>
      </c>
      <c r="CK198">
        <v>49.78884</v>
      </c>
      <c r="CL198">
        <v>0.90910420000000003</v>
      </c>
      <c r="CM198">
        <v>19.439720000000001</v>
      </c>
      <c r="CN198">
        <v>7.0018750000000005E-2</v>
      </c>
      <c r="CO198">
        <v>22.298580000000001</v>
      </c>
      <c r="CP198">
        <v>0.90034619999999999</v>
      </c>
      <c r="CQ198">
        <v>18.899799999999999</v>
      </c>
      <c r="CR198">
        <v>5.8691680000000003E-2</v>
      </c>
      <c r="CS198">
        <v>18.55904</v>
      </c>
      <c r="CT198">
        <v>0.89132009999999995</v>
      </c>
      <c r="CU198">
        <v>18.51989</v>
      </c>
      <c r="CV198" s="1">
        <v>5.5475139999999999E-2</v>
      </c>
      <c r="CW198">
        <v>17.595050000000001</v>
      </c>
      <c r="CX198">
        <v>0.88325739999999997</v>
      </c>
      <c r="CY198">
        <v>18.306619999999999</v>
      </c>
      <c r="CZ198" s="1">
        <v>5.5241199999999997E-2</v>
      </c>
      <c r="DA198">
        <v>17.590319999999998</v>
      </c>
      <c r="DB198">
        <v>0.87546069999999998</v>
      </c>
      <c r="DC198">
        <v>18.296810000000001</v>
      </c>
      <c r="DD198" s="1">
        <v>5.52297E-2</v>
      </c>
      <c r="DE198">
        <v>17.688009999999998</v>
      </c>
      <c r="DF198">
        <v>0.86773739999999999</v>
      </c>
      <c r="DG198">
        <v>18.496600000000001</v>
      </c>
      <c r="DH198" s="1">
        <v>5.3624270000000002E-2</v>
      </c>
      <c r="DI198" s="1">
        <v>17.291139999999999</v>
      </c>
      <c r="DJ198">
        <v>0.86007020000000001</v>
      </c>
      <c r="DK198">
        <v>18.54119</v>
      </c>
      <c r="DL198" s="1">
        <v>5.0236719999999999E-2</v>
      </c>
      <c r="DM198" s="1">
        <v>16.301130000000001</v>
      </c>
      <c r="DN198">
        <v>0.85243060000000004</v>
      </c>
      <c r="DO198">
        <v>18.55237</v>
      </c>
      <c r="DP198" s="1">
        <v>4.600332E-2</v>
      </c>
      <c r="DQ198" s="1">
        <v>15.01102</v>
      </c>
      <c r="DR198">
        <v>0.84508629999999996</v>
      </c>
      <c r="DS198">
        <v>18.14743</v>
      </c>
      <c r="DT198" s="1">
        <v>4.1571860000000002E-2</v>
      </c>
      <c r="DU198" s="1">
        <v>13.62921</v>
      </c>
      <c r="DV198">
        <v>0.83753469999999997</v>
      </c>
      <c r="DW198">
        <v>17.554179999999999</v>
      </c>
      <c r="DX198" s="1">
        <v>3.7308069999999999E-2</v>
      </c>
      <c r="DY198" s="1">
        <v>12.28795</v>
      </c>
      <c r="DZ198">
        <v>0.82953790000000005</v>
      </c>
      <c r="EA198">
        <v>17.027989999999999</v>
      </c>
      <c r="EB198" s="1">
        <v>3.3474400000000001E-2</v>
      </c>
      <c r="EC198" s="1">
        <v>11.077909999999999</v>
      </c>
      <c r="ED198">
        <v>0.82166050000000002</v>
      </c>
      <c r="EE198">
        <v>16.684640000000002</v>
      </c>
      <c r="EF198" s="1">
        <v>3.0105259999999998E-2</v>
      </c>
      <c r="EG198" s="1">
        <v>10.017390000000001</v>
      </c>
      <c r="EH198">
        <v>0.81351969999999996</v>
      </c>
      <c r="EI198">
        <v>16.971969999999999</v>
      </c>
      <c r="EJ198" s="1">
        <v>2.7023309999999998E-2</v>
      </c>
      <c r="EK198" s="1">
        <v>9.0446930000000005</v>
      </c>
      <c r="EL198">
        <v>0.80524580000000001</v>
      </c>
      <c r="EM198">
        <v>17.466259999999998</v>
      </c>
      <c r="EN198" s="1">
        <v>2.424219E-2</v>
      </c>
      <c r="EO198" s="1">
        <v>8.1623789999999996</v>
      </c>
      <c r="EP198">
        <v>0.79713000000000001</v>
      </c>
      <c r="EQ198">
        <v>17.96855</v>
      </c>
      <c r="ER198" s="1">
        <v>2.1748779999999999E-2</v>
      </c>
      <c r="ES198" s="1">
        <v>7.3646640000000003</v>
      </c>
      <c r="ET198">
        <v>0.78875510000000004</v>
      </c>
      <c r="EU198">
        <v>18.482749999999999</v>
      </c>
      <c r="EV198" s="1">
        <v>1.9495220000000001E-2</v>
      </c>
      <c r="EW198" s="1">
        <v>6.6423189999999996</v>
      </c>
      <c r="EX198">
        <v>0.78050299999999995</v>
      </c>
      <c r="EY198">
        <v>18.520050000000001</v>
      </c>
      <c r="EZ198" s="1">
        <v>1.7469780000000001E-2</v>
      </c>
      <c r="FA198" s="1">
        <v>5.9873770000000004</v>
      </c>
      <c r="FB198">
        <v>0.77201560000000002</v>
      </c>
      <c r="FC198">
        <v>17.99539</v>
      </c>
      <c r="FD198" s="1">
        <v>1.5662309999999999E-2</v>
      </c>
      <c r="FE198" s="1">
        <v>5.4009989999999997</v>
      </c>
      <c r="FF198">
        <v>0.76400480000000004</v>
      </c>
      <c r="FG198">
        <v>17.399550000000001</v>
      </c>
      <c r="FH198" s="1">
        <v>1.4057760000000001E-2</v>
      </c>
      <c r="FI198" s="1">
        <v>4.8784689999999999</v>
      </c>
      <c r="FJ198">
        <v>0.75662689999999999</v>
      </c>
      <c r="FK198">
        <v>17.025400000000001</v>
      </c>
      <c r="FL198" s="1">
        <v>1.264128E-2</v>
      </c>
      <c r="FM198" s="1">
        <v>4.4152259999999997</v>
      </c>
      <c r="FN198">
        <v>0.74951699999999999</v>
      </c>
      <c r="FO198">
        <v>17.469239999999999</v>
      </c>
      <c r="FP198" s="1">
        <v>1.136851E-2</v>
      </c>
      <c r="FQ198" s="1">
        <v>3.99613</v>
      </c>
      <c r="FR198">
        <v>0.74221820000000005</v>
      </c>
      <c r="FS198">
        <v>18.30284</v>
      </c>
      <c r="FT198" s="1">
        <v>1.021477E-2</v>
      </c>
      <c r="FU198" s="1">
        <v>3.6143990000000001</v>
      </c>
      <c r="FV198">
        <v>0.73537019999999997</v>
      </c>
      <c r="FW198">
        <v>19.404769999999999</v>
      </c>
      <c r="FX198" s="1">
        <v>9.1791379999999999E-3</v>
      </c>
      <c r="FY198" s="1">
        <v>3.2674759999999998</v>
      </c>
      <c r="FZ198">
        <v>0.72826060000000004</v>
      </c>
      <c r="GA198">
        <v>20.427589999999999</v>
      </c>
      <c r="GB198" s="1">
        <v>8.2298790000000007E-3</v>
      </c>
      <c r="GC198" s="1">
        <v>2.9484599999999999</v>
      </c>
      <c r="GD198">
        <v>0.72125139999999999</v>
      </c>
      <c r="GE198">
        <v>20.679829999999999</v>
      </c>
      <c r="GF198" s="1">
        <v>7.3726549999999997E-3</v>
      </c>
      <c r="GG198" s="1">
        <v>2.6575500000000001</v>
      </c>
      <c r="GH198">
        <v>0.71471830000000003</v>
      </c>
      <c r="GI198">
        <v>20.29121</v>
      </c>
      <c r="GJ198" s="1">
        <v>6.6033489999999997E-3</v>
      </c>
      <c r="GK198" s="1">
        <v>2.3929779999999998</v>
      </c>
      <c r="GL198">
        <v>0.70898600000000001</v>
      </c>
      <c r="GM198">
        <v>19.686219999999999</v>
      </c>
      <c r="GN198" s="1">
        <v>5.9253049999999996E-3</v>
      </c>
      <c r="GO198" s="1">
        <v>2.1569389999999999</v>
      </c>
      <c r="GP198">
        <v>0.70324189999999998</v>
      </c>
      <c r="GQ198">
        <v>19.138120000000001</v>
      </c>
      <c r="GR198" s="1">
        <v>5.3227999999999999E-3</v>
      </c>
      <c r="GS198" s="1">
        <v>1.9471419999999999</v>
      </c>
      <c r="GT198">
        <v>0.69783810000000002</v>
      </c>
      <c r="GU198">
        <v>19.461860000000001</v>
      </c>
      <c r="GV198" s="1">
        <v>4.7682280000000002E-3</v>
      </c>
      <c r="GW198" s="1">
        <v>1.7524139999999999</v>
      </c>
      <c r="GX198">
        <v>0.69266609999999995</v>
      </c>
      <c r="GY198">
        <v>20.30461</v>
      </c>
      <c r="GZ198" s="1">
        <v>4.2456560000000004E-3</v>
      </c>
      <c r="HA198" s="1">
        <v>1.567876</v>
      </c>
      <c r="HB198">
        <v>0.68779279999999998</v>
      </c>
      <c r="HC198">
        <v>21.494779999999999</v>
      </c>
      <c r="HD198" s="1">
        <v>3.7345070000000002E-3</v>
      </c>
      <c r="HE198" s="1">
        <v>1.3858509999999999</v>
      </c>
      <c r="HF198">
        <v>0.6834363</v>
      </c>
      <c r="HG198">
        <v>22.548169999999999</v>
      </c>
      <c r="HH198" s="1">
        <v>3.2443760000000002E-3</v>
      </c>
      <c r="HI198" s="1">
        <v>1.2087639999999999</v>
      </c>
      <c r="HJ198">
        <v>0.67949839999999995</v>
      </c>
      <c r="HK198">
        <v>22.77665</v>
      </c>
      <c r="HL198" s="1">
        <v>2.794534E-3</v>
      </c>
      <c r="HM198" s="1">
        <v>1.04427</v>
      </c>
      <c r="HN198">
        <v>0.67613579999999995</v>
      </c>
      <c r="HO198">
        <v>22.175280000000001</v>
      </c>
      <c r="HP198" s="1">
        <v>2.4045160000000002E-3</v>
      </c>
      <c r="HQ198" s="1">
        <v>0.90005060000000003</v>
      </c>
      <c r="HR198">
        <v>0.6733422</v>
      </c>
      <c r="HS198">
        <v>21.277629999999998</v>
      </c>
      <c r="HT198" s="1">
        <v>2.0815370000000001E-3</v>
      </c>
      <c r="HU198" s="1">
        <v>0.77933759999999996</v>
      </c>
      <c r="HV198">
        <v>0.67137780000000002</v>
      </c>
      <c r="HW198">
        <v>20.445740000000001</v>
      </c>
      <c r="HX198" s="1">
        <v>1.8191819999999999E-3</v>
      </c>
      <c r="HY198" s="1">
        <v>0.68026949999999997</v>
      </c>
      <c r="HZ198">
        <v>0.67039110000000002</v>
      </c>
      <c r="IA198">
        <v>20.404039999999998</v>
      </c>
      <c r="IB198" s="1">
        <v>1.6074450000000001E-3</v>
      </c>
      <c r="IC198" s="1">
        <v>0.59948489999999999</v>
      </c>
      <c r="ID198">
        <v>0.66967109999999996</v>
      </c>
      <c r="IE198">
        <v>20.383959999999998</v>
      </c>
      <c r="IF198" s="1">
        <v>1.4278299999999999E-3</v>
      </c>
      <c r="IG198" s="1">
        <v>0.53136660000000002</v>
      </c>
      <c r="IH198">
        <v>0.66920429999999997</v>
      </c>
      <c r="II198">
        <v>21.1265</v>
      </c>
      <c r="IJ198" s="1">
        <v>1.261716E-3</v>
      </c>
      <c r="IK198" s="1">
        <v>0.46892840000000002</v>
      </c>
      <c r="IL198">
        <v>0.66883899999999996</v>
      </c>
      <c r="IM198">
        <v>21.865970000000001</v>
      </c>
      <c r="IN198" s="1">
        <v>1.100649E-3</v>
      </c>
      <c r="IO198" s="1">
        <v>0.40868159999999998</v>
      </c>
      <c r="IP198">
        <v>0.66859270000000004</v>
      </c>
      <c r="IQ198">
        <v>21.999169999999999</v>
      </c>
      <c r="IR198" s="1">
        <v>9.4601080000000001E-4</v>
      </c>
      <c r="IS198" s="1">
        <v>0.3509137</v>
      </c>
      <c r="IT198">
        <v>0.66843470000000005</v>
      </c>
      <c r="IU198">
        <v>21.463339999999999</v>
      </c>
      <c r="IV198" s="1">
        <v>8.0831830000000003E-4</v>
      </c>
      <c r="IW198" s="1">
        <v>0.29930869999999998</v>
      </c>
      <c r="IX198">
        <v>0.66832789999999997</v>
      </c>
      <c r="IY198">
        <v>20.611899999999999</v>
      </c>
      <c r="IZ198" s="1">
        <v>6.9672060000000005E-4</v>
      </c>
      <c r="JA198" s="1">
        <v>0.25731179999999998</v>
      </c>
      <c r="JB198">
        <v>0.66827510000000001</v>
      </c>
      <c r="JC198">
        <v>19.867640000000002</v>
      </c>
      <c r="JD198" s="1">
        <v>6.1271389999999995E-4</v>
      </c>
      <c r="JE198" s="1">
        <v>0.22559090000000001</v>
      </c>
      <c r="JF198">
        <v>0.66826549999999996</v>
      </c>
      <c r="JG198">
        <v>20.01445</v>
      </c>
      <c r="JH198" s="1">
        <v>5.5136180000000005E-4</v>
      </c>
      <c r="JI198" s="1">
        <v>0.20241210000000001</v>
      </c>
      <c r="JJ198">
        <v>0.6683519</v>
      </c>
      <c r="JK198">
        <v>20.724299999999999</v>
      </c>
      <c r="JL198" s="1">
        <v>5.0527649999999999E-4</v>
      </c>
      <c r="JM198" s="1">
        <v>0.18505720000000001</v>
      </c>
      <c r="JN198">
        <v>0.66850690000000002</v>
      </c>
      <c r="JO198">
        <v>21.86506</v>
      </c>
      <c r="JP198" s="1">
        <v>4.6740459999999997E-4</v>
      </c>
      <c r="JQ198" s="1">
        <v>0.1709003</v>
      </c>
      <c r="JR198">
        <v>0.66875649999999998</v>
      </c>
      <c r="JS198">
        <v>23.062619999999999</v>
      </c>
      <c r="JT198" s="1">
        <v>4.3343659999999998E-4</v>
      </c>
      <c r="JU198" s="1">
        <v>0.15828310000000001</v>
      </c>
      <c r="JV198">
        <v>0.66908670000000003</v>
      </c>
      <c r="JW198">
        <v>23.553100000000001</v>
      </c>
      <c r="JX198" s="1">
        <v>4.0170929999999998E-4</v>
      </c>
      <c r="JY198" s="1">
        <v>0.1465342</v>
      </c>
      <c r="JZ198">
        <v>0.66951519999999998</v>
      </c>
      <c r="KA198">
        <v>23.192640000000001</v>
      </c>
      <c r="KB198" s="1">
        <v>3.7233589999999999E-4</v>
      </c>
      <c r="KC198" s="1">
        <v>0.1356552</v>
      </c>
      <c r="KD198">
        <v>0.67003400000000002</v>
      </c>
      <c r="KE198">
        <v>22.455929999999999</v>
      </c>
      <c r="KF198" s="1">
        <v>3.460615E-4</v>
      </c>
      <c r="KG198" s="1">
        <v>0.12590599999999999</v>
      </c>
      <c r="KH198">
        <v>0.67058169999999995</v>
      </c>
      <c r="KI198">
        <v>21.569109999999998</v>
      </c>
      <c r="KJ198" s="1">
        <v>3.2350249999999999E-4</v>
      </c>
      <c r="KK198" s="1">
        <v>0.1175003</v>
      </c>
      <c r="KL198">
        <v>0.67114910000000005</v>
      </c>
      <c r="KM198">
        <v>21.258030000000002</v>
      </c>
      <c r="KN198" s="1">
        <v>3.042985E-4</v>
      </c>
      <c r="KO198" s="1">
        <v>0.1103756</v>
      </c>
      <c r="KP198">
        <v>0.67169489999999998</v>
      </c>
      <c r="KQ198">
        <v>21.350359999999998</v>
      </c>
      <c r="KR198" s="1">
        <v>2.8782949999999998E-4</v>
      </c>
      <c r="KS198" s="1">
        <v>0.1042622</v>
      </c>
      <c r="KT198">
        <v>0.67213800000000001</v>
      </c>
      <c r="KU198">
        <v>21.697410000000001</v>
      </c>
      <c r="KV198" s="1">
        <v>2.7355320000000002E-4</v>
      </c>
      <c r="KW198" s="1">
        <v>9.9002729999999997E-2</v>
      </c>
      <c r="KX198">
        <v>0.67248680000000005</v>
      </c>
      <c r="KY198">
        <v>22.0745</v>
      </c>
      <c r="KZ198" s="1">
        <v>2.6085490000000002E-4</v>
      </c>
      <c r="LA198" s="1">
        <v>9.4347310000000004E-2</v>
      </c>
      <c r="LB198">
        <v>0.67271939999999997</v>
      </c>
      <c r="LC198">
        <v>22.040330000000001</v>
      </c>
      <c r="LD198" s="1">
        <v>2.4925039999999999E-4</v>
      </c>
      <c r="LE198" s="1">
        <v>9.0122279999999999E-2</v>
      </c>
      <c r="LF198">
        <v>0.67282439999999999</v>
      </c>
      <c r="LG198">
        <v>21.524190000000001</v>
      </c>
      <c r="LH198" s="1">
        <v>2.389851E-4</v>
      </c>
      <c r="LI198" s="1">
        <v>8.640312E-2</v>
      </c>
      <c r="LJ198">
        <v>0.67283420000000005</v>
      </c>
      <c r="LK198">
        <v>20.78097</v>
      </c>
      <c r="LL198" s="1">
        <v>2.3030730000000001E-4</v>
      </c>
      <c r="LM198" s="1">
        <v>8.3254670000000003E-2</v>
      </c>
      <c r="LN198">
        <v>0.67277310000000001</v>
      </c>
      <c r="LO198">
        <v>20.213830000000002</v>
      </c>
      <c r="LP198" s="1">
        <v>2.231255E-4</v>
      </c>
      <c r="LQ198" s="1">
        <v>8.0667299999999997E-2</v>
      </c>
      <c r="LR198">
        <v>0.67264959999999996</v>
      </c>
      <c r="LS198">
        <v>20.515709999999999</v>
      </c>
      <c r="LT198" s="1">
        <v>2.1694579999999999E-4</v>
      </c>
      <c r="LU198" s="1">
        <v>7.8459710000000002E-2</v>
      </c>
      <c r="LV198">
        <v>0.67251079999999996</v>
      </c>
      <c r="LW198">
        <v>21.36955</v>
      </c>
      <c r="LX198" s="1">
        <v>2.1157049999999999E-4</v>
      </c>
      <c r="LY198" s="1">
        <v>7.6552469999999997E-2</v>
      </c>
      <c r="LZ198">
        <v>0.6723633</v>
      </c>
      <c r="MA198">
        <v>22.627600000000001</v>
      </c>
      <c r="MB198" s="1">
        <v>2.0698090000000001E-4</v>
      </c>
      <c r="MC198" s="1">
        <v>7.4913389999999996E-2</v>
      </c>
      <c r="MD198">
        <v>0.67222539999999997</v>
      </c>
      <c r="ME198">
        <v>23.802499999999998</v>
      </c>
      <c r="MF198" s="1">
        <v>2.0345159999999999E-4</v>
      </c>
      <c r="MG198" s="1">
        <v>7.3654830000000004E-2</v>
      </c>
      <c r="MH198">
        <v>0.67211200000000004</v>
      </c>
      <c r="MI198">
        <v>24.372710000000001</v>
      </c>
      <c r="MJ198" s="1">
        <v>2.0052270000000001E-4</v>
      </c>
      <c r="MK198" s="1">
        <v>7.2621179999999994E-2</v>
      </c>
      <c r="ML198">
        <v>0.67201849999999996</v>
      </c>
      <c r="MM198">
        <v>24.01266</v>
      </c>
      <c r="MN198" s="1">
        <v>1.9720720000000001E-4</v>
      </c>
      <c r="MO198" s="1">
        <v>7.1466199999999994E-2</v>
      </c>
      <c r="MP198">
        <v>0.67197839999999998</v>
      </c>
      <c r="MQ198">
        <v>23.263269999999999</v>
      </c>
      <c r="MR198" s="1">
        <v>1.927853E-4</v>
      </c>
      <c r="MS198" s="1">
        <v>6.9918709999999995E-2</v>
      </c>
      <c r="MT198">
        <v>0.67191259999999997</v>
      </c>
      <c r="MU198">
        <v>22.398070000000001</v>
      </c>
      <c r="MV198" s="1">
        <v>1.872636E-4</v>
      </c>
      <c r="MW198" s="1">
        <v>6.7950960000000005E-2</v>
      </c>
      <c r="MX198">
        <v>0.67186979999999996</v>
      </c>
      <c r="MY198">
        <v>21.961099999999998</v>
      </c>
      <c r="MZ198" s="1">
        <v>1.810445E-4</v>
      </c>
      <c r="NA198" s="1">
        <v>6.5722680000000006E-2</v>
      </c>
      <c r="NB198">
        <v>0.67183559999999998</v>
      </c>
      <c r="NC198">
        <v>22.076339999999998</v>
      </c>
      <c r="ND198" s="1">
        <v>1.744599E-4</v>
      </c>
      <c r="NE198" s="1">
        <v>6.3348039999999994E-2</v>
      </c>
      <c r="NF198">
        <v>0.67183559999999998</v>
      </c>
      <c r="NG198">
        <v>22.076339999999998</v>
      </c>
      <c r="NH198" s="1">
        <v>1.744599E-4</v>
      </c>
      <c r="NI198" s="1">
        <v>6.3348039999999994E-2</v>
      </c>
      <c r="NJ198">
        <v>0.67183559999999998</v>
      </c>
      <c r="NK198">
        <v>22.076339999999998</v>
      </c>
      <c r="NL198" s="1">
        <v>1.744599E-4</v>
      </c>
      <c r="NM198" s="1">
        <v>6.3348039999999994E-2</v>
      </c>
      <c r="NN198">
        <v>0.67183559999999998</v>
      </c>
      <c r="NO198">
        <v>22.076339999999998</v>
      </c>
      <c r="NP198" s="1">
        <v>1.744599E-4</v>
      </c>
      <c r="NQ198" s="1">
        <v>6.3348039999999994E-2</v>
      </c>
      <c r="NR198">
        <v>0.67183559999999998</v>
      </c>
      <c r="NS198">
        <v>22.076339999999998</v>
      </c>
      <c r="NT198" s="1">
        <v>1.744599E-4</v>
      </c>
      <c r="NU198" s="1">
        <v>6.3348039999999994E-2</v>
      </c>
      <c r="NV198">
        <v>0.67183559999999998</v>
      </c>
      <c r="NW198">
        <v>22.076339999999998</v>
      </c>
      <c r="NX198" s="1">
        <v>1.744599E-4</v>
      </c>
      <c r="NY198" s="1">
        <v>6.3348039999999994E-2</v>
      </c>
      <c r="NZ198">
        <v>0.67183559999999998</v>
      </c>
      <c r="OA198">
        <v>22.076339999999998</v>
      </c>
      <c r="OB198" s="1">
        <v>1.744599E-4</v>
      </c>
      <c r="OC198" s="1">
        <v>6.3348039999999994E-2</v>
      </c>
      <c r="OD198">
        <v>0.67183559999999998</v>
      </c>
      <c r="OE198">
        <v>22.076339999999998</v>
      </c>
      <c r="OF198" s="1">
        <v>1.744599E-4</v>
      </c>
      <c r="OG198" s="1">
        <v>6.3348039999999994E-2</v>
      </c>
      <c r="OH198">
        <v>0.67183559999999998</v>
      </c>
      <c r="OI198">
        <v>22.076339999999998</v>
      </c>
      <c r="OJ198" s="1">
        <v>1.744599E-4</v>
      </c>
      <c r="OK198" s="1">
        <v>6.3348039999999994E-2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0.87001379999999995</v>
      </c>
      <c r="G199">
        <v>17.02495</v>
      </c>
      <c r="H199">
        <v>0</v>
      </c>
      <c r="I199">
        <v>0</v>
      </c>
      <c r="J199">
        <v>0.86865749999999997</v>
      </c>
      <c r="K199">
        <v>17.55932</v>
      </c>
      <c r="L199">
        <v>0</v>
      </c>
      <c r="M199">
        <v>0</v>
      </c>
      <c r="N199">
        <v>0.86729440000000002</v>
      </c>
      <c r="O199">
        <v>18.148319999999998</v>
      </c>
      <c r="P199">
        <v>0</v>
      </c>
      <c r="Q199">
        <v>0</v>
      </c>
      <c r="R199">
        <v>0.86585970000000001</v>
      </c>
      <c r="S199">
        <v>18.647739999999999</v>
      </c>
      <c r="T199">
        <v>0</v>
      </c>
      <c r="U199">
        <v>0</v>
      </c>
      <c r="V199">
        <v>0.86441979999999996</v>
      </c>
      <c r="W199">
        <v>19.138059999999999</v>
      </c>
      <c r="X199">
        <v>0</v>
      </c>
      <c r="Y199">
        <v>0</v>
      </c>
      <c r="Z199">
        <v>0.86292310000000005</v>
      </c>
      <c r="AA199">
        <v>19.250029999999999</v>
      </c>
      <c r="AB199">
        <v>0</v>
      </c>
      <c r="AC199">
        <v>0</v>
      </c>
      <c r="AD199">
        <v>0.86150720000000003</v>
      </c>
      <c r="AE199">
        <v>18.948229999999999</v>
      </c>
      <c r="AF199">
        <v>0</v>
      </c>
      <c r="AG199">
        <v>0</v>
      </c>
      <c r="AH199">
        <v>0.86001070000000002</v>
      </c>
      <c r="AI199">
        <v>18.774180000000001</v>
      </c>
      <c r="AJ199" s="1">
        <v>2.1542310000000001E-32</v>
      </c>
      <c r="AK199" s="1">
        <v>7.5863549999999998E-30</v>
      </c>
      <c r="AL199">
        <v>0.85850510000000002</v>
      </c>
      <c r="AM199">
        <v>18.746449999999999</v>
      </c>
      <c r="AN199" s="1">
        <v>8.3487859999999995E-21</v>
      </c>
      <c r="AO199" s="1">
        <v>2.9377680000000001E-18</v>
      </c>
      <c r="AP199">
        <v>0.85702999999999996</v>
      </c>
      <c r="AQ199">
        <v>19.189350000000001</v>
      </c>
      <c r="AR199" s="1">
        <v>2.8140120000000001E-9</v>
      </c>
      <c r="AS199" s="1">
        <v>6.355155E-7</v>
      </c>
      <c r="AT199">
        <v>0.85553579999999996</v>
      </c>
      <c r="AU199">
        <v>19.817820000000001</v>
      </c>
      <c r="AV199" s="1">
        <v>1.144191E-4</v>
      </c>
      <c r="AW199" s="1">
        <v>2.9699670000000001E-2</v>
      </c>
      <c r="AX199">
        <v>0.85395620000000005</v>
      </c>
      <c r="AY199">
        <v>20.250309999999999</v>
      </c>
      <c r="AZ199" s="1">
        <v>4.4595940000000001E-2</v>
      </c>
      <c r="BA199" s="1">
        <v>12.595660000000001</v>
      </c>
      <c r="BB199">
        <v>0.85239520000000002</v>
      </c>
      <c r="BC199">
        <v>20.562809999999999</v>
      </c>
      <c r="BD199">
        <v>2.062961</v>
      </c>
      <c r="BE199">
        <v>623.83389999999997</v>
      </c>
      <c r="BF199">
        <v>0.85080199999999995</v>
      </c>
      <c r="BG199">
        <v>20.478539999999999</v>
      </c>
      <c r="BH199">
        <v>21.607209999999998</v>
      </c>
      <c r="BI199">
        <v>6936.268</v>
      </c>
      <c r="BJ199">
        <v>0.84923669999999996</v>
      </c>
      <c r="BK199">
        <v>20.15382</v>
      </c>
      <c r="BL199">
        <v>73.018100000000004</v>
      </c>
      <c r="BM199">
        <v>24722.19</v>
      </c>
      <c r="BN199">
        <v>0.84768220000000005</v>
      </c>
      <c r="BO199">
        <v>19.972519999999999</v>
      </c>
      <c r="BP199">
        <v>100.7218</v>
      </c>
      <c r="BQ199">
        <v>35759.25</v>
      </c>
      <c r="BR199">
        <v>0.84603910000000004</v>
      </c>
      <c r="BS199">
        <v>19.9968</v>
      </c>
      <c r="BT199">
        <v>67.527690000000007</v>
      </c>
      <c r="BU199">
        <v>25003.82</v>
      </c>
      <c r="BV199">
        <v>0.84428840000000005</v>
      </c>
      <c r="BW199">
        <v>20.077860000000001</v>
      </c>
      <c r="BX199">
        <v>25.076429999999998</v>
      </c>
      <c r="BY199">
        <v>9640.4879999999994</v>
      </c>
      <c r="BZ199">
        <v>0.84227929999999995</v>
      </c>
      <c r="CA199">
        <v>20.37481</v>
      </c>
      <c r="CB199">
        <v>5.8133109999999997</v>
      </c>
      <c r="CC199">
        <v>2307.875</v>
      </c>
      <c r="CD199">
        <v>0.83937700000000004</v>
      </c>
      <c r="CE199">
        <v>20.304400000000001</v>
      </c>
      <c r="CF199">
        <v>0.97157629999999995</v>
      </c>
      <c r="CG199">
        <v>393.96660000000003</v>
      </c>
      <c r="CH199">
        <v>0.8340109</v>
      </c>
      <c r="CI199">
        <v>20.003360000000001</v>
      </c>
      <c r="CJ199">
        <v>0.17335210000000001</v>
      </c>
      <c r="CK199">
        <v>68.932370000000006</v>
      </c>
      <c r="CL199">
        <v>0.82763830000000005</v>
      </c>
      <c r="CM199">
        <v>19.488479999999999</v>
      </c>
      <c r="CN199">
        <v>7.2875049999999997E-2</v>
      </c>
      <c r="CO199">
        <v>27.248899999999999</v>
      </c>
      <c r="CP199">
        <v>0.82236039999999999</v>
      </c>
      <c r="CQ199">
        <v>18.94136</v>
      </c>
      <c r="CR199">
        <v>5.9284709999999997E-2</v>
      </c>
      <c r="CS199">
        <v>21.834240000000001</v>
      </c>
      <c r="CT199">
        <v>0.81760480000000002</v>
      </c>
      <c r="CU199">
        <v>18.53126</v>
      </c>
      <c r="CV199" s="1">
        <v>5.5597569999999999E-2</v>
      </c>
      <c r="CW199">
        <v>20.498470000000001</v>
      </c>
      <c r="CX199">
        <v>0.81357400000000002</v>
      </c>
      <c r="CY199">
        <v>18.297689999999999</v>
      </c>
      <c r="CZ199" s="1">
        <v>5.5176839999999998E-2</v>
      </c>
      <c r="DA199">
        <v>20.39198</v>
      </c>
      <c r="DB199">
        <v>0.80981910000000001</v>
      </c>
      <c r="DC199">
        <v>18.290780000000002</v>
      </c>
      <c r="DD199" s="1">
        <v>5.5243960000000002E-2</v>
      </c>
      <c r="DE199">
        <v>20.51183</v>
      </c>
      <c r="DF199">
        <v>0.80612260000000002</v>
      </c>
      <c r="DG199">
        <v>18.51369</v>
      </c>
      <c r="DH199" s="1">
        <v>5.3847800000000001E-2</v>
      </c>
      <c r="DI199" s="1">
        <v>20.118099999999998</v>
      </c>
      <c r="DJ199">
        <v>0.80255500000000002</v>
      </c>
      <c r="DK199">
        <v>18.578769999999999</v>
      </c>
      <c r="DL199" s="1">
        <v>5.061471E-2</v>
      </c>
      <c r="DM199" s="1">
        <v>19.02075</v>
      </c>
      <c r="DN199">
        <v>0.79896160000000005</v>
      </c>
      <c r="DO199">
        <v>18.600100000000001</v>
      </c>
      <c r="DP199" s="1">
        <v>4.6442860000000002E-2</v>
      </c>
      <c r="DQ199" s="1">
        <v>17.54026</v>
      </c>
      <c r="DR199">
        <v>0.79564460000000004</v>
      </c>
      <c r="DS199">
        <v>18.191700000000001</v>
      </c>
      <c r="DT199" s="1">
        <v>4.2020210000000002E-2</v>
      </c>
      <c r="DU199" s="1">
        <v>15.93342</v>
      </c>
      <c r="DV199">
        <v>0.79219910000000004</v>
      </c>
      <c r="DW199">
        <v>17.603729999999999</v>
      </c>
      <c r="DX199" s="1">
        <v>3.7729310000000002E-2</v>
      </c>
      <c r="DY199" s="1">
        <v>14.36051</v>
      </c>
      <c r="DZ199">
        <v>0.78817139999999997</v>
      </c>
      <c r="EA199">
        <v>17.06504</v>
      </c>
      <c r="EB199" s="1">
        <v>3.3843409999999997E-2</v>
      </c>
      <c r="EC199" s="1">
        <v>12.928039999999999</v>
      </c>
      <c r="ED199">
        <v>0.78333229999999998</v>
      </c>
      <c r="EE199">
        <v>16.703869999999998</v>
      </c>
      <c r="EF199" s="1">
        <v>3.0438659999999999E-2</v>
      </c>
      <c r="EG199" s="1">
        <v>11.672079999999999</v>
      </c>
      <c r="EH199">
        <v>0.7783061</v>
      </c>
      <c r="EI199">
        <v>16.97927</v>
      </c>
      <c r="EJ199" s="1">
        <v>2.7328979999999999E-2</v>
      </c>
      <c r="EK199" s="1">
        <v>10.5245</v>
      </c>
      <c r="EL199">
        <v>0.77322849999999999</v>
      </c>
      <c r="EM199">
        <v>17.454840000000001</v>
      </c>
      <c r="EN199" s="1">
        <v>2.4518930000000001E-2</v>
      </c>
      <c r="EO199" s="1">
        <v>9.4840370000000007</v>
      </c>
      <c r="EP199">
        <v>0.76842770000000005</v>
      </c>
      <c r="EQ199">
        <v>17.955290000000002</v>
      </c>
      <c r="ER199" s="1">
        <v>2.199918E-2</v>
      </c>
      <c r="ES199" s="1">
        <v>8.5438580000000002</v>
      </c>
      <c r="ET199">
        <v>0.76338790000000001</v>
      </c>
      <c r="EU199">
        <v>18.493089999999999</v>
      </c>
      <c r="EV199" s="1">
        <v>1.9724249999999999E-2</v>
      </c>
      <c r="EW199" s="1">
        <v>7.6942579999999996</v>
      </c>
      <c r="EX199">
        <v>0.75864580000000004</v>
      </c>
      <c r="EY199">
        <v>18.550789999999999</v>
      </c>
      <c r="EZ199" s="1">
        <v>1.7676210000000001E-2</v>
      </c>
      <c r="FA199" s="1">
        <v>6.9229250000000002</v>
      </c>
      <c r="FB199">
        <v>0.75376480000000001</v>
      </c>
      <c r="FC199">
        <v>18.035080000000001</v>
      </c>
      <c r="FD199" s="1">
        <v>1.5848500000000001E-2</v>
      </c>
      <c r="FE199" s="1">
        <v>6.2329939999999997</v>
      </c>
      <c r="FF199">
        <v>0.74784459999999997</v>
      </c>
      <c r="FG199">
        <v>17.4389</v>
      </c>
      <c r="FH199" s="1">
        <v>1.422284E-2</v>
      </c>
      <c r="FI199" s="1">
        <v>5.617</v>
      </c>
      <c r="FJ199">
        <v>0.74130989999999997</v>
      </c>
      <c r="FK199">
        <v>17.046009999999999</v>
      </c>
      <c r="FL199" s="1">
        <v>1.2789470000000001E-2</v>
      </c>
      <c r="FM199" s="1">
        <v>5.070862</v>
      </c>
      <c r="FN199">
        <v>0.73508479999999998</v>
      </c>
      <c r="FO199">
        <v>17.475570000000001</v>
      </c>
      <c r="FP199" s="1">
        <v>1.1505609999999999E-2</v>
      </c>
      <c r="FQ199" s="1">
        <v>4.580165</v>
      </c>
      <c r="FR199">
        <v>0.72868219999999995</v>
      </c>
      <c r="FS199">
        <v>18.284659999999999</v>
      </c>
      <c r="FT199" s="1">
        <v>1.033916E-2</v>
      </c>
      <c r="FU199" s="1">
        <v>4.133718</v>
      </c>
      <c r="FV199">
        <v>0.72270699999999999</v>
      </c>
      <c r="FW199">
        <v>19.36514</v>
      </c>
      <c r="FX199" s="1">
        <v>9.29374E-3</v>
      </c>
      <c r="FY199" s="1">
        <v>3.7293940000000001</v>
      </c>
      <c r="FZ199">
        <v>0.71642450000000002</v>
      </c>
      <c r="GA199">
        <v>20.396370000000001</v>
      </c>
      <c r="GB199" s="1">
        <v>8.3353809999999993E-3</v>
      </c>
      <c r="GC199" s="1">
        <v>3.3588450000000001</v>
      </c>
      <c r="GD199">
        <v>0.71022110000000005</v>
      </c>
      <c r="GE199">
        <v>20.676030000000001</v>
      </c>
      <c r="GF199" s="1">
        <v>7.4697840000000001E-3</v>
      </c>
      <c r="GG199" s="1">
        <v>3.0214669999999999</v>
      </c>
      <c r="GH199">
        <v>0.70485719999999996</v>
      </c>
      <c r="GI199">
        <v>20.31343</v>
      </c>
      <c r="GJ199" s="1">
        <v>6.6914599999999998E-3</v>
      </c>
      <c r="GK199" s="1">
        <v>2.7137519999999999</v>
      </c>
      <c r="GL199">
        <v>0.69972060000000003</v>
      </c>
      <c r="GM199">
        <v>19.73452</v>
      </c>
      <c r="GN199" s="1">
        <v>6.0035119999999999E-3</v>
      </c>
      <c r="GO199" s="1">
        <v>2.4384749999999999</v>
      </c>
      <c r="GP199">
        <v>0.69428219999999996</v>
      </c>
      <c r="GQ199">
        <v>19.1889</v>
      </c>
      <c r="GR199" s="1">
        <v>5.3935220000000004E-3</v>
      </c>
      <c r="GS199" s="1">
        <v>2.1949679999999998</v>
      </c>
      <c r="GT199">
        <v>0.68915919999999997</v>
      </c>
      <c r="GU199">
        <v>19.489419999999999</v>
      </c>
      <c r="GV199" s="1">
        <v>4.8354360000000002E-3</v>
      </c>
      <c r="GW199" s="1">
        <v>1.9721109999999999</v>
      </c>
      <c r="GX199">
        <v>0.68428409999999995</v>
      </c>
      <c r="GY199">
        <v>20.283899999999999</v>
      </c>
      <c r="GZ199" s="1">
        <v>4.3105900000000004E-3</v>
      </c>
      <c r="HA199" s="1">
        <v>1.7628470000000001</v>
      </c>
      <c r="HB199">
        <v>0.67968070000000003</v>
      </c>
      <c r="HC199">
        <v>21.444019999999998</v>
      </c>
      <c r="HD199" s="1">
        <v>3.7995250000000002E-3</v>
      </c>
      <c r="HE199" s="1">
        <v>1.558352</v>
      </c>
      <c r="HF199">
        <v>0.67552469999999998</v>
      </c>
      <c r="HG199">
        <v>22.501529999999999</v>
      </c>
      <c r="HH199" s="1">
        <v>3.3065799999999999E-3</v>
      </c>
      <c r="HI199" s="1">
        <v>1.3592200000000001</v>
      </c>
      <c r="HJ199">
        <v>0.67180620000000002</v>
      </c>
      <c r="HK199">
        <v>22.77477</v>
      </c>
      <c r="HL199" s="1">
        <v>2.8514090000000001E-3</v>
      </c>
      <c r="HM199" s="1">
        <v>1.173729</v>
      </c>
      <c r="HN199">
        <v>0.66860799999999998</v>
      </c>
      <c r="HO199">
        <v>22.22287</v>
      </c>
      <c r="HP199" s="1">
        <v>2.4533089999999999E-3</v>
      </c>
      <c r="HQ199" s="1">
        <v>1.0100819999999999</v>
      </c>
      <c r="HR199">
        <v>0.66599200000000003</v>
      </c>
      <c r="HS199">
        <v>21.35988</v>
      </c>
      <c r="HT199" s="1">
        <v>2.1220409999999999E-3</v>
      </c>
      <c r="HU199" s="1">
        <v>0.87278230000000001</v>
      </c>
      <c r="HV199">
        <v>0.66434380000000004</v>
      </c>
      <c r="HW199">
        <v>20.524989999999999</v>
      </c>
      <c r="HX199" s="1">
        <v>1.852526E-3</v>
      </c>
      <c r="HY199" s="1">
        <v>0.75988339999999999</v>
      </c>
      <c r="HZ199">
        <v>0.66374460000000002</v>
      </c>
      <c r="IA199">
        <v>20.454689999999999</v>
      </c>
      <c r="IB199" s="1">
        <v>1.634604E-3</v>
      </c>
      <c r="IC199" s="1">
        <v>0.66763779999999995</v>
      </c>
      <c r="ID199">
        <v>0.66333909999999996</v>
      </c>
      <c r="IE199">
        <v>20.383310000000002</v>
      </c>
      <c r="IF199" s="1">
        <v>1.4517550000000001E-3</v>
      </c>
      <c r="IG199" s="1">
        <v>0.59083010000000002</v>
      </c>
      <c r="IH199">
        <v>0.66293639999999998</v>
      </c>
      <c r="II199">
        <v>21.10032</v>
      </c>
      <c r="IJ199" s="1">
        <v>1.2843679999999999E-3</v>
      </c>
      <c r="IK199" s="1">
        <v>0.52143249999999997</v>
      </c>
      <c r="IL199">
        <v>0.66258470000000003</v>
      </c>
      <c r="IM199">
        <v>21.835529999999999</v>
      </c>
      <c r="IN199" s="1">
        <v>1.1226999999999999E-3</v>
      </c>
      <c r="IO199" s="1">
        <v>0.45496750000000002</v>
      </c>
      <c r="IP199">
        <v>0.66236539999999999</v>
      </c>
      <c r="IQ199">
        <v>22.012429999999998</v>
      </c>
      <c r="IR199" s="1">
        <v>9.667419E-4</v>
      </c>
      <c r="IS199" s="1">
        <v>0.39115830000000001</v>
      </c>
      <c r="IT199">
        <v>0.66221580000000002</v>
      </c>
      <c r="IU199">
        <v>21.514959999999999</v>
      </c>
      <c r="IV199" s="1">
        <v>8.2609990000000004E-4</v>
      </c>
      <c r="IW199" s="1">
        <v>0.3335456</v>
      </c>
      <c r="IX199">
        <v>0.66212550000000003</v>
      </c>
      <c r="IY199">
        <v>20.694019999999998</v>
      </c>
      <c r="IZ199" s="1">
        <v>7.1063910000000003E-4</v>
      </c>
      <c r="JA199" s="1">
        <v>0.28610279999999999</v>
      </c>
      <c r="JB199">
        <v>0.66206739999999997</v>
      </c>
      <c r="JC199">
        <v>19.957429999999999</v>
      </c>
      <c r="JD199" s="1">
        <v>6.2302669999999996E-4</v>
      </c>
      <c r="JE199" s="1">
        <v>0.24997829999999999</v>
      </c>
      <c r="JF199">
        <v>0.6620684</v>
      </c>
      <c r="JG199">
        <v>20.08624</v>
      </c>
      <c r="JH199" s="1">
        <v>5.5888409999999998E-4</v>
      </c>
      <c r="JI199" s="1">
        <v>0.22352350000000001</v>
      </c>
      <c r="JJ199">
        <v>0.66213599999999995</v>
      </c>
      <c r="JK199">
        <v>20.744669999999999</v>
      </c>
      <c r="JL199" s="1">
        <v>5.1111750000000001E-4</v>
      </c>
      <c r="JM199" s="1">
        <v>0.20389099999999999</v>
      </c>
      <c r="JN199">
        <v>0.66228370000000003</v>
      </c>
      <c r="JO199">
        <v>21.842009999999998</v>
      </c>
      <c r="JP199" s="1">
        <v>4.7238230000000003E-4</v>
      </c>
      <c r="JQ199" s="1">
        <v>0.1880986</v>
      </c>
      <c r="JR199">
        <v>0.66250010000000004</v>
      </c>
      <c r="JS199">
        <v>23.02543</v>
      </c>
      <c r="JT199" s="1">
        <v>4.3802499999999998E-4</v>
      </c>
      <c r="JU199" s="1">
        <v>0.17420430000000001</v>
      </c>
      <c r="JV199">
        <v>0.66282180000000002</v>
      </c>
      <c r="JW199">
        <v>23.54213</v>
      </c>
      <c r="JX199" s="1">
        <v>4.0599020000000002E-4</v>
      </c>
      <c r="JY199" s="1">
        <v>0.1613116</v>
      </c>
      <c r="JZ199">
        <v>0.66320129999999999</v>
      </c>
      <c r="KA199">
        <v>23.2258</v>
      </c>
      <c r="KB199" s="1">
        <v>3.7625510000000002E-4</v>
      </c>
      <c r="KC199" s="1">
        <v>0.1493563</v>
      </c>
      <c r="KD199">
        <v>0.66369719999999999</v>
      </c>
      <c r="KE199">
        <v>22.53613</v>
      </c>
      <c r="KF199" s="1">
        <v>3.4952810000000003E-4</v>
      </c>
      <c r="KG199" s="1">
        <v>0.13860320000000001</v>
      </c>
      <c r="KH199">
        <v>0.66420259999999998</v>
      </c>
      <c r="KI199">
        <v>21.671320000000001</v>
      </c>
      <c r="KJ199" s="1">
        <v>3.264451E-4</v>
      </c>
      <c r="KK199" s="1">
        <v>0.12928729999999999</v>
      </c>
      <c r="KL199">
        <v>0.66471820000000004</v>
      </c>
      <c r="KM199">
        <v>21.34394</v>
      </c>
      <c r="KN199" s="1">
        <v>3.0682270000000002E-4</v>
      </c>
      <c r="KO199" s="1">
        <v>0.1214059</v>
      </c>
      <c r="KP199">
        <v>0.66522219999999999</v>
      </c>
      <c r="KQ199">
        <v>21.384689999999999</v>
      </c>
      <c r="KR199" s="1">
        <v>2.899736E-4</v>
      </c>
      <c r="KS199" s="1">
        <v>0.1146423</v>
      </c>
      <c r="KT199">
        <v>0.66564849999999998</v>
      </c>
      <c r="KU199">
        <v>21.685230000000001</v>
      </c>
      <c r="KV199" s="1">
        <v>2.754357E-4</v>
      </c>
      <c r="KW199" s="1">
        <v>0.1088495</v>
      </c>
      <c r="KX199">
        <v>0.66597399999999995</v>
      </c>
      <c r="KY199">
        <v>22.058420000000002</v>
      </c>
      <c r="KZ199" s="1">
        <v>2.6255119999999999E-4</v>
      </c>
      <c r="LA199" s="1">
        <v>0.1037347</v>
      </c>
      <c r="LB199">
        <v>0.66617599999999999</v>
      </c>
      <c r="LC199">
        <v>22.058969999999999</v>
      </c>
      <c r="LD199" s="1">
        <v>2.507597E-4</v>
      </c>
      <c r="LE199" s="1">
        <v>9.9087590000000003E-2</v>
      </c>
      <c r="LF199">
        <v>0.66628399999999999</v>
      </c>
      <c r="LG199">
        <v>21.584409999999998</v>
      </c>
      <c r="LH199" s="1">
        <v>2.4032430000000001E-4</v>
      </c>
      <c r="LI199" s="1">
        <v>9.4983919999999999E-2</v>
      </c>
      <c r="LJ199">
        <v>0.66630120000000004</v>
      </c>
      <c r="LK199">
        <v>20.856570000000001</v>
      </c>
      <c r="LL199" s="1">
        <v>2.3138830000000001E-4</v>
      </c>
      <c r="LM199" s="1">
        <v>9.146087E-2</v>
      </c>
      <c r="LN199">
        <v>0.6662361</v>
      </c>
      <c r="LO199">
        <v>20.279710000000001</v>
      </c>
      <c r="LP199" s="1">
        <v>2.2403430000000001E-4</v>
      </c>
      <c r="LQ199" s="1">
        <v>8.8571789999999997E-2</v>
      </c>
      <c r="LR199">
        <v>0.66612369999999999</v>
      </c>
      <c r="LS199">
        <v>20.54843</v>
      </c>
      <c r="LT199" s="1">
        <v>2.177297E-4</v>
      </c>
      <c r="LU199" s="1">
        <v>8.6109469999999994E-2</v>
      </c>
      <c r="LV199">
        <v>0.66598860000000004</v>
      </c>
      <c r="LW199">
        <v>21.359909999999999</v>
      </c>
      <c r="LX199" s="1">
        <v>2.1224969999999999E-4</v>
      </c>
      <c r="LY199" s="1">
        <v>8.3980550000000001E-2</v>
      </c>
      <c r="LZ199">
        <v>0.66587499999999999</v>
      </c>
      <c r="MA199">
        <v>22.590319999999998</v>
      </c>
      <c r="MB199" s="1">
        <v>2.075341E-4</v>
      </c>
      <c r="MC199" s="1">
        <v>8.213616E-2</v>
      </c>
      <c r="MD199">
        <v>0.66572849999999995</v>
      </c>
      <c r="ME199">
        <v>23.762029999999999</v>
      </c>
      <c r="MF199" s="1">
        <v>2.038745E-4</v>
      </c>
      <c r="MG199" s="1">
        <v>8.0699859999999998E-2</v>
      </c>
      <c r="MH199">
        <v>0.66562089999999996</v>
      </c>
      <c r="MI199">
        <v>24.366520000000001</v>
      </c>
      <c r="MJ199" s="1">
        <v>2.0090519999999999E-4</v>
      </c>
      <c r="MK199" s="1">
        <v>7.9541920000000002E-2</v>
      </c>
      <c r="ML199">
        <v>0.66555129999999996</v>
      </c>
      <c r="MM199">
        <v>24.05031</v>
      </c>
      <c r="MN199" s="1">
        <v>1.9769300000000001E-4</v>
      </c>
      <c r="MO199" s="1">
        <v>7.8309660000000003E-2</v>
      </c>
      <c r="MP199">
        <v>0.66548940000000001</v>
      </c>
      <c r="MQ199">
        <v>23.345500000000001</v>
      </c>
      <c r="MR199" s="1">
        <v>1.9344779999999999E-4</v>
      </c>
      <c r="MS199" s="1">
        <v>7.6681559999999996E-2</v>
      </c>
      <c r="MT199">
        <v>0.6654544</v>
      </c>
      <c r="MU199">
        <v>22.498619999999999</v>
      </c>
      <c r="MV199" s="1">
        <v>1.8805340000000001E-4</v>
      </c>
      <c r="MW199" s="1">
        <v>7.4577249999999998E-2</v>
      </c>
      <c r="MX199">
        <v>0.66539459999999995</v>
      </c>
      <c r="MY199">
        <v>22.05594</v>
      </c>
      <c r="MZ199" s="1">
        <v>1.819147E-4</v>
      </c>
      <c r="NA199" s="1">
        <v>7.2171910000000006E-2</v>
      </c>
      <c r="NB199">
        <v>0.66536410000000001</v>
      </c>
      <c r="NC199">
        <v>22.13128</v>
      </c>
      <c r="ND199" s="1">
        <v>1.7536879999999999E-4</v>
      </c>
      <c r="NE199" s="1">
        <v>6.9589029999999996E-2</v>
      </c>
      <c r="NF199">
        <v>0.66536410000000001</v>
      </c>
      <c r="NG199">
        <v>22.13128</v>
      </c>
      <c r="NH199" s="1">
        <v>1.7536879999999999E-4</v>
      </c>
      <c r="NI199" s="1">
        <v>6.9589029999999996E-2</v>
      </c>
      <c r="NJ199">
        <v>0.66536410000000001</v>
      </c>
      <c r="NK199">
        <v>22.13128</v>
      </c>
      <c r="NL199" s="1">
        <v>1.7536879999999999E-4</v>
      </c>
      <c r="NM199" s="1">
        <v>6.9589029999999996E-2</v>
      </c>
      <c r="NN199">
        <v>0.66536410000000001</v>
      </c>
      <c r="NO199">
        <v>22.13128</v>
      </c>
      <c r="NP199" s="1">
        <v>1.7536879999999999E-4</v>
      </c>
      <c r="NQ199" s="1">
        <v>6.9589029999999996E-2</v>
      </c>
      <c r="NR199">
        <v>0.66536410000000001</v>
      </c>
      <c r="NS199">
        <v>22.13128</v>
      </c>
      <c r="NT199" s="1">
        <v>1.7536879999999999E-4</v>
      </c>
      <c r="NU199" s="1">
        <v>6.9589029999999996E-2</v>
      </c>
      <c r="NV199">
        <v>0.66536410000000001</v>
      </c>
      <c r="NW199">
        <v>22.13128</v>
      </c>
      <c r="NX199" s="1">
        <v>1.7536879999999999E-4</v>
      </c>
      <c r="NY199" s="1">
        <v>6.9589029999999996E-2</v>
      </c>
      <c r="NZ199">
        <v>0.66536410000000001</v>
      </c>
      <c r="OA199">
        <v>22.13128</v>
      </c>
      <c r="OB199" s="1">
        <v>1.7536879999999999E-4</v>
      </c>
      <c r="OC199" s="1">
        <v>6.9589029999999996E-2</v>
      </c>
      <c r="OD199">
        <v>0.66536410000000001</v>
      </c>
      <c r="OE199">
        <v>22.13128</v>
      </c>
      <c r="OF199" s="1">
        <v>1.7536879999999999E-4</v>
      </c>
      <c r="OG199" s="1">
        <v>6.9589029999999996E-2</v>
      </c>
      <c r="OH199">
        <v>0.66536410000000001</v>
      </c>
      <c r="OI199">
        <v>22.13128</v>
      </c>
      <c r="OJ199" s="1">
        <v>1.7536879999999999E-4</v>
      </c>
      <c r="OK199" s="1">
        <v>6.9589029999999996E-2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0.74839549999999999</v>
      </c>
      <c r="G200">
        <v>17.028949999999998</v>
      </c>
      <c r="H200">
        <v>0</v>
      </c>
      <c r="I200">
        <v>0</v>
      </c>
      <c r="J200">
        <v>0.7469479</v>
      </c>
      <c r="K200">
        <v>17.561969999999999</v>
      </c>
      <c r="L200">
        <v>0</v>
      </c>
      <c r="M200">
        <v>0</v>
      </c>
      <c r="N200">
        <v>0.74549639999999995</v>
      </c>
      <c r="O200">
        <v>18.148289999999999</v>
      </c>
      <c r="P200">
        <v>0</v>
      </c>
      <c r="Q200">
        <v>0</v>
      </c>
      <c r="R200">
        <v>0.74400449999999996</v>
      </c>
      <c r="S200">
        <v>18.66506</v>
      </c>
      <c r="T200">
        <v>0</v>
      </c>
      <c r="U200">
        <v>0</v>
      </c>
      <c r="V200">
        <v>0.74247339999999995</v>
      </c>
      <c r="W200">
        <v>19.152609999999999</v>
      </c>
      <c r="X200">
        <v>0</v>
      </c>
      <c r="Y200">
        <v>0</v>
      </c>
      <c r="Z200">
        <v>0.74089910000000003</v>
      </c>
      <c r="AA200">
        <v>19.264849999999999</v>
      </c>
      <c r="AB200">
        <v>0</v>
      </c>
      <c r="AC200">
        <v>0</v>
      </c>
      <c r="AD200">
        <v>0.73940159999999999</v>
      </c>
      <c r="AE200">
        <v>18.955839999999998</v>
      </c>
      <c r="AF200">
        <v>0</v>
      </c>
      <c r="AG200">
        <v>0</v>
      </c>
      <c r="AH200">
        <v>0.73781980000000003</v>
      </c>
      <c r="AI200">
        <v>18.76962</v>
      </c>
      <c r="AJ200" s="1">
        <v>3.3118359999999999E-33</v>
      </c>
      <c r="AK200" s="1">
        <v>1.199141E-30</v>
      </c>
      <c r="AL200">
        <v>0.73629429999999996</v>
      </c>
      <c r="AM200">
        <v>18.74682</v>
      </c>
      <c r="AN200" s="1">
        <v>1.3473430000000001E-21</v>
      </c>
      <c r="AO200" s="1">
        <v>4.8744149999999997E-19</v>
      </c>
      <c r="AP200">
        <v>0.73478310000000002</v>
      </c>
      <c r="AQ200">
        <v>19.194759999999999</v>
      </c>
      <c r="AR200" s="1">
        <v>4.1757989999999999E-10</v>
      </c>
      <c r="AS200" s="1">
        <v>1.2748020000000001E-7</v>
      </c>
      <c r="AT200">
        <v>0.73325260000000003</v>
      </c>
      <c r="AU200">
        <v>19.81962</v>
      </c>
      <c r="AV200" s="1">
        <v>5.696295E-5</v>
      </c>
      <c r="AW200" s="1">
        <v>1.55864E-2</v>
      </c>
      <c r="AX200">
        <v>0.73168730000000004</v>
      </c>
      <c r="AY200">
        <v>20.27281</v>
      </c>
      <c r="AZ200" s="1">
        <v>2.783076E-2</v>
      </c>
      <c r="BA200" s="1">
        <v>8.2076709999999995</v>
      </c>
      <c r="BB200">
        <v>0.73008419999999996</v>
      </c>
      <c r="BC200">
        <v>20.587150000000001</v>
      </c>
      <c r="BD200" s="1">
        <v>1.5028999999999999</v>
      </c>
      <c r="BE200">
        <v>471.71530000000001</v>
      </c>
      <c r="BF200">
        <v>0.72848849999999998</v>
      </c>
      <c r="BG200">
        <v>20.50027</v>
      </c>
      <c r="BH200">
        <v>17.803999999999998</v>
      </c>
      <c r="BI200">
        <v>5903.1540000000005</v>
      </c>
      <c r="BJ200">
        <v>0.7267846</v>
      </c>
      <c r="BK200">
        <v>20.1706</v>
      </c>
      <c r="BL200">
        <v>66.716279999999998</v>
      </c>
      <c r="BM200">
        <v>23228.21</v>
      </c>
      <c r="BN200">
        <v>0.72505419999999998</v>
      </c>
      <c r="BO200">
        <v>19.966180000000001</v>
      </c>
      <c r="BP200">
        <v>100.77160000000001</v>
      </c>
      <c r="BQ200">
        <v>36606.58</v>
      </c>
      <c r="BR200">
        <v>0.72324089999999996</v>
      </c>
      <c r="BS200">
        <v>19.986180000000001</v>
      </c>
      <c r="BT200">
        <v>72.886390000000006</v>
      </c>
      <c r="BU200">
        <v>27520.13</v>
      </c>
      <c r="BV200">
        <v>0.7213193</v>
      </c>
      <c r="BW200">
        <v>20.077629999999999</v>
      </c>
      <c r="BX200">
        <v>28.950520000000001</v>
      </c>
      <c r="BY200">
        <v>11304.59</v>
      </c>
      <c r="BZ200">
        <v>0.71917940000000002</v>
      </c>
      <c r="CA200">
        <v>20.397870000000001</v>
      </c>
      <c r="CB200">
        <v>7.0987400000000003</v>
      </c>
      <c r="CC200">
        <v>2852.6179999999999</v>
      </c>
      <c r="CD200">
        <v>0.71624790000000005</v>
      </c>
      <c r="CE200">
        <v>20.354189999999999</v>
      </c>
      <c r="CF200">
        <v>1.227959</v>
      </c>
      <c r="CG200">
        <v>503.52120000000002</v>
      </c>
      <c r="CH200">
        <v>0.71108459999999996</v>
      </c>
      <c r="CI200">
        <v>20.06204</v>
      </c>
      <c r="CJ200">
        <v>0.20919670000000001</v>
      </c>
      <c r="CK200">
        <v>84.948639999999997</v>
      </c>
      <c r="CL200">
        <v>0.70456339999999995</v>
      </c>
      <c r="CM200">
        <v>19.536930000000002</v>
      </c>
      <c r="CN200">
        <v>7.7140230000000004E-2</v>
      </c>
      <c r="CO200">
        <v>29.697230000000001</v>
      </c>
      <c r="CP200">
        <v>0.69871649999999996</v>
      </c>
      <c r="CQ200">
        <v>18.985510000000001</v>
      </c>
      <c r="CR200">
        <v>6.0075120000000003E-2</v>
      </c>
      <c r="CS200">
        <v>22.737880000000001</v>
      </c>
      <c r="CT200">
        <v>0.69334359999999995</v>
      </c>
      <c r="CU200">
        <v>18.5459</v>
      </c>
      <c r="CV200" s="1">
        <v>5.5787660000000003E-2</v>
      </c>
      <c r="CW200">
        <v>21.143969999999999</v>
      </c>
      <c r="CX200">
        <v>0.68890070000000003</v>
      </c>
      <c r="CY200">
        <v>18.290939999999999</v>
      </c>
      <c r="CZ200" s="1">
        <v>5.5120040000000002E-2</v>
      </c>
      <c r="DA200">
        <v>20.93871</v>
      </c>
      <c r="DB200">
        <v>0.68461190000000005</v>
      </c>
      <c r="DC200">
        <v>18.284369999999999</v>
      </c>
      <c r="DD200" s="1">
        <v>5.5247770000000002E-2</v>
      </c>
      <c r="DE200">
        <v>21.076630000000002</v>
      </c>
      <c r="DF200">
        <v>0.68024680000000004</v>
      </c>
      <c r="DG200">
        <v>18.527840000000001</v>
      </c>
      <c r="DH200" s="1">
        <v>5.4082869999999998E-2</v>
      </c>
      <c r="DI200" s="1">
        <v>20.7502</v>
      </c>
      <c r="DJ200">
        <v>0.67597249999999998</v>
      </c>
      <c r="DK200">
        <v>18.61347</v>
      </c>
      <c r="DL200" s="1">
        <v>5.1040710000000003E-2</v>
      </c>
      <c r="DM200" s="1">
        <v>19.709040000000002</v>
      </c>
      <c r="DN200">
        <v>0.67164279999999998</v>
      </c>
      <c r="DO200">
        <v>18.646619999999999</v>
      </c>
      <c r="DP200" s="1">
        <v>4.6948400000000001E-2</v>
      </c>
      <c r="DQ200" s="1">
        <v>18.23555</v>
      </c>
      <c r="DR200">
        <v>0.66758989999999996</v>
      </c>
      <c r="DS200">
        <v>18.236070000000002</v>
      </c>
      <c r="DT200" s="1">
        <v>4.254194E-2</v>
      </c>
      <c r="DU200" s="1">
        <v>16.60521</v>
      </c>
      <c r="DV200">
        <v>0.66342440000000003</v>
      </c>
      <c r="DW200">
        <v>17.652719999999999</v>
      </c>
      <c r="DX200" s="1">
        <v>3.8224920000000003E-2</v>
      </c>
      <c r="DY200" s="1">
        <v>14.9908</v>
      </c>
      <c r="DZ200">
        <v>0.65907870000000002</v>
      </c>
      <c r="EA200">
        <v>17.104130000000001</v>
      </c>
      <c r="EB200" s="1">
        <v>3.4280999999999999E-2</v>
      </c>
      <c r="EC200" s="1">
        <v>13.50446</v>
      </c>
      <c r="ED200">
        <v>0.65501830000000005</v>
      </c>
      <c r="EE200">
        <v>16.72476</v>
      </c>
      <c r="EF200" s="1">
        <v>3.0830779999999999E-2</v>
      </c>
      <c r="EG200" s="1">
        <v>12.194290000000001</v>
      </c>
      <c r="EH200">
        <v>0.65077879999999999</v>
      </c>
      <c r="EI200">
        <v>16.984629999999999</v>
      </c>
      <c r="EJ200" s="1">
        <v>2.7688910000000001E-2</v>
      </c>
      <c r="EK200" s="1">
        <v>11.001300000000001</v>
      </c>
      <c r="EL200">
        <v>0.64634349999999996</v>
      </c>
      <c r="EM200">
        <v>17.44445</v>
      </c>
      <c r="EN200" s="1">
        <v>2.484453E-2</v>
      </c>
      <c r="EO200" s="1">
        <v>9.9173050000000007</v>
      </c>
      <c r="EP200">
        <v>0.64212840000000004</v>
      </c>
      <c r="EQ200">
        <v>17.94014</v>
      </c>
      <c r="ER200" s="1">
        <v>2.229362E-2</v>
      </c>
      <c r="ES200" s="1">
        <v>8.9441190000000006</v>
      </c>
      <c r="ET200">
        <v>0.63774869999999995</v>
      </c>
      <c r="EU200">
        <v>18.49859</v>
      </c>
      <c r="EV200" s="1">
        <v>1.9992639999999999E-2</v>
      </c>
      <c r="EW200" s="1">
        <v>8.0656130000000008</v>
      </c>
      <c r="EX200">
        <v>0.63361900000000004</v>
      </c>
      <c r="EY200">
        <v>18.578990000000001</v>
      </c>
      <c r="EZ200" s="1">
        <v>1.791763E-2</v>
      </c>
      <c r="FA200" s="1">
        <v>7.2666000000000004</v>
      </c>
      <c r="FB200">
        <v>0.62935160000000001</v>
      </c>
      <c r="FC200">
        <v>18.07245</v>
      </c>
      <c r="FD200" s="1">
        <v>1.6065360000000001E-2</v>
      </c>
      <c r="FE200" s="1">
        <v>6.5509950000000003</v>
      </c>
      <c r="FF200">
        <v>0.62550079999999997</v>
      </c>
      <c r="FG200">
        <v>17.47852</v>
      </c>
      <c r="FH200" s="1">
        <v>1.441517E-2</v>
      </c>
      <c r="FI200" s="1">
        <v>5.9055020000000003</v>
      </c>
      <c r="FJ200">
        <v>0.62235300000000005</v>
      </c>
      <c r="FK200">
        <v>17.0688</v>
      </c>
      <c r="FL200" s="1">
        <v>1.2961189999999999E-2</v>
      </c>
      <c r="FM200" s="1">
        <v>5.3286150000000001</v>
      </c>
      <c r="FN200">
        <v>0.61922940000000004</v>
      </c>
      <c r="FO200">
        <v>17.485340000000001</v>
      </c>
      <c r="FP200" s="1">
        <v>1.166242E-2</v>
      </c>
      <c r="FQ200" s="1">
        <v>4.8117010000000002</v>
      </c>
      <c r="FR200">
        <v>0.61584799999999995</v>
      </c>
      <c r="FS200">
        <v>18.27139</v>
      </c>
      <c r="FT200" s="1">
        <v>1.048081E-2</v>
      </c>
      <c r="FU200" s="1">
        <v>4.3413329999999997</v>
      </c>
      <c r="FV200">
        <v>0.61283299999999996</v>
      </c>
      <c r="FW200">
        <v>19.32958</v>
      </c>
      <c r="FX200" s="1">
        <v>9.4229889999999997E-3</v>
      </c>
      <c r="FY200" s="1">
        <v>3.91709</v>
      </c>
      <c r="FZ200">
        <v>0.60951480000000002</v>
      </c>
      <c r="GA200">
        <v>20.365639999999999</v>
      </c>
      <c r="GB200" s="1">
        <v>8.4538800000000004E-3</v>
      </c>
      <c r="GC200" s="1">
        <v>3.5286149999999998</v>
      </c>
      <c r="GD200">
        <v>0.60630660000000003</v>
      </c>
      <c r="GE200">
        <v>20.667909999999999</v>
      </c>
      <c r="GF200" s="1">
        <v>7.5780960000000003E-3</v>
      </c>
      <c r="GG200" s="1">
        <v>3.1747000000000001</v>
      </c>
      <c r="GH200">
        <v>0.60401550000000004</v>
      </c>
      <c r="GI200">
        <v>20.329370000000001</v>
      </c>
      <c r="GJ200" s="1">
        <v>6.7901150000000002E-3</v>
      </c>
      <c r="GK200" s="1">
        <v>2.8509099999999998</v>
      </c>
      <c r="GL200">
        <v>0.60249070000000005</v>
      </c>
      <c r="GM200">
        <v>19.777729999999998</v>
      </c>
      <c r="GN200" s="1">
        <v>6.0906709999999998E-3</v>
      </c>
      <c r="GO200" s="1">
        <v>2.5595509999999999</v>
      </c>
      <c r="GP200">
        <v>0.60084369999999998</v>
      </c>
      <c r="GQ200">
        <v>19.24005</v>
      </c>
      <c r="GR200" s="1">
        <v>5.4713950000000004E-3</v>
      </c>
      <c r="GS200" s="1">
        <v>2.3019419999999999</v>
      </c>
      <c r="GT200">
        <v>0.59890589999999999</v>
      </c>
      <c r="GU200">
        <v>19.523980000000002</v>
      </c>
      <c r="GV200" s="1">
        <v>4.9081130000000004E-3</v>
      </c>
      <c r="GW200" s="1">
        <v>2.0678809999999999</v>
      </c>
      <c r="GX200">
        <v>0.59672119999999995</v>
      </c>
      <c r="GY200">
        <v>20.27393</v>
      </c>
      <c r="GZ200" s="1">
        <v>4.3798709999999996E-3</v>
      </c>
      <c r="HA200" s="1">
        <v>1.848838</v>
      </c>
      <c r="HB200">
        <v>0.5947017</v>
      </c>
      <c r="HC200">
        <v>21.400670000000002</v>
      </c>
      <c r="HD200" s="1">
        <v>3.8683599999999999E-3</v>
      </c>
      <c r="HE200" s="1">
        <v>1.636925</v>
      </c>
      <c r="HF200">
        <v>0.5928677</v>
      </c>
      <c r="HG200">
        <v>22.45571</v>
      </c>
      <c r="HH200" s="1">
        <v>3.3722779999999998E-3</v>
      </c>
      <c r="HI200" s="1">
        <v>1.429818</v>
      </c>
      <c r="HJ200">
        <v>0.59127770000000002</v>
      </c>
      <c r="HK200">
        <v>22.766030000000001</v>
      </c>
      <c r="HL200" s="1">
        <v>2.911585E-3</v>
      </c>
      <c r="HM200" s="1">
        <v>1.23593</v>
      </c>
      <c r="HN200">
        <v>0.5900301</v>
      </c>
      <c r="HO200">
        <v>22.261060000000001</v>
      </c>
      <c r="HP200" s="1">
        <v>2.505097E-3</v>
      </c>
      <c r="HQ200" s="1">
        <v>1.0634749999999999</v>
      </c>
      <c r="HR200">
        <v>0.5890474</v>
      </c>
      <c r="HS200">
        <v>21.434930000000001</v>
      </c>
      <c r="HT200" s="1">
        <v>2.1650939999999998E-3</v>
      </c>
      <c r="HU200" s="1">
        <v>0.91808889999999999</v>
      </c>
      <c r="HV200">
        <v>0.58901780000000004</v>
      </c>
      <c r="HW200">
        <v>20.603960000000001</v>
      </c>
      <c r="HX200" s="1">
        <v>1.888128E-3</v>
      </c>
      <c r="HY200" s="1">
        <v>0.79814600000000002</v>
      </c>
      <c r="HZ200">
        <v>0.58991009999999999</v>
      </c>
      <c r="IA200">
        <v>20.50929</v>
      </c>
      <c r="IB200" s="1">
        <v>1.6635179999999999E-3</v>
      </c>
      <c r="IC200" s="1">
        <v>0.69993030000000001</v>
      </c>
      <c r="ID200">
        <v>0.59076850000000003</v>
      </c>
      <c r="IE200">
        <v>20.386649999999999</v>
      </c>
      <c r="IF200" s="1">
        <v>1.4768240000000001E-3</v>
      </c>
      <c r="IG200" s="1">
        <v>0.61888529999999997</v>
      </c>
      <c r="IH200">
        <v>0.59153149999999999</v>
      </c>
      <c r="II200">
        <v>21.080680000000001</v>
      </c>
      <c r="IJ200" s="1">
        <v>1.3078569999999999E-3</v>
      </c>
      <c r="IK200" s="1">
        <v>0.54645949999999999</v>
      </c>
      <c r="IL200">
        <v>0.59221619999999997</v>
      </c>
      <c r="IM200">
        <v>21.80742</v>
      </c>
      <c r="IN200" s="1">
        <v>1.145563E-3</v>
      </c>
      <c r="IO200" s="1">
        <v>0.47754400000000002</v>
      </c>
      <c r="IP200">
        <v>0.59275549999999999</v>
      </c>
      <c r="IQ200">
        <v>22.017810000000001</v>
      </c>
      <c r="IR200" s="1">
        <v>9.8841579999999992E-4</v>
      </c>
      <c r="IS200" s="1">
        <v>0.41126649999999998</v>
      </c>
      <c r="IT200">
        <v>0.59320830000000002</v>
      </c>
      <c r="IU200">
        <v>21.558309999999999</v>
      </c>
      <c r="IV200" s="1">
        <v>8.4493909999999999E-4</v>
      </c>
      <c r="IW200" s="1">
        <v>0.3507866</v>
      </c>
      <c r="IX200">
        <v>0.59353509999999998</v>
      </c>
      <c r="IY200">
        <v>20.768249999999998</v>
      </c>
      <c r="IZ200" s="1">
        <v>7.2555809999999999E-4</v>
      </c>
      <c r="JA200" s="1">
        <v>0.30037370000000002</v>
      </c>
      <c r="JB200">
        <v>0.59385010000000005</v>
      </c>
      <c r="JC200">
        <v>20.045929999999998</v>
      </c>
      <c r="JD200" s="1">
        <v>6.3414890000000005E-4</v>
      </c>
      <c r="JE200" s="1">
        <v>0.2616599</v>
      </c>
      <c r="JF200">
        <v>0.59407160000000003</v>
      </c>
      <c r="JG200">
        <v>20.164870000000001</v>
      </c>
      <c r="JH200" s="1">
        <v>5.669898E-4</v>
      </c>
      <c r="JI200" s="1">
        <v>0.2332159</v>
      </c>
      <c r="JJ200">
        <v>0.59424339999999998</v>
      </c>
      <c r="JK200">
        <v>20.777180000000001</v>
      </c>
      <c r="JL200" s="1">
        <v>5.1733159999999999E-4</v>
      </c>
      <c r="JM200" s="1">
        <v>0.21224190000000001</v>
      </c>
      <c r="JN200">
        <v>0.59441010000000005</v>
      </c>
      <c r="JO200">
        <v>21.830909999999999</v>
      </c>
      <c r="JP200" s="1">
        <v>4.7760329999999999E-4</v>
      </c>
      <c r="JQ200" s="1">
        <v>0.19559219999999999</v>
      </c>
      <c r="JR200">
        <v>0.5945376</v>
      </c>
      <c r="JS200">
        <v>22.993839999999999</v>
      </c>
      <c r="JT200" s="1">
        <v>4.427872E-4</v>
      </c>
      <c r="JU200" s="1">
        <v>0.18111450000000001</v>
      </c>
      <c r="JV200">
        <v>0.59463189999999999</v>
      </c>
      <c r="JW200">
        <v>23.526820000000001</v>
      </c>
      <c r="JX200" s="1">
        <v>4.1042779999999999E-4</v>
      </c>
      <c r="JY200" s="1">
        <v>0.1677399</v>
      </c>
      <c r="JZ200">
        <v>0.59472329999999995</v>
      </c>
      <c r="KA200">
        <v>23.250119999999999</v>
      </c>
      <c r="KB200" s="1">
        <v>3.8033279999999999E-4</v>
      </c>
      <c r="KC200" s="1">
        <v>0.15532090000000001</v>
      </c>
      <c r="KD200">
        <v>0.59476989999999996</v>
      </c>
      <c r="KE200">
        <v>22.607040000000001</v>
      </c>
      <c r="KF200" s="1">
        <v>3.531397E-4</v>
      </c>
      <c r="KG200" s="1">
        <v>0.1441017</v>
      </c>
      <c r="KH200">
        <v>0.59475940000000005</v>
      </c>
      <c r="KI200">
        <v>21.768879999999999</v>
      </c>
      <c r="KJ200" s="1">
        <v>3.2951850000000001E-4</v>
      </c>
      <c r="KK200" s="1">
        <v>0.1343319</v>
      </c>
      <c r="KL200">
        <v>0.59469459999999996</v>
      </c>
      <c r="KM200">
        <v>21.434080000000002</v>
      </c>
      <c r="KN200" s="1">
        <v>3.0944050000000003E-4</v>
      </c>
      <c r="KO200" s="1">
        <v>0.12606580000000001</v>
      </c>
      <c r="KP200">
        <v>0.59460480000000004</v>
      </c>
      <c r="KQ200">
        <v>21.425850000000001</v>
      </c>
      <c r="KR200" s="1">
        <v>2.9219940000000001E-4</v>
      </c>
      <c r="KS200" s="1">
        <v>0.1189788</v>
      </c>
      <c r="KT200">
        <v>0.59442220000000001</v>
      </c>
      <c r="KU200">
        <v>21.683019999999999</v>
      </c>
      <c r="KV200" s="1">
        <v>2.7737779999999999E-4</v>
      </c>
      <c r="KW200" s="1">
        <v>0.11292240000000001</v>
      </c>
      <c r="KX200">
        <v>0.59422509999999995</v>
      </c>
      <c r="KY200">
        <v>22.04346</v>
      </c>
      <c r="KZ200" s="1">
        <v>2.6428839999999997E-4</v>
      </c>
      <c r="LA200" s="1">
        <v>0.10759150000000001</v>
      </c>
      <c r="LB200">
        <v>0.59397319999999998</v>
      </c>
      <c r="LC200">
        <v>22.07038</v>
      </c>
      <c r="LD200" s="1">
        <v>2.5231830000000001E-4</v>
      </c>
      <c r="LE200" s="1">
        <v>0.1027506</v>
      </c>
      <c r="LF200">
        <v>0.59373379999999998</v>
      </c>
      <c r="LG200">
        <v>21.638010000000001</v>
      </c>
      <c r="LH200" s="1">
        <v>2.4170880000000001E-4</v>
      </c>
      <c r="LI200" s="1">
        <v>9.8461599999999996E-2</v>
      </c>
      <c r="LJ200">
        <v>0.59350029999999998</v>
      </c>
      <c r="LK200">
        <v>20.927399999999999</v>
      </c>
      <c r="LL200" s="1">
        <v>2.325169E-4</v>
      </c>
      <c r="LM200" s="1">
        <v>9.4739470000000006E-2</v>
      </c>
      <c r="LN200">
        <v>0.59332289999999999</v>
      </c>
      <c r="LO200">
        <v>20.34825</v>
      </c>
      <c r="LP200" s="1">
        <v>2.249807E-4</v>
      </c>
      <c r="LQ200" s="1">
        <v>9.1688989999999998E-2</v>
      </c>
      <c r="LR200">
        <v>0.59320099999999998</v>
      </c>
      <c r="LS200">
        <v>20.589200000000002</v>
      </c>
      <c r="LT200" s="1">
        <v>2.1854820000000001E-4</v>
      </c>
      <c r="LU200" s="1">
        <v>8.9099029999999996E-2</v>
      </c>
      <c r="LV200">
        <v>0.59309460000000003</v>
      </c>
      <c r="LW200">
        <v>21.361879999999999</v>
      </c>
      <c r="LX200" s="1">
        <v>2.1295649999999999E-4</v>
      </c>
      <c r="LY200" s="1">
        <v>8.6857400000000001E-2</v>
      </c>
      <c r="LZ200">
        <v>0.59302699999999997</v>
      </c>
      <c r="MA200">
        <v>22.56194</v>
      </c>
      <c r="MB200" s="1">
        <v>2.0812399999999999E-4</v>
      </c>
      <c r="MC200" s="1">
        <v>8.4910749999999993E-2</v>
      </c>
      <c r="MD200">
        <v>0.59300370000000002</v>
      </c>
      <c r="ME200">
        <v>23.72513</v>
      </c>
      <c r="MF200" s="1">
        <v>2.043263E-4</v>
      </c>
      <c r="MG200" s="1">
        <v>8.3370540000000007E-2</v>
      </c>
      <c r="MH200">
        <v>0.59301009999999998</v>
      </c>
      <c r="MI200">
        <v>24.354679999999998</v>
      </c>
      <c r="MJ200" s="1">
        <v>2.012947E-4</v>
      </c>
      <c r="MK200" s="1">
        <v>8.2145389999999999E-2</v>
      </c>
      <c r="ML200">
        <v>0.59304829999999997</v>
      </c>
      <c r="MM200">
        <v>24.079640000000001</v>
      </c>
      <c r="MN200" s="1">
        <v>1.9817549999999999E-4</v>
      </c>
      <c r="MO200" s="1">
        <v>8.0906400000000003E-2</v>
      </c>
      <c r="MP200">
        <v>0.59309500000000004</v>
      </c>
      <c r="MQ200">
        <v>23.419689999999999</v>
      </c>
      <c r="MR200" s="1">
        <v>1.9410369999999999E-4</v>
      </c>
      <c r="MS200" s="1">
        <v>7.9291539999999994E-2</v>
      </c>
      <c r="MT200">
        <v>0.5931381</v>
      </c>
      <c r="MU200">
        <v>22.59477</v>
      </c>
      <c r="MV200" s="1">
        <v>1.888495E-4</v>
      </c>
      <c r="MW200" s="1">
        <v>7.7176880000000003E-2</v>
      </c>
      <c r="MX200">
        <v>0.59314990000000001</v>
      </c>
      <c r="MY200">
        <v>22.15334</v>
      </c>
      <c r="MZ200" s="1">
        <v>1.8279679999999999E-4</v>
      </c>
      <c r="NA200" s="1">
        <v>7.4729119999999996E-2</v>
      </c>
      <c r="NB200">
        <v>0.59318630000000006</v>
      </c>
      <c r="NC200">
        <v>22.194199999999999</v>
      </c>
      <c r="ND200" s="1">
        <v>1.762946E-4</v>
      </c>
      <c r="NE200" s="1">
        <v>7.2083499999999995E-2</v>
      </c>
      <c r="NF200">
        <v>0.59318630000000006</v>
      </c>
      <c r="NG200">
        <v>22.194199999999999</v>
      </c>
      <c r="NH200" s="1">
        <v>1.762946E-4</v>
      </c>
      <c r="NI200" s="1">
        <v>7.2083499999999995E-2</v>
      </c>
      <c r="NJ200">
        <v>0.59318630000000006</v>
      </c>
      <c r="NK200">
        <v>22.194199999999999</v>
      </c>
      <c r="NL200" s="1">
        <v>1.762946E-4</v>
      </c>
      <c r="NM200" s="1">
        <v>7.2083499999999995E-2</v>
      </c>
      <c r="NN200">
        <v>0.59318630000000006</v>
      </c>
      <c r="NO200">
        <v>22.194199999999999</v>
      </c>
      <c r="NP200" s="1">
        <v>1.762946E-4</v>
      </c>
      <c r="NQ200" s="1">
        <v>7.2083499999999995E-2</v>
      </c>
      <c r="NR200">
        <v>0.59318630000000006</v>
      </c>
      <c r="NS200">
        <v>22.194199999999999</v>
      </c>
      <c r="NT200" s="1">
        <v>1.762946E-4</v>
      </c>
      <c r="NU200" s="1">
        <v>7.2083499999999995E-2</v>
      </c>
      <c r="NV200">
        <v>0.59318630000000006</v>
      </c>
      <c r="NW200">
        <v>22.194199999999999</v>
      </c>
      <c r="NX200" s="1">
        <v>1.762946E-4</v>
      </c>
      <c r="NY200" s="1">
        <v>7.2083499999999995E-2</v>
      </c>
      <c r="NZ200">
        <v>0.59318630000000006</v>
      </c>
      <c r="OA200">
        <v>22.194199999999999</v>
      </c>
      <c r="OB200" s="1">
        <v>1.762946E-4</v>
      </c>
      <c r="OC200" s="1">
        <v>7.2083499999999995E-2</v>
      </c>
      <c r="OD200">
        <v>0.59318630000000006</v>
      </c>
      <c r="OE200">
        <v>22.194199999999999</v>
      </c>
      <c r="OF200" s="1">
        <v>1.762946E-4</v>
      </c>
      <c r="OG200" s="1">
        <v>7.2083499999999995E-2</v>
      </c>
      <c r="OH200">
        <v>0.59318630000000006</v>
      </c>
      <c r="OI200">
        <v>22.194199999999999</v>
      </c>
      <c r="OJ200" s="1">
        <v>1.762946E-4</v>
      </c>
      <c r="OK200" s="1">
        <v>7.2083499999999995E-2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0.77607760000000003</v>
      </c>
      <c r="G201">
        <v>17.03088</v>
      </c>
      <c r="H201">
        <v>0</v>
      </c>
      <c r="I201">
        <v>0</v>
      </c>
      <c r="J201">
        <v>0.77468239999999999</v>
      </c>
      <c r="K201">
        <v>17.563269999999999</v>
      </c>
      <c r="L201">
        <v>0</v>
      </c>
      <c r="M201">
        <v>0</v>
      </c>
      <c r="N201">
        <v>0.77330319999999997</v>
      </c>
      <c r="O201">
        <v>18.147790000000001</v>
      </c>
      <c r="P201">
        <v>0</v>
      </c>
      <c r="Q201">
        <v>0</v>
      </c>
      <c r="R201">
        <v>0.77185230000000005</v>
      </c>
      <c r="S201">
        <v>18.67548</v>
      </c>
      <c r="T201">
        <v>0</v>
      </c>
      <c r="U201">
        <v>0</v>
      </c>
      <c r="V201">
        <v>0.77039869999999999</v>
      </c>
      <c r="W201">
        <v>19.161819999999999</v>
      </c>
      <c r="X201">
        <v>0</v>
      </c>
      <c r="Y201">
        <v>0</v>
      </c>
      <c r="Z201">
        <v>0.76886719999999997</v>
      </c>
      <c r="AA201">
        <v>19.2743</v>
      </c>
      <c r="AB201">
        <v>0</v>
      </c>
      <c r="AC201">
        <v>0</v>
      </c>
      <c r="AD201">
        <v>0.76744619999999997</v>
      </c>
      <c r="AE201">
        <v>18.961259999999999</v>
      </c>
      <c r="AF201">
        <v>0</v>
      </c>
      <c r="AG201">
        <v>0</v>
      </c>
      <c r="AH201">
        <v>0.7659724</v>
      </c>
      <c r="AI201">
        <v>18.76679</v>
      </c>
      <c r="AJ201">
        <v>5.683192E-34</v>
      </c>
      <c r="AK201" s="1">
        <v>1.4154809999999999E-31</v>
      </c>
      <c r="AL201">
        <v>0.76455660000000003</v>
      </c>
      <c r="AM201">
        <v>18.746459999999999</v>
      </c>
      <c r="AN201" s="1">
        <v>2.5265270000000001E-22</v>
      </c>
      <c r="AO201" s="1">
        <v>6.2876519999999998E-20</v>
      </c>
      <c r="AP201">
        <v>0.76314070000000001</v>
      </c>
      <c r="AQ201">
        <v>19.1983</v>
      </c>
      <c r="AR201" s="1">
        <v>7.5971020000000004E-11</v>
      </c>
      <c r="AS201" s="1">
        <v>1.8929349999999999E-8</v>
      </c>
      <c r="AT201">
        <v>0.76172300000000004</v>
      </c>
      <c r="AU201">
        <v>19.819800000000001</v>
      </c>
      <c r="AV201" s="1">
        <v>3.039244E-5</v>
      </c>
      <c r="AW201" s="1">
        <v>6.4335E-3</v>
      </c>
      <c r="AX201">
        <v>0.76027599999999995</v>
      </c>
      <c r="AY201">
        <v>20.286560000000001</v>
      </c>
      <c r="AZ201" s="1">
        <v>1.8172009999999999E-2</v>
      </c>
      <c r="BA201">
        <v>4.0452570000000003</v>
      </c>
      <c r="BB201">
        <v>0.75879260000000004</v>
      </c>
      <c r="BC201">
        <v>20.602709999999998</v>
      </c>
      <c r="BD201" s="1">
        <v>1.1276759999999999</v>
      </c>
      <c r="BE201">
        <v>260.59289999999999</v>
      </c>
      <c r="BF201">
        <v>0.75730169999999997</v>
      </c>
      <c r="BG201">
        <v>20.514389999999999</v>
      </c>
      <c r="BH201">
        <v>14.915570000000001</v>
      </c>
      <c r="BI201">
        <v>3555.7489999999998</v>
      </c>
      <c r="BJ201">
        <v>0.75579350000000001</v>
      </c>
      <c r="BK201">
        <v>20.18197</v>
      </c>
      <c r="BL201">
        <v>61.252600000000001</v>
      </c>
      <c r="BM201">
        <v>14996.02</v>
      </c>
      <c r="BN201">
        <v>0.75431320000000002</v>
      </c>
      <c r="BO201">
        <v>19.962759999999999</v>
      </c>
      <c r="BP201">
        <v>99.972669999999994</v>
      </c>
      <c r="BQ201">
        <v>25023.94</v>
      </c>
      <c r="BR201">
        <v>0.75276370000000004</v>
      </c>
      <c r="BS201">
        <v>19.978770000000001</v>
      </c>
      <c r="BT201">
        <v>77.308300000000003</v>
      </c>
      <c r="BU201">
        <v>19729.36</v>
      </c>
      <c r="BV201">
        <v>0.75109040000000005</v>
      </c>
      <c r="BW201">
        <v>20.07713</v>
      </c>
      <c r="BX201">
        <v>32.500929999999997</v>
      </c>
      <c r="BY201">
        <v>8433.2260000000006</v>
      </c>
      <c r="BZ201">
        <v>0.74919279999999999</v>
      </c>
      <c r="CA201">
        <v>20.411449999999999</v>
      </c>
      <c r="CB201">
        <v>8.3511839999999999</v>
      </c>
      <c r="CC201">
        <v>2197.7440000000001</v>
      </c>
      <c r="CD201">
        <v>0.74661630000000001</v>
      </c>
      <c r="CE201">
        <v>20.385359999999999</v>
      </c>
      <c r="CF201">
        <v>1.4891300000000001</v>
      </c>
      <c r="CG201">
        <v>396.09230000000002</v>
      </c>
      <c r="CH201">
        <v>0.74204610000000004</v>
      </c>
      <c r="CI201">
        <v>20.10013</v>
      </c>
      <c r="CJ201">
        <v>0.2468215</v>
      </c>
      <c r="CK201">
        <v>65.684340000000006</v>
      </c>
      <c r="CL201">
        <v>0.73620799999999997</v>
      </c>
      <c r="CM201">
        <v>19.56767</v>
      </c>
      <c r="CN201">
        <v>8.1652779999999994E-2</v>
      </c>
      <c r="CO201">
        <v>21.29879</v>
      </c>
      <c r="CP201">
        <v>0.73104729999999996</v>
      </c>
      <c r="CQ201">
        <v>19.01463</v>
      </c>
      <c r="CR201">
        <v>6.0849460000000001E-2</v>
      </c>
      <c r="CS201">
        <v>15.779249999999999</v>
      </c>
      <c r="CT201">
        <v>0.72629270000000001</v>
      </c>
      <c r="CU201">
        <v>18.555990000000001</v>
      </c>
      <c r="CV201" s="1">
        <v>5.5997900000000003E-2</v>
      </c>
      <c r="CW201">
        <v>14.57311</v>
      </c>
      <c r="CX201">
        <v>0.72267899999999996</v>
      </c>
      <c r="CY201">
        <v>18.28641</v>
      </c>
      <c r="CZ201" s="1">
        <v>5.5096180000000002E-2</v>
      </c>
      <c r="DA201">
        <v>14.38226</v>
      </c>
      <c r="DB201">
        <v>0.71924909999999997</v>
      </c>
      <c r="DC201">
        <v>18.27927</v>
      </c>
      <c r="DD201" s="1">
        <v>5.5253509999999999E-2</v>
      </c>
      <c r="DE201">
        <v>14.476760000000001</v>
      </c>
      <c r="DF201">
        <v>0.71588050000000003</v>
      </c>
      <c r="DG201">
        <v>18.535689999999999</v>
      </c>
      <c r="DH201" s="1">
        <v>5.4276110000000002E-2</v>
      </c>
      <c r="DI201" s="1">
        <v>14.281610000000001</v>
      </c>
      <c r="DJ201">
        <v>0.7111944</v>
      </c>
      <c r="DK201">
        <v>18.635459999999998</v>
      </c>
      <c r="DL201" s="1">
        <v>5.1398390000000002E-2</v>
      </c>
      <c r="DM201" s="1">
        <v>13.59779</v>
      </c>
      <c r="DN201">
        <v>0.70628290000000005</v>
      </c>
      <c r="DO201">
        <v>18.676829999999999</v>
      </c>
      <c r="DP201" s="1">
        <v>4.7379829999999998E-2</v>
      </c>
      <c r="DQ201" s="1">
        <v>12.59961</v>
      </c>
      <c r="DR201">
        <v>0.70165140000000004</v>
      </c>
      <c r="DS201">
        <v>18.26482</v>
      </c>
      <c r="DT201" s="1">
        <v>4.299062E-2</v>
      </c>
      <c r="DU201" s="1">
        <v>11.482340000000001</v>
      </c>
      <c r="DV201">
        <v>0.69693539999999998</v>
      </c>
      <c r="DW201">
        <v>17.684149999999999</v>
      </c>
      <c r="DX201" s="1">
        <v>3.8653930000000003E-2</v>
      </c>
      <c r="DY201" s="1">
        <v>10.368919999999999</v>
      </c>
      <c r="DZ201">
        <v>0.69207839999999998</v>
      </c>
      <c r="EA201">
        <v>17.130400000000002</v>
      </c>
      <c r="EB201" s="1">
        <v>3.4665540000000002E-2</v>
      </c>
      <c r="EC201" s="1">
        <v>9.3386560000000003</v>
      </c>
      <c r="ED201">
        <v>0.68752930000000001</v>
      </c>
      <c r="EE201">
        <v>16.73901</v>
      </c>
      <c r="EF201" s="1">
        <v>3.1172990000000001E-2</v>
      </c>
      <c r="EG201" s="1">
        <v>8.4298339999999996</v>
      </c>
      <c r="EH201">
        <v>0.6827955</v>
      </c>
      <c r="EI201">
        <v>16.987670000000001</v>
      </c>
      <c r="EJ201" s="1">
        <v>2.8003879999999998E-2</v>
      </c>
      <c r="EK201" s="1">
        <v>7.6048150000000003</v>
      </c>
      <c r="EL201">
        <v>0.67793599999999998</v>
      </c>
      <c r="EM201">
        <v>17.4376</v>
      </c>
      <c r="EN201" s="1">
        <v>2.5129579999999999E-2</v>
      </c>
      <c r="EO201" s="1">
        <v>6.8537650000000001</v>
      </c>
      <c r="EP201">
        <v>0.67222170000000003</v>
      </c>
      <c r="EQ201">
        <v>17.929780000000001</v>
      </c>
      <c r="ER201" s="1">
        <v>2.2549509999999998E-2</v>
      </c>
      <c r="ES201" s="1">
        <v>6.1812440000000004</v>
      </c>
      <c r="ET201">
        <v>0.66622689999999996</v>
      </c>
      <c r="EU201">
        <v>18.500350000000001</v>
      </c>
      <c r="EV201" s="1">
        <v>2.022641E-2</v>
      </c>
      <c r="EW201" s="1">
        <v>5.5742640000000003</v>
      </c>
      <c r="EX201">
        <v>0.66036779999999995</v>
      </c>
      <c r="EY201">
        <v>18.59639</v>
      </c>
      <c r="EZ201" s="1">
        <v>1.8128430000000001E-2</v>
      </c>
      <c r="FA201" s="1">
        <v>5.0212459999999997</v>
      </c>
      <c r="FB201">
        <v>0.65436269999999996</v>
      </c>
      <c r="FC201">
        <v>18.096170000000001</v>
      </c>
      <c r="FD201" s="1">
        <v>1.6254669999999999E-2</v>
      </c>
      <c r="FE201" s="1">
        <v>4.5257230000000002</v>
      </c>
      <c r="FF201">
        <v>0.64887459999999997</v>
      </c>
      <c r="FG201">
        <v>17.504670000000001</v>
      </c>
      <c r="FH201" s="1">
        <v>1.458664E-2</v>
      </c>
      <c r="FI201" s="1">
        <v>4.0787319999999996</v>
      </c>
      <c r="FJ201">
        <v>0.64398350000000004</v>
      </c>
      <c r="FK201">
        <v>17.084219999999998</v>
      </c>
      <c r="FL201" s="1">
        <v>1.3114270000000001E-2</v>
      </c>
      <c r="FM201" s="1">
        <v>3.6789360000000002</v>
      </c>
      <c r="FN201">
        <v>0.63928850000000004</v>
      </c>
      <c r="FO201">
        <v>17.491800000000001</v>
      </c>
      <c r="FP201" s="1">
        <v>1.1801499999999999E-2</v>
      </c>
      <c r="FQ201" s="1">
        <v>3.3207550000000001</v>
      </c>
      <c r="FR201">
        <v>0.63431999999999999</v>
      </c>
      <c r="FS201">
        <v>18.263459999999998</v>
      </c>
      <c r="FT201" s="1">
        <v>1.0606330000000001E-2</v>
      </c>
      <c r="FU201" s="1">
        <v>2.99471</v>
      </c>
      <c r="FV201">
        <v>0.62933499999999998</v>
      </c>
      <c r="FW201">
        <v>19.307020000000001</v>
      </c>
      <c r="FX201" s="1">
        <v>9.5371050000000006E-3</v>
      </c>
      <c r="FY201" s="1">
        <v>2.7012520000000002</v>
      </c>
      <c r="FZ201">
        <v>0.62411479999999997</v>
      </c>
      <c r="GA201">
        <v>20.34506</v>
      </c>
      <c r="GB201" s="1">
        <v>8.558721E-3</v>
      </c>
      <c r="GC201" s="1">
        <v>2.4327619999999999</v>
      </c>
      <c r="GD201">
        <v>0.61896030000000002</v>
      </c>
      <c r="GE201">
        <v>20.661539999999999</v>
      </c>
      <c r="GF201" s="1">
        <v>7.6738759999999996E-3</v>
      </c>
      <c r="GG201" s="1">
        <v>2.1879559999999998</v>
      </c>
      <c r="GH201">
        <v>0.61496660000000003</v>
      </c>
      <c r="GI201">
        <v>20.337689999999998</v>
      </c>
      <c r="GJ201" s="1">
        <v>6.8780810000000003E-3</v>
      </c>
      <c r="GK201" s="1">
        <v>1.964172</v>
      </c>
      <c r="GL201">
        <v>0.61153040000000003</v>
      </c>
      <c r="GM201">
        <v>19.804030000000001</v>
      </c>
      <c r="GN201" s="1">
        <v>6.1688539999999997E-3</v>
      </c>
      <c r="GO201" s="1">
        <v>1.763496</v>
      </c>
      <c r="GP201">
        <v>0.60796170000000005</v>
      </c>
      <c r="GQ201">
        <v>19.27176</v>
      </c>
      <c r="GR201" s="1">
        <v>5.541051E-3</v>
      </c>
      <c r="GS201" s="1">
        <v>1.5862210000000001</v>
      </c>
      <c r="GT201">
        <v>0.60447470000000003</v>
      </c>
      <c r="GU201">
        <v>19.546410000000002</v>
      </c>
      <c r="GV201" s="1">
        <v>4.9726730000000004E-3</v>
      </c>
      <c r="GW201" s="1">
        <v>1.4252990000000001</v>
      </c>
      <c r="GX201">
        <v>0.60119120000000004</v>
      </c>
      <c r="GY201">
        <v>20.26998</v>
      </c>
      <c r="GZ201" s="1">
        <v>4.4409619999999997E-3</v>
      </c>
      <c r="HA201" s="1">
        <v>1.2745200000000001</v>
      </c>
      <c r="HB201">
        <v>0.59761540000000002</v>
      </c>
      <c r="HC201">
        <v>21.374759999999998</v>
      </c>
      <c r="HD201" s="1">
        <v>3.928562E-3</v>
      </c>
      <c r="HE201" s="1">
        <v>1.1294630000000001</v>
      </c>
      <c r="HF201">
        <v>0.59433000000000002</v>
      </c>
      <c r="HG201">
        <v>22.426490000000001</v>
      </c>
      <c r="HH201" s="1">
        <v>3.429835E-3</v>
      </c>
      <c r="HI201" s="1">
        <v>0.98741610000000002</v>
      </c>
      <c r="HJ201">
        <v>0.59139980000000003</v>
      </c>
      <c r="HK201">
        <v>22.75835</v>
      </c>
      <c r="HL201" s="1">
        <v>2.9645040000000002E-3</v>
      </c>
      <c r="HM201" s="1">
        <v>0.85399559999999997</v>
      </c>
      <c r="HN201">
        <v>0.58891789999999999</v>
      </c>
      <c r="HO201">
        <v>22.282219999999999</v>
      </c>
      <c r="HP201" s="1">
        <v>2.5508760000000001E-3</v>
      </c>
      <c r="HQ201" s="1">
        <v>0.73472320000000002</v>
      </c>
      <c r="HR201">
        <v>0.58685449999999995</v>
      </c>
      <c r="HS201">
        <v>21.479749999999999</v>
      </c>
      <c r="HT201" s="1">
        <v>2.203155E-3</v>
      </c>
      <c r="HU201" s="1">
        <v>0.63383730000000005</v>
      </c>
      <c r="HV201">
        <v>0.58606610000000003</v>
      </c>
      <c r="HW201">
        <v>20.652999999999999</v>
      </c>
      <c r="HX201" s="1">
        <v>1.919717E-3</v>
      </c>
      <c r="HY201" s="1">
        <v>0.55077140000000002</v>
      </c>
      <c r="HZ201">
        <v>0.58613219999999999</v>
      </c>
      <c r="IA201">
        <v>20.544899999999998</v>
      </c>
      <c r="IB201" s="1">
        <v>1.689149E-3</v>
      </c>
      <c r="IC201" s="1">
        <v>0.483016</v>
      </c>
      <c r="ID201">
        <v>0.58624489999999996</v>
      </c>
      <c r="IE201">
        <v>20.391310000000001</v>
      </c>
      <c r="IF201" s="1">
        <v>1.4987889999999999E-3</v>
      </c>
      <c r="IG201" s="1">
        <v>0.42728280000000002</v>
      </c>
      <c r="IH201">
        <v>0.58637430000000001</v>
      </c>
      <c r="II201">
        <v>21.069759999999999</v>
      </c>
      <c r="IJ201" s="1">
        <v>1.3281829999999999E-3</v>
      </c>
      <c r="IK201" s="1">
        <v>0.37770910000000002</v>
      </c>
      <c r="IL201">
        <v>0.58650970000000002</v>
      </c>
      <c r="IM201">
        <v>21.790099999999999</v>
      </c>
      <c r="IN201" s="1">
        <v>1.1652469999999999E-3</v>
      </c>
      <c r="IO201" s="1">
        <v>0.3306383</v>
      </c>
      <c r="IP201">
        <v>0.58662300000000001</v>
      </c>
      <c r="IQ201">
        <v>22.018160000000002</v>
      </c>
      <c r="IR201" s="1">
        <v>1.0071150000000001E-3</v>
      </c>
      <c r="IS201" s="1">
        <v>0.28521859999999999</v>
      </c>
      <c r="IT201">
        <v>0.58674380000000004</v>
      </c>
      <c r="IU201">
        <v>21.583089999999999</v>
      </c>
      <c r="IV201" s="1">
        <v>8.6132549999999998E-4</v>
      </c>
      <c r="IW201" s="1">
        <v>0.24344869999999999</v>
      </c>
      <c r="IX201">
        <v>0.5868565</v>
      </c>
      <c r="IY201">
        <v>20.812650000000001</v>
      </c>
      <c r="IZ201" s="1">
        <v>7.3865059999999997E-4</v>
      </c>
      <c r="JA201" s="1">
        <v>0.2083306</v>
      </c>
      <c r="JB201">
        <v>0.58693709999999999</v>
      </c>
      <c r="JC201">
        <v>20.10023</v>
      </c>
      <c r="JD201" s="1">
        <v>6.4393420000000005E-4</v>
      </c>
      <c r="JE201" s="1">
        <v>0.181203</v>
      </c>
      <c r="JF201">
        <v>0.58703530000000004</v>
      </c>
      <c r="JG201">
        <v>20.2151</v>
      </c>
      <c r="JH201" s="1">
        <v>5.741241E-4</v>
      </c>
      <c r="JI201" s="1">
        <v>0.1612161</v>
      </c>
      <c r="JJ201">
        <v>0.58711959999999996</v>
      </c>
      <c r="JK201">
        <v>20.800139999999999</v>
      </c>
      <c r="JL201" s="1">
        <v>5.2274150000000002E-4</v>
      </c>
      <c r="JM201" s="1">
        <v>0.14651339999999999</v>
      </c>
      <c r="JN201">
        <v>0.58721179999999995</v>
      </c>
      <c r="JO201">
        <v>21.82734</v>
      </c>
      <c r="JP201" s="1">
        <v>4.8209279999999999E-4</v>
      </c>
      <c r="JQ201" s="1">
        <v>0.1349294</v>
      </c>
      <c r="JR201">
        <v>0.5873391</v>
      </c>
      <c r="JS201">
        <v>22.974820000000001</v>
      </c>
      <c r="JT201" s="1">
        <v>4.4684530000000002E-4</v>
      </c>
      <c r="JU201" s="1">
        <v>0.1249193</v>
      </c>
      <c r="JV201">
        <v>0.58746960000000004</v>
      </c>
      <c r="JW201">
        <v>23.515830000000001</v>
      </c>
      <c r="JX201" s="1">
        <v>4.1420340000000001E-4</v>
      </c>
      <c r="JY201" s="1">
        <v>0.11569020000000001</v>
      </c>
      <c r="JZ201">
        <v>0.58762380000000003</v>
      </c>
      <c r="KA201">
        <v>23.26276</v>
      </c>
      <c r="KB201" s="1">
        <v>3.8381359999999998E-4</v>
      </c>
      <c r="KC201" s="1">
        <v>0.1071121</v>
      </c>
      <c r="KD201">
        <v>0.58779789999999998</v>
      </c>
      <c r="KE201">
        <v>22.648579999999999</v>
      </c>
      <c r="KF201" s="1">
        <v>3.56225E-4</v>
      </c>
      <c r="KG201" s="1">
        <v>9.9331210000000003E-2</v>
      </c>
      <c r="KH201">
        <v>0.58796930000000003</v>
      </c>
      <c r="KI201">
        <v>21.82827</v>
      </c>
      <c r="KJ201" s="1">
        <v>3.3215239999999997E-4</v>
      </c>
      <c r="KK201" s="1">
        <v>9.2530280000000006E-2</v>
      </c>
      <c r="KL201">
        <v>0.5881246</v>
      </c>
      <c r="KM201">
        <v>21.491129999999998</v>
      </c>
      <c r="KN201" s="1">
        <v>3.1167560000000001E-4</v>
      </c>
      <c r="KO201" s="1">
        <v>8.6768129999999999E-2</v>
      </c>
      <c r="KP201">
        <v>0.58823650000000005</v>
      </c>
      <c r="KQ201">
        <v>21.453759999999999</v>
      </c>
      <c r="KR201" s="1">
        <v>2.94104E-4</v>
      </c>
      <c r="KS201" s="1">
        <v>8.1829189999999996E-2</v>
      </c>
      <c r="KT201">
        <v>0.58833040000000003</v>
      </c>
      <c r="KU201">
        <v>21.683029999999999</v>
      </c>
      <c r="KV201" s="1">
        <v>2.7903280000000002E-4</v>
      </c>
      <c r="KW201" s="1">
        <v>7.7609919999999999E-2</v>
      </c>
      <c r="KX201">
        <v>0.58836449999999996</v>
      </c>
      <c r="KY201">
        <v>22.034389999999998</v>
      </c>
      <c r="KZ201" s="1">
        <v>2.657634E-4</v>
      </c>
      <c r="LA201" s="1">
        <v>7.3906849999999996E-2</v>
      </c>
      <c r="LB201">
        <v>0.58834260000000005</v>
      </c>
      <c r="LC201">
        <v>22.075310000000002</v>
      </c>
      <c r="LD201" s="1">
        <v>2.5365369999999997E-4</v>
      </c>
      <c r="LE201" s="1">
        <v>7.0548529999999998E-2</v>
      </c>
      <c r="LF201">
        <v>0.58831009999999995</v>
      </c>
      <c r="LG201">
        <v>21.669460000000001</v>
      </c>
      <c r="LH201" s="1">
        <v>2.428966E-4</v>
      </c>
      <c r="LI201" s="1">
        <v>6.7571480000000003E-2</v>
      </c>
      <c r="LJ201">
        <v>0.58822700000000006</v>
      </c>
      <c r="LK201">
        <v>20.970479999999998</v>
      </c>
      <c r="LL201" s="1">
        <v>2.3349840000000001E-4</v>
      </c>
      <c r="LM201" s="1">
        <v>6.4976060000000002E-2</v>
      </c>
      <c r="LN201">
        <v>0.58816250000000003</v>
      </c>
      <c r="LO201">
        <v>20.391559999999998</v>
      </c>
      <c r="LP201" s="1">
        <v>2.2580429999999999E-4</v>
      </c>
      <c r="LQ201" s="1">
        <v>6.285259E-2</v>
      </c>
      <c r="LR201">
        <v>0.5880592</v>
      </c>
      <c r="LS201">
        <v>20.61655</v>
      </c>
      <c r="LT201" s="1">
        <v>2.1925619999999999E-4</v>
      </c>
      <c r="LU201" s="1">
        <v>6.1057170000000001E-2</v>
      </c>
      <c r="LV201">
        <v>0.58797940000000004</v>
      </c>
      <c r="LW201">
        <v>21.364930000000001</v>
      </c>
      <c r="LX201" s="1">
        <v>2.1356909999999999E-4</v>
      </c>
      <c r="LY201" s="1">
        <v>5.950478E-2</v>
      </c>
      <c r="LZ201">
        <v>0.58790419999999999</v>
      </c>
      <c r="MA201">
        <v>22.546189999999999</v>
      </c>
      <c r="MB201" s="1">
        <v>2.0864540000000001E-4</v>
      </c>
      <c r="MC201" s="1">
        <v>5.815766E-2</v>
      </c>
      <c r="MD201">
        <v>0.58784840000000005</v>
      </c>
      <c r="ME201">
        <v>23.702739999999999</v>
      </c>
      <c r="MF201" s="1">
        <v>2.047269E-4</v>
      </c>
      <c r="MG201" s="1">
        <v>5.7083410000000001E-2</v>
      </c>
      <c r="MH201">
        <v>0.5878198</v>
      </c>
      <c r="MI201">
        <v>24.345700000000001</v>
      </c>
      <c r="MJ201" s="1">
        <v>2.016314E-4</v>
      </c>
      <c r="MK201" s="1">
        <v>5.6235809999999997E-2</v>
      </c>
      <c r="ML201">
        <v>0.58779150000000002</v>
      </c>
      <c r="MM201">
        <v>24.095400000000001</v>
      </c>
      <c r="MN201" s="1">
        <v>1.9857729999999999E-4</v>
      </c>
      <c r="MO201" s="1">
        <v>5.5404149999999999E-2</v>
      </c>
      <c r="MP201">
        <v>0.58778819999999998</v>
      </c>
      <c r="MQ201">
        <v>23.463629999999998</v>
      </c>
      <c r="MR201" s="1">
        <v>1.9464870000000001E-4</v>
      </c>
      <c r="MS201" s="1">
        <v>5.4330459999999997E-2</v>
      </c>
      <c r="MT201">
        <v>0.58779519999999996</v>
      </c>
      <c r="MU201">
        <v>22.653369999999999</v>
      </c>
      <c r="MV201" s="1">
        <v>1.895206E-4</v>
      </c>
      <c r="MW201" s="1">
        <v>5.2911560000000003E-2</v>
      </c>
      <c r="MX201">
        <v>0.58779789999999998</v>
      </c>
      <c r="MY201">
        <v>22.214110000000002</v>
      </c>
      <c r="MZ201" s="1">
        <v>1.835455E-4</v>
      </c>
      <c r="NA201" s="1">
        <v>5.1253890000000003E-2</v>
      </c>
      <c r="NB201">
        <v>0.58780149999999998</v>
      </c>
      <c r="NC201">
        <v>22.235659999999999</v>
      </c>
      <c r="ND201" s="1">
        <v>1.7708519999999999E-4</v>
      </c>
      <c r="NE201" s="1">
        <v>4.9454529999999997E-2</v>
      </c>
      <c r="NF201">
        <v>0.58780149999999998</v>
      </c>
      <c r="NG201">
        <v>22.235659999999999</v>
      </c>
      <c r="NH201" s="1">
        <v>1.7708519999999999E-4</v>
      </c>
      <c r="NI201" s="1">
        <v>4.9454529999999997E-2</v>
      </c>
      <c r="NJ201">
        <v>0.58780149999999998</v>
      </c>
      <c r="NK201">
        <v>22.235659999999999</v>
      </c>
      <c r="NL201" s="1">
        <v>1.7708519999999999E-4</v>
      </c>
      <c r="NM201" s="1">
        <v>4.9454529999999997E-2</v>
      </c>
      <c r="NN201">
        <v>0.58780149999999998</v>
      </c>
      <c r="NO201">
        <v>22.235659999999999</v>
      </c>
      <c r="NP201" s="1">
        <v>1.7708519999999999E-4</v>
      </c>
      <c r="NQ201" s="1">
        <v>4.9454529999999997E-2</v>
      </c>
      <c r="NR201">
        <v>0.58780149999999998</v>
      </c>
      <c r="NS201">
        <v>22.235659999999999</v>
      </c>
      <c r="NT201" s="1">
        <v>1.7708519999999999E-4</v>
      </c>
      <c r="NU201" s="1">
        <v>4.9454529999999997E-2</v>
      </c>
      <c r="NV201">
        <v>0.58780149999999998</v>
      </c>
      <c r="NW201">
        <v>22.235659999999999</v>
      </c>
      <c r="NX201" s="1">
        <v>1.7708519999999999E-4</v>
      </c>
      <c r="NY201" s="1">
        <v>4.9454529999999997E-2</v>
      </c>
      <c r="NZ201">
        <v>0.58780149999999998</v>
      </c>
      <c r="OA201">
        <v>22.235659999999999</v>
      </c>
      <c r="OB201" s="1">
        <v>1.7708519999999999E-4</v>
      </c>
      <c r="OC201" s="1">
        <v>4.9454529999999997E-2</v>
      </c>
      <c r="OD201">
        <v>0.58780149999999998</v>
      </c>
      <c r="OE201">
        <v>22.235659999999999</v>
      </c>
      <c r="OF201" s="1">
        <v>1.7708519999999999E-4</v>
      </c>
      <c r="OG201" s="1">
        <v>4.9454529999999997E-2</v>
      </c>
      <c r="OH201">
        <v>0.58780149999999998</v>
      </c>
      <c r="OI201">
        <v>22.235659999999999</v>
      </c>
      <c r="OJ201" s="1">
        <v>1.7708519999999999E-4</v>
      </c>
      <c r="OK201" s="1">
        <v>4.9454529999999997E-2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1.3581989999999999</v>
      </c>
      <c r="G202">
        <v>17.034970000000001</v>
      </c>
      <c r="H202">
        <v>0</v>
      </c>
      <c r="I202">
        <v>0</v>
      </c>
      <c r="J202">
        <v>1.35531</v>
      </c>
      <c r="K202">
        <v>17.57</v>
      </c>
      <c r="L202">
        <v>0</v>
      </c>
      <c r="M202">
        <v>0</v>
      </c>
      <c r="N202">
        <v>1.352441</v>
      </c>
      <c r="O202">
        <v>18.149090000000001</v>
      </c>
      <c r="P202">
        <v>0</v>
      </c>
      <c r="Q202">
        <v>0</v>
      </c>
      <c r="R202">
        <v>1.3494919999999999</v>
      </c>
      <c r="S202">
        <v>18.691680000000002</v>
      </c>
      <c r="T202">
        <v>0</v>
      </c>
      <c r="U202">
        <v>0</v>
      </c>
      <c r="V202">
        <v>1.346465</v>
      </c>
      <c r="W202">
        <v>19.177910000000001</v>
      </c>
      <c r="X202">
        <v>0</v>
      </c>
      <c r="Y202">
        <v>0</v>
      </c>
      <c r="Z202">
        <v>1.3433390000000001</v>
      </c>
      <c r="AA202">
        <v>19.28539</v>
      </c>
      <c r="AB202">
        <v>0</v>
      </c>
      <c r="AC202">
        <v>0</v>
      </c>
      <c r="AD202">
        <v>1.340444</v>
      </c>
      <c r="AE202">
        <v>18.968209999999999</v>
      </c>
      <c r="AF202">
        <v>0</v>
      </c>
      <c r="AG202">
        <v>0</v>
      </c>
      <c r="AH202">
        <v>1.3374619999999999</v>
      </c>
      <c r="AI202">
        <v>18.763120000000001</v>
      </c>
      <c r="AJ202">
        <v>8.577534E-35</v>
      </c>
      <c r="AK202" s="1">
        <v>2.3020470000000001E-32</v>
      </c>
      <c r="AL202">
        <v>1.33447</v>
      </c>
      <c r="AM202">
        <v>18.746690000000001</v>
      </c>
      <c r="AN202" s="1">
        <v>3.9926769999999999E-23</v>
      </c>
      <c r="AO202" s="1">
        <v>1.0703509999999999E-20</v>
      </c>
      <c r="AP202">
        <v>1.3314589999999999</v>
      </c>
      <c r="AQ202">
        <v>19.20712</v>
      </c>
      <c r="AR202" s="1">
        <v>1.8513289999999999E-11</v>
      </c>
      <c r="AS202" s="1">
        <v>3.6945529999999999E-9</v>
      </c>
      <c r="AT202">
        <v>1.32843</v>
      </c>
      <c r="AU202">
        <v>19.823370000000001</v>
      </c>
      <c r="AV202" s="1">
        <v>1.9829950000000001E-5</v>
      </c>
      <c r="AW202" s="1">
        <v>3.875032E-3</v>
      </c>
      <c r="AX202">
        <v>1.3253269999999999</v>
      </c>
      <c r="AY202">
        <v>20.30575</v>
      </c>
      <c r="AZ202" s="1">
        <v>1.364188E-2</v>
      </c>
      <c r="BA202" s="1">
        <v>2.9401169999999999</v>
      </c>
      <c r="BB202">
        <v>1.322184</v>
      </c>
      <c r="BC202">
        <v>20.62462</v>
      </c>
      <c r="BD202" s="1">
        <v>0.92968569999999995</v>
      </c>
      <c r="BE202">
        <v>214.71530000000001</v>
      </c>
      <c r="BF202">
        <v>1.3190040000000001</v>
      </c>
      <c r="BG202">
        <v>20.531649999999999</v>
      </c>
      <c r="BH202">
        <v>13.23039</v>
      </c>
      <c r="BI202">
        <v>3233.7919999999999</v>
      </c>
      <c r="BJ202">
        <v>1.3157719999999999</v>
      </c>
      <c r="BK202">
        <v>20.196639999999999</v>
      </c>
      <c r="BL202">
        <v>57.709919999999997</v>
      </c>
      <c r="BM202">
        <v>14804.6</v>
      </c>
      <c r="BN202">
        <v>1.3126340000000001</v>
      </c>
      <c r="BO202">
        <v>19.960100000000001</v>
      </c>
      <c r="BP202">
        <v>99.110759999999999</v>
      </c>
      <c r="BQ202">
        <v>26491.919999999998</v>
      </c>
      <c r="BR202">
        <v>1.3093410000000001</v>
      </c>
      <c r="BS202">
        <v>19.969339999999999</v>
      </c>
      <c r="BT202">
        <v>80.056610000000006</v>
      </c>
      <c r="BU202">
        <v>22180.799999999999</v>
      </c>
      <c r="BV202">
        <v>1.30585</v>
      </c>
      <c r="BW202">
        <v>20.077349999999999</v>
      </c>
      <c r="BX202">
        <v>34.930869999999999</v>
      </c>
      <c r="BY202">
        <v>9983.4789999999994</v>
      </c>
      <c r="BZ202">
        <v>1.3019229999999999</v>
      </c>
      <c r="CA202">
        <v>20.428039999999999</v>
      </c>
      <c r="CB202">
        <v>9.2567590000000006</v>
      </c>
      <c r="CC202">
        <v>2716.3530000000001</v>
      </c>
      <c r="CD202">
        <v>1.296737</v>
      </c>
      <c r="CE202">
        <v>20.424320000000002</v>
      </c>
      <c r="CF202">
        <v>1.685789</v>
      </c>
      <c r="CG202">
        <v>504.46120000000002</v>
      </c>
      <c r="CH202">
        <v>1.287766</v>
      </c>
      <c r="CI202">
        <v>20.148409999999998</v>
      </c>
      <c r="CJ202">
        <v>0.27598780000000001</v>
      </c>
      <c r="CK202">
        <v>82.439279999999997</v>
      </c>
      <c r="CL202">
        <v>1.275943</v>
      </c>
      <c r="CM202">
        <v>19.606629999999999</v>
      </c>
      <c r="CN202">
        <v>8.5188840000000002E-2</v>
      </c>
      <c r="CO202">
        <v>24.26557</v>
      </c>
      <c r="CP202">
        <v>1.265282</v>
      </c>
      <c r="CQ202">
        <v>19.052579999999999</v>
      </c>
      <c r="CR202">
        <v>6.141945E-2</v>
      </c>
      <c r="CS202">
        <v>17.093720000000001</v>
      </c>
      <c r="CT202">
        <v>1.255409</v>
      </c>
      <c r="CU202">
        <v>18.570989999999998</v>
      </c>
      <c r="CV202" s="1">
        <v>5.61614E-2</v>
      </c>
      <c r="CW202">
        <v>15.625360000000001</v>
      </c>
      <c r="CX202">
        <v>1.2475909999999999</v>
      </c>
      <c r="CY202">
        <v>18.282170000000001</v>
      </c>
      <c r="CZ202" s="1">
        <v>5.5093669999999997E-2</v>
      </c>
      <c r="DA202">
        <v>15.335850000000001</v>
      </c>
      <c r="DB202">
        <v>1.240083</v>
      </c>
      <c r="DC202">
        <v>18.273669999999999</v>
      </c>
      <c r="DD202" s="1">
        <v>5.5258229999999998E-2</v>
      </c>
      <c r="DE202">
        <v>15.416410000000001</v>
      </c>
      <c r="DF202">
        <v>1.2327900000000001</v>
      </c>
      <c r="DG202">
        <v>18.546220000000002</v>
      </c>
      <c r="DH202" s="1">
        <v>5.43977E-2</v>
      </c>
      <c r="DI202" s="1">
        <v>15.22958</v>
      </c>
      <c r="DJ202">
        <v>1.225168</v>
      </c>
      <c r="DK202">
        <v>18.664750000000002</v>
      </c>
      <c r="DL202" s="1">
        <v>5.162862E-2</v>
      </c>
      <c r="DM202" s="1">
        <v>14.510350000000001</v>
      </c>
      <c r="DN202">
        <v>1.2177009999999999</v>
      </c>
      <c r="DO202">
        <v>18.716329999999999</v>
      </c>
      <c r="DP202" s="1">
        <v>4.766165E-2</v>
      </c>
      <c r="DQ202" s="1">
        <v>13.434290000000001</v>
      </c>
      <c r="DR202">
        <v>1.2109380000000001</v>
      </c>
      <c r="DS202">
        <v>18.300080000000001</v>
      </c>
      <c r="DT202" s="1">
        <v>4.328572E-2</v>
      </c>
      <c r="DU202" s="1">
        <v>12.22653</v>
      </c>
      <c r="DV202">
        <v>1.20404</v>
      </c>
      <c r="DW202">
        <v>17.721789999999999</v>
      </c>
      <c r="DX202" s="1">
        <v>3.8937329999999999E-2</v>
      </c>
      <c r="DY202" s="1">
        <v>11.02383</v>
      </c>
      <c r="DZ202">
        <v>1.1968890000000001</v>
      </c>
      <c r="EA202">
        <v>17.164000000000001</v>
      </c>
      <c r="EB202" s="1">
        <v>3.4920979999999997E-2</v>
      </c>
      <c r="EC202" s="1">
        <v>9.9067050000000005</v>
      </c>
      <c r="ED202">
        <v>1.1901949999999999</v>
      </c>
      <c r="EE202">
        <v>16.759170000000001</v>
      </c>
      <c r="EF202" s="1">
        <v>3.1399290000000003E-2</v>
      </c>
      <c r="EG202" s="1">
        <v>8.9187530000000006</v>
      </c>
      <c r="EH202">
        <v>1.1831780000000001</v>
      </c>
      <c r="EI202">
        <v>16.997409999999999</v>
      </c>
      <c r="EJ202" s="1">
        <v>2.821216E-2</v>
      </c>
      <c r="EK202" s="1">
        <v>8.0269390000000005</v>
      </c>
      <c r="EL202">
        <v>1.17615</v>
      </c>
      <c r="EM202">
        <v>17.437539999999998</v>
      </c>
      <c r="EN202" s="1">
        <v>2.531837E-2</v>
      </c>
      <c r="EO202" s="1">
        <v>7.2140440000000003</v>
      </c>
      <c r="EP202">
        <v>1.1691229999999999</v>
      </c>
      <c r="EQ202">
        <v>17.922460000000001</v>
      </c>
      <c r="ER202" s="1">
        <v>2.271811E-2</v>
      </c>
      <c r="ES202" s="1">
        <v>6.4810639999999999</v>
      </c>
      <c r="ET202">
        <v>1.1623110000000001</v>
      </c>
      <c r="EU202">
        <v>18.50347</v>
      </c>
      <c r="EV202" s="1">
        <v>2.0379970000000001E-2</v>
      </c>
      <c r="EW202" s="1">
        <v>5.8224099999999996</v>
      </c>
      <c r="EX202">
        <v>1.156298</v>
      </c>
      <c r="EY202">
        <v>18.614909999999998</v>
      </c>
      <c r="EZ202" s="1">
        <v>1.8267140000000001E-2</v>
      </c>
      <c r="FA202" s="1">
        <v>5.2331909999999997</v>
      </c>
      <c r="FB202">
        <v>1.150093</v>
      </c>
      <c r="FC202">
        <v>18.122820000000001</v>
      </c>
      <c r="FD202" s="1">
        <v>1.637895E-2</v>
      </c>
      <c r="FE202" s="1">
        <v>4.7048690000000004</v>
      </c>
      <c r="FF202">
        <v>1.14493</v>
      </c>
      <c r="FG202">
        <v>17.53586</v>
      </c>
      <c r="FH202" s="1">
        <v>1.4699490000000001E-2</v>
      </c>
      <c r="FI202" s="1">
        <v>4.2293940000000001</v>
      </c>
      <c r="FJ202">
        <v>1.141003</v>
      </c>
      <c r="FK202">
        <v>17.105509999999999</v>
      </c>
      <c r="FL202" s="1">
        <v>1.321482E-2</v>
      </c>
      <c r="FM202" s="1">
        <v>3.8032460000000001</v>
      </c>
      <c r="FN202">
        <v>1.1376139999999999</v>
      </c>
      <c r="FO202">
        <v>17.50347</v>
      </c>
      <c r="FP202" s="1">
        <v>1.189258E-2</v>
      </c>
      <c r="FQ202" s="1">
        <v>3.4220220000000001</v>
      </c>
      <c r="FR202">
        <v>1.13398</v>
      </c>
      <c r="FS202">
        <v>18.259</v>
      </c>
      <c r="FT202" s="1">
        <v>1.0688420000000001E-2</v>
      </c>
      <c r="FU202" s="1">
        <v>3.0753919999999999</v>
      </c>
      <c r="FV202">
        <v>1.130927</v>
      </c>
      <c r="FW202">
        <v>19.283850000000001</v>
      </c>
      <c r="FX202" s="1">
        <v>9.6114500000000005E-3</v>
      </c>
      <c r="FY202" s="1">
        <v>2.7657910000000001</v>
      </c>
      <c r="FZ202">
        <v>1.127462</v>
      </c>
      <c r="GA202">
        <v>20.321169999999999</v>
      </c>
      <c r="GB202" s="1">
        <v>8.6270389999999995E-3</v>
      </c>
      <c r="GC202" s="1">
        <v>2.484216</v>
      </c>
      <c r="GD202">
        <v>1.1244890000000001</v>
      </c>
      <c r="GE202">
        <v>20.650829999999999</v>
      </c>
      <c r="GF202" s="1">
        <v>7.7361310000000003E-3</v>
      </c>
      <c r="GG202" s="1">
        <v>2.2270819999999998</v>
      </c>
      <c r="GH202">
        <v>1.1230830000000001</v>
      </c>
      <c r="GI202">
        <v>20.343979999999998</v>
      </c>
      <c r="GJ202" s="1">
        <v>6.9350599999999998E-3</v>
      </c>
      <c r="GK202" s="1">
        <v>1.993843</v>
      </c>
      <c r="GL202">
        <v>1.1212040000000001</v>
      </c>
      <c r="GM202">
        <v>19.8325</v>
      </c>
      <c r="GN202" s="1">
        <v>6.2193439999999999E-3</v>
      </c>
      <c r="GO202" s="1">
        <v>1.7872269999999999</v>
      </c>
      <c r="GP202">
        <v>1.118816</v>
      </c>
      <c r="GQ202">
        <v>19.310849999999999</v>
      </c>
      <c r="GR202" s="1">
        <v>5.5859400000000002E-3</v>
      </c>
      <c r="GS202" s="1">
        <v>1.6052249999999999</v>
      </c>
      <c r="GT202">
        <v>1.116447</v>
      </c>
      <c r="GU202">
        <v>19.57931</v>
      </c>
      <c r="GV202" s="1">
        <v>5.0143039999999998E-3</v>
      </c>
      <c r="GW202" s="1">
        <v>1.441003</v>
      </c>
      <c r="GX202">
        <v>1.1143829999999999</v>
      </c>
      <c r="GY202">
        <v>20.271350000000002</v>
      </c>
      <c r="GZ202" s="1">
        <v>4.4801620000000002E-3</v>
      </c>
      <c r="HA202" s="1">
        <v>1.2878419999999999</v>
      </c>
      <c r="HB202">
        <v>1.112338</v>
      </c>
      <c r="HC202">
        <v>21.348700000000001</v>
      </c>
      <c r="HD202" s="1">
        <v>3.9669149999999997E-3</v>
      </c>
      <c r="HE202" s="1">
        <v>1.1410659999999999</v>
      </c>
      <c r="HF202">
        <v>1.11053</v>
      </c>
      <c r="HG202">
        <v>22.392790000000002</v>
      </c>
      <c r="HH202" s="1">
        <v>3.4666179999999999E-3</v>
      </c>
      <c r="HI202" s="1">
        <v>0.99749529999999997</v>
      </c>
      <c r="HJ202">
        <v>1.10921</v>
      </c>
      <c r="HK202">
        <v>22.743400000000001</v>
      </c>
      <c r="HL202" s="1">
        <v>2.9984059999999999E-3</v>
      </c>
      <c r="HM202" s="1">
        <v>0.86233470000000001</v>
      </c>
      <c r="HN202">
        <v>1.1085499999999999</v>
      </c>
      <c r="HO202">
        <v>22.3018</v>
      </c>
      <c r="HP202" s="1">
        <v>2.580316E-3</v>
      </c>
      <c r="HQ202" s="1">
        <v>0.74094309999999997</v>
      </c>
      <c r="HR202">
        <v>1.108279</v>
      </c>
      <c r="HS202">
        <v>21.529969999999999</v>
      </c>
      <c r="HT202" s="1">
        <v>2.2276560000000002E-3</v>
      </c>
      <c r="HU202" s="1">
        <v>0.63793949999999999</v>
      </c>
      <c r="HV202">
        <v>1.108409</v>
      </c>
      <c r="HW202">
        <v>20.71397</v>
      </c>
      <c r="HX202" s="1">
        <v>1.9398600000000001E-3</v>
      </c>
      <c r="HY202" s="1">
        <v>0.55351969999999995</v>
      </c>
      <c r="HZ202">
        <v>1.107775</v>
      </c>
      <c r="IA202">
        <v>20.593499999999999</v>
      </c>
      <c r="IB202" s="1">
        <v>1.7055180000000001E-3</v>
      </c>
      <c r="IC202" s="1">
        <v>0.4851973</v>
      </c>
      <c r="ID202">
        <v>1.107308</v>
      </c>
      <c r="IE202">
        <v>20.402529999999999</v>
      </c>
      <c r="IF202" s="1">
        <v>1.5127090000000001E-3</v>
      </c>
      <c r="IG202" s="1">
        <v>0.429176</v>
      </c>
      <c r="IH202">
        <v>1.1070139999999999</v>
      </c>
      <c r="II202">
        <v>21.06278</v>
      </c>
      <c r="IJ202" s="1">
        <v>1.341016E-3</v>
      </c>
      <c r="IK202" s="1">
        <v>0.3797275</v>
      </c>
      <c r="IL202">
        <v>1.1067990000000001</v>
      </c>
      <c r="IM202">
        <v>21.772040000000001</v>
      </c>
      <c r="IN202" s="1">
        <v>1.1776460000000001E-3</v>
      </c>
      <c r="IO202" s="1">
        <v>0.3329512</v>
      </c>
      <c r="IP202">
        <v>1.1066739999999999</v>
      </c>
      <c r="IQ202">
        <v>22.01501</v>
      </c>
      <c r="IR202" s="1">
        <v>1.018953E-3</v>
      </c>
      <c r="IS202" s="1">
        <v>0.28771989999999997</v>
      </c>
      <c r="IT202">
        <v>1.106619</v>
      </c>
      <c r="IU202">
        <v>21.608270000000001</v>
      </c>
      <c r="IV202" s="1">
        <v>8.7179719999999996E-4</v>
      </c>
      <c r="IW202" s="1">
        <v>0.24578630000000001</v>
      </c>
      <c r="IX202">
        <v>1.106616</v>
      </c>
      <c r="IY202">
        <v>20.8626</v>
      </c>
      <c r="IZ202" s="1">
        <v>7.4709889999999995E-4</v>
      </c>
      <c r="JA202" s="1">
        <v>0.21017569999999999</v>
      </c>
      <c r="JB202">
        <v>1.1066279999999999</v>
      </c>
      <c r="JC202">
        <v>20.16818</v>
      </c>
      <c r="JD202" s="1">
        <v>6.5027599999999998E-4</v>
      </c>
      <c r="JE202" s="1">
        <v>0.18244450000000001</v>
      </c>
      <c r="JF202">
        <v>1.106676</v>
      </c>
      <c r="JG202">
        <v>20.284829999999999</v>
      </c>
      <c r="JH202" s="1">
        <v>5.7875489999999999E-4</v>
      </c>
      <c r="JI202" s="1">
        <v>0.1619439</v>
      </c>
      <c r="JJ202">
        <v>1.1068119999999999</v>
      </c>
      <c r="JK202">
        <v>20.840250000000001</v>
      </c>
      <c r="JL202" s="1">
        <v>5.2622970000000004E-4</v>
      </c>
      <c r="JM202" s="1">
        <v>0.1469019</v>
      </c>
      <c r="JN202">
        <v>1.106946</v>
      </c>
      <c r="JO202">
        <v>21.83089</v>
      </c>
      <c r="JP202" s="1">
        <v>4.8495759999999999E-4</v>
      </c>
      <c r="JQ202" s="1">
        <v>0.13514960000000001</v>
      </c>
      <c r="JR202">
        <v>1.1072040000000001</v>
      </c>
      <c r="JS202">
        <v>22.957470000000001</v>
      </c>
      <c r="JT202" s="1">
        <v>4.4942069999999998E-4</v>
      </c>
      <c r="JU202" s="1">
        <v>0.12508610000000001</v>
      </c>
      <c r="JV202">
        <v>1.1075410000000001</v>
      </c>
      <c r="JW202">
        <v>23.49935</v>
      </c>
      <c r="JX202" s="1">
        <v>4.1659880000000001E-4</v>
      </c>
      <c r="JY202" s="1">
        <v>0.11584129999999999</v>
      </c>
      <c r="JZ202">
        <v>1.107945</v>
      </c>
      <c r="KA202">
        <v>23.27252</v>
      </c>
      <c r="KB202" s="1">
        <v>3.8602720000000001E-4</v>
      </c>
      <c r="KC202" s="1">
        <v>0.1072403</v>
      </c>
      <c r="KD202">
        <v>1.1084339999999999</v>
      </c>
      <c r="KE202">
        <v>22.69407</v>
      </c>
      <c r="KF202" s="1">
        <v>3.5819230000000001E-4</v>
      </c>
      <c r="KG202" s="1">
        <v>9.9406350000000004E-2</v>
      </c>
      <c r="KH202">
        <v>1.1089450000000001</v>
      </c>
      <c r="KI202">
        <v>21.899380000000001</v>
      </c>
      <c r="KJ202" s="1">
        <v>3.3383810000000002E-4</v>
      </c>
      <c r="KK202" s="1">
        <v>9.2529589999999995E-2</v>
      </c>
      <c r="KL202">
        <v>1.1094580000000001</v>
      </c>
      <c r="KM202">
        <v>21.56644</v>
      </c>
      <c r="KN202" s="1">
        <v>3.1310209999999998E-4</v>
      </c>
      <c r="KO202" s="1">
        <v>8.6692069999999996E-2</v>
      </c>
      <c r="KP202">
        <v>1.109971</v>
      </c>
      <c r="KQ202">
        <v>21.49447</v>
      </c>
      <c r="KR202" s="1">
        <v>2.953249E-4</v>
      </c>
      <c r="KS202" s="1">
        <v>8.1692340000000002E-2</v>
      </c>
      <c r="KT202">
        <v>1.1103970000000001</v>
      </c>
      <c r="KU202">
        <v>21.689419999999998</v>
      </c>
      <c r="KV202" s="1">
        <v>2.8008839999999998E-4</v>
      </c>
      <c r="KW202" s="1">
        <v>7.7425610000000006E-2</v>
      </c>
      <c r="KX202">
        <v>1.1106780000000001</v>
      </c>
      <c r="KY202">
        <v>22.023710000000001</v>
      </c>
      <c r="KZ202" s="1">
        <v>2.6669760000000003E-4</v>
      </c>
      <c r="LA202" s="1">
        <v>7.3690350000000002E-2</v>
      </c>
      <c r="LB202">
        <v>1.110903</v>
      </c>
      <c r="LC202">
        <v>22.076889999999999</v>
      </c>
      <c r="LD202" s="1">
        <v>2.5450499999999998E-4</v>
      </c>
      <c r="LE202" s="1">
        <v>7.0313239999999999E-2</v>
      </c>
      <c r="LF202">
        <v>1.110973</v>
      </c>
      <c r="LG202">
        <v>21.703720000000001</v>
      </c>
      <c r="LH202" s="1">
        <v>2.4365230000000001E-4</v>
      </c>
      <c r="LI202" s="1">
        <v>6.7314250000000006E-2</v>
      </c>
      <c r="LJ202">
        <v>1.1109450000000001</v>
      </c>
      <c r="LK202">
        <v>21.020779999999998</v>
      </c>
      <c r="LL202" s="1">
        <v>2.3413000000000001E-4</v>
      </c>
      <c r="LM202" s="1">
        <v>6.4688590000000004E-2</v>
      </c>
      <c r="LN202">
        <v>1.11087</v>
      </c>
      <c r="LO202">
        <v>20.447669999999999</v>
      </c>
      <c r="LP202" s="1">
        <v>2.2633089999999999E-4</v>
      </c>
      <c r="LQ202" s="1">
        <v>6.2540219999999994E-2</v>
      </c>
      <c r="LR202">
        <v>1.1107210000000001</v>
      </c>
      <c r="LS202">
        <v>20.658169999999998</v>
      </c>
      <c r="LT202" s="1">
        <v>2.1970360000000001E-4</v>
      </c>
      <c r="LU202" s="1">
        <v>6.0727749999999997E-2</v>
      </c>
      <c r="LV202">
        <v>1.110582</v>
      </c>
      <c r="LW202">
        <v>21.378620000000002</v>
      </c>
      <c r="LX202" s="1">
        <v>2.1395809999999999E-4</v>
      </c>
      <c r="LY202" s="1">
        <v>5.9166700000000003E-2</v>
      </c>
      <c r="LZ202">
        <v>1.1104050000000001</v>
      </c>
      <c r="MA202">
        <v>22.535270000000001</v>
      </c>
      <c r="MB202" s="1">
        <v>2.089804E-4</v>
      </c>
      <c r="MC202" s="1">
        <v>5.7811790000000002E-2</v>
      </c>
      <c r="MD202">
        <v>1.1102540000000001</v>
      </c>
      <c r="ME202">
        <v>23.6799</v>
      </c>
      <c r="MF202" s="1">
        <v>2.0498209999999999E-4</v>
      </c>
      <c r="MG202" s="1">
        <v>5.671839E-2</v>
      </c>
      <c r="MH202">
        <v>1.1101399999999999</v>
      </c>
      <c r="MI202">
        <v>24.331910000000001</v>
      </c>
      <c r="MJ202" s="1">
        <v>2.0184439999999999E-4</v>
      </c>
      <c r="MK202" s="1">
        <v>5.5863459999999997E-2</v>
      </c>
      <c r="ML202">
        <v>1.11006</v>
      </c>
      <c r="MM202">
        <v>24.109030000000001</v>
      </c>
      <c r="MN202" s="1">
        <v>1.988232E-4</v>
      </c>
      <c r="MO202" s="1">
        <v>5.5052080000000003E-2</v>
      </c>
      <c r="MP202">
        <v>1.1099920000000001</v>
      </c>
      <c r="MQ202">
        <v>23.512360000000001</v>
      </c>
      <c r="MR202" s="1">
        <v>1.9497890000000001E-4</v>
      </c>
      <c r="MS202" s="1">
        <v>5.4020180000000001E-2</v>
      </c>
      <c r="MT202">
        <v>1.10995</v>
      </c>
      <c r="MU202">
        <v>22.72345</v>
      </c>
      <c r="MV202" s="1">
        <v>1.8993459999999999E-4</v>
      </c>
      <c r="MW202" s="1">
        <v>5.2646310000000002E-2</v>
      </c>
      <c r="MX202">
        <v>1.1099079999999999</v>
      </c>
      <c r="MY202">
        <v>22.292760000000001</v>
      </c>
      <c r="MZ202" s="1">
        <v>1.8401259999999999E-4</v>
      </c>
      <c r="NA202" s="1">
        <v>5.102371E-2</v>
      </c>
      <c r="NB202">
        <v>1.10989</v>
      </c>
      <c r="NC202">
        <v>22.29589</v>
      </c>
      <c r="ND202" s="1">
        <v>1.7758030000000001E-4</v>
      </c>
      <c r="NE202" s="1">
        <v>4.9250439999999999E-2</v>
      </c>
      <c r="NF202">
        <v>1.10989</v>
      </c>
      <c r="NG202">
        <v>22.29589</v>
      </c>
      <c r="NH202" s="1">
        <v>1.7758030000000001E-4</v>
      </c>
      <c r="NI202" s="1">
        <v>4.9250439999999999E-2</v>
      </c>
      <c r="NJ202">
        <v>1.10989</v>
      </c>
      <c r="NK202">
        <v>22.29589</v>
      </c>
      <c r="NL202" s="1">
        <v>1.7758030000000001E-4</v>
      </c>
      <c r="NM202" s="1">
        <v>4.9250439999999999E-2</v>
      </c>
      <c r="NN202">
        <v>1.10989</v>
      </c>
      <c r="NO202">
        <v>22.29589</v>
      </c>
      <c r="NP202" s="1">
        <v>1.7758030000000001E-4</v>
      </c>
      <c r="NQ202" s="1">
        <v>4.9250439999999999E-2</v>
      </c>
      <c r="NR202">
        <v>1.10989</v>
      </c>
      <c r="NS202">
        <v>22.29589</v>
      </c>
      <c r="NT202" s="1">
        <v>1.7758030000000001E-4</v>
      </c>
      <c r="NU202" s="1">
        <v>4.9250439999999999E-2</v>
      </c>
      <c r="NV202">
        <v>1.10989</v>
      </c>
      <c r="NW202">
        <v>22.29589</v>
      </c>
      <c r="NX202" s="1">
        <v>1.7758030000000001E-4</v>
      </c>
      <c r="NY202" s="1">
        <v>4.9250439999999999E-2</v>
      </c>
      <c r="NZ202">
        <v>1.10989</v>
      </c>
      <c r="OA202">
        <v>22.29589</v>
      </c>
      <c r="OB202" s="1">
        <v>1.7758030000000001E-4</v>
      </c>
      <c r="OC202" s="1">
        <v>4.9250439999999999E-2</v>
      </c>
      <c r="OD202">
        <v>1.10989</v>
      </c>
      <c r="OE202">
        <v>22.29589</v>
      </c>
      <c r="OF202" s="1">
        <v>1.7758030000000001E-4</v>
      </c>
      <c r="OG202" s="1">
        <v>4.9250439999999999E-2</v>
      </c>
      <c r="OH202">
        <v>1.10989</v>
      </c>
      <c r="OI202">
        <v>22.29589</v>
      </c>
      <c r="OJ202" s="1">
        <v>1.7758030000000001E-4</v>
      </c>
      <c r="OK202" s="1">
        <v>4.9250439999999999E-2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0.78014329999999998</v>
      </c>
      <c r="G203">
        <v>17.03745</v>
      </c>
      <c r="H203">
        <v>0</v>
      </c>
      <c r="I203">
        <v>0</v>
      </c>
      <c r="J203">
        <v>0.77908310000000003</v>
      </c>
      <c r="K203">
        <v>17.57499</v>
      </c>
      <c r="L203">
        <v>0</v>
      </c>
      <c r="M203">
        <v>0</v>
      </c>
      <c r="N203">
        <v>0.77795320000000001</v>
      </c>
      <c r="O203">
        <v>18.150269999999999</v>
      </c>
      <c r="P203">
        <v>0</v>
      </c>
      <c r="Q203">
        <v>0</v>
      </c>
      <c r="R203">
        <v>0.77677589999999996</v>
      </c>
      <c r="S203">
        <v>18.70119</v>
      </c>
      <c r="T203">
        <v>0</v>
      </c>
      <c r="U203">
        <v>0</v>
      </c>
      <c r="V203">
        <v>0.77556320000000001</v>
      </c>
      <c r="W203">
        <v>19.187809999999999</v>
      </c>
      <c r="X203">
        <v>0</v>
      </c>
      <c r="Y203">
        <v>0</v>
      </c>
      <c r="Z203">
        <v>0.77430500000000002</v>
      </c>
      <c r="AA203">
        <v>19.291239999999998</v>
      </c>
      <c r="AB203">
        <v>0</v>
      </c>
      <c r="AC203">
        <v>0</v>
      </c>
      <c r="AD203">
        <v>0.773258</v>
      </c>
      <c r="AE203">
        <v>18.97194</v>
      </c>
      <c r="AF203">
        <v>0</v>
      </c>
      <c r="AG203">
        <v>0</v>
      </c>
      <c r="AH203">
        <v>0.77218520000000002</v>
      </c>
      <c r="AI203">
        <v>18.76088</v>
      </c>
      <c r="AJ203">
        <v>1.5685879999999999E-35</v>
      </c>
      <c r="AK203" s="1">
        <v>1.7711769999999999E-33</v>
      </c>
      <c r="AL203">
        <v>0.77113509999999996</v>
      </c>
      <c r="AM203">
        <v>18.74652</v>
      </c>
      <c r="AN203" s="1">
        <v>8.0159619999999993E-24</v>
      </c>
      <c r="AO203" s="1">
        <v>9.0391110000000006E-22</v>
      </c>
      <c r="AP203">
        <v>0.77011819999999997</v>
      </c>
      <c r="AQ203">
        <v>19.212489999999999</v>
      </c>
      <c r="AR203" s="1">
        <v>3.035094E-12</v>
      </c>
      <c r="AS203" s="1">
        <v>3.425647E-10</v>
      </c>
      <c r="AT203">
        <v>0.76907499999999995</v>
      </c>
      <c r="AU203">
        <v>19.82516</v>
      </c>
      <c r="AV203" s="1">
        <v>1.090525E-5</v>
      </c>
      <c r="AW203" s="1">
        <v>1.123677E-3</v>
      </c>
      <c r="AX203">
        <v>0.76800570000000001</v>
      </c>
      <c r="AY203">
        <v>20.31615</v>
      </c>
      <c r="AZ203" s="1">
        <v>9.1382440000000002E-3</v>
      </c>
      <c r="BA203" s="1">
        <v>0.9707713</v>
      </c>
      <c r="BB203">
        <v>0.76693789999999995</v>
      </c>
      <c r="BC203">
        <v>20.636849999999999</v>
      </c>
      <c r="BD203" s="1">
        <v>0.70933139999999995</v>
      </c>
      <c r="BE203">
        <v>76.870090000000005</v>
      </c>
      <c r="BF203">
        <v>0.76583889999999999</v>
      </c>
      <c r="BG203">
        <v>20.540939999999999</v>
      </c>
      <c r="BH203">
        <v>11.16966</v>
      </c>
      <c r="BI203">
        <v>1230.2809999999999</v>
      </c>
      <c r="BJ203">
        <v>0.76474980000000004</v>
      </c>
      <c r="BK203">
        <v>20.204689999999999</v>
      </c>
      <c r="BL203">
        <v>52.941929999999999</v>
      </c>
      <c r="BM203">
        <v>5913.1289999999999</v>
      </c>
      <c r="BN203">
        <v>0.76374640000000005</v>
      </c>
      <c r="BO203">
        <v>19.95889</v>
      </c>
      <c r="BP203">
        <v>97.505949999999999</v>
      </c>
      <c r="BQ203">
        <v>11014.18</v>
      </c>
      <c r="BR203">
        <v>0.76263199999999998</v>
      </c>
      <c r="BS203">
        <v>19.96368</v>
      </c>
      <c r="BT203">
        <v>83.583789999999993</v>
      </c>
      <c r="BU203">
        <v>9536.5939999999991</v>
      </c>
      <c r="BV203">
        <v>0.76144049999999996</v>
      </c>
      <c r="BW203">
        <v>20.076969999999999</v>
      </c>
      <c r="BX203">
        <v>38.360419999999998</v>
      </c>
      <c r="BY203">
        <v>4414.9750000000004</v>
      </c>
      <c r="BZ203">
        <v>0.76008249999999999</v>
      </c>
      <c r="CA203">
        <v>20.436350000000001</v>
      </c>
      <c r="CB203">
        <v>10.600429999999999</v>
      </c>
      <c r="CC203">
        <v>1229.2360000000001</v>
      </c>
      <c r="CD203">
        <v>0.75818859999999999</v>
      </c>
      <c r="CE203">
        <v>20.44483</v>
      </c>
      <c r="CF203">
        <v>1.988181</v>
      </c>
      <c r="CG203">
        <v>231.97720000000001</v>
      </c>
      <c r="CH203">
        <v>0.75466290000000003</v>
      </c>
      <c r="CI203">
        <v>20.17483</v>
      </c>
      <c r="CJ203">
        <v>0.3219185</v>
      </c>
      <c r="CK203">
        <v>37.689880000000002</v>
      </c>
      <c r="CL203">
        <v>0.75028600000000001</v>
      </c>
      <c r="CM203">
        <v>19.627109999999998</v>
      </c>
      <c r="CN203">
        <v>9.0777759999999999E-2</v>
      </c>
      <c r="CO203">
        <v>10.547040000000001</v>
      </c>
      <c r="CP203">
        <v>0.74619729999999995</v>
      </c>
      <c r="CQ203">
        <v>19.073519999999998</v>
      </c>
      <c r="CR203">
        <v>6.2252420000000003E-2</v>
      </c>
      <c r="CS203">
        <v>7.2193420000000001</v>
      </c>
      <c r="CT203">
        <v>0.74248170000000002</v>
      </c>
      <c r="CU203">
        <v>18.579799999999999</v>
      </c>
      <c r="CV203" s="1">
        <v>5.6391629999999998E-2</v>
      </c>
      <c r="CW203">
        <v>6.5656759999999998</v>
      </c>
      <c r="CX203">
        <v>0.74022659999999996</v>
      </c>
      <c r="CY203">
        <v>18.280259999999998</v>
      </c>
      <c r="CZ203" s="1">
        <v>5.5083890000000003E-2</v>
      </c>
      <c r="DA203">
        <v>6.4297510000000004</v>
      </c>
      <c r="DB203">
        <v>0.73820640000000004</v>
      </c>
      <c r="DC203">
        <v>18.26961</v>
      </c>
      <c r="DD203" s="1">
        <v>5.5242930000000003E-2</v>
      </c>
      <c r="DE203">
        <v>6.4645289999999997</v>
      </c>
      <c r="DF203">
        <v>0.73645499999999997</v>
      </c>
      <c r="DG203">
        <v>18.549569999999999</v>
      </c>
      <c r="DH203" s="1">
        <v>5.4532900000000002E-2</v>
      </c>
      <c r="DI203" s="1">
        <v>6.3974060000000001</v>
      </c>
      <c r="DJ203">
        <v>0.73451270000000002</v>
      </c>
      <c r="DK203">
        <v>18.678439999999998</v>
      </c>
      <c r="DL203" s="1">
        <v>5.1919050000000001E-2</v>
      </c>
      <c r="DM203" s="1">
        <v>6.1074989999999998</v>
      </c>
      <c r="DN203">
        <v>0.73276620000000003</v>
      </c>
      <c r="DO203">
        <v>18.73603</v>
      </c>
      <c r="DP203" s="1">
        <v>4.8024869999999997E-2</v>
      </c>
      <c r="DQ203" s="1">
        <v>5.6621379999999997</v>
      </c>
      <c r="DR203">
        <v>0.73096850000000002</v>
      </c>
      <c r="DS203">
        <v>18.319520000000001</v>
      </c>
      <c r="DT203" s="1">
        <v>4.3666860000000002E-2</v>
      </c>
      <c r="DU203" s="1">
        <v>5.1602410000000001</v>
      </c>
      <c r="DV203">
        <v>0.72861489999999995</v>
      </c>
      <c r="DW203">
        <v>17.742270000000001</v>
      </c>
      <c r="DX203" s="1">
        <v>3.9305060000000003E-2</v>
      </c>
      <c r="DY203" s="1">
        <v>4.6583430000000003</v>
      </c>
      <c r="DZ203">
        <v>0.72615560000000001</v>
      </c>
      <c r="EA203">
        <v>17.18271</v>
      </c>
      <c r="EB203" s="1">
        <v>3.5252930000000002E-2</v>
      </c>
      <c r="EC203" s="1">
        <v>4.1901359999999999</v>
      </c>
      <c r="ED203">
        <v>0.7242693</v>
      </c>
      <c r="EE203">
        <v>16.769909999999999</v>
      </c>
      <c r="EF203" s="1">
        <v>3.1692329999999998E-2</v>
      </c>
      <c r="EG203" s="1">
        <v>3.775077</v>
      </c>
      <c r="EH203">
        <v>0.72224929999999998</v>
      </c>
      <c r="EI203">
        <v>17.000070000000001</v>
      </c>
      <c r="EJ203" s="1">
        <v>2.8481349999999999E-2</v>
      </c>
      <c r="EK203" s="1">
        <v>3.4011499999999999</v>
      </c>
      <c r="EL203">
        <v>0.72042689999999998</v>
      </c>
      <c r="EM203">
        <v>17.434699999999999</v>
      </c>
      <c r="EN203" s="1">
        <v>2.5562430000000001E-2</v>
      </c>
      <c r="EO203" s="1">
        <v>3.0596570000000001</v>
      </c>
      <c r="EP203">
        <v>0.71879499999999996</v>
      </c>
      <c r="EQ203">
        <v>17.915299999999998</v>
      </c>
      <c r="ER203" s="1">
        <v>2.293858E-2</v>
      </c>
      <c r="ES203" s="1">
        <v>2.7514880000000002</v>
      </c>
      <c r="ET203">
        <v>0.71674000000000004</v>
      </c>
      <c r="EU203">
        <v>18.50262</v>
      </c>
      <c r="EV203" s="1">
        <v>2.057633E-2</v>
      </c>
      <c r="EW203" s="1">
        <v>2.474672</v>
      </c>
      <c r="EX203">
        <v>0.71303780000000005</v>
      </c>
      <c r="EY203">
        <v>18.625419999999998</v>
      </c>
      <c r="EZ203" s="1">
        <v>1.844521E-2</v>
      </c>
      <c r="FA203" s="1">
        <v>2.227309</v>
      </c>
      <c r="FB203">
        <v>0.70936929999999998</v>
      </c>
      <c r="FC203">
        <v>18.138369999999998</v>
      </c>
      <c r="FD203" s="1">
        <v>1.6538600000000001E-2</v>
      </c>
      <c r="FE203" s="1">
        <v>2.0050870000000001</v>
      </c>
      <c r="FF203">
        <v>0.70637930000000004</v>
      </c>
      <c r="FG203">
        <v>17.55444</v>
      </c>
      <c r="FH203" s="1">
        <v>1.4844130000000001E-2</v>
      </c>
      <c r="FI203" s="1">
        <v>1.8048850000000001</v>
      </c>
      <c r="FJ203">
        <v>0.70431509999999997</v>
      </c>
      <c r="FK203">
        <v>17.116309999999999</v>
      </c>
      <c r="FL203" s="1">
        <v>1.3343549999999999E-2</v>
      </c>
      <c r="FM203" s="1">
        <v>1.625054</v>
      </c>
      <c r="FN203">
        <v>0.70275940000000003</v>
      </c>
      <c r="FO203">
        <v>17.505649999999999</v>
      </c>
      <c r="FP203" s="1">
        <v>1.200888E-2</v>
      </c>
      <c r="FQ203" s="1">
        <v>1.4639679999999999</v>
      </c>
      <c r="FR203">
        <v>0.70115740000000004</v>
      </c>
      <c r="FS203">
        <v>18.252230000000001</v>
      </c>
      <c r="FT203" s="1">
        <v>1.079366E-2</v>
      </c>
      <c r="FU203" s="1">
        <v>1.317296</v>
      </c>
      <c r="FV203">
        <v>0.69888349999999999</v>
      </c>
      <c r="FW203">
        <v>19.266670000000001</v>
      </c>
      <c r="FX203" s="1">
        <v>9.7060089999999998E-3</v>
      </c>
      <c r="FY203" s="1">
        <v>1.1862239999999999</v>
      </c>
      <c r="FZ203">
        <v>0.69624609999999998</v>
      </c>
      <c r="GA203">
        <v>20.304079999999999</v>
      </c>
      <c r="GB203" s="1">
        <v>8.714098E-3</v>
      </c>
      <c r="GC203" s="1">
        <v>1.0669029999999999</v>
      </c>
      <c r="GD203">
        <v>0.69413860000000005</v>
      </c>
      <c r="GE203">
        <v>20.645949999999999</v>
      </c>
      <c r="GF203" s="1">
        <v>7.8157109999999995E-3</v>
      </c>
      <c r="GG203" s="1">
        <v>0.95761549999999995</v>
      </c>
      <c r="GH203">
        <v>0.69271249999999995</v>
      </c>
      <c r="GI203">
        <v>20.34882</v>
      </c>
      <c r="GJ203" s="1">
        <v>7.0068229999999997E-3</v>
      </c>
      <c r="GK203" s="1">
        <v>0.85840939999999999</v>
      </c>
      <c r="GL203">
        <v>0.69037150000000003</v>
      </c>
      <c r="GM203">
        <v>19.84957</v>
      </c>
      <c r="GN203" s="1">
        <v>6.2828119999999996E-3</v>
      </c>
      <c r="GO203" s="1">
        <v>0.77060740000000005</v>
      </c>
      <c r="GP203">
        <v>0.68772009999999995</v>
      </c>
      <c r="GQ203">
        <v>19.330580000000001</v>
      </c>
      <c r="GR203" s="1">
        <v>5.6423740000000003E-3</v>
      </c>
      <c r="GS203" s="1">
        <v>0.69317589999999996</v>
      </c>
      <c r="GT203">
        <v>0.68510159999999998</v>
      </c>
      <c r="GU203">
        <v>19.593019999999999</v>
      </c>
      <c r="GV203" s="1">
        <v>5.0666629999999999E-3</v>
      </c>
      <c r="GW203" s="1">
        <v>0.62332810000000005</v>
      </c>
      <c r="GX203">
        <v>0.68253359999999996</v>
      </c>
      <c r="GY203">
        <v>20.268619999999999</v>
      </c>
      <c r="GZ203" s="1">
        <v>4.5294899999999997E-3</v>
      </c>
      <c r="HA203" s="1">
        <v>0.55815110000000001</v>
      </c>
      <c r="HB203">
        <v>0.67992090000000005</v>
      </c>
      <c r="HC203">
        <v>21.330539999999999</v>
      </c>
      <c r="HD203" s="1">
        <v>4.0155190000000004E-3</v>
      </c>
      <c r="HE203" s="1">
        <v>0.49566789999999999</v>
      </c>
      <c r="HF203">
        <v>0.67757820000000002</v>
      </c>
      <c r="HG203">
        <v>22.370660000000001</v>
      </c>
      <c r="HH203" s="1">
        <v>3.5136820000000002E-3</v>
      </c>
      <c r="HI203" s="1">
        <v>0.434276</v>
      </c>
      <c r="HJ203">
        <v>0.67567719999999998</v>
      </c>
      <c r="HK203">
        <v>22.736239999999999</v>
      </c>
      <c r="HL203" s="1">
        <v>3.0421490000000001E-3</v>
      </c>
      <c r="HM203" s="1">
        <v>0.37615340000000003</v>
      </c>
      <c r="HN203">
        <v>0.67432959999999997</v>
      </c>
      <c r="HO203">
        <v>22.313759999999998</v>
      </c>
      <c r="HP203" s="1">
        <v>2.6185900000000001E-3</v>
      </c>
      <c r="HQ203" s="1">
        <v>0.32363249999999999</v>
      </c>
      <c r="HR203">
        <v>0.67342029999999997</v>
      </c>
      <c r="HS203">
        <v>21.559699999999999</v>
      </c>
      <c r="HT203" s="1">
        <v>2.2596489999999999E-3</v>
      </c>
      <c r="HU203" s="1">
        <v>0.27885389999999999</v>
      </c>
      <c r="HV203">
        <v>0.6730505</v>
      </c>
      <c r="HW203">
        <v>20.74699</v>
      </c>
      <c r="HX203" s="1">
        <v>1.9659030000000002E-3</v>
      </c>
      <c r="HY203" s="1">
        <v>0.24200749999999999</v>
      </c>
      <c r="HZ203">
        <v>0.67250869999999996</v>
      </c>
      <c r="IA203">
        <v>20.620899999999999</v>
      </c>
      <c r="IB203" s="1">
        <v>1.726701E-3</v>
      </c>
      <c r="IC203" s="1">
        <v>0.212115</v>
      </c>
      <c r="ID203">
        <v>0.67212839999999996</v>
      </c>
      <c r="IE203">
        <v>20.409510000000001</v>
      </c>
      <c r="IF203" s="1">
        <v>1.5306619999999999E-3</v>
      </c>
      <c r="IG203" s="1">
        <v>0.18763969999999999</v>
      </c>
      <c r="IH203">
        <v>0.67183139999999997</v>
      </c>
      <c r="II203">
        <v>21.055399999999999</v>
      </c>
      <c r="IJ203" s="1">
        <v>1.357565E-3</v>
      </c>
      <c r="IK203" s="1">
        <v>0.16612289999999999</v>
      </c>
      <c r="IL203">
        <v>0.6716259</v>
      </c>
      <c r="IM203">
        <v>21.759620000000002</v>
      </c>
      <c r="IN203" s="1">
        <v>1.193667E-3</v>
      </c>
      <c r="IO203" s="1">
        <v>0.14580580000000001</v>
      </c>
      <c r="IP203">
        <v>0.67151280000000002</v>
      </c>
      <c r="IQ203">
        <v>22.012810000000002</v>
      </c>
      <c r="IR203" s="1">
        <v>1.0343629999999999E-3</v>
      </c>
      <c r="IS203" s="1">
        <v>0.126138</v>
      </c>
      <c r="IT203">
        <v>0.6714367</v>
      </c>
      <c r="IU203">
        <v>21.623439999999999</v>
      </c>
      <c r="IV203" s="1">
        <v>8.8556660000000005E-4</v>
      </c>
      <c r="IW203" s="1">
        <v>0.1078167</v>
      </c>
      <c r="IX203">
        <v>0.67140730000000004</v>
      </c>
      <c r="IY203">
        <v>20.891929999999999</v>
      </c>
      <c r="IZ203" s="1">
        <v>7.5830259999999997E-4</v>
      </c>
      <c r="JA203" s="1">
        <v>9.2167860000000004E-2</v>
      </c>
      <c r="JB203">
        <v>0.67139660000000001</v>
      </c>
      <c r="JC203">
        <v>20.204339999999998</v>
      </c>
      <c r="JD203" s="1">
        <v>6.5873739999999998E-4</v>
      </c>
      <c r="JE203" s="1">
        <v>7.992341E-2</v>
      </c>
      <c r="JF203">
        <v>0.67142590000000002</v>
      </c>
      <c r="JG203">
        <v>20.31972</v>
      </c>
      <c r="JH203" s="1">
        <v>5.8493840000000004E-4</v>
      </c>
      <c r="JI203" s="1">
        <v>7.0851120000000004E-2</v>
      </c>
      <c r="JJ203">
        <v>0.67146050000000002</v>
      </c>
      <c r="JK203">
        <v>20.858360000000001</v>
      </c>
      <c r="JL203" s="1">
        <v>5.308671E-4</v>
      </c>
      <c r="JM203" s="1">
        <v>6.420273E-2</v>
      </c>
      <c r="JN203">
        <v>0.67156289999999996</v>
      </c>
      <c r="JO203">
        <v>21.828980000000001</v>
      </c>
      <c r="JP203" s="1">
        <v>4.8874759999999998E-4</v>
      </c>
      <c r="JQ203" s="1">
        <v>5.903158E-2</v>
      </c>
      <c r="JR203">
        <v>0.67174560000000005</v>
      </c>
      <c r="JS203">
        <v>22.944050000000001</v>
      </c>
      <c r="JT203" s="1">
        <v>4.5281089999999998E-4</v>
      </c>
      <c r="JU203" s="1">
        <v>5.462674E-2</v>
      </c>
      <c r="JV203">
        <v>0.67195830000000001</v>
      </c>
      <c r="JW203">
        <v>23.490089999999999</v>
      </c>
      <c r="JX203" s="1">
        <v>4.1976140000000002E-4</v>
      </c>
      <c r="JY203" s="1">
        <v>5.0588889999999997E-2</v>
      </c>
      <c r="JZ203">
        <v>0.67223529999999998</v>
      </c>
      <c r="KA203">
        <v>23.278449999999999</v>
      </c>
      <c r="KB203" s="1">
        <v>3.8895770000000002E-4</v>
      </c>
      <c r="KC203" s="1">
        <v>4.6829259999999998E-2</v>
      </c>
      <c r="KD203">
        <v>0.67257259999999996</v>
      </c>
      <c r="KE203">
        <v>22.720220000000001</v>
      </c>
      <c r="KF203" s="1">
        <v>3.6081390000000001E-4</v>
      </c>
      <c r="KG203" s="1">
        <v>4.3398100000000002E-2</v>
      </c>
      <c r="KH203">
        <v>0.67295229999999995</v>
      </c>
      <c r="KI203">
        <v>21.939019999999999</v>
      </c>
      <c r="KJ203" s="1">
        <v>3.3609699999999999E-4</v>
      </c>
      <c r="KK203" s="1">
        <v>4.0377669999999997E-2</v>
      </c>
      <c r="KL203">
        <v>0.67332539999999996</v>
      </c>
      <c r="KM203">
        <v>21.60642</v>
      </c>
      <c r="KN203" s="1">
        <v>3.1501419999999998E-4</v>
      </c>
      <c r="KO203" s="1">
        <v>3.7809919999999997E-2</v>
      </c>
      <c r="KP203">
        <v>0.67369849999999998</v>
      </c>
      <c r="KQ203">
        <v>21.51792</v>
      </c>
      <c r="KR203" s="1">
        <v>2.9696980000000001E-4</v>
      </c>
      <c r="KS203" s="1">
        <v>3.5613180000000001E-2</v>
      </c>
      <c r="KT203">
        <v>0.6739946</v>
      </c>
      <c r="KU203">
        <v>21.689080000000001</v>
      </c>
      <c r="KV203" s="1">
        <v>2.8150190000000001E-4</v>
      </c>
      <c r="KW203" s="1">
        <v>3.3737360000000001E-2</v>
      </c>
      <c r="KX203">
        <v>0.67422850000000001</v>
      </c>
      <c r="KY203">
        <v>22.01707</v>
      </c>
      <c r="KZ203" s="1">
        <v>2.6794790000000002E-4</v>
      </c>
      <c r="LA203" s="1">
        <v>3.2097929999999997E-2</v>
      </c>
      <c r="LB203">
        <v>0.67440840000000002</v>
      </c>
      <c r="LC203">
        <v>22.077580000000001</v>
      </c>
      <c r="LD203" s="1">
        <v>2.5564439999999999E-4</v>
      </c>
      <c r="LE203" s="1">
        <v>3.0619980000000002E-2</v>
      </c>
      <c r="LF203">
        <v>0.6745023</v>
      </c>
      <c r="LG203">
        <v>21.723410000000001</v>
      </c>
      <c r="LH203" s="1">
        <v>2.4465629999999999E-4</v>
      </c>
      <c r="LI203" s="1">
        <v>2.9304400000000001E-2</v>
      </c>
      <c r="LJ203">
        <v>0.67449749999999997</v>
      </c>
      <c r="LK203">
        <v>21.050270000000001</v>
      </c>
      <c r="LL203" s="1">
        <v>2.3497549999999999E-4</v>
      </c>
      <c r="LM203" s="1">
        <v>2.815105E-2</v>
      </c>
      <c r="LN203">
        <v>0.67444519999999997</v>
      </c>
      <c r="LO203">
        <v>20.477360000000001</v>
      </c>
      <c r="LP203" s="1">
        <v>2.2702829999999999E-4</v>
      </c>
      <c r="LQ203" s="1">
        <v>2.7206480000000002E-2</v>
      </c>
      <c r="LR203">
        <v>0.67435619999999996</v>
      </c>
      <c r="LS203">
        <v>20.677849999999999</v>
      </c>
      <c r="LT203" s="1">
        <v>2.2029530000000001E-4</v>
      </c>
      <c r="LU203" s="1">
        <v>2.641145E-2</v>
      </c>
      <c r="LV203">
        <v>0.67424899999999999</v>
      </c>
      <c r="LW203">
        <v>21.380590000000002</v>
      </c>
      <c r="LX203" s="1">
        <v>2.144697E-4</v>
      </c>
      <c r="LY203" s="1">
        <v>2.5727949999999999E-2</v>
      </c>
      <c r="LZ203">
        <v>0.67413840000000003</v>
      </c>
      <c r="MA203">
        <v>22.524480000000001</v>
      </c>
      <c r="MB203" s="1">
        <v>2.0942120000000001E-4</v>
      </c>
      <c r="MC203" s="1">
        <v>2.513489E-2</v>
      </c>
      <c r="MD203">
        <v>0.67403679999999999</v>
      </c>
      <c r="ME203">
        <v>23.663509999999999</v>
      </c>
      <c r="MF203" s="1">
        <v>2.05319E-4</v>
      </c>
      <c r="MG203" s="1">
        <v>2.465357E-2</v>
      </c>
      <c r="MH203">
        <v>0.67395570000000005</v>
      </c>
      <c r="MI203">
        <v>24.323969999999999</v>
      </c>
      <c r="MJ203" s="1">
        <v>2.0211940000000001E-4</v>
      </c>
      <c r="MK203" s="1">
        <v>2.4278600000000001E-2</v>
      </c>
      <c r="ML203">
        <v>0.67387600000000003</v>
      </c>
      <c r="MM203">
        <v>24.117159999999998</v>
      </c>
      <c r="MN203" s="1">
        <v>1.9913449999999999E-4</v>
      </c>
      <c r="MO203" s="1">
        <v>2.3929269999999999E-2</v>
      </c>
      <c r="MP203">
        <v>0.67382929999999996</v>
      </c>
      <c r="MQ203">
        <v>23.540279999999999</v>
      </c>
      <c r="MR203" s="1">
        <v>1.95396E-4</v>
      </c>
      <c r="MS203" s="1">
        <v>2.348894E-2</v>
      </c>
      <c r="MT203">
        <v>0.67380660000000003</v>
      </c>
      <c r="MU203">
        <v>22.762370000000001</v>
      </c>
      <c r="MV203" s="1">
        <v>1.9046490000000001E-4</v>
      </c>
      <c r="MW203" s="1">
        <v>2.2901129999999999E-2</v>
      </c>
      <c r="MX203">
        <v>0.67377509999999996</v>
      </c>
      <c r="MY203">
        <v>22.333570000000002</v>
      </c>
      <c r="MZ203" s="1">
        <v>1.846133E-4</v>
      </c>
      <c r="NA203" s="1">
        <v>2.2201760000000001E-2</v>
      </c>
      <c r="NB203">
        <v>0.67375689999999999</v>
      </c>
      <c r="NC203">
        <v>22.32658</v>
      </c>
      <c r="ND203" s="1">
        <v>1.782194E-4</v>
      </c>
      <c r="NE203" s="1">
        <v>2.1434849999999998E-2</v>
      </c>
      <c r="NF203">
        <v>0.67375689999999999</v>
      </c>
      <c r="NG203">
        <v>22.32658</v>
      </c>
      <c r="NH203" s="1">
        <v>1.782194E-4</v>
      </c>
      <c r="NI203" s="1">
        <v>2.1434849999999998E-2</v>
      </c>
      <c r="NJ203">
        <v>0.67375689999999999</v>
      </c>
      <c r="NK203">
        <v>22.32658</v>
      </c>
      <c r="NL203" s="1">
        <v>1.782194E-4</v>
      </c>
      <c r="NM203" s="1">
        <v>2.1434849999999998E-2</v>
      </c>
      <c r="NN203">
        <v>0.67375689999999999</v>
      </c>
      <c r="NO203">
        <v>22.32658</v>
      </c>
      <c r="NP203" s="1">
        <v>1.782194E-4</v>
      </c>
      <c r="NQ203" s="1">
        <v>2.1434849999999998E-2</v>
      </c>
      <c r="NR203">
        <v>0.67375689999999999</v>
      </c>
      <c r="NS203">
        <v>22.32658</v>
      </c>
      <c r="NT203" s="1">
        <v>1.782194E-4</v>
      </c>
      <c r="NU203" s="1">
        <v>2.1434849999999998E-2</v>
      </c>
      <c r="NV203">
        <v>0.67375689999999999</v>
      </c>
      <c r="NW203">
        <v>22.32658</v>
      </c>
      <c r="NX203" s="1">
        <v>1.782194E-4</v>
      </c>
      <c r="NY203" s="1">
        <v>2.1434849999999998E-2</v>
      </c>
      <c r="NZ203">
        <v>0.67375689999999999</v>
      </c>
      <c r="OA203">
        <v>22.32658</v>
      </c>
      <c r="OB203" s="1">
        <v>1.782194E-4</v>
      </c>
      <c r="OC203" s="1">
        <v>2.1434849999999998E-2</v>
      </c>
      <c r="OD203">
        <v>0.67375689999999999</v>
      </c>
      <c r="OE203">
        <v>22.32658</v>
      </c>
      <c r="OF203" s="1">
        <v>1.782194E-4</v>
      </c>
      <c r="OG203" s="1">
        <v>2.1434849999999998E-2</v>
      </c>
      <c r="OH203">
        <v>0.67375689999999999</v>
      </c>
      <c r="OI203">
        <v>22.32658</v>
      </c>
      <c r="OJ203" s="1">
        <v>1.782194E-4</v>
      </c>
      <c r="OK203" s="1">
        <v>2.1434849999999998E-2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1.0840529999999999</v>
      </c>
      <c r="G204">
        <v>17.03725</v>
      </c>
      <c r="H204">
        <v>0</v>
      </c>
      <c r="I204">
        <v>0</v>
      </c>
      <c r="J204">
        <v>1.0824290000000001</v>
      </c>
      <c r="K204">
        <v>17.574860000000001</v>
      </c>
      <c r="L204">
        <v>0</v>
      </c>
      <c r="M204">
        <v>0</v>
      </c>
      <c r="N204">
        <v>1.080811</v>
      </c>
      <c r="O204">
        <v>18.14968</v>
      </c>
      <c r="P204">
        <v>0</v>
      </c>
      <c r="Q204">
        <v>0</v>
      </c>
      <c r="R204">
        <v>1.0791090000000001</v>
      </c>
      <c r="S204">
        <v>18.702549999999999</v>
      </c>
      <c r="T204">
        <v>0</v>
      </c>
      <c r="U204">
        <v>0</v>
      </c>
      <c r="V204">
        <v>1.0773740000000001</v>
      </c>
      <c r="W204">
        <v>19.189900000000002</v>
      </c>
      <c r="X204">
        <v>0</v>
      </c>
      <c r="Y204">
        <v>0</v>
      </c>
      <c r="Z204">
        <v>1.0755589999999999</v>
      </c>
      <c r="AA204">
        <v>19.293679999999998</v>
      </c>
      <c r="AB204">
        <v>0</v>
      </c>
      <c r="AC204">
        <v>0</v>
      </c>
      <c r="AD204">
        <v>1.074044</v>
      </c>
      <c r="AE204">
        <v>18.97373</v>
      </c>
      <c r="AF204">
        <v>0</v>
      </c>
      <c r="AG204">
        <v>0</v>
      </c>
      <c r="AH204">
        <v>1.0725480000000001</v>
      </c>
      <c r="AI204">
        <v>18.760549999999999</v>
      </c>
      <c r="AJ204">
        <v>9.3030010000000001E-36</v>
      </c>
      <c r="AK204" s="1">
        <v>4.4616480000000003E-34</v>
      </c>
      <c r="AL204">
        <v>1.0710740000000001</v>
      </c>
      <c r="AM204">
        <v>18.74512</v>
      </c>
      <c r="AN204" s="1">
        <v>5.0037770000000001E-24</v>
      </c>
      <c r="AO204" s="1">
        <v>2.3787610000000002E-22</v>
      </c>
      <c r="AP204">
        <v>1.069625</v>
      </c>
      <c r="AQ204">
        <v>19.212489999999999</v>
      </c>
      <c r="AR204" s="1">
        <v>1.9353129999999999E-12</v>
      </c>
      <c r="AS204" s="1">
        <v>8.9970120000000005E-11</v>
      </c>
      <c r="AT204">
        <v>1.06816</v>
      </c>
      <c r="AU204">
        <v>19.82423</v>
      </c>
      <c r="AV204" s="1">
        <v>9.0174240000000001E-6</v>
      </c>
      <c r="AW204" s="1">
        <v>4.3232950000000002E-4</v>
      </c>
      <c r="AX204">
        <v>1.0666640000000001</v>
      </c>
      <c r="AY204">
        <v>20.318169999999999</v>
      </c>
      <c r="AZ204" s="1">
        <v>8.0556629999999994E-3</v>
      </c>
      <c r="BA204" s="1">
        <v>0.39217649999999998</v>
      </c>
      <c r="BB204">
        <v>1.0651109999999999</v>
      </c>
      <c r="BC204">
        <v>20.640339999999998</v>
      </c>
      <c r="BD204" s="1">
        <v>0.6517115</v>
      </c>
      <c r="BE204">
        <v>32.029220000000002</v>
      </c>
      <c r="BF204">
        <v>1.063572</v>
      </c>
      <c r="BG204">
        <v>20.544550000000001</v>
      </c>
      <c r="BH204">
        <v>10.593170000000001</v>
      </c>
      <c r="BI204">
        <v>524.83969999999999</v>
      </c>
      <c r="BJ204">
        <v>1.062046</v>
      </c>
      <c r="BK204">
        <v>20.207999999999998</v>
      </c>
      <c r="BL204">
        <v>51.518239999999999</v>
      </c>
      <c r="BM204">
        <v>2571.3110000000001</v>
      </c>
      <c r="BN204">
        <v>1.060616</v>
      </c>
      <c r="BO204">
        <v>19.95871</v>
      </c>
      <c r="BP204">
        <v>96.937420000000003</v>
      </c>
      <c r="BQ204">
        <v>4866.8270000000002</v>
      </c>
      <c r="BR204">
        <v>1.05908</v>
      </c>
      <c r="BS204">
        <v>19.961359999999999</v>
      </c>
      <c r="BT204">
        <v>84.610029999999995</v>
      </c>
      <c r="BU204">
        <v>4271.6580000000004</v>
      </c>
      <c r="BV204">
        <v>1.0573630000000001</v>
      </c>
      <c r="BW204">
        <v>20.075569999999999</v>
      </c>
      <c r="BX204">
        <v>39.426949999999998</v>
      </c>
      <c r="BY204">
        <v>2000.6880000000001</v>
      </c>
      <c r="BZ204">
        <v>1.0554600000000001</v>
      </c>
      <c r="CA204">
        <v>20.438389999999998</v>
      </c>
      <c r="CB204">
        <v>11.03285</v>
      </c>
      <c r="CC204">
        <v>562.52059999999994</v>
      </c>
      <c r="CD204">
        <v>1.0528360000000001</v>
      </c>
      <c r="CE204">
        <v>20.451029999999999</v>
      </c>
      <c r="CF204">
        <v>2.087933</v>
      </c>
      <c r="CG204">
        <v>106.9449</v>
      </c>
      <c r="CH204">
        <v>1.047965</v>
      </c>
      <c r="CI204">
        <v>20.184660000000001</v>
      </c>
      <c r="CJ204">
        <v>0.33731430000000001</v>
      </c>
      <c r="CK204">
        <v>17.37435</v>
      </c>
      <c r="CL204">
        <v>1.0417190000000001</v>
      </c>
      <c r="CM204">
        <v>19.63458</v>
      </c>
      <c r="CN204">
        <v>9.2663250000000003E-2</v>
      </c>
      <c r="CO204">
        <v>4.7829090000000001</v>
      </c>
      <c r="CP204">
        <v>1.0329269999999999</v>
      </c>
      <c r="CQ204">
        <v>19.08135</v>
      </c>
      <c r="CR204">
        <v>6.2528310000000004E-2</v>
      </c>
      <c r="CS204">
        <v>3.244672</v>
      </c>
      <c r="CT204">
        <v>1.0248969999999999</v>
      </c>
      <c r="CU204">
        <v>18.583570000000002</v>
      </c>
      <c r="CV204">
        <v>5.6472590000000003E-2</v>
      </c>
      <c r="CW204">
        <v>2.9523069999999998</v>
      </c>
      <c r="CX204">
        <v>1.01898</v>
      </c>
      <c r="CY204">
        <v>18.280149999999999</v>
      </c>
      <c r="CZ204" s="1">
        <v>5.509083E-2</v>
      </c>
      <c r="DA204">
        <v>2.8959920000000001</v>
      </c>
      <c r="DB204">
        <v>1.0133350000000001</v>
      </c>
      <c r="DC204">
        <v>18.267410000000002</v>
      </c>
      <c r="DD204" s="1">
        <v>5.5245599999999999E-2</v>
      </c>
      <c r="DE204">
        <v>2.922183</v>
      </c>
      <c r="DF204">
        <v>1.008019</v>
      </c>
      <c r="DG204">
        <v>18.549060000000001</v>
      </c>
      <c r="DH204" s="1">
        <v>5.4578950000000001E-2</v>
      </c>
      <c r="DI204" s="1">
        <v>2.9043299999999999</v>
      </c>
      <c r="DJ204">
        <v>1.0023979999999999</v>
      </c>
      <c r="DK204">
        <v>18.681270000000001</v>
      </c>
      <c r="DL204" s="1">
        <v>5.2008909999999998E-2</v>
      </c>
      <c r="DM204" s="1">
        <v>2.7849910000000002</v>
      </c>
      <c r="DN204">
        <v>0.99698690000000001</v>
      </c>
      <c r="DO204">
        <v>18.741340000000001</v>
      </c>
      <c r="DP204" s="1">
        <v>4.8134469999999999E-2</v>
      </c>
      <c r="DQ204" s="1">
        <v>2.5929009999999999</v>
      </c>
      <c r="DR204">
        <v>0.9906433</v>
      </c>
      <c r="DS204">
        <v>18.326280000000001</v>
      </c>
      <c r="DT204" s="1">
        <v>4.3778900000000003E-2</v>
      </c>
      <c r="DU204" s="1">
        <v>2.3725499999999999</v>
      </c>
      <c r="DV204">
        <v>0.98361030000000005</v>
      </c>
      <c r="DW204">
        <v>17.749300000000002</v>
      </c>
      <c r="DX204" s="1">
        <v>3.9413450000000003E-2</v>
      </c>
      <c r="DY204" s="1">
        <v>2.1498659999999998</v>
      </c>
      <c r="DZ204">
        <v>0.97639089999999995</v>
      </c>
      <c r="EA204">
        <v>17.1892</v>
      </c>
      <c r="EB204" s="1">
        <v>3.535141E-2</v>
      </c>
      <c r="EC204" s="1">
        <v>1.9410400000000001</v>
      </c>
      <c r="ED204">
        <v>0.96976660000000003</v>
      </c>
      <c r="EE204">
        <v>16.77318</v>
      </c>
      <c r="EF204" s="1">
        <v>3.178011E-2</v>
      </c>
      <c r="EG204" s="1">
        <v>1.756146</v>
      </c>
      <c r="EH204">
        <v>0.96274479999999996</v>
      </c>
      <c r="EI204">
        <v>16.999269999999999</v>
      </c>
      <c r="EJ204" s="1">
        <v>2.8562440000000001E-2</v>
      </c>
      <c r="EK204" s="1">
        <v>1.5901689999999999</v>
      </c>
      <c r="EL204">
        <v>0.95586289999999996</v>
      </c>
      <c r="EM204">
        <v>17.431789999999999</v>
      </c>
      <c r="EN204" s="1">
        <v>2.5636699999999998E-2</v>
      </c>
      <c r="EO204" s="1">
        <v>1.438035</v>
      </c>
      <c r="EP204">
        <v>0.94897560000000003</v>
      </c>
      <c r="EQ204">
        <v>17.910799999999998</v>
      </c>
      <c r="ER204" s="1">
        <v>2.3006080000000002E-2</v>
      </c>
      <c r="ES204" s="1">
        <v>1.300298</v>
      </c>
      <c r="ET204">
        <v>0.94164159999999997</v>
      </c>
      <c r="EU204">
        <v>18.500540000000001</v>
      </c>
      <c r="EV204" s="1">
        <v>2.0636399999999999E-2</v>
      </c>
      <c r="EW204" s="1">
        <v>1.175684</v>
      </c>
      <c r="EX204">
        <v>0.93401659999999997</v>
      </c>
      <c r="EY204">
        <v>18.629539999999999</v>
      </c>
      <c r="EZ204" s="1">
        <v>1.8500019999999999E-2</v>
      </c>
      <c r="FA204" s="1">
        <v>1.062484</v>
      </c>
      <c r="FB204">
        <v>0.92630069999999998</v>
      </c>
      <c r="FC204">
        <v>18.14434</v>
      </c>
      <c r="FD204" s="1">
        <v>1.6588100000000001E-2</v>
      </c>
      <c r="FE204" s="1">
        <v>0.96053820000000001</v>
      </c>
      <c r="FF204">
        <v>0.91950829999999995</v>
      </c>
      <c r="FG204">
        <v>17.561810000000001</v>
      </c>
      <c r="FH204" s="1">
        <v>1.488956E-2</v>
      </c>
      <c r="FI204" s="1">
        <v>0.8684828</v>
      </c>
      <c r="FJ204">
        <v>0.91375110000000004</v>
      </c>
      <c r="FK204">
        <v>17.11957</v>
      </c>
      <c r="FL204" s="1">
        <v>1.33843E-2</v>
      </c>
      <c r="FM204" s="1">
        <v>0.78566650000000005</v>
      </c>
      <c r="FN204">
        <v>0.90868959999999999</v>
      </c>
      <c r="FO204">
        <v>17.50451</v>
      </c>
      <c r="FP204" s="1">
        <v>1.2046039999999999E-2</v>
      </c>
      <c r="FQ204" s="1">
        <v>0.71120519999999998</v>
      </c>
      <c r="FR204">
        <v>0.90353329999999998</v>
      </c>
      <c r="FS204">
        <v>18.246860000000002</v>
      </c>
      <c r="FT204" s="1">
        <v>1.0827649999999999E-2</v>
      </c>
      <c r="FU204" s="1">
        <v>0.64311240000000003</v>
      </c>
      <c r="FV204">
        <v>0.89840399999999998</v>
      </c>
      <c r="FW204">
        <v>19.257149999999999</v>
      </c>
      <c r="FX204" s="1">
        <v>9.7365349999999993E-3</v>
      </c>
      <c r="FY204" s="1">
        <v>0.58158270000000001</v>
      </c>
      <c r="FZ204">
        <v>0.8931209</v>
      </c>
      <c r="GA204">
        <v>20.295069999999999</v>
      </c>
      <c r="GB204" s="1">
        <v>8.7422980000000008E-3</v>
      </c>
      <c r="GC204" s="1">
        <v>0.52524420000000005</v>
      </c>
      <c r="GD204">
        <v>0.88854679999999997</v>
      </c>
      <c r="GE204">
        <v>20.64462</v>
      </c>
      <c r="GF204" s="1">
        <v>7.841644E-3</v>
      </c>
      <c r="GG204" s="1">
        <v>0.47344530000000001</v>
      </c>
      <c r="GH204">
        <v>0.88489150000000005</v>
      </c>
      <c r="GI204">
        <v>20.351669999999999</v>
      </c>
      <c r="GJ204" s="1">
        <v>7.0301599999999997E-3</v>
      </c>
      <c r="GK204" s="1">
        <v>0.4262185</v>
      </c>
      <c r="GL204">
        <v>0.88006260000000003</v>
      </c>
      <c r="GM204">
        <v>19.857130000000002</v>
      </c>
      <c r="GN204" s="1">
        <v>6.3034730000000004E-3</v>
      </c>
      <c r="GO204" s="1">
        <v>0.38419989999999998</v>
      </c>
      <c r="GP204">
        <v>0.87488940000000004</v>
      </c>
      <c r="GQ204">
        <v>19.337219999999999</v>
      </c>
      <c r="GR204" s="1">
        <v>5.6607810000000001E-3</v>
      </c>
      <c r="GS204" s="1">
        <v>0.34698909999999999</v>
      </c>
      <c r="GT204">
        <v>0.86983560000000004</v>
      </c>
      <c r="GU204">
        <v>19.595469999999999</v>
      </c>
      <c r="GV204" s="1">
        <v>5.0837E-3</v>
      </c>
      <c r="GW204" s="1">
        <v>0.31327959999999999</v>
      </c>
      <c r="GX204">
        <v>0.86486220000000003</v>
      </c>
      <c r="GY204">
        <v>20.26379</v>
      </c>
      <c r="GZ204" s="1">
        <v>4.5454930000000003E-3</v>
      </c>
      <c r="HA204" s="1">
        <v>0.28160600000000002</v>
      </c>
      <c r="HB204">
        <v>0.85997369999999995</v>
      </c>
      <c r="HC204">
        <v>21.320740000000001</v>
      </c>
      <c r="HD204" s="1">
        <v>4.0312280000000004E-3</v>
      </c>
      <c r="HE204" s="1">
        <v>0.2510405</v>
      </c>
      <c r="HF204">
        <v>0.85551650000000001</v>
      </c>
      <c r="HG204">
        <v>22.3597</v>
      </c>
      <c r="HH204" s="1">
        <v>3.52893E-3</v>
      </c>
      <c r="HI204" s="1">
        <v>0.2207548</v>
      </c>
      <c r="HJ204">
        <v>0.85176589999999996</v>
      </c>
      <c r="HK204">
        <v>22.734459999999999</v>
      </c>
      <c r="HL204" s="1">
        <v>3.0563859999999999E-3</v>
      </c>
      <c r="HM204" s="1">
        <v>0.19185260000000001</v>
      </c>
      <c r="HN204">
        <v>0.84885929999999998</v>
      </c>
      <c r="HO204">
        <v>22.319600000000001</v>
      </c>
      <c r="HP204" s="1">
        <v>2.6311049999999999E-3</v>
      </c>
      <c r="HQ204" s="1">
        <v>0.16555739999999999</v>
      </c>
      <c r="HR204">
        <v>0.84659680000000004</v>
      </c>
      <c r="HS204">
        <v>21.57283</v>
      </c>
      <c r="HT204" s="1">
        <v>2.2701430000000001E-3</v>
      </c>
      <c r="HU204" s="1">
        <v>0.14302400000000001</v>
      </c>
      <c r="HV204">
        <v>0.8452054</v>
      </c>
      <c r="HW204">
        <v>20.75929</v>
      </c>
      <c r="HX204" s="1">
        <v>1.9744630000000001E-3</v>
      </c>
      <c r="HY204" s="1">
        <v>0.1243827</v>
      </c>
      <c r="HZ204">
        <v>0.84379550000000003</v>
      </c>
      <c r="IA204">
        <v>20.631399999999999</v>
      </c>
      <c r="IB204" s="1">
        <v>1.733669E-3</v>
      </c>
      <c r="IC204" s="1">
        <v>0.1091965</v>
      </c>
      <c r="ID204">
        <v>0.8426458</v>
      </c>
      <c r="IE204">
        <v>20.412130000000001</v>
      </c>
      <c r="IF204" s="1">
        <v>1.536541E-3</v>
      </c>
      <c r="IG204" s="1">
        <v>9.6742140000000004E-2</v>
      </c>
      <c r="IH204">
        <v>0.84173480000000001</v>
      </c>
      <c r="II204">
        <v>21.049589999999998</v>
      </c>
      <c r="IJ204" s="1">
        <v>1.362944E-3</v>
      </c>
      <c r="IK204" s="1">
        <v>8.5773989999999994E-2</v>
      </c>
      <c r="IL204">
        <v>0.8410417</v>
      </c>
      <c r="IM204">
        <v>21.752849999999999</v>
      </c>
      <c r="IN204" s="1">
        <v>1.198862E-3</v>
      </c>
      <c r="IO204" s="1">
        <v>7.5388579999999997E-2</v>
      </c>
      <c r="IP204">
        <v>0.8405203</v>
      </c>
      <c r="IQ204">
        <v>22.01257</v>
      </c>
      <c r="IR204" s="1">
        <v>1.0393659999999999E-3</v>
      </c>
      <c r="IS204" s="1">
        <v>6.5301719999999994E-2</v>
      </c>
      <c r="IT204">
        <v>0.84015759999999995</v>
      </c>
      <c r="IU204">
        <v>21.630690000000001</v>
      </c>
      <c r="IV204" s="1">
        <v>8.9005699999999998E-4</v>
      </c>
      <c r="IW204" s="1">
        <v>5.5865409999999997E-2</v>
      </c>
      <c r="IX204">
        <v>0.83990560000000003</v>
      </c>
      <c r="IY204">
        <v>20.904800000000002</v>
      </c>
      <c r="IZ204" s="1">
        <v>7.6197500000000002E-4</v>
      </c>
      <c r="JA204" s="1">
        <v>4.7775169999999999E-2</v>
      </c>
      <c r="JB204">
        <v>0.83974119999999997</v>
      </c>
      <c r="JC204">
        <v>20.216999999999999</v>
      </c>
      <c r="JD204" s="1">
        <v>6.615182E-4</v>
      </c>
      <c r="JE204" s="1">
        <v>4.1426169999999998E-2</v>
      </c>
      <c r="JF204">
        <v>0.83966300000000005</v>
      </c>
      <c r="JG204">
        <v>20.329719999999998</v>
      </c>
      <c r="JH204" s="1">
        <v>5.8697410000000002E-4</v>
      </c>
      <c r="JI204" s="1">
        <v>3.671497E-2</v>
      </c>
      <c r="JJ204">
        <v>0.83965630000000002</v>
      </c>
      <c r="JK204">
        <v>20.861170000000001</v>
      </c>
      <c r="JL204" s="1">
        <v>5.3238500000000002E-4</v>
      </c>
      <c r="JM204" s="1">
        <v>3.3260430000000001E-2</v>
      </c>
      <c r="JN204">
        <v>0.8397599</v>
      </c>
      <c r="JO204">
        <v>21.82347</v>
      </c>
      <c r="JP204" s="1">
        <v>4.8998070000000002E-4</v>
      </c>
      <c r="JQ204" s="1">
        <v>3.057617E-2</v>
      </c>
      <c r="JR204">
        <v>0.83995569999999997</v>
      </c>
      <c r="JS204">
        <v>22.935690000000001</v>
      </c>
      <c r="JT204" s="1">
        <v>4.5390630000000001E-4</v>
      </c>
      <c r="JU204" s="1">
        <v>2.8292769999999998E-2</v>
      </c>
      <c r="JV204">
        <v>0.84028890000000001</v>
      </c>
      <c r="JW204">
        <v>23.48677</v>
      </c>
      <c r="JX204" s="1">
        <v>4.207813E-4</v>
      </c>
      <c r="JY204" s="1">
        <v>2.6198309999999999E-2</v>
      </c>
      <c r="JZ204">
        <v>0.84074839999999995</v>
      </c>
      <c r="KA204">
        <v>23.281690000000001</v>
      </c>
      <c r="KB204" s="1">
        <v>3.8990200000000002E-4</v>
      </c>
      <c r="KC204" s="1">
        <v>2.4245650000000001E-2</v>
      </c>
      <c r="KD204">
        <v>0.84128639999999999</v>
      </c>
      <c r="KE204">
        <v>22.731449999999999</v>
      </c>
      <c r="KF204" s="1">
        <v>3.6166019999999999E-4</v>
      </c>
      <c r="KG204" s="1">
        <v>2.2460480000000001E-2</v>
      </c>
      <c r="KH204">
        <v>0.84194060000000004</v>
      </c>
      <c r="KI204">
        <v>21.954529999999998</v>
      </c>
      <c r="KJ204" s="1">
        <v>3.3682630000000002E-4</v>
      </c>
      <c r="KK204" s="1">
        <v>2.0885770000000001E-2</v>
      </c>
      <c r="KL204">
        <v>0.84262999999999999</v>
      </c>
      <c r="KM204">
        <v>21.62002</v>
      </c>
      <c r="KN204" s="1">
        <v>3.1563030000000001E-4</v>
      </c>
      <c r="KO204" s="1">
        <v>1.9544579999999999E-2</v>
      </c>
      <c r="KP204">
        <v>0.84329220000000005</v>
      </c>
      <c r="KQ204">
        <v>21.526810000000001</v>
      </c>
      <c r="KR204" s="1">
        <v>2.974982E-4</v>
      </c>
      <c r="KS204" s="1">
        <v>1.83965E-2</v>
      </c>
      <c r="KT204">
        <v>0.84391859999999996</v>
      </c>
      <c r="KU204">
        <v>21.685890000000001</v>
      </c>
      <c r="KV204" s="1">
        <v>2.8195439999999998E-4</v>
      </c>
      <c r="KW204" s="1">
        <v>1.7415320000000001E-2</v>
      </c>
      <c r="KX204">
        <v>0.84444240000000004</v>
      </c>
      <c r="KY204">
        <v>22.014030000000002</v>
      </c>
      <c r="KZ204" s="1">
        <v>2.6834880000000001E-4</v>
      </c>
      <c r="LA204" s="1">
        <v>1.6558659999999999E-2</v>
      </c>
      <c r="LB204">
        <v>0.84481240000000002</v>
      </c>
      <c r="LC204">
        <v>22.078130000000002</v>
      </c>
      <c r="LD204" s="1">
        <v>2.5600880000000001E-4</v>
      </c>
      <c r="LE204" s="1">
        <v>1.5788139999999999E-2</v>
      </c>
      <c r="LF204">
        <v>0.84509540000000005</v>
      </c>
      <c r="LG204">
        <v>21.731850000000001</v>
      </c>
      <c r="LH204" s="1">
        <v>2.449776E-4</v>
      </c>
      <c r="LI204" s="1">
        <v>1.510273E-2</v>
      </c>
      <c r="LJ204">
        <v>0.84521219999999997</v>
      </c>
      <c r="LK204">
        <v>21.062899999999999</v>
      </c>
      <c r="LL204" s="1">
        <v>2.3524820000000001E-4</v>
      </c>
      <c r="LM204" s="1">
        <v>1.4502370000000001E-2</v>
      </c>
      <c r="LN204">
        <v>0.84522379999999997</v>
      </c>
      <c r="LO204">
        <v>20.48762</v>
      </c>
      <c r="LP204" s="1">
        <v>2.2725269999999999E-4</v>
      </c>
      <c r="LQ204" s="1">
        <v>1.401122E-2</v>
      </c>
      <c r="LR204">
        <v>0.84514699999999998</v>
      </c>
      <c r="LS204">
        <v>20.682500000000001</v>
      </c>
      <c r="LT204" s="1">
        <v>2.2048639999999999E-4</v>
      </c>
      <c r="LU204" s="1">
        <v>1.359905E-2</v>
      </c>
      <c r="LV204">
        <v>0.84503360000000005</v>
      </c>
      <c r="LW204">
        <v>21.378070000000001</v>
      </c>
      <c r="LX204" s="1">
        <v>2.1463520000000001E-4</v>
      </c>
      <c r="LY204" s="1">
        <v>1.324577E-2</v>
      </c>
      <c r="LZ204">
        <v>0.84488079999999999</v>
      </c>
      <c r="MA204">
        <v>22.516480000000001</v>
      </c>
      <c r="MB204" s="1">
        <v>2.095643E-4</v>
      </c>
      <c r="MC204" s="1">
        <v>1.2940190000000001E-2</v>
      </c>
      <c r="MD204">
        <v>0.84470120000000004</v>
      </c>
      <c r="ME204">
        <v>23.65436</v>
      </c>
      <c r="MF204" s="1">
        <v>2.054293E-4</v>
      </c>
      <c r="MG204" s="1">
        <v>1.269198E-2</v>
      </c>
      <c r="MH204">
        <v>0.84455449999999999</v>
      </c>
      <c r="MI204">
        <v>24.320989999999998</v>
      </c>
      <c r="MJ204" s="1">
        <v>2.022088E-4</v>
      </c>
      <c r="MK204" s="1">
        <v>1.249946E-2</v>
      </c>
      <c r="ML204">
        <v>0.84443520000000005</v>
      </c>
      <c r="MM204">
        <v>24.121200000000002</v>
      </c>
      <c r="MN204" s="1">
        <v>1.9923360000000001E-4</v>
      </c>
      <c r="MO204" s="1">
        <v>1.2321199999999999E-2</v>
      </c>
      <c r="MP204">
        <v>0.84435159999999998</v>
      </c>
      <c r="MQ204">
        <v>23.552119999999999</v>
      </c>
      <c r="MR204" s="1">
        <v>1.9552799999999999E-4</v>
      </c>
      <c r="MS204" s="1">
        <v>1.209728E-2</v>
      </c>
      <c r="MT204">
        <v>0.84425749999999999</v>
      </c>
      <c r="MU204">
        <v>22.777609999999999</v>
      </c>
      <c r="MV204" s="1">
        <v>1.9063390000000001E-4</v>
      </c>
      <c r="MW204" s="1">
        <v>1.1797500000000001E-2</v>
      </c>
      <c r="MX204">
        <v>0.84420539999999999</v>
      </c>
      <c r="MY204">
        <v>22.347110000000001</v>
      </c>
      <c r="MZ204" s="1">
        <v>1.8480570000000001E-4</v>
      </c>
      <c r="NA204" s="1">
        <v>1.143942E-2</v>
      </c>
      <c r="NB204">
        <v>0.84414789999999995</v>
      </c>
      <c r="NC204">
        <v>22.335789999999999</v>
      </c>
      <c r="ND204" s="1">
        <v>1.7842420000000001E-4</v>
      </c>
      <c r="NE204" s="1">
        <v>1.1045849999999999E-2</v>
      </c>
      <c r="NF204">
        <v>0.84414789999999995</v>
      </c>
      <c r="NG204">
        <v>22.335789999999999</v>
      </c>
      <c r="NH204" s="1">
        <v>1.7842420000000001E-4</v>
      </c>
      <c r="NI204" s="1">
        <v>1.1045849999999999E-2</v>
      </c>
      <c r="NJ204">
        <v>0.84414789999999995</v>
      </c>
      <c r="NK204">
        <v>22.335789999999999</v>
      </c>
      <c r="NL204" s="1">
        <v>1.7842420000000001E-4</v>
      </c>
      <c r="NM204" s="1">
        <v>1.1045849999999999E-2</v>
      </c>
      <c r="NN204">
        <v>0.84414789999999995</v>
      </c>
      <c r="NO204">
        <v>22.335789999999999</v>
      </c>
      <c r="NP204" s="1">
        <v>1.7842420000000001E-4</v>
      </c>
      <c r="NQ204" s="1">
        <v>1.1045849999999999E-2</v>
      </c>
      <c r="NR204">
        <v>0.84414789999999995</v>
      </c>
      <c r="NS204">
        <v>22.335789999999999</v>
      </c>
      <c r="NT204" s="1">
        <v>1.7842420000000001E-4</v>
      </c>
      <c r="NU204" s="1">
        <v>1.1045849999999999E-2</v>
      </c>
      <c r="NV204">
        <v>0.84414789999999995</v>
      </c>
      <c r="NW204">
        <v>22.335789999999999</v>
      </c>
      <c r="NX204" s="1">
        <v>1.7842420000000001E-4</v>
      </c>
      <c r="NY204" s="1">
        <v>1.1045849999999999E-2</v>
      </c>
      <c r="NZ204">
        <v>0.84414789999999995</v>
      </c>
      <c r="OA204">
        <v>22.335789999999999</v>
      </c>
      <c r="OB204" s="1">
        <v>1.7842420000000001E-4</v>
      </c>
      <c r="OC204" s="1">
        <v>1.1045849999999999E-2</v>
      </c>
      <c r="OD204">
        <v>0.84414789999999995</v>
      </c>
      <c r="OE204">
        <v>22.335789999999999</v>
      </c>
      <c r="OF204" s="1">
        <v>1.7842420000000001E-4</v>
      </c>
      <c r="OG204" s="1">
        <v>1.1045849999999999E-2</v>
      </c>
      <c r="OH204">
        <v>0.84414789999999995</v>
      </c>
      <c r="OI204">
        <v>22.335789999999999</v>
      </c>
      <c r="OJ204" s="1">
        <v>1.7842420000000001E-4</v>
      </c>
      <c r="OK204" s="1">
        <v>1.1045849999999999E-2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1.2197519999999999</v>
      </c>
      <c r="G205">
        <v>17.03668</v>
      </c>
      <c r="H205">
        <v>0</v>
      </c>
      <c r="I205">
        <v>0</v>
      </c>
      <c r="J205">
        <v>1.216537</v>
      </c>
      <c r="K205">
        <v>17.574010000000001</v>
      </c>
      <c r="L205">
        <v>0</v>
      </c>
      <c r="M205">
        <v>0</v>
      </c>
      <c r="N205">
        <v>1.213306</v>
      </c>
      <c r="O205">
        <v>18.148769999999999</v>
      </c>
      <c r="P205">
        <v>0</v>
      </c>
      <c r="Q205">
        <v>0</v>
      </c>
      <c r="R205">
        <v>1.210019</v>
      </c>
      <c r="S205">
        <v>18.702369999999998</v>
      </c>
      <c r="T205">
        <v>0</v>
      </c>
      <c r="U205">
        <v>0</v>
      </c>
      <c r="V205">
        <v>1.206626</v>
      </c>
      <c r="W205">
        <v>19.190280000000001</v>
      </c>
      <c r="X205">
        <v>0</v>
      </c>
      <c r="Y205">
        <v>0</v>
      </c>
      <c r="Z205">
        <v>1.203136</v>
      </c>
      <c r="AA205">
        <v>19.294899999999998</v>
      </c>
      <c r="AB205">
        <v>0</v>
      </c>
      <c r="AC205">
        <v>0</v>
      </c>
      <c r="AD205">
        <v>1.19994</v>
      </c>
      <c r="AE205">
        <v>18.97467</v>
      </c>
      <c r="AF205">
        <v>0</v>
      </c>
      <c r="AG205">
        <v>0</v>
      </c>
      <c r="AH205">
        <v>1.1966000000000001</v>
      </c>
      <c r="AI205">
        <v>18.76052</v>
      </c>
      <c r="AJ205">
        <v>7.8291810000000002E-36</v>
      </c>
      <c r="AK205">
        <v>1.4065080000000001E-34</v>
      </c>
      <c r="AL205">
        <v>1.1932430000000001</v>
      </c>
      <c r="AM205">
        <v>18.743939999999998</v>
      </c>
      <c r="AN205" s="1">
        <v>4.2103790000000001E-24</v>
      </c>
      <c r="AO205" s="1">
        <v>7.5729039999999995E-23</v>
      </c>
      <c r="AP205">
        <v>1.1898770000000001</v>
      </c>
      <c r="AQ205">
        <v>19.211950000000002</v>
      </c>
      <c r="AR205" s="1">
        <v>1.578366E-12</v>
      </c>
      <c r="AS205" s="1">
        <v>2.8340329999999999E-11</v>
      </c>
      <c r="AT205">
        <v>1.1864680000000001</v>
      </c>
      <c r="AU205">
        <v>19.82292</v>
      </c>
      <c r="AV205" s="1">
        <v>8.2802889999999992E-6</v>
      </c>
      <c r="AW205" s="1">
        <v>1.5294819999999999E-4</v>
      </c>
      <c r="AX205">
        <v>1.1828430000000001</v>
      </c>
      <c r="AY205">
        <v>20.318460000000002</v>
      </c>
      <c r="AZ205" s="1">
        <v>7.609808E-3</v>
      </c>
      <c r="BA205" s="1">
        <v>0.14183780000000001</v>
      </c>
      <c r="BB205">
        <v>1.1791499999999999</v>
      </c>
      <c r="BC205">
        <v>20.641590000000001</v>
      </c>
      <c r="BD205" s="1">
        <v>0.62708319999999995</v>
      </c>
      <c r="BE205">
        <v>11.75665</v>
      </c>
      <c r="BF205">
        <v>1.1754290000000001</v>
      </c>
      <c r="BG205">
        <v>20.546279999999999</v>
      </c>
      <c r="BH205">
        <v>10.33901</v>
      </c>
      <c r="BI205">
        <v>194.9308</v>
      </c>
      <c r="BJ205">
        <v>1.171675</v>
      </c>
      <c r="BK205">
        <v>20.209620000000001</v>
      </c>
      <c r="BL205">
        <v>50.870919999999998</v>
      </c>
      <c r="BM205">
        <v>964.52610000000004</v>
      </c>
      <c r="BN205">
        <v>1.167999</v>
      </c>
      <c r="BO205">
        <v>19.958680000000001</v>
      </c>
      <c r="BP205">
        <v>96.657960000000003</v>
      </c>
      <c r="BQ205">
        <v>1841.2619999999999</v>
      </c>
      <c r="BR205">
        <v>1.1641509999999999</v>
      </c>
      <c r="BS205">
        <v>19.960180000000001</v>
      </c>
      <c r="BT205">
        <v>85.067980000000006</v>
      </c>
      <c r="BU205">
        <v>1628.2560000000001</v>
      </c>
      <c r="BV205">
        <v>1.1601060000000001</v>
      </c>
      <c r="BW205">
        <v>20.074549999999999</v>
      </c>
      <c r="BX205">
        <v>39.91966</v>
      </c>
      <c r="BY205">
        <v>767.64139999999998</v>
      </c>
      <c r="BZ205">
        <v>1.1556550000000001</v>
      </c>
      <c r="CA205">
        <v>20.439070000000001</v>
      </c>
      <c r="CB205">
        <v>11.235989999999999</v>
      </c>
      <c r="CC205">
        <v>217.08330000000001</v>
      </c>
      <c r="CD205">
        <v>1.150015</v>
      </c>
      <c r="CE205">
        <v>20.453499999999998</v>
      </c>
      <c r="CF205">
        <v>2.1353420000000001</v>
      </c>
      <c r="CG205">
        <v>41.471260000000001</v>
      </c>
      <c r="CH205">
        <v>1.140603</v>
      </c>
      <c r="CI205">
        <v>20.189240000000002</v>
      </c>
      <c r="CJ205">
        <v>0.34473540000000003</v>
      </c>
      <c r="CK205">
        <v>6.7516470000000002</v>
      </c>
      <c r="CL205">
        <v>1.127831</v>
      </c>
      <c r="CM205">
        <v>19.638259999999999</v>
      </c>
      <c r="CN205">
        <v>9.3587409999999996E-2</v>
      </c>
      <c r="CO205">
        <v>1.8491580000000001</v>
      </c>
      <c r="CP205">
        <v>1.1152789999999999</v>
      </c>
      <c r="CQ205">
        <v>19.08522</v>
      </c>
      <c r="CR205">
        <v>6.2660019999999997E-2</v>
      </c>
      <c r="CS205">
        <v>1.2499309999999999</v>
      </c>
      <c r="CT205">
        <v>1.1035900000000001</v>
      </c>
      <c r="CU205">
        <v>18.585719999999998</v>
      </c>
      <c r="CV205" s="1">
        <v>5.6508889999999999E-2</v>
      </c>
      <c r="CW205">
        <v>1.138765</v>
      </c>
      <c r="CX205">
        <v>1.0942069999999999</v>
      </c>
      <c r="CY205">
        <v>18.280059999999999</v>
      </c>
      <c r="CZ205" s="1">
        <v>5.5090640000000003E-2</v>
      </c>
      <c r="DA205">
        <v>1.1192260000000001</v>
      </c>
      <c r="DB205">
        <v>1.0827800000000001</v>
      </c>
      <c r="DC205">
        <v>18.26567</v>
      </c>
      <c r="DD205" s="1">
        <v>5.5241079999999998E-2</v>
      </c>
      <c r="DE205" s="1">
        <v>1.1318969999999999</v>
      </c>
      <c r="DF205">
        <v>1.071672</v>
      </c>
      <c r="DG205">
        <v>18.54805</v>
      </c>
      <c r="DH205" s="1">
        <v>5.4597359999999998E-2</v>
      </c>
      <c r="DI205" s="1">
        <v>1.1280699999999999</v>
      </c>
      <c r="DJ205">
        <v>1.0602320000000001</v>
      </c>
      <c r="DK205">
        <v>18.68282</v>
      </c>
      <c r="DL205" s="1">
        <v>5.2050869999999999E-2</v>
      </c>
      <c r="DM205" s="1">
        <v>1.0848120000000001</v>
      </c>
      <c r="DN205">
        <v>1.0490379999999999</v>
      </c>
      <c r="DO205">
        <v>18.745149999999999</v>
      </c>
      <c r="DP205" s="1">
        <v>4.8189429999999998E-2</v>
      </c>
      <c r="DQ205" s="1">
        <v>1.012802</v>
      </c>
      <c r="DR205">
        <v>1.0384230000000001</v>
      </c>
      <c r="DS205">
        <v>18.332149999999999</v>
      </c>
      <c r="DT205" s="1">
        <v>4.3838450000000001E-2</v>
      </c>
      <c r="DU205" s="1">
        <v>0.92855049999999995</v>
      </c>
      <c r="DV205">
        <v>1.027773</v>
      </c>
      <c r="DW205">
        <v>17.75536</v>
      </c>
      <c r="DX205" s="1">
        <v>3.9471729999999997E-2</v>
      </c>
      <c r="DY205" s="1">
        <v>0.84265820000000002</v>
      </c>
      <c r="DZ205">
        <v>1.0168980000000001</v>
      </c>
      <c r="EA205">
        <v>17.19482</v>
      </c>
      <c r="EB205" s="1">
        <v>3.5404570000000003E-2</v>
      </c>
      <c r="EC205" s="1">
        <v>0.76189079999999998</v>
      </c>
      <c r="ED205">
        <v>1.0058819999999999</v>
      </c>
      <c r="EE205">
        <v>16.77591</v>
      </c>
      <c r="EF205" s="1">
        <v>3.1826779999999999E-2</v>
      </c>
      <c r="EG205" s="1">
        <v>0.69031719999999996</v>
      </c>
      <c r="EH205">
        <v>0.99330940000000001</v>
      </c>
      <c r="EI205">
        <v>16.997879999999999</v>
      </c>
      <c r="EJ205" s="1">
        <v>2.860563E-2</v>
      </c>
      <c r="EK205" s="1">
        <v>0.62617610000000001</v>
      </c>
      <c r="EL205">
        <v>0.98069309999999998</v>
      </c>
      <c r="EM205">
        <v>17.428920000000002</v>
      </c>
      <c r="EN205" s="1">
        <v>2.567639E-2</v>
      </c>
      <c r="EO205" s="1">
        <v>0.56732329999999997</v>
      </c>
      <c r="EP205">
        <v>0.96802500000000002</v>
      </c>
      <c r="EQ205">
        <v>17.90645</v>
      </c>
      <c r="ER205" s="1">
        <v>2.3042190000000001E-2</v>
      </c>
      <c r="ES205" s="1">
        <v>0.51395139999999995</v>
      </c>
      <c r="ET205">
        <v>0.955314</v>
      </c>
      <c r="EU205">
        <v>18.49821</v>
      </c>
      <c r="EV205" s="1">
        <v>2.066929E-2</v>
      </c>
      <c r="EW205" s="1">
        <v>0.46548270000000003</v>
      </c>
      <c r="EX205">
        <v>0.94301829999999998</v>
      </c>
      <c r="EY205">
        <v>18.633330000000001</v>
      </c>
      <c r="EZ205" s="1">
        <v>1.852999E-2</v>
      </c>
      <c r="FA205" s="1">
        <v>0.42119129999999999</v>
      </c>
      <c r="FB205">
        <v>0.93059429999999999</v>
      </c>
      <c r="FC205">
        <v>18.149339999999999</v>
      </c>
      <c r="FD205" s="1">
        <v>1.66152E-2</v>
      </c>
      <c r="FE205" s="1">
        <v>0.38126680000000002</v>
      </c>
      <c r="FF205">
        <v>0.91890559999999999</v>
      </c>
      <c r="FG205">
        <v>17.567959999999999</v>
      </c>
      <c r="FH205" s="1">
        <v>1.491453E-2</v>
      </c>
      <c r="FI205" s="1">
        <v>0.345304</v>
      </c>
      <c r="FJ205">
        <v>0.90793400000000002</v>
      </c>
      <c r="FK205">
        <v>17.122209999999999</v>
      </c>
      <c r="FL205" s="1">
        <v>1.340684E-2</v>
      </c>
      <c r="FM205" s="1">
        <v>0.31316519999999998</v>
      </c>
      <c r="FN205">
        <v>0.89766170000000001</v>
      </c>
      <c r="FO205">
        <v>17.502960000000002</v>
      </c>
      <c r="FP205" s="1">
        <v>1.2066779999999999E-2</v>
      </c>
      <c r="FQ205" s="1">
        <v>0.28422459999999999</v>
      </c>
      <c r="FR205">
        <v>0.8872852</v>
      </c>
      <c r="FS205">
        <v>18.242239999999999</v>
      </c>
      <c r="FT205" s="1">
        <v>1.084683E-2</v>
      </c>
      <c r="FU205" s="1">
        <v>0.25769449999999999</v>
      </c>
      <c r="FV205">
        <v>0.87724780000000002</v>
      </c>
      <c r="FW205">
        <v>19.249089999999999</v>
      </c>
      <c r="FX205" s="1">
        <v>9.7539689999999995E-3</v>
      </c>
      <c r="FY205" s="1">
        <v>0.23362350000000001</v>
      </c>
      <c r="FZ205">
        <v>0.8671662</v>
      </c>
      <c r="GA205">
        <v>20.28726</v>
      </c>
      <c r="GB205" s="1">
        <v>8.7584599999999992E-3</v>
      </c>
      <c r="GC205" s="1">
        <v>0.2115273</v>
      </c>
      <c r="GD205">
        <v>0.85764470000000004</v>
      </c>
      <c r="GE205">
        <v>20.64311</v>
      </c>
      <c r="GF205" s="1">
        <v>7.8565040000000003E-3</v>
      </c>
      <c r="GG205" s="1">
        <v>0.19116159999999999</v>
      </c>
      <c r="GH205">
        <v>0.8489101</v>
      </c>
      <c r="GI205">
        <v>20.354009999999999</v>
      </c>
      <c r="GJ205" s="1">
        <v>7.0436140000000001E-3</v>
      </c>
      <c r="GK205" s="1">
        <v>0.17257030000000001</v>
      </c>
      <c r="GL205">
        <v>0.83938029999999997</v>
      </c>
      <c r="GM205">
        <v>19.863</v>
      </c>
      <c r="GN205" s="1">
        <v>6.3154329999999996E-3</v>
      </c>
      <c r="GO205" s="1">
        <v>0.15596869999999999</v>
      </c>
      <c r="GP205">
        <v>0.82974309999999996</v>
      </c>
      <c r="GQ205">
        <v>19.342459999999999</v>
      </c>
      <c r="GR205" s="1">
        <v>5.671466E-3</v>
      </c>
      <c r="GS205" s="1">
        <v>0.14122309999999999</v>
      </c>
      <c r="GT205">
        <v>0.82041509999999995</v>
      </c>
      <c r="GU205">
        <v>19.59714</v>
      </c>
      <c r="GV205" s="1">
        <v>5.0936610000000002E-3</v>
      </c>
      <c r="GW205" s="1">
        <v>0.1278301</v>
      </c>
      <c r="GX205">
        <v>0.81157849999999998</v>
      </c>
      <c r="GY205">
        <v>20.259550000000001</v>
      </c>
      <c r="GZ205" s="1">
        <v>4.5549470000000002E-3</v>
      </c>
      <c r="HA205" s="1">
        <v>0.1151832</v>
      </c>
      <c r="HB205">
        <v>0.80304779999999998</v>
      </c>
      <c r="HC205">
        <v>21.312339999999999</v>
      </c>
      <c r="HD205" s="1">
        <v>4.0406069999999999E-3</v>
      </c>
      <c r="HE205" s="1">
        <v>0.1029316</v>
      </c>
      <c r="HF205">
        <v>0.79522420000000005</v>
      </c>
      <c r="HG205">
        <v>22.350269999999998</v>
      </c>
      <c r="HH205" s="1">
        <v>3.538153E-3</v>
      </c>
      <c r="HI205" s="1">
        <v>9.0725819999999999E-2</v>
      </c>
      <c r="HJ205">
        <v>0.78835160000000004</v>
      </c>
      <c r="HK205">
        <v>22.732659999999999</v>
      </c>
      <c r="HL205" s="1">
        <v>3.0650830000000001E-3</v>
      </c>
      <c r="HM205" s="1">
        <v>7.9015409999999994E-2</v>
      </c>
      <c r="HN205">
        <v>0.78247520000000004</v>
      </c>
      <c r="HO205">
        <v>22.32414</v>
      </c>
      <c r="HP205" s="1">
        <v>2.638811E-3</v>
      </c>
      <c r="HQ205" s="1">
        <v>6.8314659999999999E-2</v>
      </c>
      <c r="HR205">
        <v>0.77743070000000003</v>
      </c>
      <c r="HS205">
        <v>21.583390000000001</v>
      </c>
      <c r="HT205" s="1">
        <v>2.276639E-3</v>
      </c>
      <c r="HU205" s="1">
        <v>5.9115439999999998E-2</v>
      </c>
      <c r="HV205">
        <v>0.77366679999999999</v>
      </c>
      <c r="HW205">
        <v>20.769269999999999</v>
      </c>
      <c r="HX205" s="1">
        <v>1.979799E-3</v>
      </c>
      <c r="HY205" s="1">
        <v>5.1479499999999997E-2</v>
      </c>
      <c r="HZ205">
        <v>0.77034259999999999</v>
      </c>
      <c r="IA205">
        <v>20.639759999999999</v>
      </c>
      <c r="IB205" s="1">
        <v>1.7380220000000001E-3</v>
      </c>
      <c r="IC205" s="1">
        <v>4.5240549999999997E-2</v>
      </c>
      <c r="ID205">
        <v>0.76752069999999994</v>
      </c>
      <c r="IE205">
        <v>20.414370000000002</v>
      </c>
      <c r="IF205" s="1">
        <v>1.5402149999999999E-3</v>
      </c>
      <c r="IG205" s="1">
        <v>4.0118590000000003E-2</v>
      </c>
      <c r="IH205">
        <v>0.76519550000000003</v>
      </c>
      <c r="II205">
        <v>21.04448</v>
      </c>
      <c r="IJ205" s="1">
        <v>1.3663169999999999E-3</v>
      </c>
      <c r="IK205" s="1">
        <v>3.5604570000000002E-2</v>
      </c>
      <c r="IL205">
        <v>0.76336440000000005</v>
      </c>
      <c r="IM205">
        <v>21.74701</v>
      </c>
      <c r="IN205" s="1">
        <v>1.2021340000000001E-3</v>
      </c>
      <c r="IO205" s="1">
        <v>3.1323719999999999E-2</v>
      </c>
      <c r="IP205">
        <v>0.76193420000000001</v>
      </c>
      <c r="IQ205">
        <v>22.012270000000001</v>
      </c>
      <c r="IR205" s="1">
        <v>1.042535E-3</v>
      </c>
      <c r="IS205" s="1">
        <v>2.715627E-2</v>
      </c>
      <c r="IT205">
        <v>0.76084989999999997</v>
      </c>
      <c r="IU205">
        <v>21.636579999999999</v>
      </c>
      <c r="IV205" s="1">
        <v>8.9292080000000001E-4</v>
      </c>
      <c r="IW205" s="1">
        <v>2.3246470000000002E-2</v>
      </c>
      <c r="IX205">
        <v>0.76003909999999997</v>
      </c>
      <c r="IY205">
        <v>20.91534</v>
      </c>
      <c r="IZ205" s="1">
        <v>7.6432919999999997E-4</v>
      </c>
      <c r="JA205" s="1">
        <v>1.9884820000000001E-2</v>
      </c>
      <c r="JB205">
        <v>0.7594554</v>
      </c>
      <c r="JC205">
        <v>20.227229999999999</v>
      </c>
      <c r="JD205" s="1">
        <v>6.6330689999999999E-4</v>
      </c>
      <c r="JE205" s="1">
        <v>1.7240720000000001E-2</v>
      </c>
      <c r="JF205">
        <v>0.75906240000000003</v>
      </c>
      <c r="JG205">
        <v>20.337499999999999</v>
      </c>
      <c r="JH205" s="1">
        <v>5.8828540000000005E-4</v>
      </c>
      <c r="JI205" s="1">
        <v>1.5276100000000001E-2</v>
      </c>
      <c r="JJ205">
        <v>0.75885210000000003</v>
      </c>
      <c r="JK205">
        <v>20.863140000000001</v>
      </c>
      <c r="JL205" s="1">
        <v>5.3336249999999996E-4</v>
      </c>
      <c r="JM205" s="1">
        <v>1.3835389999999999E-2</v>
      </c>
      <c r="JN205">
        <v>0.75886260000000005</v>
      </c>
      <c r="JO205">
        <v>21.818570000000001</v>
      </c>
      <c r="JP205" s="1">
        <v>4.9077340000000004E-4</v>
      </c>
      <c r="JQ205" s="1">
        <v>1.271693E-2</v>
      </c>
      <c r="JR205">
        <v>0.75905299999999998</v>
      </c>
      <c r="JS205">
        <v>22.928509999999999</v>
      </c>
      <c r="JT205" s="1">
        <v>4.5461070000000001E-4</v>
      </c>
      <c r="JU205" s="1">
        <v>1.176634E-2</v>
      </c>
      <c r="JV205">
        <v>0.75947160000000002</v>
      </c>
      <c r="JW205">
        <v>23.483930000000001</v>
      </c>
      <c r="JX205" s="1">
        <v>4.2143770000000001E-4</v>
      </c>
      <c r="JY205" s="1">
        <v>1.089467E-2</v>
      </c>
      <c r="JZ205">
        <v>0.76011550000000006</v>
      </c>
      <c r="KA205">
        <v>23.284279999999999</v>
      </c>
      <c r="KB205" s="1">
        <v>3.9051260000000002E-4</v>
      </c>
      <c r="KC205" s="1">
        <v>1.0081359999999999E-2</v>
      </c>
      <c r="KD205">
        <v>0.7609648</v>
      </c>
      <c r="KE205">
        <v>22.740580000000001</v>
      </c>
      <c r="KF205" s="1">
        <v>3.62209E-4</v>
      </c>
      <c r="KG205" s="1">
        <v>9.3366769999999998E-3</v>
      </c>
      <c r="KH205">
        <v>0.76199799999999995</v>
      </c>
      <c r="KI205">
        <v>21.967230000000001</v>
      </c>
      <c r="KJ205" s="1">
        <v>3.3730179999999998E-4</v>
      </c>
      <c r="KK205" s="1">
        <v>8.6789320000000003E-3</v>
      </c>
      <c r="KL205">
        <v>0.76314709999999997</v>
      </c>
      <c r="KM205">
        <v>21.630970000000001</v>
      </c>
      <c r="KN205" s="1">
        <v>3.160328E-4</v>
      </c>
      <c r="KO205" s="1">
        <v>8.1180550000000008E-3</v>
      </c>
      <c r="KP205">
        <v>0.76436459999999995</v>
      </c>
      <c r="KQ205">
        <v>21.534220000000001</v>
      </c>
      <c r="KR205" s="1">
        <v>2.9784480000000002E-4</v>
      </c>
      <c r="KS205" s="1">
        <v>7.6376480000000004E-3</v>
      </c>
      <c r="KT205">
        <v>0.76552529999999996</v>
      </c>
      <c r="KU205">
        <v>21.683309999999999</v>
      </c>
      <c r="KV205" s="1">
        <v>2.8225180000000002E-4</v>
      </c>
      <c r="KW205" s="1">
        <v>7.2270019999999997E-3</v>
      </c>
      <c r="KX205">
        <v>0.7665767</v>
      </c>
      <c r="KY205">
        <v>22.011559999999999</v>
      </c>
      <c r="KZ205" s="1">
        <v>2.6861160000000002E-4</v>
      </c>
      <c r="LA205" s="1">
        <v>6.8686670000000002E-3</v>
      </c>
      <c r="LB205">
        <v>0.76744400000000002</v>
      </c>
      <c r="LC205">
        <v>22.078469999999999</v>
      </c>
      <c r="LD205" s="1">
        <v>2.5624689999999999E-4</v>
      </c>
      <c r="LE205" s="1">
        <v>6.5466559999999997E-3</v>
      </c>
      <c r="LF205">
        <v>0.76810860000000003</v>
      </c>
      <c r="LG205">
        <v>21.738659999999999</v>
      </c>
      <c r="LH205" s="1">
        <v>2.4518659999999998E-4</v>
      </c>
      <c r="LI205" s="1">
        <v>6.2604510000000002E-3</v>
      </c>
      <c r="LJ205">
        <v>0.76853740000000004</v>
      </c>
      <c r="LK205">
        <v>21.07329</v>
      </c>
      <c r="LL205" s="1">
        <v>2.3542579999999999E-4</v>
      </c>
      <c r="LM205" s="1">
        <v>6.0098390000000003E-3</v>
      </c>
      <c r="LN205">
        <v>0.76876540000000004</v>
      </c>
      <c r="LO205">
        <v>20.495999999999999</v>
      </c>
      <c r="LP205" s="1">
        <v>2.2739820000000001E-4</v>
      </c>
      <c r="LQ205" s="1">
        <v>5.8048910000000004E-3</v>
      </c>
      <c r="LR205">
        <v>0.76882819999999996</v>
      </c>
      <c r="LS205">
        <v>20.68608</v>
      </c>
      <c r="LT205" s="1">
        <v>2.206098E-4</v>
      </c>
      <c r="LU205" s="1">
        <v>5.633323E-3</v>
      </c>
      <c r="LV205">
        <v>0.76875320000000003</v>
      </c>
      <c r="LW205">
        <v>21.375209999999999</v>
      </c>
      <c r="LX205" s="1">
        <v>2.1474149999999999E-4</v>
      </c>
      <c r="LY205" s="1">
        <v>5.4865929999999997E-3</v>
      </c>
      <c r="LZ205">
        <v>0.76856179999999996</v>
      </c>
      <c r="MA205">
        <v>22.509550000000001</v>
      </c>
      <c r="MB205" s="1">
        <v>2.096562E-4</v>
      </c>
      <c r="MC205" s="1">
        <v>5.3598639999999998E-3</v>
      </c>
      <c r="MD205">
        <v>0.76833890000000005</v>
      </c>
      <c r="ME205">
        <v>23.646439999999998</v>
      </c>
      <c r="MF205" s="1">
        <v>2.0549930000000001E-4</v>
      </c>
      <c r="MG205" s="1">
        <v>5.2567569999999999E-3</v>
      </c>
      <c r="MH205">
        <v>0.76808739999999998</v>
      </c>
      <c r="MI205">
        <v>24.31831</v>
      </c>
      <c r="MJ205" s="1">
        <v>2.0226550000000001E-4</v>
      </c>
      <c r="MK205" s="1">
        <v>5.1770160000000004E-3</v>
      </c>
      <c r="ML205">
        <v>0.76786489999999996</v>
      </c>
      <c r="MM205">
        <v>24.124400000000001</v>
      </c>
      <c r="MN205" s="1">
        <v>1.9929529999999999E-4</v>
      </c>
      <c r="MO205" s="1">
        <v>5.1036800000000002E-3</v>
      </c>
      <c r="MP205">
        <v>0.76766160000000006</v>
      </c>
      <c r="MQ205">
        <v>23.561720000000001</v>
      </c>
      <c r="MR205" s="1">
        <v>1.9561049999999999E-4</v>
      </c>
      <c r="MS205" s="1">
        <v>5.0118619999999997E-3</v>
      </c>
      <c r="MT205">
        <v>0.7674995</v>
      </c>
      <c r="MU205">
        <v>22.79007</v>
      </c>
      <c r="MV205" s="1">
        <v>1.9074040000000001E-4</v>
      </c>
      <c r="MW205" s="1">
        <v>4.8884849999999997E-3</v>
      </c>
      <c r="MX205">
        <v>0.76734869999999999</v>
      </c>
      <c r="MY205">
        <v>22.358029999999999</v>
      </c>
      <c r="MZ205" s="1">
        <v>1.849276E-4</v>
      </c>
      <c r="NA205" s="1">
        <v>4.7408709999999998E-3</v>
      </c>
      <c r="NB205">
        <v>0.76723560000000002</v>
      </c>
      <c r="NC205">
        <v>22.343070000000001</v>
      </c>
      <c r="ND205" s="1">
        <v>1.7855440000000001E-4</v>
      </c>
      <c r="NE205" s="1">
        <v>4.5782749999999997E-3</v>
      </c>
      <c r="NF205">
        <v>0.76723560000000002</v>
      </c>
      <c r="NG205">
        <v>22.343070000000001</v>
      </c>
      <c r="NH205" s="1">
        <v>1.7855440000000001E-4</v>
      </c>
      <c r="NI205" s="1">
        <v>4.5782749999999997E-3</v>
      </c>
      <c r="NJ205">
        <v>0.76723560000000002</v>
      </c>
      <c r="NK205">
        <v>22.343070000000001</v>
      </c>
      <c r="NL205" s="1">
        <v>1.7855440000000001E-4</v>
      </c>
      <c r="NM205" s="1">
        <v>4.5782749999999997E-3</v>
      </c>
      <c r="NN205">
        <v>0.76723560000000002</v>
      </c>
      <c r="NO205">
        <v>22.343070000000001</v>
      </c>
      <c r="NP205" s="1">
        <v>1.7855440000000001E-4</v>
      </c>
      <c r="NQ205" s="1">
        <v>4.5782749999999997E-3</v>
      </c>
      <c r="NR205">
        <v>0.76723560000000002</v>
      </c>
      <c r="NS205">
        <v>22.343070000000001</v>
      </c>
      <c r="NT205" s="1">
        <v>1.7855440000000001E-4</v>
      </c>
      <c r="NU205" s="1">
        <v>4.5782749999999997E-3</v>
      </c>
      <c r="NV205">
        <v>0.76723560000000002</v>
      </c>
      <c r="NW205">
        <v>22.343070000000001</v>
      </c>
      <c r="NX205" s="1">
        <v>1.7855440000000001E-4</v>
      </c>
      <c r="NY205" s="1">
        <v>4.5782749999999997E-3</v>
      </c>
      <c r="NZ205">
        <v>0.76723560000000002</v>
      </c>
      <c r="OA205">
        <v>22.343070000000001</v>
      </c>
      <c r="OB205" s="1">
        <v>1.7855440000000001E-4</v>
      </c>
      <c r="OC205" s="1">
        <v>4.5782749999999997E-3</v>
      </c>
      <c r="OD205">
        <v>0.76723560000000002</v>
      </c>
      <c r="OE205">
        <v>22.343070000000001</v>
      </c>
      <c r="OF205" s="1">
        <v>1.7855440000000001E-4</v>
      </c>
      <c r="OG205" s="1">
        <v>4.5782749999999997E-3</v>
      </c>
      <c r="OH205">
        <v>0.76723560000000002</v>
      </c>
      <c r="OI205">
        <v>22.343070000000001</v>
      </c>
      <c r="OJ205" s="1">
        <v>1.7855440000000001E-4</v>
      </c>
      <c r="OK205" s="1">
        <v>4.5782749999999997E-3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1.2334339999999999</v>
      </c>
      <c r="G206">
        <v>17.035260000000001</v>
      </c>
      <c r="H206">
        <v>0</v>
      </c>
      <c r="I206">
        <v>0</v>
      </c>
      <c r="J206">
        <v>1.2297039999999999</v>
      </c>
      <c r="K206">
        <v>17.572019999999998</v>
      </c>
      <c r="L206">
        <v>0</v>
      </c>
      <c r="M206">
        <v>0</v>
      </c>
      <c r="N206">
        <v>1.2259610000000001</v>
      </c>
      <c r="O206">
        <v>18.146509999999999</v>
      </c>
      <c r="P206">
        <v>0</v>
      </c>
      <c r="Q206">
        <v>0</v>
      </c>
      <c r="R206">
        <v>1.222121</v>
      </c>
      <c r="S206">
        <v>18.701779999999999</v>
      </c>
      <c r="T206">
        <v>0</v>
      </c>
      <c r="U206">
        <v>0</v>
      </c>
      <c r="V206">
        <v>1.2182249999999999</v>
      </c>
      <c r="W206">
        <v>19.19117</v>
      </c>
      <c r="X206">
        <v>0</v>
      </c>
      <c r="Y206">
        <v>0</v>
      </c>
      <c r="Z206">
        <v>1.2141839999999999</v>
      </c>
      <c r="AA206">
        <v>19.297429999999999</v>
      </c>
      <c r="AB206">
        <v>0</v>
      </c>
      <c r="AC206">
        <v>0</v>
      </c>
      <c r="AD206">
        <v>1.21045</v>
      </c>
      <c r="AE206">
        <v>18.976590000000002</v>
      </c>
      <c r="AF206">
        <v>0</v>
      </c>
      <c r="AG206">
        <v>0</v>
      </c>
      <c r="AH206">
        <v>1.206499</v>
      </c>
      <c r="AI206">
        <v>18.76005</v>
      </c>
      <c r="AJ206">
        <v>7.1831420000000002E-36</v>
      </c>
      <c r="AK206">
        <v>4.3166050000000002E-34</v>
      </c>
      <c r="AL206">
        <v>1.2025269999999999</v>
      </c>
      <c r="AM206">
        <v>18.740970000000001</v>
      </c>
      <c r="AN206" s="1">
        <v>3.8825150000000003E-24</v>
      </c>
      <c r="AO206" s="1">
        <v>2.3534579999999998E-22</v>
      </c>
      <c r="AP206">
        <v>1.1985170000000001</v>
      </c>
      <c r="AQ206">
        <v>19.210329999999999</v>
      </c>
      <c r="AR206" s="1">
        <v>1.443176E-12</v>
      </c>
      <c r="AS206" s="1">
        <v>8.5556049999999994E-11</v>
      </c>
      <c r="AT206">
        <v>1.194475</v>
      </c>
      <c r="AU206">
        <v>19.819659999999999</v>
      </c>
      <c r="AV206" s="1">
        <v>8.0659759999999997E-6</v>
      </c>
      <c r="AW206" s="1">
        <v>5.8604760000000001E-4</v>
      </c>
      <c r="AX206">
        <v>1.190296</v>
      </c>
      <c r="AY206">
        <v>20.319040000000001</v>
      </c>
      <c r="AZ206" s="1">
        <v>7.4825860000000003E-3</v>
      </c>
      <c r="BA206" s="1">
        <v>0.57114100000000001</v>
      </c>
      <c r="BB206">
        <v>1.1860390000000001</v>
      </c>
      <c r="BC206">
        <v>20.644290000000002</v>
      </c>
      <c r="BD206" s="1">
        <v>0.62015189999999998</v>
      </c>
      <c r="BE206">
        <v>48.890779999999999</v>
      </c>
      <c r="BF206">
        <v>1.1817500000000001</v>
      </c>
      <c r="BG206">
        <v>20.550070000000002</v>
      </c>
      <c r="BH206">
        <v>10.26831</v>
      </c>
      <c r="BI206">
        <v>831.12009999999998</v>
      </c>
      <c r="BJ206">
        <v>1.1774260000000001</v>
      </c>
      <c r="BK206">
        <v>20.213200000000001</v>
      </c>
      <c r="BL206">
        <v>50.692920000000001</v>
      </c>
      <c r="BM206">
        <v>4197.3559999999998</v>
      </c>
      <c r="BN206">
        <v>1.173168</v>
      </c>
      <c r="BO206">
        <v>19.958359999999999</v>
      </c>
      <c r="BP206">
        <v>96.582890000000006</v>
      </c>
      <c r="BQ206">
        <v>8151.1509999999998</v>
      </c>
      <c r="BR206">
        <v>1.168731</v>
      </c>
      <c r="BS206">
        <v>19.957129999999999</v>
      </c>
      <c r="BT206">
        <v>85.193790000000007</v>
      </c>
      <c r="BU206">
        <v>7313.6170000000002</v>
      </c>
      <c r="BV206">
        <v>1.164085</v>
      </c>
      <c r="BW206">
        <v>20.07198</v>
      </c>
      <c r="BX206">
        <v>40.053310000000003</v>
      </c>
      <c r="BY206">
        <v>3490.5940000000001</v>
      </c>
      <c r="BZ206">
        <v>1.1590020000000001</v>
      </c>
      <c r="CA206">
        <v>20.440650000000002</v>
      </c>
      <c r="CB206">
        <v>11.29063</v>
      </c>
      <c r="CC206">
        <v>997.14139999999998</v>
      </c>
      <c r="CD206">
        <v>1.1526019999999999</v>
      </c>
      <c r="CE206">
        <v>20.459230000000002</v>
      </c>
      <c r="CF206">
        <v>2.1479919999999999</v>
      </c>
      <c r="CG206">
        <v>191.86439999999999</v>
      </c>
      <c r="CH206">
        <v>1.1420950000000001</v>
      </c>
      <c r="CI206">
        <v>20.19971</v>
      </c>
      <c r="CJ206">
        <v>0.34675739999999999</v>
      </c>
      <c r="CK206">
        <v>31.18168</v>
      </c>
      <c r="CL206">
        <v>1.1277429999999999</v>
      </c>
      <c r="CM206">
        <v>19.646280000000001</v>
      </c>
      <c r="CN206">
        <v>9.3855359999999999E-2</v>
      </c>
      <c r="CO206">
        <v>8.3512419999999992</v>
      </c>
      <c r="CP206">
        <v>1.1133550000000001</v>
      </c>
      <c r="CQ206">
        <v>19.093399999999999</v>
      </c>
      <c r="CR206">
        <v>6.2701140000000002E-2</v>
      </c>
      <c r="CS206">
        <v>5.5566380000000004</v>
      </c>
      <c r="CT206">
        <v>1.0998870000000001</v>
      </c>
      <c r="CU206">
        <v>18.590309999999999</v>
      </c>
      <c r="CV206">
        <v>5.6520790000000001E-2</v>
      </c>
      <c r="CW206">
        <v>5.0420170000000004</v>
      </c>
      <c r="CX206">
        <v>1.088686</v>
      </c>
      <c r="CY206">
        <v>18.279170000000001</v>
      </c>
      <c r="CZ206" s="1">
        <v>5.5090149999999997E-2</v>
      </c>
      <c r="DA206">
        <v>4.9440359999999997</v>
      </c>
      <c r="DB206">
        <v>1.0766039999999999</v>
      </c>
      <c r="DC206">
        <v>18.261500000000002</v>
      </c>
      <c r="DD206" s="1">
        <v>5.5238629999999997E-2</v>
      </c>
      <c r="DE206">
        <v>4.9935770000000002</v>
      </c>
      <c r="DF206">
        <v>1.064746</v>
      </c>
      <c r="DG206">
        <v>18.545770000000001</v>
      </c>
      <c r="DH206" s="1">
        <v>5.460375E-2</v>
      </c>
      <c r="DI206" s="1">
        <v>4.9749379999999999</v>
      </c>
      <c r="DJ206">
        <v>1.052549</v>
      </c>
      <c r="DK206">
        <v>18.685929999999999</v>
      </c>
      <c r="DL206" s="1">
        <v>5.2068049999999998E-2</v>
      </c>
      <c r="DM206" s="1">
        <v>4.7826300000000002</v>
      </c>
      <c r="DN206">
        <v>1.0406420000000001</v>
      </c>
      <c r="DO206">
        <v>18.75244</v>
      </c>
      <c r="DP206" s="1">
        <v>4.8214180000000002E-2</v>
      </c>
      <c r="DQ206" s="1">
        <v>4.4626780000000004</v>
      </c>
      <c r="DR206">
        <v>1.0293030000000001</v>
      </c>
      <c r="DS206">
        <v>18.342549999999999</v>
      </c>
      <c r="DT206" s="1">
        <v>4.386839E-2</v>
      </c>
      <c r="DU206" s="1">
        <v>4.0881119999999997</v>
      </c>
      <c r="DV206">
        <v>1.0179309999999999</v>
      </c>
      <c r="DW206">
        <v>17.766079999999999</v>
      </c>
      <c r="DX206" s="1">
        <v>3.9501189999999999E-2</v>
      </c>
      <c r="DY206" s="1">
        <v>3.706315</v>
      </c>
      <c r="DZ206">
        <v>1.006354</v>
      </c>
      <c r="EA206">
        <v>17.20477</v>
      </c>
      <c r="EB206" s="1">
        <v>3.5431509999999999E-2</v>
      </c>
      <c r="EC206" s="1">
        <v>3.3470749999999998</v>
      </c>
      <c r="ED206">
        <v>0.99510220000000005</v>
      </c>
      <c r="EE206">
        <v>16.780750000000001</v>
      </c>
      <c r="EF206" s="1">
        <v>3.1850360000000001E-2</v>
      </c>
      <c r="EG206" s="1">
        <v>3.028181</v>
      </c>
      <c r="EH206">
        <v>0.98300220000000005</v>
      </c>
      <c r="EI206">
        <v>16.995439999999999</v>
      </c>
      <c r="EJ206" s="1">
        <v>2.862748E-2</v>
      </c>
      <c r="EK206" s="1">
        <v>2.7414779999999999</v>
      </c>
      <c r="EL206">
        <v>0.97085639999999995</v>
      </c>
      <c r="EM206">
        <v>17.42407</v>
      </c>
      <c r="EN206" s="1">
        <v>2.5696429999999999E-2</v>
      </c>
      <c r="EO206" s="1">
        <v>2.478726</v>
      </c>
      <c r="EP206">
        <v>0.95865739999999999</v>
      </c>
      <c r="EQ206">
        <v>17.898879999999998</v>
      </c>
      <c r="ER206" s="1">
        <v>2.306045E-2</v>
      </c>
      <c r="ES206" s="1">
        <v>2.2407059999999999</v>
      </c>
      <c r="ET206">
        <v>0.94640979999999997</v>
      </c>
      <c r="EU206">
        <v>18.494109999999999</v>
      </c>
      <c r="EV206" s="1">
        <v>2.0686039999999999E-2</v>
      </c>
      <c r="EW206" s="1">
        <v>2.0248780000000002</v>
      </c>
      <c r="EX206">
        <v>0.93461609999999995</v>
      </c>
      <c r="EY206">
        <v>18.6401</v>
      </c>
      <c r="EZ206" s="1">
        <v>1.8545240000000001E-2</v>
      </c>
      <c r="FA206" s="1">
        <v>1.8277239999999999</v>
      </c>
      <c r="FB206">
        <v>0.92266890000000001</v>
      </c>
      <c r="FC206">
        <v>18.157710000000002</v>
      </c>
      <c r="FD206" s="1">
        <v>1.6628960000000002E-2</v>
      </c>
      <c r="FE206" s="1">
        <v>1.6502289999999999</v>
      </c>
      <c r="FF206">
        <v>0.91145880000000001</v>
      </c>
      <c r="FG206">
        <v>17.578289999999999</v>
      </c>
      <c r="FH206" s="1">
        <v>1.4926979999999999E-2</v>
      </c>
      <c r="FI206" s="1">
        <v>1.490194</v>
      </c>
      <c r="FJ206">
        <v>0.90085579999999998</v>
      </c>
      <c r="FK206">
        <v>17.127020000000002</v>
      </c>
      <c r="FL206" s="1">
        <v>1.3418009999999999E-2</v>
      </c>
      <c r="FM206" s="1">
        <v>1.3462339999999999</v>
      </c>
      <c r="FN206">
        <v>0.890903</v>
      </c>
      <c r="FO206">
        <v>17.500889999999998</v>
      </c>
      <c r="FP206" s="1">
        <v>1.2076999999999999E-2</v>
      </c>
      <c r="FQ206" s="1">
        <v>1.21702</v>
      </c>
      <c r="FR206">
        <v>0.88085880000000005</v>
      </c>
      <c r="FS206">
        <v>18.235040000000001</v>
      </c>
      <c r="FT206" s="1">
        <v>1.085623E-2</v>
      </c>
      <c r="FU206" s="1">
        <v>1.099021</v>
      </c>
      <c r="FV206">
        <v>0.87114570000000002</v>
      </c>
      <c r="FW206">
        <v>19.235890000000001</v>
      </c>
      <c r="FX206" s="1">
        <v>9.7625709999999994E-3</v>
      </c>
      <c r="FY206" s="1">
        <v>0.99230459999999998</v>
      </c>
      <c r="FZ206">
        <v>0.86136999999999997</v>
      </c>
      <c r="GA206">
        <v>20.274090000000001</v>
      </c>
      <c r="GB206" s="1">
        <v>8.7664700000000002E-3</v>
      </c>
      <c r="GC206" s="1">
        <v>0.89482510000000004</v>
      </c>
      <c r="GD206">
        <v>0.85219909999999999</v>
      </c>
      <c r="GE206">
        <v>20.63954</v>
      </c>
      <c r="GF206" s="1">
        <v>7.8638930000000003E-3</v>
      </c>
      <c r="GG206" s="1">
        <v>0.80538900000000002</v>
      </c>
      <c r="GH206">
        <v>0.84365979999999996</v>
      </c>
      <c r="GI206">
        <v>20.357610000000001</v>
      </c>
      <c r="GJ206" s="1">
        <v>7.0503509999999998E-3</v>
      </c>
      <c r="GK206" s="1">
        <v>0.72410390000000002</v>
      </c>
      <c r="GL206">
        <v>0.83426610000000001</v>
      </c>
      <c r="GM206">
        <v>19.872199999999999</v>
      </c>
      <c r="GN206" s="1">
        <v>6.3214530000000003E-3</v>
      </c>
      <c r="GO206" s="1">
        <v>0.65188650000000004</v>
      </c>
      <c r="GP206">
        <v>0.82475929999999997</v>
      </c>
      <c r="GQ206">
        <v>19.351769999999998</v>
      </c>
      <c r="GR206" s="1">
        <v>5.676871E-3</v>
      </c>
      <c r="GS206" s="1">
        <v>0.58802600000000005</v>
      </c>
      <c r="GT206">
        <v>0.81556790000000001</v>
      </c>
      <c r="GU206">
        <v>19.601030000000002</v>
      </c>
      <c r="GV206" s="1">
        <v>5.0987330000000003E-3</v>
      </c>
      <c r="GW206" s="1">
        <v>0.53036799999999995</v>
      </c>
      <c r="GX206">
        <v>0.80685680000000004</v>
      </c>
      <c r="GY206">
        <v>20.253730000000001</v>
      </c>
      <c r="GZ206" s="1">
        <v>4.5598080000000003E-3</v>
      </c>
      <c r="HA206" s="1">
        <v>0.47632659999999999</v>
      </c>
      <c r="HB206">
        <v>0.79844459999999995</v>
      </c>
      <c r="HC206">
        <v>21.298929999999999</v>
      </c>
      <c r="HD206" s="1">
        <v>4.0454749999999998E-3</v>
      </c>
      <c r="HE206" s="1">
        <v>0.42441600000000002</v>
      </c>
      <c r="HF206">
        <v>0.79071329999999995</v>
      </c>
      <c r="HG206">
        <v>22.334820000000001</v>
      </c>
      <c r="HH206" s="1">
        <v>3.5429900000000002E-3</v>
      </c>
      <c r="HI206" s="1">
        <v>0.37309290000000001</v>
      </c>
      <c r="HJ206">
        <v>0.78395000000000004</v>
      </c>
      <c r="HK206">
        <v>22.72852</v>
      </c>
      <c r="HL206" s="1">
        <v>3.0696740000000001E-3</v>
      </c>
      <c r="HM206" s="1">
        <v>0.3241965</v>
      </c>
      <c r="HN206">
        <v>0.77815800000000002</v>
      </c>
      <c r="HO206">
        <v>22.330760000000001</v>
      </c>
      <c r="HP206" s="1">
        <v>2.6429000000000001E-3</v>
      </c>
      <c r="HQ206" s="1">
        <v>0.27966079999999999</v>
      </c>
      <c r="HR206">
        <v>0.7731903</v>
      </c>
      <c r="HS206">
        <v>21.600069999999999</v>
      </c>
      <c r="HT206" s="1">
        <v>2.2801029999999999E-3</v>
      </c>
      <c r="HU206" s="1">
        <v>0.24143229999999999</v>
      </c>
      <c r="HV206">
        <v>0.76945509999999995</v>
      </c>
      <c r="HW206">
        <v>20.78622</v>
      </c>
      <c r="HX206" s="1">
        <v>1.9826620000000001E-3</v>
      </c>
      <c r="HY206" s="1">
        <v>0.2098003</v>
      </c>
      <c r="HZ206">
        <v>0.76617060000000003</v>
      </c>
      <c r="IA206">
        <v>20.653580000000002</v>
      </c>
      <c r="IB206" s="1">
        <v>1.7403659999999999E-3</v>
      </c>
      <c r="IC206" s="1">
        <v>0.18402859999999999</v>
      </c>
      <c r="ID206">
        <v>0.7633683</v>
      </c>
      <c r="IE206">
        <v>20.418320000000001</v>
      </c>
      <c r="IF206" s="1">
        <v>1.5421969999999999E-3</v>
      </c>
      <c r="IG206" s="1">
        <v>0.16293940000000001</v>
      </c>
      <c r="IH206">
        <v>0.76106989999999997</v>
      </c>
      <c r="II206">
        <v>21.03708</v>
      </c>
      <c r="IJ206" s="1">
        <v>1.3681469999999999E-3</v>
      </c>
      <c r="IK206" s="1">
        <v>0.14445820000000001</v>
      </c>
      <c r="IL206">
        <v>0.75925969999999998</v>
      </c>
      <c r="IM206">
        <v>21.737919999999999</v>
      </c>
      <c r="IN206" s="1">
        <v>1.2039170000000001E-3</v>
      </c>
      <c r="IO206" s="1">
        <v>0.12701950000000001</v>
      </c>
      <c r="IP206">
        <v>0.75785880000000005</v>
      </c>
      <c r="IQ206">
        <v>22.011150000000001</v>
      </c>
      <c r="IR206" s="1">
        <v>1.044267E-3</v>
      </c>
      <c r="IS206" s="1">
        <v>0.1100908</v>
      </c>
      <c r="IT206">
        <v>0.75677380000000005</v>
      </c>
      <c r="IU206">
        <v>21.64556</v>
      </c>
      <c r="IV206" s="1">
        <v>8.9449169999999999E-4</v>
      </c>
      <c r="IW206" s="1">
        <v>9.4210169999999996E-2</v>
      </c>
      <c r="IX206">
        <v>0.75595889999999999</v>
      </c>
      <c r="IY206">
        <v>20.93205</v>
      </c>
      <c r="IZ206" s="1">
        <v>7.6562319999999996E-4</v>
      </c>
      <c r="JA206" s="1">
        <v>8.0536609999999995E-2</v>
      </c>
      <c r="JB206">
        <v>0.75538190000000005</v>
      </c>
      <c r="JC206">
        <v>20.244869999999999</v>
      </c>
      <c r="JD206" s="1">
        <v>6.6429170000000004E-4</v>
      </c>
      <c r="JE206" s="1">
        <v>6.9762859999999996E-2</v>
      </c>
      <c r="JF206">
        <v>0.75500610000000001</v>
      </c>
      <c r="JG206">
        <v>20.351849999999999</v>
      </c>
      <c r="JH206" s="1">
        <v>5.890073E-4</v>
      </c>
      <c r="JI206" s="1">
        <v>6.1753179999999998E-2</v>
      </c>
      <c r="JJ206">
        <v>0.75478400000000001</v>
      </c>
      <c r="JK206">
        <v>20.86834</v>
      </c>
      <c r="JL206" s="1">
        <v>5.339012E-4</v>
      </c>
      <c r="JM206" s="1">
        <v>5.5886999999999999E-2</v>
      </c>
      <c r="JN206">
        <v>0.75479459999999998</v>
      </c>
      <c r="JO206">
        <v>21.812480000000001</v>
      </c>
      <c r="JP206" s="1">
        <v>4.912111E-4</v>
      </c>
      <c r="JQ206" s="1">
        <v>5.1347940000000002E-2</v>
      </c>
      <c r="JR206">
        <v>0.75499559999999999</v>
      </c>
      <c r="JS206">
        <v>22.9178</v>
      </c>
      <c r="JT206" s="1">
        <v>4.5499970000000001E-4</v>
      </c>
      <c r="JU206" s="1">
        <v>4.7504869999999998E-2</v>
      </c>
      <c r="JV206">
        <v>0.75540859999999999</v>
      </c>
      <c r="JW206">
        <v>23.47888</v>
      </c>
      <c r="JX206" s="1">
        <v>4.218011E-4</v>
      </c>
      <c r="JY206" s="1">
        <v>4.3990269999999998E-2</v>
      </c>
      <c r="JZ206">
        <v>0.75604470000000001</v>
      </c>
      <c r="KA206">
        <v>23.287929999999999</v>
      </c>
      <c r="KB206" s="1">
        <v>3.9085090000000002E-4</v>
      </c>
      <c r="KC206" s="1">
        <v>4.071499E-2</v>
      </c>
      <c r="KD206">
        <v>0.75688359999999999</v>
      </c>
      <c r="KE206">
        <v>22.75506</v>
      </c>
      <c r="KF206" s="1">
        <v>3.6251369999999998E-4</v>
      </c>
      <c r="KG206" s="1">
        <v>3.7715449999999998E-2</v>
      </c>
      <c r="KH206">
        <v>0.75790449999999998</v>
      </c>
      <c r="KI206">
        <v>21.988289999999999</v>
      </c>
      <c r="KJ206" s="1">
        <v>3.3756649999999998E-4</v>
      </c>
      <c r="KK206" s="1">
        <v>3.5065609999999997E-2</v>
      </c>
      <c r="KL206">
        <v>0.7590401</v>
      </c>
      <c r="KM206">
        <v>21.650069999999999</v>
      </c>
      <c r="KN206" s="1">
        <v>3.1625719999999998E-4</v>
      </c>
      <c r="KO206" s="1">
        <v>3.2806210000000002E-2</v>
      </c>
      <c r="KP206">
        <v>0.76024340000000001</v>
      </c>
      <c r="KQ206">
        <v>21.546939999999999</v>
      </c>
      <c r="KR206" s="1">
        <v>2.9803849999999999E-4</v>
      </c>
      <c r="KS206" s="1">
        <v>3.0873899999999999E-2</v>
      </c>
      <c r="KT206">
        <v>0.76139040000000002</v>
      </c>
      <c r="KU206">
        <v>21.680800000000001</v>
      </c>
      <c r="KV206" s="1">
        <v>2.824177E-4</v>
      </c>
      <c r="KW206" s="1">
        <v>2.9222680000000001E-2</v>
      </c>
      <c r="KX206">
        <v>0.76242960000000004</v>
      </c>
      <c r="KY206">
        <v>22.007760000000001</v>
      </c>
      <c r="KZ206" s="1">
        <v>2.6875819999999998E-4</v>
      </c>
      <c r="LA206" s="1">
        <v>2.7782749999999998E-2</v>
      </c>
      <c r="LB206">
        <v>0.76330089999999995</v>
      </c>
      <c r="LC206">
        <v>22.078579999999999</v>
      </c>
      <c r="LD206" s="1">
        <v>2.5637989999999997E-4</v>
      </c>
      <c r="LE206" s="1">
        <v>2.6489209999999999E-2</v>
      </c>
      <c r="LF206">
        <v>0.76397110000000001</v>
      </c>
      <c r="LG206">
        <v>21.749459999999999</v>
      </c>
      <c r="LH206" s="1">
        <v>2.4530299999999999E-4</v>
      </c>
      <c r="LI206" s="1">
        <v>2.5335719999999999E-2</v>
      </c>
      <c r="LJ206">
        <v>0.76438189999999995</v>
      </c>
      <c r="LK206">
        <v>21.090070000000001</v>
      </c>
      <c r="LL206" s="1">
        <v>2.3552459999999999E-4</v>
      </c>
      <c r="LM206" s="1">
        <v>2.432438E-2</v>
      </c>
      <c r="LN206">
        <v>0.764621</v>
      </c>
      <c r="LO206">
        <v>20.510649999999998</v>
      </c>
      <c r="LP206" s="1">
        <v>2.2747880000000001E-4</v>
      </c>
      <c r="LQ206" s="1">
        <v>2.34941E-2</v>
      </c>
      <c r="LR206">
        <v>0.76466999999999996</v>
      </c>
      <c r="LS206">
        <v>20.693359999999998</v>
      </c>
      <c r="LT206" s="1">
        <v>2.206779E-4</v>
      </c>
      <c r="LU206" s="1">
        <v>2.2799119999999999E-2</v>
      </c>
      <c r="LV206">
        <v>0.76459619999999995</v>
      </c>
      <c r="LW206">
        <v>21.372299999999999</v>
      </c>
      <c r="LX206" s="1">
        <v>2.147998E-4</v>
      </c>
      <c r="LY206" s="1">
        <v>2.2203420000000001E-2</v>
      </c>
      <c r="LZ206">
        <v>0.76439319999999999</v>
      </c>
      <c r="MA206">
        <v>22.49954</v>
      </c>
      <c r="MB206" s="1">
        <v>2.097066E-4</v>
      </c>
      <c r="MC206" s="1">
        <v>2.1688019999999999E-2</v>
      </c>
      <c r="MD206">
        <v>0.76417279999999999</v>
      </c>
      <c r="ME206">
        <v>23.634119999999999</v>
      </c>
      <c r="MF206" s="1">
        <v>2.0553769999999999E-4</v>
      </c>
      <c r="MG206" s="1">
        <v>2.1266219999999999E-2</v>
      </c>
      <c r="MH206">
        <v>0.7639513</v>
      </c>
      <c r="MI206">
        <v>24.31343</v>
      </c>
      <c r="MJ206" s="1">
        <v>2.022964E-4</v>
      </c>
      <c r="MK206" s="1">
        <v>2.0939920000000001E-2</v>
      </c>
      <c r="ML206">
        <v>0.76371800000000001</v>
      </c>
      <c r="MM206">
        <v>24.129079999999998</v>
      </c>
      <c r="MN206" s="1">
        <v>1.9932890000000001E-4</v>
      </c>
      <c r="MO206" s="1">
        <v>2.0642379999999998E-2</v>
      </c>
      <c r="MP206">
        <v>0.763517</v>
      </c>
      <c r="MQ206">
        <v>23.57705</v>
      </c>
      <c r="MR206" s="1">
        <v>1.9565549999999999E-4</v>
      </c>
      <c r="MS206" s="1">
        <v>2.0272430000000001E-2</v>
      </c>
      <c r="MT206">
        <v>0.7633567</v>
      </c>
      <c r="MU206">
        <v>22.81073</v>
      </c>
      <c r="MV206" s="1">
        <v>1.9079869999999999E-4</v>
      </c>
      <c r="MW206" s="1">
        <v>1.9776519999999999E-2</v>
      </c>
      <c r="MX206">
        <v>0.76320790000000005</v>
      </c>
      <c r="MY206">
        <v>22.377279999999999</v>
      </c>
      <c r="MZ206" s="1">
        <v>1.8499430000000001E-4</v>
      </c>
      <c r="NA206" s="1">
        <v>1.9180740000000002E-2</v>
      </c>
      <c r="NB206">
        <v>0.7630962</v>
      </c>
      <c r="NC206">
        <v>22.356390000000001</v>
      </c>
      <c r="ND206" s="1">
        <v>1.7862579999999999E-4</v>
      </c>
      <c r="NE206" s="1">
        <v>1.8523910000000001E-2</v>
      </c>
      <c r="NF206">
        <v>0.7630962</v>
      </c>
      <c r="NG206">
        <v>22.356390000000001</v>
      </c>
      <c r="NH206" s="1">
        <v>1.7862579999999999E-4</v>
      </c>
      <c r="NI206" s="1">
        <v>1.8523910000000001E-2</v>
      </c>
      <c r="NJ206">
        <v>0.7630962</v>
      </c>
      <c r="NK206">
        <v>22.356390000000001</v>
      </c>
      <c r="NL206" s="1">
        <v>1.7862579999999999E-4</v>
      </c>
      <c r="NM206" s="1">
        <v>1.8523910000000001E-2</v>
      </c>
      <c r="NN206">
        <v>0.7630962</v>
      </c>
      <c r="NO206">
        <v>22.356390000000001</v>
      </c>
      <c r="NP206" s="1">
        <v>1.7862579999999999E-4</v>
      </c>
      <c r="NQ206" s="1">
        <v>1.8523910000000001E-2</v>
      </c>
      <c r="NR206">
        <v>0.7630962</v>
      </c>
      <c r="NS206">
        <v>22.356390000000001</v>
      </c>
      <c r="NT206" s="1">
        <v>1.7862579999999999E-4</v>
      </c>
      <c r="NU206" s="1">
        <v>1.8523910000000001E-2</v>
      </c>
      <c r="NV206">
        <v>0.7630962</v>
      </c>
      <c r="NW206">
        <v>22.356390000000001</v>
      </c>
      <c r="NX206" s="1">
        <v>1.7862579999999999E-4</v>
      </c>
      <c r="NY206" s="1">
        <v>1.8523910000000001E-2</v>
      </c>
      <c r="NZ206">
        <v>0.7630962</v>
      </c>
      <c r="OA206">
        <v>22.356390000000001</v>
      </c>
      <c r="OB206" s="1">
        <v>1.7862579999999999E-4</v>
      </c>
      <c r="OC206" s="1">
        <v>1.8523910000000001E-2</v>
      </c>
      <c r="OD206">
        <v>0.7630962</v>
      </c>
      <c r="OE206">
        <v>22.356390000000001</v>
      </c>
      <c r="OF206" s="1">
        <v>1.7862579999999999E-4</v>
      </c>
      <c r="OG206" s="1">
        <v>1.8523910000000001E-2</v>
      </c>
      <c r="OH206">
        <v>0.7630962</v>
      </c>
      <c r="OI206">
        <v>22.356390000000001</v>
      </c>
      <c r="OJ206" s="1">
        <v>1.7862579999999999E-4</v>
      </c>
      <c r="OK206" s="1">
        <v>1.8523910000000001E-2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0.93032409999999999</v>
      </c>
      <c r="G207">
        <v>17.031189999999999</v>
      </c>
      <c r="H207">
        <v>0</v>
      </c>
      <c r="I207">
        <v>0</v>
      </c>
      <c r="J207">
        <v>0.92840120000000004</v>
      </c>
      <c r="K207">
        <v>17.566800000000001</v>
      </c>
      <c r="L207">
        <v>0</v>
      </c>
      <c r="M207">
        <v>0</v>
      </c>
      <c r="N207">
        <v>0.92646280000000003</v>
      </c>
      <c r="O207">
        <v>18.14059</v>
      </c>
      <c r="P207">
        <v>0</v>
      </c>
      <c r="Q207">
        <v>0</v>
      </c>
      <c r="R207">
        <v>0.92447239999999997</v>
      </c>
      <c r="S207">
        <v>18.699300000000001</v>
      </c>
      <c r="T207">
        <v>0</v>
      </c>
      <c r="U207">
        <v>0</v>
      </c>
      <c r="V207">
        <v>0.92242349999999995</v>
      </c>
      <c r="W207">
        <v>19.190180000000002</v>
      </c>
      <c r="X207">
        <v>0</v>
      </c>
      <c r="Y207">
        <v>0</v>
      </c>
      <c r="Z207">
        <v>0.92031569999999996</v>
      </c>
      <c r="AA207">
        <v>19.30133</v>
      </c>
      <c r="AB207">
        <v>0</v>
      </c>
      <c r="AC207">
        <v>0</v>
      </c>
      <c r="AD207">
        <v>0.91848799999999997</v>
      </c>
      <c r="AE207">
        <v>18.979189999999999</v>
      </c>
      <c r="AF207">
        <v>0</v>
      </c>
      <c r="AG207">
        <v>0</v>
      </c>
      <c r="AH207">
        <v>0.91656879999999996</v>
      </c>
      <c r="AI207">
        <v>18.757480000000001</v>
      </c>
      <c r="AJ207">
        <v>2.799552E-36</v>
      </c>
      <c r="AK207" s="1">
        <v>5.4135110000000001E-34</v>
      </c>
      <c r="AL207">
        <v>0.9146801</v>
      </c>
      <c r="AM207">
        <v>18.7331</v>
      </c>
      <c r="AN207" s="1">
        <v>1.5833469999999999E-24</v>
      </c>
      <c r="AO207" s="1">
        <v>3.049103E-22</v>
      </c>
      <c r="AP207">
        <v>0.91264719999999999</v>
      </c>
      <c r="AQ207">
        <v>19.205369999999998</v>
      </c>
      <c r="AR207" s="1">
        <v>5.2802679999999999E-13</v>
      </c>
      <c r="AS207" s="1">
        <v>1.061617E-10</v>
      </c>
      <c r="AT207">
        <v>0.91035690000000002</v>
      </c>
      <c r="AU207">
        <v>19.811199999999999</v>
      </c>
      <c r="AV207" s="1">
        <v>5.8879949999999999E-6</v>
      </c>
      <c r="AW207" s="1">
        <v>1.2808609999999999E-3</v>
      </c>
      <c r="AX207">
        <v>0.90802689999999997</v>
      </c>
      <c r="AY207">
        <v>20.317319999999999</v>
      </c>
      <c r="AZ207" s="1">
        <v>6.099246E-3</v>
      </c>
      <c r="BA207" s="1">
        <v>1.411626</v>
      </c>
      <c r="BB207">
        <v>0.90563389999999999</v>
      </c>
      <c r="BC207">
        <v>20.648029999999999</v>
      </c>
      <c r="BD207" s="1">
        <v>0.54108020000000001</v>
      </c>
      <c r="BE207">
        <v>130.51300000000001</v>
      </c>
      <c r="BF207">
        <v>0.90323929999999997</v>
      </c>
      <c r="BG207">
        <v>20.556069999999998</v>
      </c>
      <c r="BH207">
        <v>9.4287240000000008</v>
      </c>
      <c r="BI207">
        <v>2351.0569999999998</v>
      </c>
      <c r="BJ207">
        <v>0.90082329999999999</v>
      </c>
      <c r="BK207">
        <v>20.21884</v>
      </c>
      <c r="BL207">
        <v>48.492910000000002</v>
      </c>
      <c r="BM207">
        <v>12434.67</v>
      </c>
      <c r="BN207">
        <v>0.89848039999999996</v>
      </c>
      <c r="BO207">
        <v>19.95654</v>
      </c>
      <c r="BP207">
        <v>95.565539999999999</v>
      </c>
      <c r="BQ207">
        <v>25077.29</v>
      </c>
      <c r="BR207">
        <v>0.89600650000000004</v>
      </c>
      <c r="BS207">
        <v>19.949529999999999</v>
      </c>
      <c r="BT207">
        <v>86.717799999999997</v>
      </c>
      <c r="BU207">
        <v>23215.66</v>
      </c>
      <c r="BV207">
        <v>0.89338070000000003</v>
      </c>
      <c r="BW207">
        <v>20.06549</v>
      </c>
      <c r="BX207">
        <v>41.750979999999998</v>
      </c>
      <c r="BY207">
        <v>11370.46</v>
      </c>
      <c r="BZ207">
        <v>0.8905071</v>
      </c>
      <c r="CA207">
        <v>20.440020000000001</v>
      </c>
      <c r="CB207">
        <v>12.00225</v>
      </c>
      <c r="CC207">
        <v>3316.8359999999998</v>
      </c>
      <c r="CD207">
        <v>0.88680619999999999</v>
      </c>
      <c r="CE207">
        <v>20.46902</v>
      </c>
      <c r="CF207">
        <v>2.3161649999999998</v>
      </c>
      <c r="CG207">
        <v>647.77009999999996</v>
      </c>
      <c r="CH207">
        <v>0.8805248</v>
      </c>
      <c r="CI207">
        <v>20.218060000000001</v>
      </c>
      <c r="CJ207">
        <v>0.37323840000000003</v>
      </c>
      <c r="CK207">
        <v>105.0665</v>
      </c>
      <c r="CL207">
        <v>0.87210500000000002</v>
      </c>
      <c r="CM207">
        <v>19.658329999999999</v>
      </c>
      <c r="CN207">
        <v>9.7120680000000001E-2</v>
      </c>
      <c r="CO207">
        <v>27.00583</v>
      </c>
      <c r="CP207">
        <v>0.86398459999999999</v>
      </c>
      <c r="CQ207">
        <v>19.105740000000001</v>
      </c>
      <c r="CR207">
        <v>6.3138470000000002E-2</v>
      </c>
      <c r="CS207">
        <v>17.45506</v>
      </c>
      <c r="CT207">
        <v>0.85651100000000002</v>
      </c>
      <c r="CU207">
        <v>18.591100000000001</v>
      </c>
      <c r="CV207">
        <v>5.662325E-2</v>
      </c>
      <c r="CW207">
        <v>15.757</v>
      </c>
      <c r="CX207">
        <v>0.85045219999999999</v>
      </c>
      <c r="CY207">
        <v>18.273679999999999</v>
      </c>
      <c r="CZ207" s="1">
        <v>5.506407E-2</v>
      </c>
      <c r="DA207">
        <v>15.41863</v>
      </c>
      <c r="DB207">
        <v>0.84409440000000002</v>
      </c>
      <c r="DC207">
        <v>18.249510000000001</v>
      </c>
      <c r="DD207" s="1">
        <v>5.5197000000000003E-2</v>
      </c>
      <c r="DE207">
        <v>15.56626</v>
      </c>
      <c r="DF207">
        <v>0.8380706</v>
      </c>
      <c r="DG207">
        <v>18.538969999999999</v>
      </c>
      <c r="DH207" s="1">
        <v>5.4633210000000001E-2</v>
      </c>
      <c r="DI207" s="1">
        <v>15.52553</v>
      </c>
      <c r="DJ207">
        <v>0.83175049999999995</v>
      </c>
      <c r="DK207">
        <v>18.68948</v>
      </c>
      <c r="DL207" s="1">
        <v>5.2190300000000002E-2</v>
      </c>
      <c r="DM207" s="1">
        <v>14.95148</v>
      </c>
      <c r="DN207">
        <v>0.8256213</v>
      </c>
      <c r="DO207">
        <v>18.76332</v>
      </c>
      <c r="DP207" s="1">
        <v>4.8384139999999999E-2</v>
      </c>
      <c r="DQ207" s="1">
        <v>13.96513</v>
      </c>
      <c r="DR207">
        <v>0.81994279999999997</v>
      </c>
      <c r="DS207">
        <v>18.35885</v>
      </c>
      <c r="DT207" s="1">
        <v>4.4054240000000001E-2</v>
      </c>
      <c r="DU207" s="1">
        <v>12.799910000000001</v>
      </c>
      <c r="DV207">
        <v>0.81417070000000002</v>
      </c>
      <c r="DW207">
        <v>17.78284</v>
      </c>
      <c r="DX207" s="1">
        <v>3.968385E-2</v>
      </c>
      <c r="DY207" s="1">
        <v>11.60693</v>
      </c>
      <c r="DZ207">
        <v>0.80826450000000005</v>
      </c>
      <c r="EA207">
        <v>17.22025</v>
      </c>
      <c r="EB207" s="1">
        <v>3.559768E-2</v>
      </c>
      <c r="EC207" s="1">
        <v>10.480779999999999</v>
      </c>
      <c r="ED207">
        <v>0.8026373</v>
      </c>
      <c r="EE207">
        <v>16.78734</v>
      </c>
      <c r="EF207" s="1">
        <v>3.199565E-2</v>
      </c>
      <c r="EG207" s="1">
        <v>9.4786450000000002</v>
      </c>
      <c r="EH207">
        <v>0.79669610000000002</v>
      </c>
      <c r="EI207">
        <v>16.989129999999999</v>
      </c>
      <c r="EJ207" s="1">
        <v>2.8761410000000001E-2</v>
      </c>
      <c r="EK207" s="1">
        <v>8.5787940000000003</v>
      </c>
      <c r="EL207">
        <v>0.79082509999999995</v>
      </c>
      <c r="EM207">
        <v>17.414249999999999</v>
      </c>
      <c r="EN207" s="1">
        <v>2.5818830000000001E-2</v>
      </c>
      <c r="EO207" s="1">
        <v>7.7548050000000002</v>
      </c>
      <c r="EP207">
        <v>0.78499529999999995</v>
      </c>
      <c r="EQ207">
        <v>17.883970000000001</v>
      </c>
      <c r="ER207" s="1">
        <v>2.3171250000000001E-2</v>
      </c>
      <c r="ES207" s="1">
        <v>7.0081360000000004</v>
      </c>
      <c r="ET207">
        <v>0.7792287</v>
      </c>
      <c r="EU207">
        <v>18.484870000000001</v>
      </c>
      <c r="EV207" s="1">
        <v>2.0787090000000001E-2</v>
      </c>
      <c r="EW207" s="1">
        <v>6.3311719999999996</v>
      </c>
      <c r="EX207">
        <v>0.77410690000000004</v>
      </c>
      <c r="EY207">
        <v>18.642600000000002</v>
      </c>
      <c r="EZ207" s="1">
        <v>1.8636630000000001E-2</v>
      </c>
      <c r="FA207" s="1">
        <v>5.712402</v>
      </c>
      <c r="FB207">
        <v>0.76896850000000005</v>
      </c>
      <c r="FC207">
        <v>18.169779999999999</v>
      </c>
      <c r="FD207" s="1">
        <v>1.6710849999999999E-2</v>
      </c>
      <c r="FE207" s="1">
        <v>5.1551239999999998</v>
      </c>
      <c r="FF207">
        <v>0.76456519999999994</v>
      </c>
      <c r="FG207">
        <v>17.593769999999999</v>
      </c>
      <c r="FH207" s="1">
        <v>1.500107E-2</v>
      </c>
      <c r="FI207" s="1">
        <v>4.6527209999999997</v>
      </c>
      <c r="FJ207">
        <v>0.76110310000000003</v>
      </c>
      <c r="FK207">
        <v>17.13344</v>
      </c>
      <c r="FL207" s="1">
        <v>1.34837E-2</v>
      </c>
      <c r="FM207" s="1">
        <v>4.1997960000000001</v>
      </c>
      <c r="FN207">
        <v>0.75828770000000001</v>
      </c>
      <c r="FO207">
        <v>17.495519999999999</v>
      </c>
      <c r="FP207" s="1">
        <v>1.21365E-2</v>
      </c>
      <c r="FQ207" s="1">
        <v>3.7957369999999999</v>
      </c>
      <c r="FR207">
        <v>0.75541939999999996</v>
      </c>
      <c r="FS207">
        <v>18.22062</v>
      </c>
      <c r="FT207" s="1">
        <v>1.0910400000000001E-2</v>
      </c>
      <c r="FU207" s="1">
        <v>3.4269720000000001</v>
      </c>
      <c r="FV207">
        <v>0.75287179999999998</v>
      </c>
      <c r="FW207">
        <v>19.210529999999999</v>
      </c>
      <c r="FX207" s="1">
        <v>9.8116260000000004E-3</v>
      </c>
      <c r="FY207" s="1">
        <v>3.0933130000000002</v>
      </c>
      <c r="FZ207">
        <v>0.75022719999999998</v>
      </c>
      <c r="GA207">
        <v>20.248000000000001</v>
      </c>
      <c r="GB207" s="1">
        <v>8.8116570000000005E-3</v>
      </c>
      <c r="GC207" s="1">
        <v>2.7888250000000001</v>
      </c>
      <c r="GD207">
        <v>0.74801689999999998</v>
      </c>
      <c r="GE207">
        <v>20.629809999999999</v>
      </c>
      <c r="GF207" s="1">
        <v>7.9051039999999996E-3</v>
      </c>
      <c r="GG207" s="1">
        <v>2.5096099999999999</v>
      </c>
      <c r="GH207">
        <v>0.74637940000000003</v>
      </c>
      <c r="GI207">
        <v>20.35622</v>
      </c>
      <c r="GJ207" s="1">
        <v>7.087632E-3</v>
      </c>
      <c r="GK207" s="1">
        <v>2.2556229999999999</v>
      </c>
      <c r="GL207">
        <v>0.74363140000000005</v>
      </c>
      <c r="GM207">
        <v>19.88608</v>
      </c>
      <c r="GN207" s="1">
        <v>6.3544159999999999E-3</v>
      </c>
      <c r="GO207" s="1">
        <v>2.030246</v>
      </c>
      <c r="GP207">
        <v>0.74055570000000004</v>
      </c>
      <c r="GQ207">
        <v>19.366759999999999</v>
      </c>
      <c r="GR207" s="1">
        <v>5.7061560000000004E-3</v>
      </c>
      <c r="GS207" s="1">
        <v>1.831474</v>
      </c>
      <c r="GT207">
        <v>0.73754500000000001</v>
      </c>
      <c r="GU207">
        <v>19.606369999999998</v>
      </c>
      <c r="GV207" s="1">
        <v>5.1259399999999998E-3</v>
      </c>
      <c r="GW207" s="1">
        <v>1.65239</v>
      </c>
      <c r="GX207">
        <v>0.7346393</v>
      </c>
      <c r="GY207">
        <v>20.241810000000001</v>
      </c>
      <c r="GZ207" s="1">
        <v>4.5856380000000004E-3</v>
      </c>
      <c r="HA207" s="1">
        <v>1.4847269999999999</v>
      </c>
      <c r="HB207">
        <v>0.73169930000000005</v>
      </c>
      <c r="HC207">
        <v>21.272600000000001</v>
      </c>
      <c r="HD207" s="1">
        <v>4.0710850000000003E-3</v>
      </c>
      <c r="HE207" s="1">
        <v>1.3239570000000001</v>
      </c>
      <c r="HF207">
        <v>0.72907880000000003</v>
      </c>
      <c r="HG207">
        <v>22.304400000000001</v>
      </c>
      <c r="HH207" s="1">
        <v>3.5682460000000002E-3</v>
      </c>
      <c r="HI207" s="1">
        <v>1.1649499999999999</v>
      </c>
      <c r="HJ207">
        <v>0.72659339999999994</v>
      </c>
      <c r="HK207">
        <v>22.718350000000001</v>
      </c>
      <c r="HL207" s="1">
        <v>3.0934309999999998E-3</v>
      </c>
      <c r="HM207" s="1">
        <v>1.0130570000000001</v>
      </c>
      <c r="HN207">
        <v>0.72465939999999995</v>
      </c>
      <c r="HO207">
        <v>22.34075</v>
      </c>
      <c r="HP207" s="1">
        <v>2.6639659999999998E-3</v>
      </c>
      <c r="HQ207" s="1">
        <v>0.87420089999999995</v>
      </c>
      <c r="HR207">
        <v>0.72321349999999995</v>
      </c>
      <c r="HS207">
        <v>21.628959999999999</v>
      </c>
      <c r="HT207" s="1">
        <v>2.2978410000000001E-3</v>
      </c>
      <c r="HU207" s="1">
        <v>0.75458769999999997</v>
      </c>
      <c r="HV207">
        <v>0.72242329999999999</v>
      </c>
      <c r="HW207">
        <v>20.816690000000001</v>
      </c>
      <c r="HX207" s="1">
        <v>1.997244E-3</v>
      </c>
      <c r="HY207" s="1">
        <v>0.65546459999999995</v>
      </c>
      <c r="HZ207">
        <v>0.72159549999999995</v>
      </c>
      <c r="IA207">
        <v>20.678000000000001</v>
      </c>
      <c r="IB207" s="1">
        <v>1.7522449999999999E-3</v>
      </c>
      <c r="IC207" s="1">
        <v>0.57464130000000002</v>
      </c>
      <c r="ID207">
        <v>0.72092109999999998</v>
      </c>
      <c r="IE207">
        <v>20.42529</v>
      </c>
      <c r="IF207" s="1">
        <v>1.5521840000000001E-3</v>
      </c>
      <c r="IG207" s="1">
        <v>0.50860799999999995</v>
      </c>
      <c r="IH207">
        <v>0.72039929999999996</v>
      </c>
      <c r="II207">
        <v>21.02281</v>
      </c>
      <c r="IJ207" s="1">
        <v>1.377318E-3</v>
      </c>
      <c r="IK207" s="1">
        <v>0.45105729999999999</v>
      </c>
      <c r="IL207">
        <v>0.7200223</v>
      </c>
      <c r="IM207">
        <v>21.720410000000001</v>
      </c>
      <c r="IN207" s="1">
        <v>1.212821E-3</v>
      </c>
      <c r="IO207" s="1">
        <v>0.39691680000000001</v>
      </c>
      <c r="IP207">
        <v>0.71975900000000004</v>
      </c>
      <c r="IQ207">
        <v>22.008299999999998</v>
      </c>
      <c r="IR207" s="1">
        <v>1.0529039999999999E-3</v>
      </c>
      <c r="IS207" s="1">
        <v>0.3443504</v>
      </c>
      <c r="IT207">
        <v>0.71959759999999995</v>
      </c>
      <c r="IU207">
        <v>21.661580000000001</v>
      </c>
      <c r="IV207" s="1">
        <v>9.0232120000000005E-4</v>
      </c>
      <c r="IW207" s="1">
        <v>0.29484189999999999</v>
      </c>
      <c r="IX207">
        <v>0.71946189999999999</v>
      </c>
      <c r="IY207">
        <v>20.962679999999999</v>
      </c>
      <c r="IZ207" s="1">
        <v>7.7207440000000001E-4</v>
      </c>
      <c r="JA207" s="1">
        <v>0.25197580000000003</v>
      </c>
      <c r="JB207">
        <v>0.71940130000000002</v>
      </c>
      <c r="JC207">
        <v>20.27779</v>
      </c>
      <c r="JD207" s="1">
        <v>6.692019E-4</v>
      </c>
      <c r="JE207" s="1">
        <v>0.21804190000000001</v>
      </c>
      <c r="JF207">
        <v>0.71939719999999996</v>
      </c>
      <c r="JG207">
        <v>20.378530000000001</v>
      </c>
      <c r="JH207" s="1">
        <v>5.926061E-4</v>
      </c>
      <c r="JI207" s="1">
        <v>0.1927555</v>
      </c>
      <c r="JJ207">
        <v>0.71940999999999999</v>
      </c>
      <c r="JK207">
        <v>20.87829</v>
      </c>
      <c r="JL207" s="1">
        <v>5.3658190000000004E-4</v>
      </c>
      <c r="JM207" s="1">
        <v>0.1742457</v>
      </c>
      <c r="JN207">
        <v>0.71952079999999996</v>
      </c>
      <c r="JO207">
        <v>21.80143</v>
      </c>
      <c r="JP207" s="1">
        <v>4.9338289999999998E-4</v>
      </c>
      <c r="JQ207" s="1">
        <v>0.15999379999999999</v>
      </c>
      <c r="JR207">
        <v>0.71969539999999999</v>
      </c>
      <c r="JS207">
        <v>22.8977</v>
      </c>
      <c r="JT207" s="1">
        <v>4.5692669999999999E-4</v>
      </c>
      <c r="JU207" s="1">
        <v>0.14799119999999999</v>
      </c>
      <c r="JV207">
        <v>0.71996559999999998</v>
      </c>
      <c r="JW207">
        <v>23.469159999999999</v>
      </c>
      <c r="JX207" s="1">
        <v>4.2360180000000001E-4</v>
      </c>
      <c r="JY207" s="1">
        <v>0.1370451</v>
      </c>
      <c r="JZ207">
        <v>0.72028639999999999</v>
      </c>
      <c r="KA207">
        <v>23.294409999999999</v>
      </c>
      <c r="KB207" s="1">
        <v>3.9252850000000001E-4</v>
      </c>
      <c r="KC207" s="1">
        <v>0.12684390000000001</v>
      </c>
      <c r="KD207">
        <v>0.72069059999999996</v>
      </c>
      <c r="KE207">
        <v>22.781839999999999</v>
      </c>
      <c r="KF207" s="1">
        <v>3.6402759999999999E-4</v>
      </c>
      <c r="KG207" s="1">
        <v>0.11748409999999999</v>
      </c>
      <c r="KH207">
        <v>0.72115830000000003</v>
      </c>
      <c r="KI207">
        <v>22.02778</v>
      </c>
      <c r="KJ207" s="1">
        <v>3.3888329999999999E-4</v>
      </c>
      <c r="KK207" s="1">
        <v>0.10919769999999999</v>
      </c>
      <c r="KL207">
        <v>0.72164950000000005</v>
      </c>
      <c r="KM207">
        <v>21.686029999999999</v>
      </c>
      <c r="KN207" s="1">
        <v>3.1737490000000002E-4</v>
      </c>
      <c r="KO207" s="1">
        <v>0.1021195</v>
      </c>
      <c r="KP207">
        <v>0.72212730000000003</v>
      </c>
      <c r="KQ207">
        <v>21.571280000000002</v>
      </c>
      <c r="KR207" s="1">
        <v>2.9900400000000001E-4</v>
      </c>
      <c r="KS207" s="1">
        <v>9.6073169999999999E-2</v>
      </c>
      <c r="KT207">
        <v>0.72254169999999995</v>
      </c>
      <c r="KU207">
        <v>21.677440000000001</v>
      </c>
      <c r="KV207" s="1">
        <v>2.8324639999999999E-4</v>
      </c>
      <c r="KW207" s="1">
        <v>9.0902780000000002E-2</v>
      </c>
      <c r="KX207">
        <v>0.72289329999999996</v>
      </c>
      <c r="KY207">
        <v>22.001049999999999</v>
      </c>
      <c r="KZ207" s="1">
        <v>2.6949040000000002E-4</v>
      </c>
      <c r="LA207" s="1">
        <v>8.6401329999999998E-2</v>
      </c>
      <c r="LB207">
        <v>0.723109</v>
      </c>
      <c r="LC207">
        <v>22.078589999999998</v>
      </c>
      <c r="LD207" s="1">
        <v>2.5704470000000002E-4</v>
      </c>
      <c r="LE207" s="1">
        <v>8.2366239999999993E-2</v>
      </c>
      <c r="LF207">
        <v>0.72328959999999998</v>
      </c>
      <c r="LG207">
        <v>21.769310000000001</v>
      </c>
      <c r="LH207" s="1">
        <v>2.458858E-4</v>
      </c>
      <c r="LI207" s="1">
        <v>7.8760330000000003E-2</v>
      </c>
      <c r="LJ207">
        <v>0.72332580000000002</v>
      </c>
      <c r="LK207">
        <v>21.12125</v>
      </c>
      <c r="LL207" s="1">
        <v>2.3602089999999999E-4</v>
      </c>
      <c r="LM207" s="1">
        <v>7.5593869999999994E-2</v>
      </c>
      <c r="LN207">
        <v>0.72331380000000001</v>
      </c>
      <c r="LO207">
        <v>20.538229999999999</v>
      </c>
      <c r="LP207" s="1">
        <v>2.2788349999999999E-4</v>
      </c>
      <c r="LQ207" s="1">
        <v>7.2988020000000001E-2</v>
      </c>
      <c r="LR207">
        <v>0.72321979999999997</v>
      </c>
      <c r="LS207">
        <v>20.707180000000001</v>
      </c>
      <c r="LT207" s="1">
        <v>2.2102020000000001E-4</v>
      </c>
      <c r="LU207" s="1">
        <v>7.0811120000000005E-2</v>
      </c>
      <c r="LV207">
        <v>0.72310569999999996</v>
      </c>
      <c r="LW207">
        <v>21.3673</v>
      </c>
      <c r="LX207" s="1">
        <v>2.15093E-4</v>
      </c>
      <c r="LY207" s="1">
        <v>6.8947339999999996E-2</v>
      </c>
      <c r="LZ207">
        <v>0.72298810000000002</v>
      </c>
      <c r="MA207">
        <v>22.48095</v>
      </c>
      <c r="MB207" s="1">
        <v>2.099599E-4</v>
      </c>
      <c r="MC207" s="1">
        <v>6.7335450000000005E-2</v>
      </c>
      <c r="MD207">
        <v>0.72287349999999995</v>
      </c>
      <c r="ME207">
        <v>23.610900000000001</v>
      </c>
      <c r="MF207" s="1">
        <v>2.057312E-4</v>
      </c>
      <c r="MG207" s="1">
        <v>6.6007990000000002E-2</v>
      </c>
      <c r="MH207">
        <v>0.72274609999999995</v>
      </c>
      <c r="MI207">
        <v>24.303650000000001</v>
      </c>
      <c r="MJ207" s="1">
        <v>2.0245190000000001E-4</v>
      </c>
      <c r="MK207" s="1">
        <v>6.4983700000000005E-2</v>
      </c>
      <c r="ML207">
        <v>0.72266580000000002</v>
      </c>
      <c r="MM207">
        <v>24.137260000000001</v>
      </c>
      <c r="MN207" s="1">
        <v>1.9949630000000001E-4</v>
      </c>
      <c r="MO207" s="1">
        <v>6.4064220000000005E-2</v>
      </c>
      <c r="MP207">
        <v>0.72261489999999995</v>
      </c>
      <c r="MQ207">
        <v>23.605119999999999</v>
      </c>
      <c r="MR207" s="1">
        <v>1.9587989999999999E-4</v>
      </c>
      <c r="MS207" s="1">
        <v>6.2936829999999999E-2</v>
      </c>
      <c r="MT207">
        <v>0.72254649999999998</v>
      </c>
      <c r="MU207">
        <v>22.849049999999998</v>
      </c>
      <c r="MV207" s="1">
        <v>1.9108920000000001E-4</v>
      </c>
      <c r="MW207" s="1">
        <v>6.1421770000000001E-2</v>
      </c>
      <c r="MX207">
        <v>0.72251770000000004</v>
      </c>
      <c r="MY207">
        <v>22.413260000000001</v>
      </c>
      <c r="MZ207" s="1">
        <v>1.853275E-4</v>
      </c>
      <c r="NA207" s="1">
        <v>5.958894E-2</v>
      </c>
      <c r="NB207">
        <v>0.72247729999999999</v>
      </c>
      <c r="NC207">
        <v>22.381239999999998</v>
      </c>
      <c r="ND207" s="1">
        <v>1.789823E-4</v>
      </c>
      <c r="NE207" s="1">
        <v>5.756058E-2</v>
      </c>
      <c r="NF207">
        <v>0.72247729999999999</v>
      </c>
      <c r="NG207">
        <v>22.381239999999998</v>
      </c>
      <c r="NH207" s="1">
        <v>1.789823E-4</v>
      </c>
      <c r="NI207" s="1">
        <v>5.756058E-2</v>
      </c>
      <c r="NJ207">
        <v>0.72247729999999999</v>
      </c>
      <c r="NK207">
        <v>22.381239999999998</v>
      </c>
      <c r="NL207" s="1">
        <v>1.789823E-4</v>
      </c>
      <c r="NM207" s="1">
        <v>5.756058E-2</v>
      </c>
      <c r="NN207">
        <v>0.72247729999999999</v>
      </c>
      <c r="NO207">
        <v>22.381239999999998</v>
      </c>
      <c r="NP207" s="1">
        <v>1.789823E-4</v>
      </c>
      <c r="NQ207" s="1">
        <v>5.756058E-2</v>
      </c>
      <c r="NR207">
        <v>0.72247729999999999</v>
      </c>
      <c r="NS207">
        <v>22.381239999999998</v>
      </c>
      <c r="NT207" s="1">
        <v>1.789823E-4</v>
      </c>
      <c r="NU207" s="1">
        <v>5.756058E-2</v>
      </c>
      <c r="NV207">
        <v>0.72247729999999999</v>
      </c>
      <c r="NW207">
        <v>22.381239999999998</v>
      </c>
      <c r="NX207" s="1">
        <v>1.789823E-4</v>
      </c>
      <c r="NY207" s="1">
        <v>5.756058E-2</v>
      </c>
      <c r="NZ207">
        <v>0.72247729999999999</v>
      </c>
      <c r="OA207">
        <v>22.381239999999998</v>
      </c>
      <c r="OB207" s="1">
        <v>1.789823E-4</v>
      </c>
      <c r="OC207" s="1">
        <v>5.756058E-2</v>
      </c>
      <c r="OD207">
        <v>0.72247729999999999</v>
      </c>
      <c r="OE207">
        <v>22.381239999999998</v>
      </c>
      <c r="OF207" s="1">
        <v>1.789823E-4</v>
      </c>
      <c r="OG207" s="1">
        <v>5.756058E-2</v>
      </c>
      <c r="OH207">
        <v>0.72247729999999999</v>
      </c>
      <c r="OI207">
        <v>22.381239999999998</v>
      </c>
      <c r="OJ207" s="1">
        <v>1.789823E-4</v>
      </c>
      <c r="OK207" s="1">
        <v>5.756058E-2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1.214926</v>
      </c>
      <c r="G208">
        <v>17.022960000000001</v>
      </c>
      <c r="H208">
        <v>0</v>
      </c>
      <c r="I208">
        <v>0</v>
      </c>
      <c r="J208">
        <v>1.211112</v>
      </c>
      <c r="K208">
        <v>17.553519999999999</v>
      </c>
      <c r="L208">
        <v>0</v>
      </c>
      <c r="M208">
        <v>0</v>
      </c>
      <c r="N208">
        <v>1.20733</v>
      </c>
      <c r="O208">
        <v>18.124469999999999</v>
      </c>
      <c r="P208">
        <v>0</v>
      </c>
      <c r="Q208">
        <v>0</v>
      </c>
      <c r="R208">
        <v>1.2034389999999999</v>
      </c>
      <c r="S208">
        <v>18.691040000000001</v>
      </c>
      <c r="T208">
        <v>0</v>
      </c>
      <c r="U208">
        <v>0</v>
      </c>
      <c r="V208">
        <v>1.1994579999999999</v>
      </c>
      <c r="W208">
        <v>19.190180000000002</v>
      </c>
      <c r="X208">
        <v>0</v>
      </c>
      <c r="Y208">
        <v>0</v>
      </c>
      <c r="Z208">
        <v>1.1953769999999999</v>
      </c>
      <c r="AA208">
        <v>19.307919999999999</v>
      </c>
      <c r="AB208">
        <v>0</v>
      </c>
      <c r="AC208">
        <v>0</v>
      </c>
      <c r="AD208">
        <v>1.1916899999999999</v>
      </c>
      <c r="AE208">
        <v>18.98527</v>
      </c>
      <c r="AF208">
        <v>0</v>
      </c>
      <c r="AG208">
        <v>0</v>
      </c>
      <c r="AH208">
        <v>1.187772</v>
      </c>
      <c r="AI208">
        <v>18.753329999999998</v>
      </c>
      <c r="AJ208">
        <v>6.8881119999999998E-37</v>
      </c>
      <c r="AK208">
        <v>9.8678010000000005E-35</v>
      </c>
      <c r="AL208">
        <v>1.183764</v>
      </c>
      <c r="AM208">
        <v>18.718720000000001</v>
      </c>
      <c r="AN208" s="1">
        <v>4.2018220000000002E-25</v>
      </c>
      <c r="AO208" s="1">
        <v>6.0699450000000005E-23</v>
      </c>
      <c r="AP208">
        <v>1.1796899999999999</v>
      </c>
      <c r="AQ208">
        <v>19.192519999999998</v>
      </c>
      <c r="AR208" s="1">
        <v>1.3347389999999999E-13</v>
      </c>
      <c r="AS208" s="1">
        <v>2.0607169999999999E-11</v>
      </c>
      <c r="AT208">
        <v>1.1756</v>
      </c>
      <c r="AU208">
        <v>19.788430000000002</v>
      </c>
      <c r="AV208" s="1">
        <v>3.6009600000000001E-6</v>
      </c>
      <c r="AW208" s="1">
        <v>6.5281659999999995E-4</v>
      </c>
      <c r="AX208">
        <v>1.1714599999999999</v>
      </c>
      <c r="AY208">
        <v>20.311610000000002</v>
      </c>
      <c r="AZ208" s="1">
        <v>4.4174549999999998E-3</v>
      </c>
      <c r="BA208" s="1">
        <v>0.88173630000000003</v>
      </c>
      <c r="BB208">
        <v>1.1672119999999999</v>
      </c>
      <c r="BC208">
        <v>20.652180000000001</v>
      </c>
      <c r="BD208" s="1">
        <v>0.43534509999999998</v>
      </c>
      <c r="BE208">
        <v>92.670680000000004</v>
      </c>
      <c r="BF208">
        <v>1.1629449999999999</v>
      </c>
      <c r="BG208">
        <v>20.566949999999999</v>
      </c>
      <c r="BH208">
        <v>8.2166680000000003</v>
      </c>
      <c r="BI208">
        <v>1843.192</v>
      </c>
      <c r="BJ208">
        <v>1.158641</v>
      </c>
      <c r="BK208">
        <v>20.229559999999999</v>
      </c>
      <c r="BL208">
        <v>45.075620000000001</v>
      </c>
      <c r="BM208">
        <v>10577.61</v>
      </c>
      <c r="BN208">
        <v>1.154202</v>
      </c>
      <c r="BO208">
        <v>19.95598</v>
      </c>
      <c r="BP208">
        <v>93.721879999999999</v>
      </c>
      <c r="BQ208">
        <v>22861.52</v>
      </c>
      <c r="BR208">
        <v>1.1495599999999999</v>
      </c>
      <c r="BS208">
        <v>19.935549999999999</v>
      </c>
      <c r="BT208">
        <v>88.982600000000005</v>
      </c>
      <c r="BU208">
        <v>22465.24</v>
      </c>
      <c r="BV208">
        <v>1.1447320000000001</v>
      </c>
      <c r="BW208">
        <v>20.053840000000001</v>
      </c>
      <c r="BX208">
        <v>44.51202</v>
      </c>
      <c r="BY208">
        <v>11584.87</v>
      </c>
      <c r="BZ208">
        <v>1.13951</v>
      </c>
      <c r="CA208">
        <v>20.436109999999999</v>
      </c>
      <c r="CB208">
        <v>13.20847</v>
      </c>
      <c r="CC208">
        <v>3530.826</v>
      </c>
      <c r="CD208">
        <v>1.133062</v>
      </c>
      <c r="CE208">
        <v>20.485569999999999</v>
      </c>
      <c r="CF208">
        <v>2.6094659999999998</v>
      </c>
      <c r="CG208">
        <v>713.26559999999995</v>
      </c>
      <c r="CH208">
        <v>1.1227259999999999</v>
      </c>
      <c r="CI208">
        <v>20.25234</v>
      </c>
      <c r="CJ208">
        <v>0.4203308</v>
      </c>
      <c r="CK208">
        <v>116.13809999999999</v>
      </c>
      <c r="CL208">
        <v>1.1083240000000001</v>
      </c>
      <c r="CM208">
        <v>19.682880000000001</v>
      </c>
      <c r="CN208">
        <v>0.1030049</v>
      </c>
      <c r="CO208">
        <v>27.630320000000001</v>
      </c>
      <c r="CP208">
        <v>1.0934999999999999</v>
      </c>
      <c r="CQ208">
        <v>19.131409999999999</v>
      </c>
      <c r="CR208">
        <v>6.3942189999999996E-2</v>
      </c>
      <c r="CS208">
        <v>16.72691</v>
      </c>
      <c r="CT208">
        <v>1.079456</v>
      </c>
      <c r="CU208">
        <v>18.600100000000001</v>
      </c>
      <c r="CV208">
        <v>5.6845680000000003E-2</v>
      </c>
      <c r="CW208">
        <v>14.924160000000001</v>
      </c>
      <c r="CX208">
        <v>1.0677380000000001</v>
      </c>
      <c r="CY208">
        <v>18.260639999999999</v>
      </c>
      <c r="CZ208" s="1">
        <v>5.5073469999999999E-2</v>
      </c>
      <c r="DA208">
        <v>14.535349999999999</v>
      </c>
      <c r="DB208">
        <v>1.0562769999999999</v>
      </c>
      <c r="DC208">
        <v>18.223549999999999</v>
      </c>
      <c r="DD208" s="1">
        <v>5.5177230000000001E-2</v>
      </c>
      <c r="DE208">
        <v>14.669549999999999</v>
      </c>
      <c r="DF208">
        <v>1.0448219999999999</v>
      </c>
      <c r="DG208">
        <v>18.518999999999998</v>
      </c>
      <c r="DH208" s="1">
        <v>5.4705150000000001E-2</v>
      </c>
      <c r="DI208">
        <v>14.6776</v>
      </c>
      <c r="DJ208">
        <v>1.033128</v>
      </c>
      <c r="DK208">
        <v>18.693639999999998</v>
      </c>
      <c r="DL208" s="1">
        <v>5.2390819999999998E-2</v>
      </c>
      <c r="DM208" s="1">
        <v>14.196059999999999</v>
      </c>
      <c r="DN208">
        <v>1.0217799999999999</v>
      </c>
      <c r="DO208">
        <v>18.782920000000001</v>
      </c>
      <c r="DP208" s="1">
        <v>4.8648900000000002E-2</v>
      </c>
      <c r="DQ208" s="1">
        <v>13.29949</v>
      </c>
      <c r="DR208">
        <v>1.0110889999999999</v>
      </c>
      <c r="DS208">
        <v>18.391210000000001</v>
      </c>
      <c r="DT208" s="1">
        <v>4.4341720000000001E-2</v>
      </c>
      <c r="DU208" s="1">
        <v>12.21494</v>
      </c>
      <c r="DV208">
        <v>1.0003150000000001</v>
      </c>
      <c r="DW208">
        <v>17.81617</v>
      </c>
      <c r="DX208" s="1">
        <v>3.9964930000000003E-2</v>
      </c>
      <c r="DY208" s="1">
        <v>11.09165</v>
      </c>
      <c r="DZ208">
        <v>0.98937770000000003</v>
      </c>
      <c r="EA208">
        <v>17.252749999999999</v>
      </c>
      <c r="EB208" s="1">
        <v>3.585472E-2</v>
      </c>
      <c r="EC208" s="1">
        <v>10.02261</v>
      </c>
      <c r="ED208">
        <v>0.97895129999999997</v>
      </c>
      <c r="EE208">
        <v>16.803439999999998</v>
      </c>
      <c r="EF208" s="1">
        <v>3.2222519999999998E-2</v>
      </c>
      <c r="EG208" s="1">
        <v>9.0658399999999997</v>
      </c>
      <c r="EH208">
        <v>0.96796139999999997</v>
      </c>
      <c r="EI208">
        <v>16.973459999999999</v>
      </c>
      <c r="EJ208" s="1">
        <v>2.8970340000000001E-2</v>
      </c>
      <c r="EK208" s="1">
        <v>8.2108550000000005</v>
      </c>
      <c r="EL208">
        <v>0.95668620000000004</v>
      </c>
      <c r="EM208">
        <v>17.394960000000001</v>
      </c>
      <c r="EN208" s="1">
        <v>2.6009049999999999E-2</v>
      </c>
      <c r="EO208" s="1">
        <v>7.4286300000000001</v>
      </c>
      <c r="EP208">
        <v>0.94540970000000002</v>
      </c>
      <c r="EQ208">
        <v>17.852589999999999</v>
      </c>
      <c r="ER208" s="1">
        <v>2.3343829999999999E-2</v>
      </c>
      <c r="ES208" s="1">
        <v>6.7184100000000004</v>
      </c>
      <c r="ET208">
        <v>0.93425080000000005</v>
      </c>
      <c r="EU208">
        <v>18.460940000000001</v>
      </c>
      <c r="EV208" s="1">
        <v>2.0946320000000001E-2</v>
      </c>
      <c r="EW208" s="1">
        <v>6.073995</v>
      </c>
      <c r="EX208">
        <v>0.92358759999999995</v>
      </c>
      <c r="EY208">
        <v>18.64724</v>
      </c>
      <c r="EZ208" s="1">
        <v>1.8780970000000001E-2</v>
      </c>
      <c r="FA208" s="1">
        <v>5.483492</v>
      </c>
      <c r="FB208">
        <v>0.91283760000000003</v>
      </c>
      <c r="FC208">
        <v>18.19406</v>
      </c>
      <c r="FD208" s="1">
        <v>1.684093E-2</v>
      </c>
      <c r="FE208" s="1">
        <v>4.9509119999999998</v>
      </c>
      <c r="FF208">
        <v>0.90300879999999994</v>
      </c>
      <c r="FG208">
        <v>17.626090000000001</v>
      </c>
      <c r="FH208" s="1">
        <v>1.512033E-2</v>
      </c>
      <c r="FI208" s="1">
        <v>4.4709060000000003</v>
      </c>
      <c r="FJ208">
        <v>0.89404459999999997</v>
      </c>
      <c r="FK208">
        <v>17.150130000000001</v>
      </c>
      <c r="FL208" s="1">
        <v>1.358997E-2</v>
      </c>
      <c r="FM208" s="1">
        <v>4.036759</v>
      </c>
      <c r="FN208">
        <v>0.8847294</v>
      </c>
      <c r="FO208">
        <v>17.48029</v>
      </c>
      <c r="FP208" s="1">
        <v>1.223224E-2</v>
      </c>
      <c r="FQ208" s="1">
        <v>3.6512180000000001</v>
      </c>
      <c r="FR208">
        <v>0.87537319999999996</v>
      </c>
      <c r="FS208">
        <v>18.189699999999998</v>
      </c>
      <c r="FT208" s="1">
        <v>1.099813E-2</v>
      </c>
      <c r="FU208" s="1">
        <v>3.2991549999999998</v>
      </c>
      <c r="FV208">
        <v>0.86639200000000005</v>
      </c>
      <c r="FW208">
        <v>19.155840000000001</v>
      </c>
      <c r="FX208" s="1">
        <v>9.8913119999999993E-3</v>
      </c>
      <c r="FY208" s="1">
        <v>2.979857</v>
      </c>
      <c r="FZ208">
        <v>0.85739529999999997</v>
      </c>
      <c r="GA208">
        <v>20.188829999999999</v>
      </c>
      <c r="GB208" s="1">
        <v>8.8853709999999995E-3</v>
      </c>
      <c r="GC208" s="1">
        <v>2.6887050000000001</v>
      </c>
      <c r="GD208">
        <v>0.8488386</v>
      </c>
      <c r="GE208">
        <v>20.60493</v>
      </c>
      <c r="GF208" s="1">
        <v>7.9725449999999993E-3</v>
      </c>
      <c r="GG208" s="1">
        <v>2.421198</v>
      </c>
      <c r="GH208">
        <v>0.84100070000000005</v>
      </c>
      <c r="GI208">
        <v>20.35585</v>
      </c>
      <c r="GJ208" s="1">
        <v>7.1487180000000001E-3</v>
      </c>
      <c r="GK208" s="1">
        <v>2.1778749999999998</v>
      </c>
      <c r="GL208">
        <v>0.83181689999999997</v>
      </c>
      <c r="GM208">
        <v>19.911950000000001</v>
      </c>
      <c r="GN208" s="1">
        <v>6.4079209999999996E-3</v>
      </c>
      <c r="GO208" s="1">
        <v>1.9615940000000001</v>
      </c>
      <c r="GP208">
        <v>0.82216440000000002</v>
      </c>
      <c r="GQ208">
        <v>19.399529999999999</v>
      </c>
      <c r="GR208" s="1">
        <v>5.7538499999999996E-3</v>
      </c>
      <c r="GS208" s="1">
        <v>1.770845</v>
      </c>
      <c r="GT208">
        <v>0.81280739999999996</v>
      </c>
      <c r="GU208">
        <v>19.617270000000001</v>
      </c>
      <c r="GV208" s="1">
        <v>5.1699629999999996E-3</v>
      </c>
      <c r="GW208" s="1">
        <v>1.5994790000000001</v>
      </c>
      <c r="GX208">
        <v>0.80387569999999997</v>
      </c>
      <c r="GY208">
        <v>20.217780000000001</v>
      </c>
      <c r="GZ208" s="1">
        <v>4.6270690000000001E-3</v>
      </c>
      <c r="HA208" s="1">
        <v>1.4393309999999999</v>
      </c>
      <c r="HB208">
        <v>0.79531839999999998</v>
      </c>
      <c r="HC208">
        <v>21.21678</v>
      </c>
      <c r="HD208" s="1">
        <v>4.1116690000000001E-3</v>
      </c>
      <c r="HE208" s="1">
        <v>1.2861089999999999</v>
      </c>
      <c r="HF208">
        <v>0.78741680000000003</v>
      </c>
      <c r="HG208">
        <v>22.238140000000001</v>
      </c>
      <c r="HH208" s="1">
        <v>3.6080859999999999E-3</v>
      </c>
      <c r="HI208" s="1">
        <v>1.134458</v>
      </c>
      <c r="HJ208">
        <v>0.78043499999999999</v>
      </c>
      <c r="HK208">
        <v>22.690010000000001</v>
      </c>
      <c r="HL208" s="1">
        <v>3.130777E-3</v>
      </c>
      <c r="HM208" s="1">
        <v>0.98839060000000001</v>
      </c>
      <c r="HN208">
        <v>0.77451499999999995</v>
      </c>
      <c r="HO208">
        <v>22.35698</v>
      </c>
      <c r="HP208" s="1">
        <v>2.6972609999999998E-3</v>
      </c>
      <c r="HQ208" s="1">
        <v>0.85399440000000004</v>
      </c>
      <c r="HR208">
        <v>0.76950130000000005</v>
      </c>
      <c r="HS208">
        <v>21.68552</v>
      </c>
      <c r="HT208" s="1">
        <v>2.3259579999999999E-3</v>
      </c>
      <c r="HU208" s="1">
        <v>0.73730300000000004</v>
      </c>
      <c r="HV208">
        <v>0.76565919999999998</v>
      </c>
      <c r="HW208">
        <v>20.882819999999999</v>
      </c>
      <c r="HX208" s="1">
        <v>2.020291E-3</v>
      </c>
      <c r="HY208" s="1">
        <v>0.64018889999999995</v>
      </c>
      <c r="HZ208">
        <v>0.76237140000000003</v>
      </c>
      <c r="IA208">
        <v>20.726990000000001</v>
      </c>
      <c r="IB208" s="1">
        <v>1.771063E-3</v>
      </c>
      <c r="IC208" s="1">
        <v>0.56080589999999997</v>
      </c>
      <c r="ID208">
        <v>0.75952319999999995</v>
      </c>
      <c r="IE208">
        <v>20.444479999999999</v>
      </c>
      <c r="IF208" s="1">
        <v>1.5678549999999999E-3</v>
      </c>
      <c r="IG208" s="1">
        <v>0.49604870000000001</v>
      </c>
      <c r="IH208">
        <v>0.75708969999999998</v>
      </c>
      <c r="II208">
        <v>20.993400000000001</v>
      </c>
      <c r="IJ208" s="1">
        <v>1.3915589999999999E-3</v>
      </c>
      <c r="IK208" s="1">
        <v>0.44016100000000002</v>
      </c>
      <c r="IL208">
        <v>0.75515200000000005</v>
      </c>
      <c r="IM208">
        <v>21.68271</v>
      </c>
      <c r="IN208" s="1">
        <v>1.226542E-3</v>
      </c>
      <c r="IO208" s="1">
        <v>0.3879341</v>
      </c>
      <c r="IP208">
        <v>0.75365139999999997</v>
      </c>
      <c r="IQ208">
        <v>21.997420000000002</v>
      </c>
      <c r="IR208" s="1">
        <v>1.066202E-3</v>
      </c>
      <c r="IS208" s="1">
        <v>0.33724609999999999</v>
      </c>
      <c r="IT208">
        <v>0.75249630000000001</v>
      </c>
      <c r="IU208">
        <v>21.69079</v>
      </c>
      <c r="IV208" s="1">
        <v>9.1445320000000004E-4</v>
      </c>
      <c r="IW208" s="1">
        <v>0.28916249999999999</v>
      </c>
      <c r="IX208">
        <v>0.75162640000000003</v>
      </c>
      <c r="IY208">
        <v>21.023420000000002</v>
      </c>
      <c r="IZ208" s="1">
        <v>7.8214720000000003E-4</v>
      </c>
      <c r="JA208" s="1">
        <v>0.2470311</v>
      </c>
      <c r="JB208">
        <v>0.75099159999999998</v>
      </c>
      <c r="JC208">
        <v>20.347729999999999</v>
      </c>
      <c r="JD208" s="1">
        <v>6.7690649999999997E-4</v>
      </c>
      <c r="JE208" s="1">
        <v>0.2133314</v>
      </c>
      <c r="JF208">
        <v>0.75057010000000002</v>
      </c>
      <c r="JG208">
        <v>20.43375</v>
      </c>
      <c r="JH208" s="1">
        <v>5.9826710000000002E-4</v>
      </c>
      <c r="JI208" s="1">
        <v>0.1880791</v>
      </c>
      <c r="JJ208">
        <v>0.7503322</v>
      </c>
      <c r="JK208">
        <v>20.9025</v>
      </c>
      <c r="JL208" s="1">
        <v>5.4077460000000004E-4</v>
      </c>
      <c r="JM208" s="1">
        <v>0.16959369999999999</v>
      </c>
      <c r="JN208">
        <v>0.75030450000000004</v>
      </c>
      <c r="JO208">
        <v>21.781420000000001</v>
      </c>
      <c r="JP208" s="1">
        <v>4.9674240000000002E-4</v>
      </c>
      <c r="JQ208" s="1">
        <v>0.155498</v>
      </c>
      <c r="JR208">
        <v>0.75046409999999997</v>
      </c>
      <c r="JS208">
        <v>22.854980000000001</v>
      </c>
      <c r="JT208" s="1">
        <v>4.5987529999999999E-4</v>
      </c>
      <c r="JU208" s="1">
        <v>0.14375499999999999</v>
      </c>
      <c r="JV208">
        <v>0.75087809999999999</v>
      </c>
      <c r="JW208">
        <v>23.444510000000001</v>
      </c>
      <c r="JX208" s="1">
        <v>4.2634269999999999E-4</v>
      </c>
      <c r="JY208" s="1">
        <v>0.1331271</v>
      </c>
      <c r="JZ208">
        <v>0.75150459999999997</v>
      </c>
      <c r="KA208">
        <v>23.304459999999999</v>
      </c>
      <c r="KB208" s="1">
        <v>3.9508119999999999E-4</v>
      </c>
      <c r="KC208" s="1">
        <v>0.12322080000000001</v>
      </c>
      <c r="KD208">
        <v>0.75232650000000001</v>
      </c>
      <c r="KE208">
        <v>22.83277</v>
      </c>
      <c r="KF208" s="1">
        <v>3.6632640000000002E-4</v>
      </c>
      <c r="KG208" s="1">
        <v>0.1140998</v>
      </c>
      <c r="KH208">
        <v>0.75333649999999996</v>
      </c>
      <c r="KI208">
        <v>22.109020000000001</v>
      </c>
      <c r="KJ208" s="1">
        <v>3.408811E-4</v>
      </c>
      <c r="KK208" s="1">
        <v>0.10598680000000001</v>
      </c>
      <c r="KL208">
        <v>0.75449359999999999</v>
      </c>
      <c r="KM208">
        <v>21.761410000000001</v>
      </c>
      <c r="KN208" s="1">
        <v>3.1906259999999999E-4</v>
      </c>
      <c r="KO208" s="1">
        <v>9.9030640000000003E-2</v>
      </c>
      <c r="KP208">
        <v>0.75570579999999998</v>
      </c>
      <c r="KQ208">
        <v>21.62546</v>
      </c>
      <c r="KR208" s="1">
        <v>3.004552E-4</v>
      </c>
      <c r="KS208" s="1">
        <v>9.3098669999999994E-2</v>
      </c>
      <c r="KT208">
        <v>0.75689669999999998</v>
      </c>
      <c r="KU208">
        <v>21.67783</v>
      </c>
      <c r="KV208" s="1">
        <v>2.8448880000000001E-4</v>
      </c>
      <c r="KW208" s="1">
        <v>8.8020509999999996E-2</v>
      </c>
      <c r="KX208">
        <v>0.75798650000000001</v>
      </c>
      <c r="KY208">
        <v>21.987760000000002</v>
      </c>
      <c r="KZ208" s="1">
        <v>2.7058280000000001E-4</v>
      </c>
      <c r="LA208" s="1">
        <v>8.3614010000000002E-2</v>
      </c>
      <c r="LB208">
        <v>0.75888259999999996</v>
      </c>
      <c r="LC208">
        <v>22.075199999999999</v>
      </c>
      <c r="LD208" s="1">
        <v>2.5803989999999998E-4</v>
      </c>
      <c r="LE208" s="1">
        <v>7.9680059999999997E-2</v>
      </c>
      <c r="LF208">
        <v>0.75958099999999995</v>
      </c>
      <c r="LG208">
        <v>21.806039999999999</v>
      </c>
      <c r="LH208" s="1">
        <v>2.4675780000000001E-4</v>
      </c>
      <c r="LI208" s="1">
        <v>7.6152670000000006E-2</v>
      </c>
      <c r="LJ208">
        <v>0.76004640000000001</v>
      </c>
      <c r="LK208">
        <v>21.184799999999999</v>
      </c>
      <c r="LL208" s="1">
        <v>2.3677379999999999E-4</v>
      </c>
      <c r="LM208" s="1">
        <v>7.3049320000000001E-2</v>
      </c>
      <c r="LN208">
        <v>0.76030660000000005</v>
      </c>
      <c r="LO208">
        <v>20.59834</v>
      </c>
      <c r="LP208" s="1">
        <v>2.2849719999999999E-4</v>
      </c>
      <c r="LQ208" s="1">
        <v>7.0476570000000002E-2</v>
      </c>
      <c r="LR208">
        <v>0.76039100000000004</v>
      </c>
      <c r="LS208">
        <v>20.73761</v>
      </c>
      <c r="LT208" s="1">
        <v>2.2154149999999999E-4</v>
      </c>
      <c r="LU208" s="1">
        <v>6.833736E-2</v>
      </c>
      <c r="LV208">
        <v>0.7603335</v>
      </c>
      <c r="LW208">
        <v>21.36073</v>
      </c>
      <c r="LX208" s="1">
        <v>2.155425E-4</v>
      </c>
      <c r="LY208" s="1">
        <v>6.6511879999999995E-2</v>
      </c>
      <c r="LZ208">
        <v>0.76015529999999998</v>
      </c>
      <c r="MA208">
        <v>22.442150000000002</v>
      </c>
      <c r="MB208" s="1">
        <v>2.1035159999999999E-4</v>
      </c>
      <c r="MC208" s="1">
        <v>6.4935409999999999E-2</v>
      </c>
      <c r="MD208">
        <v>0.75993169999999999</v>
      </c>
      <c r="ME208">
        <v>23.55912</v>
      </c>
      <c r="MF208" s="1">
        <v>2.060346E-4</v>
      </c>
      <c r="MG208" s="1">
        <v>6.3620540000000003E-2</v>
      </c>
      <c r="MH208">
        <v>0.75970380000000004</v>
      </c>
      <c r="MI208">
        <v>24.276779999999999</v>
      </c>
      <c r="MJ208" s="1">
        <v>2.0269489999999999E-4</v>
      </c>
      <c r="MK208" s="1">
        <v>6.2607019999999999E-2</v>
      </c>
      <c r="ML208">
        <v>0.75948629999999995</v>
      </c>
      <c r="MM208">
        <v>24.150230000000001</v>
      </c>
      <c r="MN208" s="1">
        <v>1.9975E-4</v>
      </c>
      <c r="MO208" s="1">
        <v>6.1726339999999998E-2</v>
      </c>
      <c r="MP208">
        <v>0.7592641</v>
      </c>
      <c r="MQ208">
        <v>23.65915</v>
      </c>
      <c r="MR208" s="1">
        <v>1.962143E-4</v>
      </c>
      <c r="MS208" s="1">
        <v>6.0677630000000003E-2</v>
      </c>
      <c r="MT208">
        <v>0.75909360000000003</v>
      </c>
      <c r="MU208">
        <v>22.928609999999999</v>
      </c>
      <c r="MV208" s="1">
        <v>1.9152509999999999E-4</v>
      </c>
      <c r="MW208" s="1">
        <v>5.9267309999999997E-2</v>
      </c>
      <c r="MX208">
        <v>0.75894260000000002</v>
      </c>
      <c r="MY208">
        <v>22.490269999999999</v>
      </c>
      <c r="MZ208" s="1">
        <v>1.858304E-4</v>
      </c>
      <c r="NA208" s="1">
        <v>5.7535530000000001E-2</v>
      </c>
      <c r="NB208">
        <v>0.75881310000000002</v>
      </c>
      <c r="NC208">
        <v>22.43449</v>
      </c>
      <c r="ND208" s="1">
        <v>1.795206E-4</v>
      </c>
      <c r="NE208" s="1">
        <v>5.5602369999999998E-2</v>
      </c>
      <c r="NF208">
        <v>0.75881310000000002</v>
      </c>
      <c r="NG208">
        <v>22.43449</v>
      </c>
      <c r="NH208" s="1">
        <v>1.795206E-4</v>
      </c>
      <c r="NI208" s="1">
        <v>5.5602369999999998E-2</v>
      </c>
      <c r="NJ208">
        <v>0.75881310000000002</v>
      </c>
      <c r="NK208">
        <v>22.43449</v>
      </c>
      <c r="NL208" s="1">
        <v>1.795206E-4</v>
      </c>
      <c r="NM208" s="1">
        <v>5.5602369999999998E-2</v>
      </c>
      <c r="NN208">
        <v>0.75881310000000002</v>
      </c>
      <c r="NO208">
        <v>22.43449</v>
      </c>
      <c r="NP208" s="1">
        <v>1.795206E-4</v>
      </c>
      <c r="NQ208" s="1">
        <v>5.5602369999999998E-2</v>
      </c>
      <c r="NR208">
        <v>0.75881310000000002</v>
      </c>
      <c r="NS208">
        <v>22.43449</v>
      </c>
      <c r="NT208" s="1">
        <v>1.795206E-4</v>
      </c>
      <c r="NU208" s="1">
        <v>5.5602369999999998E-2</v>
      </c>
      <c r="NV208">
        <v>0.75881310000000002</v>
      </c>
      <c r="NW208">
        <v>22.43449</v>
      </c>
      <c r="NX208" s="1">
        <v>1.795206E-4</v>
      </c>
      <c r="NY208" s="1">
        <v>5.5602369999999998E-2</v>
      </c>
      <c r="NZ208">
        <v>0.75881310000000002</v>
      </c>
      <c r="OA208">
        <v>22.43449</v>
      </c>
      <c r="OB208" s="1">
        <v>1.795206E-4</v>
      </c>
      <c r="OC208" s="1">
        <v>5.5602369999999998E-2</v>
      </c>
      <c r="OD208">
        <v>0.75881310000000002</v>
      </c>
      <c r="OE208">
        <v>22.43449</v>
      </c>
      <c r="OF208" s="1">
        <v>1.795206E-4</v>
      </c>
      <c r="OG208" s="1">
        <v>5.5602369999999998E-2</v>
      </c>
      <c r="OH208">
        <v>0.75881310000000002</v>
      </c>
      <c r="OI208">
        <v>22.43449</v>
      </c>
      <c r="OJ208" s="1">
        <v>1.795206E-4</v>
      </c>
      <c r="OK208" s="1">
        <v>5.5602369999999998E-2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1.0739920000000001</v>
      </c>
      <c r="G209">
        <v>17.026810000000001</v>
      </c>
      <c r="H209">
        <v>0</v>
      </c>
      <c r="I209">
        <v>0</v>
      </c>
      <c r="J209">
        <v>1.071089</v>
      </c>
      <c r="K209">
        <v>17.558890000000002</v>
      </c>
      <c r="L209">
        <v>0</v>
      </c>
      <c r="M209">
        <v>0</v>
      </c>
      <c r="N209">
        <v>1.068249</v>
      </c>
      <c r="O209">
        <v>18.124469999999999</v>
      </c>
      <c r="P209">
        <v>0</v>
      </c>
      <c r="Q209">
        <v>0</v>
      </c>
      <c r="R209">
        <v>1.065331</v>
      </c>
      <c r="S209">
        <v>18.698930000000001</v>
      </c>
      <c r="T209">
        <v>0</v>
      </c>
      <c r="U209">
        <v>0</v>
      </c>
      <c r="V209">
        <v>1.0623180000000001</v>
      </c>
      <c r="W209">
        <v>19.203800000000001</v>
      </c>
      <c r="X209">
        <v>0</v>
      </c>
      <c r="Y209">
        <v>0</v>
      </c>
      <c r="Z209">
        <v>1.059215</v>
      </c>
      <c r="AA209">
        <v>19.318079999999998</v>
      </c>
      <c r="AB209">
        <v>0</v>
      </c>
      <c r="AC209">
        <v>0</v>
      </c>
      <c r="AD209">
        <v>1.0566180000000001</v>
      </c>
      <c r="AE209">
        <v>18.996600000000001</v>
      </c>
      <c r="AF209">
        <v>0</v>
      </c>
      <c r="AG209">
        <v>0</v>
      </c>
      <c r="AH209">
        <v>1.0536030000000001</v>
      </c>
      <c r="AI209">
        <v>18.75271</v>
      </c>
      <c r="AJ209">
        <v>5.4390730000000001E-38</v>
      </c>
      <c r="AK209">
        <v>1.9047019999999999E-35</v>
      </c>
      <c r="AL209">
        <v>1.050502</v>
      </c>
      <c r="AM209">
        <v>18.71416</v>
      </c>
      <c r="AN209" s="1">
        <v>3.379418E-26</v>
      </c>
      <c r="AO209" s="1">
        <v>1.1829E-23</v>
      </c>
      <c r="AP209">
        <v>1.0473460000000001</v>
      </c>
      <c r="AQ209">
        <v>19.19868</v>
      </c>
      <c r="AR209" s="1">
        <v>1.1901879999999999E-14</v>
      </c>
      <c r="AS209" s="1">
        <v>4.1727090000000001E-12</v>
      </c>
      <c r="AT209">
        <v>1.044181</v>
      </c>
      <c r="AU209">
        <v>19.79006</v>
      </c>
      <c r="AV209" s="1">
        <v>1.8436490000000001E-6</v>
      </c>
      <c r="AW209" s="1">
        <v>4.3704170000000001E-4</v>
      </c>
      <c r="AX209">
        <v>1.04097</v>
      </c>
      <c r="AY209">
        <v>20.321549999999998</v>
      </c>
      <c r="AZ209" s="1">
        <v>2.871148E-3</v>
      </c>
      <c r="BA209" s="1">
        <v>0.76019570000000003</v>
      </c>
      <c r="BB209">
        <v>1.0376650000000001</v>
      </c>
      <c r="BC209">
        <v>20.671379999999999</v>
      </c>
      <c r="BD209" s="1">
        <v>0.32527780000000001</v>
      </c>
      <c r="BE209">
        <v>93.347520000000003</v>
      </c>
      <c r="BF209">
        <v>1.0343469999999999</v>
      </c>
      <c r="BG209">
        <v>20.585989999999999</v>
      </c>
      <c r="BH209">
        <v>6.8147900000000003</v>
      </c>
      <c r="BI209">
        <v>2094.453</v>
      </c>
      <c r="BJ209">
        <v>1.0309759999999999</v>
      </c>
      <c r="BK209">
        <v>20.247769999999999</v>
      </c>
      <c r="BL209">
        <v>40.685720000000003</v>
      </c>
      <c r="BM209">
        <v>13284.43</v>
      </c>
      <c r="BN209">
        <v>1.0275030000000001</v>
      </c>
      <c r="BO209">
        <v>19.959109999999999</v>
      </c>
      <c r="BP209">
        <v>90.826390000000004</v>
      </c>
      <c r="BQ209">
        <v>31275.54</v>
      </c>
      <c r="BR209">
        <v>1.0240340000000001</v>
      </c>
      <c r="BS209">
        <v>19.92332</v>
      </c>
      <c r="BT209">
        <v>91.662800000000004</v>
      </c>
      <c r="BU209">
        <v>33104.239999999998</v>
      </c>
      <c r="BV209">
        <v>1.0204260000000001</v>
      </c>
      <c r="BW209">
        <v>20.051020000000001</v>
      </c>
      <c r="BX209">
        <v>48.335290000000001</v>
      </c>
      <c r="BY209">
        <v>18211.68</v>
      </c>
      <c r="BZ209">
        <v>1.0165029999999999</v>
      </c>
      <c r="CA209">
        <v>20.441330000000001</v>
      </c>
      <c r="CB209">
        <v>15.00179</v>
      </c>
      <c r="CC209">
        <v>5866.2070000000003</v>
      </c>
      <c r="CD209">
        <v>1.011733</v>
      </c>
      <c r="CE209">
        <v>20.520199999999999</v>
      </c>
      <c r="CF209">
        <v>3.069388</v>
      </c>
      <c r="CG209">
        <v>1237.9780000000001</v>
      </c>
      <c r="CH209">
        <v>1.0039899999999999</v>
      </c>
      <c r="CI209">
        <v>20.30444</v>
      </c>
      <c r="CJ209">
        <v>0.49749330000000003</v>
      </c>
      <c r="CK209">
        <v>203.65039999999999</v>
      </c>
      <c r="CL209">
        <v>0.99326320000000001</v>
      </c>
      <c r="CM209">
        <v>19.729880000000001</v>
      </c>
      <c r="CN209">
        <v>0.1129231</v>
      </c>
      <c r="CO209">
        <v>44.250259999999997</v>
      </c>
      <c r="CP209">
        <v>0.98219210000000001</v>
      </c>
      <c r="CQ209">
        <v>19.17801</v>
      </c>
      <c r="CR209">
        <v>6.5231259999999999E-2</v>
      </c>
      <c r="CS209">
        <v>24.319759999999999</v>
      </c>
      <c r="CT209">
        <v>0.97174890000000003</v>
      </c>
      <c r="CU209">
        <v>18.627559999999999</v>
      </c>
      <c r="CV209">
        <v>5.716624E-2</v>
      </c>
      <c r="CW209">
        <v>21.23227</v>
      </c>
      <c r="CX209">
        <v>0.96374939999999998</v>
      </c>
      <c r="CY209">
        <v>18.263929999999998</v>
      </c>
      <c r="CZ209" s="1">
        <v>5.5071229999999999E-2</v>
      </c>
      <c r="DA209">
        <v>20.48236</v>
      </c>
      <c r="DB209">
        <v>0.95573200000000003</v>
      </c>
      <c r="DC209">
        <v>18.21153</v>
      </c>
      <c r="DD209" s="1">
        <v>5.5113740000000001E-2</v>
      </c>
      <c r="DE209">
        <v>20.580179999999999</v>
      </c>
      <c r="DF209">
        <v>0.94742859999999995</v>
      </c>
      <c r="DG209">
        <v>18.507370000000002</v>
      </c>
      <c r="DH209" s="1">
        <v>5.4761339999999999E-2</v>
      </c>
      <c r="DI209">
        <v>20.586880000000001</v>
      </c>
      <c r="DJ209">
        <v>0.9393608</v>
      </c>
      <c r="DK209">
        <v>18.712250000000001</v>
      </c>
      <c r="DL209" s="1">
        <v>5.2643950000000002E-2</v>
      </c>
      <c r="DM209">
        <v>19.944040000000001</v>
      </c>
      <c r="DN209">
        <v>0.93164899999999995</v>
      </c>
      <c r="DO209">
        <v>18.817509999999999</v>
      </c>
      <c r="DP209" s="1">
        <v>4.901105E-2</v>
      </c>
      <c r="DQ209" s="1">
        <v>18.719200000000001</v>
      </c>
      <c r="DR209">
        <v>0.92460200000000003</v>
      </c>
      <c r="DS209">
        <v>18.437449999999998</v>
      </c>
      <c r="DT209" s="1">
        <v>4.4746800000000003E-2</v>
      </c>
      <c r="DU209" s="1">
        <v>17.205349999999999</v>
      </c>
      <c r="DV209">
        <v>0.91741110000000003</v>
      </c>
      <c r="DW209">
        <v>17.86354</v>
      </c>
      <c r="DX209" s="1">
        <v>4.036766E-2</v>
      </c>
      <c r="DY209" s="1">
        <v>15.621309999999999</v>
      </c>
      <c r="DZ209">
        <v>0.91013909999999998</v>
      </c>
      <c r="EA209">
        <v>17.301120000000001</v>
      </c>
      <c r="EB209" s="1">
        <v>3.6226719999999997E-2</v>
      </c>
      <c r="EC209" s="1">
        <v>14.10243</v>
      </c>
      <c r="ED209">
        <v>0.90333779999999997</v>
      </c>
      <c r="EE209">
        <v>16.836269999999999</v>
      </c>
      <c r="EF209" s="1">
        <v>3.255036E-2</v>
      </c>
      <c r="EG209" s="1">
        <v>12.734909999999999</v>
      </c>
      <c r="EH209">
        <v>0.896034</v>
      </c>
      <c r="EI209">
        <v>16.97634</v>
      </c>
      <c r="EJ209" s="1">
        <v>2.927128E-2</v>
      </c>
      <c r="EK209" s="1">
        <v>11.51891</v>
      </c>
      <c r="EL209">
        <v>0.88844100000000004</v>
      </c>
      <c r="EM209">
        <v>17.386199999999999</v>
      </c>
      <c r="EN209" s="1">
        <v>2.6283150000000002E-2</v>
      </c>
      <c r="EO209" s="1">
        <v>10.40747</v>
      </c>
      <c r="EP209">
        <v>0.8810287</v>
      </c>
      <c r="EQ209">
        <v>17.82854</v>
      </c>
      <c r="ER209" s="1">
        <v>2.3592729999999999E-2</v>
      </c>
      <c r="ES209" s="1">
        <v>9.4014410000000002</v>
      </c>
      <c r="ET209">
        <v>0.87397499999999995</v>
      </c>
      <c r="EU209">
        <v>18.44106</v>
      </c>
      <c r="EV209" s="1">
        <v>2.1175929999999999E-2</v>
      </c>
      <c r="EW209" s="1">
        <v>8.4960710000000006</v>
      </c>
      <c r="EX209">
        <v>0.86768009999999995</v>
      </c>
      <c r="EY209">
        <v>18.65803</v>
      </c>
      <c r="EZ209" s="1">
        <v>1.8989039999999999E-2</v>
      </c>
      <c r="FA209" s="1">
        <v>7.6645510000000003</v>
      </c>
      <c r="FB209">
        <v>0.86141579999999995</v>
      </c>
      <c r="FC209">
        <v>18.231449999999999</v>
      </c>
      <c r="FD209" s="1">
        <v>1.70282E-2</v>
      </c>
      <c r="FE209" s="1">
        <v>6.9138900000000003</v>
      </c>
      <c r="FF209">
        <v>0.85612560000000004</v>
      </c>
      <c r="FG209">
        <v>17.67333</v>
      </c>
      <c r="FH209" s="1">
        <v>1.529142E-2</v>
      </c>
      <c r="FI209" s="1">
        <v>6.2375679999999996</v>
      </c>
      <c r="FJ209">
        <v>0.85183710000000001</v>
      </c>
      <c r="FK209">
        <v>17.184550000000002</v>
      </c>
      <c r="FL209" s="1">
        <v>1.374133E-2</v>
      </c>
      <c r="FM209" s="1">
        <v>5.6233209999999998</v>
      </c>
      <c r="FN209">
        <v>0.8476709</v>
      </c>
      <c r="FO209">
        <v>17.48058</v>
      </c>
      <c r="FP209" s="1">
        <v>1.236723E-2</v>
      </c>
      <c r="FQ209" s="1">
        <v>5.0773859999999997</v>
      </c>
      <c r="FR209">
        <v>0.84377199999999997</v>
      </c>
      <c r="FS209">
        <v>18.168600000000001</v>
      </c>
      <c r="FT209" s="1">
        <v>1.1121809999999999E-2</v>
      </c>
      <c r="FU209" s="1">
        <v>4.5857979999999996</v>
      </c>
      <c r="FV209">
        <v>0.84032459999999998</v>
      </c>
      <c r="FW209">
        <v>19.108509999999999</v>
      </c>
      <c r="FX209" s="1">
        <v>1.0003359999999999E-2</v>
      </c>
      <c r="FY209" s="1">
        <v>4.13957</v>
      </c>
      <c r="FZ209">
        <v>0.83688490000000004</v>
      </c>
      <c r="GA209">
        <v>20.133749999999999</v>
      </c>
      <c r="GB209" s="1">
        <v>8.9889900000000005E-3</v>
      </c>
      <c r="GC209" s="1">
        <v>3.7336140000000002</v>
      </c>
      <c r="GD209">
        <v>0.83391510000000002</v>
      </c>
      <c r="GE209">
        <v>20.583590000000001</v>
      </c>
      <c r="GF209" s="1">
        <v>8.0671200000000005E-3</v>
      </c>
      <c r="GG209" s="1">
        <v>3.3603290000000001</v>
      </c>
      <c r="GH209">
        <v>0.83135780000000004</v>
      </c>
      <c r="GI209">
        <v>20.362259999999999</v>
      </c>
      <c r="GJ209" s="1">
        <v>7.2346709999999998E-3</v>
      </c>
      <c r="GK209" s="1">
        <v>3.0211290000000002</v>
      </c>
      <c r="GL209">
        <v>0.82707949999999997</v>
      </c>
      <c r="GM209">
        <v>19.945640000000001</v>
      </c>
      <c r="GN209" s="1">
        <v>6.4832140000000002E-3</v>
      </c>
      <c r="GO209" s="1">
        <v>2.7189429999999999</v>
      </c>
      <c r="GP209">
        <v>0.8226348</v>
      </c>
      <c r="GQ209">
        <v>19.446059999999999</v>
      </c>
      <c r="GR209" s="1">
        <v>5.8209289999999999E-3</v>
      </c>
      <c r="GS209" s="1">
        <v>2.4526680000000001</v>
      </c>
      <c r="GT209">
        <v>0.81825700000000001</v>
      </c>
      <c r="GU209">
        <v>19.640899999999998</v>
      </c>
      <c r="GV209" s="1">
        <v>5.2316699999999999E-3</v>
      </c>
      <c r="GW209" s="1">
        <v>2.2150340000000002</v>
      </c>
      <c r="GX209">
        <v>0.81397240000000004</v>
      </c>
      <c r="GY209">
        <v>20.209540000000001</v>
      </c>
      <c r="GZ209" s="1">
        <v>4.6853980000000003E-3</v>
      </c>
      <c r="HA209" s="1">
        <v>1.9940059999999999</v>
      </c>
      <c r="HB209">
        <v>0.80978689999999998</v>
      </c>
      <c r="HC209">
        <v>21.167560000000002</v>
      </c>
      <c r="HD209" s="1">
        <v>4.168901E-3</v>
      </c>
      <c r="HE209" s="1">
        <v>1.78349</v>
      </c>
      <c r="HF209">
        <v>0.80597700000000005</v>
      </c>
      <c r="HG209">
        <v>22.174569999999999</v>
      </c>
      <c r="HH209" s="1">
        <v>3.6648509999999998E-3</v>
      </c>
      <c r="HI209" s="1">
        <v>1.5756490000000001</v>
      </c>
      <c r="HJ209">
        <v>0.80263359999999995</v>
      </c>
      <c r="HK209">
        <v>22.659079999999999</v>
      </c>
      <c r="HL209" s="1">
        <v>3.1845380000000002E-3</v>
      </c>
      <c r="HM209" s="1">
        <v>1.374528</v>
      </c>
      <c r="HN209">
        <v>0.79975909999999995</v>
      </c>
      <c r="HO209">
        <v>22.37518</v>
      </c>
      <c r="HP209" s="1">
        <v>2.745609E-3</v>
      </c>
      <c r="HQ209" s="1">
        <v>1.188453</v>
      </c>
      <c r="HR209">
        <v>0.79751899999999998</v>
      </c>
      <c r="HS209">
        <v>21.746690000000001</v>
      </c>
      <c r="HT209" s="1">
        <v>2.3670259999999999E-3</v>
      </c>
      <c r="HU209" s="1">
        <v>1.025685</v>
      </c>
      <c r="HV209">
        <v>0.79602569999999995</v>
      </c>
      <c r="HW209">
        <v>20.960699999999999</v>
      </c>
      <c r="HX209" s="1">
        <v>2.0541539999999999E-3</v>
      </c>
      <c r="HY209" s="1">
        <v>0.88972030000000002</v>
      </c>
      <c r="HZ209">
        <v>0.79471139999999996</v>
      </c>
      <c r="IA209">
        <v>20.783100000000001</v>
      </c>
      <c r="IB209" s="1">
        <v>1.798731E-3</v>
      </c>
      <c r="IC209" s="1">
        <v>0.77838770000000002</v>
      </c>
      <c r="ID209">
        <v>0.79358799999999996</v>
      </c>
      <c r="IE209">
        <v>20.473939999999999</v>
      </c>
      <c r="IF209" s="1">
        <v>1.590782E-3</v>
      </c>
      <c r="IG209" s="1">
        <v>0.68767699999999998</v>
      </c>
      <c r="IH209">
        <v>0.79272109999999996</v>
      </c>
      <c r="II209">
        <v>20.96848</v>
      </c>
      <c r="IJ209" s="1">
        <v>1.4122589999999999E-3</v>
      </c>
      <c r="IK209" s="1">
        <v>0.6101955</v>
      </c>
      <c r="IL209">
        <v>0.79208769999999995</v>
      </c>
      <c r="IM209">
        <v>21.645779999999998</v>
      </c>
      <c r="IN209" s="1">
        <v>1.246477E-3</v>
      </c>
      <c r="IO209" s="1">
        <v>0.53844429999999999</v>
      </c>
      <c r="IP209">
        <v>0.79162370000000004</v>
      </c>
      <c r="IQ209">
        <v>21.981280000000002</v>
      </c>
      <c r="IR209" s="1">
        <v>1.085602E-3</v>
      </c>
      <c r="IS209" s="1">
        <v>0.46896700000000002</v>
      </c>
      <c r="IT209">
        <v>0.79128399999999999</v>
      </c>
      <c r="IU209">
        <v>21.717580000000002</v>
      </c>
      <c r="IV209" s="1">
        <v>9.3233710000000002E-4</v>
      </c>
      <c r="IW209" s="1">
        <v>0.40268140000000002</v>
      </c>
      <c r="IX209">
        <v>0.79106220000000005</v>
      </c>
      <c r="IY209">
        <v>21.084959999999999</v>
      </c>
      <c r="IZ209" s="1">
        <v>7.9716330000000003E-4</v>
      </c>
      <c r="JA209" s="1">
        <v>0.34391640000000001</v>
      </c>
      <c r="JB209">
        <v>0.79091299999999998</v>
      </c>
      <c r="JC209">
        <v>20.42548</v>
      </c>
      <c r="JD209" s="1">
        <v>6.8848599999999998E-4</v>
      </c>
      <c r="JE209" s="1">
        <v>0.29637669999999999</v>
      </c>
      <c r="JF209">
        <v>0.79083879999999995</v>
      </c>
      <c r="JG209">
        <v>20.496690000000001</v>
      </c>
      <c r="JH209" s="1">
        <v>6.0679820000000004E-4</v>
      </c>
      <c r="JI209" s="1">
        <v>0.26051960000000002</v>
      </c>
      <c r="JJ209">
        <v>0.79083320000000001</v>
      </c>
      <c r="JK209">
        <v>20.936879999999999</v>
      </c>
      <c r="JL209" s="1">
        <v>5.470707E-4</v>
      </c>
      <c r="JM209" s="1">
        <v>0.23425760000000001</v>
      </c>
      <c r="JN209">
        <v>0.79090240000000001</v>
      </c>
      <c r="JO209">
        <v>21.76802</v>
      </c>
      <c r="JP209" s="1">
        <v>5.0175139999999996E-4</v>
      </c>
      <c r="JQ209" s="1">
        <v>0.21442120000000001</v>
      </c>
      <c r="JR209">
        <v>0.79109200000000002</v>
      </c>
      <c r="JS209">
        <v>22.811800000000002</v>
      </c>
      <c r="JT209" s="1">
        <v>4.6423699999999999E-4</v>
      </c>
      <c r="JU209" s="1">
        <v>0.1980934</v>
      </c>
      <c r="JV209">
        <v>0.79135350000000004</v>
      </c>
      <c r="JW209">
        <v>23.41311</v>
      </c>
      <c r="JX209" s="1">
        <v>4.3038750000000002E-4</v>
      </c>
      <c r="JY209" s="1">
        <v>0.18345049999999999</v>
      </c>
      <c r="JZ209">
        <v>0.79176259999999998</v>
      </c>
      <c r="KA209">
        <v>23.309280000000001</v>
      </c>
      <c r="KB209" s="1">
        <v>3.9885700000000002E-4</v>
      </c>
      <c r="KC209" s="1">
        <v>0.1698201</v>
      </c>
      <c r="KD209">
        <v>0.79223160000000004</v>
      </c>
      <c r="KE209">
        <v>22.880610000000001</v>
      </c>
      <c r="KF209" s="1">
        <v>3.697525E-4</v>
      </c>
      <c r="KG209" s="1">
        <v>0.1572279</v>
      </c>
      <c r="KH209">
        <v>0.79279909999999998</v>
      </c>
      <c r="KI209">
        <v>22.193629999999999</v>
      </c>
      <c r="KJ209" s="1">
        <v>3.438774E-4</v>
      </c>
      <c r="KK209" s="1">
        <v>0.14597599999999999</v>
      </c>
      <c r="KL209">
        <v>0.79339519999999997</v>
      </c>
      <c r="KM209">
        <v>21.843990000000002</v>
      </c>
      <c r="KN209" s="1">
        <v>3.2160240000000002E-4</v>
      </c>
      <c r="KO209" s="1">
        <v>0.13628699999999999</v>
      </c>
      <c r="KP209">
        <v>0.79400950000000003</v>
      </c>
      <c r="KQ209">
        <v>21.68619</v>
      </c>
      <c r="KR209" s="1">
        <v>3.026433E-4</v>
      </c>
      <c r="KS209" s="1">
        <v>0.12804090000000001</v>
      </c>
      <c r="KT209">
        <v>0.7945738</v>
      </c>
      <c r="KU209">
        <v>21.687470000000001</v>
      </c>
      <c r="KV209" s="1">
        <v>2.8636040000000002E-4</v>
      </c>
      <c r="KW209" s="1">
        <v>0.1209771</v>
      </c>
      <c r="KX209">
        <v>0.79504969999999997</v>
      </c>
      <c r="KY209">
        <v>21.973610000000001</v>
      </c>
      <c r="KZ209" s="1">
        <v>2.7222539999999999E-4</v>
      </c>
      <c r="LA209" s="1">
        <v>0.114867</v>
      </c>
      <c r="LB209">
        <v>0.795404</v>
      </c>
      <c r="LC209">
        <v>22.06719</v>
      </c>
      <c r="LD209" s="1">
        <v>2.5953400000000001E-4</v>
      </c>
      <c r="LE209" s="1">
        <v>0.10943509999999999</v>
      </c>
      <c r="LF209">
        <v>0.79563530000000005</v>
      </c>
      <c r="LG209">
        <v>21.839089999999999</v>
      </c>
      <c r="LH209" s="1">
        <v>2.4806749999999999E-4</v>
      </c>
      <c r="LI209" s="1">
        <v>0.1045445</v>
      </c>
      <c r="LJ209">
        <v>0.79575229999999997</v>
      </c>
      <c r="LK209">
        <v>21.249839999999999</v>
      </c>
      <c r="LL209" s="1">
        <v>2.3791129999999999E-4</v>
      </c>
      <c r="LM209" s="1">
        <v>0.1002363</v>
      </c>
      <c r="LN209">
        <v>0.79577229999999999</v>
      </c>
      <c r="LO209">
        <v>20.666219999999999</v>
      </c>
      <c r="LP209" s="1">
        <v>2.2941939999999999E-4</v>
      </c>
      <c r="LQ209" s="1">
        <v>9.6628019999999995E-2</v>
      </c>
      <c r="LR209">
        <v>0.79572989999999999</v>
      </c>
      <c r="LS209">
        <v>20.77552</v>
      </c>
      <c r="LT209" s="1">
        <v>2.223216E-4</v>
      </c>
      <c r="LU209" s="1">
        <v>9.3644870000000005E-2</v>
      </c>
      <c r="LV209">
        <v>0.79560609999999998</v>
      </c>
      <c r="LW209">
        <v>21.362259999999999</v>
      </c>
      <c r="LX209" s="1">
        <v>2.162129E-4</v>
      </c>
      <c r="LY209" s="1">
        <v>9.1103370000000003E-2</v>
      </c>
      <c r="LZ209">
        <v>0.79546649999999997</v>
      </c>
      <c r="MA209">
        <v>22.404949999999999</v>
      </c>
      <c r="MB209" s="1">
        <v>2.1093230000000001E-4</v>
      </c>
      <c r="MC209" s="1">
        <v>8.8909810000000006E-2</v>
      </c>
      <c r="MD209">
        <v>0.79532809999999998</v>
      </c>
      <c r="ME209">
        <v>23.504460000000002</v>
      </c>
      <c r="MF209" s="1">
        <v>2.0648889999999999E-4</v>
      </c>
      <c r="MG209" s="1">
        <v>8.7058220000000006E-2</v>
      </c>
      <c r="MH209">
        <v>0.79520000000000002</v>
      </c>
      <c r="MI209">
        <v>24.24212</v>
      </c>
      <c r="MJ209" s="1">
        <v>2.030538E-4</v>
      </c>
      <c r="MK209" s="1">
        <v>8.5629300000000005E-2</v>
      </c>
      <c r="ML209">
        <v>0.79508080000000003</v>
      </c>
      <c r="MM209">
        <v>24.159220000000001</v>
      </c>
      <c r="MN209" s="1">
        <v>2.0010920000000001E-4</v>
      </c>
      <c r="MO209" s="1">
        <v>8.4422280000000002E-2</v>
      </c>
      <c r="MP209">
        <v>0.79500859999999995</v>
      </c>
      <c r="MQ209">
        <v>23.711559999999999</v>
      </c>
      <c r="MR209" s="1">
        <v>1.9668419999999999E-4</v>
      </c>
      <c r="MS209" s="1">
        <v>8.3035739999999997E-2</v>
      </c>
      <c r="MT209">
        <v>0.79491679999999998</v>
      </c>
      <c r="MU209">
        <v>23.013030000000001</v>
      </c>
      <c r="MV209" s="1">
        <v>1.9214739999999999E-4</v>
      </c>
      <c r="MW209" s="1">
        <v>8.117808E-2</v>
      </c>
      <c r="MX209">
        <v>0.79487750000000001</v>
      </c>
      <c r="MY209">
        <v>22.576499999999999</v>
      </c>
      <c r="MZ209" s="1">
        <v>1.8655510000000001E-4</v>
      </c>
      <c r="NA209" s="1">
        <v>7.8859689999999996E-2</v>
      </c>
      <c r="NB209">
        <v>0.79480969999999995</v>
      </c>
      <c r="NC209">
        <v>22.497219999999999</v>
      </c>
      <c r="ND209" s="1">
        <v>1.803025E-4</v>
      </c>
      <c r="NE209" s="1">
        <v>7.6247519999999999E-2</v>
      </c>
      <c r="NF209">
        <v>0.79480969999999995</v>
      </c>
      <c r="NG209">
        <v>22.497219999999999</v>
      </c>
      <c r="NH209" s="1">
        <v>1.803025E-4</v>
      </c>
      <c r="NI209" s="1">
        <v>7.6247519999999999E-2</v>
      </c>
      <c r="NJ209">
        <v>0.79480969999999995</v>
      </c>
      <c r="NK209">
        <v>22.497219999999999</v>
      </c>
      <c r="NL209" s="1">
        <v>1.803025E-4</v>
      </c>
      <c r="NM209" s="1">
        <v>7.6247519999999999E-2</v>
      </c>
      <c r="NN209">
        <v>0.79480969999999995</v>
      </c>
      <c r="NO209">
        <v>22.497219999999999</v>
      </c>
      <c r="NP209" s="1">
        <v>1.803025E-4</v>
      </c>
      <c r="NQ209" s="1">
        <v>7.6247519999999999E-2</v>
      </c>
      <c r="NR209">
        <v>0.79480969999999995</v>
      </c>
      <c r="NS209">
        <v>22.497219999999999</v>
      </c>
      <c r="NT209" s="1">
        <v>1.803025E-4</v>
      </c>
      <c r="NU209" s="1">
        <v>7.6247519999999999E-2</v>
      </c>
      <c r="NV209">
        <v>0.79480969999999995</v>
      </c>
      <c r="NW209">
        <v>22.497219999999999</v>
      </c>
      <c r="NX209" s="1">
        <v>1.803025E-4</v>
      </c>
      <c r="NY209" s="1">
        <v>7.6247519999999999E-2</v>
      </c>
      <c r="NZ209">
        <v>0.79480969999999995</v>
      </c>
      <c r="OA209">
        <v>22.497219999999999</v>
      </c>
      <c r="OB209" s="1">
        <v>1.803025E-4</v>
      </c>
      <c r="OC209" s="1">
        <v>7.6247519999999999E-2</v>
      </c>
      <c r="OD209">
        <v>0.79480969999999995</v>
      </c>
      <c r="OE209">
        <v>22.497219999999999</v>
      </c>
      <c r="OF209" s="1">
        <v>1.803025E-4</v>
      </c>
      <c r="OG209" s="1">
        <v>7.6247519999999999E-2</v>
      </c>
      <c r="OH209">
        <v>0.79480969999999995</v>
      </c>
      <c r="OI209">
        <v>22.497219999999999</v>
      </c>
      <c r="OJ209" s="1">
        <v>1.803025E-4</v>
      </c>
      <c r="OK209" s="1">
        <v>7.6247519999999999E-2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0.75086350000000002</v>
      </c>
      <c r="G210">
        <v>17.036919999999999</v>
      </c>
      <c r="H210">
        <v>0</v>
      </c>
      <c r="I210">
        <v>0</v>
      </c>
      <c r="J210">
        <v>0.74931590000000003</v>
      </c>
      <c r="K210">
        <v>17.5778</v>
      </c>
      <c r="L210">
        <v>0</v>
      </c>
      <c r="M210">
        <v>0</v>
      </c>
      <c r="N210">
        <v>0.74779200000000001</v>
      </c>
      <c r="O210">
        <v>18.132110000000001</v>
      </c>
      <c r="P210">
        <v>0</v>
      </c>
      <c r="Q210">
        <v>0</v>
      </c>
      <c r="R210">
        <v>0.74621300000000002</v>
      </c>
      <c r="S210">
        <v>18.71949</v>
      </c>
      <c r="T210">
        <v>0</v>
      </c>
      <c r="U210">
        <v>0</v>
      </c>
      <c r="V210">
        <v>0.74459549999999997</v>
      </c>
      <c r="W210">
        <v>19.230589999999999</v>
      </c>
      <c r="X210">
        <v>0</v>
      </c>
      <c r="Y210">
        <v>0</v>
      </c>
      <c r="Z210">
        <v>0.74290449999999997</v>
      </c>
      <c r="AA210">
        <v>19.325559999999999</v>
      </c>
      <c r="AB210">
        <v>0</v>
      </c>
      <c r="AC210">
        <v>0</v>
      </c>
      <c r="AD210">
        <v>0.7417087</v>
      </c>
      <c r="AE210">
        <v>19.004480000000001</v>
      </c>
      <c r="AF210">
        <v>0</v>
      </c>
      <c r="AG210">
        <v>0</v>
      </c>
      <c r="AH210">
        <v>0.74038899999999996</v>
      </c>
      <c r="AI210">
        <v>18.749770000000002</v>
      </c>
      <c r="AJ210">
        <v>0</v>
      </c>
      <c r="AK210">
        <v>3.003356E-36</v>
      </c>
      <c r="AL210">
        <v>0.73902880000000004</v>
      </c>
      <c r="AM210">
        <v>18.716989999999999</v>
      </c>
      <c r="AN210" s="1">
        <v>5.5112429999999999E-27</v>
      </c>
      <c r="AO210" s="1">
        <v>1.944895E-24</v>
      </c>
      <c r="AP210">
        <v>0.73764620000000003</v>
      </c>
      <c r="AQ210">
        <v>19.21715</v>
      </c>
      <c r="AR210" s="1">
        <v>2.0025130000000001E-15</v>
      </c>
      <c r="AS210" s="1">
        <v>7.0711320000000003E-13</v>
      </c>
      <c r="AT210">
        <v>0.7362841</v>
      </c>
      <c r="AU210">
        <v>19.804739999999999</v>
      </c>
      <c r="AV210" s="1">
        <v>7.2457560000000002E-7</v>
      </c>
      <c r="AW210" s="1">
        <v>1.9528659999999999E-4</v>
      </c>
      <c r="AX210">
        <v>0.73486010000000002</v>
      </c>
      <c r="AY210">
        <v>20.34376</v>
      </c>
      <c r="AZ210" s="1">
        <v>1.581186E-3</v>
      </c>
      <c r="BA210" s="1">
        <v>0.45571460000000003</v>
      </c>
      <c r="BB210">
        <v>0.73340749999999999</v>
      </c>
      <c r="BC210">
        <v>20.69867</v>
      </c>
      <c r="BD210">
        <v>0.2165849</v>
      </c>
      <c r="BE210">
        <v>66.050089999999997</v>
      </c>
      <c r="BF210">
        <v>0.73194630000000005</v>
      </c>
      <c r="BG210">
        <v>20.60201</v>
      </c>
      <c r="BH210">
        <v>5.2311040000000002</v>
      </c>
      <c r="BI210">
        <v>1675.5239999999999</v>
      </c>
      <c r="BJ210">
        <v>0.73049070000000005</v>
      </c>
      <c r="BK210">
        <v>20.26229</v>
      </c>
      <c r="BL210">
        <v>35.06165</v>
      </c>
      <c r="BM210">
        <v>11723</v>
      </c>
      <c r="BN210">
        <v>0.72892769999999996</v>
      </c>
      <c r="BO210">
        <v>19.962420000000002</v>
      </c>
      <c r="BP210">
        <v>86.278790000000001</v>
      </c>
      <c r="BQ210">
        <v>29924.28</v>
      </c>
      <c r="BR210">
        <v>0.72739719999999997</v>
      </c>
      <c r="BS210">
        <v>19.913129999999999</v>
      </c>
      <c r="BT210">
        <v>94.65652</v>
      </c>
      <c r="BU210">
        <v>33890.17</v>
      </c>
      <c r="BV210">
        <v>0.7257941</v>
      </c>
      <c r="BW210">
        <v>20.053000000000001</v>
      </c>
      <c r="BX210">
        <v>53.631169999999997</v>
      </c>
      <c r="BY210">
        <v>19733.38</v>
      </c>
      <c r="BZ210">
        <v>0.72402330000000004</v>
      </c>
      <c r="CA210">
        <v>20.453700000000001</v>
      </c>
      <c r="CB210">
        <v>17.688780000000001</v>
      </c>
      <c r="CC210">
        <v>6659.7709999999997</v>
      </c>
      <c r="CD210">
        <v>0.72131409999999996</v>
      </c>
      <c r="CE210">
        <v>20.55997</v>
      </c>
      <c r="CF210">
        <v>3.7958229999999999</v>
      </c>
      <c r="CG210">
        <v>1456.0260000000001</v>
      </c>
      <c r="CH210">
        <v>0.71665429999999997</v>
      </c>
      <c r="CI210">
        <v>20.351759999999999</v>
      </c>
      <c r="CJ210">
        <v>0.62394269999999996</v>
      </c>
      <c r="CK210">
        <v>241.8449</v>
      </c>
      <c r="CL210">
        <v>0.71024330000000002</v>
      </c>
      <c r="CM210">
        <v>19.77394</v>
      </c>
      <c r="CN210">
        <v>0.1294602</v>
      </c>
      <c r="CO210">
        <v>49.087739999999997</v>
      </c>
      <c r="CP210">
        <v>0.70362820000000004</v>
      </c>
      <c r="CQ210">
        <v>19.218859999999999</v>
      </c>
      <c r="CR210">
        <v>6.73155E-2</v>
      </c>
      <c r="CS210">
        <v>24.70513</v>
      </c>
      <c r="CT210">
        <v>0.69743350000000004</v>
      </c>
      <c r="CU210">
        <v>18.65239</v>
      </c>
      <c r="CV210">
        <v>5.7664779999999999E-2</v>
      </c>
      <c r="CW210">
        <v>21.09637</v>
      </c>
      <c r="CX210">
        <v>0.69345670000000004</v>
      </c>
      <c r="CY210">
        <v>18.265560000000001</v>
      </c>
      <c r="CZ210" s="1">
        <v>5.5144020000000002E-2</v>
      </c>
      <c r="DA210">
        <v>20.155390000000001</v>
      </c>
      <c r="DB210">
        <v>0.68941549999999996</v>
      </c>
      <c r="DC210">
        <v>18.206479999999999</v>
      </c>
      <c r="DD210" s="1">
        <v>5.5050479999999999E-2</v>
      </c>
      <c r="DE210">
        <v>20.134740000000001</v>
      </c>
      <c r="DF210">
        <v>0.68518880000000004</v>
      </c>
      <c r="DG210">
        <v>18.508569999999999</v>
      </c>
      <c r="DH210" s="1">
        <v>5.4832499999999999E-2</v>
      </c>
      <c r="DI210">
        <v>20.104489999999998</v>
      </c>
      <c r="DJ210">
        <v>0.68112980000000001</v>
      </c>
      <c r="DK210">
        <v>18.736820000000002</v>
      </c>
      <c r="DL210" s="1">
        <v>5.2962750000000003E-2</v>
      </c>
      <c r="DM210" s="1">
        <v>19.475460000000002</v>
      </c>
      <c r="DN210">
        <v>0.67533520000000002</v>
      </c>
      <c r="DO210">
        <v>18.851890000000001</v>
      </c>
      <c r="DP210" s="1">
        <v>4.9465540000000002E-2</v>
      </c>
      <c r="DQ210" s="1">
        <v>18.259699999999999</v>
      </c>
      <c r="DR210">
        <v>0.67008140000000005</v>
      </c>
      <c r="DS210">
        <v>18.47541</v>
      </c>
      <c r="DT210" s="1">
        <v>4.5258079999999999E-2</v>
      </c>
      <c r="DU210" s="1">
        <v>16.790520000000001</v>
      </c>
      <c r="DV210">
        <v>0.66470589999999996</v>
      </c>
      <c r="DW210">
        <v>17.902830000000002</v>
      </c>
      <c r="DX210" s="1">
        <v>4.0878249999999998E-2</v>
      </c>
      <c r="DY210" s="1">
        <v>15.2477</v>
      </c>
      <c r="DZ210">
        <v>0.65932880000000005</v>
      </c>
      <c r="EA210">
        <v>17.342289999999998</v>
      </c>
      <c r="EB210" s="1">
        <v>3.6701549999999999E-2</v>
      </c>
      <c r="EC210" s="1">
        <v>13.75807</v>
      </c>
      <c r="ED210">
        <v>0.6543736</v>
      </c>
      <c r="EE210">
        <v>16.866820000000001</v>
      </c>
      <c r="EF210" s="1">
        <v>3.2969020000000002E-2</v>
      </c>
      <c r="EG210" s="1">
        <v>12.40822</v>
      </c>
      <c r="EH210">
        <v>0.64906280000000005</v>
      </c>
      <c r="EI210">
        <v>16.983830000000001</v>
      </c>
      <c r="EJ210" s="1">
        <v>2.9652810000000002E-2</v>
      </c>
      <c r="EK210" s="1">
        <v>11.21214</v>
      </c>
      <c r="EL210">
        <v>0.64352319999999996</v>
      </c>
      <c r="EM210">
        <v>17.383289999999999</v>
      </c>
      <c r="EN210" s="1">
        <v>2.663074E-2</v>
      </c>
      <c r="EO210" s="1">
        <v>10.12006</v>
      </c>
      <c r="EP210">
        <v>0.63765640000000001</v>
      </c>
      <c r="EQ210">
        <v>17.811669999999999</v>
      </c>
      <c r="ER210" s="1">
        <v>2.39042E-2</v>
      </c>
      <c r="ES210" s="1">
        <v>9.1314489999999999</v>
      </c>
      <c r="ET210">
        <v>0.63139449999999997</v>
      </c>
      <c r="EU210">
        <v>18.42428</v>
      </c>
      <c r="EV210" s="1">
        <v>2.1463159999999998E-2</v>
      </c>
      <c r="EW210" s="1">
        <v>8.247439</v>
      </c>
      <c r="EX210">
        <v>0.62558840000000004</v>
      </c>
      <c r="EY210">
        <v>18.665579999999999</v>
      </c>
      <c r="EZ210" s="1">
        <v>1.9249700000000002E-2</v>
      </c>
      <c r="FA210" s="1">
        <v>7.4431019999999997</v>
      </c>
      <c r="FB210">
        <v>0.61979439999999997</v>
      </c>
      <c r="FC210">
        <v>18.262350000000001</v>
      </c>
      <c r="FD210" s="1">
        <v>1.7262300000000001E-2</v>
      </c>
      <c r="FE210" s="1">
        <v>6.7155110000000002</v>
      </c>
      <c r="FF210">
        <v>0.61477009999999999</v>
      </c>
      <c r="FG210">
        <v>17.71313</v>
      </c>
      <c r="FH210" s="1">
        <v>1.550434E-2</v>
      </c>
      <c r="FI210" s="1">
        <v>6.060384</v>
      </c>
      <c r="FJ210">
        <v>0.61040150000000004</v>
      </c>
      <c r="FK210">
        <v>17.21697</v>
      </c>
      <c r="FL210" s="1">
        <v>1.3928360000000001E-2</v>
      </c>
      <c r="FM210" s="1">
        <v>5.4633690000000001</v>
      </c>
      <c r="FN210">
        <v>0.60611680000000001</v>
      </c>
      <c r="FO210">
        <v>17.48058</v>
      </c>
      <c r="FP210" s="1">
        <v>1.253275E-2</v>
      </c>
      <c r="FQ210" s="1">
        <v>4.9330910000000001</v>
      </c>
      <c r="FR210">
        <v>0.60085560000000005</v>
      </c>
      <c r="FS210">
        <v>18.151399999999999</v>
      </c>
      <c r="FT210" s="1">
        <v>1.1271349999999999E-2</v>
      </c>
      <c r="FU210" s="1">
        <v>4.4569429999999999</v>
      </c>
      <c r="FV210">
        <v>0.59591590000000005</v>
      </c>
      <c r="FW210">
        <v>19.06737</v>
      </c>
      <c r="FX210" s="1">
        <v>1.013815E-2</v>
      </c>
      <c r="FY210" s="1">
        <v>4.0269139999999997</v>
      </c>
      <c r="FZ210">
        <v>0.59106130000000001</v>
      </c>
      <c r="GA210">
        <v>20.08381</v>
      </c>
      <c r="GB210" s="1">
        <v>9.1132790000000002E-3</v>
      </c>
      <c r="GC210" s="1">
        <v>3.6362420000000002</v>
      </c>
      <c r="GD210">
        <v>0.58648279999999997</v>
      </c>
      <c r="GE210">
        <v>20.563780000000001</v>
      </c>
      <c r="GF210" s="1">
        <v>8.1801900000000004E-3</v>
      </c>
      <c r="GG210" s="1">
        <v>3.2760440000000002</v>
      </c>
      <c r="GH210">
        <v>0.58223369999999997</v>
      </c>
      <c r="GI210">
        <v>20.370239999999999</v>
      </c>
      <c r="GJ210" s="1">
        <v>7.3369960000000001E-3</v>
      </c>
      <c r="GK210" s="1">
        <v>2.9483329999999999</v>
      </c>
      <c r="GL210">
        <v>0.57684650000000004</v>
      </c>
      <c r="GM210">
        <v>19.976559999999999</v>
      </c>
      <c r="GN210" s="1">
        <v>6.5728949999999996E-3</v>
      </c>
      <c r="GO210" s="1">
        <v>2.6559029999999999</v>
      </c>
      <c r="GP210">
        <v>0.5712585</v>
      </c>
      <c r="GQ210">
        <v>19.488759999999999</v>
      </c>
      <c r="GR210" s="1">
        <v>5.9000550000000004E-3</v>
      </c>
      <c r="GS210" s="1">
        <v>2.3980070000000002</v>
      </c>
      <c r="GT210">
        <v>0.56560489999999997</v>
      </c>
      <c r="GU210">
        <v>19.659980000000001</v>
      </c>
      <c r="GV210" s="1">
        <v>5.3037329999999997E-3</v>
      </c>
      <c r="GW210" s="1">
        <v>2.1682570000000001</v>
      </c>
      <c r="GX210">
        <v>0.56013610000000003</v>
      </c>
      <c r="GY210">
        <v>20.203279999999999</v>
      </c>
      <c r="GZ210" s="1">
        <v>4.7532130000000001E-3</v>
      </c>
      <c r="HA210" s="1">
        <v>1.9554929999999999</v>
      </c>
      <c r="HB210">
        <v>0.5549094</v>
      </c>
      <c r="HC210">
        <v>21.12105</v>
      </c>
      <c r="HD210" s="1">
        <v>4.234799E-3</v>
      </c>
      <c r="HE210" s="1">
        <v>1.7530490000000001</v>
      </c>
      <c r="HF210">
        <v>0.55009699999999995</v>
      </c>
      <c r="HG210">
        <v>22.11374</v>
      </c>
      <c r="HH210" s="1">
        <v>3.7301389999999999E-3</v>
      </c>
      <c r="HI210" s="1">
        <v>1.553129</v>
      </c>
      <c r="HJ210">
        <v>0.54577830000000005</v>
      </c>
      <c r="HK210">
        <v>22.629439999999999</v>
      </c>
      <c r="HL210" s="1">
        <v>3.2463909999999999E-3</v>
      </c>
      <c r="HM210" s="1">
        <v>1.358204</v>
      </c>
      <c r="HN210">
        <v>0.54207720000000004</v>
      </c>
      <c r="HO210">
        <v>22.391999999999999</v>
      </c>
      <c r="HP210" s="1">
        <v>2.801572E-3</v>
      </c>
      <c r="HQ210" s="1">
        <v>1.176331</v>
      </c>
      <c r="HR210">
        <v>0.5389505</v>
      </c>
      <c r="HS210">
        <v>21.803080000000001</v>
      </c>
      <c r="HT210" s="1">
        <v>2.4147370000000001E-3</v>
      </c>
      <c r="HU210" s="1">
        <v>1.01586</v>
      </c>
      <c r="HV210">
        <v>0.53650889999999996</v>
      </c>
      <c r="HW210">
        <v>21.033259999999999</v>
      </c>
      <c r="HX210" s="1">
        <v>2.093513E-3</v>
      </c>
      <c r="HY210" s="1">
        <v>0.88112279999999998</v>
      </c>
      <c r="HZ210">
        <v>0.53450019999999998</v>
      </c>
      <c r="IA210">
        <v>20.833600000000001</v>
      </c>
      <c r="IB210" s="1">
        <v>1.8309310000000001E-3</v>
      </c>
      <c r="IC210" s="1">
        <v>0.77048059999999996</v>
      </c>
      <c r="ID210">
        <v>0.53275649999999997</v>
      </c>
      <c r="IE210">
        <v>20.50489</v>
      </c>
      <c r="IF210" s="1">
        <v>1.617308E-3</v>
      </c>
      <c r="IG210" s="1">
        <v>0.68029280000000003</v>
      </c>
      <c r="IH210">
        <v>0.53132400000000002</v>
      </c>
      <c r="II210">
        <v>20.942119999999999</v>
      </c>
      <c r="IJ210" s="1">
        <v>1.435913E-3</v>
      </c>
      <c r="IK210" s="1">
        <v>0.60390840000000001</v>
      </c>
      <c r="IL210">
        <v>0.53020730000000005</v>
      </c>
      <c r="IM210">
        <v>21.60943</v>
      </c>
      <c r="IN210" s="1">
        <v>1.2691009999999999E-3</v>
      </c>
      <c r="IO210" s="1">
        <v>0.53368709999999997</v>
      </c>
      <c r="IP210">
        <v>0.52935330000000003</v>
      </c>
      <c r="IQ210">
        <v>21.96388</v>
      </c>
      <c r="IR210" s="1">
        <v>1.1076289999999999E-3</v>
      </c>
      <c r="IS210" s="1">
        <v>0.46578960000000003</v>
      </c>
      <c r="IT210">
        <v>0.52866150000000001</v>
      </c>
      <c r="IU210">
        <v>21.741620000000001</v>
      </c>
      <c r="IV210" s="1">
        <v>9.5281279999999999E-4</v>
      </c>
      <c r="IW210" s="1">
        <v>0.40061580000000002</v>
      </c>
      <c r="IX210">
        <v>0.5281439</v>
      </c>
      <c r="IY210">
        <v>21.142109999999999</v>
      </c>
      <c r="IZ210" s="1">
        <v>8.1453929999999997E-4</v>
      </c>
      <c r="JA210" s="1">
        <v>0.34218029999999999</v>
      </c>
      <c r="JB210">
        <v>0.5277712</v>
      </c>
      <c r="JC210">
        <v>20.496220000000001</v>
      </c>
      <c r="JD210" s="1">
        <v>7.0200000000000004E-4</v>
      </c>
      <c r="JE210" s="1">
        <v>0.29438500000000001</v>
      </c>
      <c r="JF210">
        <v>0.52752860000000001</v>
      </c>
      <c r="JG210">
        <v>20.549040000000002</v>
      </c>
      <c r="JH210" s="1">
        <v>6.1678510000000005E-4</v>
      </c>
      <c r="JI210" s="1">
        <v>0.25810319999999998</v>
      </c>
      <c r="JJ210">
        <v>0.52739849999999999</v>
      </c>
      <c r="JK210">
        <v>20.96435</v>
      </c>
      <c r="JL210" s="1">
        <v>5.5441189999999997E-4</v>
      </c>
      <c r="JM210" s="1">
        <v>0.2314949</v>
      </c>
      <c r="JN210">
        <v>0.52736950000000005</v>
      </c>
      <c r="JO210">
        <v>21.751609999999999</v>
      </c>
      <c r="JP210" s="1">
        <v>5.0752130000000003E-4</v>
      </c>
      <c r="JQ210" s="1">
        <v>0.21154729999999999</v>
      </c>
      <c r="JR210">
        <v>0.52746519999999997</v>
      </c>
      <c r="JS210">
        <v>22.766860000000001</v>
      </c>
      <c r="JT210" s="1">
        <v>4.692063E-4</v>
      </c>
      <c r="JU210" s="1">
        <v>0.19530320000000001</v>
      </c>
      <c r="JV210">
        <v>0.52769980000000005</v>
      </c>
      <c r="JW210">
        <v>23.381319999999999</v>
      </c>
      <c r="JX210" s="1">
        <v>4.3497579999999999E-4</v>
      </c>
      <c r="JY210" s="1">
        <v>0.18085670000000001</v>
      </c>
      <c r="JZ210">
        <v>0.52806140000000001</v>
      </c>
      <c r="KA210">
        <v>23.31119</v>
      </c>
      <c r="KB210" s="1">
        <v>4.0313680000000001E-4</v>
      </c>
      <c r="KC210" s="1">
        <v>0.1674272</v>
      </c>
      <c r="KD210">
        <v>0.5285531</v>
      </c>
      <c r="KE210">
        <v>22.923100000000002</v>
      </c>
      <c r="KF210" s="1">
        <v>3.73653E-4</v>
      </c>
      <c r="KG210" s="1">
        <v>0.15498010000000001</v>
      </c>
      <c r="KH210">
        <v>0.52915020000000001</v>
      </c>
      <c r="KI210">
        <v>22.270569999999999</v>
      </c>
      <c r="KJ210" s="1">
        <v>3.473029E-4</v>
      </c>
      <c r="KK210" s="1">
        <v>0.14380799999999999</v>
      </c>
      <c r="KL210">
        <v>0.52983849999999999</v>
      </c>
      <c r="KM210">
        <v>21.917090000000002</v>
      </c>
      <c r="KN210" s="1">
        <v>3.2450950000000001E-4</v>
      </c>
      <c r="KO210" s="1">
        <v>0.13414190000000001</v>
      </c>
      <c r="KP210">
        <v>0.53054829999999997</v>
      </c>
      <c r="KQ210">
        <v>21.74213</v>
      </c>
      <c r="KR210" s="1">
        <v>3.0513840000000002E-4</v>
      </c>
      <c r="KS210" s="1">
        <v>0.12592519999999999</v>
      </c>
      <c r="KT210">
        <v>0.53123830000000005</v>
      </c>
      <c r="KU210">
        <v>21.6966</v>
      </c>
      <c r="KV210" s="1">
        <v>2.8848939999999998E-4</v>
      </c>
      <c r="KW210" s="1">
        <v>0.1188787</v>
      </c>
      <c r="KX210">
        <v>0.53187450000000003</v>
      </c>
      <c r="KY210">
        <v>21.96</v>
      </c>
      <c r="KZ210" s="1">
        <v>2.7408949999999999E-4</v>
      </c>
      <c r="LA210" s="1">
        <v>0.11280179999999999</v>
      </c>
      <c r="LB210">
        <v>0.5324084</v>
      </c>
      <c r="LC210">
        <v>22.05864</v>
      </c>
      <c r="LD210" s="1">
        <v>2.61227E-4</v>
      </c>
      <c r="LE210" s="1">
        <v>0.1074228</v>
      </c>
      <c r="LF210">
        <v>0.53281250000000002</v>
      </c>
      <c r="LG210">
        <v>21.867570000000001</v>
      </c>
      <c r="LH210" s="1">
        <v>2.4956039999999999E-4</v>
      </c>
      <c r="LI210" s="1">
        <v>0.10256560000000001</v>
      </c>
      <c r="LJ210">
        <v>0.53308770000000005</v>
      </c>
      <c r="LK210">
        <v>21.310459999999999</v>
      </c>
      <c r="LL210" s="1">
        <v>2.392204E-4</v>
      </c>
      <c r="LM210" s="1">
        <v>9.8287050000000001E-2</v>
      </c>
      <c r="LN210">
        <v>0.53324499999999997</v>
      </c>
      <c r="LO210">
        <v>20.7286</v>
      </c>
      <c r="LP210" s="1">
        <v>2.3048019999999999E-4</v>
      </c>
      <c r="LQ210" s="1">
        <v>9.4670779999999996E-2</v>
      </c>
      <c r="LR210">
        <v>0.53328640000000005</v>
      </c>
      <c r="LS210">
        <v>20.807400000000001</v>
      </c>
      <c r="LT210" s="1">
        <v>2.2321900000000001E-4</v>
      </c>
      <c r="LU210" s="1">
        <v>9.1697879999999996E-2</v>
      </c>
      <c r="LV210">
        <v>0.53324170000000004</v>
      </c>
      <c r="LW210">
        <v>21.361249999999998</v>
      </c>
      <c r="LX210" s="1">
        <v>2.169819E-4</v>
      </c>
      <c r="LY210" s="1">
        <v>8.9168860000000003E-2</v>
      </c>
      <c r="LZ210">
        <v>0.53313710000000003</v>
      </c>
      <c r="MA210">
        <v>22.365690000000001</v>
      </c>
      <c r="MB210" s="1">
        <v>2.115985E-4</v>
      </c>
      <c r="MC210" s="1">
        <v>8.6991979999999997E-2</v>
      </c>
      <c r="MD210">
        <v>0.53301549999999998</v>
      </c>
      <c r="ME210">
        <v>23.44903</v>
      </c>
      <c r="MF210" s="1">
        <v>2.0702120000000001E-4</v>
      </c>
      <c r="MG210" s="1">
        <v>8.5140259999999995E-2</v>
      </c>
      <c r="MH210">
        <v>0.5328792</v>
      </c>
      <c r="MI210">
        <v>24.206040000000002</v>
      </c>
      <c r="MJ210" s="1">
        <v>2.0346989999999999E-4</v>
      </c>
      <c r="MK210" s="1">
        <v>8.3705440000000006E-2</v>
      </c>
      <c r="ML210">
        <v>0.53273890000000002</v>
      </c>
      <c r="MM210">
        <v>24.165089999999999</v>
      </c>
      <c r="MN210" s="1">
        <v>2.005059E-4</v>
      </c>
      <c r="MO210" s="1">
        <v>8.2521070000000002E-2</v>
      </c>
      <c r="MP210">
        <v>0.53261709999999995</v>
      </c>
      <c r="MQ210">
        <v>23.75826</v>
      </c>
      <c r="MR210" s="1">
        <v>1.97195E-4</v>
      </c>
      <c r="MS210" s="1">
        <v>8.1210279999999996E-2</v>
      </c>
      <c r="MT210">
        <v>0.53251590000000004</v>
      </c>
      <c r="MU210">
        <v>23.09037</v>
      </c>
      <c r="MV210" s="1">
        <v>1.92833E-4</v>
      </c>
      <c r="MW210" s="1">
        <v>7.9461320000000002E-2</v>
      </c>
      <c r="MX210">
        <v>0.53243700000000005</v>
      </c>
      <c r="MY210">
        <v>22.652729999999998</v>
      </c>
      <c r="MZ210" s="1">
        <v>1.8736100000000001E-4</v>
      </c>
      <c r="NA210" s="1">
        <v>7.7243889999999996E-2</v>
      </c>
      <c r="NB210">
        <v>0.53235569999999999</v>
      </c>
      <c r="NC210">
        <v>22.552949999999999</v>
      </c>
      <c r="ND210" s="1">
        <v>1.811796E-4</v>
      </c>
      <c r="NE210" s="1">
        <v>7.4721770000000007E-2</v>
      </c>
      <c r="NF210">
        <v>0.53235569999999999</v>
      </c>
      <c r="NG210">
        <v>22.552949999999999</v>
      </c>
      <c r="NH210" s="1">
        <v>1.811796E-4</v>
      </c>
      <c r="NI210" s="1">
        <v>7.4721770000000007E-2</v>
      </c>
      <c r="NJ210">
        <v>0.53235569999999999</v>
      </c>
      <c r="NK210">
        <v>22.552949999999999</v>
      </c>
      <c r="NL210" s="1">
        <v>1.811796E-4</v>
      </c>
      <c r="NM210" s="1">
        <v>7.4721770000000007E-2</v>
      </c>
      <c r="NN210">
        <v>0.53235569999999999</v>
      </c>
      <c r="NO210">
        <v>22.552949999999999</v>
      </c>
      <c r="NP210" s="1">
        <v>1.811796E-4</v>
      </c>
      <c r="NQ210" s="1">
        <v>7.4721770000000007E-2</v>
      </c>
      <c r="NR210">
        <v>0.53235569999999999</v>
      </c>
      <c r="NS210">
        <v>22.552949999999999</v>
      </c>
      <c r="NT210" s="1">
        <v>1.811796E-4</v>
      </c>
      <c r="NU210" s="1">
        <v>7.4721770000000007E-2</v>
      </c>
      <c r="NV210">
        <v>0.53235569999999999</v>
      </c>
      <c r="NW210">
        <v>22.552949999999999</v>
      </c>
      <c r="NX210" s="1">
        <v>1.811796E-4</v>
      </c>
      <c r="NY210" s="1">
        <v>7.4721770000000007E-2</v>
      </c>
      <c r="NZ210">
        <v>0.53235569999999999</v>
      </c>
      <c r="OA210">
        <v>22.552949999999999</v>
      </c>
      <c r="OB210" s="1">
        <v>1.811796E-4</v>
      </c>
      <c r="OC210" s="1">
        <v>7.4721770000000007E-2</v>
      </c>
      <c r="OD210">
        <v>0.53235569999999999</v>
      </c>
      <c r="OE210">
        <v>22.552949999999999</v>
      </c>
      <c r="OF210" s="1">
        <v>1.811796E-4</v>
      </c>
      <c r="OG210" s="1">
        <v>7.4721770000000007E-2</v>
      </c>
      <c r="OH210">
        <v>0.53235569999999999</v>
      </c>
      <c r="OI210">
        <v>22.552949999999999</v>
      </c>
      <c r="OJ210" s="1">
        <v>1.811796E-4</v>
      </c>
      <c r="OK210" s="1">
        <v>7.4721770000000007E-2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1.1455610000000001</v>
      </c>
      <c r="G211">
        <v>17.040009999999999</v>
      </c>
      <c r="H211">
        <v>0</v>
      </c>
      <c r="I211">
        <v>0</v>
      </c>
      <c r="J211">
        <v>1.144118</v>
      </c>
      <c r="K211">
        <v>17.585799999999999</v>
      </c>
      <c r="L211">
        <v>0</v>
      </c>
      <c r="M211">
        <v>0</v>
      </c>
      <c r="N211">
        <v>1.142644</v>
      </c>
      <c r="O211">
        <v>18.13223</v>
      </c>
      <c r="P211">
        <v>0</v>
      </c>
      <c r="Q211">
        <v>0</v>
      </c>
      <c r="R211">
        <v>1.1411150000000001</v>
      </c>
      <c r="S211">
        <v>18.726179999999999</v>
      </c>
      <c r="T211">
        <v>0</v>
      </c>
      <c r="U211">
        <v>0</v>
      </c>
      <c r="V211">
        <v>1.139497</v>
      </c>
      <c r="W211">
        <v>19.250330000000002</v>
      </c>
      <c r="X211">
        <v>0</v>
      </c>
      <c r="Y211">
        <v>0</v>
      </c>
      <c r="Z211">
        <v>1.137805</v>
      </c>
      <c r="AA211">
        <v>19.337070000000001</v>
      </c>
      <c r="AB211">
        <v>0</v>
      </c>
      <c r="AC211">
        <v>0</v>
      </c>
      <c r="AD211">
        <v>1.1373279999999999</v>
      </c>
      <c r="AE211">
        <v>19.015779999999999</v>
      </c>
      <c r="AF211">
        <v>0</v>
      </c>
      <c r="AG211">
        <v>0</v>
      </c>
      <c r="AH211">
        <v>1.136698</v>
      </c>
      <c r="AI211">
        <v>18.750859999999999</v>
      </c>
      <c r="AJ211">
        <v>0</v>
      </c>
      <c r="AK211">
        <v>1.8413780000000001E-37</v>
      </c>
      <c r="AL211">
        <v>1.136074</v>
      </c>
      <c r="AM211">
        <v>18.71332</v>
      </c>
      <c r="AN211" s="1">
        <v>4.0768379999999996E-28</v>
      </c>
      <c r="AO211" s="1">
        <v>1.2598909999999999E-25</v>
      </c>
      <c r="AP211">
        <v>1.1354230000000001</v>
      </c>
      <c r="AQ211">
        <v>19.22467</v>
      </c>
      <c r="AR211" s="1">
        <v>1.5324340000000001E-16</v>
      </c>
      <c r="AS211" s="1">
        <v>4.744335E-14</v>
      </c>
      <c r="AT211">
        <v>1.134782</v>
      </c>
      <c r="AU211">
        <v>19.809249999999999</v>
      </c>
      <c r="AV211" s="1">
        <v>3.3607719999999998E-7</v>
      </c>
      <c r="AW211" s="1">
        <v>7.6054240000000004E-5</v>
      </c>
      <c r="AX211">
        <v>1.1341300000000001</v>
      </c>
      <c r="AY211">
        <v>20.35427</v>
      </c>
      <c r="AZ211" s="1">
        <v>9.6280300000000003E-4</v>
      </c>
      <c r="BA211" s="1">
        <v>0.2363412</v>
      </c>
      <c r="BB211">
        <v>1.133486</v>
      </c>
      <c r="BC211">
        <v>20.724080000000001</v>
      </c>
      <c r="BD211" s="1">
        <v>0.15372259999999999</v>
      </c>
      <c r="BE211">
        <v>40.169780000000003</v>
      </c>
      <c r="BF211">
        <v>1.132838</v>
      </c>
      <c r="BG211">
        <v>20.62134</v>
      </c>
      <c r="BH211" s="1">
        <v>4.1699000000000002</v>
      </c>
      <c r="BI211">
        <v>1150.971</v>
      </c>
      <c r="BJ211">
        <v>1.1322030000000001</v>
      </c>
      <c r="BK211">
        <v>20.280419999999999</v>
      </c>
      <c r="BL211">
        <v>30.743179999999999</v>
      </c>
      <c r="BM211">
        <v>8916.7990000000009</v>
      </c>
      <c r="BN211">
        <v>1.131446</v>
      </c>
      <c r="BO211">
        <v>19.969670000000001</v>
      </c>
      <c r="BP211">
        <v>82.024079999999998</v>
      </c>
      <c r="BQ211">
        <v>24871.66</v>
      </c>
      <c r="BR211">
        <v>1.130811</v>
      </c>
      <c r="BS211">
        <v>19.90099</v>
      </c>
      <c r="BT211">
        <v>96.545060000000007</v>
      </c>
      <c r="BU211">
        <v>30519.97</v>
      </c>
      <c r="BV211">
        <v>1.130071</v>
      </c>
      <c r="BW211">
        <v>20.04637</v>
      </c>
      <c r="BX211">
        <v>58.106720000000003</v>
      </c>
      <c r="BY211">
        <v>19053.48</v>
      </c>
      <c r="BZ211">
        <v>1.1292359999999999</v>
      </c>
      <c r="CA211">
        <v>20.459710000000001</v>
      </c>
      <c r="CB211">
        <v>20.193180000000002</v>
      </c>
      <c r="CC211">
        <v>6849.6859999999997</v>
      </c>
      <c r="CD211">
        <v>1.12795</v>
      </c>
      <c r="CE211">
        <v>20.592410000000001</v>
      </c>
      <c r="CF211">
        <v>4.5201770000000003</v>
      </c>
      <c r="CG211">
        <v>1579.402</v>
      </c>
      <c r="CH211">
        <v>1.1252139999999999</v>
      </c>
      <c r="CI211">
        <v>20.40391</v>
      </c>
      <c r="CJ211">
        <v>0.75664290000000001</v>
      </c>
      <c r="CK211">
        <v>269.84390000000002</v>
      </c>
      <c r="CL211">
        <v>1.1199349999999999</v>
      </c>
      <c r="CM211">
        <v>19.825130000000001</v>
      </c>
      <c r="CN211">
        <v>0.14737939999999999</v>
      </c>
      <c r="CO211">
        <v>51.410989999999998</v>
      </c>
      <c r="CP211">
        <v>1.1145989999999999</v>
      </c>
      <c r="CQ211">
        <v>19.264189999999999</v>
      </c>
      <c r="CR211">
        <v>6.9548700000000005E-2</v>
      </c>
      <c r="CS211">
        <v>23.042010000000001</v>
      </c>
      <c r="CT211">
        <v>1.1100699999999999</v>
      </c>
      <c r="CU211">
        <v>18.68553</v>
      </c>
      <c r="CV211">
        <v>5.8166919999999997E-2</v>
      </c>
      <c r="CW211">
        <v>19.113949999999999</v>
      </c>
      <c r="CX211">
        <v>1.111121</v>
      </c>
      <c r="CY211">
        <v>18.27045</v>
      </c>
      <c r="CZ211" s="1">
        <v>5.5245379999999997E-2</v>
      </c>
      <c r="DA211">
        <v>18.156330000000001</v>
      </c>
      <c r="DB211">
        <v>1.1120570000000001</v>
      </c>
      <c r="DC211">
        <v>18.197030000000002</v>
      </c>
      <c r="DD211" s="1">
        <v>5.5027119999999999E-2</v>
      </c>
      <c r="DE211">
        <v>18.13335</v>
      </c>
      <c r="DF211">
        <v>1.1129169999999999</v>
      </c>
      <c r="DG211">
        <v>18.50422</v>
      </c>
      <c r="DH211" s="1">
        <v>5.4902819999999998E-2</v>
      </c>
      <c r="DI211">
        <v>18.189119999999999</v>
      </c>
      <c r="DJ211">
        <v>1.114231</v>
      </c>
      <c r="DK211">
        <v>18.755880000000001</v>
      </c>
      <c r="DL211" s="1">
        <v>5.3229890000000002E-2</v>
      </c>
      <c r="DM211" s="1">
        <v>17.748539999999998</v>
      </c>
      <c r="DN211">
        <v>1.11571</v>
      </c>
      <c r="DO211">
        <v>18.884060000000002</v>
      </c>
      <c r="DP211" s="1">
        <v>4.9847849999999999E-2</v>
      </c>
      <c r="DQ211" s="1">
        <v>16.72045</v>
      </c>
      <c r="DR211">
        <v>1.110511</v>
      </c>
      <c r="DS211">
        <v>18.517880000000002</v>
      </c>
      <c r="DT211" s="1">
        <v>4.5677089999999997E-2</v>
      </c>
      <c r="DU211" s="1">
        <v>15.424799999999999</v>
      </c>
      <c r="DV211">
        <v>1.104106</v>
      </c>
      <c r="DW211">
        <v>17.947980000000001</v>
      </c>
      <c r="DX211" s="1">
        <v>4.1300089999999998E-2</v>
      </c>
      <c r="DY211" s="1">
        <v>14.04073</v>
      </c>
      <c r="DZ211">
        <v>1.0979319999999999</v>
      </c>
      <c r="EA211">
        <v>17.39132</v>
      </c>
      <c r="EB211" s="1">
        <v>3.7098689999999997E-2</v>
      </c>
      <c r="EC211" s="1">
        <v>12.68966</v>
      </c>
      <c r="ED211">
        <v>1.0928249999999999</v>
      </c>
      <c r="EE211">
        <v>16.904060000000001</v>
      </c>
      <c r="EF211" s="1">
        <v>3.3320309999999999E-2</v>
      </c>
      <c r="EG211" s="1">
        <v>11.45336</v>
      </c>
      <c r="EH211">
        <v>1.087194</v>
      </c>
      <c r="EI211">
        <v>16.995280000000001</v>
      </c>
      <c r="EJ211" s="1">
        <v>2.997087E-2</v>
      </c>
      <c r="EK211" s="1">
        <v>10.35989</v>
      </c>
      <c r="EL211">
        <v>1.0813219999999999</v>
      </c>
      <c r="EM211">
        <v>17.374030000000001</v>
      </c>
      <c r="EN211" s="1">
        <v>2.6920800000000002E-2</v>
      </c>
      <c r="EO211" s="1">
        <v>9.3621090000000002</v>
      </c>
      <c r="EP211">
        <v>1.0755349999999999</v>
      </c>
      <c r="EQ211">
        <v>17.78999</v>
      </c>
      <c r="ER211" s="1">
        <v>2.4163509999999999E-2</v>
      </c>
      <c r="ES211" s="1">
        <v>8.4542750000000009</v>
      </c>
      <c r="ET211">
        <v>1.0692729999999999</v>
      </c>
      <c r="EU211">
        <v>18.398959999999999</v>
      </c>
      <c r="EV211" s="1">
        <v>2.1697859999999999E-2</v>
      </c>
      <c r="EW211" s="1">
        <v>7.6368330000000002</v>
      </c>
      <c r="EX211">
        <v>1.061026</v>
      </c>
      <c r="EY211">
        <v>18.665849999999999</v>
      </c>
      <c r="EZ211" s="1">
        <v>1.946376E-2</v>
      </c>
      <c r="FA211" s="1">
        <v>6.8979249999999999</v>
      </c>
      <c r="FB211">
        <v>1.052883</v>
      </c>
      <c r="FC211">
        <v>18.29767</v>
      </c>
      <c r="FD211" s="1">
        <v>1.7455160000000001E-2</v>
      </c>
      <c r="FE211" s="1">
        <v>6.2286789999999996</v>
      </c>
      <c r="FF211">
        <v>1.0465850000000001</v>
      </c>
      <c r="FG211">
        <v>17.760400000000001</v>
      </c>
      <c r="FH211" s="1">
        <v>1.5683369999999999E-2</v>
      </c>
      <c r="FI211" s="1">
        <v>5.6242470000000004</v>
      </c>
      <c r="FJ211">
        <v>1.041677</v>
      </c>
      <c r="FK211">
        <v>17.26201</v>
      </c>
      <c r="FL211" s="1">
        <v>1.4090210000000001E-2</v>
      </c>
      <c r="FM211" s="1">
        <v>5.0711979999999999</v>
      </c>
      <c r="FN211">
        <v>1.036907</v>
      </c>
      <c r="FO211">
        <v>17.487909999999999</v>
      </c>
      <c r="FP211" s="1">
        <v>1.2679599999999999E-2</v>
      </c>
      <c r="FQ211" s="1">
        <v>4.5799709999999996</v>
      </c>
      <c r="FR211">
        <v>1.031965</v>
      </c>
      <c r="FS211">
        <v>18.132580000000001</v>
      </c>
      <c r="FT211" s="1">
        <v>1.140476E-2</v>
      </c>
      <c r="FU211" s="1">
        <v>4.1359690000000002</v>
      </c>
      <c r="FV211">
        <v>1.0257970000000001</v>
      </c>
      <c r="FW211">
        <v>19.02356</v>
      </c>
      <c r="FX211" s="1">
        <v>1.0258389999999999E-2</v>
      </c>
      <c r="FY211" s="1">
        <v>3.7349860000000001</v>
      </c>
      <c r="FZ211">
        <v>1.0197689999999999</v>
      </c>
      <c r="GA211">
        <v>20.021730000000002</v>
      </c>
      <c r="GB211" s="1">
        <v>9.2250379999999996E-3</v>
      </c>
      <c r="GC211" s="1">
        <v>3.3721290000000002</v>
      </c>
      <c r="GD211">
        <v>1.014384</v>
      </c>
      <c r="GE211">
        <v>20.524660000000001</v>
      </c>
      <c r="GF211" s="1">
        <v>8.2826319999999998E-3</v>
      </c>
      <c r="GG211" s="1">
        <v>3.0376120000000002</v>
      </c>
      <c r="GH211">
        <v>1.009431</v>
      </c>
      <c r="GI211">
        <v>20.373169999999998</v>
      </c>
      <c r="GJ211" s="1">
        <v>7.4302539999999999E-3</v>
      </c>
      <c r="GK211" s="1">
        <v>2.733177</v>
      </c>
      <c r="GL211">
        <v>1.001682</v>
      </c>
      <c r="GM211">
        <v>20.008790000000001</v>
      </c>
      <c r="GN211" s="1">
        <v>6.6553460000000004E-3</v>
      </c>
      <c r="GO211" s="1">
        <v>2.462351</v>
      </c>
      <c r="GP211">
        <v>0.9938823</v>
      </c>
      <c r="GQ211">
        <v>19.548580000000001</v>
      </c>
      <c r="GR211" s="1">
        <v>5.9731029999999996E-3</v>
      </c>
      <c r="GS211" s="1">
        <v>2.2227920000000001</v>
      </c>
      <c r="GT211">
        <v>0.98631639999999998</v>
      </c>
      <c r="GU211">
        <v>19.698509999999999</v>
      </c>
      <c r="GV211" s="1">
        <v>5.3700190000000002E-3</v>
      </c>
      <c r="GW211" s="1">
        <v>2.0093070000000002</v>
      </c>
      <c r="GX211">
        <v>0.97838190000000003</v>
      </c>
      <c r="GY211">
        <v>20.20804</v>
      </c>
      <c r="GZ211" s="1">
        <v>4.8156589999999999E-3</v>
      </c>
      <c r="HA211" s="1">
        <v>1.812678</v>
      </c>
      <c r="HB211">
        <v>0.97075219999999995</v>
      </c>
      <c r="HC211">
        <v>21.072929999999999</v>
      </c>
      <c r="HD211" s="1">
        <v>4.2953970000000003E-3</v>
      </c>
      <c r="HE211" s="1">
        <v>1.6263300000000001</v>
      </c>
      <c r="HF211">
        <v>0.96374000000000004</v>
      </c>
      <c r="HG211">
        <v>22.03903</v>
      </c>
      <c r="HH211" s="1">
        <v>3.790603E-3</v>
      </c>
      <c r="HI211" s="1">
        <v>1.443449</v>
      </c>
      <c r="HJ211">
        <v>0.95745049999999998</v>
      </c>
      <c r="HK211">
        <v>22.573689999999999</v>
      </c>
      <c r="HL211" s="1">
        <v>3.3043460000000001E-3</v>
      </c>
      <c r="HM211" s="1">
        <v>1.2646740000000001</v>
      </c>
      <c r="HN211">
        <v>0.95226180000000005</v>
      </c>
      <c r="HO211">
        <v>22.398599999999998</v>
      </c>
      <c r="HP211" s="1">
        <v>2.854737E-3</v>
      </c>
      <c r="HQ211" s="1">
        <v>1.09659</v>
      </c>
      <c r="HR211">
        <v>0.94801230000000003</v>
      </c>
      <c r="HS211">
        <v>21.864139999999999</v>
      </c>
      <c r="HT211" s="1">
        <v>2.4606020000000001E-3</v>
      </c>
      <c r="HU211" s="1">
        <v>0.94680810000000004</v>
      </c>
      <c r="HV211">
        <v>0.94477829999999996</v>
      </c>
      <c r="HW211">
        <v>21.131979999999999</v>
      </c>
      <c r="HX211" s="1">
        <v>2.1315829999999998E-3</v>
      </c>
      <c r="HY211" s="1">
        <v>0.82027779999999995</v>
      </c>
      <c r="HZ211">
        <v>0.94212810000000002</v>
      </c>
      <c r="IA211">
        <v>20.90831</v>
      </c>
      <c r="IB211" s="1">
        <v>1.8622230000000001E-3</v>
      </c>
      <c r="IC211" s="1">
        <v>0.71615740000000006</v>
      </c>
      <c r="ID211">
        <v>0.93986890000000001</v>
      </c>
      <c r="IE211">
        <v>20.56033</v>
      </c>
      <c r="IF211" s="1">
        <v>1.64302E-3</v>
      </c>
      <c r="IG211" s="1">
        <v>0.63122440000000002</v>
      </c>
      <c r="IH211">
        <v>0.93802580000000002</v>
      </c>
      <c r="II211">
        <v>20.92736</v>
      </c>
      <c r="IJ211" s="1">
        <v>1.458591E-3</v>
      </c>
      <c r="IK211" s="1">
        <v>0.56006480000000003</v>
      </c>
      <c r="IL211">
        <v>0.93663320000000005</v>
      </c>
      <c r="IM211">
        <v>21.568619999999999</v>
      </c>
      <c r="IN211" s="1">
        <v>1.2906510000000001E-3</v>
      </c>
      <c r="IO211" s="1">
        <v>0.495502</v>
      </c>
      <c r="IP211">
        <v>0.93554380000000004</v>
      </c>
      <c r="IQ211">
        <v>21.927019999999999</v>
      </c>
      <c r="IR211" s="1">
        <v>1.1286569999999999E-3</v>
      </c>
      <c r="IS211" s="1">
        <v>0.43343589999999999</v>
      </c>
      <c r="IT211">
        <v>0.93474659999999998</v>
      </c>
      <c r="IU211">
        <v>21.761859999999999</v>
      </c>
      <c r="IV211" s="1">
        <v>9.7259600000000005E-4</v>
      </c>
      <c r="IW211" s="1">
        <v>0.3735889</v>
      </c>
      <c r="IX211">
        <v>0.93415289999999995</v>
      </c>
      <c r="IY211">
        <v>21.206679999999999</v>
      </c>
      <c r="IZ211" s="1">
        <v>8.3157969999999996E-4</v>
      </c>
      <c r="JA211" s="1">
        <v>0.31920500000000002</v>
      </c>
      <c r="JB211">
        <v>0.93376789999999998</v>
      </c>
      <c r="JC211">
        <v>20.593910000000001</v>
      </c>
      <c r="JD211" s="1">
        <v>7.1541050000000004E-4</v>
      </c>
      <c r="JE211" s="1">
        <v>0.27405679999999999</v>
      </c>
      <c r="JF211">
        <v>0.93348909999999996</v>
      </c>
      <c r="JG211">
        <v>20.633959999999998</v>
      </c>
      <c r="JH211" s="1">
        <v>6.267547E-4</v>
      </c>
      <c r="JI211" s="1">
        <v>0.23942720000000001</v>
      </c>
      <c r="JJ211">
        <v>0.93338140000000003</v>
      </c>
      <c r="JK211">
        <v>21.023289999999999</v>
      </c>
      <c r="JL211" s="1">
        <v>5.617183E-4</v>
      </c>
      <c r="JM211" s="1">
        <v>0.21394299999999999</v>
      </c>
      <c r="JN211">
        <v>0.93337820000000005</v>
      </c>
      <c r="JO211">
        <v>21.754010000000001</v>
      </c>
      <c r="JP211" s="1">
        <v>5.1318410000000001E-4</v>
      </c>
      <c r="JQ211" s="1">
        <v>0.19499040000000001</v>
      </c>
      <c r="JR211">
        <v>0.93357970000000001</v>
      </c>
      <c r="JS211">
        <v>22.720130000000001</v>
      </c>
      <c r="JT211" s="1">
        <v>4.7401959999999999E-4</v>
      </c>
      <c r="JU211" s="1">
        <v>0.1797967</v>
      </c>
      <c r="JV211">
        <v>0.93393179999999998</v>
      </c>
      <c r="JW211">
        <v>23.33023</v>
      </c>
      <c r="JX211" s="1">
        <v>4.3939469999999998E-4</v>
      </c>
      <c r="JY211" s="1">
        <v>0.16646749999999999</v>
      </c>
      <c r="JZ211">
        <v>0.93444539999999998</v>
      </c>
      <c r="KA211">
        <v>23.305890000000002</v>
      </c>
      <c r="KB211" s="1">
        <v>4.072557E-4</v>
      </c>
      <c r="KC211" s="1">
        <v>0.15412670000000001</v>
      </c>
      <c r="KD211">
        <v>0.93514819999999999</v>
      </c>
      <c r="KE211">
        <v>22.965389999999999</v>
      </c>
      <c r="KF211" s="1">
        <v>3.774265E-4</v>
      </c>
      <c r="KG211" s="1">
        <v>0.14266609999999999</v>
      </c>
      <c r="KH211">
        <v>0.93599960000000004</v>
      </c>
      <c r="KI211">
        <v>22.36525</v>
      </c>
      <c r="KJ211" s="1">
        <v>3.5064159999999999E-4</v>
      </c>
      <c r="KK211" s="1">
        <v>0.1323193</v>
      </c>
      <c r="KL211">
        <v>0.93696670000000004</v>
      </c>
      <c r="KM211">
        <v>22.023319999999998</v>
      </c>
      <c r="KN211" s="1">
        <v>3.2735430000000002E-4</v>
      </c>
      <c r="KO211" s="1">
        <v>0.1233144</v>
      </c>
      <c r="KP211">
        <v>0.93791539999999995</v>
      </c>
      <c r="KQ211">
        <v>21.825289999999999</v>
      </c>
      <c r="KR211" s="1">
        <v>3.0757110000000001E-4</v>
      </c>
      <c r="KS211" s="1">
        <v>0.1156605</v>
      </c>
      <c r="KT211">
        <v>0.93887489999999996</v>
      </c>
      <c r="KU211">
        <v>21.733160000000002</v>
      </c>
      <c r="KV211" s="1">
        <v>2.9056440000000002E-4</v>
      </c>
      <c r="KW211" s="1">
        <v>0.1090935</v>
      </c>
      <c r="KX211">
        <v>0.93972960000000005</v>
      </c>
      <c r="KY211">
        <v>21.944489999999998</v>
      </c>
      <c r="KZ211" s="1">
        <v>2.75901E-4</v>
      </c>
      <c r="LA211" s="1">
        <v>0.1034499</v>
      </c>
      <c r="LB211">
        <v>0.94041090000000005</v>
      </c>
      <c r="LC211">
        <v>22.042269999999998</v>
      </c>
      <c r="LD211" s="1">
        <v>2.6285860000000002E-4</v>
      </c>
      <c r="LE211" s="1">
        <v>9.8476350000000004E-2</v>
      </c>
      <c r="LF211">
        <v>0.94094949999999999</v>
      </c>
      <c r="LG211">
        <v>21.892219999999998</v>
      </c>
      <c r="LH211" s="1">
        <v>2.5101090000000001E-4</v>
      </c>
      <c r="LI211" s="1">
        <v>9.3981179999999997E-2</v>
      </c>
      <c r="LJ211">
        <v>0.94128069999999997</v>
      </c>
      <c r="LK211">
        <v>21.382269999999998</v>
      </c>
      <c r="LL211" s="1">
        <v>2.40497E-4</v>
      </c>
      <c r="LM211" s="1">
        <v>9.0011830000000001E-2</v>
      </c>
      <c r="LN211">
        <v>0.94142859999999995</v>
      </c>
      <c r="LO211">
        <v>20.818149999999999</v>
      </c>
      <c r="LP211" s="1">
        <v>2.3152010000000001E-4</v>
      </c>
      <c r="LQ211" s="1">
        <v>8.6617509999999995E-2</v>
      </c>
      <c r="LR211">
        <v>0.94143410000000005</v>
      </c>
      <c r="LS211">
        <v>20.868269999999999</v>
      </c>
      <c r="LT211" s="1">
        <v>2.2409139999999999E-4</v>
      </c>
      <c r="LU211" s="1">
        <v>8.3832379999999998E-2</v>
      </c>
      <c r="LV211">
        <v>0.94136660000000005</v>
      </c>
      <c r="LW211">
        <v>21.37546</v>
      </c>
      <c r="LX211" s="1">
        <v>2.1772999999999999E-4</v>
      </c>
      <c r="LY211" s="1">
        <v>8.1472489999999995E-2</v>
      </c>
      <c r="LZ211">
        <v>0.94118279999999999</v>
      </c>
      <c r="MA211">
        <v>22.328659999999999</v>
      </c>
      <c r="MB211" s="1">
        <v>2.1224429999999999E-4</v>
      </c>
      <c r="MC211" s="1">
        <v>7.9443349999999996E-2</v>
      </c>
      <c r="MD211">
        <v>0.9409769</v>
      </c>
      <c r="ME211">
        <v>23.386430000000001</v>
      </c>
      <c r="MF211" s="1">
        <v>2.075488E-4</v>
      </c>
      <c r="MG211" s="1">
        <v>7.7706200000000003E-2</v>
      </c>
      <c r="MH211">
        <v>0.94076850000000001</v>
      </c>
      <c r="MI211">
        <v>24.14771</v>
      </c>
      <c r="MJ211" s="1">
        <v>2.038756E-4</v>
      </c>
      <c r="MK211" s="1">
        <v>7.6341989999999998E-2</v>
      </c>
      <c r="ML211">
        <v>0.94058240000000004</v>
      </c>
      <c r="MM211">
        <v>24.162420000000001</v>
      </c>
      <c r="MN211" s="1">
        <v>2.0087659999999999E-4</v>
      </c>
      <c r="MO211" s="1">
        <v>7.5241219999999998E-2</v>
      </c>
      <c r="MP211">
        <v>0.94041989999999998</v>
      </c>
      <c r="MQ211">
        <v>23.806059999999999</v>
      </c>
      <c r="MR211" s="1">
        <v>1.9765789999999999E-4</v>
      </c>
      <c r="MS211" s="1">
        <v>7.4085219999999993E-2</v>
      </c>
      <c r="MT211">
        <v>0.94029079999999998</v>
      </c>
      <c r="MU211">
        <v>23.187329999999999</v>
      </c>
      <c r="MV211" s="1">
        <v>1.9346080000000001E-4</v>
      </c>
      <c r="MW211" s="1">
        <v>7.2567010000000001E-2</v>
      </c>
      <c r="MX211">
        <v>0.94019370000000002</v>
      </c>
      <c r="MY211">
        <v>22.761299999999999</v>
      </c>
      <c r="MZ211" s="1">
        <v>1.8810960000000001E-4</v>
      </c>
      <c r="NA211" s="1">
        <v>7.0608850000000001E-2</v>
      </c>
      <c r="NB211">
        <v>0.94009679999999995</v>
      </c>
      <c r="NC211">
        <v>22.646249999999998</v>
      </c>
      <c r="ND211" s="1">
        <v>1.8200599999999999E-4</v>
      </c>
      <c r="NE211" s="1">
        <v>6.8351149999999999E-2</v>
      </c>
      <c r="NF211">
        <v>0.94009679999999995</v>
      </c>
      <c r="NG211">
        <v>22.646249999999998</v>
      </c>
      <c r="NH211" s="1">
        <v>1.8200599999999999E-4</v>
      </c>
      <c r="NI211" s="1">
        <v>6.8351149999999999E-2</v>
      </c>
      <c r="NJ211">
        <v>0.94009679999999995</v>
      </c>
      <c r="NK211">
        <v>22.646249999999998</v>
      </c>
      <c r="NL211" s="1">
        <v>1.8200599999999999E-4</v>
      </c>
      <c r="NM211" s="1">
        <v>6.8351149999999999E-2</v>
      </c>
      <c r="NN211">
        <v>0.94009679999999995</v>
      </c>
      <c r="NO211">
        <v>22.646249999999998</v>
      </c>
      <c r="NP211" s="1">
        <v>1.8200599999999999E-4</v>
      </c>
      <c r="NQ211" s="1">
        <v>6.8351149999999999E-2</v>
      </c>
      <c r="NR211">
        <v>0.94009679999999995</v>
      </c>
      <c r="NS211">
        <v>22.646249999999998</v>
      </c>
      <c r="NT211" s="1">
        <v>1.8200599999999999E-4</v>
      </c>
      <c r="NU211" s="1">
        <v>6.8351149999999999E-2</v>
      </c>
      <c r="NV211">
        <v>0.94009679999999995</v>
      </c>
      <c r="NW211">
        <v>22.646249999999998</v>
      </c>
      <c r="NX211" s="1">
        <v>1.8200599999999999E-4</v>
      </c>
      <c r="NY211" s="1">
        <v>6.8351149999999999E-2</v>
      </c>
      <c r="NZ211">
        <v>0.94009679999999995</v>
      </c>
      <c r="OA211">
        <v>22.646249999999998</v>
      </c>
      <c r="OB211" s="1">
        <v>1.8200599999999999E-4</v>
      </c>
      <c r="OC211" s="1">
        <v>6.8351149999999999E-2</v>
      </c>
      <c r="OD211">
        <v>0.94009679999999995</v>
      </c>
      <c r="OE211">
        <v>22.646249999999998</v>
      </c>
      <c r="OF211" s="1">
        <v>1.8200599999999999E-4</v>
      </c>
      <c r="OG211" s="1">
        <v>6.8351149999999999E-2</v>
      </c>
      <c r="OH211">
        <v>0.94009679999999995</v>
      </c>
      <c r="OI211">
        <v>22.646249999999998</v>
      </c>
      <c r="OJ211" s="1">
        <v>1.8200599999999999E-4</v>
      </c>
      <c r="OK211" s="1">
        <v>6.8351149999999999E-2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0.81489060000000002</v>
      </c>
      <c r="G212">
        <v>17.046700000000001</v>
      </c>
      <c r="H212">
        <v>0</v>
      </c>
      <c r="I212">
        <v>0</v>
      </c>
      <c r="J212">
        <v>0.81213290000000005</v>
      </c>
      <c r="K212">
        <v>17.601859999999999</v>
      </c>
      <c r="L212">
        <v>0</v>
      </c>
      <c r="M212">
        <v>0</v>
      </c>
      <c r="N212">
        <v>0.80936900000000001</v>
      </c>
      <c r="O212">
        <v>18.137530000000002</v>
      </c>
      <c r="P212">
        <v>0</v>
      </c>
      <c r="Q212">
        <v>0</v>
      </c>
      <c r="R212">
        <v>0.80655270000000001</v>
      </c>
      <c r="S212">
        <v>18.738320000000002</v>
      </c>
      <c r="T212">
        <v>0</v>
      </c>
      <c r="U212">
        <v>0</v>
      </c>
      <c r="V212">
        <v>0.80367750000000004</v>
      </c>
      <c r="W212">
        <v>19.28209</v>
      </c>
      <c r="X212">
        <v>0</v>
      </c>
      <c r="Y212">
        <v>0</v>
      </c>
      <c r="Z212">
        <v>0.80070569999999996</v>
      </c>
      <c r="AA212">
        <v>19.35388</v>
      </c>
      <c r="AB212">
        <v>0</v>
      </c>
      <c r="AC212">
        <v>0</v>
      </c>
      <c r="AD212">
        <v>0.79840169999999999</v>
      </c>
      <c r="AE212">
        <v>19.03182</v>
      </c>
      <c r="AF212">
        <v>0</v>
      </c>
      <c r="AG212">
        <v>0</v>
      </c>
      <c r="AH212">
        <v>0.79579339999999998</v>
      </c>
      <c r="AI212">
        <v>18.753319999999999</v>
      </c>
      <c r="AJ212">
        <v>0</v>
      </c>
      <c r="AK212">
        <v>1.030988E-37</v>
      </c>
      <c r="AL212">
        <v>0.79308820000000002</v>
      </c>
      <c r="AM212">
        <v>18.707619999999999</v>
      </c>
      <c r="AN212" s="1">
        <v>1.019252E-28</v>
      </c>
      <c r="AO212" s="1">
        <v>6.9976539999999998E-26</v>
      </c>
      <c r="AP212">
        <v>0.79032800000000003</v>
      </c>
      <c r="AQ212">
        <v>19.237950000000001</v>
      </c>
      <c r="AR212" s="1">
        <v>3.8187539999999997E-17</v>
      </c>
      <c r="AS212" s="1">
        <v>2.624612E-14</v>
      </c>
      <c r="AT212">
        <v>0.78755500000000001</v>
      </c>
      <c r="AU212">
        <v>19.820900000000002</v>
      </c>
      <c r="AV212" s="1">
        <v>1.170223E-7</v>
      </c>
      <c r="AW212" s="1">
        <v>4.5122659999999998E-5</v>
      </c>
      <c r="AX212">
        <v>0.78473630000000005</v>
      </c>
      <c r="AY212">
        <v>20.370010000000001</v>
      </c>
      <c r="AZ212" s="1">
        <v>5.3362400000000001E-4</v>
      </c>
      <c r="BA212" s="1">
        <v>0.22846179999999999</v>
      </c>
      <c r="BB212">
        <v>0.78185839999999995</v>
      </c>
      <c r="BC212">
        <v>20.763010000000001</v>
      </c>
      <c r="BD212" s="1">
        <v>0.10379579999999999</v>
      </c>
      <c r="BE212">
        <v>49.884160000000001</v>
      </c>
      <c r="BF212">
        <v>0.77894660000000004</v>
      </c>
      <c r="BG212">
        <v>20.649570000000001</v>
      </c>
      <c r="BH212" s="1">
        <v>3.2257560000000001</v>
      </c>
      <c r="BI212">
        <v>1724.6310000000001</v>
      </c>
      <c r="BJ212">
        <v>0.77604039999999996</v>
      </c>
      <c r="BK212">
        <v>20.30611</v>
      </c>
      <c r="BL212">
        <v>26.456810000000001</v>
      </c>
      <c r="BM212">
        <v>15591.89</v>
      </c>
      <c r="BN212">
        <v>0.77300360000000001</v>
      </c>
      <c r="BO212">
        <v>19.982749999999999</v>
      </c>
      <c r="BP212">
        <v>77.110240000000005</v>
      </c>
      <c r="BQ212">
        <v>49592.97</v>
      </c>
      <c r="BR212">
        <v>0.76997910000000003</v>
      </c>
      <c r="BS212">
        <v>19.88523</v>
      </c>
      <c r="BT212">
        <v>98.004140000000007</v>
      </c>
      <c r="BU212">
        <v>68012.3</v>
      </c>
      <c r="BV212">
        <v>0.76686259999999995</v>
      </c>
      <c r="BW212">
        <v>20.03162</v>
      </c>
      <c r="BX212">
        <v>62.921329999999998</v>
      </c>
      <c r="BY212">
        <v>46960.32</v>
      </c>
      <c r="BZ212">
        <v>0.76352399999999998</v>
      </c>
      <c r="CA212">
        <v>20.468240000000002</v>
      </c>
      <c r="CB212">
        <v>23.145230000000002</v>
      </c>
      <c r="CC212">
        <v>18364.22</v>
      </c>
      <c r="CD212">
        <v>0.75951380000000002</v>
      </c>
      <c r="CE212">
        <v>20.635459999999998</v>
      </c>
      <c r="CF212">
        <v>5.4297380000000004</v>
      </c>
      <c r="CG212">
        <v>4533.8829999999998</v>
      </c>
      <c r="CH212">
        <v>0.75343190000000004</v>
      </c>
      <c r="CI212">
        <v>20.476559999999999</v>
      </c>
      <c r="CJ212">
        <v>0.93178490000000003</v>
      </c>
      <c r="CK212">
        <v>803.94330000000002</v>
      </c>
      <c r="CL212">
        <v>0.74441610000000003</v>
      </c>
      <c r="CM212">
        <v>19.8993</v>
      </c>
      <c r="CN212">
        <v>0.17185010000000001</v>
      </c>
      <c r="CO212">
        <v>142.79910000000001</v>
      </c>
      <c r="CP212">
        <v>0.73449109999999995</v>
      </c>
      <c r="CQ212">
        <v>19.326609999999999</v>
      </c>
      <c r="CR212">
        <v>7.2567980000000004E-2</v>
      </c>
      <c r="CS212">
        <v>54.030749999999998</v>
      </c>
      <c r="CT212">
        <v>0.72485270000000002</v>
      </c>
      <c r="CU212">
        <v>18.732880000000002</v>
      </c>
      <c r="CV212">
        <v>5.87629E-2</v>
      </c>
      <c r="CW212">
        <v>42.285249999999998</v>
      </c>
      <c r="CX212">
        <v>0.71829960000000004</v>
      </c>
      <c r="CY212">
        <v>18.278880000000001</v>
      </c>
      <c r="CZ212" s="1">
        <v>5.5362300000000003E-2</v>
      </c>
      <c r="DA212">
        <v>39.617620000000002</v>
      </c>
      <c r="DB212">
        <v>0.71129450000000005</v>
      </c>
      <c r="DC212">
        <v>18.18553</v>
      </c>
      <c r="DD212" s="1">
        <v>5.4965779999999999E-2</v>
      </c>
      <c r="DE212">
        <v>39.327939999999998</v>
      </c>
      <c r="DF212">
        <v>0.70418429999999999</v>
      </c>
      <c r="DG212">
        <v>18.500499999999999</v>
      </c>
      <c r="DH212" s="1">
        <v>5.4928930000000001E-2</v>
      </c>
      <c r="DI212">
        <v>39.483060000000002</v>
      </c>
      <c r="DJ212">
        <v>0.6971794</v>
      </c>
      <c r="DK212">
        <v>18.781020000000002</v>
      </c>
      <c r="DL212" s="1">
        <v>5.3477469999999999E-2</v>
      </c>
      <c r="DM212">
        <v>38.708150000000003</v>
      </c>
      <c r="DN212">
        <v>0.69023970000000001</v>
      </c>
      <c r="DO212">
        <v>18.926950000000001</v>
      </c>
      <c r="DP212" s="1">
        <v>5.0254720000000003E-2</v>
      </c>
      <c r="DQ212">
        <v>36.607109999999999</v>
      </c>
      <c r="DR212">
        <v>0.68353169999999996</v>
      </c>
      <c r="DS212">
        <v>18.57244</v>
      </c>
      <c r="DT212" s="1">
        <v>4.6139550000000001E-2</v>
      </c>
      <c r="DU212" s="1">
        <v>33.764519999999997</v>
      </c>
      <c r="DV212">
        <v>0.67696579999999995</v>
      </c>
      <c r="DW212">
        <v>18.00705</v>
      </c>
      <c r="DX212" s="1">
        <v>4.1773730000000002E-2</v>
      </c>
      <c r="DY212" s="1">
        <v>30.68169</v>
      </c>
      <c r="DZ212">
        <v>0.67053470000000004</v>
      </c>
      <c r="EA212">
        <v>17.455839999999998</v>
      </c>
      <c r="EB212" s="1">
        <v>3.754971E-2</v>
      </c>
      <c r="EC212" s="1">
        <v>27.657609999999998</v>
      </c>
      <c r="ED212">
        <v>0.66457880000000003</v>
      </c>
      <c r="EE212">
        <v>16.95607</v>
      </c>
      <c r="EF212" s="1">
        <v>3.3720380000000001E-2</v>
      </c>
      <c r="EG212" s="1">
        <v>24.91779</v>
      </c>
      <c r="EH212">
        <v>0.65823180000000003</v>
      </c>
      <c r="EI212">
        <v>17.023669999999999</v>
      </c>
      <c r="EJ212" s="1">
        <v>3.033162E-2</v>
      </c>
      <c r="EK212" s="1">
        <v>22.498799999999999</v>
      </c>
      <c r="EL212">
        <v>0.65166380000000002</v>
      </c>
      <c r="EM212">
        <v>17.375060000000001</v>
      </c>
      <c r="EN212" s="1">
        <v>2.7250779999999999E-2</v>
      </c>
      <c r="EO212" s="1">
        <v>20.300730000000001</v>
      </c>
      <c r="EP212">
        <v>0.64506470000000005</v>
      </c>
      <c r="EQ212">
        <v>17.771660000000001</v>
      </c>
      <c r="ER212" s="1">
        <v>2.4464010000000001E-2</v>
      </c>
      <c r="ES212" s="1">
        <v>18.30171</v>
      </c>
      <c r="ET212">
        <v>0.63869010000000004</v>
      </c>
      <c r="EU212">
        <v>18.373259999999998</v>
      </c>
      <c r="EV212" s="1">
        <v>2.1967520000000001E-2</v>
      </c>
      <c r="EW212" s="1">
        <v>16.493300000000001</v>
      </c>
      <c r="EX212">
        <v>0.63229420000000003</v>
      </c>
      <c r="EY212">
        <v>18.660340000000001</v>
      </c>
      <c r="EZ212" s="1">
        <v>1.9711989999999999E-2</v>
      </c>
      <c r="FA212" s="1">
        <v>14.852880000000001</v>
      </c>
      <c r="FB212">
        <v>0.62585029999999997</v>
      </c>
      <c r="FC212">
        <v>18.336690000000001</v>
      </c>
      <c r="FD212" s="1">
        <v>1.7681269999999999E-2</v>
      </c>
      <c r="FE212" s="1">
        <v>13.36767</v>
      </c>
      <c r="FF212">
        <v>0.62068350000000005</v>
      </c>
      <c r="FG212">
        <v>17.81288</v>
      </c>
      <c r="FH212" s="1">
        <v>1.5893210000000001E-2</v>
      </c>
      <c r="FI212" s="1">
        <v>12.045730000000001</v>
      </c>
      <c r="FJ212">
        <v>0.6161259</v>
      </c>
      <c r="FK212">
        <v>17.322690000000001</v>
      </c>
      <c r="FL212" s="1">
        <v>1.4279409999999999E-2</v>
      </c>
      <c r="FM212" s="1">
        <v>10.865740000000001</v>
      </c>
      <c r="FN212">
        <v>0.61163849999999997</v>
      </c>
      <c r="FO212">
        <v>17.512149999999998</v>
      </c>
      <c r="FP212" s="1">
        <v>1.285037E-2</v>
      </c>
      <c r="FQ212" s="1">
        <v>9.8161710000000006</v>
      </c>
      <c r="FR212">
        <v>0.60706550000000004</v>
      </c>
      <c r="FS212">
        <v>18.13259</v>
      </c>
      <c r="FT212" s="1">
        <v>1.1562660000000001E-2</v>
      </c>
      <c r="FU212" s="1">
        <v>8.8704959999999993</v>
      </c>
      <c r="FV212">
        <v>0.60263690000000003</v>
      </c>
      <c r="FW212">
        <v>18.98338</v>
      </c>
      <c r="FX212" s="1">
        <v>1.0401290000000001E-2</v>
      </c>
      <c r="FY212" s="1">
        <v>8.0094790000000007</v>
      </c>
      <c r="FZ212">
        <v>0.59830419999999995</v>
      </c>
      <c r="GA212">
        <v>19.952529999999999</v>
      </c>
      <c r="GB212" s="1">
        <v>9.3571460000000002E-3</v>
      </c>
      <c r="GC212" s="1">
        <v>7.2316390000000004</v>
      </c>
      <c r="GD212">
        <v>0.59416360000000001</v>
      </c>
      <c r="GE212">
        <v>20.46773</v>
      </c>
      <c r="GF212" s="1">
        <v>8.4044359999999995E-3</v>
      </c>
      <c r="GG212" s="1">
        <v>6.5152210000000004</v>
      </c>
      <c r="GH212">
        <v>0.59027909999999995</v>
      </c>
      <c r="GI212">
        <v>20.370370000000001</v>
      </c>
      <c r="GJ212" s="1">
        <v>7.5414940000000001E-3</v>
      </c>
      <c r="GK212" s="1">
        <v>5.862044</v>
      </c>
      <c r="GL212">
        <v>0.58455250000000003</v>
      </c>
      <c r="GM212">
        <v>20.03989</v>
      </c>
      <c r="GN212" s="1">
        <v>6.7541449999999996E-3</v>
      </c>
      <c r="GO212" s="1">
        <v>5.2792870000000001</v>
      </c>
      <c r="GP212">
        <v>0.57894020000000002</v>
      </c>
      <c r="GQ212">
        <v>19.62078</v>
      </c>
      <c r="GR212" s="1">
        <v>6.0612110000000004E-3</v>
      </c>
      <c r="GS212" s="1">
        <v>4.7624950000000004</v>
      </c>
      <c r="GT212">
        <v>0.57354020000000006</v>
      </c>
      <c r="GU212">
        <v>19.755780000000001</v>
      </c>
      <c r="GV212" s="1">
        <v>5.449822E-3</v>
      </c>
      <c r="GW212" s="1">
        <v>4.302937</v>
      </c>
      <c r="GX212">
        <v>0.56839410000000001</v>
      </c>
      <c r="GY212">
        <v>20.229310000000002</v>
      </c>
      <c r="GZ212" s="1">
        <v>4.890892E-3</v>
      </c>
      <c r="HA212" s="1">
        <v>3.8824459999999998</v>
      </c>
      <c r="HB212">
        <v>0.56354400000000004</v>
      </c>
      <c r="HC212">
        <v>21.02797</v>
      </c>
      <c r="HD212" s="1">
        <v>4.3680380000000003E-3</v>
      </c>
      <c r="HE212" s="1">
        <v>3.4854729999999998</v>
      </c>
      <c r="HF212">
        <v>0.55904129999999996</v>
      </c>
      <c r="HG212">
        <v>21.956600000000002</v>
      </c>
      <c r="HH212" s="1">
        <v>3.863057E-3</v>
      </c>
      <c r="HI212" s="1">
        <v>3.0992500000000001</v>
      </c>
      <c r="HJ212">
        <v>0.55478079999999996</v>
      </c>
      <c r="HK212">
        <v>22.495509999999999</v>
      </c>
      <c r="HL212" s="1">
        <v>3.3743380000000002E-3</v>
      </c>
      <c r="HM212" s="1">
        <v>2.7203710000000001</v>
      </c>
      <c r="HN212">
        <v>0.55129810000000001</v>
      </c>
      <c r="HO212">
        <v>22.394390000000001</v>
      </c>
      <c r="HP212" s="1">
        <v>2.9195570000000001E-3</v>
      </c>
      <c r="HQ212" s="1">
        <v>2.3610630000000001</v>
      </c>
      <c r="HR212">
        <v>0.54841220000000002</v>
      </c>
      <c r="HS212">
        <v>21.925689999999999</v>
      </c>
      <c r="HT212" s="1">
        <v>2.5169960000000001E-3</v>
      </c>
      <c r="HU212" s="1">
        <v>2.0373299999999999</v>
      </c>
      <c r="HV212">
        <v>0.5461087</v>
      </c>
      <c r="HW212">
        <v>21.2499</v>
      </c>
      <c r="HX212" s="1">
        <v>2.1785860000000002E-3</v>
      </c>
      <c r="HY212" s="1">
        <v>1.761892</v>
      </c>
      <c r="HZ212">
        <v>0.54427409999999998</v>
      </c>
      <c r="IA212">
        <v>21.005849999999999</v>
      </c>
      <c r="IB212" s="1">
        <v>1.900927E-3</v>
      </c>
      <c r="IC212" s="1">
        <v>1.534802</v>
      </c>
      <c r="ID212">
        <v>0.54270240000000003</v>
      </c>
      <c r="IE212">
        <v>20.636310000000002</v>
      </c>
      <c r="IF212" s="1">
        <v>1.674724E-3</v>
      </c>
      <c r="IG212" s="1">
        <v>1.349588</v>
      </c>
      <c r="IH212">
        <v>0.54140339999999998</v>
      </c>
      <c r="II212">
        <v>20.93234</v>
      </c>
      <c r="IJ212" s="1">
        <v>1.486226E-3</v>
      </c>
      <c r="IK212" s="1">
        <v>1.1962189999999999</v>
      </c>
      <c r="IL212">
        <v>0.54038920000000001</v>
      </c>
      <c r="IM212">
        <v>21.52628</v>
      </c>
      <c r="IN212" s="1">
        <v>1.3166919999999999E-3</v>
      </c>
      <c r="IO212" s="1">
        <v>1.059337</v>
      </c>
      <c r="IP212">
        <v>0.53962080000000001</v>
      </c>
      <c r="IQ212">
        <v>21.874310000000001</v>
      </c>
      <c r="IR212" s="1">
        <v>1.1540739999999999E-3</v>
      </c>
      <c r="IS212" s="1">
        <v>0.92890150000000005</v>
      </c>
      <c r="IT212">
        <v>0.53903160000000006</v>
      </c>
      <c r="IU212">
        <v>21.765350000000002</v>
      </c>
      <c r="IV212" s="1">
        <v>9.9675400000000009E-4</v>
      </c>
      <c r="IW212" s="1">
        <v>0.80276349999999996</v>
      </c>
      <c r="IX212">
        <v>0.53860330000000001</v>
      </c>
      <c r="IY212">
        <v>21.274270000000001</v>
      </c>
      <c r="IZ212" s="1">
        <v>8.5270150000000004E-4</v>
      </c>
      <c r="JA212" s="1">
        <v>0.68640540000000005</v>
      </c>
      <c r="JB212">
        <v>0.53828310000000001</v>
      </c>
      <c r="JC212">
        <v>20.711300000000001</v>
      </c>
      <c r="JD212" s="1">
        <v>7.322432E-4</v>
      </c>
      <c r="JE212" s="1">
        <v>0.58807830000000005</v>
      </c>
      <c r="JF212">
        <v>0.53808389999999995</v>
      </c>
      <c r="JG212">
        <v>20.74812</v>
      </c>
      <c r="JH212" s="1">
        <v>6.3935469999999999E-4</v>
      </c>
      <c r="JI212" s="1">
        <v>0.51165640000000001</v>
      </c>
      <c r="JJ212">
        <v>0.53796940000000004</v>
      </c>
      <c r="JK212">
        <v>21.111560000000001</v>
      </c>
      <c r="JL212" s="1">
        <v>5.7094100000000005E-4</v>
      </c>
      <c r="JM212" s="1">
        <v>0.45512760000000002</v>
      </c>
      <c r="JN212">
        <v>0.53795400000000004</v>
      </c>
      <c r="JO212">
        <v>21.77477</v>
      </c>
      <c r="JP212" s="1">
        <v>5.2025460000000004E-4</v>
      </c>
      <c r="JQ212" s="1">
        <v>0.41339759999999998</v>
      </c>
      <c r="JR212">
        <v>0.53804359999999996</v>
      </c>
      <c r="JS212">
        <v>22.676439999999999</v>
      </c>
      <c r="JT212" s="1">
        <v>4.7995170000000002E-4</v>
      </c>
      <c r="JU212" s="1">
        <v>0.38054890000000002</v>
      </c>
      <c r="JV212">
        <v>0.53826180000000001</v>
      </c>
      <c r="JW212">
        <v>23.26445</v>
      </c>
      <c r="JX212" s="1">
        <v>4.4479719999999999E-4</v>
      </c>
      <c r="JY212" s="1">
        <v>0.35222510000000001</v>
      </c>
      <c r="JZ212">
        <v>0.53857920000000004</v>
      </c>
      <c r="KA212">
        <v>23.28687</v>
      </c>
      <c r="KB212" s="1">
        <v>4.1229899999999998E-4</v>
      </c>
      <c r="KC212" s="1">
        <v>0.32616400000000001</v>
      </c>
      <c r="KD212">
        <v>0.53900400000000004</v>
      </c>
      <c r="KE212">
        <v>23.00516</v>
      </c>
      <c r="KF212" s="1">
        <v>3.8206820000000002E-4</v>
      </c>
      <c r="KG212" s="1">
        <v>0.30192350000000001</v>
      </c>
      <c r="KH212">
        <v>0.53954809999999997</v>
      </c>
      <c r="KI212">
        <v>22.471050000000002</v>
      </c>
      <c r="KJ212" s="1">
        <v>3.5477309999999999E-4</v>
      </c>
      <c r="KK212" s="1">
        <v>0.27990039999999999</v>
      </c>
      <c r="KL212">
        <v>0.54015930000000001</v>
      </c>
      <c r="KM212">
        <v>22.157430000000002</v>
      </c>
      <c r="KN212" s="1">
        <v>3.3089300000000002E-4</v>
      </c>
      <c r="KO212" s="1">
        <v>0.2605982</v>
      </c>
      <c r="KP212">
        <v>0.54077319999999995</v>
      </c>
      <c r="KQ212">
        <v>21.931930000000001</v>
      </c>
      <c r="KR212" s="1">
        <v>3.1059240000000002E-4</v>
      </c>
      <c r="KS212" s="1">
        <v>0.24416270000000001</v>
      </c>
      <c r="KT212">
        <v>0.5414099</v>
      </c>
      <c r="KU212">
        <v>21.794409999999999</v>
      </c>
      <c r="KV212" s="1">
        <v>2.9314860000000001E-4</v>
      </c>
      <c r="KW212" s="1">
        <v>0.2300808</v>
      </c>
      <c r="KX212">
        <v>0.54197689999999998</v>
      </c>
      <c r="KY212">
        <v>21.928100000000001</v>
      </c>
      <c r="KZ212" s="1">
        <v>2.7814959999999998E-4</v>
      </c>
      <c r="LA212" s="1">
        <v>0.21801010000000001</v>
      </c>
      <c r="LB212">
        <v>0.54245520000000003</v>
      </c>
      <c r="LC212">
        <v>22.019629999999999</v>
      </c>
      <c r="LD212" s="1">
        <v>2.6487E-4</v>
      </c>
      <c r="LE212" s="1">
        <v>0.2074212</v>
      </c>
      <c r="LF212">
        <v>0.54283159999999997</v>
      </c>
      <c r="LG212">
        <v>21.910049999999998</v>
      </c>
      <c r="LH212" s="1">
        <v>2.5280929999999999E-4</v>
      </c>
      <c r="LI212" s="1">
        <v>0.19786819999999999</v>
      </c>
      <c r="LJ212">
        <v>0.54308219999999996</v>
      </c>
      <c r="LK212">
        <v>21.4603</v>
      </c>
      <c r="LL212" s="1">
        <v>2.4208270000000001E-4</v>
      </c>
      <c r="LM212" s="1">
        <v>0.18939700000000001</v>
      </c>
      <c r="LN212">
        <v>0.54321410000000003</v>
      </c>
      <c r="LO212">
        <v>20.928619999999999</v>
      </c>
      <c r="LP212" s="1">
        <v>2.3282190000000001E-4</v>
      </c>
      <c r="LQ212" s="1">
        <v>0.1820581</v>
      </c>
      <c r="LR212">
        <v>0.54325489999999999</v>
      </c>
      <c r="LS212">
        <v>20.955850000000002</v>
      </c>
      <c r="LT212" s="1">
        <v>2.2517509999999999E-4</v>
      </c>
      <c r="LU212" s="1">
        <v>0.1760331</v>
      </c>
      <c r="LV212">
        <v>0.54321900000000001</v>
      </c>
      <c r="LW212">
        <v>21.41685</v>
      </c>
      <c r="LX212" s="1">
        <v>2.186569E-4</v>
      </c>
      <c r="LY212" s="1">
        <v>0.1709572</v>
      </c>
      <c r="LZ212">
        <v>0.54312210000000005</v>
      </c>
      <c r="MA212">
        <v>22.305710000000001</v>
      </c>
      <c r="MB212" s="1">
        <v>2.1304350000000001E-4</v>
      </c>
      <c r="MC212" s="1">
        <v>0.16659669999999999</v>
      </c>
      <c r="MD212">
        <v>0.54300349999999997</v>
      </c>
      <c r="ME212">
        <v>23.322679999999998</v>
      </c>
      <c r="MF212" s="1">
        <v>2.0821199999999999E-4</v>
      </c>
      <c r="MG212" s="1">
        <v>0.16284219999999999</v>
      </c>
      <c r="MH212">
        <v>0.54285760000000005</v>
      </c>
      <c r="MI212">
        <v>24.073229999999999</v>
      </c>
      <c r="MJ212" s="1">
        <v>2.0437910000000001E-4</v>
      </c>
      <c r="MK212" s="1">
        <v>0.1598358</v>
      </c>
      <c r="ML212">
        <v>0.54273709999999997</v>
      </c>
      <c r="MM212">
        <v>24.148350000000001</v>
      </c>
      <c r="MN212" s="1">
        <v>2.0131869999999999E-4</v>
      </c>
      <c r="MO212" s="1">
        <v>0.15746109999999999</v>
      </c>
      <c r="MP212">
        <v>0.54262889999999997</v>
      </c>
      <c r="MQ212">
        <v>23.852229999999999</v>
      </c>
      <c r="MR212" s="1">
        <v>1.981951E-4</v>
      </c>
      <c r="MS212" s="1">
        <v>0.15512409999999999</v>
      </c>
      <c r="MT212">
        <v>0.5425373</v>
      </c>
      <c r="MU212">
        <v>23.29731</v>
      </c>
      <c r="MV212" s="1">
        <v>1.9418929999999999E-4</v>
      </c>
      <c r="MW212" s="1">
        <v>0.15212819999999999</v>
      </c>
      <c r="MX212">
        <v>0.5424523</v>
      </c>
      <c r="MY212">
        <v>22.896229999999999</v>
      </c>
      <c r="MZ212" s="1">
        <v>1.8899459999999999E-4</v>
      </c>
      <c r="NA212" s="1">
        <v>0.1481972</v>
      </c>
      <c r="NB212">
        <v>0.54239689999999996</v>
      </c>
      <c r="NC212">
        <v>22.771909999999998</v>
      </c>
      <c r="ND212" s="1">
        <v>1.8299439999999999E-4</v>
      </c>
      <c r="NE212" s="1">
        <v>0.1435863</v>
      </c>
      <c r="NF212">
        <v>0.54239689999999996</v>
      </c>
      <c r="NG212">
        <v>22.771909999999998</v>
      </c>
      <c r="NH212" s="1">
        <v>1.8299439999999999E-4</v>
      </c>
      <c r="NI212" s="1">
        <v>0.1435863</v>
      </c>
      <c r="NJ212">
        <v>0.54239689999999996</v>
      </c>
      <c r="NK212">
        <v>22.771909999999998</v>
      </c>
      <c r="NL212" s="1">
        <v>1.8299439999999999E-4</v>
      </c>
      <c r="NM212" s="1">
        <v>0.1435863</v>
      </c>
      <c r="NN212">
        <v>0.54239689999999996</v>
      </c>
      <c r="NO212">
        <v>22.771909999999998</v>
      </c>
      <c r="NP212" s="1">
        <v>1.8299439999999999E-4</v>
      </c>
      <c r="NQ212" s="1">
        <v>0.1435863</v>
      </c>
      <c r="NR212">
        <v>0.54239689999999996</v>
      </c>
      <c r="NS212">
        <v>22.771909999999998</v>
      </c>
      <c r="NT212" s="1">
        <v>1.8299439999999999E-4</v>
      </c>
      <c r="NU212" s="1">
        <v>0.1435863</v>
      </c>
      <c r="NV212">
        <v>0.54239689999999996</v>
      </c>
      <c r="NW212">
        <v>22.771909999999998</v>
      </c>
      <c r="NX212" s="1">
        <v>1.8299439999999999E-4</v>
      </c>
      <c r="NY212" s="1">
        <v>0.1435863</v>
      </c>
      <c r="NZ212">
        <v>0.54239689999999996</v>
      </c>
      <c r="OA212">
        <v>22.771909999999998</v>
      </c>
      <c r="OB212" s="1">
        <v>1.8299439999999999E-4</v>
      </c>
      <c r="OC212" s="1">
        <v>0.1435863</v>
      </c>
      <c r="OD212">
        <v>0.54239689999999996</v>
      </c>
      <c r="OE212">
        <v>22.771909999999998</v>
      </c>
      <c r="OF212" s="1">
        <v>1.8299439999999999E-4</v>
      </c>
      <c r="OG212" s="1">
        <v>0.1435863</v>
      </c>
      <c r="OH212">
        <v>0.54239689999999996</v>
      </c>
      <c r="OI212">
        <v>22.771909999999998</v>
      </c>
      <c r="OJ212" s="1">
        <v>1.8299439999999999E-4</v>
      </c>
      <c r="OK212" s="1">
        <v>0.1435863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0.85468460000000002</v>
      </c>
      <c r="G213">
        <v>17.058730000000001</v>
      </c>
      <c r="H213">
        <v>0</v>
      </c>
      <c r="I213">
        <v>0</v>
      </c>
      <c r="J213">
        <v>0.85469269999999997</v>
      </c>
      <c r="K213">
        <v>17.629169999999998</v>
      </c>
      <c r="L213">
        <v>0</v>
      </c>
      <c r="M213">
        <v>0</v>
      </c>
      <c r="N213">
        <v>0.85469479999999998</v>
      </c>
      <c r="O213">
        <v>18.155519999999999</v>
      </c>
      <c r="P213">
        <v>0</v>
      </c>
      <c r="Q213">
        <v>0</v>
      </c>
      <c r="R213">
        <v>0.8547112</v>
      </c>
      <c r="S213">
        <v>18.759399999999999</v>
      </c>
      <c r="T213">
        <v>0</v>
      </c>
      <c r="U213">
        <v>0</v>
      </c>
      <c r="V213">
        <v>0.85470429999999997</v>
      </c>
      <c r="W213">
        <v>19.327500000000001</v>
      </c>
      <c r="X213">
        <v>0</v>
      </c>
      <c r="Y213">
        <v>0</v>
      </c>
      <c r="Z213">
        <v>0.85466220000000004</v>
      </c>
      <c r="AA213">
        <v>19.369219999999999</v>
      </c>
      <c r="AB213">
        <v>0</v>
      </c>
      <c r="AC213">
        <v>0</v>
      </c>
      <c r="AD213">
        <v>0.85479649999999996</v>
      </c>
      <c r="AE213">
        <v>19.042079999999999</v>
      </c>
      <c r="AF213">
        <v>0</v>
      </c>
      <c r="AG213">
        <v>0</v>
      </c>
      <c r="AH213">
        <v>0.8547614</v>
      </c>
      <c r="AI213">
        <v>18.75404</v>
      </c>
      <c r="AJ213">
        <v>0</v>
      </c>
      <c r="AK213">
        <v>0</v>
      </c>
      <c r="AL213">
        <v>0.85471359999999996</v>
      </c>
      <c r="AM213">
        <v>18.707190000000001</v>
      </c>
      <c r="AN213" s="1">
        <v>1.374673E-29</v>
      </c>
      <c r="AO213" s="1">
        <v>2.849399E-27</v>
      </c>
      <c r="AP213">
        <v>0.85470690000000005</v>
      </c>
      <c r="AQ213">
        <v>19.257249999999999</v>
      </c>
      <c r="AR213" s="1">
        <v>5.1249389999999998E-18</v>
      </c>
      <c r="AS213" s="1">
        <v>1.079657E-15</v>
      </c>
      <c r="AT213">
        <v>0.85474190000000005</v>
      </c>
      <c r="AU213">
        <v>19.848109999999998</v>
      </c>
      <c r="AV213" s="1">
        <v>1.3981330000000001E-8</v>
      </c>
      <c r="AW213" s="1">
        <v>3.3962970000000001E-6</v>
      </c>
      <c r="AX213">
        <v>0.85477199999999998</v>
      </c>
      <c r="AY213">
        <v>20.39236</v>
      </c>
      <c r="AZ213" s="1">
        <v>1.7277230000000001E-4</v>
      </c>
      <c r="BA213" s="1">
        <v>4.0926990000000003E-2</v>
      </c>
      <c r="BB213">
        <v>0.85480109999999998</v>
      </c>
      <c r="BC213">
        <v>20.806139999999999</v>
      </c>
      <c r="BD213" s="1">
        <v>4.7880079999999998E-2</v>
      </c>
      <c r="BE213" s="1">
        <v>11.868119999999999</v>
      </c>
      <c r="BF213">
        <v>0.85483350000000002</v>
      </c>
      <c r="BG213">
        <v>20.674109999999999</v>
      </c>
      <c r="BH213" s="1">
        <v>1.9152670000000001</v>
      </c>
      <c r="BI213">
        <v>495.29140000000001</v>
      </c>
      <c r="BJ213">
        <v>0.85495900000000002</v>
      </c>
      <c r="BK213">
        <v>20.32574</v>
      </c>
      <c r="BL213">
        <v>19.269310000000001</v>
      </c>
      <c r="BM213">
        <v>5174.741</v>
      </c>
      <c r="BN213">
        <v>0.85504840000000004</v>
      </c>
      <c r="BO213">
        <v>19.99457</v>
      </c>
      <c r="BP213">
        <v>66.769289999999998</v>
      </c>
      <c r="BQ213">
        <v>18518.72</v>
      </c>
      <c r="BR213">
        <v>0.85520850000000004</v>
      </c>
      <c r="BS213">
        <v>19.87398</v>
      </c>
      <c r="BT213">
        <v>98.296800000000005</v>
      </c>
      <c r="BU213">
        <v>28076.94</v>
      </c>
      <c r="BV213">
        <v>0.85535589999999995</v>
      </c>
      <c r="BW213">
        <v>20.022259999999999</v>
      </c>
      <c r="BX213">
        <v>72.048540000000003</v>
      </c>
      <c r="BY213">
        <v>21071.37</v>
      </c>
      <c r="BZ213">
        <v>0.85556140000000003</v>
      </c>
      <c r="CA213">
        <v>20.480090000000001</v>
      </c>
      <c r="CB213">
        <v>29.642669999999999</v>
      </c>
      <c r="CC213">
        <v>8854.9519999999993</v>
      </c>
      <c r="CD213">
        <v>0.85556949999999998</v>
      </c>
      <c r="CE213">
        <v>20.67614</v>
      </c>
      <c r="CF213">
        <v>7.6272919999999997</v>
      </c>
      <c r="CG213">
        <v>2319.5329999999999</v>
      </c>
      <c r="CH213">
        <v>0.85509239999999997</v>
      </c>
      <c r="CI213">
        <v>20.538340000000002</v>
      </c>
      <c r="CJ213">
        <v>1.3846579999999999</v>
      </c>
      <c r="CK213">
        <v>426.97059999999999</v>
      </c>
      <c r="CL213">
        <v>0.85425759999999995</v>
      </c>
      <c r="CM213">
        <v>19.96536</v>
      </c>
      <c r="CN213">
        <v>0.23785680000000001</v>
      </c>
      <c r="CO213">
        <v>73.002139999999997</v>
      </c>
      <c r="CP213">
        <v>0.85437529999999995</v>
      </c>
      <c r="CQ213">
        <v>19.37921</v>
      </c>
      <c r="CR213">
        <v>8.0737959999999998E-2</v>
      </c>
      <c r="CS213">
        <v>23.893450000000001</v>
      </c>
      <c r="CT213">
        <v>0.8553326</v>
      </c>
      <c r="CU213">
        <v>18.77514</v>
      </c>
      <c r="CV213">
        <v>6.0215699999999997E-2</v>
      </c>
      <c r="CW213">
        <v>17.533580000000001</v>
      </c>
      <c r="CX213">
        <v>0.85595109999999996</v>
      </c>
      <c r="CY213">
        <v>18.287140000000001</v>
      </c>
      <c r="CZ213" s="1">
        <v>5.5721470000000002E-2</v>
      </c>
      <c r="DA213">
        <v>16.18918</v>
      </c>
      <c r="DB213">
        <v>0.85621659999999999</v>
      </c>
      <c r="DC213">
        <v>18.180420000000002</v>
      </c>
      <c r="DD213" s="1">
        <v>5.4911960000000003E-2</v>
      </c>
      <c r="DE213">
        <v>15.95571</v>
      </c>
      <c r="DF213">
        <v>0.85651319999999997</v>
      </c>
      <c r="DG213">
        <v>18.501909999999999</v>
      </c>
      <c r="DH213" s="1">
        <v>5.4977089999999999E-2</v>
      </c>
      <c r="DI213">
        <v>16.00311</v>
      </c>
      <c r="DJ213">
        <v>0.85706479999999996</v>
      </c>
      <c r="DK213">
        <v>18.807400000000001</v>
      </c>
      <c r="DL213" s="1">
        <v>5.3904340000000002E-2</v>
      </c>
      <c r="DM213" s="1">
        <v>15.73179</v>
      </c>
      <c r="DN213">
        <v>0.85804979999999997</v>
      </c>
      <c r="DO213">
        <v>18.970559999999999</v>
      </c>
      <c r="DP213" s="1">
        <v>5.0999299999999997E-2</v>
      </c>
      <c r="DQ213" s="1">
        <v>14.92015</v>
      </c>
      <c r="DR213">
        <v>0.85934089999999996</v>
      </c>
      <c r="DS213">
        <v>18.61758</v>
      </c>
      <c r="DT213" s="1">
        <v>4.7018600000000001E-2</v>
      </c>
      <c r="DU213" s="1">
        <v>13.777139999999999</v>
      </c>
      <c r="DV213">
        <v>0.8607899</v>
      </c>
      <c r="DW213">
        <v>18.057110000000002</v>
      </c>
      <c r="DX213" s="1">
        <v>4.2677899999999998E-2</v>
      </c>
      <c r="DY213" s="1">
        <v>12.5189</v>
      </c>
      <c r="DZ213">
        <v>0.86198350000000001</v>
      </c>
      <c r="EA213">
        <v>17.51145</v>
      </c>
      <c r="EB213" s="1">
        <v>3.8401770000000002E-2</v>
      </c>
      <c r="EC213" s="1">
        <v>11.27472</v>
      </c>
      <c r="ED213">
        <v>0.86044279999999995</v>
      </c>
      <c r="EE213">
        <v>17.004799999999999</v>
      </c>
      <c r="EF213" s="1">
        <v>3.4476649999999998E-2</v>
      </c>
      <c r="EG213" s="1">
        <v>10.14462</v>
      </c>
      <c r="EH213">
        <v>0.85867199999999999</v>
      </c>
      <c r="EI213">
        <v>17.06737</v>
      </c>
      <c r="EJ213" s="1">
        <v>3.1005999999999999E-2</v>
      </c>
      <c r="EK213" s="1">
        <v>9.1467430000000007</v>
      </c>
      <c r="EL213">
        <v>0.85689760000000004</v>
      </c>
      <c r="EM213">
        <v>17.386669999999999</v>
      </c>
      <c r="EN213" s="1">
        <v>2.7867800000000002E-2</v>
      </c>
      <c r="EO213" s="1">
        <v>8.2444039999999994</v>
      </c>
      <c r="EP213">
        <v>0.85534920000000003</v>
      </c>
      <c r="EQ213">
        <v>17.76811</v>
      </c>
      <c r="ER213" s="1">
        <v>2.5026420000000001E-2</v>
      </c>
      <c r="ES213" s="1">
        <v>7.4237289999999998</v>
      </c>
      <c r="ET213">
        <v>0.85449050000000004</v>
      </c>
      <c r="EU213">
        <v>18.362919999999999</v>
      </c>
      <c r="EV213" s="1">
        <v>2.2474979999999999E-2</v>
      </c>
      <c r="EW213" s="1">
        <v>6.6811170000000004</v>
      </c>
      <c r="EX213">
        <v>0.85415110000000005</v>
      </c>
      <c r="EY213">
        <v>18.651969999999999</v>
      </c>
      <c r="EZ213" s="1">
        <v>2.0174549999999999E-2</v>
      </c>
      <c r="FA213" s="1">
        <v>6.0096230000000004</v>
      </c>
      <c r="FB213">
        <v>0.85410430000000004</v>
      </c>
      <c r="FC213">
        <v>18.362310000000001</v>
      </c>
      <c r="FD213" s="1">
        <v>1.8097720000000001E-2</v>
      </c>
      <c r="FE213" s="1">
        <v>5.4011449999999996</v>
      </c>
      <c r="FF213">
        <v>0.85259320000000005</v>
      </c>
      <c r="FG213">
        <v>17.85033</v>
      </c>
      <c r="FH213" s="1">
        <v>1.6256860000000001E-2</v>
      </c>
      <c r="FI213" s="1">
        <v>4.8619890000000003</v>
      </c>
      <c r="FJ213">
        <v>0.84758029999999995</v>
      </c>
      <c r="FK213">
        <v>17.379580000000001</v>
      </c>
      <c r="FL213" s="1">
        <v>1.4609509999999999E-2</v>
      </c>
      <c r="FM213" s="1">
        <v>4.3887809999999998</v>
      </c>
      <c r="FN213">
        <v>0.84256770000000003</v>
      </c>
      <c r="FO213">
        <v>17.554600000000001</v>
      </c>
      <c r="FP213" s="1">
        <v>1.3144319999999999E-2</v>
      </c>
      <c r="FQ213" s="1">
        <v>3.9660190000000002</v>
      </c>
      <c r="FR213">
        <v>0.8375686</v>
      </c>
      <c r="FS213">
        <v>18.148479999999999</v>
      </c>
      <c r="FT213" s="1">
        <v>1.1831360000000001E-2</v>
      </c>
      <c r="FU213" s="1">
        <v>3.58616</v>
      </c>
      <c r="FV213">
        <v>0.83281340000000004</v>
      </c>
      <c r="FW213">
        <v>18.969740000000002</v>
      </c>
      <c r="FX213" s="1">
        <v>1.0644270000000001E-2</v>
      </c>
      <c r="FY213" s="1">
        <v>3.2394769999999999</v>
      </c>
      <c r="FZ213">
        <v>0.82835159999999997</v>
      </c>
      <c r="GA213">
        <v>19.903600000000001</v>
      </c>
      <c r="GB213" s="1">
        <v>9.5787960000000005E-3</v>
      </c>
      <c r="GC213" s="1">
        <v>2.9263629999999998</v>
      </c>
      <c r="GD213">
        <v>0.82449079999999997</v>
      </c>
      <c r="GE213">
        <v>20.40746</v>
      </c>
      <c r="GF213" s="1">
        <v>8.6093409999999995E-3</v>
      </c>
      <c r="GG213" s="1">
        <v>2.639224</v>
      </c>
      <c r="GH213">
        <v>0.82095750000000001</v>
      </c>
      <c r="GI213">
        <v>20.356860000000001</v>
      </c>
      <c r="GJ213" s="1">
        <v>7.7280339999999999E-3</v>
      </c>
      <c r="GK213" s="1">
        <v>2.3765339999999999</v>
      </c>
      <c r="GL213">
        <v>0.81493930000000003</v>
      </c>
      <c r="GM213">
        <v>20.056730000000002</v>
      </c>
      <c r="GN213" s="1">
        <v>6.9197989999999999E-3</v>
      </c>
      <c r="GO213" s="1">
        <v>2.1386189999999998</v>
      </c>
      <c r="GP213">
        <v>0.80947239999999998</v>
      </c>
      <c r="GQ213">
        <v>19.682230000000001</v>
      </c>
      <c r="GR213" s="1">
        <v>6.2087729999999999E-3</v>
      </c>
      <c r="GS213" s="1">
        <v>1.926722</v>
      </c>
      <c r="GT213">
        <v>0.80421120000000001</v>
      </c>
      <c r="GU213">
        <v>19.823650000000001</v>
      </c>
      <c r="GV213" s="1">
        <v>5.582259E-3</v>
      </c>
      <c r="GW213" s="1">
        <v>1.7386779999999999</v>
      </c>
      <c r="GX213">
        <v>0.79912539999999999</v>
      </c>
      <c r="GY213">
        <v>20.269909999999999</v>
      </c>
      <c r="GZ213" s="1">
        <v>5.0149629999999999E-3</v>
      </c>
      <c r="HA213" s="1">
        <v>1.56813</v>
      </c>
      <c r="HB213">
        <v>0.79450540000000003</v>
      </c>
      <c r="HC213">
        <v>21.011310000000002</v>
      </c>
      <c r="HD213" s="1">
        <v>4.4867689999999998E-3</v>
      </c>
      <c r="HE213" s="1">
        <v>1.4077999999999999</v>
      </c>
      <c r="HF213">
        <v>0.79017099999999996</v>
      </c>
      <c r="HG213">
        <v>21.89678</v>
      </c>
      <c r="HH213" s="1">
        <v>3.9805980000000001E-3</v>
      </c>
      <c r="HI213" s="1">
        <v>1.2531300000000001</v>
      </c>
      <c r="HJ213">
        <v>0.78623710000000002</v>
      </c>
      <c r="HK213">
        <v>22.417100000000001</v>
      </c>
      <c r="HL213" s="1">
        <v>3.488199E-3</v>
      </c>
      <c r="HM213" s="1">
        <v>1.1011930000000001</v>
      </c>
      <c r="HN213">
        <v>0.78383389999999997</v>
      </c>
      <c r="HO213">
        <v>22.374379999999999</v>
      </c>
      <c r="HP213" s="1">
        <v>3.0261709999999998E-3</v>
      </c>
      <c r="HQ213" s="1">
        <v>0.95620910000000003</v>
      </c>
      <c r="HR213">
        <v>0.78209969999999995</v>
      </c>
      <c r="HS213">
        <v>21.963930000000001</v>
      </c>
      <c r="HT213" s="1">
        <v>2.6105130000000001E-3</v>
      </c>
      <c r="HU213" s="1">
        <v>0.82452820000000004</v>
      </c>
      <c r="HV213">
        <v>0.78088869999999999</v>
      </c>
      <c r="HW213">
        <v>21.348569999999999</v>
      </c>
      <c r="HX213" s="1">
        <v>2.25677E-3</v>
      </c>
      <c r="HY213" s="1">
        <v>0.71173889999999995</v>
      </c>
      <c r="HZ213">
        <v>0.7800357</v>
      </c>
      <c r="IA213">
        <v>21.10519</v>
      </c>
      <c r="IB213" s="1">
        <v>1.9653169999999998E-3</v>
      </c>
      <c r="IC213" s="1">
        <v>0.61857070000000003</v>
      </c>
      <c r="ID213">
        <v>0.77908330000000003</v>
      </c>
      <c r="IE213">
        <v>20.71217</v>
      </c>
      <c r="IF213" s="1">
        <v>1.7272030000000001E-3</v>
      </c>
      <c r="IG213" s="1">
        <v>0.54257109999999997</v>
      </c>
      <c r="IH213">
        <v>0.77826960000000001</v>
      </c>
      <c r="II213">
        <v>20.960260000000002</v>
      </c>
      <c r="IJ213" s="1">
        <v>1.531063E-3</v>
      </c>
      <c r="IK213" s="1">
        <v>0.48016690000000001</v>
      </c>
      <c r="IL213">
        <v>0.77771920000000005</v>
      </c>
      <c r="IM213">
        <v>21.49973</v>
      </c>
      <c r="IN213" s="1">
        <v>1.3582139999999999E-3</v>
      </c>
      <c r="IO213" s="1">
        <v>0.42531910000000001</v>
      </c>
      <c r="IP213">
        <v>0.77736329999999998</v>
      </c>
      <c r="IQ213">
        <v>21.822620000000001</v>
      </c>
      <c r="IR213" s="1">
        <v>1.1943699999999999E-3</v>
      </c>
      <c r="IS213" s="1">
        <v>0.37359560000000003</v>
      </c>
      <c r="IT213">
        <v>0.77707190000000004</v>
      </c>
      <c r="IU213">
        <v>21.760680000000001</v>
      </c>
      <c r="IV213" s="1">
        <v>1.035362E-3</v>
      </c>
      <c r="IW213" s="1">
        <v>0.32358619999999999</v>
      </c>
      <c r="IX213">
        <v>0.77694099999999999</v>
      </c>
      <c r="IY213">
        <v>21.319970000000001</v>
      </c>
      <c r="IZ213" s="1">
        <v>8.8708259999999996E-4</v>
      </c>
      <c r="JA213" s="1">
        <v>0.2769451</v>
      </c>
      <c r="JB213">
        <v>0.77684739999999997</v>
      </c>
      <c r="JC213">
        <v>20.81175</v>
      </c>
      <c r="JD213" s="1">
        <v>7.6015670000000003E-4</v>
      </c>
      <c r="JE213" s="1">
        <v>0.23691300000000001</v>
      </c>
      <c r="JF213">
        <v>0.77681630000000002</v>
      </c>
      <c r="JG213">
        <v>20.866440000000001</v>
      </c>
      <c r="JH213" s="1">
        <v>6.6044900000000002E-4</v>
      </c>
      <c r="JI213" s="1">
        <v>0.2053982</v>
      </c>
      <c r="JJ213">
        <v>0.77680890000000002</v>
      </c>
      <c r="JK213">
        <v>21.21303</v>
      </c>
      <c r="JL213" s="1">
        <v>5.8638349999999995E-4</v>
      </c>
      <c r="JM213" s="1">
        <v>0.1819422</v>
      </c>
      <c r="JN213">
        <v>0.77689209999999997</v>
      </c>
      <c r="JO213">
        <v>21.823160000000001</v>
      </c>
      <c r="JP213" s="1">
        <v>5.3190409999999996E-4</v>
      </c>
      <c r="JQ213" s="1">
        <v>0.1647014</v>
      </c>
      <c r="JR213">
        <v>0.7770437</v>
      </c>
      <c r="JS213">
        <v>22.65982</v>
      </c>
      <c r="JT213" s="1">
        <v>4.8951140000000001E-4</v>
      </c>
      <c r="JU213" s="1">
        <v>0.15133150000000001</v>
      </c>
      <c r="JV213">
        <v>0.77725310000000003</v>
      </c>
      <c r="JW213">
        <v>23.205739999999999</v>
      </c>
      <c r="JX213" s="1">
        <v>4.5336029999999998E-4</v>
      </c>
      <c r="JY213" s="1">
        <v>0.13999900000000001</v>
      </c>
      <c r="JZ213">
        <v>0.77757739999999997</v>
      </c>
      <c r="KA213">
        <v>23.255929999999999</v>
      </c>
      <c r="KB213" s="1">
        <v>4.2027409999999997E-4</v>
      </c>
      <c r="KC213" s="1">
        <v>0.12965689999999999</v>
      </c>
      <c r="KD213">
        <v>0.77798630000000002</v>
      </c>
      <c r="KE213">
        <v>23.02543</v>
      </c>
      <c r="KF213" s="1">
        <v>3.894452E-4</v>
      </c>
      <c r="KG213" s="1">
        <v>0.12003560000000001</v>
      </c>
      <c r="KH213">
        <v>0.77844829999999998</v>
      </c>
      <c r="KI213">
        <v>22.552990000000001</v>
      </c>
      <c r="KJ213" s="1">
        <v>3.6137300000000001E-4</v>
      </c>
      <c r="KK213" s="1">
        <v>0.11125210000000001</v>
      </c>
      <c r="KL213">
        <v>0.77894359999999996</v>
      </c>
      <c r="KM213">
        <v>22.28425</v>
      </c>
      <c r="KN213" s="1">
        <v>3.3657719999999997E-4</v>
      </c>
      <c r="KO213" s="1">
        <v>0.1035049</v>
      </c>
      <c r="KP213">
        <v>0.77946000000000004</v>
      </c>
      <c r="KQ213">
        <v>22.038029999999999</v>
      </c>
      <c r="KR213" s="1">
        <v>3.1542799999999998E-4</v>
      </c>
      <c r="KS213" s="1">
        <v>9.6890169999999998E-2</v>
      </c>
      <c r="KT213">
        <v>0.77993060000000003</v>
      </c>
      <c r="KU213">
        <v>21.868680000000001</v>
      </c>
      <c r="KV213" s="1">
        <v>2.9728799999999999E-4</v>
      </c>
      <c r="KW213" s="1">
        <v>9.123494E-2</v>
      </c>
      <c r="KX213">
        <v>0.78033520000000001</v>
      </c>
      <c r="KY213">
        <v>21.922560000000001</v>
      </c>
      <c r="KZ213" s="1">
        <v>2.8173130000000001E-4</v>
      </c>
      <c r="LA213" s="1">
        <v>8.6393319999999996E-2</v>
      </c>
      <c r="LB213">
        <v>0.78068320000000002</v>
      </c>
      <c r="LC213">
        <v>21.997699999999998</v>
      </c>
      <c r="LD213" s="1">
        <v>2.680526E-4</v>
      </c>
      <c r="LE213" s="1">
        <v>8.2164909999999994E-2</v>
      </c>
      <c r="LF213">
        <v>0.78089900000000001</v>
      </c>
      <c r="LG213">
        <v>21.911750000000001</v>
      </c>
      <c r="LH213" s="1">
        <v>2.5567850000000002E-4</v>
      </c>
      <c r="LI213" s="1">
        <v>7.8360550000000001E-2</v>
      </c>
      <c r="LJ213">
        <v>0.78100009999999997</v>
      </c>
      <c r="LK213">
        <v>21.517469999999999</v>
      </c>
      <c r="LL213" s="1">
        <v>2.4461740000000001E-4</v>
      </c>
      <c r="LM213" s="1">
        <v>7.4971529999999995E-2</v>
      </c>
      <c r="LN213">
        <v>0.78101430000000005</v>
      </c>
      <c r="LO213">
        <v>21.02703</v>
      </c>
      <c r="LP213" s="1">
        <v>2.3494210000000001E-4</v>
      </c>
      <c r="LQ213" s="1">
        <v>7.200927E-2</v>
      </c>
      <c r="LR213">
        <v>0.78097050000000001</v>
      </c>
      <c r="LS213">
        <v>21.05264</v>
      </c>
      <c r="LT213" s="1">
        <v>2.2692829999999999E-4</v>
      </c>
      <c r="LU213" s="1">
        <v>6.9564769999999998E-2</v>
      </c>
      <c r="LV213">
        <v>0.78086880000000003</v>
      </c>
      <c r="LW213">
        <v>21.476970000000001</v>
      </c>
      <c r="LX213" s="1">
        <v>2.2015030000000001E-4</v>
      </c>
      <c r="LY213" s="1">
        <v>6.7514640000000001E-2</v>
      </c>
      <c r="LZ213">
        <v>0.78076480000000004</v>
      </c>
      <c r="MA213">
        <v>22.307649999999999</v>
      </c>
      <c r="MB213" s="1">
        <v>2.1433889999999999E-4</v>
      </c>
      <c r="MC213" s="1">
        <v>6.5756690000000007E-2</v>
      </c>
      <c r="MD213">
        <v>0.78060819999999997</v>
      </c>
      <c r="ME213">
        <v>23.283239999999999</v>
      </c>
      <c r="MF213" s="1">
        <v>2.0930450000000001E-4</v>
      </c>
      <c r="MG213" s="1">
        <v>6.4237039999999995E-2</v>
      </c>
      <c r="MH213">
        <v>0.78046789999999999</v>
      </c>
      <c r="MI213">
        <v>24.00797</v>
      </c>
      <c r="MJ213" s="1">
        <v>2.05219E-4</v>
      </c>
      <c r="MK213" s="1">
        <v>6.2998650000000003E-2</v>
      </c>
      <c r="ML213">
        <v>0.78037199999999995</v>
      </c>
      <c r="MM213">
        <v>24.120229999999999</v>
      </c>
      <c r="MN213" s="1">
        <v>2.020181E-4</v>
      </c>
      <c r="MO213" s="1">
        <v>6.2030130000000003E-2</v>
      </c>
      <c r="MP213">
        <v>0.78027979999999997</v>
      </c>
      <c r="MQ213">
        <v>23.878520000000002</v>
      </c>
      <c r="MR213" s="1">
        <v>1.9899499999999999E-4</v>
      </c>
      <c r="MS213" s="1">
        <v>6.1126100000000003E-2</v>
      </c>
      <c r="MT213">
        <v>0.78024099999999996</v>
      </c>
      <c r="MU213">
        <v>23.384370000000001</v>
      </c>
      <c r="MV213" s="1">
        <v>1.9526529999999999E-4</v>
      </c>
      <c r="MW213" s="1">
        <v>6.0003649999999999E-2</v>
      </c>
      <c r="MX213">
        <v>0.78018980000000004</v>
      </c>
      <c r="MY213">
        <v>23.022030000000001</v>
      </c>
      <c r="MZ213" s="1">
        <v>1.903428E-4</v>
      </c>
      <c r="NA213" s="1">
        <v>5.8517340000000001E-2</v>
      </c>
      <c r="NB213">
        <v>0.78014570000000005</v>
      </c>
      <c r="NC213">
        <v>22.898879999999998</v>
      </c>
      <c r="ND213" s="1">
        <v>1.8451620000000001E-4</v>
      </c>
      <c r="NE213" s="1">
        <v>5.6743219999999997E-2</v>
      </c>
      <c r="NF213">
        <v>0.78014570000000005</v>
      </c>
      <c r="NG213">
        <v>22.898879999999998</v>
      </c>
      <c r="NH213" s="1">
        <v>1.8451620000000001E-4</v>
      </c>
      <c r="NI213" s="1">
        <v>5.6743219999999997E-2</v>
      </c>
      <c r="NJ213">
        <v>0.78014570000000005</v>
      </c>
      <c r="NK213">
        <v>22.898879999999998</v>
      </c>
      <c r="NL213" s="1">
        <v>1.8451620000000001E-4</v>
      </c>
      <c r="NM213" s="1">
        <v>5.6743219999999997E-2</v>
      </c>
      <c r="NN213">
        <v>0.78014570000000005</v>
      </c>
      <c r="NO213">
        <v>22.898879999999998</v>
      </c>
      <c r="NP213" s="1">
        <v>1.8451620000000001E-4</v>
      </c>
      <c r="NQ213" s="1">
        <v>5.6743219999999997E-2</v>
      </c>
      <c r="NR213">
        <v>0.78014570000000005</v>
      </c>
      <c r="NS213">
        <v>22.898879999999998</v>
      </c>
      <c r="NT213" s="1">
        <v>1.8451620000000001E-4</v>
      </c>
      <c r="NU213" s="1">
        <v>5.6743219999999997E-2</v>
      </c>
      <c r="NV213">
        <v>0.78014570000000005</v>
      </c>
      <c r="NW213">
        <v>22.898879999999998</v>
      </c>
      <c r="NX213" s="1">
        <v>1.8451620000000001E-4</v>
      </c>
      <c r="NY213" s="1">
        <v>5.6743219999999997E-2</v>
      </c>
      <c r="NZ213">
        <v>0.78014570000000005</v>
      </c>
      <c r="OA213">
        <v>22.898879999999998</v>
      </c>
      <c r="OB213" s="1">
        <v>1.8451620000000001E-4</v>
      </c>
      <c r="OC213" s="1">
        <v>5.6743219999999997E-2</v>
      </c>
      <c r="OD213">
        <v>0.78014570000000005</v>
      </c>
      <c r="OE213">
        <v>22.898879999999998</v>
      </c>
      <c r="OF213" s="1">
        <v>1.8451620000000001E-4</v>
      </c>
      <c r="OG213" s="1">
        <v>5.6743219999999997E-2</v>
      </c>
      <c r="OH213">
        <v>0.78014570000000005</v>
      </c>
      <c r="OI213">
        <v>22.898879999999998</v>
      </c>
      <c r="OJ213" s="1">
        <v>1.8451620000000001E-4</v>
      </c>
      <c r="OK213" s="1">
        <v>5.6743219999999997E-2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1.069151</v>
      </c>
      <c r="G214">
        <v>17.054020000000001</v>
      </c>
      <c r="H214">
        <v>0</v>
      </c>
      <c r="I214">
        <v>0</v>
      </c>
      <c r="J214">
        <v>1.067097</v>
      </c>
      <c r="K214">
        <v>17.619530000000001</v>
      </c>
      <c r="L214">
        <v>0</v>
      </c>
      <c r="M214">
        <v>0</v>
      </c>
      <c r="N214">
        <v>1.0650520000000001</v>
      </c>
      <c r="O214">
        <v>18.15137</v>
      </c>
      <c r="P214">
        <v>0</v>
      </c>
      <c r="Q214">
        <v>0</v>
      </c>
      <c r="R214">
        <v>1.0630109999999999</v>
      </c>
      <c r="S214">
        <v>18.74671</v>
      </c>
      <c r="T214">
        <v>0</v>
      </c>
      <c r="U214">
        <v>0</v>
      </c>
      <c r="V214">
        <v>1.060899</v>
      </c>
      <c r="W214">
        <v>19.328410000000002</v>
      </c>
      <c r="X214">
        <v>0</v>
      </c>
      <c r="Y214">
        <v>0</v>
      </c>
      <c r="Z214">
        <v>1.0587489999999999</v>
      </c>
      <c r="AA214">
        <v>19.39066</v>
      </c>
      <c r="AB214">
        <v>0</v>
      </c>
      <c r="AC214">
        <v>0</v>
      </c>
      <c r="AD214">
        <v>1.056802</v>
      </c>
      <c r="AE214">
        <v>19.059370000000001</v>
      </c>
      <c r="AF214">
        <v>0</v>
      </c>
      <c r="AG214">
        <v>0</v>
      </c>
      <c r="AH214">
        <v>1.054565</v>
      </c>
      <c r="AI214">
        <v>18.767050000000001</v>
      </c>
      <c r="AJ214">
        <v>0</v>
      </c>
      <c r="AK214">
        <v>0</v>
      </c>
      <c r="AL214">
        <v>1.0522180000000001</v>
      </c>
      <c r="AM214">
        <v>18.69209</v>
      </c>
      <c r="AN214" s="1">
        <v>1.3428409999999999E-30</v>
      </c>
      <c r="AO214" s="1">
        <v>4.4182229999999998E-28</v>
      </c>
      <c r="AP214">
        <v>1.049817</v>
      </c>
      <c r="AQ214">
        <v>19.245920000000002</v>
      </c>
      <c r="AR214" s="1">
        <v>5.1476739999999999E-19</v>
      </c>
      <c r="AS214" s="1">
        <v>1.6977090000000001E-16</v>
      </c>
      <c r="AT214">
        <v>1.0474220000000001</v>
      </c>
      <c r="AU214">
        <v>19.840620000000001</v>
      </c>
      <c r="AV214" s="1">
        <v>3.982551E-9</v>
      </c>
      <c r="AW214" s="1">
        <v>9.1470480000000005E-7</v>
      </c>
      <c r="AX214">
        <v>1.0449919999999999</v>
      </c>
      <c r="AY214">
        <v>20.382819999999999</v>
      </c>
      <c r="AZ214" s="1">
        <v>1.0492429999999999E-4</v>
      </c>
      <c r="BA214" s="1">
        <v>2.5687709999999999E-2</v>
      </c>
      <c r="BB214">
        <v>1.0425059999999999</v>
      </c>
      <c r="BC214">
        <v>20.82225</v>
      </c>
      <c r="BD214" s="1">
        <v>3.4190659999999998E-2</v>
      </c>
      <c r="BE214" s="1">
        <v>9.0499849999999995</v>
      </c>
      <c r="BF214">
        <v>1.040009</v>
      </c>
      <c r="BG214">
        <v>20.701550000000001</v>
      </c>
      <c r="BH214" s="1">
        <v>1.526605</v>
      </c>
      <c r="BI214">
        <v>432.38060000000002</v>
      </c>
      <c r="BJ214">
        <v>1.0375840000000001</v>
      </c>
      <c r="BK214">
        <v>20.3492</v>
      </c>
      <c r="BL214">
        <v>16.750800000000002</v>
      </c>
      <c r="BM214">
        <v>5038.4390000000003</v>
      </c>
      <c r="BN214">
        <v>1.0350410000000001</v>
      </c>
      <c r="BO214">
        <v>20.01221</v>
      </c>
      <c r="BP214">
        <v>62.398319999999998</v>
      </c>
      <c r="BQ214">
        <v>19790.009999999998</v>
      </c>
      <c r="BR214">
        <v>1.0325070000000001</v>
      </c>
      <c r="BS214">
        <v>19.86975</v>
      </c>
      <c r="BT214">
        <v>97.854690000000005</v>
      </c>
      <c r="BU214">
        <v>32561.68</v>
      </c>
      <c r="BV214">
        <v>1.0299149999999999</v>
      </c>
      <c r="BW214">
        <v>20.002960000000002</v>
      </c>
      <c r="BX214">
        <v>75.602189999999993</v>
      </c>
      <c r="BY214">
        <v>26265.5</v>
      </c>
      <c r="BZ214">
        <v>1.0271349999999999</v>
      </c>
      <c r="CA214">
        <v>20.474779999999999</v>
      </c>
      <c r="CB214">
        <v>32.592570000000002</v>
      </c>
      <c r="CC214">
        <v>11771.17</v>
      </c>
      <c r="CD214">
        <v>1.023655</v>
      </c>
      <c r="CE214">
        <v>20.686599999999999</v>
      </c>
      <c r="CF214">
        <v>8.723554</v>
      </c>
      <c r="CG214">
        <v>3260.9720000000002</v>
      </c>
      <c r="CH214">
        <v>1.018338</v>
      </c>
      <c r="CI214">
        <v>20.58821</v>
      </c>
      <c r="CJ214">
        <v>1.6273960000000001</v>
      </c>
      <c r="CK214">
        <v>626.12649999999996</v>
      </c>
      <c r="CL214">
        <v>1.0102530000000001</v>
      </c>
      <c r="CM214">
        <v>20.02392</v>
      </c>
      <c r="CN214">
        <v>0.27513080000000001</v>
      </c>
      <c r="CO214">
        <v>106.10639999999999</v>
      </c>
      <c r="CP214">
        <v>1.001328</v>
      </c>
      <c r="CQ214">
        <v>19.42989</v>
      </c>
      <c r="CR214">
        <v>8.5442599999999994E-2</v>
      </c>
      <c r="CS214">
        <v>31.168009999999999</v>
      </c>
      <c r="CT214">
        <v>0.99295230000000001</v>
      </c>
      <c r="CU214">
        <v>18.824210000000001</v>
      </c>
      <c r="CV214">
        <v>6.0979520000000002E-2</v>
      </c>
      <c r="CW214">
        <v>21.62162</v>
      </c>
      <c r="CX214">
        <v>0.98597749999999995</v>
      </c>
      <c r="CY214">
        <v>18.310980000000001</v>
      </c>
      <c r="CZ214">
        <v>5.59225E-2</v>
      </c>
      <c r="DA214">
        <v>19.845269999999999</v>
      </c>
      <c r="DB214">
        <v>0.97855230000000004</v>
      </c>
      <c r="DC214">
        <v>18.174320000000002</v>
      </c>
      <c r="DD214" s="1">
        <v>5.4907770000000002E-2</v>
      </c>
      <c r="DE214">
        <v>19.592210000000001</v>
      </c>
      <c r="DF214">
        <v>0.97112010000000004</v>
      </c>
      <c r="DG214">
        <v>18.488939999999999</v>
      </c>
      <c r="DH214" s="1">
        <v>5.4988929999999998E-2</v>
      </c>
      <c r="DI214">
        <v>19.788730000000001</v>
      </c>
      <c r="DJ214">
        <v>0.9637097</v>
      </c>
      <c r="DK214">
        <v>18.801960000000001</v>
      </c>
      <c r="DL214" s="1">
        <v>5.4061650000000003E-2</v>
      </c>
      <c r="DM214">
        <v>19.660540000000001</v>
      </c>
      <c r="DN214">
        <v>0.95615790000000001</v>
      </c>
      <c r="DO214">
        <v>18.99353</v>
      </c>
      <c r="DP214" s="1">
        <v>5.1299740000000003E-2</v>
      </c>
      <c r="DQ214" s="1">
        <v>18.859120000000001</v>
      </c>
      <c r="DR214">
        <v>0.94876459999999996</v>
      </c>
      <c r="DS214">
        <v>18.662240000000001</v>
      </c>
      <c r="DT214" s="1">
        <v>4.7384660000000002E-2</v>
      </c>
      <c r="DU214" s="1">
        <v>17.59</v>
      </c>
      <c r="DV214">
        <v>0.94158909999999996</v>
      </c>
      <c r="DW214">
        <v>18.105840000000001</v>
      </c>
      <c r="DX214" s="1">
        <v>4.3060510000000003E-2</v>
      </c>
      <c r="DY214" s="1">
        <v>16.128550000000001</v>
      </c>
      <c r="DZ214">
        <v>0.93428339999999999</v>
      </c>
      <c r="EA214">
        <v>17.56352</v>
      </c>
      <c r="EB214" s="1">
        <v>3.8765389999999997E-2</v>
      </c>
      <c r="EC214" s="1">
        <v>14.645239999999999</v>
      </c>
      <c r="ED214">
        <v>0.92716259999999995</v>
      </c>
      <c r="EE214">
        <v>17.046220000000002</v>
      </c>
      <c r="EF214" s="1">
        <v>3.4801970000000002E-2</v>
      </c>
      <c r="EG214" s="1">
        <v>13.25372</v>
      </c>
      <c r="EH214">
        <v>0.91960750000000002</v>
      </c>
      <c r="EI214">
        <v>17.08616</v>
      </c>
      <c r="EJ214" s="1">
        <v>3.1294910000000002E-2</v>
      </c>
      <c r="EK214" s="1">
        <v>12.01886</v>
      </c>
      <c r="EL214">
        <v>0.91183250000000005</v>
      </c>
      <c r="EM214">
        <v>17.378910000000001</v>
      </c>
      <c r="EN214" s="1">
        <v>2.813305E-2</v>
      </c>
      <c r="EO214" s="1">
        <v>10.90335</v>
      </c>
      <c r="EP214">
        <v>0.90403770000000006</v>
      </c>
      <c r="EQ214">
        <v>17.74672</v>
      </c>
      <c r="ER214" s="1">
        <v>2.5268240000000001E-2</v>
      </c>
      <c r="ES214" s="1">
        <v>9.8838399999999993</v>
      </c>
      <c r="ET214">
        <v>0.89649420000000002</v>
      </c>
      <c r="EU214">
        <v>18.33756</v>
      </c>
      <c r="EV214" s="1">
        <v>2.269374E-2</v>
      </c>
      <c r="EW214" s="1">
        <v>8.9568189999999994</v>
      </c>
      <c r="EX214">
        <v>0.88872379999999995</v>
      </c>
      <c r="EY214">
        <v>18.648319999999998</v>
      </c>
      <c r="EZ214" s="1">
        <v>2.0374139999999999E-2</v>
      </c>
      <c r="FA214" s="1">
        <v>8.1167990000000003</v>
      </c>
      <c r="FB214">
        <v>0.88085820000000004</v>
      </c>
      <c r="FC214">
        <v>18.387239999999998</v>
      </c>
      <c r="FD214" s="1">
        <v>1.8278260000000001E-2</v>
      </c>
      <c r="FE214" s="1">
        <v>7.3516130000000004</v>
      </c>
      <c r="FF214">
        <v>0.8734016</v>
      </c>
      <c r="FG214">
        <v>17.890409999999999</v>
      </c>
      <c r="FH214" s="1">
        <v>1.6411220000000001E-2</v>
      </c>
      <c r="FI214" s="1">
        <v>6.6599919999999999</v>
      </c>
      <c r="FJ214">
        <v>0.86611090000000002</v>
      </c>
      <c r="FK214">
        <v>17.42287</v>
      </c>
      <c r="FL214" s="1">
        <v>1.4751449999999999E-2</v>
      </c>
      <c r="FM214" s="1">
        <v>6.0406529999999998</v>
      </c>
      <c r="FN214">
        <v>0.85885080000000003</v>
      </c>
      <c r="FO214">
        <v>17.57715</v>
      </c>
      <c r="FP214" s="1">
        <v>1.3270809999999999E-2</v>
      </c>
      <c r="FQ214" s="1">
        <v>5.4834250000000004</v>
      </c>
      <c r="FR214">
        <v>0.85160740000000001</v>
      </c>
      <c r="FS214">
        <v>18.142669999999999</v>
      </c>
      <c r="FT214" s="1">
        <v>1.1946969999999999E-2</v>
      </c>
      <c r="FU214" s="1">
        <v>4.9820409999999997</v>
      </c>
      <c r="FV214">
        <v>0.84465920000000005</v>
      </c>
      <c r="FW214">
        <v>18.94143</v>
      </c>
      <c r="FX214" s="1">
        <v>1.0749399999999999E-2</v>
      </c>
      <c r="FY214" s="1">
        <v>4.5223870000000002</v>
      </c>
      <c r="FZ214">
        <v>0.83783779999999997</v>
      </c>
      <c r="GA214">
        <v>19.849329999999998</v>
      </c>
      <c r="GB214" s="1">
        <v>9.6745230000000008E-3</v>
      </c>
      <c r="GC214" s="1">
        <v>4.1052780000000002</v>
      </c>
      <c r="GD214">
        <v>0.83080259999999995</v>
      </c>
      <c r="GE214">
        <v>20.35905</v>
      </c>
      <c r="GF214" s="1">
        <v>8.6979540000000008E-3</v>
      </c>
      <c r="GG214" s="1">
        <v>3.7224710000000001</v>
      </c>
      <c r="GH214">
        <v>0.82415689999999997</v>
      </c>
      <c r="GI214">
        <v>20.345210000000002</v>
      </c>
      <c r="GJ214" s="1">
        <v>7.8089209999999999E-3</v>
      </c>
      <c r="GK214" s="1">
        <v>3.3698139999999999</v>
      </c>
      <c r="GL214">
        <v>0.8169729</v>
      </c>
      <c r="GM214">
        <v>20.073899999999998</v>
      </c>
      <c r="GN214" s="1">
        <v>6.9930419999999997E-3</v>
      </c>
      <c r="GO214" s="1">
        <v>3.0452880000000002</v>
      </c>
      <c r="GP214">
        <v>0.81066689999999997</v>
      </c>
      <c r="GQ214">
        <v>19.724299999999999</v>
      </c>
      <c r="GR214" s="1">
        <v>6.2740280000000001E-3</v>
      </c>
      <c r="GS214" s="1">
        <v>2.7537370000000001</v>
      </c>
      <c r="GT214">
        <v>0.80456159999999999</v>
      </c>
      <c r="GU214">
        <v>19.867979999999999</v>
      </c>
      <c r="GV214" s="1">
        <v>5.6404760000000002E-3</v>
      </c>
      <c r="GW214" s="1">
        <v>2.4941469999999999</v>
      </c>
      <c r="GX214">
        <v>0.79865969999999997</v>
      </c>
      <c r="GY214">
        <v>20.28914</v>
      </c>
      <c r="GZ214" s="1">
        <v>5.0689730000000001E-3</v>
      </c>
      <c r="HA214" s="1">
        <v>2.2587899999999999</v>
      </c>
      <c r="HB214">
        <v>0.7933325</v>
      </c>
      <c r="HC214">
        <v>20.989249999999998</v>
      </c>
      <c r="HD214" s="1">
        <v>4.5381639999999999E-3</v>
      </c>
      <c r="HE214" s="1">
        <v>2.0369190000000001</v>
      </c>
      <c r="HF214">
        <v>0.78831770000000001</v>
      </c>
      <c r="HG214">
        <v>21.837479999999999</v>
      </c>
      <c r="HH214" s="1">
        <v>4.0311640000000003E-3</v>
      </c>
      <c r="HI214" s="1">
        <v>1.8224670000000001</v>
      </c>
      <c r="HJ214">
        <v>0.78371999999999997</v>
      </c>
      <c r="HK214">
        <v>22.355080000000001</v>
      </c>
      <c r="HL214" s="1">
        <v>3.53747E-3</v>
      </c>
      <c r="HM214" s="1">
        <v>1.61006</v>
      </c>
      <c r="HN214">
        <v>0.78065379999999995</v>
      </c>
      <c r="HO214">
        <v>22.354880000000001</v>
      </c>
      <c r="HP214" s="1">
        <v>3.0726880000000001E-3</v>
      </c>
      <c r="HQ214" s="1">
        <v>1.4044970000000001</v>
      </c>
      <c r="HR214">
        <v>0.77804850000000003</v>
      </c>
      <c r="HS214">
        <v>21.997669999999999</v>
      </c>
      <c r="HT214" s="1">
        <v>2.651717E-3</v>
      </c>
      <c r="HU214" s="1">
        <v>1.2151890000000001</v>
      </c>
      <c r="HV214">
        <v>0.77602919999999997</v>
      </c>
      <c r="HW214">
        <v>21.422529999999998</v>
      </c>
      <c r="HX214" s="1">
        <v>2.2914260000000001E-3</v>
      </c>
      <c r="HY214" s="1">
        <v>1.051013</v>
      </c>
      <c r="HZ214">
        <v>0.77456639999999999</v>
      </c>
      <c r="IA214">
        <v>21.193259999999999</v>
      </c>
      <c r="IB214" s="1">
        <v>1.9939110000000001E-3</v>
      </c>
      <c r="IC214" s="1">
        <v>0.91427519999999995</v>
      </c>
      <c r="ID214">
        <v>0.77323540000000002</v>
      </c>
      <c r="IE214">
        <v>20.778310000000001</v>
      </c>
      <c r="IF214" s="1">
        <v>1.750478E-3</v>
      </c>
      <c r="IG214" s="1">
        <v>0.80206219999999995</v>
      </c>
      <c r="IH214">
        <v>0.77213259999999995</v>
      </c>
      <c r="II214">
        <v>20.97927</v>
      </c>
      <c r="IJ214" s="1">
        <v>1.5506649999999999E-3</v>
      </c>
      <c r="IK214" s="1">
        <v>0.71003119999999997</v>
      </c>
      <c r="IL214">
        <v>0.77137549999999999</v>
      </c>
      <c r="IM214">
        <v>21.469290000000001</v>
      </c>
      <c r="IN214" s="1">
        <v>1.3761170000000001E-3</v>
      </c>
      <c r="IO214" s="1">
        <v>0.62991960000000002</v>
      </c>
      <c r="IP214">
        <v>0.77085510000000002</v>
      </c>
      <c r="IQ214">
        <v>21.784559999999999</v>
      </c>
      <c r="IR214" s="1">
        <v>1.2116449999999999E-3</v>
      </c>
      <c r="IS214" s="1">
        <v>0.55482359999999997</v>
      </c>
      <c r="IT214">
        <v>0.77046700000000001</v>
      </c>
      <c r="IU214">
        <v>21.753270000000001</v>
      </c>
      <c r="IV214" s="1">
        <v>1.051997E-3</v>
      </c>
      <c r="IW214" s="1">
        <v>0.48203180000000001</v>
      </c>
      <c r="IX214">
        <v>0.77020599999999995</v>
      </c>
      <c r="IY214">
        <v>21.360440000000001</v>
      </c>
      <c r="IZ214" s="1">
        <v>9.0212959999999998E-4</v>
      </c>
      <c r="JA214" s="1">
        <v>0.41341119999999998</v>
      </c>
      <c r="JB214">
        <v>0.77006079999999999</v>
      </c>
      <c r="JC214">
        <v>20.883230000000001</v>
      </c>
      <c r="JD214" s="1">
        <v>7.7258480000000004E-4</v>
      </c>
      <c r="JE214" s="1">
        <v>0.35358410000000001</v>
      </c>
      <c r="JF214">
        <v>0.76995210000000003</v>
      </c>
      <c r="JG214">
        <v>20.94792</v>
      </c>
      <c r="JH214" s="1">
        <v>6.6993990000000002E-4</v>
      </c>
      <c r="JI214" s="1">
        <v>0.30583310000000002</v>
      </c>
      <c r="JJ214">
        <v>0.76994090000000004</v>
      </c>
      <c r="JK214">
        <v>21.277509999999999</v>
      </c>
      <c r="JL214" s="1">
        <v>5.9335780000000003E-4</v>
      </c>
      <c r="JM214" s="1">
        <v>0.27001019999999998</v>
      </c>
      <c r="JN214">
        <v>0.76999859999999998</v>
      </c>
      <c r="JO214">
        <v>21.847529999999999</v>
      </c>
      <c r="JP214" s="1">
        <v>5.3710930000000002E-4</v>
      </c>
      <c r="JQ214" s="1">
        <v>0.2436999</v>
      </c>
      <c r="JR214">
        <v>0.77013600000000004</v>
      </c>
      <c r="JS214">
        <v>22.635639999999999</v>
      </c>
      <c r="JT214" s="1">
        <v>4.9370809999999996E-4</v>
      </c>
      <c r="JU214" s="1">
        <v>0.22351589999999999</v>
      </c>
      <c r="JV214">
        <v>0.77036039999999995</v>
      </c>
      <c r="JW214">
        <v>23.15945</v>
      </c>
      <c r="JX214" s="1">
        <v>4.5706129999999997E-4</v>
      </c>
      <c r="JY214" s="1">
        <v>0.20663280000000001</v>
      </c>
      <c r="JZ214">
        <v>0.7707058</v>
      </c>
      <c r="KA214">
        <v>23.228629999999999</v>
      </c>
      <c r="KB214" s="1">
        <v>4.2370839999999999E-4</v>
      </c>
      <c r="KC214" s="1">
        <v>0.19134870000000001</v>
      </c>
      <c r="KD214">
        <v>0.77114349999999998</v>
      </c>
      <c r="KE214">
        <v>23.040970000000002</v>
      </c>
      <c r="KF214" s="1">
        <v>3.9263610000000001E-4</v>
      </c>
      <c r="KG214" s="1">
        <v>0.17712420000000001</v>
      </c>
      <c r="KH214">
        <v>0.77165269999999997</v>
      </c>
      <c r="KI214">
        <v>22.615379999999998</v>
      </c>
      <c r="KJ214" s="1">
        <v>3.6424340000000002E-4</v>
      </c>
      <c r="KK214" s="1">
        <v>0.16406499999999999</v>
      </c>
      <c r="KL214">
        <v>0.7722424</v>
      </c>
      <c r="KM214">
        <v>22.378779999999999</v>
      </c>
      <c r="KN214" s="1">
        <v>3.390666E-4</v>
      </c>
      <c r="KO214" s="1">
        <v>0.15247060000000001</v>
      </c>
      <c r="KP214">
        <v>0.77282059999999997</v>
      </c>
      <c r="KQ214">
        <v>22.131879999999999</v>
      </c>
      <c r="KR214" s="1">
        <v>3.175446E-4</v>
      </c>
      <c r="KS214" s="1">
        <v>0.1425255</v>
      </c>
      <c r="KT214">
        <v>0.77340450000000005</v>
      </c>
      <c r="KU214">
        <v>21.922129999999999</v>
      </c>
      <c r="KV214" s="1">
        <v>2.9910439999999999E-4</v>
      </c>
      <c r="KW214" s="1">
        <v>0.13402800000000001</v>
      </c>
      <c r="KX214">
        <v>0.77390780000000003</v>
      </c>
      <c r="KY214">
        <v>21.922789999999999</v>
      </c>
      <c r="KZ214" s="1">
        <v>2.8329519999999999E-4</v>
      </c>
      <c r="LA214" s="1">
        <v>0.12675120000000001</v>
      </c>
      <c r="LB214">
        <v>0.77429769999999998</v>
      </c>
      <c r="LC214">
        <v>21.9819</v>
      </c>
      <c r="LD214" s="1">
        <v>2.6943289999999999E-4</v>
      </c>
      <c r="LE214" s="1">
        <v>0.1204218</v>
      </c>
      <c r="LF214">
        <v>0.77459469999999997</v>
      </c>
      <c r="LG214">
        <v>21.91263</v>
      </c>
      <c r="LH214" s="1">
        <v>2.5692789999999998E-4</v>
      </c>
      <c r="LI214" s="1">
        <v>0.1147569</v>
      </c>
      <c r="LJ214">
        <v>0.77475709999999998</v>
      </c>
      <c r="LK214">
        <v>21.565470000000001</v>
      </c>
      <c r="LL214" s="1">
        <v>2.4571949999999999E-4</v>
      </c>
      <c r="LM214" s="1">
        <v>0.1096954</v>
      </c>
      <c r="LN214">
        <v>0.77481869999999997</v>
      </c>
      <c r="LO214">
        <v>21.100239999999999</v>
      </c>
      <c r="LP214" s="1">
        <v>2.3588069999999999E-4</v>
      </c>
      <c r="LQ214" s="1">
        <v>0.1052601</v>
      </c>
      <c r="LR214">
        <v>0.77480059999999995</v>
      </c>
      <c r="LS214">
        <v>21.121580000000002</v>
      </c>
      <c r="LT214" s="1">
        <v>2.2770080000000001E-4</v>
      </c>
      <c r="LU214" s="1">
        <v>0.1015807</v>
      </c>
      <c r="LV214">
        <v>0.77471239999999997</v>
      </c>
      <c r="LW214">
        <v>21.508939999999999</v>
      </c>
      <c r="LX214" s="1">
        <v>2.208046E-4</v>
      </c>
      <c r="LY214" s="1">
        <v>9.8515110000000003E-2</v>
      </c>
      <c r="LZ214">
        <v>0.77458640000000001</v>
      </c>
      <c r="MA214">
        <v>22.296379999999999</v>
      </c>
      <c r="MB214" s="1">
        <v>2.149032E-4</v>
      </c>
      <c r="MC214" s="1">
        <v>9.5898880000000006E-2</v>
      </c>
      <c r="MD214">
        <v>0.77444270000000004</v>
      </c>
      <c r="ME214">
        <v>23.23676</v>
      </c>
      <c r="MF214" s="1">
        <v>2.097876E-4</v>
      </c>
      <c r="MG214" s="1">
        <v>9.3641299999999997E-2</v>
      </c>
      <c r="MH214">
        <v>0.77431289999999997</v>
      </c>
      <c r="MI214">
        <v>23.953589999999998</v>
      </c>
      <c r="MJ214" s="1">
        <v>2.0559800000000001E-4</v>
      </c>
      <c r="MK214" s="1">
        <v>9.1779459999999993E-2</v>
      </c>
      <c r="ML214">
        <v>0.77417650000000005</v>
      </c>
      <c r="MM214">
        <v>24.092610000000001</v>
      </c>
      <c r="MN214" s="1">
        <v>2.0232449999999999E-4</v>
      </c>
      <c r="MO214" s="1">
        <v>9.0330679999999997E-2</v>
      </c>
      <c r="MP214">
        <v>0.77408500000000002</v>
      </c>
      <c r="MQ214">
        <v>23.898790000000002</v>
      </c>
      <c r="MR214" s="1">
        <v>1.9932430000000001E-4</v>
      </c>
      <c r="MS214" s="1">
        <v>8.9031910000000006E-2</v>
      </c>
      <c r="MT214">
        <v>0.77399870000000004</v>
      </c>
      <c r="MU214">
        <v>23.451840000000001</v>
      </c>
      <c r="MV214" s="1">
        <v>1.9569969999999999E-4</v>
      </c>
      <c r="MW214" s="1">
        <v>8.7473620000000002E-2</v>
      </c>
      <c r="MX214">
        <v>0.77395190000000003</v>
      </c>
      <c r="MY214">
        <v>23.114640000000001</v>
      </c>
      <c r="MZ214" s="1">
        <v>1.9090289999999999E-4</v>
      </c>
      <c r="NA214" s="1">
        <v>8.5402679999999995E-2</v>
      </c>
      <c r="NB214">
        <v>0.77388409999999996</v>
      </c>
      <c r="NC214">
        <v>22.99194</v>
      </c>
      <c r="ND214" s="1">
        <v>1.85155E-4</v>
      </c>
      <c r="NE214" s="1">
        <v>8.2883700000000005E-2</v>
      </c>
      <c r="NF214">
        <v>0.77388409999999996</v>
      </c>
      <c r="NG214">
        <v>22.99194</v>
      </c>
      <c r="NH214" s="1">
        <v>1.85155E-4</v>
      </c>
      <c r="NI214" s="1">
        <v>8.2883700000000005E-2</v>
      </c>
      <c r="NJ214">
        <v>0.77388409999999996</v>
      </c>
      <c r="NK214">
        <v>22.99194</v>
      </c>
      <c r="NL214" s="1">
        <v>1.85155E-4</v>
      </c>
      <c r="NM214" s="1">
        <v>8.2883700000000005E-2</v>
      </c>
      <c r="NN214">
        <v>0.77388409999999996</v>
      </c>
      <c r="NO214">
        <v>22.99194</v>
      </c>
      <c r="NP214" s="1">
        <v>1.85155E-4</v>
      </c>
      <c r="NQ214" s="1">
        <v>8.2883700000000005E-2</v>
      </c>
      <c r="NR214">
        <v>0.77388409999999996</v>
      </c>
      <c r="NS214">
        <v>22.99194</v>
      </c>
      <c r="NT214" s="1">
        <v>1.85155E-4</v>
      </c>
      <c r="NU214" s="1">
        <v>8.2883700000000005E-2</v>
      </c>
      <c r="NV214">
        <v>0.77388409999999996</v>
      </c>
      <c r="NW214">
        <v>22.99194</v>
      </c>
      <c r="NX214" s="1">
        <v>1.85155E-4</v>
      </c>
      <c r="NY214" s="1">
        <v>8.2883700000000005E-2</v>
      </c>
      <c r="NZ214">
        <v>0.77388409999999996</v>
      </c>
      <c r="OA214">
        <v>22.99194</v>
      </c>
      <c r="OB214" s="1">
        <v>1.85155E-4</v>
      </c>
      <c r="OC214" s="1">
        <v>8.2883700000000005E-2</v>
      </c>
      <c r="OD214">
        <v>0.77388409999999996</v>
      </c>
      <c r="OE214">
        <v>22.99194</v>
      </c>
      <c r="OF214" s="1">
        <v>1.85155E-4</v>
      </c>
      <c r="OG214" s="1">
        <v>8.2883700000000005E-2</v>
      </c>
      <c r="OH214">
        <v>0.77388409999999996</v>
      </c>
      <c r="OI214">
        <v>22.99194</v>
      </c>
      <c r="OJ214" s="1">
        <v>1.85155E-4</v>
      </c>
      <c r="OK214" s="1">
        <v>8.2883700000000005E-2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0.6936078</v>
      </c>
      <c r="G215">
        <v>17.05294</v>
      </c>
      <c r="H215">
        <v>0</v>
      </c>
      <c r="I215">
        <v>0</v>
      </c>
      <c r="J215">
        <v>0.69151490000000004</v>
      </c>
      <c r="K215">
        <v>17.607949999999999</v>
      </c>
      <c r="L215">
        <v>0</v>
      </c>
      <c r="M215">
        <v>0</v>
      </c>
      <c r="N215">
        <v>0.68944300000000003</v>
      </c>
      <c r="O215">
        <v>18.148240000000001</v>
      </c>
      <c r="P215">
        <v>0</v>
      </c>
      <c r="Q215">
        <v>0</v>
      </c>
      <c r="R215">
        <v>0.68735639999999998</v>
      </c>
      <c r="S215">
        <v>18.731729999999999</v>
      </c>
      <c r="T215">
        <v>0</v>
      </c>
      <c r="U215">
        <v>0</v>
      </c>
      <c r="V215">
        <v>0.68522700000000003</v>
      </c>
      <c r="W215">
        <v>19.32873</v>
      </c>
      <c r="X215">
        <v>0</v>
      </c>
      <c r="Y215">
        <v>0</v>
      </c>
      <c r="Z215">
        <v>0.68303539999999996</v>
      </c>
      <c r="AA215">
        <v>19.409859999999998</v>
      </c>
      <c r="AB215">
        <v>0</v>
      </c>
      <c r="AC215">
        <v>0</v>
      </c>
      <c r="AD215">
        <v>0.68101409999999996</v>
      </c>
      <c r="AE215">
        <v>19.075800000000001</v>
      </c>
      <c r="AF215">
        <v>0</v>
      </c>
      <c r="AG215">
        <v>0</v>
      </c>
      <c r="AH215">
        <v>0.67876689999999995</v>
      </c>
      <c r="AI215">
        <v>18.77984</v>
      </c>
      <c r="AJ215">
        <v>0</v>
      </c>
      <c r="AK215">
        <v>0</v>
      </c>
      <c r="AL215">
        <v>0.6764116</v>
      </c>
      <c r="AM215">
        <v>18.679120000000001</v>
      </c>
      <c r="AN215" s="1">
        <v>2.4520690000000002E-31</v>
      </c>
      <c r="AO215" s="1">
        <v>8.5022980000000002E-29</v>
      </c>
      <c r="AP215">
        <v>0.6740102</v>
      </c>
      <c r="AQ215">
        <v>19.2303</v>
      </c>
      <c r="AR215" s="1">
        <v>9.423561E-20</v>
      </c>
      <c r="AS215" s="1">
        <v>3.275111E-17</v>
      </c>
      <c r="AT215">
        <v>0.67158929999999994</v>
      </c>
      <c r="AU215">
        <v>19.833020000000001</v>
      </c>
      <c r="AV215" s="1">
        <v>6.343335E-10</v>
      </c>
      <c r="AW215" s="1">
        <v>2.2125989999999999E-7</v>
      </c>
      <c r="AX215">
        <v>0.6691433</v>
      </c>
      <c r="AY215">
        <v>20.370170000000002</v>
      </c>
      <c r="AZ215" s="1">
        <v>5.3762599999999999E-5</v>
      </c>
      <c r="BA215" s="1">
        <v>1.472062E-2</v>
      </c>
      <c r="BB215">
        <v>0.66663910000000004</v>
      </c>
      <c r="BC215">
        <v>20.83173</v>
      </c>
      <c r="BD215" s="1">
        <v>2.1605329999999999E-2</v>
      </c>
      <c r="BE215">
        <v>6.2925519999999997</v>
      </c>
      <c r="BF215">
        <v>0.66411469999999995</v>
      </c>
      <c r="BG215">
        <v>20.727799999999998</v>
      </c>
      <c r="BH215" s="1">
        <v>1.115256</v>
      </c>
      <c r="BI215">
        <v>342.99270000000001</v>
      </c>
      <c r="BJ215">
        <v>0.66163079999999996</v>
      </c>
      <c r="BK215">
        <v>20.37135</v>
      </c>
      <c r="BL215">
        <v>13.74212</v>
      </c>
      <c r="BM215">
        <v>4436.7179999999998</v>
      </c>
      <c r="BN215">
        <v>0.65905670000000005</v>
      </c>
      <c r="BO215">
        <v>20.03032</v>
      </c>
      <c r="BP215">
        <v>56.4465</v>
      </c>
      <c r="BQ215">
        <v>19014.96</v>
      </c>
      <c r="BR215">
        <v>0.656474</v>
      </c>
      <c r="BS215">
        <v>19.868919999999999</v>
      </c>
      <c r="BT215">
        <v>96.323899999999995</v>
      </c>
      <c r="BU215">
        <v>33709.25</v>
      </c>
      <c r="BV215">
        <v>0.65384750000000003</v>
      </c>
      <c r="BW215">
        <v>19.987410000000001</v>
      </c>
      <c r="BX215">
        <v>80.123490000000004</v>
      </c>
      <c r="BY215">
        <v>29018.71</v>
      </c>
      <c r="BZ215">
        <v>0.65108449999999995</v>
      </c>
      <c r="CA215">
        <v>20.46611</v>
      </c>
      <c r="CB215">
        <v>36.848010000000002</v>
      </c>
      <c r="CC215">
        <v>13758.92</v>
      </c>
      <c r="CD215">
        <v>0.64784759999999997</v>
      </c>
      <c r="CE215">
        <v>20.692630000000001</v>
      </c>
      <c r="CF215">
        <v>10.422639999999999</v>
      </c>
      <c r="CG215">
        <v>3998.5140000000001</v>
      </c>
      <c r="CH215">
        <v>0.64321119999999998</v>
      </c>
      <c r="CI215">
        <v>20.630569999999999</v>
      </c>
      <c r="CJ215">
        <v>2.0246149999999998</v>
      </c>
      <c r="CK215">
        <v>795.35680000000002</v>
      </c>
      <c r="CL215">
        <v>0.63619210000000004</v>
      </c>
      <c r="CM215">
        <v>20.078399999999998</v>
      </c>
      <c r="CN215">
        <v>0.33870790000000001</v>
      </c>
      <c r="CO215">
        <v>134.08709999999999</v>
      </c>
      <c r="CP215">
        <v>0.62808019999999998</v>
      </c>
      <c r="CQ215">
        <v>19.477900000000002</v>
      </c>
      <c r="CR215">
        <v>9.3589190000000003E-2</v>
      </c>
      <c r="CS215">
        <v>35.727069999999998</v>
      </c>
      <c r="CT215">
        <v>0.62006680000000003</v>
      </c>
      <c r="CU215">
        <v>18.870699999999999</v>
      </c>
      <c r="CV215">
        <v>6.2170450000000002E-2</v>
      </c>
      <c r="CW215">
        <v>23.169370000000001</v>
      </c>
      <c r="CX215">
        <v>0.61304709999999996</v>
      </c>
      <c r="CY215">
        <v>18.33624</v>
      </c>
      <c r="CZ215">
        <v>5.6201550000000003E-2</v>
      </c>
      <c r="DA215">
        <v>20.97644</v>
      </c>
      <c r="DB215">
        <v>0.60580469999999997</v>
      </c>
      <c r="DC215">
        <v>18.170490000000001</v>
      </c>
      <c r="DD215" s="1">
        <v>5.4862010000000003E-2</v>
      </c>
      <c r="DE215">
        <v>20.594349999999999</v>
      </c>
      <c r="DF215">
        <v>0.59858420000000001</v>
      </c>
      <c r="DG215">
        <v>18.472300000000001</v>
      </c>
      <c r="DH215" s="1">
        <v>5.4933429999999998E-2</v>
      </c>
      <c r="DI215">
        <v>20.787469999999999</v>
      </c>
      <c r="DJ215">
        <v>0.59136940000000005</v>
      </c>
      <c r="DK215">
        <v>18.79466</v>
      </c>
      <c r="DL215" s="1">
        <v>5.4200310000000002E-2</v>
      </c>
      <c r="DM215">
        <v>20.70898</v>
      </c>
      <c r="DN215">
        <v>0.58428230000000003</v>
      </c>
      <c r="DO215">
        <v>19.014569999999999</v>
      </c>
      <c r="DP215" s="1">
        <v>5.1658849999999999E-2</v>
      </c>
      <c r="DQ215" s="1">
        <v>19.936199999999999</v>
      </c>
      <c r="DR215">
        <v>0.57736710000000002</v>
      </c>
      <c r="DS215">
        <v>18.703749999999999</v>
      </c>
      <c r="DT215" s="1">
        <v>4.785673E-2</v>
      </c>
      <c r="DU215" s="1">
        <v>18.63758</v>
      </c>
      <c r="DV215">
        <v>0.57065399999999999</v>
      </c>
      <c r="DW215">
        <v>18.151779999999999</v>
      </c>
      <c r="DX215" s="1">
        <v>4.3571100000000001E-2</v>
      </c>
      <c r="DY215" s="1">
        <v>17.111630000000002</v>
      </c>
      <c r="DZ215">
        <v>0.56388990000000005</v>
      </c>
      <c r="EA215">
        <v>17.611719999999998</v>
      </c>
      <c r="EB215" s="1">
        <v>3.9267639999999999E-2</v>
      </c>
      <c r="EC215" s="1">
        <v>15.54655</v>
      </c>
      <c r="ED215">
        <v>0.55719479999999999</v>
      </c>
      <c r="EE215">
        <v>17.08785</v>
      </c>
      <c r="EF215" s="1">
        <v>3.5257610000000002E-2</v>
      </c>
      <c r="EG215" s="1">
        <v>14.066839999999999</v>
      </c>
      <c r="EH215">
        <v>0.55024709999999999</v>
      </c>
      <c r="EI215">
        <v>17.1051</v>
      </c>
      <c r="EJ215" s="1">
        <v>3.1698850000000001E-2</v>
      </c>
      <c r="EK215" s="1">
        <v>12.748900000000001</v>
      </c>
      <c r="EL215">
        <v>0.54311489999999996</v>
      </c>
      <c r="EM215">
        <v>17.377770000000002</v>
      </c>
      <c r="EN215" s="1">
        <v>2.8504950000000001E-2</v>
      </c>
      <c r="EO215" s="1">
        <v>11.56338</v>
      </c>
      <c r="EP215">
        <v>0.53591219999999995</v>
      </c>
      <c r="EQ215">
        <v>17.729410000000001</v>
      </c>
      <c r="ER215" s="1">
        <v>2.560807E-2</v>
      </c>
      <c r="ES215" s="1">
        <v>10.4788</v>
      </c>
      <c r="ET215">
        <v>0.52891109999999997</v>
      </c>
      <c r="EU215">
        <v>18.313680000000002</v>
      </c>
      <c r="EV215" s="1">
        <v>2.3002680000000001E-2</v>
      </c>
      <c r="EW215" s="1">
        <v>9.4927759999999992</v>
      </c>
      <c r="EX215">
        <v>0.52184120000000001</v>
      </c>
      <c r="EY215">
        <v>18.64198</v>
      </c>
      <c r="EZ215" s="1">
        <v>2.0656420000000002E-2</v>
      </c>
      <c r="FA215" s="1">
        <v>8.5994729999999997</v>
      </c>
      <c r="FB215">
        <v>0.51468239999999998</v>
      </c>
      <c r="FC215">
        <v>18.407070000000001</v>
      </c>
      <c r="FD215" s="1">
        <v>1.853486E-2</v>
      </c>
      <c r="FE215" s="1">
        <v>7.7852600000000001</v>
      </c>
      <c r="FF215">
        <v>0.50772669999999998</v>
      </c>
      <c r="FG215">
        <v>17.928699999999999</v>
      </c>
      <c r="FH215" s="1">
        <v>1.6640800000000001E-2</v>
      </c>
      <c r="FI215" s="1">
        <v>7.0488530000000003</v>
      </c>
      <c r="FJ215">
        <v>0.50089360000000005</v>
      </c>
      <c r="FK215">
        <v>17.465530000000001</v>
      </c>
      <c r="FL215" s="1">
        <v>1.496168E-2</v>
      </c>
      <c r="FM215" s="1">
        <v>6.3902089999999996</v>
      </c>
      <c r="FN215">
        <v>0.49408259999999998</v>
      </c>
      <c r="FO215">
        <v>17.603950000000001</v>
      </c>
      <c r="FP215" s="1">
        <v>1.345887E-2</v>
      </c>
      <c r="FQ215" s="1">
        <v>5.796735</v>
      </c>
      <c r="FR215">
        <v>0.48736970000000002</v>
      </c>
      <c r="FS215">
        <v>18.142690000000002</v>
      </c>
      <c r="FT215" s="1">
        <v>1.2119019999999999E-2</v>
      </c>
      <c r="FU215" s="1">
        <v>5.2638930000000004</v>
      </c>
      <c r="FV215">
        <v>0.4808075</v>
      </c>
      <c r="FW215">
        <v>18.920280000000002</v>
      </c>
      <c r="FX215" s="1">
        <v>1.090697E-2</v>
      </c>
      <c r="FY215" s="1">
        <v>4.7758960000000004</v>
      </c>
      <c r="FZ215">
        <v>0.4744314</v>
      </c>
      <c r="GA215">
        <v>19.802289999999999</v>
      </c>
      <c r="GB215" s="1">
        <v>9.818093E-3</v>
      </c>
      <c r="GC215" s="1">
        <v>4.3328990000000003</v>
      </c>
      <c r="GD215">
        <v>0.46820329999999999</v>
      </c>
      <c r="GE215">
        <v>20.31073</v>
      </c>
      <c r="GF215" s="1">
        <v>8.8315909999999997E-3</v>
      </c>
      <c r="GG215" s="1">
        <v>3.927155</v>
      </c>
      <c r="GH215">
        <v>0.46217639999999999</v>
      </c>
      <c r="GI215">
        <v>20.328130000000002</v>
      </c>
      <c r="GJ215" s="1">
        <v>7.9316850000000008E-3</v>
      </c>
      <c r="GK215" s="1">
        <v>3.553118</v>
      </c>
      <c r="GL215">
        <v>0.45586959999999999</v>
      </c>
      <c r="GM215">
        <v>20.08511</v>
      </c>
      <c r="GN215" s="1">
        <v>7.1061140000000002E-3</v>
      </c>
      <c r="GO215" s="1">
        <v>3.2089020000000001</v>
      </c>
      <c r="GP215">
        <v>0.45006079999999998</v>
      </c>
      <c r="GQ215">
        <v>19.762740000000001</v>
      </c>
      <c r="GR215" s="1">
        <v>6.3751440000000001E-3</v>
      </c>
      <c r="GS215" s="1">
        <v>2.8988480000000001</v>
      </c>
      <c r="GT215">
        <v>0.44442670000000001</v>
      </c>
      <c r="GU215">
        <v>19.916879999999999</v>
      </c>
      <c r="GV215" s="1">
        <v>5.7310479999999999E-3</v>
      </c>
      <c r="GW215" s="1">
        <v>2.6230739999999999</v>
      </c>
      <c r="GX215">
        <v>0.4390213</v>
      </c>
      <c r="GY215">
        <v>20.316870000000002</v>
      </c>
      <c r="GZ215" s="1">
        <v>5.1531110000000001E-3</v>
      </c>
      <c r="HA215" s="1">
        <v>2.374457</v>
      </c>
      <c r="HB215">
        <v>0.43404870000000001</v>
      </c>
      <c r="HC215">
        <v>20.985810000000001</v>
      </c>
      <c r="HD215" s="1">
        <v>4.6186539999999998E-3</v>
      </c>
      <c r="HE215" s="1">
        <v>2.1411579999999999</v>
      </c>
      <c r="HF215">
        <v>0.42932920000000002</v>
      </c>
      <c r="HG215">
        <v>21.787839999999999</v>
      </c>
      <c r="HH215" s="1">
        <v>4.1106149999999998E-3</v>
      </c>
      <c r="HI215" s="1">
        <v>1.9170389999999999</v>
      </c>
      <c r="HJ215">
        <v>0.42499680000000001</v>
      </c>
      <c r="HK215">
        <v>22.291930000000001</v>
      </c>
      <c r="HL215" s="1">
        <v>3.6161359999999998E-3</v>
      </c>
      <c r="HM215" s="1">
        <v>1.695837</v>
      </c>
      <c r="HN215">
        <v>0.4218558</v>
      </c>
      <c r="HO215">
        <v>22.325890000000001</v>
      </c>
      <c r="HP215" s="1">
        <v>3.147918E-3</v>
      </c>
      <c r="HQ215" s="1">
        <v>1.4814529999999999</v>
      </c>
      <c r="HR215">
        <v>0.41912460000000001</v>
      </c>
      <c r="HS215">
        <v>22.021560000000001</v>
      </c>
      <c r="HT215" s="1">
        <v>2.7193819999999998E-3</v>
      </c>
      <c r="HU215" s="1">
        <v>1.282645</v>
      </c>
      <c r="HV215">
        <v>0.41683409999999999</v>
      </c>
      <c r="HW215">
        <v>21.490120000000001</v>
      </c>
      <c r="HX215" s="1">
        <v>2.349042E-3</v>
      </c>
      <c r="HY215" s="1">
        <v>1.1088910000000001</v>
      </c>
      <c r="HZ215">
        <v>0.4150393</v>
      </c>
      <c r="IA215">
        <v>21.278839999999999</v>
      </c>
      <c r="IB215" s="1">
        <v>2.0417489999999998E-3</v>
      </c>
      <c r="IC215" s="1">
        <v>0.96360800000000002</v>
      </c>
      <c r="ID215">
        <v>0.41346549999999999</v>
      </c>
      <c r="IE215">
        <v>20.843039999999998</v>
      </c>
      <c r="IF215" s="1">
        <v>1.789627E-3</v>
      </c>
      <c r="IG215" s="1">
        <v>0.84410819999999998</v>
      </c>
      <c r="IH215">
        <v>0.4121512</v>
      </c>
      <c r="II215">
        <v>21.008579999999998</v>
      </c>
      <c r="IJ215" s="1">
        <v>1.58344E-3</v>
      </c>
      <c r="IK215" s="1">
        <v>0.74635669999999998</v>
      </c>
      <c r="IL215">
        <v>0.41112409999999999</v>
      </c>
      <c r="IM215">
        <v>21.444780000000002</v>
      </c>
      <c r="IN215" s="1">
        <v>1.4058460000000001E-3</v>
      </c>
      <c r="IO215" s="1">
        <v>0.66225239999999996</v>
      </c>
      <c r="IP215">
        <v>0.4103233</v>
      </c>
      <c r="IQ215">
        <v>21.748349999999999</v>
      </c>
      <c r="IR215" s="1">
        <v>1.2402890000000001E-3</v>
      </c>
      <c r="IS215" s="1">
        <v>0.58417649999999999</v>
      </c>
      <c r="IT215">
        <v>0.40970630000000002</v>
      </c>
      <c r="IU215">
        <v>21.738530000000001</v>
      </c>
      <c r="IV215" s="1">
        <v>1.0797879999999999E-3</v>
      </c>
      <c r="IW215" s="1">
        <v>0.50863150000000001</v>
      </c>
      <c r="IX215">
        <v>0.4092383</v>
      </c>
      <c r="IY215">
        <v>21.392060000000001</v>
      </c>
      <c r="IZ215" s="1">
        <v>9.2763019999999999E-4</v>
      </c>
      <c r="JA215" s="1">
        <v>0.4368956</v>
      </c>
      <c r="JB215">
        <v>0.40889569999999997</v>
      </c>
      <c r="JC215">
        <v>20.94971</v>
      </c>
      <c r="JD215" s="1">
        <v>7.9396450000000004E-4</v>
      </c>
      <c r="JE215" s="1">
        <v>0.3735387</v>
      </c>
      <c r="JF215">
        <v>0.40864109999999998</v>
      </c>
      <c r="JG215">
        <v>21.030560000000001</v>
      </c>
      <c r="JH215" s="1">
        <v>6.8643630000000001E-4</v>
      </c>
      <c r="JI215" s="1">
        <v>0.32232300000000003</v>
      </c>
      <c r="JJ215">
        <v>0.4084989</v>
      </c>
      <c r="JK215">
        <v>21.34667</v>
      </c>
      <c r="JL215" s="1">
        <v>6.0554149999999998E-4</v>
      </c>
      <c r="JM215" s="1">
        <v>0.28362579999999998</v>
      </c>
      <c r="JN215">
        <v>0.40843420000000003</v>
      </c>
      <c r="JO215">
        <v>21.882760000000001</v>
      </c>
      <c r="JP215" s="1">
        <v>5.4615009999999995E-4</v>
      </c>
      <c r="JQ215" s="1">
        <v>0.25519979999999998</v>
      </c>
      <c r="JR215">
        <v>0.40846690000000002</v>
      </c>
      <c r="JS215">
        <v>22.624690000000001</v>
      </c>
      <c r="JT215" s="1">
        <v>5.0091339999999999E-4</v>
      </c>
      <c r="JU215" s="1">
        <v>0.2336182</v>
      </c>
      <c r="JV215">
        <v>0.40859499999999999</v>
      </c>
      <c r="JW215">
        <v>23.116530000000001</v>
      </c>
      <c r="JX215" s="1">
        <v>4.6334940000000003E-4</v>
      </c>
      <c r="JY215" s="1">
        <v>0.21581149999999999</v>
      </c>
      <c r="JZ215">
        <v>0.40882350000000001</v>
      </c>
      <c r="KA215">
        <v>23.196719999999999</v>
      </c>
      <c r="KB215" s="1">
        <v>4.295244E-4</v>
      </c>
      <c r="KC215" s="1">
        <v>0.199846</v>
      </c>
      <c r="KD215">
        <v>0.409167</v>
      </c>
      <c r="KE215">
        <v>23.047270000000001</v>
      </c>
      <c r="KF215" s="1">
        <v>3.980586E-4</v>
      </c>
      <c r="KG215" s="1">
        <v>0.18501380000000001</v>
      </c>
      <c r="KH215">
        <v>0.40959420000000002</v>
      </c>
      <c r="KI215">
        <v>22.66976</v>
      </c>
      <c r="KJ215" s="1">
        <v>3.6915489999999999E-4</v>
      </c>
      <c r="KK215" s="1">
        <v>0.17134360000000001</v>
      </c>
      <c r="KL215">
        <v>0.41009119999999999</v>
      </c>
      <c r="KM215">
        <v>22.469470000000001</v>
      </c>
      <c r="KN215" s="1">
        <v>3.4335449999999999E-4</v>
      </c>
      <c r="KO215" s="1">
        <v>0.159141</v>
      </c>
      <c r="KP215">
        <v>0.4106302</v>
      </c>
      <c r="KQ215">
        <v>22.22485</v>
      </c>
      <c r="KR215" s="1">
        <v>3.211946E-4</v>
      </c>
      <c r="KS215" s="1">
        <v>0.1486324</v>
      </c>
      <c r="KT215">
        <v>0.41118120000000002</v>
      </c>
      <c r="KU215">
        <v>21.9834</v>
      </c>
      <c r="KV215" s="1">
        <v>3.022403E-4</v>
      </c>
      <c r="KW215" s="1">
        <v>0.13966390000000001</v>
      </c>
      <c r="KX215">
        <v>0.41169749999999999</v>
      </c>
      <c r="KY215">
        <v>21.930430000000001</v>
      </c>
      <c r="KZ215" s="1">
        <v>2.8598780000000003E-4</v>
      </c>
      <c r="LA215" s="1">
        <v>0.1319806</v>
      </c>
      <c r="LB215">
        <v>0.4121571</v>
      </c>
      <c r="LC215">
        <v>21.9664</v>
      </c>
      <c r="LD215" s="1">
        <v>2.7179599999999998E-4</v>
      </c>
      <c r="LE215" s="1">
        <v>0.12531980000000001</v>
      </c>
      <c r="LF215">
        <v>0.41252660000000002</v>
      </c>
      <c r="LG215">
        <v>21.9087</v>
      </c>
      <c r="LH215" s="1">
        <v>2.5906449999999999E-4</v>
      </c>
      <c r="LI215" s="1">
        <v>0.119384</v>
      </c>
      <c r="LJ215">
        <v>0.41280480000000003</v>
      </c>
      <c r="LK215">
        <v>21.604420000000001</v>
      </c>
      <c r="LL215" s="1">
        <v>2.4760590000000001E-4</v>
      </c>
      <c r="LM215" s="1">
        <v>0.1140613</v>
      </c>
      <c r="LN215">
        <v>0.41297479999999998</v>
      </c>
      <c r="LO215">
        <v>21.170030000000001</v>
      </c>
      <c r="LP215" s="1">
        <v>2.375016E-4</v>
      </c>
      <c r="LQ215" s="1">
        <v>0.10938000000000001</v>
      </c>
      <c r="LR215">
        <v>0.41305500000000001</v>
      </c>
      <c r="LS215">
        <v>21.193850000000001</v>
      </c>
      <c r="LT215" s="1">
        <v>2.290278E-4</v>
      </c>
      <c r="LU215" s="1">
        <v>0.1054644</v>
      </c>
      <c r="LV215">
        <v>0.41305609999999998</v>
      </c>
      <c r="LW215">
        <v>21.550170000000001</v>
      </c>
      <c r="LX215" s="1">
        <v>2.2192429999999999E-4</v>
      </c>
      <c r="LY215" s="1">
        <v>0.1022168</v>
      </c>
      <c r="LZ215">
        <v>0.41300599999999998</v>
      </c>
      <c r="MA215">
        <v>22.29693</v>
      </c>
      <c r="MB215" s="1">
        <v>2.1586040000000001E-4</v>
      </c>
      <c r="MC215" s="1">
        <v>9.9449659999999995E-2</v>
      </c>
      <c r="MD215">
        <v>0.41291270000000002</v>
      </c>
      <c r="ME215">
        <v>23.196929999999998</v>
      </c>
      <c r="MF215" s="1">
        <v>2.1061159999999999E-4</v>
      </c>
      <c r="MG215" s="1">
        <v>9.7064269999999994E-2</v>
      </c>
      <c r="MH215">
        <v>0.4128098</v>
      </c>
      <c r="MI215">
        <v>23.900870000000001</v>
      </c>
      <c r="MJ215" s="1">
        <v>2.0624989999999999E-4</v>
      </c>
      <c r="MK215" s="1">
        <v>9.50743E-2</v>
      </c>
      <c r="ML215">
        <v>0.4126919</v>
      </c>
      <c r="MM215">
        <v>24.058730000000001</v>
      </c>
      <c r="MN215" s="1">
        <v>2.0284050000000001E-4</v>
      </c>
      <c r="MO215" s="1">
        <v>9.3521709999999994E-2</v>
      </c>
      <c r="MP215">
        <v>0.41260140000000001</v>
      </c>
      <c r="MQ215">
        <v>23.91037</v>
      </c>
      <c r="MR215" s="1">
        <v>1.9985409999999999E-4</v>
      </c>
      <c r="MS215" s="1">
        <v>9.2179689999999995E-2</v>
      </c>
      <c r="MT215">
        <v>0.41251890000000002</v>
      </c>
      <c r="MU215">
        <v>23.511150000000001</v>
      </c>
      <c r="MV215" s="1">
        <v>1.9639080000000001E-4</v>
      </c>
      <c r="MW215" s="1">
        <v>9.0627890000000003E-2</v>
      </c>
      <c r="MX215">
        <v>0.41243829999999998</v>
      </c>
      <c r="MY215">
        <v>23.20551</v>
      </c>
      <c r="MZ215" s="1">
        <v>1.9180320000000001E-4</v>
      </c>
      <c r="NA215" s="1">
        <v>8.8568560000000005E-2</v>
      </c>
      <c r="NB215">
        <v>0.41237479999999999</v>
      </c>
      <c r="NC215">
        <v>23.084589999999999</v>
      </c>
      <c r="ND215" s="1">
        <v>1.8620020000000001E-4</v>
      </c>
      <c r="NE215" s="1">
        <v>8.6023039999999995E-2</v>
      </c>
      <c r="NF215">
        <v>0.41237479999999999</v>
      </c>
      <c r="NG215">
        <v>23.084589999999999</v>
      </c>
      <c r="NH215" s="1">
        <v>1.8620020000000001E-4</v>
      </c>
      <c r="NI215" s="1">
        <v>8.6023039999999995E-2</v>
      </c>
      <c r="NJ215">
        <v>0.41237479999999999</v>
      </c>
      <c r="NK215">
        <v>23.084589999999999</v>
      </c>
      <c r="NL215" s="1">
        <v>1.8620020000000001E-4</v>
      </c>
      <c r="NM215" s="1">
        <v>8.6023039999999995E-2</v>
      </c>
      <c r="NN215">
        <v>0.41237479999999999</v>
      </c>
      <c r="NO215">
        <v>23.084589999999999</v>
      </c>
      <c r="NP215" s="1">
        <v>1.8620020000000001E-4</v>
      </c>
      <c r="NQ215" s="1">
        <v>8.6023039999999995E-2</v>
      </c>
      <c r="NR215">
        <v>0.41237479999999999</v>
      </c>
      <c r="NS215">
        <v>23.084589999999999</v>
      </c>
      <c r="NT215" s="1">
        <v>1.8620020000000001E-4</v>
      </c>
      <c r="NU215" s="1">
        <v>8.6023039999999995E-2</v>
      </c>
      <c r="NV215">
        <v>0.41237479999999999</v>
      </c>
      <c r="NW215">
        <v>23.084589999999999</v>
      </c>
      <c r="NX215" s="1">
        <v>1.8620020000000001E-4</v>
      </c>
      <c r="NY215" s="1">
        <v>8.6023039999999995E-2</v>
      </c>
      <c r="NZ215">
        <v>0.41237479999999999</v>
      </c>
      <c r="OA215">
        <v>23.084589999999999</v>
      </c>
      <c r="OB215" s="1">
        <v>1.8620020000000001E-4</v>
      </c>
      <c r="OC215" s="1">
        <v>8.6023039999999995E-2</v>
      </c>
      <c r="OD215">
        <v>0.41237479999999999</v>
      </c>
      <c r="OE215">
        <v>23.084589999999999</v>
      </c>
      <c r="OF215" s="1">
        <v>1.8620020000000001E-4</v>
      </c>
      <c r="OG215" s="1">
        <v>8.6023039999999995E-2</v>
      </c>
      <c r="OH215">
        <v>0.41237479999999999</v>
      </c>
      <c r="OI215">
        <v>23.084589999999999</v>
      </c>
      <c r="OJ215" s="1">
        <v>1.8620020000000001E-4</v>
      </c>
      <c r="OK215" s="1">
        <v>8.6023039999999995E-2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0.96225890000000003</v>
      </c>
      <c r="G216">
        <v>17.060199999999998</v>
      </c>
      <c r="H216">
        <v>0</v>
      </c>
      <c r="I216">
        <v>0</v>
      </c>
      <c r="J216">
        <v>0.96036809999999995</v>
      </c>
      <c r="K216">
        <v>17.613910000000001</v>
      </c>
      <c r="L216">
        <v>0</v>
      </c>
      <c r="M216">
        <v>0</v>
      </c>
      <c r="N216">
        <v>0.95848730000000004</v>
      </c>
      <c r="O216">
        <v>18.15419</v>
      </c>
      <c r="P216">
        <v>0</v>
      </c>
      <c r="Q216">
        <v>0</v>
      </c>
      <c r="R216">
        <v>0.95661589999999996</v>
      </c>
      <c r="S216">
        <v>18.736460000000001</v>
      </c>
      <c r="T216">
        <v>0</v>
      </c>
      <c r="U216">
        <v>0</v>
      </c>
      <c r="V216">
        <v>0.95470250000000001</v>
      </c>
      <c r="W216">
        <v>19.343060000000001</v>
      </c>
      <c r="X216">
        <v>0</v>
      </c>
      <c r="Y216">
        <v>0</v>
      </c>
      <c r="Z216">
        <v>0.95271150000000004</v>
      </c>
      <c r="AA216">
        <v>19.42428</v>
      </c>
      <c r="AB216">
        <v>0</v>
      </c>
      <c r="AC216">
        <v>0</v>
      </c>
      <c r="AD216">
        <v>0.9509379</v>
      </c>
      <c r="AE216">
        <v>19.087060000000001</v>
      </c>
      <c r="AF216">
        <v>0</v>
      </c>
      <c r="AG216">
        <v>0</v>
      </c>
      <c r="AH216">
        <v>0.94889009999999996</v>
      </c>
      <c r="AI216">
        <v>18.786950000000001</v>
      </c>
      <c r="AJ216">
        <v>0</v>
      </c>
      <c r="AK216">
        <v>0</v>
      </c>
      <c r="AL216">
        <v>0.94674570000000002</v>
      </c>
      <c r="AM216">
        <v>18.679569999999998</v>
      </c>
      <c r="AN216" s="1">
        <v>3.604998E-32</v>
      </c>
      <c r="AO216" s="1">
        <v>1.097829E-29</v>
      </c>
      <c r="AP216">
        <v>0.94458500000000001</v>
      </c>
      <c r="AQ216">
        <v>19.232250000000001</v>
      </c>
      <c r="AR216" s="1">
        <v>1.381037E-20</v>
      </c>
      <c r="AS216" s="1">
        <v>4.2084720000000002E-18</v>
      </c>
      <c r="AT216">
        <v>0.9423918</v>
      </c>
      <c r="AU216">
        <v>19.839690000000001</v>
      </c>
      <c r="AV216" s="1">
        <v>1.230302E-10</v>
      </c>
      <c r="AW216" s="1">
        <v>3.756716E-8</v>
      </c>
      <c r="AX216">
        <v>0.94015680000000001</v>
      </c>
      <c r="AY216">
        <v>20.37321</v>
      </c>
      <c r="AZ216" s="1">
        <v>2.9615699999999998E-5</v>
      </c>
      <c r="BA216" s="1">
        <v>7.0074860000000003E-3</v>
      </c>
      <c r="BB216">
        <v>0.93788179999999999</v>
      </c>
      <c r="BC216">
        <v>20.845569999999999</v>
      </c>
      <c r="BD216" s="1">
        <v>1.4305419999999999E-2</v>
      </c>
      <c r="BE216" s="1">
        <v>3.6311249999999999</v>
      </c>
      <c r="BF216">
        <v>0.93560469999999996</v>
      </c>
      <c r="BG216">
        <v>20.75038</v>
      </c>
      <c r="BH216" s="1">
        <v>0.83940510000000002</v>
      </c>
      <c r="BI216">
        <v>225.08150000000001</v>
      </c>
      <c r="BJ216">
        <v>0.93341779999999996</v>
      </c>
      <c r="BK216">
        <v>20.389019999999999</v>
      </c>
      <c r="BL216">
        <v>11.46163</v>
      </c>
      <c r="BM216">
        <v>3221.4540000000002</v>
      </c>
      <c r="BN216">
        <v>0.93111869999999997</v>
      </c>
      <c r="BO216">
        <v>20.04608</v>
      </c>
      <c r="BP216">
        <v>51.329169999999998</v>
      </c>
      <c r="BQ216">
        <v>15016.25</v>
      </c>
      <c r="BR216">
        <v>0.92882229999999999</v>
      </c>
      <c r="BS216">
        <v>19.86928</v>
      </c>
      <c r="BT216">
        <v>94.334209999999999</v>
      </c>
      <c r="BU216">
        <v>28589.21</v>
      </c>
      <c r="BV216">
        <v>0.92650940000000004</v>
      </c>
      <c r="BW216">
        <v>19.981000000000002</v>
      </c>
      <c r="BX216">
        <v>83.739289999999997</v>
      </c>
      <c r="BY216">
        <v>26176.11</v>
      </c>
      <c r="BZ216">
        <v>0.92394449999999995</v>
      </c>
      <c r="CA216">
        <v>20.46255</v>
      </c>
      <c r="CB216">
        <v>40.744509999999998</v>
      </c>
      <c r="CC216">
        <v>13087.49</v>
      </c>
      <c r="CD216">
        <v>0.92087699999999995</v>
      </c>
      <c r="CE216">
        <v>20.704609999999999</v>
      </c>
      <c r="CF216">
        <v>12.092779999999999</v>
      </c>
      <c r="CG216">
        <v>3977.2979999999998</v>
      </c>
      <c r="CH216">
        <v>0.91635469999999997</v>
      </c>
      <c r="CI216">
        <v>20.666049999999998</v>
      </c>
      <c r="CJ216">
        <v>2.4358680000000001</v>
      </c>
      <c r="CK216">
        <v>817.69929999999999</v>
      </c>
      <c r="CL216">
        <v>0.90941550000000004</v>
      </c>
      <c r="CM216">
        <v>20.1282</v>
      </c>
      <c r="CN216">
        <v>0.40709240000000002</v>
      </c>
      <c r="CO216">
        <v>137.6688</v>
      </c>
      <c r="CP216">
        <v>0.90155110000000005</v>
      </c>
      <c r="CQ216">
        <v>19.52065</v>
      </c>
      <c r="CR216">
        <v>0.10252799999999999</v>
      </c>
      <c r="CS216">
        <v>33.583199999999998</v>
      </c>
      <c r="CT216">
        <v>0.89411209999999997</v>
      </c>
      <c r="CU216">
        <v>18.91057</v>
      </c>
      <c r="CV216">
        <v>6.3420790000000005E-2</v>
      </c>
      <c r="CW216">
        <v>20.195239999999998</v>
      </c>
      <c r="CX216">
        <v>0.88786229999999999</v>
      </c>
      <c r="CY216">
        <v>18.357109999999999</v>
      </c>
      <c r="CZ216">
        <v>5.650442E-2</v>
      </c>
      <c r="DA216">
        <v>17.94567</v>
      </c>
      <c r="DB216">
        <v>0.88130249999999999</v>
      </c>
      <c r="DC216">
        <v>18.171019999999999</v>
      </c>
      <c r="DD216" s="1">
        <v>5.4855649999999999E-2</v>
      </c>
      <c r="DE216">
        <v>17.456530000000001</v>
      </c>
      <c r="DF216">
        <v>0.87477190000000005</v>
      </c>
      <c r="DG216">
        <v>18.46396</v>
      </c>
      <c r="DH216" s="1">
        <v>5.4891420000000003E-2</v>
      </c>
      <c r="DI216">
        <v>17.54223</v>
      </c>
      <c r="DJ216">
        <v>0.86826230000000004</v>
      </c>
      <c r="DK216">
        <v>18.796779999999998</v>
      </c>
      <c r="DL216" s="1">
        <v>5.4308380000000003E-2</v>
      </c>
      <c r="DM216">
        <v>17.46012</v>
      </c>
      <c r="DN216">
        <v>0.86181640000000004</v>
      </c>
      <c r="DO216">
        <v>19.03913</v>
      </c>
      <c r="DP216" s="1">
        <v>5.1961140000000003E-2</v>
      </c>
      <c r="DQ216" s="1">
        <v>16.81277</v>
      </c>
      <c r="DR216">
        <v>0.85553990000000002</v>
      </c>
      <c r="DS216">
        <v>18.73751</v>
      </c>
      <c r="DT216" s="1">
        <v>4.8262859999999998E-2</v>
      </c>
      <c r="DU216" s="1">
        <v>15.70303</v>
      </c>
      <c r="DV216">
        <v>0.84952589999999994</v>
      </c>
      <c r="DW216">
        <v>18.189959999999999</v>
      </c>
      <c r="DX216" s="1">
        <v>4.4012900000000001E-2</v>
      </c>
      <c r="DY216" s="1">
        <v>14.38945</v>
      </c>
      <c r="DZ216">
        <v>0.84346790000000005</v>
      </c>
      <c r="EA216">
        <v>17.651610000000002</v>
      </c>
      <c r="EB216" s="1">
        <v>3.970241E-2</v>
      </c>
      <c r="EC216" s="1">
        <v>13.037319999999999</v>
      </c>
      <c r="ED216">
        <v>0.83752740000000003</v>
      </c>
      <c r="EE216">
        <v>17.12792</v>
      </c>
      <c r="EF216" s="1">
        <v>3.565571E-2</v>
      </c>
      <c r="EG216" s="1">
        <v>11.755000000000001</v>
      </c>
      <c r="EH216">
        <v>0.83127289999999998</v>
      </c>
      <c r="EI216">
        <v>17.135200000000001</v>
      </c>
      <c r="EJ216" s="1">
        <v>3.2051030000000001E-2</v>
      </c>
      <c r="EK216" s="1">
        <v>10.610329999999999</v>
      </c>
      <c r="EL216">
        <v>0.82488450000000002</v>
      </c>
      <c r="EM216">
        <v>17.387</v>
      </c>
      <c r="EN216" s="1">
        <v>2.8828349999999999E-2</v>
      </c>
      <c r="EO216" s="1">
        <v>9.5869719999999994</v>
      </c>
      <c r="EP216">
        <v>0.81857199999999997</v>
      </c>
      <c r="EQ216">
        <v>17.731020000000001</v>
      </c>
      <c r="ER216" s="1">
        <v>2.5902830000000002E-2</v>
      </c>
      <c r="ES216" s="1">
        <v>8.6543109999999999</v>
      </c>
      <c r="ET216">
        <v>0.81244760000000005</v>
      </c>
      <c r="EU216">
        <v>18.303999999999998</v>
      </c>
      <c r="EV216" s="1">
        <v>2.327017E-2</v>
      </c>
      <c r="EW216" s="1">
        <v>7.8093779999999997</v>
      </c>
      <c r="EX216">
        <v>0.80625210000000003</v>
      </c>
      <c r="EY216">
        <v>18.63158</v>
      </c>
      <c r="EZ216" s="1">
        <v>2.0900189999999999E-2</v>
      </c>
      <c r="FA216" s="1">
        <v>7.046443</v>
      </c>
      <c r="FB216">
        <v>0.80009929999999996</v>
      </c>
      <c r="FC216">
        <v>18.415579999999999</v>
      </c>
      <c r="FD216" s="1">
        <v>1.875653E-2</v>
      </c>
      <c r="FE216" s="1">
        <v>6.3518160000000004</v>
      </c>
      <c r="FF216">
        <v>0.79426969999999997</v>
      </c>
      <c r="FG216">
        <v>17.956219999999998</v>
      </c>
      <c r="FH216" s="1">
        <v>1.6840819999999999E-2</v>
      </c>
      <c r="FI216" s="1">
        <v>5.7249379999999999</v>
      </c>
      <c r="FJ216">
        <v>0.78864909999999999</v>
      </c>
      <c r="FK216">
        <v>17.506329999999998</v>
      </c>
      <c r="FL216" s="1">
        <v>1.514224E-2</v>
      </c>
      <c r="FM216" s="1">
        <v>5.1651319999999998</v>
      </c>
      <c r="FN216">
        <v>0.78303679999999998</v>
      </c>
      <c r="FO216">
        <v>17.64648</v>
      </c>
      <c r="FP216" s="1">
        <v>1.3620129999999999E-2</v>
      </c>
      <c r="FQ216" s="1">
        <v>4.6620650000000001</v>
      </c>
      <c r="FR216">
        <v>0.77758559999999999</v>
      </c>
      <c r="FS216">
        <v>18.162800000000001</v>
      </c>
      <c r="FT216" s="1">
        <v>1.226583E-2</v>
      </c>
      <c r="FU216" s="1">
        <v>4.2132949999999996</v>
      </c>
      <c r="FV216">
        <v>0.77240549999999997</v>
      </c>
      <c r="FW216">
        <v>18.925799999999999</v>
      </c>
      <c r="FX216" s="1">
        <v>1.1041179999999999E-2</v>
      </c>
      <c r="FY216" s="1">
        <v>3.8054190000000001</v>
      </c>
      <c r="FZ216">
        <v>0.76737200000000005</v>
      </c>
      <c r="GA216">
        <v>19.78088</v>
      </c>
      <c r="GB216" s="1">
        <v>9.9401230000000004E-3</v>
      </c>
      <c r="GC216" s="1">
        <v>3.4367570000000001</v>
      </c>
      <c r="GD216">
        <v>0.76241380000000003</v>
      </c>
      <c r="GE216">
        <v>20.263660000000002</v>
      </c>
      <c r="GF216" s="1">
        <v>8.9446170000000002E-3</v>
      </c>
      <c r="GG216" s="1">
        <v>3.10141</v>
      </c>
      <c r="GH216">
        <v>0.75778100000000004</v>
      </c>
      <c r="GI216">
        <v>20.302199999999999</v>
      </c>
      <c r="GJ216" s="1">
        <v>8.0350730000000002E-3</v>
      </c>
      <c r="GK216" s="1">
        <v>2.7931720000000002</v>
      </c>
      <c r="GL216">
        <v>0.75295069999999997</v>
      </c>
      <c r="GM216">
        <v>20.083120000000001</v>
      </c>
      <c r="GN216" s="1">
        <v>7.2014230000000002E-3</v>
      </c>
      <c r="GO216" s="1">
        <v>2.5102899999999999</v>
      </c>
      <c r="GP216">
        <v>0.74877689999999997</v>
      </c>
      <c r="GQ216">
        <v>19.797350000000002</v>
      </c>
      <c r="GR216" s="1">
        <v>6.4601299999999997E-3</v>
      </c>
      <c r="GS216" s="1">
        <v>2.2557160000000001</v>
      </c>
      <c r="GT216">
        <v>0.74474390000000001</v>
      </c>
      <c r="GU216">
        <v>19.979679999999998</v>
      </c>
      <c r="GV216" s="1">
        <v>5.806968E-3</v>
      </c>
      <c r="GW216" s="1">
        <v>2.030278</v>
      </c>
      <c r="GX216">
        <v>0.74080489999999999</v>
      </c>
      <c r="GY216">
        <v>20.367429999999999</v>
      </c>
      <c r="GZ216" s="1">
        <v>5.222829E-3</v>
      </c>
      <c r="HA216" s="1">
        <v>1.82884</v>
      </c>
      <c r="HB216">
        <v>0.73757760000000006</v>
      </c>
      <c r="HC216">
        <v>20.998360000000002</v>
      </c>
      <c r="HD216" s="1">
        <v>4.6849860000000004E-3</v>
      </c>
      <c r="HE216" s="1">
        <v>1.643003</v>
      </c>
      <c r="HF216">
        <v>0.73447629999999997</v>
      </c>
      <c r="HG216">
        <v>21.765250000000002</v>
      </c>
      <c r="HH216" s="1">
        <v>4.1752589999999997E-3</v>
      </c>
      <c r="HI216" s="1">
        <v>1.466834</v>
      </c>
      <c r="HJ216">
        <v>0.73156140000000003</v>
      </c>
      <c r="HK216">
        <v>22.232119999999998</v>
      </c>
      <c r="HL216" s="1">
        <v>3.6799200000000002E-3</v>
      </c>
      <c r="HM216" s="1">
        <v>1.2948679999999999</v>
      </c>
      <c r="HN216">
        <v>0.72934089999999996</v>
      </c>
      <c r="HO216">
        <v>22.28623</v>
      </c>
      <c r="HP216" s="1">
        <v>3.2088580000000002E-3</v>
      </c>
      <c r="HQ216" s="1">
        <v>1.129901</v>
      </c>
      <c r="HR216">
        <v>0.72729100000000002</v>
      </c>
      <c r="HS216">
        <v>22.022349999999999</v>
      </c>
      <c r="HT216" s="1">
        <v>2.7745510000000001E-3</v>
      </c>
      <c r="HU216" s="1">
        <v>0.97692909999999999</v>
      </c>
      <c r="HV216">
        <v>0.72569280000000003</v>
      </c>
      <c r="HW216">
        <v>21.544319999999999</v>
      </c>
      <c r="HX216" s="1">
        <v>2.3961849999999999E-3</v>
      </c>
      <c r="HY216" s="1">
        <v>0.84282239999999997</v>
      </c>
      <c r="HZ216">
        <v>0.72452740000000004</v>
      </c>
      <c r="IA216">
        <v>21.353670000000001</v>
      </c>
      <c r="IB216" s="1">
        <v>2.080831E-3</v>
      </c>
      <c r="IC216" s="1">
        <v>0.73062369999999999</v>
      </c>
      <c r="ID216">
        <v>0.72353999999999996</v>
      </c>
      <c r="IE216">
        <v>20.899730000000002</v>
      </c>
      <c r="IF216" s="1">
        <v>1.8216339999999999E-3</v>
      </c>
      <c r="IG216" s="1">
        <v>0.63841040000000004</v>
      </c>
      <c r="IH216">
        <v>0.72272130000000001</v>
      </c>
      <c r="II216">
        <v>21.05622</v>
      </c>
      <c r="IJ216" s="1">
        <v>1.609989E-3</v>
      </c>
      <c r="IK216" s="1">
        <v>0.56321399999999999</v>
      </c>
      <c r="IL216">
        <v>0.72220050000000002</v>
      </c>
      <c r="IM216">
        <v>21.44378</v>
      </c>
      <c r="IN216" s="1">
        <v>1.4295779999999999E-3</v>
      </c>
      <c r="IO216" s="1">
        <v>0.49921769999999999</v>
      </c>
      <c r="IP216">
        <v>0.72183679999999995</v>
      </c>
      <c r="IQ216">
        <v>21.714469999999999</v>
      </c>
      <c r="IR216" s="1">
        <v>1.262925E-3</v>
      </c>
      <c r="IS216" s="1">
        <v>0.44044309999999998</v>
      </c>
      <c r="IT216">
        <v>0.72161070000000005</v>
      </c>
      <c r="IU216">
        <v>21.713750000000001</v>
      </c>
      <c r="IV216" s="1">
        <v>1.101767E-3</v>
      </c>
      <c r="IW216" s="1">
        <v>0.38387369999999998</v>
      </c>
      <c r="IX216">
        <v>0.72147589999999995</v>
      </c>
      <c r="IY216">
        <v>21.404</v>
      </c>
      <c r="IZ216" s="1">
        <v>9.4799450000000003E-4</v>
      </c>
      <c r="JA216" s="1">
        <v>0.32998870000000002</v>
      </c>
      <c r="JB216">
        <v>0.72136549999999999</v>
      </c>
      <c r="JC216">
        <v>21.008009999999999</v>
      </c>
      <c r="JD216" s="1">
        <v>8.1124349999999997E-4</v>
      </c>
      <c r="JE216" s="1">
        <v>0.28198719999999999</v>
      </c>
      <c r="JF216">
        <v>0.72131849999999997</v>
      </c>
      <c r="JG216">
        <v>21.120799999999999</v>
      </c>
      <c r="JH216" s="1">
        <v>6.9989830000000001E-4</v>
      </c>
      <c r="JI216" s="1">
        <v>0.24281150000000001</v>
      </c>
      <c r="JJ216">
        <v>0.72135229999999995</v>
      </c>
      <c r="JK216">
        <v>21.432829999999999</v>
      </c>
      <c r="JL216" s="1">
        <v>6.15531E-4</v>
      </c>
      <c r="JM216" s="1">
        <v>0.2130523</v>
      </c>
      <c r="JN216">
        <v>0.7213984</v>
      </c>
      <c r="JO216">
        <v>21.945239999999998</v>
      </c>
      <c r="JP216" s="1">
        <v>5.5351409999999999E-4</v>
      </c>
      <c r="JQ216" s="1">
        <v>0.19117410000000001</v>
      </c>
      <c r="JR216">
        <v>0.72149640000000004</v>
      </c>
      <c r="JS216">
        <v>22.634879999999999</v>
      </c>
      <c r="JT216" s="1">
        <v>5.0669980000000005E-4</v>
      </c>
      <c r="JU216" s="1">
        <v>0.17470050000000001</v>
      </c>
      <c r="JV216">
        <v>0.72167879999999995</v>
      </c>
      <c r="JW216">
        <v>23.081869999999999</v>
      </c>
      <c r="JX216" s="1">
        <v>4.6832900000000002E-4</v>
      </c>
      <c r="JY216" s="1">
        <v>0.16127330000000001</v>
      </c>
      <c r="JZ216">
        <v>0.72193240000000003</v>
      </c>
      <c r="KA216">
        <v>23.16046</v>
      </c>
      <c r="KB216" s="1">
        <v>4.3409950000000003E-4</v>
      </c>
      <c r="KC216" s="1">
        <v>0.1493478</v>
      </c>
      <c r="KD216">
        <v>0.72224869999999997</v>
      </c>
      <c r="KE216">
        <v>23.04335</v>
      </c>
      <c r="KF216" s="1">
        <v>4.0232179999999997E-4</v>
      </c>
      <c r="KG216" s="1">
        <v>0.13830300000000001</v>
      </c>
      <c r="KH216">
        <v>0.7226129</v>
      </c>
      <c r="KI216">
        <v>22.708169999999999</v>
      </c>
      <c r="KJ216" s="1">
        <v>3.7303139999999999E-4</v>
      </c>
      <c r="KK216" s="1">
        <v>0.1281012</v>
      </c>
      <c r="KL216">
        <v>0.72304840000000004</v>
      </c>
      <c r="KM216">
        <v>22.554310000000001</v>
      </c>
      <c r="KN216" s="1">
        <v>3.4675569999999999E-4</v>
      </c>
      <c r="KO216" s="1">
        <v>0.1189675</v>
      </c>
      <c r="KP216">
        <v>0.72346299999999997</v>
      </c>
      <c r="KQ216">
        <v>22.306650000000001</v>
      </c>
      <c r="KR216" s="1">
        <v>3.2408879999999999E-4</v>
      </c>
      <c r="KS216" s="1">
        <v>0.11107499999999999</v>
      </c>
      <c r="KT216">
        <v>0.72388189999999997</v>
      </c>
      <c r="KU216">
        <v>22.055479999999999</v>
      </c>
      <c r="KV216" s="1">
        <v>3.0472190000000002E-4</v>
      </c>
      <c r="KW216" s="1">
        <v>0.104351</v>
      </c>
      <c r="KX216">
        <v>0.72425220000000001</v>
      </c>
      <c r="KY216">
        <v>21.946300000000001</v>
      </c>
      <c r="KZ216" s="1">
        <v>2.8811499999999997E-4</v>
      </c>
      <c r="LA216" s="1">
        <v>9.8589209999999997E-2</v>
      </c>
      <c r="LB216">
        <v>0.72451679999999996</v>
      </c>
      <c r="LC216">
        <v>21.951830000000001</v>
      </c>
      <c r="LD216" s="1">
        <v>2.736584E-4</v>
      </c>
      <c r="LE216" s="1">
        <v>9.3608090000000005E-2</v>
      </c>
      <c r="LF216">
        <v>0.72472890000000001</v>
      </c>
      <c r="LG216">
        <v>21.896650000000001</v>
      </c>
      <c r="LH216" s="1">
        <v>2.6074879999999999E-4</v>
      </c>
      <c r="LI216" s="1">
        <v>8.9180869999999995E-2</v>
      </c>
      <c r="LJ216">
        <v>0.72484939999999998</v>
      </c>
      <c r="LK216">
        <v>21.624680000000001</v>
      </c>
      <c r="LL216" s="1">
        <v>2.490983E-4</v>
      </c>
      <c r="LM216" s="1">
        <v>8.5199250000000004E-2</v>
      </c>
      <c r="LN216">
        <v>0.72489459999999994</v>
      </c>
      <c r="LO216">
        <v>21.23237</v>
      </c>
      <c r="LP216" s="1">
        <v>2.3879890000000001E-4</v>
      </c>
      <c r="LQ216" s="1">
        <v>8.1681649999999995E-2</v>
      </c>
      <c r="LR216">
        <v>0.72487250000000003</v>
      </c>
      <c r="LS216">
        <v>21.274889999999999</v>
      </c>
      <c r="LT216" s="1">
        <v>2.300913E-4</v>
      </c>
      <c r="LU216" s="1">
        <v>7.87138E-2</v>
      </c>
      <c r="LV216">
        <v>0.72477440000000004</v>
      </c>
      <c r="LW216">
        <v>21.615089999999999</v>
      </c>
      <c r="LX216" s="1">
        <v>2.2282009999999999E-4</v>
      </c>
      <c r="LY216" s="1">
        <v>7.6255660000000003E-2</v>
      </c>
      <c r="LZ216">
        <v>0.72466940000000002</v>
      </c>
      <c r="MA216">
        <v>22.326339999999998</v>
      </c>
      <c r="MB216" s="1">
        <v>2.1662609999999999E-4</v>
      </c>
      <c r="MC216" s="1">
        <v>7.4161480000000002E-2</v>
      </c>
      <c r="MD216">
        <v>0.72457749999999999</v>
      </c>
      <c r="ME216">
        <v>23.189620000000001</v>
      </c>
      <c r="MF216" s="1">
        <v>2.1127529999999999E-4</v>
      </c>
      <c r="MG216" s="1">
        <v>7.2354119999999994E-2</v>
      </c>
      <c r="MH216">
        <v>0.72446069999999996</v>
      </c>
      <c r="MI216">
        <v>23.858180000000001</v>
      </c>
      <c r="MJ216" s="1">
        <v>2.067805E-4</v>
      </c>
      <c r="MK216" s="1">
        <v>7.0832389999999995E-2</v>
      </c>
      <c r="ML216">
        <v>0.72436900000000004</v>
      </c>
      <c r="MM216">
        <v>24.020309999999998</v>
      </c>
      <c r="MN216" s="1">
        <v>2.032577E-4</v>
      </c>
      <c r="MO216" s="1">
        <v>6.963743E-2</v>
      </c>
      <c r="MP216">
        <v>0.72429350000000003</v>
      </c>
      <c r="MQ216">
        <v>23.908619999999999</v>
      </c>
      <c r="MR216" s="1">
        <v>2.0026159999999999E-4</v>
      </c>
      <c r="MS216" s="1">
        <v>6.8631150000000002E-2</v>
      </c>
      <c r="MT216">
        <v>0.72423979999999999</v>
      </c>
      <c r="MU216">
        <v>23.553840000000001</v>
      </c>
      <c r="MV216" s="1">
        <v>1.9691209999999999E-4</v>
      </c>
      <c r="MW216" s="1">
        <v>6.7504410000000001E-2</v>
      </c>
      <c r="MX216">
        <v>0.72418930000000004</v>
      </c>
      <c r="MY216">
        <v>23.292269999999998</v>
      </c>
      <c r="MZ216" s="1">
        <v>1.924854E-4</v>
      </c>
      <c r="NA216" s="1">
        <v>6.6017039999999999E-2</v>
      </c>
      <c r="NB216">
        <v>0.72415580000000002</v>
      </c>
      <c r="NC216">
        <v>23.1798</v>
      </c>
      <c r="ND216" s="1">
        <v>1.870052E-4</v>
      </c>
      <c r="NE216" s="1">
        <v>6.4157729999999996E-2</v>
      </c>
      <c r="NF216">
        <v>0.72415580000000002</v>
      </c>
      <c r="NG216">
        <v>23.1798</v>
      </c>
      <c r="NH216" s="1">
        <v>1.870052E-4</v>
      </c>
      <c r="NI216" s="1">
        <v>6.4157729999999996E-2</v>
      </c>
      <c r="NJ216">
        <v>0.72415580000000002</v>
      </c>
      <c r="NK216">
        <v>23.1798</v>
      </c>
      <c r="NL216" s="1">
        <v>1.870052E-4</v>
      </c>
      <c r="NM216" s="1">
        <v>6.4157729999999996E-2</v>
      </c>
      <c r="NN216">
        <v>0.72415580000000002</v>
      </c>
      <c r="NO216">
        <v>23.1798</v>
      </c>
      <c r="NP216" s="1">
        <v>1.870052E-4</v>
      </c>
      <c r="NQ216" s="1">
        <v>6.4157729999999996E-2</v>
      </c>
      <c r="NR216">
        <v>0.72415580000000002</v>
      </c>
      <c r="NS216">
        <v>23.1798</v>
      </c>
      <c r="NT216" s="1">
        <v>1.870052E-4</v>
      </c>
      <c r="NU216" s="1">
        <v>6.4157729999999996E-2</v>
      </c>
      <c r="NV216">
        <v>0.72415580000000002</v>
      </c>
      <c r="NW216">
        <v>23.1798</v>
      </c>
      <c r="NX216" s="1">
        <v>1.870052E-4</v>
      </c>
      <c r="NY216" s="1">
        <v>6.4157729999999996E-2</v>
      </c>
      <c r="NZ216">
        <v>0.72415580000000002</v>
      </c>
      <c r="OA216">
        <v>23.1798</v>
      </c>
      <c r="OB216" s="1">
        <v>1.870052E-4</v>
      </c>
      <c r="OC216" s="1">
        <v>6.4157729999999996E-2</v>
      </c>
      <c r="OD216">
        <v>0.72415580000000002</v>
      </c>
      <c r="OE216">
        <v>23.1798</v>
      </c>
      <c r="OF216" s="1">
        <v>1.870052E-4</v>
      </c>
      <c r="OG216" s="1">
        <v>6.4157729999999996E-2</v>
      </c>
      <c r="OH216">
        <v>0.72415580000000002</v>
      </c>
      <c r="OI216">
        <v>23.1798</v>
      </c>
      <c r="OJ216" s="1">
        <v>1.870052E-4</v>
      </c>
      <c r="OK216" s="1">
        <v>6.4157729999999996E-2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0.89650339999999995</v>
      </c>
      <c r="G217">
        <v>17.07019</v>
      </c>
      <c r="H217">
        <v>0</v>
      </c>
      <c r="I217">
        <v>0</v>
      </c>
      <c r="J217">
        <v>0.89609159999999999</v>
      </c>
      <c r="K217">
        <v>17.62021</v>
      </c>
      <c r="L217">
        <v>0</v>
      </c>
      <c r="M217">
        <v>0</v>
      </c>
      <c r="N217">
        <v>0.89568669999999995</v>
      </c>
      <c r="O217">
        <v>18.161860000000001</v>
      </c>
      <c r="P217">
        <v>0</v>
      </c>
      <c r="Q217">
        <v>0</v>
      </c>
      <c r="R217">
        <v>0.89531989999999995</v>
      </c>
      <c r="S217">
        <v>18.74006</v>
      </c>
      <c r="T217">
        <v>0</v>
      </c>
      <c r="U217">
        <v>0</v>
      </c>
      <c r="V217">
        <v>0.89493639999999997</v>
      </c>
      <c r="W217">
        <v>19.35529</v>
      </c>
      <c r="X217">
        <v>0</v>
      </c>
      <c r="Y217">
        <v>0</v>
      </c>
      <c r="Z217">
        <v>0.89454049999999996</v>
      </c>
      <c r="AA217">
        <v>19.436669999999999</v>
      </c>
      <c r="AB217">
        <v>0</v>
      </c>
      <c r="AC217">
        <v>0</v>
      </c>
      <c r="AD217">
        <v>0.89426159999999999</v>
      </c>
      <c r="AE217">
        <v>19.096240000000002</v>
      </c>
      <c r="AF217">
        <v>0</v>
      </c>
      <c r="AG217">
        <v>0</v>
      </c>
      <c r="AH217">
        <v>0.89382070000000002</v>
      </c>
      <c r="AI217">
        <v>18.79325</v>
      </c>
      <c r="AJ217">
        <v>0</v>
      </c>
      <c r="AK217">
        <v>0</v>
      </c>
      <c r="AL217">
        <v>0.89337900000000003</v>
      </c>
      <c r="AM217">
        <v>18.679729999999999</v>
      </c>
      <c r="AN217" s="1">
        <v>6.1918530000000005E-33</v>
      </c>
      <c r="AO217" s="1">
        <v>1.6784520000000002E-30</v>
      </c>
      <c r="AP217">
        <v>0.89294649999999998</v>
      </c>
      <c r="AQ217">
        <v>19.232240000000001</v>
      </c>
      <c r="AR217" s="1">
        <v>2.3439679999999999E-21</v>
      </c>
      <c r="AS217" s="1">
        <v>6.3594869999999999E-19</v>
      </c>
      <c r="AT217">
        <v>0.89254239999999996</v>
      </c>
      <c r="AU217">
        <v>19.847670000000001</v>
      </c>
      <c r="AV217" s="1">
        <v>2.69473E-11</v>
      </c>
      <c r="AW217" s="1">
        <v>7.3279259999999999E-9</v>
      </c>
      <c r="AX217">
        <v>0.89213810000000004</v>
      </c>
      <c r="AY217">
        <v>20.375900000000001</v>
      </c>
      <c r="AZ217" s="1">
        <v>1.6757910000000002E-5</v>
      </c>
      <c r="BA217" s="1">
        <v>3.6139739999999998E-3</v>
      </c>
      <c r="BB217">
        <v>0.89171069999999997</v>
      </c>
      <c r="BC217">
        <v>20.8566</v>
      </c>
      <c r="BD217" s="1">
        <v>9.7102160000000007E-3</v>
      </c>
      <c r="BE217" s="1">
        <v>2.2385130000000002</v>
      </c>
      <c r="BF217">
        <v>0.8912871</v>
      </c>
      <c r="BG217">
        <v>20.76915</v>
      </c>
      <c r="BH217" s="1">
        <v>0.6436636</v>
      </c>
      <c r="BI217">
        <v>155.9641</v>
      </c>
      <c r="BJ217">
        <v>0.88988679999999998</v>
      </c>
      <c r="BK217">
        <v>20.4039</v>
      </c>
      <c r="BL217">
        <v>9.6696910000000003</v>
      </c>
      <c r="BM217">
        <v>2444.19</v>
      </c>
      <c r="BN217">
        <v>0.8881734</v>
      </c>
      <c r="BO217">
        <v>20.059850000000001</v>
      </c>
      <c r="BP217">
        <v>46.87473</v>
      </c>
      <c r="BQ217">
        <v>12276.16</v>
      </c>
      <c r="BR217">
        <v>0.88650209999999996</v>
      </c>
      <c r="BS217">
        <v>19.870719999999999</v>
      </c>
      <c r="BT217">
        <v>92.139309999999995</v>
      </c>
      <c r="BU217">
        <v>24892.78</v>
      </c>
      <c r="BV217">
        <v>0.88481379999999998</v>
      </c>
      <c r="BW217">
        <v>19.975639999999999</v>
      </c>
      <c r="BX217">
        <v>86.672070000000005</v>
      </c>
      <c r="BY217">
        <v>24058.06</v>
      </c>
      <c r="BZ217">
        <v>0.88296490000000005</v>
      </c>
      <c r="CA217">
        <v>20.45909</v>
      </c>
      <c r="CB217">
        <v>44.327840000000002</v>
      </c>
      <c r="CC217">
        <v>12599.81</v>
      </c>
      <c r="CD217">
        <v>0.88076690000000002</v>
      </c>
      <c r="CE217">
        <v>20.713619999999999</v>
      </c>
      <c r="CF217">
        <v>13.723649999999999</v>
      </c>
      <c r="CG217">
        <v>3982.489</v>
      </c>
      <c r="CH217">
        <v>0.87743890000000002</v>
      </c>
      <c r="CI217">
        <v>20.694710000000001</v>
      </c>
      <c r="CJ217">
        <v>2.8547950000000002</v>
      </c>
      <c r="CK217">
        <v>843.94060000000002</v>
      </c>
      <c r="CL217">
        <v>0.87229440000000003</v>
      </c>
      <c r="CM217">
        <v>20.170269999999999</v>
      </c>
      <c r="CN217">
        <v>0.47885100000000003</v>
      </c>
      <c r="CO217">
        <v>142.9058</v>
      </c>
      <c r="CP217">
        <v>0.86658520000000006</v>
      </c>
      <c r="CQ217">
        <v>19.557539999999999</v>
      </c>
      <c r="CR217">
        <v>0.11205080000000001</v>
      </c>
      <c r="CS217">
        <v>32.697389999999999</v>
      </c>
      <c r="CT217">
        <v>0.86149319999999996</v>
      </c>
      <c r="CU217">
        <v>18.94501</v>
      </c>
      <c r="CV217">
        <v>6.4720689999999997E-2</v>
      </c>
      <c r="CW217">
        <v>18.41846</v>
      </c>
      <c r="CX217">
        <v>0.85744940000000003</v>
      </c>
      <c r="CY217">
        <v>18.3766</v>
      </c>
      <c r="CZ217">
        <v>5.6823039999999998E-2</v>
      </c>
      <c r="DA217">
        <v>16.14141</v>
      </c>
      <c r="DB217">
        <v>0.85314199999999996</v>
      </c>
      <c r="DC217">
        <v>18.172059999999998</v>
      </c>
      <c r="DD217" s="1">
        <v>5.4883929999999997E-2</v>
      </c>
      <c r="DE217">
        <v>15.63557</v>
      </c>
      <c r="DF217">
        <v>0.84834920000000003</v>
      </c>
      <c r="DG217">
        <v>18.45598</v>
      </c>
      <c r="DH217" s="1">
        <v>5.4866900000000003E-2</v>
      </c>
      <c r="DI217">
        <v>15.70804</v>
      </c>
      <c r="DJ217">
        <v>0.84308680000000003</v>
      </c>
      <c r="DK217">
        <v>18.796659999999999</v>
      </c>
      <c r="DL217" s="1">
        <v>5.4399780000000002E-2</v>
      </c>
      <c r="DM217">
        <v>15.677429999999999</v>
      </c>
      <c r="DN217">
        <v>0.837893</v>
      </c>
      <c r="DO217">
        <v>19.05864</v>
      </c>
      <c r="DP217" s="1">
        <v>5.2222020000000001E-2</v>
      </c>
      <c r="DQ217" s="1">
        <v>15.157019999999999</v>
      </c>
      <c r="DR217">
        <v>0.83291700000000002</v>
      </c>
      <c r="DS217">
        <v>18.766120000000001</v>
      </c>
      <c r="DT217" s="1">
        <v>4.861745E-2</v>
      </c>
      <c r="DU217" s="1">
        <v>14.19971</v>
      </c>
      <c r="DV217">
        <v>0.82821219999999995</v>
      </c>
      <c r="DW217">
        <v>18.22259</v>
      </c>
      <c r="DX217" s="1">
        <v>4.4398880000000002E-2</v>
      </c>
      <c r="DY217" s="1">
        <v>13.040050000000001</v>
      </c>
      <c r="DZ217">
        <v>0.82356609999999997</v>
      </c>
      <c r="EA217">
        <v>17.685490000000001</v>
      </c>
      <c r="EB217" s="1">
        <v>4.0082619999999999E-2</v>
      </c>
      <c r="EC217" s="1">
        <v>11.83333</v>
      </c>
      <c r="ED217">
        <v>0.81907929999999995</v>
      </c>
      <c r="EE217">
        <v>17.162510000000001</v>
      </c>
      <c r="EF217" s="1">
        <v>3.600515E-2</v>
      </c>
      <c r="EG217" s="1">
        <v>10.680770000000001</v>
      </c>
      <c r="EH217">
        <v>0.81434759999999995</v>
      </c>
      <c r="EI217">
        <v>17.161180000000002</v>
      </c>
      <c r="EJ217" s="1">
        <v>3.2359649999999997E-2</v>
      </c>
      <c r="EK217" s="1">
        <v>9.6470439999999993</v>
      </c>
      <c r="EL217">
        <v>0.80935009999999996</v>
      </c>
      <c r="EM217">
        <v>17.397770000000001</v>
      </c>
      <c r="EN217" s="1">
        <v>2.9109389999999999E-2</v>
      </c>
      <c r="EO217" s="1">
        <v>8.7252840000000003</v>
      </c>
      <c r="EP217">
        <v>0.80408139999999995</v>
      </c>
      <c r="EQ217">
        <v>17.730589999999999</v>
      </c>
      <c r="ER217" s="1">
        <v>2.6158529999999999E-2</v>
      </c>
      <c r="ES217" s="1">
        <v>7.8852630000000001</v>
      </c>
      <c r="ET217">
        <v>0.79897810000000002</v>
      </c>
      <c r="EU217">
        <v>18.29514</v>
      </c>
      <c r="EV217" s="1">
        <v>2.3501109999999999E-2</v>
      </c>
      <c r="EW217" s="1">
        <v>7.123278</v>
      </c>
      <c r="EX217">
        <v>0.79383110000000001</v>
      </c>
      <c r="EY217">
        <v>18.62238</v>
      </c>
      <c r="EZ217" s="1">
        <v>2.1110139999999999E-2</v>
      </c>
      <c r="FA217" s="1">
        <v>6.4348029999999996</v>
      </c>
      <c r="FB217">
        <v>0.78889390000000004</v>
      </c>
      <c r="FC217">
        <v>18.420839999999998</v>
      </c>
      <c r="FD217" s="1">
        <v>1.8947269999999999E-2</v>
      </c>
      <c r="FE217" s="1">
        <v>5.8068270000000002</v>
      </c>
      <c r="FF217">
        <v>0.78434360000000003</v>
      </c>
      <c r="FG217">
        <v>17.98038</v>
      </c>
      <c r="FH217" s="1">
        <v>1.7013250000000001E-2</v>
      </c>
      <c r="FI217" s="1">
        <v>5.2396440000000002</v>
      </c>
      <c r="FJ217">
        <v>0.78012479999999995</v>
      </c>
      <c r="FK217">
        <v>17.5396</v>
      </c>
      <c r="FL217" s="1">
        <v>1.5296779999999999E-2</v>
      </c>
      <c r="FM217" s="1">
        <v>4.7318660000000001</v>
      </c>
      <c r="FN217">
        <v>0.77594960000000002</v>
      </c>
      <c r="FO217">
        <v>17.683019999999999</v>
      </c>
      <c r="FP217" s="1">
        <v>1.375782E-2</v>
      </c>
      <c r="FQ217" s="1">
        <v>4.2751239999999999</v>
      </c>
      <c r="FR217">
        <v>0.77168119999999996</v>
      </c>
      <c r="FS217">
        <v>18.18017</v>
      </c>
      <c r="FT217" s="1">
        <v>1.238971E-2</v>
      </c>
      <c r="FU217" s="1">
        <v>3.8675959999999998</v>
      </c>
      <c r="FV217">
        <v>0.76723339999999995</v>
      </c>
      <c r="FW217">
        <v>18.929490000000001</v>
      </c>
      <c r="FX217" s="1">
        <v>1.115418E-2</v>
      </c>
      <c r="FY217" s="1">
        <v>3.4975540000000001</v>
      </c>
      <c r="FZ217">
        <v>0.76288210000000001</v>
      </c>
      <c r="GA217">
        <v>19.762640000000001</v>
      </c>
      <c r="GB217" s="1">
        <v>1.0042229999999999E-2</v>
      </c>
      <c r="GC217" s="1">
        <v>3.1624210000000001</v>
      </c>
      <c r="GD217">
        <v>0.75867949999999995</v>
      </c>
      <c r="GE217">
        <v>20.224139999999998</v>
      </c>
      <c r="GF217" s="1">
        <v>9.0386540000000001E-3</v>
      </c>
      <c r="GG217" s="1">
        <v>2.8575780000000002</v>
      </c>
      <c r="GH217">
        <v>0.75484649999999998</v>
      </c>
      <c r="GI217">
        <v>20.277200000000001</v>
      </c>
      <c r="GJ217" s="1">
        <v>8.1207910000000005E-3</v>
      </c>
      <c r="GK217" s="1">
        <v>2.5766580000000001</v>
      </c>
      <c r="GL217">
        <v>0.75101759999999995</v>
      </c>
      <c r="GM217">
        <v>20.08137</v>
      </c>
      <c r="GN217" s="1">
        <v>7.2804649999999999E-3</v>
      </c>
      <c r="GO217" s="1">
        <v>2.3187310000000001</v>
      </c>
      <c r="GP217">
        <v>0.74787780000000004</v>
      </c>
      <c r="GQ217">
        <v>19.82207</v>
      </c>
      <c r="GR217" s="1">
        <v>6.5304610000000004E-3</v>
      </c>
      <c r="GS217" s="1">
        <v>2.0857999999999999</v>
      </c>
      <c r="GT217">
        <v>0.74489609999999995</v>
      </c>
      <c r="GU217">
        <v>20.031389999999998</v>
      </c>
      <c r="GV217" s="1">
        <v>5.8693790000000001E-3</v>
      </c>
      <c r="GW217" s="1">
        <v>1.8791249999999999</v>
      </c>
      <c r="GX217">
        <v>0.7420234</v>
      </c>
      <c r="GY217">
        <v>20.409230000000001</v>
      </c>
      <c r="GZ217" s="1">
        <v>5.2793950000000001E-3</v>
      </c>
      <c r="HA217" s="1">
        <v>1.694529</v>
      </c>
      <c r="HB217">
        <v>0.73869759999999995</v>
      </c>
      <c r="HC217">
        <v>21.014379999999999</v>
      </c>
      <c r="HD217" s="1">
        <v>4.7378639999999996E-3</v>
      </c>
      <c r="HE217" s="1">
        <v>1.5247850000000001</v>
      </c>
      <c r="HF217">
        <v>0.73516280000000001</v>
      </c>
      <c r="HG217">
        <v>21.746749999999999</v>
      </c>
      <c r="HH217" s="1">
        <v>4.2261570000000004E-3</v>
      </c>
      <c r="HI217" s="1">
        <v>1.364045</v>
      </c>
      <c r="HJ217">
        <v>0.73188600000000004</v>
      </c>
      <c r="HK217">
        <v>22.18403</v>
      </c>
      <c r="HL217" s="1">
        <v>3.7297200000000002E-3</v>
      </c>
      <c r="HM217" s="1">
        <v>1.207044</v>
      </c>
      <c r="HN217">
        <v>0.72926769999999996</v>
      </c>
      <c r="HO217">
        <v>22.248740000000002</v>
      </c>
      <c r="HP217" s="1">
        <v>3.2558969999999998E-3</v>
      </c>
      <c r="HQ217" s="1">
        <v>1.0555319999999999</v>
      </c>
      <c r="HR217">
        <v>0.72697690000000004</v>
      </c>
      <c r="HS217">
        <v>22.02272</v>
      </c>
      <c r="HT217" s="1">
        <v>2.8172959999999999E-3</v>
      </c>
      <c r="HU217" s="1">
        <v>0.91406089999999995</v>
      </c>
      <c r="HV217">
        <v>0.72509069999999998</v>
      </c>
      <c r="HW217">
        <v>21.585260000000002</v>
      </c>
      <c r="HX217" s="1">
        <v>2.4327139999999999E-3</v>
      </c>
      <c r="HY217" s="1">
        <v>0.78909180000000001</v>
      </c>
      <c r="HZ217">
        <v>0.72375290000000003</v>
      </c>
      <c r="IA217">
        <v>21.42193</v>
      </c>
      <c r="IB217" s="1">
        <v>2.1111099999999998E-3</v>
      </c>
      <c r="IC217" s="1">
        <v>0.68399719999999997</v>
      </c>
      <c r="ID217">
        <v>0.72258250000000002</v>
      </c>
      <c r="IE217">
        <v>20.95111</v>
      </c>
      <c r="IF217" s="1">
        <v>1.846412E-3</v>
      </c>
      <c r="IG217" s="1">
        <v>0.59742910000000005</v>
      </c>
      <c r="IH217">
        <v>0.72167150000000002</v>
      </c>
      <c r="II217">
        <v>21.100919999999999</v>
      </c>
      <c r="IJ217" s="1">
        <v>1.6304259999999999E-3</v>
      </c>
      <c r="IK217" s="1">
        <v>0.52683650000000004</v>
      </c>
      <c r="IL217">
        <v>0.72105730000000001</v>
      </c>
      <c r="IM217">
        <v>21.444220000000001</v>
      </c>
      <c r="IN217" s="1">
        <v>1.447622E-3</v>
      </c>
      <c r="IO217" s="1">
        <v>0.46718009999999999</v>
      </c>
      <c r="IP217">
        <v>0.72066620000000003</v>
      </c>
      <c r="IQ217">
        <v>21.686640000000001</v>
      </c>
      <c r="IR217" s="1">
        <v>1.2800050000000001E-3</v>
      </c>
      <c r="IS217" s="1">
        <v>0.41272560000000003</v>
      </c>
      <c r="IT217">
        <v>0.720391</v>
      </c>
      <c r="IU217">
        <v>21.689589999999999</v>
      </c>
      <c r="IV217" s="1">
        <v>1.1183129999999999E-3</v>
      </c>
      <c r="IW217" s="1">
        <v>0.36038940000000003</v>
      </c>
      <c r="IX217">
        <v>0.72022180000000002</v>
      </c>
      <c r="IY217">
        <v>21.410969999999999</v>
      </c>
      <c r="IZ217" s="1">
        <v>9.6341319999999995E-4</v>
      </c>
      <c r="JA217" s="1">
        <v>0.31029449999999997</v>
      </c>
      <c r="JB217">
        <v>0.7200879</v>
      </c>
      <c r="JC217">
        <v>21.05331</v>
      </c>
      <c r="JD217" s="1">
        <v>8.2443830000000003E-4</v>
      </c>
      <c r="JE217" s="1">
        <v>0.26523570000000002</v>
      </c>
      <c r="JF217">
        <v>0.72002770000000005</v>
      </c>
      <c r="JG217">
        <v>21.198609999999999</v>
      </c>
      <c r="JH217" s="1">
        <v>7.1026569999999999E-4</v>
      </c>
      <c r="JI217" s="1">
        <v>0.2281068</v>
      </c>
      <c r="JJ217">
        <v>0.72002270000000002</v>
      </c>
      <c r="JK217">
        <v>21.50854</v>
      </c>
      <c r="JL217" s="1">
        <v>6.232446E-4</v>
      </c>
      <c r="JM217" s="1">
        <v>0.1997187</v>
      </c>
      <c r="JN217">
        <v>0.72008170000000005</v>
      </c>
      <c r="JO217">
        <v>22.00254</v>
      </c>
      <c r="JP217" s="1">
        <v>5.5918479999999995E-4</v>
      </c>
      <c r="JQ217" s="1">
        <v>0.17880389999999999</v>
      </c>
      <c r="JR217">
        <v>0.72019840000000002</v>
      </c>
      <c r="JS217">
        <v>22.649760000000001</v>
      </c>
      <c r="JT217" s="1">
        <v>5.1111180000000002E-4</v>
      </c>
      <c r="JU217" s="1">
        <v>0.16314090000000001</v>
      </c>
      <c r="JV217">
        <v>0.72037490000000004</v>
      </c>
      <c r="JW217">
        <v>23.054839999999999</v>
      </c>
      <c r="JX217" s="1">
        <v>4.7208519999999998E-4</v>
      </c>
      <c r="JY217" s="1">
        <v>0.15049109999999999</v>
      </c>
      <c r="JZ217">
        <v>0.72060729999999995</v>
      </c>
      <c r="KA217">
        <v>23.126899999999999</v>
      </c>
      <c r="KB217" s="1">
        <v>4.375332E-4</v>
      </c>
      <c r="KC217" s="1">
        <v>0.13933889999999999</v>
      </c>
      <c r="KD217">
        <v>0.72092719999999999</v>
      </c>
      <c r="KE217">
        <v>23.036349999999999</v>
      </c>
      <c r="KF217" s="1">
        <v>4.0551170000000002E-4</v>
      </c>
      <c r="KG217" s="1">
        <v>0.12902530000000001</v>
      </c>
      <c r="KH217">
        <v>0.72134640000000005</v>
      </c>
      <c r="KI217">
        <v>22.73649</v>
      </c>
      <c r="KJ217" s="1">
        <v>3.7594169999999999E-4</v>
      </c>
      <c r="KK217" s="1">
        <v>0.11947869999999999</v>
      </c>
      <c r="KL217">
        <v>0.72175529999999999</v>
      </c>
      <c r="KM217">
        <v>22.625419999999998</v>
      </c>
      <c r="KN217" s="1">
        <v>3.4931779999999998E-4</v>
      </c>
      <c r="KO217" s="1">
        <v>0.1108981</v>
      </c>
      <c r="KP217">
        <v>0.72222200000000003</v>
      </c>
      <c r="KQ217">
        <v>22.380700000000001</v>
      </c>
      <c r="KR217" s="1">
        <v>3.2627349999999998E-4</v>
      </c>
      <c r="KS217" s="1">
        <v>0.103452</v>
      </c>
      <c r="KT217">
        <v>0.72264899999999999</v>
      </c>
      <c r="KU217">
        <v>22.117560000000001</v>
      </c>
      <c r="KV217" s="1">
        <v>3.0659209999999999E-4</v>
      </c>
      <c r="KW217" s="1">
        <v>9.7109059999999997E-2</v>
      </c>
      <c r="KX217">
        <v>0.72306349999999997</v>
      </c>
      <c r="KY217">
        <v>21.965969999999999</v>
      </c>
      <c r="KZ217" s="1">
        <v>2.897175E-4</v>
      </c>
      <c r="LA217" s="1">
        <v>9.1673110000000002E-2</v>
      </c>
      <c r="LB217">
        <v>0.72337810000000002</v>
      </c>
      <c r="LC217">
        <v>21.94089</v>
      </c>
      <c r="LD217" s="1">
        <v>2.7505809999999999E-4</v>
      </c>
      <c r="LE217" s="1">
        <v>8.6981870000000003E-2</v>
      </c>
      <c r="LF217">
        <v>0.72361249999999999</v>
      </c>
      <c r="LG217">
        <v>21.88495</v>
      </c>
      <c r="LH217" s="1">
        <v>2.6201419999999999E-4</v>
      </c>
      <c r="LI217" s="1">
        <v>8.2829249999999993E-2</v>
      </c>
      <c r="LJ217">
        <v>0.72371529999999995</v>
      </c>
      <c r="LK217">
        <v>21.639060000000001</v>
      </c>
      <c r="LL217" s="1">
        <v>2.502192E-4</v>
      </c>
      <c r="LM217" s="1">
        <v>7.9091629999999996E-2</v>
      </c>
      <c r="LN217">
        <v>0.72378520000000002</v>
      </c>
      <c r="LO217">
        <v>21.28238</v>
      </c>
      <c r="LP217" s="1">
        <v>2.397814E-4</v>
      </c>
      <c r="LQ217" s="1">
        <v>7.5787850000000004E-2</v>
      </c>
      <c r="LR217">
        <v>0.72377499999999995</v>
      </c>
      <c r="LS217">
        <v>21.345469999999999</v>
      </c>
      <c r="LT217" s="1">
        <v>2.3090010000000001E-4</v>
      </c>
      <c r="LU217" s="1">
        <v>7.2983450000000005E-2</v>
      </c>
      <c r="LV217">
        <v>0.72369799999999995</v>
      </c>
      <c r="LW217">
        <v>21.672190000000001</v>
      </c>
      <c r="LX217" s="1">
        <v>2.2350009999999999E-4</v>
      </c>
      <c r="LY217" s="1">
        <v>7.0665839999999994E-2</v>
      </c>
      <c r="LZ217">
        <v>0.72359030000000002</v>
      </c>
      <c r="MA217">
        <v>22.35547</v>
      </c>
      <c r="MB217" s="1">
        <v>2.1720769999999999E-4</v>
      </c>
      <c r="MC217" s="1">
        <v>6.8698560000000006E-2</v>
      </c>
      <c r="MD217">
        <v>0.72349399999999997</v>
      </c>
      <c r="ME217">
        <v>23.185449999999999</v>
      </c>
      <c r="MF217" s="1">
        <v>2.11781E-4</v>
      </c>
      <c r="MG217" s="1">
        <v>6.7004839999999996E-2</v>
      </c>
      <c r="MH217">
        <v>0.72336860000000003</v>
      </c>
      <c r="MI217">
        <v>23.823989999999998</v>
      </c>
      <c r="MJ217" s="1">
        <v>2.0718900000000001E-4</v>
      </c>
      <c r="MK217" s="1">
        <v>6.5570630000000005E-2</v>
      </c>
      <c r="ML217">
        <v>0.72327940000000002</v>
      </c>
      <c r="MM217">
        <v>23.984310000000001</v>
      </c>
      <c r="MN217" s="1">
        <v>2.035804E-4</v>
      </c>
      <c r="MO217" s="1">
        <v>6.4439860000000002E-2</v>
      </c>
      <c r="MP217">
        <v>0.72317900000000002</v>
      </c>
      <c r="MQ217">
        <v>23.904630000000001</v>
      </c>
      <c r="MR217" s="1">
        <v>2.005633E-4</v>
      </c>
      <c r="MS217" s="1">
        <v>6.3505430000000002E-2</v>
      </c>
      <c r="MT217">
        <v>0.72313119999999997</v>
      </c>
      <c r="MU217">
        <v>23.586269999999999</v>
      </c>
      <c r="MV217" s="1">
        <v>1.9728979999999999E-4</v>
      </c>
      <c r="MW217" s="1">
        <v>6.248977E-2</v>
      </c>
      <c r="MX217">
        <v>0.72306740000000003</v>
      </c>
      <c r="MY217">
        <v>23.36356</v>
      </c>
      <c r="MZ217" s="1">
        <v>1.929849E-4</v>
      </c>
      <c r="NA217" s="1">
        <v>6.1157530000000002E-2</v>
      </c>
      <c r="NB217">
        <v>0.72303839999999997</v>
      </c>
      <c r="NC217">
        <v>23.26343</v>
      </c>
      <c r="ND217" s="1">
        <v>1.875991E-4</v>
      </c>
      <c r="NE217" s="1">
        <v>5.947239E-2</v>
      </c>
      <c r="NF217">
        <v>0.72303839999999997</v>
      </c>
      <c r="NG217">
        <v>23.26343</v>
      </c>
      <c r="NH217" s="1">
        <v>1.875991E-4</v>
      </c>
      <c r="NI217" s="1">
        <v>5.947239E-2</v>
      </c>
      <c r="NJ217">
        <v>0.72303839999999997</v>
      </c>
      <c r="NK217">
        <v>23.26343</v>
      </c>
      <c r="NL217" s="1">
        <v>1.875991E-4</v>
      </c>
      <c r="NM217" s="1">
        <v>5.947239E-2</v>
      </c>
      <c r="NN217">
        <v>0.72303839999999997</v>
      </c>
      <c r="NO217">
        <v>23.26343</v>
      </c>
      <c r="NP217" s="1">
        <v>1.875991E-4</v>
      </c>
      <c r="NQ217" s="1">
        <v>5.947239E-2</v>
      </c>
      <c r="NR217">
        <v>0.72303839999999997</v>
      </c>
      <c r="NS217">
        <v>23.26343</v>
      </c>
      <c r="NT217" s="1">
        <v>1.875991E-4</v>
      </c>
      <c r="NU217" s="1">
        <v>5.947239E-2</v>
      </c>
      <c r="NV217">
        <v>0.72303839999999997</v>
      </c>
      <c r="NW217">
        <v>23.26343</v>
      </c>
      <c r="NX217" s="1">
        <v>1.875991E-4</v>
      </c>
      <c r="NY217" s="1">
        <v>5.947239E-2</v>
      </c>
      <c r="NZ217">
        <v>0.72303839999999997</v>
      </c>
      <c r="OA217">
        <v>23.26343</v>
      </c>
      <c r="OB217" s="1">
        <v>1.875991E-4</v>
      </c>
      <c r="OC217" s="1">
        <v>5.947239E-2</v>
      </c>
      <c r="OD217">
        <v>0.72303839999999997</v>
      </c>
      <c r="OE217">
        <v>23.26343</v>
      </c>
      <c r="OF217" s="1">
        <v>1.875991E-4</v>
      </c>
      <c r="OG217" s="1">
        <v>5.947239E-2</v>
      </c>
      <c r="OH217">
        <v>0.72303839999999997</v>
      </c>
      <c r="OI217">
        <v>23.26343</v>
      </c>
      <c r="OJ217" s="1">
        <v>1.875991E-4</v>
      </c>
      <c r="OK217" s="1">
        <v>5.947239E-2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1.102727</v>
      </c>
      <c r="G218">
        <v>17.076640000000001</v>
      </c>
      <c r="H218">
        <v>0</v>
      </c>
      <c r="I218">
        <v>0</v>
      </c>
      <c r="J218">
        <v>1.1003940000000001</v>
      </c>
      <c r="K218">
        <v>17.618069999999999</v>
      </c>
      <c r="L218">
        <v>0</v>
      </c>
      <c r="M218">
        <v>0</v>
      </c>
      <c r="N218">
        <v>1.0980430000000001</v>
      </c>
      <c r="O218">
        <v>18.16254</v>
      </c>
      <c r="P218">
        <v>0</v>
      </c>
      <c r="Q218">
        <v>0</v>
      </c>
      <c r="R218">
        <v>1.0955280000000001</v>
      </c>
      <c r="S218">
        <v>18.736560000000001</v>
      </c>
      <c r="T218">
        <v>0</v>
      </c>
      <c r="U218">
        <v>0</v>
      </c>
      <c r="V218">
        <v>1.092946</v>
      </c>
      <c r="W218">
        <v>19.358550000000001</v>
      </c>
      <c r="X218">
        <v>0</v>
      </c>
      <c r="Y218">
        <v>0</v>
      </c>
      <c r="Z218">
        <v>1.0903099999999999</v>
      </c>
      <c r="AA218">
        <v>19.449729999999999</v>
      </c>
      <c r="AB218">
        <v>0</v>
      </c>
      <c r="AC218">
        <v>0</v>
      </c>
      <c r="AD218">
        <v>1.087853</v>
      </c>
      <c r="AE218">
        <v>19.106190000000002</v>
      </c>
      <c r="AF218">
        <v>0</v>
      </c>
      <c r="AG218">
        <v>0</v>
      </c>
      <c r="AH218">
        <v>1.0851740000000001</v>
      </c>
      <c r="AI218">
        <v>18.801760000000002</v>
      </c>
      <c r="AJ218">
        <v>0</v>
      </c>
      <c r="AK218">
        <v>0</v>
      </c>
      <c r="AL218">
        <v>1.0823430000000001</v>
      </c>
      <c r="AM218">
        <v>18.677810000000001</v>
      </c>
      <c r="AN218">
        <v>1.0766619999999999E-33</v>
      </c>
      <c r="AO218" s="1">
        <v>2.6120130000000001E-31</v>
      </c>
      <c r="AP218">
        <v>1.079421</v>
      </c>
      <c r="AQ218">
        <v>19.227239999999998</v>
      </c>
      <c r="AR218" s="1">
        <v>4.005309E-22</v>
      </c>
      <c r="AS218" s="1">
        <v>9.7346260000000003E-20</v>
      </c>
      <c r="AT218">
        <v>1.076497</v>
      </c>
      <c r="AU218">
        <v>19.84713</v>
      </c>
      <c r="AV218" s="1">
        <v>6.3996239999999996E-12</v>
      </c>
      <c r="AW218" s="1">
        <v>1.5601099999999999E-9</v>
      </c>
      <c r="AX218">
        <v>1.0735399999999999</v>
      </c>
      <c r="AY218">
        <v>20.373470000000001</v>
      </c>
      <c r="AZ218" s="1">
        <v>9.9585180000000005E-6</v>
      </c>
      <c r="BA218" s="1">
        <v>1.9261370000000001E-3</v>
      </c>
      <c r="BB218">
        <v>1.070486</v>
      </c>
      <c r="BC218">
        <v>20.8629</v>
      </c>
      <c r="BD218" s="1">
        <v>6.825673E-3</v>
      </c>
      <c r="BE218" s="1">
        <v>1.4153789999999999</v>
      </c>
      <c r="BF218">
        <v>1.0674619999999999</v>
      </c>
      <c r="BG218">
        <v>20.78679</v>
      </c>
      <c r="BH218" s="1">
        <v>0.50526510000000002</v>
      </c>
      <c r="BI218">
        <v>110.1799</v>
      </c>
      <c r="BJ218">
        <v>1.0643609999999999</v>
      </c>
      <c r="BK218">
        <v>20.419080000000001</v>
      </c>
      <c r="BL218">
        <v>8.2719249999999995</v>
      </c>
      <c r="BM218">
        <v>1881.0440000000001</v>
      </c>
      <c r="BN218">
        <v>1.0612090000000001</v>
      </c>
      <c r="BO218">
        <v>20.073799999999999</v>
      </c>
      <c r="BP218">
        <v>43.049079999999996</v>
      </c>
      <c r="BQ218">
        <v>10137.17</v>
      </c>
      <c r="BR218">
        <v>1.0580890000000001</v>
      </c>
      <c r="BS218">
        <v>19.872810000000001</v>
      </c>
      <c r="BT218">
        <v>89.856830000000002</v>
      </c>
      <c r="BU218">
        <v>21817.09</v>
      </c>
      <c r="BV218">
        <v>1.0549489999999999</v>
      </c>
      <c r="BW218">
        <v>19.96743</v>
      </c>
      <c r="BX218">
        <v>89.001099999999994</v>
      </c>
      <c r="BY218">
        <v>22194.46</v>
      </c>
      <c r="BZ218">
        <v>1.051599</v>
      </c>
      <c r="CA218">
        <v>20.452660000000002</v>
      </c>
      <c r="CB218">
        <v>47.58596</v>
      </c>
      <c r="CC218">
        <v>12149</v>
      </c>
      <c r="CD218">
        <v>1.047714</v>
      </c>
      <c r="CE218">
        <v>20.71828</v>
      </c>
      <c r="CF218">
        <v>15.298209999999999</v>
      </c>
      <c r="CG218">
        <v>3987.444</v>
      </c>
      <c r="CH218">
        <v>1.042146</v>
      </c>
      <c r="CI218">
        <v>20.720089999999999</v>
      </c>
      <c r="CJ218">
        <v>3.2771340000000002</v>
      </c>
      <c r="CK218">
        <v>870.48739999999998</v>
      </c>
      <c r="CL218">
        <v>1.0336350000000001</v>
      </c>
      <c r="CM218">
        <v>20.20946</v>
      </c>
      <c r="CN218">
        <v>0.55365509999999996</v>
      </c>
      <c r="CO218">
        <v>148.7876</v>
      </c>
      <c r="CP218">
        <v>1.0237229999999999</v>
      </c>
      <c r="CQ218">
        <v>19.593430000000001</v>
      </c>
      <c r="CR218">
        <v>0.1221854</v>
      </c>
      <c r="CS218">
        <v>32.267099999999999</v>
      </c>
      <c r="CT218">
        <v>1.013862</v>
      </c>
      <c r="CU218">
        <v>18.979019999999998</v>
      </c>
      <c r="CV218">
        <v>6.6072370000000005E-2</v>
      </c>
      <c r="CW218">
        <v>17.015460000000001</v>
      </c>
      <c r="CX218">
        <v>1.0052840000000001</v>
      </c>
      <c r="CY218">
        <v>18.397480000000002</v>
      </c>
      <c r="CZ218">
        <v>5.7138290000000001E-2</v>
      </c>
      <c r="DA218">
        <v>14.69284</v>
      </c>
      <c r="DB218">
        <v>0.99644920000000003</v>
      </c>
      <c r="DC218">
        <v>18.173359999999999</v>
      </c>
      <c r="DD218" s="1">
        <v>5.4919049999999997E-2</v>
      </c>
      <c r="DE218">
        <v>14.179069999999999</v>
      </c>
      <c r="DF218">
        <v>0.9875872</v>
      </c>
      <c r="DG218">
        <v>18.446809999999999</v>
      </c>
      <c r="DH218" s="1">
        <v>5.4837049999999998E-2</v>
      </c>
      <c r="DI218">
        <v>14.23964</v>
      </c>
      <c r="DJ218">
        <v>0.97868480000000002</v>
      </c>
      <c r="DK218">
        <v>18.793620000000001</v>
      </c>
      <c r="DL218" s="1">
        <v>5.446471E-2</v>
      </c>
      <c r="DM218">
        <v>14.244809999999999</v>
      </c>
      <c r="DN218">
        <v>0.96990410000000005</v>
      </c>
      <c r="DO218">
        <v>19.074120000000001</v>
      </c>
      <c r="DP218" s="1">
        <v>5.2443700000000003E-2</v>
      </c>
      <c r="DQ218" s="1">
        <v>13.82145</v>
      </c>
      <c r="DR218">
        <v>0.96144580000000002</v>
      </c>
      <c r="DS218">
        <v>18.793299999999999</v>
      </c>
      <c r="DT218" s="1">
        <v>4.8932059999999999E-2</v>
      </c>
      <c r="DU218" s="1">
        <v>12.985609999999999</v>
      </c>
      <c r="DV218">
        <v>0.95332989999999995</v>
      </c>
      <c r="DW218">
        <v>18.254159999999999</v>
      </c>
      <c r="DX218" s="1">
        <v>4.4746939999999999E-2</v>
      </c>
      <c r="DY218" s="1">
        <v>11.951280000000001</v>
      </c>
      <c r="DZ218">
        <v>0.94521820000000001</v>
      </c>
      <c r="EA218">
        <v>17.718229999999998</v>
      </c>
      <c r="EB218" s="1">
        <v>4.0429229999999997E-2</v>
      </c>
      <c r="EC218" s="1">
        <v>10.863350000000001</v>
      </c>
      <c r="ED218">
        <v>0.93720389999999998</v>
      </c>
      <c r="EE218">
        <v>17.195409999999999</v>
      </c>
      <c r="EF218" s="1">
        <v>3.6326289999999997E-2</v>
      </c>
      <c r="EG218" s="1">
        <v>9.8167100000000005</v>
      </c>
      <c r="EH218">
        <v>0.92890439999999996</v>
      </c>
      <c r="EI218">
        <v>17.183949999999999</v>
      </c>
      <c r="EJ218" s="1">
        <v>3.2644230000000003E-2</v>
      </c>
      <c r="EK218" s="1">
        <v>8.8732419999999994</v>
      </c>
      <c r="EL218">
        <v>0.92030380000000001</v>
      </c>
      <c r="EM218">
        <v>17.40588</v>
      </c>
      <c r="EN218" s="1">
        <v>2.9368100000000001E-2</v>
      </c>
      <c r="EO218" s="1">
        <v>8.0330010000000005</v>
      </c>
      <c r="EP218">
        <v>0.91156720000000002</v>
      </c>
      <c r="EQ218">
        <v>17.72749</v>
      </c>
      <c r="ER218" s="1">
        <v>2.6394859999999999E-2</v>
      </c>
      <c r="ES218" s="1">
        <v>7.2664470000000003</v>
      </c>
      <c r="ET218">
        <v>0.90298029999999996</v>
      </c>
      <c r="EU218">
        <v>18.284469999999999</v>
      </c>
      <c r="EV218" s="1">
        <v>2.3715300000000002E-2</v>
      </c>
      <c r="EW218" s="1">
        <v>6.5700390000000004</v>
      </c>
      <c r="EX218">
        <v>0.89438399999999996</v>
      </c>
      <c r="EY218">
        <v>18.61354</v>
      </c>
      <c r="EZ218" s="1">
        <v>2.1305290000000001E-2</v>
      </c>
      <c r="FA218" s="1">
        <v>5.9400329999999997</v>
      </c>
      <c r="FB218">
        <v>0.88601479999999999</v>
      </c>
      <c r="FC218">
        <v>18.425070000000002</v>
      </c>
      <c r="FD218" s="1">
        <v>1.912548E-2</v>
      </c>
      <c r="FE218" s="1">
        <v>5.3655010000000001</v>
      </c>
      <c r="FF218">
        <v>0.87789700000000004</v>
      </c>
      <c r="FG218">
        <v>18.004020000000001</v>
      </c>
      <c r="FH218" s="1">
        <v>1.7175070000000001E-2</v>
      </c>
      <c r="FI218" s="1">
        <v>4.8462959999999997</v>
      </c>
      <c r="FJ218">
        <v>0.87014670000000005</v>
      </c>
      <c r="FK218">
        <v>17.569040000000001</v>
      </c>
      <c r="FL218" s="1">
        <v>1.544221E-2</v>
      </c>
      <c r="FM218" s="1">
        <v>4.3803419999999997</v>
      </c>
      <c r="FN218">
        <v>0.86234999999999995</v>
      </c>
      <c r="FO218">
        <v>17.71471</v>
      </c>
      <c r="FP218" s="1">
        <v>1.388793E-2</v>
      </c>
      <c r="FQ218" s="1">
        <v>3.9608460000000001</v>
      </c>
      <c r="FR218">
        <v>0.85471030000000003</v>
      </c>
      <c r="FS218">
        <v>18.193069999999999</v>
      </c>
      <c r="FT218" s="1">
        <v>1.2506639999999999E-2</v>
      </c>
      <c r="FU218" s="1">
        <v>3.5859139999999998</v>
      </c>
      <c r="FV218">
        <v>0.84721769999999996</v>
      </c>
      <c r="FW218">
        <v>18.928660000000001</v>
      </c>
      <c r="FX218" s="1">
        <v>1.1261449999999999E-2</v>
      </c>
      <c r="FY218" s="1">
        <v>3.2452299999999998</v>
      </c>
      <c r="FZ218">
        <v>0.83987160000000005</v>
      </c>
      <c r="GA218">
        <v>19.743659999999998</v>
      </c>
      <c r="GB218" s="1">
        <v>1.013934E-2</v>
      </c>
      <c r="GC218" s="1">
        <v>2.9360170000000001</v>
      </c>
      <c r="GD218">
        <v>0.83275120000000002</v>
      </c>
      <c r="GE218">
        <v>20.18863</v>
      </c>
      <c r="GF218" s="1">
        <v>9.1284030000000002E-3</v>
      </c>
      <c r="GG218" s="1">
        <v>2.6549330000000002</v>
      </c>
      <c r="GH218">
        <v>0.82609359999999998</v>
      </c>
      <c r="GI218">
        <v>20.25216</v>
      </c>
      <c r="GJ218" s="1">
        <v>8.2031210000000007E-3</v>
      </c>
      <c r="GK218" s="1">
        <v>2.3956590000000002</v>
      </c>
      <c r="GL218">
        <v>0.81928619999999996</v>
      </c>
      <c r="GM218">
        <v>20.079889999999999</v>
      </c>
      <c r="GN218" s="1">
        <v>7.3565310000000004E-3</v>
      </c>
      <c r="GO218" s="1">
        <v>2.1576569999999999</v>
      </c>
      <c r="GP218">
        <v>0.81302680000000005</v>
      </c>
      <c r="GQ218">
        <v>19.84064</v>
      </c>
      <c r="GR218" s="1">
        <v>6.5985460000000003E-3</v>
      </c>
      <c r="GS218" s="1">
        <v>1.942196</v>
      </c>
      <c r="GT218">
        <v>0.80702949999999996</v>
      </c>
      <c r="GU218">
        <v>20.07583</v>
      </c>
      <c r="GV218" s="1">
        <v>5.9300350000000002E-3</v>
      </c>
      <c r="GW218" s="1">
        <v>1.750713</v>
      </c>
      <c r="GX218">
        <v>0.80126909999999996</v>
      </c>
      <c r="GY218">
        <v>20.445789999999999</v>
      </c>
      <c r="GZ218" s="1">
        <v>5.3344459999999996E-3</v>
      </c>
      <c r="HA218" s="1">
        <v>1.5797639999999999</v>
      </c>
      <c r="HB218">
        <v>0.7959695</v>
      </c>
      <c r="HC218">
        <v>21.031379999999999</v>
      </c>
      <c r="HD218" s="1">
        <v>4.7893409999999999E-3</v>
      </c>
      <c r="HE218" s="1">
        <v>1.4221299999999999</v>
      </c>
      <c r="HF218">
        <v>0.79084580000000004</v>
      </c>
      <c r="HG218">
        <v>21.730560000000001</v>
      </c>
      <c r="HH218" s="1">
        <v>4.2757890000000003E-3</v>
      </c>
      <c r="HI218" s="1">
        <v>1.273047</v>
      </c>
      <c r="HJ218">
        <v>0.78606220000000004</v>
      </c>
      <c r="HK218">
        <v>22.14189</v>
      </c>
      <c r="HL218" s="1">
        <v>3.7786429999999999E-3</v>
      </c>
      <c r="HM218" s="1">
        <v>1.127856</v>
      </c>
      <c r="HN218">
        <v>0.78214189999999995</v>
      </c>
      <c r="HO218">
        <v>22.211069999999999</v>
      </c>
      <c r="HP218" s="1">
        <v>3.3024920000000002E-3</v>
      </c>
      <c r="HQ218" s="1">
        <v>0.98727670000000001</v>
      </c>
      <c r="HR218">
        <v>0.77876559999999995</v>
      </c>
      <c r="HS218">
        <v>22.020980000000002</v>
      </c>
      <c r="HT218" s="1">
        <v>2.8600349999999999E-3</v>
      </c>
      <c r="HU218" s="1">
        <v>0.85562079999999996</v>
      </c>
      <c r="HV218">
        <v>0.77591220000000005</v>
      </c>
      <c r="HW218">
        <v>21.618600000000001</v>
      </c>
      <c r="HX218" s="1">
        <v>2.4695580000000002E-3</v>
      </c>
      <c r="HY218" s="1">
        <v>0.73869320000000005</v>
      </c>
      <c r="HZ218">
        <v>0.77377739999999995</v>
      </c>
      <c r="IA218">
        <v>21.486999999999998</v>
      </c>
      <c r="IB218" s="1">
        <v>2.1418079999999998E-3</v>
      </c>
      <c r="IC218" s="1">
        <v>0.63993449999999996</v>
      </c>
      <c r="ID218">
        <v>0.77191690000000002</v>
      </c>
      <c r="IE218">
        <v>21.000910000000001</v>
      </c>
      <c r="IF218" s="1">
        <v>1.8716010000000001E-3</v>
      </c>
      <c r="IG218" s="1">
        <v>0.55845809999999996</v>
      </c>
      <c r="IH218">
        <v>0.77025779999999999</v>
      </c>
      <c r="II218">
        <v>21.144739999999999</v>
      </c>
      <c r="IJ218" s="1">
        <v>1.6511220000000001E-3</v>
      </c>
      <c r="IK218" s="1">
        <v>0.49203209999999997</v>
      </c>
      <c r="IL218">
        <v>0.7688682</v>
      </c>
      <c r="IM218">
        <v>21.447679999999998</v>
      </c>
      <c r="IN218" s="1">
        <v>1.4658049999999999E-3</v>
      </c>
      <c r="IO218" s="1">
        <v>0.43626019999999999</v>
      </c>
      <c r="IP218">
        <v>0.76779609999999998</v>
      </c>
      <c r="IQ218">
        <v>21.662590000000002</v>
      </c>
      <c r="IR218" s="1">
        <v>1.297164E-3</v>
      </c>
      <c r="IS218" s="1">
        <v>0.38572279999999998</v>
      </c>
      <c r="IT218">
        <v>0.76700409999999997</v>
      </c>
      <c r="IU218">
        <v>21.664870000000001</v>
      </c>
      <c r="IV218" s="1">
        <v>1.1349750000000001E-3</v>
      </c>
      <c r="IW218" s="1">
        <v>0.33728419999999998</v>
      </c>
      <c r="IX218">
        <v>0.76642840000000001</v>
      </c>
      <c r="IY218">
        <v>21.414470000000001</v>
      </c>
      <c r="IZ218" s="1">
        <v>9.7907089999999994E-4</v>
      </c>
      <c r="JA218" s="1">
        <v>0.29078680000000001</v>
      </c>
      <c r="JB218">
        <v>0.7659878</v>
      </c>
      <c r="JC218">
        <v>21.091100000000001</v>
      </c>
      <c r="JD218" s="1">
        <v>8.3798010000000003E-4</v>
      </c>
      <c r="JE218" s="1">
        <v>0.2486179</v>
      </c>
      <c r="JF218">
        <v>0.76569489999999996</v>
      </c>
      <c r="JG218">
        <v>21.269680000000001</v>
      </c>
      <c r="JH218" s="1">
        <v>7.2100989999999998E-4</v>
      </c>
      <c r="JI218" s="1">
        <v>0.21356530000000001</v>
      </c>
      <c r="JJ218">
        <v>0.76553119999999997</v>
      </c>
      <c r="JK218">
        <v>21.579470000000001</v>
      </c>
      <c r="JL218" s="1">
        <v>6.3127129999999997E-4</v>
      </c>
      <c r="JM218" s="1">
        <v>0.18659129999999999</v>
      </c>
      <c r="JN218">
        <v>0.76548000000000005</v>
      </c>
      <c r="JO218">
        <v>22.058119999999999</v>
      </c>
      <c r="JP218" s="1">
        <v>5.6508350000000003E-4</v>
      </c>
      <c r="JQ218" s="1">
        <v>0.1666774</v>
      </c>
      <c r="JR218">
        <v>0.76552330000000002</v>
      </c>
      <c r="JS218">
        <v>22.668089999999999</v>
      </c>
      <c r="JT218" s="1">
        <v>5.1566760000000002E-4</v>
      </c>
      <c r="JU218" s="1">
        <v>0.15183250000000001</v>
      </c>
      <c r="JV218">
        <v>0.76571460000000002</v>
      </c>
      <c r="JW218">
        <v>23.032869999999999</v>
      </c>
      <c r="JX218" s="1">
        <v>4.7592750000000002E-4</v>
      </c>
      <c r="JY218" s="1">
        <v>0.13994529999999999</v>
      </c>
      <c r="JZ218">
        <v>0.7660633</v>
      </c>
      <c r="KA218">
        <v>23.09431</v>
      </c>
      <c r="KB218" s="1">
        <v>4.4103319999999998E-4</v>
      </c>
      <c r="KC218" s="1">
        <v>0.1295499</v>
      </c>
      <c r="KD218">
        <v>0.76653990000000005</v>
      </c>
      <c r="KE218">
        <v>23.02693</v>
      </c>
      <c r="KF218" s="1">
        <v>4.0876710000000002E-4</v>
      </c>
      <c r="KG218" s="1">
        <v>0.1199615</v>
      </c>
      <c r="KH218">
        <v>0.76712769999999997</v>
      </c>
      <c r="KI218">
        <v>22.758870000000002</v>
      </c>
      <c r="KJ218" s="1">
        <v>3.789218E-4</v>
      </c>
      <c r="KK218" s="1">
        <v>0.11107499999999999</v>
      </c>
      <c r="KL218">
        <v>0.76782919999999999</v>
      </c>
      <c r="KM218">
        <v>22.688680000000002</v>
      </c>
      <c r="KN218" s="1">
        <v>3.519525E-4</v>
      </c>
      <c r="KO218" s="1">
        <v>0.1030575</v>
      </c>
      <c r="KP218">
        <v>0.76859789999999995</v>
      </c>
      <c r="KQ218">
        <v>22.451979999999999</v>
      </c>
      <c r="KR218" s="1">
        <v>3.2853070000000002E-4</v>
      </c>
      <c r="KS218" s="1">
        <v>9.6078079999999996E-2</v>
      </c>
      <c r="KT218">
        <v>0.76935600000000004</v>
      </c>
      <c r="KU218">
        <v>22.17567</v>
      </c>
      <c r="KV218" s="1">
        <v>3.0852000000000001E-4</v>
      </c>
      <c r="KW218" s="1">
        <v>9.0128760000000002E-2</v>
      </c>
      <c r="KX218">
        <v>0.77008339999999997</v>
      </c>
      <c r="KY218">
        <v>21.989629999999998</v>
      </c>
      <c r="KZ218" s="1">
        <v>2.9136780000000001E-4</v>
      </c>
      <c r="LA218" s="1">
        <v>8.5033079999999997E-2</v>
      </c>
      <c r="LB218">
        <v>0.77070749999999999</v>
      </c>
      <c r="LC218">
        <v>21.932230000000001</v>
      </c>
      <c r="LD218" s="1">
        <v>2.764962E-4</v>
      </c>
      <c r="LE218" s="1">
        <v>8.0642569999999997E-2</v>
      </c>
      <c r="LF218">
        <v>0.77122659999999998</v>
      </c>
      <c r="LG218">
        <v>21.873259999999998</v>
      </c>
      <c r="LH218" s="1">
        <v>2.6330949999999999E-4</v>
      </c>
      <c r="LI218" s="1">
        <v>7.6769619999999997E-2</v>
      </c>
      <c r="LJ218">
        <v>0.7715689</v>
      </c>
      <c r="LK218">
        <v>21.64977</v>
      </c>
      <c r="LL218" s="1">
        <v>2.5136830000000002E-4</v>
      </c>
      <c r="LM218" s="1">
        <v>7.3279280000000002E-2</v>
      </c>
      <c r="LN218">
        <v>0.77179770000000003</v>
      </c>
      <c r="LO218">
        <v>21.325430000000001</v>
      </c>
      <c r="LP218" s="1">
        <v>2.4079059999999999E-4</v>
      </c>
      <c r="LQ218" s="1">
        <v>7.0192550000000006E-2</v>
      </c>
      <c r="LR218">
        <v>0.77189890000000005</v>
      </c>
      <c r="LS218">
        <v>21.410699999999999</v>
      </c>
      <c r="LT218" s="1">
        <v>2.317326E-4</v>
      </c>
      <c r="LU218" s="1">
        <v>6.7556240000000004E-2</v>
      </c>
      <c r="LV218">
        <v>0.77188710000000005</v>
      </c>
      <c r="LW218">
        <v>21.72636</v>
      </c>
      <c r="LX218" s="1">
        <v>2.2419820000000001E-4</v>
      </c>
      <c r="LY218" s="1">
        <v>6.5380400000000005E-2</v>
      </c>
      <c r="LZ218">
        <v>0.77178329999999995</v>
      </c>
      <c r="MA218">
        <v>22.385649999999998</v>
      </c>
      <c r="MB218" s="1">
        <v>2.178026E-4</v>
      </c>
      <c r="MC218" s="1">
        <v>6.3537300000000005E-2</v>
      </c>
      <c r="MD218">
        <v>0.77165689999999998</v>
      </c>
      <c r="ME218">
        <v>23.18308</v>
      </c>
      <c r="MF218" s="1">
        <v>2.1229539999999999E-4</v>
      </c>
      <c r="MG218" s="1">
        <v>6.1952859999999998E-2</v>
      </c>
      <c r="MH218">
        <v>0.77147500000000002</v>
      </c>
      <c r="MI218">
        <v>23.794650000000001</v>
      </c>
      <c r="MJ218" s="1">
        <v>2.0760909999999999E-4</v>
      </c>
      <c r="MK218" s="1">
        <v>6.0604350000000001E-2</v>
      </c>
      <c r="ML218">
        <v>0.7713373</v>
      </c>
      <c r="MM218">
        <v>23.948889999999999</v>
      </c>
      <c r="MN218" s="1">
        <v>2.039094E-4</v>
      </c>
      <c r="MO218" s="1">
        <v>5.953601E-2</v>
      </c>
      <c r="MP218">
        <v>0.77117440000000004</v>
      </c>
      <c r="MQ218">
        <v>23.897819999999999</v>
      </c>
      <c r="MR218" s="1">
        <v>2.008619E-4</v>
      </c>
      <c r="MS218" s="1">
        <v>5.8664559999999998E-2</v>
      </c>
      <c r="MT218">
        <v>0.77106669999999999</v>
      </c>
      <c r="MU218">
        <v>23.612410000000001</v>
      </c>
      <c r="MV218" s="1">
        <v>1.9765590000000001E-4</v>
      </c>
      <c r="MW218" s="1">
        <v>5.774584E-2</v>
      </c>
      <c r="MX218">
        <v>0.77095599999999997</v>
      </c>
      <c r="MY218">
        <v>23.426469999999998</v>
      </c>
      <c r="MZ218" s="1">
        <v>1.9347430000000001E-4</v>
      </c>
      <c r="NA218" s="1">
        <v>5.6551749999999998E-2</v>
      </c>
      <c r="NB218">
        <v>0.77087939999999999</v>
      </c>
      <c r="NC218">
        <v>23.341370000000001</v>
      </c>
      <c r="ND218" s="1">
        <v>1.8818740000000001E-4</v>
      </c>
      <c r="NE218" s="1">
        <v>5.502605E-2</v>
      </c>
      <c r="NF218">
        <v>0.77087939999999999</v>
      </c>
      <c r="NG218">
        <v>23.341370000000001</v>
      </c>
      <c r="NH218" s="1">
        <v>1.8818740000000001E-4</v>
      </c>
      <c r="NI218" s="1">
        <v>5.502605E-2</v>
      </c>
      <c r="NJ218">
        <v>0.77087939999999999</v>
      </c>
      <c r="NK218">
        <v>23.341370000000001</v>
      </c>
      <c r="NL218" s="1">
        <v>1.8818740000000001E-4</v>
      </c>
      <c r="NM218" s="1">
        <v>5.502605E-2</v>
      </c>
      <c r="NN218">
        <v>0.77087939999999999</v>
      </c>
      <c r="NO218">
        <v>23.341370000000001</v>
      </c>
      <c r="NP218" s="1">
        <v>1.8818740000000001E-4</v>
      </c>
      <c r="NQ218" s="1">
        <v>5.502605E-2</v>
      </c>
      <c r="NR218">
        <v>0.77087939999999999</v>
      </c>
      <c r="NS218">
        <v>23.341370000000001</v>
      </c>
      <c r="NT218" s="1">
        <v>1.8818740000000001E-4</v>
      </c>
      <c r="NU218" s="1">
        <v>5.502605E-2</v>
      </c>
      <c r="NV218">
        <v>0.77087939999999999</v>
      </c>
      <c r="NW218">
        <v>23.341370000000001</v>
      </c>
      <c r="NX218" s="1">
        <v>1.8818740000000001E-4</v>
      </c>
      <c r="NY218" s="1">
        <v>5.502605E-2</v>
      </c>
      <c r="NZ218">
        <v>0.77087939999999999</v>
      </c>
      <c r="OA218">
        <v>23.341370000000001</v>
      </c>
      <c r="OB218" s="1">
        <v>1.8818740000000001E-4</v>
      </c>
      <c r="OC218" s="1">
        <v>5.502605E-2</v>
      </c>
      <c r="OD218">
        <v>0.77087939999999999</v>
      </c>
      <c r="OE218">
        <v>23.341370000000001</v>
      </c>
      <c r="OF218" s="1">
        <v>1.8818740000000001E-4</v>
      </c>
      <c r="OG218" s="1">
        <v>5.502605E-2</v>
      </c>
      <c r="OH218">
        <v>0.77087939999999999</v>
      </c>
      <c r="OI218">
        <v>23.341370000000001</v>
      </c>
      <c r="OJ218" s="1">
        <v>1.8818740000000001E-4</v>
      </c>
      <c r="OK218" s="1">
        <v>5.502605E-2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1.0805579999999999</v>
      </c>
      <c r="G219">
        <v>17.08558</v>
      </c>
      <c r="H219">
        <v>0</v>
      </c>
      <c r="I219">
        <v>0</v>
      </c>
      <c r="J219">
        <v>1.078465</v>
      </c>
      <c r="K219">
        <v>17.61035</v>
      </c>
      <c r="L219">
        <v>0</v>
      </c>
      <c r="M219">
        <v>0</v>
      </c>
      <c r="N219">
        <v>1.076352</v>
      </c>
      <c r="O219">
        <v>18.161100000000001</v>
      </c>
      <c r="P219">
        <v>0</v>
      </c>
      <c r="Q219">
        <v>0</v>
      </c>
      <c r="R219">
        <v>1.074276</v>
      </c>
      <c r="S219">
        <v>18.726299999999998</v>
      </c>
      <c r="T219">
        <v>0</v>
      </c>
      <c r="U219">
        <v>0</v>
      </c>
      <c r="V219">
        <v>1.0721369999999999</v>
      </c>
      <c r="W219">
        <v>19.356719999999999</v>
      </c>
      <c r="X219">
        <v>0</v>
      </c>
      <c r="Y219">
        <v>0</v>
      </c>
      <c r="Z219">
        <v>1.0699320000000001</v>
      </c>
      <c r="AA219">
        <v>19.467089999999999</v>
      </c>
      <c r="AB219">
        <v>0</v>
      </c>
      <c r="AC219">
        <v>0</v>
      </c>
      <c r="AD219">
        <v>1.0679110000000001</v>
      </c>
      <c r="AE219">
        <v>19.121030000000001</v>
      </c>
      <c r="AF219">
        <v>0</v>
      </c>
      <c r="AG219">
        <v>0</v>
      </c>
      <c r="AH219">
        <v>1.0656730000000001</v>
      </c>
      <c r="AI219">
        <v>18.815650000000002</v>
      </c>
      <c r="AJ219">
        <v>0</v>
      </c>
      <c r="AK219">
        <v>0</v>
      </c>
      <c r="AL219">
        <v>1.063323</v>
      </c>
      <c r="AM219">
        <v>18.675380000000001</v>
      </c>
      <c r="AN219">
        <v>1.6215879999999999E-34</v>
      </c>
      <c r="AO219" s="1">
        <v>4.7343529999999998E-32</v>
      </c>
      <c r="AP219">
        <v>1.0608880000000001</v>
      </c>
      <c r="AQ219">
        <v>19.214379999999998</v>
      </c>
      <c r="AR219" s="1">
        <v>5.9732480000000005E-23</v>
      </c>
      <c r="AS219" s="1">
        <v>1.746537E-20</v>
      </c>
      <c r="AT219">
        <v>1.0584469999999999</v>
      </c>
      <c r="AU219">
        <v>19.84196</v>
      </c>
      <c r="AV219" s="1">
        <v>1.679764E-12</v>
      </c>
      <c r="AW219" s="1">
        <v>4.9212280000000002E-10</v>
      </c>
      <c r="AX219">
        <v>1.056017</v>
      </c>
      <c r="AY219">
        <v>20.366140000000001</v>
      </c>
      <c r="AZ219" s="1">
        <v>5.8906860000000002E-6</v>
      </c>
      <c r="BA219" s="1">
        <v>1.253255E-3</v>
      </c>
      <c r="BB219">
        <v>1.0534969999999999</v>
      </c>
      <c r="BC219">
        <v>20.865549999999999</v>
      </c>
      <c r="BD219" s="1">
        <v>4.7933089999999999E-3</v>
      </c>
      <c r="BE219" s="1">
        <v>1.114962</v>
      </c>
      <c r="BF219">
        <v>1.050969</v>
      </c>
      <c r="BG219">
        <v>20.809609999999999</v>
      </c>
      <c r="BH219" s="1">
        <v>0.39581509999999998</v>
      </c>
      <c r="BI219">
        <v>98.334829999999997</v>
      </c>
      <c r="BJ219">
        <v>1.048419</v>
      </c>
      <c r="BK219">
        <v>20.440729999999999</v>
      </c>
      <c r="BL219">
        <v>7.0530799999999996</v>
      </c>
      <c r="BM219">
        <v>1853.5239999999999</v>
      </c>
      <c r="BN219">
        <v>1.045801</v>
      </c>
      <c r="BO219">
        <v>20.093889999999998</v>
      </c>
      <c r="BP219">
        <v>39.371070000000003</v>
      </c>
      <c r="BQ219">
        <v>10860.37</v>
      </c>
      <c r="BR219">
        <v>1.043282</v>
      </c>
      <c r="BS219">
        <v>19.877479999999998</v>
      </c>
      <c r="BT219">
        <v>87.233670000000004</v>
      </c>
      <c r="BU219">
        <v>25152.69</v>
      </c>
      <c r="BV219">
        <v>1.0407249999999999</v>
      </c>
      <c r="BW219">
        <v>19.954899999999999</v>
      </c>
      <c r="BX219">
        <v>91.004080000000002</v>
      </c>
      <c r="BY219">
        <v>27313.94</v>
      </c>
      <c r="BZ219">
        <v>1.038</v>
      </c>
      <c r="CA219">
        <v>20.440200000000001</v>
      </c>
      <c r="CB219">
        <v>50.912799999999997</v>
      </c>
      <c r="CC219">
        <v>15848.77</v>
      </c>
      <c r="CD219">
        <v>1.034786</v>
      </c>
      <c r="CE219">
        <v>20.718119999999999</v>
      </c>
      <c r="CF219">
        <v>17.021999999999998</v>
      </c>
      <c r="CG219">
        <v>5477.17</v>
      </c>
      <c r="CH219">
        <v>1.030149</v>
      </c>
      <c r="CI219">
        <v>20.748940000000001</v>
      </c>
      <c r="CJ219">
        <v>3.763671</v>
      </c>
      <c r="CK219">
        <v>1248.298</v>
      </c>
      <c r="CL219">
        <v>1.0227889999999999</v>
      </c>
      <c r="CM219">
        <v>20.258310000000002</v>
      </c>
      <c r="CN219">
        <v>0.64335540000000002</v>
      </c>
      <c r="CO219">
        <v>217.65270000000001</v>
      </c>
      <c r="CP219">
        <v>1.013838</v>
      </c>
      <c r="CQ219">
        <v>19.64077</v>
      </c>
      <c r="CR219">
        <v>0.13466590000000001</v>
      </c>
      <c r="CS219">
        <v>44.415610000000001</v>
      </c>
      <c r="CT219">
        <v>1.005295</v>
      </c>
      <c r="CU219">
        <v>19.02411</v>
      </c>
      <c r="CV219">
        <v>6.7700620000000003E-2</v>
      </c>
      <c r="CW219">
        <v>21.252960000000002</v>
      </c>
      <c r="CX219">
        <v>0.99807979999999996</v>
      </c>
      <c r="CY219">
        <v>18.428000000000001</v>
      </c>
      <c r="CZ219">
        <v>5.7485250000000002E-2</v>
      </c>
      <c r="DA219">
        <v>17.89414</v>
      </c>
      <c r="DB219">
        <v>0.9906372</v>
      </c>
      <c r="DC219">
        <v>18.176200000000001</v>
      </c>
      <c r="DD219" s="1">
        <v>5.4964300000000001E-2</v>
      </c>
      <c r="DE219">
        <v>17.164950000000001</v>
      </c>
      <c r="DF219">
        <v>0.98318819999999996</v>
      </c>
      <c r="DG219">
        <v>18.432079999999999</v>
      </c>
      <c r="DH219" s="1">
        <v>5.4795459999999997E-2</v>
      </c>
      <c r="DI219">
        <v>17.218119999999999</v>
      </c>
      <c r="DJ219">
        <v>0.97572780000000003</v>
      </c>
      <c r="DK219">
        <v>18.784459999999999</v>
      </c>
      <c r="DL219" s="1">
        <v>5.4510019999999999E-2</v>
      </c>
      <c r="DM219">
        <v>17.27544</v>
      </c>
      <c r="DN219">
        <v>0.96837280000000003</v>
      </c>
      <c r="DO219">
        <v>19.08794</v>
      </c>
      <c r="DP219" s="1">
        <v>5.2645259999999999E-2</v>
      </c>
      <c r="DQ219" s="1">
        <v>16.846019999999999</v>
      </c>
      <c r="DR219">
        <v>0.96124770000000004</v>
      </c>
      <c r="DS219">
        <v>18.827919999999999</v>
      </c>
      <c r="DT219" s="1">
        <v>4.9233989999999998E-2</v>
      </c>
      <c r="DU219" s="1">
        <v>15.894579999999999</v>
      </c>
      <c r="DV219">
        <v>0.95411250000000003</v>
      </c>
      <c r="DW219">
        <v>18.29635</v>
      </c>
      <c r="DX219" s="1">
        <v>4.508856E-2</v>
      </c>
      <c r="DY219" s="1">
        <v>14.674580000000001</v>
      </c>
      <c r="DZ219">
        <v>0.94702039999999998</v>
      </c>
      <c r="EA219">
        <v>17.762319999999999</v>
      </c>
      <c r="EB219" s="1">
        <v>4.0773650000000002E-2</v>
      </c>
      <c r="EC219" s="1">
        <v>13.37063</v>
      </c>
      <c r="ED219">
        <v>0.94004739999999998</v>
      </c>
      <c r="EE219">
        <v>17.239280000000001</v>
      </c>
      <c r="EF219" s="1">
        <v>3.6647640000000002E-2</v>
      </c>
      <c r="EG219" s="1">
        <v>12.10267</v>
      </c>
      <c r="EH219">
        <v>0.93284279999999997</v>
      </c>
      <c r="EI219">
        <v>17.21002</v>
      </c>
      <c r="EJ219" s="1">
        <v>3.2929729999999997E-2</v>
      </c>
      <c r="EK219" s="1">
        <v>10.95181</v>
      </c>
      <c r="EL219">
        <v>0.92536960000000001</v>
      </c>
      <c r="EM219">
        <v>17.412939999999999</v>
      </c>
      <c r="EN219" s="1">
        <v>2.9627150000000001E-2</v>
      </c>
      <c r="EO219" s="1">
        <v>9.9280220000000003</v>
      </c>
      <c r="EP219">
        <v>0.91781179999999996</v>
      </c>
      <c r="EQ219">
        <v>17.718910000000001</v>
      </c>
      <c r="ER219" s="1">
        <v>2.6631829999999999E-2</v>
      </c>
      <c r="ES219" s="1">
        <v>8.9945959999999996</v>
      </c>
      <c r="ET219">
        <v>0.91043689999999999</v>
      </c>
      <c r="EU219">
        <v>18.264769999999999</v>
      </c>
      <c r="EV219" s="1">
        <v>2.393021E-2</v>
      </c>
      <c r="EW219" s="1">
        <v>8.1453000000000007</v>
      </c>
      <c r="EX219">
        <v>0.90316209999999997</v>
      </c>
      <c r="EY219">
        <v>18.600639999999999</v>
      </c>
      <c r="EZ219" s="1">
        <v>2.15009E-2</v>
      </c>
      <c r="FA219" s="1">
        <v>7.3756510000000004</v>
      </c>
      <c r="FB219">
        <v>0.89597729999999998</v>
      </c>
      <c r="FC219">
        <v>18.429939999999998</v>
      </c>
      <c r="FD219" s="1">
        <v>1.9304040000000001E-2</v>
      </c>
      <c r="FE219" s="1">
        <v>6.6739940000000004</v>
      </c>
      <c r="FF219">
        <v>0.88904490000000003</v>
      </c>
      <c r="FG219">
        <v>18.035630000000001</v>
      </c>
      <c r="FH219" s="1">
        <v>1.7336750000000001E-2</v>
      </c>
      <c r="FI219" s="1">
        <v>6.0385350000000004</v>
      </c>
      <c r="FJ219">
        <v>0.88261869999999998</v>
      </c>
      <c r="FK219">
        <v>17.605090000000001</v>
      </c>
      <c r="FL219" s="1">
        <v>1.558761E-2</v>
      </c>
      <c r="FM219" s="1">
        <v>5.4665160000000004</v>
      </c>
      <c r="FN219">
        <v>0.87618810000000003</v>
      </c>
      <c r="FO219">
        <v>17.748699999999999</v>
      </c>
      <c r="FP219" s="1">
        <v>1.401821E-2</v>
      </c>
      <c r="FQ219" s="1">
        <v>4.9508289999999997</v>
      </c>
      <c r="FR219">
        <v>0.86993359999999997</v>
      </c>
      <c r="FS219">
        <v>18.20232</v>
      </c>
      <c r="FT219" s="1">
        <v>1.2623850000000001E-2</v>
      </c>
      <c r="FU219" s="1">
        <v>4.4891949999999996</v>
      </c>
      <c r="FV219">
        <v>0.86391280000000004</v>
      </c>
      <c r="FW219">
        <v>18.918430000000001</v>
      </c>
      <c r="FX219" s="1">
        <v>1.1368980000000001E-2</v>
      </c>
      <c r="FY219" s="1">
        <v>4.0707519999999997</v>
      </c>
      <c r="FZ219">
        <v>0.85804380000000002</v>
      </c>
      <c r="GA219">
        <v>19.712199999999999</v>
      </c>
      <c r="GB219" s="1">
        <v>1.0236759999999999E-2</v>
      </c>
      <c r="GC219" s="1">
        <v>3.6898029999999999</v>
      </c>
      <c r="GD219">
        <v>0.85243619999999998</v>
      </c>
      <c r="GE219">
        <v>20.145600000000002</v>
      </c>
      <c r="GF219" s="1">
        <v>9.2181750000000003E-3</v>
      </c>
      <c r="GG219" s="1">
        <v>3.3432409999999999</v>
      </c>
      <c r="GH219">
        <v>0.84721259999999998</v>
      </c>
      <c r="GI219">
        <v>20.218170000000001</v>
      </c>
      <c r="GJ219" s="1">
        <v>8.2856609999999997E-3</v>
      </c>
      <c r="GK219" s="1">
        <v>3.0232480000000002</v>
      </c>
      <c r="GL219">
        <v>0.84192440000000002</v>
      </c>
      <c r="GM219">
        <v>20.078980000000001</v>
      </c>
      <c r="GN219" s="1">
        <v>7.4325600000000004E-3</v>
      </c>
      <c r="GO219" s="1">
        <v>2.7288899999999998</v>
      </c>
      <c r="GP219">
        <v>0.83720839999999996</v>
      </c>
      <c r="GQ219">
        <v>19.857579999999999</v>
      </c>
      <c r="GR219" s="1">
        <v>6.666791E-3</v>
      </c>
      <c r="GS219" s="1">
        <v>2.4610919999999998</v>
      </c>
      <c r="GT219">
        <v>0.83273350000000002</v>
      </c>
      <c r="GU219">
        <v>20.11985</v>
      </c>
      <c r="GV219" s="1">
        <v>5.9907900000000002E-3</v>
      </c>
      <c r="GW219" s="1">
        <v>2.222318</v>
      </c>
      <c r="GX219">
        <v>0.82848169999999999</v>
      </c>
      <c r="GY219">
        <v>20.481729999999999</v>
      </c>
      <c r="GZ219" s="1">
        <v>5.3893839999999997E-3</v>
      </c>
      <c r="HA219" s="1">
        <v>2.008969</v>
      </c>
      <c r="HB219">
        <v>0.82478510000000005</v>
      </c>
      <c r="HC219">
        <v>21.047180000000001</v>
      </c>
      <c r="HD219" s="1">
        <v>4.8409259999999997E-3</v>
      </c>
      <c r="HE219" s="1">
        <v>1.8127949999999999</v>
      </c>
      <c r="HF219">
        <v>0.8211387</v>
      </c>
      <c r="HG219">
        <v>21.704650000000001</v>
      </c>
      <c r="HH219" s="1">
        <v>4.3253509999999998E-3</v>
      </c>
      <c r="HI219" s="1">
        <v>1.627416</v>
      </c>
      <c r="HJ219">
        <v>0.81769559999999997</v>
      </c>
      <c r="HK219">
        <v>22.093489999999999</v>
      </c>
      <c r="HL219" s="1">
        <v>3.8274979999999999E-3</v>
      </c>
      <c r="HM219" s="1">
        <v>1.446793</v>
      </c>
      <c r="HN219">
        <v>0.81505430000000001</v>
      </c>
      <c r="HO219">
        <v>22.161950000000001</v>
      </c>
      <c r="HP219" s="1">
        <v>3.3493170000000001E-3</v>
      </c>
      <c r="HQ219" s="1">
        <v>1.2705169999999999</v>
      </c>
      <c r="HR219">
        <v>0.81260960000000004</v>
      </c>
      <c r="HS219">
        <v>22.018239999999999</v>
      </c>
      <c r="HT219" s="1">
        <v>2.903194E-3</v>
      </c>
      <c r="HU219" s="1">
        <v>1.1041460000000001</v>
      </c>
      <c r="HV219">
        <v>0.81043849999999995</v>
      </c>
      <c r="HW219">
        <v>21.654389999999999</v>
      </c>
      <c r="HX219" s="1">
        <v>2.5070520000000001E-3</v>
      </c>
      <c r="HY219" s="1">
        <v>0.95490399999999998</v>
      </c>
      <c r="HZ219">
        <v>0.8090193</v>
      </c>
      <c r="IA219">
        <v>21.568899999999999</v>
      </c>
      <c r="IB219" s="1">
        <v>2.1731720000000001E-3</v>
      </c>
      <c r="IC219" s="1">
        <v>0.82775659999999995</v>
      </c>
      <c r="ID219">
        <v>0.80775669999999999</v>
      </c>
      <c r="IE219">
        <v>21.069420000000001</v>
      </c>
      <c r="IF219" s="1">
        <v>1.897396E-3</v>
      </c>
      <c r="IG219" s="1">
        <v>0.72234419999999999</v>
      </c>
      <c r="IH219">
        <v>0.80668879999999998</v>
      </c>
      <c r="II219">
        <v>21.194749999999999</v>
      </c>
      <c r="IJ219" s="1">
        <v>1.6722270000000001E-3</v>
      </c>
      <c r="IK219" s="1">
        <v>0.63614890000000002</v>
      </c>
      <c r="IL219">
        <v>0.80595289999999997</v>
      </c>
      <c r="IM219">
        <v>21.451550000000001</v>
      </c>
      <c r="IN219" s="1">
        <v>1.48419E-3</v>
      </c>
      <c r="IO219" s="1">
        <v>0.56415519999999997</v>
      </c>
      <c r="IP219">
        <v>0.80544009999999999</v>
      </c>
      <c r="IQ219">
        <v>21.638280000000002</v>
      </c>
      <c r="IR219" s="1">
        <v>1.314375E-3</v>
      </c>
      <c r="IS219" s="1">
        <v>0.49948559999999997</v>
      </c>
      <c r="IT219">
        <v>0.80514649999999999</v>
      </c>
      <c r="IU219">
        <v>21.63457</v>
      </c>
      <c r="IV219" s="1">
        <v>1.151684E-3</v>
      </c>
      <c r="IW219" s="1">
        <v>0.4377606</v>
      </c>
      <c r="IX219">
        <v>0.80496020000000001</v>
      </c>
      <c r="IY219">
        <v>21.419730000000001</v>
      </c>
      <c r="IZ219" s="1">
        <v>9.9488710000000011E-4</v>
      </c>
      <c r="JA219" s="1">
        <v>0.37827690000000003</v>
      </c>
      <c r="JB219">
        <v>0.80484359999999999</v>
      </c>
      <c r="JC219">
        <v>21.130549999999999</v>
      </c>
      <c r="JD219" s="1">
        <v>8.5182260000000001E-4</v>
      </c>
      <c r="JE219" s="1">
        <v>0.32371129999999998</v>
      </c>
      <c r="JF219">
        <v>0.80479679999999998</v>
      </c>
      <c r="JG219">
        <v>21.3461</v>
      </c>
      <c r="JH219" s="1">
        <v>7.3211119999999998E-4</v>
      </c>
      <c r="JI219" s="1">
        <v>0.27776580000000001</v>
      </c>
      <c r="JJ219">
        <v>0.80479769999999995</v>
      </c>
      <c r="JK219">
        <v>21.657550000000001</v>
      </c>
      <c r="JL219" s="1">
        <v>6.3961439999999997E-4</v>
      </c>
      <c r="JM219" s="1">
        <v>0.24204790000000001</v>
      </c>
      <c r="JN219">
        <v>0.80486480000000005</v>
      </c>
      <c r="JO219">
        <v>22.11797</v>
      </c>
      <c r="JP219" s="1">
        <v>5.7121240000000001E-4</v>
      </c>
      <c r="JQ219" s="1">
        <v>0.2155589</v>
      </c>
      <c r="JR219">
        <v>0.80498210000000003</v>
      </c>
      <c r="JS219">
        <v>22.68796</v>
      </c>
      <c r="JT219" s="1">
        <v>5.2035649999999998E-4</v>
      </c>
      <c r="JU219" s="1">
        <v>0.1958947</v>
      </c>
      <c r="JV219">
        <v>0.80522649999999996</v>
      </c>
      <c r="JW219">
        <v>23.011119999999998</v>
      </c>
      <c r="JX219" s="1">
        <v>4.7983500000000002E-4</v>
      </c>
      <c r="JY219" s="1">
        <v>0.18033260000000001</v>
      </c>
      <c r="JZ219">
        <v>0.80554029999999999</v>
      </c>
      <c r="KA219">
        <v>23.053629999999998</v>
      </c>
      <c r="KB219" s="1">
        <v>4.4456930000000001E-4</v>
      </c>
      <c r="KC219" s="1">
        <v>0.16687930000000001</v>
      </c>
      <c r="KD219">
        <v>0.80593360000000003</v>
      </c>
      <c r="KE219">
        <v>23.013159999999999</v>
      </c>
      <c r="KF219" s="1">
        <v>4.1205780000000002E-4</v>
      </c>
      <c r="KG219" s="1">
        <v>0.1545213</v>
      </c>
      <c r="KH219">
        <v>0.80641059999999998</v>
      </c>
      <c r="KI219">
        <v>22.783059999999999</v>
      </c>
      <c r="KJ219" s="1">
        <v>3.8194439999999997E-4</v>
      </c>
      <c r="KK219" s="1">
        <v>0.14304700000000001</v>
      </c>
      <c r="KL219">
        <v>0.80692520000000001</v>
      </c>
      <c r="KM219">
        <v>22.758669999999999</v>
      </c>
      <c r="KN219" s="1">
        <v>3.546418E-4</v>
      </c>
      <c r="KO219" s="1">
        <v>0.1326465</v>
      </c>
      <c r="KP219">
        <v>0.80749020000000005</v>
      </c>
      <c r="KQ219">
        <v>22.546530000000001</v>
      </c>
      <c r="KR219" s="1">
        <v>3.3084020000000001E-4</v>
      </c>
      <c r="KS219" s="1">
        <v>0.12354229999999999</v>
      </c>
      <c r="KT219">
        <v>0.80801979999999995</v>
      </c>
      <c r="KU219">
        <v>22.24503</v>
      </c>
      <c r="KV219" s="1">
        <v>3.1049309999999999E-4</v>
      </c>
      <c r="KW219" s="1">
        <v>0.1157658</v>
      </c>
      <c r="KX219">
        <v>0.80850540000000004</v>
      </c>
      <c r="KY219">
        <v>22.02927</v>
      </c>
      <c r="KZ219" s="1">
        <v>2.9305530000000001E-4</v>
      </c>
      <c r="LA219" s="1">
        <v>0.1091076</v>
      </c>
      <c r="LB219">
        <v>0.80888939999999998</v>
      </c>
      <c r="LC219">
        <v>21.925730000000001</v>
      </c>
      <c r="LD219" s="1">
        <v>2.7796450000000002E-4</v>
      </c>
      <c r="LE219" s="1">
        <v>0.1033829</v>
      </c>
      <c r="LF219">
        <v>0.80916540000000003</v>
      </c>
      <c r="LG219">
        <v>21.859909999999999</v>
      </c>
      <c r="LH219" s="1">
        <v>2.6462419999999999E-4</v>
      </c>
      <c r="LI219" s="1">
        <v>9.8352980000000007E-2</v>
      </c>
      <c r="LJ219">
        <v>0.8093243</v>
      </c>
      <c r="LK219">
        <v>21.663129999999999</v>
      </c>
      <c r="LL219" s="1">
        <v>2.5254139999999998E-4</v>
      </c>
      <c r="LM219" s="1">
        <v>9.3824370000000004E-2</v>
      </c>
      <c r="LN219">
        <v>0.80939260000000002</v>
      </c>
      <c r="LO219">
        <v>21.372699999999998</v>
      </c>
      <c r="LP219" s="1">
        <v>2.418222E-4</v>
      </c>
      <c r="LQ219" s="1">
        <v>8.9814649999999996E-2</v>
      </c>
      <c r="LR219">
        <v>0.80937990000000004</v>
      </c>
      <c r="LS219">
        <v>21.483129999999999</v>
      </c>
      <c r="LT219" s="1">
        <v>2.3258950000000001E-4</v>
      </c>
      <c r="LU219" s="1">
        <v>8.6367600000000003E-2</v>
      </c>
      <c r="LV219">
        <v>0.80927859999999996</v>
      </c>
      <c r="LW219">
        <v>21.78453</v>
      </c>
      <c r="LX219" s="1">
        <v>2.249121E-4</v>
      </c>
      <c r="LY219" s="1">
        <v>8.3522440000000003E-2</v>
      </c>
      <c r="LZ219">
        <v>0.80913760000000001</v>
      </c>
      <c r="MA219">
        <v>22.415389999999999</v>
      </c>
      <c r="MB219" s="1">
        <v>2.1841060000000001E-4</v>
      </c>
      <c r="MC219" s="1">
        <v>8.1122410000000006E-2</v>
      </c>
      <c r="MD219">
        <v>0.80900810000000001</v>
      </c>
      <c r="ME219">
        <v>23.171970000000002</v>
      </c>
      <c r="MF219" s="1">
        <v>2.1281969999999999E-4</v>
      </c>
      <c r="MG219" s="1">
        <v>7.9066789999999998E-2</v>
      </c>
      <c r="MH219">
        <v>0.80885989999999997</v>
      </c>
      <c r="MI219">
        <v>23.75928</v>
      </c>
      <c r="MJ219" s="1">
        <v>2.0804330000000001E-4</v>
      </c>
      <c r="MK219" s="1">
        <v>7.7308660000000001E-2</v>
      </c>
      <c r="ML219">
        <v>0.80873249999999997</v>
      </c>
      <c r="MM219">
        <v>23.902809999999999</v>
      </c>
      <c r="MN219" s="1">
        <v>2.042468E-4</v>
      </c>
      <c r="MO219" s="1">
        <v>7.5905070000000005E-2</v>
      </c>
      <c r="MP219">
        <v>0.80861309999999997</v>
      </c>
      <c r="MQ219">
        <v>23.886780000000002</v>
      </c>
      <c r="MR219" s="1">
        <v>2.0116010000000001E-4</v>
      </c>
      <c r="MS219" s="1">
        <v>7.4775750000000002E-2</v>
      </c>
      <c r="MT219">
        <v>0.80854789999999999</v>
      </c>
      <c r="MU219">
        <v>23.641580000000001</v>
      </c>
      <c r="MV219" s="1">
        <v>1.980107E-4</v>
      </c>
      <c r="MW219" s="1">
        <v>7.3635619999999999E-2</v>
      </c>
      <c r="MX219">
        <v>0.80846850000000003</v>
      </c>
      <c r="MY219">
        <v>23.49607</v>
      </c>
      <c r="MZ219" s="1">
        <v>1.9394820000000001E-4</v>
      </c>
      <c r="NA219" s="1">
        <v>7.2175429999999999E-2</v>
      </c>
      <c r="NB219">
        <v>0.80843339999999997</v>
      </c>
      <c r="NC219">
        <v>23.432310000000001</v>
      </c>
      <c r="ND219" s="1">
        <v>1.887662E-4</v>
      </c>
      <c r="NE219" s="1">
        <v>7.0290599999999995E-2</v>
      </c>
      <c r="NF219">
        <v>0.80843339999999997</v>
      </c>
      <c r="NG219">
        <v>23.432310000000001</v>
      </c>
      <c r="NH219" s="1">
        <v>1.887662E-4</v>
      </c>
      <c r="NI219" s="1">
        <v>7.0290599999999995E-2</v>
      </c>
      <c r="NJ219">
        <v>0.80843339999999997</v>
      </c>
      <c r="NK219">
        <v>23.432310000000001</v>
      </c>
      <c r="NL219" s="1">
        <v>1.887662E-4</v>
      </c>
      <c r="NM219" s="1">
        <v>7.0290599999999995E-2</v>
      </c>
      <c r="NN219">
        <v>0.80843339999999997</v>
      </c>
      <c r="NO219">
        <v>23.432310000000001</v>
      </c>
      <c r="NP219" s="1">
        <v>1.887662E-4</v>
      </c>
      <c r="NQ219" s="1">
        <v>7.0290599999999995E-2</v>
      </c>
      <c r="NR219">
        <v>0.80843339999999997</v>
      </c>
      <c r="NS219">
        <v>23.432310000000001</v>
      </c>
      <c r="NT219" s="1">
        <v>1.887662E-4</v>
      </c>
      <c r="NU219" s="1">
        <v>7.0290599999999995E-2</v>
      </c>
      <c r="NV219">
        <v>0.80843339999999997</v>
      </c>
      <c r="NW219">
        <v>23.432310000000001</v>
      </c>
      <c r="NX219" s="1">
        <v>1.887662E-4</v>
      </c>
      <c r="NY219" s="1">
        <v>7.0290599999999995E-2</v>
      </c>
      <c r="NZ219">
        <v>0.80843339999999997</v>
      </c>
      <c r="OA219">
        <v>23.432310000000001</v>
      </c>
      <c r="OB219" s="1">
        <v>1.887662E-4</v>
      </c>
      <c r="OC219" s="1">
        <v>7.0290599999999995E-2</v>
      </c>
      <c r="OD219">
        <v>0.80843339999999997</v>
      </c>
      <c r="OE219">
        <v>23.432310000000001</v>
      </c>
      <c r="OF219" s="1">
        <v>1.887662E-4</v>
      </c>
      <c r="OG219" s="1">
        <v>7.0290599999999995E-2</v>
      </c>
      <c r="OH219">
        <v>0.80843339999999997</v>
      </c>
      <c r="OI219">
        <v>23.432310000000001</v>
      </c>
      <c r="OJ219" s="1">
        <v>1.887662E-4</v>
      </c>
      <c r="OK219" s="1">
        <v>7.0290599999999995E-2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0.7659357</v>
      </c>
      <c r="G220">
        <v>17.09797</v>
      </c>
      <c r="H220">
        <v>0</v>
      </c>
      <c r="I220">
        <v>0</v>
      </c>
      <c r="J220">
        <v>0.7645807</v>
      </c>
      <c r="K220">
        <v>17.59674</v>
      </c>
      <c r="L220">
        <v>0</v>
      </c>
      <c r="M220">
        <v>0</v>
      </c>
      <c r="N220">
        <v>0.76321519999999998</v>
      </c>
      <c r="O220">
        <v>18.1556</v>
      </c>
      <c r="P220">
        <v>0</v>
      </c>
      <c r="Q220">
        <v>0</v>
      </c>
      <c r="R220">
        <v>0.76183780000000001</v>
      </c>
      <c r="S220">
        <v>18.710090000000001</v>
      </c>
      <c r="T220">
        <v>0</v>
      </c>
      <c r="U220">
        <v>0</v>
      </c>
      <c r="V220">
        <v>0.76046349999999996</v>
      </c>
      <c r="W220">
        <v>19.348870000000002</v>
      </c>
      <c r="X220">
        <v>0</v>
      </c>
      <c r="Y220">
        <v>0</v>
      </c>
      <c r="Z220">
        <v>0.75904020000000005</v>
      </c>
      <c r="AA220">
        <v>19.486219999999999</v>
      </c>
      <c r="AB220">
        <v>0</v>
      </c>
      <c r="AC220">
        <v>0</v>
      </c>
      <c r="AD220">
        <v>0.75775009999999998</v>
      </c>
      <c r="AE220">
        <v>19.139869999999998</v>
      </c>
      <c r="AF220">
        <v>0</v>
      </c>
      <c r="AG220">
        <v>0</v>
      </c>
      <c r="AH220">
        <v>0.75629349999999995</v>
      </c>
      <c r="AI220">
        <v>18.83342</v>
      </c>
      <c r="AJ220">
        <v>0</v>
      </c>
      <c r="AK220">
        <v>0</v>
      </c>
      <c r="AL220">
        <v>0.7547817</v>
      </c>
      <c r="AM220">
        <v>18.674320000000002</v>
      </c>
      <c r="AN220">
        <v>3.147762E-35</v>
      </c>
      <c r="AO220" s="1">
        <v>1.17591E-32</v>
      </c>
      <c r="AP220">
        <v>0.75320710000000002</v>
      </c>
      <c r="AQ220">
        <v>19.194469999999999</v>
      </c>
      <c r="AR220" s="1">
        <v>1.149557E-23</v>
      </c>
      <c r="AS220" s="1">
        <v>4.3025949999999999E-21</v>
      </c>
      <c r="AT220">
        <v>0.75163009999999997</v>
      </c>
      <c r="AU220">
        <v>19.830909999999999</v>
      </c>
      <c r="AV220" s="1">
        <v>6.010221E-13</v>
      </c>
      <c r="AW220" s="1">
        <v>2.253783E-10</v>
      </c>
      <c r="AX220">
        <v>0.75006640000000002</v>
      </c>
      <c r="AY220">
        <v>20.354209999999998</v>
      </c>
      <c r="AZ220" s="1">
        <v>2.8476219999999998E-6</v>
      </c>
      <c r="BA220" s="1">
        <v>7.6635319999999996E-4</v>
      </c>
      <c r="BB220">
        <v>0.74844049999999995</v>
      </c>
      <c r="BC220">
        <v>20.86346</v>
      </c>
      <c r="BD220" s="1">
        <v>2.9465170000000001E-3</v>
      </c>
      <c r="BE220" s="1">
        <v>0.86022469999999995</v>
      </c>
      <c r="BF220">
        <v>0.74680500000000005</v>
      </c>
      <c r="BG220">
        <v>20.835360000000001</v>
      </c>
      <c r="BH220" s="1">
        <v>0.28201589999999999</v>
      </c>
      <c r="BI220">
        <v>88.023529999999994</v>
      </c>
      <c r="BJ220">
        <v>0.74516559999999998</v>
      </c>
      <c r="BK220">
        <v>20.467490000000002</v>
      </c>
      <c r="BL220" s="1">
        <v>5.6324019999999999</v>
      </c>
      <c r="BM220">
        <v>1866.6110000000001</v>
      </c>
      <c r="BN220">
        <v>0.74348610000000004</v>
      </c>
      <c r="BO220">
        <v>20.118649999999999</v>
      </c>
      <c r="BP220">
        <v>34.573050000000002</v>
      </c>
      <c r="BQ220">
        <v>12085.14</v>
      </c>
      <c r="BR220">
        <v>0.74090730000000005</v>
      </c>
      <c r="BS220">
        <v>19.885829999999999</v>
      </c>
      <c r="BT220">
        <v>83.119020000000006</v>
      </c>
      <c r="BU220">
        <v>30529.96</v>
      </c>
      <c r="BV220">
        <v>0.73824699999999999</v>
      </c>
      <c r="BW220">
        <v>19.940639999999998</v>
      </c>
      <c r="BX220">
        <v>93.191149999999993</v>
      </c>
      <c r="BY220">
        <v>35815.01</v>
      </c>
      <c r="BZ220">
        <v>0.73544880000000001</v>
      </c>
      <c r="CA220">
        <v>20.421939999999999</v>
      </c>
      <c r="CB220">
        <v>55.582349999999998</v>
      </c>
      <c r="CC220">
        <v>22265.06</v>
      </c>
      <c r="CD220">
        <v>0.73226740000000001</v>
      </c>
      <c r="CE220">
        <v>20.71528</v>
      </c>
      <c r="CF220">
        <v>19.66131</v>
      </c>
      <c r="CG220">
        <v>8178.2349999999997</v>
      </c>
      <c r="CH220">
        <v>0.72788019999999998</v>
      </c>
      <c r="CI220">
        <v>20.77891</v>
      </c>
      <c r="CJ220">
        <v>4.5566579999999997</v>
      </c>
      <c r="CK220">
        <v>1961.8130000000001</v>
      </c>
      <c r="CL220">
        <v>0.72111700000000001</v>
      </c>
      <c r="CM220">
        <v>20.314730000000001</v>
      </c>
      <c r="CN220">
        <v>0.79696020000000001</v>
      </c>
      <c r="CO220">
        <v>351.64249999999998</v>
      </c>
      <c r="CP220">
        <v>0.71299489999999999</v>
      </c>
      <c r="CQ220">
        <v>19.698080000000001</v>
      </c>
      <c r="CR220">
        <v>0.15677630000000001</v>
      </c>
      <c r="CS220">
        <v>67.782449999999997</v>
      </c>
      <c r="CT220">
        <v>0.70490450000000004</v>
      </c>
      <c r="CU220">
        <v>19.077780000000001</v>
      </c>
      <c r="CV220">
        <v>7.0554539999999999E-2</v>
      </c>
      <c r="CW220">
        <v>28.762429999999998</v>
      </c>
      <c r="CX220">
        <v>0.6977257</v>
      </c>
      <c r="CY220">
        <v>18.467210000000001</v>
      </c>
      <c r="CZ220">
        <v>5.8036160000000003E-2</v>
      </c>
      <c r="DA220">
        <v>23.332979999999999</v>
      </c>
      <c r="DB220">
        <v>0.69048600000000004</v>
      </c>
      <c r="DC220">
        <v>18.18253</v>
      </c>
      <c r="DD220" s="1">
        <v>5.5028319999999999E-2</v>
      </c>
      <c r="DE220">
        <v>22.194050000000001</v>
      </c>
      <c r="DF220">
        <v>0.6832279</v>
      </c>
      <c r="DG220">
        <v>18.415009999999999</v>
      </c>
      <c r="DH220" s="1">
        <v>5.4721140000000001E-2</v>
      </c>
      <c r="DI220">
        <v>22.212679999999999</v>
      </c>
      <c r="DJ220">
        <v>0.67588539999999997</v>
      </c>
      <c r="DK220">
        <v>18.771599999999999</v>
      </c>
      <c r="DL220" s="1">
        <v>5.4535970000000003E-2</v>
      </c>
      <c r="DM220">
        <v>22.344999999999999</v>
      </c>
      <c r="DN220">
        <v>0.66862089999999996</v>
      </c>
      <c r="DO220">
        <v>19.09909</v>
      </c>
      <c r="DP220" s="1">
        <v>5.2891319999999999E-2</v>
      </c>
      <c r="DQ220" s="1">
        <v>21.90372</v>
      </c>
      <c r="DR220">
        <v>0.66159420000000002</v>
      </c>
      <c r="DS220">
        <v>18.866499999999998</v>
      </c>
      <c r="DT220" s="1">
        <v>4.9634299999999999E-2</v>
      </c>
      <c r="DU220" s="1">
        <v>20.761399999999998</v>
      </c>
      <c r="DV220">
        <v>0.65479580000000004</v>
      </c>
      <c r="DW220">
        <v>18.345610000000001</v>
      </c>
      <c r="DX220" s="1">
        <v>4.555563E-2</v>
      </c>
      <c r="DY220" s="1">
        <v>19.22777</v>
      </c>
      <c r="DZ220">
        <v>0.64804329999999999</v>
      </c>
      <c r="EA220">
        <v>17.8139</v>
      </c>
      <c r="EB220" s="1">
        <v>4.1252549999999999E-2</v>
      </c>
      <c r="EC220" s="1">
        <v>17.5579</v>
      </c>
      <c r="ED220">
        <v>0.64138200000000001</v>
      </c>
      <c r="EE220">
        <v>17.291250000000002</v>
      </c>
      <c r="EF220" s="1">
        <v>3.7099569999999998E-2</v>
      </c>
      <c r="EG220" s="1">
        <v>15.91521</v>
      </c>
      <c r="EH220">
        <v>0.63452920000000002</v>
      </c>
      <c r="EI220">
        <v>17.239609999999999</v>
      </c>
      <c r="EJ220" s="1">
        <v>3.333295E-2</v>
      </c>
      <c r="EK220" s="1">
        <v>14.411429999999999</v>
      </c>
      <c r="EL220">
        <v>0.6274594</v>
      </c>
      <c r="EM220">
        <v>17.42257</v>
      </c>
      <c r="EN220" s="1">
        <v>2.9992020000000001E-2</v>
      </c>
      <c r="EO220" s="1">
        <v>13.074730000000001</v>
      </c>
      <c r="EP220">
        <v>0.62022659999999996</v>
      </c>
      <c r="EQ220">
        <v>17.708770000000001</v>
      </c>
      <c r="ER220" s="1">
        <v>2.6965800000000002E-2</v>
      </c>
      <c r="ES220" s="1">
        <v>11.858790000000001</v>
      </c>
      <c r="ET220">
        <v>0.61303410000000003</v>
      </c>
      <c r="EU220">
        <v>18.240449999999999</v>
      </c>
      <c r="EV220" s="1">
        <v>2.4233910000000001E-2</v>
      </c>
      <c r="EW220" s="1">
        <v>10.750730000000001</v>
      </c>
      <c r="EX220">
        <v>0.60593350000000001</v>
      </c>
      <c r="EY220">
        <v>18.584060000000001</v>
      </c>
      <c r="EZ220" s="1">
        <v>2.1777560000000001E-2</v>
      </c>
      <c r="FA220" s="1">
        <v>9.7454020000000003</v>
      </c>
      <c r="FB220">
        <v>0.59883509999999995</v>
      </c>
      <c r="FC220">
        <v>18.43432</v>
      </c>
      <c r="FD220" s="1">
        <v>1.9556759999999999E-2</v>
      </c>
      <c r="FE220" s="1">
        <v>8.8285359999999997</v>
      </c>
      <c r="FF220">
        <v>0.59187100000000004</v>
      </c>
      <c r="FG220">
        <v>18.07094</v>
      </c>
      <c r="FH220" s="1">
        <v>1.7565379999999998E-2</v>
      </c>
      <c r="FI220" s="1">
        <v>7.9962869999999997</v>
      </c>
      <c r="FJ220">
        <v>0.58528630000000004</v>
      </c>
      <c r="FK220">
        <v>17.647130000000001</v>
      </c>
      <c r="FL220" s="1">
        <v>1.5793660000000001E-2</v>
      </c>
      <c r="FM220" s="1">
        <v>7.2457719999999997</v>
      </c>
      <c r="FN220">
        <v>0.57867080000000004</v>
      </c>
      <c r="FO220">
        <v>17.78614</v>
      </c>
      <c r="FP220" s="1">
        <v>1.420388E-2</v>
      </c>
      <c r="FQ220" s="1">
        <v>6.5689469999999996</v>
      </c>
      <c r="FR220">
        <v>0.57221449999999996</v>
      </c>
      <c r="FS220">
        <v>18.213069999999998</v>
      </c>
      <c r="FT220" s="1">
        <v>1.279103E-2</v>
      </c>
      <c r="FU220" s="1">
        <v>5.9621769999999996</v>
      </c>
      <c r="FV220">
        <v>0.56570799999999999</v>
      </c>
      <c r="FW220">
        <v>18.903420000000001</v>
      </c>
      <c r="FX220" s="1">
        <v>1.15222E-2</v>
      </c>
      <c r="FY220" s="1">
        <v>5.4139200000000001</v>
      </c>
      <c r="FZ220">
        <v>0.55933029999999995</v>
      </c>
      <c r="GA220">
        <v>19.67427</v>
      </c>
      <c r="GB220" s="1">
        <v>1.0376160000000001E-2</v>
      </c>
      <c r="GC220" s="1">
        <v>4.9136090000000001</v>
      </c>
      <c r="GD220">
        <v>0.55318869999999998</v>
      </c>
      <c r="GE220">
        <v>20.097010000000001</v>
      </c>
      <c r="GF220" s="1">
        <v>9.3465470000000002E-3</v>
      </c>
      <c r="GG220" s="1">
        <v>4.4582519999999999</v>
      </c>
      <c r="GH220">
        <v>0.54728160000000003</v>
      </c>
      <c r="GI220">
        <v>20.17531</v>
      </c>
      <c r="GJ220" s="1">
        <v>8.40429E-3</v>
      </c>
      <c r="GK220" s="1">
        <v>4.0376760000000003</v>
      </c>
      <c r="GL220">
        <v>0.54131390000000001</v>
      </c>
      <c r="GM220">
        <v>20.0761</v>
      </c>
      <c r="GN220" s="1">
        <v>7.542081E-3</v>
      </c>
      <c r="GO220" s="1">
        <v>3.649994</v>
      </c>
      <c r="GP220">
        <v>0.53572319999999995</v>
      </c>
      <c r="GQ220">
        <v>19.874610000000001</v>
      </c>
      <c r="GR220" s="1">
        <v>6.7656799999999996E-3</v>
      </c>
      <c r="GS220" s="1">
        <v>3.2959450000000001</v>
      </c>
      <c r="GT220">
        <v>0.53034829999999999</v>
      </c>
      <c r="GU220">
        <v>20.163889999999999</v>
      </c>
      <c r="GV220" s="1">
        <v>6.0791179999999997E-3</v>
      </c>
      <c r="GW220" s="1">
        <v>2.9791560000000001</v>
      </c>
      <c r="GX220">
        <v>0.52523059999999999</v>
      </c>
      <c r="GY220">
        <v>20.52149</v>
      </c>
      <c r="GZ220" s="1">
        <v>5.4692500000000002E-3</v>
      </c>
      <c r="HA220" s="1">
        <v>2.696196</v>
      </c>
      <c r="HB220">
        <v>0.52042869999999997</v>
      </c>
      <c r="HC220">
        <v>21.063639999999999</v>
      </c>
      <c r="HD220" s="1">
        <v>4.915839E-3</v>
      </c>
      <c r="HE220" s="1">
        <v>2.438104</v>
      </c>
      <c r="HF220">
        <v>0.51573250000000004</v>
      </c>
      <c r="HG220">
        <v>21.67248</v>
      </c>
      <c r="HH220" s="1">
        <v>4.3975710000000003E-3</v>
      </c>
      <c r="HI220" s="1">
        <v>2.1946300000000001</v>
      </c>
      <c r="HJ220">
        <v>0.51135019999999998</v>
      </c>
      <c r="HK220">
        <v>22.038879999999999</v>
      </c>
      <c r="HL220" s="1">
        <v>3.899179E-3</v>
      </c>
      <c r="HM220" s="1">
        <v>1.957864</v>
      </c>
      <c r="HN220">
        <v>0.50772189999999995</v>
      </c>
      <c r="HO220">
        <v>22.100650000000002</v>
      </c>
      <c r="HP220" s="1">
        <v>3.4189569999999998E-3</v>
      </c>
      <c r="HQ220" s="1">
        <v>1.725346</v>
      </c>
      <c r="HR220">
        <v>0.50442500000000001</v>
      </c>
      <c r="HS220">
        <v>22.010370000000002</v>
      </c>
      <c r="HT220" s="1">
        <v>2.9681429999999999E-3</v>
      </c>
      <c r="HU220" s="1">
        <v>1.5037579999999999</v>
      </c>
      <c r="HV220">
        <v>0.50146389999999996</v>
      </c>
      <c r="HW220">
        <v>21.692170000000001</v>
      </c>
      <c r="HX220" s="1">
        <v>2.5641840000000002E-3</v>
      </c>
      <c r="HY220" s="1">
        <v>1.302592</v>
      </c>
      <c r="HZ220">
        <v>0.49918180000000001</v>
      </c>
      <c r="IA220">
        <v>21.661000000000001</v>
      </c>
      <c r="IB220" s="1">
        <v>2.2213979999999999E-3</v>
      </c>
      <c r="IC220" s="1">
        <v>1.129532</v>
      </c>
      <c r="ID220">
        <v>0.49723230000000002</v>
      </c>
      <c r="IE220">
        <v>21.15821</v>
      </c>
      <c r="IF220" s="1">
        <v>1.937299E-3</v>
      </c>
      <c r="IG220" s="1">
        <v>0.98524920000000005</v>
      </c>
      <c r="IH220">
        <v>0.49554680000000001</v>
      </c>
      <c r="II220">
        <v>21.252140000000001</v>
      </c>
      <c r="IJ220" s="1">
        <v>1.704927E-3</v>
      </c>
      <c r="IK220" s="1">
        <v>0.86687840000000005</v>
      </c>
      <c r="IL220">
        <v>0.49424570000000001</v>
      </c>
      <c r="IM220">
        <v>21.46059</v>
      </c>
      <c r="IN220" s="1">
        <v>1.512425E-3</v>
      </c>
      <c r="IO220" s="1">
        <v>0.7686328</v>
      </c>
      <c r="IP220">
        <v>0.4932299</v>
      </c>
      <c r="IQ220">
        <v>21.615300000000001</v>
      </c>
      <c r="IR220" s="1">
        <v>1.340658E-3</v>
      </c>
      <c r="IS220" s="1">
        <v>0.68144550000000004</v>
      </c>
      <c r="IT220">
        <v>0.4924442</v>
      </c>
      <c r="IU220">
        <v>21.597930000000002</v>
      </c>
      <c r="IV220" s="1">
        <v>1.177198E-3</v>
      </c>
      <c r="IW220" s="1">
        <v>0.59881200000000001</v>
      </c>
      <c r="IX220">
        <v>0.49184</v>
      </c>
      <c r="IY220">
        <v>21.42268</v>
      </c>
      <c r="IZ220" s="1">
        <v>1.01924E-3</v>
      </c>
      <c r="JA220" s="1">
        <v>0.51893650000000002</v>
      </c>
      <c r="JB220">
        <v>0.49141679999999999</v>
      </c>
      <c r="JC220">
        <v>21.172049999999999</v>
      </c>
      <c r="JD220" s="1">
        <v>8.7348160000000005E-4</v>
      </c>
      <c r="JE220" s="1">
        <v>0.44473560000000001</v>
      </c>
      <c r="JF220">
        <v>0.49109829999999999</v>
      </c>
      <c r="JG220">
        <v>21.425840000000001</v>
      </c>
      <c r="JH220" s="1">
        <v>7.4971450000000002E-4</v>
      </c>
      <c r="JI220" s="1">
        <v>0.3812141</v>
      </c>
      <c r="JJ220">
        <v>0.49088949999999998</v>
      </c>
      <c r="JK220">
        <v>21.74436</v>
      </c>
      <c r="JL220" s="1">
        <v>6.5296129999999997E-4</v>
      </c>
      <c r="JM220" s="1">
        <v>0.33114399999999999</v>
      </c>
      <c r="JN220">
        <v>0.49079679999999998</v>
      </c>
      <c r="JO220">
        <v>22.185390000000002</v>
      </c>
      <c r="JP220" s="1">
        <v>5.810403E-4</v>
      </c>
      <c r="JQ220" s="1">
        <v>0.2937611</v>
      </c>
      <c r="JR220">
        <v>0.49080279999999998</v>
      </c>
      <c r="JS220">
        <v>22.712319999999998</v>
      </c>
      <c r="JT220" s="1">
        <v>5.2780860000000004E-4</v>
      </c>
      <c r="JU220" s="1">
        <v>0.26610869999999998</v>
      </c>
      <c r="JV220">
        <v>0.49091790000000002</v>
      </c>
      <c r="JW220">
        <v>22.991820000000001</v>
      </c>
      <c r="JX220" s="1">
        <v>4.859668E-4</v>
      </c>
      <c r="JY220" s="1">
        <v>0.24453179999999999</v>
      </c>
      <c r="JZ220">
        <v>0.49115490000000001</v>
      </c>
      <c r="KA220">
        <v>23.005459999999999</v>
      </c>
      <c r="KB220" s="1">
        <v>4.5006169999999999E-4</v>
      </c>
      <c r="KC220" s="1">
        <v>0.22616</v>
      </c>
      <c r="KD220">
        <v>0.491512</v>
      </c>
      <c r="KE220">
        <v>22.992069999999998</v>
      </c>
      <c r="KF220" s="1">
        <v>4.171639E-4</v>
      </c>
      <c r="KG220" s="1">
        <v>0.2094076</v>
      </c>
      <c r="KH220">
        <v>0.49197610000000003</v>
      </c>
      <c r="KI220">
        <v>22.80762</v>
      </c>
      <c r="KJ220" s="1">
        <v>3.8666079999999999E-4</v>
      </c>
      <c r="KK220" s="1">
        <v>0.19383980000000001</v>
      </c>
      <c r="KL220">
        <v>0.49252970000000001</v>
      </c>
      <c r="KM220">
        <v>22.832360000000001</v>
      </c>
      <c r="KN220" s="1">
        <v>3.5886419999999999E-4</v>
      </c>
      <c r="KO220" s="1">
        <v>0.17964459999999999</v>
      </c>
      <c r="KP220">
        <v>0.49314540000000001</v>
      </c>
      <c r="KQ220">
        <v>22.662220000000001</v>
      </c>
      <c r="KR220" s="1">
        <v>3.344822E-4</v>
      </c>
      <c r="KS220" s="1">
        <v>0.16713330000000001</v>
      </c>
      <c r="KT220">
        <v>0.49380239999999997</v>
      </c>
      <c r="KU220">
        <v>22.33203</v>
      </c>
      <c r="KV220" s="1">
        <v>3.1360710000000001E-4</v>
      </c>
      <c r="KW220" s="1">
        <v>0.15641579999999999</v>
      </c>
      <c r="KX220">
        <v>0.49442399999999997</v>
      </c>
      <c r="KY220">
        <v>22.089410000000001</v>
      </c>
      <c r="KZ220" s="1">
        <v>2.957204E-4</v>
      </c>
      <c r="LA220" s="1">
        <v>0.14724319999999999</v>
      </c>
      <c r="LB220">
        <v>0.4949749</v>
      </c>
      <c r="LC220">
        <v>21.925560000000001</v>
      </c>
      <c r="LD220" s="1">
        <v>2.8027450000000001E-4</v>
      </c>
      <c r="LE220" s="1">
        <v>0.13936599999999999</v>
      </c>
      <c r="LF220">
        <v>0.49544369999999999</v>
      </c>
      <c r="LG220">
        <v>21.844719999999999</v>
      </c>
      <c r="LH220" s="1">
        <v>2.6667729999999999E-4</v>
      </c>
      <c r="LI220" s="1">
        <v>0.13247729999999999</v>
      </c>
      <c r="LJ220">
        <v>0.49580049999999998</v>
      </c>
      <c r="LK220">
        <v>21.676279999999998</v>
      </c>
      <c r="LL220" s="1">
        <v>2.5438279999999999E-4</v>
      </c>
      <c r="LM220" s="1">
        <v>0.1262954</v>
      </c>
      <c r="LN220">
        <v>0.4960348</v>
      </c>
      <c r="LO220">
        <v>21.42417</v>
      </c>
      <c r="LP220" s="1">
        <v>2.4344199999999999E-4</v>
      </c>
      <c r="LQ220" s="1">
        <v>0.12080349999999999</v>
      </c>
      <c r="LR220">
        <v>0.49615759999999998</v>
      </c>
      <c r="LS220">
        <v>21.561509999999998</v>
      </c>
      <c r="LT220" s="1">
        <v>2.339416E-4</v>
      </c>
      <c r="LU220" s="1">
        <v>0.1160472</v>
      </c>
      <c r="LV220">
        <v>0.49618190000000001</v>
      </c>
      <c r="LW220">
        <v>21.85033</v>
      </c>
      <c r="LX220" s="1">
        <v>2.2603059999999999E-4</v>
      </c>
      <c r="LY220" s="1">
        <v>0.1121106</v>
      </c>
      <c r="LZ220">
        <v>0.49614370000000002</v>
      </c>
      <c r="MA220">
        <v>22.44717</v>
      </c>
      <c r="MB220" s="1">
        <v>2.1936389999999999E-4</v>
      </c>
      <c r="MC220" s="1">
        <v>0.1088093</v>
      </c>
      <c r="MD220">
        <v>0.49604120000000002</v>
      </c>
      <c r="ME220">
        <v>23.153420000000001</v>
      </c>
      <c r="MF220" s="1">
        <v>2.1363759999999999E-4</v>
      </c>
      <c r="MG220" s="1">
        <v>0.1059903</v>
      </c>
      <c r="MH220">
        <v>0.49592340000000001</v>
      </c>
      <c r="MI220">
        <v>23.716919999999998</v>
      </c>
      <c r="MJ220" s="1">
        <v>2.0872720000000001E-4</v>
      </c>
      <c r="MK220" s="1">
        <v>0.1035726</v>
      </c>
      <c r="ML220">
        <v>0.49579430000000002</v>
      </c>
      <c r="MM220">
        <v>23.845970000000001</v>
      </c>
      <c r="MN220" s="1">
        <v>2.0477829999999999E-4</v>
      </c>
      <c r="MO220" s="1">
        <v>0.1016176</v>
      </c>
      <c r="MP220">
        <v>0.49567709999999998</v>
      </c>
      <c r="MQ220">
        <v>23.868069999999999</v>
      </c>
      <c r="MR220" s="1">
        <v>2.0161499999999999E-4</v>
      </c>
      <c r="MS220" s="1">
        <v>0.10006429999999999</v>
      </c>
      <c r="MT220">
        <v>0.49555959999999999</v>
      </c>
      <c r="MU220">
        <v>23.67192</v>
      </c>
      <c r="MV220" s="1">
        <v>1.9853030000000001E-4</v>
      </c>
      <c r="MW220" s="1">
        <v>9.8575430000000006E-2</v>
      </c>
      <c r="MX220">
        <v>0.49547069999999999</v>
      </c>
      <c r="MY220">
        <v>23.57255</v>
      </c>
      <c r="MZ220" s="1">
        <v>1.946412E-4</v>
      </c>
      <c r="NA220" s="1">
        <v>9.6719239999999998E-2</v>
      </c>
      <c r="NB220">
        <v>0.49539319999999998</v>
      </c>
      <c r="NC220">
        <v>23.534949999999998</v>
      </c>
      <c r="ND220" s="1">
        <v>1.8962650000000001E-4</v>
      </c>
      <c r="NE220" s="1">
        <v>9.4300170000000003E-2</v>
      </c>
      <c r="NF220">
        <v>0.49539319999999998</v>
      </c>
      <c r="NG220">
        <v>23.534949999999998</v>
      </c>
      <c r="NH220" s="1">
        <v>1.8962650000000001E-4</v>
      </c>
      <c r="NI220" s="1">
        <v>9.4300170000000003E-2</v>
      </c>
      <c r="NJ220">
        <v>0.49539319999999998</v>
      </c>
      <c r="NK220">
        <v>23.534949999999998</v>
      </c>
      <c r="NL220" s="1">
        <v>1.8962650000000001E-4</v>
      </c>
      <c r="NM220" s="1">
        <v>9.4300170000000003E-2</v>
      </c>
      <c r="NN220">
        <v>0.49539319999999998</v>
      </c>
      <c r="NO220">
        <v>23.534949999999998</v>
      </c>
      <c r="NP220" s="1">
        <v>1.8962650000000001E-4</v>
      </c>
      <c r="NQ220" s="1">
        <v>9.4300170000000003E-2</v>
      </c>
      <c r="NR220">
        <v>0.49539319999999998</v>
      </c>
      <c r="NS220">
        <v>23.534949999999998</v>
      </c>
      <c r="NT220" s="1">
        <v>1.8962650000000001E-4</v>
      </c>
      <c r="NU220" s="1">
        <v>9.4300170000000003E-2</v>
      </c>
      <c r="NV220">
        <v>0.49539319999999998</v>
      </c>
      <c r="NW220">
        <v>23.534949999999998</v>
      </c>
      <c r="NX220" s="1">
        <v>1.8962650000000001E-4</v>
      </c>
      <c r="NY220" s="1">
        <v>9.4300170000000003E-2</v>
      </c>
      <c r="NZ220">
        <v>0.49539319999999998</v>
      </c>
      <c r="OA220">
        <v>23.534949999999998</v>
      </c>
      <c r="OB220" s="1">
        <v>1.8962650000000001E-4</v>
      </c>
      <c r="OC220" s="1">
        <v>9.4300170000000003E-2</v>
      </c>
      <c r="OD220">
        <v>0.49539319999999998</v>
      </c>
      <c r="OE220">
        <v>23.534949999999998</v>
      </c>
      <c r="OF220" s="1">
        <v>1.8962650000000001E-4</v>
      </c>
      <c r="OG220" s="1">
        <v>9.4300170000000003E-2</v>
      </c>
      <c r="OH220">
        <v>0.49539319999999998</v>
      </c>
      <c r="OI220">
        <v>23.534949999999998</v>
      </c>
      <c r="OJ220" s="1">
        <v>1.8962650000000001E-4</v>
      </c>
      <c r="OK220" s="1">
        <v>9.4300170000000003E-2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0.69935950000000002</v>
      </c>
      <c r="G221">
        <v>17.113130000000002</v>
      </c>
      <c r="H221">
        <v>0</v>
      </c>
      <c r="I221">
        <v>0</v>
      </c>
      <c r="J221">
        <v>0.69756759999999995</v>
      </c>
      <c r="K221">
        <v>17.588619999999999</v>
      </c>
      <c r="L221">
        <v>0</v>
      </c>
      <c r="M221">
        <v>0</v>
      </c>
      <c r="N221">
        <v>0.69576070000000001</v>
      </c>
      <c r="O221">
        <v>18.152380000000001</v>
      </c>
      <c r="P221">
        <v>0</v>
      </c>
      <c r="Q221">
        <v>0</v>
      </c>
      <c r="R221">
        <v>0.69396469999999999</v>
      </c>
      <c r="S221">
        <v>18.70101</v>
      </c>
      <c r="T221">
        <v>0</v>
      </c>
      <c r="U221">
        <v>0</v>
      </c>
      <c r="V221">
        <v>0.69214109999999995</v>
      </c>
      <c r="W221">
        <v>19.344090000000001</v>
      </c>
      <c r="X221">
        <v>0</v>
      </c>
      <c r="Y221">
        <v>0</v>
      </c>
      <c r="Z221">
        <v>0.69025720000000002</v>
      </c>
      <c r="AA221">
        <v>19.499279999999999</v>
      </c>
      <c r="AB221">
        <v>0</v>
      </c>
      <c r="AC221">
        <v>0</v>
      </c>
      <c r="AD221">
        <v>0.6885154</v>
      </c>
      <c r="AE221">
        <v>19.15429</v>
      </c>
      <c r="AF221">
        <v>0</v>
      </c>
      <c r="AG221">
        <v>0</v>
      </c>
      <c r="AH221">
        <v>0.68661139999999998</v>
      </c>
      <c r="AI221">
        <v>18.84647</v>
      </c>
      <c r="AJ221">
        <v>0</v>
      </c>
      <c r="AK221">
        <v>0</v>
      </c>
      <c r="AL221">
        <v>0.68462179999999995</v>
      </c>
      <c r="AM221">
        <v>18.676880000000001</v>
      </c>
      <c r="AN221">
        <v>5.4927269999999999E-36</v>
      </c>
      <c r="AO221">
        <v>1.8631580000000001E-33</v>
      </c>
      <c r="AP221">
        <v>0.68256550000000005</v>
      </c>
      <c r="AQ221">
        <v>19.181100000000001</v>
      </c>
      <c r="AR221" s="1">
        <v>1.9848310000000001E-24</v>
      </c>
      <c r="AS221" s="1">
        <v>6.7458580000000002E-22</v>
      </c>
      <c r="AT221">
        <v>0.68049490000000001</v>
      </c>
      <c r="AU221">
        <v>19.82479</v>
      </c>
      <c r="AV221" s="1">
        <v>2.9202959999999999E-13</v>
      </c>
      <c r="AW221" s="1">
        <v>9.21573E-11</v>
      </c>
      <c r="AX221">
        <v>0.67840250000000002</v>
      </c>
      <c r="AY221">
        <v>20.347799999999999</v>
      </c>
      <c r="AZ221" s="1">
        <v>1.2711040000000001E-6</v>
      </c>
      <c r="BA221" s="1">
        <v>3.4091390000000002E-4</v>
      </c>
      <c r="BB221">
        <v>0.67627110000000001</v>
      </c>
      <c r="BC221">
        <v>20.861260000000001</v>
      </c>
      <c r="BD221" s="1">
        <v>1.7115310000000001E-3</v>
      </c>
      <c r="BE221" s="1">
        <v>0.48764429999999998</v>
      </c>
      <c r="BF221">
        <v>0.6741182</v>
      </c>
      <c r="BG221">
        <v>20.854330000000001</v>
      </c>
      <c r="BH221" s="1">
        <v>0.19237799999999999</v>
      </c>
      <c r="BI221">
        <v>57.618029999999997</v>
      </c>
      <c r="BJ221">
        <v>0.67191330000000005</v>
      </c>
      <c r="BK221">
        <v>20.488479999999999</v>
      </c>
      <c r="BL221">
        <v>4.3548090000000004</v>
      </c>
      <c r="BM221">
        <v>1363.1880000000001</v>
      </c>
      <c r="BN221">
        <v>0.6696704</v>
      </c>
      <c r="BO221">
        <v>20.138089999999998</v>
      </c>
      <c r="BP221">
        <v>29.688479999999998</v>
      </c>
      <c r="BQ221">
        <v>9653.5429999999997</v>
      </c>
      <c r="BR221">
        <v>0.66745480000000001</v>
      </c>
      <c r="BS221">
        <v>19.89453</v>
      </c>
      <c r="BT221">
        <v>78.14</v>
      </c>
      <c r="BU221">
        <v>26291.7</v>
      </c>
      <c r="BV221">
        <v>0.66520780000000002</v>
      </c>
      <c r="BW221">
        <v>19.932500000000001</v>
      </c>
      <c r="BX221">
        <v>94.864689999999996</v>
      </c>
      <c r="BY221">
        <v>32899.22</v>
      </c>
      <c r="BZ221">
        <v>0.66283769999999997</v>
      </c>
      <c r="CA221">
        <v>20.407769999999999</v>
      </c>
      <c r="CB221">
        <v>60.706020000000002</v>
      </c>
      <c r="CC221">
        <v>21631.27</v>
      </c>
      <c r="CD221">
        <v>0.66015089999999998</v>
      </c>
      <c r="CE221">
        <v>20.715869999999999</v>
      </c>
      <c r="CF221">
        <v>22.836749999999999</v>
      </c>
      <c r="CG221">
        <v>8335.3349999999991</v>
      </c>
      <c r="CH221">
        <v>0.6565204</v>
      </c>
      <c r="CI221">
        <v>20.800609999999999</v>
      </c>
      <c r="CJ221">
        <v>5.5714930000000003</v>
      </c>
      <c r="CK221">
        <v>2079.0680000000002</v>
      </c>
      <c r="CL221">
        <v>0.6508737</v>
      </c>
      <c r="CM221">
        <v>20.360389999999999</v>
      </c>
      <c r="CN221">
        <v>1.0027379999999999</v>
      </c>
      <c r="CO221">
        <v>380.72179999999997</v>
      </c>
      <c r="CP221">
        <v>0.64405080000000003</v>
      </c>
      <c r="CQ221">
        <v>19.74541</v>
      </c>
      <c r="CR221">
        <v>0.18729509999999999</v>
      </c>
      <c r="CS221">
        <v>70.662679999999995</v>
      </c>
      <c r="CT221">
        <v>0.63721479999999997</v>
      </c>
      <c r="CU221">
        <v>19.120529999999999</v>
      </c>
      <c r="CV221">
        <v>7.4489529999999998E-2</v>
      </c>
      <c r="CW221">
        <v>27.154389999999999</v>
      </c>
      <c r="CX221">
        <v>0.63113799999999998</v>
      </c>
      <c r="CY221">
        <v>18.499279999999999</v>
      </c>
      <c r="CZ221">
        <v>5.874687E-2</v>
      </c>
      <c r="DA221">
        <v>21.219529999999999</v>
      </c>
      <c r="DB221">
        <v>0.62501930000000006</v>
      </c>
      <c r="DC221">
        <v>18.191400000000002</v>
      </c>
      <c r="DD221" s="1">
        <v>5.5158209999999999E-2</v>
      </c>
      <c r="DE221">
        <v>19.987960000000001</v>
      </c>
      <c r="DF221">
        <v>0.61886249999999998</v>
      </c>
      <c r="DG221">
        <v>18.40625</v>
      </c>
      <c r="DH221" s="1">
        <v>5.465329E-2</v>
      </c>
      <c r="DI221">
        <v>19.915420000000001</v>
      </c>
      <c r="DJ221">
        <v>0.61263409999999996</v>
      </c>
      <c r="DK221">
        <v>18.76512</v>
      </c>
      <c r="DL221" s="1">
        <v>5.4551120000000002E-2</v>
      </c>
      <c r="DM221">
        <v>20.024570000000001</v>
      </c>
      <c r="DN221">
        <v>0.60652430000000002</v>
      </c>
      <c r="DO221">
        <v>19.1083</v>
      </c>
      <c r="DP221" s="1">
        <v>5.3135809999999999E-2</v>
      </c>
      <c r="DQ221" s="1">
        <v>19.664239999999999</v>
      </c>
      <c r="DR221">
        <v>0.60061549999999997</v>
      </c>
      <c r="DS221">
        <v>18.894919999999999</v>
      </c>
      <c r="DT221" s="1">
        <v>5.005424E-2</v>
      </c>
      <c r="DU221" s="1">
        <v>18.664940000000001</v>
      </c>
      <c r="DV221">
        <v>0.59491139999999998</v>
      </c>
      <c r="DW221">
        <v>18.383990000000001</v>
      </c>
      <c r="DX221" s="1">
        <v>4.6053579999999997E-2</v>
      </c>
      <c r="DY221" s="1">
        <v>17.291070000000001</v>
      </c>
      <c r="DZ221">
        <v>0.58927700000000005</v>
      </c>
      <c r="EA221">
        <v>17.854299999999999</v>
      </c>
      <c r="EB221" s="1">
        <v>4.1767140000000001E-2</v>
      </c>
      <c r="EC221" s="1">
        <v>15.78229</v>
      </c>
      <c r="ED221">
        <v>0.58369499999999996</v>
      </c>
      <c r="EE221">
        <v>17.33418</v>
      </c>
      <c r="EF221" s="1">
        <v>3.75879E-2</v>
      </c>
      <c r="EG221" s="1">
        <v>14.293419999999999</v>
      </c>
      <c r="EH221">
        <v>0.57799800000000001</v>
      </c>
      <c r="EI221">
        <v>17.26925</v>
      </c>
      <c r="EJ221" s="1">
        <v>3.37697E-2</v>
      </c>
      <c r="EK221" s="1">
        <v>12.92292</v>
      </c>
      <c r="EL221">
        <v>0.57208639999999999</v>
      </c>
      <c r="EM221">
        <v>17.437480000000001</v>
      </c>
      <c r="EN221" s="1">
        <v>3.03843E-2</v>
      </c>
      <c r="EO221" s="1">
        <v>11.70574</v>
      </c>
      <c r="EP221">
        <v>0.56602960000000002</v>
      </c>
      <c r="EQ221">
        <v>17.708850000000002</v>
      </c>
      <c r="ER221" s="1">
        <v>2.7325370000000002E-2</v>
      </c>
      <c r="ES221" s="1">
        <v>10.601889999999999</v>
      </c>
      <c r="ET221">
        <v>0.56006690000000003</v>
      </c>
      <c r="EU221">
        <v>18.226400000000002</v>
      </c>
      <c r="EV221" s="1">
        <v>2.4562069999999998E-2</v>
      </c>
      <c r="EW221" s="1">
        <v>9.5960210000000004</v>
      </c>
      <c r="EX221">
        <v>0.55421540000000002</v>
      </c>
      <c r="EY221">
        <v>18.569009999999999</v>
      </c>
      <c r="EZ221" s="1">
        <v>2.2077530000000001E-2</v>
      </c>
      <c r="FA221" s="1">
        <v>8.6840759999999992</v>
      </c>
      <c r="FB221">
        <v>0.54838070000000005</v>
      </c>
      <c r="FC221">
        <v>18.434049999999999</v>
      </c>
      <c r="FD221" s="1">
        <v>1.9831390000000001E-2</v>
      </c>
      <c r="FE221" s="1">
        <v>7.8530189999999997</v>
      </c>
      <c r="FF221">
        <v>0.54268499999999997</v>
      </c>
      <c r="FG221">
        <v>18.093859999999999</v>
      </c>
      <c r="FH221" s="1">
        <v>1.7814239999999999E-2</v>
      </c>
      <c r="FI221" s="1">
        <v>7.0987299999999998</v>
      </c>
      <c r="FJ221">
        <v>0.53734689999999996</v>
      </c>
      <c r="FK221">
        <v>17.681100000000001</v>
      </c>
      <c r="FL221" s="1">
        <v>1.6018729999999998E-2</v>
      </c>
      <c r="FM221" s="1">
        <v>6.4255440000000004</v>
      </c>
      <c r="FN221">
        <v>0.53197439999999996</v>
      </c>
      <c r="FO221">
        <v>17.820720000000001</v>
      </c>
      <c r="FP221" s="1">
        <v>1.4407990000000001E-2</v>
      </c>
      <c r="FQ221" s="1">
        <v>5.8191240000000004</v>
      </c>
      <c r="FR221">
        <v>0.52670850000000002</v>
      </c>
      <c r="FS221">
        <v>18.230139999999999</v>
      </c>
      <c r="FT221" s="1">
        <v>1.2974879999999999E-2</v>
      </c>
      <c r="FU221" s="1">
        <v>5.2754880000000002</v>
      </c>
      <c r="FV221">
        <v>0.52138470000000003</v>
      </c>
      <c r="FW221">
        <v>18.903300000000002</v>
      </c>
      <c r="FX221" s="1">
        <v>1.169075E-2</v>
      </c>
      <c r="FY221" s="1">
        <v>4.7854359999999998</v>
      </c>
      <c r="FZ221">
        <v>0.51620580000000005</v>
      </c>
      <c r="GA221">
        <v>19.65249</v>
      </c>
      <c r="GB221" s="1">
        <v>1.05302E-2</v>
      </c>
      <c r="GC221" s="1">
        <v>4.3383880000000001</v>
      </c>
      <c r="GD221">
        <v>0.51125699999999996</v>
      </c>
      <c r="GE221">
        <v>20.060390000000002</v>
      </c>
      <c r="GF221" s="1">
        <v>9.4884759999999992E-3</v>
      </c>
      <c r="GG221" s="1">
        <v>3.932045</v>
      </c>
      <c r="GH221">
        <v>0.50653230000000005</v>
      </c>
      <c r="GI221">
        <v>20.140370000000001</v>
      </c>
      <c r="GJ221" s="1">
        <v>8.5360309999999995E-3</v>
      </c>
      <c r="GK221" s="1">
        <v>3.5574089999999998</v>
      </c>
      <c r="GL221">
        <v>0.50182090000000001</v>
      </c>
      <c r="GM221">
        <v>20.069939999999999</v>
      </c>
      <c r="GN221" s="1">
        <v>7.6642180000000004E-3</v>
      </c>
      <c r="GO221" s="1">
        <v>3.2120869999999999</v>
      </c>
      <c r="GP221">
        <v>0.49738270000000001</v>
      </c>
      <c r="GQ221">
        <v>19.887879999999999</v>
      </c>
      <c r="GR221" s="1">
        <v>6.8765140000000002E-3</v>
      </c>
      <c r="GS221" s="1">
        <v>2.897583</v>
      </c>
      <c r="GT221">
        <v>0.4931545</v>
      </c>
      <c r="GU221">
        <v>20.198709999999998</v>
      </c>
      <c r="GV221" s="1">
        <v>6.1784910000000004E-3</v>
      </c>
      <c r="GW221" s="1">
        <v>2.616015</v>
      </c>
      <c r="GX221">
        <v>0.48909239999999998</v>
      </c>
      <c r="GY221">
        <v>20.557690000000001</v>
      </c>
      <c r="GZ221" s="1">
        <v>5.5589690000000004E-3</v>
      </c>
      <c r="HA221" s="1">
        <v>2.3650159999999998</v>
      </c>
      <c r="HB221">
        <v>0.48494769999999998</v>
      </c>
      <c r="HC221">
        <v>21.08135</v>
      </c>
      <c r="HD221" s="1">
        <v>4.999313E-3</v>
      </c>
      <c r="HE221" s="1">
        <v>2.137416</v>
      </c>
      <c r="HF221">
        <v>0.48095599999999999</v>
      </c>
      <c r="HG221">
        <v>21.655339999999999</v>
      </c>
      <c r="HH221" s="1">
        <v>4.4777849999999998E-3</v>
      </c>
      <c r="HI221" s="1">
        <v>1.923643</v>
      </c>
      <c r="HJ221">
        <v>0.47719479999999997</v>
      </c>
      <c r="HK221">
        <v>21.999030000000001</v>
      </c>
      <c r="HL221" s="1">
        <v>3.9786589999999998E-3</v>
      </c>
      <c r="HM221" s="1">
        <v>1.7170650000000001</v>
      </c>
      <c r="HN221">
        <v>0.47408470000000003</v>
      </c>
      <c r="HO221">
        <v>22.05341</v>
      </c>
      <c r="HP221" s="1">
        <v>3.4966699999999999E-3</v>
      </c>
      <c r="HQ221" s="1">
        <v>1.514391</v>
      </c>
      <c r="HR221">
        <v>0.47126050000000003</v>
      </c>
      <c r="HS221">
        <v>21.997879999999999</v>
      </c>
      <c r="HT221" s="1">
        <v>3.041228E-3</v>
      </c>
      <c r="HU221" s="1">
        <v>1.320611</v>
      </c>
      <c r="HV221">
        <v>0.46871469999999998</v>
      </c>
      <c r="HW221">
        <v>21.717449999999999</v>
      </c>
      <c r="HX221" s="1">
        <v>2.6290749999999998E-3</v>
      </c>
      <c r="HY221" s="1">
        <v>1.1437550000000001</v>
      </c>
      <c r="HZ221">
        <v>0.46677229999999997</v>
      </c>
      <c r="IA221">
        <v>21.72193</v>
      </c>
      <c r="IB221" s="1">
        <v>2.2764759999999999E-3</v>
      </c>
      <c r="IC221" s="1">
        <v>0.99087000000000003</v>
      </c>
      <c r="ID221">
        <v>0.46510810000000002</v>
      </c>
      <c r="IE221">
        <v>21.223269999999999</v>
      </c>
      <c r="IF221" s="1">
        <v>1.983042E-3</v>
      </c>
      <c r="IG221" s="1">
        <v>0.86316970000000004</v>
      </c>
      <c r="IH221">
        <v>0.4636653</v>
      </c>
      <c r="II221">
        <v>21.298380000000002</v>
      </c>
      <c r="IJ221" s="1">
        <v>1.7424280000000001E-3</v>
      </c>
      <c r="IK221" s="1">
        <v>0.75829530000000001</v>
      </c>
      <c r="IL221">
        <v>0.46256039999999998</v>
      </c>
      <c r="IM221">
        <v>21.474720000000001</v>
      </c>
      <c r="IN221" s="1">
        <v>1.5444230000000001E-3</v>
      </c>
      <c r="IO221" s="1">
        <v>0.67172240000000005</v>
      </c>
      <c r="IP221">
        <v>0.4617078</v>
      </c>
      <c r="IQ221">
        <v>21.59965</v>
      </c>
      <c r="IR221" s="1">
        <v>1.3701309999999999E-3</v>
      </c>
      <c r="IS221" s="1">
        <v>0.59567680000000001</v>
      </c>
      <c r="IT221">
        <v>0.46105439999999998</v>
      </c>
      <c r="IU221">
        <v>21.56926</v>
      </c>
      <c r="IV221" s="1">
        <v>1.2057140000000001E-3</v>
      </c>
      <c r="IW221" s="1">
        <v>0.52410780000000001</v>
      </c>
      <c r="IX221">
        <v>0.46055170000000001</v>
      </c>
      <c r="IY221">
        <v>21.41976</v>
      </c>
      <c r="IZ221" s="1">
        <v>1.046623E-3</v>
      </c>
      <c r="JA221" s="1">
        <v>0.4549299</v>
      </c>
      <c r="JB221">
        <v>0.46019959999999999</v>
      </c>
      <c r="JC221">
        <v>21.201599999999999</v>
      </c>
      <c r="JD221" s="1">
        <v>8.9817529999999997E-4</v>
      </c>
      <c r="JE221" s="1">
        <v>0.39022180000000001</v>
      </c>
      <c r="JF221">
        <v>0.45992050000000001</v>
      </c>
      <c r="JG221">
        <v>21.484760000000001</v>
      </c>
      <c r="JH221" s="1">
        <v>7.700494E-4</v>
      </c>
      <c r="JI221" s="1">
        <v>0.33422230000000003</v>
      </c>
      <c r="JJ221">
        <v>0.45975080000000002</v>
      </c>
      <c r="JK221">
        <v>21.81306</v>
      </c>
      <c r="JL221" s="1">
        <v>6.6852209999999999E-4</v>
      </c>
      <c r="JM221" s="1">
        <v>0.2896707</v>
      </c>
      <c r="JN221">
        <v>0.45967360000000002</v>
      </c>
      <c r="JO221">
        <v>22.242529999999999</v>
      </c>
      <c r="JP221" s="1">
        <v>5.9252529999999999E-4</v>
      </c>
      <c r="JQ221" s="1">
        <v>0.25625189999999998</v>
      </c>
      <c r="JR221">
        <v>0.45966020000000002</v>
      </c>
      <c r="JS221">
        <v>22.737880000000001</v>
      </c>
      <c r="JT221" s="1">
        <v>5.3643419999999998E-4</v>
      </c>
      <c r="JU221" s="1">
        <v>0.2315769</v>
      </c>
      <c r="JV221">
        <v>0.45975860000000002</v>
      </c>
      <c r="JW221">
        <v>22.980840000000001</v>
      </c>
      <c r="JX221" s="1">
        <v>4.9296460000000002E-4</v>
      </c>
      <c r="JY221" s="1">
        <v>0.212509</v>
      </c>
      <c r="JZ221">
        <v>0.45995560000000002</v>
      </c>
      <c r="KA221">
        <v>22.970289999999999</v>
      </c>
      <c r="KB221" s="1">
        <v>4.5625199999999998E-4</v>
      </c>
      <c r="KC221" s="1">
        <v>0.19645860000000001</v>
      </c>
      <c r="KD221">
        <v>0.46024150000000003</v>
      </c>
      <c r="KE221">
        <v>22.972390000000001</v>
      </c>
      <c r="KF221" s="1">
        <v>4.22898E-4</v>
      </c>
      <c r="KG221" s="1">
        <v>0.18191669999999999</v>
      </c>
      <c r="KH221">
        <v>0.46062720000000001</v>
      </c>
      <c r="KI221">
        <v>22.821840000000002</v>
      </c>
      <c r="KJ221" s="1">
        <v>3.9197450000000002E-4</v>
      </c>
      <c r="KK221" s="1">
        <v>0.16841010000000001</v>
      </c>
      <c r="KL221">
        <v>0.4610957</v>
      </c>
      <c r="KM221">
        <v>22.883479999999999</v>
      </c>
      <c r="KN221" s="1">
        <v>3.636442E-4</v>
      </c>
      <c r="KO221" s="1">
        <v>0.15605169999999999</v>
      </c>
      <c r="KP221">
        <v>0.46161049999999998</v>
      </c>
      <c r="KQ221">
        <v>22.743220000000001</v>
      </c>
      <c r="KR221" s="1">
        <v>3.3862539999999998E-4</v>
      </c>
      <c r="KS221" s="1">
        <v>0.1451115</v>
      </c>
      <c r="KT221">
        <v>0.46215719999999999</v>
      </c>
      <c r="KU221">
        <v>22.402370000000001</v>
      </c>
      <c r="KV221" s="1">
        <v>3.171464E-4</v>
      </c>
      <c r="KW221" s="1">
        <v>0.13572210000000001</v>
      </c>
      <c r="KX221">
        <v>0.46266780000000002</v>
      </c>
      <c r="KY221">
        <v>22.1372</v>
      </c>
      <c r="KZ221" s="1">
        <v>2.987504E-4</v>
      </c>
      <c r="LA221" s="1">
        <v>0.12769030000000001</v>
      </c>
      <c r="LB221">
        <v>0.46314250000000001</v>
      </c>
      <c r="LC221">
        <v>21.926629999999999</v>
      </c>
      <c r="LD221" s="1">
        <v>2.8289029999999999E-4</v>
      </c>
      <c r="LE221" s="1">
        <v>0.12079570000000001</v>
      </c>
      <c r="LF221">
        <v>0.46353169999999999</v>
      </c>
      <c r="LG221">
        <v>21.832619999999999</v>
      </c>
      <c r="LH221" s="1">
        <v>2.6899070000000001E-4</v>
      </c>
      <c r="LI221" s="1">
        <v>0.11478480000000001</v>
      </c>
      <c r="LJ221">
        <v>0.46382069999999997</v>
      </c>
      <c r="LK221">
        <v>21.6797</v>
      </c>
      <c r="LL221" s="1">
        <v>2.564647E-4</v>
      </c>
      <c r="LM221" s="1">
        <v>0.1094024</v>
      </c>
      <c r="LN221">
        <v>0.46402850000000001</v>
      </c>
      <c r="LO221">
        <v>21.46068</v>
      </c>
      <c r="LP221" s="1">
        <v>2.4527810000000001E-4</v>
      </c>
      <c r="LQ221" s="1">
        <v>0.1046052</v>
      </c>
      <c r="LR221">
        <v>0.46413080000000001</v>
      </c>
      <c r="LS221">
        <v>21.620239999999999</v>
      </c>
      <c r="LT221" s="1">
        <v>2.354887E-4</v>
      </c>
      <c r="LU221" s="1">
        <v>0.100426</v>
      </c>
      <c r="LV221">
        <v>0.4641499</v>
      </c>
      <c r="LW221">
        <v>21.906210000000002</v>
      </c>
      <c r="LX221" s="1">
        <v>2.2730609999999999E-4</v>
      </c>
      <c r="LY221" s="1">
        <v>9.695484E-2</v>
      </c>
      <c r="LZ221">
        <v>0.46412720000000002</v>
      </c>
      <c r="MA221">
        <v>22.47823</v>
      </c>
      <c r="MB221" s="1">
        <v>2.2045070000000001E-4</v>
      </c>
      <c r="MC221" s="1">
        <v>9.4054299999999993E-2</v>
      </c>
      <c r="MD221">
        <v>0.46403919999999999</v>
      </c>
      <c r="ME221">
        <v>23.150130000000001</v>
      </c>
      <c r="MF221" s="1">
        <v>2.1456780000000001E-4</v>
      </c>
      <c r="MG221" s="1">
        <v>9.1577030000000004E-2</v>
      </c>
      <c r="MH221">
        <v>0.46393640000000003</v>
      </c>
      <c r="MI221">
        <v>23.687329999999999</v>
      </c>
      <c r="MJ221" s="1">
        <v>2.09512E-4</v>
      </c>
      <c r="MK221" s="1">
        <v>8.9449929999999997E-2</v>
      </c>
      <c r="ML221">
        <v>0.46383059999999998</v>
      </c>
      <c r="MM221">
        <v>23.804030000000001</v>
      </c>
      <c r="MN221" s="1">
        <v>2.053929E-4</v>
      </c>
      <c r="MO221" s="1">
        <v>8.7713490000000005E-2</v>
      </c>
      <c r="MP221">
        <v>0.46373629999999999</v>
      </c>
      <c r="MQ221">
        <v>23.849360000000001</v>
      </c>
      <c r="MR221" s="1">
        <v>2.0212600000000001E-4</v>
      </c>
      <c r="MS221" s="1">
        <v>8.6340899999999998E-2</v>
      </c>
      <c r="MT221">
        <v>0.46363500000000002</v>
      </c>
      <c r="MU221">
        <v>23.68994</v>
      </c>
      <c r="MV221" s="1">
        <v>1.990885E-4</v>
      </c>
      <c r="MW221" s="1">
        <v>8.5067879999999998E-2</v>
      </c>
      <c r="MX221">
        <v>0.46356540000000002</v>
      </c>
      <c r="MY221">
        <v>23.628160000000001</v>
      </c>
      <c r="MZ221" s="1">
        <v>1.953802E-4</v>
      </c>
      <c r="NA221" s="1">
        <v>8.3520150000000001E-2</v>
      </c>
      <c r="NB221">
        <v>0.46350279999999999</v>
      </c>
      <c r="NC221">
        <v>23.61065</v>
      </c>
      <c r="ND221" s="1">
        <v>1.905585E-4</v>
      </c>
      <c r="NE221" s="1">
        <v>8.1494129999999998E-2</v>
      </c>
      <c r="NF221">
        <v>0.46350279999999999</v>
      </c>
      <c r="NG221">
        <v>23.61065</v>
      </c>
      <c r="NH221" s="1">
        <v>1.905585E-4</v>
      </c>
      <c r="NI221" s="1">
        <v>8.1494129999999998E-2</v>
      </c>
      <c r="NJ221">
        <v>0.46350279999999999</v>
      </c>
      <c r="NK221">
        <v>23.61065</v>
      </c>
      <c r="NL221" s="1">
        <v>1.905585E-4</v>
      </c>
      <c r="NM221" s="1">
        <v>8.1494129999999998E-2</v>
      </c>
      <c r="NN221">
        <v>0.46350279999999999</v>
      </c>
      <c r="NO221">
        <v>23.61065</v>
      </c>
      <c r="NP221" s="1">
        <v>1.905585E-4</v>
      </c>
      <c r="NQ221" s="1">
        <v>8.1494129999999998E-2</v>
      </c>
      <c r="NR221">
        <v>0.46350279999999999</v>
      </c>
      <c r="NS221">
        <v>23.61065</v>
      </c>
      <c r="NT221" s="1">
        <v>1.905585E-4</v>
      </c>
      <c r="NU221" s="1">
        <v>8.1494129999999998E-2</v>
      </c>
      <c r="NV221">
        <v>0.46350279999999999</v>
      </c>
      <c r="NW221">
        <v>23.61065</v>
      </c>
      <c r="NX221" s="1">
        <v>1.905585E-4</v>
      </c>
      <c r="NY221" s="1">
        <v>8.1494129999999998E-2</v>
      </c>
      <c r="NZ221">
        <v>0.46350279999999999</v>
      </c>
      <c r="OA221">
        <v>23.61065</v>
      </c>
      <c r="OB221" s="1">
        <v>1.905585E-4</v>
      </c>
      <c r="OC221" s="1">
        <v>8.1494129999999998E-2</v>
      </c>
      <c r="OD221">
        <v>0.46350279999999999</v>
      </c>
      <c r="OE221">
        <v>23.61065</v>
      </c>
      <c r="OF221" s="1">
        <v>1.905585E-4</v>
      </c>
      <c r="OG221" s="1">
        <v>8.1494129999999998E-2</v>
      </c>
      <c r="OH221">
        <v>0.46350279999999999</v>
      </c>
      <c r="OI221">
        <v>23.61065</v>
      </c>
      <c r="OJ221" s="1">
        <v>1.905585E-4</v>
      </c>
      <c r="OK221" s="1">
        <v>8.1494129999999998E-2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0.98655870000000001</v>
      </c>
      <c r="G222">
        <v>17.132090000000002</v>
      </c>
      <c r="H222">
        <v>0</v>
      </c>
      <c r="I222">
        <v>0</v>
      </c>
      <c r="J222">
        <v>0.98489079999999996</v>
      </c>
      <c r="K222">
        <v>17.588460000000001</v>
      </c>
      <c r="L222">
        <v>0</v>
      </c>
      <c r="M222">
        <v>0</v>
      </c>
      <c r="N222">
        <v>0.98321670000000005</v>
      </c>
      <c r="O222">
        <v>18.15241</v>
      </c>
      <c r="P222">
        <v>0</v>
      </c>
      <c r="Q222">
        <v>0</v>
      </c>
      <c r="R222">
        <v>0.98147399999999996</v>
      </c>
      <c r="S222">
        <v>18.699179999999998</v>
      </c>
      <c r="T222">
        <v>0</v>
      </c>
      <c r="U222">
        <v>0</v>
      </c>
      <c r="V222">
        <v>0.97964099999999998</v>
      </c>
      <c r="W222">
        <v>19.34348</v>
      </c>
      <c r="X222">
        <v>0</v>
      </c>
      <c r="Y222">
        <v>0</v>
      </c>
      <c r="Z222">
        <v>0.97774510000000003</v>
      </c>
      <c r="AA222">
        <v>19.508990000000001</v>
      </c>
      <c r="AB222">
        <v>0</v>
      </c>
      <c r="AC222">
        <v>0</v>
      </c>
      <c r="AD222">
        <v>0.9759987</v>
      </c>
      <c r="AE222">
        <v>19.166550000000001</v>
      </c>
      <c r="AF222">
        <v>0</v>
      </c>
      <c r="AG222">
        <v>0</v>
      </c>
      <c r="AH222">
        <v>0.97408980000000001</v>
      </c>
      <c r="AI222">
        <v>18.857019999999999</v>
      </c>
      <c r="AJ222">
        <v>0</v>
      </c>
      <c r="AK222">
        <v>0</v>
      </c>
      <c r="AL222">
        <v>0.97206420000000004</v>
      </c>
      <c r="AM222">
        <v>18.684069999999998</v>
      </c>
      <c r="AN222">
        <v>8.3651159999999992E-37</v>
      </c>
      <c r="AO222">
        <v>2.2973109999999999E-34</v>
      </c>
      <c r="AP222">
        <v>0.96999570000000002</v>
      </c>
      <c r="AQ222">
        <v>19.17409</v>
      </c>
      <c r="AR222" s="1">
        <v>2.9974090000000001E-25</v>
      </c>
      <c r="AS222" s="1">
        <v>8.2448019999999997E-23</v>
      </c>
      <c r="AT222">
        <v>0.96791450000000001</v>
      </c>
      <c r="AU222">
        <v>19.824290000000001</v>
      </c>
      <c r="AV222" s="1">
        <v>1.7216470000000001E-13</v>
      </c>
      <c r="AW222" s="1">
        <v>3.5662869999999999E-11</v>
      </c>
      <c r="AX222">
        <v>0.96580330000000003</v>
      </c>
      <c r="AY222">
        <v>20.34789</v>
      </c>
      <c r="AZ222" s="1">
        <v>6.6944140000000004E-7</v>
      </c>
      <c r="BA222" s="1">
        <v>1.4037070000000001E-4</v>
      </c>
      <c r="BB222">
        <v>0.96367139999999996</v>
      </c>
      <c r="BC222">
        <v>20.861339999999998</v>
      </c>
      <c r="BD222" s="1">
        <v>1.1127870000000001E-3</v>
      </c>
      <c r="BE222" s="1">
        <v>0.25342170000000003</v>
      </c>
      <c r="BF222">
        <v>0.96148739999999999</v>
      </c>
      <c r="BG222">
        <v>20.86985</v>
      </c>
      <c r="BH222" s="1">
        <v>0.14205329999999999</v>
      </c>
      <c r="BI222" s="1">
        <v>34.211489999999998</v>
      </c>
      <c r="BJ222">
        <v>0.9592562</v>
      </c>
      <c r="BK222">
        <v>20.506720000000001</v>
      </c>
      <c r="BL222">
        <v>3.5491190000000001</v>
      </c>
      <c r="BM222">
        <v>895.22670000000005</v>
      </c>
      <c r="BN222">
        <v>0.95703439999999995</v>
      </c>
      <c r="BO222">
        <v>20.15493</v>
      </c>
      <c r="BP222">
        <v>26.263529999999999</v>
      </c>
      <c r="BQ222">
        <v>6884.0060000000003</v>
      </c>
      <c r="BR222">
        <v>0.9548816</v>
      </c>
      <c r="BS222">
        <v>19.903849999999998</v>
      </c>
      <c r="BT222">
        <v>74.141369999999995</v>
      </c>
      <c r="BU222">
        <v>20100.5</v>
      </c>
      <c r="BV222">
        <v>0.95270779999999999</v>
      </c>
      <c r="BW222">
        <v>19.92803</v>
      </c>
      <c r="BX222">
        <v>95.633300000000006</v>
      </c>
      <c r="BY222">
        <v>26699.3</v>
      </c>
      <c r="BZ222">
        <v>0.95037499999999997</v>
      </c>
      <c r="CA222">
        <v>20.396750000000001</v>
      </c>
      <c r="CB222">
        <v>64.540599999999998</v>
      </c>
      <c r="CC222">
        <v>18495.14</v>
      </c>
      <c r="CD222">
        <v>0.94775220000000004</v>
      </c>
      <c r="CE222">
        <v>20.718430000000001</v>
      </c>
      <c r="CF222">
        <v>25.417850000000001</v>
      </c>
      <c r="CG222">
        <v>7452.5439999999999</v>
      </c>
      <c r="CH222">
        <v>0.94410839999999996</v>
      </c>
      <c r="CI222">
        <v>20.817710000000002</v>
      </c>
      <c r="CJ222">
        <v>6.4416729999999998</v>
      </c>
      <c r="CK222">
        <v>1928.682</v>
      </c>
      <c r="CL222">
        <v>0.93832839999999995</v>
      </c>
      <c r="CM222">
        <v>20.400880000000001</v>
      </c>
      <c r="CN222">
        <v>1.1862520000000001</v>
      </c>
      <c r="CO222">
        <v>361.16849999999999</v>
      </c>
      <c r="CP222">
        <v>0.93150569999999999</v>
      </c>
      <c r="CQ222">
        <v>19.788260000000001</v>
      </c>
      <c r="CR222">
        <v>0.2152347</v>
      </c>
      <c r="CS222">
        <v>65.286479999999997</v>
      </c>
      <c r="CT222">
        <v>0.9247128</v>
      </c>
      <c r="CU222">
        <v>19.158080000000002</v>
      </c>
      <c r="CV222">
        <v>7.8114669999999997E-2</v>
      </c>
      <c r="CW222">
        <v>22.899629999999998</v>
      </c>
      <c r="CX222">
        <v>0.91842619999999997</v>
      </c>
      <c r="CY222">
        <v>18.52844</v>
      </c>
      <c r="CZ222">
        <v>5.9378170000000001E-2</v>
      </c>
      <c r="DA222">
        <v>17.19145</v>
      </c>
      <c r="DB222">
        <v>0.91212740000000003</v>
      </c>
      <c r="DC222">
        <v>18.202860000000001</v>
      </c>
      <c r="DD222" s="1">
        <v>5.5299189999999998E-2</v>
      </c>
      <c r="DE222">
        <v>16.036470000000001</v>
      </c>
      <c r="DF222">
        <v>0.90572980000000003</v>
      </c>
      <c r="DG222">
        <v>18.40325</v>
      </c>
      <c r="DH222" s="1">
        <v>5.4627139999999998E-2</v>
      </c>
      <c r="DI222">
        <v>15.906929999999999</v>
      </c>
      <c r="DJ222">
        <v>0.89936850000000002</v>
      </c>
      <c r="DK222">
        <v>18.76239</v>
      </c>
      <c r="DL222" s="1">
        <v>5.457095E-2</v>
      </c>
      <c r="DM222">
        <v>15.98344</v>
      </c>
      <c r="DN222">
        <v>0.8931268</v>
      </c>
      <c r="DO222">
        <v>19.116389999999999</v>
      </c>
      <c r="DP222" s="1">
        <v>5.3318289999999997E-2</v>
      </c>
      <c r="DQ222" s="1">
        <v>15.720700000000001</v>
      </c>
      <c r="DR222">
        <v>0.88724570000000003</v>
      </c>
      <c r="DS222">
        <v>18.917619999999999</v>
      </c>
      <c r="DT222" s="1">
        <v>5.0371289999999999E-2</v>
      </c>
      <c r="DU222" s="1">
        <v>14.943</v>
      </c>
      <c r="DV222">
        <v>0.88165280000000001</v>
      </c>
      <c r="DW222">
        <v>18.417159999999999</v>
      </c>
      <c r="DX222" s="1">
        <v>4.6430979999999997E-2</v>
      </c>
      <c r="DY222" s="1">
        <v>13.848420000000001</v>
      </c>
      <c r="DZ222">
        <v>0.8760059</v>
      </c>
      <c r="EA222">
        <v>17.89</v>
      </c>
      <c r="EB222" s="1">
        <v>4.2157E-2</v>
      </c>
      <c r="EC222" s="1">
        <v>12.638780000000001</v>
      </c>
      <c r="ED222">
        <v>0.86991180000000001</v>
      </c>
      <c r="EE222">
        <v>17.37387</v>
      </c>
      <c r="EF222" s="1">
        <v>3.795917E-2</v>
      </c>
      <c r="EG222" s="1">
        <v>11.43971</v>
      </c>
      <c r="EH222">
        <v>0.86369320000000005</v>
      </c>
      <c r="EI222">
        <v>17.30294</v>
      </c>
      <c r="EJ222" s="1">
        <v>3.41032E-2</v>
      </c>
      <c r="EK222" s="1">
        <v>10.330270000000001</v>
      </c>
      <c r="EL222">
        <v>0.85719719999999999</v>
      </c>
      <c r="EM222">
        <v>17.457409999999999</v>
      </c>
      <c r="EN222" s="1">
        <v>3.0682419999999998E-2</v>
      </c>
      <c r="EO222" s="1">
        <v>9.3447180000000003</v>
      </c>
      <c r="EP222">
        <v>0.85053630000000002</v>
      </c>
      <c r="EQ222">
        <v>17.7135</v>
      </c>
      <c r="ER222" s="1">
        <v>2.7597380000000001E-2</v>
      </c>
      <c r="ES222" s="1">
        <v>8.4535470000000004</v>
      </c>
      <c r="ET222">
        <v>0.84409120000000004</v>
      </c>
      <c r="EU222">
        <v>18.218730000000001</v>
      </c>
      <c r="EV222" s="1">
        <v>2.480918E-2</v>
      </c>
      <c r="EW222" s="1">
        <v>7.6415540000000002</v>
      </c>
      <c r="EX222">
        <v>0.8379278</v>
      </c>
      <c r="EY222">
        <v>18.553129999999999</v>
      </c>
      <c r="EZ222" s="1">
        <v>2.2302490000000001E-2</v>
      </c>
      <c r="FA222" s="1">
        <v>6.9052930000000003</v>
      </c>
      <c r="FB222">
        <v>0.83196490000000001</v>
      </c>
      <c r="FC222">
        <v>18.430029999999999</v>
      </c>
      <c r="FD222" s="1">
        <v>2.0036379999999999E-2</v>
      </c>
      <c r="FE222" s="1">
        <v>6.2344670000000004</v>
      </c>
      <c r="FF222">
        <v>0.82624350000000002</v>
      </c>
      <c r="FG222">
        <v>18.110379999999999</v>
      </c>
      <c r="FH222" s="1">
        <v>1.7998920000000002E-2</v>
      </c>
      <c r="FI222" s="1">
        <v>5.6267750000000003</v>
      </c>
      <c r="FJ222">
        <v>0.81902359999999996</v>
      </c>
      <c r="FK222">
        <v>17.71285</v>
      </c>
      <c r="FL222" s="1">
        <v>1.6183360000000001E-2</v>
      </c>
      <c r="FM222" s="1">
        <v>5.0867500000000003</v>
      </c>
      <c r="FN222">
        <v>0.81184299999999998</v>
      </c>
      <c r="FO222">
        <v>17.859020000000001</v>
      </c>
      <c r="FP222" s="1">
        <v>1.455684E-2</v>
      </c>
      <c r="FQ222" s="1">
        <v>4.6009200000000003</v>
      </c>
      <c r="FR222">
        <v>0.80483309999999997</v>
      </c>
      <c r="FS222">
        <v>18.25583</v>
      </c>
      <c r="FT222" s="1">
        <v>1.3108069999999999E-2</v>
      </c>
      <c r="FU222" s="1">
        <v>4.1651740000000004</v>
      </c>
      <c r="FV222">
        <v>0.79781880000000005</v>
      </c>
      <c r="FW222">
        <v>18.90878</v>
      </c>
      <c r="FX222" s="1">
        <v>1.1812059999999999E-2</v>
      </c>
      <c r="FY222" s="1">
        <v>3.773215</v>
      </c>
      <c r="FZ222">
        <v>0.79103769999999995</v>
      </c>
      <c r="GA222">
        <v>19.640689999999999</v>
      </c>
      <c r="GB222" s="1">
        <v>1.0640449999999999E-2</v>
      </c>
      <c r="GC222" s="1">
        <v>3.4159259999999998</v>
      </c>
      <c r="GD222">
        <v>0.78465720000000005</v>
      </c>
      <c r="GE222">
        <v>20.02563</v>
      </c>
      <c r="GF222" s="1">
        <v>9.5892200000000007E-3</v>
      </c>
      <c r="GG222" s="1">
        <v>3.0913460000000001</v>
      </c>
      <c r="GH222">
        <v>0.77869480000000002</v>
      </c>
      <c r="GI222">
        <v>20.103929999999998</v>
      </c>
      <c r="GJ222" s="1">
        <v>8.6290150000000003E-3</v>
      </c>
      <c r="GK222" s="1">
        <v>2.7926700000000002</v>
      </c>
      <c r="GL222">
        <v>0.77286909999999998</v>
      </c>
      <c r="GM222">
        <v>20.058050000000001</v>
      </c>
      <c r="GN222" s="1">
        <v>7.7500490000000002E-3</v>
      </c>
      <c r="GO222" s="1">
        <v>2.5179290000000001</v>
      </c>
      <c r="GP222">
        <v>0.76674339999999996</v>
      </c>
      <c r="GQ222">
        <v>19.900279999999999</v>
      </c>
      <c r="GR222" s="1">
        <v>6.9537690000000003E-3</v>
      </c>
      <c r="GS222" s="1">
        <v>2.268097</v>
      </c>
      <c r="GT222">
        <v>0.76091189999999997</v>
      </c>
      <c r="GU222">
        <v>20.235810000000001</v>
      </c>
      <c r="GV222" s="1">
        <v>6.2474039999999998E-3</v>
      </c>
      <c r="GW222" s="1">
        <v>2.0443959999999999</v>
      </c>
      <c r="GX222">
        <v>0.75532270000000001</v>
      </c>
      <c r="GY222">
        <v>20.601559999999999</v>
      </c>
      <c r="GZ222" s="1">
        <v>5.6205379999999996E-3</v>
      </c>
      <c r="HA222" s="1">
        <v>1.845232</v>
      </c>
      <c r="HB222">
        <v>0.74999899999999997</v>
      </c>
      <c r="HC222">
        <v>21.10745</v>
      </c>
      <c r="HD222" s="1">
        <v>5.0558629999999999E-3</v>
      </c>
      <c r="HE222" s="1">
        <v>1.6649830000000001</v>
      </c>
      <c r="HF222">
        <v>0.74494059999999995</v>
      </c>
      <c r="HG222">
        <v>21.650069999999999</v>
      </c>
      <c r="HH222" s="1">
        <v>4.5313690000000004E-3</v>
      </c>
      <c r="HI222" s="1">
        <v>1.4966619999999999</v>
      </c>
      <c r="HJ222">
        <v>0.74008759999999996</v>
      </c>
      <c r="HK222">
        <v>21.96125</v>
      </c>
      <c r="HL222" s="1">
        <v>4.0309380000000004E-3</v>
      </c>
      <c r="HM222" s="1">
        <v>1.335283</v>
      </c>
      <c r="HN222">
        <v>0.73612080000000002</v>
      </c>
      <c r="HO222">
        <v>22.005320000000001</v>
      </c>
      <c r="HP222" s="1">
        <v>3.5473950000000001E-3</v>
      </c>
      <c r="HQ222" s="1">
        <v>1.1774979999999999</v>
      </c>
      <c r="HR222">
        <v>0.73259079999999999</v>
      </c>
      <c r="HS222">
        <v>21.976800000000001</v>
      </c>
      <c r="HT222" s="1">
        <v>3.088772E-3</v>
      </c>
      <c r="HU222" s="1">
        <v>1.0265280000000001</v>
      </c>
      <c r="HV222">
        <v>0.72934759999999998</v>
      </c>
      <c r="HW222">
        <v>21.73837</v>
      </c>
      <c r="HX222" s="1">
        <v>2.6713129999999998E-3</v>
      </c>
      <c r="HY222" s="1">
        <v>0.88831199999999999</v>
      </c>
      <c r="HZ222">
        <v>0.72699029999999998</v>
      </c>
      <c r="IA222">
        <v>21.774989999999999</v>
      </c>
      <c r="IB222" s="1">
        <v>2.312293E-3</v>
      </c>
      <c r="IC222" s="1">
        <v>0.76872200000000002</v>
      </c>
      <c r="ID222">
        <v>0.72494800000000004</v>
      </c>
      <c r="IE222">
        <v>21.285489999999999</v>
      </c>
      <c r="IF222" s="1">
        <v>2.0126979999999998E-3</v>
      </c>
      <c r="IG222" s="1">
        <v>0.66876210000000003</v>
      </c>
      <c r="IH222">
        <v>0.72319699999999998</v>
      </c>
      <c r="II222">
        <v>21.35097</v>
      </c>
      <c r="IJ222" s="1">
        <v>1.766702E-3</v>
      </c>
      <c r="IK222" s="1">
        <v>0.58661850000000004</v>
      </c>
      <c r="IL222">
        <v>0.72177849999999999</v>
      </c>
      <c r="IM222">
        <v>21.498760000000001</v>
      </c>
      <c r="IN222" s="1">
        <v>1.564845E-3</v>
      </c>
      <c r="IO222" s="1">
        <v>0.51907899999999996</v>
      </c>
      <c r="IP222">
        <v>0.72068909999999997</v>
      </c>
      <c r="IQ222">
        <v>21.584520000000001</v>
      </c>
      <c r="IR222" s="1">
        <v>1.3886980000000001E-3</v>
      </c>
      <c r="IS222" s="1">
        <v>0.46030759999999998</v>
      </c>
      <c r="IT222">
        <v>0.71987999999999996</v>
      </c>
      <c r="IU222">
        <v>21.53885</v>
      </c>
      <c r="IV222" s="1">
        <v>1.2235460000000001E-3</v>
      </c>
      <c r="IW222" s="1">
        <v>0.40538800000000003</v>
      </c>
      <c r="IX222">
        <v>0.71927529999999995</v>
      </c>
      <c r="IY222">
        <v>21.40832</v>
      </c>
      <c r="IZ222" s="1">
        <v>1.0637719999999999E-3</v>
      </c>
      <c r="JA222" s="1">
        <v>0.35236810000000002</v>
      </c>
      <c r="JB222">
        <v>0.71884910000000002</v>
      </c>
      <c r="JC222">
        <v>21.229019999999998</v>
      </c>
      <c r="JD222" s="1">
        <v>9.137514E-4</v>
      </c>
      <c r="JE222" s="1">
        <v>0.30250830000000001</v>
      </c>
      <c r="JF222">
        <v>0.71852269999999996</v>
      </c>
      <c r="JG222">
        <v>21.546060000000001</v>
      </c>
      <c r="JH222" s="1">
        <v>7.8300829999999996E-4</v>
      </c>
      <c r="JI222" s="1">
        <v>0.25894660000000003</v>
      </c>
      <c r="JJ222">
        <v>0.71832649999999998</v>
      </c>
      <c r="JK222">
        <v>21.889530000000001</v>
      </c>
      <c r="JL222" s="1">
        <v>6.7851100000000002E-4</v>
      </c>
      <c r="JM222" s="1">
        <v>0.2239913</v>
      </c>
      <c r="JN222">
        <v>0.71823380000000003</v>
      </c>
      <c r="JO222">
        <v>22.310420000000001</v>
      </c>
      <c r="JP222" s="1">
        <v>5.9990179999999996E-4</v>
      </c>
      <c r="JQ222" s="1">
        <v>0.1976444</v>
      </c>
      <c r="JR222">
        <v>0.71825399999999995</v>
      </c>
      <c r="JS222">
        <v>22.774550000000001</v>
      </c>
      <c r="JT222" s="1">
        <v>5.4193549999999996E-4</v>
      </c>
      <c r="JU222" s="1">
        <v>0.1782039</v>
      </c>
      <c r="JV222">
        <v>0.71840179999999998</v>
      </c>
      <c r="JW222">
        <v>22.973510000000001</v>
      </c>
      <c r="JX222" s="1">
        <v>4.9737429999999997E-4</v>
      </c>
      <c r="JY222" s="1">
        <v>0.1633085</v>
      </c>
      <c r="JZ222">
        <v>0.71865449999999997</v>
      </c>
      <c r="KA222">
        <v>22.936050000000002</v>
      </c>
      <c r="KB222" s="1">
        <v>4.6010490000000001E-4</v>
      </c>
      <c r="KC222" s="1">
        <v>0.1508988</v>
      </c>
      <c r="KD222">
        <v>0.71905410000000003</v>
      </c>
      <c r="KE222">
        <v>22.948260000000001</v>
      </c>
      <c r="KF222" s="1">
        <v>4.2645379999999998E-4</v>
      </c>
      <c r="KG222" s="1">
        <v>0.13973169999999999</v>
      </c>
      <c r="KH222">
        <v>0.71956039999999999</v>
      </c>
      <c r="KI222">
        <v>22.830290000000002</v>
      </c>
      <c r="KJ222" s="1">
        <v>3.9527099999999999E-4</v>
      </c>
      <c r="KK222" s="1">
        <v>0.12937209999999999</v>
      </c>
      <c r="KL222">
        <v>0.72017370000000003</v>
      </c>
      <c r="KM222">
        <v>22.931750000000001</v>
      </c>
      <c r="KN222" s="1">
        <v>3.6661879999999998E-4</v>
      </c>
      <c r="KO222" s="1">
        <v>0.11986620000000001</v>
      </c>
      <c r="KP222">
        <v>0.720862</v>
      </c>
      <c r="KQ222">
        <v>22.817</v>
      </c>
      <c r="KR222" s="1">
        <v>3.4121610000000001E-4</v>
      </c>
      <c r="KS222" s="1">
        <v>0.1114202</v>
      </c>
      <c r="KT222">
        <v>0.72158290000000003</v>
      </c>
      <c r="KU222">
        <v>22.477720000000001</v>
      </c>
      <c r="KV222" s="1">
        <v>3.1935310000000001E-4</v>
      </c>
      <c r="KW222" s="1">
        <v>0.10415430000000001</v>
      </c>
      <c r="KX222">
        <v>0.72224659999999996</v>
      </c>
      <c r="KY222">
        <v>22.185600000000001</v>
      </c>
      <c r="KZ222" s="1">
        <v>3.0064019999999998E-4</v>
      </c>
      <c r="LA222" s="1">
        <v>9.7940379999999994E-2</v>
      </c>
      <c r="LB222">
        <v>0.72286700000000004</v>
      </c>
      <c r="LC222">
        <v>21.93017</v>
      </c>
      <c r="LD222" s="1">
        <v>2.8452000000000002E-4</v>
      </c>
      <c r="LE222" s="1">
        <v>9.2613329999999994E-2</v>
      </c>
      <c r="LF222">
        <v>0.72337439999999997</v>
      </c>
      <c r="LG222">
        <v>21.819590000000002</v>
      </c>
      <c r="LH222" s="1">
        <v>2.704308E-4</v>
      </c>
      <c r="LI222" s="1">
        <v>8.7978399999999998E-2</v>
      </c>
      <c r="LJ222">
        <v>0.72372599999999998</v>
      </c>
      <c r="LK222">
        <v>21.677980000000002</v>
      </c>
      <c r="LL222" s="1">
        <v>2.5776119999999997E-4</v>
      </c>
      <c r="LM222" s="1">
        <v>8.3836450000000007E-2</v>
      </c>
      <c r="LN222">
        <v>0.72396870000000002</v>
      </c>
      <c r="LO222">
        <v>21.494409999999998</v>
      </c>
      <c r="LP222" s="1">
        <v>2.4642480000000003E-4</v>
      </c>
      <c r="LQ222" s="1">
        <v>8.0135349999999994E-2</v>
      </c>
      <c r="LR222">
        <v>0.72411289999999995</v>
      </c>
      <c r="LS222">
        <v>21.68167</v>
      </c>
      <c r="LT222" s="1">
        <v>2.3646760000000001E-4</v>
      </c>
      <c r="LU222" s="1">
        <v>7.6898869999999994E-2</v>
      </c>
      <c r="LV222">
        <v>0.72412279999999996</v>
      </c>
      <c r="LW222">
        <v>21.9724</v>
      </c>
      <c r="LX222" s="1">
        <v>2.281134E-4</v>
      </c>
      <c r="LY222" s="1">
        <v>7.4196159999999997E-2</v>
      </c>
      <c r="LZ222">
        <v>0.72406009999999998</v>
      </c>
      <c r="MA222">
        <v>22.521439999999998</v>
      </c>
      <c r="MB222" s="1">
        <v>2.2113729999999999E-4</v>
      </c>
      <c r="MC222" s="1">
        <v>7.1945700000000001E-2</v>
      </c>
      <c r="MD222">
        <v>0.72395869999999996</v>
      </c>
      <c r="ME222">
        <v>23.155629999999999</v>
      </c>
      <c r="MF222" s="1">
        <v>2.1515750000000001E-4</v>
      </c>
      <c r="MG222" s="1">
        <v>7.0023420000000003E-2</v>
      </c>
      <c r="MH222">
        <v>0.72380730000000004</v>
      </c>
      <c r="MI222">
        <v>23.66226</v>
      </c>
      <c r="MJ222" s="1">
        <v>2.1001320000000001E-4</v>
      </c>
      <c r="MK222" s="1">
        <v>6.8370059999999996E-2</v>
      </c>
      <c r="ML222">
        <v>0.72365080000000004</v>
      </c>
      <c r="MM222">
        <v>23.763369999999998</v>
      </c>
      <c r="MN222" s="1">
        <v>2.057886E-4</v>
      </c>
      <c r="MO222" s="1">
        <v>6.7010680000000003E-2</v>
      </c>
      <c r="MP222">
        <v>0.72351779999999999</v>
      </c>
      <c r="MQ222">
        <v>23.825189999999999</v>
      </c>
      <c r="MR222" s="1">
        <v>2.0244910000000001E-4</v>
      </c>
      <c r="MS222" s="1">
        <v>6.5937750000000003E-2</v>
      </c>
      <c r="MT222">
        <v>0.72341239999999996</v>
      </c>
      <c r="MU222">
        <v>23.701699999999999</v>
      </c>
      <c r="MV222" s="1">
        <v>1.994311E-4</v>
      </c>
      <c r="MW222" s="1">
        <v>6.4969700000000005E-2</v>
      </c>
      <c r="MX222">
        <v>0.72332070000000004</v>
      </c>
      <c r="MY222">
        <v>23.681519999999999</v>
      </c>
      <c r="MZ222" s="1">
        <v>1.9582479999999999E-4</v>
      </c>
      <c r="NA222" s="1">
        <v>6.3821459999999997E-2</v>
      </c>
      <c r="NB222">
        <v>0.72322390000000003</v>
      </c>
      <c r="NC222">
        <v>23.687650000000001</v>
      </c>
      <c r="ND222" s="1">
        <v>1.911254E-4</v>
      </c>
      <c r="NE222" s="1">
        <v>6.2316959999999998E-2</v>
      </c>
      <c r="NF222">
        <v>0.72322390000000003</v>
      </c>
      <c r="NG222">
        <v>23.687650000000001</v>
      </c>
      <c r="NH222" s="1">
        <v>1.911254E-4</v>
      </c>
      <c r="NI222" s="1">
        <v>6.2316959999999998E-2</v>
      </c>
      <c r="NJ222">
        <v>0.72322390000000003</v>
      </c>
      <c r="NK222">
        <v>23.687650000000001</v>
      </c>
      <c r="NL222" s="1">
        <v>1.911254E-4</v>
      </c>
      <c r="NM222" s="1">
        <v>6.2316959999999998E-2</v>
      </c>
      <c r="NN222">
        <v>0.72322390000000003</v>
      </c>
      <c r="NO222">
        <v>23.687650000000001</v>
      </c>
      <c r="NP222" s="1">
        <v>1.911254E-4</v>
      </c>
      <c r="NQ222" s="1">
        <v>6.2316959999999998E-2</v>
      </c>
      <c r="NR222">
        <v>0.72322390000000003</v>
      </c>
      <c r="NS222">
        <v>23.687650000000001</v>
      </c>
      <c r="NT222" s="1">
        <v>1.911254E-4</v>
      </c>
      <c r="NU222" s="1">
        <v>6.2316959999999998E-2</v>
      </c>
      <c r="NV222">
        <v>0.72322390000000003</v>
      </c>
      <c r="NW222">
        <v>23.687650000000001</v>
      </c>
      <c r="NX222" s="1">
        <v>1.911254E-4</v>
      </c>
      <c r="NY222" s="1">
        <v>6.2316959999999998E-2</v>
      </c>
      <c r="NZ222">
        <v>0.72322390000000003</v>
      </c>
      <c r="OA222">
        <v>23.687650000000001</v>
      </c>
      <c r="OB222" s="1">
        <v>1.911254E-4</v>
      </c>
      <c r="OC222" s="1">
        <v>6.2316959999999998E-2</v>
      </c>
      <c r="OD222">
        <v>0.72322390000000003</v>
      </c>
      <c r="OE222">
        <v>23.687650000000001</v>
      </c>
      <c r="OF222" s="1">
        <v>1.911254E-4</v>
      </c>
      <c r="OG222" s="1">
        <v>6.2316959999999998E-2</v>
      </c>
      <c r="OH222">
        <v>0.72322390000000003</v>
      </c>
      <c r="OI222">
        <v>23.687650000000001</v>
      </c>
      <c r="OJ222" s="1">
        <v>1.911254E-4</v>
      </c>
      <c r="OK222" s="1">
        <v>6.2316959999999998E-2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0.97603649999999997</v>
      </c>
      <c r="G223">
        <v>17.148299999999999</v>
      </c>
      <c r="H223">
        <v>0</v>
      </c>
      <c r="I223">
        <v>0</v>
      </c>
      <c r="J223">
        <v>0.97399449999999999</v>
      </c>
      <c r="K223">
        <v>17.584150000000001</v>
      </c>
      <c r="L223">
        <v>0</v>
      </c>
      <c r="M223">
        <v>0</v>
      </c>
      <c r="N223">
        <v>0.9719274</v>
      </c>
      <c r="O223">
        <v>18.149899999999999</v>
      </c>
      <c r="P223">
        <v>0</v>
      </c>
      <c r="Q223">
        <v>0</v>
      </c>
      <c r="R223">
        <v>0.96986360000000005</v>
      </c>
      <c r="S223">
        <v>18.69388</v>
      </c>
      <c r="T223">
        <v>0</v>
      </c>
      <c r="U223">
        <v>0</v>
      </c>
      <c r="V223">
        <v>0.96778229999999998</v>
      </c>
      <c r="W223">
        <v>19.338989999999999</v>
      </c>
      <c r="X223">
        <v>0</v>
      </c>
      <c r="Y223">
        <v>0</v>
      </c>
      <c r="Z223">
        <v>0.96559300000000003</v>
      </c>
      <c r="AA223">
        <v>19.517790000000002</v>
      </c>
      <c r="AB223">
        <v>0</v>
      </c>
      <c r="AC223">
        <v>0</v>
      </c>
      <c r="AD223">
        <v>0.9635901</v>
      </c>
      <c r="AE223">
        <v>19.178899999999999</v>
      </c>
      <c r="AF223">
        <v>0</v>
      </c>
      <c r="AG223">
        <v>0</v>
      </c>
      <c r="AH223">
        <v>0.96141509999999997</v>
      </c>
      <c r="AI223">
        <v>18.867920000000002</v>
      </c>
      <c r="AJ223">
        <v>0</v>
      </c>
      <c r="AK223">
        <v>0</v>
      </c>
      <c r="AL223">
        <v>0.95908910000000003</v>
      </c>
      <c r="AM223">
        <v>18.689240000000002</v>
      </c>
      <c r="AN223">
        <v>1.509301E-37</v>
      </c>
      <c r="AO223">
        <v>3.9848959999999999E-35</v>
      </c>
      <c r="AP223">
        <v>0.95674890000000001</v>
      </c>
      <c r="AQ223">
        <v>19.164729999999999</v>
      </c>
      <c r="AR223" s="1">
        <v>5.4100730000000005E-26</v>
      </c>
      <c r="AS223" s="1">
        <v>1.431308E-23</v>
      </c>
      <c r="AT223">
        <v>0.9543471</v>
      </c>
      <c r="AU223">
        <v>19.819410000000001</v>
      </c>
      <c r="AV223" s="1">
        <v>8.4101709999999998E-14</v>
      </c>
      <c r="AW223" s="1">
        <v>1.473076E-11</v>
      </c>
      <c r="AX223">
        <v>0.9519476</v>
      </c>
      <c r="AY223">
        <v>20.345569999999999</v>
      </c>
      <c r="AZ223" s="1">
        <v>3.5736259999999997E-7</v>
      </c>
      <c r="BA223" s="1">
        <v>7.1901440000000005E-5</v>
      </c>
      <c r="BB223">
        <v>0.9494901</v>
      </c>
      <c r="BC223">
        <v>20.85988</v>
      </c>
      <c r="BD223" s="1">
        <v>7.3969960000000001E-4</v>
      </c>
      <c r="BE223" s="1">
        <v>0.16251309999999999</v>
      </c>
      <c r="BF223">
        <v>0.94701009999999997</v>
      </c>
      <c r="BG223">
        <v>20.883489999999998</v>
      </c>
      <c r="BH223" s="1">
        <v>0.1068487</v>
      </c>
      <c r="BI223" s="1">
        <v>24.841480000000001</v>
      </c>
      <c r="BJ223">
        <v>0.94446030000000003</v>
      </c>
      <c r="BK223">
        <v>20.524049999999999</v>
      </c>
      <c r="BL223">
        <v>2.9304169999999998</v>
      </c>
      <c r="BM223">
        <v>713.51710000000003</v>
      </c>
      <c r="BN223">
        <v>0.9419244</v>
      </c>
      <c r="BO223">
        <v>20.170529999999999</v>
      </c>
      <c r="BP223">
        <v>23.399249999999999</v>
      </c>
      <c r="BQ223">
        <v>5918.3190000000004</v>
      </c>
      <c r="BR223">
        <v>0.93945469999999998</v>
      </c>
      <c r="BS223">
        <v>19.913029999999999</v>
      </c>
      <c r="BT223">
        <v>70.426310000000001</v>
      </c>
      <c r="BU223">
        <v>18415.62</v>
      </c>
      <c r="BV223">
        <v>0.9369461</v>
      </c>
      <c r="BW223">
        <v>19.92267</v>
      </c>
      <c r="BX223">
        <v>95.893119999999996</v>
      </c>
      <c r="BY223">
        <v>25809.38</v>
      </c>
      <c r="BZ223">
        <v>0.93432689999999996</v>
      </c>
      <c r="CA223">
        <v>20.38524</v>
      </c>
      <c r="CB223">
        <v>67.917810000000003</v>
      </c>
      <c r="CC223">
        <v>18751.650000000001</v>
      </c>
      <c r="CD223">
        <v>0.93137270000000005</v>
      </c>
      <c r="CE223">
        <v>20.717770000000002</v>
      </c>
      <c r="CF223">
        <v>27.85999</v>
      </c>
      <c r="CG223">
        <v>7866.08</v>
      </c>
      <c r="CH223">
        <v>0.92737369999999997</v>
      </c>
      <c r="CI223">
        <v>20.83174</v>
      </c>
      <c r="CJ223">
        <v>7.3030400000000002</v>
      </c>
      <c r="CK223">
        <v>2105.1149999999998</v>
      </c>
      <c r="CL223">
        <v>0.92110780000000003</v>
      </c>
      <c r="CM223">
        <v>20.436340000000001</v>
      </c>
      <c r="CN223">
        <v>1.374166</v>
      </c>
      <c r="CO223">
        <v>403.14339999999999</v>
      </c>
      <c r="CP223">
        <v>0.9134755</v>
      </c>
      <c r="CQ223">
        <v>19.827210000000001</v>
      </c>
      <c r="CR223">
        <v>0.24451829999999999</v>
      </c>
      <c r="CS223">
        <v>71.803210000000007</v>
      </c>
      <c r="CT223">
        <v>0.90566899999999995</v>
      </c>
      <c r="CU223">
        <v>19.192620000000002</v>
      </c>
      <c r="CV223">
        <v>8.1934850000000004E-2</v>
      </c>
      <c r="CW223">
        <v>23.372</v>
      </c>
      <c r="CX223">
        <v>0.89872929999999995</v>
      </c>
      <c r="CY223">
        <v>18.557130000000001</v>
      </c>
      <c r="CZ223">
        <v>6.0011670000000003E-2</v>
      </c>
      <c r="DA223">
        <v>16.915980000000001</v>
      </c>
      <c r="DB223">
        <v>0.89181069999999996</v>
      </c>
      <c r="DC223">
        <v>18.213999999999999</v>
      </c>
      <c r="DD223" s="1">
        <v>5.5445189999999998E-2</v>
      </c>
      <c r="DE223">
        <v>15.67637</v>
      </c>
      <c r="DF223">
        <v>0.88482620000000001</v>
      </c>
      <c r="DG223">
        <v>18.399039999999999</v>
      </c>
      <c r="DH223">
        <v>5.4607559999999999E-2</v>
      </c>
      <c r="DI223">
        <v>15.526630000000001</v>
      </c>
      <c r="DJ223">
        <v>0.87782640000000001</v>
      </c>
      <c r="DK223">
        <v>18.756440000000001</v>
      </c>
      <c r="DL223" s="1">
        <v>5.4580610000000002E-2</v>
      </c>
      <c r="DM223">
        <v>15.633100000000001</v>
      </c>
      <c r="DN223">
        <v>0.87101700000000004</v>
      </c>
      <c r="DO223">
        <v>19.119879999999998</v>
      </c>
      <c r="DP223" s="1">
        <v>5.3469330000000002E-2</v>
      </c>
      <c r="DQ223" s="1">
        <v>15.4398</v>
      </c>
      <c r="DR223">
        <v>0.86457790000000001</v>
      </c>
      <c r="DS223">
        <v>18.937539999999998</v>
      </c>
      <c r="DT223" s="1">
        <v>5.0648600000000002E-2</v>
      </c>
      <c r="DU223" s="1">
        <v>14.73892</v>
      </c>
      <c r="DV223">
        <v>0.85836089999999998</v>
      </c>
      <c r="DW223">
        <v>18.447019999999998</v>
      </c>
      <c r="DX223" s="1">
        <v>4.6766389999999998E-2</v>
      </c>
      <c r="DY223" s="1">
        <v>13.705880000000001</v>
      </c>
      <c r="DZ223">
        <v>0.8518327</v>
      </c>
      <c r="EA223">
        <v>17.922219999999999</v>
      </c>
      <c r="EB223" s="1">
        <v>4.2505880000000003E-2</v>
      </c>
      <c r="EC223" s="1">
        <v>12.54339</v>
      </c>
      <c r="ED223">
        <v>0.84529949999999998</v>
      </c>
      <c r="EE223">
        <v>17.40812</v>
      </c>
      <c r="EF223" s="1">
        <v>3.8293819999999999E-2</v>
      </c>
      <c r="EG223" s="1">
        <v>11.37626</v>
      </c>
      <c r="EH223">
        <v>0.83868200000000004</v>
      </c>
      <c r="EI223">
        <v>17.330680000000001</v>
      </c>
      <c r="EJ223" s="1">
        <v>3.4405100000000001E-2</v>
      </c>
      <c r="EK223" s="1">
        <v>10.288790000000001</v>
      </c>
      <c r="EL223">
        <v>0.8317679</v>
      </c>
      <c r="EM223">
        <v>17.47212</v>
      </c>
      <c r="EN223" s="1">
        <v>3.0951650000000001E-2</v>
      </c>
      <c r="EO223" s="1">
        <v>9.3207609999999992</v>
      </c>
      <c r="EP223">
        <v>0.82468220000000003</v>
      </c>
      <c r="EQ223">
        <v>17.714020000000001</v>
      </c>
      <c r="ER223" s="1">
        <v>2.7843349999999999E-2</v>
      </c>
      <c r="ES223" s="1">
        <v>8.4465889999999995</v>
      </c>
      <c r="ET223">
        <v>0.81781950000000003</v>
      </c>
      <c r="EU223">
        <v>18.20993</v>
      </c>
      <c r="EV223" s="1">
        <v>2.5033110000000001E-2</v>
      </c>
      <c r="EW223" s="1">
        <v>7.6487090000000002</v>
      </c>
      <c r="EX223">
        <v>0.81134209999999995</v>
      </c>
      <c r="EY223">
        <v>18.540109999999999</v>
      </c>
      <c r="EZ223" s="1">
        <v>2.2506740000000001E-2</v>
      </c>
      <c r="FA223" s="1">
        <v>6.9235040000000003</v>
      </c>
      <c r="FB223">
        <v>0.80506069999999996</v>
      </c>
      <c r="FC223">
        <v>18.427029999999998</v>
      </c>
      <c r="FD223" s="1">
        <v>2.0222850000000001E-2</v>
      </c>
      <c r="FE223" s="1">
        <v>6.262581</v>
      </c>
      <c r="FF223">
        <v>0.7986972</v>
      </c>
      <c r="FG223">
        <v>18.12585</v>
      </c>
      <c r="FH223" s="1">
        <v>1.8167200000000001E-2</v>
      </c>
      <c r="FI223" s="1">
        <v>5.663227</v>
      </c>
      <c r="FJ223">
        <v>0.79247009999999996</v>
      </c>
      <c r="FK223">
        <v>17.738959999999999</v>
      </c>
      <c r="FL223" s="1">
        <v>1.6332630000000001E-2</v>
      </c>
      <c r="FM223" s="1">
        <v>5.1238960000000002</v>
      </c>
      <c r="FN223">
        <v>0.7864025</v>
      </c>
      <c r="FO223">
        <v>17.889710000000001</v>
      </c>
      <c r="FP223" s="1">
        <v>1.4692119999999999E-2</v>
      </c>
      <c r="FQ223" s="1">
        <v>4.6385990000000001</v>
      </c>
      <c r="FR223">
        <v>0.78052089999999996</v>
      </c>
      <c r="FS223">
        <v>18.27664</v>
      </c>
      <c r="FT223" s="1">
        <v>1.322921E-2</v>
      </c>
      <c r="FU223" s="1">
        <v>4.2025129999999997</v>
      </c>
      <c r="FV223">
        <v>0.77462509999999996</v>
      </c>
      <c r="FW223">
        <v>18.913180000000001</v>
      </c>
      <c r="FX223" s="1">
        <v>1.1922200000000001E-2</v>
      </c>
      <c r="FY223" s="1">
        <v>3.810486</v>
      </c>
      <c r="FZ223">
        <v>0.76900959999999996</v>
      </c>
      <c r="GA223">
        <v>19.629829999999998</v>
      </c>
      <c r="GB223" s="1">
        <v>1.074087E-2</v>
      </c>
      <c r="GC223" s="1">
        <v>3.4527839999999999</v>
      </c>
      <c r="GD223">
        <v>0.76390530000000001</v>
      </c>
      <c r="GE223">
        <v>19.996320000000001</v>
      </c>
      <c r="GF223" s="1">
        <v>9.6811150000000006E-3</v>
      </c>
      <c r="GG223" s="1">
        <v>3.1271589999999998</v>
      </c>
      <c r="GH223">
        <v>0.75923620000000003</v>
      </c>
      <c r="GI223">
        <v>20.07105</v>
      </c>
      <c r="GJ223" s="1">
        <v>8.713854E-3</v>
      </c>
      <c r="GK223" s="1">
        <v>2.8278340000000002</v>
      </c>
      <c r="GL223">
        <v>0.75452019999999997</v>
      </c>
      <c r="GM223">
        <v>20.04562</v>
      </c>
      <c r="GN223" s="1">
        <v>7.8283199999999997E-3</v>
      </c>
      <c r="GO223" s="1">
        <v>2.552305</v>
      </c>
      <c r="GP223">
        <v>0.74992689999999995</v>
      </c>
      <c r="GQ223">
        <v>19.908799999999999</v>
      </c>
      <c r="GR223" s="1">
        <v>7.0243520000000002E-3</v>
      </c>
      <c r="GS223" s="1">
        <v>2.3004250000000002</v>
      </c>
      <c r="GT223">
        <v>0.74568489999999998</v>
      </c>
      <c r="GU223">
        <v>20.26604</v>
      </c>
      <c r="GV223" s="1">
        <v>6.3104470000000003E-3</v>
      </c>
      <c r="GW223" s="1">
        <v>2.0743330000000002</v>
      </c>
      <c r="GX223">
        <v>0.74168259999999997</v>
      </c>
      <c r="GY223">
        <v>20.64076</v>
      </c>
      <c r="GZ223" s="1">
        <v>5.6768879999999997E-3</v>
      </c>
      <c r="HA223" s="1">
        <v>1.872871</v>
      </c>
      <c r="HB223">
        <v>0.73788739999999997</v>
      </c>
      <c r="HC223">
        <v>21.132300000000001</v>
      </c>
      <c r="HD223" s="1">
        <v>5.1077529999999996E-3</v>
      </c>
      <c r="HE223" s="1">
        <v>1.6909689999999999</v>
      </c>
      <c r="HF223">
        <v>0.73427679999999995</v>
      </c>
      <c r="HG223">
        <v>21.648589999999999</v>
      </c>
      <c r="HH223" s="1">
        <v>4.5804929999999997E-3</v>
      </c>
      <c r="HI223" s="1">
        <v>1.5214719999999999</v>
      </c>
      <c r="HJ223">
        <v>0.73072250000000005</v>
      </c>
      <c r="HK223">
        <v>21.92971</v>
      </c>
      <c r="HL223" s="1">
        <v>4.0787499999999999E-3</v>
      </c>
      <c r="HM223" s="1">
        <v>1.359354</v>
      </c>
      <c r="HN223">
        <v>0.72799429999999998</v>
      </c>
      <c r="HO223">
        <v>21.961819999999999</v>
      </c>
      <c r="HP223" s="1">
        <v>3.5939679999999999E-3</v>
      </c>
      <c r="HQ223" s="1">
        <v>1.200639</v>
      </c>
      <c r="HR223">
        <v>0.72554649999999998</v>
      </c>
      <c r="HS223">
        <v>21.954280000000001</v>
      </c>
      <c r="HT223" s="1">
        <v>3.132578E-3</v>
      </c>
      <c r="HU223" s="1">
        <v>1.048171</v>
      </c>
      <c r="HV223">
        <v>0.72336330000000004</v>
      </c>
      <c r="HW223">
        <v>21.75329</v>
      </c>
      <c r="HX223" s="1">
        <v>2.7105050000000002E-3</v>
      </c>
      <c r="HY223" s="1">
        <v>0.90778519999999996</v>
      </c>
      <c r="HZ223">
        <v>0.72133990000000003</v>
      </c>
      <c r="IA223">
        <v>21.82152</v>
      </c>
      <c r="IB223" s="1">
        <v>2.3455720000000002E-3</v>
      </c>
      <c r="IC223" s="1">
        <v>0.78570390000000001</v>
      </c>
      <c r="ID223">
        <v>0.7194526</v>
      </c>
      <c r="IE223">
        <v>21.34403</v>
      </c>
      <c r="IF223" s="1">
        <v>2.0403109999999999E-3</v>
      </c>
      <c r="IG223" s="1">
        <v>0.68332150000000003</v>
      </c>
      <c r="IH223">
        <v>0.71782509999999999</v>
      </c>
      <c r="II223">
        <v>21.399699999999999</v>
      </c>
      <c r="IJ223" s="1">
        <v>1.78933E-3</v>
      </c>
      <c r="IK223" s="1">
        <v>0.59902860000000002</v>
      </c>
      <c r="IL223">
        <v>0.71654410000000002</v>
      </c>
      <c r="IM223">
        <v>21.524830000000001</v>
      </c>
      <c r="IN223" s="1">
        <v>1.5838040000000001E-3</v>
      </c>
      <c r="IO223" s="1">
        <v>0.52978570000000003</v>
      </c>
      <c r="IP223">
        <v>0.71560290000000004</v>
      </c>
      <c r="IQ223">
        <v>21.57273</v>
      </c>
      <c r="IR223" s="1">
        <v>1.4058199999999999E-3</v>
      </c>
      <c r="IS223" s="1">
        <v>0.46994900000000001</v>
      </c>
      <c r="IT223">
        <v>0.71494009999999997</v>
      </c>
      <c r="IU223">
        <v>21.511790000000001</v>
      </c>
      <c r="IV223" s="1">
        <v>1.239967E-3</v>
      </c>
      <c r="IW223" s="1">
        <v>0.4143715</v>
      </c>
      <c r="IX223">
        <v>0.71443970000000001</v>
      </c>
      <c r="IY223">
        <v>21.395199999999999</v>
      </c>
      <c r="IZ223" s="1">
        <v>1.079605E-3</v>
      </c>
      <c r="JA223" s="1">
        <v>0.36074499999999998</v>
      </c>
      <c r="JB223">
        <v>0.71406849999999999</v>
      </c>
      <c r="JC223">
        <v>21.249759999999998</v>
      </c>
      <c r="JD223" s="1">
        <v>9.2823549999999997E-4</v>
      </c>
      <c r="JE223" s="1">
        <v>0.31004890000000002</v>
      </c>
      <c r="JF223">
        <v>0.71379999999999999</v>
      </c>
      <c r="JG223">
        <v>21.598400000000002</v>
      </c>
      <c r="JH223" s="1">
        <v>7.9517559999999995E-4</v>
      </c>
      <c r="JI223" s="1">
        <v>0.26535259999999999</v>
      </c>
      <c r="JJ223">
        <v>0.71365710000000004</v>
      </c>
      <c r="JK223">
        <v>21.95844</v>
      </c>
      <c r="JL223" s="1">
        <v>6.8794410000000005E-4</v>
      </c>
      <c r="JM223" s="1">
        <v>0.22917609999999999</v>
      </c>
      <c r="JN223">
        <v>0.71358980000000005</v>
      </c>
      <c r="JO223">
        <v>22.37276</v>
      </c>
      <c r="JP223" s="1">
        <v>6.068868E-4</v>
      </c>
      <c r="JQ223" s="1">
        <v>0.2017669</v>
      </c>
      <c r="JR223">
        <v>0.71362979999999998</v>
      </c>
      <c r="JS223">
        <v>22.811360000000001</v>
      </c>
      <c r="JT223" s="1">
        <v>5.4713579999999997E-4</v>
      </c>
      <c r="JU223" s="1">
        <v>0.1815408</v>
      </c>
      <c r="JV223">
        <v>0.71376850000000003</v>
      </c>
      <c r="JW223">
        <v>22.971050000000002</v>
      </c>
      <c r="JX223" s="1">
        <v>5.0150599999999998E-4</v>
      </c>
      <c r="JY223" s="1">
        <v>0.16614329999999999</v>
      </c>
      <c r="JZ223">
        <v>0.71402929999999998</v>
      </c>
      <c r="KA223">
        <v>22.90645</v>
      </c>
      <c r="KB223" s="1">
        <v>4.6369119999999998E-4</v>
      </c>
      <c r="KC223" s="1">
        <v>0.15343109999999999</v>
      </c>
      <c r="KD223">
        <v>0.71439260000000004</v>
      </c>
      <c r="KE223">
        <v>22.924320000000002</v>
      </c>
      <c r="KF223" s="1">
        <v>4.2975510000000001E-4</v>
      </c>
      <c r="KG223" s="1">
        <v>0.1420652</v>
      </c>
      <c r="KH223">
        <v>0.71484910000000002</v>
      </c>
      <c r="KI223">
        <v>22.83379</v>
      </c>
      <c r="KJ223" s="1">
        <v>3.9833389999999999E-4</v>
      </c>
      <c r="KK223" s="1">
        <v>0.13152929999999999</v>
      </c>
      <c r="KL223">
        <v>0.71542530000000004</v>
      </c>
      <c r="KM223">
        <v>22.971540000000001</v>
      </c>
      <c r="KN223" s="1">
        <v>3.6939010000000002E-4</v>
      </c>
      <c r="KO223" s="1">
        <v>0.12183910000000001</v>
      </c>
      <c r="KP223">
        <v>0.71604809999999997</v>
      </c>
      <c r="KQ223">
        <v>22.883019999999998</v>
      </c>
      <c r="KR223" s="1">
        <v>3.436391E-4</v>
      </c>
      <c r="KS223" s="1">
        <v>0.11319799999999999</v>
      </c>
      <c r="KT223">
        <v>0.71668620000000005</v>
      </c>
      <c r="KU223">
        <v>22.546140000000001</v>
      </c>
      <c r="KV223" s="1">
        <v>3.2141850000000003E-4</v>
      </c>
      <c r="KW223" s="1">
        <v>0.10574260000000001</v>
      </c>
      <c r="KX223">
        <v>0.71732030000000002</v>
      </c>
      <c r="KY223">
        <v>22.232489999999999</v>
      </c>
      <c r="KZ223" s="1">
        <v>3.0241140000000002E-4</v>
      </c>
      <c r="LA223" s="1">
        <v>9.9367750000000005E-2</v>
      </c>
      <c r="LB223">
        <v>0.71784530000000002</v>
      </c>
      <c r="LC223">
        <v>21.937480000000001</v>
      </c>
      <c r="LD223" s="1">
        <v>2.8604219999999998E-4</v>
      </c>
      <c r="LE223" s="1">
        <v>9.3905619999999995E-2</v>
      </c>
      <c r="LF223">
        <v>0.71829940000000003</v>
      </c>
      <c r="LG223">
        <v>21.808260000000001</v>
      </c>
      <c r="LH223" s="1">
        <v>2.717714E-4</v>
      </c>
      <c r="LI223" s="1">
        <v>8.9164090000000001E-2</v>
      </c>
      <c r="LJ223">
        <v>0.71861390000000003</v>
      </c>
      <c r="LK223">
        <v>21.674240000000001</v>
      </c>
      <c r="LL223" s="1">
        <v>2.5896890000000003E-4</v>
      </c>
      <c r="LM223" s="1">
        <v>8.4937269999999995E-2</v>
      </c>
      <c r="LN223">
        <v>0.71884230000000005</v>
      </c>
      <c r="LO223">
        <v>21.521460000000001</v>
      </c>
      <c r="LP223" s="1">
        <v>2.4749430000000001E-4</v>
      </c>
      <c r="LQ223" s="1">
        <v>8.1155580000000005E-2</v>
      </c>
      <c r="LR223">
        <v>0.71891079999999996</v>
      </c>
      <c r="LS223">
        <v>21.73545</v>
      </c>
      <c r="LT223" s="1">
        <v>2.373834E-4</v>
      </c>
      <c r="LU223" s="1">
        <v>7.78393E-2</v>
      </c>
      <c r="LV223">
        <v>0.71892389999999995</v>
      </c>
      <c r="LW223">
        <v>22.03275</v>
      </c>
      <c r="LX223" s="1">
        <v>2.2886949999999999E-4</v>
      </c>
      <c r="LY223" s="1">
        <v>7.5058929999999996E-2</v>
      </c>
      <c r="LZ223">
        <v>0.71885250000000001</v>
      </c>
      <c r="MA223">
        <v>22.562750000000001</v>
      </c>
      <c r="MB223" s="1">
        <v>2.2177669999999999E-4</v>
      </c>
      <c r="MC223" s="1">
        <v>7.2749620000000001E-2</v>
      </c>
      <c r="MD223">
        <v>0.71873209999999998</v>
      </c>
      <c r="ME223">
        <v>23.165759999999999</v>
      </c>
      <c r="MF223" s="1">
        <v>2.1570709999999999E-4</v>
      </c>
      <c r="MG223" s="1">
        <v>7.0780750000000003E-2</v>
      </c>
      <c r="MH223">
        <v>0.71862110000000001</v>
      </c>
      <c r="MI223">
        <v>23.642430000000001</v>
      </c>
      <c r="MJ223" s="1">
        <v>2.104831E-4</v>
      </c>
      <c r="MK223" s="1">
        <v>6.908657E-2</v>
      </c>
      <c r="ML223">
        <v>0.71845490000000001</v>
      </c>
      <c r="MM223">
        <v>23.72729</v>
      </c>
      <c r="MN223" s="1">
        <v>2.0615959999999999E-4</v>
      </c>
      <c r="MO223" s="1">
        <v>6.7683279999999998E-2</v>
      </c>
      <c r="MP223">
        <v>0.71834050000000005</v>
      </c>
      <c r="MQ223">
        <v>23.80048</v>
      </c>
      <c r="MR223" s="1">
        <v>2.0274910000000001E-4</v>
      </c>
      <c r="MS223" s="1">
        <v>6.6577880000000006E-2</v>
      </c>
      <c r="MT223">
        <v>0.71822980000000003</v>
      </c>
      <c r="MU223">
        <v>23.708770000000001</v>
      </c>
      <c r="MV223" s="1">
        <v>1.9973960000000001E-4</v>
      </c>
      <c r="MW223" s="1">
        <v>6.5605399999999994E-2</v>
      </c>
      <c r="MX223">
        <v>0.71814889999999998</v>
      </c>
      <c r="MY223">
        <v>23.72504</v>
      </c>
      <c r="MZ223" s="1">
        <v>1.9622180000000001E-4</v>
      </c>
      <c r="NA223" s="1">
        <v>6.4476969999999995E-2</v>
      </c>
      <c r="NB223">
        <v>0.71807129999999997</v>
      </c>
      <c r="NC223">
        <v>23.75695</v>
      </c>
      <c r="ND223" s="1">
        <v>1.9163439999999999E-4</v>
      </c>
      <c r="NE223" s="1">
        <v>6.2998620000000005E-2</v>
      </c>
      <c r="NF223">
        <v>0.71807129999999997</v>
      </c>
      <c r="NG223">
        <v>23.75695</v>
      </c>
      <c r="NH223" s="1">
        <v>1.9163439999999999E-4</v>
      </c>
      <c r="NI223" s="1">
        <v>6.2998620000000005E-2</v>
      </c>
      <c r="NJ223">
        <v>0.71807129999999997</v>
      </c>
      <c r="NK223">
        <v>23.75695</v>
      </c>
      <c r="NL223" s="1">
        <v>1.9163439999999999E-4</v>
      </c>
      <c r="NM223" s="1">
        <v>6.2998620000000005E-2</v>
      </c>
      <c r="NN223">
        <v>0.71807129999999997</v>
      </c>
      <c r="NO223">
        <v>23.75695</v>
      </c>
      <c r="NP223" s="1">
        <v>1.9163439999999999E-4</v>
      </c>
      <c r="NQ223" s="1">
        <v>6.2998620000000005E-2</v>
      </c>
      <c r="NR223">
        <v>0.71807129999999997</v>
      </c>
      <c r="NS223">
        <v>23.75695</v>
      </c>
      <c r="NT223" s="1">
        <v>1.9163439999999999E-4</v>
      </c>
      <c r="NU223" s="1">
        <v>6.2998620000000005E-2</v>
      </c>
      <c r="NV223">
        <v>0.71807129999999997</v>
      </c>
      <c r="NW223">
        <v>23.75695</v>
      </c>
      <c r="NX223" s="1">
        <v>1.9163439999999999E-4</v>
      </c>
      <c r="NY223" s="1">
        <v>6.2998620000000005E-2</v>
      </c>
      <c r="NZ223">
        <v>0.71807129999999997</v>
      </c>
      <c r="OA223">
        <v>23.75695</v>
      </c>
      <c r="OB223" s="1">
        <v>1.9163439999999999E-4</v>
      </c>
      <c r="OC223" s="1">
        <v>6.2998620000000005E-2</v>
      </c>
      <c r="OD223">
        <v>0.71807129999999997</v>
      </c>
      <c r="OE223">
        <v>23.75695</v>
      </c>
      <c r="OF223" s="1">
        <v>1.9163439999999999E-4</v>
      </c>
      <c r="OG223" s="1">
        <v>6.2998620000000005E-2</v>
      </c>
      <c r="OH223">
        <v>0.71807129999999997</v>
      </c>
      <c r="OI223">
        <v>23.75695</v>
      </c>
      <c r="OJ223" s="1">
        <v>1.9163439999999999E-4</v>
      </c>
      <c r="OK223" s="1">
        <v>6.2998620000000005E-2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1.1235980000000001</v>
      </c>
      <c r="G224">
        <v>17.17014</v>
      </c>
      <c r="H224">
        <v>0</v>
      </c>
      <c r="I224">
        <v>0</v>
      </c>
      <c r="J224">
        <v>1.1206240000000001</v>
      </c>
      <c r="K224">
        <v>17.58259</v>
      </c>
      <c r="L224">
        <v>0</v>
      </c>
      <c r="M224">
        <v>0</v>
      </c>
      <c r="N224">
        <v>1.1176299999999999</v>
      </c>
      <c r="O224">
        <v>18.146840000000001</v>
      </c>
      <c r="P224">
        <v>0</v>
      </c>
      <c r="Q224">
        <v>0</v>
      </c>
      <c r="R224">
        <v>1.114633</v>
      </c>
      <c r="S224">
        <v>18.690650000000002</v>
      </c>
      <c r="T224">
        <v>0</v>
      </c>
      <c r="U224">
        <v>0</v>
      </c>
      <c r="V224">
        <v>1.1115930000000001</v>
      </c>
      <c r="W224">
        <v>19.33473</v>
      </c>
      <c r="X224">
        <v>0</v>
      </c>
      <c r="Y224">
        <v>0</v>
      </c>
      <c r="Z224">
        <v>1.108444</v>
      </c>
      <c r="AA224">
        <v>19.52582</v>
      </c>
      <c r="AB224">
        <v>0</v>
      </c>
      <c r="AC224">
        <v>0</v>
      </c>
      <c r="AD224">
        <v>1.1055120000000001</v>
      </c>
      <c r="AE224">
        <v>19.192959999999999</v>
      </c>
      <c r="AF224">
        <v>0</v>
      </c>
      <c r="AG224">
        <v>0</v>
      </c>
      <c r="AH224">
        <v>1.1023890000000001</v>
      </c>
      <c r="AI224">
        <v>18.880019999999998</v>
      </c>
      <c r="AJ224">
        <v>0</v>
      </c>
      <c r="AK224">
        <v>0</v>
      </c>
      <c r="AL224">
        <v>1.099083</v>
      </c>
      <c r="AM224">
        <v>18.697150000000001</v>
      </c>
      <c r="AN224">
        <v>2.160717E-38</v>
      </c>
      <c r="AO224">
        <v>5.793192E-36</v>
      </c>
      <c r="AP224">
        <v>1.095655</v>
      </c>
      <c r="AQ224">
        <v>19.15615</v>
      </c>
      <c r="AR224" s="1">
        <v>7.8281549999999999E-27</v>
      </c>
      <c r="AS224" s="1">
        <v>2.102927E-24</v>
      </c>
      <c r="AT224">
        <v>1.092211</v>
      </c>
      <c r="AU224">
        <v>19.814609999999998</v>
      </c>
      <c r="AV224" s="1">
        <v>3.064976E-14</v>
      </c>
      <c r="AW224" s="1">
        <v>4.5280830000000003E-12</v>
      </c>
      <c r="AX224">
        <v>1.08874</v>
      </c>
      <c r="AY224">
        <v>20.34404</v>
      </c>
      <c r="AZ224" s="1">
        <v>1.871883E-7</v>
      </c>
      <c r="BA224" s="1">
        <v>3.6810970000000002E-5</v>
      </c>
      <c r="BB224">
        <v>1.085208</v>
      </c>
      <c r="BC224">
        <v>20.857949999999999</v>
      </c>
      <c r="BD224" s="1">
        <v>4.8835559999999998E-4</v>
      </c>
      <c r="BE224" s="1">
        <v>0.1058114</v>
      </c>
      <c r="BF224">
        <v>1.0816269999999999</v>
      </c>
      <c r="BG224">
        <v>20.897189999999998</v>
      </c>
      <c r="BH224" s="1">
        <v>7.991558E-2</v>
      </c>
      <c r="BI224" s="1">
        <v>18.40963</v>
      </c>
      <c r="BJ224">
        <v>1.077976</v>
      </c>
      <c r="BK224">
        <v>20.543900000000001</v>
      </c>
      <c r="BL224" s="1">
        <v>2.4063539999999999</v>
      </c>
      <c r="BM224">
        <v>583.24019999999996</v>
      </c>
      <c r="BN224">
        <v>1.074298</v>
      </c>
      <c r="BO224">
        <v>20.188179999999999</v>
      </c>
      <c r="BP224">
        <v>20.73563</v>
      </c>
      <c r="BQ224">
        <v>5246.0349999999999</v>
      </c>
      <c r="BR224">
        <v>1.0707100000000001</v>
      </c>
      <c r="BS224">
        <v>19.924880000000002</v>
      </c>
      <c r="BT224">
        <v>66.560590000000005</v>
      </c>
      <c r="BU224">
        <v>17499.86</v>
      </c>
      <c r="BV224">
        <v>1.0670820000000001</v>
      </c>
      <c r="BW224">
        <v>19.91826</v>
      </c>
      <c r="BX224">
        <v>95.924639999999997</v>
      </c>
      <c r="BY224">
        <v>26095.040000000001</v>
      </c>
      <c r="BZ224">
        <v>1.0632539999999999</v>
      </c>
      <c r="CA224">
        <v>20.372679999999999</v>
      </c>
      <c r="CB224">
        <v>71.229650000000007</v>
      </c>
      <c r="CC224">
        <v>19998.490000000002</v>
      </c>
      <c r="CD224">
        <v>1.059059</v>
      </c>
      <c r="CE224">
        <v>20.716799999999999</v>
      </c>
      <c r="CF224">
        <v>30.478149999999999</v>
      </c>
      <c r="CG224">
        <v>8804.1080000000002</v>
      </c>
      <c r="CH224">
        <v>1.0534110000000001</v>
      </c>
      <c r="CI224">
        <v>20.845179999999999</v>
      </c>
      <c r="CJ224">
        <v>8.2803869999999993</v>
      </c>
      <c r="CK224">
        <v>2457.0810000000001</v>
      </c>
      <c r="CL224">
        <v>1.0446839999999999</v>
      </c>
      <c r="CM224">
        <v>20.47551</v>
      </c>
      <c r="CN224">
        <v>1.5971880000000001</v>
      </c>
      <c r="CO224">
        <v>485.22239999999999</v>
      </c>
      <c r="CP224">
        <v>1.0337879999999999</v>
      </c>
      <c r="CQ224">
        <v>19.872679999999999</v>
      </c>
      <c r="CR224">
        <v>0.28050229999999998</v>
      </c>
      <c r="CS224">
        <v>85.540750000000003</v>
      </c>
      <c r="CT224">
        <v>1.022513</v>
      </c>
      <c r="CU224">
        <v>19.232880000000002</v>
      </c>
      <c r="CV224">
        <v>8.6699949999999998E-2</v>
      </c>
      <c r="CW224">
        <v>25.393750000000001</v>
      </c>
      <c r="CX224">
        <v>1.0122450000000001</v>
      </c>
      <c r="CY224">
        <v>18.592169999999999</v>
      </c>
      <c r="CZ224">
        <v>6.0754839999999997E-2</v>
      </c>
      <c r="DA224">
        <v>17.377220000000001</v>
      </c>
      <c r="DB224">
        <v>1.0020260000000001</v>
      </c>
      <c r="DC224">
        <v>18.230060000000002</v>
      </c>
      <c r="DD224">
        <v>5.5612040000000001E-2</v>
      </c>
      <c r="DE224">
        <v>15.91606</v>
      </c>
      <c r="DF224">
        <v>0.99178149999999998</v>
      </c>
      <c r="DG224">
        <v>18.39629</v>
      </c>
      <c r="DH224" s="1">
        <v>5.4584390000000003E-2</v>
      </c>
      <c r="DI224">
        <v>15.6966</v>
      </c>
      <c r="DJ224">
        <v>0.98152269999999997</v>
      </c>
      <c r="DK224">
        <v>18.748840000000001</v>
      </c>
      <c r="DL224" s="1">
        <v>5.4571420000000002E-2</v>
      </c>
      <c r="DM224">
        <v>15.80223</v>
      </c>
      <c r="DN224">
        <v>0.97151469999999995</v>
      </c>
      <c r="DO224">
        <v>19.120519999999999</v>
      </c>
      <c r="DP224" s="1">
        <v>5.3598960000000001E-2</v>
      </c>
      <c r="DQ224">
        <v>15.64784</v>
      </c>
      <c r="DR224">
        <v>0.96183989999999997</v>
      </c>
      <c r="DS224">
        <v>18.959160000000001</v>
      </c>
      <c r="DT224" s="1">
        <v>5.0914599999999997E-2</v>
      </c>
      <c r="DU224" s="1">
        <v>14.982699999999999</v>
      </c>
      <c r="DV224">
        <v>0.95243840000000002</v>
      </c>
      <c r="DW224">
        <v>18.482099999999999</v>
      </c>
      <c r="DX224" s="1">
        <v>4.7100019999999999E-2</v>
      </c>
      <c r="DY224" s="1">
        <v>13.960100000000001</v>
      </c>
      <c r="DZ224">
        <v>0.94302859999999999</v>
      </c>
      <c r="EA224">
        <v>17.960930000000001</v>
      </c>
      <c r="EB224" s="1">
        <v>4.2860080000000002E-2</v>
      </c>
      <c r="EC224" s="1">
        <v>12.78889</v>
      </c>
      <c r="ED224">
        <v>0.93362579999999995</v>
      </c>
      <c r="EE224">
        <v>17.449259999999999</v>
      </c>
      <c r="EF224" s="1">
        <v>3.8637079999999997E-2</v>
      </c>
      <c r="EG224" s="1">
        <v>11.602679999999999</v>
      </c>
      <c r="EH224">
        <v>0.92411650000000001</v>
      </c>
      <c r="EI224">
        <v>17.366309999999999</v>
      </c>
      <c r="EJ224" s="1">
        <v>3.4716820000000002E-2</v>
      </c>
      <c r="EK224" s="1">
        <v>10.494199999999999</v>
      </c>
      <c r="EL224">
        <v>0.91425619999999996</v>
      </c>
      <c r="EM224">
        <v>17.49173</v>
      </c>
      <c r="EN224" s="1">
        <v>3.1229429999999999E-2</v>
      </c>
      <c r="EO224" s="1">
        <v>9.5066939999999995</v>
      </c>
      <c r="EP224">
        <v>0.90415889999999999</v>
      </c>
      <c r="EQ224">
        <v>17.71604</v>
      </c>
      <c r="ER224" s="1">
        <v>2.8097839999999999E-2</v>
      </c>
      <c r="ES224" s="1">
        <v>8.6174769999999992</v>
      </c>
      <c r="ET224">
        <v>0.89427230000000002</v>
      </c>
      <c r="EU224">
        <v>18.200299999999999</v>
      </c>
      <c r="EV224" s="1">
        <v>2.5265309999999999E-2</v>
      </c>
      <c r="EW224" s="1">
        <v>7.8049879999999998</v>
      </c>
      <c r="EX224">
        <v>0.88489019999999996</v>
      </c>
      <c r="EY224">
        <v>18.524039999999999</v>
      </c>
      <c r="EZ224" s="1">
        <v>2.271917E-2</v>
      </c>
      <c r="FA224" s="1">
        <v>7.0653579999999998</v>
      </c>
      <c r="FB224">
        <v>0.87549659999999996</v>
      </c>
      <c r="FC224">
        <v>18.421289999999999</v>
      </c>
      <c r="FD224" s="1">
        <v>2.041691E-2</v>
      </c>
      <c r="FE224" s="1">
        <v>6.39147</v>
      </c>
      <c r="FF224">
        <v>0.86611369999999999</v>
      </c>
      <c r="FG224">
        <v>18.141500000000001</v>
      </c>
      <c r="FH224" s="1">
        <v>1.8343080000000001E-2</v>
      </c>
      <c r="FI224" s="1">
        <v>5.7792459999999997</v>
      </c>
      <c r="FJ224">
        <v>0.85692979999999996</v>
      </c>
      <c r="FK224">
        <v>17.769939999999998</v>
      </c>
      <c r="FL224" s="1">
        <v>1.6490629999999999E-2</v>
      </c>
      <c r="FM224" s="1">
        <v>5.2277909999999999</v>
      </c>
      <c r="FN224">
        <v>0.84799789999999997</v>
      </c>
      <c r="FO224">
        <v>17.926590000000001</v>
      </c>
      <c r="FP224" s="1">
        <v>1.483578E-2</v>
      </c>
      <c r="FQ224" s="1">
        <v>4.7325759999999999</v>
      </c>
      <c r="FR224">
        <v>0.83924480000000001</v>
      </c>
      <c r="FS224">
        <v>18.304179999999999</v>
      </c>
      <c r="FT224" s="1">
        <v>1.3358119999999999E-2</v>
      </c>
      <c r="FU224" s="1">
        <v>4.2879610000000001</v>
      </c>
      <c r="FV224">
        <v>0.83050239999999997</v>
      </c>
      <c r="FW224">
        <v>18.919519999999999</v>
      </c>
      <c r="FX224" s="1">
        <v>1.20394E-2</v>
      </c>
      <c r="FY224" s="1">
        <v>3.8887580000000002</v>
      </c>
      <c r="FZ224">
        <v>0.82211380000000001</v>
      </c>
      <c r="GA224">
        <v>19.618130000000001</v>
      </c>
      <c r="GB224" s="1">
        <v>1.084825E-2</v>
      </c>
      <c r="GC224" s="1">
        <v>3.524553</v>
      </c>
      <c r="GD224">
        <v>0.81441450000000004</v>
      </c>
      <c r="GE224">
        <v>19.962520000000001</v>
      </c>
      <c r="GF224" s="1">
        <v>9.7797609999999997E-3</v>
      </c>
      <c r="GG224" s="1">
        <v>3.192377</v>
      </c>
      <c r="GH224">
        <v>0.80697379999999996</v>
      </c>
      <c r="GI224">
        <v>20.029640000000001</v>
      </c>
      <c r="GJ224" s="1">
        <v>8.8049410000000002E-3</v>
      </c>
      <c r="GK224" s="1">
        <v>2.8873120000000001</v>
      </c>
      <c r="GL224">
        <v>0.799655</v>
      </c>
      <c r="GM224">
        <v>20.0261</v>
      </c>
      <c r="GN224" s="1">
        <v>7.9125250000000001E-3</v>
      </c>
      <c r="GO224" s="1">
        <v>2.606058</v>
      </c>
      <c r="GP224">
        <v>0.79249420000000004</v>
      </c>
      <c r="GQ224">
        <v>19.916370000000001</v>
      </c>
      <c r="GR224" s="1">
        <v>7.1010229999999997E-3</v>
      </c>
      <c r="GS224" s="1">
        <v>2.3485670000000001</v>
      </c>
      <c r="GT224">
        <v>0.78577540000000001</v>
      </c>
      <c r="GU224">
        <v>20.29777</v>
      </c>
      <c r="GV224" s="1">
        <v>6.3792090000000003E-3</v>
      </c>
      <c r="GW224" s="1">
        <v>2.1170339999999999</v>
      </c>
      <c r="GX224">
        <v>0.77937840000000003</v>
      </c>
      <c r="GY224">
        <v>20.68807</v>
      </c>
      <c r="GZ224" s="1">
        <v>5.738473E-3</v>
      </c>
      <c r="HA224" s="1">
        <v>1.911073</v>
      </c>
      <c r="HB224">
        <v>0.77326329999999999</v>
      </c>
      <c r="HC224">
        <v>21.165099999999999</v>
      </c>
      <c r="HD224" s="1">
        <v>5.1644059999999999E-3</v>
      </c>
      <c r="HE224" s="1">
        <v>1.7256530000000001</v>
      </c>
      <c r="HF224">
        <v>0.76745090000000005</v>
      </c>
      <c r="HG224">
        <v>21.650369999999999</v>
      </c>
      <c r="HH224" s="1">
        <v>4.6341619999999998E-3</v>
      </c>
      <c r="HI224" s="1">
        <v>1.5535730000000001</v>
      </c>
      <c r="HJ224">
        <v>0.7617931</v>
      </c>
      <c r="HK224">
        <v>21.895720000000001</v>
      </c>
      <c r="HL224" s="1">
        <v>4.1309720000000001E-3</v>
      </c>
      <c r="HM224" s="1">
        <v>1.389621</v>
      </c>
      <c r="HN224">
        <v>0.75725439999999999</v>
      </c>
      <c r="HO224">
        <v>21.909590000000001</v>
      </c>
      <c r="HP224" s="1">
        <v>3.6452609999999999E-3</v>
      </c>
      <c r="HQ224" s="1">
        <v>1.229239</v>
      </c>
      <c r="HR224">
        <v>0.75314130000000001</v>
      </c>
      <c r="HS224">
        <v>21.921240000000001</v>
      </c>
      <c r="HT224" s="1">
        <v>3.1812429999999998E-3</v>
      </c>
      <c r="HU224" s="1">
        <v>1.074651</v>
      </c>
      <c r="HV224">
        <v>0.74940499999999999</v>
      </c>
      <c r="HW224">
        <v>21.765730000000001</v>
      </c>
      <c r="HX224" s="1">
        <v>2.7545209999999998E-3</v>
      </c>
      <c r="HY224" s="1">
        <v>0.9314926</v>
      </c>
      <c r="HZ224">
        <v>0.74637160000000002</v>
      </c>
      <c r="IA224">
        <v>21.872979999999998</v>
      </c>
      <c r="IB224" s="1">
        <v>2.3831880000000001E-3</v>
      </c>
      <c r="IC224" s="1">
        <v>0.80589849999999996</v>
      </c>
      <c r="ID224">
        <v>0.74377740000000003</v>
      </c>
      <c r="IE224">
        <v>21.417390000000001</v>
      </c>
      <c r="IF224" s="1">
        <v>2.0716860000000001E-3</v>
      </c>
      <c r="IG224" s="1">
        <v>0.70015249999999996</v>
      </c>
      <c r="IH224">
        <v>0.74153539999999996</v>
      </c>
      <c r="II224">
        <v>21.460909999999998</v>
      </c>
      <c r="IJ224" s="1">
        <v>1.8151020000000001E-3</v>
      </c>
      <c r="IK224" s="1">
        <v>0.61294749999999998</v>
      </c>
      <c r="IL224">
        <v>0.73978350000000004</v>
      </c>
      <c r="IM224">
        <v>21.56307</v>
      </c>
      <c r="IN224" s="1">
        <v>1.6053199999999999E-3</v>
      </c>
      <c r="IO224" s="1">
        <v>0.54142559999999995</v>
      </c>
      <c r="IP224">
        <v>0.73846020000000001</v>
      </c>
      <c r="IQ224">
        <v>21.563230000000001</v>
      </c>
      <c r="IR224" s="1">
        <v>1.4250770000000001E-3</v>
      </c>
      <c r="IS224" s="1">
        <v>0.48014689999999999</v>
      </c>
      <c r="IT224">
        <v>0.73746699999999998</v>
      </c>
      <c r="IU224">
        <v>21.48095</v>
      </c>
      <c r="IV224" s="1">
        <v>1.2583609999999999E-3</v>
      </c>
      <c r="IW224" s="1">
        <v>0.42376469999999999</v>
      </c>
      <c r="IX224">
        <v>0.73672029999999999</v>
      </c>
      <c r="IY224">
        <v>21.37501</v>
      </c>
      <c r="IZ224" s="1">
        <v>1.0974100000000001E-3</v>
      </c>
      <c r="JA224" s="1">
        <v>0.36952269999999998</v>
      </c>
      <c r="JB224">
        <v>0.73614619999999997</v>
      </c>
      <c r="JC224">
        <v>21.268249999999998</v>
      </c>
      <c r="JD224" s="1">
        <v>9.4468109999999998E-4</v>
      </c>
      <c r="JE224" s="1">
        <v>0.31800709999999999</v>
      </c>
      <c r="JF224">
        <v>0.73573509999999998</v>
      </c>
      <c r="JG224">
        <v>21.65587</v>
      </c>
      <c r="JH224" s="1">
        <v>8.0915589999999997E-4</v>
      </c>
      <c r="JI224" s="1">
        <v>0.27212649999999999</v>
      </c>
      <c r="JJ224">
        <v>0.73547289999999998</v>
      </c>
      <c r="JK224">
        <v>22.040769999999998</v>
      </c>
      <c r="JL224" s="1">
        <v>6.9889479999999998E-4</v>
      </c>
      <c r="JM224" s="1">
        <v>0.2346027</v>
      </c>
      <c r="JN224">
        <v>0.73532520000000001</v>
      </c>
      <c r="JO224">
        <v>22.450410000000002</v>
      </c>
      <c r="JP224" s="1">
        <v>6.1503700000000003E-4</v>
      </c>
      <c r="JQ224" s="1">
        <v>0.2059655</v>
      </c>
      <c r="JR224">
        <v>0.73531860000000004</v>
      </c>
      <c r="JS224">
        <v>22.86215</v>
      </c>
      <c r="JT224" s="1">
        <v>5.531822E-4</v>
      </c>
      <c r="JU224" s="1">
        <v>0.1848052</v>
      </c>
      <c r="JV224">
        <v>0.73544129999999996</v>
      </c>
      <c r="JW224">
        <v>22.973459999999999</v>
      </c>
      <c r="JX224" s="1">
        <v>5.0625900000000001E-4</v>
      </c>
      <c r="JY224" s="1">
        <v>0.1688113</v>
      </c>
      <c r="JZ224">
        <v>0.73572340000000003</v>
      </c>
      <c r="KA224">
        <v>22.87445</v>
      </c>
      <c r="KB224" s="1">
        <v>4.6777629999999998E-4</v>
      </c>
      <c r="KC224" s="1">
        <v>0.15576609999999999</v>
      </c>
      <c r="KD224">
        <v>0.73614789999999997</v>
      </c>
      <c r="KE224">
        <v>22.891870000000001</v>
      </c>
      <c r="KF224" s="1">
        <v>4.3349339999999999E-4</v>
      </c>
      <c r="KG224" s="1">
        <v>0.1442098</v>
      </c>
      <c r="KH224">
        <v>0.73672930000000003</v>
      </c>
      <c r="KI224">
        <v>22.832560000000001</v>
      </c>
      <c r="KJ224" s="1">
        <v>4.018103E-4</v>
      </c>
      <c r="KK224" s="1">
        <v>0.1335258</v>
      </c>
      <c r="KL224">
        <v>0.73740349999999999</v>
      </c>
      <c r="KM224">
        <v>23.012619999999998</v>
      </c>
      <c r="KN224" s="1">
        <v>3.725488E-4</v>
      </c>
      <c r="KO224" s="1">
        <v>0.12367839999999999</v>
      </c>
      <c r="KP224">
        <v>0.73816870000000001</v>
      </c>
      <c r="KQ224">
        <v>22.95955</v>
      </c>
      <c r="KR224" s="1">
        <v>3.4641430000000001E-4</v>
      </c>
      <c r="KS224" s="1">
        <v>0.1148614</v>
      </c>
      <c r="KT224">
        <v>0.73897729999999995</v>
      </c>
      <c r="KU224">
        <v>22.63053</v>
      </c>
      <c r="KV224" s="1">
        <v>3.2378769999999999E-4</v>
      </c>
      <c r="KW224" s="1">
        <v>0.1072259</v>
      </c>
      <c r="KX224">
        <v>0.73977329999999997</v>
      </c>
      <c r="KY224">
        <v>22.29372</v>
      </c>
      <c r="KZ224" s="1">
        <v>3.0444290000000002E-4</v>
      </c>
      <c r="LA224" s="1">
        <v>0.1006996</v>
      </c>
      <c r="LB224">
        <v>0.74048570000000002</v>
      </c>
      <c r="LC224">
        <v>21.954540000000001</v>
      </c>
      <c r="LD224" s="1">
        <v>2.87786E-4</v>
      </c>
      <c r="LE224" s="1">
        <v>9.5108150000000002E-2</v>
      </c>
      <c r="LF224">
        <v>0.74108490000000005</v>
      </c>
      <c r="LG224">
        <v>21.796299999999999</v>
      </c>
      <c r="LH224" s="1">
        <v>2.7329930000000001E-4</v>
      </c>
      <c r="LI224" s="1">
        <v>9.0265449999999997E-2</v>
      </c>
      <c r="LJ224">
        <v>0.74154920000000002</v>
      </c>
      <c r="LK224">
        <v>21.666360000000001</v>
      </c>
      <c r="LL224" s="1">
        <v>2.60346E-4</v>
      </c>
      <c r="LM224" s="1">
        <v>8.596326E-2</v>
      </c>
      <c r="LN224">
        <v>0.74185730000000005</v>
      </c>
      <c r="LO224">
        <v>21.547999999999998</v>
      </c>
      <c r="LP224" s="1">
        <v>2.4871419999999999E-4</v>
      </c>
      <c r="LQ224" s="1">
        <v>8.2108139999999996E-2</v>
      </c>
      <c r="LR224">
        <v>0.7420428</v>
      </c>
      <c r="LS224">
        <v>21.79626</v>
      </c>
      <c r="LT224" s="1">
        <v>2.3843470000000001E-4</v>
      </c>
      <c r="LU224" s="1">
        <v>7.8713379999999999E-2</v>
      </c>
      <c r="LV224">
        <v>0.74208410000000002</v>
      </c>
      <c r="LW224">
        <v>22.10596</v>
      </c>
      <c r="LX224" s="1">
        <v>2.297388E-4</v>
      </c>
      <c r="LY224" s="1">
        <v>7.5850260000000003E-2</v>
      </c>
      <c r="LZ224">
        <v>0.74202619999999997</v>
      </c>
      <c r="MA224">
        <v>22.616379999999999</v>
      </c>
      <c r="MB224" s="1">
        <v>2.225067E-4</v>
      </c>
      <c r="MC224" s="1">
        <v>7.3475070000000003E-2</v>
      </c>
      <c r="MD224">
        <v>0.74192250000000004</v>
      </c>
      <c r="ME224">
        <v>23.18534</v>
      </c>
      <c r="MF224" s="1">
        <v>2.1633150000000001E-4</v>
      </c>
      <c r="MG224" s="1">
        <v>7.1454580000000004E-2</v>
      </c>
      <c r="MH224">
        <v>0.74178880000000003</v>
      </c>
      <c r="MI224">
        <v>23.62358</v>
      </c>
      <c r="MJ224" s="1">
        <v>2.1102E-4</v>
      </c>
      <c r="MK224" s="1">
        <v>6.9716100000000003E-2</v>
      </c>
      <c r="ML224">
        <v>0.74162819999999996</v>
      </c>
      <c r="MM224">
        <v>23.685860000000002</v>
      </c>
      <c r="MN224" s="1">
        <v>2.0658929999999999E-4</v>
      </c>
      <c r="MO224" s="1">
        <v>6.8262669999999998E-2</v>
      </c>
      <c r="MP224">
        <v>0.74146630000000002</v>
      </c>
      <c r="MQ224">
        <v>23.766020000000001</v>
      </c>
      <c r="MR224" s="1">
        <v>2.030918E-4</v>
      </c>
      <c r="MS224" s="1">
        <v>6.7115019999999997E-2</v>
      </c>
      <c r="MT224">
        <v>0.74129840000000002</v>
      </c>
      <c r="MU224">
        <v>23.709620000000001</v>
      </c>
      <c r="MV224" s="1">
        <v>2.0007560000000001E-4</v>
      </c>
      <c r="MW224" s="1">
        <v>6.6130120000000001E-2</v>
      </c>
      <c r="MX224">
        <v>0.7411953</v>
      </c>
      <c r="MY224">
        <v>23.770250000000001</v>
      </c>
      <c r="MZ224" s="1">
        <v>1.966491E-4</v>
      </c>
      <c r="NA224" s="1">
        <v>6.5025150000000004E-2</v>
      </c>
      <c r="NB224">
        <v>0.74108640000000003</v>
      </c>
      <c r="NC224">
        <v>23.837980000000002</v>
      </c>
      <c r="ND224" s="1">
        <v>1.921882E-4</v>
      </c>
      <c r="NE224" s="1">
        <v>6.3584130000000003E-2</v>
      </c>
      <c r="NF224">
        <v>0.74108640000000003</v>
      </c>
      <c r="NG224">
        <v>23.837980000000002</v>
      </c>
      <c r="NH224" s="1">
        <v>1.921882E-4</v>
      </c>
      <c r="NI224" s="1">
        <v>6.3584130000000003E-2</v>
      </c>
      <c r="NJ224">
        <v>0.74108640000000003</v>
      </c>
      <c r="NK224">
        <v>23.837980000000002</v>
      </c>
      <c r="NL224" s="1">
        <v>1.921882E-4</v>
      </c>
      <c r="NM224" s="1">
        <v>6.3584130000000003E-2</v>
      </c>
      <c r="NN224">
        <v>0.74108640000000003</v>
      </c>
      <c r="NO224">
        <v>23.837980000000002</v>
      </c>
      <c r="NP224" s="1">
        <v>1.921882E-4</v>
      </c>
      <c r="NQ224" s="1">
        <v>6.3584130000000003E-2</v>
      </c>
      <c r="NR224">
        <v>0.74108640000000003</v>
      </c>
      <c r="NS224">
        <v>23.837980000000002</v>
      </c>
      <c r="NT224" s="1">
        <v>1.921882E-4</v>
      </c>
      <c r="NU224" s="1">
        <v>6.3584130000000003E-2</v>
      </c>
      <c r="NV224">
        <v>0.74108640000000003</v>
      </c>
      <c r="NW224">
        <v>23.837980000000002</v>
      </c>
      <c r="NX224" s="1">
        <v>1.921882E-4</v>
      </c>
      <c r="NY224" s="1">
        <v>6.3584130000000003E-2</v>
      </c>
      <c r="NZ224">
        <v>0.74108640000000003</v>
      </c>
      <c r="OA224">
        <v>23.837980000000002</v>
      </c>
      <c r="OB224" s="1">
        <v>1.921882E-4</v>
      </c>
      <c r="OC224" s="1">
        <v>6.3584130000000003E-2</v>
      </c>
      <c r="OD224">
        <v>0.74108640000000003</v>
      </c>
      <c r="OE224">
        <v>23.837980000000002</v>
      </c>
      <c r="OF224" s="1">
        <v>1.921882E-4</v>
      </c>
      <c r="OG224" s="1">
        <v>6.3584130000000003E-2</v>
      </c>
      <c r="OH224">
        <v>0.74108640000000003</v>
      </c>
      <c r="OI224">
        <v>23.837980000000002</v>
      </c>
      <c r="OJ224" s="1">
        <v>1.921882E-4</v>
      </c>
      <c r="OK224" s="1">
        <v>6.3584130000000003E-2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0.92461110000000002</v>
      </c>
      <c r="G225">
        <v>17.206669999999999</v>
      </c>
      <c r="H225">
        <v>0</v>
      </c>
      <c r="I225">
        <v>0</v>
      </c>
      <c r="J225">
        <v>0.92300899999999997</v>
      </c>
      <c r="K225">
        <v>17.575530000000001</v>
      </c>
      <c r="L225">
        <v>0</v>
      </c>
      <c r="M225">
        <v>0</v>
      </c>
      <c r="N225">
        <v>0.92136169999999995</v>
      </c>
      <c r="O225">
        <v>18.135840000000002</v>
      </c>
      <c r="P225">
        <v>0</v>
      </c>
      <c r="Q225">
        <v>0</v>
      </c>
      <c r="R225">
        <v>0.91971210000000003</v>
      </c>
      <c r="S225">
        <v>18.678750000000001</v>
      </c>
      <c r="T225">
        <v>0</v>
      </c>
      <c r="U225">
        <v>0</v>
      </c>
      <c r="V225">
        <v>0.91803449999999998</v>
      </c>
      <c r="W225">
        <v>19.31964</v>
      </c>
      <c r="X225">
        <v>0</v>
      </c>
      <c r="Y225">
        <v>0</v>
      </c>
      <c r="Z225">
        <v>0.91626540000000001</v>
      </c>
      <c r="AA225">
        <v>19.536239999999999</v>
      </c>
      <c r="AB225">
        <v>0</v>
      </c>
      <c r="AC225">
        <v>0</v>
      </c>
      <c r="AD225">
        <v>0.91455580000000003</v>
      </c>
      <c r="AE225">
        <v>19.21819</v>
      </c>
      <c r="AF225">
        <v>0</v>
      </c>
      <c r="AG225">
        <v>0</v>
      </c>
      <c r="AH225">
        <v>0.912663</v>
      </c>
      <c r="AI225">
        <v>18.90203</v>
      </c>
      <c r="AJ225">
        <v>0</v>
      </c>
      <c r="AK225">
        <v>0</v>
      </c>
      <c r="AL225">
        <v>0.91061380000000003</v>
      </c>
      <c r="AM225">
        <v>18.708739999999999</v>
      </c>
      <c r="AN225">
        <v>0</v>
      </c>
      <c r="AO225">
        <v>1.286222E-36</v>
      </c>
      <c r="AP225">
        <v>0.90853170000000005</v>
      </c>
      <c r="AQ225">
        <v>19.13805</v>
      </c>
      <c r="AR225" s="1">
        <v>1.1641790000000001E-27</v>
      </c>
      <c r="AS225" s="1">
        <v>4.6899480000000002E-25</v>
      </c>
      <c r="AT225">
        <v>0.90642080000000003</v>
      </c>
      <c r="AU225">
        <v>19.79739</v>
      </c>
      <c r="AV225" s="1">
        <v>3.7655979999999999E-15</v>
      </c>
      <c r="AW225" s="1">
        <v>7.4290020000000001E-13</v>
      </c>
      <c r="AX225">
        <v>0.90431289999999998</v>
      </c>
      <c r="AY225">
        <v>20.335129999999999</v>
      </c>
      <c r="AZ225" s="1">
        <v>8.4791889999999994E-8</v>
      </c>
      <c r="BA225" s="1">
        <v>2.049307E-5</v>
      </c>
      <c r="BB225">
        <v>0.90214810000000001</v>
      </c>
      <c r="BC225">
        <v>20.848549999999999</v>
      </c>
      <c r="BD225" s="1">
        <v>2.9823579999999999E-4</v>
      </c>
      <c r="BE225" s="1">
        <v>8.2163159999999999E-2</v>
      </c>
      <c r="BF225">
        <v>0.89997590000000005</v>
      </c>
      <c r="BG225">
        <v>20.91601</v>
      </c>
      <c r="BH225" s="1">
        <v>5.6487610000000001E-2</v>
      </c>
      <c r="BI225" s="1">
        <v>17.063600000000001</v>
      </c>
      <c r="BJ225">
        <v>0.89772450000000004</v>
      </c>
      <c r="BK225">
        <v>20.57799</v>
      </c>
      <c r="BL225" s="1">
        <v>1.894412</v>
      </c>
      <c r="BM225">
        <v>621.15250000000003</v>
      </c>
      <c r="BN225">
        <v>0.89551409999999998</v>
      </c>
      <c r="BO225">
        <v>20.218070000000001</v>
      </c>
      <c r="BP225">
        <v>17.830880000000001</v>
      </c>
      <c r="BQ225">
        <v>6297.5249999999996</v>
      </c>
      <c r="BR225">
        <v>0.89341559999999998</v>
      </c>
      <c r="BS225">
        <v>19.946760000000001</v>
      </c>
      <c r="BT225">
        <v>61.745959999999997</v>
      </c>
      <c r="BU225">
        <v>23389.54</v>
      </c>
      <c r="BV225">
        <v>0.89130399999999999</v>
      </c>
      <c r="BW225">
        <v>19.910920000000001</v>
      </c>
      <c r="BX225">
        <v>95.149590000000003</v>
      </c>
      <c r="BY225">
        <v>38489.379999999997</v>
      </c>
      <c r="BZ225">
        <v>0.88906399999999997</v>
      </c>
      <c r="CA225">
        <v>20.349240000000002</v>
      </c>
      <c r="CB225">
        <v>75.049840000000003</v>
      </c>
      <c r="CC225">
        <v>32317.39</v>
      </c>
      <c r="CD225">
        <v>0.88660309999999998</v>
      </c>
      <c r="CE225">
        <v>20.70693</v>
      </c>
      <c r="CF225">
        <v>33.910980000000002</v>
      </c>
      <c r="CG225">
        <v>15486.08</v>
      </c>
      <c r="CH225">
        <v>0.88323629999999997</v>
      </c>
      <c r="CI225">
        <v>20.861090000000001</v>
      </c>
      <c r="CJ225">
        <v>9.6696000000000009</v>
      </c>
      <c r="CK225">
        <v>4668.232</v>
      </c>
      <c r="CL225">
        <v>0.87787990000000005</v>
      </c>
      <c r="CM225">
        <v>20.534269999999999</v>
      </c>
      <c r="CN225">
        <v>1.9357310000000001</v>
      </c>
      <c r="CO225">
        <v>980.96780000000001</v>
      </c>
      <c r="CP225">
        <v>0.87136380000000002</v>
      </c>
      <c r="CQ225">
        <v>19.94829</v>
      </c>
      <c r="CR225">
        <v>0.33811079999999999</v>
      </c>
      <c r="CS225">
        <v>173.70570000000001</v>
      </c>
      <c r="CT225">
        <v>0.86483319999999997</v>
      </c>
      <c r="CU225">
        <v>19.301290000000002</v>
      </c>
      <c r="CV225">
        <v>9.4559699999999997E-2</v>
      </c>
      <c r="CW225">
        <v>44.706189999999999</v>
      </c>
      <c r="CX225">
        <v>0.8589483</v>
      </c>
      <c r="CY225">
        <v>18.654859999999999</v>
      </c>
      <c r="CZ225">
        <v>6.1904559999999997E-2</v>
      </c>
      <c r="DA225">
        <v>27.244620000000001</v>
      </c>
      <c r="DB225">
        <v>0.85248170000000001</v>
      </c>
      <c r="DC225">
        <v>18.260539999999999</v>
      </c>
      <c r="DD225">
        <v>5.5859109999999997E-2</v>
      </c>
      <c r="DE225">
        <v>24.360759999999999</v>
      </c>
      <c r="DF225">
        <v>0.84596479999999996</v>
      </c>
      <c r="DG225">
        <v>18.38871</v>
      </c>
      <c r="DH225" s="1">
        <v>5.4558389999999998E-2</v>
      </c>
      <c r="DI225">
        <v>23.86759</v>
      </c>
      <c r="DJ225">
        <v>0.83951569999999998</v>
      </c>
      <c r="DK225">
        <v>18.727989999999998</v>
      </c>
      <c r="DL225" s="1">
        <v>5.453533E-2</v>
      </c>
      <c r="DM225">
        <v>24.044709999999998</v>
      </c>
      <c r="DN225">
        <v>0.83324960000000003</v>
      </c>
      <c r="DO225">
        <v>19.114989999999999</v>
      </c>
      <c r="DP225" s="1">
        <v>5.372275E-2</v>
      </c>
      <c r="DQ225">
        <v>23.946020000000001</v>
      </c>
      <c r="DR225">
        <v>0.82739280000000004</v>
      </c>
      <c r="DS225">
        <v>18.99145</v>
      </c>
      <c r="DT225" s="1">
        <v>5.1217440000000003E-2</v>
      </c>
      <c r="DU225" s="1">
        <v>23.09254</v>
      </c>
      <c r="DV225">
        <v>0.82176740000000004</v>
      </c>
      <c r="DW225">
        <v>18.539539999999999</v>
      </c>
      <c r="DX225" s="1">
        <v>4.7500550000000002E-2</v>
      </c>
      <c r="DY225" s="1">
        <v>21.63908</v>
      </c>
      <c r="DZ225">
        <v>0.81609750000000003</v>
      </c>
      <c r="EA225">
        <v>18.025960000000001</v>
      </c>
      <c r="EB225" s="1">
        <v>4.3294249999999999E-2</v>
      </c>
      <c r="EC225" s="1">
        <v>19.907609999999998</v>
      </c>
      <c r="ED225">
        <v>0.81046629999999997</v>
      </c>
      <c r="EE225">
        <v>17.5167</v>
      </c>
      <c r="EF225" s="1">
        <v>3.9063239999999999E-2</v>
      </c>
      <c r="EG225" s="1">
        <v>18.117850000000001</v>
      </c>
      <c r="EH225">
        <v>0.80419119999999999</v>
      </c>
      <c r="EI225">
        <v>17.422080000000001</v>
      </c>
      <c r="EJ225" s="1">
        <v>3.5105530000000003E-2</v>
      </c>
      <c r="EK225" s="1">
        <v>16.42022</v>
      </c>
      <c r="EL225">
        <v>0.79740849999999996</v>
      </c>
      <c r="EM225">
        <v>17.522379999999998</v>
      </c>
      <c r="EN225" s="1">
        <v>3.1575659999999998E-2</v>
      </c>
      <c r="EO225" s="1">
        <v>14.89692</v>
      </c>
      <c r="EP225">
        <v>0.79044999999999999</v>
      </c>
      <c r="EQ225">
        <v>17.716989999999999</v>
      </c>
      <c r="ER225" s="1">
        <v>2.841494E-2</v>
      </c>
      <c r="ES225" s="1">
        <v>13.529500000000001</v>
      </c>
      <c r="ET225">
        <v>0.78379529999999997</v>
      </c>
      <c r="EU225">
        <v>18.18094</v>
      </c>
      <c r="EV225" s="1">
        <v>2.5555430000000001E-2</v>
      </c>
      <c r="EW225" s="1">
        <v>12.278879999999999</v>
      </c>
      <c r="EX225">
        <v>0.77775749999999999</v>
      </c>
      <c r="EY225">
        <v>18.498049999999999</v>
      </c>
      <c r="EZ225" s="1">
        <v>2.2984950000000001E-2</v>
      </c>
      <c r="FA225" s="1">
        <v>11.13748</v>
      </c>
      <c r="FB225">
        <v>0.77180629999999995</v>
      </c>
      <c r="FC225">
        <v>18.41</v>
      </c>
      <c r="FD225" s="1">
        <v>2.0659469999999999E-2</v>
      </c>
      <c r="FE225" s="1">
        <v>10.09632</v>
      </c>
      <c r="FF225">
        <v>0.76593230000000001</v>
      </c>
      <c r="FG225">
        <v>18.16386</v>
      </c>
      <c r="FH225" s="1">
        <v>1.856327E-2</v>
      </c>
      <c r="FI225" s="1">
        <v>9.1491140000000009</v>
      </c>
      <c r="FJ225">
        <v>0.76024539999999996</v>
      </c>
      <c r="FK225">
        <v>17.818110000000001</v>
      </c>
      <c r="FL225" s="1">
        <v>1.6689180000000001E-2</v>
      </c>
      <c r="FM225" s="1">
        <v>8.2930879999999991</v>
      </c>
      <c r="FN225">
        <v>0.75453499999999996</v>
      </c>
      <c r="FO225">
        <v>17.978670000000001</v>
      </c>
      <c r="FP225" s="1">
        <v>1.5015499999999999E-2</v>
      </c>
      <c r="FQ225" s="1">
        <v>7.5232580000000002</v>
      </c>
      <c r="FR225">
        <v>0.74870720000000002</v>
      </c>
      <c r="FS225">
        <v>18.344639999999998</v>
      </c>
      <c r="FT225" s="1">
        <v>1.3519629999999999E-2</v>
      </c>
      <c r="FU225" s="1">
        <v>6.8303539999999998</v>
      </c>
      <c r="FV225">
        <v>0.74284620000000001</v>
      </c>
      <c r="FW225">
        <v>18.923469999999998</v>
      </c>
      <c r="FX225" s="1">
        <v>1.21861E-2</v>
      </c>
      <c r="FY225" s="1">
        <v>6.2078670000000002</v>
      </c>
      <c r="FZ225">
        <v>0.73737759999999997</v>
      </c>
      <c r="GA225">
        <v>19.59431</v>
      </c>
      <c r="GB225" s="1">
        <v>1.0983039999999999E-2</v>
      </c>
      <c r="GC225" s="1">
        <v>5.6399309999999998</v>
      </c>
      <c r="GD225">
        <v>0.73264399999999996</v>
      </c>
      <c r="GE225">
        <v>19.913540000000001</v>
      </c>
      <c r="GF225" s="1">
        <v>9.9035119999999997E-3</v>
      </c>
      <c r="GG225" s="1">
        <v>5.1201739999999996</v>
      </c>
      <c r="GH225">
        <v>0.72826290000000005</v>
      </c>
      <c r="GI225">
        <v>19.964600000000001</v>
      </c>
      <c r="GJ225" s="1">
        <v>8.9190999999999993E-3</v>
      </c>
      <c r="GK225" s="1">
        <v>4.6426860000000003</v>
      </c>
      <c r="GL225">
        <v>0.72412560000000004</v>
      </c>
      <c r="GM225">
        <v>19.98921</v>
      </c>
      <c r="GN225" s="1">
        <v>8.0181000000000002E-3</v>
      </c>
      <c r="GO225" s="1">
        <v>4.201543</v>
      </c>
      <c r="GP225">
        <v>0.72012109999999996</v>
      </c>
      <c r="GQ225">
        <v>19.916879999999999</v>
      </c>
      <c r="GR225" s="1">
        <v>7.1974949999999999E-3</v>
      </c>
      <c r="GS225" s="1">
        <v>3.7964129999999998</v>
      </c>
      <c r="GT225">
        <v>0.71641580000000005</v>
      </c>
      <c r="GU225">
        <v>20.329450000000001</v>
      </c>
      <c r="GV225" s="1">
        <v>6.4656669999999996E-3</v>
      </c>
      <c r="GW225" s="1">
        <v>3.4297260000000001</v>
      </c>
      <c r="GX225">
        <v>0.71268909999999996</v>
      </c>
      <c r="GY225">
        <v>20.75019</v>
      </c>
      <c r="GZ225" s="1">
        <v>5.8158029999999996E-3</v>
      </c>
      <c r="HA225" s="1">
        <v>3.1024600000000002</v>
      </c>
      <c r="HB225">
        <v>0.70917370000000002</v>
      </c>
      <c r="HC225">
        <v>21.212289999999999</v>
      </c>
      <c r="HD225" s="1">
        <v>5.2352659999999997E-3</v>
      </c>
      <c r="HE225" s="1">
        <v>2.8083269999999998</v>
      </c>
      <c r="HF225">
        <v>0.70578629999999998</v>
      </c>
      <c r="HG225">
        <v>21.654399999999999</v>
      </c>
      <c r="HH225" s="1">
        <v>4.7010749999999999E-3</v>
      </c>
      <c r="HI225" s="1">
        <v>2.536162</v>
      </c>
      <c r="HJ225">
        <v>0.70238610000000001</v>
      </c>
      <c r="HK225">
        <v>21.85256</v>
      </c>
      <c r="HL225" s="1">
        <v>4.1959809999999997E-3</v>
      </c>
      <c r="HM225" s="1">
        <v>2.2774329999999998</v>
      </c>
      <c r="HN225">
        <v>0.69992929999999998</v>
      </c>
      <c r="HO225">
        <v>21.831720000000001</v>
      </c>
      <c r="HP225" s="1">
        <v>3.7095240000000001E-3</v>
      </c>
      <c r="HQ225" s="1">
        <v>2.024105</v>
      </c>
      <c r="HR225">
        <v>0.69761890000000004</v>
      </c>
      <c r="HS225">
        <v>21.861730000000001</v>
      </c>
      <c r="HT225" s="1">
        <v>3.2427039999999999E-3</v>
      </c>
      <c r="HU225" s="1">
        <v>1.7774129999999999</v>
      </c>
      <c r="HV225">
        <v>0.69554020000000005</v>
      </c>
      <c r="HW225">
        <v>21.766960000000001</v>
      </c>
      <c r="HX225" s="1">
        <v>2.8106659999999999E-3</v>
      </c>
      <c r="HY225" s="1">
        <v>1.54589</v>
      </c>
      <c r="HZ225">
        <v>0.69393950000000004</v>
      </c>
      <c r="IA225">
        <v>21.943210000000001</v>
      </c>
      <c r="IB225" s="1">
        <v>2.431693E-3</v>
      </c>
      <c r="IC225" s="1">
        <v>1.3396140000000001</v>
      </c>
      <c r="ID225">
        <v>0.69257270000000004</v>
      </c>
      <c r="IE225">
        <v>21.540929999999999</v>
      </c>
      <c r="IF225" s="1">
        <v>2.112325E-3</v>
      </c>
      <c r="IG225" s="1">
        <v>1.1640919999999999</v>
      </c>
      <c r="IH225">
        <v>0.6913646</v>
      </c>
      <c r="II225">
        <v>21.556260000000002</v>
      </c>
      <c r="IJ225" s="1">
        <v>1.8485509999999999E-3</v>
      </c>
      <c r="IK225" s="1">
        <v>1.0183610000000001</v>
      </c>
      <c r="IL225">
        <v>0.69048319999999996</v>
      </c>
      <c r="IM225">
        <v>21.62933</v>
      </c>
      <c r="IN225" s="1">
        <v>1.6331010000000001E-3</v>
      </c>
      <c r="IO225" s="1">
        <v>0.89866389999999996</v>
      </c>
      <c r="IP225">
        <v>0.68995150000000005</v>
      </c>
      <c r="IQ225">
        <v>21.567209999999999</v>
      </c>
      <c r="IR225" s="1">
        <v>1.449664E-3</v>
      </c>
      <c r="IS225" s="1">
        <v>0.79725760000000001</v>
      </c>
      <c r="IT225">
        <v>0.68960889999999997</v>
      </c>
      <c r="IU225">
        <v>21.44115</v>
      </c>
      <c r="IV225" s="1">
        <v>1.281625E-3</v>
      </c>
      <c r="IW225" s="1">
        <v>0.70527390000000001</v>
      </c>
      <c r="IX225">
        <v>0.68940239999999997</v>
      </c>
      <c r="IY225">
        <v>21.33999</v>
      </c>
      <c r="IZ225" s="1">
        <v>1.1199459999999999E-3</v>
      </c>
      <c r="JA225" s="1">
        <v>0.61725739999999996</v>
      </c>
      <c r="JB225">
        <v>0.68924540000000001</v>
      </c>
      <c r="JC225">
        <v>21.28078</v>
      </c>
      <c r="JD225" s="1">
        <v>9.6571440000000003E-4</v>
      </c>
      <c r="JE225" s="1">
        <v>0.53298219999999996</v>
      </c>
      <c r="JF225">
        <v>0.68918250000000003</v>
      </c>
      <c r="JG225">
        <v>21.721620000000001</v>
      </c>
      <c r="JH225" s="1">
        <v>8.2731530000000001E-4</v>
      </c>
      <c r="JI225" s="1">
        <v>0.45654479999999997</v>
      </c>
      <c r="JJ225">
        <v>0.68914220000000004</v>
      </c>
      <c r="JK225">
        <v>22.153670000000002</v>
      </c>
      <c r="JL225" s="1">
        <v>7.1330619999999999E-4</v>
      </c>
      <c r="JM225" s="1">
        <v>0.3927214</v>
      </c>
      <c r="JN225">
        <v>0.68914920000000002</v>
      </c>
      <c r="JO225">
        <v>22.5624</v>
      </c>
      <c r="JP225" s="1">
        <v>6.2583720000000003E-4</v>
      </c>
      <c r="JQ225" s="1">
        <v>0.34324310000000002</v>
      </c>
      <c r="JR225">
        <v>0.6892431</v>
      </c>
      <c r="JS225">
        <v>22.94398</v>
      </c>
      <c r="JT225" s="1">
        <v>5.6117410000000004E-4</v>
      </c>
      <c r="JU225" s="1">
        <v>0.3064865</v>
      </c>
      <c r="JV225">
        <v>0.68940360000000001</v>
      </c>
      <c r="JW225">
        <v>22.996179999999999</v>
      </c>
      <c r="JX225" s="1">
        <v>5.12463E-4</v>
      </c>
      <c r="JY225" s="1">
        <v>0.27894229999999998</v>
      </c>
      <c r="JZ225">
        <v>0.68964049999999999</v>
      </c>
      <c r="KA225">
        <v>22.8352</v>
      </c>
      <c r="KB225" s="1">
        <v>4.7303079999999999E-4</v>
      </c>
      <c r="KC225" s="1">
        <v>0.25691340000000001</v>
      </c>
      <c r="KD225">
        <v>0.68992540000000002</v>
      </c>
      <c r="KE225">
        <v>22.836549999999999</v>
      </c>
      <c r="KF225" s="1">
        <v>4.3826329999999998E-4</v>
      </c>
      <c r="KG225" s="1">
        <v>0.23772869999999999</v>
      </c>
      <c r="KH225">
        <v>0.69031229999999999</v>
      </c>
      <c r="KI225">
        <v>22.819220000000001</v>
      </c>
      <c r="KJ225" s="1">
        <v>4.0625090000000002E-4</v>
      </c>
      <c r="KK225" s="1">
        <v>0.22011149999999999</v>
      </c>
      <c r="KL225">
        <v>0.69074749999999996</v>
      </c>
      <c r="KM225">
        <v>23.057369999999999</v>
      </c>
      <c r="KN225" s="1">
        <v>3.7660349999999999E-4</v>
      </c>
      <c r="KO225" s="1">
        <v>0.2038074</v>
      </c>
      <c r="KP225">
        <v>0.69120619999999999</v>
      </c>
      <c r="KQ225">
        <v>23.078690000000002</v>
      </c>
      <c r="KR225" s="1">
        <v>3.4999860000000001E-4</v>
      </c>
      <c r="KS225" s="1">
        <v>0.18909329999999999</v>
      </c>
      <c r="KT225">
        <v>0.69166130000000003</v>
      </c>
      <c r="KU225">
        <v>22.765180000000001</v>
      </c>
      <c r="KV225" s="1">
        <v>3.2686050000000001E-4</v>
      </c>
      <c r="KW225" s="1">
        <v>0.17625270000000001</v>
      </c>
      <c r="KX225">
        <v>0.69210570000000005</v>
      </c>
      <c r="KY225">
        <v>22.4069</v>
      </c>
      <c r="KZ225" s="1">
        <v>3.0707729999999999E-4</v>
      </c>
      <c r="LA225" s="1">
        <v>0.16525670000000001</v>
      </c>
      <c r="LB225">
        <v>0.69246269999999999</v>
      </c>
      <c r="LC225">
        <v>22.004719999999999</v>
      </c>
      <c r="LD225" s="1">
        <v>2.9004939999999999E-4</v>
      </c>
      <c r="LE225" s="1">
        <v>0.15583730000000001</v>
      </c>
      <c r="LF225">
        <v>0.69275889999999996</v>
      </c>
      <c r="LG225">
        <v>21.787600000000001</v>
      </c>
      <c r="LH225" s="1">
        <v>2.752748E-4</v>
      </c>
      <c r="LI225" s="1">
        <v>0.14770649999999999</v>
      </c>
      <c r="LJ225">
        <v>0.69295070000000003</v>
      </c>
      <c r="LK225">
        <v>21.654050000000002</v>
      </c>
      <c r="LL225" s="1">
        <v>2.621209E-4</v>
      </c>
      <c r="LM225" s="1">
        <v>0.14053170000000001</v>
      </c>
      <c r="LN225">
        <v>0.69304350000000003</v>
      </c>
      <c r="LO225">
        <v>21.575230000000001</v>
      </c>
      <c r="LP225" s="1">
        <v>2.5028849999999999E-4</v>
      </c>
      <c r="LQ225" s="1">
        <v>0.13410059999999999</v>
      </c>
      <c r="LR225">
        <v>0.69305340000000004</v>
      </c>
      <c r="LS225">
        <v>21.873370000000001</v>
      </c>
      <c r="LT225" s="1">
        <v>2.3980259999999999E-4</v>
      </c>
      <c r="LU225" s="1">
        <v>0.12841920000000001</v>
      </c>
      <c r="LV225">
        <v>0.69302030000000003</v>
      </c>
      <c r="LW225">
        <v>22.2088</v>
      </c>
      <c r="LX225" s="1">
        <v>2.3087509999999999E-4</v>
      </c>
      <c r="LY225" s="1">
        <v>0.1235793</v>
      </c>
      <c r="LZ225">
        <v>0.69291029999999998</v>
      </c>
      <c r="MA225">
        <v>22.694769999999998</v>
      </c>
      <c r="MB225" s="1">
        <v>2.234541E-4</v>
      </c>
      <c r="MC225" s="1">
        <v>0.119564</v>
      </c>
      <c r="MD225">
        <v>0.69277809999999995</v>
      </c>
      <c r="ME225">
        <v>23.2149</v>
      </c>
      <c r="MF225" s="1">
        <v>2.171393E-4</v>
      </c>
      <c r="MG225" s="1">
        <v>0.116173</v>
      </c>
      <c r="MH225">
        <v>0.69268350000000001</v>
      </c>
      <c r="MI225">
        <v>23.600850000000001</v>
      </c>
      <c r="MJ225" s="1">
        <v>2.117136E-4</v>
      </c>
      <c r="MK225" s="1">
        <v>0.1132663</v>
      </c>
      <c r="ML225">
        <v>0.69256609999999996</v>
      </c>
      <c r="MM225">
        <v>23.625029999999999</v>
      </c>
      <c r="MN225" s="1">
        <v>2.071524E-4</v>
      </c>
      <c r="MO225" s="1">
        <v>0.11081100000000001</v>
      </c>
      <c r="MP225">
        <v>0.69248069999999995</v>
      </c>
      <c r="MQ225">
        <v>23.7044</v>
      </c>
      <c r="MR225" s="1">
        <v>2.0353600000000001E-4</v>
      </c>
      <c r="MS225" s="1">
        <v>0.1088567</v>
      </c>
      <c r="MT225">
        <v>0.69239070000000003</v>
      </c>
      <c r="MU225">
        <v>23.70187</v>
      </c>
      <c r="MV225" s="1">
        <v>2.004935E-4</v>
      </c>
      <c r="MW225" s="1">
        <v>0.10723299999999999</v>
      </c>
      <c r="MX225">
        <v>0.69233549999999999</v>
      </c>
      <c r="MY225">
        <v>23.82208</v>
      </c>
      <c r="MZ225" s="1">
        <v>1.971629E-4</v>
      </c>
      <c r="NA225" s="1">
        <v>0.1055213</v>
      </c>
      <c r="NB225">
        <v>0.6922838</v>
      </c>
      <c r="NC225">
        <v>23.952120000000001</v>
      </c>
      <c r="ND225" s="1">
        <v>1.928612E-4</v>
      </c>
      <c r="NE225" s="1">
        <v>0.1033304</v>
      </c>
      <c r="NF225">
        <v>0.6922838</v>
      </c>
      <c r="NG225">
        <v>23.952120000000001</v>
      </c>
      <c r="NH225" s="1">
        <v>1.928612E-4</v>
      </c>
      <c r="NI225" s="1">
        <v>0.1033304</v>
      </c>
      <c r="NJ225">
        <v>0.6922838</v>
      </c>
      <c r="NK225">
        <v>23.952120000000001</v>
      </c>
      <c r="NL225" s="1">
        <v>1.928612E-4</v>
      </c>
      <c r="NM225" s="1">
        <v>0.1033304</v>
      </c>
      <c r="NN225">
        <v>0.6922838</v>
      </c>
      <c r="NO225">
        <v>23.952120000000001</v>
      </c>
      <c r="NP225" s="1">
        <v>1.928612E-4</v>
      </c>
      <c r="NQ225" s="1">
        <v>0.1033304</v>
      </c>
      <c r="NR225">
        <v>0.6922838</v>
      </c>
      <c r="NS225">
        <v>23.952120000000001</v>
      </c>
      <c r="NT225" s="1">
        <v>1.928612E-4</v>
      </c>
      <c r="NU225" s="1">
        <v>0.1033304</v>
      </c>
      <c r="NV225">
        <v>0.6922838</v>
      </c>
      <c r="NW225">
        <v>23.952120000000001</v>
      </c>
      <c r="NX225" s="1">
        <v>1.928612E-4</v>
      </c>
      <c r="NY225" s="1">
        <v>0.1033304</v>
      </c>
      <c r="NZ225">
        <v>0.6922838</v>
      </c>
      <c r="OA225">
        <v>23.952120000000001</v>
      </c>
      <c r="OB225" s="1">
        <v>1.928612E-4</v>
      </c>
      <c r="OC225" s="1">
        <v>0.1033304</v>
      </c>
      <c r="OD225">
        <v>0.6922838</v>
      </c>
      <c r="OE225">
        <v>23.952120000000001</v>
      </c>
      <c r="OF225" s="1">
        <v>1.928612E-4</v>
      </c>
      <c r="OG225" s="1">
        <v>0.1033304</v>
      </c>
      <c r="OH225">
        <v>0.6922838</v>
      </c>
      <c r="OI225">
        <v>23.952120000000001</v>
      </c>
      <c r="OJ225" s="1">
        <v>1.928612E-4</v>
      </c>
      <c r="OK225" s="1">
        <v>0.1033304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0.49252410000000002</v>
      </c>
      <c r="G226">
        <v>17.237929999999999</v>
      </c>
      <c r="H226">
        <v>0</v>
      </c>
      <c r="I226">
        <v>0</v>
      </c>
      <c r="J226">
        <v>0.49103079999999999</v>
      </c>
      <c r="K226">
        <v>17.57592</v>
      </c>
      <c r="L226">
        <v>0</v>
      </c>
      <c r="M226">
        <v>0</v>
      </c>
      <c r="N226">
        <v>0.48952810000000002</v>
      </c>
      <c r="O226">
        <v>18.129059999999999</v>
      </c>
      <c r="P226">
        <v>0</v>
      </c>
      <c r="Q226">
        <v>0</v>
      </c>
      <c r="R226">
        <v>0.4880389</v>
      </c>
      <c r="S226">
        <v>18.677620000000001</v>
      </c>
      <c r="T226">
        <v>0</v>
      </c>
      <c r="U226">
        <v>0</v>
      </c>
      <c r="V226">
        <v>0.48650890000000002</v>
      </c>
      <c r="W226">
        <v>19.310359999999999</v>
      </c>
      <c r="X226">
        <v>0</v>
      </c>
      <c r="Y226">
        <v>0</v>
      </c>
      <c r="Z226">
        <v>0.48494300000000001</v>
      </c>
      <c r="AA226">
        <v>19.541519999999998</v>
      </c>
      <c r="AB226">
        <v>0</v>
      </c>
      <c r="AC226">
        <v>0</v>
      </c>
      <c r="AD226">
        <v>0.48345569999999999</v>
      </c>
      <c r="AE226">
        <v>19.236139999999999</v>
      </c>
      <c r="AF226">
        <v>0</v>
      </c>
      <c r="AG226">
        <v>0</v>
      </c>
      <c r="AH226">
        <v>0.48188969999999998</v>
      </c>
      <c r="AI226">
        <v>18.917249999999999</v>
      </c>
      <c r="AJ226">
        <v>0</v>
      </c>
      <c r="AK226">
        <v>0</v>
      </c>
      <c r="AL226">
        <v>0.48022979999999998</v>
      </c>
      <c r="AM226">
        <v>18.71996</v>
      </c>
      <c r="AN226">
        <v>0</v>
      </c>
      <c r="AO226">
        <v>2.947027E-37</v>
      </c>
      <c r="AP226">
        <v>0.47853210000000002</v>
      </c>
      <c r="AQ226">
        <v>19.12941</v>
      </c>
      <c r="AR226" s="1">
        <v>2.5206999999999999E-28</v>
      </c>
      <c r="AS226" s="1">
        <v>1.0880240000000001E-25</v>
      </c>
      <c r="AT226">
        <v>0.47680319999999998</v>
      </c>
      <c r="AU226">
        <v>19.786539999999999</v>
      </c>
      <c r="AV226" s="1">
        <v>3.5995149999999999E-16</v>
      </c>
      <c r="AW226" s="1">
        <v>1.5613769999999999E-13</v>
      </c>
      <c r="AX226">
        <v>0.47505350000000002</v>
      </c>
      <c r="AY226">
        <v>20.332319999999999</v>
      </c>
      <c r="AZ226" s="1">
        <v>2.1564959999999999E-8</v>
      </c>
      <c r="BA226" s="1">
        <v>8.3547550000000003E-6</v>
      </c>
      <c r="BB226">
        <v>0.47327550000000002</v>
      </c>
      <c r="BC226">
        <v>20.84235</v>
      </c>
      <c r="BD226" s="1">
        <v>1.3243780000000001E-4</v>
      </c>
      <c r="BE226" s="1">
        <v>4.8953869999999997E-2</v>
      </c>
      <c r="BF226">
        <v>0.47148190000000001</v>
      </c>
      <c r="BG226">
        <v>20.92717</v>
      </c>
      <c r="BH226" s="1">
        <v>3.1772309999999998E-2</v>
      </c>
      <c r="BI226" s="1">
        <v>12.08145</v>
      </c>
      <c r="BJ226">
        <v>0.46964119999999998</v>
      </c>
      <c r="BK226">
        <v>20.60209</v>
      </c>
      <c r="BL226" s="1">
        <v>1.2663819999999999</v>
      </c>
      <c r="BM226">
        <v>499.00209999999998</v>
      </c>
      <c r="BN226">
        <v>0.46781859999999997</v>
      </c>
      <c r="BO226">
        <v>20.239419999999999</v>
      </c>
      <c r="BP226">
        <v>13.74511</v>
      </c>
      <c r="BQ226">
        <v>5605.241</v>
      </c>
      <c r="BR226">
        <v>0.46603319999999998</v>
      </c>
      <c r="BS226">
        <v>19.96359</v>
      </c>
      <c r="BT226">
        <v>53.858029999999999</v>
      </c>
      <c r="BU226">
        <v>22703.62</v>
      </c>
      <c r="BV226">
        <v>0.46420030000000001</v>
      </c>
      <c r="BW226">
        <v>19.91048</v>
      </c>
      <c r="BX226">
        <v>92.62706</v>
      </c>
      <c r="BY226">
        <v>40266.15</v>
      </c>
      <c r="BZ226">
        <v>0.4623041</v>
      </c>
      <c r="CA226">
        <v>20.33419</v>
      </c>
      <c r="CB226">
        <v>80.708240000000004</v>
      </c>
      <c r="CC226">
        <v>36090.550000000003</v>
      </c>
      <c r="CD226">
        <v>0.46024680000000001</v>
      </c>
      <c r="CE226">
        <v>20.70027</v>
      </c>
      <c r="CF226">
        <v>39.89667</v>
      </c>
      <c r="CG226">
        <v>18308.240000000002</v>
      </c>
      <c r="CH226">
        <v>0.45758690000000002</v>
      </c>
      <c r="CI226">
        <v>20.869800000000001</v>
      </c>
      <c r="CJ226">
        <v>12.321490000000001</v>
      </c>
      <c r="CK226">
        <v>5793.7079999999996</v>
      </c>
      <c r="CL226">
        <v>0.45357350000000002</v>
      </c>
      <c r="CM226">
        <v>20.57368</v>
      </c>
      <c r="CN226">
        <v>2.627399</v>
      </c>
      <c r="CO226">
        <v>1262.9839999999999</v>
      </c>
      <c r="CP226">
        <v>0.44839899999999999</v>
      </c>
      <c r="CQ226">
        <v>20.001110000000001</v>
      </c>
      <c r="CR226">
        <v>0.46207330000000002</v>
      </c>
      <c r="CS226">
        <v>224.6251</v>
      </c>
      <c r="CT226">
        <v>0.44291910000000001</v>
      </c>
      <c r="CU226">
        <v>19.34864</v>
      </c>
      <c r="CV226">
        <v>0.11198519999999999</v>
      </c>
      <c r="CW226">
        <v>53.171660000000003</v>
      </c>
      <c r="CX226">
        <v>0.4377452</v>
      </c>
      <c r="CY226">
        <v>18.698229999999999</v>
      </c>
      <c r="CZ226">
        <v>6.433622E-2</v>
      </c>
      <c r="DA226">
        <v>29.707519999999999</v>
      </c>
      <c r="DB226">
        <v>0.4326296</v>
      </c>
      <c r="DC226">
        <v>18.284520000000001</v>
      </c>
      <c r="DD226">
        <v>5.6355990000000002E-2</v>
      </c>
      <c r="DE226">
        <v>25.983979999999999</v>
      </c>
      <c r="DF226">
        <v>0.4275177</v>
      </c>
      <c r="DG226">
        <v>18.388739999999999</v>
      </c>
      <c r="DH226" s="1">
        <v>5.4535769999999997E-2</v>
      </c>
      <c r="DI226">
        <v>25.262810000000002</v>
      </c>
      <c r="DJ226">
        <v>0.4224252</v>
      </c>
      <c r="DK226">
        <v>18.716149999999999</v>
      </c>
      <c r="DL226" s="1">
        <v>5.4441969999999999E-2</v>
      </c>
      <c r="DM226">
        <v>25.384039999999999</v>
      </c>
      <c r="DN226">
        <v>0.41744999999999999</v>
      </c>
      <c r="DO226">
        <v>19.111229999999999</v>
      </c>
      <c r="DP226" s="1">
        <v>5.3859980000000002E-2</v>
      </c>
      <c r="DQ226">
        <v>25.302060000000001</v>
      </c>
      <c r="DR226">
        <v>0.41266580000000003</v>
      </c>
      <c r="DS226">
        <v>19.010210000000001</v>
      </c>
      <c r="DT226" s="1">
        <v>5.165956E-2</v>
      </c>
      <c r="DU226" s="1">
        <v>24.457100000000001</v>
      </c>
      <c r="DV226">
        <v>0.40798679999999998</v>
      </c>
      <c r="DW226">
        <v>18.57583</v>
      </c>
      <c r="DX226" s="1">
        <v>4.8122669999999999E-2</v>
      </c>
      <c r="DY226" s="1">
        <v>22.948160000000001</v>
      </c>
      <c r="DZ226">
        <v>0.4033254</v>
      </c>
      <c r="EA226">
        <v>18.067789999999999</v>
      </c>
      <c r="EB226" s="1">
        <v>4.3984750000000003E-2</v>
      </c>
      <c r="EC226" s="1">
        <v>21.116779999999999</v>
      </c>
      <c r="ED226">
        <v>0.39869539999999998</v>
      </c>
      <c r="EE226">
        <v>17.56118</v>
      </c>
      <c r="EF226" s="1">
        <v>3.9750819999999999E-2</v>
      </c>
      <c r="EG226" s="1">
        <v>19.207709999999999</v>
      </c>
      <c r="EH226">
        <v>0.39396199999999998</v>
      </c>
      <c r="EI226">
        <v>17.463159999999998</v>
      </c>
      <c r="EJ226" s="1">
        <v>3.5739050000000001E-2</v>
      </c>
      <c r="EK226" s="1">
        <v>17.382000000000001</v>
      </c>
      <c r="EL226">
        <v>0.38908609999999999</v>
      </c>
      <c r="EM226">
        <v>17.547920000000001</v>
      </c>
      <c r="EN226" s="1">
        <v>3.2139349999999997E-2</v>
      </c>
      <c r="EO226" s="1">
        <v>15.736840000000001</v>
      </c>
      <c r="EP226">
        <v>0.38411790000000001</v>
      </c>
      <c r="EQ226">
        <v>17.723400000000002</v>
      </c>
      <c r="ER226" s="1">
        <v>2.8929259999999998E-2</v>
      </c>
      <c r="ES226" s="1">
        <v>14.26493</v>
      </c>
      <c r="ET226">
        <v>0.37923960000000001</v>
      </c>
      <c r="EU226">
        <v>18.173580000000001</v>
      </c>
      <c r="EV226" s="1">
        <v>2.6025989999999999E-2</v>
      </c>
      <c r="EW226" s="1">
        <v>12.92037</v>
      </c>
      <c r="EX226">
        <v>0.37466050000000001</v>
      </c>
      <c r="EY226">
        <v>18.480139999999999</v>
      </c>
      <c r="EZ226" s="1">
        <v>2.3415749999999999E-2</v>
      </c>
      <c r="FA226" s="1">
        <v>11.6976</v>
      </c>
      <c r="FB226">
        <v>0.37003710000000001</v>
      </c>
      <c r="FC226">
        <v>18.39986</v>
      </c>
      <c r="FD226" s="1">
        <v>2.1052970000000001E-2</v>
      </c>
      <c r="FE226" s="1">
        <v>10.590120000000001</v>
      </c>
      <c r="FF226">
        <v>0.36537019999999998</v>
      </c>
      <c r="FG226">
        <v>18.17353</v>
      </c>
      <c r="FH226" s="1">
        <v>1.8921090000000002E-2</v>
      </c>
      <c r="FI226" s="1">
        <v>9.5832090000000001</v>
      </c>
      <c r="FJ226">
        <v>0.36081950000000002</v>
      </c>
      <c r="FK226">
        <v>17.848240000000001</v>
      </c>
      <c r="FL226" s="1">
        <v>1.7012869999999999E-2</v>
      </c>
      <c r="FM226" s="1">
        <v>8.6733410000000006</v>
      </c>
      <c r="FN226">
        <v>0.35633819999999999</v>
      </c>
      <c r="FO226">
        <v>18.014289999999999</v>
      </c>
      <c r="FP226" s="1">
        <v>1.530814E-2</v>
      </c>
      <c r="FQ226" s="1">
        <v>7.8552270000000002</v>
      </c>
      <c r="FR226">
        <v>0.3518868</v>
      </c>
      <c r="FS226">
        <v>18.375170000000001</v>
      </c>
      <c r="FT226" s="1">
        <v>1.3782819999999999E-2</v>
      </c>
      <c r="FU226" s="1">
        <v>7.1188320000000003</v>
      </c>
      <c r="FV226">
        <v>0.34746300000000002</v>
      </c>
      <c r="FW226">
        <v>18.93214</v>
      </c>
      <c r="FX226" s="1">
        <v>1.2424650000000001E-2</v>
      </c>
      <c r="FY226" s="1">
        <v>6.4585900000000001</v>
      </c>
      <c r="FZ226">
        <v>0.34324159999999998</v>
      </c>
      <c r="GA226">
        <v>19.585229999999999</v>
      </c>
      <c r="GB226" s="1">
        <v>1.120263E-2</v>
      </c>
      <c r="GC226" s="1">
        <v>5.8576629999999996</v>
      </c>
      <c r="GD226">
        <v>0.3393719</v>
      </c>
      <c r="GE226">
        <v>19.88457</v>
      </c>
      <c r="GF226" s="1">
        <v>1.010513E-2</v>
      </c>
      <c r="GG226" s="1">
        <v>5.310467</v>
      </c>
      <c r="GH226">
        <v>0.33560279999999998</v>
      </c>
      <c r="GI226">
        <v>19.925789999999999</v>
      </c>
      <c r="GJ226" s="1">
        <v>9.1055730000000005E-3</v>
      </c>
      <c r="GK226" s="1">
        <v>4.8132970000000004</v>
      </c>
      <c r="GL226">
        <v>0.33192480000000002</v>
      </c>
      <c r="GM226">
        <v>19.96435</v>
      </c>
      <c r="GN226" s="1">
        <v>8.1910030000000005E-3</v>
      </c>
      <c r="GO226" s="1">
        <v>4.3539320000000004</v>
      </c>
      <c r="GP226">
        <v>0.32826100000000002</v>
      </c>
      <c r="GQ226">
        <v>19.917300000000001</v>
      </c>
      <c r="GR226" s="1">
        <v>7.3563819999999999E-3</v>
      </c>
      <c r="GS226" s="1">
        <v>3.932121</v>
      </c>
      <c r="GT226">
        <v>0.3247949</v>
      </c>
      <c r="GU226">
        <v>20.346979999999999</v>
      </c>
      <c r="GV226" s="1">
        <v>6.6089230000000001E-3</v>
      </c>
      <c r="GW226" s="1">
        <v>3.5495779999999999</v>
      </c>
      <c r="GX226">
        <v>0.3214455</v>
      </c>
      <c r="GY226">
        <v>20.78594</v>
      </c>
      <c r="GZ226" s="1">
        <v>5.9441939999999999E-3</v>
      </c>
      <c r="HA226" s="1">
        <v>3.2078600000000002</v>
      </c>
      <c r="HB226">
        <v>0.3182392</v>
      </c>
      <c r="HC226">
        <v>21.24006</v>
      </c>
      <c r="HD226" s="1">
        <v>5.3526609999999999E-3</v>
      </c>
      <c r="HE226" s="1">
        <v>2.9017059999999999</v>
      </c>
      <c r="HF226">
        <v>0.31518689999999999</v>
      </c>
      <c r="HG226">
        <v>21.659279999999999</v>
      </c>
      <c r="HH226" s="1">
        <v>4.811882E-3</v>
      </c>
      <c r="HI226" s="1">
        <v>2.6198220000000001</v>
      </c>
      <c r="HJ226">
        <v>0.31221359999999998</v>
      </c>
      <c r="HK226">
        <v>21.830639999999999</v>
      </c>
      <c r="HL226" s="1">
        <v>4.3035549999999997E-3</v>
      </c>
      <c r="HM226" s="1">
        <v>2.3532670000000002</v>
      </c>
      <c r="HN226">
        <v>0.30979990000000002</v>
      </c>
      <c r="HO226">
        <v>21.790310000000002</v>
      </c>
      <c r="HP226" s="1">
        <v>3.8165410000000001E-3</v>
      </c>
      <c r="HQ226" s="1">
        <v>2.0949949999999999</v>
      </c>
      <c r="HR226">
        <v>0.30759530000000002</v>
      </c>
      <c r="HS226">
        <v>21.827010000000001</v>
      </c>
      <c r="HT226" s="1">
        <v>3.3463590000000001E-3</v>
      </c>
      <c r="HU226" s="1">
        <v>1.843232</v>
      </c>
      <c r="HV226">
        <v>0.30559310000000001</v>
      </c>
      <c r="HW226">
        <v>21.766030000000001</v>
      </c>
      <c r="HX226" s="1">
        <v>2.9065839999999998E-3</v>
      </c>
      <c r="HY226" s="1">
        <v>1.6054539999999999</v>
      </c>
      <c r="HZ226">
        <v>0.3039269</v>
      </c>
      <c r="IA226">
        <v>21.97709</v>
      </c>
      <c r="IB226" s="1">
        <v>2.5156269999999999E-3</v>
      </c>
      <c r="IC226" s="1">
        <v>1.39202</v>
      </c>
      <c r="ID226">
        <v>0.30250450000000001</v>
      </c>
      <c r="IE226">
        <v>21.606999999999999</v>
      </c>
      <c r="IF226" s="1">
        <v>2.1831950000000002E-3</v>
      </c>
      <c r="IG226" s="1">
        <v>1.209436</v>
      </c>
      <c r="IH226">
        <v>0.30128189999999999</v>
      </c>
      <c r="II226">
        <v>21.60812</v>
      </c>
      <c r="IJ226" s="1">
        <v>1.907183E-3</v>
      </c>
      <c r="IK226" s="1">
        <v>1.057353</v>
      </c>
      <c r="IL226">
        <v>0.30032009999999998</v>
      </c>
      <c r="IM226">
        <v>21.666460000000001</v>
      </c>
      <c r="IN226" s="1">
        <v>1.681706E-3</v>
      </c>
      <c r="IO226" s="1">
        <v>0.93234629999999996</v>
      </c>
      <c r="IP226">
        <v>0.29958869999999999</v>
      </c>
      <c r="IQ226">
        <v>21.57227</v>
      </c>
      <c r="IR226" s="1">
        <v>1.4922340000000001E-3</v>
      </c>
      <c r="IS226" s="1">
        <v>0.82706950000000001</v>
      </c>
      <c r="IT226">
        <v>0.29900500000000002</v>
      </c>
      <c r="IU226">
        <v>21.421779999999998</v>
      </c>
      <c r="IV226" s="1">
        <v>1.3215659999999999E-3</v>
      </c>
      <c r="IW226" s="1">
        <v>0.7323442</v>
      </c>
      <c r="IX226">
        <v>0.29855009999999998</v>
      </c>
      <c r="IY226">
        <v>21.3201</v>
      </c>
      <c r="IZ226" s="1">
        <v>1.1586999999999999E-3</v>
      </c>
      <c r="JA226" s="1">
        <v>0.64208109999999996</v>
      </c>
      <c r="JB226">
        <v>0.29819659999999998</v>
      </c>
      <c r="JC226">
        <v>21.284050000000001</v>
      </c>
      <c r="JD226" s="1">
        <v>1.0023300000000001E-3</v>
      </c>
      <c r="JE226" s="1">
        <v>0.55536050000000003</v>
      </c>
      <c r="JF226">
        <v>0.29794660000000001</v>
      </c>
      <c r="JG226">
        <v>21.752359999999999</v>
      </c>
      <c r="JH226" s="1">
        <v>8.594586E-4</v>
      </c>
      <c r="JI226" s="1">
        <v>0.47599160000000001</v>
      </c>
      <c r="JJ226">
        <v>0.29776409999999998</v>
      </c>
      <c r="JK226">
        <v>22.21095</v>
      </c>
      <c r="JL226" s="1">
        <v>7.3920259999999999E-4</v>
      </c>
      <c r="JM226" s="1">
        <v>0.4090028</v>
      </c>
      <c r="JN226">
        <v>0.29765760000000002</v>
      </c>
      <c r="JO226">
        <v>22.62124</v>
      </c>
      <c r="JP226" s="1">
        <v>6.4542709999999999E-4</v>
      </c>
      <c r="JQ226" s="1">
        <v>0.35663650000000002</v>
      </c>
      <c r="JR226">
        <v>0.29760989999999998</v>
      </c>
      <c r="JS226">
        <v>22.988700000000001</v>
      </c>
      <c r="JT226" s="1">
        <v>5.7566200000000001E-4</v>
      </c>
      <c r="JU226" s="1">
        <v>0.3176119</v>
      </c>
      <c r="JV226">
        <v>0.29763899999999999</v>
      </c>
      <c r="JW226">
        <v>23.012029999999999</v>
      </c>
      <c r="JX226" s="1">
        <v>5.2358009999999998E-4</v>
      </c>
      <c r="JY226" s="1">
        <v>0.2884816</v>
      </c>
      <c r="JZ226">
        <v>0.29774220000000001</v>
      </c>
      <c r="KA226">
        <v>22.817119999999999</v>
      </c>
      <c r="KB226" s="1">
        <v>4.822987E-4</v>
      </c>
      <c r="KC226" s="1">
        <v>0.26541890000000001</v>
      </c>
      <c r="KD226">
        <v>0.29791640000000003</v>
      </c>
      <c r="KE226">
        <v>22.806460000000001</v>
      </c>
      <c r="KF226" s="1">
        <v>4.4660430000000002E-4</v>
      </c>
      <c r="KG226" s="1">
        <v>0.24552399999999999</v>
      </c>
      <c r="KH226">
        <v>0.2981588</v>
      </c>
      <c r="KI226">
        <v>22.809760000000001</v>
      </c>
      <c r="KJ226" s="1">
        <v>4.139991E-4</v>
      </c>
      <c r="KK226" s="1">
        <v>0.22733110000000001</v>
      </c>
      <c r="KL226">
        <v>0.29847400000000002</v>
      </c>
      <c r="KM226">
        <v>23.077380000000002</v>
      </c>
      <c r="KN226" s="1">
        <v>3.8372180000000001E-4</v>
      </c>
      <c r="KO226" s="1">
        <v>0.21047389999999999</v>
      </c>
      <c r="KP226">
        <v>0.29883609999999999</v>
      </c>
      <c r="KQ226">
        <v>23.13983</v>
      </c>
      <c r="KR226" s="1">
        <v>3.5633190000000002E-4</v>
      </c>
      <c r="KS226" s="1">
        <v>0.19519719999999999</v>
      </c>
      <c r="KT226">
        <v>0.29922320000000002</v>
      </c>
      <c r="KU226">
        <v>22.838059999999999</v>
      </c>
      <c r="KV226" s="1">
        <v>3.3232249999999997E-4</v>
      </c>
      <c r="KW226" s="1">
        <v>0.181811</v>
      </c>
      <c r="KX226">
        <v>0.29961759999999998</v>
      </c>
      <c r="KY226">
        <v>22.46987</v>
      </c>
      <c r="KZ226" s="1">
        <v>3.1175320000000002E-4</v>
      </c>
      <c r="LA226" s="1">
        <v>0.1703345</v>
      </c>
      <c r="LB226">
        <v>0.2999848</v>
      </c>
      <c r="LC226">
        <v>22.036090000000002</v>
      </c>
      <c r="LD226" s="1">
        <v>2.9406030000000001E-4</v>
      </c>
      <c r="LE226" s="1">
        <v>0.1605028</v>
      </c>
      <c r="LF226">
        <v>0.30031039999999998</v>
      </c>
      <c r="LG226">
        <v>21.785779999999999</v>
      </c>
      <c r="LH226" s="1">
        <v>2.7876339999999999E-4</v>
      </c>
      <c r="LI226" s="1">
        <v>0.152032</v>
      </c>
      <c r="LJ226">
        <v>0.30057329999999999</v>
      </c>
      <c r="LK226">
        <v>21.64697</v>
      </c>
      <c r="LL226" s="1">
        <v>2.6523539999999998E-4</v>
      </c>
      <c r="LM226" s="1">
        <v>0.14458090000000001</v>
      </c>
      <c r="LN226">
        <v>0.30076370000000002</v>
      </c>
      <c r="LO226">
        <v>21.58718</v>
      </c>
      <c r="LP226" s="1">
        <v>2.530632E-4</v>
      </c>
      <c r="LQ226" s="1">
        <v>0.13790259999999999</v>
      </c>
      <c r="LR226">
        <v>0.3008807</v>
      </c>
      <c r="LS226">
        <v>21.911300000000001</v>
      </c>
      <c r="LT226" s="1">
        <v>2.422239E-4</v>
      </c>
      <c r="LU226" s="1">
        <v>0.13198879999999999</v>
      </c>
      <c r="LV226">
        <v>0.30093550000000002</v>
      </c>
      <c r="LW226">
        <v>22.262599999999999</v>
      </c>
      <c r="LX226" s="1">
        <v>2.3289240000000001E-4</v>
      </c>
      <c r="LY226" s="1">
        <v>0.1269246</v>
      </c>
      <c r="LZ226">
        <v>0.30093619999999999</v>
      </c>
      <c r="MA226">
        <v>22.73706</v>
      </c>
      <c r="MB226" s="1">
        <v>2.2512739999999999E-4</v>
      </c>
      <c r="MC226" s="1">
        <v>0.12272</v>
      </c>
      <c r="MD226">
        <v>0.30090479999999997</v>
      </c>
      <c r="ME226">
        <v>23.231809999999999</v>
      </c>
      <c r="MF226" s="1">
        <v>2.1856410000000001E-4</v>
      </c>
      <c r="MG226" s="1">
        <v>0.11918189999999999</v>
      </c>
      <c r="MH226">
        <v>0.30084529999999998</v>
      </c>
      <c r="MI226">
        <v>23.59019</v>
      </c>
      <c r="MJ226" s="1">
        <v>2.1293479999999999E-4</v>
      </c>
      <c r="MK226" s="1">
        <v>0.11615350000000001</v>
      </c>
      <c r="ML226">
        <v>0.30077690000000001</v>
      </c>
      <c r="MM226">
        <v>23.593900000000001</v>
      </c>
      <c r="MN226" s="1">
        <v>2.0815650000000001E-4</v>
      </c>
      <c r="MO226" s="1">
        <v>0.1135834</v>
      </c>
      <c r="MP226">
        <v>0.30069610000000002</v>
      </c>
      <c r="MQ226">
        <v>23.669979999999999</v>
      </c>
      <c r="MR226" s="1">
        <v>2.0432410000000001E-4</v>
      </c>
      <c r="MS226" s="1">
        <v>0.1115261</v>
      </c>
      <c r="MT226">
        <v>0.3006279</v>
      </c>
      <c r="MU226">
        <v>23.69481</v>
      </c>
      <c r="MV226" s="1">
        <v>2.0120439999999999E-4</v>
      </c>
      <c r="MW226" s="1">
        <v>0.1098432</v>
      </c>
      <c r="MX226">
        <v>0.30057129999999999</v>
      </c>
      <c r="MY226">
        <v>23.846620000000001</v>
      </c>
      <c r="MZ226" s="1">
        <v>1.9800420000000001E-4</v>
      </c>
      <c r="NA226" s="1">
        <v>0.1081284</v>
      </c>
      <c r="NB226">
        <v>0.30051020000000001</v>
      </c>
      <c r="NC226">
        <v>24.009899999999998</v>
      </c>
      <c r="ND226" s="1">
        <v>1.9396610000000001E-4</v>
      </c>
      <c r="NE226" s="1">
        <v>0.1059615</v>
      </c>
      <c r="NF226">
        <v>0.30051020000000001</v>
      </c>
      <c r="NG226">
        <v>24.009899999999998</v>
      </c>
      <c r="NH226" s="1">
        <v>1.9396610000000001E-4</v>
      </c>
      <c r="NI226" s="1">
        <v>0.1059615</v>
      </c>
      <c r="NJ226">
        <v>0.30051020000000001</v>
      </c>
      <c r="NK226">
        <v>24.009899999999998</v>
      </c>
      <c r="NL226" s="1">
        <v>1.9396610000000001E-4</v>
      </c>
      <c r="NM226" s="1">
        <v>0.1059615</v>
      </c>
      <c r="NN226">
        <v>0.30051020000000001</v>
      </c>
      <c r="NO226">
        <v>24.009899999999998</v>
      </c>
      <c r="NP226" s="1">
        <v>1.9396610000000001E-4</v>
      </c>
      <c r="NQ226" s="1">
        <v>0.1059615</v>
      </c>
      <c r="NR226">
        <v>0.30051020000000001</v>
      </c>
      <c r="NS226">
        <v>24.009899999999998</v>
      </c>
      <c r="NT226" s="1">
        <v>1.9396610000000001E-4</v>
      </c>
      <c r="NU226" s="1">
        <v>0.1059615</v>
      </c>
      <c r="NV226">
        <v>0.30051020000000001</v>
      </c>
      <c r="NW226">
        <v>24.009899999999998</v>
      </c>
      <c r="NX226" s="1">
        <v>1.9396610000000001E-4</v>
      </c>
      <c r="NY226" s="1">
        <v>0.1059615</v>
      </c>
      <c r="NZ226">
        <v>0.30051020000000001</v>
      </c>
      <c r="OA226">
        <v>24.009899999999998</v>
      </c>
      <c r="OB226" s="1">
        <v>1.9396610000000001E-4</v>
      </c>
      <c r="OC226" s="1">
        <v>0.1059615</v>
      </c>
      <c r="OD226">
        <v>0.30051020000000001</v>
      </c>
      <c r="OE226">
        <v>24.009899999999998</v>
      </c>
      <c r="OF226" s="1">
        <v>1.9396610000000001E-4</v>
      </c>
      <c r="OG226" s="1">
        <v>0.1059615</v>
      </c>
      <c r="OH226">
        <v>0.30051020000000001</v>
      </c>
      <c r="OI226">
        <v>24.009899999999998</v>
      </c>
      <c r="OJ226" s="1">
        <v>1.9396610000000001E-4</v>
      </c>
      <c r="OK226" s="1">
        <v>0.1059615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0.8840249</v>
      </c>
      <c r="G227">
        <v>17.270689999999998</v>
      </c>
      <c r="H227">
        <v>0</v>
      </c>
      <c r="I227">
        <v>0</v>
      </c>
      <c r="J227">
        <v>0.88302689999999995</v>
      </c>
      <c r="K227">
        <v>17.58953</v>
      </c>
      <c r="L227">
        <v>0</v>
      </c>
      <c r="M227">
        <v>0</v>
      </c>
      <c r="N227">
        <v>0.88203640000000005</v>
      </c>
      <c r="O227">
        <v>18.131029999999999</v>
      </c>
      <c r="P227">
        <v>0</v>
      </c>
      <c r="Q227">
        <v>0</v>
      </c>
      <c r="R227">
        <v>0.88105230000000001</v>
      </c>
      <c r="S227">
        <v>18.68505</v>
      </c>
      <c r="T227">
        <v>0</v>
      </c>
      <c r="U227">
        <v>0</v>
      </c>
      <c r="V227">
        <v>0.88004519999999997</v>
      </c>
      <c r="W227">
        <v>19.312539999999998</v>
      </c>
      <c r="X227">
        <v>0</v>
      </c>
      <c r="Y227">
        <v>0</v>
      </c>
      <c r="Z227">
        <v>0.87899780000000005</v>
      </c>
      <c r="AA227">
        <v>19.543620000000001</v>
      </c>
      <c r="AB227">
        <v>0</v>
      </c>
      <c r="AC227">
        <v>0</v>
      </c>
      <c r="AD227">
        <v>0.87802760000000002</v>
      </c>
      <c r="AE227">
        <v>19.248329999999999</v>
      </c>
      <c r="AF227">
        <v>0</v>
      </c>
      <c r="AG227">
        <v>0</v>
      </c>
      <c r="AH227">
        <v>0.87695060000000002</v>
      </c>
      <c r="AI227">
        <v>18.927099999999999</v>
      </c>
      <c r="AJ227">
        <v>0</v>
      </c>
      <c r="AK227">
        <v>0</v>
      </c>
      <c r="AL227">
        <v>0.87579030000000002</v>
      </c>
      <c r="AM227">
        <v>18.735119999999998</v>
      </c>
      <c r="AN227">
        <v>0</v>
      </c>
      <c r="AO227">
        <v>3.3345100000000001E-38</v>
      </c>
      <c r="AP227">
        <v>0.87462359999999995</v>
      </c>
      <c r="AQ227">
        <v>19.1327</v>
      </c>
      <c r="AR227" s="1">
        <v>5.1464929999999994E-29</v>
      </c>
      <c r="AS227" s="1">
        <v>1.27137E-26</v>
      </c>
      <c r="AT227">
        <v>0.87346769999999996</v>
      </c>
      <c r="AU227">
        <v>19.787759999999999</v>
      </c>
      <c r="AV227" s="1">
        <v>4.5767510000000001E-17</v>
      </c>
      <c r="AW227" s="1">
        <v>1.2966929999999999E-14</v>
      </c>
      <c r="AX227">
        <v>0.87227549999999998</v>
      </c>
      <c r="AY227">
        <v>20.337299999999999</v>
      </c>
      <c r="AZ227" s="1">
        <v>1.03414E-8</v>
      </c>
      <c r="BA227" s="1">
        <v>2.2224320000000001E-6</v>
      </c>
      <c r="BB227">
        <v>0.87109789999999998</v>
      </c>
      <c r="BC227">
        <v>20.843389999999999</v>
      </c>
      <c r="BD227" s="1">
        <v>8.1508890000000001E-5</v>
      </c>
      <c r="BE227" s="1">
        <v>1.920579E-2</v>
      </c>
      <c r="BF227">
        <v>0.86992199999999997</v>
      </c>
      <c r="BG227">
        <v>20.934239999999999</v>
      </c>
      <c r="BH227" s="1">
        <v>2.2300629999999998E-2</v>
      </c>
      <c r="BI227" s="1">
        <v>5.524756</v>
      </c>
      <c r="BJ227">
        <v>0.86867269999999996</v>
      </c>
      <c r="BK227">
        <v>20.620170000000002</v>
      </c>
      <c r="BL227" s="1">
        <v>0.98564039999999997</v>
      </c>
      <c r="BM227">
        <v>254.1617</v>
      </c>
      <c r="BN227">
        <v>0.86750689999999997</v>
      </c>
      <c r="BO227">
        <v>20.25469</v>
      </c>
      <c r="BP227">
        <v>11.672969999999999</v>
      </c>
      <c r="BQ227">
        <v>3108.2469999999998</v>
      </c>
      <c r="BR227">
        <v>0.86656650000000002</v>
      </c>
      <c r="BS227">
        <v>19.977049999999998</v>
      </c>
      <c r="BT227">
        <v>49.322740000000003</v>
      </c>
      <c r="BU227">
        <v>13517.63</v>
      </c>
      <c r="BV227">
        <v>0.86558100000000004</v>
      </c>
      <c r="BW227">
        <v>19.913080000000001</v>
      </c>
      <c r="BX227">
        <v>90.621309999999994</v>
      </c>
      <c r="BY227">
        <v>25462.38</v>
      </c>
      <c r="BZ227">
        <v>0.86456109999999997</v>
      </c>
      <c r="CA227">
        <v>20.327269999999999</v>
      </c>
      <c r="CB227">
        <v>83.687690000000003</v>
      </c>
      <c r="CC227">
        <v>24029.65</v>
      </c>
      <c r="CD227">
        <v>0.86335519999999999</v>
      </c>
      <c r="CE227">
        <v>20.699120000000001</v>
      </c>
      <c r="CF227">
        <v>43.535769999999999</v>
      </c>
      <c r="CG227">
        <v>12741.69</v>
      </c>
      <c r="CH227">
        <v>0.86155559999999998</v>
      </c>
      <c r="CI227">
        <v>20.87453</v>
      </c>
      <c r="CJ227">
        <v>14.04875</v>
      </c>
      <c r="CK227">
        <v>4185.0600000000004</v>
      </c>
      <c r="CL227">
        <v>0.85862499999999997</v>
      </c>
      <c r="CM227">
        <v>20.601590000000002</v>
      </c>
      <c r="CN227">
        <v>3.0995979999999999</v>
      </c>
      <c r="CO227">
        <v>938.33169999999996</v>
      </c>
      <c r="CP227">
        <v>0.8550027</v>
      </c>
      <c r="CQ227">
        <v>20.039840000000002</v>
      </c>
      <c r="CR227">
        <v>0.54941689999999999</v>
      </c>
      <c r="CS227">
        <v>167.87739999999999</v>
      </c>
      <c r="CT227">
        <v>0.85172009999999998</v>
      </c>
      <c r="CU227">
        <v>19.382619999999999</v>
      </c>
      <c r="CV227">
        <v>0.1244869</v>
      </c>
      <c r="CW227">
        <v>37.472340000000003</v>
      </c>
      <c r="CX227">
        <v>0.84900089999999995</v>
      </c>
      <c r="CY227">
        <v>18.72869</v>
      </c>
      <c r="CZ227">
        <v>6.6071779999999997E-2</v>
      </c>
      <c r="DA227">
        <v>19.43984</v>
      </c>
      <c r="DB227">
        <v>0.84631109999999998</v>
      </c>
      <c r="DC227">
        <v>18.305669999999999</v>
      </c>
      <c r="DD227">
        <v>5.6738379999999998E-2</v>
      </c>
      <c r="DE227">
        <v>16.64686</v>
      </c>
      <c r="DF227">
        <v>0.84360670000000004</v>
      </c>
      <c r="DG227">
        <v>18.395320000000002</v>
      </c>
      <c r="DH227" s="1">
        <v>5.4595299999999999E-2</v>
      </c>
      <c r="DI227">
        <v>16.059100000000001</v>
      </c>
      <c r="DJ227">
        <v>0.84113269999999996</v>
      </c>
      <c r="DK227">
        <v>18.712759999999999</v>
      </c>
      <c r="DL227" s="1">
        <v>5.44392E-2</v>
      </c>
      <c r="DM227">
        <v>16.075659999999999</v>
      </c>
      <c r="DN227">
        <v>0.83901539999999997</v>
      </c>
      <c r="DO227">
        <v>19.111229999999999</v>
      </c>
      <c r="DP227" s="1">
        <v>5.3964350000000001E-2</v>
      </c>
      <c r="DQ227">
        <v>16.011510000000001</v>
      </c>
      <c r="DR227">
        <v>0.83681559999999999</v>
      </c>
      <c r="DS227">
        <v>19.020420000000001</v>
      </c>
      <c r="DT227" s="1">
        <v>5.1930549999999999E-2</v>
      </c>
      <c r="DU227" s="1">
        <v>15.4869</v>
      </c>
      <c r="DV227">
        <v>0.83470719999999998</v>
      </c>
      <c r="DW227">
        <v>18.600020000000001</v>
      </c>
      <c r="DX227" s="1">
        <v>4.8489020000000001E-2</v>
      </c>
      <c r="DY227" s="1">
        <v>14.528890000000001</v>
      </c>
      <c r="DZ227">
        <v>0.83272550000000001</v>
      </c>
      <c r="EA227">
        <v>18.097560000000001</v>
      </c>
      <c r="EB227" s="1">
        <v>4.4386170000000003E-2</v>
      </c>
      <c r="EC227" s="1">
        <v>13.35507</v>
      </c>
      <c r="ED227">
        <v>0.83085419999999999</v>
      </c>
      <c r="EE227">
        <v>17.595469999999999</v>
      </c>
      <c r="EF227" s="1">
        <v>4.0147049999999997E-2</v>
      </c>
      <c r="EG227" s="1">
        <v>12.12635</v>
      </c>
      <c r="EH227">
        <v>0.82889429999999997</v>
      </c>
      <c r="EI227">
        <v>17.504670000000001</v>
      </c>
      <c r="EJ227" s="1">
        <v>3.610468E-2</v>
      </c>
      <c r="EK227" s="1">
        <v>10.947559999999999</v>
      </c>
      <c r="EL227">
        <v>0.82683019999999996</v>
      </c>
      <c r="EM227">
        <v>17.577159999999999</v>
      </c>
      <c r="EN227" s="1">
        <v>3.2463739999999998E-2</v>
      </c>
      <c r="EO227" s="1">
        <v>9.883108</v>
      </c>
      <c r="EP227">
        <v>0.82480770000000003</v>
      </c>
      <c r="EQ227">
        <v>17.737780000000001</v>
      </c>
      <c r="ER227" s="1">
        <v>2.9223099999999998E-2</v>
      </c>
      <c r="ES227" s="1">
        <v>8.9333600000000004</v>
      </c>
      <c r="ET227">
        <v>0.82344740000000005</v>
      </c>
      <c r="EU227">
        <v>18.17493</v>
      </c>
      <c r="EV227" s="1">
        <v>2.629314E-2</v>
      </c>
      <c r="EW227" s="1">
        <v>8.0666320000000002</v>
      </c>
      <c r="EX227">
        <v>0.8222545</v>
      </c>
      <c r="EY227">
        <v>18.46283</v>
      </c>
      <c r="EZ227" s="1">
        <v>2.3656469999999999E-2</v>
      </c>
      <c r="FA227" s="1">
        <v>7.2822149999999999</v>
      </c>
      <c r="FB227">
        <v>0.81985960000000002</v>
      </c>
      <c r="FC227">
        <v>18.385870000000001</v>
      </c>
      <c r="FD227" s="1">
        <v>2.1272180000000002E-2</v>
      </c>
      <c r="FE227" s="1">
        <v>6.576365</v>
      </c>
      <c r="FF227">
        <v>0.81758969999999997</v>
      </c>
      <c r="FG227">
        <v>18.173359999999999</v>
      </c>
      <c r="FH227" s="1">
        <v>1.9118240000000002E-2</v>
      </c>
      <c r="FI227" s="1">
        <v>5.9348450000000001</v>
      </c>
      <c r="FJ227">
        <v>0.81572679999999997</v>
      </c>
      <c r="FK227">
        <v>17.872859999999999</v>
      </c>
      <c r="FL227" s="1">
        <v>1.7190339999999998E-2</v>
      </c>
      <c r="FM227" s="1">
        <v>5.3560829999999999</v>
      </c>
      <c r="FN227">
        <v>0.81410959999999999</v>
      </c>
      <c r="FO227">
        <v>18.052669999999999</v>
      </c>
      <c r="FP227" s="1">
        <v>1.5467170000000001E-2</v>
      </c>
      <c r="FQ227" s="1">
        <v>4.8363870000000002</v>
      </c>
      <c r="FR227">
        <v>0.8126234</v>
      </c>
      <c r="FS227">
        <v>18.41272</v>
      </c>
      <c r="FT227" s="1">
        <v>1.392465E-2</v>
      </c>
      <c r="FU227" s="1">
        <v>4.36937</v>
      </c>
      <c r="FV227">
        <v>0.81116759999999999</v>
      </c>
      <c r="FW227">
        <v>18.953019999999999</v>
      </c>
      <c r="FX227" s="1">
        <v>1.255176E-2</v>
      </c>
      <c r="FY227" s="1">
        <v>3.9518469999999999</v>
      </c>
      <c r="FZ227">
        <v>0.81048489999999995</v>
      </c>
      <c r="GA227">
        <v>19.587140000000002</v>
      </c>
      <c r="GB227" s="1">
        <v>1.131893E-2</v>
      </c>
      <c r="GC227" s="1">
        <v>3.5727470000000001</v>
      </c>
      <c r="GD227">
        <v>0.8094614</v>
      </c>
      <c r="GE227">
        <v>19.85802</v>
      </c>
      <c r="GF227" s="1">
        <v>1.020915E-2</v>
      </c>
      <c r="GG227" s="1">
        <v>3.2298200000000001</v>
      </c>
      <c r="GH227">
        <v>0.80665169999999997</v>
      </c>
      <c r="GI227">
        <v>19.89002</v>
      </c>
      <c r="GJ227" s="1">
        <v>9.2011349999999992E-3</v>
      </c>
      <c r="GK227" s="1">
        <v>2.921573</v>
      </c>
      <c r="GL227">
        <v>0.80440780000000001</v>
      </c>
      <c r="GM227">
        <v>19.937149999999999</v>
      </c>
      <c r="GN227" s="1">
        <v>8.2790369999999995E-3</v>
      </c>
      <c r="GO227" s="1">
        <v>2.6368010000000002</v>
      </c>
      <c r="GP227">
        <v>0.80221529999999996</v>
      </c>
      <c r="GQ227">
        <v>19.91808</v>
      </c>
      <c r="GR227" s="1">
        <v>7.4365070000000002E-3</v>
      </c>
      <c r="GS227" s="1">
        <v>2.3757280000000001</v>
      </c>
      <c r="GT227">
        <v>0.80050089999999996</v>
      </c>
      <c r="GU227">
        <v>20.368929999999999</v>
      </c>
      <c r="GV227" s="1">
        <v>6.6807339999999998E-3</v>
      </c>
      <c r="GW227" s="1">
        <v>2.1390509999999998</v>
      </c>
      <c r="GX227">
        <v>0.79892580000000002</v>
      </c>
      <c r="GY227">
        <v>20.825130000000001</v>
      </c>
      <c r="GZ227" s="1">
        <v>6.0078859999999996E-3</v>
      </c>
      <c r="HA227" s="1">
        <v>1.9279390000000001</v>
      </c>
      <c r="HB227">
        <v>0.79748459999999999</v>
      </c>
      <c r="HC227">
        <v>21.271339999999999</v>
      </c>
      <c r="HD227" s="1">
        <v>5.4098330000000002E-3</v>
      </c>
      <c r="HE227" s="1">
        <v>1.739608</v>
      </c>
      <c r="HF227">
        <v>0.79606770000000004</v>
      </c>
      <c r="HG227">
        <v>21.671299999999999</v>
      </c>
      <c r="HH227" s="1">
        <v>4.8645939999999999E-3</v>
      </c>
      <c r="HI227" s="1">
        <v>1.5673950000000001</v>
      </c>
      <c r="HJ227">
        <v>0.79430460000000003</v>
      </c>
      <c r="HK227">
        <v>21.810749999999999</v>
      </c>
      <c r="HL227" s="1">
        <v>4.3531630000000002E-3</v>
      </c>
      <c r="HM227" s="1">
        <v>1.4058580000000001</v>
      </c>
      <c r="HN227">
        <v>0.79123299999999996</v>
      </c>
      <c r="HO227">
        <v>21.753830000000001</v>
      </c>
      <c r="HP227" s="1">
        <v>3.8639730000000001E-3</v>
      </c>
      <c r="HQ227" s="1">
        <v>1.2515210000000001</v>
      </c>
      <c r="HR227">
        <v>0.78762600000000005</v>
      </c>
      <c r="HS227">
        <v>21.792719999999999</v>
      </c>
      <c r="HT227" s="1">
        <v>3.391715E-3</v>
      </c>
      <c r="HU227" s="1">
        <v>1.101531</v>
      </c>
      <c r="HV227">
        <v>0.78433019999999998</v>
      </c>
      <c r="HW227">
        <v>21.76436</v>
      </c>
      <c r="HX227" s="1">
        <v>2.9481960000000001E-3</v>
      </c>
      <c r="HY227" s="1">
        <v>0.95951730000000002</v>
      </c>
      <c r="HZ227">
        <v>0.78160949999999996</v>
      </c>
      <c r="IA227">
        <v>22.002579999999998</v>
      </c>
      <c r="IB227" s="1">
        <v>2.5518149999999998E-3</v>
      </c>
      <c r="IC227" s="1">
        <v>0.8315517</v>
      </c>
      <c r="ID227">
        <v>0.77929559999999998</v>
      </c>
      <c r="IE227">
        <v>21.660879999999999</v>
      </c>
      <c r="IF227" s="1">
        <v>2.2135879999999998E-3</v>
      </c>
      <c r="IG227" s="1">
        <v>0.72178140000000002</v>
      </c>
      <c r="IH227">
        <v>0.77730299999999997</v>
      </c>
      <c r="II227">
        <v>21.65859</v>
      </c>
      <c r="IJ227" s="1">
        <v>1.9322079999999999E-3</v>
      </c>
      <c r="IK227" s="1">
        <v>0.63024250000000004</v>
      </c>
      <c r="IL227">
        <v>0.77583239999999998</v>
      </c>
      <c r="IM227">
        <v>21.703029999999998</v>
      </c>
      <c r="IN227" s="1">
        <v>1.7023030000000001E-3</v>
      </c>
      <c r="IO227" s="1">
        <v>0.55500099999999997</v>
      </c>
      <c r="IP227">
        <v>0.77483590000000002</v>
      </c>
      <c r="IQ227">
        <v>21.577190000000002</v>
      </c>
      <c r="IR227" s="1">
        <v>1.509975E-3</v>
      </c>
      <c r="IS227" s="1">
        <v>0.49195919999999999</v>
      </c>
      <c r="IT227">
        <v>0.77413279999999995</v>
      </c>
      <c r="IU227">
        <v>21.404150000000001</v>
      </c>
      <c r="IV227" s="1">
        <v>1.337941E-3</v>
      </c>
      <c r="IW227" s="1">
        <v>0.43568089999999998</v>
      </c>
      <c r="IX227">
        <v>0.77356400000000003</v>
      </c>
      <c r="IY227">
        <v>21.29926</v>
      </c>
      <c r="IZ227" s="1">
        <v>1.1744290000000001E-3</v>
      </c>
      <c r="JA227" s="1">
        <v>0.38234079999999998</v>
      </c>
      <c r="JB227">
        <v>0.77316739999999995</v>
      </c>
      <c r="JC227">
        <v>21.288139999999999</v>
      </c>
      <c r="JD227" s="1">
        <v>1.017221E-3</v>
      </c>
      <c r="JE227" s="1">
        <v>0.33105830000000003</v>
      </c>
      <c r="JF227">
        <v>0.77290000000000003</v>
      </c>
      <c r="JG227">
        <v>21.7836</v>
      </c>
      <c r="JH227" s="1">
        <v>8.7262859999999995E-4</v>
      </c>
      <c r="JI227" s="1">
        <v>0.28383510000000001</v>
      </c>
      <c r="JJ227">
        <v>0.77267920000000001</v>
      </c>
      <c r="JK227">
        <v>22.266549999999999</v>
      </c>
      <c r="JL227" s="1">
        <v>7.498944E-4</v>
      </c>
      <c r="JM227" s="1">
        <v>0.24364959999999999</v>
      </c>
      <c r="JN227">
        <v>0.77261429999999998</v>
      </c>
      <c r="JO227">
        <v>22.680859999999999</v>
      </c>
      <c r="JP227" s="1">
        <v>6.5357000000000002E-4</v>
      </c>
      <c r="JQ227" s="1">
        <v>0.2120329</v>
      </c>
      <c r="JR227">
        <v>0.77258660000000001</v>
      </c>
      <c r="JS227">
        <v>23.034099999999999</v>
      </c>
      <c r="JT227" s="1">
        <v>5.8166369999999997E-4</v>
      </c>
      <c r="JU227" s="1">
        <v>0.1884016</v>
      </c>
      <c r="JV227">
        <v>0.77270079999999997</v>
      </c>
      <c r="JW227">
        <v>23.027190000000001</v>
      </c>
      <c r="JX227" s="1">
        <v>5.2813570000000002E-4</v>
      </c>
      <c r="JY227" s="1">
        <v>0.17081489999999999</v>
      </c>
      <c r="JZ227">
        <v>0.77291069999999995</v>
      </c>
      <c r="KA227">
        <v>22.802119999999999</v>
      </c>
      <c r="KB227" s="1">
        <v>4.8602969999999999E-4</v>
      </c>
      <c r="KC227" s="1">
        <v>0.1570095</v>
      </c>
      <c r="KD227">
        <v>0.77323989999999998</v>
      </c>
      <c r="KE227">
        <v>22.778849999999998</v>
      </c>
      <c r="KF227" s="1">
        <v>4.4992490000000002E-4</v>
      </c>
      <c r="KG227" s="1">
        <v>0.14520759999999999</v>
      </c>
      <c r="KH227">
        <v>0.77366539999999995</v>
      </c>
      <c r="KI227">
        <v>22.799869999999999</v>
      </c>
      <c r="KJ227" s="1">
        <v>4.17062E-4</v>
      </c>
      <c r="KK227" s="1">
        <v>0.13445789999999999</v>
      </c>
      <c r="KL227">
        <v>0.77417340000000001</v>
      </c>
      <c r="KM227">
        <v>23.096229999999998</v>
      </c>
      <c r="KN227" s="1">
        <v>3.8653990000000002E-4</v>
      </c>
      <c r="KO227" s="1">
        <v>0.1245023</v>
      </c>
      <c r="KP227">
        <v>0.7747484</v>
      </c>
      <c r="KQ227">
        <v>23.1889</v>
      </c>
      <c r="KR227" s="1">
        <v>3.5884339999999999E-4</v>
      </c>
      <c r="KS227" s="1">
        <v>0.1154525</v>
      </c>
      <c r="KT227">
        <v>0.77536479999999997</v>
      </c>
      <c r="KU227">
        <v>22.90606</v>
      </c>
      <c r="KV227" s="1">
        <v>3.3449180000000002E-4</v>
      </c>
      <c r="KW227" s="1">
        <v>0.1074956</v>
      </c>
      <c r="KX227">
        <v>0.77596520000000002</v>
      </c>
      <c r="KY227">
        <v>22.524180000000001</v>
      </c>
      <c r="KZ227" s="1">
        <v>3.1360470000000001E-4</v>
      </c>
      <c r="LA227" s="1">
        <v>0.1006706</v>
      </c>
      <c r="LB227">
        <v>0.77652540000000003</v>
      </c>
      <c r="LC227">
        <v>22.064340000000001</v>
      </c>
      <c r="LD227" s="1">
        <v>2.9564609999999997E-4</v>
      </c>
      <c r="LE227" s="1">
        <v>9.4823729999999995E-2</v>
      </c>
      <c r="LF227">
        <v>0.77697419999999995</v>
      </c>
      <c r="LG227">
        <v>21.78349</v>
      </c>
      <c r="LH227" s="1">
        <v>2.801371E-4</v>
      </c>
      <c r="LI227" s="1">
        <v>8.9792659999999996E-2</v>
      </c>
      <c r="LJ227">
        <v>0.77731850000000002</v>
      </c>
      <c r="LK227">
        <v>21.637899999999998</v>
      </c>
      <c r="LL227" s="1">
        <v>2.6646020000000001E-4</v>
      </c>
      <c r="LM227" s="1">
        <v>8.5377430000000004E-2</v>
      </c>
      <c r="LN227">
        <v>0.77756789999999998</v>
      </c>
      <c r="LO227">
        <v>21.59807</v>
      </c>
      <c r="LP227" s="1">
        <v>2.541674E-4</v>
      </c>
      <c r="LQ227" s="1">
        <v>8.1420309999999996E-2</v>
      </c>
      <c r="LR227">
        <v>0.77770850000000002</v>
      </c>
      <c r="LS227">
        <v>21.947669999999999</v>
      </c>
      <c r="LT227" s="1">
        <v>2.431949E-4</v>
      </c>
      <c r="LU227" s="1">
        <v>7.7905790000000003E-2</v>
      </c>
      <c r="LV227">
        <v>0.77774549999999998</v>
      </c>
      <c r="LW227">
        <v>22.31653</v>
      </c>
      <c r="LX227" s="1">
        <v>2.3370889999999999E-4</v>
      </c>
      <c r="LY227" s="1">
        <v>7.4879269999999998E-2</v>
      </c>
      <c r="LZ227">
        <v>0.77769299999999997</v>
      </c>
      <c r="MA227">
        <v>22.782070000000001</v>
      </c>
      <c r="MB227" s="1">
        <v>2.2580930000000001E-4</v>
      </c>
      <c r="MC227" s="1">
        <v>7.2364079999999997E-2</v>
      </c>
      <c r="MD227">
        <v>0.77757549999999998</v>
      </c>
      <c r="ME227">
        <v>23.254239999999999</v>
      </c>
      <c r="MF227" s="1">
        <v>2.1914680000000001E-4</v>
      </c>
      <c r="MG227" s="1">
        <v>7.0251389999999997E-2</v>
      </c>
      <c r="MH227">
        <v>0.7774664</v>
      </c>
      <c r="MI227">
        <v>23.582439999999998</v>
      </c>
      <c r="MJ227" s="1">
        <v>2.134359E-4</v>
      </c>
      <c r="MK227" s="1">
        <v>6.8442820000000001E-2</v>
      </c>
      <c r="ML227">
        <v>0.77735330000000002</v>
      </c>
      <c r="MM227">
        <v>23.56748</v>
      </c>
      <c r="MN227" s="1">
        <v>2.0857760000000001E-4</v>
      </c>
      <c r="MO227" s="1">
        <v>6.6902820000000002E-2</v>
      </c>
      <c r="MP227">
        <v>0.77723500000000001</v>
      </c>
      <c r="MQ227">
        <v>23.63833</v>
      </c>
      <c r="MR227" s="1">
        <v>2.0465629999999999E-4</v>
      </c>
      <c r="MS227" s="1">
        <v>6.5660979999999994E-2</v>
      </c>
      <c r="MT227">
        <v>0.77711459999999999</v>
      </c>
      <c r="MU227">
        <v>23.686389999999999</v>
      </c>
      <c r="MV227" s="1">
        <v>2.014943E-4</v>
      </c>
      <c r="MW227" s="1">
        <v>6.4655299999999999E-2</v>
      </c>
      <c r="MX227">
        <v>0.77701960000000003</v>
      </c>
      <c r="MY227">
        <v>23.870090000000001</v>
      </c>
      <c r="MZ227" s="1">
        <v>1.98335E-4</v>
      </c>
      <c r="NA227" s="1">
        <v>6.3660159999999993E-2</v>
      </c>
      <c r="NB227">
        <v>0.77693869999999998</v>
      </c>
      <c r="NC227">
        <v>24.061610000000002</v>
      </c>
      <c r="ND227" s="1">
        <v>1.943971E-4</v>
      </c>
      <c r="NE227" s="1">
        <v>6.2417489999999999E-2</v>
      </c>
      <c r="NF227">
        <v>0.77693869999999998</v>
      </c>
      <c r="NG227">
        <v>24.061610000000002</v>
      </c>
      <c r="NH227" s="1">
        <v>1.943971E-4</v>
      </c>
      <c r="NI227" s="1">
        <v>6.2417489999999999E-2</v>
      </c>
      <c r="NJ227">
        <v>0.77693869999999998</v>
      </c>
      <c r="NK227">
        <v>24.061610000000002</v>
      </c>
      <c r="NL227" s="1">
        <v>1.943971E-4</v>
      </c>
      <c r="NM227" s="1">
        <v>6.2417489999999999E-2</v>
      </c>
      <c r="NN227">
        <v>0.77693869999999998</v>
      </c>
      <c r="NO227">
        <v>24.061610000000002</v>
      </c>
      <c r="NP227" s="1">
        <v>1.943971E-4</v>
      </c>
      <c r="NQ227" s="1">
        <v>6.2417489999999999E-2</v>
      </c>
      <c r="NR227">
        <v>0.77693869999999998</v>
      </c>
      <c r="NS227">
        <v>24.061610000000002</v>
      </c>
      <c r="NT227" s="1">
        <v>1.943971E-4</v>
      </c>
      <c r="NU227" s="1">
        <v>6.2417489999999999E-2</v>
      </c>
      <c r="NV227">
        <v>0.77693869999999998</v>
      </c>
      <c r="NW227">
        <v>24.061610000000002</v>
      </c>
      <c r="NX227" s="1">
        <v>1.943971E-4</v>
      </c>
      <c r="NY227" s="1">
        <v>6.2417489999999999E-2</v>
      </c>
      <c r="NZ227">
        <v>0.77693869999999998</v>
      </c>
      <c r="OA227">
        <v>24.061610000000002</v>
      </c>
      <c r="OB227" s="1">
        <v>1.943971E-4</v>
      </c>
      <c r="OC227" s="1">
        <v>6.2417489999999999E-2</v>
      </c>
      <c r="OD227">
        <v>0.77693869999999998</v>
      </c>
      <c r="OE227">
        <v>24.061610000000002</v>
      </c>
      <c r="OF227" s="1">
        <v>1.943971E-4</v>
      </c>
      <c r="OG227" s="1">
        <v>6.2417489999999999E-2</v>
      </c>
      <c r="OH227">
        <v>0.77693869999999998</v>
      </c>
      <c r="OI227">
        <v>24.061610000000002</v>
      </c>
      <c r="OJ227" s="1">
        <v>1.943971E-4</v>
      </c>
      <c r="OK227" s="1">
        <v>6.2417489999999999E-2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1.1048020000000001</v>
      </c>
      <c r="G228">
        <v>17.298649999999999</v>
      </c>
      <c r="H228">
        <v>0</v>
      </c>
      <c r="I228">
        <v>0</v>
      </c>
      <c r="J228">
        <v>1.104403</v>
      </c>
      <c r="K228">
        <v>17.596489999999999</v>
      </c>
      <c r="L228">
        <v>0</v>
      </c>
      <c r="M228">
        <v>0</v>
      </c>
      <c r="N228">
        <v>1.1039870000000001</v>
      </c>
      <c r="O228">
        <v>18.128990000000002</v>
      </c>
      <c r="P228">
        <v>0</v>
      </c>
      <c r="Q228">
        <v>0</v>
      </c>
      <c r="R228">
        <v>1.1035539999999999</v>
      </c>
      <c r="S228">
        <v>18.68497</v>
      </c>
      <c r="T228">
        <v>0</v>
      </c>
      <c r="U228">
        <v>0</v>
      </c>
      <c r="V228">
        <v>1.1031089999999999</v>
      </c>
      <c r="W228">
        <v>19.30939</v>
      </c>
      <c r="X228">
        <v>0</v>
      </c>
      <c r="Y228">
        <v>0</v>
      </c>
      <c r="Z228">
        <v>1.102643</v>
      </c>
      <c r="AA228">
        <v>19.5473</v>
      </c>
      <c r="AB228">
        <v>0</v>
      </c>
      <c r="AC228">
        <v>0</v>
      </c>
      <c r="AD228">
        <v>1.102204</v>
      </c>
      <c r="AE228">
        <v>19.262370000000001</v>
      </c>
      <c r="AF228">
        <v>0</v>
      </c>
      <c r="AG228">
        <v>0</v>
      </c>
      <c r="AH228">
        <v>1.101764</v>
      </c>
      <c r="AI228">
        <v>18.939800000000002</v>
      </c>
      <c r="AJ228">
        <v>0</v>
      </c>
      <c r="AK228">
        <v>0</v>
      </c>
      <c r="AL228">
        <v>1.1012059999999999</v>
      </c>
      <c r="AM228">
        <v>18.745090000000001</v>
      </c>
      <c r="AN228">
        <v>0</v>
      </c>
      <c r="AO228">
        <v>0</v>
      </c>
      <c r="AP228">
        <v>1.1006359999999999</v>
      </c>
      <c r="AQ228">
        <v>19.130230000000001</v>
      </c>
      <c r="AR228" s="1">
        <v>8.1125280000000005E-30</v>
      </c>
      <c r="AS228" s="1">
        <v>1.9468149999999999E-27</v>
      </c>
      <c r="AT228">
        <v>1.100149</v>
      </c>
      <c r="AU228">
        <v>19.782720000000001</v>
      </c>
      <c r="AV228" s="1">
        <v>5.3427949999999999E-18</v>
      </c>
      <c r="AW228" s="1">
        <v>1.40459E-15</v>
      </c>
      <c r="AX228">
        <v>1.0996630000000001</v>
      </c>
      <c r="AY228">
        <v>20.33568</v>
      </c>
      <c r="AZ228" s="1">
        <v>4.9103479999999999E-9</v>
      </c>
      <c r="BA228" s="1">
        <v>8.739136E-7</v>
      </c>
      <c r="BB228">
        <v>1.09924</v>
      </c>
      <c r="BC228">
        <v>20.841290000000001</v>
      </c>
      <c r="BD228" s="1">
        <v>5.342484E-5</v>
      </c>
      <c r="BE228" s="1">
        <v>1.10405E-2</v>
      </c>
      <c r="BF228">
        <v>1.098762</v>
      </c>
      <c r="BG228">
        <v>20.94136</v>
      </c>
      <c r="BH228" s="1">
        <v>1.6578619999999999E-2</v>
      </c>
      <c r="BI228" s="1">
        <v>3.6658170000000001</v>
      </c>
      <c r="BJ228">
        <v>1.098282</v>
      </c>
      <c r="BK228">
        <v>20.63983</v>
      </c>
      <c r="BL228" s="1">
        <v>0.80229249999999996</v>
      </c>
      <c r="BM228">
        <v>186.9607</v>
      </c>
      <c r="BN228">
        <v>1.0975140000000001</v>
      </c>
      <c r="BO228">
        <v>20.27178</v>
      </c>
      <c r="BP228">
        <v>10.218500000000001</v>
      </c>
      <c r="BQ228">
        <v>2484.6640000000002</v>
      </c>
      <c r="BR228">
        <v>1.0938479999999999</v>
      </c>
      <c r="BS228">
        <v>19.990790000000001</v>
      </c>
      <c r="BT228">
        <v>45.882390000000001</v>
      </c>
      <c r="BU228">
        <v>11591.64</v>
      </c>
      <c r="BV228">
        <v>1.0900780000000001</v>
      </c>
      <c r="BW228">
        <v>19.912700000000001</v>
      </c>
      <c r="BX228">
        <v>88.807910000000007</v>
      </c>
      <c r="BY228">
        <v>23199.01</v>
      </c>
      <c r="BZ228">
        <v>1.086195</v>
      </c>
      <c r="CA228">
        <v>20.317240000000002</v>
      </c>
      <c r="CB228">
        <v>85.79992</v>
      </c>
      <c r="CC228">
        <v>23085.65</v>
      </c>
      <c r="CD228">
        <v>1.08199</v>
      </c>
      <c r="CE228">
        <v>20.69041</v>
      </c>
      <c r="CF228">
        <v>46.418439999999997</v>
      </c>
      <c r="CG228">
        <v>12823.21</v>
      </c>
      <c r="CH228">
        <v>1.07664</v>
      </c>
      <c r="CI228">
        <v>20.87875</v>
      </c>
      <c r="CJ228">
        <v>15.490690000000001</v>
      </c>
      <c r="CK228">
        <v>4385.5429999999997</v>
      </c>
      <c r="CL228">
        <v>1.0686059999999999</v>
      </c>
      <c r="CM228">
        <v>20.627179999999999</v>
      </c>
      <c r="CN228">
        <v>3.5095900000000002</v>
      </c>
      <c r="CO228">
        <v>1016.451</v>
      </c>
      <c r="CP228">
        <v>1.0580609999999999</v>
      </c>
      <c r="CQ228">
        <v>20.078579999999999</v>
      </c>
      <c r="CR228">
        <v>0.62766339999999998</v>
      </c>
      <c r="CS228">
        <v>184.58019999999999</v>
      </c>
      <c r="CT228">
        <v>1.046813</v>
      </c>
      <c r="CU228">
        <v>19.41957</v>
      </c>
      <c r="CV228">
        <v>0.1359329</v>
      </c>
      <c r="CW228">
        <v>39.384650000000001</v>
      </c>
      <c r="CX228">
        <v>1.0360199999999999</v>
      </c>
      <c r="CY228">
        <v>18.76324</v>
      </c>
      <c r="CZ228">
        <v>6.7646970000000001E-2</v>
      </c>
      <c r="DA228">
        <v>18.99859</v>
      </c>
      <c r="DB228">
        <v>1.0253969999999999</v>
      </c>
      <c r="DC228">
        <v>18.326059999999998</v>
      </c>
      <c r="DD228">
        <v>5.7071200000000002E-2</v>
      </c>
      <c r="DE228">
        <v>15.96988</v>
      </c>
      <c r="DF228">
        <v>1.014815</v>
      </c>
      <c r="DG228">
        <v>18.394829999999999</v>
      </c>
      <c r="DH228" s="1">
        <v>5.4652579999999999E-2</v>
      </c>
      <c r="DI228">
        <v>15.371090000000001</v>
      </c>
      <c r="DJ228">
        <v>1.00437</v>
      </c>
      <c r="DK228">
        <v>18.700030000000002</v>
      </c>
      <c r="DL228" s="1">
        <v>5.443249E-2</v>
      </c>
      <c r="DM228">
        <v>15.41943</v>
      </c>
      <c r="DN228">
        <v>0.99392029999999998</v>
      </c>
      <c r="DO228">
        <v>19.10529</v>
      </c>
      <c r="DP228" s="1">
        <v>5.4041430000000001E-2</v>
      </c>
      <c r="DQ228">
        <v>15.443110000000001</v>
      </c>
      <c r="DR228">
        <v>0.98367850000000001</v>
      </c>
      <c r="DS228">
        <v>19.032160000000001</v>
      </c>
      <c r="DT228" s="1">
        <v>5.2135800000000003E-2</v>
      </c>
      <c r="DU228" s="1">
        <v>15.0375</v>
      </c>
      <c r="DV228">
        <v>0.9736477</v>
      </c>
      <c r="DW228">
        <v>18.626390000000001</v>
      </c>
      <c r="DX228" s="1">
        <v>4.8777889999999997E-2</v>
      </c>
      <c r="DY228" s="1">
        <v>14.193569999999999</v>
      </c>
      <c r="DZ228">
        <v>0.96379859999999995</v>
      </c>
      <c r="EA228">
        <v>18.130739999999999</v>
      </c>
      <c r="EB228" s="1">
        <v>4.4708989999999997E-2</v>
      </c>
      <c r="EC228" s="1">
        <v>13.116289999999999</v>
      </c>
      <c r="ED228">
        <v>0.95402399999999998</v>
      </c>
      <c r="EE228">
        <v>17.62969</v>
      </c>
      <c r="EF228" s="1">
        <v>4.0469320000000003E-2</v>
      </c>
      <c r="EG228" s="1">
        <v>11.96608</v>
      </c>
      <c r="EH228">
        <v>0.94405070000000002</v>
      </c>
      <c r="EI228">
        <v>17.539110000000001</v>
      </c>
      <c r="EJ228" s="1">
        <v>3.6404890000000002E-2</v>
      </c>
      <c r="EK228" s="1">
        <v>10.84892</v>
      </c>
      <c r="EL228">
        <v>0.93372710000000003</v>
      </c>
      <c r="EM228">
        <v>17.597860000000001</v>
      </c>
      <c r="EN228" s="1">
        <v>3.2731240000000002E-2</v>
      </c>
      <c r="EO228" s="1">
        <v>9.8329489999999993</v>
      </c>
      <c r="EP228">
        <v>0.92328849999999996</v>
      </c>
      <c r="EQ228">
        <v>17.742740000000001</v>
      </c>
      <c r="ER228" s="1">
        <v>2.946619E-2</v>
      </c>
      <c r="ES228" s="1">
        <v>8.925433</v>
      </c>
      <c r="ET228">
        <v>0.91324910000000004</v>
      </c>
      <c r="EU228">
        <v>18.169609999999999</v>
      </c>
      <c r="EV228" s="1">
        <v>2.6515460000000001E-2</v>
      </c>
      <c r="EW228" s="1">
        <v>8.0953999999999997</v>
      </c>
      <c r="EX228">
        <v>0.90344349999999995</v>
      </c>
      <c r="EY228">
        <v>18.448129999999999</v>
      </c>
      <c r="EZ228" s="1">
        <v>2.3855629999999999E-2</v>
      </c>
      <c r="FA228" s="1">
        <v>7.3397620000000003</v>
      </c>
      <c r="FB228">
        <v>0.89354730000000004</v>
      </c>
      <c r="FC228">
        <v>18.373460000000001</v>
      </c>
      <c r="FD228" s="1">
        <v>2.1454399999999998E-2</v>
      </c>
      <c r="FE228" s="1">
        <v>6.6527810000000001</v>
      </c>
      <c r="FF228">
        <v>0.88356190000000001</v>
      </c>
      <c r="FG228">
        <v>18.17559</v>
      </c>
      <c r="FH228" s="1">
        <v>1.928359E-2</v>
      </c>
      <c r="FI228" s="1">
        <v>6.0265979999999999</v>
      </c>
      <c r="FJ228">
        <v>0.87391379999999996</v>
      </c>
      <c r="FK228">
        <v>17.894449999999999</v>
      </c>
      <c r="FL228" s="1">
        <v>1.7339940000000002E-2</v>
      </c>
      <c r="FM228" s="1">
        <v>5.4598420000000001</v>
      </c>
      <c r="FN228">
        <v>0.86444770000000004</v>
      </c>
      <c r="FO228">
        <v>18.083600000000001</v>
      </c>
      <c r="FP228" s="1">
        <v>1.5601810000000001E-2</v>
      </c>
      <c r="FQ228" s="1">
        <v>4.9493039999999997</v>
      </c>
      <c r="FR228">
        <v>0.85507029999999995</v>
      </c>
      <c r="FS228">
        <v>18.442820000000001</v>
      </c>
      <c r="FT228" s="1">
        <v>1.404558E-2</v>
      </c>
      <c r="FU228" s="1">
        <v>4.4890660000000002</v>
      </c>
      <c r="FV228">
        <v>0.84570730000000005</v>
      </c>
      <c r="FW228">
        <v>18.96564</v>
      </c>
      <c r="FX228" s="1">
        <v>1.266054E-2</v>
      </c>
      <c r="FY228" s="1">
        <v>4.0762429999999998</v>
      </c>
      <c r="FZ228">
        <v>0.83714120000000003</v>
      </c>
      <c r="GA228">
        <v>19.583580000000001</v>
      </c>
      <c r="GB228" s="1">
        <v>1.141911E-2</v>
      </c>
      <c r="GC228" s="1">
        <v>3.7004549999999998</v>
      </c>
      <c r="GD228">
        <v>0.82870449999999996</v>
      </c>
      <c r="GE228">
        <v>19.834099999999999</v>
      </c>
      <c r="GF228" s="1">
        <v>1.0297769999999999E-2</v>
      </c>
      <c r="GG228" s="1">
        <v>3.3565520000000002</v>
      </c>
      <c r="GH228">
        <v>0.82056649999999998</v>
      </c>
      <c r="GI228">
        <v>19.852679999999999</v>
      </c>
      <c r="GJ228" s="1">
        <v>9.2830550000000001E-3</v>
      </c>
      <c r="GK228" s="1">
        <v>3.0429629999999999</v>
      </c>
      <c r="GL228">
        <v>0.81290700000000005</v>
      </c>
      <c r="GM228">
        <v>19.906279999999999</v>
      </c>
      <c r="GN228" s="1">
        <v>8.3548359999999992E-3</v>
      </c>
      <c r="GO228" s="1">
        <v>2.7525189999999999</v>
      </c>
      <c r="GP228">
        <v>0.80520899999999995</v>
      </c>
      <c r="GQ228">
        <v>19.913869999999999</v>
      </c>
      <c r="GR228" s="1">
        <v>7.5059519999999998E-3</v>
      </c>
      <c r="GS228" s="1">
        <v>2.4855019999999999</v>
      </c>
      <c r="GT228">
        <v>0.79801540000000004</v>
      </c>
      <c r="GU228">
        <v>20.385750000000002</v>
      </c>
      <c r="GV228" s="1">
        <v>6.7432869999999997E-3</v>
      </c>
      <c r="GW228" s="1">
        <v>2.2426750000000002</v>
      </c>
      <c r="GX228">
        <v>0.79106220000000005</v>
      </c>
      <c r="GY228">
        <v>20.863859999999999</v>
      </c>
      <c r="GZ228" s="1">
        <v>6.0636489999999999E-3</v>
      </c>
      <c r="HA228" s="1">
        <v>2.0253450000000002</v>
      </c>
      <c r="HB228">
        <v>0.78435120000000003</v>
      </c>
      <c r="HC228">
        <v>21.307939999999999</v>
      </c>
      <c r="HD228" s="1">
        <v>5.4600789999999996E-3</v>
      </c>
      <c r="HE228" s="1">
        <v>1.8312330000000001</v>
      </c>
      <c r="HF228">
        <v>0.77791390000000005</v>
      </c>
      <c r="HG228">
        <v>21.688459999999999</v>
      </c>
      <c r="HH228" s="1">
        <v>4.9111600000000004E-3</v>
      </c>
      <c r="HI228" s="1">
        <v>1.6538660000000001</v>
      </c>
      <c r="HJ228">
        <v>0.77140379999999997</v>
      </c>
      <c r="HK228">
        <v>21.79233</v>
      </c>
      <c r="HL228" s="1">
        <v>4.3973290000000002E-3</v>
      </c>
      <c r="HM228" s="1">
        <v>1.4875609999999999</v>
      </c>
      <c r="HN228">
        <v>0.76559619999999995</v>
      </c>
      <c r="HO228">
        <v>21.71246</v>
      </c>
      <c r="HP228" s="1">
        <v>3.9063470000000001E-3</v>
      </c>
      <c r="HQ228" s="1">
        <v>1.3268599999999999</v>
      </c>
      <c r="HR228">
        <v>0.76052960000000003</v>
      </c>
      <c r="HS228">
        <v>21.748709999999999</v>
      </c>
      <c r="HT228" s="1">
        <v>3.432722E-3</v>
      </c>
      <c r="HU228" s="1">
        <v>1.169635</v>
      </c>
      <c r="HV228">
        <v>0.75591140000000001</v>
      </c>
      <c r="HW228">
        <v>21.755700000000001</v>
      </c>
      <c r="HX228" s="1">
        <v>2.98628E-3</v>
      </c>
      <c r="HY228" s="1">
        <v>1.0200260000000001</v>
      </c>
      <c r="HZ228">
        <v>0.75202480000000005</v>
      </c>
      <c r="IA228">
        <v>22.02985</v>
      </c>
      <c r="IB228" s="1">
        <v>2.585309E-3</v>
      </c>
      <c r="IC228" s="1">
        <v>0.88433530000000005</v>
      </c>
      <c r="ID228">
        <v>0.74873060000000002</v>
      </c>
      <c r="IE228">
        <v>21.723389999999998</v>
      </c>
      <c r="IF228" s="1">
        <v>2.2419129999999999E-3</v>
      </c>
      <c r="IG228" s="1">
        <v>0.76732279999999997</v>
      </c>
      <c r="IH228">
        <v>0.7458747</v>
      </c>
      <c r="II228">
        <v>21.72326</v>
      </c>
      <c r="IJ228" s="1">
        <v>1.9556560000000001E-3</v>
      </c>
      <c r="IK228" s="1">
        <v>0.66946550000000005</v>
      </c>
      <c r="IL228">
        <v>0.74373140000000004</v>
      </c>
      <c r="IM228">
        <v>21.751239999999999</v>
      </c>
      <c r="IN228" s="1">
        <v>1.721633E-3</v>
      </c>
      <c r="IO228" s="1">
        <v>0.5888814</v>
      </c>
      <c r="IP228">
        <v>0.74215140000000002</v>
      </c>
      <c r="IQ228">
        <v>21.588650000000001</v>
      </c>
      <c r="IR228" s="1">
        <v>1.5266030000000001E-3</v>
      </c>
      <c r="IS228" s="1">
        <v>0.52167319999999995</v>
      </c>
      <c r="IT228">
        <v>0.74092309999999995</v>
      </c>
      <c r="IU228">
        <v>21.38503</v>
      </c>
      <c r="IV228" s="1">
        <v>1.3532609999999999E-3</v>
      </c>
      <c r="IW228" s="1">
        <v>0.46222750000000001</v>
      </c>
      <c r="IX228">
        <v>0.73996770000000001</v>
      </c>
      <c r="IY228">
        <v>21.271650000000001</v>
      </c>
      <c r="IZ228" s="1">
        <v>1.1891930000000001E-3</v>
      </c>
      <c r="JA228" s="1">
        <v>0.40622730000000001</v>
      </c>
      <c r="JB228">
        <v>0.73922330000000003</v>
      </c>
      <c r="JC228">
        <v>21.28847</v>
      </c>
      <c r="JD228" s="1">
        <v>1.031269E-3</v>
      </c>
      <c r="JE228" s="1">
        <v>0.35232859999999999</v>
      </c>
      <c r="JF228">
        <v>0.73868270000000003</v>
      </c>
      <c r="JG228">
        <v>21.818770000000001</v>
      </c>
      <c r="JH228" s="1">
        <v>8.8515160000000002E-4</v>
      </c>
      <c r="JI228" s="1">
        <v>0.30232219999999999</v>
      </c>
      <c r="JJ228">
        <v>0.73828919999999998</v>
      </c>
      <c r="JK228">
        <v>22.333400000000001</v>
      </c>
      <c r="JL228" s="1">
        <v>7.6015380000000001E-4</v>
      </c>
      <c r="JM228" s="1">
        <v>0.25931080000000001</v>
      </c>
      <c r="JN228">
        <v>0.73807469999999997</v>
      </c>
      <c r="JO228">
        <v>22.756720000000001</v>
      </c>
      <c r="JP228" s="1">
        <v>6.6142139999999996E-4</v>
      </c>
      <c r="JQ228" s="1">
        <v>0.22517470000000001</v>
      </c>
      <c r="JR228">
        <v>0.73795659999999996</v>
      </c>
      <c r="JS228">
        <v>23.09488</v>
      </c>
      <c r="JT228" s="1">
        <v>5.8746720000000001E-4</v>
      </c>
      <c r="JU228" s="1">
        <v>0.1995286</v>
      </c>
      <c r="JV228">
        <v>0.73803280000000004</v>
      </c>
      <c r="JW228">
        <v>23.051649999999999</v>
      </c>
      <c r="JX228" s="1">
        <v>5.3252629999999996E-4</v>
      </c>
      <c r="JY228" s="1">
        <v>0.18049280000000001</v>
      </c>
      <c r="JZ228">
        <v>0.7382358</v>
      </c>
      <c r="KA228">
        <v>22.787990000000001</v>
      </c>
      <c r="KB228" s="1">
        <v>4.8960400000000004E-4</v>
      </c>
      <c r="KC228" s="1">
        <v>0.165683</v>
      </c>
      <c r="KD228">
        <v>0.73858710000000005</v>
      </c>
      <c r="KE228">
        <v>22.744679999999999</v>
      </c>
      <c r="KF228" s="1">
        <v>4.530917E-4</v>
      </c>
      <c r="KG228" s="1">
        <v>0.1531603</v>
      </c>
      <c r="KH228">
        <v>0.73910929999999997</v>
      </c>
      <c r="KI228">
        <v>22.783080000000002</v>
      </c>
      <c r="KJ228" s="1">
        <v>4.1999170000000001E-4</v>
      </c>
      <c r="KK228" s="1">
        <v>0.14181959999999999</v>
      </c>
      <c r="KL228">
        <v>0.7397492</v>
      </c>
      <c r="KM228">
        <v>23.11478</v>
      </c>
      <c r="KN228" s="1">
        <v>3.8924020000000002E-4</v>
      </c>
      <c r="KO228" s="1">
        <v>0.13131760000000001</v>
      </c>
      <c r="KP228">
        <v>0.74050519999999997</v>
      </c>
      <c r="KQ228">
        <v>23.243960000000001</v>
      </c>
      <c r="KR228" s="1">
        <v>3.612601E-4</v>
      </c>
      <c r="KS228" s="1">
        <v>0.1217382</v>
      </c>
      <c r="KT228">
        <v>0.74135870000000004</v>
      </c>
      <c r="KU228">
        <v>22.988230000000001</v>
      </c>
      <c r="KV228" s="1">
        <v>3.3658549999999998E-4</v>
      </c>
      <c r="KW228" s="1">
        <v>0.1132793</v>
      </c>
      <c r="KX228">
        <v>0.74217900000000003</v>
      </c>
      <c r="KY228">
        <v>22.59291</v>
      </c>
      <c r="KZ228" s="1">
        <v>3.1539399999999998E-4</v>
      </c>
      <c r="LA228" s="1">
        <v>0.1060097</v>
      </c>
      <c r="LB228">
        <v>0.74296859999999998</v>
      </c>
      <c r="LC228">
        <v>22.10472</v>
      </c>
      <c r="LD228" s="1">
        <v>2.9717740000000001E-4</v>
      </c>
      <c r="LE228" s="1">
        <v>9.978542E-2</v>
      </c>
      <c r="LF228">
        <v>0.74365680000000001</v>
      </c>
      <c r="LG228">
        <v>21.783429999999999</v>
      </c>
      <c r="LH228" s="1">
        <v>2.8146360000000001E-4</v>
      </c>
      <c r="LI228" s="1">
        <v>9.4433870000000003E-2</v>
      </c>
      <c r="LJ228">
        <v>0.74421550000000003</v>
      </c>
      <c r="LK228">
        <v>21.625969999999999</v>
      </c>
      <c r="LL228" s="1">
        <v>2.6763889999999998E-4</v>
      </c>
      <c r="LM228" s="1">
        <v>8.9751769999999995E-2</v>
      </c>
      <c r="LN228">
        <v>0.74462870000000003</v>
      </c>
      <c r="LO228">
        <v>21.606719999999999</v>
      </c>
      <c r="LP228" s="1">
        <v>2.5522229999999998E-4</v>
      </c>
      <c r="LQ228" s="1">
        <v>8.5559640000000006E-2</v>
      </c>
      <c r="LR228">
        <v>0.74487970000000003</v>
      </c>
      <c r="LS228">
        <v>21.98911</v>
      </c>
      <c r="LT228" s="1">
        <v>2.4412500000000001E-4</v>
      </c>
      <c r="LU228" s="1">
        <v>8.1831200000000007E-2</v>
      </c>
      <c r="LV228">
        <v>0.74502440000000003</v>
      </c>
      <c r="LW228">
        <v>22.381879999999999</v>
      </c>
      <c r="LX228" s="1">
        <v>2.3449260000000001E-4</v>
      </c>
      <c r="LY228" s="1">
        <v>7.8604149999999998E-2</v>
      </c>
      <c r="LZ228">
        <v>0.74503070000000005</v>
      </c>
      <c r="MA228">
        <v>22.841449999999998</v>
      </c>
      <c r="MB228" s="1">
        <v>2.2646250000000001E-4</v>
      </c>
      <c r="MC228" s="1">
        <v>7.5913549999999996E-2</v>
      </c>
      <c r="MD228">
        <v>0.74496249999999997</v>
      </c>
      <c r="ME228">
        <v>23.287870000000002</v>
      </c>
      <c r="MF228" s="1">
        <v>2.197008E-4</v>
      </c>
      <c r="MG228" s="1">
        <v>7.3659359999999993E-2</v>
      </c>
      <c r="MH228">
        <v>0.74482530000000002</v>
      </c>
      <c r="MI228">
        <v>23.578759999999999</v>
      </c>
      <c r="MJ228" s="1">
        <v>2.1391340000000001E-4</v>
      </c>
      <c r="MK228" s="1">
        <v>7.1734030000000004E-2</v>
      </c>
      <c r="ML228">
        <v>0.74467989999999995</v>
      </c>
      <c r="MM228">
        <v>23.537659999999999</v>
      </c>
      <c r="MN228" s="1">
        <v>2.089754E-4</v>
      </c>
      <c r="MO228" s="1">
        <v>7.0089540000000006E-2</v>
      </c>
      <c r="MP228">
        <v>0.74451449999999997</v>
      </c>
      <c r="MQ228">
        <v>23.598179999999999</v>
      </c>
      <c r="MR228" s="1">
        <v>2.0497129999999999E-4</v>
      </c>
      <c r="MS228" s="1">
        <v>6.8753819999999993E-2</v>
      </c>
      <c r="MT228">
        <v>0.7443824</v>
      </c>
      <c r="MU228">
        <v>23.670750000000002</v>
      </c>
      <c r="MV228" s="1">
        <v>2.017663E-4</v>
      </c>
      <c r="MW228" s="1">
        <v>6.7680900000000002E-2</v>
      </c>
      <c r="MX228">
        <v>0.74424310000000005</v>
      </c>
      <c r="MY228">
        <v>23.893039999999999</v>
      </c>
      <c r="MZ228" s="1">
        <v>1.986387E-4</v>
      </c>
      <c r="NA228" s="1">
        <v>6.6652470000000005E-2</v>
      </c>
      <c r="NB228">
        <v>0.74412590000000001</v>
      </c>
      <c r="NC228">
        <v>24.12181</v>
      </c>
      <c r="ND228" s="1">
        <v>1.9479259999999999E-4</v>
      </c>
      <c r="NE228" s="1">
        <v>6.5394659999999993E-2</v>
      </c>
      <c r="NF228">
        <v>0.74412590000000001</v>
      </c>
      <c r="NG228">
        <v>24.12181</v>
      </c>
      <c r="NH228" s="1">
        <v>1.9479259999999999E-4</v>
      </c>
      <c r="NI228" s="1">
        <v>6.5394659999999993E-2</v>
      </c>
      <c r="NJ228">
        <v>0.74412590000000001</v>
      </c>
      <c r="NK228">
        <v>24.12181</v>
      </c>
      <c r="NL228" s="1">
        <v>1.9479259999999999E-4</v>
      </c>
      <c r="NM228" s="1">
        <v>6.5394659999999993E-2</v>
      </c>
      <c r="NN228">
        <v>0.74412590000000001</v>
      </c>
      <c r="NO228">
        <v>24.12181</v>
      </c>
      <c r="NP228" s="1">
        <v>1.9479259999999999E-4</v>
      </c>
      <c r="NQ228" s="1">
        <v>6.5394659999999993E-2</v>
      </c>
      <c r="NR228">
        <v>0.74412590000000001</v>
      </c>
      <c r="NS228">
        <v>24.12181</v>
      </c>
      <c r="NT228" s="1">
        <v>1.9479259999999999E-4</v>
      </c>
      <c r="NU228" s="1">
        <v>6.5394659999999993E-2</v>
      </c>
      <c r="NV228">
        <v>0.74412590000000001</v>
      </c>
      <c r="NW228">
        <v>24.12181</v>
      </c>
      <c r="NX228" s="1">
        <v>1.9479259999999999E-4</v>
      </c>
      <c r="NY228" s="1">
        <v>6.5394659999999993E-2</v>
      </c>
      <c r="NZ228">
        <v>0.74412590000000001</v>
      </c>
      <c r="OA228">
        <v>24.12181</v>
      </c>
      <c r="OB228" s="1">
        <v>1.9479259999999999E-4</v>
      </c>
      <c r="OC228" s="1">
        <v>6.5394659999999993E-2</v>
      </c>
      <c r="OD228">
        <v>0.74412590000000001</v>
      </c>
      <c r="OE228">
        <v>24.12181</v>
      </c>
      <c r="OF228" s="1">
        <v>1.9479259999999999E-4</v>
      </c>
      <c r="OG228" s="1">
        <v>6.5394659999999993E-2</v>
      </c>
      <c r="OH228">
        <v>0.74412590000000001</v>
      </c>
      <c r="OI228">
        <v>24.12181</v>
      </c>
      <c r="OJ228" s="1">
        <v>1.9479259999999999E-4</v>
      </c>
      <c r="OK228" s="1">
        <v>6.5394659999999993E-2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0.9938612</v>
      </c>
      <c r="G229">
        <v>17.32497</v>
      </c>
      <c r="H229">
        <v>0</v>
      </c>
      <c r="I229">
        <v>0</v>
      </c>
      <c r="J229">
        <v>0.99134960000000005</v>
      </c>
      <c r="K229">
        <v>17.60277</v>
      </c>
      <c r="L229">
        <v>0</v>
      </c>
      <c r="M229">
        <v>0</v>
      </c>
      <c r="N229">
        <v>0.98885780000000001</v>
      </c>
      <c r="O229">
        <v>18.125129999999999</v>
      </c>
      <c r="P229">
        <v>0</v>
      </c>
      <c r="Q229">
        <v>0</v>
      </c>
      <c r="R229">
        <v>0.98634980000000005</v>
      </c>
      <c r="S229">
        <v>18.68497</v>
      </c>
      <c r="T229">
        <v>0</v>
      </c>
      <c r="U229">
        <v>0</v>
      </c>
      <c r="V229">
        <v>0.98379669999999997</v>
      </c>
      <c r="W229">
        <v>19.303999999999998</v>
      </c>
      <c r="X229">
        <v>0</v>
      </c>
      <c r="Y229">
        <v>0</v>
      </c>
      <c r="Z229">
        <v>0.98118780000000005</v>
      </c>
      <c r="AA229">
        <v>19.54889</v>
      </c>
      <c r="AB229">
        <v>0</v>
      </c>
      <c r="AC229">
        <v>0</v>
      </c>
      <c r="AD229">
        <v>0.97866790000000004</v>
      </c>
      <c r="AE229">
        <v>19.274740000000001</v>
      </c>
      <c r="AF229">
        <v>0</v>
      </c>
      <c r="AG229">
        <v>0</v>
      </c>
      <c r="AH229">
        <v>0.97604880000000005</v>
      </c>
      <c r="AI229">
        <v>18.951049999999999</v>
      </c>
      <c r="AJ229">
        <v>0</v>
      </c>
      <c r="AK229">
        <v>0</v>
      </c>
      <c r="AL229">
        <v>0.97327010000000003</v>
      </c>
      <c r="AM229">
        <v>18.753779999999999</v>
      </c>
      <c r="AN229">
        <v>0</v>
      </c>
      <c r="AO229">
        <v>0</v>
      </c>
      <c r="AP229">
        <v>0.97039540000000002</v>
      </c>
      <c r="AQ229">
        <v>19.12912</v>
      </c>
      <c r="AR229" s="1">
        <v>1.340728E-30</v>
      </c>
      <c r="AS229" s="1">
        <v>3.587881E-28</v>
      </c>
      <c r="AT229">
        <v>0.96750670000000005</v>
      </c>
      <c r="AU229">
        <v>19.774229999999999</v>
      </c>
      <c r="AV229" s="1">
        <v>8.0157349999999997E-19</v>
      </c>
      <c r="AW229" s="1">
        <v>2.155894E-16</v>
      </c>
      <c r="AX229">
        <v>0.96459629999999996</v>
      </c>
      <c r="AY229">
        <v>20.33389</v>
      </c>
      <c r="AZ229" s="1">
        <v>1.9389929999999999E-9</v>
      </c>
      <c r="BA229" s="1">
        <v>3.5846110000000001E-7</v>
      </c>
      <c r="BB229">
        <v>0.96164019999999995</v>
      </c>
      <c r="BC229">
        <v>20.838000000000001</v>
      </c>
      <c r="BD229" s="1">
        <v>3.253878E-5</v>
      </c>
      <c r="BE229" s="1">
        <v>6.9445699999999997E-3</v>
      </c>
      <c r="BF229">
        <v>0.95861629999999998</v>
      </c>
      <c r="BG229">
        <v>20.94538</v>
      </c>
      <c r="BH229" s="1">
        <v>1.172225E-2</v>
      </c>
      <c r="BI229" s="1">
        <v>2.6712910000000001</v>
      </c>
      <c r="BJ229">
        <v>0.95553639999999995</v>
      </c>
      <c r="BK229">
        <v>20.656759999999998</v>
      </c>
      <c r="BL229" s="1">
        <v>0.63026649999999995</v>
      </c>
      <c r="BM229">
        <v>151.21719999999999</v>
      </c>
      <c r="BN229">
        <v>0.95251719999999995</v>
      </c>
      <c r="BO229">
        <v>20.28884</v>
      </c>
      <c r="BP229">
        <v>8.7305510000000002</v>
      </c>
      <c r="BQ229">
        <v>2184.59</v>
      </c>
      <c r="BR229">
        <v>0.94955109999999998</v>
      </c>
      <c r="BS229">
        <v>20.00488</v>
      </c>
      <c r="BT229">
        <v>42.045850000000002</v>
      </c>
      <c r="BU229">
        <v>10916.72</v>
      </c>
      <c r="BV229">
        <v>0.94650380000000001</v>
      </c>
      <c r="BW229">
        <v>19.914400000000001</v>
      </c>
      <c r="BX229">
        <v>86.409210000000002</v>
      </c>
      <c r="BY229">
        <v>23171.37</v>
      </c>
      <c r="BZ229">
        <v>0.94334470000000004</v>
      </c>
      <c r="CA229">
        <v>20.308979999999998</v>
      </c>
      <c r="CB229">
        <v>87.936080000000004</v>
      </c>
      <c r="CC229">
        <v>24264.45</v>
      </c>
      <c r="CD229">
        <v>0.93996020000000002</v>
      </c>
      <c r="CE229">
        <v>20.682359999999999</v>
      </c>
      <c r="CF229">
        <v>49.77422</v>
      </c>
      <c r="CG229">
        <v>14089.19</v>
      </c>
      <c r="CH229">
        <v>0.93564170000000002</v>
      </c>
      <c r="CI229">
        <v>20.882110000000001</v>
      </c>
      <c r="CJ229">
        <v>17.269390000000001</v>
      </c>
      <c r="CK229">
        <v>5005.4089999999997</v>
      </c>
      <c r="CL229">
        <v>0.92921229999999999</v>
      </c>
      <c r="CM229">
        <v>20.651019999999999</v>
      </c>
      <c r="CN229">
        <v>4.0367940000000004</v>
      </c>
      <c r="CO229">
        <v>1195.9649999999999</v>
      </c>
      <c r="CP229">
        <v>0.92068309999999998</v>
      </c>
      <c r="CQ229">
        <v>20.116810000000001</v>
      </c>
      <c r="CR229">
        <v>0.73161019999999999</v>
      </c>
      <c r="CS229">
        <v>220.14689999999999</v>
      </c>
      <c r="CT229">
        <v>0.91142369999999995</v>
      </c>
      <c r="CU229">
        <v>19.456779999999998</v>
      </c>
      <c r="CV229">
        <v>0.1514905</v>
      </c>
      <c r="CW229">
        <v>45.071829999999999</v>
      </c>
      <c r="CX229">
        <v>0.9025396</v>
      </c>
      <c r="CY229">
        <v>18.797599999999999</v>
      </c>
      <c r="CZ229">
        <v>6.9761600000000007E-2</v>
      </c>
      <c r="DA229">
        <v>20.109390000000001</v>
      </c>
      <c r="DB229">
        <v>0.89379660000000005</v>
      </c>
      <c r="DC229">
        <v>18.34862</v>
      </c>
      <c r="DD229">
        <v>5.7476739999999998E-2</v>
      </c>
      <c r="DE229">
        <v>16.476559999999999</v>
      </c>
      <c r="DF229">
        <v>0.8851445</v>
      </c>
      <c r="DG229">
        <v>18.398119999999999</v>
      </c>
      <c r="DH229" s="1">
        <v>5.4705530000000002E-2</v>
      </c>
      <c r="DI229">
        <v>15.748290000000001</v>
      </c>
      <c r="DJ229">
        <v>0.87660199999999999</v>
      </c>
      <c r="DK229">
        <v>18.69115</v>
      </c>
      <c r="DL229" s="1">
        <v>5.4389930000000003E-2</v>
      </c>
      <c r="DM229">
        <v>15.757250000000001</v>
      </c>
      <c r="DN229">
        <v>0.86826829999999999</v>
      </c>
      <c r="DO229">
        <v>19.100269999999998</v>
      </c>
      <c r="DP229" s="1">
        <v>5.4083890000000003E-2</v>
      </c>
      <c r="DQ229">
        <v>15.788729999999999</v>
      </c>
      <c r="DR229">
        <v>0.86014250000000003</v>
      </c>
      <c r="DS229">
        <v>19.042380000000001</v>
      </c>
      <c r="DT229" s="1">
        <v>5.2339579999999997E-2</v>
      </c>
      <c r="DU229" s="1">
        <v>15.404809999999999</v>
      </c>
      <c r="DV229">
        <v>0.8522151</v>
      </c>
      <c r="DW229">
        <v>18.651039999999998</v>
      </c>
      <c r="DX229" s="1">
        <v>4.9092959999999998E-2</v>
      </c>
      <c r="DY229" s="1">
        <v>14.56259</v>
      </c>
      <c r="DZ229">
        <v>0.84440150000000003</v>
      </c>
      <c r="EA229">
        <v>18.162649999999999</v>
      </c>
      <c r="EB229" s="1">
        <v>4.507357E-2</v>
      </c>
      <c r="EC229" s="1">
        <v>13.466760000000001</v>
      </c>
      <c r="ED229">
        <v>0.83659600000000001</v>
      </c>
      <c r="EE229">
        <v>17.66347</v>
      </c>
      <c r="EF229" s="1">
        <v>4.0840710000000002E-2</v>
      </c>
      <c r="EG229" s="1">
        <v>12.28645</v>
      </c>
      <c r="EH229">
        <v>0.82862570000000002</v>
      </c>
      <c r="EI229">
        <v>17.57583</v>
      </c>
      <c r="EJ229" s="1">
        <v>3.6755099999999999E-2</v>
      </c>
      <c r="EK229" s="1">
        <v>11.13355</v>
      </c>
      <c r="EL229">
        <v>0.82033400000000001</v>
      </c>
      <c r="EM229">
        <v>17.622589999999999</v>
      </c>
      <c r="EN229" s="1">
        <v>3.3044959999999998E-2</v>
      </c>
      <c r="EO229" s="1">
        <v>10.08085</v>
      </c>
      <c r="EP229">
        <v>0.81202300000000005</v>
      </c>
      <c r="EQ229">
        <v>17.752870000000001</v>
      </c>
      <c r="ER229" s="1">
        <v>2.9751900000000001E-2</v>
      </c>
      <c r="ES229" s="1">
        <v>9.141273</v>
      </c>
      <c r="ET229">
        <v>0.80414189999999997</v>
      </c>
      <c r="EU229">
        <v>18.169499999999999</v>
      </c>
      <c r="EV229" s="1">
        <v>2.677763E-2</v>
      </c>
      <c r="EW229" s="1">
        <v>8.2821479999999994</v>
      </c>
      <c r="EX229">
        <v>0.79651170000000004</v>
      </c>
      <c r="EY229">
        <v>18.43534</v>
      </c>
      <c r="EZ229" s="1">
        <v>2.409497E-2</v>
      </c>
      <c r="FA229" s="1">
        <v>7.4998069999999997</v>
      </c>
      <c r="FB229">
        <v>0.78890470000000001</v>
      </c>
      <c r="FC229">
        <v>18.360230000000001</v>
      </c>
      <c r="FD229" s="1">
        <v>2.167409E-2</v>
      </c>
      <c r="FE229" s="1">
        <v>6.7890090000000001</v>
      </c>
      <c r="FF229">
        <v>0.78121879999999999</v>
      </c>
      <c r="FG229">
        <v>18.175519999999999</v>
      </c>
      <c r="FH229" s="1">
        <v>1.9484270000000001E-2</v>
      </c>
      <c r="FI229" s="1">
        <v>6.1419069999999998</v>
      </c>
      <c r="FJ229">
        <v>0.77380899999999997</v>
      </c>
      <c r="FK229">
        <v>17.915050000000001</v>
      </c>
      <c r="FL229" s="1">
        <v>1.7522340000000001E-2</v>
      </c>
      <c r="FM229" s="1">
        <v>5.5565889999999998</v>
      </c>
      <c r="FN229">
        <v>0.76651760000000002</v>
      </c>
      <c r="FO229">
        <v>18.117380000000001</v>
      </c>
      <c r="FP229" s="1">
        <v>1.5766909999999999E-2</v>
      </c>
      <c r="FQ229" s="1">
        <v>5.0296050000000001</v>
      </c>
      <c r="FR229">
        <v>0.75927299999999998</v>
      </c>
      <c r="FS229">
        <v>18.478010000000001</v>
      </c>
      <c r="FT229" s="1">
        <v>1.41949E-2</v>
      </c>
      <c r="FU229" s="1">
        <v>4.5549249999999999</v>
      </c>
      <c r="FV229">
        <v>0.75205330000000004</v>
      </c>
      <c r="FW229">
        <v>18.98631</v>
      </c>
      <c r="FX229" s="1">
        <v>1.2795580000000001E-2</v>
      </c>
      <c r="FY229" s="1">
        <v>4.1296039999999996</v>
      </c>
      <c r="FZ229">
        <v>0.74568699999999999</v>
      </c>
      <c r="GA229">
        <v>19.58623</v>
      </c>
      <c r="GB229" s="1">
        <v>1.154404E-2</v>
      </c>
      <c r="GC229" s="1">
        <v>3.7424400000000002</v>
      </c>
      <c r="GD229">
        <v>0.73975500000000005</v>
      </c>
      <c r="GE229">
        <v>19.813030000000001</v>
      </c>
      <c r="GF229" s="1">
        <v>1.0411739999999999E-2</v>
      </c>
      <c r="GG229" s="1">
        <v>3.3874330000000001</v>
      </c>
      <c r="GH229">
        <v>0.73429909999999998</v>
      </c>
      <c r="GI229">
        <v>19.817270000000001</v>
      </c>
      <c r="GJ229" s="1">
        <v>9.3886539999999997E-3</v>
      </c>
      <c r="GK229" s="1">
        <v>3.0641150000000001</v>
      </c>
      <c r="GL229">
        <v>0.72940199999999999</v>
      </c>
      <c r="GM229">
        <v>19.87416</v>
      </c>
      <c r="GN229" s="1">
        <v>8.4527690000000006E-3</v>
      </c>
      <c r="GO229" s="1">
        <v>2.7664339999999998</v>
      </c>
      <c r="GP229">
        <v>0.7244912</v>
      </c>
      <c r="GQ229">
        <v>19.908629999999999</v>
      </c>
      <c r="GR229" s="1">
        <v>7.5961029999999999E-3</v>
      </c>
      <c r="GS229" s="1">
        <v>2.4930759999999998</v>
      </c>
      <c r="GT229">
        <v>0.71988410000000003</v>
      </c>
      <c r="GU229">
        <v>20.40577</v>
      </c>
      <c r="GV229" s="1">
        <v>6.8249590000000002E-3</v>
      </c>
      <c r="GW229" s="1">
        <v>2.2447029999999999</v>
      </c>
      <c r="GX229">
        <v>0.71543460000000003</v>
      </c>
      <c r="GY229">
        <v>20.905110000000001</v>
      </c>
      <c r="GZ229" s="1">
        <v>6.136842E-3</v>
      </c>
      <c r="HA229" s="1">
        <v>2.022627</v>
      </c>
      <c r="HB229">
        <v>0.71116699999999999</v>
      </c>
      <c r="HC229">
        <v>21.34817</v>
      </c>
      <c r="HD229" s="1">
        <v>5.5261750000000004E-3</v>
      </c>
      <c r="HE229" s="1">
        <v>1.8248</v>
      </c>
      <c r="HF229">
        <v>0.70701349999999996</v>
      </c>
      <c r="HG229">
        <v>21.711020000000001</v>
      </c>
      <c r="HH229" s="1">
        <v>4.9727720000000003E-3</v>
      </c>
      <c r="HI229" s="1">
        <v>1.6452009999999999</v>
      </c>
      <c r="HJ229">
        <v>0.70254110000000003</v>
      </c>
      <c r="HK229">
        <v>21.776879999999998</v>
      </c>
      <c r="HL229" s="1">
        <v>4.4561870000000003E-3</v>
      </c>
      <c r="HM229" s="1">
        <v>1.478192</v>
      </c>
      <c r="HN229">
        <v>0.69877710000000004</v>
      </c>
      <c r="HO229">
        <v>21.67428</v>
      </c>
      <c r="HP229" s="1">
        <v>3.9642100000000001E-3</v>
      </c>
      <c r="HQ229" s="1">
        <v>1.3176620000000001</v>
      </c>
      <c r="HR229">
        <v>0.69555239999999996</v>
      </c>
      <c r="HS229">
        <v>21.705469999999998</v>
      </c>
      <c r="HT229" s="1">
        <v>3.4892510000000001E-3</v>
      </c>
      <c r="HU229" s="1">
        <v>1.1612020000000001</v>
      </c>
      <c r="HV229">
        <v>0.69261090000000003</v>
      </c>
      <c r="HW229">
        <v>21.745329999999999</v>
      </c>
      <c r="HX229" s="1">
        <v>3.0393019999999998E-3</v>
      </c>
      <c r="HY229" s="1">
        <v>1.012702</v>
      </c>
      <c r="HZ229">
        <v>0.69015059999999995</v>
      </c>
      <c r="IA229">
        <v>22.052980000000002</v>
      </c>
      <c r="IB229" s="1">
        <v>2.6323869999999999E-3</v>
      </c>
      <c r="IC229" s="1">
        <v>0.87762150000000005</v>
      </c>
      <c r="ID229">
        <v>0.68804500000000002</v>
      </c>
      <c r="IE229">
        <v>21.77675</v>
      </c>
      <c r="IF229" s="1">
        <v>2.2819419999999999E-3</v>
      </c>
      <c r="IG229" s="1">
        <v>0.76075380000000004</v>
      </c>
      <c r="IH229">
        <v>0.68622490000000003</v>
      </c>
      <c r="II229">
        <v>21.787019999999998</v>
      </c>
      <c r="IJ229" s="1">
        <v>1.9889339999999999E-3</v>
      </c>
      <c r="IK229" s="1">
        <v>0.66287609999999997</v>
      </c>
      <c r="IL229">
        <v>0.68500890000000003</v>
      </c>
      <c r="IM229">
        <v>21.798819999999999</v>
      </c>
      <c r="IN229" s="1">
        <v>1.749079E-3</v>
      </c>
      <c r="IO229" s="1">
        <v>0.58218369999999997</v>
      </c>
      <c r="IP229">
        <v>0.68423809999999996</v>
      </c>
      <c r="IQ229">
        <v>21.600249999999999</v>
      </c>
      <c r="IR229" s="1">
        <v>1.5500749999999999E-3</v>
      </c>
      <c r="IS229" s="1">
        <v>0.51515200000000005</v>
      </c>
      <c r="IT229">
        <v>0.68363419999999997</v>
      </c>
      <c r="IU229">
        <v>21.367640000000002</v>
      </c>
      <c r="IV229" s="1">
        <v>1.3747659999999999E-3</v>
      </c>
      <c r="IW229" s="1">
        <v>0.45639570000000002</v>
      </c>
      <c r="IX229">
        <v>0.68315329999999996</v>
      </c>
      <c r="IY229">
        <v>21.244199999999999</v>
      </c>
      <c r="IZ229" s="1">
        <v>1.209901E-3</v>
      </c>
      <c r="JA229" s="1">
        <v>0.40142850000000002</v>
      </c>
      <c r="JB229">
        <v>0.68283240000000001</v>
      </c>
      <c r="JC229">
        <v>21.288209999999999</v>
      </c>
      <c r="JD229" s="1">
        <v>1.051085E-3</v>
      </c>
      <c r="JE229" s="1">
        <v>0.34857589999999999</v>
      </c>
      <c r="JF229">
        <v>0.68258479999999999</v>
      </c>
      <c r="JG229">
        <v>21.854150000000001</v>
      </c>
      <c r="JH229" s="1">
        <v>9.0298020000000002E-4</v>
      </c>
      <c r="JI229" s="1">
        <v>0.29927520000000002</v>
      </c>
      <c r="JJ229">
        <v>0.68242760000000002</v>
      </c>
      <c r="JK229">
        <v>22.39856</v>
      </c>
      <c r="JL229" s="1">
        <v>7.7491219999999996E-4</v>
      </c>
      <c r="JM229" s="1">
        <v>0.25651439999999998</v>
      </c>
      <c r="JN229">
        <v>0.68234879999999998</v>
      </c>
      <c r="JO229">
        <v>22.8322</v>
      </c>
      <c r="JP229" s="1">
        <v>6.7278279999999997E-4</v>
      </c>
      <c r="JQ229" s="1">
        <v>0.22231719999999999</v>
      </c>
      <c r="JR229">
        <v>0.68234649999999997</v>
      </c>
      <c r="JS229">
        <v>23.156289999999998</v>
      </c>
      <c r="JT229" s="1">
        <v>5.9588420000000004E-4</v>
      </c>
      <c r="JU229" s="1">
        <v>0.19651289999999999</v>
      </c>
      <c r="JV229">
        <v>0.68242530000000001</v>
      </c>
      <c r="JW229">
        <v>23.075749999999999</v>
      </c>
      <c r="JX229" s="1">
        <v>5.3886519999999999E-4</v>
      </c>
      <c r="JY229" s="1">
        <v>0.177393</v>
      </c>
      <c r="JZ229">
        <v>0.68259479999999995</v>
      </c>
      <c r="KA229">
        <v>22.776340000000001</v>
      </c>
      <c r="KB229" s="1">
        <v>4.9472260000000005E-4</v>
      </c>
      <c r="KC229" s="1">
        <v>0.16263610000000001</v>
      </c>
      <c r="KD229">
        <v>0.68287469999999995</v>
      </c>
      <c r="KE229">
        <v>22.71312</v>
      </c>
      <c r="KF229" s="1">
        <v>4.5759920000000001E-4</v>
      </c>
      <c r="KG229" s="1">
        <v>0.15028250000000001</v>
      </c>
      <c r="KH229">
        <v>0.68324490000000004</v>
      </c>
      <c r="KI229">
        <v>22.765429999999999</v>
      </c>
      <c r="KJ229" s="1">
        <v>4.2415330000000002E-4</v>
      </c>
      <c r="KK229" s="1">
        <v>0.13916339999999999</v>
      </c>
      <c r="KL229">
        <v>0.68367370000000005</v>
      </c>
      <c r="KM229">
        <v>23.132149999999999</v>
      </c>
      <c r="KN229" s="1">
        <v>3.9308790000000001E-4</v>
      </c>
      <c r="KO229" s="1">
        <v>0.1288735</v>
      </c>
      <c r="KP229">
        <v>0.68415809999999999</v>
      </c>
      <c r="KQ229">
        <v>23.290330000000001</v>
      </c>
      <c r="KR229" s="1">
        <v>3.647209E-4</v>
      </c>
      <c r="KS229" s="1">
        <v>0.119466</v>
      </c>
      <c r="KT229">
        <v>0.68468890000000004</v>
      </c>
      <c r="KU229">
        <v>23.064150000000001</v>
      </c>
      <c r="KV229" s="1">
        <v>3.3959289999999998E-4</v>
      </c>
      <c r="KW229" s="1">
        <v>0.1111327</v>
      </c>
      <c r="KX229">
        <v>0.68521730000000003</v>
      </c>
      <c r="KY229">
        <v>22.654979999999998</v>
      </c>
      <c r="KZ229" s="1">
        <v>3.1796979999999998E-4</v>
      </c>
      <c r="LA229" s="1">
        <v>0.10395749999999999</v>
      </c>
      <c r="LB229">
        <v>0.68566400000000005</v>
      </c>
      <c r="LC229">
        <v>22.142479999999999</v>
      </c>
      <c r="LD229" s="1">
        <v>2.9938129999999998E-4</v>
      </c>
      <c r="LE229" s="1">
        <v>9.7814399999999996E-2</v>
      </c>
      <c r="LF229">
        <v>0.68606500000000004</v>
      </c>
      <c r="LG229">
        <v>21.784040000000001</v>
      </c>
      <c r="LH229" s="1">
        <v>2.8337080000000002E-4</v>
      </c>
      <c r="LI229" s="1">
        <v>9.2538419999999996E-2</v>
      </c>
      <c r="LJ229">
        <v>0.68636759999999997</v>
      </c>
      <c r="LK229">
        <v>21.613350000000001</v>
      </c>
      <c r="LL229" s="1">
        <v>2.693266E-4</v>
      </c>
      <c r="LM229" s="1">
        <v>8.7931839999999997E-2</v>
      </c>
      <c r="LN229">
        <v>0.6865985</v>
      </c>
      <c r="LO229">
        <v>21.614070000000002</v>
      </c>
      <c r="LP229" s="1">
        <v>2.567324E-4</v>
      </c>
      <c r="LQ229" s="1">
        <v>8.3810809999999999E-2</v>
      </c>
      <c r="LR229">
        <v>0.68671020000000005</v>
      </c>
      <c r="LS229">
        <v>22.02975</v>
      </c>
      <c r="LT229" s="1">
        <v>2.4545889999999998E-4</v>
      </c>
      <c r="LU229" s="1">
        <v>8.0138059999999997E-2</v>
      </c>
      <c r="LV229">
        <v>0.68671360000000004</v>
      </c>
      <c r="LW229">
        <v>22.446470000000001</v>
      </c>
      <c r="LX229" s="1">
        <v>2.3561869999999999E-4</v>
      </c>
      <c r="LY229" s="1">
        <v>7.6942640000000007E-2</v>
      </c>
      <c r="LZ229">
        <v>0.68669709999999995</v>
      </c>
      <c r="MA229">
        <v>22.903020000000001</v>
      </c>
      <c r="MB229" s="1">
        <v>2.2739780000000001E-4</v>
      </c>
      <c r="MC229" s="1">
        <v>7.4270199999999995E-2</v>
      </c>
      <c r="MD229">
        <v>0.68660589999999999</v>
      </c>
      <c r="ME229">
        <v>23.326429999999998</v>
      </c>
      <c r="MF229" s="1">
        <v>2.2049339999999999E-4</v>
      </c>
      <c r="MG229" s="1">
        <v>7.2033449999999999E-2</v>
      </c>
      <c r="MH229">
        <v>0.68651119999999999</v>
      </c>
      <c r="MI229">
        <v>23.57865</v>
      </c>
      <c r="MJ229" s="1">
        <v>2.1459370000000001E-4</v>
      </c>
      <c r="MK229" s="1">
        <v>7.0124190000000003E-2</v>
      </c>
      <c r="ML229">
        <v>0.68639740000000005</v>
      </c>
      <c r="MM229">
        <v>23.51127</v>
      </c>
      <c r="MN229" s="1">
        <v>2.0954590000000001E-4</v>
      </c>
      <c r="MO229" s="1">
        <v>6.8490019999999999E-2</v>
      </c>
      <c r="MP229">
        <v>0.68628670000000003</v>
      </c>
      <c r="MQ229">
        <v>23.560649999999999</v>
      </c>
      <c r="MR229" s="1">
        <v>2.054224E-4</v>
      </c>
      <c r="MS229" s="1">
        <v>6.7152420000000004E-2</v>
      </c>
      <c r="MT229">
        <v>0.68618860000000004</v>
      </c>
      <c r="MU229">
        <v>23.653479999999998</v>
      </c>
      <c r="MV229" s="1">
        <v>2.021457E-4</v>
      </c>
      <c r="MW229" s="1">
        <v>6.6082790000000002E-2</v>
      </c>
      <c r="MX229">
        <v>0.6861254</v>
      </c>
      <c r="MY229">
        <v>23.913969999999999</v>
      </c>
      <c r="MZ229" s="1">
        <v>1.9905380000000001E-4</v>
      </c>
      <c r="NA229" s="1">
        <v>6.5086309999999994E-2</v>
      </c>
      <c r="NB229">
        <v>0.68604980000000004</v>
      </c>
      <c r="NC229">
        <v>24.177969999999998</v>
      </c>
      <c r="ND229" s="1">
        <v>1.9532959999999999E-4</v>
      </c>
      <c r="NE229" s="1">
        <v>6.3890340000000004E-2</v>
      </c>
      <c r="NF229">
        <v>0.68604980000000004</v>
      </c>
      <c r="NG229">
        <v>24.177969999999998</v>
      </c>
      <c r="NH229" s="1">
        <v>1.9532959999999999E-4</v>
      </c>
      <c r="NI229" s="1">
        <v>6.3890340000000004E-2</v>
      </c>
      <c r="NJ229">
        <v>0.68604980000000004</v>
      </c>
      <c r="NK229">
        <v>24.177969999999998</v>
      </c>
      <c r="NL229" s="1">
        <v>1.9532959999999999E-4</v>
      </c>
      <c r="NM229" s="1">
        <v>6.3890340000000004E-2</v>
      </c>
      <c r="NN229">
        <v>0.68604980000000004</v>
      </c>
      <c r="NO229">
        <v>24.177969999999998</v>
      </c>
      <c r="NP229" s="1">
        <v>1.9532959999999999E-4</v>
      </c>
      <c r="NQ229" s="1">
        <v>6.3890340000000004E-2</v>
      </c>
      <c r="NR229">
        <v>0.68604980000000004</v>
      </c>
      <c r="NS229">
        <v>24.177969999999998</v>
      </c>
      <c r="NT229" s="1">
        <v>1.9532959999999999E-4</v>
      </c>
      <c r="NU229" s="1">
        <v>6.3890340000000004E-2</v>
      </c>
      <c r="NV229">
        <v>0.68604980000000004</v>
      </c>
      <c r="NW229">
        <v>24.177969999999998</v>
      </c>
      <c r="NX229" s="1">
        <v>1.9532959999999999E-4</v>
      </c>
      <c r="NY229" s="1">
        <v>6.3890340000000004E-2</v>
      </c>
      <c r="NZ229">
        <v>0.68604980000000004</v>
      </c>
      <c r="OA229">
        <v>24.177969999999998</v>
      </c>
      <c r="OB229" s="1">
        <v>1.9532959999999999E-4</v>
      </c>
      <c r="OC229" s="1">
        <v>6.3890340000000004E-2</v>
      </c>
      <c r="OD229">
        <v>0.68604980000000004</v>
      </c>
      <c r="OE229">
        <v>24.177969999999998</v>
      </c>
      <c r="OF229" s="1">
        <v>1.9532959999999999E-4</v>
      </c>
      <c r="OG229" s="1">
        <v>6.3890340000000004E-2</v>
      </c>
      <c r="OH229">
        <v>0.68604980000000004</v>
      </c>
      <c r="OI229">
        <v>24.177969999999998</v>
      </c>
      <c r="OJ229" s="1">
        <v>1.9532959999999999E-4</v>
      </c>
      <c r="OK229" s="1">
        <v>6.3890340000000004E-2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1.042063</v>
      </c>
      <c r="G230">
        <v>17.358370000000001</v>
      </c>
      <c r="H230">
        <v>0</v>
      </c>
      <c r="I230">
        <v>0</v>
      </c>
      <c r="J230">
        <v>1.039609</v>
      </c>
      <c r="K230">
        <v>17.621320000000001</v>
      </c>
      <c r="L230">
        <v>0</v>
      </c>
      <c r="M230">
        <v>0</v>
      </c>
      <c r="N230">
        <v>1.0371619999999999</v>
      </c>
      <c r="O230">
        <v>18.127610000000001</v>
      </c>
      <c r="P230">
        <v>0</v>
      </c>
      <c r="Q230">
        <v>0</v>
      </c>
      <c r="R230">
        <v>1.0347139999999999</v>
      </c>
      <c r="S230">
        <v>18.692530000000001</v>
      </c>
      <c r="T230">
        <v>0</v>
      </c>
      <c r="U230">
        <v>0</v>
      </c>
      <c r="V230">
        <v>1.032216</v>
      </c>
      <c r="W230">
        <v>19.306719999999999</v>
      </c>
      <c r="X230">
        <v>0</v>
      </c>
      <c r="Y230">
        <v>0</v>
      </c>
      <c r="Z230">
        <v>1.0296719999999999</v>
      </c>
      <c r="AA230">
        <v>19.548950000000001</v>
      </c>
      <c r="AB230">
        <v>0</v>
      </c>
      <c r="AC230">
        <v>0</v>
      </c>
      <c r="AD230">
        <v>1.027182</v>
      </c>
      <c r="AE230">
        <v>19.285730000000001</v>
      </c>
      <c r="AF230">
        <v>0</v>
      </c>
      <c r="AG230">
        <v>0</v>
      </c>
      <c r="AH230">
        <v>1.0246379999999999</v>
      </c>
      <c r="AI230">
        <v>18.96134</v>
      </c>
      <c r="AJ230">
        <v>0</v>
      </c>
      <c r="AK230">
        <v>0</v>
      </c>
      <c r="AL230">
        <v>1.0219309999999999</v>
      </c>
      <c r="AM230">
        <v>18.76735</v>
      </c>
      <c r="AN230">
        <v>0</v>
      </c>
      <c r="AO230">
        <v>0</v>
      </c>
      <c r="AP230">
        <v>1.0191209999999999</v>
      </c>
      <c r="AQ230">
        <v>19.134329999999999</v>
      </c>
      <c r="AR230" s="1">
        <v>2.3174770000000001E-31</v>
      </c>
      <c r="AS230" s="1">
        <v>6.1767710000000002E-29</v>
      </c>
      <c r="AT230">
        <v>1.0162739999999999</v>
      </c>
      <c r="AU230">
        <v>19.775220000000001</v>
      </c>
      <c r="AV230" s="1">
        <v>1.2101720000000001E-19</v>
      </c>
      <c r="AW230" s="1">
        <v>3.2346299999999999E-17</v>
      </c>
      <c r="AX230">
        <v>1.0134259999999999</v>
      </c>
      <c r="AY230">
        <v>20.337869999999999</v>
      </c>
      <c r="AZ230" s="1">
        <v>7.1402359999999999E-10</v>
      </c>
      <c r="BA230" s="1">
        <v>1.301694E-7</v>
      </c>
      <c r="BB230">
        <v>1.010545</v>
      </c>
      <c r="BC230">
        <v>20.83982</v>
      </c>
      <c r="BD230" s="1">
        <v>1.9633759999999999E-5</v>
      </c>
      <c r="BE230" s="1">
        <v>4.1409389999999997E-3</v>
      </c>
      <c r="BF230">
        <v>1.007622</v>
      </c>
      <c r="BG230">
        <v>20.948699999999999</v>
      </c>
      <c r="BH230" s="1">
        <v>8.2363430000000001E-3</v>
      </c>
      <c r="BI230" s="1">
        <v>1.852403</v>
      </c>
      <c r="BJ230">
        <v>1.0046040000000001</v>
      </c>
      <c r="BK230">
        <v>20.673200000000001</v>
      </c>
      <c r="BL230" s="1">
        <v>0.4924501</v>
      </c>
      <c r="BM230">
        <v>116.3835</v>
      </c>
      <c r="BN230">
        <v>1.0016830000000001</v>
      </c>
      <c r="BO230">
        <v>20.304539999999999</v>
      </c>
      <c r="BP230">
        <v>7.4229690000000002</v>
      </c>
      <c r="BQ230">
        <v>1825.8720000000001</v>
      </c>
      <c r="BR230">
        <v>0.9988397</v>
      </c>
      <c r="BS230">
        <v>20.019100000000002</v>
      </c>
      <c r="BT230">
        <v>38.356830000000002</v>
      </c>
      <c r="BU230">
        <v>9780.6489999999994</v>
      </c>
      <c r="BV230">
        <v>0.99594159999999998</v>
      </c>
      <c r="BW230">
        <v>19.920059999999999</v>
      </c>
      <c r="BX230">
        <v>83.71557</v>
      </c>
      <c r="BY230">
        <v>22026.37</v>
      </c>
      <c r="BZ230">
        <v>0.99291750000000001</v>
      </c>
      <c r="CA230">
        <v>20.304310000000001</v>
      </c>
      <c r="CB230">
        <v>89.752769999999998</v>
      </c>
      <c r="CC230">
        <v>24276.43</v>
      </c>
      <c r="CD230">
        <v>0.98961940000000004</v>
      </c>
      <c r="CE230">
        <v>20.676939999999998</v>
      </c>
      <c r="CF230">
        <v>53.15728</v>
      </c>
      <c r="CG230">
        <v>14736.37</v>
      </c>
      <c r="CH230">
        <v>0.98541469999999998</v>
      </c>
      <c r="CI230">
        <v>20.883990000000001</v>
      </c>
      <c r="CJ230">
        <v>19.176459999999999</v>
      </c>
      <c r="CK230">
        <v>5438.0129999999999</v>
      </c>
      <c r="CL230">
        <v>0.9792092</v>
      </c>
      <c r="CM230">
        <v>20.67211</v>
      </c>
      <c r="CN230">
        <v>4.6264349999999999</v>
      </c>
      <c r="CO230">
        <v>1339.518</v>
      </c>
      <c r="CP230">
        <v>0.97089820000000004</v>
      </c>
      <c r="CQ230">
        <v>20.15288</v>
      </c>
      <c r="CR230">
        <v>0.85152859999999997</v>
      </c>
      <c r="CS230">
        <v>250.28569999999999</v>
      </c>
      <c r="CT230">
        <v>0.9618913</v>
      </c>
      <c r="CU230">
        <v>19.49147</v>
      </c>
      <c r="CV230">
        <v>0.16977809999999999</v>
      </c>
      <c r="CW230">
        <v>49.45431</v>
      </c>
      <c r="CX230">
        <v>0.9533064</v>
      </c>
      <c r="CY230">
        <v>18.82863</v>
      </c>
      <c r="CZ230">
        <v>7.2231779999999995E-2</v>
      </c>
      <c r="DA230">
        <v>20.362030000000001</v>
      </c>
      <c r="DB230">
        <v>0.94485370000000002</v>
      </c>
      <c r="DC230">
        <v>18.372319999999998</v>
      </c>
      <c r="DD230">
        <v>5.7931549999999998E-2</v>
      </c>
      <c r="DE230">
        <v>16.191099999999999</v>
      </c>
      <c r="DF230">
        <v>0.9365388</v>
      </c>
      <c r="DG230">
        <v>18.407509999999998</v>
      </c>
      <c r="DH230" s="1">
        <v>5.4775270000000001E-2</v>
      </c>
      <c r="DI230">
        <v>15.346069999999999</v>
      </c>
      <c r="DJ230">
        <v>0.92841739999999995</v>
      </c>
      <c r="DK230">
        <v>18.686910000000001</v>
      </c>
      <c r="DL230" s="1">
        <v>5.4354920000000001E-2</v>
      </c>
      <c r="DM230">
        <v>15.29602</v>
      </c>
      <c r="DN230">
        <v>0.92055330000000002</v>
      </c>
      <c r="DO230">
        <v>19.097580000000001</v>
      </c>
      <c r="DP230" s="1">
        <v>5.411904E-2</v>
      </c>
      <c r="DQ230">
        <v>15.318669999999999</v>
      </c>
      <c r="DR230">
        <v>0.91287960000000001</v>
      </c>
      <c r="DS230">
        <v>19.048649999999999</v>
      </c>
      <c r="DT230" s="1">
        <v>5.2527299999999999E-2</v>
      </c>
      <c r="DU230" s="1">
        <v>14.96626</v>
      </c>
      <c r="DV230">
        <v>0.90528989999999998</v>
      </c>
      <c r="DW230">
        <v>18.671669999999999</v>
      </c>
      <c r="DX230" s="1">
        <v>4.9390660000000003E-2</v>
      </c>
      <c r="DY230" s="1">
        <v>14.16231</v>
      </c>
      <c r="DZ230">
        <v>0.89782680000000004</v>
      </c>
      <c r="EA230">
        <v>18.19117</v>
      </c>
      <c r="EB230" s="1">
        <v>4.5420210000000003E-2</v>
      </c>
      <c r="EC230" s="1">
        <v>13.09822</v>
      </c>
      <c r="ED230">
        <v>0.89041950000000003</v>
      </c>
      <c r="EE230">
        <v>17.695440000000001</v>
      </c>
      <c r="EF230" s="1">
        <v>4.11949E-2</v>
      </c>
      <c r="EG230" s="1">
        <v>11.943580000000001</v>
      </c>
      <c r="EH230">
        <v>0.8828397</v>
      </c>
      <c r="EI230">
        <v>17.616230000000002</v>
      </c>
      <c r="EJ230" s="1">
        <v>3.7089740000000003E-2</v>
      </c>
      <c r="EK230" s="1">
        <v>10.81061</v>
      </c>
      <c r="EL230">
        <v>0.8749306</v>
      </c>
      <c r="EM230">
        <v>17.652159999999999</v>
      </c>
      <c r="EN230" s="1">
        <v>3.3344289999999999E-2</v>
      </c>
      <c r="EO230" s="1">
        <v>9.7723110000000002</v>
      </c>
      <c r="EP230">
        <v>0.86710039999999999</v>
      </c>
      <c r="EQ230">
        <v>17.76857</v>
      </c>
      <c r="ER230" s="1">
        <v>3.0023210000000002E-2</v>
      </c>
      <c r="ES230" s="1">
        <v>8.8459129999999995</v>
      </c>
      <c r="ET230">
        <v>0.85989179999999998</v>
      </c>
      <c r="EU230">
        <v>18.17304</v>
      </c>
      <c r="EV230" s="1">
        <v>2.7025270000000001E-2</v>
      </c>
      <c r="EW230" s="1">
        <v>7.9981739999999997</v>
      </c>
      <c r="EX230">
        <v>0.85307569999999999</v>
      </c>
      <c r="EY230">
        <v>18.422329999999999</v>
      </c>
      <c r="EZ230" s="1">
        <v>2.4320999999999999E-2</v>
      </c>
      <c r="FA230" s="1">
        <v>7.2287879999999998</v>
      </c>
      <c r="FB230">
        <v>0.8462731</v>
      </c>
      <c r="FC230">
        <v>18.343610000000002</v>
      </c>
      <c r="FD230" s="1">
        <v>2.187965E-2</v>
      </c>
      <c r="FE230" s="1">
        <v>6.5330180000000002</v>
      </c>
      <c r="FF230">
        <v>0.83934280000000006</v>
      </c>
      <c r="FG230">
        <v>18.170860000000001</v>
      </c>
      <c r="FH230" s="1">
        <v>1.967122E-2</v>
      </c>
      <c r="FI230" s="1">
        <v>5.9008440000000002</v>
      </c>
      <c r="FJ230">
        <v>0.83270820000000001</v>
      </c>
      <c r="FK230">
        <v>17.932680000000001</v>
      </c>
      <c r="FL230" s="1">
        <v>1.7691060000000002E-2</v>
      </c>
      <c r="FM230" s="1">
        <v>5.3292080000000004</v>
      </c>
      <c r="FN230">
        <v>0.8262621</v>
      </c>
      <c r="FO230">
        <v>18.152729999999998</v>
      </c>
      <c r="FP230" s="1">
        <v>1.5918769999999999E-2</v>
      </c>
      <c r="FQ230" s="1">
        <v>4.8145049999999996</v>
      </c>
      <c r="FR230">
        <v>0.81994750000000005</v>
      </c>
      <c r="FS230">
        <v>18.516249999999999</v>
      </c>
      <c r="FT230" s="1">
        <v>1.4331699999999999E-2</v>
      </c>
      <c r="FU230" s="1">
        <v>4.3512570000000004</v>
      </c>
      <c r="FV230">
        <v>0.81359619999999999</v>
      </c>
      <c r="FW230">
        <v>19.01191</v>
      </c>
      <c r="FX230" s="1">
        <v>1.291839E-2</v>
      </c>
      <c r="FY230" s="1">
        <v>3.9367969999999999</v>
      </c>
      <c r="FZ230">
        <v>0.80863629999999997</v>
      </c>
      <c r="GA230">
        <v>19.592510000000001</v>
      </c>
      <c r="GB230" s="1">
        <v>1.16572E-2</v>
      </c>
      <c r="GC230" s="1">
        <v>3.5587330000000001</v>
      </c>
      <c r="GD230">
        <v>0.80425449999999998</v>
      </c>
      <c r="GE230">
        <v>19.793559999999999</v>
      </c>
      <c r="GF230" s="1">
        <v>1.0515470000000001E-2</v>
      </c>
      <c r="GG230" s="1">
        <v>3.2138429999999998</v>
      </c>
      <c r="GH230">
        <v>0.80043640000000005</v>
      </c>
      <c r="GI230">
        <v>19.783439999999999</v>
      </c>
      <c r="GJ230" s="1">
        <v>9.4838179999999998E-3</v>
      </c>
      <c r="GK230" s="1">
        <v>2.907565</v>
      </c>
      <c r="GL230">
        <v>0.79655860000000001</v>
      </c>
      <c r="GM230">
        <v>19.840820000000001</v>
      </c>
      <c r="GN230" s="1">
        <v>8.5404179999999993E-3</v>
      </c>
      <c r="GO230" s="1">
        <v>2.6271140000000002</v>
      </c>
      <c r="GP230">
        <v>0.7927033</v>
      </c>
      <c r="GQ230">
        <v>19.900189999999998</v>
      </c>
      <c r="GR230" s="1">
        <v>7.6763899999999999E-3</v>
      </c>
      <c r="GS230" s="1">
        <v>2.369313</v>
      </c>
      <c r="GT230">
        <v>0.78925869999999998</v>
      </c>
      <c r="GU230">
        <v>20.422470000000001</v>
      </c>
      <c r="GV230" s="1">
        <v>6.8974769999999999E-3</v>
      </c>
      <c r="GW230" s="1">
        <v>2.1344949999999998</v>
      </c>
      <c r="GX230">
        <v>0.78597050000000002</v>
      </c>
      <c r="GY230">
        <v>20.94126</v>
      </c>
      <c r="GZ230" s="1">
        <v>6.2015619999999999E-3</v>
      </c>
      <c r="HA230" s="1">
        <v>1.9241729999999999</v>
      </c>
      <c r="HB230">
        <v>0.78283349999999996</v>
      </c>
      <c r="HC230">
        <v>21.385909999999999</v>
      </c>
      <c r="HD230" s="1">
        <v>5.5841739999999999E-3</v>
      </c>
      <c r="HE230" s="1">
        <v>1.7367170000000001</v>
      </c>
      <c r="HF230">
        <v>0.77972640000000004</v>
      </c>
      <c r="HG230">
        <v>21.732530000000001</v>
      </c>
      <c r="HH230" s="1">
        <v>5.0259379999999998E-3</v>
      </c>
      <c r="HI230" s="1">
        <v>1.5668139999999999</v>
      </c>
      <c r="HJ230">
        <v>0.77593920000000005</v>
      </c>
      <c r="HK230">
        <v>21.767119999999998</v>
      </c>
      <c r="HL230" s="1">
        <v>4.5059050000000002E-3</v>
      </c>
      <c r="HM230" s="1">
        <v>1.4091990000000001</v>
      </c>
      <c r="HN230">
        <v>0.77295179999999997</v>
      </c>
      <c r="HO230">
        <v>21.64256</v>
      </c>
      <c r="HP230" s="1">
        <v>4.0122990000000004E-3</v>
      </c>
      <c r="HQ230" s="1">
        <v>1.2581279999999999</v>
      </c>
      <c r="HR230">
        <v>0.77045750000000002</v>
      </c>
      <c r="HS230">
        <v>21.667590000000001</v>
      </c>
      <c r="HT230" s="1">
        <v>3.5359380000000002E-3</v>
      </c>
      <c r="HU230" s="1">
        <v>1.1111899999999999</v>
      </c>
      <c r="HV230">
        <v>0.76739749999999995</v>
      </c>
      <c r="HW230">
        <v>21.731570000000001</v>
      </c>
      <c r="HX230" s="1">
        <v>3.0828299999999999E-3</v>
      </c>
      <c r="HY230" s="1">
        <v>0.97092619999999996</v>
      </c>
      <c r="HZ230">
        <v>0.7647294</v>
      </c>
      <c r="IA230">
        <v>22.071829999999999</v>
      </c>
      <c r="IB230" s="1">
        <v>2.6710729999999999E-3</v>
      </c>
      <c r="IC230" s="1">
        <v>0.84245099999999995</v>
      </c>
      <c r="ID230">
        <v>0.76245750000000001</v>
      </c>
      <c r="IE230">
        <v>21.822040000000001</v>
      </c>
      <c r="IF230" s="1">
        <v>2.3148190000000001E-3</v>
      </c>
      <c r="IG230" s="1">
        <v>0.73060939999999996</v>
      </c>
      <c r="IH230">
        <v>0.76048539999999998</v>
      </c>
      <c r="II230">
        <v>21.841909999999999</v>
      </c>
      <c r="IJ230" s="1">
        <v>2.0162460000000002E-3</v>
      </c>
      <c r="IK230" s="1">
        <v>0.63660499999999998</v>
      </c>
      <c r="IL230">
        <v>0.75931939999999998</v>
      </c>
      <c r="IM230">
        <v>21.84083</v>
      </c>
      <c r="IN230" s="1">
        <v>1.771587E-3</v>
      </c>
      <c r="IO230" s="1">
        <v>0.55887209999999998</v>
      </c>
      <c r="IP230">
        <v>0.75866140000000004</v>
      </c>
      <c r="IQ230">
        <v>21.614879999999999</v>
      </c>
      <c r="IR230" s="1">
        <v>1.5691399999999999E-3</v>
      </c>
      <c r="IS230" s="1">
        <v>0.4944017</v>
      </c>
      <c r="IT230">
        <v>0.7581656</v>
      </c>
      <c r="IU230">
        <v>21.355799999999999</v>
      </c>
      <c r="IV230" s="1">
        <v>1.3920639999999999E-3</v>
      </c>
      <c r="IW230" s="1">
        <v>0.43822879999999997</v>
      </c>
      <c r="IX230">
        <v>0.7578087</v>
      </c>
      <c r="IY230">
        <v>21.22109</v>
      </c>
      <c r="IZ230" s="1">
        <v>1.2264439999999999E-3</v>
      </c>
      <c r="JA230" s="1">
        <v>0.38591150000000002</v>
      </c>
      <c r="JB230">
        <v>0.75753890000000002</v>
      </c>
      <c r="JC230">
        <v>21.28276</v>
      </c>
      <c r="JD230" s="1">
        <v>1.066937E-3</v>
      </c>
      <c r="JE230" s="1">
        <v>0.33560869999999998</v>
      </c>
      <c r="JF230">
        <v>0.75736360000000003</v>
      </c>
      <c r="JG230">
        <v>21.878910000000001</v>
      </c>
      <c r="JH230" s="1">
        <v>9.1734040000000002E-4</v>
      </c>
      <c r="JI230" s="1">
        <v>0.28841020000000001</v>
      </c>
      <c r="JJ230">
        <v>0.75725410000000004</v>
      </c>
      <c r="JK230">
        <v>22.449110000000001</v>
      </c>
      <c r="JL230" s="1">
        <v>7.8688979999999998E-4</v>
      </c>
      <c r="JM230" s="1">
        <v>0.24713499999999999</v>
      </c>
      <c r="JN230">
        <v>0.75721799999999995</v>
      </c>
      <c r="JO230">
        <v>22.893509999999999</v>
      </c>
      <c r="JP230" s="1">
        <v>6.8204729999999996E-4</v>
      </c>
      <c r="JQ230" s="1">
        <v>0.21387429999999999</v>
      </c>
      <c r="JR230">
        <v>0.75725260000000005</v>
      </c>
      <c r="JS230">
        <v>23.20946</v>
      </c>
      <c r="JT230" s="1">
        <v>6.0276169999999997E-4</v>
      </c>
      <c r="JU230" s="1">
        <v>0.18866550000000001</v>
      </c>
      <c r="JV230">
        <v>0.75738439999999996</v>
      </c>
      <c r="JW230">
        <v>23.101089999999999</v>
      </c>
      <c r="JX230" s="1">
        <v>5.4401500000000002E-4</v>
      </c>
      <c r="JY230" s="1">
        <v>0.16999139999999999</v>
      </c>
      <c r="JZ230">
        <v>0.75756009999999996</v>
      </c>
      <c r="KA230">
        <v>22.769950000000001</v>
      </c>
      <c r="KB230" s="1">
        <v>4.9884059999999995E-4</v>
      </c>
      <c r="KC230" s="1">
        <v>0.15566459999999999</v>
      </c>
      <c r="KD230">
        <v>0.75782910000000003</v>
      </c>
      <c r="KE230">
        <v>22.686889999999998</v>
      </c>
      <c r="KF230" s="1">
        <v>4.6118949999999999E-4</v>
      </c>
      <c r="KG230" s="1">
        <v>0.1437708</v>
      </c>
      <c r="KH230">
        <v>0.75818339999999995</v>
      </c>
      <c r="KI230">
        <v>22.74708</v>
      </c>
      <c r="KJ230" s="1">
        <v>4.2745160000000001E-4</v>
      </c>
      <c r="KK230" s="1">
        <v>0.13311780000000001</v>
      </c>
      <c r="KL230">
        <v>0.75863080000000005</v>
      </c>
      <c r="KM230">
        <v>23.142150000000001</v>
      </c>
      <c r="KN230" s="1">
        <v>3.9614290000000003E-4</v>
      </c>
      <c r="KO230" s="1">
        <v>0.1232655</v>
      </c>
      <c r="KP230">
        <v>0.7591078</v>
      </c>
      <c r="KQ230">
        <v>23.328589999999998</v>
      </c>
      <c r="KR230" s="1">
        <v>3.6747629999999998E-4</v>
      </c>
      <c r="KS230" s="1">
        <v>0.11423369999999999</v>
      </c>
      <c r="KT230">
        <v>0.75960419999999995</v>
      </c>
      <c r="KU230">
        <v>23.125810000000001</v>
      </c>
      <c r="KV230" s="1">
        <v>3.4199090000000001E-4</v>
      </c>
      <c r="KW230" s="1">
        <v>0.1062072</v>
      </c>
      <c r="KX230">
        <v>0.76009389999999999</v>
      </c>
      <c r="KY230">
        <v>22.710740000000001</v>
      </c>
      <c r="KZ230" s="1">
        <v>3.2002490000000001E-4</v>
      </c>
      <c r="LA230" s="1">
        <v>9.9283540000000003E-2</v>
      </c>
      <c r="LB230">
        <v>0.76054540000000004</v>
      </c>
      <c r="LC230">
        <v>22.179760000000002</v>
      </c>
      <c r="LD230" s="1">
        <v>3.0114090000000002E-4</v>
      </c>
      <c r="LE230" s="1">
        <v>9.3350939999999993E-2</v>
      </c>
      <c r="LF230">
        <v>0.76090800000000003</v>
      </c>
      <c r="LG230">
        <v>21.788229999999999</v>
      </c>
      <c r="LH230" s="1">
        <v>2.8488960000000002E-4</v>
      </c>
      <c r="LI230" s="1">
        <v>8.8261640000000002E-2</v>
      </c>
      <c r="LJ230">
        <v>0.76117749999999995</v>
      </c>
      <c r="LK230">
        <v>21.603439999999999</v>
      </c>
      <c r="LL230" s="1">
        <v>2.7066809999999998E-4</v>
      </c>
      <c r="LM230" s="1">
        <v>8.3827929999999995E-2</v>
      </c>
      <c r="LN230">
        <v>0.76136029999999999</v>
      </c>
      <c r="LO230">
        <v>21.61552</v>
      </c>
      <c r="LP230" s="1">
        <v>2.579382E-4</v>
      </c>
      <c r="LQ230" s="1">
        <v>7.9872239999999997E-2</v>
      </c>
      <c r="LR230">
        <v>0.76143660000000002</v>
      </c>
      <c r="LS230">
        <v>22.060140000000001</v>
      </c>
      <c r="LT230" s="1">
        <v>2.4652680000000001E-4</v>
      </c>
      <c r="LU230" s="1">
        <v>7.6341439999999997E-2</v>
      </c>
      <c r="LV230">
        <v>0.76145010000000002</v>
      </c>
      <c r="LW230">
        <v>22.497520000000002</v>
      </c>
      <c r="LX230" s="1">
        <v>2.365282E-4</v>
      </c>
      <c r="LY230" s="1">
        <v>7.3259000000000005E-2</v>
      </c>
      <c r="LZ230">
        <v>0.76137790000000005</v>
      </c>
      <c r="MA230">
        <v>22.95496</v>
      </c>
      <c r="MB230" s="1">
        <v>2.2815239999999999E-4</v>
      </c>
      <c r="MC230" s="1">
        <v>7.0676260000000005E-2</v>
      </c>
      <c r="MD230">
        <v>0.76129389999999997</v>
      </c>
      <c r="ME230">
        <v>23.36082</v>
      </c>
      <c r="MF230" s="1">
        <v>2.211325E-4</v>
      </c>
      <c r="MG230" s="1">
        <v>6.8519739999999996E-2</v>
      </c>
      <c r="MH230">
        <v>0.76118169999999996</v>
      </c>
      <c r="MI230">
        <v>23.581720000000001</v>
      </c>
      <c r="MJ230" s="1">
        <v>2.151431E-4</v>
      </c>
      <c r="MK230" s="1">
        <v>6.6682409999999998E-2</v>
      </c>
      <c r="ML230">
        <v>0.76105</v>
      </c>
      <c r="MM230">
        <v>23.49051</v>
      </c>
      <c r="MN230" s="1">
        <v>2.1000930000000001E-4</v>
      </c>
      <c r="MO230" s="1">
        <v>6.5108159999999998E-2</v>
      </c>
      <c r="MP230">
        <v>0.76093659999999996</v>
      </c>
      <c r="MQ230">
        <v>23.52844</v>
      </c>
      <c r="MR230" s="1">
        <v>2.0579029999999999E-4</v>
      </c>
      <c r="MS230" s="1">
        <v>6.3811729999999997E-2</v>
      </c>
      <c r="MT230">
        <v>0.76086100000000001</v>
      </c>
      <c r="MU230">
        <v>23.635290000000001</v>
      </c>
      <c r="MV230" s="1">
        <v>2.024498E-4</v>
      </c>
      <c r="MW230" s="1">
        <v>6.2778909999999993E-2</v>
      </c>
      <c r="MX230">
        <v>0.76077689999999998</v>
      </c>
      <c r="MY230">
        <v>23.92595</v>
      </c>
      <c r="MZ230" s="1">
        <v>1.9937749999999999E-4</v>
      </c>
      <c r="NA230" s="1">
        <v>6.1840569999999997E-2</v>
      </c>
      <c r="NB230">
        <v>0.76071670000000002</v>
      </c>
      <c r="NC230">
        <v>24.222490000000001</v>
      </c>
      <c r="ND230" s="1">
        <v>1.957436E-4</v>
      </c>
      <c r="NE230" s="1">
        <v>6.0732429999999997E-2</v>
      </c>
      <c r="NF230">
        <v>0.76071670000000002</v>
      </c>
      <c r="NG230">
        <v>24.222490000000001</v>
      </c>
      <c r="NH230" s="1">
        <v>1.957436E-4</v>
      </c>
      <c r="NI230" s="1">
        <v>6.0732429999999997E-2</v>
      </c>
      <c r="NJ230">
        <v>0.76071670000000002</v>
      </c>
      <c r="NK230">
        <v>24.222490000000001</v>
      </c>
      <c r="NL230" s="1">
        <v>1.957436E-4</v>
      </c>
      <c r="NM230" s="1">
        <v>6.0732429999999997E-2</v>
      </c>
      <c r="NN230">
        <v>0.76071670000000002</v>
      </c>
      <c r="NO230">
        <v>24.222490000000001</v>
      </c>
      <c r="NP230" s="1">
        <v>1.957436E-4</v>
      </c>
      <c r="NQ230" s="1">
        <v>6.0732429999999997E-2</v>
      </c>
      <c r="NR230">
        <v>0.76071670000000002</v>
      </c>
      <c r="NS230">
        <v>24.222490000000001</v>
      </c>
      <c r="NT230" s="1">
        <v>1.957436E-4</v>
      </c>
      <c r="NU230" s="1">
        <v>6.0732429999999997E-2</v>
      </c>
      <c r="NV230">
        <v>0.76071670000000002</v>
      </c>
      <c r="NW230">
        <v>24.222490000000001</v>
      </c>
      <c r="NX230" s="1">
        <v>1.957436E-4</v>
      </c>
      <c r="NY230" s="1">
        <v>6.0732429999999997E-2</v>
      </c>
      <c r="NZ230">
        <v>0.76071670000000002</v>
      </c>
      <c r="OA230">
        <v>24.222490000000001</v>
      </c>
      <c r="OB230" s="1">
        <v>1.957436E-4</v>
      </c>
      <c r="OC230" s="1">
        <v>6.0732429999999997E-2</v>
      </c>
      <c r="OD230">
        <v>0.76071670000000002</v>
      </c>
      <c r="OE230">
        <v>24.222490000000001</v>
      </c>
      <c r="OF230" s="1">
        <v>1.957436E-4</v>
      </c>
      <c r="OG230" s="1">
        <v>6.0732429999999997E-2</v>
      </c>
      <c r="OH230">
        <v>0.76071670000000002</v>
      </c>
      <c r="OI230">
        <v>24.222490000000001</v>
      </c>
      <c r="OJ230" s="1">
        <v>1.957436E-4</v>
      </c>
      <c r="OK230" s="1">
        <v>6.0732429999999997E-2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0.98767689999999997</v>
      </c>
      <c r="G231">
        <v>17.39141</v>
      </c>
      <c r="H231">
        <v>0</v>
      </c>
      <c r="I231">
        <v>0</v>
      </c>
      <c r="J231">
        <v>0.98836590000000002</v>
      </c>
      <c r="K231">
        <v>17.641780000000001</v>
      </c>
      <c r="L231">
        <v>0</v>
      </c>
      <c r="M231">
        <v>0</v>
      </c>
      <c r="N231">
        <v>0.98908870000000004</v>
      </c>
      <c r="O231">
        <v>18.130980000000001</v>
      </c>
      <c r="P231">
        <v>0</v>
      </c>
      <c r="Q231">
        <v>0</v>
      </c>
      <c r="R231">
        <v>0.98979729999999999</v>
      </c>
      <c r="S231">
        <v>18.700980000000001</v>
      </c>
      <c r="T231">
        <v>0</v>
      </c>
      <c r="U231">
        <v>0</v>
      </c>
      <c r="V231">
        <v>0.99047949999999996</v>
      </c>
      <c r="W231">
        <v>19.310120000000001</v>
      </c>
      <c r="X231">
        <v>0</v>
      </c>
      <c r="Y231">
        <v>0</v>
      </c>
      <c r="Z231">
        <v>0.99118550000000005</v>
      </c>
      <c r="AA231">
        <v>19.54937</v>
      </c>
      <c r="AB231">
        <v>0</v>
      </c>
      <c r="AC231">
        <v>0</v>
      </c>
      <c r="AD231">
        <v>0.99197299999999999</v>
      </c>
      <c r="AE231">
        <v>19.296140000000001</v>
      </c>
      <c r="AF231">
        <v>0</v>
      </c>
      <c r="AG231">
        <v>0</v>
      </c>
      <c r="AH231">
        <v>0.99271259999999995</v>
      </c>
      <c r="AI231">
        <v>18.97204</v>
      </c>
      <c r="AJ231">
        <v>0</v>
      </c>
      <c r="AK231">
        <v>0</v>
      </c>
      <c r="AL231">
        <v>0.99340349999999999</v>
      </c>
      <c r="AM231">
        <v>18.78031</v>
      </c>
      <c r="AN231">
        <v>0</v>
      </c>
      <c r="AO231">
        <v>0</v>
      </c>
      <c r="AP231">
        <v>0.99419310000000005</v>
      </c>
      <c r="AQ231">
        <v>19.142309999999998</v>
      </c>
      <c r="AR231" s="1">
        <v>4.104538E-32</v>
      </c>
      <c r="AS231" s="1">
        <v>1.101341E-29</v>
      </c>
      <c r="AT231">
        <v>0.99505690000000002</v>
      </c>
      <c r="AU231">
        <v>19.77561</v>
      </c>
      <c r="AV231" s="1">
        <v>1.9506050000000001E-20</v>
      </c>
      <c r="AW231" s="1">
        <v>5.2486990000000001E-18</v>
      </c>
      <c r="AX231">
        <v>0.99606110000000003</v>
      </c>
      <c r="AY231">
        <v>20.342500000000001</v>
      </c>
      <c r="AZ231" s="1">
        <v>2.3884779999999998E-10</v>
      </c>
      <c r="BA231" s="1">
        <v>4.359209E-8</v>
      </c>
      <c r="BB231">
        <v>0.99713099999999999</v>
      </c>
      <c r="BC231">
        <v>20.842659999999999</v>
      </c>
      <c r="BD231" s="1">
        <v>1.1758570000000001E-5</v>
      </c>
      <c r="BE231" s="1">
        <v>2.4875959999999999E-3</v>
      </c>
      <c r="BF231">
        <v>0.99822350000000004</v>
      </c>
      <c r="BG231">
        <v>20.951820000000001</v>
      </c>
      <c r="BH231" s="1">
        <v>5.768362E-3</v>
      </c>
      <c r="BI231" s="1">
        <v>1.3019959999999999</v>
      </c>
      <c r="BJ231">
        <v>0.99931990000000004</v>
      </c>
      <c r="BK231">
        <v>20.689440000000001</v>
      </c>
      <c r="BL231" s="1">
        <v>0.38392510000000002</v>
      </c>
      <c r="BM231">
        <v>91.084050000000005</v>
      </c>
      <c r="BN231">
        <v>0.99978120000000004</v>
      </c>
      <c r="BO231">
        <v>20.320329999999998</v>
      </c>
      <c r="BP231" s="1">
        <v>6.2966369999999996</v>
      </c>
      <c r="BQ231">
        <v>1555.443</v>
      </c>
      <c r="BR231">
        <v>0.99763740000000001</v>
      </c>
      <c r="BS231">
        <v>20.033639999999998</v>
      </c>
      <c r="BT231">
        <v>34.888919999999999</v>
      </c>
      <c r="BU231">
        <v>8940.8420000000006</v>
      </c>
      <c r="BV231">
        <v>0.99541820000000003</v>
      </c>
      <c r="BW231">
        <v>19.926269999999999</v>
      </c>
      <c r="BX231">
        <v>80.81362</v>
      </c>
      <c r="BY231">
        <v>21383.88</v>
      </c>
      <c r="BZ231">
        <v>0.99312009999999995</v>
      </c>
      <c r="CA231">
        <v>20.300920000000001</v>
      </c>
      <c r="CB231">
        <v>91.216930000000005</v>
      </c>
      <c r="CC231">
        <v>24830.11</v>
      </c>
      <c r="CD231">
        <v>0.9905735</v>
      </c>
      <c r="CE231">
        <v>20.67042</v>
      </c>
      <c r="CF231">
        <v>56.495570000000001</v>
      </c>
      <c r="CG231">
        <v>15773.47</v>
      </c>
      <c r="CH231">
        <v>0.98731760000000002</v>
      </c>
      <c r="CI231">
        <v>20.885660000000001</v>
      </c>
      <c r="CJ231">
        <v>21.180949999999999</v>
      </c>
      <c r="CK231">
        <v>6053.768</v>
      </c>
      <c r="CL231">
        <v>0.9824176</v>
      </c>
      <c r="CM231">
        <v>20.691389999999998</v>
      </c>
      <c r="CN231">
        <v>5.2734319999999997</v>
      </c>
      <c r="CO231">
        <v>1540.373</v>
      </c>
      <c r="CP231">
        <v>0.97588980000000003</v>
      </c>
      <c r="CQ231">
        <v>20.188580000000002</v>
      </c>
      <c r="CR231">
        <v>0.98740320000000004</v>
      </c>
      <c r="CS231">
        <v>293.33870000000002</v>
      </c>
      <c r="CT231">
        <v>0.96895089999999995</v>
      </c>
      <c r="CU231">
        <v>19.526979999999998</v>
      </c>
      <c r="CV231">
        <v>0.19096109999999999</v>
      </c>
      <c r="CW231">
        <v>56.436219999999999</v>
      </c>
      <c r="CX231">
        <v>0.96246140000000002</v>
      </c>
      <c r="CY231">
        <v>18.860340000000001</v>
      </c>
      <c r="CZ231">
        <v>7.5101440000000005E-2</v>
      </c>
      <c r="DA231">
        <v>21.469159999999999</v>
      </c>
      <c r="DB231">
        <v>0.95608420000000005</v>
      </c>
      <c r="DC231">
        <v>18.397020000000001</v>
      </c>
      <c r="DD231">
        <v>5.8443420000000003E-2</v>
      </c>
      <c r="DE231">
        <v>16.53192</v>
      </c>
      <c r="DF231">
        <v>0.94990929999999996</v>
      </c>
      <c r="DG231">
        <v>18.417719999999999</v>
      </c>
      <c r="DH231" s="1">
        <v>5.4872490000000003E-2</v>
      </c>
      <c r="DI231">
        <v>15.56222</v>
      </c>
      <c r="DJ231">
        <v>0.94407059999999998</v>
      </c>
      <c r="DK231">
        <v>18.682549999999999</v>
      </c>
      <c r="DL231" s="1">
        <v>5.4331129999999998E-2</v>
      </c>
      <c r="DM231">
        <v>15.48339</v>
      </c>
      <c r="DN231">
        <v>0.9382336</v>
      </c>
      <c r="DO231">
        <v>19.09395</v>
      </c>
      <c r="DP231" s="1">
        <v>5.4150879999999998E-2</v>
      </c>
      <c r="DQ231">
        <v>15.53121</v>
      </c>
      <c r="DR231">
        <v>0.93220970000000003</v>
      </c>
      <c r="DS231">
        <v>19.053719999999998</v>
      </c>
      <c r="DT231" s="1">
        <v>5.2703319999999998E-2</v>
      </c>
      <c r="DU231" s="1">
        <v>15.227740000000001</v>
      </c>
      <c r="DV231">
        <v>0.92627269999999995</v>
      </c>
      <c r="DW231">
        <v>18.69154</v>
      </c>
      <c r="DX231" s="1">
        <v>4.9678519999999997E-2</v>
      </c>
      <c r="DY231" s="1">
        <v>14.457549999999999</v>
      </c>
      <c r="DZ231">
        <v>0.92050410000000005</v>
      </c>
      <c r="EA231">
        <v>18.219950000000001</v>
      </c>
      <c r="EB231" s="1">
        <v>4.5759370000000001E-2</v>
      </c>
      <c r="EC231" s="1">
        <v>13.404</v>
      </c>
      <c r="ED231">
        <v>0.91478250000000005</v>
      </c>
      <c r="EE231">
        <v>17.727270000000001</v>
      </c>
      <c r="EF231" s="1">
        <v>4.154364E-2</v>
      </c>
      <c r="EG231" s="1">
        <v>12.244999999999999</v>
      </c>
      <c r="EH231">
        <v>0.90891270000000002</v>
      </c>
      <c r="EI231">
        <v>17.656700000000001</v>
      </c>
      <c r="EJ231" s="1">
        <v>3.7420849999999999E-2</v>
      </c>
      <c r="EK231" s="1">
        <v>11.09803</v>
      </c>
      <c r="EL231">
        <v>0.90272520000000001</v>
      </c>
      <c r="EM231">
        <v>17.682320000000001</v>
      </c>
      <c r="EN231" s="1">
        <v>3.3641289999999997E-2</v>
      </c>
      <c r="EO231" s="1">
        <v>10.0406</v>
      </c>
      <c r="EP231">
        <v>0.89684220000000003</v>
      </c>
      <c r="EQ231">
        <v>17.784739999999999</v>
      </c>
      <c r="ER231" s="1">
        <v>3.029281E-2</v>
      </c>
      <c r="ES231" s="1">
        <v>9.0957679999999996</v>
      </c>
      <c r="ET231">
        <v>0.89200659999999998</v>
      </c>
      <c r="EU231">
        <v>18.177579999999999</v>
      </c>
      <c r="EV231" s="1">
        <v>2.7271469999999999E-2</v>
      </c>
      <c r="EW231" s="1">
        <v>8.2305810000000008</v>
      </c>
      <c r="EX231">
        <v>0.88711759999999995</v>
      </c>
      <c r="EY231">
        <v>18.411059999999999</v>
      </c>
      <c r="EZ231" s="1">
        <v>2.4544449999999999E-2</v>
      </c>
      <c r="FA231" s="1">
        <v>7.4449880000000004</v>
      </c>
      <c r="FB231">
        <v>0.8816484</v>
      </c>
      <c r="FC231">
        <v>18.3263</v>
      </c>
      <c r="FD231" s="1">
        <v>2.2082379999999999E-2</v>
      </c>
      <c r="FE231" s="1">
        <v>6.7344819999999999</v>
      </c>
      <c r="FF231">
        <v>0.87604340000000003</v>
      </c>
      <c r="FG231">
        <v>18.164819999999999</v>
      </c>
      <c r="FH231" s="1">
        <v>1.98557E-2</v>
      </c>
      <c r="FI231" s="1">
        <v>6.088857</v>
      </c>
      <c r="FJ231">
        <v>0.87080749999999996</v>
      </c>
      <c r="FK231">
        <v>17.947690000000001</v>
      </c>
      <c r="FL231" s="1">
        <v>1.7857910000000001E-2</v>
      </c>
      <c r="FM231" s="1">
        <v>5.5041140000000004</v>
      </c>
      <c r="FN231">
        <v>0.8659192</v>
      </c>
      <c r="FO231">
        <v>18.18702</v>
      </c>
      <c r="FP231" s="1">
        <v>1.606892E-2</v>
      </c>
      <c r="FQ231" s="1">
        <v>4.9771200000000002</v>
      </c>
      <c r="FR231">
        <v>0.86124040000000002</v>
      </c>
      <c r="FS231">
        <v>18.55444</v>
      </c>
      <c r="FT231" s="1">
        <v>1.446716E-2</v>
      </c>
      <c r="FU231" s="1">
        <v>4.5023439999999999</v>
      </c>
      <c r="FV231">
        <v>0.85650729999999997</v>
      </c>
      <c r="FW231">
        <v>19.038309999999999</v>
      </c>
      <c r="FX231" s="1">
        <v>1.303989E-2</v>
      </c>
      <c r="FY231" s="1">
        <v>4.0770530000000003</v>
      </c>
      <c r="FZ231">
        <v>0.85390010000000005</v>
      </c>
      <c r="GA231">
        <v>19.599540000000001</v>
      </c>
      <c r="GB231" s="1">
        <v>1.1769689999999999E-2</v>
      </c>
      <c r="GC231" s="1">
        <v>3.6879110000000002</v>
      </c>
      <c r="GD231">
        <v>0.85096819999999995</v>
      </c>
      <c r="GE231">
        <v>19.77722</v>
      </c>
      <c r="GF231" s="1">
        <v>1.0615579999999999E-2</v>
      </c>
      <c r="GG231" s="1">
        <v>3.3327499999999999</v>
      </c>
      <c r="GH231">
        <v>0.84454229999999997</v>
      </c>
      <c r="GI231">
        <v>19.75009</v>
      </c>
      <c r="GJ231" s="1">
        <v>9.5752519999999994E-3</v>
      </c>
      <c r="GK231" s="1">
        <v>3.0173640000000002</v>
      </c>
      <c r="GL231">
        <v>0.8378738</v>
      </c>
      <c r="GM231">
        <v>19.805689999999998</v>
      </c>
      <c r="GN231" s="1">
        <v>8.6247200000000006E-3</v>
      </c>
      <c r="GO231" s="1">
        <v>2.7289310000000002</v>
      </c>
      <c r="GP231">
        <v>0.83120320000000003</v>
      </c>
      <c r="GQ231">
        <v>19.887219999999999</v>
      </c>
      <c r="GR231" s="1">
        <v>7.7538850000000003E-3</v>
      </c>
      <c r="GS231" s="1">
        <v>2.4635120000000001</v>
      </c>
      <c r="GT231">
        <v>0.82497310000000001</v>
      </c>
      <c r="GU231">
        <v>20.435929999999999</v>
      </c>
      <c r="GV231" s="1">
        <v>6.9677630000000001E-3</v>
      </c>
      <c r="GW231" s="1">
        <v>2.2215250000000002</v>
      </c>
      <c r="GX231">
        <v>0.8189343</v>
      </c>
      <c r="GY231">
        <v>20.97476</v>
      </c>
      <c r="GZ231" s="1">
        <v>6.2644409999999999E-3</v>
      </c>
      <c r="HA231" s="1">
        <v>2.004181</v>
      </c>
      <c r="HB231">
        <v>0.81317569999999995</v>
      </c>
      <c r="HC231">
        <v>21.425350000000002</v>
      </c>
      <c r="HD231" s="1">
        <v>5.6406149999999999E-3</v>
      </c>
      <c r="HE231" s="1">
        <v>1.81029</v>
      </c>
      <c r="HF231">
        <v>0.80741609999999997</v>
      </c>
      <c r="HG231">
        <v>21.757239999999999</v>
      </c>
      <c r="HH231" s="1">
        <v>5.0774849999999996E-3</v>
      </c>
      <c r="HI231" s="1">
        <v>1.6352629999999999</v>
      </c>
      <c r="HJ231">
        <v>0.80105020000000005</v>
      </c>
      <c r="HK231">
        <v>21.76125</v>
      </c>
      <c r="HL231" s="1">
        <v>4.5539760000000004E-3</v>
      </c>
      <c r="HM231" s="1">
        <v>1.4735849999999999</v>
      </c>
      <c r="HN231">
        <v>0.7954078</v>
      </c>
      <c r="HO231">
        <v>21.60792</v>
      </c>
      <c r="HP231" s="1">
        <v>4.0585170000000002E-3</v>
      </c>
      <c r="HQ231" s="1">
        <v>1.3184689999999999</v>
      </c>
      <c r="HR231">
        <v>0.79002450000000002</v>
      </c>
      <c r="HS231">
        <v>21.622720000000001</v>
      </c>
      <c r="HT231" s="1">
        <v>3.581135E-3</v>
      </c>
      <c r="HU231" s="1">
        <v>1.1672149999999999</v>
      </c>
      <c r="HV231">
        <v>0.78507450000000001</v>
      </c>
      <c r="HW231">
        <v>21.709589999999999</v>
      </c>
      <c r="HX231" s="1">
        <v>3.1252749999999998E-3</v>
      </c>
      <c r="HY231" s="1">
        <v>1.0214449999999999</v>
      </c>
      <c r="HZ231">
        <v>0.78094430000000004</v>
      </c>
      <c r="IA231">
        <v>22.090789999999998</v>
      </c>
      <c r="IB231" s="1">
        <v>2.7091340000000002E-3</v>
      </c>
      <c r="IC231" s="1">
        <v>0.88697400000000004</v>
      </c>
      <c r="ID231">
        <v>0.77743260000000003</v>
      </c>
      <c r="IE231">
        <v>21.871939999999999</v>
      </c>
      <c r="IF231" s="1">
        <v>2.347362E-3</v>
      </c>
      <c r="IG231" s="1">
        <v>0.76919870000000001</v>
      </c>
      <c r="IH231">
        <v>0.77441539999999998</v>
      </c>
      <c r="II231">
        <v>21.90822</v>
      </c>
      <c r="IJ231" s="1">
        <v>2.0433869999999998E-3</v>
      </c>
      <c r="IK231" s="1">
        <v>0.66987169999999996</v>
      </c>
      <c r="IL231">
        <v>0.77245609999999998</v>
      </c>
      <c r="IM231">
        <v>21.892969999999998</v>
      </c>
      <c r="IN231" s="1">
        <v>1.7940180000000001E-3</v>
      </c>
      <c r="IO231" s="1">
        <v>0.58744779999999996</v>
      </c>
      <c r="IP231">
        <v>0.77108560000000004</v>
      </c>
      <c r="IQ231">
        <v>21.638069999999999</v>
      </c>
      <c r="IR231" s="1">
        <v>1.588044E-3</v>
      </c>
      <c r="IS231" s="1">
        <v>0.51923200000000003</v>
      </c>
      <c r="IT231">
        <v>0.76998180000000005</v>
      </c>
      <c r="IU231">
        <v>21.34468</v>
      </c>
      <c r="IV231" s="1">
        <v>1.4090999999999999E-3</v>
      </c>
      <c r="IW231" s="1">
        <v>0.46027570000000001</v>
      </c>
      <c r="IX231">
        <v>0.76912020000000003</v>
      </c>
      <c r="IY231">
        <v>21.1937</v>
      </c>
      <c r="IZ231" s="1">
        <v>1.242712E-3</v>
      </c>
      <c r="JA231" s="1">
        <v>0.4057674</v>
      </c>
      <c r="JB231">
        <v>0.7684626</v>
      </c>
      <c r="JC231">
        <v>21.271249999999998</v>
      </c>
      <c r="JD231" s="1">
        <v>1.0825730000000001E-3</v>
      </c>
      <c r="JE231" s="1">
        <v>0.3534176</v>
      </c>
      <c r="JF231">
        <v>0.76798679999999997</v>
      </c>
      <c r="JG231">
        <v>21.904599999999999</v>
      </c>
      <c r="JH231" s="1">
        <v>9.3162910000000004E-4</v>
      </c>
      <c r="JI231" s="1">
        <v>0.30404369999999997</v>
      </c>
      <c r="JJ231">
        <v>0.76765649999999996</v>
      </c>
      <c r="JK231">
        <v>22.506350000000001</v>
      </c>
      <c r="JL231" s="1">
        <v>7.9891969999999995E-4</v>
      </c>
      <c r="JM231" s="1">
        <v>0.26045960000000001</v>
      </c>
      <c r="JN231">
        <v>0.76744659999999998</v>
      </c>
      <c r="JO231">
        <v>22.966940000000001</v>
      </c>
      <c r="JP231" s="1">
        <v>6.9141869999999998E-4</v>
      </c>
      <c r="JQ231" s="1">
        <v>0.2250154</v>
      </c>
      <c r="JR231">
        <v>0.76736740000000003</v>
      </c>
      <c r="JS231">
        <v>23.275790000000001</v>
      </c>
      <c r="JT231" s="1">
        <v>6.097346E-4</v>
      </c>
      <c r="JU231" s="1">
        <v>0.19799620000000001</v>
      </c>
      <c r="JV231">
        <v>0.76741930000000003</v>
      </c>
      <c r="JW231">
        <v>23.137170000000001</v>
      </c>
      <c r="JX231" s="1">
        <v>5.4922369999999996E-4</v>
      </c>
      <c r="JY231" s="1">
        <v>0.177978</v>
      </c>
      <c r="JZ231">
        <v>0.76761250000000003</v>
      </c>
      <c r="KA231">
        <v>22.76671</v>
      </c>
      <c r="KB231" s="1">
        <v>5.029759E-4</v>
      </c>
      <c r="KC231" s="1">
        <v>0.16272420000000001</v>
      </c>
      <c r="KD231">
        <v>0.76793310000000004</v>
      </c>
      <c r="KE231">
        <v>22.656860000000002</v>
      </c>
      <c r="KF231" s="1">
        <v>4.6476120000000002E-4</v>
      </c>
      <c r="KG231" s="1">
        <v>0.1501903</v>
      </c>
      <c r="KH231">
        <v>0.76841559999999998</v>
      </c>
      <c r="KI231">
        <v>22.721889999999998</v>
      </c>
      <c r="KJ231" s="1">
        <v>4.3072169999999998E-4</v>
      </c>
      <c r="KK231" s="1">
        <v>0.13904559999999999</v>
      </c>
      <c r="KL231">
        <v>0.76901850000000005</v>
      </c>
      <c r="KM231">
        <v>23.149640000000002</v>
      </c>
      <c r="KN231" s="1">
        <v>3.9917559999999997E-4</v>
      </c>
      <c r="KO231" s="1">
        <v>0.12875880000000001</v>
      </c>
      <c r="KP231">
        <v>0.76972070000000004</v>
      </c>
      <c r="KQ231">
        <v>23.37115</v>
      </c>
      <c r="KR231" s="1">
        <v>3.7022230000000001E-4</v>
      </c>
      <c r="KS231" s="1">
        <v>0.11930549999999999</v>
      </c>
      <c r="KT231">
        <v>0.7704666</v>
      </c>
      <c r="KU231">
        <v>23.196829999999999</v>
      </c>
      <c r="KV231" s="1">
        <v>3.443912E-4</v>
      </c>
      <c r="KW231" s="1">
        <v>0.11087</v>
      </c>
      <c r="KX231">
        <v>0.77122219999999997</v>
      </c>
      <c r="KY231">
        <v>22.779810000000001</v>
      </c>
      <c r="KZ231" s="1">
        <v>3.2208120000000001E-4</v>
      </c>
      <c r="LA231" s="1">
        <v>0.10357429999999999</v>
      </c>
      <c r="LB231">
        <v>0.77196679999999995</v>
      </c>
      <c r="LC231">
        <v>22.22861</v>
      </c>
      <c r="LD231" s="1">
        <v>3.0290260000000001E-4</v>
      </c>
      <c r="LE231" s="1">
        <v>9.7324800000000003E-2</v>
      </c>
      <c r="LF231">
        <v>0.77260490000000004</v>
      </c>
      <c r="LG231">
        <v>21.797809999999998</v>
      </c>
      <c r="LH231" s="1">
        <v>2.8640749999999998E-4</v>
      </c>
      <c r="LI231" s="1">
        <v>9.1964110000000002E-2</v>
      </c>
      <c r="LJ231">
        <v>0.77312840000000005</v>
      </c>
      <c r="LK231">
        <v>21.592549999999999</v>
      </c>
      <c r="LL231" s="1">
        <v>2.7200580000000002E-4</v>
      </c>
      <c r="LM231" s="1">
        <v>8.7306209999999995E-2</v>
      </c>
      <c r="LN231">
        <v>0.77349749999999995</v>
      </c>
      <c r="LO231">
        <v>21.614709999999999</v>
      </c>
      <c r="LP231" s="1">
        <v>2.5913830000000001E-4</v>
      </c>
      <c r="LQ231" s="1">
        <v>8.3159830000000004E-2</v>
      </c>
      <c r="LR231">
        <v>0.77374430000000005</v>
      </c>
      <c r="LS231">
        <v>22.092469999999999</v>
      </c>
      <c r="LT231" s="1">
        <v>2.475914E-4</v>
      </c>
      <c r="LU231" s="1">
        <v>7.9453960000000004E-2</v>
      </c>
      <c r="LV231">
        <v>0.77385899999999996</v>
      </c>
      <c r="LW231">
        <v>22.555579999999999</v>
      </c>
      <c r="LX231" s="1">
        <v>2.3744080000000001E-4</v>
      </c>
      <c r="LY231" s="1">
        <v>7.6207479999999994E-2</v>
      </c>
      <c r="LZ231">
        <v>0.77387519999999999</v>
      </c>
      <c r="MA231">
        <v>23.01859</v>
      </c>
      <c r="MB231" s="1">
        <v>2.2890820000000001E-4</v>
      </c>
      <c r="MC231" s="1">
        <v>7.3474100000000001E-2</v>
      </c>
      <c r="MD231">
        <v>0.77378020000000003</v>
      </c>
      <c r="ME231">
        <v>23.405049999999999</v>
      </c>
      <c r="MF231" s="1">
        <v>2.217687E-4</v>
      </c>
      <c r="MG231" s="1">
        <v>7.1196099999999998E-2</v>
      </c>
      <c r="MH231">
        <v>0.77366409999999997</v>
      </c>
      <c r="MI231">
        <v>23.591149999999999</v>
      </c>
      <c r="MJ231" s="1">
        <v>2.156905E-4</v>
      </c>
      <c r="MK231" s="1">
        <v>6.9259600000000004E-2</v>
      </c>
      <c r="ML231">
        <v>0.77350730000000001</v>
      </c>
      <c r="MM231">
        <v>23.468599999999999</v>
      </c>
      <c r="MN231" s="1">
        <v>2.1047190000000001E-4</v>
      </c>
      <c r="MO231" s="1">
        <v>6.7596859999999995E-2</v>
      </c>
      <c r="MP231">
        <v>0.77337210000000001</v>
      </c>
      <c r="MQ231">
        <v>23.490490000000001</v>
      </c>
      <c r="MR231" s="1">
        <v>2.0615950000000001E-4</v>
      </c>
      <c r="MS231" s="1">
        <v>6.6219769999999997E-2</v>
      </c>
      <c r="MT231">
        <v>0.77323010000000003</v>
      </c>
      <c r="MU231">
        <v>23.609870000000001</v>
      </c>
      <c r="MV231" s="1">
        <v>2.0275229999999999E-4</v>
      </c>
      <c r="MW231" s="1">
        <v>6.5125050000000004E-2</v>
      </c>
      <c r="MX231">
        <v>0.77309439999999996</v>
      </c>
      <c r="MY231">
        <v>23.935040000000001</v>
      </c>
      <c r="MZ231" s="1">
        <v>1.9968770000000001E-4</v>
      </c>
      <c r="NA231" s="1">
        <v>6.4153189999999999E-2</v>
      </c>
      <c r="NB231">
        <v>0.77300539999999995</v>
      </c>
      <c r="NC231">
        <v>24.270959999999999</v>
      </c>
      <c r="ND231" s="1">
        <v>1.9613949999999999E-4</v>
      </c>
      <c r="NE231" s="1">
        <v>6.3035880000000002E-2</v>
      </c>
      <c r="NF231">
        <v>0.77300539999999995</v>
      </c>
      <c r="NG231">
        <v>24.270959999999999</v>
      </c>
      <c r="NH231" s="1">
        <v>1.9613949999999999E-4</v>
      </c>
      <c r="NI231" s="1">
        <v>6.3035880000000002E-2</v>
      </c>
      <c r="NJ231">
        <v>0.77300539999999995</v>
      </c>
      <c r="NK231">
        <v>24.270959999999999</v>
      </c>
      <c r="NL231" s="1">
        <v>1.9613949999999999E-4</v>
      </c>
      <c r="NM231" s="1">
        <v>6.3035880000000002E-2</v>
      </c>
      <c r="NN231">
        <v>0.77300539999999995</v>
      </c>
      <c r="NO231">
        <v>24.270959999999999</v>
      </c>
      <c r="NP231" s="1">
        <v>1.9613949999999999E-4</v>
      </c>
      <c r="NQ231" s="1">
        <v>6.3035880000000002E-2</v>
      </c>
      <c r="NR231">
        <v>0.77300539999999995</v>
      </c>
      <c r="NS231">
        <v>24.270959999999999</v>
      </c>
      <c r="NT231" s="1">
        <v>1.9613949999999999E-4</v>
      </c>
      <c r="NU231" s="1">
        <v>6.3035880000000002E-2</v>
      </c>
      <c r="NV231">
        <v>0.77300539999999995</v>
      </c>
      <c r="NW231">
        <v>24.270959999999999</v>
      </c>
      <c r="NX231" s="1">
        <v>1.9613949999999999E-4</v>
      </c>
      <c r="NY231" s="1">
        <v>6.3035880000000002E-2</v>
      </c>
      <c r="NZ231">
        <v>0.77300539999999995</v>
      </c>
      <c r="OA231">
        <v>24.270959999999999</v>
      </c>
      <c r="OB231" s="1">
        <v>1.9613949999999999E-4</v>
      </c>
      <c r="OC231" s="1">
        <v>6.3035880000000002E-2</v>
      </c>
      <c r="OD231">
        <v>0.77300539999999995</v>
      </c>
      <c r="OE231">
        <v>24.270959999999999</v>
      </c>
      <c r="OF231" s="1">
        <v>1.9613949999999999E-4</v>
      </c>
      <c r="OG231" s="1">
        <v>6.3035880000000002E-2</v>
      </c>
      <c r="OH231">
        <v>0.77300539999999995</v>
      </c>
      <c r="OI231">
        <v>24.270959999999999</v>
      </c>
      <c r="OJ231" s="1">
        <v>1.9613949999999999E-4</v>
      </c>
      <c r="OK231" s="1">
        <v>6.3035880000000002E-2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1.0564020000000001</v>
      </c>
      <c r="G232">
        <v>17.42849</v>
      </c>
      <c r="H232">
        <v>0</v>
      </c>
      <c r="I232">
        <v>0</v>
      </c>
      <c r="J232">
        <v>1.05372</v>
      </c>
      <c r="K232">
        <v>17.6678</v>
      </c>
      <c r="L232">
        <v>0</v>
      </c>
      <c r="M232">
        <v>0</v>
      </c>
      <c r="N232">
        <v>1.0510520000000001</v>
      </c>
      <c r="O232">
        <v>18.135680000000001</v>
      </c>
      <c r="P232">
        <v>0</v>
      </c>
      <c r="Q232">
        <v>0</v>
      </c>
      <c r="R232">
        <v>1.0483819999999999</v>
      </c>
      <c r="S232">
        <v>18.710699999999999</v>
      </c>
      <c r="T232">
        <v>0</v>
      </c>
      <c r="U232">
        <v>0</v>
      </c>
      <c r="V232">
        <v>1.0456449999999999</v>
      </c>
      <c r="W232">
        <v>19.315300000000001</v>
      </c>
      <c r="X232">
        <v>0</v>
      </c>
      <c r="Y232">
        <v>0</v>
      </c>
      <c r="Z232">
        <v>1.042843</v>
      </c>
      <c r="AA232">
        <v>19.548549999999999</v>
      </c>
      <c r="AB232">
        <v>0</v>
      </c>
      <c r="AC232">
        <v>0</v>
      </c>
      <c r="AD232">
        <v>1.040157</v>
      </c>
      <c r="AE232">
        <v>19.304919999999999</v>
      </c>
      <c r="AF232">
        <v>0</v>
      </c>
      <c r="AG232">
        <v>0</v>
      </c>
      <c r="AH232">
        <v>1.037364</v>
      </c>
      <c r="AI232">
        <v>18.982410000000002</v>
      </c>
      <c r="AJ232">
        <v>0</v>
      </c>
      <c r="AK232">
        <v>0</v>
      </c>
      <c r="AL232">
        <v>1.0344120000000001</v>
      </c>
      <c r="AM232">
        <v>18.794309999999999</v>
      </c>
      <c r="AN232">
        <v>0</v>
      </c>
      <c r="AO232">
        <v>0</v>
      </c>
      <c r="AP232">
        <v>1.031372</v>
      </c>
      <c r="AQ232">
        <v>19.1556</v>
      </c>
      <c r="AR232">
        <v>6.3754029999999997E-33</v>
      </c>
      <c r="AS232" s="1">
        <v>1.8108790000000001E-30</v>
      </c>
      <c r="AT232">
        <v>1.0282979999999999</v>
      </c>
      <c r="AU232">
        <v>19.77816</v>
      </c>
      <c r="AV232" s="1">
        <v>2.8585339999999998E-21</v>
      </c>
      <c r="AW232" s="1">
        <v>8.1498610000000002E-19</v>
      </c>
      <c r="AX232">
        <v>1.0252289999999999</v>
      </c>
      <c r="AY232">
        <v>20.34947</v>
      </c>
      <c r="AZ232" s="1">
        <v>6.6557720000000003E-11</v>
      </c>
      <c r="BA232" s="1">
        <v>1.201814E-8</v>
      </c>
      <c r="BB232">
        <v>1.0221009999999999</v>
      </c>
      <c r="BC232">
        <v>20.84778</v>
      </c>
      <c r="BD232" s="1">
        <v>6.8805579999999999E-6</v>
      </c>
      <c r="BE232" s="1">
        <v>1.480915E-3</v>
      </c>
      <c r="BF232">
        <v>1.0189349999999999</v>
      </c>
      <c r="BG232">
        <v>20.951509999999999</v>
      </c>
      <c r="BH232" s="1">
        <v>3.9723659999999997E-3</v>
      </c>
      <c r="BI232" s="1">
        <v>0.92193159999999996</v>
      </c>
      <c r="BJ232">
        <v>1.0156909999999999</v>
      </c>
      <c r="BK232">
        <v>20.704190000000001</v>
      </c>
      <c r="BL232" s="1">
        <v>0.2951896</v>
      </c>
      <c r="BM232">
        <v>72.62894</v>
      </c>
      <c r="BN232">
        <v>1.0124649999999999</v>
      </c>
      <c r="BO232">
        <v>20.337879999999998</v>
      </c>
      <c r="BP232" s="1">
        <v>5.2809819999999998</v>
      </c>
      <c r="BQ232">
        <v>1363.125</v>
      </c>
      <c r="BR232">
        <v>1.0092209999999999</v>
      </c>
      <c r="BS232">
        <v>20.0504</v>
      </c>
      <c r="BT232">
        <v>31.459900000000001</v>
      </c>
      <c r="BU232">
        <v>8472.6440000000002</v>
      </c>
      <c r="BV232">
        <v>1.005927</v>
      </c>
      <c r="BW232">
        <v>19.93656</v>
      </c>
      <c r="BX232">
        <v>77.532719999999998</v>
      </c>
      <c r="BY232">
        <v>21674.41</v>
      </c>
      <c r="BZ232">
        <v>1.0024869999999999</v>
      </c>
      <c r="CA232">
        <v>20.30179</v>
      </c>
      <c r="CB232">
        <v>92.363650000000007</v>
      </c>
      <c r="CC232">
        <v>26690.15</v>
      </c>
      <c r="CD232">
        <v>0.99877070000000001</v>
      </c>
      <c r="CE232">
        <v>20.665600000000001</v>
      </c>
      <c r="CF232">
        <v>59.973149999999997</v>
      </c>
      <c r="CG232">
        <v>17853.25</v>
      </c>
      <c r="CH232">
        <v>0.9941738</v>
      </c>
      <c r="CI232">
        <v>20.887640000000001</v>
      </c>
      <c r="CJ232">
        <v>23.426120000000001</v>
      </c>
      <c r="CK232">
        <v>7165.6880000000001</v>
      </c>
      <c r="CL232">
        <v>0.98745839999999996</v>
      </c>
      <c r="CM232">
        <v>20.710789999999999</v>
      </c>
      <c r="CN232">
        <v>6.0346650000000004</v>
      </c>
      <c r="CO232">
        <v>1891.9010000000001</v>
      </c>
      <c r="CP232">
        <v>0.97826020000000002</v>
      </c>
      <c r="CQ232">
        <v>20.227509999999999</v>
      </c>
      <c r="CR232">
        <v>1.1534340000000001</v>
      </c>
      <c r="CS232">
        <v>368.40100000000001</v>
      </c>
      <c r="CT232">
        <v>0.96797619999999995</v>
      </c>
      <c r="CU232">
        <v>19.566600000000001</v>
      </c>
      <c r="CV232">
        <v>0.21756500000000001</v>
      </c>
      <c r="CW232">
        <v>69.094970000000004</v>
      </c>
      <c r="CX232">
        <v>0.95795540000000001</v>
      </c>
      <c r="CY232">
        <v>18.89452</v>
      </c>
      <c r="CZ232">
        <v>7.8726519999999994E-2</v>
      </c>
      <c r="DA232">
        <v>23.956969999999998</v>
      </c>
      <c r="DB232">
        <v>0.94814120000000002</v>
      </c>
      <c r="DC232">
        <v>18.42784</v>
      </c>
      <c r="DD232">
        <v>5.905788E-2</v>
      </c>
      <c r="DE232">
        <v>17.63645</v>
      </c>
      <c r="DF232">
        <v>0.93859049999999999</v>
      </c>
      <c r="DG232">
        <v>18.436499999999999</v>
      </c>
      <c r="DH232">
        <v>5.4995040000000002E-2</v>
      </c>
      <c r="DI232">
        <v>16.41508</v>
      </c>
      <c r="DJ232">
        <v>0.92931439999999998</v>
      </c>
      <c r="DK232">
        <v>18.68487</v>
      </c>
      <c r="DL232" s="1">
        <v>5.4304810000000002E-2</v>
      </c>
      <c r="DM232">
        <v>16.25224</v>
      </c>
      <c r="DN232">
        <v>0.92022590000000004</v>
      </c>
      <c r="DO232">
        <v>19.09487</v>
      </c>
      <c r="DP232" s="1">
        <v>5.4169090000000003E-2</v>
      </c>
      <c r="DQ232">
        <v>16.282389999999999</v>
      </c>
      <c r="DR232">
        <v>0.91119700000000003</v>
      </c>
      <c r="DS232">
        <v>19.056889999999999</v>
      </c>
      <c r="DT232" s="1">
        <v>5.2870109999999998E-2</v>
      </c>
      <c r="DU232">
        <v>15.977510000000001</v>
      </c>
      <c r="DV232">
        <v>0.90233189999999996</v>
      </c>
      <c r="DW232">
        <v>18.710909999999998</v>
      </c>
      <c r="DX232" s="1">
        <v>4.997091E-2</v>
      </c>
      <c r="DY232">
        <v>15.180070000000001</v>
      </c>
      <c r="DZ232">
        <v>0.89363239999999999</v>
      </c>
      <c r="EA232">
        <v>18.250139999999998</v>
      </c>
      <c r="EB232" s="1">
        <v>4.611204E-2</v>
      </c>
      <c r="EC232" s="1">
        <v>14.06976</v>
      </c>
      <c r="ED232">
        <v>0.8849108</v>
      </c>
      <c r="EE232">
        <v>17.762219999999999</v>
      </c>
      <c r="EF232" s="1">
        <v>4.1910839999999998E-2</v>
      </c>
      <c r="EG232" s="1">
        <v>12.839740000000001</v>
      </c>
      <c r="EH232">
        <v>0.87601280000000004</v>
      </c>
      <c r="EI232">
        <v>17.707470000000001</v>
      </c>
      <c r="EJ232" s="1">
        <v>3.7772340000000001E-2</v>
      </c>
      <c r="EK232" s="1">
        <v>11.61688</v>
      </c>
      <c r="EL232">
        <v>0.86676370000000003</v>
      </c>
      <c r="EM232">
        <v>17.723140000000001</v>
      </c>
      <c r="EN232" s="1">
        <v>3.3957939999999999E-2</v>
      </c>
      <c r="EO232" s="1">
        <v>10.48508</v>
      </c>
      <c r="EP232">
        <v>0.85790230000000001</v>
      </c>
      <c r="EQ232">
        <v>17.810569999999998</v>
      </c>
      <c r="ER232" s="1">
        <v>3.0580820000000002E-2</v>
      </c>
      <c r="ES232" s="1">
        <v>9.4783629999999999</v>
      </c>
      <c r="ET232">
        <v>0.84972440000000005</v>
      </c>
      <c r="EU232">
        <v>18.190909999999999</v>
      </c>
      <c r="EV232" s="1">
        <v>2.7534739999999999E-2</v>
      </c>
      <c r="EW232" s="1">
        <v>8.5695840000000008</v>
      </c>
      <c r="EX232">
        <v>0.84180520000000003</v>
      </c>
      <c r="EY232">
        <v>18.401389999999999</v>
      </c>
      <c r="EZ232" s="1">
        <v>2.4783530000000002E-2</v>
      </c>
      <c r="FA232" s="1">
        <v>7.7423500000000001</v>
      </c>
      <c r="FB232">
        <v>0.83379970000000003</v>
      </c>
      <c r="FC232">
        <v>18.306080000000001</v>
      </c>
      <c r="FD232" s="1">
        <v>2.229952E-2</v>
      </c>
      <c r="FE232" s="1">
        <v>6.9925009999999999</v>
      </c>
      <c r="FF232">
        <v>0.82560730000000004</v>
      </c>
      <c r="FG232">
        <v>18.154869999999999</v>
      </c>
      <c r="FH232" s="1">
        <v>2.0053629999999999E-2</v>
      </c>
      <c r="FI232" s="1">
        <v>6.3114670000000004</v>
      </c>
      <c r="FJ232">
        <v>0.81774190000000002</v>
      </c>
      <c r="FK232">
        <v>17.963539999999998</v>
      </c>
      <c r="FL232" s="1">
        <v>1.8037270000000001E-2</v>
      </c>
      <c r="FM232" s="1">
        <v>5.6948730000000003</v>
      </c>
      <c r="FN232">
        <v>0.81001719999999999</v>
      </c>
      <c r="FO232">
        <v>18.230820000000001</v>
      </c>
      <c r="FP232" s="1">
        <v>1.6230629999999999E-2</v>
      </c>
      <c r="FQ232" s="1">
        <v>5.1398570000000001</v>
      </c>
      <c r="FR232">
        <v>0.80249669999999995</v>
      </c>
      <c r="FS232">
        <v>18.605</v>
      </c>
      <c r="FT232" s="1">
        <v>1.4613350000000001E-2</v>
      </c>
      <c r="FU232" s="1">
        <v>4.6403299999999996</v>
      </c>
      <c r="FV232">
        <v>0.79491869999999998</v>
      </c>
      <c r="FW232">
        <v>19.07884</v>
      </c>
      <c r="FX232" s="1">
        <v>1.3171240000000001E-2</v>
      </c>
      <c r="FY232" s="1">
        <v>4.1930769999999997</v>
      </c>
      <c r="FZ232">
        <v>0.78956130000000002</v>
      </c>
      <c r="GA232">
        <v>19.61833</v>
      </c>
      <c r="GB232" s="1">
        <v>1.1891880000000001E-2</v>
      </c>
      <c r="GC232" s="1">
        <v>3.7940900000000002</v>
      </c>
      <c r="GD232">
        <v>0.78411070000000005</v>
      </c>
      <c r="GE232">
        <v>19.76286</v>
      </c>
      <c r="GF232" s="1">
        <v>1.072451E-2</v>
      </c>
      <c r="GG232" s="1">
        <v>3.4307910000000001</v>
      </c>
      <c r="GH232">
        <v>0.7794082</v>
      </c>
      <c r="GI232">
        <v>19.714469999999999</v>
      </c>
      <c r="GJ232" s="1">
        <v>9.6742600000000005E-3</v>
      </c>
      <c r="GK232" s="1">
        <v>3.1003150000000002</v>
      </c>
      <c r="GL232">
        <v>0.77452869999999996</v>
      </c>
      <c r="GM232">
        <v>19.766559999999998</v>
      </c>
      <c r="GN232" s="1">
        <v>8.7160959999999996E-3</v>
      </c>
      <c r="GO232" s="1">
        <v>2.799112</v>
      </c>
      <c r="GP232">
        <v>0.76966199999999996</v>
      </c>
      <c r="GQ232">
        <v>19.8736</v>
      </c>
      <c r="GR232" s="1">
        <v>7.8379269999999997E-3</v>
      </c>
      <c r="GS232" s="1">
        <v>2.5222470000000001</v>
      </c>
      <c r="GT232">
        <v>0.76498129999999998</v>
      </c>
      <c r="GU232">
        <v>20.45543</v>
      </c>
      <c r="GV232" s="1">
        <v>7.0439730000000002E-3</v>
      </c>
      <c r="GW232" s="1">
        <v>2.2702689999999999</v>
      </c>
      <c r="GX232">
        <v>0.76054659999999996</v>
      </c>
      <c r="GY232">
        <v>21.015650000000001</v>
      </c>
      <c r="GZ232" s="1">
        <v>6.3327499999999998E-3</v>
      </c>
      <c r="HA232" s="1">
        <v>2.043898</v>
      </c>
      <c r="HB232">
        <v>0.75630549999999996</v>
      </c>
      <c r="HC232">
        <v>21.473279999999999</v>
      </c>
      <c r="HD232" s="1">
        <v>5.7017780000000002E-3</v>
      </c>
      <c r="HE232" s="1">
        <v>1.8423119999999999</v>
      </c>
      <c r="HF232">
        <v>0.75189819999999996</v>
      </c>
      <c r="HG232">
        <v>21.788879999999999</v>
      </c>
      <c r="HH232" s="1">
        <v>5.1340600000000002E-3</v>
      </c>
      <c r="HI232" s="1">
        <v>1.661548</v>
      </c>
      <c r="HJ232">
        <v>0.74662010000000001</v>
      </c>
      <c r="HK232">
        <v>21.756450000000001</v>
      </c>
      <c r="HL232" s="1">
        <v>4.6085400000000004E-3</v>
      </c>
      <c r="HM232" s="1">
        <v>1.496842</v>
      </c>
      <c r="HN232">
        <v>0.74233470000000001</v>
      </c>
      <c r="HO232">
        <v>21.573309999999999</v>
      </c>
      <c r="HP232" s="1">
        <v>4.1122490000000001E-3</v>
      </c>
      <c r="HQ232" s="1">
        <v>1.339081</v>
      </c>
      <c r="HR232">
        <v>0.73868040000000001</v>
      </c>
      <c r="HS232">
        <v>21.57592</v>
      </c>
      <c r="HT232" s="1">
        <v>3.6341099999999999E-3</v>
      </c>
      <c r="HU232" s="1">
        <v>1.1854370000000001</v>
      </c>
      <c r="HV232">
        <v>0.73530240000000002</v>
      </c>
      <c r="HW232">
        <v>21.685939999999999</v>
      </c>
      <c r="HX232" s="1">
        <v>3.175719E-3</v>
      </c>
      <c r="HY232" s="1">
        <v>1.03731</v>
      </c>
      <c r="HZ232">
        <v>0.732545</v>
      </c>
      <c r="IA232">
        <v>22.107099999999999</v>
      </c>
      <c r="IB232" s="1">
        <v>2.7548049999999999E-3</v>
      </c>
      <c r="IC232" s="1">
        <v>0.9002888</v>
      </c>
      <c r="ID232">
        <v>0.73019639999999997</v>
      </c>
      <c r="IE232">
        <v>21.91647</v>
      </c>
      <c r="IF232" s="1">
        <v>2.3866989999999999E-3</v>
      </c>
      <c r="IG232" s="1">
        <v>0.7799104</v>
      </c>
      <c r="IH232">
        <v>0.72815700000000005</v>
      </c>
      <c r="II232">
        <v>21.978359999999999</v>
      </c>
      <c r="IJ232" s="1">
        <v>2.076348E-3</v>
      </c>
      <c r="IK232" s="1">
        <v>0.67822039999999995</v>
      </c>
      <c r="IL232">
        <v>0.72729319999999997</v>
      </c>
      <c r="IM232">
        <v>21.947949999999999</v>
      </c>
      <c r="IN232" s="1">
        <v>1.821348E-3</v>
      </c>
      <c r="IO232" s="1">
        <v>0.59359640000000002</v>
      </c>
      <c r="IP232">
        <v>0.72681910000000005</v>
      </c>
      <c r="IQ232">
        <v>21.661860000000001</v>
      </c>
      <c r="IR232" s="1">
        <v>1.610946E-3</v>
      </c>
      <c r="IS232" s="1">
        <v>0.52370190000000005</v>
      </c>
      <c r="IT232">
        <v>0.72646049999999995</v>
      </c>
      <c r="IU232">
        <v>21.333369999999999</v>
      </c>
      <c r="IV232" s="1">
        <v>1.4296090000000001E-3</v>
      </c>
      <c r="IW232" s="1">
        <v>0.46385680000000001</v>
      </c>
      <c r="IX232">
        <v>0.72619999999999996</v>
      </c>
      <c r="IY232">
        <v>21.164999999999999</v>
      </c>
      <c r="IZ232" s="1">
        <v>1.262221E-3</v>
      </c>
      <c r="JA232" s="1">
        <v>0.4090182</v>
      </c>
      <c r="JB232">
        <v>0.72605549999999996</v>
      </c>
      <c r="JC232">
        <v>21.26051</v>
      </c>
      <c r="JD232" s="1">
        <v>1.101383E-3</v>
      </c>
      <c r="JE232" s="1">
        <v>0.3565604</v>
      </c>
      <c r="JF232">
        <v>0.72596570000000005</v>
      </c>
      <c r="JG232">
        <v>21.935120000000001</v>
      </c>
      <c r="JH232" s="1">
        <v>9.4896469999999997E-4</v>
      </c>
      <c r="JI232" s="1">
        <v>0.30695309999999998</v>
      </c>
      <c r="JJ232">
        <v>0.72592780000000001</v>
      </c>
      <c r="JK232">
        <v>22.568819999999999</v>
      </c>
      <c r="JL232" s="1">
        <v>8.1366450000000003E-4</v>
      </c>
      <c r="JM232" s="1">
        <v>0.26283770000000001</v>
      </c>
      <c r="JN232">
        <v>0.72592840000000003</v>
      </c>
      <c r="JO232">
        <v>23.04749</v>
      </c>
      <c r="JP232" s="1">
        <v>7.0300080000000001E-4</v>
      </c>
      <c r="JQ232" s="1">
        <v>0.2266744</v>
      </c>
      <c r="JR232">
        <v>0.72597710000000004</v>
      </c>
      <c r="JS232">
        <v>23.347719999999999</v>
      </c>
      <c r="JT232" s="1">
        <v>6.1838419999999999E-4</v>
      </c>
      <c r="JU232" s="1">
        <v>0.19896230000000001</v>
      </c>
      <c r="JV232">
        <v>0.72611769999999998</v>
      </c>
      <c r="JW232">
        <v>23.174410000000002</v>
      </c>
      <c r="JX232" s="1">
        <v>5.5566510000000003E-4</v>
      </c>
      <c r="JY232" s="1">
        <v>0.17842710000000001</v>
      </c>
      <c r="JZ232">
        <v>0.72629509999999997</v>
      </c>
      <c r="KA232">
        <v>22.7639</v>
      </c>
      <c r="KB232" s="1">
        <v>5.0804249999999995E-4</v>
      </c>
      <c r="KC232" s="1">
        <v>0.1628793</v>
      </c>
      <c r="KD232">
        <v>0.72654059999999998</v>
      </c>
      <c r="KE232">
        <v>22.627569999999999</v>
      </c>
      <c r="KF232" s="1">
        <v>4.6910050000000003E-4</v>
      </c>
      <c r="KG232" s="1">
        <v>0.15023629999999999</v>
      </c>
      <c r="KH232">
        <v>0.72686859999999998</v>
      </c>
      <c r="KI232">
        <v>22.696090000000002</v>
      </c>
      <c r="KJ232" s="1">
        <v>4.3468009999999999E-4</v>
      </c>
      <c r="KK232" s="1">
        <v>0.13908909999999999</v>
      </c>
      <c r="KL232">
        <v>0.72725839999999997</v>
      </c>
      <c r="KM232">
        <v>23.15935</v>
      </c>
      <c r="KN232" s="1">
        <v>4.0284529999999998E-4</v>
      </c>
      <c r="KO232" s="1">
        <v>0.12882840000000001</v>
      </c>
      <c r="KP232">
        <v>0.7276783</v>
      </c>
      <c r="KQ232">
        <v>23.41011</v>
      </c>
      <c r="KR232" s="1">
        <v>3.735586E-4</v>
      </c>
      <c r="KS232" s="1">
        <v>0.11938699999999999</v>
      </c>
      <c r="KT232">
        <v>0.72810980000000003</v>
      </c>
      <c r="KU232">
        <v>23.2685</v>
      </c>
      <c r="KV232" s="1">
        <v>3.4731980000000001E-4</v>
      </c>
      <c r="KW232" s="1">
        <v>0.1109364</v>
      </c>
      <c r="KX232">
        <v>0.72853809999999997</v>
      </c>
      <c r="KY232">
        <v>22.847079999999998</v>
      </c>
      <c r="KZ232" s="1">
        <v>3.2459299999999997E-4</v>
      </c>
      <c r="LA232" s="1">
        <v>0.1036093</v>
      </c>
      <c r="LB232">
        <v>0.72889890000000002</v>
      </c>
      <c r="LC232">
        <v>22.275739999999999</v>
      </c>
      <c r="LD232" s="1">
        <v>3.0505350000000002E-4</v>
      </c>
      <c r="LE232" s="1">
        <v>9.7335119999999997E-2</v>
      </c>
      <c r="LF232">
        <v>0.72922169999999997</v>
      </c>
      <c r="LG232">
        <v>21.808129999999998</v>
      </c>
      <c r="LH232" s="1">
        <v>2.8825949999999997E-4</v>
      </c>
      <c r="LI232" s="1">
        <v>9.1954739999999993E-2</v>
      </c>
      <c r="LJ232">
        <v>0.72944410000000004</v>
      </c>
      <c r="LK232">
        <v>21.580459999999999</v>
      </c>
      <c r="LL232" s="1">
        <v>2.7363099999999998E-4</v>
      </c>
      <c r="LM232" s="1">
        <v>8.7287950000000003E-2</v>
      </c>
      <c r="LN232">
        <v>0.72959759999999996</v>
      </c>
      <c r="LO232">
        <v>21.614429999999999</v>
      </c>
      <c r="LP232" s="1">
        <v>2.6059709999999998E-4</v>
      </c>
      <c r="LQ232" s="1">
        <v>8.3140729999999996E-2</v>
      </c>
      <c r="LR232">
        <v>0.72965159999999996</v>
      </c>
      <c r="LS232">
        <v>22.12791</v>
      </c>
      <c r="LT232" s="1">
        <v>2.4888710000000002E-4</v>
      </c>
      <c r="LU232" s="1">
        <v>7.942573E-2</v>
      </c>
      <c r="LV232">
        <v>0.72961679999999995</v>
      </c>
      <c r="LW232">
        <v>22.619109999999999</v>
      </c>
      <c r="LX232" s="1">
        <v>2.385532E-4</v>
      </c>
      <c r="LY232" s="1">
        <v>7.6155219999999996E-2</v>
      </c>
      <c r="LZ232">
        <v>0.72955060000000005</v>
      </c>
      <c r="MA232">
        <v>23.08954</v>
      </c>
      <c r="MB232" s="1">
        <v>2.298321E-4</v>
      </c>
      <c r="MC232" s="1">
        <v>7.3387759999999996E-2</v>
      </c>
      <c r="MD232">
        <v>0.72945280000000001</v>
      </c>
      <c r="ME232">
        <v>23.45637</v>
      </c>
      <c r="MF232" s="1">
        <v>2.225448E-4</v>
      </c>
      <c r="MG232" s="1">
        <v>7.1079409999999996E-2</v>
      </c>
      <c r="MH232">
        <v>0.72933939999999997</v>
      </c>
      <c r="MI232">
        <v>23.604130000000001</v>
      </c>
      <c r="MJ232" s="1">
        <v>2.163543E-4</v>
      </c>
      <c r="MK232" s="1">
        <v>6.9119680000000003E-2</v>
      </c>
      <c r="ML232">
        <v>0.72924599999999995</v>
      </c>
      <c r="MM232">
        <v>23.44753</v>
      </c>
      <c r="MN232" s="1">
        <v>2.110379E-4</v>
      </c>
      <c r="MO232" s="1">
        <v>6.7434880000000003E-2</v>
      </c>
      <c r="MP232">
        <v>0.72912440000000001</v>
      </c>
      <c r="MQ232">
        <v>23.452950000000001</v>
      </c>
      <c r="MR232" s="1">
        <v>2.0661400000000001E-4</v>
      </c>
      <c r="MS232" s="1">
        <v>6.6028470000000006E-2</v>
      </c>
      <c r="MT232">
        <v>0.72902489999999998</v>
      </c>
      <c r="MU232">
        <v>23.582979999999999</v>
      </c>
      <c r="MV232" s="1">
        <v>2.0311790000000001E-4</v>
      </c>
      <c r="MW232" s="1">
        <v>6.4908469999999996E-2</v>
      </c>
      <c r="MX232">
        <v>0.72896430000000001</v>
      </c>
      <c r="MY232">
        <v>23.94624</v>
      </c>
      <c r="MZ232" s="1">
        <v>2.0005150000000001E-4</v>
      </c>
      <c r="NA232" s="1">
        <v>6.3934210000000005E-2</v>
      </c>
      <c r="NB232">
        <v>0.72892619999999997</v>
      </c>
      <c r="NC232">
        <v>24.319949999999999</v>
      </c>
      <c r="ND232" s="1">
        <v>1.965991E-4</v>
      </c>
      <c r="NE232" s="1">
        <v>6.2846399999999997E-2</v>
      </c>
      <c r="NF232">
        <v>0.72892619999999997</v>
      </c>
      <c r="NG232">
        <v>24.319949999999999</v>
      </c>
      <c r="NH232" s="1">
        <v>1.965991E-4</v>
      </c>
      <c r="NI232" s="1">
        <v>6.2846399999999997E-2</v>
      </c>
      <c r="NJ232">
        <v>0.72892619999999997</v>
      </c>
      <c r="NK232">
        <v>24.319949999999999</v>
      </c>
      <c r="NL232" s="1">
        <v>1.965991E-4</v>
      </c>
      <c r="NM232" s="1">
        <v>6.2846399999999997E-2</v>
      </c>
      <c r="NN232">
        <v>0.72892619999999997</v>
      </c>
      <c r="NO232">
        <v>24.319949999999999</v>
      </c>
      <c r="NP232" s="1">
        <v>1.965991E-4</v>
      </c>
      <c r="NQ232" s="1">
        <v>6.2846399999999997E-2</v>
      </c>
      <c r="NR232">
        <v>0.72892619999999997</v>
      </c>
      <c r="NS232">
        <v>24.319949999999999</v>
      </c>
      <c r="NT232" s="1">
        <v>1.965991E-4</v>
      </c>
      <c r="NU232" s="1">
        <v>6.2846399999999997E-2</v>
      </c>
      <c r="NV232">
        <v>0.72892619999999997</v>
      </c>
      <c r="NW232">
        <v>24.319949999999999</v>
      </c>
      <c r="NX232" s="1">
        <v>1.965991E-4</v>
      </c>
      <c r="NY232" s="1">
        <v>6.2846399999999997E-2</v>
      </c>
      <c r="NZ232">
        <v>0.72892619999999997</v>
      </c>
      <c r="OA232">
        <v>24.319949999999999</v>
      </c>
      <c r="OB232" s="1">
        <v>1.965991E-4</v>
      </c>
      <c r="OC232" s="1">
        <v>6.2846399999999997E-2</v>
      </c>
      <c r="OD232">
        <v>0.72892619999999997</v>
      </c>
      <c r="OE232">
        <v>24.319949999999999</v>
      </c>
      <c r="OF232" s="1">
        <v>1.965991E-4</v>
      </c>
      <c r="OG232" s="1">
        <v>6.2846399999999997E-2</v>
      </c>
      <c r="OH232">
        <v>0.72892619999999997</v>
      </c>
      <c r="OI232">
        <v>24.319949999999999</v>
      </c>
      <c r="OJ232" s="1">
        <v>1.965991E-4</v>
      </c>
      <c r="OK232" s="1">
        <v>6.2846399999999997E-2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0.8336015</v>
      </c>
      <c r="G233">
        <v>17.463930000000001</v>
      </c>
      <c r="H233">
        <v>0</v>
      </c>
      <c r="I233">
        <v>0</v>
      </c>
      <c r="J233">
        <v>0.83264629999999995</v>
      </c>
      <c r="K233">
        <v>17.698930000000001</v>
      </c>
      <c r="L233">
        <v>0</v>
      </c>
      <c r="M233">
        <v>0</v>
      </c>
      <c r="N233">
        <v>0.83170330000000003</v>
      </c>
      <c r="O233">
        <v>18.144739999999999</v>
      </c>
      <c r="P233">
        <v>0</v>
      </c>
      <c r="Q233">
        <v>0</v>
      </c>
      <c r="R233">
        <v>0.83076689999999997</v>
      </c>
      <c r="S233">
        <v>18.725539999999999</v>
      </c>
      <c r="T233">
        <v>0</v>
      </c>
      <c r="U233">
        <v>0</v>
      </c>
      <c r="V233">
        <v>0.82979879999999995</v>
      </c>
      <c r="W233">
        <v>19.326070000000001</v>
      </c>
      <c r="X233">
        <v>0</v>
      </c>
      <c r="Y233">
        <v>0</v>
      </c>
      <c r="Z233">
        <v>0.82878649999999998</v>
      </c>
      <c r="AA233">
        <v>19.546230000000001</v>
      </c>
      <c r="AB233">
        <v>0</v>
      </c>
      <c r="AC233">
        <v>0</v>
      </c>
      <c r="AD233">
        <v>0.82782670000000003</v>
      </c>
      <c r="AE233">
        <v>19.309560000000001</v>
      </c>
      <c r="AF233">
        <v>0</v>
      </c>
      <c r="AG233">
        <v>0</v>
      </c>
      <c r="AH233">
        <v>0.82685120000000001</v>
      </c>
      <c r="AI233">
        <v>18.989350000000002</v>
      </c>
      <c r="AJ233">
        <v>0</v>
      </c>
      <c r="AK233">
        <v>0</v>
      </c>
      <c r="AL233">
        <v>0.82577310000000004</v>
      </c>
      <c r="AM233">
        <v>18.808720000000001</v>
      </c>
      <c r="AN233">
        <v>0</v>
      </c>
      <c r="AO233">
        <v>0</v>
      </c>
      <c r="AP233">
        <v>0.8246481</v>
      </c>
      <c r="AQ233">
        <v>19.174330000000001</v>
      </c>
      <c r="AR233">
        <v>1.287929E-33</v>
      </c>
      <c r="AS233" s="1">
        <v>3.7438260000000001E-31</v>
      </c>
      <c r="AT233">
        <v>0.82351209999999997</v>
      </c>
      <c r="AU233">
        <v>19.786960000000001</v>
      </c>
      <c r="AV233" s="1">
        <v>5.4844959999999996E-22</v>
      </c>
      <c r="AW233" s="1">
        <v>1.598886E-19</v>
      </c>
      <c r="AX233">
        <v>0.8224262</v>
      </c>
      <c r="AY233">
        <v>20.360990000000001</v>
      </c>
      <c r="AZ233" s="1">
        <v>9.9904089999999995E-12</v>
      </c>
      <c r="BA233" s="1">
        <v>2.5353570000000001E-9</v>
      </c>
      <c r="BB233">
        <v>0.82134720000000006</v>
      </c>
      <c r="BC233">
        <v>20.856649999999998</v>
      </c>
      <c r="BD233" s="1">
        <v>3.757999E-6</v>
      </c>
      <c r="BE233" s="1">
        <v>8.6808329999999996E-4</v>
      </c>
      <c r="BF233">
        <v>0.8202431</v>
      </c>
      <c r="BG233">
        <v>20.949529999999999</v>
      </c>
      <c r="BH233" s="1">
        <v>2.6126029999999998E-3</v>
      </c>
      <c r="BI233" s="1">
        <v>0.64189589999999996</v>
      </c>
      <c r="BJ233">
        <v>0.81907370000000002</v>
      </c>
      <c r="BK233">
        <v>20.714269999999999</v>
      </c>
      <c r="BL233" s="1">
        <v>0.21958539999999999</v>
      </c>
      <c r="BM233">
        <v>56.595190000000002</v>
      </c>
      <c r="BN233">
        <v>0.81799500000000003</v>
      </c>
      <c r="BO233">
        <v>20.352029999999999</v>
      </c>
      <c r="BP233" s="1">
        <v>4.3273159999999997</v>
      </c>
      <c r="BQ233">
        <v>1159.279</v>
      </c>
      <c r="BR233">
        <v>0.81693870000000002</v>
      </c>
      <c r="BS233">
        <v>20.064630000000001</v>
      </c>
      <c r="BT233">
        <v>27.93515</v>
      </c>
      <c r="BU233">
        <v>7742.8890000000001</v>
      </c>
      <c r="BV233">
        <v>0.81582699999999997</v>
      </c>
      <c r="BW233">
        <v>19.948219999999999</v>
      </c>
      <c r="BX233">
        <v>73.724720000000005</v>
      </c>
      <c r="BY233">
        <v>21045.01</v>
      </c>
      <c r="BZ233">
        <v>0.81468640000000003</v>
      </c>
      <c r="CA233">
        <v>20.306719999999999</v>
      </c>
      <c r="CB233">
        <v>93.18468</v>
      </c>
      <c r="CC233">
        <v>27288.880000000001</v>
      </c>
      <c r="CD233">
        <v>0.8133861</v>
      </c>
      <c r="CE233">
        <v>20.665379999999999</v>
      </c>
      <c r="CF233">
        <v>63.720059999999997</v>
      </c>
      <c r="CG233">
        <v>19091.38</v>
      </c>
      <c r="CH233">
        <v>0.81166769999999999</v>
      </c>
      <c r="CI233">
        <v>20.889099999999999</v>
      </c>
      <c r="CJ233">
        <v>26.026019999999999</v>
      </c>
      <c r="CK233">
        <v>7959.4380000000001</v>
      </c>
      <c r="CL233">
        <v>0.80903139999999996</v>
      </c>
      <c r="CM233">
        <v>20.725190000000001</v>
      </c>
      <c r="CN233">
        <v>6.9572329999999996</v>
      </c>
      <c r="CO233">
        <v>2167.1480000000001</v>
      </c>
      <c r="CP233">
        <v>0.80546479999999998</v>
      </c>
      <c r="CQ233">
        <v>20.25902</v>
      </c>
      <c r="CR233">
        <v>1.3612329999999999</v>
      </c>
      <c r="CS233">
        <v>430.0147</v>
      </c>
      <c r="CT233">
        <v>0.80185320000000004</v>
      </c>
      <c r="CU233">
        <v>19.599229999999999</v>
      </c>
      <c r="CV233">
        <v>0.25156139999999999</v>
      </c>
      <c r="CW233">
        <v>79.262180000000001</v>
      </c>
      <c r="CX233">
        <v>0.79875830000000003</v>
      </c>
      <c r="CY233">
        <v>18.921700000000001</v>
      </c>
      <c r="CZ233">
        <v>8.3377000000000007E-2</v>
      </c>
      <c r="DA233">
        <v>25.440270000000002</v>
      </c>
      <c r="DB233">
        <v>0.79580099999999998</v>
      </c>
      <c r="DC233">
        <v>18.4559</v>
      </c>
      <c r="DD233">
        <v>5.9816679999999997E-2</v>
      </c>
      <c r="DE233">
        <v>17.933620000000001</v>
      </c>
      <c r="DF233">
        <v>0.79303429999999997</v>
      </c>
      <c r="DG233">
        <v>18.457899999999999</v>
      </c>
      <c r="DH233">
        <v>5.5157299999999999E-2</v>
      </c>
      <c r="DI233">
        <v>16.501570000000001</v>
      </c>
      <c r="DJ233">
        <v>0.79046479999999997</v>
      </c>
      <c r="DK233">
        <v>18.691579999999998</v>
      </c>
      <c r="DL233" s="1">
        <v>5.4289490000000003E-2</v>
      </c>
      <c r="DM233">
        <v>16.252179999999999</v>
      </c>
      <c r="DN233">
        <v>0.78818840000000001</v>
      </c>
      <c r="DO233">
        <v>19.098469999999999</v>
      </c>
      <c r="DP233" s="1">
        <v>5.4187340000000001E-2</v>
      </c>
      <c r="DQ233">
        <v>16.25789</v>
      </c>
      <c r="DR233">
        <v>0.7859893</v>
      </c>
      <c r="DS233">
        <v>19.056799999999999</v>
      </c>
      <c r="DT233" s="1">
        <v>5.3038790000000002E-2</v>
      </c>
      <c r="DU233">
        <v>15.963789999999999</v>
      </c>
      <c r="DV233">
        <v>0.78398780000000001</v>
      </c>
      <c r="DW233">
        <v>18.725059999999999</v>
      </c>
      <c r="DX233" s="1">
        <v>5.0275489999999999E-2</v>
      </c>
      <c r="DY233">
        <v>15.176589999999999</v>
      </c>
      <c r="DZ233">
        <v>0.78212959999999998</v>
      </c>
      <c r="EA233">
        <v>18.274380000000001</v>
      </c>
      <c r="EB233" s="1">
        <v>4.6481450000000001E-2</v>
      </c>
      <c r="EC233" s="1">
        <v>14.06235</v>
      </c>
      <c r="ED233">
        <v>0.78030889999999997</v>
      </c>
      <c r="EE233">
        <v>17.791830000000001</v>
      </c>
      <c r="EF233" s="1">
        <v>4.2296220000000002E-2</v>
      </c>
      <c r="EG233" s="1">
        <v>12.819739999999999</v>
      </c>
      <c r="EH233">
        <v>0.77846199999999999</v>
      </c>
      <c r="EI233">
        <v>17.756679999999999</v>
      </c>
      <c r="EJ233" s="1">
        <v>3.8141559999999998E-2</v>
      </c>
      <c r="EK233" s="1">
        <v>11.57945</v>
      </c>
      <c r="EL233">
        <v>0.77643180000000001</v>
      </c>
      <c r="EM233">
        <v>17.764279999999999</v>
      </c>
      <c r="EN233" s="1">
        <v>3.429053E-2</v>
      </c>
      <c r="EO233" s="1">
        <v>10.427659999999999</v>
      </c>
      <c r="EP233">
        <v>0.77420750000000005</v>
      </c>
      <c r="EQ233">
        <v>17.838519999999999</v>
      </c>
      <c r="ER233" s="1">
        <v>3.0876359999999999E-2</v>
      </c>
      <c r="ES233" s="1">
        <v>9.4047780000000003</v>
      </c>
      <c r="ET233">
        <v>0.7712215</v>
      </c>
      <c r="EU233">
        <v>18.208860000000001</v>
      </c>
      <c r="EV233" s="1">
        <v>2.7804410000000002E-2</v>
      </c>
      <c r="EW233" s="1">
        <v>8.4894200000000009</v>
      </c>
      <c r="EX233">
        <v>0.76867399999999997</v>
      </c>
      <c r="EY233">
        <v>18.39376</v>
      </c>
      <c r="EZ233" s="1">
        <v>2.5029269999999999E-2</v>
      </c>
      <c r="FA233" s="1">
        <v>7.6595370000000003</v>
      </c>
      <c r="FB233">
        <v>0.76613500000000001</v>
      </c>
      <c r="FC233">
        <v>18.285910000000001</v>
      </c>
      <c r="FD233" s="1">
        <v>2.2521650000000001E-2</v>
      </c>
      <c r="FE233" s="1">
        <v>6.9083899999999998</v>
      </c>
      <c r="FF233">
        <v>0.76373080000000004</v>
      </c>
      <c r="FG233">
        <v>18.142800000000001</v>
      </c>
      <c r="FH233" s="1">
        <v>2.0255970000000002E-2</v>
      </c>
      <c r="FI233" s="1">
        <v>6.2267080000000004</v>
      </c>
      <c r="FJ233">
        <v>0.76174319999999995</v>
      </c>
      <c r="FK233">
        <v>17.975840000000002</v>
      </c>
      <c r="FL233" s="1">
        <v>1.8219820000000001E-2</v>
      </c>
      <c r="FM233" s="1">
        <v>5.6093609999999998</v>
      </c>
      <c r="FN233">
        <v>0.76004380000000005</v>
      </c>
      <c r="FO233">
        <v>18.273409999999998</v>
      </c>
      <c r="FP233" s="1">
        <v>1.6394829999999999E-2</v>
      </c>
      <c r="FQ233" s="1">
        <v>5.05349</v>
      </c>
      <c r="FR233">
        <v>0.75867669999999998</v>
      </c>
      <c r="FS233">
        <v>18.654920000000001</v>
      </c>
      <c r="FT233" s="1">
        <v>1.476122E-2</v>
      </c>
      <c r="FU233" s="1">
        <v>4.5536300000000001</v>
      </c>
      <c r="FV233">
        <v>0.75733930000000005</v>
      </c>
      <c r="FW233">
        <v>19.12124</v>
      </c>
      <c r="FX233" s="1">
        <v>1.33034E-2</v>
      </c>
      <c r="FY233" s="1">
        <v>4.1063349999999996</v>
      </c>
      <c r="FZ233">
        <v>0.75458349999999996</v>
      </c>
      <c r="GA233">
        <v>19.640419999999999</v>
      </c>
      <c r="GB233" s="1">
        <v>1.2010989999999999E-2</v>
      </c>
      <c r="GC233" s="1">
        <v>3.7124039999999998</v>
      </c>
      <c r="GD233">
        <v>0.75097919999999996</v>
      </c>
      <c r="GE233">
        <v>19.751809999999999</v>
      </c>
      <c r="GF233" s="1">
        <v>1.083393E-2</v>
      </c>
      <c r="GG233" s="1">
        <v>3.355226</v>
      </c>
      <c r="GH233">
        <v>0.74815920000000002</v>
      </c>
      <c r="GI233">
        <v>19.682670000000002</v>
      </c>
      <c r="GJ233" s="1">
        <v>9.7730809999999994E-3</v>
      </c>
      <c r="GK233" s="1">
        <v>3.0366059999999999</v>
      </c>
      <c r="GL233">
        <v>0.74520489999999995</v>
      </c>
      <c r="GM233">
        <v>19.731030000000001</v>
      </c>
      <c r="GN233" s="1">
        <v>8.8073119999999994E-3</v>
      </c>
      <c r="GO233" s="1">
        <v>2.746839</v>
      </c>
      <c r="GP233">
        <v>0.74233660000000001</v>
      </c>
      <c r="GQ233">
        <v>19.859059999999999</v>
      </c>
      <c r="GR233" s="1">
        <v>7.9217109999999997E-3</v>
      </c>
      <c r="GS233" s="1">
        <v>2.4798589999999998</v>
      </c>
      <c r="GT233">
        <v>0.73965499999999995</v>
      </c>
      <c r="GU233">
        <v>20.471810000000001</v>
      </c>
      <c r="GV233" s="1">
        <v>7.1199289999999997E-3</v>
      </c>
      <c r="GW233" s="1">
        <v>2.2361430000000002</v>
      </c>
      <c r="GX233">
        <v>0.737259</v>
      </c>
      <c r="GY233">
        <v>21.05039</v>
      </c>
      <c r="GZ233" s="1">
        <v>6.4008700000000003E-3</v>
      </c>
      <c r="HA233" s="1">
        <v>2.0164949999999999</v>
      </c>
      <c r="HB233">
        <v>0.73501799999999995</v>
      </c>
      <c r="HC233">
        <v>21.51615</v>
      </c>
      <c r="HD233" s="1">
        <v>5.7625130000000004E-3</v>
      </c>
      <c r="HE233" s="1">
        <v>1.820471</v>
      </c>
      <c r="HF233">
        <v>0.73220289999999999</v>
      </c>
      <c r="HG233">
        <v>21.816880000000001</v>
      </c>
      <c r="HH233" s="1">
        <v>5.1880169999999996E-3</v>
      </c>
      <c r="HI233" s="1">
        <v>1.644126</v>
      </c>
      <c r="HJ233">
        <v>0.72766500000000001</v>
      </c>
      <c r="HK233">
        <v>21.756360000000001</v>
      </c>
      <c r="HL233" s="1">
        <v>4.6589129999999998E-3</v>
      </c>
      <c r="HM233" s="1">
        <v>1.482785</v>
      </c>
      <c r="HN233">
        <v>0.72423669999999996</v>
      </c>
      <c r="HO233">
        <v>21.546959999999999</v>
      </c>
      <c r="HP233" s="1">
        <v>4.1607730000000004E-3</v>
      </c>
      <c r="HQ233" s="1">
        <v>1.32809</v>
      </c>
      <c r="HR233">
        <v>0.72134750000000003</v>
      </c>
      <c r="HS233">
        <v>21.53903</v>
      </c>
      <c r="HT233" s="1">
        <v>3.6812390000000002E-3</v>
      </c>
      <c r="HU233" s="1">
        <v>1.1773400000000001</v>
      </c>
      <c r="HV233">
        <v>0.7186844</v>
      </c>
      <c r="HW233">
        <v>21.663609999999998</v>
      </c>
      <c r="HX233" s="1">
        <v>3.2202189999999999E-3</v>
      </c>
      <c r="HY233" s="1">
        <v>1.0315399999999999</v>
      </c>
      <c r="HZ233">
        <v>0.71657879999999996</v>
      </c>
      <c r="IA233">
        <v>22.11891</v>
      </c>
      <c r="IB233" s="1">
        <v>2.7950330000000002E-3</v>
      </c>
      <c r="IC233" s="1">
        <v>0.89641850000000001</v>
      </c>
      <c r="ID233">
        <v>0.71476430000000002</v>
      </c>
      <c r="IE233">
        <v>21.95017</v>
      </c>
      <c r="IF233" s="1">
        <v>2.421313E-3</v>
      </c>
      <c r="IG233" s="1">
        <v>0.77701580000000003</v>
      </c>
      <c r="IH233">
        <v>0.71322960000000002</v>
      </c>
      <c r="II233">
        <v>22.03257</v>
      </c>
      <c r="IJ233" s="1">
        <v>2.1052950000000001E-3</v>
      </c>
      <c r="IK233" s="1">
        <v>0.67575909999999995</v>
      </c>
      <c r="IL233">
        <v>0.71310870000000004</v>
      </c>
      <c r="IM233">
        <v>21.991420000000002</v>
      </c>
      <c r="IN233" s="1">
        <v>1.845406E-3</v>
      </c>
      <c r="IO233" s="1">
        <v>0.59114100000000003</v>
      </c>
      <c r="IP233">
        <v>0.71334580000000003</v>
      </c>
      <c r="IQ233">
        <v>21.684419999999999</v>
      </c>
      <c r="IR233" s="1">
        <v>1.6309619999999999E-3</v>
      </c>
      <c r="IS233" s="1">
        <v>0.5212466</v>
      </c>
      <c r="IT233">
        <v>0.71356889999999995</v>
      </c>
      <c r="IU233">
        <v>21.327100000000002</v>
      </c>
      <c r="IV233" s="1">
        <v>1.4473470000000001E-3</v>
      </c>
      <c r="IW233" s="1">
        <v>0.46172069999999998</v>
      </c>
      <c r="IX233">
        <v>0.71383540000000001</v>
      </c>
      <c r="IY233">
        <v>21.14349</v>
      </c>
      <c r="IZ233" s="1">
        <v>1.2789640000000001E-3</v>
      </c>
      <c r="JA233" s="1">
        <v>0.40745930000000002</v>
      </c>
      <c r="JB233">
        <v>0.71409929999999999</v>
      </c>
      <c r="JC233">
        <v>21.248059999999999</v>
      </c>
      <c r="JD233" s="1">
        <v>1.117484E-3</v>
      </c>
      <c r="JE233" s="1">
        <v>0.35564010000000001</v>
      </c>
      <c r="JF233">
        <v>0.71432629999999997</v>
      </c>
      <c r="JG233">
        <v>21.954499999999999</v>
      </c>
      <c r="JH233" s="1">
        <v>9.6385359999999996E-4</v>
      </c>
      <c r="JI233" s="1">
        <v>0.3064636</v>
      </c>
      <c r="JJ233">
        <v>0.71454879999999998</v>
      </c>
      <c r="JK233">
        <v>22.613530000000001</v>
      </c>
      <c r="JL233" s="1">
        <v>8.2641449999999999E-4</v>
      </c>
      <c r="JM233" s="1">
        <v>0.26243519999999998</v>
      </c>
      <c r="JN233">
        <v>0.71473509999999996</v>
      </c>
      <c r="JO233">
        <v>23.108229999999999</v>
      </c>
      <c r="JP233" s="1">
        <v>7.1307330000000004E-4</v>
      </c>
      <c r="JQ233" s="1">
        <v>0.22607820000000001</v>
      </c>
      <c r="JR233">
        <v>0.71491689999999997</v>
      </c>
      <c r="JS233">
        <v>23.404689999999999</v>
      </c>
      <c r="JT233" s="1">
        <v>6.259258E-4</v>
      </c>
      <c r="JU233" s="1">
        <v>0.19807659999999999</v>
      </c>
      <c r="JV233">
        <v>0.71510050000000003</v>
      </c>
      <c r="JW233">
        <v>23.207809999999998</v>
      </c>
      <c r="JX233" s="1">
        <v>5.6126080000000001E-4</v>
      </c>
      <c r="JY233" s="1">
        <v>0.17730950000000001</v>
      </c>
      <c r="JZ233">
        <v>0.71529540000000003</v>
      </c>
      <c r="KA233">
        <v>22.764189999999999</v>
      </c>
      <c r="KB233" s="1">
        <v>5.1240439999999997E-4</v>
      </c>
      <c r="KC233" s="1">
        <v>0.16164690000000001</v>
      </c>
      <c r="KD233">
        <v>0.7154973</v>
      </c>
      <c r="KE233">
        <v>22.605820000000001</v>
      </c>
      <c r="KF233" s="1">
        <v>4.7280100000000002E-4</v>
      </c>
      <c r="KG233" s="1">
        <v>0.14900630000000001</v>
      </c>
      <c r="KH233">
        <v>0.71570339999999999</v>
      </c>
      <c r="KI233">
        <v>22.673629999999999</v>
      </c>
      <c r="KJ233" s="1">
        <v>4.3803350000000001E-4</v>
      </c>
      <c r="KK233" s="1">
        <v>0.1379283</v>
      </c>
      <c r="KL233">
        <v>0.71593899999999999</v>
      </c>
      <c r="KM233">
        <v>23.161999999999999</v>
      </c>
      <c r="KN233" s="1">
        <v>4.0595259999999999E-4</v>
      </c>
      <c r="KO233" s="1">
        <v>0.12775020000000001</v>
      </c>
      <c r="KP233">
        <v>0.71616449999999998</v>
      </c>
      <c r="KQ233">
        <v>23.43974</v>
      </c>
      <c r="KR233" s="1">
        <v>3.7638990000000001E-4</v>
      </c>
      <c r="KS233" s="1">
        <v>0.1183705</v>
      </c>
      <c r="KT233">
        <v>0.71633449999999999</v>
      </c>
      <c r="KU233">
        <v>23.321400000000001</v>
      </c>
      <c r="KV233" s="1">
        <v>3.4981120000000002E-4</v>
      </c>
      <c r="KW233" s="1">
        <v>0.1099503</v>
      </c>
      <c r="KX233">
        <v>0.71649379999999996</v>
      </c>
      <c r="KY233">
        <v>22.901759999999999</v>
      </c>
      <c r="KZ233" s="1">
        <v>3.2672909999999998E-4</v>
      </c>
      <c r="LA233" s="1">
        <v>0.1026301</v>
      </c>
      <c r="LB233">
        <v>0.71660060000000003</v>
      </c>
      <c r="LC233">
        <v>22.315709999999999</v>
      </c>
      <c r="LD233" s="1">
        <v>3.0688269999999999E-4</v>
      </c>
      <c r="LE233" s="1">
        <v>9.6360970000000004E-2</v>
      </c>
      <c r="LF233">
        <v>0.71665500000000004</v>
      </c>
      <c r="LG233">
        <v>21.81926</v>
      </c>
      <c r="LH233" s="1">
        <v>2.8983200000000001E-4</v>
      </c>
      <c r="LI233" s="1">
        <v>9.0987979999999996E-2</v>
      </c>
      <c r="LJ233">
        <v>0.71664269999999997</v>
      </c>
      <c r="LK233">
        <v>21.572009999999999</v>
      </c>
      <c r="LL233" s="1">
        <v>2.750098E-4</v>
      </c>
      <c r="LM233" s="1">
        <v>8.6334480000000005E-2</v>
      </c>
      <c r="LN233">
        <v>0.71656640000000005</v>
      </c>
      <c r="LO233">
        <v>21.610800000000001</v>
      </c>
      <c r="LP233" s="1">
        <v>2.6183750000000002E-4</v>
      </c>
      <c r="LQ233" s="1">
        <v>8.2210939999999996E-2</v>
      </c>
      <c r="LR233">
        <v>0.71646600000000005</v>
      </c>
      <c r="LS233">
        <v>22.151409999999998</v>
      </c>
      <c r="LT233" s="1">
        <v>2.4999179999999997E-4</v>
      </c>
      <c r="LU233" s="1">
        <v>7.8512250000000006E-2</v>
      </c>
      <c r="LV233">
        <v>0.71634220000000004</v>
      </c>
      <c r="LW233">
        <v>22.66508</v>
      </c>
      <c r="LX233" s="1">
        <v>2.3950649999999999E-4</v>
      </c>
      <c r="LY233" s="1">
        <v>7.5248590000000004E-2</v>
      </c>
      <c r="LZ233">
        <v>0.71621979999999996</v>
      </c>
      <c r="MA233">
        <v>23.14433</v>
      </c>
      <c r="MB233" s="1">
        <v>2.3062850000000001E-4</v>
      </c>
      <c r="MC233" s="1">
        <v>7.2479639999999998E-2</v>
      </c>
      <c r="MD233">
        <v>0.71609109999999998</v>
      </c>
      <c r="ME233">
        <v>23.497160000000001</v>
      </c>
      <c r="MF233" s="1">
        <v>2.232151E-4</v>
      </c>
      <c r="MG233" s="1">
        <v>7.0171650000000002E-2</v>
      </c>
      <c r="MH233">
        <v>0.71596970000000004</v>
      </c>
      <c r="MI233">
        <v>23.61787</v>
      </c>
      <c r="MJ233" s="1">
        <v>2.1692700000000001E-4</v>
      </c>
      <c r="MK233" s="1">
        <v>6.8214730000000001E-2</v>
      </c>
      <c r="ML233">
        <v>0.71585620000000005</v>
      </c>
      <c r="MM233">
        <v>23.43261</v>
      </c>
      <c r="MN233" s="1">
        <v>2.115273E-4</v>
      </c>
      <c r="MO233" s="1">
        <v>6.6534620000000003E-2</v>
      </c>
      <c r="MP233">
        <v>0.71581760000000005</v>
      </c>
      <c r="MQ233">
        <v>23.424119999999998</v>
      </c>
      <c r="MR233" s="1">
        <v>2.070129E-4</v>
      </c>
      <c r="MS233" s="1">
        <v>6.5124769999999998E-2</v>
      </c>
      <c r="MT233">
        <v>0.7157637</v>
      </c>
      <c r="MU233">
        <v>23.55958</v>
      </c>
      <c r="MV233" s="1">
        <v>2.034362E-4</v>
      </c>
      <c r="MW233" s="1">
        <v>6.399958E-2</v>
      </c>
      <c r="MX233">
        <v>0.71575670000000002</v>
      </c>
      <c r="MY233">
        <v>23.94971</v>
      </c>
      <c r="MZ233" s="1">
        <v>2.0036039999999999E-4</v>
      </c>
      <c r="NA233" s="1">
        <v>6.3037700000000002E-2</v>
      </c>
      <c r="NB233">
        <v>0.71573779999999998</v>
      </c>
      <c r="NC233">
        <v>24.354479999999999</v>
      </c>
      <c r="ND233" s="1">
        <v>1.969804E-4</v>
      </c>
      <c r="NE233" s="1">
        <v>6.1987109999999998E-2</v>
      </c>
      <c r="NF233">
        <v>0.71573779999999998</v>
      </c>
      <c r="NG233">
        <v>24.354479999999999</v>
      </c>
      <c r="NH233" s="1">
        <v>1.969804E-4</v>
      </c>
      <c r="NI233" s="1">
        <v>6.1987109999999998E-2</v>
      </c>
      <c r="NJ233">
        <v>0.71573779999999998</v>
      </c>
      <c r="NK233">
        <v>24.354479999999999</v>
      </c>
      <c r="NL233" s="1">
        <v>1.969804E-4</v>
      </c>
      <c r="NM233" s="1">
        <v>6.1987109999999998E-2</v>
      </c>
      <c r="NN233">
        <v>0.71573779999999998</v>
      </c>
      <c r="NO233">
        <v>24.354479999999999</v>
      </c>
      <c r="NP233" s="1">
        <v>1.969804E-4</v>
      </c>
      <c r="NQ233" s="1">
        <v>6.1987109999999998E-2</v>
      </c>
      <c r="NR233">
        <v>0.71573779999999998</v>
      </c>
      <c r="NS233">
        <v>24.354479999999999</v>
      </c>
      <c r="NT233" s="1">
        <v>1.969804E-4</v>
      </c>
      <c r="NU233" s="1">
        <v>6.1987109999999998E-2</v>
      </c>
      <c r="NV233">
        <v>0.71573779999999998</v>
      </c>
      <c r="NW233">
        <v>24.354479999999999</v>
      </c>
      <c r="NX233" s="1">
        <v>1.969804E-4</v>
      </c>
      <c r="NY233" s="1">
        <v>6.1987109999999998E-2</v>
      </c>
      <c r="NZ233">
        <v>0.71573779999999998</v>
      </c>
      <c r="OA233">
        <v>24.354479999999999</v>
      </c>
      <c r="OB233" s="1">
        <v>1.969804E-4</v>
      </c>
      <c r="OC233" s="1">
        <v>6.1987109999999998E-2</v>
      </c>
      <c r="OD233">
        <v>0.71573779999999998</v>
      </c>
      <c r="OE233">
        <v>24.354479999999999</v>
      </c>
      <c r="OF233" s="1">
        <v>1.969804E-4</v>
      </c>
      <c r="OG233" s="1">
        <v>6.1987109999999998E-2</v>
      </c>
      <c r="OH233">
        <v>0.71573779999999998</v>
      </c>
      <c r="OI233">
        <v>24.354479999999999</v>
      </c>
      <c r="OJ233" s="1">
        <v>1.969804E-4</v>
      </c>
      <c r="OK233" s="1">
        <v>6.1987109999999998E-2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1.1306689999999999</v>
      </c>
      <c r="G234">
        <v>17.498429999999999</v>
      </c>
      <c r="H234">
        <v>0</v>
      </c>
      <c r="I234">
        <v>0</v>
      </c>
      <c r="J234">
        <v>1.129553</v>
      </c>
      <c r="K234">
        <v>17.730270000000001</v>
      </c>
      <c r="L234">
        <v>0</v>
      </c>
      <c r="M234">
        <v>0</v>
      </c>
      <c r="N234">
        <v>1.1284380000000001</v>
      </c>
      <c r="O234">
        <v>18.153680000000001</v>
      </c>
      <c r="P234">
        <v>0</v>
      </c>
      <c r="Q234">
        <v>0</v>
      </c>
      <c r="R234">
        <v>1.1273420000000001</v>
      </c>
      <c r="S234">
        <v>18.738710000000001</v>
      </c>
      <c r="T234">
        <v>0</v>
      </c>
      <c r="U234">
        <v>0</v>
      </c>
      <c r="V234">
        <v>1.1261810000000001</v>
      </c>
      <c r="W234">
        <v>19.33774</v>
      </c>
      <c r="X234">
        <v>0</v>
      </c>
      <c r="Y234">
        <v>0</v>
      </c>
      <c r="Z234">
        <v>1.1249880000000001</v>
      </c>
      <c r="AA234">
        <v>19.545999999999999</v>
      </c>
      <c r="AB234">
        <v>0</v>
      </c>
      <c r="AC234">
        <v>0</v>
      </c>
      <c r="AD234">
        <v>1.12388</v>
      </c>
      <c r="AE234">
        <v>19.3141</v>
      </c>
      <c r="AF234">
        <v>0</v>
      </c>
      <c r="AG234">
        <v>0</v>
      </c>
      <c r="AH234">
        <v>1.1227119999999999</v>
      </c>
      <c r="AI234">
        <v>18.998200000000001</v>
      </c>
      <c r="AJ234">
        <v>0</v>
      </c>
      <c r="AK234">
        <v>0</v>
      </c>
      <c r="AL234">
        <v>1.121445</v>
      </c>
      <c r="AM234">
        <v>18.820419999999999</v>
      </c>
      <c r="AN234">
        <v>0</v>
      </c>
      <c r="AO234">
        <v>0</v>
      </c>
      <c r="AP234">
        <v>1.120112</v>
      </c>
      <c r="AQ234">
        <v>19.19162</v>
      </c>
      <c r="AR234">
        <v>1.9245129999999999E-34</v>
      </c>
      <c r="AS234" s="1">
        <v>4.79292E-32</v>
      </c>
      <c r="AT234">
        <v>1.118795</v>
      </c>
      <c r="AU234">
        <v>19.79298</v>
      </c>
      <c r="AV234" s="1">
        <v>7.6951609999999996E-23</v>
      </c>
      <c r="AW234" s="1">
        <v>1.9221580000000001E-20</v>
      </c>
      <c r="AX234">
        <v>1.1175330000000001</v>
      </c>
      <c r="AY234">
        <v>20.36975</v>
      </c>
      <c r="AZ234" s="1">
        <v>1.255664E-12</v>
      </c>
      <c r="BA234" s="1">
        <v>3.148876E-10</v>
      </c>
      <c r="BB234">
        <v>1.11626</v>
      </c>
      <c r="BC234">
        <v>20.867660000000001</v>
      </c>
      <c r="BD234" s="1">
        <v>2.1818550000000001E-6</v>
      </c>
      <c r="BE234" s="1">
        <v>4.3007860000000001E-4</v>
      </c>
      <c r="BF234">
        <v>1.1149610000000001</v>
      </c>
      <c r="BG234">
        <v>20.94867</v>
      </c>
      <c r="BH234" s="1">
        <v>1.790549E-3</v>
      </c>
      <c r="BI234" s="1">
        <v>0.37603839999999999</v>
      </c>
      <c r="BJ234">
        <v>1.1136379999999999</v>
      </c>
      <c r="BK234">
        <v>20.724329999999998</v>
      </c>
      <c r="BL234" s="1">
        <v>0.1679139</v>
      </c>
      <c r="BM234" s="1">
        <v>36.979590000000002</v>
      </c>
      <c r="BN234">
        <v>1.111912</v>
      </c>
      <c r="BO234">
        <v>20.367380000000001</v>
      </c>
      <c r="BP234" s="1">
        <v>3.6063230000000002</v>
      </c>
      <c r="BQ234">
        <v>825.29570000000001</v>
      </c>
      <c r="BR234">
        <v>1.1098680000000001</v>
      </c>
      <c r="BS234">
        <v>20.07957</v>
      </c>
      <c r="BT234">
        <v>25.007249999999999</v>
      </c>
      <c r="BU234">
        <v>5921.9250000000002</v>
      </c>
      <c r="BV234">
        <v>1.1078239999999999</v>
      </c>
      <c r="BW234">
        <v>19.958490000000001</v>
      </c>
      <c r="BX234">
        <v>70.159260000000003</v>
      </c>
      <c r="BY234">
        <v>17121.689999999999</v>
      </c>
      <c r="BZ234">
        <v>1.1056459999999999</v>
      </c>
      <c r="CA234">
        <v>20.312719999999999</v>
      </c>
      <c r="CB234">
        <v>93.414879999999997</v>
      </c>
      <c r="CC234">
        <v>23428.85</v>
      </c>
      <c r="CD234">
        <v>1.103294</v>
      </c>
      <c r="CE234">
        <v>20.661529999999999</v>
      </c>
      <c r="CF234">
        <v>67.002579999999995</v>
      </c>
      <c r="CG234">
        <v>17214.09</v>
      </c>
      <c r="CH234">
        <v>1.1002400000000001</v>
      </c>
      <c r="CI234">
        <v>20.89181</v>
      </c>
      <c r="CJ234">
        <v>28.504079999999998</v>
      </c>
      <c r="CK234">
        <v>7493.2430000000004</v>
      </c>
      <c r="CL234">
        <v>1.0958030000000001</v>
      </c>
      <c r="CM234">
        <v>20.738630000000001</v>
      </c>
      <c r="CN234">
        <v>7.8870979999999999</v>
      </c>
      <c r="CO234">
        <v>2119.4259999999999</v>
      </c>
      <c r="CP234">
        <v>1.0897110000000001</v>
      </c>
      <c r="CQ234">
        <v>20.292269999999998</v>
      </c>
      <c r="CR234">
        <v>1.5801499999999999</v>
      </c>
      <c r="CS234">
        <v>432.68130000000002</v>
      </c>
      <c r="CT234">
        <v>1.0832599999999999</v>
      </c>
      <c r="CU234">
        <v>19.636199999999999</v>
      </c>
      <c r="CV234">
        <v>0.28864089999999998</v>
      </c>
      <c r="CW234">
        <v>79.244770000000003</v>
      </c>
      <c r="CX234">
        <v>1.077529</v>
      </c>
      <c r="CY234">
        <v>18.953749999999999</v>
      </c>
      <c r="CZ234">
        <v>8.855449E-2</v>
      </c>
      <c r="DA234">
        <v>23.505379999999999</v>
      </c>
      <c r="DB234">
        <v>1.0720240000000001</v>
      </c>
      <c r="DC234">
        <v>18.485050000000001</v>
      </c>
      <c r="DD234">
        <v>6.0643639999999999E-2</v>
      </c>
      <c r="DE234">
        <v>15.731170000000001</v>
      </c>
      <c r="DF234">
        <v>1.066721</v>
      </c>
      <c r="DG234">
        <v>18.476400000000002</v>
      </c>
      <c r="DH234">
        <v>5.5350030000000001E-2</v>
      </c>
      <c r="DI234">
        <v>14.324909999999999</v>
      </c>
      <c r="DJ234">
        <v>1.0613379999999999</v>
      </c>
      <c r="DK234">
        <v>18.693349999999999</v>
      </c>
      <c r="DL234" s="1">
        <v>5.4301629999999997E-2</v>
      </c>
      <c r="DM234">
        <v>14.078480000000001</v>
      </c>
      <c r="DN234">
        <v>1.0551459999999999</v>
      </c>
      <c r="DO234">
        <v>19.09798</v>
      </c>
      <c r="DP234" s="1">
        <v>5.4211969999999998E-2</v>
      </c>
      <c r="DQ234">
        <v>14.10895</v>
      </c>
      <c r="DR234">
        <v>1.0486660000000001</v>
      </c>
      <c r="DS234">
        <v>19.058250000000001</v>
      </c>
      <c r="DT234" s="1">
        <v>5.3191769999999999E-2</v>
      </c>
      <c r="DU234">
        <v>13.91283</v>
      </c>
      <c r="DV234">
        <v>1.0426029999999999</v>
      </c>
      <c r="DW234">
        <v>18.74128</v>
      </c>
      <c r="DX234" s="1">
        <v>5.055569E-2</v>
      </c>
      <c r="DY234" s="1">
        <v>13.29196</v>
      </c>
      <c r="DZ234">
        <v>1.0367630000000001</v>
      </c>
      <c r="EA234">
        <v>18.30199</v>
      </c>
      <c r="EB234" s="1">
        <v>4.6824820000000003E-2</v>
      </c>
      <c r="EC234" s="1">
        <v>12.368729999999999</v>
      </c>
      <c r="ED234">
        <v>1.031007</v>
      </c>
      <c r="EE234">
        <v>17.822579999999999</v>
      </c>
      <c r="EF234" s="1">
        <v>4.265708E-2</v>
      </c>
      <c r="EG234" s="1">
        <v>11.315659999999999</v>
      </c>
      <c r="EH234">
        <v>1.0251840000000001</v>
      </c>
      <c r="EI234">
        <v>17.799910000000001</v>
      </c>
      <c r="EJ234" s="1">
        <v>3.8489969999999998E-2</v>
      </c>
      <c r="EK234" s="1">
        <v>10.25154</v>
      </c>
      <c r="EL234">
        <v>1.0190619999999999</v>
      </c>
      <c r="EM234">
        <v>17.801300000000001</v>
      </c>
      <c r="EN234" s="1">
        <v>3.460684E-2</v>
      </c>
      <c r="EO234" s="1">
        <v>9.2549810000000008</v>
      </c>
      <c r="EP234">
        <v>1.012964</v>
      </c>
      <c r="EQ234">
        <v>17.861049999999999</v>
      </c>
      <c r="ER234" s="1">
        <v>3.1154890000000001E-2</v>
      </c>
      <c r="ES234" s="1">
        <v>8.3645619999999994</v>
      </c>
      <c r="ET234">
        <v>1.006796</v>
      </c>
      <c r="EU234">
        <v>18.222079999999998</v>
      </c>
      <c r="EV234" s="1">
        <v>2.8059509999999999E-2</v>
      </c>
      <c r="EW234" s="1">
        <v>7.5643159999999998</v>
      </c>
      <c r="EX234">
        <v>1.0001819999999999</v>
      </c>
      <c r="EY234">
        <v>18.391590000000001</v>
      </c>
      <c r="EZ234" s="1">
        <v>2.5261120000000001E-2</v>
      </c>
      <c r="FA234" s="1">
        <v>6.839137</v>
      </c>
      <c r="FB234">
        <v>0.99326029999999998</v>
      </c>
      <c r="FC234">
        <v>18.2682</v>
      </c>
      <c r="FD234" s="1">
        <v>2.2731850000000001E-2</v>
      </c>
      <c r="FE234" s="1">
        <v>6.1819899999999999</v>
      </c>
      <c r="FF234">
        <v>0.98635329999999999</v>
      </c>
      <c r="FG234">
        <v>18.132549999999998</v>
      </c>
      <c r="FH234" s="1">
        <v>2.0448190000000002E-2</v>
      </c>
      <c r="FI234" s="1">
        <v>5.586214</v>
      </c>
      <c r="FJ234">
        <v>0.9799715</v>
      </c>
      <c r="FK234">
        <v>17.983370000000001</v>
      </c>
      <c r="FL234" s="1">
        <v>1.8393840000000002E-2</v>
      </c>
      <c r="FM234" s="1">
        <v>5.0456820000000002</v>
      </c>
      <c r="FN234">
        <v>0.97408090000000003</v>
      </c>
      <c r="FO234">
        <v>18.308479999999999</v>
      </c>
      <c r="FP234" s="1">
        <v>1.6552270000000001E-2</v>
      </c>
      <c r="FQ234" s="1">
        <v>4.557061</v>
      </c>
      <c r="FR234">
        <v>0.96853279999999997</v>
      </c>
      <c r="FS234">
        <v>18.698370000000001</v>
      </c>
      <c r="FT234" s="1">
        <v>1.4903309999999999E-2</v>
      </c>
      <c r="FU234" s="1">
        <v>4.1165180000000001</v>
      </c>
      <c r="FV234">
        <v>0.96293309999999999</v>
      </c>
      <c r="FW234">
        <v>19.158539999999999</v>
      </c>
      <c r="FX234" s="1">
        <v>1.3430660000000001E-2</v>
      </c>
      <c r="FY234" s="1">
        <v>3.721285</v>
      </c>
      <c r="FZ234">
        <v>0.95782060000000002</v>
      </c>
      <c r="GA234">
        <v>19.659459999999999</v>
      </c>
      <c r="GB234" s="1">
        <v>1.212393E-2</v>
      </c>
      <c r="GC234" s="1">
        <v>3.3677429999999999</v>
      </c>
      <c r="GD234">
        <v>0.95244419999999996</v>
      </c>
      <c r="GE234">
        <v>19.74568</v>
      </c>
      <c r="GF234" s="1">
        <v>1.093772E-2</v>
      </c>
      <c r="GG234" s="1">
        <v>3.0460660000000002</v>
      </c>
      <c r="GH234">
        <v>0.94313539999999996</v>
      </c>
      <c r="GI234">
        <v>19.652069999999998</v>
      </c>
      <c r="GJ234" s="1">
        <v>9.8648840000000008E-3</v>
      </c>
      <c r="GK234" s="1">
        <v>2.7597589999999999</v>
      </c>
      <c r="GL234">
        <v>0.93350379999999999</v>
      </c>
      <c r="GM234">
        <v>19.694009999999999</v>
      </c>
      <c r="GN234" s="1">
        <v>8.8923690000000007E-3</v>
      </c>
      <c r="GO234" s="1">
        <v>2.499609</v>
      </c>
      <c r="GP234">
        <v>0.92393289999999995</v>
      </c>
      <c r="GQ234">
        <v>19.837070000000001</v>
      </c>
      <c r="GR234" s="1">
        <v>8.0002560000000007E-3</v>
      </c>
      <c r="GS234" s="1">
        <v>2.2602760000000002</v>
      </c>
      <c r="GT234">
        <v>0.91464990000000002</v>
      </c>
      <c r="GU234">
        <v>20.481619999999999</v>
      </c>
      <c r="GV234" s="1">
        <v>7.1917220000000002E-3</v>
      </c>
      <c r="GW234" s="1">
        <v>2.04135</v>
      </c>
      <c r="GX234">
        <v>0.90581129999999999</v>
      </c>
      <c r="GY234">
        <v>21.082750000000001</v>
      </c>
      <c r="GZ234" s="1">
        <v>6.4656150000000001E-3</v>
      </c>
      <c r="HA234" s="1">
        <v>1.8432599999999999</v>
      </c>
      <c r="HB234">
        <v>0.8972639</v>
      </c>
      <c r="HC234">
        <v>21.56174</v>
      </c>
      <c r="HD234" s="1">
        <v>5.8204499999999996E-3</v>
      </c>
      <c r="HE234" s="1">
        <v>1.666023</v>
      </c>
      <c r="HF234">
        <v>0.88873570000000002</v>
      </c>
      <c r="HG234">
        <v>21.851880000000001</v>
      </c>
      <c r="HH234" s="1">
        <v>5.2398150000000001E-3</v>
      </c>
      <c r="HI234" s="1">
        <v>1.5064109999999999</v>
      </c>
      <c r="HJ234">
        <v>0.88082720000000003</v>
      </c>
      <c r="HK234">
        <v>21.761089999999999</v>
      </c>
      <c r="HL234" s="1">
        <v>4.7072859999999998E-3</v>
      </c>
      <c r="HM234" s="1">
        <v>1.35842</v>
      </c>
      <c r="HN234">
        <v>0.8746604</v>
      </c>
      <c r="HO234">
        <v>21.51896</v>
      </c>
      <c r="HP234" s="1">
        <v>4.2074189999999996E-3</v>
      </c>
      <c r="HQ234" s="1">
        <v>1.2165699999999999</v>
      </c>
      <c r="HR234">
        <v>0.86933020000000005</v>
      </c>
      <c r="HS234">
        <v>21.492999999999999</v>
      </c>
      <c r="HT234" s="1">
        <v>3.7265599999999999E-3</v>
      </c>
      <c r="HU234" s="1">
        <v>1.078837</v>
      </c>
      <c r="HV234">
        <v>0.86434789999999995</v>
      </c>
      <c r="HW234">
        <v>21.628740000000001</v>
      </c>
      <c r="HX234" s="1">
        <v>3.2631840000000001E-3</v>
      </c>
      <c r="HY234" s="1">
        <v>0.9456561</v>
      </c>
      <c r="HZ234">
        <v>0.85962190000000005</v>
      </c>
      <c r="IA234">
        <v>22.124639999999999</v>
      </c>
      <c r="IB234" s="1">
        <v>2.8341909999999998E-3</v>
      </c>
      <c r="IC234" s="1">
        <v>0.82178770000000001</v>
      </c>
      <c r="ID234">
        <v>0.8555876</v>
      </c>
      <c r="IE234">
        <v>21.98827</v>
      </c>
      <c r="IF234" s="1">
        <v>2.455287E-3</v>
      </c>
      <c r="IG234" s="1">
        <v>0.71184329999999996</v>
      </c>
      <c r="IH234">
        <v>0.85211840000000005</v>
      </c>
      <c r="II234">
        <v>22.102</v>
      </c>
      <c r="IJ234" s="1">
        <v>2.1338400000000001E-3</v>
      </c>
      <c r="IK234" s="1">
        <v>0.61833510000000003</v>
      </c>
      <c r="IL234">
        <v>0.85087670000000004</v>
      </c>
      <c r="IM234">
        <v>22.051819999999999</v>
      </c>
      <c r="IN234" s="1">
        <v>1.869264E-3</v>
      </c>
      <c r="IO234" s="1">
        <v>0.54020999999999997</v>
      </c>
      <c r="IP234">
        <v>0.85003010000000001</v>
      </c>
      <c r="IQ234">
        <v>21.72195</v>
      </c>
      <c r="IR234" s="1">
        <v>1.6507869999999999E-3</v>
      </c>
      <c r="IS234" s="1">
        <v>0.47581400000000001</v>
      </c>
      <c r="IT234">
        <v>0.84933080000000005</v>
      </c>
      <c r="IU234">
        <v>21.327100000000002</v>
      </c>
      <c r="IV234" s="1">
        <v>1.4647499999999999E-3</v>
      </c>
      <c r="IW234" s="1">
        <v>0.42131600000000002</v>
      </c>
      <c r="IX234">
        <v>0.84884139999999997</v>
      </c>
      <c r="IY234">
        <v>21.118680000000001</v>
      </c>
      <c r="IZ234" s="1">
        <v>1.295299E-3</v>
      </c>
      <c r="JA234" s="1">
        <v>0.3720638</v>
      </c>
      <c r="JB234">
        <v>0.84849350000000001</v>
      </c>
      <c r="JC234">
        <v>21.22711</v>
      </c>
      <c r="JD234" s="1">
        <v>1.133181E-3</v>
      </c>
      <c r="JE234" s="1">
        <v>0.3252102</v>
      </c>
      <c r="JF234">
        <v>0.84826380000000001</v>
      </c>
      <c r="JG234">
        <v>21.97156</v>
      </c>
      <c r="JH234" s="1">
        <v>9.7848909999999996E-4</v>
      </c>
      <c r="JI234" s="1">
        <v>0.28062029999999999</v>
      </c>
      <c r="JJ234">
        <v>0.84810700000000006</v>
      </c>
      <c r="JK234">
        <v>22.662960000000002</v>
      </c>
      <c r="JL234" s="1">
        <v>8.3909230000000004E-4</v>
      </c>
      <c r="JM234" s="1">
        <v>0.24037220000000001</v>
      </c>
      <c r="JN234">
        <v>0.84804000000000002</v>
      </c>
      <c r="JO234">
        <v>23.18188</v>
      </c>
      <c r="JP234" s="1">
        <v>7.2319310000000005E-4</v>
      </c>
      <c r="JQ234" s="1">
        <v>0.20680299999999999</v>
      </c>
      <c r="JR234">
        <v>0.84809259999999997</v>
      </c>
      <c r="JS234">
        <v>23.47944</v>
      </c>
      <c r="JT234" s="1">
        <v>6.3356239999999998E-4</v>
      </c>
      <c r="JU234" s="1">
        <v>0.18075550000000001</v>
      </c>
      <c r="JV234">
        <v>0.84819310000000003</v>
      </c>
      <c r="JW234">
        <v>23.25883</v>
      </c>
      <c r="JX234" s="1">
        <v>5.6691439999999999E-4</v>
      </c>
      <c r="JY234" s="1">
        <v>0.16137889999999999</v>
      </c>
      <c r="JZ234">
        <v>0.8484083</v>
      </c>
      <c r="KA234">
        <v>22.77366</v>
      </c>
      <c r="KB234" s="1">
        <v>5.1677400000000001E-4</v>
      </c>
      <c r="KC234" s="1">
        <v>0.1468314</v>
      </c>
      <c r="KD234">
        <v>0.84870590000000001</v>
      </c>
      <c r="KE234">
        <v>22.58249</v>
      </c>
      <c r="KF234" s="1">
        <v>4.7646560000000001E-4</v>
      </c>
      <c r="KG234" s="1">
        <v>0.13520409999999999</v>
      </c>
      <c r="KH234">
        <v>0.84909049999999997</v>
      </c>
      <c r="KI234">
        <v>22.643070000000002</v>
      </c>
      <c r="KJ234" s="1">
        <v>4.413288E-4</v>
      </c>
      <c r="KK234" s="1">
        <v>0.1251118</v>
      </c>
      <c r="KL234">
        <v>0.84960190000000002</v>
      </c>
      <c r="KM234">
        <v>23.159379999999999</v>
      </c>
      <c r="KN234" s="1">
        <v>4.0900080000000002E-4</v>
      </c>
      <c r="KO234" s="1">
        <v>0.1158781</v>
      </c>
      <c r="KP234">
        <v>0.85016579999999997</v>
      </c>
      <c r="KQ234">
        <v>23.47213</v>
      </c>
      <c r="KR234" s="1">
        <v>3.7917579999999999E-4</v>
      </c>
      <c r="KS234" s="1">
        <v>0.107363</v>
      </c>
      <c r="KT234">
        <v>0.85074689999999997</v>
      </c>
      <c r="KU234">
        <v>23.384979999999999</v>
      </c>
      <c r="KV234" s="1">
        <v>3.5227359999999999E-4</v>
      </c>
      <c r="KW234" s="1">
        <v>9.9686159999999996E-2</v>
      </c>
      <c r="KX234">
        <v>0.85136809999999996</v>
      </c>
      <c r="KY234">
        <v>22.97655</v>
      </c>
      <c r="KZ234" s="1">
        <v>3.2884480000000001E-4</v>
      </c>
      <c r="LA234" s="1">
        <v>9.2991799999999999E-2</v>
      </c>
      <c r="LB234">
        <v>0.85191669999999997</v>
      </c>
      <c r="LC234">
        <v>22.374279999999999</v>
      </c>
      <c r="LD234" s="1">
        <v>3.0869589999999998E-4</v>
      </c>
      <c r="LE234" s="1">
        <v>8.7254750000000006E-2</v>
      </c>
      <c r="LF234">
        <v>0.85238809999999998</v>
      </c>
      <c r="LG234">
        <v>21.842970000000001</v>
      </c>
      <c r="LH234" s="1">
        <v>2.9138690000000001E-4</v>
      </c>
      <c r="LI234" s="1">
        <v>8.233799E-2</v>
      </c>
      <c r="LJ234">
        <v>0.85276629999999998</v>
      </c>
      <c r="LK234">
        <v>21.565259999999999</v>
      </c>
      <c r="LL234" s="1">
        <v>2.7637030000000001E-4</v>
      </c>
      <c r="LM234" s="1">
        <v>7.8086729999999993E-2</v>
      </c>
      <c r="LN234">
        <v>0.85299899999999995</v>
      </c>
      <c r="LO234">
        <v>21.60323</v>
      </c>
      <c r="LP234" s="1">
        <v>2.6305449999999999E-4</v>
      </c>
      <c r="LQ234" s="1">
        <v>7.4331659999999994E-2</v>
      </c>
      <c r="LR234">
        <v>0.85315850000000004</v>
      </c>
      <c r="LS234">
        <v>22.181100000000001</v>
      </c>
      <c r="LT234" s="1">
        <v>2.5107800000000001E-4</v>
      </c>
      <c r="LU234" s="1">
        <v>7.0962670000000005E-2</v>
      </c>
      <c r="LV234">
        <v>0.85319230000000001</v>
      </c>
      <c r="LW234">
        <v>22.719860000000001</v>
      </c>
      <c r="LX234" s="1">
        <v>2.4045070000000001E-4</v>
      </c>
      <c r="LY234" s="1">
        <v>6.7983420000000003E-2</v>
      </c>
      <c r="LZ234">
        <v>0.8531436</v>
      </c>
      <c r="MA234">
        <v>23.214729999999999</v>
      </c>
      <c r="MB234" s="1">
        <v>2.3141749999999999E-4</v>
      </c>
      <c r="MC234" s="1">
        <v>6.54415E-2</v>
      </c>
      <c r="MD234">
        <v>0.85304380000000002</v>
      </c>
      <c r="ME234">
        <v>23.553360000000001</v>
      </c>
      <c r="MF234" s="1">
        <v>2.2387770000000001E-4</v>
      </c>
      <c r="MG234" s="1">
        <v>6.3322829999999997E-2</v>
      </c>
      <c r="MH234">
        <v>0.85292889999999999</v>
      </c>
      <c r="MI234">
        <v>23.643000000000001</v>
      </c>
      <c r="MJ234" s="1">
        <v>2.174942E-4</v>
      </c>
      <c r="MK234" s="1">
        <v>6.1529279999999999E-2</v>
      </c>
      <c r="ML234">
        <v>0.85276839999999998</v>
      </c>
      <c r="MM234">
        <v>23.41573</v>
      </c>
      <c r="MN234" s="1">
        <v>2.1201060000000001E-4</v>
      </c>
      <c r="MO234" s="1">
        <v>5.9989500000000001E-2</v>
      </c>
      <c r="MP234">
        <v>0.85264079999999998</v>
      </c>
      <c r="MQ234">
        <v>23.389130000000002</v>
      </c>
      <c r="MR234" s="1">
        <v>2.074113E-4</v>
      </c>
      <c r="MS234" s="1">
        <v>5.8692950000000001E-2</v>
      </c>
      <c r="MT234">
        <v>0.85252430000000001</v>
      </c>
      <c r="MU234">
        <v>23.525700000000001</v>
      </c>
      <c r="MV234" s="1">
        <v>2.0375490000000001E-4</v>
      </c>
      <c r="MW234" s="1">
        <v>5.765298E-2</v>
      </c>
      <c r="MX234">
        <v>0.85242490000000004</v>
      </c>
      <c r="MY234">
        <v>23.948399999999999</v>
      </c>
      <c r="MZ234" s="1">
        <v>2.0065839999999999E-4</v>
      </c>
      <c r="NA234" s="1">
        <v>5.6779030000000001E-2</v>
      </c>
      <c r="NB234">
        <v>0.85233599999999998</v>
      </c>
      <c r="NC234">
        <v>24.392589999999998</v>
      </c>
      <c r="ND234" s="1">
        <v>1.9733740000000001E-4</v>
      </c>
      <c r="NE234" s="1">
        <v>5.5851900000000003E-2</v>
      </c>
      <c r="NF234">
        <v>0.85233599999999998</v>
      </c>
      <c r="NG234">
        <v>24.392589999999998</v>
      </c>
      <c r="NH234" s="1">
        <v>1.9733740000000001E-4</v>
      </c>
      <c r="NI234" s="1">
        <v>5.5851900000000003E-2</v>
      </c>
      <c r="NJ234">
        <v>0.85233599999999998</v>
      </c>
      <c r="NK234">
        <v>24.392589999999998</v>
      </c>
      <c r="NL234" s="1">
        <v>1.9733740000000001E-4</v>
      </c>
      <c r="NM234" s="1">
        <v>5.5851900000000003E-2</v>
      </c>
      <c r="NN234">
        <v>0.85233599999999998</v>
      </c>
      <c r="NO234">
        <v>24.392589999999998</v>
      </c>
      <c r="NP234" s="1">
        <v>1.9733740000000001E-4</v>
      </c>
      <c r="NQ234" s="1">
        <v>5.5851900000000003E-2</v>
      </c>
      <c r="NR234">
        <v>0.85233599999999998</v>
      </c>
      <c r="NS234">
        <v>24.392589999999998</v>
      </c>
      <c r="NT234" s="1">
        <v>1.9733740000000001E-4</v>
      </c>
      <c r="NU234" s="1">
        <v>5.5851900000000003E-2</v>
      </c>
      <c r="NV234">
        <v>0.85233599999999998</v>
      </c>
      <c r="NW234">
        <v>24.392589999999998</v>
      </c>
      <c r="NX234" s="1">
        <v>1.9733740000000001E-4</v>
      </c>
      <c r="NY234" s="1">
        <v>5.5851900000000003E-2</v>
      </c>
      <c r="NZ234">
        <v>0.85233599999999998</v>
      </c>
      <c r="OA234">
        <v>24.392589999999998</v>
      </c>
      <c r="OB234" s="1">
        <v>1.9733740000000001E-4</v>
      </c>
      <c r="OC234" s="1">
        <v>5.5851900000000003E-2</v>
      </c>
      <c r="OD234">
        <v>0.85233599999999998</v>
      </c>
      <c r="OE234">
        <v>24.392589999999998</v>
      </c>
      <c r="OF234" s="1">
        <v>1.9733740000000001E-4</v>
      </c>
      <c r="OG234" s="1">
        <v>5.5851900000000003E-2</v>
      </c>
      <c r="OH234">
        <v>0.85233599999999998</v>
      </c>
      <c r="OI234">
        <v>24.392589999999998</v>
      </c>
      <c r="OJ234" s="1">
        <v>1.9733740000000001E-4</v>
      </c>
      <c r="OK234" s="1">
        <v>5.5851900000000003E-2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1.0287170000000001</v>
      </c>
      <c r="G235">
        <v>17.548400000000001</v>
      </c>
      <c r="H235">
        <v>0</v>
      </c>
      <c r="I235">
        <v>0</v>
      </c>
      <c r="J235">
        <v>1.027323</v>
      </c>
      <c r="K235">
        <v>17.762640000000001</v>
      </c>
      <c r="L235">
        <v>0</v>
      </c>
      <c r="M235">
        <v>0</v>
      </c>
      <c r="N235">
        <v>1.0259510000000001</v>
      </c>
      <c r="O235">
        <v>18.157050000000002</v>
      </c>
      <c r="P235">
        <v>0</v>
      </c>
      <c r="Q235">
        <v>0</v>
      </c>
      <c r="R235">
        <v>1.0245329999999999</v>
      </c>
      <c r="S235">
        <v>18.7285</v>
      </c>
      <c r="T235">
        <v>0</v>
      </c>
      <c r="U235">
        <v>0</v>
      </c>
      <c r="V235">
        <v>1.0230889999999999</v>
      </c>
      <c r="W235">
        <v>19.330860000000001</v>
      </c>
      <c r="X235">
        <v>0</v>
      </c>
      <c r="Y235">
        <v>0</v>
      </c>
      <c r="Z235">
        <v>1.0216069999999999</v>
      </c>
      <c r="AA235">
        <v>19.55002</v>
      </c>
      <c r="AB235">
        <v>0</v>
      </c>
      <c r="AC235">
        <v>0</v>
      </c>
      <c r="AD235">
        <v>1.0202180000000001</v>
      </c>
      <c r="AE235">
        <v>19.32742</v>
      </c>
      <c r="AF235">
        <v>0</v>
      </c>
      <c r="AG235">
        <v>0</v>
      </c>
      <c r="AH235">
        <v>1.018786</v>
      </c>
      <c r="AI235">
        <v>19.023510000000002</v>
      </c>
      <c r="AJ235">
        <v>0</v>
      </c>
      <c r="AK235">
        <v>0</v>
      </c>
      <c r="AL235">
        <v>1.0172330000000001</v>
      </c>
      <c r="AM235">
        <v>18.829460000000001</v>
      </c>
      <c r="AN235">
        <v>0</v>
      </c>
      <c r="AO235">
        <v>0</v>
      </c>
      <c r="AP235">
        <v>1.0155890000000001</v>
      </c>
      <c r="AQ235">
        <v>19.20149</v>
      </c>
      <c r="AR235">
        <v>2.5316420000000002E-35</v>
      </c>
      <c r="AS235">
        <v>1.100921E-32</v>
      </c>
      <c r="AT235">
        <v>1.0139579999999999</v>
      </c>
      <c r="AU235">
        <v>19.779050000000002</v>
      </c>
      <c r="AV235" s="1">
        <v>1.0158609999999999E-23</v>
      </c>
      <c r="AW235" s="1">
        <v>4.436734E-21</v>
      </c>
      <c r="AX235">
        <v>1.012384</v>
      </c>
      <c r="AY235">
        <v>20.357849999999999</v>
      </c>
      <c r="AZ235" s="1">
        <v>1.8096309999999999E-13</v>
      </c>
      <c r="BA235" s="1">
        <v>7.9406719999999994E-11</v>
      </c>
      <c r="BB235">
        <v>1.0108010000000001</v>
      </c>
      <c r="BC235">
        <v>20.86542</v>
      </c>
      <c r="BD235" s="1">
        <v>1.230794E-6</v>
      </c>
      <c r="BE235" s="1">
        <v>3.2328270000000001E-4</v>
      </c>
      <c r="BF235">
        <v>1.0091600000000001</v>
      </c>
      <c r="BG235">
        <v>20.952529999999999</v>
      </c>
      <c r="BH235" s="1">
        <v>1.213628E-3</v>
      </c>
      <c r="BI235" s="1">
        <v>0.357852</v>
      </c>
      <c r="BJ235">
        <v>1.0075259999999999</v>
      </c>
      <c r="BK235">
        <v>20.746269999999999</v>
      </c>
      <c r="BL235" s="1">
        <v>0.12740950000000001</v>
      </c>
      <c r="BM235" s="1">
        <v>41.234079999999999</v>
      </c>
      <c r="BN235">
        <v>1.005827</v>
      </c>
      <c r="BO235">
        <v>20.400700000000001</v>
      </c>
      <c r="BP235" s="1">
        <v>2.9835919999999998</v>
      </c>
      <c r="BQ235">
        <v>1048.298</v>
      </c>
      <c r="BR235">
        <v>1.0041629999999999</v>
      </c>
      <c r="BS235">
        <v>20.109169999999999</v>
      </c>
      <c r="BT235">
        <v>22.224350000000001</v>
      </c>
      <c r="BU235">
        <v>8436.9330000000009</v>
      </c>
      <c r="BV235">
        <v>1.0024409999999999</v>
      </c>
      <c r="BW235">
        <v>19.97186</v>
      </c>
      <c r="BX235">
        <v>66.317480000000003</v>
      </c>
      <c r="BY235">
        <v>27083.71</v>
      </c>
      <c r="BZ235">
        <v>1.000702</v>
      </c>
      <c r="CA235">
        <v>20.308530000000001</v>
      </c>
      <c r="CB235">
        <v>93.451930000000004</v>
      </c>
      <c r="CC235">
        <v>40889.01</v>
      </c>
      <c r="CD235">
        <v>0.99875930000000002</v>
      </c>
      <c r="CE235">
        <v>20.638100000000001</v>
      </c>
      <c r="CF235">
        <v>70.262469999999993</v>
      </c>
      <c r="CG235">
        <v>32920.01</v>
      </c>
      <c r="CH235">
        <v>0.99625620000000004</v>
      </c>
      <c r="CI235">
        <v>20.895379999999999</v>
      </c>
      <c r="CJ235">
        <v>31.25487</v>
      </c>
      <c r="CK235">
        <v>15638.9</v>
      </c>
      <c r="CL235">
        <v>0.99175290000000005</v>
      </c>
      <c r="CM235">
        <v>20.76126</v>
      </c>
      <c r="CN235">
        <v>8.9996270000000003</v>
      </c>
      <c r="CO235">
        <v>4800.7569999999996</v>
      </c>
      <c r="CP235">
        <v>0.98546400000000001</v>
      </c>
      <c r="CQ235">
        <v>20.35726</v>
      </c>
      <c r="CR235">
        <v>1.8593569999999999</v>
      </c>
      <c r="CS235">
        <v>1050.2260000000001</v>
      </c>
      <c r="CT235">
        <v>0.97868520000000003</v>
      </c>
      <c r="CU235">
        <v>19.715520000000001</v>
      </c>
      <c r="CV235">
        <v>0.33855160000000001</v>
      </c>
      <c r="CW235">
        <v>194.86269999999999</v>
      </c>
      <c r="CX235">
        <v>0.97253529999999999</v>
      </c>
      <c r="CY235">
        <v>19.027560000000001</v>
      </c>
      <c r="CZ235">
        <v>9.5754660000000005E-2</v>
      </c>
      <c r="DA235">
        <v>50.215029999999999</v>
      </c>
      <c r="DB235">
        <v>0.96662459999999994</v>
      </c>
      <c r="DC235">
        <v>18.540400000000002</v>
      </c>
      <c r="DD235">
        <v>6.1730489999999999E-2</v>
      </c>
      <c r="DE235">
        <v>29.530650000000001</v>
      </c>
      <c r="DF235">
        <v>0.96087840000000002</v>
      </c>
      <c r="DG235">
        <v>18.497389999999999</v>
      </c>
      <c r="DH235">
        <v>5.5577290000000001E-2</v>
      </c>
      <c r="DI235">
        <v>26.151389999999999</v>
      </c>
      <c r="DJ235">
        <v>0.95516730000000005</v>
      </c>
      <c r="DK235">
        <v>18.683319999999998</v>
      </c>
      <c r="DL235" s="1">
        <v>5.43036E-2</v>
      </c>
      <c r="DM235">
        <v>25.58089</v>
      </c>
      <c r="DN235">
        <v>0.94950440000000003</v>
      </c>
      <c r="DO235">
        <v>19.08465</v>
      </c>
      <c r="DP235" s="1">
        <v>5.4206039999999997E-2</v>
      </c>
      <c r="DQ235">
        <v>25.711310000000001</v>
      </c>
      <c r="DR235">
        <v>0.94387849999999995</v>
      </c>
      <c r="DS235">
        <v>19.067309999999999</v>
      </c>
      <c r="DT235" s="1">
        <v>5.3314309999999997E-2</v>
      </c>
      <c r="DU235">
        <v>25.555720000000001</v>
      </c>
      <c r="DV235">
        <v>0.93797529999999996</v>
      </c>
      <c r="DW235">
        <v>18.776289999999999</v>
      </c>
      <c r="DX235" s="1">
        <v>5.0818290000000002E-2</v>
      </c>
      <c r="DY235" s="1">
        <v>24.64602</v>
      </c>
      <c r="DZ235">
        <v>0.93192580000000003</v>
      </c>
      <c r="EA235">
        <v>18.361370000000001</v>
      </c>
      <c r="EB235" s="1">
        <v>4.7166380000000001E-2</v>
      </c>
      <c r="EC235" s="1">
        <v>23.120909999999999</v>
      </c>
      <c r="ED235">
        <v>0.92599869999999995</v>
      </c>
      <c r="EE235">
        <v>17.885149999999999</v>
      </c>
      <c r="EF235" s="1">
        <v>4.3026040000000002E-2</v>
      </c>
      <c r="EG235" s="1">
        <v>21.294309999999999</v>
      </c>
      <c r="EH235">
        <v>0.92000709999999997</v>
      </c>
      <c r="EI235">
        <v>17.855090000000001</v>
      </c>
      <c r="EJ235" s="1">
        <v>3.8851780000000002E-2</v>
      </c>
      <c r="EK235" s="1">
        <v>19.40005</v>
      </c>
      <c r="EL235">
        <v>0.91375779999999995</v>
      </c>
      <c r="EM235">
        <v>17.8584</v>
      </c>
      <c r="EN235" s="1">
        <v>3.49386E-2</v>
      </c>
      <c r="EO235" s="1">
        <v>17.595369999999999</v>
      </c>
      <c r="EP235">
        <v>0.90749579999999996</v>
      </c>
      <c r="EQ235">
        <v>17.89002</v>
      </c>
      <c r="ER235" s="1">
        <v>3.145017E-2</v>
      </c>
      <c r="ES235" s="1">
        <v>15.96785</v>
      </c>
      <c r="ET235">
        <v>0.90129859999999995</v>
      </c>
      <c r="EU235">
        <v>18.226680000000002</v>
      </c>
      <c r="EV235" s="1">
        <v>2.8329819999999999E-2</v>
      </c>
      <c r="EW235" s="1">
        <v>14.5054</v>
      </c>
      <c r="EX235">
        <v>0.89514800000000005</v>
      </c>
      <c r="EY235">
        <v>18.396629999999998</v>
      </c>
      <c r="EZ235" s="1">
        <v>2.5506870000000001E-2</v>
      </c>
      <c r="FA235" s="1">
        <v>13.172969999999999</v>
      </c>
      <c r="FB235">
        <v>0.8888798</v>
      </c>
      <c r="FC235">
        <v>18.247620000000001</v>
      </c>
      <c r="FD235" s="1">
        <v>2.2955420000000001E-2</v>
      </c>
      <c r="FE235" s="1">
        <v>11.95955</v>
      </c>
      <c r="FF235">
        <v>0.88232279999999996</v>
      </c>
      <c r="FG235">
        <v>18.121790000000001</v>
      </c>
      <c r="FH235" s="1">
        <v>2.065231E-2</v>
      </c>
      <c r="FI235" s="1">
        <v>10.857799999999999</v>
      </c>
      <c r="FJ235">
        <v>0.87600990000000001</v>
      </c>
      <c r="FK235">
        <v>17.988779999999998</v>
      </c>
      <c r="FL235" s="1">
        <v>1.8579430000000001E-2</v>
      </c>
      <c r="FM235" s="1">
        <v>9.8547069999999994</v>
      </c>
      <c r="FN235">
        <v>0.87029089999999998</v>
      </c>
      <c r="FO235">
        <v>18.341229999999999</v>
      </c>
      <c r="FP235" s="1">
        <v>1.6721150000000001E-2</v>
      </c>
      <c r="FQ235" s="1">
        <v>8.9433919999999993</v>
      </c>
      <c r="FR235">
        <v>0.86492749999999996</v>
      </c>
      <c r="FS235">
        <v>18.747699999999998</v>
      </c>
      <c r="FT235" s="1">
        <v>1.505603E-2</v>
      </c>
      <c r="FU235" s="1">
        <v>8.1183119999999995</v>
      </c>
      <c r="FV235">
        <v>0.8595391</v>
      </c>
      <c r="FW235">
        <v>19.200379999999999</v>
      </c>
      <c r="FX235" s="1">
        <v>1.3567879999999999E-2</v>
      </c>
      <c r="FY235" s="1">
        <v>7.374441</v>
      </c>
      <c r="FZ235">
        <v>0.85471750000000002</v>
      </c>
      <c r="GA235">
        <v>19.67484</v>
      </c>
      <c r="GB235" s="1">
        <v>1.2248139999999999E-2</v>
      </c>
      <c r="GC235" s="1">
        <v>6.7060029999999999</v>
      </c>
      <c r="GD235">
        <v>0.84974830000000001</v>
      </c>
      <c r="GE235">
        <v>19.752749999999999</v>
      </c>
      <c r="GF235" s="1">
        <v>1.1051800000000001E-2</v>
      </c>
      <c r="GG235" s="1">
        <v>6.0966449999999996</v>
      </c>
      <c r="GH235">
        <v>0.84482650000000004</v>
      </c>
      <c r="GI235">
        <v>19.608180000000001</v>
      </c>
      <c r="GJ235" s="1">
        <v>9.9662970000000007E-3</v>
      </c>
      <c r="GK235" s="1">
        <v>5.5403200000000004</v>
      </c>
      <c r="GL235">
        <v>0.84016939999999996</v>
      </c>
      <c r="GM235">
        <v>19.62914</v>
      </c>
      <c r="GN235" s="1">
        <v>8.9862109999999992E-3</v>
      </c>
      <c r="GO235" s="1">
        <v>5.0332650000000001</v>
      </c>
      <c r="GP235">
        <v>0.83509920000000004</v>
      </c>
      <c r="GQ235">
        <v>19.775099999999998</v>
      </c>
      <c r="GR235" s="1">
        <v>8.0868250000000006E-3</v>
      </c>
      <c r="GS235" s="1">
        <v>4.5671660000000003</v>
      </c>
      <c r="GT235">
        <v>0.83020110000000003</v>
      </c>
      <c r="GU235">
        <v>20.456050000000001</v>
      </c>
      <c r="GV235" s="1">
        <v>7.2712339999999997E-3</v>
      </c>
      <c r="GW235" s="1">
        <v>4.1388299999999996</v>
      </c>
      <c r="GX235">
        <v>0.82578850000000004</v>
      </c>
      <c r="GY235">
        <v>21.104150000000001</v>
      </c>
      <c r="GZ235" s="1">
        <v>6.5375310000000001E-3</v>
      </c>
      <c r="HA235" s="1">
        <v>3.7484190000000002</v>
      </c>
      <c r="HB235">
        <v>0.82162999999999997</v>
      </c>
      <c r="HC235">
        <v>21.62576</v>
      </c>
      <c r="HD235" s="1">
        <v>5.8850120000000002E-3</v>
      </c>
      <c r="HE235" s="1">
        <v>3.3972699999999998</v>
      </c>
      <c r="HF235">
        <v>0.81734229999999997</v>
      </c>
      <c r="HG235">
        <v>21.910920000000001</v>
      </c>
      <c r="HH235" s="1">
        <v>5.3001810000000002E-3</v>
      </c>
      <c r="HI235" s="1">
        <v>3.0812219999999999</v>
      </c>
      <c r="HJ235">
        <v>0.81367109999999998</v>
      </c>
      <c r="HK235">
        <v>21.797709999999999</v>
      </c>
      <c r="HL235" s="1">
        <v>4.7650610000000001E-3</v>
      </c>
      <c r="HM235" s="1">
        <v>2.7886950000000001</v>
      </c>
      <c r="HN235">
        <v>0.81202790000000002</v>
      </c>
      <c r="HO235">
        <v>21.487739999999999</v>
      </c>
      <c r="HP235" s="1">
        <v>4.2646489999999997E-3</v>
      </c>
      <c r="HQ235" s="1">
        <v>2.5086200000000001</v>
      </c>
      <c r="HR235">
        <v>0.81081199999999998</v>
      </c>
      <c r="HS235">
        <v>21.41826</v>
      </c>
      <c r="HT235" s="1">
        <v>3.7835260000000002E-3</v>
      </c>
      <c r="HU235" s="1">
        <v>2.2360709999999999</v>
      </c>
      <c r="HV235">
        <v>0.80964899999999995</v>
      </c>
      <c r="HW235">
        <v>21.544309999999999</v>
      </c>
      <c r="HX235" s="1">
        <v>3.318667E-3</v>
      </c>
      <c r="HY235" s="1">
        <v>1.970202</v>
      </c>
      <c r="HZ235">
        <v>0.80879429999999997</v>
      </c>
      <c r="IA235">
        <v>22.10566</v>
      </c>
      <c r="IB235" s="1">
        <v>2.8852650000000001E-3</v>
      </c>
      <c r="IC235" s="1">
        <v>1.71858</v>
      </c>
      <c r="ID235">
        <v>0.80811310000000003</v>
      </c>
      <c r="IE235">
        <v>22.047350000000002</v>
      </c>
      <c r="IF235" s="1">
        <v>2.5000479999999999E-3</v>
      </c>
      <c r="IG235" s="1">
        <v>1.491825</v>
      </c>
      <c r="IH235">
        <v>0.80754879999999996</v>
      </c>
      <c r="II235">
        <v>22.206720000000001</v>
      </c>
      <c r="IJ235" s="1">
        <v>2.1716539999999999E-3</v>
      </c>
      <c r="IK235" s="1">
        <v>1.296351</v>
      </c>
      <c r="IL235">
        <v>0.80826540000000002</v>
      </c>
      <c r="IM235">
        <v>22.16563</v>
      </c>
      <c r="IN235" s="1">
        <v>1.9007780000000001E-3</v>
      </c>
      <c r="IO235" s="1">
        <v>1.1326130000000001</v>
      </c>
      <c r="IP235">
        <v>0.80881349999999996</v>
      </c>
      <c r="IQ235">
        <v>21.82377</v>
      </c>
      <c r="IR235" s="1">
        <v>1.676889E-3</v>
      </c>
      <c r="IS235" s="1">
        <v>0.99736910000000001</v>
      </c>
      <c r="IT235">
        <v>0.80933549999999999</v>
      </c>
      <c r="IU235">
        <v>21.357610000000001</v>
      </c>
      <c r="IV235" s="1">
        <v>1.487452E-3</v>
      </c>
      <c r="IW235" s="1">
        <v>0.88372919999999999</v>
      </c>
      <c r="IX235">
        <v>0.80985220000000002</v>
      </c>
      <c r="IY235">
        <v>21.089079999999999</v>
      </c>
      <c r="IZ235" s="1">
        <v>1.316397E-3</v>
      </c>
      <c r="JA235" s="1">
        <v>0.78245350000000002</v>
      </c>
      <c r="JB235">
        <v>0.81032749999999998</v>
      </c>
      <c r="JC235">
        <v>21.16921</v>
      </c>
      <c r="JD235" s="1">
        <v>1.15346E-3</v>
      </c>
      <c r="JE235" s="1">
        <v>0.68683369999999999</v>
      </c>
      <c r="JF235">
        <v>0.81078609999999995</v>
      </c>
      <c r="JG235">
        <v>21.944320000000001</v>
      </c>
      <c r="JH235" s="1">
        <v>9.9757470000000001E-4</v>
      </c>
      <c r="JI235" s="1">
        <v>0.59526310000000004</v>
      </c>
      <c r="JJ235">
        <v>0.81116149999999998</v>
      </c>
      <c r="JK235">
        <v>22.70872</v>
      </c>
      <c r="JL235" s="1">
        <v>8.5585770000000004E-4</v>
      </c>
      <c r="JM235" s="1">
        <v>0.51105120000000004</v>
      </c>
      <c r="JN235">
        <v>0.81150169999999999</v>
      </c>
      <c r="JO235">
        <v>23.281549999999999</v>
      </c>
      <c r="JP235" s="1">
        <v>7.3677720000000005E-4</v>
      </c>
      <c r="JQ235" s="1">
        <v>0.43913550000000001</v>
      </c>
      <c r="JR235">
        <v>0.81181250000000005</v>
      </c>
      <c r="JS235">
        <v>23.605740000000001</v>
      </c>
      <c r="JT235" s="1">
        <v>6.4391239999999998E-4</v>
      </c>
      <c r="JU235" s="1">
        <v>0.3822101</v>
      </c>
      <c r="JV235">
        <v>0.81205640000000001</v>
      </c>
      <c r="JW235">
        <v>23.381499999999999</v>
      </c>
      <c r="JX235" s="1">
        <v>5.7458590000000005E-4</v>
      </c>
      <c r="JY235" s="1">
        <v>0.33935890000000002</v>
      </c>
      <c r="JZ235">
        <v>0.81230690000000005</v>
      </c>
      <c r="KA235">
        <v>22.828659999999999</v>
      </c>
      <c r="KB235" s="1">
        <v>5.2265020000000001E-4</v>
      </c>
      <c r="KC235" s="1">
        <v>0.30733890000000003</v>
      </c>
      <c r="KD235">
        <v>0.81258969999999997</v>
      </c>
      <c r="KE235">
        <v>22.558730000000001</v>
      </c>
      <c r="KF235" s="1">
        <v>4.8132669999999999E-4</v>
      </c>
      <c r="KG235" s="1">
        <v>0.28220529999999999</v>
      </c>
      <c r="KH235">
        <v>0.81281879999999995</v>
      </c>
      <c r="KI235">
        <v>22.58193</v>
      </c>
      <c r="KJ235" s="1">
        <v>4.45666E-4</v>
      </c>
      <c r="KK235" s="1">
        <v>0.26082549999999999</v>
      </c>
      <c r="KL235">
        <v>0.8130503</v>
      </c>
      <c r="KM235">
        <v>23.114270000000001</v>
      </c>
      <c r="KN235" s="1">
        <v>4.130087E-4</v>
      </c>
      <c r="KO235" s="1">
        <v>0.2414712</v>
      </c>
      <c r="KP235">
        <v>0.81322669999999997</v>
      </c>
      <c r="KQ235">
        <v>23.512740000000001</v>
      </c>
      <c r="KR235" s="1">
        <v>3.8285249999999999E-4</v>
      </c>
      <c r="KS235" s="1">
        <v>0.22360189999999999</v>
      </c>
      <c r="KT235">
        <v>0.81340089999999998</v>
      </c>
      <c r="KU235">
        <v>23.481339999999999</v>
      </c>
      <c r="KV235" s="1">
        <v>3.5555299999999999E-4</v>
      </c>
      <c r="KW235" s="1">
        <v>0.20736350000000001</v>
      </c>
      <c r="KX235">
        <v>0.8134692</v>
      </c>
      <c r="KY235">
        <v>23.13475</v>
      </c>
      <c r="KZ235" s="1">
        <v>3.3167469999999998E-4</v>
      </c>
      <c r="LA235" s="1">
        <v>0.1930616</v>
      </c>
      <c r="LB235">
        <v>0.81350549999999999</v>
      </c>
      <c r="LC235">
        <v>22.515260000000001</v>
      </c>
      <c r="LD235" s="1">
        <v>3.1112659999999999E-4</v>
      </c>
      <c r="LE235" s="1">
        <v>0.1807568</v>
      </c>
      <c r="LF235">
        <v>0.81347130000000001</v>
      </c>
      <c r="LG235">
        <v>21.924530000000001</v>
      </c>
      <c r="LH235" s="1">
        <v>2.9347370000000001E-4</v>
      </c>
      <c r="LI235" s="1">
        <v>0.1702032</v>
      </c>
      <c r="LJ235">
        <v>0.81340000000000001</v>
      </c>
      <c r="LK235">
        <v>21.576809999999998</v>
      </c>
      <c r="LL235" s="1">
        <v>2.781859E-4</v>
      </c>
      <c r="LM235" s="1">
        <v>0.1611118</v>
      </c>
      <c r="LN235">
        <v>0.81322280000000002</v>
      </c>
      <c r="LO235">
        <v>21.576049999999999</v>
      </c>
      <c r="LP235" s="1">
        <v>2.646716E-4</v>
      </c>
      <c r="LQ235" s="1">
        <v>0.15313640000000001</v>
      </c>
      <c r="LR235">
        <v>0.81306239999999996</v>
      </c>
      <c r="LS235">
        <v>22.17361</v>
      </c>
      <c r="LT235" s="1">
        <v>2.525219E-4</v>
      </c>
      <c r="LU235" s="1">
        <v>0.1460108</v>
      </c>
      <c r="LV235">
        <v>0.81283300000000003</v>
      </c>
      <c r="LW235">
        <v>22.78003</v>
      </c>
      <c r="LX235" s="1">
        <v>2.4171230000000001E-4</v>
      </c>
      <c r="LY235" s="1">
        <v>0.1396955</v>
      </c>
      <c r="LZ235">
        <v>0.81265010000000004</v>
      </c>
      <c r="MA235">
        <v>23.316210000000002</v>
      </c>
      <c r="MB235" s="1">
        <v>2.3247489999999999E-4</v>
      </c>
      <c r="MC235" s="1">
        <v>0.13425989999999999</v>
      </c>
      <c r="MD235">
        <v>0.81245880000000004</v>
      </c>
      <c r="ME235">
        <v>23.64639</v>
      </c>
      <c r="MF235" s="1">
        <v>2.2475969999999999E-4</v>
      </c>
      <c r="MG235" s="1">
        <v>0.1297219</v>
      </c>
      <c r="MH235">
        <v>0.81232950000000004</v>
      </c>
      <c r="MI235">
        <v>23.707129999999999</v>
      </c>
      <c r="MJ235" s="1">
        <v>2.182459E-4</v>
      </c>
      <c r="MK235" s="1">
        <v>0.12591050000000001</v>
      </c>
      <c r="ML235">
        <v>0.81220780000000004</v>
      </c>
      <c r="MM235">
        <v>23.418220000000002</v>
      </c>
      <c r="MN235" s="1">
        <v>2.1265389999999999E-4</v>
      </c>
      <c r="MO235" s="1">
        <v>0.12265479999999999</v>
      </c>
      <c r="MP235">
        <v>0.81214370000000002</v>
      </c>
      <c r="MQ235">
        <v>23.335239999999999</v>
      </c>
      <c r="MR235" s="1">
        <v>2.0794109999999999E-4</v>
      </c>
      <c r="MS235" s="1">
        <v>0.1198963</v>
      </c>
      <c r="MT235">
        <v>0.81209410000000004</v>
      </c>
      <c r="MU235">
        <v>23.452290000000001</v>
      </c>
      <c r="MV235" s="1">
        <v>2.041787E-4</v>
      </c>
      <c r="MW235" s="1">
        <v>0.117664</v>
      </c>
      <c r="MX235">
        <v>0.81206880000000004</v>
      </c>
      <c r="MY235">
        <v>23.90691</v>
      </c>
      <c r="MZ235" s="1">
        <v>2.010382E-4</v>
      </c>
      <c r="NA235" s="1">
        <v>0.11583359999999999</v>
      </c>
      <c r="NB235">
        <v>0.8120714</v>
      </c>
      <c r="NC235">
        <v>24.421880000000002</v>
      </c>
      <c r="ND235" s="1">
        <v>1.977805E-4</v>
      </c>
      <c r="NE235" s="1">
        <v>0.1140134</v>
      </c>
      <c r="NF235">
        <v>0.8120714</v>
      </c>
      <c r="NG235">
        <v>24.421880000000002</v>
      </c>
      <c r="NH235" s="1">
        <v>1.977805E-4</v>
      </c>
      <c r="NI235" s="1">
        <v>0.1140134</v>
      </c>
      <c r="NJ235">
        <v>0.8120714</v>
      </c>
      <c r="NK235">
        <v>24.421880000000002</v>
      </c>
      <c r="NL235" s="1">
        <v>1.977805E-4</v>
      </c>
      <c r="NM235" s="1">
        <v>0.1140134</v>
      </c>
      <c r="NN235">
        <v>0.8120714</v>
      </c>
      <c r="NO235">
        <v>24.421880000000002</v>
      </c>
      <c r="NP235" s="1">
        <v>1.977805E-4</v>
      </c>
      <c r="NQ235" s="1">
        <v>0.1140134</v>
      </c>
      <c r="NR235">
        <v>0.8120714</v>
      </c>
      <c r="NS235">
        <v>24.421880000000002</v>
      </c>
      <c r="NT235" s="1">
        <v>1.977805E-4</v>
      </c>
      <c r="NU235" s="1">
        <v>0.1140134</v>
      </c>
      <c r="NV235">
        <v>0.8120714</v>
      </c>
      <c r="NW235">
        <v>24.421880000000002</v>
      </c>
      <c r="NX235" s="1">
        <v>1.977805E-4</v>
      </c>
      <c r="NY235" s="1">
        <v>0.1140134</v>
      </c>
      <c r="NZ235">
        <v>0.8120714</v>
      </c>
      <c r="OA235">
        <v>24.421880000000002</v>
      </c>
      <c r="OB235" s="1">
        <v>1.977805E-4</v>
      </c>
      <c r="OC235" s="1">
        <v>0.1140134</v>
      </c>
      <c r="OD235">
        <v>0.8120714</v>
      </c>
      <c r="OE235">
        <v>24.421880000000002</v>
      </c>
      <c r="OF235" s="1">
        <v>1.977805E-4</v>
      </c>
      <c r="OG235" s="1">
        <v>0.1140134</v>
      </c>
      <c r="OH235">
        <v>0.8120714</v>
      </c>
      <c r="OI235">
        <v>24.421880000000002</v>
      </c>
      <c r="OJ235" s="1">
        <v>1.977805E-4</v>
      </c>
      <c r="OK235" s="1">
        <v>0.1140134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0.49100820000000001</v>
      </c>
      <c r="G236">
        <v>17.593050000000002</v>
      </c>
      <c r="H236">
        <v>0</v>
      </c>
      <c r="I236">
        <v>0</v>
      </c>
      <c r="J236">
        <v>0.4896373</v>
      </c>
      <c r="K236">
        <v>17.784310000000001</v>
      </c>
      <c r="L236">
        <v>0</v>
      </c>
      <c r="M236">
        <v>0</v>
      </c>
      <c r="N236">
        <v>0.4882783</v>
      </c>
      <c r="O236">
        <v>18.155390000000001</v>
      </c>
      <c r="P236">
        <v>0</v>
      </c>
      <c r="Q236">
        <v>0</v>
      </c>
      <c r="R236">
        <v>0.4868941</v>
      </c>
      <c r="S236">
        <v>18.709430000000001</v>
      </c>
      <c r="T236">
        <v>0</v>
      </c>
      <c r="U236">
        <v>0</v>
      </c>
      <c r="V236">
        <v>0.485512</v>
      </c>
      <c r="W236">
        <v>19.31635</v>
      </c>
      <c r="X236">
        <v>0</v>
      </c>
      <c r="Y236">
        <v>0</v>
      </c>
      <c r="Z236">
        <v>0.48409069999999998</v>
      </c>
      <c r="AA236">
        <v>19.554210000000001</v>
      </c>
      <c r="AB236">
        <v>0</v>
      </c>
      <c r="AC236">
        <v>0</v>
      </c>
      <c r="AD236">
        <v>0.48270269999999998</v>
      </c>
      <c r="AE236">
        <v>19.341010000000001</v>
      </c>
      <c r="AF236">
        <v>0</v>
      </c>
      <c r="AG236">
        <v>0</v>
      </c>
      <c r="AH236">
        <v>0.48130440000000002</v>
      </c>
      <c r="AI236">
        <v>19.04975</v>
      </c>
      <c r="AJ236">
        <v>0</v>
      </c>
      <c r="AK236">
        <v>0</v>
      </c>
      <c r="AL236">
        <v>0.47983690000000001</v>
      </c>
      <c r="AM236">
        <v>18.835979999999999</v>
      </c>
      <c r="AN236">
        <v>0</v>
      </c>
      <c r="AO236">
        <v>0</v>
      </c>
      <c r="AP236">
        <v>0.47830099999999998</v>
      </c>
      <c r="AQ236">
        <v>19.199719999999999</v>
      </c>
      <c r="AR236">
        <v>5.0338980000000002E-36</v>
      </c>
      <c r="AS236">
        <v>2.5210970000000001E-33</v>
      </c>
      <c r="AT236">
        <v>0.47674109999999997</v>
      </c>
      <c r="AU236">
        <v>19.75714</v>
      </c>
      <c r="AV236" s="1">
        <v>1.9592279999999999E-24</v>
      </c>
      <c r="AW236" s="1">
        <v>9.8601770000000004E-22</v>
      </c>
      <c r="AX236">
        <v>0.47519850000000002</v>
      </c>
      <c r="AY236">
        <v>20.336829999999999</v>
      </c>
      <c r="AZ236" s="1">
        <v>4.4074490000000001E-14</v>
      </c>
      <c r="BA236" s="1">
        <v>2.227512E-11</v>
      </c>
      <c r="BB236">
        <v>0.4736148</v>
      </c>
      <c r="BC236">
        <v>20.85622</v>
      </c>
      <c r="BD236" s="1">
        <v>3.5516340000000001E-7</v>
      </c>
      <c r="BE236" s="1">
        <v>1.4722340000000001E-4</v>
      </c>
      <c r="BF236">
        <v>0.4720009</v>
      </c>
      <c r="BG236">
        <v>20.958110000000001</v>
      </c>
      <c r="BH236" s="1">
        <v>5.2749250000000002E-4</v>
      </c>
      <c r="BI236" s="1">
        <v>0.21639140000000001</v>
      </c>
      <c r="BJ236">
        <v>0.4703599</v>
      </c>
      <c r="BK236">
        <v>20.766559999999998</v>
      </c>
      <c r="BL236" s="1">
        <v>6.986038E-2</v>
      </c>
      <c r="BM236" s="1">
        <v>29.723980000000001</v>
      </c>
      <c r="BN236">
        <v>0.4687075</v>
      </c>
      <c r="BO236">
        <v>20.433610000000002</v>
      </c>
      <c r="BP236" s="1">
        <v>1.954172</v>
      </c>
      <c r="BQ236">
        <v>867.90200000000004</v>
      </c>
      <c r="BR236">
        <v>0.46704459999999998</v>
      </c>
      <c r="BS236">
        <v>20.138249999999999</v>
      </c>
      <c r="BT236">
        <v>16.90812</v>
      </c>
      <c r="BU236">
        <v>7857.6890000000003</v>
      </c>
      <c r="BV236">
        <v>0.4653562</v>
      </c>
      <c r="BW236">
        <v>19.98621</v>
      </c>
      <c r="BX236">
        <v>57.579250000000002</v>
      </c>
      <c r="BY236">
        <v>27971.93</v>
      </c>
      <c r="BZ236">
        <v>0.46361730000000001</v>
      </c>
      <c r="CA236">
        <v>20.299440000000001</v>
      </c>
      <c r="CB236">
        <v>91.414590000000004</v>
      </c>
      <c r="CC236">
        <v>46336.56</v>
      </c>
      <c r="CD236">
        <v>0.46177170000000001</v>
      </c>
      <c r="CE236">
        <v>20.611599999999999</v>
      </c>
      <c r="CF236">
        <v>76.833240000000004</v>
      </c>
      <c r="CG236">
        <v>40571.4</v>
      </c>
      <c r="CH236">
        <v>0.45956019999999997</v>
      </c>
      <c r="CI236">
        <v>20.89489</v>
      </c>
      <c r="CJ236">
        <v>37.872680000000003</v>
      </c>
      <c r="CK236">
        <v>20796.48</v>
      </c>
      <c r="CL236">
        <v>0.456347</v>
      </c>
      <c r="CM236">
        <v>20.779720000000001</v>
      </c>
      <c r="CN236">
        <v>11.97655</v>
      </c>
      <c r="CO236">
        <v>6829.8879999999999</v>
      </c>
      <c r="CP236">
        <v>0.45184059999999998</v>
      </c>
      <c r="CQ236">
        <v>20.415880000000001</v>
      </c>
      <c r="CR236">
        <v>2.6729959999999999</v>
      </c>
      <c r="CS236">
        <v>1578.155</v>
      </c>
      <c r="CT236">
        <v>0.44666430000000001</v>
      </c>
      <c r="CU236">
        <v>19.790579999999999</v>
      </c>
      <c r="CV236">
        <v>0.4945639</v>
      </c>
      <c r="CW236">
        <v>297.69940000000003</v>
      </c>
      <c r="CX236">
        <v>0.44154359999999998</v>
      </c>
      <c r="CY236">
        <v>19.099150000000002</v>
      </c>
      <c r="CZ236">
        <v>0.1193326</v>
      </c>
      <c r="DA236">
        <v>69.527820000000006</v>
      </c>
      <c r="DB236">
        <v>0.43651879999999998</v>
      </c>
      <c r="DC236">
        <v>18.592269999999999</v>
      </c>
      <c r="DD236">
        <v>6.51394E-2</v>
      </c>
      <c r="DE236">
        <v>36.0745</v>
      </c>
      <c r="DF236">
        <v>0.43160330000000002</v>
      </c>
      <c r="DG236">
        <v>18.513950000000001</v>
      </c>
      <c r="DH236">
        <v>5.6213810000000003E-2</v>
      </c>
      <c r="DI236">
        <v>30.888359999999999</v>
      </c>
      <c r="DJ236">
        <v>0.42671979999999998</v>
      </c>
      <c r="DK236">
        <v>18.672419999999999</v>
      </c>
      <c r="DL236" s="1">
        <v>5.429523E-2</v>
      </c>
      <c r="DM236">
        <v>29.988389999999999</v>
      </c>
      <c r="DN236">
        <v>0.42182320000000001</v>
      </c>
      <c r="DO236">
        <v>19.068619999999999</v>
      </c>
      <c r="DP236" s="1">
        <v>5.4109490000000003E-2</v>
      </c>
      <c r="DQ236">
        <v>30.143260000000001</v>
      </c>
      <c r="DR236">
        <v>0.41699370000000002</v>
      </c>
      <c r="DS236">
        <v>19.075669999999999</v>
      </c>
      <c r="DT236" s="1">
        <v>5.347967E-2</v>
      </c>
      <c r="DU236">
        <v>30.110849999999999</v>
      </c>
      <c r="DV236">
        <v>0.41222320000000001</v>
      </c>
      <c r="DW236">
        <v>18.806830000000001</v>
      </c>
      <c r="DX236" s="1">
        <v>5.1327240000000003E-2</v>
      </c>
      <c r="DY236">
        <v>29.233740000000001</v>
      </c>
      <c r="DZ236">
        <v>0.40755039999999998</v>
      </c>
      <c r="EA236">
        <v>18.4145</v>
      </c>
      <c r="EB236" s="1">
        <v>4.7895050000000002E-2</v>
      </c>
      <c r="EC236" s="1">
        <v>27.574539999999999</v>
      </c>
      <c r="ED236">
        <v>0.40293770000000001</v>
      </c>
      <c r="EE236">
        <v>17.942830000000001</v>
      </c>
      <c r="EF236" s="1">
        <v>4.3845759999999998E-2</v>
      </c>
      <c r="EG236" s="1">
        <v>25.500330000000002</v>
      </c>
      <c r="EH236">
        <v>0.39830130000000002</v>
      </c>
      <c r="EI236">
        <v>17.89434</v>
      </c>
      <c r="EJ236" s="1">
        <v>3.9675219999999997E-2</v>
      </c>
      <c r="EK236" s="1">
        <v>23.30284</v>
      </c>
      <c r="EL236">
        <v>0.39352559999999998</v>
      </c>
      <c r="EM236">
        <v>17.90748</v>
      </c>
      <c r="EN236" s="1">
        <v>3.5705969999999997E-2</v>
      </c>
      <c r="EO236" s="1">
        <v>21.179960000000001</v>
      </c>
      <c r="EP236">
        <v>0.38872430000000002</v>
      </c>
      <c r="EQ236">
        <v>17.916139999999999</v>
      </c>
      <c r="ER236" s="1">
        <v>3.213767E-2</v>
      </c>
      <c r="ES236" s="1">
        <v>19.249759999999998</v>
      </c>
      <c r="ET236">
        <v>0.38395950000000001</v>
      </c>
      <c r="EU236">
        <v>18.22467</v>
      </c>
      <c r="EV236" s="1">
        <v>2.8958890000000001E-2</v>
      </c>
      <c r="EW236" s="1">
        <v>17.517289999999999</v>
      </c>
      <c r="EX236">
        <v>0.37918030000000003</v>
      </c>
      <c r="EY236">
        <v>18.40166</v>
      </c>
      <c r="EZ236" s="1">
        <v>2.6083619999999998E-2</v>
      </c>
      <c r="FA236" s="1">
        <v>15.93834</v>
      </c>
      <c r="FB236">
        <v>0.37437609999999999</v>
      </c>
      <c r="FC236">
        <v>18.235410000000002</v>
      </c>
      <c r="FD236" s="1">
        <v>2.3483509999999999E-2</v>
      </c>
      <c r="FE236" s="1">
        <v>14.497809999999999</v>
      </c>
      <c r="FF236">
        <v>0.36943350000000003</v>
      </c>
      <c r="FG236">
        <v>18.114059999999998</v>
      </c>
      <c r="FH236" s="1">
        <v>2.1135939999999999E-2</v>
      </c>
      <c r="FI236" s="1">
        <v>13.1875</v>
      </c>
      <c r="FJ236">
        <v>0.36461769999999999</v>
      </c>
      <c r="FK236">
        <v>17.992010000000001</v>
      </c>
      <c r="FL236" s="1">
        <v>1.902208E-2</v>
      </c>
      <c r="FM236" s="1">
        <v>11.99189</v>
      </c>
      <c r="FN236">
        <v>0.36006129999999997</v>
      </c>
      <c r="FO236">
        <v>18.353190000000001</v>
      </c>
      <c r="FP236" s="1">
        <v>1.7126019999999999E-2</v>
      </c>
      <c r="FQ236" s="1">
        <v>10.903359999999999</v>
      </c>
      <c r="FR236">
        <v>0.35558919999999999</v>
      </c>
      <c r="FS236">
        <v>18.776910000000001</v>
      </c>
      <c r="FT236" s="1">
        <v>1.5424149999999999E-2</v>
      </c>
      <c r="FU236" s="1">
        <v>9.9159319999999997</v>
      </c>
      <c r="FV236">
        <v>0.35111110000000001</v>
      </c>
      <c r="FW236">
        <v>19.225660000000001</v>
      </c>
      <c r="FX236" s="1">
        <v>1.390102E-2</v>
      </c>
      <c r="FY236" s="1">
        <v>9.0238879999999995</v>
      </c>
      <c r="FZ236">
        <v>0.34692810000000002</v>
      </c>
      <c r="GA236">
        <v>19.6815</v>
      </c>
      <c r="GB236" s="1">
        <v>1.255123E-2</v>
      </c>
      <c r="GC236" s="1">
        <v>8.2209610000000009</v>
      </c>
      <c r="GD236">
        <v>0.34270279999999997</v>
      </c>
      <c r="GE236">
        <v>19.762789999999999</v>
      </c>
      <c r="GF236" s="1">
        <v>1.1331569999999999E-2</v>
      </c>
      <c r="GG236" s="1">
        <v>7.489382</v>
      </c>
      <c r="GH236">
        <v>0.33846520000000002</v>
      </c>
      <c r="GI236">
        <v>19.580960000000001</v>
      </c>
      <c r="GJ236" s="1">
        <v>1.022237E-2</v>
      </c>
      <c r="GK236" s="1">
        <v>6.8198879999999997</v>
      </c>
      <c r="GL236">
        <v>0.33440330000000001</v>
      </c>
      <c r="GM236">
        <v>19.581060000000001</v>
      </c>
      <c r="GN236" s="1">
        <v>9.2236260000000004E-3</v>
      </c>
      <c r="GO236" s="1">
        <v>6.2097110000000004</v>
      </c>
      <c r="GP236">
        <v>0.33015559999999999</v>
      </c>
      <c r="GQ236">
        <v>19.722429999999999</v>
      </c>
      <c r="GR236" s="1">
        <v>8.3074210000000006E-3</v>
      </c>
      <c r="GS236" s="1">
        <v>5.6472810000000004</v>
      </c>
      <c r="GT236">
        <v>0.32604939999999999</v>
      </c>
      <c r="GU236">
        <v>20.41985</v>
      </c>
      <c r="GV236" s="1">
        <v>7.4756370000000003E-3</v>
      </c>
      <c r="GW236" s="1">
        <v>5.1288400000000003</v>
      </c>
      <c r="GX236">
        <v>0.32217109999999999</v>
      </c>
      <c r="GY236">
        <v>21.1</v>
      </c>
      <c r="GZ236" s="1">
        <v>6.7240989999999999E-3</v>
      </c>
      <c r="HA236" s="1">
        <v>4.6539770000000003</v>
      </c>
      <c r="HB236">
        <v>0.31843549999999998</v>
      </c>
      <c r="HC236">
        <v>21.662240000000001</v>
      </c>
      <c r="HD236" s="1">
        <v>6.0537639999999997E-3</v>
      </c>
      <c r="HE236" s="1">
        <v>4.2253340000000001</v>
      </c>
      <c r="HF236">
        <v>0.31475170000000002</v>
      </c>
      <c r="HG236">
        <v>21.95102</v>
      </c>
      <c r="HH236" s="1">
        <v>5.4550800000000002E-3</v>
      </c>
      <c r="HI236" s="1">
        <v>3.8393839999999999</v>
      </c>
      <c r="HJ236">
        <v>0.31135810000000003</v>
      </c>
      <c r="HK236">
        <v>21.83399</v>
      </c>
      <c r="HL236" s="1">
        <v>4.9112579999999999E-3</v>
      </c>
      <c r="HM236" s="1">
        <v>3.4832390000000002</v>
      </c>
      <c r="HN236">
        <v>0.30877520000000003</v>
      </c>
      <c r="HO236">
        <v>21.481369999999998</v>
      </c>
      <c r="HP236" s="1">
        <v>4.4074659999999996E-3</v>
      </c>
      <c r="HQ236" s="1">
        <v>3.143278</v>
      </c>
      <c r="HR236">
        <v>0.3064981</v>
      </c>
      <c r="HS236">
        <v>21.369109999999999</v>
      </c>
      <c r="HT236" s="1">
        <v>3.9249690000000004E-3</v>
      </c>
      <c r="HU236" s="1">
        <v>2.8123520000000002</v>
      </c>
      <c r="HV236">
        <v>0.3044347</v>
      </c>
      <c r="HW236">
        <v>21.477440000000001</v>
      </c>
      <c r="HX236" s="1">
        <v>3.457281E-3</v>
      </c>
      <c r="HY236" s="1">
        <v>2.4877539999999998</v>
      </c>
      <c r="HZ236">
        <v>0.3026587</v>
      </c>
      <c r="IA236">
        <v>22.075230000000001</v>
      </c>
      <c r="IB236" s="1">
        <v>3.0151169999999999E-3</v>
      </c>
      <c r="IC236" s="1">
        <v>2.1774089999999999</v>
      </c>
      <c r="ID236">
        <v>0.30109229999999998</v>
      </c>
      <c r="IE236">
        <v>22.083200000000001</v>
      </c>
      <c r="IF236" s="1">
        <v>2.615643E-3</v>
      </c>
      <c r="IG236" s="1">
        <v>1.89395</v>
      </c>
      <c r="IH236">
        <v>0.2997686</v>
      </c>
      <c r="II236">
        <v>22.269680000000001</v>
      </c>
      <c r="IJ236" s="1">
        <v>2.2704209999999999E-3</v>
      </c>
      <c r="IK236" s="1">
        <v>1.6468119999999999</v>
      </c>
      <c r="IL236">
        <v>0.29887259999999999</v>
      </c>
      <c r="IM236">
        <v>22.24652</v>
      </c>
      <c r="IN236" s="1">
        <v>1.9832780000000002E-3</v>
      </c>
      <c r="IO236" s="1">
        <v>1.4386369999999999</v>
      </c>
      <c r="IP236">
        <v>0.29799710000000001</v>
      </c>
      <c r="IQ236">
        <v>21.907520000000002</v>
      </c>
      <c r="IR236" s="1">
        <v>1.7453169999999999E-3</v>
      </c>
      <c r="IS236" s="1">
        <v>1.266141</v>
      </c>
      <c r="IT236">
        <v>0.29726780000000003</v>
      </c>
      <c r="IU236">
        <v>21.394179999999999</v>
      </c>
      <c r="IV236" s="1">
        <v>1.5463670000000001E-3</v>
      </c>
      <c r="IW236" s="1">
        <v>1.121899</v>
      </c>
      <c r="IX236">
        <v>0.29668070000000002</v>
      </c>
      <c r="IY236">
        <v>21.08173</v>
      </c>
      <c r="IZ236" s="1">
        <v>1.3705569999999999E-3</v>
      </c>
      <c r="JA236" s="1">
        <v>0.99476450000000005</v>
      </c>
      <c r="JB236">
        <v>0.29621619999999999</v>
      </c>
      <c r="JC236">
        <v>21.124369999999999</v>
      </c>
      <c r="JD236" s="1">
        <v>1.2055480000000001E-3</v>
      </c>
      <c r="JE236" s="1">
        <v>0.87565000000000004</v>
      </c>
      <c r="JF236">
        <v>0.29586580000000001</v>
      </c>
      <c r="JG236">
        <v>21.904900000000001</v>
      </c>
      <c r="JH236" s="1">
        <v>1.0472140000000001E-3</v>
      </c>
      <c r="JI236" s="1">
        <v>0.76128419999999997</v>
      </c>
      <c r="JJ236">
        <v>0.29559669999999999</v>
      </c>
      <c r="JK236">
        <v>22.709070000000001</v>
      </c>
      <c r="JL236" s="1">
        <v>9.0040210000000005E-4</v>
      </c>
      <c r="JM236" s="1">
        <v>0.65478990000000004</v>
      </c>
      <c r="JN236">
        <v>0.29542249999999998</v>
      </c>
      <c r="JO236">
        <v>23.334910000000001</v>
      </c>
      <c r="JP236" s="1">
        <v>7.7366990000000003E-4</v>
      </c>
      <c r="JQ236" s="1">
        <v>0.56230789999999997</v>
      </c>
      <c r="JR236">
        <v>0.29531540000000001</v>
      </c>
      <c r="JS236">
        <v>23.68674</v>
      </c>
      <c r="JT236" s="1">
        <v>6.7244319999999996E-4</v>
      </c>
      <c r="JU236" s="1">
        <v>0.4879811</v>
      </c>
      <c r="JV236">
        <v>0.2952842</v>
      </c>
      <c r="JW236">
        <v>23.476569999999999</v>
      </c>
      <c r="JX236" s="1">
        <v>5.9584030000000004E-4</v>
      </c>
      <c r="JY236" s="1">
        <v>0.4315214</v>
      </c>
      <c r="JZ236">
        <v>0.29532370000000002</v>
      </c>
      <c r="KA236">
        <v>22.883590000000002</v>
      </c>
      <c r="KB236" s="1">
        <v>5.3877470000000002E-4</v>
      </c>
      <c r="KC236" s="1">
        <v>0.38939780000000002</v>
      </c>
      <c r="KD236">
        <v>0.29543750000000002</v>
      </c>
      <c r="KE236">
        <v>22.557539999999999</v>
      </c>
      <c r="KF236" s="1">
        <v>4.9440680000000002E-4</v>
      </c>
      <c r="KG236" s="1">
        <v>0.35673939999999998</v>
      </c>
      <c r="KH236">
        <v>0.29563289999999998</v>
      </c>
      <c r="KI236">
        <v>22.539750000000002</v>
      </c>
      <c r="KJ236" s="1">
        <v>4.5717130000000003E-4</v>
      </c>
      <c r="KK236" s="1">
        <v>0.32939160000000001</v>
      </c>
      <c r="KL236">
        <v>0.29589969999999999</v>
      </c>
      <c r="KM236">
        <v>23.06662</v>
      </c>
      <c r="KN236" s="1">
        <v>4.2359340000000002E-4</v>
      </c>
      <c r="KO236" s="1">
        <v>0.30486220000000003</v>
      </c>
      <c r="KP236">
        <v>0.2962206</v>
      </c>
      <c r="KQ236">
        <v>23.522639999999999</v>
      </c>
      <c r="KR236" s="1">
        <v>3.9261089999999998E-4</v>
      </c>
      <c r="KS236" s="1">
        <v>0.28222429999999998</v>
      </c>
      <c r="KT236">
        <v>0.29659099999999999</v>
      </c>
      <c r="KU236">
        <v>23.540659999999999</v>
      </c>
      <c r="KV236" s="1">
        <v>3.6432979999999999E-4</v>
      </c>
      <c r="KW236" s="1">
        <v>0.26154919999999998</v>
      </c>
      <c r="KX236">
        <v>0.29698859999999999</v>
      </c>
      <c r="KY236">
        <v>23.251670000000001</v>
      </c>
      <c r="KZ236" s="1">
        <v>3.3931370000000002E-4</v>
      </c>
      <c r="LA236" s="1">
        <v>0.24320820000000001</v>
      </c>
      <c r="LB236">
        <v>0.29738399999999998</v>
      </c>
      <c r="LC236">
        <v>22.62707</v>
      </c>
      <c r="LD236" s="1">
        <v>3.1768919999999997E-4</v>
      </c>
      <c r="LE236" s="1">
        <v>0.22736880000000001</v>
      </c>
      <c r="LF236">
        <v>0.29775699999999999</v>
      </c>
      <c r="LG236">
        <v>21.99859</v>
      </c>
      <c r="LH236" s="1">
        <v>2.9910290000000002E-4</v>
      </c>
      <c r="LI236" s="1">
        <v>0.21377599999999999</v>
      </c>
      <c r="LJ236">
        <v>0.29807309999999998</v>
      </c>
      <c r="LK236">
        <v>21.595120000000001</v>
      </c>
      <c r="LL236" s="1">
        <v>2.830563E-4</v>
      </c>
      <c r="LM236" s="1">
        <v>0.2020882</v>
      </c>
      <c r="LN236">
        <v>0.2983267</v>
      </c>
      <c r="LO236">
        <v>21.554590000000001</v>
      </c>
      <c r="LP236" s="1">
        <v>2.6898059999999998E-4</v>
      </c>
      <c r="LQ236" s="1">
        <v>0.19188060000000001</v>
      </c>
      <c r="LR236">
        <v>0.29852139999999999</v>
      </c>
      <c r="LS236">
        <v>22.153549999999999</v>
      </c>
      <c r="LT236" s="1">
        <v>2.563647E-4</v>
      </c>
      <c r="LU236" s="1">
        <v>0.1827916</v>
      </c>
      <c r="LV236">
        <v>0.29862919999999998</v>
      </c>
      <c r="LW236">
        <v>22.797779999999999</v>
      </c>
      <c r="LX236" s="1">
        <v>2.4508199999999998E-4</v>
      </c>
      <c r="LY236" s="1">
        <v>0.17471890000000001</v>
      </c>
      <c r="LZ236">
        <v>0.29868660000000002</v>
      </c>
      <c r="MA236">
        <v>23.373799999999999</v>
      </c>
      <c r="MB236" s="1">
        <v>2.353197E-4</v>
      </c>
      <c r="MC236" s="1">
        <v>0.16773080000000001</v>
      </c>
      <c r="MD236">
        <v>0.2986917</v>
      </c>
      <c r="ME236">
        <v>23.706230000000001</v>
      </c>
      <c r="MF236" s="1">
        <v>2.271234E-4</v>
      </c>
      <c r="MG236" s="1">
        <v>0.1618782</v>
      </c>
      <c r="MH236">
        <v>0.29865700000000001</v>
      </c>
      <c r="MI236">
        <v>23.757639999999999</v>
      </c>
      <c r="MJ236" s="1">
        <v>2.2024119999999999E-4</v>
      </c>
      <c r="MK236" s="1">
        <v>0.15698390000000001</v>
      </c>
      <c r="ML236">
        <v>0.29859409999999997</v>
      </c>
      <c r="MM236">
        <v>23.428879999999999</v>
      </c>
      <c r="MN236" s="1">
        <v>2.1436050000000001E-4</v>
      </c>
      <c r="MO236" s="1">
        <v>0.15282090000000001</v>
      </c>
      <c r="MP236">
        <v>0.29852849999999997</v>
      </c>
      <c r="MQ236">
        <v>23.30312</v>
      </c>
      <c r="MR236" s="1">
        <v>2.0935999999999999E-4</v>
      </c>
      <c r="MS236" s="1">
        <v>0.14928169999999999</v>
      </c>
      <c r="MT236">
        <v>0.298458</v>
      </c>
      <c r="MU236">
        <v>23.397749999999998</v>
      </c>
      <c r="MV236" s="1">
        <v>2.0531100000000001E-4</v>
      </c>
      <c r="MW236" s="1">
        <v>0.1463942</v>
      </c>
      <c r="MX236">
        <v>0.2983826</v>
      </c>
      <c r="MY236">
        <v>23.862310000000001</v>
      </c>
      <c r="MZ236" s="1">
        <v>2.020119E-4</v>
      </c>
      <c r="NA236" s="1">
        <v>0.14405589999999999</v>
      </c>
      <c r="NB236">
        <v>0.29832189999999997</v>
      </c>
      <c r="NC236">
        <v>24.418320000000001</v>
      </c>
      <c r="ND236" s="1">
        <v>1.9885390000000001E-4</v>
      </c>
      <c r="NE236" s="1">
        <v>0.1418402</v>
      </c>
      <c r="NF236">
        <v>0.29832189999999997</v>
      </c>
      <c r="NG236">
        <v>24.418320000000001</v>
      </c>
      <c r="NH236" s="1">
        <v>1.9885390000000001E-4</v>
      </c>
      <c r="NI236" s="1">
        <v>0.1418402</v>
      </c>
      <c r="NJ236">
        <v>0.29832189999999997</v>
      </c>
      <c r="NK236">
        <v>24.418320000000001</v>
      </c>
      <c r="NL236" s="1">
        <v>1.9885390000000001E-4</v>
      </c>
      <c r="NM236" s="1">
        <v>0.1418402</v>
      </c>
      <c r="NN236">
        <v>0.29832189999999997</v>
      </c>
      <c r="NO236">
        <v>24.418320000000001</v>
      </c>
      <c r="NP236" s="1">
        <v>1.9885390000000001E-4</v>
      </c>
      <c r="NQ236" s="1">
        <v>0.1418402</v>
      </c>
      <c r="NR236">
        <v>0.29832189999999997</v>
      </c>
      <c r="NS236">
        <v>24.418320000000001</v>
      </c>
      <c r="NT236" s="1">
        <v>1.9885390000000001E-4</v>
      </c>
      <c r="NU236" s="1">
        <v>0.1418402</v>
      </c>
      <c r="NV236">
        <v>0.29832189999999997</v>
      </c>
      <c r="NW236">
        <v>24.418320000000001</v>
      </c>
      <c r="NX236" s="1">
        <v>1.9885390000000001E-4</v>
      </c>
      <c r="NY236" s="1">
        <v>0.1418402</v>
      </c>
      <c r="NZ236">
        <v>0.29832189999999997</v>
      </c>
      <c r="OA236">
        <v>24.418320000000001</v>
      </c>
      <c r="OB236" s="1">
        <v>1.9885390000000001E-4</v>
      </c>
      <c r="OC236" s="1">
        <v>0.1418402</v>
      </c>
      <c r="OD236">
        <v>0.29832189999999997</v>
      </c>
      <c r="OE236">
        <v>24.418320000000001</v>
      </c>
      <c r="OF236" s="1">
        <v>1.9885390000000001E-4</v>
      </c>
      <c r="OG236" s="1">
        <v>0.1418402</v>
      </c>
      <c r="OH236">
        <v>0.29832189999999997</v>
      </c>
      <c r="OI236">
        <v>24.418320000000001</v>
      </c>
      <c r="OJ236" s="1">
        <v>1.9885390000000001E-4</v>
      </c>
      <c r="OK236" s="1">
        <v>0.1418402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0.63992090000000001</v>
      </c>
      <c r="G237">
        <v>17.62604</v>
      </c>
      <c r="H237">
        <v>0</v>
      </c>
      <c r="I237">
        <v>0</v>
      </c>
      <c r="J237">
        <v>0.63803940000000003</v>
      </c>
      <c r="K237">
        <v>17.803249999999998</v>
      </c>
      <c r="L237">
        <v>0</v>
      </c>
      <c r="M237">
        <v>0</v>
      </c>
      <c r="N237">
        <v>0.63615520000000003</v>
      </c>
      <c r="O237">
        <v>18.157029999999999</v>
      </c>
      <c r="P237">
        <v>0</v>
      </c>
      <c r="Q237">
        <v>0</v>
      </c>
      <c r="R237">
        <v>0.63426280000000002</v>
      </c>
      <c r="S237">
        <v>18.700859999999999</v>
      </c>
      <c r="T237">
        <v>0</v>
      </c>
      <c r="U237">
        <v>0</v>
      </c>
      <c r="V237">
        <v>0.63236079999999995</v>
      </c>
      <c r="W237">
        <v>19.30968</v>
      </c>
      <c r="X237">
        <v>0</v>
      </c>
      <c r="Y237">
        <v>0</v>
      </c>
      <c r="Z237">
        <v>0.63041080000000005</v>
      </c>
      <c r="AA237">
        <v>19.553889999999999</v>
      </c>
      <c r="AB237">
        <v>0</v>
      </c>
      <c r="AC237">
        <v>0</v>
      </c>
      <c r="AD237">
        <v>0.62850139999999999</v>
      </c>
      <c r="AE237">
        <v>19.347169999999998</v>
      </c>
      <c r="AF237">
        <v>0</v>
      </c>
      <c r="AG237">
        <v>0</v>
      </c>
      <c r="AH237">
        <v>0.62657450000000003</v>
      </c>
      <c r="AI237">
        <v>19.064299999999999</v>
      </c>
      <c r="AJ237">
        <v>0</v>
      </c>
      <c r="AK237">
        <v>0</v>
      </c>
      <c r="AL237">
        <v>0.62456259999999997</v>
      </c>
      <c r="AM237">
        <v>18.84348</v>
      </c>
      <c r="AN237">
        <v>0</v>
      </c>
      <c r="AO237">
        <v>0</v>
      </c>
      <c r="AP237">
        <v>0.62246509999999999</v>
      </c>
      <c r="AQ237">
        <v>19.20168</v>
      </c>
      <c r="AR237">
        <v>8.7906270000000007E-37</v>
      </c>
      <c r="AS237">
        <v>2.8815010000000002E-34</v>
      </c>
      <c r="AT237">
        <v>0.62033890000000003</v>
      </c>
      <c r="AU237">
        <v>19.746729999999999</v>
      </c>
      <c r="AV237" s="1">
        <v>3.2872999999999998E-25</v>
      </c>
      <c r="AW237" s="1">
        <v>1.082145E-22</v>
      </c>
      <c r="AX237">
        <v>0.61822719999999998</v>
      </c>
      <c r="AY237">
        <v>20.325900000000001</v>
      </c>
      <c r="AZ237" s="1">
        <v>1.4248060000000001E-14</v>
      </c>
      <c r="BA237" s="1">
        <v>4.6984980000000003E-12</v>
      </c>
      <c r="BB237">
        <v>0.61604610000000004</v>
      </c>
      <c r="BC237">
        <v>20.850460000000002</v>
      </c>
      <c r="BD237" s="1">
        <v>1.6656370000000001E-7</v>
      </c>
      <c r="BE237" s="1">
        <v>4.5633539999999999E-5</v>
      </c>
      <c r="BF237">
        <v>0.61382939999999997</v>
      </c>
      <c r="BG237">
        <v>20.960380000000001</v>
      </c>
      <c r="BH237" s="1">
        <v>3.0391009999999999E-4</v>
      </c>
      <c r="BI237" s="1">
        <v>8.6653140000000003E-2</v>
      </c>
      <c r="BJ237">
        <v>0.61157410000000001</v>
      </c>
      <c r="BK237">
        <v>20.777080000000002</v>
      </c>
      <c r="BL237" s="1">
        <v>4.630985E-2</v>
      </c>
      <c r="BM237" s="1">
        <v>13.724309999999999</v>
      </c>
      <c r="BN237">
        <v>0.60930759999999995</v>
      </c>
      <c r="BO237">
        <v>20.454090000000001</v>
      </c>
      <c r="BP237" s="1">
        <v>1.4545859999999999</v>
      </c>
      <c r="BQ237">
        <v>445.48770000000002</v>
      </c>
      <c r="BR237">
        <v>0.60702789999999995</v>
      </c>
      <c r="BS237">
        <v>20.157499999999999</v>
      </c>
      <c r="BT237">
        <v>13.921620000000001</v>
      </c>
      <c r="BU237">
        <v>4394.7709999999997</v>
      </c>
      <c r="BV237">
        <v>0.60471299999999995</v>
      </c>
      <c r="BW237">
        <v>20.000150000000001</v>
      </c>
      <c r="BX237">
        <v>51.852060000000002</v>
      </c>
      <c r="BY237">
        <v>16814.97</v>
      </c>
      <c r="BZ237">
        <v>0.60233579999999998</v>
      </c>
      <c r="CA237">
        <v>20.294650000000001</v>
      </c>
      <c r="CB237">
        <v>89.213229999999996</v>
      </c>
      <c r="CC237">
        <v>29636.83</v>
      </c>
      <c r="CD237">
        <v>0.59980290000000003</v>
      </c>
      <c r="CE237">
        <v>20.597270000000002</v>
      </c>
      <c r="CF237">
        <v>80.649379999999994</v>
      </c>
      <c r="CG237">
        <v>27386.3</v>
      </c>
      <c r="CH237">
        <v>0.596827</v>
      </c>
      <c r="CI237">
        <v>20.891310000000001</v>
      </c>
      <c r="CJ237">
        <v>42.441940000000002</v>
      </c>
      <c r="CK237">
        <v>14710.69</v>
      </c>
      <c r="CL237">
        <v>0.59265199999999996</v>
      </c>
      <c r="CM237">
        <v>20.788910000000001</v>
      </c>
      <c r="CN237">
        <v>14.21786</v>
      </c>
      <c r="CO237">
        <v>5027.3710000000001</v>
      </c>
      <c r="CP237">
        <v>0.58689579999999997</v>
      </c>
      <c r="CQ237">
        <v>20.450199999999999</v>
      </c>
      <c r="CR237">
        <v>3.3238240000000001</v>
      </c>
      <c r="CS237">
        <v>1197.9860000000001</v>
      </c>
      <c r="CT237">
        <v>0.58019189999999998</v>
      </c>
      <c r="CU237">
        <v>19.836310000000001</v>
      </c>
      <c r="CV237">
        <v>0.62499190000000004</v>
      </c>
      <c r="CW237">
        <v>228.3134</v>
      </c>
      <c r="CX237">
        <v>0.57348529999999998</v>
      </c>
      <c r="CY237">
        <v>19.142900000000001</v>
      </c>
      <c r="CZ237">
        <v>0.13961309999999999</v>
      </c>
      <c r="DA237">
        <v>50.589829999999999</v>
      </c>
      <c r="DB237">
        <v>0.56686630000000005</v>
      </c>
      <c r="DC237">
        <v>18.62689</v>
      </c>
      <c r="DD237">
        <v>6.8046700000000002E-2</v>
      </c>
      <c r="DE237">
        <v>24.13833</v>
      </c>
      <c r="DF237">
        <v>0.56037559999999997</v>
      </c>
      <c r="DG237">
        <v>18.528739999999999</v>
      </c>
      <c r="DH237">
        <v>5.6762359999999998E-2</v>
      </c>
      <c r="DI237">
        <v>20.102620000000002</v>
      </c>
      <c r="DJ237">
        <v>0.55397359999999995</v>
      </c>
      <c r="DK237">
        <v>18.672160000000002</v>
      </c>
      <c r="DL237" s="1">
        <v>5.4367220000000001E-2</v>
      </c>
      <c r="DM237">
        <v>19.365349999999999</v>
      </c>
      <c r="DN237">
        <v>0.54752480000000003</v>
      </c>
      <c r="DO237">
        <v>19.060009999999998</v>
      </c>
      <c r="DP237" s="1">
        <v>5.4074030000000002E-2</v>
      </c>
      <c r="DQ237">
        <v>19.4084</v>
      </c>
      <c r="DR237">
        <v>0.54113109999999998</v>
      </c>
      <c r="DS237">
        <v>19.078420000000001</v>
      </c>
      <c r="DT237" s="1">
        <v>5.3572469999999997E-2</v>
      </c>
      <c r="DU237">
        <v>19.39583</v>
      </c>
      <c r="DV237">
        <v>0.53486009999999995</v>
      </c>
      <c r="DW237">
        <v>18.823409999999999</v>
      </c>
      <c r="DX237" s="1">
        <v>5.1640989999999998E-2</v>
      </c>
      <c r="DY237" s="1">
        <v>18.86626</v>
      </c>
      <c r="DZ237">
        <v>0.52878219999999998</v>
      </c>
      <c r="EA237">
        <v>18.446000000000002</v>
      </c>
      <c r="EB237" s="1">
        <v>4.8353359999999998E-2</v>
      </c>
      <c r="EC237" s="1">
        <v>17.81503</v>
      </c>
      <c r="ED237">
        <v>0.52277779999999996</v>
      </c>
      <c r="EE237">
        <v>17.980270000000001</v>
      </c>
      <c r="EF237" s="1">
        <v>4.4363899999999998E-2</v>
      </c>
      <c r="EG237" s="1">
        <v>16.477409999999999</v>
      </c>
      <c r="EH237">
        <v>0.51675300000000002</v>
      </c>
      <c r="EI237">
        <v>17.922270000000001</v>
      </c>
      <c r="EJ237" s="1">
        <v>4.0197480000000001E-2</v>
      </c>
      <c r="EK237" s="1">
        <v>15.04895</v>
      </c>
      <c r="EL237">
        <v>0.5105364</v>
      </c>
      <c r="EM237">
        <v>17.94426</v>
      </c>
      <c r="EN237" s="1">
        <v>3.6193599999999999E-2</v>
      </c>
      <c r="EO237" s="1">
        <v>13.66119</v>
      </c>
      <c r="EP237">
        <v>0.50429659999999998</v>
      </c>
      <c r="EQ237">
        <v>17.940069999999999</v>
      </c>
      <c r="ER237" s="1">
        <v>3.2573240000000003E-2</v>
      </c>
      <c r="ES237" s="1">
        <v>12.39466</v>
      </c>
      <c r="ET237">
        <v>0.49813160000000001</v>
      </c>
      <c r="EU237">
        <v>18.227209999999999</v>
      </c>
      <c r="EV237" s="1">
        <v>2.9353879999999999E-2</v>
      </c>
      <c r="EW237" s="1">
        <v>11.260949999999999</v>
      </c>
      <c r="EX237">
        <v>0.49190600000000001</v>
      </c>
      <c r="EY237">
        <v>18.402170000000002</v>
      </c>
      <c r="EZ237" s="1">
        <v>2.6442569999999999E-2</v>
      </c>
      <c r="FA237" s="1">
        <v>10.229850000000001</v>
      </c>
      <c r="FB237">
        <v>0.48565019999999998</v>
      </c>
      <c r="FC237">
        <v>18.227029999999999</v>
      </c>
      <c r="FD237" s="1">
        <v>2.381051E-2</v>
      </c>
      <c r="FE237" s="1">
        <v>9.2904850000000003</v>
      </c>
      <c r="FF237">
        <v>0.47924070000000002</v>
      </c>
      <c r="FG237">
        <v>18.105899999999998</v>
      </c>
      <c r="FH237" s="1">
        <v>2.1432900000000001E-2</v>
      </c>
      <c r="FI237" s="1">
        <v>8.4363759999999992</v>
      </c>
      <c r="FJ237">
        <v>0.47304659999999998</v>
      </c>
      <c r="FK237">
        <v>17.995570000000001</v>
      </c>
      <c r="FL237" s="1">
        <v>1.9292380000000001E-2</v>
      </c>
      <c r="FM237" s="1">
        <v>7.6573479999999998</v>
      </c>
      <c r="FN237">
        <v>0.46721459999999998</v>
      </c>
      <c r="FO237">
        <v>18.363939999999999</v>
      </c>
      <c r="FP237" s="1">
        <v>1.7372309999999998E-2</v>
      </c>
      <c r="FQ237" s="1">
        <v>6.947978</v>
      </c>
      <c r="FR237">
        <v>0.4614586</v>
      </c>
      <c r="FS237">
        <v>18.800709999999999</v>
      </c>
      <c r="FT237" s="1">
        <v>1.5646409999999999E-2</v>
      </c>
      <c r="FU237" s="1">
        <v>6.3046850000000001</v>
      </c>
      <c r="FV237">
        <v>0.45566780000000001</v>
      </c>
      <c r="FW237">
        <v>19.24887</v>
      </c>
      <c r="FX237" s="1">
        <v>1.410079E-2</v>
      </c>
      <c r="FY237" s="1">
        <v>5.7243409999999999</v>
      </c>
      <c r="FZ237">
        <v>0.45027650000000002</v>
      </c>
      <c r="GA237">
        <v>19.69237</v>
      </c>
      <c r="GB237" s="1">
        <v>1.2731299999999999E-2</v>
      </c>
      <c r="GC237" s="1">
        <v>5.2030139999999996</v>
      </c>
      <c r="GD237">
        <v>0.44484410000000002</v>
      </c>
      <c r="GE237">
        <v>19.767009999999999</v>
      </c>
      <c r="GF237" s="1">
        <v>1.1496269999999999E-2</v>
      </c>
      <c r="GG237" s="1">
        <v>4.7300310000000003</v>
      </c>
      <c r="GH237">
        <v>0.43934899999999999</v>
      </c>
      <c r="GI237">
        <v>19.564599999999999</v>
      </c>
      <c r="GJ237" s="1">
        <v>1.037159E-2</v>
      </c>
      <c r="GK237" s="1">
        <v>4.2978120000000004</v>
      </c>
      <c r="GL237">
        <v>0.43402869999999999</v>
      </c>
      <c r="GM237">
        <v>19.549759999999999</v>
      </c>
      <c r="GN237" s="1">
        <v>9.3598919999999999E-3</v>
      </c>
      <c r="GO237" s="1">
        <v>3.9053490000000002</v>
      </c>
      <c r="GP237">
        <v>0.42863459999999998</v>
      </c>
      <c r="GQ237">
        <v>19.69387</v>
      </c>
      <c r="GR237" s="1">
        <v>8.4327470000000009E-3</v>
      </c>
      <c r="GS237" s="1">
        <v>3.544009</v>
      </c>
      <c r="GT237">
        <v>0.42340810000000001</v>
      </c>
      <c r="GU237">
        <v>20.40343</v>
      </c>
      <c r="GV237" s="1">
        <v>7.590556E-3</v>
      </c>
      <c r="GW237" s="1">
        <v>3.2116030000000002</v>
      </c>
      <c r="GX237">
        <v>0.41850510000000002</v>
      </c>
      <c r="GY237">
        <v>21.104880000000001</v>
      </c>
      <c r="GZ237" s="1">
        <v>6.8284349999999999E-3</v>
      </c>
      <c r="HA237" s="1">
        <v>2.9071549999999999</v>
      </c>
      <c r="HB237">
        <v>0.41374529999999998</v>
      </c>
      <c r="HC237">
        <v>21.688099999999999</v>
      </c>
      <c r="HD237" s="1">
        <v>6.1471879999999996E-3</v>
      </c>
      <c r="HE237" s="1">
        <v>2.632654</v>
      </c>
      <c r="HF237">
        <v>0.4090782</v>
      </c>
      <c r="HG237">
        <v>21.980049999999999</v>
      </c>
      <c r="HH237" s="1">
        <v>5.5396150000000003E-3</v>
      </c>
      <c r="HI237" s="1">
        <v>2.386288</v>
      </c>
      <c r="HJ237">
        <v>0.40478380000000003</v>
      </c>
      <c r="HK237">
        <v>21.852709999999998</v>
      </c>
      <c r="HL237" s="1">
        <v>4.9899109999999997E-3</v>
      </c>
      <c r="HM237" s="1">
        <v>2.1603690000000002</v>
      </c>
      <c r="HN237">
        <v>0.40154830000000002</v>
      </c>
      <c r="HO237">
        <v>21.475960000000001</v>
      </c>
      <c r="HP237" s="1">
        <v>4.4826409999999999E-3</v>
      </c>
      <c r="HQ237" s="1">
        <v>1.9472229999999999</v>
      </c>
      <c r="HR237">
        <v>0.3986287</v>
      </c>
      <c r="HS237">
        <v>21.338190000000001</v>
      </c>
      <c r="HT237" s="1">
        <v>3.9979200000000003E-3</v>
      </c>
      <c r="HU237" s="1">
        <v>1.7413099999999999</v>
      </c>
      <c r="HV237">
        <v>0.3959511</v>
      </c>
      <c r="HW237">
        <v>21.440909999999999</v>
      </c>
      <c r="HX237" s="1">
        <v>3.5279159999999999E-3</v>
      </c>
      <c r="HY237" s="1">
        <v>1.5402070000000001</v>
      </c>
      <c r="HZ237">
        <v>0.39341310000000002</v>
      </c>
      <c r="IA237">
        <v>22.052589999999999</v>
      </c>
      <c r="IB237" s="1">
        <v>3.0811580000000001E-3</v>
      </c>
      <c r="IC237" s="1">
        <v>1.348206</v>
      </c>
      <c r="ID237">
        <v>0.39122610000000002</v>
      </c>
      <c r="IE237">
        <v>22.101890000000001</v>
      </c>
      <c r="IF237" s="1">
        <v>2.6744550000000001E-3</v>
      </c>
      <c r="IG237" s="1">
        <v>1.172161</v>
      </c>
      <c r="IH237">
        <v>0.38943230000000001</v>
      </c>
      <c r="II237">
        <v>22.31213</v>
      </c>
      <c r="IJ237" s="1">
        <v>2.3208479999999999E-3</v>
      </c>
      <c r="IK237" s="1">
        <v>1.018116</v>
      </c>
      <c r="IL237">
        <v>0.38815549999999999</v>
      </c>
      <c r="IM237">
        <v>22.301030000000001</v>
      </c>
      <c r="IN237" s="1">
        <v>2.0252460000000001E-3</v>
      </c>
      <c r="IO237" s="1">
        <v>0.88810239999999996</v>
      </c>
      <c r="IP237">
        <v>0.38695040000000003</v>
      </c>
      <c r="IQ237">
        <v>21.957689999999999</v>
      </c>
      <c r="IR237" s="1">
        <v>1.779957E-3</v>
      </c>
      <c r="IS237" s="1">
        <v>0.78034250000000005</v>
      </c>
      <c r="IT237">
        <v>0.385936</v>
      </c>
      <c r="IU237">
        <v>21.417539999999999</v>
      </c>
      <c r="IV237" s="1">
        <v>1.575735E-3</v>
      </c>
      <c r="IW237" s="1">
        <v>0.69063629999999998</v>
      </c>
      <c r="IX237">
        <v>0.38511479999999998</v>
      </c>
      <c r="IY237">
        <v>21.075890000000001</v>
      </c>
      <c r="IZ237" s="1">
        <v>1.3970619999999999E-3</v>
      </c>
      <c r="JA237" s="1">
        <v>0.61226480000000005</v>
      </c>
      <c r="JB237">
        <v>0.38445620000000003</v>
      </c>
      <c r="JC237">
        <v>21.102129999999999</v>
      </c>
      <c r="JD237" s="1">
        <v>1.230774E-3</v>
      </c>
      <c r="JE237" s="1">
        <v>0.53942489999999998</v>
      </c>
      <c r="JF237">
        <v>0.38395780000000002</v>
      </c>
      <c r="JG237">
        <v>21.886209999999998</v>
      </c>
      <c r="JH237" s="1">
        <v>1.071308E-3</v>
      </c>
      <c r="JI237" s="1">
        <v>0.4696089</v>
      </c>
      <c r="JJ237">
        <v>0.38357849999999999</v>
      </c>
      <c r="JK237">
        <v>22.718219999999999</v>
      </c>
      <c r="JL237" s="1">
        <v>9.2230209999999999E-4</v>
      </c>
      <c r="JM237" s="1">
        <v>0.40423979999999998</v>
      </c>
      <c r="JN237">
        <v>0.38331219999999999</v>
      </c>
      <c r="JO237">
        <v>23.376989999999999</v>
      </c>
      <c r="JP237" s="1">
        <v>7.9209449999999998E-4</v>
      </c>
      <c r="JQ237" s="1">
        <v>0.34696159999999998</v>
      </c>
      <c r="JR237">
        <v>0.3831466</v>
      </c>
      <c r="JS237">
        <v>23.743690000000001</v>
      </c>
      <c r="JT237" s="1">
        <v>6.8684979999999996E-4</v>
      </c>
      <c r="JU237" s="1">
        <v>0.30050490000000002</v>
      </c>
      <c r="JV237">
        <v>0.38307439999999998</v>
      </c>
      <c r="JW237">
        <v>23.53614</v>
      </c>
      <c r="JX237" s="1">
        <v>6.0662119999999996E-4</v>
      </c>
      <c r="JY237" s="1">
        <v>0.26502730000000002</v>
      </c>
      <c r="JZ237">
        <v>0.38310569999999999</v>
      </c>
      <c r="KA237">
        <v>22.920559999999998</v>
      </c>
      <c r="KB237" s="1">
        <v>5.4687010000000001E-4</v>
      </c>
      <c r="KC237" s="1">
        <v>0.23857400000000001</v>
      </c>
      <c r="KD237">
        <v>0.38322859999999997</v>
      </c>
      <c r="KE237">
        <v>22.557020000000001</v>
      </c>
      <c r="KF237" s="1">
        <v>5.0084119999999998E-4</v>
      </c>
      <c r="KG237" s="1">
        <v>0.21822659999999999</v>
      </c>
      <c r="KH237">
        <v>0.38346390000000002</v>
      </c>
      <c r="KI237">
        <v>22.515270000000001</v>
      </c>
      <c r="KJ237" s="1">
        <v>4.627368E-4</v>
      </c>
      <c r="KK237" s="1">
        <v>0.20138110000000001</v>
      </c>
      <c r="KL237">
        <v>0.38378489999999998</v>
      </c>
      <c r="KM237">
        <v>23.03959</v>
      </c>
      <c r="KN237" s="1">
        <v>4.286645E-4</v>
      </c>
      <c r="KO237" s="1">
        <v>0.186386</v>
      </c>
      <c r="KP237">
        <v>0.38419189999999998</v>
      </c>
      <c r="KQ237">
        <v>23.525089999999999</v>
      </c>
      <c r="KR237" s="1">
        <v>3.9729030000000001E-4</v>
      </c>
      <c r="KS237" s="1">
        <v>0.17257220000000001</v>
      </c>
      <c r="KT237">
        <v>0.38466549999999999</v>
      </c>
      <c r="KU237">
        <v>23.584040000000002</v>
      </c>
      <c r="KV237" s="1">
        <v>3.6856079999999998E-4</v>
      </c>
      <c r="KW237" s="1">
        <v>0.15992899999999999</v>
      </c>
      <c r="KX237">
        <v>0.3851774</v>
      </c>
      <c r="KY237">
        <v>23.324249999999999</v>
      </c>
      <c r="KZ237" s="1">
        <v>3.4302170000000002E-4</v>
      </c>
      <c r="LA237" s="1">
        <v>0.1486702</v>
      </c>
      <c r="LB237">
        <v>0.38569700000000001</v>
      </c>
      <c r="LC237">
        <v>22.69746</v>
      </c>
      <c r="LD237" s="1">
        <v>3.2087320000000002E-4</v>
      </c>
      <c r="LE237" s="1">
        <v>0.13892560000000001</v>
      </c>
      <c r="LF237">
        <v>0.38619399999999998</v>
      </c>
      <c r="LG237">
        <v>22.04711</v>
      </c>
      <c r="LH237" s="1">
        <v>3.0183409999999999E-4</v>
      </c>
      <c r="LI237" s="1">
        <v>0.1305607</v>
      </c>
      <c r="LJ237">
        <v>0.3866194</v>
      </c>
      <c r="LK237">
        <v>21.607520000000001</v>
      </c>
      <c r="LL237" s="1">
        <v>2.8541370000000001E-4</v>
      </c>
      <c r="LM237" s="1">
        <v>0.12337090000000001</v>
      </c>
      <c r="LN237">
        <v>0.38697710000000002</v>
      </c>
      <c r="LO237">
        <v>21.547149999999998</v>
      </c>
      <c r="LP237" s="1">
        <v>2.7106150000000002E-4</v>
      </c>
      <c r="LQ237" s="1">
        <v>0.1171051</v>
      </c>
      <c r="LR237">
        <v>0.3872468</v>
      </c>
      <c r="LS237">
        <v>22.146889999999999</v>
      </c>
      <c r="LT237" s="1">
        <v>2.5822520000000002E-4</v>
      </c>
      <c r="LU237" s="1">
        <v>0.1115334</v>
      </c>
      <c r="LV237">
        <v>0.38741779999999998</v>
      </c>
      <c r="LW237">
        <v>22.81756</v>
      </c>
      <c r="LX237" s="1">
        <v>2.4672669999999998E-4</v>
      </c>
      <c r="LY237" s="1">
        <v>0.1065711</v>
      </c>
      <c r="LZ237">
        <v>0.38751449999999998</v>
      </c>
      <c r="MA237">
        <v>23.416039999999999</v>
      </c>
      <c r="MB237" s="1">
        <v>2.3672720000000001E-4</v>
      </c>
      <c r="MC237" s="1">
        <v>0.1022555</v>
      </c>
      <c r="MD237">
        <v>0.3875306</v>
      </c>
      <c r="ME237">
        <v>23.750080000000001</v>
      </c>
      <c r="MF237" s="1">
        <v>2.282955E-4</v>
      </c>
      <c r="MG237" s="1">
        <v>9.8627140000000002E-2</v>
      </c>
      <c r="MH237">
        <v>0.38749909999999999</v>
      </c>
      <c r="MI237">
        <v>23.78894</v>
      </c>
      <c r="MJ237" s="1">
        <v>2.2122919999999999E-4</v>
      </c>
      <c r="MK237" s="1">
        <v>9.5592979999999994E-2</v>
      </c>
      <c r="ML237">
        <v>0.38742670000000001</v>
      </c>
      <c r="MM237">
        <v>23.436610000000002</v>
      </c>
      <c r="MN237" s="1">
        <v>2.152073E-4</v>
      </c>
      <c r="MO237" s="1">
        <v>9.3015829999999994E-2</v>
      </c>
      <c r="MP237">
        <v>0.38734610000000003</v>
      </c>
      <c r="MQ237">
        <v>23.283280000000001</v>
      </c>
      <c r="MR237" s="1">
        <v>2.1007320000000001E-4</v>
      </c>
      <c r="MS237" s="1">
        <v>9.0818869999999996E-2</v>
      </c>
      <c r="MT237">
        <v>0.38724900000000001</v>
      </c>
      <c r="MU237">
        <v>23.36458</v>
      </c>
      <c r="MV237" s="1">
        <v>2.0588179999999999E-4</v>
      </c>
      <c r="MW237" s="1">
        <v>8.9014469999999998E-2</v>
      </c>
      <c r="MX237">
        <v>0.38716129999999999</v>
      </c>
      <c r="MY237">
        <v>23.83896</v>
      </c>
      <c r="MZ237" s="1">
        <v>2.0249069999999999E-4</v>
      </c>
      <c r="NA237" s="1">
        <v>8.7558430000000007E-2</v>
      </c>
      <c r="NB237">
        <v>0.38708029999999999</v>
      </c>
      <c r="NC237">
        <v>24.42107</v>
      </c>
      <c r="ND237" s="1">
        <v>1.993528E-4</v>
      </c>
      <c r="NE237" s="1">
        <v>8.6217840000000004E-2</v>
      </c>
      <c r="NF237">
        <v>0.38708029999999999</v>
      </c>
      <c r="NG237">
        <v>24.42107</v>
      </c>
      <c r="NH237" s="1">
        <v>1.993528E-4</v>
      </c>
      <c r="NI237" s="1">
        <v>8.6217840000000004E-2</v>
      </c>
      <c r="NJ237">
        <v>0.38708029999999999</v>
      </c>
      <c r="NK237">
        <v>24.42107</v>
      </c>
      <c r="NL237" s="1">
        <v>1.993528E-4</v>
      </c>
      <c r="NM237" s="1">
        <v>8.6217840000000004E-2</v>
      </c>
      <c r="NN237">
        <v>0.38708029999999999</v>
      </c>
      <c r="NO237">
        <v>24.42107</v>
      </c>
      <c r="NP237" s="1">
        <v>1.993528E-4</v>
      </c>
      <c r="NQ237" s="1">
        <v>8.6217840000000004E-2</v>
      </c>
      <c r="NR237">
        <v>0.38708029999999999</v>
      </c>
      <c r="NS237">
        <v>24.42107</v>
      </c>
      <c r="NT237" s="1">
        <v>1.993528E-4</v>
      </c>
      <c r="NU237" s="1">
        <v>8.6217840000000004E-2</v>
      </c>
      <c r="NV237">
        <v>0.38708029999999999</v>
      </c>
      <c r="NW237">
        <v>24.42107</v>
      </c>
      <c r="NX237" s="1">
        <v>1.993528E-4</v>
      </c>
      <c r="NY237" s="1">
        <v>8.6217840000000004E-2</v>
      </c>
      <c r="NZ237">
        <v>0.38708029999999999</v>
      </c>
      <c r="OA237">
        <v>24.42107</v>
      </c>
      <c r="OB237" s="1">
        <v>1.993528E-4</v>
      </c>
      <c r="OC237" s="1">
        <v>8.6217840000000004E-2</v>
      </c>
      <c r="OD237">
        <v>0.38708029999999999</v>
      </c>
      <c r="OE237">
        <v>24.42107</v>
      </c>
      <c r="OF237" s="1">
        <v>1.993528E-4</v>
      </c>
      <c r="OG237" s="1">
        <v>8.6217840000000004E-2</v>
      </c>
      <c r="OH237">
        <v>0.38708029999999999</v>
      </c>
      <c r="OI237">
        <v>24.42107</v>
      </c>
      <c r="OJ237" s="1">
        <v>1.993528E-4</v>
      </c>
      <c r="OK237" s="1">
        <v>8.6217840000000004E-2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1.035987</v>
      </c>
      <c r="G238">
        <v>17.674600000000002</v>
      </c>
      <c r="H238">
        <v>0</v>
      </c>
      <c r="I238">
        <v>0</v>
      </c>
      <c r="J238">
        <v>1.0344599999999999</v>
      </c>
      <c r="K238">
        <v>17.833100000000002</v>
      </c>
      <c r="L238">
        <v>0</v>
      </c>
      <c r="M238">
        <v>0</v>
      </c>
      <c r="N238">
        <v>1.0329390000000001</v>
      </c>
      <c r="O238">
        <v>18.164359999999999</v>
      </c>
      <c r="P238">
        <v>0</v>
      </c>
      <c r="Q238">
        <v>0</v>
      </c>
      <c r="R238">
        <v>1.0313680000000001</v>
      </c>
      <c r="S238">
        <v>18.689350000000001</v>
      </c>
      <c r="T238">
        <v>0</v>
      </c>
      <c r="U238">
        <v>0</v>
      </c>
      <c r="V238">
        <v>1.0298259999999999</v>
      </c>
      <c r="W238">
        <v>19.301500000000001</v>
      </c>
      <c r="X238">
        <v>0</v>
      </c>
      <c r="Y238">
        <v>0</v>
      </c>
      <c r="Z238">
        <v>1.0282290000000001</v>
      </c>
      <c r="AA238">
        <v>19.551069999999999</v>
      </c>
      <c r="AB238">
        <v>0</v>
      </c>
      <c r="AC238">
        <v>0</v>
      </c>
      <c r="AD238">
        <v>1.0266850000000001</v>
      </c>
      <c r="AE238">
        <v>19.35351</v>
      </c>
      <c r="AF238">
        <v>0</v>
      </c>
      <c r="AG238">
        <v>0</v>
      </c>
      <c r="AH238">
        <v>1.0251509999999999</v>
      </c>
      <c r="AI238">
        <v>19.082899999999999</v>
      </c>
      <c r="AJ238">
        <v>0</v>
      </c>
      <c r="AK238">
        <v>0</v>
      </c>
      <c r="AL238">
        <v>1.0234700000000001</v>
      </c>
      <c r="AM238">
        <v>18.857749999999999</v>
      </c>
      <c r="AN238">
        <v>0</v>
      </c>
      <c r="AO238">
        <v>0</v>
      </c>
      <c r="AP238">
        <v>1.0217309999999999</v>
      </c>
      <c r="AQ238">
        <v>19.20711</v>
      </c>
      <c r="AR238">
        <v>1.0342880000000001E-37</v>
      </c>
      <c r="AS238">
        <v>3.8934899999999998E-35</v>
      </c>
      <c r="AT238">
        <v>1.020017</v>
      </c>
      <c r="AU238">
        <v>19.73565</v>
      </c>
      <c r="AV238" s="1">
        <v>3.8200699999999998E-26</v>
      </c>
      <c r="AW238" s="1">
        <v>1.444227E-23</v>
      </c>
      <c r="AX238">
        <v>1.0181439999999999</v>
      </c>
      <c r="AY238">
        <v>20.311969999999999</v>
      </c>
      <c r="AZ238" s="1">
        <v>7.587743E-15</v>
      </c>
      <c r="BA238" s="1">
        <v>2.2646850000000001E-12</v>
      </c>
      <c r="BB238">
        <v>1.0158259999999999</v>
      </c>
      <c r="BC238">
        <v>20.841090000000001</v>
      </c>
      <c r="BD238" s="1">
        <v>9.3089449999999998E-8</v>
      </c>
      <c r="BE238" s="1">
        <v>2.2353549999999999E-5</v>
      </c>
      <c r="BF238">
        <v>1.0134700000000001</v>
      </c>
      <c r="BG238">
        <v>20.961089999999999</v>
      </c>
      <c r="BH238" s="1">
        <v>2.0417610000000001E-4</v>
      </c>
      <c r="BI238" s="1">
        <v>5.5267169999999997E-2</v>
      </c>
      <c r="BJ238">
        <v>1.0110399999999999</v>
      </c>
      <c r="BK238">
        <v>20.788180000000001</v>
      </c>
      <c r="BL238" s="1">
        <v>3.4625589999999998E-2</v>
      </c>
      <c r="BM238" s="1">
        <v>10.196910000000001</v>
      </c>
      <c r="BN238">
        <v>1.0086139999999999</v>
      </c>
      <c r="BO238">
        <v>20.481629999999999</v>
      </c>
      <c r="BP238" s="1">
        <v>1.181921</v>
      </c>
      <c r="BQ238">
        <v>373.25639999999999</v>
      </c>
      <c r="BR238">
        <v>1.006184</v>
      </c>
      <c r="BS238">
        <v>20.18459</v>
      </c>
      <c r="BT238">
        <v>12.133620000000001</v>
      </c>
      <c r="BU238">
        <v>4081.8620000000001</v>
      </c>
      <c r="BV238">
        <v>1.003738</v>
      </c>
      <c r="BW238">
        <v>20.0227</v>
      </c>
      <c r="BX238">
        <v>48.045450000000002</v>
      </c>
      <c r="BY238">
        <v>17114.91</v>
      </c>
      <c r="BZ238">
        <v>1.0012000000000001</v>
      </c>
      <c r="CA238">
        <v>20.290679999999998</v>
      </c>
      <c r="CB238">
        <v>87.305109999999999</v>
      </c>
      <c r="CC238">
        <v>32778.42</v>
      </c>
      <c r="CD238">
        <v>0.99848999999999999</v>
      </c>
      <c r="CE238">
        <v>20.581600000000002</v>
      </c>
      <c r="CF238">
        <v>82.917379999999994</v>
      </c>
      <c r="CG238">
        <v>32689.46</v>
      </c>
      <c r="CH238">
        <v>0.99525739999999996</v>
      </c>
      <c r="CI238">
        <v>20.881699999999999</v>
      </c>
      <c r="CJ238">
        <v>45.63326</v>
      </c>
      <c r="CK238">
        <v>18835.439999999999</v>
      </c>
      <c r="CL238">
        <v>0.99058100000000004</v>
      </c>
      <c r="CM238">
        <v>20.798310000000001</v>
      </c>
      <c r="CN238">
        <v>15.912610000000001</v>
      </c>
      <c r="CO238">
        <v>6861</v>
      </c>
      <c r="CP238">
        <v>0.98417089999999996</v>
      </c>
      <c r="CQ238">
        <v>20.492740000000001</v>
      </c>
      <c r="CR238">
        <v>3.8468589999999998</v>
      </c>
      <c r="CS238">
        <v>1726.646</v>
      </c>
      <c r="CT238">
        <v>0.97685029999999995</v>
      </c>
      <c r="CU238">
        <v>19.899149999999999</v>
      </c>
      <c r="CV238">
        <v>0.73513450000000002</v>
      </c>
      <c r="CW238">
        <v>339.08429999999998</v>
      </c>
      <c r="CX238">
        <v>0.96991289999999997</v>
      </c>
      <c r="CY238">
        <v>19.204820000000002</v>
      </c>
      <c r="CZ238">
        <v>0.15739239999999999</v>
      </c>
      <c r="DA238">
        <v>70.936999999999998</v>
      </c>
      <c r="DB238">
        <v>0.96308919999999998</v>
      </c>
      <c r="DC238">
        <v>18.67915</v>
      </c>
      <c r="DD238">
        <v>7.0611179999999996E-2</v>
      </c>
      <c r="DE238">
        <v>29.613230000000001</v>
      </c>
      <c r="DF238">
        <v>0.95645170000000002</v>
      </c>
      <c r="DG238">
        <v>18.557120000000001</v>
      </c>
      <c r="DH238">
        <v>5.7230200000000002E-2</v>
      </c>
      <c r="DI238">
        <v>23.44003</v>
      </c>
      <c r="DJ238">
        <v>0.94920669999999996</v>
      </c>
      <c r="DK238">
        <v>18.676909999999999</v>
      </c>
      <c r="DL238" s="1">
        <v>5.4430909999999999E-2</v>
      </c>
      <c r="DM238">
        <v>22.315819999999999</v>
      </c>
      <c r="DN238">
        <v>0.94182370000000004</v>
      </c>
      <c r="DO238">
        <v>19.04701</v>
      </c>
      <c r="DP238" s="1">
        <v>5.4054860000000003E-2</v>
      </c>
      <c r="DQ238">
        <v>22.305</v>
      </c>
      <c r="DR238">
        <v>0.93449519999999997</v>
      </c>
      <c r="DS238">
        <v>19.078769999999999</v>
      </c>
      <c r="DT238" s="1">
        <v>5.3635370000000002E-2</v>
      </c>
      <c r="DU238">
        <v>22.342379999999999</v>
      </c>
      <c r="DV238">
        <v>0.92733810000000005</v>
      </c>
      <c r="DW238">
        <v>18.843679999999999</v>
      </c>
      <c r="DX238" s="1">
        <v>5.1844630000000003E-2</v>
      </c>
      <c r="DY238">
        <v>21.83249</v>
      </c>
      <c r="DZ238">
        <v>0.92055589999999998</v>
      </c>
      <c r="EA238">
        <v>18.488659999999999</v>
      </c>
      <c r="EB238" s="1">
        <v>4.8663190000000002E-2</v>
      </c>
      <c r="EC238">
        <v>20.702220000000001</v>
      </c>
      <c r="ED238">
        <v>0.91396200000000005</v>
      </c>
      <c r="EE238">
        <v>18.035309999999999</v>
      </c>
      <c r="EF238" s="1">
        <v>4.472106E-2</v>
      </c>
      <c r="EG238" s="1">
        <v>19.201720000000002</v>
      </c>
      <c r="EH238">
        <v>0.90734720000000002</v>
      </c>
      <c r="EI238">
        <v>17.966190000000001</v>
      </c>
      <c r="EJ238" s="1">
        <v>4.0561159999999999E-2</v>
      </c>
      <c r="EK238" s="1">
        <v>17.569030000000001</v>
      </c>
      <c r="EL238">
        <v>0.90045620000000004</v>
      </c>
      <c r="EM238">
        <v>17.999220000000001</v>
      </c>
      <c r="EN238" s="1">
        <v>3.6536510000000001E-2</v>
      </c>
      <c r="EO238" s="1">
        <v>15.96285</v>
      </c>
      <c r="EP238">
        <v>0.89358599999999999</v>
      </c>
      <c r="EQ238">
        <v>17.981400000000001</v>
      </c>
      <c r="ER238" s="1">
        <v>3.2881149999999998E-2</v>
      </c>
      <c r="ES238" s="1">
        <v>14.484769999999999</v>
      </c>
      <c r="ET238">
        <v>0.88672260000000003</v>
      </c>
      <c r="EU238">
        <v>18.2377</v>
      </c>
      <c r="EV238" s="1">
        <v>2.9632370000000002E-2</v>
      </c>
      <c r="EW238" s="1">
        <v>13.162940000000001</v>
      </c>
      <c r="EX238">
        <v>0.87976120000000002</v>
      </c>
      <c r="EY238">
        <v>18.401759999999999</v>
      </c>
      <c r="EZ238" s="1">
        <v>2.6696029999999999E-2</v>
      </c>
      <c r="FA238" s="1">
        <v>11.96271</v>
      </c>
      <c r="FB238">
        <v>0.87279079999999998</v>
      </c>
      <c r="FC238">
        <v>18.218039999999998</v>
      </c>
      <c r="FD238" s="1">
        <v>2.4041770000000001E-2</v>
      </c>
      <c r="FE238" s="1">
        <v>10.869009999999999</v>
      </c>
      <c r="FF238">
        <v>0.86564560000000002</v>
      </c>
      <c r="FG238">
        <v>18.091149999999999</v>
      </c>
      <c r="FH238" s="1">
        <v>2.1643740000000002E-2</v>
      </c>
      <c r="FI238" s="1">
        <v>9.8735160000000004</v>
      </c>
      <c r="FJ238">
        <v>0.85906499999999997</v>
      </c>
      <c r="FK238">
        <v>17.998640000000002</v>
      </c>
      <c r="FL238" s="1">
        <v>1.9485010000000001E-2</v>
      </c>
      <c r="FM238" s="1">
        <v>8.9646319999999999</v>
      </c>
      <c r="FN238">
        <v>0.85351200000000005</v>
      </c>
      <c r="FO238">
        <v>18.377120000000001</v>
      </c>
      <c r="FP238" s="1">
        <v>1.7548629999999999E-2</v>
      </c>
      <c r="FQ238" s="1">
        <v>8.1350079999999991</v>
      </c>
      <c r="FR238">
        <v>0.8482459</v>
      </c>
      <c r="FS238">
        <v>18.835830000000001</v>
      </c>
      <c r="FT238" s="1">
        <v>1.5805619999999999E-2</v>
      </c>
      <c r="FU238" s="1">
        <v>7.3816540000000002</v>
      </c>
      <c r="FV238">
        <v>0.84296519999999997</v>
      </c>
      <c r="FW238">
        <v>19.287500000000001</v>
      </c>
      <c r="FX238" s="1">
        <v>1.4244410000000001E-2</v>
      </c>
      <c r="FY238" s="1">
        <v>6.701695</v>
      </c>
      <c r="FZ238">
        <v>0.8383159</v>
      </c>
      <c r="GA238">
        <v>19.71453</v>
      </c>
      <c r="GB238" s="1">
        <v>1.2860679999999999E-2</v>
      </c>
      <c r="GC238" s="1">
        <v>6.090611</v>
      </c>
      <c r="GD238">
        <v>0.83338509999999999</v>
      </c>
      <c r="GE238">
        <v>19.774650000000001</v>
      </c>
      <c r="GF238" s="1">
        <v>1.161469E-2</v>
      </c>
      <c r="GG238" s="1">
        <v>5.5382480000000003</v>
      </c>
      <c r="GH238">
        <v>0.82837119999999997</v>
      </c>
      <c r="GI238">
        <v>19.5472</v>
      </c>
      <c r="GJ238" s="1">
        <v>1.0479230000000001E-2</v>
      </c>
      <c r="GK238" s="1">
        <v>5.033347</v>
      </c>
      <c r="GL238">
        <v>0.8236116</v>
      </c>
      <c r="GM238">
        <v>19.502649999999999</v>
      </c>
      <c r="GN238" s="1">
        <v>9.458424E-3</v>
      </c>
      <c r="GO238" s="1">
        <v>4.5746859999999998</v>
      </c>
      <c r="GP238">
        <v>0.81864079999999995</v>
      </c>
      <c r="GQ238">
        <v>19.646249999999998</v>
      </c>
      <c r="GR238" s="1">
        <v>8.5234839999999996E-3</v>
      </c>
      <c r="GS238" s="1">
        <v>4.1528460000000003</v>
      </c>
      <c r="GT238">
        <v>0.81402799999999997</v>
      </c>
      <c r="GU238">
        <v>20.3705</v>
      </c>
      <c r="GV238" s="1">
        <v>7.6740849999999998E-3</v>
      </c>
      <c r="GW238" s="1">
        <v>3.7643409999999999</v>
      </c>
      <c r="GX238">
        <v>0.81021829999999995</v>
      </c>
      <c r="GY238">
        <v>21.108969999999999</v>
      </c>
      <c r="GZ238" s="1">
        <v>6.9046719999999997E-3</v>
      </c>
      <c r="HA238" s="1">
        <v>3.4076870000000001</v>
      </c>
      <c r="HB238">
        <v>0.80660089999999995</v>
      </c>
      <c r="HC238">
        <v>21.723980000000001</v>
      </c>
      <c r="HD238" s="1">
        <v>6.2156470000000004E-3</v>
      </c>
      <c r="HE238" s="1">
        <v>3.085261</v>
      </c>
      <c r="HF238">
        <v>0.80308579999999996</v>
      </c>
      <c r="HG238">
        <v>22.03088</v>
      </c>
      <c r="HH238" s="1">
        <v>5.601628E-3</v>
      </c>
      <c r="HI238" s="1">
        <v>2.7959139999999998</v>
      </c>
      <c r="HJ238">
        <v>0.80015619999999998</v>
      </c>
      <c r="HK238">
        <v>21.889610000000001</v>
      </c>
      <c r="HL238" s="1">
        <v>5.0472920000000001E-3</v>
      </c>
      <c r="HM238" s="1">
        <v>2.5319319999999998</v>
      </c>
      <c r="HN238">
        <v>0.79796219999999995</v>
      </c>
      <c r="HO238">
        <v>21.476019999999998</v>
      </c>
      <c r="HP238" s="1">
        <v>4.5372069999999997E-3</v>
      </c>
      <c r="HQ238" s="1">
        <v>2.2864330000000002</v>
      </c>
      <c r="HR238">
        <v>0.7959849</v>
      </c>
      <c r="HS238">
        <v>21.29336</v>
      </c>
      <c r="HT238" s="1">
        <v>4.0508779999999999E-3</v>
      </c>
      <c r="HU238" s="1">
        <v>2.0501640000000001</v>
      </c>
      <c r="HV238">
        <v>0.7941608</v>
      </c>
      <c r="HW238">
        <v>21.380279999999999</v>
      </c>
      <c r="HX238" s="1">
        <v>3.5794199999999998E-3</v>
      </c>
      <c r="HY238" s="1">
        <v>1.8190550000000001</v>
      </c>
      <c r="HZ238">
        <v>0.79260960000000003</v>
      </c>
      <c r="IA238">
        <v>22.00478</v>
      </c>
      <c r="IB238" s="1">
        <v>3.1300490000000002E-3</v>
      </c>
      <c r="IC238" s="1">
        <v>1.596263</v>
      </c>
      <c r="ID238">
        <v>0.79124729999999999</v>
      </c>
      <c r="IE238">
        <v>22.121200000000002</v>
      </c>
      <c r="IF238" s="1">
        <v>2.7187660000000001E-3</v>
      </c>
      <c r="IG238" s="1">
        <v>1.389988</v>
      </c>
      <c r="IH238">
        <v>0.79030900000000004</v>
      </c>
      <c r="II238">
        <v>22.376249999999999</v>
      </c>
      <c r="IJ238" s="1">
        <v>2.3593630000000002E-3</v>
      </c>
      <c r="IK238" s="1">
        <v>1.2076009999999999</v>
      </c>
      <c r="IL238">
        <v>0.79000029999999999</v>
      </c>
      <c r="IM238">
        <v>22.392189999999999</v>
      </c>
      <c r="IN238" s="1">
        <v>2.0576119999999999E-3</v>
      </c>
      <c r="IO238" s="1">
        <v>1.052543</v>
      </c>
      <c r="IP238">
        <v>0.78953229999999996</v>
      </c>
      <c r="IQ238">
        <v>22.038900000000002</v>
      </c>
      <c r="IR238" s="1">
        <v>1.8068540000000001E-3</v>
      </c>
      <c r="IS238" s="1">
        <v>0.92356090000000002</v>
      </c>
      <c r="IT238">
        <v>0.78911520000000002</v>
      </c>
      <c r="IU238">
        <v>21.466709999999999</v>
      </c>
      <c r="IV238" s="1">
        <v>1.5985140000000001E-3</v>
      </c>
      <c r="IW238" s="1">
        <v>0.81647860000000005</v>
      </c>
      <c r="IX238">
        <v>0.78888610000000003</v>
      </c>
      <c r="IY238">
        <v>21.074120000000001</v>
      </c>
      <c r="IZ238" s="1">
        <v>1.417495E-3</v>
      </c>
      <c r="JA238" s="1">
        <v>0.72399610000000003</v>
      </c>
      <c r="JB238">
        <v>0.78872120000000001</v>
      </c>
      <c r="JC238">
        <v>21.071860000000001</v>
      </c>
      <c r="JD238" s="1">
        <v>1.2501529999999999E-3</v>
      </c>
      <c r="JE238" s="1">
        <v>0.63904419999999995</v>
      </c>
      <c r="JF238">
        <v>0.78861820000000005</v>
      </c>
      <c r="JG238">
        <v>21.853639999999999</v>
      </c>
      <c r="JH238" s="1">
        <v>1.089897E-3</v>
      </c>
      <c r="JI238" s="1">
        <v>0.55791310000000005</v>
      </c>
      <c r="JJ238">
        <v>0.78857980000000005</v>
      </c>
      <c r="JK238">
        <v>22.730060000000002</v>
      </c>
      <c r="JL238" s="1">
        <v>9.3938490000000001E-4</v>
      </c>
      <c r="JM238" s="1">
        <v>0.48131669999999999</v>
      </c>
      <c r="JN238">
        <v>0.78856380000000004</v>
      </c>
      <c r="JO238">
        <v>23.438099999999999</v>
      </c>
      <c r="JP238" s="1">
        <v>8.0665670000000002E-4</v>
      </c>
      <c r="JQ238" s="1">
        <v>0.41315970000000002</v>
      </c>
      <c r="JR238">
        <v>0.78862379999999999</v>
      </c>
      <c r="JS238">
        <v>23.833880000000001</v>
      </c>
      <c r="JT238" s="1">
        <v>6.9836819999999995E-4</v>
      </c>
      <c r="JU238" s="1">
        <v>0.35697279999999998</v>
      </c>
      <c r="JV238">
        <v>0.78872010000000004</v>
      </c>
      <c r="JW238">
        <v>23.6311</v>
      </c>
      <c r="JX238" s="1">
        <v>6.1529029999999999E-4</v>
      </c>
      <c r="JY238" s="1">
        <v>0.31356909999999999</v>
      </c>
      <c r="JZ238">
        <v>0.7888598</v>
      </c>
      <c r="KA238">
        <v>22.99043</v>
      </c>
      <c r="KB238" s="1">
        <v>5.5336220000000002E-4</v>
      </c>
      <c r="KC238" s="1">
        <v>0.28112350000000003</v>
      </c>
      <c r="KD238">
        <v>0.78905760000000003</v>
      </c>
      <c r="KE238">
        <v>22.56607</v>
      </c>
      <c r="KF238" s="1">
        <v>5.0594949999999996E-4</v>
      </c>
      <c r="KG238" s="1">
        <v>0.25639980000000001</v>
      </c>
      <c r="KH238">
        <v>0.78933900000000001</v>
      </c>
      <c r="KI238">
        <v>22.481449999999999</v>
      </c>
      <c r="KJ238" s="1">
        <v>4.6709730000000002E-4</v>
      </c>
      <c r="KK238" s="1">
        <v>0.23627980000000001</v>
      </c>
      <c r="KL238">
        <v>0.78962980000000005</v>
      </c>
      <c r="KM238">
        <v>22.995239999999999</v>
      </c>
      <c r="KN238" s="1">
        <v>4.3260800000000002E-4</v>
      </c>
      <c r="KO238" s="1">
        <v>0.2185956</v>
      </c>
      <c r="KP238">
        <v>0.78998219999999997</v>
      </c>
      <c r="KQ238">
        <v>23.51867</v>
      </c>
      <c r="KR238" s="1">
        <v>4.0092920000000002E-4</v>
      </c>
      <c r="KS238" s="1">
        <v>0.20237949999999999</v>
      </c>
      <c r="KT238">
        <v>0.7903519</v>
      </c>
      <c r="KU238">
        <v>23.64425</v>
      </c>
      <c r="KV238" s="1">
        <v>3.7185709999999999E-4</v>
      </c>
      <c r="KW238" s="1">
        <v>0.1874913</v>
      </c>
      <c r="KX238">
        <v>0.79075329999999999</v>
      </c>
      <c r="KY238">
        <v>23.42943</v>
      </c>
      <c r="KZ238" s="1">
        <v>3.4592120000000002E-4</v>
      </c>
      <c r="LA238" s="1">
        <v>0.1741442</v>
      </c>
      <c r="LB238">
        <v>0.79108849999999997</v>
      </c>
      <c r="LC238">
        <v>22.81363</v>
      </c>
      <c r="LD238" s="1">
        <v>3.2336300000000001E-4</v>
      </c>
      <c r="LE238" s="1">
        <v>0.16253409999999999</v>
      </c>
      <c r="LF238">
        <v>0.79140259999999996</v>
      </c>
      <c r="LG238">
        <v>22.135190000000001</v>
      </c>
      <c r="LH238" s="1">
        <v>3.0396470000000001E-4</v>
      </c>
      <c r="LI238" s="1">
        <v>0.1525601</v>
      </c>
      <c r="LJ238">
        <v>0.7916571</v>
      </c>
      <c r="LK238">
        <v>21.63897</v>
      </c>
      <c r="LL238" s="1">
        <v>2.8724920000000001E-4</v>
      </c>
      <c r="LM238" s="1">
        <v>0.14399419999999999</v>
      </c>
      <c r="LN238">
        <v>0.79182490000000005</v>
      </c>
      <c r="LO238">
        <v>21.542580000000001</v>
      </c>
      <c r="LP238" s="1">
        <v>2.7267399999999998E-4</v>
      </c>
      <c r="LQ238" s="1">
        <v>0.13655809999999999</v>
      </c>
      <c r="LR238">
        <v>0.7919022</v>
      </c>
      <c r="LS238">
        <v>22.135110000000001</v>
      </c>
      <c r="LT238" s="1">
        <v>2.596602E-4</v>
      </c>
      <c r="LU238" s="1">
        <v>0.12997</v>
      </c>
      <c r="LV238">
        <v>0.79191940000000005</v>
      </c>
      <c r="LW238">
        <v>22.84459</v>
      </c>
      <c r="LX238" s="1">
        <v>2.4800080000000001E-4</v>
      </c>
      <c r="LY238" s="1">
        <v>0.1240952</v>
      </c>
      <c r="LZ238">
        <v>0.79188740000000002</v>
      </c>
      <c r="MA238">
        <v>23.480820000000001</v>
      </c>
      <c r="MB238" s="1">
        <v>2.3782179999999999E-4</v>
      </c>
      <c r="MC238" s="1">
        <v>0.11895749999999999</v>
      </c>
      <c r="MD238">
        <v>0.79179219999999995</v>
      </c>
      <c r="ME238">
        <v>23.82769</v>
      </c>
      <c r="MF238" s="1">
        <v>2.292068E-4</v>
      </c>
      <c r="MG238" s="1">
        <v>0.1146084</v>
      </c>
      <c r="MH238">
        <v>0.79171190000000002</v>
      </c>
      <c r="MI238">
        <v>23.845510000000001</v>
      </c>
      <c r="MJ238" s="1">
        <v>2.2199580000000001E-4</v>
      </c>
      <c r="MK238" s="1">
        <v>0.1109767</v>
      </c>
      <c r="ML238">
        <v>0.79159639999999998</v>
      </c>
      <c r="MM238">
        <v>23.460740000000001</v>
      </c>
      <c r="MN238" s="1">
        <v>2.158649E-4</v>
      </c>
      <c r="MO238" s="1">
        <v>0.1079034</v>
      </c>
      <c r="MP238">
        <v>0.7915065</v>
      </c>
      <c r="MQ238">
        <v>23.259509999999999</v>
      </c>
      <c r="MR238" s="1">
        <v>2.1062899999999999E-4</v>
      </c>
      <c r="MS238" s="1">
        <v>0.1052819</v>
      </c>
      <c r="MT238">
        <v>0.79142000000000001</v>
      </c>
      <c r="MU238">
        <v>23.313179999999999</v>
      </c>
      <c r="MV238" s="1">
        <v>2.063294E-4</v>
      </c>
      <c r="MW238" s="1">
        <v>0.1031059</v>
      </c>
      <c r="MX238">
        <v>0.79136600000000001</v>
      </c>
      <c r="MY238">
        <v>23.79514</v>
      </c>
      <c r="MZ238" s="1">
        <v>2.0285839999999999E-4</v>
      </c>
      <c r="NA238" s="1">
        <v>0.1013534</v>
      </c>
      <c r="NB238">
        <v>0.79131680000000004</v>
      </c>
      <c r="NC238">
        <v>24.42041</v>
      </c>
      <c r="ND238" s="1">
        <v>1.9972570000000001E-4</v>
      </c>
      <c r="NE238" s="1">
        <v>9.9803959999999997E-2</v>
      </c>
      <c r="NF238">
        <v>0.79131680000000004</v>
      </c>
      <c r="NG238">
        <v>24.42041</v>
      </c>
      <c r="NH238" s="1">
        <v>1.9972570000000001E-4</v>
      </c>
      <c r="NI238" s="1">
        <v>9.9803959999999997E-2</v>
      </c>
      <c r="NJ238">
        <v>0.79131680000000004</v>
      </c>
      <c r="NK238">
        <v>24.42041</v>
      </c>
      <c r="NL238" s="1">
        <v>1.9972570000000001E-4</v>
      </c>
      <c r="NM238" s="1">
        <v>9.9803959999999997E-2</v>
      </c>
      <c r="NN238">
        <v>0.79131680000000004</v>
      </c>
      <c r="NO238">
        <v>24.42041</v>
      </c>
      <c r="NP238" s="1">
        <v>1.9972570000000001E-4</v>
      </c>
      <c r="NQ238" s="1">
        <v>9.9803959999999997E-2</v>
      </c>
      <c r="NR238">
        <v>0.79131680000000004</v>
      </c>
      <c r="NS238">
        <v>24.42041</v>
      </c>
      <c r="NT238" s="1">
        <v>1.9972570000000001E-4</v>
      </c>
      <c r="NU238" s="1">
        <v>9.9803959999999997E-2</v>
      </c>
      <c r="NV238">
        <v>0.79131680000000004</v>
      </c>
      <c r="NW238">
        <v>24.42041</v>
      </c>
      <c r="NX238" s="1">
        <v>1.9972570000000001E-4</v>
      </c>
      <c r="NY238" s="1">
        <v>9.9803959999999997E-2</v>
      </c>
      <c r="NZ238">
        <v>0.79131680000000004</v>
      </c>
      <c r="OA238">
        <v>24.42041</v>
      </c>
      <c r="OB238" s="1">
        <v>1.9972570000000001E-4</v>
      </c>
      <c r="OC238" s="1">
        <v>9.9803959999999997E-2</v>
      </c>
      <c r="OD238">
        <v>0.79131680000000004</v>
      </c>
      <c r="OE238">
        <v>24.42041</v>
      </c>
      <c r="OF238" s="1">
        <v>1.9972570000000001E-4</v>
      </c>
      <c r="OG238" s="1">
        <v>9.9803959999999997E-2</v>
      </c>
      <c r="OH238">
        <v>0.79131680000000004</v>
      </c>
      <c r="OI238">
        <v>24.42041</v>
      </c>
      <c r="OJ238" s="1">
        <v>1.9972570000000001E-4</v>
      </c>
      <c r="OK238" s="1">
        <v>9.9803959999999997E-2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0.59051869999999995</v>
      </c>
      <c r="G239">
        <v>17.722840000000001</v>
      </c>
      <c r="H239">
        <v>0</v>
      </c>
      <c r="I239">
        <v>0</v>
      </c>
      <c r="J239">
        <v>0.5887656</v>
      </c>
      <c r="K239">
        <v>17.86917</v>
      </c>
      <c r="L239">
        <v>0</v>
      </c>
      <c r="M239">
        <v>0</v>
      </c>
      <c r="N239">
        <v>0.5869934</v>
      </c>
      <c r="O239">
        <v>18.177859999999999</v>
      </c>
      <c r="P239">
        <v>0</v>
      </c>
      <c r="Q239">
        <v>0</v>
      </c>
      <c r="R239">
        <v>0.58521650000000003</v>
      </c>
      <c r="S239">
        <v>18.690249999999999</v>
      </c>
      <c r="T239">
        <v>0</v>
      </c>
      <c r="U239">
        <v>0</v>
      </c>
      <c r="V239">
        <v>0.58342939999999999</v>
      </c>
      <c r="W239">
        <v>19.303049999999999</v>
      </c>
      <c r="X239">
        <v>0</v>
      </c>
      <c r="Y239">
        <v>0</v>
      </c>
      <c r="Z239">
        <v>0.58161010000000002</v>
      </c>
      <c r="AA239">
        <v>19.54674</v>
      </c>
      <c r="AB239">
        <v>0</v>
      </c>
      <c r="AC239">
        <v>0</v>
      </c>
      <c r="AD239">
        <v>0.57981680000000002</v>
      </c>
      <c r="AE239">
        <v>19.356249999999999</v>
      </c>
      <c r="AF239">
        <v>0</v>
      </c>
      <c r="AG239">
        <v>0</v>
      </c>
      <c r="AH239">
        <v>0.57802450000000005</v>
      </c>
      <c r="AI239">
        <v>19.096910000000001</v>
      </c>
      <c r="AJ239">
        <v>0</v>
      </c>
      <c r="AK239">
        <v>0</v>
      </c>
      <c r="AL239">
        <v>0.57614520000000002</v>
      </c>
      <c r="AM239">
        <v>18.875350000000001</v>
      </c>
      <c r="AN239">
        <v>0</v>
      </c>
      <c r="AO239">
        <v>0</v>
      </c>
      <c r="AP239">
        <v>0.5742022</v>
      </c>
      <c r="AQ239">
        <v>19.21902</v>
      </c>
      <c r="AR239">
        <v>1.935131E-38</v>
      </c>
      <c r="AS239">
        <v>7.5387459999999999E-36</v>
      </c>
      <c r="AT239">
        <v>0.57221259999999996</v>
      </c>
      <c r="AU239">
        <v>19.736809999999998</v>
      </c>
      <c r="AV239" s="1">
        <v>7.0814830000000003E-27</v>
      </c>
      <c r="AW239" s="1">
        <v>2.7697720000000002E-24</v>
      </c>
      <c r="AX239">
        <v>0.57016500000000003</v>
      </c>
      <c r="AY239">
        <v>20.307500000000001</v>
      </c>
      <c r="AZ239" s="1">
        <v>3.4275369999999998E-15</v>
      </c>
      <c r="BA239" s="1">
        <v>1.1123340000000001E-12</v>
      </c>
      <c r="BB239">
        <v>0.56810799999999995</v>
      </c>
      <c r="BC239">
        <v>20.839970000000001</v>
      </c>
      <c r="BD239" s="1">
        <v>3.3255970000000001E-8</v>
      </c>
      <c r="BE239" s="1">
        <v>9.8447150000000002E-6</v>
      </c>
      <c r="BF239">
        <v>0.56602370000000002</v>
      </c>
      <c r="BG239">
        <v>20.959949999999999</v>
      </c>
      <c r="BH239" s="1">
        <v>1.0365630000000001E-4</v>
      </c>
      <c r="BI239" s="1">
        <v>3.2469150000000002E-2</v>
      </c>
      <c r="BJ239">
        <v>0.56388590000000005</v>
      </c>
      <c r="BK239">
        <v>20.795169999999999</v>
      </c>
      <c r="BL239" s="1">
        <v>2.1154490000000001E-2</v>
      </c>
      <c r="BM239" s="1">
        <v>6.986872</v>
      </c>
      <c r="BN239">
        <v>0.56174009999999996</v>
      </c>
      <c r="BO239">
        <v>20.50365</v>
      </c>
      <c r="BP239" s="1">
        <v>0.8308664</v>
      </c>
      <c r="BQ239">
        <v>287.37560000000002</v>
      </c>
      <c r="BR239">
        <v>0.55958350000000001</v>
      </c>
      <c r="BS239">
        <v>20.207550000000001</v>
      </c>
      <c r="BT239">
        <v>9.5877370000000006</v>
      </c>
      <c r="BU239">
        <v>3461.538</v>
      </c>
      <c r="BV239">
        <v>0.55741090000000004</v>
      </c>
      <c r="BW239">
        <v>20.044609999999999</v>
      </c>
      <c r="BX239">
        <v>42.017910000000001</v>
      </c>
      <c r="BY239">
        <v>15770.76</v>
      </c>
      <c r="BZ239">
        <v>0.5551779</v>
      </c>
      <c r="CA239">
        <v>20.292000000000002</v>
      </c>
      <c r="CB239">
        <v>83.544619999999995</v>
      </c>
      <c r="CC239">
        <v>32484.46</v>
      </c>
      <c r="CD239">
        <v>0.55281219999999998</v>
      </c>
      <c r="CE239">
        <v>20.57413</v>
      </c>
      <c r="CF239">
        <v>86.031530000000004</v>
      </c>
      <c r="CG239">
        <v>34552.75</v>
      </c>
      <c r="CH239">
        <v>0.55009129999999995</v>
      </c>
      <c r="CI239">
        <v>20.871729999999999</v>
      </c>
      <c r="CJ239">
        <v>50.932670000000002</v>
      </c>
      <c r="CK239">
        <v>21079.38</v>
      </c>
      <c r="CL239">
        <v>0.54633670000000001</v>
      </c>
      <c r="CM239">
        <v>20.804549999999999</v>
      </c>
      <c r="CN239">
        <v>18.954979999999999</v>
      </c>
      <c r="CO239">
        <v>8069.5709999999999</v>
      </c>
      <c r="CP239">
        <v>0.54117440000000006</v>
      </c>
      <c r="CQ239">
        <v>20.524570000000001</v>
      </c>
      <c r="CR239">
        <v>4.8404129999999999</v>
      </c>
      <c r="CS239">
        <v>2114.576</v>
      </c>
      <c r="CT239">
        <v>0.53504110000000005</v>
      </c>
      <c r="CU239">
        <v>19.94971</v>
      </c>
      <c r="CV239">
        <v>0.95388399999999995</v>
      </c>
      <c r="CW239">
        <v>424.58519999999999</v>
      </c>
      <c r="CX239">
        <v>0.52882289999999998</v>
      </c>
      <c r="CY239">
        <v>19.254899999999999</v>
      </c>
      <c r="CZ239">
        <v>0.1938734</v>
      </c>
      <c r="DA239">
        <v>85.769779999999997</v>
      </c>
      <c r="DB239">
        <v>0.5226459</v>
      </c>
      <c r="DC239">
        <v>18.72439</v>
      </c>
      <c r="DD239">
        <v>7.5884129999999994E-2</v>
      </c>
      <c r="DE239">
        <v>32.230269999999997</v>
      </c>
      <c r="DF239">
        <v>0.51659409999999995</v>
      </c>
      <c r="DG239">
        <v>18.58699</v>
      </c>
      <c r="DH239">
        <v>5.8126459999999998E-2</v>
      </c>
      <c r="DI239">
        <v>24.309930000000001</v>
      </c>
      <c r="DJ239">
        <v>0.51051310000000005</v>
      </c>
      <c r="DK239">
        <v>18.68731</v>
      </c>
      <c r="DL239">
        <v>5.4557309999999998E-2</v>
      </c>
      <c r="DM239">
        <v>22.873429999999999</v>
      </c>
      <c r="DN239">
        <v>0.50444610000000001</v>
      </c>
      <c r="DO239">
        <v>19.037569999999999</v>
      </c>
      <c r="DP239" s="1">
        <v>5.3990280000000002E-2</v>
      </c>
      <c r="DQ239">
        <v>22.776910000000001</v>
      </c>
      <c r="DR239">
        <v>0.49844050000000001</v>
      </c>
      <c r="DS239">
        <v>19.077159999999999</v>
      </c>
      <c r="DT239" s="1">
        <v>5.3676580000000002E-2</v>
      </c>
      <c r="DU239">
        <v>22.828209999999999</v>
      </c>
      <c r="DV239">
        <v>0.49258030000000003</v>
      </c>
      <c r="DW239">
        <v>18.857479999999999</v>
      </c>
      <c r="DX239" s="1">
        <v>5.2127609999999998E-2</v>
      </c>
      <c r="DY239">
        <v>22.368680000000001</v>
      </c>
      <c r="DZ239">
        <v>0.4869386</v>
      </c>
      <c r="EA239">
        <v>18.520160000000001</v>
      </c>
      <c r="EB239" s="1">
        <v>4.913795E-2</v>
      </c>
      <c r="EC239" s="1">
        <v>21.26285</v>
      </c>
      <c r="ED239">
        <v>0.48142020000000002</v>
      </c>
      <c r="EE239">
        <v>18.078330000000001</v>
      </c>
      <c r="EF239" s="1">
        <v>4.5288849999999999E-2</v>
      </c>
      <c r="EG239" s="1">
        <v>19.749759999999998</v>
      </c>
      <c r="EH239">
        <v>0.47584110000000002</v>
      </c>
      <c r="EI239">
        <v>18.004010000000001</v>
      </c>
      <c r="EJ239" s="1">
        <v>4.1149650000000003E-2</v>
      </c>
      <c r="EK239" s="1">
        <v>18.090029999999999</v>
      </c>
      <c r="EL239">
        <v>0.4701225</v>
      </c>
      <c r="EM239">
        <v>18.042729999999999</v>
      </c>
      <c r="EN239" s="1">
        <v>3.709817E-2</v>
      </c>
      <c r="EO239" s="1">
        <v>16.44182</v>
      </c>
      <c r="EP239">
        <v>0.46438449999999998</v>
      </c>
      <c r="EQ239">
        <v>18.016349999999999</v>
      </c>
      <c r="ER239" s="1">
        <v>3.338841E-2</v>
      </c>
      <c r="ES239" s="1">
        <v>14.914949999999999</v>
      </c>
      <c r="ET239">
        <v>0.45864909999999998</v>
      </c>
      <c r="EU239">
        <v>18.24943</v>
      </c>
      <c r="EV239" s="1">
        <v>3.009003E-2</v>
      </c>
      <c r="EW239" s="1">
        <v>13.54908</v>
      </c>
      <c r="EX239">
        <v>0.4528394</v>
      </c>
      <c r="EY239">
        <v>18.400960000000001</v>
      </c>
      <c r="EZ239" s="1">
        <v>2.7114119999999999E-2</v>
      </c>
      <c r="FA239" s="1">
        <v>12.311260000000001</v>
      </c>
      <c r="FB239">
        <v>0.44701849999999999</v>
      </c>
      <c r="FC239">
        <v>18.21238</v>
      </c>
      <c r="FD239" s="1">
        <v>2.44242E-2</v>
      </c>
      <c r="FE239" s="1">
        <v>11.18351</v>
      </c>
      <c r="FF239">
        <v>0.44110280000000002</v>
      </c>
      <c r="FG239">
        <v>18.0791</v>
      </c>
      <c r="FH239" s="1">
        <v>2.199336E-2</v>
      </c>
      <c r="FI239" s="1">
        <v>10.156790000000001</v>
      </c>
      <c r="FJ239">
        <v>0.43545620000000002</v>
      </c>
      <c r="FK239">
        <v>17.999500000000001</v>
      </c>
      <c r="FL239" s="1">
        <v>1.9805300000000001E-2</v>
      </c>
      <c r="FM239" s="1">
        <v>9.2190060000000003</v>
      </c>
      <c r="FN239">
        <v>0.43030160000000001</v>
      </c>
      <c r="FO239">
        <v>18.38588</v>
      </c>
      <c r="FP239" s="1">
        <v>1.7842179999999999E-2</v>
      </c>
      <c r="FQ239" s="1">
        <v>8.3641009999999998</v>
      </c>
      <c r="FR239">
        <v>0.42515619999999998</v>
      </c>
      <c r="FS239">
        <v>18.861249999999998</v>
      </c>
      <c r="FT239" s="1">
        <v>1.6071599999999998E-2</v>
      </c>
      <c r="FU239" s="1">
        <v>7.5942480000000003</v>
      </c>
      <c r="FV239">
        <v>0.41999969999999998</v>
      </c>
      <c r="FW239">
        <v>19.316479999999999</v>
      </c>
      <c r="FX239" s="1">
        <v>1.4485329999999999E-2</v>
      </c>
      <c r="FY239" s="1">
        <v>6.8989700000000003</v>
      </c>
      <c r="FZ239">
        <v>0.41518379999999999</v>
      </c>
      <c r="GA239">
        <v>19.732089999999999</v>
      </c>
      <c r="GB239" s="1">
        <v>1.3077979999999999E-2</v>
      </c>
      <c r="GC239" s="1">
        <v>6.2733220000000003</v>
      </c>
      <c r="GD239">
        <v>0.41026600000000002</v>
      </c>
      <c r="GE239">
        <v>19.780919999999998</v>
      </c>
      <c r="GF239" s="1">
        <v>1.1813769999999999E-2</v>
      </c>
      <c r="GG239" s="1">
        <v>5.7083909999999998</v>
      </c>
      <c r="GH239">
        <v>0.40526820000000002</v>
      </c>
      <c r="GI239">
        <v>19.538150000000002</v>
      </c>
      <c r="GJ239" s="1">
        <v>1.0661439999999999E-2</v>
      </c>
      <c r="GK239" s="1">
        <v>5.1918749999999996</v>
      </c>
      <c r="GL239">
        <v>0.4004875</v>
      </c>
      <c r="GM239">
        <v>19.47064</v>
      </c>
      <c r="GN239" s="1">
        <v>9.6257930000000005E-3</v>
      </c>
      <c r="GO239" s="1">
        <v>4.7223750000000004</v>
      </c>
      <c r="GP239">
        <v>0.39565090000000003</v>
      </c>
      <c r="GQ239">
        <v>19.610430000000001</v>
      </c>
      <c r="GR239" s="1">
        <v>8.6783840000000008E-3</v>
      </c>
      <c r="GS239" s="1">
        <v>4.2906909999999998</v>
      </c>
      <c r="GT239">
        <v>0.39103209999999999</v>
      </c>
      <c r="GU239">
        <v>20.342040000000001</v>
      </c>
      <c r="GV239" s="1">
        <v>7.8174730000000001E-3</v>
      </c>
      <c r="GW239" s="1">
        <v>3.892611</v>
      </c>
      <c r="GX239">
        <v>0.38675159999999997</v>
      </c>
      <c r="GY239">
        <v>21.10735</v>
      </c>
      <c r="GZ239" s="1">
        <v>7.0362419999999998E-3</v>
      </c>
      <c r="HA239" s="1">
        <v>3.5271029999999999</v>
      </c>
      <c r="HB239">
        <v>0.38257530000000001</v>
      </c>
      <c r="HC239">
        <v>21.744810000000001</v>
      </c>
      <c r="HD239" s="1">
        <v>6.3344919999999997E-3</v>
      </c>
      <c r="HE239" s="1">
        <v>3.196123</v>
      </c>
      <c r="HF239">
        <v>0.37853730000000002</v>
      </c>
      <c r="HG239">
        <v>22.06579</v>
      </c>
      <c r="HH239" s="1">
        <v>5.7094329999999999E-3</v>
      </c>
      <c r="HI239" s="1">
        <v>2.8987440000000002</v>
      </c>
      <c r="HJ239">
        <v>0.37475520000000001</v>
      </c>
      <c r="HK239">
        <v>21.91826</v>
      </c>
      <c r="HL239" s="1">
        <v>5.1468449999999997E-3</v>
      </c>
      <c r="HM239" s="1">
        <v>2.6280049999999999</v>
      </c>
      <c r="HN239">
        <v>0.37141750000000001</v>
      </c>
      <c r="HO239">
        <v>21.480530000000002</v>
      </c>
      <c r="HP239" s="1">
        <v>4.6320980000000003E-3</v>
      </c>
      <c r="HQ239" s="1">
        <v>2.3770359999999999</v>
      </c>
      <c r="HR239">
        <v>0.36832920000000002</v>
      </c>
      <c r="HS239">
        <v>21.265540000000001</v>
      </c>
      <c r="HT239" s="1">
        <v>4.1437419999999997E-3</v>
      </c>
      <c r="HU239" s="1">
        <v>2.1361110000000001</v>
      </c>
      <c r="HV239">
        <v>0.36552610000000002</v>
      </c>
      <c r="HW239">
        <v>21.33699</v>
      </c>
      <c r="HX239" s="1">
        <v>3.6709189999999999E-3</v>
      </c>
      <c r="HY239" s="1">
        <v>1.9002270000000001</v>
      </c>
      <c r="HZ239">
        <v>0.36303590000000002</v>
      </c>
      <c r="IA239">
        <v>21.968229999999998</v>
      </c>
      <c r="IB239" s="1">
        <v>3.2173430000000001E-3</v>
      </c>
      <c r="IC239" s="1">
        <v>1.6714629999999999</v>
      </c>
      <c r="ID239">
        <v>0.36087649999999999</v>
      </c>
      <c r="IE239">
        <v>22.130459999999999</v>
      </c>
      <c r="IF239" s="1">
        <v>2.7983869999999998E-3</v>
      </c>
      <c r="IG239" s="1">
        <v>1.457959</v>
      </c>
      <c r="IH239">
        <v>0.35915039999999998</v>
      </c>
      <c r="II239">
        <v>22.418620000000001</v>
      </c>
      <c r="IJ239" s="1">
        <v>2.4287559999999998E-3</v>
      </c>
      <c r="IK239" s="1">
        <v>1.2675449999999999</v>
      </c>
      <c r="IL239">
        <v>0.35788140000000002</v>
      </c>
      <c r="IM239">
        <v>22.456379999999999</v>
      </c>
      <c r="IN239" s="1">
        <v>2.1160789999999999E-3</v>
      </c>
      <c r="IO239" s="1">
        <v>1.1046819999999999</v>
      </c>
      <c r="IP239">
        <v>0.35671710000000001</v>
      </c>
      <c r="IQ239">
        <v>22.09732</v>
      </c>
      <c r="IR239" s="1">
        <v>1.8553790000000001E-3</v>
      </c>
      <c r="IS239" s="1">
        <v>0.96872990000000003</v>
      </c>
      <c r="IT239">
        <v>0.3557361</v>
      </c>
      <c r="IU239">
        <v>21.5062</v>
      </c>
      <c r="IV239" s="1">
        <v>1.639333E-3</v>
      </c>
      <c r="IW239" s="1">
        <v>0.85591229999999996</v>
      </c>
      <c r="IX239">
        <v>0.35493229999999998</v>
      </c>
      <c r="IY239">
        <v>21.07612</v>
      </c>
      <c r="IZ239" s="1">
        <v>1.4538050000000001E-3</v>
      </c>
      <c r="JA239" s="1">
        <v>0.75919219999999998</v>
      </c>
      <c r="JB239">
        <v>0.35427740000000002</v>
      </c>
      <c r="JC239">
        <v>21.051200000000001</v>
      </c>
      <c r="JD239" s="1">
        <v>1.2844009999999999E-3</v>
      </c>
      <c r="JE239" s="1">
        <v>0.67103619999999997</v>
      </c>
      <c r="JF239">
        <v>0.35372690000000001</v>
      </c>
      <c r="JG239">
        <v>21.828330000000001</v>
      </c>
      <c r="JH239" s="1">
        <v>1.122795E-3</v>
      </c>
      <c r="JI239" s="1">
        <v>0.58706910000000001</v>
      </c>
      <c r="JJ239">
        <v>0.3533115</v>
      </c>
      <c r="JK239">
        <v>22.734770000000001</v>
      </c>
      <c r="JL239" s="1">
        <v>9.6988110000000005E-4</v>
      </c>
      <c r="JM239" s="1">
        <v>0.50738070000000002</v>
      </c>
      <c r="JN239">
        <v>0.35301199999999999</v>
      </c>
      <c r="JO239">
        <v>23.477709999999998</v>
      </c>
      <c r="JP239" s="1">
        <v>8.329457E-4</v>
      </c>
      <c r="JQ239" s="1">
        <v>0.43569190000000002</v>
      </c>
      <c r="JR239">
        <v>0.35281980000000002</v>
      </c>
      <c r="JS239">
        <v>23.89761</v>
      </c>
      <c r="JT239" s="1">
        <v>7.1936570000000004E-4</v>
      </c>
      <c r="JU239" s="1">
        <v>0.3758937</v>
      </c>
      <c r="JV239">
        <v>0.3527245</v>
      </c>
      <c r="JW239">
        <v>23.700009999999999</v>
      </c>
      <c r="JX239" s="1">
        <v>6.3119439999999999E-4</v>
      </c>
      <c r="JY239" s="1">
        <v>0.32929989999999998</v>
      </c>
      <c r="JZ239">
        <v>0.35272369999999997</v>
      </c>
      <c r="KA239">
        <v>23.044550000000001</v>
      </c>
      <c r="KB239" s="1">
        <v>5.6525230000000002E-4</v>
      </c>
      <c r="KC239" s="1">
        <v>0.29436010000000001</v>
      </c>
      <c r="KD239">
        <v>0.35282530000000001</v>
      </c>
      <c r="KE239">
        <v>22.57845</v>
      </c>
      <c r="KF239" s="1">
        <v>5.1524120000000001E-4</v>
      </c>
      <c r="KG239" s="1">
        <v>0.26788770000000001</v>
      </c>
      <c r="KH239">
        <v>0.35301729999999998</v>
      </c>
      <c r="KI239">
        <v>22.4589</v>
      </c>
      <c r="KJ239" s="1">
        <v>4.749504E-4</v>
      </c>
      <c r="KK239" s="1">
        <v>0.24658369999999999</v>
      </c>
      <c r="KL239">
        <v>0.35331129999999999</v>
      </c>
      <c r="KM239">
        <v>22.96246</v>
      </c>
      <c r="KN239" s="1">
        <v>4.3969080000000002E-4</v>
      </c>
      <c r="KO239" s="1">
        <v>0.22803950000000001</v>
      </c>
      <c r="KP239">
        <v>0.35369329999999999</v>
      </c>
      <c r="KQ239">
        <v>23.508289999999999</v>
      </c>
      <c r="KR239" s="1">
        <v>4.0747409999999999E-4</v>
      </c>
      <c r="KS239" s="1">
        <v>0.21109700000000001</v>
      </c>
      <c r="KT239">
        <v>0.35413830000000002</v>
      </c>
      <c r="KU239">
        <v>23.68196</v>
      </c>
      <c r="KV239" s="1">
        <v>3.778241E-4</v>
      </c>
      <c r="KW239" s="1">
        <v>0.1955123</v>
      </c>
      <c r="KX239">
        <v>0.3546475</v>
      </c>
      <c r="KY239">
        <v>23.5001</v>
      </c>
      <c r="KZ239" s="1">
        <v>3.5120529999999999E-4</v>
      </c>
      <c r="LA239" s="1">
        <v>0.18148159999999999</v>
      </c>
      <c r="LB239">
        <v>0.35515059999999998</v>
      </c>
      <c r="LC239">
        <v>22.897559999999999</v>
      </c>
      <c r="LD239" s="1">
        <v>3.2792010000000003E-4</v>
      </c>
      <c r="LE239" s="1">
        <v>0.16922400000000001</v>
      </c>
      <c r="LF239">
        <v>0.35562310000000003</v>
      </c>
      <c r="LG239">
        <v>22.201499999999999</v>
      </c>
      <c r="LH239" s="1">
        <v>3.0787179999999998E-4</v>
      </c>
      <c r="LI239" s="1">
        <v>0.15868360000000001</v>
      </c>
      <c r="LJ239">
        <v>0.35604249999999998</v>
      </c>
      <c r="LK239">
        <v>21.66602</v>
      </c>
      <c r="LL239" s="1">
        <v>2.9061499999999998E-4</v>
      </c>
      <c r="LM239" s="1">
        <v>0.1496382</v>
      </c>
      <c r="LN239">
        <v>0.35638619999999999</v>
      </c>
      <c r="LO239">
        <v>21.541599999999999</v>
      </c>
      <c r="LP239" s="1">
        <v>2.7561650000000002E-4</v>
      </c>
      <c r="LQ239" s="1">
        <v>0.14180300000000001</v>
      </c>
      <c r="LR239">
        <v>0.35665190000000002</v>
      </c>
      <c r="LS239">
        <v>22.125520000000002</v>
      </c>
      <c r="LT239" s="1">
        <v>2.6228580000000002E-4</v>
      </c>
      <c r="LU239" s="1">
        <v>0.1348839</v>
      </c>
      <c r="LV239">
        <v>0.35683720000000002</v>
      </c>
      <c r="LW239">
        <v>22.859909999999999</v>
      </c>
      <c r="LX239" s="1">
        <v>2.5032750000000001E-4</v>
      </c>
      <c r="LY239" s="1">
        <v>0.12871340000000001</v>
      </c>
      <c r="LZ239">
        <v>0.35693859999999999</v>
      </c>
      <c r="MA239">
        <v>23.52392</v>
      </c>
      <c r="MB239" s="1">
        <v>2.3982539999999999E-4</v>
      </c>
      <c r="MC239" s="1">
        <v>0.1232978</v>
      </c>
      <c r="MD239">
        <v>0.35697210000000001</v>
      </c>
      <c r="ME239">
        <v>23.884080000000001</v>
      </c>
      <c r="MF239" s="1">
        <v>2.308806E-4</v>
      </c>
      <c r="MG239" s="1">
        <v>0.11869349999999999</v>
      </c>
      <c r="MH239">
        <v>0.35695149999999998</v>
      </c>
      <c r="MI239">
        <v>23.888590000000001</v>
      </c>
      <c r="MJ239" s="1">
        <v>2.2339610000000001E-4</v>
      </c>
      <c r="MK239" s="1">
        <v>0.11485140000000001</v>
      </c>
      <c r="ML239">
        <v>0.35689769999999998</v>
      </c>
      <c r="MM239">
        <v>23.482240000000001</v>
      </c>
      <c r="MN239" s="1">
        <v>2.1705840000000001E-4</v>
      </c>
      <c r="MO239" s="1">
        <v>0.11160879999999999</v>
      </c>
      <c r="MP239">
        <v>0.35681889999999999</v>
      </c>
      <c r="MQ239">
        <v>23.246089999999999</v>
      </c>
      <c r="MR239" s="1">
        <v>2.116396E-4</v>
      </c>
      <c r="MS239" s="1">
        <v>0.108844</v>
      </c>
      <c r="MT239">
        <v>0.35673850000000001</v>
      </c>
      <c r="MU239">
        <v>23.277419999999999</v>
      </c>
      <c r="MV239" s="1">
        <v>2.071485E-4</v>
      </c>
      <c r="MW239" s="1">
        <v>0.10653609999999999</v>
      </c>
      <c r="MX239">
        <v>0.35666320000000001</v>
      </c>
      <c r="MY239">
        <v>23.760719999999999</v>
      </c>
      <c r="MZ239" s="1">
        <v>2.0352679999999999E-4</v>
      </c>
      <c r="NA239" s="1">
        <v>0.1046771</v>
      </c>
      <c r="NB239">
        <v>0.35658190000000001</v>
      </c>
      <c r="NC239">
        <v>24.416029999999999</v>
      </c>
      <c r="ND239" s="1">
        <v>2.003765E-4</v>
      </c>
      <c r="NE239" s="1">
        <v>0.1030722</v>
      </c>
      <c r="NF239">
        <v>0.35658190000000001</v>
      </c>
      <c r="NG239">
        <v>24.416029999999999</v>
      </c>
      <c r="NH239" s="1">
        <v>2.003765E-4</v>
      </c>
      <c r="NI239" s="1">
        <v>0.1030722</v>
      </c>
      <c r="NJ239">
        <v>0.35658190000000001</v>
      </c>
      <c r="NK239">
        <v>24.416029999999999</v>
      </c>
      <c r="NL239" s="1">
        <v>2.003765E-4</v>
      </c>
      <c r="NM239" s="1">
        <v>0.1030722</v>
      </c>
      <c r="NN239">
        <v>0.35658190000000001</v>
      </c>
      <c r="NO239">
        <v>24.416029999999999</v>
      </c>
      <c r="NP239" s="1">
        <v>2.003765E-4</v>
      </c>
      <c r="NQ239" s="1">
        <v>0.1030722</v>
      </c>
      <c r="NR239">
        <v>0.35658190000000001</v>
      </c>
      <c r="NS239">
        <v>24.416029999999999</v>
      </c>
      <c r="NT239" s="1">
        <v>2.003765E-4</v>
      </c>
      <c r="NU239" s="1">
        <v>0.1030722</v>
      </c>
      <c r="NV239">
        <v>0.35658190000000001</v>
      </c>
      <c r="NW239">
        <v>24.416029999999999</v>
      </c>
      <c r="NX239" s="1">
        <v>2.003765E-4</v>
      </c>
      <c r="NY239" s="1">
        <v>0.1030722</v>
      </c>
      <c r="NZ239">
        <v>0.35658190000000001</v>
      </c>
      <c r="OA239">
        <v>24.416029999999999</v>
      </c>
      <c r="OB239" s="1">
        <v>2.003765E-4</v>
      </c>
      <c r="OC239" s="1">
        <v>0.1030722</v>
      </c>
      <c r="OD239">
        <v>0.35658190000000001</v>
      </c>
      <c r="OE239">
        <v>24.416029999999999</v>
      </c>
      <c r="OF239" s="1">
        <v>2.003765E-4</v>
      </c>
      <c r="OG239" s="1">
        <v>0.1030722</v>
      </c>
      <c r="OH239">
        <v>0.35658190000000001</v>
      </c>
      <c r="OI239">
        <v>24.416029999999999</v>
      </c>
      <c r="OJ239" s="1">
        <v>2.003765E-4</v>
      </c>
      <c r="OK239" s="1">
        <v>0.1030722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0.78918449999999996</v>
      </c>
      <c r="G240">
        <v>17.772490000000001</v>
      </c>
      <c r="H240">
        <v>0</v>
      </c>
      <c r="I240">
        <v>0</v>
      </c>
      <c r="J240">
        <v>0.78834059999999995</v>
      </c>
      <c r="K240">
        <v>17.91948</v>
      </c>
      <c r="L240">
        <v>0</v>
      </c>
      <c r="M240">
        <v>0</v>
      </c>
      <c r="N240">
        <v>0.78744179999999997</v>
      </c>
      <c r="O240">
        <v>18.202059999999999</v>
      </c>
      <c r="P240">
        <v>0</v>
      </c>
      <c r="Q240">
        <v>0</v>
      </c>
      <c r="R240">
        <v>0.78653759999999995</v>
      </c>
      <c r="S240">
        <v>18.708290000000002</v>
      </c>
      <c r="T240">
        <v>0</v>
      </c>
      <c r="U240">
        <v>0</v>
      </c>
      <c r="V240">
        <v>0.78563269999999996</v>
      </c>
      <c r="W240">
        <v>19.319579999999998</v>
      </c>
      <c r="X240">
        <v>0</v>
      </c>
      <c r="Y240">
        <v>0</v>
      </c>
      <c r="Z240">
        <v>0.78470340000000005</v>
      </c>
      <c r="AA240">
        <v>19.539349999999999</v>
      </c>
      <c r="AB240">
        <v>0</v>
      </c>
      <c r="AC240">
        <v>0</v>
      </c>
      <c r="AD240">
        <v>0.78384419999999999</v>
      </c>
      <c r="AE240">
        <v>19.353639999999999</v>
      </c>
      <c r="AF240">
        <v>0</v>
      </c>
      <c r="AG240">
        <v>0</v>
      </c>
      <c r="AH240">
        <v>0.78296060000000001</v>
      </c>
      <c r="AI240">
        <v>19.10267</v>
      </c>
      <c r="AJ240">
        <v>0</v>
      </c>
      <c r="AK240">
        <v>0</v>
      </c>
      <c r="AL240">
        <v>0.78201880000000001</v>
      </c>
      <c r="AM240">
        <v>18.897939999999998</v>
      </c>
      <c r="AN240">
        <v>0</v>
      </c>
      <c r="AO240">
        <v>0</v>
      </c>
      <c r="AP240">
        <v>0.78105570000000002</v>
      </c>
      <c r="AQ240">
        <v>19.243919999999999</v>
      </c>
      <c r="AR240">
        <v>0</v>
      </c>
      <c r="AS240">
        <v>1.0678000000000001E-36</v>
      </c>
      <c r="AT240">
        <v>0.78007950000000004</v>
      </c>
      <c r="AU240">
        <v>19.754020000000001</v>
      </c>
      <c r="AV240" s="1">
        <v>1.166108E-27</v>
      </c>
      <c r="AW240" s="1">
        <v>3.888027E-25</v>
      </c>
      <c r="AX240">
        <v>0.77905500000000005</v>
      </c>
      <c r="AY240">
        <v>20.315110000000001</v>
      </c>
      <c r="AZ240" s="1">
        <v>1.8006810000000001E-15</v>
      </c>
      <c r="BA240" s="1">
        <v>4.3876240000000001E-13</v>
      </c>
      <c r="BB240">
        <v>0.77805559999999996</v>
      </c>
      <c r="BC240">
        <v>20.845009999999998</v>
      </c>
      <c r="BD240" s="1">
        <v>1.4813729999999999E-8</v>
      </c>
      <c r="BE240" s="1">
        <v>3.6777470000000002E-6</v>
      </c>
      <c r="BF240">
        <v>0.77702590000000005</v>
      </c>
      <c r="BG240">
        <v>20.954840000000001</v>
      </c>
      <c r="BH240" s="1">
        <v>6.075389E-5</v>
      </c>
      <c r="BI240" s="1">
        <v>1.6365640000000001E-2</v>
      </c>
      <c r="BJ240">
        <v>0.77597590000000005</v>
      </c>
      <c r="BK240">
        <v>20.79495</v>
      </c>
      <c r="BL240" s="1">
        <v>1.4326749999999999E-2</v>
      </c>
      <c r="BM240" s="1">
        <v>4.0781700000000001</v>
      </c>
      <c r="BN240">
        <v>0.77493460000000003</v>
      </c>
      <c r="BO240">
        <v>20.51848</v>
      </c>
      <c r="BP240" s="1">
        <v>0.62832060000000001</v>
      </c>
      <c r="BQ240">
        <v>186.81909999999999</v>
      </c>
      <c r="BR240">
        <v>0.77389730000000001</v>
      </c>
      <c r="BS240">
        <v>20.22589</v>
      </c>
      <c r="BT240" s="1">
        <v>7.9471109999999996</v>
      </c>
      <c r="BU240">
        <v>2455.2310000000002</v>
      </c>
      <c r="BV240">
        <v>0.77288040000000002</v>
      </c>
      <c r="BW240">
        <v>20.067710000000002</v>
      </c>
      <c r="BX240">
        <v>37.688290000000002</v>
      </c>
      <c r="BY240">
        <v>12036.21</v>
      </c>
      <c r="BZ240">
        <v>0.77183000000000002</v>
      </c>
      <c r="CA240">
        <v>20.301600000000001</v>
      </c>
      <c r="CB240">
        <v>80.297269999999997</v>
      </c>
      <c r="CC240">
        <v>26399.79</v>
      </c>
      <c r="CD240">
        <v>0.77069739999999998</v>
      </c>
      <c r="CE240">
        <v>20.576910000000002</v>
      </c>
      <c r="CF240">
        <v>87.890510000000006</v>
      </c>
      <c r="CG240">
        <v>29651.09</v>
      </c>
      <c r="CH240">
        <v>0.76934979999999997</v>
      </c>
      <c r="CI240">
        <v>20.861239999999999</v>
      </c>
      <c r="CJ240">
        <v>54.925150000000002</v>
      </c>
      <c r="CK240">
        <v>18964.34</v>
      </c>
      <c r="CL240">
        <v>0.76730739999999997</v>
      </c>
      <c r="CM240">
        <v>20.80677</v>
      </c>
      <c r="CN240">
        <v>21.42775</v>
      </c>
      <c r="CO240">
        <v>7556.3329999999996</v>
      </c>
      <c r="CP240">
        <v>0.76464120000000002</v>
      </c>
      <c r="CQ240">
        <v>20.545349999999999</v>
      </c>
      <c r="CR240">
        <v>5.6889599999999998</v>
      </c>
      <c r="CS240">
        <v>2044.3689999999999</v>
      </c>
      <c r="CT240">
        <v>0.76166</v>
      </c>
      <c r="CU240">
        <v>19.98753</v>
      </c>
      <c r="CV240">
        <v>1.147348</v>
      </c>
      <c r="CW240">
        <v>418.19049999999999</v>
      </c>
      <c r="CX240">
        <v>0.75663559999999996</v>
      </c>
      <c r="CY240">
        <v>19.29242</v>
      </c>
      <c r="CZ240">
        <v>0.2269159</v>
      </c>
      <c r="DA240">
        <v>82.500969999999995</v>
      </c>
      <c r="DB240">
        <v>0.75163760000000002</v>
      </c>
      <c r="DC240">
        <v>18.76474</v>
      </c>
      <c r="DD240">
        <v>8.0697930000000001E-2</v>
      </c>
      <c r="DE240">
        <v>28.411269999999998</v>
      </c>
      <c r="DF240">
        <v>0.74678140000000004</v>
      </c>
      <c r="DG240">
        <v>18.622219999999999</v>
      </c>
      <c r="DH240">
        <v>5.8932819999999997E-2</v>
      </c>
      <c r="DI240">
        <v>20.42399</v>
      </c>
      <c r="DJ240">
        <v>0.74190889999999998</v>
      </c>
      <c r="DK240">
        <v>18.705670000000001</v>
      </c>
      <c r="DL240">
        <v>5.471065E-2</v>
      </c>
      <c r="DM240">
        <v>18.96442</v>
      </c>
      <c r="DN240">
        <v>0.73702509999999999</v>
      </c>
      <c r="DO240">
        <v>19.034109999999998</v>
      </c>
      <c r="DP240" s="1">
        <v>5.3975229999999999E-2</v>
      </c>
      <c r="DQ240">
        <v>18.7773</v>
      </c>
      <c r="DR240">
        <v>0.73220180000000001</v>
      </c>
      <c r="DS240">
        <v>19.071580000000001</v>
      </c>
      <c r="DT240" s="1">
        <v>5.3716899999999998E-2</v>
      </c>
      <c r="DU240">
        <v>18.783940000000001</v>
      </c>
      <c r="DV240">
        <v>0.72754200000000002</v>
      </c>
      <c r="DW240">
        <v>18.86506</v>
      </c>
      <c r="DX240" s="1">
        <v>5.2334140000000001E-2</v>
      </c>
      <c r="DY240">
        <v>18.407599999999999</v>
      </c>
      <c r="DZ240">
        <v>0.72324880000000003</v>
      </c>
      <c r="EA240">
        <v>18.5428</v>
      </c>
      <c r="EB240" s="1">
        <v>4.9483819999999998E-2</v>
      </c>
      <c r="EC240" s="1">
        <v>17.499759999999998</v>
      </c>
      <c r="ED240">
        <v>0.71901459999999995</v>
      </c>
      <c r="EE240">
        <v>18.114149999999999</v>
      </c>
      <c r="EF240" s="1">
        <v>4.570051E-2</v>
      </c>
      <c r="EG240" s="1">
        <v>16.250599999999999</v>
      </c>
      <c r="EH240">
        <v>0.7138371</v>
      </c>
      <c r="EI240">
        <v>18.045100000000001</v>
      </c>
      <c r="EJ240" s="1">
        <v>4.1576179999999997E-2</v>
      </c>
      <c r="EK240" s="1">
        <v>14.87205</v>
      </c>
      <c r="EL240">
        <v>0.70848739999999999</v>
      </c>
      <c r="EM240">
        <v>18.08558</v>
      </c>
      <c r="EN240" s="1">
        <v>3.7506129999999999E-2</v>
      </c>
      <c r="EO240" s="1">
        <v>13.49676</v>
      </c>
      <c r="EP240">
        <v>0.70317649999999998</v>
      </c>
      <c r="EQ240">
        <v>18.05406</v>
      </c>
      <c r="ER240" s="1">
        <v>3.3757080000000002E-2</v>
      </c>
      <c r="ES240" s="1">
        <v>12.216810000000001</v>
      </c>
      <c r="ET240">
        <v>0.69784049999999997</v>
      </c>
      <c r="EU240">
        <v>18.268339999999998</v>
      </c>
      <c r="EV240" s="1">
        <v>3.0420579999999999E-2</v>
      </c>
      <c r="EW240" s="1">
        <v>11.07264</v>
      </c>
      <c r="EX240">
        <v>0.69240959999999996</v>
      </c>
      <c r="EY240">
        <v>18.39892</v>
      </c>
      <c r="EZ240" s="1">
        <v>2.7414819999999999E-2</v>
      </c>
      <c r="FA240" s="1">
        <v>10.038779999999999</v>
      </c>
      <c r="FB240">
        <v>0.68698910000000002</v>
      </c>
      <c r="FC240">
        <v>18.205590000000001</v>
      </c>
      <c r="FD240" s="1">
        <v>2.4697810000000001E-2</v>
      </c>
      <c r="FE240" s="1">
        <v>9.0984549999999995</v>
      </c>
      <c r="FF240">
        <v>0.68150370000000005</v>
      </c>
      <c r="FG240">
        <v>18.06503</v>
      </c>
      <c r="FH240" s="1">
        <v>2.2242809999999998E-2</v>
      </c>
      <c r="FI240" s="1">
        <v>8.2434659999999997</v>
      </c>
      <c r="FJ240">
        <v>0.67659720000000001</v>
      </c>
      <c r="FK240">
        <v>18.00055</v>
      </c>
      <c r="FL240" s="1">
        <v>2.00328E-2</v>
      </c>
      <c r="FM240" s="1">
        <v>7.4626710000000003</v>
      </c>
      <c r="FN240">
        <v>0.67220899999999995</v>
      </c>
      <c r="FO240">
        <v>18.40156</v>
      </c>
      <c r="FP240" s="1">
        <v>1.8047629999999999E-2</v>
      </c>
      <c r="FQ240" s="1">
        <v>6.754041</v>
      </c>
      <c r="FR240">
        <v>0.66650430000000005</v>
      </c>
      <c r="FS240">
        <v>18.89303</v>
      </c>
      <c r="FT240" s="1">
        <v>1.625739E-2</v>
      </c>
      <c r="FU240" s="1">
        <v>6.1182949999999998</v>
      </c>
      <c r="FV240">
        <v>0.66075720000000004</v>
      </c>
      <c r="FW240">
        <v>19.35304</v>
      </c>
      <c r="FX240" s="1">
        <v>1.4652989999999999E-2</v>
      </c>
      <c r="FY240" s="1">
        <v>5.5450080000000002</v>
      </c>
      <c r="FZ240">
        <v>0.65551040000000005</v>
      </c>
      <c r="GA240">
        <v>19.757339999999999</v>
      </c>
      <c r="GB240" s="1">
        <v>1.322839E-2</v>
      </c>
      <c r="GC240" s="1">
        <v>5.0295709999999998</v>
      </c>
      <c r="GD240">
        <v>0.65007999999999999</v>
      </c>
      <c r="GE240">
        <v>19.783829999999998</v>
      </c>
      <c r="GF240" s="1">
        <v>1.195065E-2</v>
      </c>
      <c r="GG240" s="1">
        <v>4.5657249999999996</v>
      </c>
      <c r="GH240">
        <v>0.64452909999999997</v>
      </c>
      <c r="GI240">
        <v>19.52946</v>
      </c>
      <c r="GJ240" s="1">
        <v>1.0786250000000001E-2</v>
      </c>
      <c r="GK240" s="1">
        <v>4.1426280000000002</v>
      </c>
      <c r="GL240">
        <v>0.63921790000000001</v>
      </c>
      <c r="GM240">
        <v>19.441020000000002</v>
      </c>
      <c r="GN240" s="1">
        <v>9.7394630000000003E-3</v>
      </c>
      <c r="GO240" s="1">
        <v>3.7591480000000002</v>
      </c>
      <c r="GP240">
        <v>0.63377170000000005</v>
      </c>
      <c r="GQ240">
        <v>19.58296</v>
      </c>
      <c r="GR240" s="1">
        <v>8.782939E-3</v>
      </c>
      <c r="GS240" s="1">
        <v>3.4078780000000002</v>
      </c>
      <c r="GT240">
        <v>0.6286988</v>
      </c>
      <c r="GU240">
        <v>20.326899999999998</v>
      </c>
      <c r="GV240" s="1">
        <v>7.9137819999999994E-3</v>
      </c>
      <c r="GW240" s="1">
        <v>3.085013</v>
      </c>
      <c r="GX240">
        <v>0.62393169999999998</v>
      </c>
      <c r="GY240">
        <v>21.11393</v>
      </c>
      <c r="GZ240" s="1">
        <v>7.1240799999999996E-3</v>
      </c>
      <c r="HA240" s="1">
        <v>2.789126</v>
      </c>
      <c r="HB240">
        <v>0.61913300000000004</v>
      </c>
      <c r="HC240">
        <v>21.770109999999999</v>
      </c>
      <c r="HD240" s="1">
        <v>6.4135349999999997E-3</v>
      </c>
      <c r="HE240" s="1">
        <v>2.5215510000000001</v>
      </c>
      <c r="HF240">
        <v>0.61455249999999995</v>
      </c>
      <c r="HG240">
        <v>22.103090000000002</v>
      </c>
      <c r="HH240" s="1">
        <v>5.7808010000000003E-3</v>
      </c>
      <c r="HI240" s="1">
        <v>2.2815859999999999</v>
      </c>
      <c r="HJ240">
        <v>0.61024040000000002</v>
      </c>
      <c r="HK240">
        <v>21.938839999999999</v>
      </c>
      <c r="HL240" s="1">
        <v>5.211622E-3</v>
      </c>
      <c r="HM240" s="1">
        <v>2.0640079999999998</v>
      </c>
      <c r="HN240">
        <v>0.60650519999999997</v>
      </c>
      <c r="HO240">
        <v>21.482430000000001</v>
      </c>
      <c r="HP240" s="1">
        <v>4.6930469999999997E-3</v>
      </c>
      <c r="HQ240" s="1">
        <v>1.863971</v>
      </c>
      <c r="HR240">
        <v>0.60299049999999998</v>
      </c>
      <c r="HS240">
        <v>21.239260000000002</v>
      </c>
      <c r="HT240" s="1">
        <v>4.2027460000000003E-3</v>
      </c>
      <c r="HU240" s="1">
        <v>1.6734560000000001</v>
      </c>
      <c r="HV240">
        <v>0.59977460000000005</v>
      </c>
      <c r="HW240">
        <v>21.30339</v>
      </c>
      <c r="HX240" s="1">
        <v>3.7288239999999999E-3</v>
      </c>
      <c r="HY240" s="1">
        <v>1.4881</v>
      </c>
      <c r="HZ240">
        <v>0.59690869999999996</v>
      </c>
      <c r="IA240">
        <v>21.939319999999999</v>
      </c>
      <c r="IB240" s="1">
        <v>3.2726779999999998E-3</v>
      </c>
      <c r="IC240" s="1">
        <v>1.3086199999999999</v>
      </c>
      <c r="ID240">
        <v>0.59437549999999995</v>
      </c>
      <c r="IE240">
        <v>22.135929999999998</v>
      </c>
      <c r="IF240" s="1">
        <v>2.849084E-3</v>
      </c>
      <c r="IG240" s="1">
        <v>1.140927</v>
      </c>
      <c r="IH240">
        <v>0.59247839999999996</v>
      </c>
      <c r="II240">
        <v>22.46255</v>
      </c>
      <c r="IJ240" s="1">
        <v>2.473186E-3</v>
      </c>
      <c r="IK240" s="1">
        <v>0.99083480000000002</v>
      </c>
      <c r="IL240">
        <v>0.59114149999999999</v>
      </c>
      <c r="IM240">
        <v>22.515309999999999</v>
      </c>
      <c r="IN240" s="1">
        <v>2.1535669999999999E-3</v>
      </c>
      <c r="IO240" s="1">
        <v>0.86220370000000002</v>
      </c>
      <c r="IP240">
        <v>0.58988160000000001</v>
      </c>
      <c r="IQ240">
        <v>22.142019999999999</v>
      </c>
      <c r="IR240" s="1">
        <v>1.886518E-3</v>
      </c>
      <c r="IS240" s="1">
        <v>0.75477399999999994</v>
      </c>
      <c r="IT240">
        <v>0.58884639999999999</v>
      </c>
      <c r="IU240">
        <v>21.53594</v>
      </c>
      <c r="IV240" s="1">
        <v>1.6653970000000001E-3</v>
      </c>
      <c r="IW240" s="1">
        <v>0.66582680000000005</v>
      </c>
      <c r="IX240">
        <v>0.58799029999999997</v>
      </c>
      <c r="IY240">
        <v>21.075389999999999</v>
      </c>
      <c r="IZ240" s="1">
        <v>1.4767490000000001E-3</v>
      </c>
      <c r="JA240" s="1">
        <v>0.59016310000000005</v>
      </c>
      <c r="JB240">
        <v>0.58731420000000001</v>
      </c>
      <c r="JC240">
        <v>21.040500000000002</v>
      </c>
      <c r="JD240" s="1">
        <v>1.3058550000000001E-3</v>
      </c>
      <c r="JE240" s="1">
        <v>0.52179450000000005</v>
      </c>
      <c r="JF240">
        <v>0.58676620000000002</v>
      </c>
      <c r="JG240">
        <v>21.822579999999999</v>
      </c>
      <c r="JH240" s="1">
        <v>1.1433999999999999E-3</v>
      </c>
      <c r="JI240" s="1">
        <v>0.45695859999999999</v>
      </c>
      <c r="JJ240">
        <v>0.58634779999999997</v>
      </c>
      <c r="JK240">
        <v>22.753520000000002</v>
      </c>
      <c r="JL240" s="1">
        <v>9.8913429999999991E-4</v>
      </c>
      <c r="JM240" s="1">
        <v>0.3953218</v>
      </c>
      <c r="JN240">
        <v>0.58604970000000001</v>
      </c>
      <c r="JO240">
        <v>23.525269999999999</v>
      </c>
      <c r="JP240" s="1">
        <v>8.4974129999999999E-4</v>
      </c>
      <c r="JQ240" s="1">
        <v>0.33948590000000001</v>
      </c>
      <c r="JR240">
        <v>0.58587750000000005</v>
      </c>
      <c r="JS240">
        <v>23.960930000000001</v>
      </c>
      <c r="JT240" s="1">
        <v>7.3292609999999999E-4</v>
      </c>
      <c r="JU240" s="1">
        <v>0.29251460000000001</v>
      </c>
      <c r="JV240">
        <v>0.58578379999999997</v>
      </c>
      <c r="JW240">
        <v>23.754829999999998</v>
      </c>
      <c r="JX240" s="1">
        <v>6.4152760000000001E-4</v>
      </c>
      <c r="JY240" s="1">
        <v>0.2556696</v>
      </c>
      <c r="JZ240">
        <v>0.58580710000000003</v>
      </c>
      <c r="KA240">
        <v>23.08616</v>
      </c>
      <c r="KB240" s="1">
        <v>5.7296039999999999E-4</v>
      </c>
      <c r="KC240" s="1">
        <v>0.22798080000000001</v>
      </c>
      <c r="KD240">
        <v>0.58593050000000002</v>
      </c>
      <c r="KE240">
        <v>22.587620000000001</v>
      </c>
      <c r="KF240" s="1">
        <v>5.2120029999999998E-4</v>
      </c>
      <c r="KG240" s="1">
        <v>0.207097</v>
      </c>
      <c r="KH240">
        <v>0.58617209999999997</v>
      </c>
      <c r="KI240">
        <v>22.441960000000002</v>
      </c>
      <c r="KJ240" s="1">
        <v>4.7991290000000002E-4</v>
      </c>
      <c r="KK240" s="1">
        <v>0.1904497</v>
      </c>
      <c r="KL240">
        <v>0.58650619999999998</v>
      </c>
      <c r="KM240">
        <v>22.944659999999999</v>
      </c>
      <c r="KN240" s="1">
        <v>4.4412310000000002E-4</v>
      </c>
      <c r="KO240" s="1">
        <v>0.1760997</v>
      </c>
      <c r="KP240">
        <v>0.58694789999999997</v>
      </c>
      <c r="KQ240">
        <v>23.499839999999999</v>
      </c>
      <c r="KR240" s="1">
        <v>4.115543E-4</v>
      </c>
      <c r="KS240" s="1">
        <v>0.16304630000000001</v>
      </c>
      <c r="KT240">
        <v>0.58745780000000003</v>
      </c>
      <c r="KU240">
        <v>23.720120000000001</v>
      </c>
      <c r="KV240" s="1">
        <v>3.8154859999999999E-4</v>
      </c>
      <c r="KW240" s="1">
        <v>0.15103140000000001</v>
      </c>
      <c r="KX240">
        <v>0.58801239999999999</v>
      </c>
      <c r="KY240">
        <v>23.555140000000002</v>
      </c>
      <c r="KZ240" s="1">
        <v>3.5450679999999999E-4</v>
      </c>
      <c r="LA240" s="1">
        <v>0.14018510000000001</v>
      </c>
      <c r="LB240">
        <v>0.58856410000000003</v>
      </c>
      <c r="LC240">
        <v>22.964089999999999</v>
      </c>
      <c r="LD240" s="1">
        <v>3.3076809999999998E-4</v>
      </c>
      <c r="LE240" s="1">
        <v>0.13067670000000001</v>
      </c>
      <c r="LF240">
        <v>0.58909750000000005</v>
      </c>
      <c r="LG240">
        <v>22.25431</v>
      </c>
      <c r="LH240" s="1">
        <v>3.1031169999999999E-4</v>
      </c>
      <c r="LI240" s="1">
        <v>0.1224927</v>
      </c>
      <c r="LJ240">
        <v>0.58956660000000005</v>
      </c>
      <c r="LK240">
        <v>21.687280000000001</v>
      </c>
      <c r="LL240" s="1">
        <v>2.9271169999999999E-4</v>
      </c>
      <c r="LM240" s="1">
        <v>0.11546670000000001</v>
      </c>
      <c r="LN240">
        <v>0.58994349999999995</v>
      </c>
      <c r="LO240">
        <v>21.545580000000001</v>
      </c>
      <c r="LP240" s="1">
        <v>2.7744549999999998E-4</v>
      </c>
      <c r="LQ240" s="1">
        <v>0.109388</v>
      </c>
      <c r="LR240">
        <v>0.5902423</v>
      </c>
      <c r="LS240">
        <v>22.12988</v>
      </c>
      <c r="LT240" s="1">
        <v>2.6392130000000002E-4</v>
      </c>
      <c r="LU240" s="1">
        <v>0.1040295</v>
      </c>
      <c r="LV240">
        <v>0.59042320000000004</v>
      </c>
      <c r="LW240">
        <v>22.887139999999999</v>
      </c>
      <c r="LX240" s="1">
        <v>2.5178130000000001E-4</v>
      </c>
      <c r="LY240" s="1">
        <v>9.9246409999999993E-2</v>
      </c>
      <c r="LZ240">
        <v>0.59051719999999996</v>
      </c>
      <c r="MA240">
        <v>23.572389999999999</v>
      </c>
      <c r="MB240" s="1">
        <v>2.4108199999999999E-4</v>
      </c>
      <c r="MC240" s="1">
        <v>9.502932E-2</v>
      </c>
      <c r="MD240">
        <v>0.59055009999999997</v>
      </c>
      <c r="ME240">
        <v>23.942329999999998</v>
      </c>
      <c r="MF240" s="1">
        <v>2.319395E-4</v>
      </c>
      <c r="MG240" s="1">
        <v>9.1429570000000002E-2</v>
      </c>
      <c r="MH240">
        <v>0.59051129999999996</v>
      </c>
      <c r="MI240">
        <v>23.925730000000001</v>
      </c>
      <c r="MJ240" s="1">
        <v>2.2428110000000001E-4</v>
      </c>
      <c r="MK240" s="1">
        <v>8.8419209999999998E-2</v>
      </c>
      <c r="ML240">
        <v>0.5904433</v>
      </c>
      <c r="MM240">
        <v>23.49858</v>
      </c>
      <c r="MN240" s="1">
        <v>2.1781160000000001E-4</v>
      </c>
      <c r="MO240" s="1">
        <v>8.5882200000000006E-2</v>
      </c>
      <c r="MP240">
        <v>0.59034450000000005</v>
      </c>
      <c r="MQ240">
        <v>23.233540000000001</v>
      </c>
      <c r="MR240" s="1">
        <v>2.122797E-4</v>
      </c>
      <c r="MS240" s="1">
        <v>8.3717050000000001E-2</v>
      </c>
      <c r="MT240">
        <v>0.59023959999999998</v>
      </c>
      <c r="MU240">
        <v>23.248660000000001</v>
      </c>
      <c r="MV240" s="1">
        <v>2.0767259999999999E-4</v>
      </c>
      <c r="MW240" s="1">
        <v>8.1902150000000007E-2</v>
      </c>
      <c r="MX240">
        <v>0.59015229999999996</v>
      </c>
      <c r="MY240">
        <v>23.74034</v>
      </c>
      <c r="MZ240" s="1">
        <v>2.039524E-4</v>
      </c>
      <c r="NA240" s="1">
        <v>8.0436640000000004E-2</v>
      </c>
      <c r="NB240">
        <v>0.59006639999999999</v>
      </c>
      <c r="NC240">
        <v>24.420400000000001</v>
      </c>
      <c r="ND240" s="1">
        <v>2.007748E-4</v>
      </c>
      <c r="NE240" s="1">
        <v>7.9191220000000007E-2</v>
      </c>
      <c r="NF240">
        <v>0.59006639999999999</v>
      </c>
      <c r="NG240">
        <v>24.420400000000001</v>
      </c>
      <c r="NH240" s="1">
        <v>2.007748E-4</v>
      </c>
      <c r="NI240" s="1">
        <v>7.9191220000000007E-2</v>
      </c>
      <c r="NJ240">
        <v>0.59006639999999999</v>
      </c>
      <c r="NK240">
        <v>24.420400000000001</v>
      </c>
      <c r="NL240" s="1">
        <v>2.007748E-4</v>
      </c>
      <c r="NM240" s="1">
        <v>7.9191220000000007E-2</v>
      </c>
      <c r="NN240">
        <v>0.59006639999999999</v>
      </c>
      <c r="NO240">
        <v>24.420400000000001</v>
      </c>
      <c r="NP240" s="1">
        <v>2.007748E-4</v>
      </c>
      <c r="NQ240" s="1">
        <v>7.9191220000000007E-2</v>
      </c>
      <c r="NR240">
        <v>0.59006639999999999</v>
      </c>
      <c r="NS240">
        <v>24.420400000000001</v>
      </c>
      <c r="NT240" s="1">
        <v>2.007748E-4</v>
      </c>
      <c r="NU240" s="1">
        <v>7.9191220000000007E-2</v>
      </c>
      <c r="NV240">
        <v>0.59006639999999999</v>
      </c>
      <c r="NW240">
        <v>24.420400000000001</v>
      </c>
      <c r="NX240" s="1">
        <v>2.007748E-4</v>
      </c>
      <c r="NY240" s="1">
        <v>7.9191220000000007E-2</v>
      </c>
      <c r="NZ240">
        <v>0.59006639999999999</v>
      </c>
      <c r="OA240">
        <v>24.420400000000001</v>
      </c>
      <c r="OB240" s="1">
        <v>2.007748E-4</v>
      </c>
      <c r="OC240" s="1">
        <v>7.9191220000000007E-2</v>
      </c>
      <c r="OD240">
        <v>0.59006639999999999</v>
      </c>
      <c r="OE240">
        <v>24.420400000000001</v>
      </c>
      <c r="OF240" s="1">
        <v>2.007748E-4</v>
      </c>
      <c r="OG240" s="1">
        <v>7.9191220000000007E-2</v>
      </c>
      <c r="OH240">
        <v>0.59006639999999999</v>
      </c>
      <c r="OI240">
        <v>24.420400000000001</v>
      </c>
      <c r="OJ240" s="1">
        <v>2.007748E-4</v>
      </c>
      <c r="OK240" s="1">
        <v>7.9191220000000007E-2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0.97991649999999997</v>
      </c>
      <c r="G241">
        <v>17.81307</v>
      </c>
      <c r="H241">
        <v>0</v>
      </c>
      <c r="I241">
        <v>0</v>
      </c>
      <c r="J241">
        <v>0.97851010000000005</v>
      </c>
      <c r="K241">
        <v>17.961559999999999</v>
      </c>
      <c r="L241">
        <v>0</v>
      </c>
      <c r="M241">
        <v>0</v>
      </c>
      <c r="N241">
        <v>0.97709690000000005</v>
      </c>
      <c r="O241">
        <v>18.22297</v>
      </c>
      <c r="P241">
        <v>0</v>
      </c>
      <c r="Q241">
        <v>0</v>
      </c>
      <c r="R241">
        <v>0.97566129999999995</v>
      </c>
      <c r="S241">
        <v>18.719519999999999</v>
      </c>
      <c r="T241">
        <v>0</v>
      </c>
      <c r="U241">
        <v>0</v>
      </c>
      <c r="V241">
        <v>0.97422030000000004</v>
      </c>
      <c r="W241">
        <v>19.33164</v>
      </c>
      <c r="X241">
        <v>0</v>
      </c>
      <c r="Y241">
        <v>0</v>
      </c>
      <c r="Z241">
        <v>0.97275270000000003</v>
      </c>
      <c r="AA241">
        <v>19.535029999999999</v>
      </c>
      <c r="AB241">
        <v>0</v>
      </c>
      <c r="AC241">
        <v>0</v>
      </c>
      <c r="AD241">
        <v>0.97136400000000001</v>
      </c>
      <c r="AE241">
        <v>19.351410000000001</v>
      </c>
      <c r="AF241">
        <v>0</v>
      </c>
      <c r="AG241">
        <v>0</v>
      </c>
      <c r="AH241">
        <v>0.9699681</v>
      </c>
      <c r="AI241">
        <v>19.108989999999999</v>
      </c>
      <c r="AJ241">
        <v>0</v>
      </c>
      <c r="AK241">
        <v>0</v>
      </c>
      <c r="AL241">
        <v>0.96847340000000004</v>
      </c>
      <c r="AM241">
        <v>18.914549999999998</v>
      </c>
      <c r="AN241">
        <v>0</v>
      </c>
      <c r="AO241">
        <v>0</v>
      </c>
      <c r="AP241">
        <v>0.96692889999999998</v>
      </c>
      <c r="AQ241">
        <v>19.262920000000001</v>
      </c>
      <c r="AR241">
        <v>0</v>
      </c>
      <c r="AS241">
        <v>1.2875240000000001E-37</v>
      </c>
      <c r="AT241">
        <v>0.9653735</v>
      </c>
      <c r="AU241">
        <v>19.767389999999999</v>
      </c>
      <c r="AV241" s="1">
        <v>1.8012559999999999E-28</v>
      </c>
      <c r="AW241" s="1">
        <v>4.6720400000000001E-26</v>
      </c>
      <c r="AX241">
        <v>0.96377860000000004</v>
      </c>
      <c r="AY241">
        <v>20.320679999999999</v>
      </c>
      <c r="AZ241" s="1">
        <v>8.2436330000000005E-16</v>
      </c>
      <c r="BA241" s="1">
        <v>1.4594840000000001E-13</v>
      </c>
      <c r="BB241">
        <v>0.96216740000000001</v>
      </c>
      <c r="BC241">
        <v>20.850989999999999</v>
      </c>
      <c r="BD241" s="1">
        <v>6.9273750000000002E-9</v>
      </c>
      <c r="BE241" s="1">
        <v>1.3212210000000001E-6</v>
      </c>
      <c r="BF241">
        <v>0.96051129999999996</v>
      </c>
      <c r="BG241">
        <v>20.95055</v>
      </c>
      <c r="BH241" s="1">
        <v>3.7398309999999998E-5</v>
      </c>
      <c r="BI241" s="1">
        <v>7.886667E-3</v>
      </c>
      <c r="BJ241">
        <v>0.95883600000000002</v>
      </c>
      <c r="BK241">
        <v>20.79514</v>
      </c>
      <c r="BL241" s="1">
        <v>1.008916E-2</v>
      </c>
      <c r="BM241">
        <v>2.2523629999999999</v>
      </c>
      <c r="BN241">
        <v>0.95715399999999995</v>
      </c>
      <c r="BO241">
        <v>20.531009999999998</v>
      </c>
      <c r="BP241" s="1">
        <v>0.48916199999999999</v>
      </c>
      <c r="BQ241">
        <v>114.003</v>
      </c>
      <c r="BR241">
        <v>0.95548719999999998</v>
      </c>
      <c r="BS241">
        <v>20.241879999999998</v>
      </c>
      <c r="BT241">
        <v>6.7162709999999999</v>
      </c>
      <c r="BU241">
        <v>1624.51</v>
      </c>
      <c r="BV241">
        <v>0.95385140000000002</v>
      </c>
      <c r="BW241">
        <v>20.08465</v>
      </c>
      <c r="BX241">
        <v>34.148290000000003</v>
      </c>
      <c r="BY241">
        <v>8526.8549999999996</v>
      </c>
      <c r="BZ241">
        <v>0.9521522</v>
      </c>
      <c r="CA241">
        <v>20.311730000000001</v>
      </c>
      <c r="CB241">
        <v>77.269819999999996</v>
      </c>
      <c r="CC241">
        <v>19838.21</v>
      </c>
      <c r="CD241">
        <v>0.95034790000000002</v>
      </c>
      <c r="CE241">
        <v>20.578890000000001</v>
      </c>
      <c r="CF241">
        <v>89.138019999999997</v>
      </c>
      <c r="CG241">
        <v>23457.7</v>
      </c>
      <c r="CH241">
        <v>0.94829980000000003</v>
      </c>
      <c r="CI241">
        <v>20.85256</v>
      </c>
      <c r="CJ241">
        <v>58.339379999999998</v>
      </c>
      <c r="CK241">
        <v>15699.65</v>
      </c>
      <c r="CL241">
        <v>0.94534700000000005</v>
      </c>
      <c r="CM241">
        <v>20.808199999999999</v>
      </c>
      <c r="CN241">
        <v>23.688500000000001</v>
      </c>
      <c r="CO241">
        <v>6507.8689999999997</v>
      </c>
      <c r="CP241">
        <v>0.94058540000000002</v>
      </c>
      <c r="CQ241">
        <v>20.561900000000001</v>
      </c>
      <c r="CR241">
        <v>6.5000429999999998</v>
      </c>
      <c r="CS241">
        <v>1820.5039999999999</v>
      </c>
      <c r="CT241">
        <v>0.93377250000000001</v>
      </c>
      <c r="CU241">
        <v>20.02169</v>
      </c>
      <c r="CV241">
        <v>1.3389070000000001</v>
      </c>
      <c r="CW241">
        <v>381.0351</v>
      </c>
      <c r="CX241">
        <v>0.9266221</v>
      </c>
      <c r="CY241">
        <v>19.327439999999999</v>
      </c>
      <c r="CZ241">
        <v>0.26044250000000002</v>
      </c>
      <c r="DA241">
        <v>74.212389999999999</v>
      </c>
      <c r="DB241">
        <v>0.91969339999999999</v>
      </c>
      <c r="DC241">
        <v>18.801100000000002</v>
      </c>
      <c r="DD241">
        <v>8.563722E-2</v>
      </c>
      <c r="DE241">
        <v>23.729420000000001</v>
      </c>
      <c r="DF241">
        <v>0.91299759999999996</v>
      </c>
      <c r="DG241">
        <v>18.654620000000001</v>
      </c>
      <c r="DH241">
        <v>5.9746510000000003E-2</v>
      </c>
      <c r="DI241">
        <v>16.290030000000002</v>
      </c>
      <c r="DJ241">
        <v>0.906277</v>
      </c>
      <c r="DK241">
        <v>18.722100000000001</v>
      </c>
      <c r="DL241">
        <v>5.4879120000000003E-2</v>
      </c>
      <c r="DM241">
        <v>14.96909</v>
      </c>
      <c r="DN241">
        <v>0.89954590000000001</v>
      </c>
      <c r="DO241">
        <v>19.03098</v>
      </c>
      <c r="DP241" s="1">
        <v>5.3979289999999999E-2</v>
      </c>
      <c r="DQ241">
        <v>14.784039999999999</v>
      </c>
      <c r="DR241">
        <v>0.8928798</v>
      </c>
      <c r="DS241">
        <v>19.065519999999999</v>
      </c>
      <c r="DT241">
        <v>5.3755339999999999E-2</v>
      </c>
      <c r="DU241">
        <v>14.805540000000001</v>
      </c>
      <c r="DV241">
        <v>0.88646950000000002</v>
      </c>
      <c r="DW241">
        <v>18.870339999999999</v>
      </c>
      <c r="DX241" s="1">
        <v>5.2510500000000002E-2</v>
      </c>
      <c r="DY241">
        <v>14.55335</v>
      </c>
      <c r="DZ241">
        <v>0.88008520000000001</v>
      </c>
      <c r="EA241">
        <v>18.561599999999999</v>
      </c>
      <c r="EB241" s="1">
        <v>4.9779799999999999E-2</v>
      </c>
      <c r="EC241" s="1">
        <v>13.87908</v>
      </c>
      <c r="ED241">
        <v>0.87282029999999999</v>
      </c>
      <c r="EE241">
        <v>18.145109999999999</v>
      </c>
      <c r="EF241" s="1">
        <v>4.6057210000000001E-2</v>
      </c>
      <c r="EG241" s="1">
        <v>12.91962</v>
      </c>
      <c r="EH241">
        <v>0.86545059999999996</v>
      </c>
      <c r="EI241">
        <v>18.084489999999999</v>
      </c>
      <c r="EJ241" s="1">
        <v>4.1948270000000003E-2</v>
      </c>
      <c r="EK241" s="1">
        <v>11.83671</v>
      </c>
      <c r="EL241">
        <v>0.85782409999999998</v>
      </c>
      <c r="EM241">
        <v>18.123339999999999</v>
      </c>
      <c r="EN241" s="1">
        <v>3.7864000000000002E-2</v>
      </c>
      <c r="EO241" s="1">
        <v>10.74808</v>
      </c>
      <c r="EP241">
        <v>0.85030660000000002</v>
      </c>
      <c r="EQ241">
        <v>18.088850000000001</v>
      </c>
      <c r="ER241" s="1">
        <v>3.4082220000000003E-2</v>
      </c>
      <c r="ES241" s="1">
        <v>9.7307120000000005</v>
      </c>
      <c r="ET241">
        <v>0.84270750000000005</v>
      </c>
      <c r="EU241">
        <v>18.288920000000001</v>
      </c>
      <c r="EV241" s="1">
        <v>3.0711949999999998E-2</v>
      </c>
      <c r="EW241" s="1">
        <v>8.8198760000000007</v>
      </c>
      <c r="EX241">
        <v>0.83502259999999995</v>
      </c>
      <c r="EY241">
        <v>18.397919999999999</v>
      </c>
      <c r="EZ241" s="1">
        <v>2.7680260000000002E-2</v>
      </c>
      <c r="FA241" s="1">
        <v>7.9978400000000001</v>
      </c>
      <c r="FB241">
        <v>0.82731960000000004</v>
      </c>
      <c r="FC241">
        <v>18.19905</v>
      </c>
      <c r="FD241" s="1">
        <v>2.49394E-2</v>
      </c>
      <c r="FE241" s="1">
        <v>7.250102</v>
      </c>
      <c r="FF241">
        <v>0.81957000000000002</v>
      </c>
      <c r="FG241">
        <v>18.050519999999999</v>
      </c>
      <c r="FH241" s="1">
        <v>2.2463629999999998E-2</v>
      </c>
      <c r="FI241" s="1">
        <v>6.5698439999999998</v>
      </c>
      <c r="FJ241">
        <v>0.81257060000000003</v>
      </c>
      <c r="FK241">
        <v>18.000029999999999</v>
      </c>
      <c r="FL241" s="1">
        <v>2.023432E-2</v>
      </c>
      <c r="FM241" s="1">
        <v>5.9469560000000001</v>
      </c>
      <c r="FN241">
        <v>0.80591959999999996</v>
      </c>
      <c r="FO241">
        <v>18.419830000000001</v>
      </c>
      <c r="FP241" s="1">
        <v>1.8228850000000001E-2</v>
      </c>
      <c r="FQ241" s="1">
        <v>5.3794449999999996</v>
      </c>
      <c r="FR241">
        <v>0.79945949999999999</v>
      </c>
      <c r="FS241">
        <v>18.926649999999999</v>
      </c>
      <c r="FT241" s="1">
        <v>1.6420980000000002E-2</v>
      </c>
      <c r="FU241" s="1">
        <v>4.8639910000000004</v>
      </c>
      <c r="FV241">
        <v>0.79296330000000004</v>
      </c>
      <c r="FW241">
        <v>19.39301</v>
      </c>
      <c r="FX241" s="1">
        <v>1.480046E-2</v>
      </c>
      <c r="FY241" s="1">
        <v>4.3997529999999996</v>
      </c>
      <c r="FZ241">
        <v>0.78711690000000001</v>
      </c>
      <c r="GA241">
        <v>19.787569999999999</v>
      </c>
      <c r="GB241" s="1">
        <v>1.336068E-2</v>
      </c>
      <c r="GC241" s="1">
        <v>3.9837379999999998</v>
      </c>
      <c r="GD241">
        <v>0.78106379999999997</v>
      </c>
      <c r="GE241">
        <v>19.785350000000001</v>
      </c>
      <c r="GF241" s="1">
        <v>1.2070859999999999E-2</v>
      </c>
      <c r="GG241" s="1">
        <v>3.6102569999999998</v>
      </c>
      <c r="GH241">
        <v>0.77486370000000004</v>
      </c>
      <c r="GI241">
        <v>19.520600000000002</v>
      </c>
      <c r="GJ241" s="1">
        <v>1.089596E-2</v>
      </c>
      <c r="GK241" s="1">
        <v>3.2702</v>
      </c>
      <c r="GL241">
        <v>0.76888120000000004</v>
      </c>
      <c r="GM241">
        <v>19.412279999999999</v>
      </c>
      <c r="GN241" s="1">
        <v>9.8390040000000002E-3</v>
      </c>
      <c r="GO241" s="1">
        <v>2.9624890000000001</v>
      </c>
      <c r="GP241">
        <v>0.76275970000000004</v>
      </c>
      <c r="GQ241">
        <v>19.559360000000002</v>
      </c>
      <c r="GR241" s="1">
        <v>8.874336E-3</v>
      </c>
      <c r="GS241" s="1">
        <v>2.681413</v>
      </c>
      <c r="GT241">
        <v>0.75687729999999998</v>
      </c>
      <c r="GU241">
        <v>20.32216</v>
      </c>
      <c r="GV241" s="1">
        <v>7.9977060000000003E-3</v>
      </c>
      <c r="GW241" s="1">
        <v>2.423368</v>
      </c>
      <c r="GX241">
        <v>0.75162549999999995</v>
      </c>
      <c r="GY241">
        <v>21.13137</v>
      </c>
      <c r="GZ241" s="1">
        <v>7.2007069999999998E-3</v>
      </c>
      <c r="HA241" s="1">
        <v>2.1860740000000001</v>
      </c>
      <c r="HB241">
        <v>0.7464691</v>
      </c>
      <c r="HC241">
        <v>21.80115</v>
      </c>
      <c r="HD241" s="1">
        <v>6.4824799999999997E-3</v>
      </c>
      <c r="HE241" s="1">
        <v>1.9713719999999999</v>
      </c>
      <c r="HF241">
        <v>0.74159509999999995</v>
      </c>
      <c r="HG241">
        <v>22.143840000000001</v>
      </c>
      <c r="HH241" s="1">
        <v>5.8429529999999997E-3</v>
      </c>
      <c r="HI241" s="1">
        <v>1.779539</v>
      </c>
      <c r="HJ241">
        <v>0.73698399999999997</v>
      </c>
      <c r="HK241">
        <v>21.954440000000002</v>
      </c>
      <c r="HL241" s="1">
        <v>5.2678200000000003E-3</v>
      </c>
      <c r="HM241" s="1">
        <v>1.6068260000000001</v>
      </c>
      <c r="HN241">
        <v>0.73301349999999998</v>
      </c>
      <c r="HO241">
        <v>21.4817</v>
      </c>
      <c r="HP241" s="1">
        <v>4.7456240000000004E-3</v>
      </c>
      <c r="HQ241" s="1">
        <v>1.449125</v>
      </c>
      <c r="HR241">
        <v>0.72925779999999996</v>
      </c>
      <c r="HS241">
        <v>21.213419999999999</v>
      </c>
      <c r="HT241" s="1">
        <v>4.2532619999999998E-3</v>
      </c>
      <c r="HU241" s="1">
        <v>1.299949</v>
      </c>
      <c r="HV241">
        <v>0.72582519999999995</v>
      </c>
      <c r="HW241">
        <v>21.274809999999999</v>
      </c>
      <c r="HX241" s="1">
        <v>3.7780539999999999E-3</v>
      </c>
      <c r="HY241" s="1">
        <v>1.1555610000000001</v>
      </c>
      <c r="HZ241">
        <v>0.72270219999999996</v>
      </c>
      <c r="IA241">
        <v>21.917079999999999</v>
      </c>
      <c r="IB241" s="1">
        <v>3.3195500000000001E-3</v>
      </c>
      <c r="IC241" s="1">
        <v>1.015984</v>
      </c>
      <c r="ID241">
        <v>0.71993810000000003</v>
      </c>
      <c r="IE241">
        <v>22.13898</v>
      </c>
      <c r="IF241" s="1">
        <v>2.8919929999999998E-3</v>
      </c>
      <c r="IG241" s="1">
        <v>0.88547799999999999</v>
      </c>
      <c r="IH241">
        <v>0.71801680000000001</v>
      </c>
      <c r="II241">
        <v>22.508330000000001</v>
      </c>
      <c r="IJ241" s="1">
        <v>2.5108259999999999E-3</v>
      </c>
      <c r="IK241" s="1">
        <v>0.76824979999999998</v>
      </c>
      <c r="IL241">
        <v>0.71668089999999995</v>
      </c>
      <c r="IM241">
        <v>22.571560000000002</v>
      </c>
      <c r="IN241" s="1">
        <v>2.185293E-3</v>
      </c>
      <c r="IO241" s="1">
        <v>0.66757739999999999</v>
      </c>
      <c r="IP241">
        <v>0.71544050000000003</v>
      </c>
      <c r="IQ241">
        <v>22.17878</v>
      </c>
      <c r="IR241" s="1">
        <v>1.912834E-3</v>
      </c>
      <c r="IS241" s="1">
        <v>0.58346120000000001</v>
      </c>
      <c r="IT241">
        <v>0.71435179999999998</v>
      </c>
      <c r="IU241">
        <v>21.559609999999999</v>
      </c>
      <c r="IV241" s="1">
        <v>1.6872910000000001E-3</v>
      </c>
      <c r="IW241" s="1">
        <v>0.51394209999999996</v>
      </c>
      <c r="IX241">
        <v>0.71339649999999999</v>
      </c>
      <c r="IY241">
        <v>21.07358</v>
      </c>
      <c r="IZ241" s="1">
        <v>1.495864E-3</v>
      </c>
      <c r="JA241" s="1">
        <v>0.45517299999999999</v>
      </c>
      <c r="JB241">
        <v>0.71262890000000001</v>
      </c>
      <c r="JC241">
        <v>21.03445</v>
      </c>
      <c r="JD241" s="1">
        <v>1.3236039999999999E-3</v>
      </c>
      <c r="JE241" s="1">
        <v>0.40249620000000003</v>
      </c>
      <c r="JF241">
        <v>0.71200929999999996</v>
      </c>
      <c r="JG241">
        <v>21.826779999999999</v>
      </c>
      <c r="JH241" s="1">
        <v>1.1603749999999999E-3</v>
      </c>
      <c r="JI241" s="1">
        <v>0.35276649999999998</v>
      </c>
      <c r="JJ241">
        <v>0.71156350000000002</v>
      </c>
      <c r="JK241">
        <v>22.780830000000002</v>
      </c>
      <c r="JL241" s="1">
        <v>1.0050230000000001E-3</v>
      </c>
      <c r="JM241" s="1">
        <v>0.30545050000000001</v>
      </c>
      <c r="JN241">
        <v>0.71123860000000005</v>
      </c>
      <c r="JO241">
        <v>23.577829999999999</v>
      </c>
      <c r="JP241" s="1">
        <v>8.6367900000000001E-4</v>
      </c>
      <c r="JQ241" s="1">
        <v>0.26234360000000001</v>
      </c>
      <c r="JR241">
        <v>0.7110185</v>
      </c>
      <c r="JS241">
        <v>24.02495</v>
      </c>
      <c r="JT241" s="1">
        <v>7.4424349999999996E-4</v>
      </c>
      <c r="JU241" s="1">
        <v>0.22582050000000001</v>
      </c>
      <c r="JV241">
        <v>0.71094880000000005</v>
      </c>
      <c r="JW241">
        <v>23.80219</v>
      </c>
      <c r="JX241" s="1">
        <v>6.5018159999999999E-4</v>
      </c>
      <c r="JY241" s="1">
        <v>0.19699630000000001</v>
      </c>
      <c r="JZ241">
        <v>0.71093879999999998</v>
      </c>
      <c r="KA241">
        <v>23.120170000000002</v>
      </c>
      <c r="KB241" s="1">
        <v>5.794083E-4</v>
      </c>
      <c r="KC241" s="1">
        <v>0.1752853</v>
      </c>
      <c r="KD241">
        <v>0.71109290000000003</v>
      </c>
      <c r="KE241">
        <v>22.59524</v>
      </c>
      <c r="KF241" s="1">
        <v>5.261574E-4</v>
      </c>
      <c r="KG241" s="1">
        <v>0.15896099999999999</v>
      </c>
      <c r="KH241">
        <v>0.71135660000000001</v>
      </c>
      <c r="KI241">
        <v>22.42784</v>
      </c>
      <c r="KJ241" s="1">
        <v>4.8400739999999998E-4</v>
      </c>
      <c r="KK241" s="1">
        <v>0.14605480000000001</v>
      </c>
      <c r="KL241">
        <v>0.71172170000000001</v>
      </c>
      <c r="KM241">
        <v>22.936419999999998</v>
      </c>
      <c r="KN241" s="1">
        <v>4.4776700000000001E-4</v>
      </c>
      <c r="KO241" s="1">
        <v>0.1350227</v>
      </c>
      <c r="KP241">
        <v>0.71219100000000002</v>
      </c>
      <c r="KQ241">
        <v>23.4939</v>
      </c>
      <c r="KR241" s="1">
        <v>4.1490450000000002E-4</v>
      </c>
      <c r="KS241" s="1">
        <v>0.12502949999999999</v>
      </c>
      <c r="KT241">
        <v>0.71275480000000002</v>
      </c>
      <c r="KU241">
        <v>23.756609999999998</v>
      </c>
      <c r="KV241" s="1">
        <v>3.84612E-4</v>
      </c>
      <c r="KW241" s="1">
        <v>0.1158315</v>
      </c>
      <c r="KX241">
        <v>0.71337589999999995</v>
      </c>
      <c r="KY241">
        <v>23.600249999999999</v>
      </c>
      <c r="KZ241" s="1">
        <v>3.572343E-4</v>
      </c>
      <c r="LA241" s="1">
        <v>0.10750709999999999</v>
      </c>
      <c r="LB241">
        <v>0.71400739999999996</v>
      </c>
      <c r="LC241">
        <v>23.01998</v>
      </c>
      <c r="LD241" s="1">
        <v>3.3312979999999999E-4</v>
      </c>
      <c r="LE241" s="1">
        <v>0.1001896</v>
      </c>
      <c r="LF241">
        <v>0.71457870000000001</v>
      </c>
      <c r="LG241">
        <v>22.29881</v>
      </c>
      <c r="LH241" s="1">
        <v>3.1234060000000002E-4</v>
      </c>
      <c r="LI241" s="1">
        <v>9.3886040000000004E-2</v>
      </c>
      <c r="LJ241">
        <v>0.71510119999999999</v>
      </c>
      <c r="LK241">
        <v>21.704969999999999</v>
      </c>
      <c r="LL241" s="1">
        <v>2.944531E-4</v>
      </c>
      <c r="LM241" s="1">
        <v>8.8473040000000003E-2</v>
      </c>
      <c r="LN241">
        <v>0.71553060000000002</v>
      </c>
      <c r="LO241">
        <v>21.553989999999999</v>
      </c>
      <c r="LP241" s="1">
        <v>2.7896630000000001E-4</v>
      </c>
      <c r="LQ241" s="1">
        <v>8.3794709999999994E-2</v>
      </c>
      <c r="LR241">
        <v>0.71586950000000005</v>
      </c>
      <c r="LS241">
        <v>22.144960000000001</v>
      </c>
      <c r="LT241" s="1">
        <v>2.6527529999999998E-4</v>
      </c>
      <c r="LU241" s="1">
        <v>7.9676609999999995E-2</v>
      </c>
      <c r="LV241">
        <v>0.71608850000000002</v>
      </c>
      <c r="LW241">
        <v>22.921980000000001</v>
      </c>
      <c r="LX241" s="1">
        <v>2.5299209999999999E-4</v>
      </c>
      <c r="LY241" s="1">
        <v>7.5999620000000004E-2</v>
      </c>
      <c r="LZ241">
        <v>0.71620289999999998</v>
      </c>
      <c r="MA241">
        <v>23.625330000000002</v>
      </c>
      <c r="MB241" s="1">
        <v>2.421306E-4</v>
      </c>
      <c r="MC241" s="1">
        <v>7.2745699999999996E-2</v>
      </c>
      <c r="MD241">
        <v>0.71623049999999999</v>
      </c>
      <c r="ME241">
        <v>24.00328</v>
      </c>
      <c r="MF241" s="1">
        <v>2.3282519999999999E-4</v>
      </c>
      <c r="MG241" s="1">
        <v>6.9958199999999998E-2</v>
      </c>
      <c r="MH241">
        <v>0.71620819999999996</v>
      </c>
      <c r="MI241">
        <v>23.961130000000001</v>
      </c>
      <c r="MJ241" s="1">
        <v>2.2502500000000001E-4</v>
      </c>
      <c r="MK241" s="1">
        <v>6.7621920000000002E-2</v>
      </c>
      <c r="ML241">
        <v>0.71612160000000002</v>
      </c>
      <c r="MM241">
        <v>23.511649999999999</v>
      </c>
      <c r="MN241" s="1">
        <v>2.1844320000000001E-4</v>
      </c>
      <c r="MO241" s="1">
        <v>6.5655500000000006E-2</v>
      </c>
      <c r="MP241">
        <v>0.71601519999999996</v>
      </c>
      <c r="MQ241">
        <v>23.221589999999999</v>
      </c>
      <c r="MR241" s="1">
        <v>2.1281760000000001E-4</v>
      </c>
      <c r="MS241" s="1">
        <v>6.3974340000000005E-2</v>
      </c>
      <c r="MT241">
        <v>0.7158989</v>
      </c>
      <c r="MU241">
        <v>23.223790000000001</v>
      </c>
      <c r="MV241" s="1">
        <v>2.0811500000000001E-4</v>
      </c>
      <c r="MW241" s="1">
        <v>6.2562010000000001E-2</v>
      </c>
      <c r="MX241">
        <v>0.71579720000000002</v>
      </c>
      <c r="MY241">
        <v>23.727720000000001</v>
      </c>
      <c r="MZ241" s="1">
        <v>2.043073E-4</v>
      </c>
      <c r="NA241" s="1">
        <v>6.1416579999999998E-2</v>
      </c>
      <c r="NB241">
        <v>0.71568330000000002</v>
      </c>
      <c r="NC241">
        <v>24.432490000000001</v>
      </c>
      <c r="ND241" s="1">
        <v>2.011007E-4</v>
      </c>
      <c r="NE241" s="1">
        <v>6.0456330000000003E-2</v>
      </c>
      <c r="NF241">
        <v>0.71568330000000002</v>
      </c>
      <c r="NG241">
        <v>24.432490000000001</v>
      </c>
      <c r="NH241" s="1">
        <v>2.011007E-4</v>
      </c>
      <c r="NI241" s="1">
        <v>6.0456330000000003E-2</v>
      </c>
      <c r="NJ241">
        <v>0.71568330000000002</v>
      </c>
      <c r="NK241">
        <v>24.432490000000001</v>
      </c>
      <c r="NL241" s="1">
        <v>2.011007E-4</v>
      </c>
      <c r="NM241" s="1">
        <v>6.0456330000000003E-2</v>
      </c>
      <c r="NN241">
        <v>0.71568330000000002</v>
      </c>
      <c r="NO241">
        <v>24.432490000000001</v>
      </c>
      <c r="NP241" s="1">
        <v>2.011007E-4</v>
      </c>
      <c r="NQ241" s="1">
        <v>6.0456330000000003E-2</v>
      </c>
      <c r="NR241">
        <v>0.71568330000000002</v>
      </c>
      <c r="NS241">
        <v>24.432490000000001</v>
      </c>
      <c r="NT241" s="1">
        <v>2.011007E-4</v>
      </c>
      <c r="NU241" s="1">
        <v>6.0456330000000003E-2</v>
      </c>
      <c r="NV241">
        <v>0.71568330000000002</v>
      </c>
      <c r="NW241">
        <v>24.432490000000001</v>
      </c>
      <c r="NX241" s="1">
        <v>2.011007E-4</v>
      </c>
      <c r="NY241" s="1">
        <v>6.0456330000000003E-2</v>
      </c>
      <c r="NZ241">
        <v>0.71568330000000002</v>
      </c>
      <c r="OA241">
        <v>24.432490000000001</v>
      </c>
      <c r="OB241" s="1">
        <v>2.011007E-4</v>
      </c>
      <c r="OC241" s="1">
        <v>6.0456330000000003E-2</v>
      </c>
      <c r="OD241">
        <v>0.71568330000000002</v>
      </c>
      <c r="OE241">
        <v>24.432490000000001</v>
      </c>
      <c r="OF241" s="1">
        <v>2.011007E-4</v>
      </c>
      <c r="OG241" s="1">
        <v>6.0456330000000003E-2</v>
      </c>
      <c r="OH241">
        <v>0.71568330000000002</v>
      </c>
      <c r="OI241">
        <v>24.432490000000001</v>
      </c>
      <c r="OJ241" s="1">
        <v>2.011007E-4</v>
      </c>
      <c r="OK241" s="1">
        <v>6.0456330000000003E-2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1.0040469999999999</v>
      </c>
      <c r="G242">
        <v>17.844249999999999</v>
      </c>
      <c r="H242">
        <v>0</v>
      </c>
      <c r="I242">
        <v>0</v>
      </c>
      <c r="J242">
        <v>1.0023660000000001</v>
      </c>
      <c r="K242">
        <v>17.993749999999999</v>
      </c>
      <c r="L242">
        <v>0</v>
      </c>
      <c r="M242">
        <v>0</v>
      </c>
      <c r="N242">
        <v>1.0006820000000001</v>
      </c>
      <c r="O242">
        <v>18.23949</v>
      </c>
      <c r="P242">
        <v>0</v>
      </c>
      <c r="Q242">
        <v>0</v>
      </c>
      <c r="R242">
        <v>0.99900529999999998</v>
      </c>
      <c r="S242">
        <v>18.725300000000001</v>
      </c>
      <c r="T242">
        <v>0</v>
      </c>
      <c r="U242">
        <v>0</v>
      </c>
      <c r="V242">
        <v>0.9972879</v>
      </c>
      <c r="W242">
        <v>19.339079999999999</v>
      </c>
      <c r="X242">
        <v>0</v>
      </c>
      <c r="Y242">
        <v>0</v>
      </c>
      <c r="Z242">
        <v>0.99557030000000002</v>
      </c>
      <c r="AA242">
        <v>19.533180000000002</v>
      </c>
      <c r="AB242">
        <v>0</v>
      </c>
      <c r="AC242">
        <v>0</v>
      </c>
      <c r="AD242">
        <v>0.99364140000000001</v>
      </c>
      <c r="AE242">
        <v>19.350359999999998</v>
      </c>
      <c r="AF242">
        <v>0</v>
      </c>
      <c r="AG242">
        <v>0</v>
      </c>
      <c r="AH242">
        <v>0.99164839999999999</v>
      </c>
      <c r="AI242">
        <v>19.115500000000001</v>
      </c>
      <c r="AJ242">
        <v>0</v>
      </c>
      <c r="AK242">
        <v>0</v>
      </c>
      <c r="AL242">
        <v>0.98956160000000004</v>
      </c>
      <c r="AM242">
        <v>18.925840000000001</v>
      </c>
      <c r="AN242">
        <v>0</v>
      </c>
      <c r="AO242">
        <v>0</v>
      </c>
      <c r="AP242">
        <v>0.98740709999999998</v>
      </c>
      <c r="AQ242">
        <v>19.275700000000001</v>
      </c>
      <c r="AR242">
        <v>0</v>
      </c>
      <c r="AS242">
        <v>2.5126640000000002E-38</v>
      </c>
      <c r="AT242">
        <v>0.98522589999999999</v>
      </c>
      <c r="AU242">
        <v>19.77618</v>
      </c>
      <c r="AV242" s="1">
        <v>3.6605510000000002E-29</v>
      </c>
      <c r="AW242" s="1">
        <v>9.1162560000000007E-27</v>
      </c>
      <c r="AX242">
        <v>0.98296249999999996</v>
      </c>
      <c r="AY242">
        <v>20.322839999999999</v>
      </c>
      <c r="AZ242" s="1">
        <v>3.4216200000000001E-16</v>
      </c>
      <c r="BA242" s="1">
        <v>5.581514E-14</v>
      </c>
      <c r="BB242">
        <v>0.98068659999999996</v>
      </c>
      <c r="BC242">
        <v>20.85585</v>
      </c>
      <c r="BD242" s="1">
        <v>3.3881060000000002E-9</v>
      </c>
      <c r="BE242" s="1">
        <v>6.2553799999999997E-7</v>
      </c>
      <c r="BF242">
        <v>0.97835550000000004</v>
      </c>
      <c r="BG242">
        <v>20.947929999999999</v>
      </c>
      <c r="BH242" s="1">
        <v>2.4172349999999999E-5</v>
      </c>
      <c r="BI242" s="1">
        <v>4.9569560000000002E-3</v>
      </c>
      <c r="BJ242">
        <v>0.97600659999999995</v>
      </c>
      <c r="BK242">
        <v>20.795780000000001</v>
      </c>
      <c r="BL242" s="1">
        <v>7.384481E-3</v>
      </c>
      <c r="BM242" s="1">
        <v>1.601016</v>
      </c>
      <c r="BN242">
        <v>0.97362919999999997</v>
      </c>
      <c r="BO242">
        <v>20.5413</v>
      </c>
      <c r="BP242" s="1">
        <v>0.39181680000000002</v>
      </c>
      <c r="BQ242">
        <v>88.522350000000003</v>
      </c>
      <c r="BR242">
        <v>0.97126449999999998</v>
      </c>
      <c r="BS242">
        <v>20.255210000000002</v>
      </c>
      <c r="BT242" s="1">
        <v>5.7847900000000001</v>
      </c>
      <c r="BU242">
        <v>1353.857</v>
      </c>
      <c r="BV242">
        <v>0.96891680000000002</v>
      </c>
      <c r="BW242">
        <v>20.096710000000002</v>
      </c>
      <c r="BX242">
        <v>31.258030000000002</v>
      </c>
      <c r="BY242">
        <v>7538.25</v>
      </c>
      <c r="BZ242">
        <v>0.96651640000000005</v>
      </c>
      <c r="CA242">
        <v>20.320879999999999</v>
      </c>
      <c r="CB242">
        <v>74.514480000000006</v>
      </c>
      <c r="CC242">
        <v>18443.580000000002</v>
      </c>
      <c r="CD242">
        <v>0.96396669999999995</v>
      </c>
      <c r="CE242">
        <v>20.580010000000001</v>
      </c>
      <c r="CF242">
        <v>89.925060000000002</v>
      </c>
      <c r="CG242">
        <v>22776.5</v>
      </c>
      <c r="CH242">
        <v>0.96113470000000001</v>
      </c>
      <c r="CI242">
        <v>20.846060000000001</v>
      </c>
      <c r="CJ242">
        <v>61.227629999999998</v>
      </c>
      <c r="CK242">
        <v>15834.28</v>
      </c>
      <c r="CL242">
        <v>0.95722180000000001</v>
      </c>
      <c r="CM242">
        <v>20.809470000000001</v>
      </c>
      <c r="CN242">
        <v>25.723459999999999</v>
      </c>
      <c r="CO242">
        <v>6782.5709999999999</v>
      </c>
      <c r="CP242">
        <v>0.9517042</v>
      </c>
      <c r="CQ242">
        <v>20.57469</v>
      </c>
      <c r="CR242">
        <v>7.260351</v>
      </c>
      <c r="CS242">
        <v>1949.723</v>
      </c>
      <c r="CT242">
        <v>0.94506009999999996</v>
      </c>
      <c r="CU242">
        <v>20.050339999999998</v>
      </c>
      <c r="CV242">
        <v>1.5242199999999999</v>
      </c>
      <c r="CW242">
        <v>415.64190000000002</v>
      </c>
      <c r="CX242">
        <v>0.93800510000000004</v>
      </c>
      <c r="CY242">
        <v>19.357520000000001</v>
      </c>
      <c r="CZ242">
        <v>0.29364469999999998</v>
      </c>
      <c r="DA242">
        <v>80.375399999999999</v>
      </c>
      <c r="DB242">
        <v>0.93115170000000003</v>
      </c>
      <c r="DC242">
        <v>18.831410000000002</v>
      </c>
      <c r="DD242">
        <v>9.0572749999999994E-2</v>
      </c>
      <c r="DE242">
        <v>24.238569999999999</v>
      </c>
      <c r="DF242">
        <v>0.9241897</v>
      </c>
      <c r="DG242">
        <v>18.6816</v>
      </c>
      <c r="DH242">
        <v>6.0535180000000001E-2</v>
      </c>
      <c r="DI242">
        <v>15.959479999999999</v>
      </c>
      <c r="DJ242">
        <v>0.91726039999999998</v>
      </c>
      <c r="DK242">
        <v>18.735099999999999</v>
      </c>
      <c r="DL242">
        <v>5.5036700000000001E-2</v>
      </c>
      <c r="DM242">
        <v>14.52454</v>
      </c>
      <c r="DN242">
        <v>0.91031649999999997</v>
      </c>
      <c r="DO242">
        <v>19.028289999999998</v>
      </c>
      <c r="DP242" s="1">
        <v>5.397822E-2</v>
      </c>
      <c r="DQ242">
        <v>14.321899999999999</v>
      </c>
      <c r="DR242">
        <v>0.90342120000000004</v>
      </c>
      <c r="DS242">
        <v>19.05997</v>
      </c>
      <c r="DT242" s="1">
        <v>5.3773649999999999E-2</v>
      </c>
      <c r="DU242">
        <v>14.364380000000001</v>
      </c>
      <c r="DV242">
        <v>0.89686140000000003</v>
      </c>
      <c r="DW242">
        <v>18.874089999999999</v>
      </c>
      <c r="DX242" s="1">
        <v>5.2645419999999998E-2</v>
      </c>
      <c r="DY242">
        <v>14.166090000000001</v>
      </c>
      <c r="DZ242">
        <v>0.8906906</v>
      </c>
      <c r="EA242">
        <v>18.576709999999999</v>
      </c>
      <c r="EB242" s="1">
        <v>5.0021969999999999E-2</v>
      </c>
      <c r="EC242">
        <v>13.55358</v>
      </c>
      <c r="ED242">
        <v>0.88467280000000004</v>
      </c>
      <c r="EE242">
        <v>18.169930000000001</v>
      </c>
      <c r="EF242" s="1">
        <v>4.635976E-2</v>
      </c>
      <c r="EG242" s="1">
        <v>12.642659999999999</v>
      </c>
      <c r="EH242">
        <v>0.87855260000000002</v>
      </c>
      <c r="EI242">
        <v>18.117249999999999</v>
      </c>
      <c r="EJ242" s="1">
        <v>4.2267539999999999E-2</v>
      </c>
      <c r="EK242" s="1">
        <v>11.59998</v>
      </c>
      <c r="EL242">
        <v>0.87224520000000005</v>
      </c>
      <c r="EM242">
        <v>18.152930000000001</v>
      </c>
      <c r="EN242" s="1">
        <v>3.817334E-2</v>
      </c>
      <c r="EO242" s="1">
        <v>10.543609999999999</v>
      </c>
      <c r="EP242">
        <v>0.86574320000000005</v>
      </c>
      <c r="EQ242">
        <v>18.11637</v>
      </c>
      <c r="ER242" s="1">
        <v>3.4363989999999997E-2</v>
      </c>
      <c r="ES242" s="1">
        <v>9.5521919999999998</v>
      </c>
      <c r="ET242">
        <v>0.85919290000000004</v>
      </c>
      <c r="EU242">
        <v>18.30621</v>
      </c>
      <c r="EV242" s="1">
        <v>3.0964229999999999E-2</v>
      </c>
      <c r="EW242" s="1">
        <v>8.6627379999999992</v>
      </c>
      <c r="EX242">
        <v>0.85258789999999995</v>
      </c>
      <c r="EY242">
        <v>18.398319999999998</v>
      </c>
      <c r="EZ242" s="1">
        <v>2.7910500000000001E-2</v>
      </c>
      <c r="FA242" s="1">
        <v>7.8623190000000003</v>
      </c>
      <c r="FB242">
        <v>0.84596190000000004</v>
      </c>
      <c r="FC242">
        <v>18.194479999999999</v>
      </c>
      <c r="FD242" s="1">
        <v>2.514893E-2</v>
      </c>
      <c r="FE242" s="1">
        <v>7.1395869999999997</v>
      </c>
      <c r="FF242">
        <v>0.83941920000000003</v>
      </c>
      <c r="FG242">
        <v>18.038730000000001</v>
      </c>
      <c r="FH242" s="1">
        <v>2.2655740000000001E-2</v>
      </c>
      <c r="FI242" s="1">
        <v>6.4809640000000002</v>
      </c>
      <c r="FJ242">
        <v>0.83400949999999996</v>
      </c>
      <c r="FK242">
        <v>17.997039999999998</v>
      </c>
      <c r="FL242" s="1">
        <v>2.040952E-2</v>
      </c>
      <c r="FM242" s="1">
        <v>5.8754559999999998</v>
      </c>
      <c r="FN242">
        <v>0.82980869999999995</v>
      </c>
      <c r="FO242">
        <v>18.432169999999999</v>
      </c>
      <c r="FP242" s="1">
        <v>1.838818E-2</v>
      </c>
      <c r="FQ242" s="1">
        <v>5.3205359999999997</v>
      </c>
      <c r="FR242">
        <v>0.82600030000000002</v>
      </c>
      <c r="FS242">
        <v>18.950060000000001</v>
      </c>
      <c r="FT242" s="1">
        <v>1.6563560000000001E-2</v>
      </c>
      <c r="FU242" s="1">
        <v>4.8154190000000003</v>
      </c>
      <c r="FV242">
        <v>0.82218409999999997</v>
      </c>
      <c r="FW242">
        <v>19.42136</v>
      </c>
      <c r="FX242" s="1">
        <v>1.492805E-2</v>
      </c>
      <c r="FY242" s="1">
        <v>4.3603050000000003</v>
      </c>
      <c r="FZ242">
        <v>0.81857820000000003</v>
      </c>
      <c r="GA242">
        <v>19.809080000000002</v>
      </c>
      <c r="GB242" s="1">
        <v>1.3474079999999999E-2</v>
      </c>
      <c r="GC242" s="1">
        <v>3.9525800000000002</v>
      </c>
      <c r="GD242">
        <v>0.81477440000000001</v>
      </c>
      <c r="GE242">
        <v>19.788599999999999</v>
      </c>
      <c r="GF242" s="1">
        <v>1.217323E-2</v>
      </c>
      <c r="GG242" s="1">
        <v>3.586341</v>
      </c>
      <c r="GH242">
        <v>0.81088369999999999</v>
      </c>
      <c r="GI242">
        <v>19.51595</v>
      </c>
      <c r="GJ242" s="1">
        <v>1.098883E-2</v>
      </c>
      <c r="GK242" s="1">
        <v>3.2535889999999998</v>
      </c>
      <c r="GL242">
        <v>0.80714699999999995</v>
      </c>
      <c r="GM242">
        <v>19.392980000000001</v>
      </c>
      <c r="GN242" s="1">
        <v>9.9227849999999999E-3</v>
      </c>
      <c r="GO242" s="1">
        <v>2.954771</v>
      </c>
      <c r="GP242">
        <v>0.80327369999999998</v>
      </c>
      <c r="GQ242">
        <v>19.538699999999999</v>
      </c>
      <c r="GR242" s="1">
        <v>8.9510010000000001E-3</v>
      </c>
      <c r="GS242" s="1">
        <v>2.6813479999999998</v>
      </c>
      <c r="GT242">
        <v>0.79997249999999998</v>
      </c>
      <c r="GU242">
        <v>20.312889999999999</v>
      </c>
      <c r="GV242" s="1">
        <v>8.0679410000000003E-3</v>
      </c>
      <c r="GW242" s="1">
        <v>2.4293819999999999</v>
      </c>
      <c r="GX242">
        <v>0.79789580000000004</v>
      </c>
      <c r="GY242">
        <v>21.137260000000001</v>
      </c>
      <c r="GZ242" s="1">
        <v>7.2652530000000002E-3</v>
      </c>
      <c r="HA242" s="1">
        <v>2.1966450000000002</v>
      </c>
      <c r="HB242">
        <v>0.79593270000000005</v>
      </c>
      <c r="HC242">
        <v>21.819559999999999</v>
      </c>
      <c r="HD242" s="1">
        <v>6.5405790000000004E-3</v>
      </c>
      <c r="HE242" s="1">
        <v>1.9854130000000001</v>
      </c>
      <c r="HF242">
        <v>0.79390559999999999</v>
      </c>
      <c r="HG242">
        <v>22.171330000000001</v>
      </c>
      <c r="HH242" s="1">
        <v>5.8948860000000002E-3</v>
      </c>
      <c r="HI242" s="1">
        <v>1.796254</v>
      </c>
      <c r="HJ242">
        <v>0.79150549999999997</v>
      </c>
      <c r="HK242">
        <v>21.970359999999999</v>
      </c>
      <c r="HL242" s="1">
        <v>5.3147969999999996E-3</v>
      </c>
      <c r="HM242" s="1">
        <v>1.626007</v>
      </c>
      <c r="HN242">
        <v>0.78954299999999999</v>
      </c>
      <c r="HO242">
        <v>21.484220000000001</v>
      </c>
      <c r="HP242" s="1">
        <v>4.7893240000000002E-3</v>
      </c>
      <c r="HQ242" s="1">
        <v>1.4701360000000001</v>
      </c>
      <c r="HR242">
        <v>0.78759679999999999</v>
      </c>
      <c r="HS242">
        <v>21.198039999999999</v>
      </c>
      <c r="HT242" s="1">
        <v>4.2951409999999997E-3</v>
      </c>
      <c r="HU242" s="1">
        <v>1.3223689999999999</v>
      </c>
      <c r="HV242">
        <v>0.78582790000000002</v>
      </c>
      <c r="HW242">
        <v>21.249860000000002</v>
      </c>
      <c r="HX242" s="1">
        <v>3.8188290000000001E-3</v>
      </c>
      <c r="HY242" s="1">
        <v>1.178839</v>
      </c>
      <c r="HZ242">
        <v>0.78418270000000001</v>
      </c>
      <c r="IA242">
        <v>21.89968</v>
      </c>
      <c r="IB242" s="1">
        <v>3.3583620000000002E-3</v>
      </c>
      <c r="IC242" s="1">
        <v>1.0393810000000001</v>
      </c>
      <c r="ID242">
        <v>0.78266040000000003</v>
      </c>
      <c r="IE242">
        <v>22.13898</v>
      </c>
      <c r="IF242" s="1">
        <v>2.92764E-3</v>
      </c>
      <c r="IG242" s="1">
        <v>0.90799890000000005</v>
      </c>
      <c r="IH242">
        <v>0.78205210000000003</v>
      </c>
      <c r="II242">
        <v>22.53661</v>
      </c>
      <c r="IJ242" s="1">
        <v>2.5422259999999999E-3</v>
      </c>
      <c r="IK242" s="1">
        <v>0.78906430000000005</v>
      </c>
      <c r="IL242">
        <v>0.7818756</v>
      </c>
      <c r="IM242">
        <v>22.611219999999999</v>
      </c>
      <c r="IN242" s="1">
        <v>2.211799E-3</v>
      </c>
      <c r="IO242" s="1">
        <v>0.68630910000000001</v>
      </c>
      <c r="IP242">
        <v>0.78164089999999997</v>
      </c>
      <c r="IQ242">
        <v>22.210850000000001</v>
      </c>
      <c r="IR242" s="1">
        <v>1.9348220000000001E-3</v>
      </c>
      <c r="IS242" s="1">
        <v>0.60013059999999996</v>
      </c>
      <c r="IT242">
        <v>0.78143739999999995</v>
      </c>
      <c r="IU242">
        <v>21.58323</v>
      </c>
      <c r="IV242" s="1">
        <v>1.7055499999999999E-3</v>
      </c>
      <c r="IW242" s="1">
        <v>0.52877390000000002</v>
      </c>
      <c r="IX242">
        <v>0.78126050000000002</v>
      </c>
      <c r="IY242">
        <v>21.075880000000002</v>
      </c>
      <c r="IZ242" s="1">
        <v>1.5117150000000001E-3</v>
      </c>
      <c r="JA242" s="1">
        <v>0.46855649999999999</v>
      </c>
      <c r="JB242">
        <v>0.78110029999999997</v>
      </c>
      <c r="JC242">
        <v>21.024660000000001</v>
      </c>
      <c r="JD242" s="1">
        <v>1.3382380000000001E-3</v>
      </c>
      <c r="JE242" s="1">
        <v>0.41476249999999998</v>
      </c>
      <c r="JF242">
        <v>0.7809992</v>
      </c>
      <c r="JG242">
        <v>21.82197</v>
      </c>
      <c r="JH242" s="1">
        <v>1.1743579999999999E-3</v>
      </c>
      <c r="JI242" s="1">
        <v>0.36402649999999998</v>
      </c>
      <c r="JJ242">
        <v>0.7809374</v>
      </c>
      <c r="JK242">
        <v>22.789200000000001</v>
      </c>
      <c r="JL242" s="1">
        <v>1.0181649999999999E-3</v>
      </c>
      <c r="JM242" s="1">
        <v>0.31563049999999998</v>
      </c>
      <c r="JN242">
        <v>0.78092309999999998</v>
      </c>
      <c r="JO242">
        <v>23.605630000000001</v>
      </c>
      <c r="JP242" s="1">
        <v>8.752632E-4</v>
      </c>
      <c r="JQ242" s="1">
        <v>0.27125759999999999</v>
      </c>
      <c r="JR242">
        <v>0.7809294</v>
      </c>
      <c r="JS242">
        <v>24.068020000000001</v>
      </c>
      <c r="JT242" s="1">
        <v>7.5369930000000003E-4</v>
      </c>
      <c r="JU242" s="1">
        <v>0.233401</v>
      </c>
      <c r="JV242">
        <v>0.78097629999999996</v>
      </c>
      <c r="JW242">
        <v>23.842179999999999</v>
      </c>
      <c r="JX242" s="1">
        <v>6.5743509999999998E-4</v>
      </c>
      <c r="JY242" s="1">
        <v>0.20335790000000001</v>
      </c>
      <c r="JZ242">
        <v>0.78105190000000002</v>
      </c>
      <c r="KA242">
        <v>23.151119999999999</v>
      </c>
      <c r="KB242" s="1">
        <v>5.8481280000000004E-4</v>
      </c>
      <c r="KC242" s="1">
        <v>0.1806555</v>
      </c>
      <c r="KD242">
        <v>0.78121050000000003</v>
      </c>
      <c r="KE242">
        <v>22.605619999999998</v>
      </c>
      <c r="KF242" s="1">
        <v>5.3029369999999995E-4</v>
      </c>
      <c r="KG242" s="1">
        <v>0.16361059999999999</v>
      </c>
      <c r="KH242">
        <v>0.78138209999999997</v>
      </c>
      <c r="KI242">
        <v>22.416409999999999</v>
      </c>
      <c r="KJ242" s="1">
        <v>4.8739740000000001E-4</v>
      </c>
      <c r="KK242" s="1">
        <v>0.15019879999999999</v>
      </c>
      <c r="KL242">
        <v>0.78161979999999998</v>
      </c>
      <c r="KM242">
        <v>22.923719999999999</v>
      </c>
      <c r="KN242" s="1">
        <v>4.5077110000000002E-4</v>
      </c>
      <c r="KO242" s="1">
        <v>0.13879540000000001</v>
      </c>
      <c r="KP242">
        <v>0.78189980000000003</v>
      </c>
      <c r="KQ242">
        <v>23.48733</v>
      </c>
      <c r="KR242" s="1">
        <v>4.1766490000000003E-4</v>
      </c>
      <c r="KS242" s="1">
        <v>0.12849140000000001</v>
      </c>
      <c r="KT242">
        <v>0.78218940000000003</v>
      </c>
      <c r="KU242">
        <v>23.77374</v>
      </c>
      <c r="KV242" s="1">
        <v>3.8713799999999998E-4</v>
      </c>
      <c r="KW242" s="1">
        <v>0.1190002</v>
      </c>
      <c r="KX242">
        <v>0.78251090000000001</v>
      </c>
      <c r="KY242">
        <v>23.63344</v>
      </c>
      <c r="KZ242" s="1">
        <v>3.594906E-4</v>
      </c>
      <c r="LA242" s="1">
        <v>0.11039069999999999</v>
      </c>
      <c r="LB242">
        <v>0.78278930000000002</v>
      </c>
      <c r="LC242">
        <v>23.065930000000002</v>
      </c>
      <c r="LD242" s="1">
        <v>3.3508259999999999E-4</v>
      </c>
      <c r="LE242" s="1">
        <v>0.1028018</v>
      </c>
      <c r="LF242">
        <v>0.783057</v>
      </c>
      <c r="LG242">
        <v>22.337240000000001</v>
      </c>
      <c r="LH242" s="1">
        <v>3.1401680000000003E-4</v>
      </c>
      <c r="LI242" s="1">
        <v>9.6257770000000006E-2</v>
      </c>
      <c r="LJ242">
        <v>0.78326410000000002</v>
      </c>
      <c r="LK242">
        <v>21.723210000000002</v>
      </c>
      <c r="LL242" s="1">
        <v>2.95894E-4</v>
      </c>
      <c r="LM242" s="1">
        <v>9.0638860000000002E-2</v>
      </c>
      <c r="LN242">
        <v>0.78342179999999995</v>
      </c>
      <c r="LO242">
        <v>21.556270000000001</v>
      </c>
      <c r="LP242" s="1">
        <v>2.8022149999999999E-4</v>
      </c>
      <c r="LQ242" s="1">
        <v>8.5788589999999998E-2</v>
      </c>
      <c r="LR242">
        <v>0.78351899999999997</v>
      </c>
      <c r="LS242">
        <v>22.147169999999999</v>
      </c>
      <c r="LT242" s="1">
        <v>2.6638999999999998E-4</v>
      </c>
      <c r="LU242" s="1">
        <v>8.1530930000000001E-2</v>
      </c>
      <c r="LV242">
        <v>0.78355249999999999</v>
      </c>
      <c r="LW242">
        <v>22.936540000000001</v>
      </c>
      <c r="LX242" s="1">
        <v>2.5399109999999999E-4</v>
      </c>
      <c r="LY242" s="1">
        <v>7.7734750000000005E-2</v>
      </c>
      <c r="LZ242">
        <v>0.7835162</v>
      </c>
      <c r="MA242">
        <v>23.657330000000002</v>
      </c>
      <c r="MB242" s="1">
        <v>2.4300130000000001E-4</v>
      </c>
      <c r="MC242" s="1">
        <v>7.4372980000000005E-2</v>
      </c>
      <c r="MD242">
        <v>0.78347310000000003</v>
      </c>
      <c r="ME242">
        <v>24.045870000000001</v>
      </c>
      <c r="MF242" s="1">
        <v>2.335611E-4</v>
      </c>
      <c r="MG242" s="1">
        <v>7.1488399999999994E-2</v>
      </c>
      <c r="MH242">
        <v>0.78342049999999996</v>
      </c>
      <c r="MI242">
        <v>23.9923</v>
      </c>
      <c r="MJ242" s="1">
        <v>2.2564309999999999E-4</v>
      </c>
      <c r="MK242" s="1">
        <v>6.9072659999999994E-2</v>
      </c>
      <c r="ML242">
        <v>0.78331289999999998</v>
      </c>
      <c r="MM242">
        <v>23.525780000000001</v>
      </c>
      <c r="MN242" s="1">
        <v>2.189658E-4</v>
      </c>
      <c r="MO242" s="1">
        <v>6.7041020000000007E-2</v>
      </c>
      <c r="MP242">
        <v>0.78328220000000004</v>
      </c>
      <c r="MQ242">
        <v>23.21604</v>
      </c>
      <c r="MR242" s="1">
        <v>2.1326630000000001E-4</v>
      </c>
      <c r="MS242" s="1">
        <v>6.5308870000000005E-2</v>
      </c>
      <c r="MT242">
        <v>0.78317479999999995</v>
      </c>
      <c r="MU242">
        <v>23.203990000000001</v>
      </c>
      <c r="MV242" s="1">
        <v>2.0848460000000001E-4</v>
      </c>
      <c r="MW242" s="1">
        <v>6.3850980000000002E-2</v>
      </c>
      <c r="MX242">
        <v>0.78312950000000003</v>
      </c>
      <c r="MY242">
        <v>23.70937</v>
      </c>
      <c r="MZ242" s="1">
        <v>2.0460310000000001E-4</v>
      </c>
      <c r="NA242" s="1">
        <v>6.266592E-2</v>
      </c>
      <c r="NB242">
        <v>0.7830646</v>
      </c>
      <c r="NC242">
        <v>24.432110000000002</v>
      </c>
      <c r="ND242" s="1">
        <v>2.0136819999999999E-4</v>
      </c>
      <c r="NE242" s="1">
        <v>6.1681960000000001E-2</v>
      </c>
      <c r="NF242">
        <v>0.7830646</v>
      </c>
      <c r="NG242">
        <v>24.432110000000002</v>
      </c>
      <c r="NH242" s="1">
        <v>2.0136819999999999E-4</v>
      </c>
      <c r="NI242" s="1">
        <v>6.1681960000000001E-2</v>
      </c>
      <c r="NJ242">
        <v>0.7830646</v>
      </c>
      <c r="NK242">
        <v>24.432110000000002</v>
      </c>
      <c r="NL242" s="1">
        <v>2.0136819999999999E-4</v>
      </c>
      <c r="NM242" s="1">
        <v>6.1681960000000001E-2</v>
      </c>
      <c r="NN242">
        <v>0.7830646</v>
      </c>
      <c r="NO242">
        <v>24.432110000000002</v>
      </c>
      <c r="NP242" s="1">
        <v>2.0136819999999999E-4</v>
      </c>
      <c r="NQ242" s="1">
        <v>6.1681960000000001E-2</v>
      </c>
      <c r="NR242">
        <v>0.7830646</v>
      </c>
      <c r="NS242">
        <v>24.432110000000002</v>
      </c>
      <c r="NT242" s="1">
        <v>2.0136819999999999E-4</v>
      </c>
      <c r="NU242" s="1">
        <v>6.1681960000000001E-2</v>
      </c>
      <c r="NV242">
        <v>0.7830646</v>
      </c>
      <c r="NW242">
        <v>24.432110000000002</v>
      </c>
      <c r="NX242" s="1">
        <v>2.0136819999999999E-4</v>
      </c>
      <c r="NY242" s="1">
        <v>6.1681960000000001E-2</v>
      </c>
      <c r="NZ242">
        <v>0.7830646</v>
      </c>
      <c r="OA242">
        <v>24.432110000000002</v>
      </c>
      <c r="OB242" s="1">
        <v>2.0136819999999999E-4</v>
      </c>
      <c r="OC242" s="1">
        <v>6.1681960000000001E-2</v>
      </c>
      <c r="OD242">
        <v>0.7830646</v>
      </c>
      <c r="OE242">
        <v>24.432110000000002</v>
      </c>
      <c r="OF242" s="1">
        <v>2.0136819999999999E-4</v>
      </c>
      <c r="OG242" s="1">
        <v>6.1681960000000001E-2</v>
      </c>
      <c r="OH242">
        <v>0.7830646</v>
      </c>
      <c r="OI242">
        <v>24.432110000000002</v>
      </c>
      <c r="OJ242" s="1">
        <v>2.0136819999999999E-4</v>
      </c>
      <c r="OK242" s="1">
        <v>6.1681960000000001E-2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1.23062</v>
      </c>
      <c r="G243">
        <v>17.877300000000002</v>
      </c>
      <c r="H243">
        <v>0</v>
      </c>
      <c r="I243">
        <v>0</v>
      </c>
      <c r="J243">
        <v>1.2290639999999999</v>
      </c>
      <c r="K243">
        <v>18.030809999999999</v>
      </c>
      <c r="L243">
        <v>0</v>
      </c>
      <c r="M243">
        <v>0</v>
      </c>
      <c r="N243">
        <v>1.2274700000000001</v>
      </c>
      <c r="O243">
        <v>18.260259999999999</v>
      </c>
      <c r="P243">
        <v>0</v>
      </c>
      <c r="Q243">
        <v>0</v>
      </c>
      <c r="R243">
        <v>1.2258899999999999</v>
      </c>
      <c r="S243">
        <v>18.734590000000001</v>
      </c>
      <c r="T243">
        <v>0</v>
      </c>
      <c r="U243">
        <v>0</v>
      </c>
      <c r="V243">
        <v>1.224291</v>
      </c>
      <c r="W243">
        <v>19.349080000000001</v>
      </c>
      <c r="X243">
        <v>0</v>
      </c>
      <c r="Y243">
        <v>0</v>
      </c>
      <c r="Z243">
        <v>1.2226760000000001</v>
      </c>
      <c r="AA243">
        <v>19.531780000000001</v>
      </c>
      <c r="AB243">
        <v>0</v>
      </c>
      <c r="AC243">
        <v>0</v>
      </c>
      <c r="AD243">
        <v>1.2210760000000001</v>
      </c>
      <c r="AE243">
        <v>19.348240000000001</v>
      </c>
      <c r="AF243">
        <v>0</v>
      </c>
      <c r="AG243">
        <v>0</v>
      </c>
      <c r="AH243">
        <v>1.2194640000000001</v>
      </c>
      <c r="AI243">
        <v>19.12115</v>
      </c>
      <c r="AJ243">
        <v>0</v>
      </c>
      <c r="AK243">
        <v>0</v>
      </c>
      <c r="AL243">
        <v>1.217743</v>
      </c>
      <c r="AM243">
        <v>18.937919999999998</v>
      </c>
      <c r="AN243">
        <v>0</v>
      </c>
      <c r="AO243">
        <v>0</v>
      </c>
      <c r="AP243">
        <v>1.2159409999999999</v>
      </c>
      <c r="AQ243">
        <v>19.290990000000001</v>
      </c>
      <c r="AR243">
        <v>0</v>
      </c>
      <c r="AS243">
        <v>0</v>
      </c>
      <c r="AT243">
        <v>1.2137279999999999</v>
      </c>
      <c r="AU243">
        <v>19.788250000000001</v>
      </c>
      <c r="AV243" s="1">
        <v>6.1154760000000002E-30</v>
      </c>
      <c r="AW243" s="1">
        <v>1.425301E-27</v>
      </c>
      <c r="AX243">
        <v>1.210631</v>
      </c>
      <c r="AY243">
        <v>20.326889999999999</v>
      </c>
      <c r="AZ243" s="1">
        <v>1.1766390000000001E-16</v>
      </c>
      <c r="BA243" s="1">
        <v>1.6285120000000001E-14</v>
      </c>
      <c r="BB243">
        <v>1.207533</v>
      </c>
      <c r="BC243">
        <v>20.86251</v>
      </c>
      <c r="BD243" s="1">
        <v>1.6419039999999999E-9</v>
      </c>
      <c r="BE243" s="1">
        <v>2.7287500000000001E-7</v>
      </c>
      <c r="BF243">
        <v>1.204312</v>
      </c>
      <c r="BG243">
        <v>20.945450000000001</v>
      </c>
      <c r="BH243" s="1">
        <v>1.570956E-5</v>
      </c>
      <c r="BI243" s="1">
        <v>2.9545309999999998E-3</v>
      </c>
      <c r="BJ243">
        <v>1.2010749999999999</v>
      </c>
      <c r="BK243">
        <v>20.79561</v>
      </c>
      <c r="BL243" s="1">
        <v>5.429199E-3</v>
      </c>
      <c r="BM243" s="1">
        <v>1.0851459999999999</v>
      </c>
      <c r="BN243">
        <v>1.1977990000000001</v>
      </c>
      <c r="BO243">
        <v>20.550999999999998</v>
      </c>
      <c r="BP243" s="1">
        <v>0.3147278</v>
      </c>
      <c r="BQ243">
        <v>65.770719999999997</v>
      </c>
      <c r="BR243">
        <v>1.194588</v>
      </c>
      <c r="BS243">
        <v>20.269110000000001</v>
      </c>
      <c r="BT243" s="1">
        <v>4.9881089999999997</v>
      </c>
      <c r="BU243">
        <v>1082.7239999999999</v>
      </c>
      <c r="BV243">
        <v>1.191378</v>
      </c>
      <c r="BW243">
        <v>20.109590000000001</v>
      </c>
      <c r="BX243">
        <v>28.599</v>
      </c>
      <c r="BY243">
        <v>6411.3490000000002</v>
      </c>
      <c r="BZ243">
        <v>1.188099</v>
      </c>
      <c r="CA243">
        <v>20.332689999999999</v>
      </c>
      <c r="CB243">
        <v>71.717650000000006</v>
      </c>
      <c r="CC243">
        <v>16534.490000000002</v>
      </c>
      <c r="CD243">
        <v>1.184653</v>
      </c>
      <c r="CE243">
        <v>20.582460000000001</v>
      </c>
      <c r="CF243">
        <v>90.420590000000004</v>
      </c>
      <c r="CG243">
        <v>21370.720000000001</v>
      </c>
      <c r="CH243">
        <v>1.1808190000000001</v>
      </c>
      <c r="CI243">
        <v>20.839269999999999</v>
      </c>
      <c r="CJ243">
        <v>63.970999999999997</v>
      </c>
      <c r="CK243">
        <v>15464.66</v>
      </c>
      <c r="CL243">
        <v>1.1756770000000001</v>
      </c>
      <c r="CM243">
        <v>20.81006</v>
      </c>
      <c r="CN243">
        <v>27.779399999999999</v>
      </c>
      <c r="CO243">
        <v>6857.9690000000001</v>
      </c>
      <c r="CP243">
        <v>1.168331</v>
      </c>
      <c r="CQ243">
        <v>20.58642</v>
      </c>
      <c r="CR243">
        <v>8.0597519999999996</v>
      </c>
      <c r="CS243">
        <v>2029.4680000000001</v>
      </c>
      <c r="CT243">
        <v>1.159421</v>
      </c>
      <c r="CU243">
        <v>20.079080000000001</v>
      </c>
      <c r="CV243">
        <v>1.72479</v>
      </c>
      <c r="CW243">
        <v>441.61930000000001</v>
      </c>
      <c r="CX243">
        <v>1.1498550000000001</v>
      </c>
      <c r="CY243">
        <v>19.388660000000002</v>
      </c>
      <c r="CZ243">
        <v>0.33037689999999997</v>
      </c>
      <c r="DA243">
        <v>85.034350000000003</v>
      </c>
      <c r="DB243">
        <v>1.1405130000000001</v>
      </c>
      <c r="DC243">
        <v>18.863479999999999</v>
      </c>
      <c r="DD243">
        <v>9.6093390000000001E-2</v>
      </c>
      <c r="DE243">
        <v>24.154959999999999</v>
      </c>
      <c r="DF243">
        <v>1.131273</v>
      </c>
      <c r="DG243">
        <v>18.711539999999999</v>
      </c>
      <c r="DH243">
        <v>6.1399679999999998E-2</v>
      </c>
      <c r="DI243">
        <v>15.1416</v>
      </c>
      <c r="DJ243">
        <v>1.121534</v>
      </c>
      <c r="DK243">
        <v>18.74962</v>
      </c>
      <c r="DL243">
        <v>5.5205230000000001E-2</v>
      </c>
      <c r="DM243">
        <v>13.610810000000001</v>
      </c>
      <c r="DN243">
        <v>1.11016</v>
      </c>
      <c r="DO243">
        <v>19.027249999999999</v>
      </c>
      <c r="DP243" s="1">
        <v>5.3976860000000002E-2</v>
      </c>
      <c r="DQ243">
        <v>13.376189999999999</v>
      </c>
      <c r="DR243">
        <v>1.0989260000000001</v>
      </c>
      <c r="DS243">
        <v>19.053249999999998</v>
      </c>
      <c r="DT243" s="1">
        <v>5.3780639999999998E-2</v>
      </c>
      <c r="DU243">
        <v>13.416510000000001</v>
      </c>
      <c r="DV243">
        <v>1.08819</v>
      </c>
      <c r="DW243">
        <v>18.876560000000001</v>
      </c>
      <c r="DX243" s="1">
        <v>5.276132E-2</v>
      </c>
      <c r="DY243">
        <v>13.257569999999999</v>
      </c>
      <c r="DZ243">
        <v>1.07796</v>
      </c>
      <c r="EA243">
        <v>18.591329999999999</v>
      </c>
      <c r="EB243" s="1">
        <v>5.0249059999999998E-2</v>
      </c>
      <c r="EC243" s="1">
        <v>12.71584</v>
      </c>
      <c r="ED243">
        <v>1.067968</v>
      </c>
      <c r="EE243">
        <v>18.194790000000001</v>
      </c>
      <c r="EF243" s="1">
        <v>4.6648780000000001E-2</v>
      </c>
      <c r="EG243" s="1">
        <v>11.883620000000001</v>
      </c>
      <c r="EH243">
        <v>1.0578129999999999</v>
      </c>
      <c r="EI243">
        <v>18.152460000000001</v>
      </c>
      <c r="EJ243" s="1">
        <v>4.2576129999999997E-2</v>
      </c>
      <c r="EK243" s="1">
        <v>10.91727</v>
      </c>
      <c r="EL243">
        <v>1.047393</v>
      </c>
      <c r="EM243">
        <v>18.183890000000002</v>
      </c>
      <c r="EN243" s="1">
        <v>3.847449E-2</v>
      </c>
      <c r="EO243" s="1">
        <v>9.9309799999999999</v>
      </c>
      <c r="EP243">
        <v>1.0367820000000001</v>
      </c>
      <c r="EQ243">
        <v>18.14565</v>
      </c>
      <c r="ER243" s="1">
        <v>3.4639280000000001E-2</v>
      </c>
      <c r="ES243" s="1">
        <v>8.9998330000000006</v>
      </c>
      <c r="ET243">
        <v>1.0260959999999999</v>
      </c>
      <c r="EU243">
        <v>18.326180000000001</v>
      </c>
      <c r="EV243" s="1">
        <v>3.121088E-2</v>
      </c>
      <c r="EW243" s="1">
        <v>8.1628190000000007</v>
      </c>
      <c r="EX243">
        <v>1.014794</v>
      </c>
      <c r="EY243">
        <v>18.400279999999999</v>
      </c>
      <c r="EZ243" s="1">
        <v>2.813303E-2</v>
      </c>
      <c r="FA243" s="1">
        <v>7.4108320000000001</v>
      </c>
      <c r="FB243">
        <v>1.001746</v>
      </c>
      <c r="FC243">
        <v>18.189869999999999</v>
      </c>
      <c r="FD243" s="1">
        <v>2.5352090000000001E-2</v>
      </c>
      <c r="FE243" s="1">
        <v>6.7330829999999997</v>
      </c>
      <c r="FF243">
        <v>0.98884859999999997</v>
      </c>
      <c r="FG243">
        <v>18.026140000000002</v>
      </c>
      <c r="FH243" s="1">
        <v>2.2842810000000002E-2</v>
      </c>
      <c r="FI243" s="1">
        <v>6.1143320000000001</v>
      </c>
      <c r="FJ243">
        <v>0.97714089999999998</v>
      </c>
      <c r="FK243">
        <v>17.991689999999998</v>
      </c>
      <c r="FL243" s="1">
        <v>2.0580709999999999E-2</v>
      </c>
      <c r="FM243" s="1">
        <v>5.5434089999999996</v>
      </c>
      <c r="FN243">
        <v>0.96673109999999995</v>
      </c>
      <c r="FO243">
        <v>18.446079999999998</v>
      </c>
      <c r="FP243" s="1">
        <v>1.854476E-2</v>
      </c>
      <c r="FQ243" s="1">
        <v>5.0204610000000001</v>
      </c>
      <c r="FR243">
        <v>0.95651819999999999</v>
      </c>
      <c r="FS243">
        <v>18.976890000000001</v>
      </c>
      <c r="FT243" s="1">
        <v>1.6703780000000001E-2</v>
      </c>
      <c r="FU243" s="1">
        <v>4.5444469999999999</v>
      </c>
      <c r="FV243">
        <v>0.94621200000000005</v>
      </c>
      <c r="FW243">
        <v>19.456289999999999</v>
      </c>
      <c r="FX243" s="1">
        <v>1.5053759999999999E-2</v>
      </c>
      <c r="FY243" s="1">
        <v>4.1153589999999998</v>
      </c>
      <c r="FZ243">
        <v>0.93628310000000003</v>
      </c>
      <c r="GA243">
        <v>19.837700000000002</v>
      </c>
      <c r="GB243" s="1">
        <v>1.358558E-2</v>
      </c>
      <c r="GC243" s="1">
        <v>3.7305380000000001</v>
      </c>
      <c r="GD243">
        <v>0.92633010000000005</v>
      </c>
      <c r="GE243">
        <v>19.795390000000001</v>
      </c>
      <c r="GF243" s="1">
        <v>1.2273920000000001E-2</v>
      </c>
      <c r="GG243" s="1">
        <v>3.3851270000000002</v>
      </c>
      <c r="GH243">
        <v>0.91557489999999997</v>
      </c>
      <c r="GI243">
        <v>19.511199999999999</v>
      </c>
      <c r="GJ243" s="1">
        <v>1.107905E-2</v>
      </c>
      <c r="GK243" s="1">
        <v>3.0715780000000001</v>
      </c>
      <c r="GL243">
        <v>0.90347429999999995</v>
      </c>
      <c r="GM243">
        <v>19.368189999999998</v>
      </c>
      <c r="GN243" s="1">
        <v>1.000449E-2</v>
      </c>
      <c r="GO243" s="1">
        <v>2.7901189999999998</v>
      </c>
      <c r="GP243">
        <v>0.89138229999999996</v>
      </c>
      <c r="GQ243">
        <v>19.506740000000001</v>
      </c>
      <c r="GR243" s="1">
        <v>9.0261190000000008E-3</v>
      </c>
      <c r="GS243" s="1">
        <v>2.5327220000000001</v>
      </c>
      <c r="GT243">
        <v>0.8799534</v>
      </c>
      <c r="GU243">
        <v>20.296189999999999</v>
      </c>
      <c r="GV243" s="1">
        <v>8.1372059999999993E-3</v>
      </c>
      <c r="GW243" s="1">
        <v>2.294915</v>
      </c>
      <c r="GX243">
        <v>0.86978469999999997</v>
      </c>
      <c r="GY243">
        <v>21.139669999999999</v>
      </c>
      <c r="GZ243" s="1">
        <v>7.3293960000000002E-3</v>
      </c>
      <c r="HA243" s="1">
        <v>2.07667</v>
      </c>
      <c r="HB243">
        <v>0.85965480000000005</v>
      </c>
      <c r="HC243">
        <v>21.84281</v>
      </c>
      <c r="HD243" s="1">
        <v>6.5986309999999998E-3</v>
      </c>
      <c r="HE243" s="1">
        <v>1.878126</v>
      </c>
      <c r="HF243">
        <v>0.84983920000000002</v>
      </c>
      <c r="HG243">
        <v>22.20889</v>
      </c>
      <c r="HH243" s="1">
        <v>5.9468769999999997E-3</v>
      </c>
      <c r="HI243" s="1">
        <v>1.6998880000000001</v>
      </c>
      <c r="HJ243">
        <v>0.84008740000000004</v>
      </c>
      <c r="HK243">
        <v>21.9969</v>
      </c>
      <c r="HL243" s="1">
        <v>5.3620389999999999E-3</v>
      </c>
      <c r="HM243" s="1">
        <v>1.539425</v>
      </c>
      <c r="HN243">
        <v>0.83155250000000003</v>
      </c>
      <c r="HO243">
        <v>21.492529999999999</v>
      </c>
      <c r="HP243" s="1">
        <v>4.8334720000000001E-3</v>
      </c>
      <c r="HQ243" s="1">
        <v>1.3928529999999999</v>
      </c>
      <c r="HR243">
        <v>0.82358180000000003</v>
      </c>
      <c r="HS243">
        <v>21.180050000000001</v>
      </c>
      <c r="HT243" s="1">
        <v>4.3376600000000001E-3</v>
      </c>
      <c r="HU243" s="1">
        <v>1.254246</v>
      </c>
      <c r="HV243">
        <v>0.81627660000000002</v>
      </c>
      <c r="HW243">
        <v>21.213470000000001</v>
      </c>
      <c r="HX243" s="1">
        <v>3.8604749999999999E-3</v>
      </c>
      <c r="HY243" s="1">
        <v>1.1198440000000001</v>
      </c>
      <c r="HZ243">
        <v>0.80938860000000001</v>
      </c>
      <c r="IA243">
        <v>21.87426</v>
      </c>
      <c r="IB243" s="1">
        <v>3.3984219999999999E-3</v>
      </c>
      <c r="IC243" s="1">
        <v>0.98904539999999996</v>
      </c>
      <c r="ID243">
        <v>0.80337860000000005</v>
      </c>
      <c r="IE243">
        <v>22.133489999999998</v>
      </c>
      <c r="IF243" s="1">
        <v>2.9648550000000002E-3</v>
      </c>
      <c r="IG243" s="1">
        <v>0.86524590000000001</v>
      </c>
      <c r="IH243">
        <v>0.79887529999999995</v>
      </c>
      <c r="II243">
        <v>22.57142</v>
      </c>
      <c r="IJ243" s="1">
        <v>2.5753059999999999E-3</v>
      </c>
      <c r="IK243" s="1">
        <v>0.752189</v>
      </c>
      <c r="IL243">
        <v>0.79532259999999999</v>
      </c>
      <c r="IM243">
        <v>22.663630000000001</v>
      </c>
      <c r="IN243" s="1">
        <v>2.2399299999999998E-3</v>
      </c>
      <c r="IO243" s="1">
        <v>0.65400069999999999</v>
      </c>
      <c r="IP243">
        <v>0.79221260000000004</v>
      </c>
      <c r="IQ243">
        <v>22.259779999999999</v>
      </c>
      <c r="IR243" s="1">
        <v>1.9582559999999998E-3</v>
      </c>
      <c r="IS243" s="1">
        <v>0.57144479999999997</v>
      </c>
      <c r="IT243">
        <v>0.78956789999999999</v>
      </c>
      <c r="IU243">
        <v>21.620270000000001</v>
      </c>
      <c r="IV243" s="1">
        <v>1.7250379999999999E-3</v>
      </c>
      <c r="IW243" s="1">
        <v>0.50306399999999996</v>
      </c>
      <c r="IX243">
        <v>0.78731930000000006</v>
      </c>
      <c r="IY243">
        <v>21.084129999999998</v>
      </c>
      <c r="IZ243" s="1">
        <v>1.5285850000000001E-3</v>
      </c>
      <c r="JA243" s="1">
        <v>0.44559530000000003</v>
      </c>
      <c r="JB243">
        <v>0.78544959999999997</v>
      </c>
      <c r="JC243">
        <v>21.01</v>
      </c>
      <c r="JD243" s="1">
        <v>1.353756E-3</v>
      </c>
      <c r="JE243" s="1">
        <v>0.39463769999999998</v>
      </c>
      <c r="JF243">
        <v>0.78398049999999997</v>
      </c>
      <c r="JG243">
        <v>21.811630000000001</v>
      </c>
      <c r="JH243" s="1">
        <v>1.189229E-3</v>
      </c>
      <c r="JI243" s="1">
        <v>0.34682180000000001</v>
      </c>
      <c r="JJ243">
        <v>0.78283040000000004</v>
      </c>
      <c r="JK243">
        <v>22.795459999999999</v>
      </c>
      <c r="JL243" s="1">
        <v>1.0322199999999999E-3</v>
      </c>
      <c r="JM243" s="1">
        <v>0.30114350000000001</v>
      </c>
      <c r="JN243">
        <v>0.78200230000000004</v>
      </c>
      <c r="JO243">
        <v>23.639340000000001</v>
      </c>
      <c r="JP243" s="1">
        <v>8.8775750000000004E-4</v>
      </c>
      <c r="JQ243" s="1">
        <v>0.25898700000000002</v>
      </c>
      <c r="JR243">
        <v>0.78141640000000001</v>
      </c>
      <c r="JS243">
        <v>24.125990000000002</v>
      </c>
      <c r="JT243" s="1">
        <v>7.6398600000000003E-4</v>
      </c>
      <c r="JU243" s="1">
        <v>0.22269700000000001</v>
      </c>
      <c r="JV243">
        <v>0.78107020000000005</v>
      </c>
      <c r="JW243">
        <v>23.901029999999999</v>
      </c>
      <c r="JX243" s="1">
        <v>6.6536649999999998E-4</v>
      </c>
      <c r="JY243" s="1">
        <v>0.19366949999999999</v>
      </c>
      <c r="JZ243">
        <v>0.78095179999999997</v>
      </c>
      <c r="KA243">
        <v>23.196999999999999</v>
      </c>
      <c r="KB243" s="1">
        <v>5.9073719999999999E-4</v>
      </c>
      <c r="KC243" s="1">
        <v>0.1716444</v>
      </c>
      <c r="KD243">
        <v>0.78109340000000005</v>
      </c>
      <c r="KE243">
        <v>22.624690000000001</v>
      </c>
      <c r="KF243" s="1">
        <v>5.3480789999999997E-4</v>
      </c>
      <c r="KG243" s="1">
        <v>0.15513979999999999</v>
      </c>
      <c r="KH243">
        <v>0.78145849999999994</v>
      </c>
      <c r="KI243">
        <v>22.403600000000001</v>
      </c>
      <c r="KJ243" s="1">
        <v>4.910766E-4</v>
      </c>
      <c r="KK243" s="1">
        <v>0.1422446</v>
      </c>
      <c r="KL243">
        <v>0.78207420000000005</v>
      </c>
      <c r="KM243">
        <v>22.90493</v>
      </c>
      <c r="KN243" s="1">
        <v>4.5401000000000003E-4</v>
      </c>
      <c r="KO243" s="1">
        <v>0.13138040000000001</v>
      </c>
      <c r="KP243">
        <v>0.78289609999999998</v>
      </c>
      <c r="KQ243">
        <v>23.47728</v>
      </c>
      <c r="KR243" s="1">
        <v>4.2063959999999998E-4</v>
      </c>
      <c r="KS243" s="1">
        <v>0.12161420000000001</v>
      </c>
      <c r="KT243">
        <v>0.78391040000000001</v>
      </c>
      <c r="KU243">
        <v>23.790649999999999</v>
      </c>
      <c r="KV243" s="1">
        <v>3.8986659999999999E-4</v>
      </c>
      <c r="KW243" s="1">
        <v>0.1126171</v>
      </c>
      <c r="KX243">
        <v>0.78505910000000001</v>
      </c>
      <c r="KY243">
        <v>23.677689999999998</v>
      </c>
      <c r="KZ243" s="1">
        <v>3.6193489999999999E-4</v>
      </c>
      <c r="LA243" s="1">
        <v>0.1044366</v>
      </c>
      <c r="LB243">
        <v>0.78626149999999995</v>
      </c>
      <c r="LC243">
        <v>23.130379999999999</v>
      </c>
      <c r="LD243" s="1">
        <v>3.3720320000000002E-4</v>
      </c>
      <c r="LE243" s="1">
        <v>9.7197900000000004E-2</v>
      </c>
      <c r="LF243">
        <v>0.78742570000000001</v>
      </c>
      <c r="LG243">
        <v>22.393799999999999</v>
      </c>
      <c r="LH243" s="1">
        <v>3.1583739999999999E-4</v>
      </c>
      <c r="LI243" s="1">
        <v>9.0946959999999993E-2</v>
      </c>
      <c r="LJ243">
        <v>0.78852809999999995</v>
      </c>
      <c r="LK243">
        <v>21.754180000000002</v>
      </c>
      <c r="LL243" s="1">
        <v>2.9745880000000001E-4</v>
      </c>
      <c r="LM243" s="1">
        <v>8.5579249999999996E-2</v>
      </c>
      <c r="LN243">
        <v>0.78948879999999999</v>
      </c>
      <c r="LO243">
        <v>21.5595</v>
      </c>
      <c r="LP243" s="1">
        <v>2.8158060000000001E-4</v>
      </c>
      <c r="LQ243" s="1">
        <v>8.0954330000000005E-2</v>
      </c>
      <c r="LR243">
        <v>0.79023779999999999</v>
      </c>
      <c r="LS243">
        <v>22.148520000000001</v>
      </c>
      <c r="LT243" s="1">
        <v>2.6759409999999999E-4</v>
      </c>
      <c r="LU243" s="1">
        <v>7.6904009999999995E-2</v>
      </c>
      <c r="LV243">
        <v>0.79080269999999997</v>
      </c>
      <c r="LW243">
        <v>22.951059999999998</v>
      </c>
      <c r="LX243" s="1">
        <v>2.550675E-4</v>
      </c>
      <c r="LY243" s="1">
        <v>7.3296589999999995E-2</v>
      </c>
      <c r="LZ243">
        <v>0.79114479999999998</v>
      </c>
      <c r="MA243">
        <v>23.698450000000001</v>
      </c>
      <c r="MB243" s="1">
        <v>2.439427E-4</v>
      </c>
      <c r="MC243" s="1">
        <v>7.0096430000000001E-2</v>
      </c>
      <c r="MD243">
        <v>0.79131359999999995</v>
      </c>
      <c r="ME243">
        <v>24.103280000000002</v>
      </c>
      <c r="MF243" s="1">
        <v>2.3435660000000001E-4</v>
      </c>
      <c r="MG243" s="1">
        <v>6.7338129999999996E-2</v>
      </c>
      <c r="MH243">
        <v>0.79132659999999999</v>
      </c>
      <c r="MI243">
        <v>24.040009999999999</v>
      </c>
      <c r="MJ243" s="1">
        <v>2.263074E-4</v>
      </c>
      <c r="MK243" s="1">
        <v>6.5025659999999999E-2</v>
      </c>
      <c r="ML243">
        <v>0.79126010000000002</v>
      </c>
      <c r="MM243">
        <v>23.548770000000001</v>
      </c>
      <c r="MN243" s="1">
        <v>2.1952779999999999E-4</v>
      </c>
      <c r="MO243" s="1">
        <v>6.3082529999999998E-2</v>
      </c>
      <c r="MP243">
        <v>0.79110590000000003</v>
      </c>
      <c r="MQ243">
        <v>23.212589999999999</v>
      </c>
      <c r="MR243" s="1">
        <v>2.137489E-4</v>
      </c>
      <c r="MS243" s="1">
        <v>6.1431479999999997E-2</v>
      </c>
      <c r="MT243">
        <v>0.79088689999999995</v>
      </c>
      <c r="MU243">
        <v>23.177779999999998</v>
      </c>
      <c r="MV243" s="1">
        <v>2.0888290000000001E-4</v>
      </c>
      <c r="MW243" s="1">
        <v>6.0033599999999999E-2</v>
      </c>
      <c r="MX243">
        <v>0.79069599999999995</v>
      </c>
      <c r="MY243">
        <v>23.68131</v>
      </c>
      <c r="MZ243" s="1">
        <v>2.049229E-4</v>
      </c>
      <c r="NA243" s="1">
        <v>5.8894679999999998E-2</v>
      </c>
      <c r="NB243">
        <v>0.79049060000000004</v>
      </c>
      <c r="NC243">
        <v>24.42502</v>
      </c>
      <c r="ND243" s="1">
        <v>2.0165149999999999E-4</v>
      </c>
      <c r="NE243" s="1">
        <v>5.7956519999999997E-2</v>
      </c>
      <c r="NF243">
        <v>0.79049060000000004</v>
      </c>
      <c r="NG243">
        <v>24.42502</v>
      </c>
      <c r="NH243" s="1">
        <v>2.0165149999999999E-4</v>
      </c>
      <c r="NI243" s="1">
        <v>5.7956519999999997E-2</v>
      </c>
      <c r="NJ243">
        <v>0.79049060000000004</v>
      </c>
      <c r="NK243">
        <v>24.42502</v>
      </c>
      <c r="NL243" s="1">
        <v>2.0165149999999999E-4</v>
      </c>
      <c r="NM243" s="1">
        <v>5.7956519999999997E-2</v>
      </c>
      <c r="NN243">
        <v>0.79049060000000004</v>
      </c>
      <c r="NO243">
        <v>24.42502</v>
      </c>
      <c r="NP243" s="1">
        <v>2.0165149999999999E-4</v>
      </c>
      <c r="NQ243" s="1">
        <v>5.7956519999999997E-2</v>
      </c>
      <c r="NR243">
        <v>0.79049060000000004</v>
      </c>
      <c r="NS243">
        <v>24.42502</v>
      </c>
      <c r="NT243" s="1">
        <v>2.0165149999999999E-4</v>
      </c>
      <c r="NU243" s="1">
        <v>5.7956519999999997E-2</v>
      </c>
      <c r="NV243">
        <v>0.79049060000000004</v>
      </c>
      <c r="NW243">
        <v>24.42502</v>
      </c>
      <c r="NX243" s="1">
        <v>2.0165149999999999E-4</v>
      </c>
      <c r="NY243" s="1">
        <v>5.7956519999999997E-2</v>
      </c>
      <c r="NZ243">
        <v>0.79049060000000004</v>
      </c>
      <c r="OA243">
        <v>24.42502</v>
      </c>
      <c r="OB243" s="1">
        <v>2.0165149999999999E-4</v>
      </c>
      <c r="OC243" s="1">
        <v>5.7956519999999997E-2</v>
      </c>
      <c r="OD243">
        <v>0.79049060000000004</v>
      </c>
      <c r="OE243">
        <v>24.42502</v>
      </c>
      <c r="OF243" s="1">
        <v>2.0165149999999999E-4</v>
      </c>
      <c r="OG243" s="1">
        <v>5.7956519999999997E-2</v>
      </c>
      <c r="OH243">
        <v>0.79049060000000004</v>
      </c>
      <c r="OI243">
        <v>24.42502</v>
      </c>
      <c r="OJ243" s="1">
        <v>2.0165149999999999E-4</v>
      </c>
      <c r="OK243" s="1">
        <v>5.7956519999999997E-2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1.0756490000000001</v>
      </c>
      <c r="G244">
        <v>17.90568</v>
      </c>
      <c r="H244">
        <v>0</v>
      </c>
      <c r="I244">
        <v>0</v>
      </c>
      <c r="J244">
        <v>1.073801</v>
      </c>
      <c r="K244">
        <v>18.06399</v>
      </c>
      <c r="L244">
        <v>0</v>
      </c>
      <c r="M244">
        <v>0</v>
      </c>
      <c r="N244">
        <v>1.071982</v>
      </c>
      <c r="O244">
        <v>18.28041</v>
      </c>
      <c r="P244">
        <v>0</v>
      </c>
      <c r="Q244">
        <v>0</v>
      </c>
      <c r="R244">
        <v>1.0701419999999999</v>
      </c>
      <c r="S244">
        <v>18.745570000000001</v>
      </c>
      <c r="T244">
        <v>0</v>
      </c>
      <c r="U244">
        <v>0</v>
      </c>
      <c r="V244">
        <v>1.0682929999999999</v>
      </c>
      <c r="W244">
        <v>19.3596</v>
      </c>
      <c r="X244">
        <v>0</v>
      </c>
      <c r="Y244">
        <v>0</v>
      </c>
      <c r="Z244">
        <v>1.066451</v>
      </c>
      <c r="AA244">
        <v>19.531780000000001</v>
      </c>
      <c r="AB244">
        <v>0</v>
      </c>
      <c r="AC244">
        <v>0</v>
      </c>
      <c r="AD244">
        <v>1.0645560000000001</v>
      </c>
      <c r="AE244">
        <v>19.346039999999999</v>
      </c>
      <c r="AF244">
        <v>0</v>
      </c>
      <c r="AG244">
        <v>0</v>
      </c>
      <c r="AH244">
        <v>1.0626800000000001</v>
      </c>
      <c r="AI244">
        <v>19.12557</v>
      </c>
      <c r="AJ244">
        <v>0</v>
      </c>
      <c r="AK244">
        <v>0</v>
      </c>
      <c r="AL244">
        <v>1.0607409999999999</v>
      </c>
      <c r="AM244">
        <v>18.9482</v>
      </c>
      <c r="AN244">
        <v>0</v>
      </c>
      <c r="AO244">
        <v>0</v>
      </c>
      <c r="AP244">
        <v>1.0586819999999999</v>
      </c>
      <c r="AQ244">
        <v>19.305319999999998</v>
      </c>
      <c r="AR244">
        <v>0</v>
      </c>
      <c r="AS244">
        <v>0</v>
      </c>
      <c r="AT244">
        <v>1.056559</v>
      </c>
      <c r="AU244">
        <v>19.80095</v>
      </c>
      <c r="AV244" s="1">
        <v>1.2754700000000001E-30</v>
      </c>
      <c r="AW244" s="1">
        <v>2.9231769999999999E-28</v>
      </c>
      <c r="AX244">
        <v>1.0543439999999999</v>
      </c>
      <c r="AY244">
        <v>20.330549999999999</v>
      </c>
      <c r="AZ244" s="1">
        <v>2.7533900000000001E-17</v>
      </c>
      <c r="BA244" s="1">
        <v>3.8100520000000001E-15</v>
      </c>
      <c r="BB244">
        <v>1.052141</v>
      </c>
      <c r="BC244">
        <v>20.869720000000001</v>
      </c>
      <c r="BD244" s="1">
        <v>7.5461199999999996E-10</v>
      </c>
      <c r="BE244" s="1">
        <v>1.2927369999999999E-7</v>
      </c>
      <c r="BF244">
        <v>1.049884</v>
      </c>
      <c r="BG244">
        <v>20.944739999999999</v>
      </c>
      <c r="BH244" s="1">
        <v>1.0066520000000001E-5</v>
      </c>
      <c r="BI244" s="1">
        <v>1.9146409999999999E-3</v>
      </c>
      <c r="BJ244">
        <v>1.0475680000000001</v>
      </c>
      <c r="BK244">
        <v>20.795400000000001</v>
      </c>
      <c r="BL244" s="1">
        <v>3.9573610000000004E-3</v>
      </c>
      <c r="BM244" s="1">
        <v>0.79310720000000001</v>
      </c>
      <c r="BN244">
        <v>1.045282</v>
      </c>
      <c r="BO244">
        <v>20.558859999999999</v>
      </c>
      <c r="BP244" s="1">
        <v>0.2512393</v>
      </c>
      <c r="BQ244" s="1">
        <v>52.31203</v>
      </c>
      <c r="BR244">
        <v>1.0430120000000001</v>
      </c>
      <c r="BS244">
        <v>20.281410000000001</v>
      </c>
      <c r="BT244" s="1">
        <v>4.280405</v>
      </c>
      <c r="BU244">
        <v>921.01890000000003</v>
      </c>
      <c r="BV244">
        <v>1.040821</v>
      </c>
      <c r="BW244">
        <v>20.12152</v>
      </c>
      <c r="BX244">
        <v>26.063389999999998</v>
      </c>
      <c r="BY244">
        <v>5767.8010000000004</v>
      </c>
      <c r="BZ244">
        <v>1.0386040000000001</v>
      </c>
      <c r="CA244">
        <v>20.344760000000001</v>
      </c>
      <c r="CB244">
        <v>68.796689999999998</v>
      </c>
      <c r="CC244">
        <v>15600.99</v>
      </c>
      <c r="CD244">
        <v>1.036254</v>
      </c>
      <c r="CE244">
        <v>20.5852</v>
      </c>
      <c r="CF244">
        <v>90.597300000000004</v>
      </c>
      <c r="CG244">
        <v>20997.62</v>
      </c>
      <c r="CH244">
        <v>1.033255</v>
      </c>
      <c r="CI244">
        <v>20.833600000000001</v>
      </c>
      <c r="CJ244">
        <v>66.665909999999997</v>
      </c>
      <c r="CK244">
        <v>15761.07</v>
      </c>
      <c r="CL244">
        <v>1.0291170000000001</v>
      </c>
      <c r="CM244">
        <v>20.81024</v>
      </c>
      <c r="CN244">
        <v>29.932020000000001</v>
      </c>
      <c r="CO244">
        <v>7210.3230000000003</v>
      </c>
      <c r="CP244">
        <v>1.023237</v>
      </c>
      <c r="CQ244">
        <v>20.595939999999999</v>
      </c>
      <c r="CR244">
        <v>8.9306520000000003</v>
      </c>
      <c r="CS244">
        <v>2190.3290000000002</v>
      </c>
      <c r="CT244">
        <v>1.016092</v>
      </c>
      <c r="CU244">
        <v>20.1037</v>
      </c>
      <c r="CV244">
        <v>1.9499120000000001</v>
      </c>
      <c r="CW244">
        <v>485.82549999999998</v>
      </c>
      <c r="CX244">
        <v>1.0083869999999999</v>
      </c>
      <c r="CY244">
        <v>19.416170000000001</v>
      </c>
      <c r="CZ244">
        <v>0.37254700000000002</v>
      </c>
      <c r="DA244">
        <v>93.462109999999996</v>
      </c>
      <c r="DB244">
        <v>1.000869</v>
      </c>
      <c r="DC244">
        <v>18.892499999999998</v>
      </c>
      <c r="DD244">
        <v>0.1025102</v>
      </c>
      <c r="DE244">
        <v>25.253969999999999</v>
      </c>
      <c r="DF244">
        <v>0.99345859999999997</v>
      </c>
      <c r="DG244">
        <v>18.739930000000001</v>
      </c>
      <c r="DH244">
        <v>6.2386379999999998E-2</v>
      </c>
      <c r="DI244">
        <v>15.101430000000001</v>
      </c>
      <c r="DJ244">
        <v>0.98592869999999999</v>
      </c>
      <c r="DK244">
        <v>18.764420000000001</v>
      </c>
      <c r="DL244">
        <v>5.5395300000000001E-2</v>
      </c>
      <c r="DM244">
        <v>13.405290000000001</v>
      </c>
      <c r="DN244">
        <v>0.97827010000000003</v>
      </c>
      <c r="DO244">
        <v>19.02826</v>
      </c>
      <c r="DP244" s="1">
        <v>5.3978180000000001E-2</v>
      </c>
      <c r="DQ244">
        <v>13.119149999999999</v>
      </c>
      <c r="DR244">
        <v>0.97076410000000002</v>
      </c>
      <c r="DS244">
        <v>19.046559999999999</v>
      </c>
      <c r="DT244" s="1">
        <v>5.3779639999999997E-2</v>
      </c>
      <c r="DU244">
        <v>13.1449</v>
      </c>
      <c r="DV244">
        <v>0.96381119999999998</v>
      </c>
      <c r="DW244">
        <v>18.877320000000001</v>
      </c>
      <c r="DX244" s="1">
        <v>5.2864889999999998E-2</v>
      </c>
      <c r="DY244">
        <v>13.00197</v>
      </c>
      <c r="DZ244">
        <v>0.95696460000000005</v>
      </c>
      <c r="EA244">
        <v>18.603179999999998</v>
      </c>
      <c r="EB244" s="1">
        <v>5.0465900000000001E-2</v>
      </c>
      <c r="EC244" s="1">
        <v>12.490790000000001</v>
      </c>
      <c r="ED244">
        <v>0.95015159999999999</v>
      </c>
      <c r="EE244">
        <v>18.2166</v>
      </c>
      <c r="EF244" s="1">
        <v>4.6930800000000002E-2</v>
      </c>
      <c r="EG244" s="1">
        <v>11.68547</v>
      </c>
      <c r="EH244">
        <v>0.94319649999999999</v>
      </c>
      <c r="EI244">
        <v>18.186689999999999</v>
      </c>
      <c r="EJ244" s="1">
        <v>4.288086E-2</v>
      </c>
      <c r="EK244" s="1">
        <v>10.74034</v>
      </c>
      <c r="EL244">
        <v>0.93596449999999998</v>
      </c>
      <c r="EM244">
        <v>18.214449999999999</v>
      </c>
      <c r="EN244" s="1">
        <v>3.8773509999999997E-2</v>
      </c>
      <c r="EO244" s="1">
        <v>9.7701340000000005</v>
      </c>
      <c r="EP244">
        <v>0.92860580000000004</v>
      </c>
      <c r="EQ244">
        <v>18.175380000000001</v>
      </c>
      <c r="ER244" s="1">
        <v>3.4913859999999998E-2</v>
      </c>
      <c r="ES244" s="1">
        <v>8.8502179999999999</v>
      </c>
      <c r="ET244">
        <v>0.92116710000000002</v>
      </c>
      <c r="EU244">
        <v>18.348420000000001</v>
      </c>
      <c r="EV244" s="1">
        <v>3.1456779999999997E-2</v>
      </c>
      <c r="EW244" s="1">
        <v>8.0219550000000002</v>
      </c>
      <c r="EX244">
        <v>0.91344000000000003</v>
      </c>
      <c r="EY244">
        <v>18.403110000000002</v>
      </c>
      <c r="EZ244" s="1">
        <v>2.8354210000000001E-2</v>
      </c>
      <c r="FA244" s="1">
        <v>7.2779170000000004</v>
      </c>
      <c r="FB244">
        <v>0.90555929999999996</v>
      </c>
      <c r="FC244">
        <v>18.18364</v>
      </c>
      <c r="FD244" s="1">
        <v>2.5553780000000002E-2</v>
      </c>
      <c r="FE244" s="1">
        <v>6.6030199999999999</v>
      </c>
      <c r="FF244">
        <v>0.89815400000000001</v>
      </c>
      <c r="FG244">
        <v>18.01324</v>
      </c>
      <c r="FH244" s="1">
        <v>2.3029299999999999E-2</v>
      </c>
      <c r="FI244" s="1">
        <v>5.9859689999999999</v>
      </c>
      <c r="FJ244">
        <v>0.89267589999999997</v>
      </c>
      <c r="FK244">
        <v>17.986560000000001</v>
      </c>
      <c r="FL244" s="1">
        <v>2.075449E-2</v>
      </c>
      <c r="FM244" s="1">
        <v>5.4124980000000003</v>
      </c>
      <c r="FN244">
        <v>0.88842500000000002</v>
      </c>
      <c r="FO244">
        <v>18.466750000000001</v>
      </c>
      <c r="FP244" s="1">
        <v>1.870701E-2</v>
      </c>
      <c r="FQ244" s="1">
        <v>4.8890969999999996</v>
      </c>
      <c r="FR244">
        <v>0.88427219999999995</v>
      </c>
      <c r="FS244">
        <v>19.0063</v>
      </c>
      <c r="FT244" s="1">
        <v>1.685273E-2</v>
      </c>
      <c r="FU244" s="1">
        <v>4.4132129999999998</v>
      </c>
      <c r="FV244">
        <v>0.88016799999999995</v>
      </c>
      <c r="FW244">
        <v>19.493860000000002</v>
      </c>
      <c r="FX244" s="1">
        <v>1.519039E-2</v>
      </c>
      <c r="FY244" s="1">
        <v>3.984674</v>
      </c>
      <c r="FZ244">
        <v>0.87632699999999997</v>
      </c>
      <c r="GA244">
        <v>19.869319999999998</v>
      </c>
      <c r="GB244" s="1">
        <v>1.3709580000000001E-2</v>
      </c>
      <c r="GC244" s="1">
        <v>3.600714</v>
      </c>
      <c r="GD244">
        <v>0.87237699999999996</v>
      </c>
      <c r="GE244">
        <v>19.800319999999999</v>
      </c>
      <c r="GF244" s="1">
        <v>1.238798E-2</v>
      </c>
      <c r="GG244" s="1">
        <v>3.2571829999999999</v>
      </c>
      <c r="GH244">
        <v>0.86807809999999996</v>
      </c>
      <c r="GI244">
        <v>19.504490000000001</v>
      </c>
      <c r="GJ244" s="1">
        <v>1.118339E-2</v>
      </c>
      <c r="GK244" s="1">
        <v>2.9454899999999999</v>
      </c>
      <c r="GL244">
        <v>0.86394669999999996</v>
      </c>
      <c r="GM244">
        <v>19.345559999999999</v>
      </c>
      <c r="GN244" s="1">
        <v>1.010016E-2</v>
      </c>
      <c r="GO244" s="1">
        <v>2.6640229999999998</v>
      </c>
      <c r="GP244">
        <v>0.85979209999999995</v>
      </c>
      <c r="GQ244">
        <v>19.483720000000002</v>
      </c>
      <c r="GR244" s="1">
        <v>9.1151960000000008E-3</v>
      </c>
      <c r="GS244" s="1">
        <v>2.4078930000000001</v>
      </c>
      <c r="GT244">
        <v>0.8565798</v>
      </c>
      <c r="GU244">
        <v>20.29243</v>
      </c>
      <c r="GV244" s="1">
        <v>8.2197610000000008E-3</v>
      </c>
      <c r="GW244" s="1">
        <v>2.172879</v>
      </c>
      <c r="GX244">
        <v>0.85344810000000004</v>
      </c>
      <c r="GY244">
        <v>21.151859999999999</v>
      </c>
      <c r="GZ244" s="1">
        <v>7.4053280000000001E-3</v>
      </c>
      <c r="HA244" s="1">
        <v>1.9578120000000001</v>
      </c>
      <c r="HB244">
        <v>0.85035709999999998</v>
      </c>
      <c r="HC244">
        <v>21.870560000000001</v>
      </c>
      <c r="HD244" s="1">
        <v>6.667236E-3</v>
      </c>
      <c r="HE244" s="1">
        <v>1.7624299999999999</v>
      </c>
      <c r="HF244">
        <v>0.84739109999999995</v>
      </c>
      <c r="HG244">
        <v>22.245509999999999</v>
      </c>
      <c r="HH244" s="1">
        <v>6.0084539999999999E-3</v>
      </c>
      <c r="HI244" s="1">
        <v>1.5876920000000001</v>
      </c>
      <c r="HJ244">
        <v>0.84430959999999999</v>
      </c>
      <c r="HK244">
        <v>22.014600000000002</v>
      </c>
      <c r="HL244" s="1">
        <v>5.4179320000000003E-3</v>
      </c>
      <c r="HM244" s="1">
        <v>1.431152</v>
      </c>
      <c r="HN244">
        <v>0.84171819999999997</v>
      </c>
      <c r="HO244">
        <v>21.495039999999999</v>
      </c>
      <c r="HP244" s="1">
        <v>4.8855629999999999E-3</v>
      </c>
      <c r="HQ244" s="1">
        <v>1.289571</v>
      </c>
      <c r="HR244">
        <v>0.83920349999999999</v>
      </c>
      <c r="HS244">
        <v>21.160219999999999</v>
      </c>
      <c r="HT244" s="1">
        <v>4.387798E-3</v>
      </c>
      <c r="HU244" s="1">
        <v>1.157222</v>
      </c>
      <c r="HV244">
        <v>0.8368428</v>
      </c>
      <c r="HW244">
        <v>21.187999999999999</v>
      </c>
      <c r="HX244" s="1">
        <v>3.9097209999999997E-3</v>
      </c>
      <c r="HY244" s="1">
        <v>1.0302560000000001</v>
      </c>
      <c r="HZ244">
        <v>0.83443679999999998</v>
      </c>
      <c r="IA244">
        <v>21.855930000000001</v>
      </c>
      <c r="IB244" s="1">
        <v>3.4460580000000001E-3</v>
      </c>
      <c r="IC244" s="1">
        <v>0.90773479999999995</v>
      </c>
      <c r="ID244">
        <v>0.83216670000000004</v>
      </c>
      <c r="IE244">
        <v>22.12651</v>
      </c>
      <c r="IF244" s="1">
        <v>3.0093720000000002E-3</v>
      </c>
      <c r="IG244" s="1">
        <v>0.79249950000000002</v>
      </c>
      <c r="IH244">
        <v>0.83164629999999995</v>
      </c>
      <c r="II244">
        <v>22.60726</v>
      </c>
      <c r="IJ244" s="1">
        <v>2.615198E-3</v>
      </c>
      <c r="IK244" s="1">
        <v>0.68768130000000005</v>
      </c>
      <c r="IL244">
        <v>0.83155939999999995</v>
      </c>
      <c r="IM244">
        <v>22.70946</v>
      </c>
      <c r="IN244" s="1">
        <v>2.2739850000000001E-3</v>
      </c>
      <c r="IO244" s="1">
        <v>0.59659949999999995</v>
      </c>
      <c r="IP244">
        <v>0.83140190000000003</v>
      </c>
      <c r="IQ244">
        <v>22.29609</v>
      </c>
      <c r="IR244" s="1">
        <v>1.986678E-3</v>
      </c>
      <c r="IS244" s="1">
        <v>0.5201268</v>
      </c>
      <c r="IT244">
        <v>0.83122879999999999</v>
      </c>
      <c r="IU244">
        <v>21.64507</v>
      </c>
      <c r="IV244" s="1">
        <v>1.748613E-3</v>
      </c>
      <c r="IW244" s="1">
        <v>0.45691660000000001</v>
      </c>
      <c r="IX244">
        <v>0.83110949999999995</v>
      </c>
      <c r="IY244">
        <v>21.08783</v>
      </c>
      <c r="IZ244" s="1">
        <v>1.548872E-3</v>
      </c>
      <c r="JA244" s="1">
        <v>0.4040859</v>
      </c>
      <c r="JB244">
        <v>0.83092010000000005</v>
      </c>
      <c r="JC244">
        <v>21.004999999999999</v>
      </c>
      <c r="JD244" s="1">
        <v>1.372313E-3</v>
      </c>
      <c r="JE244" s="1">
        <v>0.35761019999999999</v>
      </c>
      <c r="JF244">
        <v>0.83075180000000004</v>
      </c>
      <c r="JG244">
        <v>21.815729999999999</v>
      </c>
      <c r="JH244" s="1">
        <v>1.206983E-3</v>
      </c>
      <c r="JI244" s="1">
        <v>0.31430960000000002</v>
      </c>
      <c r="JJ244">
        <v>0.83066819999999997</v>
      </c>
      <c r="JK244">
        <v>22.81794</v>
      </c>
      <c r="JL244" s="1">
        <v>1.0490709999999999E-3</v>
      </c>
      <c r="JM244" s="1">
        <v>0.27303309999999997</v>
      </c>
      <c r="JN244">
        <v>0.83059110000000003</v>
      </c>
      <c r="JO244">
        <v>23.68196</v>
      </c>
      <c r="JP244" s="1">
        <v>9.0286380000000001E-4</v>
      </c>
      <c r="JQ244" s="1">
        <v>0.23483180000000001</v>
      </c>
      <c r="JR244">
        <v>0.83057389999999998</v>
      </c>
      <c r="JS244">
        <v>24.181419999999999</v>
      </c>
      <c r="JT244" s="1">
        <v>7.765313E-4</v>
      </c>
      <c r="JU244" s="1">
        <v>0.2017659</v>
      </c>
      <c r="JV244">
        <v>0.8306481</v>
      </c>
      <c r="JW244">
        <v>23.946159999999999</v>
      </c>
      <c r="JX244" s="1">
        <v>6.7511329999999997E-4</v>
      </c>
      <c r="JY244" s="1">
        <v>0.1751798</v>
      </c>
      <c r="JZ244">
        <v>0.83072749999999995</v>
      </c>
      <c r="KA244">
        <v>23.22926</v>
      </c>
      <c r="KB244" s="1">
        <v>5.9803190000000004E-4</v>
      </c>
      <c r="KC244" s="1">
        <v>0.15495120000000001</v>
      </c>
      <c r="KD244">
        <v>0.83086709999999997</v>
      </c>
      <c r="KE244">
        <v>22.638079999999999</v>
      </c>
      <c r="KF244" s="1">
        <v>5.4034389999999997E-4</v>
      </c>
      <c r="KG244" s="1">
        <v>0.1398199</v>
      </c>
      <c r="KH244">
        <v>0.8311035</v>
      </c>
      <c r="KI244">
        <v>22.395379999999999</v>
      </c>
      <c r="KJ244" s="1">
        <v>4.9555529999999995E-4</v>
      </c>
      <c r="KK244" s="1">
        <v>0.12807389999999999</v>
      </c>
      <c r="KL244">
        <v>0.83137629999999996</v>
      </c>
      <c r="KM244">
        <v>22.899319999999999</v>
      </c>
      <c r="KN244" s="1">
        <v>4.5792560000000002E-4</v>
      </c>
      <c r="KO244" s="1">
        <v>0.1182607</v>
      </c>
      <c r="KP244">
        <v>0.83171090000000003</v>
      </c>
      <c r="KQ244">
        <v>23.471900000000002</v>
      </c>
      <c r="KR244" s="1">
        <v>4.2422899999999998E-4</v>
      </c>
      <c r="KS244" s="1">
        <v>0.1094913</v>
      </c>
      <c r="KT244">
        <v>0.83210039999999996</v>
      </c>
      <c r="KU244">
        <v>23.815930000000002</v>
      </c>
      <c r="KV244" s="1">
        <v>3.9316550000000002E-4</v>
      </c>
      <c r="KW244" s="1">
        <v>0.10142139999999999</v>
      </c>
      <c r="KX244">
        <v>0.83249459999999997</v>
      </c>
      <c r="KY244">
        <v>23.712440000000001</v>
      </c>
      <c r="KZ244" s="1">
        <v>3.6490390000000001E-4</v>
      </c>
      <c r="LA244" s="1">
        <v>9.4077679999999997E-2</v>
      </c>
      <c r="LB244">
        <v>0.83286199999999999</v>
      </c>
      <c r="LC244">
        <v>23.177630000000001</v>
      </c>
      <c r="LD244" s="1">
        <v>3.3978799999999999E-4</v>
      </c>
      <c r="LE244" s="1">
        <v>8.7562539999999994E-2</v>
      </c>
      <c r="LF244">
        <v>0.83323440000000004</v>
      </c>
      <c r="LG244">
        <v>22.435400000000001</v>
      </c>
      <c r="LH244" s="1">
        <v>3.1806230000000003E-4</v>
      </c>
      <c r="LI244" s="1">
        <v>8.1928570000000006E-2</v>
      </c>
      <c r="LJ244">
        <v>0.83355619999999997</v>
      </c>
      <c r="LK244">
        <v>21.776910000000001</v>
      </c>
      <c r="LL244" s="1">
        <v>2.9937289999999999E-4</v>
      </c>
      <c r="LM244" s="1">
        <v>7.7092640000000004E-2</v>
      </c>
      <c r="LN244">
        <v>0.83371839999999997</v>
      </c>
      <c r="LO244">
        <v>21.568619999999999</v>
      </c>
      <c r="LP244" s="1">
        <v>2.8323680000000003E-4</v>
      </c>
      <c r="LQ244" s="1">
        <v>7.2927119999999998E-2</v>
      </c>
      <c r="LR244">
        <v>0.83383350000000001</v>
      </c>
      <c r="LS244">
        <v>22.164300000000001</v>
      </c>
      <c r="LT244" s="1">
        <v>2.6905830000000002E-4</v>
      </c>
      <c r="LU244" s="1">
        <v>6.9280960000000003E-2</v>
      </c>
      <c r="LV244">
        <v>0.83386280000000002</v>
      </c>
      <c r="LW244">
        <v>22.982469999999999</v>
      </c>
      <c r="LX244" s="1">
        <v>2.5637149999999998E-4</v>
      </c>
      <c r="LY244" s="1">
        <v>6.603175E-2</v>
      </c>
      <c r="LZ244">
        <v>0.83381669999999997</v>
      </c>
      <c r="MA244">
        <v>23.743259999999999</v>
      </c>
      <c r="MB244" s="1">
        <v>2.4508899999999998E-4</v>
      </c>
      <c r="MC244" s="1">
        <v>6.3142139999999999E-2</v>
      </c>
      <c r="MD244">
        <v>0.83378059999999998</v>
      </c>
      <c r="ME244">
        <v>24.15692</v>
      </c>
      <c r="MF244" s="1">
        <v>2.353279E-4</v>
      </c>
      <c r="MG244" s="1">
        <v>6.0639329999999998E-2</v>
      </c>
      <c r="MH244">
        <v>0.83369870000000001</v>
      </c>
      <c r="MI244">
        <v>24.077970000000001</v>
      </c>
      <c r="MJ244" s="1">
        <v>2.2711620000000001E-4</v>
      </c>
      <c r="MK244" s="1">
        <v>5.8534030000000001E-2</v>
      </c>
      <c r="ML244">
        <v>0.83361090000000004</v>
      </c>
      <c r="MM244">
        <v>23.564129999999999</v>
      </c>
      <c r="MN244" s="1">
        <v>2.2021240000000001E-4</v>
      </c>
      <c r="MO244" s="1">
        <v>5.6765780000000002E-2</v>
      </c>
      <c r="MP244">
        <v>0.83349700000000004</v>
      </c>
      <c r="MQ244">
        <v>23.208690000000001</v>
      </c>
      <c r="MR244" s="1">
        <v>2.1433119999999999E-4</v>
      </c>
      <c r="MS244" s="1">
        <v>5.5261669999999999E-2</v>
      </c>
      <c r="MT244">
        <v>0.83341739999999997</v>
      </c>
      <c r="MU244">
        <v>23.15869</v>
      </c>
      <c r="MV244" s="1">
        <v>2.0936850000000001E-4</v>
      </c>
      <c r="MW244" s="1">
        <v>5.3982620000000002E-2</v>
      </c>
      <c r="MX244">
        <v>0.83334850000000005</v>
      </c>
      <c r="MY244">
        <v>23.669160000000002</v>
      </c>
      <c r="MZ244" s="1">
        <v>2.053132E-4</v>
      </c>
      <c r="NA244" s="1">
        <v>5.2937320000000003E-2</v>
      </c>
      <c r="NB244">
        <v>0.83330510000000002</v>
      </c>
      <c r="NC244">
        <v>24.426279999999998</v>
      </c>
      <c r="ND244" s="1">
        <v>2.0198969999999999E-4</v>
      </c>
      <c r="NE244" s="1">
        <v>5.207904E-2</v>
      </c>
      <c r="NF244">
        <v>0.83330510000000002</v>
      </c>
      <c r="NG244">
        <v>24.426279999999998</v>
      </c>
      <c r="NH244" s="1">
        <v>2.0198969999999999E-4</v>
      </c>
      <c r="NI244" s="1">
        <v>5.207904E-2</v>
      </c>
      <c r="NJ244">
        <v>0.83330510000000002</v>
      </c>
      <c r="NK244">
        <v>24.426279999999998</v>
      </c>
      <c r="NL244" s="1">
        <v>2.0198969999999999E-4</v>
      </c>
      <c r="NM244" s="1">
        <v>5.207904E-2</v>
      </c>
      <c r="NN244">
        <v>0.83330510000000002</v>
      </c>
      <c r="NO244">
        <v>24.426279999999998</v>
      </c>
      <c r="NP244" s="1">
        <v>2.0198969999999999E-4</v>
      </c>
      <c r="NQ244" s="1">
        <v>5.207904E-2</v>
      </c>
      <c r="NR244">
        <v>0.83330510000000002</v>
      </c>
      <c r="NS244">
        <v>24.426279999999998</v>
      </c>
      <c r="NT244" s="1">
        <v>2.0198969999999999E-4</v>
      </c>
      <c r="NU244" s="1">
        <v>5.207904E-2</v>
      </c>
      <c r="NV244">
        <v>0.83330510000000002</v>
      </c>
      <c r="NW244">
        <v>24.426279999999998</v>
      </c>
      <c r="NX244" s="1">
        <v>2.0198969999999999E-4</v>
      </c>
      <c r="NY244" s="1">
        <v>5.207904E-2</v>
      </c>
      <c r="NZ244">
        <v>0.83330510000000002</v>
      </c>
      <c r="OA244">
        <v>24.426279999999998</v>
      </c>
      <c r="OB244" s="1">
        <v>2.0198969999999999E-4</v>
      </c>
      <c r="OC244" s="1">
        <v>5.207904E-2</v>
      </c>
      <c r="OD244">
        <v>0.83330510000000002</v>
      </c>
      <c r="OE244">
        <v>24.426279999999998</v>
      </c>
      <c r="OF244" s="1">
        <v>2.0198969999999999E-4</v>
      </c>
      <c r="OG244" s="1">
        <v>5.207904E-2</v>
      </c>
      <c r="OH244">
        <v>0.83330510000000002</v>
      </c>
      <c r="OI244">
        <v>24.426279999999998</v>
      </c>
      <c r="OJ244" s="1">
        <v>2.0198969999999999E-4</v>
      </c>
      <c r="OK244" s="1">
        <v>5.207904E-2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1.331904</v>
      </c>
      <c r="G245">
        <v>17.94537</v>
      </c>
      <c r="H245">
        <v>0</v>
      </c>
      <c r="I245">
        <v>0</v>
      </c>
      <c r="J245">
        <v>1.3295459999999999</v>
      </c>
      <c r="K245">
        <v>18.100629999999999</v>
      </c>
      <c r="L245">
        <v>0</v>
      </c>
      <c r="M245">
        <v>0</v>
      </c>
      <c r="N245">
        <v>1.327205</v>
      </c>
      <c r="O245">
        <v>18.307369999999999</v>
      </c>
      <c r="P245">
        <v>0</v>
      </c>
      <c r="Q245">
        <v>0</v>
      </c>
      <c r="R245">
        <v>1.324862</v>
      </c>
      <c r="S245">
        <v>18.739319999999999</v>
      </c>
      <c r="T245">
        <v>0</v>
      </c>
      <c r="U245">
        <v>0</v>
      </c>
      <c r="V245">
        <v>1.3224860000000001</v>
      </c>
      <c r="W245">
        <v>19.353429999999999</v>
      </c>
      <c r="X245">
        <v>0</v>
      </c>
      <c r="Y245">
        <v>0</v>
      </c>
      <c r="Z245">
        <v>1.3200769999999999</v>
      </c>
      <c r="AA245">
        <v>19.538360000000001</v>
      </c>
      <c r="AB245">
        <v>0</v>
      </c>
      <c r="AC245">
        <v>0</v>
      </c>
      <c r="AD245">
        <v>1.317666</v>
      </c>
      <c r="AE245">
        <v>19.349019999999999</v>
      </c>
      <c r="AF245">
        <v>0</v>
      </c>
      <c r="AG245">
        <v>0</v>
      </c>
      <c r="AH245">
        <v>1.31528</v>
      </c>
      <c r="AI245">
        <v>19.13935</v>
      </c>
      <c r="AJ245">
        <v>0</v>
      </c>
      <c r="AK245">
        <v>0</v>
      </c>
      <c r="AL245">
        <v>1.312764</v>
      </c>
      <c r="AM245">
        <v>18.955719999999999</v>
      </c>
      <c r="AN245">
        <v>0</v>
      </c>
      <c r="AO245">
        <v>0</v>
      </c>
      <c r="AP245">
        <v>1.3101320000000001</v>
      </c>
      <c r="AQ245">
        <v>19.311440000000001</v>
      </c>
      <c r="AR245">
        <v>0</v>
      </c>
      <c r="AS245">
        <v>0</v>
      </c>
      <c r="AT245">
        <v>1.307356</v>
      </c>
      <c r="AU245">
        <v>19.80424</v>
      </c>
      <c r="AV245" s="1">
        <v>1.2692099999999999E-31</v>
      </c>
      <c r="AW245" s="1">
        <v>4.4947070000000003E-29</v>
      </c>
      <c r="AX245">
        <v>1.3045249999999999</v>
      </c>
      <c r="AY245">
        <v>20.31981</v>
      </c>
      <c r="AZ245" s="1">
        <v>1.2574319999999999E-18</v>
      </c>
      <c r="BA245" s="1">
        <v>4.4859649999999997E-16</v>
      </c>
      <c r="BB245">
        <v>1.3016760000000001</v>
      </c>
      <c r="BC245">
        <v>20.866009999999999</v>
      </c>
      <c r="BD245" s="1">
        <v>3.3271909999999999E-10</v>
      </c>
      <c r="BE245" s="1">
        <v>6.366923E-8</v>
      </c>
      <c r="BF245">
        <v>1.2987249999999999</v>
      </c>
      <c r="BG245">
        <v>20.948989999999998</v>
      </c>
      <c r="BH245" s="1">
        <v>6.4612040000000002E-6</v>
      </c>
      <c r="BI245" s="1">
        <v>1.5174330000000001E-3</v>
      </c>
      <c r="BJ245">
        <v>1.295803</v>
      </c>
      <c r="BK245">
        <v>20.798829999999999</v>
      </c>
      <c r="BL245" s="1">
        <v>2.889071E-3</v>
      </c>
      <c r="BM245" s="1">
        <v>0.74982329999999997</v>
      </c>
      <c r="BN245">
        <v>1.292856</v>
      </c>
      <c r="BO245">
        <v>20.576139999999999</v>
      </c>
      <c r="BP245" s="1">
        <v>0.20047970000000001</v>
      </c>
      <c r="BQ245" s="1">
        <v>56.290460000000003</v>
      </c>
      <c r="BR245">
        <v>1.289865</v>
      </c>
      <c r="BS245">
        <v>20.306450000000002</v>
      </c>
      <c r="BT245">
        <v>3.665006</v>
      </c>
      <c r="BU245">
        <v>1104.2149999999999</v>
      </c>
      <c r="BV245">
        <v>1.2865439999999999</v>
      </c>
      <c r="BW245">
        <v>20.13879</v>
      </c>
      <c r="BX245">
        <v>23.67135</v>
      </c>
      <c r="BY245">
        <v>7603.0349999999999</v>
      </c>
      <c r="BZ245">
        <v>1.283177</v>
      </c>
      <c r="CA245">
        <v>20.358609999999999</v>
      </c>
      <c r="CB245">
        <v>65.737560000000002</v>
      </c>
      <c r="CC245">
        <v>22396.34</v>
      </c>
      <c r="CD245">
        <v>1.279631</v>
      </c>
      <c r="CE245">
        <v>20.578489999999999</v>
      </c>
      <c r="CF245">
        <v>90.628330000000005</v>
      </c>
      <c r="CG245">
        <v>32616.54</v>
      </c>
      <c r="CH245">
        <v>1.275555</v>
      </c>
      <c r="CI245">
        <v>20.824850000000001</v>
      </c>
      <c r="CJ245">
        <v>69.292109999999994</v>
      </c>
      <c r="CK245">
        <v>26276.959999999999</v>
      </c>
      <c r="CL245">
        <v>1.2700750000000001</v>
      </c>
      <c r="CM245">
        <v>20.811779999999999</v>
      </c>
      <c r="CN245">
        <v>32.221240000000002</v>
      </c>
      <c r="CO245">
        <v>12841.49</v>
      </c>
      <c r="CP245">
        <v>1.2622819999999999</v>
      </c>
      <c r="CQ245">
        <v>20.617339999999999</v>
      </c>
      <c r="CR245">
        <v>9.9096729999999997</v>
      </c>
      <c r="CS245">
        <v>4142.3500000000004</v>
      </c>
      <c r="CT245">
        <v>1.2527109999999999</v>
      </c>
      <c r="CU245">
        <v>20.15606</v>
      </c>
      <c r="CV245">
        <v>2.2143030000000001</v>
      </c>
      <c r="CW245">
        <v>965.60130000000004</v>
      </c>
      <c r="CX245">
        <v>1.242467</v>
      </c>
      <c r="CY245">
        <v>19.47954</v>
      </c>
      <c r="CZ245">
        <v>0.42385970000000001</v>
      </c>
      <c r="DA245">
        <v>188.5864</v>
      </c>
      <c r="DB245">
        <v>1.23245</v>
      </c>
      <c r="DC245">
        <v>18.946480000000001</v>
      </c>
      <c r="DD245">
        <v>0.11050359999999999</v>
      </c>
      <c r="DE245">
        <v>46.711950000000002</v>
      </c>
      <c r="DF245">
        <v>1.2226570000000001</v>
      </c>
      <c r="DG245">
        <v>18.780529999999999</v>
      </c>
      <c r="DH245">
        <v>6.3598230000000006E-2</v>
      </c>
      <c r="DI245">
        <v>25.105630000000001</v>
      </c>
      <c r="DJ245">
        <v>1.2126600000000001</v>
      </c>
      <c r="DK245">
        <v>18.780010000000001</v>
      </c>
      <c r="DL245">
        <v>5.5628829999999997E-2</v>
      </c>
      <c r="DM245">
        <v>21.67435</v>
      </c>
      <c r="DN245">
        <v>1.202483</v>
      </c>
      <c r="DO245">
        <v>19.02617</v>
      </c>
      <c r="DP245">
        <v>5.3990509999999999E-2</v>
      </c>
      <c r="DQ245">
        <v>21.125309999999999</v>
      </c>
      <c r="DR245">
        <v>1.192615</v>
      </c>
      <c r="DS245">
        <v>19.04036</v>
      </c>
      <c r="DT245" s="1">
        <v>5.3775400000000001E-2</v>
      </c>
      <c r="DU245">
        <v>21.228660000000001</v>
      </c>
      <c r="DV245">
        <v>1.1829339999999999</v>
      </c>
      <c r="DW245">
        <v>18.88298</v>
      </c>
      <c r="DX245" s="1">
        <v>5.2958310000000001E-2</v>
      </c>
      <c r="DY245">
        <v>21.14819</v>
      </c>
      <c r="DZ245">
        <v>1.1732370000000001</v>
      </c>
      <c r="EA245">
        <v>18.62988</v>
      </c>
      <c r="EB245" s="1">
        <v>5.0677600000000003E-2</v>
      </c>
      <c r="EC245">
        <v>20.48864</v>
      </c>
      <c r="ED245">
        <v>1.163775</v>
      </c>
      <c r="EE245">
        <v>18.258859999999999</v>
      </c>
      <c r="EF245" s="1">
        <v>4.7213930000000001E-2</v>
      </c>
      <c r="EG245" s="1">
        <v>19.310849999999999</v>
      </c>
      <c r="EH245">
        <v>1.15408</v>
      </c>
      <c r="EI245">
        <v>18.234190000000002</v>
      </c>
      <c r="EJ245" s="1">
        <v>4.3191090000000001E-2</v>
      </c>
      <c r="EK245" s="1">
        <v>17.86176</v>
      </c>
      <c r="EL245">
        <v>1.1440779999999999</v>
      </c>
      <c r="EM245">
        <v>18.258890000000001</v>
      </c>
      <c r="EN245" s="1">
        <v>3.9080810000000001E-2</v>
      </c>
      <c r="EO245" s="1">
        <v>16.337540000000001</v>
      </c>
      <c r="EP245">
        <v>1.133875</v>
      </c>
      <c r="EQ245">
        <v>18.21921</v>
      </c>
      <c r="ER245" s="1">
        <v>3.5198019999999997E-2</v>
      </c>
      <c r="ES245" s="1">
        <v>14.86917</v>
      </c>
      <c r="ET245">
        <v>1.123564</v>
      </c>
      <c r="EU245">
        <v>18.378990000000002</v>
      </c>
      <c r="EV245" s="1">
        <v>3.1711469999999999E-2</v>
      </c>
      <c r="EW245" s="1">
        <v>13.534660000000001</v>
      </c>
      <c r="EX245">
        <v>1.112808</v>
      </c>
      <c r="EY245">
        <v>18.420089999999998</v>
      </c>
      <c r="EZ245" s="1">
        <v>2.858571E-2</v>
      </c>
      <c r="FA245" s="1">
        <v>12.334540000000001</v>
      </c>
      <c r="FB245">
        <v>1.1019060000000001</v>
      </c>
      <c r="FC245">
        <v>18.18571</v>
      </c>
      <c r="FD245" s="1">
        <v>2.5764639999999998E-2</v>
      </c>
      <c r="FE245" s="1">
        <v>11.242660000000001</v>
      </c>
      <c r="FF245">
        <v>1.0921650000000001</v>
      </c>
      <c r="FG245">
        <v>18.000810000000001</v>
      </c>
      <c r="FH245" s="1">
        <v>2.322668E-2</v>
      </c>
      <c r="FI245" s="1">
        <v>10.240130000000001</v>
      </c>
      <c r="FJ245">
        <v>1.0856749999999999</v>
      </c>
      <c r="FK245">
        <v>17.96726</v>
      </c>
      <c r="FL245" s="1">
        <v>2.093509E-2</v>
      </c>
      <c r="FM245" s="1">
        <v>9.3027449999999998</v>
      </c>
      <c r="FN245">
        <v>1.0803590000000001</v>
      </c>
      <c r="FO245">
        <v>18.46443</v>
      </c>
      <c r="FP245" s="1">
        <v>1.8872340000000001E-2</v>
      </c>
      <c r="FQ245" s="1">
        <v>8.4456600000000002</v>
      </c>
      <c r="FR245">
        <v>1.0752889999999999</v>
      </c>
      <c r="FS245">
        <v>19.028289999999998</v>
      </c>
      <c r="FT245" s="1">
        <v>1.7002219999999998E-2</v>
      </c>
      <c r="FU245" s="1">
        <v>7.6629120000000004</v>
      </c>
      <c r="FV245">
        <v>1.0703469999999999</v>
      </c>
      <c r="FW245">
        <v>19.533770000000001</v>
      </c>
      <c r="FX245" s="1">
        <v>1.5325149999999999E-2</v>
      </c>
      <c r="FY245" s="1">
        <v>6.9550489999999998</v>
      </c>
      <c r="FZ245">
        <v>1.065947</v>
      </c>
      <c r="GA245">
        <v>19.91011</v>
      </c>
      <c r="GB245" s="1">
        <v>1.383003E-2</v>
      </c>
      <c r="GC245" s="1">
        <v>6.316986</v>
      </c>
      <c r="GD245">
        <v>1.061504</v>
      </c>
      <c r="GE245">
        <v>19.829180000000001</v>
      </c>
      <c r="GF245" s="1">
        <v>1.2496780000000001E-2</v>
      </c>
      <c r="GG245" s="1">
        <v>5.7433769999999997</v>
      </c>
      <c r="GH245">
        <v>1.056692</v>
      </c>
      <c r="GI245">
        <v>19.509450000000001</v>
      </c>
      <c r="GJ245" s="1">
        <v>1.128267E-2</v>
      </c>
      <c r="GK245" s="1">
        <v>5.221984</v>
      </c>
      <c r="GL245">
        <v>1.0521419999999999</v>
      </c>
      <c r="GM245">
        <v>19.319500000000001</v>
      </c>
      <c r="GN245" s="1">
        <v>1.018986E-2</v>
      </c>
      <c r="GO245" s="1">
        <v>4.747547</v>
      </c>
      <c r="GP245">
        <v>1.0476270000000001</v>
      </c>
      <c r="GQ245">
        <v>19.42437</v>
      </c>
      <c r="GR245" s="1">
        <v>9.1975140000000004E-3</v>
      </c>
      <c r="GS245" s="1">
        <v>4.3143710000000004</v>
      </c>
      <c r="GT245">
        <v>1.0432729999999999</v>
      </c>
      <c r="GU245">
        <v>20.24165</v>
      </c>
      <c r="GV245" s="1">
        <v>8.2958359999999991E-3</v>
      </c>
      <c r="GW245" s="1">
        <v>3.9161630000000001</v>
      </c>
      <c r="GX245">
        <v>1.0406679999999999</v>
      </c>
      <c r="GY245">
        <v>21.1266</v>
      </c>
      <c r="GZ245" s="1">
        <v>7.4749830000000001E-3</v>
      </c>
      <c r="HA245" s="1">
        <v>3.5467</v>
      </c>
      <c r="HB245">
        <v>1.038394</v>
      </c>
      <c r="HC245">
        <v>21.888500000000001</v>
      </c>
      <c r="HD245" s="1">
        <v>6.7300449999999996E-3</v>
      </c>
      <c r="HE245" s="1">
        <v>3.2085659999999998</v>
      </c>
      <c r="HF245">
        <v>1.036311</v>
      </c>
      <c r="HG245">
        <v>22.292919999999999</v>
      </c>
      <c r="HH245" s="1">
        <v>6.0645990000000004E-3</v>
      </c>
      <c r="HI245" s="1">
        <v>2.9041229999999998</v>
      </c>
      <c r="HJ245">
        <v>1.0342150000000001</v>
      </c>
      <c r="HK245">
        <v>22.07573</v>
      </c>
      <c r="HL245" s="1">
        <v>5.4685879999999999E-3</v>
      </c>
      <c r="HM245" s="1">
        <v>2.6302889999999999</v>
      </c>
      <c r="HN245">
        <v>1.0327729999999999</v>
      </c>
      <c r="HO245">
        <v>21.52553</v>
      </c>
      <c r="HP245" s="1">
        <v>4.9321019999999998E-3</v>
      </c>
      <c r="HQ245" s="1">
        <v>2.3814150000000001</v>
      </c>
      <c r="HR245">
        <v>1.0312779999999999</v>
      </c>
      <c r="HS245">
        <v>21.152080000000002</v>
      </c>
      <c r="HT245" s="1">
        <v>4.431992E-3</v>
      </c>
      <c r="HU245" s="1">
        <v>2.1481620000000001</v>
      </c>
      <c r="HV245">
        <v>1.030009</v>
      </c>
      <c r="HW245">
        <v>21.127099999999999</v>
      </c>
      <c r="HX245" s="1">
        <v>3.9527039999999996E-3</v>
      </c>
      <c r="HY245" s="1">
        <v>1.923233</v>
      </c>
      <c r="HZ245">
        <v>1.028268</v>
      </c>
      <c r="IA245">
        <v>21.802600000000002</v>
      </c>
      <c r="IB245" s="1">
        <v>3.4872929999999998E-3</v>
      </c>
      <c r="IC245" s="1">
        <v>1.704196</v>
      </c>
      <c r="ID245">
        <v>1.026397</v>
      </c>
      <c r="IE245">
        <v>22.0931</v>
      </c>
      <c r="IF245" s="1">
        <v>3.0477910000000002E-3</v>
      </c>
      <c r="IG245" s="1">
        <v>1.4951920000000001</v>
      </c>
      <c r="IH245">
        <v>1.0250490000000001</v>
      </c>
      <c r="II245">
        <v>22.634049999999998</v>
      </c>
      <c r="IJ245" s="1">
        <v>2.6496850000000001E-3</v>
      </c>
      <c r="IK245" s="1">
        <v>1.3027</v>
      </c>
      <c r="IL245">
        <v>1.0243660000000001</v>
      </c>
      <c r="IM245">
        <v>22.781639999999999</v>
      </c>
      <c r="IN245" s="1">
        <v>2.3034520000000001E-3</v>
      </c>
      <c r="IO245" s="1">
        <v>1.1329359999999999</v>
      </c>
      <c r="IP245">
        <v>1.023663</v>
      </c>
      <c r="IQ245">
        <v>22.396840000000001</v>
      </c>
      <c r="IR245" s="1">
        <v>2.0112950000000002E-3</v>
      </c>
      <c r="IS245" s="1">
        <v>0.98889289999999996</v>
      </c>
      <c r="IT245">
        <v>1.0230300000000001</v>
      </c>
      <c r="IU245">
        <v>21.72523</v>
      </c>
      <c r="IV245" s="1">
        <v>1.7689750000000001E-3</v>
      </c>
      <c r="IW245" s="1">
        <v>0.86907630000000002</v>
      </c>
      <c r="IX245">
        <v>1.022451</v>
      </c>
      <c r="IY245">
        <v>21.125730000000001</v>
      </c>
      <c r="IZ245" s="1">
        <v>1.566221E-3</v>
      </c>
      <c r="JA245" s="1">
        <v>0.76904969999999995</v>
      </c>
      <c r="JB245">
        <v>1.0220530000000001</v>
      </c>
      <c r="JC245">
        <v>20.982109999999999</v>
      </c>
      <c r="JD245" s="1">
        <v>1.388018E-3</v>
      </c>
      <c r="JE245" s="1">
        <v>0.681759</v>
      </c>
      <c r="JF245">
        <v>1.0218039999999999</v>
      </c>
      <c r="JG245">
        <v>21.780349999999999</v>
      </c>
      <c r="JH245" s="1">
        <v>1.2219080000000001E-3</v>
      </c>
      <c r="JI245" s="1">
        <v>0.60097659999999997</v>
      </c>
      <c r="JJ245">
        <v>1.0216179999999999</v>
      </c>
      <c r="JK245">
        <v>22.793099999999999</v>
      </c>
      <c r="JL245" s="1">
        <v>1.063242E-3</v>
      </c>
      <c r="JM245" s="1">
        <v>0.52386339999999998</v>
      </c>
      <c r="JN245">
        <v>1.021544</v>
      </c>
      <c r="JO245">
        <v>23.705439999999999</v>
      </c>
      <c r="JP245" s="1">
        <v>9.1566529999999996E-4</v>
      </c>
      <c r="JQ245" s="1">
        <v>0.4516616</v>
      </c>
      <c r="JR245">
        <v>1.021533</v>
      </c>
      <c r="JS245">
        <v>24.258469999999999</v>
      </c>
      <c r="JT245" s="1">
        <v>7.8726519999999995E-4</v>
      </c>
      <c r="JU245" s="1">
        <v>0.38809339999999998</v>
      </c>
      <c r="JV245">
        <v>1.021598</v>
      </c>
      <c r="JW245">
        <v>24.056260000000002</v>
      </c>
      <c r="JX245" s="1">
        <v>6.8351420000000004E-4</v>
      </c>
      <c r="JY245" s="1">
        <v>0.33614430000000001</v>
      </c>
      <c r="JZ245">
        <v>1.0217149999999999</v>
      </c>
      <c r="KA245">
        <v>23.323219999999999</v>
      </c>
      <c r="KB245" s="1">
        <v>6.0433410000000003E-4</v>
      </c>
      <c r="KC245" s="1">
        <v>0.29616219999999999</v>
      </c>
      <c r="KD245">
        <v>1.0219480000000001</v>
      </c>
      <c r="KE245">
        <v>22.69483</v>
      </c>
      <c r="KF245" s="1">
        <v>5.4509860000000003E-4</v>
      </c>
      <c r="KG245" s="1">
        <v>0.26619379999999998</v>
      </c>
      <c r="KH245">
        <v>1.022295</v>
      </c>
      <c r="KI245">
        <v>22.39188</v>
      </c>
      <c r="KJ245" s="1">
        <v>4.9935509999999997E-4</v>
      </c>
      <c r="KK245" s="1">
        <v>0.24315030000000001</v>
      </c>
      <c r="KL245">
        <v>1.0227759999999999</v>
      </c>
      <c r="KM245">
        <v>22.856529999999999</v>
      </c>
      <c r="KN245" s="1">
        <v>4.6120999999999998E-4</v>
      </c>
      <c r="KO245" s="1">
        <v>0.22418080000000001</v>
      </c>
      <c r="KP245">
        <v>1.0232889999999999</v>
      </c>
      <c r="KQ245">
        <v>23.44576</v>
      </c>
      <c r="KR245" s="1">
        <v>4.2722069999999999E-4</v>
      </c>
      <c r="KS245" s="1">
        <v>0.20740439999999999</v>
      </c>
      <c r="KT245">
        <v>1.0239210000000001</v>
      </c>
      <c r="KU245">
        <v>23.807120000000001</v>
      </c>
      <c r="KV245" s="1">
        <v>3.959198E-4</v>
      </c>
      <c r="KW245" s="1">
        <v>0.19200780000000001</v>
      </c>
      <c r="KX245">
        <v>1.024545</v>
      </c>
      <c r="KY245">
        <v>23.78248</v>
      </c>
      <c r="KZ245" s="1">
        <v>3.6738750000000001E-4</v>
      </c>
      <c r="LA245" s="1">
        <v>0.1779222</v>
      </c>
      <c r="LB245">
        <v>1.0251680000000001</v>
      </c>
      <c r="LC245">
        <v>23.288019999999999</v>
      </c>
      <c r="LD245" s="1">
        <v>3.4195949999999998E-4</v>
      </c>
      <c r="LE245" s="1">
        <v>0.16534570000000001</v>
      </c>
      <c r="LF245">
        <v>1.02579</v>
      </c>
      <c r="LG245">
        <v>22.547350000000002</v>
      </c>
      <c r="LH245" s="1">
        <v>3.1993629999999999E-4</v>
      </c>
      <c r="LI245" s="1">
        <v>0.1544277</v>
      </c>
      <c r="LJ245">
        <v>1.026265</v>
      </c>
      <c r="LK245">
        <v>21.85406</v>
      </c>
      <c r="LL245" s="1">
        <v>3.0098290000000002E-4</v>
      </c>
      <c r="LM245" s="1">
        <v>0.14505080000000001</v>
      </c>
      <c r="LN245">
        <v>1.026618</v>
      </c>
      <c r="LO245">
        <v>21.57931</v>
      </c>
      <c r="LP245" s="1">
        <v>2.846271E-4</v>
      </c>
      <c r="LQ245" s="1">
        <v>0.13698489999999999</v>
      </c>
      <c r="LR245">
        <v>1.0268660000000001</v>
      </c>
      <c r="LS245">
        <v>22.149660000000001</v>
      </c>
      <c r="LT245" s="1">
        <v>2.7028419999999999E-4</v>
      </c>
      <c r="LU245" s="1">
        <v>0.1299604</v>
      </c>
      <c r="LV245">
        <v>1.0270250000000001</v>
      </c>
      <c r="LW245">
        <v>22.970849999999999</v>
      </c>
      <c r="LX245" s="1">
        <v>2.5746519999999998E-4</v>
      </c>
      <c r="LY245" s="1">
        <v>0.1237312</v>
      </c>
      <c r="LZ245">
        <v>1.027048</v>
      </c>
      <c r="MA245">
        <v>23.784469999999999</v>
      </c>
      <c r="MB245" s="1">
        <v>2.4605580000000002E-4</v>
      </c>
      <c r="MC245" s="1">
        <v>0.1181924</v>
      </c>
      <c r="MD245">
        <v>1.026994</v>
      </c>
      <c r="ME245">
        <v>24.23357</v>
      </c>
      <c r="MF245" s="1">
        <v>2.3615189999999999E-4</v>
      </c>
      <c r="MG245" s="1">
        <v>0.11337949999999999</v>
      </c>
      <c r="MH245">
        <v>1.0268809999999999</v>
      </c>
      <c r="MI245">
        <v>24.17069</v>
      </c>
      <c r="MJ245" s="1">
        <v>2.2780559999999999E-4</v>
      </c>
      <c r="MK245" s="1">
        <v>0.1093175</v>
      </c>
      <c r="ML245">
        <v>1.026716</v>
      </c>
      <c r="MM245">
        <v>23.619430000000001</v>
      </c>
      <c r="MN245" s="1">
        <v>2.207938E-4</v>
      </c>
      <c r="MO245" s="1">
        <v>0.10591920000000001</v>
      </c>
      <c r="MP245">
        <v>1.026532</v>
      </c>
      <c r="MQ245">
        <v>23.221409999999999</v>
      </c>
      <c r="MR245" s="1">
        <v>2.148254E-4</v>
      </c>
      <c r="MS245" s="1">
        <v>0.1030388</v>
      </c>
      <c r="MT245">
        <v>1.0264139999999999</v>
      </c>
      <c r="MU245">
        <v>23.123419999999999</v>
      </c>
      <c r="MV245" s="1">
        <v>2.097848E-4</v>
      </c>
      <c r="MW245" s="1">
        <v>0.1005923</v>
      </c>
      <c r="MX245">
        <v>1.0262849999999999</v>
      </c>
      <c r="MY245">
        <v>23.608560000000001</v>
      </c>
      <c r="MZ245" s="1">
        <v>2.05649E-4</v>
      </c>
      <c r="NA245" s="1">
        <v>9.8578280000000004E-2</v>
      </c>
      <c r="NB245">
        <v>1.0261880000000001</v>
      </c>
      <c r="NC245">
        <v>24.389060000000001</v>
      </c>
      <c r="ND245" s="1">
        <v>2.0227520000000001E-4</v>
      </c>
      <c r="NE245" s="1">
        <v>9.6939440000000002E-2</v>
      </c>
      <c r="NF245">
        <v>1.0261880000000001</v>
      </c>
      <c r="NG245">
        <v>24.389060000000001</v>
      </c>
      <c r="NH245" s="1">
        <v>2.0227520000000001E-4</v>
      </c>
      <c r="NI245" s="1">
        <v>9.6939440000000002E-2</v>
      </c>
      <c r="NJ245">
        <v>1.0261880000000001</v>
      </c>
      <c r="NK245">
        <v>24.389060000000001</v>
      </c>
      <c r="NL245" s="1">
        <v>2.0227520000000001E-4</v>
      </c>
      <c r="NM245" s="1">
        <v>9.6939440000000002E-2</v>
      </c>
      <c r="NN245">
        <v>1.0261880000000001</v>
      </c>
      <c r="NO245">
        <v>24.389060000000001</v>
      </c>
      <c r="NP245" s="1">
        <v>2.0227520000000001E-4</v>
      </c>
      <c r="NQ245" s="1">
        <v>9.6939440000000002E-2</v>
      </c>
      <c r="NR245">
        <v>1.0261880000000001</v>
      </c>
      <c r="NS245">
        <v>24.389060000000001</v>
      </c>
      <c r="NT245" s="1">
        <v>2.0227520000000001E-4</v>
      </c>
      <c r="NU245" s="1">
        <v>9.6939440000000002E-2</v>
      </c>
      <c r="NV245">
        <v>1.0261880000000001</v>
      </c>
      <c r="NW245">
        <v>24.389060000000001</v>
      </c>
      <c r="NX245" s="1">
        <v>2.0227520000000001E-4</v>
      </c>
      <c r="NY245" s="1">
        <v>9.6939440000000002E-2</v>
      </c>
      <c r="NZ245">
        <v>1.0261880000000001</v>
      </c>
      <c r="OA245">
        <v>24.389060000000001</v>
      </c>
      <c r="OB245" s="1">
        <v>2.0227520000000001E-4</v>
      </c>
      <c r="OC245" s="1">
        <v>9.6939440000000002E-2</v>
      </c>
      <c r="OD245">
        <v>1.0261880000000001</v>
      </c>
      <c r="OE245">
        <v>24.389060000000001</v>
      </c>
      <c r="OF245" s="1">
        <v>2.0227520000000001E-4</v>
      </c>
      <c r="OG245" s="1">
        <v>9.6939440000000002E-2</v>
      </c>
      <c r="OH245">
        <v>1.0261880000000001</v>
      </c>
      <c r="OI245">
        <v>24.389060000000001</v>
      </c>
      <c r="OJ245" s="1">
        <v>2.0227520000000001E-4</v>
      </c>
      <c r="OK245" s="1">
        <v>9.6939440000000002E-2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0.55856099999999997</v>
      </c>
      <c r="G246">
        <v>17.97945</v>
      </c>
      <c r="H246">
        <v>0</v>
      </c>
      <c r="I246">
        <v>0</v>
      </c>
      <c r="J246">
        <v>0.55674440000000003</v>
      </c>
      <c r="K246">
        <v>18.131620000000002</v>
      </c>
      <c r="L246">
        <v>0</v>
      </c>
      <c r="M246">
        <v>0</v>
      </c>
      <c r="N246">
        <v>0.55493130000000002</v>
      </c>
      <c r="O246">
        <v>18.33211</v>
      </c>
      <c r="P246">
        <v>0</v>
      </c>
      <c r="Q246">
        <v>0</v>
      </c>
      <c r="R246">
        <v>0.55312749999999999</v>
      </c>
      <c r="S246">
        <v>18.739339999999999</v>
      </c>
      <c r="T246">
        <v>0</v>
      </c>
      <c r="U246">
        <v>0</v>
      </c>
      <c r="V246">
        <v>0.5513074</v>
      </c>
      <c r="W246">
        <v>19.353429999999999</v>
      </c>
      <c r="X246">
        <v>0</v>
      </c>
      <c r="Y246">
        <v>0</v>
      </c>
      <c r="Z246">
        <v>0.54947590000000002</v>
      </c>
      <c r="AA246">
        <v>19.543839999999999</v>
      </c>
      <c r="AB246">
        <v>0</v>
      </c>
      <c r="AC246">
        <v>0</v>
      </c>
      <c r="AD246">
        <v>0.54763110000000004</v>
      </c>
      <c r="AE246">
        <v>19.349029999999999</v>
      </c>
      <c r="AF246">
        <v>0</v>
      </c>
      <c r="AG246">
        <v>0</v>
      </c>
      <c r="AH246">
        <v>0.54581100000000005</v>
      </c>
      <c r="AI246">
        <v>19.14902</v>
      </c>
      <c r="AJ246">
        <v>0</v>
      </c>
      <c r="AK246">
        <v>0</v>
      </c>
      <c r="AL246">
        <v>0.54391690000000004</v>
      </c>
      <c r="AM246">
        <v>18.963239999999999</v>
      </c>
      <c r="AN246">
        <v>0</v>
      </c>
      <c r="AO246">
        <v>0</v>
      </c>
      <c r="AP246">
        <v>0.54194410000000004</v>
      </c>
      <c r="AQ246">
        <v>19.317499999999999</v>
      </c>
      <c r="AR246">
        <v>0</v>
      </c>
      <c r="AS246">
        <v>0</v>
      </c>
      <c r="AT246">
        <v>0.53991219999999995</v>
      </c>
      <c r="AU246">
        <v>19.80884</v>
      </c>
      <c r="AV246">
        <v>3.0762500000000002E-32</v>
      </c>
      <c r="AW246" s="1">
        <v>1.2299080000000001E-29</v>
      </c>
      <c r="AX246">
        <v>0.53782600000000003</v>
      </c>
      <c r="AY246">
        <v>20.314520000000002</v>
      </c>
      <c r="AZ246" s="1">
        <v>2.6602669999999999E-19</v>
      </c>
      <c r="BA246" s="1">
        <v>1.071793E-16</v>
      </c>
      <c r="BB246">
        <v>0.5356938</v>
      </c>
      <c r="BC246">
        <v>20.863309999999998</v>
      </c>
      <c r="BD246" s="1">
        <v>5.2846570000000001E-11</v>
      </c>
      <c r="BE246" s="1">
        <v>2.120009E-8</v>
      </c>
      <c r="BF246">
        <v>0.5335474</v>
      </c>
      <c r="BG246">
        <v>20.95373</v>
      </c>
      <c r="BH246" s="1">
        <v>2.6901299999999999E-6</v>
      </c>
      <c r="BI246" s="1">
        <v>8.9279140000000001E-4</v>
      </c>
      <c r="BJ246">
        <v>0.53136240000000001</v>
      </c>
      <c r="BK246">
        <v>20.799779999999998</v>
      </c>
      <c r="BL246" s="1">
        <v>1.5492780000000001E-3</v>
      </c>
      <c r="BM246" s="1">
        <v>0.53195289999999995</v>
      </c>
      <c r="BN246">
        <v>0.52918569999999998</v>
      </c>
      <c r="BO246">
        <v>20.58925</v>
      </c>
      <c r="BP246" s="1">
        <v>0.12749769999999999</v>
      </c>
      <c r="BQ246" s="1">
        <v>45.390880000000003</v>
      </c>
      <c r="BR246">
        <v>0.52700259999999999</v>
      </c>
      <c r="BS246">
        <v>20.327210000000001</v>
      </c>
      <c r="BT246" s="1">
        <v>2.6694420000000001</v>
      </c>
      <c r="BU246">
        <v>985.5421</v>
      </c>
      <c r="BV246">
        <v>0.52480420000000005</v>
      </c>
      <c r="BW246">
        <v>20.156140000000001</v>
      </c>
      <c r="BX246">
        <v>19.34132</v>
      </c>
      <c r="BY246">
        <v>7386.6229999999996</v>
      </c>
      <c r="BZ246">
        <v>0.52255879999999999</v>
      </c>
      <c r="CA246">
        <v>20.37031</v>
      </c>
      <c r="CB246">
        <v>59.38964</v>
      </c>
      <c r="CC246">
        <v>23399.97</v>
      </c>
      <c r="CD246">
        <v>0.52020880000000003</v>
      </c>
      <c r="CE246">
        <v>20.57705</v>
      </c>
      <c r="CF246">
        <v>89.537009999999995</v>
      </c>
      <c r="CG246">
        <v>36306.33</v>
      </c>
      <c r="CH246">
        <v>0.51760479999999998</v>
      </c>
      <c r="CI246">
        <v>20.816800000000001</v>
      </c>
      <c r="CJ246">
        <v>74.213070000000002</v>
      </c>
      <c r="CK246">
        <v>30918.39</v>
      </c>
      <c r="CL246">
        <v>0.51423669999999999</v>
      </c>
      <c r="CM246">
        <v>20.811530000000001</v>
      </c>
      <c r="CN246">
        <v>37.103230000000003</v>
      </c>
      <c r="CO246">
        <v>15858.48</v>
      </c>
      <c r="CP246">
        <v>0.50950600000000001</v>
      </c>
      <c r="CQ246">
        <v>20.632629999999999</v>
      </c>
      <c r="CR246">
        <v>12.164529999999999</v>
      </c>
      <c r="CS246">
        <v>5329.57</v>
      </c>
      <c r="CT246">
        <v>0.50358709999999995</v>
      </c>
      <c r="CU246">
        <v>20.19491</v>
      </c>
      <c r="CV246">
        <v>2.8608199999999999</v>
      </c>
      <c r="CW246">
        <v>1281.8399999999999</v>
      </c>
      <c r="CX246">
        <v>0.49706699999999998</v>
      </c>
      <c r="CY246">
        <v>19.52815</v>
      </c>
      <c r="CZ246">
        <v>0.55558370000000001</v>
      </c>
      <c r="DA246">
        <v>252.48269999999999</v>
      </c>
      <c r="DB246">
        <v>0.49060199999999998</v>
      </c>
      <c r="DC246">
        <v>18.98912</v>
      </c>
      <c r="DD246">
        <v>0.13170680000000001</v>
      </c>
      <c r="DE246">
        <v>58.978900000000003</v>
      </c>
      <c r="DF246">
        <v>0.4842263</v>
      </c>
      <c r="DG246">
        <v>18.81373</v>
      </c>
      <c r="DH246">
        <v>6.6751989999999997E-2</v>
      </c>
      <c r="DI246">
        <v>29.057790000000001</v>
      </c>
      <c r="DJ246">
        <v>0.47783219999999998</v>
      </c>
      <c r="DK246">
        <v>18.79543</v>
      </c>
      <c r="DL246">
        <v>5.61843E-2</v>
      </c>
      <c r="DM246">
        <v>24.368400000000001</v>
      </c>
      <c r="DN246">
        <v>0.4713929</v>
      </c>
      <c r="DO246">
        <v>19.027999999999999</v>
      </c>
      <c r="DP246" s="1">
        <v>5.3998730000000002E-2</v>
      </c>
      <c r="DQ246">
        <v>23.556660000000001</v>
      </c>
      <c r="DR246">
        <v>0.46514489999999997</v>
      </c>
      <c r="DS246">
        <v>19.03482</v>
      </c>
      <c r="DT246" s="1">
        <v>5.3704300000000003E-2</v>
      </c>
      <c r="DU246">
        <v>23.610279999999999</v>
      </c>
      <c r="DV246">
        <v>0.45912039999999998</v>
      </c>
      <c r="DW246">
        <v>18.883030000000002</v>
      </c>
      <c r="DX246" s="1">
        <v>5.3070239999999998E-2</v>
      </c>
      <c r="DY246">
        <v>23.53829</v>
      </c>
      <c r="DZ246">
        <v>0.45325959999999998</v>
      </c>
      <c r="EA246">
        <v>18.647670000000002</v>
      </c>
      <c r="EB246" s="1">
        <v>5.1048669999999997E-2</v>
      </c>
      <c r="EC246">
        <v>22.845079999999999</v>
      </c>
      <c r="ED246">
        <v>0.4475111</v>
      </c>
      <c r="EE246">
        <v>18.29016</v>
      </c>
      <c r="EF246" s="1">
        <v>4.7756739999999999E-2</v>
      </c>
      <c r="EG246" s="1">
        <v>21.55358</v>
      </c>
      <c r="EH246">
        <v>0.44170300000000001</v>
      </c>
      <c r="EI246">
        <v>18.270579999999999</v>
      </c>
      <c r="EJ246" s="1">
        <v>4.3808710000000001E-2</v>
      </c>
      <c r="EK246" s="1">
        <v>19.937619999999999</v>
      </c>
      <c r="EL246">
        <v>0.43576799999999999</v>
      </c>
      <c r="EM246">
        <v>18.29562</v>
      </c>
      <c r="EN246" s="1">
        <v>3.9705850000000001E-2</v>
      </c>
      <c r="EO246" s="1">
        <v>18.223929999999999</v>
      </c>
      <c r="EP246">
        <v>0.42975869999999999</v>
      </c>
      <c r="EQ246">
        <v>18.256129999999999</v>
      </c>
      <c r="ER246" s="1">
        <v>3.578423E-2</v>
      </c>
      <c r="ES246" s="1">
        <v>16.562629999999999</v>
      </c>
      <c r="ET246">
        <v>0.42373300000000003</v>
      </c>
      <c r="EU246">
        <v>18.404820000000001</v>
      </c>
      <c r="EV246" s="1">
        <v>3.223927E-2</v>
      </c>
      <c r="EW246" s="1">
        <v>15.04801</v>
      </c>
      <c r="EX246">
        <v>0.41757490000000003</v>
      </c>
      <c r="EY246">
        <v>18.432230000000001</v>
      </c>
      <c r="EZ246" s="1">
        <v>2.9066539999999998E-2</v>
      </c>
      <c r="FA246" s="1">
        <v>13.68909</v>
      </c>
      <c r="FB246">
        <v>0.41136470000000003</v>
      </c>
      <c r="FC246">
        <v>18.184989999999999</v>
      </c>
      <c r="FD246" s="1">
        <v>2.6204769999999999E-2</v>
      </c>
      <c r="FE246" s="1">
        <v>12.455579999999999</v>
      </c>
      <c r="FF246">
        <v>0.40570319999999999</v>
      </c>
      <c r="FG246">
        <v>17.991070000000001</v>
      </c>
      <c r="FH246" s="1">
        <v>2.3640749999999999E-2</v>
      </c>
      <c r="FI246" s="1">
        <v>11.329840000000001</v>
      </c>
      <c r="FJ246">
        <v>0.40081349999999999</v>
      </c>
      <c r="FK246">
        <v>17.954979999999999</v>
      </c>
      <c r="FL246" s="1">
        <v>2.131398E-2</v>
      </c>
      <c r="FM246" s="1">
        <v>10.28637</v>
      </c>
      <c r="FN246">
        <v>0.39632980000000001</v>
      </c>
      <c r="FO246">
        <v>18.466819999999998</v>
      </c>
      <c r="FP246" s="1">
        <v>1.922043E-2</v>
      </c>
      <c r="FQ246" s="1">
        <v>9.3307260000000003</v>
      </c>
      <c r="FR246">
        <v>0.3918219</v>
      </c>
      <c r="FS246">
        <v>19.04458</v>
      </c>
      <c r="FT246" s="1">
        <v>1.7319439999999998E-2</v>
      </c>
      <c r="FU246" s="1">
        <v>8.457217</v>
      </c>
      <c r="FV246">
        <v>0.3873046</v>
      </c>
      <c r="FW246">
        <v>19.562329999999999</v>
      </c>
      <c r="FX246" s="1">
        <v>1.5612849999999999E-2</v>
      </c>
      <c r="FY246" s="1">
        <v>7.6672370000000001</v>
      </c>
      <c r="FZ246">
        <v>0.3829786</v>
      </c>
      <c r="GA246">
        <v>19.93928</v>
      </c>
      <c r="GB246" s="1">
        <v>1.408994E-2</v>
      </c>
      <c r="GC246" s="1">
        <v>6.9551749999999997</v>
      </c>
      <c r="GD246">
        <v>0.37871850000000001</v>
      </c>
      <c r="GE246">
        <v>19.849910000000001</v>
      </c>
      <c r="GF246" s="1">
        <v>1.2732769999999999E-2</v>
      </c>
      <c r="GG246" s="1">
        <v>6.3158079999999996</v>
      </c>
      <c r="GH246">
        <v>0.37428719999999999</v>
      </c>
      <c r="GI246">
        <v>19.511790000000001</v>
      </c>
      <c r="GJ246" s="1">
        <v>1.149941E-2</v>
      </c>
      <c r="GK246" s="1">
        <v>5.7358130000000003</v>
      </c>
      <c r="GL246">
        <v>0.37002350000000001</v>
      </c>
      <c r="GM246">
        <v>19.304310000000001</v>
      </c>
      <c r="GN246" s="1">
        <v>1.0387530000000001E-2</v>
      </c>
      <c r="GO246" s="1">
        <v>5.20845</v>
      </c>
      <c r="GP246">
        <v>0.36581720000000001</v>
      </c>
      <c r="GQ246">
        <v>19.387339999999998</v>
      </c>
      <c r="GR246" s="1">
        <v>9.3802190000000004E-3</v>
      </c>
      <c r="GS246" s="1">
        <v>4.734559</v>
      </c>
      <c r="GT246">
        <v>0.36182900000000001</v>
      </c>
      <c r="GU246">
        <v>20.205570000000002</v>
      </c>
      <c r="GV246" s="1">
        <v>8.4663129999999996E-3</v>
      </c>
      <c r="GW246" s="1">
        <v>4.2992179999999998</v>
      </c>
      <c r="GX246">
        <v>0.35837419999999998</v>
      </c>
      <c r="GY246">
        <v>21.110589999999998</v>
      </c>
      <c r="GZ246" s="1">
        <v>7.6332229999999997E-3</v>
      </c>
      <c r="HA246" s="1">
        <v>3.8943840000000001</v>
      </c>
      <c r="HB246">
        <v>0.35493619999999998</v>
      </c>
      <c r="HC246">
        <v>21.89507</v>
      </c>
      <c r="HD246" s="1">
        <v>6.8741089999999998E-3</v>
      </c>
      <c r="HE246" s="1">
        <v>3.5231089999999998</v>
      </c>
      <c r="HF246">
        <v>0.35161379999999998</v>
      </c>
      <c r="HG246">
        <v>22.319870000000002</v>
      </c>
      <c r="HH246" s="1">
        <v>6.1947820000000002E-3</v>
      </c>
      <c r="HI246" s="1">
        <v>3.1883720000000002</v>
      </c>
      <c r="HJ246">
        <v>0.34832289999999999</v>
      </c>
      <c r="HK246">
        <v>22.11524</v>
      </c>
      <c r="HL246" s="1">
        <v>5.586985E-3</v>
      </c>
      <c r="HM246" s="1">
        <v>2.8875299999999999</v>
      </c>
      <c r="HN246">
        <v>0.34542990000000001</v>
      </c>
      <c r="HO246">
        <v>21.547350000000002</v>
      </c>
      <c r="HP246" s="1">
        <v>5.0420300000000003E-3</v>
      </c>
      <c r="HQ246" s="1">
        <v>2.6147960000000001</v>
      </c>
      <c r="HR246">
        <v>0.34273959999999998</v>
      </c>
      <c r="HS246">
        <v>21.15108</v>
      </c>
      <c r="HT246" s="1">
        <v>4.5376849999999996E-3</v>
      </c>
      <c r="HU246" s="1">
        <v>2.3601749999999999</v>
      </c>
      <c r="HV246">
        <v>0.3403062</v>
      </c>
      <c r="HW246">
        <v>21.091360000000002</v>
      </c>
      <c r="HX246" s="1">
        <v>4.0568109999999996E-3</v>
      </c>
      <c r="HY246" s="1">
        <v>2.1153819999999999</v>
      </c>
      <c r="HZ246">
        <v>0.3379144</v>
      </c>
      <c r="IA246">
        <v>21.766169999999999</v>
      </c>
      <c r="IB246" s="1">
        <v>3.5891949999999999E-3</v>
      </c>
      <c r="IC246" s="1">
        <v>1.8771990000000001</v>
      </c>
      <c r="ID246">
        <v>0.33579049999999999</v>
      </c>
      <c r="IE246">
        <v>22.068899999999999</v>
      </c>
      <c r="IF246" s="1">
        <v>3.1446920000000001E-3</v>
      </c>
      <c r="IG246" s="1">
        <v>1.649046</v>
      </c>
      <c r="IH246">
        <v>0.33423409999999998</v>
      </c>
      <c r="II246">
        <v>22.6419</v>
      </c>
      <c r="IJ246" s="1">
        <v>2.7378630000000001E-3</v>
      </c>
      <c r="IK246" s="1">
        <v>1.4374670000000001</v>
      </c>
      <c r="IL246">
        <v>0.3329838</v>
      </c>
      <c r="IM246">
        <v>22.82292</v>
      </c>
      <c r="IN246" s="1">
        <v>2.379908E-3</v>
      </c>
      <c r="IO246" s="1">
        <v>1.2498119999999999</v>
      </c>
      <c r="IP246">
        <v>0.33190940000000002</v>
      </c>
      <c r="IQ246">
        <v>22.460049999999999</v>
      </c>
      <c r="IR246" s="1">
        <v>2.0758090000000001E-3</v>
      </c>
      <c r="IS246" s="1">
        <v>1.0900669999999999</v>
      </c>
      <c r="IT246">
        <v>0.33096300000000001</v>
      </c>
      <c r="IU246">
        <v>21.776029999999999</v>
      </c>
      <c r="IV246" s="1">
        <v>1.8226309999999999E-3</v>
      </c>
      <c r="IW246" s="1">
        <v>0.95698700000000003</v>
      </c>
      <c r="IX246">
        <v>0.33017279999999999</v>
      </c>
      <c r="IY246">
        <v>21.152509999999999</v>
      </c>
      <c r="IZ246" s="1">
        <v>1.6118180000000001E-3</v>
      </c>
      <c r="JA246" s="1">
        <v>0.84614909999999999</v>
      </c>
      <c r="JB246">
        <v>0.3295246</v>
      </c>
      <c r="JC246">
        <v>20.972010000000001</v>
      </c>
      <c r="JD246" s="1">
        <v>1.4291029999999999E-3</v>
      </c>
      <c r="JE246" s="1">
        <v>0.75015620000000005</v>
      </c>
      <c r="JF246">
        <v>0.3290112</v>
      </c>
      <c r="JG246">
        <v>21.75808</v>
      </c>
      <c r="JH246" s="1">
        <v>1.260901E-3</v>
      </c>
      <c r="JI246" s="1">
        <v>0.66194830000000004</v>
      </c>
      <c r="JJ246">
        <v>0.32858549999999997</v>
      </c>
      <c r="JK246">
        <v>22.77947</v>
      </c>
      <c r="JL246" s="1">
        <v>1.1005329999999999E-3</v>
      </c>
      <c r="JM246" s="1">
        <v>0.57788620000000002</v>
      </c>
      <c r="JN246">
        <v>0.32826810000000001</v>
      </c>
      <c r="JO246">
        <v>23.714040000000001</v>
      </c>
      <c r="JP246" s="1">
        <v>9.4984210000000004E-4</v>
      </c>
      <c r="JQ246" s="1">
        <v>0.49879889999999999</v>
      </c>
      <c r="JR246">
        <v>0.32805139999999999</v>
      </c>
      <c r="JS246">
        <v>24.3017</v>
      </c>
      <c r="JT246" s="1">
        <v>8.163685E-4</v>
      </c>
      <c r="JU246" s="1">
        <v>0.4285407</v>
      </c>
      <c r="JV246">
        <v>0.327926</v>
      </c>
      <c r="JW246">
        <v>24.1235</v>
      </c>
      <c r="JX246" s="1">
        <v>7.0657100000000002E-4</v>
      </c>
      <c r="JY246" s="1">
        <v>0.37059550000000002</v>
      </c>
      <c r="JZ246">
        <v>0.32788420000000001</v>
      </c>
      <c r="KA246">
        <v>23.38278</v>
      </c>
      <c r="KB246" s="1">
        <v>6.2175260000000003E-4</v>
      </c>
      <c r="KC246" s="1">
        <v>0.32571509999999998</v>
      </c>
      <c r="KD246">
        <v>0.32793670000000003</v>
      </c>
      <c r="KE246">
        <v>22.73321</v>
      </c>
      <c r="KF246" s="1">
        <v>5.5820580000000004E-4</v>
      </c>
      <c r="KG246" s="1">
        <v>0.29204419999999998</v>
      </c>
      <c r="KH246">
        <v>0.32808690000000001</v>
      </c>
      <c r="KI246">
        <v>22.393260000000001</v>
      </c>
      <c r="KJ246" s="1">
        <v>5.0973230000000004E-4</v>
      </c>
      <c r="KK246" s="1">
        <v>0.26630779999999998</v>
      </c>
      <c r="KL246">
        <v>0.32832319999999998</v>
      </c>
      <c r="KM246">
        <v>22.829499999999999</v>
      </c>
      <c r="KN246" s="1">
        <v>4.7008649999999999E-4</v>
      </c>
      <c r="KO246" s="1">
        <v>0.24533199999999999</v>
      </c>
      <c r="KP246">
        <v>0.32863829999999999</v>
      </c>
      <c r="KQ246">
        <v>23.427420000000001</v>
      </c>
      <c r="KR246" s="1">
        <v>4.3526550000000001E-4</v>
      </c>
      <c r="KS246" s="1">
        <v>0.22692129999999999</v>
      </c>
      <c r="KT246">
        <v>0.32902969999999998</v>
      </c>
      <c r="KU246">
        <v>23.80415</v>
      </c>
      <c r="KV246" s="1">
        <v>4.0335320000000003E-4</v>
      </c>
      <c r="KW246" s="1">
        <v>0.2100747</v>
      </c>
      <c r="KX246">
        <v>0.32947409999999999</v>
      </c>
      <c r="KY246">
        <v>23.824339999999999</v>
      </c>
      <c r="KZ246" s="1">
        <v>3.7412090000000001E-4</v>
      </c>
      <c r="LA246" s="1">
        <v>0.19462489999999999</v>
      </c>
      <c r="LB246">
        <v>0.32994400000000002</v>
      </c>
      <c r="LC246">
        <v>23.354320000000001</v>
      </c>
      <c r="LD246" s="1">
        <v>3.4789579999999998E-4</v>
      </c>
      <c r="LE246" s="1">
        <v>0.18078830000000001</v>
      </c>
      <c r="LF246">
        <v>0.33040259999999999</v>
      </c>
      <c r="LG246">
        <v>22.617509999999999</v>
      </c>
      <c r="LH246" s="1">
        <v>3.2505659999999999E-4</v>
      </c>
      <c r="LI246" s="1">
        <v>0.16874259999999999</v>
      </c>
      <c r="LJ246">
        <v>0.33080660000000001</v>
      </c>
      <c r="LK246">
        <v>21.904720000000001</v>
      </c>
      <c r="LL246" s="1">
        <v>3.0536940000000002E-4</v>
      </c>
      <c r="LM246" s="1">
        <v>0.15838769999999999</v>
      </c>
      <c r="LN246">
        <v>0.33115099999999997</v>
      </c>
      <c r="LO246">
        <v>21.58896</v>
      </c>
      <c r="LP246" s="1">
        <v>2.8841389999999999E-4</v>
      </c>
      <c r="LQ246" s="1">
        <v>0.1494875</v>
      </c>
      <c r="LR246">
        <v>0.33143010000000001</v>
      </c>
      <c r="LS246">
        <v>22.145250000000001</v>
      </c>
      <c r="LT246" s="1">
        <v>2.7360349999999998E-4</v>
      </c>
      <c r="LU246" s="1">
        <v>0.14175170000000001</v>
      </c>
      <c r="LV246">
        <v>0.33163399999999998</v>
      </c>
      <c r="LW246">
        <v>22.970870000000001</v>
      </c>
      <c r="LX246" s="1">
        <v>2.604172E-4</v>
      </c>
      <c r="LY246" s="1">
        <v>0.134906</v>
      </c>
      <c r="LZ246">
        <v>0.33176670000000003</v>
      </c>
      <c r="MA246">
        <v>23.8049</v>
      </c>
      <c r="MB246" s="1">
        <v>2.486624E-4</v>
      </c>
      <c r="MC246" s="1">
        <v>0.1288126</v>
      </c>
      <c r="MD246">
        <v>0.33181739999999998</v>
      </c>
      <c r="ME246">
        <v>24.276029999999999</v>
      </c>
      <c r="MF246" s="1">
        <v>2.3837709999999999E-4</v>
      </c>
      <c r="MG246" s="1">
        <v>0.1234958</v>
      </c>
      <c r="MH246">
        <v>0.3318256</v>
      </c>
      <c r="MI246">
        <v>24.226970000000001</v>
      </c>
      <c r="MJ246" s="1">
        <v>2.2966379999999999E-4</v>
      </c>
      <c r="MK246" s="1">
        <v>0.11899460000000001</v>
      </c>
      <c r="ML246">
        <v>0.33178439999999998</v>
      </c>
      <c r="MM246">
        <v>23.655719999999999</v>
      </c>
      <c r="MN246" s="1">
        <v>2.223534E-4</v>
      </c>
      <c r="MO246" s="1">
        <v>0.1152314</v>
      </c>
      <c r="MP246">
        <v>0.33172000000000001</v>
      </c>
      <c r="MQ246">
        <v>23.232710000000001</v>
      </c>
      <c r="MR246" s="1">
        <v>2.1614980000000001E-4</v>
      </c>
      <c r="MS246" s="1">
        <v>0.11204509999999999</v>
      </c>
      <c r="MT246">
        <v>0.3316424</v>
      </c>
      <c r="MU246">
        <v>23.104500000000002</v>
      </c>
      <c r="MV246" s="1">
        <v>2.108988E-4</v>
      </c>
      <c r="MW246" s="1">
        <v>0.1093359</v>
      </c>
      <c r="MX246">
        <v>0.33156730000000001</v>
      </c>
      <c r="MY246">
        <v>23.571169999999999</v>
      </c>
      <c r="MZ246" s="1">
        <v>2.0655390000000001E-4</v>
      </c>
      <c r="NA246" s="1">
        <v>0.1070952</v>
      </c>
      <c r="NB246">
        <v>0.33148650000000002</v>
      </c>
      <c r="NC246">
        <v>24.360610000000001</v>
      </c>
      <c r="ND246" s="1">
        <v>2.030279E-4</v>
      </c>
      <c r="NE246" s="1">
        <v>0.1052768</v>
      </c>
      <c r="NF246">
        <v>0.33148650000000002</v>
      </c>
      <c r="NG246">
        <v>24.360610000000001</v>
      </c>
      <c r="NH246" s="1">
        <v>2.030279E-4</v>
      </c>
      <c r="NI246" s="1">
        <v>0.1052768</v>
      </c>
      <c r="NJ246">
        <v>0.33148650000000002</v>
      </c>
      <c r="NK246">
        <v>24.360610000000001</v>
      </c>
      <c r="NL246" s="1">
        <v>2.030279E-4</v>
      </c>
      <c r="NM246" s="1">
        <v>0.1052768</v>
      </c>
      <c r="NN246">
        <v>0.33148650000000002</v>
      </c>
      <c r="NO246">
        <v>24.360610000000001</v>
      </c>
      <c r="NP246" s="1">
        <v>2.030279E-4</v>
      </c>
      <c r="NQ246" s="1">
        <v>0.1052768</v>
      </c>
      <c r="NR246">
        <v>0.33148650000000002</v>
      </c>
      <c r="NS246">
        <v>24.360610000000001</v>
      </c>
      <c r="NT246" s="1">
        <v>2.030279E-4</v>
      </c>
      <c r="NU246" s="1">
        <v>0.1052768</v>
      </c>
      <c r="NV246">
        <v>0.33148650000000002</v>
      </c>
      <c r="NW246">
        <v>24.360610000000001</v>
      </c>
      <c r="NX246" s="1">
        <v>2.030279E-4</v>
      </c>
      <c r="NY246" s="1">
        <v>0.1052768</v>
      </c>
      <c r="NZ246">
        <v>0.33148650000000002</v>
      </c>
      <c r="OA246">
        <v>24.360610000000001</v>
      </c>
      <c r="OB246" s="1">
        <v>2.030279E-4</v>
      </c>
      <c r="OC246" s="1">
        <v>0.1052768</v>
      </c>
      <c r="OD246">
        <v>0.33148650000000002</v>
      </c>
      <c r="OE246">
        <v>24.360610000000001</v>
      </c>
      <c r="OF246" s="1">
        <v>2.030279E-4</v>
      </c>
      <c r="OG246" s="1">
        <v>0.1052768</v>
      </c>
      <c r="OH246">
        <v>0.33148650000000002</v>
      </c>
      <c r="OI246">
        <v>24.360610000000001</v>
      </c>
      <c r="OJ246" s="1">
        <v>2.030279E-4</v>
      </c>
      <c r="OK246" s="1">
        <v>0.1052768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1.020027</v>
      </c>
      <c r="G247">
        <v>18.025729999999999</v>
      </c>
      <c r="H247">
        <v>0</v>
      </c>
      <c r="I247">
        <v>0</v>
      </c>
      <c r="J247">
        <v>1.0186980000000001</v>
      </c>
      <c r="K247">
        <v>18.189050000000002</v>
      </c>
      <c r="L247">
        <v>0</v>
      </c>
      <c r="M247">
        <v>0</v>
      </c>
      <c r="N247">
        <v>1.0173490000000001</v>
      </c>
      <c r="O247">
        <v>18.375450000000001</v>
      </c>
      <c r="P247">
        <v>0</v>
      </c>
      <c r="Q247">
        <v>0</v>
      </c>
      <c r="R247">
        <v>1.0159849999999999</v>
      </c>
      <c r="S247">
        <v>18.76726</v>
      </c>
      <c r="T247">
        <v>0</v>
      </c>
      <c r="U247">
        <v>0</v>
      </c>
      <c r="V247">
        <v>1.0146230000000001</v>
      </c>
      <c r="W247">
        <v>19.368469999999999</v>
      </c>
      <c r="X247">
        <v>0</v>
      </c>
      <c r="Y247">
        <v>0</v>
      </c>
      <c r="Z247">
        <v>1.013274</v>
      </c>
      <c r="AA247">
        <v>19.544170000000001</v>
      </c>
      <c r="AB247">
        <v>0</v>
      </c>
      <c r="AC247">
        <v>0</v>
      </c>
      <c r="AD247">
        <v>1.0119069999999999</v>
      </c>
      <c r="AE247">
        <v>19.344059999999999</v>
      </c>
      <c r="AF247">
        <v>0</v>
      </c>
      <c r="AG247">
        <v>0</v>
      </c>
      <c r="AH247">
        <v>1.010548</v>
      </c>
      <c r="AI247">
        <v>19.14724</v>
      </c>
      <c r="AJ247">
        <v>0</v>
      </c>
      <c r="AK247">
        <v>0</v>
      </c>
      <c r="AL247">
        <v>1.0091399999999999</v>
      </c>
      <c r="AM247">
        <v>18.982859999999999</v>
      </c>
      <c r="AN247">
        <v>0</v>
      </c>
      <c r="AO247">
        <v>0</v>
      </c>
      <c r="AP247">
        <v>1.007614</v>
      </c>
      <c r="AQ247">
        <v>19.347799999999999</v>
      </c>
      <c r="AR247">
        <v>0</v>
      </c>
      <c r="AS247">
        <v>0</v>
      </c>
      <c r="AT247">
        <v>1.00606</v>
      </c>
      <c r="AU247">
        <v>19.840150000000001</v>
      </c>
      <c r="AV247">
        <v>7.1166120000000002E-33</v>
      </c>
      <c r="AW247" s="1">
        <v>1.497152E-30</v>
      </c>
      <c r="AX247">
        <v>1.004413</v>
      </c>
      <c r="AY247">
        <v>20.326509999999999</v>
      </c>
      <c r="AZ247" s="1">
        <v>3.3698930000000001E-20</v>
      </c>
      <c r="BA247" s="1">
        <v>8.2049289999999999E-18</v>
      </c>
      <c r="BB247">
        <v>1.002759</v>
      </c>
      <c r="BC247">
        <v>20.86985</v>
      </c>
      <c r="BD247" s="1">
        <v>1.9702509999999999E-11</v>
      </c>
      <c r="BE247" s="1">
        <v>4.1612219999999996E-9</v>
      </c>
      <c r="BF247">
        <v>1.0011099999999999</v>
      </c>
      <c r="BG247">
        <v>20.952970000000001</v>
      </c>
      <c r="BH247" s="1">
        <v>1.4970499999999999E-6</v>
      </c>
      <c r="BI247" s="1">
        <v>3.3673420000000001E-4</v>
      </c>
      <c r="BJ247">
        <v>0.99936670000000005</v>
      </c>
      <c r="BK247">
        <v>20.79589</v>
      </c>
      <c r="BL247" s="1">
        <v>1.0069829999999999E-3</v>
      </c>
      <c r="BM247" s="1">
        <v>0.2414425</v>
      </c>
      <c r="BN247">
        <v>0.99770619999999999</v>
      </c>
      <c r="BO247">
        <v>20.594909999999999</v>
      </c>
      <c r="BP247" s="1">
        <v>9.2727879999999999E-2</v>
      </c>
      <c r="BQ247" s="1">
        <v>23.304739999999999</v>
      </c>
      <c r="BR247">
        <v>0.99602809999999997</v>
      </c>
      <c r="BS247">
        <v>20.346</v>
      </c>
      <c r="BT247" s="1">
        <v>2.129667</v>
      </c>
      <c r="BU247">
        <v>557.48050000000001</v>
      </c>
      <c r="BV247">
        <v>0.99432050000000005</v>
      </c>
      <c r="BW247">
        <v>20.184650000000001</v>
      </c>
      <c r="BX247">
        <v>16.708549999999999</v>
      </c>
      <c r="BY247">
        <v>4529.6270000000004</v>
      </c>
      <c r="BZ247">
        <v>0.99265040000000004</v>
      </c>
      <c r="CA247">
        <v>20.39594</v>
      </c>
      <c r="CB247">
        <v>55.012639999999998</v>
      </c>
      <c r="CC247">
        <v>15375.04</v>
      </c>
      <c r="CD247">
        <v>0.99086459999999998</v>
      </c>
      <c r="CE247">
        <v>20.586020000000001</v>
      </c>
      <c r="CF247">
        <v>88.20975</v>
      </c>
      <c r="CG247">
        <v>25330.26</v>
      </c>
      <c r="CH247">
        <v>0.98878350000000004</v>
      </c>
      <c r="CI247">
        <v>20.80735</v>
      </c>
      <c r="CJ247">
        <v>77.270340000000004</v>
      </c>
      <c r="CK247">
        <v>22732.12</v>
      </c>
      <c r="CL247">
        <v>0.9858768</v>
      </c>
      <c r="CM247">
        <v>20.805399999999999</v>
      </c>
      <c r="CN247">
        <v>40.563040000000001</v>
      </c>
      <c r="CO247">
        <v>12198.56</v>
      </c>
      <c r="CP247">
        <v>0.98176030000000003</v>
      </c>
      <c r="CQ247">
        <v>20.637180000000001</v>
      </c>
      <c r="CR247">
        <v>13.871700000000001</v>
      </c>
      <c r="CS247">
        <v>4256.2550000000001</v>
      </c>
      <c r="CT247">
        <v>0.97679229999999995</v>
      </c>
      <c r="CU247">
        <v>20.219329999999999</v>
      </c>
      <c r="CV247">
        <v>3.3724319999999999</v>
      </c>
      <c r="CW247">
        <v>1052.3779999999999</v>
      </c>
      <c r="CX247">
        <v>0.97157439999999995</v>
      </c>
      <c r="CY247">
        <v>19.56174</v>
      </c>
      <c r="CZ247">
        <v>0.66305780000000003</v>
      </c>
      <c r="DA247">
        <v>208.7577</v>
      </c>
      <c r="DB247">
        <v>0.96673350000000002</v>
      </c>
      <c r="DC247">
        <v>19.032330000000002</v>
      </c>
      <c r="DD247">
        <v>0.1493391</v>
      </c>
      <c r="DE247">
        <v>46.215699999999998</v>
      </c>
      <c r="DF247">
        <v>0.96211170000000001</v>
      </c>
      <c r="DG247">
        <v>18.864239999999999</v>
      </c>
      <c r="DH247">
        <v>6.9373889999999994E-2</v>
      </c>
      <c r="DI247">
        <v>20.72099</v>
      </c>
      <c r="DJ247">
        <v>0.95738299999999998</v>
      </c>
      <c r="DK247">
        <v>18.83154</v>
      </c>
      <c r="DL247">
        <v>5.6663980000000003E-2</v>
      </c>
      <c r="DM247">
        <v>16.714939999999999</v>
      </c>
      <c r="DN247">
        <v>0.95248809999999995</v>
      </c>
      <c r="DO247">
        <v>19.044609999999999</v>
      </c>
      <c r="DP247" s="1">
        <v>5.4069949999999999E-2</v>
      </c>
      <c r="DQ247">
        <v>15.91886</v>
      </c>
      <c r="DR247">
        <v>0.94782029999999995</v>
      </c>
      <c r="DS247">
        <v>19.02197</v>
      </c>
      <c r="DT247">
        <v>5.3694239999999997E-2</v>
      </c>
      <c r="DU247">
        <v>15.81498</v>
      </c>
      <c r="DV247">
        <v>0.94335420000000003</v>
      </c>
      <c r="DW247">
        <v>18.877770000000002</v>
      </c>
      <c r="DX247" s="1">
        <v>5.3157000000000003E-2</v>
      </c>
      <c r="DY247">
        <v>15.681979999999999</v>
      </c>
      <c r="DZ247">
        <v>0.93943069999999995</v>
      </c>
      <c r="EA247">
        <v>18.655200000000001</v>
      </c>
      <c r="EB247" s="1">
        <v>5.1294680000000002E-2</v>
      </c>
      <c r="EC247">
        <v>15.15813</v>
      </c>
      <c r="ED247">
        <v>0.93593530000000003</v>
      </c>
      <c r="EE247">
        <v>18.318200000000001</v>
      </c>
      <c r="EF247" s="1">
        <v>4.8110970000000003E-2</v>
      </c>
      <c r="EG247">
        <v>14.25188</v>
      </c>
      <c r="EH247">
        <v>0.93227859999999996</v>
      </c>
      <c r="EI247">
        <v>18.325769999999999</v>
      </c>
      <c r="EJ247" s="1">
        <v>4.4207450000000002E-2</v>
      </c>
      <c r="EK247" s="1">
        <v>13.124180000000001</v>
      </c>
      <c r="EL247">
        <v>0.92840069999999997</v>
      </c>
      <c r="EM247">
        <v>18.351659999999999</v>
      </c>
      <c r="EN247" s="1">
        <v>4.0106650000000001E-2</v>
      </c>
      <c r="EO247" s="1">
        <v>11.932</v>
      </c>
      <c r="EP247">
        <v>0.92457739999999999</v>
      </c>
      <c r="EQ247">
        <v>18.314219999999999</v>
      </c>
      <c r="ER247" s="1">
        <v>3.6159110000000001E-2</v>
      </c>
      <c r="ES247" s="1">
        <v>10.775499999999999</v>
      </c>
      <c r="ET247">
        <v>0.92068150000000004</v>
      </c>
      <c r="EU247">
        <v>18.452570000000001</v>
      </c>
      <c r="EV247" s="1">
        <v>3.2574239999999997E-2</v>
      </c>
      <c r="EW247" s="1">
        <v>9.7219759999999997</v>
      </c>
      <c r="EX247">
        <v>0.91646859999999997</v>
      </c>
      <c r="EY247">
        <v>18.43966</v>
      </c>
      <c r="EZ247" s="1">
        <v>2.93677E-2</v>
      </c>
      <c r="FA247" s="1">
        <v>8.7810539999999992</v>
      </c>
      <c r="FB247">
        <v>0.9121127</v>
      </c>
      <c r="FC247">
        <v>18.173380000000002</v>
      </c>
      <c r="FD247" s="1">
        <v>2.6477210000000001E-2</v>
      </c>
      <c r="FE247" s="1">
        <v>7.9319449999999998</v>
      </c>
      <c r="FF247">
        <v>0.90816090000000005</v>
      </c>
      <c r="FG247">
        <v>17.968920000000001</v>
      </c>
      <c r="FH247" s="1">
        <v>2.3893109999999999E-2</v>
      </c>
      <c r="FI247" s="1">
        <v>7.1669960000000001</v>
      </c>
      <c r="FJ247">
        <v>0.90411450000000004</v>
      </c>
      <c r="FK247">
        <v>17.948250000000002</v>
      </c>
      <c r="FL247" s="1">
        <v>2.1545189999999999E-2</v>
      </c>
      <c r="FM247" s="1">
        <v>6.4724649999999997</v>
      </c>
      <c r="FN247">
        <v>0.90182859999999998</v>
      </c>
      <c r="FO247">
        <v>18.49738</v>
      </c>
      <c r="FP247" s="1">
        <v>1.9432390000000001E-2</v>
      </c>
      <c r="FQ247" s="1">
        <v>5.8363610000000001</v>
      </c>
      <c r="FR247">
        <v>0.90002669999999996</v>
      </c>
      <c r="FS247">
        <v>19.093879999999999</v>
      </c>
      <c r="FT247" s="1">
        <v>1.7512300000000001E-2</v>
      </c>
      <c r="FU247" s="1">
        <v>5.255776</v>
      </c>
      <c r="FV247">
        <v>0.89842100000000003</v>
      </c>
      <c r="FW247">
        <v>19.625499999999999</v>
      </c>
      <c r="FX247" s="1">
        <v>1.5786399999999999E-2</v>
      </c>
      <c r="FY247" s="1">
        <v>4.7318769999999999</v>
      </c>
      <c r="FZ247">
        <v>0.89745129999999995</v>
      </c>
      <c r="GA247">
        <v>19.9956</v>
      </c>
      <c r="GB247" s="1">
        <v>1.4245549999999999E-2</v>
      </c>
      <c r="GC247" s="1">
        <v>4.2608459999999999</v>
      </c>
      <c r="GD247">
        <v>0.896513</v>
      </c>
      <c r="GE247">
        <v>19.861519999999999</v>
      </c>
      <c r="GF247" s="1">
        <v>1.287256E-2</v>
      </c>
      <c r="GG247" s="1">
        <v>3.8403960000000001</v>
      </c>
      <c r="GH247">
        <v>0.8954048</v>
      </c>
      <c r="GI247">
        <v>19.505680000000002</v>
      </c>
      <c r="GJ247" s="1">
        <v>1.162642E-2</v>
      </c>
      <c r="GK247" s="1">
        <v>3.4611730000000001</v>
      </c>
      <c r="GL247">
        <v>0.89446840000000005</v>
      </c>
      <c r="GM247">
        <v>19.278089999999999</v>
      </c>
      <c r="GN247" s="1">
        <v>1.05019E-2</v>
      </c>
      <c r="GO247" s="1">
        <v>3.1188500000000001</v>
      </c>
      <c r="GP247">
        <v>0.88931919999999998</v>
      </c>
      <c r="GQ247">
        <v>19.364660000000001</v>
      </c>
      <c r="GR247" s="1">
        <v>9.4821890000000002E-3</v>
      </c>
      <c r="GS247" s="1">
        <v>2.8149500000000001</v>
      </c>
      <c r="GT247">
        <v>0.88467620000000002</v>
      </c>
      <c r="GU247">
        <v>20.20861</v>
      </c>
      <c r="GV247" s="1">
        <v>8.5610180000000001E-3</v>
      </c>
      <c r="GW247" s="1">
        <v>2.5374189999999999</v>
      </c>
      <c r="GX247">
        <v>0.88197919999999996</v>
      </c>
      <c r="GY247">
        <v>21.12715</v>
      </c>
      <c r="GZ247" s="1">
        <v>7.7207220000000002E-3</v>
      </c>
      <c r="HA247" s="1">
        <v>2.2813530000000002</v>
      </c>
      <c r="HB247">
        <v>0.87946340000000001</v>
      </c>
      <c r="HC247">
        <v>21.930620000000001</v>
      </c>
      <c r="HD247" s="1">
        <v>6.9531380000000002E-3</v>
      </c>
      <c r="HE247" s="1">
        <v>2.0472090000000001</v>
      </c>
      <c r="HF247">
        <v>0.87724809999999998</v>
      </c>
      <c r="HG247">
        <v>22.366379999999999</v>
      </c>
      <c r="HH247" s="1">
        <v>6.2655649999999998E-3</v>
      </c>
      <c r="HI247" s="1">
        <v>1.8370979999999999</v>
      </c>
      <c r="HJ247">
        <v>0.87496379999999996</v>
      </c>
      <c r="HK247">
        <v>22.136279999999999</v>
      </c>
      <c r="HL247" s="1">
        <v>5.650403E-3</v>
      </c>
      <c r="HM247" s="1">
        <v>1.6495979999999999</v>
      </c>
      <c r="HN247">
        <v>0.87320010000000003</v>
      </c>
      <c r="HO247">
        <v>21.551179999999999</v>
      </c>
      <c r="HP247" s="1">
        <v>5.0993999999999996E-3</v>
      </c>
      <c r="HQ247" s="1">
        <v>1.481759</v>
      </c>
      <c r="HR247">
        <v>0.87153570000000002</v>
      </c>
      <c r="HS247">
        <v>21.134979999999999</v>
      </c>
      <c r="HT247" s="1">
        <v>4.5914140000000003E-3</v>
      </c>
      <c r="HU247" s="1">
        <v>1.327861</v>
      </c>
      <c r="HV247">
        <v>0.87010010000000004</v>
      </c>
      <c r="HW247">
        <v>21.069690000000001</v>
      </c>
      <c r="HX247" s="1">
        <v>4.1083609999999996E-3</v>
      </c>
      <c r="HY247" s="1">
        <v>1.1825319999999999</v>
      </c>
      <c r="HZ247">
        <v>0.86786600000000003</v>
      </c>
      <c r="IA247">
        <v>21.740739999999999</v>
      </c>
      <c r="IB247" s="1">
        <v>3.6382670000000002E-3</v>
      </c>
      <c r="IC247" s="1">
        <v>1.042921</v>
      </c>
      <c r="ID247">
        <v>0.86582479999999995</v>
      </c>
      <c r="IE247">
        <v>22.050550000000001</v>
      </c>
      <c r="IF247" s="1">
        <v>3.1907810000000002E-3</v>
      </c>
      <c r="IG247" s="1">
        <v>0.91060280000000005</v>
      </c>
      <c r="IH247">
        <v>0.86507730000000005</v>
      </c>
      <c r="II247">
        <v>22.676819999999999</v>
      </c>
      <c r="IJ247" s="1">
        <v>2.7796940000000001E-3</v>
      </c>
      <c r="IK247" s="1">
        <v>0.78960940000000002</v>
      </c>
      <c r="IL247">
        <v>0.86479879999999998</v>
      </c>
      <c r="IM247">
        <v>22.876480000000001</v>
      </c>
      <c r="IN247" s="1">
        <v>2.4159060000000002E-3</v>
      </c>
      <c r="IO247" s="1">
        <v>0.68325449999999999</v>
      </c>
      <c r="IP247">
        <v>0.86452079999999998</v>
      </c>
      <c r="IQ247">
        <v>22.502089999999999</v>
      </c>
      <c r="IR247" s="1">
        <v>2.1059899999999999E-3</v>
      </c>
      <c r="IS247" s="1">
        <v>0.59323899999999996</v>
      </c>
      <c r="IT247">
        <v>0.86419800000000002</v>
      </c>
      <c r="IU247">
        <v>21.80339</v>
      </c>
      <c r="IV247" s="1">
        <v>1.847551E-3</v>
      </c>
      <c r="IW247" s="1">
        <v>0.51861670000000004</v>
      </c>
      <c r="IX247">
        <v>0.86398870000000005</v>
      </c>
      <c r="IY247">
        <v>21.16217</v>
      </c>
      <c r="IZ247" s="1">
        <v>1.632728E-3</v>
      </c>
      <c r="JA247" s="1">
        <v>0.45688200000000001</v>
      </c>
      <c r="JB247">
        <v>0.86382740000000002</v>
      </c>
      <c r="JC247">
        <v>20.978629999999999</v>
      </c>
      <c r="JD247" s="1">
        <v>1.4476179999999999E-3</v>
      </c>
      <c r="JE247" s="1">
        <v>0.40403670000000003</v>
      </c>
      <c r="JF247">
        <v>0.86373330000000004</v>
      </c>
      <c r="JG247">
        <v>21.772749999999998</v>
      </c>
      <c r="JH247" s="1">
        <v>1.2782309999999999E-3</v>
      </c>
      <c r="JI247" s="1">
        <v>0.35607109999999997</v>
      </c>
      <c r="JJ247">
        <v>0.8636992</v>
      </c>
      <c r="JK247">
        <v>22.80199</v>
      </c>
      <c r="JL247" s="1">
        <v>1.1170850000000001E-3</v>
      </c>
      <c r="JM247" s="1">
        <v>0.3107105</v>
      </c>
      <c r="JN247">
        <v>0.86372789999999999</v>
      </c>
      <c r="JO247">
        <v>23.769020000000001</v>
      </c>
      <c r="JP247" s="1">
        <v>9.6511320000000004E-4</v>
      </c>
      <c r="JQ247" s="1">
        <v>0.26809490000000002</v>
      </c>
      <c r="JR247">
        <v>0.86378370000000004</v>
      </c>
      <c r="JS247">
        <v>24.368510000000001</v>
      </c>
      <c r="JT247" s="1">
        <v>8.2950820000000003E-4</v>
      </c>
      <c r="JU247" s="1">
        <v>0.2301</v>
      </c>
      <c r="JV247">
        <v>0.86388940000000003</v>
      </c>
      <c r="JW247">
        <v>24.17388</v>
      </c>
      <c r="JX247" s="1">
        <v>7.1707270000000004E-4</v>
      </c>
      <c r="JY247" s="1">
        <v>0.1986028</v>
      </c>
      <c r="JZ247">
        <v>0.86404259999999999</v>
      </c>
      <c r="KA247">
        <v>23.419979999999999</v>
      </c>
      <c r="KB247" s="1">
        <v>6.2971149999999998E-4</v>
      </c>
      <c r="KC247" s="1">
        <v>0.17411950000000001</v>
      </c>
      <c r="KD247">
        <v>0.86424389999999995</v>
      </c>
      <c r="KE247">
        <v>22.75554</v>
      </c>
      <c r="KF247" s="1">
        <v>5.6416050000000003E-4</v>
      </c>
      <c r="KG247" s="1">
        <v>0.15576090000000001</v>
      </c>
      <c r="KH247">
        <v>0.86455320000000002</v>
      </c>
      <c r="KI247">
        <v>22.396830000000001</v>
      </c>
      <c r="KJ247" s="1">
        <v>5.1438129999999995E-4</v>
      </c>
      <c r="KK247" s="1">
        <v>0.14182449999999999</v>
      </c>
      <c r="KL247">
        <v>0.86494740000000003</v>
      </c>
      <c r="KM247">
        <v>22.833110000000001</v>
      </c>
      <c r="KN247" s="1">
        <v>4.7399630000000001E-4</v>
      </c>
      <c r="KO247" s="1">
        <v>0.1305868</v>
      </c>
      <c r="KP247">
        <v>0.86538630000000005</v>
      </c>
      <c r="KQ247">
        <v>23.418790000000001</v>
      </c>
      <c r="KR247" s="1">
        <v>4.3877519999999999E-4</v>
      </c>
      <c r="KS247" s="1">
        <v>0.12081799999999999</v>
      </c>
      <c r="KT247">
        <v>0.86588589999999999</v>
      </c>
      <c r="KU247">
        <v>23.82179</v>
      </c>
      <c r="KV247" s="1">
        <v>4.0657999999999997E-4</v>
      </c>
      <c r="KW247" s="1">
        <v>0.1119226</v>
      </c>
      <c r="KX247">
        <v>0.86640189999999995</v>
      </c>
      <c r="KY247">
        <v>23.860910000000001</v>
      </c>
      <c r="KZ247" s="1">
        <v>3.7704680000000002E-4</v>
      </c>
      <c r="LA247" s="1">
        <v>0.10376920000000001</v>
      </c>
      <c r="LB247">
        <v>0.866869</v>
      </c>
      <c r="LC247">
        <v>23.401340000000001</v>
      </c>
      <c r="LD247" s="1">
        <v>3.5047890000000002E-4</v>
      </c>
      <c r="LE247" s="1">
        <v>9.6455059999999995E-2</v>
      </c>
      <c r="LF247">
        <v>0.86734290000000003</v>
      </c>
      <c r="LG247">
        <v>22.666229999999999</v>
      </c>
      <c r="LH247" s="1">
        <v>3.2728279999999998E-4</v>
      </c>
      <c r="LI247" s="1">
        <v>9.0074039999999994E-2</v>
      </c>
      <c r="LJ247">
        <v>0.86769719999999995</v>
      </c>
      <c r="LK247">
        <v>21.93778</v>
      </c>
      <c r="LL247" s="1">
        <v>3.0727750000000001E-4</v>
      </c>
      <c r="LM247" s="1">
        <v>8.4582359999999995E-2</v>
      </c>
      <c r="LN247">
        <v>0.86798869999999995</v>
      </c>
      <c r="LO247">
        <v>21.614879999999999</v>
      </c>
      <c r="LP247" s="1">
        <v>2.9006330000000001E-4</v>
      </c>
      <c r="LQ247" s="1">
        <v>7.9866010000000001E-2</v>
      </c>
      <c r="LR247">
        <v>0.8681584</v>
      </c>
      <c r="LS247">
        <v>22.164919999999999</v>
      </c>
      <c r="LT247" s="1">
        <v>2.7505180000000001E-4</v>
      </c>
      <c r="LU247" s="1">
        <v>7.5766120000000006E-2</v>
      </c>
      <c r="LV247">
        <v>0.86823689999999998</v>
      </c>
      <c r="LW247">
        <v>23.001570000000001</v>
      </c>
      <c r="LX247" s="1">
        <v>2.6170920000000001E-4</v>
      </c>
      <c r="LY247" s="1">
        <v>7.2134690000000001E-2</v>
      </c>
      <c r="LZ247">
        <v>0.86822840000000001</v>
      </c>
      <c r="MA247">
        <v>23.861999999999998</v>
      </c>
      <c r="MB247" s="1">
        <v>2.4981169999999998E-4</v>
      </c>
      <c r="MC247" s="1">
        <v>6.8893109999999994E-2</v>
      </c>
      <c r="MD247">
        <v>0.86815319999999996</v>
      </c>
      <c r="ME247">
        <v>24.339960000000001</v>
      </c>
      <c r="MF247" s="1">
        <v>2.393679E-4</v>
      </c>
      <c r="MG247" s="1">
        <v>6.6044850000000002E-2</v>
      </c>
      <c r="MH247">
        <v>0.868035</v>
      </c>
      <c r="MI247">
        <v>24.27205</v>
      </c>
      <c r="MJ247" s="1">
        <v>2.3049379999999999E-4</v>
      </c>
      <c r="MK247" s="1">
        <v>6.3618649999999999E-2</v>
      </c>
      <c r="ML247">
        <v>0.86785920000000005</v>
      </c>
      <c r="MM247">
        <v>23.6767</v>
      </c>
      <c r="MN247" s="1">
        <v>2.2305250000000001E-4</v>
      </c>
      <c r="MO247" s="1">
        <v>6.1583970000000002E-2</v>
      </c>
      <c r="MP247">
        <v>0.86771290000000001</v>
      </c>
      <c r="MQ247">
        <v>23.233129999999999</v>
      </c>
      <c r="MR247" s="1">
        <v>2.1674619999999999E-4</v>
      </c>
      <c r="MS247" s="1">
        <v>5.9857170000000001E-2</v>
      </c>
      <c r="MT247">
        <v>0.86760490000000001</v>
      </c>
      <c r="MU247">
        <v>23.090170000000001</v>
      </c>
      <c r="MV247" s="1">
        <v>2.114033E-4</v>
      </c>
      <c r="MW247" s="1">
        <v>5.838368E-2</v>
      </c>
      <c r="MX247">
        <v>0.8675233</v>
      </c>
      <c r="MY247">
        <v>23.568180000000002</v>
      </c>
      <c r="MZ247" s="1">
        <v>2.069696E-4</v>
      </c>
      <c r="NA247" s="1">
        <v>5.7158199999999999E-2</v>
      </c>
      <c r="NB247">
        <v>0.8674077</v>
      </c>
      <c r="NC247">
        <v>24.366810000000001</v>
      </c>
      <c r="ND247" s="1">
        <v>2.0336829999999999E-4</v>
      </c>
      <c r="NE247" s="1">
        <v>5.6159939999999998E-2</v>
      </c>
      <c r="NF247">
        <v>0.8674077</v>
      </c>
      <c r="NG247">
        <v>24.366810000000001</v>
      </c>
      <c r="NH247" s="1">
        <v>2.0336829999999999E-4</v>
      </c>
      <c r="NI247" s="1">
        <v>5.6159939999999998E-2</v>
      </c>
      <c r="NJ247">
        <v>0.8674077</v>
      </c>
      <c r="NK247">
        <v>24.366810000000001</v>
      </c>
      <c r="NL247" s="1">
        <v>2.0336829999999999E-4</v>
      </c>
      <c r="NM247" s="1">
        <v>5.6159939999999998E-2</v>
      </c>
      <c r="NN247">
        <v>0.8674077</v>
      </c>
      <c r="NO247">
        <v>24.366810000000001</v>
      </c>
      <c r="NP247" s="1">
        <v>2.0336829999999999E-4</v>
      </c>
      <c r="NQ247" s="1">
        <v>5.6159939999999998E-2</v>
      </c>
      <c r="NR247">
        <v>0.8674077</v>
      </c>
      <c r="NS247">
        <v>24.366810000000001</v>
      </c>
      <c r="NT247" s="1">
        <v>2.0336829999999999E-4</v>
      </c>
      <c r="NU247" s="1">
        <v>5.6159939999999998E-2</v>
      </c>
      <c r="NV247">
        <v>0.8674077</v>
      </c>
      <c r="NW247">
        <v>24.366810000000001</v>
      </c>
      <c r="NX247" s="1">
        <v>2.0336829999999999E-4</v>
      </c>
      <c r="NY247" s="1">
        <v>5.6159939999999998E-2</v>
      </c>
      <c r="NZ247">
        <v>0.8674077</v>
      </c>
      <c r="OA247">
        <v>24.366810000000001</v>
      </c>
      <c r="OB247" s="1">
        <v>2.0336829999999999E-4</v>
      </c>
      <c r="OC247" s="1">
        <v>5.6159939999999998E-2</v>
      </c>
      <c r="OD247">
        <v>0.8674077</v>
      </c>
      <c r="OE247">
        <v>24.366810000000001</v>
      </c>
      <c r="OF247" s="1">
        <v>2.0336829999999999E-4</v>
      </c>
      <c r="OG247" s="1">
        <v>5.6159939999999998E-2</v>
      </c>
      <c r="OH247">
        <v>0.8674077</v>
      </c>
      <c r="OI247">
        <v>24.366810000000001</v>
      </c>
      <c r="OJ247" s="1">
        <v>2.0336829999999999E-4</v>
      </c>
      <c r="OK247" s="1">
        <v>5.6159939999999998E-2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0.84034880000000001</v>
      </c>
      <c r="G248">
        <v>18.060559999999999</v>
      </c>
      <c r="H248">
        <v>0</v>
      </c>
      <c r="I248">
        <v>0</v>
      </c>
      <c r="J248">
        <v>0.8399221</v>
      </c>
      <c r="K248">
        <v>18.233619999999998</v>
      </c>
      <c r="L248">
        <v>0</v>
      </c>
      <c r="M248">
        <v>0</v>
      </c>
      <c r="N248">
        <v>0.83949940000000001</v>
      </c>
      <c r="O248">
        <v>18.41028</v>
      </c>
      <c r="P248">
        <v>0</v>
      </c>
      <c r="Q248">
        <v>0</v>
      </c>
      <c r="R248">
        <v>0.83904120000000004</v>
      </c>
      <c r="S248">
        <v>18.792339999999999</v>
      </c>
      <c r="T248">
        <v>0</v>
      </c>
      <c r="U248">
        <v>0</v>
      </c>
      <c r="V248">
        <v>0.83860950000000001</v>
      </c>
      <c r="W248">
        <v>19.38175</v>
      </c>
      <c r="X248">
        <v>0</v>
      </c>
      <c r="Y248">
        <v>0</v>
      </c>
      <c r="Z248">
        <v>0.83818760000000003</v>
      </c>
      <c r="AA248">
        <v>19.546420000000001</v>
      </c>
      <c r="AB248">
        <v>0</v>
      </c>
      <c r="AC248">
        <v>0</v>
      </c>
      <c r="AD248">
        <v>0.83777800000000002</v>
      </c>
      <c r="AE248">
        <v>19.338280000000001</v>
      </c>
      <c r="AF248">
        <v>0</v>
      </c>
      <c r="AG248">
        <v>0</v>
      </c>
      <c r="AH248">
        <v>0.83739010000000003</v>
      </c>
      <c r="AI248">
        <v>19.14725</v>
      </c>
      <c r="AJ248">
        <v>0</v>
      </c>
      <c r="AK248">
        <v>0</v>
      </c>
      <c r="AL248">
        <v>0.83699349999999995</v>
      </c>
      <c r="AM248">
        <v>18.996020000000001</v>
      </c>
      <c r="AN248">
        <v>0</v>
      </c>
      <c r="AO248">
        <v>0</v>
      </c>
      <c r="AP248">
        <v>0.83649439999999997</v>
      </c>
      <c r="AQ248">
        <v>19.375109999999999</v>
      </c>
      <c r="AR248">
        <v>0</v>
      </c>
      <c r="AS248">
        <v>0</v>
      </c>
      <c r="AT248">
        <v>0.83600890000000005</v>
      </c>
      <c r="AU248">
        <v>19.868099999999998</v>
      </c>
      <c r="AV248">
        <v>9.7087829999999996E-34</v>
      </c>
      <c r="AW248" s="1">
        <v>2.7829979999999998E-31</v>
      </c>
      <c r="AX248">
        <v>0.8355148</v>
      </c>
      <c r="AY248">
        <v>20.338329999999999</v>
      </c>
      <c r="AZ248" s="1">
        <v>4.3375320000000002E-21</v>
      </c>
      <c r="BA248" s="1">
        <v>1.2498750000000001E-18</v>
      </c>
      <c r="BB248">
        <v>0.83502690000000002</v>
      </c>
      <c r="BC248">
        <v>20.875810000000001</v>
      </c>
      <c r="BD248" s="1">
        <v>6.0132030000000004E-12</v>
      </c>
      <c r="BE248" s="1">
        <v>1.297453E-9</v>
      </c>
      <c r="BF248">
        <v>0.83453089999999996</v>
      </c>
      <c r="BG248">
        <v>20.95298</v>
      </c>
      <c r="BH248" s="1">
        <v>8.6151039999999996E-7</v>
      </c>
      <c r="BI248" s="1">
        <v>1.9436209999999999E-4</v>
      </c>
      <c r="BJ248">
        <v>0.83398969999999994</v>
      </c>
      <c r="BK248">
        <v>20.791830000000001</v>
      </c>
      <c r="BL248" s="1">
        <v>6.8095180000000001E-4</v>
      </c>
      <c r="BM248" s="1">
        <v>0.16343859999999999</v>
      </c>
      <c r="BN248">
        <v>0.8335148</v>
      </c>
      <c r="BO248">
        <v>20.598210000000002</v>
      </c>
      <c r="BP248" s="1">
        <v>6.9812979999999997E-2</v>
      </c>
      <c r="BQ248" s="1">
        <v>17.523219999999998</v>
      </c>
      <c r="BR248">
        <v>0.83299999999999996</v>
      </c>
      <c r="BS248">
        <v>20.360379999999999</v>
      </c>
      <c r="BT248" s="1">
        <v>1.74474</v>
      </c>
      <c r="BU248">
        <v>455.20600000000002</v>
      </c>
      <c r="BV248">
        <v>0.83252749999999998</v>
      </c>
      <c r="BW248">
        <v>20.204429999999999</v>
      </c>
      <c r="BX248">
        <v>14.68825</v>
      </c>
      <c r="BY248">
        <v>3961.6759999999999</v>
      </c>
      <c r="BZ248">
        <v>0.83215309999999998</v>
      </c>
      <c r="CA248">
        <v>20.41732</v>
      </c>
      <c r="CB248">
        <v>51.371110000000002</v>
      </c>
      <c r="CC248">
        <v>14262.7</v>
      </c>
      <c r="CD248">
        <v>0.83174700000000001</v>
      </c>
      <c r="CE248">
        <v>20.595330000000001</v>
      </c>
      <c r="CF248">
        <v>86.814539999999994</v>
      </c>
      <c r="CG248">
        <v>24735.85</v>
      </c>
      <c r="CH248">
        <v>0.83117149999999995</v>
      </c>
      <c r="CI248">
        <v>20.802240000000001</v>
      </c>
      <c r="CJ248">
        <v>79.634919999999994</v>
      </c>
      <c r="CK248">
        <v>23224.68</v>
      </c>
      <c r="CL248">
        <v>0.83018550000000002</v>
      </c>
      <c r="CM248">
        <v>20.79946</v>
      </c>
      <c r="CN248">
        <v>43.5261</v>
      </c>
      <c r="CO248">
        <v>12969.1</v>
      </c>
      <c r="CP248">
        <v>0.82817470000000004</v>
      </c>
      <c r="CQ248">
        <v>20.63974</v>
      </c>
      <c r="CR248">
        <v>15.40924</v>
      </c>
      <c r="CS248">
        <v>4685.2650000000003</v>
      </c>
      <c r="CT248">
        <v>0.82555149999999999</v>
      </c>
      <c r="CU248">
        <v>20.23865</v>
      </c>
      <c r="CV248">
        <v>3.8503980000000002</v>
      </c>
      <c r="CW248">
        <v>1191.9280000000001</v>
      </c>
      <c r="CX248">
        <v>0.82303700000000002</v>
      </c>
      <c r="CY248">
        <v>19.589880000000001</v>
      </c>
      <c r="CZ248">
        <v>0.76626559999999999</v>
      </c>
      <c r="DA248">
        <v>239.95830000000001</v>
      </c>
      <c r="DB248">
        <v>0.82103340000000002</v>
      </c>
      <c r="DC248">
        <v>19.06625</v>
      </c>
      <c r="DD248">
        <v>0.16660749999999999</v>
      </c>
      <c r="DE248">
        <v>51.55453</v>
      </c>
      <c r="DF248">
        <v>0.8193994</v>
      </c>
      <c r="DG248">
        <v>18.903269999999999</v>
      </c>
      <c r="DH248">
        <v>7.1958279999999999E-2</v>
      </c>
      <c r="DI248">
        <v>21.525729999999999</v>
      </c>
      <c r="DJ248">
        <v>0.81777390000000005</v>
      </c>
      <c r="DK248">
        <v>18.85924</v>
      </c>
      <c r="DL248">
        <v>5.7143909999999999E-2</v>
      </c>
      <c r="DM248">
        <v>16.874020000000002</v>
      </c>
      <c r="DN248">
        <v>0.81611440000000002</v>
      </c>
      <c r="DO248">
        <v>19.05762</v>
      </c>
      <c r="DP248">
        <v>5.416108E-2</v>
      </c>
      <c r="DQ248">
        <v>15.977169999999999</v>
      </c>
      <c r="DR248">
        <v>0.81454839999999995</v>
      </c>
      <c r="DS248">
        <v>19.01219</v>
      </c>
      <c r="DT248" s="1">
        <v>5.3707739999999997E-2</v>
      </c>
      <c r="DU248">
        <v>15.868969999999999</v>
      </c>
      <c r="DV248">
        <v>0.81305260000000001</v>
      </c>
      <c r="DW248">
        <v>18.871359999999999</v>
      </c>
      <c r="DX248" s="1">
        <v>5.3241919999999998E-2</v>
      </c>
      <c r="DY248">
        <v>15.778560000000001</v>
      </c>
      <c r="DZ248">
        <v>0.81169449999999999</v>
      </c>
      <c r="EA248">
        <v>18.661529999999999</v>
      </c>
      <c r="EB248" s="1">
        <v>5.1501779999999997E-2</v>
      </c>
      <c r="EC248">
        <v>15.311199999999999</v>
      </c>
      <c r="ED248">
        <v>0.80864670000000005</v>
      </c>
      <c r="EE248">
        <v>18.338989999999999</v>
      </c>
      <c r="EF248" s="1">
        <v>4.8410259999999997E-2</v>
      </c>
      <c r="EG248" s="1">
        <v>14.45139</v>
      </c>
      <c r="EH248">
        <v>0.80550529999999998</v>
      </c>
      <c r="EI248">
        <v>18.366389999999999</v>
      </c>
      <c r="EJ248" s="1">
        <v>4.4545840000000003E-2</v>
      </c>
      <c r="EK248" s="1">
        <v>13.349220000000001</v>
      </c>
      <c r="EL248">
        <v>0.80219280000000004</v>
      </c>
      <c r="EM248">
        <v>18.39151</v>
      </c>
      <c r="EN248" s="1">
        <v>4.0448159999999997E-2</v>
      </c>
      <c r="EO248" s="1">
        <v>12.167439999999999</v>
      </c>
      <c r="EP248">
        <v>0.79909459999999999</v>
      </c>
      <c r="EQ248">
        <v>18.35577</v>
      </c>
      <c r="ER248" s="1">
        <v>3.64803E-2</v>
      </c>
      <c r="ES248" s="1">
        <v>11.014670000000001</v>
      </c>
      <c r="ET248">
        <v>0.7959754</v>
      </c>
      <c r="EU248">
        <v>18.48939</v>
      </c>
      <c r="EV248" s="1">
        <v>3.2862379999999997E-2</v>
      </c>
      <c r="EW248" s="1">
        <v>9.9582870000000003</v>
      </c>
      <c r="EX248">
        <v>0.79268470000000002</v>
      </c>
      <c r="EY248">
        <v>18.450959999999998</v>
      </c>
      <c r="EZ248" s="1">
        <v>2.9626489999999998E-2</v>
      </c>
      <c r="FA248" s="1">
        <v>9.0129570000000001</v>
      </c>
      <c r="FB248">
        <v>0.78936510000000004</v>
      </c>
      <c r="FC248">
        <v>18.167310000000001</v>
      </c>
      <c r="FD248" s="1">
        <v>2.6711840000000001E-2</v>
      </c>
      <c r="FE248" s="1">
        <v>8.1590399999999992</v>
      </c>
      <c r="FF248">
        <v>0.78632690000000005</v>
      </c>
      <c r="FG248">
        <v>17.951129999999999</v>
      </c>
      <c r="FH248" s="1">
        <v>2.4102700000000001E-2</v>
      </c>
      <c r="FI248" s="1">
        <v>7.3872869999999997</v>
      </c>
      <c r="FJ248">
        <v>0.78322219999999998</v>
      </c>
      <c r="FK248">
        <v>17.937629999999999</v>
      </c>
      <c r="FL248" s="1">
        <v>2.1739379999999999E-2</v>
      </c>
      <c r="FM248" s="1">
        <v>6.686858</v>
      </c>
      <c r="FN248">
        <v>0.78138810000000003</v>
      </c>
      <c r="FO248">
        <v>18.513069999999999</v>
      </c>
      <c r="FP248" s="1">
        <v>1.9609890000000001E-2</v>
      </c>
      <c r="FQ248" s="1">
        <v>6.0433890000000003</v>
      </c>
      <c r="FR248">
        <v>0.77994379999999996</v>
      </c>
      <c r="FS248">
        <v>19.132010000000001</v>
      </c>
      <c r="FT248" s="1">
        <v>1.7674430000000001E-2</v>
      </c>
      <c r="FU248" s="1">
        <v>5.4551749999999997</v>
      </c>
      <c r="FV248">
        <v>0.77871009999999996</v>
      </c>
      <c r="FW248">
        <v>19.671379999999999</v>
      </c>
      <c r="FX248" s="1">
        <v>1.593253E-2</v>
      </c>
      <c r="FY248" s="1">
        <v>4.9230280000000004</v>
      </c>
      <c r="FZ248">
        <v>0.77821430000000003</v>
      </c>
      <c r="GA248">
        <v>20.039259999999999</v>
      </c>
      <c r="GB248" s="1">
        <v>1.437693E-2</v>
      </c>
      <c r="GC248" s="1">
        <v>4.4463419999999996</v>
      </c>
      <c r="GD248">
        <v>0.77782890000000005</v>
      </c>
      <c r="GE248">
        <v>19.877120000000001</v>
      </c>
      <c r="GF248" s="1">
        <v>1.2990440000000001E-2</v>
      </c>
      <c r="GG248" s="1">
        <v>4.0201500000000001</v>
      </c>
      <c r="GH248">
        <v>0.77733929999999996</v>
      </c>
      <c r="GI248">
        <v>19.503959999999999</v>
      </c>
      <c r="GJ248" s="1">
        <v>1.173369E-2</v>
      </c>
      <c r="GK248" s="1">
        <v>3.6353620000000002</v>
      </c>
      <c r="GL248">
        <v>0.77698959999999995</v>
      </c>
      <c r="GM248">
        <v>19.256730000000001</v>
      </c>
      <c r="GN248" s="1">
        <v>1.059847E-2</v>
      </c>
      <c r="GO248" s="1">
        <v>3.2866650000000002</v>
      </c>
      <c r="GP248">
        <v>0.7767771</v>
      </c>
      <c r="GQ248">
        <v>19.340409999999999</v>
      </c>
      <c r="GR248" s="1">
        <v>9.5680590000000003E-3</v>
      </c>
      <c r="GS248" s="1">
        <v>2.9697740000000001</v>
      </c>
      <c r="GT248">
        <v>0.77795700000000001</v>
      </c>
      <c r="GU248">
        <v>20.203600000000002</v>
      </c>
      <c r="GV248" s="1">
        <v>8.6405309999999999E-3</v>
      </c>
      <c r="GW248" s="1">
        <v>2.678534</v>
      </c>
      <c r="GX248">
        <v>0.78017250000000005</v>
      </c>
      <c r="GY248">
        <v>21.130579999999998</v>
      </c>
      <c r="GZ248" s="1">
        <v>7.7941549999999997E-3</v>
      </c>
      <c r="HA248" s="1">
        <v>2.409459</v>
      </c>
      <c r="HB248">
        <v>0.78281750000000005</v>
      </c>
      <c r="HC248">
        <v>21.958960000000001</v>
      </c>
      <c r="HD248" s="1">
        <v>7.0194510000000003E-3</v>
      </c>
      <c r="HE248" s="1">
        <v>2.1627869999999998</v>
      </c>
      <c r="HF248">
        <v>0.78600040000000004</v>
      </c>
      <c r="HG248">
        <v>22.404299999999999</v>
      </c>
      <c r="HH248" s="1">
        <v>6.3249359999999998E-3</v>
      </c>
      <c r="HI248" s="1">
        <v>1.941927</v>
      </c>
      <c r="HJ248">
        <v>0.78932219999999997</v>
      </c>
      <c r="HK248">
        <v>22.161069999999999</v>
      </c>
      <c r="HL248" s="1">
        <v>5.7034260000000002E-3</v>
      </c>
      <c r="HM248" s="1">
        <v>1.745028</v>
      </c>
      <c r="HN248">
        <v>0.79307740000000004</v>
      </c>
      <c r="HO248">
        <v>21.55949</v>
      </c>
      <c r="HP248" s="1">
        <v>5.1471879999999996E-3</v>
      </c>
      <c r="HQ248" s="1">
        <v>1.5685830000000001</v>
      </c>
      <c r="HR248">
        <v>0.79670770000000002</v>
      </c>
      <c r="HS248">
        <v>21.127050000000001</v>
      </c>
      <c r="HT248" s="1">
        <v>4.6358119999999996E-3</v>
      </c>
      <c r="HU248" s="1">
        <v>1.406946</v>
      </c>
      <c r="HV248">
        <v>0.80045279999999996</v>
      </c>
      <c r="HW248">
        <v>21.04843</v>
      </c>
      <c r="HX248" s="1">
        <v>4.1506800000000003E-3</v>
      </c>
      <c r="HY248" s="1">
        <v>1.2543029999999999</v>
      </c>
      <c r="HZ248">
        <v>0.80440529999999999</v>
      </c>
      <c r="IA248">
        <v>21.718889999999998</v>
      </c>
      <c r="IB248" s="1">
        <v>3.6787019999999998E-3</v>
      </c>
      <c r="IC248" s="1">
        <v>1.1069020000000001</v>
      </c>
      <c r="ID248">
        <v>0.80899909999999997</v>
      </c>
      <c r="IE248">
        <v>22.032119999999999</v>
      </c>
      <c r="IF248" s="1">
        <v>3.2285719999999999E-3</v>
      </c>
      <c r="IG248" s="1">
        <v>0.96635280000000001</v>
      </c>
      <c r="IH248">
        <v>0.81308150000000001</v>
      </c>
      <c r="II248">
        <v>22.702179999999998</v>
      </c>
      <c r="IJ248" s="1">
        <v>2.813571E-3</v>
      </c>
      <c r="IK248" s="1">
        <v>0.83779369999999997</v>
      </c>
      <c r="IL248">
        <v>0.81616149999999998</v>
      </c>
      <c r="IM248">
        <v>22.922080000000001</v>
      </c>
      <c r="IN248" s="1">
        <v>2.4450510000000002E-3</v>
      </c>
      <c r="IO248" s="1">
        <v>0.72471209999999997</v>
      </c>
      <c r="IP248">
        <v>0.81875200000000004</v>
      </c>
      <c r="IQ248">
        <v>22.542809999999999</v>
      </c>
      <c r="IR248" s="1">
        <v>2.1304000000000002E-3</v>
      </c>
      <c r="IS248" s="1">
        <v>0.62875639999999999</v>
      </c>
      <c r="IT248">
        <v>0.82091130000000001</v>
      </c>
      <c r="IU248">
        <v>21.83277</v>
      </c>
      <c r="IV248" s="1">
        <v>1.8676669999999999E-3</v>
      </c>
      <c r="IW248" s="1">
        <v>0.5491085</v>
      </c>
      <c r="IX248">
        <v>0.82291029999999998</v>
      </c>
      <c r="IY248">
        <v>21.17672</v>
      </c>
      <c r="IZ248" s="1">
        <v>1.649539E-3</v>
      </c>
      <c r="JA248" s="1">
        <v>0.48334539999999998</v>
      </c>
      <c r="JB248">
        <v>0.82461969999999996</v>
      </c>
      <c r="JC248">
        <v>20.98479</v>
      </c>
      <c r="JD248" s="1">
        <v>1.4623679999999999E-3</v>
      </c>
      <c r="JE248" s="1">
        <v>0.42732789999999998</v>
      </c>
      <c r="JF248">
        <v>0.82608490000000001</v>
      </c>
      <c r="JG248">
        <v>21.78209</v>
      </c>
      <c r="JH248" s="1">
        <v>1.2919330000000001E-3</v>
      </c>
      <c r="JI248" s="1">
        <v>0.37679879999999999</v>
      </c>
      <c r="JJ248">
        <v>0.82729779999999997</v>
      </c>
      <c r="JK248">
        <v>22.82161</v>
      </c>
      <c r="JL248" s="1">
        <v>1.130104E-3</v>
      </c>
      <c r="JM248" s="1">
        <v>0.32914710000000003</v>
      </c>
      <c r="JN248">
        <v>0.82829699999999995</v>
      </c>
      <c r="JO248">
        <v>23.817799999999998</v>
      </c>
      <c r="JP248" s="1">
        <v>9.7713219999999998E-4</v>
      </c>
      <c r="JQ248" s="1">
        <v>0.28427089999999999</v>
      </c>
      <c r="JR248">
        <v>0.82912719999999995</v>
      </c>
      <c r="JS248">
        <v>24.424959999999999</v>
      </c>
      <c r="JT248" s="1">
        <v>8.3988810000000004E-4</v>
      </c>
      <c r="JU248" s="1">
        <v>0.2440098</v>
      </c>
      <c r="JV248">
        <v>0.82978350000000001</v>
      </c>
      <c r="JW248">
        <v>24.22269</v>
      </c>
      <c r="JX248" s="1">
        <v>7.2539350000000002E-4</v>
      </c>
      <c r="JY248" s="1">
        <v>0.2103855</v>
      </c>
      <c r="JZ248">
        <v>0.83029929999999996</v>
      </c>
      <c r="KA248">
        <v>23.458010000000002</v>
      </c>
      <c r="KB248" s="1">
        <v>6.360386E-4</v>
      </c>
      <c r="KC248" s="1">
        <v>0.18410070000000001</v>
      </c>
      <c r="KD248">
        <v>0.83072190000000001</v>
      </c>
      <c r="KE248">
        <v>22.781189999999999</v>
      </c>
      <c r="KF248" s="1">
        <v>5.6889270000000001E-4</v>
      </c>
      <c r="KG248" s="1">
        <v>0.16435279999999999</v>
      </c>
      <c r="KH248">
        <v>0.83103249999999995</v>
      </c>
      <c r="KI248">
        <v>22.401759999999999</v>
      </c>
      <c r="KJ248" s="1">
        <v>5.1804780000000005E-4</v>
      </c>
      <c r="KK248" s="1">
        <v>0.14940809999999999</v>
      </c>
      <c r="KL248">
        <v>0.83123959999999997</v>
      </c>
      <c r="KM248">
        <v>22.832409999999999</v>
      </c>
      <c r="KN248" s="1">
        <v>4.7705620000000002E-4</v>
      </c>
      <c r="KO248" s="1">
        <v>0.13744600000000001</v>
      </c>
      <c r="KP248">
        <v>0.83136719999999997</v>
      </c>
      <c r="KQ248">
        <v>23.409880000000001</v>
      </c>
      <c r="KR248" s="1">
        <v>4.4151109999999999E-4</v>
      </c>
      <c r="KS248" s="1">
        <v>0.1271186</v>
      </c>
      <c r="KT248">
        <v>0.83137850000000002</v>
      </c>
      <c r="KU248">
        <v>23.83304</v>
      </c>
      <c r="KV248" s="1">
        <v>4.090931E-4</v>
      </c>
      <c r="KW248" s="1">
        <v>0.11774469999999999</v>
      </c>
      <c r="KX248">
        <v>0.83126560000000005</v>
      </c>
      <c r="KY248">
        <v>23.890699999999999</v>
      </c>
      <c r="KZ248" s="1">
        <v>3.7932999999999999E-4</v>
      </c>
      <c r="LA248" s="1">
        <v>0.1091461</v>
      </c>
      <c r="LB248">
        <v>0.83105580000000001</v>
      </c>
      <c r="LC248">
        <v>23.44425</v>
      </c>
      <c r="LD248" s="1">
        <v>3.5249940000000002E-4</v>
      </c>
      <c r="LE248" s="1">
        <v>0.1014111</v>
      </c>
      <c r="LF248">
        <v>0.83074890000000001</v>
      </c>
      <c r="LG248">
        <v>22.713640000000002</v>
      </c>
      <c r="LH248" s="1">
        <v>3.2902810000000002E-4</v>
      </c>
      <c r="LI248" s="1">
        <v>9.4652319999999998E-2</v>
      </c>
      <c r="LJ248">
        <v>0.83040429999999998</v>
      </c>
      <c r="LK248">
        <v>21.97298</v>
      </c>
      <c r="LL248" s="1">
        <v>3.0877729999999998E-4</v>
      </c>
      <c r="LM248" s="1">
        <v>8.8830140000000002E-2</v>
      </c>
      <c r="LN248">
        <v>0.82990649999999999</v>
      </c>
      <c r="LO248">
        <v>21.63749</v>
      </c>
      <c r="LP248" s="1">
        <v>2.9135560000000002E-4</v>
      </c>
      <c r="LQ248" s="1">
        <v>8.383235E-2</v>
      </c>
      <c r="LR248">
        <v>0.82943809999999996</v>
      </c>
      <c r="LS248">
        <v>22.189830000000001</v>
      </c>
      <c r="LT248" s="1">
        <v>2.7618290000000002E-4</v>
      </c>
      <c r="LU248" s="1">
        <v>7.9495969999999999E-2</v>
      </c>
      <c r="LV248">
        <v>0.82898700000000003</v>
      </c>
      <c r="LW248">
        <v>23.032609999999998</v>
      </c>
      <c r="LX248" s="1">
        <v>2.6272159999999998E-4</v>
      </c>
      <c r="LY248" s="1">
        <v>7.5663519999999998E-2</v>
      </c>
      <c r="LZ248">
        <v>0.82852939999999997</v>
      </c>
      <c r="MA248">
        <v>23.918839999999999</v>
      </c>
      <c r="MB248" s="1">
        <v>2.507125E-4</v>
      </c>
      <c r="MC248" s="1">
        <v>7.2241550000000002E-2</v>
      </c>
      <c r="MD248">
        <v>0.8281096</v>
      </c>
      <c r="ME248">
        <v>24.395769999999999</v>
      </c>
      <c r="MF248" s="1">
        <v>2.401467E-4</v>
      </c>
      <c r="MG248" s="1">
        <v>6.9229100000000002E-2</v>
      </c>
      <c r="MH248">
        <v>0.82780949999999998</v>
      </c>
      <c r="MI248">
        <v>24.31785</v>
      </c>
      <c r="MJ248" s="1">
        <v>2.3115089999999999E-4</v>
      </c>
      <c r="MK248" s="1">
        <v>6.6655519999999996E-2</v>
      </c>
      <c r="ML248">
        <v>0.8275768</v>
      </c>
      <c r="MM248">
        <v>23.701059999999998</v>
      </c>
      <c r="MN248" s="1">
        <v>2.2360580000000001E-4</v>
      </c>
      <c r="MO248" s="1">
        <v>6.4495769999999994E-2</v>
      </c>
      <c r="MP248">
        <v>0.8274359</v>
      </c>
      <c r="MQ248">
        <v>23.23884</v>
      </c>
      <c r="MR248" s="1">
        <v>2.1721899999999999E-4</v>
      </c>
      <c r="MS248" s="1">
        <v>6.2666029999999998E-2</v>
      </c>
      <c r="MT248">
        <v>0.82734070000000004</v>
      </c>
      <c r="MU248">
        <v>23.0776</v>
      </c>
      <c r="MV248" s="1">
        <v>2.118051E-4</v>
      </c>
      <c r="MW248" s="1">
        <v>6.1105359999999997E-2</v>
      </c>
      <c r="MX248">
        <v>0.82730859999999995</v>
      </c>
      <c r="MY248">
        <v>23.557259999999999</v>
      </c>
      <c r="MZ248" s="1">
        <v>2.072985E-4</v>
      </c>
      <c r="NA248" s="1">
        <v>5.9801189999999997E-2</v>
      </c>
      <c r="NB248">
        <v>0.82732399999999995</v>
      </c>
      <c r="NC248">
        <v>24.366599999999998</v>
      </c>
      <c r="ND248" s="1">
        <v>2.036381E-4</v>
      </c>
      <c r="NE248" s="1">
        <v>5.8738249999999999E-2</v>
      </c>
      <c r="NF248">
        <v>0.82732399999999995</v>
      </c>
      <c r="NG248">
        <v>24.366599999999998</v>
      </c>
      <c r="NH248" s="1">
        <v>2.036381E-4</v>
      </c>
      <c r="NI248" s="1">
        <v>5.8738249999999999E-2</v>
      </c>
      <c r="NJ248">
        <v>0.82732399999999995</v>
      </c>
      <c r="NK248">
        <v>24.366599999999998</v>
      </c>
      <c r="NL248" s="1">
        <v>2.036381E-4</v>
      </c>
      <c r="NM248" s="1">
        <v>5.8738249999999999E-2</v>
      </c>
      <c r="NN248">
        <v>0.82732399999999995</v>
      </c>
      <c r="NO248">
        <v>24.366599999999998</v>
      </c>
      <c r="NP248" s="1">
        <v>2.036381E-4</v>
      </c>
      <c r="NQ248" s="1">
        <v>5.8738249999999999E-2</v>
      </c>
      <c r="NR248">
        <v>0.82732399999999995</v>
      </c>
      <c r="NS248">
        <v>24.366599999999998</v>
      </c>
      <c r="NT248" s="1">
        <v>2.036381E-4</v>
      </c>
      <c r="NU248" s="1">
        <v>5.8738249999999999E-2</v>
      </c>
      <c r="NV248">
        <v>0.82732399999999995</v>
      </c>
      <c r="NW248">
        <v>24.366599999999998</v>
      </c>
      <c r="NX248" s="1">
        <v>2.036381E-4</v>
      </c>
      <c r="NY248" s="1">
        <v>5.8738249999999999E-2</v>
      </c>
      <c r="NZ248">
        <v>0.82732399999999995</v>
      </c>
      <c r="OA248">
        <v>24.366599999999998</v>
      </c>
      <c r="OB248" s="1">
        <v>2.036381E-4</v>
      </c>
      <c r="OC248" s="1">
        <v>5.8738249999999999E-2</v>
      </c>
      <c r="OD248">
        <v>0.82732399999999995</v>
      </c>
      <c r="OE248">
        <v>24.366599999999998</v>
      </c>
      <c r="OF248" s="1">
        <v>2.036381E-4</v>
      </c>
      <c r="OG248" s="1">
        <v>5.8738249999999999E-2</v>
      </c>
      <c r="OH248">
        <v>0.82732399999999995</v>
      </c>
      <c r="OI248">
        <v>24.366599999999998</v>
      </c>
      <c r="OJ248" s="1">
        <v>2.036381E-4</v>
      </c>
      <c r="OK248" s="1">
        <v>5.8738249999999999E-2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1.1087830000000001</v>
      </c>
      <c r="G249">
        <v>18.10078</v>
      </c>
      <c r="H249">
        <v>0</v>
      </c>
      <c r="I249">
        <v>0</v>
      </c>
      <c r="J249">
        <v>1.1067880000000001</v>
      </c>
      <c r="K249">
        <v>18.268419999999999</v>
      </c>
      <c r="L249">
        <v>0</v>
      </c>
      <c r="M249">
        <v>0</v>
      </c>
      <c r="N249">
        <v>1.104811</v>
      </c>
      <c r="O249">
        <v>18.445139999999999</v>
      </c>
      <c r="P249">
        <v>0</v>
      </c>
      <c r="Q249">
        <v>0</v>
      </c>
      <c r="R249">
        <v>1.1027979999999999</v>
      </c>
      <c r="S249">
        <v>18.7852</v>
      </c>
      <c r="T249">
        <v>0</v>
      </c>
      <c r="U249">
        <v>0</v>
      </c>
      <c r="V249">
        <v>1.100795</v>
      </c>
      <c r="W249">
        <v>19.369070000000001</v>
      </c>
      <c r="X249">
        <v>0</v>
      </c>
      <c r="Y249">
        <v>0</v>
      </c>
      <c r="Z249">
        <v>1.098714</v>
      </c>
      <c r="AA249">
        <v>19.559090000000001</v>
      </c>
      <c r="AB249">
        <v>0</v>
      </c>
      <c r="AC249">
        <v>0</v>
      </c>
      <c r="AD249">
        <v>1.0965130000000001</v>
      </c>
      <c r="AE249">
        <v>19.341560000000001</v>
      </c>
      <c r="AF249">
        <v>0</v>
      </c>
      <c r="AG249">
        <v>0</v>
      </c>
      <c r="AH249">
        <v>1.094401</v>
      </c>
      <c r="AI249">
        <v>19.15737</v>
      </c>
      <c r="AJ249">
        <v>0</v>
      </c>
      <c r="AK249">
        <v>0</v>
      </c>
      <c r="AL249">
        <v>1.0921730000000001</v>
      </c>
      <c r="AM249">
        <v>19.000060000000001</v>
      </c>
      <c r="AN249">
        <v>0</v>
      </c>
      <c r="AO249">
        <v>0</v>
      </c>
      <c r="AP249">
        <v>1.0898220000000001</v>
      </c>
      <c r="AQ249">
        <v>19.372769999999999</v>
      </c>
      <c r="AR249">
        <v>0</v>
      </c>
      <c r="AS249">
        <v>0</v>
      </c>
      <c r="AT249">
        <v>1.0873900000000001</v>
      </c>
      <c r="AU249">
        <v>19.864080000000001</v>
      </c>
      <c r="AV249">
        <v>1.056978E-34</v>
      </c>
      <c r="AW249">
        <v>4.1638019999999998E-32</v>
      </c>
      <c r="AX249">
        <v>1.0849169999999999</v>
      </c>
      <c r="AY249">
        <v>20.325389999999999</v>
      </c>
      <c r="AZ249" s="1">
        <v>4.4164700000000001E-22</v>
      </c>
      <c r="BA249" s="1">
        <v>1.752293E-19</v>
      </c>
      <c r="BB249">
        <v>1.08236</v>
      </c>
      <c r="BC249">
        <v>20.86562</v>
      </c>
      <c r="BD249" s="1">
        <v>1.3604950000000001E-12</v>
      </c>
      <c r="BE249" s="1">
        <v>2.7998449999999999E-10</v>
      </c>
      <c r="BF249">
        <v>1.079799</v>
      </c>
      <c r="BG249">
        <v>20.96021</v>
      </c>
      <c r="BH249" s="1">
        <v>4.8225890000000001E-7</v>
      </c>
      <c r="BI249" s="1">
        <v>1.2165780000000001E-4</v>
      </c>
      <c r="BJ249">
        <v>1.077167</v>
      </c>
      <c r="BK249">
        <v>20.79571</v>
      </c>
      <c r="BL249" s="1">
        <v>4.5228770000000002E-4</v>
      </c>
      <c r="BM249" s="1">
        <v>0.1268917</v>
      </c>
      <c r="BN249">
        <v>1.074579</v>
      </c>
      <c r="BO249">
        <v>20.6099</v>
      </c>
      <c r="BP249" s="1">
        <v>5.1780920000000001E-2</v>
      </c>
      <c r="BQ249" s="1">
        <v>15.747059999999999</v>
      </c>
      <c r="BR249">
        <v>1.071914</v>
      </c>
      <c r="BS249">
        <v>20.385999999999999</v>
      </c>
      <c r="BT249" s="1">
        <v>1.4107970000000001</v>
      </c>
      <c r="BU249">
        <v>461.07459999999998</v>
      </c>
      <c r="BV249">
        <v>1.069269</v>
      </c>
      <c r="BW249">
        <v>20.22203</v>
      </c>
      <c r="BX249">
        <v>12.767899999999999</v>
      </c>
      <c r="BY249">
        <v>4454.5140000000001</v>
      </c>
      <c r="BZ249">
        <v>1.066711</v>
      </c>
      <c r="CA249">
        <v>20.434449999999998</v>
      </c>
      <c r="CB249">
        <v>47.540700000000001</v>
      </c>
      <c r="CC249">
        <v>17616.73</v>
      </c>
      <c r="CD249">
        <v>1.0640069999999999</v>
      </c>
      <c r="CE249">
        <v>20.588149999999999</v>
      </c>
      <c r="CF249">
        <v>84.914249999999996</v>
      </c>
      <c r="CG249">
        <v>33299.03</v>
      </c>
      <c r="CH249">
        <v>1.0609360000000001</v>
      </c>
      <c r="CI249">
        <v>20.799410000000002</v>
      </c>
      <c r="CJ249">
        <v>81.848439999999997</v>
      </c>
      <c r="CK249">
        <v>33859.199999999997</v>
      </c>
      <c r="CL249">
        <v>1.0569710000000001</v>
      </c>
      <c r="CM249">
        <v>20.79327</v>
      </c>
      <c r="CN249">
        <v>46.773569999999999</v>
      </c>
      <c r="CO249">
        <v>20366.650000000001</v>
      </c>
      <c r="CP249">
        <v>1.051058</v>
      </c>
      <c r="CQ249">
        <v>20.65353</v>
      </c>
      <c r="CR249">
        <v>17.225719999999999</v>
      </c>
      <c r="CS249">
        <v>7882.9340000000002</v>
      </c>
      <c r="CT249">
        <v>1.0437160000000001</v>
      </c>
      <c r="CU249">
        <v>20.284099999999999</v>
      </c>
      <c r="CV249">
        <v>4.4486410000000003</v>
      </c>
      <c r="CW249">
        <v>2132.4059999999999</v>
      </c>
      <c r="CX249">
        <v>1.0357050000000001</v>
      </c>
      <c r="CY249">
        <v>19.65765</v>
      </c>
      <c r="CZ249">
        <v>0.90181449999999996</v>
      </c>
      <c r="DA249">
        <v>447.6576</v>
      </c>
      <c r="DB249">
        <v>1.027944</v>
      </c>
      <c r="DC249">
        <v>19.121949999999998</v>
      </c>
      <c r="DD249">
        <v>0.1901465</v>
      </c>
      <c r="DE249">
        <v>93.177549999999997</v>
      </c>
      <c r="DF249">
        <v>1.019919</v>
      </c>
      <c r="DG249">
        <v>18.945039999999999</v>
      </c>
      <c r="DH249">
        <v>7.5514349999999994E-2</v>
      </c>
      <c r="DI249">
        <v>34.171329999999998</v>
      </c>
      <c r="DJ249">
        <v>1.0119130000000001</v>
      </c>
      <c r="DK249">
        <v>18.88402</v>
      </c>
      <c r="DL249">
        <v>5.7767770000000003E-2</v>
      </c>
      <c r="DM249">
        <v>25.176200000000001</v>
      </c>
      <c r="DN249">
        <v>1.0037940000000001</v>
      </c>
      <c r="DO249">
        <v>19.066289999999999</v>
      </c>
      <c r="DP249">
        <v>5.4275400000000001E-2</v>
      </c>
      <c r="DQ249">
        <v>23.62818</v>
      </c>
      <c r="DR249">
        <v>0.99579910000000005</v>
      </c>
      <c r="DS249">
        <v>19.013809999999999</v>
      </c>
      <c r="DT249">
        <v>5.3707909999999998E-2</v>
      </c>
      <c r="DU249">
        <v>23.54419</v>
      </c>
      <c r="DV249">
        <v>0.98799789999999998</v>
      </c>
      <c r="DW249">
        <v>18.873059999999999</v>
      </c>
      <c r="DX249" s="1">
        <v>5.3310450000000002E-2</v>
      </c>
      <c r="DY249">
        <v>23.617619999999999</v>
      </c>
      <c r="DZ249">
        <v>0.98072669999999995</v>
      </c>
      <c r="EA249">
        <v>18.681059999999999</v>
      </c>
      <c r="EB249" s="1">
        <v>5.1704720000000003E-2</v>
      </c>
      <c r="EC249">
        <v>23.182790000000001</v>
      </c>
      <c r="ED249">
        <v>0.97371540000000001</v>
      </c>
      <c r="EE249">
        <v>18.37369</v>
      </c>
      <c r="EF249" s="1">
        <v>4.8724419999999997E-2</v>
      </c>
      <c r="EG249" s="1">
        <v>22.10463</v>
      </c>
      <c r="EH249">
        <v>0.96661359999999996</v>
      </c>
      <c r="EI249">
        <v>18.4024</v>
      </c>
      <c r="EJ249" s="1">
        <v>4.4912870000000001E-2</v>
      </c>
      <c r="EK249" s="1">
        <v>20.604649999999999</v>
      </c>
      <c r="EL249">
        <v>0.95928040000000003</v>
      </c>
      <c r="EM249">
        <v>18.431899999999999</v>
      </c>
      <c r="EN249" s="1">
        <v>4.0825340000000002E-2</v>
      </c>
      <c r="EO249" s="1">
        <v>18.932410000000001</v>
      </c>
      <c r="EP249">
        <v>0.95122810000000002</v>
      </c>
      <c r="EQ249">
        <v>18.397010000000002</v>
      </c>
      <c r="ER249" s="1">
        <v>3.6837870000000002E-2</v>
      </c>
      <c r="ES249" s="1">
        <v>17.265940000000001</v>
      </c>
      <c r="ET249">
        <v>0.94305930000000004</v>
      </c>
      <c r="EU249">
        <v>18.525320000000001</v>
      </c>
      <c r="EV249" s="1">
        <v>3.3185539999999999E-2</v>
      </c>
      <c r="EW249" s="1">
        <v>15.71571</v>
      </c>
      <c r="EX249">
        <v>0.93463059999999998</v>
      </c>
      <c r="EY249">
        <v>18.485189999999999</v>
      </c>
      <c r="EZ249" s="1">
        <v>2.9917659999999999E-2</v>
      </c>
      <c r="FA249" s="1">
        <v>14.320220000000001</v>
      </c>
      <c r="FB249">
        <v>0.92610099999999995</v>
      </c>
      <c r="FC249">
        <v>18.176410000000001</v>
      </c>
      <c r="FD249" s="1">
        <v>2.6977250000000001E-2</v>
      </c>
      <c r="FE249" s="1">
        <v>13.055669999999999</v>
      </c>
      <c r="FF249">
        <v>0.91799260000000005</v>
      </c>
      <c r="FG249">
        <v>17.951429999999998</v>
      </c>
      <c r="FH249" s="1">
        <v>2.434095E-2</v>
      </c>
      <c r="FI249" s="1">
        <v>11.90301</v>
      </c>
      <c r="FJ249">
        <v>0.90999629999999998</v>
      </c>
      <c r="FK249">
        <v>17.90943</v>
      </c>
      <c r="FL249" s="1">
        <v>2.196126E-2</v>
      </c>
      <c r="FM249" s="1">
        <v>10.85233</v>
      </c>
      <c r="FN249">
        <v>0.90361610000000003</v>
      </c>
      <c r="FO249">
        <v>18.488430000000001</v>
      </c>
      <c r="FP249" s="1">
        <v>1.9813029999999999E-2</v>
      </c>
      <c r="FQ249" s="1">
        <v>9.8814440000000001</v>
      </c>
      <c r="FR249">
        <v>0.89760150000000005</v>
      </c>
      <c r="FS249">
        <v>19.123259999999998</v>
      </c>
      <c r="FT249" s="1">
        <v>1.7860819999999999E-2</v>
      </c>
      <c r="FU249" s="1">
        <v>8.9909389999999991</v>
      </c>
      <c r="FV249">
        <v>0.89161619999999997</v>
      </c>
      <c r="FW249">
        <v>19.69237</v>
      </c>
      <c r="FX249" s="1">
        <v>1.610114E-2</v>
      </c>
      <c r="FY249" s="1">
        <v>8.1805610000000009</v>
      </c>
      <c r="FZ249">
        <v>0.88498290000000002</v>
      </c>
      <c r="GA249">
        <v>20.074839999999998</v>
      </c>
      <c r="GB249" s="1">
        <v>1.4528259999999999E-2</v>
      </c>
      <c r="GC249" s="1">
        <v>7.4504400000000004</v>
      </c>
      <c r="GD249">
        <v>0.87825070000000005</v>
      </c>
      <c r="GE249">
        <v>19.928550000000001</v>
      </c>
      <c r="GF249" s="1">
        <v>1.3127099999999999E-2</v>
      </c>
      <c r="GG249" s="1">
        <v>6.7927419999999996</v>
      </c>
      <c r="GH249">
        <v>0.8712432</v>
      </c>
      <c r="GI249">
        <v>19.521229999999999</v>
      </c>
      <c r="GJ249" s="1">
        <v>1.185844E-2</v>
      </c>
      <c r="GK249" s="1">
        <v>6.1960459999999999</v>
      </c>
      <c r="GL249">
        <v>0.86444589999999999</v>
      </c>
      <c r="GM249">
        <v>19.258179999999999</v>
      </c>
      <c r="GN249" s="1">
        <v>1.0711790000000001E-2</v>
      </c>
      <c r="GO249" s="1">
        <v>5.6509510000000001</v>
      </c>
      <c r="GP249">
        <v>0.8577051</v>
      </c>
      <c r="GQ249">
        <v>19.282609999999998</v>
      </c>
      <c r="GR249" s="1">
        <v>9.6719879999999994E-3</v>
      </c>
      <c r="GS249" s="1">
        <v>5.1521619999999997</v>
      </c>
      <c r="GT249">
        <v>0.85299460000000005</v>
      </c>
      <c r="GU249">
        <v>20.12811</v>
      </c>
      <c r="GV249" s="1">
        <v>8.7375500000000002E-3</v>
      </c>
      <c r="GW249" s="1">
        <v>4.6900110000000002</v>
      </c>
      <c r="GX249">
        <v>0.85015540000000001</v>
      </c>
      <c r="GY249">
        <v>21.07564</v>
      </c>
      <c r="GZ249" s="1">
        <v>7.884126E-3</v>
      </c>
      <c r="HA249" s="1">
        <v>4.2576669999999996</v>
      </c>
      <c r="HB249">
        <v>0.84758089999999997</v>
      </c>
      <c r="HC249">
        <v>21.938459999999999</v>
      </c>
      <c r="HD249" s="1">
        <v>7.1013500000000002E-3</v>
      </c>
      <c r="HE249" s="1">
        <v>3.857955</v>
      </c>
      <c r="HF249">
        <v>0.84455899999999995</v>
      </c>
      <c r="HG249">
        <v>22.427330000000001</v>
      </c>
      <c r="HH249" s="1">
        <v>6.3981869999999996E-3</v>
      </c>
      <c r="HI249" s="1">
        <v>3.4961639999999998</v>
      </c>
      <c r="HJ249">
        <v>0.84120680000000003</v>
      </c>
      <c r="HK249">
        <v>22.23573</v>
      </c>
      <c r="HL249" s="1">
        <v>5.7692710000000003E-3</v>
      </c>
      <c r="HM249" s="1">
        <v>3.1707390000000002</v>
      </c>
      <c r="HN249">
        <v>0.83861830000000004</v>
      </c>
      <c r="HO249">
        <v>21.612500000000001</v>
      </c>
      <c r="HP249" s="1">
        <v>5.2070270000000004E-3</v>
      </c>
      <c r="HQ249" s="1">
        <v>2.876239</v>
      </c>
      <c r="HR249">
        <v>0.83635959999999998</v>
      </c>
      <c r="HS249">
        <v>21.149000000000001</v>
      </c>
      <c r="HT249" s="1">
        <v>4.6917870000000002E-3</v>
      </c>
      <c r="HU249" s="1">
        <v>2.6035240000000002</v>
      </c>
      <c r="HV249">
        <v>0.83471269999999997</v>
      </c>
      <c r="HW249">
        <v>21.00178</v>
      </c>
      <c r="HX249" s="1">
        <v>4.2044990000000004E-3</v>
      </c>
      <c r="HY249" s="1">
        <v>2.3428779999999998</v>
      </c>
      <c r="HZ249">
        <v>0.833569</v>
      </c>
      <c r="IA249">
        <v>21.65898</v>
      </c>
      <c r="IB249" s="1">
        <v>3.7310830000000001E-3</v>
      </c>
      <c r="IC249" s="1">
        <v>2.0877020000000002</v>
      </c>
      <c r="ID249">
        <v>0.83365270000000002</v>
      </c>
      <c r="IE249">
        <v>21.983450000000001</v>
      </c>
      <c r="IF249" s="1">
        <v>3.2781469999999999E-3</v>
      </c>
      <c r="IG249" s="1">
        <v>1.8392170000000001</v>
      </c>
      <c r="IH249">
        <v>0.83421480000000003</v>
      </c>
      <c r="II249">
        <v>22.671520000000001</v>
      </c>
      <c r="IJ249" s="1">
        <v>2.8583390000000001E-3</v>
      </c>
      <c r="IK249" s="1">
        <v>1.6060430000000001</v>
      </c>
      <c r="IL249">
        <v>0.83453480000000002</v>
      </c>
      <c r="IM249">
        <v>22.96969</v>
      </c>
      <c r="IN249" s="1">
        <v>2.4839839999999998E-3</v>
      </c>
      <c r="IO249" s="1">
        <v>1.3964080000000001</v>
      </c>
      <c r="IP249">
        <v>0.83482190000000001</v>
      </c>
      <c r="IQ249">
        <v>22.64452</v>
      </c>
      <c r="IR249" s="1">
        <v>2.1632349999999999E-3</v>
      </c>
      <c r="IS249" s="1">
        <v>1.2155940000000001</v>
      </c>
      <c r="IT249">
        <v>0.83497650000000001</v>
      </c>
      <c r="IU249">
        <v>21.92681</v>
      </c>
      <c r="IV249" s="1">
        <v>1.894838E-3</v>
      </c>
      <c r="IW249" s="1">
        <v>1.0638650000000001</v>
      </c>
      <c r="IX249">
        <v>0.83506230000000004</v>
      </c>
      <c r="IY249">
        <v>21.243780000000001</v>
      </c>
      <c r="IZ249" s="1">
        <v>1.672226E-3</v>
      </c>
      <c r="JA249" s="1">
        <v>0.93797649999999999</v>
      </c>
      <c r="JB249">
        <v>0.83516000000000001</v>
      </c>
      <c r="JC249">
        <v>20.97627</v>
      </c>
      <c r="JD249" s="1">
        <v>1.482211E-3</v>
      </c>
      <c r="JE249" s="1">
        <v>0.83105530000000005</v>
      </c>
      <c r="JF249">
        <v>0.83524880000000001</v>
      </c>
      <c r="JG249">
        <v>21.72888</v>
      </c>
      <c r="JH249" s="1">
        <v>1.31032E-3</v>
      </c>
      <c r="JI249" s="1">
        <v>0.73515529999999996</v>
      </c>
      <c r="JJ249">
        <v>0.83535680000000001</v>
      </c>
      <c r="JK249">
        <v>22.765059999999998</v>
      </c>
      <c r="JL249" s="1">
        <v>1.1476139999999999E-3</v>
      </c>
      <c r="JM249" s="1">
        <v>0.64476049999999996</v>
      </c>
      <c r="JN249">
        <v>0.83552280000000001</v>
      </c>
      <c r="JO249">
        <v>23.786629999999999</v>
      </c>
      <c r="JP249" s="1">
        <v>9.9341769999999993E-4</v>
      </c>
      <c r="JQ249" s="1">
        <v>0.55890580000000001</v>
      </c>
      <c r="JR249">
        <v>0.83569769999999999</v>
      </c>
      <c r="JS249">
        <v>24.46884</v>
      </c>
      <c r="JT249" s="1">
        <v>8.541016E-4</v>
      </c>
      <c r="JU249" s="1">
        <v>0.48063070000000002</v>
      </c>
      <c r="JV249">
        <v>0.83592699999999998</v>
      </c>
      <c r="JW249">
        <v>24.328779999999998</v>
      </c>
      <c r="JX249" s="1">
        <v>7.3690669999999998E-4</v>
      </c>
      <c r="JY249" s="1">
        <v>0.41407880000000002</v>
      </c>
      <c r="JZ249">
        <v>0.83621540000000005</v>
      </c>
      <c r="KA249">
        <v>23.56549</v>
      </c>
      <c r="KB249" s="1">
        <v>6.448561E-4</v>
      </c>
      <c r="KC249" s="1">
        <v>0.36126930000000002</v>
      </c>
      <c r="KD249">
        <v>0.83650170000000001</v>
      </c>
      <c r="KE249">
        <v>22.864149999999999</v>
      </c>
      <c r="KF249" s="1">
        <v>5.7548940000000002E-4</v>
      </c>
      <c r="KG249" s="1">
        <v>0.32126209999999999</v>
      </c>
      <c r="KH249">
        <v>0.83689630000000004</v>
      </c>
      <c r="KI249">
        <v>22.424019999999999</v>
      </c>
      <c r="KJ249" s="1">
        <v>5.2313740000000004E-4</v>
      </c>
      <c r="KK249" s="1">
        <v>0.2910567</v>
      </c>
      <c r="KL249">
        <v>0.83735630000000005</v>
      </c>
      <c r="KM249">
        <v>22.789090000000002</v>
      </c>
      <c r="KN249" s="1">
        <v>4.812695E-4</v>
      </c>
      <c r="KO249" s="1">
        <v>0.26715349999999999</v>
      </c>
      <c r="KP249">
        <v>0.83788530000000006</v>
      </c>
      <c r="KQ249">
        <v>23.374939999999999</v>
      </c>
      <c r="KR249" s="1">
        <v>4.4525359999999999E-4</v>
      </c>
      <c r="KS249" s="1">
        <v>0.2467743</v>
      </c>
      <c r="KT249">
        <v>0.83844700000000005</v>
      </c>
      <c r="KU249">
        <v>23.792369999999998</v>
      </c>
      <c r="KV249" s="1">
        <v>4.1252630000000002E-4</v>
      </c>
      <c r="KW249" s="1">
        <v>0.22837940000000001</v>
      </c>
      <c r="KX249">
        <v>0.8390341</v>
      </c>
      <c r="KY249">
        <v>23.93413</v>
      </c>
      <c r="KZ249" s="1">
        <v>3.8246340000000001E-4</v>
      </c>
      <c r="LA249" s="1">
        <v>0.2114753</v>
      </c>
      <c r="LB249">
        <v>0.83960670000000004</v>
      </c>
      <c r="LC249">
        <v>23.537199999999999</v>
      </c>
      <c r="LD249" s="1">
        <v>3.5528650000000002E-4</v>
      </c>
      <c r="LE249" s="1">
        <v>0.1961764</v>
      </c>
      <c r="LF249">
        <v>0.84005410000000003</v>
      </c>
      <c r="LG249">
        <v>22.831009999999999</v>
      </c>
      <c r="LH249" s="1">
        <v>3.3143570000000001E-4</v>
      </c>
      <c r="LI249" s="1">
        <v>0.18271470000000001</v>
      </c>
      <c r="LJ249">
        <v>0.84043820000000002</v>
      </c>
      <c r="LK249">
        <v>22.074069999999999</v>
      </c>
      <c r="LL249" s="1">
        <v>3.1084709999999998E-4</v>
      </c>
      <c r="LM249" s="1">
        <v>0.1710989</v>
      </c>
      <c r="LN249">
        <v>0.84071309999999999</v>
      </c>
      <c r="LO249">
        <v>21.666730000000001</v>
      </c>
      <c r="LP249" s="1">
        <v>2.9313540000000001E-4</v>
      </c>
      <c r="LQ249" s="1">
        <v>0.16112270000000001</v>
      </c>
      <c r="LR249">
        <v>0.84084300000000001</v>
      </c>
      <c r="LS249">
        <v>22.163450000000001</v>
      </c>
      <c r="LT249" s="1">
        <v>2.7773629999999999E-4</v>
      </c>
      <c r="LU249" s="1">
        <v>0.15250430000000001</v>
      </c>
      <c r="LV249">
        <v>0.84087460000000003</v>
      </c>
      <c r="LW249">
        <v>22.993320000000001</v>
      </c>
      <c r="LX249" s="1">
        <v>2.6410380000000002E-4</v>
      </c>
      <c r="LY249" s="1">
        <v>0.1449375</v>
      </c>
      <c r="LZ249">
        <v>0.8408272</v>
      </c>
      <c r="MA249">
        <v>23.90906</v>
      </c>
      <c r="MB249" s="1">
        <v>2.5194170000000001E-4</v>
      </c>
      <c r="MC249" s="1">
        <v>0.13820540000000001</v>
      </c>
      <c r="MD249">
        <v>0.84066269999999998</v>
      </c>
      <c r="ME249">
        <v>24.447489999999998</v>
      </c>
      <c r="MF249" s="1">
        <v>2.412119E-4</v>
      </c>
      <c r="MG249" s="1">
        <v>0.1322728</v>
      </c>
      <c r="MH249">
        <v>0.84049940000000001</v>
      </c>
      <c r="MI249">
        <v>24.415310000000002</v>
      </c>
      <c r="MJ249" s="1">
        <v>2.3205099999999999E-4</v>
      </c>
      <c r="MK249" s="1">
        <v>0.12719459999999999</v>
      </c>
      <c r="ML249">
        <v>0.84029609999999999</v>
      </c>
      <c r="MM249">
        <v>23.78077</v>
      </c>
      <c r="MN249" s="1">
        <v>2.2436250000000001E-4</v>
      </c>
      <c r="MO249" s="1">
        <v>0.1229383</v>
      </c>
      <c r="MP249">
        <v>0.84011369999999996</v>
      </c>
      <c r="MQ249">
        <v>23.28079</v>
      </c>
      <c r="MR249" s="1">
        <v>2.1786510000000001E-4</v>
      </c>
      <c r="MS249" s="1">
        <v>0.1193579</v>
      </c>
      <c r="MT249">
        <v>0.83993399999999996</v>
      </c>
      <c r="MU249">
        <v>23.062919999999998</v>
      </c>
      <c r="MV249" s="1">
        <v>2.1235310000000001E-4</v>
      </c>
      <c r="MW249" s="1">
        <v>0.1163105</v>
      </c>
      <c r="MX249">
        <v>0.83982259999999997</v>
      </c>
      <c r="MY249">
        <v>23.48761</v>
      </c>
      <c r="MZ249" s="1">
        <v>2.077464E-4</v>
      </c>
      <c r="NA249" s="1">
        <v>0.113755</v>
      </c>
      <c r="NB249">
        <v>0.83971260000000003</v>
      </c>
      <c r="NC249">
        <v>24.301189999999998</v>
      </c>
      <c r="ND249" s="1">
        <v>2.040055E-4</v>
      </c>
      <c r="NE249" s="1">
        <v>0.11167580000000001</v>
      </c>
      <c r="NF249">
        <v>0.83971260000000003</v>
      </c>
      <c r="NG249">
        <v>24.301189999999998</v>
      </c>
      <c r="NH249" s="1">
        <v>2.040055E-4</v>
      </c>
      <c r="NI249" s="1">
        <v>0.11167580000000001</v>
      </c>
      <c r="NJ249">
        <v>0.83971260000000003</v>
      </c>
      <c r="NK249">
        <v>24.301189999999998</v>
      </c>
      <c r="NL249" s="1">
        <v>2.040055E-4</v>
      </c>
      <c r="NM249" s="1">
        <v>0.11167580000000001</v>
      </c>
      <c r="NN249">
        <v>0.83971260000000003</v>
      </c>
      <c r="NO249">
        <v>24.301189999999998</v>
      </c>
      <c r="NP249" s="1">
        <v>2.040055E-4</v>
      </c>
      <c r="NQ249" s="1">
        <v>0.11167580000000001</v>
      </c>
      <c r="NR249">
        <v>0.83971260000000003</v>
      </c>
      <c r="NS249">
        <v>24.301189999999998</v>
      </c>
      <c r="NT249" s="1">
        <v>2.040055E-4</v>
      </c>
      <c r="NU249" s="1">
        <v>0.11167580000000001</v>
      </c>
      <c r="NV249">
        <v>0.83971260000000003</v>
      </c>
      <c r="NW249">
        <v>24.301189999999998</v>
      </c>
      <c r="NX249" s="1">
        <v>2.040055E-4</v>
      </c>
      <c r="NY249" s="1">
        <v>0.11167580000000001</v>
      </c>
      <c r="NZ249">
        <v>0.83971260000000003</v>
      </c>
      <c r="OA249">
        <v>24.301189999999998</v>
      </c>
      <c r="OB249" s="1">
        <v>2.040055E-4</v>
      </c>
      <c r="OC249" s="1">
        <v>0.11167580000000001</v>
      </c>
      <c r="OD249">
        <v>0.83971260000000003</v>
      </c>
      <c r="OE249">
        <v>24.301189999999998</v>
      </c>
      <c r="OF249" s="1">
        <v>2.040055E-4</v>
      </c>
      <c r="OG249" s="1">
        <v>0.11167580000000001</v>
      </c>
      <c r="OH249">
        <v>0.83971260000000003</v>
      </c>
      <c r="OI249">
        <v>24.301189999999998</v>
      </c>
      <c r="OJ249" s="1">
        <v>2.040055E-4</v>
      </c>
      <c r="OK249" s="1">
        <v>0.11167580000000001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0.52811529999999995</v>
      </c>
      <c r="G250">
        <v>18.13608</v>
      </c>
      <c r="H250">
        <v>0</v>
      </c>
      <c r="I250">
        <v>0</v>
      </c>
      <c r="J250">
        <v>0.52634510000000001</v>
      </c>
      <c r="K250">
        <v>18.295929999999998</v>
      </c>
      <c r="L250">
        <v>0</v>
      </c>
      <c r="M250">
        <v>0</v>
      </c>
      <c r="N250">
        <v>0.52459290000000003</v>
      </c>
      <c r="O250">
        <v>18.473839999999999</v>
      </c>
      <c r="P250">
        <v>0</v>
      </c>
      <c r="Q250">
        <v>0</v>
      </c>
      <c r="R250">
        <v>0.52282790000000001</v>
      </c>
      <c r="S250">
        <v>18.78472</v>
      </c>
      <c r="T250">
        <v>0</v>
      </c>
      <c r="U250">
        <v>0</v>
      </c>
      <c r="V250">
        <v>0.5210631</v>
      </c>
      <c r="W250">
        <v>19.355250000000002</v>
      </c>
      <c r="X250">
        <v>0</v>
      </c>
      <c r="Y250">
        <v>0</v>
      </c>
      <c r="Z250">
        <v>0.51928149999999995</v>
      </c>
      <c r="AA250">
        <v>19.568439999999999</v>
      </c>
      <c r="AB250">
        <v>0</v>
      </c>
      <c r="AC250">
        <v>0</v>
      </c>
      <c r="AD250">
        <v>0.51746570000000003</v>
      </c>
      <c r="AE250">
        <v>19.345140000000001</v>
      </c>
      <c r="AF250">
        <v>0</v>
      </c>
      <c r="AG250">
        <v>0</v>
      </c>
      <c r="AH250">
        <v>0.51568530000000001</v>
      </c>
      <c r="AI250">
        <v>19.165569999999999</v>
      </c>
      <c r="AJ250">
        <v>0</v>
      </c>
      <c r="AK250">
        <v>0</v>
      </c>
      <c r="AL250">
        <v>0.51384969999999996</v>
      </c>
      <c r="AM250">
        <v>19.005320000000001</v>
      </c>
      <c r="AN250">
        <v>0</v>
      </c>
      <c r="AO250">
        <v>0</v>
      </c>
      <c r="AP250">
        <v>0.51194660000000003</v>
      </c>
      <c r="AQ250">
        <v>19.372779999999999</v>
      </c>
      <c r="AR250">
        <v>0</v>
      </c>
      <c r="AS250">
        <v>0</v>
      </c>
      <c r="AT250">
        <v>0.5099726</v>
      </c>
      <c r="AU250">
        <v>19.864090000000001</v>
      </c>
      <c r="AV250">
        <v>2.037684E-35</v>
      </c>
      <c r="AW250">
        <v>8.581825E-33</v>
      </c>
      <c r="AX250">
        <v>0.50795100000000004</v>
      </c>
      <c r="AY250">
        <v>20.314330000000002</v>
      </c>
      <c r="AZ250" s="1">
        <v>7.6075940000000002E-23</v>
      </c>
      <c r="BA250" s="1">
        <v>3.2262639999999998E-20</v>
      </c>
      <c r="BB250">
        <v>0.50588770000000005</v>
      </c>
      <c r="BC250">
        <v>20.853149999999999</v>
      </c>
      <c r="BD250" s="1">
        <v>1.3932950000000001E-13</v>
      </c>
      <c r="BE250" s="1">
        <v>5.8971619999999996E-11</v>
      </c>
      <c r="BF250">
        <v>0.50379339999999995</v>
      </c>
      <c r="BG250">
        <v>20.96621</v>
      </c>
      <c r="BH250" s="1">
        <v>1.753705E-7</v>
      </c>
      <c r="BI250" s="1">
        <v>5.8861409999999999E-5</v>
      </c>
      <c r="BJ250">
        <v>0.50168380000000001</v>
      </c>
      <c r="BK250">
        <v>20.799700000000001</v>
      </c>
      <c r="BL250" s="1">
        <v>2.2318279999999999E-4</v>
      </c>
      <c r="BM250" s="1">
        <v>7.7547050000000006E-2</v>
      </c>
      <c r="BN250">
        <v>0.4995675</v>
      </c>
      <c r="BO250">
        <v>20.619720000000001</v>
      </c>
      <c r="BP250" s="1">
        <v>3.0786669999999999E-2</v>
      </c>
      <c r="BQ250" s="1">
        <v>11.14565</v>
      </c>
      <c r="BR250">
        <v>0.49741010000000002</v>
      </c>
      <c r="BS250">
        <v>20.407889999999998</v>
      </c>
      <c r="BT250" s="1">
        <v>0.96955559999999996</v>
      </c>
      <c r="BU250">
        <v>366.08109999999999</v>
      </c>
      <c r="BV250">
        <v>0.49527060000000001</v>
      </c>
      <c r="BW250">
        <v>20.239540000000002</v>
      </c>
      <c r="BX250">
        <v>9.9149820000000002</v>
      </c>
      <c r="BY250">
        <v>3895.5369999999998</v>
      </c>
      <c r="BZ250">
        <v>0.49311240000000001</v>
      </c>
      <c r="CA250">
        <v>20.446470000000001</v>
      </c>
      <c r="CB250">
        <v>41.08531</v>
      </c>
      <c r="CC250">
        <v>16754.439999999999</v>
      </c>
      <c r="CD250">
        <v>0.49086469999999999</v>
      </c>
      <c r="CE250">
        <v>20.584900000000001</v>
      </c>
      <c r="CF250">
        <v>80.756200000000007</v>
      </c>
      <c r="CG250">
        <v>34109.47</v>
      </c>
      <c r="CH250">
        <v>0.48840430000000001</v>
      </c>
      <c r="CI250">
        <v>20.796140000000001</v>
      </c>
      <c r="CJ250">
        <v>84.902109999999993</v>
      </c>
      <c r="CK250">
        <v>37063.9</v>
      </c>
      <c r="CL250">
        <v>0.4853672</v>
      </c>
      <c r="CM250">
        <v>20.787210000000002</v>
      </c>
      <c r="CN250">
        <v>52.509929999999997</v>
      </c>
      <c r="CO250">
        <v>23661.39</v>
      </c>
      <c r="CP250">
        <v>0.481074</v>
      </c>
      <c r="CQ250">
        <v>20.66469</v>
      </c>
      <c r="CR250">
        <v>20.766660000000002</v>
      </c>
      <c r="CS250">
        <v>9655.0229999999992</v>
      </c>
      <c r="CT250">
        <v>0.4755895</v>
      </c>
      <c r="CU250">
        <v>20.320869999999999</v>
      </c>
      <c r="CV250">
        <v>5.7027890000000001</v>
      </c>
      <c r="CW250">
        <v>2732.3490000000002</v>
      </c>
      <c r="CX250">
        <v>0.4694043</v>
      </c>
      <c r="CY250">
        <v>19.7163</v>
      </c>
      <c r="CZ250">
        <v>1.2035670000000001</v>
      </c>
      <c r="DA250">
        <v>591.32230000000004</v>
      </c>
      <c r="DB250">
        <v>0.46316410000000002</v>
      </c>
      <c r="DC250">
        <v>19.171379999999999</v>
      </c>
      <c r="DD250">
        <v>0.2450669</v>
      </c>
      <c r="DE250">
        <v>120.69589999999999</v>
      </c>
      <c r="DF250">
        <v>0.45697840000000001</v>
      </c>
      <c r="DG250">
        <v>18.981549999999999</v>
      </c>
      <c r="DH250">
        <v>8.3937559999999994E-2</v>
      </c>
      <c r="DI250">
        <v>39.792999999999999</v>
      </c>
      <c r="DJ250">
        <v>0.45083000000000001</v>
      </c>
      <c r="DK250">
        <v>18.909040000000001</v>
      </c>
      <c r="DL250">
        <v>5.9129899999999999E-2</v>
      </c>
      <c r="DM250">
        <v>27.40326</v>
      </c>
      <c r="DN250">
        <v>0.44466090000000003</v>
      </c>
      <c r="DO250">
        <v>19.075769999999999</v>
      </c>
      <c r="DP250">
        <v>5.4478159999999998E-2</v>
      </c>
      <c r="DQ250">
        <v>25.29421</v>
      </c>
      <c r="DR250">
        <v>0.4385927</v>
      </c>
      <c r="DS250">
        <v>19.015080000000001</v>
      </c>
      <c r="DT250" s="1">
        <v>5.3639010000000001E-2</v>
      </c>
      <c r="DU250">
        <v>25.092449999999999</v>
      </c>
      <c r="DV250">
        <v>0.43267749999999999</v>
      </c>
      <c r="DW250">
        <v>18.872779999999999</v>
      </c>
      <c r="DX250" s="1">
        <v>5.332659E-2</v>
      </c>
      <c r="DY250">
        <v>25.18798</v>
      </c>
      <c r="DZ250">
        <v>0.4269715</v>
      </c>
      <c r="EA250">
        <v>18.696439999999999</v>
      </c>
      <c r="EB250" s="1">
        <v>5.197798E-2</v>
      </c>
      <c r="EC250">
        <v>24.807549999999999</v>
      </c>
      <c r="ED250">
        <v>0.42139470000000001</v>
      </c>
      <c r="EE250">
        <v>18.404699999999998</v>
      </c>
      <c r="EF250" s="1">
        <v>4.9221479999999998E-2</v>
      </c>
      <c r="EG250" s="1">
        <v>23.736519999999999</v>
      </c>
      <c r="EH250">
        <v>0.4157728</v>
      </c>
      <c r="EI250">
        <v>18.431539999999998</v>
      </c>
      <c r="EJ250" s="1">
        <v>4.55302E-2</v>
      </c>
      <c r="EK250" s="1">
        <v>22.181380000000001</v>
      </c>
      <c r="EL250">
        <v>0.41008709999999998</v>
      </c>
      <c r="EM250">
        <v>18.471270000000001</v>
      </c>
      <c r="EN250" s="1">
        <v>4.1479670000000003E-2</v>
      </c>
      <c r="EO250" s="1">
        <v>20.41235</v>
      </c>
      <c r="EP250">
        <v>0.40429349999999997</v>
      </c>
      <c r="EQ250">
        <v>18.43655</v>
      </c>
      <c r="ER250" s="1">
        <v>3.747002E-2</v>
      </c>
      <c r="ES250" s="1">
        <v>18.62527</v>
      </c>
      <c r="ET250">
        <v>0.39849319999999999</v>
      </c>
      <c r="EU250">
        <v>18.557179999999999</v>
      </c>
      <c r="EV250" s="1">
        <v>3.3762439999999998E-2</v>
      </c>
      <c r="EW250" s="1">
        <v>16.949349999999999</v>
      </c>
      <c r="EX250">
        <v>0.39260070000000002</v>
      </c>
      <c r="EY250">
        <v>18.515509999999999</v>
      </c>
      <c r="EZ250" s="1">
        <v>3.043877E-2</v>
      </c>
      <c r="FA250" s="1">
        <v>15.43806</v>
      </c>
      <c r="FB250">
        <v>0.38667269999999998</v>
      </c>
      <c r="FC250">
        <v>18.186499999999999</v>
      </c>
      <c r="FD250" s="1">
        <v>2.745353E-2</v>
      </c>
      <c r="FE250" s="1">
        <v>14.07124</v>
      </c>
      <c r="FF250">
        <v>0.3809746</v>
      </c>
      <c r="FG250">
        <v>17.950869999999998</v>
      </c>
      <c r="FH250" s="1">
        <v>2.477443E-2</v>
      </c>
      <c r="FI250" s="1">
        <v>12.826000000000001</v>
      </c>
      <c r="FJ250">
        <v>0.37542579999999998</v>
      </c>
      <c r="FK250">
        <v>17.888539999999999</v>
      </c>
      <c r="FL250" s="1">
        <v>2.2363850000000001E-2</v>
      </c>
      <c r="FM250" s="1">
        <v>11.691039999999999</v>
      </c>
      <c r="FN250">
        <v>0.3703322</v>
      </c>
      <c r="FO250">
        <v>18.46367</v>
      </c>
      <c r="FP250" s="1">
        <v>2.0183070000000001E-2</v>
      </c>
      <c r="FQ250" s="1">
        <v>10.63996</v>
      </c>
      <c r="FR250">
        <v>0.36524440000000002</v>
      </c>
      <c r="FS250">
        <v>19.120619999999999</v>
      </c>
      <c r="FT250" s="1">
        <v>1.8201350000000002E-2</v>
      </c>
      <c r="FU250" s="1">
        <v>9.6773310000000006</v>
      </c>
      <c r="FV250">
        <v>0.36007509999999998</v>
      </c>
      <c r="FW250">
        <v>19.707930000000001</v>
      </c>
      <c r="FX250" s="1">
        <v>1.6410839999999999E-2</v>
      </c>
      <c r="FY250" s="1">
        <v>8.8003140000000002</v>
      </c>
      <c r="FZ250">
        <v>0.35500009999999999</v>
      </c>
      <c r="GA250">
        <v>20.106390000000001</v>
      </c>
      <c r="GB250" s="1">
        <v>1.4808109999999999E-2</v>
      </c>
      <c r="GC250" s="1">
        <v>8.0077750000000005</v>
      </c>
      <c r="GD250">
        <v>0.35005330000000001</v>
      </c>
      <c r="GE250">
        <v>19.974820000000001</v>
      </c>
      <c r="GF250" s="1">
        <v>1.3380960000000001E-2</v>
      </c>
      <c r="GG250" s="1">
        <v>7.2937110000000001</v>
      </c>
      <c r="GH250">
        <v>0.34502650000000001</v>
      </c>
      <c r="GI250">
        <v>19.540150000000001</v>
      </c>
      <c r="GJ250" s="1">
        <v>1.2090750000000001E-2</v>
      </c>
      <c r="GK250" s="1">
        <v>6.6470010000000004</v>
      </c>
      <c r="GL250">
        <v>0.34009119999999998</v>
      </c>
      <c r="GM250">
        <v>19.25789</v>
      </c>
      <c r="GN250" s="1">
        <v>1.0924939999999999E-2</v>
      </c>
      <c r="GO250" s="1">
        <v>6.0571380000000001</v>
      </c>
      <c r="GP250">
        <v>0.33521200000000001</v>
      </c>
      <c r="GQ250">
        <v>19.24043</v>
      </c>
      <c r="GR250" s="1">
        <v>9.8683050000000008E-3</v>
      </c>
      <c r="GS250" s="1">
        <v>5.5177129999999996</v>
      </c>
      <c r="GT250">
        <v>0.33111000000000002</v>
      </c>
      <c r="GU250">
        <v>20.06101</v>
      </c>
      <c r="GV250" s="1">
        <v>8.9224890000000005E-3</v>
      </c>
      <c r="GW250" s="1">
        <v>5.0179549999999997</v>
      </c>
      <c r="GX250">
        <v>0.32754870000000003</v>
      </c>
      <c r="GY250">
        <v>21.02534</v>
      </c>
      <c r="GZ250" s="1">
        <v>8.0564590000000002E-3</v>
      </c>
      <c r="HA250" s="1">
        <v>4.5508600000000001</v>
      </c>
      <c r="HB250">
        <v>0.32396360000000002</v>
      </c>
      <c r="HC250">
        <v>21.917549999999999</v>
      </c>
      <c r="HD250" s="1">
        <v>7.2601749999999998E-3</v>
      </c>
      <c r="HE250" s="1">
        <v>4.1193140000000001</v>
      </c>
      <c r="HF250">
        <v>0.32042179999999998</v>
      </c>
      <c r="HG250">
        <v>22.442029999999999</v>
      </c>
      <c r="HH250" s="1">
        <v>6.5415279999999996E-3</v>
      </c>
      <c r="HI250" s="1">
        <v>3.7270949999999998</v>
      </c>
      <c r="HJ250">
        <v>0.31696940000000001</v>
      </c>
      <c r="HK250">
        <v>22.2956</v>
      </c>
      <c r="HL250" s="1">
        <v>5.8991850000000004E-3</v>
      </c>
      <c r="HM250" s="1">
        <v>3.374247</v>
      </c>
      <c r="HN250">
        <v>0.31386380000000003</v>
      </c>
      <c r="HO250">
        <v>21.661740000000002</v>
      </c>
      <c r="HP250" s="1">
        <v>5.3260720000000003E-3</v>
      </c>
      <c r="HQ250" s="1">
        <v>3.056127</v>
      </c>
      <c r="HR250">
        <v>0.31105319999999997</v>
      </c>
      <c r="HS250">
        <v>21.169969999999999</v>
      </c>
      <c r="HT250" s="1">
        <v>4.8044089999999999E-3</v>
      </c>
      <c r="HU250" s="1">
        <v>2.7636759999999998</v>
      </c>
      <c r="HV250">
        <v>0.3085907</v>
      </c>
      <c r="HW250">
        <v>20.97203</v>
      </c>
      <c r="HX250" s="1">
        <v>4.3142290000000002E-3</v>
      </c>
      <c r="HY250" s="1">
        <v>2.4862820000000001</v>
      </c>
      <c r="HZ250">
        <v>0.30641560000000001</v>
      </c>
      <c r="IA250">
        <v>21.60078</v>
      </c>
      <c r="IB250" s="1">
        <v>3.83973E-3</v>
      </c>
      <c r="IC250" s="1">
        <v>2.2160799999999998</v>
      </c>
      <c r="ID250">
        <v>0.30476330000000001</v>
      </c>
      <c r="IE250">
        <v>21.938690000000001</v>
      </c>
      <c r="IF250" s="1">
        <v>3.383329E-3</v>
      </c>
      <c r="IG250" s="1">
        <v>1.9541649999999999</v>
      </c>
      <c r="IH250">
        <v>0.30348000000000003</v>
      </c>
      <c r="II250">
        <v>22.640779999999999</v>
      </c>
      <c r="IJ250" s="1">
        <v>2.9559339999999999E-3</v>
      </c>
      <c r="IK250" s="1">
        <v>1.707613</v>
      </c>
      <c r="IL250">
        <v>0.30234529999999998</v>
      </c>
      <c r="IM250">
        <v>23.00562</v>
      </c>
      <c r="IN250" s="1">
        <v>2.5705900000000002E-3</v>
      </c>
      <c r="IO250" s="1">
        <v>1.4845520000000001</v>
      </c>
      <c r="IP250">
        <v>0.3013825</v>
      </c>
      <c r="IQ250">
        <v>22.729040000000001</v>
      </c>
      <c r="IR250" s="1">
        <v>2.237246E-3</v>
      </c>
      <c r="IS250" s="1">
        <v>1.2910759999999999</v>
      </c>
      <c r="IT250">
        <v>0.30051359999999999</v>
      </c>
      <c r="IU250">
        <v>22.00939</v>
      </c>
      <c r="IV250" s="1">
        <v>1.9566499999999999E-3</v>
      </c>
      <c r="IW250" s="1">
        <v>1.1281680000000001</v>
      </c>
      <c r="IX250">
        <v>0.29978300000000002</v>
      </c>
      <c r="IY250">
        <v>21.305630000000001</v>
      </c>
      <c r="IZ250" s="1">
        <v>1.7238729999999999E-3</v>
      </c>
      <c r="JA250" s="1">
        <v>0.99303529999999995</v>
      </c>
      <c r="JB250">
        <v>0.29917189999999999</v>
      </c>
      <c r="JC250">
        <v>20.981200000000001</v>
      </c>
      <c r="JD250" s="1">
        <v>1.527177E-3</v>
      </c>
      <c r="JE250" s="1">
        <v>0.87910370000000004</v>
      </c>
      <c r="JF250">
        <v>0.29867719999999998</v>
      </c>
      <c r="JG250">
        <v>21.685320000000001</v>
      </c>
      <c r="JH250" s="1">
        <v>1.351833E-3</v>
      </c>
      <c r="JI250" s="1">
        <v>0.77804490000000004</v>
      </c>
      <c r="JJ250">
        <v>0.29829270000000002</v>
      </c>
      <c r="JK250">
        <v>22.71799</v>
      </c>
      <c r="JL250" s="1">
        <v>1.187319E-3</v>
      </c>
      <c r="JM250" s="1">
        <v>0.68350949999999999</v>
      </c>
      <c r="JN250">
        <v>0.2980006</v>
      </c>
      <c r="JO250">
        <v>23.766110000000001</v>
      </c>
      <c r="JP250" s="1">
        <v>1.030801E-3</v>
      </c>
      <c r="JQ250" s="1">
        <v>0.59361200000000003</v>
      </c>
      <c r="JR250">
        <v>0.29781229999999997</v>
      </c>
      <c r="JS250">
        <v>24.498670000000001</v>
      </c>
      <c r="JT250" s="1">
        <v>8.8729919999999999E-4</v>
      </c>
      <c r="JU250" s="1">
        <v>0.51090000000000002</v>
      </c>
      <c r="JV250">
        <v>0.29769430000000002</v>
      </c>
      <c r="JW250">
        <v>24.41497</v>
      </c>
      <c r="JX250" s="1">
        <v>7.6427020000000001E-4</v>
      </c>
      <c r="JY250" s="1">
        <v>0.43967109999999998</v>
      </c>
      <c r="JZ250">
        <v>0.29766520000000002</v>
      </c>
      <c r="KA250">
        <v>23.659790000000001</v>
      </c>
      <c r="KB250" s="1">
        <v>6.6606550000000004E-4</v>
      </c>
      <c r="KC250" s="1">
        <v>0.38252269999999999</v>
      </c>
      <c r="KD250">
        <v>0.2977011</v>
      </c>
      <c r="KE250">
        <v>22.93909</v>
      </c>
      <c r="KF250" s="1">
        <v>5.9140859999999996E-4</v>
      </c>
      <c r="KG250" s="1">
        <v>0.33895049999999999</v>
      </c>
      <c r="KH250">
        <v>0.29782750000000002</v>
      </c>
      <c r="KI250">
        <v>22.453749999999999</v>
      </c>
      <c r="KJ250" s="1">
        <v>5.3533900000000002E-4</v>
      </c>
      <c r="KK250" s="1">
        <v>0.30615300000000001</v>
      </c>
      <c r="KL250">
        <v>0.2980294</v>
      </c>
      <c r="KM250">
        <v>22.757680000000001</v>
      </c>
      <c r="KN250" s="1">
        <v>4.9124539999999999E-4</v>
      </c>
      <c r="KO250" s="1">
        <v>0.28049279999999999</v>
      </c>
      <c r="KP250">
        <v>0.29831059999999998</v>
      </c>
      <c r="KQ250">
        <v>23.342390000000002</v>
      </c>
      <c r="KR250" s="1">
        <v>4.5402950000000001E-4</v>
      </c>
      <c r="KS250" s="1">
        <v>0.25891510000000001</v>
      </c>
      <c r="KT250">
        <v>0.29865720000000001</v>
      </c>
      <c r="KU250">
        <v>23.761130000000001</v>
      </c>
      <c r="KV250" s="1">
        <v>4.205662E-4</v>
      </c>
      <c r="KW250" s="1">
        <v>0.2395941</v>
      </c>
      <c r="KX250">
        <v>0.29905100000000001</v>
      </c>
      <c r="KY250">
        <v>23.964359999999999</v>
      </c>
      <c r="KZ250" s="1">
        <v>3.8983429999999998E-4</v>
      </c>
      <c r="LA250" s="1">
        <v>0.22185869999999999</v>
      </c>
      <c r="LB250">
        <v>0.29947889999999999</v>
      </c>
      <c r="LC250">
        <v>23.611350000000002</v>
      </c>
      <c r="LD250" s="1">
        <v>3.6189320000000003E-4</v>
      </c>
      <c r="LE250" s="1">
        <v>0.20574890000000001</v>
      </c>
      <c r="LF250">
        <v>0.29989149999999998</v>
      </c>
      <c r="LG250">
        <v>22.931139999999999</v>
      </c>
      <c r="LH250" s="1">
        <v>3.3717380000000002E-4</v>
      </c>
      <c r="LI250" s="1">
        <v>0.1914931</v>
      </c>
      <c r="LJ250">
        <v>0.30028169999999998</v>
      </c>
      <c r="LK250">
        <v>22.16452</v>
      </c>
      <c r="LL250" s="1">
        <v>3.1578200000000002E-4</v>
      </c>
      <c r="LM250" s="1">
        <v>0.17916860000000001</v>
      </c>
      <c r="LN250">
        <v>0.3006201</v>
      </c>
      <c r="LO250">
        <v>21.703990000000001</v>
      </c>
      <c r="LP250" s="1">
        <v>2.9737440000000002E-4</v>
      </c>
      <c r="LQ250" s="1">
        <v>0.16857920000000001</v>
      </c>
      <c r="LR250">
        <v>0.30089700000000003</v>
      </c>
      <c r="LS250">
        <v>22.153120000000001</v>
      </c>
      <c r="LT250" s="1">
        <v>2.8141970000000001E-4</v>
      </c>
      <c r="LU250" s="1">
        <v>0.15944649999999999</v>
      </c>
      <c r="LV250">
        <v>0.30109930000000001</v>
      </c>
      <c r="LW250">
        <v>22.969249999999999</v>
      </c>
      <c r="LX250" s="1">
        <v>2.67359E-4</v>
      </c>
      <c r="LY250" s="1">
        <v>0.15145069999999999</v>
      </c>
      <c r="LZ250">
        <v>0.30123050000000001</v>
      </c>
      <c r="MA250">
        <v>23.90964</v>
      </c>
      <c r="MB250" s="1">
        <v>2.5483230000000002E-4</v>
      </c>
      <c r="MC250" s="1">
        <v>0.14434369999999999</v>
      </c>
      <c r="MD250">
        <v>0.30129099999999998</v>
      </c>
      <c r="ME250">
        <v>24.48611</v>
      </c>
      <c r="MF250" s="1">
        <v>2.437284E-4</v>
      </c>
      <c r="MG250" s="1">
        <v>0.1380556</v>
      </c>
      <c r="MH250">
        <v>0.3013016</v>
      </c>
      <c r="MI250">
        <v>24.493970000000001</v>
      </c>
      <c r="MJ250" s="1">
        <v>2.341767E-4</v>
      </c>
      <c r="MK250" s="1">
        <v>0.13264380000000001</v>
      </c>
      <c r="ML250">
        <v>0.30126969999999997</v>
      </c>
      <c r="MM250">
        <v>23.85342</v>
      </c>
      <c r="MN250" s="1">
        <v>2.26138E-4</v>
      </c>
      <c r="MO250" s="1">
        <v>0.1280935</v>
      </c>
      <c r="MP250">
        <v>0.3012068</v>
      </c>
      <c r="MQ250">
        <v>23.321120000000001</v>
      </c>
      <c r="MR250" s="1">
        <v>2.193679E-4</v>
      </c>
      <c r="MS250" s="1">
        <v>0.12427340000000001</v>
      </c>
      <c r="MT250">
        <v>0.30113699999999999</v>
      </c>
      <c r="MU250">
        <v>23.061199999999999</v>
      </c>
      <c r="MV250" s="1">
        <v>2.1363130000000001E-4</v>
      </c>
      <c r="MW250" s="1">
        <v>0.1210244</v>
      </c>
      <c r="MX250">
        <v>0.3010582</v>
      </c>
      <c r="MY250">
        <v>23.436489999999999</v>
      </c>
      <c r="MZ250" s="1">
        <v>2.0879460000000001E-4</v>
      </c>
      <c r="NA250" s="1">
        <v>0.1182843</v>
      </c>
      <c r="NB250">
        <v>0.30098160000000002</v>
      </c>
      <c r="NC250">
        <v>24.243010000000002</v>
      </c>
      <c r="ND250" s="1">
        <v>2.0485999999999999E-4</v>
      </c>
      <c r="NE250" s="1">
        <v>0.1160479</v>
      </c>
      <c r="NF250">
        <v>0.30098160000000002</v>
      </c>
      <c r="NG250">
        <v>24.243010000000002</v>
      </c>
      <c r="NH250" s="1">
        <v>2.0485999999999999E-4</v>
      </c>
      <c r="NI250" s="1">
        <v>0.1160479</v>
      </c>
      <c r="NJ250">
        <v>0.30098160000000002</v>
      </c>
      <c r="NK250">
        <v>24.243010000000002</v>
      </c>
      <c r="NL250" s="1">
        <v>2.0485999999999999E-4</v>
      </c>
      <c r="NM250" s="1">
        <v>0.1160479</v>
      </c>
      <c r="NN250">
        <v>0.30098160000000002</v>
      </c>
      <c r="NO250">
        <v>24.243010000000002</v>
      </c>
      <c r="NP250" s="1">
        <v>2.0485999999999999E-4</v>
      </c>
      <c r="NQ250" s="1">
        <v>0.1160479</v>
      </c>
      <c r="NR250">
        <v>0.30098160000000002</v>
      </c>
      <c r="NS250">
        <v>24.243010000000002</v>
      </c>
      <c r="NT250" s="1">
        <v>2.0485999999999999E-4</v>
      </c>
      <c r="NU250" s="1">
        <v>0.1160479</v>
      </c>
      <c r="NV250">
        <v>0.30098160000000002</v>
      </c>
      <c r="NW250">
        <v>24.243010000000002</v>
      </c>
      <c r="NX250" s="1">
        <v>2.0485999999999999E-4</v>
      </c>
      <c r="NY250" s="1">
        <v>0.1160479</v>
      </c>
      <c r="NZ250">
        <v>0.30098160000000002</v>
      </c>
      <c r="OA250">
        <v>24.243010000000002</v>
      </c>
      <c r="OB250" s="1">
        <v>2.0485999999999999E-4</v>
      </c>
      <c r="OC250" s="1">
        <v>0.1160479</v>
      </c>
      <c r="OD250">
        <v>0.30098160000000002</v>
      </c>
      <c r="OE250">
        <v>24.243010000000002</v>
      </c>
      <c r="OF250" s="1">
        <v>2.0485999999999999E-4</v>
      </c>
      <c r="OG250" s="1">
        <v>0.1160479</v>
      </c>
      <c r="OH250">
        <v>0.30098160000000002</v>
      </c>
      <c r="OI250">
        <v>24.243010000000002</v>
      </c>
      <c r="OJ250" s="1">
        <v>2.0485999999999999E-4</v>
      </c>
      <c r="OK250" s="1">
        <v>0.1160479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0.85260740000000002</v>
      </c>
      <c r="G251">
        <v>18.17651</v>
      </c>
      <c r="H251">
        <v>0</v>
      </c>
      <c r="I251">
        <v>0</v>
      </c>
      <c r="J251">
        <v>0.850885</v>
      </c>
      <c r="K251">
        <v>18.33379</v>
      </c>
      <c r="L251">
        <v>0</v>
      </c>
      <c r="M251">
        <v>0</v>
      </c>
      <c r="N251">
        <v>0.84918720000000003</v>
      </c>
      <c r="O251">
        <v>18.508489999999998</v>
      </c>
      <c r="P251">
        <v>0</v>
      </c>
      <c r="Q251">
        <v>0</v>
      </c>
      <c r="R251">
        <v>0.84746849999999996</v>
      </c>
      <c r="S251">
        <v>18.795010000000001</v>
      </c>
      <c r="T251">
        <v>0</v>
      </c>
      <c r="U251">
        <v>0</v>
      </c>
      <c r="V251">
        <v>0.84573860000000001</v>
      </c>
      <c r="W251">
        <v>19.355350000000001</v>
      </c>
      <c r="X251">
        <v>0</v>
      </c>
      <c r="Y251">
        <v>0</v>
      </c>
      <c r="Z251">
        <v>0.84399210000000002</v>
      </c>
      <c r="AA251">
        <v>19.57227</v>
      </c>
      <c r="AB251">
        <v>0</v>
      </c>
      <c r="AC251">
        <v>0</v>
      </c>
      <c r="AD251">
        <v>0.84222470000000005</v>
      </c>
      <c r="AE251">
        <v>19.34478</v>
      </c>
      <c r="AF251">
        <v>0</v>
      </c>
      <c r="AG251">
        <v>0</v>
      </c>
      <c r="AH251">
        <v>0.84048590000000001</v>
      </c>
      <c r="AI251">
        <v>19.167719999999999</v>
      </c>
      <c r="AJ251">
        <v>0</v>
      </c>
      <c r="AK251">
        <v>0</v>
      </c>
      <c r="AL251">
        <v>0.83867659999999999</v>
      </c>
      <c r="AM251">
        <v>19.017849999999999</v>
      </c>
      <c r="AN251">
        <v>0</v>
      </c>
      <c r="AO251">
        <v>0</v>
      </c>
      <c r="AP251">
        <v>0.8367829</v>
      </c>
      <c r="AQ251">
        <v>19.383769999999998</v>
      </c>
      <c r="AR251">
        <v>0</v>
      </c>
      <c r="AS251">
        <v>0</v>
      </c>
      <c r="AT251">
        <v>0.83481170000000005</v>
      </c>
      <c r="AU251">
        <v>19.872170000000001</v>
      </c>
      <c r="AV251">
        <v>2.817156E-36</v>
      </c>
      <c r="AW251">
        <v>9.9301880000000006E-34</v>
      </c>
      <c r="AX251">
        <v>0.83280120000000002</v>
      </c>
      <c r="AY251">
        <v>20.317060000000001</v>
      </c>
      <c r="AZ251" s="1">
        <v>8.8836049999999999E-24</v>
      </c>
      <c r="BA251" s="1">
        <v>3.151097E-21</v>
      </c>
      <c r="BB251">
        <v>0.8307118</v>
      </c>
      <c r="BC251">
        <v>20.846160000000001</v>
      </c>
      <c r="BD251" s="1">
        <v>2.1080289999999998E-14</v>
      </c>
      <c r="BE251" s="1">
        <v>7.4564950000000003E-12</v>
      </c>
      <c r="BF251">
        <v>0.82864249999999995</v>
      </c>
      <c r="BG251">
        <v>20.968530000000001</v>
      </c>
      <c r="BH251" s="1">
        <v>8.5346059999999995E-8</v>
      </c>
      <c r="BI251" s="1">
        <v>2.2598220000000001E-5</v>
      </c>
      <c r="BJ251">
        <v>0.82650129999999999</v>
      </c>
      <c r="BK251">
        <v>20.799389999999999</v>
      </c>
      <c r="BL251" s="1">
        <v>1.3296879999999999E-4</v>
      </c>
      <c r="BM251" s="1">
        <v>3.7759040000000001E-2</v>
      </c>
      <c r="BN251">
        <v>0.82437459999999996</v>
      </c>
      <c r="BO251">
        <v>20.62537</v>
      </c>
      <c r="BP251" s="1">
        <v>2.089912E-2</v>
      </c>
      <c r="BQ251" s="1">
        <v>6.2565390000000001</v>
      </c>
      <c r="BR251">
        <v>0.82220559999999998</v>
      </c>
      <c r="BS251">
        <v>20.426580000000001</v>
      </c>
      <c r="BT251" s="1">
        <v>0.7307245</v>
      </c>
      <c r="BU251">
        <v>229.2406</v>
      </c>
      <c r="BV251">
        <v>0.82011350000000005</v>
      </c>
      <c r="BW251">
        <v>20.262499999999999</v>
      </c>
      <c r="BX251" s="1">
        <v>8.1725460000000005</v>
      </c>
      <c r="BY251">
        <v>2671.5059999999999</v>
      </c>
      <c r="BZ251">
        <v>0.81804120000000002</v>
      </c>
      <c r="CA251">
        <v>20.461539999999999</v>
      </c>
      <c r="CB251">
        <v>36.638399999999997</v>
      </c>
      <c r="CC251">
        <v>12423.37</v>
      </c>
      <c r="CD251">
        <v>0.81587160000000003</v>
      </c>
      <c r="CE251">
        <v>20.589479999999998</v>
      </c>
      <c r="CF251">
        <v>77.257570000000001</v>
      </c>
      <c r="CG251">
        <v>27083.38</v>
      </c>
      <c r="CH251">
        <v>0.81343670000000001</v>
      </c>
      <c r="CI251">
        <v>20.791070000000001</v>
      </c>
      <c r="CJ251">
        <v>86.528720000000007</v>
      </c>
      <c r="CK251">
        <v>31265.81</v>
      </c>
      <c r="CL251">
        <v>0.81040920000000005</v>
      </c>
      <c r="CM251">
        <v>20.778860000000002</v>
      </c>
      <c r="CN251">
        <v>56.661149999999999</v>
      </c>
      <c r="CO251">
        <v>21060.81</v>
      </c>
      <c r="CP251">
        <v>0.80590989999999996</v>
      </c>
      <c r="CQ251">
        <v>20.669599999999999</v>
      </c>
      <c r="CR251">
        <v>23.57948</v>
      </c>
      <c r="CS251">
        <v>9005.2099999999991</v>
      </c>
      <c r="CT251">
        <v>0.80003069999999998</v>
      </c>
      <c r="CU251">
        <v>20.345690000000001</v>
      </c>
      <c r="CV251">
        <v>6.7644719999999996</v>
      </c>
      <c r="CW251">
        <v>2649.7370000000001</v>
      </c>
      <c r="CX251">
        <v>0.79348929999999995</v>
      </c>
      <c r="CY251">
        <v>19.76154</v>
      </c>
      <c r="CZ251">
        <v>1.471911</v>
      </c>
      <c r="DA251">
        <v>588.80039999999997</v>
      </c>
      <c r="DB251">
        <v>0.78701980000000005</v>
      </c>
      <c r="DC251">
        <v>19.21782</v>
      </c>
      <c r="DD251">
        <v>0.2957901</v>
      </c>
      <c r="DE251">
        <v>118.7501</v>
      </c>
      <c r="DF251">
        <v>0.78064560000000005</v>
      </c>
      <c r="DG251">
        <v>19.024180000000001</v>
      </c>
      <c r="DH251">
        <v>9.1890700000000006E-2</v>
      </c>
      <c r="DI251">
        <v>35.731650000000002</v>
      </c>
      <c r="DJ251">
        <v>0.77427349999999995</v>
      </c>
      <c r="DK251">
        <v>18.944379999999999</v>
      </c>
      <c r="DL251">
        <v>6.0407629999999997E-2</v>
      </c>
      <c r="DM251">
        <v>22.911210000000001</v>
      </c>
      <c r="DN251">
        <v>0.76782289999999997</v>
      </c>
      <c r="DO251">
        <v>19.091719999999999</v>
      </c>
      <c r="DP251">
        <v>5.4706129999999999E-2</v>
      </c>
      <c r="DQ251">
        <v>20.725840000000002</v>
      </c>
      <c r="DR251">
        <v>0.76141879999999995</v>
      </c>
      <c r="DS251">
        <v>19.012799999999999</v>
      </c>
      <c r="DT251">
        <v>5.3623610000000002E-2</v>
      </c>
      <c r="DU251">
        <v>20.415030000000002</v>
      </c>
      <c r="DV251">
        <v>0.75526289999999996</v>
      </c>
      <c r="DW251">
        <v>18.866800000000001</v>
      </c>
      <c r="DX251" s="1">
        <v>5.3343660000000001E-2</v>
      </c>
      <c r="DY251">
        <v>20.44849</v>
      </c>
      <c r="DZ251">
        <v>0.74963020000000002</v>
      </c>
      <c r="EA251">
        <v>18.703499999999998</v>
      </c>
      <c r="EB251" s="1">
        <v>5.2169420000000001E-2</v>
      </c>
      <c r="EC251">
        <v>20.146249999999998</v>
      </c>
      <c r="ED251">
        <v>0.74407849999999998</v>
      </c>
      <c r="EE251">
        <v>18.430969999999999</v>
      </c>
      <c r="EF251" s="1">
        <v>4.9579110000000003E-2</v>
      </c>
      <c r="EG251" s="1">
        <v>19.28772</v>
      </c>
      <c r="EH251">
        <v>0.73833970000000004</v>
      </c>
      <c r="EI251">
        <v>18.467680000000001</v>
      </c>
      <c r="EJ251" s="1">
        <v>4.5981279999999999E-2</v>
      </c>
      <c r="EK251" s="1">
        <v>18.018260000000001</v>
      </c>
      <c r="EL251">
        <v>0.73245170000000004</v>
      </c>
      <c r="EM251">
        <v>18.519500000000001</v>
      </c>
      <c r="EN251" s="1">
        <v>4.1962239999999998E-2</v>
      </c>
      <c r="EO251" s="1">
        <v>16.560839999999999</v>
      </c>
      <c r="EP251">
        <v>0.72637839999999998</v>
      </c>
      <c r="EQ251">
        <v>18.485009999999999</v>
      </c>
      <c r="ER251" s="1">
        <v>3.7940260000000003E-2</v>
      </c>
      <c r="ES251" s="1">
        <v>15.07971</v>
      </c>
      <c r="ET251">
        <v>0.72025439999999996</v>
      </c>
      <c r="EU251">
        <v>18.597100000000001</v>
      </c>
      <c r="EV251" s="1">
        <v>3.419324E-2</v>
      </c>
      <c r="EW251" s="1">
        <v>13.685359999999999</v>
      </c>
      <c r="EX251">
        <v>0.71393130000000005</v>
      </c>
      <c r="EY251">
        <v>18.538139999999999</v>
      </c>
      <c r="EZ251" s="1">
        <v>3.0827219999999999E-2</v>
      </c>
      <c r="FA251" s="1">
        <v>12.42754</v>
      </c>
      <c r="FB251">
        <v>0.70750829999999998</v>
      </c>
      <c r="FC251">
        <v>18.190280000000001</v>
      </c>
      <c r="FD251" s="1">
        <v>2.7807060000000001E-2</v>
      </c>
      <c r="FE251" s="1">
        <v>11.29402</v>
      </c>
      <c r="FF251">
        <v>0.70132220000000001</v>
      </c>
      <c r="FG251">
        <v>17.944649999999999</v>
      </c>
      <c r="FH251" s="1">
        <v>2.5096170000000001E-2</v>
      </c>
      <c r="FI251" s="1">
        <v>10.26534</v>
      </c>
      <c r="FJ251">
        <v>0.69565809999999995</v>
      </c>
      <c r="FK251">
        <v>17.876570000000001</v>
      </c>
      <c r="FL251" s="1">
        <v>2.2662689999999999E-2</v>
      </c>
      <c r="FM251" s="1">
        <v>9.3295270000000006</v>
      </c>
      <c r="FN251">
        <v>0.69142429999999999</v>
      </c>
      <c r="FO251">
        <v>18.45852</v>
      </c>
      <c r="FP251" s="1">
        <v>2.0458270000000001E-2</v>
      </c>
      <c r="FQ251" s="1">
        <v>8.4599670000000007</v>
      </c>
      <c r="FR251">
        <v>0.68722780000000006</v>
      </c>
      <c r="FS251">
        <v>19.13353</v>
      </c>
      <c r="FT251" s="1">
        <v>1.8454169999999999E-2</v>
      </c>
      <c r="FU251" s="1">
        <v>7.6632740000000004</v>
      </c>
      <c r="FV251">
        <v>0.68303139999999996</v>
      </c>
      <c r="FW251">
        <v>19.741969999999998</v>
      </c>
      <c r="FX251" s="1">
        <v>1.664057E-2</v>
      </c>
      <c r="FY251" s="1">
        <v>6.9382250000000001</v>
      </c>
      <c r="FZ251">
        <v>0.67897859999999999</v>
      </c>
      <c r="GA251">
        <v>20.150490000000001</v>
      </c>
      <c r="GB251" s="1">
        <v>1.5015509999999999E-2</v>
      </c>
      <c r="GC251" s="1">
        <v>6.2845899999999997</v>
      </c>
      <c r="GD251">
        <v>0.6750775</v>
      </c>
      <c r="GE251">
        <v>20.006769999999999</v>
      </c>
      <c r="GF251" s="1">
        <v>1.356839E-2</v>
      </c>
      <c r="GG251" s="1">
        <v>5.6977159999999998</v>
      </c>
      <c r="GH251">
        <v>0.67103239999999997</v>
      </c>
      <c r="GI251">
        <v>19.550129999999999</v>
      </c>
      <c r="GJ251" s="1">
        <v>1.226153E-2</v>
      </c>
      <c r="GK251" s="1">
        <v>5.168342</v>
      </c>
      <c r="GL251">
        <v>0.66712919999999998</v>
      </c>
      <c r="GM251">
        <v>19.251429999999999</v>
      </c>
      <c r="GN251" s="1">
        <v>1.108113E-2</v>
      </c>
      <c r="GO251" s="1">
        <v>4.6877440000000004</v>
      </c>
      <c r="GP251">
        <v>0.66339899999999996</v>
      </c>
      <c r="GQ251">
        <v>19.218070000000001</v>
      </c>
      <c r="GR251" s="1">
        <v>1.0011580000000001E-2</v>
      </c>
      <c r="GS251" s="1">
        <v>4.2505220000000001</v>
      </c>
      <c r="GT251">
        <v>0.66198769999999996</v>
      </c>
      <c r="GU251">
        <v>20.03021</v>
      </c>
      <c r="GV251" s="1">
        <v>9.0574699999999998E-3</v>
      </c>
      <c r="GW251" s="1">
        <v>3.845215</v>
      </c>
      <c r="GX251">
        <v>0.66181520000000005</v>
      </c>
      <c r="GY251">
        <v>21.012039999999999</v>
      </c>
      <c r="GZ251" s="1">
        <v>8.1819449999999995E-3</v>
      </c>
      <c r="HA251" s="1">
        <v>3.4663219999999999</v>
      </c>
      <c r="HB251">
        <v>0.66167830000000005</v>
      </c>
      <c r="HC251">
        <v>21.921240000000001</v>
      </c>
      <c r="HD251" s="1">
        <v>7.3753330000000004E-3</v>
      </c>
      <c r="HE251" s="1">
        <v>3.1173929999999999</v>
      </c>
      <c r="HF251">
        <v>0.66177059999999999</v>
      </c>
      <c r="HG251">
        <v>22.468050000000002</v>
      </c>
      <c r="HH251" s="1">
        <v>6.6453650000000003E-3</v>
      </c>
      <c r="HI251" s="1">
        <v>2.8010809999999999</v>
      </c>
      <c r="HJ251">
        <v>0.66202340000000004</v>
      </c>
      <c r="HK251">
        <v>22.329139999999999</v>
      </c>
      <c r="HL251" s="1">
        <v>5.9926550000000004E-3</v>
      </c>
      <c r="HM251" s="1">
        <v>2.5178060000000002</v>
      </c>
      <c r="HN251">
        <v>0.66278239999999999</v>
      </c>
      <c r="HO251">
        <v>21.69022</v>
      </c>
      <c r="HP251" s="1">
        <v>5.4104169999999998E-3</v>
      </c>
      <c r="HQ251" s="1">
        <v>2.2644799999999998</v>
      </c>
      <c r="HR251">
        <v>0.66381409999999996</v>
      </c>
      <c r="HS251">
        <v>21.1751</v>
      </c>
      <c r="HT251" s="1">
        <v>4.8829019999999997E-3</v>
      </c>
      <c r="HU251" s="1">
        <v>2.0353819999999998</v>
      </c>
      <c r="HV251">
        <v>0.66533659999999994</v>
      </c>
      <c r="HW251">
        <v>20.960470000000001</v>
      </c>
      <c r="HX251" s="1">
        <v>4.3894429999999998E-3</v>
      </c>
      <c r="HY251" s="1">
        <v>1.8225009999999999</v>
      </c>
      <c r="HZ251">
        <v>0.66752109999999998</v>
      </c>
      <c r="IA251">
        <v>21.560079999999999</v>
      </c>
      <c r="IB251" s="1">
        <v>3.9133609999999997E-3</v>
      </c>
      <c r="IC251" s="1">
        <v>1.6174409999999999</v>
      </c>
      <c r="ID251">
        <v>0.66919790000000001</v>
      </c>
      <c r="IE251">
        <v>21.906479999999998</v>
      </c>
      <c r="IF251" s="1">
        <v>3.4535019999999998E-3</v>
      </c>
      <c r="IG251" s="1">
        <v>1.4207669999999999</v>
      </c>
      <c r="IH251">
        <v>0.6707476</v>
      </c>
      <c r="II251">
        <v>22.64124</v>
      </c>
      <c r="IJ251" s="1">
        <v>3.020727E-3</v>
      </c>
      <c r="IK251" s="1">
        <v>1.237101</v>
      </c>
      <c r="IL251">
        <v>0.67200930000000003</v>
      </c>
      <c r="IM251">
        <v>23.044029999999999</v>
      </c>
      <c r="IN251" s="1">
        <v>2.6280280000000001E-3</v>
      </c>
      <c r="IO251" s="1">
        <v>1.0716380000000001</v>
      </c>
      <c r="IP251">
        <v>0.6730931</v>
      </c>
      <c r="IQ251">
        <v>22.78218</v>
      </c>
      <c r="IR251" s="1">
        <v>2.28626E-3</v>
      </c>
      <c r="IS251" s="1">
        <v>0.92846960000000001</v>
      </c>
      <c r="IT251">
        <v>0.67396400000000001</v>
      </c>
      <c r="IU251">
        <v>22.06174</v>
      </c>
      <c r="IV251" s="1">
        <v>1.9974789999999999E-3</v>
      </c>
      <c r="IW251" s="1">
        <v>0.80819920000000001</v>
      </c>
      <c r="IX251">
        <v>0.6746801</v>
      </c>
      <c r="IY251">
        <v>21.343679999999999</v>
      </c>
      <c r="IZ251" s="1">
        <v>1.75771E-3</v>
      </c>
      <c r="JA251" s="1">
        <v>0.70884139999999995</v>
      </c>
      <c r="JB251">
        <v>0.67531620000000003</v>
      </c>
      <c r="JC251">
        <v>21.004069999999999</v>
      </c>
      <c r="JD251" s="1">
        <v>1.5562060000000001E-3</v>
      </c>
      <c r="JE251" s="1">
        <v>0.62583420000000001</v>
      </c>
      <c r="JF251">
        <v>0.67584429999999995</v>
      </c>
      <c r="JG251">
        <v>21.690650000000002</v>
      </c>
      <c r="JH251" s="1">
        <v>1.3782079999999999E-3</v>
      </c>
      <c r="JI251" s="1">
        <v>0.55312839999999996</v>
      </c>
      <c r="JJ251">
        <v>0.67632060000000005</v>
      </c>
      <c r="JK251">
        <v>22.725390000000001</v>
      </c>
      <c r="JL251" s="1">
        <v>1.212341E-3</v>
      </c>
      <c r="JM251" s="1">
        <v>0.48586030000000002</v>
      </c>
      <c r="JN251">
        <v>0.67674120000000004</v>
      </c>
      <c r="JO251">
        <v>23.783660000000001</v>
      </c>
      <c r="JP251" s="1">
        <v>1.0544040000000001E-3</v>
      </c>
      <c r="JQ251" s="1">
        <v>0.42213329999999999</v>
      </c>
      <c r="JR251">
        <v>0.67708939999999995</v>
      </c>
      <c r="JS251">
        <v>24.542349999999999</v>
      </c>
      <c r="JT251" s="1">
        <v>9.0846700000000004E-4</v>
      </c>
      <c r="JU251" s="1">
        <v>0.36331669999999999</v>
      </c>
      <c r="JV251">
        <v>0.67744219999999999</v>
      </c>
      <c r="JW251">
        <v>24.47373</v>
      </c>
      <c r="JX251" s="1">
        <v>7.8192470000000005E-4</v>
      </c>
      <c r="JY251" s="1">
        <v>0.31227349999999998</v>
      </c>
      <c r="JZ251">
        <v>0.67774889999999999</v>
      </c>
      <c r="KA251">
        <v>23.72231</v>
      </c>
      <c r="KB251" s="1">
        <v>6.7985159999999997E-4</v>
      </c>
      <c r="KC251" s="1">
        <v>0.27102140000000002</v>
      </c>
      <c r="KD251">
        <v>0.67804989999999998</v>
      </c>
      <c r="KE251">
        <v>22.989059999999998</v>
      </c>
      <c r="KF251" s="1">
        <v>6.0177440000000004E-4</v>
      </c>
      <c r="KG251" s="1">
        <v>0.23943890000000001</v>
      </c>
      <c r="KH251">
        <v>0.67835619999999996</v>
      </c>
      <c r="KI251">
        <v>22.482209999999998</v>
      </c>
      <c r="KJ251" s="1">
        <v>5.4321160000000003E-4</v>
      </c>
      <c r="KK251" s="1">
        <v>0.21573059999999999</v>
      </c>
      <c r="KL251">
        <v>0.67866899999999997</v>
      </c>
      <c r="KM251">
        <v>22.760249999999999</v>
      </c>
      <c r="KN251" s="1">
        <v>4.9757239999999997E-4</v>
      </c>
      <c r="KO251" s="1">
        <v>0.1973559</v>
      </c>
      <c r="KP251">
        <v>0.67896619999999996</v>
      </c>
      <c r="KQ251">
        <v>23.322500000000002</v>
      </c>
      <c r="KR251" s="1">
        <v>4.5951139999999999E-4</v>
      </c>
      <c r="KS251" s="1">
        <v>0.18209890000000001</v>
      </c>
      <c r="KT251">
        <v>0.67929059999999997</v>
      </c>
      <c r="KU251">
        <v>23.765509999999999</v>
      </c>
      <c r="KV251" s="1">
        <v>4.255641E-4</v>
      </c>
      <c r="KW251" s="1">
        <v>0.16855880000000001</v>
      </c>
      <c r="KX251">
        <v>0.67954930000000002</v>
      </c>
      <c r="KY251">
        <v>23.983319999999999</v>
      </c>
      <c r="KZ251" s="1">
        <v>3.9441699999999999E-4</v>
      </c>
      <c r="LA251" s="1">
        <v>0.156163</v>
      </c>
      <c r="LB251">
        <v>0.67977569999999998</v>
      </c>
      <c r="LC251">
        <v>23.658930000000002</v>
      </c>
      <c r="LD251" s="1">
        <v>3.660138E-4</v>
      </c>
      <c r="LE251" s="1">
        <v>0.1448873</v>
      </c>
      <c r="LF251">
        <v>0.67993440000000005</v>
      </c>
      <c r="LG251">
        <v>22.998570000000001</v>
      </c>
      <c r="LH251" s="1">
        <v>3.4077400000000001E-4</v>
      </c>
      <c r="LI251" s="1">
        <v>0.1348752</v>
      </c>
      <c r="LJ251">
        <v>0.68001219999999996</v>
      </c>
      <c r="LK251">
        <v>22.226690000000001</v>
      </c>
      <c r="LL251" s="1">
        <v>3.1888069999999998E-4</v>
      </c>
      <c r="LM251" s="1">
        <v>0.12620519999999999</v>
      </c>
      <c r="LN251">
        <v>0.68000930000000004</v>
      </c>
      <c r="LO251">
        <v>21.751339999999999</v>
      </c>
      <c r="LP251" s="1">
        <v>3.0003590000000002E-4</v>
      </c>
      <c r="LQ251" s="1">
        <v>0.11875139999999999</v>
      </c>
      <c r="LR251">
        <v>0.67994149999999998</v>
      </c>
      <c r="LS251">
        <v>22.17032</v>
      </c>
      <c r="LT251" s="1">
        <v>2.8373150000000002E-4</v>
      </c>
      <c r="LU251" s="1">
        <v>0.1123267</v>
      </c>
      <c r="LV251">
        <v>0.67979279999999997</v>
      </c>
      <c r="LW251">
        <v>22.985769999999999</v>
      </c>
      <c r="LX251" s="1">
        <v>2.69397E-4</v>
      </c>
      <c r="LY251" s="1">
        <v>0.1067067</v>
      </c>
      <c r="LZ251">
        <v>0.67960750000000003</v>
      </c>
      <c r="MA251">
        <v>23.933019999999999</v>
      </c>
      <c r="MB251" s="1">
        <v>2.566507E-4</v>
      </c>
      <c r="MC251" s="1">
        <v>0.1017059</v>
      </c>
      <c r="MD251">
        <v>0.67941070000000003</v>
      </c>
      <c r="ME251">
        <v>24.53642</v>
      </c>
      <c r="MF251" s="1">
        <v>2.4532260000000001E-4</v>
      </c>
      <c r="MG251" s="1">
        <v>9.7260669999999994E-2</v>
      </c>
      <c r="MH251">
        <v>0.67922210000000005</v>
      </c>
      <c r="MI251">
        <v>24.550180000000001</v>
      </c>
      <c r="MJ251" s="1">
        <v>2.3553380000000001E-4</v>
      </c>
      <c r="MK251" s="1">
        <v>9.3409800000000001E-2</v>
      </c>
      <c r="ML251">
        <v>0.67904399999999998</v>
      </c>
      <c r="MM251">
        <v>23.903449999999999</v>
      </c>
      <c r="MN251" s="1">
        <v>2.272756E-4</v>
      </c>
      <c r="MO251" s="1">
        <v>9.0154929999999994E-2</v>
      </c>
      <c r="MP251">
        <v>0.67887379999999997</v>
      </c>
      <c r="MQ251">
        <v>23.345960000000002</v>
      </c>
      <c r="MR251" s="1">
        <v>2.203273E-4</v>
      </c>
      <c r="MS251" s="1">
        <v>8.7419280000000002E-2</v>
      </c>
      <c r="MT251">
        <v>0.67875209999999997</v>
      </c>
      <c r="MU251">
        <v>23.062550000000002</v>
      </c>
      <c r="MV251" s="1">
        <v>2.1445120000000001E-4</v>
      </c>
      <c r="MW251" s="1">
        <v>8.5090449999999998E-2</v>
      </c>
      <c r="MX251">
        <v>0.678674</v>
      </c>
      <c r="MY251">
        <v>23.422640000000001</v>
      </c>
      <c r="MZ251" s="1">
        <v>2.094749E-4</v>
      </c>
      <c r="NA251" s="1">
        <v>8.3113729999999997E-2</v>
      </c>
      <c r="NB251">
        <v>0.67862109999999998</v>
      </c>
      <c r="NC251">
        <v>24.223880000000001</v>
      </c>
      <c r="ND251" s="1">
        <v>2.0541299999999999E-4</v>
      </c>
      <c r="NE251" s="1">
        <v>8.149228E-2</v>
      </c>
      <c r="NF251">
        <v>0.67862109999999998</v>
      </c>
      <c r="NG251">
        <v>24.223880000000001</v>
      </c>
      <c r="NH251" s="1">
        <v>2.0541299999999999E-4</v>
      </c>
      <c r="NI251" s="1">
        <v>8.149228E-2</v>
      </c>
      <c r="NJ251">
        <v>0.67862109999999998</v>
      </c>
      <c r="NK251">
        <v>24.223880000000001</v>
      </c>
      <c r="NL251" s="1">
        <v>2.0541299999999999E-4</v>
      </c>
      <c r="NM251" s="1">
        <v>8.149228E-2</v>
      </c>
      <c r="NN251">
        <v>0.67862109999999998</v>
      </c>
      <c r="NO251">
        <v>24.223880000000001</v>
      </c>
      <c r="NP251" s="1">
        <v>2.0541299999999999E-4</v>
      </c>
      <c r="NQ251" s="1">
        <v>8.149228E-2</v>
      </c>
      <c r="NR251">
        <v>0.67862109999999998</v>
      </c>
      <c r="NS251">
        <v>24.223880000000001</v>
      </c>
      <c r="NT251" s="1">
        <v>2.0541299999999999E-4</v>
      </c>
      <c r="NU251" s="1">
        <v>8.149228E-2</v>
      </c>
      <c r="NV251">
        <v>0.67862109999999998</v>
      </c>
      <c r="NW251">
        <v>24.223880000000001</v>
      </c>
      <c r="NX251" s="1">
        <v>2.0541299999999999E-4</v>
      </c>
      <c r="NY251" s="1">
        <v>8.149228E-2</v>
      </c>
      <c r="NZ251">
        <v>0.67862109999999998</v>
      </c>
      <c r="OA251">
        <v>24.223880000000001</v>
      </c>
      <c r="OB251" s="1">
        <v>2.0541299999999999E-4</v>
      </c>
      <c r="OC251" s="1">
        <v>8.149228E-2</v>
      </c>
      <c r="OD251">
        <v>0.67862109999999998</v>
      </c>
      <c r="OE251">
        <v>24.223880000000001</v>
      </c>
      <c r="OF251" s="1">
        <v>2.0541299999999999E-4</v>
      </c>
      <c r="OG251" s="1">
        <v>8.149228E-2</v>
      </c>
      <c r="OH251">
        <v>0.67862109999999998</v>
      </c>
      <c r="OI251">
        <v>24.223880000000001</v>
      </c>
      <c r="OJ251" s="1">
        <v>2.0541299999999999E-4</v>
      </c>
      <c r="OK251" s="1">
        <v>8.149228E-2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0.84321979999999996</v>
      </c>
      <c r="G252">
        <v>18.214739999999999</v>
      </c>
      <c r="H252">
        <v>0</v>
      </c>
      <c r="I252">
        <v>0</v>
      </c>
      <c r="J252">
        <v>0.84136330000000004</v>
      </c>
      <c r="K252">
        <v>18.368970000000001</v>
      </c>
      <c r="L252">
        <v>0</v>
      </c>
      <c r="M252">
        <v>0</v>
      </c>
      <c r="N252">
        <v>0.83950939999999996</v>
      </c>
      <c r="O252">
        <v>18.541139999999999</v>
      </c>
      <c r="P252">
        <v>0</v>
      </c>
      <c r="Q252">
        <v>0</v>
      </c>
      <c r="R252">
        <v>0.83764280000000002</v>
      </c>
      <c r="S252">
        <v>18.810030000000001</v>
      </c>
      <c r="T252">
        <v>0</v>
      </c>
      <c r="U252">
        <v>0</v>
      </c>
      <c r="V252">
        <v>0.83577599999999996</v>
      </c>
      <c r="W252">
        <v>19.354389999999999</v>
      </c>
      <c r="X252">
        <v>0</v>
      </c>
      <c r="Y252">
        <v>0</v>
      </c>
      <c r="Z252">
        <v>0.83387630000000001</v>
      </c>
      <c r="AA252">
        <v>19.5747</v>
      </c>
      <c r="AB252">
        <v>0</v>
      </c>
      <c r="AC252">
        <v>0</v>
      </c>
      <c r="AD252">
        <v>0.83196429999999999</v>
      </c>
      <c r="AE252">
        <v>19.345420000000001</v>
      </c>
      <c r="AF252">
        <v>0</v>
      </c>
      <c r="AG252">
        <v>0</v>
      </c>
      <c r="AH252">
        <v>0.83008870000000001</v>
      </c>
      <c r="AI252">
        <v>19.16949</v>
      </c>
      <c r="AJ252">
        <v>0</v>
      </c>
      <c r="AK252">
        <v>0</v>
      </c>
      <c r="AL252">
        <v>0.82812889999999995</v>
      </c>
      <c r="AM252">
        <v>19.02955</v>
      </c>
      <c r="AN252">
        <v>0</v>
      </c>
      <c r="AO252">
        <v>0</v>
      </c>
      <c r="AP252">
        <v>0.82608760000000003</v>
      </c>
      <c r="AQ252">
        <v>19.3932</v>
      </c>
      <c r="AR252">
        <v>0</v>
      </c>
      <c r="AS252">
        <v>0</v>
      </c>
      <c r="AT252">
        <v>0.82396349999999996</v>
      </c>
      <c r="AU252">
        <v>19.880320000000001</v>
      </c>
      <c r="AV252">
        <v>4.0178090000000003E-37</v>
      </c>
      <c r="AW252">
        <v>1.3572390000000001E-34</v>
      </c>
      <c r="AX252">
        <v>0.82178059999999997</v>
      </c>
      <c r="AY252">
        <v>20.320229999999999</v>
      </c>
      <c r="AZ252" s="1">
        <v>1.0553500000000001E-24</v>
      </c>
      <c r="BA252" s="1">
        <v>3.5884280000000002E-22</v>
      </c>
      <c r="BB252">
        <v>0.81954740000000004</v>
      </c>
      <c r="BC252">
        <v>20.839110000000002</v>
      </c>
      <c r="BD252" s="1">
        <v>3.591772E-15</v>
      </c>
      <c r="BE252" s="1">
        <v>1.217379E-12</v>
      </c>
      <c r="BF252">
        <v>0.81730190000000003</v>
      </c>
      <c r="BG252">
        <v>20.970030000000001</v>
      </c>
      <c r="BH252" s="1">
        <v>4.1446389999999998E-8</v>
      </c>
      <c r="BI252" s="1">
        <v>1.0144309999999999E-5</v>
      </c>
      <c r="BJ252">
        <v>0.81501109999999999</v>
      </c>
      <c r="BK252">
        <v>20.799610000000001</v>
      </c>
      <c r="BL252" s="1">
        <v>8.0589019999999998E-5</v>
      </c>
      <c r="BM252" s="1">
        <v>2.1470010000000001E-2</v>
      </c>
      <c r="BN252">
        <v>0.81271470000000001</v>
      </c>
      <c r="BO252">
        <v>20.62978</v>
      </c>
      <c r="BP252" s="1">
        <v>1.444633E-2</v>
      </c>
      <c r="BQ252" s="1">
        <v>4.0823130000000001</v>
      </c>
      <c r="BR252">
        <v>0.81035699999999999</v>
      </c>
      <c r="BS252">
        <v>20.443110000000001</v>
      </c>
      <c r="BT252">
        <v>0.5591102</v>
      </c>
      <c r="BU252">
        <v>166.23079999999999</v>
      </c>
      <c r="BV252">
        <v>0.80806420000000001</v>
      </c>
      <c r="BW252">
        <v>20.283639999999998</v>
      </c>
      <c r="BX252" s="1">
        <v>6.8069889999999997</v>
      </c>
      <c r="BY252">
        <v>2115.0749999999998</v>
      </c>
      <c r="BZ252">
        <v>0.80578340000000004</v>
      </c>
      <c r="CA252">
        <v>20.47485</v>
      </c>
      <c r="CB252">
        <v>32.834339999999997</v>
      </c>
      <c r="CC252">
        <v>10608.59</v>
      </c>
      <c r="CD252">
        <v>0.80339550000000004</v>
      </c>
      <c r="CE252">
        <v>20.597069999999999</v>
      </c>
      <c r="CF252">
        <v>73.835599999999999</v>
      </c>
      <c r="CG252">
        <v>24717.42</v>
      </c>
      <c r="CH252">
        <v>0.8007301</v>
      </c>
      <c r="CI252">
        <v>20.786940000000001</v>
      </c>
      <c r="CJ252">
        <v>87.552090000000007</v>
      </c>
      <c r="CK252">
        <v>30269.49</v>
      </c>
      <c r="CL252">
        <v>0.79749619999999999</v>
      </c>
      <c r="CM252">
        <v>20.771059999999999</v>
      </c>
      <c r="CN252">
        <v>60.332210000000003</v>
      </c>
      <c r="CO252">
        <v>21496.3</v>
      </c>
      <c r="CP252">
        <v>0.79275439999999997</v>
      </c>
      <c r="CQ252">
        <v>20.673410000000001</v>
      </c>
      <c r="CR252">
        <v>26.260639999999999</v>
      </c>
      <c r="CS252">
        <v>9630.9490000000005</v>
      </c>
      <c r="CT252">
        <v>0.78660870000000005</v>
      </c>
      <c r="CU252">
        <v>20.36739</v>
      </c>
      <c r="CV252">
        <v>7.826924</v>
      </c>
      <c r="CW252">
        <v>2949.886</v>
      </c>
      <c r="CX252">
        <v>0.77969809999999995</v>
      </c>
      <c r="CY252">
        <v>19.804279999999999</v>
      </c>
      <c r="CZ252">
        <v>1.7504649999999999</v>
      </c>
      <c r="DA252">
        <v>675.34389999999996</v>
      </c>
      <c r="DB252">
        <v>0.77273800000000004</v>
      </c>
      <c r="DC252">
        <v>19.262519999999999</v>
      </c>
      <c r="DD252">
        <v>0.34992299999999998</v>
      </c>
      <c r="DE252">
        <v>136.02420000000001</v>
      </c>
      <c r="DF252">
        <v>0.76588210000000001</v>
      </c>
      <c r="DG252">
        <v>19.064509999999999</v>
      </c>
      <c r="DH252">
        <v>0.10051499999999999</v>
      </c>
      <c r="DI252">
        <v>37.923499999999997</v>
      </c>
      <c r="DJ252">
        <v>0.75901169999999996</v>
      </c>
      <c r="DK252">
        <v>18.978539999999999</v>
      </c>
      <c r="DL252">
        <v>6.1778090000000001E-2</v>
      </c>
      <c r="DM252">
        <v>22.617930000000001</v>
      </c>
      <c r="DN252">
        <v>0.75205140000000004</v>
      </c>
      <c r="DO252">
        <v>19.106670000000001</v>
      </c>
      <c r="DP252">
        <v>5.4964100000000002E-2</v>
      </c>
      <c r="DQ252">
        <v>20.069980000000001</v>
      </c>
      <c r="DR252">
        <v>0.74515819999999999</v>
      </c>
      <c r="DS252">
        <v>19.012540000000001</v>
      </c>
      <c r="DT252" s="1">
        <v>5.3633180000000003E-2</v>
      </c>
      <c r="DU252">
        <v>19.68329</v>
      </c>
      <c r="DV252">
        <v>0.73845470000000002</v>
      </c>
      <c r="DW252">
        <v>18.86195</v>
      </c>
      <c r="DX252" s="1">
        <v>5.3362430000000002E-2</v>
      </c>
      <c r="DY252">
        <v>19.72908</v>
      </c>
      <c r="DZ252">
        <v>0.73226899999999995</v>
      </c>
      <c r="EA252">
        <v>18.709420000000001</v>
      </c>
      <c r="EB252" s="1">
        <v>5.2330370000000001E-2</v>
      </c>
      <c r="EC252">
        <v>19.506599999999999</v>
      </c>
      <c r="ED252">
        <v>0.7261841</v>
      </c>
      <c r="EE252">
        <v>18.45392</v>
      </c>
      <c r="EF252" s="1">
        <v>4.9886300000000001E-2</v>
      </c>
      <c r="EG252" s="1">
        <v>18.75264</v>
      </c>
      <c r="EH252">
        <v>0.71992199999999995</v>
      </c>
      <c r="EI252">
        <v>18.49925</v>
      </c>
      <c r="EJ252" s="1">
        <v>4.6373909999999997E-2</v>
      </c>
      <c r="EK252" s="1">
        <v>17.57817</v>
      </c>
      <c r="EL252">
        <v>0.7135068</v>
      </c>
      <c r="EM252">
        <v>18.561710000000001</v>
      </c>
      <c r="EN252" s="1">
        <v>4.2383690000000002E-2</v>
      </c>
      <c r="EO252" s="1">
        <v>16.197659999999999</v>
      </c>
      <c r="EP252">
        <v>0.70693459999999997</v>
      </c>
      <c r="EQ252">
        <v>18.52741</v>
      </c>
      <c r="ER252" s="1">
        <v>3.8352820000000003E-2</v>
      </c>
      <c r="ES252" s="1">
        <v>14.77656</v>
      </c>
      <c r="ET252">
        <v>0.70025029999999999</v>
      </c>
      <c r="EU252">
        <v>18.633710000000001</v>
      </c>
      <c r="EV252" s="1">
        <v>3.4571829999999998E-2</v>
      </c>
      <c r="EW252" s="1">
        <v>13.42686</v>
      </c>
      <c r="EX252">
        <v>0.69340869999999999</v>
      </c>
      <c r="EY252">
        <v>18.562560000000001</v>
      </c>
      <c r="EZ252" s="1">
        <v>3.1167509999999999E-2</v>
      </c>
      <c r="FA252" s="1">
        <v>12.20472</v>
      </c>
      <c r="FB252">
        <v>0.68643310000000002</v>
      </c>
      <c r="FC252">
        <v>18.198029999999999</v>
      </c>
      <c r="FD252" s="1">
        <v>2.811576E-2</v>
      </c>
      <c r="FE252" s="1">
        <v>11.103669999999999</v>
      </c>
      <c r="FF252">
        <v>0.67963200000000001</v>
      </c>
      <c r="FG252">
        <v>17.94172</v>
      </c>
      <c r="FH252" s="1">
        <v>2.5375660000000001E-2</v>
      </c>
      <c r="FI252" s="1">
        <v>10.104039999999999</v>
      </c>
      <c r="FJ252">
        <v>0.67349729999999997</v>
      </c>
      <c r="FK252">
        <v>17.864460000000001</v>
      </c>
      <c r="FL252" s="1">
        <v>2.2922890000000001E-2</v>
      </c>
      <c r="FM252" s="1">
        <v>9.1933039999999995</v>
      </c>
      <c r="FN252">
        <v>0.66877560000000003</v>
      </c>
      <c r="FO252">
        <v>18.447690000000001</v>
      </c>
      <c r="FP252" s="1">
        <v>2.069853E-2</v>
      </c>
      <c r="FQ252" s="1">
        <v>8.3457530000000002</v>
      </c>
      <c r="FR252">
        <v>0.66423639999999995</v>
      </c>
      <c r="FS252">
        <v>19.142109999999999</v>
      </c>
      <c r="FT252" s="1">
        <v>1.8674619999999999E-2</v>
      </c>
      <c r="FU252" s="1">
        <v>7.5687579999999999</v>
      </c>
      <c r="FV252">
        <v>0.65961559999999997</v>
      </c>
      <c r="FW252">
        <v>19.767389999999999</v>
      </c>
      <c r="FX252" s="1">
        <v>1.684047E-2</v>
      </c>
      <c r="FY252" s="1">
        <v>6.8606689999999997</v>
      </c>
      <c r="FZ252">
        <v>0.65512029999999999</v>
      </c>
      <c r="GA252">
        <v>20.188510000000001</v>
      </c>
      <c r="GB252" s="1">
        <v>1.5195409999999999E-2</v>
      </c>
      <c r="GC252" s="1">
        <v>6.2213510000000003</v>
      </c>
      <c r="GD252">
        <v>0.65082470000000003</v>
      </c>
      <c r="GE252">
        <v>20.040500000000002</v>
      </c>
      <c r="GF252" s="1">
        <v>1.373049E-2</v>
      </c>
      <c r="GG252" s="1">
        <v>5.6465310000000004</v>
      </c>
      <c r="GH252">
        <v>0.64642049999999995</v>
      </c>
      <c r="GI252">
        <v>19.565259999999999</v>
      </c>
      <c r="GJ252" s="1">
        <v>1.2408550000000001E-2</v>
      </c>
      <c r="GK252" s="1">
        <v>5.127669</v>
      </c>
      <c r="GL252">
        <v>0.64211629999999997</v>
      </c>
      <c r="GM252">
        <v>19.24953</v>
      </c>
      <c r="GN252" s="1">
        <v>1.121493E-2</v>
      </c>
      <c r="GO252" s="1">
        <v>4.6565289999999999</v>
      </c>
      <c r="GP252">
        <v>0.63778420000000002</v>
      </c>
      <c r="GQ252">
        <v>19.19659</v>
      </c>
      <c r="GR252" s="1">
        <v>1.0133619999999999E-2</v>
      </c>
      <c r="GS252" s="1">
        <v>4.2277740000000001</v>
      </c>
      <c r="GT252">
        <v>0.63601859999999999</v>
      </c>
      <c r="GU252">
        <v>19.994869999999999</v>
      </c>
      <c r="GV252" s="1">
        <v>9.1732229999999994E-3</v>
      </c>
      <c r="GW252" s="1">
        <v>3.8292709999999999</v>
      </c>
      <c r="GX252">
        <v>0.63570570000000004</v>
      </c>
      <c r="GY252">
        <v>20.98997</v>
      </c>
      <c r="GZ252" s="1">
        <v>8.2894879999999994E-3</v>
      </c>
      <c r="HA252" s="1">
        <v>3.45566</v>
      </c>
      <c r="HB252">
        <v>0.63548349999999998</v>
      </c>
      <c r="HC252">
        <v>21.91846</v>
      </c>
      <c r="HD252" s="1">
        <v>7.4737800000000002E-3</v>
      </c>
      <c r="HE252" s="1">
        <v>3.1109469999999999</v>
      </c>
      <c r="HF252">
        <v>0.63547220000000004</v>
      </c>
      <c r="HG252">
        <v>22.489039999999999</v>
      </c>
      <c r="HH252" s="1">
        <v>6.7340550000000001E-3</v>
      </c>
      <c r="HI252" s="1">
        <v>2.7975050000000001</v>
      </c>
      <c r="HJ252">
        <v>0.63574640000000004</v>
      </c>
      <c r="HK252">
        <v>22.363679999999999</v>
      </c>
      <c r="HL252" s="1">
        <v>6.0722290000000002E-3</v>
      </c>
      <c r="HM252" s="1">
        <v>2.5161169999999999</v>
      </c>
      <c r="HN252">
        <v>0.63644440000000002</v>
      </c>
      <c r="HO252">
        <v>21.722290000000001</v>
      </c>
      <c r="HP252" s="1">
        <v>5.4816600000000002E-3</v>
      </c>
      <c r="HQ252" s="1">
        <v>2.2643279999999999</v>
      </c>
      <c r="HR252">
        <v>0.63701660000000004</v>
      </c>
      <c r="HS252">
        <v>21.185510000000001</v>
      </c>
      <c r="HT252" s="1">
        <v>4.9476959999999997E-3</v>
      </c>
      <c r="HU252" s="1">
        <v>2.0369630000000001</v>
      </c>
      <c r="HV252">
        <v>0.63735850000000005</v>
      </c>
      <c r="HW252">
        <v>20.951239999999999</v>
      </c>
      <c r="HX252" s="1">
        <v>4.4510729999999998E-3</v>
      </c>
      <c r="HY252" s="1">
        <v>1.826525</v>
      </c>
      <c r="HZ252">
        <v>0.63845629999999998</v>
      </c>
      <c r="IA252">
        <v>21.524380000000001</v>
      </c>
      <c r="IB252" s="1">
        <v>3.9732539999999998E-3</v>
      </c>
      <c r="IC252" s="1">
        <v>1.6238379999999999</v>
      </c>
      <c r="ID252">
        <v>0.63992930000000003</v>
      </c>
      <c r="IE252">
        <v>21.874179999999999</v>
      </c>
      <c r="IF252" s="1">
        <v>3.5099900000000002E-3</v>
      </c>
      <c r="IG252" s="1">
        <v>1.428275</v>
      </c>
      <c r="IH252">
        <v>0.64157419999999998</v>
      </c>
      <c r="II252">
        <v>22.634239999999998</v>
      </c>
      <c r="IJ252" s="1">
        <v>3.0726899999999999E-3</v>
      </c>
      <c r="IK252" s="1">
        <v>1.2447710000000001</v>
      </c>
      <c r="IL252">
        <v>0.64295709999999995</v>
      </c>
      <c r="IM252">
        <v>23.074850000000001</v>
      </c>
      <c r="IN252" s="1">
        <v>2.6740000000000002E-3</v>
      </c>
      <c r="IO252" s="1">
        <v>1.078589</v>
      </c>
      <c r="IP252">
        <v>0.64415029999999995</v>
      </c>
      <c r="IQ252">
        <v>22.831219999999998</v>
      </c>
      <c r="IR252" s="1">
        <v>2.3254349999999998E-3</v>
      </c>
      <c r="IS252" s="1">
        <v>0.93406940000000005</v>
      </c>
      <c r="IT252">
        <v>0.64510840000000003</v>
      </c>
      <c r="IU252">
        <v>22.115400000000001</v>
      </c>
      <c r="IV252" s="1">
        <v>2.030071E-3</v>
      </c>
      <c r="IW252" s="1">
        <v>0.81229249999999997</v>
      </c>
      <c r="IX252">
        <v>0.64594620000000003</v>
      </c>
      <c r="IY252">
        <v>21.384</v>
      </c>
      <c r="IZ252" s="1">
        <v>1.7846159999999999E-3</v>
      </c>
      <c r="JA252" s="1">
        <v>0.71155400000000002</v>
      </c>
      <c r="JB252">
        <v>0.64662869999999995</v>
      </c>
      <c r="JC252">
        <v>21.027159999999999</v>
      </c>
      <c r="JD252" s="1">
        <v>1.5790610000000001E-3</v>
      </c>
      <c r="JE252" s="1">
        <v>0.62771860000000002</v>
      </c>
      <c r="JF252">
        <v>0.64723949999999997</v>
      </c>
      <c r="JG252">
        <v>21.693850000000001</v>
      </c>
      <c r="JH252" s="1">
        <v>1.3987380000000001E-3</v>
      </c>
      <c r="JI252" s="1">
        <v>0.55485010000000001</v>
      </c>
      <c r="JJ252">
        <v>0.64776829999999996</v>
      </c>
      <c r="JK252">
        <v>22.725629999999999</v>
      </c>
      <c r="JL252" s="1">
        <v>1.2316740000000001E-3</v>
      </c>
      <c r="JM252" s="1">
        <v>0.4878941</v>
      </c>
      <c r="JN252">
        <v>0.64822979999999997</v>
      </c>
      <c r="JO252">
        <v>23.799320000000002</v>
      </c>
      <c r="JP252" s="1">
        <v>1.0726519999999999E-3</v>
      </c>
      <c r="JQ252" s="1">
        <v>0.42452109999999998</v>
      </c>
      <c r="JR252">
        <v>0.64863179999999998</v>
      </c>
      <c r="JS252">
        <v>24.5807</v>
      </c>
      <c r="JT252" s="1">
        <v>9.2491660000000001E-4</v>
      </c>
      <c r="JU252" s="1">
        <v>0.36570580000000003</v>
      </c>
      <c r="JV252">
        <v>0.64898869999999997</v>
      </c>
      <c r="JW252">
        <v>24.529209999999999</v>
      </c>
      <c r="JX252" s="1">
        <v>7.9573779999999998E-4</v>
      </c>
      <c r="JY252" s="1">
        <v>0.31419809999999998</v>
      </c>
      <c r="JZ252">
        <v>0.64931879999999997</v>
      </c>
      <c r="KA252">
        <v>23.783840000000001</v>
      </c>
      <c r="KB252" s="1">
        <v>6.907018E-4</v>
      </c>
      <c r="KC252" s="1">
        <v>0.27219310000000002</v>
      </c>
      <c r="KD252">
        <v>0.64962770000000003</v>
      </c>
      <c r="KE252">
        <v>23.04008</v>
      </c>
      <c r="KF252" s="1">
        <v>6.0995799999999996E-4</v>
      </c>
      <c r="KG252" s="1">
        <v>0.23984720000000001</v>
      </c>
      <c r="KH252">
        <v>0.64990550000000002</v>
      </c>
      <c r="KI252">
        <v>22.512350000000001</v>
      </c>
      <c r="KJ252" s="1">
        <v>5.4938709999999996E-4</v>
      </c>
      <c r="KK252" s="1">
        <v>0.21555540000000001</v>
      </c>
      <c r="KL252">
        <v>0.6501903</v>
      </c>
      <c r="KM252">
        <v>22.763680000000001</v>
      </c>
      <c r="KN252" s="1">
        <v>5.0248570000000002E-4</v>
      </c>
      <c r="KO252" s="1">
        <v>0.19686219999999999</v>
      </c>
      <c r="KP252">
        <v>0.6504759</v>
      </c>
      <c r="KQ252">
        <v>23.30434</v>
      </c>
      <c r="KR252" s="1">
        <v>4.6372790000000002E-4</v>
      </c>
      <c r="KS252" s="1">
        <v>0.18149799999999999</v>
      </c>
      <c r="KT252">
        <v>0.65075090000000002</v>
      </c>
      <c r="KU252">
        <v>23.762630000000001</v>
      </c>
      <c r="KV252" s="1">
        <v>4.2937679999999998E-4</v>
      </c>
      <c r="KW252" s="1">
        <v>0.16796800000000001</v>
      </c>
      <c r="KX252">
        <v>0.65098860000000003</v>
      </c>
      <c r="KY252">
        <v>23.994309999999999</v>
      </c>
      <c r="KZ252" s="1">
        <v>3.9791970000000002E-4</v>
      </c>
      <c r="LA252" s="1">
        <v>0.15560969999999999</v>
      </c>
      <c r="LB252">
        <v>0.65117190000000003</v>
      </c>
      <c r="LC252">
        <v>23.702470000000002</v>
      </c>
      <c r="LD252" s="1">
        <v>3.6916880000000002E-4</v>
      </c>
      <c r="LE252" s="1">
        <v>0.14434169999999999</v>
      </c>
      <c r="LF252">
        <v>0.65127619999999997</v>
      </c>
      <c r="LG252">
        <v>23.06288</v>
      </c>
      <c r="LH252" s="1">
        <v>3.435356E-4</v>
      </c>
      <c r="LI252" s="1">
        <v>0.1342998</v>
      </c>
      <c r="LJ252">
        <v>0.65129879999999996</v>
      </c>
      <c r="LK252">
        <v>22.28914</v>
      </c>
      <c r="LL252" s="1">
        <v>3.2125639999999999E-4</v>
      </c>
      <c r="LM252" s="1">
        <v>0.12558430000000001</v>
      </c>
      <c r="LN252">
        <v>0.65126260000000002</v>
      </c>
      <c r="LO252">
        <v>21.79918</v>
      </c>
      <c r="LP252" s="1">
        <v>3.0207939999999999E-4</v>
      </c>
      <c r="LQ252" s="1">
        <v>0.1180856</v>
      </c>
      <c r="LR252">
        <v>0.65116099999999999</v>
      </c>
      <c r="LS252">
        <v>22.193180000000002</v>
      </c>
      <c r="LT252" s="1">
        <v>2.8550489999999999E-4</v>
      </c>
      <c r="LU252" s="1">
        <v>0.1116308</v>
      </c>
      <c r="LV252">
        <v>0.65097059999999995</v>
      </c>
      <c r="LW252">
        <v>23.002400000000002</v>
      </c>
      <c r="LX252" s="1">
        <v>2.709589E-4</v>
      </c>
      <c r="LY252" s="1">
        <v>0.1059928</v>
      </c>
      <c r="LZ252">
        <v>0.65079909999999996</v>
      </c>
      <c r="MA252">
        <v>23.955159999999999</v>
      </c>
      <c r="MB252" s="1">
        <v>2.5804689999999998E-4</v>
      </c>
      <c r="MC252" s="1">
        <v>0.1009862</v>
      </c>
      <c r="MD252">
        <v>0.65057770000000004</v>
      </c>
      <c r="ME252">
        <v>24.58351</v>
      </c>
      <c r="MF252" s="1">
        <v>2.465538E-4</v>
      </c>
      <c r="MG252" s="1">
        <v>9.6529729999999994E-2</v>
      </c>
      <c r="MH252">
        <v>0.65037780000000001</v>
      </c>
      <c r="MI252">
        <v>24.605869999999999</v>
      </c>
      <c r="MJ252" s="1">
        <v>2.365887E-4</v>
      </c>
      <c r="MK252" s="1">
        <v>9.2651510000000006E-2</v>
      </c>
      <c r="ML252">
        <v>0.65021600000000002</v>
      </c>
      <c r="MM252">
        <v>23.955500000000001</v>
      </c>
      <c r="MN252" s="1">
        <v>2.281622E-4</v>
      </c>
      <c r="MO252" s="1">
        <v>8.9365399999999998E-2</v>
      </c>
      <c r="MP252">
        <v>0.65003739999999999</v>
      </c>
      <c r="MQ252">
        <v>23.373830000000002</v>
      </c>
      <c r="MR252" s="1">
        <v>2.2107560000000001E-4</v>
      </c>
      <c r="MS252" s="1">
        <v>8.6601499999999998E-2</v>
      </c>
      <c r="MT252">
        <v>0.64992470000000002</v>
      </c>
      <c r="MU252">
        <v>23.065999999999999</v>
      </c>
      <c r="MV252" s="1">
        <v>2.150888E-4</v>
      </c>
      <c r="MW252" s="1">
        <v>8.4253809999999998E-2</v>
      </c>
      <c r="MX252">
        <v>0.64985950000000003</v>
      </c>
      <c r="MY252">
        <v>23.40775</v>
      </c>
      <c r="MZ252" s="1">
        <v>2.1001059999999999E-4</v>
      </c>
      <c r="NA252" s="1">
        <v>8.2257940000000002E-2</v>
      </c>
      <c r="NB252">
        <v>0.64981120000000003</v>
      </c>
      <c r="NC252">
        <v>24.20486</v>
      </c>
      <c r="ND252" s="1">
        <v>2.0584929999999999E-4</v>
      </c>
      <c r="NE252" s="1">
        <v>8.061306E-2</v>
      </c>
      <c r="NF252">
        <v>0.64981120000000003</v>
      </c>
      <c r="NG252">
        <v>24.20486</v>
      </c>
      <c r="NH252" s="1">
        <v>2.0584929999999999E-4</v>
      </c>
      <c r="NI252" s="1">
        <v>8.061306E-2</v>
      </c>
      <c r="NJ252">
        <v>0.64981120000000003</v>
      </c>
      <c r="NK252">
        <v>24.20486</v>
      </c>
      <c r="NL252" s="1">
        <v>2.0584929999999999E-4</v>
      </c>
      <c r="NM252" s="1">
        <v>8.061306E-2</v>
      </c>
      <c r="NN252">
        <v>0.64981120000000003</v>
      </c>
      <c r="NO252">
        <v>24.20486</v>
      </c>
      <c r="NP252" s="1">
        <v>2.0584929999999999E-4</v>
      </c>
      <c r="NQ252" s="1">
        <v>8.061306E-2</v>
      </c>
      <c r="NR252">
        <v>0.64981120000000003</v>
      </c>
      <c r="NS252">
        <v>24.20486</v>
      </c>
      <c r="NT252" s="1">
        <v>2.0584929999999999E-4</v>
      </c>
      <c r="NU252" s="1">
        <v>8.061306E-2</v>
      </c>
      <c r="NV252">
        <v>0.64981120000000003</v>
      </c>
      <c r="NW252">
        <v>24.20486</v>
      </c>
      <c r="NX252" s="1">
        <v>2.0584929999999999E-4</v>
      </c>
      <c r="NY252" s="1">
        <v>8.061306E-2</v>
      </c>
      <c r="NZ252">
        <v>0.64981120000000003</v>
      </c>
      <c r="OA252">
        <v>24.20486</v>
      </c>
      <c r="OB252" s="1">
        <v>2.0584929999999999E-4</v>
      </c>
      <c r="OC252" s="1">
        <v>8.061306E-2</v>
      </c>
      <c r="OD252">
        <v>0.64981120000000003</v>
      </c>
      <c r="OE252">
        <v>24.20486</v>
      </c>
      <c r="OF252" s="1">
        <v>2.0584929999999999E-4</v>
      </c>
      <c r="OG252" s="1">
        <v>8.061306E-2</v>
      </c>
      <c r="OH252">
        <v>0.64981120000000003</v>
      </c>
      <c r="OI252">
        <v>24.20486</v>
      </c>
      <c r="OJ252" s="1">
        <v>2.0584929999999999E-4</v>
      </c>
      <c r="OK252" s="1">
        <v>8.061306E-2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0.88391070000000005</v>
      </c>
      <c r="G253">
        <v>18.25159</v>
      </c>
      <c r="H253">
        <v>0</v>
      </c>
      <c r="I253">
        <v>0</v>
      </c>
      <c r="J253">
        <v>0.88187629999999995</v>
      </c>
      <c r="K253">
        <v>18.40371</v>
      </c>
      <c r="L253">
        <v>0</v>
      </c>
      <c r="M253">
        <v>0</v>
      </c>
      <c r="N253">
        <v>0.87986370000000003</v>
      </c>
      <c r="O253">
        <v>18.5731</v>
      </c>
      <c r="P253">
        <v>0</v>
      </c>
      <c r="Q253">
        <v>0</v>
      </c>
      <c r="R253">
        <v>0.87780930000000001</v>
      </c>
      <c r="S253">
        <v>18.827079999999999</v>
      </c>
      <c r="T253">
        <v>0</v>
      </c>
      <c r="U253">
        <v>0</v>
      </c>
      <c r="V253">
        <v>0.87576659999999995</v>
      </c>
      <c r="W253">
        <v>19.354500000000002</v>
      </c>
      <c r="X253">
        <v>0</v>
      </c>
      <c r="Y253">
        <v>0</v>
      </c>
      <c r="Z253">
        <v>0.87370680000000001</v>
      </c>
      <c r="AA253">
        <v>19.576589999999999</v>
      </c>
      <c r="AB253">
        <v>0</v>
      </c>
      <c r="AC253">
        <v>0</v>
      </c>
      <c r="AD253">
        <v>0.87163109999999999</v>
      </c>
      <c r="AE253">
        <v>19.348299999999998</v>
      </c>
      <c r="AF253">
        <v>0</v>
      </c>
      <c r="AG253">
        <v>0</v>
      </c>
      <c r="AH253">
        <v>0.86955289999999996</v>
      </c>
      <c r="AI253">
        <v>19.171220000000002</v>
      </c>
      <c r="AJ253">
        <v>0</v>
      </c>
      <c r="AK253">
        <v>0</v>
      </c>
      <c r="AL253">
        <v>0.86743740000000003</v>
      </c>
      <c r="AM253">
        <v>19.040710000000001</v>
      </c>
      <c r="AN253">
        <v>0</v>
      </c>
      <c r="AO253">
        <v>0</v>
      </c>
      <c r="AP253">
        <v>0.86521369999999997</v>
      </c>
      <c r="AQ253">
        <v>19.401070000000001</v>
      </c>
      <c r="AR253">
        <v>0</v>
      </c>
      <c r="AS253">
        <v>0</v>
      </c>
      <c r="AT253">
        <v>0.8628981</v>
      </c>
      <c r="AU253">
        <v>19.887229999999999</v>
      </c>
      <c r="AV253">
        <v>5.9049759999999999E-38</v>
      </c>
      <c r="AW253">
        <v>1.8370079999999999E-35</v>
      </c>
      <c r="AX253">
        <v>0.86053710000000005</v>
      </c>
      <c r="AY253">
        <v>20.32348</v>
      </c>
      <c r="AZ253" s="1">
        <v>1.2238460000000001E-25</v>
      </c>
      <c r="BA253" s="1">
        <v>3.8295650000000003E-23</v>
      </c>
      <c r="BB253">
        <v>0.85807270000000002</v>
      </c>
      <c r="BC253">
        <v>20.8323</v>
      </c>
      <c r="BD253" s="1">
        <v>8.3311020000000001E-16</v>
      </c>
      <c r="BE253" s="1">
        <v>2.5938090000000002E-13</v>
      </c>
      <c r="BF253">
        <v>0.85565199999999997</v>
      </c>
      <c r="BG253">
        <v>20.9712</v>
      </c>
      <c r="BH253" s="1">
        <v>1.92202E-8</v>
      </c>
      <c r="BI253" s="1">
        <v>4.4277979999999997E-6</v>
      </c>
      <c r="BJ253">
        <v>0.85312189999999999</v>
      </c>
      <c r="BK253">
        <v>20.801929999999999</v>
      </c>
      <c r="BL253" s="1">
        <v>4.7704480000000002E-5</v>
      </c>
      <c r="BM253" s="1">
        <v>1.1912910000000001E-2</v>
      </c>
      <c r="BN253">
        <v>0.85062309999999997</v>
      </c>
      <c r="BO253">
        <v>20.635059999999999</v>
      </c>
      <c r="BP253" s="1">
        <v>9.8223600000000005E-3</v>
      </c>
      <c r="BQ253" s="1">
        <v>2.5873560000000002</v>
      </c>
      <c r="BR253">
        <v>0.84807250000000001</v>
      </c>
      <c r="BS253">
        <v>20.458449999999999</v>
      </c>
      <c r="BT253" s="1">
        <v>0.42253010000000002</v>
      </c>
      <c r="BU253">
        <v>116.4717</v>
      </c>
      <c r="BV253">
        <v>0.84563310000000003</v>
      </c>
      <c r="BW253">
        <v>20.30058</v>
      </c>
      <c r="BX253">
        <v>5.6153110000000002</v>
      </c>
      <c r="BY253">
        <v>1609.443</v>
      </c>
      <c r="BZ253">
        <v>0.84316930000000001</v>
      </c>
      <c r="CA253">
        <v>20.484500000000001</v>
      </c>
      <c r="CB253">
        <v>29.199919999999999</v>
      </c>
      <c r="CC253">
        <v>8670.3739999999998</v>
      </c>
      <c r="CD253">
        <v>0.84036460000000002</v>
      </c>
      <c r="CE253">
        <v>20.603300000000001</v>
      </c>
      <c r="CF253">
        <v>70.121790000000004</v>
      </c>
      <c r="CG253">
        <v>21502.87</v>
      </c>
      <c r="CH253">
        <v>0.8371575</v>
      </c>
      <c r="CI253">
        <v>20.782869999999999</v>
      </c>
      <c r="CJ253">
        <v>88.096350000000001</v>
      </c>
      <c r="CK253">
        <v>27803.08</v>
      </c>
      <c r="CL253">
        <v>0.83337760000000005</v>
      </c>
      <c r="CM253">
        <v>20.763449999999999</v>
      </c>
      <c r="CN253">
        <v>63.961770000000001</v>
      </c>
      <c r="CO253">
        <v>20758.87</v>
      </c>
      <c r="CP253">
        <v>0.82786230000000005</v>
      </c>
      <c r="CQ253">
        <v>20.674140000000001</v>
      </c>
      <c r="CR253">
        <v>29.14245</v>
      </c>
      <c r="CS253">
        <v>9714.9830000000002</v>
      </c>
      <c r="CT253">
        <v>0.82069740000000002</v>
      </c>
      <c r="CU253">
        <v>20.38531</v>
      </c>
      <c r="CV253">
        <v>9.0327859999999998</v>
      </c>
      <c r="CW253">
        <v>3090.2130000000002</v>
      </c>
      <c r="CX253">
        <v>0.81253059999999999</v>
      </c>
      <c r="CY253">
        <v>19.842459999999999</v>
      </c>
      <c r="CZ253">
        <v>2.0803189999999998</v>
      </c>
      <c r="DA253">
        <v>728.47170000000006</v>
      </c>
      <c r="DB253">
        <v>0.80421960000000003</v>
      </c>
      <c r="DC253">
        <v>19.30208</v>
      </c>
      <c r="DD253">
        <v>0.41622530000000002</v>
      </c>
      <c r="DE253">
        <v>147.404</v>
      </c>
      <c r="DF253">
        <v>0.79593130000000001</v>
      </c>
      <c r="DG253">
        <v>19.097439999999999</v>
      </c>
      <c r="DH253">
        <v>0.1113035</v>
      </c>
      <c r="DI253">
        <v>38.63456</v>
      </c>
      <c r="DJ253">
        <v>0.78769769999999995</v>
      </c>
      <c r="DK253">
        <v>19.005949999999999</v>
      </c>
      <c r="DL253">
        <v>6.3467599999999999E-2</v>
      </c>
      <c r="DM253">
        <v>21.446909999999999</v>
      </c>
      <c r="DN253">
        <v>0.77933549999999996</v>
      </c>
      <c r="DO253">
        <v>19.116440000000001</v>
      </c>
      <c r="DP253">
        <v>5.5271899999999999E-2</v>
      </c>
      <c r="DQ253">
        <v>18.646419999999999</v>
      </c>
      <c r="DR253">
        <v>0.7710629</v>
      </c>
      <c r="DS253">
        <v>19.01221</v>
      </c>
      <c r="DT253" s="1">
        <v>5.3643799999999998E-2</v>
      </c>
      <c r="DU253">
        <v>18.21377</v>
      </c>
      <c r="DV253">
        <v>0.76308730000000002</v>
      </c>
      <c r="DW253">
        <v>18.857659999999999</v>
      </c>
      <c r="DX253" s="1">
        <v>5.3361739999999998E-2</v>
      </c>
      <c r="DY253">
        <v>18.2744</v>
      </c>
      <c r="DZ253">
        <v>0.75548079999999995</v>
      </c>
      <c r="EA253">
        <v>18.7134</v>
      </c>
      <c r="EB253" s="1">
        <v>5.2466649999999997E-2</v>
      </c>
      <c r="EC253">
        <v>18.139309999999998</v>
      </c>
      <c r="ED253">
        <v>0.74797760000000002</v>
      </c>
      <c r="EE253">
        <v>18.472560000000001</v>
      </c>
      <c r="EF253" s="1">
        <v>5.017953E-2</v>
      </c>
      <c r="EG253">
        <v>17.519670000000001</v>
      </c>
      <c r="EH253">
        <v>0.74031630000000004</v>
      </c>
      <c r="EI253">
        <v>18.523009999999999</v>
      </c>
      <c r="EJ253" s="1">
        <v>4.6764779999999999E-2</v>
      </c>
      <c r="EK253" s="1">
        <v>16.488700000000001</v>
      </c>
      <c r="EL253">
        <v>0.73247899999999999</v>
      </c>
      <c r="EM253">
        <v>18.594180000000001</v>
      </c>
      <c r="EN253" s="1">
        <v>4.2811710000000003E-2</v>
      </c>
      <c r="EO253" s="1">
        <v>15.24278</v>
      </c>
      <c r="EP253">
        <v>0.72445510000000002</v>
      </c>
      <c r="EQ253">
        <v>18.560369999999999</v>
      </c>
      <c r="ER253" s="1">
        <v>3.8777260000000001E-2</v>
      </c>
      <c r="ES253" s="1">
        <v>13.94176</v>
      </c>
      <c r="ET253">
        <v>0.71635179999999998</v>
      </c>
      <c r="EU253">
        <v>18.663399999999999</v>
      </c>
      <c r="EV253" s="1">
        <v>3.4964919999999997E-2</v>
      </c>
      <c r="EW253" s="1">
        <v>12.69359</v>
      </c>
      <c r="EX253">
        <v>0.70805669999999998</v>
      </c>
      <c r="EY253">
        <v>18.58689</v>
      </c>
      <c r="EZ253" s="1">
        <v>3.1521720000000003E-2</v>
      </c>
      <c r="FA253" s="1">
        <v>11.55803</v>
      </c>
      <c r="FB253">
        <v>0.69964890000000002</v>
      </c>
      <c r="FC253">
        <v>18.20899</v>
      </c>
      <c r="FD253" s="1">
        <v>2.8437609999999999E-2</v>
      </c>
      <c r="FE253" s="1">
        <v>10.53458</v>
      </c>
      <c r="FF253">
        <v>0.69139819999999996</v>
      </c>
      <c r="FG253">
        <v>17.94171</v>
      </c>
      <c r="FH253" s="1">
        <v>2.5668059999999999E-2</v>
      </c>
      <c r="FI253" s="1">
        <v>9.6043769999999995</v>
      </c>
      <c r="FJ253">
        <v>0.6841391</v>
      </c>
      <c r="FK253">
        <v>17.851089999999999</v>
      </c>
      <c r="FL253" s="1">
        <v>2.3195710000000001E-2</v>
      </c>
      <c r="FM253" s="1">
        <v>8.7542000000000009</v>
      </c>
      <c r="FN253">
        <v>0.67812070000000002</v>
      </c>
      <c r="FO253">
        <v>18.429580000000001</v>
      </c>
      <c r="FP253" s="1">
        <v>2.095149E-2</v>
      </c>
      <c r="FQ253" s="1">
        <v>7.9638840000000002</v>
      </c>
      <c r="FR253">
        <v>0.6722167</v>
      </c>
      <c r="FS253">
        <v>19.140550000000001</v>
      </c>
      <c r="FT253" s="1">
        <v>1.890727E-2</v>
      </c>
      <c r="FU253" s="1">
        <v>7.2376100000000001</v>
      </c>
      <c r="FV253">
        <v>0.6661454</v>
      </c>
      <c r="FW253">
        <v>19.780860000000001</v>
      </c>
      <c r="FX253" s="1">
        <v>1.7052089999999999E-2</v>
      </c>
      <c r="FY253" s="1">
        <v>6.5747150000000003</v>
      </c>
      <c r="FZ253">
        <v>0.66015880000000005</v>
      </c>
      <c r="GA253">
        <v>20.21688</v>
      </c>
      <c r="GB253" s="1">
        <v>1.5386749999999999E-2</v>
      </c>
      <c r="GC253" s="1">
        <v>5.9750110000000003</v>
      </c>
      <c r="GD253">
        <v>0.65437979999999996</v>
      </c>
      <c r="GE253">
        <v>20.07564</v>
      </c>
      <c r="GF253" s="1">
        <v>1.39034E-2</v>
      </c>
      <c r="GG253" s="1">
        <v>5.4345720000000002</v>
      </c>
      <c r="GH253">
        <v>0.64852980000000005</v>
      </c>
      <c r="GI253">
        <v>19.586120000000001</v>
      </c>
      <c r="GJ253" s="1">
        <v>1.2565949999999999E-2</v>
      </c>
      <c r="GK253" s="1">
        <v>4.9462250000000001</v>
      </c>
      <c r="GL253">
        <v>0.64276029999999995</v>
      </c>
      <c r="GM253">
        <v>19.252030000000001</v>
      </c>
      <c r="GN253" s="1">
        <v>1.135863E-2</v>
      </c>
      <c r="GO253" s="1">
        <v>4.5022520000000004</v>
      </c>
      <c r="GP253">
        <v>0.63706640000000003</v>
      </c>
      <c r="GQ253">
        <v>19.175650000000001</v>
      </c>
      <c r="GR253" s="1">
        <v>1.026502E-2</v>
      </c>
      <c r="GS253" s="1">
        <v>4.0970490000000002</v>
      </c>
      <c r="GT253">
        <v>0.63429679999999999</v>
      </c>
      <c r="GU253">
        <v>19.952159999999999</v>
      </c>
      <c r="GV253" s="1">
        <v>9.2981720000000004E-3</v>
      </c>
      <c r="GW253" s="1">
        <v>3.7194590000000001</v>
      </c>
      <c r="GX253">
        <v>0.63271840000000001</v>
      </c>
      <c r="GY253">
        <v>20.955300000000001</v>
      </c>
      <c r="GZ253" s="1">
        <v>8.4062110000000002E-3</v>
      </c>
      <c r="HA253" s="1">
        <v>3.365265</v>
      </c>
      <c r="HB253">
        <v>0.63107800000000003</v>
      </c>
      <c r="HC253">
        <v>21.904720000000001</v>
      </c>
      <c r="HD253" s="1">
        <v>7.5811769999999997E-3</v>
      </c>
      <c r="HE253" s="1">
        <v>3.0377209999999999</v>
      </c>
      <c r="HF253">
        <v>0.62965000000000004</v>
      </c>
      <c r="HG253">
        <v>22.50102</v>
      </c>
      <c r="HH253" s="1">
        <v>6.8313820000000004E-3</v>
      </c>
      <c r="HI253" s="1">
        <v>2.7386379999999999</v>
      </c>
      <c r="HJ253">
        <v>0.62849750000000004</v>
      </c>
      <c r="HK253">
        <v>22.399940000000001</v>
      </c>
      <c r="HL253" s="1">
        <v>6.1599410000000004E-3</v>
      </c>
      <c r="HM253" s="1">
        <v>2.4692560000000001</v>
      </c>
      <c r="HN253">
        <v>0.62776589999999999</v>
      </c>
      <c r="HO253">
        <v>21.760069999999999</v>
      </c>
      <c r="HP253" s="1">
        <v>5.5605150000000002E-3</v>
      </c>
      <c r="HQ253" s="1">
        <v>2.2275469999999999</v>
      </c>
      <c r="HR253">
        <v>0.62726090000000001</v>
      </c>
      <c r="HS253">
        <v>21.204090000000001</v>
      </c>
      <c r="HT253" s="1">
        <v>5.0194940000000002E-3</v>
      </c>
      <c r="HU253" s="1">
        <v>2.0085500000000001</v>
      </c>
      <c r="HV253">
        <v>0.62738099999999997</v>
      </c>
      <c r="HW253">
        <v>20.94342</v>
      </c>
      <c r="HX253" s="1">
        <v>4.5195499999999998E-3</v>
      </c>
      <c r="HY253" s="1">
        <v>1.804996</v>
      </c>
      <c r="HZ253">
        <v>0.62838059999999996</v>
      </c>
      <c r="IA253">
        <v>21.490549999999999</v>
      </c>
      <c r="IB253" s="1">
        <v>4.0400200000000001E-3</v>
      </c>
      <c r="IC253" s="1">
        <v>1.608849</v>
      </c>
      <c r="ID253">
        <v>0.62962549999999995</v>
      </c>
      <c r="IE253">
        <v>21.840820000000001</v>
      </c>
      <c r="IF253" s="1">
        <v>3.5738990000000002E-3</v>
      </c>
      <c r="IG253" s="1">
        <v>1.4190020000000001</v>
      </c>
      <c r="IH253">
        <v>0.63106510000000005</v>
      </c>
      <c r="II253">
        <v>22.613849999999999</v>
      </c>
      <c r="IJ253" s="1">
        <v>3.1320129999999999E-3</v>
      </c>
      <c r="IK253" s="1">
        <v>1.2396320000000001</v>
      </c>
      <c r="IL253">
        <v>0.63228059999999997</v>
      </c>
      <c r="IM253">
        <v>23.094280000000001</v>
      </c>
      <c r="IN253" s="1">
        <v>2.7269600000000001E-3</v>
      </c>
      <c r="IO253" s="1">
        <v>1.0758810000000001</v>
      </c>
      <c r="IP253">
        <v>0.6333588</v>
      </c>
      <c r="IQ253">
        <v>22.87959</v>
      </c>
      <c r="IR253" s="1">
        <v>2.3708700000000002E-3</v>
      </c>
      <c r="IS253" s="1">
        <v>0.93239130000000003</v>
      </c>
      <c r="IT253">
        <v>0.63423050000000003</v>
      </c>
      <c r="IU253">
        <v>22.173780000000001</v>
      </c>
      <c r="IV253" s="1">
        <v>2.06807E-3</v>
      </c>
      <c r="IW253" s="1">
        <v>0.81086959999999997</v>
      </c>
      <c r="IX253">
        <v>0.63499499999999998</v>
      </c>
      <c r="IY253">
        <v>21.430029999999999</v>
      </c>
      <c r="IZ253" s="1">
        <v>1.816025E-3</v>
      </c>
      <c r="JA253" s="1">
        <v>0.71003400000000005</v>
      </c>
      <c r="JB253">
        <v>0.63564500000000002</v>
      </c>
      <c r="JC253">
        <v>21.04796</v>
      </c>
      <c r="JD253" s="1">
        <v>1.605635E-3</v>
      </c>
      <c r="JE253" s="1">
        <v>0.62623640000000003</v>
      </c>
      <c r="JF253">
        <v>0.63619760000000003</v>
      </c>
      <c r="JG253">
        <v>21.68872</v>
      </c>
      <c r="JH253" s="1">
        <v>1.4224820000000001E-3</v>
      </c>
      <c r="JI253" s="1">
        <v>0.55384330000000004</v>
      </c>
      <c r="JJ253">
        <v>0.63667689999999999</v>
      </c>
      <c r="JK253">
        <v>22.716550000000002</v>
      </c>
      <c r="JL253" s="1">
        <v>1.253971E-3</v>
      </c>
      <c r="JM253" s="1">
        <v>0.48768820000000002</v>
      </c>
      <c r="JN253">
        <v>0.63711770000000001</v>
      </c>
      <c r="JO253">
        <v>23.796749999999999</v>
      </c>
      <c r="JP253" s="1">
        <v>1.093775E-3</v>
      </c>
      <c r="JQ253" s="1">
        <v>0.42511529999999997</v>
      </c>
      <c r="JR253">
        <v>0.63749359999999999</v>
      </c>
      <c r="JS253">
        <v>24.607140000000001</v>
      </c>
      <c r="JT253" s="1">
        <v>9.4413120000000003E-4</v>
      </c>
      <c r="JU253" s="1">
        <v>0.366703</v>
      </c>
      <c r="JV253">
        <v>0.63783820000000002</v>
      </c>
      <c r="JW253">
        <v>24.583729999999999</v>
      </c>
      <c r="JX253" s="1">
        <v>8.1203649999999998E-4</v>
      </c>
      <c r="JY253" s="1">
        <v>0.31506190000000001</v>
      </c>
      <c r="JZ253">
        <v>0.63814360000000003</v>
      </c>
      <c r="KA253">
        <v>23.848369999999999</v>
      </c>
      <c r="KB253" s="1">
        <v>7.0361009999999995E-4</v>
      </c>
      <c r="KC253" s="1">
        <v>0.27253739999999999</v>
      </c>
      <c r="KD253">
        <v>0.63842650000000001</v>
      </c>
      <c r="KE253">
        <v>23.095510000000001</v>
      </c>
      <c r="KF253" s="1">
        <v>6.1972359999999996E-4</v>
      </c>
      <c r="KG253" s="1">
        <v>0.23956910000000001</v>
      </c>
      <c r="KH253">
        <v>0.6387216</v>
      </c>
      <c r="KI253">
        <v>22.544730000000001</v>
      </c>
      <c r="KJ253" s="1">
        <v>5.5674459999999995E-4</v>
      </c>
      <c r="KK253" s="1">
        <v>0.21477099999999999</v>
      </c>
      <c r="KL253">
        <v>0.63898069999999996</v>
      </c>
      <c r="KM253">
        <v>22.7639</v>
      </c>
      <c r="KN253" s="1">
        <v>5.0829900000000003E-4</v>
      </c>
      <c r="KO253" s="1">
        <v>0.19579179999999999</v>
      </c>
      <c r="KP253">
        <v>0.63924999999999998</v>
      </c>
      <c r="KQ253">
        <v>23.286359999999998</v>
      </c>
      <c r="KR253" s="1">
        <v>4.6867890000000002E-4</v>
      </c>
      <c r="KS253" s="1">
        <v>0.180342</v>
      </c>
      <c r="KT253">
        <v>0.63950309999999999</v>
      </c>
      <c r="KU253">
        <v>23.746279999999999</v>
      </c>
      <c r="KV253" s="1">
        <v>4.3383439999999999E-4</v>
      </c>
      <c r="KW253" s="1">
        <v>0.1668366</v>
      </c>
      <c r="KX253">
        <v>0.63970590000000005</v>
      </c>
      <c r="KY253">
        <v>23.9984</v>
      </c>
      <c r="KZ253" s="1">
        <v>4.0200970000000001E-4</v>
      </c>
      <c r="LA253" s="1">
        <v>0.15452959999999999</v>
      </c>
      <c r="LB253">
        <v>0.63987890000000003</v>
      </c>
      <c r="LC253">
        <v>23.74437</v>
      </c>
      <c r="LD253" s="1">
        <v>3.728631E-4</v>
      </c>
      <c r="LE253" s="1">
        <v>0.14328679999999999</v>
      </c>
      <c r="LF253">
        <v>0.63999039999999996</v>
      </c>
      <c r="LG253">
        <v>23.127210000000002</v>
      </c>
      <c r="LH253" s="1">
        <v>3.467829E-4</v>
      </c>
      <c r="LI253" s="1">
        <v>0.1332276</v>
      </c>
      <c r="LJ253">
        <v>0.64000089999999998</v>
      </c>
      <c r="LK253">
        <v>22.3553</v>
      </c>
      <c r="LL253" s="1">
        <v>3.2405459999999999E-4</v>
      </c>
      <c r="LM253" s="1">
        <v>0.12446989999999999</v>
      </c>
      <c r="LN253">
        <v>0.63998880000000002</v>
      </c>
      <c r="LO253">
        <v>21.844930000000002</v>
      </c>
      <c r="LP253" s="1">
        <v>3.044872E-4</v>
      </c>
      <c r="LQ253" s="1">
        <v>0.11693249999999999</v>
      </c>
      <c r="LR253">
        <v>0.63988319999999999</v>
      </c>
      <c r="LS253">
        <v>22.209790000000002</v>
      </c>
      <c r="LT253" s="1">
        <v>2.8758700000000001E-4</v>
      </c>
      <c r="LU253" s="1">
        <v>0.1104489</v>
      </c>
      <c r="LV253">
        <v>0.63973849999999999</v>
      </c>
      <c r="LW253">
        <v>23.004999999999999</v>
      </c>
      <c r="LX253" s="1">
        <v>2.7278939999999998E-4</v>
      </c>
      <c r="LY253" s="1">
        <v>0.1047964</v>
      </c>
      <c r="LZ253">
        <v>0.63955689999999998</v>
      </c>
      <c r="MA253">
        <v>23.966159999999999</v>
      </c>
      <c r="MB253" s="1">
        <v>2.59681E-4</v>
      </c>
      <c r="MC253" s="1">
        <v>9.9793229999999997E-2</v>
      </c>
      <c r="MD253">
        <v>0.63935299999999995</v>
      </c>
      <c r="ME253">
        <v>24.619730000000001</v>
      </c>
      <c r="MF253" s="1">
        <v>2.4799860000000002E-4</v>
      </c>
      <c r="MG253" s="1">
        <v>9.5336149999999995E-2</v>
      </c>
      <c r="MH253">
        <v>0.63917539999999995</v>
      </c>
      <c r="MI253">
        <v>24.661149999999999</v>
      </c>
      <c r="MJ253" s="1">
        <v>2.3782710000000001E-4</v>
      </c>
      <c r="MK253" s="1">
        <v>9.1444220000000007E-2</v>
      </c>
      <c r="ML253">
        <v>0.63899740000000005</v>
      </c>
      <c r="MM253">
        <v>24.011649999999999</v>
      </c>
      <c r="MN253" s="1">
        <v>2.292021E-4</v>
      </c>
      <c r="MO253" s="1">
        <v>8.8140060000000006E-2</v>
      </c>
      <c r="MP253">
        <v>0.63887349999999998</v>
      </c>
      <c r="MQ253">
        <v>23.40756</v>
      </c>
      <c r="MR253" s="1">
        <v>2.2195299999999999E-4</v>
      </c>
      <c r="MS253" s="1">
        <v>8.5361779999999998E-2</v>
      </c>
      <c r="MT253">
        <v>0.6387562</v>
      </c>
      <c r="MU253">
        <v>23.072199999999999</v>
      </c>
      <c r="MV253" s="1">
        <v>2.1583609999999999E-4</v>
      </c>
      <c r="MW253" s="1">
        <v>8.3006250000000004E-2</v>
      </c>
      <c r="MX253">
        <v>0.63868499999999995</v>
      </c>
      <c r="MY253">
        <v>23.38701</v>
      </c>
      <c r="MZ253" s="1">
        <v>2.1064010000000001E-4</v>
      </c>
      <c r="NA253" s="1">
        <v>8.1004839999999995E-2</v>
      </c>
      <c r="NB253">
        <v>0.63864109999999996</v>
      </c>
      <c r="NC253">
        <v>24.17747</v>
      </c>
      <c r="ND253" s="1">
        <v>2.063639E-4</v>
      </c>
      <c r="NE253" s="1">
        <v>7.9347790000000001E-2</v>
      </c>
      <c r="NF253">
        <v>0.63864109999999996</v>
      </c>
      <c r="NG253">
        <v>24.17747</v>
      </c>
      <c r="NH253" s="1">
        <v>2.063639E-4</v>
      </c>
      <c r="NI253" s="1">
        <v>7.9347790000000001E-2</v>
      </c>
      <c r="NJ253">
        <v>0.63864109999999996</v>
      </c>
      <c r="NK253">
        <v>24.17747</v>
      </c>
      <c r="NL253" s="1">
        <v>2.063639E-4</v>
      </c>
      <c r="NM253" s="1">
        <v>7.9347790000000001E-2</v>
      </c>
      <c r="NN253">
        <v>0.63864109999999996</v>
      </c>
      <c r="NO253">
        <v>24.17747</v>
      </c>
      <c r="NP253" s="1">
        <v>2.063639E-4</v>
      </c>
      <c r="NQ253" s="1">
        <v>7.9347790000000001E-2</v>
      </c>
      <c r="NR253">
        <v>0.63864109999999996</v>
      </c>
      <c r="NS253">
        <v>24.17747</v>
      </c>
      <c r="NT253" s="1">
        <v>2.063639E-4</v>
      </c>
      <c r="NU253" s="1">
        <v>7.9347790000000001E-2</v>
      </c>
      <c r="NV253">
        <v>0.63864109999999996</v>
      </c>
      <c r="NW253">
        <v>24.17747</v>
      </c>
      <c r="NX253" s="1">
        <v>2.063639E-4</v>
      </c>
      <c r="NY253" s="1">
        <v>7.9347790000000001E-2</v>
      </c>
      <c r="NZ253">
        <v>0.63864109999999996</v>
      </c>
      <c r="OA253">
        <v>24.17747</v>
      </c>
      <c r="OB253" s="1">
        <v>2.063639E-4</v>
      </c>
      <c r="OC253" s="1">
        <v>7.9347790000000001E-2</v>
      </c>
      <c r="OD253">
        <v>0.63864109999999996</v>
      </c>
      <c r="OE253">
        <v>24.17747</v>
      </c>
      <c r="OF253" s="1">
        <v>2.063639E-4</v>
      </c>
      <c r="OG253" s="1">
        <v>7.9347790000000001E-2</v>
      </c>
      <c r="OH253">
        <v>0.63864109999999996</v>
      </c>
      <c r="OI253">
        <v>24.17747</v>
      </c>
      <c r="OJ253" s="1">
        <v>2.063639E-4</v>
      </c>
      <c r="OK253" s="1">
        <v>7.9347790000000001E-2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0.93262800000000001</v>
      </c>
      <c r="G254">
        <v>18.293589999999998</v>
      </c>
      <c r="H254">
        <v>0</v>
      </c>
      <c r="I254">
        <v>0</v>
      </c>
      <c r="J254">
        <v>0.93217680000000003</v>
      </c>
      <c r="K254">
        <v>18.450389999999999</v>
      </c>
      <c r="L254">
        <v>0</v>
      </c>
      <c r="M254">
        <v>0</v>
      </c>
      <c r="N254">
        <v>0.93171009999999999</v>
      </c>
      <c r="O254">
        <v>18.613320000000002</v>
      </c>
      <c r="P254">
        <v>0</v>
      </c>
      <c r="Q254">
        <v>0</v>
      </c>
      <c r="R254">
        <v>0.93123659999999997</v>
      </c>
      <c r="S254">
        <v>18.855979999999999</v>
      </c>
      <c r="T254">
        <v>0</v>
      </c>
      <c r="U254">
        <v>0</v>
      </c>
      <c r="V254">
        <v>0.93079080000000003</v>
      </c>
      <c r="W254">
        <v>19.361989999999999</v>
      </c>
      <c r="X254">
        <v>0</v>
      </c>
      <c r="Y254">
        <v>0</v>
      </c>
      <c r="Z254">
        <v>0.93028789999999995</v>
      </c>
      <c r="AA254">
        <v>19.574280000000002</v>
      </c>
      <c r="AB254">
        <v>0</v>
      </c>
      <c r="AC254">
        <v>0</v>
      </c>
      <c r="AD254">
        <v>0.92981550000000002</v>
      </c>
      <c r="AE254">
        <v>19.34674</v>
      </c>
      <c r="AF254">
        <v>0</v>
      </c>
      <c r="AG254">
        <v>0</v>
      </c>
      <c r="AH254">
        <v>0.92935069999999997</v>
      </c>
      <c r="AI254">
        <v>19.168089999999999</v>
      </c>
      <c r="AJ254">
        <v>0</v>
      </c>
      <c r="AK254">
        <v>0</v>
      </c>
      <c r="AL254">
        <v>0.92886310000000005</v>
      </c>
      <c r="AM254">
        <v>19.054200000000002</v>
      </c>
      <c r="AN254">
        <v>0</v>
      </c>
      <c r="AO254">
        <v>0</v>
      </c>
      <c r="AP254">
        <v>0.92831810000000003</v>
      </c>
      <c r="AQ254">
        <v>19.41573</v>
      </c>
      <c r="AR254">
        <v>0</v>
      </c>
      <c r="AS254">
        <v>0</v>
      </c>
      <c r="AT254">
        <v>0.92772319999999997</v>
      </c>
      <c r="AU254">
        <v>19.902180000000001</v>
      </c>
      <c r="AV254">
        <v>0</v>
      </c>
      <c r="AW254">
        <v>2.8365090000000001E-36</v>
      </c>
      <c r="AX254">
        <v>0.92708679999999999</v>
      </c>
      <c r="AY254">
        <v>20.334399999999999</v>
      </c>
      <c r="AZ254" s="1">
        <v>1.4663030000000001E-26</v>
      </c>
      <c r="BA254" s="1">
        <v>4.9100150000000002E-24</v>
      </c>
      <c r="BB254">
        <v>0.92651269999999997</v>
      </c>
      <c r="BC254">
        <v>20.829509999999999</v>
      </c>
      <c r="BD254" s="1">
        <v>2.7426689999999998E-16</v>
      </c>
      <c r="BE254" s="1">
        <v>9.1253179999999998E-14</v>
      </c>
      <c r="BF254">
        <v>0.925875</v>
      </c>
      <c r="BG254">
        <v>20.967960000000001</v>
      </c>
      <c r="BH254" s="1">
        <v>9.0959410000000002E-9</v>
      </c>
      <c r="BI254" s="1">
        <v>2.079841E-6</v>
      </c>
      <c r="BJ254">
        <v>0.92523940000000005</v>
      </c>
      <c r="BK254">
        <v>20.79974</v>
      </c>
      <c r="BL254" s="1">
        <v>2.891679E-5</v>
      </c>
      <c r="BM254" s="1">
        <v>7.2994669999999996E-3</v>
      </c>
      <c r="BN254">
        <v>0.92465059999999999</v>
      </c>
      <c r="BO254">
        <v>20.634129999999999</v>
      </c>
      <c r="BP254" s="1">
        <v>6.8002940000000001E-3</v>
      </c>
      <c r="BQ254" s="1">
        <v>1.829582</v>
      </c>
      <c r="BR254">
        <v>0.92401650000000002</v>
      </c>
      <c r="BS254">
        <v>20.470410000000001</v>
      </c>
      <c r="BT254" s="1">
        <v>0.32328669999999998</v>
      </c>
      <c r="BU254">
        <v>91.821079999999995</v>
      </c>
      <c r="BV254">
        <v>0.92309289999999999</v>
      </c>
      <c r="BW254">
        <v>20.32001</v>
      </c>
      <c r="BX254" s="1">
        <v>4.6647340000000002</v>
      </c>
      <c r="BY254">
        <v>1388.77</v>
      </c>
      <c r="BZ254">
        <v>0.91965249999999998</v>
      </c>
      <c r="CA254">
        <v>20.497340000000001</v>
      </c>
      <c r="CB254">
        <v>26.020569999999999</v>
      </c>
      <c r="CC254">
        <v>8086.8959999999997</v>
      </c>
      <c r="CD254">
        <v>0.91603349999999995</v>
      </c>
      <c r="CE254">
        <v>20.614350000000002</v>
      </c>
      <c r="CF254">
        <v>66.450609999999998</v>
      </c>
      <c r="CG254">
        <v>21476.799999999999</v>
      </c>
      <c r="CH254">
        <v>0.91212309999999996</v>
      </c>
      <c r="CI254">
        <v>20.77402</v>
      </c>
      <c r="CJ254">
        <v>88.156109999999998</v>
      </c>
      <c r="CK254">
        <v>29534.63</v>
      </c>
      <c r="CL254">
        <v>0.90755870000000005</v>
      </c>
      <c r="CM254">
        <v>20.752559999999999</v>
      </c>
      <c r="CN254">
        <v>67.229929999999996</v>
      </c>
      <c r="CO254">
        <v>23275.01</v>
      </c>
      <c r="CP254">
        <v>0.90098310000000004</v>
      </c>
      <c r="CQ254">
        <v>20.670850000000002</v>
      </c>
      <c r="CR254">
        <v>31.989249999999998</v>
      </c>
      <c r="CS254">
        <v>11429.88</v>
      </c>
      <c r="CT254">
        <v>0.89241199999999998</v>
      </c>
      <c r="CU254">
        <v>20.396660000000001</v>
      </c>
      <c r="CV254">
        <v>10.29458</v>
      </c>
      <c r="CW254">
        <v>3788.7510000000002</v>
      </c>
      <c r="CX254">
        <v>0.88253300000000001</v>
      </c>
      <c r="CY254">
        <v>19.875509999999998</v>
      </c>
      <c r="CZ254">
        <v>2.4410769999999999</v>
      </c>
      <c r="DA254">
        <v>921.84550000000002</v>
      </c>
      <c r="DB254">
        <v>0.87237659999999995</v>
      </c>
      <c r="DC254">
        <v>19.34497</v>
      </c>
      <c r="DD254">
        <v>0.49131930000000001</v>
      </c>
      <c r="DE254">
        <v>187.84620000000001</v>
      </c>
      <c r="DF254">
        <v>0.86221060000000005</v>
      </c>
      <c r="DG254">
        <v>19.139340000000001</v>
      </c>
      <c r="DH254">
        <v>0.1238074</v>
      </c>
      <c r="DI254">
        <v>46.166710000000002</v>
      </c>
      <c r="DJ254">
        <v>0.85211119999999996</v>
      </c>
      <c r="DK254">
        <v>19.042560000000002</v>
      </c>
      <c r="DL254">
        <v>6.5407809999999997E-2</v>
      </c>
      <c r="DM254">
        <v>23.400279999999999</v>
      </c>
      <c r="DN254">
        <v>0.84191079999999996</v>
      </c>
      <c r="DO254">
        <v>19.130690000000001</v>
      </c>
      <c r="DP254">
        <v>5.5616119999999998E-2</v>
      </c>
      <c r="DQ254">
        <v>19.716480000000001</v>
      </c>
      <c r="DR254">
        <v>0.83179289999999995</v>
      </c>
      <c r="DS254">
        <v>19.007750000000001</v>
      </c>
      <c r="DT254" s="1">
        <v>5.3660359999999997E-2</v>
      </c>
      <c r="DU254">
        <v>19.083760000000002</v>
      </c>
      <c r="DV254">
        <v>0.82197730000000002</v>
      </c>
      <c r="DW254">
        <v>18.846710000000002</v>
      </c>
      <c r="DX254" s="1">
        <v>5.334295E-2</v>
      </c>
      <c r="DY254">
        <v>19.090119999999999</v>
      </c>
      <c r="DZ254">
        <v>0.81255109999999997</v>
      </c>
      <c r="EA254">
        <v>18.71097</v>
      </c>
      <c r="EB254" s="1">
        <v>5.2566519999999999E-2</v>
      </c>
      <c r="EC254">
        <v>18.94942</v>
      </c>
      <c r="ED254">
        <v>0.80324010000000001</v>
      </c>
      <c r="EE254">
        <v>18.489529999999998</v>
      </c>
      <c r="EF254" s="1">
        <v>5.0431249999999997E-2</v>
      </c>
      <c r="EG254">
        <v>18.32743</v>
      </c>
      <c r="EH254">
        <v>0.79375989999999996</v>
      </c>
      <c r="EI254">
        <v>18.556799999999999</v>
      </c>
      <c r="EJ254" s="1">
        <v>4.7115869999999997E-2</v>
      </c>
      <c r="EK254" s="1">
        <v>17.2622</v>
      </c>
      <c r="EL254">
        <v>0.78411920000000002</v>
      </c>
      <c r="EM254">
        <v>18.635660000000001</v>
      </c>
      <c r="EN254" s="1">
        <v>4.3203909999999998E-2</v>
      </c>
      <c r="EO254" s="1">
        <v>15.954829999999999</v>
      </c>
      <c r="EP254">
        <v>0.77428439999999998</v>
      </c>
      <c r="EQ254">
        <v>18.603090000000002</v>
      </c>
      <c r="ER254" s="1">
        <v>3.9170160000000002E-2</v>
      </c>
      <c r="ES254" s="1">
        <v>14.57884</v>
      </c>
      <c r="ET254">
        <v>0.76438589999999995</v>
      </c>
      <c r="EU254">
        <v>18.703659999999999</v>
      </c>
      <c r="EV254" s="1">
        <v>3.5332019999999999E-2</v>
      </c>
      <c r="EW254" s="1">
        <v>13.251899999999999</v>
      </c>
      <c r="EX254">
        <v>0.75429769999999996</v>
      </c>
      <c r="EY254">
        <v>18.610769999999999</v>
      </c>
      <c r="EZ254" s="1">
        <v>3.1852709999999999E-2</v>
      </c>
      <c r="FA254" s="1">
        <v>12.041399999999999</v>
      </c>
      <c r="FB254">
        <v>0.74406439999999996</v>
      </c>
      <c r="FC254">
        <v>18.217929999999999</v>
      </c>
      <c r="FD254" s="1">
        <v>2.8737849999999999E-2</v>
      </c>
      <c r="FE254" s="1">
        <v>10.95274</v>
      </c>
      <c r="FF254">
        <v>0.73399720000000002</v>
      </c>
      <c r="FG254">
        <v>17.936979999999998</v>
      </c>
      <c r="FH254" s="1">
        <v>2.5941369999999998E-2</v>
      </c>
      <c r="FI254" s="1">
        <v>9.9663880000000002</v>
      </c>
      <c r="FJ254">
        <v>0.7252921</v>
      </c>
      <c r="FK254">
        <v>17.839130000000001</v>
      </c>
      <c r="FL254" s="1">
        <v>2.3450639999999998E-2</v>
      </c>
      <c r="FM254" s="1">
        <v>9.0639439999999993</v>
      </c>
      <c r="FN254">
        <v>0.71758469999999996</v>
      </c>
      <c r="FO254">
        <v>18.418890000000001</v>
      </c>
      <c r="FP254" s="1">
        <v>2.1187089999999999E-2</v>
      </c>
      <c r="FQ254" s="1">
        <v>8.22288</v>
      </c>
      <c r="FR254">
        <v>0.71001559999999997</v>
      </c>
      <c r="FS254">
        <v>19.14677</v>
      </c>
      <c r="FT254" s="1">
        <v>1.912411E-2</v>
      </c>
      <c r="FU254" s="1">
        <v>7.4573090000000004</v>
      </c>
      <c r="FV254">
        <v>0.70215430000000001</v>
      </c>
      <c r="FW254">
        <v>19.804580000000001</v>
      </c>
      <c r="FX254" s="1">
        <v>1.7249549999999999E-2</v>
      </c>
      <c r="FY254" s="1">
        <v>6.7639670000000001</v>
      </c>
      <c r="FZ254">
        <v>0.69436500000000001</v>
      </c>
      <c r="GA254">
        <v>20.253360000000001</v>
      </c>
      <c r="GB254" s="1">
        <v>1.5565560000000001E-2</v>
      </c>
      <c r="GC254" s="1">
        <v>6.1371909999999996</v>
      </c>
      <c r="GD254">
        <v>0.68684579999999995</v>
      </c>
      <c r="GE254">
        <v>20.109480000000001</v>
      </c>
      <c r="GF254" s="1">
        <v>1.406513E-2</v>
      </c>
      <c r="GG254" s="1">
        <v>5.5727349999999998</v>
      </c>
      <c r="GH254">
        <v>0.67924379999999995</v>
      </c>
      <c r="GI254">
        <v>19.607589999999998</v>
      </c>
      <c r="GJ254" s="1">
        <v>1.271306E-2</v>
      </c>
      <c r="GK254" s="1">
        <v>5.0634790000000001</v>
      </c>
      <c r="GL254">
        <v>0.6717128</v>
      </c>
      <c r="GM254">
        <v>19.253710000000002</v>
      </c>
      <c r="GN254" s="1">
        <v>1.149296E-2</v>
      </c>
      <c r="GO254" s="1">
        <v>4.6015189999999997</v>
      </c>
      <c r="GP254">
        <v>0.66432139999999995</v>
      </c>
      <c r="GQ254">
        <v>19.159700000000001</v>
      </c>
      <c r="GR254" s="1">
        <v>1.0388120000000001E-2</v>
      </c>
      <c r="GS254" s="1">
        <v>4.1803280000000003</v>
      </c>
      <c r="GT254">
        <v>0.66020869999999998</v>
      </c>
      <c r="GU254">
        <v>19.9162</v>
      </c>
      <c r="GV254" s="1">
        <v>9.4151889999999992E-3</v>
      </c>
      <c r="GW254" s="1">
        <v>3.7862130000000001</v>
      </c>
      <c r="GX254">
        <v>0.65700069999999999</v>
      </c>
      <c r="GY254">
        <v>20.923500000000001</v>
      </c>
      <c r="GZ254" s="1">
        <v>8.5152439999999999E-3</v>
      </c>
      <c r="HA254" s="1">
        <v>3.418771</v>
      </c>
      <c r="HB254">
        <v>0.65360220000000002</v>
      </c>
      <c r="HC254">
        <v>21.891919999999999</v>
      </c>
      <c r="HD254" s="1">
        <v>7.6819169999999999E-3</v>
      </c>
      <c r="HE254" s="1">
        <v>3.08358</v>
      </c>
      <c r="HF254">
        <v>0.65037730000000005</v>
      </c>
      <c r="HG254">
        <v>22.512720000000002</v>
      </c>
      <c r="HH254" s="1">
        <v>6.9231620000000001E-3</v>
      </c>
      <c r="HI254" s="1">
        <v>2.7770709999999998</v>
      </c>
      <c r="HJ254">
        <v>0.64741890000000002</v>
      </c>
      <c r="HK254">
        <v>22.43233</v>
      </c>
      <c r="HL254" s="1">
        <v>6.2426249999999999E-3</v>
      </c>
      <c r="HM254" s="1">
        <v>2.500712</v>
      </c>
      <c r="HN254">
        <v>0.64491080000000001</v>
      </c>
      <c r="HO254">
        <v>21.798249999999999</v>
      </c>
      <c r="HP254" s="1">
        <v>5.634956E-3</v>
      </c>
      <c r="HQ254" s="1">
        <v>2.2529949999999999</v>
      </c>
      <c r="HR254">
        <v>0.64269050000000005</v>
      </c>
      <c r="HS254">
        <v>21.225249999999999</v>
      </c>
      <c r="HT254" s="1">
        <v>5.0878709999999999E-3</v>
      </c>
      <c r="HU254" s="1">
        <v>2.029522</v>
      </c>
      <c r="HV254">
        <v>0.64121419999999996</v>
      </c>
      <c r="HW254">
        <v>20.939599999999999</v>
      </c>
      <c r="HX254" s="1">
        <v>4.5844650000000002E-3</v>
      </c>
      <c r="HY254" s="1">
        <v>1.822705</v>
      </c>
      <c r="HZ254">
        <v>0.64067929999999995</v>
      </c>
      <c r="IA254">
        <v>21.45881</v>
      </c>
      <c r="IB254" s="1">
        <v>4.1032730000000002E-3</v>
      </c>
      <c r="IC254" s="1">
        <v>1.6255489999999999</v>
      </c>
      <c r="ID254">
        <v>0.64034809999999998</v>
      </c>
      <c r="IE254">
        <v>21.80641</v>
      </c>
      <c r="IF254" s="1">
        <v>3.6347939999999998E-3</v>
      </c>
      <c r="IG254" s="1">
        <v>1.4364650000000001</v>
      </c>
      <c r="IH254">
        <v>0.64033629999999997</v>
      </c>
      <c r="II254">
        <v>22.58867</v>
      </c>
      <c r="IJ254" s="1">
        <v>3.188939E-3</v>
      </c>
      <c r="IK254" s="1">
        <v>1.256993</v>
      </c>
      <c r="IL254">
        <v>0.6403257</v>
      </c>
      <c r="IM254">
        <v>23.10558</v>
      </c>
      <c r="IN254" s="1">
        <v>2.7781989999999999E-3</v>
      </c>
      <c r="IO254" s="1">
        <v>1.092101</v>
      </c>
      <c r="IP254">
        <v>0.64035379999999997</v>
      </c>
      <c r="IQ254">
        <v>22.926459999999999</v>
      </c>
      <c r="IR254" s="1">
        <v>2.415132E-3</v>
      </c>
      <c r="IS254" s="1">
        <v>0.9467236</v>
      </c>
      <c r="IT254">
        <v>0.64032069999999996</v>
      </c>
      <c r="IU254">
        <v>22.233969999999999</v>
      </c>
      <c r="IV254" s="1">
        <v>2.1052570000000001E-3</v>
      </c>
      <c r="IW254" s="1">
        <v>0.82305410000000001</v>
      </c>
      <c r="IX254">
        <v>0.64030390000000004</v>
      </c>
      <c r="IY254">
        <v>21.479410000000001</v>
      </c>
      <c r="IZ254" s="1">
        <v>1.846784E-3</v>
      </c>
      <c r="JA254" s="1">
        <v>0.72015229999999997</v>
      </c>
      <c r="JB254">
        <v>0.64029650000000005</v>
      </c>
      <c r="JC254">
        <v>21.070129999999999</v>
      </c>
      <c r="JD254" s="1">
        <v>1.631569E-3</v>
      </c>
      <c r="JE254" s="1">
        <v>0.63479149999999995</v>
      </c>
      <c r="JF254">
        <v>0.64030030000000004</v>
      </c>
      <c r="JG254">
        <v>21.67895</v>
      </c>
      <c r="JH254" s="1">
        <v>1.44549E-3</v>
      </c>
      <c r="JI254" s="1">
        <v>0.56148830000000005</v>
      </c>
      <c r="JJ254">
        <v>0.6403546</v>
      </c>
      <c r="JK254">
        <v>22.697520000000001</v>
      </c>
      <c r="JL254" s="1">
        <v>1.2755010000000001E-3</v>
      </c>
      <c r="JM254" s="1">
        <v>0.4949498</v>
      </c>
      <c r="JN254">
        <v>0.64040680000000005</v>
      </c>
      <c r="JO254">
        <v>23.784030000000001</v>
      </c>
      <c r="JP254" s="1">
        <v>1.114206E-3</v>
      </c>
      <c r="JQ254" s="1">
        <v>0.43213760000000001</v>
      </c>
      <c r="JR254">
        <v>0.64051590000000003</v>
      </c>
      <c r="JS254">
        <v>24.623999999999999</v>
      </c>
      <c r="JT254" s="1">
        <v>9.6287049999999996E-4</v>
      </c>
      <c r="JU254" s="1">
        <v>0.37324089999999999</v>
      </c>
      <c r="JV254">
        <v>0.64062799999999998</v>
      </c>
      <c r="JW254">
        <v>24.636340000000001</v>
      </c>
      <c r="JX254" s="1">
        <v>8.281063E-4</v>
      </c>
      <c r="JY254" s="1">
        <v>0.32071739999999999</v>
      </c>
      <c r="JZ254">
        <v>0.64077770000000001</v>
      </c>
      <c r="KA254">
        <v>23.914680000000001</v>
      </c>
      <c r="KB254" s="1">
        <v>7.1644410000000003E-4</v>
      </c>
      <c r="KC254" s="1">
        <v>0.2770532</v>
      </c>
      <c r="KD254">
        <v>0.640961</v>
      </c>
      <c r="KE254">
        <v>23.153980000000001</v>
      </c>
      <c r="KF254" s="1">
        <v>6.2947109999999997E-4</v>
      </c>
      <c r="KG254" s="1">
        <v>0.24295939999999999</v>
      </c>
      <c r="KH254">
        <v>0.64118330000000001</v>
      </c>
      <c r="KI254">
        <v>22.580559999999998</v>
      </c>
      <c r="KJ254" s="1">
        <v>5.6407910000000003E-4</v>
      </c>
      <c r="KK254" s="1">
        <v>0.21727270000000001</v>
      </c>
      <c r="KL254">
        <v>0.64147220000000005</v>
      </c>
      <c r="KM254">
        <v>22.764009999999999</v>
      </c>
      <c r="KN254" s="1">
        <v>5.1404939999999996E-4</v>
      </c>
      <c r="KO254" s="1">
        <v>0.19770019999999999</v>
      </c>
      <c r="KP254">
        <v>0.64179039999999998</v>
      </c>
      <c r="KQ254">
        <v>23.268899999999999</v>
      </c>
      <c r="KR254" s="1">
        <v>4.7352830000000002E-4</v>
      </c>
      <c r="KS254" s="1">
        <v>0.181921</v>
      </c>
      <c r="KT254">
        <v>0.64212880000000006</v>
      </c>
      <c r="KU254">
        <v>23.72336</v>
      </c>
      <c r="KV254" s="1">
        <v>4.3817599999999997E-4</v>
      </c>
      <c r="KW254" s="1">
        <v>0.1682381</v>
      </c>
      <c r="KX254">
        <v>0.64250030000000002</v>
      </c>
      <c r="KY254">
        <v>23.998000000000001</v>
      </c>
      <c r="KZ254" s="1">
        <v>4.0599199999999998E-4</v>
      </c>
      <c r="LA254" s="1">
        <v>0.15580959999999999</v>
      </c>
      <c r="LB254">
        <v>0.64283429999999997</v>
      </c>
      <c r="LC254">
        <v>23.78323</v>
      </c>
      <c r="LD254" s="1">
        <v>3.7646540000000001E-4</v>
      </c>
      <c r="LE254" s="1">
        <v>0.14443839999999999</v>
      </c>
      <c r="LF254">
        <v>0.64316229999999996</v>
      </c>
      <c r="LG254">
        <v>23.190539999999999</v>
      </c>
      <c r="LH254" s="1">
        <v>3.4996970000000002E-4</v>
      </c>
      <c r="LI254" s="1">
        <v>0.1342342</v>
      </c>
      <c r="LJ254">
        <v>0.64343879999999998</v>
      </c>
      <c r="LK254">
        <v>22.423819999999999</v>
      </c>
      <c r="LL254" s="1">
        <v>3.2680829999999999E-4</v>
      </c>
      <c r="LM254" s="1">
        <v>0.1253174</v>
      </c>
      <c r="LN254">
        <v>0.6436347</v>
      </c>
      <c r="LO254">
        <v>21.891459999999999</v>
      </c>
      <c r="LP254" s="1">
        <v>3.0685249999999999E-4</v>
      </c>
      <c r="LQ254" s="1">
        <v>0.1176379</v>
      </c>
      <c r="LR254">
        <v>0.64374529999999996</v>
      </c>
      <c r="LS254">
        <v>22.22411</v>
      </c>
      <c r="LT254" s="1">
        <v>2.8962580000000001E-4</v>
      </c>
      <c r="LU254" s="1">
        <v>0.1110342</v>
      </c>
      <c r="LV254">
        <v>0.64379759999999997</v>
      </c>
      <c r="LW254">
        <v>23.00264</v>
      </c>
      <c r="LX254" s="1">
        <v>2.7457879999999999E-4</v>
      </c>
      <c r="LY254" s="1">
        <v>0.1052887</v>
      </c>
      <c r="LZ254">
        <v>0.6437756</v>
      </c>
      <c r="MA254">
        <v>23.967600000000001</v>
      </c>
      <c r="MB254" s="1">
        <v>2.6127509999999997E-4</v>
      </c>
      <c r="MC254" s="1">
        <v>0.10021330000000001</v>
      </c>
      <c r="MD254">
        <v>0.64370099999999997</v>
      </c>
      <c r="ME254">
        <v>24.64734</v>
      </c>
      <c r="MF254" s="1">
        <v>2.4941200000000002E-4</v>
      </c>
      <c r="MG254" s="1">
        <v>9.5690430000000007E-2</v>
      </c>
      <c r="MH254">
        <v>0.64360550000000005</v>
      </c>
      <c r="MI254">
        <v>24.71414</v>
      </c>
      <c r="MJ254" s="1">
        <v>2.3904230000000001E-4</v>
      </c>
      <c r="MK254" s="1">
        <v>9.1727199999999995E-2</v>
      </c>
      <c r="ML254">
        <v>0.64348810000000001</v>
      </c>
      <c r="MM254">
        <v>24.069870000000002</v>
      </c>
      <c r="MN254" s="1">
        <v>2.3022299999999999E-4</v>
      </c>
      <c r="MO254" s="1">
        <v>8.8352550000000002E-2</v>
      </c>
      <c r="MP254">
        <v>0.64336990000000005</v>
      </c>
      <c r="MQ254">
        <v>23.445799999999998</v>
      </c>
      <c r="MR254" s="1">
        <v>2.2281579999999999E-4</v>
      </c>
      <c r="MS254" s="1">
        <v>8.5517679999999999E-2</v>
      </c>
      <c r="MT254">
        <v>0.64328059999999998</v>
      </c>
      <c r="MU254">
        <v>23.0823</v>
      </c>
      <c r="MV254" s="1">
        <v>2.165709E-4</v>
      </c>
      <c r="MW254" s="1">
        <v>8.3115179999999997E-2</v>
      </c>
      <c r="MX254">
        <v>0.64318169999999997</v>
      </c>
      <c r="MY254">
        <v>23.365970000000001</v>
      </c>
      <c r="MZ254" s="1">
        <v>2.1126040000000001E-4</v>
      </c>
      <c r="NA254" s="1">
        <v>8.1075549999999996E-2</v>
      </c>
      <c r="NB254">
        <v>0.64310920000000005</v>
      </c>
      <c r="NC254">
        <v>24.144870000000001</v>
      </c>
      <c r="ND254" s="1">
        <v>2.0686979999999999E-4</v>
      </c>
      <c r="NE254" s="1">
        <v>7.9377169999999997E-2</v>
      </c>
      <c r="NF254">
        <v>0.64310920000000005</v>
      </c>
      <c r="NG254">
        <v>24.144870000000001</v>
      </c>
      <c r="NH254" s="1">
        <v>2.0686979999999999E-4</v>
      </c>
      <c r="NI254" s="1">
        <v>7.9377169999999997E-2</v>
      </c>
      <c r="NJ254">
        <v>0.64310920000000005</v>
      </c>
      <c r="NK254">
        <v>24.144870000000001</v>
      </c>
      <c r="NL254" s="1">
        <v>2.0686979999999999E-4</v>
      </c>
      <c r="NM254" s="1">
        <v>7.9377169999999997E-2</v>
      </c>
      <c r="NN254">
        <v>0.64310920000000005</v>
      </c>
      <c r="NO254">
        <v>24.144870000000001</v>
      </c>
      <c r="NP254" s="1">
        <v>2.0686979999999999E-4</v>
      </c>
      <c r="NQ254" s="1">
        <v>7.9377169999999997E-2</v>
      </c>
      <c r="NR254">
        <v>0.64310920000000005</v>
      </c>
      <c r="NS254">
        <v>24.144870000000001</v>
      </c>
      <c r="NT254" s="1">
        <v>2.0686979999999999E-4</v>
      </c>
      <c r="NU254" s="1">
        <v>7.9377169999999997E-2</v>
      </c>
      <c r="NV254">
        <v>0.64310920000000005</v>
      </c>
      <c r="NW254">
        <v>24.144870000000001</v>
      </c>
      <c r="NX254" s="1">
        <v>2.0686979999999999E-4</v>
      </c>
      <c r="NY254" s="1">
        <v>7.9377169999999997E-2</v>
      </c>
      <c r="NZ254">
        <v>0.64310920000000005</v>
      </c>
      <c r="OA254">
        <v>24.144870000000001</v>
      </c>
      <c r="OB254" s="1">
        <v>2.0686979999999999E-4</v>
      </c>
      <c r="OC254" s="1">
        <v>7.9377169999999997E-2</v>
      </c>
      <c r="OD254">
        <v>0.64310920000000005</v>
      </c>
      <c r="OE254">
        <v>24.144870000000001</v>
      </c>
      <c r="OF254" s="1">
        <v>2.0686979999999999E-4</v>
      </c>
      <c r="OG254" s="1">
        <v>7.9377169999999997E-2</v>
      </c>
      <c r="OH254">
        <v>0.64310920000000005</v>
      </c>
      <c r="OI254">
        <v>24.144870000000001</v>
      </c>
      <c r="OJ254" s="1">
        <v>2.0686979999999999E-4</v>
      </c>
      <c r="OK254" s="1">
        <v>7.9377169999999997E-2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0.75068040000000003</v>
      </c>
      <c r="G255">
        <v>18.330459999999999</v>
      </c>
      <c r="H255">
        <v>0</v>
      </c>
      <c r="I255">
        <v>0</v>
      </c>
      <c r="J255">
        <v>0.74956920000000005</v>
      </c>
      <c r="K255">
        <v>18.497959999999999</v>
      </c>
      <c r="L255">
        <v>0</v>
      </c>
      <c r="M255">
        <v>0</v>
      </c>
      <c r="N255">
        <v>0.7484423</v>
      </c>
      <c r="O255">
        <v>18.65268</v>
      </c>
      <c r="P255">
        <v>0</v>
      </c>
      <c r="Q255">
        <v>0</v>
      </c>
      <c r="R255">
        <v>0.74729889999999999</v>
      </c>
      <c r="S255">
        <v>18.89039</v>
      </c>
      <c r="T255">
        <v>0</v>
      </c>
      <c r="U255">
        <v>0</v>
      </c>
      <c r="V255">
        <v>0.74615629999999999</v>
      </c>
      <c r="W255">
        <v>19.37678</v>
      </c>
      <c r="X255">
        <v>0</v>
      </c>
      <c r="Y255">
        <v>0</v>
      </c>
      <c r="Z255">
        <v>0.74502690000000005</v>
      </c>
      <c r="AA255">
        <v>19.569769999999998</v>
      </c>
      <c r="AB255">
        <v>0</v>
      </c>
      <c r="AC255">
        <v>0</v>
      </c>
      <c r="AD255">
        <v>0.74385230000000002</v>
      </c>
      <c r="AE255">
        <v>19.341840000000001</v>
      </c>
      <c r="AF255">
        <v>0</v>
      </c>
      <c r="AG255">
        <v>0</v>
      </c>
      <c r="AH255">
        <v>0.74270329999999996</v>
      </c>
      <c r="AI255">
        <v>19.160820000000001</v>
      </c>
      <c r="AJ255">
        <v>0</v>
      </c>
      <c r="AK255">
        <v>0</v>
      </c>
      <c r="AL255">
        <v>0.74153809999999998</v>
      </c>
      <c r="AM255">
        <v>19.067499999999999</v>
      </c>
      <c r="AN255">
        <v>0</v>
      </c>
      <c r="AO255">
        <v>0</v>
      </c>
      <c r="AP255">
        <v>0.74028740000000004</v>
      </c>
      <c r="AQ255">
        <v>19.436160000000001</v>
      </c>
      <c r="AR255">
        <v>0</v>
      </c>
      <c r="AS255">
        <v>0</v>
      </c>
      <c r="AT255">
        <v>0.73897029999999997</v>
      </c>
      <c r="AU255">
        <v>19.924240000000001</v>
      </c>
      <c r="AV255">
        <v>0</v>
      </c>
      <c r="AW255">
        <v>4.5929649999999998E-37</v>
      </c>
      <c r="AX255">
        <v>0.73761940000000004</v>
      </c>
      <c r="AY255">
        <v>20.353079999999999</v>
      </c>
      <c r="AZ255" s="1">
        <v>2.0061819999999999E-27</v>
      </c>
      <c r="BA255" s="1">
        <v>6.2380980000000003E-25</v>
      </c>
      <c r="BB255">
        <v>0.73623799999999995</v>
      </c>
      <c r="BC255">
        <v>20.83229</v>
      </c>
      <c r="BD255" s="1">
        <v>1.422164E-16</v>
      </c>
      <c r="BE255" s="1">
        <v>4.3925609999999997E-14</v>
      </c>
      <c r="BF255">
        <v>0.73484720000000003</v>
      </c>
      <c r="BG255">
        <v>20.960740000000001</v>
      </c>
      <c r="BH255" s="1">
        <v>3.7596650000000002E-9</v>
      </c>
      <c r="BI255" s="1">
        <v>8.8200889999999997E-7</v>
      </c>
      <c r="BJ255">
        <v>0.7334193</v>
      </c>
      <c r="BK255">
        <v>20.793479999999999</v>
      </c>
      <c r="BL255" s="1">
        <v>1.6176660000000001E-5</v>
      </c>
      <c r="BM255" s="1">
        <v>4.0744960000000004E-3</v>
      </c>
      <c r="BN255">
        <v>0.73199150000000002</v>
      </c>
      <c r="BO255">
        <v>20.6295</v>
      </c>
      <c r="BP255" s="1">
        <v>4.4366529999999996E-3</v>
      </c>
      <c r="BQ255" s="1">
        <v>1.1716299999999999</v>
      </c>
      <c r="BR255">
        <v>0.73054450000000004</v>
      </c>
      <c r="BS255">
        <v>20.477460000000001</v>
      </c>
      <c r="BT255" s="1">
        <v>0.236566</v>
      </c>
      <c r="BU255" s="1">
        <v>65.076800000000006</v>
      </c>
      <c r="BV255">
        <v>0.72920059999999998</v>
      </c>
      <c r="BW255">
        <v>20.340409999999999</v>
      </c>
      <c r="BX255" s="1">
        <v>3.7512089999999998</v>
      </c>
      <c r="BY255">
        <v>1068.8979999999999</v>
      </c>
      <c r="BZ255">
        <v>0.72786949999999995</v>
      </c>
      <c r="CA255">
        <v>20.51548</v>
      </c>
      <c r="CB255">
        <v>22.681329999999999</v>
      </c>
      <c r="CC255">
        <v>6667.4489999999996</v>
      </c>
      <c r="CD255">
        <v>0.72641089999999997</v>
      </c>
      <c r="CE255">
        <v>20.632000000000001</v>
      </c>
      <c r="CF255">
        <v>62.149540000000002</v>
      </c>
      <c r="CG255">
        <v>18791.990000000002</v>
      </c>
      <c r="CH255">
        <v>0.72481390000000001</v>
      </c>
      <c r="CI255">
        <v>20.767029999999998</v>
      </c>
      <c r="CJ255">
        <v>87.802499999999995</v>
      </c>
      <c r="CK255">
        <v>27226.86</v>
      </c>
      <c r="CL255">
        <v>0.72269660000000002</v>
      </c>
      <c r="CM255">
        <v>20.74306</v>
      </c>
      <c r="CN255">
        <v>70.740650000000002</v>
      </c>
      <c r="CO255">
        <v>22455.82</v>
      </c>
      <c r="CP255">
        <v>0.71958080000000002</v>
      </c>
      <c r="CQ255">
        <v>20.664660000000001</v>
      </c>
      <c r="CR255">
        <v>35.348550000000003</v>
      </c>
      <c r="CS255">
        <v>11470.62</v>
      </c>
      <c r="CT255">
        <v>0.71546480000000001</v>
      </c>
      <c r="CU255">
        <v>20.40194</v>
      </c>
      <c r="CV255">
        <v>11.864800000000001</v>
      </c>
      <c r="CW255">
        <v>3929.54</v>
      </c>
      <c r="CX255">
        <v>0.71078439999999998</v>
      </c>
      <c r="CY255">
        <v>19.89837</v>
      </c>
      <c r="CZ255">
        <v>2.9074369999999998</v>
      </c>
      <c r="DA255">
        <v>980.17899999999997</v>
      </c>
      <c r="DB255">
        <v>0.70600839999999998</v>
      </c>
      <c r="DC255">
        <v>19.383310000000002</v>
      </c>
      <c r="DD255">
        <v>0.59117529999999996</v>
      </c>
      <c r="DE255">
        <v>201.14009999999999</v>
      </c>
      <c r="DF255">
        <v>0.70123860000000005</v>
      </c>
      <c r="DG255">
        <v>19.18336</v>
      </c>
      <c r="DH255">
        <v>0.1407465</v>
      </c>
      <c r="DI255">
        <v>47.205950000000001</v>
      </c>
      <c r="DJ255">
        <v>0.69646719999999995</v>
      </c>
      <c r="DK255">
        <v>19.082350000000002</v>
      </c>
      <c r="DL255">
        <v>6.8031880000000003E-2</v>
      </c>
      <c r="DM255">
        <v>22.13889</v>
      </c>
      <c r="DN255">
        <v>0.69159009999999999</v>
      </c>
      <c r="DO255">
        <v>19.149899999999999</v>
      </c>
      <c r="DP255">
        <v>5.608668E-2</v>
      </c>
      <c r="DQ255">
        <v>18.097519999999999</v>
      </c>
      <c r="DR255">
        <v>0.68670209999999998</v>
      </c>
      <c r="DS255">
        <v>19.004490000000001</v>
      </c>
      <c r="DT255">
        <v>5.3712320000000001E-2</v>
      </c>
      <c r="DU255">
        <v>17.35566</v>
      </c>
      <c r="DV255">
        <v>0.68203290000000005</v>
      </c>
      <c r="DW255">
        <v>18.835550000000001</v>
      </c>
      <c r="DX255" s="1">
        <v>5.3330410000000002E-2</v>
      </c>
      <c r="DY255">
        <v>17.292840000000002</v>
      </c>
      <c r="DZ255">
        <v>0.67808979999999996</v>
      </c>
      <c r="EA255">
        <v>18.706</v>
      </c>
      <c r="EB255" s="1">
        <v>5.2672370000000003E-2</v>
      </c>
      <c r="EC255">
        <v>17.166920000000001</v>
      </c>
      <c r="ED255">
        <v>0.67376650000000005</v>
      </c>
      <c r="EE255">
        <v>18.50243</v>
      </c>
      <c r="EF255" s="1">
        <v>5.0698359999999998E-2</v>
      </c>
      <c r="EG255">
        <v>16.624949999999998</v>
      </c>
      <c r="EH255">
        <v>0.66923790000000005</v>
      </c>
      <c r="EI255">
        <v>18.59243</v>
      </c>
      <c r="EJ255" s="1">
        <v>4.7494399999999999E-2</v>
      </c>
      <c r="EK255" s="1">
        <v>15.670999999999999</v>
      </c>
      <c r="EL255">
        <v>0.66455609999999998</v>
      </c>
      <c r="EM255">
        <v>18.675640000000001</v>
      </c>
      <c r="EN255" s="1">
        <v>4.3629880000000003E-2</v>
      </c>
      <c r="EO255" s="1">
        <v>14.48446</v>
      </c>
      <c r="EP255">
        <v>0.65970189999999995</v>
      </c>
      <c r="EQ255">
        <v>18.644369999999999</v>
      </c>
      <c r="ER255" s="1">
        <v>3.9598269999999998E-2</v>
      </c>
      <c r="ES255" s="1">
        <v>13.227069999999999</v>
      </c>
      <c r="ET255">
        <v>0.65474900000000003</v>
      </c>
      <c r="EU255">
        <v>18.744009999999999</v>
      </c>
      <c r="EV255" s="1">
        <v>3.5732809999999997E-2</v>
      </c>
      <c r="EW255" s="1">
        <v>12.008940000000001</v>
      </c>
      <c r="EX255">
        <v>0.64959160000000005</v>
      </c>
      <c r="EY255">
        <v>18.631209999999999</v>
      </c>
      <c r="EZ255" s="1">
        <v>3.2213239999999997E-2</v>
      </c>
      <c r="FA255" s="1">
        <v>10.894679999999999</v>
      </c>
      <c r="FB255">
        <v>0.64430370000000003</v>
      </c>
      <c r="FC255">
        <v>18.225020000000001</v>
      </c>
      <c r="FD255" s="1">
        <v>2.9063240000000001E-2</v>
      </c>
      <c r="FE255" s="1">
        <v>9.8940339999999996</v>
      </c>
      <c r="FF255">
        <v>0.63902190000000003</v>
      </c>
      <c r="FG255">
        <v>17.931989999999999</v>
      </c>
      <c r="FH255" s="1">
        <v>2.6235950000000001E-2</v>
      </c>
      <c r="FI255" s="1">
        <v>8.9898140000000009</v>
      </c>
      <c r="FJ255">
        <v>0.63537030000000005</v>
      </c>
      <c r="FK255">
        <v>17.831589999999998</v>
      </c>
      <c r="FL255" s="1">
        <v>2.3726540000000001E-2</v>
      </c>
      <c r="FM255" s="1">
        <v>8.1611010000000004</v>
      </c>
      <c r="FN255">
        <v>0.63329259999999998</v>
      </c>
      <c r="FO255">
        <v>18.41507</v>
      </c>
      <c r="FP255" s="1">
        <v>2.1440540000000001E-2</v>
      </c>
      <c r="FQ255" s="1">
        <v>7.3881769999999998</v>
      </c>
      <c r="FR255">
        <v>0.63033550000000005</v>
      </c>
      <c r="FS255">
        <v>19.157689999999999</v>
      </c>
      <c r="FT255" s="1">
        <v>1.9352230000000002E-2</v>
      </c>
      <c r="FU255" s="1">
        <v>6.6910179999999997</v>
      </c>
      <c r="FV255">
        <v>0.62651500000000004</v>
      </c>
      <c r="FW255">
        <v>19.83014</v>
      </c>
      <c r="FX255" s="1">
        <v>1.7456900000000001E-2</v>
      </c>
      <c r="FY255" s="1">
        <v>6.0603179999999996</v>
      </c>
      <c r="FZ255">
        <v>0.62273529999999999</v>
      </c>
      <c r="GA255">
        <v>20.287739999999999</v>
      </c>
      <c r="GB255" s="1">
        <v>1.5752539999999999E-2</v>
      </c>
      <c r="GC255" s="1">
        <v>5.4904469999999996</v>
      </c>
      <c r="GD255">
        <v>0.61920310000000001</v>
      </c>
      <c r="GE255">
        <v>20.135719999999999</v>
      </c>
      <c r="GF255" s="1">
        <v>1.423401E-2</v>
      </c>
      <c r="GG255" s="1">
        <v>4.9777630000000004</v>
      </c>
      <c r="GH255">
        <v>0.61562989999999995</v>
      </c>
      <c r="GI255">
        <v>19.62452</v>
      </c>
      <c r="GJ255" s="1">
        <v>1.28659E-2</v>
      </c>
      <c r="GK255" s="1">
        <v>4.5156169999999998</v>
      </c>
      <c r="GL255">
        <v>0.61209910000000001</v>
      </c>
      <c r="GM255">
        <v>19.253799999999998</v>
      </c>
      <c r="GN255" s="1">
        <v>1.1631839999999999E-2</v>
      </c>
      <c r="GO255" s="1">
        <v>4.0971320000000002</v>
      </c>
      <c r="GP255">
        <v>0.60876569999999997</v>
      </c>
      <c r="GQ255">
        <v>19.150079999999999</v>
      </c>
      <c r="GR255" s="1">
        <v>1.051502E-2</v>
      </c>
      <c r="GS255" s="1">
        <v>3.7160950000000001</v>
      </c>
      <c r="GT255">
        <v>0.60953480000000004</v>
      </c>
      <c r="GU255">
        <v>19.89423</v>
      </c>
      <c r="GV255" s="1">
        <v>9.5363219999999999E-3</v>
      </c>
      <c r="GW255" s="1">
        <v>3.357688</v>
      </c>
      <c r="GX255">
        <v>0.61056390000000005</v>
      </c>
      <c r="GY255">
        <v>20.903220000000001</v>
      </c>
      <c r="GZ255" s="1">
        <v>8.6250029999999991E-3</v>
      </c>
      <c r="HA255" s="1">
        <v>3.024356</v>
      </c>
      <c r="HB255">
        <v>0.61026789999999997</v>
      </c>
      <c r="HC255">
        <v>21.885380000000001</v>
      </c>
      <c r="HD255" s="1">
        <v>7.783547E-3</v>
      </c>
      <c r="HE255" s="1">
        <v>2.7215340000000001</v>
      </c>
      <c r="HF255">
        <v>0.61024529999999999</v>
      </c>
      <c r="HG255">
        <v>22.524989999999999</v>
      </c>
      <c r="HH255" s="1">
        <v>7.0156130000000004E-3</v>
      </c>
      <c r="HI255" s="1">
        <v>2.444601</v>
      </c>
      <c r="HJ255">
        <v>0.6105524</v>
      </c>
      <c r="HK255">
        <v>22.4543</v>
      </c>
      <c r="HL255" s="1">
        <v>6.3256889999999998E-3</v>
      </c>
      <c r="HM255" s="1">
        <v>2.1948789999999998</v>
      </c>
      <c r="HN255">
        <v>0.61126320000000001</v>
      </c>
      <c r="HO255">
        <v>21.826889999999999</v>
      </c>
      <c r="HP255" s="1">
        <v>5.7094110000000002E-3</v>
      </c>
      <c r="HQ255" s="1">
        <v>1.9715469999999999</v>
      </c>
      <c r="HR255">
        <v>0.6121221</v>
      </c>
      <c r="HS255">
        <v>21.240919999999999</v>
      </c>
      <c r="HT255" s="1">
        <v>5.1558039999999999E-3</v>
      </c>
      <c r="HU255" s="1">
        <v>1.7711239999999999</v>
      </c>
      <c r="HV255">
        <v>0.61376229999999998</v>
      </c>
      <c r="HW255">
        <v>20.94004</v>
      </c>
      <c r="HX255" s="1">
        <v>4.6484819999999998E-3</v>
      </c>
      <c r="HY255" s="1">
        <v>1.5868139999999999</v>
      </c>
      <c r="HZ255">
        <v>0.61536170000000001</v>
      </c>
      <c r="IA255">
        <v>21.436060000000001</v>
      </c>
      <c r="IB255" s="1">
        <v>4.1642679999999996E-3</v>
      </c>
      <c r="IC255" s="1">
        <v>1.412507</v>
      </c>
      <c r="ID255">
        <v>0.61589510000000003</v>
      </c>
      <c r="IE255">
        <v>21.778659999999999</v>
      </c>
      <c r="IF255" s="1">
        <v>3.6935399999999999E-3</v>
      </c>
      <c r="IG255" s="1">
        <v>1.2463310000000001</v>
      </c>
      <c r="IH255">
        <v>0.61661770000000005</v>
      </c>
      <c r="II255">
        <v>22.57236</v>
      </c>
      <c r="IJ255" s="1">
        <v>3.2439679999999999E-3</v>
      </c>
      <c r="IK255" s="1">
        <v>1.0890839999999999</v>
      </c>
      <c r="IL255">
        <v>0.61728530000000004</v>
      </c>
      <c r="IM255">
        <v>23.114550000000001</v>
      </c>
      <c r="IN255" s="1">
        <v>2.8279339999999998E-3</v>
      </c>
      <c r="IO255" s="1">
        <v>0.94478399999999996</v>
      </c>
      <c r="IP255">
        <v>0.61786989999999997</v>
      </c>
      <c r="IQ255">
        <v>22.960439999999998</v>
      </c>
      <c r="IR255" s="1">
        <v>2.458221E-3</v>
      </c>
      <c r="IS255" s="1">
        <v>0.81752130000000001</v>
      </c>
      <c r="IT255">
        <v>0.61832019999999999</v>
      </c>
      <c r="IU255">
        <v>22.279060000000001</v>
      </c>
      <c r="IV255" s="1">
        <v>2.1415100000000001E-3</v>
      </c>
      <c r="IW255" s="1">
        <v>0.7092579</v>
      </c>
      <c r="IX255">
        <v>0.61874899999999999</v>
      </c>
      <c r="IY255">
        <v>21.51699</v>
      </c>
      <c r="IZ255" s="1">
        <v>1.876785E-3</v>
      </c>
      <c r="JA255" s="1">
        <v>0.61923019999999995</v>
      </c>
      <c r="JB255">
        <v>0.61908989999999997</v>
      </c>
      <c r="JC255">
        <v>21.09346</v>
      </c>
      <c r="JD255" s="1">
        <v>1.6567280000000001E-3</v>
      </c>
      <c r="JE255" s="1">
        <v>0.54480050000000002</v>
      </c>
      <c r="JF255">
        <v>0.61939690000000003</v>
      </c>
      <c r="JG255">
        <v>21.68112</v>
      </c>
      <c r="JH255" s="1">
        <v>1.4676400000000001E-3</v>
      </c>
      <c r="JI255" s="1">
        <v>0.48135899999999998</v>
      </c>
      <c r="JJ255">
        <v>0.61967559999999999</v>
      </c>
      <c r="JK255">
        <v>22.69143</v>
      </c>
      <c r="JL255" s="1">
        <v>1.2961120000000001E-3</v>
      </c>
      <c r="JM255" s="1">
        <v>0.42424339999999999</v>
      </c>
      <c r="JN255">
        <v>0.6199289</v>
      </c>
      <c r="JO255">
        <v>23.784040000000001</v>
      </c>
      <c r="JP255" s="1">
        <v>1.133766E-3</v>
      </c>
      <c r="JQ255" s="1">
        <v>0.37058489999999999</v>
      </c>
      <c r="JR255">
        <v>0.62016020000000005</v>
      </c>
      <c r="JS255">
        <v>24.640899999999998</v>
      </c>
      <c r="JT255" s="1">
        <v>9.8090219999999993E-4</v>
      </c>
      <c r="JU255" s="1">
        <v>0.32022990000000001</v>
      </c>
      <c r="JV255">
        <v>0.62039330000000004</v>
      </c>
      <c r="JW255">
        <v>24.675239999999999</v>
      </c>
      <c r="JX255" s="1">
        <v>8.4370430000000002E-4</v>
      </c>
      <c r="JY255" s="1">
        <v>0.27509539999999999</v>
      </c>
      <c r="JZ255">
        <v>0.62058840000000004</v>
      </c>
      <c r="KA255">
        <v>23.96454</v>
      </c>
      <c r="KB255" s="1">
        <v>7.2898799999999997E-4</v>
      </c>
      <c r="KC255" s="1">
        <v>0.2373324</v>
      </c>
      <c r="KD255">
        <v>0.62081470000000005</v>
      </c>
      <c r="KE255">
        <v>23.199059999999999</v>
      </c>
      <c r="KF255" s="1">
        <v>6.390492E-4</v>
      </c>
      <c r="KG255" s="1">
        <v>0.20770350000000001</v>
      </c>
      <c r="KH255">
        <v>0.62102259999999998</v>
      </c>
      <c r="KI255">
        <v>22.611940000000001</v>
      </c>
      <c r="KJ255" s="1">
        <v>5.7127499999999999E-4</v>
      </c>
      <c r="KK255" s="1">
        <v>0.18535760000000001</v>
      </c>
      <c r="KL255">
        <v>0.62126870000000001</v>
      </c>
      <c r="KM255">
        <v>22.771750000000001</v>
      </c>
      <c r="KN255" s="1">
        <v>5.1964890000000003E-4</v>
      </c>
      <c r="KO255" s="1">
        <v>0.1684052</v>
      </c>
      <c r="KP255">
        <v>0.6215001</v>
      </c>
      <c r="KQ255">
        <v>23.257629999999999</v>
      </c>
      <c r="KR255" s="1">
        <v>4.7820680000000001E-4</v>
      </c>
      <c r="KS255" s="1">
        <v>0.1548552</v>
      </c>
      <c r="KT255">
        <v>0.62172919999999998</v>
      </c>
      <c r="KU255">
        <v>23.7119</v>
      </c>
      <c r="KV255" s="1">
        <v>4.4233899999999998E-4</v>
      </c>
      <c r="KW255" s="1">
        <v>0.14319660000000001</v>
      </c>
      <c r="KX255">
        <v>0.62195549999999999</v>
      </c>
      <c r="KY255">
        <v>23.996749999999999</v>
      </c>
      <c r="KZ255" s="1">
        <v>4.098142E-4</v>
      </c>
      <c r="LA255" s="1">
        <v>0.1326542</v>
      </c>
      <c r="LB255">
        <v>0.62214740000000002</v>
      </c>
      <c r="LC255">
        <v>23.810559999999999</v>
      </c>
      <c r="LD255" s="1">
        <v>3.7993370000000002E-4</v>
      </c>
      <c r="LE255" s="1">
        <v>0.1230034</v>
      </c>
      <c r="LF255">
        <v>0.62229789999999996</v>
      </c>
      <c r="LG255">
        <v>23.237649999999999</v>
      </c>
      <c r="LH255" s="1">
        <v>3.5304789999999998E-4</v>
      </c>
      <c r="LI255" s="1">
        <v>0.1143271</v>
      </c>
      <c r="LJ255">
        <v>0.62239259999999996</v>
      </c>
      <c r="LK255">
        <v>22.476690000000001</v>
      </c>
      <c r="LL255" s="1">
        <v>3.2947340000000002E-4</v>
      </c>
      <c r="LM255" s="1">
        <v>0.1067263</v>
      </c>
      <c r="LN255">
        <v>0.62244250000000001</v>
      </c>
      <c r="LO255">
        <v>21.933779999999999</v>
      </c>
      <c r="LP255" s="1">
        <v>3.0914130000000002E-4</v>
      </c>
      <c r="LQ255" s="1">
        <v>0.10017479999999999</v>
      </c>
      <c r="LR255">
        <v>0.62240139999999999</v>
      </c>
      <c r="LS255">
        <v>22.244520000000001</v>
      </c>
      <c r="LT255" s="1">
        <v>2.915959E-4</v>
      </c>
      <c r="LU255" s="1">
        <v>9.4536780000000001E-2</v>
      </c>
      <c r="LV255">
        <v>0.62234500000000004</v>
      </c>
      <c r="LW255">
        <v>23.007989999999999</v>
      </c>
      <c r="LX255" s="1">
        <v>2.7630619999999999E-4</v>
      </c>
      <c r="LY255" s="1">
        <v>8.9638659999999995E-2</v>
      </c>
      <c r="LZ255">
        <v>0.62225200000000003</v>
      </c>
      <c r="MA255">
        <v>23.97626</v>
      </c>
      <c r="MB255" s="1">
        <v>2.6281280000000002E-4</v>
      </c>
      <c r="MC255" s="1">
        <v>8.5312330000000006E-2</v>
      </c>
      <c r="MD255">
        <v>0.62212650000000003</v>
      </c>
      <c r="ME255">
        <v>24.672000000000001</v>
      </c>
      <c r="MF255" s="1">
        <v>2.507775E-4</v>
      </c>
      <c r="MG255" s="1">
        <v>8.1450510000000004E-2</v>
      </c>
      <c r="MH255">
        <v>0.62201059999999997</v>
      </c>
      <c r="MI255">
        <v>24.754159999999999</v>
      </c>
      <c r="MJ255" s="1">
        <v>2.4022360000000001E-4</v>
      </c>
      <c r="MK255" s="1">
        <v>7.8054449999999997E-2</v>
      </c>
      <c r="ML255">
        <v>0.62187610000000004</v>
      </c>
      <c r="MM255">
        <v>24.114609999999999</v>
      </c>
      <c r="MN255" s="1">
        <v>2.3121799999999999E-4</v>
      </c>
      <c r="MO255" s="1">
        <v>7.5149250000000001E-2</v>
      </c>
      <c r="MP255">
        <v>0.62176629999999999</v>
      </c>
      <c r="MQ255">
        <v>23.476040000000001</v>
      </c>
      <c r="MR255" s="1">
        <v>2.236536E-4</v>
      </c>
      <c r="MS255" s="1">
        <v>7.2704580000000005E-2</v>
      </c>
      <c r="MT255">
        <v>0.62168630000000003</v>
      </c>
      <c r="MU255">
        <v>23.093050000000002</v>
      </c>
      <c r="MV255" s="1">
        <v>2.1728439999999999E-4</v>
      </c>
      <c r="MW255" s="1">
        <v>7.0634009999999997E-2</v>
      </c>
      <c r="MX255">
        <v>0.6215929</v>
      </c>
      <c r="MY255">
        <v>23.35699</v>
      </c>
      <c r="MZ255" s="1">
        <v>2.11864E-4</v>
      </c>
      <c r="NA255" s="1">
        <v>6.8872329999999995E-2</v>
      </c>
      <c r="NB255">
        <v>0.62155899999999997</v>
      </c>
      <c r="NC255">
        <v>24.124369999999999</v>
      </c>
      <c r="ND255" s="1">
        <v>2.0736260000000001E-4</v>
      </c>
      <c r="NE255" s="1">
        <v>6.7398559999999996E-2</v>
      </c>
      <c r="NF255">
        <v>0.62155899999999997</v>
      </c>
      <c r="NG255">
        <v>24.124369999999999</v>
      </c>
      <c r="NH255" s="1">
        <v>2.0736260000000001E-4</v>
      </c>
      <c r="NI255" s="1">
        <v>6.7398559999999996E-2</v>
      </c>
      <c r="NJ255">
        <v>0.62155899999999997</v>
      </c>
      <c r="NK255">
        <v>24.124369999999999</v>
      </c>
      <c r="NL255" s="1">
        <v>2.0736260000000001E-4</v>
      </c>
      <c r="NM255" s="1">
        <v>6.7398559999999996E-2</v>
      </c>
      <c r="NN255">
        <v>0.62155899999999997</v>
      </c>
      <c r="NO255">
        <v>24.124369999999999</v>
      </c>
      <c r="NP255" s="1">
        <v>2.0736260000000001E-4</v>
      </c>
      <c r="NQ255" s="1">
        <v>6.7398559999999996E-2</v>
      </c>
      <c r="NR255">
        <v>0.62155899999999997</v>
      </c>
      <c r="NS255">
        <v>24.124369999999999</v>
      </c>
      <c r="NT255" s="1">
        <v>2.0736260000000001E-4</v>
      </c>
      <c r="NU255" s="1">
        <v>6.7398559999999996E-2</v>
      </c>
      <c r="NV255">
        <v>0.62155899999999997</v>
      </c>
      <c r="NW255">
        <v>24.124369999999999</v>
      </c>
      <c r="NX255" s="1">
        <v>2.0736260000000001E-4</v>
      </c>
      <c r="NY255" s="1">
        <v>6.7398559999999996E-2</v>
      </c>
      <c r="NZ255">
        <v>0.62155899999999997</v>
      </c>
      <c r="OA255">
        <v>24.124369999999999</v>
      </c>
      <c r="OB255" s="1">
        <v>2.0736260000000001E-4</v>
      </c>
      <c r="OC255" s="1">
        <v>6.7398559999999996E-2</v>
      </c>
      <c r="OD255">
        <v>0.62155899999999997</v>
      </c>
      <c r="OE255">
        <v>24.124369999999999</v>
      </c>
      <c r="OF255" s="1">
        <v>2.0736260000000001E-4</v>
      </c>
      <c r="OG255" s="1">
        <v>6.7398559999999996E-2</v>
      </c>
      <c r="OH255">
        <v>0.62155899999999997</v>
      </c>
      <c r="OI255">
        <v>24.124369999999999</v>
      </c>
      <c r="OJ255" s="1">
        <v>2.0736260000000001E-4</v>
      </c>
      <c r="OK255" s="1">
        <v>6.7398559999999996E-2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0.96684250000000005</v>
      </c>
      <c r="G256">
        <v>18.359089999999998</v>
      </c>
      <c r="H256">
        <v>0</v>
      </c>
      <c r="I256">
        <v>0</v>
      </c>
      <c r="J256">
        <v>0.96610030000000002</v>
      </c>
      <c r="K256">
        <v>18.534079999999999</v>
      </c>
      <c r="L256">
        <v>0</v>
      </c>
      <c r="M256">
        <v>0</v>
      </c>
      <c r="N256">
        <v>0.96537510000000004</v>
      </c>
      <c r="O256">
        <v>18.68563</v>
      </c>
      <c r="P256">
        <v>0</v>
      </c>
      <c r="Q256">
        <v>0</v>
      </c>
      <c r="R256">
        <v>0.96460590000000002</v>
      </c>
      <c r="S256">
        <v>18.91544</v>
      </c>
      <c r="T256">
        <v>0</v>
      </c>
      <c r="U256">
        <v>0</v>
      </c>
      <c r="V256">
        <v>0.96386620000000001</v>
      </c>
      <c r="W256">
        <v>19.38569</v>
      </c>
      <c r="X256">
        <v>0</v>
      </c>
      <c r="Y256">
        <v>0</v>
      </c>
      <c r="Z256">
        <v>0.96310870000000004</v>
      </c>
      <c r="AA256">
        <v>19.570920000000001</v>
      </c>
      <c r="AB256">
        <v>0</v>
      </c>
      <c r="AC256">
        <v>0</v>
      </c>
      <c r="AD256">
        <v>0.96234750000000002</v>
      </c>
      <c r="AE256">
        <v>19.342759999999998</v>
      </c>
      <c r="AF256">
        <v>0</v>
      </c>
      <c r="AG256">
        <v>0</v>
      </c>
      <c r="AH256">
        <v>0.96159119999999998</v>
      </c>
      <c r="AI256">
        <v>19.15926</v>
      </c>
      <c r="AJ256">
        <v>0</v>
      </c>
      <c r="AK256">
        <v>0</v>
      </c>
      <c r="AL256">
        <v>0.96079979999999998</v>
      </c>
      <c r="AM256">
        <v>19.074780000000001</v>
      </c>
      <c r="AN256">
        <v>0</v>
      </c>
      <c r="AO256">
        <v>0</v>
      </c>
      <c r="AP256">
        <v>0.95995540000000001</v>
      </c>
      <c r="AQ256">
        <v>19.448650000000001</v>
      </c>
      <c r="AR256">
        <v>0</v>
      </c>
      <c r="AS256">
        <v>0</v>
      </c>
      <c r="AT256">
        <v>0.95909270000000002</v>
      </c>
      <c r="AU256">
        <v>19.938279999999999</v>
      </c>
      <c r="AV256">
        <v>0</v>
      </c>
      <c r="AW256">
        <v>7.2042639999999995E-38</v>
      </c>
      <c r="AX256">
        <v>0.95817410000000003</v>
      </c>
      <c r="AY256">
        <v>20.36553</v>
      </c>
      <c r="AZ256" s="1">
        <v>2.6495959999999998E-28</v>
      </c>
      <c r="BA256" s="1">
        <v>7.6117630000000003E-26</v>
      </c>
      <c r="BB256">
        <v>0.95719770000000004</v>
      </c>
      <c r="BC256">
        <v>20.834949999999999</v>
      </c>
      <c r="BD256" s="1">
        <v>1.035096E-16</v>
      </c>
      <c r="BE256" s="1">
        <v>2.5193689999999999E-14</v>
      </c>
      <c r="BF256">
        <v>0.95622359999999995</v>
      </c>
      <c r="BG256">
        <v>20.957540000000002</v>
      </c>
      <c r="BH256" s="1">
        <v>1.80501E-9</v>
      </c>
      <c r="BI256" s="1">
        <v>3.768532E-7</v>
      </c>
      <c r="BJ256">
        <v>0.95525079999999996</v>
      </c>
      <c r="BK256">
        <v>20.793710000000001</v>
      </c>
      <c r="BL256" s="1">
        <v>1.004573E-5</v>
      </c>
      <c r="BM256" s="1">
        <v>2.3106720000000002E-3</v>
      </c>
      <c r="BN256">
        <v>0.95428279999999999</v>
      </c>
      <c r="BO256">
        <v>20.628630000000001</v>
      </c>
      <c r="BP256" s="1">
        <v>3.126565E-3</v>
      </c>
      <c r="BQ256" s="1">
        <v>0.7596619</v>
      </c>
      <c r="BR256">
        <v>0.95328769999999996</v>
      </c>
      <c r="BS256">
        <v>20.485420000000001</v>
      </c>
      <c r="BT256" s="1">
        <v>0.1831187</v>
      </c>
      <c r="BU256">
        <v>46.5396</v>
      </c>
      <c r="BV256">
        <v>0.95231770000000004</v>
      </c>
      <c r="BW256">
        <v>20.356249999999999</v>
      </c>
      <c r="BX256" s="1">
        <v>3.135786</v>
      </c>
      <c r="BY256">
        <v>827.78700000000003</v>
      </c>
      <c r="BZ256">
        <v>0.9507179</v>
      </c>
      <c r="CA256">
        <v>20.53293</v>
      </c>
      <c r="CB256">
        <v>20.23959</v>
      </c>
      <c r="CC256">
        <v>5523.4440000000004</v>
      </c>
      <c r="CD256">
        <v>0.9489301</v>
      </c>
      <c r="CE256">
        <v>20.64668</v>
      </c>
      <c r="CF256">
        <v>58.691380000000002</v>
      </c>
      <c r="CG256">
        <v>16503.099999999999</v>
      </c>
      <c r="CH256">
        <v>0.94703329999999997</v>
      </c>
      <c r="CI256">
        <v>20.76736</v>
      </c>
      <c r="CJ256">
        <v>87.153940000000006</v>
      </c>
      <c r="CK256">
        <v>25167.56</v>
      </c>
      <c r="CL256">
        <v>0.94454199999999999</v>
      </c>
      <c r="CM256">
        <v>20.73687</v>
      </c>
      <c r="CN256">
        <v>73.366650000000007</v>
      </c>
      <c r="CO256">
        <v>21720.38</v>
      </c>
      <c r="CP256">
        <v>0.94113000000000002</v>
      </c>
      <c r="CQ256">
        <v>20.661989999999999</v>
      </c>
      <c r="CR256">
        <v>38.101979999999998</v>
      </c>
      <c r="CS256">
        <v>11549.83</v>
      </c>
      <c r="CT256">
        <v>0.93658730000000001</v>
      </c>
      <c r="CU256">
        <v>20.4115</v>
      </c>
      <c r="CV256">
        <v>13.21715</v>
      </c>
      <c r="CW256">
        <v>4098.32</v>
      </c>
      <c r="CX256">
        <v>0.93135829999999997</v>
      </c>
      <c r="CY256">
        <v>19.92531</v>
      </c>
      <c r="CZ256">
        <v>3.3235790000000001</v>
      </c>
      <c r="DA256">
        <v>1052.271</v>
      </c>
      <c r="DB256">
        <v>0.92600389999999999</v>
      </c>
      <c r="DC256">
        <v>19.420030000000001</v>
      </c>
      <c r="DD256">
        <v>0.68269740000000001</v>
      </c>
      <c r="DE256">
        <v>219.0967</v>
      </c>
      <c r="DF256">
        <v>0.92063280000000003</v>
      </c>
      <c r="DG256">
        <v>19.220420000000001</v>
      </c>
      <c r="DH256">
        <v>0.15657380000000001</v>
      </c>
      <c r="DI256">
        <v>49.844790000000003</v>
      </c>
      <c r="DJ256">
        <v>0.91526339999999995</v>
      </c>
      <c r="DK256">
        <v>19.114139999999999</v>
      </c>
      <c r="DL256">
        <v>7.0501129999999995E-2</v>
      </c>
      <c r="DM256">
        <v>21.829139999999999</v>
      </c>
      <c r="DN256">
        <v>0.90970399999999996</v>
      </c>
      <c r="DO256">
        <v>19.166599999999999</v>
      </c>
      <c r="DP256">
        <v>5.6541380000000002E-2</v>
      </c>
      <c r="DQ256">
        <v>17.383089999999999</v>
      </c>
      <c r="DR256">
        <v>0.90410140000000006</v>
      </c>
      <c r="DS256">
        <v>19.007079999999998</v>
      </c>
      <c r="DT256">
        <v>5.3792359999999997E-2</v>
      </c>
      <c r="DU256">
        <v>16.60745</v>
      </c>
      <c r="DV256">
        <v>0.89893840000000003</v>
      </c>
      <c r="DW256">
        <v>18.83053</v>
      </c>
      <c r="DX256" s="1">
        <v>5.3345320000000002E-2</v>
      </c>
      <c r="DY256">
        <v>16.57996</v>
      </c>
      <c r="DZ256">
        <v>0.8917505</v>
      </c>
      <c r="EA256">
        <v>18.706340000000001</v>
      </c>
      <c r="EB256" s="1">
        <v>5.2762690000000001E-2</v>
      </c>
      <c r="EC256">
        <v>16.54457</v>
      </c>
      <c r="ED256">
        <v>0.88420960000000004</v>
      </c>
      <c r="EE256">
        <v>18.513359999999999</v>
      </c>
      <c r="EF256" s="1">
        <v>5.0911140000000001E-2</v>
      </c>
      <c r="EG256">
        <v>16.120979999999999</v>
      </c>
      <c r="EH256">
        <v>0.87660660000000001</v>
      </c>
      <c r="EI256">
        <v>18.617170000000002</v>
      </c>
      <c r="EJ256" s="1">
        <v>4.779742E-2</v>
      </c>
      <c r="EK256" s="1">
        <v>15.28378</v>
      </c>
      <c r="EL256">
        <v>0.86876560000000003</v>
      </c>
      <c r="EM256">
        <v>18.70327</v>
      </c>
      <c r="EN256" s="1">
        <v>4.3972850000000001E-2</v>
      </c>
      <c r="EO256" s="1">
        <v>14.19885</v>
      </c>
      <c r="EP256">
        <v>0.8606473</v>
      </c>
      <c r="EQ256">
        <v>18.673190000000002</v>
      </c>
      <c r="ER256" s="1">
        <v>3.9944380000000002E-2</v>
      </c>
      <c r="ES256" s="1">
        <v>13.025589999999999</v>
      </c>
      <c r="ET256">
        <v>0.8524159</v>
      </c>
      <c r="EU256">
        <v>18.774719999999999</v>
      </c>
      <c r="EV256" s="1">
        <v>3.6058100000000003E-2</v>
      </c>
      <c r="EW256" s="1">
        <v>11.8744</v>
      </c>
      <c r="EX256">
        <v>0.84395469999999995</v>
      </c>
      <c r="EY256">
        <v>18.65663</v>
      </c>
      <c r="EZ256" s="1">
        <v>3.2506750000000001E-2</v>
      </c>
      <c r="FA256" s="1">
        <v>10.812989999999999</v>
      </c>
      <c r="FB256">
        <v>0.83525879999999997</v>
      </c>
      <c r="FC256">
        <v>18.23922</v>
      </c>
      <c r="FD256" s="1">
        <v>2.9328079999999999E-2</v>
      </c>
      <c r="FE256" s="1">
        <v>9.8575079999999993</v>
      </c>
      <c r="FF256">
        <v>0.82649220000000001</v>
      </c>
      <c r="FG256">
        <v>17.934139999999999</v>
      </c>
      <c r="FH256" s="1">
        <v>2.6474919999999999E-2</v>
      </c>
      <c r="FI256" s="1">
        <v>8.9917750000000005</v>
      </c>
      <c r="FJ256">
        <v>0.82045670000000004</v>
      </c>
      <c r="FK256">
        <v>17.822220000000002</v>
      </c>
      <c r="FL256" s="1">
        <v>2.3953329999999998E-2</v>
      </c>
      <c r="FM256" s="1">
        <v>8.1948150000000002</v>
      </c>
      <c r="FN256">
        <v>0.8154981</v>
      </c>
      <c r="FO256">
        <v>18.398440000000001</v>
      </c>
      <c r="FP256" s="1">
        <v>2.1647880000000001E-2</v>
      </c>
      <c r="FQ256" s="1">
        <v>7.4529969999999999</v>
      </c>
      <c r="FR256">
        <v>0.80907799999999996</v>
      </c>
      <c r="FS256">
        <v>19.152000000000001</v>
      </c>
      <c r="FT256" s="1">
        <v>1.9538320000000001E-2</v>
      </c>
      <c r="FU256" s="1">
        <v>6.7776079999999999</v>
      </c>
      <c r="FV256">
        <v>0.80258770000000001</v>
      </c>
      <c r="FW256">
        <v>19.838139999999999</v>
      </c>
      <c r="FX256" s="1">
        <v>1.7626570000000001E-2</v>
      </c>
      <c r="FY256" s="1">
        <v>6.1611710000000004</v>
      </c>
      <c r="FZ256">
        <v>0.79611569999999998</v>
      </c>
      <c r="GA256">
        <v>20.30875</v>
      </c>
      <c r="GB256" s="1">
        <v>1.5905550000000001E-2</v>
      </c>
      <c r="GC256" s="1">
        <v>5.6023519999999998</v>
      </c>
      <c r="GD256">
        <v>0.78997910000000005</v>
      </c>
      <c r="GE256">
        <v>20.1662</v>
      </c>
      <c r="GF256" s="1">
        <v>1.437248E-2</v>
      </c>
      <c r="GG256" s="1">
        <v>5.0980230000000004</v>
      </c>
      <c r="GH256">
        <v>0.78379699999999997</v>
      </c>
      <c r="GI256">
        <v>19.64761</v>
      </c>
      <c r="GJ256" s="1">
        <v>1.2991239999999999E-2</v>
      </c>
      <c r="GK256" s="1">
        <v>4.6420320000000004</v>
      </c>
      <c r="GL256">
        <v>0.77767399999999998</v>
      </c>
      <c r="GM256">
        <v>19.260809999999999</v>
      </c>
      <c r="GN256" s="1">
        <v>1.1745790000000001E-2</v>
      </c>
      <c r="GO256" s="1">
        <v>4.2281709999999997</v>
      </c>
      <c r="GP256">
        <v>0.77180720000000003</v>
      </c>
      <c r="GQ256">
        <v>19.137979999999999</v>
      </c>
      <c r="GR256" s="1">
        <v>1.061932E-2</v>
      </c>
      <c r="GS256" s="1">
        <v>3.8502670000000001</v>
      </c>
      <c r="GT256">
        <v>0.77179770000000003</v>
      </c>
      <c r="GU256">
        <v>19.861650000000001</v>
      </c>
      <c r="GV256" s="1">
        <v>9.6374600000000005E-3</v>
      </c>
      <c r="GW256" s="1">
        <v>3.4937619999999998</v>
      </c>
      <c r="GX256">
        <v>0.77190800000000004</v>
      </c>
      <c r="GY256">
        <v>20.868839999999999</v>
      </c>
      <c r="GZ256" s="1">
        <v>8.7162390000000006E-3</v>
      </c>
      <c r="HA256" s="1">
        <v>3.1600160000000002</v>
      </c>
      <c r="HB256">
        <v>0.77214479999999996</v>
      </c>
      <c r="HC256">
        <v>21.86739</v>
      </c>
      <c r="HD256" s="1">
        <v>7.8681559999999994E-3</v>
      </c>
      <c r="HE256" s="1">
        <v>2.8529080000000002</v>
      </c>
      <c r="HF256">
        <v>0.7727482</v>
      </c>
      <c r="HG256">
        <v>22.525690000000001</v>
      </c>
      <c r="HH256" s="1">
        <v>7.0927189999999999E-3</v>
      </c>
      <c r="HI256" s="1">
        <v>2.570954</v>
      </c>
      <c r="HJ256">
        <v>0.77393449999999997</v>
      </c>
      <c r="HK256">
        <v>22.479649999999999</v>
      </c>
      <c r="HL256" s="1">
        <v>6.3951859999999998E-3</v>
      </c>
      <c r="HM256" s="1">
        <v>2.3155000000000001</v>
      </c>
      <c r="HN256">
        <v>0.7756497</v>
      </c>
      <c r="HO256">
        <v>21.860949999999999</v>
      </c>
      <c r="HP256" s="1">
        <v>5.7716750000000004E-3</v>
      </c>
      <c r="HQ256" s="1">
        <v>2.0863149999999999</v>
      </c>
      <c r="HR256">
        <v>0.77757050000000005</v>
      </c>
      <c r="HS256">
        <v>21.26333</v>
      </c>
      <c r="HT256" s="1">
        <v>5.2123229999999996E-3</v>
      </c>
      <c r="HU256" s="1">
        <v>1.880029</v>
      </c>
      <c r="HV256">
        <v>0.78046499999999996</v>
      </c>
      <c r="HW256">
        <v>20.939900000000002</v>
      </c>
      <c r="HX256" s="1">
        <v>4.7013159999999997E-3</v>
      </c>
      <c r="HY256" s="1">
        <v>1.689905</v>
      </c>
      <c r="HZ256">
        <v>0.78416490000000005</v>
      </c>
      <c r="IA256">
        <v>21.41366</v>
      </c>
      <c r="IB256" s="1">
        <v>4.214359E-3</v>
      </c>
      <c r="IC256" s="1">
        <v>1.5085150000000001</v>
      </c>
      <c r="ID256">
        <v>0.78818659999999996</v>
      </c>
      <c r="IE256">
        <v>21.748529999999999</v>
      </c>
      <c r="IF256" s="1">
        <v>3.741505E-3</v>
      </c>
      <c r="IG256" s="1">
        <v>1.3336539999999999</v>
      </c>
      <c r="IH256">
        <v>0.79217320000000002</v>
      </c>
      <c r="II256">
        <v>22.54776</v>
      </c>
      <c r="IJ256" s="1">
        <v>3.2887150000000002E-3</v>
      </c>
      <c r="IK256" s="1">
        <v>1.1674199999999999</v>
      </c>
      <c r="IL256">
        <v>0.79575289999999999</v>
      </c>
      <c r="IM256">
        <v>23.11523</v>
      </c>
      <c r="IN256" s="1">
        <v>2.8683250000000001E-3</v>
      </c>
      <c r="IO256" s="1">
        <v>1.014016</v>
      </c>
      <c r="IP256">
        <v>0.79892490000000005</v>
      </c>
      <c r="IQ256">
        <v>22.99579</v>
      </c>
      <c r="IR256" s="1">
        <v>2.493206E-3</v>
      </c>
      <c r="IS256" s="1">
        <v>0.87790020000000002</v>
      </c>
      <c r="IT256">
        <v>0.80163620000000002</v>
      </c>
      <c r="IU256">
        <v>22.328150000000001</v>
      </c>
      <c r="IV256" s="1">
        <v>2.1709149999999998E-3</v>
      </c>
      <c r="IW256" s="1">
        <v>0.76158179999999998</v>
      </c>
      <c r="IX256">
        <v>0.80404770000000003</v>
      </c>
      <c r="IY256">
        <v>21.55958</v>
      </c>
      <c r="IZ256" s="1">
        <v>1.9010940000000001E-3</v>
      </c>
      <c r="JA256" s="1">
        <v>0.66459939999999995</v>
      </c>
      <c r="JB256">
        <v>0.80614019999999997</v>
      </c>
      <c r="JC256">
        <v>21.11816</v>
      </c>
      <c r="JD256" s="1">
        <v>1.676999E-3</v>
      </c>
      <c r="JE256" s="1">
        <v>0.58440780000000003</v>
      </c>
      <c r="JF256">
        <v>0.80789010000000006</v>
      </c>
      <c r="JG256">
        <v>21.680309999999999</v>
      </c>
      <c r="JH256" s="1">
        <v>1.4853290000000001E-3</v>
      </c>
      <c r="JI256" s="1">
        <v>0.51635730000000002</v>
      </c>
      <c r="JJ256">
        <v>0.80942700000000001</v>
      </c>
      <c r="JK256">
        <v>22.679459999999999</v>
      </c>
      <c r="JL256" s="1">
        <v>1.3124390000000001E-3</v>
      </c>
      <c r="JM256" s="1">
        <v>0.45543739999999999</v>
      </c>
      <c r="JN256">
        <v>0.81065050000000005</v>
      </c>
      <c r="JO256">
        <v>23.777799999999999</v>
      </c>
      <c r="JP256" s="1">
        <v>1.1492189999999999E-3</v>
      </c>
      <c r="JQ256" s="1">
        <v>0.39835589999999999</v>
      </c>
      <c r="JR256">
        <v>0.81168340000000005</v>
      </c>
      <c r="JS256">
        <v>24.653040000000001</v>
      </c>
      <c r="JT256" s="1">
        <v>9.9517250000000007E-4</v>
      </c>
      <c r="JU256" s="1">
        <v>0.3446361</v>
      </c>
      <c r="JV256">
        <v>0.81253339999999996</v>
      </c>
      <c r="JW256">
        <v>24.714369999999999</v>
      </c>
      <c r="JX256" s="1">
        <v>8.5612470000000001E-4</v>
      </c>
      <c r="JY256" s="1">
        <v>0.2961647</v>
      </c>
      <c r="JZ256">
        <v>0.81319269999999999</v>
      </c>
      <c r="KA256">
        <v>24.017710000000001</v>
      </c>
      <c r="KB256" s="1">
        <v>7.3903700000000001E-4</v>
      </c>
      <c r="KC256" s="1">
        <v>0.25527420000000001</v>
      </c>
      <c r="KD256">
        <v>0.81372670000000002</v>
      </c>
      <c r="KE256">
        <v>23.248909999999999</v>
      </c>
      <c r="KF256" s="1">
        <v>6.4675080000000003E-4</v>
      </c>
      <c r="KG256" s="1">
        <v>0.22299459999999999</v>
      </c>
      <c r="KH256">
        <v>0.81408230000000004</v>
      </c>
      <c r="KI256">
        <v>22.64742</v>
      </c>
      <c r="KJ256" s="1">
        <v>5.770482E-4</v>
      </c>
      <c r="KK256" s="1">
        <v>0.1985741</v>
      </c>
      <c r="KL256">
        <v>0.81432439999999995</v>
      </c>
      <c r="KM256">
        <v>22.780750000000001</v>
      </c>
      <c r="KN256" s="1">
        <v>5.2410789999999998E-4</v>
      </c>
      <c r="KO256" s="1">
        <v>0.1801065</v>
      </c>
      <c r="KP256">
        <v>0.81441390000000002</v>
      </c>
      <c r="KQ256">
        <v>23.246510000000001</v>
      </c>
      <c r="KR256" s="1">
        <v>4.8189400000000002E-4</v>
      </c>
      <c r="KS256" s="1">
        <v>0.1654496</v>
      </c>
      <c r="KT256">
        <v>0.81438259999999996</v>
      </c>
      <c r="KU256">
        <v>23.696179999999998</v>
      </c>
      <c r="KV256" s="1">
        <v>4.4559839999999999E-4</v>
      </c>
      <c r="KW256" s="1">
        <v>0.1529326</v>
      </c>
      <c r="KX256">
        <v>0.81421520000000003</v>
      </c>
      <c r="KY256">
        <v>23.993120000000001</v>
      </c>
      <c r="KZ256" s="1">
        <v>4.1279640000000002E-4</v>
      </c>
      <c r="LA256" s="1">
        <v>0.14165649999999999</v>
      </c>
      <c r="LB256">
        <v>0.81390680000000004</v>
      </c>
      <c r="LC256">
        <v>23.83738</v>
      </c>
      <c r="LD256" s="1">
        <v>3.8264970000000001E-4</v>
      </c>
      <c r="LE256" s="1">
        <v>0.13132969999999999</v>
      </c>
      <c r="LF256">
        <v>0.81349289999999996</v>
      </c>
      <c r="LG256">
        <v>23.2865</v>
      </c>
      <c r="LH256" s="1">
        <v>3.5546090000000002E-4</v>
      </c>
      <c r="LI256" s="1">
        <v>0.1220193</v>
      </c>
      <c r="LJ256">
        <v>0.81298570000000003</v>
      </c>
      <c r="LK256">
        <v>22.53406</v>
      </c>
      <c r="LL256" s="1">
        <v>3.3156229999999997E-4</v>
      </c>
      <c r="LM256" s="1">
        <v>0.1138381</v>
      </c>
      <c r="LN256">
        <v>0.81238619999999995</v>
      </c>
      <c r="LO256">
        <v>21.97852</v>
      </c>
      <c r="LP256" s="1">
        <v>3.1093510000000001E-4</v>
      </c>
      <c r="LQ256" s="1">
        <v>0.1067784</v>
      </c>
      <c r="LR256">
        <v>0.8118263</v>
      </c>
      <c r="LS256">
        <v>22.26426</v>
      </c>
      <c r="LT256" s="1">
        <v>2.931427E-4</v>
      </c>
      <c r="LU256" s="1">
        <v>0.1007026</v>
      </c>
      <c r="LV256">
        <v>0.81124450000000004</v>
      </c>
      <c r="LW256">
        <v>23.009540000000001</v>
      </c>
      <c r="LX256" s="1">
        <v>2.7766150000000002E-4</v>
      </c>
      <c r="LY256" s="1">
        <v>9.5434400000000003E-2</v>
      </c>
      <c r="LZ256">
        <v>0.81071289999999996</v>
      </c>
      <c r="MA256">
        <v>23.97701</v>
      </c>
      <c r="MB256" s="1">
        <v>2.6401860000000002E-4</v>
      </c>
      <c r="MC256" s="1">
        <v>9.0789460000000002E-2</v>
      </c>
      <c r="MD256">
        <v>0.81027130000000003</v>
      </c>
      <c r="ME256">
        <v>24.69191</v>
      </c>
      <c r="MF256" s="1">
        <v>2.5185449999999999E-4</v>
      </c>
      <c r="MG256" s="1">
        <v>8.6645890000000003E-2</v>
      </c>
      <c r="MH256">
        <v>0.80987129999999996</v>
      </c>
      <c r="MI256">
        <v>24.79522</v>
      </c>
      <c r="MJ256" s="1">
        <v>2.4115740000000001E-4</v>
      </c>
      <c r="MK256" s="1">
        <v>8.2991640000000005E-2</v>
      </c>
      <c r="ML256">
        <v>0.80960790000000005</v>
      </c>
      <c r="MM256">
        <v>24.1633</v>
      </c>
      <c r="MN256" s="1">
        <v>2.3200830000000001E-4</v>
      </c>
      <c r="MO256" s="1">
        <v>7.985768E-2</v>
      </c>
      <c r="MP256">
        <v>0.80943390000000004</v>
      </c>
      <c r="MQ256">
        <v>23.511289999999999</v>
      </c>
      <c r="MR256" s="1">
        <v>2.2431999999999999E-4</v>
      </c>
      <c r="MS256" s="1">
        <v>7.7219800000000005E-2</v>
      </c>
      <c r="MT256">
        <v>0.80932780000000004</v>
      </c>
      <c r="MU256">
        <v>23.10707</v>
      </c>
      <c r="MV256" s="1">
        <v>2.178518E-4</v>
      </c>
      <c r="MW256" s="1">
        <v>7.4988399999999997E-2</v>
      </c>
      <c r="MX256">
        <v>0.80928750000000005</v>
      </c>
      <c r="MY256">
        <v>23.34646</v>
      </c>
      <c r="MZ256" s="1">
        <v>2.1234570000000001E-4</v>
      </c>
      <c r="NA256" s="1">
        <v>7.3088390000000003E-2</v>
      </c>
      <c r="NB256">
        <v>0.80930919999999995</v>
      </c>
      <c r="NC256">
        <v>24.09891</v>
      </c>
      <c r="ND256" s="1">
        <v>2.0775899999999999E-4</v>
      </c>
      <c r="NE256" s="1">
        <v>7.1496069999999995E-2</v>
      </c>
      <c r="NF256">
        <v>0.80930919999999995</v>
      </c>
      <c r="NG256">
        <v>24.09891</v>
      </c>
      <c r="NH256" s="1">
        <v>2.0775899999999999E-4</v>
      </c>
      <c r="NI256" s="1">
        <v>7.1496069999999995E-2</v>
      </c>
      <c r="NJ256">
        <v>0.80930919999999995</v>
      </c>
      <c r="NK256">
        <v>24.09891</v>
      </c>
      <c r="NL256" s="1">
        <v>2.0775899999999999E-4</v>
      </c>
      <c r="NM256" s="1">
        <v>7.1496069999999995E-2</v>
      </c>
      <c r="NN256">
        <v>0.80930919999999995</v>
      </c>
      <c r="NO256">
        <v>24.09891</v>
      </c>
      <c r="NP256" s="1">
        <v>2.0775899999999999E-4</v>
      </c>
      <c r="NQ256" s="1">
        <v>7.1496069999999995E-2</v>
      </c>
      <c r="NR256">
        <v>0.80930919999999995</v>
      </c>
      <c r="NS256">
        <v>24.09891</v>
      </c>
      <c r="NT256" s="1">
        <v>2.0775899999999999E-4</v>
      </c>
      <c r="NU256" s="1">
        <v>7.1496069999999995E-2</v>
      </c>
      <c r="NV256">
        <v>0.80930919999999995</v>
      </c>
      <c r="NW256">
        <v>24.09891</v>
      </c>
      <c r="NX256" s="1">
        <v>2.0775899999999999E-4</v>
      </c>
      <c r="NY256" s="1">
        <v>7.1496069999999995E-2</v>
      </c>
      <c r="NZ256">
        <v>0.80930919999999995</v>
      </c>
      <c r="OA256">
        <v>24.09891</v>
      </c>
      <c r="OB256" s="1">
        <v>2.0775899999999999E-4</v>
      </c>
      <c r="OC256" s="1">
        <v>7.1496069999999995E-2</v>
      </c>
      <c r="OD256">
        <v>0.80930919999999995</v>
      </c>
      <c r="OE256">
        <v>24.09891</v>
      </c>
      <c r="OF256" s="1">
        <v>2.0775899999999999E-4</v>
      </c>
      <c r="OG256" s="1">
        <v>7.1496069999999995E-2</v>
      </c>
      <c r="OH256">
        <v>0.80930919999999995</v>
      </c>
      <c r="OI256">
        <v>24.09891</v>
      </c>
      <c r="OJ256" s="1">
        <v>2.0775899999999999E-4</v>
      </c>
      <c r="OK256" s="1">
        <v>7.1496069999999995E-2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1.0246310000000001</v>
      </c>
      <c r="G257">
        <v>18.381180000000001</v>
      </c>
      <c r="H257">
        <v>0</v>
      </c>
      <c r="I257">
        <v>0</v>
      </c>
      <c r="J257">
        <v>1.021406</v>
      </c>
      <c r="K257">
        <v>18.561440000000001</v>
      </c>
      <c r="L257">
        <v>0</v>
      </c>
      <c r="M257">
        <v>0</v>
      </c>
      <c r="N257">
        <v>1.018162</v>
      </c>
      <c r="O257">
        <v>18.71284</v>
      </c>
      <c r="P257">
        <v>0</v>
      </c>
      <c r="Q257">
        <v>0</v>
      </c>
      <c r="R257">
        <v>1.014937</v>
      </c>
      <c r="S257">
        <v>18.93441</v>
      </c>
      <c r="T257">
        <v>0</v>
      </c>
      <c r="U257">
        <v>0</v>
      </c>
      <c r="V257">
        <v>1.0116860000000001</v>
      </c>
      <c r="W257">
        <v>19.39058</v>
      </c>
      <c r="X257">
        <v>0</v>
      </c>
      <c r="Y257">
        <v>0</v>
      </c>
      <c r="Z257">
        <v>1.008435</v>
      </c>
      <c r="AA257">
        <v>19.573309999999999</v>
      </c>
      <c r="AB257">
        <v>0</v>
      </c>
      <c r="AC257">
        <v>0</v>
      </c>
      <c r="AD257">
        <v>1.00515</v>
      </c>
      <c r="AE257">
        <v>19.345510000000001</v>
      </c>
      <c r="AF257">
        <v>0</v>
      </c>
      <c r="AG257">
        <v>0</v>
      </c>
      <c r="AH257">
        <v>1.00187</v>
      </c>
      <c r="AI257">
        <v>19.159500000000001</v>
      </c>
      <c r="AJ257">
        <v>0</v>
      </c>
      <c r="AK257">
        <v>0</v>
      </c>
      <c r="AL257">
        <v>0.99853440000000004</v>
      </c>
      <c r="AM257">
        <v>19.078060000000001</v>
      </c>
      <c r="AN257">
        <v>0</v>
      </c>
      <c r="AO257">
        <v>0</v>
      </c>
      <c r="AP257">
        <v>0.99511249999999996</v>
      </c>
      <c r="AQ257">
        <v>19.455939999999998</v>
      </c>
      <c r="AR257">
        <v>0</v>
      </c>
      <c r="AS257">
        <v>0</v>
      </c>
      <c r="AT257">
        <v>0.99155859999999996</v>
      </c>
      <c r="AU257">
        <v>19.947120000000002</v>
      </c>
      <c r="AV257">
        <v>0</v>
      </c>
      <c r="AW257">
        <v>0</v>
      </c>
      <c r="AX257">
        <v>0.9878827</v>
      </c>
      <c r="AY257">
        <v>20.373519999999999</v>
      </c>
      <c r="AZ257" s="1">
        <v>3.4392269999999998E-29</v>
      </c>
      <c r="BA257" s="1">
        <v>8.7791850000000005E-27</v>
      </c>
      <c r="BB257">
        <v>0.98410450000000005</v>
      </c>
      <c r="BC257">
        <v>20.836359999999999</v>
      </c>
      <c r="BD257" s="1">
        <v>6.7490410000000001E-17</v>
      </c>
      <c r="BE257" s="1">
        <v>1.344669E-14</v>
      </c>
      <c r="BF257">
        <v>0.98031199999999996</v>
      </c>
      <c r="BG257">
        <v>20.955939999999998</v>
      </c>
      <c r="BH257" s="1">
        <v>8.4199709999999999E-10</v>
      </c>
      <c r="BI257" s="1">
        <v>1.575119E-7</v>
      </c>
      <c r="BJ257">
        <v>0.97642379999999995</v>
      </c>
      <c r="BK257">
        <v>20.795369999999998</v>
      </c>
      <c r="BL257" s="1">
        <v>6.2212419999999997E-6</v>
      </c>
      <c r="BM257" s="1">
        <v>1.2908399999999999E-3</v>
      </c>
      <c r="BN257">
        <v>0.9725336</v>
      </c>
      <c r="BO257">
        <v>20.628630000000001</v>
      </c>
      <c r="BP257" s="1">
        <v>2.2038729999999999E-3</v>
      </c>
      <c r="BQ257" s="1">
        <v>0.48226730000000001</v>
      </c>
      <c r="BR257">
        <v>0.96858049999999996</v>
      </c>
      <c r="BS257">
        <v>20.492380000000001</v>
      </c>
      <c r="BT257" s="1">
        <v>0.14183789999999999</v>
      </c>
      <c r="BU257" s="1">
        <v>32.38861</v>
      </c>
      <c r="BV257">
        <v>0.96471660000000004</v>
      </c>
      <c r="BW257">
        <v>20.368359999999999</v>
      </c>
      <c r="BX257" s="1">
        <v>2.6215899999999999</v>
      </c>
      <c r="BY257">
        <v>620.2056</v>
      </c>
      <c r="BZ257">
        <v>0.96078710000000001</v>
      </c>
      <c r="CA257">
        <v>20.54795</v>
      </c>
      <c r="CB257">
        <v>18.0458</v>
      </c>
      <c r="CC257">
        <v>4401.1059999999998</v>
      </c>
      <c r="CD257">
        <v>0.95660719999999999</v>
      </c>
      <c r="CE257">
        <v>20.65832</v>
      </c>
      <c r="CF257">
        <v>55.314320000000002</v>
      </c>
      <c r="CG257">
        <v>13862.1</v>
      </c>
      <c r="CH257">
        <v>0.9521944</v>
      </c>
      <c r="CI257">
        <v>20.768650000000001</v>
      </c>
      <c r="CJ257">
        <v>86.218429999999998</v>
      </c>
      <c r="CK257">
        <v>22132.07</v>
      </c>
      <c r="CL257">
        <v>0.94682109999999997</v>
      </c>
      <c r="CM257">
        <v>20.732009999999999</v>
      </c>
      <c r="CN257">
        <v>75.742419999999996</v>
      </c>
      <c r="CO257">
        <v>19882.18</v>
      </c>
      <c r="CP257">
        <v>0.93975529999999996</v>
      </c>
      <c r="CQ257">
        <v>20.659839999999999</v>
      </c>
      <c r="CR257">
        <v>40.832900000000002</v>
      </c>
      <c r="CS257">
        <v>10948.8</v>
      </c>
      <c r="CT257">
        <v>0.93039669999999997</v>
      </c>
      <c r="CU257">
        <v>20.420459999999999</v>
      </c>
      <c r="CV257">
        <v>14.625529999999999</v>
      </c>
      <c r="CW257">
        <v>4002.9270000000001</v>
      </c>
      <c r="CX257">
        <v>0.91931779999999996</v>
      </c>
      <c r="CY257">
        <v>19.950040000000001</v>
      </c>
      <c r="CZ257">
        <v>3.7732130000000002</v>
      </c>
      <c r="DA257">
        <v>1052.6189999999999</v>
      </c>
      <c r="DB257">
        <v>0.90757829999999995</v>
      </c>
      <c r="DC257">
        <v>19.453250000000001</v>
      </c>
      <c r="DD257">
        <v>0.78455940000000002</v>
      </c>
      <c r="DE257">
        <v>221.78049999999999</v>
      </c>
      <c r="DF257">
        <v>0.89576699999999998</v>
      </c>
      <c r="DG257">
        <v>19.25329</v>
      </c>
      <c r="DH257">
        <v>0.1745717</v>
      </c>
      <c r="DI257">
        <v>49.148400000000002</v>
      </c>
      <c r="DJ257">
        <v>0.88398509999999997</v>
      </c>
      <c r="DK257">
        <v>19.14226</v>
      </c>
      <c r="DL257">
        <v>7.3307449999999996E-2</v>
      </c>
      <c r="DM257">
        <v>20.15774</v>
      </c>
      <c r="DN257">
        <v>0.87209329999999996</v>
      </c>
      <c r="DO257">
        <v>19.18299</v>
      </c>
      <c r="DP257">
        <v>5.7031690000000003E-2</v>
      </c>
      <c r="DQ257">
        <v>15.572789999999999</v>
      </c>
      <c r="DR257">
        <v>0.86029610000000001</v>
      </c>
      <c r="DS257">
        <v>19.010870000000001</v>
      </c>
      <c r="DT257">
        <v>5.386034E-2</v>
      </c>
      <c r="DU257">
        <v>14.764279999999999</v>
      </c>
      <c r="DV257">
        <v>0.84902489999999997</v>
      </c>
      <c r="DW257">
        <v>18.826049999999999</v>
      </c>
      <c r="DX257" s="1">
        <v>5.3336010000000003E-2</v>
      </c>
      <c r="DY257">
        <v>14.71125</v>
      </c>
      <c r="DZ257">
        <v>0.8381246</v>
      </c>
      <c r="EA257">
        <v>18.705649999999999</v>
      </c>
      <c r="EB257" s="1">
        <v>5.2818770000000001E-2</v>
      </c>
      <c r="EC257">
        <v>14.67015</v>
      </c>
      <c r="ED257">
        <v>0.82716080000000003</v>
      </c>
      <c r="EE257">
        <v>18.522379999999998</v>
      </c>
      <c r="EF257" s="1">
        <v>5.109466E-2</v>
      </c>
      <c r="EG257">
        <v>14.30002</v>
      </c>
      <c r="EH257">
        <v>0.81622899999999998</v>
      </c>
      <c r="EI257">
        <v>18.641179999999999</v>
      </c>
      <c r="EJ257" s="1">
        <v>4.8078780000000002E-2</v>
      </c>
      <c r="EK257" s="1">
        <v>13.55889</v>
      </c>
      <c r="EL257">
        <v>0.80514249999999998</v>
      </c>
      <c r="EM257">
        <v>18.73114</v>
      </c>
      <c r="EN257" s="1">
        <v>4.4300770000000003E-2</v>
      </c>
      <c r="EO257" s="1">
        <v>12.588760000000001</v>
      </c>
      <c r="EP257">
        <v>0.79385439999999996</v>
      </c>
      <c r="EQ257">
        <v>18.70318</v>
      </c>
      <c r="ER257" s="1">
        <v>4.0280570000000002E-2</v>
      </c>
      <c r="ES257" s="1">
        <v>11.53406</v>
      </c>
      <c r="ET257">
        <v>0.78249619999999998</v>
      </c>
      <c r="EU257">
        <v>18.806760000000001</v>
      </c>
      <c r="EV257" s="1">
        <v>3.6377010000000001E-2</v>
      </c>
      <c r="EW257" s="1">
        <v>10.495189999999999</v>
      </c>
      <c r="EX257">
        <v>0.77098339999999999</v>
      </c>
      <c r="EY257">
        <v>18.67972</v>
      </c>
      <c r="EZ257" s="1">
        <v>3.2795820000000003E-2</v>
      </c>
      <c r="FA257" s="1">
        <v>9.5346200000000003</v>
      </c>
      <c r="FB257">
        <v>0.75929590000000002</v>
      </c>
      <c r="FC257">
        <v>18.251000000000001</v>
      </c>
      <c r="FD257" s="1">
        <v>2.958939E-2</v>
      </c>
      <c r="FE257" s="1">
        <v>8.6702169999999992</v>
      </c>
      <c r="FF257">
        <v>0.74762899999999999</v>
      </c>
      <c r="FG257">
        <v>17.93318</v>
      </c>
      <c r="FH257" s="1">
        <v>2.671173E-2</v>
      </c>
      <c r="FI257" s="1">
        <v>7.8877249999999997</v>
      </c>
      <c r="FJ257">
        <v>0.73861600000000005</v>
      </c>
      <c r="FK257">
        <v>17.81634</v>
      </c>
      <c r="FL257" s="1">
        <v>2.417737E-2</v>
      </c>
      <c r="FM257" s="1">
        <v>7.1738759999999999</v>
      </c>
      <c r="FN257">
        <v>0.73009930000000001</v>
      </c>
      <c r="FO257">
        <v>18.391850000000002</v>
      </c>
      <c r="FP257" s="1">
        <v>2.1852489999999999E-2</v>
      </c>
      <c r="FQ257" s="1">
        <v>6.5125400000000004</v>
      </c>
      <c r="FR257">
        <v>0.72124200000000005</v>
      </c>
      <c r="FS257">
        <v>19.154869999999999</v>
      </c>
      <c r="FT257" s="1">
        <v>1.9725820000000002E-2</v>
      </c>
      <c r="FU257" s="1">
        <v>5.905983</v>
      </c>
      <c r="FV257">
        <v>0.71220490000000003</v>
      </c>
      <c r="FW257">
        <v>19.853490000000001</v>
      </c>
      <c r="FX257" s="1">
        <v>1.779785E-2</v>
      </c>
      <c r="FY257" s="1">
        <v>5.3531680000000001</v>
      </c>
      <c r="FZ257">
        <v>0.70312419999999998</v>
      </c>
      <c r="GA257">
        <v>20.333909999999999</v>
      </c>
      <c r="GB257" s="1">
        <v>1.6060519999999998E-2</v>
      </c>
      <c r="GC257" s="1">
        <v>4.8526819999999997</v>
      </c>
      <c r="GD257">
        <v>0.69441240000000004</v>
      </c>
      <c r="GE257">
        <v>20.191279999999999</v>
      </c>
      <c r="GF257" s="1">
        <v>1.451292E-2</v>
      </c>
      <c r="GG257" s="1">
        <v>4.4012729999999998</v>
      </c>
      <c r="GH257">
        <v>0.68568960000000001</v>
      </c>
      <c r="GI257">
        <v>19.66676</v>
      </c>
      <c r="GJ257" s="1">
        <v>1.311853E-2</v>
      </c>
      <c r="GK257" s="1">
        <v>3.9937330000000002</v>
      </c>
      <c r="GL257">
        <v>0.67700210000000005</v>
      </c>
      <c r="GM257">
        <v>19.26492</v>
      </c>
      <c r="GN257" s="1">
        <v>1.186184E-2</v>
      </c>
      <c r="GO257" s="1">
        <v>3.6246480000000001</v>
      </c>
      <c r="GP257">
        <v>0.66856660000000001</v>
      </c>
      <c r="GQ257">
        <v>19.130970000000001</v>
      </c>
      <c r="GR257" s="1">
        <v>1.0725709999999999E-2</v>
      </c>
      <c r="GS257" s="1">
        <v>3.2877779999999999</v>
      </c>
      <c r="GT257">
        <v>0.66507660000000002</v>
      </c>
      <c r="GU257">
        <v>19.839849999999998</v>
      </c>
      <c r="GV257" s="1">
        <v>9.7404759999999996E-3</v>
      </c>
      <c r="GW257" s="1">
        <v>2.9798010000000001</v>
      </c>
      <c r="GX257">
        <v>0.66128100000000001</v>
      </c>
      <c r="GY257">
        <v>20.844480000000001</v>
      </c>
      <c r="GZ257" s="1">
        <v>8.8116589999999995E-3</v>
      </c>
      <c r="HA257" s="1">
        <v>2.6935769999999999</v>
      </c>
      <c r="HB257">
        <v>0.65734959999999998</v>
      </c>
      <c r="HC257">
        <v>21.85331</v>
      </c>
      <c r="HD257" s="1">
        <v>7.9565490000000003E-3</v>
      </c>
      <c r="HE257" s="1">
        <v>2.4301620000000002</v>
      </c>
      <c r="HF257">
        <v>0.65358819999999995</v>
      </c>
      <c r="HG257">
        <v>22.527349999999998</v>
      </c>
      <c r="HH257" s="1">
        <v>7.1736869999999998E-3</v>
      </c>
      <c r="HI257" s="1">
        <v>2.1880649999999999</v>
      </c>
      <c r="HJ257">
        <v>0.65023869999999995</v>
      </c>
      <c r="HK257">
        <v>22.499130000000001</v>
      </c>
      <c r="HL257" s="1">
        <v>6.4685480000000002E-3</v>
      </c>
      <c r="HM257" s="1">
        <v>1.9682269999999999</v>
      </c>
      <c r="HN257">
        <v>0.64725889999999997</v>
      </c>
      <c r="HO257">
        <v>21.89002</v>
      </c>
      <c r="HP257" s="1">
        <v>5.8376540000000003E-3</v>
      </c>
      <c r="HQ257" s="1">
        <v>1.7708950000000001</v>
      </c>
      <c r="HR257">
        <v>0.64461360000000001</v>
      </c>
      <c r="HS257">
        <v>21.283840000000001</v>
      </c>
      <c r="HT257" s="1">
        <v>5.2724499999999997E-3</v>
      </c>
      <c r="HU257" s="1">
        <v>1.5936710000000001</v>
      </c>
      <c r="HV257">
        <v>0.64303330000000003</v>
      </c>
      <c r="HW257">
        <v>20.941320000000001</v>
      </c>
      <c r="HX257" s="1">
        <v>4.7577629999999999E-3</v>
      </c>
      <c r="HY257" s="1">
        <v>1.4338690000000001</v>
      </c>
      <c r="HZ257">
        <v>0.64242060000000001</v>
      </c>
      <c r="IA257">
        <v>21.39509</v>
      </c>
      <c r="IB257" s="1">
        <v>4.269185E-3</v>
      </c>
      <c r="IC257" s="1">
        <v>1.2824040000000001</v>
      </c>
      <c r="ID257">
        <v>0.64192720000000003</v>
      </c>
      <c r="IE257">
        <v>21.722349999999999</v>
      </c>
      <c r="IF257" s="1">
        <v>3.79437E-3</v>
      </c>
      <c r="IG257" s="1">
        <v>1.1361680000000001</v>
      </c>
      <c r="IH257">
        <v>0.64172430000000003</v>
      </c>
      <c r="II257">
        <v>22.523599999999998</v>
      </c>
      <c r="IJ257" s="1">
        <v>3.3384619999999999E-3</v>
      </c>
      <c r="IK257" s="1">
        <v>0.99647739999999996</v>
      </c>
      <c r="IL257">
        <v>0.64163429999999999</v>
      </c>
      <c r="IM257">
        <v>23.11317</v>
      </c>
      <c r="IN257" s="1">
        <v>2.913587E-3</v>
      </c>
      <c r="IO257" s="1">
        <v>0.86679700000000004</v>
      </c>
      <c r="IP257">
        <v>0.64160969999999995</v>
      </c>
      <c r="IQ257">
        <v>23.025179999999999</v>
      </c>
      <c r="IR257" s="1">
        <v>2.5327050000000001E-3</v>
      </c>
      <c r="IS257" s="1">
        <v>0.75106910000000005</v>
      </c>
      <c r="IT257">
        <v>0.64156760000000002</v>
      </c>
      <c r="IU257">
        <v>22.37032</v>
      </c>
      <c r="IV257" s="1">
        <v>2.204279E-3</v>
      </c>
      <c r="IW257" s="1">
        <v>0.65172609999999997</v>
      </c>
      <c r="IX257">
        <v>0.64158470000000001</v>
      </c>
      <c r="IY257">
        <v>21.597359999999998</v>
      </c>
      <c r="IZ257" s="1">
        <v>1.9287659999999999E-3</v>
      </c>
      <c r="JA257" s="1">
        <v>0.56866450000000002</v>
      </c>
      <c r="JB257">
        <v>0.64161400000000002</v>
      </c>
      <c r="JC257">
        <v>21.138200000000001</v>
      </c>
      <c r="JD257" s="1">
        <v>1.7000559999999999E-3</v>
      </c>
      <c r="JE257" s="1">
        <v>0.49995299999999998</v>
      </c>
      <c r="JF257">
        <v>0.64166250000000002</v>
      </c>
      <c r="JG257">
        <v>21.678349999999998</v>
      </c>
      <c r="JH257" s="1">
        <v>1.5054109999999999E-3</v>
      </c>
      <c r="JI257" s="1">
        <v>0.44180740000000002</v>
      </c>
      <c r="JJ257">
        <v>0.64172790000000002</v>
      </c>
      <c r="JK257">
        <v>22.66216</v>
      </c>
      <c r="JL257" s="1">
        <v>1.3308949999999999E-3</v>
      </c>
      <c r="JM257" s="1">
        <v>0.38996130000000001</v>
      </c>
      <c r="JN257">
        <v>0.64179719999999996</v>
      </c>
      <c r="JO257">
        <v>23.763079999999999</v>
      </c>
      <c r="JP257" s="1">
        <v>1.166682E-3</v>
      </c>
      <c r="JQ257" s="1">
        <v>0.34145959999999997</v>
      </c>
      <c r="JR257">
        <v>0.64188509999999999</v>
      </c>
      <c r="JS257">
        <v>24.655280000000001</v>
      </c>
      <c r="JT257" s="1">
        <v>1.01136E-3</v>
      </c>
      <c r="JU257" s="1">
        <v>0.29571579999999997</v>
      </c>
      <c r="JV257">
        <v>0.64201450000000004</v>
      </c>
      <c r="JW257">
        <v>24.74503</v>
      </c>
      <c r="JX257" s="1">
        <v>8.7029730000000001E-4</v>
      </c>
      <c r="JY257" s="1">
        <v>0.25421870000000002</v>
      </c>
      <c r="JZ257">
        <v>0.64214870000000002</v>
      </c>
      <c r="KA257">
        <v>24.06195</v>
      </c>
      <c r="KB257" s="1">
        <v>7.5058009999999997E-4</v>
      </c>
      <c r="KC257" s="1">
        <v>0.21898210000000001</v>
      </c>
      <c r="KD257">
        <v>0.6422966</v>
      </c>
      <c r="KE257">
        <v>23.29121</v>
      </c>
      <c r="KF257" s="1">
        <v>6.5562430000000004E-4</v>
      </c>
      <c r="KG257" s="1">
        <v>0.19101940000000001</v>
      </c>
      <c r="KH257">
        <v>0.64247200000000004</v>
      </c>
      <c r="KI257">
        <v>22.67708</v>
      </c>
      <c r="KJ257" s="1">
        <v>5.8370259999999995E-4</v>
      </c>
      <c r="KK257" s="1">
        <v>0.1698086</v>
      </c>
      <c r="KL257">
        <v>0.64266820000000002</v>
      </c>
      <c r="KM257">
        <v>22.785869999999999</v>
      </c>
      <c r="KN257" s="1">
        <v>5.2922739999999998E-4</v>
      </c>
      <c r="KO257" s="1">
        <v>0.15379709999999999</v>
      </c>
      <c r="KP257">
        <v>0.64288290000000003</v>
      </c>
      <c r="KQ257">
        <v>23.236940000000001</v>
      </c>
      <c r="KR257" s="1">
        <v>4.8610040000000003E-4</v>
      </c>
      <c r="KS257" s="1">
        <v>0.14115810000000001</v>
      </c>
      <c r="KT257">
        <v>0.64311149999999995</v>
      </c>
      <c r="KU257">
        <v>23.678560000000001</v>
      </c>
      <c r="KV257" s="1">
        <v>4.4930410000000001E-4</v>
      </c>
      <c r="KW257" s="1">
        <v>0.13042809999999999</v>
      </c>
      <c r="KX257">
        <v>0.64335260000000005</v>
      </c>
      <c r="KY257">
        <v>23.988890000000001</v>
      </c>
      <c r="KZ257" s="1">
        <v>4.1618329999999998E-4</v>
      </c>
      <c r="LA257" s="1">
        <v>0.12078940000000001</v>
      </c>
      <c r="LB257">
        <v>0.64358680000000001</v>
      </c>
      <c r="LC257">
        <v>23.858260000000001</v>
      </c>
      <c r="LD257" s="1">
        <v>3.8574399999999998E-4</v>
      </c>
      <c r="LE257" s="1">
        <v>0.1119609</v>
      </c>
      <c r="LF257">
        <v>0.643791</v>
      </c>
      <c r="LG257">
        <v>23.326350000000001</v>
      </c>
      <c r="LH257" s="1">
        <v>3.5821989999999999E-4</v>
      </c>
      <c r="LI257" s="1">
        <v>0.1039837</v>
      </c>
      <c r="LJ257">
        <v>0.64395000000000002</v>
      </c>
      <c r="LK257">
        <v>22.582460000000001</v>
      </c>
      <c r="LL257" s="1">
        <v>3.3395419999999998E-4</v>
      </c>
      <c r="LM257" s="1">
        <v>9.6957849999999998E-2</v>
      </c>
      <c r="LN257">
        <v>0.64408120000000002</v>
      </c>
      <c r="LO257">
        <v>22.014379999999999</v>
      </c>
      <c r="LP257" s="1">
        <v>3.1299319999999998E-4</v>
      </c>
      <c r="LQ257" s="1">
        <v>9.0886880000000003E-2</v>
      </c>
      <c r="LR257">
        <v>0.64414950000000004</v>
      </c>
      <c r="LS257">
        <v>22.276859999999999</v>
      </c>
      <c r="LT257" s="1">
        <v>2.9491720000000002E-4</v>
      </c>
      <c r="LU257" s="1">
        <v>8.5664080000000004E-2</v>
      </c>
      <c r="LV257">
        <v>0.64418039999999999</v>
      </c>
      <c r="LW257">
        <v>23.00788</v>
      </c>
      <c r="LX257" s="1">
        <v>2.7921359999999999E-4</v>
      </c>
      <c r="LY257" s="1">
        <v>8.113977E-2</v>
      </c>
      <c r="LZ257">
        <v>0.6441614</v>
      </c>
      <c r="MA257">
        <v>23.974710000000002</v>
      </c>
      <c r="MB257" s="1">
        <v>2.6539620000000001E-4</v>
      </c>
      <c r="MC257" s="1">
        <v>7.7158050000000006E-2</v>
      </c>
      <c r="MD257">
        <v>0.64410599999999996</v>
      </c>
      <c r="ME257">
        <v>24.7028</v>
      </c>
      <c r="MF257" s="1">
        <v>2.5308559999999999E-4</v>
      </c>
      <c r="MG257" s="1">
        <v>7.3610729999999999E-2</v>
      </c>
      <c r="MH257">
        <v>0.64403849999999996</v>
      </c>
      <c r="MI257">
        <v>24.827960000000001</v>
      </c>
      <c r="MJ257" s="1">
        <v>2.4222499999999999E-4</v>
      </c>
      <c r="MK257" s="1">
        <v>7.0474099999999998E-2</v>
      </c>
      <c r="ML257">
        <v>0.64394609999999997</v>
      </c>
      <c r="MM257">
        <v>24.204730000000001</v>
      </c>
      <c r="MN257" s="1">
        <v>2.3291410000000001E-4</v>
      </c>
      <c r="MO257" s="1">
        <v>6.7781220000000003E-2</v>
      </c>
      <c r="MP257">
        <v>0.64385340000000002</v>
      </c>
      <c r="MQ257">
        <v>23.542960000000001</v>
      </c>
      <c r="MR257" s="1">
        <v>2.250822E-4</v>
      </c>
      <c r="MS257" s="1">
        <v>6.5513940000000007E-2</v>
      </c>
      <c r="MT257">
        <v>0.64378690000000005</v>
      </c>
      <c r="MU257">
        <v>23.120329999999999</v>
      </c>
      <c r="MV257" s="1">
        <v>2.1850069999999999E-4</v>
      </c>
      <c r="MW257" s="1">
        <v>6.3598600000000005E-2</v>
      </c>
      <c r="MX257">
        <v>0.64372099999999999</v>
      </c>
      <c r="MY257">
        <v>23.335619999999999</v>
      </c>
      <c r="MZ257" s="1">
        <v>2.128988E-4</v>
      </c>
      <c r="NA257" s="1">
        <v>6.1968660000000002E-2</v>
      </c>
      <c r="NB257">
        <v>0.64366820000000002</v>
      </c>
      <c r="NC257">
        <v>24.073899999999998</v>
      </c>
      <c r="ND257" s="1">
        <v>2.0821349999999999E-4</v>
      </c>
      <c r="NE257" s="1">
        <v>6.0598890000000002E-2</v>
      </c>
      <c r="NF257">
        <v>0.64366820000000002</v>
      </c>
      <c r="NG257">
        <v>24.073899999999998</v>
      </c>
      <c r="NH257" s="1">
        <v>2.0821349999999999E-4</v>
      </c>
      <c r="NI257" s="1">
        <v>6.0598890000000002E-2</v>
      </c>
      <c r="NJ257">
        <v>0.64366820000000002</v>
      </c>
      <c r="NK257">
        <v>24.073899999999998</v>
      </c>
      <c r="NL257" s="1">
        <v>2.0821349999999999E-4</v>
      </c>
      <c r="NM257" s="1">
        <v>6.0598890000000002E-2</v>
      </c>
      <c r="NN257">
        <v>0.64366820000000002</v>
      </c>
      <c r="NO257">
        <v>24.073899999999998</v>
      </c>
      <c r="NP257" s="1">
        <v>2.0821349999999999E-4</v>
      </c>
      <c r="NQ257" s="1">
        <v>6.0598890000000002E-2</v>
      </c>
      <c r="NR257">
        <v>0.64366820000000002</v>
      </c>
      <c r="NS257">
        <v>24.073899999999998</v>
      </c>
      <c r="NT257" s="1">
        <v>2.0821349999999999E-4</v>
      </c>
      <c r="NU257" s="1">
        <v>6.0598890000000002E-2</v>
      </c>
      <c r="NV257">
        <v>0.64366820000000002</v>
      </c>
      <c r="NW257">
        <v>24.073899999999998</v>
      </c>
      <c r="NX257" s="1">
        <v>2.0821349999999999E-4</v>
      </c>
      <c r="NY257" s="1">
        <v>6.0598890000000002E-2</v>
      </c>
      <c r="NZ257">
        <v>0.64366820000000002</v>
      </c>
      <c r="OA257">
        <v>24.073899999999998</v>
      </c>
      <c r="OB257" s="1">
        <v>2.0821349999999999E-4</v>
      </c>
      <c r="OC257" s="1">
        <v>6.0598890000000002E-2</v>
      </c>
      <c r="OD257">
        <v>0.64366820000000002</v>
      </c>
      <c r="OE257">
        <v>24.073899999999998</v>
      </c>
      <c r="OF257" s="1">
        <v>2.0821349999999999E-4</v>
      </c>
      <c r="OG257" s="1">
        <v>6.0598890000000002E-2</v>
      </c>
      <c r="OH257">
        <v>0.64366820000000002</v>
      </c>
      <c r="OI257">
        <v>24.073899999999998</v>
      </c>
      <c r="OJ257" s="1">
        <v>2.0821349999999999E-4</v>
      </c>
      <c r="OK257" s="1">
        <v>6.0598890000000002E-2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1.221684</v>
      </c>
      <c r="G258">
        <v>18.408249999999999</v>
      </c>
      <c r="H258">
        <v>0</v>
      </c>
      <c r="I258">
        <v>0</v>
      </c>
      <c r="J258">
        <v>1.220434</v>
      </c>
      <c r="K258">
        <v>18.599920000000001</v>
      </c>
      <c r="L258">
        <v>0</v>
      </c>
      <c r="M258">
        <v>0</v>
      </c>
      <c r="N258">
        <v>1.2192080000000001</v>
      </c>
      <c r="O258">
        <v>18.749310000000001</v>
      </c>
      <c r="P258">
        <v>0</v>
      </c>
      <c r="Q258">
        <v>0</v>
      </c>
      <c r="R258">
        <v>1.2179610000000001</v>
      </c>
      <c r="S258">
        <v>18.965959999999999</v>
      </c>
      <c r="T258">
        <v>0</v>
      </c>
      <c r="U258">
        <v>0</v>
      </c>
      <c r="V258">
        <v>1.2167330000000001</v>
      </c>
      <c r="W258">
        <v>19.403960000000001</v>
      </c>
      <c r="X258">
        <v>0</v>
      </c>
      <c r="Y258">
        <v>0</v>
      </c>
      <c r="Z258">
        <v>1.2155199999999999</v>
      </c>
      <c r="AA258">
        <v>19.5746</v>
      </c>
      <c r="AB258">
        <v>0</v>
      </c>
      <c r="AC258">
        <v>0</v>
      </c>
      <c r="AD258">
        <v>1.214251</v>
      </c>
      <c r="AE258">
        <v>19.346599999999999</v>
      </c>
      <c r="AF258">
        <v>0</v>
      </c>
      <c r="AG258">
        <v>0</v>
      </c>
      <c r="AH258">
        <v>1.213052</v>
      </c>
      <c r="AI258">
        <v>19.15775</v>
      </c>
      <c r="AJ258">
        <v>0</v>
      </c>
      <c r="AK258">
        <v>0</v>
      </c>
      <c r="AL258">
        <v>1.211824</v>
      </c>
      <c r="AM258">
        <v>19.083960000000001</v>
      </c>
      <c r="AN258">
        <v>0</v>
      </c>
      <c r="AO258">
        <v>0</v>
      </c>
      <c r="AP258">
        <v>1.210523</v>
      </c>
      <c r="AQ258">
        <v>19.471419999999998</v>
      </c>
      <c r="AR258">
        <v>0</v>
      </c>
      <c r="AS258">
        <v>0</v>
      </c>
      <c r="AT258">
        <v>1.2091339999999999</v>
      </c>
      <c r="AU258">
        <v>19.96489</v>
      </c>
      <c r="AV258">
        <v>0</v>
      </c>
      <c r="AW258">
        <v>0</v>
      </c>
      <c r="AX258">
        <v>1.2076899999999999</v>
      </c>
      <c r="AY258">
        <v>20.38973</v>
      </c>
      <c r="AZ258" s="1">
        <v>4.158759E-30</v>
      </c>
      <c r="BA258" s="1">
        <v>1.1041560000000001E-27</v>
      </c>
      <c r="BB258">
        <v>1.206234</v>
      </c>
      <c r="BC258">
        <v>20.842780000000001</v>
      </c>
      <c r="BD258" s="1">
        <v>3.882405E-17</v>
      </c>
      <c r="BE258" s="1">
        <v>7.0145099999999997E-15</v>
      </c>
      <c r="BF258">
        <v>1.2047330000000001</v>
      </c>
      <c r="BG258">
        <v>20.953099999999999</v>
      </c>
      <c r="BH258" s="1">
        <v>3.95376E-10</v>
      </c>
      <c r="BI258" s="1">
        <v>7.1347069999999999E-8</v>
      </c>
      <c r="BJ258">
        <v>1.203249</v>
      </c>
      <c r="BK258">
        <v>20.794979999999999</v>
      </c>
      <c r="BL258" s="1">
        <v>3.9329220000000003E-6</v>
      </c>
      <c r="BM258" s="1">
        <v>8.0665040000000004E-4</v>
      </c>
      <c r="BN258">
        <v>1.2017690000000001</v>
      </c>
      <c r="BO258">
        <v>20.626919999999998</v>
      </c>
      <c r="BP258" s="1">
        <v>1.578971E-3</v>
      </c>
      <c r="BQ258" s="1">
        <v>0.34474490000000002</v>
      </c>
      <c r="BR258">
        <v>1.200323</v>
      </c>
      <c r="BS258">
        <v>20.498860000000001</v>
      </c>
      <c r="BT258" s="1">
        <v>0.1111441</v>
      </c>
      <c r="BU258" s="1">
        <v>25.501439999999999</v>
      </c>
      <c r="BV258">
        <v>1.198885</v>
      </c>
      <c r="BW258">
        <v>20.384969999999999</v>
      </c>
      <c r="BX258" s="1">
        <v>2.2077559999999998</v>
      </c>
      <c r="BY258">
        <v>528.00350000000003</v>
      </c>
      <c r="BZ258">
        <v>1.1974389999999999</v>
      </c>
      <c r="CA258">
        <v>20.569130000000001</v>
      </c>
      <c r="CB258">
        <v>16.146899999999999</v>
      </c>
      <c r="CC258">
        <v>4002.8159999999998</v>
      </c>
      <c r="CD258">
        <v>1.195657</v>
      </c>
      <c r="CE258">
        <v>20.67624</v>
      </c>
      <c r="CF258">
        <v>52.14331</v>
      </c>
      <c r="CG258">
        <v>13349.54</v>
      </c>
      <c r="CH258">
        <v>1.193802</v>
      </c>
      <c r="CI258">
        <v>20.77026</v>
      </c>
      <c r="CJ258">
        <v>85.069659999999999</v>
      </c>
      <c r="CK258">
        <v>22412.25</v>
      </c>
      <c r="CL258">
        <v>1.1913130000000001</v>
      </c>
      <c r="CM258">
        <v>20.725549999999998</v>
      </c>
      <c r="CN258">
        <v>77.794790000000006</v>
      </c>
      <c r="CO258">
        <v>21043.91</v>
      </c>
      <c r="CP258">
        <v>1.1878070000000001</v>
      </c>
      <c r="CQ258">
        <v>20.65418</v>
      </c>
      <c r="CR258">
        <v>43.447139999999997</v>
      </c>
      <c r="CS258">
        <v>12045.76</v>
      </c>
      <c r="CT258">
        <v>1.1831119999999999</v>
      </c>
      <c r="CU258">
        <v>20.425439999999998</v>
      </c>
      <c r="CV258">
        <v>16.04335</v>
      </c>
      <c r="CW258">
        <v>4551.0720000000001</v>
      </c>
      <c r="CX258">
        <v>1.1778109999999999</v>
      </c>
      <c r="CY258">
        <v>19.971710000000002</v>
      </c>
      <c r="CZ258">
        <v>4.2427260000000002</v>
      </c>
      <c r="DA258">
        <v>1228.319</v>
      </c>
      <c r="DB258">
        <v>1.1724680000000001</v>
      </c>
      <c r="DC258">
        <v>19.490349999999999</v>
      </c>
      <c r="DD258">
        <v>0.89399770000000001</v>
      </c>
      <c r="DE258">
        <v>262.26429999999999</v>
      </c>
      <c r="DF258">
        <v>1.1673420000000001</v>
      </c>
      <c r="DG258">
        <v>19.295269999999999</v>
      </c>
      <c r="DH258">
        <v>0.19431970000000001</v>
      </c>
      <c r="DI258">
        <v>56.580309999999997</v>
      </c>
      <c r="DJ258">
        <v>1.162404</v>
      </c>
      <c r="DK258">
        <v>19.179760000000002</v>
      </c>
      <c r="DL258">
        <v>7.6404079999999999E-2</v>
      </c>
      <c r="DM258">
        <v>21.465720000000001</v>
      </c>
      <c r="DN258">
        <v>1.1573260000000001</v>
      </c>
      <c r="DO258">
        <v>19.207820000000002</v>
      </c>
      <c r="DP258">
        <v>5.7563070000000001E-2</v>
      </c>
      <c r="DQ258">
        <v>15.897919999999999</v>
      </c>
      <c r="DR258">
        <v>1.1523239999999999</v>
      </c>
      <c r="DS258">
        <v>19.014040000000001</v>
      </c>
      <c r="DT258">
        <v>5.3941820000000001E-2</v>
      </c>
      <c r="DU258">
        <v>14.87853</v>
      </c>
      <c r="DV258">
        <v>1.147972</v>
      </c>
      <c r="DW258">
        <v>18.818439999999999</v>
      </c>
      <c r="DX258" s="1">
        <v>5.3326970000000001E-2</v>
      </c>
      <c r="DY258">
        <v>14.74062</v>
      </c>
      <c r="DZ258">
        <v>1.1444270000000001</v>
      </c>
      <c r="EA258">
        <v>18.70093</v>
      </c>
      <c r="EB258" s="1">
        <v>5.2871290000000001E-2</v>
      </c>
      <c r="EC258">
        <v>14.67041</v>
      </c>
      <c r="ED258">
        <v>1.140863</v>
      </c>
      <c r="EE258">
        <v>18.5307</v>
      </c>
      <c r="EF258" s="1">
        <v>5.1262000000000002E-2</v>
      </c>
      <c r="EG258">
        <v>14.289440000000001</v>
      </c>
      <c r="EH258">
        <v>1.137327</v>
      </c>
      <c r="EI258">
        <v>18.67445</v>
      </c>
      <c r="EJ258" s="1">
        <v>4.8340639999999997E-2</v>
      </c>
      <c r="EK258" s="1">
        <v>13.53585</v>
      </c>
      <c r="EL258">
        <v>1.1335999999999999</v>
      </c>
      <c r="EM258">
        <v>18.769380000000002</v>
      </c>
      <c r="EN258" s="1">
        <v>4.46094E-2</v>
      </c>
      <c r="EO258" s="1">
        <v>12.54448</v>
      </c>
      <c r="EP258">
        <v>1.1296919999999999</v>
      </c>
      <c r="EQ258">
        <v>18.744330000000001</v>
      </c>
      <c r="ER258" s="1">
        <v>4.0598950000000002E-2</v>
      </c>
      <c r="ES258" s="1">
        <v>11.46325</v>
      </c>
      <c r="ET258">
        <v>1.1259060000000001</v>
      </c>
      <c r="EU258">
        <v>18.850349999999999</v>
      </c>
      <c r="EV258" s="1">
        <v>3.6680280000000003E-2</v>
      </c>
      <c r="EW258" s="1">
        <v>10.39447</v>
      </c>
      <c r="EX258">
        <v>1.1221730000000001</v>
      </c>
      <c r="EY258">
        <v>18.704999999999998</v>
      </c>
      <c r="EZ258" s="1">
        <v>3.3071299999999998E-2</v>
      </c>
      <c r="FA258" s="1">
        <v>9.4034739999999992</v>
      </c>
      <c r="FB258">
        <v>1.118468</v>
      </c>
      <c r="FC258">
        <v>18.260840000000002</v>
      </c>
      <c r="FD258" s="1">
        <v>2.9837929999999999E-2</v>
      </c>
      <c r="FE258" s="1">
        <v>8.5115490000000005</v>
      </c>
      <c r="FF258">
        <v>1.11511</v>
      </c>
      <c r="FG258">
        <v>17.927659999999999</v>
      </c>
      <c r="FH258" s="1">
        <v>2.693721E-2</v>
      </c>
      <c r="FI258" s="1">
        <v>7.7064060000000003</v>
      </c>
      <c r="FJ258">
        <v>1.114365</v>
      </c>
      <c r="FK258">
        <v>17.812190000000001</v>
      </c>
      <c r="FL258" s="1">
        <v>2.43868E-2</v>
      </c>
      <c r="FM258" s="1">
        <v>6.9900700000000002</v>
      </c>
      <c r="FN258">
        <v>1.1142110000000001</v>
      </c>
      <c r="FO258">
        <v>18.39547</v>
      </c>
      <c r="FP258" s="1">
        <v>2.2045840000000001E-2</v>
      </c>
      <c r="FQ258" s="1">
        <v>6.335496</v>
      </c>
      <c r="FR258">
        <v>1.1144419999999999</v>
      </c>
      <c r="FS258">
        <v>19.170190000000002</v>
      </c>
      <c r="FT258" s="1">
        <v>1.9902489999999998E-2</v>
      </c>
      <c r="FU258" s="1">
        <v>5.734667</v>
      </c>
      <c r="FV258">
        <v>1.115038</v>
      </c>
      <c r="FW258">
        <v>19.882470000000001</v>
      </c>
      <c r="FX258" s="1">
        <v>1.795909E-2</v>
      </c>
      <c r="FY258" s="1">
        <v>5.1874180000000001</v>
      </c>
      <c r="FZ258">
        <v>1.1159319999999999</v>
      </c>
      <c r="GA258">
        <v>20.371729999999999</v>
      </c>
      <c r="GB258" s="1">
        <v>1.6206149999999999E-2</v>
      </c>
      <c r="GC258" s="1">
        <v>4.6920719999999996</v>
      </c>
      <c r="GD258">
        <v>1.1179969999999999</v>
      </c>
      <c r="GE258">
        <v>20.215900000000001</v>
      </c>
      <c r="GF258" s="1">
        <v>1.464464E-2</v>
      </c>
      <c r="GG258" s="1">
        <v>4.2447330000000001</v>
      </c>
      <c r="GH258">
        <v>1.1205400000000001</v>
      </c>
      <c r="GI258">
        <v>19.684280000000001</v>
      </c>
      <c r="GJ258" s="1">
        <v>1.323759E-2</v>
      </c>
      <c r="GK258" s="1">
        <v>3.8411919999999999</v>
      </c>
      <c r="GL258">
        <v>1.1237649999999999</v>
      </c>
      <c r="GM258">
        <v>19.265529999999998</v>
      </c>
      <c r="GN258" s="1">
        <v>1.1970079999999999E-2</v>
      </c>
      <c r="GO258" s="1">
        <v>3.4760059999999999</v>
      </c>
      <c r="GP258">
        <v>1.1286620000000001</v>
      </c>
      <c r="GQ258">
        <v>19.126989999999999</v>
      </c>
      <c r="GR258" s="1">
        <v>1.082498E-2</v>
      </c>
      <c r="GS258" s="1">
        <v>3.1421939999999999</v>
      </c>
      <c r="GT258">
        <v>1.134798</v>
      </c>
      <c r="GU258">
        <v>19.830549999999999</v>
      </c>
      <c r="GV258" s="1">
        <v>9.8320920000000006E-3</v>
      </c>
      <c r="GW258" s="1">
        <v>2.8450609999999998</v>
      </c>
      <c r="GX258">
        <v>1.1390709999999999</v>
      </c>
      <c r="GY258">
        <v>20.832809999999998</v>
      </c>
      <c r="GZ258" s="1">
        <v>8.8969089999999997E-3</v>
      </c>
      <c r="HA258" s="1">
        <v>2.571901</v>
      </c>
      <c r="HB258">
        <v>1.1438919999999999</v>
      </c>
      <c r="HC258">
        <v>21.84768</v>
      </c>
      <c r="HD258" s="1">
        <v>8.0348580000000006E-3</v>
      </c>
      <c r="HE258" s="1">
        <v>2.3200949999999998</v>
      </c>
      <c r="HF258">
        <v>1.1498429999999999</v>
      </c>
      <c r="HG258">
        <v>22.536840000000002</v>
      </c>
      <c r="HH258" s="1">
        <v>7.2453229999999997E-3</v>
      </c>
      <c r="HI258" s="1">
        <v>2.088158</v>
      </c>
      <c r="HJ258">
        <v>1.1575610000000001</v>
      </c>
      <c r="HK258">
        <v>22.513940000000002</v>
      </c>
      <c r="HL258" s="1">
        <v>6.5332740000000004E-3</v>
      </c>
      <c r="HM258" s="1">
        <v>1.8768020000000001</v>
      </c>
      <c r="HN258">
        <v>1.16659</v>
      </c>
      <c r="HO258">
        <v>21.91676</v>
      </c>
      <c r="HP258" s="1">
        <v>5.8956399999999997E-3</v>
      </c>
      <c r="HQ258" s="1">
        <v>1.6867810000000001</v>
      </c>
      <c r="HR258">
        <v>1.1760729999999999</v>
      </c>
      <c r="HS258">
        <v>21.30292</v>
      </c>
      <c r="HT258" s="1">
        <v>5.3248460000000003E-3</v>
      </c>
      <c r="HU258" s="1">
        <v>1.5164200000000001</v>
      </c>
      <c r="HV258">
        <v>1.1801600000000001</v>
      </c>
      <c r="HW258">
        <v>20.948429999999998</v>
      </c>
      <c r="HX258" s="1">
        <v>4.8054070000000003E-3</v>
      </c>
      <c r="HY258" s="1">
        <v>1.363583</v>
      </c>
      <c r="HZ258">
        <v>1.1838390000000001</v>
      </c>
      <c r="IA258">
        <v>21.37894</v>
      </c>
      <c r="IB258" s="1">
        <v>4.3152889999999999E-3</v>
      </c>
      <c r="IC258" s="1">
        <v>1.2194119999999999</v>
      </c>
      <c r="ID258">
        <v>1.1876949999999999</v>
      </c>
      <c r="IE258">
        <v>21.692879999999999</v>
      </c>
      <c r="IF258" s="1">
        <v>3.8387719999999998E-3</v>
      </c>
      <c r="IG258" s="1">
        <v>1.0807169999999999</v>
      </c>
      <c r="IH258">
        <v>1.1916530000000001</v>
      </c>
      <c r="II258">
        <v>22.504449999999999</v>
      </c>
      <c r="IJ258" s="1">
        <v>3.3803119999999999E-3</v>
      </c>
      <c r="IK258" s="1">
        <v>0.94813650000000005</v>
      </c>
      <c r="IL258">
        <v>1.195414</v>
      </c>
      <c r="IM258">
        <v>23.113130000000002</v>
      </c>
      <c r="IN258" s="1">
        <v>2.9517699999999998E-3</v>
      </c>
      <c r="IO258" s="1">
        <v>0.8248181</v>
      </c>
      <c r="IP258">
        <v>1.198831</v>
      </c>
      <c r="IQ258">
        <v>23.05311</v>
      </c>
      <c r="IR258" s="1">
        <v>2.566118E-3</v>
      </c>
      <c r="IS258" s="1">
        <v>0.71438880000000005</v>
      </c>
      <c r="IT258">
        <v>1.201805</v>
      </c>
      <c r="IU258">
        <v>22.41394</v>
      </c>
      <c r="IV258" s="1">
        <v>2.2325449999999998E-3</v>
      </c>
      <c r="IW258" s="1">
        <v>0.61933110000000002</v>
      </c>
      <c r="IX258">
        <v>1.204518</v>
      </c>
      <c r="IY258">
        <v>21.638639999999999</v>
      </c>
      <c r="IZ258" s="1">
        <v>1.952203E-3</v>
      </c>
      <c r="JA258" s="1">
        <v>0.5397246</v>
      </c>
      <c r="JB258">
        <v>1.2068209999999999</v>
      </c>
      <c r="JC258">
        <v>21.169989999999999</v>
      </c>
      <c r="JD258" s="1">
        <v>1.7195000000000001E-3</v>
      </c>
      <c r="JE258" s="1">
        <v>0.47392109999999998</v>
      </c>
      <c r="JF258">
        <v>1.20886</v>
      </c>
      <c r="JG258">
        <v>21.686430000000001</v>
      </c>
      <c r="JH258" s="1">
        <v>1.5222549999999999E-3</v>
      </c>
      <c r="JI258" s="1">
        <v>0.41853020000000002</v>
      </c>
      <c r="JJ258">
        <v>1.210575</v>
      </c>
      <c r="JK258">
        <v>22.658270000000002</v>
      </c>
      <c r="JL258" s="1">
        <v>1.3462579999999999E-3</v>
      </c>
      <c r="JM258" s="1">
        <v>0.36948180000000003</v>
      </c>
      <c r="JN258">
        <v>1.2120580000000001</v>
      </c>
      <c r="JO258">
        <v>23.761800000000001</v>
      </c>
      <c r="JP258" s="1">
        <v>1.1812019999999999E-3</v>
      </c>
      <c r="JQ258" s="1">
        <v>0.32381320000000002</v>
      </c>
      <c r="JR258">
        <v>1.2133100000000001</v>
      </c>
      <c r="JS258">
        <v>24.665420000000001</v>
      </c>
      <c r="JT258" s="1">
        <v>1.024868E-3</v>
      </c>
      <c r="JU258" s="1">
        <v>0.28071420000000002</v>
      </c>
      <c r="JV258">
        <v>1.2143569999999999</v>
      </c>
      <c r="JW258">
        <v>24.776949999999999</v>
      </c>
      <c r="JX258" s="1">
        <v>8.8219139999999997E-4</v>
      </c>
      <c r="JY258" s="1">
        <v>0.2414075</v>
      </c>
      <c r="JZ258">
        <v>1.2151829999999999</v>
      </c>
      <c r="KA258">
        <v>24.11121</v>
      </c>
      <c r="KB258" s="1">
        <v>7.6033830000000005E-4</v>
      </c>
      <c r="KC258" s="1">
        <v>0.20777950000000001</v>
      </c>
      <c r="KD258">
        <v>1.215851</v>
      </c>
      <c r="KE258">
        <v>23.340979999999998</v>
      </c>
      <c r="KF258" s="1">
        <v>6.6315880000000001E-4</v>
      </c>
      <c r="KG258" s="1">
        <v>0.18091389999999999</v>
      </c>
      <c r="KH258">
        <v>1.216332</v>
      </c>
      <c r="KI258">
        <v>22.716640000000002</v>
      </c>
      <c r="KJ258" s="1">
        <v>5.8935369999999995E-4</v>
      </c>
      <c r="KK258" s="1">
        <v>0.1604681</v>
      </c>
      <c r="KL258">
        <v>1.216723</v>
      </c>
      <c r="KM258">
        <v>22.803940000000001</v>
      </c>
      <c r="KN258" s="1">
        <v>5.3355609999999995E-4</v>
      </c>
      <c r="KO258" s="1">
        <v>0.14506289999999999</v>
      </c>
      <c r="KP258">
        <v>1.2168969999999999</v>
      </c>
      <c r="KQ258">
        <v>23.228819999999999</v>
      </c>
      <c r="KR258" s="1">
        <v>4.8962859999999997E-4</v>
      </c>
      <c r="KS258" s="1">
        <v>0.13298760000000001</v>
      </c>
      <c r="KT258">
        <v>1.2169380000000001</v>
      </c>
      <c r="KU258">
        <v>23.66741</v>
      </c>
      <c r="KV258" s="1">
        <v>4.5239850000000002E-4</v>
      </c>
      <c r="KW258" s="1">
        <v>0.1228233</v>
      </c>
      <c r="KX258">
        <v>1.216858</v>
      </c>
      <c r="KY258">
        <v>23.983280000000001</v>
      </c>
      <c r="KZ258" s="1">
        <v>4.190051E-4</v>
      </c>
      <c r="LA258" s="1">
        <v>0.1137398</v>
      </c>
      <c r="LB258">
        <v>1.21661</v>
      </c>
      <c r="LC258">
        <v>23.877870000000001</v>
      </c>
      <c r="LD258" s="1">
        <v>3.8832899999999997E-4</v>
      </c>
      <c r="LE258" s="1">
        <v>0.1054253</v>
      </c>
      <c r="LF258">
        <v>1.2162310000000001</v>
      </c>
      <c r="LG258">
        <v>23.3689</v>
      </c>
      <c r="LH258" s="1">
        <v>3.6053190000000002E-4</v>
      </c>
      <c r="LI258" s="1">
        <v>9.7894949999999994E-2</v>
      </c>
      <c r="LJ258">
        <v>1.21566</v>
      </c>
      <c r="LK258">
        <v>22.636970000000002</v>
      </c>
      <c r="LL258" s="1">
        <v>3.3596370000000002E-4</v>
      </c>
      <c r="LM258" s="1">
        <v>9.1243030000000003E-2</v>
      </c>
      <c r="LN258">
        <v>1.215066</v>
      </c>
      <c r="LO258">
        <v>22.06494</v>
      </c>
      <c r="LP258" s="1">
        <v>3.1472729999999999E-4</v>
      </c>
      <c r="LQ258" s="1">
        <v>8.5491250000000005E-2</v>
      </c>
      <c r="LR258">
        <v>1.214469</v>
      </c>
      <c r="LS258">
        <v>22.306560000000001</v>
      </c>
      <c r="LT258" s="1">
        <v>2.9641239999999999E-4</v>
      </c>
      <c r="LU258" s="1">
        <v>8.0538269999999995E-2</v>
      </c>
      <c r="LV258">
        <v>1.2138610000000001</v>
      </c>
      <c r="LW258">
        <v>23.016390000000001</v>
      </c>
      <c r="LX258" s="1">
        <v>2.8051950000000002E-4</v>
      </c>
      <c r="LY258" s="1">
        <v>7.6258809999999996E-2</v>
      </c>
      <c r="LZ258">
        <v>1.213252</v>
      </c>
      <c r="MA258">
        <v>23.980599999999999</v>
      </c>
      <c r="MB258" s="1">
        <v>2.6655480000000001E-4</v>
      </c>
      <c r="MC258" s="1">
        <v>7.2495340000000005E-2</v>
      </c>
      <c r="MD258">
        <v>1.2127079999999999</v>
      </c>
      <c r="ME258">
        <v>24.721710000000002</v>
      </c>
      <c r="MF258" s="1">
        <v>2.5411869999999998E-4</v>
      </c>
      <c r="MG258" s="1">
        <v>6.9144570000000002E-2</v>
      </c>
      <c r="MH258">
        <v>1.2122649999999999</v>
      </c>
      <c r="MI258">
        <v>24.86317</v>
      </c>
      <c r="MJ258" s="1">
        <v>2.431268E-4</v>
      </c>
      <c r="MK258" s="1">
        <v>6.6174079999999996E-2</v>
      </c>
      <c r="ML258">
        <v>1.2119279999999999</v>
      </c>
      <c r="MM258">
        <v>24.250260000000001</v>
      </c>
      <c r="MN258" s="1">
        <v>2.3368170000000001E-4</v>
      </c>
      <c r="MO258" s="1">
        <v>6.3615169999999999E-2</v>
      </c>
      <c r="MP258">
        <v>1.2116739999999999</v>
      </c>
      <c r="MQ258">
        <v>23.57959</v>
      </c>
      <c r="MR258" s="1">
        <v>2.2572609999999999E-4</v>
      </c>
      <c r="MS258" s="1">
        <v>6.1456289999999997E-2</v>
      </c>
      <c r="MT258">
        <v>1.211519</v>
      </c>
      <c r="MU258">
        <v>23.139109999999999</v>
      </c>
      <c r="MV258" s="1">
        <v>2.1904929999999999E-4</v>
      </c>
      <c r="MW258" s="1">
        <v>5.9635489999999999E-2</v>
      </c>
      <c r="MX258">
        <v>1.2114320000000001</v>
      </c>
      <c r="MY258">
        <v>23.33633</v>
      </c>
      <c r="MZ258" s="1">
        <v>2.1336519999999999E-4</v>
      </c>
      <c r="NA258" s="1">
        <v>5.8084709999999998E-2</v>
      </c>
      <c r="NB258">
        <v>1.211435</v>
      </c>
      <c r="NC258">
        <v>24.05556</v>
      </c>
      <c r="ND258" s="1">
        <v>2.085976E-4</v>
      </c>
      <c r="NE258" s="1">
        <v>5.6777220000000003E-2</v>
      </c>
      <c r="NF258">
        <v>1.211435</v>
      </c>
      <c r="NG258">
        <v>24.05556</v>
      </c>
      <c r="NH258" s="1">
        <v>2.085976E-4</v>
      </c>
      <c r="NI258" s="1">
        <v>5.6777220000000003E-2</v>
      </c>
      <c r="NJ258">
        <v>1.211435</v>
      </c>
      <c r="NK258">
        <v>24.05556</v>
      </c>
      <c r="NL258" s="1">
        <v>2.085976E-4</v>
      </c>
      <c r="NM258" s="1">
        <v>5.6777220000000003E-2</v>
      </c>
      <c r="NN258">
        <v>1.211435</v>
      </c>
      <c r="NO258">
        <v>24.05556</v>
      </c>
      <c r="NP258" s="1">
        <v>2.085976E-4</v>
      </c>
      <c r="NQ258" s="1">
        <v>5.6777220000000003E-2</v>
      </c>
      <c r="NR258">
        <v>1.211435</v>
      </c>
      <c r="NS258">
        <v>24.05556</v>
      </c>
      <c r="NT258" s="1">
        <v>2.085976E-4</v>
      </c>
      <c r="NU258" s="1">
        <v>5.6777220000000003E-2</v>
      </c>
      <c r="NV258">
        <v>1.211435</v>
      </c>
      <c r="NW258">
        <v>24.05556</v>
      </c>
      <c r="NX258" s="1">
        <v>2.085976E-4</v>
      </c>
      <c r="NY258" s="1">
        <v>5.6777220000000003E-2</v>
      </c>
      <c r="NZ258">
        <v>1.211435</v>
      </c>
      <c r="OA258">
        <v>24.05556</v>
      </c>
      <c r="OB258" s="1">
        <v>2.085976E-4</v>
      </c>
      <c r="OC258" s="1">
        <v>5.6777220000000003E-2</v>
      </c>
      <c r="OD258">
        <v>1.211435</v>
      </c>
      <c r="OE258">
        <v>24.05556</v>
      </c>
      <c r="OF258" s="1">
        <v>2.085976E-4</v>
      </c>
      <c r="OG258" s="1">
        <v>5.6777220000000003E-2</v>
      </c>
      <c r="OH258">
        <v>1.211435</v>
      </c>
      <c r="OI258">
        <v>24.05556</v>
      </c>
      <c r="OJ258" s="1">
        <v>2.085976E-4</v>
      </c>
      <c r="OK258" s="1">
        <v>5.6777220000000003E-2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0.92972929999999998</v>
      </c>
      <c r="G259">
        <v>18.4344</v>
      </c>
      <c r="H259">
        <v>0</v>
      </c>
      <c r="I259">
        <v>0</v>
      </c>
      <c r="J259">
        <v>0.92812939999999999</v>
      </c>
      <c r="K259">
        <v>18.639410000000002</v>
      </c>
      <c r="L259">
        <v>0</v>
      </c>
      <c r="M259">
        <v>0</v>
      </c>
      <c r="N259">
        <v>0.92654479999999995</v>
      </c>
      <c r="O259">
        <v>18.788340000000002</v>
      </c>
      <c r="P259">
        <v>0</v>
      </c>
      <c r="Q259">
        <v>0</v>
      </c>
      <c r="R259">
        <v>0.92496849999999997</v>
      </c>
      <c r="S259">
        <v>18.999569999999999</v>
      </c>
      <c r="T259">
        <v>0</v>
      </c>
      <c r="U259">
        <v>0</v>
      </c>
      <c r="V259">
        <v>0.92338160000000002</v>
      </c>
      <c r="W259">
        <v>19.418109999999999</v>
      </c>
      <c r="X259">
        <v>0</v>
      </c>
      <c r="Y259">
        <v>0</v>
      </c>
      <c r="Z259">
        <v>0.92182319999999995</v>
      </c>
      <c r="AA259">
        <v>19.57741</v>
      </c>
      <c r="AB259">
        <v>0</v>
      </c>
      <c r="AC259">
        <v>0</v>
      </c>
      <c r="AD259">
        <v>0.92022800000000005</v>
      </c>
      <c r="AE259">
        <v>19.348330000000001</v>
      </c>
      <c r="AF259">
        <v>0</v>
      </c>
      <c r="AG259">
        <v>0</v>
      </c>
      <c r="AH259">
        <v>0.91868660000000002</v>
      </c>
      <c r="AI259">
        <v>19.155940000000001</v>
      </c>
      <c r="AJ259">
        <v>0</v>
      </c>
      <c r="AK259">
        <v>0</v>
      </c>
      <c r="AL259">
        <v>0.91711790000000004</v>
      </c>
      <c r="AM259">
        <v>19.087350000000001</v>
      </c>
      <c r="AN259">
        <v>0</v>
      </c>
      <c r="AO259">
        <v>0</v>
      </c>
      <c r="AP259">
        <v>0.91546899999999998</v>
      </c>
      <c r="AQ259">
        <v>19.485910000000001</v>
      </c>
      <c r="AR259">
        <v>0</v>
      </c>
      <c r="AS259">
        <v>0</v>
      </c>
      <c r="AT259">
        <v>0.91375580000000001</v>
      </c>
      <c r="AU259">
        <v>19.98169</v>
      </c>
      <c r="AV259">
        <v>0</v>
      </c>
      <c r="AW259">
        <v>0</v>
      </c>
      <c r="AX259">
        <v>0.9119893</v>
      </c>
      <c r="AY259">
        <v>20.40465</v>
      </c>
      <c r="AZ259">
        <v>6.6956840000000002E-31</v>
      </c>
      <c r="BA259" s="1">
        <v>2.0171110000000001E-28</v>
      </c>
      <c r="BB259">
        <v>0.91017000000000003</v>
      </c>
      <c r="BC259">
        <v>20.849</v>
      </c>
      <c r="BD259" s="1">
        <v>1.684568E-17</v>
      </c>
      <c r="BE259" s="1">
        <v>3.198444E-15</v>
      </c>
      <c r="BF259">
        <v>0.90833220000000003</v>
      </c>
      <c r="BG259">
        <v>20.951329999999999</v>
      </c>
      <c r="BH259" s="1">
        <v>1.5489899999999999E-10</v>
      </c>
      <c r="BI259" s="1">
        <v>3.1874140000000003E-8</v>
      </c>
      <c r="BJ259">
        <v>0.9064972</v>
      </c>
      <c r="BK259">
        <v>20.795349999999999</v>
      </c>
      <c r="BL259" s="1">
        <v>2.2856260000000001E-6</v>
      </c>
      <c r="BM259" s="1">
        <v>5.2861309999999997E-4</v>
      </c>
      <c r="BN259">
        <v>0.90471080000000004</v>
      </c>
      <c r="BO259">
        <v>20.625170000000001</v>
      </c>
      <c r="BP259" s="1">
        <v>1.0653360000000001E-3</v>
      </c>
      <c r="BQ259" s="1">
        <v>0.26197959999999998</v>
      </c>
      <c r="BR259">
        <v>0.90287799999999996</v>
      </c>
      <c r="BS259">
        <v>20.504809999999999</v>
      </c>
      <c r="BT259" s="1">
        <v>8.3290649999999994E-2</v>
      </c>
      <c r="BU259" s="1">
        <v>21.53302</v>
      </c>
      <c r="BV259">
        <v>0.90106900000000001</v>
      </c>
      <c r="BW259">
        <v>20.4008</v>
      </c>
      <c r="BX259" s="1">
        <v>1.799426</v>
      </c>
      <c r="BY259">
        <v>485.3997</v>
      </c>
      <c r="BZ259">
        <v>0.89918779999999998</v>
      </c>
      <c r="CA259">
        <v>20.590530000000001</v>
      </c>
      <c r="CB259">
        <v>14.12355</v>
      </c>
      <c r="CC259">
        <v>3954.6289999999999</v>
      </c>
      <c r="CD259">
        <v>0.89699839999999997</v>
      </c>
      <c r="CE259">
        <v>20.69303</v>
      </c>
      <c r="CF259">
        <v>48.468760000000003</v>
      </c>
      <c r="CG259">
        <v>14040.3</v>
      </c>
      <c r="CH259">
        <v>0.89456179999999996</v>
      </c>
      <c r="CI259">
        <v>20.773900000000001</v>
      </c>
      <c r="CJ259">
        <v>83.404889999999995</v>
      </c>
      <c r="CK259">
        <v>24907.08</v>
      </c>
      <c r="CL259">
        <v>0.89154990000000001</v>
      </c>
      <c r="CM259">
        <v>20.71941</v>
      </c>
      <c r="CN259">
        <v>79.945719999999994</v>
      </c>
      <c r="CO259">
        <v>24557.37</v>
      </c>
      <c r="CP259">
        <v>0.88749350000000005</v>
      </c>
      <c r="CQ259">
        <v>20.648769999999999</v>
      </c>
      <c r="CR259">
        <v>46.543610000000001</v>
      </c>
      <c r="CS259">
        <v>14681.71</v>
      </c>
      <c r="CT259">
        <v>0.88206519999999999</v>
      </c>
      <c r="CU259">
        <v>20.430859999999999</v>
      </c>
      <c r="CV259">
        <v>17.81596</v>
      </c>
      <c r="CW259">
        <v>5761.6670000000004</v>
      </c>
      <c r="CX259">
        <v>0.87574600000000002</v>
      </c>
      <c r="CY259">
        <v>19.99485</v>
      </c>
      <c r="CZ259">
        <v>4.8523120000000004</v>
      </c>
      <c r="DA259">
        <v>1605.056</v>
      </c>
      <c r="DB259">
        <v>0.86919950000000001</v>
      </c>
      <c r="DC259">
        <v>19.52816</v>
      </c>
      <c r="DD259">
        <v>1.0402009999999999</v>
      </c>
      <c r="DE259">
        <v>349.56599999999997</v>
      </c>
      <c r="DF259">
        <v>0.86278480000000002</v>
      </c>
      <c r="DG259">
        <v>19.335889999999999</v>
      </c>
      <c r="DH259">
        <v>0.22125539999999999</v>
      </c>
      <c r="DI259">
        <v>74.067959999999999</v>
      </c>
      <c r="DJ259">
        <v>0.85653849999999998</v>
      </c>
      <c r="DK259">
        <v>19.215430000000001</v>
      </c>
      <c r="DL259">
        <v>8.0659049999999996E-2</v>
      </c>
      <c r="DM259">
        <v>26.043890000000001</v>
      </c>
      <c r="DN259">
        <v>0.85027560000000002</v>
      </c>
      <c r="DO259">
        <v>19.23434</v>
      </c>
      <c r="DP259">
        <v>5.8286070000000002E-2</v>
      </c>
      <c r="DQ259">
        <v>18.441130000000001</v>
      </c>
      <c r="DR259">
        <v>0.84411959999999997</v>
      </c>
      <c r="DS259">
        <v>19.021190000000001</v>
      </c>
      <c r="DT259">
        <v>5.4069230000000003E-2</v>
      </c>
      <c r="DU259">
        <v>17.0808</v>
      </c>
      <c r="DV259">
        <v>0.83831849999999997</v>
      </c>
      <c r="DW259">
        <v>18.81278</v>
      </c>
      <c r="DX259" s="1">
        <v>5.3326430000000001E-2</v>
      </c>
      <c r="DY259">
        <v>16.894549999999999</v>
      </c>
      <c r="DZ259">
        <v>0.83209759999999999</v>
      </c>
      <c r="EA259">
        <v>18.696539999999999</v>
      </c>
      <c r="EB259" s="1">
        <v>5.2925399999999997E-2</v>
      </c>
      <c r="EC259">
        <v>16.85547</v>
      </c>
      <c r="ED259">
        <v>0.82588269999999997</v>
      </c>
      <c r="EE259">
        <v>18.537469999999999</v>
      </c>
      <c r="EF259" s="1">
        <v>5.1446329999999998E-2</v>
      </c>
      <c r="EG259">
        <v>16.485939999999999</v>
      </c>
      <c r="EH259">
        <v>0.81975439999999999</v>
      </c>
      <c r="EI259">
        <v>18.702909999999999</v>
      </c>
      <c r="EJ259" s="1">
        <v>4.8635589999999999E-2</v>
      </c>
      <c r="EK259" s="1">
        <v>15.68098</v>
      </c>
      <c r="EL259">
        <v>0.81354110000000002</v>
      </c>
      <c r="EM259">
        <v>18.803339999999999</v>
      </c>
      <c r="EN259" s="1">
        <v>4.4960840000000002E-2</v>
      </c>
      <c r="EO259" s="1">
        <v>14.58136</v>
      </c>
      <c r="EP259">
        <v>0.8072125</v>
      </c>
      <c r="EQ259">
        <v>18.781269999999999</v>
      </c>
      <c r="ER259" s="1">
        <v>4.0963949999999999E-2</v>
      </c>
      <c r="ES259" s="1">
        <v>13.36012</v>
      </c>
      <c r="ET259">
        <v>0.80106089999999996</v>
      </c>
      <c r="EU259">
        <v>18.891220000000001</v>
      </c>
      <c r="EV259" s="1">
        <v>3.7029529999999998E-2</v>
      </c>
      <c r="EW259" s="1">
        <v>12.138780000000001</v>
      </c>
      <c r="EX259">
        <v>0.79500610000000005</v>
      </c>
      <c r="EY259">
        <v>18.735469999999999</v>
      </c>
      <c r="EZ259" s="1">
        <v>3.3389639999999998E-2</v>
      </c>
      <c r="FA259" s="1">
        <v>10.997769999999999</v>
      </c>
      <c r="FB259">
        <v>0.7890258</v>
      </c>
      <c r="FC259">
        <v>18.27477</v>
      </c>
      <c r="FD259" s="1">
        <v>3.012484E-2</v>
      </c>
      <c r="FE259" s="1">
        <v>9.9673429999999996</v>
      </c>
      <c r="FF259">
        <v>0.78308639999999996</v>
      </c>
      <c r="FG259">
        <v>17.92773</v>
      </c>
      <c r="FH259" s="1">
        <v>2.719475E-2</v>
      </c>
      <c r="FI259" s="1">
        <v>9.0360940000000003</v>
      </c>
      <c r="FJ259">
        <v>0.7772133</v>
      </c>
      <c r="FK259">
        <v>17.805430000000001</v>
      </c>
      <c r="FL259" s="1">
        <v>2.4619990000000001E-2</v>
      </c>
      <c r="FM259" s="1">
        <v>8.2103339999999996</v>
      </c>
      <c r="FN259">
        <v>0.77047540000000003</v>
      </c>
      <c r="FO259">
        <v>18.392710000000001</v>
      </c>
      <c r="FP259" s="1">
        <v>2.2261369999999999E-2</v>
      </c>
      <c r="FQ259" s="1">
        <v>7.4604840000000001</v>
      </c>
      <c r="FR259">
        <v>0.76354129999999998</v>
      </c>
      <c r="FS259">
        <v>19.176729999999999</v>
      </c>
      <c r="FT259" s="1">
        <v>2.0099970000000002E-2</v>
      </c>
      <c r="FU259" s="1">
        <v>6.7711389999999998</v>
      </c>
      <c r="FV259">
        <v>0.75649999999999995</v>
      </c>
      <c r="FW259">
        <v>19.903220000000001</v>
      </c>
      <c r="FX259" s="1">
        <v>1.8139740000000001E-2</v>
      </c>
      <c r="FY259" s="1">
        <v>6.1420859999999999</v>
      </c>
      <c r="FZ259">
        <v>0.74943029999999999</v>
      </c>
      <c r="GA259">
        <v>20.404579999999999</v>
      </c>
      <c r="GB259" s="1">
        <v>1.6369720000000001E-2</v>
      </c>
      <c r="GC259" s="1">
        <v>5.5711709999999997</v>
      </c>
      <c r="GD259">
        <v>0.74311300000000002</v>
      </c>
      <c r="GE259">
        <v>20.244299999999999</v>
      </c>
      <c r="GF259" s="1">
        <v>1.4793300000000001E-2</v>
      </c>
      <c r="GG259" s="1">
        <v>5.0533080000000004</v>
      </c>
      <c r="GH259">
        <v>0.73685529999999999</v>
      </c>
      <c r="GI259">
        <v>19.705079999999999</v>
      </c>
      <c r="GJ259" s="1">
        <v>1.33721E-2</v>
      </c>
      <c r="GK259" s="1">
        <v>4.5851069999999998</v>
      </c>
      <c r="GL259">
        <v>0.73085409999999995</v>
      </c>
      <c r="GM259">
        <v>19.27</v>
      </c>
      <c r="GN259" s="1">
        <v>1.2092790000000001E-2</v>
      </c>
      <c r="GO259" s="1">
        <v>4.1604150000000004</v>
      </c>
      <c r="GP259">
        <v>0.72571490000000005</v>
      </c>
      <c r="GQ259">
        <v>19.1219</v>
      </c>
      <c r="GR259" s="1">
        <v>1.0938359999999999E-2</v>
      </c>
      <c r="GS259" s="1">
        <v>3.7715839999999998</v>
      </c>
      <c r="GT259">
        <v>0.72284979999999999</v>
      </c>
      <c r="GU259">
        <v>19.81831</v>
      </c>
      <c r="GV259" s="1">
        <v>9.933318E-3</v>
      </c>
      <c r="GW259" s="1">
        <v>3.4250069999999999</v>
      </c>
      <c r="GX259">
        <v>0.71890129999999997</v>
      </c>
      <c r="GY259">
        <v>20.815950000000001</v>
      </c>
      <c r="GZ259" s="1">
        <v>8.9916830000000003E-3</v>
      </c>
      <c r="HA259" s="1">
        <v>3.1062340000000002</v>
      </c>
      <c r="HB259">
        <v>0.71481810000000001</v>
      </c>
      <c r="HC259">
        <v>21.838619999999999</v>
      </c>
      <c r="HD259" s="1">
        <v>8.1222159999999998E-3</v>
      </c>
      <c r="HE259" s="1">
        <v>2.811382</v>
      </c>
      <c r="HF259">
        <v>0.71121480000000004</v>
      </c>
      <c r="HG259">
        <v>22.54335</v>
      </c>
      <c r="HH259" s="1">
        <v>7.325893E-3</v>
      </c>
      <c r="HI259" s="1">
        <v>2.5387559999999998</v>
      </c>
      <c r="HJ259">
        <v>0.70836060000000001</v>
      </c>
      <c r="HK259">
        <v>22.529699999999998</v>
      </c>
      <c r="HL259" s="1">
        <v>6.6064510000000002E-3</v>
      </c>
      <c r="HM259" s="1">
        <v>2.2890990000000002</v>
      </c>
      <c r="HN259">
        <v>0.70606740000000001</v>
      </c>
      <c r="HO259">
        <v>21.944269999999999</v>
      </c>
      <c r="HP259" s="1">
        <v>5.9616399999999998E-3</v>
      </c>
      <c r="HQ259" s="1">
        <v>2.0637919999999998</v>
      </c>
      <c r="HR259">
        <v>0.70410289999999998</v>
      </c>
      <c r="HS259">
        <v>21.324649999999998</v>
      </c>
      <c r="HT259" s="1">
        <v>5.3846639999999999E-3</v>
      </c>
      <c r="HU259" s="1">
        <v>1.861143</v>
      </c>
      <c r="HV259">
        <v>0.70299179999999994</v>
      </c>
      <c r="HW259">
        <v>20.956230000000001</v>
      </c>
      <c r="HX259" s="1">
        <v>4.860227E-3</v>
      </c>
      <c r="HY259" s="1">
        <v>1.675378</v>
      </c>
      <c r="HZ259">
        <v>0.70334870000000005</v>
      </c>
      <c r="IA259">
        <v>21.366250000000001</v>
      </c>
      <c r="IB259" s="1">
        <v>4.3681470000000002E-3</v>
      </c>
      <c r="IC259" s="1">
        <v>1.500664</v>
      </c>
      <c r="ID259">
        <v>0.7035285</v>
      </c>
      <c r="IE259">
        <v>21.663270000000001</v>
      </c>
      <c r="IF259" s="1">
        <v>3.8899400000000002E-3</v>
      </c>
      <c r="IG259" s="1">
        <v>1.3338650000000001</v>
      </c>
      <c r="IH259">
        <v>0.70401100000000005</v>
      </c>
      <c r="II259">
        <v>22.48237</v>
      </c>
      <c r="IJ259" s="1">
        <v>3.429039E-3</v>
      </c>
      <c r="IK259" s="1">
        <v>1.1735359999999999</v>
      </c>
      <c r="IL259">
        <v>0.70452970000000004</v>
      </c>
      <c r="IM259">
        <v>23.109439999999999</v>
      </c>
      <c r="IN259" s="1">
        <v>2.996617E-3</v>
      </c>
      <c r="IO259" s="1">
        <v>1.0232779999999999</v>
      </c>
      <c r="IP259">
        <v>0.70508780000000004</v>
      </c>
      <c r="IQ259">
        <v>23.07911</v>
      </c>
      <c r="IR259" s="1">
        <v>2.605694E-3</v>
      </c>
      <c r="IS259" s="1">
        <v>0.8876984</v>
      </c>
      <c r="IT259">
        <v>0.70555259999999997</v>
      </c>
      <c r="IU259">
        <v>22.45797</v>
      </c>
      <c r="IV259" s="1">
        <v>2.2661970000000002E-3</v>
      </c>
      <c r="IW259" s="1">
        <v>0.77022170000000001</v>
      </c>
      <c r="IX259">
        <v>0.70605620000000002</v>
      </c>
      <c r="IY259">
        <v>21.68235</v>
      </c>
      <c r="IZ259" s="1">
        <v>1.980225E-3</v>
      </c>
      <c r="JA259" s="1">
        <v>0.6714099</v>
      </c>
      <c r="JB259">
        <v>0.70648010000000006</v>
      </c>
      <c r="JC259">
        <v>21.2029</v>
      </c>
      <c r="JD259" s="1">
        <v>1.742768E-3</v>
      </c>
      <c r="JE259" s="1">
        <v>0.58955780000000002</v>
      </c>
      <c r="JF259">
        <v>0.7068449</v>
      </c>
      <c r="JG259">
        <v>21.696940000000001</v>
      </c>
      <c r="JH259" s="1">
        <v>1.542315E-3</v>
      </c>
      <c r="JI259" s="1">
        <v>0.52082360000000005</v>
      </c>
      <c r="JJ259">
        <v>0.70718619999999999</v>
      </c>
      <c r="JK259">
        <v>22.65222</v>
      </c>
      <c r="JL259" s="1">
        <v>1.3646019999999999E-3</v>
      </c>
      <c r="JM259" s="1">
        <v>0.4602289</v>
      </c>
      <c r="JN259">
        <v>0.70751730000000002</v>
      </c>
      <c r="JO259">
        <v>23.755579999999998</v>
      </c>
      <c r="JP259" s="1">
        <v>1.1986430000000001E-3</v>
      </c>
      <c r="JQ259" s="1">
        <v>0.40397850000000002</v>
      </c>
      <c r="JR259">
        <v>0.70780620000000005</v>
      </c>
      <c r="JS259">
        <v>24.671810000000001</v>
      </c>
      <c r="JT259" s="1">
        <v>1.0412710000000001E-3</v>
      </c>
      <c r="JU259" s="1">
        <v>0.35077760000000002</v>
      </c>
      <c r="JV259">
        <v>0.70808610000000005</v>
      </c>
      <c r="JW259">
        <v>24.806789999999999</v>
      </c>
      <c r="JX259" s="1">
        <v>8.9680089999999999E-4</v>
      </c>
      <c r="JY259" s="1">
        <v>0.30192659999999999</v>
      </c>
      <c r="JZ259">
        <v>0.70835389999999998</v>
      </c>
      <c r="KA259">
        <v>24.160509999999999</v>
      </c>
      <c r="KB259" s="1">
        <v>7.7245769999999996E-4</v>
      </c>
      <c r="KC259" s="1">
        <v>0.25977539999999999</v>
      </c>
      <c r="KD259">
        <v>0.70860270000000003</v>
      </c>
      <c r="KE259">
        <v>23.39274</v>
      </c>
      <c r="KF259" s="1">
        <v>6.7259559999999999E-4</v>
      </c>
      <c r="KG259" s="1">
        <v>0.2258445</v>
      </c>
      <c r="KH259">
        <v>0.70882369999999995</v>
      </c>
      <c r="KI259">
        <v>22.757770000000001</v>
      </c>
      <c r="KJ259" s="1">
        <v>5.9645140000000004E-4</v>
      </c>
      <c r="KK259" s="1">
        <v>0.1998984</v>
      </c>
      <c r="KL259">
        <v>0.70906020000000003</v>
      </c>
      <c r="KM259">
        <v>22.823</v>
      </c>
      <c r="KN259" s="1">
        <v>5.3897470000000003E-4</v>
      </c>
      <c r="KO259" s="1">
        <v>0.18036379999999999</v>
      </c>
      <c r="KP259">
        <v>0.70926460000000002</v>
      </c>
      <c r="KQ259">
        <v>23.221599999999999</v>
      </c>
      <c r="KR259" s="1">
        <v>4.9400710000000001E-4</v>
      </c>
      <c r="KS259" s="1">
        <v>0.165131</v>
      </c>
      <c r="KT259">
        <v>0.70947059999999995</v>
      </c>
      <c r="KU259">
        <v>23.653169999999999</v>
      </c>
      <c r="KV259" s="1">
        <v>4.5621490000000002E-4</v>
      </c>
      <c r="KW259" s="1">
        <v>0.15240870000000001</v>
      </c>
      <c r="KX259">
        <v>0.70962820000000004</v>
      </c>
      <c r="KY259">
        <v>23.97617</v>
      </c>
      <c r="KZ259" s="1">
        <v>4.2247239999999999E-4</v>
      </c>
      <c r="LA259" s="1">
        <v>0.14109169999999999</v>
      </c>
      <c r="LB259">
        <v>0.70977319999999999</v>
      </c>
      <c r="LC259">
        <v>23.894960000000001</v>
      </c>
      <c r="LD259" s="1">
        <v>3.9149559999999999E-4</v>
      </c>
      <c r="LE259" s="1">
        <v>0.13073409999999999</v>
      </c>
      <c r="LF259">
        <v>0.70987650000000002</v>
      </c>
      <c r="LG259">
        <v>23.410520000000002</v>
      </c>
      <c r="LH259" s="1">
        <v>3.6336479999999997E-4</v>
      </c>
      <c r="LI259" s="1">
        <v>0.1213308</v>
      </c>
      <c r="LJ259">
        <v>0.70991479999999996</v>
      </c>
      <c r="LK259">
        <v>22.692609999999998</v>
      </c>
      <c r="LL259" s="1">
        <v>3.3842440000000001E-4</v>
      </c>
      <c r="LM259" s="1">
        <v>0.1129959</v>
      </c>
      <c r="LN259">
        <v>0.70990719999999996</v>
      </c>
      <c r="LO259">
        <v>22.116510000000002</v>
      </c>
      <c r="LP259" s="1">
        <v>3.1684140000000003E-4</v>
      </c>
      <c r="LQ259" s="1">
        <v>0.1057775</v>
      </c>
      <c r="LR259">
        <v>0.70990220000000004</v>
      </c>
      <c r="LS259">
        <v>22.33737</v>
      </c>
      <c r="LT259" s="1">
        <v>2.982285E-4</v>
      </c>
      <c r="LU259" s="1">
        <v>9.9563589999999993E-2</v>
      </c>
      <c r="LV259">
        <v>0.70978620000000003</v>
      </c>
      <c r="LW259">
        <v>23.025200000000002</v>
      </c>
      <c r="LX259" s="1">
        <v>2.8209840000000002E-4</v>
      </c>
      <c r="LY259" s="1">
        <v>9.420133E-2</v>
      </c>
      <c r="LZ259">
        <v>0.70968529999999996</v>
      </c>
      <c r="MA259">
        <v>23.985759999999999</v>
      </c>
      <c r="MB259" s="1">
        <v>2.6795109999999998E-4</v>
      </c>
      <c r="MC259" s="1">
        <v>8.9497190000000004E-2</v>
      </c>
      <c r="MD259">
        <v>0.70954479999999998</v>
      </c>
      <c r="ME259">
        <v>24.737459999999999</v>
      </c>
      <c r="MF259" s="1">
        <v>2.5536299999999999E-4</v>
      </c>
      <c r="MG259" s="1">
        <v>8.5316580000000003E-2</v>
      </c>
      <c r="MH259">
        <v>0.70942280000000002</v>
      </c>
      <c r="MI259">
        <v>24.8977</v>
      </c>
      <c r="MJ259" s="1">
        <v>2.4421620000000002E-4</v>
      </c>
      <c r="MK259" s="1">
        <v>8.1606650000000003E-2</v>
      </c>
      <c r="ML259">
        <v>0.70929189999999998</v>
      </c>
      <c r="MM259">
        <v>24.296990000000001</v>
      </c>
      <c r="MN259" s="1">
        <v>2.3460859999999999E-4</v>
      </c>
      <c r="MO259" s="1">
        <v>7.8403340000000002E-2</v>
      </c>
      <c r="MP259">
        <v>0.70917339999999995</v>
      </c>
      <c r="MQ259">
        <v>23.619399999999999</v>
      </c>
      <c r="MR259" s="1">
        <v>2.26503E-4</v>
      </c>
      <c r="MS259" s="1">
        <v>7.5699429999999998E-2</v>
      </c>
      <c r="MT259">
        <v>0.70907629999999999</v>
      </c>
      <c r="MU259">
        <v>23.159970000000001</v>
      </c>
      <c r="MV259" s="1">
        <v>2.1970790000000001E-4</v>
      </c>
      <c r="MW259" s="1">
        <v>7.3422379999999995E-2</v>
      </c>
      <c r="MX259">
        <v>0.70900680000000005</v>
      </c>
      <c r="MY259">
        <v>23.335660000000001</v>
      </c>
      <c r="MZ259" s="1">
        <v>2.1392429999999999E-4</v>
      </c>
      <c r="NA259" s="1">
        <v>7.1486060000000004E-2</v>
      </c>
      <c r="NB259">
        <v>0.70895490000000005</v>
      </c>
      <c r="NC259">
        <v>24.0366</v>
      </c>
      <c r="ND259" s="1">
        <v>2.090607E-4</v>
      </c>
      <c r="NE259" s="1">
        <v>6.9850010000000004E-2</v>
      </c>
      <c r="NF259">
        <v>0.70895490000000005</v>
      </c>
      <c r="NG259">
        <v>24.0366</v>
      </c>
      <c r="NH259" s="1">
        <v>2.090607E-4</v>
      </c>
      <c r="NI259" s="1">
        <v>6.9850010000000004E-2</v>
      </c>
      <c r="NJ259">
        <v>0.70895490000000005</v>
      </c>
      <c r="NK259">
        <v>24.0366</v>
      </c>
      <c r="NL259" s="1">
        <v>2.090607E-4</v>
      </c>
      <c r="NM259" s="1">
        <v>6.9850010000000004E-2</v>
      </c>
      <c r="NN259">
        <v>0.70895490000000005</v>
      </c>
      <c r="NO259">
        <v>24.0366</v>
      </c>
      <c r="NP259" s="1">
        <v>2.090607E-4</v>
      </c>
      <c r="NQ259" s="1">
        <v>6.9850010000000004E-2</v>
      </c>
      <c r="NR259">
        <v>0.70895490000000005</v>
      </c>
      <c r="NS259">
        <v>24.0366</v>
      </c>
      <c r="NT259" s="1">
        <v>2.090607E-4</v>
      </c>
      <c r="NU259" s="1">
        <v>6.9850010000000004E-2</v>
      </c>
      <c r="NV259">
        <v>0.70895490000000005</v>
      </c>
      <c r="NW259">
        <v>24.0366</v>
      </c>
      <c r="NX259" s="1">
        <v>2.090607E-4</v>
      </c>
      <c r="NY259" s="1">
        <v>6.9850010000000004E-2</v>
      </c>
      <c r="NZ259">
        <v>0.70895490000000005</v>
      </c>
      <c r="OA259">
        <v>24.0366</v>
      </c>
      <c r="OB259" s="1">
        <v>2.090607E-4</v>
      </c>
      <c r="OC259" s="1">
        <v>6.9850010000000004E-2</v>
      </c>
      <c r="OD259">
        <v>0.70895490000000005</v>
      </c>
      <c r="OE259">
        <v>24.0366</v>
      </c>
      <c r="OF259" s="1">
        <v>2.090607E-4</v>
      </c>
      <c r="OG259" s="1">
        <v>6.9850010000000004E-2</v>
      </c>
      <c r="OH259">
        <v>0.70895490000000005</v>
      </c>
      <c r="OI259">
        <v>24.0366</v>
      </c>
      <c r="OJ259" s="1">
        <v>2.090607E-4</v>
      </c>
      <c r="OK259" s="1">
        <v>6.9850010000000004E-2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0.91387300000000005</v>
      </c>
      <c r="G260">
        <v>18.456240000000001</v>
      </c>
      <c r="H260">
        <v>0</v>
      </c>
      <c r="I260">
        <v>0</v>
      </c>
      <c r="J260">
        <v>0.91258059999999996</v>
      </c>
      <c r="K260">
        <v>18.675000000000001</v>
      </c>
      <c r="L260">
        <v>0</v>
      </c>
      <c r="M260">
        <v>0</v>
      </c>
      <c r="N260">
        <v>0.91129729999999998</v>
      </c>
      <c r="O260">
        <v>18.824590000000001</v>
      </c>
      <c r="P260">
        <v>0</v>
      </c>
      <c r="Q260">
        <v>0</v>
      </c>
      <c r="R260">
        <v>0.90998310000000004</v>
      </c>
      <c r="S260">
        <v>19.030889999999999</v>
      </c>
      <c r="T260">
        <v>0</v>
      </c>
      <c r="U260">
        <v>0</v>
      </c>
      <c r="V260">
        <v>0.90869679999999997</v>
      </c>
      <c r="W260">
        <v>19.431560000000001</v>
      </c>
      <c r="X260">
        <v>0</v>
      </c>
      <c r="Y260">
        <v>0</v>
      </c>
      <c r="Z260">
        <v>0.9074525</v>
      </c>
      <c r="AA260">
        <v>19.58053</v>
      </c>
      <c r="AB260">
        <v>0</v>
      </c>
      <c r="AC260">
        <v>0</v>
      </c>
      <c r="AD260">
        <v>0.90617610000000004</v>
      </c>
      <c r="AE260">
        <v>19.34976</v>
      </c>
      <c r="AF260">
        <v>0</v>
      </c>
      <c r="AG260">
        <v>0</v>
      </c>
      <c r="AH260">
        <v>0.90495150000000002</v>
      </c>
      <c r="AI260">
        <v>19.153739999999999</v>
      </c>
      <c r="AJ260">
        <v>0</v>
      </c>
      <c r="AK260">
        <v>0</v>
      </c>
      <c r="AL260">
        <v>0.90368999999999999</v>
      </c>
      <c r="AM260">
        <v>19.088010000000001</v>
      </c>
      <c r="AN260">
        <v>0</v>
      </c>
      <c r="AO260">
        <v>0</v>
      </c>
      <c r="AP260">
        <v>0.90237690000000004</v>
      </c>
      <c r="AQ260">
        <v>19.49832</v>
      </c>
      <c r="AR260">
        <v>0</v>
      </c>
      <c r="AS260">
        <v>0</v>
      </c>
      <c r="AT260">
        <v>0.90099419999999997</v>
      </c>
      <c r="AU260">
        <v>19.996220000000001</v>
      </c>
      <c r="AV260">
        <v>0</v>
      </c>
      <c r="AW260">
        <v>0</v>
      </c>
      <c r="AX260">
        <v>0.89957200000000004</v>
      </c>
      <c r="AY260">
        <v>20.417190000000002</v>
      </c>
      <c r="AZ260">
        <v>9.8421469999999996E-32</v>
      </c>
      <c r="BA260" s="1">
        <v>2.8040580000000002E-29</v>
      </c>
      <c r="BB260">
        <v>0.89810900000000005</v>
      </c>
      <c r="BC260">
        <v>20.854179999999999</v>
      </c>
      <c r="BD260" s="1">
        <v>5.4671390000000002E-18</v>
      </c>
      <c r="BE260" s="1">
        <v>9.977801E-16</v>
      </c>
      <c r="BF260">
        <v>0.89663369999999998</v>
      </c>
      <c r="BG260">
        <v>20.949929999999998</v>
      </c>
      <c r="BH260" s="1">
        <v>5.5400269999999998E-11</v>
      </c>
      <c r="BI260" s="1">
        <v>1.1443359999999999E-8</v>
      </c>
      <c r="BJ260">
        <v>0.89516660000000003</v>
      </c>
      <c r="BK260">
        <v>20.79532</v>
      </c>
      <c r="BL260" s="1">
        <v>1.28497E-6</v>
      </c>
      <c r="BM260" s="1">
        <v>2.92155E-4</v>
      </c>
      <c r="BN260">
        <v>0.89377220000000002</v>
      </c>
      <c r="BO260">
        <v>20.62368</v>
      </c>
      <c r="BP260" s="1">
        <v>7.0080550000000004E-4</v>
      </c>
      <c r="BQ260" s="1">
        <v>0.1679369</v>
      </c>
      <c r="BR260">
        <v>0.89234480000000005</v>
      </c>
      <c r="BS260">
        <v>20.50948</v>
      </c>
      <c r="BT260" s="1">
        <v>6.1163240000000001E-2</v>
      </c>
      <c r="BU260" s="1">
        <v>15.3019</v>
      </c>
      <c r="BV260">
        <v>0.89094399999999996</v>
      </c>
      <c r="BW260">
        <v>20.41498</v>
      </c>
      <c r="BX260" s="1">
        <v>1.4432370000000001</v>
      </c>
      <c r="BY260">
        <v>374.49459999999999</v>
      </c>
      <c r="BZ260">
        <v>0.88945940000000001</v>
      </c>
      <c r="CA260">
        <v>20.610109999999999</v>
      </c>
      <c r="CB260">
        <v>12.20299</v>
      </c>
      <c r="CC260">
        <v>3269.415</v>
      </c>
      <c r="CD260">
        <v>0.8873278</v>
      </c>
      <c r="CE260">
        <v>20.707650000000001</v>
      </c>
      <c r="CF260">
        <v>44.654910000000001</v>
      </c>
      <c r="CG260">
        <v>12318.24</v>
      </c>
      <c r="CH260">
        <v>0.88513810000000004</v>
      </c>
      <c r="CI260">
        <v>20.778490000000001</v>
      </c>
      <c r="CJ260">
        <v>81.302959999999999</v>
      </c>
      <c r="CK260">
        <v>23017.89</v>
      </c>
      <c r="CL260">
        <v>0.88242279999999995</v>
      </c>
      <c r="CM260">
        <v>20.713930000000001</v>
      </c>
      <c r="CN260">
        <v>81.917590000000004</v>
      </c>
      <c r="CO260">
        <v>23758.48</v>
      </c>
      <c r="CP260">
        <v>0.87875380000000003</v>
      </c>
      <c r="CQ260">
        <v>20.643239999999999</v>
      </c>
      <c r="CR260">
        <v>49.84816</v>
      </c>
      <c r="CS260">
        <v>14791.88</v>
      </c>
      <c r="CT260">
        <v>0.87385429999999997</v>
      </c>
      <c r="CU260">
        <v>20.434889999999999</v>
      </c>
      <c r="CV260">
        <v>19.827739999999999</v>
      </c>
      <c r="CW260">
        <v>6012.9170000000004</v>
      </c>
      <c r="CX260">
        <v>0.86810770000000004</v>
      </c>
      <c r="CY260">
        <v>20.015239999999999</v>
      </c>
      <c r="CZ260">
        <v>5.574694</v>
      </c>
      <c r="DA260">
        <v>1724.877</v>
      </c>
      <c r="DB260">
        <v>0.86215699999999995</v>
      </c>
      <c r="DC260">
        <v>19.5623</v>
      </c>
      <c r="DD260">
        <v>1.2193719999999999</v>
      </c>
      <c r="DE260">
        <v>382.97269999999997</v>
      </c>
      <c r="DF260">
        <v>0.85639690000000002</v>
      </c>
      <c r="DG260">
        <v>19.372229999999998</v>
      </c>
      <c r="DH260">
        <v>0.25511600000000001</v>
      </c>
      <c r="DI260">
        <v>80.164959999999994</v>
      </c>
      <c r="DJ260">
        <v>0.85076479999999999</v>
      </c>
      <c r="DK260">
        <v>19.247509999999998</v>
      </c>
      <c r="DL260">
        <v>8.6068969999999995E-2</v>
      </c>
      <c r="DM260">
        <v>26.31739</v>
      </c>
      <c r="DN260">
        <v>0.84516550000000001</v>
      </c>
      <c r="DO260">
        <v>19.26041</v>
      </c>
      <c r="DP260">
        <v>5.9189970000000001E-2</v>
      </c>
      <c r="DQ260">
        <v>17.776509999999998</v>
      </c>
      <c r="DR260">
        <v>0.83966879999999999</v>
      </c>
      <c r="DS260">
        <v>19.03013</v>
      </c>
      <c r="DT260">
        <v>5.4235720000000001E-2</v>
      </c>
      <c r="DU260">
        <v>16.275379999999998</v>
      </c>
      <c r="DV260">
        <v>0.83434359999999996</v>
      </c>
      <c r="DW260">
        <v>18.808520000000001</v>
      </c>
      <c r="DX260">
        <v>5.3328189999999998E-2</v>
      </c>
      <c r="DY260">
        <v>16.058689999999999</v>
      </c>
      <c r="DZ260">
        <v>0.828623</v>
      </c>
      <c r="EA260">
        <v>18.692060000000001</v>
      </c>
      <c r="EB260" s="1">
        <v>5.2969080000000002E-2</v>
      </c>
      <c r="EC260">
        <v>16.036259999999999</v>
      </c>
      <c r="ED260">
        <v>0.82293419999999995</v>
      </c>
      <c r="EE260">
        <v>18.542369999999998</v>
      </c>
      <c r="EF260" s="1">
        <v>5.162535E-2</v>
      </c>
      <c r="EG260">
        <v>15.727040000000001</v>
      </c>
      <c r="EH260">
        <v>0.81732249999999995</v>
      </c>
      <c r="EI260">
        <v>18.727219999999999</v>
      </c>
      <c r="EJ260" s="1">
        <v>4.8937099999999997E-2</v>
      </c>
      <c r="EK260" s="1">
        <v>15.001110000000001</v>
      </c>
      <c r="EL260">
        <v>0.81163580000000002</v>
      </c>
      <c r="EM260">
        <v>18.83446</v>
      </c>
      <c r="EN260" s="1">
        <v>4.5328210000000001E-2</v>
      </c>
      <c r="EO260" s="1">
        <v>13.978870000000001</v>
      </c>
      <c r="EP260">
        <v>0.80585649999999998</v>
      </c>
      <c r="EQ260">
        <v>18.81569</v>
      </c>
      <c r="ER260" s="1">
        <v>4.1350369999999997E-2</v>
      </c>
      <c r="ES260" s="1">
        <v>12.82685</v>
      </c>
      <c r="ET260">
        <v>0.80029300000000003</v>
      </c>
      <c r="EU260">
        <v>18.92961</v>
      </c>
      <c r="EV260" s="1">
        <v>3.7402499999999998E-2</v>
      </c>
      <c r="EW260" s="1">
        <v>11.66456</v>
      </c>
      <c r="EX260">
        <v>0.79492560000000001</v>
      </c>
      <c r="EY260">
        <v>18.765910000000002</v>
      </c>
      <c r="EZ260" s="1">
        <v>3.3731999999999998E-2</v>
      </c>
      <c r="FA260" s="1">
        <v>10.571899999999999</v>
      </c>
      <c r="FB260">
        <v>0.78969940000000005</v>
      </c>
      <c r="FC260">
        <v>18.288879999999999</v>
      </c>
      <c r="FD260" s="1">
        <v>3.043409E-2</v>
      </c>
      <c r="FE260" s="1">
        <v>9.5830439999999992</v>
      </c>
      <c r="FF260">
        <v>0.78462710000000002</v>
      </c>
      <c r="FG260">
        <v>17.928280000000001</v>
      </c>
      <c r="FH260" s="1">
        <v>2.7472679999999999E-2</v>
      </c>
      <c r="FI260" s="1">
        <v>8.6905160000000006</v>
      </c>
      <c r="FJ260">
        <v>0.78035759999999998</v>
      </c>
      <c r="FK260">
        <v>17.799289999999999</v>
      </c>
      <c r="FL260" s="1">
        <v>2.4868459999999998E-2</v>
      </c>
      <c r="FM260" s="1">
        <v>7.8921809999999999</v>
      </c>
      <c r="FN260">
        <v>0.77537239999999996</v>
      </c>
      <c r="FO260">
        <v>18.390720000000002</v>
      </c>
      <c r="FP260" s="1">
        <v>2.2490420000000001E-2</v>
      </c>
      <c r="FQ260" s="1">
        <v>7.1681239999999997</v>
      </c>
      <c r="FR260">
        <v>0.77027610000000002</v>
      </c>
      <c r="FS260">
        <v>19.18289</v>
      </c>
      <c r="FT260" s="1">
        <v>2.0310209999999999E-2</v>
      </c>
      <c r="FU260" s="1">
        <v>6.5024980000000001</v>
      </c>
      <c r="FV260">
        <v>0.7651772</v>
      </c>
      <c r="FW260">
        <v>19.92313</v>
      </c>
      <c r="FX260" s="1">
        <v>1.8331989999999999E-2</v>
      </c>
      <c r="FY260" s="1">
        <v>5.8947820000000002</v>
      </c>
      <c r="FZ260">
        <v>0.76005149999999999</v>
      </c>
      <c r="GA260">
        <v>20.436140000000002</v>
      </c>
      <c r="GB260" s="1">
        <v>1.6543840000000001E-2</v>
      </c>
      <c r="GC260" s="1">
        <v>5.3431240000000004</v>
      </c>
      <c r="GD260">
        <v>0.75600409999999996</v>
      </c>
      <c r="GE260">
        <v>20.27167</v>
      </c>
      <c r="GF260" s="1">
        <v>1.495198E-2</v>
      </c>
      <c r="GG260" s="1">
        <v>4.8415850000000002</v>
      </c>
      <c r="GH260">
        <v>0.75205929999999999</v>
      </c>
      <c r="GI260">
        <v>19.724779999999999</v>
      </c>
      <c r="GJ260" s="1">
        <v>1.351572E-2</v>
      </c>
      <c r="GK260" s="1">
        <v>4.3880520000000001</v>
      </c>
      <c r="GL260">
        <v>0.74859169999999997</v>
      </c>
      <c r="GM260">
        <v>19.274920000000002</v>
      </c>
      <c r="GN260" s="1">
        <v>1.2224260000000001E-2</v>
      </c>
      <c r="GO260" s="1">
        <v>3.977026</v>
      </c>
      <c r="GP260">
        <v>0.74602789999999997</v>
      </c>
      <c r="GQ260">
        <v>19.11956</v>
      </c>
      <c r="GR260" s="1">
        <v>1.1059050000000001E-2</v>
      </c>
      <c r="GS260" s="1">
        <v>3.603348</v>
      </c>
      <c r="GT260">
        <v>0.74392599999999998</v>
      </c>
      <c r="GU260">
        <v>19.81024</v>
      </c>
      <c r="GV260" s="1">
        <v>1.004099E-2</v>
      </c>
      <c r="GW260" s="1">
        <v>3.2718090000000002</v>
      </c>
      <c r="GX260">
        <v>0.74088220000000005</v>
      </c>
      <c r="GY260">
        <v>20.801760000000002</v>
      </c>
      <c r="GZ260" s="1">
        <v>9.0925539999999992E-3</v>
      </c>
      <c r="HA260" s="1">
        <v>2.967997</v>
      </c>
      <c r="HB260">
        <v>0.73776750000000002</v>
      </c>
      <c r="HC260">
        <v>21.831189999999999</v>
      </c>
      <c r="HD260" s="1">
        <v>8.2153069999999998E-3</v>
      </c>
      <c r="HE260" s="1">
        <v>2.6865649999999999</v>
      </c>
      <c r="HF260">
        <v>0.73532699999999995</v>
      </c>
      <c r="HG260">
        <v>22.54974</v>
      </c>
      <c r="HH260" s="1">
        <v>7.4121329999999996E-3</v>
      </c>
      <c r="HI260" s="1">
        <v>2.4261029999999999</v>
      </c>
      <c r="HJ260">
        <v>0.73379490000000003</v>
      </c>
      <c r="HK260">
        <v>22.543379999999999</v>
      </c>
      <c r="HL260" s="1">
        <v>6.6848979999999999E-3</v>
      </c>
      <c r="HM260" s="1">
        <v>2.1868500000000002</v>
      </c>
      <c r="HN260">
        <v>0.73293920000000001</v>
      </c>
      <c r="HO260">
        <v>21.969000000000001</v>
      </c>
      <c r="HP260" s="1">
        <v>6.0324649999999999E-3</v>
      </c>
      <c r="HQ260" s="1">
        <v>1.9706440000000001</v>
      </c>
      <c r="HR260">
        <v>0.73240039999999995</v>
      </c>
      <c r="HS260">
        <v>21.346039999999999</v>
      </c>
      <c r="HT260" s="1">
        <v>5.4488039999999998E-3</v>
      </c>
      <c r="HU260" s="1">
        <v>1.7763180000000001</v>
      </c>
      <c r="HV260">
        <v>0.73298589999999997</v>
      </c>
      <c r="HW260">
        <v>20.964220000000001</v>
      </c>
      <c r="HX260" s="1">
        <v>4.9206079999999999E-3</v>
      </c>
      <c r="HY260" s="1">
        <v>1.599567</v>
      </c>
      <c r="HZ260">
        <v>0.73342130000000005</v>
      </c>
      <c r="IA260">
        <v>21.357199999999999</v>
      </c>
      <c r="IB260" s="1">
        <v>4.4249620000000002E-3</v>
      </c>
      <c r="IC260" s="1">
        <v>1.4361729999999999</v>
      </c>
      <c r="ID260">
        <v>0.73255780000000004</v>
      </c>
      <c r="IE260">
        <v>21.63542</v>
      </c>
      <c r="IF260" s="1">
        <v>3.9450279999999997E-3</v>
      </c>
      <c r="IG260" s="1">
        <v>1.280036</v>
      </c>
      <c r="IH260">
        <v>0.73201629999999995</v>
      </c>
      <c r="II260">
        <v>22.459499999999998</v>
      </c>
      <c r="IJ260" s="1">
        <v>3.4817810000000002E-3</v>
      </c>
      <c r="IK260" s="1">
        <v>1.129237</v>
      </c>
      <c r="IL260">
        <v>0.73169669999999998</v>
      </c>
      <c r="IM260">
        <v>23.102519999999998</v>
      </c>
      <c r="IN260" s="1">
        <v>3.0454850000000001E-3</v>
      </c>
      <c r="IO260" s="1">
        <v>0.98688520000000002</v>
      </c>
      <c r="IP260">
        <v>0.7314697</v>
      </c>
      <c r="IQ260">
        <v>23.101520000000001</v>
      </c>
      <c r="IR260" s="1">
        <v>2.6490580000000001E-3</v>
      </c>
      <c r="IS260" s="1">
        <v>0.85748139999999995</v>
      </c>
      <c r="IT260">
        <v>0.73127909999999996</v>
      </c>
      <c r="IU260">
        <v>22.500350000000001</v>
      </c>
      <c r="IV260" s="1">
        <v>2.303275E-3</v>
      </c>
      <c r="IW260" s="1">
        <v>0.74464350000000001</v>
      </c>
      <c r="IX260">
        <v>0.73121639999999999</v>
      </c>
      <c r="IY260">
        <v>21.726469999999999</v>
      </c>
      <c r="IZ260" s="1">
        <v>2.0112039999999999E-3</v>
      </c>
      <c r="JA260" s="1">
        <v>0.64930169999999998</v>
      </c>
      <c r="JB260">
        <v>0.73114659999999998</v>
      </c>
      <c r="JC260">
        <v>21.235150000000001</v>
      </c>
      <c r="JD260" s="1">
        <v>1.768492E-3</v>
      </c>
      <c r="JE260" s="1">
        <v>0.57014450000000005</v>
      </c>
      <c r="JF260">
        <v>0.7310991</v>
      </c>
      <c r="JG260">
        <v>21.707039999999999</v>
      </c>
      <c r="JH260" s="1">
        <v>1.5643720000000001E-3</v>
      </c>
      <c r="JI260" s="1">
        <v>0.50379030000000002</v>
      </c>
      <c r="JJ260">
        <v>0.73110520000000001</v>
      </c>
      <c r="JK260">
        <v>22.642790000000002</v>
      </c>
      <c r="JL260" s="1">
        <v>1.3845929999999999E-3</v>
      </c>
      <c r="JM260" s="1">
        <v>0.44555020000000001</v>
      </c>
      <c r="JN260">
        <v>0.73113910000000004</v>
      </c>
      <c r="JO260">
        <v>23.74399</v>
      </c>
      <c r="JP260" s="1">
        <v>1.2175350000000001E-3</v>
      </c>
      <c r="JQ260" s="1">
        <v>0.39166709999999999</v>
      </c>
      <c r="JR260">
        <v>0.73121170000000002</v>
      </c>
      <c r="JS260">
        <v>24.671790000000001</v>
      </c>
      <c r="JT260" s="1">
        <v>1.059064E-3</v>
      </c>
      <c r="JU260" s="1">
        <v>0.34062229999999999</v>
      </c>
      <c r="JV260">
        <v>0.73133539999999997</v>
      </c>
      <c r="JW260">
        <v>24.833639999999999</v>
      </c>
      <c r="JX260" s="1">
        <v>9.1273950000000004E-4</v>
      </c>
      <c r="JY260" s="1">
        <v>0.29346620000000001</v>
      </c>
      <c r="JZ260">
        <v>0.73147549999999995</v>
      </c>
      <c r="KA260">
        <v>24.208390000000001</v>
      </c>
      <c r="KB260" s="1">
        <v>7.8576109999999998E-4</v>
      </c>
      <c r="KC260" s="1">
        <v>0.25243939999999998</v>
      </c>
      <c r="KD260">
        <v>0.7316262</v>
      </c>
      <c r="KE260">
        <v>23.444700000000001</v>
      </c>
      <c r="KF260" s="1">
        <v>6.830079E-4</v>
      </c>
      <c r="KG260" s="1">
        <v>0.21916350000000001</v>
      </c>
      <c r="KH260">
        <v>0.73179070000000002</v>
      </c>
      <c r="KI260">
        <v>22.79899</v>
      </c>
      <c r="KJ260" s="1">
        <v>6.0429449999999997E-4</v>
      </c>
      <c r="KK260" s="1">
        <v>0.19359280000000001</v>
      </c>
      <c r="KL260">
        <v>0.731985</v>
      </c>
      <c r="KM260">
        <v>22.841139999999999</v>
      </c>
      <c r="KN260" s="1">
        <v>5.4492660000000004E-4</v>
      </c>
      <c r="KO260" s="1">
        <v>0.1743441</v>
      </c>
      <c r="KP260">
        <v>0.73223090000000002</v>
      </c>
      <c r="KQ260">
        <v>23.215530000000001</v>
      </c>
      <c r="KR260" s="1">
        <v>4.9878780000000005E-4</v>
      </c>
      <c r="KS260" s="1">
        <v>0.1594102</v>
      </c>
      <c r="KT260">
        <v>0.73250190000000004</v>
      </c>
      <c r="KU260">
        <v>23.635819999999999</v>
      </c>
      <c r="KV260" s="1">
        <v>4.6035789999999998E-4</v>
      </c>
      <c r="KW260" s="1">
        <v>0.14703060000000001</v>
      </c>
      <c r="KX260">
        <v>0.73274790000000001</v>
      </c>
      <c r="KY260">
        <v>23.967739999999999</v>
      </c>
      <c r="KZ260" s="1">
        <v>4.2623070000000001E-4</v>
      </c>
      <c r="LA260" s="1">
        <v>0.1360682</v>
      </c>
      <c r="LB260">
        <v>0.7330236</v>
      </c>
      <c r="LC260">
        <v>23.90887</v>
      </c>
      <c r="LD260" s="1">
        <v>3.9493610000000001E-4</v>
      </c>
      <c r="LE260" s="1">
        <v>0.1260435</v>
      </c>
      <c r="LF260">
        <v>0.73327310000000001</v>
      </c>
      <c r="LG260">
        <v>23.449750000000002</v>
      </c>
      <c r="LH260" s="1">
        <v>3.6645710000000003E-4</v>
      </c>
      <c r="LI260" s="1">
        <v>0.1169225</v>
      </c>
      <c r="LJ260">
        <v>0.73346540000000005</v>
      </c>
      <c r="LK260">
        <v>22.7471</v>
      </c>
      <c r="LL260" s="1">
        <v>3.4112900000000002E-4</v>
      </c>
      <c r="LM260" s="1">
        <v>0.10881300000000001</v>
      </c>
      <c r="LN260">
        <v>0.73364479999999999</v>
      </c>
      <c r="LO260">
        <v>22.16639</v>
      </c>
      <c r="LP260" s="1">
        <v>3.191744E-4</v>
      </c>
      <c r="LQ260" s="1">
        <v>0.1017762</v>
      </c>
      <c r="LR260">
        <v>0.73375869999999999</v>
      </c>
      <c r="LS260">
        <v>22.366499999999998</v>
      </c>
      <c r="LT260" s="1">
        <v>3.0023259999999998E-4</v>
      </c>
      <c r="LU260" s="1">
        <v>9.5717910000000003E-2</v>
      </c>
      <c r="LV260">
        <v>0.73382590000000003</v>
      </c>
      <c r="LW260">
        <v>23.03145</v>
      </c>
      <c r="LX260" s="1">
        <v>2.8384100000000001E-4</v>
      </c>
      <c r="LY260" s="1">
        <v>9.0495359999999997E-2</v>
      </c>
      <c r="LZ260">
        <v>0.73382899999999995</v>
      </c>
      <c r="MA260">
        <v>23.98592</v>
      </c>
      <c r="MB260" s="1">
        <v>2.6948850000000003E-4</v>
      </c>
      <c r="MC260" s="1">
        <v>8.5923390000000002E-2</v>
      </c>
      <c r="MD260">
        <v>0.73377550000000002</v>
      </c>
      <c r="ME260">
        <v>24.748370000000001</v>
      </c>
      <c r="MF260" s="1">
        <v>2.5672999999999999E-4</v>
      </c>
      <c r="MG260" s="1">
        <v>8.1867490000000001E-2</v>
      </c>
      <c r="MH260">
        <v>0.73372990000000005</v>
      </c>
      <c r="MI260">
        <v>24.9297</v>
      </c>
      <c r="MJ260" s="1">
        <v>2.4541789999999998E-4</v>
      </c>
      <c r="MK260" s="1">
        <v>7.8267489999999995E-2</v>
      </c>
      <c r="ML260">
        <v>0.73366690000000001</v>
      </c>
      <c r="MM260">
        <v>24.34253</v>
      </c>
      <c r="MN260" s="1">
        <v>2.3563389999999999E-4</v>
      </c>
      <c r="MO260" s="1">
        <v>7.515231E-2</v>
      </c>
      <c r="MP260">
        <v>0.73355559999999997</v>
      </c>
      <c r="MQ260">
        <v>23.660399999999999</v>
      </c>
      <c r="MR260" s="1">
        <v>2.273613E-4</v>
      </c>
      <c r="MS260" s="1">
        <v>7.2519029999999998E-2</v>
      </c>
      <c r="MT260">
        <v>0.73347490000000004</v>
      </c>
      <c r="MU260">
        <v>23.18206</v>
      </c>
      <c r="MV260" s="1">
        <v>2.204339E-4</v>
      </c>
      <c r="MW260" s="1">
        <v>7.0304560000000002E-2</v>
      </c>
      <c r="MX260">
        <v>0.73338510000000001</v>
      </c>
      <c r="MY260">
        <v>23.334630000000001</v>
      </c>
      <c r="MZ260" s="1">
        <v>2.14541E-4</v>
      </c>
      <c r="NA260" s="1">
        <v>6.8424860000000004E-2</v>
      </c>
      <c r="NB260">
        <v>0.73334809999999995</v>
      </c>
      <c r="NC260">
        <v>24.017199999999999</v>
      </c>
      <c r="ND260" s="1">
        <v>2.0957629999999999E-4</v>
      </c>
      <c r="NE260" s="1">
        <v>6.6834640000000001E-2</v>
      </c>
      <c r="NF260">
        <v>0.73334809999999995</v>
      </c>
      <c r="NG260">
        <v>24.017199999999999</v>
      </c>
      <c r="NH260" s="1">
        <v>2.0957629999999999E-4</v>
      </c>
      <c r="NI260" s="1">
        <v>6.6834640000000001E-2</v>
      </c>
      <c r="NJ260">
        <v>0.73334809999999995</v>
      </c>
      <c r="NK260">
        <v>24.017199999999999</v>
      </c>
      <c r="NL260" s="1">
        <v>2.0957629999999999E-4</v>
      </c>
      <c r="NM260" s="1">
        <v>6.6834640000000001E-2</v>
      </c>
      <c r="NN260">
        <v>0.73334809999999995</v>
      </c>
      <c r="NO260">
        <v>24.017199999999999</v>
      </c>
      <c r="NP260" s="1">
        <v>2.0957629999999999E-4</v>
      </c>
      <c r="NQ260" s="1">
        <v>6.6834640000000001E-2</v>
      </c>
      <c r="NR260">
        <v>0.73334809999999995</v>
      </c>
      <c r="NS260">
        <v>24.017199999999999</v>
      </c>
      <c r="NT260" s="1">
        <v>2.0957629999999999E-4</v>
      </c>
      <c r="NU260" s="1">
        <v>6.6834640000000001E-2</v>
      </c>
      <c r="NV260">
        <v>0.73334809999999995</v>
      </c>
      <c r="NW260">
        <v>24.017199999999999</v>
      </c>
      <c r="NX260" s="1">
        <v>2.0957629999999999E-4</v>
      </c>
      <c r="NY260" s="1">
        <v>6.6834640000000001E-2</v>
      </c>
      <c r="NZ260">
        <v>0.73334809999999995</v>
      </c>
      <c r="OA260">
        <v>24.017199999999999</v>
      </c>
      <c r="OB260" s="1">
        <v>2.0957629999999999E-4</v>
      </c>
      <c r="OC260" s="1">
        <v>6.6834640000000001E-2</v>
      </c>
      <c r="OD260">
        <v>0.73334809999999995</v>
      </c>
      <c r="OE260">
        <v>24.017199999999999</v>
      </c>
      <c r="OF260" s="1">
        <v>2.0957629999999999E-4</v>
      </c>
      <c r="OG260" s="1">
        <v>6.6834640000000001E-2</v>
      </c>
      <c r="OH260">
        <v>0.73334809999999995</v>
      </c>
      <c r="OI260">
        <v>24.017199999999999</v>
      </c>
      <c r="OJ260" s="1">
        <v>2.0957629999999999E-4</v>
      </c>
      <c r="OK260" s="1">
        <v>6.6834640000000001E-2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1.06389</v>
      </c>
      <c r="G261">
        <v>18.477260000000001</v>
      </c>
      <c r="H261">
        <v>0</v>
      </c>
      <c r="I261">
        <v>0</v>
      </c>
      <c r="J261">
        <v>1.0616939999999999</v>
      </c>
      <c r="K261">
        <v>18.712219999999999</v>
      </c>
      <c r="L261">
        <v>0</v>
      </c>
      <c r="M261">
        <v>0</v>
      </c>
      <c r="N261">
        <v>1.059442</v>
      </c>
      <c r="O261">
        <v>18.863880000000002</v>
      </c>
      <c r="P261">
        <v>0</v>
      </c>
      <c r="Q261">
        <v>0</v>
      </c>
      <c r="R261">
        <v>1.057234</v>
      </c>
      <c r="S261">
        <v>19.06428</v>
      </c>
      <c r="T261">
        <v>0</v>
      </c>
      <c r="U261">
        <v>0</v>
      </c>
      <c r="V261">
        <v>1.055005</v>
      </c>
      <c r="W261">
        <v>19.446059999999999</v>
      </c>
      <c r="X261">
        <v>0</v>
      </c>
      <c r="Y261">
        <v>0</v>
      </c>
      <c r="Z261">
        <v>1.052848</v>
      </c>
      <c r="AA261">
        <v>19.585159999999998</v>
      </c>
      <c r="AB261">
        <v>0</v>
      </c>
      <c r="AC261">
        <v>0</v>
      </c>
      <c r="AD261">
        <v>1.0506500000000001</v>
      </c>
      <c r="AE261">
        <v>19.35172</v>
      </c>
      <c r="AF261">
        <v>0</v>
      </c>
      <c r="AG261">
        <v>0</v>
      </c>
      <c r="AH261">
        <v>1.0484720000000001</v>
      </c>
      <c r="AI261">
        <v>19.151319999999998</v>
      </c>
      <c r="AJ261">
        <v>0</v>
      </c>
      <c r="AK261">
        <v>0</v>
      </c>
      <c r="AL261">
        <v>1.046276</v>
      </c>
      <c r="AM261">
        <v>19.087289999999999</v>
      </c>
      <c r="AN261">
        <v>0</v>
      </c>
      <c r="AO261">
        <v>0</v>
      </c>
      <c r="AP261">
        <v>1.0440160000000001</v>
      </c>
      <c r="AQ261">
        <v>19.510739999999998</v>
      </c>
      <c r="AR261">
        <v>0</v>
      </c>
      <c r="AS261">
        <v>0</v>
      </c>
      <c r="AT261">
        <v>1.0416259999999999</v>
      </c>
      <c r="AU261">
        <v>20.010999999999999</v>
      </c>
      <c r="AV261">
        <v>0</v>
      </c>
      <c r="AW261">
        <v>0</v>
      </c>
      <c r="AX261">
        <v>1.039174</v>
      </c>
      <c r="AY261">
        <v>20.429729999999999</v>
      </c>
      <c r="AZ261">
        <v>1.2539420000000001E-32</v>
      </c>
      <c r="BA261" s="1">
        <v>4.611323E-30</v>
      </c>
      <c r="BB261">
        <v>1.0366839999999999</v>
      </c>
      <c r="BC261">
        <v>20.859839999999998</v>
      </c>
      <c r="BD261" s="1">
        <v>1.283023E-18</v>
      </c>
      <c r="BE261" s="1">
        <v>2.1591210000000001E-16</v>
      </c>
      <c r="BF261">
        <v>1.034138</v>
      </c>
      <c r="BG261">
        <v>20.948699999999999</v>
      </c>
      <c r="BH261" s="1">
        <v>1.9554200000000001E-11</v>
      </c>
      <c r="BI261" s="1">
        <v>4.6062990000000002E-9</v>
      </c>
      <c r="BJ261">
        <v>1.0315620000000001</v>
      </c>
      <c r="BK261">
        <v>20.795349999999999</v>
      </c>
      <c r="BL261" s="1">
        <v>7.5784059999999997E-7</v>
      </c>
      <c r="BM261" s="1">
        <v>2.0585239999999999E-4</v>
      </c>
      <c r="BN261">
        <v>1.0288949999999999</v>
      </c>
      <c r="BO261">
        <v>20.621829999999999</v>
      </c>
      <c r="BP261" s="1">
        <v>4.7930919999999999E-4</v>
      </c>
      <c r="BQ261" s="1">
        <v>0.13961960000000001</v>
      </c>
      <c r="BR261">
        <v>1.026216</v>
      </c>
      <c r="BS261">
        <v>20.514060000000001</v>
      </c>
      <c r="BT261" s="1">
        <v>4.6261980000000001E-2</v>
      </c>
      <c r="BU261" s="1">
        <v>14.26586</v>
      </c>
      <c r="BV261">
        <v>1.0235460000000001</v>
      </c>
      <c r="BW261">
        <v>20.43047</v>
      </c>
      <c r="BX261" s="1">
        <v>1.181997</v>
      </c>
      <c r="BY261">
        <v>382.69479999999999</v>
      </c>
      <c r="BZ261">
        <v>1.0207679999999999</v>
      </c>
      <c r="CA261">
        <v>20.631789999999999</v>
      </c>
      <c r="CB261" s="1">
        <v>10.681789999999999</v>
      </c>
      <c r="CC261">
        <v>3610.4769999999999</v>
      </c>
      <c r="CD261">
        <v>1.017836</v>
      </c>
      <c r="CE261">
        <v>20.722909999999999</v>
      </c>
      <c r="CF261">
        <v>41.385260000000002</v>
      </c>
      <c r="CG261">
        <v>14543.46</v>
      </c>
      <c r="CH261">
        <v>1.0147809999999999</v>
      </c>
      <c r="CI261">
        <v>20.785219999999999</v>
      </c>
      <c r="CJ261">
        <v>79.207250000000002</v>
      </c>
      <c r="CK261">
        <v>28819.84</v>
      </c>
      <c r="CL261">
        <v>1.01115</v>
      </c>
      <c r="CM261">
        <v>20.708279999999998</v>
      </c>
      <c r="CN261">
        <v>83.402050000000003</v>
      </c>
      <c r="CO261">
        <v>31344.79</v>
      </c>
      <c r="CP261">
        <v>1.006281</v>
      </c>
      <c r="CQ261">
        <v>20.636420000000001</v>
      </c>
      <c r="CR261">
        <v>52.75873</v>
      </c>
      <c r="CS261">
        <v>20427.400000000001</v>
      </c>
      <c r="CT261">
        <v>0.99977890000000003</v>
      </c>
      <c r="CU261">
        <v>20.43806</v>
      </c>
      <c r="CV261">
        <v>21.7057</v>
      </c>
      <c r="CW261">
        <v>8643.9650000000001</v>
      </c>
      <c r="CX261">
        <v>0.9920831</v>
      </c>
      <c r="CY261">
        <v>20.03613</v>
      </c>
      <c r="CZ261">
        <v>6.2765709999999997</v>
      </c>
      <c r="DA261">
        <v>2564.54</v>
      </c>
      <c r="DB261">
        <v>0.98395069999999996</v>
      </c>
      <c r="DC261">
        <v>19.59901</v>
      </c>
      <c r="DD261">
        <v>1.3989469999999999</v>
      </c>
      <c r="DE261">
        <v>582.82399999999996</v>
      </c>
      <c r="DF261">
        <v>0.97597239999999996</v>
      </c>
      <c r="DG261">
        <v>19.41178</v>
      </c>
      <c r="DH261">
        <v>0.28987400000000002</v>
      </c>
      <c r="DI261">
        <v>121.0223</v>
      </c>
      <c r="DJ261">
        <v>0.96820309999999998</v>
      </c>
      <c r="DK261">
        <v>19.283190000000001</v>
      </c>
      <c r="DL261">
        <v>9.1693919999999998E-2</v>
      </c>
      <c r="DM261">
        <v>36.928789999999999</v>
      </c>
      <c r="DN261">
        <v>0.96039459999999999</v>
      </c>
      <c r="DO261">
        <v>19.29149</v>
      </c>
      <c r="DP261">
        <v>6.012021E-2</v>
      </c>
      <c r="DQ261">
        <v>23.518529999999998</v>
      </c>
      <c r="DR261">
        <v>0.952488</v>
      </c>
      <c r="DS261">
        <v>19.04224</v>
      </c>
      <c r="DT261">
        <v>5.441182E-2</v>
      </c>
      <c r="DU261">
        <v>21.207450000000001</v>
      </c>
      <c r="DV261">
        <v>0.94478450000000003</v>
      </c>
      <c r="DW261">
        <v>18.80405</v>
      </c>
      <c r="DX261" s="1">
        <v>5.3336880000000003E-2</v>
      </c>
      <c r="DY261">
        <v>20.854030000000002</v>
      </c>
      <c r="DZ261">
        <v>0.93711920000000004</v>
      </c>
      <c r="EA261">
        <v>18.686330000000002</v>
      </c>
      <c r="EB261" s="1">
        <v>5.3002609999999999E-2</v>
      </c>
      <c r="EC261">
        <v>20.837710000000001</v>
      </c>
      <c r="ED261">
        <v>0.92944519999999997</v>
      </c>
      <c r="EE261">
        <v>18.546130000000002</v>
      </c>
      <c r="EF261" s="1">
        <v>5.177408E-2</v>
      </c>
      <c r="EG261">
        <v>20.493010000000002</v>
      </c>
      <c r="EH261">
        <v>0.92190919999999998</v>
      </c>
      <c r="EI261">
        <v>18.750399999999999</v>
      </c>
      <c r="EJ261" s="1">
        <v>4.9196740000000003E-2</v>
      </c>
      <c r="EK261" s="1">
        <v>19.606619999999999</v>
      </c>
      <c r="EL261">
        <v>0.91428330000000002</v>
      </c>
      <c r="EM261">
        <v>18.86786</v>
      </c>
      <c r="EN261" s="1">
        <v>4.56499E-2</v>
      </c>
      <c r="EO261">
        <v>18.312950000000001</v>
      </c>
      <c r="EP261">
        <v>0.90656769999999998</v>
      </c>
      <c r="EQ261">
        <v>18.853300000000001</v>
      </c>
      <c r="ER261" s="1">
        <v>4.169225E-2</v>
      </c>
      <c r="ES261" s="1">
        <v>16.83052</v>
      </c>
      <c r="ET261">
        <v>0.89907530000000002</v>
      </c>
      <c r="EU261">
        <v>18.971229999999998</v>
      </c>
      <c r="EV261" s="1">
        <v>3.773439E-2</v>
      </c>
      <c r="EW261" s="1">
        <v>15.33131</v>
      </c>
      <c r="EX261">
        <v>0.89190619999999998</v>
      </c>
      <c r="EY261">
        <v>18.80226</v>
      </c>
      <c r="EZ261" s="1">
        <v>3.4038300000000001E-2</v>
      </c>
      <c r="FA261" s="1">
        <v>13.90991</v>
      </c>
      <c r="FB261">
        <v>0.88482729999999998</v>
      </c>
      <c r="FC261">
        <v>18.30707</v>
      </c>
      <c r="FD261" s="1">
        <v>3.07107E-2</v>
      </c>
      <c r="FE261" s="1">
        <v>12.61969</v>
      </c>
      <c r="FF261">
        <v>0.87751239999999997</v>
      </c>
      <c r="FG261">
        <v>17.93112</v>
      </c>
      <c r="FH261" s="1">
        <v>2.7723919999999999E-2</v>
      </c>
      <c r="FI261" s="1">
        <v>11.45739</v>
      </c>
      <c r="FJ261">
        <v>0.87154810000000005</v>
      </c>
      <c r="FK261">
        <v>17.792010000000001</v>
      </c>
      <c r="FL261" s="1">
        <v>2.5092340000000001E-2</v>
      </c>
      <c r="FM261" s="1">
        <v>10.41215</v>
      </c>
      <c r="FN261">
        <v>0.8650156</v>
      </c>
      <c r="FO261">
        <v>18.384810000000002</v>
      </c>
      <c r="FP261" s="1">
        <v>2.269643E-2</v>
      </c>
      <c r="FQ261" s="1">
        <v>9.464207</v>
      </c>
      <c r="FR261">
        <v>0.85833230000000005</v>
      </c>
      <c r="FS261">
        <v>19.18215</v>
      </c>
      <c r="FT261" s="1">
        <v>2.0499819999999998E-2</v>
      </c>
      <c r="FU261" s="1">
        <v>8.5920740000000002</v>
      </c>
      <c r="FV261">
        <v>0.85160789999999997</v>
      </c>
      <c r="FW261">
        <v>19.941320000000001</v>
      </c>
      <c r="FX261" s="1">
        <v>1.8505379999999998E-2</v>
      </c>
      <c r="FY261" s="1">
        <v>7.7948019999999998</v>
      </c>
      <c r="FZ261">
        <v>0.84481660000000003</v>
      </c>
      <c r="GA261">
        <v>20.466729999999998</v>
      </c>
      <c r="GB261" s="1">
        <v>1.6700880000000001E-2</v>
      </c>
      <c r="GC261" s="1">
        <v>7.070004</v>
      </c>
      <c r="GD261">
        <v>0.83949669999999998</v>
      </c>
      <c r="GE261">
        <v>20.305610000000001</v>
      </c>
      <c r="GF261" s="1">
        <v>1.5095809999999999E-2</v>
      </c>
      <c r="GG261" s="1">
        <v>6.4143559999999997</v>
      </c>
      <c r="GH261">
        <v>0.8342659</v>
      </c>
      <c r="GI261">
        <v>19.750060000000001</v>
      </c>
      <c r="GJ261" s="1">
        <v>1.364601E-2</v>
      </c>
      <c r="GK261" s="1">
        <v>5.8215060000000003</v>
      </c>
      <c r="GL261">
        <v>0.82947179999999998</v>
      </c>
      <c r="GM261">
        <v>19.28593</v>
      </c>
      <c r="GN261" s="1">
        <v>1.2343150000000001E-2</v>
      </c>
      <c r="GO261" s="1">
        <v>5.2838979999999998</v>
      </c>
      <c r="GP261">
        <v>0.82464159999999997</v>
      </c>
      <c r="GQ261">
        <v>19.115590000000001</v>
      </c>
      <c r="GR261" s="1">
        <v>1.116749E-2</v>
      </c>
      <c r="GS261" s="1">
        <v>4.7972960000000002</v>
      </c>
      <c r="GT261">
        <v>0.82115020000000005</v>
      </c>
      <c r="GU261">
        <v>19.796610000000001</v>
      </c>
      <c r="GV261" s="1">
        <v>1.013707E-2</v>
      </c>
      <c r="GW261" s="1">
        <v>4.3608659999999997</v>
      </c>
      <c r="GX261">
        <v>0.81676090000000001</v>
      </c>
      <c r="GY261">
        <v>20.778369999999999</v>
      </c>
      <c r="GZ261" s="1">
        <v>9.1824520000000007E-3</v>
      </c>
      <c r="HA261" s="1">
        <v>3.9623539999999999</v>
      </c>
      <c r="HB261">
        <v>0.81225250000000004</v>
      </c>
      <c r="HC261">
        <v>21.817129999999999</v>
      </c>
      <c r="HD261" s="1">
        <v>8.2984679999999998E-3</v>
      </c>
      <c r="HE261" s="1">
        <v>3.5923780000000001</v>
      </c>
      <c r="HF261">
        <v>0.80853600000000003</v>
      </c>
      <c r="HG261">
        <v>22.549869999999999</v>
      </c>
      <c r="HH261" s="1">
        <v>7.4895140000000001E-3</v>
      </c>
      <c r="HI261" s="1">
        <v>3.249126</v>
      </c>
      <c r="HJ261">
        <v>0.80588499999999996</v>
      </c>
      <c r="HK261">
        <v>22.55987</v>
      </c>
      <c r="HL261" s="1">
        <v>6.7554149999999999E-3</v>
      </c>
      <c r="HM261" s="1">
        <v>2.932156</v>
      </c>
      <c r="HN261">
        <v>0.80400419999999995</v>
      </c>
      <c r="HO261">
        <v>21.997679999999999</v>
      </c>
      <c r="HP261" s="1">
        <v>6.0961779999999998E-3</v>
      </c>
      <c r="HQ261" s="1">
        <v>2.6470509999999998</v>
      </c>
      <c r="HR261">
        <v>0.80246229999999996</v>
      </c>
      <c r="HS261">
        <v>21.373719999999999</v>
      </c>
      <c r="HT261" s="1">
        <v>5.506398E-3</v>
      </c>
      <c r="HU261" s="1">
        <v>2.3910420000000001</v>
      </c>
      <c r="HV261">
        <v>0.80104529999999996</v>
      </c>
      <c r="HW261">
        <v>20.973459999999999</v>
      </c>
      <c r="HX261" s="1">
        <v>4.9734150000000001E-3</v>
      </c>
      <c r="HY261" s="1">
        <v>2.158674</v>
      </c>
      <c r="HZ261">
        <v>0.79834079999999996</v>
      </c>
      <c r="IA261">
        <v>21.349910000000001</v>
      </c>
      <c r="IB261" s="1">
        <v>4.4746430000000004E-3</v>
      </c>
      <c r="IC261" s="1">
        <v>1.9439500000000001</v>
      </c>
      <c r="ID261">
        <v>0.79580580000000001</v>
      </c>
      <c r="IE261">
        <v>21.604240000000001</v>
      </c>
      <c r="IF261" s="1">
        <v>3.9933160000000002E-3</v>
      </c>
      <c r="IG261" s="1">
        <v>1.736783</v>
      </c>
      <c r="IH261">
        <v>0.79376570000000002</v>
      </c>
      <c r="II261">
        <v>22.43065</v>
      </c>
      <c r="IJ261" s="1">
        <v>3.5282009999999999E-3</v>
      </c>
      <c r="IK261" s="1">
        <v>1.5359050000000001</v>
      </c>
      <c r="IL261">
        <v>0.79209479999999999</v>
      </c>
      <c r="IM261">
        <v>23.090019999999999</v>
      </c>
      <c r="IN261" s="1">
        <v>3.0887760000000001E-3</v>
      </c>
      <c r="IO261" s="1">
        <v>1.3450850000000001</v>
      </c>
      <c r="IP261">
        <v>0.79072509999999996</v>
      </c>
      <c r="IQ261">
        <v>23.123550000000002</v>
      </c>
      <c r="IR261" s="1">
        <v>2.6877060000000002E-3</v>
      </c>
      <c r="IS261" s="1">
        <v>1.170291</v>
      </c>
      <c r="IT261">
        <v>0.78953169999999995</v>
      </c>
      <c r="IU261">
        <v>22.54795</v>
      </c>
      <c r="IV261" s="1">
        <v>2.3365009999999999E-3</v>
      </c>
      <c r="IW261" s="1">
        <v>1.0169140000000001</v>
      </c>
      <c r="IX261">
        <v>0.78862699999999997</v>
      </c>
      <c r="IY261">
        <v>21.779039999999998</v>
      </c>
      <c r="IZ261" s="1">
        <v>2.039047E-3</v>
      </c>
      <c r="JA261" s="1">
        <v>0.88666460000000002</v>
      </c>
      <c r="JB261">
        <v>0.78783340000000002</v>
      </c>
      <c r="JC261">
        <v>21.274519999999999</v>
      </c>
      <c r="JD261" s="1">
        <v>1.7916169999999999E-3</v>
      </c>
      <c r="JE261" s="1">
        <v>0.77829309999999996</v>
      </c>
      <c r="JF261">
        <v>0.78716220000000003</v>
      </c>
      <c r="JG261">
        <v>21.72156</v>
      </c>
      <c r="JH261" s="1">
        <v>1.584118E-3</v>
      </c>
      <c r="JI261" s="1">
        <v>0.68763050000000003</v>
      </c>
      <c r="JJ261">
        <v>0.78665549999999995</v>
      </c>
      <c r="JK261">
        <v>22.632449999999999</v>
      </c>
      <c r="JL261" s="1">
        <v>1.4024E-3</v>
      </c>
      <c r="JM261" s="1">
        <v>0.60851880000000003</v>
      </c>
      <c r="JN261">
        <v>0.78626010000000002</v>
      </c>
      <c r="JO261">
        <v>23.729289999999999</v>
      </c>
      <c r="JP261" s="1">
        <v>1.2343390000000001E-3</v>
      </c>
      <c r="JQ261" s="1">
        <v>0.53567509999999996</v>
      </c>
      <c r="JR261">
        <v>0.78601180000000004</v>
      </c>
      <c r="JS261">
        <v>24.669709999999998</v>
      </c>
      <c r="JT261" s="1">
        <v>1.074944E-3</v>
      </c>
      <c r="JU261" s="1">
        <v>0.46664460000000002</v>
      </c>
      <c r="JV261">
        <v>0.78586449999999997</v>
      </c>
      <c r="JW261">
        <v>24.86073</v>
      </c>
      <c r="JX261" s="1">
        <v>9.2706549999999998E-4</v>
      </c>
      <c r="JY261" s="1">
        <v>0.4024896</v>
      </c>
      <c r="JZ261">
        <v>0.78581389999999995</v>
      </c>
      <c r="KA261">
        <v>24.262280000000001</v>
      </c>
      <c r="KB261" s="1">
        <v>7.9781589999999999E-4</v>
      </c>
      <c r="KC261" s="1">
        <v>0.34618189999999999</v>
      </c>
      <c r="KD261">
        <v>0.78584220000000005</v>
      </c>
      <c r="KE261">
        <v>23.505849999999999</v>
      </c>
      <c r="KF261" s="1">
        <v>6.9250059999999996E-4</v>
      </c>
      <c r="KG261" s="1">
        <v>0.30009400000000003</v>
      </c>
      <c r="KH261">
        <v>0.78596060000000001</v>
      </c>
      <c r="KI261">
        <v>22.849730000000001</v>
      </c>
      <c r="KJ261" s="1">
        <v>6.1146569999999997E-4</v>
      </c>
      <c r="KK261" s="1">
        <v>0.26446219999999998</v>
      </c>
      <c r="KL261">
        <v>0.78614289999999998</v>
      </c>
      <c r="KM261">
        <v>22.865839999999999</v>
      </c>
      <c r="KN261" s="1">
        <v>5.5034599999999995E-4</v>
      </c>
      <c r="KO261" s="1">
        <v>0.23761399999999999</v>
      </c>
      <c r="KP261">
        <v>0.78643890000000005</v>
      </c>
      <c r="KQ261">
        <v>23.21123</v>
      </c>
      <c r="KR261" s="1">
        <v>5.0311289999999999E-4</v>
      </c>
      <c r="KS261" s="1">
        <v>0.21690980000000001</v>
      </c>
      <c r="KT261">
        <v>0.78682319999999994</v>
      </c>
      <c r="KU261">
        <v>23.616209999999999</v>
      </c>
      <c r="KV261" s="1">
        <v>4.6407760000000001E-4</v>
      </c>
      <c r="KW261" s="1">
        <v>0.1998954</v>
      </c>
      <c r="KX261">
        <v>0.78724530000000004</v>
      </c>
      <c r="KY261">
        <v>23.95589</v>
      </c>
      <c r="KZ261" s="1">
        <v>4.2959500000000001E-4</v>
      </c>
      <c r="LA261" s="1">
        <v>0.1849227</v>
      </c>
      <c r="LB261">
        <v>0.7877054</v>
      </c>
      <c r="LC261">
        <v>23.921140000000001</v>
      </c>
      <c r="LD261" s="1">
        <v>3.9802030000000001E-4</v>
      </c>
      <c r="LE261" s="1">
        <v>0.17126089999999999</v>
      </c>
      <c r="LF261">
        <v>0.78817110000000001</v>
      </c>
      <c r="LG261">
        <v>23.492360000000001</v>
      </c>
      <c r="LH261" s="1">
        <v>3.6923110000000001E-4</v>
      </c>
      <c r="LI261" s="1">
        <v>0.15880330000000001</v>
      </c>
      <c r="LJ261">
        <v>0.78862129999999997</v>
      </c>
      <c r="LK261">
        <v>22.809380000000001</v>
      </c>
      <c r="LL261" s="1">
        <v>3.435655E-4</v>
      </c>
      <c r="LM261" s="1">
        <v>0.1476914</v>
      </c>
      <c r="LN261">
        <v>0.78904600000000003</v>
      </c>
      <c r="LO261">
        <v>22.22598</v>
      </c>
      <c r="LP261" s="1">
        <v>3.2127929999999999E-4</v>
      </c>
      <c r="LQ261" s="1">
        <v>0.1380255</v>
      </c>
      <c r="LR261">
        <v>0.78941850000000002</v>
      </c>
      <c r="LS261">
        <v>22.403169999999999</v>
      </c>
      <c r="LT261" s="1">
        <v>3.0203910000000002E-4</v>
      </c>
      <c r="LU261" s="1">
        <v>0.1296958</v>
      </c>
      <c r="LV261">
        <v>0.78967960000000004</v>
      </c>
      <c r="LW261">
        <v>23.040849999999999</v>
      </c>
      <c r="LX261" s="1">
        <v>2.8540960000000002E-4</v>
      </c>
      <c r="LY261" s="1">
        <v>0.12252589999999999</v>
      </c>
      <c r="LZ261">
        <v>0.78990009999999999</v>
      </c>
      <c r="MA261">
        <v>23.985690000000002</v>
      </c>
      <c r="MB261" s="1">
        <v>2.7086900000000003E-4</v>
      </c>
      <c r="MC261" s="1">
        <v>0.1162612</v>
      </c>
      <c r="MD261">
        <v>0.79000630000000005</v>
      </c>
      <c r="ME261">
        <v>24.7577</v>
      </c>
      <c r="MF261" s="1">
        <v>2.5795700000000001E-4</v>
      </c>
      <c r="MG261" s="1">
        <v>0.1107134</v>
      </c>
      <c r="MH261">
        <v>0.79006430000000005</v>
      </c>
      <c r="MI261">
        <v>24.964089999999999</v>
      </c>
      <c r="MJ261" s="1">
        <v>2.4649889999999998E-4</v>
      </c>
      <c r="MK261" s="1">
        <v>0.1057906</v>
      </c>
      <c r="ML261">
        <v>0.79002640000000002</v>
      </c>
      <c r="MM261">
        <v>24.39453</v>
      </c>
      <c r="MN261" s="1">
        <v>2.3655780000000001E-4</v>
      </c>
      <c r="MO261" s="1">
        <v>0.1015157</v>
      </c>
      <c r="MP261">
        <v>0.78995660000000001</v>
      </c>
      <c r="MQ261">
        <v>23.710170000000002</v>
      </c>
      <c r="MR261" s="1">
        <v>2.2813480000000001E-4</v>
      </c>
      <c r="MS261" s="1">
        <v>9.7893380000000002E-2</v>
      </c>
      <c r="MT261">
        <v>0.78988829999999999</v>
      </c>
      <c r="MU261">
        <v>23.210930000000001</v>
      </c>
      <c r="MV261" s="1">
        <v>2.2108840000000001E-4</v>
      </c>
      <c r="MW261" s="1">
        <v>9.4853240000000005E-2</v>
      </c>
      <c r="MX261">
        <v>0.78978740000000003</v>
      </c>
      <c r="MY261">
        <v>23.33587</v>
      </c>
      <c r="MZ261" s="1">
        <v>2.1509550000000001E-4</v>
      </c>
      <c r="NA261" s="1">
        <v>9.2274410000000001E-2</v>
      </c>
      <c r="NB261">
        <v>0.78970810000000002</v>
      </c>
      <c r="NC261">
        <v>23.995819999999998</v>
      </c>
      <c r="ND261" s="1">
        <v>2.1004349999999999E-4</v>
      </c>
      <c r="NE261" s="1">
        <v>9.0093049999999994E-2</v>
      </c>
      <c r="NF261">
        <v>0.78970810000000002</v>
      </c>
      <c r="NG261">
        <v>23.995819999999998</v>
      </c>
      <c r="NH261" s="1">
        <v>2.1004349999999999E-4</v>
      </c>
      <c r="NI261" s="1">
        <v>9.0093049999999994E-2</v>
      </c>
      <c r="NJ261">
        <v>0.78970810000000002</v>
      </c>
      <c r="NK261">
        <v>23.995819999999998</v>
      </c>
      <c r="NL261" s="1">
        <v>2.1004349999999999E-4</v>
      </c>
      <c r="NM261" s="1">
        <v>9.0093049999999994E-2</v>
      </c>
      <c r="NN261">
        <v>0.78970810000000002</v>
      </c>
      <c r="NO261">
        <v>23.995819999999998</v>
      </c>
      <c r="NP261" s="1">
        <v>2.1004349999999999E-4</v>
      </c>
      <c r="NQ261" s="1">
        <v>9.0093049999999994E-2</v>
      </c>
      <c r="NR261">
        <v>0.78970810000000002</v>
      </c>
      <c r="NS261">
        <v>23.995819999999998</v>
      </c>
      <c r="NT261" s="1">
        <v>2.1004349999999999E-4</v>
      </c>
      <c r="NU261" s="1">
        <v>9.0093049999999994E-2</v>
      </c>
      <c r="NV261">
        <v>0.78970810000000002</v>
      </c>
      <c r="NW261">
        <v>23.995819999999998</v>
      </c>
      <c r="NX261" s="1">
        <v>2.1004349999999999E-4</v>
      </c>
      <c r="NY261" s="1">
        <v>9.0093049999999994E-2</v>
      </c>
      <c r="NZ261">
        <v>0.78970810000000002</v>
      </c>
      <c r="OA261">
        <v>23.995819999999998</v>
      </c>
      <c r="OB261" s="1">
        <v>2.1004349999999999E-4</v>
      </c>
      <c r="OC261" s="1">
        <v>9.0093049999999994E-2</v>
      </c>
      <c r="OD261">
        <v>0.78970810000000002</v>
      </c>
      <c r="OE261">
        <v>23.995819999999998</v>
      </c>
      <c r="OF261" s="1">
        <v>2.1004349999999999E-4</v>
      </c>
      <c r="OG261" s="1">
        <v>9.0093049999999994E-2</v>
      </c>
      <c r="OH261">
        <v>0.78970810000000002</v>
      </c>
      <c r="OI261">
        <v>23.995819999999998</v>
      </c>
      <c r="OJ261" s="1">
        <v>2.1004349999999999E-4</v>
      </c>
      <c r="OK261" s="1">
        <v>9.0093049999999994E-2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1.1210329999999999</v>
      </c>
      <c r="G262">
        <v>18.50853</v>
      </c>
      <c r="H262">
        <v>0</v>
      </c>
      <c r="I262">
        <v>0</v>
      </c>
      <c r="J262">
        <v>1.118989</v>
      </c>
      <c r="K262">
        <v>18.769950000000001</v>
      </c>
      <c r="L262">
        <v>0</v>
      </c>
      <c r="M262">
        <v>0</v>
      </c>
      <c r="N262">
        <v>1.1169819999999999</v>
      </c>
      <c r="O262">
        <v>18.931480000000001</v>
      </c>
      <c r="P262">
        <v>0</v>
      </c>
      <c r="Q262">
        <v>0</v>
      </c>
      <c r="R262">
        <v>1.114949</v>
      </c>
      <c r="S262">
        <v>19.117699999999999</v>
      </c>
      <c r="T262">
        <v>0</v>
      </c>
      <c r="U262">
        <v>0</v>
      </c>
      <c r="V262">
        <v>1.1129039999999999</v>
      </c>
      <c r="W262">
        <v>19.469460000000002</v>
      </c>
      <c r="X262">
        <v>0</v>
      </c>
      <c r="Y262">
        <v>0</v>
      </c>
      <c r="Z262">
        <v>1.1108199999999999</v>
      </c>
      <c r="AA262">
        <v>19.597020000000001</v>
      </c>
      <c r="AB262">
        <v>0</v>
      </c>
      <c r="AC262">
        <v>0</v>
      </c>
      <c r="AD262">
        <v>1.1086590000000001</v>
      </c>
      <c r="AE262">
        <v>19.358219999999999</v>
      </c>
      <c r="AF262">
        <v>0</v>
      </c>
      <c r="AG262">
        <v>0</v>
      </c>
      <c r="AH262">
        <v>1.106568</v>
      </c>
      <c r="AI262">
        <v>19.152760000000001</v>
      </c>
      <c r="AJ262">
        <v>0</v>
      </c>
      <c r="AK262">
        <v>0</v>
      </c>
      <c r="AL262">
        <v>1.1044659999999999</v>
      </c>
      <c r="AM262">
        <v>19.081119999999999</v>
      </c>
      <c r="AN262">
        <v>0</v>
      </c>
      <c r="AO262">
        <v>0</v>
      </c>
      <c r="AP262">
        <v>1.1022320000000001</v>
      </c>
      <c r="AQ262">
        <v>19.524170000000002</v>
      </c>
      <c r="AR262">
        <v>0</v>
      </c>
      <c r="AS262">
        <v>0</v>
      </c>
      <c r="AT262">
        <v>1.099966</v>
      </c>
      <c r="AU262">
        <v>20.027329999999999</v>
      </c>
      <c r="AV262">
        <v>0</v>
      </c>
      <c r="AW262">
        <v>0</v>
      </c>
      <c r="AX262">
        <v>1.097599</v>
      </c>
      <c r="AY262">
        <v>20.444369999999999</v>
      </c>
      <c r="AZ262">
        <v>1.074643E-33</v>
      </c>
      <c r="BA262">
        <v>6.5764819999999999E-31</v>
      </c>
      <c r="BB262">
        <v>1.0951610000000001</v>
      </c>
      <c r="BC262">
        <v>20.866219999999998</v>
      </c>
      <c r="BD262" s="1">
        <v>4.4797529999999998E-20</v>
      </c>
      <c r="BE262" s="1">
        <v>2.7362139999999999E-17</v>
      </c>
      <c r="BF262">
        <v>1.092697</v>
      </c>
      <c r="BG262">
        <v>20.949380000000001</v>
      </c>
      <c r="BH262" s="1">
        <v>1.3886929999999999E-12</v>
      </c>
      <c r="BI262" s="1">
        <v>6.6840430000000001E-10</v>
      </c>
      <c r="BJ262">
        <v>1.0902099999999999</v>
      </c>
      <c r="BK262">
        <v>20.797229999999999</v>
      </c>
      <c r="BL262" s="1">
        <v>3.4632640000000002E-7</v>
      </c>
      <c r="BM262" s="1">
        <v>1.175512E-4</v>
      </c>
      <c r="BN262">
        <v>1.0877129999999999</v>
      </c>
      <c r="BO262">
        <v>20.621729999999999</v>
      </c>
      <c r="BP262" s="1">
        <v>2.7724089999999998E-4</v>
      </c>
      <c r="BQ262" s="1">
        <v>0.1054803</v>
      </c>
      <c r="BR262">
        <v>1.0852619999999999</v>
      </c>
      <c r="BS262">
        <v>20.520790000000002</v>
      </c>
      <c r="BT262" s="1">
        <v>3.1029930000000001E-2</v>
      </c>
      <c r="BU262" s="1">
        <v>13.04693</v>
      </c>
      <c r="BV262">
        <v>1.0827819999999999</v>
      </c>
      <c r="BW262">
        <v>20.455449999999999</v>
      </c>
      <c r="BX262" s="1">
        <v>0.88789770000000001</v>
      </c>
      <c r="BY262">
        <v>408.84649999999999</v>
      </c>
      <c r="BZ262">
        <v>1.08023</v>
      </c>
      <c r="CA262">
        <v>20.665880000000001</v>
      </c>
      <c r="CB262" s="1">
        <v>8.8092849999999991</v>
      </c>
      <c r="CC262">
        <v>4414.2849999999999</v>
      </c>
      <c r="CD262">
        <v>1.0774919999999999</v>
      </c>
      <c r="CE262">
        <v>20.745729999999998</v>
      </c>
      <c r="CF262">
        <v>36.964199999999998</v>
      </c>
      <c r="CG262">
        <v>20060.37</v>
      </c>
      <c r="CH262">
        <v>1.074694</v>
      </c>
      <c r="CI262">
        <v>20.802980000000002</v>
      </c>
      <c r="CJ262">
        <v>75.860500000000002</v>
      </c>
      <c r="CK262">
        <v>44368.29</v>
      </c>
      <c r="CL262">
        <v>1.0713459999999999</v>
      </c>
      <c r="CM262">
        <v>20.6995</v>
      </c>
      <c r="CN262">
        <v>85.013490000000004</v>
      </c>
      <c r="CO262">
        <v>53387.54</v>
      </c>
      <c r="CP262">
        <v>1.0668580000000001</v>
      </c>
      <c r="CQ262">
        <v>20.623470000000001</v>
      </c>
      <c r="CR262">
        <v>56.814920000000001</v>
      </c>
      <c r="CS262">
        <v>38207</v>
      </c>
      <c r="CT262">
        <v>1.0608660000000001</v>
      </c>
      <c r="CU262">
        <v>20.443169999999999</v>
      </c>
      <c r="CV262">
        <v>24.545110000000001</v>
      </c>
      <c r="CW262">
        <v>17613.29</v>
      </c>
      <c r="CX262">
        <v>1.0537669999999999</v>
      </c>
      <c r="CY262">
        <v>20.07403</v>
      </c>
      <c r="CZ262">
        <v>7.4003310000000004</v>
      </c>
      <c r="DA262">
        <v>5640.0860000000002</v>
      </c>
      <c r="DB262">
        <v>1.0462830000000001</v>
      </c>
      <c r="DC262">
        <v>19.664670000000001</v>
      </c>
      <c r="DD262">
        <v>1.7000040000000001</v>
      </c>
      <c r="DE262">
        <v>1360.826</v>
      </c>
      <c r="DF262">
        <v>1.0386340000000001</v>
      </c>
      <c r="DG262">
        <v>19.48104</v>
      </c>
      <c r="DH262">
        <v>0.35034850000000001</v>
      </c>
      <c r="DI262">
        <v>284.42840000000001</v>
      </c>
      <c r="DJ262">
        <v>1.0309759999999999</v>
      </c>
      <c r="DK262">
        <v>19.349299999999999</v>
      </c>
      <c r="DL262">
        <v>0.1017059</v>
      </c>
      <c r="DM262">
        <v>76.052539999999993</v>
      </c>
      <c r="DN262">
        <v>1.023282</v>
      </c>
      <c r="DO262">
        <v>19.35267</v>
      </c>
      <c r="DP262">
        <v>6.1744630000000002E-2</v>
      </c>
      <c r="DQ262">
        <v>41.861989999999999</v>
      </c>
      <c r="DR262">
        <v>1.015612</v>
      </c>
      <c r="DS262">
        <v>19.07348</v>
      </c>
      <c r="DT262">
        <v>5.4710080000000001E-2</v>
      </c>
      <c r="DU262">
        <v>36.168619999999997</v>
      </c>
      <c r="DV262">
        <v>1.008254</v>
      </c>
      <c r="DW262">
        <v>18.80228</v>
      </c>
      <c r="DX262" s="1">
        <v>5.3351540000000003E-2</v>
      </c>
      <c r="DY262">
        <v>35.23903</v>
      </c>
      <c r="DZ262">
        <v>1.000991</v>
      </c>
      <c r="EA262">
        <v>18.674679999999999</v>
      </c>
      <c r="EB262" s="1">
        <v>5.3028319999999997E-2</v>
      </c>
      <c r="EC262">
        <v>35.235689999999998</v>
      </c>
      <c r="ED262">
        <v>0.9938266</v>
      </c>
      <c r="EE262">
        <v>18.548999999999999</v>
      </c>
      <c r="EF262" s="1">
        <v>5.1954699999999999E-2</v>
      </c>
      <c r="EG262">
        <v>34.855440000000002</v>
      </c>
      <c r="EH262">
        <v>0.98680909999999999</v>
      </c>
      <c r="EI262">
        <v>18.77824</v>
      </c>
      <c r="EJ262" s="1">
        <v>4.9539550000000002E-2</v>
      </c>
      <c r="EK262">
        <v>33.588250000000002</v>
      </c>
      <c r="EL262">
        <v>0.97970950000000001</v>
      </c>
      <c r="EM262">
        <v>18.926290000000002</v>
      </c>
      <c r="EN262" s="1">
        <v>4.6088610000000002E-2</v>
      </c>
      <c r="EO262" s="1">
        <v>31.559180000000001</v>
      </c>
      <c r="EP262">
        <v>0.97243199999999996</v>
      </c>
      <c r="EQ262">
        <v>18.922730000000001</v>
      </c>
      <c r="ER262" s="1">
        <v>4.2163869999999999E-2</v>
      </c>
      <c r="ES262" s="1">
        <v>29.133620000000001</v>
      </c>
      <c r="ET262">
        <v>0.96393899999999999</v>
      </c>
      <c r="EU262">
        <v>19.043700000000001</v>
      </c>
      <c r="EV262" s="1">
        <v>3.8196069999999999E-2</v>
      </c>
      <c r="EW262" s="1">
        <v>26.62107</v>
      </c>
      <c r="EX262">
        <v>0.95604829999999996</v>
      </c>
      <c r="EY262">
        <v>18.879989999999999</v>
      </c>
      <c r="EZ262" s="1">
        <v>3.4467850000000001E-2</v>
      </c>
      <c r="FA262" s="1">
        <v>24.199110000000001</v>
      </c>
      <c r="FB262">
        <v>0.94821140000000004</v>
      </c>
      <c r="FC262">
        <v>18.35378</v>
      </c>
      <c r="FD262" s="1">
        <v>3.109812E-2</v>
      </c>
      <c r="FE262" s="1">
        <v>21.983139999999999</v>
      </c>
      <c r="FF262">
        <v>0.94020190000000003</v>
      </c>
      <c r="FG262">
        <v>17.947990000000001</v>
      </c>
      <c r="FH262" s="1">
        <v>2.8076380000000001E-2</v>
      </c>
      <c r="FI262" s="1">
        <v>19.986219999999999</v>
      </c>
      <c r="FJ262">
        <v>0.93359199999999998</v>
      </c>
      <c r="FK262">
        <v>17.779679999999999</v>
      </c>
      <c r="FL262" s="1">
        <v>2.5408099999999999E-2</v>
      </c>
      <c r="FM262" s="1">
        <v>18.186730000000001</v>
      </c>
      <c r="FN262">
        <v>0.92657599999999996</v>
      </c>
      <c r="FO262">
        <v>18.358709999999999</v>
      </c>
      <c r="FP262" s="1">
        <v>2.2986719999999999E-2</v>
      </c>
      <c r="FQ262" s="1">
        <v>16.553450000000002</v>
      </c>
      <c r="FR262">
        <v>0.91953339999999995</v>
      </c>
      <c r="FS262">
        <v>19.161380000000001</v>
      </c>
      <c r="FT262" s="1">
        <v>2.0768020000000002E-2</v>
      </c>
      <c r="FU262" s="1">
        <v>15.050219999999999</v>
      </c>
      <c r="FV262">
        <v>0.91242000000000001</v>
      </c>
      <c r="FW262">
        <v>19.949020000000001</v>
      </c>
      <c r="FX262" s="1">
        <v>1.8750389999999999E-2</v>
      </c>
      <c r="FY262" s="1">
        <v>13.672980000000001</v>
      </c>
      <c r="FZ262">
        <v>0.9052791</v>
      </c>
      <c r="GA262">
        <v>20.510159999999999</v>
      </c>
      <c r="GB262" s="1">
        <v>1.692341E-2</v>
      </c>
      <c r="GC262" s="1">
        <v>12.41878</v>
      </c>
      <c r="GD262">
        <v>0.89843450000000002</v>
      </c>
      <c r="GE262">
        <v>20.379660000000001</v>
      </c>
      <c r="GF262" s="1">
        <v>1.5298320000000001E-2</v>
      </c>
      <c r="GG262" s="1">
        <v>11.287509999999999</v>
      </c>
      <c r="GH262">
        <v>0.89135909999999996</v>
      </c>
      <c r="GI262">
        <v>19.810300000000002</v>
      </c>
      <c r="GJ262" s="1">
        <v>1.38298E-2</v>
      </c>
      <c r="GK262" s="1">
        <v>10.263719999999999</v>
      </c>
      <c r="GL262">
        <v>0.88484839999999998</v>
      </c>
      <c r="GM262">
        <v>19.322679999999998</v>
      </c>
      <c r="GN262" s="1">
        <v>1.2510459999999999E-2</v>
      </c>
      <c r="GO262" s="1">
        <v>9.3339320000000008</v>
      </c>
      <c r="GP262">
        <v>0.87846089999999999</v>
      </c>
      <c r="GQ262">
        <v>19.10895</v>
      </c>
      <c r="GR262" s="1">
        <v>1.132058E-2</v>
      </c>
      <c r="GS262" s="1">
        <v>8.4906100000000002</v>
      </c>
      <c r="GT262">
        <v>0.87358999999999998</v>
      </c>
      <c r="GU262">
        <v>19.760539999999999</v>
      </c>
      <c r="GV262" s="1">
        <v>1.0273610000000001E-2</v>
      </c>
      <c r="GW262" s="1">
        <v>7.7307990000000002</v>
      </c>
      <c r="GX262">
        <v>0.86783049999999995</v>
      </c>
      <c r="GY262">
        <v>20.715679999999999</v>
      </c>
      <c r="GZ262" s="1">
        <v>9.3097709999999997E-3</v>
      </c>
      <c r="HA262" s="1">
        <v>7.0389189999999999</v>
      </c>
      <c r="HB262">
        <v>0.86198090000000005</v>
      </c>
      <c r="HC262">
        <v>21.769259999999999</v>
      </c>
      <c r="HD262" s="1">
        <v>8.4168539999999997E-3</v>
      </c>
      <c r="HE262" s="1">
        <v>6.3961829999999997</v>
      </c>
      <c r="HF262">
        <v>0.8571976</v>
      </c>
      <c r="HG262">
        <v>22.535920000000001</v>
      </c>
      <c r="HH262" s="1">
        <v>7.6002209999999999E-3</v>
      </c>
      <c r="HI262" s="1">
        <v>5.801596</v>
      </c>
      <c r="HJ262">
        <v>0.85369229999999996</v>
      </c>
      <c r="HK262">
        <v>22.591329999999999</v>
      </c>
      <c r="HL262" s="1">
        <v>6.8566740000000001E-3</v>
      </c>
      <c r="HM262" s="1">
        <v>5.2483630000000003</v>
      </c>
      <c r="HN262">
        <v>0.84954870000000005</v>
      </c>
      <c r="HO262">
        <v>22.057590000000001</v>
      </c>
      <c r="HP262" s="1">
        <v>6.187026E-3</v>
      </c>
      <c r="HQ262" s="1">
        <v>4.7482879999999996</v>
      </c>
      <c r="HR262">
        <v>0.84539430000000004</v>
      </c>
      <c r="HS262">
        <v>21.442</v>
      </c>
      <c r="HT262" s="1">
        <v>5.5886809999999999E-3</v>
      </c>
      <c r="HU262" s="1">
        <v>4.2987029999999997</v>
      </c>
      <c r="HV262">
        <v>0.84190339999999997</v>
      </c>
      <c r="HW262">
        <v>21.00385</v>
      </c>
      <c r="HX262" s="1">
        <v>5.0478570000000002E-3</v>
      </c>
      <c r="HY262" s="1">
        <v>3.8894839999999999</v>
      </c>
      <c r="HZ262">
        <v>0.83878560000000002</v>
      </c>
      <c r="IA262">
        <v>21.341699999999999</v>
      </c>
      <c r="IB262" s="1">
        <v>4.546245E-3</v>
      </c>
      <c r="IC262" s="1">
        <v>3.5105749999999998</v>
      </c>
      <c r="ID262">
        <v>0.8358487</v>
      </c>
      <c r="IE262">
        <v>21.545349999999999</v>
      </c>
      <c r="IF262" s="1">
        <v>4.0630789999999998E-3</v>
      </c>
      <c r="IG262" s="1">
        <v>3.1462699999999999</v>
      </c>
      <c r="IH262">
        <v>0.83343540000000005</v>
      </c>
      <c r="II262">
        <v>22.359749999999998</v>
      </c>
      <c r="IJ262" s="1">
        <v>3.5956759999999999E-3</v>
      </c>
      <c r="IK262" s="1">
        <v>2.7923659999999999</v>
      </c>
      <c r="IL262">
        <v>0.83148750000000005</v>
      </c>
      <c r="IM262">
        <v>23.047529999999998</v>
      </c>
      <c r="IN262" s="1">
        <v>3.1522439999999998E-3</v>
      </c>
      <c r="IO262" s="1">
        <v>2.4534609999999999</v>
      </c>
      <c r="IP262">
        <v>0.82989239999999997</v>
      </c>
      <c r="IQ262">
        <v>23.15381</v>
      </c>
      <c r="IR262" s="1">
        <v>2.7449290000000001E-3</v>
      </c>
      <c r="IS262" s="1">
        <v>2.1392199999999999</v>
      </c>
      <c r="IT262">
        <v>0.82846710000000001</v>
      </c>
      <c r="IU262">
        <v>22.63964</v>
      </c>
      <c r="IV262" s="1">
        <v>2.386029E-3</v>
      </c>
      <c r="IW262" s="1">
        <v>1.8599909999999999</v>
      </c>
      <c r="IX262">
        <v>0.82743100000000003</v>
      </c>
      <c r="IY262">
        <v>21.892659999999999</v>
      </c>
      <c r="IZ262" s="1">
        <v>2.0807289999999999E-3</v>
      </c>
      <c r="JA262" s="1">
        <v>1.6212519999999999</v>
      </c>
      <c r="JB262">
        <v>0.82647170000000003</v>
      </c>
      <c r="JC262">
        <v>21.366060000000001</v>
      </c>
      <c r="JD262" s="1">
        <v>1.826294E-3</v>
      </c>
      <c r="JE262" s="1">
        <v>1.421664</v>
      </c>
      <c r="JF262">
        <v>0.82568699999999995</v>
      </c>
      <c r="JG262">
        <v>21.76164</v>
      </c>
      <c r="JH262" s="1">
        <v>1.6135730000000001E-3</v>
      </c>
      <c r="JI262" s="1">
        <v>1.2550589999999999</v>
      </c>
      <c r="JJ262">
        <v>0.82505459999999997</v>
      </c>
      <c r="JK262">
        <v>22.617000000000001</v>
      </c>
      <c r="JL262" s="1">
        <v>1.428779E-3</v>
      </c>
      <c r="JM262" s="1">
        <v>1.1114139999999999</v>
      </c>
      <c r="JN262">
        <v>0.82459519999999997</v>
      </c>
      <c r="JO262">
        <v>23.695150000000002</v>
      </c>
      <c r="JP262" s="1">
        <v>1.2591480000000001E-3</v>
      </c>
      <c r="JQ262" s="1">
        <v>0.98071660000000005</v>
      </c>
      <c r="JR262">
        <v>0.82427689999999998</v>
      </c>
      <c r="JS262">
        <v>24.655280000000001</v>
      </c>
      <c r="JT262" s="1">
        <v>1.098461E-3</v>
      </c>
      <c r="JU262" s="1">
        <v>0.85724409999999995</v>
      </c>
      <c r="JV262">
        <v>0.82409619999999995</v>
      </c>
      <c r="JW262">
        <v>24.901630000000001</v>
      </c>
      <c r="JX262" s="1">
        <v>9.4848100000000004E-4</v>
      </c>
      <c r="JY262" s="1">
        <v>0.74138590000000004</v>
      </c>
      <c r="JZ262">
        <v>0.82398610000000005</v>
      </c>
      <c r="KA262">
        <v>24.365379999999998</v>
      </c>
      <c r="KB262" s="1">
        <v>8.1607659999999999E-4</v>
      </c>
      <c r="KC262" s="1">
        <v>0.63789079999999998</v>
      </c>
      <c r="KD262">
        <v>0.82401029999999997</v>
      </c>
      <c r="KE262">
        <v>23.633790000000001</v>
      </c>
      <c r="KF262" s="1">
        <v>7.0705080000000003E-4</v>
      </c>
      <c r="KG262" s="1">
        <v>0.55151490000000003</v>
      </c>
      <c r="KH262">
        <v>0.82411909999999999</v>
      </c>
      <c r="KI262">
        <v>22.964079999999999</v>
      </c>
      <c r="KJ262" s="1">
        <v>6.2253829999999995E-4</v>
      </c>
      <c r="KK262" s="1">
        <v>0.48376160000000001</v>
      </c>
      <c r="KL262">
        <v>0.82431049999999995</v>
      </c>
      <c r="KM262">
        <v>22.931699999999999</v>
      </c>
      <c r="KN262" s="1">
        <v>5.5870289999999999E-4</v>
      </c>
      <c r="KO262" s="1">
        <v>0.43245889999999998</v>
      </c>
      <c r="KP262">
        <v>0.82459119999999997</v>
      </c>
      <c r="KQ262">
        <v>23.215129999999998</v>
      </c>
      <c r="KR262" s="1">
        <v>5.0971299999999996E-4</v>
      </c>
      <c r="KS262" s="1">
        <v>0.39327400000000001</v>
      </c>
      <c r="KT262">
        <v>0.82498590000000005</v>
      </c>
      <c r="KU262">
        <v>23.580639999999999</v>
      </c>
      <c r="KV262" s="1">
        <v>4.6967880000000001E-4</v>
      </c>
      <c r="KW262" s="1">
        <v>0.36166399999999999</v>
      </c>
      <c r="KX262">
        <v>0.82543820000000001</v>
      </c>
      <c r="KY262">
        <v>23.924379999999999</v>
      </c>
      <c r="KZ262" s="1">
        <v>4.346299E-4</v>
      </c>
      <c r="LA262" s="1">
        <v>0.3342929</v>
      </c>
      <c r="LB262">
        <v>0.82594970000000001</v>
      </c>
      <c r="LC262">
        <v>23.928000000000001</v>
      </c>
      <c r="LD262" s="1">
        <v>4.026379E-4</v>
      </c>
      <c r="LE262" s="1">
        <v>0.30948619999999999</v>
      </c>
      <c r="LF262">
        <v>0.82644790000000001</v>
      </c>
      <c r="LG262">
        <v>23.56934</v>
      </c>
      <c r="LH262" s="1">
        <v>3.7340030000000002E-4</v>
      </c>
      <c r="LI262" s="1">
        <v>0.28679840000000001</v>
      </c>
      <c r="LJ262">
        <v>0.82693039999999995</v>
      </c>
      <c r="LK262">
        <v>22.933920000000001</v>
      </c>
      <c r="LL262" s="1">
        <v>3.4724449999999998E-4</v>
      </c>
      <c r="LM262" s="1">
        <v>0.26642779999999999</v>
      </c>
      <c r="LN262">
        <v>0.82740800000000003</v>
      </c>
      <c r="LO262">
        <v>22.35615</v>
      </c>
      <c r="LP262" s="1">
        <v>3.2445899999999998E-4</v>
      </c>
      <c r="LQ262" s="1">
        <v>0.24859220000000001</v>
      </c>
      <c r="LR262">
        <v>0.82783150000000005</v>
      </c>
      <c r="LS262">
        <v>22.491499999999998</v>
      </c>
      <c r="LT262" s="1">
        <v>3.0477210000000001E-4</v>
      </c>
      <c r="LU262" s="1">
        <v>0.2331983</v>
      </c>
      <c r="LV262">
        <v>0.82815430000000001</v>
      </c>
      <c r="LW262">
        <v>23.07</v>
      </c>
      <c r="LX262" s="1">
        <v>2.8777240000000002E-4</v>
      </c>
      <c r="LY262" s="1">
        <v>0.2199499</v>
      </c>
      <c r="LZ262">
        <v>0.82838920000000005</v>
      </c>
      <c r="MA262">
        <v>23.983609999999999</v>
      </c>
      <c r="MB262" s="1">
        <v>2.7294329999999999E-4</v>
      </c>
      <c r="MC262" s="1">
        <v>0.2084347</v>
      </c>
      <c r="MD262">
        <v>0.82854220000000001</v>
      </c>
      <c r="ME262">
        <v>24.766069999999999</v>
      </c>
      <c r="MF262" s="1">
        <v>2.5980360000000001E-4</v>
      </c>
      <c r="MG262" s="1">
        <v>0.19827600000000001</v>
      </c>
      <c r="MH262">
        <v>0.82859340000000004</v>
      </c>
      <c r="MI262">
        <v>25.022780000000001</v>
      </c>
      <c r="MJ262" s="1">
        <v>2.48127E-4</v>
      </c>
      <c r="MK262" s="1">
        <v>0.1892568</v>
      </c>
      <c r="ML262">
        <v>0.82859499999999997</v>
      </c>
      <c r="MM262">
        <v>24.498419999999999</v>
      </c>
      <c r="MN262" s="1">
        <v>2.379502E-4</v>
      </c>
      <c r="MO262" s="1">
        <v>0.1813709</v>
      </c>
      <c r="MP262">
        <v>0.82854479999999997</v>
      </c>
      <c r="MQ262">
        <v>23.821660000000001</v>
      </c>
      <c r="MR262" s="1">
        <v>2.293067E-4</v>
      </c>
      <c r="MS262" s="1">
        <v>0.17465939999999999</v>
      </c>
      <c r="MT262">
        <v>0.82845440000000004</v>
      </c>
      <c r="MU262">
        <v>23.28378</v>
      </c>
      <c r="MV262" s="1">
        <v>2.220744E-4</v>
      </c>
      <c r="MW262" s="1">
        <v>0.16902610000000001</v>
      </c>
      <c r="MX262">
        <v>0.82834779999999997</v>
      </c>
      <c r="MY262">
        <v>23.351990000000001</v>
      </c>
      <c r="MZ262" s="1">
        <v>2.1593200000000001E-4</v>
      </c>
      <c r="NA262" s="1">
        <v>0.16426170000000001</v>
      </c>
      <c r="NB262">
        <v>0.82826270000000002</v>
      </c>
      <c r="NC262">
        <v>23.9573</v>
      </c>
      <c r="ND262" s="1">
        <v>2.1074670000000001E-4</v>
      </c>
      <c r="NE262" s="1">
        <v>0.1602287</v>
      </c>
      <c r="NF262">
        <v>0.82826270000000002</v>
      </c>
      <c r="NG262">
        <v>23.9573</v>
      </c>
      <c r="NH262" s="1">
        <v>2.1074670000000001E-4</v>
      </c>
      <c r="NI262" s="1">
        <v>0.1602287</v>
      </c>
      <c r="NJ262">
        <v>0.82826270000000002</v>
      </c>
      <c r="NK262">
        <v>23.9573</v>
      </c>
      <c r="NL262" s="1">
        <v>2.1074670000000001E-4</v>
      </c>
      <c r="NM262" s="1">
        <v>0.1602287</v>
      </c>
      <c r="NN262">
        <v>0.82826270000000002</v>
      </c>
      <c r="NO262">
        <v>23.9573</v>
      </c>
      <c r="NP262" s="1">
        <v>2.1074670000000001E-4</v>
      </c>
      <c r="NQ262" s="1">
        <v>0.1602287</v>
      </c>
      <c r="NR262">
        <v>0.82826270000000002</v>
      </c>
      <c r="NS262">
        <v>23.9573</v>
      </c>
      <c r="NT262" s="1">
        <v>2.1074670000000001E-4</v>
      </c>
      <c r="NU262" s="1">
        <v>0.1602287</v>
      </c>
      <c r="NV262">
        <v>0.82826270000000002</v>
      </c>
      <c r="NW262">
        <v>23.9573</v>
      </c>
      <c r="NX262" s="1">
        <v>2.1074670000000001E-4</v>
      </c>
      <c r="NY262" s="1">
        <v>0.1602287</v>
      </c>
      <c r="NZ262">
        <v>0.82826270000000002</v>
      </c>
      <c r="OA262">
        <v>23.9573</v>
      </c>
      <c r="OB262" s="1">
        <v>2.1074670000000001E-4</v>
      </c>
      <c r="OC262" s="1">
        <v>0.1602287</v>
      </c>
      <c r="OD262">
        <v>0.82826270000000002</v>
      </c>
      <c r="OE262">
        <v>23.9573</v>
      </c>
      <c r="OF262" s="1">
        <v>2.1074670000000001E-4</v>
      </c>
      <c r="OG262" s="1">
        <v>0.1602287</v>
      </c>
      <c r="OH262">
        <v>0.82826270000000002</v>
      </c>
      <c r="OI262">
        <v>23.9573</v>
      </c>
      <c r="OJ262" s="1">
        <v>2.1074670000000001E-4</v>
      </c>
      <c r="OK262" s="1">
        <v>0.1602287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0.56662219999999996</v>
      </c>
      <c r="G263">
        <v>18.526330000000002</v>
      </c>
      <c r="H263">
        <v>0</v>
      </c>
      <c r="I263">
        <v>0</v>
      </c>
      <c r="J263">
        <v>0.56516949999999999</v>
      </c>
      <c r="K263">
        <v>18.801960000000001</v>
      </c>
      <c r="L263">
        <v>0</v>
      </c>
      <c r="M263">
        <v>0</v>
      </c>
      <c r="N263">
        <v>0.56371150000000003</v>
      </c>
      <c r="O263">
        <v>18.97212</v>
      </c>
      <c r="P263">
        <v>0</v>
      </c>
      <c r="Q263">
        <v>0</v>
      </c>
      <c r="R263">
        <v>0.56225409999999998</v>
      </c>
      <c r="S263">
        <v>19.148510000000002</v>
      </c>
      <c r="T263">
        <v>0</v>
      </c>
      <c r="U263">
        <v>0</v>
      </c>
      <c r="V263">
        <v>0.5607877</v>
      </c>
      <c r="W263">
        <v>19.483000000000001</v>
      </c>
      <c r="X263">
        <v>0</v>
      </c>
      <c r="Y263">
        <v>0</v>
      </c>
      <c r="Z263">
        <v>0.55930449999999998</v>
      </c>
      <c r="AA263">
        <v>19.605060000000002</v>
      </c>
      <c r="AB263">
        <v>0</v>
      </c>
      <c r="AC263">
        <v>0</v>
      </c>
      <c r="AD263">
        <v>0.55781829999999999</v>
      </c>
      <c r="AE263">
        <v>19.363</v>
      </c>
      <c r="AF263">
        <v>0</v>
      </c>
      <c r="AG263">
        <v>0</v>
      </c>
      <c r="AH263">
        <v>0.55637740000000002</v>
      </c>
      <c r="AI263">
        <v>19.15446</v>
      </c>
      <c r="AJ263">
        <v>0</v>
      </c>
      <c r="AK263">
        <v>0</v>
      </c>
      <c r="AL263">
        <v>0.5548961</v>
      </c>
      <c r="AM263">
        <v>19.076619999999998</v>
      </c>
      <c r="AN263">
        <v>0</v>
      </c>
      <c r="AO263">
        <v>0</v>
      </c>
      <c r="AP263">
        <v>0.55338759999999998</v>
      </c>
      <c r="AQ263">
        <v>19.528780000000001</v>
      </c>
      <c r="AR263">
        <v>0</v>
      </c>
      <c r="AS263">
        <v>0</v>
      </c>
      <c r="AT263">
        <v>0.55182609999999999</v>
      </c>
      <c r="AU263">
        <v>20.0335</v>
      </c>
      <c r="AV263">
        <v>0</v>
      </c>
      <c r="AW263">
        <v>0</v>
      </c>
      <c r="AX263">
        <v>0.55020080000000005</v>
      </c>
      <c r="AY263">
        <v>20.45074</v>
      </c>
      <c r="AZ263">
        <v>0</v>
      </c>
      <c r="BA263">
        <v>-7.5841939999999996E-35</v>
      </c>
      <c r="BB263">
        <v>0.54854349999999996</v>
      </c>
      <c r="BC263">
        <v>20.868379999999998</v>
      </c>
      <c r="BD263">
        <v>0</v>
      </c>
      <c r="BE263" s="1">
        <v>-2.8219920000000001E-21</v>
      </c>
      <c r="BF263">
        <v>0.54684929999999998</v>
      </c>
      <c r="BG263">
        <v>20.94942</v>
      </c>
      <c r="BH263" s="1">
        <v>0</v>
      </c>
      <c r="BI263" s="1">
        <v>-4.072061E-15</v>
      </c>
      <c r="BJ263">
        <v>0.54515599999999997</v>
      </c>
      <c r="BK263">
        <v>20.797979999999999</v>
      </c>
      <c r="BL263" s="1">
        <v>8.338844E-8</v>
      </c>
      <c r="BM263" s="1">
        <v>2.610416E-5</v>
      </c>
      <c r="BN263">
        <v>0.54343799999999998</v>
      </c>
      <c r="BO263">
        <v>20.621970000000001</v>
      </c>
      <c r="BP263" s="1">
        <v>1.035305E-4</v>
      </c>
      <c r="BQ263" s="1">
        <v>3.2487269999999999E-2</v>
      </c>
      <c r="BR263">
        <v>0.54170700000000005</v>
      </c>
      <c r="BS263">
        <v>20.524519999999999</v>
      </c>
      <c r="BT263" s="1">
        <v>1.496661E-2</v>
      </c>
      <c r="BU263" s="1">
        <v>4.8336610000000002</v>
      </c>
      <c r="BV263">
        <v>0.53999540000000001</v>
      </c>
      <c r="BW263">
        <v>20.470459999999999</v>
      </c>
      <c r="BX263" s="1">
        <v>0.52083239999999997</v>
      </c>
      <c r="BY263">
        <v>173.36109999999999</v>
      </c>
      <c r="BZ263">
        <v>0.5382344</v>
      </c>
      <c r="CA263">
        <v>20.684930000000001</v>
      </c>
      <c r="CB263" s="1">
        <v>6.0875209999999997</v>
      </c>
      <c r="CC263">
        <v>2085.1799999999998</v>
      </c>
      <c r="CD263">
        <v>0.53637599999999996</v>
      </c>
      <c r="CE263">
        <v>20.759080000000001</v>
      </c>
      <c r="CF263">
        <v>29.46039</v>
      </c>
      <c r="CG263">
        <v>10367.540000000001</v>
      </c>
      <c r="CH263">
        <v>0.53446919999999998</v>
      </c>
      <c r="CI263">
        <v>20.815629999999999</v>
      </c>
      <c r="CJ263">
        <v>68.665450000000007</v>
      </c>
      <c r="CK263">
        <v>24760.45</v>
      </c>
      <c r="CL263">
        <v>0.53228279999999994</v>
      </c>
      <c r="CM263">
        <v>20.695129999999999</v>
      </c>
      <c r="CN263">
        <v>86.194149999999993</v>
      </c>
      <c r="CO263">
        <v>31792.23</v>
      </c>
      <c r="CP263">
        <v>0.52943510000000005</v>
      </c>
      <c r="CQ263">
        <v>20.61571</v>
      </c>
      <c r="CR263">
        <v>64.034559999999999</v>
      </c>
      <c r="CS263">
        <v>24150.37</v>
      </c>
      <c r="CT263">
        <v>0.52564010000000005</v>
      </c>
      <c r="CU263">
        <v>20.444659999999999</v>
      </c>
      <c r="CV263">
        <v>30.38402</v>
      </c>
      <c r="CW263">
        <v>11706.15</v>
      </c>
      <c r="CX263">
        <v>0.52101140000000001</v>
      </c>
      <c r="CY263">
        <v>20.09712</v>
      </c>
      <c r="CZ263">
        <v>9.9442830000000004</v>
      </c>
      <c r="DA263">
        <v>3910.7910000000002</v>
      </c>
      <c r="DB263">
        <v>0.51597389999999999</v>
      </c>
      <c r="DC263">
        <v>19.704630000000002</v>
      </c>
      <c r="DD263">
        <v>2.4348969999999999</v>
      </c>
      <c r="DE263">
        <v>974.51760000000002</v>
      </c>
      <c r="DF263">
        <v>0.51085159999999996</v>
      </c>
      <c r="DG263">
        <v>19.52299</v>
      </c>
      <c r="DH263">
        <v>0.5071639</v>
      </c>
      <c r="DI263">
        <v>205.16720000000001</v>
      </c>
      <c r="DJ263">
        <v>0.50585119999999995</v>
      </c>
      <c r="DK263">
        <v>19.391200000000001</v>
      </c>
      <c r="DL263">
        <v>0.12872919999999999</v>
      </c>
      <c r="DM263">
        <v>51.513170000000002</v>
      </c>
      <c r="DN263">
        <v>0.50079130000000005</v>
      </c>
      <c r="DO263">
        <v>19.391470000000002</v>
      </c>
      <c r="DP263">
        <v>6.6067479999999998E-2</v>
      </c>
      <c r="DQ263">
        <v>25.890820000000001</v>
      </c>
      <c r="DR263">
        <v>0.49573499999999998</v>
      </c>
      <c r="DS263">
        <v>19.09599</v>
      </c>
      <c r="DT263">
        <v>5.5475129999999997E-2</v>
      </c>
      <c r="DU263">
        <v>21.67869</v>
      </c>
      <c r="DV263">
        <v>0.4908631</v>
      </c>
      <c r="DW263">
        <v>18.80273</v>
      </c>
      <c r="DX263">
        <v>5.3404670000000001E-2</v>
      </c>
      <c r="DY263">
        <v>20.969909999999999</v>
      </c>
      <c r="DZ263">
        <v>0.48607939999999999</v>
      </c>
      <c r="EA263">
        <v>18.66825</v>
      </c>
      <c r="EB263" s="1">
        <v>5.3019940000000002E-2</v>
      </c>
      <c r="EC263">
        <v>20.957999999999998</v>
      </c>
      <c r="ED263">
        <v>0.4813479</v>
      </c>
      <c r="EE263">
        <v>18.549679999999999</v>
      </c>
      <c r="EF263" s="1">
        <v>5.2204170000000001E-2</v>
      </c>
      <c r="EG263">
        <v>20.794280000000001</v>
      </c>
      <c r="EH263">
        <v>0.47662850000000001</v>
      </c>
      <c r="EI263">
        <v>18.79128</v>
      </c>
      <c r="EJ263" s="1">
        <v>5.0105879999999998E-2</v>
      </c>
      <c r="EK263">
        <v>20.11983</v>
      </c>
      <c r="EL263">
        <v>0.47190500000000002</v>
      </c>
      <c r="EM263">
        <v>18.96134</v>
      </c>
      <c r="EN263" s="1">
        <v>4.6863429999999998E-2</v>
      </c>
      <c r="EO263" s="1">
        <v>18.96715</v>
      </c>
      <c r="EP263">
        <v>0.46710469999999998</v>
      </c>
      <c r="EQ263">
        <v>18.965019999999999</v>
      </c>
      <c r="ER263" s="1">
        <v>4.3024670000000001E-2</v>
      </c>
      <c r="ES263" s="1">
        <v>17.550409999999999</v>
      </c>
      <c r="ET263">
        <v>0.46224759999999998</v>
      </c>
      <c r="EU263">
        <v>19.086169999999999</v>
      </c>
      <c r="EV263" s="1">
        <v>3.905455E-2</v>
      </c>
      <c r="EW263" s="1">
        <v>16.05547</v>
      </c>
      <c r="EX263">
        <v>0.45780470000000001</v>
      </c>
      <c r="EY263">
        <v>18.928519999999999</v>
      </c>
      <c r="EZ263" s="1">
        <v>3.5277019999999999E-2</v>
      </c>
      <c r="FA263" s="1">
        <v>14.60502</v>
      </c>
      <c r="FB263">
        <v>0.45328990000000002</v>
      </c>
      <c r="FC263">
        <v>18.3855</v>
      </c>
      <c r="FD263" s="1">
        <v>3.1829169999999997E-2</v>
      </c>
      <c r="FE263" s="1">
        <v>13.272</v>
      </c>
      <c r="FF263">
        <v>0.44869229999999999</v>
      </c>
      <c r="FG263">
        <v>17.9618</v>
      </c>
      <c r="FH263" s="1">
        <v>2.87397E-2</v>
      </c>
      <c r="FI263" s="1">
        <v>12.070830000000001</v>
      </c>
      <c r="FJ263">
        <v>0.44466309999999998</v>
      </c>
      <c r="FK263">
        <v>17.774550000000001</v>
      </c>
      <c r="FL263" s="1">
        <v>2.6005319999999998E-2</v>
      </c>
      <c r="FM263" s="1">
        <v>10.988379999999999</v>
      </c>
      <c r="FN263">
        <v>0.44069770000000003</v>
      </c>
      <c r="FO263">
        <v>18.341049999999999</v>
      </c>
      <c r="FP263" s="1">
        <v>2.3536830000000002E-2</v>
      </c>
      <c r="FQ263" s="1">
        <v>10.00563</v>
      </c>
      <c r="FR263">
        <v>0.43669370000000002</v>
      </c>
      <c r="FS263">
        <v>19.145630000000001</v>
      </c>
      <c r="FT263" s="1">
        <v>2.127681E-2</v>
      </c>
      <c r="FU263" s="1">
        <v>9.100873</v>
      </c>
      <c r="FV263">
        <v>0.43256149999999999</v>
      </c>
      <c r="FW263">
        <v>19.949259999999999</v>
      </c>
      <c r="FX263" s="1">
        <v>1.9215400000000001E-2</v>
      </c>
      <c r="FY263" s="1">
        <v>8.2710930000000005</v>
      </c>
      <c r="FZ263">
        <v>0.42838579999999998</v>
      </c>
      <c r="GA263">
        <v>20.532820000000001</v>
      </c>
      <c r="GB263" s="1">
        <v>1.7347169999999999E-2</v>
      </c>
      <c r="GC263" s="1">
        <v>7.5151279999999998</v>
      </c>
      <c r="GD263">
        <v>0.42446030000000001</v>
      </c>
      <c r="GE263">
        <v>20.424320000000002</v>
      </c>
      <c r="GF263" s="1">
        <v>1.5681359999999998E-2</v>
      </c>
      <c r="GG263" s="1">
        <v>6.8315570000000001</v>
      </c>
      <c r="GH263">
        <v>0.42058030000000002</v>
      </c>
      <c r="GI263">
        <v>19.848490000000002</v>
      </c>
      <c r="GJ263" s="1">
        <v>1.4179010000000001E-2</v>
      </c>
      <c r="GK263" s="1">
        <v>6.2131489999999996</v>
      </c>
      <c r="GL263">
        <v>0.41690949999999999</v>
      </c>
      <c r="GM263">
        <v>19.34768</v>
      </c>
      <c r="GN263" s="1">
        <v>1.2828259999999999E-2</v>
      </c>
      <c r="GO263" s="1">
        <v>5.6541689999999996</v>
      </c>
      <c r="GP263">
        <v>0.4132769</v>
      </c>
      <c r="GQ263">
        <v>19.107890000000001</v>
      </c>
      <c r="GR263" s="1">
        <v>1.1609960000000001E-2</v>
      </c>
      <c r="GS263" s="1">
        <v>5.1471609999999997</v>
      </c>
      <c r="GT263">
        <v>0.41028229999999999</v>
      </c>
      <c r="GU263">
        <v>19.7392</v>
      </c>
      <c r="GV263" s="1">
        <v>1.0534719999999999E-2</v>
      </c>
      <c r="GW263" s="1">
        <v>4.6899050000000004</v>
      </c>
      <c r="GX263">
        <v>0.40707529999999997</v>
      </c>
      <c r="GY263">
        <v>20.677479999999999</v>
      </c>
      <c r="GZ263" s="1">
        <v>9.5521440000000003E-3</v>
      </c>
      <c r="HA263" s="1">
        <v>4.2737790000000002</v>
      </c>
      <c r="HB263">
        <v>0.40373940000000003</v>
      </c>
      <c r="HC263">
        <v>21.737079999999999</v>
      </c>
      <c r="HD263" s="1">
        <v>8.6418190000000002E-3</v>
      </c>
      <c r="HE263" s="1">
        <v>3.887219</v>
      </c>
      <c r="HF263">
        <v>0.4006846</v>
      </c>
      <c r="HG263">
        <v>22.523250000000001</v>
      </c>
      <c r="HH263" s="1">
        <v>7.8118140000000003E-3</v>
      </c>
      <c r="HI263" s="1">
        <v>3.5295890000000001</v>
      </c>
      <c r="HJ263">
        <v>0.3981191</v>
      </c>
      <c r="HK263">
        <v>22.608149999999998</v>
      </c>
      <c r="HL263" s="1">
        <v>7.0509500000000003E-3</v>
      </c>
      <c r="HM263" s="1">
        <v>3.1955480000000001</v>
      </c>
      <c r="HN263">
        <v>0.39564080000000001</v>
      </c>
      <c r="HO263">
        <v>22.09216</v>
      </c>
      <c r="HP263" s="1">
        <v>6.3619710000000001E-3</v>
      </c>
      <c r="HQ263" s="1">
        <v>2.8918560000000002</v>
      </c>
      <c r="HR263">
        <v>0.39332460000000002</v>
      </c>
      <c r="HS263">
        <v>21.48432</v>
      </c>
      <c r="HT263" s="1">
        <v>5.7470439999999998E-3</v>
      </c>
      <c r="HU263" s="1">
        <v>2.6184669999999999</v>
      </c>
      <c r="HV263">
        <v>0.39132289999999997</v>
      </c>
      <c r="HW263">
        <v>21.026330000000002</v>
      </c>
      <c r="HX263" s="1">
        <v>5.1935050000000002E-3</v>
      </c>
      <c r="HY263" s="1">
        <v>2.370457</v>
      </c>
      <c r="HZ263">
        <v>0.38953789999999999</v>
      </c>
      <c r="IA263">
        <v>21.33878</v>
      </c>
      <c r="IB263" s="1">
        <v>4.6847970000000001E-3</v>
      </c>
      <c r="IC263" s="1">
        <v>2.1422720000000002</v>
      </c>
      <c r="ID263">
        <v>0.38784780000000002</v>
      </c>
      <c r="IE263">
        <v>21.513470000000002</v>
      </c>
      <c r="IF263" s="1">
        <v>4.1977439999999998E-3</v>
      </c>
      <c r="IG263" s="1">
        <v>1.9233849999999999</v>
      </c>
      <c r="IH263">
        <v>0.38640249999999998</v>
      </c>
      <c r="II263">
        <v>22.316500000000001</v>
      </c>
      <c r="IJ263" s="1">
        <v>3.726633E-3</v>
      </c>
      <c r="IK263" s="1">
        <v>1.7106509999999999</v>
      </c>
      <c r="IL263">
        <v>0.38517950000000001</v>
      </c>
      <c r="IM263">
        <v>23.018999999999998</v>
      </c>
      <c r="IN263" s="1">
        <v>3.2766480000000001E-3</v>
      </c>
      <c r="IO263" s="1">
        <v>1.5059800000000001</v>
      </c>
      <c r="IP263">
        <v>0.38416080000000002</v>
      </c>
      <c r="IQ263">
        <v>23.165870000000002</v>
      </c>
      <c r="IR263" s="1">
        <v>2.8584999999999999E-3</v>
      </c>
      <c r="IS263" s="1">
        <v>1.3149120000000001</v>
      </c>
      <c r="IT263">
        <v>0.38327889999999998</v>
      </c>
      <c r="IU263">
        <v>22.69013</v>
      </c>
      <c r="IV263" s="1">
        <v>2.4853359999999999E-3</v>
      </c>
      <c r="IW263" s="1">
        <v>1.1438379999999999</v>
      </c>
      <c r="IX263">
        <v>0.38234829999999997</v>
      </c>
      <c r="IY263">
        <v>21.958729999999999</v>
      </c>
      <c r="IZ263" s="1">
        <v>2.1646180000000001E-3</v>
      </c>
      <c r="JA263" s="1">
        <v>0.99679709999999999</v>
      </c>
      <c r="JB263">
        <v>0.38151810000000003</v>
      </c>
      <c r="JC263">
        <v>21.421220000000002</v>
      </c>
      <c r="JD263" s="1">
        <v>1.896238E-3</v>
      </c>
      <c r="JE263" s="1">
        <v>0.87348239999999999</v>
      </c>
      <c r="JF263">
        <v>0.38081280000000001</v>
      </c>
      <c r="JG263">
        <v>21.787379999999999</v>
      </c>
      <c r="JH263" s="1">
        <v>1.672546E-3</v>
      </c>
      <c r="JI263" s="1">
        <v>0.77062419999999998</v>
      </c>
      <c r="JJ263">
        <v>0.38023829999999997</v>
      </c>
      <c r="JK263">
        <v>22.610440000000001</v>
      </c>
      <c r="JL263" s="1">
        <v>1.480992E-3</v>
      </c>
      <c r="JM263" s="1">
        <v>0.68253269999999999</v>
      </c>
      <c r="JN263">
        <v>0.3797932</v>
      </c>
      <c r="JO263">
        <v>23.674630000000001</v>
      </c>
      <c r="JP263" s="1">
        <v>1.307831E-3</v>
      </c>
      <c r="JQ263" s="1">
        <v>0.60296870000000002</v>
      </c>
      <c r="JR263">
        <v>0.37947069999999999</v>
      </c>
      <c r="JS263">
        <v>24.644110000000001</v>
      </c>
      <c r="JT263" s="1">
        <v>1.1447829999999999E-3</v>
      </c>
      <c r="JU263" s="1">
        <v>0.52801229999999999</v>
      </c>
      <c r="JV263">
        <v>0.3792295</v>
      </c>
      <c r="JW263">
        <v>24.920760000000001</v>
      </c>
      <c r="JX263" s="1">
        <v>9.9123039999999998E-4</v>
      </c>
      <c r="JY263" s="1">
        <v>0.45735740000000003</v>
      </c>
      <c r="JZ263">
        <v>0.37906430000000002</v>
      </c>
      <c r="KA263">
        <v>24.42155</v>
      </c>
      <c r="KB263" s="1">
        <v>8.531449E-4</v>
      </c>
      <c r="KC263" s="1">
        <v>0.39364250000000001</v>
      </c>
      <c r="KD263">
        <v>0.37897259999999999</v>
      </c>
      <c r="KE263">
        <v>23.70665</v>
      </c>
      <c r="KF263" s="1">
        <v>7.3700149999999999E-4</v>
      </c>
      <c r="KG263" s="1">
        <v>0.33989140000000001</v>
      </c>
      <c r="KH263">
        <v>0.37896560000000001</v>
      </c>
      <c r="KI263">
        <v>23.031120000000001</v>
      </c>
      <c r="KJ263" s="1">
        <v>6.4553410000000005E-4</v>
      </c>
      <c r="KK263" s="1">
        <v>0.2973826</v>
      </c>
      <c r="KL263">
        <v>0.37902269999999999</v>
      </c>
      <c r="KM263">
        <v>22.97288</v>
      </c>
      <c r="KN263" s="1">
        <v>5.7605449999999995E-4</v>
      </c>
      <c r="KO263" s="1">
        <v>0.26509100000000002</v>
      </c>
      <c r="KP263">
        <v>0.37914789999999998</v>
      </c>
      <c r="KQ263">
        <v>23.220490000000002</v>
      </c>
      <c r="KR263" s="1">
        <v>5.2324459999999995E-4</v>
      </c>
      <c r="KS263" s="1">
        <v>0.24053160000000001</v>
      </c>
      <c r="KT263">
        <v>0.37934210000000002</v>
      </c>
      <c r="KU263">
        <v>23.56175</v>
      </c>
      <c r="KV263" s="1">
        <v>4.809762E-4</v>
      </c>
      <c r="KW263" s="1">
        <v>0.22091710000000001</v>
      </c>
      <c r="KX263">
        <v>0.37959799999999999</v>
      </c>
      <c r="KY263">
        <v>23.904730000000001</v>
      </c>
      <c r="KZ263" s="1">
        <v>4.4468630000000001E-4</v>
      </c>
      <c r="LA263" s="1">
        <v>0.20409649999999999</v>
      </c>
      <c r="LB263">
        <v>0.37989309999999998</v>
      </c>
      <c r="LC263">
        <v>23.928100000000001</v>
      </c>
      <c r="LD263" s="1">
        <v>4.1184940000000002E-4</v>
      </c>
      <c r="LE263" s="1">
        <v>0.1889209</v>
      </c>
      <c r="LF263">
        <v>0.38022499999999998</v>
      </c>
      <c r="LG263">
        <v>23.609719999999999</v>
      </c>
      <c r="LH263" s="1">
        <v>3.817847E-4</v>
      </c>
      <c r="LI263" s="1">
        <v>0.1750265</v>
      </c>
      <c r="LJ263">
        <v>0.38055109999999998</v>
      </c>
      <c r="LK263">
        <v>23.003240000000002</v>
      </c>
      <c r="LL263" s="1">
        <v>3.5468320000000002E-4</v>
      </c>
      <c r="LM263" s="1">
        <v>0.16250400000000001</v>
      </c>
      <c r="LN263">
        <v>0.38088549999999999</v>
      </c>
      <c r="LO263">
        <v>22.43158</v>
      </c>
      <c r="LP263" s="1">
        <v>3.3090659999999999E-4</v>
      </c>
      <c r="LQ263" s="1">
        <v>0.15149689999999999</v>
      </c>
      <c r="LR263">
        <v>0.38118750000000001</v>
      </c>
      <c r="LS263">
        <v>22.54485</v>
      </c>
      <c r="LT263" s="1">
        <v>3.1032290000000001E-4</v>
      </c>
      <c r="LU263" s="1">
        <v>0.14198759999999999</v>
      </c>
      <c r="LV263">
        <v>0.38144830000000002</v>
      </c>
      <c r="LW263">
        <v>23.08914</v>
      </c>
      <c r="LX263" s="1">
        <v>2.9255390000000001E-4</v>
      </c>
      <c r="LY263" s="1">
        <v>0.133802</v>
      </c>
      <c r="LZ263">
        <v>0.3816582</v>
      </c>
      <c r="MA263">
        <v>23.982780000000002</v>
      </c>
      <c r="MB263" s="1">
        <v>2.7713210000000001E-4</v>
      </c>
      <c r="MC263" s="1">
        <v>0.1267054</v>
      </c>
      <c r="MD263">
        <v>0.38180520000000001</v>
      </c>
      <c r="ME263">
        <v>24.767379999999999</v>
      </c>
      <c r="MF263" s="1">
        <v>2.6351679999999999E-4</v>
      </c>
      <c r="MG263" s="1">
        <v>0.1204573</v>
      </c>
      <c r="MH263">
        <v>0.38190180000000001</v>
      </c>
      <c r="MI263">
        <v>25.05245</v>
      </c>
      <c r="MJ263" s="1">
        <v>2.514088E-4</v>
      </c>
      <c r="MK263" s="1">
        <v>0.1149092</v>
      </c>
      <c r="ML263">
        <v>0.38194650000000002</v>
      </c>
      <c r="MM263">
        <v>24.556280000000001</v>
      </c>
      <c r="MN263" s="1">
        <v>2.407749E-4</v>
      </c>
      <c r="MO263" s="1">
        <v>0.1100428</v>
      </c>
      <c r="MP263">
        <v>0.38196210000000003</v>
      </c>
      <c r="MQ263">
        <v>23.887229999999999</v>
      </c>
      <c r="MR263" s="1">
        <v>2.3169529999999999E-4</v>
      </c>
      <c r="MS263" s="1">
        <v>0.1058883</v>
      </c>
      <c r="MT263">
        <v>0.38192759999999998</v>
      </c>
      <c r="MU263">
        <v>23.329000000000001</v>
      </c>
      <c r="MV263" s="1">
        <v>2.2407260000000001E-4</v>
      </c>
      <c r="MW263" s="1">
        <v>0.10239719999999999</v>
      </c>
      <c r="MX263">
        <v>0.38189269999999997</v>
      </c>
      <c r="MY263">
        <v>23.364989999999999</v>
      </c>
      <c r="MZ263" s="1">
        <v>2.1762880000000001E-4</v>
      </c>
      <c r="NA263" s="1">
        <v>9.9451300000000006E-2</v>
      </c>
      <c r="NB263">
        <v>0.38184639999999997</v>
      </c>
      <c r="NC263">
        <v>23.937360000000002</v>
      </c>
      <c r="ND263" s="1">
        <v>2.1217710000000001E-4</v>
      </c>
      <c r="NE263" s="1">
        <v>9.6958150000000007E-2</v>
      </c>
      <c r="NF263">
        <v>0.38184639999999997</v>
      </c>
      <c r="NG263">
        <v>23.937360000000002</v>
      </c>
      <c r="NH263" s="1">
        <v>2.1217710000000001E-4</v>
      </c>
      <c r="NI263" s="1">
        <v>9.6958150000000007E-2</v>
      </c>
      <c r="NJ263">
        <v>0.38184639999999997</v>
      </c>
      <c r="NK263">
        <v>23.937360000000002</v>
      </c>
      <c r="NL263" s="1">
        <v>2.1217710000000001E-4</v>
      </c>
      <c r="NM263" s="1">
        <v>9.6958150000000007E-2</v>
      </c>
      <c r="NN263">
        <v>0.38184639999999997</v>
      </c>
      <c r="NO263">
        <v>23.937360000000002</v>
      </c>
      <c r="NP263" s="1">
        <v>2.1217710000000001E-4</v>
      </c>
      <c r="NQ263" s="1">
        <v>9.6958150000000007E-2</v>
      </c>
      <c r="NR263">
        <v>0.38184639999999997</v>
      </c>
      <c r="NS263">
        <v>23.937360000000002</v>
      </c>
      <c r="NT263" s="1">
        <v>2.1217710000000001E-4</v>
      </c>
      <c r="NU263" s="1">
        <v>9.6958150000000007E-2</v>
      </c>
      <c r="NV263">
        <v>0.38184639999999997</v>
      </c>
      <c r="NW263">
        <v>23.937360000000002</v>
      </c>
      <c r="NX263" s="1">
        <v>2.1217710000000001E-4</v>
      </c>
      <c r="NY263" s="1">
        <v>9.6958150000000007E-2</v>
      </c>
      <c r="NZ263">
        <v>0.38184639999999997</v>
      </c>
      <c r="OA263">
        <v>23.937360000000002</v>
      </c>
      <c r="OB263" s="1">
        <v>2.1217710000000001E-4</v>
      </c>
      <c r="OC263" s="1">
        <v>9.6958150000000007E-2</v>
      </c>
      <c r="OD263">
        <v>0.38184639999999997</v>
      </c>
      <c r="OE263">
        <v>23.937360000000002</v>
      </c>
      <c r="OF263" s="1">
        <v>2.1217710000000001E-4</v>
      </c>
      <c r="OG263" s="1">
        <v>9.6958150000000007E-2</v>
      </c>
      <c r="OH263">
        <v>0.38184639999999997</v>
      </c>
      <c r="OI263">
        <v>23.937360000000002</v>
      </c>
      <c r="OJ263" s="1">
        <v>2.1217710000000001E-4</v>
      </c>
      <c r="OK263" s="1">
        <v>9.6958150000000007E-2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1.377667</v>
      </c>
      <c r="G264">
        <v>18.542310000000001</v>
      </c>
      <c r="H264">
        <v>0</v>
      </c>
      <c r="I264">
        <v>0</v>
      </c>
      <c r="J264">
        <v>1.37477</v>
      </c>
      <c r="K264">
        <v>18.833269999999999</v>
      </c>
      <c r="L264">
        <v>0</v>
      </c>
      <c r="M264">
        <v>0</v>
      </c>
      <c r="N264">
        <v>1.37182</v>
      </c>
      <c r="O264">
        <v>19.004750000000001</v>
      </c>
      <c r="P264">
        <v>0</v>
      </c>
      <c r="Q264">
        <v>0</v>
      </c>
      <c r="R264">
        <v>1.368905</v>
      </c>
      <c r="S264">
        <v>19.180050000000001</v>
      </c>
      <c r="T264">
        <v>0</v>
      </c>
      <c r="U264">
        <v>0</v>
      </c>
      <c r="V264">
        <v>1.3659600000000001</v>
      </c>
      <c r="W264">
        <v>19.501809999999999</v>
      </c>
      <c r="X264">
        <v>0</v>
      </c>
      <c r="Y264">
        <v>0</v>
      </c>
      <c r="Z264">
        <v>1.3630260000000001</v>
      </c>
      <c r="AA264">
        <v>19.606200000000001</v>
      </c>
      <c r="AB264">
        <v>0</v>
      </c>
      <c r="AC264">
        <v>0</v>
      </c>
      <c r="AD264">
        <v>1.3600410000000001</v>
      </c>
      <c r="AE264">
        <v>19.361660000000001</v>
      </c>
      <c r="AF264">
        <v>0</v>
      </c>
      <c r="AG264">
        <v>0</v>
      </c>
      <c r="AH264">
        <v>1.3569929999999999</v>
      </c>
      <c r="AI264">
        <v>19.152270000000001</v>
      </c>
      <c r="AJ264">
        <v>0</v>
      </c>
      <c r="AK264">
        <v>0</v>
      </c>
      <c r="AL264">
        <v>1.3539129999999999</v>
      </c>
      <c r="AM264">
        <v>19.077660000000002</v>
      </c>
      <c r="AN264">
        <v>0</v>
      </c>
      <c r="AO264">
        <v>0</v>
      </c>
      <c r="AP264">
        <v>1.3507469999999999</v>
      </c>
      <c r="AQ264">
        <v>19.538219999999999</v>
      </c>
      <c r="AR264">
        <v>0</v>
      </c>
      <c r="AS264">
        <v>0</v>
      </c>
      <c r="AT264">
        <v>1.347477</v>
      </c>
      <c r="AU264">
        <v>20.044879999999999</v>
      </c>
      <c r="AV264">
        <v>0</v>
      </c>
      <c r="AW264">
        <v>0</v>
      </c>
      <c r="AX264">
        <v>1.3440810000000001</v>
      </c>
      <c r="AY264">
        <v>20.461929999999999</v>
      </c>
      <c r="AZ264">
        <v>0</v>
      </c>
      <c r="BA264">
        <v>-1.203289E-35</v>
      </c>
      <c r="BB264">
        <v>1.340557</v>
      </c>
      <c r="BC264">
        <v>20.873280000000001</v>
      </c>
      <c r="BD264">
        <v>0</v>
      </c>
      <c r="BE264" s="1">
        <v>-2.260997E-22</v>
      </c>
      <c r="BF264">
        <v>1.336992</v>
      </c>
      <c r="BG264">
        <v>20.947559999999999</v>
      </c>
      <c r="BH264">
        <v>0</v>
      </c>
      <c r="BI264" s="1">
        <v>-7.3994240000000001E-16</v>
      </c>
      <c r="BJ264">
        <v>1.333426</v>
      </c>
      <c r="BK264">
        <v>20.795970000000001</v>
      </c>
      <c r="BL264" s="1">
        <v>4.6646039999999999E-8</v>
      </c>
      <c r="BM264" s="1">
        <v>8.8711569999999997E-6</v>
      </c>
      <c r="BN264">
        <v>1.3298589999999999</v>
      </c>
      <c r="BO264">
        <v>20.620460000000001</v>
      </c>
      <c r="BP264" s="1">
        <v>6.817804E-5</v>
      </c>
      <c r="BQ264" s="1">
        <v>1.372058E-2</v>
      </c>
      <c r="BR264">
        <v>1.3262910000000001</v>
      </c>
      <c r="BS264">
        <v>20.524319999999999</v>
      </c>
      <c r="BT264" s="1">
        <v>1.09502E-2</v>
      </c>
      <c r="BU264" s="1">
        <v>2.3005689999999999</v>
      </c>
      <c r="BV264">
        <v>1.3227340000000001</v>
      </c>
      <c r="BW264">
        <v>20.4815</v>
      </c>
      <c r="BX264" s="1">
        <v>0.4141859</v>
      </c>
      <c r="BY264">
        <v>90.108670000000004</v>
      </c>
      <c r="BZ264">
        <v>1.3190660000000001</v>
      </c>
      <c r="CA264">
        <v>20.698239999999998</v>
      </c>
      <c r="CB264" s="1">
        <v>5.1926800000000002</v>
      </c>
      <c r="CC264">
        <v>1163.692</v>
      </c>
      <c r="CD264">
        <v>1.315185</v>
      </c>
      <c r="CE264">
        <v>20.770630000000001</v>
      </c>
      <c r="CF264">
        <v>26.69454</v>
      </c>
      <c r="CG264">
        <v>6140.9750000000004</v>
      </c>
      <c r="CH264">
        <v>1.3113239999999999</v>
      </c>
      <c r="CI264">
        <v>20.8231</v>
      </c>
      <c r="CJ264">
        <v>65.597170000000006</v>
      </c>
      <c r="CK264">
        <v>15435.48</v>
      </c>
      <c r="CL264">
        <v>1.306818</v>
      </c>
      <c r="CM264">
        <v>20.69107</v>
      </c>
      <c r="CN264">
        <v>86.247249999999994</v>
      </c>
      <c r="CO264">
        <v>20735.09</v>
      </c>
      <c r="CP264">
        <v>1.3009759999999999</v>
      </c>
      <c r="CQ264">
        <v>20.60737</v>
      </c>
      <c r="CR264">
        <v>66.785889999999995</v>
      </c>
      <c r="CS264">
        <v>16368.62</v>
      </c>
      <c r="CT264">
        <v>1.2930999999999999</v>
      </c>
      <c r="CU264">
        <v>20.442080000000001</v>
      </c>
      <c r="CV264">
        <v>32.848950000000002</v>
      </c>
      <c r="CW264">
        <v>8204.6200000000008</v>
      </c>
      <c r="CX264">
        <v>1.2835970000000001</v>
      </c>
      <c r="CY264">
        <v>20.104970000000002</v>
      </c>
      <c r="CZ264">
        <v>11.08503</v>
      </c>
      <c r="DA264">
        <v>2819.029</v>
      </c>
      <c r="DB264">
        <v>1.2732049999999999</v>
      </c>
      <c r="DC264">
        <v>19.72784</v>
      </c>
      <c r="DD264">
        <v>2.7791000000000001</v>
      </c>
      <c r="DE264">
        <v>717.65239999999994</v>
      </c>
      <c r="DF264">
        <v>1.262677</v>
      </c>
      <c r="DG264">
        <v>19.552289999999999</v>
      </c>
      <c r="DH264">
        <v>0.58308119999999997</v>
      </c>
      <c r="DI264">
        <v>152.0575</v>
      </c>
      <c r="DJ264">
        <v>1.2520849999999999</v>
      </c>
      <c r="DK264">
        <v>19.42248</v>
      </c>
      <c r="DL264">
        <v>0.14211460000000001</v>
      </c>
      <c r="DM264">
        <v>36.761519999999997</v>
      </c>
      <c r="DN264">
        <v>1.24122</v>
      </c>
      <c r="DO264">
        <v>19.417899999999999</v>
      </c>
      <c r="DP264">
        <v>6.8219269999999999E-2</v>
      </c>
      <c r="DQ264">
        <v>17.301220000000001</v>
      </c>
      <c r="DR264">
        <v>1.230313</v>
      </c>
      <c r="DS264">
        <v>19.108139999999999</v>
      </c>
      <c r="DT264">
        <v>5.5870490000000002E-2</v>
      </c>
      <c r="DU264">
        <v>14.111140000000001</v>
      </c>
      <c r="DV264">
        <v>1.219908</v>
      </c>
      <c r="DW264">
        <v>18.800930000000001</v>
      </c>
      <c r="DX264">
        <v>5.3466470000000002E-2</v>
      </c>
      <c r="DY264">
        <v>13.55078</v>
      </c>
      <c r="DZ264">
        <v>1.209743</v>
      </c>
      <c r="EA264">
        <v>18.659680000000002</v>
      </c>
      <c r="EB264" s="1">
        <v>5.3033200000000003E-2</v>
      </c>
      <c r="EC264">
        <v>13.511480000000001</v>
      </c>
      <c r="ED264">
        <v>1.1997930000000001</v>
      </c>
      <c r="EE264">
        <v>18.548719999999999</v>
      </c>
      <c r="EF264" s="1">
        <v>5.2306209999999999E-2</v>
      </c>
      <c r="EG264">
        <v>13.41122</v>
      </c>
      <c r="EH264">
        <v>1.1898599999999999</v>
      </c>
      <c r="EI264">
        <v>18.800329999999999</v>
      </c>
      <c r="EJ264" s="1">
        <v>5.0328489999999997E-2</v>
      </c>
      <c r="EK264">
        <v>12.992050000000001</v>
      </c>
      <c r="EL264">
        <v>1.18005</v>
      </c>
      <c r="EM264">
        <v>18.986260000000001</v>
      </c>
      <c r="EN264" s="1">
        <v>4.7170910000000003E-2</v>
      </c>
      <c r="EO264" s="1">
        <v>12.256600000000001</v>
      </c>
      <c r="EP264">
        <v>1.170023</v>
      </c>
      <c r="EQ264">
        <v>18.99532</v>
      </c>
      <c r="ER264" s="1">
        <v>4.3368499999999997E-2</v>
      </c>
      <c r="ES264" s="1">
        <v>11.34144</v>
      </c>
      <c r="ET264">
        <v>1.1598679999999999</v>
      </c>
      <c r="EU264">
        <v>19.115839999999999</v>
      </c>
      <c r="EV264" s="1">
        <v>3.939952E-2</v>
      </c>
      <c r="EW264" s="1">
        <v>10.369719999999999</v>
      </c>
      <c r="EX264">
        <v>1.149826</v>
      </c>
      <c r="EY264">
        <v>18.95655</v>
      </c>
      <c r="EZ264" s="1">
        <v>3.560319E-2</v>
      </c>
      <c r="FA264" s="1">
        <v>9.4285899999999998</v>
      </c>
      <c r="FB264">
        <v>1.1392880000000001</v>
      </c>
      <c r="FC264">
        <v>18.403210000000001</v>
      </c>
      <c r="FD264" s="1">
        <v>3.2124069999999998E-2</v>
      </c>
      <c r="FE264" s="1">
        <v>8.5627080000000007</v>
      </c>
      <c r="FF264">
        <v>1.1285750000000001</v>
      </c>
      <c r="FG264">
        <v>17.967230000000001</v>
      </c>
      <c r="FH264" s="1">
        <v>2.9006730000000001E-2</v>
      </c>
      <c r="FI264" s="1">
        <v>7.7824840000000002</v>
      </c>
      <c r="FJ264">
        <v>1.1190519999999999</v>
      </c>
      <c r="FK264">
        <v>17.771599999999999</v>
      </c>
      <c r="FL264" s="1">
        <v>2.6243289999999999E-2</v>
      </c>
      <c r="FM264" s="1">
        <v>7.0797309999999998</v>
      </c>
      <c r="FN264">
        <v>1.110023</v>
      </c>
      <c r="FO264">
        <v>18.332550000000001</v>
      </c>
      <c r="FP264" s="1">
        <v>2.3756409999999999E-2</v>
      </c>
      <c r="FQ264" s="1">
        <v>6.4417039999999997</v>
      </c>
      <c r="FR264">
        <v>1.1011329999999999</v>
      </c>
      <c r="FS264">
        <v>19.138670000000001</v>
      </c>
      <c r="FT264" s="1">
        <v>2.1480269999999999E-2</v>
      </c>
      <c r="FU264" s="1">
        <v>5.8562200000000004</v>
      </c>
      <c r="FV264">
        <v>1.091934</v>
      </c>
      <c r="FW264">
        <v>19.9528</v>
      </c>
      <c r="FX264" s="1">
        <v>1.9401600000000001E-2</v>
      </c>
      <c r="FY264" s="1">
        <v>5.3194739999999996</v>
      </c>
      <c r="FZ264">
        <v>1.0826169999999999</v>
      </c>
      <c r="GA264">
        <v>20.5487</v>
      </c>
      <c r="GB264" s="1">
        <v>1.7516690000000001E-2</v>
      </c>
      <c r="GC264" s="1">
        <v>4.8304169999999997</v>
      </c>
      <c r="GD264">
        <v>1.073993</v>
      </c>
      <c r="GE264">
        <v>20.447959999999998</v>
      </c>
      <c r="GF264" s="1">
        <v>1.5834250000000001E-2</v>
      </c>
      <c r="GG264" s="1">
        <v>4.3875310000000001</v>
      </c>
      <c r="GH264">
        <v>1.065202</v>
      </c>
      <c r="GI264">
        <v>19.86985</v>
      </c>
      <c r="GJ264" s="1">
        <v>1.4318010000000001E-2</v>
      </c>
      <c r="GK264" s="1">
        <v>3.9877760000000002</v>
      </c>
      <c r="GL264">
        <v>1.0551809999999999</v>
      </c>
      <c r="GM264">
        <v>19.360309999999998</v>
      </c>
      <c r="GN264" s="1">
        <v>1.295397E-2</v>
      </c>
      <c r="GO264" s="1">
        <v>3.6287739999999999</v>
      </c>
      <c r="GP264">
        <v>1.045248</v>
      </c>
      <c r="GQ264">
        <v>19.107869999999998</v>
      </c>
      <c r="GR264" s="1">
        <v>1.1724170000000001E-2</v>
      </c>
      <c r="GS264" s="1">
        <v>3.3033540000000001</v>
      </c>
      <c r="GT264">
        <v>1.03681</v>
      </c>
      <c r="GU264">
        <v>19.729030000000002</v>
      </c>
      <c r="GV264" s="1">
        <v>1.063688E-2</v>
      </c>
      <c r="GW264" s="1">
        <v>3.0098199999999999</v>
      </c>
      <c r="GX264">
        <v>1.028092</v>
      </c>
      <c r="GY264">
        <v>20.656359999999999</v>
      </c>
      <c r="GZ264" s="1">
        <v>9.6467110000000005E-3</v>
      </c>
      <c r="HA264" s="1">
        <v>2.7431160000000001</v>
      </c>
      <c r="HB264">
        <v>1.0191170000000001</v>
      </c>
      <c r="HC264">
        <v>21.715440000000001</v>
      </c>
      <c r="HD264" s="1">
        <v>8.7294169999999997E-3</v>
      </c>
      <c r="HE264" s="1">
        <v>2.49519</v>
      </c>
      <c r="HF264">
        <v>1.0118720000000001</v>
      </c>
      <c r="HG264">
        <v>22.511710000000001</v>
      </c>
      <c r="HH264" s="1">
        <v>7.8945920000000006E-3</v>
      </c>
      <c r="HI264" s="1">
        <v>2.2651479999999999</v>
      </c>
      <c r="HJ264">
        <v>1.0059940000000001</v>
      </c>
      <c r="HK264">
        <v>22.61</v>
      </c>
      <c r="HL264" s="1">
        <v>7.1271219999999996E-3</v>
      </c>
      <c r="HM264" s="1">
        <v>2.0515629999999998</v>
      </c>
      <c r="HN264">
        <v>1.0002409999999999</v>
      </c>
      <c r="HO264">
        <v>22.107690000000002</v>
      </c>
      <c r="HP264" s="1">
        <v>6.4308000000000004E-3</v>
      </c>
      <c r="HQ264" s="1">
        <v>1.8570720000000001</v>
      </c>
      <c r="HR264">
        <v>0.99493799999999999</v>
      </c>
      <c r="HS264">
        <v>21.5075</v>
      </c>
      <c r="HT264" s="1">
        <v>5.8091330000000002E-3</v>
      </c>
      <c r="HU264" s="1">
        <v>1.6818340000000001</v>
      </c>
      <c r="HV264">
        <v>0.98990959999999995</v>
      </c>
      <c r="HW264">
        <v>21.042200000000001</v>
      </c>
      <c r="HX264" s="1">
        <v>5.2498409999999999E-3</v>
      </c>
      <c r="HY264" s="1">
        <v>1.5232250000000001</v>
      </c>
      <c r="HZ264">
        <v>0.98444149999999997</v>
      </c>
      <c r="IA264">
        <v>21.335850000000001</v>
      </c>
      <c r="IB264" s="1">
        <v>4.7376270000000003E-3</v>
      </c>
      <c r="IC264" s="1">
        <v>1.377926</v>
      </c>
      <c r="ID264">
        <v>0.97929809999999995</v>
      </c>
      <c r="IE264">
        <v>21.491520000000001</v>
      </c>
      <c r="IF264" s="1">
        <v>4.2486590000000001E-3</v>
      </c>
      <c r="IG264" s="1">
        <v>1.238804</v>
      </c>
      <c r="IH264">
        <v>0.97472829999999999</v>
      </c>
      <c r="II264">
        <v>22.28594</v>
      </c>
      <c r="IJ264" s="1">
        <v>3.7758430000000001E-3</v>
      </c>
      <c r="IK264" s="1">
        <v>1.103593</v>
      </c>
      <c r="IL264">
        <v>0.97089239999999999</v>
      </c>
      <c r="IM264">
        <v>22.996009999999998</v>
      </c>
      <c r="IN264" s="1">
        <v>3.3233389999999998E-3</v>
      </c>
      <c r="IO264" s="1">
        <v>0.97305059999999999</v>
      </c>
      <c r="IP264">
        <v>0.96759459999999997</v>
      </c>
      <c r="IQ264">
        <v>23.165870000000002</v>
      </c>
      <c r="IR264" s="1">
        <v>2.9011760000000001E-3</v>
      </c>
      <c r="IS264" s="1">
        <v>0.85059379999999996</v>
      </c>
      <c r="IT264">
        <v>0.96477369999999996</v>
      </c>
      <c r="IU264">
        <v>22.71988</v>
      </c>
      <c r="IV264" s="1">
        <v>2.5228109999999998E-3</v>
      </c>
      <c r="IW264" s="1">
        <v>0.74035130000000005</v>
      </c>
      <c r="IX264">
        <v>0.96229039999999999</v>
      </c>
      <c r="IY264">
        <v>22.00282</v>
      </c>
      <c r="IZ264" s="1">
        <v>2.1962639999999999E-3</v>
      </c>
      <c r="JA264" s="1">
        <v>0.64493999999999996</v>
      </c>
      <c r="JB264">
        <v>0.96023060000000005</v>
      </c>
      <c r="JC264">
        <v>21.462789999999998</v>
      </c>
      <c r="JD264" s="1">
        <v>1.9226029999999999E-3</v>
      </c>
      <c r="JE264" s="1">
        <v>0.56470129999999996</v>
      </c>
      <c r="JF264">
        <v>0.9585378</v>
      </c>
      <c r="JG264">
        <v>21.811599999999999</v>
      </c>
      <c r="JH264" s="1">
        <v>1.6946540000000001E-3</v>
      </c>
      <c r="JI264" s="1">
        <v>0.49781950000000003</v>
      </c>
      <c r="JJ264">
        <v>0.95711539999999995</v>
      </c>
      <c r="JK264">
        <v>22.610710000000001</v>
      </c>
      <c r="JL264" s="1">
        <v>1.500326E-3</v>
      </c>
      <c r="JM264" s="1">
        <v>0.44080259999999999</v>
      </c>
      <c r="JN264">
        <v>0.95599350000000005</v>
      </c>
      <c r="JO264">
        <v>23.662870000000002</v>
      </c>
      <c r="JP264" s="1">
        <v>1.325686E-3</v>
      </c>
      <c r="JQ264" s="1">
        <v>0.3896365</v>
      </c>
      <c r="JR264">
        <v>0.95520579999999999</v>
      </c>
      <c r="JS264">
        <v>24.63541</v>
      </c>
      <c r="JT264" s="1">
        <v>1.1617380000000001E-3</v>
      </c>
      <c r="JU264" s="1">
        <v>0.34158949999999999</v>
      </c>
      <c r="JV264">
        <v>0.95462999999999998</v>
      </c>
      <c r="JW264">
        <v>24.929649999999999</v>
      </c>
      <c r="JX264" s="1">
        <v>1.006971E-3</v>
      </c>
      <c r="JY264" s="1">
        <v>0.29619889999999999</v>
      </c>
      <c r="JZ264">
        <v>0.95422689999999999</v>
      </c>
      <c r="KA264">
        <v>24.457989999999999</v>
      </c>
      <c r="KB264" s="1">
        <v>8.6693800000000004E-4</v>
      </c>
      <c r="KC264" s="1">
        <v>0.25501459999999998</v>
      </c>
      <c r="KD264">
        <v>0.95400830000000003</v>
      </c>
      <c r="KE264">
        <v>23.758420000000001</v>
      </c>
      <c r="KF264" s="1">
        <v>7.4826410000000004E-4</v>
      </c>
      <c r="KG264" s="1">
        <v>0.2199972</v>
      </c>
      <c r="KH264">
        <v>0.95393989999999995</v>
      </c>
      <c r="KI264">
        <v>23.081299999999999</v>
      </c>
      <c r="KJ264" s="1">
        <v>6.5421879999999998E-4</v>
      </c>
      <c r="KK264" s="1">
        <v>0.19213060000000001</v>
      </c>
      <c r="KL264">
        <v>0.9540727</v>
      </c>
      <c r="KM264">
        <v>23.00864</v>
      </c>
      <c r="KN264" s="1">
        <v>5.8260919999999995E-4</v>
      </c>
      <c r="KO264" s="1">
        <v>0.17090379999999999</v>
      </c>
      <c r="KP264">
        <v>0.95433860000000004</v>
      </c>
      <c r="KQ264">
        <v>23.22906</v>
      </c>
      <c r="KR264" s="1">
        <v>5.2830080000000005E-4</v>
      </c>
      <c r="KS264" s="1">
        <v>0.15479870000000001</v>
      </c>
      <c r="KT264">
        <v>0.95478560000000001</v>
      </c>
      <c r="KU264">
        <v>23.552320000000002</v>
      </c>
      <c r="KV264" s="1">
        <v>4.8513499999999998E-4</v>
      </c>
      <c r="KW264" s="1">
        <v>0.14202960000000001</v>
      </c>
      <c r="KX264">
        <v>0.95536359999999998</v>
      </c>
      <c r="KY264">
        <v>23.88973</v>
      </c>
      <c r="KZ264" s="1">
        <v>4.4834900000000001E-4</v>
      </c>
      <c r="LA264" s="1">
        <v>0.1311679</v>
      </c>
      <c r="LB264">
        <v>0.95605329999999999</v>
      </c>
      <c r="LC264">
        <v>23.92576</v>
      </c>
      <c r="LD264" s="1">
        <v>4.1519069999999998E-4</v>
      </c>
      <c r="LE264" s="1">
        <v>0.12140620000000001</v>
      </c>
      <c r="LF264">
        <v>0.9568236</v>
      </c>
      <c r="LG264">
        <v>23.635169999999999</v>
      </c>
      <c r="LH264" s="1">
        <v>3.8483719999999998E-4</v>
      </c>
      <c r="LI264" s="1">
        <v>0.1124713</v>
      </c>
      <c r="LJ264">
        <v>0.95757820000000005</v>
      </c>
      <c r="LK264">
        <v>23.05096</v>
      </c>
      <c r="LL264" s="1">
        <v>3.5739659999999999E-4</v>
      </c>
      <c r="LM264" s="1">
        <v>0.1043939</v>
      </c>
      <c r="LN264">
        <v>0.95839739999999995</v>
      </c>
      <c r="LO264">
        <v>22.488710000000001</v>
      </c>
      <c r="LP264" s="1">
        <v>3.3326649999999998E-4</v>
      </c>
      <c r="LQ264" s="1">
        <v>9.7275609999999998E-2</v>
      </c>
      <c r="LR264">
        <v>0.95912430000000004</v>
      </c>
      <c r="LS264">
        <v>22.589649999999999</v>
      </c>
      <c r="LT264" s="1">
        <v>3.1235300000000002E-4</v>
      </c>
      <c r="LU264" s="1">
        <v>9.111872E-2</v>
      </c>
      <c r="LV264">
        <v>0.95975889999999997</v>
      </c>
      <c r="LW264">
        <v>23.110499999999998</v>
      </c>
      <c r="LX264" s="1">
        <v>2.943043E-4</v>
      </c>
      <c r="LY264" s="1">
        <v>8.5817989999999997E-2</v>
      </c>
      <c r="LZ264">
        <v>0.96028009999999997</v>
      </c>
      <c r="MA264">
        <v>23.984670000000001</v>
      </c>
      <c r="MB264" s="1">
        <v>2.7866240000000002E-4</v>
      </c>
      <c r="MC264" s="1">
        <v>8.1228549999999997E-2</v>
      </c>
      <c r="MD264">
        <v>0.96066110000000005</v>
      </c>
      <c r="ME264">
        <v>24.76951</v>
      </c>
      <c r="MF264" s="1">
        <v>2.6487279999999998E-4</v>
      </c>
      <c r="MG264" s="1">
        <v>7.7193479999999995E-2</v>
      </c>
      <c r="MH264">
        <v>0.96090810000000004</v>
      </c>
      <c r="MI264">
        <v>25.070450000000001</v>
      </c>
      <c r="MJ264" s="1">
        <v>2.5261160000000001E-4</v>
      </c>
      <c r="MK264" s="1">
        <v>7.3611969999999999E-2</v>
      </c>
      <c r="ML264">
        <v>0.9610166</v>
      </c>
      <c r="MM264">
        <v>24.595030000000001</v>
      </c>
      <c r="MN264" s="1">
        <v>2.418163E-4</v>
      </c>
      <c r="MO264" s="1">
        <v>7.0461399999999993E-2</v>
      </c>
      <c r="MP264">
        <v>0.96108979999999999</v>
      </c>
      <c r="MQ264">
        <v>23.934000000000001</v>
      </c>
      <c r="MR264" s="1">
        <v>2.3257900000000001E-4</v>
      </c>
      <c r="MS264" s="1">
        <v>6.7764950000000004E-2</v>
      </c>
      <c r="MT264">
        <v>0.96102620000000005</v>
      </c>
      <c r="MU264">
        <v>23.364519999999999</v>
      </c>
      <c r="MV264" s="1">
        <v>2.2481479999999999E-4</v>
      </c>
      <c r="MW264" s="1">
        <v>6.5494720000000006E-2</v>
      </c>
      <c r="MX264">
        <v>0.96094409999999997</v>
      </c>
      <c r="MY264">
        <v>23.380230000000001</v>
      </c>
      <c r="MZ264" s="1">
        <v>2.182614E-4</v>
      </c>
      <c r="NA264" s="1">
        <v>6.3583870000000001E-2</v>
      </c>
      <c r="NB264">
        <v>0.96079179999999997</v>
      </c>
      <c r="NC264">
        <v>23.928429999999999</v>
      </c>
      <c r="ND264" s="1">
        <v>2.127105E-4</v>
      </c>
      <c r="NE264" s="1">
        <v>6.1965190000000003E-2</v>
      </c>
      <c r="NF264">
        <v>0.96079179999999997</v>
      </c>
      <c r="NG264">
        <v>23.928429999999999</v>
      </c>
      <c r="NH264" s="1">
        <v>2.127105E-4</v>
      </c>
      <c r="NI264" s="1">
        <v>6.1965190000000003E-2</v>
      </c>
      <c r="NJ264">
        <v>0.96079179999999997</v>
      </c>
      <c r="NK264">
        <v>23.928429999999999</v>
      </c>
      <c r="NL264" s="1">
        <v>2.127105E-4</v>
      </c>
      <c r="NM264" s="1">
        <v>6.1965190000000003E-2</v>
      </c>
      <c r="NN264">
        <v>0.96079179999999997</v>
      </c>
      <c r="NO264">
        <v>23.928429999999999</v>
      </c>
      <c r="NP264" s="1">
        <v>2.127105E-4</v>
      </c>
      <c r="NQ264" s="1">
        <v>6.1965190000000003E-2</v>
      </c>
      <c r="NR264">
        <v>0.96079179999999997</v>
      </c>
      <c r="NS264">
        <v>23.928429999999999</v>
      </c>
      <c r="NT264" s="1">
        <v>2.127105E-4</v>
      </c>
      <c r="NU264" s="1">
        <v>6.1965190000000003E-2</v>
      </c>
      <c r="NV264">
        <v>0.96079179999999997</v>
      </c>
      <c r="NW264">
        <v>23.928429999999999</v>
      </c>
      <c r="NX264" s="1">
        <v>2.127105E-4</v>
      </c>
      <c r="NY264" s="1">
        <v>6.1965190000000003E-2</v>
      </c>
      <c r="NZ264">
        <v>0.96079179999999997</v>
      </c>
      <c r="OA264">
        <v>23.928429999999999</v>
      </c>
      <c r="OB264" s="1">
        <v>2.127105E-4</v>
      </c>
      <c r="OC264" s="1">
        <v>6.1965190000000003E-2</v>
      </c>
      <c r="OD264">
        <v>0.96079179999999997</v>
      </c>
      <c r="OE264">
        <v>23.928429999999999</v>
      </c>
      <c r="OF264" s="1">
        <v>2.127105E-4</v>
      </c>
      <c r="OG264" s="1">
        <v>6.1965190000000003E-2</v>
      </c>
      <c r="OH264">
        <v>0.96079179999999997</v>
      </c>
      <c r="OI264">
        <v>23.928429999999999</v>
      </c>
      <c r="OJ264" s="1">
        <v>2.127105E-4</v>
      </c>
      <c r="OK264" s="1">
        <v>6.1965190000000003E-2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1.221649</v>
      </c>
      <c r="G265">
        <v>18.55453</v>
      </c>
      <c r="H265">
        <v>0</v>
      </c>
      <c r="I265">
        <v>0</v>
      </c>
      <c r="J265">
        <v>1.219705</v>
      </c>
      <c r="K265">
        <v>18.85838</v>
      </c>
      <c r="L265">
        <v>0</v>
      </c>
      <c r="M265">
        <v>0</v>
      </c>
      <c r="N265">
        <v>1.2177560000000001</v>
      </c>
      <c r="O265">
        <v>19.0319</v>
      </c>
      <c r="P265">
        <v>0</v>
      </c>
      <c r="Q265">
        <v>0</v>
      </c>
      <c r="R265">
        <v>1.215816</v>
      </c>
      <c r="S265">
        <v>19.205590000000001</v>
      </c>
      <c r="T265">
        <v>0</v>
      </c>
      <c r="U265">
        <v>0</v>
      </c>
      <c r="V265">
        <v>1.2138169999999999</v>
      </c>
      <c r="W265">
        <v>19.5181</v>
      </c>
      <c r="X265">
        <v>0</v>
      </c>
      <c r="Y265">
        <v>0</v>
      </c>
      <c r="Z265">
        <v>1.2118500000000001</v>
      </c>
      <c r="AA265">
        <v>19.608440000000002</v>
      </c>
      <c r="AB265">
        <v>0</v>
      </c>
      <c r="AC265">
        <v>0</v>
      </c>
      <c r="AD265">
        <v>1.2098340000000001</v>
      </c>
      <c r="AE265">
        <v>19.361660000000001</v>
      </c>
      <c r="AF265">
        <v>0</v>
      </c>
      <c r="AG265">
        <v>0</v>
      </c>
      <c r="AH265">
        <v>1.2078409999999999</v>
      </c>
      <c r="AI265">
        <v>19.151420000000002</v>
      </c>
      <c r="AJ265">
        <v>0</v>
      </c>
      <c r="AK265">
        <v>0</v>
      </c>
      <c r="AL265">
        <v>1.2058420000000001</v>
      </c>
      <c r="AM265">
        <v>19.077660000000002</v>
      </c>
      <c r="AN265">
        <v>0</v>
      </c>
      <c r="AO265">
        <v>0</v>
      </c>
      <c r="AP265">
        <v>1.2037389999999999</v>
      </c>
      <c r="AQ265">
        <v>19.544260000000001</v>
      </c>
      <c r="AR265">
        <v>0</v>
      </c>
      <c r="AS265">
        <v>0</v>
      </c>
      <c r="AT265">
        <v>1.201581</v>
      </c>
      <c r="AU265">
        <v>20.052849999999999</v>
      </c>
      <c r="AV265">
        <v>0</v>
      </c>
      <c r="AW265">
        <v>0</v>
      </c>
      <c r="AX265">
        <v>1.199343</v>
      </c>
      <c r="AY265">
        <v>20.470479999999998</v>
      </c>
      <c r="AZ265">
        <v>0</v>
      </c>
      <c r="BA265">
        <v>0</v>
      </c>
      <c r="BB265">
        <v>1.197036</v>
      </c>
      <c r="BC265">
        <v>20.87782</v>
      </c>
      <c r="BD265">
        <v>0</v>
      </c>
      <c r="BE265">
        <v>0</v>
      </c>
      <c r="BF265">
        <v>1.1946829999999999</v>
      </c>
      <c r="BG265">
        <v>20.945489999999999</v>
      </c>
      <c r="BH265">
        <v>0</v>
      </c>
      <c r="BI265" s="1">
        <v>3.3443100000000001E-19</v>
      </c>
      <c r="BJ265">
        <v>1.192375</v>
      </c>
      <c r="BK265">
        <v>20.793900000000001</v>
      </c>
      <c r="BL265" s="1">
        <v>2.7575629999999999E-8</v>
      </c>
      <c r="BM265" s="1">
        <v>4.9409789999999998E-6</v>
      </c>
      <c r="BN265">
        <v>1.1900869999999999</v>
      </c>
      <c r="BO265">
        <v>20.619540000000001</v>
      </c>
      <c r="BP265" s="1">
        <v>4.7518059999999999E-5</v>
      </c>
      <c r="BQ265" s="1">
        <v>9.1522659999999992E-3</v>
      </c>
      <c r="BR265">
        <v>1.187824</v>
      </c>
      <c r="BS265">
        <v>20.524059999999999</v>
      </c>
      <c r="BT265" s="1">
        <v>8.3996929999999997E-3</v>
      </c>
      <c r="BU265" s="1">
        <v>1.6986300000000001</v>
      </c>
      <c r="BV265">
        <v>1.1856169999999999</v>
      </c>
      <c r="BW265">
        <v>20.489280000000001</v>
      </c>
      <c r="BX265" s="1">
        <v>0.3416611</v>
      </c>
      <c r="BY265" s="1">
        <v>71.814610000000002</v>
      </c>
      <c r="BZ265">
        <v>1.183279</v>
      </c>
      <c r="CA265">
        <v>20.708850000000002</v>
      </c>
      <c r="CB265" s="1">
        <v>4.5460909999999997</v>
      </c>
      <c r="CC265">
        <v>987.25509999999997</v>
      </c>
      <c r="CD265">
        <v>1.180831</v>
      </c>
      <c r="CE265">
        <v>20.78023</v>
      </c>
      <c r="CF265">
        <v>24.57572</v>
      </c>
      <c r="CG265">
        <v>5492.9170000000004</v>
      </c>
      <c r="CH265">
        <v>1.1781630000000001</v>
      </c>
      <c r="CI265">
        <v>20.830850000000002</v>
      </c>
      <c r="CJ265">
        <v>63.063490000000002</v>
      </c>
      <c r="CK265">
        <v>14452.98</v>
      </c>
      <c r="CL265">
        <v>1.174231</v>
      </c>
      <c r="CM265">
        <v>20.68918</v>
      </c>
      <c r="CN265">
        <v>86.162329999999997</v>
      </c>
      <c r="CO265">
        <v>20216.21</v>
      </c>
      <c r="CP265">
        <v>1.1691549999999999</v>
      </c>
      <c r="CQ265">
        <v>20.601510000000001</v>
      </c>
      <c r="CR265">
        <v>68.920990000000003</v>
      </c>
      <c r="CS265">
        <v>16525.560000000001</v>
      </c>
      <c r="CT265">
        <v>1.1623019999999999</v>
      </c>
      <c r="CU265">
        <v>20.440200000000001</v>
      </c>
      <c r="CV265">
        <v>34.88729</v>
      </c>
      <c r="CW265">
        <v>8543.7309999999998</v>
      </c>
      <c r="CX265">
        <v>1.15401</v>
      </c>
      <c r="CY265">
        <v>20.11298</v>
      </c>
      <c r="CZ265">
        <v>12.063940000000001</v>
      </c>
      <c r="DA265">
        <v>3015.1759999999999</v>
      </c>
      <c r="DB265">
        <v>1.1449469999999999</v>
      </c>
      <c r="DC265">
        <v>19.74823</v>
      </c>
      <c r="DD265">
        <v>3.0827249999999999</v>
      </c>
      <c r="DE265">
        <v>784.28390000000002</v>
      </c>
      <c r="DF265">
        <v>1.1357390000000001</v>
      </c>
      <c r="DG265">
        <v>19.577870000000001</v>
      </c>
      <c r="DH265">
        <v>0.65151720000000002</v>
      </c>
      <c r="DI265">
        <v>167.8099</v>
      </c>
      <c r="DJ265">
        <v>1.1265849999999999</v>
      </c>
      <c r="DK265">
        <v>19.449100000000001</v>
      </c>
      <c r="DL265">
        <v>0.15436320000000001</v>
      </c>
      <c r="DM265">
        <v>39.499000000000002</v>
      </c>
      <c r="DN265">
        <v>1.1173489999999999</v>
      </c>
      <c r="DO265">
        <v>19.440280000000001</v>
      </c>
      <c r="DP265">
        <v>7.0188440000000005E-2</v>
      </c>
      <c r="DQ265">
        <v>17.56305</v>
      </c>
      <c r="DR265">
        <v>1.1080449999999999</v>
      </c>
      <c r="DS265">
        <v>19.120750000000001</v>
      </c>
      <c r="DT265">
        <v>5.6224549999999998E-2</v>
      </c>
      <c r="DU265">
        <v>13.989129999999999</v>
      </c>
      <c r="DV265">
        <v>1.0993219999999999</v>
      </c>
      <c r="DW265">
        <v>18.800930000000001</v>
      </c>
      <c r="DX265">
        <v>5.3523399999999999E-2</v>
      </c>
      <c r="DY265">
        <v>13.367330000000001</v>
      </c>
      <c r="DZ265">
        <v>1.0908850000000001</v>
      </c>
      <c r="EA265">
        <v>18.653130000000001</v>
      </c>
      <c r="EB265" s="1">
        <v>5.3039070000000001E-2</v>
      </c>
      <c r="EC265">
        <v>13.326980000000001</v>
      </c>
      <c r="ED265">
        <v>1.0821369999999999</v>
      </c>
      <c r="EE265">
        <v>18.547180000000001</v>
      </c>
      <c r="EF265" s="1">
        <v>5.23758E-2</v>
      </c>
      <c r="EG265">
        <v>13.25915</v>
      </c>
      <c r="EH265">
        <v>1.0733630000000001</v>
      </c>
      <c r="EI265">
        <v>18.805689999999998</v>
      </c>
      <c r="EJ265" s="1">
        <v>5.0498670000000002E-2</v>
      </c>
      <c r="EK265">
        <v>12.88696</v>
      </c>
      <c r="EL265">
        <v>1.0648070000000001</v>
      </c>
      <c r="EM265">
        <v>19.005520000000001</v>
      </c>
      <c r="EN265" s="1">
        <v>4.7413339999999998E-2</v>
      </c>
      <c r="EO265" s="1">
        <v>12.193300000000001</v>
      </c>
      <c r="EP265">
        <v>1.0560750000000001</v>
      </c>
      <c r="EQ265">
        <v>19.019690000000001</v>
      </c>
      <c r="ER265" s="1">
        <v>4.3643019999999998E-2</v>
      </c>
      <c r="ES265" s="1">
        <v>11.30979</v>
      </c>
      <c r="ET265">
        <v>1.047185</v>
      </c>
      <c r="EU265">
        <v>19.140599999999999</v>
      </c>
      <c r="EV265" s="1">
        <v>3.9677190000000001E-2</v>
      </c>
      <c r="EW265" s="1">
        <v>10.36064</v>
      </c>
      <c r="EX265">
        <v>1.038438</v>
      </c>
      <c r="EY265">
        <v>18.982620000000001</v>
      </c>
      <c r="EZ265" s="1">
        <v>3.5864430000000003E-2</v>
      </c>
      <c r="FA265" s="1">
        <v>9.4340489999999999</v>
      </c>
      <c r="FB265">
        <v>1.029215</v>
      </c>
      <c r="FC265">
        <v>18.421510000000001</v>
      </c>
      <c r="FD265" s="1">
        <v>3.2360529999999998E-2</v>
      </c>
      <c r="FE265" s="1">
        <v>8.5778809999999996</v>
      </c>
      <c r="FF265">
        <v>1.019887</v>
      </c>
      <c r="FG265">
        <v>17.974489999999999</v>
      </c>
      <c r="FH265" s="1">
        <v>2.9221179999999999E-2</v>
      </c>
      <c r="FI265" s="1">
        <v>7.8056109999999999</v>
      </c>
      <c r="FJ265">
        <v>1.011574</v>
      </c>
      <c r="FK265">
        <v>17.768509999999999</v>
      </c>
      <c r="FL265" s="1">
        <v>2.6435340000000002E-2</v>
      </c>
      <c r="FM265" s="1">
        <v>7.1091490000000004</v>
      </c>
      <c r="FN265">
        <v>1.0040389999999999</v>
      </c>
      <c r="FO265">
        <v>18.322330000000001</v>
      </c>
      <c r="FP265" s="1">
        <v>2.3933759999999998E-2</v>
      </c>
      <c r="FQ265" s="1">
        <v>6.4756359999999997</v>
      </c>
      <c r="FR265">
        <v>0.9959306</v>
      </c>
      <c r="FS265">
        <v>19.129059999999999</v>
      </c>
      <c r="FT265" s="1">
        <v>2.1643809999999999E-2</v>
      </c>
      <c r="FU265" s="1">
        <v>5.8958700000000004</v>
      </c>
      <c r="FV265">
        <v>0.98736559999999995</v>
      </c>
      <c r="FW265">
        <v>19.952079999999999</v>
      </c>
      <c r="FX265" s="1">
        <v>1.9551369999999998E-2</v>
      </c>
      <c r="FY265" s="1">
        <v>5.364223</v>
      </c>
      <c r="FZ265">
        <v>0.97870670000000004</v>
      </c>
      <c r="GA265">
        <v>20.560210000000001</v>
      </c>
      <c r="GB265" s="1">
        <v>1.76533E-2</v>
      </c>
      <c r="GC265" s="1">
        <v>4.8792049999999998</v>
      </c>
      <c r="GD265">
        <v>0.97079190000000004</v>
      </c>
      <c r="GE265">
        <v>20.469799999999999</v>
      </c>
      <c r="GF265" s="1">
        <v>1.5958110000000001E-2</v>
      </c>
      <c r="GG265" s="1">
        <v>4.4385919999999999</v>
      </c>
      <c r="GH265">
        <v>0.96283229999999997</v>
      </c>
      <c r="GI265">
        <v>19.891220000000001</v>
      </c>
      <c r="GJ265" s="1">
        <v>1.442975E-2</v>
      </c>
      <c r="GK265" s="1">
        <v>4.0401910000000001</v>
      </c>
      <c r="GL265">
        <v>0.95477420000000002</v>
      </c>
      <c r="GM265">
        <v>19.37406</v>
      </c>
      <c r="GN265" s="1">
        <v>1.3054980000000001E-2</v>
      </c>
      <c r="GO265" s="1">
        <v>3.6800839999999999</v>
      </c>
      <c r="GP265">
        <v>0.94680750000000002</v>
      </c>
      <c r="GQ265">
        <v>19.108650000000001</v>
      </c>
      <c r="GR265" s="1">
        <v>1.181629E-2</v>
      </c>
      <c r="GS265" s="1">
        <v>3.353621</v>
      </c>
      <c r="GT265">
        <v>0.93999820000000001</v>
      </c>
      <c r="GU265">
        <v>19.71838</v>
      </c>
      <c r="GV265" s="1">
        <v>1.0719609999999999E-2</v>
      </c>
      <c r="GW265" s="1">
        <v>3.0585770000000001</v>
      </c>
      <c r="GX265">
        <v>0.93298630000000005</v>
      </c>
      <c r="GY265">
        <v>20.635819999999999</v>
      </c>
      <c r="GZ265" s="1">
        <v>9.7232900000000008E-3</v>
      </c>
      <c r="HA265" s="1">
        <v>2.7904689999999999</v>
      </c>
      <c r="HB265">
        <v>0.92586740000000001</v>
      </c>
      <c r="HC265">
        <v>21.692969999999999</v>
      </c>
      <c r="HD265" s="1">
        <v>8.8009820000000006E-3</v>
      </c>
      <c r="HE265" s="1">
        <v>2.5415350000000001</v>
      </c>
      <c r="HF265">
        <v>0.91980709999999999</v>
      </c>
      <c r="HG265">
        <v>22.49785</v>
      </c>
      <c r="HH265" s="1">
        <v>7.9613319999999998E-3</v>
      </c>
      <c r="HI265" s="1">
        <v>2.3102390000000002</v>
      </c>
      <c r="HJ265">
        <v>0.9134485</v>
      </c>
      <c r="HK265">
        <v>22.611149999999999</v>
      </c>
      <c r="HL265" s="1">
        <v>7.1888100000000003E-3</v>
      </c>
      <c r="HM265" s="1">
        <v>2.0962770000000002</v>
      </c>
      <c r="HN265">
        <v>0.90719910000000004</v>
      </c>
      <c r="HO265">
        <v>22.12162</v>
      </c>
      <c r="HP265" s="1">
        <v>6.4867060000000001E-3</v>
      </c>
      <c r="HQ265" s="1">
        <v>1.9007719999999999</v>
      </c>
      <c r="HR265">
        <v>0.90137860000000003</v>
      </c>
      <c r="HS265">
        <v>21.53023</v>
      </c>
      <c r="HT265" s="1">
        <v>5.8598130000000002E-3</v>
      </c>
      <c r="HU265" s="1">
        <v>1.72431</v>
      </c>
      <c r="HV265">
        <v>0.89603960000000005</v>
      </c>
      <c r="HW265">
        <v>21.059149999999999</v>
      </c>
      <c r="HX265" s="1">
        <v>5.295864E-3</v>
      </c>
      <c r="HY265" s="1">
        <v>1.5642149999999999</v>
      </c>
      <c r="HZ265">
        <v>0.89140410000000003</v>
      </c>
      <c r="IA265">
        <v>21.335719999999998</v>
      </c>
      <c r="IB265" s="1">
        <v>4.7809979999999998E-3</v>
      </c>
      <c r="IC265" s="1">
        <v>1.4167110000000001</v>
      </c>
      <c r="ID265">
        <v>0.88709020000000005</v>
      </c>
      <c r="IE265">
        <v>21.473230000000001</v>
      </c>
      <c r="IF265" s="1">
        <v>4.290922E-3</v>
      </c>
      <c r="IG265" s="1">
        <v>1.2756890000000001</v>
      </c>
      <c r="IH265">
        <v>0.88324340000000001</v>
      </c>
      <c r="II265">
        <v>22.25686</v>
      </c>
      <c r="IJ265" s="1">
        <v>3.8171979999999999E-3</v>
      </c>
      <c r="IK265" s="1">
        <v>1.138496</v>
      </c>
      <c r="IL265">
        <v>0.87998520000000002</v>
      </c>
      <c r="IM265">
        <v>22.97296</v>
      </c>
      <c r="IN265" s="1">
        <v>3.3630729999999998E-3</v>
      </c>
      <c r="IO265" s="1">
        <v>1.0055959999999999</v>
      </c>
      <c r="IP265">
        <v>0.87720350000000002</v>
      </c>
      <c r="IQ265">
        <v>23.163139999999999</v>
      </c>
      <c r="IR265" s="1">
        <v>2.9379789999999999E-3</v>
      </c>
      <c r="IS265" s="1">
        <v>0.88027270000000002</v>
      </c>
      <c r="IT265">
        <v>0.87480519999999995</v>
      </c>
      <c r="IU265">
        <v>22.745149999999999</v>
      </c>
      <c r="IV265" s="1">
        <v>2.5554179999999998E-3</v>
      </c>
      <c r="IW265" s="1">
        <v>0.76678500000000005</v>
      </c>
      <c r="IX265">
        <v>0.87271670000000001</v>
      </c>
      <c r="IY265">
        <v>22.043669999999999</v>
      </c>
      <c r="IZ265" s="1">
        <v>2.2241700000000001E-3</v>
      </c>
      <c r="JA265" s="1">
        <v>0.66810499999999995</v>
      </c>
      <c r="JB265">
        <v>0.87101360000000005</v>
      </c>
      <c r="JC265">
        <v>21.502680000000002</v>
      </c>
      <c r="JD265" s="1">
        <v>1.945977E-3</v>
      </c>
      <c r="JE265" s="1">
        <v>0.58485739999999997</v>
      </c>
      <c r="JF265">
        <v>0.86954500000000001</v>
      </c>
      <c r="JG265">
        <v>21.83728</v>
      </c>
      <c r="JH265" s="1">
        <v>1.7142889999999999E-3</v>
      </c>
      <c r="JI265" s="1">
        <v>0.51542560000000004</v>
      </c>
      <c r="JJ265">
        <v>0.86836170000000001</v>
      </c>
      <c r="JK265">
        <v>22.613579999999999</v>
      </c>
      <c r="JL265" s="1">
        <v>1.5174730000000001E-3</v>
      </c>
      <c r="JM265" s="1">
        <v>0.45641330000000002</v>
      </c>
      <c r="JN265">
        <v>0.86742319999999995</v>
      </c>
      <c r="JO265">
        <v>23.652840000000001</v>
      </c>
      <c r="JP265" s="1">
        <v>1.341486E-3</v>
      </c>
      <c r="JQ265" s="1">
        <v>0.4037288</v>
      </c>
      <c r="JR265">
        <v>0.86675749999999996</v>
      </c>
      <c r="JS265">
        <v>24.62632</v>
      </c>
      <c r="JT265" s="1">
        <v>1.176762E-3</v>
      </c>
      <c r="JU265" s="1">
        <v>0.3544059</v>
      </c>
      <c r="JV265">
        <v>0.86628079999999996</v>
      </c>
      <c r="JW265">
        <v>24.934999999999999</v>
      </c>
      <c r="JX265" s="1">
        <v>1.0210110000000001E-3</v>
      </c>
      <c r="JY265" s="1">
        <v>0.30772949999999999</v>
      </c>
      <c r="JZ265">
        <v>0.86593719999999996</v>
      </c>
      <c r="KA265">
        <v>24.488990000000001</v>
      </c>
      <c r="KB265" s="1">
        <v>8.7933119999999997E-4</v>
      </c>
      <c r="KC265" s="1">
        <v>0.26510590000000001</v>
      </c>
      <c r="KD265">
        <v>0.8657823</v>
      </c>
      <c r="KE265">
        <v>23.80575</v>
      </c>
      <c r="KF265" s="1">
        <v>7.5847209999999998E-4</v>
      </c>
      <c r="KG265" s="1">
        <v>0.2285866</v>
      </c>
      <c r="KH265">
        <v>0.86573319999999998</v>
      </c>
      <c r="KI265">
        <v>23.12895</v>
      </c>
      <c r="KJ265" s="1">
        <v>6.6213100000000005E-4</v>
      </c>
      <c r="KK265" s="1">
        <v>0.19931750000000001</v>
      </c>
      <c r="KL265">
        <v>0.86585230000000002</v>
      </c>
      <c r="KM265">
        <v>23.044689999999999</v>
      </c>
      <c r="KN265" s="1">
        <v>5.8858670000000001E-4</v>
      </c>
      <c r="KO265" s="1">
        <v>0.17694699999999999</v>
      </c>
      <c r="KP265">
        <v>0.86608609999999997</v>
      </c>
      <c r="KQ265">
        <v>23.240459999999999</v>
      </c>
      <c r="KR265" s="1">
        <v>5.3289850000000003E-4</v>
      </c>
      <c r="KS265" s="1">
        <v>0.15999250000000001</v>
      </c>
      <c r="KT265">
        <v>0.86644549999999998</v>
      </c>
      <c r="KU265">
        <v>23.545020000000001</v>
      </c>
      <c r="KV265" s="1">
        <v>4.8889150000000004E-4</v>
      </c>
      <c r="KW265" s="1">
        <v>0.14662790000000001</v>
      </c>
      <c r="KX265">
        <v>0.86691689999999999</v>
      </c>
      <c r="KY265">
        <v>23.875080000000001</v>
      </c>
      <c r="KZ265" s="1">
        <v>4.5164329999999999E-4</v>
      </c>
      <c r="LA265" s="1">
        <v>0.13533800000000001</v>
      </c>
      <c r="LB265">
        <v>0.86749770000000004</v>
      </c>
      <c r="LC265">
        <v>23.921099999999999</v>
      </c>
      <c r="LD265" s="1">
        <v>4.181942E-4</v>
      </c>
      <c r="LE265" s="1">
        <v>0.1252335</v>
      </c>
      <c r="LF265">
        <v>0.86814360000000002</v>
      </c>
      <c r="LG265">
        <v>23.65569</v>
      </c>
      <c r="LH265" s="1">
        <v>3.8757670000000001E-4</v>
      </c>
      <c r="LI265" s="1">
        <v>0.1159882</v>
      </c>
      <c r="LJ265">
        <v>0.86880930000000001</v>
      </c>
      <c r="LK265">
        <v>23.093309999999999</v>
      </c>
      <c r="LL265" s="1">
        <v>3.5984180000000001E-4</v>
      </c>
      <c r="LM265" s="1">
        <v>0.1076064</v>
      </c>
      <c r="LN265">
        <v>0.86948820000000004</v>
      </c>
      <c r="LO265">
        <v>22.54224</v>
      </c>
      <c r="LP265" s="1">
        <v>3.3539369999999999E-4</v>
      </c>
      <c r="LQ265" s="1">
        <v>0.1002062</v>
      </c>
      <c r="LR265">
        <v>0.87009689999999995</v>
      </c>
      <c r="LS265">
        <v>22.634440000000001</v>
      </c>
      <c r="LT265" s="1">
        <v>3.1418510000000001E-4</v>
      </c>
      <c r="LU265" s="1">
        <v>9.3798880000000001E-2</v>
      </c>
      <c r="LV265">
        <v>0.87065420000000004</v>
      </c>
      <c r="LW265">
        <v>23.133510000000001</v>
      </c>
      <c r="LX265" s="1">
        <v>2.958778E-4</v>
      </c>
      <c r="LY265" s="1">
        <v>8.8281650000000003E-2</v>
      </c>
      <c r="LZ265">
        <v>0.87109890000000001</v>
      </c>
      <c r="MA265">
        <v>23.988880000000002</v>
      </c>
      <c r="MB265" s="1">
        <v>2.8003389999999999E-4</v>
      </c>
      <c r="MC265" s="1">
        <v>8.3512569999999994E-2</v>
      </c>
      <c r="MD265">
        <v>0.87141729999999995</v>
      </c>
      <c r="ME265">
        <v>24.771560000000001</v>
      </c>
      <c r="MF265" s="1">
        <v>2.6608680000000002E-4</v>
      </c>
      <c r="MG265" s="1">
        <v>7.9327910000000001E-2</v>
      </c>
      <c r="MH265">
        <v>0.87160749999999998</v>
      </c>
      <c r="MI265">
        <v>25.085139999999999</v>
      </c>
      <c r="MJ265" s="1">
        <v>2.5368729999999999E-4</v>
      </c>
      <c r="MK265" s="1">
        <v>7.5616580000000003E-2</v>
      </c>
      <c r="ML265">
        <v>0.87171180000000004</v>
      </c>
      <c r="MM265">
        <v>24.629619999999999</v>
      </c>
      <c r="MN265" s="1">
        <v>2.427513E-4</v>
      </c>
      <c r="MO265" s="1">
        <v>7.2343950000000004E-2</v>
      </c>
      <c r="MP265">
        <v>0.87174309999999999</v>
      </c>
      <c r="MQ265">
        <v>23.977830000000001</v>
      </c>
      <c r="MR265" s="1">
        <v>2.3337149999999999E-4</v>
      </c>
      <c r="MS265" s="1">
        <v>6.9539550000000006E-2</v>
      </c>
      <c r="MT265">
        <v>0.8717239</v>
      </c>
      <c r="MU265">
        <v>23.399940000000001</v>
      </c>
      <c r="MV265" s="1">
        <v>2.2548220000000001E-4</v>
      </c>
      <c r="MW265" s="1">
        <v>6.7175520000000002E-2</v>
      </c>
      <c r="MX265">
        <v>0.87163060000000003</v>
      </c>
      <c r="MY265">
        <v>23.396989999999999</v>
      </c>
      <c r="MZ265" s="1">
        <v>2.1882529999999999E-4</v>
      </c>
      <c r="NA265" s="1">
        <v>6.518765E-2</v>
      </c>
      <c r="NB265">
        <v>0.87151749999999995</v>
      </c>
      <c r="NC265">
        <v>23.922820000000002</v>
      </c>
      <c r="ND265" s="1">
        <v>2.131864E-4</v>
      </c>
      <c r="NE265" s="1">
        <v>6.3503000000000004E-2</v>
      </c>
      <c r="NF265">
        <v>0.87151749999999995</v>
      </c>
      <c r="NG265">
        <v>23.922820000000002</v>
      </c>
      <c r="NH265" s="1">
        <v>2.131864E-4</v>
      </c>
      <c r="NI265" s="1">
        <v>6.3503000000000004E-2</v>
      </c>
      <c r="NJ265">
        <v>0.87151749999999995</v>
      </c>
      <c r="NK265">
        <v>23.922820000000002</v>
      </c>
      <c r="NL265" s="1">
        <v>2.131864E-4</v>
      </c>
      <c r="NM265" s="1">
        <v>6.3503000000000004E-2</v>
      </c>
      <c r="NN265">
        <v>0.87151749999999995</v>
      </c>
      <c r="NO265">
        <v>23.922820000000002</v>
      </c>
      <c r="NP265" s="1">
        <v>2.131864E-4</v>
      </c>
      <c r="NQ265" s="1">
        <v>6.3503000000000004E-2</v>
      </c>
      <c r="NR265">
        <v>0.87151749999999995</v>
      </c>
      <c r="NS265">
        <v>23.922820000000002</v>
      </c>
      <c r="NT265" s="1">
        <v>2.131864E-4</v>
      </c>
      <c r="NU265" s="1">
        <v>6.3503000000000004E-2</v>
      </c>
      <c r="NV265">
        <v>0.87151749999999995</v>
      </c>
      <c r="NW265">
        <v>23.922820000000002</v>
      </c>
      <c r="NX265" s="1">
        <v>2.131864E-4</v>
      </c>
      <c r="NY265" s="1">
        <v>6.3503000000000004E-2</v>
      </c>
      <c r="NZ265">
        <v>0.87151749999999995</v>
      </c>
      <c r="OA265">
        <v>23.922820000000002</v>
      </c>
      <c r="OB265" s="1">
        <v>2.131864E-4</v>
      </c>
      <c r="OC265" s="1">
        <v>6.3503000000000004E-2</v>
      </c>
      <c r="OD265">
        <v>0.87151749999999995</v>
      </c>
      <c r="OE265">
        <v>23.922820000000002</v>
      </c>
      <c r="OF265" s="1">
        <v>2.131864E-4</v>
      </c>
      <c r="OG265" s="1">
        <v>6.3503000000000004E-2</v>
      </c>
      <c r="OH265">
        <v>0.87151749999999995</v>
      </c>
      <c r="OI265">
        <v>23.922820000000002</v>
      </c>
      <c r="OJ265" s="1">
        <v>2.131864E-4</v>
      </c>
      <c r="OK265" s="1">
        <v>6.3503000000000004E-2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1.2945070000000001</v>
      </c>
      <c r="G266">
        <v>18.567270000000001</v>
      </c>
      <c r="H266">
        <v>0</v>
      </c>
      <c r="I266">
        <v>0</v>
      </c>
      <c r="J266">
        <v>1.291042</v>
      </c>
      <c r="K266">
        <v>18.885680000000001</v>
      </c>
      <c r="L266">
        <v>0</v>
      </c>
      <c r="M266">
        <v>0</v>
      </c>
      <c r="N266">
        <v>1.287558</v>
      </c>
      <c r="O266">
        <v>19.065280000000001</v>
      </c>
      <c r="P266">
        <v>0</v>
      </c>
      <c r="Q266">
        <v>0</v>
      </c>
      <c r="R266">
        <v>1.284087</v>
      </c>
      <c r="S266">
        <v>19.235009999999999</v>
      </c>
      <c r="T266">
        <v>0</v>
      </c>
      <c r="U266">
        <v>0</v>
      </c>
      <c r="V266">
        <v>1.2806109999999999</v>
      </c>
      <c r="W266">
        <v>19.538409999999999</v>
      </c>
      <c r="X266">
        <v>0</v>
      </c>
      <c r="Y266">
        <v>0</v>
      </c>
      <c r="Z266">
        <v>1.277112</v>
      </c>
      <c r="AA266">
        <v>19.61525</v>
      </c>
      <c r="AB266">
        <v>0</v>
      </c>
      <c r="AC266">
        <v>0</v>
      </c>
      <c r="AD266">
        <v>1.273576</v>
      </c>
      <c r="AE266">
        <v>19.364599999999999</v>
      </c>
      <c r="AF266">
        <v>0</v>
      </c>
      <c r="AG266">
        <v>0</v>
      </c>
      <c r="AH266">
        <v>1.2700359999999999</v>
      </c>
      <c r="AI266">
        <v>19.15354</v>
      </c>
      <c r="AJ266">
        <v>0</v>
      </c>
      <c r="AK266">
        <v>0</v>
      </c>
      <c r="AL266">
        <v>1.2664850000000001</v>
      </c>
      <c r="AM266">
        <v>19.077159999999999</v>
      </c>
      <c r="AN266">
        <v>0</v>
      </c>
      <c r="AO266">
        <v>0</v>
      </c>
      <c r="AP266">
        <v>1.2628520000000001</v>
      </c>
      <c r="AQ266">
        <v>19.548279999999998</v>
      </c>
      <c r="AR266">
        <v>0</v>
      </c>
      <c r="AS266">
        <v>0</v>
      </c>
      <c r="AT266">
        <v>1.2590840000000001</v>
      </c>
      <c r="AU266">
        <v>20.060680000000001</v>
      </c>
      <c r="AV266">
        <v>0</v>
      </c>
      <c r="AW266">
        <v>0</v>
      </c>
      <c r="AX266">
        <v>1.255196</v>
      </c>
      <c r="AY266">
        <v>20.480340000000002</v>
      </c>
      <c r="AZ266">
        <v>0</v>
      </c>
      <c r="BA266">
        <v>0</v>
      </c>
      <c r="BB266">
        <v>1.2511779999999999</v>
      </c>
      <c r="BC266">
        <v>20.884930000000001</v>
      </c>
      <c r="BD266">
        <v>0</v>
      </c>
      <c r="BE266">
        <v>0</v>
      </c>
      <c r="BF266">
        <v>1.247085</v>
      </c>
      <c r="BG266">
        <v>20.94594</v>
      </c>
      <c r="BH266" s="1">
        <v>3.7418810000000001E-19</v>
      </c>
      <c r="BI266" s="1">
        <v>5.1377340000000004E-16</v>
      </c>
      <c r="BJ266">
        <v>1.2429939999999999</v>
      </c>
      <c r="BK266">
        <v>20.79383</v>
      </c>
      <c r="BL266" s="1">
        <v>1.5255619999999999E-8</v>
      </c>
      <c r="BM266" s="1">
        <v>3.058123E-6</v>
      </c>
      <c r="BN266">
        <v>1.238864</v>
      </c>
      <c r="BO266">
        <v>20.620609999999999</v>
      </c>
      <c r="BP266" s="1">
        <v>3.1819039999999997E-5</v>
      </c>
      <c r="BQ266" s="1">
        <v>7.0194519999999998E-3</v>
      </c>
      <c r="BR266">
        <v>1.2347429999999999</v>
      </c>
      <c r="BS266">
        <v>20.524819999999998</v>
      </c>
      <c r="BT266" s="1">
        <v>6.2538389999999998E-3</v>
      </c>
      <c r="BU266" s="1">
        <v>1.4706159999999999</v>
      </c>
      <c r="BV266">
        <v>1.2306220000000001</v>
      </c>
      <c r="BW266">
        <v>20.4986</v>
      </c>
      <c r="BX266" s="1">
        <v>0.27545629999999999</v>
      </c>
      <c r="BY266" s="1">
        <v>68.238230000000001</v>
      </c>
      <c r="BZ266">
        <v>1.22641</v>
      </c>
      <c r="CA266">
        <v>20.72335</v>
      </c>
      <c r="CB266" s="1">
        <v>3.9119359999999999</v>
      </c>
      <c r="CC266">
        <v>1014.033</v>
      </c>
      <c r="CD266">
        <v>1.221984</v>
      </c>
      <c r="CE266">
        <v>20.795310000000001</v>
      </c>
      <c r="CF266">
        <v>22.348859999999998</v>
      </c>
      <c r="CG266">
        <v>6035.3670000000002</v>
      </c>
      <c r="CH266">
        <v>1.21736</v>
      </c>
      <c r="CI266">
        <v>20.843409999999999</v>
      </c>
      <c r="CJ266">
        <v>60.162439999999997</v>
      </c>
      <c r="CK266">
        <v>16854.810000000001</v>
      </c>
      <c r="CL266">
        <v>1.212188</v>
      </c>
      <c r="CM266">
        <v>20.689920000000001</v>
      </c>
      <c r="CN266">
        <v>85.764790000000005</v>
      </c>
      <c r="CO266">
        <v>24863.55</v>
      </c>
      <c r="CP266">
        <v>1.205624</v>
      </c>
      <c r="CQ266">
        <v>20.596299999999999</v>
      </c>
      <c r="CR266">
        <v>71.187119999999993</v>
      </c>
      <c r="CS266">
        <v>21313.91</v>
      </c>
      <c r="CT266">
        <v>1.19682</v>
      </c>
      <c r="CU266">
        <v>20.43985</v>
      </c>
      <c r="CV266">
        <v>37.236989999999999</v>
      </c>
      <c r="CW266">
        <v>11500.34</v>
      </c>
      <c r="CX266">
        <v>1.1860569999999999</v>
      </c>
      <c r="CY266">
        <v>20.126519999999999</v>
      </c>
      <c r="CZ266">
        <v>13.24769</v>
      </c>
      <c r="DA266">
        <v>4215.8040000000001</v>
      </c>
      <c r="DB266">
        <v>1.1741379999999999</v>
      </c>
      <c r="DC266">
        <v>19.777619999999999</v>
      </c>
      <c r="DD266">
        <v>3.463746</v>
      </c>
      <c r="DE266">
        <v>1131.9369999999999</v>
      </c>
      <c r="DF266">
        <v>1.1619740000000001</v>
      </c>
      <c r="DG266">
        <v>19.614979999999999</v>
      </c>
      <c r="DH266">
        <v>0.7400544</v>
      </c>
      <c r="DI266">
        <v>246.40459999999999</v>
      </c>
      <c r="DJ266">
        <v>1.1498079999999999</v>
      </c>
      <c r="DK266">
        <v>19.487300000000001</v>
      </c>
      <c r="DL266">
        <v>0.17058000000000001</v>
      </c>
      <c r="DM266">
        <v>56.252609999999997</v>
      </c>
      <c r="DN266">
        <v>1.1375630000000001</v>
      </c>
      <c r="DO266">
        <v>19.47278</v>
      </c>
      <c r="DP266">
        <v>7.2807360000000002E-2</v>
      </c>
      <c r="DQ266">
        <v>23.046679999999999</v>
      </c>
      <c r="DR266">
        <v>1.1252519999999999</v>
      </c>
      <c r="DS266">
        <v>19.143470000000001</v>
      </c>
      <c r="DT266">
        <v>5.6680870000000001E-2</v>
      </c>
      <c r="DU266">
        <v>17.6509</v>
      </c>
      <c r="DV266">
        <v>1.113548</v>
      </c>
      <c r="DW266">
        <v>18.806380000000001</v>
      </c>
      <c r="DX266">
        <v>5.3579519999999999E-2</v>
      </c>
      <c r="DY266">
        <v>16.718499999999999</v>
      </c>
      <c r="DZ266">
        <v>1.1021339999999999</v>
      </c>
      <c r="EA266">
        <v>18.648669999999999</v>
      </c>
      <c r="EB266" s="1">
        <v>5.303298E-2</v>
      </c>
      <c r="EC266">
        <v>16.65063</v>
      </c>
      <c r="ED266">
        <v>1.0906389999999999</v>
      </c>
      <c r="EE266">
        <v>18.546379999999999</v>
      </c>
      <c r="EF266" s="1">
        <v>5.2433859999999999E-2</v>
      </c>
      <c r="EG266">
        <v>16.60209</v>
      </c>
      <c r="EH266">
        <v>1.079253</v>
      </c>
      <c r="EI266">
        <v>18.812639999999998</v>
      </c>
      <c r="EJ266" s="1">
        <v>5.0672889999999998E-2</v>
      </c>
      <c r="EK266">
        <v>16.195499999999999</v>
      </c>
      <c r="EL266">
        <v>1.0681560000000001</v>
      </c>
      <c r="EM266">
        <v>19.03059</v>
      </c>
      <c r="EN266" s="1">
        <v>4.7676219999999998E-2</v>
      </c>
      <c r="EO266" s="1">
        <v>15.379020000000001</v>
      </c>
      <c r="EP266">
        <v>1.056818</v>
      </c>
      <c r="EQ266">
        <v>19.05255</v>
      </c>
      <c r="ER266" s="1">
        <v>4.3948420000000002E-2</v>
      </c>
      <c r="ES266" s="1">
        <v>14.30706</v>
      </c>
      <c r="ET266">
        <v>1.0453250000000001</v>
      </c>
      <c r="EU266">
        <v>19.174900000000001</v>
      </c>
      <c r="EV266" s="1">
        <v>3.999043E-2</v>
      </c>
      <c r="EW266" s="1">
        <v>13.13622</v>
      </c>
      <c r="EX266">
        <v>1.033995</v>
      </c>
      <c r="EY266">
        <v>19.022210000000001</v>
      </c>
      <c r="EZ266" s="1">
        <v>3.6162340000000001E-2</v>
      </c>
      <c r="FA266" s="1">
        <v>11.981490000000001</v>
      </c>
      <c r="FB266">
        <v>1.0221960000000001</v>
      </c>
      <c r="FC266">
        <v>18.453530000000001</v>
      </c>
      <c r="FD266" s="1">
        <v>3.2631510000000002E-2</v>
      </c>
      <c r="FE266" s="1">
        <v>10.907819999999999</v>
      </c>
      <c r="FF266">
        <v>1.010275</v>
      </c>
      <c r="FG266">
        <v>17.99128</v>
      </c>
      <c r="FH266" s="1">
        <v>2.9467150000000001E-2</v>
      </c>
      <c r="FI266" s="1">
        <v>9.9378270000000004</v>
      </c>
      <c r="FJ266">
        <v>0.99933309999999997</v>
      </c>
      <c r="FK266">
        <v>17.7685</v>
      </c>
      <c r="FL266" s="1">
        <v>2.6657110000000001E-2</v>
      </c>
      <c r="FM266" s="1">
        <v>9.0623109999999993</v>
      </c>
      <c r="FN266">
        <v>0.98945090000000002</v>
      </c>
      <c r="FO266">
        <v>18.306429999999999</v>
      </c>
      <c r="FP266" s="1">
        <v>2.413889E-2</v>
      </c>
      <c r="FQ266" s="1">
        <v>8.2648969999999995</v>
      </c>
      <c r="FR266">
        <v>0.97891119999999998</v>
      </c>
      <c r="FS266">
        <v>19.113379999999999</v>
      </c>
      <c r="FT266" s="1">
        <v>2.1832520000000001E-2</v>
      </c>
      <c r="FU266" s="1">
        <v>7.5347580000000001</v>
      </c>
      <c r="FV266">
        <v>0.96783390000000002</v>
      </c>
      <c r="FW266">
        <v>19.94707</v>
      </c>
      <c r="FX266" s="1">
        <v>1.9724729999999999E-2</v>
      </c>
      <c r="FY266" s="1">
        <v>6.8645009999999997</v>
      </c>
      <c r="FZ266">
        <v>0.95658810000000005</v>
      </c>
      <c r="GA266">
        <v>20.572700000000001</v>
      </c>
      <c r="GB266" s="1">
        <v>1.7811810000000001E-2</v>
      </c>
      <c r="GC266" s="1">
        <v>6.2524309999999996</v>
      </c>
      <c r="GD266">
        <v>0.94620059999999995</v>
      </c>
      <c r="GE266">
        <v>20.50357</v>
      </c>
      <c r="GF266" s="1">
        <v>1.6102479999999999E-2</v>
      </c>
      <c r="GG266" s="1">
        <v>5.69672</v>
      </c>
      <c r="GH266">
        <v>0.93576789999999999</v>
      </c>
      <c r="GI266">
        <v>19.92719</v>
      </c>
      <c r="GJ266" s="1">
        <v>1.4561259999999999E-2</v>
      </c>
      <c r="GK266" s="1">
        <v>5.1934899999999997</v>
      </c>
      <c r="GL266">
        <v>0.92524580000000001</v>
      </c>
      <c r="GM266">
        <v>19.400839999999999</v>
      </c>
      <c r="GN266" s="1">
        <v>1.3174140000000001E-2</v>
      </c>
      <c r="GO266" s="1">
        <v>4.7378549999999997</v>
      </c>
      <c r="GP266">
        <v>0.91484180000000004</v>
      </c>
      <c r="GQ266">
        <v>19.114609999999999</v>
      </c>
      <c r="GR266" s="1">
        <v>1.192528E-2</v>
      </c>
      <c r="GS266" s="1">
        <v>4.3248189999999997</v>
      </c>
      <c r="GT266">
        <v>0.90570419999999996</v>
      </c>
      <c r="GU266">
        <v>19.701630000000002</v>
      </c>
      <c r="GV266" s="1">
        <v>1.081813E-2</v>
      </c>
      <c r="GW266" s="1">
        <v>3.9502969999999999</v>
      </c>
      <c r="GX266">
        <v>0.89663309999999996</v>
      </c>
      <c r="GY266">
        <v>20.605709999999998</v>
      </c>
      <c r="GZ266" s="1">
        <v>9.8145750000000007E-3</v>
      </c>
      <c r="HA266" s="1">
        <v>3.609785</v>
      </c>
      <c r="HB266">
        <v>0.88713160000000002</v>
      </c>
      <c r="HC266">
        <v>21.659099999999999</v>
      </c>
      <c r="HD266" s="1">
        <v>8.8863629999999996E-3</v>
      </c>
      <c r="HE266" s="1">
        <v>3.2940550000000002</v>
      </c>
      <c r="HF266">
        <v>0.87903489999999995</v>
      </c>
      <c r="HG266">
        <v>22.476030000000002</v>
      </c>
      <c r="HH266" s="1">
        <v>8.0404680000000003E-3</v>
      </c>
      <c r="HI266" s="1">
        <v>2.9989729999999999</v>
      </c>
      <c r="HJ266">
        <v>0.87115229999999999</v>
      </c>
      <c r="HK266">
        <v>22.616109999999999</v>
      </c>
      <c r="HL266" s="1">
        <v>7.2625220000000004E-3</v>
      </c>
      <c r="HM266" s="1">
        <v>2.7250749999999999</v>
      </c>
      <c r="HN266">
        <v>0.86334010000000005</v>
      </c>
      <c r="HO266">
        <v>22.145130000000002</v>
      </c>
      <c r="HP266" s="1">
        <v>6.5537909999999998E-3</v>
      </c>
      <c r="HQ266" s="1">
        <v>2.4738159999999998</v>
      </c>
      <c r="HR266">
        <v>0.85597690000000004</v>
      </c>
      <c r="HS266">
        <v>21.567029999999999</v>
      </c>
      <c r="HT266" s="1">
        <v>5.9208300000000002E-3</v>
      </c>
      <c r="HU266" s="1">
        <v>2.2466469999999998</v>
      </c>
      <c r="HV266">
        <v>0.84912410000000005</v>
      </c>
      <c r="HW266">
        <v>21.088200000000001</v>
      </c>
      <c r="HX266" s="1">
        <v>5.3519209999999999E-3</v>
      </c>
      <c r="HY266" s="1">
        <v>2.0406759999999999</v>
      </c>
      <c r="HZ266">
        <v>0.84312810000000005</v>
      </c>
      <c r="IA266">
        <v>21.340330000000002</v>
      </c>
      <c r="IB266" s="1">
        <v>4.8335950000000004E-3</v>
      </c>
      <c r="IC266" s="1">
        <v>1.851037</v>
      </c>
      <c r="ID266">
        <v>0.83755250000000003</v>
      </c>
      <c r="IE266">
        <v>21.455020000000001</v>
      </c>
      <c r="IF266" s="1">
        <v>4.3420949999999998E-3</v>
      </c>
      <c r="IG266" s="1">
        <v>1.6702250000000001</v>
      </c>
      <c r="IH266">
        <v>0.83253140000000003</v>
      </c>
      <c r="II266">
        <v>22.219380000000001</v>
      </c>
      <c r="IJ266" s="1">
        <v>3.8673599999999998E-3</v>
      </c>
      <c r="IK266" s="1">
        <v>1.4942219999999999</v>
      </c>
      <c r="IL266">
        <v>0.82821820000000002</v>
      </c>
      <c r="IM266">
        <v>22.941099999999999</v>
      </c>
      <c r="IN266" s="1">
        <v>3.4114670000000001E-3</v>
      </c>
      <c r="IO266" s="1">
        <v>1.322997</v>
      </c>
      <c r="IP266">
        <v>0.82449539999999999</v>
      </c>
      <c r="IQ266">
        <v>23.155650000000001</v>
      </c>
      <c r="IR266" s="1">
        <v>2.9830439999999998E-3</v>
      </c>
      <c r="IS266" s="1">
        <v>1.160406</v>
      </c>
      <c r="IT266">
        <v>0.82131080000000001</v>
      </c>
      <c r="IU266">
        <v>22.777259999999998</v>
      </c>
      <c r="IV266" s="1">
        <v>2.5955650000000002E-3</v>
      </c>
      <c r="IW266" s="1">
        <v>1.012005</v>
      </c>
      <c r="IX266">
        <v>0.81853869999999995</v>
      </c>
      <c r="IY266">
        <v>22.100290000000001</v>
      </c>
      <c r="IZ266" s="1">
        <v>2.2586619999999998E-3</v>
      </c>
      <c r="JA266" s="1">
        <v>0.88209040000000005</v>
      </c>
      <c r="JB266">
        <v>0.81620380000000003</v>
      </c>
      <c r="JC266">
        <v>21.561140000000002</v>
      </c>
      <c r="JD266" s="1">
        <v>1.9749170000000001E-3</v>
      </c>
      <c r="JE266" s="1">
        <v>0.77195630000000004</v>
      </c>
      <c r="JF266">
        <v>0.81425910000000001</v>
      </c>
      <c r="JG266">
        <v>21.880210000000002</v>
      </c>
      <c r="JH266" s="1">
        <v>1.738547E-3</v>
      </c>
      <c r="JI266" s="1">
        <v>0.67994589999999999</v>
      </c>
      <c r="JJ266">
        <v>0.8126565</v>
      </c>
      <c r="JK266">
        <v>22.626239999999999</v>
      </c>
      <c r="JL266" s="1">
        <v>1.5385419999999999E-3</v>
      </c>
      <c r="JM266" s="1">
        <v>0.60205140000000001</v>
      </c>
      <c r="JN266">
        <v>0.81134300000000004</v>
      </c>
      <c r="JO266">
        <v>23.64368</v>
      </c>
      <c r="JP266" s="1">
        <v>1.36079E-3</v>
      </c>
      <c r="JQ266" s="1">
        <v>0.53301339999999997</v>
      </c>
      <c r="JR266">
        <v>0.81032709999999997</v>
      </c>
      <c r="JS266">
        <v>24.614350000000002</v>
      </c>
      <c r="JT266" s="1">
        <v>1.195078E-3</v>
      </c>
      <c r="JU266" s="1">
        <v>0.46868149999999997</v>
      </c>
      <c r="JV266">
        <v>0.80948880000000001</v>
      </c>
      <c r="JW266">
        <v>24.9392</v>
      </c>
      <c r="JX266" s="1">
        <v>1.0382169999999999E-3</v>
      </c>
      <c r="JY266" s="1">
        <v>0.4077229</v>
      </c>
      <c r="JZ266">
        <v>0.80888409999999999</v>
      </c>
      <c r="KA266">
        <v>24.526959999999999</v>
      </c>
      <c r="KB266" s="1">
        <v>8.9465729999999998E-4</v>
      </c>
      <c r="KC266" s="1">
        <v>0.3516029</v>
      </c>
      <c r="KD266">
        <v>0.80849499999999996</v>
      </c>
      <c r="KE266">
        <v>23.869499999999999</v>
      </c>
      <c r="KF266" s="1">
        <v>7.7121259999999995E-4</v>
      </c>
      <c r="KG266" s="1">
        <v>0.30300949999999999</v>
      </c>
      <c r="KH266">
        <v>0.80834450000000002</v>
      </c>
      <c r="KI266">
        <v>23.196929999999998</v>
      </c>
      <c r="KJ266" s="1">
        <v>6.7208730000000003E-4</v>
      </c>
      <c r="KK266" s="1">
        <v>0.26367079999999998</v>
      </c>
      <c r="KL266">
        <v>0.80839530000000004</v>
      </c>
      <c r="KM266">
        <v>23.100739999999998</v>
      </c>
      <c r="KN266" s="1">
        <v>5.961187E-4</v>
      </c>
      <c r="KO266" s="1">
        <v>0.2334213</v>
      </c>
      <c r="KP266">
        <v>0.80863399999999996</v>
      </c>
      <c r="KQ266">
        <v>23.262899999999998</v>
      </c>
      <c r="KR266" s="1">
        <v>5.3866690000000002E-4</v>
      </c>
      <c r="KS266" s="1">
        <v>0.21051300000000001</v>
      </c>
      <c r="KT266">
        <v>0.80908780000000002</v>
      </c>
      <c r="KU266">
        <v>23.539020000000001</v>
      </c>
      <c r="KV266" s="1">
        <v>4.9357350000000003E-4</v>
      </c>
      <c r="KW266" s="1">
        <v>0.1925936</v>
      </c>
      <c r="KX266">
        <v>0.80973989999999996</v>
      </c>
      <c r="KY266">
        <v>23.85426</v>
      </c>
      <c r="KZ266" s="1">
        <v>4.557238E-4</v>
      </c>
      <c r="LA266" s="1">
        <v>0.17761550000000001</v>
      </c>
      <c r="LB266">
        <v>0.81051949999999995</v>
      </c>
      <c r="LC266">
        <v>23.91123</v>
      </c>
      <c r="LD266" s="1">
        <v>4.2190640000000002E-4</v>
      </c>
      <c r="LE266" s="1">
        <v>0.16429920000000001</v>
      </c>
      <c r="LF266">
        <v>0.81137289999999995</v>
      </c>
      <c r="LG266">
        <v>23.67718</v>
      </c>
      <c r="LH266" s="1">
        <v>3.9096589999999999E-4</v>
      </c>
      <c r="LI266" s="1">
        <v>0.15212819999999999</v>
      </c>
      <c r="LJ266">
        <v>0.81232159999999998</v>
      </c>
      <c r="LK266">
        <v>23.147749999999998</v>
      </c>
      <c r="LL266" s="1">
        <v>3.6288459999999999E-4</v>
      </c>
      <c r="LM266" s="1">
        <v>0.14106730000000001</v>
      </c>
      <c r="LN266">
        <v>0.81321659999999996</v>
      </c>
      <c r="LO266">
        <v>22.61646</v>
      </c>
      <c r="LP266" s="1">
        <v>3.3804739999999998E-4</v>
      </c>
      <c r="LQ266" s="1">
        <v>0.13125890000000001</v>
      </c>
      <c r="LR266">
        <v>0.81402660000000004</v>
      </c>
      <c r="LS266">
        <v>22.702670000000001</v>
      </c>
      <c r="LT266" s="1">
        <v>3.164741E-4</v>
      </c>
      <c r="LU266" s="1">
        <v>0.1227499</v>
      </c>
      <c r="LV266">
        <v>0.81472979999999995</v>
      </c>
      <c r="LW266">
        <v>23.172889999999999</v>
      </c>
      <c r="LX266" s="1">
        <v>2.978422E-4</v>
      </c>
      <c r="LY266" s="1">
        <v>0.1154184</v>
      </c>
      <c r="LZ266">
        <v>0.81532669999999996</v>
      </c>
      <c r="MA266">
        <v>24.00018</v>
      </c>
      <c r="MB266" s="1">
        <v>2.817435E-4</v>
      </c>
      <c r="MC266" s="1">
        <v>0.109095</v>
      </c>
      <c r="MD266">
        <v>0.81576599999999999</v>
      </c>
      <c r="ME266">
        <v>24.775919999999999</v>
      </c>
      <c r="MF266" s="1">
        <v>2.6759690000000003E-4</v>
      </c>
      <c r="MG266" s="1">
        <v>0.10355979999999999</v>
      </c>
      <c r="MH266">
        <v>0.81604489999999996</v>
      </c>
      <c r="MI266">
        <v>25.102429999999998</v>
      </c>
      <c r="MJ266" s="1">
        <v>2.5502590000000001E-4</v>
      </c>
      <c r="MK266" s="1">
        <v>9.8654850000000002E-2</v>
      </c>
      <c r="ML266">
        <v>0.81625139999999996</v>
      </c>
      <c r="MM266">
        <v>24.67418</v>
      </c>
      <c r="MN266" s="1">
        <v>2.4391880000000001E-4</v>
      </c>
      <c r="MO266" s="1">
        <v>9.4324030000000003E-2</v>
      </c>
      <c r="MP266">
        <v>0.8163108</v>
      </c>
      <c r="MQ266">
        <v>24.038250000000001</v>
      </c>
      <c r="MR266" s="1">
        <v>2.3435980000000001E-4</v>
      </c>
      <c r="MS266" s="1">
        <v>9.0598460000000006E-2</v>
      </c>
      <c r="MT266">
        <v>0.8162973</v>
      </c>
      <c r="MU266">
        <v>23.45269</v>
      </c>
      <c r="MV266" s="1">
        <v>2.2631530000000001E-4</v>
      </c>
      <c r="MW266" s="1">
        <v>8.7455119999999997E-2</v>
      </c>
      <c r="MX266">
        <v>0.816214</v>
      </c>
      <c r="MY266">
        <v>23.425809999999998</v>
      </c>
      <c r="MZ266" s="1">
        <v>2.1952749999999999E-4</v>
      </c>
      <c r="NA266" s="1">
        <v>8.4814070000000005E-2</v>
      </c>
      <c r="NB266">
        <v>0.81610830000000001</v>
      </c>
      <c r="NC266">
        <v>23.922820000000002</v>
      </c>
      <c r="ND266" s="1">
        <v>2.1378090000000001E-4</v>
      </c>
      <c r="NE266" s="1">
        <v>8.2576499999999997E-2</v>
      </c>
      <c r="NF266">
        <v>0.81610830000000001</v>
      </c>
      <c r="NG266">
        <v>23.922820000000002</v>
      </c>
      <c r="NH266" s="1">
        <v>2.1378090000000001E-4</v>
      </c>
      <c r="NI266" s="1">
        <v>8.2576499999999997E-2</v>
      </c>
      <c r="NJ266">
        <v>0.81610830000000001</v>
      </c>
      <c r="NK266">
        <v>23.922820000000002</v>
      </c>
      <c r="NL266" s="1">
        <v>2.1378090000000001E-4</v>
      </c>
      <c r="NM266" s="1">
        <v>8.2576499999999997E-2</v>
      </c>
      <c r="NN266">
        <v>0.81610830000000001</v>
      </c>
      <c r="NO266">
        <v>23.922820000000002</v>
      </c>
      <c r="NP266" s="1">
        <v>2.1378090000000001E-4</v>
      </c>
      <c r="NQ266" s="1">
        <v>8.2576499999999997E-2</v>
      </c>
      <c r="NR266">
        <v>0.81610830000000001</v>
      </c>
      <c r="NS266">
        <v>23.922820000000002</v>
      </c>
      <c r="NT266" s="1">
        <v>2.1378090000000001E-4</v>
      </c>
      <c r="NU266" s="1">
        <v>8.2576499999999997E-2</v>
      </c>
      <c r="NV266">
        <v>0.81610830000000001</v>
      </c>
      <c r="NW266">
        <v>23.922820000000002</v>
      </c>
      <c r="NX266" s="1">
        <v>2.1378090000000001E-4</v>
      </c>
      <c r="NY266" s="1">
        <v>8.2576499999999997E-2</v>
      </c>
      <c r="NZ266">
        <v>0.81610830000000001</v>
      </c>
      <c r="OA266">
        <v>23.922820000000002</v>
      </c>
      <c r="OB266" s="1">
        <v>2.1378090000000001E-4</v>
      </c>
      <c r="OC266" s="1">
        <v>8.2576499999999997E-2</v>
      </c>
      <c r="OD266">
        <v>0.81610830000000001</v>
      </c>
      <c r="OE266">
        <v>23.922820000000002</v>
      </c>
      <c r="OF266" s="1">
        <v>2.1378090000000001E-4</v>
      </c>
      <c r="OG266" s="1">
        <v>8.2576499999999997E-2</v>
      </c>
      <c r="OH266">
        <v>0.81610830000000001</v>
      </c>
      <c r="OI266">
        <v>23.922820000000002</v>
      </c>
      <c r="OJ266" s="1">
        <v>2.1378090000000001E-4</v>
      </c>
      <c r="OK266" s="1">
        <v>8.2576499999999997E-2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0.82663929999999997</v>
      </c>
      <c r="G267">
        <v>18.584070000000001</v>
      </c>
      <c r="H267">
        <v>0</v>
      </c>
      <c r="I267">
        <v>0</v>
      </c>
      <c r="J267">
        <v>0.82469239999999999</v>
      </c>
      <c r="K267">
        <v>18.924199999999999</v>
      </c>
      <c r="L267">
        <v>0</v>
      </c>
      <c r="M267">
        <v>0</v>
      </c>
      <c r="N267">
        <v>0.82273499999999999</v>
      </c>
      <c r="O267">
        <v>19.108339999999998</v>
      </c>
      <c r="P267">
        <v>0</v>
      </c>
      <c r="Q267">
        <v>0</v>
      </c>
      <c r="R267">
        <v>0.82079020000000003</v>
      </c>
      <c r="S267">
        <v>19.278459999999999</v>
      </c>
      <c r="T267">
        <v>0</v>
      </c>
      <c r="U267">
        <v>0</v>
      </c>
      <c r="V267">
        <v>0.81883969999999995</v>
      </c>
      <c r="W267">
        <v>19.571380000000001</v>
      </c>
      <c r="X267">
        <v>0</v>
      </c>
      <c r="Y267">
        <v>0</v>
      </c>
      <c r="Z267">
        <v>0.81689020000000001</v>
      </c>
      <c r="AA267">
        <v>19.621860000000002</v>
      </c>
      <c r="AB267">
        <v>0</v>
      </c>
      <c r="AC267">
        <v>0</v>
      </c>
      <c r="AD267">
        <v>0.8149052</v>
      </c>
      <c r="AE267">
        <v>19.36515</v>
      </c>
      <c r="AF267">
        <v>0</v>
      </c>
      <c r="AG267">
        <v>0</v>
      </c>
      <c r="AH267">
        <v>0.8129073</v>
      </c>
      <c r="AI267">
        <v>19.152629999999998</v>
      </c>
      <c r="AJ267">
        <v>0</v>
      </c>
      <c r="AK267">
        <v>0</v>
      </c>
      <c r="AL267">
        <v>0.81091500000000005</v>
      </c>
      <c r="AM267">
        <v>19.079799999999999</v>
      </c>
      <c r="AN267">
        <v>0</v>
      </c>
      <c r="AO267">
        <v>0</v>
      </c>
      <c r="AP267">
        <v>0.8088748</v>
      </c>
      <c r="AQ267">
        <v>19.55941</v>
      </c>
      <c r="AR267">
        <v>0</v>
      </c>
      <c r="AS267">
        <v>0</v>
      </c>
      <c r="AT267">
        <v>0.80675260000000004</v>
      </c>
      <c r="AU267">
        <v>20.078579999999999</v>
      </c>
      <c r="AV267">
        <v>0</v>
      </c>
      <c r="AW267">
        <v>0</v>
      </c>
      <c r="AX267">
        <v>0.80454309999999996</v>
      </c>
      <c r="AY267">
        <v>20.500070000000001</v>
      </c>
      <c r="AZ267">
        <v>0</v>
      </c>
      <c r="BA267">
        <v>0</v>
      </c>
      <c r="BB267">
        <v>0.80229410000000001</v>
      </c>
      <c r="BC267">
        <v>20.899039999999999</v>
      </c>
      <c r="BD267">
        <v>0</v>
      </c>
      <c r="BE267">
        <v>0</v>
      </c>
      <c r="BF267">
        <v>0.79998170000000002</v>
      </c>
      <c r="BG267">
        <v>20.944749999999999</v>
      </c>
      <c r="BH267" s="1">
        <v>3.339143E-18</v>
      </c>
      <c r="BI267" s="1">
        <v>2.2301280000000002E-15</v>
      </c>
      <c r="BJ267">
        <v>0.79766760000000003</v>
      </c>
      <c r="BK267">
        <v>20.790400000000002</v>
      </c>
      <c r="BL267" s="1">
        <v>6.596431E-9</v>
      </c>
      <c r="BM267" s="1">
        <v>1.6833419999999999E-6</v>
      </c>
      <c r="BN267">
        <v>0.79538370000000003</v>
      </c>
      <c r="BO267">
        <v>20.619610000000002</v>
      </c>
      <c r="BP267" s="1">
        <v>1.82175E-5</v>
      </c>
      <c r="BQ267" s="1">
        <v>5.0206060000000004E-3</v>
      </c>
      <c r="BR267">
        <v>0.79308230000000002</v>
      </c>
      <c r="BS267">
        <v>20.524280000000001</v>
      </c>
      <c r="BT267" s="1">
        <v>4.1425400000000001E-3</v>
      </c>
      <c r="BU267" s="1">
        <v>1.209883</v>
      </c>
      <c r="BV267">
        <v>0.79081889999999999</v>
      </c>
      <c r="BW267">
        <v>20.510680000000001</v>
      </c>
      <c r="BX267" s="1">
        <v>0.20336689999999999</v>
      </c>
      <c r="BY267" s="1">
        <v>62.41498</v>
      </c>
      <c r="BZ267">
        <v>0.78845600000000005</v>
      </c>
      <c r="CA267">
        <v>20.74372</v>
      </c>
      <c r="CB267" s="1">
        <v>3.1569590000000001</v>
      </c>
      <c r="CC267">
        <v>1012.731</v>
      </c>
      <c r="CD267">
        <v>0.7860028</v>
      </c>
      <c r="CE267">
        <v>20.81907</v>
      </c>
      <c r="CF267">
        <v>19.460609999999999</v>
      </c>
      <c r="CG267">
        <v>6501.2550000000001</v>
      </c>
      <c r="CH267">
        <v>0.78342659999999997</v>
      </c>
      <c r="CI267">
        <v>20.856729999999999</v>
      </c>
      <c r="CJ267">
        <v>55.99532</v>
      </c>
      <c r="CK267">
        <v>19403.91</v>
      </c>
      <c r="CL267">
        <v>0.78057489999999996</v>
      </c>
      <c r="CM267">
        <v>20.689979999999998</v>
      </c>
      <c r="CN267">
        <v>84.703580000000002</v>
      </c>
      <c r="CO267">
        <v>30370.05</v>
      </c>
      <c r="CP267">
        <v>0.77692510000000004</v>
      </c>
      <c r="CQ267">
        <v>20.58709</v>
      </c>
      <c r="CR267">
        <v>74.122150000000005</v>
      </c>
      <c r="CS267">
        <v>27438.38</v>
      </c>
      <c r="CT267">
        <v>0.77200279999999999</v>
      </c>
      <c r="CU267">
        <v>20.433299999999999</v>
      </c>
      <c r="CV267">
        <v>40.645490000000002</v>
      </c>
      <c r="CW267">
        <v>15507.45</v>
      </c>
      <c r="CX267">
        <v>0.76556349999999995</v>
      </c>
      <c r="CY267">
        <v>20.1341</v>
      </c>
      <c r="CZ267">
        <v>15.07098</v>
      </c>
      <c r="DA267">
        <v>5915.6880000000001</v>
      </c>
      <c r="DB267">
        <v>0.75830589999999998</v>
      </c>
      <c r="DC267">
        <v>19.808330000000002</v>
      </c>
      <c r="DD267">
        <v>4.0777390000000002</v>
      </c>
      <c r="DE267">
        <v>1640.37</v>
      </c>
      <c r="DF267">
        <v>0.75091240000000004</v>
      </c>
      <c r="DG267">
        <v>19.661750000000001</v>
      </c>
      <c r="DH267">
        <v>0.88797289999999995</v>
      </c>
      <c r="DI267">
        <v>363.42320000000001</v>
      </c>
      <c r="DJ267">
        <v>0.74349639999999995</v>
      </c>
      <c r="DK267">
        <v>19.535489999999999</v>
      </c>
      <c r="DL267">
        <v>0.19841310000000001</v>
      </c>
      <c r="DM267">
        <v>80.565479999999994</v>
      </c>
      <c r="DN267">
        <v>0.73602389999999995</v>
      </c>
      <c r="DO267">
        <v>19.511669999999999</v>
      </c>
      <c r="DP267">
        <v>7.7335100000000004E-2</v>
      </c>
      <c r="DQ267">
        <v>30.09235</v>
      </c>
      <c r="DR267">
        <v>0.72851779999999999</v>
      </c>
      <c r="DS267">
        <v>19.16526</v>
      </c>
      <c r="DT267">
        <v>5.7446110000000002E-2</v>
      </c>
      <c r="DU267">
        <v>21.855989999999998</v>
      </c>
      <c r="DV267">
        <v>0.72138179999999996</v>
      </c>
      <c r="DW267">
        <v>18.810189999999999</v>
      </c>
      <c r="DX267">
        <v>5.3689559999999997E-2</v>
      </c>
      <c r="DY267">
        <v>20.39611</v>
      </c>
      <c r="DZ267">
        <v>0.71448239999999996</v>
      </c>
      <c r="EA267">
        <v>18.640450000000001</v>
      </c>
      <c r="EB267" s="1">
        <v>5.3009470000000003E-2</v>
      </c>
      <c r="EC267">
        <v>20.217960000000001</v>
      </c>
      <c r="ED267">
        <v>0.70753600000000005</v>
      </c>
      <c r="EE267">
        <v>18.543089999999999</v>
      </c>
      <c r="EF267" s="1">
        <v>5.2488430000000003E-2</v>
      </c>
      <c r="EG267">
        <v>20.144100000000002</v>
      </c>
      <c r="EH267">
        <v>0.70064680000000001</v>
      </c>
      <c r="EI267">
        <v>18.826329999999999</v>
      </c>
      <c r="EJ267" s="1">
        <v>5.088604E-2</v>
      </c>
      <c r="EK267">
        <v>19.668199999999999</v>
      </c>
      <c r="EL267">
        <v>0.69372849999999997</v>
      </c>
      <c r="EM267">
        <v>19.062169999999998</v>
      </c>
      <c r="EN267" s="1">
        <v>4.8019649999999997E-2</v>
      </c>
      <c r="EO267" s="1">
        <v>18.69059</v>
      </c>
      <c r="EP267">
        <v>0.6865367</v>
      </c>
      <c r="EQ267">
        <v>19.093389999999999</v>
      </c>
      <c r="ER267" s="1">
        <v>4.4359330000000002E-2</v>
      </c>
      <c r="ES267" s="1">
        <v>17.38486</v>
      </c>
      <c r="ET267">
        <v>0.67923440000000002</v>
      </c>
      <c r="EU267">
        <v>19.217269999999999</v>
      </c>
      <c r="EV267" s="1">
        <v>4.0418040000000002E-2</v>
      </c>
      <c r="EW267" s="1">
        <v>15.9466</v>
      </c>
      <c r="EX267">
        <v>0.67202379999999995</v>
      </c>
      <c r="EY267">
        <v>19.06054</v>
      </c>
      <c r="EZ267" s="1">
        <v>3.657229E-2</v>
      </c>
      <c r="FA267" s="1">
        <v>14.520630000000001</v>
      </c>
      <c r="FB267">
        <v>0.66450770000000003</v>
      </c>
      <c r="FC267">
        <v>18.484439999999999</v>
      </c>
      <c r="FD267" s="1">
        <v>3.3006300000000002E-2</v>
      </c>
      <c r="FE267" s="1">
        <v>13.19012</v>
      </c>
      <c r="FF267">
        <v>0.65690990000000005</v>
      </c>
      <c r="FG267">
        <v>18.005330000000001</v>
      </c>
      <c r="FH267" s="1">
        <v>2.980638E-2</v>
      </c>
      <c r="FI267" s="1">
        <v>11.988329999999999</v>
      </c>
      <c r="FJ267">
        <v>0.64988919999999994</v>
      </c>
      <c r="FK267">
        <v>17.770299999999999</v>
      </c>
      <c r="FL267" s="1">
        <v>2.696378E-2</v>
      </c>
      <c r="FM267" s="1">
        <v>10.90705</v>
      </c>
      <c r="FN267">
        <v>0.64370159999999998</v>
      </c>
      <c r="FO267">
        <v>18.30226</v>
      </c>
      <c r="FP267" s="1">
        <v>2.4422610000000001E-2</v>
      </c>
      <c r="FQ267" s="1">
        <v>9.9347209999999997</v>
      </c>
      <c r="FR267">
        <v>0.63701580000000002</v>
      </c>
      <c r="FS267">
        <v>19.107939999999999</v>
      </c>
      <c r="FT267" s="1">
        <v>2.2093149999999999E-2</v>
      </c>
      <c r="FU267" s="1">
        <v>9.0463939999999994</v>
      </c>
      <c r="FV267">
        <v>0.63003039999999999</v>
      </c>
      <c r="FW267">
        <v>19.95119</v>
      </c>
      <c r="FX267" s="1">
        <v>1.9964240000000001E-2</v>
      </c>
      <c r="FY267" s="1">
        <v>8.2311080000000008</v>
      </c>
      <c r="FZ267">
        <v>0.62289689999999998</v>
      </c>
      <c r="GA267">
        <v>20.590820000000001</v>
      </c>
      <c r="GB267" s="1">
        <v>1.8030600000000001E-2</v>
      </c>
      <c r="GC267" s="1">
        <v>7.4871689999999997</v>
      </c>
      <c r="GD267">
        <v>0.61604000000000003</v>
      </c>
      <c r="GE267">
        <v>20.53284</v>
      </c>
      <c r="GF267" s="1">
        <v>1.630177E-2</v>
      </c>
      <c r="GG267" s="1">
        <v>6.8114090000000003</v>
      </c>
      <c r="GH267">
        <v>0.60916979999999998</v>
      </c>
      <c r="GI267">
        <v>19.96031</v>
      </c>
      <c r="GJ267" s="1">
        <v>1.474253E-2</v>
      </c>
      <c r="GK267" s="1">
        <v>6.2000130000000002</v>
      </c>
      <c r="GL267">
        <v>0.60225470000000003</v>
      </c>
      <c r="GM267">
        <v>19.425419999999999</v>
      </c>
      <c r="GN267" s="1">
        <v>1.333878E-2</v>
      </c>
      <c r="GO267" s="1">
        <v>5.6471989999999996</v>
      </c>
      <c r="GP267">
        <v>0.59535990000000005</v>
      </c>
      <c r="GQ267">
        <v>19.12499</v>
      </c>
      <c r="GR267" s="1">
        <v>1.207566E-2</v>
      </c>
      <c r="GS267" s="1">
        <v>5.1470060000000002</v>
      </c>
      <c r="GT267">
        <v>0.58927220000000002</v>
      </c>
      <c r="GU267">
        <v>19.69717</v>
      </c>
      <c r="GV267" s="1">
        <v>1.095468E-2</v>
      </c>
      <c r="GW267" s="1">
        <v>4.6946680000000001</v>
      </c>
      <c r="GX267">
        <v>0.58327499999999999</v>
      </c>
      <c r="GY267">
        <v>20.58389</v>
      </c>
      <c r="GZ267" s="1">
        <v>9.9408150000000004E-3</v>
      </c>
      <c r="HA267" s="1">
        <v>4.2847660000000003</v>
      </c>
      <c r="HB267">
        <v>0.57703850000000001</v>
      </c>
      <c r="HC267">
        <v>21.63083</v>
      </c>
      <c r="HD267" s="1">
        <v>9.0043350000000005E-3</v>
      </c>
      <c r="HE267" s="1">
        <v>3.905707</v>
      </c>
      <c r="HF267">
        <v>0.57181729999999997</v>
      </c>
      <c r="HG267">
        <v>22.45722</v>
      </c>
      <c r="HH267" s="1">
        <v>8.1504079999999996E-3</v>
      </c>
      <c r="HI267" s="1">
        <v>3.5524230000000001</v>
      </c>
      <c r="HJ267">
        <v>0.56670399999999999</v>
      </c>
      <c r="HK267">
        <v>22.614719999999998</v>
      </c>
      <c r="HL267" s="1">
        <v>7.3651719999999997E-3</v>
      </c>
      <c r="HM267" s="1">
        <v>3.2266180000000002</v>
      </c>
      <c r="HN267">
        <v>0.56163110000000005</v>
      </c>
      <c r="HO267">
        <v>22.163070000000001</v>
      </c>
      <c r="HP267" s="1">
        <v>6.6474430000000003E-3</v>
      </c>
      <c r="HQ267" s="1">
        <v>2.9270719999999999</v>
      </c>
      <c r="HR267">
        <v>0.55685510000000005</v>
      </c>
      <c r="HS267">
        <v>21.598469999999999</v>
      </c>
      <c r="HT267" s="1">
        <v>6.006005E-3</v>
      </c>
      <c r="HU267" s="1">
        <v>2.6562670000000002</v>
      </c>
      <c r="HV267">
        <v>0.5523306</v>
      </c>
      <c r="HW267">
        <v>21.118980000000001</v>
      </c>
      <c r="HX267" s="1">
        <v>5.429995E-3</v>
      </c>
      <c r="HY267" s="1">
        <v>2.4112939999999998</v>
      </c>
      <c r="HZ267">
        <v>0.54835449999999997</v>
      </c>
      <c r="IA267">
        <v>21.350200000000001</v>
      </c>
      <c r="IB267" s="1">
        <v>4.9067540000000002E-3</v>
      </c>
      <c r="IC267" s="1">
        <v>2.1867869999999998</v>
      </c>
      <c r="ID267">
        <v>0.54468329999999998</v>
      </c>
      <c r="IE267">
        <v>21.44145</v>
      </c>
      <c r="IF267" s="1">
        <v>4.4132549999999996E-3</v>
      </c>
      <c r="IG267" s="1">
        <v>1.973927</v>
      </c>
      <c r="IH267">
        <v>0.54134539999999998</v>
      </c>
      <c r="II267">
        <v>22.190180000000002</v>
      </c>
      <c r="IJ267" s="1">
        <v>3.9373159999999997E-3</v>
      </c>
      <c r="IK267" s="1">
        <v>1.767444</v>
      </c>
      <c r="IL267">
        <v>0.53847319999999999</v>
      </c>
      <c r="IM267">
        <v>22.912579999999998</v>
      </c>
      <c r="IN267" s="1">
        <v>3.47942E-3</v>
      </c>
      <c r="IO267" s="1">
        <v>1.566611</v>
      </c>
      <c r="IP267">
        <v>0.53601480000000001</v>
      </c>
      <c r="IQ267">
        <v>23.14188</v>
      </c>
      <c r="IR267" s="1">
        <v>3.0468729999999999E-3</v>
      </c>
      <c r="IS267" s="1">
        <v>1.375283</v>
      </c>
      <c r="IT267">
        <v>0.53388029999999997</v>
      </c>
      <c r="IU267">
        <v>22.800709999999999</v>
      </c>
      <c r="IV267" s="1">
        <v>2.6529090000000002E-3</v>
      </c>
      <c r="IW267" s="1">
        <v>1.19973</v>
      </c>
      <c r="IX267">
        <v>0.53201940000000003</v>
      </c>
      <c r="IY267">
        <v>22.149750000000001</v>
      </c>
      <c r="IZ267" s="1">
        <v>2.3082329999999998E-3</v>
      </c>
      <c r="JA267" s="1">
        <v>1.0452889999999999</v>
      </c>
      <c r="JB267">
        <v>0.53046199999999999</v>
      </c>
      <c r="JC267">
        <v>21.62031</v>
      </c>
      <c r="JD267" s="1">
        <v>2.0166210000000001E-3</v>
      </c>
      <c r="JE267" s="1">
        <v>0.9138889</v>
      </c>
      <c r="JF267">
        <v>0.52916339999999995</v>
      </c>
      <c r="JG267">
        <v>21.932700000000001</v>
      </c>
      <c r="JH267" s="1">
        <v>1.7734980000000001E-3</v>
      </c>
      <c r="JI267" s="1">
        <v>0.80406690000000003</v>
      </c>
      <c r="JJ267">
        <v>0.52808849999999996</v>
      </c>
      <c r="JK267">
        <v>22.652360000000002</v>
      </c>
      <c r="JL267" s="1">
        <v>1.568708E-3</v>
      </c>
      <c r="JM267" s="1">
        <v>0.71147530000000003</v>
      </c>
      <c r="JN267">
        <v>0.5272038</v>
      </c>
      <c r="JO267">
        <v>23.647559999999999</v>
      </c>
      <c r="JP267" s="1">
        <v>1.3882619999999999E-3</v>
      </c>
      <c r="JQ267" s="1">
        <v>0.63005409999999995</v>
      </c>
      <c r="JR267">
        <v>0.52654769999999995</v>
      </c>
      <c r="JS267">
        <v>24.61206</v>
      </c>
      <c r="JT267" s="1">
        <v>1.2210960000000001E-3</v>
      </c>
      <c r="JU267" s="1">
        <v>0.55468010000000001</v>
      </c>
      <c r="JV267">
        <v>0.52601719999999996</v>
      </c>
      <c r="JW267">
        <v>24.939209999999999</v>
      </c>
      <c r="JX267" s="1">
        <v>1.0627709999999999E-3</v>
      </c>
      <c r="JY267" s="1">
        <v>0.4832593</v>
      </c>
      <c r="JZ267">
        <v>0.52565030000000001</v>
      </c>
      <c r="KA267">
        <v>24.556290000000001</v>
      </c>
      <c r="KB267" s="1">
        <v>9.1675719999999999E-4</v>
      </c>
      <c r="KC267" s="1">
        <v>0.41712100000000002</v>
      </c>
      <c r="KD267">
        <v>0.52541139999999997</v>
      </c>
      <c r="KE267">
        <v>23.926279999999998</v>
      </c>
      <c r="KF267" s="1">
        <v>7.8977810000000002E-4</v>
      </c>
      <c r="KG267" s="1">
        <v>0.35929420000000001</v>
      </c>
      <c r="KH267">
        <v>0.52530030000000005</v>
      </c>
      <c r="KI267">
        <v>23.2624</v>
      </c>
      <c r="KJ267" s="1">
        <v>6.8672779999999999E-4</v>
      </c>
      <c r="KK267" s="1">
        <v>0.31205490000000002</v>
      </c>
      <c r="KL267">
        <v>0.52532749999999995</v>
      </c>
      <c r="KM267">
        <v>23.162189999999999</v>
      </c>
      <c r="KN267" s="1">
        <v>6.0722040000000003E-4</v>
      </c>
      <c r="KO267" s="1">
        <v>0.27550829999999998</v>
      </c>
      <c r="KP267">
        <v>0.52546360000000003</v>
      </c>
      <c r="KQ267">
        <v>23.29177</v>
      </c>
      <c r="KR267" s="1">
        <v>5.4713799999999996E-4</v>
      </c>
      <c r="KS267" s="1">
        <v>0.2478399</v>
      </c>
      <c r="KT267">
        <v>0.52574750000000003</v>
      </c>
      <c r="KU267">
        <v>23.541799999999999</v>
      </c>
      <c r="KV267" s="1">
        <v>5.003888E-4</v>
      </c>
      <c r="KW267" s="1">
        <v>0.22636619999999999</v>
      </c>
      <c r="KX267">
        <v>0.5261226</v>
      </c>
      <c r="KY267">
        <v>23.835329999999999</v>
      </c>
      <c r="KZ267" s="1">
        <v>4.616108E-4</v>
      </c>
      <c r="LA267" s="1">
        <v>0.20860699999999999</v>
      </c>
      <c r="LB267">
        <v>0.5265957</v>
      </c>
      <c r="LC267">
        <v>23.898489999999999</v>
      </c>
      <c r="LD267" s="1">
        <v>4.2723849999999999E-4</v>
      </c>
      <c r="LE267" s="1">
        <v>0.1929361</v>
      </c>
      <c r="LF267">
        <v>0.52711889999999995</v>
      </c>
      <c r="LG267">
        <v>23.691109999999998</v>
      </c>
      <c r="LH267" s="1">
        <v>3.95843E-4</v>
      </c>
      <c r="LI267" s="1">
        <v>0.17863989999999999</v>
      </c>
      <c r="LJ267">
        <v>0.5276864</v>
      </c>
      <c r="LK267">
        <v>23.194459999999999</v>
      </c>
      <c r="LL267" s="1">
        <v>3.6727990000000001E-4</v>
      </c>
      <c r="LM267" s="1">
        <v>0.16562760000000001</v>
      </c>
      <c r="LN267">
        <v>0.52825619999999995</v>
      </c>
      <c r="LO267">
        <v>22.689160000000001</v>
      </c>
      <c r="LP267" s="1">
        <v>3.4189570000000001E-4</v>
      </c>
      <c r="LQ267" s="1">
        <v>0.15403420000000001</v>
      </c>
      <c r="LR267">
        <v>0.52877739999999995</v>
      </c>
      <c r="LS267">
        <v>22.777909999999999</v>
      </c>
      <c r="LT267" s="1">
        <v>3.1979129999999998E-4</v>
      </c>
      <c r="LU267" s="1">
        <v>0.1439501</v>
      </c>
      <c r="LV267">
        <v>0.5292675</v>
      </c>
      <c r="LW267">
        <v>23.224820000000001</v>
      </c>
      <c r="LX267" s="1">
        <v>3.0069960000000002E-4</v>
      </c>
      <c r="LY267" s="1">
        <v>0.13525799999999999</v>
      </c>
      <c r="LZ267">
        <v>0.52964449999999996</v>
      </c>
      <c r="MA267">
        <v>24.022860000000001</v>
      </c>
      <c r="MB267" s="1">
        <v>2.842179E-4</v>
      </c>
      <c r="MC267" s="1">
        <v>0.12776419999999999</v>
      </c>
      <c r="MD267">
        <v>0.52993849999999998</v>
      </c>
      <c r="ME267">
        <v>24.786719999999999</v>
      </c>
      <c r="MF267" s="1">
        <v>2.6977460000000001E-4</v>
      </c>
      <c r="MG267" s="1">
        <v>0.121216</v>
      </c>
      <c r="MH267">
        <v>0.53015650000000003</v>
      </c>
      <c r="MI267">
        <v>25.117239999999999</v>
      </c>
      <c r="MJ267" s="1">
        <v>2.5696019999999999E-4</v>
      </c>
      <c r="MK267" s="1">
        <v>0.115422</v>
      </c>
      <c r="ML267">
        <v>0.53028589999999998</v>
      </c>
      <c r="MM267">
        <v>24.711790000000001</v>
      </c>
      <c r="MN267" s="1">
        <v>2.4561050000000001E-4</v>
      </c>
      <c r="MO267" s="1">
        <v>0.1102959</v>
      </c>
      <c r="MP267">
        <v>0.53033249999999998</v>
      </c>
      <c r="MQ267">
        <v>24.093309999999999</v>
      </c>
      <c r="MR267" s="1">
        <v>2.357955E-4</v>
      </c>
      <c r="MS267" s="1">
        <v>0.1058649</v>
      </c>
      <c r="MT267">
        <v>0.53033600000000003</v>
      </c>
      <c r="MU267">
        <v>23.505269999999999</v>
      </c>
      <c r="MV267" s="1">
        <v>2.2752269999999999E-4</v>
      </c>
      <c r="MW267" s="1">
        <v>0.1021185</v>
      </c>
      <c r="MX267">
        <v>0.53027100000000005</v>
      </c>
      <c r="MY267">
        <v>23.462009999999999</v>
      </c>
      <c r="MZ267" s="1">
        <v>2.2054369999999999E-4</v>
      </c>
      <c r="NA267" s="1">
        <v>9.8971660000000003E-2</v>
      </c>
      <c r="NB267">
        <v>0.53020920000000005</v>
      </c>
      <c r="NC267">
        <v>23.932200000000002</v>
      </c>
      <c r="ND267" s="1">
        <v>2.146405E-4</v>
      </c>
      <c r="NE267" s="1">
        <v>9.6308260000000007E-2</v>
      </c>
      <c r="NF267">
        <v>0.53020920000000005</v>
      </c>
      <c r="NG267">
        <v>23.932200000000002</v>
      </c>
      <c r="NH267" s="1">
        <v>2.146405E-4</v>
      </c>
      <c r="NI267" s="1">
        <v>9.6308260000000007E-2</v>
      </c>
      <c r="NJ267">
        <v>0.53020920000000005</v>
      </c>
      <c r="NK267">
        <v>23.932200000000002</v>
      </c>
      <c r="NL267" s="1">
        <v>2.146405E-4</v>
      </c>
      <c r="NM267" s="1">
        <v>9.6308260000000007E-2</v>
      </c>
      <c r="NN267">
        <v>0.53020920000000005</v>
      </c>
      <c r="NO267">
        <v>23.932200000000002</v>
      </c>
      <c r="NP267" s="1">
        <v>2.146405E-4</v>
      </c>
      <c r="NQ267" s="1">
        <v>9.6308260000000007E-2</v>
      </c>
      <c r="NR267">
        <v>0.53020920000000005</v>
      </c>
      <c r="NS267">
        <v>23.932200000000002</v>
      </c>
      <c r="NT267" s="1">
        <v>2.146405E-4</v>
      </c>
      <c r="NU267" s="1">
        <v>9.6308260000000007E-2</v>
      </c>
      <c r="NV267">
        <v>0.53020920000000005</v>
      </c>
      <c r="NW267">
        <v>23.932200000000002</v>
      </c>
      <c r="NX267" s="1">
        <v>2.146405E-4</v>
      </c>
      <c r="NY267" s="1">
        <v>9.6308260000000007E-2</v>
      </c>
      <c r="NZ267">
        <v>0.53020920000000005</v>
      </c>
      <c r="OA267">
        <v>23.932200000000002</v>
      </c>
      <c r="OB267" s="1">
        <v>2.146405E-4</v>
      </c>
      <c r="OC267" s="1">
        <v>9.6308260000000007E-2</v>
      </c>
      <c r="OD267">
        <v>0.53020920000000005</v>
      </c>
      <c r="OE267">
        <v>23.932200000000002</v>
      </c>
      <c r="OF267" s="1">
        <v>2.146405E-4</v>
      </c>
      <c r="OG267" s="1">
        <v>9.6308260000000007E-2</v>
      </c>
      <c r="OH267">
        <v>0.53020920000000005</v>
      </c>
      <c r="OI267">
        <v>23.932200000000002</v>
      </c>
      <c r="OJ267" s="1">
        <v>2.146405E-4</v>
      </c>
      <c r="OK267" s="1">
        <v>9.6308260000000007E-2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0.82295839999999998</v>
      </c>
      <c r="G268">
        <v>18.60023</v>
      </c>
      <c r="H268">
        <v>0</v>
      </c>
      <c r="I268">
        <v>0</v>
      </c>
      <c r="J268">
        <v>0.82180209999999998</v>
      </c>
      <c r="K268">
        <v>18.966419999999999</v>
      </c>
      <c r="L268">
        <v>0</v>
      </c>
      <c r="M268">
        <v>0</v>
      </c>
      <c r="N268">
        <v>0.82061470000000003</v>
      </c>
      <c r="O268">
        <v>19.155080000000002</v>
      </c>
      <c r="P268">
        <v>0</v>
      </c>
      <c r="Q268">
        <v>0</v>
      </c>
      <c r="R268">
        <v>0.81944470000000003</v>
      </c>
      <c r="S268">
        <v>19.328299999999999</v>
      </c>
      <c r="T268">
        <v>0</v>
      </c>
      <c r="U268">
        <v>0</v>
      </c>
      <c r="V268">
        <v>0.81827269999999996</v>
      </c>
      <c r="W268">
        <v>19.611460000000001</v>
      </c>
      <c r="X268">
        <v>0</v>
      </c>
      <c r="Y268">
        <v>0</v>
      </c>
      <c r="Z268">
        <v>0.8170849</v>
      </c>
      <c r="AA268">
        <v>19.629280000000001</v>
      </c>
      <c r="AB268">
        <v>0</v>
      </c>
      <c r="AC268">
        <v>0</v>
      </c>
      <c r="AD268">
        <v>0.81588729999999998</v>
      </c>
      <c r="AE268">
        <v>19.364450000000001</v>
      </c>
      <c r="AF268">
        <v>0</v>
      </c>
      <c r="AG268">
        <v>0</v>
      </c>
      <c r="AH268">
        <v>0.81467129999999999</v>
      </c>
      <c r="AI268">
        <v>19.150359999999999</v>
      </c>
      <c r="AJ268">
        <v>0</v>
      </c>
      <c r="AK268">
        <v>0</v>
      </c>
      <c r="AL268">
        <v>0.81347159999999996</v>
      </c>
      <c r="AM268">
        <v>19.083480000000002</v>
      </c>
      <c r="AN268">
        <v>0</v>
      </c>
      <c r="AO268">
        <v>0</v>
      </c>
      <c r="AP268">
        <v>0.81221350000000003</v>
      </c>
      <c r="AQ268">
        <v>19.573270000000001</v>
      </c>
      <c r="AR268">
        <v>0</v>
      </c>
      <c r="AS268">
        <v>0</v>
      </c>
      <c r="AT268">
        <v>0.81092520000000001</v>
      </c>
      <c r="AU268">
        <v>20.101700000000001</v>
      </c>
      <c r="AV268">
        <v>0</v>
      </c>
      <c r="AW268">
        <v>0</v>
      </c>
      <c r="AX268">
        <v>0.80958830000000004</v>
      </c>
      <c r="AY268">
        <v>20.52477</v>
      </c>
      <c r="AZ268">
        <v>0</v>
      </c>
      <c r="BA268">
        <v>0</v>
      </c>
      <c r="BB268">
        <v>0.80817939999999999</v>
      </c>
      <c r="BC268">
        <v>20.917940000000002</v>
      </c>
      <c r="BD268">
        <v>0</v>
      </c>
      <c r="BE268">
        <v>0</v>
      </c>
      <c r="BF268">
        <v>0.80677600000000005</v>
      </c>
      <c r="BG268">
        <v>20.94304</v>
      </c>
      <c r="BH268" s="1">
        <v>8.5151889999999999E-18</v>
      </c>
      <c r="BI268" s="1">
        <v>3.7386219999999996E-15</v>
      </c>
      <c r="BJ268">
        <v>0.80539669999999997</v>
      </c>
      <c r="BK268">
        <v>20.785139999999998</v>
      </c>
      <c r="BL268" s="1">
        <v>2.6475050000000002E-9</v>
      </c>
      <c r="BM268" s="1">
        <v>6.7786960000000005E-7</v>
      </c>
      <c r="BN268">
        <v>0.80400369999999999</v>
      </c>
      <c r="BO268">
        <v>20.61711</v>
      </c>
      <c r="BP268" s="1">
        <v>9.9765860000000004E-6</v>
      </c>
      <c r="BQ268" s="1">
        <v>2.752254E-3</v>
      </c>
      <c r="BR268">
        <v>0.80255460000000001</v>
      </c>
      <c r="BS268">
        <v>20.522120000000001</v>
      </c>
      <c r="BT268" s="1">
        <v>2.6469760000000001E-3</v>
      </c>
      <c r="BU268" s="1">
        <v>0.77227420000000002</v>
      </c>
      <c r="BV268">
        <v>0.80116399999999999</v>
      </c>
      <c r="BW268">
        <v>20.52159</v>
      </c>
      <c r="BX268" s="1">
        <v>0.14580850000000001</v>
      </c>
      <c r="BY268" s="1">
        <v>44.609969999999997</v>
      </c>
      <c r="BZ268">
        <v>0.79969849999999998</v>
      </c>
      <c r="CA268">
        <v>20.767109999999999</v>
      </c>
      <c r="CB268" s="1">
        <v>2.4892530000000002</v>
      </c>
      <c r="CC268">
        <v>794.32150000000001</v>
      </c>
      <c r="CD268">
        <v>0.79817819999999995</v>
      </c>
      <c r="CE268">
        <v>20.84723</v>
      </c>
      <c r="CF268">
        <v>16.651579999999999</v>
      </c>
      <c r="CG268">
        <v>5521.4570000000003</v>
      </c>
      <c r="CH268">
        <v>0.79656970000000005</v>
      </c>
      <c r="CI268">
        <v>20.870850000000001</v>
      </c>
      <c r="CJ268">
        <v>51.482430000000001</v>
      </c>
      <c r="CK268">
        <v>17667.71</v>
      </c>
      <c r="CL268">
        <v>0.79479999999999995</v>
      </c>
      <c r="CM268">
        <v>20.69049</v>
      </c>
      <c r="CN268">
        <v>83.034369999999996</v>
      </c>
      <c r="CO268">
        <v>29415.919999999998</v>
      </c>
      <c r="CP268">
        <v>0.79253689999999999</v>
      </c>
      <c r="CQ268">
        <v>20.57565</v>
      </c>
      <c r="CR268">
        <v>76.946070000000006</v>
      </c>
      <c r="CS268">
        <v>28076.98</v>
      </c>
      <c r="CT268">
        <v>0.78941499999999998</v>
      </c>
      <c r="CU268">
        <v>20.422809999999998</v>
      </c>
      <c r="CV268">
        <v>44.405070000000002</v>
      </c>
      <c r="CW268">
        <v>16659.54</v>
      </c>
      <c r="CX268">
        <v>0.78558839999999996</v>
      </c>
      <c r="CY268">
        <v>20.134029999999999</v>
      </c>
      <c r="CZ268">
        <v>17.214099999999998</v>
      </c>
      <c r="DA268">
        <v>6627.4790000000003</v>
      </c>
      <c r="DB268">
        <v>0.78144849999999999</v>
      </c>
      <c r="DC268">
        <v>19.83644</v>
      </c>
      <c r="DD268">
        <v>4.8323369999999999</v>
      </c>
      <c r="DE268">
        <v>1902.4069999999999</v>
      </c>
      <c r="DF268">
        <v>0.77724649999999995</v>
      </c>
      <c r="DG268">
        <v>19.711220000000001</v>
      </c>
      <c r="DH268">
        <v>1.075985</v>
      </c>
      <c r="DI268">
        <v>430.62540000000001</v>
      </c>
      <c r="DJ268">
        <v>0.77315259999999997</v>
      </c>
      <c r="DK268">
        <v>19.586379999999998</v>
      </c>
      <c r="DL268">
        <v>0.2346828</v>
      </c>
      <c r="DM268">
        <v>93.574169999999995</v>
      </c>
      <c r="DN268">
        <v>0.7689781</v>
      </c>
      <c r="DO268">
        <v>19.552579999999999</v>
      </c>
      <c r="DP268">
        <v>8.3304749999999997E-2</v>
      </c>
      <c r="DQ268">
        <v>31.985060000000001</v>
      </c>
      <c r="DR268">
        <v>0.76475269999999995</v>
      </c>
      <c r="DS268">
        <v>19.18637</v>
      </c>
      <c r="DT268">
        <v>5.8459509999999999E-2</v>
      </c>
      <c r="DU268">
        <v>21.89106</v>
      </c>
      <c r="DV268">
        <v>0.76061250000000002</v>
      </c>
      <c r="DW268">
        <v>18.81334</v>
      </c>
      <c r="DX268">
        <v>5.3861220000000001E-2</v>
      </c>
      <c r="DY268">
        <v>20.104600000000001</v>
      </c>
      <c r="DZ268">
        <v>0.75603410000000004</v>
      </c>
      <c r="EA268">
        <v>18.630269999999999</v>
      </c>
      <c r="EB268" s="1">
        <v>5.3011250000000003E-2</v>
      </c>
      <c r="EC268">
        <v>19.84365</v>
      </c>
      <c r="ED268">
        <v>0.75140110000000004</v>
      </c>
      <c r="EE268">
        <v>18.536829999999998</v>
      </c>
      <c r="EF268" s="1">
        <v>5.2551420000000001E-2</v>
      </c>
      <c r="EG268">
        <v>19.772089999999999</v>
      </c>
      <c r="EH268">
        <v>0.74691019999999997</v>
      </c>
      <c r="EI268">
        <v>18.84384</v>
      </c>
      <c r="EJ268" s="1">
        <v>5.1106360000000003E-2</v>
      </c>
      <c r="EK268">
        <v>19.342929999999999</v>
      </c>
      <c r="EL268">
        <v>0.74261619999999995</v>
      </c>
      <c r="EM268">
        <v>19.09543</v>
      </c>
      <c r="EN268" s="1">
        <v>4.8376759999999998E-2</v>
      </c>
      <c r="EO268" s="1">
        <v>18.415330000000001</v>
      </c>
      <c r="EP268">
        <v>0.73821630000000005</v>
      </c>
      <c r="EQ268">
        <v>19.137319999999999</v>
      </c>
      <c r="ER268" s="1">
        <v>4.4789099999999998E-2</v>
      </c>
      <c r="ES268" s="1">
        <v>17.14425</v>
      </c>
      <c r="ET268">
        <v>0.73366160000000002</v>
      </c>
      <c r="EU268">
        <v>19.26521</v>
      </c>
      <c r="EV268" s="1">
        <v>4.086596E-2</v>
      </c>
      <c r="EW268" s="1">
        <v>15.726760000000001</v>
      </c>
      <c r="EX268">
        <v>0.72918329999999998</v>
      </c>
      <c r="EY268">
        <v>19.097850000000001</v>
      </c>
      <c r="EZ268" s="1">
        <v>3.7001909999999999E-2</v>
      </c>
      <c r="FA268" s="1">
        <v>14.311109999999999</v>
      </c>
      <c r="FB268">
        <v>0.72443519999999995</v>
      </c>
      <c r="FC268">
        <v>18.513449999999999</v>
      </c>
      <c r="FD268" s="1">
        <v>3.3399310000000001E-2</v>
      </c>
      <c r="FE268" s="1">
        <v>12.98376</v>
      </c>
      <c r="FF268">
        <v>0.71959280000000003</v>
      </c>
      <c r="FG268">
        <v>18.0167</v>
      </c>
      <c r="FH268" s="1">
        <v>3.01605E-2</v>
      </c>
      <c r="FI268" s="1">
        <v>11.783910000000001</v>
      </c>
      <c r="FJ268">
        <v>0.71516449999999998</v>
      </c>
      <c r="FK268">
        <v>17.773209999999999</v>
      </c>
      <c r="FL268" s="1">
        <v>2.7280990000000001E-2</v>
      </c>
      <c r="FM268" s="1">
        <v>10.70618</v>
      </c>
      <c r="FN268">
        <v>0.71024480000000001</v>
      </c>
      <c r="FO268">
        <v>18.306840000000001</v>
      </c>
      <c r="FP268" s="1">
        <v>2.4712129999999999E-2</v>
      </c>
      <c r="FQ268" s="1">
        <v>9.7418340000000008</v>
      </c>
      <c r="FR268">
        <v>0.70466139999999999</v>
      </c>
      <c r="FS268">
        <v>19.113189999999999</v>
      </c>
      <c r="FT268" s="1">
        <v>2.2358059999999999E-2</v>
      </c>
      <c r="FU268" s="1">
        <v>8.8606060000000006</v>
      </c>
      <c r="FV268">
        <v>0.6988588</v>
      </c>
      <c r="FW268">
        <v>19.966159999999999</v>
      </c>
      <c r="FX268" s="1">
        <v>2.0207260000000001E-2</v>
      </c>
      <c r="FY268" s="1">
        <v>8.0526680000000006</v>
      </c>
      <c r="FZ268">
        <v>0.692882</v>
      </c>
      <c r="GA268">
        <v>20.61731</v>
      </c>
      <c r="GB268" s="1">
        <v>1.8252259999999999E-2</v>
      </c>
      <c r="GC268" s="1">
        <v>7.3156340000000002</v>
      </c>
      <c r="GD268">
        <v>0.68761170000000005</v>
      </c>
      <c r="GE268">
        <v>20.556799999999999</v>
      </c>
      <c r="GF268" s="1">
        <v>1.650283E-2</v>
      </c>
      <c r="GG268" s="1">
        <v>6.6438709999999999</v>
      </c>
      <c r="GH268">
        <v>0.68229139999999999</v>
      </c>
      <c r="GI268">
        <v>19.988689999999998</v>
      </c>
      <c r="GJ268" s="1">
        <v>1.49243E-2</v>
      </c>
      <c r="GK268" s="1">
        <v>6.0367059999999997</v>
      </c>
      <c r="GL268">
        <v>0.67688700000000002</v>
      </c>
      <c r="GM268">
        <v>19.445830000000001</v>
      </c>
      <c r="GN268" s="1">
        <v>1.350354E-2</v>
      </c>
      <c r="GO268" s="1">
        <v>5.4887220000000001</v>
      </c>
      <c r="GP268">
        <v>0.67150279999999996</v>
      </c>
      <c r="GQ268">
        <v>19.139690000000002</v>
      </c>
      <c r="GR268" s="1">
        <v>1.2225120000000001E-2</v>
      </c>
      <c r="GS268" s="1">
        <v>4.993582</v>
      </c>
      <c r="GT268">
        <v>0.66671250000000004</v>
      </c>
      <c r="GU268">
        <v>19.704350000000002</v>
      </c>
      <c r="GV268" s="1">
        <v>1.1089160000000001E-2</v>
      </c>
      <c r="GW268" s="1">
        <v>4.5473480000000004</v>
      </c>
      <c r="GX268">
        <v>0.66197269999999997</v>
      </c>
      <c r="GY268">
        <v>20.584209999999999</v>
      </c>
      <c r="GZ268" s="1">
        <v>1.006437E-2</v>
      </c>
      <c r="HA268" s="1">
        <v>4.1443190000000003</v>
      </c>
      <c r="HB268">
        <v>0.65696690000000002</v>
      </c>
      <c r="HC268">
        <v>21.615220000000001</v>
      </c>
      <c r="HD268" s="1">
        <v>9.1193679999999992E-3</v>
      </c>
      <c r="HE268" s="1">
        <v>3.772475</v>
      </c>
      <c r="HF268">
        <v>0.65271500000000005</v>
      </c>
      <c r="HG268">
        <v>22.447330000000001</v>
      </c>
      <c r="HH268" s="1">
        <v>8.2567600000000001E-3</v>
      </c>
      <c r="HI268" s="1">
        <v>3.4276200000000001</v>
      </c>
      <c r="HJ268">
        <v>0.64797689999999997</v>
      </c>
      <c r="HK268">
        <v>22.607050000000001</v>
      </c>
      <c r="HL268" s="1">
        <v>7.4641280000000004E-3</v>
      </c>
      <c r="HM268" s="1">
        <v>3.1118060000000001</v>
      </c>
      <c r="HN268">
        <v>0.64331530000000003</v>
      </c>
      <c r="HO268">
        <v>22.172930000000001</v>
      </c>
      <c r="HP268" s="1">
        <v>6.7377749999999997E-3</v>
      </c>
      <c r="HQ268" s="1">
        <v>2.82091</v>
      </c>
      <c r="HR268">
        <v>0.63892320000000002</v>
      </c>
      <c r="HS268">
        <v>21.62237</v>
      </c>
      <c r="HT268" s="1">
        <v>6.0876569999999998E-3</v>
      </c>
      <c r="HU268" s="1">
        <v>2.5578829999999999</v>
      </c>
      <c r="HV268">
        <v>0.63478060000000003</v>
      </c>
      <c r="HW268">
        <v>21.150980000000001</v>
      </c>
      <c r="HX268" s="1">
        <v>5.5041939999999996E-3</v>
      </c>
      <c r="HY268" s="1">
        <v>2.3203520000000002</v>
      </c>
      <c r="HZ268">
        <v>0.63112650000000003</v>
      </c>
      <c r="IA268">
        <v>21.366849999999999</v>
      </c>
      <c r="IB268" s="1">
        <v>4.97562E-3</v>
      </c>
      <c r="IC268" s="1">
        <v>2.103634</v>
      </c>
      <c r="ID268">
        <v>0.62783290000000003</v>
      </c>
      <c r="IE268">
        <v>21.432950000000002</v>
      </c>
      <c r="IF268" s="1">
        <v>4.4795989999999999E-3</v>
      </c>
      <c r="IG268" s="1">
        <v>1.899278</v>
      </c>
      <c r="IH268">
        <v>0.62483160000000004</v>
      </c>
      <c r="II268">
        <v>22.172440000000002</v>
      </c>
      <c r="IJ268" s="1">
        <v>4.0020940000000003E-3</v>
      </c>
      <c r="IK268" s="1">
        <v>1.701811</v>
      </c>
      <c r="IL268">
        <v>0.62223890000000004</v>
      </c>
      <c r="IM268">
        <v>22.888739999999999</v>
      </c>
      <c r="IN268" s="1">
        <v>3.5421509999999999E-3</v>
      </c>
      <c r="IO268" s="1">
        <v>1.5099579999999999</v>
      </c>
      <c r="IP268">
        <v>0.61999179999999998</v>
      </c>
      <c r="IQ268">
        <v>23.12246</v>
      </c>
      <c r="IR268" s="1">
        <v>3.1058169999999999E-3</v>
      </c>
      <c r="IS268" s="1">
        <v>1.3266960000000001</v>
      </c>
      <c r="IT268">
        <v>0.61806209999999995</v>
      </c>
      <c r="IU268">
        <v>22.81514</v>
      </c>
      <c r="IV268" s="1">
        <v>2.7060000000000001E-3</v>
      </c>
      <c r="IW268" s="1">
        <v>1.1576930000000001</v>
      </c>
      <c r="IX268">
        <v>0.61637909999999996</v>
      </c>
      <c r="IY268">
        <v>22.19228</v>
      </c>
      <c r="IZ268" s="1">
        <v>2.354255E-3</v>
      </c>
      <c r="JA268" s="1">
        <v>1.008297</v>
      </c>
      <c r="JB268">
        <v>0.6149597</v>
      </c>
      <c r="JC268">
        <v>21.680299999999999</v>
      </c>
      <c r="JD268" s="1">
        <v>2.0553580000000002E-3</v>
      </c>
      <c r="JE268" s="1">
        <v>0.88070820000000005</v>
      </c>
      <c r="JF268">
        <v>0.61375970000000002</v>
      </c>
      <c r="JG268">
        <v>21.996099999999998</v>
      </c>
      <c r="JH268" s="1">
        <v>1.8058550000000001E-3</v>
      </c>
      <c r="JI268" s="1">
        <v>0.77399490000000004</v>
      </c>
      <c r="JJ268">
        <v>0.61277029999999999</v>
      </c>
      <c r="JK268">
        <v>22.69295</v>
      </c>
      <c r="JL268" s="1">
        <v>1.596395E-3</v>
      </c>
      <c r="JM268" s="1">
        <v>0.68433200000000005</v>
      </c>
      <c r="JN268">
        <v>0.61198620000000004</v>
      </c>
      <c r="JO268">
        <v>23.663440000000001</v>
      </c>
      <c r="JP268" s="1">
        <v>1.413224E-3</v>
      </c>
      <c r="JQ268" s="1">
        <v>0.60607829999999996</v>
      </c>
      <c r="JR268">
        <v>0.61135229999999996</v>
      </c>
      <c r="JS268">
        <v>24.61551</v>
      </c>
      <c r="JT268" s="1">
        <v>1.244593E-3</v>
      </c>
      <c r="JU268" s="1">
        <v>0.53415409999999997</v>
      </c>
      <c r="JV268">
        <v>0.61089479999999996</v>
      </c>
      <c r="JW268">
        <v>24.938099999999999</v>
      </c>
      <c r="JX268" s="1">
        <v>1.0849989999999999E-3</v>
      </c>
      <c r="JY268" s="1">
        <v>0.46608339999999998</v>
      </c>
      <c r="JZ268">
        <v>0.61053650000000004</v>
      </c>
      <c r="KA268">
        <v>24.57732</v>
      </c>
      <c r="KB268" s="1">
        <v>9.3690780000000001E-4</v>
      </c>
      <c r="KC268" s="1">
        <v>0.40271210000000002</v>
      </c>
      <c r="KD268">
        <v>0.61033210000000004</v>
      </c>
      <c r="KE268">
        <v>23.976849999999999</v>
      </c>
      <c r="KF268" s="1">
        <v>8.0687619999999995E-4</v>
      </c>
      <c r="KG268" s="1">
        <v>0.3467943</v>
      </c>
      <c r="KH268">
        <v>0.61022480000000001</v>
      </c>
      <c r="KI268">
        <v>23.325510000000001</v>
      </c>
      <c r="KJ268" s="1">
        <v>7.0031680000000004E-4</v>
      </c>
      <c r="KK268" s="1">
        <v>0.30068089999999997</v>
      </c>
      <c r="KL268">
        <v>0.61024259999999997</v>
      </c>
      <c r="KM268">
        <v>23.229430000000001</v>
      </c>
      <c r="KN268" s="1">
        <v>6.1755339999999999E-4</v>
      </c>
      <c r="KO268" s="1">
        <v>0.26477640000000002</v>
      </c>
      <c r="KP268">
        <v>0.61039690000000002</v>
      </c>
      <c r="KQ268">
        <v>23.328019999999999</v>
      </c>
      <c r="KR268" s="1">
        <v>5.549935E-4</v>
      </c>
      <c r="KS268" s="1">
        <v>0.23757990000000001</v>
      </c>
      <c r="KT268">
        <v>0.61061489999999996</v>
      </c>
      <c r="KU268">
        <v>23.551580000000001</v>
      </c>
      <c r="KV268" s="1">
        <v>5.0663379999999999E-4</v>
      </c>
      <c r="KW268" s="1">
        <v>0.21660560000000001</v>
      </c>
      <c r="KX268">
        <v>0.61097570000000001</v>
      </c>
      <c r="KY268">
        <v>23.81833</v>
      </c>
      <c r="KZ268" s="1">
        <v>4.6694439999999998E-4</v>
      </c>
      <c r="LA268" s="1">
        <v>0.1994397</v>
      </c>
      <c r="LB268">
        <v>0.61141469999999998</v>
      </c>
      <c r="LC268">
        <v>23.882999999999999</v>
      </c>
      <c r="LD268" s="1">
        <v>4.3204350000000002E-4</v>
      </c>
      <c r="LE268" s="1">
        <v>0.18441940000000001</v>
      </c>
      <c r="LF268">
        <v>0.61190299999999997</v>
      </c>
      <c r="LG268">
        <v>23.69764</v>
      </c>
      <c r="LH268" s="1">
        <v>4.002411E-4</v>
      </c>
      <c r="LI268" s="1">
        <v>0.17074909999999999</v>
      </c>
      <c r="LJ268">
        <v>0.61240019999999995</v>
      </c>
      <c r="LK268">
        <v>23.233650000000001</v>
      </c>
      <c r="LL268" s="1">
        <v>3.712497E-4</v>
      </c>
      <c r="LM268" s="1">
        <v>0.1582887</v>
      </c>
      <c r="LN268">
        <v>0.61293600000000004</v>
      </c>
      <c r="LO268">
        <v>22.760210000000001</v>
      </c>
      <c r="LP268" s="1">
        <v>3.4539329999999999E-4</v>
      </c>
      <c r="LQ268" s="1">
        <v>0.14714240000000001</v>
      </c>
      <c r="LR268">
        <v>0.61340249999999996</v>
      </c>
      <c r="LS268">
        <v>22.861529999999998</v>
      </c>
      <c r="LT268" s="1">
        <v>3.2280779999999999E-4</v>
      </c>
      <c r="LU268" s="1">
        <v>0.13741880000000001</v>
      </c>
      <c r="LV268">
        <v>0.61384899999999998</v>
      </c>
      <c r="LW268">
        <v>23.289809999999999</v>
      </c>
      <c r="LX268" s="1">
        <v>3.0330230000000003E-4</v>
      </c>
      <c r="LY268" s="1">
        <v>0.12903619999999999</v>
      </c>
      <c r="LZ268">
        <v>0.61420180000000002</v>
      </c>
      <c r="MA268">
        <v>24.05836</v>
      </c>
      <c r="MB268" s="1">
        <v>2.8646770000000002E-4</v>
      </c>
      <c r="MC268" s="1">
        <v>0.1218048</v>
      </c>
      <c r="MD268">
        <v>0.61448689999999995</v>
      </c>
      <c r="ME268">
        <v>24.80565</v>
      </c>
      <c r="MF268" s="1">
        <v>2.7175110000000001E-4</v>
      </c>
      <c r="MG268" s="1">
        <v>0.1155007</v>
      </c>
      <c r="MH268">
        <v>0.61467000000000005</v>
      </c>
      <c r="MI268">
        <v>25.131180000000001</v>
      </c>
      <c r="MJ268" s="1">
        <v>2.5871789999999998E-4</v>
      </c>
      <c r="MK268" s="1">
        <v>0.10992979999999999</v>
      </c>
      <c r="ML268">
        <v>0.61479569999999995</v>
      </c>
      <c r="MM268">
        <v>24.74287</v>
      </c>
      <c r="MN268" s="1">
        <v>2.4715689999999998E-4</v>
      </c>
      <c r="MO268" s="1">
        <v>0.1049943</v>
      </c>
      <c r="MP268">
        <v>0.61483759999999998</v>
      </c>
      <c r="MQ268">
        <v>24.143460000000001</v>
      </c>
      <c r="MR268" s="1">
        <v>2.3711439999999999E-4</v>
      </c>
      <c r="MS268" s="1">
        <v>0.1007065</v>
      </c>
      <c r="MT268">
        <v>0.61484720000000004</v>
      </c>
      <c r="MU268">
        <v>23.5578</v>
      </c>
      <c r="MV268" s="1">
        <v>2.286325E-4</v>
      </c>
      <c r="MW268" s="1">
        <v>9.7074960000000002E-2</v>
      </c>
      <c r="MX268">
        <v>0.6147956</v>
      </c>
      <c r="MY268">
        <v>23.50515</v>
      </c>
      <c r="MZ268" s="1">
        <v>2.214773E-4</v>
      </c>
      <c r="NA268" s="1">
        <v>9.4022220000000004E-2</v>
      </c>
      <c r="NB268">
        <v>0.61471220000000004</v>
      </c>
      <c r="NC268">
        <v>23.952570000000001</v>
      </c>
      <c r="ND268" s="1">
        <v>2.154309E-4</v>
      </c>
      <c r="NE268" s="1">
        <v>9.1439950000000006E-2</v>
      </c>
      <c r="NF268">
        <v>0.61471220000000004</v>
      </c>
      <c r="NG268">
        <v>23.952570000000001</v>
      </c>
      <c r="NH268" s="1">
        <v>2.154309E-4</v>
      </c>
      <c r="NI268" s="1">
        <v>9.1439950000000006E-2</v>
      </c>
      <c r="NJ268">
        <v>0.61471220000000004</v>
      </c>
      <c r="NK268">
        <v>23.952570000000001</v>
      </c>
      <c r="NL268" s="1">
        <v>2.154309E-4</v>
      </c>
      <c r="NM268" s="1">
        <v>9.1439950000000006E-2</v>
      </c>
      <c r="NN268">
        <v>0.61471220000000004</v>
      </c>
      <c r="NO268">
        <v>23.952570000000001</v>
      </c>
      <c r="NP268" s="1">
        <v>2.154309E-4</v>
      </c>
      <c r="NQ268" s="1">
        <v>9.1439950000000006E-2</v>
      </c>
      <c r="NR268">
        <v>0.61471220000000004</v>
      </c>
      <c r="NS268">
        <v>23.952570000000001</v>
      </c>
      <c r="NT268" s="1">
        <v>2.154309E-4</v>
      </c>
      <c r="NU268" s="1">
        <v>9.1439950000000006E-2</v>
      </c>
      <c r="NV268">
        <v>0.61471220000000004</v>
      </c>
      <c r="NW268">
        <v>23.952570000000001</v>
      </c>
      <c r="NX268" s="1">
        <v>2.154309E-4</v>
      </c>
      <c r="NY268" s="1">
        <v>9.1439950000000006E-2</v>
      </c>
      <c r="NZ268">
        <v>0.61471220000000004</v>
      </c>
      <c r="OA268">
        <v>23.952570000000001</v>
      </c>
      <c r="OB268" s="1">
        <v>2.154309E-4</v>
      </c>
      <c r="OC268" s="1">
        <v>9.1439950000000006E-2</v>
      </c>
      <c r="OD268">
        <v>0.61471220000000004</v>
      </c>
      <c r="OE268">
        <v>23.952570000000001</v>
      </c>
      <c r="OF268" s="1">
        <v>2.154309E-4</v>
      </c>
      <c r="OG268" s="1">
        <v>9.1439950000000006E-2</v>
      </c>
      <c r="OH268">
        <v>0.61471220000000004</v>
      </c>
      <c r="OI268">
        <v>23.952570000000001</v>
      </c>
      <c r="OJ268" s="1">
        <v>2.154309E-4</v>
      </c>
      <c r="OK268" s="1">
        <v>9.1439950000000006E-2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0.84364939999999999</v>
      </c>
      <c r="G269">
        <v>18.608450000000001</v>
      </c>
      <c r="H269">
        <v>0</v>
      </c>
      <c r="I269">
        <v>0</v>
      </c>
      <c r="J269">
        <v>0.84214069999999996</v>
      </c>
      <c r="K269">
        <v>18.991820000000001</v>
      </c>
      <c r="L269">
        <v>0</v>
      </c>
      <c r="M269">
        <v>0</v>
      </c>
      <c r="N269">
        <v>0.84062060000000005</v>
      </c>
      <c r="O269">
        <v>19.186019999999999</v>
      </c>
      <c r="P269">
        <v>0</v>
      </c>
      <c r="Q269">
        <v>0</v>
      </c>
      <c r="R269">
        <v>0.83909279999999997</v>
      </c>
      <c r="S269">
        <v>19.36009</v>
      </c>
      <c r="T269">
        <v>0</v>
      </c>
      <c r="U269">
        <v>0</v>
      </c>
      <c r="V269">
        <v>0.83756280000000005</v>
      </c>
      <c r="W269">
        <v>19.637640000000001</v>
      </c>
      <c r="X269">
        <v>0</v>
      </c>
      <c r="Y269">
        <v>0</v>
      </c>
      <c r="Z269">
        <v>0.83602030000000005</v>
      </c>
      <c r="AA269">
        <v>19.636559999999999</v>
      </c>
      <c r="AB269">
        <v>0</v>
      </c>
      <c r="AC269">
        <v>0</v>
      </c>
      <c r="AD269">
        <v>0.83445729999999996</v>
      </c>
      <c r="AE269">
        <v>19.364789999999999</v>
      </c>
      <c r="AF269">
        <v>0</v>
      </c>
      <c r="AG269">
        <v>0</v>
      </c>
      <c r="AH269">
        <v>0.83290770000000003</v>
      </c>
      <c r="AI269">
        <v>19.150359999999999</v>
      </c>
      <c r="AJ269">
        <v>0</v>
      </c>
      <c r="AK269">
        <v>0</v>
      </c>
      <c r="AL269">
        <v>0.83134200000000003</v>
      </c>
      <c r="AM269">
        <v>19.083480000000002</v>
      </c>
      <c r="AN269">
        <v>0</v>
      </c>
      <c r="AO269">
        <v>0</v>
      </c>
      <c r="AP269">
        <v>0.82973770000000002</v>
      </c>
      <c r="AQ269">
        <v>19.578710000000001</v>
      </c>
      <c r="AR269">
        <v>0</v>
      </c>
      <c r="AS269">
        <v>0</v>
      </c>
      <c r="AT269">
        <v>0.82808170000000003</v>
      </c>
      <c r="AU269">
        <v>20.11422</v>
      </c>
      <c r="AV269">
        <v>0</v>
      </c>
      <c r="AW269">
        <v>0</v>
      </c>
      <c r="AX269">
        <v>0.82636279999999995</v>
      </c>
      <c r="AY269">
        <v>20.538589999999999</v>
      </c>
      <c r="AZ269">
        <v>0</v>
      </c>
      <c r="BA269">
        <v>0</v>
      </c>
      <c r="BB269">
        <v>0.82458359999999997</v>
      </c>
      <c r="BC269">
        <v>20.930129999999998</v>
      </c>
      <c r="BD269">
        <v>0</v>
      </c>
      <c r="BE269">
        <v>0</v>
      </c>
      <c r="BF269">
        <v>0.82275799999999999</v>
      </c>
      <c r="BG269">
        <v>20.943239999999999</v>
      </c>
      <c r="BH269">
        <v>1.1764079999999999E-17</v>
      </c>
      <c r="BI269" s="1">
        <v>3.36387E-15</v>
      </c>
      <c r="BJ269">
        <v>0.82084539999999995</v>
      </c>
      <c r="BK269">
        <v>20.782550000000001</v>
      </c>
      <c r="BL269" s="1">
        <v>1.123529E-9</v>
      </c>
      <c r="BM269" s="1">
        <v>2.4525279999999999E-7</v>
      </c>
      <c r="BN269">
        <v>0.81875540000000002</v>
      </c>
      <c r="BO269">
        <v>20.616160000000001</v>
      </c>
      <c r="BP269" s="1">
        <v>5.7316819999999996E-6</v>
      </c>
      <c r="BQ269" s="1">
        <v>1.342282E-3</v>
      </c>
      <c r="BR269">
        <v>0.81666890000000003</v>
      </c>
      <c r="BS269">
        <v>20.520409999999998</v>
      </c>
      <c r="BT269" s="1">
        <v>1.754727E-3</v>
      </c>
      <c r="BU269" s="1">
        <v>0.42951080000000003</v>
      </c>
      <c r="BV269">
        <v>0.81457360000000001</v>
      </c>
      <c r="BW269">
        <v>20.525939999999999</v>
      </c>
      <c r="BX269" s="1">
        <v>0.1074779</v>
      </c>
      <c r="BY269">
        <v>27.245170000000002</v>
      </c>
      <c r="BZ269">
        <v>0.81243509999999997</v>
      </c>
      <c r="CA269">
        <v>20.78162</v>
      </c>
      <c r="CB269" s="1">
        <v>2.0017010000000002</v>
      </c>
      <c r="CC269">
        <v>522.65350000000001</v>
      </c>
      <c r="CD269">
        <v>0.81022019999999995</v>
      </c>
      <c r="CE269">
        <v>20.86477</v>
      </c>
      <c r="CF269">
        <v>14.421620000000001</v>
      </c>
      <c r="CG269">
        <v>3865.5659999999998</v>
      </c>
      <c r="CH269">
        <v>0.80788420000000005</v>
      </c>
      <c r="CI269">
        <v>20.88205</v>
      </c>
      <c r="CJ269">
        <v>47.562260000000002</v>
      </c>
      <c r="CK269">
        <v>13040.23</v>
      </c>
      <c r="CL269">
        <v>0.80537630000000004</v>
      </c>
      <c r="CM269">
        <v>20.69258</v>
      </c>
      <c r="CN269">
        <v>81.209909999999994</v>
      </c>
      <c r="CO269">
        <v>22729.200000000001</v>
      </c>
      <c r="CP269">
        <v>0.80224470000000003</v>
      </c>
      <c r="CQ269">
        <v>20.569199999999999</v>
      </c>
      <c r="CR269">
        <v>79.146510000000006</v>
      </c>
      <c r="CS269">
        <v>22580.38</v>
      </c>
      <c r="CT269">
        <v>0.79805890000000002</v>
      </c>
      <c r="CU269">
        <v>20.417529999999999</v>
      </c>
      <c r="CV269">
        <v>47.753410000000002</v>
      </c>
      <c r="CW269">
        <v>13875.64</v>
      </c>
      <c r="CX269">
        <v>0.79277089999999995</v>
      </c>
      <c r="CY269">
        <v>20.135149999999999</v>
      </c>
      <c r="CZ269">
        <v>19.237169999999999</v>
      </c>
      <c r="DA269">
        <v>5689.482</v>
      </c>
      <c r="DB269">
        <v>0.78684849999999995</v>
      </c>
      <c r="DC269">
        <v>19.855049999999999</v>
      </c>
      <c r="DD269">
        <v>5.5745380000000004</v>
      </c>
      <c r="DE269">
        <v>1674.9280000000001</v>
      </c>
      <c r="DF269">
        <v>0.78068919999999997</v>
      </c>
      <c r="DG269">
        <v>19.74249</v>
      </c>
      <c r="DH269">
        <v>1.2668569999999999</v>
      </c>
      <c r="DI269">
        <v>385.62939999999998</v>
      </c>
      <c r="DJ269">
        <v>0.77456250000000004</v>
      </c>
      <c r="DK269">
        <v>19.618210000000001</v>
      </c>
      <c r="DL269">
        <v>0.27242559999999999</v>
      </c>
      <c r="DM269">
        <v>83.155730000000005</v>
      </c>
      <c r="DN269">
        <v>0.76833560000000001</v>
      </c>
      <c r="DO269">
        <v>19.579440000000002</v>
      </c>
      <c r="DP269">
        <v>8.9606740000000004E-2</v>
      </c>
      <c r="DQ269">
        <v>26.910119999999999</v>
      </c>
      <c r="DR269">
        <v>0.76204810000000001</v>
      </c>
      <c r="DS269">
        <v>19.204450000000001</v>
      </c>
      <c r="DT269">
        <v>5.9532229999999998E-2</v>
      </c>
      <c r="DU269">
        <v>17.668189999999999</v>
      </c>
      <c r="DV269">
        <v>0.75595670000000004</v>
      </c>
      <c r="DW269">
        <v>18.818490000000001</v>
      </c>
      <c r="DX269">
        <v>5.4060049999999998E-2</v>
      </c>
      <c r="DY269">
        <v>16.06277</v>
      </c>
      <c r="DZ269">
        <v>0.75004660000000001</v>
      </c>
      <c r="EA269">
        <v>18.625119999999999</v>
      </c>
      <c r="EB269" s="1">
        <v>5.3032309999999999E-2</v>
      </c>
      <c r="EC269">
        <v>15.82945</v>
      </c>
      <c r="ED269">
        <v>0.74404409999999999</v>
      </c>
      <c r="EE269">
        <v>18.531610000000001</v>
      </c>
      <c r="EF269">
        <v>5.2610730000000001E-2</v>
      </c>
      <c r="EG269">
        <v>15.79847</v>
      </c>
      <c r="EH269">
        <v>0.73824579999999995</v>
      </c>
      <c r="EI269">
        <v>18.852039999999999</v>
      </c>
      <c r="EJ269" s="1">
        <v>5.130154E-2</v>
      </c>
      <c r="EK269">
        <v>15.50564</v>
      </c>
      <c r="EL269">
        <v>0.73264700000000005</v>
      </c>
      <c r="EM269">
        <v>19.113990000000001</v>
      </c>
      <c r="EN269" s="1">
        <v>4.8697699999999997E-2</v>
      </c>
      <c r="EO269" s="1">
        <v>14.81357</v>
      </c>
      <c r="EP269">
        <v>0.72688529999999996</v>
      </c>
      <c r="EQ269">
        <v>19.163799999999998</v>
      </c>
      <c r="ER269" s="1">
        <v>4.517885E-2</v>
      </c>
      <c r="ES269" s="1">
        <v>13.832269999999999</v>
      </c>
      <c r="ET269">
        <v>0.72097</v>
      </c>
      <c r="EU269">
        <v>19.296530000000001</v>
      </c>
      <c r="EV269" s="1">
        <v>4.1274310000000002E-2</v>
      </c>
      <c r="EW269" s="1">
        <v>12.71903</v>
      </c>
      <c r="EX269">
        <v>0.71511880000000005</v>
      </c>
      <c r="EY269">
        <v>19.12623</v>
      </c>
      <c r="EZ269" s="1">
        <v>3.7395739999999997E-2</v>
      </c>
      <c r="FA269" s="1">
        <v>11.59651</v>
      </c>
      <c r="FB269">
        <v>0.70901510000000001</v>
      </c>
      <c r="FC269">
        <v>18.536460000000002</v>
      </c>
      <c r="FD269" s="1">
        <v>3.3761079999999999E-2</v>
      </c>
      <c r="FE269" s="1">
        <v>10.537710000000001</v>
      </c>
      <c r="FF269">
        <v>0.70277529999999999</v>
      </c>
      <c r="FG269">
        <v>18.02739</v>
      </c>
      <c r="FH269" s="1">
        <v>3.0486989999999999E-2</v>
      </c>
      <c r="FI269" s="1">
        <v>9.5783269999999998</v>
      </c>
      <c r="FJ269">
        <v>0.69691829999999999</v>
      </c>
      <c r="FK269">
        <v>17.77458</v>
      </c>
      <c r="FL269" s="1">
        <v>2.7573159999999999E-2</v>
      </c>
      <c r="FM269" s="1">
        <v>8.7149730000000005</v>
      </c>
      <c r="FN269">
        <v>0.69169290000000005</v>
      </c>
      <c r="FO269">
        <v>18.307839999999999</v>
      </c>
      <c r="FP269" s="1">
        <v>2.4976910000000001E-2</v>
      </c>
      <c r="FQ269" s="1">
        <v>7.9349990000000004</v>
      </c>
      <c r="FR269">
        <v>0.68618889999999999</v>
      </c>
      <c r="FS269">
        <v>19.113810000000001</v>
      </c>
      <c r="FT269" s="1">
        <v>2.260071E-2</v>
      </c>
      <c r="FU269" s="1">
        <v>7.2207309999999998</v>
      </c>
      <c r="FV269">
        <v>0.68040579999999995</v>
      </c>
      <c r="FW269">
        <v>19.973379999999999</v>
      </c>
      <c r="FX269" s="1">
        <v>2.043002E-2</v>
      </c>
      <c r="FY269" s="1">
        <v>6.5659169999999998</v>
      </c>
      <c r="FZ269">
        <v>0.67448059999999999</v>
      </c>
      <c r="GA269">
        <v>20.633790000000001</v>
      </c>
      <c r="GB269" s="1">
        <v>1.8455650000000001E-2</v>
      </c>
      <c r="GC269" s="1">
        <v>5.9680619999999998</v>
      </c>
      <c r="GD269">
        <v>0.66932329999999995</v>
      </c>
      <c r="GE269">
        <v>20.574069999999999</v>
      </c>
      <c r="GF269" s="1">
        <v>1.6688100000000001E-2</v>
      </c>
      <c r="GG269" s="1">
        <v>5.4239540000000002</v>
      </c>
      <c r="GH269">
        <v>0.66410139999999995</v>
      </c>
      <c r="GI269">
        <v>20.009609999999999</v>
      </c>
      <c r="GJ269" s="1">
        <v>1.5091759999999999E-2</v>
      </c>
      <c r="GK269" s="1">
        <v>4.9317869999999999</v>
      </c>
      <c r="GL269">
        <v>0.65879540000000003</v>
      </c>
      <c r="GM269">
        <v>19.461469999999998</v>
      </c>
      <c r="GN269" s="1">
        <v>1.3655250000000001E-2</v>
      </c>
      <c r="GO269" s="1">
        <v>4.4873649999999996</v>
      </c>
      <c r="GP269">
        <v>0.65349950000000001</v>
      </c>
      <c r="GQ269">
        <v>19.150020000000001</v>
      </c>
      <c r="GR269" s="1">
        <v>1.236276E-2</v>
      </c>
      <c r="GS269" s="1">
        <v>4.0857749999999999</v>
      </c>
      <c r="GT269">
        <v>0.64864820000000001</v>
      </c>
      <c r="GU269">
        <v>19.71058</v>
      </c>
      <c r="GV269" s="1">
        <v>1.121249E-2</v>
      </c>
      <c r="GW269" s="1">
        <v>3.7235550000000002</v>
      </c>
      <c r="GX269">
        <v>0.64396390000000003</v>
      </c>
      <c r="GY269">
        <v>20.584250000000001</v>
      </c>
      <c r="GZ269" s="1">
        <v>1.01774E-2</v>
      </c>
      <c r="HA269" s="1">
        <v>3.39622</v>
      </c>
      <c r="HB269">
        <v>0.63915310000000003</v>
      </c>
      <c r="HC269">
        <v>21.609480000000001</v>
      </c>
      <c r="HD269" s="1">
        <v>9.2247379999999997E-3</v>
      </c>
      <c r="HE269" s="1">
        <v>3.094004</v>
      </c>
      <c r="HF269">
        <v>0.63486980000000004</v>
      </c>
      <c r="HG269">
        <v>22.44529</v>
      </c>
      <c r="HH269" s="1">
        <v>8.3530630000000008E-3</v>
      </c>
      <c r="HI269" s="1">
        <v>2.8127520000000001</v>
      </c>
      <c r="HJ269">
        <v>0.63017789999999996</v>
      </c>
      <c r="HK269">
        <v>22.60116</v>
      </c>
      <c r="HL269" s="1">
        <v>7.5536300000000004E-3</v>
      </c>
      <c r="HM269" s="1">
        <v>2.5548700000000002</v>
      </c>
      <c r="HN269">
        <v>0.62556310000000004</v>
      </c>
      <c r="HO269">
        <v>22.176279999999998</v>
      </c>
      <c r="HP269" s="1">
        <v>6.8196899999999998E-3</v>
      </c>
      <c r="HQ269" s="1">
        <v>2.3168470000000001</v>
      </c>
      <c r="HR269">
        <v>0.62115779999999998</v>
      </c>
      <c r="HS269">
        <v>21.638940000000002</v>
      </c>
      <c r="HT269" s="1">
        <v>6.1615070000000001E-3</v>
      </c>
      <c r="HU269" s="1">
        <v>2.101235</v>
      </c>
      <c r="HV269">
        <v>0.61697619999999997</v>
      </c>
      <c r="HW269">
        <v>21.17305</v>
      </c>
      <c r="HX269" s="1">
        <v>5.5711399999999996E-3</v>
      </c>
      <c r="HY269" s="1">
        <v>1.9066590000000001</v>
      </c>
      <c r="HZ269">
        <v>0.61327299999999996</v>
      </c>
      <c r="IA269">
        <v>21.381499999999999</v>
      </c>
      <c r="IB269" s="1">
        <v>5.0374529999999999E-3</v>
      </c>
      <c r="IC269" s="1">
        <v>1.7294020000000001</v>
      </c>
      <c r="ID269">
        <v>0.60997800000000002</v>
      </c>
      <c r="IE269">
        <v>21.429400000000001</v>
      </c>
      <c r="IF269" s="1">
        <v>4.5388909999999998E-3</v>
      </c>
      <c r="IG269" s="1">
        <v>1.5630580000000001</v>
      </c>
      <c r="IH269">
        <v>0.60694970000000004</v>
      </c>
      <c r="II269">
        <v>22.164850000000001</v>
      </c>
      <c r="IJ269" s="1">
        <v>4.0597649999999999E-3</v>
      </c>
      <c r="IK269" s="1">
        <v>1.4024749999999999</v>
      </c>
      <c r="IL269">
        <v>0.60428170000000003</v>
      </c>
      <c r="IM269">
        <v>22.871040000000001</v>
      </c>
      <c r="IN269" s="1">
        <v>3.597949E-3</v>
      </c>
      <c r="IO269" s="1">
        <v>1.2462139999999999</v>
      </c>
      <c r="IP269">
        <v>0.60197780000000001</v>
      </c>
      <c r="IQ269">
        <v>23.107410000000002</v>
      </c>
      <c r="IR269" s="1">
        <v>3.15833E-3</v>
      </c>
      <c r="IS269" s="1">
        <v>1.0963849999999999</v>
      </c>
      <c r="IT269">
        <v>0.60000350000000002</v>
      </c>
      <c r="IU269">
        <v>22.82124</v>
      </c>
      <c r="IV269" s="1">
        <v>2.7535189999999998E-3</v>
      </c>
      <c r="IW269" s="1">
        <v>0.95756839999999999</v>
      </c>
      <c r="IX269">
        <v>0.59827059999999999</v>
      </c>
      <c r="IY269">
        <v>22.220649999999999</v>
      </c>
      <c r="IZ269" s="1">
        <v>2.3955579999999999E-3</v>
      </c>
      <c r="JA269" s="1">
        <v>0.83425720000000003</v>
      </c>
      <c r="JB269">
        <v>0.59682619999999997</v>
      </c>
      <c r="JC269">
        <v>21.721979999999999</v>
      </c>
      <c r="JD269" s="1">
        <v>2.0902109999999998E-3</v>
      </c>
      <c r="JE269" s="1">
        <v>0.72856730000000003</v>
      </c>
      <c r="JF269">
        <v>0.59557899999999997</v>
      </c>
      <c r="JG269">
        <v>22.04298</v>
      </c>
      <c r="JH269" s="1">
        <v>1.8349180000000001E-3</v>
      </c>
      <c r="JI269" s="1">
        <v>0.64000690000000005</v>
      </c>
      <c r="JJ269">
        <v>0.59455000000000002</v>
      </c>
      <c r="JK269">
        <v>22.724689999999999</v>
      </c>
      <c r="JL269" s="1">
        <v>1.621139E-3</v>
      </c>
      <c r="JM269" s="1">
        <v>0.56570940000000003</v>
      </c>
      <c r="JN269">
        <v>0.59372060000000004</v>
      </c>
      <c r="JO269">
        <v>23.676880000000001</v>
      </c>
      <c r="JP269" s="1">
        <v>1.43538E-3</v>
      </c>
      <c r="JQ269" s="1">
        <v>0.5011622</v>
      </c>
      <c r="JR269">
        <v>0.59305750000000002</v>
      </c>
      <c r="JS269">
        <v>24.61946</v>
      </c>
      <c r="JT269" s="1">
        <v>1.265352E-3</v>
      </c>
      <c r="JU269" s="1">
        <v>0.44208619999999998</v>
      </c>
      <c r="JV269">
        <v>0.59255069999999999</v>
      </c>
      <c r="JW269">
        <v>24.937290000000001</v>
      </c>
      <c r="JX269" s="1">
        <v>1.1046630000000001E-3</v>
      </c>
      <c r="JY269" s="1">
        <v>0.38622390000000001</v>
      </c>
      <c r="JZ269">
        <v>0.59217200000000003</v>
      </c>
      <c r="KA269">
        <v>24.589729999999999</v>
      </c>
      <c r="KB269" s="1">
        <v>9.5483329999999998E-4</v>
      </c>
      <c r="KC269" s="1">
        <v>0.33401130000000001</v>
      </c>
      <c r="KD269">
        <v>0.59193220000000002</v>
      </c>
      <c r="KE269">
        <v>24.010760000000001</v>
      </c>
      <c r="KF269" s="1">
        <v>8.2220299999999997E-4</v>
      </c>
      <c r="KG269" s="1">
        <v>0.28763549999999999</v>
      </c>
      <c r="KH269">
        <v>0.59181340000000004</v>
      </c>
      <c r="KI269">
        <v>23.369319999999998</v>
      </c>
      <c r="KJ269" s="1">
        <v>7.1257829999999995E-4</v>
      </c>
      <c r="KK269" s="1">
        <v>0.2491196</v>
      </c>
      <c r="KL269">
        <v>0.59180540000000004</v>
      </c>
      <c r="KM269">
        <v>23.278179999999999</v>
      </c>
      <c r="KN269" s="1">
        <v>6.2690930000000003E-4</v>
      </c>
      <c r="KO269" s="1">
        <v>0.21898210000000001</v>
      </c>
      <c r="KP269">
        <v>0.59190240000000005</v>
      </c>
      <c r="KQ269">
        <v>23.3567</v>
      </c>
      <c r="KR269" s="1">
        <v>5.6208530000000003E-4</v>
      </c>
      <c r="KS269" s="1">
        <v>0.1961302</v>
      </c>
      <c r="KT269">
        <v>0.59213329999999997</v>
      </c>
      <c r="KU269">
        <v>23.559699999999999</v>
      </c>
      <c r="KV269" s="1">
        <v>5.1222539999999997E-4</v>
      </c>
      <c r="KW269" s="1">
        <v>0.17856520000000001</v>
      </c>
      <c r="KX269">
        <v>0.59246639999999995</v>
      </c>
      <c r="KY269">
        <v>23.807120000000001</v>
      </c>
      <c r="KZ269" s="1">
        <v>4.7168310000000001E-4</v>
      </c>
      <c r="LA269" s="1">
        <v>0.16429479999999999</v>
      </c>
      <c r="LB269">
        <v>0.59286729999999999</v>
      </c>
      <c r="LC269">
        <v>23.87116</v>
      </c>
      <c r="LD269" s="1">
        <v>4.3629120000000001E-4</v>
      </c>
      <c r="LE269" s="1">
        <v>0.1518785</v>
      </c>
      <c r="LF269">
        <v>0.59333970000000003</v>
      </c>
      <c r="LG269">
        <v>23.698029999999999</v>
      </c>
      <c r="LH269" s="1">
        <v>4.0412560000000001E-4</v>
      </c>
      <c r="LI269" s="1">
        <v>0.1405989</v>
      </c>
      <c r="LJ269">
        <v>0.59382049999999997</v>
      </c>
      <c r="LK269">
        <v>23.25902</v>
      </c>
      <c r="LL269" s="1">
        <v>3.7476069999999999E-4</v>
      </c>
      <c r="LM269" s="1">
        <v>0.1303048</v>
      </c>
      <c r="LN269">
        <v>0.59437019999999996</v>
      </c>
      <c r="LO269">
        <v>22.808669999999999</v>
      </c>
      <c r="LP269" s="1">
        <v>3.484998E-4</v>
      </c>
      <c r="LQ269" s="1">
        <v>0.1210788</v>
      </c>
      <c r="LR269">
        <v>0.5948502</v>
      </c>
      <c r="LS269">
        <v>22.922440000000002</v>
      </c>
      <c r="LT269" s="1">
        <v>3.2549819999999998E-4</v>
      </c>
      <c r="LU269" s="1">
        <v>0.1130099</v>
      </c>
      <c r="LV269">
        <v>0.59527379999999996</v>
      </c>
      <c r="LW269">
        <v>23.338190000000001</v>
      </c>
      <c r="LX269" s="1">
        <v>3.056135E-4</v>
      </c>
      <c r="LY269" s="1">
        <v>0.10604909999999999</v>
      </c>
      <c r="LZ269">
        <v>0.59565590000000002</v>
      </c>
      <c r="MA269">
        <v>24.086549999999999</v>
      </c>
      <c r="MB269" s="1">
        <v>2.8846870000000003E-4</v>
      </c>
      <c r="MC269" s="1">
        <v>0.1000491</v>
      </c>
      <c r="MD269">
        <v>0.59593410000000002</v>
      </c>
      <c r="ME269">
        <v>24.820910000000001</v>
      </c>
      <c r="MF269" s="1">
        <v>2.7350779999999998E-4</v>
      </c>
      <c r="MG269" s="1">
        <v>9.4827369999999994E-2</v>
      </c>
      <c r="MH269">
        <v>0.59615390000000001</v>
      </c>
      <c r="MI269">
        <v>25.14124</v>
      </c>
      <c r="MJ269" s="1">
        <v>2.6027739999999998E-4</v>
      </c>
      <c r="MK269" s="1">
        <v>9.0216829999999998E-2</v>
      </c>
      <c r="ML269">
        <v>0.59628700000000001</v>
      </c>
      <c r="MM269">
        <v>24.76294</v>
      </c>
      <c r="MN269" s="1">
        <v>2.4853389999999998E-4</v>
      </c>
      <c r="MO269" s="1">
        <v>8.6131949999999999E-2</v>
      </c>
      <c r="MP269">
        <v>0.59636100000000003</v>
      </c>
      <c r="MQ269">
        <v>24.177810000000001</v>
      </c>
      <c r="MR269" s="1">
        <v>2.3829419999999999E-4</v>
      </c>
      <c r="MS269" s="1">
        <v>8.2573930000000004E-2</v>
      </c>
      <c r="MT269">
        <v>0.59635170000000004</v>
      </c>
      <c r="MU269">
        <v>23.594950000000001</v>
      </c>
      <c r="MV269" s="1">
        <v>2.2962230000000001E-4</v>
      </c>
      <c r="MW269" s="1">
        <v>7.9555429999999996E-2</v>
      </c>
      <c r="MX269">
        <v>0.59629920000000003</v>
      </c>
      <c r="MY269">
        <v>23.536729999999999</v>
      </c>
      <c r="MZ269" s="1">
        <v>2.2231179999999999E-4</v>
      </c>
      <c r="NA269" s="1">
        <v>7.7017939999999993E-2</v>
      </c>
      <c r="NB269">
        <v>0.59626800000000002</v>
      </c>
      <c r="NC269">
        <v>23.969570000000001</v>
      </c>
      <c r="ND269" s="1">
        <v>2.1613869999999999E-4</v>
      </c>
      <c r="NE269" s="1">
        <v>7.4872869999999994E-2</v>
      </c>
      <c r="NF269">
        <v>0.59626800000000002</v>
      </c>
      <c r="NG269">
        <v>23.969570000000001</v>
      </c>
      <c r="NH269" s="1">
        <v>2.1613869999999999E-4</v>
      </c>
      <c r="NI269" s="1">
        <v>7.4872869999999994E-2</v>
      </c>
      <c r="NJ269">
        <v>0.59626800000000002</v>
      </c>
      <c r="NK269">
        <v>23.969570000000001</v>
      </c>
      <c r="NL269" s="1">
        <v>2.1613869999999999E-4</v>
      </c>
      <c r="NM269" s="1">
        <v>7.4872869999999994E-2</v>
      </c>
      <c r="NN269">
        <v>0.59626800000000002</v>
      </c>
      <c r="NO269">
        <v>23.969570000000001</v>
      </c>
      <c r="NP269" s="1">
        <v>2.1613869999999999E-4</v>
      </c>
      <c r="NQ269" s="1">
        <v>7.4872869999999994E-2</v>
      </c>
      <c r="NR269">
        <v>0.59626800000000002</v>
      </c>
      <c r="NS269">
        <v>23.969570000000001</v>
      </c>
      <c r="NT269" s="1">
        <v>2.1613869999999999E-4</v>
      </c>
      <c r="NU269" s="1">
        <v>7.4872869999999994E-2</v>
      </c>
      <c r="NV269">
        <v>0.59626800000000002</v>
      </c>
      <c r="NW269">
        <v>23.969570000000001</v>
      </c>
      <c r="NX269" s="1">
        <v>2.1613869999999999E-4</v>
      </c>
      <c r="NY269" s="1">
        <v>7.4872869999999994E-2</v>
      </c>
      <c r="NZ269">
        <v>0.59626800000000002</v>
      </c>
      <c r="OA269">
        <v>23.969570000000001</v>
      </c>
      <c r="OB269" s="1">
        <v>2.1613869999999999E-4</v>
      </c>
      <c r="OC269" s="1">
        <v>7.4872869999999994E-2</v>
      </c>
      <c r="OD269">
        <v>0.59626800000000002</v>
      </c>
      <c r="OE269">
        <v>23.969570000000001</v>
      </c>
      <c r="OF269" s="1">
        <v>2.1613869999999999E-4</v>
      </c>
      <c r="OG269" s="1">
        <v>7.4872869999999994E-2</v>
      </c>
      <c r="OH269">
        <v>0.59626800000000002</v>
      </c>
      <c r="OI269">
        <v>23.969570000000001</v>
      </c>
      <c r="OJ269" s="1">
        <v>2.1613869999999999E-4</v>
      </c>
      <c r="OK269" s="1">
        <v>7.4872869999999994E-2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1.5379719999999999</v>
      </c>
      <c r="G270">
        <v>18.618099999999998</v>
      </c>
      <c r="H270">
        <v>0</v>
      </c>
      <c r="I270">
        <v>0</v>
      </c>
      <c r="J270">
        <v>1.534689</v>
      </c>
      <c r="K270">
        <v>19.022729999999999</v>
      </c>
      <c r="L270">
        <v>0</v>
      </c>
      <c r="M270">
        <v>0</v>
      </c>
      <c r="N270">
        <v>1.5313889999999999</v>
      </c>
      <c r="O270">
        <v>19.221109999999999</v>
      </c>
      <c r="P270">
        <v>0</v>
      </c>
      <c r="Q270">
        <v>0</v>
      </c>
      <c r="R270">
        <v>1.5280609999999999</v>
      </c>
      <c r="S270">
        <v>19.399439999999998</v>
      </c>
      <c r="T270">
        <v>0</v>
      </c>
      <c r="U270">
        <v>0</v>
      </c>
      <c r="V270">
        <v>1.5247299999999999</v>
      </c>
      <c r="W270">
        <v>19.670909999999999</v>
      </c>
      <c r="X270">
        <v>0</v>
      </c>
      <c r="Y270">
        <v>0</v>
      </c>
      <c r="Z270">
        <v>1.52142</v>
      </c>
      <c r="AA270">
        <v>19.644069999999999</v>
      </c>
      <c r="AB270">
        <v>0</v>
      </c>
      <c r="AC270">
        <v>0</v>
      </c>
      <c r="AD270">
        <v>1.518057</v>
      </c>
      <c r="AE270">
        <v>19.363980000000002</v>
      </c>
      <c r="AF270">
        <v>0</v>
      </c>
      <c r="AG270">
        <v>0</v>
      </c>
      <c r="AH270">
        <v>1.5146630000000001</v>
      </c>
      <c r="AI270">
        <v>19.148520000000001</v>
      </c>
      <c r="AJ270">
        <v>0</v>
      </c>
      <c r="AK270">
        <v>0</v>
      </c>
      <c r="AL270">
        <v>1.511296</v>
      </c>
      <c r="AM270">
        <v>19.085899999999999</v>
      </c>
      <c r="AN270">
        <v>0</v>
      </c>
      <c r="AO270">
        <v>0</v>
      </c>
      <c r="AP270">
        <v>1.507827</v>
      </c>
      <c r="AQ270">
        <v>19.590630000000001</v>
      </c>
      <c r="AR270">
        <v>0</v>
      </c>
      <c r="AS270">
        <v>0</v>
      </c>
      <c r="AT270">
        <v>1.504227</v>
      </c>
      <c r="AU270">
        <v>20.134620000000002</v>
      </c>
      <c r="AV270">
        <v>0</v>
      </c>
      <c r="AW270">
        <v>0</v>
      </c>
      <c r="AX270">
        <v>1.500502</v>
      </c>
      <c r="AY270">
        <v>20.55931</v>
      </c>
      <c r="AZ270">
        <v>0</v>
      </c>
      <c r="BA270">
        <v>0</v>
      </c>
      <c r="BB270">
        <v>1.496683</v>
      </c>
      <c r="BC270">
        <v>20.947240000000001</v>
      </c>
      <c r="BD270">
        <v>0</v>
      </c>
      <c r="BE270">
        <v>0</v>
      </c>
      <c r="BF270">
        <v>1.4927539999999999</v>
      </c>
      <c r="BG270">
        <v>20.943210000000001</v>
      </c>
      <c r="BH270">
        <v>1.212315E-17</v>
      </c>
      <c r="BI270" s="1">
        <v>2.5669800000000002E-15</v>
      </c>
      <c r="BJ270">
        <v>1.4887410000000001</v>
      </c>
      <c r="BK270">
        <v>20.778020000000001</v>
      </c>
      <c r="BL270" s="1">
        <v>5.7710790000000004E-10</v>
      </c>
      <c r="BM270" s="1">
        <v>9.2218720000000004E-8</v>
      </c>
      <c r="BN270">
        <v>1.4848209999999999</v>
      </c>
      <c r="BO270">
        <v>20.61328</v>
      </c>
      <c r="BP270" s="1">
        <v>3.7686970000000001E-6</v>
      </c>
      <c r="BQ270" s="1">
        <v>6.691383E-4</v>
      </c>
      <c r="BR270">
        <v>1.4809159999999999</v>
      </c>
      <c r="BS270">
        <v>20.518170000000001</v>
      </c>
      <c r="BT270" s="1">
        <v>1.2882220000000001E-3</v>
      </c>
      <c r="BU270" s="1">
        <v>0.2410368</v>
      </c>
      <c r="BV270">
        <v>1.476999</v>
      </c>
      <c r="BW270">
        <v>20.532229999999998</v>
      </c>
      <c r="BX270" s="1">
        <v>8.5519499999999998E-2</v>
      </c>
      <c r="BY270" s="1">
        <v>16.642520000000001</v>
      </c>
      <c r="BZ270">
        <v>1.4730110000000001</v>
      </c>
      <c r="CA270">
        <v>20.799990000000001</v>
      </c>
      <c r="CB270" s="1">
        <v>1.700264</v>
      </c>
      <c r="CC270">
        <v>341.74829999999997</v>
      </c>
      <c r="CD270">
        <v>1.468861</v>
      </c>
      <c r="CE270">
        <v>20.886749999999999</v>
      </c>
      <c r="CF270">
        <v>12.944559999999999</v>
      </c>
      <c r="CG270">
        <v>2676.0909999999999</v>
      </c>
      <c r="CH270">
        <v>1.4645360000000001</v>
      </c>
      <c r="CI270">
        <v>20.892790000000002</v>
      </c>
      <c r="CJ270">
        <v>44.770090000000003</v>
      </c>
      <c r="CK270">
        <v>9480.7289999999994</v>
      </c>
      <c r="CL270">
        <v>1.4596819999999999</v>
      </c>
      <c r="CM270">
        <v>20.694489999999998</v>
      </c>
      <c r="CN270">
        <v>79.686229999999995</v>
      </c>
      <c r="CO270">
        <v>17244.54</v>
      </c>
      <c r="CP270">
        <v>1.4535340000000001</v>
      </c>
      <c r="CQ270">
        <v>20.561</v>
      </c>
      <c r="CR270">
        <v>80.549940000000007</v>
      </c>
      <c r="CS270">
        <v>17780.11</v>
      </c>
      <c r="CT270">
        <v>1.445284</v>
      </c>
      <c r="CU270">
        <v>20.40869</v>
      </c>
      <c r="CV270">
        <v>50.18206</v>
      </c>
      <c r="CW270">
        <v>11282.66</v>
      </c>
      <c r="CX270">
        <v>1.434842</v>
      </c>
      <c r="CY270">
        <v>20.133099999999999</v>
      </c>
      <c r="CZ270">
        <v>20.780090000000001</v>
      </c>
      <c r="DA270">
        <v>4752.4139999999998</v>
      </c>
      <c r="DB270">
        <v>1.42303</v>
      </c>
      <c r="DC270">
        <v>19.872620000000001</v>
      </c>
      <c r="DD270">
        <v>6.1604380000000001</v>
      </c>
      <c r="DE270">
        <v>1429.4480000000001</v>
      </c>
      <c r="DF270">
        <v>1.4107860000000001</v>
      </c>
      <c r="DG270">
        <v>19.778749999999999</v>
      </c>
      <c r="DH270">
        <v>1.4216040000000001</v>
      </c>
      <c r="DI270">
        <v>333.56439999999998</v>
      </c>
      <c r="DJ270">
        <v>1.398522</v>
      </c>
      <c r="DK270">
        <v>19.655480000000001</v>
      </c>
      <c r="DL270">
        <v>0.3036469</v>
      </c>
      <c r="DM270">
        <v>71.289289999999994</v>
      </c>
      <c r="DN270">
        <v>1.3861129999999999</v>
      </c>
      <c r="DO270">
        <v>19.610759999999999</v>
      </c>
      <c r="DP270">
        <v>9.4875249999999994E-2</v>
      </c>
      <c r="DQ270">
        <v>21.82377</v>
      </c>
      <c r="DR270">
        <v>1.373588</v>
      </c>
      <c r="DS270">
        <v>19.220040000000001</v>
      </c>
      <c r="DT270">
        <v>6.0419269999999997E-2</v>
      </c>
      <c r="DU270">
        <v>13.647779999999999</v>
      </c>
      <c r="DV270">
        <v>1.3615299999999999</v>
      </c>
      <c r="DW270">
        <v>18.821380000000001</v>
      </c>
      <c r="DX270">
        <v>5.4227480000000002E-2</v>
      </c>
      <c r="DY270">
        <v>12.21022</v>
      </c>
      <c r="DZ270">
        <v>1.35005</v>
      </c>
      <c r="EA270">
        <v>18.617719999999998</v>
      </c>
      <c r="EB270" s="1">
        <v>5.305182E-2</v>
      </c>
      <c r="EC270">
        <v>11.95623</v>
      </c>
      <c r="ED270">
        <v>1.3384879999999999</v>
      </c>
      <c r="EE270">
        <v>18.52589</v>
      </c>
      <c r="EF270" s="1">
        <v>5.2648889999999997E-2</v>
      </c>
      <c r="EG270">
        <v>11.89439</v>
      </c>
      <c r="EH270">
        <v>1.3271120000000001</v>
      </c>
      <c r="EI270">
        <v>18.869060000000001</v>
      </c>
      <c r="EJ270" s="1">
        <v>5.1434239999999999E-2</v>
      </c>
      <c r="EK270">
        <v>11.653420000000001</v>
      </c>
      <c r="EL270">
        <v>1.315701</v>
      </c>
      <c r="EM270">
        <v>19.140270000000001</v>
      </c>
      <c r="EN270" s="1">
        <v>4.8923729999999999E-2</v>
      </c>
      <c r="EO270" s="1">
        <v>11.11713</v>
      </c>
      <c r="EP270">
        <v>1.30392</v>
      </c>
      <c r="EQ270">
        <v>19.198499999999999</v>
      </c>
      <c r="ER270" s="1">
        <v>4.5457530000000003E-2</v>
      </c>
      <c r="ES270" s="1">
        <v>10.35895</v>
      </c>
      <c r="ET270">
        <v>1.291884</v>
      </c>
      <c r="EU270">
        <v>19.336649999999999</v>
      </c>
      <c r="EV270" s="1">
        <v>4.1569139999999997E-2</v>
      </c>
      <c r="EW270" s="1">
        <v>9.4991489999999992</v>
      </c>
      <c r="EX270">
        <v>1.279952</v>
      </c>
      <c r="EY270">
        <v>19.150310000000001</v>
      </c>
      <c r="EZ270" s="1">
        <v>3.7681779999999998E-2</v>
      </c>
      <c r="FA270" s="1">
        <v>8.6320859999999993</v>
      </c>
      <c r="FB270">
        <v>1.2675160000000001</v>
      </c>
      <c r="FC270">
        <v>18.552679999999999</v>
      </c>
      <c r="FD270" s="1">
        <v>3.4024720000000001E-2</v>
      </c>
      <c r="FE270" s="1">
        <v>7.814343</v>
      </c>
      <c r="FF270">
        <v>1.254775</v>
      </c>
      <c r="FG270">
        <v>18.031569999999999</v>
      </c>
      <c r="FH270" s="1">
        <v>3.072482E-2</v>
      </c>
      <c r="FI270" s="1">
        <v>7.0738620000000001</v>
      </c>
      <c r="FJ270">
        <v>1.242788</v>
      </c>
      <c r="FK270">
        <v>17.779399999999999</v>
      </c>
      <c r="FL270" s="1">
        <v>2.7786450000000001E-2</v>
      </c>
      <c r="FM270" s="1">
        <v>6.4092950000000002</v>
      </c>
      <c r="FN270">
        <v>1.232451</v>
      </c>
      <c r="FO270">
        <v>18.32593</v>
      </c>
      <c r="FP270" s="1">
        <v>2.5171679999999998E-2</v>
      </c>
      <c r="FQ270" s="1">
        <v>5.8115259999999997</v>
      </c>
      <c r="FR270">
        <v>1.2215290000000001</v>
      </c>
      <c r="FS270">
        <v>19.135010000000001</v>
      </c>
      <c r="FT270" s="1">
        <v>2.2779310000000001E-2</v>
      </c>
      <c r="FU270" s="1">
        <v>5.266114</v>
      </c>
      <c r="FV270">
        <v>1.2101740000000001</v>
      </c>
      <c r="FW270">
        <v>20.000879999999999</v>
      </c>
      <c r="FX270" s="1">
        <v>2.0593940000000002E-2</v>
      </c>
      <c r="FY270" s="1">
        <v>4.7660720000000003</v>
      </c>
      <c r="FZ270">
        <v>1.1984669999999999</v>
      </c>
      <c r="GA270">
        <v>20.664670000000001</v>
      </c>
      <c r="GB270" s="1">
        <v>1.8605119999999999E-2</v>
      </c>
      <c r="GC270" s="1">
        <v>4.3101909999999997</v>
      </c>
      <c r="GD270">
        <v>1.187208</v>
      </c>
      <c r="GE270">
        <v>20.58258</v>
      </c>
      <c r="GF270" s="1">
        <v>1.6824260000000001E-2</v>
      </c>
      <c r="GG270" s="1">
        <v>3.8991739999999999</v>
      </c>
      <c r="GH270">
        <v>1.175746</v>
      </c>
      <c r="GI270">
        <v>20.01952</v>
      </c>
      <c r="GJ270" s="1">
        <v>1.521482E-2</v>
      </c>
      <c r="GK270" s="1">
        <v>3.5285500000000001</v>
      </c>
      <c r="GL270">
        <v>1.1641699999999999</v>
      </c>
      <c r="GM270">
        <v>19.465890000000002</v>
      </c>
      <c r="GN270" s="1">
        <v>1.376665E-2</v>
      </c>
      <c r="GO270" s="1">
        <v>3.1948590000000001</v>
      </c>
      <c r="GP270">
        <v>1.152512</v>
      </c>
      <c r="GQ270">
        <v>19.16525</v>
      </c>
      <c r="GR270" s="1">
        <v>1.246367E-2</v>
      </c>
      <c r="GS270" s="1">
        <v>2.894209</v>
      </c>
      <c r="GT270">
        <v>1.141662</v>
      </c>
      <c r="GU270">
        <v>19.741209999999999</v>
      </c>
      <c r="GV270" s="1">
        <v>1.1302909999999999E-2</v>
      </c>
      <c r="GW270" s="1">
        <v>2.6244399999999999</v>
      </c>
      <c r="GX270">
        <v>1.1313839999999999</v>
      </c>
      <c r="GY270">
        <v>20.61214</v>
      </c>
      <c r="GZ270" s="1">
        <v>1.025997E-2</v>
      </c>
      <c r="HA270" s="1">
        <v>2.3825539999999998</v>
      </c>
      <c r="HB270">
        <v>1.1211180000000001</v>
      </c>
      <c r="HC270">
        <v>21.619910000000001</v>
      </c>
      <c r="HD270" s="1">
        <v>9.3021579999999996E-3</v>
      </c>
      <c r="HE270" s="1">
        <v>2.1612800000000001</v>
      </c>
      <c r="HF270">
        <v>1.112538</v>
      </c>
      <c r="HG270">
        <v>22.453779999999998</v>
      </c>
      <c r="HH270" s="1">
        <v>8.4239439999999992E-3</v>
      </c>
      <c r="HI270" s="1">
        <v>1.959419</v>
      </c>
      <c r="HJ270">
        <v>1.103755</v>
      </c>
      <c r="HK270">
        <v>22.58522</v>
      </c>
      <c r="HL270" s="1">
        <v>7.6193329999999998E-3</v>
      </c>
      <c r="HM270" s="1">
        <v>1.774484</v>
      </c>
      <c r="HN270">
        <v>1.0952170000000001</v>
      </c>
      <c r="HO270">
        <v>22.170159999999999</v>
      </c>
      <c r="HP270" s="1">
        <v>6.8798610000000001E-3</v>
      </c>
      <c r="HQ270" s="1">
        <v>1.603294</v>
      </c>
      <c r="HR270">
        <v>1.08718</v>
      </c>
      <c r="HS270">
        <v>21.638780000000001</v>
      </c>
      <c r="HT270" s="1">
        <v>6.2157540000000004E-3</v>
      </c>
      <c r="HU270" s="1">
        <v>1.4481869999999999</v>
      </c>
      <c r="HV270">
        <v>1.079431</v>
      </c>
      <c r="HW270">
        <v>21.19455</v>
      </c>
      <c r="HX270" s="1">
        <v>5.6201589999999996E-3</v>
      </c>
      <c r="HY270" s="1">
        <v>1.308843</v>
      </c>
      <c r="HZ270">
        <v>1.072478</v>
      </c>
      <c r="IA270">
        <v>21.401530000000001</v>
      </c>
      <c r="IB270" s="1">
        <v>5.082484E-3</v>
      </c>
      <c r="IC270" s="1">
        <v>1.1829019999999999</v>
      </c>
      <c r="ID270">
        <v>1.0656429999999999</v>
      </c>
      <c r="IE270">
        <v>21.430150000000001</v>
      </c>
      <c r="IF270" s="1">
        <v>4.5818179999999997E-3</v>
      </c>
      <c r="IG270" s="1">
        <v>1.06616</v>
      </c>
      <c r="IH270">
        <v>1.0592509999999999</v>
      </c>
      <c r="II270">
        <v>22.173359999999999</v>
      </c>
      <c r="IJ270" s="1">
        <v>4.1013239999999999E-3</v>
      </c>
      <c r="IK270" s="1">
        <v>0.9544783</v>
      </c>
      <c r="IL270">
        <v>1.0536799999999999</v>
      </c>
      <c r="IM270">
        <v>22.870080000000002</v>
      </c>
      <c r="IN270" s="1">
        <v>3.6381220000000001E-3</v>
      </c>
      <c r="IO270" s="1">
        <v>0.84644799999999998</v>
      </c>
      <c r="IP270">
        <v>1.0488440000000001</v>
      </c>
      <c r="IQ270">
        <v>23.086970000000001</v>
      </c>
      <c r="IR270" s="1">
        <v>3.1962319999999998E-3</v>
      </c>
      <c r="IS270" s="1">
        <v>0.74337180000000003</v>
      </c>
      <c r="IT270">
        <v>1.0446249999999999</v>
      </c>
      <c r="IU270">
        <v>22.816690000000001</v>
      </c>
      <c r="IV270" s="1">
        <v>2.7879100000000002E-3</v>
      </c>
      <c r="IW270" s="1">
        <v>0.64811090000000005</v>
      </c>
      <c r="IX270">
        <v>1.04097</v>
      </c>
      <c r="IY270">
        <v>22.232559999999999</v>
      </c>
      <c r="IZ270" s="1">
        <v>2.425506E-3</v>
      </c>
      <c r="JA270" s="1">
        <v>0.56356530000000005</v>
      </c>
      <c r="JB270">
        <v>1.0378590000000001</v>
      </c>
      <c r="JC270">
        <v>21.763020000000001</v>
      </c>
      <c r="JD270" s="1">
        <v>2.115507E-3</v>
      </c>
      <c r="JE270" s="1">
        <v>0.49118329999999999</v>
      </c>
      <c r="JF270">
        <v>1.03525</v>
      </c>
      <c r="JG270">
        <v>22.106269999999999</v>
      </c>
      <c r="JH270" s="1">
        <v>1.8560060000000001E-3</v>
      </c>
      <c r="JI270" s="1">
        <v>0.43060500000000002</v>
      </c>
      <c r="JJ270">
        <v>1.033064</v>
      </c>
      <c r="JK270">
        <v>22.781030000000001</v>
      </c>
      <c r="JL270" s="1">
        <v>1.6390199999999999E-3</v>
      </c>
      <c r="JM270" s="1">
        <v>0.37999660000000002</v>
      </c>
      <c r="JN270">
        <v>1.031304</v>
      </c>
      <c r="JO270">
        <v>23.718389999999999</v>
      </c>
      <c r="JP270" s="1">
        <v>1.451288E-3</v>
      </c>
      <c r="JQ270" s="1">
        <v>0.33630840000000001</v>
      </c>
      <c r="JR270">
        <v>1.0298769999999999</v>
      </c>
      <c r="JS270">
        <v>24.642810000000001</v>
      </c>
      <c r="JT270" s="1">
        <v>1.280216E-3</v>
      </c>
      <c r="JU270" s="1">
        <v>0.29658639999999997</v>
      </c>
      <c r="JV270">
        <v>1.028826</v>
      </c>
      <c r="JW270">
        <v>24.93402</v>
      </c>
      <c r="JX270" s="1">
        <v>1.1187440000000001E-3</v>
      </c>
      <c r="JY270" s="1">
        <v>0.25917129999999999</v>
      </c>
      <c r="JZ270">
        <v>1.0279750000000001</v>
      </c>
      <c r="KA270">
        <v>24.589009999999998</v>
      </c>
      <c r="KB270" s="1">
        <v>9.6772609999999995E-4</v>
      </c>
      <c r="KC270" s="1">
        <v>0.22417319999999999</v>
      </c>
      <c r="KD270">
        <v>1.027439</v>
      </c>
      <c r="KE270">
        <v>24.029070000000001</v>
      </c>
      <c r="KF270" s="1">
        <v>8.3329369999999995E-4</v>
      </c>
      <c r="KG270" s="1">
        <v>0.1929844</v>
      </c>
      <c r="KH270">
        <v>1.0271589999999999</v>
      </c>
      <c r="KI270">
        <v>23.40335</v>
      </c>
      <c r="KJ270" s="1">
        <v>7.2150079999999998E-4</v>
      </c>
      <c r="KK270" s="1">
        <v>0.1669612</v>
      </c>
      <c r="KL270">
        <v>1.027104</v>
      </c>
      <c r="KM270">
        <v>23.332159999999998</v>
      </c>
      <c r="KN270" s="1">
        <v>6.3373539999999999E-4</v>
      </c>
      <c r="KO270" s="1">
        <v>0.1465303</v>
      </c>
      <c r="KP270">
        <v>1.0273049999999999</v>
      </c>
      <c r="KQ270">
        <v>23.38747</v>
      </c>
      <c r="KR270" s="1">
        <v>5.6725129999999995E-4</v>
      </c>
      <c r="KS270" s="1">
        <v>0.13103490000000001</v>
      </c>
      <c r="KT270">
        <v>1.0277289999999999</v>
      </c>
      <c r="KU270">
        <v>23.585509999999999</v>
      </c>
      <c r="KV270" s="1">
        <v>5.1627590000000005E-4</v>
      </c>
      <c r="KW270" s="1">
        <v>0.119175</v>
      </c>
      <c r="KX270">
        <v>1.0283580000000001</v>
      </c>
      <c r="KY270">
        <v>23.80086</v>
      </c>
      <c r="KZ270" s="1">
        <v>4.750922E-4</v>
      </c>
      <c r="LA270" s="1">
        <v>0.1096034</v>
      </c>
      <c r="LB270">
        <v>1.0291669999999999</v>
      </c>
      <c r="LC270">
        <v>23.857089999999999</v>
      </c>
      <c r="LD270" s="1">
        <v>4.3933150000000001E-4</v>
      </c>
      <c r="LE270" s="1">
        <v>0.1013259</v>
      </c>
      <c r="LF270">
        <v>1.030141</v>
      </c>
      <c r="LG270">
        <v>23.693619999999999</v>
      </c>
      <c r="LH270" s="1">
        <v>4.069055E-4</v>
      </c>
      <c r="LI270" s="1">
        <v>9.3827510000000003E-2</v>
      </c>
      <c r="LJ270">
        <v>1.0311870000000001</v>
      </c>
      <c r="LK270">
        <v>23.270630000000001</v>
      </c>
      <c r="LL270" s="1">
        <v>3.7728179999999998E-4</v>
      </c>
      <c r="LM270" s="1">
        <v>8.6981210000000003E-2</v>
      </c>
      <c r="LN270">
        <v>1.0322290000000001</v>
      </c>
      <c r="LO270">
        <v>22.8538</v>
      </c>
      <c r="LP270" s="1">
        <v>3.5072739999999998E-4</v>
      </c>
      <c r="LQ270" s="1">
        <v>8.0841399999999994E-2</v>
      </c>
      <c r="LR270">
        <v>1.033263</v>
      </c>
      <c r="LS270">
        <v>22.99344</v>
      </c>
      <c r="LT270" s="1">
        <v>3.2743630000000001E-4</v>
      </c>
      <c r="LU270" s="1">
        <v>7.5458639999999993E-2</v>
      </c>
      <c r="LV270">
        <v>1.034195</v>
      </c>
      <c r="LW270">
        <v>23.406890000000001</v>
      </c>
      <c r="LX270" s="1">
        <v>3.0727750000000001E-4</v>
      </c>
      <c r="LY270" s="1">
        <v>7.0807510000000004E-2</v>
      </c>
      <c r="LZ270">
        <v>1.0349550000000001</v>
      </c>
      <c r="MA270">
        <v>24.136130000000001</v>
      </c>
      <c r="MB270" s="1">
        <v>2.8990850000000002E-4</v>
      </c>
      <c r="MC270" s="1">
        <v>6.6803020000000005E-2</v>
      </c>
      <c r="MD270">
        <v>1.0355719999999999</v>
      </c>
      <c r="ME270">
        <v>24.852049999999998</v>
      </c>
      <c r="MF270" s="1">
        <v>2.7477170000000001E-4</v>
      </c>
      <c r="MG270" s="1">
        <v>6.331465E-2</v>
      </c>
      <c r="MH270">
        <v>1.0360240000000001</v>
      </c>
      <c r="MI270">
        <v>25.148710000000001</v>
      </c>
      <c r="MJ270" s="1">
        <v>2.6139989999999998E-4</v>
      </c>
      <c r="MK270" s="1">
        <v>6.0237649999999997E-2</v>
      </c>
      <c r="ML270">
        <v>1.036349</v>
      </c>
      <c r="MM270">
        <v>24.77054</v>
      </c>
      <c r="MN270" s="1">
        <v>2.495253E-4</v>
      </c>
      <c r="MO270" s="1">
        <v>5.750483E-2</v>
      </c>
      <c r="MP270">
        <v>1.0364610000000001</v>
      </c>
      <c r="MQ270">
        <v>24.197669999999999</v>
      </c>
      <c r="MR270" s="1">
        <v>2.391448E-4</v>
      </c>
      <c r="MS270" s="1">
        <v>5.5116209999999999E-2</v>
      </c>
      <c r="MT270">
        <v>1.0364910000000001</v>
      </c>
      <c r="MU270">
        <v>23.624510000000001</v>
      </c>
      <c r="MV270" s="1">
        <v>2.303366E-4</v>
      </c>
      <c r="MW270" s="1">
        <v>5.3081000000000003E-2</v>
      </c>
      <c r="MX270">
        <v>1.0364629999999999</v>
      </c>
      <c r="MY270">
        <v>23.578959999999999</v>
      </c>
      <c r="MZ270" s="1">
        <v>2.229167E-4</v>
      </c>
      <c r="NA270" s="1">
        <v>5.1369949999999998E-2</v>
      </c>
      <c r="NB270">
        <v>1.0363420000000001</v>
      </c>
      <c r="NC270">
        <v>24.004439999999999</v>
      </c>
      <c r="ND270" s="1">
        <v>2.1665009999999999E-4</v>
      </c>
      <c r="NE270" s="1">
        <v>4.9922590000000003E-2</v>
      </c>
      <c r="NF270">
        <v>1.0363420000000001</v>
      </c>
      <c r="NG270">
        <v>24.004439999999999</v>
      </c>
      <c r="NH270" s="1">
        <v>2.1665009999999999E-4</v>
      </c>
      <c r="NI270" s="1">
        <v>4.9922590000000003E-2</v>
      </c>
      <c r="NJ270">
        <v>1.0363420000000001</v>
      </c>
      <c r="NK270">
        <v>24.004439999999999</v>
      </c>
      <c r="NL270" s="1">
        <v>2.1665009999999999E-4</v>
      </c>
      <c r="NM270" s="1">
        <v>4.9922590000000003E-2</v>
      </c>
      <c r="NN270">
        <v>1.0363420000000001</v>
      </c>
      <c r="NO270">
        <v>24.004439999999999</v>
      </c>
      <c r="NP270" s="1">
        <v>2.1665009999999999E-4</v>
      </c>
      <c r="NQ270" s="1">
        <v>4.9922590000000003E-2</v>
      </c>
      <c r="NR270">
        <v>1.0363420000000001</v>
      </c>
      <c r="NS270">
        <v>24.004439999999999</v>
      </c>
      <c r="NT270" s="1">
        <v>2.1665009999999999E-4</v>
      </c>
      <c r="NU270" s="1">
        <v>4.9922590000000003E-2</v>
      </c>
      <c r="NV270">
        <v>1.0363420000000001</v>
      </c>
      <c r="NW270">
        <v>24.004439999999999</v>
      </c>
      <c r="NX270" s="1">
        <v>2.1665009999999999E-4</v>
      </c>
      <c r="NY270" s="1">
        <v>4.9922590000000003E-2</v>
      </c>
      <c r="NZ270">
        <v>1.0363420000000001</v>
      </c>
      <c r="OA270">
        <v>24.004439999999999</v>
      </c>
      <c r="OB270" s="1">
        <v>2.1665009999999999E-4</v>
      </c>
      <c r="OC270" s="1">
        <v>4.9922590000000003E-2</v>
      </c>
      <c r="OD270">
        <v>1.0363420000000001</v>
      </c>
      <c r="OE270">
        <v>24.004439999999999</v>
      </c>
      <c r="OF270" s="1">
        <v>2.1665009999999999E-4</v>
      </c>
      <c r="OG270" s="1">
        <v>4.9922590000000003E-2</v>
      </c>
      <c r="OH270">
        <v>1.0363420000000001</v>
      </c>
      <c r="OI270">
        <v>24.004439999999999</v>
      </c>
      <c r="OJ270" s="1">
        <v>2.1665009999999999E-4</v>
      </c>
      <c r="OK270" s="1">
        <v>4.9922590000000003E-2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1.146603</v>
      </c>
      <c r="G271">
        <v>18.62416</v>
      </c>
      <c r="H271">
        <v>0</v>
      </c>
      <c r="I271">
        <v>0</v>
      </c>
      <c r="J271">
        <v>1.1455850000000001</v>
      </c>
      <c r="K271">
        <v>19.049160000000001</v>
      </c>
      <c r="L271">
        <v>0</v>
      </c>
      <c r="M271">
        <v>0</v>
      </c>
      <c r="N271">
        <v>1.144552</v>
      </c>
      <c r="O271">
        <v>19.25647</v>
      </c>
      <c r="P271">
        <v>0</v>
      </c>
      <c r="Q271">
        <v>0</v>
      </c>
      <c r="R271">
        <v>1.1435660000000001</v>
      </c>
      <c r="S271">
        <v>19.436769999999999</v>
      </c>
      <c r="T271">
        <v>0</v>
      </c>
      <c r="U271">
        <v>0</v>
      </c>
      <c r="V271">
        <v>1.142585</v>
      </c>
      <c r="W271">
        <v>19.70346</v>
      </c>
      <c r="X271">
        <v>0</v>
      </c>
      <c r="Y271">
        <v>0</v>
      </c>
      <c r="Z271">
        <v>1.141599</v>
      </c>
      <c r="AA271">
        <v>19.65654</v>
      </c>
      <c r="AB271">
        <v>0</v>
      </c>
      <c r="AC271">
        <v>0</v>
      </c>
      <c r="AD271">
        <v>1.1405540000000001</v>
      </c>
      <c r="AE271">
        <v>19.36515</v>
      </c>
      <c r="AF271">
        <v>0</v>
      </c>
      <c r="AG271">
        <v>0</v>
      </c>
      <c r="AH271">
        <v>1.1395820000000001</v>
      </c>
      <c r="AI271">
        <v>19.149349999999998</v>
      </c>
      <c r="AJ271">
        <v>0</v>
      </c>
      <c r="AK271">
        <v>0</v>
      </c>
      <c r="AL271">
        <v>1.138584</v>
      </c>
      <c r="AM271">
        <v>19.08511</v>
      </c>
      <c r="AN271">
        <v>0</v>
      </c>
      <c r="AO271">
        <v>0</v>
      </c>
      <c r="AP271">
        <v>1.1375569999999999</v>
      </c>
      <c r="AQ271">
        <v>19.598870000000002</v>
      </c>
      <c r="AR271">
        <v>0</v>
      </c>
      <c r="AS271">
        <v>0</v>
      </c>
      <c r="AT271">
        <v>1.1364989999999999</v>
      </c>
      <c r="AU271">
        <v>20.151769999999999</v>
      </c>
      <c r="AV271">
        <v>0</v>
      </c>
      <c r="AW271">
        <v>0</v>
      </c>
      <c r="AX271">
        <v>1.135399</v>
      </c>
      <c r="AY271">
        <v>20.577249999999999</v>
      </c>
      <c r="AZ271">
        <v>0</v>
      </c>
      <c r="BA271">
        <v>0</v>
      </c>
      <c r="BB271">
        <v>1.1342289999999999</v>
      </c>
      <c r="BC271">
        <v>20.96453</v>
      </c>
      <c r="BD271">
        <v>0</v>
      </c>
      <c r="BE271">
        <v>0</v>
      </c>
      <c r="BF271">
        <v>1.133035</v>
      </c>
      <c r="BG271">
        <v>20.946439999999999</v>
      </c>
      <c r="BH271">
        <v>1.120981E-17</v>
      </c>
      <c r="BI271">
        <v>2.6234320000000001E-15</v>
      </c>
      <c r="BJ271">
        <v>1.131842</v>
      </c>
      <c r="BK271">
        <v>20.775020000000001</v>
      </c>
      <c r="BL271" s="1">
        <v>2.8128660000000002E-10</v>
      </c>
      <c r="BM271" s="1">
        <v>5.2100959999999998E-8</v>
      </c>
      <c r="BN271">
        <v>1.130725</v>
      </c>
      <c r="BO271">
        <v>20.611460000000001</v>
      </c>
      <c r="BP271" s="1">
        <v>2.4615640000000001E-6</v>
      </c>
      <c r="BQ271" s="1">
        <v>5.2047620000000004E-4</v>
      </c>
      <c r="BR271">
        <v>1.1296120000000001</v>
      </c>
      <c r="BS271">
        <v>20.516369999999998</v>
      </c>
      <c r="BT271" s="1">
        <v>9.4447979999999997E-4</v>
      </c>
      <c r="BU271" s="1">
        <v>0.21314279999999999</v>
      </c>
      <c r="BV271">
        <v>1.1285149999999999</v>
      </c>
      <c r="BW271">
        <v>20.536149999999999</v>
      </c>
      <c r="BX271" s="1">
        <v>6.8041149999999995E-2</v>
      </c>
      <c r="BY271" s="1">
        <v>16.139949999999999</v>
      </c>
      <c r="BZ271">
        <v>1.127424</v>
      </c>
      <c r="CA271">
        <v>20.81906</v>
      </c>
      <c r="CB271" s="1">
        <v>1.444015</v>
      </c>
      <c r="CC271">
        <v>357.20639999999997</v>
      </c>
      <c r="CD271">
        <v>1.126355</v>
      </c>
      <c r="CE271">
        <v>20.907990000000002</v>
      </c>
      <c r="CF271" s="1">
        <v>11.611129999999999</v>
      </c>
      <c r="CG271">
        <v>2980.9929999999999</v>
      </c>
      <c r="CH271">
        <v>1.125138</v>
      </c>
      <c r="CI271">
        <v>20.907299999999999</v>
      </c>
      <c r="CJ271">
        <v>42.083669999999998</v>
      </c>
      <c r="CK271">
        <v>11161.34</v>
      </c>
      <c r="CL271">
        <v>1.1237809999999999</v>
      </c>
      <c r="CM271">
        <v>20.699010000000001</v>
      </c>
      <c r="CN271">
        <v>78.022999999999996</v>
      </c>
      <c r="CO271">
        <v>21316.57</v>
      </c>
      <c r="CP271">
        <v>1.121953</v>
      </c>
      <c r="CQ271">
        <v>20.554500000000001</v>
      </c>
      <c r="CR271">
        <v>81.742099999999994</v>
      </c>
      <c r="CS271">
        <v>22953.31</v>
      </c>
      <c r="CT271">
        <v>1.1193040000000001</v>
      </c>
      <c r="CU271">
        <v>20.40155</v>
      </c>
      <c r="CV271">
        <v>52.548720000000003</v>
      </c>
      <c r="CW271">
        <v>15141.1</v>
      </c>
      <c r="CX271">
        <v>1.116079</v>
      </c>
      <c r="CY271">
        <v>20.133890000000001</v>
      </c>
      <c r="CZ271">
        <v>22.35557</v>
      </c>
      <c r="DA271">
        <v>6599.3209999999999</v>
      </c>
      <c r="DB271">
        <v>1.112706</v>
      </c>
      <c r="DC271">
        <v>19.890779999999999</v>
      </c>
      <c r="DD271">
        <v>6.7774749999999999</v>
      </c>
      <c r="DE271">
        <v>2043.875</v>
      </c>
      <c r="DF271">
        <v>1.1096280000000001</v>
      </c>
      <c r="DG271">
        <v>19.81512</v>
      </c>
      <c r="DH271">
        <v>1.588392</v>
      </c>
      <c r="DI271">
        <v>487.34879999999998</v>
      </c>
      <c r="DJ271">
        <v>1.106919</v>
      </c>
      <c r="DK271">
        <v>19.692689999999999</v>
      </c>
      <c r="DL271">
        <v>0.33787010000000001</v>
      </c>
      <c r="DM271">
        <v>104.04170000000001</v>
      </c>
      <c r="DN271">
        <v>1.1042940000000001</v>
      </c>
      <c r="DO271">
        <v>19.64555</v>
      </c>
      <c r="DP271">
        <v>0.1006995</v>
      </c>
      <c r="DQ271">
        <v>30.16722</v>
      </c>
      <c r="DR271">
        <v>1.101772</v>
      </c>
      <c r="DS271">
        <v>19.242789999999999</v>
      </c>
      <c r="DT271">
        <v>6.1389520000000003E-2</v>
      </c>
      <c r="DU271">
        <v>17.86083</v>
      </c>
      <c r="DV271">
        <v>1.0996030000000001</v>
      </c>
      <c r="DW271">
        <v>18.829280000000001</v>
      </c>
      <c r="DX271">
        <v>5.4411569999999999E-2</v>
      </c>
      <c r="DY271">
        <v>15.73634</v>
      </c>
      <c r="DZ271">
        <v>1.097866</v>
      </c>
      <c r="EA271">
        <v>18.612290000000002</v>
      </c>
      <c r="EB271" s="1">
        <v>5.3075410000000003E-2</v>
      </c>
      <c r="EC271">
        <v>15.37135</v>
      </c>
      <c r="ED271">
        <v>1.0961529999999999</v>
      </c>
      <c r="EE271">
        <v>18.518879999999999</v>
      </c>
      <c r="EF271" s="1">
        <v>5.2681779999999997E-2</v>
      </c>
      <c r="EG271">
        <v>15.31542</v>
      </c>
      <c r="EH271">
        <v>1.0949260000000001</v>
      </c>
      <c r="EI271">
        <v>18.88334</v>
      </c>
      <c r="EJ271" s="1">
        <v>5.1552140000000003E-2</v>
      </c>
      <c r="EK271">
        <v>15.056950000000001</v>
      </c>
      <c r="EL271">
        <v>1.093885</v>
      </c>
      <c r="EM271">
        <v>19.16291</v>
      </c>
      <c r="EN271" s="1">
        <v>4.913153E-2</v>
      </c>
      <c r="EO271">
        <v>14.42155</v>
      </c>
      <c r="EP271">
        <v>1.0927770000000001</v>
      </c>
      <c r="EQ271">
        <v>19.231000000000002</v>
      </c>
      <c r="ER271" s="1">
        <v>4.5716899999999998E-2</v>
      </c>
      <c r="ES271">
        <v>13.48427</v>
      </c>
      <c r="ET271">
        <v>1.0915680000000001</v>
      </c>
      <c r="EU271">
        <v>19.378990000000002</v>
      </c>
      <c r="EV271" s="1">
        <v>4.1845159999999999E-2</v>
      </c>
      <c r="EW271" s="1">
        <v>12.39982</v>
      </c>
      <c r="EX271">
        <v>1.090597</v>
      </c>
      <c r="EY271">
        <v>19.1845</v>
      </c>
      <c r="EZ271" s="1">
        <v>3.7950009999999999E-2</v>
      </c>
      <c r="FA271" s="1">
        <v>11.292579999999999</v>
      </c>
      <c r="FB271">
        <v>1.0894550000000001</v>
      </c>
      <c r="FC271">
        <v>18.577269999999999</v>
      </c>
      <c r="FD271" s="1">
        <v>3.4272160000000003E-2</v>
      </c>
      <c r="FE271" s="1">
        <v>10.24105</v>
      </c>
      <c r="FF271">
        <v>1.0883389999999999</v>
      </c>
      <c r="FG271">
        <v>18.042940000000002</v>
      </c>
      <c r="FH271" s="1">
        <v>3.0947280000000001E-2</v>
      </c>
      <c r="FI271" s="1">
        <v>9.2847600000000003</v>
      </c>
      <c r="FJ271">
        <v>1.087858</v>
      </c>
      <c r="FK271">
        <v>17.782710000000002</v>
      </c>
      <c r="FL271" s="1">
        <v>2.7986199999999999E-2</v>
      </c>
      <c r="FM271" s="1">
        <v>8.4255639999999996</v>
      </c>
      <c r="FN271">
        <v>1.088392</v>
      </c>
      <c r="FO271">
        <v>18.340350000000001</v>
      </c>
      <c r="FP271" s="1">
        <v>2.5353259999999999E-2</v>
      </c>
      <c r="FQ271" s="1">
        <v>7.6536549999999997</v>
      </c>
      <c r="FR271">
        <v>1.088746</v>
      </c>
      <c r="FS271">
        <v>19.150510000000001</v>
      </c>
      <c r="FT271" s="1">
        <v>2.2945179999999999E-2</v>
      </c>
      <c r="FU271" s="1">
        <v>6.9486129999999999</v>
      </c>
      <c r="FV271">
        <v>1.089682</v>
      </c>
      <c r="FW271">
        <v>20.024329999999999</v>
      </c>
      <c r="FX271" s="1">
        <v>2.074633E-2</v>
      </c>
      <c r="FY271" s="1">
        <v>6.3010130000000002</v>
      </c>
      <c r="FZ271">
        <v>1.091011</v>
      </c>
      <c r="GA271">
        <v>20.69398</v>
      </c>
      <c r="GB271" s="1">
        <v>1.8743570000000001E-2</v>
      </c>
      <c r="GC271" s="1">
        <v>5.7092499999999999</v>
      </c>
      <c r="GD271">
        <v>1.092741</v>
      </c>
      <c r="GE271">
        <v>20.60023</v>
      </c>
      <c r="GF271" s="1">
        <v>1.694886E-2</v>
      </c>
      <c r="GG271" s="1">
        <v>5.1744219999999999</v>
      </c>
      <c r="GH271">
        <v>1.0945860000000001</v>
      </c>
      <c r="GI271">
        <v>20.037939999999999</v>
      </c>
      <c r="GJ271" s="1">
        <v>1.5327189999999999E-2</v>
      </c>
      <c r="GK271" s="1">
        <v>4.6915269999999998</v>
      </c>
      <c r="GL271">
        <v>1.096638</v>
      </c>
      <c r="GM271">
        <v>19.47935</v>
      </c>
      <c r="GN271" s="1">
        <v>1.386805E-2</v>
      </c>
      <c r="GO271" s="1">
        <v>4.2558189999999998</v>
      </c>
      <c r="GP271">
        <v>1.099091</v>
      </c>
      <c r="GQ271">
        <v>19.177240000000001</v>
      </c>
      <c r="GR271" s="1">
        <v>1.2555119999999999E-2</v>
      </c>
      <c r="GS271" s="1">
        <v>3.8624019999999999</v>
      </c>
      <c r="GT271">
        <v>1.101942</v>
      </c>
      <c r="GU271">
        <v>19.772310000000001</v>
      </c>
      <c r="GV271" s="1">
        <v>1.138459E-2</v>
      </c>
      <c r="GW271" s="1">
        <v>3.508356</v>
      </c>
      <c r="GX271">
        <v>1.104622</v>
      </c>
      <c r="GY271">
        <v>20.635010000000001</v>
      </c>
      <c r="GZ271" s="1">
        <v>1.033414E-2</v>
      </c>
      <c r="HA271" s="1">
        <v>3.189953</v>
      </c>
      <c r="HB271">
        <v>1.1065199999999999</v>
      </c>
      <c r="HC271">
        <v>21.630960000000002</v>
      </c>
      <c r="HD271" s="1">
        <v>9.3699960000000002E-3</v>
      </c>
      <c r="HE271" s="1">
        <v>2.898768</v>
      </c>
      <c r="HF271">
        <v>1.1056159999999999</v>
      </c>
      <c r="HG271">
        <v>22.46002</v>
      </c>
      <c r="HH271" s="1">
        <v>8.4862219999999999E-3</v>
      </c>
      <c r="HI271" s="1">
        <v>2.6338659999999998</v>
      </c>
      <c r="HJ271">
        <v>1.1045180000000001</v>
      </c>
      <c r="HK271">
        <v>22.575520000000001</v>
      </c>
      <c r="HL271" s="1">
        <v>7.6768269999999998E-3</v>
      </c>
      <c r="HM271" s="1">
        <v>2.3905880000000002</v>
      </c>
      <c r="HN271">
        <v>1.1049089999999999</v>
      </c>
      <c r="HO271">
        <v>22.166350000000001</v>
      </c>
      <c r="HP271" s="1">
        <v>6.9328389999999997E-3</v>
      </c>
      <c r="HQ271" s="1">
        <v>2.1641599999999999</v>
      </c>
      <c r="HR271">
        <v>1.1061399999999999</v>
      </c>
      <c r="HS271">
        <v>21.645109999999999</v>
      </c>
      <c r="HT271" s="1">
        <v>6.2634090000000002E-3</v>
      </c>
      <c r="HU271" s="1">
        <v>1.9581390000000001</v>
      </c>
      <c r="HV271">
        <v>1.1076490000000001</v>
      </c>
      <c r="HW271">
        <v>21.216000000000001</v>
      </c>
      <c r="HX271" s="1">
        <v>5.6631099999999998E-3</v>
      </c>
      <c r="HY271" s="1">
        <v>1.772621</v>
      </c>
      <c r="HZ271">
        <v>1.1093869999999999</v>
      </c>
      <c r="IA271">
        <v>21.433900000000001</v>
      </c>
      <c r="IB271" s="1">
        <v>5.1216129999999997E-3</v>
      </c>
      <c r="IC271" s="1">
        <v>1.604635</v>
      </c>
      <c r="ID271">
        <v>1.110978</v>
      </c>
      <c r="IE271">
        <v>21.43262</v>
      </c>
      <c r="IF271" s="1">
        <v>4.6188369999999998E-3</v>
      </c>
      <c r="IG271" s="1">
        <v>1.448828</v>
      </c>
      <c r="IH271">
        <v>1.112412</v>
      </c>
      <c r="II271">
        <v>22.175059999999998</v>
      </c>
      <c r="IJ271" s="1">
        <v>4.1369680000000004E-3</v>
      </c>
      <c r="IK271" s="1">
        <v>1.2997300000000001</v>
      </c>
      <c r="IL271">
        <v>1.1142080000000001</v>
      </c>
      <c r="IM271">
        <v>22.861319999999999</v>
      </c>
      <c r="IN271" s="1">
        <v>3.672565E-3</v>
      </c>
      <c r="IO271" s="1">
        <v>1.15516</v>
      </c>
      <c r="IP271">
        <v>1.1159349999999999</v>
      </c>
      <c r="IQ271">
        <v>23.066120000000002</v>
      </c>
      <c r="IR271" s="1">
        <v>3.2287269999999998E-3</v>
      </c>
      <c r="IS271" s="1">
        <v>1.0165789999999999</v>
      </c>
      <c r="IT271">
        <v>1.1175390000000001</v>
      </c>
      <c r="IU271">
        <v>22.813330000000001</v>
      </c>
      <c r="IV271" s="1">
        <v>2.8174099999999998E-3</v>
      </c>
      <c r="IW271" s="1">
        <v>0.88764829999999995</v>
      </c>
      <c r="IX271">
        <v>1.118954</v>
      </c>
      <c r="IY271">
        <v>22.253260000000001</v>
      </c>
      <c r="IZ271" s="1">
        <v>2.4512269999999998E-3</v>
      </c>
      <c r="JA271" s="1">
        <v>0.77248309999999998</v>
      </c>
      <c r="JB271">
        <v>1.120212</v>
      </c>
      <c r="JC271">
        <v>21.806840000000001</v>
      </c>
      <c r="JD271" s="1">
        <v>2.1372299999999999E-3</v>
      </c>
      <c r="JE271" s="1">
        <v>0.67337380000000002</v>
      </c>
      <c r="JF271">
        <v>1.121408</v>
      </c>
      <c r="JG271">
        <v>22.17679</v>
      </c>
      <c r="JH271" s="1">
        <v>1.87411E-3</v>
      </c>
      <c r="JI271" s="1">
        <v>0.59016939999999996</v>
      </c>
      <c r="JJ271">
        <v>1.1223650000000001</v>
      </c>
      <c r="JK271">
        <v>22.841290000000001</v>
      </c>
      <c r="JL271" s="1">
        <v>1.6543009999999999E-3</v>
      </c>
      <c r="JM271" s="1">
        <v>0.52067240000000004</v>
      </c>
      <c r="JN271">
        <v>1.1232230000000001</v>
      </c>
      <c r="JO271">
        <v>23.757359999999998</v>
      </c>
      <c r="JP271" s="1">
        <v>1.464772E-3</v>
      </c>
      <c r="JQ271" s="1">
        <v>0.46092329999999998</v>
      </c>
      <c r="JR271">
        <v>1.124026</v>
      </c>
      <c r="JS271">
        <v>24.666250000000002</v>
      </c>
      <c r="JT271" s="1">
        <v>1.2927640000000001E-3</v>
      </c>
      <c r="JU271" s="1">
        <v>0.40688600000000003</v>
      </c>
      <c r="JV271">
        <v>1.1246400000000001</v>
      </c>
      <c r="JW271">
        <v>24.935500000000001</v>
      </c>
      <c r="JX271" s="1">
        <v>1.130622E-3</v>
      </c>
      <c r="JY271" s="1">
        <v>0.35607129999999998</v>
      </c>
      <c r="JZ271">
        <v>1.1251979999999999</v>
      </c>
      <c r="KA271">
        <v>24.59168</v>
      </c>
      <c r="KB271" s="1">
        <v>9.7865290000000008E-4</v>
      </c>
      <c r="KC271" s="1">
        <v>0.30835760000000001</v>
      </c>
      <c r="KD271">
        <v>1.1255599999999999</v>
      </c>
      <c r="KE271">
        <v>24.057030000000001</v>
      </c>
      <c r="KF271" s="1">
        <v>8.4274519999999996E-4</v>
      </c>
      <c r="KG271" s="1">
        <v>0.26553559999999998</v>
      </c>
      <c r="KH271">
        <v>1.125912</v>
      </c>
      <c r="KI271">
        <v>23.447469999999999</v>
      </c>
      <c r="KJ271" s="1">
        <v>7.2914430000000003E-4</v>
      </c>
      <c r="KK271" s="1">
        <v>0.2295056</v>
      </c>
      <c r="KL271">
        <v>1.1262019999999999</v>
      </c>
      <c r="KM271">
        <v>23.396629999999998</v>
      </c>
      <c r="KN271" s="1">
        <v>6.396075E-4</v>
      </c>
      <c r="KO271" s="1">
        <v>0.2010324</v>
      </c>
      <c r="KP271">
        <v>1.126417</v>
      </c>
      <c r="KQ271">
        <v>23.433820000000001</v>
      </c>
      <c r="KR271" s="1">
        <v>5.716874E-4</v>
      </c>
      <c r="KS271" s="1">
        <v>0.17937729999999999</v>
      </c>
      <c r="KT271">
        <v>1.12653</v>
      </c>
      <c r="KU271">
        <v>23.604990000000001</v>
      </c>
      <c r="KV271" s="1">
        <v>5.1973839999999998E-4</v>
      </c>
      <c r="KW271" s="1">
        <v>0.16284680000000001</v>
      </c>
      <c r="KX271">
        <v>1.1266700000000001</v>
      </c>
      <c r="KY271">
        <v>23.79327</v>
      </c>
      <c r="KZ271" s="1">
        <v>4.7798200000000001E-4</v>
      </c>
      <c r="LA271" s="1">
        <v>0.14960200000000001</v>
      </c>
      <c r="LB271">
        <v>1.1266719999999999</v>
      </c>
      <c r="LC271">
        <v>23.840350000000001</v>
      </c>
      <c r="LD271" s="1">
        <v>4.4189380000000001E-4</v>
      </c>
      <c r="LE271" s="1">
        <v>0.13823170000000001</v>
      </c>
      <c r="LF271">
        <v>1.126654</v>
      </c>
      <c r="LG271">
        <v>23.6861</v>
      </c>
      <c r="LH271" s="1">
        <v>4.0924960000000003E-4</v>
      </c>
      <c r="LI271" s="1">
        <v>0.12796950000000001</v>
      </c>
      <c r="LJ271">
        <v>1.126555</v>
      </c>
      <c r="LK271">
        <v>23.288799999999998</v>
      </c>
      <c r="LL271" s="1">
        <v>3.7941469999999998E-4</v>
      </c>
      <c r="LM271" s="1">
        <v>0.1185933</v>
      </c>
      <c r="LN271">
        <v>1.12629</v>
      </c>
      <c r="LO271">
        <v>22.902850000000001</v>
      </c>
      <c r="LP271" s="1">
        <v>3.5261309999999997E-4</v>
      </c>
      <c r="LQ271" s="1">
        <v>0.1101564</v>
      </c>
      <c r="LR271">
        <v>1.1260680000000001</v>
      </c>
      <c r="LS271">
        <v>23.075869999999998</v>
      </c>
      <c r="LT271" s="1">
        <v>3.290767E-4</v>
      </c>
      <c r="LU271" s="1">
        <v>0.1027484</v>
      </c>
      <c r="LV271">
        <v>1.1258429999999999</v>
      </c>
      <c r="LW271">
        <v>23.483219999999999</v>
      </c>
      <c r="LX271" s="1">
        <v>3.0869060000000002E-4</v>
      </c>
      <c r="LY271" s="1">
        <v>9.6341070000000001E-2</v>
      </c>
      <c r="LZ271">
        <v>1.1255120000000001</v>
      </c>
      <c r="MA271">
        <v>24.193010000000001</v>
      </c>
      <c r="MB271" s="1">
        <v>2.9112940000000003E-4</v>
      </c>
      <c r="MC271" s="1">
        <v>9.0825100000000006E-2</v>
      </c>
      <c r="MD271">
        <v>1.125275</v>
      </c>
      <c r="ME271">
        <v>24.888439999999999</v>
      </c>
      <c r="MF271" s="1">
        <v>2.758433E-4</v>
      </c>
      <c r="MG271" s="1">
        <v>8.6030339999999997E-2</v>
      </c>
      <c r="MH271">
        <v>1.1249579999999999</v>
      </c>
      <c r="MI271">
        <v>25.166</v>
      </c>
      <c r="MJ271" s="1">
        <v>2.6234929999999999E-4</v>
      </c>
      <c r="MK271" s="1">
        <v>8.1809199999999999E-2</v>
      </c>
      <c r="ML271">
        <v>1.1247039999999999</v>
      </c>
      <c r="MM271">
        <v>24.783999999999999</v>
      </c>
      <c r="MN271" s="1">
        <v>2.5036379999999998E-4</v>
      </c>
      <c r="MO271" s="1">
        <v>7.8061790000000006E-2</v>
      </c>
      <c r="MP271">
        <v>1.1245289999999999</v>
      </c>
      <c r="MQ271">
        <v>24.228110000000001</v>
      </c>
      <c r="MR271" s="1">
        <v>2.3986649999999999E-4</v>
      </c>
      <c r="MS271" s="1">
        <v>7.4778269999999994E-2</v>
      </c>
      <c r="MT271">
        <v>1.1244419999999999</v>
      </c>
      <c r="MU271">
        <v>23.663609999999998</v>
      </c>
      <c r="MV271" s="1">
        <v>2.3094789999999999E-4</v>
      </c>
      <c r="MW271" s="1">
        <v>7.1975590000000006E-2</v>
      </c>
      <c r="MX271">
        <v>1.124317</v>
      </c>
      <c r="MY271">
        <v>23.623519999999999</v>
      </c>
      <c r="MZ271" s="1">
        <v>2.2343330000000001E-4</v>
      </c>
      <c r="NA271" s="1">
        <v>6.9621619999999995E-2</v>
      </c>
      <c r="NB271">
        <v>1.124282</v>
      </c>
      <c r="NC271">
        <v>24.04194</v>
      </c>
      <c r="ND271" s="1">
        <v>2.1708599999999999E-4</v>
      </c>
      <c r="NE271" s="1">
        <v>6.7629209999999995E-2</v>
      </c>
      <c r="NF271">
        <v>1.124282</v>
      </c>
      <c r="NG271">
        <v>24.04194</v>
      </c>
      <c r="NH271" s="1">
        <v>2.1708599999999999E-4</v>
      </c>
      <c r="NI271" s="1">
        <v>6.7629209999999995E-2</v>
      </c>
      <c r="NJ271">
        <v>1.124282</v>
      </c>
      <c r="NK271">
        <v>24.04194</v>
      </c>
      <c r="NL271" s="1">
        <v>2.1708599999999999E-4</v>
      </c>
      <c r="NM271" s="1">
        <v>6.7629209999999995E-2</v>
      </c>
      <c r="NN271">
        <v>1.124282</v>
      </c>
      <c r="NO271">
        <v>24.04194</v>
      </c>
      <c r="NP271" s="1">
        <v>2.1708599999999999E-4</v>
      </c>
      <c r="NQ271" s="1">
        <v>6.7629209999999995E-2</v>
      </c>
      <c r="NR271">
        <v>1.124282</v>
      </c>
      <c r="NS271">
        <v>24.04194</v>
      </c>
      <c r="NT271" s="1">
        <v>2.1708599999999999E-4</v>
      </c>
      <c r="NU271" s="1">
        <v>6.7629209999999995E-2</v>
      </c>
      <c r="NV271">
        <v>1.124282</v>
      </c>
      <c r="NW271">
        <v>24.04194</v>
      </c>
      <c r="NX271" s="1">
        <v>2.1708599999999999E-4</v>
      </c>
      <c r="NY271" s="1">
        <v>6.7629209999999995E-2</v>
      </c>
      <c r="NZ271">
        <v>1.124282</v>
      </c>
      <c r="OA271">
        <v>24.04194</v>
      </c>
      <c r="OB271" s="1">
        <v>2.1708599999999999E-4</v>
      </c>
      <c r="OC271" s="1">
        <v>6.7629209999999995E-2</v>
      </c>
      <c r="OD271">
        <v>1.124282</v>
      </c>
      <c r="OE271">
        <v>24.04194</v>
      </c>
      <c r="OF271" s="1">
        <v>2.1708599999999999E-4</v>
      </c>
      <c r="OG271" s="1">
        <v>6.7629209999999995E-2</v>
      </c>
      <c r="OH271">
        <v>1.124282</v>
      </c>
      <c r="OI271">
        <v>24.04194</v>
      </c>
      <c r="OJ271" s="1">
        <v>2.1708599999999999E-4</v>
      </c>
      <c r="OK271" s="1">
        <v>6.7629209999999995E-2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1.0045200000000001</v>
      </c>
      <c r="G272">
        <v>18.62311</v>
      </c>
      <c r="H272">
        <v>0</v>
      </c>
      <c r="I272">
        <v>0</v>
      </c>
      <c r="J272">
        <v>1.001978</v>
      </c>
      <c r="K272">
        <v>19.065930000000002</v>
      </c>
      <c r="L272">
        <v>0</v>
      </c>
      <c r="M272">
        <v>0</v>
      </c>
      <c r="N272">
        <v>0.99942379999999997</v>
      </c>
      <c r="O272">
        <v>19.28931</v>
      </c>
      <c r="P272">
        <v>0</v>
      </c>
      <c r="Q272">
        <v>0</v>
      </c>
      <c r="R272">
        <v>0.99688679999999996</v>
      </c>
      <c r="S272">
        <v>19.467449999999999</v>
      </c>
      <c r="T272">
        <v>0</v>
      </c>
      <c r="U272">
        <v>0</v>
      </c>
      <c r="V272">
        <v>0.994363</v>
      </c>
      <c r="W272">
        <v>19.73066</v>
      </c>
      <c r="X272">
        <v>0</v>
      </c>
      <c r="Y272">
        <v>0</v>
      </c>
      <c r="Z272">
        <v>0.99180330000000005</v>
      </c>
      <c r="AA272">
        <v>19.67483</v>
      </c>
      <c r="AB272">
        <v>0</v>
      </c>
      <c r="AC272">
        <v>0</v>
      </c>
      <c r="AD272">
        <v>0.98924259999999997</v>
      </c>
      <c r="AE272">
        <v>19.37049</v>
      </c>
      <c r="AF272">
        <v>0</v>
      </c>
      <c r="AG272">
        <v>0</v>
      </c>
      <c r="AH272">
        <v>0.98667170000000004</v>
      </c>
      <c r="AI272">
        <v>19.153880000000001</v>
      </c>
      <c r="AJ272">
        <v>0</v>
      </c>
      <c r="AK272">
        <v>0</v>
      </c>
      <c r="AL272">
        <v>0.98412980000000005</v>
      </c>
      <c r="AM272">
        <v>19.078880000000002</v>
      </c>
      <c r="AN272">
        <v>0</v>
      </c>
      <c r="AO272">
        <v>0</v>
      </c>
      <c r="AP272">
        <v>0.98150470000000001</v>
      </c>
      <c r="AQ272">
        <v>19.596160000000001</v>
      </c>
      <c r="AR272">
        <v>0</v>
      </c>
      <c r="AS272">
        <v>0</v>
      </c>
      <c r="AT272">
        <v>0.9788095</v>
      </c>
      <c r="AU272">
        <v>20.159700000000001</v>
      </c>
      <c r="AV272">
        <v>0</v>
      </c>
      <c r="AW272">
        <v>0</v>
      </c>
      <c r="AX272">
        <v>0.97602849999999997</v>
      </c>
      <c r="AY272">
        <v>20.5867</v>
      </c>
      <c r="AZ272">
        <v>0</v>
      </c>
      <c r="BA272">
        <v>0</v>
      </c>
      <c r="BB272">
        <v>0.97316239999999998</v>
      </c>
      <c r="BC272">
        <v>20.977609999999999</v>
      </c>
      <c r="BD272">
        <v>0</v>
      </c>
      <c r="BE272">
        <v>0</v>
      </c>
      <c r="BF272">
        <v>0.97022249999999999</v>
      </c>
      <c r="BG272">
        <v>20.954319999999999</v>
      </c>
      <c r="BH272">
        <v>8.1087689999999993E-18</v>
      </c>
      <c r="BI272">
        <v>1.8396460000000002E-15</v>
      </c>
      <c r="BJ272">
        <v>0.96724710000000003</v>
      </c>
      <c r="BK272">
        <v>20.775649999999999</v>
      </c>
      <c r="BL272" s="1">
        <v>1.054383E-10</v>
      </c>
      <c r="BM272" s="1">
        <v>2.1418470000000001E-8</v>
      </c>
      <c r="BN272">
        <v>0.96423539999999996</v>
      </c>
      <c r="BO272">
        <v>20.611999999999998</v>
      </c>
      <c r="BP272" s="1">
        <v>1.4034289999999999E-6</v>
      </c>
      <c r="BQ272" s="1">
        <v>3.1946509999999998E-4</v>
      </c>
      <c r="BR272">
        <v>0.96118619999999999</v>
      </c>
      <c r="BS272">
        <v>20.51539</v>
      </c>
      <c r="BT272" s="1">
        <v>6.2596730000000005E-4</v>
      </c>
      <c r="BU272" s="1">
        <v>0.15135960000000001</v>
      </c>
      <c r="BV272">
        <v>0.95815680000000003</v>
      </c>
      <c r="BW272">
        <v>20.535530000000001</v>
      </c>
      <c r="BX272" s="1">
        <v>5.0132410000000002E-2</v>
      </c>
      <c r="BY272" s="1">
        <v>12.71102</v>
      </c>
      <c r="BZ272">
        <v>0.95506760000000002</v>
      </c>
      <c r="CA272">
        <v>20.834399999999999</v>
      </c>
      <c r="CB272" s="1">
        <v>1.158223</v>
      </c>
      <c r="CC272">
        <v>305.85320000000002</v>
      </c>
      <c r="CD272">
        <v>0.95184449999999998</v>
      </c>
      <c r="CE272">
        <v>20.924060000000001</v>
      </c>
      <c r="CF272" s="1">
        <v>10.00455</v>
      </c>
      <c r="CG272">
        <v>2740.56</v>
      </c>
      <c r="CH272">
        <v>0.9484766</v>
      </c>
      <c r="CI272">
        <v>20.925229999999999</v>
      </c>
      <c r="CJ272">
        <v>38.576790000000003</v>
      </c>
      <c r="CK272">
        <v>10915.62</v>
      </c>
      <c r="CL272">
        <v>0.94479690000000005</v>
      </c>
      <c r="CM272">
        <v>20.706959999999999</v>
      </c>
      <c r="CN272">
        <v>75.522580000000005</v>
      </c>
      <c r="CO272">
        <v>22020.76</v>
      </c>
      <c r="CP272">
        <v>0.9402819</v>
      </c>
      <c r="CQ272">
        <v>20.551469999999998</v>
      </c>
      <c r="CR272">
        <v>83.034379999999999</v>
      </c>
      <c r="CS272">
        <v>24903.59</v>
      </c>
      <c r="CT272">
        <v>0.93428500000000003</v>
      </c>
      <c r="CU272">
        <v>20.398070000000001</v>
      </c>
      <c r="CV272">
        <v>55.71604</v>
      </c>
      <c r="CW272">
        <v>17167.53</v>
      </c>
      <c r="CX272">
        <v>0.92666539999999997</v>
      </c>
      <c r="CY272">
        <v>20.139939999999999</v>
      </c>
      <c r="CZ272">
        <v>24.608720000000002</v>
      </c>
      <c r="DA272">
        <v>7783.4809999999998</v>
      </c>
      <c r="DB272">
        <v>0.91801849999999996</v>
      </c>
      <c r="DC272">
        <v>19.908370000000001</v>
      </c>
      <c r="DD272">
        <v>7.7020749999999998</v>
      </c>
      <c r="DE272">
        <v>2495.1190000000001</v>
      </c>
      <c r="DF272">
        <v>0.90904260000000003</v>
      </c>
      <c r="DG272">
        <v>19.845590000000001</v>
      </c>
      <c r="DH272">
        <v>1.8479540000000001</v>
      </c>
      <c r="DI272">
        <v>611.09990000000005</v>
      </c>
      <c r="DJ272">
        <v>0.90017119999999995</v>
      </c>
      <c r="DK272">
        <v>19.724430000000002</v>
      </c>
      <c r="DL272">
        <v>0.39280890000000002</v>
      </c>
      <c r="DM272">
        <v>131.07230000000001</v>
      </c>
      <c r="DN272">
        <v>0.89125259999999995</v>
      </c>
      <c r="DO272">
        <v>19.680430000000001</v>
      </c>
      <c r="DP272">
        <v>0.11024589999999999</v>
      </c>
      <c r="DQ272">
        <v>36.034300000000002</v>
      </c>
      <c r="DR272">
        <v>0.88233629999999996</v>
      </c>
      <c r="DS272">
        <v>19.274460000000001</v>
      </c>
      <c r="DT272">
        <v>6.2968280000000001E-2</v>
      </c>
      <c r="DU272">
        <v>20.012229999999999</v>
      </c>
      <c r="DV272">
        <v>0.87366500000000002</v>
      </c>
      <c r="DW272">
        <v>18.844049999999999</v>
      </c>
      <c r="DX272">
        <v>5.4700579999999999E-2</v>
      </c>
      <c r="DY272">
        <v>17.309830000000002</v>
      </c>
      <c r="DZ272">
        <v>0.86515039999999999</v>
      </c>
      <c r="EA272">
        <v>18.61271</v>
      </c>
      <c r="EB272">
        <v>5.3102650000000001E-2</v>
      </c>
      <c r="EC272">
        <v>16.876709999999999</v>
      </c>
      <c r="ED272">
        <v>0.85669229999999996</v>
      </c>
      <c r="EE272">
        <v>18.51089</v>
      </c>
      <c r="EF272" s="1">
        <v>5.2706129999999997E-2</v>
      </c>
      <c r="EG272">
        <v>16.86721</v>
      </c>
      <c r="EH272">
        <v>0.84849790000000003</v>
      </c>
      <c r="EI272">
        <v>18.88138</v>
      </c>
      <c r="EJ272" s="1">
        <v>5.1691010000000003E-2</v>
      </c>
      <c r="EK272">
        <v>16.673369999999998</v>
      </c>
      <c r="EL272">
        <v>0.84021040000000002</v>
      </c>
      <c r="EM272">
        <v>19.175599999999999</v>
      </c>
      <c r="EN272" s="1">
        <v>4.9402670000000003E-2</v>
      </c>
      <c r="EO272">
        <v>16.068950000000001</v>
      </c>
      <c r="EP272">
        <v>0.83173509999999995</v>
      </c>
      <c r="EQ272">
        <v>19.254110000000001</v>
      </c>
      <c r="ER272" s="1">
        <v>4.6069539999999999E-2</v>
      </c>
      <c r="ES272" s="1">
        <v>15.110480000000001</v>
      </c>
      <c r="ET272">
        <v>0.82313159999999996</v>
      </c>
      <c r="EU272">
        <v>19.414190000000001</v>
      </c>
      <c r="EV272" s="1">
        <v>4.2229309999999999E-2</v>
      </c>
      <c r="EW272" s="1">
        <v>13.965479999999999</v>
      </c>
      <c r="EX272">
        <v>0.81474199999999997</v>
      </c>
      <c r="EY272">
        <v>19.228760000000001</v>
      </c>
      <c r="EZ272" s="1">
        <v>3.832961E-2</v>
      </c>
      <c r="FA272" s="1">
        <v>12.776210000000001</v>
      </c>
      <c r="FB272">
        <v>0.80607059999999997</v>
      </c>
      <c r="FC272">
        <v>18.612960000000001</v>
      </c>
      <c r="FD272" s="1">
        <v>3.4626120000000003E-2</v>
      </c>
      <c r="FE272" s="1">
        <v>11.634449999999999</v>
      </c>
      <c r="FF272">
        <v>0.79729369999999999</v>
      </c>
      <c r="FG272">
        <v>18.065370000000001</v>
      </c>
      <c r="FH272" s="1">
        <v>3.1267610000000001E-2</v>
      </c>
      <c r="FI272" s="1">
        <v>10.58929</v>
      </c>
      <c r="FJ272">
        <v>0.78895439999999994</v>
      </c>
      <c r="FK272">
        <v>17.782979999999998</v>
      </c>
      <c r="FL272" s="1">
        <v>2.827561E-2</v>
      </c>
      <c r="FM272" s="1">
        <v>9.6473259999999996</v>
      </c>
      <c r="FN272">
        <v>0.78138419999999997</v>
      </c>
      <c r="FO272">
        <v>18.333970000000001</v>
      </c>
      <c r="FP272" s="1">
        <v>2.5617379999999999E-2</v>
      </c>
      <c r="FQ272" s="1">
        <v>8.7982169999999993</v>
      </c>
      <c r="FR272">
        <v>0.77350160000000001</v>
      </c>
      <c r="FS272">
        <v>19.142219999999998</v>
      </c>
      <c r="FT272" s="1">
        <v>2.3187989999999999E-2</v>
      </c>
      <c r="FU272" s="1">
        <v>8.0210899999999992</v>
      </c>
      <c r="FV272">
        <v>0.76557459999999999</v>
      </c>
      <c r="FW272">
        <v>20.01811</v>
      </c>
      <c r="FX272" s="1">
        <v>2.097104E-2</v>
      </c>
      <c r="FY272" s="1">
        <v>7.3055260000000004</v>
      </c>
      <c r="FZ272">
        <v>0.75745430000000002</v>
      </c>
      <c r="GA272">
        <v>20.70703</v>
      </c>
      <c r="GB272" s="1">
        <v>1.8949170000000001E-2</v>
      </c>
      <c r="GC272" s="1">
        <v>6.6495899999999999</v>
      </c>
      <c r="GD272">
        <v>0.74959790000000004</v>
      </c>
      <c r="GE272">
        <v>20.629840000000002</v>
      </c>
      <c r="GF272" s="1">
        <v>1.7135270000000001E-2</v>
      </c>
      <c r="GG272" s="1">
        <v>6.053693</v>
      </c>
      <c r="GH272">
        <v>0.74165919999999996</v>
      </c>
      <c r="GI272">
        <v>20.068660000000001</v>
      </c>
      <c r="GJ272" s="1">
        <v>1.5496660000000001E-2</v>
      </c>
      <c r="GK272" s="1">
        <v>5.5141049999999998</v>
      </c>
      <c r="GL272">
        <v>0.73376149999999996</v>
      </c>
      <c r="GM272">
        <v>19.50712</v>
      </c>
      <c r="GN272" s="1">
        <v>1.402218E-2</v>
      </c>
      <c r="GO272" s="1">
        <v>5.0259850000000004</v>
      </c>
      <c r="GP272">
        <v>0.72594270000000005</v>
      </c>
      <c r="GQ272">
        <v>19.182459999999999</v>
      </c>
      <c r="GR272" s="1">
        <v>1.269529E-2</v>
      </c>
      <c r="GS272" s="1">
        <v>4.5846679999999997</v>
      </c>
      <c r="GT272">
        <v>0.71865610000000002</v>
      </c>
      <c r="GU272">
        <v>19.769639999999999</v>
      </c>
      <c r="GV272" s="1">
        <v>1.151137E-2</v>
      </c>
      <c r="GW272" s="1">
        <v>4.1849189999999998</v>
      </c>
      <c r="GX272">
        <v>0.71199060000000003</v>
      </c>
      <c r="GY272">
        <v>20.623259999999998</v>
      </c>
      <c r="GZ272" s="1">
        <v>1.045021E-2</v>
      </c>
      <c r="HA272" s="1">
        <v>3.8226770000000001</v>
      </c>
      <c r="HB272">
        <v>0.70513150000000002</v>
      </c>
      <c r="HC272">
        <v>21.620200000000001</v>
      </c>
      <c r="HD272" s="1">
        <v>9.4771720000000007E-3</v>
      </c>
      <c r="HE272" s="1">
        <v>3.4897770000000001</v>
      </c>
      <c r="HF272">
        <v>0.69828159999999995</v>
      </c>
      <c r="HG272">
        <v>22.44961</v>
      </c>
      <c r="HH272" s="1">
        <v>8.5849399999999992E-3</v>
      </c>
      <c r="HI272" s="1">
        <v>3.1821039999999998</v>
      </c>
      <c r="HJ272">
        <v>0.69144850000000002</v>
      </c>
      <c r="HK272">
        <v>22.57987</v>
      </c>
      <c r="HL272" s="1">
        <v>7.7683989999999996E-3</v>
      </c>
      <c r="HM272" s="1">
        <v>2.8984890000000001</v>
      </c>
      <c r="HN272">
        <v>0.68532780000000004</v>
      </c>
      <c r="HO272">
        <v>22.17277</v>
      </c>
      <c r="HP272" s="1">
        <v>7.0182020000000003E-3</v>
      </c>
      <c r="HQ272" s="1">
        <v>2.633486</v>
      </c>
      <c r="HR272">
        <v>0.67951099999999998</v>
      </c>
      <c r="HS272">
        <v>21.66628</v>
      </c>
      <c r="HT272" s="1">
        <v>6.3407109999999997E-3</v>
      </c>
      <c r="HU272" s="1">
        <v>2.3909750000000001</v>
      </c>
      <c r="HV272">
        <v>0.67400870000000002</v>
      </c>
      <c r="HW272">
        <v>21.233750000000001</v>
      </c>
      <c r="HX272" s="1">
        <v>5.7334370000000001E-3</v>
      </c>
      <c r="HY272" s="1">
        <v>2.1718999999999999</v>
      </c>
      <c r="HZ272">
        <v>0.66910340000000001</v>
      </c>
      <c r="IA272">
        <v>21.467780000000001</v>
      </c>
      <c r="IB272" s="1">
        <v>5.1863380000000004E-3</v>
      </c>
      <c r="IC272" s="1">
        <v>1.972602</v>
      </c>
      <c r="ID272">
        <v>0.66455169999999997</v>
      </c>
      <c r="IE272">
        <v>21.433910000000001</v>
      </c>
      <c r="IF272" s="1">
        <v>4.6804419999999999E-3</v>
      </c>
      <c r="IG272" s="1">
        <v>1.7874030000000001</v>
      </c>
      <c r="IH272">
        <v>0.66029099999999996</v>
      </c>
      <c r="II272">
        <v>22.161090000000002</v>
      </c>
      <c r="IJ272" s="1">
        <v>4.1968910000000003E-3</v>
      </c>
      <c r="IK272" s="1">
        <v>1.609534</v>
      </c>
      <c r="IL272">
        <v>0.65662129999999996</v>
      </c>
      <c r="IM272">
        <v>22.8384</v>
      </c>
      <c r="IN272" s="1">
        <v>3.7311549999999999E-3</v>
      </c>
      <c r="IO272" s="1">
        <v>1.43631</v>
      </c>
      <c r="IP272">
        <v>0.65338839999999998</v>
      </c>
      <c r="IQ272">
        <v>23.051390000000001</v>
      </c>
      <c r="IR272" s="1">
        <v>3.2847660000000002E-3</v>
      </c>
      <c r="IS272" s="1">
        <v>1.2687379999999999</v>
      </c>
      <c r="IT272">
        <v>0.65061840000000004</v>
      </c>
      <c r="IU272">
        <v>22.816759999999999</v>
      </c>
      <c r="IV272" s="1">
        <v>2.8690109999999999E-3</v>
      </c>
      <c r="IW272" s="1">
        <v>1.1111949999999999</v>
      </c>
      <c r="IX272">
        <v>0.6482175</v>
      </c>
      <c r="IY272">
        <v>22.284330000000001</v>
      </c>
      <c r="IZ272" s="1">
        <v>2.4966950000000002E-3</v>
      </c>
      <c r="JA272" s="1">
        <v>0.96905030000000003</v>
      </c>
      <c r="JB272">
        <v>0.64619369999999998</v>
      </c>
      <c r="JC272">
        <v>21.84525</v>
      </c>
      <c r="JD272" s="1">
        <v>2.17599E-3</v>
      </c>
      <c r="JE272" s="1">
        <v>0.84572990000000003</v>
      </c>
      <c r="JF272">
        <v>0.64454330000000004</v>
      </c>
      <c r="JG272">
        <v>22.23189</v>
      </c>
      <c r="JH272" s="1">
        <v>1.9065950000000001E-3</v>
      </c>
      <c r="JI272" s="1">
        <v>0.74163860000000004</v>
      </c>
      <c r="JJ272">
        <v>0.64314309999999997</v>
      </c>
      <c r="JK272">
        <v>22.883559999999999</v>
      </c>
      <c r="JL272" s="1">
        <v>1.681721E-3</v>
      </c>
      <c r="JM272" s="1">
        <v>0.65452220000000005</v>
      </c>
      <c r="JN272">
        <v>0.64202210000000004</v>
      </c>
      <c r="JO272">
        <v>23.775780000000001</v>
      </c>
      <c r="JP272" s="1">
        <v>1.4889250000000001E-3</v>
      </c>
      <c r="JQ272" s="1">
        <v>0.57986610000000005</v>
      </c>
      <c r="JR272">
        <v>0.64113129999999996</v>
      </c>
      <c r="JS272">
        <v>24.675660000000001</v>
      </c>
      <c r="JT272" s="1">
        <v>1.3151980000000001E-3</v>
      </c>
      <c r="JU272" s="1">
        <v>0.51265689999999997</v>
      </c>
      <c r="JV272">
        <v>0.6404415</v>
      </c>
      <c r="JW272">
        <v>24.942769999999999</v>
      </c>
      <c r="JX272" s="1">
        <v>1.151907E-3</v>
      </c>
      <c r="JY272" s="1">
        <v>0.449519</v>
      </c>
      <c r="JZ272">
        <v>0.63995369999999996</v>
      </c>
      <c r="KA272">
        <v>24.601330000000001</v>
      </c>
      <c r="KB272" s="1">
        <v>9.9839619999999999E-4</v>
      </c>
      <c r="KC272" s="1">
        <v>0.38998929999999998</v>
      </c>
      <c r="KD272">
        <v>0.63959999999999995</v>
      </c>
      <c r="KE272">
        <v>24.09384</v>
      </c>
      <c r="KF272" s="1">
        <v>8.5999229999999996E-4</v>
      </c>
      <c r="KG272" s="1">
        <v>0.33606419999999998</v>
      </c>
      <c r="KH272">
        <v>0.63944069999999997</v>
      </c>
      <c r="KI272">
        <v>23.49775</v>
      </c>
      <c r="KJ272" s="1">
        <v>7.4323E-4</v>
      </c>
      <c r="KK272" s="1">
        <v>0.29024109999999997</v>
      </c>
      <c r="KL272">
        <v>0.63941910000000002</v>
      </c>
      <c r="KM272">
        <v>23.456050000000001</v>
      </c>
      <c r="KN272" s="1">
        <v>6.5049900000000002E-4</v>
      </c>
      <c r="KO272" s="1">
        <v>0.253718</v>
      </c>
      <c r="KP272">
        <v>0.63954710000000004</v>
      </c>
      <c r="KQ272">
        <v>23.487780000000001</v>
      </c>
      <c r="KR272" s="1">
        <v>5.7992280000000002E-4</v>
      </c>
      <c r="KS272" s="1">
        <v>0.22581470000000001</v>
      </c>
      <c r="KT272">
        <v>0.63985219999999998</v>
      </c>
      <c r="KU272">
        <v>23.610009999999999</v>
      </c>
      <c r="KV272" s="1">
        <v>5.261396E-4</v>
      </c>
      <c r="KW272" s="1">
        <v>0.20455519999999999</v>
      </c>
      <c r="KX272">
        <v>0.64028600000000002</v>
      </c>
      <c r="KY272">
        <v>23.786850000000001</v>
      </c>
      <c r="KZ272" s="1">
        <v>4.832789E-4</v>
      </c>
      <c r="LA272" s="1">
        <v>0.1876486</v>
      </c>
      <c r="LB272">
        <v>0.64080479999999995</v>
      </c>
      <c r="LC272">
        <v>23.82471</v>
      </c>
      <c r="LD272" s="1">
        <v>4.4656269999999998E-4</v>
      </c>
      <c r="LE272" s="1">
        <v>0.1732417</v>
      </c>
      <c r="LF272">
        <v>0.64144369999999995</v>
      </c>
      <c r="LG272">
        <v>23.681480000000001</v>
      </c>
      <c r="LH272" s="1">
        <v>4.1352009999999999E-4</v>
      </c>
      <c r="LI272" s="1">
        <v>0.16030340000000001</v>
      </c>
      <c r="LJ272">
        <v>0.64213849999999995</v>
      </c>
      <c r="LK272">
        <v>23.31392</v>
      </c>
      <c r="LL272" s="1">
        <v>3.833051E-4</v>
      </c>
      <c r="LM272" s="1">
        <v>0.14847360000000001</v>
      </c>
      <c r="LN272">
        <v>0.64283800000000002</v>
      </c>
      <c r="LO272">
        <v>22.946570000000001</v>
      </c>
      <c r="LP272" s="1">
        <v>3.5606770000000003E-4</v>
      </c>
      <c r="LQ272" s="1">
        <v>0.13779150000000001</v>
      </c>
      <c r="LR272">
        <v>0.64349420000000002</v>
      </c>
      <c r="LS272">
        <v>23.147200000000002</v>
      </c>
      <c r="LT272" s="1">
        <v>3.3208130000000002E-4</v>
      </c>
      <c r="LU272" s="1">
        <v>0.1283859</v>
      </c>
      <c r="LV272">
        <v>0.6440922</v>
      </c>
      <c r="LW272">
        <v>23.544090000000001</v>
      </c>
      <c r="LX272" s="1">
        <v>3.1127869999999998E-4</v>
      </c>
      <c r="LY272" s="1">
        <v>0.1202444</v>
      </c>
      <c r="LZ272">
        <v>0.64458890000000002</v>
      </c>
      <c r="MA272">
        <v>24.237120000000001</v>
      </c>
      <c r="MB272" s="1">
        <v>2.9336E-4</v>
      </c>
      <c r="MC272" s="1">
        <v>0.1132349</v>
      </c>
      <c r="MD272">
        <v>0.64499910000000005</v>
      </c>
      <c r="ME272">
        <v>24.91442</v>
      </c>
      <c r="MF272" s="1">
        <v>2.7779360000000002E-4</v>
      </c>
      <c r="MG272" s="1">
        <v>0.1071616</v>
      </c>
      <c r="MH272">
        <v>0.64526890000000003</v>
      </c>
      <c r="MI272">
        <v>25.189800000000002</v>
      </c>
      <c r="MJ272" s="1">
        <v>2.64071E-4</v>
      </c>
      <c r="MK272" s="1">
        <v>0.1018255</v>
      </c>
      <c r="ML272">
        <v>0.64546159999999997</v>
      </c>
      <c r="MM272">
        <v>24.804950000000002</v>
      </c>
      <c r="MN272" s="1">
        <v>2.5188609999999997E-4</v>
      </c>
      <c r="MO272" s="1">
        <v>9.709856E-2</v>
      </c>
      <c r="MP272">
        <v>0.64553519999999998</v>
      </c>
      <c r="MQ272">
        <v>24.26876</v>
      </c>
      <c r="MR272" s="1">
        <v>2.41179E-4</v>
      </c>
      <c r="MS272" s="1">
        <v>9.2950169999999999E-2</v>
      </c>
      <c r="MT272">
        <v>0.64556409999999997</v>
      </c>
      <c r="MU272">
        <v>23.708780000000001</v>
      </c>
      <c r="MV272" s="1">
        <v>2.3205839999999999E-4</v>
      </c>
      <c r="MW272" s="1">
        <v>8.9404040000000004E-2</v>
      </c>
      <c r="MX272">
        <v>0.64549999999999996</v>
      </c>
      <c r="MY272">
        <v>23.65897</v>
      </c>
      <c r="MZ272" s="1">
        <v>2.243678E-4</v>
      </c>
      <c r="NA272" s="1">
        <v>8.6422959999999993E-2</v>
      </c>
      <c r="NB272">
        <v>0.64542980000000005</v>
      </c>
      <c r="NC272">
        <v>24.06645</v>
      </c>
      <c r="ND272" s="1">
        <v>2.1787600000000001E-4</v>
      </c>
      <c r="NE272" s="1">
        <v>8.3908609999999995E-2</v>
      </c>
      <c r="NF272">
        <v>0.64542980000000005</v>
      </c>
      <c r="NG272">
        <v>24.06645</v>
      </c>
      <c r="NH272" s="1">
        <v>2.1787600000000001E-4</v>
      </c>
      <c r="NI272" s="1">
        <v>8.3908609999999995E-2</v>
      </c>
      <c r="NJ272">
        <v>0.64542980000000005</v>
      </c>
      <c r="NK272">
        <v>24.06645</v>
      </c>
      <c r="NL272" s="1">
        <v>2.1787600000000001E-4</v>
      </c>
      <c r="NM272" s="1">
        <v>8.3908609999999995E-2</v>
      </c>
      <c r="NN272">
        <v>0.64542980000000005</v>
      </c>
      <c r="NO272">
        <v>24.06645</v>
      </c>
      <c r="NP272" s="1">
        <v>2.1787600000000001E-4</v>
      </c>
      <c r="NQ272" s="1">
        <v>8.3908609999999995E-2</v>
      </c>
      <c r="NR272">
        <v>0.64542980000000005</v>
      </c>
      <c r="NS272">
        <v>24.06645</v>
      </c>
      <c r="NT272" s="1">
        <v>2.1787600000000001E-4</v>
      </c>
      <c r="NU272" s="1">
        <v>8.3908609999999995E-2</v>
      </c>
      <c r="NV272">
        <v>0.64542980000000005</v>
      </c>
      <c r="NW272">
        <v>24.06645</v>
      </c>
      <c r="NX272" s="1">
        <v>2.1787600000000001E-4</v>
      </c>
      <c r="NY272" s="1">
        <v>8.3908609999999995E-2</v>
      </c>
      <c r="NZ272">
        <v>0.64542980000000005</v>
      </c>
      <c r="OA272">
        <v>24.06645</v>
      </c>
      <c r="OB272" s="1">
        <v>2.1787600000000001E-4</v>
      </c>
      <c r="OC272" s="1">
        <v>8.3908609999999995E-2</v>
      </c>
      <c r="OD272">
        <v>0.64542980000000005</v>
      </c>
      <c r="OE272">
        <v>24.06645</v>
      </c>
      <c r="OF272" s="1">
        <v>2.1787600000000001E-4</v>
      </c>
      <c r="OG272" s="1">
        <v>8.3908609999999995E-2</v>
      </c>
      <c r="OH272">
        <v>0.64542980000000005</v>
      </c>
      <c r="OI272">
        <v>24.06645</v>
      </c>
      <c r="OJ272" s="1">
        <v>2.1787600000000001E-4</v>
      </c>
      <c r="OK272" s="1">
        <v>8.3908609999999995E-2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0.97543340000000001</v>
      </c>
      <c r="G273">
        <v>18.624790000000001</v>
      </c>
      <c r="H273">
        <v>0</v>
      </c>
      <c r="I273">
        <v>0</v>
      </c>
      <c r="J273">
        <v>0.97322520000000001</v>
      </c>
      <c r="K273">
        <v>19.08961</v>
      </c>
      <c r="L273">
        <v>0</v>
      </c>
      <c r="M273">
        <v>0</v>
      </c>
      <c r="N273">
        <v>0.97098139999999999</v>
      </c>
      <c r="O273">
        <v>19.329540000000001</v>
      </c>
      <c r="P273">
        <v>0</v>
      </c>
      <c r="Q273">
        <v>0</v>
      </c>
      <c r="R273">
        <v>0.96875440000000002</v>
      </c>
      <c r="S273">
        <v>19.509530000000002</v>
      </c>
      <c r="T273">
        <v>0</v>
      </c>
      <c r="U273">
        <v>0</v>
      </c>
      <c r="V273">
        <v>0.96644430000000003</v>
      </c>
      <c r="W273">
        <v>19.767320000000002</v>
      </c>
      <c r="X273">
        <v>0</v>
      </c>
      <c r="Y273">
        <v>0</v>
      </c>
      <c r="Z273">
        <v>0.96413749999999998</v>
      </c>
      <c r="AA273">
        <v>19.69528</v>
      </c>
      <c r="AB273">
        <v>0</v>
      </c>
      <c r="AC273">
        <v>0</v>
      </c>
      <c r="AD273">
        <v>0.96178770000000002</v>
      </c>
      <c r="AE273">
        <v>19.374980000000001</v>
      </c>
      <c r="AF273">
        <v>0</v>
      </c>
      <c r="AG273">
        <v>0</v>
      </c>
      <c r="AH273">
        <v>0.9594298</v>
      </c>
      <c r="AI273">
        <v>19.1556</v>
      </c>
      <c r="AJ273">
        <v>0</v>
      </c>
      <c r="AK273">
        <v>0</v>
      </c>
      <c r="AL273">
        <v>0.95712909999999995</v>
      </c>
      <c r="AM273">
        <v>19.076450000000001</v>
      </c>
      <c r="AN273">
        <v>0</v>
      </c>
      <c r="AO273">
        <v>0</v>
      </c>
      <c r="AP273">
        <v>0.95473810000000003</v>
      </c>
      <c r="AQ273">
        <v>19.598320000000001</v>
      </c>
      <c r="AR273">
        <v>0</v>
      </c>
      <c r="AS273">
        <v>0</v>
      </c>
      <c r="AT273">
        <v>0.95227870000000003</v>
      </c>
      <c r="AU273">
        <v>20.178830000000001</v>
      </c>
      <c r="AV273">
        <v>0</v>
      </c>
      <c r="AW273">
        <v>0</v>
      </c>
      <c r="AX273">
        <v>0.94976039999999995</v>
      </c>
      <c r="AY273">
        <v>20.602889999999999</v>
      </c>
      <c r="AZ273">
        <v>0</v>
      </c>
      <c r="BA273">
        <v>0</v>
      </c>
      <c r="BB273">
        <v>0.94713769999999997</v>
      </c>
      <c r="BC273">
        <v>20.994039999999998</v>
      </c>
      <c r="BD273">
        <v>0</v>
      </c>
      <c r="BE273">
        <v>0</v>
      </c>
      <c r="BF273">
        <v>0.94447199999999998</v>
      </c>
      <c r="BG273">
        <v>20.963329999999999</v>
      </c>
      <c r="BH273">
        <v>4.8560190000000002E-18</v>
      </c>
      <c r="BI273">
        <v>1.094563E-15</v>
      </c>
      <c r="BJ273">
        <v>0.9417335</v>
      </c>
      <c r="BK273">
        <v>20.774989999999999</v>
      </c>
      <c r="BL273" s="1">
        <v>3.7102800000000001E-11</v>
      </c>
      <c r="BM273" s="1">
        <v>8.11256E-9</v>
      </c>
      <c r="BN273">
        <v>0.93899829999999995</v>
      </c>
      <c r="BO273">
        <v>20.611339999999998</v>
      </c>
      <c r="BP273" s="1">
        <v>7.9670599999999999E-7</v>
      </c>
      <c r="BQ273" s="1">
        <v>1.918197E-4</v>
      </c>
      <c r="BR273">
        <v>0.93623020000000001</v>
      </c>
      <c r="BS273">
        <v>20.514880000000002</v>
      </c>
      <c r="BT273" s="1">
        <v>4.1304539999999999E-4</v>
      </c>
      <c r="BU273" s="1">
        <v>0.1052999</v>
      </c>
      <c r="BV273">
        <v>0.93346119999999999</v>
      </c>
      <c r="BW273">
        <v>20.53894</v>
      </c>
      <c r="BX273" s="1">
        <v>3.6730319999999997E-2</v>
      </c>
      <c r="BY273" s="1">
        <v>9.8050610000000002</v>
      </c>
      <c r="BZ273">
        <v>0.9306856</v>
      </c>
      <c r="CA273">
        <v>20.852640000000001</v>
      </c>
      <c r="CB273" s="1">
        <v>0.92299189999999998</v>
      </c>
      <c r="CC273">
        <v>256.50470000000001</v>
      </c>
      <c r="CD273">
        <v>0.92775960000000002</v>
      </c>
      <c r="CE273">
        <v>20.944949999999999</v>
      </c>
      <c r="CF273" s="1">
        <v>8.5616479999999999</v>
      </c>
      <c r="CG273">
        <v>2468.893</v>
      </c>
      <c r="CH273">
        <v>0.92475030000000003</v>
      </c>
      <c r="CI273">
        <v>20.943819999999999</v>
      </c>
      <c r="CJ273">
        <v>35.128999999999998</v>
      </c>
      <c r="CK273">
        <v>10472.379999999999</v>
      </c>
      <c r="CL273">
        <v>0.92144689999999996</v>
      </c>
      <c r="CM273">
        <v>20.715910000000001</v>
      </c>
      <c r="CN273">
        <v>72.669939999999997</v>
      </c>
      <c r="CO273">
        <v>22353.9</v>
      </c>
      <c r="CP273">
        <v>0.91742489999999999</v>
      </c>
      <c r="CQ273">
        <v>20.54731</v>
      </c>
      <c r="CR273">
        <v>83.960409999999996</v>
      </c>
      <c r="CS273">
        <v>26613.61</v>
      </c>
      <c r="CT273">
        <v>0.91203330000000005</v>
      </c>
      <c r="CU273">
        <v>20.390460000000001</v>
      </c>
      <c r="CV273">
        <v>58.895220000000002</v>
      </c>
      <c r="CW273">
        <v>19211.8</v>
      </c>
      <c r="CX273">
        <v>0.90521309999999999</v>
      </c>
      <c r="CY273">
        <v>20.139990000000001</v>
      </c>
      <c r="CZ273">
        <v>27.06756</v>
      </c>
      <c r="DA273">
        <v>9079.5419999999995</v>
      </c>
      <c r="DB273">
        <v>0.89743580000000001</v>
      </c>
      <c r="DC273">
        <v>19.925730000000001</v>
      </c>
      <c r="DD273">
        <v>8.7704210000000007</v>
      </c>
      <c r="DE273">
        <v>3018.3090000000002</v>
      </c>
      <c r="DF273">
        <v>0.88940730000000001</v>
      </c>
      <c r="DG273">
        <v>19.881150000000002</v>
      </c>
      <c r="DH273">
        <v>2.1621269999999999</v>
      </c>
      <c r="DI273">
        <v>760.79240000000004</v>
      </c>
      <c r="DJ273">
        <v>0.88124899999999995</v>
      </c>
      <c r="DK273">
        <v>19.765029999999999</v>
      </c>
      <c r="DL273">
        <v>0.4619607</v>
      </c>
      <c r="DM273">
        <v>164.27369999999999</v>
      </c>
      <c r="DN273">
        <v>0.87306329999999999</v>
      </c>
      <c r="DO273">
        <v>19.723659999999999</v>
      </c>
      <c r="DP273">
        <v>0.12260749999999999</v>
      </c>
      <c r="DQ273">
        <v>42.595489999999998</v>
      </c>
      <c r="DR273">
        <v>0.8648595</v>
      </c>
      <c r="DS273">
        <v>19.308440000000001</v>
      </c>
      <c r="DT273">
        <v>6.5007750000000003E-2</v>
      </c>
      <c r="DU273">
        <v>21.68534</v>
      </c>
      <c r="DV273">
        <v>0.85687860000000005</v>
      </c>
      <c r="DW273">
        <v>18.85981</v>
      </c>
      <c r="DX273">
        <v>5.5061520000000003E-2</v>
      </c>
      <c r="DY273">
        <v>18.144780000000001</v>
      </c>
      <c r="DZ273">
        <v>0.84907109999999997</v>
      </c>
      <c r="EA273">
        <v>18.6126</v>
      </c>
      <c r="EB273">
        <v>5.3138249999999998E-2</v>
      </c>
      <c r="EC273">
        <v>17.518329999999999</v>
      </c>
      <c r="ED273">
        <v>0.84132720000000005</v>
      </c>
      <c r="EE273">
        <v>18.503360000000001</v>
      </c>
      <c r="EF273" s="1">
        <v>5.2711500000000001E-2</v>
      </c>
      <c r="EG273">
        <v>17.442789999999999</v>
      </c>
      <c r="EH273">
        <v>0.83389360000000001</v>
      </c>
      <c r="EI273">
        <v>18.882950000000001</v>
      </c>
      <c r="EJ273" s="1">
        <v>5.1805650000000002E-2</v>
      </c>
      <c r="EK273">
        <v>17.231059999999999</v>
      </c>
      <c r="EL273">
        <v>0.8264726</v>
      </c>
      <c r="EM273">
        <v>19.196120000000001</v>
      </c>
      <c r="EN273" s="1">
        <v>4.9655459999999998E-2</v>
      </c>
      <c r="EO273">
        <v>16.608309999999999</v>
      </c>
      <c r="EP273">
        <v>0.81884199999999996</v>
      </c>
      <c r="EQ273">
        <v>19.286940000000001</v>
      </c>
      <c r="ER273" s="1">
        <v>4.6413540000000003E-2</v>
      </c>
      <c r="ES273" s="1">
        <v>15.61082</v>
      </c>
      <c r="ET273">
        <v>0.81107130000000005</v>
      </c>
      <c r="EU273">
        <v>19.455760000000001</v>
      </c>
      <c r="EV273" s="1">
        <v>4.2612789999999998E-2</v>
      </c>
      <c r="EW273" s="1">
        <v>14.40977</v>
      </c>
      <c r="EX273">
        <v>0.80330330000000005</v>
      </c>
      <c r="EY273">
        <v>19.27347</v>
      </c>
      <c r="EZ273" s="1">
        <v>3.8713259999999999E-2</v>
      </c>
      <c r="FA273" s="1">
        <v>13.157310000000001</v>
      </c>
      <c r="FB273">
        <v>0.79526540000000001</v>
      </c>
      <c r="FC273">
        <v>18.649370000000001</v>
      </c>
      <c r="FD273" s="1">
        <v>3.4986490000000002E-2</v>
      </c>
      <c r="FE273" s="1">
        <v>11.951180000000001</v>
      </c>
      <c r="FF273">
        <v>0.78712029999999999</v>
      </c>
      <c r="FG273">
        <v>18.08886</v>
      </c>
      <c r="FH273" s="1">
        <v>3.1594650000000002E-2</v>
      </c>
      <c r="FI273" s="1">
        <v>10.84446</v>
      </c>
      <c r="FJ273">
        <v>0.77933110000000005</v>
      </c>
      <c r="FK273">
        <v>17.789560000000002</v>
      </c>
      <c r="FL273" s="1">
        <v>2.8570559999999998E-2</v>
      </c>
      <c r="FM273" s="1">
        <v>9.8491110000000006</v>
      </c>
      <c r="FN273">
        <v>0.77240410000000004</v>
      </c>
      <c r="FO273">
        <v>18.333970000000001</v>
      </c>
      <c r="FP273" s="1">
        <v>2.5886760000000002E-2</v>
      </c>
      <c r="FQ273" s="1">
        <v>8.9553180000000001</v>
      </c>
      <c r="FR273">
        <v>0.76512919999999995</v>
      </c>
      <c r="FS273">
        <v>19.139489999999999</v>
      </c>
      <c r="FT273" s="1">
        <v>2.343522E-2</v>
      </c>
      <c r="FU273" s="1">
        <v>8.1398100000000007</v>
      </c>
      <c r="FV273">
        <v>0.75798299999999996</v>
      </c>
      <c r="FW273">
        <v>20.01811</v>
      </c>
      <c r="FX273" s="1">
        <v>2.1200279999999998E-2</v>
      </c>
      <c r="FY273" s="1">
        <v>7.3977789999999999</v>
      </c>
      <c r="FZ273">
        <v>0.75063440000000003</v>
      </c>
      <c r="GA273">
        <v>20.722370000000002</v>
      </c>
      <c r="GB273" s="1">
        <v>1.9159209999999999E-2</v>
      </c>
      <c r="GC273" s="1">
        <v>6.7175039999999999</v>
      </c>
      <c r="GD273">
        <v>0.74353100000000005</v>
      </c>
      <c r="GE273">
        <v>20.658180000000002</v>
      </c>
      <c r="GF273" s="1">
        <v>1.73262E-2</v>
      </c>
      <c r="GG273" s="1">
        <v>6.1003590000000001</v>
      </c>
      <c r="GH273">
        <v>0.73629259999999996</v>
      </c>
      <c r="GI273">
        <v>20.09853</v>
      </c>
      <c r="GJ273" s="1">
        <v>1.5670150000000001E-2</v>
      </c>
      <c r="GK273" s="1">
        <v>5.5427299999999997</v>
      </c>
      <c r="GL273">
        <v>0.72890379999999999</v>
      </c>
      <c r="GM273">
        <v>19.53528</v>
      </c>
      <c r="GN273" s="1">
        <v>1.417964E-2</v>
      </c>
      <c r="GO273" s="1">
        <v>5.0395909999999997</v>
      </c>
      <c r="GP273">
        <v>0.72130190000000005</v>
      </c>
      <c r="GQ273">
        <v>19.19556</v>
      </c>
      <c r="GR273" s="1">
        <v>1.2838499999999999E-2</v>
      </c>
      <c r="GS273" s="1">
        <v>4.5862600000000002</v>
      </c>
      <c r="GT273">
        <v>0.71421219999999996</v>
      </c>
      <c r="GU273">
        <v>19.773489999999999</v>
      </c>
      <c r="GV273" s="1">
        <v>1.164133E-2</v>
      </c>
      <c r="GW273" s="1">
        <v>4.176749</v>
      </c>
      <c r="GX273">
        <v>0.70773870000000005</v>
      </c>
      <c r="GY273">
        <v>20.617989999999999</v>
      </c>
      <c r="GZ273" s="1">
        <v>1.0569220000000001E-2</v>
      </c>
      <c r="HA273" s="1">
        <v>3.8071030000000001</v>
      </c>
      <c r="HB273">
        <v>0.70108820000000005</v>
      </c>
      <c r="HC273">
        <v>21.6097</v>
      </c>
      <c r="HD273" s="1">
        <v>9.5883270000000007E-3</v>
      </c>
      <c r="HE273" s="1">
        <v>3.4688289999999999</v>
      </c>
      <c r="HF273">
        <v>0.69442110000000001</v>
      </c>
      <c r="HG273">
        <v>22.436409999999999</v>
      </c>
      <c r="HH273" s="1">
        <v>8.6873030000000004E-3</v>
      </c>
      <c r="HI273" s="1">
        <v>3.1566540000000001</v>
      </c>
      <c r="HJ273">
        <v>0.68779109999999999</v>
      </c>
      <c r="HK273">
        <v>22.57788</v>
      </c>
      <c r="HL273" s="1">
        <v>7.8632040000000004E-3</v>
      </c>
      <c r="HM273" s="1">
        <v>2.869777</v>
      </c>
      <c r="HN273">
        <v>0.68211120000000003</v>
      </c>
      <c r="HO273">
        <v>22.17595</v>
      </c>
      <c r="HP273" s="1">
        <v>7.1069569999999997E-3</v>
      </c>
      <c r="HQ273" s="1">
        <v>2.6024430000000001</v>
      </c>
      <c r="HR273">
        <v>0.67670070000000004</v>
      </c>
      <c r="HS273">
        <v>21.68488</v>
      </c>
      <c r="HT273" s="1">
        <v>6.4212740000000003E-3</v>
      </c>
      <c r="HU273" s="1">
        <v>2.358053</v>
      </c>
      <c r="HV273">
        <v>0.67153119999999999</v>
      </c>
      <c r="HW273">
        <v>21.255839999999999</v>
      </c>
      <c r="HX273" s="1">
        <v>5.8066039999999999E-3</v>
      </c>
      <c r="HY273" s="1">
        <v>2.1377100000000002</v>
      </c>
      <c r="HZ273">
        <v>0.66695340000000003</v>
      </c>
      <c r="IA273">
        <v>21.497979999999998</v>
      </c>
      <c r="IB273" s="1">
        <v>5.2535339999999998E-3</v>
      </c>
      <c r="IC273" s="1">
        <v>1.938153</v>
      </c>
      <c r="ID273">
        <v>0.66267019999999999</v>
      </c>
      <c r="IE273">
        <v>21.438009999999998</v>
      </c>
      <c r="IF273" s="1">
        <v>4.7441059999999997E-3</v>
      </c>
      <c r="IG273" s="1">
        <v>1.754089</v>
      </c>
      <c r="IH273">
        <v>0.65868970000000004</v>
      </c>
      <c r="II273">
        <v>22.147639999999999</v>
      </c>
      <c r="IJ273" s="1">
        <v>4.2588180000000002E-3</v>
      </c>
      <c r="IK273" s="1">
        <v>1.578552</v>
      </c>
      <c r="IL273">
        <v>0.65506790000000004</v>
      </c>
      <c r="IM273">
        <v>22.81587</v>
      </c>
      <c r="IN273" s="1">
        <v>3.7917559999999999E-3</v>
      </c>
      <c r="IO273" s="1">
        <v>1.408547</v>
      </c>
      <c r="IP273">
        <v>0.65189900000000001</v>
      </c>
      <c r="IQ273">
        <v>23.034739999999999</v>
      </c>
      <c r="IR273" s="1">
        <v>3.3430199999999999E-3</v>
      </c>
      <c r="IS273" s="1">
        <v>1.2443550000000001</v>
      </c>
      <c r="IT273">
        <v>0.6491981</v>
      </c>
      <c r="IU273">
        <v>22.813590000000001</v>
      </c>
      <c r="IV273" s="1">
        <v>2.923092E-3</v>
      </c>
      <c r="IW273" s="1">
        <v>1.089761</v>
      </c>
      <c r="IX273">
        <v>0.64683769999999996</v>
      </c>
      <c r="IY273">
        <v>22.310040000000001</v>
      </c>
      <c r="IZ273" s="1">
        <v>2.5447199999999999E-3</v>
      </c>
      <c r="JA273" s="1">
        <v>0.94980850000000006</v>
      </c>
      <c r="JB273">
        <v>0.64486180000000004</v>
      </c>
      <c r="JC273">
        <v>21.887049999999999</v>
      </c>
      <c r="JD273" s="1">
        <v>2.2171830000000002E-3</v>
      </c>
      <c r="JE273" s="1">
        <v>0.82802719999999996</v>
      </c>
      <c r="JF273">
        <v>0.64324789999999998</v>
      </c>
      <c r="JG273">
        <v>22.288689999999999</v>
      </c>
      <c r="JH273" s="1">
        <v>1.9411960000000001E-3</v>
      </c>
      <c r="JI273" s="1">
        <v>0.72504449999999998</v>
      </c>
      <c r="JJ273">
        <v>0.64188179999999995</v>
      </c>
      <c r="JK273">
        <v>22.9419</v>
      </c>
      <c r="JL273" s="1">
        <v>1.710839E-3</v>
      </c>
      <c r="JM273" s="1">
        <v>0.63894870000000004</v>
      </c>
      <c r="JN273">
        <v>0.64076909999999998</v>
      </c>
      <c r="JO273">
        <v>23.809059999999999</v>
      </c>
      <c r="JP273" s="1">
        <v>1.514404E-3</v>
      </c>
      <c r="JQ273" s="1">
        <v>0.56562599999999996</v>
      </c>
      <c r="JR273">
        <v>0.63990740000000002</v>
      </c>
      <c r="JS273">
        <v>24.687480000000001</v>
      </c>
      <c r="JT273" s="1">
        <v>1.338671E-3</v>
      </c>
      <c r="JU273" s="1">
        <v>0.50014309999999995</v>
      </c>
      <c r="JV273">
        <v>0.63923560000000001</v>
      </c>
      <c r="JW273">
        <v>24.948589999999999</v>
      </c>
      <c r="JX273" s="1">
        <v>1.174153E-3</v>
      </c>
      <c r="JY273" s="1">
        <v>0.4389805</v>
      </c>
      <c r="JZ273">
        <v>0.63873979999999997</v>
      </c>
      <c r="KA273">
        <v>24.607150000000001</v>
      </c>
      <c r="KB273" s="1">
        <v>1.019168E-3</v>
      </c>
      <c r="KC273" s="1">
        <v>0.38128849999999997</v>
      </c>
      <c r="KD273">
        <v>0.6384107</v>
      </c>
      <c r="KE273">
        <v>24.1251</v>
      </c>
      <c r="KF273" s="1">
        <v>8.7834779999999997E-4</v>
      </c>
      <c r="KG273" s="1">
        <v>0.32869749999999998</v>
      </c>
      <c r="KH273">
        <v>0.63824429999999999</v>
      </c>
      <c r="KI273">
        <v>23.548970000000001</v>
      </c>
      <c r="KJ273" s="1">
        <v>7.5840260000000002E-4</v>
      </c>
      <c r="KK273" s="1">
        <v>0.28364200000000001</v>
      </c>
      <c r="KL273">
        <v>0.6382179</v>
      </c>
      <c r="KM273">
        <v>23.516760000000001</v>
      </c>
      <c r="KN273" s="1">
        <v>6.6232699999999999E-4</v>
      </c>
      <c r="KO273" s="1">
        <v>0.2474373</v>
      </c>
      <c r="KP273">
        <v>0.63834449999999998</v>
      </c>
      <c r="KQ273">
        <v>23.544429999999998</v>
      </c>
      <c r="KR273" s="1">
        <v>5.8888769999999998E-4</v>
      </c>
      <c r="KS273" s="1">
        <v>0.2196642</v>
      </c>
      <c r="KT273">
        <v>0.63862160000000001</v>
      </c>
      <c r="KU273">
        <v>23.628299999999999</v>
      </c>
      <c r="KV273" s="1">
        <v>5.3306329999999996E-4</v>
      </c>
      <c r="KW273" s="1">
        <v>0.19856019999999999</v>
      </c>
      <c r="KX273">
        <v>0.63900509999999999</v>
      </c>
      <c r="KY273">
        <v>23.786940000000001</v>
      </c>
      <c r="KZ273" s="1">
        <v>4.8893289999999996E-4</v>
      </c>
      <c r="LA273" s="1">
        <v>0.18190580000000001</v>
      </c>
      <c r="LB273">
        <v>0.63952520000000002</v>
      </c>
      <c r="LC273">
        <v>23.80836</v>
      </c>
      <c r="LD273" s="1">
        <v>4.515074E-4</v>
      </c>
      <c r="LE273" s="1">
        <v>0.16785539999999999</v>
      </c>
      <c r="LF273">
        <v>0.64012769999999997</v>
      </c>
      <c r="LG273">
        <v>23.6722</v>
      </c>
      <c r="LH273" s="1">
        <v>4.1802339999999998E-4</v>
      </c>
      <c r="LI273" s="1">
        <v>0.1553205</v>
      </c>
      <c r="LJ273">
        <v>0.64079549999999996</v>
      </c>
      <c r="LK273">
        <v>23.332840000000001</v>
      </c>
      <c r="LL273" s="1">
        <v>3.8741399999999999E-4</v>
      </c>
      <c r="LM273" s="1">
        <v>0.14387079999999999</v>
      </c>
      <c r="LN273">
        <v>0.64146979999999998</v>
      </c>
      <c r="LO273">
        <v>22.990590000000001</v>
      </c>
      <c r="LP273" s="1">
        <v>3.5974310000000002E-4</v>
      </c>
      <c r="LQ273" s="1">
        <v>0.13350890000000001</v>
      </c>
      <c r="LR273">
        <v>0.64212170000000002</v>
      </c>
      <c r="LS273">
        <v>23.217669999999998</v>
      </c>
      <c r="LT273" s="1">
        <v>3.3528529999999999E-4</v>
      </c>
      <c r="LU273" s="1">
        <v>0.1243499</v>
      </c>
      <c r="LV273">
        <v>0.64270470000000002</v>
      </c>
      <c r="LW273">
        <v>23.611920000000001</v>
      </c>
      <c r="LX273" s="1">
        <v>3.1404080000000002E-4</v>
      </c>
      <c r="LY273" s="1">
        <v>0.1164091</v>
      </c>
      <c r="LZ273">
        <v>0.64319789999999999</v>
      </c>
      <c r="MA273">
        <v>24.287430000000001</v>
      </c>
      <c r="MB273" s="1">
        <v>2.957371E-4</v>
      </c>
      <c r="MC273" s="1">
        <v>0.10956490000000001</v>
      </c>
      <c r="MD273">
        <v>0.64358990000000005</v>
      </c>
      <c r="ME273">
        <v>24.94595</v>
      </c>
      <c r="MF273" s="1">
        <v>2.7986310000000002E-4</v>
      </c>
      <c r="MG273" s="1">
        <v>0.10364279999999999</v>
      </c>
      <c r="MH273">
        <v>0.64387859999999997</v>
      </c>
      <c r="MI273">
        <v>25.210290000000001</v>
      </c>
      <c r="MJ273" s="1">
        <v>2.6590050000000002E-4</v>
      </c>
      <c r="MK273" s="1">
        <v>9.8444119999999996E-2</v>
      </c>
      <c r="ML273">
        <v>0.64405069999999998</v>
      </c>
      <c r="MM273">
        <v>24.822479999999999</v>
      </c>
      <c r="MN273" s="1">
        <v>2.5350509999999999E-4</v>
      </c>
      <c r="MO273" s="1">
        <v>9.3841450000000007E-2</v>
      </c>
      <c r="MP273">
        <v>0.644123</v>
      </c>
      <c r="MQ273">
        <v>24.30584</v>
      </c>
      <c r="MR273" s="1">
        <v>2.425797E-4</v>
      </c>
      <c r="MS273" s="1">
        <v>8.9786160000000004E-2</v>
      </c>
      <c r="MT273">
        <v>0.64414590000000005</v>
      </c>
      <c r="MU273">
        <v>23.756019999999999</v>
      </c>
      <c r="MV273" s="1">
        <v>2.332441E-4</v>
      </c>
      <c r="MW273" s="1">
        <v>8.6305950000000006E-2</v>
      </c>
      <c r="MX273">
        <v>0.6441306</v>
      </c>
      <c r="MY273">
        <v>23.702179999999998</v>
      </c>
      <c r="MZ273" s="1">
        <v>2.2536520000000001E-4</v>
      </c>
      <c r="NA273" s="1">
        <v>8.3374180000000006E-2</v>
      </c>
      <c r="NB273">
        <v>0.64404510000000004</v>
      </c>
      <c r="NC273">
        <v>24.100549999999998</v>
      </c>
      <c r="ND273" s="1">
        <v>2.187209E-4</v>
      </c>
      <c r="NE273" s="1">
        <v>8.0904279999999995E-2</v>
      </c>
      <c r="NF273">
        <v>0.64404510000000004</v>
      </c>
      <c r="NG273">
        <v>24.100549999999998</v>
      </c>
      <c r="NH273" s="1">
        <v>2.187209E-4</v>
      </c>
      <c r="NI273" s="1">
        <v>8.0904279999999995E-2</v>
      </c>
      <c r="NJ273">
        <v>0.64404510000000004</v>
      </c>
      <c r="NK273">
        <v>24.100549999999998</v>
      </c>
      <c r="NL273" s="1">
        <v>2.187209E-4</v>
      </c>
      <c r="NM273" s="1">
        <v>8.0904279999999995E-2</v>
      </c>
      <c r="NN273">
        <v>0.64404510000000004</v>
      </c>
      <c r="NO273">
        <v>24.100549999999998</v>
      </c>
      <c r="NP273" s="1">
        <v>2.187209E-4</v>
      </c>
      <c r="NQ273" s="1">
        <v>8.0904279999999995E-2</v>
      </c>
      <c r="NR273">
        <v>0.64404510000000004</v>
      </c>
      <c r="NS273">
        <v>24.100549999999998</v>
      </c>
      <c r="NT273" s="1">
        <v>2.187209E-4</v>
      </c>
      <c r="NU273" s="1">
        <v>8.0904279999999995E-2</v>
      </c>
      <c r="NV273">
        <v>0.64404510000000004</v>
      </c>
      <c r="NW273">
        <v>24.100549999999998</v>
      </c>
      <c r="NX273" s="1">
        <v>2.187209E-4</v>
      </c>
      <c r="NY273" s="1">
        <v>8.0904279999999995E-2</v>
      </c>
      <c r="NZ273">
        <v>0.64404510000000004</v>
      </c>
      <c r="OA273">
        <v>24.100549999999998</v>
      </c>
      <c r="OB273" s="1">
        <v>2.187209E-4</v>
      </c>
      <c r="OC273" s="1">
        <v>8.0904279999999995E-2</v>
      </c>
      <c r="OD273">
        <v>0.64404510000000004</v>
      </c>
      <c r="OE273">
        <v>24.100549999999998</v>
      </c>
      <c r="OF273" s="1">
        <v>2.187209E-4</v>
      </c>
      <c r="OG273" s="1">
        <v>8.0904279999999995E-2</v>
      </c>
      <c r="OH273">
        <v>0.64404510000000004</v>
      </c>
      <c r="OI273">
        <v>24.100549999999998</v>
      </c>
      <c r="OJ273" s="1">
        <v>2.187209E-4</v>
      </c>
      <c r="OK273" s="1">
        <v>8.0904279999999995E-2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0.87400279999999997</v>
      </c>
      <c r="G274">
        <v>18.61908</v>
      </c>
      <c r="H274">
        <v>0</v>
      </c>
      <c r="I274">
        <v>0</v>
      </c>
      <c r="J274">
        <v>0.87284640000000002</v>
      </c>
      <c r="K274">
        <v>19.105789999999999</v>
      </c>
      <c r="L274">
        <v>0</v>
      </c>
      <c r="M274">
        <v>0</v>
      </c>
      <c r="N274">
        <v>0.87163849999999998</v>
      </c>
      <c r="O274">
        <v>19.38448</v>
      </c>
      <c r="P274">
        <v>0</v>
      </c>
      <c r="Q274">
        <v>0</v>
      </c>
      <c r="R274">
        <v>0.87044639999999995</v>
      </c>
      <c r="S274">
        <v>19.56231</v>
      </c>
      <c r="T274">
        <v>0</v>
      </c>
      <c r="U274">
        <v>0</v>
      </c>
      <c r="V274">
        <v>0.86927589999999999</v>
      </c>
      <c r="W274">
        <v>19.814129999999999</v>
      </c>
      <c r="X274">
        <v>0</v>
      </c>
      <c r="Y274">
        <v>0</v>
      </c>
      <c r="Z274">
        <v>0.86810759999999998</v>
      </c>
      <c r="AA274">
        <v>19.739940000000001</v>
      </c>
      <c r="AB274">
        <v>0</v>
      </c>
      <c r="AC274">
        <v>0</v>
      </c>
      <c r="AD274">
        <v>0.86688690000000002</v>
      </c>
      <c r="AE274">
        <v>19.39188</v>
      </c>
      <c r="AF274">
        <v>0</v>
      </c>
      <c r="AG274">
        <v>0</v>
      </c>
      <c r="AH274">
        <v>0.86566180000000004</v>
      </c>
      <c r="AI274">
        <v>19.165410000000001</v>
      </c>
      <c r="AJ274">
        <v>0</v>
      </c>
      <c r="AK274">
        <v>0</v>
      </c>
      <c r="AL274">
        <v>0.86453530000000001</v>
      </c>
      <c r="AM274">
        <v>19.066770000000002</v>
      </c>
      <c r="AN274">
        <v>0</v>
      </c>
      <c r="AO274">
        <v>0</v>
      </c>
      <c r="AP274">
        <v>0.86331150000000001</v>
      </c>
      <c r="AQ274">
        <v>19.584350000000001</v>
      </c>
      <c r="AR274">
        <v>0</v>
      </c>
      <c r="AS274">
        <v>0</v>
      </c>
      <c r="AT274">
        <v>0.86207020000000001</v>
      </c>
      <c r="AU274">
        <v>20.17773</v>
      </c>
      <c r="AV274">
        <v>0</v>
      </c>
      <c r="AW274">
        <v>0</v>
      </c>
      <c r="AX274">
        <v>0.86076240000000004</v>
      </c>
      <c r="AY274">
        <v>20.612410000000001</v>
      </c>
      <c r="AZ274">
        <v>0</v>
      </c>
      <c r="BA274">
        <v>0</v>
      </c>
      <c r="BB274">
        <v>0.85945700000000003</v>
      </c>
      <c r="BC274">
        <v>21.00882</v>
      </c>
      <c r="BD274">
        <v>0</v>
      </c>
      <c r="BE274">
        <v>0</v>
      </c>
      <c r="BF274">
        <v>0.85806579999999999</v>
      </c>
      <c r="BG274">
        <v>20.986640000000001</v>
      </c>
      <c r="BH274">
        <v>2.2880260000000001E-18</v>
      </c>
      <c r="BI274">
        <v>5.8903380000000003E-16</v>
      </c>
      <c r="BJ274">
        <v>0.85665539999999996</v>
      </c>
      <c r="BK274">
        <v>20.77966</v>
      </c>
      <c r="BL274" s="1">
        <v>7.7734550000000002E-12</v>
      </c>
      <c r="BM274" s="1">
        <v>2.2587899999999998E-9</v>
      </c>
      <c r="BN274">
        <v>0.85528000000000004</v>
      </c>
      <c r="BO274">
        <v>20.61421</v>
      </c>
      <c r="BP274" s="1">
        <v>4.107831E-7</v>
      </c>
      <c r="BQ274" s="1">
        <v>1.3250919999999999E-4</v>
      </c>
      <c r="BR274">
        <v>0.85386550000000006</v>
      </c>
      <c r="BS274">
        <v>20.51634</v>
      </c>
      <c r="BT274" s="1">
        <v>2.5604780000000003E-4</v>
      </c>
      <c r="BU274" s="1">
        <v>9.0611200000000003E-2</v>
      </c>
      <c r="BV274">
        <v>0.85250619999999999</v>
      </c>
      <c r="BW274">
        <v>20.539899999999999</v>
      </c>
      <c r="BX274" s="1">
        <v>2.5692489999999998E-2</v>
      </c>
      <c r="BY274" s="1">
        <v>9.8771409999999999</v>
      </c>
      <c r="BZ274">
        <v>0.85112710000000003</v>
      </c>
      <c r="CA274">
        <v>20.86964</v>
      </c>
      <c r="CB274" s="1">
        <v>0.70977509999999999</v>
      </c>
      <c r="CC274">
        <v>294.95699999999999</v>
      </c>
      <c r="CD274">
        <v>0.84967329999999996</v>
      </c>
      <c r="CE274">
        <v>20.968039999999998</v>
      </c>
      <c r="CF274" s="1">
        <v>7.1303369999999999</v>
      </c>
      <c r="CG274">
        <v>3194.61</v>
      </c>
      <c r="CH274">
        <v>0.84816970000000003</v>
      </c>
      <c r="CI274">
        <v>20.978750000000002</v>
      </c>
      <c r="CJ274">
        <v>31.366499999999998</v>
      </c>
      <c r="CK274">
        <v>15100.55</v>
      </c>
      <c r="CL274">
        <v>0.84639790000000004</v>
      </c>
      <c r="CM274">
        <v>20.73912</v>
      </c>
      <c r="CN274">
        <v>69.062470000000005</v>
      </c>
      <c r="CO274">
        <v>35668.129999999997</v>
      </c>
      <c r="CP274">
        <v>0.84422330000000001</v>
      </c>
      <c r="CQ274">
        <v>20.550899999999999</v>
      </c>
      <c r="CR274">
        <v>84.281459999999996</v>
      </c>
      <c r="CS274">
        <v>46685.66</v>
      </c>
      <c r="CT274">
        <v>0.84119809999999995</v>
      </c>
      <c r="CU274">
        <v>20.38524</v>
      </c>
      <c r="CV274">
        <v>62.424320000000002</v>
      </c>
      <c r="CW274">
        <v>36967.24</v>
      </c>
      <c r="CX274">
        <v>0.83739980000000003</v>
      </c>
      <c r="CY274">
        <v>20.148540000000001</v>
      </c>
      <c r="CZ274">
        <v>30.093720000000001</v>
      </c>
      <c r="DA274">
        <v>19052.66</v>
      </c>
      <c r="DB274">
        <v>0.83323400000000003</v>
      </c>
      <c r="DC274">
        <v>19.950849999999999</v>
      </c>
      <c r="DD274">
        <v>10.1785</v>
      </c>
      <c r="DE274">
        <v>6867.527</v>
      </c>
      <c r="DF274">
        <v>0.82910720000000004</v>
      </c>
      <c r="DG274">
        <v>19.926069999999999</v>
      </c>
      <c r="DH274">
        <v>2.5998890000000001</v>
      </c>
      <c r="DI274">
        <v>1857.8869999999999</v>
      </c>
      <c r="DJ274">
        <v>0.82512850000000004</v>
      </c>
      <c r="DK274">
        <v>19.826339999999998</v>
      </c>
      <c r="DL274">
        <v>0.56296579999999996</v>
      </c>
      <c r="DM274">
        <v>416.63889999999998</v>
      </c>
      <c r="DN274">
        <v>0.82119260000000005</v>
      </c>
      <c r="DO274">
        <v>19.79569</v>
      </c>
      <c r="DP274">
        <v>0.14133899999999999</v>
      </c>
      <c r="DQ274">
        <v>100.2692</v>
      </c>
      <c r="DR274">
        <v>0.81737099999999996</v>
      </c>
      <c r="DS274">
        <v>19.385280000000002</v>
      </c>
      <c r="DT274">
        <v>6.8133230000000003E-2</v>
      </c>
      <c r="DU274">
        <v>43.013370000000002</v>
      </c>
      <c r="DV274">
        <v>0.81370370000000003</v>
      </c>
      <c r="DW274">
        <v>18.904309999999999</v>
      </c>
      <c r="DX274">
        <v>5.5615850000000001E-2</v>
      </c>
      <c r="DY274">
        <v>33.377119999999998</v>
      </c>
      <c r="DZ274">
        <v>0.81023619999999996</v>
      </c>
      <c r="EA274">
        <v>18.623950000000001</v>
      </c>
      <c r="EB274">
        <v>5.3211620000000001E-2</v>
      </c>
      <c r="EC274">
        <v>31.748899999999999</v>
      </c>
      <c r="ED274">
        <v>0.80671789999999999</v>
      </c>
      <c r="EE274">
        <v>18.493600000000001</v>
      </c>
      <c r="EF274">
        <v>5.2721320000000002E-2</v>
      </c>
      <c r="EG274">
        <v>31.63833</v>
      </c>
      <c r="EH274">
        <v>0.80329919999999999</v>
      </c>
      <c r="EI274">
        <v>18.859690000000001</v>
      </c>
      <c r="EJ274" s="1">
        <v>5.1924079999999997E-2</v>
      </c>
      <c r="EK274">
        <v>31.483689999999999</v>
      </c>
      <c r="EL274">
        <v>0.79992540000000001</v>
      </c>
      <c r="EM274">
        <v>19.210930000000001</v>
      </c>
      <c r="EN274" s="1">
        <v>4.9926600000000002E-2</v>
      </c>
      <c r="EO274">
        <v>30.646370000000001</v>
      </c>
      <c r="EP274">
        <v>0.79641220000000001</v>
      </c>
      <c r="EQ274">
        <v>19.327929999999999</v>
      </c>
      <c r="ER274" s="1">
        <v>4.6792899999999998E-2</v>
      </c>
      <c r="ES274" s="1">
        <v>29.07987</v>
      </c>
      <c r="ET274">
        <v>0.79279849999999996</v>
      </c>
      <c r="EU274">
        <v>19.50752</v>
      </c>
      <c r="EV274" s="1">
        <v>4.304152E-2</v>
      </c>
      <c r="EW274" s="1">
        <v>27.061409999999999</v>
      </c>
      <c r="EX274">
        <v>0.78923209999999999</v>
      </c>
      <c r="EY274">
        <v>19.363980000000002</v>
      </c>
      <c r="EZ274" s="1">
        <v>3.9144640000000001E-2</v>
      </c>
      <c r="FA274" s="1">
        <v>24.876149999999999</v>
      </c>
      <c r="FB274">
        <v>0.78543209999999997</v>
      </c>
      <c r="FC274">
        <v>18.740819999999999</v>
      </c>
      <c r="FD274" s="1">
        <v>3.5393309999999997E-2</v>
      </c>
      <c r="FE274" s="1">
        <v>22.72306</v>
      </c>
      <c r="FF274">
        <v>0.78168740000000003</v>
      </c>
      <c r="FG274">
        <v>18.16047</v>
      </c>
      <c r="FH274" s="1">
        <v>3.196384E-2</v>
      </c>
      <c r="FI274" s="1">
        <v>20.72043</v>
      </c>
      <c r="FJ274">
        <v>0.77822659999999999</v>
      </c>
      <c r="FK274">
        <v>17.810130000000001</v>
      </c>
      <c r="FL274" s="1">
        <v>2.8902069999999998E-2</v>
      </c>
      <c r="FM274" s="1">
        <v>18.909649999999999</v>
      </c>
      <c r="FN274">
        <v>0.77549369999999995</v>
      </c>
      <c r="FO274">
        <v>18.295739999999999</v>
      </c>
      <c r="FP274" s="1">
        <v>2.6188220000000002E-2</v>
      </c>
      <c r="FQ274" s="1">
        <v>17.279250000000001</v>
      </c>
      <c r="FR274">
        <v>0.77245439999999999</v>
      </c>
      <c r="FS274">
        <v>19.081140000000001</v>
      </c>
      <c r="FT274" s="1">
        <v>2.371005E-2</v>
      </c>
      <c r="FU274" s="1">
        <v>15.787409999999999</v>
      </c>
      <c r="FV274">
        <v>0.76819179999999998</v>
      </c>
      <c r="FW274">
        <v>19.960419999999999</v>
      </c>
      <c r="FX274" s="1">
        <v>2.145273E-2</v>
      </c>
      <c r="FY274" s="1">
        <v>14.42408</v>
      </c>
      <c r="FZ274">
        <v>0.76392499999999997</v>
      </c>
      <c r="GA274">
        <v>20.694900000000001</v>
      </c>
      <c r="GB274" s="1">
        <v>1.9390089999999999E-2</v>
      </c>
      <c r="GC274" s="1">
        <v>13.170070000000001</v>
      </c>
      <c r="GD274">
        <v>0.75986529999999997</v>
      </c>
      <c r="GE274">
        <v>20.724360000000001</v>
      </c>
      <c r="GF274" s="1">
        <v>1.7535519999999999E-2</v>
      </c>
      <c r="GG274" s="1">
        <v>12.02528</v>
      </c>
      <c r="GH274">
        <v>0.75565879999999996</v>
      </c>
      <c r="GI274">
        <v>20.181909999999998</v>
      </c>
      <c r="GJ274" s="1">
        <v>1.5859430000000001E-2</v>
      </c>
      <c r="GK274" s="1">
        <v>10.98448</v>
      </c>
      <c r="GL274">
        <v>0.75136130000000001</v>
      </c>
      <c r="GM274">
        <v>19.62097</v>
      </c>
      <c r="GN274" s="1">
        <v>1.435034E-2</v>
      </c>
      <c r="GO274" s="1">
        <v>10.04002</v>
      </c>
      <c r="GP274">
        <v>0.74693880000000001</v>
      </c>
      <c r="GQ274">
        <v>19.228490000000001</v>
      </c>
      <c r="GR274" s="1">
        <v>1.2992750000000001E-2</v>
      </c>
      <c r="GS274" s="1">
        <v>9.1843800000000009</v>
      </c>
      <c r="GT274">
        <v>0.74286890000000005</v>
      </c>
      <c r="GU274">
        <v>19.734069999999999</v>
      </c>
      <c r="GV274" s="1">
        <v>1.1780499999999999E-2</v>
      </c>
      <c r="GW274" s="1">
        <v>8.4077500000000001</v>
      </c>
      <c r="GX274">
        <v>0.73925770000000002</v>
      </c>
      <c r="GY274">
        <v>20.543890000000001</v>
      </c>
      <c r="GZ274" s="1">
        <v>1.069582E-2</v>
      </c>
      <c r="HA274" s="1">
        <v>7.7015450000000003</v>
      </c>
      <c r="HB274">
        <v>0.73542839999999998</v>
      </c>
      <c r="HC274">
        <v>21.522790000000001</v>
      </c>
      <c r="HD274" s="1">
        <v>9.7052300000000005E-3</v>
      </c>
      <c r="HE274" s="1">
        <v>7.0536519999999996</v>
      </c>
      <c r="HF274">
        <v>0.73157519999999998</v>
      </c>
      <c r="HG274">
        <v>22.353210000000001</v>
      </c>
      <c r="HH274" s="1">
        <v>8.7948179999999994E-3</v>
      </c>
      <c r="HI274" s="1">
        <v>6.454059</v>
      </c>
      <c r="HJ274">
        <v>0.72763560000000005</v>
      </c>
      <c r="HK274">
        <v>22.581299999999999</v>
      </c>
      <c r="HL274" s="1">
        <v>7.9622170000000006E-3</v>
      </c>
      <c r="HM274" s="1">
        <v>5.8991189999999998</v>
      </c>
      <c r="HN274">
        <v>0.72460349999999996</v>
      </c>
      <c r="HO274">
        <v>22.208870000000001</v>
      </c>
      <c r="HP274" s="1">
        <v>7.1991149999999999E-3</v>
      </c>
      <c r="HQ274" s="1">
        <v>5.3806409999999998</v>
      </c>
      <c r="HR274">
        <v>0.72149719999999995</v>
      </c>
      <c r="HS274">
        <v>21.751629999999999</v>
      </c>
      <c r="HT274" s="1">
        <v>6.5047550000000001E-3</v>
      </c>
      <c r="HU274" s="1">
        <v>4.9026990000000001</v>
      </c>
      <c r="HV274">
        <v>0.71861949999999997</v>
      </c>
      <c r="HW274">
        <v>21.306100000000001</v>
      </c>
      <c r="HX274" s="1">
        <v>5.8818810000000003E-3</v>
      </c>
      <c r="HY274" s="1">
        <v>4.4685959999999998</v>
      </c>
      <c r="HZ274">
        <v>0.71616060000000004</v>
      </c>
      <c r="IA274">
        <v>21.529029999999999</v>
      </c>
      <c r="IB274" s="1">
        <v>5.3220439999999997E-3</v>
      </c>
      <c r="IC274" s="1">
        <v>4.0734320000000004</v>
      </c>
      <c r="ID274">
        <v>0.71383410000000003</v>
      </c>
      <c r="IE274">
        <v>21.44839</v>
      </c>
      <c r="IF274" s="1">
        <v>4.8082250000000002E-3</v>
      </c>
      <c r="IG274" s="1">
        <v>3.7075749999999998</v>
      </c>
      <c r="IH274">
        <v>0.71167499999999995</v>
      </c>
      <c r="II274">
        <v>22.060549999999999</v>
      </c>
      <c r="IJ274" s="1">
        <v>4.3205520000000001E-3</v>
      </c>
      <c r="IK274" s="1">
        <v>3.3581840000000001</v>
      </c>
      <c r="IL274">
        <v>0.70982909999999999</v>
      </c>
      <c r="IM274">
        <v>22.728619999999999</v>
      </c>
      <c r="IN274" s="1">
        <v>3.8517870000000002E-3</v>
      </c>
      <c r="IO274" s="1">
        <v>3.01701</v>
      </c>
      <c r="IP274">
        <v>0.70819969999999999</v>
      </c>
      <c r="IQ274">
        <v>23.011569999999999</v>
      </c>
      <c r="IR274" s="1">
        <v>3.4006209999999999E-3</v>
      </c>
      <c r="IS274" s="1">
        <v>2.6830500000000002</v>
      </c>
      <c r="IT274">
        <v>0.70686819999999995</v>
      </c>
      <c r="IU274">
        <v>22.82657</v>
      </c>
      <c r="IV274" s="1">
        <v>2.976649E-3</v>
      </c>
      <c r="IW274" s="1">
        <v>2.36313</v>
      </c>
      <c r="IX274">
        <v>0.70570180000000005</v>
      </c>
      <c r="IY274">
        <v>22.38523</v>
      </c>
      <c r="IZ274" s="1">
        <v>2.5924400000000001E-3</v>
      </c>
      <c r="JA274" s="1">
        <v>2.067904</v>
      </c>
      <c r="JB274">
        <v>0.70472900000000005</v>
      </c>
      <c r="JC274">
        <v>21.959720000000001</v>
      </c>
      <c r="JD274" s="1">
        <v>2.2581960000000001E-3</v>
      </c>
      <c r="JE274" s="1">
        <v>1.8067070000000001</v>
      </c>
      <c r="JF274">
        <v>0.70402149999999997</v>
      </c>
      <c r="JG274">
        <v>22.3216</v>
      </c>
      <c r="JH274" s="1">
        <v>1.9756359999999998E-3</v>
      </c>
      <c r="JI274" s="1">
        <v>1.5831550000000001</v>
      </c>
      <c r="JJ274">
        <v>0.70342400000000005</v>
      </c>
      <c r="JK274">
        <v>22.937329999999999</v>
      </c>
      <c r="JL274" s="1">
        <v>1.7397109999999999E-3</v>
      </c>
      <c r="JM274" s="1">
        <v>1.395173</v>
      </c>
      <c r="JN274">
        <v>0.70294199999999996</v>
      </c>
      <c r="JO274">
        <v>23.768229999999999</v>
      </c>
      <c r="JP274" s="1">
        <v>1.5394180000000001E-3</v>
      </c>
      <c r="JQ274" s="1">
        <v>1.235706</v>
      </c>
      <c r="JR274">
        <v>0.70259990000000005</v>
      </c>
      <c r="JS274">
        <v>24.638290000000001</v>
      </c>
      <c r="JT274" s="1">
        <v>1.3614790000000001E-3</v>
      </c>
      <c r="JU274" s="1">
        <v>1.0948260000000001</v>
      </c>
      <c r="JV274">
        <v>0.70231529999999998</v>
      </c>
      <c r="JW274">
        <v>24.957660000000001</v>
      </c>
      <c r="JX274" s="1">
        <v>1.195666E-3</v>
      </c>
      <c r="JY274" s="1">
        <v>0.96426559999999994</v>
      </c>
      <c r="JZ274">
        <v>0.70215079999999996</v>
      </c>
      <c r="KA274">
        <v>24.644279999999998</v>
      </c>
      <c r="KB274" s="1">
        <v>1.039316E-3</v>
      </c>
      <c r="KC274" s="1">
        <v>0.84076200000000001</v>
      </c>
      <c r="KD274">
        <v>0.70206749999999996</v>
      </c>
      <c r="KE274">
        <v>24.20711</v>
      </c>
      <c r="KF274" s="1">
        <v>8.963234E-4</v>
      </c>
      <c r="KG274" s="1">
        <v>0.72656259999999995</v>
      </c>
      <c r="KH274">
        <v>0.70201780000000003</v>
      </c>
      <c r="KI274">
        <v>23.663730000000001</v>
      </c>
      <c r="KJ274" s="1">
        <v>7.7340239999999999E-4</v>
      </c>
      <c r="KK274" s="1">
        <v>0.62669580000000003</v>
      </c>
      <c r="KL274">
        <v>0.70211299999999999</v>
      </c>
      <c r="KM274">
        <v>23.594259999999998</v>
      </c>
      <c r="KN274" s="1">
        <v>6.7413279999999998E-4</v>
      </c>
      <c r="KO274" s="1">
        <v>0.54485110000000003</v>
      </c>
      <c r="KP274">
        <v>0.70227059999999997</v>
      </c>
      <c r="KQ274">
        <v>23.643350000000002</v>
      </c>
      <c r="KR274" s="1">
        <v>5.978693E-4</v>
      </c>
      <c r="KS274" s="1">
        <v>0.48120220000000002</v>
      </c>
      <c r="KT274">
        <v>0.70245290000000005</v>
      </c>
      <c r="KU274">
        <v>23.633790000000001</v>
      </c>
      <c r="KV274" s="1">
        <v>5.3994679999999997E-4</v>
      </c>
      <c r="KW274" s="1">
        <v>0.43274940000000001</v>
      </c>
      <c r="KX274">
        <v>0.70274979999999998</v>
      </c>
      <c r="KY274">
        <v>23.791810000000002</v>
      </c>
      <c r="KZ274" s="1">
        <v>4.9449360000000003E-4</v>
      </c>
      <c r="LA274" s="1">
        <v>0.3949664</v>
      </c>
      <c r="LB274">
        <v>0.70310640000000002</v>
      </c>
      <c r="LC274">
        <v>23.789359999999999</v>
      </c>
      <c r="LD274" s="1">
        <v>4.5632350000000002E-4</v>
      </c>
      <c r="LE274" s="1">
        <v>0.36370029999999998</v>
      </c>
      <c r="LF274">
        <v>0.70349170000000005</v>
      </c>
      <c r="LG274">
        <v>23.67315</v>
      </c>
      <c r="LH274" s="1">
        <v>4.2238360000000001E-4</v>
      </c>
      <c r="LI274" s="1">
        <v>0.33617340000000001</v>
      </c>
      <c r="LJ274">
        <v>0.70389429999999997</v>
      </c>
      <c r="LK274">
        <v>23.38578</v>
      </c>
      <c r="LL274" s="1">
        <v>3.9139550000000001E-4</v>
      </c>
      <c r="LM274" s="1">
        <v>0.31112590000000001</v>
      </c>
      <c r="LN274">
        <v>0.70427720000000005</v>
      </c>
      <c r="LO274">
        <v>23.059339999999999</v>
      </c>
      <c r="LP274" s="1">
        <v>3.6332129999999999E-4</v>
      </c>
      <c r="LQ274" s="1">
        <v>0.28836800000000001</v>
      </c>
      <c r="LR274">
        <v>0.70463980000000004</v>
      </c>
      <c r="LS274">
        <v>23.283840000000001</v>
      </c>
      <c r="LT274" s="1">
        <v>3.3841950000000002E-4</v>
      </c>
      <c r="LU274" s="1">
        <v>0.26810109999999998</v>
      </c>
      <c r="LV274">
        <v>0.70491979999999999</v>
      </c>
      <c r="LW274">
        <v>23.666930000000001</v>
      </c>
      <c r="LX274" s="1">
        <v>3.1674630000000001E-4</v>
      </c>
      <c r="LY274" s="1">
        <v>0.2504459</v>
      </c>
      <c r="LZ274">
        <v>0.70517810000000003</v>
      </c>
      <c r="MA274">
        <v>24.30631</v>
      </c>
      <c r="MB274" s="1">
        <v>2.9806869999999999E-4</v>
      </c>
      <c r="MC274" s="1">
        <v>0.2352204</v>
      </c>
      <c r="MD274">
        <v>0.705349</v>
      </c>
      <c r="ME274">
        <v>24.92754</v>
      </c>
      <c r="MF274" s="1">
        <v>2.8189090000000001E-4</v>
      </c>
      <c r="MG274" s="1">
        <v>0.22208510000000001</v>
      </c>
      <c r="MH274">
        <v>0.70548390000000005</v>
      </c>
      <c r="MI274">
        <v>25.239470000000001</v>
      </c>
      <c r="MJ274" s="1">
        <v>2.67693E-4</v>
      </c>
      <c r="MK274" s="1">
        <v>0.21062</v>
      </c>
      <c r="ML274">
        <v>0.70549919999999999</v>
      </c>
      <c r="MM274">
        <v>24.880849999999999</v>
      </c>
      <c r="MN274" s="1">
        <v>2.5508909999999999E-4</v>
      </c>
      <c r="MO274" s="1">
        <v>0.2004988</v>
      </c>
      <c r="MP274">
        <v>0.70550089999999999</v>
      </c>
      <c r="MQ274">
        <v>24.401800000000001</v>
      </c>
      <c r="MR274" s="1">
        <v>2.439606E-4</v>
      </c>
      <c r="MS274" s="1">
        <v>0.19157689999999999</v>
      </c>
      <c r="MT274">
        <v>0.70550069999999998</v>
      </c>
      <c r="MU274">
        <v>23.865590000000001</v>
      </c>
      <c r="MV274" s="1">
        <v>2.3441839999999999E-4</v>
      </c>
      <c r="MW274" s="1">
        <v>0.18388060000000001</v>
      </c>
      <c r="MX274">
        <v>0.7054378</v>
      </c>
      <c r="MY274">
        <v>23.757180000000002</v>
      </c>
      <c r="MZ274" s="1">
        <v>2.263516E-4</v>
      </c>
      <c r="NA274" s="1">
        <v>0.17737559999999999</v>
      </c>
      <c r="NB274">
        <v>0.70536319999999997</v>
      </c>
      <c r="NC274">
        <v>24.091270000000002</v>
      </c>
      <c r="ND274" s="1">
        <v>2.1955600000000001E-4</v>
      </c>
      <c r="NE274" s="1">
        <v>0.1719118</v>
      </c>
      <c r="NF274">
        <v>0.70536319999999997</v>
      </c>
      <c r="NG274">
        <v>24.091270000000002</v>
      </c>
      <c r="NH274" s="1">
        <v>2.1955600000000001E-4</v>
      </c>
      <c r="NI274" s="1">
        <v>0.1719118</v>
      </c>
      <c r="NJ274">
        <v>0.70536319999999997</v>
      </c>
      <c r="NK274">
        <v>24.091270000000002</v>
      </c>
      <c r="NL274" s="1">
        <v>2.1955600000000001E-4</v>
      </c>
      <c r="NM274" s="1">
        <v>0.1719118</v>
      </c>
      <c r="NN274">
        <v>0.70536319999999997</v>
      </c>
      <c r="NO274">
        <v>24.091270000000002</v>
      </c>
      <c r="NP274" s="1">
        <v>2.1955600000000001E-4</v>
      </c>
      <c r="NQ274" s="1">
        <v>0.1719118</v>
      </c>
      <c r="NR274">
        <v>0.70536319999999997</v>
      </c>
      <c r="NS274">
        <v>24.091270000000002</v>
      </c>
      <c r="NT274" s="1">
        <v>2.1955600000000001E-4</v>
      </c>
      <c r="NU274" s="1">
        <v>0.1719118</v>
      </c>
      <c r="NV274">
        <v>0.70536319999999997</v>
      </c>
      <c r="NW274">
        <v>24.091270000000002</v>
      </c>
      <c r="NX274" s="1">
        <v>2.1955600000000001E-4</v>
      </c>
      <c r="NY274" s="1">
        <v>0.1719118</v>
      </c>
      <c r="NZ274">
        <v>0.70536319999999997</v>
      </c>
      <c r="OA274">
        <v>24.091270000000002</v>
      </c>
      <c r="OB274" s="1">
        <v>2.1955600000000001E-4</v>
      </c>
      <c r="OC274" s="1">
        <v>0.1719118</v>
      </c>
      <c r="OD274">
        <v>0.70536319999999997</v>
      </c>
      <c r="OE274">
        <v>24.091270000000002</v>
      </c>
      <c r="OF274" s="1">
        <v>2.1955600000000001E-4</v>
      </c>
      <c r="OG274" s="1">
        <v>0.1719118</v>
      </c>
      <c r="OH274">
        <v>0.70536319999999997</v>
      </c>
      <c r="OI274">
        <v>24.091270000000002</v>
      </c>
      <c r="OJ274" s="1">
        <v>2.1955600000000001E-4</v>
      </c>
      <c r="OK274" s="1">
        <v>0.1719118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0.42985190000000001</v>
      </c>
      <c r="G275">
        <v>18.61506</v>
      </c>
      <c r="H275">
        <v>0</v>
      </c>
      <c r="I275">
        <v>0</v>
      </c>
      <c r="J275">
        <v>0.42846250000000002</v>
      </c>
      <c r="K275">
        <v>19.106459999999998</v>
      </c>
      <c r="L275">
        <v>0</v>
      </c>
      <c r="M275">
        <v>0</v>
      </c>
      <c r="N275">
        <v>0.42706309999999997</v>
      </c>
      <c r="O275">
        <v>19.414439999999999</v>
      </c>
      <c r="P275">
        <v>0</v>
      </c>
      <c r="Q275">
        <v>0</v>
      </c>
      <c r="R275">
        <v>0.4256586</v>
      </c>
      <c r="S275">
        <v>19.590229999999998</v>
      </c>
      <c r="T275">
        <v>0</v>
      </c>
      <c r="U275">
        <v>0</v>
      </c>
      <c r="V275">
        <v>0.42426130000000001</v>
      </c>
      <c r="W275">
        <v>19.838750000000001</v>
      </c>
      <c r="X275">
        <v>0</v>
      </c>
      <c r="Y275">
        <v>0</v>
      </c>
      <c r="Z275">
        <v>0.42285810000000001</v>
      </c>
      <c r="AA275">
        <v>19.769549999999999</v>
      </c>
      <c r="AB275">
        <v>0</v>
      </c>
      <c r="AC275">
        <v>0</v>
      </c>
      <c r="AD275">
        <v>0.42144860000000001</v>
      </c>
      <c r="AE275">
        <v>19.405159999999999</v>
      </c>
      <c r="AF275">
        <v>0</v>
      </c>
      <c r="AG275">
        <v>0</v>
      </c>
      <c r="AH275">
        <v>0.4200314</v>
      </c>
      <c r="AI275">
        <v>19.17249</v>
      </c>
      <c r="AJ275">
        <v>0</v>
      </c>
      <c r="AK275">
        <v>0</v>
      </c>
      <c r="AL275">
        <v>0.41863679999999998</v>
      </c>
      <c r="AM275">
        <v>19.061990000000002</v>
      </c>
      <c r="AN275">
        <v>0</v>
      </c>
      <c r="AO275">
        <v>0</v>
      </c>
      <c r="AP275">
        <v>0.41720940000000001</v>
      </c>
      <c r="AQ275">
        <v>19.57188</v>
      </c>
      <c r="AR275">
        <v>0</v>
      </c>
      <c r="AS275">
        <v>0</v>
      </c>
      <c r="AT275">
        <v>0.41573559999999998</v>
      </c>
      <c r="AU275">
        <v>20.17596</v>
      </c>
      <c r="AV275">
        <v>0</v>
      </c>
      <c r="AW275">
        <v>0</v>
      </c>
      <c r="AX275">
        <v>0.41423209999999999</v>
      </c>
      <c r="AY275">
        <v>20.61243</v>
      </c>
      <c r="AZ275">
        <v>0</v>
      </c>
      <c r="BA275">
        <v>0</v>
      </c>
      <c r="BB275">
        <v>0.4126746</v>
      </c>
      <c r="BC275">
        <v>21.011939999999999</v>
      </c>
      <c r="BD275">
        <v>0</v>
      </c>
      <c r="BE275">
        <v>0</v>
      </c>
      <c r="BF275">
        <v>0.41107480000000002</v>
      </c>
      <c r="BG275">
        <v>21.00263</v>
      </c>
      <c r="BH275">
        <v>3.165433E-19</v>
      </c>
      <c r="BI275">
        <v>1.3679640000000001E-16</v>
      </c>
      <c r="BJ275">
        <v>0.40945150000000002</v>
      </c>
      <c r="BK275">
        <v>20.784040000000001</v>
      </c>
      <c r="BL275" s="1">
        <v>7.6915199999999995E-13</v>
      </c>
      <c r="BM275" s="1">
        <v>3.5641559999999999E-10</v>
      </c>
      <c r="BN275">
        <v>0.4078176</v>
      </c>
      <c r="BO275">
        <v>20.616569999999999</v>
      </c>
      <c r="BP275" s="1">
        <v>1.2078179999999999E-7</v>
      </c>
      <c r="BQ275" s="1">
        <v>5.0765169999999998E-5</v>
      </c>
      <c r="BR275">
        <v>0.40614640000000002</v>
      </c>
      <c r="BS275">
        <v>20.51774</v>
      </c>
      <c r="BT275" s="1">
        <v>1.0568950000000001E-4</v>
      </c>
      <c r="BU275" s="1">
        <v>4.3702980000000002E-2</v>
      </c>
      <c r="BV275">
        <v>0.40448070000000003</v>
      </c>
      <c r="BW275">
        <v>20.539850000000001</v>
      </c>
      <c r="BX275" s="1">
        <v>1.3131439999999999E-2</v>
      </c>
      <c r="BY275" s="1">
        <v>5.514812</v>
      </c>
      <c r="BZ275">
        <v>0.4028023</v>
      </c>
      <c r="CA275">
        <v>20.873180000000001</v>
      </c>
      <c r="CB275" s="1">
        <v>0.42942629999999998</v>
      </c>
      <c r="CC275">
        <v>184.4117</v>
      </c>
      <c r="CD275">
        <v>0.40106849999999999</v>
      </c>
      <c r="CE275">
        <v>20.97861</v>
      </c>
      <c r="CF275" s="1">
        <v>4.9839229999999999</v>
      </c>
      <c r="CG275">
        <v>2193.7750000000001</v>
      </c>
      <c r="CH275">
        <v>0.39926640000000002</v>
      </c>
      <c r="CI275">
        <v>20.999970000000001</v>
      </c>
      <c r="CJ275">
        <v>24.92529</v>
      </c>
      <c r="CK275">
        <v>11237.06</v>
      </c>
      <c r="CL275">
        <v>0.39731050000000001</v>
      </c>
      <c r="CM275">
        <v>20.755379999999999</v>
      </c>
      <c r="CN275">
        <v>61.669519999999999</v>
      </c>
      <c r="CO275">
        <v>28471.49</v>
      </c>
      <c r="CP275">
        <v>0.39501160000000002</v>
      </c>
      <c r="CQ275">
        <v>20.554839999999999</v>
      </c>
      <c r="CR275">
        <v>83.891930000000002</v>
      </c>
      <c r="CS275">
        <v>39660.46</v>
      </c>
      <c r="CT275">
        <v>0.39201780000000003</v>
      </c>
      <c r="CU275">
        <v>20.385010000000001</v>
      </c>
      <c r="CV275">
        <v>68.585170000000005</v>
      </c>
      <c r="CW275">
        <v>33176.26</v>
      </c>
      <c r="CX275">
        <v>0.38817469999999998</v>
      </c>
      <c r="CY275">
        <v>20.154340000000001</v>
      </c>
      <c r="CZ275">
        <v>36.249040000000001</v>
      </c>
      <c r="DA275">
        <v>17951.009999999998</v>
      </c>
      <c r="DB275">
        <v>0.3837237</v>
      </c>
      <c r="DC275">
        <v>19.964359999999999</v>
      </c>
      <c r="DD275">
        <v>13.328189999999999</v>
      </c>
      <c r="DE275">
        <v>6749.8919999999998</v>
      </c>
      <c r="DF275">
        <v>0.37899060000000001</v>
      </c>
      <c r="DG275">
        <v>19.947749999999999</v>
      </c>
      <c r="DH275">
        <v>3.6558549999999999</v>
      </c>
      <c r="DI275">
        <v>1890.5509999999999</v>
      </c>
      <c r="DJ275">
        <v>0.37419289999999999</v>
      </c>
      <c r="DK275">
        <v>19.85999</v>
      </c>
      <c r="DL275">
        <v>0.82250369999999995</v>
      </c>
      <c r="DM275">
        <v>432.12670000000003</v>
      </c>
      <c r="DN275">
        <v>0.36938880000000002</v>
      </c>
      <c r="DO275">
        <v>19.83616</v>
      </c>
      <c r="DP275">
        <v>0.19192419999999999</v>
      </c>
      <c r="DQ275">
        <v>100.91849999999999</v>
      </c>
      <c r="DR275">
        <v>0.36457329999999999</v>
      </c>
      <c r="DS275">
        <v>19.434380000000001</v>
      </c>
      <c r="DT275">
        <v>7.6732259999999997E-2</v>
      </c>
      <c r="DU275">
        <v>39.556190000000001</v>
      </c>
      <c r="DV275">
        <v>0.3597727</v>
      </c>
      <c r="DW275">
        <v>18.934950000000001</v>
      </c>
      <c r="DX275">
        <v>5.7085160000000003E-2</v>
      </c>
      <c r="DY275">
        <v>29.21491</v>
      </c>
      <c r="DZ275">
        <v>0.35495979999999999</v>
      </c>
      <c r="EA275">
        <v>18.63475</v>
      </c>
      <c r="EB275">
        <v>5.3396060000000002E-2</v>
      </c>
      <c r="EC275">
        <v>27.480070000000001</v>
      </c>
      <c r="ED275">
        <v>0.3501609</v>
      </c>
      <c r="EE275">
        <v>18.489909999999998</v>
      </c>
      <c r="EF275" s="1">
        <v>5.268105E-2</v>
      </c>
      <c r="EG275">
        <v>27.360939999999999</v>
      </c>
      <c r="EH275">
        <v>0.34549540000000001</v>
      </c>
      <c r="EI275">
        <v>18.837219999999999</v>
      </c>
      <c r="EJ275" s="1">
        <v>5.205332E-2</v>
      </c>
      <c r="EK275">
        <v>27.311350000000001</v>
      </c>
      <c r="EL275">
        <v>0.34083429999999998</v>
      </c>
      <c r="EM275">
        <v>19.211870000000001</v>
      </c>
      <c r="EN275" s="1">
        <v>5.037088E-2</v>
      </c>
      <c r="EO275">
        <v>26.71547</v>
      </c>
      <c r="EP275">
        <v>0.33610869999999998</v>
      </c>
      <c r="EQ275">
        <v>19.347470000000001</v>
      </c>
      <c r="ER275" s="1">
        <v>4.7488019999999999E-2</v>
      </c>
      <c r="ES275">
        <v>25.467780000000001</v>
      </c>
      <c r="ET275">
        <v>0.33134419999999998</v>
      </c>
      <c r="EU275">
        <v>19.530889999999999</v>
      </c>
      <c r="EV275" s="1">
        <v>4.3868509999999999E-2</v>
      </c>
      <c r="EW275" s="1">
        <v>23.790209999999998</v>
      </c>
      <c r="EX275">
        <v>0.3266194</v>
      </c>
      <c r="EY275">
        <v>19.414739999999998</v>
      </c>
      <c r="EZ275" s="1">
        <v>4.0003799999999999E-2</v>
      </c>
      <c r="FA275" s="1">
        <v>21.93411</v>
      </c>
      <c r="FB275">
        <v>0.32183980000000001</v>
      </c>
      <c r="FC275">
        <v>18.796959999999999</v>
      </c>
      <c r="FD275" s="1">
        <v>3.6221129999999997E-2</v>
      </c>
      <c r="FE275" s="1">
        <v>20.081710000000001</v>
      </c>
      <c r="FF275">
        <v>0.31701459999999998</v>
      </c>
      <c r="FG275">
        <v>18.206050000000001</v>
      </c>
      <c r="FH275" s="1">
        <v>3.272444E-2</v>
      </c>
      <c r="FI275" s="1">
        <v>18.34599</v>
      </c>
      <c r="FJ275">
        <v>0.31227080000000002</v>
      </c>
      <c r="FK275">
        <v>17.82554</v>
      </c>
      <c r="FL275" s="1">
        <v>2.9590229999999999E-2</v>
      </c>
      <c r="FM275" s="1">
        <v>16.77169</v>
      </c>
      <c r="FN275">
        <v>0.30795030000000001</v>
      </c>
      <c r="FO275">
        <v>18.26745</v>
      </c>
      <c r="FP275" s="1">
        <v>2.6818939999999999E-2</v>
      </c>
      <c r="FQ275" s="1">
        <v>15.35126</v>
      </c>
      <c r="FR275">
        <v>0.3035177</v>
      </c>
      <c r="FS275">
        <v>19.040299999999998</v>
      </c>
      <c r="FT275" s="1">
        <v>2.4292390000000001E-2</v>
      </c>
      <c r="FU275" s="1">
        <v>14.050879999999999</v>
      </c>
      <c r="FV275">
        <v>0.29900330000000003</v>
      </c>
      <c r="FW275">
        <v>19.91722</v>
      </c>
      <c r="FX275" s="1">
        <v>2.198963E-2</v>
      </c>
      <c r="FY275" s="1">
        <v>12.854369999999999</v>
      </c>
      <c r="FZ275">
        <v>0.29439080000000001</v>
      </c>
      <c r="GA275">
        <v>20.671939999999999</v>
      </c>
      <c r="GB275" s="1">
        <v>1.9884849999999999E-2</v>
      </c>
      <c r="GC275" s="1">
        <v>11.752840000000001</v>
      </c>
      <c r="GD275">
        <v>0.28986309999999998</v>
      </c>
      <c r="GE275">
        <v>20.759360000000001</v>
      </c>
      <c r="GF275" s="1">
        <v>1.7987989999999999E-2</v>
      </c>
      <c r="GG275" s="1">
        <v>10.74677</v>
      </c>
      <c r="GH275">
        <v>0.28534979999999999</v>
      </c>
      <c r="GI275">
        <v>20.23124</v>
      </c>
      <c r="GJ275" s="1">
        <v>1.6272060000000001E-2</v>
      </c>
      <c r="GK275" s="1">
        <v>9.8305670000000003</v>
      </c>
      <c r="GL275">
        <v>0.28084569999999998</v>
      </c>
      <c r="GM275">
        <v>19.672899999999998</v>
      </c>
      <c r="GN275" s="1">
        <v>1.472589E-2</v>
      </c>
      <c r="GO275" s="1">
        <v>8.9979420000000001</v>
      </c>
      <c r="GP275">
        <v>0.2763466</v>
      </c>
      <c r="GQ275">
        <v>19.252050000000001</v>
      </c>
      <c r="GR275" s="1">
        <v>1.333427E-2</v>
      </c>
      <c r="GS275" s="1">
        <v>8.2424800000000005</v>
      </c>
      <c r="GT275">
        <v>0.2720728</v>
      </c>
      <c r="GU275">
        <v>19.70749</v>
      </c>
      <c r="GV275" s="1">
        <v>1.209175E-2</v>
      </c>
      <c r="GW275" s="1">
        <v>7.5562279999999999</v>
      </c>
      <c r="GX275">
        <v>0.26820670000000002</v>
      </c>
      <c r="GY275">
        <v>20.496009999999998</v>
      </c>
      <c r="GZ275" s="1">
        <v>1.098151E-2</v>
      </c>
      <c r="HA275" s="1">
        <v>6.9313380000000002</v>
      </c>
      <c r="HB275">
        <v>0.26428679999999999</v>
      </c>
      <c r="HC275">
        <v>21.461179999999999</v>
      </c>
      <c r="HD275" s="1">
        <v>9.9686749999999998E-3</v>
      </c>
      <c r="HE275" s="1">
        <v>6.3575629999999999</v>
      </c>
      <c r="HF275">
        <v>0.26035799999999998</v>
      </c>
      <c r="HG275">
        <v>22.294499999999999</v>
      </c>
      <c r="HH275" s="1">
        <v>9.0400059999999997E-3</v>
      </c>
      <c r="HI275" s="1">
        <v>5.8270749999999998</v>
      </c>
      <c r="HJ275">
        <v>0.25650849999999997</v>
      </c>
      <c r="HK275">
        <v>22.578880000000002</v>
      </c>
      <c r="HL275" s="1">
        <v>8.1899109999999994E-3</v>
      </c>
      <c r="HM275" s="1">
        <v>5.3348509999999996</v>
      </c>
      <c r="HN275">
        <v>0.25299480000000002</v>
      </c>
      <c r="HO275">
        <v>22.230820000000001</v>
      </c>
      <c r="HP275" s="1">
        <v>7.4122149999999998E-3</v>
      </c>
      <c r="HQ275" s="1">
        <v>4.8733750000000002</v>
      </c>
      <c r="HR275">
        <v>0.24944559999999999</v>
      </c>
      <c r="HS275">
        <v>21.795860000000001</v>
      </c>
      <c r="HT275" s="1">
        <v>6.6996690000000001E-3</v>
      </c>
      <c r="HU275" s="1">
        <v>4.446097</v>
      </c>
      <c r="HV275">
        <v>0.246035</v>
      </c>
      <c r="HW275">
        <v>21.34385</v>
      </c>
      <c r="HX275" s="1">
        <v>6.0590560000000002E-3</v>
      </c>
      <c r="HY275" s="1">
        <v>4.0571159999999997</v>
      </c>
      <c r="HZ275">
        <v>0.24292340000000001</v>
      </c>
      <c r="IA275">
        <v>21.53764</v>
      </c>
      <c r="IB275" s="1">
        <v>5.4846959999999998E-3</v>
      </c>
      <c r="IC275" s="1">
        <v>3.7030449999999999</v>
      </c>
      <c r="ID275">
        <v>0.24007139999999999</v>
      </c>
      <c r="IE275">
        <v>21.45898</v>
      </c>
      <c r="IF275" s="1">
        <v>4.9611170000000001E-3</v>
      </c>
      <c r="IG275" s="1">
        <v>3.3757239999999999</v>
      </c>
      <c r="IH275">
        <v>0.2374241</v>
      </c>
      <c r="II275">
        <v>21.997910000000001</v>
      </c>
      <c r="IJ275" s="1">
        <v>4.4688799999999997E-3</v>
      </c>
      <c r="IK275" s="1">
        <v>3.064365</v>
      </c>
      <c r="IL275">
        <v>0.2350729</v>
      </c>
      <c r="IM275">
        <v>22.664960000000001</v>
      </c>
      <c r="IN275" s="1">
        <v>3.9979739999999996E-3</v>
      </c>
      <c r="IO275" s="1">
        <v>2.7606440000000001</v>
      </c>
      <c r="IP275">
        <v>0.2330168</v>
      </c>
      <c r="IQ275">
        <v>22.991109999999999</v>
      </c>
      <c r="IR275" s="1">
        <v>3.5433959999999999E-3</v>
      </c>
      <c r="IS275" s="1">
        <v>2.462237</v>
      </c>
      <c r="IT275">
        <v>0.23125129999999999</v>
      </c>
      <c r="IU275">
        <v>22.829709999999999</v>
      </c>
      <c r="IV275" s="1">
        <v>3.1119300000000002E-3</v>
      </c>
      <c r="IW275" s="1">
        <v>2.1742889999999999</v>
      </c>
      <c r="IX275">
        <v>0.2297276</v>
      </c>
      <c r="IY275">
        <v>22.43665</v>
      </c>
      <c r="IZ275" s="1">
        <v>2.715243E-3</v>
      </c>
      <c r="JA275" s="1">
        <v>1.9059600000000001</v>
      </c>
      <c r="JB275">
        <v>0.22843820000000001</v>
      </c>
      <c r="JC275">
        <v>22.0154</v>
      </c>
      <c r="JD275" s="1">
        <v>2.365345E-3</v>
      </c>
      <c r="JE275" s="1">
        <v>1.666307</v>
      </c>
      <c r="JF275">
        <v>0.2273559</v>
      </c>
      <c r="JG275">
        <v>22.335609999999999</v>
      </c>
      <c r="JH275" s="1">
        <v>2.0664780000000001E-3</v>
      </c>
      <c r="JI275" s="1">
        <v>1.459776</v>
      </c>
      <c r="JJ275">
        <v>0.2264477</v>
      </c>
      <c r="JK275">
        <v>22.937380000000001</v>
      </c>
      <c r="JL275" s="1">
        <v>1.816125E-3</v>
      </c>
      <c r="JM275" s="1">
        <v>1.2855510000000001</v>
      </c>
      <c r="JN275">
        <v>0.2256995</v>
      </c>
      <c r="JO275">
        <v>23.743569999999998</v>
      </c>
      <c r="JP275" s="1">
        <v>1.605214E-3</v>
      </c>
      <c r="JQ275" s="1">
        <v>1.1381859999999999</v>
      </c>
      <c r="JR275">
        <v>0.2251061</v>
      </c>
      <c r="JS275">
        <v>24.595289999999999</v>
      </c>
      <c r="JT275" s="1">
        <v>1.4209699999999999E-3</v>
      </c>
      <c r="JU275" s="1">
        <v>1.0091509999999999</v>
      </c>
      <c r="JV275">
        <v>0.22463569999999999</v>
      </c>
      <c r="JW275">
        <v>24.956150000000001</v>
      </c>
      <c r="JX275" s="1">
        <v>1.25169E-3</v>
      </c>
      <c r="JY275" s="1">
        <v>0.89047430000000005</v>
      </c>
      <c r="JZ275">
        <v>0.2242836</v>
      </c>
      <c r="KA275">
        <v>24.672080000000001</v>
      </c>
      <c r="KB275" s="1">
        <v>1.0922130000000001E-3</v>
      </c>
      <c r="KC275" s="1">
        <v>0.77827500000000005</v>
      </c>
      <c r="KD275">
        <v>0.2240318</v>
      </c>
      <c r="KE275">
        <v>24.26379</v>
      </c>
      <c r="KF275" s="1">
        <v>9.4429789999999996E-4</v>
      </c>
      <c r="KG275" s="1">
        <v>0.67370079999999999</v>
      </c>
      <c r="KH275">
        <v>0.2238705</v>
      </c>
      <c r="KI275">
        <v>23.748249999999999</v>
      </c>
      <c r="KJ275" s="1">
        <v>8.1421369999999996E-4</v>
      </c>
      <c r="KK275" s="1">
        <v>0.58102229999999999</v>
      </c>
      <c r="KL275">
        <v>0.22380710000000001</v>
      </c>
      <c r="KM275">
        <v>23.645689999999998</v>
      </c>
      <c r="KN275" s="1">
        <v>7.0674880000000005E-4</v>
      </c>
      <c r="KO275" s="1">
        <v>0.50404079999999996</v>
      </c>
      <c r="KP275">
        <v>0.22383259999999999</v>
      </c>
      <c r="KQ275">
        <v>23.706980000000001</v>
      </c>
      <c r="KR275" s="1">
        <v>6.2286120000000001E-4</v>
      </c>
      <c r="KS275" s="1">
        <v>0.44359589999999999</v>
      </c>
      <c r="KT275">
        <v>0.2239399</v>
      </c>
      <c r="KU275">
        <v>23.648900000000001</v>
      </c>
      <c r="KV275" s="1">
        <v>5.590409E-4</v>
      </c>
      <c r="KW275" s="1">
        <v>0.39748260000000002</v>
      </c>
      <c r="KX275">
        <v>0.2241312</v>
      </c>
      <c r="KY275">
        <v>23.79834</v>
      </c>
      <c r="KZ275" s="1">
        <v>5.0972180000000004E-4</v>
      </c>
      <c r="LA275" s="1">
        <v>0.36180830000000003</v>
      </c>
      <c r="LB275">
        <v>0.2243918</v>
      </c>
      <c r="LC275">
        <v>23.777740000000001</v>
      </c>
      <c r="LD275" s="1">
        <v>4.6931620000000002E-4</v>
      </c>
      <c r="LE275" s="1">
        <v>0.33268429999999999</v>
      </c>
      <c r="LF275">
        <v>0.22471389999999999</v>
      </c>
      <c r="LG275">
        <v>23.67231</v>
      </c>
      <c r="LH275" s="1">
        <v>4.3405199999999998E-4</v>
      </c>
      <c r="LI275" s="1">
        <v>0.30731459999999999</v>
      </c>
      <c r="LJ275">
        <v>0.2250741</v>
      </c>
      <c r="LK275">
        <v>23.420339999999999</v>
      </c>
      <c r="LL275" s="1">
        <v>4.0204969999999999E-4</v>
      </c>
      <c r="LM275" s="1">
        <v>0.28432639999999998</v>
      </c>
      <c r="LN275">
        <v>0.22545309999999999</v>
      </c>
      <c r="LO275">
        <v>23.109580000000001</v>
      </c>
      <c r="LP275" s="1">
        <v>3.7294139999999998E-4</v>
      </c>
      <c r="LQ275" s="1">
        <v>0.26339259999999998</v>
      </c>
      <c r="LR275">
        <v>0.2258366</v>
      </c>
      <c r="LS275">
        <v>23.320239999999998</v>
      </c>
      <c r="LT275" s="1">
        <v>3.4689550000000001E-4</v>
      </c>
      <c r="LU275" s="1">
        <v>0.24466089999999999</v>
      </c>
      <c r="LV275">
        <v>0.22619230000000001</v>
      </c>
      <c r="LW275">
        <v>23.70027</v>
      </c>
      <c r="LX275" s="1">
        <v>3.2408289999999999E-4</v>
      </c>
      <c r="LY275" s="1">
        <v>0.22827939999999999</v>
      </c>
      <c r="LZ275">
        <v>0.22650709999999999</v>
      </c>
      <c r="MA275">
        <v>24.310089999999999</v>
      </c>
      <c r="MB275" s="1">
        <v>3.0438399999999999E-4</v>
      </c>
      <c r="MC275" s="1">
        <v>0.2141392</v>
      </c>
      <c r="MD275">
        <v>0.22676569999999999</v>
      </c>
      <c r="ME275">
        <v>24.914010000000001</v>
      </c>
      <c r="MF275" s="1">
        <v>2.8735749999999997E-4</v>
      </c>
      <c r="MG275" s="1">
        <v>0.20195150000000001</v>
      </c>
      <c r="MH275">
        <v>0.22696769999999999</v>
      </c>
      <c r="MI275">
        <v>25.24672</v>
      </c>
      <c r="MJ275" s="1">
        <v>2.7248879999999999E-4</v>
      </c>
      <c r="MK275" s="1">
        <v>0.1913475</v>
      </c>
      <c r="ML275">
        <v>0.2271087</v>
      </c>
      <c r="MM275">
        <v>24.923629999999999</v>
      </c>
      <c r="MN275" s="1">
        <v>2.5932709999999999E-4</v>
      </c>
      <c r="MO275" s="1">
        <v>0.18200440000000001</v>
      </c>
      <c r="MP275">
        <v>0.22719300000000001</v>
      </c>
      <c r="MQ275">
        <v>24.468599999999999</v>
      </c>
      <c r="MR275" s="1">
        <v>2.476755E-4</v>
      </c>
      <c r="MS275" s="1">
        <v>0.1737619</v>
      </c>
      <c r="MT275">
        <v>0.2272275</v>
      </c>
      <c r="MU275">
        <v>23.94632</v>
      </c>
      <c r="MV275" s="1">
        <v>2.3758890000000001E-4</v>
      </c>
      <c r="MW275" s="1">
        <v>0.1666195</v>
      </c>
      <c r="MX275">
        <v>0.22722529999999999</v>
      </c>
      <c r="MY275">
        <v>23.799219999999998</v>
      </c>
      <c r="MZ275" s="1">
        <v>2.2900709999999999E-4</v>
      </c>
      <c r="NA275" s="1">
        <v>0.16055829999999999</v>
      </c>
      <c r="NB275">
        <v>0.227191</v>
      </c>
      <c r="NC275">
        <v>24.091290000000001</v>
      </c>
      <c r="ND275" s="1">
        <v>2.2179099999999999E-4</v>
      </c>
      <c r="NE275" s="1">
        <v>0.15547269999999999</v>
      </c>
      <c r="NF275">
        <v>0.227191</v>
      </c>
      <c r="NG275">
        <v>24.091290000000001</v>
      </c>
      <c r="NH275" s="1">
        <v>2.2179099999999999E-4</v>
      </c>
      <c r="NI275" s="1">
        <v>0.15547269999999999</v>
      </c>
      <c r="NJ275">
        <v>0.227191</v>
      </c>
      <c r="NK275">
        <v>24.091290000000001</v>
      </c>
      <c r="NL275" s="1">
        <v>2.2179099999999999E-4</v>
      </c>
      <c r="NM275" s="1">
        <v>0.15547269999999999</v>
      </c>
      <c r="NN275">
        <v>0.227191</v>
      </c>
      <c r="NO275">
        <v>24.091290000000001</v>
      </c>
      <c r="NP275" s="1">
        <v>2.2179099999999999E-4</v>
      </c>
      <c r="NQ275" s="1">
        <v>0.15547269999999999</v>
      </c>
      <c r="NR275">
        <v>0.227191</v>
      </c>
      <c r="NS275">
        <v>24.091290000000001</v>
      </c>
      <c r="NT275" s="1">
        <v>2.2179099999999999E-4</v>
      </c>
      <c r="NU275" s="1">
        <v>0.15547269999999999</v>
      </c>
      <c r="NV275">
        <v>0.227191</v>
      </c>
      <c r="NW275">
        <v>24.091290000000001</v>
      </c>
      <c r="NX275" s="1">
        <v>2.2179099999999999E-4</v>
      </c>
      <c r="NY275" s="1">
        <v>0.15547269999999999</v>
      </c>
      <c r="NZ275">
        <v>0.227191</v>
      </c>
      <c r="OA275">
        <v>24.091290000000001</v>
      </c>
      <c r="OB275" s="1">
        <v>2.2179099999999999E-4</v>
      </c>
      <c r="OC275" s="1">
        <v>0.15547269999999999</v>
      </c>
      <c r="OD275">
        <v>0.227191</v>
      </c>
      <c r="OE275">
        <v>24.091290000000001</v>
      </c>
      <c r="OF275" s="1">
        <v>2.2179099999999999E-4</v>
      </c>
      <c r="OG275" s="1">
        <v>0.15547269999999999</v>
      </c>
      <c r="OH275">
        <v>0.227191</v>
      </c>
      <c r="OI275">
        <v>24.091290000000001</v>
      </c>
      <c r="OJ275" s="1">
        <v>2.2179099999999999E-4</v>
      </c>
      <c r="OK275" s="1">
        <v>0.15547269999999999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1.060168</v>
      </c>
      <c r="G276">
        <v>18.621670000000002</v>
      </c>
      <c r="H276">
        <v>0</v>
      </c>
      <c r="I276">
        <v>0</v>
      </c>
      <c r="J276">
        <v>1.058465</v>
      </c>
      <c r="K276">
        <v>19.135750000000002</v>
      </c>
      <c r="L276">
        <v>0</v>
      </c>
      <c r="M276">
        <v>0</v>
      </c>
      <c r="N276">
        <v>1.0567489999999999</v>
      </c>
      <c r="O276">
        <v>19.453970000000002</v>
      </c>
      <c r="P276">
        <v>0</v>
      </c>
      <c r="Q276">
        <v>0</v>
      </c>
      <c r="R276">
        <v>1.055043</v>
      </c>
      <c r="S276">
        <v>19.642119999999998</v>
      </c>
      <c r="T276">
        <v>0</v>
      </c>
      <c r="U276">
        <v>0</v>
      </c>
      <c r="V276">
        <v>1.0533410000000001</v>
      </c>
      <c r="W276">
        <v>19.88381</v>
      </c>
      <c r="X276">
        <v>0</v>
      </c>
      <c r="Y276">
        <v>0</v>
      </c>
      <c r="Z276">
        <v>1.0515969999999999</v>
      </c>
      <c r="AA276">
        <v>19.786339999999999</v>
      </c>
      <c r="AB276">
        <v>0</v>
      </c>
      <c r="AC276">
        <v>0</v>
      </c>
      <c r="AD276">
        <v>1.0498670000000001</v>
      </c>
      <c r="AE276">
        <v>19.40643</v>
      </c>
      <c r="AF276">
        <v>0</v>
      </c>
      <c r="AG276">
        <v>0</v>
      </c>
      <c r="AH276">
        <v>1.0481199999999999</v>
      </c>
      <c r="AI276">
        <v>19.16872</v>
      </c>
      <c r="AJ276">
        <v>0</v>
      </c>
      <c r="AK276">
        <v>0</v>
      </c>
      <c r="AL276">
        <v>1.045984</v>
      </c>
      <c r="AM276">
        <v>19.06861</v>
      </c>
      <c r="AN276">
        <v>0</v>
      </c>
      <c r="AO276">
        <v>0</v>
      </c>
      <c r="AP276">
        <v>1.043498</v>
      </c>
      <c r="AQ276">
        <v>19.581399999999999</v>
      </c>
      <c r="AR276">
        <v>0</v>
      </c>
      <c r="AS276">
        <v>0</v>
      </c>
      <c r="AT276">
        <v>1.040915</v>
      </c>
      <c r="AU276">
        <v>20.19041</v>
      </c>
      <c r="AV276">
        <v>0</v>
      </c>
      <c r="AW276">
        <v>0</v>
      </c>
      <c r="AX276">
        <v>1.0382549999999999</v>
      </c>
      <c r="AY276">
        <v>20.635020000000001</v>
      </c>
      <c r="AZ276">
        <v>0</v>
      </c>
      <c r="BA276">
        <v>0</v>
      </c>
      <c r="BB276">
        <v>1.0355179999999999</v>
      </c>
      <c r="BC276">
        <v>21.028860000000002</v>
      </c>
      <c r="BD276">
        <v>0</v>
      </c>
      <c r="BE276">
        <v>0</v>
      </c>
      <c r="BF276">
        <v>1.032697</v>
      </c>
      <c r="BG276">
        <v>21.00827</v>
      </c>
      <c r="BH276">
        <v>1.193619E-19</v>
      </c>
      <c r="BI276">
        <v>2.0621310000000001E-17</v>
      </c>
      <c r="BJ276">
        <v>1.0298229999999999</v>
      </c>
      <c r="BK276">
        <v>20.781079999999999</v>
      </c>
      <c r="BL276" s="1">
        <v>1.6386589999999999E-13</v>
      </c>
      <c r="BM276" s="1">
        <v>3.5069589999999997E-11</v>
      </c>
      <c r="BN276">
        <v>1.0269410000000001</v>
      </c>
      <c r="BO276">
        <v>20.613689999999998</v>
      </c>
      <c r="BP276" s="1">
        <v>7.1413019999999999E-8</v>
      </c>
      <c r="BQ276" s="1">
        <v>1.4689819999999999E-5</v>
      </c>
      <c r="BR276">
        <v>1.024024</v>
      </c>
      <c r="BS276">
        <v>20.516919999999999</v>
      </c>
      <c r="BT276" s="1">
        <v>7.0056599999999996E-5</v>
      </c>
      <c r="BU276" s="1">
        <v>1.519508E-2</v>
      </c>
      <c r="BV276">
        <v>1.0211319999999999</v>
      </c>
      <c r="BW276">
        <v>20.546720000000001</v>
      </c>
      <c r="BX276" s="1">
        <v>9.5269900000000008E-3</v>
      </c>
      <c r="BY276" s="1">
        <v>2.1466669999999999</v>
      </c>
      <c r="BZ276">
        <v>1.018254</v>
      </c>
      <c r="CA276">
        <v>20.886109999999999</v>
      </c>
      <c r="CB276" s="1">
        <v>0.33668940000000003</v>
      </c>
      <c r="CC276" s="1">
        <v>78.260729999999995</v>
      </c>
      <c r="CD276">
        <v>1.0152399999999999</v>
      </c>
      <c r="CE276">
        <v>21.002320000000001</v>
      </c>
      <c r="CF276" s="1">
        <v>4.1850230000000002</v>
      </c>
      <c r="CG276">
        <v>999.69730000000004</v>
      </c>
      <c r="CH276">
        <v>1.012108</v>
      </c>
      <c r="CI276">
        <v>21.012419999999999</v>
      </c>
      <c r="CJ276">
        <v>22.253319999999999</v>
      </c>
      <c r="CK276">
        <v>5440.1440000000002</v>
      </c>
      <c r="CL276">
        <v>1.0086619999999999</v>
      </c>
      <c r="CM276">
        <v>20.763639999999999</v>
      </c>
      <c r="CN276">
        <v>58.181780000000003</v>
      </c>
      <c r="CO276">
        <v>14524.12</v>
      </c>
      <c r="CP276">
        <v>1.0046729999999999</v>
      </c>
      <c r="CQ276">
        <v>20.551829999999999</v>
      </c>
      <c r="CR276">
        <v>83.237459999999999</v>
      </c>
      <c r="CS276">
        <v>21185.66</v>
      </c>
      <c r="CT276">
        <v>0.99939560000000005</v>
      </c>
      <c r="CU276">
        <v>20.372530000000001</v>
      </c>
      <c r="CV276">
        <v>71.143379999999993</v>
      </c>
      <c r="CW276">
        <v>18439.27</v>
      </c>
      <c r="CX276">
        <v>0.99259909999999996</v>
      </c>
      <c r="CY276">
        <v>20.147849999999998</v>
      </c>
      <c r="CZ276">
        <v>39.133180000000003</v>
      </c>
      <c r="DA276">
        <v>10317.530000000001</v>
      </c>
      <c r="DB276">
        <v>0.98477269999999995</v>
      </c>
      <c r="DC276">
        <v>19.97382</v>
      </c>
      <c r="DD276">
        <v>14.896800000000001</v>
      </c>
      <c r="DE276">
        <v>3987</v>
      </c>
      <c r="DF276">
        <v>0.97652749999999999</v>
      </c>
      <c r="DG276">
        <v>19.97833</v>
      </c>
      <c r="DH276">
        <v>4.2040810000000004</v>
      </c>
      <c r="DI276">
        <v>1139.9110000000001</v>
      </c>
      <c r="DJ276">
        <v>0.96818539999999997</v>
      </c>
      <c r="DK276">
        <v>19.902519999999999</v>
      </c>
      <c r="DL276">
        <v>0.96143880000000004</v>
      </c>
      <c r="DM276">
        <v>262.9332</v>
      </c>
      <c r="DN276">
        <v>0.95957550000000003</v>
      </c>
      <c r="DO276">
        <v>19.874610000000001</v>
      </c>
      <c r="DP276">
        <v>0.21958320000000001</v>
      </c>
      <c r="DQ276">
        <v>59.888159999999999</v>
      </c>
      <c r="DR276">
        <v>0.95044510000000004</v>
      </c>
      <c r="DS276">
        <v>19.462869999999999</v>
      </c>
      <c r="DT276">
        <v>8.1479629999999997E-2</v>
      </c>
      <c r="DU276">
        <v>21.765070000000001</v>
      </c>
      <c r="DV276">
        <v>0.94135570000000002</v>
      </c>
      <c r="DW276">
        <v>18.95139</v>
      </c>
      <c r="DX276">
        <v>5.7906249999999999E-2</v>
      </c>
      <c r="DY276">
        <v>15.2767</v>
      </c>
      <c r="DZ276">
        <v>0.93271839999999995</v>
      </c>
      <c r="EA276">
        <v>18.636669999999999</v>
      </c>
      <c r="EB276">
        <v>5.3536519999999997E-2</v>
      </c>
      <c r="EC276">
        <v>14.105130000000001</v>
      </c>
      <c r="ED276">
        <v>0.92404799999999998</v>
      </c>
      <c r="EE276">
        <v>18.487200000000001</v>
      </c>
      <c r="EF276" s="1">
        <v>5.2692389999999999E-2</v>
      </c>
      <c r="EG276">
        <v>13.91009</v>
      </c>
      <c r="EH276">
        <v>0.91582750000000002</v>
      </c>
      <c r="EI276">
        <v>18.83832</v>
      </c>
      <c r="EJ276" s="1">
        <v>5.21229E-2</v>
      </c>
      <c r="EK276">
        <v>13.812939999999999</v>
      </c>
      <c r="EL276">
        <v>0.90754590000000002</v>
      </c>
      <c r="EM276">
        <v>19.228719999999999</v>
      </c>
      <c r="EN276" s="1">
        <v>5.0561519999999999E-2</v>
      </c>
      <c r="EO276">
        <v>13.461919999999999</v>
      </c>
      <c r="EP276">
        <v>0.89904799999999996</v>
      </c>
      <c r="EQ276">
        <v>19.38007</v>
      </c>
      <c r="ER276" s="1">
        <v>4.778321E-2</v>
      </c>
      <c r="ES276" s="1">
        <v>12.784789999999999</v>
      </c>
      <c r="ET276">
        <v>0.89041040000000005</v>
      </c>
      <c r="EU276">
        <v>19.56381</v>
      </c>
      <c r="EV276" s="1">
        <v>4.4217970000000002E-2</v>
      </c>
      <c r="EW276" s="1">
        <v>11.8881</v>
      </c>
      <c r="EX276">
        <v>0.88177340000000004</v>
      </c>
      <c r="EY276">
        <v>19.44171</v>
      </c>
      <c r="EZ276" s="1">
        <v>4.0364499999999998E-2</v>
      </c>
      <c r="FA276" s="1">
        <v>10.902799999999999</v>
      </c>
      <c r="FB276">
        <v>0.87292119999999995</v>
      </c>
      <c r="FC276">
        <v>18.826730000000001</v>
      </c>
      <c r="FD276" s="1">
        <v>3.6567189999999999E-2</v>
      </c>
      <c r="FE276" s="1">
        <v>9.9233879999999992</v>
      </c>
      <c r="FF276">
        <v>0.86385579999999995</v>
      </c>
      <c r="FG276">
        <v>18.227779999999999</v>
      </c>
      <c r="FH276" s="1">
        <v>3.3040640000000003E-2</v>
      </c>
      <c r="FI276" s="1">
        <v>9.0080259999999992</v>
      </c>
      <c r="FJ276">
        <v>0.85492000000000001</v>
      </c>
      <c r="FK276">
        <v>17.84554</v>
      </c>
      <c r="FL276" s="1">
        <v>2.9871780000000001E-2</v>
      </c>
      <c r="FM276" s="1">
        <v>8.1802220000000005</v>
      </c>
      <c r="FN276">
        <v>0.84732929999999995</v>
      </c>
      <c r="FO276">
        <v>18.272970000000001</v>
      </c>
      <c r="FP276" s="1">
        <v>2.7073440000000001E-2</v>
      </c>
      <c r="FQ276" s="1">
        <v>7.4356489999999997</v>
      </c>
      <c r="FR276">
        <v>0.83942280000000002</v>
      </c>
      <c r="FS276">
        <v>19.044339999999998</v>
      </c>
      <c r="FT276" s="1">
        <v>2.4525140000000001E-2</v>
      </c>
      <c r="FU276" s="1">
        <v>6.7577819999999997</v>
      </c>
      <c r="FV276">
        <v>0.83159590000000005</v>
      </c>
      <c r="FW276">
        <v>19.921250000000001</v>
      </c>
      <c r="FX276" s="1">
        <v>2.2204080000000001E-2</v>
      </c>
      <c r="FY276" s="1">
        <v>6.1379429999999999</v>
      </c>
      <c r="FZ276">
        <v>0.82360880000000003</v>
      </c>
      <c r="GA276">
        <v>20.677900000000001</v>
      </c>
      <c r="GB276" s="1">
        <v>2.0080529999999999E-2</v>
      </c>
      <c r="GC276" s="1">
        <v>5.5695180000000004</v>
      </c>
      <c r="GD276">
        <v>0.81567109999999998</v>
      </c>
      <c r="GE276">
        <v>20.767779999999998</v>
      </c>
      <c r="GF276" s="1">
        <v>1.8166330000000001E-2</v>
      </c>
      <c r="GG276" s="1">
        <v>5.0534549999999996</v>
      </c>
      <c r="GH276">
        <v>0.80768640000000003</v>
      </c>
      <c r="GI276">
        <v>20.250319999999999</v>
      </c>
      <c r="GJ276" s="1">
        <v>1.643503E-2</v>
      </c>
      <c r="GK276" s="1">
        <v>4.5864940000000001</v>
      </c>
      <c r="GL276">
        <v>0.7995679</v>
      </c>
      <c r="GM276">
        <v>19.69257</v>
      </c>
      <c r="GN276" s="1">
        <v>1.48746E-2</v>
      </c>
      <c r="GO276" s="1">
        <v>4.1649839999999996</v>
      </c>
      <c r="GP276">
        <v>0.79134579999999999</v>
      </c>
      <c r="GQ276">
        <v>19.281770000000002</v>
      </c>
      <c r="GR276" s="1">
        <v>1.3469739999999999E-2</v>
      </c>
      <c r="GS276" s="1">
        <v>3.7848899999999999</v>
      </c>
      <c r="GT276">
        <v>0.78340980000000005</v>
      </c>
      <c r="GU276">
        <v>19.720289999999999</v>
      </c>
      <c r="GV276" s="1">
        <v>1.221469E-2</v>
      </c>
      <c r="GW276" s="1">
        <v>3.4427699999999999</v>
      </c>
      <c r="GX276">
        <v>0.77619490000000002</v>
      </c>
      <c r="GY276">
        <v>20.50601</v>
      </c>
      <c r="GZ276" s="1">
        <v>1.1094E-2</v>
      </c>
      <c r="HA276" s="1">
        <v>3.135278</v>
      </c>
      <c r="HB276">
        <v>0.76888469999999998</v>
      </c>
      <c r="HC276">
        <v>21.459219999999998</v>
      </c>
      <c r="HD276" s="1">
        <v>1.007247E-2</v>
      </c>
      <c r="HE276" s="1">
        <v>2.8545769999999999</v>
      </c>
      <c r="HF276">
        <v>0.76150300000000004</v>
      </c>
      <c r="HG276">
        <v>22.28096</v>
      </c>
      <c r="HH276" s="1">
        <v>9.1371579999999994E-3</v>
      </c>
      <c r="HI276" s="1">
        <v>2.5970339999999998</v>
      </c>
      <c r="HJ276">
        <v>0.7542295</v>
      </c>
      <c r="HK276">
        <v>22.555789999999998</v>
      </c>
      <c r="HL276" s="1">
        <v>8.2811220000000001E-3</v>
      </c>
      <c r="HM276" s="1">
        <v>2.3601290000000001</v>
      </c>
      <c r="HN276">
        <v>0.74878940000000005</v>
      </c>
      <c r="HO276">
        <v>22.225930000000002</v>
      </c>
      <c r="HP276" s="1">
        <v>7.4996389999999998E-3</v>
      </c>
      <c r="HQ276" s="1">
        <v>2.14025</v>
      </c>
      <c r="HR276">
        <v>0.74314610000000003</v>
      </c>
      <c r="HS276">
        <v>21.797329999999999</v>
      </c>
      <c r="HT276" s="1">
        <v>6.780777E-3</v>
      </c>
      <c r="HU276" s="1">
        <v>1.9376739999999999</v>
      </c>
      <c r="HV276">
        <v>0.73771439999999999</v>
      </c>
      <c r="HW276">
        <v>21.375869999999999</v>
      </c>
      <c r="HX276" s="1">
        <v>6.1335019999999999E-3</v>
      </c>
      <c r="HY276" s="1">
        <v>1.754588</v>
      </c>
      <c r="HZ276">
        <v>0.73274899999999998</v>
      </c>
      <c r="IA276">
        <v>21.549130000000002</v>
      </c>
      <c r="IB276" s="1">
        <v>5.5531390000000003E-3</v>
      </c>
      <c r="IC276" s="1">
        <v>1.5898699999999999</v>
      </c>
      <c r="ID276">
        <v>0.72819750000000005</v>
      </c>
      <c r="IE276">
        <v>21.473459999999999</v>
      </c>
      <c r="IF276" s="1">
        <v>5.0253839999999999E-3</v>
      </c>
      <c r="IG276" s="1">
        <v>1.4398550000000001</v>
      </c>
      <c r="IH276">
        <v>0.72389539999999997</v>
      </c>
      <c r="II276">
        <v>22.001139999999999</v>
      </c>
      <c r="IJ276" s="1">
        <v>4.5310200000000002E-3</v>
      </c>
      <c r="IK276" s="1">
        <v>1.2995540000000001</v>
      </c>
      <c r="IL276">
        <v>0.7200569</v>
      </c>
      <c r="IM276">
        <v>22.652159999999999</v>
      </c>
      <c r="IN276" s="1">
        <v>4.0591029999999997E-3</v>
      </c>
      <c r="IO276" s="1">
        <v>1.1650959999999999</v>
      </c>
      <c r="IP276">
        <v>0.71672389999999997</v>
      </c>
      <c r="IQ276">
        <v>22.96266</v>
      </c>
      <c r="IR276" s="1">
        <v>3.6033580000000001E-3</v>
      </c>
      <c r="IS276" s="1">
        <v>1.0349619999999999</v>
      </c>
      <c r="IT276">
        <v>0.7138333</v>
      </c>
      <c r="IU276">
        <v>22.81776</v>
      </c>
      <c r="IV276" s="1">
        <v>3.1691670000000001E-3</v>
      </c>
      <c r="IW276" s="1">
        <v>0.91071199999999997</v>
      </c>
      <c r="IX276">
        <v>0.71131920000000004</v>
      </c>
      <c r="IY276">
        <v>22.438739999999999</v>
      </c>
      <c r="IZ276" s="1">
        <v>2.7677489999999999E-3</v>
      </c>
      <c r="JA276" s="1">
        <v>0.79565019999999997</v>
      </c>
      <c r="JB276">
        <v>0.70923409999999998</v>
      </c>
      <c r="JC276">
        <v>22.062930000000001</v>
      </c>
      <c r="JD276" s="1">
        <v>2.4116189999999998E-3</v>
      </c>
      <c r="JE276" s="1">
        <v>0.69327550000000004</v>
      </c>
      <c r="JF276">
        <v>0.70745499999999995</v>
      </c>
      <c r="JG276">
        <v>22.38965</v>
      </c>
      <c r="JH276" s="1">
        <v>2.1059630000000002E-3</v>
      </c>
      <c r="JI276" s="1">
        <v>0.60534390000000005</v>
      </c>
      <c r="JJ276">
        <v>0.70595240000000004</v>
      </c>
      <c r="JK276">
        <v>22.993829999999999</v>
      </c>
      <c r="JL276" s="1">
        <v>1.84939E-3</v>
      </c>
      <c r="JM276" s="1">
        <v>0.5314506</v>
      </c>
      <c r="JN276">
        <v>0.7047445</v>
      </c>
      <c r="JO276">
        <v>23.772629999999999</v>
      </c>
      <c r="JP276" s="1">
        <v>1.6336790000000001E-3</v>
      </c>
      <c r="JQ276" s="1">
        <v>0.46935349999999998</v>
      </c>
      <c r="JR276">
        <v>0.70374389999999998</v>
      </c>
      <c r="JS276">
        <v>24.60529</v>
      </c>
      <c r="JT276" s="1">
        <v>1.446454E-3</v>
      </c>
      <c r="JU276" s="1">
        <v>0.41549639999999999</v>
      </c>
      <c r="JV276">
        <v>0.70299820000000002</v>
      </c>
      <c r="JW276">
        <v>24.945540000000001</v>
      </c>
      <c r="JX276" s="1">
        <v>1.2755640000000001E-3</v>
      </c>
      <c r="JY276" s="1">
        <v>0.36643500000000001</v>
      </c>
      <c r="JZ276">
        <v>0.70244530000000005</v>
      </c>
      <c r="KA276">
        <v>24.669250000000002</v>
      </c>
      <c r="KB276" s="1">
        <v>1.1148099999999999E-3</v>
      </c>
      <c r="KC276" s="1">
        <v>0.32028990000000002</v>
      </c>
      <c r="KD276">
        <v>0.70203950000000004</v>
      </c>
      <c r="KE276">
        <v>24.275539999999999</v>
      </c>
      <c r="KF276" s="1">
        <v>9.6500079999999998E-4</v>
      </c>
      <c r="KG276" s="1">
        <v>0.27728079999999999</v>
      </c>
      <c r="KH276">
        <v>0.70179780000000003</v>
      </c>
      <c r="KI276">
        <v>23.789870000000001</v>
      </c>
      <c r="KJ276" s="1">
        <v>8.3208700000000002E-4</v>
      </c>
      <c r="KK276" s="1">
        <v>0.2390128</v>
      </c>
      <c r="KL276">
        <v>0.70173129999999995</v>
      </c>
      <c r="KM276">
        <v>23.700399999999998</v>
      </c>
      <c r="KN276" s="1">
        <v>7.2117419999999995E-4</v>
      </c>
      <c r="KO276" s="1">
        <v>0.20706189999999999</v>
      </c>
      <c r="KP276">
        <v>0.70178890000000005</v>
      </c>
      <c r="KQ276">
        <v>23.746790000000001</v>
      </c>
      <c r="KR276" s="1">
        <v>6.3396640000000005E-4</v>
      </c>
      <c r="KS276" s="1">
        <v>0.1818922</v>
      </c>
      <c r="KT276">
        <v>0.70202900000000001</v>
      </c>
      <c r="KU276">
        <v>23.700780000000002</v>
      </c>
      <c r="KV276" s="1">
        <v>5.6749869999999996E-4</v>
      </c>
      <c r="KW276" s="1">
        <v>0.16269700000000001</v>
      </c>
      <c r="KX276">
        <v>0.70240670000000005</v>
      </c>
      <c r="KY276">
        <v>23.80603</v>
      </c>
      <c r="KZ276" s="1">
        <v>5.1637929999999996E-4</v>
      </c>
      <c r="LA276" s="1">
        <v>0.1479356</v>
      </c>
      <c r="LB276">
        <v>0.70286230000000005</v>
      </c>
      <c r="LC276">
        <v>23.764600000000002</v>
      </c>
      <c r="LD276" s="1">
        <v>4.7489789999999999E-4</v>
      </c>
      <c r="LE276" s="1">
        <v>0.13598769999999999</v>
      </c>
      <c r="LF276">
        <v>0.70347599999999999</v>
      </c>
      <c r="LG276">
        <v>23.65802</v>
      </c>
      <c r="LH276" s="1">
        <v>4.3901839999999998E-4</v>
      </c>
      <c r="LI276" s="1">
        <v>0.12566910000000001</v>
      </c>
      <c r="LJ276">
        <v>0.70410660000000003</v>
      </c>
      <c r="LK276">
        <v>23.41939</v>
      </c>
      <c r="LL276" s="1">
        <v>4.0656489999999997E-4</v>
      </c>
      <c r="LM276" s="1">
        <v>0.1163501</v>
      </c>
      <c r="LN276">
        <v>0.70477199999999995</v>
      </c>
      <c r="LO276">
        <v>23.15202</v>
      </c>
      <c r="LP276" s="1">
        <v>3.7702390000000002E-4</v>
      </c>
      <c r="LQ276" s="1">
        <v>0.1078615</v>
      </c>
      <c r="LR276">
        <v>0.70544890000000005</v>
      </c>
      <c r="LS276">
        <v>23.378959999999999</v>
      </c>
      <c r="LT276" s="1">
        <v>3.505033E-4</v>
      </c>
      <c r="LU276" s="1">
        <v>0.1002459</v>
      </c>
      <c r="LV276">
        <v>0.70607260000000005</v>
      </c>
      <c r="LW276">
        <v>23.77374</v>
      </c>
      <c r="LX276" s="1">
        <v>3.272145E-4</v>
      </c>
      <c r="LY276" s="1">
        <v>9.3568419999999999E-2</v>
      </c>
      <c r="LZ276">
        <v>0.70659289999999997</v>
      </c>
      <c r="MA276">
        <v>24.360589999999998</v>
      </c>
      <c r="MB276" s="1">
        <v>3.0707690000000002E-4</v>
      </c>
      <c r="MC276" s="1">
        <v>8.7792460000000003E-2</v>
      </c>
      <c r="MD276">
        <v>0.70704849999999997</v>
      </c>
      <c r="ME276">
        <v>24.929790000000001</v>
      </c>
      <c r="MF276" s="1">
        <v>2.8968320000000001E-4</v>
      </c>
      <c r="MG276" s="1">
        <v>8.2808870000000007E-2</v>
      </c>
      <c r="MH276">
        <v>0.70736849999999996</v>
      </c>
      <c r="MI276">
        <v>25.244710000000001</v>
      </c>
      <c r="MJ276" s="1">
        <v>2.745213E-4</v>
      </c>
      <c r="MK276" s="1">
        <v>7.8469709999999998E-2</v>
      </c>
      <c r="ML276">
        <v>0.70759660000000002</v>
      </c>
      <c r="MM276">
        <v>24.93158</v>
      </c>
      <c r="MN276" s="1">
        <v>2.611286E-4</v>
      </c>
      <c r="MO276" s="1">
        <v>7.4640700000000004E-2</v>
      </c>
      <c r="MP276">
        <v>0.70771309999999998</v>
      </c>
      <c r="MQ276">
        <v>24.4878</v>
      </c>
      <c r="MR276" s="1">
        <v>2.4926350000000001E-4</v>
      </c>
      <c r="MS276" s="1">
        <v>7.1251439999999999E-2</v>
      </c>
      <c r="MT276">
        <v>0.70774649999999995</v>
      </c>
      <c r="MU276">
        <v>23.987549999999999</v>
      </c>
      <c r="MV276" s="1">
        <v>2.3894770000000001E-4</v>
      </c>
      <c r="MW276" s="1">
        <v>6.8298360000000002E-2</v>
      </c>
      <c r="MX276">
        <v>0.70773399999999997</v>
      </c>
      <c r="MY276">
        <v>23.85454</v>
      </c>
      <c r="MZ276" s="1">
        <v>2.30153E-4</v>
      </c>
      <c r="NA276" s="1">
        <v>6.5782919999999995E-2</v>
      </c>
      <c r="NB276">
        <v>0.70766039999999997</v>
      </c>
      <c r="NC276">
        <v>24.126110000000001</v>
      </c>
      <c r="ND276" s="1">
        <v>2.2275490000000001E-4</v>
      </c>
      <c r="NE276" s="1">
        <v>6.3665269999999996E-2</v>
      </c>
      <c r="NF276">
        <v>0.70766039999999997</v>
      </c>
      <c r="NG276">
        <v>24.126110000000001</v>
      </c>
      <c r="NH276" s="1">
        <v>2.2275490000000001E-4</v>
      </c>
      <c r="NI276" s="1">
        <v>6.3665269999999996E-2</v>
      </c>
      <c r="NJ276">
        <v>0.70766039999999997</v>
      </c>
      <c r="NK276">
        <v>24.126110000000001</v>
      </c>
      <c r="NL276" s="1">
        <v>2.2275490000000001E-4</v>
      </c>
      <c r="NM276" s="1">
        <v>6.3665269999999996E-2</v>
      </c>
      <c r="NN276">
        <v>0.70766039999999997</v>
      </c>
      <c r="NO276">
        <v>24.126110000000001</v>
      </c>
      <c r="NP276" s="1">
        <v>2.2275490000000001E-4</v>
      </c>
      <c r="NQ276" s="1">
        <v>6.3665269999999996E-2</v>
      </c>
      <c r="NR276">
        <v>0.70766039999999997</v>
      </c>
      <c r="NS276">
        <v>24.126110000000001</v>
      </c>
      <c r="NT276" s="1">
        <v>2.2275490000000001E-4</v>
      </c>
      <c r="NU276" s="1">
        <v>6.3665269999999996E-2</v>
      </c>
      <c r="NV276">
        <v>0.70766039999999997</v>
      </c>
      <c r="NW276">
        <v>24.126110000000001</v>
      </c>
      <c r="NX276" s="1">
        <v>2.2275490000000001E-4</v>
      </c>
      <c r="NY276" s="1">
        <v>6.3665269999999996E-2</v>
      </c>
      <c r="NZ276">
        <v>0.70766039999999997</v>
      </c>
      <c r="OA276">
        <v>24.126110000000001</v>
      </c>
      <c r="OB276" s="1">
        <v>2.2275490000000001E-4</v>
      </c>
      <c r="OC276" s="1">
        <v>6.3665269999999996E-2</v>
      </c>
      <c r="OD276">
        <v>0.70766039999999997</v>
      </c>
      <c r="OE276">
        <v>24.126110000000001</v>
      </c>
      <c r="OF276" s="1">
        <v>2.2275490000000001E-4</v>
      </c>
      <c r="OG276" s="1">
        <v>6.3665269999999996E-2</v>
      </c>
      <c r="OH276">
        <v>0.70766039999999997</v>
      </c>
      <c r="OI276">
        <v>24.126110000000001</v>
      </c>
      <c r="OJ276" s="1">
        <v>2.2275490000000001E-4</v>
      </c>
      <c r="OK276" s="1">
        <v>6.3665269999999996E-2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0.90808049999999996</v>
      </c>
      <c r="G277">
        <v>18.62837</v>
      </c>
      <c r="H277">
        <v>0</v>
      </c>
      <c r="I277">
        <v>0</v>
      </c>
      <c r="J277">
        <v>0.90794810000000004</v>
      </c>
      <c r="K277">
        <v>19.158670000000001</v>
      </c>
      <c r="L277">
        <v>0</v>
      </c>
      <c r="M277">
        <v>0</v>
      </c>
      <c r="N277">
        <v>0.90783130000000001</v>
      </c>
      <c r="O277">
        <v>19.485379999999999</v>
      </c>
      <c r="P277">
        <v>0</v>
      </c>
      <c r="Q277">
        <v>0</v>
      </c>
      <c r="R277">
        <v>0.90775099999999997</v>
      </c>
      <c r="S277">
        <v>19.683689999999999</v>
      </c>
      <c r="T277">
        <v>0</v>
      </c>
      <c r="U277">
        <v>0</v>
      </c>
      <c r="V277">
        <v>0.90763309999999997</v>
      </c>
      <c r="W277">
        <v>19.922139999999999</v>
      </c>
      <c r="X277">
        <v>0</v>
      </c>
      <c r="Y277">
        <v>0</v>
      </c>
      <c r="Z277">
        <v>0.90752909999999998</v>
      </c>
      <c r="AA277">
        <v>19.80151</v>
      </c>
      <c r="AB277">
        <v>0</v>
      </c>
      <c r="AC277">
        <v>0</v>
      </c>
      <c r="AD277">
        <v>0.90743859999999998</v>
      </c>
      <c r="AE277">
        <v>19.407879999999999</v>
      </c>
      <c r="AF277">
        <v>0</v>
      </c>
      <c r="AG277">
        <v>0</v>
      </c>
      <c r="AH277">
        <v>0.90736890000000003</v>
      </c>
      <c r="AI277">
        <v>19.164490000000001</v>
      </c>
      <c r="AJ277">
        <v>0</v>
      </c>
      <c r="AK277">
        <v>0</v>
      </c>
      <c r="AL277">
        <v>0.9072538</v>
      </c>
      <c r="AM277">
        <v>19.075569999999999</v>
      </c>
      <c r="AN277">
        <v>0</v>
      </c>
      <c r="AO277">
        <v>0</v>
      </c>
      <c r="AP277">
        <v>0.90719130000000003</v>
      </c>
      <c r="AQ277">
        <v>19.592549999999999</v>
      </c>
      <c r="AR277">
        <v>0</v>
      </c>
      <c r="AS277">
        <v>0</v>
      </c>
      <c r="AT277">
        <v>0.90708359999999999</v>
      </c>
      <c r="AU277">
        <v>20.207899999999999</v>
      </c>
      <c r="AV277">
        <v>0</v>
      </c>
      <c r="AW277">
        <v>0</v>
      </c>
      <c r="AX277">
        <v>0.90704119999999999</v>
      </c>
      <c r="AY277">
        <v>20.65663</v>
      </c>
      <c r="AZ277">
        <v>0</v>
      </c>
      <c r="BA277">
        <v>0</v>
      </c>
      <c r="BB277">
        <v>0.90694459999999999</v>
      </c>
      <c r="BC277">
        <v>21.04551</v>
      </c>
      <c r="BD277">
        <v>0</v>
      </c>
      <c r="BE277">
        <v>0</v>
      </c>
      <c r="BF277">
        <v>0.90685000000000004</v>
      </c>
      <c r="BG277">
        <v>21.012530000000002</v>
      </c>
      <c r="BH277">
        <v>3.8333180000000002E-20</v>
      </c>
      <c r="BI277">
        <v>5.9735420000000001E-18</v>
      </c>
      <c r="BJ277">
        <v>0.90676270000000003</v>
      </c>
      <c r="BK277">
        <v>20.777270000000001</v>
      </c>
      <c r="BL277" s="1">
        <v>3.4103320000000003E-14</v>
      </c>
      <c r="BM277" s="1">
        <v>8.0786980000000008E-12</v>
      </c>
      <c r="BN277">
        <v>0.9067402</v>
      </c>
      <c r="BO277">
        <v>20.60951</v>
      </c>
      <c r="BP277" s="1">
        <v>4.4180839999999999E-8</v>
      </c>
      <c r="BQ277" s="1">
        <v>8.8251189999999999E-6</v>
      </c>
      <c r="BR277">
        <v>0.90670439999999997</v>
      </c>
      <c r="BS277">
        <v>20.515250000000002</v>
      </c>
      <c r="BT277" s="1">
        <v>4.9648999999999998E-5</v>
      </c>
      <c r="BU277" s="1">
        <v>1.0601869999999999E-2</v>
      </c>
      <c r="BV277">
        <v>0.90672540000000001</v>
      </c>
      <c r="BW277">
        <v>20.55265</v>
      </c>
      <c r="BX277" s="1">
        <v>7.3587929999999998E-3</v>
      </c>
      <c r="BY277" s="1">
        <v>1.644385</v>
      </c>
      <c r="BZ277">
        <v>0.90694410000000003</v>
      </c>
      <c r="CA277">
        <v>20.89751</v>
      </c>
      <c r="CB277" s="1">
        <v>0.27814050000000001</v>
      </c>
      <c r="CC277" s="1">
        <v>64.467010000000002</v>
      </c>
      <c r="CD277">
        <v>0.90707369999999998</v>
      </c>
      <c r="CE277">
        <v>21.0229</v>
      </c>
      <c r="CF277" s="1">
        <v>3.6563810000000001</v>
      </c>
      <c r="CG277">
        <v>874.96410000000003</v>
      </c>
      <c r="CH277">
        <v>0.90719329999999998</v>
      </c>
      <c r="CI277">
        <v>21.023779999999999</v>
      </c>
      <c r="CJ277">
        <v>20.399450000000002</v>
      </c>
      <c r="CK277">
        <v>5016.3029999999999</v>
      </c>
      <c r="CL277">
        <v>0.90721359999999995</v>
      </c>
      <c r="CM277">
        <v>20.77046</v>
      </c>
      <c r="CN277">
        <v>55.618400000000001</v>
      </c>
      <c r="CO277">
        <v>14018.1</v>
      </c>
      <c r="CP277">
        <v>0.90636209999999995</v>
      </c>
      <c r="CQ277">
        <v>20.54806</v>
      </c>
      <c r="CR277">
        <v>82.573350000000005</v>
      </c>
      <c r="CS277">
        <v>21293.47</v>
      </c>
      <c r="CT277">
        <v>0.90448729999999999</v>
      </c>
      <c r="CU277">
        <v>20.361719999999998</v>
      </c>
      <c r="CV277">
        <v>72.914090000000002</v>
      </c>
      <c r="CW277">
        <v>19209.25</v>
      </c>
      <c r="CX277">
        <v>0.90208999999999995</v>
      </c>
      <c r="CY277">
        <v>20.139030000000002</v>
      </c>
      <c r="CZ277">
        <v>41.272129999999997</v>
      </c>
      <c r="DA277">
        <v>11094.08</v>
      </c>
      <c r="DB277">
        <v>0.8995358</v>
      </c>
      <c r="DC277">
        <v>19.98067</v>
      </c>
      <c r="DD277">
        <v>16.10126</v>
      </c>
      <c r="DE277">
        <v>4406.4930000000004</v>
      </c>
      <c r="DF277">
        <v>0.89714249999999995</v>
      </c>
      <c r="DG277">
        <v>20.005500000000001</v>
      </c>
      <c r="DH277">
        <v>4.6356739999999999</v>
      </c>
      <c r="DI277">
        <v>1288.854</v>
      </c>
      <c r="DJ277">
        <v>0.89497740000000003</v>
      </c>
      <c r="DK277">
        <v>19.940169999999998</v>
      </c>
      <c r="DL277">
        <v>1.072927</v>
      </c>
      <c r="DM277">
        <v>301.60329999999999</v>
      </c>
      <c r="DN277">
        <v>0.89290959999999997</v>
      </c>
      <c r="DO277">
        <v>19.907499999999999</v>
      </c>
      <c r="DP277">
        <v>0.24210619999999999</v>
      </c>
      <c r="DQ277">
        <v>67.907839999999993</v>
      </c>
      <c r="DR277">
        <v>0.89095460000000004</v>
      </c>
      <c r="DS277">
        <v>19.48573</v>
      </c>
      <c r="DT277">
        <v>8.5380650000000002E-2</v>
      </c>
      <c r="DU277">
        <v>23.31589</v>
      </c>
      <c r="DV277">
        <v>0.88913299999999995</v>
      </c>
      <c r="DW277">
        <v>18.965389999999999</v>
      </c>
      <c r="DX277">
        <v>5.8591839999999999E-2</v>
      </c>
      <c r="DY277">
        <v>15.69293</v>
      </c>
      <c r="DZ277">
        <v>0.88785179999999997</v>
      </c>
      <c r="EA277">
        <v>18.638100000000001</v>
      </c>
      <c r="EB277">
        <v>5.3670460000000003E-2</v>
      </c>
      <c r="EC277">
        <v>14.316420000000001</v>
      </c>
      <c r="ED277">
        <v>0.88669819999999999</v>
      </c>
      <c r="EE277">
        <v>18.484500000000001</v>
      </c>
      <c r="EF277" s="1">
        <v>5.272139E-2</v>
      </c>
      <c r="EG277">
        <v>14.072850000000001</v>
      </c>
      <c r="EH277">
        <v>0.88389289999999998</v>
      </c>
      <c r="EI277">
        <v>18.842210000000001</v>
      </c>
      <c r="EJ277" s="1">
        <v>5.2180900000000002E-2</v>
      </c>
      <c r="EK277">
        <v>13.97349</v>
      </c>
      <c r="EL277">
        <v>0.88063990000000003</v>
      </c>
      <c r="EM277">
        <v>19.243010000000002</v>
      </c>
      <c r="EN277" s="1">
        <v>5.0703940000000003E-2</v>
      </c>
      <c r="EO277">
        <v>13.63425</v>
      </c>
      <c r="EP277">
        <v>0.87722330000000004</v>
      </c>
      <c r="EQ277">
        <v>19.408539999999999</v>
      </c>
      <c r="ER277" s="1">
        <v>4.8001099999999998E-2</v>
      </c>
      <c r="ES277" s="1">
        <v>12.96442</v>
      </c>
      <c r="ET277">
        <v>0.87377720000000003</v>
      </c>
      <c r="EU277">
        <v>19.595289999999999</v>
      </c>
      <c r="EV277" s="1">
        <v>4.4475859999999999E-2</v>
      </c>
      <c r="EW277" s="1">
        <v>12.06288</v>
      </c>
      <c r="EX277">
        <v>0.87033459999999996</v>
      </c>
      <c r="EY277">
        <v>19.463819999999998</v>
      </c>
      <c r="EZ277" s="1">
        <v>4.0630439999999997E-2</v>
      </c>
      <c r="FA277" s="1">
        <v>11.06359</v>
      </c>
      <c r="FB277">
        <v>0.86678100000000002</v>
      </c>
      <c r="FC277">
        <v>18.851050000000001</v>
      </c>
      <c r="FD277" s="1">
        <v>3.6822559999999997E-2</v>
      </c>
      <c r="FE277" s="1">
        <v>10.06526</v>
      </c>
      <c r="FF277">
        <v>0.8630852</v>
      </c>
      <c r="FG277">
        <v>18.24577</v>
      </c>
      <c r="FH277" s="1">
        <v>3.327451E-2</v>
      </c>
      <c r="FI277" s="1">
        <v>9.1288920000000005</v>
      </c>
      <c r="FJ277">
        <v>0.85953159999999995</v>
      </c>
      <c r="FK277">
        <v>17.863320000000002</v>
      </c>
      <c r="FL277" s="1">
        <v>3.0081480000000001E-2</v>
      </c>
      <c r="FM277" s="1">
        <v>8.2811520000000005</v>
      </c>
      <c r="FN277">
        <v>0.85746469999999997</v>
      </c>
      <c r="FO277">
        <v>18.28528</v>
      </c>
      <c r="FP277" s="1">
        <v>2.7262970000000001E-2</v>
      </c>
      <c r="FQ277" s="1">
        <v>7.5170760000000003</v>
      </c>
      <c r="FR277">
        <v>0.85531610000000002</v>
      </c>
      <c r="FS277">
        <v>19.053709999999999</v>
      </c>
      <c r="FT277" s="1">
        <v>2.469826E-2</v>
      </c>
      <c r="FU277" s="1">
        <v>6.822368</v>
      </c>
      <c r="FV277">
        <v>0.85295399999999999</v>
      </c>
      <c r="FW277">
        <v>19.930510000000002</v>
      </c>
      <c r="FX277" s="1">
        <v>2.236312E-2</v>
      </c>
      <c r="FY277" s="1">
        <v>6.1887600000000003</v>
      </c>
      <c r="FZ277">
        <v>0.85053809999999996</v>
      </c>
      <c r="GA277">
        <v>20.68974</v>
      </c>
      <c r="GB277" s="1">
        <v>2.0225779999999999E-2</v>
      </c>
      <c r="GC277" s="1">
        <v>5.6082369999999999</v>
      </c>
      <c r="GD277">
        <v>0.84830340000000004</v>
      </c>
      <c r="GE277">
        <v>20.771139999999999</v>
      </c>
      <c r="GF277" s="1">
        <v>1.829772E-2</v>
      </c>
      <c r="GG277" s="1">
        <v>5.0808809999999998</v>
      </c>
      <c r="GH277">
        <v>0.84608640000000002</v>
      </c>
      <c r="GI277">
        <v>20.264009999999999</v>
      </c>
      <c r="GJ277" s="1">
        <v>1.6553849999999998E-2</v>
      </c>
      <c r="GK277" s="1">
        <v>4.6040650000000003</v>
      </c>
      <c r="GL277">
        <v>0.84378390000000003</v>
      </c>
      <c r="GM277">
        <v>19.7072</v>
      </c>
      <c r="GN277" s="1">
        <v>1.4981670000000001E-2</v>
      </c>
      <c r="GO277" s="1">
        <v>4.1737520000000004</v>
      </c>
      <c r="GP277">
        <v>0.84144079999999999</v>
      </c>
      <c r="GQ277">
        <v>19.30893</v>
      </c>
      <c r="GR277" s="1">
        <v>1.356627E-2</v>
      </c>
      <c r="GS277" s="1">
        <v>3.7860420000000001</v>
      </c>
      <c r="GT277">
        <v>0.83926339999999999</v>
      </c>
      <c r="GU277">
        <v>19.744530000000001</v>
      </c>
      <c r="GV277" s="1">
        <v>1.2300989999999999E-2</v>
      </c>
      <c r="GW277" s="1">
        <v>3.4372690000000001</v>
      </c>
      <c r="GX277">
        <v>0.83750979999999997</v>
      </c>
      <c r="GY277">
        <v>20.529769999999999</v>
      </c>
      <c r="GZ277" s="1">
        <v>1.117196E-2</v>
      </c>
      <c r="HA277" s="1">
        <v>3.124374</v>
      </c>
      <c r="HB277">
        <v>0.83577389999999996</v>
      </c>
      <c r="HC277">
        <v>21.46191</v>
      </c>
      <c r="HD277" s="1">
        <v>1.0143889999999999E-2</v>
      </c>
      <c r="HE277" s="1">
        <v>2.839105</v>
      </c>
      <c r="HF277">
        <v>0.83398099999999997</v>
      </c>
      <c r="HG277">
        <v>22.27712</v>
      </c>
      <c r="HH277" s="1">
        <v>9.2025260000000008E-3</v>
      </c>
      <c r="HI277" s="1">
        <v>2.5776270000000001</v>
      </c>
      <c r="HJ277">
        <v>0.83235870000000001</v>
      </c>
      <c r="HK277">
        <v>22.53201</v>
      </c>
      <c r="HL277" s="1">
        <v>8.3413020000000001E-3</v>
      </c>
      <c r="HM277" s="1">
        <v>2.3376380000000001</v>
      </c>
      <c r="HN277">
        <v>0.83133789999999996</v>
      </c>
      <c r="HO277">
        <v>22.214870000000001</v>
      </c>
      <c r="HP277" s="1">
        <v>7.5557849999999998E-3</v>
      </c>
      <c r="HQ277" s="1">
        <v>2.1177220000000001</v>
      </c>
      <c r="HR277">
        <v>0.83010170000000005</v>
      </c>
      <c r="HS277">
        <v>21.795750000000002</v>
      </c>
      <c r="HT277" s="1">
        <v>6.8319019999999999E-3</v>
      </c>
      <c r="HU277" s="1">
        <v>1.9152560000000001</v>
      </c>
      <c r="HV277">
        <v>0.82905850000000003</v>
      </c>
      <c r="HW277">
        <v>21.403009999999998</v>
      </c>
      <c r="HX277" s="1">
        <v>6.1794900000000002E-3</v>
      </c>
      <c r="HY277" s="1">
        <v>1.732224</v>
      </c>
      <c r="HZ277">
        <v>0.82831540000000003</v>
      </c>
      <c r="IA277">
        <v>21.567119999999999</v>
      </c>
      <c r="IB277" s="1">
        <v>5.5944640000000004E-3</v>
      </c>
      <c r="IC277" s="1">
        <v>1.5677449999999999</v>
      </c>
      <c r="ID277">
        <v>0.82771159999999999</v>
      </c>
      <c r="IE277">
        <v>21.491499999999998</v>
      </c>
      <c r="IF277" s="1">
        <v>5.063283E-3</v>
      </c>
      <c r="IG277" s="1">
        <v>1.4184840000000001</v>
      </c>
      <c r="IH277">
        <v>0.8271174</v>
      </c>
      <c r="II277">
        <v>22.0169</v>
      </c>
      <c r="IJ277" s="1">
        <v>4.5667779999999996E-3</v>
      </c>
      <c r="IK277" s="1">
        <v>1.279501</v>
      </c>
      <c r="IL277">
        <v>0.82666240000000002</v>
      </c>
      <c r="IM277">
        <v>22.649889999999999</v>
      </c>
      <c r="IN277" s="1">
        <v>4.0933829999999999E-3</v>
      </c>
      <c r="IO277" s="1">
        <v>1.1468830000000001</v>
      </c>
      <c r="IP277">
        <v>0.82631730000000003</v>
      </c>
      <c r="IQ277">
        <v>22.93149</v>
      </c>
      <c r="IR277" s="1">
        <v>3.63628E-3</v>
      </c>
      <c r="IS277" s="1">
        <v>1.018872</v>
      </c>
      <c r="IT277">
        <v>0.82609370000000004</v>
      </c>
      <c r="IU277">
        <v>22.794450000000001</v>
      </c>
      <c r="IV277" s="1">
        <v>3.200067E-3</v>
      </c>
      <c r="IW277" s="1">
        <v>0.89662030000000004</v>
      </c>
      <c r="IX277">
        <v>0.82596080000000005</v>
      </c>
      <c r="IY277">
        <v>22.435649999999999</v>
      </c>
      <c r="IZ277" s="1">
        <v>2.7957889999999999E-3</v>
      </c>
      <c r="JA277" s="1">
        <v>0.78321130000000005</v>
      </c>
      <c r="JB277">
        <v>0.82593760000000005</v>
      </c>
      <c r="JC277">
        <v>22.104579999999999</v>
      </c>
      <c r="JD277" s="1">
        <v>2.4360889999999998E-3</v>
      </c>
      <c r="JE277" s="1">
        <v>0.68203950000000002</v>
      </c>
      <c r="JF277">
        <v>0.82593799999999995</v>
      </c>
      <c r="JG277">
        <v>22.451989999999999</v>
      </c>
      <c r="JH277" s="1">
        <v>2.126686E-3</v>
      </c>
      <c r="JI277" s="1">
        <v>0.59499340000000001</v>
      </c>
      <c r="JJ277">
        <v>0.82596740000000002</v>
      </c>
      <c r="JK277">
        <v>23.065529999999999</v>
      </c>
      <c r="JL277" s="1">
        <v>1.8667040000000001E-3</v>
      </c>
      <c r="JM277" s="1">
        <v>0.52180870000000001</v>
      </c>
      <c r="JN277">
        <v>0.82597350000000003</v>
      </c>
      <c r="JO277">
        <v>23.829139999999999</v>
      </c>
      <c r="JP277" s="1">
        <v>1.6483489999999999E-3</v>
      </c>
      <c r="JQ277" s="1">
        <v>0.46043089999999998</v>
      </c>
      <c r="JR277">
        <v>0.82605249999999997</v>
      </c>
      <c r="JS277">
        <v>24.63137</v>
      </c>
      <c r="JT277" s="1">
        <v>1.4594149999999999E-3</v>
      </c>
      <c r="JU277" s="1">
        <v>0.40744710000000001</v>
      </c>
      <c r="JV277">
        <v>0.82608510000000002</v>
      </c>
      <c r="JW277">
        <v>24.934760000000001</v>
      </c>
      <c r="JX277" s="1">
        <v>1.287584E-3</v>
      </c>
      <c r="JY277" s="1">
        <v>0.35946309999999998</v>
      </c>
      <c r="JZ277">
        <v>0.82617819999999997</v>
      </c>
      <c r="KA277">
        <v>24.660350000000001</v>
      </c>
      <c r="KB277" s="1">
        <v>1.126136E-3</v>
      </c>
      <c r="KC277" s="1">
        <v>0.31443779999999999</v>
      </c>
      <c r="KD277">
        <v>0.82625630000000005</v>
      </c>
      <c r="KE277">
        <v>24.278690000000001</v>
      </c>
      <c r="KF277" s="1">
        <v>9.7537860000000004E-4</v>
      </c>
      <c r="KG277" s="1">
        <v>0.27239859999999999</v>
      </c>
      <c r="KH277">
        <v>0.82636659999999995</v>
      </c>
      <c r="KI277">
        <v>23.820910000000001</v>
      </c>
      <c r="KJ277" s="1">
        <v>8.4106559999999999E-4</v>
      </c>
      <c r="KK277" s="1">
        <v>0.23480309999999999</v>
      </c>
      <c r="KL277">
        <v>0.82648920000000003</v>
      </c>
      <c r="KM277">
        <v>23.757300000000001</v>
      </c>
      <c r="KN277" s="1">
        <v>7.284476E-4</v>
      </c>
      <c r="KO277" s="1">
        <v>0.20322290000000001</v>
      </c>
      <c r="KP277">
        <v>0.82663819999999999</v>
      </c>
      <c r="KQ277">
        <v>23.785620000000002</v>
      </c>
      <c r="KR277" s="1">
        <v>6.395754E-4</v>
      </c>
      <c r="KS277" s="1">
        <v>0.1782329</v>
      </c>
      <c r="KT277">
        <v>0.82681910000000003</v>
      </c>
      <c r="KU277">
        <v>23.756869999999999</v>
      </c>
      <c r="KV277" s="1">
        <v>5.7175620000000005E-4</v>
      </c>
      <c r="KW277" s="1">
        <v>0.1591466</v>
      </c>
      <c r="KX277">
        <v>0.82695589999999997</v>
      </c>
      <c r="KY277">
        <v>23.812670000000001</v>
      </c>
      <c r="KZ277" s="1">
        <v>5.1970939999999995E-4</v>
      </c>
      <c r="LA277" s="1">
        <v>0.14451549999999999</v>
      </c>
      <c r="LB277">
        <v>0.82720570000000004</v>
      </c>
      <c r="LC277">
        <v>23.752579999999998</v>
      </c>
      <c r="LD277" s="1">
        <v>4.7767319999999998E-4</v>
      </c>
      <c r="LE277" s="1">
        <v>0.132744</v>
      </c>
      <c r="LF277">
        <v>0.82736969999999999</v>
      </c>
      <c r="LG277">
        <v>23.640540000000001</v>
      </c>
      <c r="LH277" s="1">
        <v>4.4146810000000002E-4</v>
      </c>
      <c r="LI277" s="1">
        <v>0.1226481</v>
      </c>
      <c r="LJ277">
        <v>0.82754399999999995</v>
      </c>
      <c r="LK277">
        <v>23.411960000000001</v>
      </c>
      <c r="LL277" s="1">
        <v>4.0880050000000002E-4</v>
      </c>
      <c r="LM277" s="1">
        <v>0.11355659999999999</v>
      </c>
      <c r="LN277">
        <v>0.82768419999999998</v>
      </c>
      <c r="LO277">
        <v>23.189250000000001</v>
      </c>
      <c r="LP277" s="1">
        <v>3.7904790000000001E-4</v>
      </c>
      <c r="LQ277" s="1">
        <v>0.10527110000000001</v>
      </c>
      <c r="LR277">
        <v>0.82781459999999996</v>
      </c>
      <c r="LS277">
        <v>23.443490000000001</v>
      </c>
      <c r="LT277" s="1">
        <v>3.523008E-4</v>
      </c>
      <c r="LU277" s="1">
        <v>9.7826659999999996E-2</v>
      </c>
      <c r="LV277">
        <v>0.82790149999999996</v>
      </c>
      <c r="LW277">
        <v>23.855149999999998</v>
      </c>
      <c r="LX277" s="1">
        <v>3.287783E-4</v>
      </c>
      <c r="LY277" s="1">
        <v>9.1285210000000006E-2</v>
      </c>
      <c r="LZ277">
        <v>0.82795890000000005</v>
      </c>
      <c r="MA277">
        <v>24.424240000000001</v>
      </c>
      <c r="MB277" s="1">
        <v>3.0842510000000001E-4</v>
      </c>
      <c r="MC277" s="1">
        <v>8.5617750000000006E-2</v>
      </c>
      <c r="MD277">
        <v>0.82794120000000004</v>
      </c>
      <c r="ME277">
        <v>24.96706</v>
      </c>
      <c r="MF277" s="1">
        <v>2.9085390000000002E-4</v>
      </c>
      <c r="MG277" s="1">
        <v>8.0732470000000001E-2</v>
      </c>
      <c r="MH277">
        <v>0.82790350000000001</v>
      </c>
      <c r="MI277">
        <v>25.244720000000001</v>
      </c>
      <c r="MJ277" s="1">
        <v>2.7554339999999997E-4</v>
      </c>
      <c r="MK277" s="1">
        <v>7.6477119999999996E-2</v>
      </c>
      <c r="ML277">
        <v>0.82787359999999999</v>
      </c>
      <c r="MM277">
        <v>24.934550000000002</v>
      </c>
      <c r="MN277" s="1">
        <v>2.620376E-4</v>
      </c>
      <c r="MO277" s="1">
        <v>7.2726849999999996E-2</v>
      </c>
      <c r="MP277">
        <v>0.82784159999999996</v>
      </c>
      <c r="MQ277">
        <v>24.498449999999998</v>
      </c>
      <c r="MR277" s="1">
        <v>2.5006779999999998E-4</v>
      </c>
      <c r="MS277" s="1">
        <v>6.9404480000000005E-2</v>
      </c>
      <c r="MT277">
        <v>0.82776150000000004</v>
      </c>
      <c r="MU277">
        <v>24.020060000000001</v>
      </c>
      <c r="MV277" s="1">
        <v>2.3964120000000001E-4</v>
      </c>
      <c r="MW277" s="1">
        <v>6.6501160000000004E-2</v>
      </c>
      <c r="MX277">
        <v>0.82768439999999999</v>
      </c>
      <c r="MY277">
        <v>23.909659999999999</v>
      </c>
      <c r="MZ277" s="1">
        <v>2.3074050000000001E-4</v>
      </c>
      <c r="NA277" s="1">
        <v>6.4023540000000004E-2</v>
      </c>
      <c r="NB277">
        <v>0.82764689999999996</v>
      </c>
      <c r="NC277">
        <v>24.181629999999998</v>
      </c>
      <c r="ND277" s="1">
        <v>2.23253E-4</v>
      </c>
      <c r="NE277" s="1">
        <v>6.1935339999999998E-2</v>
      </c>
      <c r="NF277">
        <v>0.82764689999999996</v>
      </c>
      <c r="NG277">
        <v>24.181629999999998</v>
      </c>
      <c r="NH277" s="1">
        <v>2.23253E-4</v>
      </c>
      <c r="NI277" s="1">
        <v>6.1935339999999998E-2</v>
      </c>
      <c r="NJ277">
        <v>0.82764689999999996</v>
      </c>
      <c r="NK277">
        <v>24.181629999999998</v>
      </c>
      <c r="NL277" s="1">
        <v>2.23253E-4</v>
      </c>
      <c r="NM277" s="1">
        <v>6.1935339999999998E-2</v>
      </c>
      <c r="NN277">
        <v>0.82764689999999996</v>
      </c>
      <c r="NO277">
        <v>24.181629999999998</v>
      </c>
      <c r="NP277" s="1">
        <v>2.23253E-4</v>
      </c>
      <c r="NQ277" s="1">
        <v>6.1935339999999998E-2</v>
      </c>
      <c r="NR277">
        <v>0.82764689999999996</v>
      </c>
      <c r="NS277">
        <v>24.181629999999998</v>
      </c>
      <c r="NT277" s="1">
        <v>2.23253E-4</v>
      </c>
      <c r="NU277" s="1">
        <v>6.1935339999999998E-2</v>
      </c>
      <c r="NV277">
        <v>0.82764689999999996</v>
      </c>
      <c r="NW277">
        <v>24.181629999999998</v>
      </c>
      <c r="NX277" s="1">
        <v>2.23253E-4</v>
      </c>
      <c r="NY277" s="1">
        <v>6.1935339999999998E-2</v>
      </c>
      <c r="NZ277">
        <v>0.82764689999999996</v>
      </c>
      <c r="OA277">
        <v>24.181629999999998</v>
      </c>
      <c r="OB277" s="1">
        <v>2.23253E-4</v>
      </c>
      <c r="OC277" s="1">
        <v>6.1935339999999998E-2</v>
      </c>
      <c r="OD277">
        <v>0.82764689999999996</v>
      </c>
      <c r="OE277">
        <v>24.181629999999998</v>
      </c>
      <c r="OF277" s="1">
        <v>2.23253E-4</v>
      </c>
      <c r="OG277" s="1">
        <v>6.1935339999999998E-2</v>
      </c>
      <c r="OH277">
        <v>0.82764689999999996</v>
      </c>
      <c r="OI277">
        <v>24.181629999999998</v>
      </c>
      <c r="OJ277" s="1">
        <v>2.23253E-4</v>
      </c>
      <c r="OK277" s="1">
        <v>6.1935339999999998E-2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1.0232939999999999</v>
      </c>
      <c r="G278">
        <v>18.62951</v>
      </c>
      <c r="H278">
        <v>0</v>
      </c>
      <c r="I278">
        <v>0</v>
      </c>
      <c r="J278">
        <v>1.0211490000000001</v>
      </c>
      <c r="K278">
        <v>19.178719999999998</v>
      </c>
      <c r="L278">
        <v>0</v>
      </c>
      <c r="M278">
        <v>0</v>
      </c>
      <c r="N278">
        <v>1.0190170000000001</v>
      </c>
      <c r="O278">
        <v>19.514230000000001</v>
      </c>
      <c r="P278">
        <v>0</v>
      </c>
      <c r="Q278">
        <v>0</v>
      </c>
      <c r="R278">
        <v>1.016845</v>
      </c>
      <c r="S278">
        <v>19.720700000000001</v>
      </c>
      <c r="T278">
        <v>0</v>
      </c>
      <c r="U278">
        <v>0</v>
      </c>
      <c r="V278">
        <v>1.0147170000000001</v>
      </c>
      <c r="W278">
        <v>19.958829999999999</v>
      </c>
      <c r="X278">
        <v>0</v>
      </c>
      <c r="Y278">
        <v>0</v>
      </c>
      <c r="Z278">
        <v>1.0125310000000001</v>
      </c>
      <c r="AA278">
        <v>19.822310000000002</v>
      </c>
      <c r="AB278">
        <v>0</v>
      </c>
      <c r="AC278">
        <v>0</v>
      </c>
      <c r="AD278">
        <v>1.0103530000000001</v>
      </c>
      <c r="AE278">
        <v>19.413350000000001</v>
      </c>
      <c r="AF278">
        <v>0</v>
      </c>
      <c r="AG278">
        <v>0</v>
      </c>
      <c r="AH278">
        <v>1.008167</v>
      </c>
      <c r="AI278">
        <v>19.1645</v>
      </c>
      <c r="AJ278">
        <v>0</v>
      </c>
      <c r="AK278">
        <v>0</v>
      </c>
      <c r="AL278">
        <v>1.0059689999999999</v>
      </c>
      <c r="AM278">
        <v>19.079599999999999</v>
      </c>
      <c r="AN278">
        <v>0</v>
      </c>
      <c r="AO278">
        <v>0</v>
      </c>
      <c r="AP278">
        <v>1.0037769999999999</v>
      </c>
      <c r="AQ278">
        <v>19.597470000000001</v>
      </c>
      <c r="AR278">
        <v>0</v>
      </c>
      <c r="AS278">
        <v>0</v>
      </c>
      <c r="AT278">
        <v>1.0014879999999999</v>
      </c>
      <c r="AU278">
        <v>20.221080000000001</v>
      </c>
      <c r="AV278">
        <v>0</v>
      </c>
      <c r="AW278">
        <v>0</v>
      </c>
      <c r="AX278">
        <v>0.99919119999999995</v>
      </c>
      <c r="AY278">
        <v>20.674119999999998</v>
      </c>
      <c r="AZ278">
        <v>0</v>
      </c>
      <c r="BA278">
        <v>0</v>
      </c>
      <c r="BB278">
        <v>0.9967454</v>
      </c>
      <c r="BC278">
        <v>21.061669999999999</v>
      </c>
      <c r="BD278">
        <v>0</v>
      </c>
      <c r="BE278">
        <v>0</v>
      </c>
      <c r="BF278">
        <v>0.9942839</v>
      </c>
      <c r="BG278">
        <v>21.019600000000001</v>
      </c>
      <c r="BH278">
        <v>7.2421740000000005E-21</v>
      </c>
      <c r="BI278">
        <v>1.0531330000000001E-18</v>
      </c>
      <c r="BJ278">
        <v>0.99173310000000003</v>
      </c>
      <c r="BK278">
        <v>20.77732</v>
      </c>
      <c r="BL278" s="1">
        <v>6.0289619999999997E-15</v>
      </c>
      <c r="BM278" s="1">
        <v>1.5051489999999999E-12</v>
      </c>
      <c r="BN278">
        <v>0.98922620000000006</v>
      </c>
      <c r="BO278">
        <v>20.606190000000002</v>
      </c>
      <c r="BP278" s="1">
        <v>2.5463230000000002E-8</v>
      </c>
      <c r="BQ278" s="1">
        <v>4.9590719999999997E-6</v>
      </c>
      <c r="BR278">
        <v>0.98667450000000001</v>
      </c>
      <c r="BS278">
        <v>20.513529999999999</v>
      </c>
      <c r="BT278" s="1">
        <v>3.3455799999999999E-5</v>
      </c>
      <c r="BU278" s="1">
        <v>6.9292310000000001E-3</v>
      </c>
      <c r="BV278">
        <v>0.98414800000000002</v>
      </c>
      <c r="BW278">
        <v>20.55245</v>
      </c>
      <c r="BX278" s="1">
        <v>5.4651120000000003E-3</v>
      </c>
      <c r="BY278" s="1">
        <v>1.1802680000000001</v>
      </c>
      <c r="BZ278">
        <v>0.98172340000000002</v>
      </c>
      <c r="CA278">
        <v>20.907879999999999</v>
      </c>
      <c r="CB278" s="1">
        <v>0.22282109999999999</v>
      </c>
      <c r="CC278" s="1">
        <v>49.812469999999998</v>
      </c>
      <c r="CD278">
        <v>0.97917489999999996</v>
      </c>
      <c r="CE278">
        <v>21.040420000000001</v>
      </c>
      <c r="CF278" s="1">
        <v>3.1206459999999998</v>
      </c>
      <c r="CG278">
        <v>719.62869999999998</v>
      </c>
      <c r="CH278">
        <v>0.97649540000000001</v>
      </c>
      <c r="CI278">
        <v>21.038959999999999</v>
      </c>
      <c r="CJ278">
        <v>18.388729999999999</v>
      </c>
      <c r="CK278">
        <v>4357.41</v>
      </c>
      <c r="CL278">
        <v>0.97359399999999996</v>
      </c>
      <c r="CM278">
        <v>20.78069</v>
      </c>
      <c r="CN278">
        <v>52.606360000000002</v>
      </c>
      <c r="CO278">
        <v>12786.45</v>
      </c>
      <c r="CP278">
        <v>0.97002029999999995</v>
      </c>
      <c r="CQ278">
        <v>20.548279999999998</v>
      </c>
      <c r="CR278">
        <v>81.523939999999996</v>
      </c>
      <c r="CS278">
        <v>20297.57</v>
      </c>
      <c r="CT278">
        <v>0.96541580000000005</v>
      </c>
      <c r="CU278">
        <v>20.352889999999999</v>
      </c>
      <c r="CV278">
        <v>74.805840000000003</v>
      </c>
      <c r="CW278">
        <v>19058.5</v>
      </c>
      <c r="CX278">
        <v>0.95939870000000005</v>
      </c>
      <c r="CY278">
        <v>20.13232</v>
      </c>
      <c r="CZ278">
        <v>43.821640000000002</v>
      </c>
      <c r="DA278">
        <v>11417.52</v>
      </c>
      <c r="DB278">
        <v>0.95235289999999995</v>
      </c>
      <c r="DC278">
        <v>19.986409999999999</v>
      </c>
      <c r="DD278">
        <v>17.619759999999999</v>
      </c>
      <c r="DE278">
        <v>4687.7830000000004</v>
      </c>
      <c r="DF278">
        <v>0.94494420000000001</v>
      </c>
      <c r="DG278">
        <v>20.0289</v>
      </c>
      <c r="DH278">
        <v>5.204205</v>
      </c>
      <c r="DI278">
        <v>1411.4929999999999</v>
      </c>
      <c r="DJ278">
        <v>0.93746580000000002</v>
      </c>
      <c r="DK278">
        <v>19.974499999999999</v>
      </c>
      <c r="DL278">
        <v>1.2253780000000001</v>
      </c>
      <c r="DM278">
        <v>337.32220000000001</v>
      </c>
      <c r="DN278">
        <v>0.92994889999999997</v>
      </c>
      <c r="DO278">
        <v>19.93956</v>
      </c>
      <c r="DP278">
        <v>0.27389940000000002</v>
      </c>
      <c r="DQ278">
        <v>75.525469999999999</v>
      </c>
      <c r="DR278">
        <v>0.92246430000000001</v>
      </c>
      <c r="DS278">
        <v>19.513739999999999</v>
      </c>
      <c r="DT278">
        <v>9.0997110000000006E-2</v>
      </c>
      <c r="DU278">
        <v>24.415489999999998</v>
      </c>
      <c r="DV278">
        <v>0.91505930000000002</v>
      </c>
      <c r="DW278">
        <v>18.98535</v>
      </c>
      <c r="DX278">
        <v>5.9568790000000003E-2</v>
      </c>
      <c r="DY278">
        <v>15.605510000000001</v>
      </c>
      <c r="DZ278">
        <v>0.90831550000000005</v>
      </c>
      <c r="EA278">
        <v>18.64414</v>
      </c>
      <c r="EB278">
        <v>5.3853669999999999E-2</v>
      </c>
      <c r="EC278">
        <v>14.04725</v>
      </c>
      <c r="ED278">
        <v>0.90157960000000004</v>
      </c>
      <c r="EE278">
        <v>18.48197</v>
      </c>
      <c r="EF278">
        <v>5.2750760000000001E-2</v>
      </c>
      <c r="EG278">
        <v>13.79824</v>
      </c>
      <c r="EH278">
        <v>0.89480820000000005</v>
      </c>
      <c r="EI278">
        <v>18.84057</v>
      </c>
      <c r="EJ278" s="1">
        <v>5.2233670000000003E-2</v>
      </c>
      <c r="EK278">
        <v>13.729010000000001</v>
      </c>
      <c r="EL278">
        <v>0.88819369999999997</v>
      </c>
      <c r="EM278">
        <v>19.247520000000002</v>
      </c>
      <c r="EN278" s="1">
        <v>5.085928E-2</v>
      </c>
      <c r="EO278">
        <v>13.441879999999999</v>
      </c>
      <c r="EP278">
        <v>0.88138879999999997</v>
      </c>
      <c r="EQ278">
        <v>19.428999999999998</v>
      </c>
      <c r="ER278" s="1">
        <v>4.8254470000000001E-2</v>
      </c>
      <c r="ES278">
        <v>12.82892</v>
      </c>
      <c r="ET278">
        <v>0.87452039999999998</v>
      </c>
      <c r="EU278">
        <v>19.622350000000001</v>
      </c>
      <c r="EV278" s="1">
        <v>4.4784600000000001E-2</v>
      </c>
      <c r="EW278" s="1">
        <v>11.974729999999999</v>
      </c>
      <c r="EX278">
        <v>0.86764160000000001</v>
      </c>
      <c r="EY278">
        <v>19.491540000000001</v>
      </c>
      <c r="EZ278" s="1">
        <v>4.0954919999999999E-2</v>
      </c>
      <c r="FA278" s="1">
        <v>11.01083</v>
      </c>
      <c r="FB278">
        <v>0.86063460000000003</v>
      </c>
      <c r="FC278">
        <v>18.884119999999999</v>
      </c>
      <c r="FD278" s="1">
        <v>3.7138089999999999E-2</v>
      </c>
      <c r="FE278" s="1">
        <v>10.03819</v>
      </c>
      <c r="FF278">
        <v>0.85349609999999998</v>
      </c>
      <c r="FG278">
        <v>18.273499999999999</v>
      </c>
      <c r="FH278" s="1">
        <v>3.3565940000000002E-2</v>
      </c>
      <c r="FI278" s="1">
        <v>9.1195500000000003</v>
      </c>
      <c r="FJ278">
        <v>0.84646940000000004</v>
      </c>
      <c r="FK278">
        <v>17.880769999999998</v>
      </c>
      <c r="FL278" s="1">
        <v>3.0344309999999999E-2</v>
      </c>
      <c r="FM278" s="1">
        <v>8.2846460000000004</v>
      </c>
      <c r="FN278">
        <v>0.84132150000000006</v>
      </c>
      <c r="FO278">
        <v>18.284669999999998</v>
      </c>
      <c r="FP278" s="1">
        <v>2.7502140000000001E-2</v>
      </c>
      <c r="FQ278" s="1">
        <v>7.5359800000000003</v>
      </c>
      <c r="FR278">
        <v>0.83595980000000003</v>
      </c>
      <c r="FS278">
        <v>19.048290000000001</v>
      </c>
      <c r="FT278" s="1">
        <v>2.4917559999999998E-2</v>
      </c>
      <c r="FU278" s="1">
        <v>6.8560999999999996</v>
      </c>
      <c r="FV278">
        <v>0.83048180000000005</v>
      </c>
      <c r="FW278">
        <v>19.9237</v>
      </c>
      <c r="FX278" s="1">
        <v>2.2564420000000002E-2</v>
      </c>
      <c r="FY278" s="1">
        <v>6.2346320000000004</v>
      </c>
      <c r="FZ278">
        <v>0.82484170000000001</v>
      </c>
      <c r="GA278">
        <v>20.686979999999998</v>
      </c>
      <c r="GB278" s="1">
        <v>2.0410629999999999E-2</v>
      </c>
      <c r="GC278" s="1">
        <v>5.6643119999999998</v>
      </c>
      <c r="GD278">
        <v>0.81940259999999998</v>
      </c>
      <c r="GE278">
        <v>20.778780000000001</v>
      </c>
      <c r="GF278" s="1">
        <v>1.8465909999999999E-2</v>
      </c>
      <c r="GG278" s="1">
        <v>5.144717</v>
      </c>
      <c r="GH278">
        <v>0.81396290000000004</v>
      </c>
      <c r="GI278">
        <v>20.287040000000001</v>
      </c>
      <c r="GJ278" s="1">
        <v>1.6706749999999999E-2</v>
      </c>
      <c r="GK278" s="1">
        <v>4.6736370000000003</v>
      </c>
      <c r="GL278">
        <v>0.80849660000000001</v>
      </c>
      <c r="GM278">
        <v>19.733070000000001</v>
      </c>
      <c r="GN278" s="1">
        <v>1.512025E-2</v>
      </c>
      <c r="GO278" s="1">
        <v>4.2473029999999996</v>
      </c>
      <c r="GP278">
        <v>0.80297359999999995</v>
      </c>
      <c r="GQ278">
        <v>19.33379</v>
      </c>
      <c r="GR278" s="1">
        <v>1.3691740000000001E-2</v>
      </c>
      <c r="GS278" s="1">
        <v>3.8623090000000002</v>
      </c>
      <c r="GT278">
        <v>0.79774520000000004</v>
      </c>
      <c r="GU278">
        <v>19.75676</v>
      </c>
      <c r="GV278" s="1">
        <v>1.2414069999999999E-2</v>
      </c>
      <c r="GW278" s="1">
        <v>3.5148380000000001</v>
      </c>
      <c r="GX278">
        <v>0.79326180000000002</v>
      </c>
      <c r="GY278">
        <v>20.52816</v>
      </c>
      <c r="GZ278" s="1">
        <v>1.127474E-2</v>
      </c>
      <c r="HA278" s="1">
        <v>3.2021220000000001</v>
      </c>
      <c r="HB278">
        <v>0.7888946</v>
      </c>
      <c r="HC278">
        <v>21.45234</v>
      </c>
      <c r="HD278" s="1">
        <v>1.023844E-2</v>
      </c>
      <c r="HE278" s="1">
        <v>2.9171619999999998</v>
      </c>
      <c r="HF278">
        <v>0.7845839</v>
      </c>
      <c r="HG278">
        <v>22.260429999999999</v>
      </c>
      <c r="HH278" s="1">
        <v>9.2896100000000002E-3</v>
      </c>
      <c r="HI278" s="1">
        <v>2.6552470000000001</v>
      </c>
      <c r="HJ278">
        <v>0.78040359999999998</v>
      </c>
      <c r="HK278">
        <v>22.51491</v>
      </c>
      <c r="HL278" s="1">
        <v>8.4217809999999997E-3</v>
      </c>
      <c r="HM278" s="1">
        <v>2.4143479999999999</v>
      </c>
      <c r="HN278">
        <v>0.77656820000000004</v>
      </c>
      <c r="HO278">
        <v>22.212330000000001</v>
      </c>
      <c r="HP278" s="1">
        <v>7.6302490000000004E-3</v>
      </c>
      <c r="HQ278" s="1">
        <v>2.193292</v>
      </c>
      <c r="HR278">
        <v>0.77237960000000006</v>
      </c>
      <c r="HS278">
        <v>21.801829999999999</v>
      </c>
      <c r="HT278" s="1">
        <v>6.9001319999999998E-3</v>
      </c>
      <c r="HU278" s="1">
        <v>1.9892129999999999</v>
      </c>
      <c r="HV278">
        <v>0.76840560000000002</v>
      </c>
      <c r="HW278">
        <v>21.426380000000002</v>
      </c>
      <c r="HX278" s="1">
        <v>6.2412170000000003E-3</v>
      </c>
      <c r="HY278" s="1">
        <v>1.8039810000000001</v>
      </c>
      <c r="HZ278">
        <v>0.764872</v>
      </c>
      <c r="IA278">
        <v>21.58841</v>
      </c>
      <c r="IB278" s="1">
        <v>5.6503550000000001E-3</v>
      </c>
      <c r="IC278" s="1">
        <v>1.636871</v>
      </c>
      <c r="ID278">
        <v>0.76166040000000002</v>
      </c>
      <c r="IE278">
        <v>21.511469999999999</v>
      </c>
      <c r="IF278" s="1">
        <v>5.1148010000000004E-3</v>
      </c>
      <c r="IG278" s="1">
        <v>1.4848140000000001</v>
      </c>
      <c r="IH278">
        <v>0.75865780000000005</v>
      </c>
      <c r="II278">
        <v>22.020849999999999</v>
      </c>
      <c r="IJ278" s="1">
        <v>4.6156369999999997E-3</v>
      </c>
      <c r="IK278" s="1">
        <v>1.3430219999999999</v>
      </c>
      <c r="IL278">
        <v>0.75595749999999995</v>
      </c>
      <c r="IM278">
        <v>22.636119999999998</v>
      </c>
      <c r="IN278" s="1">
        <v>4.140632E-3</v>
      </c>
      <c r="IO278" s="1">
        <v>1.2073499999999999</v>
      </c>
      <c r="IP278">
        <v>0.75363360000000001</v>
      </c>
      <c r="IQ278">
        <v>22.902339999999999</v>
      </c>
      <c r="IR278" s="1">
        <v>3.6820809999999998E-3</v>
      </c>
      <c r="IS278" s="1">
        <v>1.075766</v>
      </c>
      <c r="IT278">
        <v>0.75167329999999999</v>
      </c>
      <c r="IU278">
        <v>22.776949999999999</v>
      </c>
      <c r="IV278" s="1">
        <v>3.2435979999999999E-3</v>
      </c>
      <c r="IW278" s="1">
        <v>0.94926480000000002</v>
      </c>
      <c r="IX278">
        <v>0.75000829999999996</v>
      </c>
      <c r="IY278">
        <v>22.43881</v>
      </c>
      <c r="IZ278" s="1">
        <v>2.8356980000000002E-3</v>
      </c>
      <c r="JA278" s="1">
        <v>0.83100300000000005</v>
      </c>
      <c r="JB278">
        <v>0.74872369999999999</v>
      </c>
      <c r="JC278">
        <v>22.13795</v>
      </c>
      <c r="JD278" s="1">
        <v>2.4712670000000001E-3</v>
      </c>
      <c r="JE278" s="1">
        <v>0.72475840000000002</v>
      </c>
      <c r="JF278">
        <v>0.74760409999999999</v>
      </c>
      <c r="JG278">
        <v>22.497479999999999</v>
      </c>
      <c r="JH278" s="1">
        <v>2.1566789999999999E-3</v>
      </c>
      <c r="JI278" s="1">
        <v>0.63276540000000003</v>
      </c>
      <c r="JJ278">
        <v>0.74665440000000005</v>
      </c>
      <c r="JK278">
        <v>23.12744</v>
      </c>
      <c r="JL278" s="1">
        <v>1.891872E-3</v>
      </c>
      <c r="JM278" s="1">
        <v>0.55511180000000004</v>
      </c>
      <c r="JN278">
        <v>0.74590529999999999</v>
      </c>
      <c r="JO278">
        <v>23.874359999999999</v>
      </c>
      <c r="JP278" s="1">
        <v>1.6696770000000001E-3</v>
      </c>
      <c r="JQ278" s="1">
        <v>0.48989470000000002</v>
      </c>
      <c r="JR278">
        <v>0.74531049999999999</v>
      </c>
      <c r="JS278">
        <v>24.647220000000001</v>
      </c>
      <c r="JT278" s="1">
        <v>1.4782249999999999E-3</v>
      </c>
      <c r="JU278" s="1">
        <v>0.43375530000000001</v>
      </c>
      <c r="JV278">
        <v>0.74484609999999996</v>
      </c>
      <c r="JW278">
        <v>24.92793</v>
      </c>
      <c r="JX278" s="1">
        <v>1.3049800000000001E-3</v>
      </c>
      <c r="JY278" s="1">
        <v>0.3830964</v>
      </c>
      <c r="JZ278">
        <v>0.74454719999999996</v>
      </c>
      <c r="KA278">
        <v>24.660920000000001</v>
      </c>
      <c r="KB278" s="1">
        <v>1.1425630000000001E-3</v>
      </c>
      <c r="KC278" s="1">
        <v>0.33562959999999997</v>
      </c>
      <c r="KD278">
        <v>0.74430110000000005</v>
      </c>
      <c r="KE278">
        <v>24.288799999999998</v>
      </c>
      <c r="KF278" s="1">
        <v>9.9051869999999993E-4</v>
      </c>
      <c r="KG278" s="1">
        <v>0.29114780000000001</v>
      </c>
      <c r="KH278">
        <v>0.74418879999999998</v>
      </c>
      <c r="KI278">
        <v>23.852930000000001</v>
      </c>
      <c r="KJ278" s="1">
        <v>8.5427759999999995E-4</v>
      </c>
      <c r="KK278" s="1">
        <v>0.25110080000000001</v>
      </c>
      <c r="KL278">
        <v>0.74423119999999998</v>
      </c>
      <c r="KM278">
        <v>23.807880000000001</v>
      </c>
      <c r="KN278" s="1">
        <v>7.3926419999999996E-4</v>
      </c>
      <c r="KO278" s="1">
        <v>0.21718029999999999</v>
      </c>
      <c r="KP278">
        <v>0.74429619999999996</v>
      </c>
      <c r="KQ278">
        <v>23.827909999999999</v>
      </c>
      <c r="KR278" s="1">
        <v>6.4796649999999999E-4</v>
      </c>
      <c r="KS278" s="1">
        <v>0.19014059999999999</v>
      </c>
      <c r="KT278">
        <v>0.74450780000000005</v>
      </c>
      <c r="KU278">
        <v>23.799679999999999</v>
      </c>
      <c r="KV278" s="1">
        <v>5.7813869999999998E-4</v>
      </c>
      <c r="KW278" s="1">
        <v>0.1694147</v>
      </c>
      <c r="KX278">
        <v>0.74478390000000005</v>
      </c>
      <c r="KY278">
        <v>23.81889</v>
      </c>
      <c r="KZ278" s="1">
        <v>5.2467650000000002E-4</v>
      </c>
      <c r="LA278" s="1">
        <v>0.1535415</v>
      </c>
      <c r="LB278">
        <v>0.74517849999999997</v>
      </c>
      <c r="LC278">
        <v>23.74447</v>
      </c>
      <c r="LD278" s="1">
        <v>4.8178629999999999E-4</v>
      </c>
      <c r="LE278" s="1">
        <v>0.1408537</v>
      </c>
      <c r="LF278">
        <v>0.74559750000000002</v>
      </c>
      <c r="LG278">
        <v>23.62726</v>
      </c>
      <c r="LH278" s="1">
        <v>4.4508010000000002E-4</v>
      </c>
      <c r="LI278" s="1">
        <v>0.13004060000000001</v>
      </c>
      <c r="LJ278">
        <v>0.74607109999999999</v>
      </c>
      <c r="LK278">
        <v>23.408609999999999</v>
      </c>
      <c r="LL278" s="1">
        <v>4.1208880000000002E-4</v>
      </c>
      <c r="LM278" s="1">
        <v>0.1203457</v>
      </c>
      <c r="LN278">
        <v>0.74657220000000002</v>
      </c>
      <c r="LO278">
        <v>23.217269999999999</v>
      </c>
      <c r="LP278" s="1">
        <v>3.8203359999999998E-4</v>
      </c>
      <c r="LQ278" s="1">
        <v>0.1115071</v>
      </c>
      <c r="LR278">
        <v>0.7470234</v>
      </c>
      <c r="LS278">
        <v>23.493639999999999</v>
      </c>
      <c r="LT278" s="1">
        <v>3.549564E-4</v>
      </c>
      <c r="LU278" s="1">
        <v>0.10355159999999999</v>
      </c>
      <c r="LV278">
        <v>0.74743219999999999</v>
      </c>
      <c r="LW278">
        <v>23.916730000000001</v>
      </c>
      <c r="LX278" s="1">
        <v>3.3109220000000002E-4</v>
      </c>
      <c r="LY278" s="1">
        <v>9.6544519999999995E-2</v>
      </c>
      <c r="LZ278">
        <v>0.74780489999999999</v>
      </c>
      <c r="MA278">
        <v>24.474640000000001</v>
      </c>
      <c r="MB278" s="1">
        <v>3.1042070000000002E-4</v>
      </c>
      <c r="MC278" s="1">
        <v>9.0469430000000003E-2</v>
      </c>
      <c r="MD278">
        <v>0.74806249999999996</v>
      </c>
      <c r="ME278">
        <v>25.00047</v>
      </c>
      <c r="MF278" s="1">
        <v>2.9258049999999997E-4</v>
      </c>
      <c r="MG278" s="1">
        <v>8.5232180000000005E-2</v>
      </c>
      <c r="MH278">
        <v>0.74826760000000003</v>
      </c>
      <c r="MI278">
        <v>25.25207</v>
      </c>
      <c r="MJ278" s="1">
        <v>2.7704990000000001E-4</v>
      </c>
      <c r="MK278" s="1">
        <v>8.0680050000000003E-2</v>
      </c>
      <c r="ML278">
        <v>0.74840660000000003</v>
      </c>
      <c r="MM278">
        <v>24.945930000000001</v>
      </c>
      <c r="MN278" s="1">
        <v>2.6337110000000002E-4</v>
      </c>
      <c r="MO278" s="1">
        <v>7.6678399999999994E-2</v>
      </c>
      <c r="MP278">
        <v>0.74845660000000003</v>
      </c>
      <c r="MQ278">
        <v>24.517420000000001</v>
      </c>
      <c r="MR278" s="1">
        <v>2.5124549999999999E-4</v>
      </c>
      <c r="MS278" s="1">
        <v>7.3138460000000002E-2</v>
      </c>
      <c r="MT278">
        <v>0.74845399999999995</v>
      </c>
      <c r="MU278">
        <v>24.05574</v>
      </c>
      <c r="MV278" s="1">
        <v>2.406582E-4</v>
      </c>
      <c r="MW278" s="1">
        <v>7.0038249999999996E-2</v>
      </c>
      <c r="MX278">
        <v>0.74841250000000004</v>
      </c>
      <c r="MY278">
        <v>23.954139999999999</v>
      </c>
      <c r="MZ278" s="1">
        <v>2.3160119999999999E-4</v>
      </c>
      <c r="NA278" s="1">
        <v>6.7390050000000007E-2</v>
      </c>
      <c r="NB278">
        <v>0.74835499999999999</v>
      </c>
      <c r="NC278">
        <v>24.224309999999999</v>
      </c>
      <c r="ND278" s="1">
        <v>2.2398129999999999E-4</v>
      </c>
      <c r="NE278" s="1">
        <v>6.5158499999999994E-2</v>
      </c>
      <c r="NF278">
        <v>0.74835499999999999</v>
      </c>
      <c r="NG278">
        <v>24.224309999999999</v>
      </c>
      <c r="NH278" s="1">
        <v>2.2398129999999999E-4</v>
      </c>
      <c r="NI278" s="1">
        <v>6.5158499999999994E-2</v>
      </c>
      <c r="NJ278">
        <v>0.74835499999999999</v>
      </c>
      <c r="NK278">
        <v>24.224309999999999</v>
      </c>
      <c r="NL278" s="1">
        <v>2.2398129999999999E-4</v>
      </c>
      <c r="NM278" s="1">
        <v>6.5158499999999994E-2</v>
      </c>
      <c r="NN278">
        <v>0.74835499999999999</v>
      </c>
      <c r="NO278">
        <v>24.224309999999999</v>
      </c>
      <c r="NP278" s="1">
        <v>2.2398129999999999E-4</v>
      </c>
      <c r="NQ278" s="1">
        <v>6.5158499999999994E-2</v>
      </c>
      <c r="NR278">
        <v>0.74835499999999999</v>
      </c>
      <c r="NS278">
        <v>24.224309999999999</v>
      </c>
      <c r="NT278" s="1">
        <v>2.2398129999999999E-4</v>
      </c>
      <c r="NU278" s="1">
        <v>6.5158499999999994E-2</v>
      </c>
      <c r="NV278">
        <v>0.74835499999999999</v>
      </c>
      <c r="NW278">
        <v>24.224309999999999</v>
      </c>
      <c r="NX278" s="1">
        <v>2.2398129999999999E-4</v>
      </c>
      <c r="NY278" s="1">
        <v>6.5158499999999994E-2</v>
      </c>
      <c r="NZ278">
        <v>0.74835499999999999</v>
      </c>
      <c r="OA278">
        <v>24.224309999999999</v>
      </c>
      <c r="OB278" s="1">
        <v>2.2398129999999999E-4</v>
      </c>
      <c r="OC278" s="1">
        <v>6.5158499999999994E-2</v>
      </c>
      <c r="OD278">
        <v>0.74835499999999999</v>
      </c>
      <c r="OE278">
        <v>24.224309999999999</v>
      </c>
      <c r="OF278" s="1">
        <v>2.2398129999999999E-4</v>
      </c>
      <c r="OG278" s="1">
        <v>6.5158499999999994E-2</v>
      </c>
      <c r="OH278">
        <v>0.74835499999999999</v>
      </c>
      <c r="OI278">
        <v>24.224309999999999</v>
      </c>
      <c r="OJ278" s="1">
        <v>2.2398129999999999E-4</v>
      </c>
      <c r="OK278" s="1">
        <v>6.5158499999999994E-2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0.95416719999999999</v>
      </c>
      <c r="G279">
        <v>18.620180000000001</v>
      </c>
      <c r="H279">
        <v>0</v>
      </c>
      <c r="I279">
        <v>0</v>
      </c>
      <c r="J279">
        <v>0.95348999999999995</v>
      </c>
      <c r="K279">
        <v>19.174430000000001</v>
      </c>
      <c r="L279">
        <v>0</v>
      </c>
      <c r="M279">
        <v>0</v>
      </c>
      <c r="N279">
        <v>0.95278410000000002</v>
      </c>
      <c r="O279">
        <v>19.548960000000001</v>
      </c>
      <c r="P279">
        <v>0</v>
      </c>
      <c r="Q279">
        <v>0</v>
      </c>
      <c r="R279">
        <v>0.95213369999999997</v>
      </c>
      <c r="S279">
        <v>19.763500000000001</v>
      </c>
      <c r="T279">
        <v>0</v>
      </c>
      <c r="U279">
        <v>0</v>
      </c>
      <c r="V279">
        <v>0.95146759999999997</v>
      </c>
      <c r="W279">
        <v>20.005690000000001</v>
      </c>
      <c r="X279">
        <v>0</v>
      </c>
      <c r="Y279">
        <v>0</v>
      </c>
      <c r="Z279">
        <v>0.95082370000000005</v>
      </c>
      <c r="AA279">
        <v>19.871970000000001</v>
      </c>
      <c r="AB279">
        <v>0</v>
      </c>
      <c r="AC279">
        <v>0</v>
      </c>
      <c r="AD279">
        <v>0.95014810000000005</v>
      </c>
      <c r="AE279">
        <v>19.436979999999998</v>
      </c>
      <c r="AF279">
        <v>0</v>
      </c>
      <c r="AG279">
        <v>0</v>
      </c>
      <c r="AH279">
        <v>0.94951669999999999</v>
      </c>
      <c r="AI279">
        <v>19.174679999999999</v>
      </c>
      <c r="AJ279">
        <v>0</v>
      </c>
      <c r="AK279">
        <v>0</v>
      </c>
      <c r="AL279">
        <v>0.9488664</v>
      </c>
      <c r="AM279">
        <v>19.0745</v>
      </c>
      <c r="AN279">
        <v>0</v>
      </c>
      <c r="AO279">
        <v>0</v>
      </c>
      <c r="AP279">
        <v>0.94820559999999998</v>
      </c>
      <c r="AQ279">
        <v>19.582470000000001</v>
      </c>
      <c r="AR279">
        <v>0</v>
      </c>
      <c r="AS279">
        <v>0</v>
      </c>
      <c r="AT279">
        <v>0.9475382</v>
      </c>
      <c r="AU279">
        <v>20.211459999999999</v>
      </c>
      <c r="AV279">
        <v>0</v>
      </c>
      <c r="AW279">
        <v>0</v>
      </c>
      <c r="AX279">
        <v>0.9469033</v>
      </c>
      <c r="AY279">
        <v>20.68383</v>
      </c>
      <c r="AZ279">
        <v>0</v>
      </c>
      <c r="BA279">
        <v>0</v>
      </c>
      <c r="BB279">
        <v>0.94618020000000003</v>
      </c>
      <c r="BC279">
        <v>21.078620000000001</v>
      </c>
      <c r="BD279">
        <v>0</v>
      </c>
      <c r="BE279">
        <v>0</v>
      </c>
      <c r="BF279">
        <v>0.94543929999999998</v>
      </c>
      <c r="BG279">
        <v>21.041340000000002</v>
      </c>
      <c r="BH279">
        <v>5.131886E-22</v>
      </c>
      <c r="BI279">
        <v>2.3073380000000001E-19</v>
      </c>
      <c r="BJ279">
        <v>0.94471939999999999</v>
      </c>
      <c r="BK279">
        <v>20.78708</v>
      </c>
      <c r="BL279" s="1">
        <v>8.7614960000000002E-16</v>
      </c>
      <c r="BM279" s="1">
        <v>3.9663450000000002E-13</v>
      </c>
      <c r="BN279">
        <v>0.94403999999999999</v>
      </c>
      <c r="BO279">
        <v>20.60819</v>
      </c>
      <c r="BP279" s="1">
        <v>1.392957E-8</v>
      </c>
      <c r="BQ279" s="1">
        <v>3.5976550000000001E-6</v>
      </c>
      <c r="BR279">
        <v>0.94336989999999998</v>
      </c>
      <c r="BS279">
        <v>20.513919999999999</v>
      </c>
      <c r="BT279" s="1">
        <v>2.1919380000000001E-5</v>
      </c>
      <c r="BU279" s="1">
        <v>6.3579880000000002E-3</v>
      </c>
      <c r="BV279">
        <v>0.94279080000000004</v>
      </c>
      <c r="BW279">
        <v>20.54308</v>
      </c>
      <c r="BX279" s="1">
        <v>3.9754910000000003E-3</v>
      </c>
      <c r="BY279" s="1">
        <v>1.2571300000000001</v>
      </c>
      <c r="BZ279">
        <v>0.94161139999999999</v>
      </c>
      <c r="CA279">
        <v>20.906500000000001</v>
      </c>
      <c r="CB279" s="1">
        <v>0.17549110000000001</v>
      </c>
      <c r="CC279" s="1">
        <v>59.917859999999997</v>
      </c>
      <c r="CD279">
        <v>0.94008670000000005</v>
      </c>
      <c r="CE279">
        <v>21.058129999999998</v>
      </c>
      <c r="CF279" s="1">
        <v>2.6255199999999999</v>
      </c>
      <c r="CG279">
        <v>963.44949999999994</v>
      </c>
      <c r="CH279">
        <v>0.93848869999999995</v>
      </c>
      <c r="CI279">
        <v>21.071909999999999</v>
      </c>
      <c r="CJ279">
        <v>16.382210000000001</v>
      </c>
      <c r="CK279">
        <v>6430.866</v>
      </c>
      <c r="CL279">
        <v>0.9366892</v>
      </c>
      <c r="CM279">
        <v>20.80819</v>
      </c>
      <c r="CN279">
        <v>49.312480000000001</v>
      </c>
      <c r="CO279">
        <v>20656.48</v>
      </c>
      <c r="CP279">
        <v>0.93447179999999996</v>
      </c>
      <c r="CQ279">
        <v>20.56015</v>
      </c>
      <c r="CR279">
        <v>80.028409999999994</v>
      </c>
      <c r="CS279">
        <v>35702.29</v>
      </c>
      <c r="CT279">
        <v>0.93150509999999997</v>
      </c>
      <c r="CU279">
        <v>20.354040000000001</v>
      </c>
      <c r="CV279">
        <v>76.594430000000003</v>
      </c>
      <c r="CW279">
        <v>36332.93</v>
      </c>
      <c r="CX279">
        <v>0.92772290000000002</v>
      </c>
      <c r="CY279">
        <v>20.13625</v>
      </c>
      <c r="CZ279">
        <v>46.635489999999997</v>
      </c>
      <c r="DA279">
        <v>23494.26</v>
      </c>
      <c r="DB279">
        <v>0.92337720000000001</v>
      </c>
      <c r="DC279">
        <v>19.994409999999998</v>
      </c>
      <c r="DD279">
        <v>19.416910000000001</v>
      </c>
      <c r="DE279">
        <v>10363.200000000001</v>
      </c>
      <c r="DF279">
        <v>0.91898199999999997</v>
      </c>
      <c r="DG279">
        <v>20.053380000000001</v>
      </c>
      <c r="DH279">
        <v>5.9134149999999996</v>
      </c>
      <c r="DI279">
        <v>3331.819</v>
      </c>
      <c r="DJ279">
        <v>0.91469590000000001</v>
      </c>
      <c r="DK279">
        <v>20.020530000000001</v>
      </c>
      <c r="DL279">
        <v>1.424099</v>
      </c>
      <c r="DM279">
        <v>839.19820000000004</v>
      </c>
      <c r="DN279">
        <v>0.9104759</v>
      </c>
      <c r="DO279">
        <v>19.99072</v>
      </c>
      <c r="DP279">
        <v>0.31688490000000002</v>
      </c>
      <c r="DQ279">
        <v>189.11340000000001</v>
      </c>
      <c r="DR279">
        <v>0.90638790000000002</v>
      </c>
      <c r="DS279">
        <v>19.582450000000001</v>
      </c>
      <c r="DT279">
        <v>9.8770960000000005E-2</v>
      </c>
      <c r="DU279">
        <v>54.881059999999998</v>
      </c>
      <c r="DV279">
        <v>0.90242199999999995</v>
      </c>
      <c r="DW279">
        <v>19.042400000000001</v>
      </c>
      <c r="DX279">
        <v>6.0905859999999999E-2</v>
      </c>
      <c r="DY279">
        <v>31.056760000000001</v>
      </c>
      <c r="DZ279">
        <v>0.89783329999999995</v>
      </c>
      <c r="EA279">
        <v>18.67154</v>
      </c>
      <c r="EB279">
        <v>5.4087120000000002E-2</v>
      </c>
      <c r="EC279">
        <v>26.95317</v>
      </c>
      <c r="ED279">
        <v>0.89197150000000003</v>
      </c>
      <c r="EE279">
        <v>18.482299999999999</v>
      </c>
      <c r="EF279" s="1">
        <v>5.2771819999999997E-2</v>
      </c>
      <c r="EG279">
        <v>26.34694</v>
      </c>
      <c r="EH279">
        <v>0.88607279999999999</v>
      </c>
      <c r="EI279">
        <v>18.810490000000001</v>
      </c>
      <c r="EJ279" s="1">
        <v>5.2268229999999999E-2</v>
      </c>
      <c r="EK279">
        <v>26.327629999999999</v>
      </c>
      <c r="EL279">
        <v>0.88034140000000005</v>
      </c>
      <c r="EM279">
        <v>19.229780000000002</v>
      </c>
      <c r="EN279" s="1">
        <v>5.1002489999999998E-2</v>
      </c>
      <c r="EO279">
        <v>25.996079999999999</v>
      </c>
      <c r="EP279">
        <v>0.874417</v>
      </c>
      <c r="EQ279">
        <v>19.44078</v>
      </c>
      <c r="ER279" s="1">
        <v>4.8509440000000001E-2</v>
      </c>
      <c r="ES279">
        <v>25.047350000000002</v>
      </c>
      <c r="ET279">
        <v>0.86847669999999999</v>
      </c>
      <c r="EU279">
        <v>19.651610000000002</v>
      </c>
      <c r="EV279" s="1">
        <v>4.5107349999999997E-2</v>
      </c>
      <c r="EW279">
        <v>23.583629999999999</v>
      </c>
      <c r="EX279">
        <v>0.86255159999999997</v>
      </c>
      <c r="EY279">
        <v>19.55603</v>
      </c>
      <c r="EZ279" s="1">
        <v>4.1301450000000003E-2</v>
      </c>
      <c r="FA279" s="1">
        <v>21.848289999999999</v>
      </c>
      <c r="FB279">
        <v>0.85649900000000001</v>
      </c>
      <c r="FC279">
        <v>18.971589999999999</v>
      </c>
      <c r="FD279" s="1">
        <v>3.7478810000000001E-2</v>
      </c>
      <c r="FE279" s="1">
        <v>20.049130000000002</v>
      </c>
      <c r="FF279">
        <v>0.85033749999999997</v>
      </c>
      <c r="FG279">
        <v>18.353490000000001</v>
      </c>
      <c r="FH279" s="1">
        <v>3.3882710000000003E-2</v>
      </c>
      <c r="FI279" s="1">
        <v>18.32236</v>
      </c>
      <c r="FJ279">
        <v>0.84432430000000003</v>
      </c>
      <c r="FK279">
        <v>17.919889999999999</v>
      </c>
      <c r="FL279" s="1">
        <v>3.0630939999999999E-2</v>
      </c>
      <c r="FM279" s="1">
        <v>16.736180000000001</v>
      </c>
      <c r="FN279">
        <v>0.83874879999999996</v>
      </c>
      <c r="FO279">
        <v>18.257380000000001</v>
      </c>
      <c r="FP279" s="1">
        <v>2.7761279999999999E-2</v>
      </c>
      <c r="FQ279" s="1">
        <v>15.30204</v>
      </c>
      <c r="FR279">
        <v>0.83274289999999995</v>
      </c>
      <c r="FS279">
        <v>18.991019999999999</v>
      </c>
      <c r="FT279" s="1">
        <v>2.5155629999999998E-2</v>
      </c>
      <c r="FU279" s="1">
        <v>13.99536</v>
      </c>
      <c r="FV279">
        <v>0.82653900000000002</v>
      </c>
      <c r="FW279">
        <v>19.856349999999999</v>
      </c>
      <c r="FX279" s="1">
        <v>2.2783100000000001E-2</v>
      </c>
      <c r="FY279" s="1">
        <v>12.79687</v>
      </c>
      <c r="FZ279">
        <v>0.82019310000000001</v>
      </c>
      <c r="GA279">
        <v>20.638259999999999</v>
      </c>
      <c r="GB279" s="1">
        <v>2.061201E-2</v>
      </c>
      <c r="GC279" s="1">
        <v>11.69477</v>
      </c>
      <c r="GD279">
        <v>0.81396579999999996</v>
      </c>
      <c r="GE279">
        <v>20.800840000000001</v>
      </c>
      <c r="GF279" s="1">
        <v>1.8649809999999999E-2</v>
      </c>
      <c r="GG279" s="1">
        <v>10.68549</v>
      </c>
      <c r="GH279">
        <v>0.80781239999999999</v>
      </c>
      <c r="GI279">
        <v>20.3565</v>
      </c>
      <c r="GJ279" s="1">
        <v>1.687433E-2</v>
      </c>
      <c r="GK279" s="1">
        <v>9.7647750000000002</v>
      </c>
      <c r="GL279">
        <v>0.80162949999999999</v>
      </c>
      <c r="GM279">
        <v>19.8139</v>
      </c>
      <c r="GN279" s="1">
        <v>1.527265E-2</v>
      </c>
      <c r="GO279" s="1">
        <v>8.9272670000000005</v>
      </c>
      <c r="GP279">
        <v>0.79539629999999995</v>
      </c>
      <c r="GQ279">
        <v>19.383130000000001</v>
      </c>
      <c r="GR279" s="1">
        <v>1.3829859999999999E-2</v>
      </c>
      <c r="GS279" s="1">
        <v>8.1672580000000004</v>
      </c>
      <c r="GT279">
        <v>0.78946110000000003</v>
      </c>
      <c r="GU279">
        <v>19.73265</v>
      </c>
      <c r="GV279" s="1">
        <v>1.253919E-2</v>
      </c>
      <c r="GW279" s="1">
        <v>7.4776049999999996</v>
      </c>
      <c r="GX279">
        <v>0.78419720000000004</v>
      </c>
      <c r="GY279">
        <v>20.466390000000001</v>
      </c>
      <c r="GZ279" s="1">
        <v>1.138841E-2</v>
      </c>
      <c r="HA279" s="1">
        <v>6.851763</v>
      </c>
      <c r="HB279">
        <v>0.77875110000000003</v>
      </c>
      <c r="HC279">
        <v>21.375340000000001</v>
      </c>
      <c r="HD279" s="1">
        <v>1.034329E-2</v>
      </c>
      <c r="HE279" s="1">
        <v>6.2785359999999999</v>
      </c>
      <c r="HF279">
        <v>0.77332440000000002</v>
      </c>
      <c r="HG279">
        <v>22.182449999999999</v>
      </c>
      <c r="HH279" s="1">
        <v>9.3865440000000001E-3</v>
      </c>
      <c r="HI279" s="1">
        <v>5.7496020000000003</v>
      </c>
      <c r="HJ279">
        <v>0.76802859999999995</v>
      </c>
      <c r="HK279">
        <v>22.490480000000002</v>
      </c>
      <c r="HL279" s="1">
        <v>8.5115590000000001E-3</v>
      </c>
      <c r="HM279" s="1">
        <v>5.2600179999999996</v>
      </c>
      <c r="HN279">
        <v>0.76310940000000005</v>
      </c>
      <c r="HO279">
        <v>22.231760000000001</v>
      </c>
      <c r="HP279" s="1">
        <v>7.7134730000000002E-3</v>
      </c>
      <c r="HQ279" s="1">
        <v>4.8074500000000002</v>
      </c>
      <c r="HR279">
        <v>0.7578452</v>
      </c>
      <c r="HS279">
        <v>21.845510000000001</v>
      </c>
      <c r="HT279" s="1">
        <v>6.9767700000000002E-3</v>
      </c>
      <c r="HU279" s="1">
        <v>4.3869540000000002</v>
      </c>
      <c r="HV279">
        <v>0.75276560000000003</v>
      </c>
      <c r="HW279">
        <v>21.469519999999999</v>
      </c>
      <c r="HX279" s="1">
        <v>6.3108130000000002E-3</v>
      </c>
      <c r="HY279" s="1">
        <v>4.0018840000000004</v>
      </c>
      <c r="HZ279">
        <v>0.74820390000000003</v>
      </c>
      <c r="IA279">
        <v>21.62368</v>
      </c>
      <c r="IB279" s="1">
        <v>5.7136230000000001E-3</v>
      </c>
      <c r="IC279" s="1">
        <v>3.6517870000000001</v>
      </c>
      <c r="ID279">
        <v>0.74406600000000001</v>
      </c>
      <c r="IE279">
        <v>21.547899999999998</v>
      </c>
      <c r="IF279" s="1">
        <v>5.1732260000000004E-3</v>
      </c>
      <c r="IG279" s="1">
        <v>3.3313079999999999</v>
      </c>
      <c r="IH279">
        <v>0.74018799999999996</v>
      </c>
      <c r="II279">
        <v>21.983440000000002</v>
      </c>
      <c r="IJ279" s="1">
        <v>4.6711369999999997E-3</v>
      </c>
      <c r="IK279" s="1">
        <v>3.0317799999999999</v>
      </c>
      <c r="IL279">
        <v>0.73671129999999996</v>
      </c>
      <c r="IM279">
        <v>22.565940000000001</v>
      </c>
      <c r="IN279" s="1">
        <v>4.1945039999999999E-3</v>
      </c>
      <c r="IO279" s="1">
        <v>2.7435930000000002</v>
      </c>
      <c r="IP279">
        <v>0.73368979999999995</v>
      </c>
      <c r="IQ279">
        <v>22.854810000000001</v>
      </c>
      <c r="IR279" s="1">
        <v>3.734729E-3</v>
      </c>
      <c r="IS279" s="1">
        <v>2.4614880000000001</v>
      </c>
      <c r="IT279">
        <v>0.7311221</v>
      </c>
      <c r="IU279">
        <v>22.765070000000001</v>
      </c>
      <c r="IV279" s="1">
        <v>3.294132E-3</v>
      </c>
      <c r="IW279" s="1">
        <v>2.1862029999999999</v>
      </c>
      <c r="IX279">
        <v>0.72893819999999998</v>
      </c>
      <c r="IY279">
        <v>22.469169999999998</v>
      </c>
      <c r="IZ279" s="1">
        <v>2.8824620000000001E-3</v>
      </c>
      <c r="JA279" s="1">
        <v>1.9242030000000001</v>
      </c>
      <c r="JB279">
        <v>0.72705019999999998</v>
      </c>
      <c r="JC279">
        <v>22.185960000000001</v>
      </c>
      <c r="JD279" s="1">
        <v>2.5128360000000001E-3</v>
      </c>
      <c r="JE279" s="1">
        <v>1.684558</v>
      </c>
      <c r="JF279">
        <v>0.72544260000000005</v>
      </c>
      <c r="JG279">
        <v>22.527249999999999</v>
      </c>
      <c r="JH279" s="1">
        <v>2.1923989999999998E-3</v>
      </c>
      <c r="JI279" s="1">
        <v>1.473786</v>
      </c>
      <c r="JJ279">
        <v>0.72406479999999995</v>
      </c>
      <c r="JK279">
        <v>23.12677</v>
      </c>
      <c r="JL279" s="1">
        <v>1.9219549999999999E-3</v>
      </c>
      <c r="JM279" s="1">
        <v>1.293863</v>
      </c>
      <c r="JN279">
        <v>0.72295390000000004</v>
      </c>
      <c r="JO279">
        <v>23.850629999999999</v>
      </c>
      <c r="JP279" s="1">
        <v>1.6951430000000001E-3</v>
      </c>
      <c r="JQ279" s="1">
        <v>1.1421619999999999</v>
      </c>
      <c r="JR279">
        <v>0.72206879999999996</v>
      </c>
      <c r="JS279">
        <v>24.61148</v>
      </c>
      <c r="JT279" s="1">
        <v>1.500578E-3</v>
      </c>
      <c r="JU279" s="1">
        <v>1.0122150000000001</v>
      </c>
      <c r="JV279">
        <v>0.72137899999999999</v>
      </c>
      <c r="JW279">
        <v>24.92212</v>
      </c>
      <c r="JX279" s="1">
        <v>1.325573E-3</v>
      </c>
      <c r="JY279" s="1">
        <v>0.89606549999999996</v>
      </c>
      <c r="JZ279">
        <v>0.72086830000000002</v>
      </c>
      <c r="KA279">
        <v>24.684460000000001</v>
      </c>
      <c r="KB279" s="1">
        <v>1.1620109999999999E-3</v>
      </c>
      <c r="KC279" s="1">
        <v>0.78779049999999995</v>
      </c>
      <c r="KD279">
        <v>0.72053069999999997</v>
      </c>
      <c r="KE279">
        <v>24.333670000000001</v>
      </c>
      <c r="KF279" s="1">
        <v>1.008566E-3</v>
      </c>
      <c r="KG279" s="1">
        <v>0.68574299999999999</v>
      </c>
      <c r="KH279">
        <v>0.72030329999999998</v>
      </c>
      <c r="KI279">
        <v>23.928609999999999</v>
      </c>
      <c r="KJ279" s="1">
        <v>8.7019449999999998E-4</v>
      </c>
      <c r="KK279" s="1">
        <v>0.59248009999999995</v>
      </c>
      <c r="KL279">
        <v>0.72024560000000004</v>
      </c>
      <c r="KM279">
        <v>23.882719999999999</v>
      </c>
      <c r="KN279" s="1">
        <v>7.5243700000000001E-4</v>
      </c>
      <c r="KO279" s="1">
        <v>0.51193979999999994</v>
      </c>
      <c r="KP279">
        <v>0.72031719999999999</v>
      </c>
      <c r="KQ279">
        <v>23.915959999999998</v>
      </c>
      <c r="KR279" s="1">
        <v>6.5827360000000001E-4</v>
      </c>
      <c r="KS279" s="1">
        <v>0.44654430000000001</v>
      </c>
      <c r="KT279">
        <v>0.72051069999999995</v>
      </c>
      <c r="KU279">
        <v>23.849730000000001</v>
      </c>
      <c r="KV279" s="1">
        <v>5.8599499999999996E-4</v>
      </c>
      <c r="KW279" s="1">
        <v>0.39586959999999999</v>
      </c>
      <c r="KX279">
        <v>0.72083699999999995</v>
      </c>
      <c r="KY279">
        <v>23.83596</v>
      </c>
      <c r="KZ279" s="1">
        <v>5.3076410000000001E-4</v>
      </c>
      <c r="LA279" s="1">
        <v>0.35708309999999999</v>
      </c>
      <c r="LB279">
        <v>0.72131160000000005</v>
      </c>
      <c r="LC279">
        <v>23.750119999999999</v>
      </c>
      <c r="LD279" s="1">
        <v>4.8677779999999998E-4</v>
      </c>
      <c r="LE279" s="1">
        <v>0.32647730000000003</v>
      </c>
      <c r="LF279">
        <v>0.72183260000000005</v>
      </c>
      <c r="LG279">
        <v>23.61824</v>
      </c>
      <c r="LH279" s="1">
        <v>4.494314E-4</v>
      </c>
      <c r="LI279" s="1">
        <v>0.30082500000000001</v>
      </c>
      <c r="LJ279">
        <v>0.7224197</v>
      </c>
      <c r="LK279">
        <v>23.423359999999999</v>
      </c>
      <c r="LL279" s="1">
        <v>4.1603560000000003E-4</v>
      </c>
      <c r="LM279" s="1">
        <v>0.27808680000000002</v>
      </c>
      <c r="LN279">
        <v>0.72305759999999997</v>
      </c>
      <c r="LO279">
        <v>23.250350000000001</v>
      </c>
      <c r="LP279" s="1">
        <v>3.856245E-4</v>
      </c>
      <c r="LQ279" s="1">
        <v>0.2574051</v>
      </c>
      <c r="LR279">
        <v>0.72365780000000002</v>
      </c>
      <c r="LS279">
        <v>23.536300000000001</v>
      </c>
      <c r="LT279" s="1">
        <v>3.5816059999999999E-4</v>
      </c>
      <c r="LU279" s="1">
        <v>0.2387001</v>
      </c>
      <c r="LV279">
        <v>0.72421630000000004</v>
      </c>
      <c r="LW279">
        <v>23.966159999999999</v>
      </c>
      <c r="LX279" s="1">
        <v>3.3388990000000001E-4</v>
      </c>
      <c r="LY279" s="1">
        <v>0.22212380000000001</v>
      </c>
      <c r="LZ279">
        <v>0.72468270000000001</v>
      </c>
      <c r="MA279">
        <v>24.51652</v>
      </c>
      <c r="MB279" s="1">
        <v>3.1283610000000002E-4</v>
      </c>
      <c r="MC279" s="1">
        <v>0.20771039999999999</v>
      </c>
      <c r="MD279">
        <v>0.72509619999999997</v>
      </c>
      <c r="ME279">
        <v>25.01829</v>
      </c>
      <c r="MF279" s="1">
        <v>2.946658E-4</v>
      </c>
      <c r="MG279" s="1">
        <v>0.1952806</v>
      </c>
      <c r="MH279">
        <v>0.72538789999999997</v>
      </c>
      <c r="MI279">
        <v>25.275359999999999</v>
      </c>
      <c r="MJ279" s="1">
        <v>2.7886609999999999E-4</v>
      </c>
      <c r="MK279" s="1">
        <v>0.18452750000000001</v>
      </c>
      <c r="ML279">
        <v>0.72560760000000002</v>
      </c>
      <c r="MM279">
        <v>24.992799999999999</v>
      </c>
      <c r="MN279" s="1">
        <v>2.6497510000000001E-4</v>
      </c>
      <c r="MO279" s="1">
        <v>0.17512059999999999</v>
      </c>
      <c r="MP279">
        <v>0.72570849999999998</v>
      </c>
      <c r="MQ279">
        <v>24.582809999999998</v>
      </c>
      <c r="MR279" s="1">
        <v>2.5265999999999998E-4</v>
      </c>
      <c r="MS279" s="1">
        <v>0.16682159999999999</v>
      </c>
      <c r="MT279">
        <v>0.72576110000000005</v>
      </c>
      <c r="MU279">
        <v>24.141369999999998</v>
      </c>
      <c r="MV279" s="1">
        <v>2.4188310000000001E-4</v>
      </c>
      <c r="MW279" s="1">
        <v>0.1595395</v>
      </c>
      <c r="MX279">
        <v>0.72571300000000005</v>
      </c>
      <c r="MY279">
        <v>24.016310000000001</v>
      </c>
      <c r="MZ279" s="1">
        <v>2.3263839999999999E-4</v>
      </c>
      <c r="NA279" s="1">
        <v>0.15328990000000001</v>
      </c>
      <c r="NB279">
        <v>0.72566989999999998</v>
      </c>
      <c r="NC279">
        <v>24.256920000000001</v>
      </c>
      <c r="ND279" s="1">
        <v>2.2485610000000001E-4</v>
      </c>
      <c r="NE279" s="1">
        <v>0.1480168</v>
      </c>
      <c r="NF279">
        <v>0.72566989999999998</v>
      </c>
      <c r="NG279">
        <v>24.256920000000001</v>
      </c>
      <c r="NH279" s="1">
        <v>2.2485610000000001E-4</v>
      </c>
      <c r="NI279" s="1">
        <v>0.1480168</v>
      </c>
      <c r="NJ279">
        <v>0.72566989999999998</v>
      </c>
      <c r="NK279">
        <v>24.256920000000001</v>
      </c>
      <c r="NL279" s="1">
        <v>2.2485610000000001E-4</v>
      </c>
      <c r="NM279" s="1">
        <v>0.1480168</v>
      </c>
      <c r="NN279">
        <v>0.72566989999999998</v>
      </c>
      <c r="NO279">
        <v>24.256920000000001</v>
      </c>
      <c r="NP279" s="1">
        <v>2.2485610000000001E-4</v>
      </c>
      <c r="NQ279" s="1">
        <v>0.1480168</v>
      </c>
      <c r="NR279">
        <v>0.72566989999999998</v>
      </c>
      <c r="NS279">
        <v>24.256920000000001</v>
      </c>
      <c r="NT279" s="1">
        <v>2.2485610000000001E-4</v>
      </c>
      <c r="NU279" s="1">
        <v>0.1480168</v>
      </c>
      <c r="NV279">
        <v>0.72566989999999998</v>
      </c>
      <c r="NW279">
        <v>24.256920000000001</v>
      </c>
      <c r="NX279" s="1">
        <v>2.2485610000000001E-4</v>
      </c>
      <c r="NY279" s="1">
        <v>0.1480168</v>
      </c>
      <c r="NZ279">
        <v>0.72566989999999998</v>
      </c>
      <c r="OA279">
        <v>24.256920000000001</v>
      </c>
      <c r="OB279" s="1">
        <v>2.2485610000000001E-4</v>
      </c>
      <c r="OC279" s="1">
        <v>0.1480168</v>
      </c>
      <c r="OD279">
        <v>0.72566989999999998</v>
      </c>
      <c r="OE279">
        <v>24.256920000000001</v>
      </c>
      <c r="OF279" s="1">
        <v>2.2485610000000001E-4</v>
      </c>
      <c r="OG279" s="1">
        <v>0.1480168</v>
      </c>
      <c r="OH279">
        <v>0.72566989999999998</v>
      </c>
      <c r="OI279">
        <v>24.256920000000001</v>
      </c>
      <c r="OJ279" s="1">
        <v>2.2485610000000001E-4</v>
      </c>
      <c r="OK279" s="1">
        <v>0.1480168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0.40451549999999997</v>
      </c>
      <c r="G280">
        <v>18.611940000000001</v>
      </c>
      <c r="H280">
        <v>0</v>
      </c>
      <c r="I280">
        <v>0</v>
      </c>
      <c r="J280">
        <v>0.40333540000000001</v>
      </c>
      <c r="K280">
        <v>19.166399999999999</v>
      </c>
      <c r="L280">
        <v>0</v>
      </c>
      <c r="M280">
        <v>0</v>
      </c>
      <c r="N280">
        <v>0.40213939999999998</v>
      </c>
      <c r="O280">
        <v>19.563610000000001</v>
      </c>
      <c r="P280">
        <v>0</v>
      </c>
      <c r="Q280">
        <v>0</v>
      </c>
      <c r="R280">
        <v>0.40094859999999999</v>
      </c>
      <c r="S280">
        <v>19.781300000000002</v>
      </c>
      <c r="T280">
        <v>0</v>
      </c>
      <c r="U280">
        <v>0</v>
      </c>
      <c r="V280">
        <v>0.3997503</v>
      </c>
      <c r="W280">
        <v>20.02628</v>
      </c>
      <c r="X280">
        <v>0</v>
      </c>
      <c r="Y280">
        <v>0</v>
      </c>
      <c r="Z280">
        <v>0.39855370000000001</v>
      </c>
      <c r="AA280">
        <v>19.901319999999998</v>
      </c>
      <c r="AB280">
        <v>0</v>
      </c>
      <c r="AC280">
        <v>0</v>
      </c>
      <c r="AD280">
        <v>0.39735280000000001</v>
      </c>
      <c r="AE280">
        <v>19.45317</v>
      </c>
      <c r="AF280">
        <v>0</v>
      </c>
      <c r="AG280">
        <v>0</v>
      </c>
      <c r="AH280">
        <v>0.3961499</v>
      </c>
      <c r="AI280">
        <v>19.18261</v>
      </c>
      <c r="AJ280">
        <v>0</v>
      </c>
      <c r="AK280">
        <v>0</v>
      </c>
      <c r="AL280">
        <v>0.39493260000000002</v>
      </c>
      <c r="AM280">
        <v>19.070150000000002</v>
      </c>
      <c r="AN280">
        <v>0</v>
      </c>
      <c r="AO280">
        <v>0</v>
      </c>
      <c r="AP280">
        <v>0.39371410000000001</v>
      </c>
      <c r="AQ280">
        <v>19.56878</v>
      </c>
      <c r="AR280">
        <v>0</v>
      </c>
      <c r="AS280">
        <v>0</v>
      </c>
      <c r="AT280">
        <v>0.39246819999999999</v>
      </c>
      <c r="AU280">
        <v>20.200530000000001</v>
      </c>
      <c r="AV280">
        <v>0</v>
      </c>
      <c r="AW280">
        <v>0</v>
      </c>
      <c r="AX280">
        <v>0.39106059999999998</v>
      </c>
      <c r="AY280">
        <v>20.683340000000001</v>
      </c>
      <c r="AZ280">
        <v>0</v>
      </c>
      <c r="BA280">
        <v>0</v>
      </c>
      <c r="BB280">
        <v>0.38957180000000002</v>
      </c>
      <c r="BC280">
        <v>21.08361</v>
      </c>
      <c r="BD280">
        <v>0</v>
      </c>
      <c r="BE280">
        <v>0</v>
      </c>
      <c r="BF280">
        <v>0.3880517</v>
      </c>
      <c r="BG280">
        <v>21.05508</v>
      </c>
      <c r="BH280">
        <v>8.7097310000000003E-23</v>
      </c>
      <c r="BI280">
        <v>3.3529220000000002E-20</v>
      </c>
      <c r="BJ280">
        <v>0.38650299999999999</v>
      </c>
      <c r="BK280">
        <v>20.794619999999998</v>
      </c>
      <c r="BL280" s="1">
        <v>1.855017E-16</v>
      </c>
      <c r="BM280" s="1">
        <v>7.1951919999999994E-14</v>
      </c>
      <c r="BN280">
        <v>0.38494440000000002</v>
      </c>
      <c r="BO280">
        <v>20.61065</v>
      </c>
      <c r="BP280" s="1">
        <v>4.0459489999999998E-9</v>
      </c>
      <c r="BQ280" s="1">
        <v>1.5070919999999999E-6</v>
      </c>
      <c r="BR280">
        <v>0.38338359999999999</v>
      </c>
      <c r="BS280">
        <v>20.51482</v>
      </c>
      <c r="BT280" s="1">
        <v>9.2532130000000003E-6</v>
      </c>
      <c r="BU280" s="1">
        <v>3.3497829999999998E-3</v>
      </c>
      <c r="BV280">
        <v>0.38181949999999998</v>
      </c>
      <c r="BW280">
        <v>20.53717</v>
      </c>
      <c r="BX280" s="1">
        <v>2.0606550000000002E-3</v>
      </c>
      <c r="BY280" s="1">
        <v>0.75116740000000004</v>
      </c>
      <c r="BZ280">
        <v>0.38022669999999997</v>
      </c>
      <c r="CA280">
        <v>20.903310000000001</v>
      </c>
      <c r="CB280" s="1">
        <v>0.1064261</v>
      </c>
      <c r="CC280" s="1">
        <v>39.317410000000002</v>
      </c>
      <c r="CD280">
        <v>0.37860480000000002</v>
      </c>
      <c r="CE280">
        <v>21.064589999999999</v>
      </c>
      <c r="CF280" s="1">
        <v>1.817539</v>
      </c>
      <c r="CG280">
        <v>682.27940000000001</v>
      </c>
      <c r="CH280">
        <v>0.37692720000000002</v>
      </c>
      <c r="CI280">
        <v>21.089749999999999</v>
      </c>
      <c r="CJ280" s="1">
        <v>12.74028</v>
      </c>
      <c r="CK280">
        <v>4857.6180000000004</v>
      </c>
      <c r="CL280">
        <v>0.37513659999999999</v>
      </c>
      <c r="CM280">
        <v>20.82443</v>
      </c>
      <c r="CN280">
        <v>42.585079999999998</v>
      </c>
      <c r="CO280">
        <v>16498.61</v>
      </c>
      <c r="CP280">
        <v>0.37304759999999998</v>
      </c>
      <c r="CQ280">
        <v>20.568919999999999</v>
      </c>
      <c r="CR280">
        <v>76.061970000000002</v>
      </c>
      <c r="CS280">
        <v>29949</v>
      </c>
      <c r="CT280">
        <v>0.37040820000000002</v>
      </c>
      <c r="CU280">
        <v>20.35615</v>
      </c>
      <c r="CV280">
        <v>79.506309999999999</v>
      </c>
      <c r="CW280">
        <v>31826.35</v>
      </c>
      <c r="CX280">
        <v>0.3670272</v>
      </c>
      <c r="CY280">
        <v>20.139970000000002</v>
      </c>
      <c r="CZ280">
        <v>52.505099999999999</v>
      </c>
      <c r="DA280">
        <v>21384.37</v>
      </c>
      <c r="DB280">
        <v>0.36299569999999998</v>
      </c>
      <c r="DC280">
        <v>19.9985</v>
      </c>
      <c r="DD280">
        <v>23.538360000000001</v>
      </c>
      <c r="DE280">
        <v>9754.0750000000007</v>
      </c>
      <c r="DF280">
        <v>0.35862739999999999</v>
      </c>
      <c r="DG280">
        <v>20.062860000000001</v>
      </c>
      <c r="DH280">
        <v>7.6558099999999998</v>
      </c>
      <c r="DI280">
        <v>3227.1579999999999</v>
      </c>
      <c r="DJ280">
        <v>0.35412320000000003</v>
      </c>
      <c r="DK280">
        <v>20.041609999999999</v>
      </c>
      <c r="DL280">
        <v>1.9408190000000001</v>
      </c>
      <c r="DM280">
        <v>830.75109999999995</v>
      </c>
      <c r="DN280">
        <v>0.3495663</v>
      </c>
      <c r="DO280">
        <v>20.015899999999998</v>
      </c>
      <c r="DP280">
        <v>0.4340659</v>
      </c>
      <c r="DQ280">
        <v>187.86539999999999</v>
      </c>
      <c r="DR280">
        <v>0.34486499999999998</v>
      </c>
      <c r="DS280">
        <v>19.61985</v>
      </c>
      <c r="DT280">
        <v>0.1206782</v>
      </c>
      <c r="DU280">
        <v>52.154670000000003</v>
      </c>
      <c r="DV280">
        <v>0.34022190000000002</v>
      </c>
      <c r="DW280">
        <v>19.074560000000002</v>
      </c>
      <c r="DX280">
        <v>6.4663139999999994E-2</v>
      </c>
      <c r="DY280">
        <v>27.776219999999999</v>
      </c>
      <c r="DZ280">
        <v>0.33572269999999999</v>
      </c>
      <c r="EA280">
        <v>18.68798</v>
      </c>
      <c r="EB280">
        <v>5.4714199999999998E-2</v>
      </c>
      <c r="EC280">
        <v>23.59111</v>
      </c>
      <c r="ED280">
        <v>0.33130039999999999</v>
      </c>
      <c r="EE280">
        <v>18.483470000000001</v>
      </c>
      <c r="EF280">
        <v>5.2796780000000001E-2</v>
      </c>
      <c r="EG280">
        <v>22.958649999999999</v>
      </c>
      <c r="EH280">
        <v>0.32690419999999998</v>
      </c>
      <c r="EI280">
        <v>18.792280000000002</v>
      </c>
      <c r="EJ280" s="1">
        <v>5.2270530000000003E-2</v>
      </c>
      <c r="EK280">
        <v>22.954249999999998</v>
      </c>
      <c r="EL280">
        <v>0.32259149999999998</v>
      </c>
      <c r="EM280">
        <v>19.21865</v>
      </c>
      <c r="EN280" s="1">
        <v>5.1227559999999998E-2</v>
      </c>
      <c r="EO280">
        <v>22.727450000000001</v>
      </c>
      <c r="EP280">
        <v>0.31821729999999998</v>
      </c>
      <c r="EQ280">
        <v>19.443909999999999</v>
      </c>
      <c r="ER280" s="1">
        <v>4.8993540000000002E-2</v>
      </c>
      <c r="ES280">
        <v>21.970050000000001</v>
      </c>
      <c r="ET280">
        <v>0.3138261</v>
      </c>
      <c r="EU280">
        <v>19.66328</v>
      </c>
      <c r="EV280" s="1">
        <v>4.5764609999999997E-2</v>
      </c>
      <c r="EW280" s="1">
        <v>20.74502</v>
      </c>
      <c r="EX280">
        <v>0.30945010000000001</v>
      </c>
      <c r="EY280">
        <v>19.587499999999999</v>
      </c>
      <c r="EZ280" s="1">
        <v>4.2033840000000003E-2</v>
      </c>
      <c r="FA280" s="1">
        <v>19.261030000000002</v>
      </c>
      <c r="FB280">
        <v>0.30500090000000002</v>
      </c>
      <c r="FC280">
        <v>19.015809999999998</v>
      </c>
      <c r="FD280" s="1">
        <v>3.8213049999999998E-2</v>
      </c>
      <c r="FE280" s="1">
        <v>17.703869999999998</v>
      </c>
      <c r="FF280">
        <v>0.30045189999999999</v>
      </c>
      <c r="FG280">
        <v>18.39414</v>
      </c>
      <c r="FH280" s="1">
        <v>3.4574500000000001E-2</v>
      </c>
      <c r="FI280" s="1">
        <v>16.19839</v>
      </c>
      <c r="FJ280">
        <v>0.29596109999999998</v>
      </c>
      <c r="FK280">
        <v>17.940829999999998</v>
      </c>
      <c r="FL280" s="1">
        <v>3.1262320000000003E-2</v>
      </c>
      <c r="FM280" s="1">
        <v>14.81021</v>
      </c>
      <c r="FN280">
        <v>0.29211100000000001</v>
      </c>
      <c r="FO280">
        <v>18.244289999999999</v>
      </c>
      <c r="FP280" s="1">
        <v>2.833656E-2</v>
      </c>
      <c r="FQ280" s="1">
        <v>13.54786</v>
      </c>
      <c r="FR280">
        <v>0.28823399999999999</v>
      </c>
      <c r="FS280">
        <v>18.960999999999999</v>
      </c>
      <c r="FT280" s="1">
        <v>2.5685639999999999E-2</v>
      </c>
      <c r="FU280" s="1">
        <v>12.39686</v>
      </c>
      <c r="FV280">
        <v>0.28426829999999997</v>
      </c>
      <c r="FW280">
        <v>19.821480000000001</v>
      </c>
      <c r="FX280" s="1">
        <v>2.3270610000000001E-2</v>
      </c>
      <c r="FY280" s="1">
        <v>11.34052</v>
      </c>
      <c r="FZ280">
        <v>0.28019899999999998</v>
      </c>
      <c r="GA280">
        <v>20.612200000000001</v>
      </c>
      <c r="GB280" s="1">
        <v>2.1063200000000001E-2</v>
      </c>
      <c r="GC280" s="1">
        <v>10.369450000000001</v>
      </c>
      <c r="GD280">
        <v>0.27614460000000002</v>
      </c>
      <c r="GE280">
        <v>20.80951</v>
      </c>
      <c r="GF280" s="1">
        <v>1.9063960000000001E-2</v>
      </c>
      <c r="GG280" s="1">
        <v>9.4792470000000009</v>
      </c>
      <c r="GH280">
        <v>0.27215030000000001</v>
      </c>
      <c r="GI280">
        <v>20.389130000000002</v>
      </c>
      <c r="GJ280" s="1">
        <v>1.725403E-2</v>
      </c>
      <c r="GK280" s="1">
        <v>8.6665600000000005</v>
      </c>
      <c r="GL280">
        <v>0.2681538</v>
      </c>
      <c r="GM280">
        <v>19.85202</v>
      </c>
      <c r="GN280" s="1">
        <v>1.561969E-2</v>
      </c>
      <c r="GO280" s="1">
        <v>7.9267729999999998</v>
      </c>
      <c r="GP280">
        <v>0.26413819999999999</v>
      </c>
      <c r="GQ280">
        <v>19.40738</v>
      </c>
      <c r="GR280" s="1">
        <v>1.414606E-2</v>
      </c>
      <c r="GS280" s="1">
        <v>7.2551480000000002</v>
      </c>
      <c r="GT280">
        <v>0.26025490000000001</v>
      </c>
      <c r="GU280">
        <v>19.722950000000001</v>
      </c>
      <c r="GV280" s="1">
        <v>1.282749E-2</v>
      </c>
      <c r="GW280" s="1">
        <v>6.6457810000000004</v>
      </c>
      <c r="GX280">
        <v>0.25675690000000001</v>
      </c>
      <c r="GY280">
        <v>20.435929999999999</v>
      </c>
      <c r="GZ280" s="1">
        <v>1.165217E-2</v>
      </c>
      <c r="HA280" s="1">
        <v>6.092479</v>
      </c>
      <c r="HB280">
        <v>0.25337480000000001</v>
      </c>
      <c r="HC280">
        <v>21.337070000000001</v>
      </c>
      <c r="HD280" s="1">
        <v>1.058746E-2</v>
      </c>
      <c r="HE280" s="1">
        <v>5.5851850000000001</v>
      </c>
      <c r="HF280">
        <v>0.24999260000000001</v>
      </c>
      <c r="HG280">
        <v>22.144410000000001</v>
      </c>
      <c r="HH280" s="1">
        <v>9.6132830000000002E-3</v>
      </c>
      <c r="HI280" s="1">
        <v>5.1172389999999996</v>
      </c>
      <c r="HJ280">
        <v>0.2467067</v>
      </c>
      <c r="HK280">
        <v>22.47767</v>
      </c>
      <c r="HL280" s="1">
        <v>8.722858E-3</v>
      </c>
      <c r="HM280" s="1">
        <v>4.6839570000000004</v>
      </c>
      <c r="HN280">
        <v>0.24359169999999999</v>
      </c>
      <c r="HO280">
        <v>22.240760000000002</v>
      </c>
      <c r="HP280" s="1">
        <v>7.9101669999999992E-3</v>
      </c>
      <c r="HQ280" s="1">
        <v>4.2832189999999999</v>
      </c>
      <c r="HR280">
        <v>0.24036869999999999</v>
      </c>
      <c r="HS280">
        <v>21.866240000000001</v>
      </c>
      <c r="HT280" s="1">
        <v>7.1593070000000002E-3</v>
      </c>
      <c r="HU280" s="1">
        <v>3.910596</v>
      </c>
      <c r="HV280">
        <v>0.2372234</v>
      </c>
      <c r="HW280">
        <v>21.49004</v>
      </c>
      <c r="HX280" s="1">
        <v>6.47775E-3</v>
      </c>
      <c r="HY280" s="1">
        <v>3.568695</v>
      </c>
      <c r="HZ280">
        <v>0.2343238</v>
      </c>
      <c r="IA280">
        <v>21.63766</v>
      </c>
      <c r="IB280" s="1">
        <v>5.8664470000000003E-3</v>
      </c>
      <c r="IC280" s="1">
        <v>3.257736</v>
      </c>
      <c r="ID280">
        <v>0.2316656</v>
      </c>
      <c r="IE280">
        <v>21.56354</v>
      </c>
      <c r="IF280" s="1">
        <v>5.3149490000000002E-3</v>
      </c>
      <c r="IG280" s="1">
        <v>2.973312</v>
      </c>
      <c r="IH280">
        <v>0.2291793</v>
      </c>
      <c r="II280">
        <v>21.96651</v>
      </c>
      <c r="IJ280" s="1">
        <v>4.8062549999999997E-3</v>
      </c>
      <c r="IK280" s="1">
        <v>2.708161</v>
      </c>
      <c r="IL280">
        <v>0.2269399</v>
      </c>
      <c r="IM280">
        <v>22.531649999999999</v>
      </c>
      <c r="IN280" s="1">
        <v>4.3266429999999998E-3</v>
      </c>
      <c r="IO280" s="1">
        <v>2.4536699999999998</v>
      </c>
      <c r="IP280">
        <v>0.22496930000000001</v>
      </c>
      <c r="IQ280">
        <v>22.83353</v>
      </c>
      <c r="IR280" s="1">
        <v>3.8652830000000002E-3</v>
      </c>
      <c r="IS280" s="1">
        <v>2.2046869999999998</v>
      </c>
      <c r="IT280">
        <v>0.22327739999999999</v>
      </c>
      <c r="IU280">
        <v>22.759899999999998</v>
      </c>
      <c r="IV280" s="1">
        <v>3.4212169999999998E-3</v>
      </c>
      <c r="IW280" s="1">
        <v>1.96116</v>
      </c>
      <c r="IX280">
        <v>0.2218243</v>
      </c>
      <c r="IY280">
        <v>22.48236</v>
      </c>
      <c r="IZ280" s="1">
        <v>3.0020170000000001E-3</v>
      </c>
      <c r="JA280" s="1">
        <v>1.7283200000000001</v>
      </c>
      <c r="JB280">
        <v>0.22058410000000001</v>
      </c>
      <c r="JC280">
        <v>22.207899999999999</v>
      </c>
      <c r="JD280" s="1">
        <v>2.6205489999999998E-3</v>
      </c>
      <c r="JE280" s="1">
        <v>1.5140990000000001</v>
      </c>
      <c r="JF280">
        <v>0.21953230000000001</v>
      </c>
      <c r="JG280">
        <v>22.538920000000001</v>
      </c>
      <c r="JH280" s="1">
        <v>2.2859849999999999E-3</v>
      </c>
      <c r="JI280" s="1">
        <v>1.3247530000000001</v>
      </c>
      <c r="JJ280">
        <v>0.21864310000000001</v>
      </c>
      <c r="JK280">
        <v>23.129439999999999</v>
      </c>
      <c r="JL280" s="1">
        <v>2.0013069999999999E-3</v>
      </c>
      <c r="JM280" s="1">
        <v>1.162541</v>
      </c>
      <c r="JN280">
        <v>0.2179063</v>
      </c>
      <c r="JO280">
        <v>23.846019999999999</v>
      </c>
      <c r="JP280" s="1">
        <v>1.7623129999999999E-3</v>
      </c>
      <c r="JQ280" s="1">
        <v>1.0256799999999999</v>
      </c>
      <c r="JR280">
        <v>0.21730440000000001</v>
      </c>
      <c r="JS280">
        <v>24.594519999999999</v>
      </c>
      <c r="JT280" s="1">
        <v>1.5591419999999999E-3</v>
      </c>
      <c r="JU280" s="1">
        <v>0.90883230000000004</v>
      </c>
      <c r="JV280">
        <v>0.21683839999999999</v>
      </c>
      <c r="JW280">
        <v>24.918620000000001</v>
      </c>
      <c r="JX280" s="1">
        <v>1.3791980000000001E-3</v>
      </c>
      <c r="JY280" s="1">
        <v>0.80499920000000003</v>
      </c>
      <c r="JZ280">
        <v>0.2164761</v>
      </c>
      <c r="KA280">
        <v>24.694929999999999</v>
      </c>
      <c r="KB280" s="1">
        <v>1.212638E-3</v>
      </c>
      <c r="KC280" s="1">
        <v>0.70856730000000001</v>
      </c>
      <c r="KD280">
        <v>0.2162164</v>
      </c>
      <c r="KE280">
        <v>24.35426</v>
      </c>
      <c r="KF280" s="1">
        <v>1.056008E-3</v>
      </c>
      <c r="KG280" s="1">
        <v>0.61760809999999999</v>
      </c>
      <c r="KH280">
        <v>0.21603510000000001</v>
      </c>
      <c r="KI280">
        <v>23.963950000000001</v>
      </c>
      <c r="KJ280" s="1">
        <v>9.1262289999999996E-4</v>
      </c>
      <c r="KK280" s="1">
        <v>0.53398449999999997</v>
      </c>
      <c r="KL280">
        <v>0.2159469</v>
      </c>
      <c r="KM280">
        <v>23.916360000000001</v>
      </c>
      <c r="KN280" s="1">
        <v>7.8806139999999998E-4</v>
      </c>
      <c r="KO280" s="1">
        <v>0.46118720000000002</v>
      </c>
      <c r="KP280">
        <v>0.2159394</v>
      </c>
      <c r="KQ280">
        <v>23.956040000000002</v>
      </c>
      <c r="KR280" s="1">
        <v>6.8650440000000003E-4</v>
      </c>
      <c r="KS280" s="1">
        <v>0.40162959999999998</v>
      </c>
      <c r="KT280">
        <v>0.21600469999999999</v>
      </c>
      <c r="KU280">
        <v>23.874860000000002</v>
      </c>
      <c r="KV280" s="1">
        <v>6.0760740000000005E-4</v>
      </c>
      <c r="KW280" s="1">
        <v>0.35526049999999998</v>
      </c>
      <c r="KX280">
        <v>0.21614729999999999</v>
      </c>
      <c r="KY280">
        <v>23.84592</v>
      </c>
      <c r="KZ280" s="1">
        <v>5.4743200000000004E-4</v>
      </c>
      <c r="LA280" s="1">
        <v>0.31978960000000001</v>
      </c>
      <c r="LB280">
        <v>0.21636939999999999</v>
      </c>
      <c r="LC280">
        <v>23.75299</v>
      </c>
      <c r="LD280" s="1">
        <v>5.002734E-4</v>
      </c>
      <c r="LE280" s="1">
        <v>0.29196339999999998</v>
      </c>
      <c r="LF280">
        <v>0.216637</v>
      </c>
      <c r="LG280">
        <v>23.614730000000002</v>
      </c>
      <c r="LH280" s="1">
        <v>4.6107199999999998E-4</v>
      </c>
      <c r="LI280" s="1">
        <v>0.2688275</v>
      </c>
      <c r="LJ280">
        <v>0.21695149999999999</v>
      </c>
      <c r="LK280">
        <v>23.429310000000001</v>
      </c>
      <c r="LL280" s="1">
        <v>4.2653329999999998E-4</v>
      </c>
      <c r="LM280" s="1">
        <v>0.24843779999999999</v>
      </c>
      <c r="LN280">
        <v>0.21729399999999999</v>
      </c>
      <c r="LO280">
        <v>23.264869999999998</v>
      </c>
      <c r="LP280" s="1">
        <v>3.951909E-4</v>
      </c>
      <c r="LQ280" s="1">
        <v>0.22992029999999999</v>
      </c>
      <c r="LR280">
        <v>0.2176372</v>
      </c>
      <c r="LS280">
        <v>23.552530000000001</v>
      </c>
      <c r="LT280" s="1">
        <v>3.6673990000000002E-4</v>
      </c>
      <c r="LU280" s="1">
        <v>0.21313840000000001</v>
      </c>
      <c r="LV280">
        <v>0.2179692</v>
      </c>
      <c r="LW280">
        <v>23.985749999999999</v>
      </c>
      <c r="LX280" s="1">
        <v>3.4140990000000002E-4</v>
      </c>
      <c r="LY280" s="1">
        <v>0.1982245</v>
      </c>
      <c r="LZ280">
        <v>0.2182684</v>
      </c>
      <c r="MA280">
        <v>24.53322</v>
      </c>
      <c r="MB280" s="1">
        <v>3.193367E-4</v>
      </c>
      <c r="MC280" s="1">
        <v>0.18523149999999999</v>
      </c>
      <c r="MD280">
        <v>0.2185288</v>
      </c>
      <c r="ME280">
        <v>25.02272</v>
      </c>
      <c r="MF280" s="1">
        <v>3.0026530000000002E-4</v>
      </c>
      <c r="MG280" s="1">
        <v>0.1740244</v>
      </c>
      <c r="MH280">
        <v>0.21872639999999999</v>
      </c>
      <c r="MI280">
        <v>25.28425</v>
      </c>
      <c r="MJ280" s="1">
        <v>2.8373029999999999E-4</v>
      </c>
      <c r="MK280" s="1">
        <v>0.16433729999999999</v>
      </c>
      <c r="ML280">
        <v>0.2188812</v>
      </c>
      <c r="MM280">
        <v>25.013960000000001</v>
      </c>
      <c r="MN280" s="1">
        <v>2.6925119999999999E-4</v>
      </c>
      <c r="MO280" s="1">
        <v>0.15587760000000001</v>
      </c>
      <c r="MP280">
        <v>0.21897130000000001</v>
      </c>
      <c r="MQ280">
        <v>24.613060000000001</v>
      </c>
      <c r="MR280" s="1">
        <v>2.5642489999999998E-4</v>
      </c>
      <c r="MS280" s="1">
        <v>0.14841689999999999</v>
      </c>
      <c r="MT280">
        <v>0.2190213</v>
      </c>
      <c r="MU280">
        <v>24.18141</v>
      </c>
      <c r="MV280" s="1">
        <v>2.4515680000000001E-4</v>
      </c>
      <c r="MW280" s="1">
        <v>0.1418625</v>
      </c>
      <c r="MX280">
        <v>0.219029</v>
      </c>
      <c r="MY280">
        <v>24.046420000000001</v>
      </c>
      <c r="MZ280" s="1">
        <v>2.3541839999999999E-4</v>
      </c>
      <c r="NA280" s="1">
        <v>0.13621910000000001</v>
      </c>
      <c r="NB280">
        <v>0.21901670000000001</v>
      </c>
      <c r="NC280">
        <v>24.268930000000001</v>
      </c>
      <c r="ND280" s="1">
        <v>2.2718980000000001E-4</v>
      </c>
      <c r="NE280" s="1">
        <v>0.13145209999999999</v>
      </c>
      <c r="NF280">
        <v>0.21901670000000001</v>
      </c>
      <c r="NG280">
        <v>24.268930000000001</v>
      </c>
      <c r="NH280" s="1">
        <v>2.2718980000000001E-4</v>
      </c>
      <c r="NI280" s="1">
        <v>0.13145209999999999</v>
      </c>
      <c r="NJ280">
        <v>0.21901670000000001</v>
      </c>
      <c r="NK280">
        <v>24.268930000000001</v>
      </c>
      <c r="NL280" s="1">
        <v>2.2718980000000001E-4</v>
      </c>
      <c r="NM280" s="1">
        <v>0.13145209999999999</v>
      </c>
      <c r="NN280">
        <v>0.21901670000000001</v>
      </c>
      <c r="NO280">
        <v>24.268930000000001</v>
      </c>
      <c r="NP280" s="1">
        <v>2.2718980000000001E-4</v>
      </c>
      <c r="NQ280" s="1">
        <v>0.13145209999999999</v>
      </c>
      <c r="NR280">
        <v>0.21901670000000001</v>
      </c>
      <c r="NS280">
        <v>24.268930000000001</v>
      </c>
      <c r="NT280" s="1">
        <v>2.2718980000000001E-4</v>
      </c>
      <c r="NU280" s="1">
        <v>0.13145209999999999</v>
      </c>
      <c r="NV280">
        <v>0.21901670000000001</v>
      </c>
      <c r="NW280">
        <v>24.268930000000001</v>
      </c>
      <c r="NX280" s="1">
        <v>2.2718980000000001E-4</v>
      </c>
      <c r="NY280" s="1">
        <v>0.13145209999999999</v>
      </c>
      <c r="NZ280">
        <v>0.21901670000000001</v>
      </c>
      <c r="OA280">
        <v>24.268930000000001</v>
      </c>
      <c r="OB280" s="1">
        <v>2.2718980000000001E-4</v>
      </c>
      <c r="OC280" s="1">
        <v>0.13145209999999999</v>
      </c>
      <c r="OD280">
        <v>0.21901670000000001</v>
      </c>
      <c r="OE280">
        <v>24.268930000000001</v>
      </c>
      <c r="OF280" s="1">
        <v>2.2718980000000001E-4</v>
      </c>
      <c r="OG280" s="1">
        <v>0.13145209999999999</v>
      </c>
      <c r="OH280">
        <v>0.21901670000000001</v>
      </c>
      <c r="OI280">
        <v>24.268930000000001</v>
      </c>
      <c r="OJ280" s="1">
        <v>2.2718980000000001E-4</v>
      </c>
      <c r="OK280" s="1">
        <v>0.13145209999999999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1.2313769999999999</v>
      </c>
      <c r="G281">
        <v>18.610189999999999</v>
      </c>
      <c r="H281">
        <v>0</v>
      </c>
      <c r="I281">
        <v>0</v>
      </c>
      <c r="J281">
        <v>1.228496</v>
      </c>
      <c r="K281">
        <v>19.167909999999999</v>
      </c>
      <c r="L281">
        <v>0</v>
      </c>
      <c r="M281">
        <v>0</v>
      </c>
      <c r="N281">
        <v>1.225589</v>
      </c>
      <c r="O281">
        <v>19.578499999999998</v>
      </c>
      <c r="P281">
        <v>0</v>
      </c>
      <c r="Q281">
        <v>0</v>
      </c>
      <c r="R281">
        <v>1.2226779999999999</v>
      </c>
      <c r="S281">
        <v>19.8032</v>
      </c>
      <c r="T281">
        <v>0</v>
      </c>
      <c r="U281">
        <v>0</v>
      </c>
      <c r="V281">
        <v>1.2197610000000001</v>
      </c>
      <c r="W281">
        <v>20.048069999999999</v>
      </c>
      <c r="X281">
        <v>0</v>
      </c>
      <c r="Y281">
        <v>0</v>
      </c>
      <c r="Z281">
        <v>1.216826</v>
      </c>
      <c r="AA281">
        <v>19.920970000000001</v>
      </c>
      <c r="AB281">
        <v>0</v>
      </c>
      <c r="AC281">
        <v>0</v>
      </c>
      <c r="AD281">
        <v>1.213916</v>
      </c>
      <c r="AE281">
        <v>19.463660000000001</v>
      </c>
      <c r="AF281">
        <v>0</v>
      </c>
      <c r="AG281">
        <v>0</v>
      </c>
      <c r="AH281">
        <v>1.2109479999999999</v>
      </c>
      <c r="AI281">
        <v>19.185569999999998</v>
      </c>
      <c r="AJ281">
        <v>0</v>
      </c>
      <c r="AK281">
        <v>0</v>
      </c>
      <c r="AL281">
        <v>1.208013</v>
      </c>
      <c r="AM281">
        <v>19.071539999999999</v>
      </c>
      <c r="AN281">
        <v>0</v>
      </c>
      <c r="AO281">
        <v>0</v>
      </c>
      <c r="AP281">
        <v>1.205047</v>
      </c>
      <c r="AQ281">
        <v>19.566179999999999</v>
      </c>
      <c r="AR281">
        <v>0</v>
      </c>
      <c r="AS281">
        <v>0</v>
      </c>
      <c r="AT281">
        <v>1.2020139999999999</v>
      </c>
      <c r="AU281">
        <v>20.20119</v>
      </c>
      <c r="AV281">
        <v>0</v>
      </c>
      <c r="AW281">
        <v>0</v>
      </c>
      <c r="AX281">
        <v>1.198814</v>
      </c>
      <c r="AY281">
        <v>20.6875</v>
      </c>
      <c r="AZ281">
        <v>0</v>
      </c>
      <c r="BA281">
        <v>0</v>
      </c>
      <c r="BB281">
        <v>1.195608</v>
      </c>
      <c r="BC281">
        <v>21.090599999999998</v>
      </c>
      <c r="BD281">
        <v>0</v>
      </c>
      <c r="BE281">
        <v>0</v>
      </c>
      <c r="BF281">
        <v>1.1923010000000001</v>
      </c>
      <c r="BG281">
        <v>21.063880000000001</v>
      </c>
      <c r="BH281">
        <v>1.554933E-23</v>
      </c>
      <c r="BI281">
        <v>3.0753259999999999E-21</v>
      </c>
      <c r="BJ281">
        <v>1.1889130000000001</v>
      </c>
      <c r="BK281">
        <v>20.79852</v>
      </c>
      <c r="BL281" s="1">
        <v>5.7056600000000005E-17</v>
      </c>
      <c r="BM281" s="1">
        <v>9.3623580000000005E-15</v>
      </c>
      <c r="BN281">
        <v>1.1854279999999999</v>
      </c>
      <c r="BO281">
        <v>20.610759999999999</v>
      </c>
      <c r="BP281" s="1">
        <v>2.6744140000000001E-9</v>
      </c>
      <c r="BQ281" s="1">
        <v>4.4828209999999998E-7</v>
      </c>
      <c r="BR281">
        <v>1.1818489999999999</v>
      </c>
      <c r="BS281">
        <v>20.51549</v>
      </c>
      <c r="BT281" s="1">
        <v>6.7392330000000001E-6</v>
      </c>
      <c r="BU281" s="1">
        <v>1.1949949999999999E-3</v>
      </c>
      <c r="BV281">
        <v>1.178329</v>
      </c>
      <c r="BW281">
        <v>20.537960000000002</v>
      </c>
      <c r="BX281" s="1">
        <v>1.6080109999999999E-3</v>
      </c>
      <c r="BY281" s="1">
        <v>0.29472589999999999</v>
      </c>
      <c r="BZ281">
        <v>1.174728</v>
      </c>
      <c r="CA281">
        <v>20.904109999999999</v>
      </c>
      <c r="CB281" s="1">
        <v>8.7971599999999997E-2</v>
      </c>
      <c r="CC281" s="1">
        <v>16.542629999999999</v>
      </c>
      <c r="CD281">
        <v>1.1711009999999999</v>
      </c>
      <c r="CE281">
        <v>21.074390000000001</v>
      </c>
      <c r="CF281" s="1">
        <v>1.579626</v>
      </c>
      <c r="CG281">
        <v>303.69150000000002</v>
      </c>
      <c r="CH281">
        <v>1.1672929999999999</v>
      </c>
      <c r="CI281">
        <v>21.100819999999999</v>
      </c>
      <c r="CJ281" s="1">
        <v>11.57438</v>
      </c>
      <c r="CK281">
        <v>2266.4879999999998</v>
      </c>
      <c r="CL281">
        <v>1.163224</v>
      </c>
      <c r="CM281">
        <v>20.835429999999999</v>
      </c>
      <c r="CN281">
        <v>40.24579</v>
      </c>
      <c r="CO281">
        <v>8014.0839999999998</v>
      </c>
      <c r="CP281">
        <v>1.1584380000000001</v>
      </c>
      <c r="CQ281">
        <v>20.573429999999998</v>
      </c>
      <c r="CR281">
        <v>74.471779999999995</v>
      </c>
      <c r="CS281">
        <v>15061.87</v>
      </c>
      <c r="CT281">
        <v>1.152398</v>
      </c>
      <c r="CU281">
        <v>20.354700000000001</v>
      </c>
      <c r="CV281">
        <v>80.345200000000006</v>
      </c>
      <c r="CW281">
        <v>16490.38</v>
      </c>
      <c r="CX281">
        <v>1.144577</v>
      </c>
      <c r="CY281">
        <v>20.138300000000001</v>
      </c>
      <c r="CZ281">
        <v>54.571420000000003</v>
      </c>
      <c r="DA281">
        <v>11364.55</v>
      </c>
      <c r="DB281">
        <v>1.1352960000000001</v>
      </c>
      <c r="DC281">
        <v>20.002230000000001</v>
      </c>
      <c r="DD281">
        <v>25.070450000000001</v>
      </c>
      <c r="DE281">
        <v>5293.518</v>
      </c>
      <c r="DF281">
        <v>1.1253139999999999</v>
      </c>
      <c r="DG281">
        <v>20.075839999999999</v>
      </c>
      <c r="DH281">
        <v>8.3248479999999994</v>
      </c>
      <c r="DI281">
        <v>1780.9159999999999</v>
      </c>
      <c r="DJ281">
        <v>1.115022</v>
      </c>
      <c r="DK281">
        <v>20.064340000000001</v>
      </c>
      <c r="DL281">
        <v>2.143678</v>
      </c>
      <c r="DM281">
        <v>463.78250000000003</v>
      </c>
      <c r="DN281">
        <v>1.1046309999999999</v>
      </c>
      <c r="DO281">
        <v>20.039269999999998</v>
      </c>
      <c r="DP281">
        <v>0.48079470000000002</v>
      </c>
      <c r="DQ281">
        <v>104.8015</v>
      </c>
      <c r="DR281">
        <v>1.094157</v>
      </c>
      <c r="DS281">
        <v>19.643360000000001</v>
      </c>
      <c r="DT281">
        <v>0.12949630000000001</v>
      </c>
      <c r="DU281">
        <v>28.116119999999999</v>
      </c>
      <c r="DV281">
        <v>1.0838989999999999</v>
      </c>
      <c r="DW281">
        <v>19.09544</v>
      </c>
      <c r="DX281">
        <v>6.6191849999999997E-2</v>
      </c>
      <c r="DY281">
        <v>14.23446</v>
      </c>
      <c r="DZ281">
        <v>1.073974</v>
      </c>
      <c r="EA281">
        <v>18.697939999999999</v>
      </c>
      <c r="EB281">
        <v>5.4999480000000003E-2</v>
      </c>
      <c r="EC281">
        <v>11.82086</v>
      </c>
      <c r="ED281">
        <v>1.0642370000000001</v>
      </c>
      <c r="EE281">
        <v>18.485530000000001</v>
      </c>
      <c r="EF281">
        <v>5.2850000000000001E-2</v>
      </c>
      <c r="EG281">
        <v>11.40765</v>
      </c>
      <c r="EH281">
        <v>1.0544770000000001</v>
      </c>
      <c r="EI281">
        <v>18.789239999999999</v>
      </c>
      <c r="EJ281" s="1">
        <v>5.2301060000000003E-2</v>
      </c>
      <c r="EK281">
        <v>11.35319</v>
      </c>
      <c r="EL281">
        <v>1.0450079999999999</v>
      </c>
      <c r="EM281">
        <v>19.220739999999999</v>
      </c>
      <c r="EN281" s="1">
        <v>5.1323260000000002E-2</v>
      </c>
      <c r="EO281">
        <v>11.20768</v>
      </c>
      <c r="EP281">
        <v>1.035277</v>
      </c>
      <c r="EQ281">
        <v>19.456910000000001</v>
      </c>
      <c r="ER281" s="1">
        <v>4.917009E-2</v>
      </c>
      <c r="ES281">
        <v>10.806570000000001</v>
      </c>
      <c r="ET281">
        <v>1.0254920000000001</v>
      </c>
      <c r="EU281">
        <v>19.680340000000001</v>
      </c>
      <c r="EV281" s="1">
        <v>4.5994439999999998E-2</v>
      </c>
      <c r="EW281" s="1">
        <v>10.17346</v>
      </c>
      <c r="EX281">
        <v>1.015674</v>
      </c>
      <c r="EY281">
        <v>19.605499999999999</v>
      </c>
      <c r="EZ281" s="1">
        <v>4.2284960000000003E-2</v>
      </c>
      <c r="FA281" s="1">
        <v>9.4123920000000005</v>
      </c>
      <c r="FB281">
        <v>1.0057020000000001</v>
      </c>
      <c r="FC281">
        <v>19.04185</v>
      </c>
      <c r="FD281" s="1">
        <v>3.8461130000000003E-2</v>
      </c>
      <c r="FE281" s="1">
        <v>8.6157620000000001</v>
      </c>
      <c r="FF281">
        <v>0.99561960000000005</v>
      </c>
      <c r="FG281">
        <v>18.417470000000002</v>
      </c>
      <c r="FH281" s="1">
        <v>3.4806370000000003E-2</v>
      </c>
      <c r="FI281" s="1">
        <v>7.8456229999999998</v>
      </c>
      <c r="FJ281">
        <v>0.98558559999999995</v>
      </c>
      <c r="FK281">
        <v>17.961359999999999</v>
      </c>
      <c r="FL281" s="1">
        <v>3.1471499999999999E-2</v>
      </c>
      <c r="FM281" s="1">
        <v>7.136978</v>
      </c>
      <c r="FN281">
        <v>0.97779539999999998</v>
      </c>
      <c r="FO281">
        <v>18.248729999999998</v>
      </c>
      <c r="FP281" s="1">
        <v>2.852679E-2</v>
      </c>
      <c r="FQ281" s="1">
        <v>6.4982939999999996</v>
      </c>
      <c r="FR281">
        <v>0.96990350000000003</v>
      </c>
      <c r="FS281">
        <v>18.959579999999999</v>
      </c>
      <c r="FT281" s="1">
        <v>2.5858920000000001E-2</v>
      </c>
      <c r="FU281" s="1">
        <v>5.9189749999999997</v>
      </c>
      <c r="FV281">
        <v>0.96182800000000002</v>
      </c>
      <c r="FW281">
        <v>19.814879999999999</v>
      </c>
      <c r="FX281" s="1">
        <v>2.342878E-2</v>
      </c>
      <c r="FY281" s="1">
        <v>5.3887309999999999</v>
      </c>
      <c r="FZ281">
        <v>0.95357939999999997</v>
      </c>
      <c r="GA281">
        <v>20.606400000000001</v>
      </c>
      <c r="GB281" s="1">
        <v>2.1208640000000001E-2</v>
      </c>
      <c r="GC281" s="1">
        <v>4.9024679999999998</v>
      </c>
      <c r="GD281">
        <v>0.94536410000000004</v>
      </c>
      <c r="GE281">
        <v>20.8081</v>
      </c>
      <c r="GF281" s="1">
        <v>1.9195759999999999E-2</v>
      </c>
      <c r="GG281" s="1">
        <v>4.4579610000000001</v>
      </c>
      <c r="GH281">
        <v>0.93730000000000002</v>
      </c>
      <c r="GI281">
        <v>20.40465</v>
      </c>
      <c r="GJ281" s="1">
        <v>1.7373610000000001E-2</v>
      </c>
      <c r="GK281" s="1">
        <v>4.0538540000000003</v>
      </c>
      <c r="GL281">
        <v>0.92920409999999998</v>
      </c>
      <c r="GM281">
        <v>19.87124</v>
      </c>
      <c r="GN281" s="1">
        <v>1.5727789999999998E-2</v>
      </c>
      <c r="GO281" s="1">
        <v>3.687427</v>
      </c>
      <c r="GP281">
        <v>0.92101980000000006</v>
      </c>
      <c r="GQ281">
        <v>19.432369999999999</v>
      </c>
      <c r="GR281" s="1">
        <v>1.424364E-2</v>
      </c>
      <c r="GS281" s="1">
        <v>3.35589</v>
      </c>
      <c r="GT281">
        <v>0.91311010000000004</v>
      </c>
      <c r="GU281">
        <v>19.731390000000001</v>
      </c>
      <c r="GV281" s="1">
        <v>1.291554E-2</v>
      </c>
      <c r="GW281" s="1">
        <v>3.0565630000000001</v>
      </c>
      <c r="GX281">
        <v>0.90605780000000002</v>
      </c>
      <c r="GY281">
        <v>20.43807</v>
      </c>
      <c r="GZ281" s="1">
        <v>1.173183E-2</v>
      </c>
      <c r="HA281" s="1">
        <v>2.7871329999999999</v>
      </c>
      <c r="HB281">
        <v>0.89938370000000001</v>
      </c>
      <c r="HC281">
        <v>21.32647</v>
      </c>
      <c r="HD281" s="1">
        <v>1.066106E-2</v>
      </c>
      <c r="HE281" s="1">
        <v>2.5429810000000002</v>
      </c>
      <c r="HF281">
        <v>0.89261789999999996</v>
      </c>
      <c r="HG281">
        <v>22.129950000000001</v>
      </c>
      <c r="HH281" s="1">
        <v>9.6811589999999999E-3</v>
      </c>
      <c r="HI281" s="1">
        <v>2.3188569999999999</v>
      </c>
      <c r="HJ281">
        <v>0.88608929999999997</v>
      </c>
      <c r="HK281">
        <v>22.457999999999998</v>
      </c>
      <c r="HL281" s="1">
        <v>8.7856099999999993E-3</v>
      </c>
      <c r="HM281" s="1">
        <v>2.1125349999999998</v>
      </c>
      <c r="HN281">
        <v>0.87995599999999996</v>
      </c>
      <c r="HO281">
        <v>22.238019999999999</v>
      </c>
      <c r="HP281" s="1">
        <v>7.9679969999999992E-3</v>
      </c>
      <c r="HQ281" s="1">
        <v>1.9227620000000001</v>
      </c>
      <c r="HR281">
        <v>0.8735269</v>
      </c>
      <c r="HS281">
        <v>21.869620000000001</v>
      </c>
      <c r="HT281" s="1">
        <v>7.2129079999999996E-3</v>
      </c>
      <c r="HU281" s="1">
        <v>1.747066</v>
      </c>
      <c r="HV281">
        <v>0.86725850000000004</v>
      </c>
      <c r="HW281">
        <v>21.508679999999998</v>
      </c>
      <c r="HX281" s="1">
        <v>6.5264779999999996E-3</v>
      </c>
      <c r="HY281" s="1">
        <v>1.5864290000000001</v>
      </c>
      <c r="HZ281">
        <v>0.86153930000000001</v>
      </c>
      <c r="IA281">
        <v>21.64958</v>
      </c>
      <c r="IB281" s="1">
        <v>5.9104930000000002E-3</v>
      </c>
      <c r="IC281" s="1">
        <v>1.4412769999999999</v>
      </c>
      <c r="ID281">
        <v>0.85633389999999998</v>
      </c>
      <c r="IE281">
        <v>21.576070000000001</v>
      </c>
      <c r="IF281" s="1">
        <v>5.355116E-3</v>
      </c>
      <c r="IG281" s="1">
        <v>1.3095760000000001</v>
      </c>
      <c r="IH281">
        <v>0.85145720000000003</v>
      </c>
      <c r="II281">
        <v>21.971689999999999</v>
      </c>
      <c r="IJ281" s="1">
        <v>4.8437360000000004E-3</v>
      </c>
      <c r="IK281" s="1">
        <v>1.187994</v>
      </c>
      <c r="IL281">
        <v>0.84702069999999996</v>
      </c>
      <c r="IM281">
        <v>22.519580000000001</v>
      </c>
      <c r="IN281" s="1">
        <v>4.3625019999999999E-3</v>
      </c>
      <c r="IO281" s="1">
        <v>1.072713</v>
      </c>
      <c r="IP281">
        <v>0.84316809999999998</v>
      </c>
      <c r="IQ281">
        <v>22.812429999999999</v>
      </c>
      <c r="IR281" s="1">
        <v>3.899989E-3</v>
      </c>
      <c r="IS281" s="1">
        <v>0.96117509999999995</v>
      </c>
      <c r="IT281">
        <v>0.83984020000000004</v>
      </c>
      <c r="IU281">
        <v>22.745529999999999</v>
      </c>
      <c r="IV281" s="1">
        <v>3.4545230000000001E-3</v>
      </c>
      <c r="IW281" s="1">
        <v>0.85305989999999998</v>
      </c>
      <c r="IX281">
        <v>0.83699920000000005</v>
      </c>
      <c r="IY281">
        <v>22.48048</v>
      </c>
      <c r="IZ281" s="1">
        <v>3.0331889999999999E-3</v>
      </c>
      <c r="JA281" s="1">
        <v>0.75026360000000003</v>
      </c>
      <c r="JB281">
        <v>0.83454649999999997</v>
      </c>
      <c r="JC281">
        <v>22.23122</v>
      </c>
      <c r="JD281" s="1">
        <v>2.6485419999999998E-3</v>
      </c>
      <c r="JE281" s="1">
        <v>0.65597419999999995</v>
      </c>
      <c r="JF281">
        <v>0.83245619999999998</v>
      </c>
      <c r="JG281">
        <v>22.571090000000002</v>
      </c>
      <c r="JH281" s="1">
        <v>2.310243E-3</v>
      </c>
      <c r="JI281" s="1">
        <v>0.57279310000000005</v>
      </c>
      <c r="JJ281">
        <v>0.83069899999999997</v>
      </c>
      <c r="JK281">
        <v>23.162019999999998</v>
      </c>
      <c r="JL281" s="1">
        <v>2.0218319999999999E-3</v>
      </c>
      <c r="JM281" s="1">
        <v>0.50173630000000002</v>
      </c>
      <c r="JN281">
        <v>0.8292638</v>
      </c>
      <c r="JO281">
        <v>23.863620000000001</v>
      </c>
      <c r="JP281" s="1">
        <v>1.779561E-3</v>
      </c>
      <c r="JQ281" s="1">
        <v>0.4419073</v>
      </c>
      <c r="JR281">
        <v>0.82807359999999997</v>
      </c>
      <c r="JS281">
        <v>24.600249999999999</v>
      </c>
      <c r="JT281" s="1">
        <v>1.573992E-3</v>
      </c>
      <c r="JU281" s="1">
        <v>0.39106459999999998</v>
      </c>
      <c r="JV281">
        <v>0.82715729999999998</v>
      </c>
      <c r="JW281">
        <v>24.9117</v>
      </c>
      <c r="JX281" s="1">
        <v>1.392608E-3</v>
      </c>
      <c r="JY281" s="1">
        <v>0.34619100000000003</v>
      </c>
      <c r="JZ281">
        <v>0.82648639999999995</v>
      </c>
      <c r="KA281">
        <v>24.69276</v>
      </c>
      <c r="KB281" s="1">
        <v>1.225198E-3</v>
      </c>
      <c r="KC281" s="1">
        <v>0.30473250000000002</v>
      </c>
      <c r="KD281">
        <v>0.82599549999999999</v>
      </c>
      <c r="KE281">
        <v>24.358799999999999</v>
      </c>
      <c r="KF281" s="1">
        <v>1.067796E-3</v>
      </c>
      <c r="KG281" s="1">
        <v>0.26570949999999999</v>
      </c>
      <c r="KH281">
        <v>0.82564839999999995</v>
      </c>
      <c r="KI281">
        <v>23.98593</v>
      </c>
      <c r="KJ281" s="1">
        <v>9.2321269999999999E-4</v>
      </c>
      <c r="KK281" s="1">
        <v>0.2297614</v>
      </c>
      <c r="KL281">
        <v>0.82551209999999997</v>
      </c>
      <c r="KM281">
        <v>23.952940000000002</v>
      </c>
      <c r="KN281" s="1">
        <v>7.9701960000000004E-4</v>
      </c>
      <c r="KO281" s="1">
        <v>0.19834940000000001</v>
      </c>
      <c r="KP281">
        <v>0.82556110000000005</v>
      </c>
      <c r="KQ281">
        <v>23.986640000000001</v>
      </c>
      <c r="KR281" s="1">
        <v>6.9365490000000002E-4</v>
      </c>
      <c r="KS281" s="1">
        <v>0.1725459</v>
      </c>
      <c r="KT281">
        <v>0.82574329999999996</v>
      </c>
      <c r="KU281">
        <v>23.914249999999999</v>
      </c>
      <c r="KV281" s="1">
        <v>6.1308309999999998E-4</v>
      </c>
      <c r="KW281" s="1">
        <v>0.15240790000000001</v>
      </c>
      <c r="KX281">
        <v>0.82605689999999998</v>
      </c>
      <c r="KY281">
        <v>23.8567</v>
      </c>
      <c r="KZ281" s="1">
        <v>5.5162060000000005E-4</v>
      </c>
      <c r="LA281" s="1">
        <v>0.13702059999999999</v>
      </c>
      <c r="LB281">
        <v>0.82657360000000002</v>
      </c>
      <c r="LC281">
        <v>23.751619999999999</v>
      </c>
      <c r="LD281" s="1">
        <v>5.0361290000000005E-4</v>
      </c>
      <c r="LE281" s="1">
        <v>0.12501139999999999</v>
      </c>
      <c r="LF281">
        <v>0.82716120000000004</v>
      </c>
      <c r="LG281">
        <v>23.605429999999998</v>
      </c>
      <c r="LH281" s="1">
        <v>4.6391459999999999E-4</v>
      </c>
      <c r="LI281" s="1">
        <v>0.1150891</v>
      </c>
      <c r="LJ281">
        <v>0.82783050000000002</v>
      </c>
      <c r="LK281">
        <v>23.425999999999998</v>
      </c>
      <c r="LL281" s="1">
        <v>4.2907440000000002E-4</v>
      </c>
      <c r="LM281" s="1">
        <v>0.10638839999999999</v>
      </c>
      <c r="LN281">
        <v>0.8285614</v>
      </c>
      <c r="LO281">
        <v>23.282550000000001</v>
      </c>
      <c r="LP281" s="1">
        <v>3.9750480000000002E-4</v>
      </c>
      <c r="LQ281" s="1">
        <v>9.849919E-2</v>
      </c>
      <c r="LR281">
        <v>0.82929770000000003</v>
      </c>
      <c r="LS281">
        <v>23.583490000000001</v>
      </c>
      <c r="LT281" s="1">
        <v>3.6882430000000001E-4</v>
      </c>
      <c r="LU281" s="1">
        <v>9.1340900000000003E-2</v>
      </c>
      <c r="LV281">
        <v>0.82996899999999996</v>
      </c>
      <c r="LW281">
        <v>24.026859999999999</v>
      </c>
      <c r="LX281" s="1">
        <v>3.4324280000000001E-4</v>
      </c>
      <c r="LY281" s="1">
        <v>8.4965970000000002E-2</v>
      </c>
      <c r="LZ281">
        <v>0.8305979</v>
      </c>
      <c r="MA281">
        <v>24.56878</v>
      </c>
      <c r="MB281" s="1">
        <v>3.2093030000000003E-4</v>
      </c>
      <c r="MC281" s="1">
        <v>7.940121E-2</v>
      </c>
      <c r="MD281">
        <v>0.83106849999999999</v>
      </c>
      <c r="ME281">
        <v>25.04299</v>
      </c>
      <c r="MF281" s="1">
        <v>3.016362E-4</v>
      </c>
      <c r="MG281" s="1">
        <v>7.4597839999999999E-2</v>
      </c>
      <c r="MH281">
        <v>0.83147950000000004</v>
      </c>
      <c r="MI281">
        <v>25.286049999999999</v>
      </c>
      <c r="MJ281" s="1">
        <v>2.8492140000000002E-4</v>
      </c>
      <c r="MK281" s="1">
        <v>7.0439680000000005E-2</v>
      </c>
      <c r="ML281">
        <v>0.83176870000000003</v>
      </c>
      <c r="MM281">
        <v>25.019089999999998</v>
      </c>
      <c r="MN281" s="1">
        <v>2.7030050000000002E-4</v>
      </c>
      <c r="MO281" s="1">
        <v>6.6809809999999997E-2</v>
      </c>
      <c r="MP281">
        <v>0.83193240000000002</v>
      </c>
      <c r="MQ281">
        <v>24.624839999999999</v>
      </c>
      <c r="MR281" s="1">
        <v>2.5735370000000001E-4</v>
      </c>
      <c r="MS281" s="1">
        <v>6.3603789999999993E-2</v>
      </c>
      <c r="MT281">
        <v>0.83200229999999997</v>
      </c>
      <c r="MU281">
        <v>24.207239999999999</v>
      </c>
      <c r="MV281" s="1">
        <v>2.4596939999999999E-4</v>
      </c>
      <c r="MW281" s="1">
        <v>6.0781300000000003E-2</v>
      </c>
      <c r="MX281">
        <v>0.8320168</v>
      </c>
      <c r="MY281">
        <v>24.084720000000001</v>
      </c>
      <c r="MZ281" s="1">
        <v>2.3611509999999999E-4</v>
      </c>
      <c r="NA281" s="1">
        <v>5.8342379999999999E-2</v>
      </c>
      <c r="NB281">
        <v>0.83196840000000005</v>
      </c>
      <c r="NC281">
        <v>24.296130000000002</v>
      </c>
      <c r="ND281" s="1">
        <v>2.2777529999999999E-4</v>
      </c>
      <c r="NE281" s="1">
        <v>5.6277529999999999E-2</v>
      </c>
      <c r="NF281">
        <v>0.83196840000000005</v>
      </c>
      <c r="NG281">
        <v>24.296130000000002</v>
      </c>
      <c r="NH281" s="1">
        <v>2.2777529999999999E-4</v>
      </c>
      <c r="NI281" s="1">
        <v>5.6277529999999999E-2</v>
      </c>
      <c r="NJ281">
        <v>0.83196840000000005</v>
      </c>
      <c r="NK281">
        <v>24.296130000000002</v>
      </c>
      <c r="NL281" s="1">
        <v>2.2777529999999999E-4</v>
      </c>
      <c r="NM281" s="1">
        <v>5.6277529999999999E-2</v>
      </c>
      <c r="NN281">
        <v>0.83196840000000005</v>
      </c>
      <c r="NO281">
        <v>24.296130000000002</v>
      </c>
      <c r="NP281" s="1">
        <v>2.2777529999999999E-4</v>
      </c>
      <c r="NQ281" s="1">
        <v>5.6277529999999999E-2</v>
      </c>
      <c r="NR281">
        <v>0.83196840000000005</v>
      </c>
      <c r="NS281">
        <v>24.296130000000002</v>
      </c>
      <c r="NT281" s="1">
        <v>2.2777529999999999E-4</v>
      </c>
      <c r="NU281" s="1">
        <v>5.6277529999999999E-2</v>
      </c>
      <c r="NV281">
        <v>0.83196840000000005</v>
      </c>
      <c r="NW281">
        <v>24.296130000000002</v>
      </c>
      <c r="NX281" s="1">
        <v>2.2777529999999999E-4</v>
      </c>
      <c r="NY281" s="1">
        <v>5.6277529999999999E-2</v>
      </c>
      <c r="NZ281">
        <v>0.83196840000000005</v>
      </c>
      <c r="OA281">
        <v>24.296130000000002</v>
      </c>
      <c r="OB281" s="1">
        <v>2.2777529999999999E-4</v>
      </c>
      <c r="OC281" s="1">
        <v>5.6277529999999999E-2</v>
      </c>
      <c r="OD281">
        <v>0.83196840000000005</v>
      </c>
      <c r="OE281">
        <v>24.296130000000002</v>
      </c>
      <c r="OF281" s="1">
        <v>2.2777529999999999E-4</v>
      </c>
      <c r="OG281" s="1">
        <v>5.6277529999999999E-2</v>
      </c>
      <c r="OH281">
        <v>0.83196840000000005</v>
      </c>
      <c r="OI281">
        <v>24.296130000000002</v>
      </c>
      <c r="OJ281" s="1">
        <v>2.2777529999999999E-4</v>
      </c>
      <c r="OK281" s="1">
        <v>5.6277529999999999E-2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1.32911</v>
      </c>
      <c r="G282">
        <v>18.607320000000001</v>
      </c>
      <c r="H282">
        <v>0</v>
      </c>
      <c r="I282">
        <v>0</v>
      </c>
      <c r="J282">
        <v>1.326586</v>
      </c>
      <c r="K282">
        <v>19.16939</v>
      </c>
      <c r="L282">
        <v>0</v>
      </c>
      <c r="M282">
        <v>0</v>
      </c>
      <c r="N282">
        <v>1.324065</v>
      </c>
      <c r="O282">
        <v>19.59686</v>
      </c>
      <c r="P282">
        <v>0</v>
      </c>
      <c r="Q282">
        <v>0</v>
      </c>
      <c r="R282">
        <v>1.3215399999999999</v>
      </c>
      <c r="S282">
        <v>19.832249999999998</v>
      </c>
      <c r="T282">
        <v>0</v>
      </c>
      <c r="U282">
        <v>0</v>
      </c>
      <c r="V282">
        <v>1.319035</v>
      </c>
      <c r="W282">
        <v>20.07666</v>
      </c>
      <c r="X282">
        <v>0</v>
      </c>
      <c r="Y282">
        <v>0</v>
      </c>
      <c r="Z282">
        <v>1.316486</v>
      </c>
      <c r="AA282">
        <v>19.947220000000002</v>
      </c>
      <c r="AB282">
        <v>0</v>
      </c>
      <c r="AC282">
        <v>0</v>
      </c>
      <c r="AD282">
        <v>1.313982</v>
      </c>
      <c r="AE282">
        <v>19.47898</v>
      </c>
      <c r="AF282">
        <v>0</v>
      </c>
      <c r="AG282">
        <v>0</v>
      </c>
      <c r="AH282">
        <v>1.3114539999999999</v>
      </c>
      <c r="AI282">
        <v>19.189789999999999</v>
      </c>
      <c r="AJ282">
        <v>0</v>
      </c>
      <c r="AK282">
        <v>0</v>
      </c>
      <c r="AL282">
        <v>1.3089170000000001</v>
      </c>
      <c r="AM282">
        <v>19.074200000000001</v>
      </c>
      <c r="AN282">
        <v>0</v>
      </c>
      <c r="AO282">
        <v>0</v>
      </c>
      <c r="AP282">
        <v>1.3063929999999999</v>
      </c>
      <c r="AQ282">
        <v>19.562950000000001</v>
      </c>
      <c r="AR282">
        <v>0</v>
      </c>
      <c r="AS282">
        <v>0</v>
      </c>
      <c r="AT282">
        <v>1.3038050000000001</v>
      </c>
      <c r="AU282">
        <v>20.201309999999999</v>
      </c>
      <c r="AV282">
        <v>0</v>
      </c>
      <c r="AW282">
        <v>0</v>
      </c>
      <c r="AX282">
        <v>1.301059</v>
      </c>
      <c r="AY282">
        <v>20.69481</v>
      </c>
      <c r="AZ282">
        <v>0</v>
      </c>
      <c r="BA282">
        <v>0</v>
      </c>
      <c r="BB282">
        <v>1.2983039999999999</v>
      </c>
      <c r="BC282">
        <v>21.099519999999998</v>
      </c>
      <c r="BD282">
        <v>0</v>
      </c>
      <c r="BE282">
        <v>0</v>
      </c>
      <c r="BF282">
        <v>1.2954399999999999</v>
      </c>
      <c r="BG282">
        <v>21.07563</v>
      </c>
      <c r="BH282">
        <v>2.3669959999999999E-24</v>
      </c>
      <c r="BI282">
        <v>5.1799210000000002E-22</v>
      </c>
      <c r="BJ282">
        <v>1.292565</v>
      </c>
      <c r="BK282">
        <v>20.804670000000002</v>
      </c>
      <c r="BL282" s="1">
        <v>1.9307320000000002E-17</v>
      </c>
      <c r="BM282" s="1">
        <v>3.368422E-15</v>
      </c>
      <c r="BN282">
        <v>1.2896570000000001</v>
      </c>
      <c r="BO282">
        <v>20.61111</v>
      </c>
      <c r="BP282" s="1">
        <v>1.738545E-9</v>
      </c>
      <c r="BQ282" s="1">
        <v>3.0783309999999999E-7</v>
      </c>
      <c r="BR282">
        <v>1.2867040000000001</v>
      </c>
      <c r="BS282">
        <v>20.516349999999999</v>
      </c>
      <c r="BT282" s="1">
        <v>5.027816E-6</v>
      </c>
      <c r="BU282" s="1">
        <v>9.936503000000001E-4</v>
      </c>
      <c r="BV282">
        <v>1.283598</v>
      </c>
      <c r="BW282">
        <v>20.539300000000001</v>
      </c>
      <c r="BX282" s="1">
        <v>1.2905939999999999E-3</v>
      </c>
      <c r="BY282" s="1">
        <v>0.27189150000000001</v>
      </c>
      <c r="BZ282">
        <v>1.2804770000000001</v>
      </c>
      <c r="CA282">
        <v>20.905010000000001</v>
      </c>
      <c r="CB282" s="1">
        <v>7.4573739999999999E-2</v>
      </c>
      <c r="CC282" s="1">
        <v>16.525490000000001</v>
      </c>
      <c r="CD282">
        <v>1.2772410000000001</v>
      </c>
      <c r="CE282">
        <v>21.086760000000002</v>
      </c>
      <c r="CF282" s="1">
        <v>1.4005179999999999</v>
      </c>
      <c r="CG282">
        <v>324.35939999999999</v>
      </c>
      <c r="CH282">
        <v>1.2739339999999999</v>
      </c>
      <c r="CI282">
        <v>21.115110000000001</v>
      </c>
      <c r="CJ282" s="1">
        <v>10.66278</v>
      </c>
      <c r="CK282">
        <v>2566.0259999999998</v>
      </c>
      <c r="CL282">
        <v>1.270343</v>
      </c>
      <c r="CM282">
        <v>20.850480000000001</v>
      </c>
      <c r="CN282">
        <v>38.33569</v>
      </c>
      <c r="CO282">
        <v>9556.2759999999998</v>
      </c>
      <c r="CP282">
        <v>1.2660290000000001</v>
      </c>
      <c r="CQ282">
        <v>20.58061</v>
      </c>
      <c r="CR282">
        <v>73.066400000000002</v>
      </c>
      <c r="CS282">
        <v>18820.38</v>
      </c>
      <c r="CT282">
        <v>1.2606470000000001</v>
      </c>
      <c r="CU282">
        <v>20.352589999999999</v>
      </c>
      <c r="CV282">
        <v>80.931209999999993</v>
      </c>
      <c r="CW282">
        <v>21497.29</v>
      </c>
      <c r="CX282">
        <v>1.253633</v>
      </c>
      <c r="CY282">
        <v>20.134650000000001</v>
      </c>
      <c r="CZ282">
        <v>56.273350000000001</v>
      </c>
      <c r="DA282">
        <v>15396.82</v>
      </c>
      <c r="DB282">
        <v>1.2453449999999999</v>
      </c>
      <c r="DC282">
        <v>20.006340000000002</v>
      </c>
      <c r="DD282">
        <v>26.389420000000001</v>
      </c>
      <c r="DE282">
        <v>7423.92</v>
      </c>
      <c r="DF282">
        <v>1.236639</v>
      </c>
      <c r="DG282">
        <v>20.09216</v>
      </c>
      <c r="DH282">
        <v>8.9190570000000005</v>
      </c>
      <c r="DI282">
        <v>2574.7359999999999</v>
      </c>
      <c r="DJ282">
        <v>1.227738</v>
      </c>
      <c r="DK282">
        <v>20.093699999999998</v>
      </c>
      <c r="DL282">
        <v>2.3284859999999998</v>
      </c>
      <c r="DM282">
        <v>687.15150000000006</v>
      </c>
      <c r="DN282">
        <v>1.2188730000000001</v>
      </c>
      <c r="DO282">
        <v>20.071249999999999</v>
      </c>
      <c r="DP282">
        <v>0.52429619999999999</v>
      </c>
      <c r="DQ282">
        <v>156.70599999999999</v>
      </c>
      <c r="DR282">
        <v>1.2099610000000001</v>
      </c>
      <c r="DS282">
        <v>19.675249999999998</v>
      </c>
      <c r="DT282">
        <v>0.13784569999999999</v>
      </c>
      <c r="DU282">
        <v>40.526470000000003</v>
      </c>
      <c r="DV282">
        <v>1.2014009999999999</v>
      </c>
      <c r="DW282">
        <v>19.124949999999998</v>
      </c>
      <c r="DX282">
        <v>6.7643040000000001E-2</v>
      </c>
      <c r="DY282">
        <v>19.15119</v>
      </c>
      <c r="DZ282">
        <v>1.192912</v>
      </c>
      <c r="EA282">
        <v>18.713180000000001</v>
      </c>
      <c r="EB282">
        <v>5.5264099999999997E-2</v>
      </c>
      <c r="EC282">
        <v>15.43576</v>
      </c>
      <c r="ED282">
        <v>1.184499</v>
      </c>
      <c r="EE282">
        <v>18.48884</v>
      </c>
      <c r="EF282">
        <v>5.2892509999999997E-2</v>
      </c>
      <c r="EG282">
        <v>14.794779999999999</v>
      </c>
      <c r="EH282">
        <v>1.1760619999999999</v>
      </c>
      <c r="EI282">
        <v>18.78708</v>
      </c>
      <c r="EJ282" s="1">
        <v>5.2319690000000002E-2</v>
      </c>
      <c r="EK282">
        <v>14.717460000000001</v>
      </c>
      <c r="EL282">
        <v>1.168039</v>
      </c>
      <c r="EM282">
        <v>19.22148</v>
      </c>
      <c r="EN282" s="1">
        <v>5.1395259999999998E-2</v>
      </c>
      <c r="EO282">
        <v>14.55855</v>
      </c>
      <c r="EP282">
        <v>1.159737</v>
      </c>
      <c r="EQ282">
        <v>19.472549999999998</v>
      </c>
      <c r="ER282" s="1">
        <v>4.9312769999999999E-2</v>
      </c>
      <c r="ES282">
        <v>14.078139999999999</v>
      </c>
      <c r="ET282">
        <v>1.151435</v>
      </c>
      <c r="EU282">
        <v>19.704660000000001</v>
      </c>
      <c r="EV282" s="1">
        <v>4.6185980000000001E-2</v>
      </c>
      <c r="EW282" s="1">
        <v>13.287190000000001</v>
      </c>
      <c r="EX282">
        <v>1.1431389999999999</v>
      </c>
      <c r="EY282">
        <v>19.630739999999999</v>
      </c>
      <c r="EZ282" s="1">
        <v>4.2497359999999998E-2</v>
      </c>
      <c r="FA282" s="1">
        <v>12.316380000000001</v>
      </c>
      <c r="FB282">
        <v>1.134679</v>
      </c>
      <c r="FC282">
        <v>19.077750000000002</v>
      </c>
      <c r="FD282" s="1">
        <v>3.8674439999999997E-2</v>
      </c>
      <c r="FE282" s="1">
        <v>11.288589999999999</v>
      </c>
      <c r="FF282">
        <v>1.1261779999999999</v>
      </c>
      <c r="FG282">
        <v>18.4511</v>
      </c>
      <c r="FH282" s="1">
        <v>3.5007190000000001E-2</v>
      </c>
      <c r="FI282" s="1">
        <v>10.287330000000001</v>
      </c>
      <c r="FJ282">
        <v>1.117858</v>
      </c>
      <c r="FK282">
        <v>17.99062</v>
      </c>
      <c r="FL282" s="1">
        <v>3.1653439999999998E-2</v>
      </c>
      <c r="FM282" s="1">
        <v>9.3615689999999994</v>
      </c>
      <c r="FN282">
        <v>1.110703</v>
      </c>
      <c r="FO282">
        <v>18.26061</v>
      </c>
      <c r="FP282" s="1">
        <v>2.869151E-2</v>
      </c>
      <c r="FQ282" s="1">
        <v>8.5312680000000007</v>
      </c>
      <c r="FR282">
        <v>1.103121</v>
      </c>
      <c r="FS282">
        <v>18.95759</v>
      </c>
      <c r="FT282" s="1">
        <v>2.600941E-2</v>
      </c>
      <c r="FU282" s="1">
        <v>7.7797390000000002</v>
      </c>
      <c r="FV282">
        <v>1.0954090000000001</v>
      </c>
      <c r="FW282">
        <v>19.8066</v>
      </c>
      <c r="FX282" s="1">
        <v>2.356695E-2</v>
      </c>
      <c r="FY282" s="1">
        <v>7.0911999999999997</v>
      </c>
      <c r="FZ282">
        <v>1.087634</v>
      </c>
      <c r="GA282">
        <v>20.5976</v>
      </c>
      <c r="GB282" s="1">
        <v>2.133585E-2</v>
      </c>
      <c r="GC282" s="1">
        <v>6.4595149999999997</v>
      </c>
      <c r="GD282">
        <v>1.0799620000000001</v>
      </c>
      <c r="GE282">
        <v>20.803450000000002</v>
      </c>
      <c r="GF282" s="1">
        <v>1.9311809999999999E-2</v>
      </c>
      <c r="GG282" s="1">
        <v>5.88117</v>
      </c>
      <c r="GH282">
        <v>1.07253</v>
      </c>
      <c r="GI282">
        <v>20.425409999999999</v>
      </c>
      <c r="GJ282" s="1">
        <v>1.7479439999999999E-2</v>
      </c>
      <c r="GK282" s="1">
        <v>5.3545239999999996</v>
      </c>
      <c r="GL282">
        <v>1.0650269999999999</v>
      </c>
      <c r="GM282">
        <v>19.89921</v>
      </c>
      <c r="GN282" s="1">
        <v>1.5823779999999999E-2</v>
      </c>
      <c r="GO282" s="1">
        <v>4.8764269999999996</v>
      </c>
      <c r="GP282">
        <v>1.057485</v>
      </c>
      <c r="GQ282">
        <v>19.46772</v>
      </c>
      <c r="GR282" s="1">
        <v>1.4330559999999999E-2</v>
      </c>
      <c r="GS282" s="1">
        <v>4.4432289999999997</v>
      </c>
      <c r="GT282">
        <v>1.050262</v>
      </c>
      <c r="GU282">
        <v>19.753019999999999</v>
      </c>
      <c r="GV282" s="1">
        <v>1.2994E-2</v>
      </c>
      <c r="GW282" s="1">
        <v>4.0515990000000004</v>
      </c>
      <c r="GX282">
        <v>1.0439179999999999</v>
      </c>
      <c r="GY282">
        <v>20.441220000000001</v>
      </c>
      <c r="GZ282" s="1">
        <v>1.180262E-2</v>
      </c>
      <c r="HA282" s="1">
        <v>3.69861</v>
      </c>
      <c r="HB282">
        <v>1.0367729999999999</v>
      </c>
      <c r="HC282">
        <v>21.313479999999998</v>
      </c>
      <c r="HD282" s="1">
        <v>1.0725729999999999E-2</v>
      </c>
      <c r="HE282" s="1">
        <v>3.3793120000000001</v>
      </c>
      <c r="HF282">
        <v>1.0295589999999999</v>
      </c>
      <c r="HG282">
        <v>22.109310000000001</v>
      </c>
      <c r="HH282" s="1">
        <v>9.7408540000000002E-3</v>
      </c>
      <c r="HI282" s="1">
        <v>3.0863800000000001</v>
      </c>
      <c r="HJ282">
        <v>1.0225329999999999</v>
      </c>
      <c r="HK282">
        <v>22.428519999999999</v>
      </c>
      <c r="HL282" s="1">
        <v>8.8407280000000008E-3</v>
      </c>
      <c r="HM282" s="1">
        <v>2.8163360000000002</v>
      </c>
      <c r="HN282">
        <v>1.016073</v>
      </c>
      <c r="HO282">
        <v>22.230129999999999</v>
      </c>
      <c r="HP282" s="1">
        <v>8.0187939999999992E-3</v>
      </c>
      <c r="HQ282" s="1">
        <v>2.5672269999999999</v>
      </c>
      <c r="HR282">
        <v>1.009258</v>
      </c>
      <c r="HS282">
        <v>21.873470000000001</v>
      </c>
      <c r="HT282" s="1">
        <v>7.2598840000000003E-3</v>
      </c>
      <c r="HU282" s="1">
        <v>2.3365070000000001</v>
      </c>
      <c r="HV282">
        <v>1.0026550000000001</v>
      </c>
      <c r="HW282">
        <v>21.532710000000002</v>
      </c>
      <c r="HX282" s="1">
        <v>6.5692739999999999E-3</v>
      </c>
      <c r="HY282" s="1">
        <v>2.1248860000000001</v>
      </c>
      <c r="HZ282">
        <v>0.99664960000000002</v>
      </c>
      <c r="IA282">
        <v>21.672689999999999</v>
      </c>
      <c r="IB282" s="1">
        <v>5.9491429999999996E-3</v>
      </c>
      <c r="IC282" s="1">
        <v>1.933106</v>
      </c>
      <c r="ID282">
        <v>0.99125110000000005</v>
      </c>
      <c r="IE282">
        <v>21.594799999999999</v>
      </c>
      <c r="IF282" s="1">
        <v>5.3903340000000001E-3</v>
      </c>
      <c r="IG282" s="1">
        <v>1.758912</v>
      </c>
      <c r="IH282">
        <v>0.9861955</v>
      </c>
      <c r="II282">
        <v>21.985279999999999</v>
      </c>
      <c r="IJ282" s="1">
        <v>4.8766629999999998E-3</v>
      </c>
      <c r="IK282" s="1">
        <v>1.5981939999999999</v>
      </c>
      <c r="IL282">
        <v>0.98162499999999997</v>
      </c>
      <c r="IM282">
        <v>22.503260000000001</v>
      </c>
      <c r="IN282" s="1">
        <v>4.3939449999999998E-3</v>
      </c>
      <c r="IO282" s="1">
        <v>1.445886</v>
      </c>
      <c r="IP282">
        <v>0.97763869999999997</v>
      </c>
      <c r="IQ282">
        <v>22.780650000000001</v>
      </c>
      <c r="IR282" s="1">
        <v>3.930574E-3</v>
      </c>
      <c r="IS282" s="1">
        <v>1.298438</v>
      </c>
      <c r="IT282">
        <v>0.97422489999999995</v>
      </c>
      <c r="IU282">
        <v>22.722200000000001</v>
      </c>
      <c r="IV282" s="1">
        <v>3.4839319999999999E-3</v>
      </c>
      <c r="IW282" s="1">
        <v>1.154963</v>
      </c>
      <c r="IX282">
        <v>0.97133159999999996</v>
      </c>
      <c r="IY282">
        <v>22.47522</v>
      </c>
      <c r="IZ282" s="1">
        <v>3.0608190000000002E-3</v>
      </c>
      <c r="JA282" s="1">
        <v>1.017825</v>
      </c>
      <c r="JB282">
        <v>0.96878560000000002</v>
      </c>
      <c r="JC282">
        <v>22.2593</v>
      </c>
      <c r="JD282" s="1">
        <v>2.6734179999999999E-3</v>
      </c>
      <c r="JE282" s="1">
        <v>0.89109910000000003</v>
      </c>
      <c r="JF282">
        <v>0.96655420000000003</v>
      </c>
      <c r="JG282">
        <v>22.618230000000001</v>
      </c>
      <c r="JH282" s="1">
        <v>2.3318219999999999E-3</v>
      </c>
      <c r="JI282" s="1">
        <v>0.77857589999999999</v>
      </c>
      <c r="JJ282">
        <v>0.96429719999999997</v>
      </c>
      <c r="JK282">
        <v>23.208850000000002</v>
      </c>
      <c r="JL282" s="1">
        <v>2.0401080000000001E-3</v>
      </c>
      <c r="JM282" s="1">
        <v>0.68195890000000003</v>
      </c>
      <c r="JN282">
        <v>0.9624663</v>
      </c>
      <c r="JO282">
        <v>23.901070000000001</v>
      </c>
      <c r="JP282" s="1">
        <v>1.794952E-3</v>
      </c>
      <c r="JQ282" s="1">
        <v>0.60046880000000002</v>
      </c>
      <c r="JR282">
        <v>0.9609917</v>
      </c>
      <c r="JS282">
        <v>24.613720000000001</v>
      </c>
      <c r="JT282" s="1">
        <v>1.5872410000000001E-3</v>
      </c>
      <c r="JU282" s="1">
        <v>0.53132360000000001</v>
      </c>
      <c r="JV282">
        <v>0.95982979999999996</v>
      </c>
      <c r="JW282">
        <v>24.90335</v>
      </c>
      <c r="JX282" s="1">
        <v>1.4045469999999999E-3</v>
      </c>
      <c r="JY282" s="1">
        <v>0.47061269999999999</v>
      </c>
      <c r="JZ282">
        <v>0.95894900000000005</v>
      </c>
      <c r="KA282">
        <v>24.688559999999999</v>
      </c>
      <c r="KB282" s="1">
        <v>1.236378E-3</v>
      </c>
      <c r="KC282" s="1">
        <v>0.41477239999999999</v>
      </c>
      <c r="KD282">
        <v>0.95834730000000001</v>
      </c>
      <c r="KE282">
        <v>24.364979999999999</v>
      </c>
      <c r="KF282" s="1">
        <v>1.078273E-3</v>
      </c>
      <c r="KG282" s="1">
        <v>0.36220590000000003</v>
      </c>
      <c r="KH282">
        <v>0.9579221</v>
      </c>
      <c r="KI282">
        <v>24.014420000000001</v>
      </c>
      <c r="KJ282" s="1">
        <v>9.3268680000000001E-4</v>
      </c>
      <c r="KK282" s="1">
        <v>0.31352259999999998</v>
      </c>
      <c r="KL282">
        <v>0.95772679999999999</v>
      </c>
      <c r="KM282">
        <v>24.00619</v>
      </c>
      <c r="KN282" s="1">
        <v>8.0507690000000004E-4</v>
      </c>
      <c r="KO282" s="1">
        <v>0.2706366</v>
      </c>
      <c r="KP282">
        <v>0.95777540000000005</v>
      </c>
      <c r="KQ282">
        <v>24.03473</v>
      </c>
      <c r="KR282" s="1">
        <v>7.0010890000000005E-4</v>
      </c>
      <c r="KS282" s="1">
        <v>0.23510220000000001</v>
      </c>
      <c r="KT282">
        <v>0.95800359999999996</v>
      </c>
      <c r="KU282">
        <v>23.969619999999999</v>
      </c>
      <c r="KV282" s="1">
        <v>6.1804739999999996E-4</v>
      </c>
      <c r="KW282" s="1">
        <v>0.20719299999999999</v>
      </c>
      <c r="KX282">
        <v>0.95844119999999999</v>
      </c>
      <c r="KY282">
        <v>23.879069999999999</v>
      </c>
      <c r="KZ282" s="1">
        <v>5.5542199999999997E-4</v>
      </c>
      <c r="LA282" s="1">
        <v>0.1858388</v>
      </c>
      <c r="LB282">
        <v>0.95900929999999995</v>
      </c>
      <c r="LC282">
        <v>23.75234</v>
      </c>
      <c r="LD282" s="1">
        <v>5.0663330000000003E-4</v>
      </c>
      <c r="LE282" s="1">
        <v>0.1692486</v>
      </c>
      <c r="LF282">
        <v>0.95975109999999997</v>
      </c>
      <c r="LG282">
        <v>23.593309999999999</v>
      </c>
      <c r="LH282" s="1">
        <v>4.6648030000000001E-4</v>
      </c>
      <c r="LI282" s="1">
        <v>0.15565090000000001</v>
      </c>
      <c r="LJ282">
        <v>0.96058889999999997</v>
      </c>
      <c r="LK282">
        <v>23.417680000000001</v>
      </c>
      <c r="LL282" s="1">
        <v>4.313664E-4</v>
      </c>
      <c r="LM282" s="1">
        <v>0.14380760000000001</v>
      </c>
      <c r="LN282">
        <v>0.96149470000000004</v>
      </c>
      <c r="LO282">
        <v>23.30198</v>
      </c>
      <c r="LP282" s="1">
        <v>3.9959039999999999E-4</v>
      </c>
      <c r="LQ282" s="1">
        <v>0.1331003</v>
      </c>
      <c r="LR282">
        <v>0.962391</v>
      </c>
      <c r="LS282">
        <v>23.627459999999999</v>
      </c>
      <c r="LT282" s="1">
        <v>3.7070400000000002E-4</v>
      </c>
      <c r="LU282" s="1">
        <v>0.1233761</v>
      </c>
      <c r="LV282">
        <v>0.96325280000000002</v>
      </c>
      <c r="LW282">
        <v>24.084540000000001</v>
      </c>
      <c r="LX282" s="1">
        <v>3.4490209999999999E-4</v>
      </c>
      <c r="LY282" s="1">
        <v>0.11468920000000001</v>
      </c>
      <c r="LZ282">
        <v>0.96403839999999996</v>
      </c>
      <c r="MA282">
        <v>24.624320000000001</v>
      </c>
      <c r="MB282" s="1">
        <v>3.2237189999999999E-4</v>
      </c>
      <c r="MC282" s="1">
        <v>0.1070919</v>
      </c>
      <c r="MD282">
        <v>0.96465579999999995</v>
      </c>
      <c r="ME282">
        <v>25.079799999999999</v>
      </c>
      <c r="MF282" s="1">
        <v>3.0287430000000001E-4</v>
      </c>
      <c r="MG282" s="1">
        <v>0.10052419999999999</v>
      </c>
      <c r="MH282">
        <v>0.96517260000000005</v>
      </c>
      <c r="MI282">
        <v>25.29354</v>
      </c>
      <c r="MJ282" s="1">
        <v>2.859998E-4</v>
      </c>
      <c r="MK282" s="1">
        <v>9.4849680000000006E-2</v>
      </c>
      <c r="ML282">
        <v>0.96554870000000004</v>
      </c>
      <c r="MM282">
        <v>25.02637</v>
      </c>
      <c r="MN282" s="1">
        <v>2.712452E-4</v>
      </c>
      <c r="MO282" s="1">
        <v>8.9905040000000006E-2</v>
      </c>
      <c r="MP282">
        <v>0.96576010000000001</v>
      </c>
      <c r="MQ282">
        <v>24.642289999999999</v>
      </c>
      <c r="MR282" s="1">
        <v>2.5818899999999998E-4</v>
      </c>
      <c r="MS282" s="1">
        <v>8.5543099999999997E-2</v>
      </c>
      <c r="MT282">
        <v>0.96586000000000005</v>
      </c>
      <c r="MU282">
        <v>24.243169999999999</v>
      </c>
      <c r="MV282" s="1">
        <v>2.4670189999999998E-4</v>
      </c>
      <c r="MW282" s="1">
        <v>8.1701460000000004E-2</v>
      </c>
      <c r="MX282">
        <v>0.96586289999999997</v>
      </c>
      <c r="MY282">
        <v>24.138999999999999</v>
      </c>
      <c r="MZ282" s="1">
        <v>2.3674199999999999E-4</v>
      </c>
      <c r="NA282" s="1">
        <v>7.8373570000000004E-2</v>
      </c>
      <c r="NB282">
        <v>0.9658177</v>
      </c>
      <c r="NC282">
        <v>24.341159999999999</v>
      </c>
      <c r="ND282" s="1">
        <v>2.283032E-4</v>
      </c>
      <c r="NE282" s="1">
        <v>7.5550350000000002E-2</v>
      </c>
      <c r="NF282">
        <v>0.9658177</v>
      </c>
      <c r="NG282">
        <v>24.341159999999999</v>
      </c>
      <c r="NH282" s="1">
        <v>2.283032E-4</v>
      </c>
      <c r="NI282" s="1">
        <v>7.5550350000000002E-2</v>
      </c>
      <c r="NJ282">
        <v>0.9658177</v>
      </c>
      <c r="NK282">
        <v>24.341159999999999</v>
      </c>
      <c r="NL282" s="1">
        <v>2.283032E-4</v>
      </c>
      <c r="NM282" s="1">
        <v>7.5550350000000002E-2</v>
      </c>
      <c r="NN282">
        <v>0.9658177</v>
      </c>
      <c r="NO282">
        <v>24.341159999999999</v>
      </c>
      <c r="NP282" s="1">
        <v>2.283032E-4</v>
      </c>
      <c r="NQ282" s="1">
        <v>7.5550350000000002E-2</v>
      </c>
      <c r="NR282">
        <v>0.9658177</v>
      </c>
      <c r="NS282">
        <v>24.341159999999999</v>
      </c>
      <c r="NT282" s="1">
        <v>2.283032E-4</v>
      </c>
      <c r="NU282" s="1">
        <v>7.5550350000000002E-2</v>
      </c>
      <c r="NV282">
        <v>0.9658177</v>
      </c>
      <c r="NW282">
        <v>24.341159999999999</v>
      </c>
      <c r="NX282" s="1">
        <v>2.283032E-4</v>
      </c>
      <c r="NY282" s="1">
        <v>7.5550350000000002E-2</v>
      </c>
      <c r="NZ282">
        <v>0.9658177</v>
      </c>
      <c r="OA282">
        <v>24.341159999999999</v>
      </c>
      <c r="OB282" s="1">
        <v>2.283032E-4</v>
      </c>
      <c r="OC282" s="1">
        <v>7.5550350000000002E-2</v>
      </c>
      <c r="OD282">
        <v>0.9658177</v>
      </c>
      <c r="OE282">
        <v>24.341159999999999</v>
      </c>
      <c r="OF282" s="1">
        <v>2.283032E-4</v>
      </c>
      <c r="OG282" s="1">
        <v>7.5550350000000002E-2</v>
      </c>
      <c r="OH282">
        <v>0.9658177</v>
      </c>
      <c r="OI282">
        <v>24.341159999999999</v>
      </c>
      <c r="OJ282" s="1">
        <v>2.283032E-4</v>
      </c>
      <c r="OK282" s="1">
        <v>7.5550350000000002E-2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0.79837659999999999</v>
      </c>
      <c r="G283">
        <v>18.608370000000001</v>
      </c>
      <c r="H283">
        <v>0</v>
      </c>
      <c r="I283">
        <v>0</v>
      </c>
      <c r="J283">
        <v>0.79639490000000002</v>
      </c>
      <c r="K283">
        <v>19.17925</v>
      </c>
      <c r="L283">
        <v>0</v>
      </c>
      <c r="M283">
        <v>0</v>
      </c>
      <c r="N283">
        <v>0.7943692</v>
      </c>
      <c r="O283">
        <v>19.621700000000001</v>
      </c>
      <c r="P283">
        <v>0</v>
      </c>
      <c r="Q283">
        <v>0</v>
      </c>
      <c r="R283">
        <v>0.79236390000000001</v>
      </c>
      <c r="S283">
        <v>19.874359999999999</v>
      </c>
      <c r="T283">
        <v>0</v>
      </c>
      <c r="U283">
        <v>0</v>
      </c>
      <c r="V283">
        <v>0.79034910000000003</v>
      </c>
      <c r="W283">
        <v>20.117280000000001</v>
      </c>
      <c r="X283">
        <v>0</v>
      </c>
      <c r="Y283">
        <v>0</v>
      </c>
      <c r="Z283">
        <v>0.7883348</v>
      </c>
      <c r="AA283">
        <v>19.97635</v>
      </c>
      <c r="AB283">
        <v>0</v>
      </c>
      <c r="AC283">
        <v>0</v>
      </c>
      <c r="AD283">
        <v>0.78631980000000001</v>
      </c>
      <c r="AE283">
        <v>19.495740000000001</v>
      </c>
      <c r="AF283">
        <v>0</v>
      </c>
      <c r="AG283">
        <v>0</v>
      </c>
      <c r="AH283">
        <v>0.78431169999999995</v>
      </c>
      <c r="AI283">
        <v>19.192630000000001</v>
      </c>
      <c r="AJ283">
        <v>0</v>
      </c>
      <c r="AK283">
        <v>0</v>
      </c>
      <c r="AL283">
        <v>0.78227990000000003</v>
      </c>
      <c r="AM283">
        <v>19.08098</v>
      </c>
      <c r="AN283">
        <v>0</v>
      </c>
      <c r="AO283">
        <v>0</v>
      </c>
      <c r="AP283">
        <v>0.78025619999999996</v>
      </c>
      <c r="AQ283">
        <v>19.56635</v>
      </c>
      <c r="AR283">
        <v>0</v>
      </c>
      <c r="AS283">
        <v>0</v>
      </c>
      <c r="AT283">
        <v>0.77817950000000002</v>
      </c>
      <c r="AU283">
        <v>20.20797</v>
      </c>
      <c r="AV283">
        <v>0</v>
      </c>
      <c r="AW283">
        <v>0</v>
      </c>
      <c r="AX283">
        <v>0.77599510000000005</v>
      </c>
      <c r="AY283">
        <v>20.70919</v>
      </c>
      <c r="AZ283">
        <v>0</v>
      </c>
      <c r="BA283">
        <v>0</v>
      </c>
      <c r="BB283">
        <v>0.77378820000000004</v>
      </c>
      <c r="BC283">
        <v>21.11336</v>
      </c>
      <c r="BD283">
        <v>0</v>
      </c>
      <c r="BE283">
        <v>0</v>
      </c>
      <c r="BF283">
        <v>0.77153780000000005</v>
      </c>
      <c r="BG283">
        <v>21.087420000000002</v>
      </c>
      <c r="BH283">
        <v>4.0715220000000002E-25</v>
      </c>
      <c r="BI283">
        <v>1.3171089999999999E-22</v>
      </c>
      <c r="BJ283">
        <v>0.76922970000000002</v>
      </c>
      <c r="BK283">
        <v>20.810849999999999</v>
      </c>
      <c r="BL283" s="1">
        <v>5.3880250000000003E-18</v>
      </c>
      <c r="BM283" s="1">
        <v>1.747839E-15</v>
      </c>
      <c r="BN283">
        <v>0.76691690000000001</v>
      </c>
      <c r="BO283">
        <v>20.610499999999998</v>
      </c>
      <c r="BP283" s="1">
        <v>7.7295249999999997E-10</v>
      </c>
      <c r="BQ283" s="1">
        <v>1.793361E-7</v>
      </c>
      <c r="BR283">
        <v>0.7645729</v>
      </c>
      <c r="BS283">
        <v>20.516470000000002</v>
      </c>
      <c r="BT283" s="1">
        <v>2.9203229999999998E-6</v>
      </c>
      <c r="BU283" s="1">
        <v>7.3733550000000005E-4</v>
      </c>
      <c r="BV283">
        <v>0.76221839999999996</v>
      </c>
      <c r="BW283">
        <v>20.542899999999999</v>
      </c>
      <c r="BX283" s="1">
        <v>8.5763199999999999E-4</v>
      </c>
      <c r="BY283" s="1">
        <v>0.2286869</v>
      </c>
      <c r="BZ283">
        <v>0.75979269999999999</v>
      </c>
      <c r="CA283">
        <v>20.908940000000001</v>
      </c>
      <c r="CB283" s="1">
        <v>5.4757889999999997E-2</v>
      </c>
      <c r="CC283" s="1">
        <v>15.27333</v>
      </c>
      <c r="CD283">
        <v>0.75732909999999998</v>
      </c>
      <c r="CE283">
        <v>21.10351</v>
      </c>
      <c r="CF283" s="1">
        <v>1.1162570000000001</v>
      </c>
      <c r="CG283">
        <v>324.1422</v>
      </c>
      <c r="CH283">
        <v>0.75477130000000003</v>
      </c>
      <c r="CI283">
        <v>21.13063</v>
      </c>
      <c r="CJ283" s="1">
        <v>9.1178699999999999</v>
      </c>
      <c r="CK283">
        <v>2742.9369999999999</v>
      </c>
      <c r="CL283">
        <v>0.75202860000000005</v>
      </c>
      <c r="CM283">
        <v>20.866900000000001</v>
      </c>
      <c r="CN283">
        <v>34.868270000000003</v>
      </c>
      <c r="CO283">
        <v>10837.5</v>
      </c>
      <c r="CP283">
        <v>0.74882059999999995</v>
      </c>
      <c r="CQ283">
        <v>20.588090000000001</v>
      </c>
      <c r="CR283">
        <v>70.214510000000004</v>
      </c>
      <c r="CS283">
        <v>22495.99</v>
      </c>
      <c r="CT283">
        <v>0.74484539999999999</v>
      </c>
      <c r="CU283">
        <v>20.348600000000001</v>
      </c>
      <c r="CV283">
        <v>81.700819999999993</v>
      </c>
      <c r="CW283">
        <v>26924.95</v>
      </c>
      <c r="CX283">
        <v>0.73967309999999997</v>
      </c>
      <c r="CY283">
        <v>20.12754</v>
      </c>
      <c r="CZ283">
        <v>59.38702</v>
      </c>
      <c r="DA283">
        <v>20119.97</v>
      </c>
      <c r="DB283">
        <v>0.73349989999999998</v>
      </c>
      <c r="DC283">
        <v>20.010400000000001</v>
      </c>
      <c r="DD283">
        <v>28.96773</v>
      </c>
      <c r="DE283">
        <v>10067.42</v>
      </c>
      <c r="DF283">
        <v>0.72689280000000001</v>
      </c>
      <c r="DG283">
        <v>20.11223</v>
      </c>
      <c r="DH283">
        <v>10.132490000000001</v>
      </c>
      <c r="DI283">
        <v>3604.4349999999999</v>
      </c>
      <c r="DJ283">
        <v>0.72006650000000005</v>
      </c>
      <c r="DK283">
        <v>20.128039999999999</v>
      </c>
      <c r="DL283">
        <v>2.7191529999999999</v>
      </c>
      <c r="DM283">
        <v>986.47770000000003</v>
      </c>
      <c r="DN283">
        <v>0.71320799999999995</v>
      </c>
      <c r="DO283">
        <v>20.108229999999999</v>
      </c>
      <c r="DP283">
        <v>0.61889110000000003</v>
      </c>
      <c r="DQ283">
        <v>227.22149999999999</v>
      </c>
      <c r="DR283">
        <v>0.70631180000000005</v>
      </c>
      <c r="DS283">
        <v>19.708929999999999</v>
      </c>
      <c r="DT283">
        <v>0.1563803</v>
      </c>
      <c r="DU283">
        <v>56.699849999999998</v>
      </c>
      <c r="DV283">
        <v>0.69961180000000001</v>
      </c>
      <c r="DW283">
        <v>19.156860000000002</v>
      </c>
      <c r="DX283">
        <v>7.0869840000000003E-2</v>
      </c>
      <c r="DY283">
        <v>24.799250000000001</v>
      </c>
      <c r="DZ283">
        <v>0.69301080000000004</v>
      </c>
      <c r="EA283">
        <v>18.729980000000001</v>
      </c>
      <c r="EB283">
        <v>5.5827599999999998E-2</v>
      </c>
      <c r="EC283">
        <v>19.231570000000001</v>
      </c>
      <c r="ED283">
        <v>0.6864789</v>
      </c>
      <c r="EE283">
        <v>18.492640000000002</v>
      </c>
      <c r="EF283">
        <v>5.2961460000000002E-2</v>
      </c>
      <c r="EG283">
        <v>18.239260000000002</v>
      </c>
      <c r="EH283">
        <v>0.67991679999999999</v>
      </c>
      <c r="EI283">
        <v>18.78838</v>
      </c>
      <c r="EJ283" s="1">
        <v>5.2323389999999997E-2</v>
      </c>
      <c r="EK283">
        <v>18.092169999999999</v>
      </c>
      <c r="EL283">
        <v>0.67363229999999996</v>
      </c>
      <c r="EM283">
        <v>19.222390000000001</v>
      </c>
      <c r="EN283" s="1">
        <v>5.149397E-2</v>
      </c>
      <c r="EO283">
        <v>17.910720000000001</v>
      </c>
      <c r="EP283">
        <v>0.6671996</v>
      </c>
      <c r="EQ283">
        <v>19.489360000000001</v>
      </c>
      <c r="ER283" s="1">
        <v>4.9550150000000001E-2</v>
      </c>
      <c r="ES283">
        <v>17.350760000000001</v>
      </c>
      <c r="ET283">
        <v>0.66074929999999998</v>
      </c>
      <c r="EU283">
        <v>19.73312</v>
      </c>
      <c r="EV283" s="1">
        <v>4.6525459999999998E-2</v>
      </c>
      <c r="EW283" s="1">
        <v>16.3996</v>
      </c>
      <c r="EX283">
        <v>0.65430339999999998</v>
      </c>
      <c r="EY283">
        <v>19.656949999999998</v>
      </c>
      <c r="EZ283" s="1">
        <v>4.2885659999999999E-2</v>
      </c>
      <c r="FA283" s="1">
        <v>15.21241</v>
      </c>
      <c r="FB283">
        <v>0.6477752</v>
      </c>
      <c r="FC283">
        <v>19.113810000000001</v>
      </c>
      <c r="FD283" s="1">
        <v>3.9070260000000002E-2</v>
      </c>
      <c r="FE283" s="1">
        <v>13.943479999999999</v>
      </c>
      <c r="FF283">
        <v>0.64122789999999996</v>
      </c>
      <c r="FG283">
        <v>18.485990000000001</v>
      </c>
      <c r="FH283" s="1">
        <v>3.5383459999999999E-2</v>
      </c>
      <c r="FI283" s="1">
        <v>12.699450000000001</v>
      </c>
      <c r="FJ283">
        <v>0.63476549999999998</v>
      </c>
      <c r="FK283">
        <v>18.021660000000001</v>
      </c>
      <c r="FL283" s="1">
        <v>3.1996810000000001E-2</v>
      </c>
      <c r="FM283" s="1">
        <v>11.545170000000001</v>
      </c>
      <c r="FN283">
        <v>0.62901929999999995</v>
      </c>
      <c r="FO283">
        <v>18.278390000000002</v>
      </c>
      <c r="FP283" s="1">
        <v>2.9001140000000002E-2</v>
      </c>
      <c r="FQ283" s="1">
        <v>10.509230000000001</v>
      </c>
      <c r="FR283">
        <v>0.62304000000000004</v>
      </c>
      <c r="FS283">
        <v>18.959070000000001</v>
      </c>
      <c r="FT283" s="1">
        <v>2.6292980000000001E-2</v>
      </c>
      <c r="FU283" s="1">
        <v>9.5732529999999993</v>
      </c>
      <c r="FV283">
        <v>0.61699729999999997</v>
      </c>
      <c r="FW283">
        <v>19.801500000000001</v>
      </c>
      <c r="FX283" s="1">
        <v>2.382772E-2</v>
      </c>
      <c r="FY283" s="1">
        <v>8.7183670000000006</v>
      </c>
      <c r="FZ283">
        <v>0.61082550000000002</v>
      </c>
      <c r="GA283">
        <v>20.590679999999999</v>
      </c>
      <c r="GB283" s="1">
        <v>2.1576370000000001E-2</v>
      </c>
      <c r="GC283" s="1">
        <v>7.9411060000000004</v>
      </c>
      <c r="GD283">
        <v>0.6046589</v>
      </c>
      <c r="GE283">
        <v>20.796230000000001</v>
      </c>
      <c r="GF283" s="1">
        <v>1.953212E-2</v>
      </c>
      <c r="GG283" s="1">
        <v>7.2293289999999999</v>
      </c>
      <c r="GH283">
        <v>0.59865330000000005</v>
      </c>
      <c r="GI283">
        <v>20.443860000000001</v>
      </c>
      <c r="GJ283" s="1">
        <v>1.7681269999999999E-2</v>
      </c>
      <c r="GK283" s="1">
        <v>6.5810310000000003</v>
      </c>
      <c r="GL283">
        <v>0.59258029999999995</v>
      </c>
      <c r="GM283">
        <v>19.926439999999999</v>
      </c>
      <c r="GN283" s="1">
        <v>1.600743E-2</v>
      </c>
      <c r="GO283" s="1">
        <v>5.9920980000000004</v>
      </c>
      <c r="GP283">
        <v>0.5865011</v>
      </c>
      <c r="GQ283">
        <v>19.50309</v>
      </c>
      <c r="GR283" s="1">
        <v>1.4497690000000001E-2</v>
      </c>
      <c r="GS283" s="1">
        <v>5.4586769999999998</v>
      </c>
      <c r="GT283">
        <v>0.58060599999999996</v>
      </c>
      <c r="GU283">
        <v>19.78124</v>
      </c>
      <c r="GV283" s="1">
        <v>1.3145810000000001E-2</v>
      </c>
      <c r="GW283" s="1">
        <v>4.9763380000000002</v>
      </c>
      <c r="GX283">
        <v>0.57527819999999996</v>
      </c>
      <c r="GY283">
        <v>20.448530000000002</v>
      </c>
      <c r="GZ283" s="1">
        <v>1.1940610000000001E-2</v>
      </c>
      <c r="HA283" s="1">
        <v>4.5417889999999996</v>
      </c>
      <c r="HB283">
        <v>0.56992779999999998</v>
      </c>
      <c r="HC283">
        <v>21.305219999999998</v>
      </c>
      <c r="HD283" s="1">
        <v>1.0851980000000001E-2</v>
      </c>
      <c r="HE283" s="1">
        <v>4.1477579999999996</v>
      </c>
      <c r="HF283">
        <v>0.56449289999999996</v>
      </c>
      <c r="HG283">
        <v>22.09121</v>
      </c>
      <c r="HH283" s="1">
        <v>9.8578789999999999E-3</v>
      </c>
      <c r="HI283" s="1">
        <v>3.7866170000000001</v>
      </c>
      <c r="HJ283">
        <v>0.55920599999999998</v>
      </c>
      <c r="HK283">
        <v>22.39809</v>
      </c>
      <c r="HL283" s="1">
        <v>8.9493070000000001E-3</v>
      </c>
      <c r="HM283" s="1">
        <v>3.4538899999999999</v>
      </c>
      <c r="HN283">
        <v>0.55429759999999995</v>
      </c>
      <c r="HO283">
        <v>22.218630000000001</v>
      </c>
      <c r="HP283" s="1">
        <v>8.1195520000000004E-3</v>
      </c>
      <c r="HQ283" s="1">
        <v>3.1492429999999998</v>
      </c>
      <c r="HR283">
        <v>0.5491431</v>
      </c>
      <c r="HS283">
        <v>21.87547</v>
      </c>
      <c r="HT283" s="1">
        <v>7.3535470000000002E-3</v>
      </c>
      <c r="HU283" s="1">
        <v>2.8682120000000002</v>
      </c>
      <c r="HV283">
        <v>0.54411089999999995</v>
      </c>
      <c r="HW283">
        <v>21.553899999999999</v>
      </c>
      <c r="HX283" s="1">
        <v>6.6551700000000002E-3</v>
      </c>
      <c r="HY283" s="1">
        <v>2.6099700000000001</v>
      </c>
      <c r="HZ283">
        <v>0.53948070000000004</v>
      </c>
      <c r="IA283">
        <v>21.698930000000001</v>
      </c>
      <c r="IB283" s="1">
        <v>6.0273929999999998E-3</v>
      </c>
      <c r="IC283" s="1">
        <v>2.3755280000000001</v>
      </c>
      <c r="ID283">
        <v>0.53524479999999997</v>
      </c>
      <c r="IE283">
        <v>21.61337</v>
      </c>
      <c r="IF283" s="1">
        <v>5.4622159999999998E-3</v>
      </c>
      <c r="IG283" s="1">
        <v>2.1626620000000001</v>
      </c>
      <c r="IH283">
        <v>0.53129559999999998</v>
      </c>
      <c r="II283">
        <v>22.00159</v>
      </c>
      <c r="IJ283" s="1">
        <v>4.944248E-3</v>
      </c>
      <c r="IK283" s="1">
        <v>1.966631</v>
      </c>
      <c r="IL283">
        <v>0.52769540000000004</v>
      </c>
      <c r="IM283">
        <v>22.489560000000001</v>
      </c>
      <c r="IN283" s="1">
        <v>4.4592169999999997E-3</v>
      </c>
      <c r="IO283" s="1">
        <v>1.781301</v>
      </c>
      <c r="IP283">
        <v>0.52454179999999995</v>
      </c>
      <c r="IQ283">
        <v>22.750070000000001</v>
      </c>
      <c r="IR283" s="1">
        <v>3.9947029999999996E-3</v>
      </c>
      <c r="IS283" s="1">
        <v>1.602112</v>
      </c>
      <c r="IT283">
        <v>0.52181270000000002</v>
      </c>
      <c r="IU283">
        <v>22.698810000000002</v>
      </c>
      <c r="IV283" s="1">
        <v>3.5464649999999999E-3</v>
      </c>
      <c r="IW283" s="1">
        <v>1.4274579999999999</v>
      </c>
      <c r="IX283">
        <v>0.51945569999999996</v>
      </c>
      <c r="IY283">
        <v>22.46865</v>
      </c>
      <c r="IZ283" s="1">
        <v>3.1202259999999998E-3</v>
      </c>
      <c r="JA283" s="1">
        <v>1.259843</v>
      </c>
      <c r="JB283">
        <v>0.51742580000000005</v>
      </c>
      <c r="JC283">
        <v>22.281479999999998</v>
      </c>
      <c r="JD283" s="1">
        <v>2.7275300000000001E-3</v>
      </c>
      <c r="JE283" s="1">
        <v>1.1040490000000001</v>
      </c>
      <c r="JF283">
        <v>0.51569240000000005</v>
      </c>
      <c r="JG283">
        <v>22.661439999999999</v>
      </c>
      <c r="JH283" s="1">
        <v>2.3792420000000002E-3</v>
      </c>
      <c r="JI283" s="1">
        <v>0.96494080000000004</v>
      </c>
      <c r="JJ283">
        <v>0.51424360000000002</v>
      </c>
      <c r="JK283">
        <v>23.25067</v>
      </c>
      <c r="JL283" s="1">
        <v>2.0805260000000001E-3</v>
      </c>
      <c r="JM283" s="1">
        <v>0.84486159999999999</v>
      </c>
      <c r="JN283">
        <v>0.51301379999999996</v>
      </c>
      <c r="JO283">
        <v>23.935960000000001</v>
      </c>
      <c r="JP283" s="1">
        <v>1.8290649999999999E-3</v>
      </c>
      <c r="JQ283" s="1">
        <v>0.74343079999999995</v>
      </c>
      <c r="JR283">
        <v>0.51201739999999996</v>
      </c>
      <c r="JS283">
        <v>24.62725</v>
      </c>
      <c r="JT283" s="1">
        <v>1.6165960000000001E-3</v>
      </c>
      <c r="JU283" s="1">
        <v>0.65754460000000003</v>
      </c>
      <c r="JV283">
        <v>0.51122599999999996</v>
      </c>
      <c r="JW283">
        <v>24.896629999999998</v>
      </c>
      <c r="JX283" s="1">
        <v>1.4309399999999999E-3</v>
      </c>
      <c r="JY283" s="1">
        <v>0.58253460000000001</v>
      </c>
      <c r="JZ283">
        <v>0.51062459999999998</v>
      </c>
      <c r="KA283">
        <v>24.684660000000001</v>
      </c>
      <c r="KB283" s="1">
        <v>1.2610830000000001E-3</v>
      </c>
      <c r="KC283" s="1">
        <v>0.51390219999999998</v>
      </c>
      <c r="KD283">
        <v>0.51018450000000004</v>
      </c>
      <c r="KE283">
        <v>24.371089999999999</v>
      </c>
      <c r="KF283" s="1">
        <v>1.1015440000000001E-3</v>
      </c>
      <c r="KG283" s="1">
        <v>0.44936739999999997</v>
      </c>
      <c r="KH283">
        <v>0.50989870000000004</v>
      </c>
      <c r="KI283">
        <v>24.038630000000001</v>
      </c>
      <c r="KJ283" s="1">
        <v>9.5387260000000002E-4</v>
      </c>
      <c r="KK283" s="1">
        <v>0.38935439999999999</v>
      </c>
      <c r="KL283">
        <v>0.50974019999999998</v>
      </c>
      <c r="KM283">
        <v>24.05444</v>
      </c>
      <c r="KN283" s="1">
        <v>8.2325020000000005E-4</v>
      </c>
      <c r="KO283" s="1">
        <v>0.33609420000000001</v>
      </c>
      <c r="KP283">
        <v>0.50974109999999995</v>
      </c>
      <c r="KQ283">
        <v>24.081019999999999</v>
      </c>
      <c r="KR283" s="1">
        <v>7.147732E-4</v>
      </c>
      <c r="KS283" s="1">
        <v>0.29160269999999999</v>
      </c>
      <c r="KT283">
        <v>0.50987249999999995</v>
      </c>
      <c r="KU283">
        <v>24.018180000000001</v>
      </c>
      <c r="KV283" s="1">
        <v>6.2937710000000001E-4</v>
      </c>
      <c r="KW283" s="1">
        <v>0.25645190000000001</v>
      </c>
      <c r="KX283">
        <v>0.51009640000000001</v>
      </c>
      <c r="KY283">
        <v>23.903860000000002</v>
      </c>
      <c r="KZ283" s="1">
        <v>5.6409099999999996E-4</v>
      </c>
      <c r="LA283" s="1">
        <v>0.22950509999999999</v>
      </c>
      <c r="LB283">
        <v>0.51045750000000001</v>
      </c>
      <c r="LC283">
        <v>23.755739999999999</v>
      </c>
      <c r="LD283" s="1">
        <v>5.1350899999999999E-4</v>
      </c>
      <c r="LE283" s="1">
        <v>0.20865610000000001</v>
      </c>
      <c r="LF283">
        <v>0.51091600000000004</v>
      </c>
      <c r="LG283">
        <v>23.583469999999998</v>
      </c>
      <c r="LH283" s="1">
        <v>4.7228560000000001E-4</v>
      </c>
      <c r="LI283" s="1">
        <v>0.19170870000000001</v>
      </c>
      <c r="LJ283">
        <v>0.51144780000000001</v>
      </c>
      <c r="LK283">
        <v>23.40943</v>
      </c>
      <c r="LL283" s="1">
        <v>4.3653600000000001E-4</v>
      </c>
      <c r="LM283" s="1">
        <v>0.17705070000000001</v>
      </c>
      <c r="LN283">
        <v>0.51201969999999997</v>
      </c>
      <c r="LO283">
        <v>23.315639999999998</v>
      </c>
      <c r="LP283" s="1">
        <v>4.0429600000000001E-4</v>
      </c>
      <c r="LQ283" s="1">
        <v>0.16384170000000001</v>
      </c>
      <c r="LR283">
        <v>0.5125864</v>
      </c>
      <c r="LS283">
        <v>23.666519999999998</v>
      </c>
      <c r="LT283" s="1">
        <v>3.7495239999999998E-4</v>
      </c>
      <c r="LU283" s="1">
        <v>0.15183199999999999</v>
      </c>
      <c r="LV283">
        <v>0.51314709999999997</v>
      </c>
      <c r="LW283">
        <v>24.135190000000001</v>
      </c>
      <c r="LX283" s="1">
        <v>3.4865889999999999E-4</v>
      </c>
      <c r="LY283" s="1">
        <v>0.14107829999999999</v>
      </c>
      <c r="LZ283">
        <v>0.51364920000000003</v>
      </c>
      <c r="MA283">
        <v>24.676670000000001</v>
      </c>
      <c r="MB283" s="1">
        <v>3.2563150000000001E-4</v>
      </c>
      <c r="MC283" s="1">
        <v>0.1316485</v>
      </c>
      <c r="MD283">
        <v>0.5140711</v>
      </c>
      <c r="ME283">
        <v>25.11683</v>
      </c>
      <c r="MF283" s="1">
        <v>3.0567959999999999E-4</v>
      </c>
      <c r="MG283" s="1">
        <v>0.1234854</v>
      </c>
      <c r="MH283">
        <v>0.51441910000000002</v>
      </c>
      <c r="MI283">
        <v>25.303820000000002</v>
      </c>
      <c r="MJ283" s="1">
        <v>2.8843210000000001E-4</v>
      </c>
      <c r="MK283" s="1">
        <v>0.1164401</v>
      </c>
      <c r="ML283">
        <v>0.51465620000000001</v>
      </c>
      <c r="MM283">
        <v>25.033339999999999</v>
      </c>
      <c r="MN283" s="1">
        <v>2.7337169999999998E-4</v>
      </c>
      <c r="MO283" s="1">
        <v>0.11030710000000001</v>
      </c>
      <c r="MP283">
        <v>0.51481750000000004</v>
      </c>
      <c r="MQ283">
        <v>24.65943</v>
      </c>
      <c r="MR283" s="1">
        <v>2.600673E-4</v>
      </c>
      <c r="MS283" s="1">
        <v>0.1049032</v>
      </c>
      <c r="MT283">
        <v>0.51489750000000001</v>
      </c>
      <c r="MU283">
        <v>24.27552</v>
      </c>
      <c r="MV283" s="1">
        <v>2.4834739999999997E-4</v>
      </c>
      <c r="MW283" s="1">
        <v>0.1001423</v>
      </c>
      <c r="MX283">
        <v>0.51491779999999998</v>
      </c>
      <c r="MY283">
        <v>24.187709999999999</v>
      </c>
      <c r="MZ283" s="1">
        <v>2.38151E-4</v>
      </c>
      <c r="NA283" s="1">
        <v>9.6004859999999997E-2</v>
      </c>
      <c r="NB283">
        <v>0.51489549999999995</v>
      </c>
      <c r="NC283">
        <v>24.385339999999999</v>
      </c>
      <c r="ND283" s="1">
        <v>2.2948869999999999E-4</v>
      </c>
      <c r="NE283" s="1">
        <v>9.2488399999999998E-2</v>
      </c>
      <c r="NF283">
        <v>0.51489549999999995</v>
      </c>
      <c r="NG283">
        <v>24.385339999999999</v>
      </c>
      <c r="NH283" s="1">
        <v>2.2948869999999999E-4</v>
      </c>
      <c r="NI283" s="1">
        <v>9.2488399999999998E-2</v>
      </c>
      <c r="NJ283">
        <v>0.51489549999999995</v>
      </c>
      <c r="NK283">
        <v>24.385339999999999</v>
      </c>
      <c r="NL283" s="1">
        <v>2.2948869999999999E-4</v>
      </c>
      <c r="NM283" s="1">
        <v>9.2488399999999998E-2</v>
      </c>
      <c r="NN283">
        <v>0.51489549999999995</v>
      </c>
      <c r="NO283">
        <v>24.385339999999999</v>
      </c>
      <c r="NP283" s="1">
        <v>2.2948869999999999E-4</v>
      </c>
      <c r="NQ283" s="1">
        <v>9.2488399999999998E-2</v>
      </c>
      <c r="NR283">
        <v>0.51489549999999995</v>
      </c>
      <c r="NS283">
        <v>24.385339999999999</v>
      </c>
      <c r="NT283" s="1">
        <v>2.2948869999999999E-4</v>
      </c>
      <c r="NU283" s="1">
        <v>9.2488399999999998E-2</v>
      </c>
      <c r="NV283">
        <v>0.51489549999999995</v>
      </c>
      <c r="NW283">
        <v>24.385339999999999</v>
      </c>
      <c r="NX283" s="1">
        <v>2.2948869999999999E-4</v>
      </c>
      <c r="NY283" s="1">
        <v>9.2488399999999998E-2</v>
      </c>
      <c r="NZ283">
        <v>0.51489549999999995</v>
      </c>
      <c r="OA283">
        <v>24.385339999999999</v>
      </c>
      <c r="OB283" s="1">
        <v>2.2948869999999999E-4</v>
      </c>
      <c r="OC283" s="1">
        <v>9.2488399999999998E-2</v>
      </c>
      <c r="OD283">
        <v>0.51489549999999995</v>
      </c>
      <c r="OE283">
        <v>24.385339999999999</v>
      </c>
      <c r="OF283" s="1">
        <v>2.2948869999999999E-4</v>
      </c>
      <c r="OG283" s="1">
        <v>9.2488399999999998E-2</v>
      </c>
      <c r="OH283">
        <v>0.51489549999999995</v>
      </c>
      <c r="OI283">
        <v>24.385339999999999</v>
      </c>
      <c r="OJ283" s="1">
        <v>2.2948869999999999E-4</v>
      </c>
      <c r="OK283" s="1">
        <v>9.2488399999999998E-2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0.78553189999999995</v>
      </c>
      <c r="G284">
        <v>18.608339999999998</v>
      </c>
      <c r="H284">
        <v>0</v>
      </c>
      <c r="I284">
        <v>0</v>
      </c>
      <c r="J284">
        <v>0.78479140000000003</v>
      </c>
      <c r="K284">
        <v>19.18684</v>
      </c>
      <c r="L284">
        <v>0</v>
      </c>
      <c r="M284">
        <v>0</v>
      </c>
      <c r="N284">
        <v>0.7840374</v>
      </c>
      <c r="O284">
        <v>19.63954</v>
      </c>
      <c r="P284">
        <v>0</v>
      </c>
      <c r="Q284">
        <v>0</v>
      </c>
      <c r="R284">
        <v>0.78328109999999995</v>
      </c>
      <c r="S284">
        <v>19.9057</v>
      </c>
      <c r="T284">
        <v>0</v>
      </c>
      <c r="U284">
        <v>0</v>
      </c>
      <c r="V284">
        <v>0.78255229999999998</v>
      </c>
      <c r="W284">
        <v>20.14846</v>
      </c>
      <c r="X284">
        <v>0</v>
      </c>
      <c r="Y284">
        <v>0</v>
      </c>
      <c r="Z284">
        <v>0.78179659999999995</v>
      </c>
      <c r="AA284">
        <v>19.998799999999999</v>
      </c>
      <c r="AB284">
        <v>0</v>
      </c>
      <c r="AC284">
        <v>0</v>
      </c>
      <c r="AD284">
        <v>0.78106549999999997</v>
      </c>
      <c r="AE284">
        <v>19.508900000000001</v>
      </c>
      <c r="AF284">
        <v>0</v>
      </c>
      <c r="AG284">
        <v>0</v>
      </c>
      <c r="AH284">
        <v>0.7803599</v>
      </c>
      <c r="AI284">
        <v>19.19519</v>
      </c>
      <c r="AJ284">
        <v>0</v>
      </c>
      <c r="AK284">
        <v>0</v>
      </c>
      <c r="AL284">
        <v>0.77963320000000003</v>
      </c>
      <c r="AM284">
        <v>19.085799999999999</v>
      </c>
      <c r="AN284">
        <v>0</v>
      </c>
      <c r="AO284">
        <v>0</v>
      </c>
      <c r="AP284">
        <v>0.77894620000000003</v>
      </c>
      <c r="AQ284">
        <v>19.569479999999999</v>
      </c>
      <c r="AR284">
        <v>0</v>
      </c>
      <c r="AS284">
        <v>0</v>
      </c>
      <c r="AT284">
        <v>0.77821609999999997</v>
      </c>
      <c r="AU284">
        <v>20.213000000000001</v>
      </c>
      <c r="AV284">
        <v>0</v>
      </c>
      <c r="AW284">
        <v>0</v>
      </c>
      <c r="AX284">
        <v>0.7774567</v>
      </c>
      <c r="AY284">
        <v>20.720109999999998</v>
      </c>
      <c r="AZ284">
        <v>0</v>
      </c>
      <c r="BA284">
        <v>0</v>
      </c>
      <c r="BB284">
        <v>0.77670709999999998</v>
      </c>
      <c r="BC284">
        <v>21.124469999999999</v>
      </c>
      <c r="BD284">
        <v>0</v>
      </c>
      <c r="BE284">
        <v>0</v>
      </c>
      <c r="BF284">
        <v>0.77593089999999998</v>
      </c>
      <c r="BG284">
        <v>21.095970000000001</v>
      </c>
      <c r="BH284">
        <v>6.8165930000000003E-26</v>
      </c>
      <c r="BI284">
        <v>1.4116880000000001E-23</v>
      </c>
      <c r="BJ284">
        <v>0.77516410000000002</v>
      </c>
      <c r="BK284">
        <v>20.815950000000001</v>
      </c>
      <c r="BL284" s="1">
        <v>3.585989E-18</v>
      </c>
      <c r="BM284" s="1">
        <v>7.3737599999999999E-16</v>
      </c>
      <c r="BN284">
        <v>0.77437599999999995</v>
      </c>
      <c r="BO284">
        <v>20.610029999999998</v>
      </c>
      <c r="BP284" s="1">
        <v>3.4866609999999999E-10</v>
      </c>
      <c r="BQ284" s="1">
        <v>5.9415369999999998E-8</v>
      </c>
      <c r="BR284">
        <v>0.77358700000000002</v>
      </c>
      <c r="BS284">
        <v>20.51642</v>
      </c>
      <c r="BT284" s="1">
        <v>1.7028039999999999E-6</v>
      </c>
      <c r="BU284" s="1">
        <v>3.07108E-4</v>
      </c>
      <c r="BV284">
        <v>0.77279880000000001</v>
      </c>
      <c r="BW284">
        <v>20.544809999999998</v>
      </c>
      <c r="BX284" s="1">
        <v>5.696602E-4</v>
      </c>
      <c r="BY284" s="1">
        <v>0.1062607</v>
      </c>
      <c r="BZ284">
        <v>0.77203840000000001</v>
      </c>
      <c r="CA284">
        <v>20.912600000000001</v>
      </c>
      <c r="CB284" s="1">
        <v>4.0111719999999997E-2</v>
      </c>
      <c r="CC284" s="1">
        <v>7.6840440000000001</v>
      </c>
      <c r="CD284">
        <v>0.7712464</v>
      </c>
      <c r="CE284">
        <v>21.115839999999999</v>
      </c>
      <c r="CF284" s="1">
        <v>0.88679960000000002</v>
      </c>
      <c r="CG284">
        <v>173.92490000000001</v>
      </c>
      <c r="CH284">
        <v>0.77039060000000004</v>
      </c>
      <c r="CI284">
        <v>21.142710000000001</v>
      </c>
      <c r="CJ284" s="1">
        <v>7.7685269999999997</v>
      </c>
      <c r="CK284">
        <v>1554.2760000000001</v>
      </c>
      <c r="CL284">
        <v>0.76951000000000003</v>
      </c>
      <c r="CM284">
        <v>20.879390000000001</v>
      </c>
      <c r="CN284">
        <v>31.59301</v>
      </c>
      <c r="CO284">
        <v>6438.23</v>
      </c>
      <c r="CP284">
        <v>0.76831249999999995</v>
      </c>
      <c r="CQ284">
        <v>20.594149999999999</v>
      </c>
      <c r="CR284">
        <v>67.198909999999998</v>
      </c>
      <c r="CS284">
        <v>13931.37</v>
      </c>
      <c r="CT284">
        <v>0.76658170000000003</v>
      </c>
      <c r="CU284">
        <v>20.345970000000001</v>
      </c>
      <c r="CV284">
        <v>82.087720000000004</v>
      </c>
      <c r="CW284">
        <v>17294.759999999998</v>
      </c>
      <c r="CX284">
        <v>0.76327849999999997</v>
      </c>
      <c r="CY284">
        <v>20.121880000000001</v>
      </c>
      <c r="CZ284">
        <v>62.353009999999998</v>
      </c>
      <c r="DA284">
        <v>13356.77</v>
      </c>
      <c r="DB284">
        <v>0.75942240000000005</v>
      </c>
      <c r="DC284">
        <v>20.012879999999999</v>
      </c>
      <c r="DD284">
        <v>31.608370000000001</v>
      </c>
      <c r="DE284">
        <v>6877.6480000000001</v>
      </c>
      <c r="DF284">
        <v>0.75542549999999997</v>
      </c>
      <c r="DG284">
        <v>20.12678</v>
      </c>
      <c r="DH284">
        <v>11.429679999999999</v>
      </c>
      <c r="DI284">
        <v>2524.1239999999998</v>
      </c>
      <c r="DJ284">
        <v>0.75136890000000001</v>
      </c>
      <c r="DK284">
        <v>20.153099999999998</v>
      </c>
      <c r="DL284">
        <v>3.150058</v>
      </c>
      <c r="DM284">
        <v>704.78480000000002</v>
      </c>
      <c r="DN284">
        <v>0.7473957</v>
      </c>
      <c r="DO284">
        <v>20.136140000000001</v>
      </c>
      <c r="DP284">
        <v>0.72577380000000002</v>
      </c>
      <c r="DQ284">
        <v>163.95410000000001</v>
      </c>
      <c r="DR284">
        <v>0.7434769</v>
      </c>
      <c r="DS284">
        <v>19.734570000000001</v>
      </c>
      <c r="DT284">
        <v>0.1776934</v>
      </c>
      <c r="DU284">
        <v>40.059930000000001</v>
      </c>
      <c r="DV284">
        <v>0.73981830000000004</v>
      </c>
      <c r="DW284">
        <v>19.181560000000001</v>
      </c>
      <c r="DX284">
        <v>7.4612929999999994E-2</v>
      </c>
      <c r="DY284">
        <v>16.568650000000002</v>
      </c>
      <c r="DZ284">
        <v>0.73630119999999999</v>
      </c>
      <c r="EA284">
        <v>18.743539999999999</v>
      </c>
      <c r="EB284">
        <v>5.6497159999999998E-2</v>
      </c>
      <c r="EC284">
        <v>12.46313</v>
      </c>
      <c r="ED284">
        <v>0.73289910000000003</v>
      </c>
      <c r="EE284">
        <v>18.495539999999998</v>
      </c>
      <c r="EF284">
        <v>5.3073370000000002E-2</v>
      </c>
      <c r="EG284">
        <v>11.73193</v>
      </c>
      <c r="EH284">
        <v>0.72940309999999997</v>
      </c>
      <c r="EI284">
        <v>18.790479999999999</v>
      </c>
      <c r="EJ284">
        <v>5.2347320000000003E-2</v>
      </c>
      <c r="EK284">
        <v>11.62504</v>
      </c>
      <c r="EL284">
        <v>0.72522880000000001</v>
      </c>
      <c r="EM284">
        <v>19.22165</v>
      </c>
      <c r="EN284" s="1">
        <v>5.1593710000000001E-2</v>
      </c>
      <c r="EO284">
        <v>11.52468</v>
      </c>
      <c r="EP284">
        <v>0.7209335</v>
      </c>
      <c r="EQ284">
        <v>19.50027</v>
      </c>
      <c r="ER284" s="1">
        <v>4.9777750000000003E-2</v>
      </c>
      <c r="ES284">
        <v>11.190390000000001</v>
      </c>
      <c r="ET284">
        <v>0.71669079999999996</v>
      </c>
      <c r="EU284">
        <v>19.75498</v>
      </c>
      <c r="EV284" s="1">
        <v>4.6850889999999999E-2</v>
      </c>
      <c r="EW284" s="1">
        <v>10.599830000000001</v>
      </c>
      <c r="EX284">
        <v>0.71245550000000002</v>
      </c>
      <c r="EY284">
        <v>19.677129999999998</v>
      </c>
      <c r="EZ284" s="1">
        <v>4.3258039999999998E-2</v>
      </c>
      <c r="FA284" s="1">
        <v>9.8486440000000002</v>
      </c>
      <c r="FB284">
        <v>0.70816900000000005</v>
      </c>
      <c r="FC284">
        <v>19.14067</v>
      </c>
      <c r="FD284" s="1">
        <v>3.9450440000000003E-2</v>
      </c>
      <c r="FE284" s="1">
        <v>9.0374350000000003</v>
      </c>
      <c r="FF284">
        <v>0.70394639999999997</v>
      </c>
      <c r="FG284">
        <v>18.513079999999999</v>
      </c>
      <c r="FH284" s="1">
        <v>3.5745449999999998E-2</v>
      </c>
      <c r="FI284" s="1">
        <v>8.2371770000000009</v>
      </c>
      <c r="FJ284">
        <v>0.69985220000000004</v>
      </c>
      <c r="FK284">
        <v>18.045089999999998</v>
      </c>
      <c r="FL284" s="1">
        <v>3.2326929999999997E-2</v>
      </c>
      <c r="FM284" s="1">
        <v>7.4918399999999998</v>
      </c>
      <c r="FN284">
        <v>0.69645140000000005</v>
      </c>
      <c r="FO284">
        <v>18.294</v>
      </c>
      <c r="FP284" s="1">
        <v>2.929642E-2</v>
      </c>
      <c r="FQ284" s="1">
        <v>6.8214199999999998</v>
      </c>
      <c r="FR284">
        <v>0.69290160000000001</v>
      </c>
      <c r="FS284">
        <v>18.96067</v>
      </c>
      <c r="FT284" s="1">
        <v>2.656244E-2</v>
      </c>
      <c r="FU284" s="1">
        <v>6.2155279999999999</v>
      </c>
      <c r="FV284">
        <v>0.68895519999999999</v>
      </c>
      <c r="FW284">
        <v>19.79814</v>
      </c>
      <c r="FX284" s="1">
        <v>2.4071950000000002E-2</v>
      </c>
      <c r="FY284" s="1">
        <v>5.6624020000000002</v>
      </c>
      <c r="FZ284">
        <v>0.68393170000000003</v>
      </c>
      <c r="GA284">
        <v>20.585529999999999</v>
      </c>
      <c r="GB284" s="1">
        <v>2.180116E-2</v>
      </c>
      <c r="GC284" s="1">
        <v>5.1597569999999999</v>
      </c>
      <c r="GD284">
        <v>0.67889509999999997</v>
      </c>
      <c r="GE284">
        <v>20.789870000000001</v>
      </c>
      <c r="GF284" s="1">
        <v>1.973747E-2</v>
      </c>
      <c r="GG284" s="1">
        <v>4.6991759999999996</v>
      </c>
      <c r="GH284">
        <v>0.67405029999999999</v>
      </c>
      <c r="GI284">
        <v>20.456289999999999</v>
      </c>
      <c r="GJ284" s="1">
        <v>1.7868450000000001E-2</v>
      </c>
      <c r="GK284" s="1">
        <v>4.27949</v>
      </c>
      <c r="GL284">
        <v>0.66917329999999997</v>
      </c>
      <c r="GM284">
        <v>19.946960000000001</v>
      </c>
      <c r="GN284" s="1">
        <v>1.617731E-2</v>
      </c>
      <c r="GO284" s="1">
        <v>3.8979490000000001</v>
      </c>
      <c r="GP284">
        <v>0.66423589999999999</v>
      </c>
      <c r="GQ284">
        <v>19.52919</v>
      </c>
      <c r="GR284" s="1">
        <v>1.4651829999999999E-2</v>
      </c>
      <c r="GS284" s="1">
        <v>3.5523250000000002</v>
      </c>
      <c r="GT284">
        <v>0.65949930000000001</v>
      </c>
      <c r="GU284">
        <v>19.805430000000001</v>
      </c>
      <c r="GV284" s="1">
        <v>1.3285150000000001E-2</v>
      </c>
      <c r="GW284" s="1">
        <v>3.2396039999999999</v>
      </c>
      <c r="GX284">
        <v>0.65528419999999998</v>
      </c>
      <c r="GY284">
        <v>20.455649999999999</v>
      </c>
      <c r="GZ284" s="1">
        <v>1.2066500000000001E-2</v>
      </c>
      <c r="HA284" s="1">
        <v>2.9578600000000002</v>
      </c>
      <c r="HB284">
        <v>0.65113100000000002</v>
      </c>
      <c r="HC284">
        <v>21.301369999999999</v>
      </c>
      <c r="HD284" s="1">
        <v>1.096684E-2</v>
      </c>
      <c r="HE284" s="1">
        <v>2.7021600000000001</v>
      </c>
      <c r="HF284">
        <v>0.64699470000000003</v>
      </c>
      <c r="HG284">
        <v>22.078420000000001</v>
      </c>
      <c r="HH284" s="1">
        <v>9.9635490000000004E-3</v>
      </c>
      <c r="HI284" s="1">
        <v>2.4676290000000001</v>
      </c>
      <c r="HJ284">
        <v>0.64301019999999998</v>
      </c>
      <c r="HK284">
        <v>22.374960000000002</v>
      </c>
      <c r="HL284" s="1">
        <v>9.0468389999999992E-3</v>
      </c>
      <c r="HM284" s="1">
        <v>2.2515900000000002</v>
      </c>
      <c r="HN284">
        <v>0.63840620000000003</v>
      </c>
      <c r="HO284">
        <v>22.207740000000001</v>
      </c>
      <c r="HP284" s="1">
        <v>8.2086620000000003E-3</v>
      </c>
      <c r="HQ284" s="1">
        <v>2.0537939999999999</v>
      </c>
      <c r="HR284">
        <v>0.6331388</v>
      </c>
      <c r="HS284">
        <v>21.875689999999999</v>
      </c>
      <c r="HT284" s="1">
        <v>7.4361820000000004E-3</v>
      </c>
      <c r="HU284" s="1">
        <v>1.87134</v>
      </c>
      <c r="HV284">
        <v>0.62796059999999998</v>
      </c>
      <c r="HW284">
        <v>21.56812</v>
      </c>
      <c r="HX284" s="1">
        <v>6.7306739999999999E-3</v>
      </c>
      <c r="HY284" s="1">
        <v>1.7034830000000001</v>
      </c>
      <c r="HZ284">
        <v>0.6232297</v>
      </c>
      <c r="IA284">
        <v>21.721019999999999</v>
      </c>
      <c r="IB284" s="1">
        <v>6.0958490000000004E-3</v>
      </c>
      <c r="IC284" s="1">
        <v>1.5509059999999999</v>
      </c>
      <c r="ID284">
        <v>0.61890809999999996</v>
      </c>
      <c r="IE284">
        <v>21.627829999999999</v>
      </c>
      <c r="IF284" s="1">
        <v>5.5247600000000001E-3</v>
      </c>
      <c r="IG284" s="1">
        <v>1.4124380000000001</v>
      </c>
      <c r="IH284">
        <v>0.61484649999999996</v>
      </c>
      <c r="II284">
        <v>22.016549999999999</v>
      </c>
      <c r="IJ284" s="1">
        <v>5.0024170000000003E-3</v>
      </c>
      <c r="IK284" s="1">
        <v>1.285064</v>
      </c>
      <c r="IL284">
        <v>0.61115010000000003</v>
      </c>
      <c r="IM284">
        <v>22.48169</v>
      </c>
      <c r="IN284" s="1">
        <v>4.514863E-3</v>
      </c>
      <c r="IO284" s="1">
        <v>1.164914</v>
      </c>
      <c r="IP284">
        <v>0.60788620000000004</v>
      </c>
      <c r="IQ284">
        <v>22.72691</v>
      </c>
      <c r="IR284" s="1">
        <v>4.0488779999999997E-3</v>
      </c>
      <c r="IS284" s="1">
        <v>1.0488789999999999</v>
      </c>
      <c r="IT284">
        <v>0.60506729999999997</v>
      </c>
      <c r="IU284">
        <v>22.679729999999999</v>
      </c>
      <c r="IV284" s="1">
        <v>3.5990940000000002E-3</v>
      </c>
      <c r="IW284" s="1">
        <v>0.93566579999999999</v>
      </c>
      <c r="IX284">
        <v>0.60265429999999998</v>
      </c>
      <c r="IY284">
        <v>22.46161</v>
      </c>
      <c r="IZ284" s="1">
        <v>3.1701469999999999E-3</v>
      </c>
      <c r="JA284" s="1">
        <v>0.82670940000000004</v>
      </c>
      <c r="JB284">
        <v>0.60055320000000001</v>
      </c>
      <c r="JC284">
        <v>22.295760000000001</v>
      </c>
      <c r="JD284" s="1">
        <v>2.7731180000000002E-3</v>
      </c>
      <c r="JE284" s="1">
        <v>0.72503090000000003</v>
      </c>
      <c r="JF284">
        <v>0.59874870000000002</v>
      </c>
      <c r="JG284">
        <v>22.694769999999998</v>
      </c>
      <c r="JH284" s="1">
        <v>2.4193069999999999E-3</v>
      </c>
      <c r="JI284" s="1">
        <v>0.63386710000000002</v>
      </c>
      <c r="JJ284">
        <v>0.59724900000000003</v>
      </c>
      <c r="JK284">
        <v>23.28331</v>
      </c>
      <c r="JL284" s="1">
        <v>2.1146950000000002E-3</v>
      </c>
      <c r="JM284" s="1">
        <v>0.55493689999999996</v>
      </c>
      <c r="JN284">
        <v>0.59599040000000003</v>
      </c>
      <c r="JO284">
        <v>23.964700000000001</v>
      </c>
      <c r="JP284" s="1">
        <v>1.8578240000000001E-3</v>
      </c>
      <c r="JQ284" s="1">
        <v>0.48813469999999998</v>
      </c>
      <c r="JR284">
        <v>0.59496570000000004</v>
      </c>
      <c r="JS284">
        <v>24.640149999999998</v>
      </c>
      <c r="JT284" s="1">
        <v>1.641209E-3</v>
      </c>
      <c r="JU284" s="1">
        <v>0.43162790000000001</v>
      </c>
      <c r="JV284">
        <v>0.59414109999999998</v>
      </c>
      <c r="JW284">
        <v>24.892330000000001</v>
      </c>
      <c r="JX284" s="1">
        <v>1.4528639999999999E-3</v>
      </c>
      <c r="JY284" s="1">
        <v>0.38245249999999997</v>
      </c>
      <c r="JZ284">
        <v>0.59353020000000001</v>
      </c>
      <c r="KA284">
        <v>24.680589999999999</v>
      </c>
      <c r="KB284" s="1">
        <v>1.281485E-3</v>
      </c>
      <c r="KC284" s="1">
        <v>0.33764280000000002</v>
      </c>
      <c r="KD284">
        <v>0.59309599999999996</v>
      </c>
      <c r="KE284">
        <v>24.374559999999999</v>
      </c>
      <c r="KF284" s="1">
        <v>1.120769E-3</v>
      </c>
      <c r="KG284" s="1">
        <v>0.29555039999999999</v>
      </c>
      <c r="KH284">
        <v>0.59279539999999997</v>
      </c>
      <c r="KI284">
        <v>24.054939999999998</v>
      </c>
      <c r="KJ284" s="1">
        <v>9.7147149999999996E-4</v>
      </c>
      <c r="KK284" s="1">
        <v>0.25629540000000001</v>
      </c>
      <c r="KL284">
        <v>0.59262239999999999</v>
      </c>
      <c r="KM284">
        <v>24.09055</v>
      </c>
      <c r="KN284" s="1">
        <v>8.384601E-4</v>
      </c>
      <c r="KO284" s="1">
        <v>0.22125880000000001</v>
      </c>
      <c r="KP284">
        <v>0.59262130000000002</v>
      </c>
      <c r="KQ284">
        <v>24.116790000000002</v>
      </c>
      <c r="KR284" s="1">
        <v>7.2712880000000001E-4</v>
      </c>
      <c r="KS284" s="1">
        <v>0.19180700000000001</v>
      </c>
      <c r="KT284">
        <v>0.59272429999999998</v>
      </c>
      <c r="KU284">
        <v>24.054649999999999</v>
      </c>
      <c r="KV284" s="1">
        <v>6.389535E-4</v>
      </c>
      <c r="KW284" s="1">
        <v>0.1684253</v>
      </c>
      <c r="KX284">
        <v>0.59297230000000001</v>
      </c>
      <c r="KY284">
        <v>23.925370000000001</v>
      </c>
      <c r="KZ284" s="1">
        <v>5.7140839999999995E-4</v>
      </c>
      <c r="LA284" s="1">
        <v>0.15046789999999999</v>
      </c>
      <c r="LB284">
        <v>0.59333780000000003</v>
      </c>
      <c r="LC284">
        <v>23.75929</v>
      </c>
      <c r="LD284" s="1">
        <v>5.1926849999999998E-4</v>
      </c>
      <c r="LE284" s="1">
        <v>0.1366088</v>
      </c>
      <c r="LF284">
        <v>0.59378399999999998</v>
      </c>
      <c r="LG284">
        <v>23.576229999999999</v>
      </c>
      <c r="LH284" s="1">
        <v>4.7710219999999999E-4</v>
      </c>
      <c r="LI284" s="1">
        <v>0.12541250000000001</v>
      </c>
      <c r="LJ284">
        <v>0.59431970000000001</v>
      </c>
      <c r="LK284">
        <v>23.402049999999999</v>
      </c>
      <c r="LL284" s="1">
        <v>4.4080040000000001E-4</v>
      </c>
      <c r="LM284" s="1">
        <v>0.11578040000000001</v>
      </c>
      <c r="LN284">
        <v>0.59488379999999996</v>
      </c>
      <c r="LO284">
        <v>23.323920000000001</v>
      </c>
      <c r="LP284" s="1">
        <v>4.0817130000000003E-4</v>
      </c>
      <c r="LQ284" s="1">
        <v>0.1071251</v>
      </c>
      <c r="LR284">
        <v>0.5954893</v>
      </c>
      <c r="LS284">
        <v>23.69614</v>
      </c>
      <c r="LT284" s="1">
        <v>3.7846249999999999E-4</v>
      </c>
      <c r="LU284" s="1">
        <v>9.9249850000000001E-2</v>
      </c>
      <c r="LV284">
        <v>0.59604000000000001</v>
      </c>
      <c r="LW284">
        <v>24.17352</v>
      </c>
      <c r="LX284" s="1">
        <v>3.5176970000000001E-4</v>
      </c>
      <c r="LY284" s="1">
        <v>9.2184219999999997E-2</v>
      </c>
      <c r="LZ284">
        <v>0.59655270000000005</v>
      </c>
      <c r="MA284">
        <v>24.718150000000001</v>
      </c>
      <c r="MB284" s="1">
        <v>3.2833660000000002E-4</v>
      </c>
      <c r="MC284" s="1">
        <v>8.5978109999999996E-2</v>
      </c>
      <c r="MD284">
        <v>0.59698989999999996</v>
      </c>
      <c r="ME284">
        <v>25.14725</v>
      </c>
      <c r="MF284" s="1">
        <v>3.0801100000000002E-4</v>
      </c>
      <c r="MG284" s="1">
        <v>8.0600279999999996E-2</v>
      </c>
      <c r="MH284">
        <v>0.59733950000000002</v>
      </c>
      <c r="MI284">
        <v>25.31345</v>
      </c>
      <c r="MJ284" s="1">
        <v>2.9045310000000001E-4</v>
      </c>
      <c r="MK284" s="1">
        <v>7.596116E-2</v>
      </c>
      <c r="ML284">
        <v>0.59759819999999997</v>
      </c>
      <c r="MM284">
        <v>25.037649999999999</v>
      </c>
      <c r="MN284" s="1">
        <v>2.7513960000000002E-4</v>
      </c>
      <c r="MO284" s="1">
        <v>7.1926249999999997E-2</v>
      </c>
      <c r="MP284">
        <v>0.59778120000000001</v>
      </c>
      <c r="MQ284">
        <v>24.671589999999998</v>
      </c>
      <c r="MR284" s="1">
        <v>2.6163210000000001E-4</v>
      </c>
      <c r="MS284" s="1">
        <v>6.8375740000000004E-2</v>
      </c>
      <c r="MT284">
        <v>0.59784090000000001</v>
      </c>
      <c r="MU284">
        <v>24.29851</v>
      </c>
      <c r="MV284" s="1">
        <v>2.4972010000000002E-4</v>
      </c>
      <c r="MW284" s="1">
        <v>6.524655E-2</v>
      </c>
      <c r="MX284">
        <v>0.59787349999999995</v>
      </c>
      <c r="MY284">
        <v>24.224129999999999</v>
      </c>
      <c r="MZ284" s="1">
        <v>2.3933369999999999E-4</v>
      </c>
      <c r="NA284" s="1">
        <v>6.2522880000000003E-2</v>
      </c>
      <c r="NB284">
        <v>0.597831</v>
      </c>
      <c r="NC284">
        <v>24.42088</v>
      </c>
      <c r="ND284" s="1">
        <v>2.3048369999999999E-4</v>
      </c>
      <c r="NE284" s="1">
        <v>6.0202730000000003E-2</v>
      </c>
      <c r="NF284">
        <v>0.597831</v>
      </c>
      <c r="NG284">
        <v>24.42088</v>
      </c>
      <c r="NH284" s="1">
        <v>2.3048369999999999E-4</v>
      </c>
      <c r="NI284" s="1">
        <v>6.0202730000000003E-2</v>
      </c>
      <c r="NJ284">
        <v>0.597831</v>
      </c>
      <c r="NK284">
        <v>24.42088</v>
      </c>
      <c r="NL284" s="1">
        <v>2.3048369999999999E-4</v>
      </c>
      <c r="NM284" s="1">
        <v>6.0202730000000003E-2</v>
      </c>
      <c r="NN284">
        <v>0.597831</v>
      </c>
      <c r="NO284">
        <v>24.42088</v>
      </c>
      <c r="NP284" s="1">
        <v>2.3048369999999999E-4</v>
      </c>
      <c r="NQ284" s="1">
        <v>6.0202730000000003E-2</v>
      </c>
      <c r="NR284">
        <v>0.597831</v>
      </c>
      <c r="NS284">
        <v>24.42088</v>
      </c>
      <c r="NT284" s="1">
        <v>2.3048369999999999E-4</v>
      </c>
      <c r="NU284" s="1">
        <v>6.0202730000000003E-2</v>
      </c>
      <c r="NV284">
        <v>0.597831</v>
      </c>
      <c r="NW284">
        <v>24.42088</v>
      </c>
      <c r="NX284" s="1">
        <v>2.3048369999999999E-4</v>
      </c>
      <c r="NY284" s="1">
        <v>6.0202730000000003E-2</v>
      </c>
      <c r="NZ284">
        <v>0.597831</v>
      </c>
      <c r="OA284">
        <v>24.42088</v>
      </c>
      <c r="OB284" s="1">
        <v>2.3048369999999999E-4</v>
      </c>
      <c r="OC284" s="1">
        <v>6.0202730000000003E-2</v>
      </c>
      <c r="OD284">
        <v>0.597831</v>
      </c>
      <c r="OE284">
        <v>24.42088</v>
      </c>
      <c r="OF284" s="1">
        <v>2.3048369999999999E-4</v>
      </c>
      <c r="OG284" s="1">
        <v>6.0202730000000003E-2</v>
      </c>
      <c r="OH284">
        <v>0.597831</v>
      </c>
      <c r="OI284">
        <v>24.42088</v>
      </c>
      <c r="OJ284" s="1">
        <v>2.3048369999999999E-4</v>
      </c>
      <c r="OK284" s="1">
        <v>6.0202730000000003E-2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0.84466640000000004</v>
      </c>
      <c r="G285">
        <v>18.608149999999998</v>
      </c>
      <c r="H285">
        <v>0</v>
      </c>
      <c r="I285">
        <v>0</v>
      </c>
      <c r="J285">
        <v>0.84241060000000001</v>
      </c>
      <c r="K285">
        <v>19.189319999999999</v>
      </c>
      <c r="L285">
        <v>0</v>
      </c>
      <c r="M285">
        <v>0</v>
      </c>
      <c r="N285">
        <v>0.84014650000000002</v>
      </c>
      <c r="O285">
        <v>19.64442</v>
      </c>
      <c r="P285">
        <v>0</v>
      </c>
      <c r="Q285">
        <v>0</v>
      </c>
      <c r="R285">
        <v>0.83786629999999995</v>
      </c>
      <c r="S285">
        <v>19.91441</v>
      </c>
      <c r="T285">
        <v>0</v>
      </c>
      <c r="U285">
        <v>0</v>
      </c>
      <c r="V285">
        <v>0.83559349999999999</v>
      </c>
      <c r="W285">
        <v>20.157330000000002</v>
      </c>
      <c r="X285">
        <v>0</v>
      </c>
      <c r="Y285">
        <v>0</v>
      </c>
      <c r="Z285">
        <v>0.83331379999999999</v>
      </c>
      <c r="AA285">
        <v>20.005019999999998</v>
      </c>
      <c r="AB285">
        <v>0</v>
      </c>
      <c r="AC285">
        <v>0</v>
      </c>
      <c r="AD285">
        <v>0.83103519999999997</v>
      </c>
      <c r="AE285">
        <v>19.512509999999999</v>
      </c>
      <c r="AF285">
        <v>0</v>
      </c>
      <c r="AG285">
        <v>0</v>
      </c>
      <c r="AH285">
        <v>0.82875310000000002</v>
      </c>
      <c r="AI285">
        <v>19.19586</v>
      </c>
      <c r="AJ285">
        <v>0</v>
      </c>
      <c r="AK285">
        <v>0</v>
      </c>
      <c r="AL285">
        <v>0.82646869999999995</v>
      </c>
      <c r="AM285">
        <v>19.08718</v>
      </c>
      <c r="AN285">
        <v>0</v>
      </c>
      <c r="AO285">
        <v>0</v>
      </c>
      <c r="AP285">
        <v>0.82417149999999995</v>
      </c>
      <c r="AQ285">
        <v>19.570720000000001</v>
      </c>
      <c r="AR285">
        <v>0</v>
      </c>
      <c r="AS285">
        <v>0</v>
      </c>
      <c r="AT285">
        <v>0.8218356</v>
      </c>
      <c r="AU285">
        <v>20.2149</v>
      </c>
      <c r="AV285">
        <v>0</v>
      </c>
      <c r="AW285">
        <v>0</v>
      </c>
      <c r="AX285">
        <v>0.81940950000000001</v>
      </c>
      <c r="AY285">
        <v>20.723420000000001</v>
      </c>
      <c r="AZ285">
        <v>0</v>
      </c>
      <c r="BA285">
        <v>0</v>
      </c>
      <c r="BB285">
        <v>0.81692980000000004</v>
      </c>
      <c r="BC285">
        <v>21.127849999999999</v>
      </c>
      <c r="BD285">
        <v>0</v>
      </c>
      <c r="BE285">
        <v>0</v>
      </c>
      <c r="BF285">
        <v>0.81439729999999999</v>
      </c>
      <c r="BG285">
        <v>21.09817</v>
      </c>
      <c r="BH285">
        <v>3.0963200000000002E-26</v>
      </c>
      <c r="BI285">
        <v>4.3077980000000004E-25</v>
      </c>
      <c r="BJ285">
        <v>0.81179829999999997</v>
      </c>
      <c r="BK285">
        <v>20.817299999999999</v>
      </c>
      <c r="BL285" s="1">
        <v>3.2900720000000001E-18</v>
      </c>
      <c r="BM285" s="1">
        <v>4.6653519999999999E-17</v>
      </c>
      <c r="BN285">
        <v>0.8091469</v>
      </c>
      <c r="BO285">
        <v>20.609780000000001</v>
      </c>
      <c r="BP285" s="1">
        <v>2.3813220000000001E-10</v>
      </c>
      <c r="BQ285" s="1">
        <v>3.3594949999999999E-9</v>
      </c>
      <c r="BR285">
        <v>0.80647449999999998</v>
      </c>
      <c r="BS285">
        <v>20.51632</v>
      </c>
      <c r="BT285" s="1">
        <v>1.315378E-6</v>
      </c>
      <c r="BU285" s="1">
        <v>1.8666630000000001E-5</v>
      </c>
      <c r="BV285">
        <v>0.80379929999999999</v>
      </c>
      <c r="BW285">
        <v>20.545349999999999</v>
      </c>
      <c r="BX285" s="1">
        <v>4.6851910000000001E-4</v>
      </c>
      <c r="BY285" s="1">
        <v>6.6733000000000001E-3</v>
      </c>
      <c r="BZ285">
        <v>0.80107729999999999</v>
      </c>
      <c r="CA285">
        <v>20.913920000000001</v>
      </c>
      <c r="CB285" s="1">
        <v>3.4575349999999998E-2</v>
      </c>
      <c r="CC285" s="1">
        <v>0.49397079999999999</v>
      </c>
      <c r="CD285">
        <v>0.79830780000000001</v>
      </c>
      <c r="CE285">
        <v>21.119399999999999</v>
      </c>
      <c r="CF285" s="1">
        <v>0.79458569999999995</v>
      </c>
      <c r="CG285">
        <v>11.39255</v>
      </c>
      <c r="CH285">
        <v>0.79543719999999996</v>
      </c>
      <c r="CI285">
        <v>21.14602</v>
      </c>
      <c r="CJ285" s="1">
        <v>7.1958719999999996</v>
      </c>
      <c r="CK285">
        <v>103.43389999999999</v>
      </c>
      <c r="CL285">
        <v>0.79239890000000002</v>
      </c>
      <c r="CM285">
        <v>20.8827</v>
      </c>
      <c r="CN285">
        <v>30.1266</v>
      </c>
      <c r="CO285">
        <v>434.38990000000001</v>
      </c>
      <c r="CP285">
        <v>0.78889279999999995</v>
      </c>
      <c r="CQ285">
        <v>20.59572</v>
      </c>
      <c r="CR285">
        <v>65.748890000000003</v>
      </c>
      <c r="CS285">
        <v>951.47680000000003</v>
      </c>
      <c r="CT285">
        <v>0.78452310000000003</v>
      </c>
      <c r="CU285">
        <v>20.345050000000001</v>
      </c>
      <c r="CV285">
        <v>82.162779999999998</v>
      </c>
      <c r="CW285">
        <v>1194.0820000000001</v>
      </c>
      <c r="CX285">
        <v>0.7789026</v>
      </c>
      <c r="CY285">
        <v>20.120010000000001</v>
      </c>
      <c r="CZ285">
        <v>63.702840000000002</v>
      </c>
      <c r="DA285">
        <v>930.79110000000003</v>
      </c>
      <c r="DB285">
        <v>0.7721713</v>
      </c>
      <c r="DC285">
        <v>20.01351</v>
      </c>
      <c r="DD285">
        <v>32.87518</v>
      </c>
      <c r="DE285">
        <v>483.25150000000002</v>
      </c>
      <c r="DF285">
        <v>0.76483970000000001</v>
      </c>
      <c r="DG285">
        <v>20.130980000000001</v>
      </c>
      <c r="DH285">
        <v>12.072419999999999</v>
      </c>
      <c r="DI285">
        <v>178.66</v>
      </c>
      <c r="DJ285">
        <v>0.75718319999999995</v>
      </c>
      <c r="DK285">
        <v>20.1601</v>
      </c>
      <c r="DL285">
        <v>3.3689269999999998</v>
      </c>
      <c r="DM285">
        <v>50.192129999999999</v>
      </c>
      <c r="DN285">
        <v>0.74947569999999997</v>
      </c>
      <c r="DO285">
        <v>20.14387</v>
      </c>
      <c r="DP285">
        <v>0.7811804</v>
      </c>
      <c r="DQ285">
        <v>11.71818</v>
      </c>
      <c r="DR285">
        <v>0.74172249999999995</v>
      </c>
      <c r="DS285">
        <v>19.74126</v>
      </c>
      <c r="DT285">
        <v>0.18892709999999999</v>
      </c>
      <c r="DU285">
        <v>2.850902</v>
      </c>
      <c r="DV285">
        <v>0.73414469999999998</v>
      </c>
      <c r="DW285">
        <v>19.188040000000001</v>
      </c>
      <c r="DX285">
        <v>7.6610170000000005E-2</v>
      </c>
      <c r="DY285">
        <v>1.162585</v>
      </c>
      <c r="DZ285">
        <v>0.72669289999999997</v>
      </c>
      <c r="EA285">
        <v>18.747150000000001</v>
      </c>
      <c r="EB285">
        <v>5.6863579999999997E-2</v>
      </c>
      <c r="EC285">
        <v>0.86767519999999998</v>
      </c>
      <c r="ED285">
        <v>0.71935260000000001</v>
      </c>
      <c r="EE285">
        <v>18.496359999999999</v>
      </c>
      <c r="EF285">
        <v>5.3145820000000003E-2</v>
      </c>
      <c r="EG285">
        <v>0.81566989999999995</v>
      </c>
      <c r="EH285">
        <v>0.71198799999999995</v>
      </c>
      <c r="EI285">
        <v>18.791979999999999</v>
      </c>
      <c r="EJ285">
        <v>5.2370640000000003E-2</v>
      </c>
      <c r="EK285">
        <v>0.80859630000000005</v>
      </c>
      <c r="EL285">
        <v>0.7048683</v>
      </c>
      <c r="EM285">
        <v>19.221579999999999</v>
      </c>
      <c r="EN285" s="1">
        <v>5.1648039999999999E-2</v>
      </c>
      <c r="EO285">
        <v>0.80200380000000004</v>
      </c>
      <c r="EP285">
        <v>0.69764559999999998</v>
      </c>
      <c r="EQ285">
        <v>19.503340000000001</v>
      </c>
      <c r="ER285" s="1">
        <v>4.9891669999999999E-2</v>
      </c>
      <c r="ES285" s="1">
        <v>0.77930129999999997</v>
      </c>
      <c r="ET285">
        <v>0.69040820000000003</v>
      </c>
      <c r="EU285">
        <v>19.761119999999998</v>
      </c>
      <c r="EV285" s="1">
        <v>4.7012150000000003E-2</v>
      </c>
      <c r="EW285" s="1">
        <v>0.73879989999999995</v>
      </c>
      <c r="EX285">
        <v>0.68316580000000005</v>
      </c>
      <c r="EY285">
        <v>19.68235</v>
      </c>
      <c r="EZ285" s="1">
        <v>4.3442559999999998E-2</v>
      </c>
      <c r="FA285" s="1">
        <v>0.68696029999999997</v>
      </c>
      <c r="FB285">
        <v>0.67587299999999995</v>
      </c>
      <c r="FC285">
        <v>19.147410000000001</v>
      </c>
      <c r="FD285" s="1">
        <v>3.963941E-2</v>
      </c>
      <c r="FE285" s="1">
        <v>0.63077399999999995</v>
      </c>
      <c r="FF285">
        <v>0.66856099999999996</v>
      </c>
      <c r="FG285">
        <v>18.520050000000001</v>
      </c>
      <c r="FH285" s="1">
        <v>3.592625E-2</v>
      </c>
      <c r="FI285" s="1">
        <v>0.57521949999999999</v>
      </c>
      <c r="FJ285">
        <v>0.6613038</v>
      </c>
      <c r="FK285">
        <v>18.05133</v>
      </c>
      <c r="FL285" s="1">
        <v>3.2492340000000001E-2</v>
      </c>
      <c r="FM285" s="1">
        <v>0.52341230000000005</v>
      </c>
      <c r="FN285">
        <v>0.65480490000000002</v>
      </c>
      <c r="FO285">
        <v>18.298829999999999</v>
      </c>
      <c r="FP285" s="1">
        <v>2.9444339999999999E-2</v>
      </c>
      <c r="FQ285" s="1">
        <v>0.47675410000000001</v>
      </c>
      <c r="FR285">
        <v>0.64827869999999999</v>
      </c>
      <c r="FS285">
        <v>18.96171</v>
      </c>
      <c r="FT285" s="1">
        <v>2.6697660000000002E-2</v>
      </c>
      <c r="FU285" s="1">
        <v>0.43458609999999998</v>
      </c>
      <c r="FV285">
        <v>0.64153470000000001</v>
      </c>
      <c r="FW285">
        <v>19.797989999999999</v>
      </c>
      <c r="FX285" s="1">
        <v>2.4194340000000002E-2</v>
      </c>
      <c r="FY285" s="1">
        <v>0.39599099999999998</v>
      </c>
      <c r="FZ285">
        <v>0.63474180000000002</v>
      </c>
      <c r="GA285">
        <v>20.584610000000001</v>
      </c>
      <c r="GB285" s="1">
        <v>2.1913930000000002E-2</v>
      </c>
      <c r="GC285" s="1">
        <v>0.36063980000000001</v>
      </c>
      <c r="GD285">
        <v>0.62792219999999999</v>
      </c>
      <c r="GE285">
        <v>20.78801</v>
      </c>
      <c r="GF285" s="1">
        <v>1.9840880000000002E-2</v>
      </c>
      <c r="GG285" s="1">
        <v>0.32824769999999998</v>
      </c>
      <c r="GH285">
        <v>0.62124829999999998</v>
      </c>
      <c r="GI285">
        <v>20.459109999999999</v>
      </c>
      <c r="GJ285" s="1">
        <v>1.7962720000000001E-2</v>
      </c>
      <c r="GK285" s="1">
        <v>0.29877749999999997</v>
      </c>
      <c r="GL285">
        <v>0.61452229999999997</v>
      </c>
      <c r="GM285">
        <v>19.952030000000001</v>
      </c>
      <c r="GN285" s="1">
        <v>1.626292E-2</v>
      </c>
      <c r="GO285" s="1">
        <v>0.27201500000000001</v>
      </c>
      <c r="GP285">
        <v>0.60776909999999995</v>
      </c>
      <c r="GQ285">
        <v>19.53595</v>
      </c>
      <c r="GR285" s="1">
        <v>1.4729600000000001E-2</v>
      </c>
      <c r="GS285" s="1">
        <v>0.24777469999999999</v>
      </c>
      <c r="GT285">
        <v>0.60119750000000005</v>
      </c>
      <c r="GU285">
        <v>19.812360000000002</v>
      </c>
      <c r="GV285" s="1">
        <v>1.3355489999999999E-2</v>
      </c>
      <c r="GW285" s="1">
        <v>0.22585060000000001</v>
      </c>
      <c r="GX285">
        <v>0.59516760000000002</v>
      </c>
      <c r="GY285">
        <v>20.45833</v>
      </c>
      <c r="GZ285" s="1">
        <v>1.212996E-2</v>
      </c>
      <c r="HA285" s="1">
        <v>0.20611009999999999</v>
      </c>
      <c r="HB285">
        <v>0.58927269999999998</v>
      </c>
      <c r="HC285">
        <v>21.301290000000002</v>
      </c>
      <c r="HD285" s="1">
        <v>1.1024829999999999E-2</v>
      </c>
      <c r="HE285" s="1">
        <v>0.18820400000000001</v>
      </c>
      <c r="HF285">
        <v>0.58341639999999995</v>
      </c>
      <c r="HG285">
        <v>22.075669999999999</v>
      </c>
      <c r="HH285" s="1">
        <v>1.001691E-2</v>
      </c>
      <c r="HI285" s="1">
        <v>0.1717899</v>
      </c>
      <c r="HJ285">
        <v>0.57770650000000001</v>
      </c>
      <c r="HK285">
        <v>22.368880000000001</v>
      </c>
      <c r="HL285" s="1">
        <v>9.0961419999999998E-3</v>
      </c>
      <c r="HM285" s="1">
        <v>0.15667909999999999</v>
      </c>
      <c r="HN285">
        <v>0.5722488</v>
      </c>
      <c r="HO285">
        <v>22.204370000000001</v>
      </c>
      <c r="HP285" s="1">
        <v>8.2534319999999998E-3</v>
      </c>
      <c r="HQ285" s="1">
        <v>0.1427553</v>
      </c>
      <c r="HR285">
        <v>0.56667380000000001</v>
      </c>
      <c r="HS285">
        <v>21.87527</v>
      </c>
      <c r="HT285" s="1">
        <v>7.4777589999999996E-3</v>
      </c>
      <c r="HU285" s="1">
        <v>0.1298803</v>
      </c>
      <c r="HV285">
        <v>0.56116960000000005</v>
      </c>
      <c r="HW285">
        <v>21.571680000000001</v>
      </c>
      <c r="HX285" s="1">
        <v>6.7686459999999997E-3</v>
      </c>
      <c r="HY285" s="1">
        <v>0.11805019999999999</v>
      </c>
      <c r="HZ285">
        <v>0.55609640000000005</v>
      </c>
      <c r="IA285">
        <v>21.726929999999999</v>
      </c>
      <c r="IB285" s="1">
        <v>6.130216E-3</v>
      </c>
      <c r="IC285" s="1">
        <v>0.1073157</v>
      </c>
      <c r="ID285">
        <v>0.55141660000000003</v>
      </c>
      <c r="IE285">
        <v>21.631630000000001</v>
      </c>
      <c r="IF285" s="1">
        <v>5.55603E-3</v>
      </c>
      <c r="IG285" s="1">
        <v>9.7603999999999996E-2</v>
      </c>
      <c r="IH285">
        <v>0.54705110000000001</v>
      </c>
      <c r="II285">
        <v>22.021550000000001</v>
      </c>
      <c r="IJ285" s="1">
        <v>5.0313559999999998E-3</v>
      </c>
      <c r="IK285" s="1">
        <v>8.8692460000000001E-2</v>
      </c>
      <c r="IL285">
        <v>0.54305139999999996</v>
      </c>
      <c r="IM285">
        <v>22.480830000000001</v>
      </c>
      <c r="IN285" s="1">
        <v>4.5423820000000002E-3</v>
      </c>
      <c r="IO285" s="1">
        <v>8.0316200000000004E-2</v>
      </c>
      <c r="IP285">
        <v>0.53951439999999995</v>
      </c>
      <c r="IQ285">
        <v>22.720770000000002</v>
      </c>
      <c r="IR285" s="1">
        <v>4.0755119999999999E-3</v>
      </c>
      <c r="IS285" s="1">
        <v>7.2255059999999996E-2</v>
      </c>
      <c r="IT285">
        <v>0.53646439999999995</v>
      </c>
      <c r="IU285">
        <v>22.674040000000002</v>
      </c>
      <c r="IV285" s="1">
        <v>3.6248399999999998E-3</v>
      </c>
      <c r="IW285" s="1">
        <v>6.4410709999999996E-2</v>
      </c>
      <c r="IX285">
        <v>0.53382529999999995</v>
      </c>
      <c r="IY285">
        <v>22.4589</v>
      </c>
      <c r="IZ285" s="1">
        <v>3.1945720000000001E-3</v>
      </c>
      <c r="JA285" s="1">
        <v>5.6877039999999997E-2</v>
      </c>
      <c r="JB285">
        <v>0.53153059999999996</v>
      </c>
      <c r="JC285">
        <v>22.299610000000001</v>
      </c>
      <c r="JD285" s="1">
        <v>2.795432E-3</v>
      </c>
      <c r="JE285" s="1">
        <v>4.9854089999999997E-2</v>
      </c>
      <c r="JF285">
        <v>0.52955569999999996</v>
      </c>
      <c r="JG285">
        <v>22.70486</v>
      </c>
      <c r="JH285" s="1">
        <v>2.4389440000000002E-3</v>
      </c>
      <c r="JI285" s="1">
        <v>4.3559390000000003E-2</v>
      </c>
      <c r="JJ285">
        <v>0.52784260000000005</v>
      </c>
      <c r="JK285">
        <v>23.29373</v>
      </c>
      <c r="JL285" s="1">
        <v>2.131441E-3</v>
      </c>
      <c r="JM285" s="1">
        <v>3.8113189999999998E-2</v>
      </c>
      <c r="JN285">
        <v>0.52640500000000001</v>
      </c>
      <c r="JO285">
        <v>23.97447</v>
      </c>
      <c r="JP285" s="1">
        <v>1.871915E-3</v>
      </c>
      <c r="JQ285" s="1">
        <v>3.3505310000000003E-2</v>
      </c>
      <c r="JR285">
        <v>0.52525060000000001</v>
      </c>
      <c r="JS285">
        <v>24.645140000000001</v>
      </c>
      <c r="JT285" s="1">
        <v>1.6532210000000001E-3</v>
      </c>
      <c r="JU285" s="1">
        <v>2.9613110000000002E-2</v>
      </c>
      <c r="JV285">
        <v>0.52432880000000004</v>
      </c>
      <c r="JW285">
        <v>24.89113</v>
      </c>
      <c r="JX285" s="1">
        <v>1.4635200000000001E-3</v>
      </c>
      <c r="JY285" s="1">
        <v>2.623172E-2</v>
      </c>
      <c r="JZ285">
        <v>0.52361069999999998</v>
      </c>
      <c r="KA285">
        <v>24.678740000000001</v>
      </c>
      <c r="KB285" s="1">
        <v>1.291361E-3</v>
      </c>
      <c r="KC285" s="1">
        <v>2.3156300000000001E-2</v>
      </c>
      <c r="KD285">
        <v>0.52308920000000003</v>
      </c>
      <c r="KE285">
        <v>24.374510000000001</v>
      </c>
      <c r="KF285" s="1">
        <v>1.1300679999999999E-3</v>
      </c>
      <c r="KG285" s="1">
        <v>2.0270690000000001E-2</v>
      </c>
      <c r="KH285">
        <v>0.52273400000000003</v>
      </c>
      <c r="KI285">
        <v>24.058820000000001</v>
      </c>
      <c r="KJ285" s="1">
        <v>9.8000980000000006E-4</v>
      </c>
      <c r="KK285" s="1">
        <v>1.7579899999999999E-2</v>
      </c>
      <c r="KL285">
        <v>0.52251289999999995</v>
      </c>
      <c r="KM285">
        <v>24.100629999999999</v>
      </c>
      <c r="KN285" s="1">
        <v>8.4586480000000005E-4</v>
      </c>
      <c r="KO285" s="1">
        <v>1.517553E-2</v>
      </c>
      <c r="KP285">
        <v>0.5224801</v>
      </c>
      <c r="KQ285">
        <v>24.12631</v>
      </c>
      <c r="KR285" s="1">
        <v>7.3318039999999997E-4</v>
      </c>
      <c r="KS285" s="1">
        <v>1.315259E-2</v>
      </c>
      <c r="KT285">
        <v>0.52257299999999995</v>
      </c>
      <c r="KU285">
        <v>24.065519999999999</v>
      </c>
      <c r="KV285" s="1">
        <v>6.4364689999999998E-4</v>
      </c>
      <c r="KW285" s="1">
        <v>1.154458E-2</v>
      </c>
      <c r="KX285">
        <v>0.52279880000000001</v>
      </c>
      <c r="KY285">
        <v>23.931429999999999</v>
      </c>
      <c r="KZ285" s="1">
        <v>5.7499549999999997E-4</v>
      </c>
      <c r="LA285" s="1">
        <v>1.030989E-2</v>
      </c>
      <c r="LB285">
        <v>0.52318010000000004</v>
      </c>
      <c r="LC285">
        <v>23.759899999999998</v>
      </c>
      <c r="LD285" s="1">
        <v>5.2207920000000001E-4</v>
      </c>
      <c r="LE285" s="1">
        <v>9.3578670000000006E-3</v>
      </c>
      <c r="LF285">
        <v>0.52363870000000001</v>
      </c>
      <c r="LG285">
        <v>23.573789999999999</v>
      </c>
      <c r="LH285" s="1">
        <v>4.794334E-4</v>
      </c>
      <c r="LI285" s="1">
        <v>8.5900079999999997E-3</v>
      </c>
      <c r="LJ285">
        <v>0.52420909999999998</v>
      </c>
      <c r="LK285">
        <v>23.399429999999999</v>
      </c>
      <c r="LL285" s="1">
        <v>4.4285389999999998E-4</v>
      </c>
      <c r="LM285" s="1">
        <v>7.9307800000000001E-3</v>
      </c>
      <c r="LN285">
        <v>0.52481009999999995</v>
      </c>
      <c r="LO285">
        <v>23.326519999999999</v>
      </c>
      <c r="LP285" s="1">
        <v>4.1003280000000001E-4</v>
      </c>
      <c r="LQ285" s="1">
        <v>7.3387859999999999E-3</v>
      </c>
      <c r="LR285">
        <v>0.52545090000000005</v>
      </c>
      <c r="LS285">
        <v>23.705020000000001</v>
      </c>
      <c r="LT285" s="1">
        <v>3.8014929999999998E-4</v>
      </c>
      <c r="LU285" s="1">
        <v>6.8004629999999996E-3</v>
      </c>
      <c r="LV285">
        <v>0.52608440000000001</v>
      </c>
      <c r="LW285">
        <v>24.185300000000002</v>
      </c>
      <c r="LX285" s="1">
        <v>3.5327060000000003E-4</v>
      </c>
      <c r="LY285" s="1">
        <v>6.3168850000000004E-3</v>
      </c>
      <c r="LZ285">
        <v>0.52664180000000005</v>
      </c>
      <c r="MA285">
        <v>24.730560000000001</v>
      </c>
      <c r="MB285" s="1">
        <v>3.2964170000000001E-4</v>
      </c>
      <c r="MC285" s="1">
        <v>5.8918870000000002E-3</v>
      </c>
      <c r="MD285">
        <v>0.52712959999999998</v>
      </c>
      <c r="ME285">
        <v>25.156400000000001</v>
      </c>
      <c r="MF285" s="1">
        <v>3.0913920000000001E-4</v>
      </c>
      <c r="MG285" s="1">
        <v>5.5235149999999997E-3</v>
      </c>
      <c r="MH285">
        <v>0.52753519999999998</v>
      </c>
      <c r="MI285">
        <v>25.315850000000001</v>
      </c>
      <c r="MJ285" s="1">
        <v>2.9142950000000001E-4</v>
      </c>
      <c r="MK285" s="1">
        <v>5.2055519999999996E-3</v>
      </c>
      <c r="ML285">
        <v>0.52783329999999995</v>
      </c>
      <c r="MM285">
        <v>25.0379</v>
      </c>
      <c r="MN285" s="1">
        <v>2.7599500000000002E-4</v>
      </c>
      <c r="MO285" s="1">
        <v>4.9290130000000003E-3</v>
      </c>
      <c r="MP285">
        <v>0.52804139999999999</v>
      </c>
      <c r="MQ285">
        <v>24.673850000000002</v>
      </c>
      <c r="MR285" s="1">
        <v>2.6238889999999999E-4</v>
      </c>
      <c r="MS285" s="1">
        <v>4.6856340000000002E-3</v>
      </c>
      <c r="MT285">
        <v>0.52814410000000001</v>
      </c>
      <c r="MU285">
        <v>24.304089999999999</v>
      </c>
      <c r="MV285" s="1">
        <v>2.5038540000000002E-4</v>
      </c>
      <c r="MW285" s="1">
        <v>4.4708600000000001E-3</v>
      </c>
      <c r="MX285">
        <v>0.52817910000000001</v>
      </c>
      <c r="MY285">
        <v>24.234539999999999</v>
      </c>
      <c r="MZ285" s="1">
        <v>2.3990940000000001E-4</v>
      </c>
      <c r="NA285" s="1">
        <v>4.2839059999999997E-3</v>
      </c>
      <c r="NB285">
        <v>0.52816280000000004</v>
      </c>
      <c r="NC285">
        <v>24.431450000000002</v>
      </c>
      <c r="ND285" s="1">
        <v>2.309693E-4</v>
      </c>
      <c r="NE285" s="1">
        <v>4.1243479999999999E-3</v>
      </c>
      <c r="NF285">
        <v>0.52816280000000004</v>
      </c>
      <c r="NG285">
        <v>24.431450000000002</v>
      </c>
      <c r="NH285" s="1">
        <v>2.309693E-4</v>
      </c>
      <c r="NI285" s="1">
        <v>4.1243479999999999E-3</v>
      </c>
      <c r="NJ285">
        <v>0.52816280000000004</v>
      </c>
      <c r="NK285">
        <v>24.431450000000002</v>
      </c>
      <c r="NL285" s="1">
        <v>2.309693E-4</v>
      </c>
      <c r="NM285" s="1">
        <v>4.1243479999999999E-3</v>
      </c>
      <c r="NN285">
        <v>0.52816280000000004</v>
      </c>
      <c r="NO285">
        <v>24.431450000000002</v>
      </c>
      <c r="NP285" s="1">
        <v>2.309693E-4</v>
      </c>
      <c r="NQ285" s="1">
        <v>4.1243479999999999E-3</v>
      </c>
      <c r="NR285">
        <v>0.52816280000000004</v>
      </c>
      <c r="NS285">
        <v>24.431450000000002</v>
      </c>
      <c r="NT285" s="1">
        <v>2.309693E-4</v>
      </c>
      <c r="NU285" s="1">
        <v>4.1243479999999999E-3</v>
      </c>
      <c r="NV285">
        <v>0.52816280000000004</v>
      </c>
      <c r="NW285">
        <v>24.431450000000002</v>
      </c>
      <c r="NX285" s="1">
        <v>2.309693E-4</v>
      </c>
      <c r="NY285" s="1">
        <v>4.1243479999999999E-3</v>
      </c>
      <c r="NZ285">
        <v>0.52816280000000004</v>
      </c>
      <c r="OA285">
        <v>24.431450000000002</v>
      </c>
      <c r="OB285" s="1">
        <v>2.309693E-4</v>
      </c>
      <c r="OC285" s="1">
        <v>4.1243479999999999E-3</v>
      </c>
      <c r="OD285">
        <v>0.52816280000000004</v>
      </c>
      <c r="OE285">
        <v>24.431450000000002</v>
      </c>
      <c r="OF285" s="1">
        <v>2.309693E-4</v>
      </c>
      <c r="OG285" s="1">
        <v>4.1243479999999999E-3</v>
      </c>
      <c r="OH285">
        <v>0.52816280000000004</v>
      </c>
      <c r="OI285">
        <v>24.431450000000002</v>
      </c>
      <c r="OJ285" s="1">
        <v>2.309693E-4</v>
      </c>
      <c r="OK285" s="1">
        <v>4.1243479999999999E-3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1.2324850000000001</v>
      </c>
      <c r="G286">
        <v>18.608139999999999</v>
      </c>
      <c r="H286">
        <v>0</v>
      </c>
      <c r="I286">
        <v>0</v>
      </c>
      <c r="J286">
        <v>1.229938</v>
      </c>
      <c r="K286">
        <v>19.190439999999999</v>
      </c>
      <c r="L286">
        <v>0</v>
      </c>
      <c r="M286">
        <v>0</v>
      </c>
      <c r="N286">
        <v>1.22739</v>
      </c>
      <c r="O286">
        <v>19.646170000000001</v>
      </c>
      <c r="P286">
        <v>0</v>
      </c>
      <c r="Q286">
        <v>0</v>
      </c>
      <c r="R286">
        <v>1.224847</v>
      </c>
      <c r="S286">
        <v>19.917549999999999</v>
      </c>
      <c r="T286">
        <v>0</v>
      </c>
      <c r="U286">
        <v>0</v>
      </c>
      <c r="V286">
        <v>1.222316</v>
      </c>
      <c r="W286">
        <v>20.160530000000001</v>
      </c>
      <c r="X286">
        <v>0</v>
      </c>
      <c r="Y286">
        <v>0</v>
      </c>
      <c r="Z286">
        <v>1.219776</v>
      </c>
      <c r="AA286">
        <v>20.007079999999998</v>
      </c>
      <c r="AB286">
        <v>0</v>
      </c>
      <c r="AC286">
        <v>0</v>
      </c>
      <c r="AD286">
        <v>1.217244</v>
      </c>
      <c r="AE286">
        <v>19.513670000000001</v>
      </c>
      <c r="AF286">
        <v>0</v>
      </c>
      <c r="AG286">
        <v>0</v>
      </c>
      <c r="AH286">
        <v>1.2147140000000001</v>
      </c>
      <c r="AI286">
        <v>19.196020000000001</v>
      </c>
      <c r="AJ286">
        <v>0</v>
      </c>
      <c r="AK286">
        <v>0</v>
      </c>
      <c r="AL286">
        <v>1.21218</v>
      </c>
      <c r="AM286">
        <v>19.08775</v>
      </c>
      <c r="AN286">
        <v>0</v>
      </c>
      <c r="AO286">
        <v>0</v>
      </c>
      <c r="AP286">
        <v>1.209641</v>
      </c>
      <c r="AQ286">
        <v>19.571370000000002</v>
      </c>
      <c r="AR286">
        <v>0</v>
      </c>
      <c r="AS286">
        <v>0</v>
      </c>
      <c r="AT286">
        <v>1.207058</v>
      </c>
      <c r="AU286">
        <v>20.21583</v>
      </c>
      <c r="AV286">
        <v>0</v>
      </c>
      <c r="AW286">
        <v>0</v>
      </c>
      <c r="AX286">
        <v>1.2043509999999999</v>
      </c>
      <c r="AY286">
        <v>20.72476</v>
      </c>
      <c r="AZ286">
        <v>0</v>
      </c>
      <c r="BA286">
        <v>0</v>
      </c>
      <c r="BB286">
        <v>1.2016100000000001</v>
      </c>
      <c r="BC286">
        <v>21.12914</v>
      </c>
      <c r="BD286">
        <v>0</v>
      </c>
      <c r="BE286">
        <v>0</v>
      </c>
      <c r="BF286">
        <v>1.198788</v>
      </c>
      <c r="BG286">
        <v>21.098839999999999</v>
      </c>
      <c r="BH286">
        <v>2.8602620000000003E-26</v>
      </c>
      <c r="BI286">
        <v>8.6810989999999997E-25</v>
      </c>
      <c r="BJ286">
        <v>1.1959200000000001</v>
      </c>
      <c r="BK286">
        <v>20.817710000000002</v>
      </c>
      <c r="BL286" s="1">
        <v>3.2643740000000001E-18</v>
      </c>
      <c r="BM286" s="1">
        <v>1.047875E-16</v>
      </c>
      <c r="BN286">
        <v>1.1930369999999999</v>
      </c>
      <c r="BO286">
        <v>20.609639999999999</v>
      </c>
      <c r="BP286" s="1">
        <v>2.3260449999999999E-10</v>
      </c>
      <c r="BQ286" s="1">
        <v>7.2644699999999998E-9</v>
      </c>
      <c r="BR286">
        <v>1.1900809999999999</v>
      </c>
      <c r="BS286">
        <v>20.516259999999999</v>
      </c>
      <c r="BT286" s="1">
        <v>1.2953229999999999E-6</v>
      </c>
      <c r="BU286" s="1">
        <v>4.1069989999999997E-5</v>
      </c>
      <c r="BV286">
        <v>1.187136</v>
      </c>
      <c r="BW286">
        <v>20.54561</v>
      </c>
      <c r="BX286" s="1">
        <v>4.6315069999999998E-4</v>
      </c>
      <c r="BY286" s="1">
        <v>1.480647E-2</v>
      </c>
      <c r="BZ286">
        <v>1.184191</v>
      </c>
      <c r="CA286">
        <v>20.914490000000001</v>
      </c>
      <c r="CB286" s="1">
        <v>3.4275020000000003E-2</v>
      </c>
      <c r="CC286" s="1">
        <v>1.102786</v>
      </c>
      <c r="CD286">
        <v>1.1811400000000001</v>
      </c>
      <c r="CE286">
        <v>21.120729999999998</v>
      </c>
      <c r="CF286" s="1">
        <v>0.78948249999999998</v>
      </c>
      <c r="CG286" s="1">
        <v>25.5623</v>
      </c>
      <c r="CH286">
        <v>1.177972</v>
      </c>
      <c r="CI286">
        <v>21.147120000000001</v>
      </c>
      <c r="CJ286" s="1">
        <v>7.1635660000000003</v>
      </c>
      <c r="CK286">
        <v>233.07169999999999</v>
      </c>
      <c r="CL286">
        <v>1.1746289999999999</v>
      </c>
      <c r="CM286">
        <v>20.883780000000002</v>
      </c>
      <c r="CN286">
        <v>30.042190000000002</v>
      </c>
      <c r="CO286">
        <v>982.43589999999995</v>
      </c>
      <c r="CP286">
        <v>1.170677</v>
      </c>
      <c r="CQ286">
        <v>20.5962</v>
      </c>
      <c r="CR286">
        <v>65.663039999999995</v>
      </c>
      <c r="CS286">
        <v>2158.6930000000002</v>
      </c>
      <c r="CT286">
        <v>1.1657420000000001</v>
      </c>
      <c r="CU286">
        <v>20.344619999999999</v>
      </c>
      <c r="CV286">
        <v>82.165130000000005</v>
      </c>
      <c r="CW286">
        <v>2716.2559999999999</v>
      </c>
      <c r="CX286">
        <v>1.1593560000000001</v>
      </c>
      <c r="CY286">
        <v>20.119240000000001</v>
      </c>
      <c r="CZ286">
        <v>63.780830000000002</v>
      </c>
      <c r="DA286">
        <v>2121.672</v>
      </c>
      <c r="DB286">
        <v>1.1518299999999999</v>
      </c>
      <c r="DC286">
        <v>20.013729999999999</v>
      </c>
      <c r="DD286">
        <v>32.950029999999998</v>
      </c>
      <c r="DE286">
        <v>1103.154</v>
      </c>
      <c r="DF286">
        <v>1.1436059999999999</v>
      </c>
      <c r="DG286">
        <v>20.132539999999999</v>
      </c>
      <c r="DH286">
        <v>12.110910000000001</v>
      </c>
      <c r="DI286">
        <v>408.29680000000002</v>
      </c>
      <c r="DJ286">
        <v>1.1350420000000001</v>
      </c>
      <c r="DK286">
        <v>20.162610000000001</v>
      </c>
      <c r="DL286">
        <v>3.3821759999999998</v>
      </c>
      <c r="DM286">
        <v>114.776</v>
      </c>
      <c r="DN286">
        <v>1.1265000000000001</v>
      </c>
      <c r="DO286">
        <v>20.146599999999999</v>
      </c>
      <c r="DP286">
        <v>0.78456369999999997</v>
      </c>
      <c r="DQ286">
        <v>26.786909999999999</v>
      </c>
      <c r="DR286">
        <v>1.1179889999999999</v>
      </c>
      <c r="DS286">
        <v>19.743449999999999</v>
      </c>
      <c r="DT286">
        <v>0.1896178</v>
      </c>
      <c r="DU286">
        <v>6.4964880000000003</v>
      </c>
      <c r="DV286">
        <v>1.109791</v>
      </c>
      <c r="DW286">
        <v>19.190180000000002</v>
      </c>
      <c r="DX286">
        <v>7.6733570000000001E-2</v>
      </c>
      <c r="DY286">
        <v>2.6314090000000001</v>
      </c>
      <c r="DZ286">
        <v>1.1018250000000001</v>
      </c>
      <c r="EA286">
        <v>18.748360000000002</v>
      </c>
      <c r="EB286">
        <v>5.6886390000000002E-2</v>
      </c>
      <c r="EC286">
        <v>1.9547650000000001</v>
      </c>
      <c r="ED286">
        <v>1.094017</v>
      </c>
      <c r="EE286">
        <v>18.496659999999999</v>
      </c>
      <c r="EF286">
        <v>5.3150580000000003E-2</v>
      </c>
      <c r="EG286">
        <v>1.833169</v>
      </c>
      <c r="EH286">
        <v>1.086157</v>
      </c>
      <c r="EI286">
        <v>18.792770000000001</v>
      </c>
      <c r="EJ286" s="1">
        <v>5.2372340000000003E-2</v>
      </c>
      <c r="EK286">
        <v>1.8140940000000001</v>
      </c>
      <c r="EL286">
        <v>1.078667</v>
      </c>
      <c r="EM286">
        <v>19.22165</v>
      </c>
      <c r="EN286" s="1">
        <v>5.1651599999999999E-2</v>
      </c>
      <c r="EO286">
        <v>1.796443</v>
      </c>
      <c r="EP286">
        <v>1.071035</v>
      </c>
      <c r="EQ286">
        <v>19.504480000000001</v>
      </c>
      <c r="ER286" s="1">
        <v>4.9898640000000001E-2</v>
      </c>
      <c r="ES286">
        <v>1.7432369999999999</v>
      </c>
      <c r="ET286">
        <v>1.063242</v>
      </c>
      <c r="EU286">
        <v>19.763339999999999</v>
      </c>
      <c r="EV286" s="1">
        <v>4.7021830000000001E-2</v>
      </c>
      <c r="EW286" s="1">
        <v>1.6511119999999999</v>
      </c>
      <c r="EX286">
        <v>1.05535</v>
      </c>
      <c r="EY286">
        <v>19.68411</v>
      </c>
      <c r="EZ286" s="1">
        <v>4.3453609999999997E-2</v>
      </c>
      <c r="FA286" s="1">
        <v>1.533771</v>
      </c>
      <c r="FB286">
        <v>1.04741</v>
      </c>
      <c r="FC286">
        <v>19.149640000000002</v>
      </c>
      <c r="FD286" s="1">
        <v>3.965072E-2</v>
      </c>
      <c r="FE286" s="1">
        <v>1.406803</v>
      </c>
      <c r="FF286">
        <v>1.039558</v>
      </c>
      <c r="FG286">
        <v>18.522390000000001</v>
      </c>
      <c r="FH286" s="1">
        <v>3.5937089999999998E-2</v>
      </c>
      <c r="FI286" s="1">
        <v>1.281385</v>
      </c>
      <c r="FJ286">
        <v>1.0318069999999999</v>
      </c>
      <c r="FK286">
        <v>18.053519999999999</v>
      </c>
      <c r="FL286" s="1">
        <v>3.250227E-2</v>
      </c>
      <c r="FM286" s="1">
        <v>1.1645449999999999</v>
      </c>
      <c r="FN286">
        <v>1.0251159999999999</v>
      </c>
      <c r="FO286">
        <v>18.300689999999999</v>
      </c>
      <c r="FP286" s="1">
        <v>2.9453190000000001E-2</v>
      </c>
      <c r="FQ286" s="1">
        <v>1.059385</v>
      </c>
      <c r="FR286">
        <v>1.018303</v>
      </c>
      <c r="FS286">
        <v>18.962230000000002</v>
      </c>
      <c r="FT286" s="1">
        <v>2.6705759999999999E-2</v>
      </c>
      <c r="FU286" s="1">
        <v>0.96450349999999996</v>
      </c>
      <c r="FV286">
        <v>1.0112810000000001</v>
      </c>
      <c r="FW286">
        <v>19.798110000000001</v>
      </c>
      <c r="FX286" s="1">
        <v>2.4201779999999999E-2</v>
      </c>
      <c r="FY286" s="1">
        <v>0.87769350000000002</v>
      </c>
      <c r="FZ286">
        <v>1.0042740000000001</v>
      </c>
      <c r="GA286">
        <v>20.584389999999999</v>
      </c>
      <c r="GB286" s="1">
        <v>2.1920789999999999E-2</v>
      </c>
      <c r="GC286" s="1">
        <v>0.79822820000000005</v>
      </c>
      <c r="GD286">
        <v>0.99737410000000004</v>
      </c>
      <c r="GE286">
        <v>20.787330000000001</v>
      </c>
      <c r="GF286" s="1">
        <v>1.9847190000000001E-2</v>
      </c>
      <c r="GG286" s="1">
        <v>0.72548060000000003</v>
      </c>
      <c r="GH286">
        <v>0.99049350000000003</v>
      </c>
      <c r="GI286">
        <v>20.46</v>
      </c>
      <c r="GJ286" s="1">
        <v>1.7968459999999999E-2</v>
      </c>
      <c r="GK286" s="1">
        <v>0.65952339999999998</v>
      </c>
      <c r="GL286">
        <v>0.98345210000000005</v>
      </c>
      <c r="GM286">
        <v>19.953759999999999</v>
      </c>
      <c r="GN286" s="1">
        <v>1.6268129999999999E-2</v>
      </c>
      <c r="GO286" s="1">
        <v>0.59966900000000001</v>
      </c>
      <c r="GP286">
        <v>0.97635229999999995</v>
      </c>
      <c r="GQ286">
        <v>19.538309999999999</v>
      </c>
      <c r="GR286" s="1">
        <v>1.473433E-2</v>
      </c>
      <c r="GS286" s="1">
        <v>0.54550810000000005</v>
      </c>
      <c r="GT286">
        <v>0.96958259999999996</v>
      </c>
      <c r="GU286">
        <v>19.814910000000001</v>
      </c>
      <c r="GV286" s="1">
        <v>1.335977E-2</v>
      </c>
      <c r="GW286" s="1">
        <v>0.49655749999999999</v>
      </c>
      <c r="GX286">
        <v>0.96346860000000001</v>
      </c>
      <c r="GY286">
        <v>20.459430000000001</v>
      </c>
      <c r="GZ286" s="1">
        <v>1.213381E-2</v>
      </c>
      <c r="HA286" s="1">
        <v>0.45255489999999998</v>
      </c>
      <c r="HB286">
        <v>0.95751269999999999</v>
      </c>
      <c r="HC286">
        <v>21.301439999999999</v>
      </c>
      <c r="HD286" s="1">
        <v>1.1028349999999999E-2</v>
      </c>
      <c r="HE286" s="1">
        <v>0.41269129999999998</v>
      </c>
      <c r="HF286">
        <v>0.95159079999999996</v>
      </c>
      <c r="HG286">
        <v>22.07479</v>
      </c>
      <c r="HH286" s="1">
        <v>1.002014E-2</v>
      </c>
      <c r="HI286" s="1">
        <v>0.3761854</v>
      </c>
      <c r="HJ286">
        <v>0.94591369999999997</v>
      </c>
      <c r="HK286">
        <v>22.366720000000001</v>
      </c>
      <c r="HL286" s="1">
        <v>9.0991300000000004E-3</v>
      </c>
      <c r="HM286" s="1">
        <v>0.34262429999999999</v>
      </c>
      <c r="HN286">
        <v>0.9405152</v>
      </c>
      <c r="HO286">
        <v>22.203060000000001</v>
      </c>
      <c r="HP286" s="1">
        <v>8.2561879999999994E-3</v>
      </c>
      <c r="HQ286" s="1">
        <v>0.311753</v>
      </c>
      <c r="HR286">
        <v>0.93502130000000006</v>
      </c>
      <c r="HS286">
        <v>21.874939999999999</v>
      </c>
      <c r="HT286" s="1">
        <v>7.4803150000000004E-3</v>
      </c>
      <c r="HU286" s="1">
        <v>0.2832365</v>
      </c>
      <c r="HV286">
        <v>0.92960730000000003</v>
      </c>
      <c r="HW286">
        <v>21.57291</v>
      </c>
      <c r="HX286" s="1">
        <v>6.7709789999999999E-3</v>
      </c>
      <c r="HY286" s="1">
        <v>0.25706020000000002</v>
      </c>
      <c r="HZ286">
        <v>0.92469009999999996</v>
      </c>
      <c r="IA286">
        <v>21.729099999999999</v>
      </c>
      <c r="IB286" s="1">
        <v>6.1323219999999999E-3</v>
      </c>
      <c r="IC286" s="1">
        <v>0.23337869999999999</v>
      </c>
      <c r="ID286">
        <v>0.92012579999999999</v>
      </c>
      <c r="IE286">
        <v>21.633019999999998</v>
      </c>
      <c r="IF286" s="1">
        <v>5.5579380000000001E-3</v>
      </c>
      <c r="IG286" s="1">
        <v>0.2119982</v>
      </c>
      <c r="IH286">
        <v>0.91576769999999996</v>
      </c>
      <c r="II286">
        <v>22.023540000000001</v>
      </c>
      <c r="IJ286" s="1">
        <v>5.033114E-3</v>
      </c>
      <c r="IK286" s="1">
        <v>0.1924285</v>
      </c>
      <c r="IL286">
        <v>0.91184790000000004</v>
      </c>
      <c r="IM286">
        <v>22.48076</v>
      </c>
      <c r="IN286" s="1">
        <v>4.5440460000000004E-3</v>
      </c>
      <c r="IO286" s="1">
        <v>0.17407520000000001</v>
      </c>
      <c r="IP286">
        <v>0.90836890000000003</v>
      </c>
      <c r="IQ286">
        <v>22.718540000000001</v>
      </c>
      <c r="IR286" s="1">
        <v>4.0771100000000001E-3</v>
      </c>
      <c r="IS286" s="1">
        <v>0.15645870000000001</v>
      </c>
      <c r="IT286">
        <v>0.90541229999999995</v>
      </c>
      <c r="IU286">
        <v>22.67183</v>
      </c>
      <c r="IV286" s="1">
        <v>3.626378E-3</v>
      </c>
      <c r="IW286" s="1">
        <v>0.13936760000000001</v>
      </c>
      <c r="IX286">
        <v>0.90286869999999997</v>
      </c>
      <c r="IY286">
        <v>22.457750000000001</v>
      </c>
      <c r="IZ286" s="1">
        <v>3.1960249999999999E-3</v>
      </c>
      <c r="JA286" s="1">
        <v>0.1229845</v>
      </c>
      <c r="JB286">
        <v>0.90064599999999995</v>
      </c>
      <c r="JC286">
        <v>22.300989999999999</v>
      </c>
      <c r="JD286" s="1">
        <v>2.7967539999999998E-3</v>
      </c>
      <c r="JE286" s="1">
        <v>0.1077345</v>
      </c>
      <c r="JF286">
        <v>0.8987484</v>
      </c>
      <c r="JG286">
        <v>22.708770000000001</v>
      </c>
      <c r="JH286" s="1">
        <v>2.4401090000000002E-3</v>
      </c>
      <c r="JI286" s="1">
        <v>9.4079430000000006E-2</v>
      </c>
      <c r="JJ286">
        <v>0.8971382</v>
      </c>
      <c r="JK286">
        <v>23.29786</v>
      </c>
      <c r="JL286" s="1">
        <v>2.132433E-3</v>
      </c>
      <c r="JM286" s="1">
        <v>8.2270140000000005E-2</v>
      </c>
      <c r="JN286">
        <v>0.8958045</v>
      </c>
      <c r="JO286">
        <v>23.978439999999999</v>
      </c>
      <c r="JP286" s="1">
        <v>1.8727489999999999E-3</v>
      </c>
      <c r="JQ286" s="1">
        <v>7.228822E-2</v>
      </c>
      <c r="JR286">
        <v>0.89473210000000003</v>
      </c>
      <c r="JS286">
        <v>24.647259999999999</v>
      </c>
      <c r="JT286" s="1">
        <v>1.6539300000000001E-3</v>
      </c>
      <c r="JU286" s="1">
        <v>6.3864400000000002E-2</v>
      </c>
      <c r="JV286">
        <v>0.89386880000000002</v>
      </c>
      <c r="JW286">
        <v>24.890699999999999</v>
      </c>
      <c r="JX286" s="1">
        <v>1.4641470000000001E-3</v>
      </c>
      <c r="JY286" s="1">
        <v>5.6555309999999998E-2</v>
      </c>
      <c r="JZ286">
        <v>0.89323319999999995</v>
      </c>
      <c r="KA286">
        <v>24.67792</v>
      </c>
      <c r="KB286" s="1">
        <v>1.2919400000000001E-3</v>
      </c>
      <c r="KC286" s="1">
        <v>4.9915370000000001E-2</v>
      </c>
      <c r="KD286">
        <v>0.89278809999999997</v>
      </c>
      <c r="KE286">
        <v>24.374300000000002</v>
      </c>
      <c r="KF286" s="1">
        <v>1.1306109999999999E-3</v>
      </c>
      <c r="KG286" s="1">
        <v>4.369133E-2</v>
      </c>
      <c r="KH286">
        <v>0.89253950000000004</v>
      </c>
      <c r="KI286">
        <v>24.060169999999999</v>
      </c>
      <c r="KJ286" s="1">
        <v>9.8050869999999997E-4</v>
      </c>
      <c r="KK286" s="1">
        <v>3.7889020000000002E-2</v>
      </c>
      <c r="KL286">
        <v>0.89236210000000005</v>
      </c>
      <c r="KM286">
        <v>24.104430000000001</v>
      </c>
      <c r="KN286" s="1">
        <v>8.4629849999999995E-4</v>
      </c>
      <c r="KO286" s="1">
        <v>3.2704360000000002E-2</v>
      </c>
      <c r="KP286">
        <v>0.89240549999999996</v>
      </c>
      <c r="KQ286">
        <v>24.12989</v>
      </c>
      <c r="KR286" s="1">
        <v>7.3353559999999999E-4</v>
      </c>
      <c r="KS286" s="1">
        <v>2.8342119999999998E-2</v>
      </c>
      <c r="KT286">
        <v>0.89254029999999995</v>
      </c>
      <c r="KU286">
        <v>24.069749999999999</v>
      </c>
      <c r="KV286" s="1">
        <v>6.4392319999999998E-4</v>
      </c>
      <c r="KW286" s="1">
        <v>2.487323E-2</v>
      </c>
      <c r="KX286">
        <v>0.89282419999999996</v>
      </c>
      <c r="KY286">
        <v>23.933800000000002</v>
      </c>
      <c r="KZ286" s="1">
        <v>5.7520610000000002E-4</v>
      </c>
      <c r="LA286" s="1">
        <v>2.2210000000000001E-2</v>
      </c>
      <c r="LB286">
        <v>0.89322559999999995</v>
      </c>
      <c r="LC286">
        <v>23.760069999999999</v>
      </c>
      <c r="LD286" s="1">
        <v>5.2224349999999999E-4</v>
      </c>
      <c r="LE286" s="1">
        <v>2.015894E-2</v>
      </c>
      <c r="LF286">
        <v>0.89371710000000004</v>
      </c>
      <c r="LG286">
        <v>23.572790000000001</v>
      </c>
      <c r="LH286" s="1">
        <v>4.7956909999999998E-4</v>
      </c>
      <c r="LI286" s="1">
        <v>1.8505379999999998E-2</v>
      </c>
      <c r="LJ286">
        <v>0.89430869999999996</v>
      </c>
      <c r="LK286">
        <v>23.398350000000001</v>
      </c>
      <c r="LL286" s="1">
        <v>4.4297299999999999E-4</v>
      </c>
      <c r="LM286" s="1">
        <v>1.7087229999999998E-2</v>
      </c>
      <c r="LN286">
        <v>0.89495559999999996</v>
      </c>
      <c r="LO286">
        <v>23.32752</v>
      </c>
      <c r="LP286" s="1">
        <v>4.1014069999999999E-4</v>
      </c>
      <c r="LQ286" s="1">
        <v>1.581434E-2</v>
      </c>
      <c r="LR286">
        <v>0.89558990000000005</v>
      </c>
      <c r="LS286">
        <v>23.708449999999999</v>
      </c>
      <c r="LT286" s="1">
        <v>3.8024679999999999E-4</v>
      </c>
      <c r="LU286" s="1">
        <v>1.4656570000000001E-2</v>
      </c>
      <c r="LV286">
        <v>0.8961903</v>
      </c>
      <c r="LW286">
        <v>24.189900000000002</v>
      </c>
      <c r="LX286" s="1">
        <v>3.5335770000000002E-4</v>
      </c>
      <c r="LY286" s="1">
        <v>1.36166E-2</v>
      </c>
      <c r="LZ286">
        <v>0.89674089999999995</v>
      </c>
      <c r="MA286">
        <v>24.735389999999999</v>
      </c>
      <c r="MB286" s="1">
        <v>3.2971740000000002E-4</v>
      </c>
      <c r="MC286" s="1">
        <v>1.270191E-2</v>
      </c>
      <c r="MD286">
        <v>0.89719490000000002</v>
      </c>
      <c r="ME286">
        <v>25.159980000000001</v>
      </c>
      <c r="MF286" s="1">
        <v>3.0920459999999998E-4</v>
      </c>
      <c r="MG286" s="1">
        <v>1.190896E-2</v>
      </c>
      <c r="MH286">
        <v>0.89757600000000004</v>
      </c>
      <c r="MI286">
        <v>25.316739999999999</v>
      </c>
      <c r="MJ286" s="1">
        <v>2.9148610000000001E-4</v>
      </c>
      <c r="MK286" s="1">
        <v>1.122426E-2</v>
      </c>
      <c r="ML286">
        <v>0.89784090000000005</v>
      </c>
      <c r="MM286">
        <v>25.03783</v>
      </c>
      <c r="MN286" s="1">
        <v>2.7604449999999998E-4</v>
      </c>
      <c r="MO286" s="1">
        <v>1.0628780000000001E-2</v>
      </c>
      <c r="MP286">
        <v>0.89799580000000001</v>
      </c>
      <c r="MQ286">
        <v>24.674520000000001</v>
      </c>
      <c r="MR286" s="1">
        <v>2.6243289999999998E-4</v>
      </c>
      <c r="MS286" s="1">
        <v>1.0104170000000001E-2</v>
      </c>
      <c r="MT286">
        <v>0.8980958</v>
      </c>
      <c r="MU286">
        <v>24.306059999999999</v>
      </c>
      <c r="MV286" s="1">
        <v>2.5042430000000001E-4</v>
      </c>
      <c r="MW286" s="1">
        <v>9.6411940000000005E-3</v>
      </c>
      <c r="MX286">
        <v>0.89810080000000003</v>
      </c>
      <c r="MY286">
        <v>24.238499999999998</v>
      </c>
      <c r="MZ286" s="1">
        <v>2.39943E-4</v>
      </c>
      <c r="NA286" s="1">
        <v>9.2376809999999993E-3</v>
      </c>
      <c r="NB286">
        <v>0.89807420000000004</v>
      </c>
      <c r="NC286">
        <v>24.435559999999999</v>
      </c>
      <c r="ND286" s="1">
        <v>2.3099780000000001E-4</v>
      </c>
      <c r="NE286" s="1">
        <v>8.8933429999999997E-3</v>
      </c>
      <c r="NF286">
        <v>0.89807420000000004</v>
      </c>
      <c r="NG286">
        <v>24.435559999999999</v>
      </c>
      <c r="NH286" s="1">
        <v>2.3099780000000001E-4</v>
      </c>
      <c r="NI286" s="1">
        <v>8.8933429999999997E-3</v>
      </c>
      <c r="NJ286">
        <v>0.89807420000000004</v>
      </c>
      <c r="NK286">
        <v>24.435559999999999</v>
      </c>
      <c r="NL286" s="1">
        <v>2.3099780000000001E-4</v>
      </c>
      <c r="NM286" s="1">
        <v>8.8933429999999997E-3</v>
      </c>
      <c r="NN286">
        <v>0.89807420000000004</v>
      </c>
      <c r="NO286">
        <v>24.435559999999999</v>
      </c>
      <c r="NP286" s="1">
        <v>2.3099780000000001E-4</v>
      </c>
      <c r="NQ286" s="1">
        <v>8.8933429999999997E-3</v>
      </c>
      <c r="NR286">
        <v>0.89807420000000004</v>
      </c>
      <c r="NS286">
        <v>24.435559999999999</v>
      </c>
      <c r="NT286" s="1">
        <v>2.3099780000000001E-4</v>
      </c>
      <c r="NU286" s="1">
        <v>8.8933429999999997E-3</v>
      </c>
      <c r="NV286">
        <v>0.89807420000000004</v>
      </c>
      <c r="NW286">
        <v>24.435559999999999</v>
      </c>
      <c r="NX286" s="1">
        <v>2.3099780000000001E-4</v>
      </c>
      <c r="NY286" s="1">
        <v>8.8933429999999997E-3</v>
      </c>
      <c r="NZ286">
        <v>0.89807420000000004</v>
      </c>
      <c r="OA286">
        <v>24.435559999999999</v>
      </c>
      <c r="OB286" s="1">
        <v>2.3099780000000001E-4</v>
      </c>
      <c r="OC286" s="1">
        <v>8.8933429999999997E-3</v>
      </c>
      <c r="OD286">
        <v>0.89807420000000004</v>
      </c>
      <c r="OE286">
        <v>24.435559999999999</v>
      </c>
      <c r="OF286" s="1">
        <v>2.3099780000000001E-4</v>
      </c>
      <c r="OG286" s="1">
        <v>8.8933429999999997E-3</v>
      </c>
      <c r="OH286">
        <v>0.89807420000000004</v>
      </c>
      <c r="OI286">
        <v>24.435559999999999</v>
      </c>
      <c r="OJ286" s="1">
        <v>2.3099780000000001E-4</v>
      </c>
      <c r="OK286" s="1">
        <v>8.8933429999999997E-3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1.2701229999999999</v>
      </c>
      <c r="G287">
        <v>18.60914</v>
      </c>
      <c r="H287">
        <v>0</v>
      </c>
      <c r="I287">
        <v>0</v>
      </c>
      <c r="J287">
        <v>1.267811</v>
      </c>
      <c r="K287">
        <v>19.200369999999999</v>
      </c>
      <c r="L287">
        <v>0</v>
      </c>
      <c r="M287">
        <v>0</v>
      </c>
      <c r="N287">
        <v>1.265474</v>
      </c>
      <c r="O287">
        <v>19.657640000000001</v>
      </c>
      <c r="P287">
        <v>0</v>
      </c>
      <c r="Q287">
        <v>0</v>
      </c>
      <c r="R287">
        <v>1.2631140000000001</v>
      </c>
      <c r="S287">
        <v>19.938199999999998</v>
      </c>
      <c r="T287">
        <v>0</v>
      </c>
      <c r="U287">
        <v>0</v>
      </c>
      <c r="V287">
        <v>1.260796</v>
      </c>
      <c r="W287">
        <v>20.181460000000001</v>
      </c>
      <c r="X287">
        <v>0</v>
      </c>
      <c r="Y287">
        <v>0</v>
      </c>
      <c r="Z287">
        <v>1.2584709999999999</v>
      </c>
      <c r="AA287">
        <v>20.019760000000002</v>
      </c>
      <c r="AB287">
        <v>0</v>
      </c>
      <c r="AC287">
        <v>0</v>
      </c>
      <c r="AD287">
        <v>1.256127</v>
      </c>
      <c r="AE287">
        <v>19.520710000000001</v>
      </c>
      <c r="AF287">
        <v>0</v>
      </c>
      <c r="AG287">
        <v>0</v>
      </c>
      <c r="AH287">
        <v>1.2538180000000001</v>
      </c>
      <c r="AI287">
        <v>19.1967</v>
      </c>
      <c r="AJ287">
        <v>0</v>
      </c>
      <c r="AK287">
        <v>0</v>
      </c>
      <c r="AL287">
        <v>1.251474</v>
      </c>
      <c r="AM287">
        <v>19.091719999999999</v>
      </c>
      <c r="AN287">
        <v>0</v>
      </c>
      <c r="AO287">
        <v>0</v>
      </c>
      <c r="AP287">
        <v>1.2491920000000001</v>
      </c>
      <c r="AQ287">
        <v>19.577999999999999</v>
      </c>
      <c r="AR287">
        <v>0</v>
      </c>
      <c r="AS287">
        <v>0</v>
      </c>
      <c r="AT287">
        <v>1.2468399999999999</v>
      </c>
      <c r="AU287">
        <v>20.22448</v>
      </c>
      <c r="AV287">
        <v>0</v>
      </c>
      <c r="AW287">
        <v>0</v>
      </c>
      <c r="AX287">
        <v>1.24437</v>
      </c>
      <c r="AY287">
        <v>20.733910000000002</v>
      </c>
      <c r="AZ287">
        <v>0</v>
      </c>
      <c r="BA287">
        <v>0</v>
      </c>
      <c r="BB287">
        <v>1.2418450000000001</v>
      </c>
      <c r="BC287">
        <v>21.137709999999998</v>
      </c>
      <c r="BD287">
        <v>0</v>
      </c>
      <c r="BE287">
        <v>0</v>
      </c>
      <c r="BF287">
        <v>1.239274</v>
      </c>
      <c r="BG287">
        <v>21.102830000000001</v>
      </c>
      <c r="BH287">
        <v>2.2365110000000001E-26</v>
      </c>
      <c r="BI287">
        <v>2.3890950000000001E-24</v>
      </c>
      <c r="BJ287">
        <v>1.236693</v>
      </c>
      <c r="BK287">
        <v>20.82009</v>
      </c>
      <c r="BL287" s="1">
        <v>3.1984500000000001E-18</v>
      </c>
      <c r="BM287" s="1">
        <v>6.6622910000000004E-16</v>
      </c>
      <c r="BN287">
        <v>1.2340409999999999</v>
      </c>
      <c r="BO287">
        <v>20.608319999999999</v>
      </c>
      <c r="BP287" s="1">
        <v>2.1414809999999999E-10</v>
      </c>
      <c r="BQ287" s="1">
        <v>3.5476110000000001E-8</v>
      </c>
      <c r="BR287">
        <v>1.231347</v>
      </c>
      <c r="BS287">
        <v>20.515750000000001</v>
      </c>
      <c r="BT287" s="1">
        <v>1.230251E-6</v>
      </c>
      <c r="BU287" s="1">
        <v>2.2818360000000001E-4</v>
      </c>
      <c r="BV287">
        <v>1.228701</v>
      </c>
      <c r="BW287">
        <v>20.547779999999999</v>
      </c>
      <c r="BX287" s="1">
        <v>4.4608719999999997E-4</v>
      </c>
      <c r="BY287" s="1">
        <v>8.7472629999999996E-2</v>
      </c>
      <c r="BZ287">
        <v>1.2260009999999999</v>
      </c>
      <c r="CA287">
        <v>20.918500000000002</v>
      </c>
      <c r="CB287" s="1">
        <v>3.3337560000000002E-2</v>
      </c>
      <c r="CC287" s="1">
        <v>6.8122210000000001</v>
      </c>
      <c r="CD287">
        <v>1.2232289999999999</v>
      </c>
      <c r="CE287">
        <v>21.129429999999999</v>
      </c>
      <c r="CF287" s="1">
        <v>0.77382249999999997</v>
      </c>
      <c r="CG287">
        <v>163.7167</v>
      </c>
      <c r="CH287">
        <v>1.220378</v>
      </c>
      <c r="CI287">
        <v>21.153929999999999</v>
      </c>
      <c r="CJ287" s="1">
        <v>7.0660910000000001</v>
      </c>
      <c r="CK287">
        <v>1539.046</v>
      </c>
      <c r="CL287">
        <v>1.2173050000000001</v>
      </c>
      <c r="CM287">
        <v>20.890409999999999</v>
      </c>
      <c r="CN287">
        <v>29.79195</v>
      </c>
      <c r="CO287">
        <v>6660.78</v>
      </c>
      <c r="CP287">
        <v>1.2136819999999999</v>
      </c>
      <c r="CQ287">
        <v>20.59901</v>
      </c>
      <c r="CR287">
        <v>65.414569999999998</v>
      </c>
      <c r="CS287">
        <v>14976.66</v>
      </c>
      <c r="CT287">
        <v>1.2091860000000001</v>
      </c>
      <c r="CU287">
        <v>20.341449999999998</v>
      </c>
      <c r="CV287">
        <v>82.170379999999994</v>
      </c>
      <c r="CW287">
        <v>19234.02</v>
      </c>
      <c r="CX287">
        <v>1.203287</v>
      </c>
      <c r="CY287">
        <v>20.114080000000001</v>
      </c>
      <c r="CZ287">
        <v>64.009050000000002</v>
      </c>
      <c r="DA287">
        <v>15302.56</v>
      </c>
      <c r="DB287">
        <v>1.196332</v>
      </c>
      <c r="DC287">
        <v>20.01512</v>
      </c>
      <c r="DD287">
        <v>33.164009999999998</v>
      </c>
      <c r="DE287">
        <v>8083.6210000000001</v>
      </c>
      <c r="DF287">
        <v>1.188674</v>
      </c>
      <c r="DG287">
        <v>20.142589999999998</v>
      </c>
      <c r="DH287">
        <v>12.21913</v>
      </c>
      <c r="DI287">
        <v>3032.335</v>
      </c>
      <c r="DJ287">
        <v>1.180744</v>
      </c>
      <c r="DK287">
        <v>20.17859</v>
      </c>
      <c r="DL287">
        <v>3.4188770000000002</v>
      </c>
      <c r="DM287">
        <v>861.57069999999999</v>
      </c>
      <c r="DN287">
        <v>1.172906</v>
      </c>
      <c r="DO287">
        <v>20.16384</v>
      </c>
      <c r="DP287">
        <v>0.79380580000000001</v>
      </c>
      <c r="DQ287">
        <v>202.15479999999999</v>
      </c>
      <c r="DR287">
        <v>1.165103</v>
      </c>
      <c r="DS287">
        <v>19.757090000000002</v>
      </c>
      <c r="DT287">
        <v>0.1914805</v>
      </c>
      <c r="DU287">
        <v>48.488619999999997</v>
      </c>
      <c r="DV287">
        <v>1.1577390000000001</v>
      </c>
      <c r="DW287">
        <v>19.203530000000001</v>
      </c>
      <c r="DX287">
        <v>7.7062599999999995E-2</v>
      </c>
      <c r="DY287">
        <v>18.999279999999999</v>
      </c>
      <c r="DZ287">
        <v>1.1505479999999999</v>
      </c>
      <c r="EA287">
        <v>18.755880000000001</v>
      </c>
      <c r="EB287">
        <v>5.6946370000000003E-2</v>
      </c>
      <c r="EC287">
        <v>13.820460000000001</v>
      </c>
      <c r="ED287">
        <v>1.143588</v>
      </c>
      <c r="EE287">
        <v>18.498539999999998</v>
      </c>
      <c r="EF287">
        <v>5.3162470000000003E-2</v>
      </c>
      <c r="EG287">
        <v>12.87649</v>
      </c>
      <c r="EH287">
        <v>1.1365479999999999</v>
      </c>
      <c r="EI287">
        <v>18.798190000000002</v>
      </c>
      <c r="EJ287" s="1">
        <v>5.2376600000000002E-2</v>
      </c>
      <c r="EK287">
        <v>12.712339999999999</v>
      </c>
      <c r="EL287">
        <v>1.129977</v>
      </c>
      <c r="EM287">
        <v>19.221969999999999</v>
      </c>
      <c r="EN287" s="1">
        <v>5.166084E-2</v>
      </c>
      <c r="EO287">
        <v>12.597989999999999</v>
      </c>
      <c r="EP287">
        <v>1.122803</v>
      </c>
      <c r="EQ287">
        <v>19.511430000000001</v>
      </c>
      <c r="ER287" s="1">
        <v>4.9917049999999998E-2</v>
      </c>
      <c r="ES287">
        <v>12.24151</v>
      </c>
      <c r="ET287">
        <v>1.1144069999999999</v>
      </c>
      <c r="EU287">
        <v>19.777270000000001</v>
      </c>
      <c r="EV287" s="1">
        <v>4.7047600000000002E-2</v>
      </c>
      <c r="EW287" s="1">
        <v>11.610290000000001</v>
      </c>
      <c r="EX287">
        <v>1.1059220000000001</v>
      </c>
      <c r="EY287">
        <v>19.695319999999999</v>
      </c>
      <c r="EZ287" s="1">
        <v>4.3482899999999998E-2</v>
      </c>
      <c r="FA287" s="1">
        <v>10.7964</v>
      </c>
      <c r="FB287">
        <v>1.097423</v>
      </c>
      <c r="FC287">
        <v>19.16377</v>
      </c>
      <c r="FD287" s="1">
        <v>3.968062E-2</v>
      </c>
      <c r="FE287" s="1">
        <v>9.9101140000000001</v>
      </c>
      <c r="FF287">
        <v>1.0889789999999999</v>
      </c>
      <c r="FG287">
        <v>18.537469999999999</v>
      </c>
      <c r="FH287" s="1">
        <v>3.5965610000000002E-2</v>
      </c>
      <c r="FI287" s="1">
        <v>9.0311749999999993</v>
      </c>
      <c r="FJ287">
        <v>1.080665</v>
      </c>
      <c r="FK287">
        <v>18.067240000000002</v>
      </c>
      <c r="FL287" s="1">
        <v>3.2528260000000003E-2</v>
      </c>
      <c r="FM287" s="1">
        <v>8.2099609999999998</v>
      </c>
      <c r="FN287">
        <v>1.07355</v>
      </c>
      <c r="FO287">
        <v>18.312059999999999</v>
      </c>
      <c r="FP287" s="1">
        <v>2.9476390000000002E-2</v>
      </c>
      <c r="FQ287" s="1">
        <v>7.4695689999999999</v>
      </c>
      <c r="FR287">
        <v>1.0662609999999999</v>
      </c>
      <c r="FS287">
        <v>18.964860000000002</v>
      </c>
      <c r="FT287" s="1">
        <v>2.6726860000000002E-2</v>
      </c>
      <c r="FU287" s="1">
        <v>6.8015879999999997</v>
      </c>
      <c r="FV287">
        <v>1.058751</v>
      </c>
      <c r="FW287">
        <v>19.796340000000001</v>
      </c>
      <c r="FX287" s="1">
        <v>2.4221110000000001E-2</v>
      </c>
      <c r="FY287" s="1">
        <v>6.1905060000000001</v>
      </c>
      <c r="FZ287">
        <v>1.051315</v>
      </c>
      <c r="GA287">
        <v>20.581040000000002</v>
      </c>
      <c r="GB287" s="1">
        <v>2.1938530000000001E-2</v>
      </c>
      <c r="GC287" s="1">
        <v>5.6401899999999996</v>
      </c>
      <c r="GD287">
        <v>1.0439000000000001</v>
      </c>
      <c r="GE287">
        <v>20.7834</v>
      </c>
      <c r="GF287" s="1">
        <v>1.9863329999999998E-2</v>
      </c>
      <c r="GG287" s="1">
        <v>5.136838</v>
      </c>
      <c r="GH287">
        <v>1.036222</v>
      </c>
      <c r="GI287">
        <v>20.466090000000001</v>
      </c>
      <c r="GJ287" s="1">
        <v>1.7983079999999999E-2</v>
      </c>
      <c r="GK287" s="1">
        <v>4.6798630000000001</v>
      </c>
      <c r="GL287">
        <v>1.02843</v>
      </c>
      <c r="GM287">
        <v>19.965530000000001</v>
      </c>
      <c r="GN287" s="1">
        <v>1.628137E-2</v>
      </c>
      <c r="GO287" s="1">
        <v>4.264303</v>
      </c>
      <c r="GP287">
        <v>1.020572</v>
      </c>
      <c r="GQ287">
        <v>19.552879999999998</v>
      </c>
      <c r="GR287" s="1">
        <v>1.47463E-2</v>
      </c>
      <c r="GS287" s="1">
        <v>3.8876620000000002</v>
      </c>
      <c r="GT287">
        <v>1.0130859999999999</v>
      </c>
      <c r="GU287">
        <v>19.82995</v>
      </c>
      <c r="GV287" s="1">
        <v>1.337054E-2</v>
      </c>
      <c r="GW287" s="1">
        <v>3.5464129999999998</v>
      </c>
      <c r="GX287">
        <v>1.0063</v>
      </c>
      <c r="GY287">
        <v>20.464880000000001</v>
      </c>
      <c r="GZ287" s="1">
        <v>1.214347E-2</v>
      </c>
      <c r="HA287" s="1">
        <v>3.2389000000000001</v>
      </c>
      <c r="HB287">
        <v>0.9997026</v>
      </c>
      <c r="HC287">
        <v>21.298749999999998</v>
      </c>
      <c r="HD287" s="1">
        <v>1.1037140000000001E-2</v>
      </c>
      <c r="HE287" s="1">
        <v>2.9595449999999999</v>
      </c>
      <c r="HF287">
        <v>0.99320649999999999</v>
      </c>
      <c r="HG287">
        <v>22.066610000000001</v>
      </c>
      <c r="HH287" s="1">
        <v>1.0028189999999999E-2</v>
      </c>
      <c r="HI287" s="1">
        <v>2.7032639999999999</v>
      </c>
      <c r="HJ287">
        <v>0.98689959999999999</v>
      </c>
      <c r="HK287">
        <v>22.353619999999999</v>
      </c>
      <c r="HL287" s="1">
        <v>9.1065320000000005E-3</v>
      </c>
      <c r="HM287" s="1">
        <v>2.4672480000000001</v>
      </c>
      <c r="HN287">
        <v>0.9809869</v>
      </c>
      <c r="HO287">
        <v>22.195250000000001</v>
      </c>
      <c r="HP287" s="1">
        <v>8.2629599999999997E-3</v>
      </c>
      <c r="HQ287" s="1">
        <v>2.2494510000000001</v>
      </c>
      <c r="HR287">
        <v>0.97490929999999998</v>
      </c>
      <c r="HS287">
        <v>21.875620000000001</v>
      </c>
      <c r="HT287" s="1">
        <v>7.4865720000000004E-3</v>
      </c>
      <c r="HU287" s="1">
        <v>2.048727</v>
      </c>
      <c r="HV287">
        <v>0.96894179999999996</v>
      </c>
      <c r="HW287">
        <v>21.580190000000002</v>
      </c>
      <c r="HX287" s="1">
        <v>6.7766559999999998E-3</v>
      </c>
      <c r="HY287" s="1">
        <v>1.863993</v>
      </c>
      <c r="HZ287">
        <v>0.96340570000000003</v>
      </c>
      <c r="IA287">
        <v>21.743459999999999</v>
      </c>
      <c r="IB287" s="1">
        <v>6.1374139999999999E-3</v>
      </c>
      <c r="IC287" s="1">
        <v>1.696374</v>
      </c>
      <c r="ID287">
        <v>0.95829319999999996</v>
      </c>
      <c r="IE287">
        <v>21.641999999999999</v>
      </c>
      <c r="IF287" s="1">
        <v>5.5625309999999999E-3</v>
      </c>
      <c r="IG287" s="1">
        <v>1.54451</v>
      </c>
      <c r="IH287">
        <v>0.95348999999999995</v>
      </c>
      <c r="II287">
        <v>22.03481</v>
      </c>
      <c r="IJ287" s="1">
        <v>5.0373320000000003E-3</v>
      </c>
      <c r="IK287" s="1">
        <v>1.4051020000000001</v>
      </c>
      <c r="IL287">
        <v>0.9490942</v>
      </c>
      <c r="IM287">
        <v>22.47738</v>
      </c>
      <c r="IN287" s="1">
        <v>4.5480119999999997E-3</v>
      </c>
      <c r="IO287" s="1">
        <v>1.2740180000000001</v>
      </c>
      <c r="IP287">
        <v>0.9452583</v>
      </c>
      <c r="IQ287">
        <v>22.704599999999999</v>
      </c>
      <c r="IR287" s="1">
        <v>4.0809069999999999E-3</v>
      </c>
      <c r="IS287" s="1">
        <v>1.1477329999999999</v>
      </c>
      <c r="IT287">
        <v>0.94193130000000003</v>
      </c>
      <c r="IU287">
        <v>22.658249999999999</v>
      </c>
      <c r="IV287" s="1">
        <v>3.6300159999999998E-3</v>
      </c>
      <c r="IW287" s="1">
        <v>1.024627</v>
      </c>
      <c r="IX287">
        <v>0.93909799999999999</v>
      </c>
      <c r="IY287">
        <v>22.45111</v>
      </c>
      <c r="IZ287" s="1">
        <v>3.1994390000000001E-3</v>
      </c>
      <c r="JA287" s="1">
        <v>0.9059585</v>
      </c>
      <c r="JB287">
        <v>0.93662829999999997</v>
      </c>
      <c r="JC287">
        <v>22.308509999999998</v>
      </c>
      <c r="JD287" s="1">
        <v>2.7998459999999999E-3</v>
      </c>
      <c r="JE287" s="1">
        <v>0.79487529999999995</v>
      </c>
      <c r="JF287">
        <v>0.93448940000000003</v>
      </c>
      <c r="JG287">
        <v>22.731719999999999</v>
      </c>
      <c r="JH287" s="1">
        <v>2.4428129999999998E-3</v>
      </c>
      <c r="JI287" s="1">
        <v>0.69493899999999997</v>
      </c>
      <c r="JJ287">
        <v>0.93270609999999998</v>
      </c>
      <c r="JK287">
        <v>23.32169</v>
      </c>
      <c r="JL287" s="1">
        <v>2.1347229999999998E-3</v>
      </c>
      <c r="JM287" s="1">
        <v>0.60814360000000001</v>
      </c>
      <c r="JN287">
        <v>0.93123659999999997</v>
      </c>
      <c r="JO287">
        <v>24.001259999999998</v>
      </c>
      <c r="JP287" s="1">
        <v>1.8746679999999999E-3</v>
      </c>
      <c r="JQ287" s="1">
        <v>0.53458919999999999</v>
      </c>
      <c r="JR287">
        <v>0.93002260000000003</v>
      </c>
      <c r="JS287">
        <v>24.65936</v>
      </c>
      <c r="JT287" s="1">
        <v>1.6555610000000001E-3</v>
      </c>
      <c r="JU287" s="1">
        <v>0.47245330000000002</v>
      </c>
      <c r="JV287">
        <v>0.92907930000000005</v>
      </c>
      <c r="JW287">
        <v>24.888649999999998</v>
      </c>
      <c r="JX287" s="1">
        <v>1.4655880000000001E-3</v>
      </c>
      <c r="JY287" s="1">
        <v>0.41858479999999998</v>
      </c>
      <c r="JZ287">
        <v>0.92838949999999998</v>
      </c>
      <c r="KA287">
        <v>24.673559999999998</v>
      </c>
      <c r="KB287" s="1">
        <v>1.2932729999999999E-3</v>
      </c>
      <c r="KC287" s="1">
        <v>0.36971720000000002</v>
      </c>
      <c r="KD287">
        <v>0.92791029999999997</v>
      </c>
      <c r="KE287">
        <v>24.37566</v>
      </c>
      <c r="KF287" s="1">
        <v>1.1318610000000001E-3</v>
      </c>
      <c r="KG287" s="1">
        <v>0.32391140000000002</v>
      </c>
      <c r="KH287">
        <v>0.92757889999999998</v>
      </c>
      <c r="KI287">
        <v>24.06906</v>
      </c>
      <c r="KJ287" s="1">
        <v>9.8165280000000001E-4</v>
      </c>
      <c r="KK287" s="1">
        <v>0.2811092</v>
      </c>
      <c r="KL287">
        <v>0.92740639999999996</v>
      </c>
      <c r="KM287">
        <v>24.12799</v>
      </c>
      <c r="KN287" s="1">
        <v>8.4728899999999998E-4</v>
      </c>
      <c r="KO287" s="1">
        <v>0.2427059</v>
      </c>
      <c r="KP287">
        <v>0.92740040000000001</v>
      </c>
      <c r="KQ287">
        <v>24.1539</v>
      </c>
      <c r="KR287" s="1">
        <v>7.3434070000000001E-4</v>
      </c>
      <c r="KS287" s="1">
        <v>0.21024490000000001</v>
      </c>
      <c r="KT287">
        <v>0.92757279999999998</v>
      </c>
      <c r="KU287">
        <v>24.095179999999999</v>
      </c>
      <c r="KV287" s="1">
        <v>6.4454689999999995E-4</v>
      </c>
      <c r="KW287" s="1">
        <v>0.18433769999999999</v>
      </c>
      <c r="KX287">
        <v>0.92787799999999998</v>
      </c>
      <c r="KY287">
        <v>23.949929999999998</v>
      </c>
      <c r="KZ287" s="1">
        <v>5.7568229999999999E-4</v>
      </c>
      <c r="LA287" s="1">
        <v>0.16440189999999999</v>
      </c>
      <c r="LB287">
        <v>0.92827740000000003</v>
      </c>
      <c r="LC287">
        <v>23.763349999999999</v>
      </c>
      <c r="LD287" s="1">
        <v>5.2261539999999996E-4</v>
      </c>
      <c r="LE287" s="1">
        <v>0.14905979999999999</v>
      </c>
      <c r="LF287">
        <v>0.92885180000000001</v>
      </c>
      <c r="LG287">
        <v>23.566880000000001</v>
      </c>
      <c r="LH287" s="1">
        <v>4.798782E-4</v>
      </c>
      <c r="LI287" s="1">
        <v>0.1367284</v>
      </c>
      <c r="LJ287">
        <v>0.92950120000000003</v>
      </c>
      <c r="LK287">
        <v>23.392060000000001</v>
      </c>
      <c r="LL287" s="1">
        <v>4.432455E-4</v>
      </c>
      <c r="LM287" s="1">
        <v>0.12618760000000001</v>
      </c>
      <c r="LN287">
        <v>0.93017970000000005</v>
      </c>
      <c r="LO287">
        <v>23.33286</v>
      </c>
      <c r="LP287" s="1">
        <v>4.1038799999999997E-4</v>
      </c>
      <c r="LQ287" s="1">
        <v>0.1167414</v>
      </c>
      <c r="LR287">
        <v>0.93088329999999997</v>
      </c>
      <c r="LS287">
        <v>23.728529999999999</v>
      </c>
      <c r="LT287" s="1">
        <v>3.804705E-4</v>
      </c>
      <c r="LU287" s="1">
        <v>0.1081534</v>
      </c>
      <c r="LV287">
        <v>0.93155339999999998</v>
      </c>
      <c r="LW287">
        <v>24.216899999999999</v>
      </c>
      <c r="LX287" s="1">
        <v>3.5355690000000002E-4</v>
      </c>
      <c r="LY287" s="1">
        <v>0.10043050000000001</v>
      </c>
      <c r="LZ287">
        <v>0.93217050000000001</v>
      </c>
      <c r="MA287">
        <v>24.76501</v>
      </c>
      <c r="MB287" s="1">
        <v>3.2989089999999998E-4</v>
      </c>
      <c r="MC287" s="1">
        <v>9.3630690000000003E-2</v>
      </c>
      <c r="MD287">
        <v>0.93268229999999996</v>
      </c>
      <c r="ME287">
        <v>25.18243</v>
      </c>
      <c r="MF287" s="1">
        <v>3.0935460000000001E-4</v>
      </c>
      <c r="MG287" s="1">
        <v>8.7733309999999995E-2</v>
      </c>
      <c r="MH287">
        <v>0.93311230000000001</v>
      </c>
      <c r="MI287">
        <v>25.324929999999998</v>
      </c>
      <c r="MJ287" s="1">
        <v>2.9161630000000002E-4</v>
      </c>
      <c r="MK287" s="1">
        <v>8.2646460000000005E-2</v>
      </c>
      <c r="ML287">
        <v>0.9334133</v>
      </c>
      <c r="MM287">
        <v>25.040209999999998</v>
      </c>
      <c r="MN287" s="1">
        <v>2.7615840000000001E-4</v>
      </c>
      <c r="MO287" s="1">
        <v>7.8225870000000003E-2</v>
      </c>
      <c r="MP287">
        <v>0.93359449999999999</v>
      </c>
      <c r="MQ287">
        <v>24.68122</v>
      </c>
      <c r="MR287" s="1">
        <v>2.6253410000000001E-4</v>
      </c>
      <c r="MS287" s="1">
        <v>7.4340970000000006E-2</v>
      </c>
      <c r="MT287">
        <v>0.93371170000000003</v>
      </c>
      <c r="MU287">
        <v>24.319199999999999</v>
      </c>
      <c r="MV287" s="1">
        <v>2.5051359999999999E-4</v>
      </c>
      <c r="MW287" s="1">
        <v>7.0911810000000006E-2</v>
      </c>
      <c r="MX287">
        <v>0.93372390000000005</v>
      </c>
      <c r="MY287">
        <v>24.26267</v>
      </c>
      <c r="MZ287" s="1">
        <v>2.4002020000000001E-4</v>
      </c>
      <c r="NA287" s="1">
        <v>6.7923070000000002E-2</v>
      </c>
      <c r="NB287">
        <v>0.93366380000000004</v>
      </c>
      <c r="NC287">
        <v>24.460909999999998</v>
      </c>
      <c r="ND287" s="1">
        <v>2.3106320000000001E-4</v>
      </c>
      <c r="NE287" s="1">
        <v>6.5371299999999993E-2</v>
      </c>
      <c r="NF287">
        <v>0.93366380000000004</v>
      </c>
      <c r="NG287">
        <v>24.460909999999998</v>
      </c>
      <c r="NH287" s="1">
        <v>2.3106320000000001E-4</v>
      </c>
      <c r="NI287" s="1">
        <v>6.5371299999999993E-2</v>
      </c>
      <c r="NJ287">
        <v>0.93366380000000004</v>
      </c>
      <c r="NK287">
        <v>24.460909999999998</v>
      </c>
      <c r="NL287" s="1">
        <v>2.3106320000000001E-4</v>
      </c>
      <c r="NM287" s="1">
        <v>6.5371299999999993E-2</v>
      </c>
      <c r="NN287">
        <v>0.93366380000000004</v>
      </c>
      <c r="NO287">
        <v>24.460909999999998</v>
      </c>
      <c r="NP287" s="1">
        <v>2.3106320000000001E-4</v>
      </c>
      <c r="NQ287" s="1">
        <v>6.5371299999999993E-2</v>
      </c>
      <c r="NR287">
        <v>0.93366380000000004</v>
      </c>
      <c r="NS287">
        <v>24.460909999999998</v>
      </c>
      <c r="NT287" s="1">
        <v>2.3106320000000001E-4</v>
      </c>
      <c r="NU287" s="1">
        <v>6.5371299999999993E-2</v>
      </c>
      <c r="NV287">
        <v>0.93366380000000004</v>
      </c>
      <c r="NW287">
        <v>24.460909999999998</v>
      </c>
      <c r="NX287" s="1">
        <v>2.3106320000000001E-4</v>
      </c>
      <c r="NY287" s="1">
        <v>6.5371299999999993E-2</v>
      </c>
      <c r="NZ287">
        <v>0.93366380000000004</v>
      </c>
      <c r="OA287">
        <v>24.460909999999998</v>
      </c>
      <c r="OB287" s="1">
        <v>2.3106320000000001E-4</v>
      </c>
      <c r="OC287" s="1">
        <v>6.5371299999999993E-2</v>
      </c>
      <c r="OD287">
        <v>0.93366380000000004</v>
      </c>
      <c r="OE287">
        <v>24.460909999999998</v>
      </c>
      <c r="OF287" s="1">
        <v>2.3106320000000001E-4</v>
      </c>
      <c r="OG287" s="1">
        <v>6.5371299999999993E-2</v>
      </c>
      <c r="OH287">
        <v>0.93366380000000004</v>
      </c>
      <c r="OI287">
        <v>24.460909999999998</v>
      </c>
      <c r="OJ287" s="1">
        <v>2.3106320000000001E-4</v>
      </c>
      <c r="OK287" s="1">
        <v>6.5371299999999993E-2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1.125232</v>
      </c>
      <c r="G288">
        <v>18.6036</v>
      </c>
      <c r="H288">
        <v>0</v>
      </c>
      <c r="I288">
        <v>0</v>
      </c>
      <c r="J288">
        <v>1.1239570000000001</v>
      </c>
      <c r="K288">
        <v>19.202100000000002</v>
      </c>
      <c r="L288">
        <v>0</v>
      </c>
      <c r="M288">
        <v>0</v>
      </c>
      <c r="N288">
        <v>1.1226929999999999</v>
      </c>
      <c r="O288">
        <v>19.679449999999999</v>
      </c>
      <c r="P288">
        <v>0</v>
      </c>
      <c r="Q288">
        <v>0</v>
      </c>
      <c r="R288">
        <v>1.1213960000000001</v>
      </c>
      <c r="S288">
        <v>19.981010000000001</v>
      </c>
      <c r="T288">
        <v>0</v>
      </c>
      <c r="U288">
        <v>0</v>
      </c>
      <c r="V288">
        <v>1.1201620000000001</v>
      </c>
      <c r="W288">
        <v>20.230319999999999</v>
      </c>
      <c r="X288">
        <v>0</v>
      </c>
      <c r="Y288">
        <v>0</v>
      </c>
      <c r="Z288">
        <v>1.1189020000000001</v>
      </c>
      <c r="AA288">
        <v>20.062280000000001</v>
      </c>
      <c r="AB288">
        <v>0</v>
      </c>
      <c r="AC288">
        <v>0</v>
      </c>
      <c r="AD288">
        <v>1.117658</v>
      </c>
      <c r="AE288">
        <v>19.547460000000001</v>
      </c>
      <c r="AF288">
        <v>0</v>
      </c>
      <c r="AG288">
        <v>0</v>
      </c>
      <c r="AH288">
        <v>1.1164639999999999</v>
      </c>
      <c r="AI288">
        <v>19.205629999999999</v>
      </c>
      <c r="AJ288">
        <v>0</v>
      </c>
      <c r="AK288">
        <v>0</v>
      </c>
      <c r="AL288">
        <v>1.1152979999999999</v>
      </c>
      <c r="AM288">
        <v>19.094850000000001</v>
      </c>
      <c r="AN288">
        <v>0</v>
      </c>
      <c r="AO288">
        <v>0</v>
      </c>
      <c r="AP288">
        <v>1.1141209999999999</v>
      </c>
      <c r="AQ288">
        <v>19.577649999999998</v>
      </c>
      <c r="AR288">
        <v>0</v>
      </c>
      <c r="AS288">
        <v>0</v>
      </c>
      <c r="AT288">
        <v>1.1129629999999999</v>
      </c>
      <c r="AU288">
        <v>20.224430000000002</v>
      </c>
      <c r="AV288">
        <v>0</v>
      </c>
      <c r="AW288">
        <v>0</v>
      </c>
      <c r="AX288">
        <v>1.1116999999999999</v>
      </c>
      <c r="AY288">
        <v>20.747910000000001</v>
      </c>
      <c r="AZ288">
        <v>0</v>
      </c>
      <c r="BA288">
        <v>0</v>
      </c>
      <c r="BB288">
        <v>1.110441</v>
      </c>
      <c r="BC288">
        <v>21.157050000000002</v>
      </c>
      <c r="BD288">
        <v>0</v>
      </c>
      <c r="BE288">
        <v>0</v>
      </c>
      <c r="BF288">
        <v>1.109165</v>
      </c>
      <c r="BG288">
        <v>21.117699999999999</v>
      </c>
      <c r="BH288">
        <v>8.2474530000000007E-28</v>
      </c>
      <c r="BI288">
        <v>3.0657089999999998E-25</v>
      </c>
      <c r="BJ288">
        <v>1.107883</v>
      </c>
      <c r="BK288">
        <v>20.832000000000001</v>
      </c>
      <c r="BL288" s="1">
        <v>2.547359E-18</v>
      </c>
      <c r="BM288" s="1">
        <v>7.0925859999999997E-16</v>
      </c>
      <c r="BN288">
        <v>1.106571</v>
      </c>
      <c r="BO288">
        <v>20.609200000000001</v>
      </c>
      <c r="BP288" s="1">
        <v>1.0057019999999999E-10</v>
      </c>
      <c r="BQ288" s="1">
        <v>2.1674400000000001E-8</v>
      </c>
      <c r="BR288">
        <v>1.105237</v>
      </c>
      <c r="BS288">
        <v>20.514430000000001</v>
      </c>
      <c r="BT288" s="1">
        <v>7.6275260000000003E-7</v>
      </c>
      <c r="BU288" s="1">
        <v>1.907019E-4</v>
      </c>
      <c r="BV288">
        <v>1.1039810000000001</v>
      </c>
      <c r="BW288">
        <v>20.545359999999999</v>
      </c>
      <c r="BX288" s="1">
        <v>3.1281789999999999E-4</v>
      </c>
      <c r="BY288" s="1">
        <v>8.5075540000000005E-2</v>
      </c>
      <c r="BZ288">
        <v>1.102725</v>
      </c>
      <c r="CA288">
        <v>20.92558</v>
      </c>
      <c r="CB288" s="1">
        <v>2.55149E-2</v>
      </c>
      <c r="CC288" s="1">
        <v>7.4253159999999996</v>
      </c>
      <c r="CD288">
        <v>1.101423</v>
      </c>
      <c r="CE288">
        <v>21.144850000000002</v>
      </c>
      <c r="CF288" s="1">
        <v>0.63528629999999997</v>
      </c>
      <c r="CG288">
        <v>196.40729999999999</v>
      </c>
      <c r="CH288">
        <v>1.100063</v>
      </c>
      <c r="CI288">
        <v>21.177099999999999</v>
      </c>
      <c r="CJ288" s="1">
        <v>6.1549459999999998</v>
      </c>
      <c r="CK288">
        <v>2008.9570000000001</v>
      </c>
      <c r="CL288">
        <v>1.09856</v>
      </c>
      <c r="CM288">
        <v>20.912590000000002</v>
      </c>
      <c r="CN288">
        <v>27.315709999999999</v>
      </c>
      <c r="CO288">
        <v>9379.7849999999999</v>
      </c>
      <c r="CP288">
        <v>1.096738</v>
      </c>
      <c r="CQ288">
        <v>20.612770000000001</v>
      </c>
      <c r="CR288">
        <v>62.751980000000003</v>
      </c>
      <c r="CS288">
        <v>22603.06</v>
      </c>
      <c r="CT288">
        <v>1.0934600000000001</v>
      </c>
      <c r="CU288">
        <v>20.342490000000002</v>
      </c>
      <c r="CV288">
        <v>82.057100000000005</v>
      </c>
      <c r="CW288">
        <v>30940.98</v>
      </c>
      <c r="CX288">
        <v>1.0887370000000001</v>
      </c>
      <c r="CY288">
        <v>20.106179999999998</v>
      </c>
      <c r="CZ288">
        <v>66.2697</v>
      </c>
      <c r="DA288">
        <v>26104.240000000002</v>
      </c>
      <c r="DB288">
        <v>1.083207</v>
      </c>
      <c r="DC288">
        <v>20.015429999999999</v>
      </c>
      <c r="DD288">
        <v>35.448659999999997</v>
      </c>
      <c r="DE288">
        <v>14554.81</v>
      </c>
      <c r="DF288">
        <v>1.077215</v>
      </c>
      <c r="DG288">
        <v>20.16104</v>
      </c>
      <c r="DH288">
        <v>13.43027</v>
      </c>
      <c r="DI288">
        <v>5733.3130000000001</v>
      </c>
      <c r="DJ288">
        <v>1.0711360000000001</v>
      </c>
      <c r="DK288">
        <v>20.214469999999999</v>
      </c>
      <c r="DL288">
        <v>3.8456380000000001</v>
      </c>
      <c r="DM288">
        <v>1699.4970000000001</v>
      </c>
      <c r="DN288">
        <v>1.0652010000000001</v>
      </c>
      <c r="DO288">
        <v>20.211459999999999</v>
      </c>
      <c r="DP288">
        <v>0.90489799999999998</v>
      </c>
      <c r="DQ288">
        <v>410.1456</v>
      </c>
      <c r="DR288">
        <v>1.0594170000000001</v>
      </c>
      <c r="DS288">
        <v>19.8035</v>
      </c>
      <c r="DT288">
        <v>0.2144895</v>
      </c>
      <c r="DU288">
        <v>96.520830000000004</v>
      </c>
      <c r="DV288">
        <v>1.054095</v>
      </c>
      <c r="DW288">
        <v>19.249269999999999</v>
      </c>
      <c r="DX288">
        <v>8.118069E-2</v>
      </c>
      <c r="DY288">
        <v>34.349080000000001</v>
      </c>
      <c r="DZ288">
        <v>1.0489999999999999</v>
      </c>
      <c r="EA288">
        <v>18.785260000000001</v>
      </c>
      <c r="EB288">
        <v>5.7677159999999998E-2</v>
      </c>
      <c r="EC288">
        <v>23.33417</v>
      </c>
      <c r="ED288">
        <v>1.0441689999999999</v>
      </c>
      <c r="EE288">
        <v>18.505649999999999</v>
      </c>
      <c r="EF288">
        <v>5.3288429999999998E-2</v>
      </c>
      <c r="EG288">
        <v>21.375520000000002</v>
      </c>
      <c r="EH288">
        <v>1.0392870000000001</v>
      </c>
      <c r="EI288">
        <v>18.79861</v>
      </c>
      <c r="EJ288">
        <v>5.2396770000000002E-2</v>
      </c>
      <c r="EK288">
        <v>21.075749999999999</v>
      </c>
      <c r="EL288">
        <v>1.0314669999999999</v>
      </c>
      <c r="EM288">
        <v>19.213989999999999</v>
      </c>
      <c r="EN288" s="1">
        <v>5.1722209999999998E-2</v>
      </c>
      <c r="EO288">
        <v>20.95673</v>
      </c>
      <c r="EP288">
        <v>1.023442</v>
      </c>
      <c r="EQ288">
        <v>19.519390000000001</v>
      </c>
      <c r="ER288" s="1">
        <v>5.0081510000000003E-2</v>
      </c>
      <c r="ES288">
        <v>20.480709999999998</v>
      </c>
      <c r="ET288">
        <v>1.015331</v>
      </c>
      <c r="EU288">
        <v>19.810390000000002</v>
      </c>
      <c r="EV288" s="1">
        <v>4.73009E-2</v>
      </c>
      <c r="EW288">
        <v>19.529350000000001</v>
      </c>
      <c r="EX288">
        <v>1.0071870000000001</v>
      </c>
      <c r="EY288">
        <v>19.73471</v>
      </c>
      <c r="EZ288" s="1">
        <v>4.3783139999999998E-2</v>
      </c>
      <c r="FA288" s="1">
        <v>18.243390000000002</v>
      </c>
      <c r="FB288">
        <v>0.99903509999999995</v>
      </c>
      <c r="FC288">
        <v>19.211269999999999</v>
      </c>
      <c r="FD288" s="1">
        <v>3.999399E-2</v>
      </c>
      <c r="FE288" s="1">
        <v>16.807700000000001</v>
      </c>
      <c r="FF288">
        <v>0.99098319999999995</v>
      </c>
      <c r="FG288">
        <v>18.591550000000002</v>
      </c>
      <c r="FH288" s="1">
        <v>3.6268370000000001E-2</v>
      </c>
      <c r="FI288" s="1">
        <v>15.36252</v>
      </c>
      <c r="FJ288">
        <v>0.98306660000000001</v>
      </c>
      <c r="FK288">
        <v>18.10895</v>
      </c>
      <c r="FL288" s="1">
        <v>3.2806719999999998E-2</v>
      </c>
      <c r="FM288" s="1">
        <v>13.998950000000001</v>
      </c>
      <c r="FN288">
        <v>0.97629849999999996</v>
      </c>
      <c r="FO288">
        <v>18.33935</v>
      </c>
      <c r="FP288" s="1">
        <v>2.9727050000000001E-2</v>
      </c>
      <c r="FQ288" s="1">
        <v>12.762779999999999</v>
      </c>
      <c r="FR288">
        <v>0.96946350000000003</v>
      </c>
      <c r="FS288">
        <v>18.95806</v>
      </c>
      <c r="FT288" s="1">
        <v>2.6955819999999998E-2</v>
      </c>
      <c r="FU288" s="1">
        <v>11.645390000000001</v>
      </c>
      <c r="FV288">
        <v>0.96246589999999999</v>
      </c>
      <c r="FW288">
        <v>19.77732</v>
      </c>
      <c r="FX288" s="1">
        <v>2.4431729999999999E-2</v>
      </c>
      <c r="FY288" s="1">
        <v>10.623139999999999</v>
      </c>
      <c r="FZ288">
        <v>0.95243319999999998</v>
      </c>
      <c r="GA288">
        <v>20.558219999999999</v>
      </c>
      <c r="GB288" s="1">
        <v>2.2129220000000002E-2</v>
      </c>
      <c r="GC288" s="1">
        <v>9.6959250000000008</v>
      </c>
      <c r="GD288">
        <v>0.94211809999999996</v>
      </c>
      <c r="GE288">
        <v>20.775289999999998</v>
      </c>
      <c r="GF288" s="1">
        <v>2.0038500000000001E-2</v>
      </c>
      <c r="GG288" s="1">
        <v>8.8564880000000006</v>
      </c>
      <c r="GH288">
        <v>0.9317645</v>
      </c>
      <c r="GI288">
        <v>20.486350000000002</v>
      </c>
      <c r="GJ288" s="1">
        <v>1.8143360000000001E-2</v>
      </c>
      <c r="GK288" s="1">
        <v>8.0909659999999999</v>
      </c>
      <c r="GL288">
        <v>0.92134099999999997</v>
      </c>
      <c r="GM288">
        <v>20.00939</v>
      </c>
      <c r="GN288" s="1">
        <v>1.6427649999999999E-2</v>
      </c>
      <c r="GO288" s="1">
        <v>7.3931190000000004</v>
      </c>
      <c r="GP288">
        <v>0.91089540000000002</v>
      </c>
      <c r="GQ288">
        <v>19.594609999999999</v>
      </c>
      <c r="GR288" s="1">
        <v>1.487983E-2</v>
      </c>
      <c r="GS288" s="1">
        <v>6.7588090000000003</v>
      </c>
      <c r="GT288">
        <v>0.90078499999999995</v>
      </c>
      <c r="GU288">
        <v>19.86327</v>
      </c>
      <c r="GV288" s="1">
        <v>1.349205E-2</v>
      </c>
      <c r="GW288" s="1">
        <v>6.1827009999999998</v>
      </c>
      <c r="GX288">
        <v>0.89151530000000001</v>
      </c>
      <c r="GY288">
        <v>20.457879999999999</v>
      </c>
      <c r="GZ288" s="1">
        <v>1.225395E-2</v>
      </c>
      <c r="HA288" s="1">
        <v>5.66153</v>
      </c>
      <c r="HB288">
        <v>0.88264980000000004</v>
      </c>
      <c r="HC288">
        <v>21.277889999999999</v>
      </c>
      <c r="HD288" s="1">
        <v>1.1138739999999999E-2</v>
      </c>
      <c r="HE288" s="1">
        <v>5.1868829999999999</v>
      </c>
      <c r="HF288">
        <v>0.8738747</v>
      </c>
      <c r="HG288">
        <v>22.029330000000002</v>
      </c>
      <c r="HH288" s="1">
        <v>1.01222E-2</v>
      </c>
      <c r="HI288" s="1">
        <v>4.7507400000000004</v>
      </c>
      <c r="HJ288">
        <v>0.86533899999999997</v>
      </c>
      <c r="HK288">
        <v>22.32009</v>
      </c>
      <c r="HL288" s="1">
        <v>9.1938569999999997E-3</v>
      </c>
      <c r="HM288" s="1">
        <v>4.3481560000000004</v>
      </c>
      <c r="HN288">
        <v>0.85724409999999995</v>
      </c>
      <c r="HO288">
        <v>22.17484</v>
      </c>
      <c r="HP288" s="1">
        <v>8.343975E-3</v>
      </c>
      <c r="HQ288" s="1">
        <v>3.975454</v>
      </c>
      <c r="HR288">
        <v>0.84841140000000004</v>
      </c>
      <c r="HS288">
        <v>21.884460000000001</v>
      </c>
      <c r="HT288" s="1">
        <v>7.5619679999999996E-3</v>
      </c>
      <c r="HU288" s="1">
        <v>3.6310440000000002</v>
      </c>
      <c r="HV288">
        <v>0.83967340000000001</v>
      </c>
      <c r="HW288">
        <v>21.596720000000001</v>
      </c>
      <c r="HX288" s="1">
        <v>6.8461110000000002E-3</v>
      </c>
      <c r="HY288" s="1">
        <v>3.313177</v>
      </c>
      <c r="HZ288">
        <v>0.83142320000000003</v>
      </c>
      <c r="IA288">
        <v>21.783519999999999</v>
      </c>
      <c r="IB288" s="1">
        <v>6.200695E-3</v>
      </c>
      <c r="IC288" s="1">
        <v>3.0233690000000002</v>
      </c>
      <c r="ID288">
        <v>0.82378660000000004</v>
      </c>
      <c r="IE288">
        <v>21.668150000000001</v>
      </c>
      <c r="IF288" s="1">
        <v>5.6205600000000001E-3</v>
      </c>
      <c r="IG288" s="1">
        <v>2.7600060000000002</v>
      </c>
      <c r="IH288">
        <v>0.81667190000000001</v>
      </c>
      <c r="II288">
        <v>22.054290000000002</v>
      </c>
      <c r="IJ288" s="1">
        <v>5.0915070000000003E-3</v>
      </c>
      <c r="IK288" s="1">
        <v>2.5178980000000002</v>
      </c>
      <c r="IL288">
        <v>0.810172</v>
      </c>
      <c r="IM288">
        <v>22.46088</v>
      </c>
      <c r="IN288" s="1">
        <v>4.5999939999999996E-3</v>
      </c>
      <c r="IO288" s="1">
        <v>2.2902849999999999</v>
      </c>
      <c r="IP288">
        <v>0.80439620000000001</v>
      </c>
      <c r="IQ288">
        <v>22.671140000000001</v>
      </c>
      <c r="IR288" s="1">
        <v>4.1317719999999997E-3</v>
      </c>
      <c r="IS288" s="1">
        <v>2.0707019999999998</v>
      </c>
      <c r="IT288">
        <v>0.79940560000000005</v>
      </c>
      <c r="IU288">
        <v>22.623270000000002</v>
      </c>
      <c r="IV288" s="1">
        <v>3.6799070000000001E-3</v>
      </c>
      <c r="IW288" s="1">
        <v>1.8556760000000001</v>
      </c>
      <c r="IX288">
        <v>0.79512579999999999</v>
      </c>
      <c r="IY288">
        <v>22.436299999999999</v>
      </c>
      <c r="IZ288" s="1">
        <v>3.2473300000000001E-3</v>
      </c>
      <c r="JA288" s="1">
        <v>1.646676</v>
      </c>
      <c r="JB288">
        <v>0.79141600000000001</v>
      </c>
      <c r="JC288">
        <v>22.31711</v>
      </c>
      <c r="JD288" s="1">
        <v>2.844194E-3</v>
      </c>
      <c r="JE288" s="1">
        <v>1.4489320000000001</v>
      </c>
      <c r="JF288">
        <v>0.78824499999999997</v>
      </c>
      <c r="JG288">
        <v>22.774270000000001</v>
      </c>
      <c r="JH288" s="1">
        <v>2.4822450000000001E-3</v>
      </c>
      <c r="JI288" s="1">
        <v>1.268996</v>
      </c>
      <c r="JJ288">
        <v>0.78555079999999999</v>
      </c>
      <c r="JK288">
        <v>23.365839999999999</v>
      </c>
      <c r="JL288" s="1">
        <v>2.168629E-3</v>
      </c>
      <c r="JM288" s="1">
        <v>1.11127</v>
      </c>
      <c r="JN288">
        <v>0.78328830000000005</v>
      </c>
      <c r="JO288">
        <v>24.042639999999999</v>
      </c>
      <c r="JP288" s="1">
        <v>1.903336E-3</v>
      </c>
      <c r="JQ288" s="1">
        <v>0.9767631</v>
      </c>
      <c r="JR288">
        <v>0.78146959999999999</v>
      </c>
      <c r="JS288">
        <v>24.680800000000001</v>
      </c>
      <c r="JT288" s="1">
        <v>1.6800300000000001E-3</v>
      </c>
      <c r="JU288" s="1">
        <v>0.86303929999999995</v>
      </c>
      <c r="JV288">
        <v>0.7800106</v>
      </c>
      <c r="JW288">
        <v>24.89188</v>
      </c>
      <c r="JX288" s="1">
        <v>1.487239E-3</v>
      </c>
      <c r="JY288" s="1">
        <v>0.76494850000000003</v>
      </c>
      <c r="JZ288">
        <v>0.77891960000000005</v>
      </c>
      <c r="KA288">
        <v>24.668230000000001</v>
      </c>
      <c r="KB288" s="1">
        <v>1.313334E-3</v>
      </c>
      <c r="KC288" s="1">
        <v>0.67666910000000002</v>
      </c>
      <c r="KD288">
        <v>0.77809130000000004</v>
      </c>
      <c r="KE288">
        <v>24.385760000000001</v>
      </c>
      <c r="KF288" s="1">
        <v>1.150779E-3</v>
      </c>
      <c r="KG288" s="1">
        <v>0.59419619999999995</v>
      </c>
      <c r="KH288">
        <v>0.77753570000000005</v>
      </c>
      <c r="KI288">
        <v>24.09524</v>
      </c>
      <c r="KJ288" s="1">
        <v>9.9914509999999993E-4</v>
      </c>
      <c r="KK288" s="1">
        <v>0.51680099999999995</v>
      </c>
      <c r="KL288">
        <v>0.777196</v>
      </c>
      <c r="KM288">
        <v>24.18253</v>
      </c>
      <c r="KN288" s="1">
        <v>8.6261400000000005E-4</v>
      </c>
      <c r="KO288" s="1">
        <v>0.44658199999999998</v>
      </c>
      <c r="KP288">
        <v>0.77712000000000003</v>
      </c>
      <c r="KQ288">
        <v>24.227820000000001</v>
      </c>
      <c r="KR288" s="1">
        <v>7.4696690000000004E-4</v>
      </c>
      <c r="KS288" s="1">
        <v>0.38642330000000003</v>
      </c>
      <c r="KT288">
        <v>0.77722559999999996</v>
      </c>
      <c r="KU288">
        <v>24.154599999999999</v>
      </c>
      <c r="KV288" s="1">
        <v>6.5441179999999998E-4</v>
      </c>
      <c r="KW288" s="1">
        <v>0.33781889999999998</v>
      </c>
      <c r="KX288">
        <v>0.77761590000000003</v>
      </c>
      <c r="KY288">
        <v>24.007069999999999</v>
      </c>
      <c r="KZ288" s="1">
        <v>5.8324050000000001E-4</v>
      </c>
      <c r="LA288" s="1">
        <v>0.30018590000000001</v>
      </c>
      <c r="LB288">
        <v>0.77816730000000001</v>
      </c>
      <c r="LC288">
        <v>23.781389999999998</v>
      </c>
      <c r="LD288" s="1">
        <v>5.2851020000000001E-4</v>
      </c>
      <c r="LE288" s="1">
        <v>0.2712734</v>
      </c>
      <c r="LF288">
        <v>0.77887150000000005</v>
      </c>
      <c r="LG288">
        <v>23.564979999999998</v>
      </c>
      <c r="LH288" s="1">
        <v>4.8473929999999998E-4</v>
      </c>
      <c r="LI288" s="1">
        <v>0.24827270000000001</v>
      </c>
      <c r="LJ288">
        <v>0.77974169999999998</v>
      </c>
      <c r="LK288">
        <v>23.380130000000001</v>
      </c>
      <c r="LL288" s="1">
        <v>4.475077E-4</v>
      </c>
      <c r="LM288" s="1">
        <v>0.228856</v>
      </c>
      <c r="LN288">
        <v>0.78069840000000001</v>
      </c>
      <c r="LO288">
        <v>23.33061</v>
      </c>
      <c r="LP288" s="1">
        <v>4.1424680000000001E-4</v>
      </c>
      <c r="LQ288" s="1">
        <v>0.21158370000000001</v>
      </c>
      <c r="LR288">
        <v>0.78164560000000005</v>
      </c>
      <c r="LS288">
        <v>23.763079999999999</v>
      </c>
      <c r="LT288" s="1">
        <v>3.8396479999999999E-4</v>
      </c>
      <c r="LU288" s="1">
        <v>0.19589200000000001</v>
      </c>
      <c r="LV288">
        <v>0.78262069999999995</v>
      </c>
      <c r="LW288">
        <v>24.26857</v>
      </c>
      <c r="LX288" s="1">
        <v>3.5666970000000002E-4</v>
      </c>
      <c r="LY288" s="1">
        <v>0.1817416</v>
      </c>
      <c r="LZ288">
        <v>0.78350359999999997</v>
      </c>
      <c r="MA288">
        <v>24.832850000000001</v>
      </c>
      <c r="MB288" s="1">
        <v>3.3260450000000002E-4</v>
      </c>
      <c r="MC288" s="1">
        <v>0.16923009999999999</v>
      </c>
      <c r="MD288">
        <v>0.78429249999999995</v>
      </c>
      <c r="ME288">
        <v>25.237770000000001</v>
      </c>
      <c r="MF288" s="1">
        <v>3.1169979999999997E-4</v>
      </c>
      <c r="MG288" s="1">
        <v>0.15835840000000001</v>
      </c>
      <c r="MH288">
        <v>0.78491200000000005</v>
      </c>
      <c r="MI288">
        <v>25.359850000000002</v>
      </c>
      <c r="MJ288" s="1">
        <v>2.9364199999999999E-4</v>
      </c>
      <c r="MK288" s="1">
        <v>0.1489827</v>
      </c>
      <c r="ML288">
        <v>0.78538209999999997</v>
      </c>
      <c r="MM288">
        <v>25.054929999999999</v>
      </c>
      <c r="MN288" s="1">
        <v>2.7792430000000003E-4</v>
      </c>
      <c r="MO288" s="1">
        <v>0.14085339999999999</v>
      </c>
      <c r="MP288">
        <v>0.7856997</v>
      </c>
      <c r="MQ288">
        <v>24.708639999999999</v>
      </c>
      <c r="MR288" s="1">
        <v>2.6409030000000002E-4</v>
      </c>
      <c r="MS288" s="1">
        <v>0.13373380000000001</v>
      </c>
      <c r="MT288">
        <v>0.78585769999999999</v>
      </c>
      <c r="MU288">
        <v>24.359400000000001</v>
      </c>
      <c r="MV288" s="1">
        <v>2.518822E-4</v>
      </c>
      <c r="MW288" s="1">
        <v>0.12745529999999999</v>
      </c>
      <c r="MX288">
        <v>0.78593590000000002</v>
      </c>
      <c r="MY288">
        <v>24.319759999999999</v>
      </c>
      <c r="MZ288" s="1">
        <v>2.4120190000000001E-4</v>
      </c>
      <c r="NA288" s="1">
        <v>0.1219681</v>
      </c>
      <c r="NB288">
        <v>0.78591290000000003</v>
      </c>
      <c r="NC288">
        <v>24.52054</v>
      </c>
      <c r="ND288" s="1">
        <v>2.3206330000000001E-4</v>
      </c>
      <c r="NE288" s="1">
        <v>0.117269</v>
      </c>
      <c r="NF288">
        <v>0.78591290000000003</v>
      </c>
      <c r="NG288">
        <v>24.52054</v>
      </c>
      <c r="NH288" s="1">
        <v>2.3206330000000001E-4</v>
      </c>
      <c r="NI288" s="1">
        <v>0.117269</v>
      </c>
      <c r="NJ288">
        <v>0.78591290000000003</v>
      </c>
      <c r="NK288">
        <v>24.52054</v>
      </c>
      <c r="NL288" s="1">
        <v>2.3206330000000001E-4</v>
      </c>
      <c r="NM288" s="1">
        <v>0.117269</v>
      </c>
      <c r="NN288">
        <v>0.78591290000000003</v>
      </c>
      <c r="NO288">
        <v>24.52054</v>
      </c>
      <c r="NP288" s="1">
        <v>2.3206330000000001E-4</v>
      </c>
      <c r="NQ288" s="1">
        <v>0.117269</v>
      </c>
      <c r="NR288">
        <v>0.78591290000000003</v>
      </c>
      <c r="NS288">
        <v>24.52054</v>
      </c>
      <c r="NT288" s="1">
        <v>2.3206330000000001E-4</v>
      </c>
      <c r="NU288" s="1">
        <v>0.117269</v>
      </c>
      <c r="NV288">
        <v>0.78591290000000003</v>
      </c>
      <c r="NW288">
        <v>24.52054</v>
      </c>
      <c r="NX288" s="1">
        <v>2.3206330000000001E-4</v>
      </c>
      <c r="NY288" s="1">
        <v>0.117269</v>
      </c>
      <c r="NZ288">
        <v>0.78591290000000003</v>
      </c>
      <c r="OA288">
        <v>24.52054</v>
      </c>
      <c r="OB288" s="1">
        <v>2.3206330000000001E-4</v>
      </c>
      <c r="OC288" s="1">
        <v>0.117269</v>
      </c>
      <c r="OD288">
        <v>0.78591290000000003</v>
      </c>
      <c r="OE288">
        <v>24.52054</v>
      </c>
      <c r="OF288" s="1">
        <v>2.3206330000000001E-4</v>
      </c>
      <c r="OG288" s="1">
        <v>0.117269</v>
      </c>
      <c r="OH288">
        <v>0.78591290000000003</v>
      </c>
      <c r="OI288">
        <v>24.52054</v>
      </c>
      <c r="OJ288" s="1">
        <v>2.3206330000000001E-4</v>
      </c>
      <c r="OK288" s="1">
        <v>0.117269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0.57483209999999996</v>
      </c>
      <c r="G289">
        <v>18.595659999999999</v>
      </c>
      <c r="H289">
        <v>0</v>
      </c>
      <c r="I289">
        <v>0</v>
      </c>
      <c r="J289">
        <v>0.57333250000000002</v>
      </c>
      <c r="K289">
        <v>19.198619999999998</v>
      </c>
      <c r="L289">
        <v>0</v>
      </c>
      <c r="M289">
        <v>0</v>
      </c>
      <c r="N289">
        <v>0.57181570000000004</v>
      </c>
      <c r="O289">
        <v>19.690860000000001</v>
      </c>
      <c r="P289">
        <v>0</v>
      </c>
      <c r="Q289">
        <v>0</v>
      </c>
      <c r="R289">
        <v>0.57030899999999995</v>
      </c>
      <c r="S289">
        <v>20.006430000000002</v>
      </c>
      <c r="T289">
        <v>0</v>
      </c>
      <c r="U289">
        <v>0</v>
      </c>
      <c r="V289">
        <v>0.56879170000000001</v>
      </c>
      <c r="W289">
        <v>20.262170000000001</v>
      </c>
      <c r="X289">
        <v>0</v>
      </c>
      <c r="Y289">
        <v>0</v>
      </c>
      <c r="Z289">
        <v>0.5672722</v>
      </c>
      <c r="AA289">
        <v>20.096920000000001</v>
      </c>
      <c r="AB289">
        <v>0</v>
      </c>
      <c r="AC289">
        <v>0</v>
      </c>
      <c r="AD289">
        <v>0.56576380000000004</v>
      </c>
      <c r="AE289">
        <v>19.570930000000001</v>
      </c>
      <c r="AF289">
        <v>0</v>
      </c>
      <c r="AG289">
        <v>0</v>
      </c>
      <c r="AH289">
        <v>0.56426069999999995</v>
      </c>
      <c r="AI289">
        <v>19.215450000000001</v>
      </c>
      <c r="AJ289">
        <v>0</v>
      </c>
      <c r="AK289">
        <v>0</v>
      </c>
      <c r="AL289">
        <v>0.56275160000000002</v>
      </c>
      <c r="AM289">
        <v>19.093730000000001</v>
      </c>
      <c r="AN289">
        <v>0</v>
      </c>
      <c r="AO289">
        <v>0</v>
      </c>
      <c r="AP289">
        <v>0.56125029999999998</v>
      </c>
      <c r="AQ289">
        <v>19.574359999999999</v>
      </c>
      <c r="AR289">
        <v>0</v>
      </c>
      <c r="AS289">
        <v>0</v>
      </c>
      <c r="AT289">
        <v>0.55971530000000003</v>
      </c>
      <c r="AU289">
        <v>20.21987</v>
      </c>
      <c r="AV289">
        <v>0</v>
      </c>
      <c r="AW289">
        <v>0</v>
      </c>
      <c r="AX289">
        <v>0.558118</v>
      </c>
      <c r="AY289">
        <v>20.750309999999999</v>
      </c>
      <c r="AZ289">
        <v>0</v>
      </c>
      <c r="BA289">
        <v>0</v>
      </c>
      <c r="BB289">
        <v>0.55649510000000002</v>
      </c>
      <c r="BC289">
        <v>21.168690000000002</v>
      </c>
      <c r="BD289">
        <v>0</v>
      </c>
      <c r="BE289">
        <v>0</v>
      </c>
      <c r="BF289">
        <v>0.55482880000000001</v>
      </c>
      <c r="BG289">
        <v>21.130590000000002</v>
      </c>
      <c r="BH289">
        <v>1.1411929999999999E-28</v>
      </c>
      <c r="BI289">
        <v>4.1818690000000001E-26</v>
      </c>
      <c r="BJ289">
        <v>0.55313889999999999</v>
      </c>
      <c r="BK289">
        <v>20.84299</v>
      </c>
      <c r="BL289" s="1">
        <v>1.473583E-18</v>
      </c>
      <c r="BM289" s="1">
        <v>4.5137070000000005E-16</v>
      </c>
      <c r="BN289">
        <v>0.55141850000000003</v>
      </c>
      <c r="BO289">
        <v>20.611160000000002</v>
      </c>
      <c r="BP289" s="1">
        <v>2.564021E-11</v>
      </c>
      <c r="BQ289" s="1">
        <v>8.0453919999999995E-9</v>
      </c>
      <c r="BR289">
        <v>0.54967299999999997</v>
      </c>
      <c r="BS289">
        <v>20.513760000000001</v>
      </c>
      <c r="BT289" s="1">
        <v>3.3228169999999998E-7</v>
      </c>
      <c r="BU289" s="1">
        <v>1.032618E-4</v>
      </c>
      <c r="BV289">
        <v>0.54794730000000003</v>
      </c>
      <c r="BW289">
        <v>20.541840000000001</v>
      </c>
      <c r="BX289" s="1">
        <v>1.6815459999999999E-4</v>
      </c>
      <c r="BY289" s="1">
        <v>5.3851610000000001E-2</v>
      </c>
      <c r="BZ289">
        <v>0.54618630000000001</v>
      </c>
      <c r="CA289">
        <v>20.927040000000002</v>
      </c>
      <c r="CB289" s="1">
        <v>1.5892960000000001E-2</v>
      </c>
      <c r="CC289" s="1">
        <v>5.2437069999999997</v>
      </c>
      <c r="CD289">
        <v>0.54439409999999999</v>
      </c>
      <c r="CE289">
        <v>21.15211</v>
      </c>
      <c r="CF289" s="1">
        <v>0.4457218</v>
      </c>
      <c r="CG289" s="1">
        <v>151.3861</v>
      </c>
      <c r="CH289">
        <v>0.54253030000000002</v>
      </c>
      <c r="CI289">
        <v>21.19529</v>
      </c>
      <c r="CJ289" s="1">
        <v>4.7810370000000004</v>
      </c>
      <c r="CK289">
        <v>1666.9480000000001</v>
      </c>
      <c r="CL289">
        <v>0.54058090000000003</v>
      </c>
      <c r="CM289">
        <v>20.930350000000001</v>
      </c>
      <c r="CN289">
        <v>23.20363</v>
      </c>
      <c r="CO289">
        <v>8294.7160000000003</v>
      </c>
      <c r="CP289">
        <v>0.53834749999999998</v>
      </c>
      <c r="CQ289">
        <v>20.62547</v>
      </c>
      <c r="CR289">
        <v>57.74718</v>
      </c>
      <c r="CS289">
        <v>21138.68</v>
      </c>
      <c r="CT289">
        <v>0.53554809999999997</v>
      </c>
      <c r="CU289">
        <v>20.34544</v>
      </c>
      <c r="CV289">
        <v>81.191969999999998</v>
      </c>
      <c r="CW289">
        <v>30405.42</v>
      </c>
      <c r="CX289">
        <v>0.53197649999999996</v>
      </c>
      <c r="CY289">
        <v>20.10303</v>
      </c>
      <c r="CZ289">
        <v>69.996319999999997</v>
      </c>
      <c r="DA289">
        <v>26798.44</v>
      </c>
      <c r="DB289">
        <v>0.52764599999999995</v>
      </c>
      <c r="DC289">
        <v>20.015029999999999</v>
      </c>
      <c r="DD289">
        <v>39.713990000000003</v>
      </c>
      <c r="DE289">
        <v>15531.12</v>
      </c>
      <c r="DF289">
        <v>0.52282649999999997</v>
      </c>
      <c r="DG289">
        <v>20.170310000000001</v>
      </c>
      <c r="DH289">
        <v>15.85407</v>
      </c>
      <c r="DI289">
        <v>6327.607</v>
      </c>
      <c r="DJ289">
        <v>0.51778259999999998</v>
      </c>
      <c r="DK289">
        <v>20.23686</v>
      </c>
      <c r="DL289">
        <v>4.7464360000000001</v>
      </c>
      <c r="DM289">
        <v>1929.521</v>
      </c>
      <c r="DN289">
        <v>0.51270159999999998</v>
      </c>
      <c r="DO289">
        <v>20.245709999999999</v>
      </c>
      <c r="DP289">
        <v>1.1498759999999999</v>
      </c>
      <c r="DQ289">
        <v>474.52249999999998</v>
      </c>
      <c r="DR289">
        <v>0.50761880000000004</v>
      </c>
      <c r="DS289">
        <v>19.839500000000001</v>
      </c>
      <c r="DT289">
        <v>0.26704440000000002</v>
      </c>
      <c r="DU289">
        <v>110.5896</v>
      </c>
      <c r="DV289">
        <v>0.50270649999999995</v>
      </c>
      <c r="DW289">
        <v>19.284770000000002</v>
      </c>
      <c r="DX289">
        <v>9.0773800000000002E-2</v>
      </c>
      <c r="DY289">
        <v>36.925559999999997</v>
      </c>
      <c r="DZ289">
        <v>0.49787130000000002</v>
      </c>
      <c r="EA289">
        <v>18.809519999999999</v>
      </c>
      <c r="EB289">
        <v>5.9356869999999999E-2</v>
      </c>
      <c r="EC289">
        <v>23.774850000000001</v>
      </c>
      <c r="ED289">
        <v>0.49318430000000002</v>
      </c>
      <c r="EE289">
        <v>18.5122</v>
      </c>
      <c r="EF289">
        <v>5.3563470000000002E-2</v>
      </c>
      <c r="EG289">
        <v>21.456340000000001</v>
      </c>
      <c r="EH289">
        <v>0.48846529999999999</v>
      </c>
      <c r="EI289">
        <v>18.797450000000001</v>
      </c>
      <c r="EJ289" s="1">
        <v>5.2412380000000001E-2</v>
      </c>
      <c r="EK289">
        <v>21.110659999999999</v>
      </c>
      <c r="EL289">
        <v>0.4836896</v>
      </c>
      <c r="EM289">
        <v>19.2058</v>
      </c>
      <c r="EN289" s="1">
        <v>5.1794769999999997E-2</v>
      </c>
      <c r="EO289">
        <v>21.013159999999999</v>
      </c>
      <c r="EP289">
        <v>0.4787457</v>
      </c>
      <c r="EQ289">
        <v>19.52214</v>
      </c>
      <c r="ER289" s="1">
        <v>5.0340679999999999E-2</v>
      </c>
      <c r="ES289">
        <v>20.591799999999999</v>
      </c>
      <c r="ET289">
        <v>0.47376040000000003</v>
      </c>
      <c r="EU289">
        <v>19.83174</v>
      </c>
      <c r="EV289" s="1">
        <v>4.7734899999999997E-2</v>
      </c>
      <c r="EW289">
        <v>19.691759999999999</v>
      </c>
      <c r="EX289">
        <v>0.46873239999999999</v>
      </c>
      <c r="EY289">
        <v>19.763909999999999</v>
      </c>
      <c r="EZ289" s="1">
        <v>4.4317519999999999E-2</v>
      </c>
      <c r="FA289" s="1">
        <v>18.436990000000002</v>
      </c>
      <c r="FB289">
        <v>0.46373249999999999</v>
      </c>
      <c r="FC289">
        <v>19.245339999999999</v>
      </c>
      <c r="FD289" s="1">
        <v>4.0563269999999998E-2</v>
      </c>
      <c r="FE289" s="1">
        <v>17.013120000000001</v>
      </c>
      <c r="FF289">
        <v>0.45874910000000002</v>
      </c>
      <c r="FG289">
        <v>18.631350000000001</v>
      </c>
      <c r="FH289" s="1">
        <v>3.6824919999999997E-2</v>
      </c>
      <c r="FI289" s="1">
        <v>15.56597</v>
      </c>
      <c r="FJ289">
        <v>0.45381929999999998</v>
      </c>
      <c r="FK289">
        <v>18.139859999999999</v>
      </c>
      <c r="FL289" s="1">
        <v>3.332272E-2</v>
      </c>
      <c r="FM289" s="1">
        <v>14.19211</v>
      </c>
      <c r="FN289">
        <v>0.44939990000000002</v>
      </c>
      <c r="FO289">
        <v>18.35981</v>
      </c>
      <c r="FP289" s="1">
        <v>3.0193330000000001E-2</v>
      </c>
      <c r="FQ289" s="1">
        <v>12.94281</v>
      </c>
      <c r="FR289">
        <v>0.44504759999999999</v>
      </c>
      <c r="FS289">
        <v>18.954889999999999</v>
      </c>
      <c r="FT289" s="1">
        <v>2.7381409999999998E-2</v>
      </c>
      <c r="FU289" s="1">
        <v>11.81354</v>
      </c>
      <c r="FV289">
        <v>0.44059280000000001</v>
      </c>
      <c r="FW289">
        <v>19.76427</v>
      </c>
      <c r="FX289" s="1">
        <v>2.482438E-2</v>
      </c>
      <c r="FY289" s="1">
        <v>10.78199</v>
      </c>
      <c r="FZ289">
        <v>0.43592029999999998</v>
      </c>
      <c r="GA289">
        <v>20.54241</v>
      </c>
      <c r="GB289" s="1">
        <v>2.2485709999999999E-2</v>
      </c>
      <c r="GC289" s="1">
        <v>9.83643</v>
      </c>
      <c r="GD289">
        <v>0.43058960000000002</v>
      </c>
      <c r="GE289">
        <v>20.768809999999998</v>
      </c>
      <c r="GF289" s="1">
        <v>2.0364E-2</v>
      </c>
      <c r="GG289" s="1">
        <v>8.9801789999999997</v>
      </c>
      <c r="GH289">
        <v>0.42532170000000002</v>
      </c>
      <c r="GI289">
        <v>20.49811</v>
      </c>
      <c r="GJ289" s="1">
        <v>1.8441389999999998E-2</v>
      </c>
      <c r="GK289" s="1">
        <v>8.1992980000000006</v>
      </c>
      <c r="GL289">
        <v>0.420016</v>
      </c>
      <c r="GM289">
        <v>20.038779999999999</v>
      </c>
      <c r="GN289" s="1">
        <v>1.670025E-2</v>
      </c>
      <c r="GO289" s="1">
        <v>7.4877609999999999</v>
      </c>
      <c r="GP289">
        <v>0.41472009999999998</v>
      </c>
      <c r="GQ289">
        <v>19.624580000000002</v>
      </c>
      <c r="GR289" s="1">
        <v>1.512869E-2</v>
      </c>
      <c r="GS289" s="1">
        <v>6.8410950000000001</v>
      </c>
      <c r="GT289">
        <v>0.40956429999999999</v>
      </c>
      <c r="GU289">
        <v>19.88871</v>
      </c>
      <c r="GV289" s="1">
        <v>1.3718620000000001E-2</v>
      </c>
      <c r="GW289" s="1">
        <v>6.2537770000000004</v>
      </c>
      <c r="GX289">
        <v>0.40482410000000002</v>
      </c>
      <c r="GY289">
        <v>20.45862</v>
      </c>
      <c r="GZ289" s="1">
        <v>1.2460540000000001E-2</v>
      </c>
      <c r="HA289" s="1">
        <v>5.7229549999999998</v>
      </c>
      <c r="HB289">
        <v>0.40030060000000001</v>
      </c>
      <c r="HC289">
        <v>21.266089999999998</v>
      </c>
      <c r="HD289" s="1">
        <v>1.132872E-2</v>
      </c>
      <c r="HE289" s="1">
        <v>5.2401619999999998</v>
      </c>
      <c r="HF289">
        <v>0.3958334</v>
      </c>
      <c r="HG289">
        <v>22.005960000000002</v>
      </c>
      <c r="HH289" s="1">
        <v>1.0297880000000001E-2</v>
      </c>
      <c r="HI289" s="1">
        <v>4.7968219999999997</v>
      </c>
      <c r="HJ289">
        <v>0.3914958</v>
      </c>
      <c r="HK289">
        <v>22.29607</v>
      </c>
      <c r="HL289" s="1">
        <v>9.3573070000000005E-3</v>
      </c>
      <c r="HM289" s="1">
        <v>4.3882279999999998</v>
      </c>
      <c r="HN289">
        <v>0.38734750000000001</v>
      </c>
      <c r="HO289">
        <v>22.158169999999998</v>
      </c>
      <c r="HP289" s="1">
        <v>8.4957279999999993E-3</v>
      </c>
      <c r="HQ289" s="1">
        <v>4.0104139999999999</v>
      </c>
      <c r="HR289">
        <v>0.3830884</v>
      </c>
      <c r="HS289">
        <v>21.885120000000001</v>
      </c>
      <c r="HT289" s="1">
        <v>7.7032669999999998E-3</v>
      </c>
      <c r="HU289" s="1">
        <v>3.660952</v>
      </c>
      <c r="HV289">
        <v>0.37879990000000002</v>
      </c>
      <c r="HW289">
        <v>21.607970000000002</v>
      </c>
      <c r="HX289" s="1">
        <v>6.9764340000000001E-3</v>
      </c>
      <c r="HY289" s="1">
        <v>3.338387</v>
      </c>
      <c r="HZ289">
        <v>0.37473200000000001</v>
      </c>
      <c r="IA289">
        <v>21.808520000000001</v>
      </c>
      <c r="IB289" s="1">
        <v>6.3197699999999997E-3</v>
      </c>
      <c r="IC289" s="1">
        <v>3.0442209999999998</v>
      </c>
      <c r="ID289">
        <v>0.37094779999999999</v>
      </c>
      <c r="IE289">
        <v>21.685669999999998</v>
      </c>
      <c r="IF289" s="1">
        <v>5.7298200000000001E-3</v>
      </c>
      <c r="IG289" s="1">
        <v>2.7773400000000001</v>
      </c>
      <c r="IH289">
        <v>0.36741689999999999</v>
      </c>
      <c r="II289">
        <v>22.070530000000002</v>
      </c>
      <c r="IJ289" s="1">
        <v>5.193273E-3</v>
      </c>
      <c r="IK289" s="1">
        <v>2.5327120000000001</v>
      </c>
      <c r="IL289">
        <v>0.3641913</v>
      </c>
      <c r="IM289">
        <v>22.456289999999999</v>
      </c>
      <c r="IN289" s="1">
        <v>4.6975000000000003E-3</v>
      </c>
      <c r="IO289" s="1">
        <v>2.3037749999999999</v>
      </c>
      <c r="IP289">
        <v>0.36132710000000001</v>
      </c>
      <c r="IQ289">
        <v>22.64977</v>
      </c>
      <c r="IR289" s="1">
        <v>4.2272209999999998E-3</v>
      </c>
      <c r="IS289" s="1">
        <v>2.083879</v>
      </c>
      <c r="IT289">
        <v>0.35884729999999998</v>
      </c>
      <c r="IU289">
        <v>22.598130000000001</v>
      </c>
      <c r="IV289" s="1">
        <v>3.7740109999999999E-3</v>
      </c>
      <c r="IW289" s="1">
        <v>1.8690119999999999</v>
      </c>
      <c r="IX289">
        <v>0.35670230000000003</v>
      </c>
      <c r="IY289">
        <v>22.423490000000001</v>
      </c>
      <c r="IZ289" s="1">
        <v>3.3383369999999998E-3</v>
      </c>
      <c r="JA289" s="1">
        <v>1.660007</v>
      </c>
      <c r="JB289">
        <v>0.35484520000000003</v>
      </c>
      <c r="JC289">
        <v>22.32273</v>
      </c>
      <c r="JD289" s="1">
        <v>2.9292260000000001E-3</v>
      </c>
      <c r="JE289" s="1">
        <v>1.4616169999999999</v>
      </c>
      <c r="JF289">
        <v>0.35325830000000003</v>
      </c>
      <c r="JG289">
        <v>22.803889999999999</v>
      </c>
      <c r="JH289" s="1">
        <v>2.558467E-3</v>
      </c>
      <c r="JI289" s="1">
        <v>1.2802750000000001</v>
      </c>
      <c r="JJ289">
        <v>0.35191119999999998</v>
      </c>
      <c r="JK289">
        <v>23.399470000000001</v>
      </c>
      <c r="JL289" s="1">
        <v>2.2346610000000002E-3</v>
      </c>
      <c r="JM289" s="1">
        <v>1.120709</v>
      </c>
      <c r="JN289">
        <v>0.3507883</v>
      </c>
      <c r="JO289">
        <v>24.07525</v>
      </c>
      <c r="JP289" s="1">
        <v>1.959321E-3</v>
      </c>
      <c r="JQ289" s="1">
        <v>0.98430189999999995</v>
      </c>
      <c r="JR289">
        <v>0.34986729999999999</v>
      </c>
      <c r="JS289">
        <v>24.69924</v>
      </c>
      <c r="JT289" s="1">
        <v>1.727653E-3</v>
      </c>
      <c r="JU289" s="1">
        <v>0.86903640000000004</v>
      </c>
      <c r="JV289">
        <v>0.349136</v>
      </c>
      <c r="JW289">
        <v>24.89406</v>
      </c>
      <c r="JX289" s="1">
        <v>1.5290919999999999E-3</v>
      </c>
      <c r="JY289" s="1">
        <v>0.7700283</v>
      </c>
      <c r="JZ289">
        <v>0.34857539999999998</v>
      </c>
      <c r="KA289">
        <v>24.662600000000001</v>
      </c>
      <c r="KB289" s="1">
        <v>1.3518510000000001E-3</v>
      </c>
      <c r="KC289" s="1">
        <v>0.68148980000000003</v>
      </c>
      <c r="KD289">
        <v>0.34815200000000002</v>
      </c>
      <c r="KE289">
        <v>24.387720000000002</v>
      </c>
      <c r="KF289" s="1">
        <v>1.187114E-3</v>
      </c>
      <c r="KG289" s="1">
        <v>0.59907999999999995</v>
      </c>
      <c r="KH289">
        <v>0.34785769999999999</v>
      </c>
      <c r="KI289">
        <v>24.110690000000002</v>
      </c>
      <c r="KJ289" s="1">
        <v>1.0329670000000001E-3</v>
      </c>
      <c r="KK289" s="1">
        <v>0.52165989999999995</v>
      </c>
      <c r="KL289">
        <v>0.34767029999999999</v>
      </c>
      <c r="KM289">
        <v>24.21791</v>
      </c>
      <c r="KN289" s="1">
        <v>8.9257370000000004E-4</v>
      </c>
      <c r="KO289" s="1">
        <v>0.45099319999999998</v>
      </c>
      <c r="KP289">
        <v>0.34761419999999998</v>
      </c>
      <c r="KQ289">
        <v>24.275210000000001</v>
      </c>
      <c r="KR289" s="1">
        <v>7.7194980000000002E-4</v>
      </c>
      <c r="KS289" s="1">
        <v>0.38999640000000002</v>
      </c>
      <c r="KT289">
        <v>0.34766570000000002</v>
      </c>
      <c r="KU289">
        <v>24.197099999999999</v>
      </c>
      <c r="KV289" s="1">
        <v>6.7411420000000003E-4</v>
      </c>
      <c r="KW289" s="1">
        <v>0.34035599999999999</v>
      </c>
      <c r="KX289">
        <v>0.34782970000000002</v>
      </c>
      <c r="KY289">
        <v>24.046119999999998</v>
      </c>
      <c r="KZ289" s="1">
        <v>5.983688E-4</v>
      </c>
      <c r="LA289" s="1">
        <v>0.30178339999999998</v>
      </c>
      <c r="LB289">
        <v>0.34806769999999998</v>
      </c>
      <c r="LC289">
        <v>23.793130000000001</v>
      </c>
      <c r="LD289" s="1">
        <v>5.4023359999999998E-4</v>
      </c>
      <c r="LE289" s="1">
        <v>0.27217809999999998</v>
      </c>
      <c r="LF289">
        <v>0.34841290000000003</v>
      </c>
      <c r="LG289">
        <v>23.562909999999999</v>
      </c>
      <c r="LH289" s="1">
        <v>4.9431099999999999E-4</v>
      </c>
      <c r="LI289" s="1">
        <v>0.24878449999999999</v>
      </c>
      <c r="LJ289">
        <v>0.34882419999999997</v>
      </c>
      <c r="LK289">
        <v>23.37086</v>
      </c>
      <c r="LL289" s="1">
        <v>4.558206E-4</v>
      </c>
      <c r="LM289" s="1">
        <v>0.2291995</v>
      </c>
      <c r="LN289">
        <v>0.34927920000000001</v>
      </c>
      <c r="LO289">
        <v>23.33126</v>
      </c>
      <c r="LP289" s="1">
        <v>4.2175379999999997E-4</v>
      </c>
      <c r="LQ289" s="1">
        <v>0.21186840000000001</v>
      </c>
      <c r="LR289">
        <v>0.34975679999999998</v>
      </c>
      <c r="LS289">
        <v>23.78661</v>
      </c>
      <c r="LT289" s="1">
        <v>3.9078179999999999E-4</v>
      </c>
      <c r="LU289" s="1">
        <v>0.1961369</v>
      </c>
      <c r="LV289">
        <v>0.35022300000000001</v>
      </c>
      <c r="LW289">
        <v>24.305910000000001</v>
      </c>
      <c r="LX289" s="1">
        <v>3.6276329999999999E-4</v>
      </c>
      <c r="LY289" s="1">
        <v>0.1819228</v>
      </c>
      <c r="LZ289">
        <v>0.35066180000000002</v>
      </c>
      <c r="MA289">
        <v>24.879899999999999</v>
      </c>
      <c r="MB289" s="1">
        <v>3.379395E-4</v>
      </c>
      <c r="MC289" s="1">
        <v>0.1693182</v>
      </c>
      <c r="MD289">
        <v>0.35104259999999998</v>
      </c>
      <c r="ME289">
        <v>25.2761</v>
      </c>
      <c r="MF289" s="1">
        <v>3.16311E-4</v>
      </c>
      <c r="MG289" s="1">
        <v>0.1583463</v>
      </c>
      <c r="MH289">
        <v>0.35135749999999999</v>
      </c>
      <c r="MI289">
        <v>25.383040000000001</v>
      </c>
      <c r="MJ289" s="1">
        <v>2.9761890000000002E-4</v>
      </c>
      <c r="MK289" s="1">
        <v>0.1488768</v>
      </c>
      <c r="ML289">
        <v>0.35159940000000001</v>
      </c>
      <c r="MM289">
        <v>25.06277</v>
      </c>
      <c r="MN289" s="1">
        <v>2.8138069999999999E-4</v>
      </c>
      <c r="MO289" s="1">
        <v>0.1406731</v>
      </c>
      <c r="MP289">
        <v>0.35176740000000001</v>
      </c>
      <c r="MQ289">
        <v>24.72392</v>
      </c>
      <c r="MR289" s="1">
        <v>2.6713540000000002E-4</v>
      </c>
      <c r="MS289" s="1">
        <v>0.13350119999999999</v>
      </c>
      <c r="MT289">
        <v>0.351858</v>
      </c>
      <c r="MU289">
        <v>24.384060000000002</v>
      </c>
      <c r="MV289" s="1">
        <v>2.5455680000000002E-4</v>
      </c>
      <c r="MW289" s="1">
        <v>0.12717000000000001</v>
      </c>
      <c r="MX289">
        <v>0.351906</v>
      </c>
      <c r="MY289">
        <v>24.358969999999999</v>
      </c>
      <c r="MZ289" s="1">
        <v>2.435215E-4</v>
      </c>
      <c r="NA289" s="1">
        <v>0.12162969999999999</v>
      </c>
      <c r="NB289">
        <v>0.3518908</v>
      </c>
      <c r="NC289">
        <v>24.56165</v>
      </c>
      <c r="ND289" s="1">
        <v>2.340306E-4</v>
      </c>
      <c r="NE289" s="1">
        <v>0.1168701</v>
      </c>
      <c r="NF289">
        <v>0.3518908</v>
      </c>
      <c r="NG289">
        <v>24.56165</v>
      </c>
      <c r="NH289" s="1">
        <v>2.340306E-4</v>
      </c>
      <c r="NI289" s="1">
        <v>0.1168701</v>
      </c>
      <c r="NJ289">
        <v>0.3518908</v>
      </c>
      <c r="NK289">
        <v>24.56165</v>
      </c>
      <c r="NL289" s="1">
        <v>2.340306E-4</v>
      </c>
      <c r="NM289" s="1">
        <v>0.1168701</v>
      </c>
      <c r="NN289">
        <v>0.3518908</v>
      </c>
      <c r="NO289">
        <v>24.56165</v>
      </c>
      <c r="NP289" s="1">
        <v>2.340306E-4</v>
      </c>
      <c r="NQ289" s="1">
        <v>0.1168701</v>
      </c>
      <c r="NR289">
        <v>0.3518908</v>
      </c>
      <c r="NS289">
        <v>24.56165</v>
      </c>
      <c r="NT289" s="1">
        <v>2.340306E-4</v>
      </c>
      <c r="NU289" s="1">
        <v>0.1168701</v>
      </c>
      <c r="NV289">
        <v>0.3518908</v>
      </c>
      <c r="NW289">
        <v>24.56165</v>
      </c>
      <c r="NX289" s="1">
        <v>2.340306E-4</v>
      </c>
      <c r="NY289" s="1">
        <v>0.1168701</v>
      </c>
      <c r="NZ289">
        <v>0.3518908</v>
      </c>
      <c r="OA289">
        <v>24.56165</v>
      </c>
      <c r="OB289" s="1">
        <v>2.340306E-4</v>
      </c>
      <c r="OC289" s="1">
        <v>0.1168701</v>
      </c>
      <c r="OD289">
        <v>0.3518908</v>
      </c>
      <c r="OE289">
        <v>24.56165</v>
      </c>
      <c r="OF289" s="1">
        <v>2.340306E-4</v>
      </c>
      <c r="OG289" s="1">
        <v>0.1168701</v>
      </c>
      <c r="OH289">
        <v>0.3518908</v>
      </c>
      <c r="OI289">
        <v>24.56165</v>
      </c>
      <c r="OJ289" s="1">
        <v>2.340306E-4</v>
      </c>
      <c r="OK289" s="1">
        <v>0.1168701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1.1790890000000001</v>
      </c>
      <c r="G290">
        <v>18.590009999999999</v>
      </c>
      <c r="H290">
        <v>0</v>
      </c>
      <c r="I290">
        <v>0</v>
      </c>
      <c r="J290">
        <v>1.1764429999999999</v>
      </c>
      <c r="K290">
        <v>19.196629999999999</v>
      </c>
      <c r="L290">
        <v>0</v>
      </c>
      <c r="M290">
        <v>0</v>
      </c>
      <c r="N290">
        <v>1.1737979999999999</v>
      </c>
      <c r="O290">
        <v>19.699580000000001</v>
      </c>
      <c r="P290">
        <v>0</v>
      </c>
      <c r="Q290">
        <v>0</v>
      </c>
      <c r="R290">
        <v>1.1711689999999999</v>
      </c>
      <c r="S290">
        <v>20.02786</v>
      </c>
      <c r="T290">
        <v>0</v>
      </c>
      <c r="U290">
        <v>0</v>
      </c>
      <c r="V290">
        <v>1.1685190000000001</v>
      </c>
      <c r="W290">
        <v>20.288260000000001</v>
      </c>
      <c r="X290">
        <v>0</v>
      </c>
      <c r="Y290">
        <v>0</v>
      </c>
      <c r="Z290">
        <v>1.165829</v>
      </c>
      <c r="AA290">
        <v>20.123080000000002</v>
      </c>
      <c r="AB290">
        <v>0</v>
      </c>
      <c r="AC290">
        <v>0</v>
      </c>
      <c r="AD290">
        <v>1.1632180000000001</v>
      </c>
      <c r="AE290">
        <v>19.589410000000001</v>
      </c>
      <c r="AF290">
        <v>0</v>
      </c>
      <c r="AG290">
        <v>0</v>
      </c>
      <c r="AH290">
        <v>1.160636</v>
      </c>
      <c r="AI290">
        <v>19.222490000000001</v>
      </c>
      <c r="AJ290">
        <v>0</v>
      </c>
      <c r="AK290">
        <v>0</v>
      </c>
      <c r="AL290">
        <v>1.1580440000000001</v>
      </c>
      <c r="AM290">
        <v>19.09394</v>
      </c>
      <c r="AN290">
        <v>0</v>
      </c>
      <c r="AO290">
        <v>0</v>
      </c>
      <c r="AP290">
        <v>1.1554340000000001</v>
      </c>
      <c r="AQ290">
        <v>19.573619999999998</v>
      </c>
      <c r="AR290">
        <v>0</v>
      </c>
      <c r="AS290">
        <v>0</v>
      </c>
      <c r="AT290">
        <v>1.1528339999999999</v>
      </c>
      <c r="AU290">
        <v>20.217469999999999</v>
      </c>
      <c r="AV290">
        <v>0</v>
      </c>
      <c r="AW290">
        <v>0</v>
      </c>
      <c r="AX290">
        <v>1.1500870000000001</v>
      </c>
      <c r="AY290">
        <v>20.753360000000001</v>
      </c>
      <c r="AZ290">
        <v>0</v>
      </c>
      <c r="BA290">
        <v>0</v>
      </c>
      <c r="BB290">
        <v>1.1473249999999999</v>
      </c>
      <c r="BC290">
        <v>21.177910000000001</v>
      </c>
      <c r="BD290">
        <v>0</v>
      </c>
      <c r="BE290">
        <v>0</v>
      </c>
      <c r="BF290">
        <v>1.1444380000000001</v>
      </c>
      <c r="BG290">
        <v>21.140329999999999</v>
      </c>
      <c r="BH290">
        <v>9.3929720000000004E-30</v>
      </c>
      <c r="BI290">
        <v>2.180222E-27</v>
      </c>
      <c r="BJ290">
        <v>1.1415439999999999</v>
      </c>
      <c r="BK290">
        <v>20.850829999999998</v>
      </c>
      <c r="BL290" s="1">
        <v>9.4538100000000002E-19</v>
      </c>
      <c r="BM290" s="1">
        <v>1.8317600000000001E-16</v>
      </c>
      <c r="BN290">
        <v>1.1385989999999999</v>
      </c>
      <c r="BO290">
        <v>20.61214</v>
      </c>
      <c r="BP290" s="1">
        <v>1.193559E-11</v>
      </c>
      <c r="BQ290" s="1">
        <v>2.1102359999999999E-9</v>
      </c>
      <c r="BR290">
        <v>1.135591</v>
      </c>
      <c r="BS290">
        <v>20.51276</v>
      </c>
      <c r="BT290" s="1">
        <v>2.020258E-7</v>
      </c>
      <c r="BU290" s="1">
        <v>3.9260249999999997E-5</v>
      </c>
      <c r="BV290">
        <v>1.1324879999999999</v>
      </c>
      <c r="BW290">
        <v>20.54044</v>
      </c>
      <c r="BX290" s="1">
        <v>1.1523930000000001E-4</v>
      </c>
      <c r="BY290" s="1">
        <v>2.3466899999999999E-2</v>
      </c>
      <c r="BZ290">
        <v>1.129178</v>
      </c>
      <c r="CA290">
        <v>20.928080000000001</v>
      </c>
      <c r="CB290" s="1">
        <v>1.188995E-2</v>
      </c>
      <c r="CC290" s="1">
        <v>2.5070640000000002</v>
      </c>
      <c r="CD290">
        <v>1.1258330000000001</v>
      </c>
      <c r="CE290">
        <v>21.15748</v>
      </c>
      <c r="CF290" s="1">
        <v>0.35843160000000002</v>
      </c>
      <c r="CG290" s="1">
        <v>77.856719999999996</v>
      </c>
      <c r="CH290">
        <v>1.122344</v>
      </c>
      <c r="CI290">
        <v>21.20852</v>
      </c>
      <c r="CJ290">
        <v>4.0912040000000003</v>
      </c>
      <c r="CK290">
        <v>910.97019999999998</v>
      </c>
      <c r="CL290">
        <v>1.1186849999999999</v>
      </c>
      <c r="CM290">
        <v>20.943709999999999</v>
      </c>
      <c r="CN290">
        <v>20.966200000000001</v>
      </c>
      <c r="CO290">
        <v>4774.4059999999999</v>
      </c>
      <c r="CP290">
        <v>1.11453</v>
      </c>
      <c r="CQ290">
        <v>20.63503</v>
      </c>
      <c r="CR290">
        <v>54.759300000000003</v>
      </c>
      <c r="CS290">
        <v>12728.59</v>
      </c>
      <c r="CT290">
        <v>1.1093390000000001</v>
      </c>
      <c r="CU290">
        <v>20.34656</v>
      </c>
      <c r="CV290">
        <v>80.385909999999996</v>
      </c>
      <c r="CW290">
        <v>19048.38</v>
      </c>
      <c r="CX290">
        <v>1.1026689999999999</v>
      </c>
      <c r="CY290">
        <v>20.098579999999998</v>
      </c>
      <c r="CZ290">
        <v>72.004279999999994</v>
      </c>
      <c r="DA290">
        <v>17380.86</v>
      </c>
      <c r="DB290">
        <v>1.09463</v>
      </c>
      <c r="DC290">
        <v>20.013059999999999</v>
      </c>
      <c r="DD290">
        <v>42.256959999999999</v>
      </c>
      <c r="DE290">
        <v>10382.35</v>
      </c>
      <c r="DF290">
        <v>1.085685</v>
      </c>
      <c r="DG290">
        <v>20.176349999999999</v>
      </c>
      <c r="DH290">
        <v>17.371359999999999</v>
      </c>
      <c r="DI290">
        <v>4341.4080000000004</v>
      </c>
      <c r="DJ290">
        <v>1.076298</v>
      </c>
      <c r="DK290">
        <v>20.253689999999999</v>
      </c>
      <c r="DL290">
        <v>5.3297819999999998</v>
      </c>
      <c r="DM290">
        <v>1352.7940000000001</v>
      </c>
      <c r="DN290">
        <v>1.06684</v>
      </c>
      <c r="DO290">
        <v>20.272760000000002</v>
      </c>
      <c r="DP290">
        <v>1.312676</v>
      </c>
      <c r="DQ290">
        <v>337.57100000000003</v>
      </c>
      <c r="DR290">
        <v>1.057539</v>
      </c>
      <c r="DS290">
        <v>19.86655</v>
      </c>
      <c r="DT290">
        <v>0.30267739999999999</v>
      </c>
      <c r="DU290">
        <v>78.219759999999994</v>
      </c>
      <c r="DV290">
        <v>1.0486690000000001</v>
      </c>
      <c r="DW290">
        <v>19.311610000000002</v>
      </c>
      <c r="DX290">
        <v>9.7366620000000001E-2</v>
      </c>
      <c r="DY290">
        <v>24.875150000000001</v>
      </c>
      <c r="DZ290">
        <v>1.0399480000000001</v>
      </c>
      <c r="EA290">
        <v>18.82845</v>
      </c>
      <c r="EB290">
        <v>6.0528369999999998E-2</v>
      </c>
      <c r="EC290">
        <v>15.278600000000001</v>
      </c>
      <c r="ED290">
        <v>1.031169</v>
      </c>
      <c r="EE290">
        <v>18.51774</v>
      </c>
      <c r="EF290">
        <v>5.3781259999999997E-2</v>
      </c>
      <c r="EG290">
        <v>13.583</v>
      </c>
      <c r="EH290">
        <v>1.0222549999999999</v>
      </c>
      <c r="EI290">
        <v>18.797360000000001</v>
      </c>
      <c r="EJ290">
        <v>5.2451150000000002E-2</v>
      </c>
      <c r="EK290">
        <v>13.317220000000001</v>
      </c>
      <c r="EL290">
        <v>1.0132399999999999</v>
      </c>
      <c r="EM290">
        <v>19.2011</v>
      </c>
      <c r="EN290" s="1">
        <v>5.1854200000000003E-2</v>
      </c>
      <c r="EO290">
        <v>13.255699999999999</v>
      </c>
      <c r="EP290">
        <v>1.0042519999999999</v>
      </c>
      <c r="EQ290">
        <v>19.524999999999999</v>
      </c>
      <c r="ER290" s="1">
        <v>5.0500660000000003E-2</v>
      </c>
      <c r="ES290">
        <v>13.00611</v>
      </c>
      <c r="ET290">
        <v>0.99516959999999999</v>
      </c>
      <c r="EU290">
        <v>19.848749999999999</v>
      </c>
      <c r="EV290" s="1">
        <v>4.7992710000000001E-2</v>
      </c>
      <c r="EW290">
        <v>12.45533</v>
      </c>
      <c r="EX290">
        <v>0.98600829999999995</v>
      </c>
      <c r="EY290">
        <v>19.7852</v>
      </c>
      <c r="EZ290" s="1">
        <v>4.4632459999999999E-2</v>
      </c>
      <c r="FA290" s="1">
        <v>11.67266</v>
      </c>
      <c r="FB290">
        <v>0.97697239999999996</v>
      </c>
      <c r="FC290">
        <v>19.268989999999999</v>
      </c>
      <c r="FD290" s="1">
        <v>4.089827E-2</v>
      </c>
      <c r="FE290" s="1">
        <v>10.774749999999999</v>
      </c>
      <c r="FF290">
        <v>0.96804749999999995</v>
      </c>
      <c r="FG290">
        <v>18.660350000000001</v>
      </c>
      <c r="FH290" s="1">
        <v>3.7152459999999998E-2</v>
      </c>
      <c r="FI290" s="1">
        <v>9.8561119999999995</v>
      </c>
      <c r="FJ290">
        <v>0.9592813</v>
      </c>
      <c r="FK290">
        <v>18.16592</v>
      </c>
      <c r="FL290" s="1">
        <v>3.36266E-2</v>
      </c>
      <c r="FM290" s="1">
        <v>8.9810300000000005</v>
      </c>
      <c r="FN290">
        <v>0.95156249999999998</v>
      </c>
      <c r="FO290">
        <v>18.381879999999999</v>
      </c>
      <c r="FP290" s="1">
        <v>3.0466139999999999E-2</v>
      </c>
      <c r="FQ290" s="1">
        <v>8.1830079999999992</v>
      </c>
      <c r="FR290">
        <v>0.9439381</v>
      </c>
      <c r="FS290">
        <v>18.957560000000001</v>
      </c>
      <c r="FT290" s="1">
        <v>2.762887E-2</v>
      </c>
      <c r="FU290" s="1">
        <v>7.4628310000000004</v>
      </c>
      <c r="FV290">
        <v>0.93598619999999999</v>
      </c>
      <c r="FW290">
        <v>19.761089999999999</v>
      </c>
      <c r="FX290" s="1">
        <v>2.5051980000000001E-2</v>
      </c>
      <c r="FY290" s="1">
        <v>6.8068720000000003</v>
      </c>
      <c r="FZ290">
        <v>0.92766669999999996</v>
      </c>
      <c r="GA290">
        <v>20.53491</v>
      </c>
      <c r="GB290" s="1">
        <v>2.2694410000000002E-2</v>
      </c>
      <c r="GC290" s="1">
        <v>6.2056820000000004</v>
      </c>
      <c r="GD290">
        <v>0.91913820000000002</v>
      </c>
      <c r="GE290">
        <v>20.759119999999999</v>
      </c>
      <c r="GF290" s="1">
        <v>2.0551610000000001E-2</v>
      </c>
      <c r="GG290" s="1">
        <v>5.6557709999999997</v>
      </c>
      <c r="GH290">
        <v>0.91082220000000003</v>
      </c>
      <c r="GI290">
        <v>20.49944</v>
      </c>
      <c r="GJ290" s="1">
        <v>1.861227E-2</v>
      </c>
      <c r="GK290" s="1">
        <v>5.1548949999999998</v>
      </c>
      <c r="GL290">
        <v>0.90241090000000002</v>
      </c>
      <c r="GM290">
        <v>20.05669</v>
      </c>
      <c r="GN290" s="1">
        <v>1.6855640000000002E-2</v>
      </c>
      <c r="GO290" s="1">
        <v>4.6990569999999998</v>
      </c>
      <c r="GP290">
        <v>0.89397850000000001</v>
      </c>
      <c r="GQ290">
        <v>19.650700000000001</v>
      </c>
      <c r="GR290" s="1">
        <v>1.5269629999999999E-2</v>
      </c>
      <c r="GS290" s="1">
        <v>4.2852579999999998</v>
      </c>
      <c r="GT290">
        <v>0.88588579999999995</v>
      </c>
      <c r="GU290">
        <v>19.91921</v>
      </c>
      <c r="GV290" s="1">
        <v>1.384612E-2</v>
      </c>
      <c r="GW290" s="1">
        <v>3.9093429999999998</v>
      </c>
      <c r="GX290">
        <v>0.87849929999999998</v>
      </c>
      <c r="GY290">
        <v>20.4727</v>
      </c>
      <c r="GZ290" s="1">
        <v>1.257572E-2</v>
      </c>
      <c r="HA290" s="1">
        <v>3.5706859999999998</v>
      </c>
      <c r="HB290">
        <v>0.87149730000000003</v>
      </c>
      <c r="HC290">
        <v>21.267160000000001</v>
      </c>
      <c r="HD290" s="1">
        <v>1.1433769999999999E-2</v>
      </c>
      <c r="HE290" s="1">
        <v>3.263563</v>
      </c>
      <c r="HF290">
        <v>0.8647376</v>
      </c>
      <c r="HG290">
        <v>21.994599999999998</v>
      </c>
      <c r="HH290" s="1">
        <v>1.0394479999999999E-2</v>
      </c>
      <c r="HI290" s="1">
        <v>2.981833</v>
      </c>
      <c r="HJ290">
        <v>0.85811020000000005</v>
      </c>
      <c r="HK290">
        <v>22.270669999999999</v>
      </c>
      <c r="HL290" s="1">
        <v>9.4464549999999994E-3</v>
      </c>
      <c r="HM290" s="1">
        <v>2.722928</v>
      </c>
      <c r="HN290">
        <v>0.85171379999999997</v>
      </c>
      <c r="HO290">
        <v>22.136150000000001</v>
      </c>
      <c r="HP290" s="1">
        <v>8.5777509999999998E-3</v>
      </c>
      <c r="HQ290" s="1">
        <v>2.484448</v>
      </c>
      <c r="HR290">
        <v>0.84507359999999998</v>
      </c>
      <c r="HS290">
        <v>21.880590000000002</v>
      </c>
      <c r="HT290" s="1">
        <v>7.7791869999999999E-3</v>
      </c>
      <c r="HU290" s="1">
        <v>2.2642410000000002</v>
      </c>
      <c r="HV290">
        <v>0.83844079999999999</v>
      </c>
      <c r="HW290">
        <v>21.61795</v>
      </c>
      <c r="HX290" s="1">
        <v>7.0458370000000001E-3</v>
      </c>
      <c r="HY290" s="1">
        <v>2.060991</v>
      </c>
      <c r="HZ290">
        <v>0.83219529999999997</v>
      </c>
      <c r="IA290">
        <v>21.830010000000001</v>
      </c>
      <c r="IB290" s="1">
        <v>6.38253E-3</v>
      </c>
      <c r="IC290" s="1">
        <v>1.8758630000000001</v>
      </c>
      <c r="ID290">
        <v>0.82637660000000002</v>
      </c>
      <c r="IE290">
        <v>21.70157</v>
      </c>
      <c r="IF290" s="1">
        <v>5.7866710000000002E-3</v>
      </c>
      <c r="IG290" s="1">
        <v>1.7083539999999999</v>
      </c>
      <c r="IH290">
        <v>0.82092019999999999</v>
      </c>
      <c r="II290">
        <v>22.09648</v>
      </c>
      <c r="IJ290" s="1">
        <v>5.2454320000000004E-3</v>
      </c>
      <c r="IK290" s="1">
        <v>1.555466</v>
      </c>
      <c r="IL290">
        <v>0.81593970000000005</v>
      </c>
      <c r="IM290">
        <v>22.45992</v>
      </c>
      <c r="IN290" s="1">
        <v>4.7465930000000003E-3</v>
      </c>
      <c r="IO290" s="1">
        <v>1.4132480000000001</v>
      </c>
      <c r="IP290">
        <v>0.81146189999999996</v>
      </c>
      <c r="IQ290">
        <v>22.62799</v>
      </c>
      <c r="IR290" s="1">
        <v>4.27445E-3</v>
      </c>
      <c r="IS290" s="1">
        <v>1.277498</v>
      </c>
      <c r="IT290">
        <v>0.80767299999999997</v>
      </c>
      <c r="IU290">
        <v>22.569030000000001</v>
      </c>
      <c r="IV290" s="1">
        <v>3.8199610000000002E-3</v>
      </c>
      <c r="IW290" s="1">
        <v>1.1454580000000001</v>
      </c>
      <c r="IX290">
        <v>0.80435909999999999</v>
      </c>
      <c r="IY290">
        <v>22.40344</v>
      </c>
      <c r="IZ290" s="1">
        <v>3.3823600000000001E-3</v>
      </c>
      <c r="JA290" s="1">
        <v>1.0172669999999999</v>
      </c>
      <c r="JB290">
        <v>0.80146830000000002</v>
      </c>
      <c r="JC290">
        <v>22.330739999999999</v>
      </c>
      <c r="JD290" s="1">
        <v>2.970168E-3</v>
      </c>
      <c r="JE290" s="1">
        <v>0.89554599999999995</v>
      </c>
      <c r="JF290">
        <v>0.79900939999999998</v>
      </c>
      <c r="JG290">
        <v>22.844259999999998</v>
      </c>
      <c r="JH290" s="1">
        <v>2.5951080000000001E-3</v>
      </c>
      <c r="JI290" s="1">
        <v>0.78408109999999998</v>
      </c>
      <c r="JJ290">
        <v>0.79691979999999996</v>
      </c>
      <c r="JK290">
        <v>23.449100000000001</v>
      </c>
      <c r="JL290" s="1">
        <v>2.2663549999999998E-3</v>
      </c>
      <c r="JM290" s="1">
        <v>0.68580680000000005</v>
      </c>
      <c r="JN290">
        <v>0.79515029999999998</v>
      </c>
      <c r="JO290">
        <v>24.125489999999999</v>
      </c>
      <c r="JP290" s="1">
        <v>1.9861470000000002E-3</v>
      </c>
      <c r="JQ290" s="1">
        <v>0.60171030000000003</v>
      </c>
      <c r="JR290">
        <v>0.79369780000000001</v>
      </c>
      <c r="JS290">
        <v>24.731310000000001</v>
      </c>
      <c r="JT290" s="1">
        <v>1.7503079999999999E-3</v>
      </c>
      <c r="JU290" s="1">
        <v>0.53071230000000003</v>
      </c>
      <c r="JV290">
        <v>0.79260160000000002</v>
      </c>
      <c r="JW290">
        <v>24.89481</v>
      </c>
      <c r="JX290" s="1">
        <v>1.5488190000000001E-3</v>
      </c>
      <c r="JY290" s="1">
        <v>0.46996399999999999</v>
      </c>
      <c r="JZ290">
        <v>0.79174650000000002</v>
      </c>
      <c r="KA290">
        <v>24.650480000000002</v>
      </c>
      <c r="KB290" s="1">
        <v>1.3698079999999999E-3</v>
      </c>
      <c r="KC290" s="1">
        <v>0.4159542</v>
      </c>
      <c r="KD290">
        <v>0.79111589999999998</v>
      </c>
      <c r="KE290">
        <v>24.384229999999999</v>
      </c>
      <c r="KF290" s="1">
        <v>1.2039749999999999E-3</v>
      </c>
      <c r="KG290" s="1">
        <v>0.36590270000000003</v>
      </c>
      <c r="KH290">
        <v>0.79065010000000002</v>
      </c>
      <c r="KI290">
        <v>24.120329999999999</v>
      </c>
      <c r="KJ290" s="1">
        <v>1.048673E-3</v>
      </c>
      <c r="KK290" s="1">
        <v>0.31888499999999997</v>
      </c>
      <c r="KL290">
        <v>0.79040940000000004</v>
      </c>
      <c r="KM290">
        <v>24.256039999999999</v>
      </c>
      <c r="KN290" s="1">
        <v>9.0659119999999995E-4</v>
      </c>
      <c r="KO290" s="1">
        <v>0.27579140000000002</v>
      </c>
      <c r="KP290">
        <v>0.79031549999999995</v>
      </c>
      <c r="KQ290">
        <v>24.317299999999999</v>
      </c>
      <c r="KR290" s="1">
        <v>7.8371509999999997E-4</v>
      </c>
      <c r="KS290" s="1">
        <v>0.23837920000000001</v>
      </c>
      <c r="KT290">
        <v>0.79040619999999995</v>
      </c>
      <c r="KU290">
        <v>24.247340000000001</v>
      </c>
      <c r="KV290" s="1">
        <v>6.8345609999999996E-4</v>
      </c>
      <c r="KW290" s="1">
        <v>0.20776710000000001</v>
      </c>
      <c r="KX290">
        <v>0.79066669999999994</v>
      </c>
      <c r="KY290">
        <v>24.081309999999998</v>
      </c>
      <c r="KZ290" s="1">
        <v>6.0552920000000001E-4</v>
      </c>
      <c r="LA290" s="1">
        <v>0.1838996</v>
      </c>
      <c r="LB290">
        <v>0.79105349999999997</v>
      </c>
      <c r="LC290">
        <v>23.801300000000001</v>
      </c>
      <c r="LD290" s="1">
        <v>5.4574799999999998E-4</v>
      </c>
      <c r="LE290" s="1">
        <v>0.16559160000000001</v>
      </c>
      <c r="LF290">
        <v>0.79157319999999998</v>
      </c>
      <c r="LG290">
        <v>23.556640000000002</v>
      </c>
      <c r="LH290" s="1">
        <v>4.9876580000000003E-4</v>
      </c>
      <c r="LI290" s="1">
        <v>0.15120749999999999</v>
      </c>
      <c r="LJ290">
        <v>0.79219139999999999</v>
      </c>
      <c r="LK290">
        <v>23.356850000000001</v>
      </c>
      <c r="LL290" s="1">
        <v>4.5965010000000001E-4</v>
      </c>
      <c r="LM290" s="1">
        <v>0.1392495</v>
      </c>
      <c r="LN290">
        <v>0.79291310000000004</v>
      </c>
      <c r="LO290">
        <v>23.335920000000002</v>
      </c>
      <c r="LP290" s="1">
        <v>4.2519729999999998E-4</v>
      </c>
      <c r="LQ290" s="1">
        <v>0.12871659999999999</v>
      </c>
      <c r="LR290">
        <v>0.79363570000000005</v>
      </c>
      <c r="LS290">
        <v>23.82038</v>
      </c>
      <c r="LT290" s="1">
        <v>3.9391820000000001E-4</v>
      </c>
      <c r="LU290" s="1">
        <v>0.1191725</v>
      </c>
      <c r="LV290">
        <v>0.79437789999999997</v>
      </c>
      <c r="LW290">
        <v>24.358029999999999</v>
      </c>
      <c r="LX290" s="1">
        <v>3.6557810000000001E-4</v>
      </c>
      <c r="LY290" s="1">
        <v>0.1105322</v>
      </c>
      <c r="LZ290">
        <v>0.79508029999999996</v>
      </c>
      <c r="MA290">
        <v>24.937249999999999</v>
      </c>
      <c r="MB290" s="1">
        <v>3.4041550000000001E-4</v>
      </c>
      <c r="MC290" s="1">
        <v>0.10285229999999999</v>
      </c>
      <c r="MD290">
        <v>0.79567089999999996</v>
      </c>
      <c r="ME290">
        <v>25.322120000000002</v>
      </c>
      <c r="MF290" s="1">
        <v>3.1845240000000002E-4</v>
      </c>
      <c r="MG290" s="1">
        <v>9.6154719999999999E-2</v>
      </c>
      <c r="MH290">
        <v>0.79618160000000004</v>
      </c>
      <c r="MI290">
        <v>25.40269</v>
      </c>
      <c r="MJ290" s="1">
        <v>2.994696E-4</v>
      </c>
      <c r="MK290" s="1">
        <v>9.0368379999999998E-2</v>
      </c>
      <c r="ML290">
        <v>0.79655909999999996</v>
      </c>
      <c r="MM290">
        <v>25.063590000000001</v>
      </c>
      <c r="MN290" s="1">
        <v>2.8299279999999998E-4</v>
      </c>
      <c r="MO290" s="1">
        <v>8.5358370000000003E-2</v>
      </c>
      <c r="MP290">
        <v>0.79678360000000004</v>
      </c>
      <c r="MQ290">
        <v>24.72964</v>
      </c>
      <c r="MR290" s="1">
        <v>2.6855500000000002E-4</v>
      </c>
      <c r="MS290" s="1">
        <v>8.0979499999999996E-2</v>
      </c>
      <c r="MT290">
        <v>0.79694989999999999</v>
      </c>
      <c r="MU290">
        <v>24.402190000000001</v>
      </c>
      <c r="MV290" s="1">
        <v>2.5581019999999999E-4</v>
      </c>
      <c r="MW290" s="1">
        <v>7.7113520000000005E-2</v>
      </c>
      <c r="MX290">
        <v>0.79700789999999999</v>
      </c>
      <c r="MY290">
        <v>24.401959999999999</v>
      </c>
      <c r="MZ290" s="1">
        <v>2.4461239999999998E-4</v>
      </c>
      <c r="NA290" s="1">
        <v>7.3723990000000003E-2</v>
      </c>
      <c r="NB290">
        <v>0.79698720000000001</v>
      </c>
      <c r="NC290">
        <v>24.610600000000002</v>
      </c>
      <c r="ND290" s="1">
        <v>2.3495889999999999E-4</v>
      </c>
      <c r="NE290" s="1">
        <v>7.0802260000000006E-2</v>
      </c>
      <c r="NF290">
        <v>0.79698720000000001</v>
      </c>
      <c r="NG290">
        <v>24.610600000000002</v>
      </c>
      <c r="NH290" s="1">
        <v>2.3495889999999999E-4</v>
      </c>
      <c r="NI290" s="1">
        <v>7.0802260000000006E-2</v>
      </c>
      <c r="NJ290">
        <v>0.79698720000000001</v>
      </c>
      <c r="NK290">
        <v>24.610600000000002</v>
      </c>
      <c r="NL290" s="1">
        <v>2.3495889999999999E-4</v>
      </c>
      <c r="NM290" s="1">
        <v>7.0802260000000006E-2</v>
      </c>
      <c r="NN290">
        <v>0.79698720000000001</v>
      </c>
      <c r="NO290">
        <v>24.610600000000002</v>
      </c>
      <c r="NP290" s="1">
        <v>2.3495889999999999E-4</v>
      </c>
      <c r="NQ290" s="1">
        <v>7.0802260000000006E-2</v>
      </c>
      <c r="NR290">
        <v>0.79698720000000001</v>
      </c>
      <c r="NS290">
        <v>24.610600000000002</v>
      </c>
      <c r="NT290" s="1">
        <v>2.3495889999999999E-4</v>
      </c>
      <c r="NU290" s="1">
        <v>7.0802260000000006E-2</v>
      </c>
      <c r="NV290">
        <v>0.79698720000000001</v>
      </c>
      <c r="NW290">
        <v>24.610600000000002</v>
      </c>
      <c r="NX290" s="1">
        <v>2.3495889999999999E-4</v>
      </c>
      <c r="NY290" s="1">
        <v>7.0802260000000006E-2</v>
      </c>
      <c r="NZ290">
        <v>0.79698720000000001</v>
      </c>
      <c r="OA290">
        <v>24.610600000000002</v>
      </c>
      <c r="OB290" s="1">
        <v>2.3495889999999999E-4</v>
      </c>
      <c r="OC290" s="1">
        <v>7.0802260000000006E-2</v>
      </c>
      <c r="OD290">
        <v>0.79698720000000001</v>
      </c>
      <c r="OE290">
        <v>24.610600000000002</v>
      </c>
      <c r="OF290" s="1">
        <v>2.3495889999999999E-4</v>
      </c>
      <c r="OG290" s="1">
        <v>7.0802260000000006E-2</v>
      </c>
      <c r="OH290">
        <v>0.79698720000000001</v>
      </c>
      <c r="OI290">
        <v>24.610600000000002</v>
      </c>
      <c r="OJ290" s="1">
        <v>2.3495889999999999E-4</v>
      </c>
      <c r="OK290" s="1">
        <v>7.0802260000000006E-2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1.2923739999999999</v>
      </c>
      <c r="G291">
        <v>18.584679999999999</v>
      </c>
      <c r="H291">
        <v>0</v>
      </c>
      <c r="I291">
        <v>0</v>
      </c>
      <c r="J291">
        <v>1.289061</v>
      </c>
      <c r="K291">
        <v>19.196169999999999</v>
      </c>
      <c r="L291">
        <v>0</v>
      </c>
      <c r="M291">
        <v>0</v>
      </c>
      <c r="N291">
        <v>1.285739</v>
      </c>
      <c r="O291">
        <v>19.707090000000001</v>
      </c>
      <c r="P291">
        <v>0</v>
      </c>
      <c r="Q291">
        <v>0</v>
      </c>
      <c r="R291">
        <v>1.2824850000000001</v>
      </c>
      <c r="S291">
        <v>20.047979999999999</v>
      </c>
      <c r="T291">
        <v>0</v>
      </c>
      <c r="U291">
        <v>0</v>
      </c>
      <c r="V291">
        <v>1.2791570000000001</v>
      </c>
      <c r="W291">
        <v>20.31277</v>
      </c>
      <c r="X291">
        <v>0</v>
      </c>
      <c r="Y291">
        <v>0</v>
      </c>
      <c r="Z291">
        <v>1.2758400000000001</v>
      </c>
      <c r="AA291">
        <v>20.147210000000001</v>
      </c>
      <c r="AB291">
        <v>0</v>
      </c>
      <c r="AC291">
        <v>0</v>
      </c>
      <c r="AD291">
        <v>1.272494</v>
      </c>
      <c r="AE291">
        <v>19.607199999999999</v>
      </c>
      <c r="AF291">
        <v>0</v>
      </c>
      <c r="AG291">
        <v>0</v>
      </c>
      <c r="AH291">
        <v>1.26918</v>
      </c>
      <c r="AI291">
        <v>19.229140000000001</v>
      </c>
      <c r="AJ291">
        <v>0</v>
      </c>
      <c r="AK291">
        <v>0</v>
      </c>
      <c r="AL291">
        <v>1.2658529999999999</v>
      </c>
      <c r="AM291">
        <v>19.094819999999999</v>
      </c>
      <c r="AN291">
        <v>0</v>
      </c>
      <c r="AO291">
        <v>0</v>
      </c>
      <c r="AP291">
        <v>1.262527</v>
      </c>
      <c r="AQ291">
        <v>19.573799999999999</v>
      </c>
      <c r="AR291">
        <v>0</v>
      </c>
      <c r="AS291">
        <v>0</v>
      </c>
      <c r="AT291">
        <v>1.2591889999999999</v>
      </c>
      <c r="AU291">
        <v>20.217479999999998</v>
      </c>
      <c r="AV291">
        <v>0</v>
      </c>
      <c r="AW291">
        <v>0</v>
      </c>
      <c r="AX291">
        <v>1.255703</v>
      </c>
      <c r="AY291">
        <v>20.756720000000001</v>
      </c>
      <c r="AZ291">
        <v>0</v>
      </c>
      <c r="BA291">
        <v>0</v>
      </c>
      <c r="BB291">
        <v>1.252189</v>
      </c>
      <c r="BC291">
        <v>21.186630000000001</v>
      </c>
      <c r="BD291">
        <v>0</v>
      </c>
      <c r="BE291">
        <v>0</v>
      </c>
      <c r="BF291">
        <v>1.248532</v>
      </c>
      <c r="BG291">
        <v>21.149930000000001</v>
      </c>
      <c r="BH291">
        <v>8.8185340000000006E-31</v>
      </c>
      <c r="BI291">
        <v>1.928498E-28</v>
      </c>
      <c r="BJ291">
        <v>1.2448330000000001</v>
      </c>
      <c r="BK291">
        <v>20.858139999999999</v>
      </c>
      <c r="BL291" s="1">
        <v>6.3025989999999998E-19</v>
      </c>
      <c r="BM291" s="1">
        <v>1.078939E-16</v>
      </c>
      <c r="BN291">
        <v>1.241072</v>
      </c>
      <c r="BO291">
        <v>20.613409999999998</v>
      </c>
      <c r="BP291" s="1">
        <v>5.8220429999999998E-12</v>
      </c>
      <c r="BQ291" s="1">
        <v>8.9314809999999998E-10</v>
      </c>
      <c r="BR291">
        <v>1.2372639999999999</v>
      </c>
      <c r="BS291">
        <v>20.512049999999999</v>
      </c>
      <c r="BT291" s="1">
        <v>1.3298310000000001E-7</v>
      </c>
      <c r="BU291" s="1">
        <v>2.3321039999999999E-5</v>
      </c>
      <c r="BV291">
        <v>1.2334270000000001</v>
      </c>
      <c r="BW291">
        <v>20.54045</v>
      </c>
      <c r="BX291" s="1">
        <v>8.4594179999999996E-5</v>
      </c>
      <c r="BY291" s="1">
        <v>1.5712650000000002E-2</v>
      </c>
      <c r="BZ291">
        <v>1.22953</v>
      </c>
      <c r="CA291">
        <v>20.928979999999999</v>
      </c>
      <c r="CB291" s="1">
        <v>9.4081479999999999E-3</v>
      </c>
      <c r="CC291" s="1">
        <v>1.8221449999999999</v>
      </c>
      <c r="CD291">
        <v>1.225538</v>
      </c>
      <c r="CE291">
        <v>21.16207</v>
      </c>
      <c r="CF291" s="1">
        <v>0.30105690000000002</v>
      </c>
      <c r="CG291" s="1">
        <v>60.411090000000002</v>
      </c>
      <c r="CH291">
        <v>1.221395</v>
      </c>
      <c r="CI291">
        <v>21.220400000000001</v>
      </c>
      <c r="CJ291" s="1">
        <v>3.6130819999999999</v>
      </c>
      <c r="CK291">
        <v>746.91120000000001</v>
      </c>
      <c r="CL291">
        <v>1.2170669999999999</v>
      </c>
      <c r="CM291">
        <v>20.95608</v>
      </c>
      <c r="CN291">
        <v>19.333290000000002</v>
      </c>
      <c r="CO291">
        <v>4105.9070000000002</v>
      </c>
      <c r="CP291">
        <v>1.2121729999999999</v>
      </c>
      <c r="CQ291">
        <v>20.644210000000001</v>
      </c>
      <c r="CR291">
        <v>52.440899999999999</v>
      </c>
      <c r="CS291">
        <v>11415.61</v>
      </c>
      <c r="CT291">
        <v>1.2060679999999999</v>
      </c>
      <c r="CU291">
        <v>20.347329999999999</v>
      </c>
      <c r="CV291">
        <v>79.603229999999996</v>
      </c>
      <c r="CW291">
        <v>17733.150000000001</v>
      </c>
      <c r="CX291">
        <v>1.1982729999999999</v>
      </c>
      <c r="CY291">
        <v>20.093699999999998</v>
      </c>
      <c r="CZ291">
        <v>73.441310000000001</v>
      </c>
      <c r="DA291">
        <v>16725.53</v>
      </c>
      <c r="DB291">
        <v>1.1888529999999999</v>
      </c>
      <c r="DC291">
        <v>20.010719999999999</v>
      </c>
      <c r="DD291">
        <v>44.235999999999997</v>
      </c>
      <c r="DE291">
        <v>10287.879999999999</v>
      </c>
      <c r="DF291">
        <v>1.1783410000000001</v>
      </c>
      <c r="DG291">
        <v>20.181799999999999</v>
      </c>
      <c r="DH291">
        <v>18.600339999999999</v>
      </c>
      <c r="DI291">
        <v>4413.3050000000003</v>
      </c>
      <c r="DJ291">
        <v>1.1673089999999999</v>
      </c>
      <c r="DK291">
        <v>20.269739999999999</v>
      </c>
      <c r="DL291">
        <v>5.8162669999999999</v>
      </c>
      <c r="DM291">
        <v>1405.2619999999999</v>
      </c>
      <c r="DN291">
        <v>1.156256</v>
      </c>
      <c r="DO291">
        <v>20.29909</v>
      </c>
      <c r="DP291">
        <v>1.451665</v>
      </c>
      <c r="DQ291">
        <v>356.09410000000003</v>
      </c>
      <c r="DR291">
        <v>1.1451690000000001</v>
      </c>
      <c r="DS291">
        <v>19.89133</v>
      </c>
      <c r="DT291">
        <v>0.33367219999999997</v>
      </c>
      <c r="DU291">
        <v>82.31747</v>
      </c>
      <c r="DV291">
        <v>1.134652</v>
      </c>
      <c r="DW291">
        <v>19.336169999999999</v>
      </c>
      <c r="DX291">
        <v>0.1031671</v>
      </c>
      <c r="DY291">
        <v>25.064019999999999</v>
      </c>
      <c r="DZ291">
        <v>1.124317</v>
      </c>
      <c r="EA291">
        <v>18.846689999999999</v>
      </c>
      <c r="EB291">
        <v>6.1553940000000001E-2</v>
      </c>
      <c r="EC291">
        <v>14.677429999999999</v>
      </c>
      <c r="ED291">
        <v>1.1140840000000001</v>
      </c>
      <c r="EE291">
        <v>18.524069999999998</v>
      </c>
      <c r="EF291">
        <v>5.3965800000000001E-2</v>
      </c>
      <c r="EG291">
        <v>12.83919</v>
      </c>
      <c r="EH291">
        <v>1.1037790000000001</v>
      </c>
      <c r="EI291">
        <v>18.798359999999999</v>
      </c>
      <c r="EJ291">
        <v>5.2476389999999998E-2</v>
      </c>
      <c r="EK291">
        <v>12.54011</v>
      </c>
      <c r="EL291">
        <v>1.0933710000000001</v>
      </c>
      <c r="EM291">
        <v>19.199110000000001</v>
      </c>
      <c r="EN291">
        <v>5.1890329999999998E-2</v>
      </c>
      <c r="EO291">
        <v>12.48061</v>
      </c>
      <c r="EP291">
        <v>1.082964</v>
      </c>
      <c r="EQ291">
        <v>19.528860000000002</v>
      </c>
      <c r="ER291" s="1">
        <v>5.0613279999999997E-2</v>
      </c>
      <c r="ES291">
        <v>12.263109999999999</v>
      </c>
      <c r="ET291">
        <v>1.0725199999999999</v>
      </c>
      <c r="EU291">
        <v>19.86553</v>
      </c>
      <c r="EV291" s="1">
        <v>4.818422E-2</v>
      </c>
      <c r="EW291">
        <v>11.763389999999999</v>
      </c>
      <c r="EX291">
        <v>1.0619769999999999</v>
      </c>
      <c r="EY291">
        <v>19.804549999999999</v>
      </c>
      <c r="EZ291" s="1">
        <v>4.4872139999999998E-2</v>
      </c>
      <c r="FA291" s="1">
        <v>11.03806</v>
      </c>
      <c r="FB291">
        <v>1.0516620000000001</v>
      </c>
      <c r="FC291">
        <v>19.289269999999998</v>
      </c>
      <c r="FD291" s="1">
        <v>4.1156770000000002E-2</v>
      </c>
      <c r="FE291" s="1">
        <v>10.195650000000001</v>
      </c>
      <c r="FF291">
        <v>1.0414559999999999</v>
      </c>
      <c r="FG291">
        <v>18.68647</v>
      </c>
      <c r="FH291" s="1">
        <v>3.7406830000000002E-2</v>
      </c>
      <c r="FI291" s="1">
        <v>9.3272410000000008</v>
      </c>
      <c r="FJ291">
        <v>1.03128</v>
      </c>
      <c r="FK291">
        <v>18.191590000000001</v>
      </c>
      <c r="FL291" s="1">
        <v>3.3863869999999997E-2</v>
      </c>
      <c r="FM291" s="1">
        <v>8.4975480000000001</v>
      </c>
      <c r="FN291">
        <v>1.0223180000000001</v>
      </c>
      <c r="FO291">
        <v>18.406880000000001</v>
      </c>
      <c r="FP291" s="1">
        <v>3.068009E-2</v>
      </c>
      <c r="FQ291" s="1">
        <v>7.7389830000000002</v>
      </c>
      <c r="FR291">
        <v>1.0134860000000001</v>
      </c>
      <c r="FS291">
        <v>18.966249999999999</v>
      </c>
      <c r="FT291" s="1">
        <v>2.7822940000000001E-2</v>
      </c>
      <c r="FU291" s="1">
        <v>7.0551370000000002</v>
      </c>
      <c r="FV291">
        <v>1.0042789999999999</v>
      </c>
      <c r="FW291">
        <v>19.762550000000001</v>
      </c>
      <c r="FX291" s="1">
        <v>2.5230349999999999E-2</v>
      </c>
      <c r="FY291" s="1">
        <v>6.4331459999999998</v>
      </c>
      <c r="FZ291">
        <v>0.99461299999999997</v>
      </c>
      <c r="GA291">
        <v>20.530609999999999</v>
      </c>
      <c r="GB291" s="1">
        <v>2.2858219999999999E-2</v>
      </c>
      <c r="GC291" s="1">
        <v>5.8633730000000002</v>
      </c>
      <c r="GD291">
        <v>0.98468069999999996</v>
      </c>
      <c r="GE291">
        <v>20.748270000000002</v>
      </c>
      <c r="GF291" s="1">
        <v>2.0701290000000001E-2</v>
      </c>
      <c r="GG291" s="1">
        <v>5.3421200000000004</v>
      </c>
      <c r="GH291">
        <v>0.9750373</v>
      </c>
      <c r="GI291">
        <v>20.498270000000002</v>
      </c>
      <c r="GJ291" s="1">
        <v>1.8748919999999999E-2</v>
      </c>
      <c r="GK291" s="1">
        <v>4.867381</v>
      </c>
      <c r="GL291">
        <v>0.96529869999999995</v>
      </c>
      <c r="GM291">
        <v>20.07076</v>
      </c>
      <c r="GN291" s="1">
        <v>1.6980289999999999E-2</v>
      </c>
      <c r="GO291" s="1">
        <v>4.4353499999999997</v>
      </c>
      <c r="GP291">
        <v>0.95556759999999996</v>
      </c>
      <c r="GQ291">
        <v>19.675360000000001</v>
      </c>
      <c r="GR291" s="1">
        <v>1.5383000000000001E-2</v>
      </c>
      <c r="GS291" s="1">
        <v>4.0428980000000001</v>
      </c>
      <c r="GT291">
        <v>0.94637380000000004</v>
      </c>
      <c r="GU291">
        <v>19.953579999999999</v>
      </c>
      <c r="GV291" s="1">
        <v>1.3949120000000001E-2</v>
      </c>
      <c r="GW291" s="1">
        <v>3.6858070000000001</v>
      </c>
      <c r="GX291">
        <v>0.93776440000000005</v>
      </c>
      <c r="GY291">
        <v>20.494060000000001</v>
      </c>
      <c r="GZ291" s="1">
        <v>1.2668499999999999E-2</v>
      </c>
      <c r="HA291" s="1">
        <v>3.3645109999999998</v>
      </c>
      <c r="HB291">
        <v>0.92960030000000005</v>
      </c>
      <c r="HC291">
        <v>21.274349999999998</v>
      </c>
      <c r="HD291" s="1">
        <v>1.151868E-2</v>
      </c>
      <c r="HE291" s="1">
        <v>3.0736530000000002</v>
      </c>
      <c r="HF291">
        <v>0.92173340000000004</v>
      </c>
      <c r="HG291">
        <v>21.988769999999999</v>
      </c>
      <c r="HH291" s="1">
        <v>1.0472769999999999E-2</v>
      </c>
      <c r="HI291" s="1">
        <v>2.8071299999999999</v>
      </c>
      <c r="HJ291">
        <v>0.91404629999999998</v>
      </c>
      <c r="HK291">
        <v>22.246030000000001</v>
      </c>
      <c r="HL291" s="1">
        <v>9.5185730000000007E-3</v>
      </c>
      <c r="HM291" s="1">
        <v>2.5624259999999999</v>
      </c>
      <c r="HN291">
        <v>0.90646349999999998</v>
      </c>
      <c r="HO291">
        <v>22.11111</v>
      </c>
      <c r="HP291" s="1">
        <v>8.6442919999999996E-3</v>
      </c>
      <c r="HQ291" s="1">
        <v>2.3373940000000002</v>
      </c>
      <c r="HR291">
        <v>0.89872220000000003</v>
      </c>
      <c r="HS291">
        <v>21.87032</v>
      </c>
      <c r="HT291" s="1">
        <v>7.8409420000000001E-3</v>
      </c>
      <c r="HU291" s="1">
        <v>2.129712</v>
      </c>
      <c r="HV291">
        <v>0.8909627</v>
      </c>
      <c r="HW291">
        <v>21.625689999999999</v>
      </c>
      <c r="HX291" s="1">
        <v>7.1027069999999998E-3</v>
      </c>
      <c r="HY291" s="1">
        <v>1.9380139999999999</v>
      </c>
      <c r="HZ291">
        <v>0.88356460000000003</v>
      </c>
      <c r="IA291">
        <v>21.852879999999999</v>
      </c>
      <c r="IB291" s="1">
        <v>6.4339820000000004E-3</v>
      </c>
      <c r="IC291" s="1">
        <v>1.763271</v>
      </c>
      <c r="ID291">
        <v>0.87672349999999999</v>
      </c>
      <c r="IE291">
        <v>21.718730000000001</v>
      </c>
      <c r="IF291" s="1">
        <v>5.8334249999999997E-3</v>
      </c>
      <c r="IG291" s="1">
        <v>1.605267</v>
      </c>
      <c r="IH291">
        <v>0.87031780000000003</v>
      </c>
      <c r="II291">
        <v>22.126989999999999</v>
      </c>
      <c r="IJ291" s="1">
        <v>5.2884280000000004E-3</v>
      </c>
      <c r="IK291" s="1">
        <v>1.4612309999999999</v>
      </c>
      <c r="IL291">
        <v>0.86442739999999996</v>
      </c>
      <c r="IM291">
        <v>22.471409999999999</v>
      </c>
      <c r="IN291" s="1">
        <v>4.7870789999999996E-3</v>
      </c>
      <c r="IO291" s="1">
        <v>1.32769</v>
      </c>
      <c r="IP291">
        <v>0.85919619999999997</v>
      </c>
      <c r="IQ291">
        <v>22.60699</v>
      </c>
      <c r="IR291" s="1">
        <v>4.3134949999999997E-3</v>
      </c>
      <c r="IS291" s="1">
        <v>1.2005840000000001</v>
      </c>
      <c r="IT291">
        <v>0.85470970000000002</v>
      </c>
      <c r="IU291">
        <v>22.538119999999999</v>
      </c>
      <c r="IV291" s="1">
        <v>3.8580279999999999E-3</v>
      </c>
      <c r="IW291" s="1">
        <v>1.0771360000000001</v>
      </c>
      <c r="IX291">
        <v>0.85082899999999995</v>
      </c>
      <c r="IY291">
        <v>22.37969</v>
      </c>
      <c r="IZ291" s="1">
        <v>3.4190100000000001E-3</v>
      </c>
      <c r="JA291" s="1">
        <v>0.95725700000000002</v>
      </c>
      <c r="JB291">
        <v>0.84745749999999997</v>
      </c>
      <c r="JC291">
        <v>22.336189999999998</v>
      </c>
      <c r="JD291" s="1">
        <v>3.0044170000000001E-3</v>
      </c>
      <c r="JE291" s="1">
        <v>0.84317050000000004</v>
      </c>
      <c r="JF291">
        <v>0.84456120000000001</v>
      </c>
      <c r="JG291">
        <v>22.888570000000001</v>
      </c>
      <c r="JH291" s="1">
        <v>2.625924E-3</v>
      </c>
      <c r="JI291" s="1">
        <v>0.7383691</v>
      </c>
      <c r="JJ291">
        <v>0.84208150000000004</v>
      </c>
      <c r="JK291">
        <v>23.505849999999999</v>
      </c>
      <c r="JL291" s="1">
        <v>2.293088E-3</v>
      </c>
      <c r="JM291" s="1">
        <v>0.64565649999999997</v>
      </c>
      <c r="JN291">
        <v>0.84002270000000001</v>
      </c>
      <c r="JO291">
        <v>24.183250000000001</v>
      </c>
      <c r="JP291" s="1">
        <v>2.008812E-3</v>
      </c>
      <c r="JQ291" s="1">
        <v>0.56616679999999997</v>
      </c>
      <c r="JR291">
        <v>0.83830479999999996</v>
      </c>
      <c r="JS291">
        <v>24.771730000000002</v>
      </c>
      <c r="JT291" s="1">
        <v>1.769456E-3</v>
      </c>
      <c r="JU291" s="1">
        <v>0.4990327</v>
      </c>
      <c r="JV291">
        <v>0.83698439999999996</v>
      </c>
      <c r="JW291">
        <v>24.89818</v>
      </c>
      <c r="JX291" s="1">
        <v>1.565465E-3</v>
      </c>
      <c r="JY291" s="1">
        <v>0.44177260000000002</v>
      </c>
      <c r="JZ291">
        <v>0.83596289999999995</v>
      </c>
      <c r="KA291">
        <v>24.63626</v>
      </c>
      <c r="KB291" s="1">
        <v>1.384918E-3</v>
      </c>
      <c r="KC291" s="1">
        <v>0.39109359999999999</v>
      </c>
      <c r="KD291">
        <v>0.83516230000000002</v>
      </c>
      <c r="KE291">
        <v>24.37602</v>
      </c>
      <c r="KF291" s="1">
        <v>1.2181430000000001E-3</v>
      </c>
      <c r="KG291" s="1">
        <v>0.3443021</v>
      </c>
      <c r="KH291">
        <v>0.83459280000000002</v>
      </c>
      <c r="KI291">
        <v>24.125520000000002</v>
      </c>
      <c r="KJ291" s="1">
        <v>1.061906E-3</v>
      </c>
      <c r="KK291" s="1">
        <v>0.30033850000000001</v>
      </c>
      <c r="KL291">
        <v>0.83428270000000004</v>
      </c>
      <c r="KM291">
        <v>24.294149999999998</v>
      </c>
      <c r="KN291" s="1">
        <v>9.1847179999999997E-4</v>
      </c>
      <c r="KO291" s="1">
        <v>0.25989960000000001</v>
      </c>
      <c r="KP291">
        <v>0.83417160000000001</v>
      </c>
      <c r="KQ291">
        <v>24.3598</v>
      </c>
      <c r="KR291" s="1">
        <v>7.9373490000000002E-4</v>
      </c>
      <c r="KS291" s="1">
        <v>0.2245693</v>
      </c>
      <c r="KT291">
        <v>0.83423460000000005</v>
      </c>
      <c r="KU291">
        <v>24.2986</v>
      </c>
      <c r="KV291" s="1">
        <v>6.9144140000000002E-4</v>
      </c>
      <c r="KW291" s="1">
        <v>0.19550149999999999</v>
      </c>
      <c r="KX291">
        <v>0.83448800000000001</v>
      </c>
      <c r="KY291">
        <v>24.116140000000001</v>
      </c>
      <c r="KZ291" s="1">
        <v>6.1165549999999996E-4</v>
      </c>
      <c r="LA291" s="1">
        <v>0.1727438</v>
      </c>
      <c r="LB291">
        <v>0.83493640000000002</v>
      </c>
      <c r="LC291">
        <v>23.810469999999999</v>
      </c>
      <c r="LD291" s="1">
        <v>5.5046740000000004E-4</v>
      </c>
      <c r="LE291" s="1">
        <v>0.1552943</v>
      </c>
      <c r="LF291">
        <v>0.835565</v>
      </c>
      <c r="LG291">
        <v>23.549620000000001</v>
      </c>
      <c r="LH291" s="1">
        <v>5.0256360000000002E-4</v>
      </c>
      <c r="LI291" s="1">
        <v>0.1416405</v>
      </c>
      <c r="LJ291">
        <v>0.83630629999999995</v>
      </c>
      <c r="LK291">
        <v>23.340920000000001</v>
      </c>
      <c r="LL291" s="1">
        <v>4.6289500000000001E-4</v>
      </c>
      <c r="LM291" s="1">
        <v>0.13035830000000001</v>
      </c>
      <c r="LN291">
        <v>0.83716939999999995</v>
      </c>
      <c r="LO291">
        <v>23.339130000000001</v>
      </c>
      <c r="LP291" s="1">
        <v>4.2810919999999999E-4</v>
      </c>
      <c r="LQ291" s="1">
        <v>0.12047289999999999</v>
      </c>
      <c r="LR291">
        <v>0.83804259999999997</v>
      </c>
      <c r="LS291">
        <v>23.85746</v>
      </c>
      <c r="LT291" s="1">
        <v>3.9656709999999999E-4</v>
      </c>
      <c r="LU291" s="1">
        <v>0.1115299</v>
      </c>
      <c r="LV291">
        <v>0.83891000000000004</v>
      </c>
      <c r="LW291">
        <v>24.415330000000001</v>
      </c>
      <c r="LX291" s="1">
        <v>3.679566E-4</v>
      </c>
      <c r="LY291" s="1">
        <v>0.10342510000000001</v>
      </c>
      <c r="LZ291">
        <v>0.83971969999999996</v>
      </c>
      <c r="MA291">
        <v>25.00074</v>
      </c>
      <c r="MB291" s="1">
        <v>3.425104E-4</v>
      </c>
      <c r="MC291" s="1">
        <v>9.6207630000000002E-2</v>
      </c>
      <c r="MD291">
        <v>0.84039489999999994</v>
      </c>
      <c r="ME291">
        <v>25.37557</v>
      </c>
      <c r="MF291" s="1">
        <v>3.2026569999999999E-4</v>
      </c>
      <c r="MG291" s="1">
        <v>8.9901339999999996E-2</v>
      </c>
      <c r="MH291">
        <v>0.84099520000000005</v>
      </c>
      <c r="MI291">
        <v>25.425660000000001</v>
      </c>
      <c r="MJ291" s="1">
        <v>3.0103770000000001E-4</v>
      </c>
      <c r="MK291" s="1">
        <v>8.4450839999999999E-2</v>
      </c>
      <c r="ML291">
        <v>0.84143400000000002</v>
      </c>
      <c r="MM291">
        <v>25.06307</v>
      </c>
      <c r="MN291" s="1">
        <v>2.8435519999999998E-4</v>
      </c>
      <c r="MO291" s="1">
        <v>7.9732929999999994E-2</v>
      </c>
      <c r="MP291">
        <v>0.84176430000000002</v>
      </c>
      <c r="MQ291">
        <v>24.73048</v>
      </c>
      <c r="MR291" s="1">
        <v>2.6975159999999997E-4</v>
      </c>
      <c r="MS291" s="1">
        <v>7.5612570000000004E-2</v>
      </c>
      <c r="MT291">
        <v>0.84191419999999995</v>
      </c>
      <c r="MU291">
        <v>24.41639</v>
      </c>
      <c r="MV291" s="1">
        <v>2.568666E-4</v>
      </c>
      <c r="MW291" s="1">
        <v>7.1977299999999994E-2</v>
      </c>
      <c r="MX291">
        <v>0.84199630000000003</v>
      </c>
      <c r="MY291">
        <v>24.443750000000001</v>
      </c>
      <c r="MZ291" s="1">
        <v>2.4553170000000003E-4</v>
      </c>
      <c r="NA291" s="1">
        <v>6.8785200000000005E-2</v>
      </c>
      <c r="NB291">
        <v>0.84198490000000004</v>
      </c>
      <c r="NC291">
        <v>24.66497</v>
      </c>
      <c r="ND291" s="1">
        <v>2.357444E-4</v>
      </c>
      <c r="NE291" s="1">
        <v>6.6027950000000002E-2</v>
      </c>
      <c r="NF291">
        <v>0.84198490000000004</v>
      </c>
      <c r="NG291">
        <v>24.66497</v>
      </c>
      <c r="NH291" s="1">
        <v>2.357444E-4</v>
      </c>
      <c r="NI291" s="1">
        <v>6.6027950000000002E-2</v>
      </c>
      <c r="NJ291">
        <v>0.84198490000000004</v>
      </c>
      <c r="NK291">
        <v>24.66497</v>
      </c>
      <c r="NL291" s="1">
        <v>2.357444E-4</v>
      </c>
      <c r="NM291" s="1">
        <v>6.6027950000000002E-2</v>
      </c>
      <c r="NN291">
        <v>0.84198490000000004</v>
      </c>
      <c r="NO291">
        <v>24.66497</v>
      </c>
      <c r="NP291" s="1">
        <v>2.357444E-4</v>
      </c>
      <c r="NQ291" s="1">
        <v>6.6027950000000002E-2</v>
      </c>
      <c r="NR291">
        <v>0.84198490000000004</v>
      </c>
      <c r="NS291">
        <v>24.66497</v>
      </c>
      <c r="NT291" s="1">
        <v>2.357444E-4</v>
      </c>
      <c r="NU291" s="1">
        <v>6.6027950000000002E-2</v>
      </c>
      <c r="NV291">
        <v>0.84198490000000004</v>
      </c>
      <c r="NW291">
        <v>24.66497</v>
      </c>
      <c r="NX291" s="1">
        <v>2.357444E-4</v>
      </c>
      <c r="NY291" s="1">
        <v>6.6027950000000002E-2</v>
      </c>
      <c r="NZ291">
        <v>0.84198490000000004</v>
      </c>
      <c r="OA291">
        <v>24.66497</v>
      </c>
      <c r="OB291" s="1">
        <v>2.357444E-4</v>
      </c>
      <c r="OC291" s="1">
        <v>6.6027950000000002E-2</v>
      </c>
      <c r="OD291">
        <v>0.84198490000000004</v>
      </c>
      <c r="OE291">
        <v>24.66497</v>
      </c>
      <c r="OF291" s="1">
        <v>2.357444E-4</v>
      </c>
      <c r="OG291" s="1">
        <v>6.6027950000000002E-2</v>
      </c>
      <c r="OH291">
        <v>0.84198490000000004</v>
      </c>
      <c r="OI291">
        <v>24.66497</v>
      </c>
      <c r="OJ291" s="1">
        <v>2.357444E-4</v>
      </c>
      <c r="OK291" s="1">
        <v>6.6027950000000002E-2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1.0959890000000001</v>
      </c>
      <c r="G292">
        <v>18.584479999999999</v>
      </c>
      <c r="H292">
        <v>0</v>
      </c>
      <c r="I292">
        <v>0</v>
      </c>
      <c r="J292">
        <v>1.0934250000000001</v>
      </c>
      <c r="K292">
        <v>19.202400000000001</v>
      </c>
      <c r="L292">
        <v>0</v>
      </c>
      <c r="M292">
        <v>0</v>
      </c>
      <c r="N292">
        <v>1.09083</v>
      </c>
      <c r="O292">
        <v>19.720369999999999</v>
      </c>
      <c r="P292">
        <v>0</v>
      </c>
      <c r="Q292">
        <v>0</v>
      </c>
      <c r="R292">
        <v>1.0882750000000001</v>
      </c>
      <c r="S292">
        <v>20.07882</v>
      </c>
      <c r="T292">
        <v>0</v>
      </c>
      <c r="U292">
        <v>0</v>
      </c>
      <c r="V292">
        <v>1.0856950000000001</v>
      </c>
      <c r="W292">
        <v>20.34732</v>
      </c>
      <c r="X292">
        <v>0</v>
      </c>
      <c r="Y292">
        <v>0</v>
      </c>
      <c r="Z292">
        <v>1.083091</v>
      </c>
      <c r="AA292">
        <v>20.172160000000002</v>
      </c>
      <c r="AB292">
        <v>0</v>
      </c>
      <c r="AC292">
        <v>0</v>
      </c>
      <c r="AD292">
        <v>1.0804849999999999</v>
      </c>
      <c r="AE292">
        <v>19.624860000000002</v>
      </c>
      <c r="AF292">
        <v>0</v>
      </c>
      <c r="AG292">
        <v>0</v>
      </c>
      <c r="AH292">
        <v>1.077936</v>
      </c>
      <c r="AI292">
        <v>19.234269999999999</v>
      </c>
      <c r="AJ292">
        <v>0</v>
      </c>
      <c r="AK292">
        <v>0</v>
      </c>
      <c r="AL292">
        <v>1.075369</v>
      </c>
      <c r="AM292">
        <v>19.10097</v>
      </c>
      <c r="AN292">
        <v>0</v>
      </c>
      <c r="AO292">
        <v>0</v>
      </c>
      <c r="AP292">
        <v>1.0728279999999999</v>
      </c>
      <c r="AQ292">
        <v>19.582809999999998</v>
      </c>
      <c r="AR292">
        <v>0</v>
      </c>
      <c r="AS292">
        <v>0</v>
      </c>
      <c r="AT292">
        <v>1.0701959999999999</v>
      </c>
      <c r="AU292">
        <v>20.22533</v>
      </c>
      <c r="AV292">
        <v>0</v>
      </c>
      <c r="AW292">
        <v>0</v>
      </c>
      <c r="AX292">
        <v>1.067477</v>
      </c>
      <c r="AY292">
        <v>20.768260000000001</v>
      </c>
      <c r="AZ292">
        <v>0</v>
      </c>
      <c r="BA292">
        <v>0</v>
      </c>
      <c r="BB292">
        <v>1.064746</v>
      </c>
      <c r="BC292">
        <v>21.20101</v>
      </c>
      <c r="BD292">
        <v>0</v>
      </c>
      <c r="BE292">
        <v>0</v>
      </c>
      <c r="BF292">
        <v>1.061863</v>
      </c>
      <c r="BG292">
        <v>21.159739999999999</v>
      </c>
      <c r="BH292">
        <v>1.253175E-31</v>
      </c>
      <c r="BI292">
        <v>3.2866389999999999E-29</v>
      </c>
      <c r="BJ292">
        <v>1.058981</v>
      </c>
      <c r="BK292">
        <v>20.864999999999998</v>
      </c>
      <c r="BL292" s="1">
        <v>3.7638630000000001E-19</v>
      </c>
      <c r="BM292" s="1">
        <v>7.2872079999999997E-17</v>
      </c>
      <c r="BN292">
        <v>1.0560430000000001</v>
      </c>
      <c r="BO292">
        <v>20.614470000000001</v>
      </c>
      <c r="BP292" s="1">
        <v>2.4439289999999999E-12</v>
      </c>
      <c r="BQ292" s="1">
        <v>4.339408E-10</v>
      </c>
      <c r="BR292">
        <v>1.0530569999999999</v>
      </c>
      <c r="BS292">
        <v>20.511810000000001</v>
      </c>
      <c r="BT292" s="1">
        <v>8.2500510000000001E-8</v>
      </c>
      <c r="BU292" s="1">
        <v>1.6867419999999999E-5</v>
      </c>
      <c r="BV292">
        <v>1.0500350000000001</v>
      </c>
      <c r="BW292">
        <v>20.544239999999999</v>
      </c>
      <c r="BX292" s="1">
        <v>5.9568190000000003E-5</v>
      </c>
      <c r="BY292" s="1">
        <v>1.294703E-2</v>
      </c>
      <c r="BZ292">
        <v>1.0469740000000001</v>
      </c>
      <c r="CA292">
        <v>20.933730000000001</v>
      </c>
      <c r="CB292" s="1">
        <v>7.2145539999999998E-3</v>
      </c>
      <c r="CC292" s="1">
        <v>1.6397649999999999</v>
      </c>
      <c r="CD292">
        <v>1.0438369999999999</v>
      </c>
      <c r="CE292">
        <v>21.170950000000001</v>
      </c>
      <c r="CF292" s="1">
        <v>0.2469278</v>
      </c>
      <c r="CG292" s="1">
        <v>58.296849999999999</v>
      </c>
      <c r="CH292">
        <v>1.0406219999999999</v>
      </c>
      <c r="CI292">
        <v>21.23319</v>
      </c>
      <c r="CJ292" s="1">
        <v>3.1352500000000001</v>
      </c>
      <c r="CK292">
        <v>764.28369999999995</v>
      </c>
      <c r="CL292">
        <v>1.037201</v>
      </c>
      <c r="CM292">
        <v>20.969339999999999</v>
      </c>
      <c r="CN292">
        <v>17.60941</v>
      </c>
      <c r="CO292">
        <v>4418.8320000000003</v>
      </c>
      <c r="CP292">
        <v>1.033355</v>
      </c>
      <c r="CQ292">
        <v>20.65382</v>
      </c>
      <c r="CR292">
        <v>49.834809999999997</v>
      </c>
      <c r="CS292">
        <v>12839.54</v>
      </c>
      <c r="CT292">
        <v>1.028551</v>
      </c>
      <c r="CU292">
        <v>20.34759</v>
      </c>
      <c r="CV292">
        <v>78.542929999999998</v>
      </c>
      <c r="CW292">
        <v>20734.04</v>
      </c>
      <c r="CX292">
        <v>1.022386</v>
      </c>
      <c r="CY292">
        <v>20.087630000000001</v>
      </c>
      <c r="CZ292">
        <v>74.911389999999997</v>
      </c>
      <c r="DA292">
        <v>20228.060000000001</v>
      </c>
      <c r="DB292">
        <v>1.015001</v>
      </c>
      <c r="DC292">
        <v>20.010190000000001</v>
      </c>
      <c r="DD292">
        <v>46.464080000000003</v>
      </c>
      <c r="DE292">
        <v>12809.83</v>
      </c>
      <c r="DF292">
        <v>1.006788</v>
      </c>
      <c r="DG292">
        <v>20.192170000000001</v>
      </c>
      <c r="DH292">
        <v>20.042449999999999</v>
      </c>
      <c r="DI292">
        <v>5631.6710000000003</v>
      </c>
      <c r="DJ292">
        <v>0.99822239999999995</v>
      </c>
      <c r="DK292">
        <v>20.291509999999999</v>
      </c>
      <c r="DL292">
        <v>6.4040220000000003</v>
      </c>
      <c r="DM292">
        <v>1829.345</v>
      </c>
      <c r="DN292">
        <v>0.98972919999999998</v>
      </c>
      <c r="DO292">
        <v>20.33098</v>
      </c>
      <c r="DP292">
        <v>1.6234409999999999</v>
      </c>
      <c r="DQ292">
        <v>469.73360000000002</v>
      </c>
      <c r="DR292">
        <v>0.98126539999999995</v>
      </c>
      <c r="DS292">
        <v>19.918700000000001</v>
      </c>
      <c r="DT292">
        <v>0.37266080000000001</v>
      </c>
      <c r="DU292">
        <v>108.1528</v>
      </c>
      <c r="DV292">
        <v>0.9734391</v>
      </c>
      <c r="DW292">
        <v>19.360700000000001</v>
      </c>
      <c r="DX292">
        <v>0.11054269999999999</v>
      </c>
      <c r="DY292">
        <v>31.542960000000001</v>
      </c>
      <c r="DZ292">
        <v>0.96558310000000003</v>
      </c>
      <c r="EA292">
        <v>18.865770000000001</v>
      </c>
      <c r="EB292">
        <v>6.2852610000000003E-2</v>
      </c>
      <c r="EC292">
        <v>17.530480000000001</v>
      </c>
      <c r="ED292">
        <v>0.95783700000000005</v>
      </c>
      <c r="EE292">
        <v>18.53152</v>
      </c>
      <c r="EF292">
        <v>5.419446E-2</v>
      </c>
      <c r="EG292">
        <v>15.04462</v>
      </c>
      <c r="EH292">
        <v>0.95000200000000001</v>
      </c>
      <c r="EI292">
        <v>18.801970000000001</v>
      </c>
      <c r="EJ292">
        <v>5.2501659999999999E-2</v>
      </c>
      <c r="EK292">
        <v>14.624320000000001</v>
      </c>
      <c r="EL292">
        <v>0.94207450000000004</v>
      </c>
      <c r="EM292">
        <v>19.199739999999998</v>
      </c>
      <c r="EN292" s="1">
        <v>5.191846E-2</v>
      </c>
      <c r="EO292">
        <v>14.545730000000001</v>
      </c>
      <c r="EP292">
        <v>0.93413840000000004</v>
      </c>
      <c r="EQ292">
        <v>19.53407</v>
      </c>
      <c r="ER292" s="1">
        <v>5.072422E-2</v>
      </c>
      <c r="ES292">
        <v>14.307779999999999</v>
      </c>
      <c r="ET292">
        <v>0.92621640000000005</v>
      </c>
      <c r="EU292">
        <v>19.884080000000001</v>
      </c>
      <c r="EV292" s="1">
        <v>4.8385820000000003E-2</v>
      </c>
      <c r="EW292">
        <v>13.74457</v>
      </c>
      <c r="EX292">
        <v>0.91819269999999997</v>
      </c>
      <c r="EY292">
        <v>19.823969999999999</v>
      </c>
      <c r="EZ292" s="1">
        <v>4.5130740000000003E-2</v>
      </c>
      <c r="FA292" s="1">
        <v>12.9102</v>
      </c>
      <c r="FB292">
        <v>0.91049329999999995</v>
      </c>
      <c r="FC292">
        <v>19.308340000000001</v>
      </c>
      <c r="FD292" s="1">
        <v>4.1439410000000003E-2</v>
      </c>
      <c r="FE292" s="1">
        <v>11.92854</v>
      </c>
      <c r="FF292">
        <v>0.90301500000000001</v>
      </c>
      <c r="FG292">
        <v>18.71208</v>
      </c>
      <c r="FH292" s="1">
        <v>3.7686539999999998E-2</v>
      </c>
      <c r="FI292" s="1">
        <v>10.909050000000001</v>
      </c>
      <c r="FJ292">
        <v>0.8955438</v>
      </c>
      <c r="FK292">
        <v>18.21866</v>
      </c>
      <c r="FL292" s="1">
        <v>3.4126209999999997E-2</v>
      </c>
      <c r="FM292" s="1">
        <v>9.9322110000000006</v>
      </c>
      <c r="FN292">
        <v>0.88902530000000002</v>
      </c>
      <c r="FO292">
        <v>18.436509999999998</v>
      </c>
      <c r="FP292" s="1">
        <v>3.0917300000000002E-2</v>
      </c>
      <c r="FQ292" s="1">
        <v>9.0398300000000003</v>
      </c>
      <c r="FR292">
        <v>0.88252629999999999</v>
      </c>
      <c r="FS292">
        <v>18.980830000000001</v>
      </c>
      <c r="FT292" s="1">
        <v>2.8037949999999999E-2</v>
      </c>
      <c r="FU292" s="1">
        <v>8.2355839999999993</v>
      </c>
      <c r="FV292">
        <v>0.87570979999999998</v>
      </c>
      <c r="FW292">
        <v>19.76905</v>
      </c>
      <c r="FX292" s="1">
        <v>2.5427729999999999E-2</v>
      </c>
      <c r="FY292" s="1">
        <v>7.5052919999999999</v>
      </c>
      <c r="FZ292">
        <v>0.86849929999999997</v>
      </c>
      <c r="GA292">
        <v>20.530909999999999</v>
      </c>
      <c r="GB292" s="1">
        <v>2.3039E-2</v>
      </c>
      <c r="GC292" s="1">
        <v>6.8363860000000001</v>
      </c>
      <c r="GD292">
        <v>0.86114500000000005</v>
      </c>
      <c r="GE292">
        <v>20.736709999999999</v>
      </c>
      <c r="GF292" s="1">
        <v>2.086706E-2</v>
      </c>
      <c r="GG292" s="1">
        <v>6.2247139999999996</v>
      </c>
      <c r="GH292">
        <v>0.85398249999999998</v>
      </c>
      <c r="GI292">
        <v>20.49409</v>
      </c>
      <c r="GJ292" s="1">
        <v>1.890025E-2</v>
      </c>
      <c r="GK292" s="1">
        <v>5.6675680000000002</v>
      </c>
      <c r="GL292">
        <v>0.84675129999999998</v>
      </c>
      <c r="GM292">
        <v>20.083369999999999</v>
      </c>
      <c r="GN292" s="1">
        <v>1.711843E-2</v>
      </c>
      <c r="GO292" s="1">
        <v>5.1606110000000003</v>
      </c>
      <c r="GP292">
        <v>0.83961520000000001</v>
      </c>
      <c r="GQ292">
        <v>19.700569999999999</v>
      </c>
      <c r="GR292" s="1">
        <v>1.5508849999999999E-2</v>
      </c>
      <c r="GS292" s="1">
        <v>4.7000479999999998</v>
      </c>
      <c r="GT292">
        <v>0.83307200000000003</v>
      </c>
      <c r="GU292">
        <v>19.99363</v>
      </c>
      <c r="GV292" s="1">
        <v>1.4063610000000001E-2</v>
      </c>
      <c r="GW292" s="1">
        <v>4.2800269999999996</v>
      </c>
      <c r="GX292">
        <v>0.82692010000000005</v>
      </c>
      <c r="GY292">
        <v>20.522790000000001</v>
      </c>
      <c r="GZ292" s="1">
        <v>1.277145E-2</v>
      </c>
      <c r="HA292" s="1">
        <v>3.902498</v>
      </c>
      <c r="HB292">
        <v>0.82115110000000002</v>
      </c>
      <c r="HC292">
        <v>21.288430000000002</v>
      </c>
      <c r="HD292" s="1">
        <v>1.1613210000000001E-2</v>
      </c>
      <c r="HE292" s="1">
        <v>3.5616490000000001</v>
      </c>
      <c r="HF292">
        <v>0.81558030000000004</v>
      </c>
      <c r="HG292">
        <v>21.989260000000002</v>
      </c>
      <c r="HH292" s="1">
        <v>1.055975E-2</v>
      </c>
      <c r="HI292" s="1">
        <v>3.2500840000000002</v>
      </c>
      <c r="HJ292">
        <v>0.81006270000000002</v>
      </c>
      <c r="HK292">
        <v>22.221689999999999</v>
      </c>
      <c r="HL292" s="1">
        <v>9.5986530000000004E-3</v>
      </c>
      <c r="HM292" s="1">
        <v>2.9645760000000001</v>
      </c>
      <c r="HN292">
        <v>0.80461870000000002</v>
      </c>
      <c r="HO292">
        <v>22.082809999999998</v>
      </c>
      <c r="HP292" s="1">
        <v>8.7182830000000003E-3</v>
      </c>
      <c r="HQ292" s="1">
        <v>2.7023169999999999</v>
      </c>
      <c r="HR292">
        <v>0.79899070000000005</v>
      </c>
      <c r="HS292">
        <v>21.85633</v>
      </c>
      <c r="HT292" s="1">
        <v>7.9095859999999997E-3</v>
      </c>
      <c r="HU292" s="1">
        <v>2.4606270000000001</v>
      </c>
      <c r="HV292">
        <v>0.79334349999999998</v>
      </c>
      <c r="HW292">
        <v>21.632079999999998</v>
      </c>
      <c r="HX292" s="1">
        <v>7.1660420000000001E-3</v>
      </c>
      <c r="HY292" s="1">
        <v>2.237609</v>
      </c>
      <c r="HZ292">
        <v>0.78798120000000005</v>
      </c>
      <c r="IA292">
        <v>21.87978</v>
      </c>
      <c r="IB292" s="1">
        <v>6.4914960000000002E-3</v>
      </c>
      <c r="IC292" s="1">
        <v>2.0341680000000002</v>
      </c>
      <c r="ID292">
        <v>0.7829931</v>
      </c>
      <c r="IE292">
        <v>21.73892</v>
      </c>
      <c r="IF292" s="1">
        <v>5.8856500000000001E-3</v>
      </c>
      <c r="IG292" s="1">
        <v>1.8504130000000001</v>
      </c>
      <c r="IH292">
        <v>0.77838280000000004</v>
      </c>
      <c r="II292">
        <v>22.163550000000001</v>
      </c>
      <c r="IJ292" s="1">
        <v>5.3364839999999998E-3</v>
      </c>
      <c r="IK292" s="1">
        <v>1.6832229999999999</v>
      </c>
      <c r="IL292">
        <v>0.77412619999999999</v>
      </c>
      <c r="IM292">
        <v>22.490189999999998</v>
      </c>
      <c r="IN292" s="1">
        <v>4.8323200000000002E-3</v>
      </c>
      <c r="IO292" s="1">
        <v>1.5287809999999999</v>
      </c>
      <c r="IP292">
        <v>0.77033799999999997</v>
      </c>
      <c r="IQ292">
        <v>22.58653</v>
      </c>
      <c r="IR292" s="1">
        <v>4.3571649999999996E-3</v>
      </c>
      <c r="IS292" s="1">
        <v>1.382363</v>
      </c>
      <c r="IT292">
        <v>0.76722349999999995</v>
      </c>
      <c r="IU292">
        <v>22.504629999999999</v>
      </c>
      <c r="IV292" s="1">
        <v>3.9007030000000002E-3</v>
      </c>
      <c r="IW292" s="1">
        <v>1.240467</v>
      </c>
      <c r="IX292">
        <v>0.76448990000000006</v>
      </c>
      <c r="IY292">
        <v>22.352039999999999</v>
      </c>
      <c r="IZ292" s="1">
        <v>3.460243E-3</v>
      </c>
      <c r="JA292" s="1">
        <v>1.102787</v>
      </c>
      <c r="JB292">
        <v>0.76213109999999995</v>
      </c>
      <c r="JC292">
        <v>22.339020000000001</v>
      </c>
      <c r="JD292" s="1">
        <v>3.0431680000000002E-3</v>
      </c>
      <c r="JE292" s="1">
        <v>0.97163460000000001</v>
      </c>
      <c r="JF292">
        <v>0.76010169999999999</v>
      </c>
      <c r="JG292">
        <v>22.937840000000001</v>
      </c>
      <c r="JH292" s="1">
        <v>2.6609110000000002E-3</v>
      </c>
      <c r="JI292" s="1">
        <v>0.85083070000000005</v>
      </c>
      <c r="JJ292">
        <v>0.75839880000000004</v>
      </c>
      <c r="JK292">
        <v>23.57207</v>
      </c>
      <c r="JL292" s="1">
        <v>2.3235930000000001E-3</v>
      </c>
      <c r="JM292" s="1">
        <v>0.74367430000000001</v>
      </c>
      <c r="JN292">
        <v>0.75692559999999998</v>
      </c>
      <c r="JO292">
        <v>24.250540000000001</v>
      </c>
      <c r="JP292" s="1">
        <v>2.0347220000000001E-3</v>
      </c>
      <c r="JQ292" s="1">
        <v>0.65162540000000002</v>
      </c>
      <c r="JR292">
        <v>0.75573800000000002</v>
      </c>
      <c r="JS292">
        <v>24.82197</v>
      </c>
      <c r="JT292" s="1">
        <v>1.791354E-3</v>
      </c>
      <c r="JU292" s="1">
        <v>0.57387469999999996</v>
      </c>
      <c r="JV292">
        <v>0.75479410000000002</v>
      </c>
      <c r="JW292">
        <v>24.90485</v>
      </c>
      <c r="JX292" s="1">
        <v>1.5844159999999999E-3</v>
      </c>
      <c r="JY292" s="1">
        <v>0.50774779999999997</v>
      </c>
      <c r="JZ292">
        <v>0.75406079999999998</v>
      </c>
      <c r="KA292">
        <v>24.619859999999999</v>
      </c>
      <c r="KB292" s="1">
        <v>1.4020529999999999E-3</v>
      </c>
      <c r="KC292" s="1">
        <v>0.44952629999999999</v>
      </c>
      <c r="KD292">
        <v>0.75350980000000001</v>
      </c>
      <c r="KE292">
        <v>24.364129999999999</v>
      </c>
      <c r="KF292" s="1">
        <v>1.2342060000000001E-3</v>
      </c>
      <c r="KG292" s="1">
        <v>0.3959993</v>
      </c>
      <c r="KH292">
        <v>0.7531156</v>
      </c>
      <c r="KI292">
        <v>24.1265</v>
      </c>
      <c r="KJ292" s="1">
        <v>1.076944E-3</v>
      </c>
      <c r="KK292" s="1">
        <v>0.3457384</v>
      </c>
      <c r="KL292">
        <v>0.75289519999999999</v>
      </c>
      <c r="KM292">
        <v>24.333880000000001</v>
      </c>
      <c r="KN292" s="1">
        <v>9.3203559999999999E-4</v>
      </c>
      <c r="KO292" s="1">
        <v>0.29936220000000002</v>
      </c>
      <c r="KP292">
        <v>0.75284430000000002</v>
      </c>
      <c r="KQ292">
        <v>24.405670000000001</v>
      </c>
      <c r="KR292" s="1">
        <v>8.0525140000000002E-4</v>
      </c>
      <c r="KS292" s="1">
        <v>0.25860689999999997</v>
      </c>
      <c r="KT292">
        <v>0.75290500000000005</v>
      </c>
      <c r="KU292">
        <v>24.352879999999999</v>
      </c>
      <c r="KV292" s="1">
        <v>7.0067109999999997E-4</v>
      </c>
      <c r="KW292" s="1">
        <v>0.22487789999999999</v>
      </c>
      <c r="KX292">
        <v>0.75313629999999998</v>
      </c>
      <c r="KY292">
        <v>24.153379999999999</v>
      </c>
      <c r="KZ292" s="1">
        <v>6.1876260000000001E-4</v>
      </c>
      <c r="LA292" s="1">
        <v>0.1983597</v>
      </c>
      <c r="LB292">
        <v>0.75344259999999996</v>
      </c>
      <c r="LC292">
        <v>23.8215</v>
      </c>
      <c r="LD292" s="1">
        <v>5.5592960000000002E-4</v>
      </c>
      <c r="LE292" s="1">
        <v>0.1780216</v>
      </c>
      <c r="LF292">
        <v>0.75389600000000001</v>
      </c>
      <c r="LG292">
        <v>23.541879999999999</v>
      </c>
      <c r="LH292" s="1">
        <v>5.0693959999999997E-4</v>
      </c>
      <c r="LI292" s="1">
        <v>0.16217970000000001</v>
      </c>
      <c r="LJ292">
        <v>0.75444409999999995</v>
      </c>
      <c r="LK292">
        <v>23.322600000000001</v>
      </c>
      <c r="LL292" s="1">
        <v>4.6661329999999999E-4</v>
      </c>
      <c r="LM292" s="1">
        <v>0.149171</v>
      </c>
      <c r="LN292">
        <v>0.75507349999999995</v>
      </c>
      <c r="LO292">
        <v>23.340170000000001</v>
      </c>
      <c r="LP292" s="1">
        <v>4.314373E-4</v>
      </c>
      <c r="LQ292" s="1">
        <v>0.13784009999999999</v>
      </c>
      <c r="LR292">
        <v>0.75569710000000001</v>
      </c>
      <c r="LS292">
        <v>23.898890000000002</v>
      </c>
      <c r="LT292" s="1">
        <v>3.9959609999999998E-4</v>
      </c>
      <c r="LU292" s="1">
        <v>0.1276072</v>
      </c>
      <c r="LV292">
        <v>0.7563223</v>
      </c>
      <c r="LW292">
        <v>24.479679999999998</v>
      </c>
      <c r="LX292" s="1">
        <v>3.7068239999999997E-4</v>
      </c>
      <c r="LY292" s="1">
        <v>0.1183237</v>
      </c>
      <c r="LZ292">
        <v>0.75688929999999999</v>
      </c>
      <c r="MA292">
        <v>25.073329999999999</v>
      </c>
      <c r="MB292" s="1">
        <v>3.4491159999999998E-4</v>
      </c>
      <c r="MC292" s="1">
        <v>0.1100392</v>
      </c>
      <c r="MD292">
        <v>0.75737880000000002</v>
      </c>
      <c r="ME292">
        <v>25.43862</v>
      </c>
      <c r="MF292" s="1">
        <v>3.2234769999999998E-4</v>
      </c>
      <c r="MG292" s="1">
        <v>0.1027841</v>
      </c>
      <c r="MH292">
        <v>0.75780040000000004</v>
      </c>
      <c r="MI292">
        <v>25.45373</v>
      </c>
      <c r="MJ292" s="1">
        <v>3.0283460000000002E-4</v>
      </c>
      <c r="MK292" s="1">
        <v>9.6510319999999997E-2</v>
      </c>
      <c r="ML292">
        <v>0.75812230000000003</v>
      </c>
      <c r="MM292">
        <v>25.061589999999999</v>
      </c>
      <c r="MN292" s="1">
        <v>2.8591640000000002E-4</v>
      </c>
      <c r="MO292" s="1">
        <v>9.1082670000000004E-2</v>
      </c>
      <c r="MP292">
        <v>0.75831709999999997</v>
      </c>
      <c r="MQ292">
        <v>24.72899</v>
      </c>
      <c r="MR292" s="1">
        <v>2.7112030000000001E-4</v>
      </c>
      <c r="MS292" s="1">
        <v>8.6343690000000001E-2</v>
      </c>
      <c r="MT292">
        <v>0.75845949999999995</v>
      </c>
      <c r="MU292">
        <v>24.42793</v>
      </c>
      <c r="MV292" s="1">
        <v>2.5807679999999999E-4</v>
      </c>
      <c r="MW292" s="1">
        <v>8.2163360000000005E-2</v>
      </c>
      <c r="MX292">
        <v>0.75849650000000002</v>
      </c>
      <c r="MY292">
        <v>24.486529999999998</v>
      </c>
      <c r="MZ292" s="1">
        <v>2.4658420000000001E-4</v>
      </c>
      <c r="NA292" s="1">
        <v>7.8487169999999995E-2</v>
      </c>
      <c r="NB292">
        <v>0.75849080000000002</v>
      </c>
      <c r="NC292">
        <v>24.72655</v>
      </c>
      <c r="ND292" s="1">
        <v>2.366461E-4</v>
      </c>
      <c r="NE292" s="1">
        <v>7.5305990000000003E-2</v>
      </c>
      <c r="NF292">
        <v>0.75849080000000002</v>
      </c>
      <c r="NG292">
        <v>24.72655</v>
      </c>
      <c r="NH292" s="1">
        <v>2.366461E-4</v>
      </c>
      <c r="NI292" s="1">
        <v>7.5305990000000003E-2</v>
      </c>
      <c r="NJ292">
        <v>0.75849080000000002</v>
      </c>
      <c r="NK292">
        <v>24.72655</v>
      </c>
      <c r="NL292" s="1">
        <v>2.366461E-4</v>
      </c>
      <c r="NM292" s="1">
        <v>7.5305990000000003E-2</v>
      </c>
      <c r="NN292">
        <v>0.75849080000000002</v>
      </c>
      <c r="NO292">
        <v>24.72655</v>
      </c>
      <c r="NP292" s="1">
        <v>2.366461E-4</v>
      </c>
      <c r="NQ292" s="1">
        <v>7.5305990000000003E-2</v>
      </c>
      <c r="NR292">
        <v>0.75849080000000002</v>
      </c>
      <c r="NS292">
        <v>24.72655</v>
      </c>
      <c r="NT292" s="1">
        <v>2.366461E-4</v>
      </c>
      <c r="NU292" s="1">
        <v>7.5305990000000003E-2</v>
      </c>
      <c r="NV292">
        <v>0.75849080000000002</v>
      </c>
      <c r="NW292">
        <v>24.72655</v>
      </c>
      <c r="NX292" s="1">
        <v>2.366461E-4</v>
      </c>
      <c r="NY292" s="1">
        <v>7.5305990000000003E-2</v>
      </c>
      <c r="NZ292">
        <v>0.75849080000000002</v>
      </c>
      <c r="OA292">
        <v>24.72655</v>
      </c>
      <c r="OB292" s="1">
        <v>2.366461E-4</v>
      </c>
      <c r="OC292" s="1">
        <v>7.5305990000000003E-2</v>
      </c>
      <c r="OD292">
        <v>0.75849080000000002</v>
      </c>
      <c r="OE292">
        <v>24.72655</v>
      </c>
      <c r="OF292" s="1">
        <v>2.366461E-4</v>
      </c>
      <c r="OG292" s="1">
        <v>7.5305990000000003E-2</v>
      </c>
      <c r="OH292">
        <v>0.75849080000000002</v>
      </c>
      <c r="OI292">
        <v>24.72655</v>
      </c>
      <c r="OJ292" s="1">
        <v>2.366461E-4</v>
      </c>
      <c r="OK292" s="1">
        <v>7.5305990000000003E-2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1.038311</v>
      </c>
      <c r="G293">
        <v>18.584910000000001</v>
      </c>
      <c r="H293">
        <v>0</v>
      </c>
      <c r="I293">
        <v>0</v>
      </c>
      <c r="J293">
        <v>1.0369250000000001</v>
      </c>
      <c r="K293">
        <v>19.215029999999999</v>
      </c>
      <c r="L293">
        <v>0</v>
      </c>
      <c r="M293">
        <v>0</v>
      </c>
      <c r="N293">
        <v>1.0354490000000001</v>
      </c>
      <c r="O293">
        <v>19.737639999999999</v>
      </c>
      <c r="P293">
        <v>0</v>
      </c>
      <c r="Q293">
        <v>0</v>
      </c>
      <c r="R293">
        <v>1.0340929999999999</v>
      </c>
      <c r="S293">
        <v>20.117249999999999</v>
      </c>
      <c r="T293">
        <v>0</v>
      </c>
      <c r="U293">
        <v>0</v>
      </c>
      <c r="V293">
        <v>1.032681</v>
      </c>
      <c r="W293">
        <v>20.39124</v>
      </c>
      <c r="X293">
        <v>0</v>
      </c>
      <c r="Y293">
        <v>0</v>
      </c>
      <c r="Z293">
        <v>1.031317</v>
      </c>
      <c r="AA293">
        <v>20.201709999999999</v>
      </c>
      <c r="AB293">
        <v>0</v>
      </c>
      <c r="AC293">
        <v>0</v>
      </c>
      <c r="AD293">
        <v>1.029917</v>
      </c>
      <c r="AE293">
        <v>19.644919999999999</v>
      </c>
      <c r="AF293">
        <v>0</v>
      </c>
      <c r="AG293">
        <v>0</v>
      </c>
      <c r="AH293">
        <v>1.0286059999999999</v>
      </c>
      <c r="AI293">
        <v>19.24023</v>
      </c>
      <c r="AJ293">
        <v>0</v>
      </c>
      <c r="AK293">
        <v>0</v>
      </c>
      <c r="AL293">
        <v>1.027334</v>
      </c>
      <c r="AM293">
        <v>19.108979999999999</v>
      </c>
      <c r="AN293">
        <v>0</v>
      </c>
      <c r="AO293">
        <v>0</v>
      </c>
      <c r="AP293">
        <v>1.0261499999999999</v>
      </c>
      <c r="AQ293">
        <v>19.597200000000001</v>
      </c>
      <c r="AR293">
        <v>0</v>
      </c>
      <c r="AS293">
        <v>0</v>
      </c>
      <c r="AT293">
        <v>1.024942</v>
      </c>
      <c r="AU293">
        <v>20.23847</v>
      </c>
      <c r="AV293">
        <v>0</v>
      </c>
      <c r="AW293">
        <v>0</v>
      </c>
      <c r="AX293">
        <v>1.023674</v>
      </c>
      <c r="AY293">
        <v>20.784739999999999</v>
      </c>
      <c r="AZ293">
        <v>0</v>
      </c>
      <c r="BA293">
        <v>0</v>
      </c>
      <c r="BB293">
        <v>1.0224089999999999</v>
      </c>
      <c r="BC293">
        <v>21.22062</v>
      </c>
      <c r="BD293">
        <v>0</v>
      </c>
      <c r="BE293">
        <v>0</v>
      </c>
      <c r="BF293">
        <v>1.02112</v>
      </c>
      <c r="BG293">
        <v>21.170259999999999</v>
      </c>
      <c r="BH293">
        <v>1.247554E-32</v>
      </c>
      <c r="BI293">
        <v>3.6456800000000001E-30</v>
      </c>
      <c r="BJ293">
        <v>1.019803</v>
      </c>
      <c r="BK293">
        <v>20.87209</v>
      </c>
      <c r="BL293" s="1">
        <v>1.8990150000000001E-19</v>
      </c>
      <c r="BM293" s="1">
        <v>3.8456460000000003E-17</v>
      </c>
      <c r="BN293">
        <v>1.0184530000000001</v>
      </c>
      <c r="BO293">
        <v>20.61497</v>
      </c>
      <c r="BP293" s="1">
        <v>8.2261109999999999E-13</v>
      </c>
      <c r="BQ293" s="1">
        <v>1.5860360000000001E-10</v>
      </c>
      <c r="BR293">
        <v>1.0170840000000001</v>
      </c>
      <c r="BS293">
        <v>20.510840000000002</v>
      </c>
      <c r="BT293" s="1">
        <v>4.699432E-8</v>
      </c>
      <c r="BU293" s="1">
        <v>1.040603E-5</v>
      </c>
      <c r="BV293">
        <v>1.0157290000000001</v>
      </c>
      <c r="BW293">
        <v>20.548570000000002</v>
      </c>
      <c r="BX293" s="1">
        <v>3.9435340000000001E-5</v>
      </c>
      <c r="BY293" s="1">
        <v>9.3225830000000006E-3</v>
      </c>
      <c r="BZ293">
        <v>1.0143169999999999</v>
      </c>
      <c r="CA293">
        <v>20.941320000000001</v>
      </c>
      <c r="CB293" s="1">
        <v>5.2762850000000003E-3</v>
      </c>
      <c r="CC293" s="1">
        <v>1.308999</v>
      </c>
      <c r="CD293">
        <v>1.0128630000000001</v>
      </c>
      <c r="CE293">
        <v>21.182379999999998</v>
      </c>
      <c r="CF293" s="1">
        <v>0.1953059</v>
      </c>
      <c r="CG293" s="1">
        <v>50.502229999999997</v>
      </c>
      <c r="CH293">
        <v>1.0113589999999999</v>
      </c>
      <c r="CI293">
        <v>21.248290000000001</v>
      </c>
      <c r="CJ293" s="1">
        <v>2.6480700000000001</v>
      </c>
      <c r="CK293">
        <v>709.35440000000006</v>
      </c>
      <c r="CL293">
        <v>1.009781</v>
      </c>
      <c r="CM293">
        <v>20.984030000000001</v>
      </c>
      <c r="CN293">
        <v>15.73823</v>
      </c>
      <c r="CO293">
        <v>4353.67</v>
      </c>
      <c r="CP293">
        <v>1.0078929999999999</v>
      </c>
      <c r="CQ293">
        <v>20.664400000000001</v>
      </c>
      <c r="CR293">
        <v>46.802570000000003</v>
      </c>
      <c r="CS293">
        <v>13333.64</v>
      </c>
      <c r="CT293">
        <v>1.0054149999999999</v>
      </c>
      <c r="CU293">
        <v>20.347180000000002</v>
      </c>
      <c r="CV293">
        <v>77.078689999999995</v>
      </c>
      <c r="CW293">
        <v>22564.83</v>
      </c>
      <c r="CX293">
        <v>1.0023040000000001</v>
      </c>
      <c r="CY293">
        <v>20.078890000000001</v>
      </c>
      <c r="CZ293">
        <v>76.433970000000002</v>
      </c>
      <c r="DA293">
        <v>22950.05</v>
      </c>
      <c r="DB293">
        <v>0.99876759999999998</v>
      </c>
      <c r="DC293">
        <v>20.007989999999999</v>
      </c>
      <c r="DD293">
        <v>49.064860000000003</v>
      </c>
      <c r="DE293">
        <v>15079.12</v>
      </c>
      <c r="DF293">
        <v>0.99511539999999998</v>
      </c>
      <c r="DG293">
        <v>20.204499999999999</v>
      </c>
      <c r="DH293">
        <v>21.805060000000001</v>
      </c>
      <c r="DI293">
        <v>6845.6620000000003</v>
      </c>
      <c r="DJ293">
        <v>0.99156699999999998</v>
      </c>
      <c r="DK293">
        <v>20.317720000000001</v>
      </c>
      <c r="DL293">
        <v>7.144914</v>
      </c>
      <c r="DM293">
        <v>2285.502</v>
      </c>
      <c r="DN293">
        <v>0.98869320000000005</v>
      </c>
      <c r="DO293">
        <v>20.369140000000002</v>
      </c>
      <c r="DP293">
        <v>1.8450219999999999</v>
      </c>
      <c r="DQ293">
        <v>599.11959999999999</v>
      </c>
      <c r="DR293">
        <v>0.98613890000000004</v>
      </c>
      <c r="DS293">
        <v>19.950199999999999</v>
      </c>
      <c r="DT293">
        <v>0.42382779999999998</v>
      </c>
      <c r="DU293">
        <v>138.28149999999999</v>
      </c>
      <c r="DV293">
        <v>0.97951370000000004</v>
      </c>
      <c r="DW293">
        <v>19.388400000000001</v>
      </c>
      <c r="DX293">
        <v>0.1203385</v>
      </c>
      <c r="DY293">
        <v>38.538629999999998</v>
      </c>
      <c r="DZ293">
        <v>0.97172729999999996</v>
      </c>
      <c r="EA293">
        <v>18.888400000000001</v>
      </c>
      <c r="EB293">
        <v>6.4584870000000003E-2</v>
      </c>
      <c r="EC293">
        <v>20.071470000000001</v>
      </c>
      <c r="ED293">
        <v>0.96406610000000004</v>
      </c>
      <c r="EE293">
        <v>18.540870000000002</v>
      </c>
      <c r="EF293">
        <v>5.4504749999999998E-2</v>
      </c>
      <c r="EG293">
        <v>16.78857</v>
      </c>
      <c r="EH293">
        <v>0.95626940000000005</v>
      </c>
      <c r="EI293">
        <v>18.808620000000001</v>
      </c>
      <c r="EJ293">
        <v>5.2542560000000002E-2</v>
      </c>
      <c r="EK293">
        <v>16.21528</v>
      </c>
      <c r="EL293">
        <v>0.94842950000000004</v>
      </c>
      <c r="EM293">
        <v>19.201640000000001</v>
      </c>
      <c r="EN293">
        <v>5.1948840000000003E-2</v>
      </c>
      <c r="EO293">
        <v>16.112069999999999</v>
      </c>
      <c r="EP293">
        <v>0.94059099999999995</v>
      </c>
      <c r="EQ293">
        <v>19.540099999999999</v>
      </c>
      <c r="ER293" s="1">
        <v>5.0844149999999998E-2</v>
      </c>
      <c r="ES293">
        <v>15.867940000000001</v>
      </c>
      <c r="ET293">
        <v>0.93277980000000005</v>
      </c>
      <c r="EU293">
        <v>19.906330000000001</v>
      </c>
      <c r="EV293" s="1">
        <v>4.8609880000000001E-2</v>
      </c>
      <c r="EW293">
        <v>15.27008</v>
      </c>
      <c r="EX293">
        <v>0.92487850000000005</v>
      </c>
      <c r="EY293">
        <v>19.846209999999999</v>
      </c>
      <c r="EZ293" s="1">
        <v>4.542264E-2</v>
      </c>
      <c r="FA293" s="1">
        <v>14.361140000000001</v>
      </c>
      <c r="FB293">
        <v>0.91759170000000001</v>
      </c>
      <c r="FC293">
        <v>19.328759999999999</v>
      </c>
      <c r="FD293" s="1">
        <v>4.1762840000000002E-2</v>
      </c>
      <c r="FE293" s="1">
        <v>13.28082</v>
      </c>
      <c r="FF293">
        <v>0.91053890000000004</v>
      </c>
      <c r="FG293">
        <v>18.740559999999999</v>
      </c>
      <c r="FH293" s="1">
        <v>3.8007859999999997E-2</v>
      </c>
      <c r="FI293" s="1">
        <v>12.147930000000001</v>
      </c>
      <c r="FJ293">
        <v>0.90341899999999997</v>
      </c>
      <c r="FK293">
        <v>18.249639999999999</v>
      </c>
      <c r="FL293" s="1">
        <v>3.442742E-2</v>
      </c>
      <c r="FM293" s="1">
        <v>11.05734</v>
      </c>
      <c r="FN293">
        <v>0.89677490000000004</v>
      </c>
      <c r="FO293">
        <v>18.473870000000002</v>
      </c>
      <c r="FP293" s="1">
        <v>3.1189700000000001E-2</v>
      </c>
      <c r="FQ293" s="1">
        <v>10.059710000000001</v>
      </c>
      <c r="FR293">
        <v>0.89027579999999995</v>
      </c>
      <c r="FS293">
        <v>19.003029999999999</v>
      </c>
      <c r="FT293" s="1">
        <v>2.8284770000000001E-2</v>
      </c>
      <c r="FU293" s="1">
        <v>9.1599869999999992</v>
      </c>
      <c r="FV293">
        <v>0.88342860000000001</v>
      </c>
      <c r="FW293">
        <v>19.780159999999999</v>
      </c>
      <c r="FX293" s="1">
        <v>2.5653829999999999E-2</v>
      </c>
      <c r="FY293" s="1">
        <v>8.3442030000000003</v>
      </c>
      <c r="FZ293">
        <v>0.87623030000000002</v>
      </c>
      <c r="GA293">
        <v>20.53359</v>
      </c>
      <c r="GB293" s="1">
        <v>2.324613E-2</v>
      </c>
      <c r="GC293" s="1">
        <v>7.5971450000000003</v>
      </c>
      <c r="GD293">
        <v>0.86884700000000004</v>
      </c>
      <c r="GE293">
        <v>20.723240000000001</v>
      </c>
      <c r="GF293" s="1">
        <v>2.105713E-2</v>
      </c>
      <c r="GG293" s="1">
        <v>6.914371</v>
      </c>
      <c r="GH293">
        <v>0.86174229999999996</v>
      </c>
      <c r="GI293">
        <v>20.486170000000001</v>
      </c>
      <c r="GJ293" s="1">
        <v>1.9073880000000001E-2</v>
      </c>
      <c r="GK293" s="1">
        <v>6.2918479999999999</v>
      </c>
      <c r="GL293">
        <v>0.85462150000000003</v>
      </c>
      <c r="GM293">
        <v>20.095780000000001</v>
      </c>
      <c r="GN293" s="1">
        <v>1.7276730000000001E-2</v>
      </c>
      <c r="GO293" s="1">
        <v>5.7254379999999996</v>
      </c>
      <c r="GP293">
        <v>0.84760829999999998</v>
      </c>
      <c r="GQ293">
        <v>19.72757</v>
      </c>
      <c r="GR293" s="1">
        <v>1.5653319999999998E-2</v>
      </c>
      <c r="GS293" s="1">
        <v>5.2108549999999996</v>
      </c>
      <c r="GT293">
        <v>0.8415279</v>
      </c>
      <c r="GU293">
        <v>20.04157</v>
      </c>
      <c r="GV293" s="1">
        <v>1.419517E-2</v>
      </c>
      <c r="GW293" s="1">
        <v>4.7423209999999996</v>
      </c>
      <c r="GX293">
        <v>0.83570529999999998</v>
      </c>
      <c r="GY293">
        <v>20.56025</v>
      </c>
      <c r="GZ293" s="1">
        <v>1.2889589999999999E-2</v>
      </c>
      <c r="HA293" s="1">
        <v>4.3212120000000001</v>
      </c>
      <c r="HB293">
        <v>0.83026610000000001</v>
      </c>
      <c r="HC293">
        <v>21.308979999999998</v>
      </c>
      <c r="HD293" s="1">
        <v>1.1721280000000001E-2</v>
      </c>
      <c r="HE293" s="1">
        <v>3.9419</v>
      </c>
      <c r="HF293">
        <v>0.82485799999999998</v>
      </c>
      <c r="HG293">
        <v>21.99278</v>
      </c>
      <c r="HH293" s="1">
        <v>1.0659E-2</v>
      </c>
      <c r="HI293" s="1">
        <v>3.5960169999999998</v>
      </c>
      <c r="HJ293">
        <v>0.81942550000000003</v>
      </c>
      <c r="HK293">
        <v>22.196760000000001</v>
      </c>
      <c r="HL293" s="1">
        <v>9.689797E-3</v>
      </c>
      <c r="HM293" s="1">
        <v>3.2792759999999999</v>
      </c>
      <c r="HN293">
        <v>0.81411140000000004</v>
      </c>
      <c r="HO293">
        <v>22.048449999999999</v>
      </c>
      <c r="HP293" s="1">
        <v>8.802598E-3</v>
      </c>
      <c r="HQ293" s="1">
        <v>2.9885860000000002</v>
      </c>
      <c r="HR293">
        <v>0.80858019999999997</v>
      </c>
      <c r="HS293">
        <v>21.837779999999999</v>
      </c>
      <c r="HT293" s="1">
        <v>7.9876429999999991E-3</v>
      </c>
      <c r="HU293" s="1">
        <v>2.7208109999999999</v>
      </c>
      <c r="HV293">
        <v>0.80303840000000004</v>
      </c>
      <c r="HW293">
        <v>21.634080000000001</v>
      </c>
      <c r="HX293" s="1">
        <v>7.238034E-3</v>
      </c>
      <c r="HY293" s="1">
        <v>2.4738310000000001</v>
      </c>
      <c r="HZ293">
        <v>0.79780969999999996</v>
      </c>
      <c r="IA293">
        <v>21.913160000000001</v>
      </c>
      <c r="IB293" s="1">
        <v>6.556961E-3</v>
      </c>
      <c r="IC293" s="1">
        <v>2.2480530000000001</v>
      </c>
      <c r="ID293">
        <v>0.79296230000000001</v>
      </c>
      <c r="IE293">
        <v>21.76407</v>
      </c>
      <c r="IF293" s="1">
        <v>5.9449519999999999E-3</v>
      </c>
      <c r="IG293" s="1">
        <v>2.044149</v>
      </c>
      <c r="IH293">
        <v>0.78851530000000003</v>
      </c>
      <c r="II293">
        <v>22.206029999999998</v>
      </c>
      <c r="IJ293" s="1">
        <v>5.390906E-3</v>
      </c>
      <c r="IK293" s="1">
        <v>1.858859</v>
      </c>
      <c r="IL293">
        <v>0.7844101</v>
      </c>
      <c r="IM293">
        <v>22.516480000000001</v>
      </c>
      <c r="IN293" s="1">
        <v>4.8833410000000002E-3</v>
      </c>
      <c r="IO293" s="1">
        <v>1.688229</v>
      </c>
      <c r="IP293">
        <v>0.78082609999999997</v>
      </c>
      <c r="IQ293">
        <v>22.567139999999998</v>
      </c>
      <c r="IR293" s="1">
        <v>4.4062349999999997E-3</v>
      </c>
      <c r="IS293" s="1">
        <v>1.527129</v>
      </c>
      <c r="IT293">
        <v>0.77795340000000002</v>
      </c>
      <c r="IU293">
        <v>22.46687</v>
      </c>
      <c r="IV293" s="1">
        <v>3.948567E-3</v>
      </c>
      <c r="IW293" s="1">
        <v>1.3717140000000001</v>
      </c>
      <c r="IX293">
        <v>0.77550379999999997</v>
      </c>
      <c r="IY293">
        <v>22.318539999999999</v>
      </c>
      <c r="IZ293" s="1">
        <v>3.506501E-3</v>
      </c>
      <c r="JA293" s="1">
        <v>1.220815</v>
      </c>
      <c r="JB293">
        <v>0.7733662</v>
      </c>
      <c r="JC293">
        <v>22.33595</v>
      </c>
      <c r="JD293" s="1">
        <v>3.0867720000000002E-3</v>
      </c>
      <c r="JE293" s="1">
        <v>1.0766789999999999</v>
      </c>
      <c r="JF293">
        <v>0.77150569999999996</v>
      </c>
      <c r="JG293">
        <v>22.990390000000001</v>
      </c>
      <c r="JH293" s="1">
        <v>2.7004099999999999E-3</v>
      </c>
      <c r="JI293" s="1">
        <v>0.94332939999999998</v>
      </c>
      <c r="JJ293">
        <v>0.76994209999999996</v>
      </c>
      <c r="JK293">
        <v>23.64799</v>
      </c>
      <c r="JL293" s="1">
        <v>2.358134E-3</v>
      </c>
      <c r="JM293" s="1">
        <v>0.8245422</v>
      </c>
      <c r="JN293">
        <v>0.76861840000000003</v>
      </c>
      <c r="JO293">
        <v>24.328009999999999</v>
      </c>
      <c r="JP293" s="1">
        <v>2.064097E-3</v>
      </c>
      <c r="JQ293" s="1">
        <v>0.72213079999999996</v>
      </c>
      <c r="JR293">
        <v>0.76753439999999995</v>
      </c>
      <c r="JS293">
        <v>24.884979999999999</v>
      </c>
      <c r="JT293" s="1">
        <v>1.8161679999999999E-3</v>
      </c>
      <c r="JU293" s="1">
        <v>0.63555110000000004</v>
      </c>
      <c r="JV293">
        <v>0.76671080000000003</v>
      </c>
      <c r="JW293">
        <v>24.91939</v>
      </c>
      <c r="JX293" s="1">
        <v>1.605775E-3</v>
      </c>
      <c r="JY293" s="1">
        <v>0.56206089999999997</v>
      </c>
      <c r="JZ293">
        <v>0.76605909999999999</v>
      </c>
      <c r="KA293">
        <v>24.602139999999999</v>
      </c>
      <c r="KB293" s="1">
        <v>1.4212649999999999E-3</v>
      </c>
      <c r="KC293" s="1">
        <v>0.49768810000000002</v>
      </c>
      <c r="KD293">
        <v>0.76556460000000004</v>
      </c>
      <c r="KE293">
        <v>24.349219999999999</v>
      </c>
      <c r="KF293" s="1">
        <v>1.2521570000000001E-3</v>
      </c>
      <c r="KG293" s="1">
        <v>0.43879119999999999</v>
      </c>
      <c r="KH293">
        <v>0.76522820000000003</v>
      </c>
      <c r="KI293">
        <v>24.124790000000001</v>
      </c>
      <c r="KJ293" s="1">
        <v>1.0937830000000001E-3</v>
      </c>
      <c r="KK293" s="1">
        <v>0.38354050000000001</v>
      </c>
      <c r="KL293">
        <v>0.7650245</v>
      </c>
      <c r="KM293">
        <v>24.375330000000002</v>
      </c>
      <c r="KN293" s="1">
        <v>9.4728430000000005E-4</v>
      </c>
      <c r="KO293" s="1">
        <v>0.33235870000000001</v>
      </c>
      <c r="KP293">
        <v>0.76497170000000003</v>
      </c>
      <c r="KQ293">
        <v>24.460850000000001</v>
      </c>
      <c r="KR293" s="1">
        <v>8.1828979999999999E-4</v>
      </c>
      <c r="KS293" s="1">
        <v>0.28708810000000001</v>
      </c>
      <c r="KT293">
        <v>0.76503770000000004</v>
      </c>
      <c r="KU293">
        <v>24.410699999999999</v>
      </c>
      <c r="KV293" s="1">
        <v>7.111862E-4</v>
      </c>
      <c r="KW293" s="1">
        <v>0.24934609999999999</v>
      </c>
      <c r="KX293">
        <v>0.7652388</v>
      </c>
      <c r="KY293">
        <v>24.198080000000001</v>
      </c>
      <c r="KZ293" s="1">
        <v>6.2688489999999995E-4</v>
      </c>
      <c r="LA293" s="1">
        <v>0.2195155</v>
      </c>
      <c r="LB293">
        <v>0.76555779999999995</v>
      </c>
      <c r="LC293">
        <v>23.838650000000001</v>
      </c>
      <c r="LD293" s="1">
        <v>5.6216239999999998E-4</v>
      </c>
      <c r="LE293" s="1">
        <v>0.1966041</v>
      </c>
      <c r="LF293">
        <v>0.76596249999999999</v>
      </c>
      <c r="LG293">
        <v>23.534839999999999</v>
      </c>
      <c r="LH293" s="1">
        <v>5.1189509999999998E-4</v>
      </c>
      <c r="LI293" s="1">
        <v>0.1788285</v>
      </c>
      <c r="LJ293">
        <v>0.76645969999999997</v>
      </c>
      <c r="LK293">
        <v>23.302150000000001</v>
      </c>
      <c r="LL293" s="1">
        <v>4.7079309999999998E-4</v>
      </c>
      <c r="LM293" s="1">
        <v>0.1643384</v>
      </c>
      <c r="LN293">
        <v>0.76702409999999999</v>
      </c>
      <c r="LO293">
        <v>23.33616</v>
      </c>
      <c r="LP293" s="1">
        <v>4.3516429999999998E-4</v>
      </c>
      <c r="LQ293" s="1">
        <v>0.15180679999999999</v>
      </c>
      <c r="LR293">
        <v>0.76760930000000005</v>
      </c>
      <c r="LS293">
        <v>23.942499999999999</v>
      </c>
      <c r="LT293" s="1">
        <v>4.0298599999999998E-4</v>
      </c>
      <c r="LU293" s="1">
        <v>0.14051620000000001</v>
      </c>
      <c r="LV293">
        <v>0.7681791</v>
      </c>
      <c r="LW293">
        <v>24.550820000000002</v>
      </c>
      <c r="LX293" s="1">
        <v>3.7373819999999999E-4</v>
      </c>
      <c r="LY293" s="1">
        <v>0.1302672</v>
      </c>
      <c r="LZ293">
        <v>0.76868919999999996</v>
      </c>
      <c r="MA293">
        <v>25.15785</v>
      </c>
      <c r="MB293" s="1">
        <v>3.4760990000000001E-4</v>
      </c>
      <c r="MC293" s="1">
        <v>0.1210958</v>
      </c>
      <c r="MD293">
        <v>0.76914190000000004</v>
      </c>
      <c r="ME293">
        <v>25.515979999999999</v>
      </c>
      <c r="MF293" s="1">
        <v>3.2469489999999997E-4</v>
      </c>
      <c r="MG293" s="1">
        <v>0.1130482</v>
      </c>
      <c r="MH293">
        <v>0.76951879999999995</v>
      </c>
      <c r="MI293">
        <v>25.4938</v>
      </c>
      <c r="MJ293" s="1">
        <v>3.0485929999999998E-4</v>
      </c>
      <c r="MK293" s="1">
        <v>0.10608330000000001</v>
      </c>
      <c r="ML293">
        <v>0.76975959999999999</v>
      </c>
      <c r="MM293">
        <v>25.06174</v>
      </c>
      <c r="MN293" s="1">
        <v>2.8767149999999998E-4</v>
      </c>
      <c r="MO293" s="1">
        <v>0.1000588</v>
      </c>
      <c r="MP293">
        <v>0.7699686</v>
      </c>
      <c r="MQ293">
        <v>24.725650000000002</v>
      </c>
      <c r="MR293" s="1">
        <v>2.726572E-4</v>
      </c>
      <c r="MS293" s="1">
        <v>9.4804689999999997E-2</v>
      </c>
      <c r="MT293">
        <v>0.77008960000000004</v>
      </c>
      <c r="MU293">
        <v>24.438130000000001</v>
      </c>
      <c r="MV293" s="1">
        <v>2.5944120000000003E-4</v>
      </c>
      <c r="MW293" s="1">
        <v>9.0176909999999999E-2</v>
      </c>
      <c r="MX293">
        <v>0.77013140000000002</v>
      </c>
      <c r="MY293">
        <v>24.530239999999999</v>
      </c>
      <c r="MZ293" s="1">
        <v>2.4777209999999998E-4</v>
      </c>
      <c r="NA293" s="1">
        <v>8.6099510000000004E-2</v>
      </c>
      <c r="NB293">
        <v>0.77011379999999996</v>
      </c>
      <c r="NC293">
        <v>24.797080000000001</v>
      </c>
      <c r="ND293" s="1">
        <v>2.3766710000000001E-4</v>
      </c>
      <c r="NE293" s="1">
        <v>8.2566340000000002E-2</v>
      </c>
      <c r="NF293">
        <v>0.77011379999999996</v>
      </c>
      <c r="NG293">
        <v>24.797080000000001</v>
      </c>
      <c r="NH293" s="1">
        <v>2.3766710000000001E-4</v>
      </c>
      <c r="NI293" s="1">
        <v>8.2566340000000002E-2</v>
      </c>
      <c r="NJ293">
        <v>0.77011379999999996</v>
      </c>
      <c r="NK293">
        <v>24.797080000000001</v>
      </c>
      <c r="NL293" s="1">
        <v>2.3766710000000001E-4</v>
      </c>
      <c r="NM293" s="1">
        <v>8.2566340000000002E-2</v>
      </c>
      <c r="NN293">
        <v>0.77011379999999996</v>
      </c>
      <c r="NO293">
        <v>24.797080000000001</v>
      </c>
      <c r="NP293" s="1">
        <v>2.3766710000000001E-4</v>
      </c>
      <c r="NQ293" s="1">
        <v>8.2566340000000002E-2</v>
      </c>
      <c r="NR293">
        <v>0.77011379999999996</v>
      </c>
      <c r="NS293">
        <v>24.797080000000001</v>
      </c>
      <c r="NT293" s="1">
        <v>2.3766710000000001E-4</v>
      </c>
      <c r="NU293" s="1">
        <v>8.2566340000000002E-2</v>
      </c>
      <c r="NV293">
        <v>0.77011379999999996</v>
      </c>
      <c r="NW293">
        <v>24.797080000000001</v>
      </c>
      <c r="NX293" s="1">
        <v>2.3766710000000001E-4</v>
      </c>
      <c r="NY293" s="1">
        <v>8.2566340000000002E-2</v>
      </c>
      <c r="NZ293">
        <v>0.77011379999999996</v>
      </c>
      <c r="OA293">
        <v>24.797080000000001</v>
      </c>
      <c r="OB293" s="1">
        <v>2.3766710000000001E-4</v>
      </c>
      <c r="OC293" s="1">
        <v>8.2566340000000002E-2</v>
      </c>
      <c r="OD293">
        <v>0.77011379999999996</v>
      </c>
      <c r="OE293">
        <v>24.797080000000001</v>
      </c>
      <c r="OF293" s="1">
        <v>2.3766710000000001E-4</v>
      </c>
      <c r="OG293" s="1">
        <v>8.2566340000000002E-2</v>
      </c>
      <c r="OH293">
        <v>0.77011379999999996</v>
      </c>
      <c r="OI293">
        <v>24.797080000000001</v>
      </c>
      <c r="OJ293" s="1">
        <v>2.3766710000000001E-4</v>
      </c>
      <c r="OK293" s="1">
        <v>8.2566340000000002E-2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0.94894800000000001</v>
      </c>
      <c r="G294">
        <v>18.58466</v>
      </c>
      <c r="H294">
        <v>0</v>
      </c>
      <c r="I294">
        <v>0</v>
      </c>
      <c r="J294">
        <v>0.94695130000000005</v>
      </c>
      <c r="K294">
        <v>19.22795</v>
      </c>
      <c r="L294">
        <v>0</v>
      </c>
      <c r="M294">
        <v>0</v>
      </c>
      <c r="N294">
        <v>0.94491309999999995</v>
      </c>
      <c r="O294">
        <v>19.754740000000002</v>
      </c>
      <c r="P294">
        <v>0</v>
      </c>
      <c r="Q294">
        <v>0</v>
      </c>
      <c r="R294">
        <v>0.94295240000000002</v>
      </c>
      <c r="S294">
        <v>20.15466</v>
      </c>
      <c r="T294">
        <v>0</v>
      </c>
      <c r="U294">
        <v>0</v>
      </c>
      <c r="V294">
        <v>0.94095039999999996</v>
      </c>
      <c r="W294">
        <v>20.436910000000001</v>
      </c>
      <c r="X294">
        <v>0</v>
      </c>
      <c r="Y294">
        <v>0</v>
      </c>
      <c r="Z294">
        <v>0.93897050000000004</v>
      </c>
      <c r="AA294">
        <v>20.234120000000001</v>
      </c>
      <c r="AB294">
        <v>0</v>
      </c>
      <c r="AC294">
        <v>0</v>
      </c>
      <c r="AD294">
        <v>0.93696829999999998</v>
      </c>
      <c r="AE294">
        <v>19.666090000000001</v>
      </c>
      <c r="AF294">
        <v>0</v>
      </c>
      <c r="AG294">
        <v>0</v>
      </c>
      <c r="AH294">
        <v>0.93504480000000001</v>
      </c>
      <c r="AI294">
        <v>19.248059999999999</v>
      </c>
      <c r="AJ294">
        <v>0</v>
      </c>
      <c r="AK294">
        <v>0</v>
      </c>
      <c r="AL294">
        <v>0.93306730000000004</v>
      </c>
      <c r="AM294">
        <v>19.114909999999998</v>
      </c>
      <c r="AN294">
        <v>0</v>
      </c>
      <c r="AO294">
        <v>0</v>
      </c>
      <c r="AP294">
        <v>0.93108020000000002</v>
      </c>
      <c r="AQ294">
        <v>19.611740000000001</v>
      </c>
      <c r="AR294">
        <v>0</v>
      </c>
      <c r="AS294">
        <v>0</v>
      </c>
      <c r="AT294">
        <v>0.92905550000000003</v>
      </c>
      <c r="AU294">
        <v>20.251339999999999</v>
      </c>
      <c r="AV294">
        <v>0</v>
      </c>
      <c r="AW294">
        <v>0</v>
      </c>
      <c r="AX294">
        <v>0.92698040000000004</v>
      </c>
      <c r="AY294">
        <v>20.800899999999999</v>
      </c>
      <c r="AZ294">
        <v>0</v>
      </c>
      <c r="BA294">
        <v>0</v>
      </c>
      <c r="BB294">
        <v>0.92484679999999997</v>
      </c>
      <c r="BC294">
        <v>21.241710000000001</v>
      </c>
      <c r="BD294">
        <v>0</v>
      </c>
      <c r="BE294">
        <v>0</v>
      </c>
      <c r="BF294">
        <v>0.92267679999999996</v>
      </c>
      <c r="BG294">
        <v>21.180810000000001</v>
      </c>
      <c r="BH294">
        <v>1.122555E-33</v>
      </c>
      <c r="BI294">
        <v>3.3361520000000002E-31</v>
      </c>
      <c r="BJ294">
        <v>0.92043699999999995</v>
      </c>
      <c r="BK294">
        <v>20.879090000000001</v>
      </c>
      <c r="BL294" s="1">
        <v>7.9929950000000006E-20</v>
      </c>
      <c r="BM294" s="1">
        <v>1.6300700000000001E-17</v>
      </c>
      <c r="BN294">
        <v>0.91816200000000003</v>
      </c>
      <c r="BO294">
        <v>20.615310000000001</v>
      </c>
      <c r="BP294" s="1">
        <v>2.1266479999999999E-13</v>
      </c>
      <c r="BQ294" s="1">
        <v>4.449787E-11</v>
      </c>
      <c r="BR294">
        <v>0.91587200000000002</v>
      </c>
      <c r="BS294">
        <v>20.508749999999999</v>
      </c>
      <c r="BT294" s="1">
        <v>2.496411E-8</v>
      </c>
      <c r="BU294" s="1">
        <v>5.6921479999999997E-6</v>
      </c>
      <c r="BV294">
        <v>0.9135413</v>
      </c>
      <c r="BW294">
        <v>20.550380000000001</v>
      </c>
      <c r="BX294" s="1">
        <v>2.4824259999999999E-5</v>
      </c>
      <c r="BY294" s="1">
        <v>6.0187419999999997E-3</v>
      </c>
      <c r="BZ294">
        <v>0.9111882</v>
      </c>
      <c r="CA294">
        <v>20.949750000000002</v>
      </c>
      <c r="CB294" s="1">
        <v>3.7087969999999998E-3</v>
      </c>
      <c r="CC294" s="1">
        <v>0.94153799999999999</v>
      </c>
      <c r="CD294">
        <v>0.9087866</v>
      </c>
      <c r="CE294">
        <v>21.193020000000001</v>
      </c>
      <c r="CF294" s="1">
        <v>0.14971019999999999</v>
      </c>
      <c r="CG294">
        <v>39.55706</v>
      </c>
      <c r="CH294">
        <v>0.9062848</v>
      </c>
      <c r="CI294">
        <v>21.264240000000001</v>
      </c>
      <c r="CJ294" s="1">
        <v>2.1830750000000001</v>
      </c>
      <c r="CK294">
        <v>596.99480000000005</v>
      </c>
      <c r="CL294">
        <v>0.90363590000000005</v>
      </c>
      <c r="CM294">
        <v>20.99841</v>
      </c>
      <c r="CN294">
        <v>13.81732</v>
      </c>
      <c r="CO294">
        <v>3899.915</v>
      </c>
      <c r="CP294">
        <v>0.90068510000000002</v>
      </c>
      <c r="CQ294">
        <v>20.675350000000002</v>
      </c>
      <c r="CR294">
        <v>43.432209999999998</v>
      </c>
      <c r="CS294">
        <v>12621.28</v>
      </c>
      <c r="CT294">
        <v>0.89697579999999999</v>
      </c>
      <c r="CU294">
        <v>20.346959999999999</v>
      </c>
      <c r="CV294">
        <v>75.150509999999997</v>
      </c>
      <c r="CW294">
        <v>22440.76</v>
      </c>
      <c r="CX294">
        <v>0.89228039999999997</v>
      </c>
      <c r="CY294">
        <v>20.06944</v>
      </c>
      <c r="CZ294">
        <v>77.879620000000003</v>
      </c>
      <c r="DA294">
        <v>23859.439999999999</v>
      </c>
      <c r="DB294">
        <v>0.88673069999999998</v>
      </c>
      <c r="DC294">
        <v>20.003209999999999</v>
      </c>
      <c r="DD294">
        <v>51.990389999999998</v>
      </c>
      <c r="DE294">
        <v>16313.59</v>
      </c>
      <c r="DF294">
        <v>0.88065260000000001</v>
      </c>
      <c r="DG294">
        <v>20.215029999999999</v>
      </c>
      <c r="DH294">
        <v>23.912939999999999</v>
      </c>
      <c r="DI294">
        <v>7671.9750000000004</v>
      </c>
      <c r="DJ294">
        <v>0.87414919999999996</v>
      </c>
      <c r="DK294">
        <v>20.341809999999999</v>
      </c>
      <c r="DL294">
        <v>8.0692740000000001</v>
      </c>
      <c r="DM294">
        <v>2641.0839999999998</v>
      </c>
      <c r="DN294">
        <v>0.8676587</v>
      </c>
      <c r="DO294">
        <v>20.40615</v>
      </c>
      <c r="DP294">
        <v>2.1312730000000002</v>
      </c>
      <c r="DQ294">
        <v>709.36850000000004</v>
      </c>
      <c r="DR294">
        <v>0.86128139999999997</v>
      </c>
      <c r="DS294">
        <v>19.979839999999999</v>
      </c>
      <c r="DT294">
        <v>0.49180030000000002</v>
      </c>
      <c r="DU294">
        <v>164.97569999999999</v>
      </c>
      <c r="DV294">
        <v>0.85531800000000002</v>
      </c>
      <c r="DW294">
        <v>19.4177</v>
      </c>
      <c r="DX294">
        <v>0.13360240000000001</v>
      </c>
      <c r="DY294">
        <v>44.195180000000001</v>
      </c>
      <c r="DZ294">
        <v>0.84928919999999997</v>
      </c>
      <c r="EA294">
        <v>18.913640000000001</v>
      </c>
      <c r="EB294">
        <v>6.6942100000000004E-2</v>
      </c>
      <c r="EC294">
        <v>21.486059999999998</v>
      </c>
      <c r="ED294">
        <v>0.84341699999999997</v>
      </c>
      <c r="EE294">
        <v>18.552199999999999</v>
      </c>
      <c r="EF294">
        <v>5.4930090000000001E-2</v>
      </c>
      <c r="EG294">
        <v>17.44708</v>
      </c>
      <c r="EH294">
        <v>0.83747539999999998</v>
      </c>
      <c r="EI294">
        <v>18.817920000000001</v>
      </c>
      <c r="EJ294">
        <v>5.2607149999999998E-2</v>
      </c>
      <c r="EK294">
        <v>16.734580000000001</v>
      </c>
      <c r="EL294">
        <v>0.83141640000000006</v>
      </c>
      <c r="EM294">
        <v>19.204560000000001</v>
      </c>
      <c r="EN294" s="1">
        <v>5.1980249999999999E-2</v>
      </c>
      <c r="EO294">
        <v>16.618680000000001</v>
      </c>
      <c r="EP294">
        <v>0.82539839999999998</v>
      </c>
      <c r="EQ294">
        <v>19.545739999999999</v>
      </c>
      <c r="ER294" s="1">
        <v>5.0970630000000003E-2</v>
      </c>
      <c r="ES294">
        <v>16.39798</v>
      </c>
      <c r="ET294">
        <v>0.81947329999999996</v>
      </c>
      <c r="EU294">
        <v>19.929729999999999</v>
      </c>
      <c r="EV294" s="1">
        <v>4.8855790000000003E-2</v>
      </c>
      <c r="EW294">
        <v>15.821630000000001</v>
      </c>
      <c r="EX294">
        <v>0.81353690000000001</v>
      </c>
      <c r="EY294">
        <v>19.87124</v>
      </c>
      <c r="EZ294" s="1">
        <v>4.575009E-2</v>
      </c>
      <c r="FA294">
        <v>14.91287</v>
      </c>
      <c r="FB294">
        <v>0.80763660000000004</v>
      </c>
      <c r="FC294">
        <v>19.350429999999999</v>
      </c>
      <c r="FD294" s="1">
        <v>4.2129739999999999E-2</v>
      </c>
      <c r="FE294" s="1">
        <v>13.81432</v>
      </c>
      <c r="FF294">
        <v>0.80195419999999995</v>
      </c>
      <c r="FG294">
        <v>18.77083</v>
      </c>
      <c r="FH294" s="1">
        <v>3.8374459999999999E-2</v>
      </c>
      <c r="FI294" s="1">
        <v>12.64851</v>
      </c>
      <c r="FJ294">
        <v>0.7962108</v>
      </c>
      <c r="FK294">
        <v>18.281110000000002</v>
      </c>
      <c r="FL294" s="1">
        <v>3.4771549999999998E-2</v>
      </c>
      <c r="FM294" s="1">
        <v>11.5215</v>
      </c>
      <c r="FN294">
        <v>0.79101500000000002</v>
      </c>
      <c r="FO294">
        <v>18.513269999999999</v>
      </c>
      <c r="FP294" s="1">
        <v>3.1501510000000003E-2</v>
      </c>
      <c r="FQ294" s="1">
        <v>10.487550000000001</v>
      </c>
      <c r="FR294">
        <v>0.78598520000000005</v>
      </c>
      <c r="FS294">
        <v>19.029019999999999</v>
      </c>
      <c r="FT294" s="1">
        <v>2.8567200000000001E-2</v>
      </c>
      <c r="FU294" s="1">
        <v>9.5537030000000005</v>
      </c>
      <c r="FV294">
        <v>0.7806575</v>
      </c>
      <c r="FW294">
        <v>19.792899999999999</v>
      </c>
      <c r="FX294" s="1">
        <v>2.5911989999999999E-2</v>
      </c>
      <c r="FY294" s="1">
        <v>8.7073599999999995</v>
      </c>
      <c r="FZ294">
        <v>0.77504419999999996</v>
      </c>
      <c r="GA294">
        <v>20.537839999999999</v>
      </c>
      <c r="GB294" s="1">
        <v>2.3482900000000001E-2</v>
      </c>
      <c r="GC294" s="1">
        <v>7.9324789999999998</v>
      </c>
      <c r="GD294">
        <v>0.76929829999999999</v>
      </c>
      <c r="GE294">
        <v>20.711770000000001</v>
      </c>
      <c r="GF294" s="1">
        <v>2.1274310000000001E-2</v>
      </c>
      <c r="GG294" s="1">
        <v>7.223751</v>
      </c>
      <c r="GH294">
        <v>0.76386500000000002</v>
      </c>
      <c r="GI294">
        <v>20.476939999999999</v>
      </c>
      <c r="GJ294" s="1">
        <v>1.927237E-2</v>
      </c>
      <c r="GK294" s="1">
        <v>6.5768959999999996</v>
      </c>
      <c r="GL294">
        <v>0.75839570000000001</v>
      </c>
      <c r="GM294">
        <v>20.108319999999999</v>
      </c>
      <c r="GN294" s="1">
        <v>1.7457719999999999E-2</v>
      </c>
      <c r="GO294" s="1">
        <v>5.9875949999999998</v>
      </c>
      <c r="GP294">
        <v>0.75307429999999997</v>
      </c>
      <c r="GQ294">
        <v>19.752859999999998</v>
      </c>
      <c r="GR294" s="1">
        <v>1.5817939999999999E-2</v>
      </c>
      <c r="GS294" s="1">
        <v>5.4516530000000003</v>
      </c>
      <c r="GT294">
        <v>0.74815739999999997</v>
      </c>
      <c r="GU294">
        <v>20.08925</v>
      </c>
      <c r="GV294" s="1">
        <v>1.4345399999999999E-2</v>
      </c>
      <c r="GW294" s="1">
        <v>4.9629099999999999</v>
      </c>
      <c r="GX294">
        <v>0.74340490000000004</v>
      </c>
      <c r="GY294">
        <v>20.599589999999999</v>
      </c>
      <c r="GZ294" s="1">
        <v>1.302451E-2</v>
      </c>
      <c r="HA294" s="1">
        <v>4.5234300000000003</v>
      </c>
      <c r="HB294">
        <v>0.73894950000000004</v>
      </c>
      <c r="HC294">
        <v>21.331189999999999</v>
      </c>
      <c r="HD294" s="1">
        <v>1.184405E-2</v>
      </c>
      <c r="HE294" s="1">
        <v>4.1280749999999999</v>
      </c>
      <c r="HF294">
        <v>0.73449050000000005</v>
      </c>
      <c r="HG294">
        <v>21.99785</v>
      </c>
      <c r="HH294" s="1">
        <v>1.077176E-2</v>
      </c>
      <c r="HI294" s="1">
        <v>3.7680790000000002</v>
      </c>
      <c r="HJ294">
        <v>0.73002480000000003</v>
      </c>
      <c r="HK294">
        <v>22.175979999999999</v>
      </c>
      <c r="HL294" s="1">
        <v>9.7933240000000008E-3</v>
      </c>
      <c r="HM294" s="1">
        <v>3.4382869999999999</v>
      </c>
      <c r="HN294">
        <v>0.72565120000000005</v>
      </c>
      <c r="HO294">
        <v>22.013280000000002</v>
      </c>
      <c r="HP294" s="1">
        <v>8.8983589999999998E-3</v>
      </c>
      <c r="HQ294" s="1">
        <v>3.1356660000000001</v>
      </c>
      <c r="HR294">
        <v>0.72110819999999998</v>
      </c>
      <c r="HS294">
        <v>21.81795</v>
      </c>
      <c r="HT294" s="1">
        <v>8.0762890000000004E-3</v>
      </c>
      <c r="HU294" s="1">
        <v>2.8567130000000001</v>
      </c>
      <c r="HV294">
        <v>0.71648900000000004</v>
      </c>
      <c r="HW294">
        <v>21.632200000000001</v>
      </c>
      <c r="HX294" s="1">
        <v>7.31988E-3</v>
      </c>
      <c r="HY294" s="1">
        <v>2.5992820000000001</v>
      </c>
      <c r="HZ294">
        <v>0.7122425</v>
      </c>
      <c r="IA294">
        <v>21.94735</v>
      </c>
      <c r="IB294" s="1">
        <v>6.6315419999999998E-3</v>
      </c>
      <c r="IC294" s="1">
        <v>2.363327</v>
      </c>
      <c r="ID294">
        <v>0.70827180000000001</v>
      </c>
      <c r="IE294">
        <v>21.790759999999999</v>
      </c>
      <c r="IF294" s="1">
        <v>6.0125329999999996E-3</v>
      </c>
      <c r="IG294" s="1">
        <v>2.149956</v>
      </c>
      <c r="IH294">
        <v>0.70469150000000003</v>
      </c>
      <c r="II294">
        <v>22.246369999999999</v>
      </c>
      <c r="IJ294" s="1">
        <v>5.4528170000000004E-3</v>
      </c>
      <c r="IK294" s="1">
        <v>1.95604</v>
      </c>
      <c r="IL294">
        <v>0.70137479999999996</v>
      </c>
      <c r="IM294">
        <v>22.545259999999999</v>
      </c>
      <c r="IN294" s="1">
        <v>4.9411200000000002E-3</v>
      </c>
      <c r="IO294" s="1">
        <v>1.7776860000000001</v>
      </c>
      <c r="IP294">
        <v>0.69837039999999995</v>
      </c>
      <c r="IQ294">
        <v>22.554130000000001</v>
      </c>
      <c r="IR294" s="1">
        <v>4.4614779999999996E-3</v>
      </c>
      <c r="IS294" s="1">
        <v>1.609748</v>
      </c>
      <c r="IT294">
        <v>0.69567639999999997</v>
      </c>
      <c r="IU294">
        <v>22.430479999999999</v>
      </c>
      <c r="IV294" s="1">
        <v>4.00249E-3</v>
      </c>
      <c r="IW294" s="1">
        <v>1.447937</v>
      </c>
      <c r="IX294">
        <v>0.69330480000000005</v>
      </c>
      <c r="IY294">
        <v>22.28396</v>
      </c>
      <c r="IZ294" s="1">
        <v>3.5588130000000001E-3</v>
      </c>
      <c r="JA294" s="1">
        <v>1.2906530000000001</v>
      </c>
      <c r="JB294">
        <v>0.69125219999999998</v>
      </c>
      <c r="JC294">
        <v>22.323550000000001</v>
      </c>
      <c r="JD294" s="1">
        <v>3.1362759999999999E-3</v>
      </c>
      <c r="JE294" s="1">
        <v>1.1398509999999999</v>
      </c>
      <c r="JF294">
        <v>0.68947970000000003</v>
      </c>
      <c r="JG294">
        <v>23.035990000000002</v>
      </c>
      <c r="JH294" s="1">
        <v>2.7455299999999999E-3</v>
      </c>
      <c r="JI294" s="1">
        <v>0.99961149999999999</v>
      </c>
      <c r="JJ294">
        <v>0.68798809999999999</v>
      </c>
      <c r="JK294">
        <v>23.720600000000001</v>
      </c>
      <c r="JL294" s="1">
        <v>2.3977410000000001E-3</v>
      </c>
      <c r="JM294" s="1">
        <v>0.87402270000000004</v>
      </c>
      <c r="JN294">
        <v>0.68673680000000004</v>
      </c>
      <c r="JO294">
        <v>24.403690000000001</v>
      </c>
      <c r="JP294" s="1">
        <v>2.0978939999999999E-3</v>
      </c>
      <c r="JQ294" s="1">
        <v>0.76528969999999996</v>
      </c>
      <c r="JR294">
        <v>0.68571570000000004</v>
      </c>
      <c r="JS294">
        <v>24.95158</v>
      </c>
      <c r="JT294" s="1">
        <v>1.84472E-3</v>
      </c>
      <c r="JU294" s="1">
        <v>0.67319359999999995</v>
      </c>
      <c r="JV294">
        <v>0.68489929999999999</v>
      </c>
      <c r="JW294">
        <v>24.942879999999999</v>
      </c>
      <c r="JX294" s="1">
        <v>1.6302529999999999E-3</v>
      </c>
      <c r="JY294" s="1">
        <v>0.59515300000000004</v>
      </c>
      <c r="JZ294">
        <v>0.68429390000000001</v>
      </c>
      <c r="KA294">
        <v>24.587160000000001</v>
      </c>
      <c r="KB294" s="1">
        <v>1.443178E-3</v>
      </c>
      <c r="KC294" s="1">
        <v>0.52711249999999998</v>
      </c>
      <c r="KD294">
        <v>0.68383950000000004</v>
      </c>
      <c r="KE294">
        <v>24.333960000000001</v>
      </c>
      <c r="KF294" s="1">
        <v>1.2725709999999999E-3</v>
      </c>
      <c r="KG294" s="1">
        <v>0.46515960000000001</v>
      </c>
      <c r="KH294">
        <v>0.68348660000000006</v>
      </c>
      <c r="KI294">
        <v>24.120059999999999</v>
      </c>
      <c r="KJ294" s="1">
        <v>1.1129449999999999E-3</v>
      </c>
      <c r="KK294" s="1">
        <v>0.40710410000000002</v>
      </c>
      <c r="KL294">
        <v>0.68331240000000004</v>
      </c>
      <c r="KM294">
        <v>24.411390000000001</v>
      </c>
      <c r="KN294" s="1">
        <v>9.6474980000000004E-4</v>
      </c>
      <c r="KO294" s="1">
        <v>0.35313349999999999</v>
      </c>
      <c r="KP294">
        <v>0.6832201</v>
      </c>
      <c r="KQ294">
        <v>24.52009</v>
      </c>
      <c r="KR294" s="1">
        <v>8.3333089999999995E-4</v>
      </c>
      <c r="KS294" s="1">
        <v>0.30504979999999998</v>
      </c>
      <c r="KT294">
        <v>0.68327680000000002</v>
      </c>
      <c r="KU294">
        <v>24.464670000000002</v>
      </c>
      <c r="KV294" s="1">
        <v>7.2340010000000005E-4</v>
      </c>
      <c r="KW294" s="1">
        <v>0.26465660000000002</v>
      </c>
      <c r="KX294">
        <v>0.68345650000000002</v>
      </c>
      <c r="KY294">
        <v>24.24671</v>
      </c>
      <c r="KZ294" s="1">
        <v>6.3636219999999998E-4</v>
      </c>
      <c r="LA294" s="1">
        <v>0.23253299999999999</v>
      </c>
      <c r="LB294">
        <v>0.68372909999999998</v>
      </c>
      <c r="LC294">
        <v>23.861550000000001</v>
      </c>
      <c r="LD294" s="1">
        <v>5.6942669999999996E-4</v>
      </c>
      <c r="LE294" s="1">
        <v>0.2078084</v>
      </c>
      <c r="LF294">
        <v>0.68411549999999999</v>
      </c>
      <c r="LG294">
        <v>23.530840000000001</v>
      </c>
      <c r="LH294" s="1">
        <v>5.1763160000000005E-4</v>
      </c>
      <c r="LI294" s="1">
        <v>0.18868280000000001</v>
      </c>
      <c r="LJ294">
        <v>0.68457999999999997</v>
      </c>
      <c r="LK294">
        <v>23.283460000000002</v>
      </c>
      <c r="LL294" s="1">
        <v>4.7559959999999999E-4</v>
      </c>
      <c r="LM294" s="1">
        <v>0.17321010000000001</v>
      </c>
      <c r="LN294">
        <v>0.68508760000000002</v>
      </c>
      <c r="LO294">
        <v>23.324310000000001</v>
      </c>
      <c r="LP294" s="1">
        <v>4.3942630000000002E-4</v>
      </c>
      <c r="LQ294" s="1">
        <v>0.15992339999999999</v>
      </c>
      <c r="LR294">
        <v>0.68561890000000003</v>
      </c>
      <c r="LS294">
        <v>23.97869</v>
      </c>
      <c r="LT294" s="1">
        <v>4.0685610000000002E-4</v>
      </c>
      <c r="LU294" s="1">
        <v>0.14799200000000001</v>
      </c>
      <c r="LV294">
        <v>0.68612419999999996</v>
      </c>
      <c r="LW294">
        <v>24.616790000000002</v>
      </c>
      <c r="LX294" s="1">
        <v>3.7723269999999999E-4</v>
      </c>
      <c r="LY294" s="1">
        <v>0.13715450000000001</v>
      </c>
      <c r="LZ294">
        <v>0.6866063</v>
      </c>
      <c r="MA294">
        <v>25.241959999999999</v>
      </c>
      <c r="MB294" s="1">
        <v>3.5070350000000001E-4</v>
      </c>
      <c r="MC294" s="1">
        <v>0.1274354</v>
      </c>
      <c r="MD294">
        <v>0.68704069999999995</v>
      </c>
      <c r="ME294">
        <v>25.59656</v>
      </c>
      <c r="MF294" s="1">
        <v>3.2739200000000003E-4</v>
      </c>
      <c r="MG294" s="1">
        <v>0.11889189999999999</v>
      </c>
      <c r="MH294">
        <v>0.68737610000000005</v>
      </c>
      <c r="MI294">
        <v>25.543469999999999</v>
      </c>
      <c r="MJ294" s="1">
        <v>3.0718420000000002E-4</v>
      </c>
      <c r="MK294" s="1">
        <v>0.111485</v>
      </c>
      <c r="ML294">
        <v>0.68765980000000004</v>
      </c>
      <c r="MM294">
        <v>25.065740000000002</v>
      </c>
      <c r="MN294" s="1">
        <v>2.8968640000000002E-4</v>
      </c>
      <c r="MO294" s="1">
        <v>0.1050816</v>
      </c>
      <c r="MP294">
        <v>0.68783519999999998</v>
      </c>
      <c r="MQ294">
        <v>24.7227</v>
      </c>
      <c r="MR294" s="1">
        <v>2.744205E-4</v>
      </c>
      <c r="MS294" s="1">
        <v>9.9506310000000001E-2</v>
      </c>
      <c r="MT294">
        <v>0.68797529999999996</v>
      </c>
      <c r="MU294">
        <v>24.446580000000001</v>
      </c>
      <c r="MV294" s="1">
        <v>2.6100469999999998E-4</v>
      </c>
      <c r="MW294" s="1">
        <v>9.4604880000000002E-2</v>
      </c>
      <c r="MX294">
        <v>0.68800870000000003</v>
      </c>
      <c r="MY294">
        <v>24.5686</v>
      </c>
      <c r="MZ294" s="1">
        <v>2.4913859999999997E-4</v>
      </c>
      <c r="NA294" s="1">
        <v>9.0280669999999993E-2</v>
      </c>
      <c r="NB294">
        <v>0.68798349999999997</v>
      </c>
      <c r="NC294">
        <v>24.864909999999998</v>
      </c>
      <c r="ND294" s="1">
        <v>2.3884230000000001E-4</v>
      </c>
      <c r="NE294" s="1">
        <v>8.6526409999999998E-2</v>
      </c>
      <c r="NF294">
        <v>0.68798349999999997</v>
      </c>
      <c r="NG294">
        <v>24.864909999999998</v>
      </c>
      <c r="NH294" s="1">
        <v>2.3884230000000001E-4</v>
      </c>
      <c r="NI294" s="1">
        <v>8.6526409999999998E-2</v>
      </c>
      <c r="NJ294">
        <v>0.68798349999999997</v>
      </c>
      <c r="NK294">
        <v>24.864909999999998</v>
      </c>
      <c r="NL294" s="1">
        <v>2.3884230000000001E-4</v>
      </c>
      <c r="NM294" s="1">
        <v>8.6526409999999998E-2</v>
      </c>
      <c r="NN294">
        <v>0.68798349999999997</v>
      </c>
      <c r="NO294">
        <v>24.864909999999998</v>
      </c>
      <c r="NP294" s="1">
        <v>2.3884230000000001E-4</v>
      </c>
      <c r="NQ294" s="1">
        <v>8.6526409999999998E-2</v>
      </c>
      <c r="NR294">
        <v>0.68798349999999997</v>
      </c>
      <c r="NS294">
        <v>24.864909999999998</v>
      </c>
      <c r="NT294" s="1">
        <v>2.3884230000000001E-4</v>
      </c>
      <c r="NU294" s="1">
        <v>8.6526409999999998E-2</v>
      </c>
      <c r="NV294">
        <v>0.68798349999999997</v>
      </c>
      <c r="NW294">
        <v>24.864909999999998</v>
      </c>
      <c r="NX294" s="1">
        <v>2.3884230000000001E-4</v>
      </c>
      <c r="NY294" s="1">
        <v>8.6526409999999998E-2</v>
      </c>
      <c r="NZ294">
        <v>0.68798349999999997</v>
      </c>
      <c r="OA294">
        <v>24.864909999999998</v>
      </c>
      <c r="OB294" s="1">
        <v>2.3884230000000001E-4</v>
      </c>
      <c r="OC294" s="1">
        <v>8.6526409999999998E-2</v>
      </c>
      <c r="OD294">
        <v>0.68798349999999997</v>
      </c>
      <c r="OE294">
        <v>24.864909999999998</v>
      </c>
      <c r="OF294" s="1">
        <v>2.3884230000000001E-4</v>
      </c>
      <c r="OG294" s="1">
        <v>8.6526409999999998E-2</v>
      </c>
      <c r="OH294">
        <v>0.68798349999999997</v>
      </c>
      <c r="OI294">
        <v>24.864909999999998</v>
      </c>
      <c r="OJ294" s="1">
        <v>2.3884230000000001E-4</v>
      </c>
      <c r="OK294" s="1">
        <v>8.6526409999999998E-2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0.94591709999999996</v>
      </c>
      <c r="G295">
        <v>18.588709999999999</v>
      </c>
      <c r="H295">
        <v>0</v>
      </c>
      <c r="I295">
        <v>0</v>
      </c>
      <c r="J295">
        <v>0.94451359999999995</v>
      </c>
      <c r="K295">
        <v>19.259370000000001</v>
      </c>
      <c r="L295">
        <v>0</v>
      </c>
      <c r="M295">
        <v>0</v>
      </c>
      <c r="N295">
        <v>0.94312070000000003</v>
      </c>
      <c r="O295">
        <v>19.784929999999999</v>
      </c>
      <c r="P295">
        <v>0</v>
      </c>
      <c r="Q295">
        <v>0</v>
      </c>
      <c r="R295">
        <v>0.94177420000000001</v>
      </c>
      <c r="S295">
        <v>20.21312</v>
      </c>
      <c r="T295">
        <v>0</v>
      </c>
      <c r="U295">
        <v>0</v>
      </c>
      <c r="V295">
        <v>0.94044070000000002</v>
      </c>
      <c r="W295">
        <v>20.506879999999999</v>
      </c>
      <c r="X295">
        <v>0</v>
      </c>
      <c r="Y295">
        <v>0</v>
      </c>
      <c r="Z295">
        <v>0.93909500000000001</v>
      </c>
      <c r="AA295">
        <v>20.273029999999999</v>
      </c>
      <c r="AB295">
        <v>0</v>
      </c>
      <c r="AC295">
        <v>0</v>
      </c>
      <c r="AD295">
        <v>0.93769829999999998</v>
      </c>
      <c r="AE295">
        <v>19.68769</v>
      </c>
      <c r="AF295">
        <v>0</v>
      </c>
      <c r="AG295">
        <v>0</v>
      </c>
      <c r="AH295">
        <v>0.93592149999999996</v>
      </c>
      <c r="AI295">
        <v>19.254539999999999</v>
      </c>
      <c r="AJ295">
        <v>0</v>
      </c>
      <c r="AK295">
        <v>0</v>
      </c>
      <c r="AL295">
        <v>0.93409900000000001</v>
      </c>
      <c r="AM295">
        <v>19.12688</v>
      </c>
      <c r="AN295">
        <v>0</v>
      </c>
      <c r="AO295">
        <v>0</v>
      </c>
      <c r="AP295">
        <v>0.93224879999999999</v>
      </c>
      <c r="AQ295">
        <v>19.645029999999998</v>
      </c>
      <c r="AR295">
        <v>0</v>
      </c>
      <c r="AS295">
        <v>0</v>
      </c>
      <c r="AT295">
        <v>0.9303515</v>
      </c>
      <c r="AU295">
        <v>20.284320000000001</v>
      </c>
      <c r="AV295">
        <v>0</v>
      </c>
      <c r="AW295">
        <v>0</v>
      </c>
      <c r="AX295">
        <v>0.92843160000000002</v>
      </c>
      <c r="AY295">
        <v>20.835789999999999</v>
      </c>
      <c r="AZ295">
        <v>0</v>
      </c>
      <c r="BA295">
        <v>0</v>
      </c>
      <c r="BB295">
        <v>0.92645549999999999</v>
      </c>
      <c r="BC295">
        <v>21.278949999999998</v>
      </c>
      <c r="BD295">
        <v>0</v>
      </c>
      <c r="BE295">
        <v>0</v>
      </c>
      <c r="BF295">
        <v>0.92442539999999995</v>
      </c>
      <c r="BG295">
        <v>21.19125</v>
      </c>
      <c r="BH295">
        <v>1.140042E-34</v>
      </c>
      <c r="BI295">
        <v>4.0478900000000001E-32</v>
      </c>
      <c r="BJ295">
        <v>0.92236470000000004</v>
      </c>
      <c r="BK295">
        <v>20.883130000000001</v>
      </c>
      <c r="BL295" s="1">
        <v>2.8981059999999998E-20</v>
      </c>
      <c r="BM295" s="1">
        <v>6.2077180000000002E-18</v>
      </c>
      <c r="BN295">
        <v>0.92028679999999996</v>
      </c>
      <c r="BO295">
        <v>20.613499999999998</v>
      </c>
      <c r="BP295" s="1">
        <v>3.5860249999999997E-14</v>
      </c>
      <c r="BQ295" s="1">
        <v>9.1081490000000008E-12</v>
      </c>
      <c r="BR295">
        <v>0.91813389999999995</v>
      </c>
      <c r="BS295">
        <v>20.50461</v>
      </c>
      <c r="BT295" s="1">
        <v>1.3045920000000001E-8</v>
      </c>
      <c r="BU295" s="1">
        <v>3.2785609999999998E-6</v>
      </c>
      <c r="BV295">
        <v>0.91599330000000001</v>
      </c>
      <c r="BW295">
        <v>20.55659</v>
      </c>
      <c r="BX295" s="1">
        <v>1.5488090000000001E-5</v>
      </c>
      <c r="BY295" s="1">
        <v>4.1939200000000003E-3</v>
      </c>
      <c r="BZ295">
        <v>0.91381199999999996</v>
      </c>
      <c r="CA295">
        <v>20.970230000000001</v>
      </c>
      <c r="CB295" s="1">
        <v>2.5874299999999999E-3</v>
      </c>
      <c r="CC295" s="1">
        <v>0.7410892</v>
      </c>
      <c r="CD295">
        <v>0.91156579999999998</v>
      </c>
      <c r="CE295">
        <v>21.215800000000002</v>
      </c>
      <c r="CF295" s="1">
        <v>0.1139521</v>
      </c>
      <c r="CG295" s="1">
        <v>34.274909999999998</v>
      </c>
      <c r="CH295">
        <v>0.90925500000000004</v>
      </c>
      <c r="CI295">
        <v>21.28322</v>
      </c>
      <c r="CJ295" s="1">
        <v>1.787696</v>
      </c>
      <c r="CK295">
        <v>561.03689999999995</v>
      </c>
      <c r="CL295">
        <v>0.90680309999999997</v>
      </c>
      <c r="CM295">
        <v>21.012689999999999</v>
      </c>
      <c r="CN295">
        <v>12.05495</v>
      </c>
      <c r="CO295">
        <v>3933.7060000000001</v>
      </c>
      <c r="CP295">
        <v>0.90404960000000001</v>
      </c>
      <c r="CQ295">
        <v>20.683890000000002</v>
      </c>
      <c r="CR295">
        <v>40.075519999999997</v>
      </c>
      <c r="CS295">
        <v>13554.38</v>
      </c>
      <c r="CT295">
        <v>0.9006168</v>
      </c>
      <c r="CU295">
        <v>20.34226</v>
      </c>
      <c r="CV295">
        <v>72.907399999999996</v>
      </c>
      <c r="CW295">
        <v>25486.06</v>
      </c>
      <c r="CX295">
        <v>0.89633209999999996</v>
      </c>
      <c r="CY295">
        <v>20.050139999999999</v>
      </c>
      <c r="CZ295">
        <v>79.030690000000007</v>
      </c>
      <c r="DA295">
        <v>28474.52</v>
      </c>
      <c r="DB295">
        <v>0.8912812</v>
      </c>
      <c r="DC295">
        <v>19.997730000000001</v>
      </c>
      <c r="DD295">
        <v>54.923499999999997</v>
      </c>
      <c r="DE295">
        <v>20332.57</v>
      </c>
      <c r="DF295">
        <v>0.88585290000000005</v>
      </c>
      <c r="DG295">
        <v>20.239159999999998</v>
      </c>
      <c r="DH295">
        <v>26.173780000000001</v>
      </c>
      <c r="DI295">
        <v>9922.5139999999992</v>
      </c>
      <c r="DJ295">
        <v>0.88009150000000003</v>
      </c>
      <c r="DK295">
        <v>20.38176</v>
      </c>
      <c r="DL295">
        <v>9.1059339999999995</v>
      </c>
      <c r="DM295">
        <v>3522.2930000000001</v>
      </c>
      <c r="DN295">
        <v>0.87463559999999996</v>
      </c>
      <c r="DO295">
        <v>20.456479999999999</v>
      </c>
      <c r="DP295">
        <v>2.4637069999999999</v>
      </c>
      <c r="DQ295">
        <v>967.827</v>
      </c>
      <c r="DR295">
        <v>0.86925330000000001</v>
      </c>
      <c r="DS295">
        <v>20.008209999999998</v>
      </c>
      <c r="DT295">
        <v>0.5729185</v>
      </c>
      <c r="DU295">
        <v>226.21190000000001</v>
      </c>
      <c r="DV295">
        <v>0.86204749999999997</v>
      </c>
      <c r="DW295">
        <v>19.44435</v>
      </c>
      <c r="DX295">
        <v>0.1497638</v>
      </c>
      <c r="DY295">
        <v>57.919699999999999</v>
      </c>
      <c r="DZ295">
        <v>0.85492330000000005</v>
      </c>
      <c r="EA295">
        <v>18.9374</v>
      </c>
      <c r="EB295">
        <v>6.9829619999999995E-2</v>
      </c>
      <c r="EC295">
        <v>25.810310000000001</v>
      </c>
      <c r="ED295">
        <v>0.84794650000000005</v>
      </c>
      <c r="EE295">
        <v>18.565729999999999</v>
      </c>
      <c r="EF295">
        <v>5.5450529999999998E-2</v>
      </c>
      <c r="EG295">
        <v>20.038720000000001</v>
      </c>
      <c r="EH295">
        <v>0.84089950000000002</v>
      </c>
      <c r="EI295">
        <v>18.848780000000001</v>
      </c>
      <c r="EJ295">
        <v>5.2685469999999998E-2</v>
      </c>
      <c r="EK295">
        <v>18.933240000000001</v>
      </c>
      <c r="EL295">
        <v>0.83371629999999997</v>
      </c>
      <c r="EM295">
        <v>19.226389999999999</v>
      </c>
      <c r="EN295" s="1">
        <v>5.2007789999999998E-2</v>
      </c>
      <c r="EO295">
        <v>18.67353</v>
      </c>
      <c r="EP295">
        <v>0.82668540000000001</v>
      </c>
      <c r="EQ295">
        <v>19.5687</v>
      </c>
      <c r="ER295" s="1">
        <v>5.1085859999999997E-2</v>
      </c>
      <c r="ES295">
        <v>18.352119999999999</v>
      </c>
      <c r="ET295">
        <v>0.8197198</v>
      </c>
      <c r="EU295">
        <v>19.97222</v>
      </c>
      <c r="EV295" s="1">
        <v>4.9091799999999998E-2</v>
      </c>
      <c r="EW295">
        <v>17.647410000000001</v>
      </c>
      <c r="EX295">
        <v>0.81273519999999999</v>
      </c>
      <c r="EY295">
        <v>19.894570000000002</v>
      </c>
      <c r="EZ295" s="1">
        <v>4.6072889999999998E-2</v>
      </c>
      <c r="FA295">
        <v>16.566690000000001</v>
      </c>
      <c r="FB295">
        <v>0.80620510000000001</v>
      </c>
      <c r="FC295">
        <v>19.36157</v>
      </c>
      <c r="FD295" s="1">
        <v>4.2495730000000002E-2</v>
      </c>
      <c r="FE295" s="1">
        <v>15.27805</v>
      </c>
      <c r="FF295">
        <v>0.79983959999999998</v>
      </c>
      <c r="FG295">
        <v>18.79156</v>
      </c>
      <c r="FH295" s="1">
        <v>3.8743090000000001E-2</v>
      </c>
      <c r="FI295" s="1">
        <v>13.95242</v>
      </c>
      <c r="FJ295">
        <v>0.7930005</v>
      </c>
      <c r="FK295">
        <v>18.317630000000001</v>
      </c>
      <c r="FL295" s="1">
        <v>3.511827E-2</v>
      </c>
      <c r="FM295" s="1">
        <v>12.66835</v>
      </c>
      <c r="FN295">
        <v>0.78641099999999997</v>
      </c>
      <c r="FO295">
        <v>18.57657</v>
      </c>
      <c r="FP295" s="1">
        <v>3.1816469999999999E-2</v>
      </c>
      <c r="FQ295" s="1">
        <v>11.490679999999999</v>
      </c>
      <c r="FR295">
        <v>0.7800764</v>
      </c>
      <c r="FS295">
        <v>19.082830000000001</v>
      </c>
      <c r="FT295" s="1">
        <v>2.8852340000000001E-2</v>
      </c>
      <c r="FU295" s="1">
        <v>10.429589999999999</v>
      </c>
      <c r="FV295">
        <v>0.77344290000000004</v>
      </c>
      <c r="FW295">
        <v>19.830400000000001</v>
      </c>
      <c r="FX295" s="1">
        <v>2.6172290000000001E-2</v>
      </c>
      <c r="FY295" s="1">
        <v>9.4714829999999992</v>
      </c>
      <c r="FZ295">
        <v>0.76648400000000005</v>
      </c>
      <c r="GA295">
        <v>20.559460000000001</v>
      </c>
      <c r="GB295" s="1">
        <v>2.372163E-2</v>
      </c>
      <c r="GC295" s="1">
        <v>8.5966079999999998</v>
      </c>
      <c r="GD295">
        <v>0.75939789999999996</v>
      </c>
      <c r="GE295">
        <v>20.69725</v>
      </c>
      <c r="GF295" s="1">
        <v>2.1493140000000001E-2</v>
      </c>
      <c r="GG295" s="1">
        <v>7.7972510000000002</v>
      </c>
      <c r="GH295">
        <v>0.75259350000000003</v>
      </c>
      <c r="GI295">
        <v>20.459810000000001</v>
      </c>
      <c r="GJ295" s="1">
        <v>1.947225E-2</v>
      </c>
      <c r="GK295" s="1">
        <v>7.0692830000000004</v>
      </c>
      <c r="GL295">
        <v>0.74586649999999999</v>
      </c>
      <c r="GM295">
        <v>20.114249999999998</v>
      </c>
      <c r="GN295" s="1">
        <v>1.7640300000000001E-2</v>
      </c>
      <c r="GO295" s="1">
        <v>6.4069979999999997</v>
      </c>
      <c r="GP295">
        <v>0.73928329999999998</v>
      </c>
      <c r="GQ295">
        <v>19.77861</v>
      </c>
      <c r="GR295" s="1">
        <v>1.5983790000000001E-2</v>
      </c>
      <c r="GS295" s="1">
        <v>5.8050369999999996</v>
      </c>
      <c r="GT295">
        <v>0.73370170000000001</v>
      </c>
      <c r="GU295">
        <v>20.144829999999999</v>
      </c>
      <c r="GV295" s="1">
        <v>1.4497009999999999E-2</v>
      </c>
      <c r="GW295" s="1">
        <v>5.275868</v>
      </c>
      <c r="GX295">
        <v>0.7281069</v>
      </c>
      <c r="GY295">
        <v>20.650970000000001</v>
      </c>
      <c r="GZ295" s="1">
        <v>1.3160639999999999E-2</v>
      </c>
      <c r="HA295" s="1">
        <v>4.8056000000000001</v>
      </c>
      <c r="HB295">
        <v>0.72278629999999999</v>
      </c>
      <c r="HC295">
        <v>21.362549999999999</v>
      </c>
      <c r="HD295" s="1">
        <v>1.1967520000000001E-2</v>
      </c>
      <c r="HE295" s="1">
        <v>4.3834650000000002</v>
      </c>
      <c r="HF295">
        <v>0.71742499999999998</v>
      </c>
      <c r="HG295">
        <v>22.01024</v>
      </c>
      <c r="HH295" s="1">
        <v>1.0885270000000001E-2</v>
      </c>
      <c r="HI295" s="1">
        <v>3.9997189999999998</v>
      </c>
      <c r="HJ295">
        <v>0.71202220000000005</v>
      </c>
      <c r="HK295">
        <v>22.156600000000001</v>
      </c>
      <c r="HL295" s="1">
        <v>9.8976540000000005E-3</v>
      </c>
      <c r="HM295" s="1">
        <v>3.6483889999999999</v>
      </c>
      <c r="HN295">
        <v>0.70673220000000003</v>
      </c>
      <c r="HO295">
        <v>21.975549999999998</v>
      </c>
      <c r="HP295" s="1">
        <v>8.9947680000000002E-3</v>
      </c>
      <c r="HQ295" s="1">
        <v>3.3264930000000001</v>
      </c>
      <c r="HR295">
        <v>0.7012891</v>
      </c>
      <c r="HS295">
        <v>21.793939999999999</v>
      </c>
      <c r="HT295" s="1">
        <v>8.1655059999999995E-3</v>
      </c>
      <c r="HU295" s="1">
        <v>3.02983</v>
      </c>
      <c r="HV295">
        <v>0.69581320000000002</v>
      </c>
      <c r="HW295">
        <v>21.626760000000001</v>
      </c>
      <c r="HX295" s="1">
        <v>7.4023689999999998E-3</v>
      </c>
      <c r="HY295" s="1">
        <v>2.7561450000000001</v>
      </c>
      <c r="HZ295">
        <v>0.69068960000000001</v>
      </c>
      <c r="IA295">
        <v>21.979849999999999</v>
      </c>
      <c r="IB295" s="1">
        <v>6.7069060000000003E-3</v>
      </c>
      <c r="IC295" s="1">
        <v>2.505007</v>
      </c>
      <c r="ID295">
        <v>0.68590660000000003</v>
      </c>
      <c r="IE295">
        <v>21.817170000000001</v>
      </c>
      <c r="IF295" s="1">
        <v>6.0808850000000003E-3</v>
      </c>
      <c r="IG295" s="1">
        <v>2.2777310000000002</v>
      </c>
      <c r="IH295">
        <v>0.68157480000000004</v>
      </c>
      <c r="II295">
        <v>22.286069999999999</v>
      </c>
      <c r="IJ295" s="1">
        <v>5.5153700000000003E-3</v>
      </c>
      <c r="IK295" s="1">
        <v>2.0714260000000002</v>
      </c>
      <c r="IL295">
        <v>0.6775909</v>
      </c>
      <c r="IM295">
        <v>22.576149999999998</v>
      </c>
      <c r="IN295" s="1">
        <v>4.9992999999999999E-3</v>
      </c>
      <c r="IO295" s="1">
        <v>1.882053</v>
      </c>
      <c r="IP295">
        <v>0.67401009999999995</v>
      </c>
      <c r="IQ295">
        <v>22.54786</v>
      </c>
      <c r="IR295" s="1">
        <v>4.5169529999999998E-3</v>
      </c>
      <c r="IS295" s="1">
        <v>1.7044429999999999</v>
      </c>
      <c r="IT295">
        <v>0.67113140000000004</v>
      </c>
      <c r="IU295">
        <v>22.39611</v>
      </c>
      <c r="IV295" s="1">
        <v>4.0566140000000001E-3</v>
      </c>
      <c r="IW295" s="1">
        <v>1.534438</v>
      </c>
      <c r="IX295">
        <v>0.66861680000000001</v>
      </c>
      <c r="IY295">
        <v>22.248840000000001</v>
      </c>
      <c r="IZ295" s="1">
        <v>3.6114379999999998E-3</v>
      </c>
      <c r="JA295" s="1">
        <v>1.3694269999999999</v>
      </c>
      <c r="JB295">
        <v>0.66641260000000002</v>
      </c>
      <c r="JC295">
        <v>22.306889999999999</v>
      </c>
      <c r="JD295" s="1">
        <v>3.1862280000000002E-3</v>
      </c>
      <c r="JE295" s="1">
        <v>1.2107829999999999</v>
      </c>
      <c r="JF295">
        <v>0.66450339999999997</v>
      </c>
      <c r="JG295">
        <v>23.075780000000002</v>
      </c>
      <c r="JH295" s="1">
        <v>2.7912890000000002E-3</v>
      </c>
      <c r="JI295" s="1">
        <v>1.0626089999999999</v>
      </c>
      <c r="JJ295">
        <v>0.66288009999999997</v>
      </c>
      <c r="JK295">
        <v>23.790320000000001</v>
      </c>
      <c r="JL295" s="1">
        <v>2.438071E-3</v>
      </c>
      <c r="JM295" s="1">
        <v>0.92930199999999996</v>
      </c>
      <c r="JN295">
        <v>0.66153830000000002</v>
      </c>
      <c r="JO295">
        <v>24.478560000000002</v>
      </c>
      <c r="JP295" s="1">
        <v>2.1324220000000001E-3</v>
      </c>
      <c r="JQ295" s="1">
        <v>0.81344910000000004</v>
      </c>
      <c r="JR295">
        <v>0.66043189999999996</v>
      </c>
      <c r="JS295">
        <v>25.019939999999998</v>
      </c>
      <c r="JT295" s="1">
        <v>1.873893E-3</v>
      </c>
      <c r="JU295" s="1">
        <v>0.71513749999999998</v>
      </c>
      <c r="JV295">
        <v>0.65951150000000003</v>
      </c>
      <c r="JW295">
        <v>24.972580000000001</v>
      </c>
      <c r="JX295" s="1">
        <v>1.655194E-3</v>
      </c>
      <c r="JY295" s="1">
        <v>0.63193390000000005</v>
      </c>
      <c r="JZ295">
        <v>0.6588096</v>
      </c>
      <c r="KA295">
        <v>24.57442</v>
      </c>
      <c r="KB295" s="1">
        <v>1.4653649999999999E-3</v>
      </c>
      <c r="KC295" s="1">
        <v>0.55973669999999998</v>
      </c>
      <c r="KD295">
        <v>0.65827910000000001</v>
      </c>
      <c r="KE295">
        <v>24.317489999999999</v>
      </c>
      <c r="KF295" s="1">
        <v>1.2931590000000001E-3</v>
      </c>
      <c r="KG295" s="1">
        <v>0.49433159999999998</v>
      </c>
      <c r="KH295">
        <v>0.65789419999999998</v>
      </c>
      <c r="KI295">
        <v>24.113869999999999</v>
      </c>
      <c r="KJ295" s="1">
        <v>1.1322979999999999E-3</v>
      </c>
      <c r="KK295" s="1">
        <v>0.43313800000000002</v>
      </c>
      <c r="KL295">
        <v>0.65764449999999997</v>
      </c>
      <c r="KM295">
        <v>24.44239</v>
      </c>
      <c r="KN295" s="1">
        <v>9.8248699999999999E-4</v>
      </c>
      <c r="KO295" s="1">
        <v>0.37611030000000001</v>
      </c>
      <c r="KP295">
        <v>0.65755620000000004</v>
      </c>
      <c r="KQ295">
        <v>24.57929</v>
      </c>
      <c r="KR295" s="1">
        <v>8.48729E-4</v>
      </c>
      <c r="KS295" s="1">
        <v>0.32495089999999999</v>
      </c>
      <c r="KT295">
        <v>0.65757540000000003</v>
      </c>
      <c r="KU295">
        <v>24.516760000000001</v>
      </c>
      <c r="KV295" s="1">
        <v>7.3598439999999999E-4</v>
      </c>
      <c r="KW295" s="1">
        <v>0.28165459999999998</v>
      </c>
      <c r="KX295">
        <v>0.65773709999999996</v>
      </c>
      <c r="KY295">
        <v>24.297070000000001</v>
      </c>
      <c r="KZ295" s="1">
        <v>6.4617600000000004E-4</v>
      </c>
      <c r="LA295" s="1">
        <v>0.2470096</v>
      </c>
      <c r="LB295">
        <v>0.65801069999999995</v>
      </c>
      <c r="LC295">
        <v>23.887599999999999</v>
      </c>
      <c r="LD295" s="1">
        <v>5.7694400000000002E-4</v>
      </c>
      <c r="LE295" s="1">
        <v>0.22027469999999999</v>
      </c>
      <c r="LF295">
        <v>0.65841689999999997</v>
      </c>
      <c r="LG295">
        <v>23.529170000000001</v>
      </c>
      <c r="LH295" s="1">
        <v>5.2353679999999996E-4</v>
      </c>
      <c r="LI295" s="1">
        <v>0.19964999999999999</v>
      </c>
      <c r="LJ295">
        <v>0.6588849</v>
      </c>
      <c r="LK295">
        <v>23.2667</v>
      </c>
      <c r="LL295" s="1">
        <v>4.8051220000000001E-4</v>
      </c>
      <c r="LM295" s="1">
        <v>0.1830822</v>
      </c>
      <c r="LN295">
        <v>0.65942319999999999</v>
      </c>
      <c r="LO295">
        <v>23.3095</v>
      </c>
      <c r="LP295" s="1">
        <v>4.4374969999999998E-4</v>
      </c>
      <c r="LQ295" s="1">
        <v>0.1689512</v>
      </c>
      <c r="LR295">
        <v>0.65999569999999996</v>
      </c>
      <c r="LS295">
        <v>24.00882</v>
      </c>
      <c r="LT295" s="1">
        <v>4.1077410000000001E-4</v>
      </c>
      <c r="LU295" s="1">
        <v>0.1563136</v>
      </c>
      <c r="LV295">
        <v>0.66058349999999999</v>
      </c>
      <c r="LW295">
        <v>24.67916</v>
      </c>
      <c r="LX295" s="1">
        <v>3.807805E-4</v>
      </c>
      <c r="LY295" s="1">
        <v>0.1448325</v>
      </c>
      <c r="LZ295">
        <v>0.66110069999999999</v>
      </c>
      <c r="MA295">
        <v>25.324280000000002</v>
      </c>
      <c r="MB295" s="1">
        <v>3.53853E-4</v>
      </c>
      <c r="MC295" s="1">
        <v>0.13451340000000001</v>
      </c>
      <c r="MD295">
        <v>0.66154869999999999</v>
      </c>
      <c r="ME295">
        <v>25.676500000000001</v>
      </c>
      <c r="MF295" s="1">
        <v>3.3014120000000001E-4</v>
      </c>
      <c r="MG295" s="1">
        <v>0.1254238</v>
      </c>
      <c r="MH295">
        <v>0.66194940000000002</v>
      </c>
      <c r="MI295">
        <v>25.597549999999998</v>
      </c>
      <c r="MJ295" s="1">
        <v>3.0955639999999998E-4</v>
      </c>
      <c r="MK295" s="1">
        <v>0.1175312</v>
      </c>
      <c r="ML295">
        <v>0.6622439</v>
      </c>
      <c r="MM295">
        <v>25.07227</v>
      </c>
      <c r="MN295" s="1">
        <v>2.917412E-4</v>
      </c>
      <c r="MO295" s="1">
        <v>0.1107105</v>
      </c>
      <c r="MP295">
        <v>0.66247579999999995</v>
      </c>
      <c r="MQ295">
        <v>24.719550000000002</v>
      </c>
      <c r="MR295" s="1">
        <v>2.7621999999999998E-4</v>
      </c>
      <c r="MS295" s="1">
        <v>0.1047795</v>
      </c>
      <c r="MT295">
        <v>0.66260359999999996</v>
      </c>
      <c r="MU295">
        <v>24.453029999999998</v>
      </c>
      <c r="MV295" s="1">
        <v>2.6259379999999999E-4</v>
      </c>
      <c r="MW295" s="1">
        <v>9.9572190000000005E-2</v>
      </c>
      <c r="MX295">
        <v>0.66266119999999995</v>
      </c>
      <c r="MY295">
        <v>24.603339999999999</v>
      </c>
      <c r="MZ295" s="1">
        <v>2.505338E-4</v>
      </c>
      <c r="NA295" s="1">
        <v>9.497593E-2</v>
      </c>
      <c r="NB295">
        <v>0.66264250000000002</v>
      </c>
      <c r="NC295">
        <v>24.92794</v>
      </c>
      <c r="ND295" s="1">
        <v>2.400406E-4</v>
      </c>
      <c r="NE295" s="1">
        <v>9.0972339999999999E-2</v>
      </c>
      <c r="NF295">
        <v>0.66264250000000002</v>
      </c>
      <c r="NG295">
        <v>24.92794</v>
      </c>
      <c r="NH295" s="1">
        <v>2.400406E-4</v>
      </c>
      <c r="NI295" s="1">
        <v>9.0972339999999999E-2</v>
      </c>
      <c r="NJ295">
        <v>0.66264250000000002</v>
      </c>
      <c r="NK295">
        <v>24.92794</v>
      </c>
      <c r="NL295" s="1">
        <v>2.400406E-4</v>
      </c>
      <c r="NM295" s="1">
        <v>9.0972339999999999E-2</v>
      </c>
      <c r="NN295">
        <v>0.66264250000000002</v>
      </c>
      <c r="NO295">
        <v>24.92794</v>
      </c>
      <c r="NP295" s="1">
        <v>2.400406E-4</v>
      </c>
      <c r="NQ295" s="1">
        <v>9.0972339999999999E-2</v>
      </c>
      <c r="NR295">
        <v>0.66264250000000002</v>
      </c>
      <c r="NS295">
        <v>24.92794</v>
      </c>
      <c r="NT295" s="1">
        <v>2.400406E-4</v>
      </c>
      <c r="NU295" s="1">
        <v>9.0972339999999999E-2</v>
      </c>
      <c r="NV295">
        <v>0.66264250000000002</v>
      </c>
      <c r="NW295">
        <v>24.92794</v>
      </c>
      <c r="NX295" s="1">
        <v>2.400406E-4</v>
      </c>
      <c r="NY295" s="1">
        <v>9.0972339999999999E-2</v>
      </c>
      <c r="NZ295">
        <v>0.66264250000000002</v>
      </c>
      <c r="OA295">
        <v>24.92794</v>
      </c>
      <c r="OB295" s="1">
        <v>2.400406E-4</v>
      </c>
      <c r="OC295" s="1">
        <v>9.0972339999999999E-2</v>
      </c>
      <c r="OD295">
        <v>0.66264250000000002</v>
      </c>
      <c r="OE295">
        <v>24.92794</v>
      </c>
      <c r="OF295" s="1">
        <v>2.400406E-4</v>
      </c>
      <c r="OG295" s="1">
        <v>9.0972339999999999E-2</v>
      </c>
      <c r="OH295">
        <v>0.66264250000000002</v>
      </c>
      <c r="OI295">
        <v>24.92794</v>
      </c>
      <c r="OJ295" s="1">
        <v>2.400406E-4</v>
      </c>
      <c r="OK295" s="1">
        <v>9.0972339999999999E-2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0.729715</v>
      </c>
      <c r="G296">
        <v>18.59178</v>
      </c>
      <c r="H296">
        <v>0</v>
      </c>
      <c r="I296">
        <v>0</v>
      </c>
      <c r="J296">
        <v>0.7293868</v>
      </c>
      <c r="K296">
        <v>19.288989999999998</v>
      </c>
      <c r="L296">
        <v>0</v>
      </c>
      <c r="M296">
        <v>0</v>
      </c>
      <c r="N296">
        <v>0.72907960000000005</v>
      </c>
      <c r="O296">
        <v>19.812729999999998</v>
      </c>
      <c r="P296">
        <v>0</v>
      </c>
      <c r="Q296">
        <v>0</v>
      </c>
      <c r="R296">
        <v>0.72877499999999995</v>
      </c>
      <c r="S296">
        <v>20.263349999999999</v>
      </c>
      <c r="T296">
        <v>0</v>
      </c>
      <c r="U296">
        <v>0</v>
      </c>
      <c r="V296">
        <v>0.72845439999999995</v>
      </c>
      <c r="W296">
        <v>20.569179999999999</v>
      </c>
      <c r="X296">
        <v>0</v>
      </c>
      <c r="Y296">
        <v>0</v>
      </c>
      <c r="Z296">
        <v>0.72816369999999997</v>
      </c>
      <c r="AA296">
        <v>20.308070000000001</v>
      </c>
      <c r="AB296">
        <v>0</v>
      </c>
      <c r="AC296">
        <v>0</v>
      </c>
      <c r="AD296">
        <v>0.72785480000000002</v>
      </c>
      <c r="AE296">
        <v>19.705539999999999</v>
      </c>
      <c r="AF296">
        <v>0</v>
      </c>
      <c r="AG296">
        <v>0</v>
      </c>
      <c r="AH296">
        <v>0.72754549999999996</v>
      </c>
      <c r="AI296">
        <v>19.260590000000001</v>
      </c>
      <c r="AJ296">
        <v>0</v>
      </c>
      <c r="AK296">
        <v>0</v>
      </c>
      <c r="AL296">
        <v>0.72723669999999996</v>
      </c>
      <c r="AM296">
        <v>19.13589</v>
      </c>
      <c r="AN296">
        <v>0</v>
      </c>
      <c r="AO296">
        <v>0</v>
      </c>
      <c r="AP296">
        <v>0.72691939999999999</v>
      </c>
      <c r="AQ296">
        <v>19.675899999999999</v>
      </c>
      <c r="AR296">
        <v>0</v>
      </c>
      <c r="AS296">
        <v>0</v>
      </c>
      <c r="AT296">
        <v>0.72658999999999996</v>
      </c>
      <c r="AU296">
        <v>20.31596</v>
      </c>
      <c r="AV296">
        <v>0</v>
      </c>
      <c r="AW296">
        <v>0</v>
      </c>
      <c r="AX296">
        <v>0.72627319999999995</v>
      </c>
      <c r="AY296">
        <v>20.868120000000001</v>
      </c>
      <c r="AZ296">
        <v>0</v>
      </c>
      <c r="BA296">
        <v>0</v>
      </c>
      <c r="BB296">
        <v>0.72596609999999995</v>
      </c>
      <c r="BC296">
        <v>21.31437</v>
      </c>
      <c r="BD296">
        <v>0</v>
      </c>
      <c r="BE296">
        <v>0</v>
      </c>
      <c r="BF296">
        <v>0.7256724</v>
      </c>
      <c r="BG296">
        <v>21.200500000000002</v>
      </c>
      <c r="BH296">
        <v>9.7616940000000006E-36</v>
      </c>
      <c r="BI296">
        <v>3.2483339999999999E-33</v>
      </c>
      <c r="BJ296">
        <v>0.72535309999999997</v>
      </c>
      <c r="BK296">
        <v>20.885719999999999</v>
      </c>
      <c r="BL296" s="1">
        <v>6.4315429999999999E-21</v>
      </c>
      <c r="BM296" s="1">
        <v>1.526789E-18</v>
      </c>
      <c r="BN296">
        <v>0.72506490000000001</v>
      </c>
      <c r="BO296">
        <v>20.611229999999999</v>
      </c>
      <c r="BP296" s="1">
        <v>4.5280149999999999E-15</v>
      </c>
      <c r="BQ296" s="1">
        <v>1.507316E-12</v>
      </c>
      <c r="BR296">
        <v>0.7247207</v>
      </c>
      <c r="BS296">
        <v>20.500260000000001</v>
      </c>
      <c r="BT296" s="1">
        <v>5.8827169999999996E-9</v>
      </c>
      <c r="BU296" s="1">
        <v>1.5282630000000001E-6</v>
      </c>
      <c r="BV296">
        <v>0.72444050000000004</v>
      </c>
      <c r="BW296">
        <v>20.55978</v>
      </c>
      <c r="BX296" s="1">
        <v>8.7168529999999993E-6</v>
      </c>
      <c r="BY296" s="1">
        <v>2.3863090000000001E-3</v>
      </c>
      <c r="BZ296">
        <v>0.72410300000000005</v>
      </c>
      <c r="CA296">
        <v>20.99098</v>
      </c>
      <c r="CB296" s="1">
        <v>1.668426E-3</v>
      </c>
      <c r="CC296" s="1">
        <v>0.4756532</v>
      </c>
      <c r="CD296">
        <v>0.72377939999999996</v>
      </c>
      <c r="CE296">
        <v>21.236630000000002</v>
      </c>
      <c r="CF296" s="1">
        <v>8.1657339999999995E-2</v>
      </c>
      <c r="CG296" s="1">
        <v>24.12379</v>
      </c>
      <c r="CH296">
        <v>0.72343919999999995</v>
      </c>
      <c r="CI296">
        <v>21.300889999999999</v>
      </c>
      <c r="CJ296" s="1">
        <v>1.3994150000000001</v>
      </c>
      <c r="CK296">
        <v>426.15339999999998</v>
      </c>
      <c r="CL296">
        <v>0.72306190000000004</v>
      </c>
      <c r="CM296">
        <v>21.02412</v>
      </c>
      <c r="CN296" s="1">
        <v>10.185930000000001</v>
      </c>
      <c r="CO296">
        <v>3189.0650000000001</v>
      </c>
      <c r="CP296">
        <v>0.72257729999999998</v>
      </c>
      <c r="CQ296">
        <v>20.690270000000002</v>
      </c>
      <c r="CR296">
        <v>36.220170000000003</v>
      </c>
      <c r="CS296">
        <v>11629.64</v>
      </c>
      <c r="CT296">
        <v>0.72190330000000003</v>
      </c>
      <c r="CU296">
        <v>20.337769999999999</v>
      </c>
      <c r="CV296">
        <v>69.968450000000004</v>
      </c>
      <c r="CW296">
        <v>22985.759999999998</v>
      </c>
      <c r="CX296">
        <v>0.72117120000000001</v>
      </c>
      <c r="CY296">
        <v>20.032550000000001</v>
      </c>
      <c r="CZ296">
        <v>80.013239999999996</v>
      </c>
      <c r="DA296">
        <v>26829.88</v>
      </c>
      <c r="DB296">
        <v>0.72067400000000004</v>
      </c>
      <c r="DC296">
        <v>19.99174</v>
      </c>
      <c r="DD296">
        <v>58.31091</v>
      </c>
      <c r="DE296">
        <v>19909.14</v>
      </c>
      <c r="DF296">
        <v>0.72067329999999996</v>
      </c>
      <c r="DG296">
        <v>20.260870000000001</v>
      </c>
      <c r="DH296">
        <v>28.96012</v>
      </c>
      <c r="DI296">
        <v>10051.11</v>
      </c>
      <c r="DJ296">
        <v>0.72089669999999995</v>
      </c>
      <c r="DK296">
        <v>20.416709999999998</v>
      </c>
      <c r="DL296">
        <v>10.435460000000001</v>
      </c>
      <c r="DM296">
        <v>3673.2280000000001</v>
      </c>
      <c r="DN296">
        <v>0.72174199999999999</v>
      </c>
      <c r="DO296">
        <v>20.500330000000002</v>
      </c>
      <c r="DP296">
        <v>2.9022429999999999</v>
      </c>
      <c r="DQ296">
        <v>1032.8810000000001</v>
      </c>
      <c r="DR296">
        <v>0.72292299999999998</v>
      </c>
      <c r="DS296">
        <v>20.03274</v>
      </c>
      <c r="DT296">
        <v>0.6822686</v>
      </c>
      <c r="DU296">
        <v>243.95650000000001</v>
      </c>
      <c r="DV296">
        <v>0.72438279999999999</v>
      </c>
      <c r="DW296">
        <v>19.465219999999999</v>
      </c>
      <c r="DX296">
        <v>0.17182420000000001</v>
      </c>
      <c r="DY296">
        <v>60.717559999999999</v>
      </c>
      <c r="DZ296">
        <v>0.72619199999999995</v>
      </c>
      <c r="EA296">
        <v>18.956990000000001</v>
      </c>
      <c r="EB296">
        <v>7.3795799999999995E-2</v>
      </c>
      <c r="EC296">
        <v>25.259869999999999</v>
      </c>
      <c r="ED296">
        <v>0.72832070000000004</v>
      </c>
      <c r="EE296">
        <v>18.57649</v>
      </c>
      <c r="EF296">
        <v>5.618393E-2</v>
      </c>
      <c r="EG296">
        <v>18.874320000000001</v>
      </c>
      <c r="EH296">
        <v>0.73048840000000004</v>
      </c>
      <c r="EI296">
        <v>18.880050000000001</v>
      </c>
      <c r="EJ296">
        <v>5.2829170000000002E-2</v>
      </c>
      <c r="EK296">
        <v>17.645569999999999</v>
      </c>
      <c r="EL296">
        <v>0.73268820000000001</v>
      </c>
      <c r="EM296">
        <v>19.24766</v>
      </c>
      <c r="EN296" s="1">
        <v>5.2068379999999997E-2</v>
      </c>
      <c r="EO296">
        <v>17.356839999999998</v>
      </c>
      <c r="EP296">
        <v>0.7352803</v>
      </c>
      <c r="EQ296">
        <v>19.59009</v>
      </c>
      <c r="ER296" s="1">
        <v>5.1233269999999997E-2</v>
      </c>
      <c r="ES296">
        <v>17.059660000000001</v>
      </c>
      <c r="ET296">
        <v>0.73846310000000004</v>
      </c>
      <c r="EU296">
        <v>20.012329999999999</v>
      </c>
      <c r="EV296" s="1">
        <v>4.9369610000000001E-2</v>
      </c>
      <c r="EW296">
        <v>16.42454</v>
      </c>
      <c r="EX296">
        <v>0.74208660000000004</v>
      </c>
      <c r="EY296">
        <v>19.917010000000001</v>
      </c>
      <c r="EZ296" s="1">
        <v>4.6445649999999998E-2</v>
      </c>
      <c r="FA296" s="1">
        <v>15.43967</v>
      </c>
      <c r="FB296">
        <v>0.74515909999999996</v>
      </c>
      <c r="FC296">
        <v>19.368390000000002</v>
      </c>
      <c r="FD296" s="1">
        <v>4.2899039999999999E-2</v>
      </c>
      <c r="FE296" s="1">
        <v>14.249029999999999</v>
      </c>
      <c r="FF296">
        <v>0.74502919999999995</v>
      </c>
      <c r="FG296">
        <v>18.80667</v>
      </c>
      <c r="FH296" s="1">
        <v>3.9151100000000001E-2</v>
      </c>
      <c r="FI296" s="1">
        <v>13.02155</v>
      </c>
      <c r="FJ296">
        <v>0.74479669999999998</v>
      </c>
      <c r="FK296">
        <v>18.347760000000001</v>
      </c>
      <c r="FL296" s="1">
        <v>3.5501119999999997E-2</v>
      </c>
      <c r="FM296" s="1">
        <v>11.821910000000001</v>
      </c>
      <c r="FN296">
        <v>0.74499789999999999</v>
      </c>
      <c r="FO296">
        <v>18.63815</v>
      </c>
      <c r="FP296" s="1">
        <v>3.2163369999999997E-2</v>
      </c>
      <c r="FQ296" s="1">
        <v>10.716340000000001</v>
      </c>
      <c r="FR296">
        <v>0.74537949999999997</v>
      </c>
      <c r="FS296">
        <v>19.13888</v>
      </c>
      <c r="FT296" s="1">
        <v>2.916438E-2</v>
      </c>
      <c r="FU296" s="1">
        <v>9.7192889999999998</v>
      </c>
      <c r="FV296">
        <v>0.74556339999999999</v>
      </c>
      <c r="FW296">
        <v>19.871230000000001</v>
      </c>
      <c r="FX296" s="1">
        <v>2.6455759999999998E-2</v>
      </c>
      <c r="FY296" s="1">
        <v>8.8200850000000006</v>
      </c>
      <c r="FZ296">
        <v>0.74573149999999999</v>
      </c>
      <c r="GA296">
        <v>20.584810000000001</v>
      </c>
      <c r="GB296" s="1">
        <v>2.398084E-2</v>
      </c>
      <c r="GC296" s="1">
        <v>7.9993749999999997</v>
      </c>
      <c r="GD296">
        <v>0.74619380000000002</v>
      </c>
      <c r="GE296">
        <v>20.685580000000002</v>
      </c>
      <c r="GF296" s="1">
        <v>2.1730309999999999E-2</v>
      </c>
      <c r="GG296" s="1">
        <v>7.2495329999999996</v>
      </c>
      <c r="GH296">
        <v>0.74715379999999998</v>
      </c>
      <c r="GI296">
        <v>20.44135</v>
      </c>
      <c r="GJ296" s="1">
        <v>1.96876E-2</v>
      </c>
      <c r="GK296" s="1">
        <v>6.5662469999999997</v>
      </c>
      <c r="GL296">
        <v>0.74856659999999997</v>
      </c>
      <c r="GM296">
        <v>20.115690000000001</v>
      </c>
      <c r="GN296" s="1">
        <v>1.783657E-2</v>
      </c>
      <c r="GO296" s="1">
        <v>5.946644</v>
      </c>
      <c r="GP296">
        <v>0.75065800000000005</v>
      </c>
      <c r="GQ296">
        <v>19.80003</v>
      </c>
      <c r="GR296" s="1">
        <v>1.616248E-2</v>
      </c>
      <c r="GS296" s="1">
        <v>5.3826999999999998</v>
      </c>
      <c r="GT296">
        <v>0.74792009999999998</v>
      </c>
      <c r="GU296">
        <v>20.197009999999999</v>
      </c>
      <c r="GV296" s="1">
        <v>1.465167E-2</v>
      </c>
      <c r="GW296" s="1">
        <v>4.8891280000000004</v>
      </c>
      <c r="GX296">
        <v>0.74393489999999995</v>
      </c>
      <c r="GY296">
        <v>20.703220000000002</v>
      </c>
      <c r="GZ296" s="1">
        <v>1.329934E-2</v>
      </c>
      <c r="HA296" s="1">
        <v>4.4512980000000004</v>
      </c>
      <c r="HB296">
        <v>0.74011649999999995</v>
      </c>
      <c r="HC296">
        <v>21.396439999999998</v>
      </c>
      <c r="HD296" s="1">
        <v>1.2092810000000001E-2</v>
      </c>
      <c r="HE296" s="1">
        <v>4.0585719999999998</v>
      </c>
      <c r="HF296">
        <v>0.73634390000000005</v>
      </c>
      <c r="HG296">
        <v>22.025680000000001</v>
      </c>
      <c r="HH296" s="1">
        <v>1.100016E-2</v>
      </c>
      <c r="HI296" s="1">
        <v>3.7018420000000001</v>
      </c>
      <c r="HJ296">
        <v>0.73253109999999999</v>
      </c>
      <c r="HK296">
        <v>22.14143</v>
      </c>
      <c r="HL296" s="1">
        <v>1.000318E-2</v>
      </c>
      <c r="HM296" s="1">
        <v>3.3754339999999998</v>
      </c>
      <c r="HN296">
        <v>0.72871600000000003</v>
      </c>
      <c r="HO296">
        <v>21.939699999999998</v>
      </c>
      <c r="HP296" s="1">
        <v>9.0918760000000005E-3</v>
      </c>
      <c r="HQ296" s="1">
        <v>3.0767479999999998</v>
      </c>
      <c r="HR296">
        <v>0.72479919999999998</v>
      </c>
      <c r="HS296">
        <v>21.768969999999999</v>
      </c>
      <c r="HT296" s="1">
        <v>8.2552860000000006E-3</v>
      </c>
      <c r="HU296" s="1">
        <v>2.8015569999999999</v>
      </c>
      <c r="HV296">
        <v>0.7208059</v>
      </c>
      <c r="HW296">
        <v>21.618939999999998</v>
      </c>
      <c r="HX296" s="1">
        <v>7.4853130000000004E-3</v>
      </c>
      <c r="HY296" s="1">
        <v>2.5477699999999999</v>
      </c>
      <c r="HZ296">
        <v>0.71721239999999997</v>
      </c>
      <c r="IA296">
        <v>22.00816</v>
      </c>
      <c r="IB296" s="1">
        <v>6.7826509999999998E-3</v>
      </c>
      <c r="IC296" s="1">
        <v>2.314632</v>
      </c>
      <c r="ID296">
        <v>0.71391230000000006</v>
      </c>
      <c r="IE296">
        <v>21.84179</v>
      </c>
      <c r="IF296" s="1">
        <v>6.1495259999999998E-3</v>
      </c>
      <c r="IG296" s="1">
        <v>2.1035400000000002</v>
      </c>
      <c r="IH296">
        <v>0.71103289999999997</v>
      </c>
      <c r="II296">
        <v>22.32245</v>
      </c>
      <c r="IJ296" s="1">
        <v>5.5779849999999997E-3</v>
      </c>
      <c r="IK296" s="1">
        <v>1.912523</v>
      </c>
      <c r="IL296">
        <v>0.70844879999999999</v>
      </c>
      <c r="IM296">
        <v>22.607410000000002</v>
      </c>
      <c r="IN296" s="1">
        <v>5.0572799999999999E-3</v>
      </c>
      <c r="IO296" s="1">
        <v>1.7374000000000001</v>
      </c>
      <c r="IP296">
        <v>0.70615439999999996</v>
      </c>
      <c r="IQ296">
        <v>22.547450000000001</v>
      </c>
      <c r="IR296" s="1">
        <v>4.5720769999999999E-3</v>
      </c>
      <c r="IS296" s="1">
        <v>1.573758</v>
      </c>
      <c r="IT296">
        <v>0.7035998</v>
      </c>
      <c r="IU296">
        <v>22.365269999999999</v>
      </c>
      <c r="IV296" s="1">
        <v>4.1097979999999996E-3</v>
      </c>
      <c r="IW296" s="1">
        <v>1.4178569999999999</v>
      </c>
      <c r="IX296">
        <v>0.70119209999999998</v>
      </c>
      <c r="IY296">
        <v>22.214980000000001</v>
      </c>
      <c r="IZ296" s="1">
        <v>3.6631250000000001E-3</v>
      </c>
      <c r="JA296" s="1">
        <v>1.2667280000000001</v>
      </c>
      <c r="JB296">
        <v>0.69909460000000001</v>
      </c>
      <c r="JC296">
        <v>22.288720000000001</v>
      </c>
      <c r="JD296" s="1">
        <v>3.2353730000000002E-3</v>
      </c>
      <c r="JE296" s="1">
        <v>1.1211169999999999</v>
      </c>
      <c r="JF296">
        <v>0.69729140000000001</v>
      </c>
      <c r="JG296">
        <v>23.108979999999999</v>
      </c>
      <c r="JH296" s="1">
        <v>2.8364850000000001E-3</v>
      </c>
      <c r="JI296" s="1">
        <v>0.98459580000000002</v>
      </c>
      <c r="JJ296">
        <v>0.69572179999999995</v>
      </c>
      <c r="JK296">
        <v>23.855070000000001</v>
      </c>
      <c r="JL296" s="1">
        <v>2.4780359999999999E-3</v>
      </c>
      <c r="JM296" s="1">
        <v>0.86125459999999998</v>
      </c>
      <c r="JN296">
        <v>0.69442420000000005</v>
      </c>
      <c r="JO296">
        <v>24.54993</v>
      </c>
      <c r="JP296" s="1">
        <v>2.1667320000000002E-3</v>
      </c>
      <c r="JQ296" s="1">
        <v>0.75368650000000004</v>
      </c>
      <c r="JR296">
        <v>0.69333529999999999</v>
      </c>
      <c r="JS296">
        <v>25.08644</v>
      </c>
      <c r="JT296" s="1">
        <v>1.9028579999999999E-3</v>
      </c>
      <c r="JU296" s="1">
        <v>0.66222939999999997</v>
      </c>
      <c r="JV296">
        <v>0.69246160000000001</v>
      </c>
      <c r="JW296">
        <v>25.005050000000001</v>
      </c>
      <c r="JX296" s="1">
        <v>1.679903E-3</v>
      </c>
      <c r="JY296" s="1">
        <v>0.58488600000000002</v>
      </c>
      <c r="JZ296">
        <v>0.69176890000000002</v>
      </c>
      <c r="KA296">
        <v>24.564050000000002</v>
      </c>
      <c r="KB296" s="1">
        <v>1.487218E-3</v>
      </c>
      <c r="KC296" s="1">
        <v>0.51804760000000005</v>
      </c>
      <c r="KD296">
        <v>0.69124129999999995</v>
      </c>
      <c r="KE296">
        <v>24.300789999999999</v>
      </c>
      <c r="KF296" s="1">
        <v>1.3133260000000001E-3</v>
      </c>
      <c r="KG296" s="1">
        <v>0.45779599999999998</v>
      </c>
      <c r="KH296">
        <v>0.69089420000000001</v>
      </c>
      <c r="KI296">
        <v>24.107309999999998</v>
      </c>
      <c r="KJ296" s="1">
        <v>1.151284E-3</v>
      </c>
      <c r="KK296" s="1">
        <v>0.40154689999999998</v>
      </c>
      <c r="KL296">
        <v>0.69062579999999996</v>
      </c>
      <c r="KM296">
        <v>24.46819</v>
      </c>
      <c r="KN296" s="1">
        <v>9.9995430000000005E-4</v>
      </c>
      <c r="KO296" s="1">
        <v>0.3490086</v>
      </c>
      <c r="KP296">
        <v>0.69052550000000001</v>
      </c>
      <c r="KQ296">
        <v>24.63401</v>
      </c>
      <c r="KR296" s="1">
        <v>8.640036E-4</v>
      </c>
      <c r="KS296" s="1">
        <v>0.30162109999999998</v>
      </c>
      <c r="KT296">
        <v>0.69054009999999999</v>
      </c>
      <c r="KU296">
        <v>24.565760000000001</v>
      </c>
      <c r="KV296" s="1">
        <v>7.4854809999999996E-4</v>
      </c>
      <c r="KW296" s="1">
        <v>0.2612294</v>
      </c>
      <c r="KX296">
        <v>0.69069659999999999</v>
      </c>
      <c r="KY296">
        <v>24.346070000000001</v>
      </c>
      <c r="KZ296" s="1">
        <v>6.5601090000000004E-4</v>
      </c>
      <c r="LA296" s="1">
        <v>0.2287235</v>
      </c>
      <c r="LB296">
        <v>0.69095629999999997</v>
      </c>
      <c r="LC296">
        <v>23.91433</v>
      </c>
      <c r="LD296" s="1">
        <v>5.844817E-4</v>
      </c>
      <c r="LE296" s="1">
        <v>0.2035698</v>
      </c>
      <c r="LF296">
        <v>0.69132300000000002</v>
      </c>
      <c r="LG296">
        <v>23.529039999999998</v>
      </c>
      <c r="LH296" s="1">
        <v>5.2942310000000004E-4</v>
      </c>
      <c r="LI296" s="1">
        <v>0.18420239999999999</v>
      </c>
      <c r="LJ296">
        <v>0.69177029999999995</v>
      </c>
      <c r="LK296">
        <v>23.252009999999999</v>
      </c>
      <c r="LL296" s="1">
        <v>4.8537420000000002E-4</v>
      </c>
      <c r="LM296" s="1">
        <v>0.168737</v>
      </c>
      <c r="LN296">
        <v>0.69229130000000005</v>
      </c>
      <c r="LO296">
        <v>23.294270000000001</v>
      </c>
      <c r="LP296" s="1">
        <v>4.4800040000000002E-4</v>
      </c>
      <c r="LQ296" s="1">
        <v>0.15563640000000001</v>
      </c>
      <c r="LR296">
        <v>0.69282480000000002</v>
      </c>
      <c r="LS296">
        <v>24.03349</v>
      </c>
      <c r="LT296" s="1">
        <v>4.146202E-4</v>
      </c>
      <c r="LU296" s="1">
        <v>0.1439665</v>
      </c>
      <c r="LV296">
        <v>0.69337340000000003</v>
      </c>
      <c r="LW296">
        <v>24.7362</v>
      </c>
      <c r="LX296" s="1">
        <v>3.8426630000000002E-4</v>
      </c>
      <c r="LY296" s="1">
        <v>0.1333722</v>
      </c>
      <c r="LZ296">
        <v>0.69389120000000004</v>
      </c>
      <c r="MA296">
        <v>25.400939999999999</v>
      </c>
      <c r="MB296" s="1">
        <v>3.5695939999999998E-4</v>
      </c>
      <c r="MC296" s="1">
        <v>0.1238279</v>
      </c>
      <c r="MD296">
        <v>0.69433979999999995</v>
      </c>
      <c r="ME296">
        <v>25.751529999999999</v>
      </c>
      <c r="MF296" s="1">
        <v>3.3285649999999998E-4</v>
      </c>
      <c r="MG296" s="1">
        <v>0.1154004</v>
      </c>
      <c r="MH296">
        <v>0.69470279999999995</v>
      </c>
      <c r="MI296">
        <v>25.6509</v>
      </c>
      <c r="MJ296" s="1">
        <v>3.1190169999999998E-4</v>
      </c>
      <c r="MK296" s="1">
        <v>0.10807460000000001</v>
      </c>
      <c r="ML296">
        <v>0.69501020000000002</v>
      </c>
      <c r="MM296">
        <v>25.08053</v>
      </c>
      <c r="MN296" s="1">
        <v>2.9377230000000003E-4</v>
      </c>
      <c r="MO296" s="1">
        <v>0.10174420000000001</v>
      </c>
      <c r="MP296">
        <v>0.69521650000000002</v>
      </c>
      <c r="MQ296">
        <v>24.71584</v>
      </c>
      <c r="MR296" s="1">
        <v>2.7799589999999999E-4</v>
      </c>
      <c r="MS296" s="1">
        <v>9.6246499999999999E-2</v>
      </c>
      <c r="MT296">
        <v>0.69535009999999997</v>
      </c>
      <c r="MU296">
        <v>24.457460000000001</v>
      </c>
      <c r="MV296" s="1">
        <v>2.6415919999999999E-4</v>
      </c>
      <c r="MW296" s="1">
        <v>9.1422030000000001E-2</v>
      </c>
      <c r="MX296">
        <v>0.69539479999999998</v>
      </c>
      <c r="MY296">
        <v>24.633700000000001</v>
      </c>
      <c r="MZ296" s="1">
        <v>2.5191249999999998E-4</v>
      </c>
      <c r="NA296" s="1">
        <v>8.716488E-2</v>
      </c>
      <c r="NB296">
        <v>0.69541120000000001</v>
      </c>
      <c r="NC296">
        <v>24.984100000000002</v>
      </c>
      <c r="ND296" s="1">
        <v>2.412286E-4</v>
      </c>
      <c r="NE296" s="1">
        <v>8.3446350000000002E-2</v>
      </c>
      <c r="NF296">
        <v>0.69541120000000001</v>
      </c>
      <c r="NG296">
        <v>24.984100000000002</v>
      </c>
      <c r="NH296" s="1">
        <v>2.412286E-4</v>
      </c>
      <c r="NI296" s="1">
        <v>8.3446350000000002E-2</v>
      </c>
      <c r="NJ296">
        <v>0.69541120000000001</v>
      </c>
      <c r="NK296">
        <v>24.984100000000002</v>
      </c>
      <c r="NL296" s="1">
        <v>2.412286E-4</v>
      </c>
      <c r="NM296" s="1">
        <v>8.3446350000000002E-2</v>
      </c>
      <c r="NN296">
        <v>0.69541120000000001</v>
      </c>
      <c r="NO296">
        <v>24.984100000000002</v>
      </c>
      <c r="NP296" s="1">
        <v>2.412286E-4</v>
      </c>
      <c r="NQ296" s="1">
        <v>8.3446350000000002E-2</v>
      </c>
      <c r="NR296">
        <v>0.69541120000000001</v>
      </c>
      <c r="NS296">
        <v>24.984100000000002</v>
      </c>
      <c r="NT296" s="1">
        <v>2.412286E-4</v>
      </c>
      <c r="NU296" s="1">
        <v>8.3446350000000002E-2</v>
      </c>
      <c r="NV296">
        <v>0.69541120000000001</v>
      </c>
      <c r="NW296">
        <v>24.984100000000002</v>
      </c>
      <c r="NX296" s="1">
        <v>2.412286E-4</v>
      </c>
      <c r="NY296" s="1">
        <v>8.3446350000000002E-2</v>
      </c>
      <c r="NZ296">
        <v>0.69541120000000001</v>
      </c>
      <c r="OA296">
        <v>24.984100000000002</v>
      </c>
      <c r="OB296" s="1">
        <v>2.412286E-4</v>
      </c>
      <c r="OC296" s="1">
        <v>8.3446350000000002E-2</v>
      </c>
      <c r="OD296">
        <v>0.69541120000000001</v>
      </c>
      <c r="OE296">
        <v>24.984100000000002</v>
      </c>
      <c r="OF296" s="1">
        <v>2.412286E-4</v>
      </c>
      <c r="OG296" s="1">
        <v>8.3446350000000002E-2</v>
      </c>
      <c r="OH296">
        <v>0.69541120000000001</v>
      </c>
      <c r="OI296">
        <v>24.984100000000002</v>
      </c>
      <c r="OJ296" s="1">
        <v>2.412286E-4</v>
      </c>
      <c r="OK296" s="1">
        <v>8.3446350000000002E-2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1.0999559999999999</v>
      </c>
      <c r="G297">
        <v>18.590499999999999</v>
      </c>
      <c r="H297">
        <v>0</v>
      </c>
      <c r="I297">
        <v>0</v>
      </c>
      <c r="J297">
        <v>1.098225</v>
      </c>
      <c r="K297">
        <v>19.310649999999999</v>
      </c>
      <c r="L297">
        <v>0</v>
      </c>
      <c r="M297">
        <v>0</v>
      </c>
      <c r="N297">
        <v>1.096446</v>
      </c>
      <c r="O297">
        <v>19.836600000000001</v>
      </c>
      <c r="P297">
        <v>0</v>
      </c>
      <c r="Q297">
        <v>0</v>
      </c>
      <c r="R297">
        <v>1.0946720000000001</v>
      </c>
      <c r="S297">
        <v>20.303149999999999</v>
      </c>
      <c r="T297">
        <v>0</v>
      </c>
      <c r="U297">
        <v>0</v>
      </c>
      <c r="V297">
        <v>1.0929040000000001</v>
      </c>
      <c r="W297">
        <v>20.624089999999999</v>
      </c>
      <c r="X297">
        <v>0</v>
      </c>
      <c r="Y297">
        <v>0</v>
      </c>
      <c r="Z297">
        <v>1.091116</v>
      </c>
      <c r="AA297">
        <v>20.347270000000002</v>
      </c>
      <c r="AB297">
        <v>0</v>
      </c>
      <c r="AC297">
        <v>0</v>
      </c>
      <c r="AD297">
        <v>1.0893010000000001</v>
      </c>
      <c r="AE297">
        <v>19.725429999999999</v>
      </c>
      <c r="AF297">
        <v>0</v>
      </c>
      <c r="AG297">
        <v>0</v>
      </c>
      <c r="AH297">
        <v>1.087469</v>
      </c>
      <c r="AI297">
        <v>19.27056</v>
      </c>
      <c r="AJ297">
        <v>0</v>
      </c>
      <c r="AK297">
        <v>0</v>
      </c>
      <c r="AL297">
        <v>1.0856490000000001</v>
      </c>
      <c r="AM297">
        <v>19.137080000000001</v>
      </c>
      <c r="AN297">
        <v>0</v>
      </c>
      <c r="AO297">
        <v>0</v>
      </c>
      <c r="AP297">
        <v>1.0837859999999999</v>
      </c>
      <c r="AQ297">
        <v>19.69802</v>
      </c>
      <c r="AR297">
        <v>0</v>
      </c>
      <c r="AS297">
        <v>0</v>
      </c>
      <c r="AT297">
        <v>1.0819300000000001</v>
      </c>
      <c r="AU297">
        <v>20.339230000000001</v>
      </c>
      <c r="AV297">
        <v>0</v>
      </c>
      <c r="AW297">
        <v>0</v>
      </c>
      <c r="AX297">
        <v>1.080033</v>
      </c>
      <c r="AY297">
        <v>20.891359999999999</v>
      </c>
      <c r="AZ297">
        <v>0</v>
      </c>
      <c r="BA297">
        <v>0</v>
      </c>
      <c r="BB297">
        <v>1.0780860000000001</v>
      </c>
      <c r="BC297">
        <v>21.34552</v>
      </c>
      <c r="BD297">
        <v>0</v>
      </c>
      <c r="BE297">
        <v>0</v>
      </c>
      <c r="BF297">
        <v>1.0761099999999999</v>
      </c>
      <c r="BG297">
        <v>21.2134</v>
      </c>
      <c r="BH297">
        <v>4.347409E-37</v>
      </c>
      <c r="BI297">
        <v>1.13372E-34</v>
      </c>
      <c r="BJ297">
        <v>1.074112</v>
      </c>
      <c r="BK297">
        <v>20.89095</v>
      </c>
      <c r="BL297" s="1">
        <v>1.46619E-21</v>
      </c>
      <c r="BM297" s="1">
        <v>2.4174140000000001E-19</v>
      </c>
      <c r="BN297">
        <v>1.07206</v>
      </c>
      <c r="BO297">
        <v>20.611440000000002</v>
      </c>
      <c r="BP297" s="1">
        <v>6.4050180000000003E-16</v>
      </c>
      <c r="BQ297" s="1">
        <v>1.672843E-13</v>
      </c>
      <c r="BR297">
        <v>1.06999</v>
      </c>
      <c r="BS297">
        <v>20.496390000000002</v>
      </c>
      <c r="BT297" s="1">
        <v>3.087347E-9</v>
      </c>
      <c r="BU297" s="1">
        <v>6.1564999999999998E-7</v>
      </c>
      <c r="BV297">
        <v>1.0678700000000001</v>
      </c>
      <c r="BW297">
        <v>20.557759999999998</v>
      </c>
      <c r="BX297" s="1">
        <v>5.4649209999999999E-6</v>
      </c>
      <c r="BY297" s="1">
        <v>1.165756E-3</v>
      </c>
      <c r="BZ297">
        <v>1.0657239999999999</v>
      </c>
      <c r="CA297">
        <v>21.0075</v>
      </c>
      <c r="CB297" s="1">
        <v>1.1665060000000001E-3</v>
      </c>
      <c r="CC297" s="1">
        <v>0.26039380000000001</v>
      </c>
      <c r="CD297">
        <v>1.0635300000000001</v>
      </c>
      <c r="CE297">
        <v>21.249690000000001</v>
      </c>
      <c r="CF297" s="1">
        <v>6.2156709999999997E-2</v>
      </c>
      <c r="CG297" s="1">
        <v>14.41161</v>
      </c>
      <c r="CH297">
        <v>1.0612729999999999</v>
      </c>
      <c r="CI297">
        <v>21.320979999999999</v>
      </c>
      <c r="CJ297" s="1">
        <v>1.144002</v>
      </c>
      <c r="CK297">
        <v>273.77370000000002</v>
      </c>
      <c r="CL297">
        <v>1.0588649999999999</v>
      </c>
      <c r="CM297">
        <v>21.037009999999999</v>
      </c>
      <c r="CN297" s="1">
        <v>8.8570519999999995</v>
      </c>
      <c r="CO297">
        <v>2181.096</v>
      </c>
      <c r="CP297">
        <v>1.056217</v>
      </c>
      <c r="CQ297">
        <v>20.7</v>
      </c>
      <c r="CR297">
        <v>33.254330000000003</v>
      </c>
      <c r="CS297">
        <v>8404.0349999999999</v>
      </c>
      <c r="CT297">
        <v>1.05298</v>
      </c>
      <c r="CU297">
        <v>20.339009999999998</v>
      </c>
      <c r="CV297">
        <v>67.425759999999997</v>
      </c>
      <c r="CW297">
        <v>17446.310000000001</v>
      </c>
      <c r="CX297">
        <v>1.0492079999999999</v>
      </c>
      <c r="CY297">
        <v>20.022359999999999</v>
      </c>
      <c r="CZ297">
        <v>80.494320000000002</v>
      </c>
      <c r="DA297">
        <v>21279.8</v>
      </c>
      <c r="DB297">
        <v>1.044948</v>
      </c>
      <c r="DC297">
        <v>19.983309999999999</v>
      </c>
      <c r="DD297">
        <v>60.964880000000001</v>
      </c>
      <c r="DE297">
        <v>16445.189999999999</v>
      </c>
      <c r="DF297">
        <v>1.0381720000000001</v>
      </c>
      <c r="DG297">
        <v>20.271129999999999</v>
      </c>
      <c r="DH297">
        <v>31.308430000000001</v>
      </c>
      <c r="DI297">
        <v>8610.1669999999995</v>
      </c>
      <c r="DJ297">
        <v>1.030686</v>
      </c>
      <c r="DK297">
        <v>20.43844</v>
      </c>
      <c r="DL297">
        <v>11.612030000000001</v>
      </c>
      <c r="DM297">
        <v>3249.6770000000001</v>
      </c>
      <c r="DN297">
        <v>1.0235380000000001</v>
      </c>
      <c r="DO297">
        <v>20.536100000000001</v>
      </c>
      <c r="DP297">
        <v>3.305358</v>
      </c>
      <c r="DQ297">
        <v>938.68550000000005</v>
      </c>
      <c r="DR297">
        <v>1.01634</v>
      </c>
      <c r="DS297">
        <v>20.062290000000001</v>
      </c>
      <c r="DT297">
        <v>0.78607139999999998</v>
      </c>
      <c r="DU297">
        <v>225.2851</v>
      </c>
      <c r="DV297">
        <v>1.009172</v>
      </c>
      <c r="DW297">
        <v>19.49024</v>
      </c>
      <c r="DX297">
        <v>0.19330049999999999</v>
      </c>
      <c r="DY297">
        <v>55.09469</v>
      </c>
      <c r="DZ297">
        <v>1.0023489999999999</v>
      </c>
      <c r="EA297">
        <v>18.981200000000001</v>
      </c>
      <c r="EB297">
        <v>7.7719280000000002E-2</v>
      </c>
      <c r="EC297">
        <v>21.557379999999998</v>
      </c>
      <c r="ED297">
        <v>0.99572530000000004</v>
      </c>
      <c r="EE297">
        <v>18.586379999999998</v>
      </c>
      <c r="EF297">
        <v>5.6919560000000001E-2</v>
      </c>
      <c r="EG297">
        <v>15.52806</v>
      </c>
      <c r="EH297">
        <v>0.98906899999999998</v>
      </c>
      <c r="EI297">
        <v>18.895119999999999</v>
      </c>
      <c r="EJ297">
        <v>5.2987670000000001E-2</v>
      </c>
      <c r="EK297">
        <v>14.41944</v>
      </c>
      <c r="EL297">
        <v>0.98224820000000002</v>
      </c>
      <c r="EM297">
        <v>19.2531</v>
      </c>
      <c r="EN297" s="1">
        <v>5.2133980000000003E-2</v>
      </c>
      <c r="EO297">
        <v>14.2127</v>
      </c>
      <c r="EP297">
        <v>0.97586609999999996</v>
      </c>
      <c r="EQ297">
        <v>19.589110000000002</v>
      </c>
      <c r="ER297" s="1">
        <v>5.1363239999999998E-2</v>
      </c>
      <c r="ES297">
        <v>14.04866</v>
      </c>
      <c r="ET297">
        <v>0.96907189999999999</v>
      </c>
      <c r="EU297">
        <v>20.035309999999999</v>
      </c>
      <c r="EV297" s="1">
        <v>4.9606320000000002E-2</v>
      </c>
      <c r="EW297">
        <v>13.628920000000001</v>
      </c>
      <c r="EX297">
        <v>0.96136969999999999</v>
      </c>
      <c r="EY297">
        <v>19.94764</v>
      </c>
      <c r="EZ297" s="1">
        <v>4.6767669999999997E-2</v>
      </c>
      <c r="FA297" s="1">
        <v>12.912800000000001</v>
      </c>
      <c r="FB297">
        <v>0.95369809999999999</v>
      </c>
      <c r="FC297">
        <v>19.385300000000001</v>
      </c>
      <c r="FD297" s="1">
        <v>4.3249320000000001E-2</v>
      </c>
      <c r="FE297" s="1">
        <v>11.99633</v>
      </c>
      <c r="FF297">
        <v>0.94610660000000002</v>
      </c>
      <c r="FG297">
        <v>18.829440000000002</v>
      </c>
      <c r="FH297" s="1">
        <v>3.9508700000000001E-2</v>
      </c>
      <c r="FI297" s="1">
        <v>11.00225</v>
      </c>
      <c r="FJ297">
        <v>0.93834580000000001</v>
      </c>
      <c r="FK297">
        <v>18.369980000000002</v>
      </c>
      <c r="FL297" s="1">
        <v>3.5840469999999999E-2</v>
      </c>
      <c r="FM297" s="1">
        <v>10.019780000000001</v>
      </c>
      <c r="FN297">
        <v>0.93120179999999997</v>
      </c>
      <c r="FO297">
        <v>18.680209999999999</v>
      </c>
      <c r="FP297" s="1">
        <v>3.2472889999999997E-2</v>
      </c>
      <c r="FQ297" s="1">
        <v>9.1071449999999992</v>
      </c>
      <c r="FR297">
        <v>0.92444219999999999</v>
      </c>
      <c r="FS297">
        <v>19.176880000000001</v>
      </c>
      <c r="FT297" s="1">
        <v>2.9443230000000001E-2</v>
      </c>
      <c r="FU297" s="1">
        <v>8.2798890000000007</v>
      </c>
      <c r="FV297">
        <v>0.91739740000000003</v>
      </c>
      <c r="FW297">
        <v>19.894909999999999</v>
      </c>
      <c r="FX297" s="1">
        <v>2.670968E-2</v>
      </c>
      <c r="FY297" s="1">
        <v>7.5327539999999997</v>
      </c>
      <c r="FZ297">
        <v>0.91013639999999996</v>
      </c>
      <c r="GA297">
        <v>20.599959999999999</v>
      </c>
      <c r="GB297" s="1">
        <v>2.4214409999999999E-2</v>
      </c>
      <c r="GC297" s="1">
        <v>6.850174</v>
      </c>
      <c r="GD297">
        <v>0.90283460000000004</v>
      </c>
      <c r="GE297">
        <v>20.682390000000002</v>
      </c>
      <c r="GF297" s="1">
        <v>2.1945340000000001E-2</v>
      </c>
      <c r="GG297" s="1">
        <v>6.226845</v>
      </c>
      <c r="GH297">
        <v>0.8959357</v>
      </c>
      <c r="GI297">
        <v>20.426919999999999</v>
      </c>
      <c r="GJ297" s="1">
        <v>1.9883519999999998E-2</v>
      </c>
      <c r="GK297" s="1">
        <v>5.6635590000000002</v>
      </c>
      <c r="GL297">
        <v>0.88865260000000001</v>
      </c>
      <c r="GM297">
        <v>20.118639999999999</v>
      </c>
      <c r="GN297" s="1">
        <v>1.8015199999999999E-2</v>
      </c>
      <c r="GO297" s="1">
        <v>5.1526079999999999</v>
      </c>
      <c r="GP297">
        <v>0.8819245</v>
      </c>
      <c r="GQ297">
        <v>19.815899999999999</v>
      </c>
      <c r="GR297" s="1">
        <v>1.632654E-2</v>
      </c>
      <c r="GS297" s="1">
        <v>4.6851440000000002</v>
      </c>
      <c r="GT297">
        <v>0.87514349999999996</v>
      </c>
      <c r="GU297">
        <v>20.238869999999999</v>
      </c>
      <c r="GV297" s="1">
        <v>1.479257E-2</v>
      </c>
      <c r="GW297" s="1">
        <v>4.2581199999999999</v>
      </c>
      <c r="GX297">
        <v>0.86895020000000001</v>
      </c>
      <c r="GY297">
        <v>20.74804</v>
      </c>
      <c r="GZ297" s="1">
        <v>1.3425940000000001E-2</v>
      </c>
      <c r="HA297" s="1">
        <v>3.8751799999999998</v>
      </c>
      <c r="HB297">
        <v>0.86309910000000001</v>
      </c>
      <c r="HC297">
        <v>21.4269</v>
      </c>
      <c r="HD297" s="1">
        <v>1.220718E-2</v>
      </c>
      <c r="HE297" s="1">
        <v>3.531847</v>
      </c>
      <c r="HF297">
        <v>0.85736129999999999</v>
      </c>
      <c r="HG297">
        <v>22.039159999999999</v>
      </c>
      <c r="HH297" s="1">
        <v>1.1104869999999999E-2</v>
      </c>
      <c r="HI297" s="1">
        <v>3.220113</v>
      </c>
      <c r="HJ297">
        <v>0.85158929999999999</v>
      </c>
      <c r="HK297">
        <v>22.132239999999999</v>
      </c>
      <c r="HL297" s="1">
        <v>1.00994E-2</v>
      </c>
      <c r="HM297" s="1">
        <v>2.9352499999999999</v>
      </c>
      <c r="HN297">
        <v>0.84580739999999999</v>
      </c>
      <c r="HO297">
        <v>21.907450000000001</v>
      </c>
      <c r="HP297" s="1">
        <v>9.1801699999999996E-3</v>
      </c>
      <c r="HQ297" s="1">
        <v>2.6745830000000002</v>
      </c>
      <c r="HR297">
        <v>0.83998159999999999</v>
      </c>
      <c r="HS297">
        <v>21.745090000000001</v>
      </c>
      <c r="HT297" s="1">
        <v>8.3371209999999994E-3</v>
      </c>
      <c r="HU297" s="1">
        <v>2.4348369999999999</v>
      </c>
      <c r="HV297">
        <v>0.83411380000000002</v>
      </c>
      <c r="HW297">
        <v>21.60887</v>
      </c>
      <c r="HX297" s="1">
        <v>7.5611430000000002E-3</v>
      </c>
      <c r="HY297" s="1">
        <v>2.2138879999999999</v>
      </c>
      <c r="HZ297">
        <v>0.82870259999999996</v>
      </c>
      <c r="IA297">
        <v>22.0322</v>
      </c>
      <c r="IB297" s="1">
        <v>6.8518870000000001E-3</v>
      </c>
      <c r="IC297" s="1">
        <v>2.0126390000000001</v>
      </c>
      <c r="ID297">
        <v>0.82367889999999999</v>
      </c>
      <c r="IE297">
        <v>21.865400000000001</v>
      </c>
      <c r="IF297" s="1">
        <v>6.2121579999999997E-3</v>
      </c>
      <c r="IG297" s="1">
        <v>1.8301149999999999</v>
      </c>
      <c r="IH297">
        <v>0.81885810000000003</v>
      </c>
      <c r="II297">
        <v>22.353449999999999</v>
      </c>
      <c r="IJ297" s="1">
        <v>5.635096E-3</v>
      </c>
      <c r="IK297" s="1">
        <v>1.665203</v>
      </c>
      <c r="IL297">
        <v>0.81456640000000002</v>
      </c>
      <c r="IM297">
        <v>22.639009999999999</v>
      </c>
      <c r="IN297" s="1">
        <v>5.110173E-3</v>
      </c>
      <c r="IO297" s="1">
        <v>1.5139800000000001</v>
      </c>
      <c r="IP297">
        <v>0.81069550000000001</v>
      </c>
      <c r="IQ297">
        <v>22.550789999999999</v>
      </c>
      <c r="IR297" s="1">
        <v>4.6221930000000001E-3</v>
      </c>
      <c r="IS297" s="1">
        <v>1.3728480000000001</v>
      </c>
      <c r="IT297">
        <v>0.80726100000000001</v>
      </c>
      <c r="IU297">
        <v>22.33764</v>
      </c>
      <c r="IV297" s="1">
        <v>4.1579219999999997E-3</v>
      </c>
      <c r="IW297" s="1">
        <v>1.2379500000000001</v>
      </c>
      <c r="IX297">
        <v>0.80425210000000003</v>
      </c>
      <c r="IY297">
        <v>22.181950000000001</v>
      </c>
      <c r="IZ297" s="1">
        <v>3.7098679999999998E-3</v>
      </c>
      <c r="JA297" s="1">
        <v>1.1071009999999999</v>
      </c>
      <c r="JB297">
        <v>0.80159610000000003</v>
      </c>
      <c r="JC297">
        <v>22.268180000000001</v>
      </c>
      <c r="JD297" s="1">
        <v>3.2799639999999998E-3</v>
      </c>
      <c r="JE297" s="1">
        <v>0.98081240000000003</v>
      </c>
      <c r="JF297">
        <v>0.79933169999999998</v>
      </c>
      <c r="JG297">
        <v>23.13494</v>
      </c>
      <c r="JH297" s="1">
        <v>2.877672E-3</v>
      </c>
      <c r="JI297" s="1">
        <v>0.86200860000000001</v>
      </c>
      <c r="JJ297">
        <v>0.79737729999999996</v>
      </c>
      <c r="JK297">
        <v>23.914549999999998</v>
      </c>
      <c r="JL297" s="1">
        <v>2.51462E-3</v>
      </c>
      <c r="JM297" s="1">
        <v>0.75423269999999998</v>
      </c>
      <c r="JN297">
        <v>0.79576000000000002</v>
      </c>
      <c r="JO297">
        <v>24.61777</v>
      </c>
      <c r="JP297" s="1">
        <v>2.1982270000000001E-3</v>
      </c>
      <c r="JQ297" s="1">
        <v>0.65989240000000005</v>
      </c>
      <c r="JR297">
        <v>0.79438980000000003</v>
      </c>
      <c r="JS297">
        <v>25.151420000000002</v>
      </c>
      <c r="JT297" s="1">
        <v>1.9294500000000001E-3</v>
      </c>
      <c r="JU297" s="1">
        <v>0.5795091</v>
      </c>
      <c r="JV297">
        <v>0.79329059999999996</v>
      </c>
      <c r="JW297">
        <v>25.04091</v>
      </c>
      <c r="JX297" s="1">
        <v>1.7025370000000001E-3</v>
      </c>
      <c r="JY297" s="1">
        <v>0.51158000000000003</v>
      </c>
      <c r="JZ297">
        <v>0.79242509999999999</v>
      </c>
      <c r="KA297">
        <v>24.557120000000001</v>
      </c>
      <c r="KB297" s="1">
        <v>1.5071590000000001E-3</v>
      </c>
      <c r="KC297" s="1">
        <v>0.45308310000000002</v>
      </c>
      <c r="KD297">
        <v>0.79174239999999996</v>
      </c>
      <c r="KE297">
        <v>24.284490000000002</v>
      </c>
      <c r="KF297" s="1">
        <v>1.331643E-3</v>
      </c>
      <c r="KG297" s="1">
        <v>0.40058680000000002</v>
      </c>
      <c r="KH297">
        <v>0.7912846</v>
      </c>
      <c r="KI297">
        <v>24.1</v>
      </c>
      <c r="KJ297" s="1">
        <v>1.168512E-3</v>
      </c>
      <c r="KK297" s="1">
        <v>0.35171619999999998</v>
      </c>
      <c r="KL297">
        <v>0.79099050000000004</v>
      </c>
      <c r="KM297">
        <v>24.488679999999999</v>
      </c>
      <c r="KN297" s="1">
        <v>1.0158910000000001E-3</v>
      </c>
      <c r="KO297" s="1">
        <v>0.3059885</v>
      </c>
      <c r="KP297">
        <v>0.79080079999999997</v>
      </c>
      <c r="KQ297">
        <v>24.684989999999999</v>
      </c>
      <c r="KR297" s="1">
        <v>8.7801199999999995E-4</v>
      </c>
      <c r="KS297" s="1">
        <v>0.26453300000000002</v>
      </c>
      <c r="KT297">
        <v>0.79081679999999999</v>
      </c>
      <c r="KU297">
        <v>24.612290000000002</v>
      </c>
      <c r="KV297" s="1">
        <v>7.6016250000000005E-4</v>
      </c>
      <c r="KW297" s="1">
        <v>0.22896929999999999</v>
      </c>
      <c r="KX297">
        <v>0.79095769999999999</v>
      </c>
      <c r="KY297">
        <v>24.39528</v>
      </c>
      <c r="KZ297" s="1">
        <v>6.6513559999999995E-4</v>
      </c>
      <c r="LA297" s="1">
        <v>0.2001743</v>
      </c>
      <c r="LB297">
        <v>0.79126450000000004</v>
      </c>
      <c r="LC297">
        <v>23.942730000000001</v>
      </c>
      <c r="LD297" s="1">
        <v>5.9148160000000003E-4</v>
      </c>
      <c r="LE297" s="1">
        <v>0.17782990000000001</v>
      </c>
      <c r="LF297">
        <v>0.79169999999999996</v>
      </c>
      <c r="LG297">
        <v>23.530799999999999</v>
      </c>
      <c r="LH297" s="1">
        <v>5.3486590000000002E-4</v>
      </c>
      <c r="LI297" s="1">
        <v>0.16064800000000001</v>
      </c>
      <c r="LJ297">
        <v>0.79226289999999999</v>
      </c>
      <c r="LK297">
        <v>23.239319999999999</v>
      </c>
      <c r="LL297" s="1">
        <v>4.89836E-4</v>
      </c>
      <c r="LM297" s="1">
        <v>0.14700009999999999</v>
      </c>
      <c r="LN297">
        <v>0.79287459999999998</v>
      </c>
      <c r="LO297">
        <v>23.27834</v>
      </c>
      <c r="LP297" s="1">
        <v>4.5188409999999998E-4</v>
      </c>
      <c r="LQ297" s="1">
        <v>0.13551489999999999</v>
      </c>
      <c r="LR297">
        <v>0.79355469999999995</v>
      </c>
      <c r="LS297">
        <v>24.052420000000001</v>
      </c>
      <c r="LT297" s="1">
        <v>4.181252E-4</v>
      </c>
      <c r="LU297" s="1">
        <v>0.12532579999999999</v>
      </c>
      <c r="LV297">
        <v>0.79419980000000001</v>
      </c>
      <c r="LW297">
        <v>24.787790000000001</v>
      </c>
      <c r="LX297" s="1">
        <v>3.874444E-4</v>
      </c>
      <c r="LY297" s="1">
        <v>0.11608449999999999</v>
      </c>
      <c r="LZ297">
        <v>0.79482439999999999</v>
      </c>
      <c r="MA297">
        <v>25.472670000000001</v>
      </c>
      <c r="MB297" s="1">
        <v>3.5979790000000001E-4</v>
      </c>
      <c r="MC297" s="1">
        <v>0.1077466</v>
      </c>
      <c r="MD297">
        <v>0.79539709999999997</v>
      </c>
      <c r="ME297">
        <v>25.822929999999999</v>
      </c>
      <c r="MF297" s="1">
        <v>3.3534219999999999E-4</v>
      </c>
      <c r="MG297" s="1">
        <v>0.10036539999999999</v>
      </c>
      <c r="MH297">
        <v>0.79588040000000004</v>
      </c>
      <c r="MI297">
        <v>25.704740000000001</v>
      </c>
      <c r="MJ297" s="1">
        <v>3.1405099999999998E-4</v>
      </c>
      <c r="MK297" s="1">
        <v>9.3940910000000002E-2</v>
      </c>
      <c r="ML297">
        <v>0.79624589999999995</v>
      </c>
      <c r="MM297">
        <v>25.092199999999998</v>
      </c>
      <c r="MN297" s="1">
        <v>2.9563389999999999E-4</v>
      </c>
      <c r="MO297" s="1">
        <v>8.8389640000000005E-2</v>
      </c>
      <c r="MP297">
        <v>0.79650639999999995</v>
      </c>
      <c r="MQ297">
        <v>24.712420000000002</v>
      </c>
      <c r="MR297" s="1">
        <v>2.7961840000000001E-4</v>
      </c>
      <c r="MS297" s="1">
        <v>8.3571259999999994E-2</v>
      </c>
      <c r="MT297">
        <v>0.79668799999999995</v>
      </c>
      <c r="MU297">
        <v>24.460450000000002</v>
      </c>
      <c r="MV297" s="1">
        <v>2.6558799999999998E-4</v>
      </c>
      <c r="MW297" s="1">
        <v>7.9348909999999995E-2</v>
      </c>
      <c r="MX297">
        <v>0.79676349999999996</v>
      </c>
      <c r="MY297">
        <v>24.659310000000001</v>
      </c>
      <c r="MZ297" s="1">
        <v>2.5317109999999999E-4</v>
      </c>
      <c r="NA297" s="1">
        <v>7.5621800000000003E-2</v>
      </c>
      <c r="NB297">
        <v>0.79678150000000003</v>
      </c>
      <c r="NC297">
        <v>25.035329999999998</v>
      </c>
      <c r="ND297" s="1">
        <v>2.4231980000000001E-4</v>
      </c>
      <c r="NE297" s="1">
        <v>7.2362410000000002E-2</v>
      </c>
      <c r="NF297">
        <v>0.79678150000000003</v>
      </c>
      <c r="NG297">
        <v>25.035329999999998</v>
      </c>
      <c r="NH297" s="1">
        <v>2.4231980000000001E-4</v>
      </c>
      <c r="NI297" s="1">
        <v>7.2362410000000002E-2</v>
      </c>
      <c r="NJ297">
        <v>0.79678150000000003</v>
      </c>
      <c r="NK297">
        <v>25.035329999999998</v>
      </c>
      <c r="NL297" s="1">
        <v>2.4231980000000001E-4</v>
      </c>
      <c r="NM297" s="1">
        <v>7.2362410000000002E-2</v>
      </c>
      <c r="NN297">
        <v>0.79678150000000003</v>
      </c>
      <c r="NO297">
        <v>25.035329999999998</v>
      </c>
      <c r="NP297" s="1">
        <v>2.4231980000000001E-4</v>
      </c>
      <c r="NQ297" s="1">
        <v>7.2362410000000002E-2</v>
      </c>
      <c r="NR297">
        <v>0.79678150000000003</v>
      </c>
      <c r="NS297">
        <v>25.035329999999998</v>
      </c>
      <c r="NT297" s="1">
        <v>2.4231980000000001E-4</v>
      </c>
      <c r="NU297" s="1">
        <v>7.2362410000000002E-2</v>
      </c>
      <c r="NV297">
        <v>0.79678150000000003</v>
      </c>
      <c r="NW297">
        <v>25.035329999999998</v>
      </c>
      <c r="NX297" s="1">
        <v>2.4231980000000001E-4</v>
      </c>
      <c r="NY297" s="1">
        <v>7.2362410000000002E-2</v>
      </c>
      <c r="NZ297">
        <v>0.79678150000000003</v>
      </c>
      <c r="OA297">
        <v>25.035329999999998</v>
      </c>
      <c r="OB297" s="1">
        <v>2.4231980000000001E-4</v>
      </c>
      <c r="OC297" s="1">
        <v>7.2362410000000002E-2</v>
      </c>
      <c r="OD297">
        <v>0.79678150000000003</v>
      </c>
      <c r="OE297">
        <v>25.035329999999998</v>
      </c>
      <c r="OF297" s="1">
        <v>2.4231980000000001E-4</v>
      </c>
      <c r="OG297" s="1">
        <v>7.2362410000000002E-2</v>
      </c>
      <c r="OH297">
        <v>0.79678150000000003</v>
      </c>
      <c r="OI297">
        <v>25.035329999999998</v>
      </c>
      <c r="OJ297" s="1">
        <v>2.4231980000000001E-4</v>
      </c>
      <c r="OK297" s="1">
        <v>7.2362410000000002E-2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0.93337859999999995</v>
      </c>
      <c r="G298">
        <v>18.586839999999999</v>
      </c>
      <c r="H298">
        <v>0</v>
      </c>
      <c r="I298">
        <v>0</v>
      </c>
      <c r="J298">
        <v>0.93225760000000002</v>
      </c>
      <c r="K298">
        <v>19.326239999999999</v>
      </c>
      <c r="L298">
        <v>0</v>
      </c>
      <c r="M298">
        <v>0</v>
      </c>
      <c r="N298">
        <v>0.93114050000000004</v>
      </c>
      <c r="O298">
        <v>19.85566</v>
      </c>
      <c r="P298">
        <v>0</v>
      </c>
      <c r="Q298">
        <v>0</v>
      </c>
      <c r="R298">
        <v>0.92998080000000005</v>
      </c>
      <c r="S298">
        <v>20.33306</v>
      </c>
      <c r="T298">
        <v>0</v>
      </c>
      <c r="U298">
        <v>0</v>
      </c>
      <c r="V298">
        <v>0.92887280000000005</v>
      </c>
      <c r="W298">
        <v>20.667940000000002</v>
      </c>
      <c r="X298">
        <v>0</v>
      </c>
      <c r="Y298">
        <v>0</v>
      </c>
      <c r="Z298">
        <v>0.92774570000000001</v>
      </c>
      <c r="AA298">
        <v>20.382180000000002</v>
      </c>
      <c r="AB298">
        <v>0</v>
      </c>
      <c r="AC298">
        <v>0</v>
      </c>
      <c r="AD298">
        <v>0.92657149999999999</v>
      </c>
      <c r="AE298">
        <v>19.74288</v>
      </c>
      <c r="AF298">
        <v>0</v>
      </c>
      <c r="AG298">
        <v>0</v>
      </c>
      <c r="AH298">
        <v>0.92541490000000004</v>
      </c>
      <c r="AI298">
        <v>19.280249999999999</v>
      </c>
      <c r="AJ298">
        <v>0</v>
      </c>
      <c r="AK298">
        <v>0</v>
      </c>
      <c r="AL298">
        <v>0.92423160000000004</v>
      </c>
      <c r="AM298">
        <v>19.136649999999999</v>
      </c>
      <c r="AN298">
        <v>0</v>
      </c>
      <c r="AO298">
        <v>0</v>
      </c>
      <c r="AP298">
        <v>0.9230872</v>
      </c>
      <c r="AQ298">
        <v>19.714510000000001</v>
      </c>
      <c r="AR298">
        <v>0</v>
      </c>
      <c r="AS298">
        <v>0</v>
      </c>
      <c r="AT298">
        <v>0.92186539999999995</v>
      </c>
      <c r="AU298">
        <v>20.357330000000001</v>
      </c>
      <c r="AV298">
        <v>0</v>
      </c>
      <c r="AW298">
        <v>0</v>
      </c>
      <c r="AX298">
        <v>0.92065889999999995</v>
      </c>
      <c r="AY298">
        <v>20.908850000000001</v>
      </c>
      <c r="AZ298">
        <v>0</v>
      </c>
      <c r="BA298">
        <v>0</v>
      </c>
      <c r="BB298">
        <v>0.91947299999999998</v>
      </c>
      <c r="BC298">
        <v>21.370760000000001</v>
      </c>
      <c r="BD298">
        <v>0</v>
      </c>
      <c r="BE298">
        <v>0</v>
      </c>
      <c r="BF298">
        <v>0.91828690000000002</v>
      </c>
      <c r="BG298">
        <v>21.226099999999999</v>
      </c>
      <c r="BH298">
        <v>4.9158070000000004E-38</v>
      </c>
      <c r="BI298">
        <v>1.3494089999999999E-35</v>
      </c>
      <c r="BJ298">
        <v>0.91706149999999997</v>
      </c>
      <c r="BK298">
        <v>20.895859999999999</v>
      </c>
      <c r="BL298" s="1">
        <v>1.663136E-22</v>
      </c>
      <c r="BM298" s="1">
        <v>4.5921339999999999E-20</v>
      </c>
      <c r="BN298">
        <v>0.91576150000000001</v>
      </c>
      <c r="BO298">
        <v>20.611879999999999</v>
      </c>
      <c r="BP298" s="1">
        <v>1.2912559999999999E-16</v>
      </c>
      <c r="BQ298" s="1">
        <v>3.5509749999999999E-14</v>
      </c>
      <c r="BR298">
        <v>0.91449919999999996</v>
      </c>
      <c r="BS298">
        <v>20.493369999999999</v>
      </c>
      <c r="BT298" s="1">
        <v>1.681319E-9</v>
      </c>
      <c r="BU298" s="1">
        <v>3.5514419999999998E-7</v>
      </c>
      <c r="BV298">
        <v>0.91318960000000005</v>
      </c>
      <c r="BW298">
        <v>20.555060000000001</v>
      </c>
      <c r="BX298" s="1">
        <v>3.5599940000000001E-6</v>
      </c>
      <c r="BY298" s="1">
        <v>8.0560479999999997E-4</v>
      </c>
      <c r="BZ298">
        <v>0.91185329999999998</v>
      </c>
      <c r="CA298">
        <v>21.020679999999999</v>
      </c>
      <c r="CB298" s="1">
        <v>8.4262870000000002E-4</v>
      </c>
      <c r="CC298" s="1">
        <v>0.199437</v>
      </c>
      <c r="CD298">
        <v>0.91050960000000003</v>
      </c>
      <c r="CE298">
        <v>21.25956</v>
      </c>
      <c r="CF298" s="1">
        <v>4.8565990000000003E-2</v>
      </c>
      <c r="CG298" s="1">
        <v>11.928750000000001</v>
      </c>
      <c r="CH298">
        <v>0.90907629999999995</v>
      </c>
      <c r="CI298">
        <v>21.33822</v>
      </c>
      <c r="CJ298" s="1">
        <v>0.95372330000000005</v>
      </c>
      <c r="CK298">
        <v>241.52430000000001</v>
      </c>
      <c r="CL298">
        <v>0.907609</v>
      </c>
      <c r="CM298">
        <v>21.047920000000001</v>
      </c>
      <c r="CN298" s="1">
        <v>7.8047950000000004</v>
      </c>
      <c r="CO298">
        <v>2031.4870000000001</v>
      </c>
      <c r="CP298">
        <v>0.90592609999999996</v>
      </c>
      <c r="CQ298">
        <v>20.708649999999999</v>
      </c>
      <c r="CR298">
        <v>30.755050000000001</v>
      </c>
      <c r="CS298">
        <v>8205.4760000000006</v>
      </c>
      <c r="CT298">
        <v>0.90390309999999996</v>
      </c>
      <c r="CU298">
        <v>20.34057</v>
      </c>
      <c r="CV298">
        <v>65.079269999999994</v>
      </c>
      <c r="CW298">
        <v>17755.849999999999</v>
      </c>
      <c r="CX298">
        <v>0.90114609999999995</v>
      </c>
      <c r="CY298">
        <v>20.014130000000002</v>
      </c>
      <c r="CZ298">
        <v>80.635429999999999</v>
      </c>
      <c r="DA298">
        <v>22458.17</v>
      </c>
      <c r="DB298">
        <v>0.89732060000000002</v>
      </c>
      <c r="DC298">
        <v>19.9754</v>
      </c>
      <c r="DD298">
        <v>63.194240000000001</v>
      </c>
      <c r="DE298">
        <v>17933.09</v>
      </c>
      <c r="DF298">
        <v>0.89291790000000004</v>
      </c>
      <c r="DG298">
        <v>20.278549999999999</v>
      </c>
      <c r="DH298">
        <v>33.415010000000002</v>
      </c>
      <c r="DI298">
        <v>9649.7139999999999</v>
      </c>
      <c r="DJ298">
        <v>0.88836280000000001</v>
      </c>
      <c r="DK298">
        <v>20.455490000000001</v>
      </c>
      <c r="DL298">
        <v>12.71036</v>
      </c>
      <c r="DM298">
        <v>3727.558</v>
      </c>
      <c r="DN298">
        <v>0.88433499999999998</v>
      </c>
      <c r="DO298">
        <v>20.56645</v>
      </c>
      <c r="DP298">
        <v>3.6930839999999998</v>
      </c>
      <c r="DQ298">
        <v>1096.7439999999999</v>
      </c>
      <c r="DR298">
        <v>0.88041199999999997</v>
      </c>
      <c r="DS298">
        <v>20.087119999999999</v>
      </c>
      <c r="DT298">
        <v>0.8882681</v>
      </c>
      <c r="DU298">
        <v>265.81310000000002</v>
      </c>
      <c r="DV298">
        <v>0.87665490000000001</v>
      </c>
      <c r="DW298">
        <v>19.51069</v>
      </c>
      <c r="DX298">
        <v>0.2148284</v>
      </c>
      <c r="DY298">
        <v>64.001170000000002</v>
      </c>
      <c r="DZ298">
        <v>0.87329699999999999</v>
      </c>
      <c r="EA298">
        <v>19.001359999999998</v>
      </c>
      <c r="EB298">
        <v>8.1665970000000004E-2</v>
      </c>
      <c r="EC298">
        <v>23.73809</v>
      </c>
      <c r="ED298">
        <v>0.87019210000000002</v>
      </c>
      <c r="EE298">
        <v>18.595379999999999</v>
      </c>
      <c r="EF298">
        <v>5.763534E-2</v>
      </c>
      <c r="EG298">
        <v>16.471800000000002</v>
      </c>
      <c r="EH298">
        <v>0.86707400000000001</v>
      </c>
      <c r="EI298">
        <v>18.908200000000001</v>
      </c>
      <c r="EJ298">
        <v>5.3121050000000003E-2</v>
      </c>
      <c r="EK298">
        <v>15.1281</v>
      </c>
      <c r="EL298">
        <v>0.86386750000000001</v>
      </c>
      <c r="EM298">
        <v>19.26069</v>
      </c>
      <c r="EN298" s="1">
        <v>5.2168329999999999E-2</v>
      </c>
      <c r="EO298">
        <v>14.86753</v>
      </c>
      <c r="EP298">
        <v>0.86021080000000005</v>
      </c>
      <c r="EQ298">
        <v>19.590599999999998</v>
      </c>
      <c r="ER298" s="1">
        <v>5.1442429999999997E-2</v>
      </c>
      <c r="ES298">
        <v>14.69308</v>
      </c>
      <c r="ET298">
        <v>0.85586010000000001</v>
      </c>
      <c r="EU298">
        <v>20.054449999999999</v>
      </c>
      <c r="EV298" s="1">
        <v>4.9778879999999998E-2</v>
      </c>
      <c r="EW298">
        <v>14.2631</v>
      </c>
      <c r="EX298">
        <v>0.85153719999999999</v>
      </c>
      <c r="EY298">
        <v>19.974160000000001</v>
      </c>
      <c r="EZ298" s="1">
        <v>4.7020390000000002E-2</v>
      </c>
      <c r="FA298">
        <v>13.51559</v>
      </c>
      <c r="FB298">
        <v>0.84733499999999995</v>
      </c>
      <c r="FC298">
        <v>19.399819999999998</v>
      </c>
      <c r="FD298" s="1">
        <v>4.3547620000000002E-2</v>
      </c>
      <c r="FE298" s="1">
        <v>12.550509999999999</v>
      </c>
      <c r="FF298">
        <v>0.84333780000000003</v>
      </c>
      <c r="FG298">
        <v>18.847359999999998</v>
      </c>
      <c r="FH298" s="1">
        <v>3.9814589999999997E-2</v>
      </c>
      <c r="FI298" s="1">
        <v>11.49624</v>
      </c>
      <c r="FJ298">
        <v>0.83919699999999997</v>
      </c>
      <c r="FK298">
        <v>18.388729999999999</v>
      </c>
      <c r="FL298" s="1">
        <v>3.613334E-2</v>
      </c>
      <c r="FM298" s="1">
        <v>10.45219</v>
      </c>
      <c r="FN298">
        <v>0.83564620000000001</v>
      </c>
      <c r="FO298">
        <v>18.715530000000001</v>
      </c>
      <c r="FP298" s="1">
        <v>3.274125E-2</v>
      </c>
      <c r="FQ298" s="1">
        <v>9.4877990000000008</v>
      </c>
      <c r="FR298">
        <v>0.83245780000000003</v>
      </c>
      <c r="FS298">
        <v>19.211099999999998</v>
      </c>
      <c r="FT298" s="1">
        <v>2.968517E-2</v>
      </c>
      <c r="FU298" s="1">
        <v>8.6246220000000005</v>
      </c>
      <c r="FV298">
        <v>0.82906519999999995</v>
      </c>
      <c r="FW298">
        <v>19.916350000000001</v>
      </c>
      <c r="FX298" s="1">
        <v>2.6929979999999999E-2</v>
      </c>
      <c r="FY298" s="1">
        <v>7.8456020000000004</v>
      </c>
      <c r="FZ298">
        <v>0.82555219999999996</v>
      </c>
      <c r="GA298">
        <v>20.614159999999998</v>
      </c>
      <c r="GB298" s="1">
        <v>2.441695E-2</v>
      </c>
      <c r="GC298" s="1">
        <v>7.1338970000000002</v>
      </c>
      <c r="GD298">
        <v>0.82177009999999995</v>
      </c>
      <c r="GE298">
        <v>20.682179999999999</v>
      </c>
      <c r="GF298" s="1">
        <v>2.212925E-2</v>
      </c>
      <c r="GG298" s="1">
        <v>6.4843339999999996</v>
      </c>
      <c r="GH298">
        <v>0.81669159999999996</v>
      </c>
      <c r="GI298">
        <v>20.414069999999999</v>
      </c>
      <c r="GJ298" s="1">
        <v>2.0051389999999999E-2</v>
      </c>
      <c r="GK298" s="1">
        <v>5.8992050000000003</v>
      </c>
      <c r="GL298">
        <v>0.81149689999999997</v>
      </c>
      <c r="GM298">
        <v>20.119900000000001</v>
      </c>
      <c r="GN298" s="1">
        <v>1.8167829999999999E-2</v>
      </c>
      <c r="GO298" s="1">
        <v>5.3676110000000001</v>
      </c>
      <c r="GP298">
        <v>0.80726339999999996</v>
      </c>
      <c r="GQ298">
        <v>19.82817</v>
      </c>
      <c r="GR298" s="1">
        <v>1.6467260000000001E-2</v>
      </c>
      <c r="GS298" s="1">
        <v>4.8791859999999998</v>
      </c>
      <c r="GT298">
        <v>0.80304160000000002</v>
      </c>
      <c r="GU298">
        <v>20.272549999999999</v>
      </c>
      <c r="GV298" s="1">
        <v>1.492009E-2</v>
      </c>
      <c r="GW298" s="1">
        <v>4.4325080000000003</v>
      </c>
      <c r="GX298">
        <v>0.79929720000000004</v>
      </c>
      <c r="GY298">
        <v>20.78576</v>
      </c>
      <c r="GZ298" s="1">
        <v>1.354053E-2</v>
      </c>
      <c r="HA298" s="1">
        <v>4.0318079999999998</v>
      </c>
      <c r="HB298">
        <v>0.79575399999999996</v>
      </c>
      <c r="HC298">
        <v>21.4527</v>
      </c>
      <c r="HD298" s="1">
        <v>1.231052E-2</v>
      </c>
      <c r="HE298" s="1">
        <v>3.6728360000000002</v>
      </c>
      <c r="HF298">
        <v>0.79243280000000005</v>
      </c>
      <c r="HG298">
        <v>22.050630000000002</v>
      </c>
      <c r="HH298" s="1">
        <v>1.1199509999999999E-2</v>
      </c>
      <c r="HI298" s="1">
        <v>3.3491200000000001</v>
      </c>
      <c r="HJ298">
        <v>0.78898109999999999</v>
      </c>
      <c r="HK298">
        <v>22.12688</v>
      </c>
      <c r="HL298" s="1">
        <v>1.018615E-2</v>
      </c>
      <c r="HM298" s="1">
        <v>3.054287</v>
      </c>
      <c r="HN298">
        <v>0.78557270000000001</v>
      </c>
      <c r="HO298">
        <v>21.88128</v>
      </c>
      <c r="HP298" s="1">
        <v>9.2598839999999995E-3</v>
      </c>
      <c r="HQ298" s="1">
        <v>2.7843550000000001</v>
      </c>
      <c r="HR298">
        <v>0.78199079999999999</v>
      </c>
      <c r="HS298">
        <v>21.724399999999999</v>
      </c>
      <c r="HT298" s="1">
        <v>8.4107820000000003E-3</v>
      </c>
      <c r="HU298" s="1">
        <v>2.536124</v>
      </c>
      <c r="HV298">
        <v>0.77825</v>
      </c>
      <c r="HW298">
        <v>21.599119999999999</v>
      </c>
      <c r="HX298" s="1">
        <v>7.6289310000000003E-3</v>
      </c>
      <c r="HY298" s="1">
        <v>2.3074379999999999</v>
      </c>
      <c r="HZ298">
        <v>0.77351539999999996</v>
      </c>
      <c r="IA298">
        <v>22.0502</v>
      </c>
      <c r="IB298" s="1">
        <v>6.9136960000000004E-3</v>
      </c>
      <c r="IC298" s="1">
        <v>2.099307</v>
      </c>
      <c r="ID298">
        <v>0.76912429999999998</v>
      </c>
      <c r="IE298">
        <v>21.885739999999998</v>
      </c>
      <c r="IF298" s="1">
        <v>6.2680619999999996E-3</v>
      </c>
      <c r="IG298" s="1">
        <v>1.9101900000000001</v>
      </c>
      <c r="IH298">
        <v>0.76500060000000003</v>
      </c>
      <c r="II298">
        <v>22.3765</v>
      </c>
      <c r="IJ298" s="1">
        <v>5.6860729999999998E-3</v>
      </c>
      <c r="IK298" s="1">
        <v>1.739136</v>
      </c>
      <c r="IL298">
        <v>0.7613626</v>
      </c>
      <c r="IM298">
        <v>22.66628</v>
      </c>
      <c r="IN298" s="1">
        <v>5.157404E-3</v>
      </c>
      <c r="IO298" s="1">
        <v>1.582268</v>
      </c>
      <c r="IP298">
        <v>0.75806459999999998</v>
      </c>
      <c r="IQ298">
        <v>22.55762</v>
      </c>
      <c r="IR298" s="1">
        <v>4.6669199999999997E-3</v>
      </c>
      <c r="IS298" s="1">
        <v>1.436045</v>
      </c>
      <c r="IT298">
        <v>0.75512199999999996</v>
      </c>
      <c r="IU298">
        <v>22.316020000000002</v>
      </c>
      <c r="IV298" s="1">
        <v>4.2011139999999997E-3</v>
      </c>
      <c r="IW298" s="1">
        <v>1.2963849999999999</v>
      </c>
      <c r="IX298">
        <v>0.75256080000000003</v>
      </c>
      <c r="IY298">
        <v>22.153960000000001</v>
      </c>
      <c r="IZ298" s="1">
        <v>3.7518230000000001E-3</v>
      </c>
      <c r="JA298" s="1">
        <v>1.1608069999999999</v>
      </c>
      <c r="JB298">
        <v>0.75033559999999999</v>
      </c>
      <c r="JC298">
        <v>22.24802</v>
      </c>
      <c r="JD298" s="1">
        <v>3.3201659999999998E-3</v>
      </c>
      <c r="JE298" s="1">
        <v>1.0296590000000001</v>
      </c>
      <c r="JF298">
        <v>0.74840410000000002</v>
      </c>
      <c r="JG298">
        <v>23.15089</v>
      </c>
      <c r="JH298" s="1">
        <v>2.9149150000000001E-3</v>
      </c>
      <c r="JI298" s="1">
        <v>0.90580439999999995</v>
      </c>
      <c r="JJ298">
        <v>0.74671010000000004</v>
      </c>
      <c r="JK298">
        <v>23.96096</v>
      </c>
      <c r="JL298" s="1">
        <v>2.5478459999999999E-3</v>
      </c>
      <c r="JM298" s="1">
        <v>0.79297980000000001</v>
      </c>
      <c r="JN298">
        <v>0.74533530000000003</v>
      </c>
      <c r="JO298">
        <v>24.672879999999999</v>
      </c>
      <c r="JP298" s="1">
        <v>2.2269080000000001E-3</v>
      </c>
      <c r="JQ298" s="1">
        <v>0.69386639999999999</v>
      </c>
      <c r="JR298">
        <v>0.7441683</v>
      </c>
      <c r="JS298">
        <v>25.206320000000002</v>
      </c>
      <c r="JT298" s="1">
        <v>1.9537019999999999E-3</v>
      </c>
      <c r="JU298" s="1">
        <v>0.60919420000000002</v>
      </c>
      <c r="JV298">
        <v>0.74321440000000005</v>
      </c>
      <c r="JW298">
        <v>25.075420000000001</v>
      </c>
      <c r="JX298" s="1">
        <v>1.7231550000000001E-3</v>
      </c>
      <c r="JY298" s="1">
        <v>0.5376436</v>
      </c>
      <c r="JZ298">
        <v>0.74245130000000004</v>
      </c>
      <c r="KA298">
        <v>24.554760000000002</v>
      </c>
      <c r="KB298" s="1">
        <v>1.5252379999999999E-3</v>
      </c>
      <c r="KC298" s="1">
        <v>0.47616770000000003</v>
      </c>
      <c r="KD298">
        <v>0.74187930000000002</v>
      </c>
      <c r="KE298">
        <v>24.271249999999998</v>
      </c>
      <c r="KF298" s="1">
        <v>1.3481980000000001E-3</v>
      </c>
      <c r="KG298" s="1">
        <v>0.4212012</v>
      </c>
      <c r="KH298">
        <v>0.74147510000000005</v>
      </c>
      <c r="KI298">
        <v>24.093070000000001</v>
      </c>
      <c r="KJ298" s="1">
        <v>1.1840729999999999E-3</v>
      </c>
      <c r="KK298" s="1">
        <v>0.37015569999999998</v>
      </c>
      <c r="KL298">
        <v>0.74120549999999996</v>
      </c>
      <c r="KM298">
        <v>24.501670000000001</v>
      </c>
      <c r="KN298" s="1">
        <v>1.0303339999999999E-3</v>
      </c>
      <c r="KO298" s="1">
        <v>0.32232830000000001</v>
      </c>
      <c r="KP298">
        <v>0.74105109999999996</v>
      </c>
      <c r="KQ298">
        <v>24.72748</v>
      </c>
      <c r="KR298" s="1">
        <v>8.9078059999999997E-4</v>
      </c>
      <c r="KS298" s="1">
        <v>0.27875939999999999</v>
      </c>
      <c r="KT298">
        <v>0.7410409</v>
      </c>
      <c r="KU298">
        <v>24.650259999999999</v>
      </c>
      <c r="KV298" s="1">
        <v>7.7080659999999995E-4</v>
      </c>
      <c r="KW298" s="1">
        <v>0.24117749999999999</v>
      </c>
      <c r="KX298">
        <v>0.74119990000000002</v>
      </c>
      <c r="KY298">
        <v>24.43939</v>
      </c>
      <c r="KZ298" s="1">
        <v>6.7354009999999996E-4</v>
      </c>
      <c r="LA298" s="1">
        <v>0.21058099999999999</v>
      </c>
      <c r="LB298">
        <v>0.74144670000000001</v>
      </c>
      <c r="LC298">
        <v>23.969840000000001</v>
      </c>
      <c r="LD298" s="1">
        <v>5.9793309999999996E-4</v>
      </c>
      <c r="LE298" s="1">
        <v>0.18676760000000001</v>
      </c>
      <c r="LF298">
        <v>0.74179660000000003</v>
      </c>
      <c r="LG298">
        <v>23.535209999999999</v>
      </c>
      <c r="LH298" s="1">
        <v>5.3987100000000004E-4</v>
      </c>
      <c r="LI298" s="1">
        <v>0.16846720000000001</v>
      </c>
      <c r="LJ298">
        <v>0.74226650000000005</v>
      </c>
      <c r="LK298">
        <v>23.23019</v>
      </c>
      <c r="LL298" s="1">
        <v>4.9391490000000001E-4</v>
      </c>
      <c r="LM298" s="1">
        <v>0.1539961</v>
      </c>
      <c r="LN298">
        <v>0.74282519999999996</v>
      </c>
      <c r="LO298">
        <v>23.262810000000002</v>
      </c>
      <c r="LP298" s="1">
        <v>4.5541430000000001E-4</v>
      </c>
      <c r="LQ298" s="1">
        <v>0.14188319999999999</v>
      </c>
      <c r="LR298">
        <v>0.74339920000000004</v>
      </c>
      <c r="LS298">
        <v>24.063089999999999</v>
      </c>
      <c r="LT298" s="1">
        <v>4.213043E-4</v>
      </c>
      <c r="LU298" s="1">
        <v>0.1311812</v>
      </c>
      <c r="LV298">
        <v>0.74397440000000004</v>
      </c>
      <c r="LW298">
        <v>24.827400000000001</v>
      </c>
      <c r="LX298" s="1">
        <v>3.9033429999999999E-4</v>
      </c>
      <c r="LY298" s="1">
        <v>0.1214789</v>
      </c>
      <c r="LZ298">
        <v>0.74450210000000006</v>
      </c>
      <c r="MA298">
        <v>25.53106</v>
      </c>
      <c r="MB298" s="1">
        <v>3.6238189999999998E-4</v>
      </c>
      <c r="MC298" s="1">
        <v>0.11271730000000001</v>
      </c>
      <c r="MD298">
        <v>0.74499990000000005</v>
      </c>
      <c r="ME298">
        <v>25.882930000000002</v>
      </c>
      <c r="MF298" s="1">
        <v>3.376098E-4</v>
      </c>
      <c r="MG298" s="1">
        <v>0.1049464</v>
      </c>
      <c r="MH298">
        <v>0.74538769999999999</v>
      </c>
      <c r="MI298">
        <v>25.753329999999998</v>
      </c>
      <c r="MJ298" s="1">
        <v>3.1601010000000001E-4</v>
      </c>
      <c r="MK298" s="1">
        <v>9.8173339999999998E-2</v>
      </c>
      <c r="ML298">
        <v>0.74573129999999999</v>
      </c>
      <c r="MM298">
        <v>25.105879999999999</v>
      </c>
      <c r="MN298" s="1">
        <v>2.9732940000000001E-4</v>
      </c>
      <c r="MO298" s="1">
        <v>9.2322230000000005E-2</v>
      </c>
      <c r="MP298">
        <v>0.74597159999999996</v>
      </c>
      <c r="MQ298">
        <v>24.710660000000001</v>
      </c>
      <c r="MR298" s="1">
        <v>2.8109720000000002E-4</v>
      </c>
      <c r="MS298" s="1">
        <v>8.7247759999999994E-2</v>
      </c>
      <c r="MT298">
        <v>0.74610379999999998</v>
      </c>
      <c r="MU298">
        <v>24.46227</v>
      </c>
      <c r="MV298" s="1">
        <v>2.6688610000000001E-4</v>
      </c>
      <c r="MW298" s="1">
        <v>8.2806539999999998E-2</v>
      </c>
      <c r="MX298">
        <v>0.74618050000000002</v>
      </c>
      <c r="MY298">
        <v>24.677510000000002</v>
      </c>
      <c r="MZ298" s="1">
        <v>2.5431560000000001E-4</v>
      </c>
      <c r="NA298" s="1">
        <v>7.8886410000000004E-2</v>
      </c>
      <c r="NB298">
        <v>0.74620660000000005</v>
      </c>
      <c r="NC298">
        <v>25.076329999999999</v>
      </c>
      <c r="ND298" s="1">
        <v>2.433146E-4</v>
      </c>
      <c r="NE298" s="1">
        <v>7.5457659999999996E-2</v>
      </c>
      <c r="NF298">
        <v>0.74620660000000005</v>
      </c>
      <c r="NG298">
        <v>25.076329999999999</v>
      </c>
      <c r="NH298" s="1">
        <v>2.433146E-4</v>
      </c>
      <c r="NI298" s="1">
        <v>7.5457659999999996E-2</v>
      </c>
      <c r="NJ298">
        <v>0.74620660000000005</v>
      </c>
      <c r="NK298">
        <v>25.076329999999999</v>
      </c>
      <c r="NL298" s="1">
        <v>2.433146E-4</v>
      </c>
      <c r="NM298" s="1">
        <v>7.5457659999999996E-2</v>
      </c>
      <c r="NN298">
        <v>0.74620660000000005</v>
      </c>
      <c r="NO298">
        <v>25.076329999999999</v>
      </c>
      <c r="NP298" s="1">
        <v>2.433146E-4</v>
      </c>
      <c r="NQ298" s="1">
        <v>7.5457659999999996E-2</v>
      </c>
      <c r="NR298">
        <v>0.74620660000000005</v>
      </c>
      <c r="NS298">
        <v>25.076329999999999</v>
      </c>
      <c r="NT298" s="1">
        <v>2.433146E-4</v>
      </c>
      <c r="NU298" s="1">
        <v>7.5457659999999996E-2</v>
      </c>
      <c r="NV298">
        <v>0.74620660000000005</v>
      </c>
      <c r="NW298">
        <v>25.076329999999999</v>
      </c>
      <c r="NX298" s="1">
        <v>2.433146E-4</v>
      </c>
      <c r="NY298" s="1">
        <v>7.5457659999999996E-2</v>
      </c>
      <c r="NZ298">
        <v>0.74620660000000005</v>
      </c>
      <c r="OA298">
        <v>25.076329999999999</v>
      </c>
      <c r="OB298" s="1">
        <v>2.433146E-4</v>
      </c>
      <c r="OC298" s="1">
        <v>7.5457659999999996E-2</v>
      </c>
      <c r="OD298">
        <v>0.74620660000000005</v>
      </c>
      <c r="OE298">
        <v>25.076329999999999</v>
      </c>
      <c r="OF298" s="1">
        <v>2.433146E-4</v>
      </c>
      <c r="OG298" s="1">
        <v>7.5457659999999996E-2</v>
      </c>
      <c r="OH298">
        <v>0.74620660000000005</v>
      </c>
      <c r="OI298">
        <v>25.076329999999999</v>
      </c>
      <c r="OJ298" s="1">
        <v>2.433146E-4</v>
      </c>
      <c r="OK298" s="1">
        <v>7.5457659999999996E-2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1.2578480000000001</v>
      </c>
      <c r="G299">
        <v>18.57789</v>
      </c>
      <c r="H299">
        <v>0</v>
      </c>
      <c r="I299">
        <v>0</v>
      </c>
      <c r="J299">
        <v>1.255555</v>
      </c>
      <c r="K299">
        <v>19.330190000000002</v>
      </c>
      <c r="L299">
        <v>0</v>
      </c>
      <c r="M299">
        <v>0</v>
      </c>
      <c r="N299">
        <v>1.253228</v>
      </c>
      <c r="O299">
        <v>19.86992</v>
      </c>
      <c r="P299">
        <v>0</v>
      </c>
      <c r="Q299">
        <v>0</v>
      </c>
      <c r="R299">
        <v>1.250893</v>
      </c>
      <c r="S299">
        <v>20.353249999999999</v>
      </c>
      <c r="T299">
        <v>0</v>
      </c>
      <c r="U299">
        <v>0</v>
      </c>
      <c r="V299">
        <v>1.2485489999999999</v>
      </c>
      <c r="W299">
        <v>20.704049999999999</v>
      </c>
      <c r="X299">
        <v>0</v>
      </c>
      <c r="Y299">
        <v>0</v>
      </c>
      <c r="Z299">
        <v>1.2461850000000001</v>
      </c>
      <c r="AA299">
        <v>20.421140000000001</v>
      </c>
      <c r="AB299">
        <v>0</v>
      </c>
      <c r="AC299">
        <v>0</v>
      </c>
      <c r="AD299">
        <v>1.243798</v>
      </c>
      <c r="AE299">
        <v>19.76399</v>
      </c>
      <c r="AF299">
        <v>0</v>
      </c>
      <c r="AG299">
        <v>0</v>
      </c>
      <c r="AH299">
        <v>1.2413810000000001</v>
      </c>
      <c r="AI299">
        <v>19.293890000000001</v>
      </c>
      <c r="AJ299">
        <v>0</v>
      </c>
      <c r="AK299">
        <v>0</v>
      </c>
      <c r="AL299">
        <v>1.2389619999999999</v>
      </c>
      <c r="AM299">
        <v>19.131730000000001</v>
      </c>
      <c r="AN299">
        <v>0</v>
      </c>
      <c r="AO299">
        <v>0</v>
      </c>
      <c r="AP299">
        <v>1.236521</v>
      </c>
      <c r="AQ299">
        <v>19.722819999999999</v>
      </c>
      <c r="AR299">
        <v>0</v>
      </c>
      <c r="AS299">
        <v>0</v>
      </c>
      <c r="AT299">
        <v>1.234046</v>
      </c>
      <c r="AU299">
        <v>20.367619999999999</v>
      </c>
      <c r="AV299">
        <v>0</v>
      </c>
      <c r="AW299">
        <v>0</v>
      </c>
      <c r="AX299">
        <v>1.2315119999999999</v>
      </c>
      <c r="AY299">
        <v>20.918420000000001</v>
      </c>
      <c r="AZ299">
        <v>0</v>
      </c>
      <c r="BA299">
        <v>0</v>
      </c>
      <c r="BB299">
        <v>1.2288790000000001</v>
      </c>
      <c r="BC299">
        <v>21.390910000000002</v>
      </c>
      <c r="BD299">
        <v>0</v>
      </c>
      <c r="BE299">
        <v>0</v>
      </c>
      <c r="BF299">
        <v>1.2261919999999999</v>
      </c>
      <c r="BG299">
        <v>21.242840000000001</v>
      </c>
      <c r="BH299">
        <v>0</v>
      </c>
      <c r="BI299">
        <v>6.4738859999999999E-37</v>
      </c>
      <c r="BJ299">
        <v>1.2234290000000001</v>
      </c>
      <c r="BK299">
        <v>20.903189999999999</v>
      </c>
      <c r="BL299">
        <v>2.2760390000000001E-23</v>
      </c>
      <c r="BM299" s="1">
        <v>5.4808409999999999E-21</v>
      </c>
      <c r="BN299">
        <v>1.220601</v>
      </c>
      <c r="BO299">
        <v>20.614519999999999</v>
      </c>
      <c r="BP299" s="1">
        <v>1.9940030000000001E-17</v>
      </c>
      <c r="BQ299" s="1">
        <v>4.7870129999999999E-15</v>
      </c>
      <c r="BR299">
        <v>1.2177500000000001</v>
      </c>
      <c r="BS299">
        <v>20.491050000000001</v>
      </c>
      <c r="BT299" s="1">
        <v>9.0460440000000002E-10</v>
      </c>
      <c r="BU299" s="1">
        <v>1.6616859999999999E-7</v>
      </c>
      <c r="BV299">
        <v>1.2148330000000001</v>
      </c>
      <c r="BW299">
        <v>20.549959999999999</v>
      </c>
      <c r="BX299" s="1">
        <v>2.3054360000000001E-6</v>
      </c>
      <c r="BY299" s="1">
        <v>4.5652710000000001E-4</v>
      </c>
      <c r="BZ299">
        <v>1.211903</v>
      </c>
      <c r="CA299">
        <v>21.029720000000001</v>
      </c>
      <c r="CB299" s="1">
        <v>6.0596450000000002E-4</v>
      </c>
      <c r="CC299" s="1">
        <v>0.12569930000000001</v>
      </c>
      <c r="CD299">
        <v>1.2088779999999999</v>
      </c>
      <c r="CE299">
        <v>21.264579999999999</v>
      </c>
      <c r="CF299" s="1">
        <v>3.7806050000000001E-2</v>
      </c>
      <c r="CG299" s="1">
        <v>8.1452770000000001</v>
      </c>
      <c r="CH299">
        <v>1.2057420000000001</v>
      </c>
      <c r="CI299">
        <v>21.356359999999999</v>
      </c>
      <c r="CJ299" s="1">
        <v>0.79252120000000004</v>
      </c>
      <c r="CK299">
        <v>176.1559</v>
      </c>
      <c r="CL299">
        <v>1.2024779999999999</v>
      </c>
      <c r="CM299">
        <v>21.06025</v>
      </c>
      <c r="CN299" s="1">
        <v>6.8574719999999996</v>
      </c>
      <c r="CO299">
        <v>1567.652</v>
      </c>
      <c r="CP299">
        <v>1.198895</v>
      </c>
      <c r="CQ299">
        <v>20.720289999999999</v>
      </c>
      <c r="CR299">
        <v>28.36561</v>
      </c>
      <c r="CS299">
        <v>6651.76</v>
      </c>
      <c r="CT299">
        <v>1.1945920000000001</v>
      </c>
      <c r="CU299">
        <v>20.345479999999998</v>
      </c>
      <c r="CV299">
        <v>62.646439999999998</v>
      </c>
      <c r="CW299">
        <v>15038.05</v>
      </c>
      <c r="CX299">
        <v>1.189727</v>
      </c>
      <c r="CY299">
        <v>20.009799999999998</v>
      </c>
      <c r="CZ299">
        <v>80.693449999999999</v>
      </c>
      <c r="DA299">
        <v>19781.939999999999</v>
      </c>
      <c r="DB299">
        <v>1.184161</v>
      </c>
      <c r="DC299">
        <v>19.96613</v>
      </c>
      <c r="DD299">
        <v>65.328860000000006</v>
      </c>
      <c r="DE299">
        <v>16342.35</v>
      </c>
      <c r="DF299">
        <v>1.1777960000000001</v>
      </c>
      <c r="DG299">
        <v>20.278569999999998</v>
      </c>
      <c r="DH299">
        <v>35.566719999999997</v>
      </c>
      <c r="DI299">
        <v>9065.6329999999998</v>
      </c>
      <c r="DJ299">
        <v>1.1712070000000001</v>
      </c>
      <c r="DK299">
        <v>20.46707</v>
      </c>
      <c r="DL299">
        <v>13.87288</v>
      </c>
      <c r="DM299">
        <v>3596.61</v>
      </c>
      <c r="DN299">
        <v>1.1656409999999999</v>
      </c>
      <c r="DO299">
        <v>20.595739999999999</v>
      </c>
      <c r="DP299">
        <v>4.1143780000000003</v>
      </c>
      <c r="DQ299">
        <v>1082.3330000000001</v>
      </c>
      <c r="DR299">
        <v>1.160347</v>
      </c>
      <c r="DS299">
        <v>20.115919999999999</v>
      </c>
      <c r="DT299">
        <v>1.00159</v>
      </c>
      <c r="DU299">
        <v>266.14229999999998</v>
      </c>
      <c r="DV299">
        <v>1.155335</v>
      </c>
      <c r="DW299">
        <v>19.533909999999999</v>
      </c>
      <c r="DX299">
        <v>0.23907829999999999</v>
      </c>
      <c r="DY299">
        <v>63.470959999999998</v>
      </c>
      <c r="DZ299">
        <v>1.1503920000000001</v>
      </c>
      <c r="EA299">
        <v>19.0242</v>
      </c>
      <c r="EB299">
        <v>8.6149180000000006E-2</v>
      </c>
      <c r="EC299">
        <v>22.378499999999999</v>
      </c>
      <c r="ED299">
        <v>1.145081</v>
      </c>
      <c r="EE299">
        <v>18.60623</v>
      </c>
      <c r="EF299">
        <v>5.8452539999999997E-2</v>
      </c>
      <c r="EG299">
        <v>14.936199999999999</v>
      </c>
      <c r="EH299">
        <v>1.1398090000000001</v>
      </c>
      <c r="EI299">
        <v>18.915690000000001</v>
      </c>
      <c r="EJ299">
        <v>5.3280939999999999E-2</v>
      </c>
      <c r="EK299">
        <v>13.58488</v>
      </c>
      <c r="EL299">
        <v>1.134344</v>
      </c>
      <c r="EM299">
        <v>19.267109999999999</v>
      </c>
      <c r="EN299">
        <v>5.2212639999999998E-2</v>
      </c>
      <c r="EO299">
        <v>13.34782</v>
      </c>
      <c r="EP299">
        <v>1.129267</v>
      </c>
      <c r="EQ299">
        <v>19.58961</v>
      </c>
      <c r="ER299" s="1">
        <v>5.152197E-2</v>
      </c>
      <c r="ES299">
        <v>13.221270000000001</v>
      </c>
      <c r="ET299">
        <v>1.124355</v>
      </c>
      <c r="EU299">
        <v>20.068840000000002</v>
      </c>
      <c r="EV299" s="1">
        <v>4.9951309999999999E-2</v>
      </c>
      <c r="EW299">
        <v>12.873049999999999</v>
      </c>
      <c r="EX299">
        <v>1.119472</v>
      </c>
      <c r="EY299">
        <v>20.004539999999999</v>
      </c>
      <c r="EZ299" s="1">
        <v>4.7273030000000001E-2</v>
      </c>
      <c r="FA299">
        <v>12.2355</v>
      </c>
      <c r="FB299">
        <v>1.1151260000000001</v>
      </c>
      <c r="FC299">
        <v>19.417829999999999</v>
      </c>
      <c r="FD299" s="1">
        <v>4.3848699999999997E-2</v>
      </c>
      <c r="FE299" s="1">
        <v>11.393879999999999</v>
      </c>
      <c r="FF299">
        <v>1.1111070000000001</v>
      </c>
      <c r="FG299">
        <v>18.867920000000002</v>
      </c>
      <c r="FH299" s="1">
        <v>4.0122640000000001E-2</v>
      </c>
      <c r="FI299" s="1">
        <v>10.459390000000001</v>
      </c>
      <c r="FJ299">
        <v>1.106978</v>
      </c>
      <c r="FK299">
        <v>18.40774</v>
      </c>
      <c r="FL299" s="1">
        <v>3.642927E-2</v>
      </c>
      <c r="FM299" s="1">
        <v>9.5266479999999998</v>
      </c>
      <c r="FN299">
        <v>1.101513</v>
      </c>
      <c r="FO299">
        <v>18.745239999999999</v>
      </c>
      <c r="FP299" s="1">
        <v>3.3005699999999999E-2</v>
      </c>
      <c r="FQ299" s="1">
        <v>8.660876</v>
      </c>
      <c r="FR299">
        <v>1.093486</v>
      </c>
      <c r="FS299">
        <v>19.241710000000001</v>
      </c>
      <c r="FT299" s="1">
        <v>2.9924610000000001E-2</v>
      </c>
      <c r="FU299" s="1">
        <v>7.8874019999999998</v>
      </c>
      <c r="FV299">
        <v>1.085107</v>
      </c>
      <c r="FW299">
        <v>19.932849999999998</v>
      </c>
      <c r="FX299" s="1">
        <v>2.7148060000000002E-2</v>
      </c>
      <c r="FY299" s="1">
        <v>7.1884639999999997</v>
      </c>
      <c r="FZ299">
        <v>1.0767009999999999</v>
      </c>
      <c r="GA299">
        <v>20.625019999999999</v>
      </c>
      <c r="GB299" s="1">
        <v>2.4617900000000002E-2</v>
      </c>
      <c r="GC299" s="1">
        <v>6.5488489999999997</v>
      </c>
      <c r="GD299">
        <v>1.0678840000000001</v>
      </c>
      <c r="GE299">
        <v>20.68487</v>
      </c>
      <c r="GF299" s="1">
        <v>2.2311129999999998E-2</v>
      </c>
      <c r="GG299" s="1">
        <v>5.9632880000000004</v>
      </c>
      <c r="GH299">
        <v>1.0591010000000001</v>
      </c>
      <c r="GI299">
        <v>20.402529999999999</v>
      </c>
      <c r="GJ299" s="1">
        <v>2.021705E-2</v>
      </c>
      <c r="GK299" s="1">
        <v>5.4302640000000002</v>
      </c>
      <c r="GL299">
        <v>1.0501119999999999</v>
      </c>
      <c r="GM299">
        <v>20.121300000000002</v>
      </c>
      <c r="GN299" s="1">
        <v>1.8318580000000001E-2</v>
      </c>
      <c r="GO299" s="1">
        <v>4.9460740000000003</v>
      </c>
      <c r="GP299">
        <v>1.043018</v>
      </c>
      <c r="GQ299">
        <v>19.838699999999999</v>
      </c>
      <c r="GR299" s="1">
        <v>1.6607170000000001E-2</v>
      </c>
      <c r="GS299" s="1">
        <v>4.4978109999999996</v>
      </c>
      <c r="GT299">
        <v>1.0358160000000001</v>
      </c>
      <c r="GU299">
        <v>20.301690000000001</v>
      </c>
      <c r="GV299" s="1">
        <v>1.504687E-2</v>
      </c>
      <c r="GW299" s="1">
        <v>4.087466</v>
      </c>
      <c r="GX299">
        <v>1.029296</v>
      </c>
      <c r="GY299">
        <v>20.821670000000001</v>
      </c>
      <c r="GZ299" s="1">
        <v>1.3654629999999999E-2</v>
      </c>
      <c r="HA299" s="1">
        <v>3.7187269999999999</v>
      </c>
      <c r="HB299">
        <v>1.0231110000000001</v>
      </c>
      <c r="HC299">
        <v>21.477920000000001</v>
      </c>
      <c r="HD299" s="1">
        <v>1.241334E-2</v>
      </c>
      <c r="HE299" s="1">
        <v>3.3881670000000002</v>
      </c>
      <c r="HF299">
        <v>1.015819</v>
      </c>
      <c r="HG299">
        <v>22.061669999999999</v>
      </c>
      <c r="HH299" s="1">
        <v>1.129295E-2</v>
      </c>
      <c r="HI299" s="1">
        <v>3.0912549999999999</v>
      </c>
      <c r="HJ299">
        <v>1.0078069999999999</v>
      </c>
      <c r="HK299">
        <v>22.124310000000001</v>
      </c>
      <c r="HL299" s="1">
        <v>1.027163E-2</v>
      </c>
      <c r="HM299" s="1">
        <v>2.821285</v>
      </c>
      <c r="HN299">
        <v>0.99990939999999995</v>
      </c>
      <c r="HO299">
        <v>21.855899999999998</v>
      </c>
      <c r="HP299" s="1">
        <v>9.3387009999999996E-3</v>
      </c>
      <c r="HQ299" s="1">
        <v>2.5741930000000002</v>
      </c>
      <c r="HR299">
        <v>0.99192840000000004</v>
      </c>
      <c r="HS299">
        <v>21.702269999999999</v>
      </c>
      <c r="HT299" s="1">
        <v>8.483595E-3</v>
      </c>
      <c r="HU299" s="1">
        <v>2.34674</v>
      </c>
      <c r="HV299">
        <v>0.9836975</v>
      </c>
      <c r="HW299">
        <v>21.58766</v>
      </c>
      <c r="HX299" s="1">
        <v>7.6959619999999998E-3</v>
      </c>
      <c r="HY299" s="1">
        <v>2.1371479999999998</v>
      </c>
      <c r="HZ299">
        <v>0.97567340000000002</v>
      </c>
      <c r="IA299">
        <v>22.065550000000002</v>
      </c>
      <c r="IB299" s="1">
        <v>6.9747439999999997E-3</v>
      </c>
      <c r="IC299" s="1">
        <v>1.9443729999999999</v>
      </c>
      <c r="ID299">
        <v>0.96825919999999999</v>
      </c>
      <c r="IE299">
        <v>21.907769999999999</v>
      </c>
      <c r="IF299" s="1">
        <v>6.3234119999999996E-3</v>
      </c>
      <c r="IG299" s="1">
        <v>1.7689760000000001</v>
      </c>
      <c r="IH299">
        <v>0.96131149999999999</v>
      </c>
      <c r="II299">
        <v>22.39846</v>
      </c>
      <c r="IJ299" s="1">
        <v>5.73654E-3</v>
      </c>
      <c r="IK299" s="1">
        <v>1.6104560000000001</v>
      </c>
      <c r="IL299">
        <v>0.95517370000000001</v>
      </c>
      <c r="IM299">
        <v>22.695799999999998</v>
      </c>
      <c r="IN299" s="1">
        <v>5.2040999999999997E-3</v>
      </c>
      <c r="IO299" s="1">
        <v>1.465349</v>
      </c>
      <c r="IP299">
        <v>0.94954190000000005</v>
      </c>
      <c r="IQ299">
        <v>22.567710000000002</v>
      </c>
      <c r="IR299" s="1">
        <v>4.71099E-3</v>
      </c>
      <c r="IS299" s="1">
        <v>1.33043</v>
      </c>
      <c r="IT299">
        <v>0.94453209999999999</v>
      </c>
      <c r="IU299">
        <v>22.294499999999999</v>
      </c>
      <c r="IV299" s="1">
        <v>4.2436169999999999E-3</v>
      </c>
      <c r="IW299" s="1">
        <v>1.2018219999999999</v>
      </c>
      <c r="IX299">
        <v>0.9401775</v>
      </c>
      <c r="IY299">
        <v>22.124179999999999</v>
      </c>
      <c r="IZ299" s="1">
        <v>3.7931710000000001E-3</v>
      </c>
      <c r="JA299" s="1">
        <v>1.077089</v>
      </c>
      <c r="JB299">
        <v>0.93637079999999995</v>
      </c>
      <c r="JC299">
        <v>22.225619999999999</v>
      </c>
      <c r="JD299" s="1">
        <v>3.3599329999999998E-3</v>
      </c>
      <c r="JE299" s="1">
        <v>0.95631239999999995</v>
      </c>
      <c r="JF299">
        <v>0.93308340000000001</v>
      </c>
      <c r="JG299">
        <v>23.163630000000001</v>
      </c>
      <c r="JH299" s="1">
        <v>2.9518890000000001E-3</v>
      </c>
      <c r="JI299" s="1">
        <v>0.84189230000000004</v>
      </c>
      <c r="JJ299">
        <v>0.93023880000000003</v>
      </c>
      <c r="JK299">
        <v>24.008669999999999</v>
      </c>
      <c r="JL299" s="1">
        <v>2.580962E-3</v>
      </c>
      <c r="JM299" s="1">
        <v>0.73725839999999998</v>
      </c>
      <c r="JN299">
        <v>0.92784199999999994</v>
      </c>
      <c r="JO299">
        <v>24.731639999999999</v>
      </c>
      <c r="JP299" s="1">
        <v>2.2555740000000002E-3</v>
      </c>
      <c r="JQ299" s="1">
        <v>0.64506490000000005</v>
      </c>
      <c r="JR299">
        <v>0.92584540000000004</v>
      </c>
      <c r="JS299">
        <v>25.26548</v>
      </c>
      <c r="JT299" s="1">
        <v>1.9779929999999999E-3</v>
      </c>
      <c r="JU299" s="1">
        <v>0.5661062</v>
      </c>
      <c r="JV299">
        <v>0.92419519999999999</v>
      </c>
      <c r="JW299">
        <v>25.114650000000001</v>
      </c>
      <c r="JX299" s="1">
        <v>1.743765E-3</v>
      </c>
      <c r="JY299" s="1">
        <v>0.49937700000000002</v>
      </c>
      <c r="JZ299">
        <v>0.9229176</v>
      </c>
      <c r="KA299">
        <v>24.554379999999998</v>
      </c>
      <c r="KB299" s="1">
        <v>1.543235E-3</v>
      </c>
      <c r="KC299" s="1">
        <v>0.44218580000000002</v>
      </c>
      <c r="KD299">
        <v>0.92192399999999997</v>
      </c>
      <c r="KE299">
        <v>24.257290000000001</v>
      </c>
      <c r="KF299" s="1">
        <v>1.3646400000000001E-3</v>
      </c>
      <c r="KG299" s="1">
        <v>0.39129710000000001</v>
      </c>
      <c r="KH299">
        <v>0.92118040000000001</v>
      </c>
      <c r="KI299">
        <v>24.085170000000002</v>
      </c>
      <c r="KJ299" s="1">
        <v>1.1995E-3</v>
      </c>
      <c r="KK299" s="1">
        <v>0.3441592</v>
      </c>
      <c r="KL299">
        <v>0.92068519999999998</v>
      </c>
      <c r="KM299">
        <v>24.512090000000001</v>
      </c>
      <c r="KN299" s="1">
        <v>1.044674E-3</v>
      </c>
      <c r="KO299" s="1">
        <v>0.29995909999999998</v>
      </c>
      <c r="KP299">
        <v>0.92043439999999999</v>
      </c>
      <c r="KQ299">
        <v>24.770230000000002</v>
      </c>
      <c r="KR299" s="1">
        <v>9.0354780000000004E-4</v>
      </c>
      <c r="KS299" s="1">
        <v>0.25953039999999999</v>
      </c>
      <c r="KT299">
        <v>0.92038699999999996</v>
      </c>
      <c r="KU299">
        <v>24.69172</v>
      </c>
      <c r="KV299" s="1">
        <v>7.8150500000000005E-4</v>
      </c>
      <c r="KW299" s="1">
        <v>0.22444790000000001</v>
      </c>
      <c r="KX299">
        <v>0.92057500000000003</v>
      </c>
      <c r="KY299">
        <v>24.487449999999999</v>
      </c>
      <c r="KZ299" s="1">
        <v>6.8203329999999996E-4</v>
      </c>
      <c r="LA299" s="1">
        <v>0.1957275</v>
      </c>
      <c r="LB299">
        <v>0.92097899999999999</v>
      </c>
      <c r="LC299">
        <v>24.00037</v>
      </c>
      <c r="LD299" s="1">
        <v>6.0445729999999997E-4</v>
      </c>
      <c r="LE299" s="1">
        <v>0.17329420000000001</v>
      </c>
      <c r="LF299">
        <v>0.92157359999999999</v>
      </c>
      <c r="LG299">
        <v>23.541350000000001</v>
      </c>
      <c r="LH299" s="1">
        <v>5.4491749999999997E-4</v>
      </c>
      <c r="LI299" s="1">
        <v>0.15605640000000001</v>
      </c>
      <c r="LJ299">
        <v>0.92230069999999997</v>
      </c>
      <c r="LK299">
        <v>23.221329999999998</v>
      </c>
      <c r="LL299" s="1">
        <v>4.9800340000000004E-4</v>
      </c>
      <c r="LM299" s="1">
        <v>0.14249129999999999</v>
      </c>
      <c r="LN299">
        <v>0.92315449999999999</v>
      </c>
      <c r="LO299">
        <v>23.246269999999999</v>
      </c>
      <c r="LP299" s="1">
        <v>4.5893179999999999E-4</v>
      </c>
      <c r="LQ299" s="1">
        <v>0.13120409999999999</v>
      </c>
      <c r="LR299">
        <v>0.92406010000000005</v>
      </c>
      <c r="LS299">
        <v>24.071490000000001</v>
      </c>
      <c r="LT299" s="1">
        <v>4.244637E-4</v>
      </c>
      <c r="LU299" s="1">
        <v>0.1212791</v>
      </c>
      <c r="LV299">
        <v>0.92504390000000003</v>
      </c>
      <c r="LW299">
        <v>24.867830000000001</v>
      </c>
      <c r="LX299" s="1">
        <v>3.9320730000000001E-4</v>
      </c>
      <c r="LY299" s="1">
        <v>0.1122913</v>
      </c>
      <c r="LZ299">
        <v>0.92591159999999995</v>
      </c>
      <c r="MA299">
        <v>25.591930000000001</v>
      </c>
      <c r="MB299" s="1">
        <v>3.6495629999999999E-4</v>
      </c>
      <c r="MC299" s="1">
        <v>0.10416069999999999</v>
      </c>
      <c r="MD299">
        <v>0.92674000000000001</v>
      </c>
      <c r="ME299">
        <v>25.946680000000001</v>
      </c>
      <c r="MF299" s="1">
        <v>3.3987239999999999E-4</v>
      </c>
      <c r="MG299" s="1">
        <v>9.6939330000000004E-2</v>
      </c>
      <c r="MH299">
        <v>0.92744669999999996</v>
      </c>
      <c r="MI299">
        <v>25.806149999999999</v>
      </c>
      <c r="MJ299" s="1">
        <v>3.179662E-4</v>
      </c>
      <c r="MK299" s="1">
        <v>9.0635279999999999E-2</v>
      </c>
      <c r="ML299">
        <v>0.92800170000000004</v>
      </c>
      <c r="MM299">
        <v>25.123190000000001</v>
      </c>
      <c r="MN299" s="1">
        <v>2.9902009999999997E-4</v>
      </c>
      <c r="MO299" s="1">
        <v>8.5189379999999995E-2</v>
      </c>
      <c r="MP299">
        <v>0.92841739999999995</v>
      </c>
      <c r="MQ299">
        <v>24.709050000000001</v>
      </c>
      <c r="MR299" s="1">
        <v>2.8257260000000002E-4</v>
      </c>
      <c r="MS299" s="1">
        <v>8.0470959999999994E-2</v>
      </c>
      <c r="MT299">
        <v>0.9286645</v>
      </c>
      <c r="MU299">
        <v>24.46311</v>
      </c>
      <c r="MV299" s="1">
        <v>2.6818030000000002E-4</v>
      </c>
      <c r="MW299" s="1">
        <v>7.6342229999999997E-2</v>
      </c>
      <c r="MX299">
        <v>0.92884239999999996</v>
      </c>
      <c r="MY299">
        <v>24.69491</v>
      </c>
      <c r="MZ299" s="1">
        <v>2.5545720000000002E-4</v>
      </c>
      <c r="NA299" s="1">
        <v>7.2701580000000002E-2</v>
      </c>
      <c r="NB299">
        <v>0.92883629999999995</v>
      </c>
      <c r="NC299">
        <v>25.118480000000002</v>
      </c>
      <c r="ND299" s="1">
        <v>2.4430760000000002E-4</v>
      </c>
      <c r="NE299" s="1">
        <v>6.9514919999999994E-2</v>
      </c>
      <c r="NF299">
        <v>0.92883629999999995</v>
      </c>
      <c r="NG299">
        <v>25.118480000000002</v>
      </c>
      <c r="NH299" s="1">
        <v>2.4430760000000002E-4</v>
      </c>
      <c r="NI299" s="1">
        <v>6.9514919999999994E-2</v>
      </c>
      <c r="NJ299">
        <v>0.92883629999999995</v>
      </c>
      <c r="NK299">
        <v>25.118480000000002</v>
      </c>
      <c r="NL299" s="1">
        <v>2.4430760000000002E-4</v>
      </c>
      <c r="NM299" s="1">
        <v>6.9514919999999994E-2</v>
      </c>
      <c r="NN299">
        <v>0.92883629999999995</v>
      </c>
      <c r="NO299">
        <v>25.118480000000002</v>
      </c>
      <c r="NP299" s="1">
        <v>2.4430760000000002E-4</v>
      </c>
      <c r="NQ299" s="1">
        <v>6.9514919999999994E-2</v>
      </c>
      <c r="NR299">
        <v>0.92883629999999995</v>
      </c>
      <c r="NS299">
        <v>25.118480000000002</v>
      </c>
      <c r="NT299" s="1">
        <v>2.4430760000000002E-4</v>
      </c>
      <c r="NU299" s="1">
        <v>6.9514919999999994E-2</v>
      </c>
      <c r="NV299">
        <v>0.92883629999999995</v>
      </c>
      <c r="NW299">
        <v>25.118480000000002</v>
      </c>
      <c r="NX299" s="1">
        <v>2.4430760000000002E-4</v>
      </c>
      <c r="NY299" s="1">
        <v>6.9514919999999994E-2</v>
      </c>
      <c r="NZ299">
        <v>0.92883629999999995</v>
      </c>
      <c r="OA299">
        <v>25.118480000000002</v>
      </c>
      <c r="OB299" s="1">
        <v>2.4430760000000002E-4</v>
      </c>
      <c r="OC299" s="1">
        <v>6.9514919999999994E-2</v>
      </c>
      <c r="OD299">
        <v>0.92883629999999995</v>
      </c>
      <c r="OE299">
        <v>25.118480000000002</v>
      </c>
      <c r="OF299" s="1">
        <v>2.4430760000000002E-4</v>
      </c>
      <c r="OG299" s="1">
        <v>6.9514919999999994E-2</v>
      </c>
      <c r="OH299">
        <v>0.92883629999999995</v>
      </c>
      <c r="OI299">
        <v>25.118480000000002</v>
      </c>
      <c r="OJ299" s="1">
        <v>2.4430760000000002E-4</v>
      </c>
      <c r="OK299" s="1">
        <v>6.9514919999999994E-2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1.2003710000000001</v>
      </c>
      <c r="G300">
        <v>18.568259999999999</v>
      </c>
      <c r="H300">
        <v>0</v>
      </c>
      <c r="I300">
        <v>0</v>
      </c>
      <c r="J300">
        <v>1.197419</v>
      </c>
      <c r="K300">
        <v>19.332550000000001</v>
      </c>
      <c r="L300">
        <v>0</v>
      </c>
      <c r="M300">
        <v>0</v>
      </c>
      <c r="N300">
        <v>1.1944459999999999</v>
      </c>
      <c r="O300">
        <v>19.886939999999999</v>
      </c>
      <c r="P300">
        <v>0</v>
      </c>
      <c r="Q300">
        <v>0</v>
      </c>
      <c r="R300">
        <v>1.1914769999999999</v>
      </c>
      <c r="S300">
        <v>20.37613</v>
      </c>
      <c r="T300">
        <v>0</v>
      </c>
      <c r="U300">
        <v>0</v>
      </c>
      <c r="V300">
        <v>1.188442</v>
      </c>
      <c r="W300">
        <v>20.74436</v>
      </c>
      <c r="X300">
        <v>0</v>
      </c>
      <c r="Y300">
        <v>0</v>
      </c>
      <c r="Z300">
        <v>1.185405</v>
      </c>
      <c r="AA300">
        <v>20.46744</v>
      </c>
      <c r="AB300">
        <v>0</v>
      </c>
      <c r="AC300">
        <v>0</v>
      </c>
      <c r="AD300">
        <v>1.1823399999999999</v>
      </c>
      <c r="AE300">
        <v>19.789680000000001</v>
      </c>
      <c r="AF300">
        <v>0</v>
      </c>
      <c r="AG300">
        <v>0</v>
      </c>
      <c r="AH300">
        <v>1.1792739999999999</v>
      </c>
      <c r="AI300">
        <v>19.310369999999999</v>
      </c>
      <c r="AJ300">
        <v>0</v>
      </c>
      <c r="AK300">
        <v>0</v>
      </c>
      <c r="AL300">
        <v>1.1761740000000001</v>
      </c>
      <c r="AM300">
        <v>19.127109999999998</v>
      </c>
      <c r="AN300">
        <v>0</v>
      </c>
      <c r="AO300">
        <v>0</v>
      </c>
      <c r="AP300">
        <v>1.173046</v>
      </c>
      <c r="AQ300">
        <v>19.731159999999999</v>
      </c>
      <c r="AR300">
        <v>0</v>
      </c>
      <c r="AS300">
        <v>0</v>
      </c>
      <c r="AT300">
        <v>1.1698930000000001</v>
      </c>
      <c r="AU300">
        <v>20.3795</v>
      </c>
      <c r="AV300">
        <v>0</v>
      </c>
      <c r="AW300">
        <v>0</v>
      </c>
      <c r="AX300">
        <v>1.166639</v>
      </c>
      <c r="AY300">
        <v>20.928429999999999</v>
      </c>
      <c r="AZ300">
        <v>0</v>
      </c>
      <c r="BA300">
        <v>0</v>
      </c>
      <c r="BB300">
        <v>1.1632579999999999</v>
      </c>
      <c r="BC300">
        <v>21.411020000000001</v>
      </c>
      <c r="BD300">
        <v>0</v>
      </c>
      <c r="BE300">
        <v>0</v>
      </c>
      <c r="BF300">
        <v>1.1598029999999999</v>
      </c>
      <c r="BG300">
        <v>21.264880000000002</v>
      </c>
      <c r="BH300">
        <v>0</v>
      </c>
      <c r="BI300">
        <v>6.7330580000000001E-38</v>
      </c>
      <c r="BJ300">
        <v>1.1562699999999999</v>
      </c>
      <c r="BK300">
        <v>20.911729999999999</v>
      </c>
      <c r="BL300">
        <v>3.0709899999999998E-24</v>
      </c>
      <c r="BM300" s="1">
        <v>8.7118169999999993E-22</v>
      </c>
      <c r="BN300">
        <v>1.1526430000000001</v>
      </c>
      <c r="BO300">
        <v>20.618839999999999</v>
      </c>
      <c r="BP300" s="1">
        <v>3.8717459999999999E-18</v>
      </c>
      <c r="BQ300" s="1">
        <v>1.0950269999999999E-15</v>
      </c>
      <c r="BR300">
        <v>1.148968</v>
      </c>
      <c r="BS300">
        <v>20.489229999999999</v>
      </c>
      <c r="BT300" s="1">
        <v>4.849994E-10</v>
      </c>
      <c r="BU300" s="1">
        <v>9.7393869999999997E-8</v>
      </c>
      <c r="BV300">
        <v>1.145235</v>
      </c>
      <c r="BW300">
        <v>20.54655</v>
      </c>
      <c r="BX300" s="1">
        <v>1.50237E-6</v>
      </c>
      <c r="BY300" s="1">
        <v>3.3041960000000002E-4</v>
      </c>
      <c r="BZ300">
        <v>1.1414800000000001</v>
      </c>
      <c r="CA300">
        <v>21.03754</v>
      </c>
      <c r="CB300" s="1">
        <v>4.3824320000000001E-4</v>
      </c>
      <c r="CC300" s="1">
        <v>0.10202459999999999</v>
      </c>
      <c r="CD300">
        <v>1.1376010000000001</v>
      </c>
      <c r="CE300">
        <v>21.269290000000002</v>
      </c>
      <c r="CF300" s="1">
        <v>2.9543690000000001E-2</v>
      </c>
      <c r="CG300" s="1">
        <v>7.2089109999999996</v>
      </c>
      <c r="CH300">
        <v>1.133615</v>
      </c>
      <c r="CI300">
        <v>21.376100000000001</v>
      </c>
      <c r="CJ300" s="1">
        <v>0.65986500000000003</v>
      </c>
      <c r="CK300">
        <v>167.52359999999999</v>
      </c>
      <c r="CL300">
        <v>1.129462</v>
      </c>
      <c r="CM300">
        <v>21.074940000000002</v>
      </c>
      <c r="CN300" s="1">
        <v>6.0267419999999996</v>
      </c>
      <c r="CO300">
        <v>1586.376</v>
      </c>
      <c r="CP300">
        <v>1.1249439999999999</v>
      </c>
      <c r="CQ300">
        <v>20.734660000000002</v>
      </c>
      <c r="CR300">
        <v>26.13165</v>
      </c>
      <c r="CS300">
        <v>7110.5280000000002</v>
      </c>
      <c r="CT300">
        <v>1.1195809999999999</v>
      </c>
      <c r="CU300">
        <v>20.352219999999999</v>
      </c>
      <c r="CV300">
        <v>60.168190000000003</v>
      </c>
      <c r="CW300">
        <v>16884.89</v>
      </c>
      <c r="CX300">
        <v>1.113518</v>
      </c>
      <c r="CY300">
        <v>20.00583</v>
      </c>
      <c r="CZ300">
        <v>80.40907</v>
      </c>
      <c r="DA300">
        <v>23212.720000000001</v>
      </c>
      <c r="DB300">
        <v>1.106552</v>
      </c>
      <c r="DC300">
        <v>19.9544</v>
      </c>
      <c r="DD300">
        <v>67.309110000000004</v>
      </c>
      <c r="DE300">
        <v>19949.73</v>
      </c>
      <c r="DF300">
        <v>1.098422</v>
      </c>
      <c r="DG300">
        <v>20.27647</v>
      </c>
      <c r="DH300">
        <v>37.729979999999998</v>
      </c>
      <c r="DI300">
        <v>11463.24</v>
      </c>
      <c r="DJ300">
        <v>1.0897969999999999</v>
      </c>
      <c r="DK300">
        <v>20.47935</v>
      </c>
      <c r="DL300">
        <v>15.09587</v>
      </c>
      <c r="DM300">
        <v>4690.3310000000001</v>
      </c>
      <c r="DN300">
        <v>1.0813550000000001</v>
      </c>
      <c r="DO300">
        <v>20.629799999999999</v>
      </c>
      <c r="DP300">
        <v>4.5734069999999996</v>
      </c>
      <c r="DQ300">
        <v>1448.232</v>
      </c>
      <c r="DR300">
        <v>1.0731630000000001</v>
      </c>
      <c r="DS300">
        <v>20.15202</v>
      </c>
      <c r="DT300">
        <v>1.1286659999999999</v>
      </c>
      <c r="DU300">
        <v>362.19589999999999</v>
      </c>
      <c r="DV300">
        <v>1.06511</v>
      </c>
      <c r="DW300">
        <v>19.561959999999999</v>
      </c>
      <c r="DX300">
        <v>0.26690580000000003</v>
      </c>
      <c r="DY300">
        <v>85.583640000000003</v>
      </c>
      <c r="DZ300">
        <v>1.057294</v>
      </c>
      <c r="EA300">
        <v>19.051639999999999</v>
      </c>
      <c r="EB300">
        <v>9.1352749999999996E-2</v>
      </c>
      <c r="EC300">
        <v>28.39648</v>
      </c>
      <c r="ED300">
        <v>1.049461</v>
      </c>
      <c r="EE300">
        <v>18.621939999999999</v>
      </c>
      <c r="EF300">
        <v>5.9387349999999998E-2</v>
      </c>
      <c r="EG300">
        <v>17.948039999999999</v>
      </c>
      <c r="EH300">
        <v>1.0416259999999999</v>
      </c>
      <c r="EI300">
        <v>18.92238</v>
      </c>
      <c r="EJ300">
        <v>5.3449940000000001E-2</v>
      </c>
      <c r="EK300">
        <v>16.045400000000001</v>
      </c>
      <c r="EL300">
        <v>1.0336700000000001</v>
      </c>
      <c r="EM300">
        <v>19.27908</v>
      </c>
      <c r="EN300">
        <v>5.2242629999999998E-2</v>
      </c>
      <c r="EO300">
        <v>15.698169999999999</v>
      </c>
      <c r="EP300">
        <v>1.026138</v>
      </c>
      <c r="EQ300">
        <v>19.59178</v>
      </c>
      <c r="ER300" s="1">
        <v>5.1582740000000002E-2</v>
      </c>
      <c r="ES300">
        <v>15.540430000000001</v>
      </c>
      <c r="ET300">
        <v>1.018802</v>
      </c>
      <c r="EU300">
        <v>20.084579999999999</v>
      </c>
      <c r="EV300" s="1">
        <v>5.0105459999999998E-2</v>
      </c>
      <c r="EW300">
        <v>15.142770000000001</v>
      </c>
      <c r="EX300">
        <v>1.011506</v>
      </c>
      <c r="EY300">
        <v>20.03895</v>
      </c>
      <c r="EZ300" s="1">
        <v>4.7511890000000001E-2</v>
      </c>
      <c r="FA300">
        <v>14.402799999999999</v>
      </c>
      <c r="FB300">
        <v>1.00407</v>
      </c>
      <c r="FC300">
        <v>19.437570000000001</v>
      </c>
      <c r="FD300" s="1">
        <v>4.4139940000000003E-2</v>
      </c>
      <c r="FE300" s="1">
        <v>13.416919999999999</v>
      </c>
      <c r="FF300">
        <v>0.9967975</v>
      </c>
      <c r="FG300">
        <v>18.88851</v>
      </c>
      <c r="FH300" s="1">
        <v>4.0425290000000003E-2</v>
      </c>
      <c r="FI300" s="1">
        <v>12.313879999999999</v>
      </c>
      <c r="FJ300">
        <v>0.98936610000000003</v>
      </c>
      <c r="FK300">
        <v>18.43186</v>
      </c>
      <c r="FL300" s="1">
        <v>3.6722900000000003E-2</v>
      </c>
      <c r="FM300" s="1">
        <v>11.2075</v>
      </c>
      <c r="FN300">
        <v>0.98213830000000002</v>
      </c>
      <c r="FO300">
        <v>18.78314</v>
      </c>
      <c r="FP300" s="1">
        <v>3.326805E-2</v>
      </c>
      <c r="FQ300" s="1">
        <v>10.16771</v>
      </c>
      <c r="FR300">
        <v>0.97528459999999995</v>
      </c>
      <c r="FS300">
        <v>19.285609999999998</v>
      </c>
      <c r="FT300" s="1">
        <v>3.0163450000000001E-2</v>
      </c>
      <c r="FU300" s="1">
        <v>9.2289820000000002</v>
      </c>
      <c r="FV300">
        <v>0.96817520000000001</v>
      </c>
      <c r="FW300">
        <v>19.962019999999999</v>
      </c>
      <c r="FX300" s="1">
        <v>2.7365270000000001E-2</v>
      </c>
      <c r="FY300" s="1">
        <v>8.3818839999999994</v>
      </c>
      <c r="FZ300">
        <v>0.96110949999999995</v>
      </c>
      <c r="GA300">
        <v>20.645769999999999</v>
      </c>
      <c r="GB300" s="1">
        <v>2.4818300000000001E-2</v>
      </c>
      <c r="GC300" s="1">
        <v>7.6065009999999997</v>
      </c>
      <c r="GD300">
        <v>0.95377540000000005</v>
      </c>
      <c r="GE300">
        <v>20.688120000000001</v>
      </c>
      <c r="GF300" s="1">
        <v>2.249487E-2</v>
      </c>
      <c r="GG300" s="1">
        <v>6.8961690000000004</v>
      </c>
      <c r="GH300">
        <v>0.94639770000000001</v>
      </c>
      <c r="GI300">
        <v>20.385159999999999</v>
      </c>
      <c r="GJ300" s="1">
        <v>2.038413E-2</v>
      </c>
      <c r="GK300" s="1">
        <v>6.2505930000000003</v>
      </c>
      <c r="GL300">
        <v>0.93873260000000003</v>
      </c>
      <c r="GM300">
        <v>20.116959999999999</v>
      </c>
      <c r="GN300" s="1">
        <v>1.8470449999999999E-2</v>
      </c>
      <c r="GO300" s="1">
        <v>5.6661289999999997</v>
      </c>
      <c r="GP300">
        <v>0.93363510000000005</v>
      </c>
      <c r="GQ300">
        <v>19.85332</v>
      </c>
      <c r="GR300" s="1">
        <v>1.6748829999999999E-2</v>
      </c>
      <c r="GS300" s="1">
        <v>5.131348</v>
      </c>
      <c r="GT300">
        <v>0.92826160000000002</v>
      </c>
      <c r="GU300">
        <v>20.34477</v>
      </c>
      <c r="GV300" s="1">
        <v>1.5175320000000001E-2</v>
      </c>
      <c r="GW300" s="1">
        <v>4.643478</v>
      </c>
      <c r="GX300">
        <v>0.92355929999999997</v>
      </c>
      <c r="GY300">
        <v>20.878119999999999</v>
      </c>
      <c r="GZ300" s="1">
        <v>1.377042E-2</v>
      </c>
      <c r="HA300" s="1">
        <v>4.2052250000000004</v>
      </c>
      <c r="HB300">
        <v>0.91915089999999999</v>
      </c>
      <c r="HC300">
        <v>21.519819999999999</v>
      </c>
      <c r="HD300" s="1">
        <v>1.25177E-2</v>
      </c>
      <c r="HE300" s="1">
        <v>3.8139850000000002</v>
      </c>
      <c r="HF300">
        <v>0.91447369999999994</v>
      </c>
      <c r="HG300">
        <v>22.084430000000001</v>
      </c>
      <c r="HH300" s="1">
        <v>1.138724E-2</v>
      </c>
      <c r="HI300" s="1">
        <v>3.4632000000000001</v>
      </c>
      <c r="HJ300">
        <v>0.90943969999999996</v>
      </c>
      <c r="HK300">
        <v>22.118069999999999</v>
      </c>
      <c r="HL300" s="1">
        <v>1.0357730000000001E-2</v>
      </c>
      <c r="HM300" s="1">
        <v>3.1457389999999998</v>
      </c>
      <c r="HN300">
        <v>0.90441550000000004</v>
      </c>
      <c r="HO300">
        <v>21.82328</v>
      </c>
      <c r="HP300" s="1">
        <v>9.4178990000000004E-3</v>
      </c>
      <c r="HQ300" s="1">
        <v>2.8567870000000002</v>
      </c>
      <c r="HR300">
        <v>0.89925120000000003</v>
      </c>
      <c r="HS300">
        <v>21.67024</v>
      </c>
      <c r="HT300" s="1">
        <v>8.5568009999999993E-3</v>
      </c>
      <c r="HU300" s="1">
        <v>2.5924550000000002</v>
      </c>
      <c r="HV300">
        <v>0.89381840000000001</v>
      </c>
      <c r="HW300">
        <v>21.576029999999999</v>
      </c>
      <c r="HX300" s="1">
        <v>7.7638439999999998E-3</v>
      </c>
      <c r="HY300" s="1">
        <v>2.3499099999999999</v>
      </c>
      <c r="HZ300">
        <v>0.88859180000000004</v>
      </c>
      <c r="IA300">
        <v>22.080680000000001</v>
      </c>
      <c r="IB300" s="1">
        <v>7.0367700000000004E-3</v>
      </c>
      <c r="IC300" s="1">
        <v>2.1276679999999999</v>
      </c>
      <c r="ID300">
        <v>0.88388940000000005</v>
      </c>
      <c r="IE300">
        <v>21.933240000000001</v>
      </c>
      <c r="IF300" s="1">
        <v>6.3796820000000002E-3</v>
      </c>
      <c r="IG300" s="1">
        <v>1.929586</v>
      </c>
      <c r="IH300">
        <v>0.87942180000000003</v>
      </c>
      <c r="II300">
        <v>22.43214</v>
      </c>
      <c r="IJ300" s="1">
        <v>5.7877240000000002E-3</v>
      </c>
      <c r="IK300" s="1">
        <v>1.751439</v>
      </c>
      <c r="IL300">
        <v>0.87543090000000001</v>
      </c>
      <c r="IM300">
        <v>22.735340000000001</v>
      </c>
      <c r="IN300" s="1">
        <v>5.2513439999999998E-3</v>
      </c>
      <c r="IO300" s="1">
        <v>1.589545</v>
      </c>
      <c r="IP300">
        <v>0.87172309999999997</v>
      </c>
      <c r="IQ300">
        <v>22.57714</v>
      </c>
      <c r="IR300" s="1">
        <v>4.7554440000000002E-3</v>
      </c>
      <c r="IS300" s="1">
        <v>1.440053</v>
      </c>
      <c r="IT300">
        <v>0.86845019999999995</v>
      </c>
      <c r="IU300">
        <v>22.26756</v>
      </c>
      <c r="IV300" s="1">
        <v>4.286481E-3</v>
      </c>
      <c r="IW300" s="1">
        <v>1.2986789999999999</v>
      </c>
      <c r="IX300">
        <v>0.86561999999999995</v>
      </c>
      <c r="IY300">
        <v>22.086559999999999</v>
      </c>
      <c r="IZ300" s="1">
        <v>3.8349640000000002E-3</v>
      </c>
      <c r="JA300" s="1">
        <v>1.1624890000000001</v>
      </c>
      <c r="JB300">
        <v>0.86314299999999999</v>
      </c>
      <c r="JC300">
        <v>22.20618</v>
      </c>
      <c r="JD300" s="1">
        <v>3.400218E-3</v>
      </c>
      <c r="JE300" s="1">
        <v>1.0312110000000001</v>
      </c>
      <c r="JF300">
        <v>0.86097060000000003</v>
      </c>
      <c r="JG300">
        <v>23.188469999999999</v>
      </c>
      <c r="JH300" s="1">
        <v>2.9894779999999998E-3</v>
      </c>
      <c r="JI300" s="1">
        <v>0.90703999999999996</v>
      </c>
      <c r="JJ300">
        <v>0.85910140000000002</v>
      </c>
      <c r="JK300">
        <v>24.07555</v>
      </c>
      <c r="JL300" s="1">
        <v>2.6147459999999998E-3</v>
      </c>
      <c r="JM300" s="1">
        <v>0.79347650000000003</v>
      </c>
      <c r="JN300">
        <v>0.85748639999999998</v>
      </c>
      <c r="JO300">
        <v>24.813179999999999</v>
      </c>
      <c r="JP300" s="1">
        <v>2.2849060000000002E-3</v>
      </c>
      <c r="JQ300" s="1">
        <v>0.69334110000000004</v>
      </c>
      <c r="JR300">
        <v>0.85616250000000005</v>
      </c>
      <c r="JS300">
        <v>25.34131</v>
      </c>
      <c r="JT300" s="1">
        <v>2.0028820000000001E-3</v>
      </c>
      <c r="JU300" s="1">
        <v>0.60758999999999996</v>
      </c>
      <c r="JV300">
        <v>0.85508099999999998</v>
      </c>
      <c r="JW300">
        <v>25.156320000000001</v>
      </c>
      <c r="JX300" s="1">
        <v>1.764856E-3</v>
      </c>
      <c r="JY300" s="1">
        <v>0.53522570000000003</v>
      </c>
      <c r="JZ300">
        <v>0.85425510000000004</v>
      </c>
      <c r="KA300">
        <v>24.552389999999999</v>
      </c>
      <c r="KB300" s="1">
        <v>1.5615970000000001E-3</v>
      </c>
      <c r="KC300" s="1">
        <v>0.4734894</v>
      </c>
      <c r="KD300">
        <v>0.85358219999999996</v>
      </c>
      <c r="KE300">
        <v>24.237269999999999</v>
      </c>
      <c r="KF300" s="1">
        <v>1.381338E-3</v>
      </c>
      <c r="KG300" s="1">
        <v>0.41888510000000001</v>
      </c>
      <c r="KH300">
        <v>0.8531263</v>
      </c>
      <c r="KI300">
        <v>24.07471</v>
      </c>
      <c r="KJ300" s="1">
        <v>1.21514E-3</v>
      </c>
      <c r="KK300" s="1">
        <v>0.36855329999999997</v>
      </c>
      <c r="KL300">
        <v>0.85283909999999996</v>
      </c>
      <c r="KM300">
        <v>24.528890000000001</v>
      </c>
      <c r="KN300" s="1">
        <v>1.059258E-3</v>
      </c>
      <c r="KO300" s="1">
        <v>0.32141969999999997</v>
      </c>
      <c r="KP300">
        <v>0.85267329999999997</v>
      </c>
      <c r="KQ300">
        <v>24.814209999999999</v>
      </c>
      <c r="KR300" s="1">
        <v>9.1659979999999999E-4</v>
      </c>
      <c r="KS300" s="1">
        <v>0.27819349999999998</v>
      </c>
      <c r="KT300">
        <v>0.85267000000000004</v>
      </c>
      <c r="KU300">
        <v>24.74832</v>
      </c>
      <c r="KV300" s="1">
        <v>7.9251949999999995E-4</v>
      </c>
      <c r="KW300" s="1">
        <v>0.2404819</v>
      </c>
      <c r="KX300">
        <v>0.85287170000000001</v>
      </c>
      <c r="KY300">
        <v>24.538519999999998</v>
      </c>
      <c r="KZ300" s="1">
        <v>6.9082349999999998E-4</v>
      </c>
      <c r="LA300" s="1">
        <v>0.20945320000000001</v>
      </c>
      <c r="LB300">
        <v>0.85316809999999998</v>
      </c>
      <c r="LC300">
        <v>24.030940000000001</v>
      </c>
      <c r="LD300" s="1">
        <v>6.1121820000000003E-4</v>
      </c>
      <c r="LE300" s="1">
        <v>0.18513170000000001</v>
      </c>
      <c r="LF300">
        <v>0.85364260000000003</v>
      </c>
      <c r="LG300">
        <v>23.545169999999999</v>
      </c>
      <c r="LH300" s="1">
        <v>5.5014110000000001E-4</v>
      </c>
      <c r="LI300" s="1">
        <v>0.16646230000000001</v>
      </c>
      <c r="LJ300">
        <v>0.85419319999999999</v>
      </c>
      <c r="LK300">
        <v>23.207740000000001</v>
      </c>
      <c r="LL300" s="1">
        <v>5.0221160000000001E-4</v>
      </c>
      <c r="LM300" s="1">
        <v>0.15184130000000001</v>
      </c>
      <c r="LN300">
        <v>0.85485060000000002</v>
      </c>
      <c r="LO300">
        <v>23.234660000000002</v>
      </c>
      <c r="LP300" s="1">
        <v>4.6253290000000002E-4</v>
      </c>
      <c r="LQ300" s="1">
        <v>0.13976479999999999</v>
      </c>
      <c r="LR300">
        <v>0.85549660000000005</v>
      </c>
      <c r="LS300">
        <v>24.091470000000001</v>
      </c>
      <c r="LT300" s="1">
        <v>4.2768960000000002E-4</v>
      </c>
      <c r="LU300" s="1">
        <v>0.12919839999999999</v>
      </c>
      <c r="LV300">
        <v>0.85616700000000001</v>
      </c>
      <c r="LW300">
        <v>24.926690000000001</v>
      </c>
      <c r="LX300" s="1">
        <v>3.9613940000000002E-4</v>
      </c>
      <c r="LY300" s="1">
        <v>0.11965149999999999</v>
      </c>
      <c r="LZ300">
        <v>0.85685160000000005</v>
      </c>
      <c r="MA300">
        <v>25.669920000000001</v>
      </c>
      <c r="MB300" s="1">
        <v>3.6758960000000002E-4</v>
      </c>
      <c r="MC300" s="1">
        <v>0.1110005</v>
      </c>
      <c r="MD300">
        <v>0.85743409999999998</v>
      </c>
      <c r="ME300">
        <v>26.024730000000002</v>
      </c>
      <c r="MF300" s="1">
        <v>3.4219079999999998E-4</v>
      </c>
      <c r="MG300" s="1">
        <v>0.103298</v>
      </c>
      <c r="MH300">
        <v>0.85789269999999995</v>
      </c>
      <c r="MI300">
        <v>25.861699999999999</v>
      </c>
      <c r="MJ300" s="1">
        <v>3.1997619999999999E-4</v>
      </c>
      <c r="MK300" s="1">
        <v>9.6562209999999996E-2</v>
      </c>
      <c r="ML300">
        <v>0.85826590000000003</v>
      </c>
      <c r="MM300">
        <v>25.139869999999998</v>
      </c>
      <c r="MN300" s="1">
        <v>3.0075229999999999E-4</v>
      </c>
      <c r="MO300" s="1">
        <v>9.0734090000000003E-2</v>
      </c>
      <c r="MP300">
        <v>0.85853860000000004</v>
      </c>
      <c r="MQ300">
        <v>24.702459999999999</v>
      </c>
      <c r="MR300" s="1">
        <v>2.8408179999999999E-4</v>
      </c>
      <c r="MS300" s="1">
        <v>8.5687200000000005E-2</v>
      </c>
      <c r="MT300">
        <v>0.85871969999999997</v>
      </c>
      <c r="MU300">
        <v>24.462610000000002</v>
      </c>
      <c r="MV300" s="1">
        <v>2.6950500000000002E-4</v>
      </c>
      <c r="MW300" s="1">
        <v>8.1270190000000006E-2</v>
      </c>
      <c r="MX300">
        <v>0.8588015</v>
      </c>
      <c r="MY300">
        <v>24.72099</v>
      </c>
      <c r="MZ300" s="1">
        <v>2.5662679999999998E-4</v>
      </c>
      <c r="NA300" s="1">
        <v>7.7374410000000005E-2</v>
      </c>
      <c r="NB300">
        <v>0.8587745</v>
      </c>
      <c r="NC300">
        <v>25.17333</v>
      </c>
      <c r="ND300" s="1">
        <v>2.453232E-4</v>
      </c>
      <c r="NE300" s="1">
        <v>7.3954110000000003E-2</v>
      </c>
      <c r="NF300">
        <v>0.8587745</v>
      </c>
      <c r="NG300">
        <v>25.17333</v>
      </c>
      <c r="NH300" s="1">
        <v>2.453232E-4</v>
      </c>
      <c r="NI300" s="1">
        <v>7.3954110000000003E-2</v>
      </c>
      <c r="NJ300">
        <v>0.8587745</v>
      </c>
      <c r="NK300">
        <v>25.17333</v>
      </c>
      <c r="NL300" s="1">
        <v>2.453232E-4</v>
      </c>
      <c r="NM300" s="1">
        <v>7.3954110000000003E-2</v>
      </c>
      <c r="NN300">
        <v>0.8587745</v>
      </c>
      <c r="NO300">
        <v>25.17333</v>
      </c>
      <c r="NP300" s="1">
        <v>2.453232E-4</v>
      </c>
      <c r="NQ300" s="1">
        <v>7.3954110000000003E-2</v>
      </c>
      <c r="NR300">
        <v>0.8587745</v>
      </c>
      <c r="NS300">
        <v>25.17333</v>
      </c>
      <c r="NT300" s="1">
        <v>2.453232E-4</v>
      </c>
      <c r="NU300" s="1">
        <v>7.3954110000000003E-2</v>
      </c>
      <c r="NV300">
        <v>0.8587745</v>
      </c>
      <c r="NW300">
        <v>25.17333</v>
      </c>
      <c r="NX300" s="1">
        <v>2.453232E-4</v>
      </c>
      <c r="NY300" s="1">
        <v>7.3954110000000003E-2</v>
      </c>
      <c r="NZ300">
        <v>0.8587745</v>
      </c>
      <c r="OA300">
        <v>25.17333</v>
      </c>
      <c r="OB300" s="1">
        <v>2.453232E-4</v>
      </c>
      <c r="OC300" s="1">
        <v>7.3954110000000003E-2</v>
      </c>
      <c r="OD300">
        <v>0.8587745</v>
      </c>
      <c r="OE300">
        <v>25.17333</v>
      </c>
      <c r="OF300" s="1">
        <v>2.453232E-4</v>
      </c>
      <c r="OG300" s="1">
        <v>7.3954110000000003E-2</v>
      </c>
      <c r="OH300">
        <v>0.8587745</v>
      </c>
      <c r="OI300">
        <v>25.17333</v>
      </c>
      <c r="OJ300" s="1">
        <v>2.453232E-4</v>
      </c>
      <c r="OK300" s="1">
        <v>7.3954110000000003E-2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0.92358629999999997</v>
      </c>
      <c r="G301">
        <v>18.55837</v>
      </c>
      <c r="H301">
        <v>0</v>
      </c>
      <c r="I301">
        <v>0</v>
      </c>
      <c r="J301">
        <v>0.92162659999999996</v>
      </c>
      <c r="K301">
        <v>19.332550000000001</v>
      </c>
      <c r="L301">
        <v>0</v>
      </c>
      <c r="M301">
        <v>0</v>
      </c>
      <c r="N301">
        <v>0.91964699999999999</v>
      </c>
      <c r="O301">
        <v>19.908729999999998</v>
      </c>
      <c r="P301">
        <v>0</v>
      </c>
      <c r="Q301">
        <v>0</v>
      </c>
      <c r="R301">
        <v>0.91763050000000002</v>
      </c>
      <c r="S301">
        <v>20.40409</v>
      </c>
      <c r="T301">
        <v>0</v>
      </c>
      <c r="U301">
        <v>0</v>
      </c>
      <c r="V301">
        <v>0.91560920000000001</v>
      </c>
      <c r="W301">
        <v>20.794699999999999</v>
      </c>
      <c r="X301">
        <v>0</v>
      </c>
      <c r="Y301">
        <v>0</v>
      </c>
      <c r="Z301">
        <v>0.9135858</v>
      </c>
      <c r="AA301">
        <v>20.528479999999998</v>
      </c>
      <c r="AB301">
        <v>0</v>
      </c>
      <c r="AC301">
        <v>0</v>
      </c>
      <c r="AD301">
        <v>0.91154579999999996</v>
      </c>
      <c r="AE301">
        <v>19.825310000000002</v>
      </c>
      <c r="AF301">
        <v>0</v>
      </c>
      <c r="AG301">
        <v>0</v>
      </c>
      <c r="AH301">
        <v>0.90944650000000005</v>
      </c>
      <c r="AI301">
        <v>19.332930000000001</v>
      </c>
      <c r="AJ301">
        <v>0</v>
      </c>
      <c r="AK301">
        <v>0</v>
      </c>
      <c r="AL301">
        <v>0.90740100000000001</v>
      </c>
      <c r="AM301">
        <v>19.124580000000002</v>
      </c>
      <c r="AN301">
        <v>0</v>
      </c>
      <c r="AO301">
        <v>0</v>
      </c>
      <c r="AP301">
        <v>0.90528059999999999</v>
      </c>
      <c r="AQ301">
        <v>19.740590000000001</v>
      </c>
      <c r="AR301">
        <v>0</v>
      </c>
      <c r="AS301">
        <v>0</v>
      </c>
      <c r="AT301">
        <v>0.90315299999999998</v>
      </c>
      <c r="AU301">
        <v>20.394600000000001</v>
      </c>
      <c r="AV301">
        <v>0</v>
      </c>
      <c r="AW301">
        <v>0</v>
      </c>
      <c r="AX301">
        <v>0.90094730000000001</v>
      </c>
      <c r="AY301">
        <v>20.94069</v>
      </c>
      <c r="AZ301">
        <v>0</v>
      </c>
      <c r="BA301">
        <v>0</v>
      </c>
      <c r="BB301">
        <v>0.89863749999999998</v>
      </c>
      <c r="BC301">
        <v>21.432980000000001</v>
      </c>
      <c r="BD301">
        <v>0</v>
      </c>
      <c r="BE301">
        <v>0</v>
      </c>
      <c r="BF301">
        <v>0.8962696</v>
      </c>
      <c r="BG301">
        <v>21.295770000000001</v>
      </c>
      <c r="BH301">
        <v>0</v>
      </c>
      <c r="BI301">
        <v>0</v>
      </c>
      <c r="BJ301">
        <v>0.89386109999999996</v>
      </c>
      <c r="BK301">
        <v>20.923940000000002</v>
      </c>
      <c r="BL301">
        <v>4.5342549999999996E-25</v>
      </c>
      <c r="BM301" s="1">
        <v>1.6330469999999999E-22</v>
      </c>
      <c r="BN301">
        <v>0.89138720000000005</v>
      </c>
      <c r="BO301">
        <v>20.626200000000001</v>
      </c>
      <c r="BP301" s="1">
        <v>1.2702269999999999E-18</v>
      </c>
      <c r="BQ301" s="1">
        <v>4.560587E-16</v>
      </c>
      <c r="BR301">
        <v>0.88886370000000003</v>
      </c>
      <c r="BS301">
        <v>20.488499999999998</v>
      </c>
      <c r="BT301" s="1">
        <v>2.1114489999999999E-10</v>
      </c>
      <c r="BU301" s="1">
        <v>5.1237559999999997E-8</v>
      </c>
      <c r="BV301">
        <v>0.8863278</v>
      </c>
      <c r="BW301">
        <v>20.54513</v>
      </c>
      <c r="BX301" s="1">
        <v>8.5696160000000005E-7</v>
      </c>
      <c r="BY301" s="1">
        <v>2.269165E-4</v>
      </c>
      <c r="BZ301">
        <v>0.8837005</v>
      </c>
      <c r="CA301">
        <v>21.043189999999999</v>
      </c>
      <c r="CB301" s="1">
        <v>2.8624629999999998E-4</v>
      </c>
      <c r="CC301" s="1">
        <v>8.058063E-2</v>
      </c>
      <c r="CD301">
        <v>0.8810306</v>
      </c>
      <c r="CE301">
        <v>21.27516</v>
      </c>
      <c r="CF301" s="1">
        <v>2.1316829999999998E-2</v>
      </c>
      <c r="CG301" s="1">
        <v>6.3281869999999998</v>
      </c>
      <c r="CH301">
        <v>0.87825750000000002</v>
      </c>
      <c r="CI301">
        <v>21.399270000000001</v>
      </c>
      <c r="CJ301" s="1">
        <v>0.51654310000000003</v>
      </c>
      <c r="CK301" s="1">
        <v>160.655</v>
      </c>
      <c r="CL301">
        <v>0.87535070000000004</v>
      </c>
      <c r="CM301">
        <v>21.094709999999999</v>
      </c>
      <c r="CN301" s="1">
        <v>5.059056</v>
      </c>
      <c r="CO301">
        <v>1643.6420000000001</v>
      </c>
      <c r="CP301">
        <v>0.87219789999999997</v>
      </c>
      <c r="CQ301">
        <v>20.754480000000001</v>
      </c>
      <c r="CR301">
        <v>23.324629999999999</v>
      </c>
      <c r="CS301">
        <v>7894.7860000000001</v>
      </c>
      <c r="CT301">
        <v>0.86838550000000003</v>
      </c>
      <c r="CU301">
        <v>20.362719999999999</v>
      </c>
      <c r="CV301">
        <v>56.73359</v>
      </c>
      <c r="CW301">
        <v>19962.09</v>
      </c>
      <c r="CX301">
        <v>0.86458800000000002</v>
      </c>
      <c r="CY301">
        <v>20.00356</v>
      </c>
      <c r="CZ301">
        <v>79.671539999999993</v>
      </c>
      <c r="DA301">
        <v>29061.63</v>
      </c>
      <c r="DB301">
        <v>0.8603847</v>
      </c>
      <c r="DC301">
        <v>19.938890000000001</v>
      </c>
      <c r="DD301">
        <v>69.74418</v>
      </c>
      <c r="DE301">
        <v>26315.21</v>
      </c>
      <c r="DF301">
        <v>0.85561140000000002</v>
      </c>
      <c r="DG301">
        <v>20.27036</v>
      </c>
      <c r="DH301">
        <v>40.692709999999998</v>
      </c>
      <c r="DI301">
        <v>15853.54</v>
      </c>
      <c r="DJ301">
        <v>0.85081390000000001</v>
      </c>
      <c r="DK301">
        <v>20.494299999999999</v>
      </c>
      <c r="DL301">
        <v>16.869039999999998</v>
      </c>
      <c r="DM301">
        <v>6768.2520000000004</v>
      </c>
      <c r="DN301">
        <v>0.84709849999999998</v>
      </c>
      <c r="DO301">
        <v>20.672699999999999</v>
      </c>
      <c r="DP301">
        <v>5.2675669999999997</v>
      </c>
      <c r="DQ301">
        <v>2168.7449999999999</v>
      </c>
      <c r="DR301">
        <v>0.84365920000000005</v>
      </c>
      <c r="DS301">
        <v>20.202919999999999</v>
      </c>
      <c r="DT301">
        <v>1.3274269999999999</v>
      </c>
      <c r="DU301">
        <v>557.16629999999998</v>
      </c>
      <c r="DV301">
        <v>0.84023499999999995</v>
      </c>
      <c r="DW301">
        <v>19.600539999999999</v>
      </c>
      <c r="DX301">
        <v>0.31164069999999999</v>
      </c>
      <c r="DY301">
        <v>131.10910000000001</v>
      </c>
      <c r="DZ301">
        <v>0.83709690000000003</v>
      </c>
      <c r="EA301">
        <v>19.08925</v>
      </c>
      <c r="EB301">
        <v>9.9856089999999995E-2</v>
      </c>
      <c r="EC301">
        <v>40.378970000000002</v>
      </c>
      <c r="ED301">
        <v>0.83398620000000001</v>
      </c>
      <c r="EE301">
        <v>18.64705</v>
      </c>
      <c r="EF301">
        <v>6.090984E-2</v>
      </c>
      <c r="EG301">
        <v>23.546700000000001</v>
      </c>
      <c r="EH301">
        <v>0.83097900000000002</v>
      </c>
      <c r="EI301">
        <v>18.92726</v>
      </c>
      <c r="EJ301">
        <v>5.37235E-2</v>
      </c>
      <c r="EK301">
        <v>20.483820000000001</v>
      </c>
      <c r="EL301">
        <v>0.82792759999999999</v>
      </c>
      <c r="EM301">
        <v>19.295719999999999</v>
      </c>
      <c r="EN301">
        <v>5.2285659999999998E-2</v>
      </c>
      <c r="EO301">
        <v>19.916460000000001</v>
      </c>
      <c r="EP301">
        <v>0.82564539999999997</v>
      </c>
      <c r="EQ301">
        <v>19.596599999999999</v>
      </c>
      <c r="ER301" s="1">
        <v>5.1653209999999998E-2</v>
      </c>
      <c r="ES301">
        <v>19.709389999999999</v>
      </c>
      <c r="ET301">
        <v>0.82378890000000005</v>
      </c>
      <c r="EU301">
        <v>20.10005</v>
      </c>
      <c r="EV301" s="1">
        <v>5.0293320000000002E-2</v>
      </c>
      <c r="EW301">
        <v>19.241910000000001</v>
      </c>
      <c r="EX301">
        <v>0.8222583</v>
      </c>
      <c r="EY301">
        <v>20.084119999999999</v>
      </c>
      <c r="EZ301" s="1">
        <v>4.7813429999999997E-2</v>
      </c>
      <c r="FA301">
        <v>18.35519</v>
      </c>
      <c r="FB301">
        <v>0.82084330000000005</v>
      </c>
      <c r="FC301">
        <v>19.46818</v>
      </c>
      <c r="FD301" s="1">
        <v>4.4512049999999997E-2</v>
      </c>
      <c r="FE301" s="1">
        <v>17.136759999999999</v>
      </c>
      <c r="FF301">
        <v>0.81938009999999994</v>
      </c>
      <c r="FG301">
        <v>18.91733</v>
      </c>
      <c r="FH301" s="1">
        <v>4.081709E-2</v>
      </c>
      <c r="FI301" s="1">
        <v>15.75231</v>
      </c>
      <c r="FJ301">
        <v>0.81789710000000004</v>
      </c>
      <c r="FK301">
        <v>18.46435</v>
      </c>
      <c r="FL301" s="1">
        <v>3.7104909999999998E-2</v>
      </c>
      <c r="FM301" s="1">
        <v>14.34848</v>
      </c>
      <c r="FN301">
        <v>0.81669409999999998</v>
      </c>
      <c r="FO301">
        <v>18.82572</v>
      </c>
      <c r="FP301" s="1">
        <v>3.361803E-2</v>
      </c>
      <c r="FQ301" s="1">
        <v>13.01824</v>
      </c>
      <c r="FR301">
        <v>0.81571749999999998</v>
      </c>
      <c r="FS301">
        <v>19.33896</v>
      </c>
      <c r="FT301" s="1">
        <v>3.0480090000000001E-2</v>
      </c>
      <c r="FU301" s="1">
        <v>11.812760000000001</v>
      </c>
      <c r="FV301">
        <v>0.81470759999999998</v>
      </c>
      <c r="FW301">
        <v>19.996449999999999</v>
      </c>
      <c r="FX301" s="1">
        <v>2.765223E-2</v>
      </c>
      <c r="FY301" s="1">
        <v>10.723699999999999</v>
      </c>
      <c r="FZ301">
        <v>0.81446549999999995</v>
      </c>
      <c r="GA301">
        <v>20.669779999999999</v>
      </c>
      <c r="GB301" s="1">
        <v>2.5082650000000001E-2</v>
      </c>
      <c r="GC301" s="1">
        <v>9.7244799999999998</v>
      </c>
      <c r="GD301">
        <v>0.81453909999999996</v>
      </c>
      <c r="GE301">
        <v>20.698869999999999</v>
      </c>
      <c r="GF301" s="1">
        <v>2.2736659999999999E-2</v>
      </c>
      <c r="GG301" s="1">
        <v>8.8094400000000004</v>
      </c>
      <c r="GH301">
        <v>0.81490580000000001</v>
      </c>
      <c r="GI301">
        <v>20.36619</v>
      </c>
      <c r="GJ301" s="1">
        <v>2.060325E-2</v>
      </c>
      <c r="GK301" s="1">
        <v>7.9782070000000003</v>
      </c>
      <c r="GL301">
        <v>0.81523639999999997</v>
      </c>
      <c r="GM301">
        <v>20.109369999999998</v>
      </c>
      <c r="GN301" s="1">
        <v>1.866874E-2</v>
      </c>
      <c r="GO301" s="1">
        <v>7.2244650000000004</v>
      </c>
      <c r="GP301">
        <v>0.81641949999999996</v>
      </c>
      <c r="GQ301">
        <v>19.868469999999999</v>
      </c>
      <c r="GR301" s="1">
        <v>1.6931109999999999E-2</v>
      </c>
      <c r="GS301" s="1">
        <v>6.5437219999999998</v>
      </c>
      <c r="GT301">
        <v>0.8173608</v>
      </c>
      <c r="GU301">
        <v>20.39227</v>
      </c>
      <c r="GV301" s="1">
        <v>1.5340639999999999E-2</v>
      </c>
      <c r="GW301" s="1">
        <v>5.9235870000000004</v>
      </c>
      <c r="GX301">
        <v>0.81921920000000004</v>
      </c>
      <c r="GY301">
        <v>20.947880000000001</v>
      </c>
      <c r="GZ301" s="1">
        <v>1.3918639999999999E-2</v>
      </c>
      <c r="HA301" s="1">
        <v>5.3647590000000003</v>
      </c>
      <c r="HB301">
        <v>0.82126560000000004</v>
      </c>
      <c r="HC301">
        <v>21.575469999999999</v>
      </c>
      <c r="HD301" s="1">
        <v>1.265055E-2</v>
      </c>
      <c r="HE301" s="1">
        <v>4.8653209999999998</v>
      </c>
      <c r="HF301">
        <v>0.82286800000000004</v>
      </c>
      <c r="HG301">
        <v>22.115259999999999</v>
      </c>
      <c r="HH301" s="1">
        <v>1.150724E-2</v>
      </c>
      <c r="HI301" s="1">
        <v>4.4180020000000004</v>
      </c>
      <c r="HJ301">
        <v>0.82398459999999996</v>
      </c>
      <c r="HK301">
        <v>22.119199999999999</v>
      </c>
      <c r="HL301" s="1">
        <v>1.0466629999999999E-2</v>
      </c>
      <c r="HM301" s="1">
        <v>4.0136380000000003</v>
      </c>
      <c r="HN301">
        <v>0.82516909999999999</v>
      </c>
      <c r="HO301">
        <v>21.785540000000001</v>
      </c>
      <c r="HP301" s="1">
        <v>9.5175510000000008E-3</v>
      </c>
      <c r="HQ301" s="1">
        <v>3.646563</v>
      </c>
      <c r="HR301">
        <v>0.82615740000000004</v>
      </c>
      <c r="HS301">
        <v>21.627269999999999</v>
      </c>
      <c r="HT301" s="1">
        <v>8.6483080000000004E-3</v>
      </c>
      <c r="HU301" s="1">
        <v>3.3108279999999999</v>
      </c>
      <c r="HV301">
        <v>0.82709719999999998</v>
      </c>
      <c r="HW301">
        <v>21.55442</v>
      </c>
      <c r="HX301" s="1">
        <v>7.8481179999999994E-3</v>
      </c>
      <c r="HY301" s="1">
        <v>3.0024860000000002</v>
      </c>
      <c r="HZ301">
        <v>0.82826569999999999</v>
      </c>
      <c r="IA301">
        <v>22.09628</v>
      </c>
      <c r="IB301" s="1">
        <v>7.1136530000000002E-3</v>
      </c>
      <c r="IC301" s="1">
        <v>2.7196319999999998</v>
      </c>
      <c r="ID301">
        <v>0.82701429999999998</v>
      </c>
      <c r="IE301">
        <v>21.969570000000001</v>
      </c>
      <c r="IF301" s="1">
        <v>6.4480850000000001E-3</v>
      </c>
      <c r="IG301" s="1">
        <v>2.4659450000000001</v>
      </c>
      <c r="IH301">
        <v>0.82598340000000003</v>
      </c>
      <c r="II301">
        <v>22.47298</v>
      </c>
      <c r="IJ301" s="1">
        <v>5.8497699999999998E-3</v>
      </c>
      <c r="IK301" s="1">
        <v>2.237479</v>
      </c>
      <c r="IL301">
        <v>0.82509770000000004</v>
      </c>
      <c r="IM301">
        <v>22.78932</v>
      </c>
      <c r="IN301" s="1">
        <v>5.3081439999999999E-3</v>
      </c>
      <c r="IO301" s="1">
        <v>2.0301589999999998</v>
      </c>
      <c r="IP301">
        <v>0.82435009999999997</v>
      </c>
      <c r="IQ301">
        <v>22.599430000000002</v>
      </c>
      <c r="IR301" s="1">
        <v>4.80854E-3</v>
      </c>
      <c r="IS301" s="1">
        <v>1.839315</v>
      </c>
      <c r="IT301">
        <v>0.82380520000000002</v>
      </c>
      <c r="IU301">
        <v>22.239139999999999</v>
      </c>
      <c r="IV301" s="1">
        <v>4.3373300000000004E-3</v>
      </c>
      <c r="IW301" s="1">
        <v>1.659546</v>
      </c>
      <c r="IX301">
        <v>0.82351529999999995</v>
      </c>
      <c r="IY301">
        <v>22.038029999999999</v>
      </c>
      <c r="IZ301" s="1">
        <v>3.8844019999999999E-3</v>
      </c>
      <c r="JA301" s="1">
        <v>1.4867589999999999</v>
      </c>
      <c r="JB301">
        <v>0.82326299999999997</v>
      </c>
      <c r="JC301">
        <v>22.171189999999999</v>
      </c>
      <c r="JD301" s="1">
        <v>3.4477370000000002E-3</v>
      </c>
      <c r="JE301" s="1">
        <v>1.3201499999999999</v>
      </c>
      <c r="JF301">
        <v>0.8230558</v>
      </c>
      <c r="JG301">
        <v>23.207789999999999</v>
      </c>
      <c r="JH301" s="1">
        <v>3.0338470000000001E-3</v>
      </c>
      <c r="JI301" s="1">
        <v>1.1620649999999999</v>
      </c>
      <c r="JJ301">
        <v>0.82287999999999994</v>
      </c>
      <c r="JK301">
        <v>24.155449999999998</v>
      </c>
      <c r="JL301" s="1">
        <v>2.6547300000000001E-3</v>
      </c>
      <c r="JM301" s="1">
        <v>1.016886</v>
      </c>
      <c r="JN301">
        <v>0.82277199999999995</v>
      </c>
      <c r="JO301">
        <v>24.917829999999999</v>
      </c>
      <c r="JP301" s="1">
        <v>2.319668E-3</v>
      </c>
      <c r="JQ301" s="1">
        <v>0.8882601</v>
      </c>
      <c r="JR301">
        <v>0.82265370000000004</v>
      </c>
      <c r="JS301">
        <v>25.444870000000002</v>
      </c>
      <c r="JT301" s="1">
        <v>2.0323770000000001E-3</v>
      </c>
      <c r="JU301" s="1">
        <v>0.77774790000000005</v>
      </c>
      <c r="JV301">
        <v>0.82259760000000004</v>
      </c>
      <c r="JW301">
        <v>25.224340000000002</v>
      </c>
      <c r="JX301" s="1">
        <v>1.789775E-3</v>
      </c>
      <c r="JY301" s="1">
        <v>0.68443670000000001</v>
      </c>
      <c r="JZ301">
        <v>0.82258629999999999</v>
      </c>
      <c r="KA301">
        <v>24.55846</v>
      </c>
      <c r="KB301" s="1">
        <v>1.583166E-3</v>
      </c>
      <c r="KC301" s="1">
        <v>0.6051126</v>
      </c>
      <c r="KD301">
        <v>0.8226388</v>
      </c>
      <c r="KE301">
        <v>24.21274</v>
      </c>
      <c r="KF301" s="1">
        <v>1.4008200000000001E-3</v>
      </c>
      <c r="KG301" s="1">
        <v>0.53541059999999996</v>
      </c>
      <c r="KH301">
        <v>0.8227236</v>
      </c>
      <c r="KI301">
        <v>24.056139999999999</v>
      </c>
      <c r="KJ301" s="1">
        <v>1.2333369999999999E-3</v>
      </c>
      <c r="KK301" s="1">
        <v>0.47153250000000002</v>
      </c>
      <c r="KL301">
        <v>0.82282809999999995</v>
      </c>
      <c r="KM301">
        <v>24.542590000000001</v>
      </c>
      <c r="KN301" s="1">
        <v>1.076249E-3</v>
      </c>
      <c r="KO301" s="1">
        <v>0.41175099999999998</v>
      </c>
      <c r="KP301">
        <v>0.82292069999999995</v>
      </c>
      <c r="KQ301">
        <v>24.870149999999999</v>
      </c>
      <c r="KR301" s="1">
        <v>9.3189110000000005E-4</v>
      </c>
      <c r="KS301" s="1">
        <v>0.35667149999999997</v>
      </c>
      <c r="KT301">
        <v>0.82308950000000003</v>
      </c>
      <c r="KU301">
        <v>24.819659999999999</v>
      </c>
      <c r="KV301" s="1">
        <v>8.0551470000000003E-4</v>
      </c>
      <c r="KW301" s="1">
        <v>0.3082376</v>
      </c>
      <c r="KX301">
        <v>0.82327870000000003</v>
      </c>
      <c r="KY301">
        <v>24.607890000000001</v>
      </c>
      <c r="KZ301" s="1">
        <v>7.01254E-4</v>
      </c>
      <c r="LA301" s="1">
        <v>0.26804620000000001</v>
      </c>
      <c r="LB301">
        <v>0.823546</v>
      </c>
      <c r="LC301">
        <v>24.079730000000001</v>
      </c>
      <c r="LD301" s="1">
        <v>6.1926869999999999E-4</v>
      </c>
      <c r="LE301" s="1">
        <v>0.2363527</v>
      </c>
      <c r="LF301">
        <v>0.82381159999999998</v>
      </c>
      <c r="LG301">
        <v>23.557600000000001</v>
      </c>
      <c r="LH301" s="1">
        <v>5.5633720000000002E-4</v>
      </c>
      <c r="LI301" s="1">
        <v>0.21199999999999999</v>
      </c>
      <c r="LJ301">
        <v>0.82409750000000004</v>
      </c>
      <c r="LK301">
        <v>23.193059999999999</v>
      </c>
      <c r="LL301" s="1">
        <v>5.0716610000000001E-4</v>
      </c>
      <c r="LM301" s="1">
        <v>0.193026</v>
      </c>
      <c r="LN301">
        <v>0.82435219999999998</v>
      </c>
      <c r="LO301">
        <v>23.21377</v>
      </c>
      <c r="LP301" s="1">
        <v>4.6674180000000001E-4</v>
      </c>
      <c r="LQ301" s="1">
        <v>0.1774974</v>
      </c>
      <c r="LR301">
        <v>0.82464269999999995</v>
      </c>
      <c r="LS301">
        <v>24.107579999999999</v>
      </c>
      <c r="LT301" s="1">
        <v>4.3144789999999999E-4</v>
      </c>
      <c r="LU301" s="1">
        <v>0.16400880000000001</v>
      </c>
      <c r="LV301">
        <v>0.82487949999999999</v>
      </c>
      <c r="LW301">
        <v>24.994959999999999</v>
      </c>
      <c r="LX301" s="1">
        <v>3.9955049999999999E-4</v>
      </c>
      <c r="LY301" s="1">
        <v>0.15186179999999999</v>
      </c>
      <c r="LZ301">
        <v>0.82507410000000003</v>
      </c>
      <c r="MA301">
        <v>25.770430000000001</v>
      </c>
      <c r="MB301" s="1">
        <v>3.7066189999999998E-4</v>
      </c>
      <c r="MC301" s="1">
        <v>0.14084830000000001</v>
      </c>
      <c r="MD301">
        <v>0.82525680000000001</v>
      </c>
      <c r="ME301">
        <v>26.1327</v>
      </c>
      <c r="MF301" s="1">
        <v>3.4489969999999999E-4</v>
      </c>
      <c r="MG301" s="1">
        <v>0.1310132</v>
      </c>
      <c r="MH301">
        <v>0.82534700000000005</v>
      </c>
      <c r="MI301">
        <v>25.947559999999999</v>
      </c>
      <c r="MJ301" s="1">
        <v>3.2232909999999998E-4</v>
      </c>
      <c r="MK301" s="1">
        <v>0.1223933</v>
      </c>
      <c r="ML301">
        <v>0.82541019999999998</v>
      </c>
      <c r="MM301">
        <v>25.17503</v>
      </c>
      <c r="MN301" s="1">
        <v>3.0278390000000003E-4</v>
      </c>
      <c r="MO301" s="1">
        <v>0.1149249</v>
      </c>
      <c r="MP301">
        <v>0.82540959999999997</v>
      </c>
      <c r="MQ301">
        <v>24.69753</v>
      </c>
      <c r="MR301" s="1">
        <v>2.8584980000000002E-4</v>
      </c>
      <c r="MS301" s="1">
        <v>0.10846310000000001</v>
      </c>
      <c r="MT301">
        <v>0.8253627</v>
      </c>
      <c r="MU301">
        <v>24.45899</v>
      </c>
      <c r="MV301" s="1">
        <v>2.7105849999999997E-4</v>
      </c>
      <c r="MW301" s="1">
        <v>0.1028169</v>
      </c>
      <c r="MX301">
        <v>0.82532229999999995</v>
      </c>
      <c r="MY301">
        <v>24.745200000000001</v>
      </c>
      <c r="MZ301" s="1">
        <v>2.579972E-4</v>
      </c>
      <c r="NA301" s="1">
        <v>9.7840469999999999E-2</v>
      </c>
      <c r="NB301">
        <v>0.82524140000000001</v>
      </c>
      <c r="NC301">
        <v>25.2407</v>
      </c>
      <c r="ND301" s="1">
        <v>2.4651710000000001E-4</v>
      </c>
      <c r="NE301" s="1">
        <v>9.3461970000000005E-2</v>
      </c>
      <c r="NF301">
        <v>0.82524140000000001</v>
      </c>
      <c r="NG301">
        <v>25.2407</v>
      </c>
      <c r="NH301" s="1">
        <v>2.4651710000000001E-4</v>
      </c>
      <c r="NI301" s="1">
        <v>9.3461970000000005E-2</v>
      </c>
      <c r="NJ301">
        <v>0.82524140000000001</v>
      </c>
      <c r="NK301">
        <v>25.2407</v>
      </c>
      <c r="NL301" s="1">
        <v>2.4651710000000001E-4</v>
      </c>
      <c r="NM301" s="1">
        <v>9.3461970000000005E-2</v>
      </c>
      <c r="NN301">
        <v>0.82524140000000001</v>
      </c>
      <c r="NO301">
        <v>25.2407</v>
      </c>
      <c r="NP301" s="1">
        <v>2.4651710000000001E-4</v>
      </c>
      <c r="NQ301" s="1">
        <v>9.3461970000000005E-2</v>
      </c>
      <c r="NR301">
        <v>0.82524140000000001</v>
      </c>
      <c r="NS301">
        <v>25.2407</v>
      </c>
      <c r="NT301" s="1">
        <v>2.4651710000000001E-4</v>
      </c>
      <c r="NU301" s="1">
        <v>9.3461970000000005E-2</v>
      </c>
      <c r="NV301">
        <v>0.82524140000000001</v>
      </c>
      <c r="NW301">
        <v>25.2407</v>
      </c>
      <c r="NX301" s="1">
        <v>2.4651710000000001E-4</v>
      </c>
      <c r="NY301" s="1">
        <v>9.3461970000000005E-2</v>
      </c>
      <c r="NZ301">
        <v>0.82524140000000001</v>
      </c>
      <c r="OA301">
        <v>25.2407</v>
      </c>
      <c r="OB301" s="1">
        <v>2.4651710000000001E-4</v>
      </c>
      <c r="OC301" s="1">
        <v>9.3461970000000005E-2</v>
      </c>
      <c r="OD301">
        <v>0.82524140000000001</v>
      </c>
      <c r="OE301">
        <v>25.2407</v>
      </c>
      <c r="OF301" s="1">
        <v>2.4651710000000001E-4</v>
      </c>
      <c r="OG301" s="1">
        <v>9.3461970000000005E-2</v>
      </c>
      <c r="OH301">
        <v>0.82524140000000001</v>
      </c>
      <c r="OI301">
        <v>25.2407</v>
      </c>
      <c r="OJ301" s="1">
        <v>2.4651710000000001E-4</v>
      </c>
      <c r="OK301" s="1">
        <v>9.3461970000000005E-2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0.71111670000000005</v>
      </c>
      <c r="G302">
        <v>18.548780000000001</v>
      </c>
      <c r="H302">
        <v>0</v>
      </c>
      <c r="I302">
        <v>0</v>
      </c>
      <c r="J302">
        <v>0.70938259999999997</v>
      </c>
      <c r="K302">
        <v>19.32507</v>
      </c>
      <c r="L302">
        <v>0</v>
      </c>
      <c r="M302">
        <v>0</v>
      </c>
      <c r="N302">
        <v>0.70760920000000005</v>
      </c>
      <c r="O302">
        <v>19.925249999999998</v>
      </c>
      <c r="P302">
        <v>0</v>
      </c>
      <c r="Q302">
        <v>0</v>
      </c>
      <c r="R302">
        <v>0.70582310000000004</v>
      </c>
      <c r="S302">
        <v>20.423159999999999</v>
      </c>
      <c r="T302">
        <v>0</v>
      </c>
      <c r="U302">
        <v>0</v>
      </c>
      <c r="V302">
        <v>0.70401829999999999</v>
      </c>
      <c r="W302">
        <v>20.837420000000002</v>
      </c>
      <c r="X302">
        <v>0</v>
      </c>
      <c r="Y302">
        <v>0</v>
      </c>
      <c r="Z302">
        <v>0.70220970000000005</v>
      </c>
      <c r="AA302">
        <v>20.590109999999999</v>
      </c>
      <c r="AB302">
        <v>0</v>
      </c>
      <c r="AC302">
        <v>0</v>
      </c>
      <c r="AD302">
        <v>0.7003878</v>
      </c>
      <c r="AE302">
        <v>19.86458</v>
      </c>
      <c r="AF302">
        <v>0</v>
      </c>
      <c r="AG302">
        <v>0</v>
      </c>
      <c r="AH302">
        <v>0.69855319999999999</v>
      </c>
      <c r="AI302">
        <v>19.358319999999999</v>
      </c>
      <c r="AJ302">
        <v>0</v>
      </c>
      <c r="AK302">
        <v>0</v>
      </c>
      <c r="AL302">
        <v>0.69670779999999999</v>
      </c>
      <c r="AM302">
        <v>19.122730000000001</v>
      </c>
      <c r="AN302">
        <v>0</v>
      </c>
      <c r="AO302">
        <v>0</v>
      </c>
      <c r="AP302">
        <v>0.69482549999999998</v>
      </c>
      <c r="AQ302">
        <v>19.740259999999999</v>
      </c>
      <c r="AR302">
        <v>0</v>
      </c>
      <c r="AS302">
        <v>0</v>
      </c>
      <c r="AT302">
        <v>0.69293669999999996</v>
      </c>
      <c r="AU302">
        <v>20.403970000000001</v>
      </c>
      <c r="AV302">
        <v>0</v>
      </c>
      <c r="AW302">
        <v>0</v>
      </c>
      <c r="AX302">
        <v>0.6909845</v>
      </c>
      <c r="AY302">
        <v>20.947620000000001</v>
      </c>
      <c r="AZ302">
        <v>0</v>
      </c>
      <c r="BA302">
        <v>0</v>
      </c>
      <c r="BB302">
        <v>0.6889575</v>
      </c>
      <c r="BC302">
        <v>21.44868</v>
      </c>
      <c r="BD302">
        <v>0</v>
      </c>
      <c r="BE302">
        <v>0</v>
      </c>
      <c r="BF302">
        <v>0.68687339999999997</v>
      </c>
      <c r="BG302">
        <v>21.32798</v>
      </c>
      <c r="BH302">
        <v>0</v>
      </c>
      <c r="BI302">
        <v>0</v>
      </c>
      <c r="BJ302">
        <v>0.68473539999999999</v>
      </c>
      <c r="BK302">
        <v>20.938549999999999</v>
      </c>
      <c r="BL302">
        <v>6.7799639999999997E-26</v>
      </c>
      <c r="BM302">
        <v>2.6163399999999999E-23</v>
      </c>
      <c r="BN302">
        <v>0.68254130000000002</v>
      </c>
      <c r="BO302">
        <v>20.635739999999998</v>
      </c>
      <c r="BP302" s="1">
        <v>6.8084819999999999E-19</v>
      </c>
      <c r="BQ302" s="1">
        <v>2.6197020000000001E-16</v>
      </c>
      <c r="BR302">
        <v>0.68033259999999995</v>
      </c>
      <c r="BS302">
        <v>20.488869999999999</v>
      </c>
      <c r="BT302" s="1">
        <v>7.3827789999999996E-11</v>
      </c>
      <c r="BU302" s="1">
        <v>2.109728E-8</v>
      </c>
      <c r="BV302">
        <v>0.67807539999999999</v>
      </c>
      <c r="BW302">
        <v>20.542960000000001</v>
      </c>
      <c r="BX302" s="1">
        <v>4.269405E-7</v>
      </c>
      <c r="BY302" s="1">
        <v>1.2761310000000001E-4</v>
      </c>
      <c r="BZ302">
        <v>0.67576329999999996</v>
      </c>
      <c r="CA302">
        <v>21.042210000000001</v>
      </c>
      <c r="CB302" s="1">
        <v>1.6824940000000001E-4</v>
      </c>
      <c r="CC302" s="1">
        <v>5.2731470000000003E-2</v>
      </c>
      <c r="CD302">
        <v>0.67341530000000005</v>
      </c>
      <c r="CE302">
        <v>21.278420000000001</v>
      </c>
      <c r="CF302" s="1">
        <v>1.413614E-2</v>
      </c>
      <c r="CG302" s="1">
        <v>4.6308860000000003</v>
      </c>
      <c r="CH302">
        <v>0.67098829999999998</v>
      </c>
      <c r="CI302">
        <v>21.419789999999999</v>
      </c>
      <c r="CJ302" s="1">
        <v>0.37826019999999999</v>
      </c>
      <c r="CK302" s="1">
        <v>128.9357</v>
      </c>
      <c r="CL302">
        <v>0.66844269999999995</v>
      </c>
      <c r="CM302">
        <v>21.115390000000001</v>
      </c>
      <c r="CN302" s="1">
        <v>4.0361760000000002</v>
      </c>
      <c r="CO302">
        <v>1428.895</v>
      </c>
      <c r="CP302">
        <v>0.66567560000000003</v>
      </c>
      <c r="CQ302">
        <v>20.775950000000002</v>
      </c>
      <c r="CR302">
        <v>20.07779</v>
      </c>
      <c r="CS302">
        <v>7367.6760000000004</v>
      </c>
      <c r="CT302">
        <v>0.66239530000000002</v>
      </c>
      <c r="CU302">
        <v>20.376550000000002</v>
      </c>
      <c r="CV302">
        <v>52.299500000000002</v>
      </c>
      <c r="CW302">
        <v>19857.87</v>
      </c>
      <c r="CX302">
        <v>0.65923350000000003</v>
      </c>
      <c r="CY302">
        <v>20.00534</v>
      </c>
      <c r="CZ302">
        <v>78.192719999999994</v>
      </c>
      <c r="DA302">
        <v>30640.09</v>
      </c>
      <c r="DB302">
        <v>0.65564800000000001</v>
      </c>
      <c r="DC302">
        <v>19.923539999999999</v>
      </c>
      <c r="DD302">
        <v>72.454089999999994</v>
      </c>
      <c r="DE302">
        <v>29249.85</v>
      </c>
      <c r="DF302">
        <v>0.65151269999999994</v>
      </c>
      <c r="DG302">
        <v>20.2593</v>
      </c>
      <c r="DH302">
        <v>44.505740000000003</v>
      </c>
      <c r="DI302">
        <v>18486.05</v>
      </c>
      <c r="DJ302">
        <v>0.64701450000000005</v>
      </c>
      <c r="DK302">
        <v>20.50535</v>
      </c>
      <c r="DL302">
        <v>19.316739999999999</v>
      </c>
      <c r="DM302">
        <v>8237.6460000000006</v>
      </c>
      <c r="DN302">
        <v>0.64267980000000002</v>
      </c>
      <c r="DO302">
        <v>20.70983</v>
      </c>
      <c r="DP302">
        <v>6.278073</v>
      </c>
      <c r="DQ302">
        <v>2739.9209999999998</v>
      </c>
      <c r="DR302">
        <v>0.6384938</v>
      </c>
      <c r="DS302">
        <v>20.25611</v>
      </c>
      <c r="DT302">
        <v>1.629481</v>
      </c>
      <c r="DU302">
        <v>724.09010000000001</v>
      </c>
      <c r="DV302">
        <v>0.6343666</v>
      </c>
      <c r="DW302">
        <v>19.640689999999999</v>
      </c>
      <c r="DX302">
        <v>0.38205129999999998</v>
      </c>
      <c r="DY302">
        <v>170.83770000000001</v>
      </c>
      <c r="DZ302">
        <v>0.63043629999999995</v>
      </c>
      <c r="EA302">
        <v>19.127790000000001</v>
      </c>
      <c r="EB302">
        <v>0.1135694</v>
      </c>
      <c r="EC302">
        <v>49.452950000000001</v>
      </c>
      <c r="ED302">
        <v>0.62653029999999998</v>
      </c>
      <c r="EE302">
        <v>18.674769999999999</v>
      </c>
      <c r="EF302">
        <v>6.3378859999999995E-2</v>
      </c>
      <c r="EG302">
        <v>26.556699999999999</v>
      </c>
      <c r="EH302">
        <v>0.62276730000000002</v>
      </c>
      <c r="EI302">
        <v>18.925999999999998</v>
      </c>
      <c r="EJ302">
        <v>5.4172169999999999E-2</v>
      </c>
      <c r="EK302">
        <v>22.410499999999999</v>
      </c>
      <c r="EL302">
        <v>0.61895469999999997</v>
      </c>
      <c r="EM302">
        <v>19.308420000000002</v>
      </c>
      <c r="EN302">
        <v>5.2358370000000001E-2</v>
      </c>
      <c r="EO302">
        <v>21.659300000000002</v>
      </c>
      <c r="EP302">
        <v>0.61582769999999998</v>
      </c>
      <c r="EQ302">
        <v>19.599530000000001</v>
      </c>
      <c r="ER302">
        <v>5.17332E-2</v>
      </c>
      <c r="ES302">
        <v>21.447939999999999</v>
      </c>
      <c r="ET302">
        <v>0.6129097</v>
      </c>
      <c r="EU302">
        <v>20.108350000000002</v>
      </c>
      <c r="EV302" s="1">
        <v>5.0511889999999997E-2</v>
      </c>
      <c r="EW302">
        <v>21.008710000000001</v>
      </c>
      <c r="EX302">
        <v>0.6094022</v>
      </c>
      <c r="EY302">
        <v>20.126390000000001</v>
      </c>
      <c r="EZ302" s="1">
        <v>4.818124E-2</v>
      </c>
      <c r="FA302">
        <v>20.119109999999999</v>
      </c>
      <c r="FB302">
        <v>0.60597579999999995</v>
      </c>
      <c r="FC302">
        <v>19.502520000000001</v>
      </c>
      <c r="FD302" s="1">
        <v>4.4976710000000003E-2</v>
      </c>
      <c r="FE302" s="1">
        <v>18.847529999999999</v>
      </c>
      <c r="FF302">
        <v>0.60234620000000005</v>
      </c>
      <c r="FG302">
        <v>18.94772</v>
      </c>
      <c r="FH302" s="1">
        <v>4.1316319999999997E-2</v>
      </c>
      <c r="FI302" s="1">
        <v>17.37021</v>
      </c>
      <c r="FJ302">
        <v>0.59871430000000003</v>
      </c>
      <c r="FK302">
        <v>18.495850000000001</v>
      </c>
      <c r="FL302" s="1">
        <v>3.759734E-2</v>
      </c>
      <c r="FM302" s="1">
        <v>15.852</v>
      </c>
      <c r="FN302">
        <v>0.59528210000000004</v>
      </c>
      <c r="FO302">
        <v>18.85707</v>
      </c>
      <c r="FP302" s="1">
        <v>3.4075389999999997E-2</v>
      </c>
      <c r="FQ302" s="1">
        <v>14.401540000000001</v>
      </c>
      <c r="FR302">
        <v>0.59216389999999997</v>
      </c>
      <c r="FS302">
        <v>19.381699999999999</v>
      </c>
      <c r="FT302" s="1">
        <v>3.0894049999999999E-2</v>
      </c>
      <c r="FU302" s="1">
        <v>13.08</v>
      </c>
      <c r="FV302">
        <v>0.58908439999999995</v>
      </c>
      <c r="FW302">
        <v>20.02178</v>
      </c>
      <c r="FX302" s="1">
        <v>2.8028290000000001E-2</v>
      </c>
      <c r="FY302" s="1">
        <v>11.88388</v>
      </c>
      <c r="FZ302">
        <v>0.58665480000000003</v>
      </c>
      <c r="GA302">
        <v>20.686240000000002</v>
      </c>
      <c r="GB302" s="1">
        <v>2.5430749999999998E-2</v>
      </c>
      <c r="GC302" s="1">
        <v>10.784420000000001</v>
      </c>
      <c r="GD302">
        <v>0.58403190000000005</v>
      </c>
      <c r="GE302">
        <v>20.713640000000002</v>
      </c>
      <c r="GF302" s="1">
        <v>2.305432E-2</v>
      </c>
      <c r="GG302" s="1">
        <v>9.7755270000000003</v>
      </c>
      <c r="GH302">
        <v>0.58139320000000005</v>
      </c>
      <c r="GI302">
        <v>20.352969999999999</v>
      </c>
      <c r="GJ302" s="1">
        <v>2.0892859999999999E-2</v>
      </c>
      <c r="GK302" s="1">
        <v>8.8574129999999993</v>
      </c>
      <c r="GL302">
        <v>0.57881079999999996</v>
      </c>
      <c r="GM302">
        <v>20.10286</v>
      </c>
      <c r="GN302" s="1">
        <v>1.8932379999999999E-2</v>
      </c>
      <c r="GO302" s="1">
        <v>8.0231870000000001</v>
      </c>
      <c r="GP302">
        <v>0.57641710000000002</v>
      </c>
      <c r="GQ302">
        <v>19.878419999999998</v>
      </c>
      <c r="GR302" s="1">
        <v>1.7170609999999999E-2</v>
      </c>
      <c r="GS302" s="1">
        <v>7.2708009999999996</v>
      </c>
      <c r="GT302">
        <v>0.57366989999999995</v>
      </c>
      <c r="GU302">
        <v>20.425339999999998</v>
      </c>
      <c r="GV302" s="1">
        <v>1.555954E-2</v>
      </c>
      <c r="GW302" s="1">
        <v>6.5864320000000003</v>
      </c>
      <c r="GX302">
        <v>0.57145970000000001</v>
      </c>
      <c r="GY302">
        <v>21.004570000000001</v>
      </c>
      <c r="GZ302" s="1">
        <v>1.411544E-2</v>
      </c>
      <c r="HA302" s="1">
        <v>5.9703689999999998</v>
      </c>
      <c r="HB302">
        <v>0.56948969999999999</v>
      </c>
      <c r="HC302">
        <v>21.623699999999999</v>
      </c>
      <c r="HD302" s="1">
        <v>1.282734E-2</v>
      </c>
      <c r="HE302" s="1">
        <v>5.4189509999999999</v>
      </c>
      <c r="HF302">
        <v>0.56730590000000003</v>
      </c>
      <c r="HG302">
        <v>22.142060000000001</v>
      </c>
      <c r="HH302" s="1">
        <v>1.166728E-2</v>
      </c>
      <c r="HI302" s="1">
        <v>4.9249770000000002</v>
      </c>
      <c r="HJ302">
        <v>0.56483269999999997</v>
      </c>
      <c r="HK302">
        <v>22.125810000000001</v>
      </c>
      <c r="HL302" s="1">
        <v>1.061251E-2</v>
      </c>
      <c r="HM302" s="1">
        <v>4.4784439999999996</v>
      </c>
      <c r="HN302">
        <v>0.5621834</v>
      </c>
      <c r="HO302">
        <v>21.755970000000001</v>
      </c>
      <c r="HP302" s="1">
        <v>9.6512679999999993E-3</v>
      </c>
      <c r="HQ302" s="1">
        <v>4.0730000000000004</v>
      </c>
      <c r="HR302">
        <v>0.55943830000000005</v>
      </c>
      <c r="HS302">
        <v>21.58785</v>
      </c>
      <c r="HT302" s="1">
        <v>8.7715429999999997E-3</v>
      </c>
      <c r="HU302" s="1">
        <v>3.7017639999999998</v>
      </c>
      <c r="HV302">
        <v>0.55663510000000005</v>
      </c>
      <c r="HW302">
        <v>21.53021</v>
      </c>
      <c r="HX302" s="1">
        <v>7.9619749999999996E-3</v>
      </c>
      <c r="HY302" s="1">
        <v>3.3604989999999999</v>
      </c>
      <c r="HZ302">
        <v>0.55394049999999995</v>
      </c>
      <c r="IA302">
        <v>22.104030000000002</v>
      </c>
      <c r="IB302" s="1">
        <v>7.218159E-3</v>
      </c>
      <c r="IC302" s="1">
        <v>3.0467330000000001</v>
      </c>
      <c r="ID302">
        <v>0.5514329</v>
      </c>
      <c r="IE302">
        <v>22.003139999999998</v>
      </c>
      <c r="IF302" s="1">
        <v>6.5417740000000002E-3</v>
      </c>
      <c r="IG302" s="1">
        <v>2.7609210000000002</v>
      </c>
      <c r="IH302">
        <v>0.54941169999999995</v>
      </c>
      <c r="II302">
        <v>22.506139999999998</v>
      </c>
      <c r="IJ302" s="1">
        <v>5.9350260000000004E-3</v>
      </c>
      <c r="IK302" s="1">
        <v>2.5041159999999998</v>
      </c>
      <c r="IL302">
        <v>0.54762440000000001</v>
      </c>
      <c r="IM302">
        <v>22.837489999999999</v>
      </c>
      <c r="IN302" s="1">
        <v>5.3861999999999998E-3</v>
      </c>
      <c r="IO302" s="1">
        <v>2.2717480000000001</v>
      </c>
      <c r="IP302">
        <v>0.54599929999999997</v>
      </c>
      <c r="IQ302">
        <v>22.62651</v>
      </c>
      <c r="IR302" s="1">
        <v>4.8813880000000004E-3</v>
      </c>
      <c r="IS302" s="1">
        <v>2.0583490000000002</v>
      </c>
      <c r="IT302">
        <v>0.54461289999999996</v>
      </c>
      <c r="IU302">
        <v>22.219349999999999</v>
      </c>
      <c r="IV302" s="1">
        <v>4.4070170000000001E-3</v>
      </c>
      <c r="IW302" s="1">
        <v>1.858053</v>
      </c>
      <c r="IX302">
        <v>0.54354809999999998</v>
      </c>
      <c r="IY302">
        <v>21.995370000000001</v>
      </c>
      <c r="IZ302" s="1">
        <v>3.9522409999999996E-3</v>
      </c>
      <c r="JA302" s="1">
        <v>1.666012</v>
      </c>
      <c r="JB302">
        <v>0.54261950000000003</v>
      </c>
      <c r="JC302">
        <v>22.13327</v>
      </c>
      <c r="JD302" s="1">
        <v>3.5131580000000002E-3</v>
      </c>
      <c r="JE302" s="1">
        <v>1.4807349999999999</v>
      </c>
      <c r="JF302">
        <v>0.54184330000000003</v>
      </c>
      <c r="JG302">
        <v>23.209029999999998</v>
      </c>
      <c r="JH302" s="1">
        <v>3.0953629999999998E-3</v>
      </c>
      <c r="JI302" s="1">
        <v>1.3045020000000001</v>
      </c>
      <c r="JJ302">
        <v>0.54116129999999996</v>
      </c>
      <c r="JK302">
        <v>24.21876</v>
      </c>
      <c r="JL302" s="1">
        <v>2.7104939999999999E-3</v>
      </c>
      <c r="JM302" s="1">
        <v>1.1419790000000001</v>
      </c>
      <c r="JN302">
        <v>0.54059239999999997</v>
      </c>
      <c r="JO302">
        <v>25.007739999999998</v>
      </c>
      <c r="JP302" s="1">
        <v>2.3684119999999999E-3</v>
      </c>
      <c r="JQ302" s="1">
        <v>0.99735119999999999</v>
      </c>
      <c r="JR302">
        <v>0.54014459999999997</v>
      </c>
      <c r="JS302">
        <v>25.538229999999999</v>
      </c>
      <c r="JT302" s="1">
        <v>2.073882E-3</v>
      </c>
      <c r="JU302" s="1">
        <v>0.87265890000000002</v>
      </c>
      <c r="JV302">
        <v>0.53978769999999998</v>
      </c>
      <c r="JW302">
        <v>25.29401</v>
      </c>
      <c r="JX302" s="1">
        <v>1.8248260000000001E-3</v>
      </c>
      <c r="JY302" s="1">
        <v>0.76729069999999999</v>
      </c>
      <c r="JZ302">
        <v>0.53953019999999996</v>
      </c>
      <c r="KA302">
        <v>24.57377</v>
      </c>
      <c r="KB302" s="1">
        <v>1.613368E-3</v>
      </c>
      <c r="KC302" s="1">
        <v>0.6779423</v>
      </c>
      <c r="KD302">
        <v>0.5393192</v>
      </c>
      <c r="KE302">
        <v>24.192869999999999</v>
      </c>
      <c r="KF302" s="1">
        <v>1.42793E-3</v>
      </c>
      <c r="KG302" s="1">
        <v>0.59988560000000002</v>
      </c>
      <c r="KH302">
        <v>0.53917619999999999</v>
      </c>
      <c r="KI302">
        <v>24.037189999999999</v>
      </c>
      <c r="KJ302" s="1">
        <v>1.2585929999999999E-3</v>
      </c>
      <c r="KK302" s="1">
        <v>0.52875110000000003</v>
      </c>
      <c r="KL302">
        <v>0.53911290000000001</v>
      </c>
      <c r="KM302">
        <v>24.546150000000001</v>
      </c>
      <c r="KN302" s="1">
        <v>1.0998729999999999E-3</v>
      </c>
      <c r="KO302" s="1">
        <v>0.4622619</v>
      </c>
      <c r="KP302">
        <v>0.53909810000000002</v>
      </c>
      <c r="KQ302">
        <v>24.917490000000001</v>
      </c>
      <c r="KR302" s="1">
        <v>9.5331059999999995E-4</v>
      </c>
      <c r="KS302" s="1">
        <v>0.40077000000000002</v>
      </c>
      <c r="KT302">
        <v>0.53913869999999997</v>
      </c>
      <c r="KU302">
        <v>24.881309999999999</v>
      </c>
      <c r="KV302" s="1">
        <v>8.2387080000000004E-4</v>
      </c>
      <c r="KW302" s="1">
        <v>0.34630820000000001</v>
      </c>
      <c r="KX302">
        <v>0.53929640000000001</v>
      </c>
      <c r="KY302">
        <v>24.670819999999999</v>
      </c>
      <c r="KZ302" s="1">
        <v>7.1611139999999999E-4</v>
      </c>
      <c r="LA302" s="1">
        <v>0.30076150000000001</v>
      </c>
      <c r="LB302">
        <v>0.53949279999999999</v>
      </c>
      <c r="LC302">
        <v>24.128990000000002</v>
      </c>
      <c r="LD302" s="1">
        <v>6.307916E-4</v>
      </c>
      <c r="LE302" s="1">
        <v>0.26463900000000001</v>
      </c>
      <c r="LF302">
        <v>0.53975059999999997</v>
      </c>
      <c r="LG302">
        <v>23.574570000000001</v>
      </c>
      <c r="LH302" s="1">
        <v>5.6518289999999999E-4</v>
      </c>
      <c r="LI302" s="1">
        <v>0.2368285</v>
      </c>
      <c r="LJ302">
        <v>0.54005069999999999</v>
      </c>
      <c r="LK302">
        <v>23.182980000000001</v>
      </c>
      <c r="LL302" s="1">
        <v>5.1418799999999995E-4</v>
      </c>
      <c r="LM302" s="1">
        <v>0.215257</v>
      </c>
      <c r="LN302">
        <v>0.54038059999999999</v>
      </c>
      <c r="LO302">
        <v>23.192219999999999</v>
      </c>
      <c r="LP302" s="1">
        <v>4.7265730000000002E-4</v>
      </c>
      <c r="LQ302" s="1">
        <v>0.19773940000000001</v>
      </c>
      <c r="LR302">
        <v>0.54073830000000001</v>
      </c>
      <c r="LS302">
        <v>24.108879999999999</v>
      </c>
      <c r="LT302" s="1">
        <v>4.3670040000000002E-4</v>
      </c>
      <c r="LU302" s="1">
        <v>0.18264159999999999</v>
      </c>
      <c r="LV302">
        <v>0.54106969999999999</v>
      </c>
      <c r="LW302">
        <v>25.04806</v>
      </c>
      <c r="LX302" s="1">
        <v>4.0431419999999998E-4</v>
      </c>
      <c r="LY302" s="1">
        <v>0.16908889999999999</v>
      </c>
      <c r="LZ302">
        <v>0.54137679999999999</v>
      </c>
      <c r="MA302">
        <v>25.85689</v>
      </c>
      <c r="MB302" s="1">
        <v>3.7495669999999999E-4</v>
      </c>
      <c r="MC302" s="1">
        <v>0.15679419999999999</v>
      </c>
      <c r="MD302">
        <v>0.54163190000000005</v>
      </c>
      <c r="ME302">
        <v>26.230879999999999</v>
      </c>
      <c r="MF302" s="1">
        <v>3.4869769999999999E-4</v>
      </c>
      <c r="MG302" s="1">
        <v>0.14578720000000001</v>
      </c>
      <c r="MH302">
        <v>0.54180629999999996</v>
      </c>
      <c r="MI302">
        <v>26.032409999999999</v>
      </c>
      <c r="MJ302" s="1">
        <v>3.256321E-4</v>
      </c>
      <c r="MK302" s="1">
        <v>0.13611590000000001</v>
      </c>
      <c r="ML302">
        <v>0.54197090000000003</v>
      </c>
      <c r="MM302">
        <v>25.216190000000001</v>
      </c>
      <c r="MN302" s="1">
        <v>3.0564250000000002E-4</v>
      </c>
      <c r="MO302" s="1">
        <v>0.12773010000000001</v>
      </c>
      <c r="MP302">
        <v>0.54205840000000005</v>
      </c>
      <c r="MQ302">
        <v>24.697749999999999</v>
      </c>
      <c r="MR302" s="1">
        <v>2.8832979999999999E-4</v>
      </c>
      <c r="MS302" s="1">
        <v>0.1204727</v>
      </c>
      <c r="MT302">
        <v>0.54209799999999997</v>
      </c>
      <c r="MU302">
        <v>24.454280000000001</v>
      </c>
      <c r="MV302" s="1">
        <v>2.7323499999999998E-4</v>
      </c>
      <c r="MW302" s="1">
        <v>0.11414059999999999</v>
      </c>
      <c r="MX302">
        <v>0.54208319999999999</v>
      </c>
      <c r="MY302">
        <v>24.76024</v>
      </c>
      <c r="MZ302" s="1">
        <v>2.5991490000000001E-4</v>
      </c>
      <c r="NA302" s="1">
        <v>0.1085641</v>
      </c>
      <c r="NB302">
        <v>0.54203900000000005</v>
      </c>
      <c r="NC302">
        <v>25.29524</v>
      </c>
      <c r="ND302" s="1">
        <v>2.481912E-4</v>
      </c>
      <c r="NE302" s="1">
        <v>0.1036508</v>
      </c>
      <c r="NF302">
        <v>0.54203900000000005</v>
      </c>
      <c r="NG302">
        <v>25.29524</v>
      </c>
      <c r="NH302" s="1">
        <v>2.481912E-4</v>
      </c>
      <c r="NI302" s="1">
        <v>0.1036508</v>
      </c>
      <c r="NJ302">
        <v>0.54203900000000005</v>
      </c>
      <c r="NK302">
        <v>25.29524</v>
      </c>
      <c r="NL302" s="1">
        <v>2.481912E-4</v>
      </c>
      <c r="NM302" s="1">
        <v>0.1036508</v>
      </c>
      <c r="NN302">
        <v>0.54203900000000005</v>
      </c>
      <c r="NO302">
        <v>25.29524</v>
      </c>
      <c r="NP302" s="1">
        <v>2.481912E-4</v>
      </c>
      <c r="NQ302" s="1">
        <v>0.1036508</v>
      </c>
      <c r="NR302">
        <v>0.54203900000000005</v>
      </c>
      <c r="NS302">
        <v>25.29524</v>
      </c>
      <c r="NT302" s="1">
        <v>2.481912E-4</v>
      </c>
      <c r="NU302" s="1">
        <v>0.1036508</v>
      </c>
      <c r="NV302">
        <v>0.54203900000000005</v>
      </c>
      <c r="NW302">
        <v>25.29524</v>
      </c>
      <c r="NX302" s="1">
        <v>2.481912E-4</v>
      </c>
      <c r="NY302" s="1">
        <v>0.1036508</v>
      </c>
      <c r="NZ302">
        <v>0.54203900000000005</v>
      </c>
      <c r="OA302">
        <v>25.29524</v>
      </c>
      <c r="OB302" s="1">
        <v>2.481912E-4</v>
      </c>
      <c r="OC302" s="1">
        <v>0.1036508</v>
      </c>
      <c r="OD302">
        <v>0.54203900000000005</v>
      </c>
      <c r="OE302">
        <v>25.29524</v>
      </c>
      <c r="OF302" s="1">
        <v>2.481912E-4</v>
      </c>
      <c r="OG302" s="1">
        <v>0.1036508</v>
      </c>
      <c r="OH302">
        <v>0.54203900000000005</v>
      </c>
      <c r="OI302">
        <v>25.29524</v>
      </c>
      <c r="OJ302" s="1">
        <v>2.481912E-4</v>
      </c>
      <c r="OK302" s="1">
        <v>0.1036508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0.77605930000000001</v>
      </c>
      <c r="G303">
        <v>18.541260000000001</v>
      </c>
      <c r="H303">
        <v>0</v>
      </c>
      <c r="I303">
        <v>0</v>
      </c>
      <c r="J303">
        <v>0.77391089999999996</v>
      </c>
      <c r="K303">
        <v>19.31128</v>
      </c>
      <c r="L303">
        <v>0</v>
      </c>
      <c r="M303">
        <v>0</v>
      </c>
      <c r="N303">
        <v>0.77173749999999997</v>
      </c>
      <c r="O303">
        <v>19.933810000000001</v>
      </c>
      <c r="P303">
        <v>0</v>
      </c>
      <c r="Q303">
        <v>0</v>
      </c>
      <c r="R303">
        <v>0.76954769999999995</v>
      </c>
      <c r="S303">
        <v>20.431450000000002</v>
      </c>
      <c r="T303">
        <v>0</v>
      </c>
      <c r="U303">
        <v>0</v>
      </c>
      <c r="V303">
        <v>0.76731700000000003</v>
      </c>
      <c r="W303">
        <v>20.8659</v>
      </c>
      <c r="X303">
        <v>0</v>
      </c>
      <c r="Y303">
        <v>0</v>
      </c>
      <c r="Z303">
        <v>0.76509799999999994</v>
      </c>
      <c r="AA303">
        <v>20.64068</v>
      </c>
      <c r="AB303">
        <v>0</v>
      </c>
      <c r="AC303">
        <v>0</v>
      </c>
      <c r="AD303">
        <v>0.76288040000000001</v>
      </c>
      <c r="AE303">
        <v>19.89987</v>
      </c>
      <c r="AF303">
        <v>0</v>
      </c>
      <c r="AG303">
        <v>0</v>
      </c>
      <c r="AH303">
        <v>0.76060950000000005</v>
      </c>
      <c r="AI303">
        <v>19.381730000000001</v>
      </c>
      <c r="AJ303">
        <v>0</v>
      </c>
      <c r="AK303">
        <v>0</v>
      </c>
      <c r="AL303">
        <v>0.75832960000000005</v>
      </c>
      <c r="AM303">
        <v>19.12189</v>
      </c>
      <c r="AN303">
        <v>0</v>
      </c>
      <c r="AO303">
        <v>0</v>
      </c>
      <c r="AP303">
        <v>0.75603889999999996</v>
      </c>
      <c r="AQ303">
        <v>19.73462</v>
      </c>
      <c r="AR303">
        <v>0</v>
      </c>
      <c r="AS303">
        <v>0</v>
      </c>
      <c r="AT303">
        <v>0.75370959999999998</v>
      </c>
      <c r="AU303">
        <v>20.403970000000001</v>
      </c>
      <c r="AV303">
        <v>0</v>
      </c>
      <c r="AW303">
        <v>0</v>
      </c>
      <c r="AX303">
        <v>0.75132949999999998</v>
      </c>
      <c r="AY303">
        <v>20.948740000000001</v>
      </c>
      <c r="AZ303">
        <v>0</v>
      </c>
      <c r="BA303">
        <v>0</v>
      </c>
      <c r="BB303">
        <v>0.74885699999999999</v>
      </c>
      <c r="BC303">
        <v>21.45683</v>
      </c>
      <c r="BD303">
        <v>0</v>
      </c>
      <c r="BE303">
        <v>0</v>
      </c>
      <c r="BF303">
        <v>0.74630169999999996</v>
      </c>
      <c r="BG303">
        <v>21.354939999999999</v>
      </c>
      <c r="BH303">
        <v>0</v>
      </c>
      <c r="BI303">
        <v>0</v>
      </c>
      <c r="BJ303">
        <v>0.74369419999999997</v>
      </c>
      <c r="BK303">
        <v>20.952570000000001</v>
      </c>
      <c r="BL303">
        <v>9.0477169999999997E-27</v>
      </c>
      <c r="BM303">
        <v>2.8659269999999999E-24</v>
      </c>
      <c r="BN303">
        <v>0.74101260000000002</v>
      </c>
      <c r="BO303">
        <v>20.645350000000001</v>
      </c>
      <c r="BP303" s="1">
        <v>5.2092410000000002E-19</v>
      </c>
      <c r="BQ303" s="1">
        <v>1.544837E-16</v>
      </c>
      <c r="BR303">
        <v>0.73829129999999998</v>
      </c>
      <c r="BS303">
        <v>20.490259999999999</v>
      </c>
      <c r="BT303" s="1">
        <v>2.9407849999999998E-11</v>
      </c>
      <c r="BU303" s="1">
        <v>7.1436660000000004E-9</v>
      </c>
      <c r="BV303">
        <v>0.73552510000000004</v>
      </c>
      <c r="BW303">
        <v>20.539960000000001</v>
      </c>
      <c r="BX303" s="1">
        <v>2.3002709999999999E-7</v>
      </c>
      <c r="BY303" s="1">
        <v>5.9212800000000003E-5</v>
      </c>
      <c r="BZ303">
        <v>0.73268650000000002</v>
      </c>
      <c r="CA303">
        <v>21.03706</v>
      </c>
      <c r="CB303" s="1">
        <v>1.0453700000000001E-4</v>
      </c>
      <c r="CC303" s="1">
        <v>2.8142839999999999E-2</v>
      </c>
      <c r="CD303">
        <v>0.72981910000000005</v>
      </c>
      <c r="CE303">
        <v>21.278980000000001</v>
      </c>
      <c r="CF303" s="1">
        <v>9.7614199999999998E-3</v>
      </c>
      <c r="CG303" s="1">
        <v>2.732037</v>
      </c>
      <c r="CH303">
        <v>0.72682820000000004</v>
      </c>
      <c r="CI303">
        <v>21.434760000000001</v>
      </c>
      <c r="CJ303" s="1">
        <v>0.28514109999999998</v>
      </c>
      <c r="CK303" s="1">
        <v>82.506780000000006</v>
      </c>
      <c r="CL303">
        <v>0.72373120000000002</v>
      </c>
      <c r="CM303">
        <v>21.13335</v>
      </c>
      <c r="CN303" s="1">
        <v>3.283401</v>
      </c>
      <c r="CO303">
        <v>980.01070000000004</v>
      </c>
      <c r="CP303">
        <v>0.72037050000000002</v>
      </c>
      <c r="CQ303">
        <v>20.79496</v>
      </c>
      <c r="CR303">
        <v>17.476310000000002</v>
      </c>
      <c r="CS303">
        <v>5369.4359999999997</v>
      </c>
      <c r="CT303">
        <v>0.7164585</v>
      </c>
      <c r="CU303">
        <v>20.390889999999999</v>
      </c>
      <c r="CV303">
        <v>48.383389999999999</v>
      </c>
      <c r="CW303">
        <v>15276.66</v>
      </c>
      <c r="CX303">
        <v>0.71278169999999996</v>
      </c>
      <c r="CY303">
        <v>20.0105</v>
      </c>
      <c r="CZ303">
        <v>76.473140000000001</v>
      </c>
      <c r="DA303">
        <v>24748.94</v>
      </c>
      <c r="DB303">
        <v>0.70841319999999997</v>
      </c>
      <c r="DC303">
        <v>19.91151</v>
      </c>
      <c r="DD303">
        <v>74.507159999999999</v>
      </c>
      <c r="DE303">
        <v>24688.77</v>
      </c>
      <c r="DF303">
        <v>0.70331319999999997</v>
      </c>
      <c r="DG303">
        <v>20.246749999999999</v>
      </c>
      <c r="DH303">
        <v>47.885330000000003</v>
      </c>
      <c r="DI303">
        <v>16235.31</v>
      </c>
      <c r="DJ303">
        <v>0.69791910000000001</v>
      </c>
      <c r="DK303">
        <v>20.511970000000002</v>
      </c>
      <c r="DL303">
        <v>21.635829999999999</v>
      </c>
      <c r="DM303">
        <v>7494.2139999999999</v>
      </c>
      <c r="DN303">
        <v>0.69338129999999998</v>
      </c>
      <c r="DO303">
        <v>20.735569999999999</v>
      </c>
      <c r="DP303">
        <v>7.281955</v>
      </c>
      <c r="DQ303">
        <v>2569.2809999999999</v>
      </c>
      <c r="DR303">
        <v>0.68901400000000002</v>
      </c>
      <c r="DS303">
        <v>20.3018</v>
      </c>
      <c r="DT303">
        <v>1.941144</v>
      </c>
      <c r="DU303">
        <v>695.20450000000005</v>
      </c>
      <c r="DV303">
        <v>0.68468059999999997</v>
      </c>
      <c r="DW303">
        <v>19.675840000000001</v>
      </c>
      <c r="DX303">
        <v>0.4569551</v>
      </c>
      <c r="DY303">
        <v>164.9691</v>
      </c>
      <c r="DZ303">
        <v>0.68056939999999999</v>
      </c>
      <c r="EA303">
        <v>19.160900000000002</v>
      </c>
      <c r="EB303">
        <v>0.12848699999999999</v>
      </c>
      <c r="EC303">
        <v>45.752409999999998</v>
      </c>
      <c r="ED303">
        <v>0.67650200000000005</v>
      </c>
      <c r="EE303">
        <v>18.700009999999999</v>
      </c>
      <c r="EF303">
        <v>6.6090529999999995E-2</v>
      </c>
      <c r="EG303">
        <v>22.926819999999999</v>
      </c>
      <c r="EH303">
        <v>0.67248549999999996</v>
      </c>
      <c r="EI303">
        <v>18.922540000000001</v>
      </c>
      <c r="EJ303">
        <v>5.4677000000000003E-2</v>
      </c>
      <c r="EK303">
        <v>18.800249999999998</v>
      </c>
      <c r="EL303">
        <v>0.66842650000000003</v>
      </c>
      <c r="EM303">
        <v>19.316009999999999</v>
      </c>
      <c r="EN303">
        <v>5.245408E-2</v>
      </c>
      <c r="EO303">
        <v>18.063890000000001</v>
      </c>
      <c r="EP303">
        <v>0.66533679999999995</v>
      </c>
      <c r="EQ303">
        <v>19.60089</v>
      </c>
      <c r="ER303" s="1">
        <v>5.180966E-2</v>
      </c>
      <c r="ES303">
        <v>17.8995</v>
      </c>
      <c r="ET303">
        <v>0.66249230000000003</v>
      </c>
      <c r="EU303">
        <v>20.10858</v>
      </c>
      <c r="EV303" s="1">
        <v>5.0701910000000003E-2</v>
      </c>
      <c r="EW303">
        <v>17.586259999999999</v>
      </c>
      <c r="EX303">
        <v>0.65981999999999996</v>
      </c>
      <c r="EY303">
        <v>20.159030000000001</v>
      </c>
      <c r="EZ303" s="1">
        <v>4.8504249999999999E-2</v>
      </c>
      <c r="FA303">
        <v>16.893419999999999</v>
      </c>
      <c r="FB303">
        <v>0.65720310000000004</v>
      </c>
      <c r="FC303">
        <v>19.53417</v>
      </c>
      <c r="FD303" s="1">
        <v>4.5387749999999998E-2</v>
      </c>
      <c r="FE303" s="1">
        <v>15.8683</v>
      </c>
      <c r="FF303">
        <v>0.65448220000000001</v>
      </c>
      <c r="FG303">
        <v>18.97466</v>
      </c>
      <c r="FH303" s="1">
        <v>4.17644E-2</v>
      </c>
      <c r="FI303" s="1">
        <v>14.653930000000001</v>
      </c>
      <c r="FJ303">
        <v>0.65179100000000001</v>
      </c>
      <c r="FK303">
        <v>18.523099999999999</v>
      </c>
      <c r="FL303" s="1">
        <v>3.8042739999999999E-2</v>
      </c>
      <c r="FM303" s="1">
        <v>13.392010000000001</v>
      </c>
      <c r="FN303">
        <v>0.64919870000000002</v>
      </c>
      <c r="FO303">
        <v>18.877140000000001</v>
      </c>
      <c r="FP303" s="1">
        <v>3.4491000000000001E-2</v>
      </c>
      <c r="FQ303" s="1">
        <v>12.178000000000001</v>
      </c>
      <c r="FR303">
        <v>0.64687289999999997</v>
      </c>
      <c r="FS303">
        <v>19.412120000000002</v>
      </c>
      <c r="FT303" s="1">
        <v>3.1269730000000003E-2</v>
      </c>
      <c r="FU303" s="1">
        <v>11.067550000000001</v>
      </c>
      <c r="FV303">
        <v>0.64473499999999995</v>
      </c>
      <c r="FW303">
        <v>20.039020000000001</v>
      </c>
      <c r="FX303" s="1">
        <v>2.837046E-2</v>
      </c>
      <c r="FY303" s="1">
        <v>10.06362</v>
      </c>
      <c r="FZ303">
        <v>0.64365600000000001</v>
      </c>
      <c r="GA303">
        <v>20.697150000000001</v>
      </c>
      <c r="GB303" s="1">
        <v>2.574852E-2</v>
      </c>
      <c r="GC303" s="1">
        <v>9.1398060000000001</v>
      </c>
      <c r="GD303">
        <v>0.64270539999999998</v>
      </c>
      <c r="GE303">
        <v>20.728459999999998</v>
      </c>
      <c r="GF303" s="1">
        <v>2.3344739999999999E-2</v>
      </c>
      <c r="GG303" s="1">
        <v>8.2893089999999994</v>
      </c>
      <c r="GH303">
        <v>0.64211010000000002</v>
      </c>
      <c r="GI303">
        <v>20.34571</v>
      </c>
      <c r="GJ303" s="1">
        <v>2.1158079999999999E-2</v>
      </c>
      <c r="GK303" s="1">
        <v>7.5132070000000004</v>
      </c>
      <c r="GL303">
        <v>0.64167560000000001</v>
      </c>
      <c r="GM303">
        <v>20.097799999999999</v>
      </c>
      <c r="GN303" s="1">
        <v>1.9173829999999999E-2</v>
      </c>
      <c r="GO303" s="1">
        <v>6.8072549999999996</v>
      </c>
      <c r="GP303">
        <v>0.64150119999999999</v>
      </c>
      <c r="GQ303">
        <v>19.884979999999999</v>
      </c>
      <c r="GR303" s="1">
        <v>1.738868E-2</v>
      </c>
      <c r="GS303" s="1">
        <v>6.1695130000000002</v>
      </c>
      <c r="GT303">
        <v>0.6409897</v>
      </c>
      <c r="GU303">
        <v>20.446090000000002</v>
      </c>
      <c r="GV303" s="1">
        <v>1.5758999999999999E-2</v>
      </c>
      <c r="GW303" s="1">
        <v>5.5899429999999999</v>
      </c>
      <c r="GX303">
        <v>0.64062169999999996</v>
      </c>
      <c r="GY303">
        <v>21.045030000000001</v>
      </c>
      <c r="GZ303" s="1">
        <v>1.4294299999999999E-2</v>
      </c>
      <c r="HA303" s="1">
        <v>5.068746</v>
      </c>
      <c r="HB303">
        <v>0.64046130000000001</v>
      </c>
      <c r="HC303">
        <v>21.66058</v>
      </c>
      <c r="HD303" s="1">
        <v>1.2987530000000001E-2</v>
      </c>
      <c r="HE303" s="1">
        <v>4.6025280000000004</v>
      </c>
      <c r="HF303">
        <v>0.64000579999999996</v>
      </c>
      <c r="HG303">
        <v>22.162680000000002</v>
      </c>
      <c r="HH303" s="1">
        <v>1.1811810000000001E-2</v>
      </c>
      <c r="HI303" s="1">
        <v>4.184914</v>
      </c>
      <c r="HJ303">
        <v>0.63917800000000002</v>
      </c>
      <c r="HK303">
        <v>22.136379999999999</v>
      </c>
      <c r="HL303" s="1">
        <v>1.0743900000000001E-2</v>
      </c>
      <c r="HM303" s="1">
        <v>3.8076129999999999</v>
      </c>
      <c r="HN303">
        <v>0.63833010000000001</v>
      </c>
      <c r="HO303">
        <v>21.736560000000001</v>
      </c>
      <c r="HP303" s="1">
        <v>9.7712249999999997E-3</v>
      </c>
      <c r="HQ303" s="1">
        <v>3.4641929999999999</v>
      </c>
      <c r="HR303">
        <v>0.63744250000000002</v>
      </c>
      <c r="HS303">
        <v>21.556270000000001</v>
      </c>
      <c r="HT303" s="1">
        <v>8.8819970000000008E-3</v>
      </c>
      <c r="HU303" s="1">
        <v>3.1497329999999999</v>
      </c>
      <c r="HV303">
        <v>0.6365421</v>
      </c>
      <c r="HW303">
        <v>21.506779999999999</v>
      </c>
      <c r="HX303" s="1">
        <v>8.0638840000000003E-3</v>
      </c>
      <c r="HY303" s="1">
        <v>2.860449</v>
      </c>
      <c r="HZ303">
        <v>0.63587009999999999</v>
      </c>
      <c r="IA303">
        <v>22.104050000000001</v>
      </c>
      <c r="IB303" s="1">
        <v>7.3116609999999997E-3</v>
      </c>
      <c r="IC303" s="1">
        <v>2.5940500000000002</v>
      </c>
      <c r="ID303">
        <v>0.63539699999999999</v>
      </c>
      <c r="IE303">
        <v>22.031120000000001</v>
      </c>
      <c r="IF303" s="1">
        <v>6.6264449999999999E-3</v>
      </c>
      <c r="IG303" s="1">
        <v>2.3509760000000002</v>
      </c>
      <c r="IH303">
        <v>0.6349669</v>
      </c>
      <c r="II303">
        <v>22.528510000000001</v>
      </c>
      <c r="IJ303" s="1">
        <v>6.011387E-3</v>
      </c>
      <c r="IK303" s="1">
        <v>2.1326939999999999</v>
      </c>
      <c r="IL303">
        <v>0.63448199999999999</v>
      </c>
      <c r="IM303">
        <v>22.874960000000002</v>
      </c>
      <c r="IN303" s="1">
        <v>5.4558430000000002E-3</v>
      </c>
      <c r="IO303" s="1">
        <v>1.935589</v>
      </c>
      <c r="IP303">
        <v>0.63413299999999995</v>
      </c>
      <c r="IQ303">
        <v>22.65635</v>
      </c>
      <c r="IR303" s="1">
        <v>4.9458790000000002E-3</v>
      </c>
      <c r="IS303" s="1">
        <v>1.754848</v>
      </c>
      <c r="IT303">
        <v>0.63396889999999995</v>
      </c>
      <c r="IU303">
        <v>22.210740000000001</v>
      </c>
      <c r="IV303" s="1">
        <v>4.4683020000000004E-3</v>
      </c>
      <c r="IW303" s="1">
        <v>1.5855250000000001</v>
      </c>
      <c r="IX303">
        <v>0.63404150000000004</v>
      </c>
      <c r="IY303">
        <v>21.961849999999998</v>
      </c>
      <c r="IZ303" s="1">
        <v>4.0113140000000002E-3</v>
      </c>
      <c r="JA303" s="1">
        <v>1.4233070000000001</v>
      </c>
      <c r="JB303">
        <v>0.63418070000000004</v>
      </c>
      <c r="JC303">
        <v>22.095369999999999</v>
      </c>
      <c r="JD303" s="1">
        <v>3.569928E-3</v>
      </c>
      <c r="JE303" s="1">
        <v>1.2666489999999999</v>
      </c>
      <c r="JF303">
        <v>0.634351</v>
      </c>
      <c r="JG303">
        <v>23.200489999999999</v>
      </c>
      <c r="JH303" s="1">
        <v>3.1488000000000002E-3</v>
      </c>
      <c r="JI303" s="1">
        <v>1.117202</v>
      </c>
      <c r="JJ303">
        <v>0.63448389999999999</v>
      </c>
      <c r="JK303">
        <v>24.260660000000001</v>
      </c>
      <c r="JL303" s="1">
        <v>2.7590280000000002E-3</v>
      </c>
      <c r="JM303" s="1">
        <v>0.97871799999999998</v>
      </c>
      <c r="JN303">
        <v>0.63463720000000001</v>
      </c>
      <c r="JO303">
        <v>25.07619</v>
      </c>
      <c r="JP303" s="1">
        <v>2.4109270000000002E-3</v>
      </c>
      <c r="JQ303" s="1">
        <v>0.85491600000000001</v>
      </c>
      <c r="JR303">
        <v>0.63479969999999997</v>
      </c>
      <c r="JS303">
        <v>25.614899999999999</v>
      </c>
      <c r="JT303" s="1">
        <v>2.1101290000000001E-3</v>
      </c>
      <c r="JU303" s="1">
        <v>0.74779819999999997</v>
      </c>
      <c r="JV303">
        <v>0.63493169999999999</v>
      </c>
      <c r="JW303">
        <v>25.36158</v>
      </c>
      <c r="JX303" s="1">
        <v>1.855366E-3</v>
      </c>
      <c r="JY303" s="1">
        <v>0.6571224</v>
      </c>
      <c r="JZ303">
        <v>0.63510650000000002</v>
      </c>
      <c r="KA303">
        <v>24.59685</v>
      </c>
      <c r="KB303" s="1">
        <v>1.639536E-3</v>
      </c>
      <c r="KC303" s="1">
        <v>0.58035429999999999</v>
      </c>
      <c r="KD303">
        <v>0.63526729999999998</v>
      </c>
      <c r="KE303">
        <v>24.179320000000001</v>
      </c>
      <c r="KF303" s="1">
        <v>1.4512049999999999E-3</v>
      </c>
      <c r="KG303" s="1">
        <v>0.51357030000000004</v>
      </c>
      <c r="KH303">
        <v>0.63541999999999998</v>
      </c>
      <c r="KI303">
        <v>24.02017</v>
      </c>
      <c r="KJ303" s="1">
        <v>1.28017E-3</v>
      </c>
      <c r="KK303" s="1">
        <v>0.45301130000000001</v>
      </c>
      <c r="KL303">
        <v>0.63554809999999995</v>
      </c>
      <c r="KM303">
        <v>24.542960000000001</v>
      </c>
      <c r="KN303" s="1">
        <v>1.1200380000000001E-3</v>
      </c>
      <c r="KO303" s="1">
        <v>0.39648260000000002</v>
      </c>
      <c r="KP303">
        <v>0.63568959999999997</v>
      </c>
      <c r="KQ303">
        <v>24.954319999999999</v>
      </c>
      <c r="KR303" s="1">
        <v>9.7169059999999998E-4</v>
      </c>
      <c r="KS303" s="1">
        <v>0.34404050000000003</v>
      </c>
      <c r="KT303">
        <v>0.63583809999999996</v>
      </c>
      <c r="KU303">
        <v>24.930499999999999</v>
      </c>
      <c r="KV303" s="1">
        <v>8.3973670000000002E-4</v>
      </c>
      <c r="KW303" s="1">
        <v>0.29729800000000001</v>
      </c>
      <c r="KX303">
        <v>0.63603080000000001</v>
      </c>
      <c r="KY303">
        <v>24.725940000000001</v>
      </c>
      <c r="KZ303" s="1">
        <v>7.2905020000000004E-4</v>
      </c>
      <c r="LA303" s="1">
        <v>0.25794050000000002</v>
      </c>
      <c r="LB303">
        <v>0.63620330000000003</v>
      </c>
      <c r="LC303">
        <v>24.176670000000001</v>
      </c>
      <c r="LD303" s="1">
        <v>6.4086429999999999E-4</v>
      </c>
      <c r="LE303" s="1">
        <v>0.22653999999999999</v>
      </c>
      <c r="LF303">
        <v>0.63638410000000001</v>
      </c>
      <c r="LG303">
        <v>23.59592</v>
      </c>
      <c r="LH303" s="1">
        <v>5.7289820000000003E-4</v>
      </c>
      <c r="LI303" s="1">
        <v>0.20231499999999999</v>
      </c>
      <c r="LJ303">
        <v>0.63655309999999998</v>
      </c>
      <c r="LK303">
        <v>23.181059999999999</v>
      </c>
      <c r="LL303" s="1">
        <v>5.2027110000000003E-4</v>
      </c>
      <c r="LM303" s="1">
        <v>0.18357979999999999</v>
      </c>
      <c r="LN303">
        <v>0.63671549999999999</v>
      </c>
      <c r="LO303">
        <v>23.170929999999998</v>
      </c>
      <c r="LP303" s="1">
        <v>4.7772400000000001E-4</v>
      </c>
      <c r="LQ303" s="1">
        <v>0.16846459999999999</v>
      </c>
      <c r="LR303">
        <v>0.63686500000000001</v>
      </c>
      <c r="LS303">
        <v>24.102139999999999</v>
      </c>
      <c r="LT303" s="1">
        <v>4.4117149999999998E-4</v>
      </c>
      <c r="LU303" s="1">
        <v>0.155533</v>
      </c>
      <c r="LV303">
        <v>0.63698200000000005</v>
      </c>
      <c r="LW303">
        <v>25.083159999999999</v>
      </c>
      <c r="LX303" s="1">
        <v>4.0836360000000001E-4</v>
      </c>
      <c r="LY303" s="1">
        <v>0.14396110000000001</v>
      </c>
      <c r="LZ303">
        <v>0.63706030000000002</v>
      </c>
      <c r="MA303">
        <v>25.923079999999999</v>
      </c>
      <c r="MB303" s="1">
        <v>3.7861710000000002E-4</v>
      </c>
      <c r="MC303" s="1">
        <v>0.13346450000000001</v>
      </c>
      <c r="MD303">
        <v>0.63711370000000001</v>
      </c>
      <c r="ME303">
        <v>26.312169999999998</v>
      </c>
      <c r="MF303" s="1">
        <v>3.5194600000000001E-4</v>
      </c>
      <c r="MG303" s="1">
        <v>0.12404419999999999</v>
      </c>
      <c r="MH303">
        <v>0.63711399999999996</v>
      </c>
      <c r="MI303">
        <v>26.111470000000001</v>
      </c>
      <c r="MJ303" s="1">
        <v>3.2846580000000001E-4</v>
      </c>
      <c r="MK303" s="1">
        <v>0.1157482</v>
      </c>
      <c r="ML303">
        <v>0.63708520000000002</v>
      </c>
      <c r="MM303">
        <v>25.26136</v>
      </c>
      <c r="MN303" s="1">
        <v>3.0809469999999999E-4</v>
      </c>
      <c r="MO303" s="1">
        <v>0.1085491</v>
      </c>
      <c r="MP303">
        <v>0.63704260000000001</v>
      </c>
      <c r="MQ303">
        <v>24.702670000000001</v>
      </c>
      <c r="MR303" s="1">
        <v>2.9045269999999998E-4</v>
      </c>
      <c r="MS303" s="1">
        <v>0.10231700000000001</v>
      </c>
      <c r="MT303">
        <v>0.63698359999999998</v>
      </c>
      <c r="MU303">
        <v>24.449960000000001</v>
      </c>
      <c r="MV303" s="1">
        <v>2.7510030000000001E-4</v>
      </c>
      <c r="MW303" s="1">
        <v>9.6889180000000005E-2</v>
      </c>
      <c r="MX303">
        <v>0.6369051</v>
      </c>
      <c r="MY303">
        <v>24.765609999999999</v>
      </c>
      <c r="MZ303" s="1">
        <v>2.61561E-4</v>
      </c>
      <c r="NA303" s="1">
        <v>9.2112920000000001E-2</v>
      </c>
      <c r="NB303">
        <v>0.63681500000000002</v>
      </c>
      <c r="NC303">
        <v>25.332850000000001</v>
      </c>
      <c r="ND303" s="1">
        <v>2.4963209999999999E-4</v>
      </c>
      <c r="NE303" s="1">
        <v>8.7899599999999994E-2</v>
      </c>
      <c r="NF303">
        <v>0.63681500000000002</v>
      </c>
      <c r="NG303">
        <v>25.332850000000001</v>
      </c>
      <c r="NH303" s="1">
        <v>2.4963209999999999E-4</v>
      </c>
      <c r="NI303" s="1">
        <v>8.7899599999999994E-2</v>
      </c>
      <c r="NJ303">
        <v>0.63681500000000002</v>
      </c>
      <c r="NK303">
        <v>25.332850000000001</v>
      </c>
      <c r="NL303" s="1">
        <v>2.4963209999999999E-4</v>
      </c>
      <c r="NM303" s="1">
        <v>8.7899599999999994E-2</v>
      </c>
      <c r="NN303">
        <v>0.63681500000000002</v>
      </c>
      <c r="NO303">
        <v>25.332850000000001</v>
      </c>
      <c r="NP303" s="1">
        <v>2.4963209999999999E-4</v>
      </c>
      <c r="NQ303" s="1">
        <v>8.7899599999999994E-2</v>
      </c>
      <c r="NR303">
        <v>0.63681500000000002</v>
      </c>
      <c r="NS303">
        <v>25.332850000000001</v>
      </c>
      <c r="NT303" s="1">
        <v>2.4963209999999999E-4</v>
      </c>
      <c r="NU303" s="1">
        <v>8.7899599999999994E-2</v>
      </c>
      <c r="NV303">
        <v>0.63681500000000002</v>
      </c>
      <c r="NW303">
        <v>25.332850000000001</v>
      </c>
      <c r="NX303" s="1">
        <v>2.4963209999999999E-4</v>
      </c>
      <c r="NY303" s="1">
        <v>8.7899599999999994E-2</v>
      </c>
      <c r="NZ303">
        <v>0.63681500000000002</v>
      </c>
      <c r="OA303">
        <v>25.332850000000001</v>
      </c>
      <c r="OB303" s="1">
        <v>2.4963209999999999E-4</v>
      </c>
      <c r="OC303" s="1">
        <v>8.7899599999999994E-2</v>
      </c>
      <c r="OD303">
        <v>0.63681500000000002</v>
      </c>
      <c r="OE303">
        <v>25.332850000000001</v>
      </c>
      <c r="OF303" s="1">
        <v>2.4963209999999999E-4</v>
      </c>
      <c r="OG303" s="1">
        <v>8.7899599999999994E-2</v>
      </c>
      <c r="OH303">
        <v>0.63681500000000002</v>
      </c>
      <c r="OI303">
        <v>25.332850000000001</v>
      </c>
      <c r="OJ303" s="1">
        <v>2.4963209999999999E-4</v>
      </c>
      <c r="OK303" s="1">
        <v>8.7899599999999994E-2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0.97863350000000005</v>
      </c>
      <c r="G304">
        <v>18.536899999999999</v>
      </c>
      <c r="H304">
        <v>0</v>
      </c>
      <c r="I304">
        <v>0</v>
      </c>
      <c r="J304">
        <v>0.97554169999999996</v>
      </c>
      <c r="K304">
        <v>19.292010000000001</v>
      </c>
      <c r="L304">
        <v>0</v>
      </c>
      <c r="M304">
        <v>0</v>
      </c>
      <c r="N304">
        <v>0.97237499999999999</v>
      </c>
      <c r="O304">
        <v>19.937200000000001</v>
      </c>
      <c r="P304">
        <v>0</v>
      </c>
      <c r="Q304">
        <v>0</v>
      </c>
      <c r="R304">
        <v>0.96922529999999996</v>
      </c>
      <c r="S304">
        <v>20.433579999999999</v>
      </c>
      <c r="T304">
        <v>0</v>
      </c>
      <c r="U304">
        <v>0</v>
      </c>
      <c r="V304">
        <v>0.96602379999999999</v>
      </c>
      <c r="W304">
        <v>20.888380000000002</v>
      </c>
      <c r="X304">
        <v>0</v>
      </c>
      <c r="Y304">
        <v>0</v>
      </c>
      <c r="Z304">
        <v>0.96281110000000003</v>
      </c>
      <c r="AA304">
        <v>20.689609999999998</v>
      </c>
      <c r="AB304">
        <v>0</v>
      </c>
      <c r="AC304">
        <v>0</v>
      </c>
      <c r="AD304">
        <v>0.95960500000000004</v>
      </c>
      <c r="AE304">
        <v>19.938079999999999</v>
      </c>
      <c r="AF304">
        <v>0</v>
      </c>
      <c r="AG304">
        <v>0</v>
      </c>
      <c r="AH304">
        <v>0.95636259999999995</v>
      </c>
      <c r="AI304">
        <v>19.407530000000001</v>
      </c>
      <c r="AJ304">
        <v>0</v>
      </c>
      <c r="AK304">
        <v>0</v>
      </c>
      <c r="AL304">
        <v>0.9530767</v>
      </c>
      <c r="AM304">
        <v>19.1234</v>
      </c>
      <c r="AN304">
        <v>0</v>
      </c>
      <c r="AO304">
        <v>0</v>
      </c>
      <c r="AP304">
        <v>0.94978810000000002</v>
      </c>
      <c r="AQ304">
        <v>19.72401</v>
      </c>
      <c r="AR304">
        <v>0</v>
      </c>
      <c r="AS304">
        <v>0</v>
      </c>
      <c r="AT304">
        <v>0.94644059999999997</v>
      </c>
      <c r="AU304">
        <v>20.40062</v>
      </c>
      <c r="AV304">
        <v>0</v>
      </c>
      <c r="AW304">
        <v>0</v>
      </c>
      <c r="AX304">
        <v>0.94302629999999998</v>
      </c>
      <c r="AY304">
        <v>20.948119999999999</v>
      </c>
      <c r="AZ304">
        <v>0</v>
      </c>
      <c r="BA304">
        <v>0</v>
      </c>
      <c r="BB304">
        <v>0.93950210000000001</v>
      </c>
      <c r="BC304">
        <v>21.460740000000001</v>
      </c>
      <c r="BD304">
        <v>0</v>
      </c>
      <c r="BE304">
        <v>0</v>
      </c>
      <c r="BF304">
        <v>0.93587849999999995</v>
      </c>
      <c r="BG304">
        <v>21.381530000000001</v>
      </c>
      <c r="BH304">
        <v>0</v>
      </c>
      <c r="BI304">
        <v>0</v>
      </c>
      <c r="BJ304">
        <v>0.93213670000000004</v>
      </c>
      <c r="BK304">
        <v>20.96895</v>
      </c>
      <c r="BL304">
        <v>1.1652190000000001E-27</v>
      </c>
      <c r="BM304">
        <v>3.4735280000000002E-25</v>
      </c>
      <c r="BN304">
        <v>0.92831399999999997</v>
      </c>
      <c r="BO304">
        <v>20.656939999999999</v>
      </c>
      <c r="BP304" s="1">
        <v>4.1395120000000002E-19</v>
      </c>
      <c r="BQ304" s="1">
        <v>1.0469870000000001E-16</v>
      </c>
      <c r="BR304">
        <v>0.92444519999999997</v>
      </c>
      <c r="BS304">
        <v>20.493230000000001</v>
      </c>
      <c r="BT304" s="1">
        <v>1.3483970000000001E-11</v>
      </c>
      <c r="BU304" s="1">
        <v>2.82996E-9</v>
      </c>
      <c r="BV304">
        <v>0.92049360000000002</v>
      </c>
      <c r="BW304">
        <v>20.537510000000001</v>
      </c>
      <c r="BX304" s="1">
        <v>1.3813869999999999E-7</v>
      </c>
      <c r="BY304" s="1">
        <v>3.1995149999999998E-5</v>
      </c>
      <c r="BZ304">
        <v>0.91650509999999996</v>
      </c>
      <c r="CA304">
        <v>21.027460000000001</v>
      </c>
      <c r="CB304" s="1">
        <v>7.0786670000000002E-5</v>
      </c>
      <c r="CC304" s="1">
        <v>1.7368910000000001E-2</v>
      </c>
      <c r="CD304">
        <v>0.91241839999999996</v>
      </c>
      <c r="CE304">
        <v>21.27899</v>
      </c>
      <c r="CF304" s="1">
        <v>7.2127559999999999E-3</v>
      </c>
      <c r="CG304" s="1">
        <v>1.8550279999999999</v>
      </c>
      <c r="CH304">
        <v>0.9081998</v>
      </c>
      <c r="CI304">
        <v>21.447520000000001</v>
      </c>
      <c r="CJ304" s="1">
        <v>0.2263529</v>
      </c>
      <c r="CK304">
        <v>60.564439999999998</v>
      </c>
      <c r="CL304">
        <v>0.90380859999999996</v>
      </c>
      <c r="CM304">
        <v>21.152799999999999</v>
      </c>
      <c r="CN304" s="1">
        <v>2.772583</v>
      </c>
      <c r="CO304">
        <v>769.32280000000003</v>
      </c>
      <c r="CP304">
        <v>0.89906399999999997</v>
      </c>
      <c r="CQ304">
        <v>20.815529999999999</v>
      </c>
      <c r="CR304" s="1">
        <v>15.58405</v>
      </c>
      <c r="CS304">
        <v>4472.1790000000001</v>
      </c>
      <c r="CT304">
        <v>0.8934531</v>
      </c>
      <c r="CU304">
        <v>20.40849</v>
      </c>
      <c r="CV304">
        <v>45.302520000000001</v>
      </c>
      <c r="CW304">
        <v>13418.18</v>
      </c>
      <c r="CX304">
        <v>0.88820109999999997</v>
      </c>
      <c r="CY304">
        <v>20.01904</v>
      </c>
      <c r="CZ304">
        <v>74.847639999999998</v>
      </c>
      <c r="DA304">
        <v>22807.74</v>
      </c>
      <c r="DB304">
        <v>0.8816811</v>
      </c>
      <c r="DC304">
        <v>19.90082</v>
      </c>
      <c r="DD304">
        <v>75.885300000000001</v>
      </c>
      <c r="DE304">
        <v>23764.22</v>
      </c>
      <c r="DF304">
        <v>0.87400049999999996</v>
      </c>
      <c r="DG304">
        <v>20.231089999999998</v>
      </c>
      <c r="DH304">
        <v>50.550919999999998</v>
      </c>
      <c r="DI304">
        <v>16256.15</v>
      </c>
      <c r="DJ304">
        <v>0.8658207</v>
      </c>
      <c r="DK304">
        <v>20.51623</v>
      </c>
      <c r="DL304">
        <v>23.580960000000001</v>
      </c>
      <c r="DM304">
        <v>7773.7839999999997</v>
      </c>
      <c r="DN304">
        <v>0.85854509999999995</v>
      </c>
      <c r="DO304">
        <v>20.75554</v>
      </c>
      <c r="DP304">
        <v>8.160069</v>
      </c>
      <c r="DQ304">
        <v>2749.058</v>
      </c>
      <c r="DR304">
        <v>0.85133270000000005</v>
      </c>
      <c r="DS304">
        <v>20.347770000000001</v>
      </c>
      <c r="DT304">
        <v>2.223112</v>
      </c>
      <c r="DU304">
        <v>762.62400000000002</v>
      </c>
      <c r="DV304">
        <v>0.84412220000000004</v>
      </c>
      <c r="DW304">
        <v>19.712859999999999</v>
      </c>
      <c r="DX304">
        <v>0.5266284</v>
      </c>
      <c r="DY304">
        <v>182.6549</v>
      </c>
      <c r="DZ304">
        <v>0.83710589999999996</v>
      </c>
      <c r="EA304">
        <v>19.194929999999999</v>
      </c>
      <c r="EB304">
        <v>0.14265079999999999</v>
      </c>
      <c r="EC304">
        <v>48.874029999999998</v>
      </c>
      <c r="ED304">
        <v>0.83017359999999996</v>
      </c>
      <c r="EE304">
        <v>18.727209999999999</v>
      </c>
      <c r="EF304">
        <v>6.8682450000000006E-2</v>
      </c>
      <c r="EG304">
        <v>22.82667</v>
      </c>
      <c r="EH304">
        <v>0.82330420000000004</v>
      </c>
      <c r="EI304">
        <v>18.915990000000001</v>
      </c>
      <c r="EJ304">
        <v>5.5156700000000003E-2</v>
      </c>
      <c r="EK304">
        <v>18.114270000000001</v>
      </c>
      <c r="EL304">
        <v>0.81621489999999997</v>
      </c>
      <c r="EM304">
        <v>19.318750000000001</v>
      </c>
      <c r="EN304">
        <v>5.2537529999999999E-2</v>
      </c>
      <c r="EO304">
        <v>17.283149999999999</v>
      </c>
      <c r="EP304">
        <v>0.81009980000000004</v>
      </c>
      <c r="EQ304">
        <v>19.599160000000001</v>
      </c>
      <c r="ER304" s="1">
        <v>5.186263E-2</v>
      </c>
      <c r="ES304">
        <v>17.131450000000001</v>
      </c>
      <c r="ET304">
        <v>0.80422490000000002</v>
      </c>
      <c r="EU304">
        <v>20.104109999999999</v>
      </c>
      <c r="EV304" s="1">
        <v>5.0842350000000001E-2</v>
      </c>
      <c r="EW304">
        <v>16.882840000000002</v>
      </c>
      <c r="EX304">
        <v>0.79841479999999998</v>
      </c>
      <c r="EY304">
        <v>20.187909999999999</v>
      </c>
      <c r="EZ304" s="1">
        <v>4.8753230000000002E-2</v>
      </c>
      <c r="FA304">
        <v>16.2822</v>
      </c>
      <c r="FB304">
        <v>0.79266360000000002</v>
      </c>
      <c r="FC304">
        <v>19.569489999999998</v>
      </c>
      <c r="FD304" s="1">
        <v>4.5711639999999998E-2</v>
      </c>
      <c r="FE304" s="1">
        <v>15.349959999999999</v>
      </c>
      <c r="FF304">
        <v>0.78677680000000005</v>
      </c>
      <c r="FG304">
        <v>19.003550000000001</v>
      </c>
      <c r="FH304" s="1">
        <v>4.2123470000000003E-2</v>
      </c>
      <c r="FI304" s="1">
        <v>14.21861</v>
      </c>
      <c r="FJ304">
        <v>0.78085879999999996</v>
      </c>
      <c r="FK304">
        <v>18.550260000000002</v>
      </c>
      <c r="FL304" s="1">
        <v>3.8403060000000003E-2</v>
      </c>
      <c r="FM304" s="1">
        <v>13.02603</v>
      </c>
      <c r="FN304">
        <v>0.77506739999999996</v>
      </c>
      <c r="FO304">
        <v>18.887499999999999</v>
      </c>
      <c r="FP304" s="1">
        <v>3.4828699999999997E-2</v>
      </c>
      <c r="FQ304" s="1">
        <v>11.867710000000001</v>
      </c>
      <c r="FR304">
        <v>0.76965159999999999</v>
      </c>
      <c r="FS304">
        <v>19.432289999999998</v>
      </c>
      <c r="FT304" s="1">
        <v>3.1576109999999998E-2</v>
      </c>
      <c r="FU304" s="1">
        <v>10.802070000000001</v>
      </c>
      <c r="FV304">
        <v>0.76410060000000002</v>
      </c>
      <c r="FW304">
        <v>20.047630000000002</v>
      </c>
      <c r="FX304" s="1">
        <v>2.86498E-2</v>
      </c>
      <c r="FY304" s="1">
        <v>9.8380329999999994</v>
      </c>
      <c r="FZ304">
        <v>0.75972779999999995</v>
      </c>
      <c r="GA304">
        <v>20.697140000000001</v>
      </c>
      <c r="GB304" s="1">
        <v>2.6008150000000001E-2</v>
      </c>
      <c r="GC304" s="1">
        <v>8.9494159999999994</v>
      </c>
      <c r="GD304">
        <v>0.75525759999999997</v>
      </c>
      <c r="GE304">
        <v>20.745550000000001</v>
      </c>
      <c r="GF304" s="1">
        <v>2.358414E-2</v>
      </c>
      <c r="GG304" s="1">
        <v>8.1338220000000003</v>
      </c>
      <c r="GH304">
        <v>0.75104150000000003</v>
      </c>
      <c r="GI304">
        <v>20.345140000000001</v>
      </c>
      <c r="GJ304" s="1">
        <v>2.1377239999999999E-2</v>
      </c>
      <c r="GK304" s="1">
        <v>7.3883710000000002</v>
      </c>
      <c r="GL304">
        <v>0.74695800000000001</v>
      </c>
      <c r="GM304">
        <v>20.09498</v>
      </c>
      <c r="GN304" s="1">
        <v>1.937382E-2</v>
      </c>
      <c r="GO304" s="1">
        <v>6.7087589999999997</v>
      </c>
      <c r="GP304">
        <v>0.74319939999999995</v>
      </c>
      <c r="GQ304">
        <v>19.888940000000002</v>
      </c>
      <c r="GR304" s="1">
        <v>1.7569890000000001E-2</v>
      </c>
      <c r="GS304" s="1">
        <v>6.0929359999999999</v>
      </c>
      <c r="GT304">
        <v>0.73903200000000002</v>
      </c>
      <c r="GU304">
        <v>20.44679</v>
      </c>
      <c r="GV304" s="1">
        <v>1.5924480000000001E-2</v>
      </c>
      <c r="GW304" s="1">
        <v>5.5324600000000004</v>
      </c>
      <c r="GX304">
        <v>0.73506309999999997</v>
      </c>
      <c r="GY304">
        <v>21.068950000000001</v>
      </c>
      <c r="GZ304" s="1">
        <v>1.4442679999999999E-2</v>
      </c>
      <c r="HA304" s="1">
        <v>5.0261360000000002</v>
      </c>
      <c r="HB304">
        <v>0.73125739999999995</v>
      </c>
      <c r="HC304">
        <v>21.685420000000001</v>
      </c>
      <c r="HD304" s="1">
        <v>1.312079E-2</v>
      </c>
      <c r="HE304" s="1">
        <v>4.5721879999999997</v>
      </c>
      <c r="HF304">
        <v>0.72722540000000002</v>
      </c>
      <c r="HG304">
        <v>22.175979999999999</v>
      </c>
      <c r="HH304" s="1">
        <v>1.193205E-2</v>
      </c>
      <c r="HI304" s="1">
        <v>4.1654350000000004</v>
      </c>
      <c r="HJ304">
        <v>0.72282029999999997</v>
      </c>
      <c r="HK304">
        <v>22.15231</v>
      </c>
      <c r="HL304" s="1">
        <v>1.085324E-2</v>
      </c>
      <c r="HM304" s="1">
        <v>3.798686</v>
      </c>
      <c r="HN304">
        <v>0.71858219999999995</v>
      </c>
      <c r="HO304">
        <v>21.72662</v>
      </c>
      <c r="HP304" s="1">
        <v>9.8714089999999994E-3</v>
      </c>
      <c r="HQ304" s="1">
        <v>3.46401</v>
      </c>
      <c r="HR304">
        <v>0.71432459999999998</v>
      </c>
      <c r="HS304">
        <v>21.531079999999999</v>
      </c>
      <c r="HT304" s="1">
        <v>8.9744530000000003E-3</v>
      </c>
      <c r="HU304" s="1">
        <v>3.156895</v>
      </c>
      <c r="HV304">
        <v>0.71009929999999999</v>
      </c>
      <c r="HW304">
        <v>21.480740000000001</v>
      </c>
      <c r="HX304" s="1">
        <v>8.1494889999999993E-3</v>
      </c>
      <c r="HY304" s="1">
        <v>2.8736619999999999</v>
      </c>
      <c r="HZ304">
        <v>0.70611299999999999</v>
      </c>
      <c r="IA304">
        <v>22.09535</v>
      </c>
      <c r="IB304" s="1">
        <v>7.3904399999999999E-3</v>
      </c>
      <c r="IC304" s="1">
        <v>2.6120329999999998</v>
      </c>
      <c r="ID304">
        <v>0.70237099999999997</v>
      </c>
      <c r="IE304">
        <v>22.054839999999999</v>
      </c>
      <c r="IF304" s="1">
        <v>6.6980360000000001E-3</v>
      </c>
      <c r="IG304" s="1">
        <v>2.3723239999999999</v>
      </c>
      <c r="IH304">
        <v>0.69909549999999998</v>
      </c>
      <c r="II304">
        <v>22.53612</v>
      </c>
      <c r="IJ304" s="1">
        <v>6.0758330000000001E-3</v>
      </c>
      <c r="IK304" s="1">
        <v>2.1558229999999998</v>
      </c>
      <c r="IL304">
        <v>0.69602790000000003</v>
      </c>
      <c r="IM304">
        <v>22.900670000000002</v>
      </c>
      <c r="IN304" s="1">
        <v>5.5145530000000002E-3</v>
      </c>
      <c r="IO304" s="1">
        <v>1.959797</v>
      </c>
      <c r="IP304">
        <v>0.69318040000000003</v>
      </c>
      <c r="IQ304">
        <v>22.692710000000002</v>
      </c>
      <c r="IR304" s="1">
        <v>5.0003110000000003E-3</v>
      </c>
      <c r="IS304" s="1">
        <v>1.7800640000000001</v>
      </c>
      <c r="IT304">
        <v>0.69078240000000002</v>
      </c>
      <c r="IU304">
        <v>22.213370000000001</v>
      </c>
      <c r="IV304" s="1">
        <v>4.5201490000000002E-3</v>
      </c>
      <c r="IW304" s="1">
        <v>1.611558</v>
      </c>
      <c r="IX304">
        <v>0.68885680000000005</v>
      </c>
      <c r="IY304">
        <v>21.937180000000001</v>
      </c>
      <c r="IZ304" s="1">
        <v>4.0612490000000003E-3</v>
      </c>
      <c r="JA304" s="1">
        <v>1.4498759999999999</v>
      </c>
      <c r="JB304">
        <v>0.68720789999999998</v>
      </c>
      <c r="JC304">
        <v>22.052409999999998</v>
      </c>
      <c r="JD304" s="1">
        <v>3.618043E-3</v>
      </c>
      <c r="JE304" s="1">
        <v>1.293339</v>
      </c>
      <c r="JF304">
        <v>0.68582679999999996</v>
      </c>
      <c r="JG304">
        <v>23.166920000000001</v>
      </c>
      <c r="JH304" s="1">
        <v>3.1943129999999998E-3</v>
      </c>
      <c r="JI304" s="1">
        <v>1.143154</v>
      </c>
      <c r="JJ304">
        <v>0.68466309999999997</v>
      </c>
      <c r="JK304">
        <v>24.273990000000001</v>
      </c>
      <c r="JL304" s="1">
        <v>2.8006189999999999E-3</v>
      </c>
      <c r="JM304" s="1">
        <v>1.0030539999999999</v>
      </c>
      <c r="JN304">
        <v>0.68367089999999997</v>
      </c>
      <c r="JO304">
        <v>25.119859999999999</v>
      </c>
      <c r="JP304" s="1">
        <v>2.447547E-3</v>
      </c>
      <c r="JQ304" s="1">
        <v>0.87701309999999999</v>
      </c>
      <c r="JR304">
        <v>0.68287509999999996</v>
      </c>
      <c r="JS304">
        <v>25.674679999999999</v>
      </c>
      <c r="JT304" s="1">
        <v>2.1414659999999999E-3</v>
      </c>
      <c r="JU304" s="1">
        <v>0.76740319999999995</v>
      </c>
      <c r="JV304">
        <v>0.68222740000000004</v>
      </c>
      <c r="JW304">
        <v>25.432770000000001</v>
      </c>
      <c r="JX304" s="1">
        <v>1.8817969999999999E-3</v>
      </c>
      <c r="JY304" s="1">
        <v>0.67428880000000002</v>
      </c>
      <c r="JZ304">
        <v>0.68174900000000005</v>
      </c>
      <c r="KA304">
        <v>24.631679999999999</v>
      </c>
      <c r="KB304" s="1">
        <v>1.6621190000000001E-3</v>
      </c>
      <c r="KC304" s="1">
        <v>0.59549430000000003</v>
      </c>
      <c r="KD304">
        <v>0.68137289999999995</v>
      </c>
      <c r="KE304">
        <v>24.17454</v>
      </c>
      <c r="KF304" s="1">
        <v>1.471198E-3</v>
      </c>
      <c r="KG304" s="1">
        <v>0.52714269999999996</v>
      </c>
      <c r="KH304">
        <v>0.68112439999999996</v>
      </c>
      <c r="KI304">
        <v>24.005050000000001</v>
      </c>
      <c r="KJ304" s="1">
        <v>1.2986479999999999E-3</v>
      </c>
      <c r="KK304" s="1">
        <v>0.46542689999999998</v>
      </c>
      <c r="KL304">
        <v>0.68096089999999998</v>
      </c>
      <c r="KM304">
        <v>24.52655</v>
      </c>
      <c r="KN304" s="1">
        <v>1.1373209999999999E-3</v>
      </c>
      <c r="KO304" s="1">
        <v>0.40786260000000002</v>
      </c>
      <c r="KP304">
        <v>0.68093590000000004</v>
      </c>
      <c r="KQ304">
        <v>24.982980000000001</v>
      </c>
      <c r="KR304" s="1">
        <v>9.875324999999999E-4</v>
      </c>
      <c r="KS304" s="1">
        <v>0.3542979</v>
      </c>
      <c r="KT304">
        <v>0.68096999999999996</v>
      </c>
      <c r="KU304">
        <v>24.96726</v>
      </c>
      <c r="KV304" s="1">
        <v>8.5350520000000002E-4</v>
      </c>
      <c r="KW304" s="1">
        <v>0.3062378</v>
      </c>
      <c r="KX304">
        <v>0.68112079999999997</v>
      </c>
      <c r="KY304">
        <v>24.77901</v>
      </c>
      <c r="KZ304" s="1">
        <v>7.4033789999999996E-4</v>
      </c>
      <c r="LA304" s="1">
        <v>0.26547179999999998</v>
      </c>
      <c r="LB304">
        <v>0.68136739999999996</v>
      </c>
      <c r="LC304">
        <v>24.228470000000002</v>
      </c>
      <c r="LD304" s="1">
        <v>6.4969660000000005E-4</v>
      </c>
      <c r="LE304" s="1">
        <v>0.2327408</v>
      </c>
      <c r="LF304">
        <v>0.68165719999999996</v>
      </c>
      <c r="LG304">
        <v>23.625679999999999</v>
      </c>
      <c r="LH304" s="1">
        <v>5.7966129999999997E-4</v>
      </c>
      <c r="LI304" s="1">
        <v>0.20741109999999999</v>
      </c>
      <c r="LJ304">
        <v>0.68205269999999996</v>
      </c>
      <c r="LK304">
        <v>23.185220000000001</v>
      </c>
      <c r="LL304" s="1">
        <v>5.2557649999999999E-4</v>
      </c>
      <c r="LM304" s="1">
        <v>0.18785399999999999</v>
      </c>
      <c r="LN304">
        <v>0.68249159999999998</v>
      </c>
      <c r="LO304">
        <v>23.146529999999998</v>
      </c>
      <c r="LP304" s="1">
        <v>4.821111E-4</v>
      </c>
      <c r="LQ304" s="1">
        <v>0.17216960000000001</v>
      </c>
      <c r="LR304">
        <v>0.68296279999999998</v>
      </c>
      <c r="LS304">
        <v>24.074580000000001</v>
      </c>
      <c r="LT304" s="1">
        <v>4.450252E-4</v>
      </c>
      <c r="LU304" s="1">
        <v>0.15884329999999999</v>
      </c>
      <c r="LV304">
        <v>0.6834192</v>
      </c>
      <c r="LW304">
        <v>25.087579999999999</v>
      </c>
      <c r="LX304" s="1">
        <v>4.1184240000000002E-4</v>
      </c>
      <c r="LY304" s="1">
        <v>0.14695820000000001</v>
      </c>
      <c r="LZ304">
        <v>0.68384460000000002</v>
      </c>
      <c r="MA304">
        <v>25.96707</v>
      </c>
      <c r="MB304" s="1">
        <v>3.8176909999999999E-4</v>
      </c>
      <c r="MC304" s="1">
        <v>0.13618369999999999</v>
      </c>
      <c r="MD304">
        <v>0.6842222</v>
      </c>
      <c r="ME304">
        <v>26.377320000000001</v>
      </c>
      <c r="MF304" s="1">
        <v>3.5474559999999999E-4</v>
      </c>
      <c r="MG304" s="1">
        <v>0.12649669999999999</v>
      </c>
      <c r="MH304">
        <v>0.68452349999999995</v>
      </c>
      <c r="MI304">
        <v>26.190799999999999</v>
      </c>
      <c r="MJ304" s="1">
        <v>3.3091540000000001E-4</v>
      </c>
      <c r="MK304" s="1">
        <v>0.1179515</v>
      </c>
      <c r="ML304">
        <v>0.68476760000000003</v>
      </c>
      <c r="MM304">
        <v>25.316680000000002</v>
      </c>
      <c r="MN304" s="1">
        <v>3.102111E-4</v>
      </c>
      <c r="MO304" s="1">
        <v>0.1105255</v>
      </c>
      <c r="MP304">
        <v>0.68494429999999995</v>
      </c>
      <c r="MQ304">
        <v>24.7165</v>
      </c>
      <c r="MR304" s="1">
        <v>2.9228590000000002E-4</v>
      </c>
      <c r="MS304" s="1">
        <v>0.10410229999999999</v>
      </c>
      <c r="MT304">
        <v>0.68504359999999997</v>
      </c>
      <c r="MU304">
        <v>24.447410000000001</v>
      </c>
      <c r="MV304" s="1">
        <v>2.7670739999999998E-4</v>
      </c>
      <c r="MW304" s="1">
        <v>9.8517740000000006E-2</v>
      </c>
      <c r="MX304">
        <v>0.68505720000000003</v>
      </c>
      <c r="MY304">
        <v>24.76013</v>
      </c>
      <c r="MZ304" s="1">
        <v>2.6297979999999999E-4</v>
      </c>
      <c r="NA304" s="1">
        <v>9.3611929999999996E-2</v>
      </c>
      <c r="NB304">
        <v>0.68505640000000001</v>
      </c>
      <c r="NC304">
        <v>25.351970000000001</v>
      </c>
      <c r="ND304" s="1">
        <v>2.5087839999999998E-4</v>
      </c>
      <c r="NE304" s="1">
        <v>8.9284719999999998E-2</v>
      </c>
      <c r="NF304">
        <v>0.68505640000000001</v>
      </c>
      <c r="NG304">
        <v>25.351970000000001</v>
      </c>
      <c r="NH304" s="1">
        <v>2.5087839999999998E-4</v>
      </c>
      <c r="NI304" s="1">
        <v>8.9284719999999998E-2</v>
      </c>
      <c r="NJ304">
        <v>0.68505640000000001</v>
      </c>
      <c r="NK304">
        <v>25.351970000000001</v>
      </c>
      <c r="NL304" s="1">
        <v>2.5087839999999998E-4</v>
      </c>
      <c r="NM304" s="1">
        <v>8.9284719999999998E-2</v>
      </c>
      <c r="NN304">
        <v>0.68505640000000001</v>
      </c>
      <c r="NO304">
        <v>25.351970000000001</v>
      </c>
      <c r="NP304" s="1">
        <v>2.5087839999999998E-4</v>
      </c>
      <c r="NQ304" s="1">
        <v>8.9284719999999998E-2</v>
      </c>
      <c r="NR304">
        <v>0.68505640000000001</v>
      </c>
      <c r="NS304">
        <v>25.351970000000001</v>
      </c>
      <c r="NT304" s="1">
        <v>2.5087839999999998E-4</v>
      </c>
      <c r="NU304" s="1">
        <v>8.9284719999999998E-2</v>
      </c>
      <c r="NV304">
        <v>0.68505640000000001</v>
      </c>
      <c r="NW304">
        <v>25.351970000000001</v>
      </c>
      <c r="NX304" s="1">
        <v>2.5087839999999998E-4</v>
      </c>
      <c r="NY304" s="1">
        <v>8.9284719999999998E-2</v>
      </c>
      <c r="NZ304">
        <v>0.68505640000000001</v>
      </c>
      <c r="OA304">
        <v>25.351970000000001</v>
      </c>
      <c r="OB304" s="1">
        <v>2.5087839999999998E-4</v>
      </c>
      <c r="OC304" s="1">
        <v>8.9284719999999998E-2</v>
      </c>
      <c r="OD304">
        <v>0.68505640000000001</v>
      </c>
      <c r="OE304">
        <v>25.351970000000001</v>
      </c>
      <c r="OF304" s="1">
        <v>2.5087839999999998E-4</v>
      </c>
      <c r="OG304" s="1">
        <v>8.9284719999999998E-2</v>
      </c>
      <c r="OH304">
        <v>0.68505640000000001</v>
      </c>
      <c r="OI304">
        <v>25.351970000000001</v>
      </c>
      <c r="OJ304" s="1">
        <v>2.5087839999999998E-4</v>
      </c>
      <c r="OK304" s="1">
        <v>8.9284719999999998E-2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0.87536440000000004</v>
      </c>
      <c r="G305">
        <v>18.541160000000001</v>
      </c>
      <c r="H305">
        <v>0</v>
      </c>
      <c r="I305">
        <v>0</v>
      </c>
      <c r="J305">
        <v>0.87245170000000005</v>
      </c>
      <c r="K305">
        <v>19.27983</v>
      </c>
      <c r="L305">
        <v>0</v>
      </c>
      <c r="M305">
        <v>0</v>
      </c>
      <c r="N305">
        <v>0.86948630000000005</v>
      </c>
      <c r="O305">
        <v>19.945609999999999</v>
      </c>
      <c r="P305">
        <v>0</v>
      </c>
      <c r="Q305">
        <v>0</v>
      </c>
      <c r="R305">
        <v>0.86653360000000001</v>
      </c>
      <c r="S305">
        <v>20.443729999999999</v>
      </c>
      <c r="T305">
        <v>0</v>
      </c>
      <c r="U305">
        <v>0</v>
      </c>
      <c r="V305">
        <v>0.86351310000000003</v>
      </c>
      <c r="W305">
        <v>20.917490000000001</v>
      </c>
      <c r="X305">
        <v>0</v>
      </c>
      <c r="Y305">
        <v>0</v>
      </c>
      <c r="Z305">
        <v>0.86050780000000004</v>
      </c>
      <c r="AA305">
        <v>20.740960000000001</v>
      </c>
      <c r="AB305">
        <v>0</v>
      </c>
      <c r="AC305">
        <v>0</v>
      </c>
      <c r="AD305">
        <v>0.85747229999999997</v>
      </c>
      <c r="AE305">
        <v>19.982279999999999</v>
      </c>
      <c r="AF305">
        <v>0</v>
      </c>
      <c r="AG305">
        <v>0</v>
      </c>
      <c r="AH305">
        <v>0.85443150000000001</v>
      </c>
      <c r="AI305">
        <v>19.437830000000002</v>
      </c>
      <c r="AJ305">
        <v>0</v>
      </c>
      <c r="AK305">
        <v>0</v>
      </c>
      <c r="AL305">
        <v>0.85134549999999998</v>
      </c>
      <c r="AM305">
        <v>19.136089999999999</v>
      </c>
      <c r="AN305">
        <v>0</v>
      </c>
      <c r="AO305">
        <v>0</v>
      </c>
      <c r="AP305">
        <v>0.84825280000000003</v>
      </c>
      <c r="AQ305">
        <v>19.720859999999998</v>
      </c>
      <c r="AR305">
        <v>0</v>
      </c>
      <c r="AS305">
        <v>0</v>
      </c>
      <c r="AT305">
        <v>0.84511329999999996</v>
      </c>
      <c r="AU305">
        <v>20.40466</v>
      </c>
      <c r="AV305">
        <v>0</v>
      </c>
      <c r="AW305">
        <v>0</v>
      </c>
      <c r="AX305">
        <v>0.84189080000000005</v>
      </c>
      <c r="AY305">
        <v>20.953849999999999</v>
      </c>
      <c r="AZ305">
        <v>0</v>
      </c>
      <c r="BA305">
        <v>0</v>
      </c>
      <c r="BB305">
        <v>0.83857720000000002</v>
      </c>
      <c r="BC305">
        <v>21.470569999999999</v>
      </c>
      <c r="BD305">
        <v>0</v>
      </c>
      <c r="BE305">
        <v>0</v>
      </c>
      <c r="BF305">
        <v>0.83517520000000001</v>
      </c>
      <c r="BG305">
        <v>21.411570000000001</v>
      </c>
      <c r="BH305">
        <v>0</v>
      </c>
      <c r="BI305">
        <v>0</v>
      </c>
      <c r="BJ305">
        <v>0.83166079999999998</v>
      </c>
      <c r="BK305">
        <v>20.991309999999999</v>
      </c>
      <c r="BL305">
        <v>1.8280359999999999E-28</v>
      </c>
      <c r="BM305">
        <v>5.9140449999999997E-26</v>
      </c>
      <c r="BN305">
        <v>0.82808130000000002</v>
      </c>
      <c r="BO305">
        <v>20.674530000000001</v>
      </c>
      <c r="BP305" s="1">
        <v>2.92807E-19</v>
      </c>
      <c r="BQ305" s="1">
        <v>7.5855800000000006E-17</v>
      </c>
      <c r="BR305">
        <v>0.82443889999999997</v>
      </c>
      <c r="BS305">
        <v>20.503350000000001</v>
      </c>
      <c r="BT305" s="1">
        <v>5.4950150000000001E-12</v>
      </c>
      <c r="BU305" s="1">
        <v>1.2465250000000001E-9</v>
      </c>
      <c r="BV305">
        <v>0.82073569999999996</v>
      </c>
      <c r="BW305">
        <v>20.542200000000001</v>
      </c>
      <c r="BX305" s="1">
        <v>7.9139489999999996E-8</v>
      </c>
      <c r="BY305" s="1">
        <v>1.976929E-5</v>
      </c>
      <c r="BZ305">
        <v>0.81697690000000001</v>
      </c>
      <c r="CA305">
        <v>21.025279999999999</v>
      </c>
      <c r="CB305" s="1">
        <v>4.6490209999999998E-5</v>
      </c>
      <c r="CC305" s="1">
        <v>1.22408E-2</v>
      </c>
      <c r="CD305">
        <v>0.81312450000000003</v>
      </c>
      <c r="CE305">
        <v>21.28791</v>
      </c>
      <c r="CF305" s="1">
        <v>5.2162490000000001E-3</v>
      </c>
      <c r="CG305" s="1">
        <v>1.4305190000000001</v>
      </c>
      <c r="CH305">
        <v>0.80917459999999997</v>
      </c>
      <c r="CI305">
        <v>21.463940000000001</v>
      </c>
      <c r="CJ305" s="1">
        <v>0.17695169999999999</v>
      </c>
      <c r="CK305">
        <v>50.113869999999999</v>
      </c>
      <c r="CL305">
        <v>0.80506040000000001</v>
      </c>
      <c r="CM305">
        <v>21.177700000000002</v>
      </c>
      <c r="CN305" s="1">
        <v>2.3159360000000002</v>
      </c>
      <c r="CO305">
        <v>674.47910000000002</v>
      </c>
      <c r="CP305">
        <v>0.80065180000000002</v>
      </c>
      <c r="CQ305">
        <v>20.840979999999998</v>
      </c>
      <c r="CR305" s="1">
        <v>13.791829999999999</v>
      </c>
      <c r="CS305">
        <v>4114.5889999999999</v>
      </c>
      <c r="CT305">
        <v>0.79550460000000001</v>
      </c>
      <c r="CU305">
        <v>20.432590000000001</v>
      </c>
      <c r="CV305">
        <v>42.197699999999998</v>
      </c>
      <c r="CW305">
        <v>12848.6</v>
      </c>
      <c r="CX305">
        <v>0.79094390000000003</v>
      </c>
      <c r="CY305">
        <v>20.024509999999999</v>
      </c>
      <c r="CZ305">
        <v>72.971019999999996</v>
      </c>
      <c r="DA305">
        <v>22710.62</v>
      </c>
      <c r="DB305">
        <v>0.78520939999999995</v>
      </c>
      <c r="DC305">
        <v>19.890989999999999</v>
      </c>
      <c r="DD305">
        <v>77.058440000000004</v>
      </c>
      <c r="DE305">
        <v>24542.76</v>
      </c>
      <c r="DF305">
        <v>0.77840750000000003</v>
      </c>
      <c r="DG305">
        <v>20.216239999999999</v>
      </c>
      <c r="DH305">
        <v>53.235570000000003</v>
      </c>
      <c r="DI305">
        <v>17338.740000000002</v>
      </c>
      <c r="DJ305">
        <v>0.77119079999999995</v>
      </c>
      <c r="DK305">
        <v>20.517859999999999</v>
      </c>
      <c r="DL305">
        <v>25.645810000000001</v>
      </c>
      <c r="DM305">
        <v>8528.2099999999991</v>
      </c>
      <c r="DN305">
        <v>0.76481279999999996</v>
      </c>
      <c r="DO305">
        <v>20.767309999999998</v>
      </c>
      <c r="DP305">
        <v>9.1255240000000004</v>
      </c>
      <c r="DQ305">
        <v>3089.0630000000001</v>
      </c>
      <c r="DR305">
        <v>0.75846400000000003</v>
      </c>
      <c r="DS305">
        <v>20.381499999999999</v>
      </c>
      <c r="DT305">
        <v>2.5417380000000001</v>
      </c>
      <c r="DU305">
        <v>873.21010000000001</v>
      </c>
      <c r="DV305">
        <v>0.75212000000000001</v>
      </c>
      <c r="DW305">
        <v>19.740290000000002</v>
      </c>
      <c r="DX305">
        <v>0.6071107</v>
      </c>
      <c r="DY305">
        <v>210.6326</v>
      </c>
      <c r="DZ305">
        <v>0.74593509999999996</v>
      </c>
      <c r="EA305">
        <v>19.219329999999999</v>
      </c>
      <c r="EB305">
        <v>0.15926799999999999</v>
      </c>
      <c r="EC305">
        <v>54.870240000000003</v>
      </c>
      <c r="ED305">
        <v>0.73983350000000003</v>
      </c>
      <c r="EE305">
        <v>18.747669999999999</v>
      </c>
      <c r="EF305">
        <v>7.1729699999999993E-2</v>
      </c>
      <c r="EG305">
        <v>24.153770000000002</v>
      </c>
      <c r="EH305">
        <v>0.73376830000000004</v>
      </c>
      <c r="EI305">
        <v>18.90859</v>
      </c>
      <c r="EJ305">
        <v>5.5706789999999999E-2</v>
      </c>
      <c r="EK305">
        <v>18.571999999999999</v>
      </c>
      <c r="EL305">
        <v>0.72763350000000004</v>
      </c>
      <c r="EM305">
        <v>19.317630000000001</v>
      </c>
      <c r="EN305">
        <v>5.2621429999999997E-2</v>
      </c>
      <c r="EO305">
        <v>17.569299999999998</v>
      </c>
      <c r="EP305">
        <v>0.72277519999999995</v>
      </c>
      <c r="EQ305">
        <v>19.59487</v>
      </c>
      <c r="ER305" s="1">
        <v>5.189705E-2</v>
      </c>
      <c r="ES305">
        <v>17.389019999999999</v>
      </c>
      <c r="ET305">
        <v>0.71805759999999996</v>
      </c>
      <c r="EU305">
        <v>20.093579999999999</v>
      </c>
      <c r="EV305" s="1">
        <v>5.0957870000000002E-2</v>
      </c>
      <c r="EW305">
        <v>17.154170000000001</v>
      </c>
      <c r="EX305">
        <v>0.71330420000000005</v>
      </c>
      <c r="EY305">
        <v>20.204180000000001</v>
      </c>
      <c r="EZ305">
        <v>4.8981299999999998E-2</v>
      </c>
      <c r="FA305">
        <v>16.574280000000002</v>
      </c>
      <c r="FB305">
        <v>0.70857780000000004</v>
      </c>
      <c r="FC305">
        <v>19.595479999999998</v>
      </c>
      <c r="FD305" s="1">
        <v>4.6020989999999998E-2</v>
      </c>
      <c r="FE305" s="1">
        <v>15.65039</v>
      </c>
      <c r="FF305">
        <v>0.70376470000000002</v>
      </c>
      <c r="FG305">
        <v>19.022839999999999</v>
      </c>
      <c r="FH305" s="1">
        <v>4.2473009999999999E-2</v>
      </c>
      <c r="FI305" s="1">
        <v>14.51206</v>
      </c>
      <c r="FJ305">
        <v>0.6989708</v>
      </c>
      <c r="FK305">
        <v>18.56972</v>
      </c>
      <c r="FL305" s="1">
        <v>3.8757449999999999E-2</v>
      </c>
      <c r="FM305" s="1">
        <v>13.30132</v>
      </c>
      <c r="FN305">
        <v>0.69424569999999997</v>
      </c>
      <c r="FO305">
        <v>18.88955</v>
      </c>
      <c r="FP305" s="1">
        <v>3.516333E-2</v>
      </c>
      <c r="FQ305" s="1">
        <v>12.119149999999999</v>
      </c>
      <c r="FR305">
        <v>0.68985589999999997</v>
      </c>
      <c r="FS305">
        <v>19.443169999999999</v>
      </c>
      <c r="FT305" s="1">
        <v>3.1880550000000001E-2</v>
      </c>
      <c r="FU305" s="1">
        <v>11.02802</v>
      </c>
      <c r="FV305">
        <v>0.68562040000000002</v>
      </c>
      <c r="FW305">
        <v>20.049949999999999</v>
      </c>
      <c r="FX305" s="1">
        <v>2.892745E-2</v>
      </c>
      <c r="FY305" s="1">
        <v>10.040279999999999</v>
      </c>
      <c r="FZ305">
        <v>0.68274120000000005</v>
      </c>
      <c r="GA305">
        <v>20.692119999999999</v>
      </c>
      <c r="GB305" s="1">
        <v>2.6265320000000002E-2</v>
      </c>
      <c r="GC305" s="1">
        <v>9.1389139999999998</v>
      </c>
      <c r="GD305">
        <v>0.6792781</v>
      </c>
      <c r="GE305">
        <v>20.753920000000001</v>
      </c>
      <c r="GF305" s="1">
        <v>2.3820149999999998E-2</v>
      </c>
      <c r="GG305" s="1">
        <v>8.3132730000000006</v>
      </c>
      <c r="GH305">
        <v>0.67605689999999996</v>
      </c>
      <c r="GI305">
        <v>20.340920000000001</v>
      </c>
      <c r="GJ305" s="1">
        <v>2.1593540000000001E-2</v>
      </c>
      <c r="GK305" s="1">
        <v>7.5579919999999996</v>
      </c>
      <c r="GL305">
        <v>0.67298100000000005</v>
      </c>
      <c r="GM305">
        <v>20.086649999999999</v>
      </c>
      <c r="GN305" s="1">
        <v>1.957159E-2</v>
      </c>
      <c r="GO305" s="1">
        <v>6.8687550000000002</v>
      </c>
      <c r="GP305">
        <v>0.67020389999999996</v>
      </c>
      <c r="GQ305">
        <v>19.886590000000002</v>
      </c>
      <c r="GR305" s="1">
        <v>1.7749540000000001E-2</v>
      </c>
      <c r="GS305" s="1">
        <v>6.2433690000000004</v>
      </c>
      <c r="GT305">
        <v>0.66707859999999997</v>
      </c>
      <c r="GU305">
        <v>20.440639999999998</v>
      </c>
      <c r="GV305" s="1">
        <v>1.6087799999999999E-2</v>
      </c>
      <c r="GW305" s="1">
        <v>5.6733859999999998</v>
      </c>
      <c r="GX305">
        <v>0.66419050000000002</v>
      </c>
      <c r="GY305">
        <v>21.078209999999999</v>
      </c>
      <c r="GZ305" s="1">
        <v>1.458892E-2</v>
      </c>
      <c r="HA305" s="1">
        <v>5.1574910000000003</v>
      </c>
      <c r="HB305">
        <v>0.66161250000000005</v>
      </c>
      <c r="HC305">
        <v>21.696010000000001</v>
      </c>
      <c r="HD305" s="1">
        <v>1.325194E-2</v>
      </c>
      <c r="HE305" s="1">
        <v>4.6940759999999999</v>
      </c>
      <c r="HF305">
        <v>0.65857460000000001</v>
      </c>
      <c r="HG305">
        <v>22.175789999999999</v>
      </c>
      <c r="HH305" s="1">
        <v>1.204948E-2</v>
      </c>
      <c r="HI305" s="1">
        <v>4.2809759999999999</v>
      </c>
      <c r="HJ305">
        <v>0.65486469999999997</v>
      </c>
      <c r="HK305">
        <v>22.16104</v>
      </c>
      <c r="HL305" s="1">
        <v>1.096023E-2</v>
      </c>
      <c r="HM305" s="1">
        <v>3.9086400000000001</v>
      </c>
      <c r="HN305">
        <v>0.65127020000000002</v>
      </c>
      <c r="HO305">
        <v>21.717220000000001</v>
      </c>
      <c r="HP305" s="1">
        <v>9.969505E-3</v>
      </c>
      <c r="HQ305" s="1">
        <v>3.5685570000000002</v>
      </c>
      <c r="HR305">
        <v>0.64771939999999995</v>
      </c>
      <c r="HS305">
        <v>21.507719999999999</v>
      </c>
      <c r="HT305" s="1">
        <v>9.0650639999999994E-3</v>
      </c>
      <c r="HU305" s="1">
        <v>3.2561149999999999</v>
      </c>
      <c r="HV305">
        <v>0.64420949999999999</v>
      </c>
      <c r="HW305">
        <v>21.454640000000001</v>
      </c>
      <c r="HX305" s="1">
        <v>8.2334030000000002E-3</v>
      </c>
      <c r="HY305" s="1">
        <v>2.9676420000000001</v>
      </c>
      <c r="HZ305">
        <v>0.64093630000000001</v>
      </c>
      <c r="IA305">
        <v>22.0777</v>
      </c>
      <c r="IB305" s="1">
        <v>7.4677570000000002E-3</v>
      </c>
      <c r="IC305" s="1">
        <v>2.7006739999999998</v>
      </c>
      <c r="ID305">
        <v>0.63791260000000005</v>
      </c>
      <c r="IE305">
        <v>22.06681</v>
      </c>
      <c r="IF305" s="1">
        <v>6.7684210000000002E-3</v>
      </c>
      <c r="IG305" s="1">
        <v>2.4555639999999999</v>
      </c>
      <c r="IH305">
        <v>0.6352873</v>
      </c>
      <c r="II305">
        <v>22.53237</v>
      </c>
      <c r="IJ305" s="1">
        <v>6.1395130000000001E-3</v>
      </c>
      <c r="IK305" s="1">
        <v>2.2336830000000001</v>
      </c>
      <c r="IL305">
        <v>0.63284320000000005</v>
      </c>
      <c r="IM305">
        <v>22.91207</v>
      </c>
      <c r="IN305" s="1">
        <v>5.572451E-3</v>
      </c>
      <c r="IO305" s="1">
        <v>2.0325500000000001</v>
      </c>
      <c r="IP305">
        <v>0.63057909999999995</v>
      </c>
      <c r="IQ305">
        <v>22.71977</v>
      </c>
      <c r="IR305" s="1">
        <v>5.0539909999999999E-3</v>
      </c>
      <c r="IS305" s="1">
        <v>1.8481669999999999</v>
      </c>
      <c r="IT305">
        <v>0.62873690000000004</v>
      </c>
      <c r="IU305">
        <v>22.215900000000001</v>
      </c>
      <c r="IV305" s="1">
        <v>4.5713919999999996E-3</v>
      </c>
      <c r="IW305" s="1">
        <v>1.675519</v>
      </c>
      <c r="IX305">
        <v>0.62719460000000005</v>
      </c>
      <c r="IY305">
        <v>21.917819999999999</v>
      </c>
      <c r="IZ305" s="1">
        <v>4.1105990000000004E-3</v>
      </c>
      <c r="JA305" s="1">
        <v>1.5100389999999999</v>
      </c>
      <c r="JB305">
        <v>0.62580190000000002</v>
      </c>
      <c r="JC305">
        <v>22.014600000000002</v>
      </c>
      <c r="JD305" s="1">
        <v>3.6657550000000001E-3</v>
      </c>
      <c r="JE305" s="1">
        <v>1.349431</v>
      </c>
      <c r="JF305">
        <v>0.62469209999999997</v>
      </c>
      <c r="JG305">
        <v>23.12941</v>
      </c>
      <c r="JH305" s="1">
        <v>3.2396859999999999E-3</v>
      </c>
      <c r="JI305" s="1">
        <v>1.194742</v>
      </c>
      <c r="JJ305">
        <v>0.6237239</v>
      </c>
      <c r="JK305">
        <v>24.270530000000001</v>
      </c>
      <c r="JL305" s="1">
        <v>2.842256E-3</v>
      </c>
      <c r="JM305" s="1">
        <v>1.0496650000000001</v>
      </c>
      <c r="JN305">
        <v>0.62291649999999998</v>
      </c>
      <c r="JO305">
        <v>25.143239999999999</v>
      </c>
      <c r="JP305" s="1">
        <v>2.48438E-3</v>
      </c>
      <c r="JQ305" s="1">
        <v>0.91848189999999996</v>
      </c>
      <c r="JR305">
        <v>0.6222529</v>
      </c>
      <c r="JS305">
        <v>25.713180000000001</v>
      </c>
      <c r="JT305" s="1">
        <v>2.1730730000000002E-3</v>
      </c>
      <c r="JU305" s="1">
        <v>0.80393769999999998</v>
      </c>
      <c r="JV305">
        <v>0.62174949999999995</v>
      </c>
      <c r="JW305">
        <v>25.488530000000001</v>
      </c>
      <c r="JX305" s="1">
        <v>1.9084989999999999E-3</v>
      </c>
      <c r="JY305" s="1">
        <v>0.70637779999999994</v>
      </c>
      <c r="JZ305">
        <v>0.62134990000000001</v>
      </c>
      <c r="KA305">
        <v>24.662510000000001</v>
      </c>
      <c r="KB305" s="1">
        <v>1.6848760000000001E-3</v>
      </c>
      <c r="KC305" s="1">
        <v>0.62380539999999995</v>
      </c>
      <c r="KD305">
        <v>0.62108110000000005</v>
      </c>
      <c r="KE305">
        <v>24.17454</v>
      </c>
      <c r="KF305" s="1">
        <v>1.4912910000000001E-3</v>
      </c>
      <c r="KG305" s="1">
        <v>0.55234139999999998</v>
      </c>
      <c r="KH305">
        <v>0.62087639999999999</v>
      </c>
      <c r="KI305">
        <v>23.993690000000001</v>
      </c>
      <c r="KJ305" s="1">
        <v>1.317164E-3</v>
      </c>
      <c r="KK305" s="1">
        <v>0.4880273</v>
      </c>
      <c r="KL305">
        <v>0.62074479999999999</v>
      </c>
      <c r="KM305">
        <v>24.508420000000001</v>
      </c>
      <c r="KN305" s="1">
        <v>1.154672E-3</v>
      </c>
      <c r="KO305" s="1">
        <v>0.42808879999999999</v>
      </c>
      <c r="KP305">
        <v>0.6207182</v>
      </c>
      <c r="KQ305">
        <v>25.001840000000001</v>
      </c>
      <c r="KR305" s="1">
        <v>1.003498E-3</v>
      </c>
      <c r="KS305" s="1">
        <v>0.37219790000000003</v>
      </c>
      <c r="KT305">
        <v>0.62075159999999996</v>
      </c>
      <c r="KU305">
        <v>24.992080000000001</v>
      </c>
      <c r="KV305" s="1">
        <v>8.6745650000000002E-4</v>
      </c>
      <c r="KW305" s="1">
        <v>0.3217911</v>
      </c>
      <c r="KX305">
        <v>0.62087740000000002</v>
      </c>
      <c r="KY305">
        <v>24.820139999999999</v>
      </c>
      <c r="KZ305" s="1">
        <v>7.5183719999999995E-4</v>
      </c>
      <c r="LA305" s="1">
        <v>0.27878809999999998</v>
      </c>
      <c r="LB305">
        <v>0.62107319999999999</v>
      </c>
      <c r="LC305">
        <v>24.270630000000001</v>
      </c>
      <c r="LD305" s="1">
        <v>6.5871949999999995E-4</v>
      </c>
      <c r="LE305" s="1">
        <v>0.24409330000000001</v>
      </c>
      <c r="LF305">
        <v>0.62132469999999995</v>
      </c>
      <c r="LG305">
        <v>23.65258</v>
      </c>
      <c r="LH305" s="1">
        <v>5.8658500000000004E-4</v>
      </c>
      <c r="LI305" s="1">
        <v>0.217171</v>
      </c>
      <c r="LJ305">
        <v>0.62166200000000005</v>
      </c>
      <c r="LK305">
        <v>23.192769999999999</v>
      </c>
      <c r="LL305" s="1">
        <v>5.3099479999999997E-4</v>
      </c>
      <c r="LM305" s="1">
        <v>0.1964138</v>
      </c>
      <c r="LN305">
        <v>0.6220173</v>
      </c>
      <c r="LO305">
        <v>23.12753</v>
      </c>
      <c r="LP305" s="1">
        <v>4.8657440000000001E-4</v>
      </c>
      <c r="LQ305" s="1">
        <v>0.17983769999999999</v>
      </c>
      <c r="LR305">
        <v>0.62240050000000002</v>
      </c>
      <c r="LS305">
        <v>24.0459</v>
      </c>
      <c r="LT305" s="1">
        <v>4.489254E-4</v>
      </c>
      <c r="LU305" s="1">
        <v>0.16582520000000001</v>
      </c>
      <c r="LV305">
        <v>0.622784</v>
      </c>
      <c r="LW305">
        <v>25.08409</v>
      </c>
      <c r="LX305" s="1">
        <v>4.1536349999999998E-4</v>
      </c>
      <c r="LY305" s="1">
        <v>0.15336420000000001</v>
      </c>
      <c r="LZ305">
        <v>0.62314259999999999</v>
      </c>
      <c r="MA305">
        <v>25.99361</v>
      </c>
      <c r="MB305" s="1">
        <v>3.8496059999999999E-4</v>
      </c>
      <c r="MC305" s="1">
        <v>0.1420738</v>
      </c>
      <c r="MD305">
        <v>0.6234478</v>
      </c>
      <c r="ME305">
        <v>26.422190000000001</v>
      </c>
      <c r="MF305" s="1">
        <v>3.5758730000000002E-4</v>
      </c>
      <c r="MG305" s="1">
        <v>0.13190689999999999</v>
      </c>
      <c r="MH305">
        <v>0.62368599999999996</v>
      </c>
      <c r="MI305">
        <v>26.252960000000002</v>
      </c>
      <c r="MJ305" s="1">
        <v>3.3340190000000002E-4</v>
      </c>
      <c r="MK305" s="1">
        <v>0.1229252</v>
      </c>
      <c r="ML305">
        <v>0.62389609999999995</v>
      </c>
      <c r="MM305">
        <v>25.36448</v>
      </c>
      <c r="MN305" s="1">
        <v>3.123631E-4</v>
      </c>
      <c r="MO305" s="1">
        <v>0.11511490000000001</v>
      </c>
      <c r="MP305">
        <v>0.62403339999999996</v>
      </c>
      <c r="MQ305">
        <v>24.731290000000001</v>
      </c>
      <c r="MR305" s="1">
        <v>2.9414790000000001E-4</v>
      </c>
      <c r="MS305" s="1">
        <v>0.1083616</v>
      </c>
      <c r="MT305">
        <v>0.6241179</v>
      </c>
      <c r="MU305">
        <v>24.447289999999999</v>
      </c>
      <c r="MV305" s="1">
        <v>2.783342E-4</v>
      </c>
      <c r="MW305" s="1">
        <v>0.10249709999999999</v>
      </c>
      <c r="MX305">
        <v>0.62414840000000005</v>
      </c>
      <c r="MY305">
        <v>24.75177</v>
      </c>
      <c r="MZ305" s="1">
        <v>2.644193E-4</v>
      </c>
      <c r="NA305" s="1">
        <v>9.7352679999999997E-2</v>
      </c>
      <c r="NB305">
        <v>0.62412460000000003</v>
      </c>
      <c r="NC305">
        <v>25.355830000000001</v>
      </c>
      <c r="ND305" s="1">
        <v>2.521442E-4</v>
      </c>
      <c r="NE305" s="1">
        <v>9.2816560000000006E-2</v>
      </c>
      <c r="NF305">
        <v>0.62412460000000003</v>
      </c>
      <c r="NG305">
        <v>25.355830000000001</v>
      </c>
      <c r="NH305" s="1">
        <v>2.521442E-4</v>
      </c>
      <c r="NI305" s="1">
        <v>9.2816560000000006E-2</v>
      </c>
      <c r="NJ305">
        <v>0.62412460000000003</v>
      </c>
      <c r="NK305">
        <v>25.355830000000001</v>
      </c>
      <c r="NL305" s="1">
        <v>2.521442E-4</v>
      </c>
      <c r="NM305" s="1">
        <v>9.2816560000000006E-2</v>
      </c>
      <c r="NN305">
        <v>0.62412460000000003</v>
      </c>
      <c r="NO305">
        <v>25.355830000000001</v>
      </c>
      <c r="NP305" s="1">
        <v>2.521442E-4</v>
      </c>
      <c r="NQ305" s="1">
        <v>9.2816560000000006E-2</v>
      </c>
      <c r="NR305">
        <v>0.62412460000000003</v>
      </c>
      <c r="NS305">
        <v>25.355830000000001</v>
      </c>
      <c r="NT305" s="1">
        <v>2.521442E-4</v>
      </c>
      <c r="NU305" s="1">
        <v>9.2816560000000006E-2</v>
      </c>
      <c r="NV305">
        <v>0.62412460000000003</v>
      </c>
      <c r="NW305">
        <v>25.355830000000001</v>
      </c>
      <c r="NX305" s="1">
        <v>2.521442E-4</v>
      </c>
      <c r="NY305" s="1">
        <v>9.2816560000000006E-2</v>
      </c>
      <c r="NZ305">
        <v>0.62412460000000003</v>
      </c>
      <c r="OA305">
        <v>25.355830000000001</v>
      </c>
      <c r="OB305" s="1">
        <v>2.521442E-4</v>
      </c>
      <c r="OC305" s="1">
        <v>9.2816560000000006E-2</v>
      </c>
      <c r="OD305">
        <v>0.62412460000000003</v>
      </c>
      <c r="OE305">
        <v>25.355830000000001</v>
      </c>
      <c r="OF305" s="1">
        <v>2.521442E-4</v>
      </c>
      <c r="OG305" s="1">
        <v>9.2816560000000006E-2</v>
      </c>
      <c r="OH305">
        <v>0.62412460000000003</v>
      </c>
      <c r="OI305">
        <v>25.355830000000001</v>
      </c>
      <c r="OJ305" s="1">
        <v>2.521442E-4</v>
      </c>
      <c r="OK305" s="1">
        <v>9.2816560000000006E-2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0.9589626</v>
      </c>
      <c r="G306">
        <v>18.55076</v>
      </c>
      <c r="H306">
        <v>0</v>
      </c>
      <c r="I306">
        <v>0</v>
      </c>
      <c r="J306">
        <v>0.96456699999999995</v>
      </c>
      <c r="K306">
        <v>19.26933</v>
      </c>
      <c r="L306">
        <v>0</v>
      </c>
      <c r="M306">
        <v>0</v>
      </c>
      <c r="N306">
        <v>0.9704161</v>
      </c>
      <c r="O306">
        <v>19.953469999999999</v>
      </c>
      <c r="P306">
        <v>0</v>
      </c>
      <c r="Q306">
        <v>0</v>
      </c>
      <c r="R306">
        <v>0.9765606</v>
      </c>
      <c r="S306">
        <v>20.456019999999999</v>
      </c>
      <c r="T306">
        <v>0</v>
      </c>
      <c r="U306">
        <v>0</v>
      </c>
      <c r="V306">
        <v>0.98292279999999999</v>
      </c>
      <c r="W306">
        <v>20.947130000000001</v>
      </c>
      <c r="X306">
        <v>0</v>
      </c>
      <c r="Y306">
        <v>0</v>
      </c>
      <c r="Z306">
        <v>0.98935600000000001</v>
      </c>
      <c r="AA306">
        <v>20.790389999999999</v>
      </c>
      <c r="AB306">
        <v>0</v>
      </c>
      <c r="AC306">
        <v>0</v>
      </c>
      <c r="AD306">
        <v>0.99613560000000001</v>
      </c>
      <c r="AE306">
        <v>20.02929</v>
      </c>
      <c r="AF306">
        <v>0</v>
      </c>
      <c r="AG306">
        <v>0</v>
      </c>
      <c r="AH306">
        <v>1.003064</v>
      </c>
      <c r="AI306">
        <v>19.469139999999999</v>
      </c>
      <c r="AJ306">
        <v>0</v>
      </c>
      <c r="AK306">
        <v>0</v>
      </c>
      <c r="AL306">
        <v>1.0102789999999999</v>
      </c>
      <c r="AM306">
        <v>19.154299999999999</v>
      </c>
      <c r="AN306">
        <v>0</v>
      </c>
      <c r="AO306">
        <v>0</v>
      </c>
      <c r="AP306">
        <v>1.017682</v>
      </c>
      <c r="AQ306">
        <v>19.718720000000001</v>
      </c>
      <c r="AR306">
        <v>0</v>
      </c>
      <c r="AS306">
        <v>0</v>
      </c>
      <c r="AT306">
        <v>1.025236</v>
      </c>
      <c r="AU306">
        <v>20.412320000000001</v>
      </c>
      <c r="AV306">
        <v>0</v>
      </c>
      <c r="AW306">
        <v>0</v>
      </c>
      <c r="AX306">
        <v>1.033142</v>
      </c>
      <c r="AY306">
        <v>20.963799999999999</v>
      </c>
      <c r="AZ306">
        <v>0</v>
      </c>
      <c r="BA306">
        <v>0</v>
      </c>
      <c r="BB306">
        <v>1.0414289999999999</v>
      </c>
      <c r="BC306">
        <v>21.481290000000001</v>
      </c>
      <c r="BD306">
        <v>0</v>
      </c>
      <c r="BE306">
        <v>0</v>
      </c>
      <c r="BF306">
        <v>1.050262</v>
      </c>
      <c r="BG306">
        <v>21.44096</v>
      </c>
      <c r="BH306">
        <v>0</v>
      </c>
      <c r="BI306">
        <v>0</v>
      </c>
      <c r="BJ306">
        <v>1.059693</v>
      </c>
      <c r="BK306">
        <v>21.01559</v>
      </c>
      <c r="BL306">
        <v>1.858998E-29</v>
      </c>
      <c r="BM306">
        <v>5.1315779999999999E-27</v>
      </c>
      <c r="BN306">
        <v>1.069434</v>
      </c>
      <c r="BO306">
        <v>20.693210000000001</v>
      </c>
      <c r="BP306" s="1">
        <v>1.827313E-19</v>
      </c>
      <c r="BQ306" s="1">
        <v>3.8601459999999997E-17</v>
      </c>
      <c r="BR306">
        <v>1.0797859999999999</v>
      </c>
      <c r="BS306">
        <v>20.51465</v>
      </c>
      <c r="BT306" s="1">
        <v>2.1313879999999999E-12</v>
      </c>
      <c r="BU306" s="1">
        <v>3.9857419999999999E-10</v>
      </c>
      <c r="BV306">
        <v>1.090535</v>
      </c>
      <c r="BW306">
        <v>20.549240000000001</v>
      </c>
      <c r="BX306" s="1">
        <v>4.4757330000000001E-8</v>
      </c>
      <c r="BY306" s="1">
        <v>9.3931759999999995E-6</v>
      </c>
      <c r="BZ306">
        <v>1.101874</v>
      </c>
      <c r="CA306">
        <v>21.02262</v>
      </c>
      <c r="CB306" s="1">
        <v>3.034556E-5</v>
      </c>
      <c r="CC306" s="1">
        <v>6.71728E-3</v>
      </c>
      <c r="CD306">
        <v>1.1135170000000001</v>
      </c>
      <c r="CE306">
        <v>21.301310000000001</v>
      </c>
      <c r="CF306" s="1">
        <v>3.762226E-3</v>
      </c>
      <c r="CG306" s="1">
        <v>0.86678929999999998</v>
      </c>
      <c r="CH306">
        <v>1.1258429999999999</v>
      </c>
      <c r="CI306">
        <v>21.479939999999999</v>
      </c>
      <c r="CJ306" s="1">
        <v>0.1382381</v>
      </c>
      <c r="CK306" s="1">
        <v>32.86374</v>
      </c>
      <c r="CL306">
        <v>1.13897</v>
      </c>
      <c r="CM306">
        <v>21.205629999999999</v>
      </c>
      <c r="CN306" s="1">
        <v>1.935063</v>
      </c>
      <c r="CO306">
        <v>472.8279</v>
      </c>
      <c r="CP306">
        <v>1.153267</v>
      </c>
      <c r="CQ306">
        <v>20.868099999999998</v>
      </c>
      <c r="CR306" s="1">
        <v>12.210990000000001</v>
      </c>
      <c r="CS306">
        <v>3055.9679999999998</v>
      </c>
      <c r="CT306">
        <v>1.16974</v>
      </c>
      <c r="CU306">
        <v>20.459</v>
      </c>
      <c r="CV306">
        <v>39.300960000000003</v>
      </c>
      <c r="CW306">
        <v>10038.959999999999</v>
      </c>
      <c r="CX306">
        <v>1.1693089999999999</v>
      </c>
      <c r="CY306">
        <v>20.02852</v>
      </c>
      <c r="CZ306">
        <v>70.980199999999996</v>
      </c>
      <c r="DA306">
        <v>18564.63</v>
      </c>
      <c r="DB306">
        <v>1.161456</v>
      </c>
      <c r="DC306">
        <v>19.879919999999998</v>
      </c>
      <c r="DD306">
        <v>77.940780000000004</v>
      </c>
      <c r="DE306">
        <v>20906.18</v>
      </c>
      <c r="DF306">
        <v>1.152193</v>
      </c>
      <c r="DG306">
        <v>20.199179999999998</v>
      </c>
      <c r="DH306">
        <v>55.75882</v>
      </c>
      <c r="DI306">
        <v>15325.99</v>
      </c>
      <c r="DJ306">
        <v>1.1423650000000001</v>
      </c>
      <c r="DK306">
        <v>20.517880000000002</v>
      </c>
      <c r="DL306">
        <v>27.70316</v>
      </c>
      <c r="DM306">
        <v>7789.8459999999995</v>
      </c>
      <c r="DN306">
        <v>1.1340570000000001</v>
      </c>
      <c r="DO306">
        <v>20.774280000000001</v>
      </c>
      <c r="DP306">
        <v>10.12523</v>
      </c>
      <c r="DQ306">
        <v>2903.4960000000001</v>
      </c>
      <c r="DR306">
        <v>1.125956</v>
      </c>
      <c r="DS306">
        <v>20.412710000000001</v>
      </c>
      <c r="DT306">
        <v>2.8816329999999999</v>
      </c>
      <c r="DU306">
        <v>839.98180000000002</v>
      </c>
      <c r="DV306">
        <v>1.118015</v>
      </c>
      <c r="DW306">
        <v>19.767219999999998</v>
      </c>
      <c r="DX306">
        <v>0.69503919999999997</v>
      </c>
      <c r="DY306">
        <v>204.8605</v>
      </c>
      <c r="DZ306">
        <v>1.1103609999999999</v>
      </c>
      <c r="EA306">
        <v>19.241900000000001</v>
      </c>
      <c r="EB306">
        <v>0.17775779999999999</v>
      </c>
      <c r="EC306">
        <v>52.028269999999999</v>
      </c>
      <c r="ED306">
        <v>1.1028629999999999</v>
      </c>
      <c r="EE306">
        <v>18.768229999999999</v>
      </c>
      <c r="EF306">
        <v>7.5156000000000001E-2</v>
      </c>
      <c r="EG306">
        <v>21.384879999999999</v>
      </c>
      <c r="EH306">
        <v>1.0954200000000001</v>
      </c>
      <c r="EI306">
        <v>18.901289999999999</v>
      </c>
      <c r="EJ306">
        <v>5.6333960000000002E-2</v>
      </c>
      <c r="EK306">
        <v>15.779439999999999</v>
      </c>
      <c r="EL306">
        <v>1.087888</v>
      </c>
      <c r="EM306">
        <v>19.31296</v>
      </c>
      <c r="EN306">
        <v>5.2730840000000001E-2</v>
      </c>
      <c r="EO306">
        <v>14.757440000000001</v>
      </c>
      <c r="EP306">
        <v>1.0809470000000001</v>
      </c>
      <c r="EQ306">
        <v>19.59169</v>
      </c>
      <c r="ER306" s="1">
        <v>5.1939529999999998E-2</v>
      </c>
      <c r="ES306">
        <v>14.580360000000001</v>
      </c>
      <c r="ET306">
        <v>1.073893</v>
      </c>
      <c r="EU306">
        <v>20.080639999999999</v>
      </c>
      <c r="EV306" s="1">
        <v>5.1068519999999999E-2</v>
      </c>
      <c r="EW306">
        <v>14.400930000000001</v>
      </c>
      <c r="EX306">
        <v>1.0667899999999999</v>
      </c>
      <c r="EY306">
        <v>20.215920000000001</v>
      </c>
      <c r="EZ306">
        <v>4.9198499999999999E-2</v>
      </c>
      <c r="FA306">
        <v>13.94558</v>
      </c>
      <c r="FB306">
        <v>1.0596650000000001</v>
      </c>
      <c r="FC306">
        <v>19.624490000000002</v>
      </c>
      <c r="FD306" s="1">
        <v>4.6317799999999999E-2</v>
      </c>
      <c r="FE306" s="1">
        <v>13.19581</v>
      </c>
      <c r="FF306">
        <v>1.052494</v>
      </c>
      <c r="FG306">
        <v>19.042560000000002</v>
      </c>
      <c r="FH306" s="1">
        <v>4.2810590000000003E-2</v>
      </c>
      <c r="FI306" s="1">
        <v>12.253819999999999</v>
      </c>
      <c r="FJ306">
        <v>1.045345</v>
      </c>
      <c r="FK306">
        <v>18.592700000000001</v>
      </c>
      <c r="FL306" s="1">
        <v>3.9101619999999997E-2</v>
      </c>
      <c r="FM306" s="1">
        <v>11.24098</v>
      </c>
      <c r="FN306">
        <v>1.038211</v>
      </c>
      <c r="FO306">
        <v>18.893270000000001</v>
      </c>
      <c r="FP306" s="1">
        <v>3.5489060000000003E-2</v>
      </c>
      <c r="FQ306" s="1">
        <v>10.24499</v>
      </c>
      <c r="FR306">
        <v>1.031596</v>
      </c>
      <c r="FS306">
        <v>19.456330000000001</v>
      </c>
      <c r="FT306" s="1">
        <v>3.2177150000000002E-2</v>
      </c>
      <c r="FU306" s="1">
        <v>9.3219639999999995</v>
      </c>
      <c r="FV306">
        <v>1.024872</v>
      </c>
      <c r="FW306">
        <v>20.056069999999998</v>
      </c>
      <c r="FX306" s="1">
        <v>2.9195249999999999E-2</v>
      </c>
      <c r="FY306" s="1">
        <v>8.4864540000000002</v>
      </c>
      <c r="FZ306">
        <v>1.0176289999999999</v>
      </c>
      <c r="GA306">
        <v>20.68591</v>
      </c>
      <c r="GB306" s="1">
        <v>2.651394E-2</v>
      </c>
      <c r="GC306" s="1">
        <v>7.738372</v>
      </c>
      <c r="GD306">
        <v>1.0095639999999999</v>
      </c>
      <c r="GE306">
        <v>20.75966</v>
      </c>
      <c r="GF306" s="1">
        <v>2.404831E-2</v>
      </c>
      <c r="GG306" s="1">
        <v>7.0513979999999998</v>
      </c>
      <c r="GH306">
        <v>1.0018530000000001</v>
      </c>
      <c r="GI306">
        <v>20.338660000000001</v>
      </c>
      <c r="GJ306" s="1">
        <v>2.1803079999999999E-2</v>
      </c>
      <c r="GK306" s="1">
        <v>6.4216490000000004</v>
      </c>
      <c r="GL306">
        <v>0.99431060000000004</v>
      </c>
      <c r="GM306">
        <v>20.07479</v>
      </c>
      <c r="GN306" s="1">
        <v>1.97634E-2</v>
      </c>
      <c r="GO306" s="1">
        <v>5.846101</v>
      </c>
      <c r="GP306">
        <v>0.98720529999999995</v>
      </c>
      <c r="GQ306">
        <v>19.884969999999999</v>
      </c>
      <c r="GR306" s="1">
        <v>1.7924180000000001E-2</v>
      </c>
      <c r="GS306" s="1">
        <v>5.322781</v>
      </c>
      <c r="GT306">
        <v>0.97957499999999997</v>
      </c>
      <c r="GU306">
        <v>20.425940000000001</v>
      </c>
      <c r="GV306" s="1">
        <v>1.6246819999999999E-2</v>
      </c>
      <c r="GW306" s="1">
        <v>4.8457150000000002</v>
      </c>
      <c r="GX306">
        <v>0.97220510000000004</v>
      </c>
      <c r="GY306">
        <v>21.08248</v>
      </c>
      <c r="GZ306" s="1">
        <v>1.4731879999999999E-2</v>
      </c>
      <c r="HA306" s="1">
        <v>4.4130349999999998</v>
      </c>
      <c r="HB306">
        <v>0.96534260000000005</v>
      </c>
      <c r="HC306">
        <v>21.70262</v>
      </c>
      <c r="HD306" s="1">
        <v>1.338026E-2</v>
      </c>
      <c r="HE306" s="1">
        <v>4.0235729999999998</v>
      </c>
      <c r="HF306">
        <v>0.95697189999999999</v>
      </c>
      <c r="HG306">
        <v>22.174050000000001</v>
      </c>
      <c r="HH306" s="1">
        <v>1.216334E-2</v>
      </c>
      <c r="HI306" s="1">
        <v>3.6743999999999999</v>
      </c>
      <c r="HJ306">
        <v>0.94837400000000005</v>
      </c>
      <c r="HK306">
        <v>22.171130000000002</v>
      </c>
      <c r="HL306" s="1">
        <v>1.106412E-2</v>
      </c>
      <c r="HM306" s="1">
        <v>3.3613749999999998</v>
      </c>
      <c r="HN306">
        <v>0.94010899999999997</v>
      </c>
      <c r="HO306">
        <v>21.713740000000001</v>
      </c>
      <c r="HP306" s="1">
        <v>1.006488E-2</v>
      </c>
      <c r="HQ306" s="1">
        <v>3.0747749999999998</v>
      </c>
      <c r="HR306">
        <v>0.93197350000000001</v>
      </c>
      <c r="HS306">
        <v>21.480119999999999</v>
      </c>
      <c r="HT306" s="1">
        <v>9.1532230000000003E-3</v>
      </c>
      <c r="HU306" s="1">
        <v>2.8110719999999998</v>
      </c>
      <c r="HV306">
        <v>0.92394480000000001</v>
      </c>
      <c r="HW306">
        <v>21.42127</v>
      </c>
      <c r="HX306" s="1">
        <v>8.3151360000000007E-3</v>
      </c>
      <c r="HY306" s="1">
        <v>2.5671110000000001</v>
      </c>
      <c r="HZ306">
        <v>0.91630319999999998</v>
      </c>
      <c r="IA306">
        <v>22.041460000000001</v>
      </c>
      <c r="IB306" s="1">
        <v>7.5433449999999999E-3</v>
      </c>
      <c r="IC306" s="1">
        <v>2.3406850000000001</v>
      </c>
      <c r="ID306">
        <v>0.90896529999999998</v>
      </c>
      <c r="IE306">
        <v>22.077590000000001</v>
      </c>
      <c r="IF306" s="1">
        <v>6.8373749999999997E-3</v>
      </c>
      <c r="IG306" s="1">
        <v>2.1322860000000001</v>
      </c>
      <c r="IH306">
        <v>0.90239999999999998</v>
      </c>
      <c r="II306">
        <v>22.516349999999999</v>
      </c>
      <c r="IJ306" s="1">
        <v>6.2019800000000002E-3</v>
      </c>
      <c r="IK306" s="1">
        <v>1.942898</v>
      </c>
      <c r="IL306">
        <v>0.89624729999999997</v>
      </c>
      <c r="IM306">
        <v>22.917850000000001</v>
      </c>
      <c r="IN306" s="1">
        <v>5.6292099999999999E-3</v>
      </c>
      <c r="IO306" s="1">
        <v>1.770915</v>
      </c>
      <c r="IP306">
        <v>0.8905322</v>
      </c>
      <c r="IQ306">
        <v>22.758299999999998</v>
      </c>
      <c r="IR306" s="1">
        <v>5.1065090000000004E-3</v>
      </c>
      <c r="IS306" s="1">
        <v>1.613124</v>
      </c>
      <c r="IT306">
        <v>0.88540680000000005</v>
      </c>
      <c r="IU306">
        <v>22.228819999999999</v>
      </c>
      <c r="IV306" s="1">
        <v>4.6210620000000004E-3</v>
      </c>
      <c r="IW306" s="1">
        <v>1.465497</v>
      </c>
      <c r="IX306">
        <v>0.88058409999999998</v>
      </c>
      <c r="IY306">
        <v>21.897749999999998</v>
      </c>
      <c r="IZ306" s="1">
        <v>4.1584430000000004E-3</v>
      </c>
      <c r="JA306" s="1">
        <v>1.323939</v>
      </c>
      <c r="JB306">
        <v>0.87641570000000002</v>
      </c>
      <c r="JC306">
        <v>21.964469999999999</v>
      </c>
      <c r="JD306" s="1">
        <v>3.7121659999999998E-3</v>
      </c>
      <c r="JE306" s="1">
        <v>1.1861170000000001</v>
      </c>
      <c r="JF306">
        <v>0.87281330000000001</v>
      </c>
      <c r="JG306">
        <v>23.057030000000001</v>
      </c>
      <c r="JH306" s="1">
        <v>3.2839240000000001E-3</v>
      </c>
      <c r="JI306" s="1">
        <v>1.052915</v>
      </c>
      <c r="JJ306">
        <v>0.86973579999999995</v>
      </c>
      <c r="JK306">
        <v>24.242699999999999</v>
      </c>
      <c r="JL306" s="1">
        <v>2.8830689999999998E-3</v>
      </c>
      <c r="JM306" s="1">
        <v>0.92699339999999997</v>
      </c>
      <c r="JN306">
        <v>0.86714690000000005</v>
      </c>
      <c r="JO306">
        <v>25.15691</v>
      </c>
      <c r="JP306" s="1">
        <v>2.5206759999999999E-3</v>
      </c>
      <c r="JQ306" s="1">
        <v>0.81227709999999997</v>
      </c>
      <c r="JR306">
        <v>0.86497559999999996</v>
      </c>
      <c r="JS306">
        <v>25.7532</v>
      </c>
      <c r="JT306" s="1">
        <v>2.2043539999999999E-3</v>
      </c>
      <c r="JU306" s="1">
        <v>0.71143409999999996</v>
      </c>
      <c r="JV306">
        <v>0.86319170000000001</v>
      </c>
      <c r="JW306">
        <v>25.568010000000001</v>
      </c>
      <c r="JX306" s="1">
        <v>1.9349429999999999E-3</v>
      </c>
      <c r="JY306" s="1">
        <v>0.62516700000000003</v>
      </c>
      <c r="JZ306">
        <v>0.86179850000000002</v>
      </c>
      <c r="KA306">
        <v>24.722290000000001</v>
      </c>
      <c r="KB306" s="1">
        <v>1.7073749999999999E-3</v>
      </c>
      <c r="KC306" s="1">
        <v>0.5520564</v>
      </c>
      <c r="KD306">
        <v>0.86070999999999998</v>
      </c>
      <c r="KE306">
        <v>24.183119999999999</v>
      </c>
      <c r="KF306" s="1">
        <v>1.5110830000000001E-3</v>
      </c>
      <c r="KG306" s="1">
        <v>0.48898779999999997</v>
      </c>
      <c r="KH306">
        <v>0.85985909999999999</v>
      </c>
      <c r="KI306">
        <v>23.98208</v>
      </c>
      <c r="KJ306" s="1">
        <v>1.335304E-3</v>
      </c>
      <c r="KK306" s="1">
        <v>0.43246790000000002</v>
      </c>
      <c r="KL306">
        <v>0.85928859999999996</v>
      </c>
      <c r="KM306">
        <v>24.472480000000001</v>
      </c>
      <c r="KN306" s="1">
        <v>1.1716879999999999E-3</v>
      </c>
      <c r="KO306" s="1">
        <v>0.37992340000000002</v>
      </c>
      <c r="KP306">
        <v>0.85895529999999998</v>
      </c>
      <c r="KQ306">
        <v>25.013159999999999</v>
      </c>
      <c r="KR306" s="1">
        <v>1.0192000000000001E-3</v>
      </c>
      <c r="KS306" s="1">
        <v>0.33079019999999998</v>
      </c>
      <c r="KT306">
        <v>0.85881070000000004</v>
      </c>
      <c r="KU306">
        <v>25.025390000000002</v>
      </c>
      <c r="KV306" s="1">
        <v>8.8127850000000005E-4</v>
      </c>
      <c r="KW306" s="1">
        <v>0.28616259999999999</v>
      </c>
      <c r="KX306">
        <v>0.85891300000000004</v>
      </c>
      <c r="KY306">
        <v>24.880389999999998</v>
      </c>
      <c r="KZ306" s="1">
        <v>7.6331279999999999E-4</v>
      </c>
      <c r="LA306" s="1">
        <v>0.2477511</v>
      </c>
      <c r="LB306">
        <v>0.85920269999999999</v>
      </c>
      <c r="LC306">
        <v>24.33747</v>
      </c>
      <c r="LD306" s="1">
        <v>6.6775760000000004E-4</v>
      </c>
      <c r="LE306" s="1">
        <v>0.21651219999999999</v>
      </c>
      <c r="LF306">
        <v>0.85970749999999996</v>
      </c>
      <c r="LG306">
        <v>23.702159999999999</v>
      </c>
      <c r="LH306" s="1">
        <v>5.935348E-4</v>
      </c>
      <c r="LI306" s="1">
        <v>0.1921619</v>
      </c>
      <c r="LJ306">
        <v>0.86036769999999996</v>
      </c>
      <c r="LK306">
        <v>23.213539999999998</v>
      </c>
      <c r="LL306" s="1">
        <v>5.364047E-4</v>
      </c>
      <c r="LM306" s="1">
        <v>0.1733999</v>
      </c>
      <c r="LN306">
        <v>0.86116360000000003</v>
      </c>
      <c r="LO306">
        <v>23.10568</v>
      </c>
      <c r="LP306" s="1">
        <v>4.9099729999999996E-4</v>
      </c>
      <c r="LQ306" s="1">
        <v>0.15850529999999999</v>
      </c>
      <c r="LR306">
        <v>0.86205779999999999</v>
      </c>
      <c r="LS306">
        <v>23.988040000000002</v>
      </c>
      <c r="LT306" s="1">
        <v>4.5276060000000001E-4</v>
      </c>
      <c r="LU306" s="1">
        <v>0.14601529999999999</v>
      </c>
      <c r="LV306">
        <v>0.86300770000000004</v>
      </c>
      <c r="LW306">
        <v>25.057580000000002</v>
      </c>
      <c r="LX306" s="1">
        <v>4.1882239999999998E-4</v>
      </c>
      <c r="LY306" s="1">
        <v>0.13496820000000001</v>
      </c>
      <c r="LZ306">
        <v>0.86390219999999995</v>
      </c>
      <c r="MA306">
        <v>26.009239999999998</v>
      </c>
      <c r="MB306" s="1">
        <v>3.880938E-4</v>
      </c>
      <c r="MC306" s="1">
        <v>0.1249697</v>
      </c>
      <c r="MD306">
        <v>0.86476609999999998</v>
      </c>
      <c r="ME306">
        <v>26.470749999999999</v>
      </c>
      <c r="MF306" s="1">
        <v>3.603856E-4</v>
      </c>
      <c r="MG306" s="1">
        <v>0.1159492</v>
      </c>
      <c r="MH306">
        <v>0.86551389999999995</v>
      </c>
      <c r="MI306">
        <v>26.337219999999999</v>
      </c>
      <c r="MJ306" s="1">
        <v>3.358554E-4</v>
      </c>
      <c r="MK306" s="1">
        <v>0.1079613</v>
      </c>
      <c r="ML306">
        <v>0.86613180000000001</v>
      </c>
      <c r="MM306">
        <v>25.445969999999999</v>
      </c>
      <c r="MN306" s="1">
        <v>3.1448689999999998E-4</v>
      </c>
      <c r="MO306" s="1">
        <v>0.1010081</v>
      </c>
      <c r="MP306">
        <v>0.86660219999999999</v>
      </c>
      <c r="MQ306">
        <v>24.764589999999998</v>
      </c>
      <c r="MR306" s="1">
        <v>2.959824E-4</v>
      </c>
      <c r="MS306" s="1">
        <v>9.499639E-2</v>
      </c>
      <c r="MT306">
        <v>0.86692610000000003</v>
      </c>
      <c r="MU306">
        <v>24.451059999999998</v>
      </c>
      <c r="MV306" s="1">
        <v>2.7993560000000002E-4</v>
      </c>
      <c r="MW306" s="1">
        <v>8.9785450000000003E-2</v>
      </c>
      <c r="MX306">
        <v>0.86711709999999997</v>
      </c>
      <c r="MY306">
        <v>24.734470000000002</v>
      </c>
      <c r="MZ306" s="1">
        <v>2.6583409999999998E-4</v>
      </c>
      <c r="NA306" s="1">
        <v>8.5225079999999995E-2</v>
      </c>
      <c r="NB306">
        <v>0.86718790000000001</v>
      </c>
      <c r="NC306">
        <v>25.3505</v>
      </c>
      <c r="ND306" s="1">
        <v>2.5338919999999998E-4</v>
      </c>
      <c r="NE306" s="1">
        <v>8.1205879999999994E-2</v>
      </c>
      <c r="NF306">
        <v>0.86718790000000001</v>
      </c>
      <c r="NG306">
        <v>25.3505</v>
      </c>
      <c r="NH306" s="1">
        <v>2.5338919999999998E-4</v>
      </c>
      <c r="NI306" s="1">
        <v>8.1205879999999994E-2</v>
      </c>
      <c r="NJ306">
        <v>0.86718790000000001</v>
      </c>
      <c r="NK306">
        <v>25.3505</v>
      </c>
      <c r="NL306" s="1">
        <v>2.5338919999999998E-4</v>
      </c>
      <c r="NM306" s="1">
        <v>8.1205879999999994E-2</v>
      </c>
      <c r="NN306">
        <v>0.86718790000000001</v>
      </c>
      <c r="NO306">
        <v>25.3505</v>
      </c>
      <c r="NP306" s="1">
        <v>2.5338919999999998E-4</v>
      </c>
      <c r="NQ306" s="1">
        <v>8.1205879999999994E-2</v>
      </c>
      <c r="NR306">
        <v>0.86718790000000001</v>
      </c>
      <c r="NS306">
        <v>25.3505</v>
      </c>
      <c r="NT306" s="1">
        <v>2.5338919999999998E-4</v>
      </c>
      <c r="NU306" s="1">
        <v>8.1205879999999994E-2</v>
      </c>
      <c r="NV306">
        <v>0.86718790000000001</v>
      </c>
      <c r="NW306">
        <v>25.3505</v>
      </c>
      <c r="NX306" s="1">
        <v>2.5338919999999998E-4</v>
      </c>
      <c r="NY306" s="1">
        <v>8.1205879999999994E-2</v>
      </c>
      <c r="NZ306">
        <v>0.86718790000000001</v>
      </c>
      <c r="OA306">
        <v>25.3505</v>
      </c>
      <c r="OB306" s="1">
        <v>2.5338919999999998E-4</v>
      </c>
      <c r="OC306" s="1">
        <v>8.1205879999999994E-2</v>
      </c>
      <c r="OD306">
        <v>0.86718790000000001</v>
      </c>
      <c r="OE306">
        <v>25.3505</v>
      </c>
      <c r="OF306" s="1">
        <v>2.5338919999999998E-4</v>
      </c>
      <c r="OG306" s="1">
        <v>8.1205879999999994E-2</v>
      </c>
      <c r="OH306">
        <v>0.86718790000000001</v>
      </c>
      <c r="OI306">
        <v>25.3505</v>
      </c>
      <c r="OJ306" s="1">
        <v>2.5338919999999998E-4</v>
      </c>
      <c r="OK306" s="1">
        <v>8.1205879999999994E-2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0.95050579999999996</v>
      </c>
      <c r="G307">
        <v>18.557950000000002</v>
      </c>
      <c r="H307">
        <v>0</v>
      </c>
      <c r="I307">
        <v>0</v>
      </c>
      <c r="J307">
        <v>0.94805150000000005</v>
      </c>
      <c r="K307">
        <v>19.254249999999999</v>
      </c>
      <c r="L307">
        <v>0</v>
      </c>
      <c r="M307">
        <v>0</v>
      </c>
      <c r="N307">
        <v>0.94559599999999999</v>
      </c>
      <c r="O307">
        <v>19.952670000000001</v>
      </c>
      <c r="P307">
        <v>0</v>
      </c>
      <c r="Q307">
        <v>0</v>
      </c>
      <c r="R307">
        <v>0.94311900000000004</v>
      </c>
      <c r="S307">
        <v>20.461839999999999</v>
      </c>
      <c r="T307">
        <v>0</v>
      </c>
      <c r="U307">
        <v>0</v>
      </c>
      <c r="V307">
        <v>0.94065339999999997</v>
      </c>
      <c r="W307">
        <v>20.96706</v>
      </c>
      <c r="X307">
        <v>0</v>
      </c>
      <c r="Y307">
        <v>0</v>
      </c>
      <c r="Z307">
        <v>0.93818179999999995</v>
      </c>
      <c r="AA307">
        <v>20.828679999999999</v>
      </c>
      <c r="AB307">
        <v>0</v>
      </c>
      <c r="AC307">
        <v>0</v>
      </c>
      <c r="AD307">
        <v>0.93573019999999996</v>
      </c>
      <c r="AE307">
        <v>20.06955</v>
      </c>
      <c r="AF307">
        <v>0</v>
      </c>
      <c r="AG307">
        <v>0</v>
      </c>
      <c r="AH307">
        <v>0.93324320000000005</v>
      </c>
      <c r="AI307">
        <v>19.493659999999998</v>
      </c>
      <c r="AJ307">
        <v>0</v>
      </c>
      <c r="AK307">
        <v>0</v>
      </c>
      <c r="AL307">
        <v>0.93076590000000003</v>
      </c>
      <c r="AM307">
        <v>19.16883</v>
      </c>
      <c r="AN307">
        <v>0</v>
      </c>
      <c r="AO307">
        <v>0</v>
      </c>
      <c r="AP307">
        <v>0.92828080000000002</v>
      </c>
      <c r="AQ307">
        <v>19.710070000000002</v>
      </c>
      <c r="AR307">
        <v>0</v>
      </c>
      <c r="AS307">
        <v>0</v>
      </c>
      <c r="AT307">
        <v>0.92575730000000001</v>
      </c>
      <c r="AU307">
        <v>20.41187</v>
      </c>
      <c r="AV307">
        <v>0</v>
      </c>
      <c r="AW307">
        <v>0</v>
      </c>
      <c r="AX307">
        <v>0.92322219999999999</v>
      </c>
      <c r="AY307">
        <v>20.967600000000001</v>
      </c>
      <c r="AZ307">
        <v>0</v>
      </c>
      <c r="BA307">
        <v>0</v>
      </c>
      <c r="BB307">
        <v>0.92059159999999995</v>
      </c>
      <c r="BC307">
        <v>21.484490000000001</v>
      </c>
      <c r="BD307">
        <v>0</v>
      </c>
      <c r="BE307">
        <v>0</v>
      </c>
      <c r="BF307">
        <v>0.91788740000000002</v>
      </c>
      <c r="BG307">
        <v>21.459910000000001</v>
      </c>
      <c r="BH307">
        <v>0</v>
      </c>
      <c r="BI307">
        <v>0</v>
      </c>
      <c r="BJ307">
        <v>0.91516640000000005</v>
      </c>
      <c r="BK307">
        <v>21.03227</v>
      </c>
      <c r="BL307">
        <v>2.6877850000000001E-30</v>
      </c>
      <c r="BM307">
        <v>7.7704520000000001E-28</v>
      </c>
      <c r="BN307">
        <v>0.91236519999999999</v>
      </c>
      <c r="BO307">
        <v>20.703869999999998</v>
      </c>
      <c r="BP307" s="1">
        <v>1.0640059999999999E-19</v>
      </c>
      <c r="BQ307" s="1">
        <v>2.2771159999999999E-17</v>
      </c>
      <c r="BR307">
        <v>0.90956749999999997</v>
      </c>
      <c r="BS307">
        <v>20.51839</v>
      </c>
      <c r="BT307" s="1">
        <v>7.8306720000000001E-13</v>
      </c>
      <c r="BU307" s="1">
        <v>1.5463040000000001E-10</v>
      </c>
      <c r="BV307">
        <v>0.9067402</v>
      </c>
      <c r="BW307">
        <v>20.547419999999999</v>
      </c>
      <c r="BX307" s="1">
        <v>2.5480169999999998E-8</v>
      </c>
      <c r="BY307" s="1">
        <v>5.6546190000000003E-6</v>
      </c>
      <c r="BZ307">
        <v>0.90386160000000004</v>
      </c>
      <c r="CA307">
        <v>21.011690000000002</v>
      </c>
      <c r="CB307" s="1">
        <v>1.9930830000000001E-5</v>
      </c>
      <c r="CC307" s="1">
        <v>4.691036E-3</v>
      </c>
      <c r="CD307">
        <v>0.90095309999999995</v>
      </c>
      <c r="CE307">
        <v>21.306799999999999</v>
      </c>
      <c r="CF307" s="1">
        <v>2.7227309999999999E-3</v>
      </c>
      <c r="CG307" s="1">
        <v>0.67097390000000001</v>
      </c>
      <c r="CH307">
        <v>0.89798900000000004</v>
      </c>
      <c r="CI307">
        <v>21.483930000000001</v>
      </c>
      <c r="CJ307" s="1">
        <v>0.108069</v>
      </c>
      <c r="CK307" s="1">
        <v>27.657879999999999</v>
      </c>
      <c r="CL307">
        <v>0.89492240000000001</v>
      </c>
      <c r="CM307">
        <v>21.224450000000001</v>
      </c>
      <c r="CN307" s="1">
        <v>1.614495</v>
      </c>
      <c r="CO307">
        <v>427.66160000000002</v>
      </c>
      <c r="CP307">
        <v>0.89164580000000004</v>
      </c>
      <c r="CQ307">
        <v>20.884440000000001</v>
      </c>
      <c r="CR307" s="1">
        <v>10.77971</v>
      </c>
      <c r="CS307">
        <v>2946.7429999999999</v>
      </c>
      <c r="CT307">
        <v>0.88782229999999995</v>
      </c>
      <c r="CU307">
        <v>20.4742</v>
      </c>
      <c r="CV307">
        <v>36.465510000000002</v>
      </c>
      <c r="CW307">
        <v>10261.74</v>
      </c>
      <c r="CX307">
        <v>0.88359900000000002</v>
      </c>
      <c r="CY307">
        <v>20.034970000000001</v>
      </c>
      <c r="CZ307">
        <v>68.796750000000003</v>
      </c>
      <c r="DA307">
        <v>19885.689999999999</v>
      </c>
      <c r="DB307">
        <v>0.87770610000000004</v>
      </c>
      <c r="DC307">
        <v>19.873539999999998</v>
      </c>
      <c r="DD307">
        <v>78.571669999999997</v>
      </c>
      <c r="DE307">
        <v>23306.62</v>
      </c>
      <c r="DF307">
        <v>0.87075840000000004</v>
      </c>
      <c r="DG307">
        <v>20.186730000000001</v>
      </c>
      <c r="DH307">
        <v>58.231200000000001</v>
      </c>
      <c r="DI307">
        <v>17715.349999999999</v>
      </c>
      <c r="DJ307">
        <v>0.86334829999999996</v>
      </c>
      <c r="DK307">
        <v>20.520309999999998</v>
      </c>
      <c r="DL307">
        <v>29.85201</v>
      </c>
      <c r="DM307">
        <v>9298.8729999999996</v>
      </c>
      <c r="DN307">
        <v>0.85699709999999996</v>
      </c>
      <c r="DO307">
        <v>20.782990000000002</v>
      </c>
      <c r="DP307">
        <v>11.21388</v>
      </c>
      <c r="DQ307">
        <v>3565.0720000000001</v>
      </c>
      <c r="DR307">
        <v>0.85080219999999995</v>
      </c>
      <c r="DS307">
        <v>20.445900000000002</v>
      </c>
      <c r="DT307">
        <v>3.26389</v>
      </c>
      <c r="DU307">
        <v>1055.587</v>
      </c>
      <c r="DV307">
        <v>0.84478880000000001</v>
      </c>
      <c r="DW307">
        <v>19.79945</v>
      </c>
      <c r="DX307">
        <v>0.79654599999999998</v>
      </c>
      <c r="DY307">
        <v>260.74369999999999</v>
      </c>
      <c r="DZ307">
        <v>0.83892690000000003</v>
      </c>
      <c r="EA307">
        <v>19.268840000000001</v>
      </c>
      <c r="EB307">
        <v>0.19953670000000001</v>
      </c>
      <c r="EC307">
        <v>64.973290000000006</v>
      </c>
      <c r="ED307">
        <v>0.8332773</v>
      </c>
      <c r="EE307">
        <v>18.793949999999999</v>
      </c>
      <c r="EF307">
        <v>7.9232579999999997E-2</v>
      </c>
      <c r="EG307">
        <v>25.054220000000001</v>
      </c>
      <c r="EH307">
        <v>0.82767310000000005</v>
      </c>
      <c r="EI307">
        <v>18.902830000000002</v>
      </c>
      <c r="EJ307">
        <v>5.7078110000000001E-2</v>
      </c>
      <c r="EK307">
        <v>17.705069999999999</v>
      </c>
      <c r="EL307">
        <v>0.82197229999999999</v>
      </c>
      <c r="EM307">
        <v>19.31251</v>
      </c>
      <c r="EN307">
        <v>5.2861480000000002E-2</v>
      </c>
      <c r="EO307">
        <v>16.359500000000001</v>
      </c>
      <c r="EP307">
        <v>0.81667029999999996</v>
      </c>
      <c r="EQ307">
        <v>19.593610000000002</v>
      </c>
      <c r="ER307" s="1">
        <v>5.1972619999999997E-2</v>
      </c>
      <c r="ES307">
        <v>16.125050000000002</v>
      </c>
      <c r="ET307">
        <v>0.81153770000000003</v>
      </c>
      <c r="EU307">
        <v>20.07357</v>
      </c>
      <c r="EV307" s="1">
        <v>5.1162150000000003E-2</v>
      </c>
      <c r="EW307">
        <v>15.952629999999999</v>
      </c>
      <c r="EX307">
        <v>0.80637590000000003</v>
      </c>
      <c r="EY307">
        <v>20.229600000000001</v>
      </c>
      <c r="EZ307" s="1">
        <v>4.9399279999999997E-2</v>
      </c>
      <c r="FA307">
        <v>15.49164</v>
      </c>
      <c r="FB307">
        <v>0.8011568</v>
      </c>
      <c r="FC307">
        <v>19.65925</v>
      </c>
      <c r="FD307" s="1">
        <v>4.6603060000000002E-2</v>
      </c>
      <c r="FE307">
        <v>14.698740000000001</v>
      </c>
      <c r="FF307">
        <v>0.79597189999999995</v>
      </c>
      <c r="FG307">
        <v>19.067620000000002</v>
      </c>
      <c r="FH307" s="1">
        <v>4.3141730000000003E-2</v>
      </c>
      <c r="FI307" s="1">
        <v>13.6792</v>
      </c>
      <c r="FJ307">
        <v>0.79080130000000004</v>
      </c>
      <c r="FK307">
        <v>18.62125</v>
      </c>
      <c r="FL307" s="1">
        <v>3.9442869999999998E-2</v>
      </c>
      <c r="FM307" s="1">
        <v>12.56851</v>
      </c>
      <c r="FN307">
        <v>0.7856495</v>
      </c>
      <c r="FO307">
        <v>18.90371</v>
      </c>
      <c r="FP307" s="1">
        <v>3.5814400000000003E-2</v>
      </c>
      <c r="FQ307" s="1">
        <v>11.467140000000001</v>
      </c>
      <c r="FR307">
        <v>0.78085850000000001</v>
      </c>
      <c r="FS307">
        <v>19.47466</v>
      </c>
      <c r="FT307" s="1">
        <v>3.2474669999999997E-2</v>
      </c>
      <c r="FU307" s="1">
        <v>10.441129999999999</v>
      </c>
      <c r="FV307">
        <v>0.77607400000000004</v>
      </c>
      <c r="FW307">
        <v>20.07038</v>
      </c>
      <c r="FX307" s="1">
        <v>2.9463039999999999E-2</v>
      </c>
      <c r="FY307" s="1">
        <v>9.5100630000000006</v>
      </c>
      <c r="FZ307">
        <v>0.77072200000000002</v>
      </c>
      <c r="GA307">
        <v>20.688030000000001</v>
      </c>
      <c r="GB307" s="1">
        <v>2.6758549999999999E-2</v>
      </c>
      <c r="GC307" s="1">
        <v>8.672466</v>
      </c>
      <c r="GD307">
        <v>0.76479629999999998</v>
      </c>
      <c r="GE307">
        <v>20.770230000000002</v>
      </c>
      <c r="GF307" s="1">
        <v>2.4273639999999999E-2</v>
      </c>
      <c r="GG307" s="1">
        <v>7.9065789999999998</v>
      </c>
      <c r="GH307">
        <v>0.7592042</v>
      </c>
      <c r="GI307">
        <v>20.34375</v>
      </c>
      <c r="GJ307" s="1">
        <v>2.201028E-2</v>
      </c>
      <c r="GK307" s="1">
        <v>7.203748</v>
      </c>
      <c r="GL307">
        <v>0.7537218</v>
      </c>
      <c r="GM307">
        <v>20.069510000000001</v>
      </c>
      <c r="GN307" s="1">
        <v>1.995332E-2</v>
      </c>
      <c r="GO307" s="1">
        <v>6.5612459999999997</v>
      </c>
      <c r="GP307">
        <v>0.74857079999999998</v>
      </c>
      <c r="GQ307">
        <v>19.890049999999999</v>
      </c>
      <c r="GR307" s="1">
        <v>1.8097430000000001E-2</v>
      </c>
      <c r="GS307" s="1">
        <v>5.976324</v>
      </c>
      <c r="GT307">
        <v>0.74306919999999999</v>
      </c>
      <c r="GU307">
        <v>20.421240000000001</v>
      </c>
      <c r="GV307" s="1">
        <v>1.640728E-2</v>
      </c>
      <c r="GW307" s="1">
        <v>5.4431750000000001</v>
      </c>
      <c r="GX307">
        <v>0.73771189999999998</v>
      </c>
      <c r="GY307">
        <v>21.096270000000001</v>
      </c>
      <c r="GZ307" s="1">
        <v>1.4878489999999999E-2</v>
      </c>
      <c r="HA307" s="1">
        <v>4.9590420000000002</v>
      </c>
      <c r="HB307">
        <v>0.73274399999999995</v>
      </c>
      <c r="HC307">
        <v>21.719139999999999</v>
      </c>
      <c r="HD307" s="1">
        <v>1.3514440000000001E-2</v>
      </c>
      <c r="HE307" s="1">
        <v>4.523155</v>
      </c>
      <c r="HF307">
        <v>0.72752859999999997</v>
      </c>
      <c r="HG307">
        <v>22.180299999999999</v>
      </c>
      <c r="HH307" s="1">
        <v>1.22833E-2</v>
      </c>
      <c r="HI307" s="1">
        <v>4.1287409999999998</v>
      </c>
      <c r="HJ307">
        <v>0.72118320000000002</v>
      </c>
      <c r="HK307">
        <v>22.184249999999999</v>
      </c>
      <c r="HL307" s="1">
        <v>1.1174440000000001E-2</v>
      </c>
      <c r="HM307" s="1">
        <v>3.774413</v>
      </c>
      <c r="HN307">
        <v>0.71513210000000005</v>
      </c>
      <c r="HO307">
        <v>21.717379999999999</v>
      </c>
      <c r="HP307" s="1">
        <v>1.0166980000000001E-2</v>
      </c>
      <c r="HQ307" s="1">
        <v>3.4509560000000001</v>
      </c>
      <c r="HR307">
        <v>0.70917730000000001</v>
      </c>
      <c r="HS307">
        <v>21.460840000000001</v>
      </c>
      <c r="HT307" s="1">
        <v>9.248292E-3</v>
      </c>
      <c r="HU307" s="1">
        <v>3.1543329999999998</v>
      </c>
      <c r="HV307">
        <v>0.7033336</v>
      </c>
      <c r="HW307">
        <v>21.401060000000001</v>
      </c>
      <c r="HX307" s="1">
        <v>8.4038919999999996E-3</v>
      </c>
      <c r="HY307" s="1">
        <v>2.8799060000000001</v>
      </c>
      <c r="HZ307">
        <v>0.69784659999999998</v>
      </c>
      <c r="IA307">
        <v>22.011500000000002</v>
      </c>
      <c r="IB307" s="1">
        <v>7.6261539999999996E-3</v>
      </c>
      <c r="IC307" s="1">
        <v>2.6251359999999999</v>
      </c>
      <c r="ID307">
        <v>0.69252069999999999</v>
      </c>
      <c r="IE307">
        <v>22.09262</v>
      </c>
      <c r="IF307" s="1">
        <v>6.9136429999999997E-3</v>
      </c>
      <c r="IG307" s="1">
        <v>2.3905989999999999</v>
      </c>
      <c r="IH307">
        <v>0.68776369999999998</v>
      </c>
      <c r="II307">
        <v>22.516190000000002</v>
      </c>
      <c r="IJ307" s="1">
        <v>6.2715710000000001E-3</v>
      </c>
      <c r="IK307" s="1">
        <v>2.1772900000000002</v>
      </c>
      <c r="IL307">
        <v>0.68327090000000001</v>
      </c>
      <c r="IM307">
        <v>22.92895</v>
      </c>
      <c r="IN307" s="1">
        <v>5.6929440000000001E-3</v>
      </c>
      <c r="IO307" s="1">
        <v>1.9838530000000001</v>
      </c>
      <c r="IP307">
        <v>0.67913310000000005</v>
      </c>
      <c r="IQ307">
        <v>22.795020000000001</v>
      </c>
      <c r="IR307" s="1">
        <v>5.1658720000000002E-3</v>
      </c>
      <c r="IS307" s="1">
        <v>1.8068169999999999</v>
      </c>
      <c r="IT307">
        <v>0.67544009999999999</v>
      </c>
      <c r="IU307">
        <v>22.24719</v>
      </c>
      <c r="IV307" s="1">
        <v>4.6774360000000001E-3</v>
      </c>
      <c r="IW307" s="1">
        <v>1.6416299999999999</v>
      </c>
      <c r="IX307">
        <v>0.6722458</v>
      </c>
      <c r="IY307">
        <v>21.885529999999999</v>
      </c>
      <c r="IZ307" s="1">
        <v>4.2135300000000001E-3</v>
      </c>
      <c r="JA307" s="1">
        <v>1.483611</v>
      </c>
      <c r="JB307">
        <v>0.66941660000000003</v>
      </c>
      <c r="JC307">
        <v>21.931419999999999</v>
      </c>
      <c r="JD307" s="1">
        <v>3.7661970000000002E-3</v>
      </c>
      <c r="JE307" s="1">
        <v>1.3301289999999999</v>
      </c>
      <c r="JF307">
        <v>0.6667438</v>
      </c>
      <c r="JG307">
        <v>22.99925</v>
      </c>
      <c r="JH307" s="1">
        <v>3.3360210000000002E-3</v>
      </c>
      <c r="JI307" s="1">
        <v>1.1816450000000001</v>
      </c>
      <c r="JJ307">
        <v>0.66449579999999997</v>
      </c>
      <c r="JK307">
        <v>24.221599999999999</v>
      </c>
      <c r="JL307" s="1">
        <v>2.931782E-3</v>
      </c>
      <c r="JM307" s="1">
        <v>1.0409200000000001</v>
      </c>
      <c r="JN307">
        <v>0.66254939999999996</v>
      </c>
      <c r="JO307">
        <v>25.173400000000001</v>
      </c>
      <c r="JP307" s="1">
        <v>2.5644700000000001E-3</v>
      </c>
      <c r="JQ307" s="1">
        <v>0.91223390000000004</v>
      </c>
      <c r="JR307">
        <v>0.66095809999999999</v>
      </c>
      <c r="JS307">
        <v>25.789899999999999</v>
      </c>
      <c r="JT307" s="1">
        <v>2.2424630000000001E-3</v>
      </c>
      <c r="JU307" s="1">
        <v>0.79871729999999996</v>
      </c>
      <c r="JV307">
        <v>0.65962589999999999</v>
      </c>
      <c r="JW307">
        <v>25.634309999999999</v>
      </c>
      <c r="JX307" s="1">
        <v>1.9673450000000001E-3</v>
      </c>
      <c r="JY307" s="1">
        <v>0.70138339999999999</v>
      </c>
      <c r="JZ307">
        <v>0.65859659999999998</v>
      </c>
      <c r="KA307">
        <v>24.779389999999999</v>
      </c>
      <c r="KB307" s="1">
        <v>1.735007E-3</v>
      </c>
      <c r="KC307" s="1">
        <v>0.61895610000000001</v>
      </c>
      <c r="KD307">
        <v>0.65777920000000001</v>
      </c>
      <c r="KE307">
        <v>24.195550000000001</v>
      </c>
      <c r="KF307" s="1">
        <v>1.5353400000000001E-3</v>
      </c>
      <c r="KG307" s="1">
        <v>0.5481471</v>
      </c>
      <c r="KH307">
        <v>0.65716390000000002</v>
      </c>
      <c r="KI307">
        <v>23.975380000000001</v>
      </c>
      <c r="KJ307" s="1">
        <v>1.357498E-3</v>
      </c>
      <c r="KK307" s="1">
        <v>0.48499799999999998</v>
      </c>
      <c r="KL307">
        <v>0.6567229</v>
      </c>
      <c r="KM307">
        <v>24.444400000000002</v>
      </c>
      <c r="KN307" s="1">
        <v>1.192551E-3</v>
      </c>
      <c r="KO307" s="1">
        <v>0.42650470000000001</v>
      </c>
      <c r="KP307">
        <v>0.65644630000000004</v>
      </c>
      <c r="KQ307">
        <v>25.014220000000002</v>
      </c>
      <c r="KR307" s="1">
        <v>1.0385559999999999E-3</v>
      </c>
      <c r="KS307" s="1">
        <v>0.37174550000000001</v>
      </c>
      <c r="KT307">
        <v>0.65633819999999998</v>
      </c>
      <c r="KU307">
        <v>25.060849999999999</v>
      </c>
      <c r="KV307" s="1">
        <v>8.9847549999999999E-4</v>
      </c>
      <c r="KW307" s="1">
        <v>0.32175979999999998</v>
      </c>
      <c r="KX307">
        <v>0.65641470000000002</v>
      </c>
      <c r="KY307">
        <v>24.931239999999999</v>
      </c>
      <c r="KZ307" s="1">
        <v>7.7771739999999995E-4</v>
      </c>
      <c r="LA307" s="1">
        <v>0.27843240000000002</v>
      </c>
      <c r="LB307">
        <v>0.65661429999999998</v>
      </c>
      <c r="LC307">
        <v>24.39481</v>
      </c>
      <c r="LD307" s="1">
        <v>6.7917960000000001E-4</v>
      </c>
      <c r="LE307" s="1">
        <v>0.24296200000000001</v>
      </c>
      <c r="LF307">
        <v>0.65697519999999998</v>
      </c>
      <c r="LG307">
        <v>23.746359999999999</v>
      </c>
      <c r="LH307" s="1">
        <v>6.0234790000000002E-4</v>
      </c>
      <c r="LI307" s="1">
        <v>0.2152116</v>
      </c>
      <c r="LJ307">
        <v>0.65746389999999999</v>
      </c>
      <c r="LK307">
        <v>23.23208</v>
      </c>
      <c r="LL307" s="1">
        <v>5.4323869999999995E-4</v>
      </c>
      <c r="LM307" s="1">
        <v>0.19383300000000001</v>
      </c>
      <c r="LN307">
        <v>0.65805230000000003</v>
      </c>
      <c r="LO307">
        <v>23.09423</v>
      </c>
      <c r="LP307" s="1">
        <v>4.9655140000000005E-4</v>
      </c>
      <c r="LQ307" s="1">
        <v>0.17695279999999999</v>
      </c>
      <c r="LR307">
        <v>0.65869409999999995</v>
      </c>
      <c r="LS307">
        <v>23.94031</v>
      </c>
      <c r="LT307" s="1">
        <v>4.5754679999999997E-4</v>
      </c>
      <c r="LU307" s="1">
        <v>0.16290199999999999</v>
      </c>
      <c r="LV307">
        <v>0.65938200000000002</v>
      </c>
      <c r="LW307">
        <v>25.035340000000001</v>
      </c>
      <c r="LX307" s="1">
        <v>4.2312110000000002E-4</v>
      </c>
      <c r="LY307" s="1">
        <v>0.15053910000000001</v>
      </c>
      <c r="LZ307">
        <v>0.66005780000000003</v>
      </c>
      <c r="MA307">
        <v>26.019880000000001</v>
      </c>
      <c r="MB307" s="1">
        <v>3.9199040000000002E-4</v>
      </c>
      <c r="MC307" s="1">
        <v>0.13936309999999999</v>
      </c>
      <c r="MD307">
        <v>0.66068629999999995</v>
      </c>
      <c r="ME307">
        <v>26.509889999999999</v>
      </c>
      <c r="MF307" s="1">
        <v>3.6386639999999999E-4</v>
      </c>
      <c r="MG307" s="1">
        <v>0.12926270000000001</v>
      </c>
      <c r="MH307">
        <v>0.66124709999999998</v>
      </c>
      <c r="MI307">
        <v>26.402930000000001</v>
      </c>
      <c r="MJ307" s="1">
        <v>3.3891219999999998E-4</v>
      </c>
      <c r="MK307" s="1">
        <v>0.1203032</v>
      </c>
      <c r="ML307">
        <v>0.66169809999999996</v>
      </c>
      <c r="MM307">
        <v>25.518339999999998</v>
      </c>
      <c r="MN307" s="1">
        <v>3.1713100000000001E-4</v>
      </c>
      <c r="MO307" s="1">
        <v>0.1124922</v>
      </c>
      <c r="MP307">
        <v>0.66204430000000003</v>
      </c>
      <c r="MQ307">
        <v>24.796430000000001</v>
      </c>
      <c r="MR307" s="1">
        <v>2.9826270000000001E-4</v>
      </c>
      <c r="MS307" s="1">
        <v>0.1057352</v>
      </c>
      <c r="MT307">
        <v>0.66230440000000002</v>
      </c>
      <c r="MU307">
        <v>24.457630000000002</v>
      </c>
      <c r="MV307" s="1">
        <v>2.8192000000000001E-4</v>
      </c>
      <c r="MW307" s="1">
        <v>9.9883239999999998E-2</v>
      </c>
      <c r="MX307">
        <v>0.66244239999999999</v>
      </c>
      <c r="MY307">
        <v>24.724049999999998</v>
      </c>
      <c r="MZ307" s="1">
        <v>2.6757750000000002E-4</v>
      </c>
      <c r="NA307" s="1">
        <v>9.4766870000000003E-2</v>
      </c>
      <c r="NB307">
        <v>0.66249139999999995</v>
      </c>
      <c r="NC307">
        <v>25.34552</v>
      </c>
      <c r="ND307" s="1">
        <v>2.5492149999999997E-4</v>
      </c>
      <c r="NE307" s="1">
        <v>9.0256439999999993E-2</v>
      </c>
      <c r="NF307">
        <v>0.66249139999999995</v>
      </c>
      <c r="NG307">
        <v>25.34552</v>
      </c>
      <c r="NH307" s="1">
        <v>2.5492149999999997E-4</v>
      </c>
      <c r="NI307" s="1">
        <v>9.0256439999999993E-2</v>
      </c>
      <c r="NJ307">
        <v>0.66249139999999995</v>
      </c>
      <c r="NK307">
        <v>25.34552</v>
      </c>
      <c r="NL307" s="1">
        <v>2.5492149999999997E-4</v>
      </c>
      <c r="NM307" s="1">
        <v>9.0256439999999993E-2</v>
      </c>
      <c r="NN307">
        <v>0.66249139999999995</v>
      </c>
      <c r="NO307">
        <v>25.34552</v>
      </c>
      <c r="NP307" s="1">
        <v>2.5492149999999997E-4</v>
      </c>
      <c r="NQ307" s="1">
        <v>9.0256439999999993E-2</v>
      </c>
      <c r="NR307">
        <v>0.66249139999999995</v>
      </c>
      <c r="NS307">
        <v>25.34552</v>
      </c>
      <c r="NT307" s="1">
        <v>2.5492149999999997E-4</v>
      </c>
      <c r="NU307" s="1">
        <v>9.0256439999999993E-2</v>
      </c>
      <c r="NV307">
        <v>0.66249139999999995</v>
      </c>
      <c r="NW307">
        <v>25.34552</v>
      </c>
      <c r="NX307" s="1">
        <v>2.5492149999999997E-4</v>
      </c>
      <c r="NY307" s="1">
        <v>9.0256439999999993E-2</v>
      </c>
      <c r="NZ307">
        <v>0.66249139999999995</v>
      </c>
      <c r="OA307">
        <v>25.34552</v>
      </c>
      <c r="OB307" s="1">
        <v>2.5492149999999997E-4</v>
      </c>
      <c r="OC307" s="1">
        <v>9.0256439999999993E-2</v>
      </c>
      <c r="OD307">
        <v>0.66249139999999995</v>
      </c>
      <c r="OE307">
        <v>25.34552</v>
      </c>
      <c r="OF307" s="1">
        <v>2.5492149999999997E-4</v>
      </c>
      <c r="OG307" s="1">
        <v>9.0256439999999993E-2</v>
      </c>
      <c r="OH307">
        <v>0.66249139999999995</v>
      </c>
      <c r="OI307">
        <v>25.34552</v>
      </c>
      <c r="OJ307" s="1">
        <v>2.5492149999999997E-4</v>
      </c>
      <c r="OK307" s="1">
        <v>9.0256439999999993E-2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0.93376230000000005</v>
      </c>
      <c r="G308">
        <v>18.565190000000001</v>
      </c>
      <c r="H308">
        <v>0</v>
      </c>
      <c r="I308">
        <v>0</v>
      </c>
      <c r="J308">
        <v>0.93163750000000001</v>
      </c>
      <c r="K308">
        <v>19.24023</v>
      </c>
      <c r="L308">
        <v>0</v>
      </c>
      <c r="M308">
        <v>0</v>
      </c>
      <c r="N308">
        <v>0.92949630000000005</v>
      </c>
      <c r="O308">
        <v>19.95073</v>
      </c>
      <c r="P308">
        <v>0</v>
      </c>
      <c r="Q308">
        <v>0</v>
      </c>
      <c r="R308">
        <v>0.92736090000000004</v>
      </c>
      <c r="S308">
        <v>20.466080000000002</v>
      </c>
      <c r="T308">
        <v>0</v>
      </c>
      <c r="U308">
        <v>0</v>
      </c>
      <c r="V308">
        <v>0.9252186</v>
      </c>
      <c r="W308">
        <v>20.98226</v>
      </c>
      <c r="X308">
        <v>0</v>
      </c>
      <c r="Y308">
        <v>0</v>
      </c>
      <c r="Z308">
        <v>0.92307110000000003</v>
      </c>
      <c r="AA308">
        <v>20.860759999999999</v>
      </c>
      <c r="AB308">
        <v>0</v>
      </c>
      <c r="AC308">
        <v>0</v>
      </c>
      <c r="AD308">
        <v>0.92094730000000002</v>
      </c>
      <c r="AE308">
        <v>20.106059999999999</v>
      </c>
      <c r="AF308">
        <v>0</v>
      </c>
      <c r="AG308">
        <v>0</v>
      </c>
      <c r="AH308">
        <v>0.91882419999999998</v>
      </c>
      <c r="AI308">
        <v>19.51576</v>
      </c>
      <c r="AJ308">
        <v>0</v>
      </c>
      <c r="AK308">
        <v>0</v>
      </c>
      <c r="AL308">
        <v>0.91667549999999998</v>
      </c>
      <c r="AM308">
        <v>19.182690000000001</v>
      </c>
      <c r="AN308">
        <v>0</v>
      </c>
      <c r="AO308">
        <v>0</v>
      </c>
      <c r="AP308">
        <v>0.91451479999999996</v>
      </c>
      <c r="AQ308">
        <v>19.701049999999999</v>
      </c>
      <c r="AR308">
        <v>0</v>
      </c>
      <c r="AS308">
        <v>0</v>
      </c>
      <c r="AT308">
        <v>0.91235299999999997</v>
      </c>
      <c r="AU308">
        <v>20.41188</v>
      </c>
      <c r="AV308">
        <v>0</v>
      </c>
      <c r="AW308">
        <v>0</v>
      </c>
      <c r="AX308">
        <v>0.91015159999999995</v>
      </c>
      <c r="AY308">
        <v>20.970220000000001</v>
      </c>
      <c r="AZ308">
        <v>0</v>
      </c>
      <c r="BA308">
        <v>0</v>
      </c>
      <c r="BB308">
        <v>0.90788100000000005</v>
      </c>
      <c r="BC308">
        <v>21.48667</v>
      </c>
      <c r="BD308">
        <v>0</v>
      </c>
      <c r="BE308">
        <v>0</v>
      </c>
      <c r="BF308">
        <v>0.90558079999999996</v>
      </c>
      <c r="BG308">
        <v>21.475470000000001</v>
      </c>
      <c r="BH308">
        <v>0</v>
      </c>
      <c r="BI308">
        <v>0</v>
      </c>
      <c r="BJ308">
        <v>0.90323439999999999</v>
      </c>
      <c r="BK308">
        <v>21.04786</v>
      </c>
      <c r="BL308">
        <v>3.941629E-31</v>
      </c>
      <c r="BM308">
        <v>1.0721099999999999E-28</v>
      </c>
      <c r="BN308">
        <v>0.90083029999999997</v>
      </c>
      <c r="BO308">
        <v>20.713380000000001</v>
      </c>
      <c r="BP308" s="1">
        <v>5.6352330000000003E-20</v>
      </c>
      <c r="BQ308" s="1">
        <v>1.1629099999999999E-17</v>
      </c>
      <c r="BR308">
        <v>0.89840920000000002</v>
      </c>
      <c r="BS308">
        <v>20.521899999999999</v>
      </c>
      <c r="BT308" s="1">
        <v>2.6328430000000002E-13</v>
      </c>
      <c r="BU308" s="1">
        <v>5.1452690000000003E-11</v>
      </c>
      <c r="BV308">
        <v>0.89597139999999997</v>
      </c>
      <c r="BW308">
        <v>20.54541</v>
      </c>
      <c r="BX308" s="1">
        <v>1.4218899999999999E-8</v>
      </c>
      <c r="BY308" s="1">
        <v>3.095904E-6</v>
      </c>
      <c r="BZ308">
        <v>0.89352209999999999</v>
      </c>
      <c r="CA308">
        <v>21.00149</v>
      </c>
      <c r="CB308" s="1">
        <v>1.288966E-5</v>
      </c>
      <c r="CC308" s="1">
        <v>2.9568490000000001E-3</v>
      </c>
      <c r="CD308">
        <v>0.8910112</v>
      </c>
      <c r="CE308">
        <v>21.311319999999998</v>
      </c>
      <c r="CF308" s="1">
        <v>1.9441630000000001E-3</v>
      </c>
      <c r="CG308" s="1">
        <v>0.4642001</v>
      </c>
      <c r="CH308">
        <v>0.88848039999999995</v>
      </c>
      <c r="CI308">
        <v>21.486070000000002</v>
      </c>
      <c r="CJ308" s="1">
        <v>8.3494869999999999E-2</v>
      </c>
      <c r="CK308" s="1">
        <v>20.588809999999999</v>
      </c>
      <c r="CL308">
        <v>0.88582669999999997</v>
      </c>
      <c r="CM308">
        <v>21.24137</v>
      </c>
      <c r="CN308" s="1">
        <v>1.3333569999999999</v>
      </c>
      <c r="CO308">
        <v>338.512</v>
      </c>
      <c r="CP308">
        <v>0.88301339999999995</v>
      </c>
      <c r="CQ308">
        <v>20.898720000000001</v>
      </c>
      <c r="CR308" s="1">
        <v>9.4343330000000005</v>
      </c>
      <c r="CS308">
        <v>2459.3110000000001</v>
      </c>
      <c r="CT308">
        <v>0.87975919999999996</v>
      </c>
      <c r="CU308">
        <v>20.488109999999999</v>
      </c>
      <c r="CV308">
        <v>33.596339999999998</v>
      </c>
      <c r="CW308">
        <v>8971.5840000000007</v>
      </c>
      <c r="CX308">
        <v>0.87613620000000003</v>
      </c>
      <c r="CY308">
        <v>20.042259999999999</v>
      </c>
      <c r="CZ308">
        <v>66.37079</v>
      </c>
      <c r="DA308">
        <v>18117.22</v>
      </c>
      <c r="DB308">
        <v>0.87121950000000004</v>
      </c>
      <c r="DC308">
        <v>19.869949999999999</v>
      </c>
      <c r="DD308">
        <v>78.959900000000005</v>
      </c>
      <c r="DE308">
        <v>22012.13</v>
      </c>
      <c r="DF308">
        <v>0.86467510000000003</v>
      </c>
      <c r="DG308">
        <v>20.176570000000002</v>
      </c>
      <c r="DH308">
        <v>60.714469999999999</v>
      </c>
      <c r="DI308">
        <v>17292.97</v>
      </c>
      <c r="DJ308">
        <v>0.85753939999999995</v>
      </c>
      <c r="DK308">
        <v>20.522110000000001</v>
      </c>
      <c r="DL308">
        <v>32.150550000000003</v>
      </c>
      <c r="DM308">
        <v>9341.7990000000009</v>
      </c>
      <c r="DN308">
        <v>0.85158849999999997</v>
      </c>
      <c r="DO308">
        <v>20.790130000000001</v>
      </c>
      <c r="DP308">
        <v>12.42529</v>
      </c>
      <c r="DQ308">
        <v>3672.607</v>
      </c>
      <c r="DR308">
        <v>0.84578730000000002</v>
      </c>
      <c r="DS308">
        <v>20.476330000000001</v>
      </c>
      <c r="DT308">
        <v>3.7021820000000001</v>
      </c>
      <c r="DU308">
        <v>1110.3130000000001</v>
      </c>
      <c r="DV308">
        <v>0.8401864</v>
      </c>
      <c r="DW308">
        <v>19.831700000000001</v>
      </c>
      <c r="DX308">
        <v>0.91576310000000005</v>
      </c>
      <c r="DY308">
        <v>277.74299999999999</v>
      </c>
      <c r="DZ308">
        <v>0.83477789999999996</v>
      </c>
      <c r="EA308">
        <v>19.295380000000002</v>
      </c>
      <c r="EB308">
        <v>0.2255943</v>
      </c>
      <c r="EC308">
        <v>68.348969999999994</v>
      </c>
      <c r="ED308">
        <v>0.82955590000000001</v>
      </c>
      <c r="EE308">
        <v>18.819559999999999</v>
      </c>
      <c r="EF308">
        <v>8.4162719999999996E-2</v>
      </c>
      <c r="EG308">
        <v>24.991800000000001</v>
      </c>
      <c r="EH308">
        <v>0.82442990000000005</v>
      </c>
      <c r="EI308">
        <v>18.907579999999999</v>
      </c>
      <c r="EJ308">
        <v>5.7981699999999997E-2</v>
      </c>
      <c r="EK308">
        <v>16.962569999999999</v>
      </c>
      <c r="EL308">
        <v>0.81922510000000004</v>
      </c>
      <c r="EM308">
        <v>19.312339999999999</v>
      </c>
      <c r="EN308">
        <v>5.3026799999999999E-2</v>
      </c>
      <c r="EO308">
        <v>15.495609999999999</v>
      </c>
      <c r="EP308">
        <v>0.81432380000000004</v>
      </c>
      <c r="EQ308">
        <v>19.59526</v>
      </c>
      <c r="ER308" s="1">
        <v>5.2009239999999998E-2</v>
      </c>
      <c r="ES308">
        <v>15.2439</v>
      </c>
      <c r="ET308">
        <v>0.80815749999999997</v>
      </c>
      <c r="EU308">
        <v>20.066990000000001</v>
      </c>
      <c r="EV308" s="1">
        <v>5.124795E-2</v>
      </c>
      <c r="EW308">
        <v>15.100540000000001</v>
      </c>
      <c r="EX308">
        <v>0.80197660000000004</v>
      </c>
      <c r="EY308">
        <v>20.239940000000001</v>
      </c>
      <c r="EZ308" s="1">
        <v>4.9593900000000003E-2</v>
      </c>
      <c r="FA308">
        <v>14.69983</v>
      </c>
      <c r="FB308">
        <v>0.79570969999999996</v>
      </c>
      <c r="FC308">
        <v>19.691490000000002</v>
      </c>
      <c r="FD308" s="1">
        <v>4.6888020000000002E-2</v>
      </c>
      <c r="FE308">
        <v>13.981339999999999</v>
      </c>
      <c r="FF308">
        <v>0.78951740000000004</v>
      </c>
      <c r="FG308">
        <v>19.0914</v>
      </c>
      <c r="FH308" s="1">
        <v>4.3478839999999998E-2</v>
      </c>
      <c r="FI308" s="1">
        <v>13.04344</v>
      </c>
      <c r="FJ308">
        <v>0.78331709999999999</v>
      </c>
      <c r="FK308">
        <v>18.647089999999999</v>
      </c>
      <c r="FL308" s="1">
        <v>3.979303E-2</v>
      </c>
      <c r="FM308" s="1">
        <v>12.00752</v>
      </c>
      <c r="FN308">
        <v>0.77710120000000005</v>
      </c>
      <c r="FO308">
        <v>18.9129</v>
      </c>
      <c r="FP308" s="1">
        <v>3.6150839999999997E-2</v>
      </c>
      <c r="FQ308" s="1">
        <v>10.9718</v>
      </c>
      <c r="FR308">
        <v>0.77128680000000005</v>
      </c>
      <c r="FS308">
        <v>19.488890000000001</v>
      </c>
      <c r="FT308" s="1">
        <v>3.2783449999999999E-2</v>
      </c>
      <c r="FU308" s="1">
        <v>10.00142</v>
      </c>
      <c r="FV308">
        <v>0.76554169999999999</v>
      </c>
      <c r="FW308">
        <v>20.082380000000001</v>
      </c>
      <c r="FX308" s="1">
        <v>2.974456E-2</v>
      </c>
      <c r="FY308" s="1">
        <v>9.1186380000000007</v>
      </c>
      <c r="FZ308">
        <v>0.76002990000000004</v>
      </c>
      <c r="GA308">
        <v>20.689139999999998</v>
      </c>
      <c r="GB308" s="1">
        <v>2.7013180000000001E-2</v>
      </c>
      <c r="GC308" s="1">
        <v>8.318918</v>
      </c>
      <c r="GD308">
        <v>0.75345980000000001</v>
      </c>
      <c r="GE308">
        <v>20.779530000000001</v>
      </c>
      <c r="GF308" s="1">
        <v>2.4507290000000001E-2</v>
      </c>
      <c r="GG308" s="1">
        <v>7.5887390000000003</v>
      </c>
      <c r="GH308">
        <v>0.74726499999999996</v>
      </c>
      <c r="GI308">
        <v>20.352599999999999</v>
      </c>
      <c r="GJ308" s="1">
        <v>2.222534E-2</v>
      </c>
      <c r="GK308" s="1">
        <v>6.9177879999999998</v>
      </c>
      <c r="GL308">
        <v>0.74111930000000004</v>
      </c>
      <c r="GM308">
        <v>20.065999999999999</v>
      </c>
      <c r="GN308" s="1">
        <v>2.0150319999999999E-2</v>
      </c>
      <c r="GO308" s="1">
        <v>6.3040380000000003</v>
      </c>
      <c r="GP308">
        <v>0.73534319999999997</v>
      </c>
      <c r="GQ308">
        <v>19.89573</v>
      </c>
      <c r="GR308" s="1">
        <v>1.8277060000000001E-2</v>
      </c>
      <c r="GS308" s="1">
        <v>5.7474939999999997</v>
      </c>
      <c r="GT308">
        <v>0.72920600000000002</v>
      </c>
      <c r="GU308">
        <v>20.416920000000001</v>
      </c>
      <c r="GV308" s="1">
        <v>1.6571760000000001E-2</v>
      </c>
      <c r="GW308" s="1">
        <v>5.2435200000000002</v>
      </c>
      <c r="GX308">
        <v>0.72318490000000002</v>
      </c>
      <c r="GY308">
        <v>21.107279999999999</v>
      </c>
      <c r="GZ308" s="1">
        <v>1.5027240000000001E-2</v>
      </c>
      <c r="HA308" s="1">
        <v>4.7848730000000002</v>
      </c>
      <c r="HB308">
        <v>0.71754709999999999</v>
      </c>
      <c r="HC308">
        <v>21.734069999999999</v>
      </c>
      <c r="HD308" s="1">
        <v>1.3649120000000001E-2</v>
      </c>
      <c r="HE308" s="1">
        <v>4.3712660000000003</v>
      </c>
      <c r="HF308">
        <v>0.71194639999999998</v>
      </c>
      <c r="HG308">
        <v>22.18854</v>
      </c>
      <c r="HH308" s="1">
        <v>1.240481E-2</v>
      </c>
      <c r="HI308" s="1">
        <v>3.9957449999999999</v>
      </c>
      <c r="HJ308">
        <v>0.70660590000000001</v>
      </c>
      <c r="HK308">
        <v>22.195730000000001</v>
      </c>
      <c r="HL308" s="1">
        <v>1.128523E-2</v>
      </c>
      <c r="HM308" s="1">
        <v>3.6546470000000002</v>
      </c>
      <c r="HN308">
        <v>0.70127240000000002</v>
      </c>
      <c r="HO308">
        <v>21.724039999999999</v>
      </c>
      <c r="HP308" s="1">
        <v>1.026841E-2</v>
      </c>
      <c r="HQ308" s="1">
        <v>3.343451</v>
      </c>
      <c r="HR308">
        <v>0.69578010000000001</v>
      </c>
      <c r="HS308">
        <v>21.44566</v>
      </c>
      <c r="HT308" s="1">
        <v>9.342131E-3</v>
      </c>
      <c r="HU308" s="1">
        <v>3.058154</v>
      </c>
      <c r="HV308">
        <v>0.69046350000000001</v>
      </c>
      <c r="HW308">
        <v>21.384869999999999</v>
      </c>
      <c r="HX308" s="1">
        <v>8.4909630000000007E-3</v>
      </c>
      <c r="HY308" s="1">
        <v>2.793838</v>
      </c>
      <c r="HZ308">
        <v>0.68552349999999995</v>
      </c>
      <c r="IA308">
        <v>21.98368</v>
      </c>
      <c r="IB308" s="1">
        <v>7.7067050000000003E-3</v>
      </c>
      <c r="IC308" s="1">
        <v>2.5481340000000001</v>
      </c>
      <c r="ID308">
        <v>0.68068220000000002</v>
      </c>
      <c r="IE308">
        <v>22.104620000000001</v>
      </c>
      <c r="IF308" s="1">
        <v>6.9871040000000001E-3</v>
      </c>
      <c r="IG308" s="1">
        <v>2.3216329999999998</v>
      </c>
      <c r="IH308">
        <v>0.67640659999999997</v>
      </c>
      <c r="II308">
        <v>22.515339999999998</v>
      </c>
      <c r="IJ308" s="1">
        <v>6.3379500000000002E-3</v>
      </c>
      <c r="IK308" s="1">
        <v>2.1162139999999998</v>
      </c>
      <c r="IL308">
        <v>0.67235389999999995</v>
      </c>
      <c r="IM308">
        <v>22.93712</v>
      </c>
      <c r="IN308" s="1">
        <v>5.7532030000000001E-3</v>
      </c>
      <c r="IO308" s="1">
        <v>1.9299489999999999</v>
      </c>
      <c r="IP308">
        <v>0.66857350000000004</v>
      </c>
      <c r="IQ308">
        <v>22.824780000000001</v>
      </c>
      <c r="IR308" s="1">
        <v>5.221308E-3</v>
      </c>
      <c r="IS308" s="1">
        <v>1.759504</v>
      </c>
      <c r="IT308">
        <v>0.66523390000000004</v>
      </c>
      <c r="IU308">
        <v>22.26624</v>
      </c>
      <c r="IV308" s="1">
        <v>4.729568E-3</v>
      </c>
      <c r="IW308" s="1">
        <v>1.600474</v>
      </c>
      <c r="IX308">
        <v>0.66234749999999998</v>
      </c>
      <c r="IY308">
        <v>21.8782</v>
      </c>
      <c r="IZ308" s="1">
        <v>4.2638420000000003E-3</v>
      </c>
      <c r="JA308" s="1">
        <v>1.448469</v>
      </c>
      <c r="JB308">
        <v>0.65978340000000002</v>
      </c>
      <c r="JC308">
        <v>21.906669999999998</v>
      </c>
      <c r="JD308" s="1">
        <v>3.815073E-3</v>
      </c>
      <c r="JE308" s="1">
        <v>1.300613</v>
      </c>
      <c r="JF308">
        <v>0.65757019999999999</v>
      </c>
      <c r="JG308">
        <v>22.949529999999999</v>
      </c>
      <c r="JH308" s="1">
        <v>3.382829E-3</v>
      </c>
      <c r="JI308" s="1">
        <v>1.156941</v>
      </c>
      <c r="JJ308">
        <v>0.65570070000000003</v>
      </c>
      <c r="JK308">
        <v>24.199369999999998</v>
      </c>
      <c r="JL308" s="1">
        <v>2.975428E-3</v>
      </c>
      <c r="JM308" s="1">
        <v>1.020276</v>
      </c>
      <c r="JN308">
        <v>0.65409320000000004</v>
      </c>
      <c r="JO308">
        <v>25.18261</v>
      </c>
      <c r="JP308" s="1">
        <v>2.6036079999999999E-3</v>
      </c>
      <c r="JQ308" s="1">
        <v>0.89470799999999995</v>
      </c>
      <c r="JR308">
        <v>0.65276769999999995</v>
      </c>
      <c r="JS308">
        <v>25.816130000000001</v>
      </c>
      <c r="JT308" s="1">
        <v>2.276429E-3</v>
      </c>
      <c r="JU308" s="1">
        <v>0.78352509999999997</v>
      </c>
      <c r="JV308">
        <v>0.65166559999999996</v>
      </c>
      <c r="JW308">
        <v>25.68599</v>
      </c>
      <c r="JX308" s="1">
        <v>1.996168E-3</v>
      </c>
      <c r="JY308" s="1">
        <v>0.68792160000000002</v>
      </c>
      <c r="JZ308">
        <v>0.65074259999999995</v>
      </c>
      <c r="KA308">
        <v>24.829149999999998</v>
      </c>
      <c r="KB308" s="1">
        <v>1.759427E-3</v>
      </c>
      <c r="KC308" s="1">
        <v>0.60691229999999996</v>
      </c>
      <c r="KD308">
        <v>0.64992280000000002</v>
      </c>
      <c r="KE308">
        <v>24.208680000000001</v>
      </c>
      <c r="KF308" s="1">
        <v>1.556623E-3</v>
      </c>
      <c r="KG308" s="1">
        <v>0.53747630000000002</v>
      </c>
      <c r="KH308">
        <v>0.64930650000000001</v>
      </c>
      <c r="KI308">
        <v>23.97118</v>
      </c>
      <c r="KJ308" s="1">
        <v>1.3768490000000001E-3</v>
      </c>
      <c r="KK308" s="1">
        <v>0.4757711</v>
      </c>
      <c r="KL308">
        <v>0.64887570000000006</v>
      </c>
      <c r="KM308">
        <v>24.420549999999999</v>
      </c>
      <c r="KN308" s="1">
        <v>1.2106809999999999E-3</v>
      </c>
      <c r="KO308" s="1">
        <v>0.41875879999999999</v>
      </c>
      <c r="KP308">
        <v>0.64859719999999998</v>
      </c>
      <c r="KQ308">
        <v>25.011310000000002</v>
      </c>
      <c r="KR308" s="1">
        <v>1.055392E-3</v>
      </c>
      <c r="KS308" s="1">
        <v>0.3653305</v>
      </c>
      <c r="KT308">
        <v>0.64848729999999999</v>
      </c>
      <c r="KU308">
        <v>25.08832</v>
      </c>
      <c r="KV308" s="1">
        <v>9.1352179999999999E-4</v>
      </c>
      <c r="KW308" s="1">
        <v>0.31636599999999998</v>
      </c>
      <c r="KX308">
        <v>0.64854809999999996</v>
      </c>
      <c r="KY308">
        <v>24.97054</v>
      </c>
      <c r="KZ308" s="1">
        <v>7.9039569999999996E-4</v>
      </c>
      <c r="LA308" s="1">
        <v>0.27368409999999999</v>
      </c>
      <c r="LB308">
        <v>0.64873199999999998</v>
      </c>
      <c r="LC308">
        <v>24.441600000000001</v>
      </c>
      <c r="LD308" s="1">
        <v>6.8928679999999995E-4</v>
      </c>
      <c r="LE308" s="1">
        <v>0.23854330000000001</v>
      </c>
      <c r="LF308">
        <v>0.64907340000000002</v>
      </c>
      <c r="LG308">
        <v>23.78398</v>
      </c>
      <c r="LH308" s="1">
        <v>6.1015729999999995E-4</v>
      </c>
      <c r="LI308" s="1">
        <v>0.21096039999999999</v>
      </c>
      <c r="LJ308">
        <v>0.64953649999999996</v>
      </c>
      <c r="LK308">
        <v>23.249110000000002</v>
      </c>
      <c r="LL308" s="1">
        <v>5.4927909999999999E-4</v>
      </c>
      <c r="LM308" s="1">
        <v>0.18970409999999999</v>
      </c>
      <c r="LN308">
        <v>0.65011399999999997</v>
      </c>
      <c r="LO308">
        <v>23.087620000000001</v>
      </c>
      <c r="LP308" s="1">
        <v>5.0143520000000001E-4</v>
      </c>
      <c r="LQ308" s="1">
        <v>0.172986</v>
      </c>
      <c r="LR308">
        <v>0.65073289999999995</v>
      </c>
      <c r="LS308">
        <v>23.900269999999999</v>
      </c>
      <c r="LT308" s="1">
        <v>4.61731E-4</v>
      </c>
      <c r="LU308" s="1">
        <v>0.15914210000000001</v>
      </c>
      <c r="LV308">
        <v>0.651397</v>
      </c>
      <c r="LW308">
        <v>25.012830000000001</v>
      </c>
      <c r="LX308" s="1">
        <v>4.2686699999999999E-4</v>
      </c>
      <c r="LY308" s="1">
        <v>0.14701639999999999</v>
      </c>
      <c r="LZ308">
        <v>0.65205029999999997</v>
      </c>
      <c r="MA308">
        <v>26.020520000000001</v>
      </c>
      <c r="MB308" s="1">
        <v>3.9539540000000002E-4</v>
      </c>
      <c r="MC308" s="1">
        <v>0.13606979999999999</v>
      </c>
      <c r="MD308">
        <v>0.65268700000000002</v>
      </c>
      <c r="ME308">
        <v>26.538170000000001</v>
      </c>
      <c r="MF308" s="1">
        <v>3.6691849999999999E-4</v>
      </c>
      <c r="MG308" s="1">
        <v>0.126164</v>
      </c>
      <c r="MH308">
        <v>0.65319919999999998</v>
      </c>
      <c r="MI308">
        <v>26.45327</v>
      </c>
      <c r="MJ308" s="1">
        <v>3.4159810000000001E-4</v>
      </c>
      <c r="MK308" s="1">
        <v>0.11736530000000001</v>
      </c>
      <c r="ML308">
        <v>0.65359489999999998</v>
      </c>
      <c r="MM308">
        <v>25.579650000000001</v>
      </c>
      <c r="MN308" s="1">
        <v>3.1946079999999998E-4</v>
      </c>
      <c r="MO308" s="1">
        <v>0.109683</v>
      </c>
      <c r="MP308">
        <v>0.65388990000000002</v>
      </c>
      <c r="MQ308">
        <v>24.825620000000001</v>
      </c>
      <c r="MR308" s="1">
        <v>3.0027569999999999E-4</v>
      </c>
      <c r="MS308" s="1">
        <v>0.1030343</v>
      </c>
      <c r="MT308">
        <v>0.65408120000000003</v>
      </c>
      <c r="MU308">
        <v>24.464179999999999</v>
      </c>
      <c r="MV308" s="1">
        <v>2.8367060000000001E-4</v>
      </c>
      <c r="MW308" s="1">
        <v>9.7283410000000001E-2</v>
      </c>
      <c r="MX308">
        <v>0.65418710000000002</v>
      </c>
      <c r="MY308">
        <v>24.714729999999999</v>
      </c>
      <c r="MZ308" s="1">
        <v>2.69115E-4</v>
      </c>
      <c r="NA308" s="1">
        <v>9.2260960000000003E-2</v>
      </c>
      <c r="NB308">
        <v>0.6542386</v>
      </c>
      <c r="NC308">
        <v>25.33906</v>
      </c>
      <c r="ND308" s="1">
        <v>2.5627609999999998E-4</v>
      </c>
      <c r="NE308" s="1">
        <v>8.7834540000000003E-2</v>
      </c>
      <c r="NF308">
        <v>0.6542386</v>
      </c>
      <c r="NG308">
        <v>25.33906</v>
      </c>
      <c r="NH308" s="1">
        <v>2.5627609999999998E-4</v>
      </c>
      <c r="NI308" s="1">
        <v>8.7834540000000003E-2</v>
      </c>
      <c r="NJ308">
        <v>0.6542386</v>
      </c>
      <c r="NK308">
        <v>25.33906</v>
      </c>
      <c r="NL308" s="1">
        <v>2.5627609999999998E-4</v>
      </c>
      <c r="NM308" s="1">
        <v>8.7834540000000003E-2</v>
      </c>
      <c r="NN308">
        <v>0.6542386</v>
      </c>
      <c r="NO308">
        <v>25.33906</v>
      </c>
      <c r="NP308" s="1">
        <v>2.5627609999999998E-4</v>
      </c>
      <c r="NQ308" s="1">
        <v>8.7834540000000003E-2</v>
      </c>
      <c r="NR308">
        <v>0.6542386</v>
      </c>
      <c r="NS308">
        <v>25.33906</v>
      </c>
      <c r="NT308" s="1">
        <v>2.5627609999999998E-4</v>
      </c>
      <c r="NU308" s="1">
        <v>8.7834540000000003E-2</v>
      </c>
      <c r="NV308">
        <v>0.6542386</v>
      </c>
      <c r="NW308">
        <v>25.33906</v>
      </c>
      <c r="NX308" s="1">
        <v>2.5627609999999998E-4</v>
      </c>
      <c r="NY308" s="1">
        <v>8.7834540000000003E-2</v>
      </c>
      <c r="NZ308">
        <v>0.6542386</v>
      </c>
      <c r="OA308">
        <v>25.33906</v>
      </c>
      <c r="OB308" s="1">
        <v>2.5627609999999998E-4</v>
      </c>
      <c r="OC308" s="1">
        <v>8.7834540000000003E-2</v>
      </c>
      <c r="OD308">
        <v>0.6542386</v>
      </c>
      <c r="OE308">
        <v>25.33906</v>
      </c>
      <c r="OF308" s="1">
        <v>2.5627609999999998E-4</v>
      </c>
      <c r="OG308" s="1">
        <v>8.7834540000000003E-2</v>
      </c>
      <c r="OH308">
        <v>0.6542386</v>
      </c>
      <c r="OI308">
        <v>25.33906</v>
      </c>
      <c r="OJ308" s="1">
        <v>2.5627609999999998E-4</v>
      </c>
      <c r="OK308" s="1">
        <v>8.7834540000000003E-2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1.1915119999999999</v>
      </c>
      <c r="G309">
        <v>18.579070000000002</v>
      </c>
      <c r="H309">
        <v>0</v>
      </c>
      <c r="I309">
        <v>0</v>
      </c>
      <c r="J309">
        <v>1.188269</v>
      </c>
      <c r="K309">
        <v>19.22842</v>
      </c>
      <c r="L309">
        <v>0</v>
      </c>
      <c r="M309">
        <v>0</v>
      </c>
      <c r="N309">
        <v>1.184982</v>
      </c>
      <c r="O309">
        <v>19.950189999999999</v>
      </c>
      <c r="P309">
        <v>0</v>
      </c>
      <c r="Q309">
        <v>0</v>
      </c>
      <c r="R309">
        <v>1.181667</v>
      </c>
      <c r="S309">
        <v>20.47803</v>
      </c>
      <c r="T309">
        <v>0</v>
      </c>
      <c r="U309">
        <v>0</v>
      </c>
      <c r="V309">
        <v>1.1783220000000001</v>
      </c>
      <c r="W309">
        <v>21.003810000000001</v>
      </c>
      <c r="X309">
        <v>0</v>
      </c>
      <c r="Y309">
        <v>0</v>
      </c>
      <c r="Z309">
        <v>1.1749970000000001</v>
      </c>
      <c r="AA309">
        <v>20.895810000000001</v>
      </c>
      <c r="AB309">
        <v>0</v>
      </c>
      <c r="AC309">
        <v>0</v>
      </c>
      <c r="AD309">
        <v>1.171665</v>
      </c>
      <c r="AE309">
        <v>20.149789999999999</v>
      </c>
      <c r="AF309">
        <v>0</v>
      </c>
      <c r="AG309">
        <v>0</v>
      </c>
      <c r="AH309">
        <v>1.1683049999999999</v>
      </c>
      <c r="AI309">
        <v>19.541129999999999</v>
      </c>
      <c r="AJ309">
        <v>0</v>
      </c>
      <c r="AK309">
        <v>0</v>
      </c>
      <c r="AL309">
        <v>1.164957</v>
      </c>
      <c r="AM309">
        <v>19.203959999999999</v>
      </c>
      <c r="AN309">
        <v>0</v>
      </c>
      <c r="AO309">
        <v>0</v>
      </c>
      <c r="AP309">
        <v>1.1616029999999999</v>
      </c>
      <c r="AQ309">
        <v>19.696829999999999</v>
      </c>
      <c r="AR309">
        <v>0</v>
      </c>
      <c r="AS309">
        <v>0</v>
      </c>
      <c r="AT309">
        <v>1.158191</v>
      </c>
      <c r="AU309">
        <v>20.41658</v>
      </c>
      <c r="AV309">
        <v>0</v>
      </c>
      <c r="AW309">
        <v>0</v>
      </c>
      <c r="AX309">
        <v>1.1547460000000001</v>
      </c>
      <c r="AY309">
        <v>20.97946</v>
      </c>
      <c r="AZ309">
        <v>0</v>
      </c>
      <c r="BA309">
        <v>0</v>
      </c>
      <c r="BB309">
        <v>1.1512089999999999</v>
      </c>
      <c r="BC309">
        <v>21.493089999999999</v>
      </c>
      <c r="BD309">
        <v>0</v>
      </c>
      <c r="BE309">
        <v>0</v>
      </c>
      <c r="BF309">
        <v>1.147613</v>
      </c>
      <c r="BG309">
        <v>21.490960000000001</v>
      </c>
      <c r="BH309">
        <v>0</v>
      </c>
      <c r="BI309">
        <v>0</v>
      </c>
      <c r="BJ309">
        <v>1.143918</v>
      </c>
      <c r="BK309">
        <v>21.066099999999999</v>
      </c>
      <c r="BL309">
        <v>4.23897E-32</v>
      </c>
      <c r="BM309">
        <v>1.1684130000000001E-29</v>
      </c>
      <c r="BN309">
        <v>1.1401939999999999</v>
      </c>
      <c r="BO309">
        <v>20.723459999999999</v>
      </c>
      <c r="BP309" s="1">
        <v>2.9648559999999999E-20</v>
      </c>
      <c r="BQ309" s="1">
        <v>5.5891370000000002E-18</v>
      </c>
      <c r="BR309">
        <v>1.136393</v>
      </c>
      <c r="BS309">
        <v>20.52608</v>
      </c>
      <c r="BT309" s="1">
        <v>8.9092670000000001E-14</v>
      </c>
      <c r="BU309" s="1">
        <v>1.5245499999999999E-11</v>
      </c>
      <c r="BV309">
        <v>1.132547</v>
      </c>
      <c r="BW309">
        <v>20.545020000000001</v>
      </c>
      <c r="BX309" s="1">
        <v>8.3424390000000005E-9</v>
      </c>
      <c r="BY309" s="1">
        <v>1.7112349999999999E-6</v>
      </c>
      <c r="BZ309">
        <v>1.1286890000000001</v>
      </c>
      <c r="CA309">
        <v>20.99316</v>
      </c>
      <c r="CB309" s="1">
        <v>8.6685309999999999E-6</v>
      </c>
      <c r="CC309" s="1">
        <v>1.902167E-3</v>
      </c>
      <c r="CD309">
        <v>1.1247670000000001</v>
      </c>
      <c r="CE309">
        <v>21.32038</v>
      </c>
      <c r="CF309" s="1">
        <v>1.4306639999999999E-3</v>
      </c>
      <c r="CG309" s="1">
        <v>0.33008300000000002</v>
      </c>
      <c r="CH309">
        <v>1.1207800000000001</v>
      </c>
      <c r="CI309">
        <v>21.486979999999999</v>
      </c>
      <c r="CJ309" s="1">
        <v>6.5979549999999998E-2</v>
      </c>
      <c r="CK309" s="1">
        <v>15.85421</v>
      </c>
      <c r="CL309">
        <v>1.116625</v>
      </c>
      <c r="CM309">
        <v>21.26042</v>
      </c>
      <c r="CN309" s="1">
        <v>1.118927</v>
      </c>
      <c r="CO309">
        <v>278.90859999999998</v>
      </c>
      <c r="CP309">
        <v>1.1122270000000001</v>
      </c>
      <c r="CQ309">
        <v>20.913160000000001</v>
      </c>
      <c r="CR309" s="1">
        <v>8.3417259999999995</v>
      </c>
      <c r="CS309">
        <v>2149.8180000000002</v>
      </c>
      <c r="CT309">
        <v>1.1072090000000001</v>
      </c>
      <c r="CU309">
        <v>20.502140000000001</v>
      </c>
      <c r="CV309">
        <v>31.11129</v>
      </c>
      <c r="CW309">
        <v>8266.6710000000003</v>
      </c>
      <c r="CX309">
        <v>1.101613</v>
      </c>
      <c r="CY309">
        <v>20.048570000000002</v>
      </c>
      <c r="CZ309">
        <v>64.057069999999996</v>
      </c>
      <c r="DA309">
        <v>17503.599999999999</v>
      </c>
      <c r="DB309">
        <v>1.0941240000000001</v>
      </c>
      <c r="DC309">
        <v>19.86842</v>
      </c>
      <c r="DD309">
        <v>79.048050000000003</v>
      </c>
      <c r="DE309">
        <v>22193.88</v>
      </c>
      <c r="DF309">
        <v>1.0850439999999999</v>
      </c>
      <c r="DG309">
        <v>20.169840000000001</v>
      </c>
      <c r="DH309">
        <v>62.85727</v>
      </c>
      <c r="DI309">
        <v>18100.18</v>
      </c>
      <c r="DJ309">
        <v>1.0752349999999999</v>
      </c>
      <c r="DK309">
        <v>20.525500000000001</v>
      </c>
      <c r="DL309">
        <v>34.28096</v>
      </c>
      <c r="DM309">
        <v>10108.34</v>
      </c>
      <c r="DN309">
        <v>1.066811</v>
      </c>
      <c r="DO309">
        <v>20.79955</v>
      </c>
      <c r="DP309">
        <v>13.59901</v>
      </c>
      <c r="DQ309">
        <v>4097.6729999999998</v>
      </c>
      <c r="DR309">
        <v>1.0584210000000001</v>
      </c>
      <c r="DS309">
        <v>20.507940000000001</v>
      </c>
      <c r="DT309">
        <v>4.1413279999999997</v>
      </c>
      <c r="DU309">
        <v>1271.1769999999999</v>
      </c>
      <c r="DV309">
        <v>1.050014</v>
      </c>
      <c r="DW309">
        <v>19.869610000000002</v>
      </c>
      <c r="DX309">
        <v>1.0385679999999999</v>
      </c>
      <c r="DY309">
        <v>323.33879999999999</v>
      </c>
      <c r="DZ309">
        <v>1.04173</v>
      </c>
      <c r="EA309">
        <v>19.326049999999999</v>
      </c>
      <c r="EB309">
        <v>0.25303999999999999</v>
      </c>
      <c r="EC309">
        <v>78.69502</v>
      </c>
      <c r="ED309">
        <v>1.033728</v>
      </c>
      <c r="EE309">
        <v>18.85041</v>
      </c>
      <c r="EF309">
        <v>8.9424660000000003E-2</v>
      </c>
      <c r="EG309">
        <v>27.027950000000001</v>
      </c>
      <c r="EH309">
        <v>1.0258560000000001</v>
      </c>
      <c r="EI309">
        <v>18.920390000000001</v>
      </c>
      <c r="EJ309">
        <v>5.8946020000000002E-2</v>
      </c>
      <c r="EK309">
        <v>17.366289999999999</v>
      </c>
      <c r="EL309">
        <v>1.017871</v>
      </c>
      <c r="EM309">
        <v>19.312519999999999</v>
      </c>
      <c r="EN309">
        <v>5.320391E-2</v>
      </c>
      <c r="EO309">
        <v>15.59346</v>
      </c>
      <c r="EP309">
        <v>1.010394</v>
      </c>
      <c r="EQ309">
        <v>19.599170000000001</v>
      </c>
      <c r="ER309">
        <v>5.2046790000000002E-2</v>
      </c>
      <c r="ES309">
        <v>15.27887</v>
      </c>
      <c r="ET309">
        <v>1.0030140000000001</v>
      </c>
      <c r="EU309">
        <v>20.060210000000001</v>
      </c>
      <c r="EV309" s="1">
        <v>5.13184E-2</v>
      </c>
      <c r="EW309">
        <v>15.12</v>
      </c>
      <c r="EX309">
        <v>0.9957722</v>
      </c>
      <c r="EY309">
        <v>20.24841</v>
      </c>
      <c r="EZ309" s="1">
        <v>4.9759909999999997E-2</v>
      </c>
      <c r="FA309">
        <v>14.737869999999999</v>
      </c>
      <c r="FB309">
        <v>0.98838389999999998</v>
      </c>
      <c r="FC309">
        <v>19.729340000000001</v>
      </c>
      <c r="FD309" s="1">
        <v>4.7138619999999999E-2</v>
      </c>
      <c r="FE309">
        <v>14.05219</v>
      </c>
      <c r="FF309">
        <v>0.98005989999999998</v>
      </c>
      <c r="FG309">
        <v>19.12021</v>
      </c>
      <c r="FH309" s="1">
        <v>4.3778619999999997E-2</v>
      </c>
      <c r="FI309" s="1">
        <v>13.137040000000001</v>
      </c>
      <c r="FJ309">
        <v>0.97170679999999998</v>
      </c>
      <c r="FK309">
        <v>18.67765</v>
      </c>
      <c r="FL309" s="1">
        <v>4.0107080000000003E-2</v>
      </c>
      <c r="FM309" s="1">
        <v>12.110469999999999</v>
      </c>
      <c r="FN309">
        <v>0.96330360000000004</v>
      </c>
      <c r="FO309">
        <v>18.927070000000001</v>
      </c>
      <c r="FP309" s="1">
        <v>3.6454830000000001E-2</v>
      </c>
      <c r="FQ309" s="1">
        <v>11.07574</v>
      </c>
      <c r="FR309">
        <v>0.95539830000000003</v>
      </c>
      <c r="FS309">
        <v>19.506260000000001</v>
      </c>
      <c r="FT309" s="1">
        <v>3.306369E-2</v>
      </c>
      <c r="FU309" s="1">
        <v>10.1007</v>
      </c>
      <c r="FV309">
        <v>0.94766669999999997</v>
      </c>
      <c r="FW309">
        <v>20.09918</v>
      </c>
      <c r="FX309" s="1">
        <v>3.000009E-2</v>
      </c>
      <c r="FY309" s="1">
        <v>9.2115259999999992</v>
      </c>
      <c r="FZ309">
        <v>0.94027470000000002</v>
      </c>
      <c r="GA309">
        <v>20.69303</v>
      </c>
      <c r="GB309" s="1">
        <v>2.7246070000000001E-2</v>
      </c>
      <c r="GC309" s="1">
        <v>8.4058139999999995</v>
      </c>
      <c r="GD309">
        <v>0.93209929999999996</v>
      </c>
      <c r="GE309">
        <v>20.78754</v>
      </c>
      <c r="GF309" s="1">
        <v>2.4720829999999999E-2</v>
      </c>
      <c r="GG309" s="1">
        <v>7.6675870000000002</v>
      </c>
      <c r="GH309">
        <v>0.9245622</v>
      </c>
      <c r="GI309">
        <v>20.365680000000001</v>
      </c>
      <c r="GJ309" s="1">
        <v>2.242208E-2</v>
      </c>
      <c r="GK309" s="1">
        <v>6.9887129999999997</v>
      </c>
      <c r="GL309">
        <v>0.91711350000000003</v>
      </c>
      <c r="GM309">
        <v>20.061640000000001</v>
      </c>
      <c r="GN309" s="1">
        <v>2.0330790000000001E-2</v>
      </c>
      <c r="GO309" s="1">
        <v>6.3716549999999996</v>
      </c>
      <c r="GP309">
        <v>0.90900979999999998</v>
      </c>
      <c r="GQ309">
        <v>19.902709999999999</v>
      </c>
      <c r="GR309" s="1">
        <v>1.8439770000000001E-2</v>
      </c>
      <c r="GS309" s="1">
        <v>5.8126910000000001</v>
      </c>
      <c r="GT309">
        <v>0.89926320000000004</v>
      </c>
      <c r="GU309">
        <v>20.41291</v>
      </c>
      <c r="GV309" s="1">
        <v>1.672092E-2</v>
      </c>
      <c r="GW309" s="1">
        <v>5.3068070000000001</v>
      </c>
      <c r="GX309">
        <v>0.88965819999999995</v>
      </c>
      <c r="GY309">
        <v>21.117909999999998</v>
      </c>
      <c r="GZ309" s="1">
        <v>1.5162739999999999E-2</v>
      </c>
      <c r="HA309" s="1">
        <v>4.845682</v>
      </c>
      <c r="HB309">
        <v>0.88059520000000002</v>
      </c>
      <c r="HC309">
        <v>21.751080000000002</v>
      </c>
      <c r="HD309" s="1">
        <v>1.377193E-2</v>
      </c>
      <c r="HE309" s="1">
        <v>4.4294250000000002</v>
      </c>
      <c r="HF309">
        <v>0.87166969999999999</v>
      </c>
      <c r="HG309">
        <v>22.200009999999999</v>
      </c>
      <c r="HH309" s="1">
        <v>1.2517540000000001E-2</v>
      </c>
      <c r="HI309" s="1">
        <v>4.0515379999999999</v>
      </c>
      <c r="HJ309">
        <v>0.86304800000000004</v>
      </c>
      <c r="HK309">
        <v>22.208739999999999</v>
      </c>
      <c r="HL309" s="1">
        <v>1.1387980000000001E-2</v>
      </c>
      <c r="HM309" s="1">
        <v>3.708018</v>
      </c>
      <c r="HN309">
        <v>0.8547053</v>
      </c>
      <c r="HO309">
        <v>21.737310000000001</v>
      </c>
      <c r="HP309" s="1">
        <v>1.0362400000000001E-2</v>
      </c>
      <c r="HQ309" s="1">
        <v>3.3942000000000001</v>
      </c>
      <c r="HR309">
        <v>0.84655519999999995</v>
      </c>
      <c r="HS309">
        <v>21.431360000000002</v>
      </c>
      <c r="HT309" s="1">
        <v>9.4290250000000006E-3</v>
      </c>
      <c r="HU309" s="1">
        <v>3.1058469999999998</v>
      </c>
      <c r="HV309">
        <v>0.83870180000000005</v>
      </c>
      <c r="HW309">
        <v>21.366160000000001</v>
      </c>
      <c r="HX309" s="1">
        <v>8.5719119999999992E-3</v>
      </c>
      <c r="HY309" s="1">
        <v>2.8388070000000001</v>
      </c>
      <c r="HZ309">
        <v>0.83126800000000001</v>
      </c>
      <c r="IA309">
        <v>21.946629999999999</v>
      </c>
      <c r="IB309" s="1">
        <v>7.7815879999999999E-3</v>
      </c>
      <c r="IC309" s="1">
        <v>2.5910069999999998</v>
      </c>
      <c r="ID309">
        <v>0.82395470000000004</v>
      </c>
      <c r="IE309">
        <v>22.115169999999999</v>
      </c>
      <c r="IF309" s="1">
        <v>7.0555180000000002E-3</v>
      </c>
      <c r="IG309" s="1">
        <v>2.364017</v>
      </c>
      <c r="IH309">
        <v>0.81657460000000004</v>
      </c>
      <c r="II309">
        <v>22.514880000000002</v>
      </c>
      <c r="IJ309" s="1">
        <v>6.3995670000000001E-3</v>
      </c>
      <c r="IK309" s="1">
        <v>2.1575739999999999</v>
      </c>
      <c r="IL309">
        <v>0.80951519999999999</v>
      </c>
      <c r="IM309">
        <v>22.943470000000001</v>
      </c>
      <c r="IN309" s="1">
        <v>5.8092880000000001E-3</v>
      </c>
      <c r="IO309" s="1">
        <v>1.970121</v>
      </c>
      <c r="IP309">
        <v>0.80291889999999999</v>
      </c>
      <c r="IQ309">
        <v>22.860849999999999</v>
      </c>
      <c r="IR309" s="1">
        <v>5.2728690000000003E-3</v>
      </c>
      <c r="IS309" s="1">
        <v>1.798446</v>
      </c>
      <c r="IT309">
        <v>0.79706220000000005</v>
      </c>
      <c r="IU309">
        <v>22.300370000000001</v>
      </c>
      <c r="IV309" s="1">
        <v>4.7780560000000001E-3</v>
      </c>
      <c r="IW309" s="1">
        <v>1.6383939999999999</v>
      </c>
      <c r="IX309">
        <v>0.79188780000000003</v>
      </c>
      <c r="IY309">
        <v>21.876580000000001</v>
      </c>
      <c r="IZ309" s="1">
        <v>4.3106259999999997E-3</v>
      </c>
      <c r="JA309" s="1">
        <v>1.4855959999999999</v>
      </c>
      <c r="JB309">
        <v>0.78734490000000001</v>
      </c>
      <c r="JC309">
        <v>21.876290000000001</v>
      </c>
      <c r="JD309" s="1">
        <v>3.8606909999999999E-3</v>
      </c>
      <c r="JE309" s="1">
        <v>1.3368310000000001</v>
      </c>
      <c r="JF309">
        <v>0.78338750000000001</v>
      </c>
      <c r="JG309">
        <v>22.874980000000001</v>
      </c>
      <c r="JH309" s="1">
        <v>3.426784E-3</v>
      </c>
      <c r="JI309" s="1">
        <v>1.1917679999999999</v>
      </c>
      <c r="JJ309">
        <v>0.78002349999999998</v>
      </c>
      <c r="JK309">
        <v>24.153089999999999</v>
      </c>
      <c r="JL309" s="1">
        <v>3.0166310000000001E-3</v>
      </c>
      <c r="JM309" s="1">
        <v>1.0529839999999999</v>
      </c>
      <c r="JN309">
        <v>0.77713770000000004</v>
      </c>
      <c r="JO309">
        <v>25.18252</v>
      </c>
      <c r="JP309" s="1">
        <v>2.6407969999999998E-3</v>
      </c>
      <c r="JQ309" s="1">
        <v>0.92455109999999996</v>
      </c>
      <c r="JR309">
        <v>0.77472010000000002</v>
      </c>
      <c r="JS309">
        <v>25.845880000000001</v>
      </c>
      <c r="JT309" s="1">
        <v>2.308844E-3</v>
      </c>
      <c r="JU309" s="1">
        <v>0.81011489999999997</v>
      </c>
      <c r="JV309">
        <v>0.77272010000000002</v>
      </c>
      <c r="JW309">
        <v>25.75517</v>
      </c>
      <c r="JX309" s="1">
        <v>2.0237800000000002E-3</v>
      </c>
      <c r="JY309" s="1">
        <v>0.71122810000000003</v>
      </c>
      <c r="JZ309">
        <v>0.77109970000000005</v>
      </c>
      <c r="KA309">
        <v>24.91189</v>
      </c>
      <c r="KB309" s="1">
        <v>1.782786E-3</v>
      </c>
      <c r="KC309" s="1">
        <v>0.62723130000000005</v>
      </c>
      <c r="KD309">
        <v>0.76981639999999996</v>
      </c>
      <c r="KE309">
        <v>24.23958</v>
      </c>
      <c r="KF309" s="1">
        <v>1.576919E-3</v>
      </c>
      <c r="KG309" s="1">
        <v>0.55537130000000001</v>
      </c>
      <c r="KH309">
        <v>0.76884330000000001</v>
      </c>
      <c r="KI309">
        <v>23.968409999999999</v>
      </c>
      <c r="KJ309" s="1">
        <v>1.3952159999999999E-3</v>
      </c>
      <c r="KK309" s="1">
        <v>0.49186879999999999</v>
      </c>
      <c r="KL309">
        <v>0.76813480000000001</v>
      </c>
      <c r="KM309">
        <v>24.38448</v>
      </c>
      <c r="KN309" s="1">
        <v>1.227854E-3</v>
      </c>
      <c r="KO309" s="1">
        <v>0.43346259999999998</v>
      </c>
      <c r="KP309">
        <v>0.76766449999999997</v>
      </c>
      <c r="KQ309">
        <v>24.99156</v>
      </c>
      <c r="KR309" s="1">
        <v>1.0713949999999999E-3</v>
      </c>
      <c r="KS309" s="1">
        <v>0.37870110000000001</v>
      </c>
      <c r="KT309">
        <v>0.76747880000000002</v>
      </c>
      <c r="KU309">
        <v>25.125209999999999</v>
      </c>
      <c r="KV309" s="1">
        <v>9.2793339999999995E-4</v>
      </c>
      <c r="KW309" s="1">
        <v>0.32825910000000003</v>
      </c>
      <c r="KX309">
        <v>0.76747949999999998</v>
      </c>
      <c r="KY309">
        <v>25.0228</v>
      </c>
      <c r="KZ309" s="1">
        <v>8.0262759999999997E-4</v>
      </c>
      <c r="LA309" s="1">
        <v>0.28391050000000001</v>
      </c>
      <c r="LB309">
        <v>0.76772070000000003</v>
      </c>
      <c r="LC309">
        <v>24.513459999999998</v>
      </c>
      <c r="LD309" s="1">
        <v>6.9911850000000005E-4</v>
      </c>
      <c r="LE309" s="1">
        <v>0.24707470000000001</v>
      </c>
      <c r="LF309">
        <v>0.76815580000000006</v>
      </c>
      <c r="LG309">
        <v>23.846599999999999</v>
      </c>
      <c r="LH309" s="1">
        <v>6.1776509999999997E-4</v>
      </c>
      <c r="LI309" s="1">
        <v>0.21797800000000001</v>
      </c>
      <c r="LJ309">
        <v>0.76879169999999997</v>
      </c>
      <c r="LK309">
        <v>23.281849999999999</v>
      </c>
      <c r="LL309" s="1">
        <v>5.5515199999999995E-4</v>
      </c>
      <c r="LM309" s="1">
        <v>0.19552949999999999</v>
      </c>
      <c r="LN309">
        <v>0.76957779999999998</v>
      </c>
      <c r="LO309">
        <v>23.08652</v>
      </c>
      <c r="LP309" s="1">
        <v>5.0615359999999995E-4</v>
      </c>
      <c r="LQ309" s="1">
        <v>0.17796409999999999</v>
      </c>
      <c r="LR309">
        <v>0.77048190000000005</v>
      </c>
      <c r="LS309">
        <v>23.84076</v>
      </c>
      <c r="LT309" s="1">
        <v>4.657401E-4</v>
      </c>
      <c r="LU309" s="1">
        <v>0.16353760000000001</v>
      </c>
      <c r="LV309">
        <v>0.77142069999999996</v>
      </c>
      <c r="LW309">
        <v>24.96754</v>
      </c>
      <c r="LX309" s="1">
        <v>4.3044099999999999E-4</v>
      </c>
      <c r="LY309" s="1">
        <v>0.1509971</v>
      </c>
      <c r="LZ309">
        <v>0.77238399999999996</v>
      </c>
      <c r="MA309">
        <v>26.013439999999999</v>
      </c>
      <c r="MB309" s="1">
        <v>3.9863950000000001E-4</v>
      </c>
      <c r="MC309" s="1">
        <v>0.13970689999999999</v>
      </c>
      <c r="MD309">
        <v>0.77330940000000004</v>
      </c>
      <c r="ME309">
        <v>26.572900000000001</v>
      </c>
      <c r="MF309" s="1">
        <v>3.6983719999999999E-4</v>
      </c>
      <c r="MG309" s="1">
        <v>0.1294853</v>
      </c>
      <c r="MH309">
        <v>0.77409539999999999</v>
      </c>
      <c r="MI309">
        <v>26.52195</v>
      </c>
      <c r="MJ309" s="1">
        <v>3.4416870000000002E-4</v>
      </c>
      <c r="MK309" s="1">
        <v>0.120375</v>
      </c>
      <c r="ML309">
        <v>0.77477399999999996</v>
      </c>
      <c r="MM309">
        <v>25.67642</v>
      </c>
      <c r="MN309" s="1">
        <v>3.2169110000000001E-4</v>
      </c>
      <c r="MO309" s="1">
        <v>0.1123982</v>
      </c>
      <c r="MP309">
        <v>0.77533300000000005</v>
      </c>
      <c r="MQ309">
        <v>24.880130000000001</v>
      </c>
      <c r="MR309" s="1">
        <v>3.0220609999999999E-4</v>
      </c>
      <c r="MS309" s="1">
        <v>0.1054932</v>
      </c>
      <c r="MT309">
        <v>0.77571219999999996</v>
      </c>
      <c r="MU309">
        <v>24.47888</v>
      </c>
      <c r="MV309" s="1">
        <v>2.8534509999999998E-4</v>
      </c>
      <c r="MW309" s="1">
        <v>9.9524479999999999E-2</v>
      </c>
      <c r="MX309">
        <v>0.77593610000000002</v>
      </c>
      <c r="MY309">
        <v>24.700019999999999</v>
      </c>
      <c r="MZ309" s="1">
        <v>2.7058239999999998E-4</v>
      </c>
      <c r="NA309" s="1">
        <v>9.4320630000000003E-2</v>
      </c>
      <c r="NB309">
        <v>0.77606319999999995</v>
      </c>
      <c r="NC309">
        <v>25.32508</v>
      </c>
      <c r="ND309" s="1">
        <v>2.5757219999999998E-4</v>
      </c>
      <c r="NE309" s="1">
        <v>8.9743870000000003E-2</v>
      </c>
      <c r="NF309">
        <v>0.77606319999999995</v>
      </c>
      <c r="NG309">
        <v>25.32508</v>
      </c>
      <c r="NH309" s="1">
        <v>2.5757219999999998E-4</v>
      </c>
      <c r="NI309" s="1">
        <v>8.9743870000000003E-2</v>
      </c>
      <c r="NJ309">
        <v>0.77606319999999995</v>
      </c>
      <c r="NK309">
        <v>25.32508</v>
      </c>
      <c r="NL309" s="1">
        <v>2.5757219999999998E-4</v>
      </c>
      <c r="NM309" s="1">
        <v>8.9743870000000003E-2</v>
      </c>
      <c r="NN309">
        <v>0.77606319999999995</v>
      </c>
      <c r="NO309">
        <v>25.32508</v>
      </c>
      <c r="NP309" s="1">
        <v>2.5757219999999998E-4</v>
      </c>
      <c r="NQ309" s="1">
        <v>8.9743870000000003E-2</v>
      </c>
      <c r="NR309">
        <v>0.77606319999999995</v>
      </c>
      <c r="NS309">
        <v>25.32508</v>
      </c>
      <c r="NT309" s="1">
        <v>2.5757219999999998E-4</v>
      </c>
      <c r="NU309" s="1">
        <v>8.9743870000000003E-2</v>
      </c>
      <c r="NV309">
        <v>0.77606319999999995</v>
      </c>
      <c r="NW309">
        <v>25.32508</v>
      </c>
      <c r="NX309" s="1">
        <v>2.5757219999999998E-4</v>
      </c>
      <c r="NY309" s="1">
        <v>8.9743870000000003E-2</v>
      </c>
      <c r="NZ309">
        <v>0.77606319999999995</v>
      </c>
      <c r="OA309">
        <v>25.32508</v>
      </c>
      <c r="OB309" s="1">
        <v>2.5757219999999998E-4</v>
      </c>
      <c r="OC309" s="1">
        <v>8.9743870000000003E-2</v>
      </c>
      <c r="OD309">
        <v>0.77606319999999995</v>
      </c>
      <c r="OE309">
        <v>25.32508</v>
      </c>
      <c r="OF309" s="1">
        <v>2.5757219999999998E-4</v>
      </c>
      <c r="OG309" s="1">
        <v>8.9743870000000003E-2</v>
      </c>
      <c r="OH309">
        <v>0.77606319999999995</v>
      </c>
      <c r="OI309">
        <v>25.32508</v>
      </c>
      <c r="OJ309" s="1">
        <v>2.5757219999999998E-4</v>
      </c>
      <c r="OK309" s="1">
        <v>8.9743870000000003E-2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0.83185629999999999</v>
      </c>
      <c r="G310">
        <v>18.597919999999998</v>
      </c>
      <c r="H310">
        <v>0</v>
      </c>
      <c r="I310">
        <v>0</v>
      </c>
      <c r="J310">
        <v>0.83034560000000002</v>
      </c>
      <c r="K310">
        <v>19.22841</v>
      </c>
      <c r="L310">
        <v>0</v>
      </c>
      <c r="M310">
        <v>0</v>
      </c>
      <c r="N310">
        <v>0.82879990000000003</v>
      </c>
      <c r="O310">
        <v>19.95234</v>
      </c>
      <c r="P310">
        <v>0</v>
      </c>
      <c r="Q310">
        <v>0</v>
      </c>
      <c r="R310">
        <v>0.82725930000000003</v>
      </c>
      <c r="S310">
        <v>20.497869999999999</v>
      </c>
      <c r="T310">
        <v>0</v>
      </c>
      <c r="U310">
        <v>0</v>
      </c>
      <c r="V310">
        <v>0.82570239999999995</v>
      </c>
      <c r="W310">
        <v>21.030539999999998</v>
      </c>
      <c r="X310">
        <v>0</v>
      </c>
      <c r="Y310">
        <v>0</v>
      </c>
      <c r="Z310">
        <v>0.8241965</v>
      </c>
      <c r="AA310">
        <v>20.929259999999999</v>
      </c>
      <c r="AB310">
        <v>0</v>
      </c>
      <c r="AC310">
        <v>0</v>
      </c>
      <c r="AD310">
        <v>0.82268200000000002</v>
      </c>
      <c r="AE310">
        <v>20.193750000000001</v>
      </c>
      <c r="AF310">
        <v>0</v>
      </c>
      <c r="AG310">
        <v>0</v>
      </c>
      <c r="AH310">
        <v>0.82116909999999999</v>
      </c>
      <c r="AI310">
        <v>19.566279999999999</v>
      </c>
      <c r="AJ310">
        <v>0</v>
      </c>
      <c r="AK310">
        <v>0</v>
      </c>
      <c r="AL310">
        <v>0.81962789999999996</v>
      </c>
      <c r="AM310">
        <v>19.229320000000001</v>
      </c>
      <c r="AN310">
        <v>0</v>
      </c>
      <c r="AO310">
        <v>0</v>
      </c>
      <c r="AP310">
        <v>0.8181233</v>
      </c>
      <c r="AQ310">
        <v>19.69969</v>
      </c>
      <c r="AR310">
        <v>0</v>
      </c>
      <c r="AS310">
        <v>0</v>
      </c>
      <c r="AT310">
        <v>0.81656779999999995</v>
      </c>
      <c r="AU310">
        <v>20.428139999999999</v>
      </c>
      <c r="AV310">
        <v>0</v>
      </c>
      <c r="AW310">
        <v>0</v>
      </c>
      <c r="AX310">
        <v>0.81499200000000005</v>
      </c>
      <c r="AY310">
        <v>20.994969999999999</v>
      </c>
      <c r="AZ310">
        <v>0</v>
      </c>
      <c r="BA310">
        <v>0</v>
      </c>
      <c r="BB310">
        <v>0.81340000000000001</v>
      </c>
      <c r="BC310">
        <v>21.50422</v>
      </c>
      <c r="BD310">
        <v>0</v>
      </c>
      <c r="BE310">
        <v>0</v>
      </c>
      <c r="BF310">
        <v>0.81176729999999997</v>
      </c>
      <c r="BG310">
        <v>21.504460000000002</v>
      </c>
      <c r="BH310">
        <v>0</v>
      </c>
      <c r="BI310">
        <v>0</v>
      </c>
      <c r="BJ310">
        <v>0.81010950000000004</v>
      </c>
      <c r="BK310">
        <v>21.084579999999999</v>
      </c>
      <c r="BL310">
        <v>7.33565E-33</v>
      </c>
      <c r="BM310">
        <v>2.4360409999999998E-30</v>
      </c>
      <c r="BN310">
        <v>0.80844559999999999</v>
      </c>
      <c r="BO310">
        <v>20.732759999999999</v>
      </c>
      <c r="BP310" s="1">
        <v>1.257039E-20</v>
      </c>
      <c r="BQ310" s="1">
        <v>2.815386E-18</v>
      </c>
      <c r="BR310">
        <v>0.80672259999999996</v>
      </c>
      <c r="BS310">
        <v>20.530480000000001</v>
      </c>
      <c r="BT310" s="1">
        <v>1.617627E-14</v>
      </c>
      <c r="BU310" s="1">
        <v>3.8570040000000001E-12</v>
      </c>
      <c r="BV310">
        <v>0.80503060000000004</v>
      </c>
      <c r="BW310">
        <v>20.54607</v>
      </c>
      <c r="BX310" s="1">
        <v>4.3578630000000002E-9</v>
      </c>
      <c r="BY310" s="1">
        <v>1.079905E-6</v>
      </c>
      <c r="BZ310">
        <v>0.80331560000000002</v>
      </c>
      <c r="CA310">
        <v>20.99126</v>
      </c>
      <c r="CB310" s="1">
        <v>5.3770219999999997E-6</v>
      </c>
      <c r="CC310" s="1">
        <v>1.417417E-3</v>
      </c>
      <c r="CD310">
        <v>0.80154899999999996</v>
      </c>
      <c r="CE310">
        <v>21.331990000000001</v>
      </c>
      <c r="CF310" s="1">
        <v>9.8971150000000006E-4</v>
      </c>
      <c r="CG310" s="1">
        <v>0.2737443</v>
      </c>
      <c r="CH310">
        <v>0.79976159999999996</v>
      </c>
      <c r="CI310">
        <v>21.48789</v>
      </c>
      <c r="CJ310" s="1">
        <v>4.9702410000000002E-2</v>
      </c>
      <c r="CK310" s="1">
        <v>14.304830000000001</v>
      </c>
      <c r="CL310">
        <v>0.79790209999999995</v>
      </c>
      <c r="CM310">
        <v>21.279039999999998</v>
      </c>
      <c r="CN310" s="1">
        <v>0.90532860000000004</v>
      </c>
      <c r="CO310">
        <v>270.22050000000002</v>
      </c>
      <c r="CP310">
        <v>0.7959328</v>
      </c>
      <c r="CQ310">
        <v>20.926590000000001</v>
      </c>
      <c r="CR310" s="1">
        <v>7.1808810000000003</v>
      </c>
      <c r="CS310">
        <v>2216.1120000000001</v>
      </c>
      <c r="CT310">
        <v>0.79364760000000001</v>
      </c>
      <c r="CU310">
        <v>20.515000000000001</v>
      </c>
      <c r="CV310">
        <v>28.290870000000002</v>
      </c>
      <c r="CW310">
        <v>9003.0220000000008</v>
      </c>
      <c r="CX310">
        <v>0.79108880000000004</v>
      </c>
      <c r="CY310">
        <v>20.054020000000001</v>
      </c>
      <c r="CZ310">
        <v>61.180610000000001</v>
      </c>
      <c r="DA310">
        <v>20025.189999999999</v>
      </c>
      <c r="DB310">
        <v>0.78765350000000001</v>
      </c>
      <c r="DC310">
        <v>19.868950000000002</v>
      </c>
      <c r="DD310">
        <v>78.928250000000006</v>
      </c>
      <c r="DE310">
        <v>26538.400000000001</v>
      </c>
      <c r="DF310">
        <v>0.78347100000000003</v>
      </c>
      <c r="DG310">
        <v>20.166620000000002</v>
      </c>
      <c r="DH310">
        <v>65.258529999999993</v>
      </c>
      <c r="DI310">
        <v>22508.05</v>
      </c>
      <c r="DJ310">
        <v>0.7790205</v>
      </c>
      <c r="DK310">
        <v>20.5304</v>
      </c>
      <c r="DL310">
        <v>36.858609999999999</v>
      </c>
      <c r="DM310">
        <v>13016.31</v>
      </c>
      <c r="DN310">
        <v>0.77408089999999996</v>
      </c>
      <c r="DO310">
        <v>20.81099</v>
      </c>
      <c r="DP310">
        <v>15.083159999999999</v>
      </c>
      <c r="DQ310">
        <v>5440.259</v>
      </c>
      <c r="DR310">
        <v>0.76936199999999999</v>
      </c>
      <c r="DS310">
        <v>20.53735</v>
      </c>
      <c r="DT310">
        <v>4.7155560000000003</v>
      </c>
      <c r="DU310">
        <v>1731.3320000000001</v>
      </c>
      <c r="DV310">
        <v>0.7648566</v>
      </c>
      <c r="DW310">
        <v>19.907910000000001</v>
      </c>
      <c r="DX310">
        <v>1.2035499999999999</v>
      </c>
      <c r="DY310">
        <v>448.13400000000001</v>
      </c>
      <c r="DZ310">
        <v>0.76052209999999998</v>
      </c>
      <c r="EA310">
        <v>19.357140000000001</v>
      </c>
      <c r="EB310">
        <v>0.2907209</v>
      </c>
      <c r="EC310">
        <v>108.39449999999999</v>
      </c>
      <c r="ED310">
        <v>0.75638150000000004</v>
      </c>
      <c r="EE310">
        <v>18.881979999999999</v>
      </c>
      <c r="EF310">
        <v>9.6738909999999997E-2</v>
      </c>
      <c r="EG310">
        <v>35.123620000000003</v>
      </c>
      <c r="EH310">
        <v>0.75238000000000005</v>
      </c>
      <c r="EI310">
        <v>18.939399999999999</v>
      </c>
      <c r="EJ310">
        <v>6.0280489999999999E-2</v>
      </c>
      <c r="EK310">
        <v>21.273849999999999</v>
      </c>
      <c r="EL310">
        <v>0.74829570000000001</v>
      </c>
      <c r="EM310">
        <v>19.313110000000002</v>
      </c>
      <c r="EN310">
        <v>5.34438E-2</v>
      </c>
      <c r="EO310">
        <v>18.731719999999999</v>
      </c>
      <c r="EP310">
        <v>0.74458460000000004</v>
      </c>
      <c r="EQ310">
        <v>19.60417</v>
      </c>
      <c r="ER310">
        <v>5.2088420000000003E-2</v>
      </c>
      <c r="ES310">
        <v>18.277519999999999</v>
      </c>
      <c r="ET310">
        <v>0.74110160000000003</v>
      </c>
      <c r="EU310">
        <v>20.054839999999999</v>
      </c>
      <c r="EV310" s="1">
        <v>5.1389890000000001E-2</v>
      </c>
      <c r="EW310">
        <v>18.094940000000001</v>
      </c>
      <c r="EX310">
        <v>0.7365119</v>
      </c>
      <c r="EY310">
        <v>20.254750000000001</v>
      </c>
      <c r="EZ310" s="1">
        <v>4.99316E-2</v>
      </c>
      <c r="FA310">
        <v>17.673950000000001</v>
      </c>
      <c r="FB310">
        <v>0.73058999999999996</v>
      </c>
      <c r="FC310">
        <v>19.767759999999999</v>
      </c>
      <c r="FD310" s="1">
        <v>4.7413219999999999E-2</v>
      </c>
      <c r="FE310">
        <v>16.888739999999999</v>
      </c>
      <c r="FF310">
        <v>0.72453149999999999</v>
      </c>
      <c r="FG310">
        <v>19.150870000000001</v>
      </c>
      <c r="FH310" s="1">
        <v>4.4114750000000001E-2</v>
      </c>
      <c r="FI310" s="1">
        <v>15.81053</v>
      </c>
      <c r="FJ310">
        <v>0.71856660000000006</v>
      </c>
      <c r="FK310">
        <v>18.708169999999999</v>
      </c>
      <c r="FL310" s="1">
        <v>4.046392E-2</v>
      </c>
      <c r="FM310" s="1">
        <v>14.602069999999999</v>
      </c>
      <c r="FN310">
        <v>0.71252269999999995</v>
      </c>
      <c r="FO310">
        <v>18.943169999999999</v>
      </c>
      <c r="FP310" s="1">
        <v>3.6803599999999999E-2</v>
      </c>
      <c r="FQ310" s="1">
        <v>13.376289999999999</v>
      </c>
      <c r="FR310">
        <v>0.7068487</v>
      </c>
      <c r="FS310">
        <v>19.522269999999999</v>
      </c>
      <c r="FT310" s="1">
        <v>3.3387E-2</v>
      </c>
      <c r="FU310" s="1">
        <v>12.21265</v>
      </c>
      <c r="FV310">
        <v>0.70128809999999997</v>
      </c>
      <c r="FW310">
        <v>20.116540000000001</v>
      </c>
      <c r="FX310" s="1">
        <v>3.029426E-2</v>
      </c>
      <c r="FY310" s="1">
        <v>11.14814</v>
      </c>
      <c r="FZ310">
        <v>0.69598590000000005</v>
      </c>
      <c r="GA310">
        <v>20.697399999999998</v>
      </c>
      <c r="GB310" s="1">
        <v>2.7515029999999999E-2</v>
      </c>
      <c r="GC310" s="1">
        <v>10.182510000000001</v>
      </c>
      <c r="GD310">
        <v>0.6901969</v>
      </c>
      <c r="GE310">
        <v>20.79448</v>
      </c>
      <c r="GF310" s="1">
        <v>2.496868E-2</v>
      </c>
      <c r="GG310" s="1">
        <v>9.2977299999999996</v>
      </c>
      <c r="GH310">
        <v>0.68487390000000004</v>
      </c>
      <c r="GI310">
        <v>20.38128</v>
      </c>
      <c r="GJ310" s="1">
        <v>2.2650139999999999E-2</v>
      </c>
      <c r="GK310" s="1">
        <v>8.4832900000000002</v>
      </c>
      <c r="GL310">
        <v>0.67879769999999995</v>
      </c>
      <c r="GM310">
        <v>20.058489999999999</v>
      </c>
      <c r="GN310" s="1">
        <v>2.053874E-2</v>
      </c>
      <c r="GO310" s="1">
        <v>7.741778</v>
      </c>
      <c r="GP310">
        <v>0.67271170000000002</v>
      </c>
      <c r="GQ310">
        <v>19.908919999999998</v>
      </c>
      <c r="GR310" s="1">
        <v>1.8627930000000001E-2</v>
      </c>
      <c r="GS310" s="1">
        <v>7.0662050000000001</v>
      </c>
      <c r="GT310">
        <v>0.666323</v>
      </c>
      <c r="GU310">
        <v>20.409459999999999</v>
      </c>
      <c r="GV310" s="1">
        <v>1.6893169999999999E-2</v>
      </c>
      <c r="GW310" s="1">
        <v>6.4509129999999999</v>
      </c>
      <c r="GX310">
        <v>0.66007070000000001</v>
      </c>
      <c r="GY310">
        <v>21.125720000000001</v>
      </c>
      <c r="GZ310" s="1">
        <v>1.5319579999999999E-2</v>
      </c>
      <c r="HA310" s="1">
        <v>5.892862</v>
      </c>
      <c r="HB310">
        <v>0.6541652</v>
      </c>
      <c r="HC310">
        <v>21.768049999999999</v>
      </c>
      <c r="HD310" s="1">
        <v>1.391421E-2</v>
      </c>
      <c r="HE310" s="1">
        <v>5.3894630000000001</v>
      </c>
      <c r="HF310">
        <v>0.64836700000000003</v>
      </c>
      <c r="HG310">
        <v>22.213329999999999</v>
      </c>
      <c r="HH310" s="1">
        <v>1.2647820000000001E-2</v>
      </c>
      <c r="HI310" s="1">
        <v>4.9324589999999997</v>
      </c>
      <c r="HJ310">
        <v>0.64276160000000004</v>
      </c>
      <c r="HK310">
        <v>22.220929999999999</v>
      </c>
      <c r="HL310" s="1">
        <v>1.150696E-2</v>
      </c>
      <c r="HM310" s="1">
        <v>4.5168309999999998</v>
      </c>
      <c r="HN310">
        <v>0.63730880000000001</v>
      </c>
      <c r="HO310">
        <v>21.754010000000001</v>
      </c>
      <c r="HP310" s="1">
        <v>1.047174E-2</v>
      </c>
      <c r="HQ310" s="1">
        <v>4.137181</v>
      </c>
      <c r="HR310">
        <v>0.63200089999999998</v>
      </c>
      <c r="HS310">
        <v>21.419370000000001</v>
      </c>
      <c r="HT310" s="1">
        <v>9.5301039999999993E-3</v>
      </c>
      <c r="HU310" s="1">
        <v>3.7881939999999998</v>
      </c>
      <c r="HV310">
        <v>0.62698849999999995</v>
      </c>
      <c r="HW310">
        <v>21.348210000000002</v>
      </c>
      <c r="HX310" s="1">
        <v>8.6670210000000004E-3</v>
      </c>
      <c r="HY310" s="1">
        <v>3.46495</v>
      </c>
      <c r="HZ310">
        <v>0.62204219999999999</v>
      </c>
      <c r="IA310">
        <v>21.909590000000001</v>
      </c>
      <c r="IB310" s="1">
        <v>7.8702919999999992E-3</v>
      </c>
      <c r="IC310" s="1">
        <v>3.1647650000000001</v>
      </c>
      <c r="ID310">
        <v>0.61642560000000002</v>
      </c>
      <c r="IE310">
        <v>22.121289999999998</v>
      </c>
      <c r="IF310" s="1">
        <v>7.1383810000000001E-3</v>
      </c>
      <c r="IG310" s="1">
        <v>2.8894690000000001</v>
      </c>
      <c r="IH310">
        <v>0.61123470000000002</v>
      </c>
      <c r="II310">
        <v>22.518540000000002</v>
      </c>
      <c r="IJ310" s="1">
        <v>6.4755350000000001E-3</v>
      </c>
      <c r="IK310" s="1">
        <v>2.6376249999999999</v>
      </c>
      <c r="IL310">
        <v>0.6063809</v>
      </c>
      <c r="IM310">
        <v>22.948229999999999</v>
      </c>
      <c r="IN310" s="1">
        <v>5.8794620000000002E-3</v>
      </c>
      <c r="IO310" s="1">
        <v>2.408776</v>
      </c>
      <c r="IP310">
        <v>0.60186249999999997</v>
      </c>
      <c r="IQ310">
        <v>22.891439999999999</v>
      </c>
      <c r="IR310" s="1">
        <v>5.3382550000000001E-3</v>
      </c>
      <c r="IS310" s="1">
        <v>2.1994009999999999</v>
      </c>
      <c r="IT310">
        <v>0.59783770000000003</v>
      </c>
      <c r="IU310">
        <v>22.33643</v>
      </c>
      <c r="IV310" s="1">
        <v>4.8403539999999998E-3</v>
      </c>
      <c r="IW310" s="1">
        <v>2.004947</v>
      </c>
      <c r="IX310">
        <v>0.59430400000000005</v>
      </c>
      <c r="IY310">
        <v>21.877749999999999</v>
      </c>
      <c r="IZ310" s="1">
        <v>4.3714740000000002E-3</v>
      </c>
      <c r="JA310" s="1">
        <v>1.8198989999999999</v>
      </c>
      <c r="JB310">
        <v>0.591171</v>
      </c>
      <c r="JC310">
        <v>21.851769999999998</v>
      </c>
      <c r="JD310" s="1">
        <v>3.9207740000000001E-3</v>
      </c>
      <c r="JE310" s="1">
        <v>1.6399429999999999</v>
      </c>
      <c r="JF310">
        <v>0.58844799999999997</v>
      </c>
      <c r="JG310">
        <v>22.808700000000002</v>
      </c>
      <c r="JH310" s="1">
        <v>3.4855799999999998E-3</v>
      </c>
      <c r="JI310" s="1">
        <v>1.4642299999999999</v>
      </c>
      <c r="JJ310">
        <v>0.58611760000000002</v>
      </c>
      <c r="JK310">
        <v>24.106359999999999</v>
      </c>
      <c r="JL310" s="1">
        <v>3.072544E-3</v>
      </c>
      <c r="JM310" s="1">
        <v>1.2954749999999999</v>
      </c>
      <c r="JN310">
        <v>0.58414390000000005</v>
      </c>
      <c r="JO310">
        <v>25.182539999999999</v>
      </c>
      <c r="JP310" s="1">
        <v>2.6919729999999998E-3</v>
      </c>
      <c r="JQ310" s="1">
        <v>1.138444</v>
      </c>
      <c r="JR310">
        <v>0.58246540000000002</v>
      </c>
      <c r="JS310">
        <v>25.872499999999999</v>
      </c>
      <c r="JT310" s="1">
        <v>2.3539680000000001E-3</v>
      </c>
      <c r="JU310" s="1">
        <v>0.9977876</v>
      </c>
      <c r="JV310">
        <v>0.58108360000000003</v>
      </c>
      <c r="JW310">
        <v>25.814579999999999</v>
      </c>
      <c r="JX310" s="1">
        <v>2.0625280000000001E-3</v>
      </c>
      <c r="JY310" s="1">
        <v>0.87573369999999995</v>
      </c>
      <c r="JZ310">
        <v>0.57997100000000001</v>
      </c>
      <c r="KA310">
        <v>24.991569999999999</v>
      </c>
      <c r="KB310" s="1">
        <v>1.8157620000000001E-3</v>
      </c>
      <c r="KC310" s="1">
        <v>0.77188860000000004</v>
      </c>
      <c r="KD310">
        <v>0.57910280000000003</v>
      </c>
      <c r="KE310">
        <v>24.274280000000001</v>
      </c>
      <c r="KF310" s="1">
        <v>1.6055679999999999E-3</v>
      </c>
      <c r="KG310" s="1">
        <v>0.68325329999999995</v>
      </c>
      <c r="KH310">
        <v>0.57840579999999997</v>
      </c>
      <c r="KI310">
        <v>23.968039999999998</v>
      </c>
      <c r="KJ310" s="1">
        <v>1.421063E-3</v>
      </c>
      <c r="KK310" s="1">
        <v>0.6053077</v>
      </c>
      <c r="KL310">
        <v>0.57790609999999998</v>
      </c>
      <c r="KM310">
        <v>24.355119999999999</v>
      </c>
      <c r="KN310" s="1">
        <v>1.2519969999999999E-3</v>
      </c>
      <c r="KO310" s="1">
        <v>0.53396710000000003</v>
      </c>
      <c r="KP310">
        <v>0.57760299999999998</v>
      </c>
      <c r="KQ310">
        <v>24.966619999999999</v>
      </c>
      <c r="KR310" s="1">
        <v>1.0940189999999999E-3</v>
      </c>
      <c r="KS310" s="1">
        <v>0.46713179999999999</v>
      </c>
      <c r="KT310">
        <v>0.57746710000000001</v>
      </c>
      <c r="KU310">
        <v>25.159079999999999</v>
      </c>
      <c r="KV310" s="1">
        <v>9.4845560000000005E-4</v>
      </c>
      <c r="KW310" s="1">
        <v>0.40530470000000002</v>
      </c>
      <c r="KX310">
        <v>0.57745749999999996</v>
      </c>
      <c r="KY310">
        <v>25.066649999999999</v>
      </c>
      <c r="KZ310" s="1">
        <v>8.2020770000000001E-4</v>
      </c>
      <c r="LA310" s="1">
        <v>0.35052119999999998</v>
      </c>
      <c r="LB310">
        <v>0.57763529999999996</v>
      </c>
      <c r="LC310">
        <v>24.579029999999999</v>
      </c>
      <c r="LD310" s="1">
        <v>7.1337169999999999E-4</v>
      </c>
      <c r="LE310" s="1">
        <v>0.30466310000000002</v>
      </c>
      <c r="LF310">
        <v>0.57793870000000003</v>
      </c>
      <c r="LG310">
        <v>23.906649999999999</v>
      </c>
      <c r="LH310" s="1">
        <v>6.2883329999999997E-4</v>
      </c>
      <c r="LI310" s="1">
        <v>0.2681982</v>
      </c>
      <c r="LJ310">
        <v>0.57837930000000004</v>
      </c>
      <c r="LK310">
        <v>23.315169999999998</v>
      </c>
      <c r="LL310" s="1">
        <v>5.6368490000000004E-4</v>
      </c>
      <c r="LM310" s="1">
        <v>0.2400244</v>
      </c>
      <c r="LN310">
        <v>0.57893530000000004</v>
      </c>
      <c r="LO310">
        <v>23.090479999999999</v>
      </c>
      <c r="LP310" s="1">
        <v>5.1295080000000003E-4</v>
      </c>
      <c r="LQ310" s="1">
        <v>0.2180686</v>
      </c>
      <c r="LR310">
        <v>0.5795515</v>
      </c>
      <c r="LS310">
        <v>23.791830000000001</v>
      </c>
      <c r="LT310" s="1">
        <v>4.7146699999999999E-4</v>
      </c>
      <c r="LU310" s="1">
        <v>0.20017170000000001</v>
      </c>
      <c r="LV310">
        <v>0.58021270000000003</v>
      </c>
      <c r="LW310">
        <v>24.924130000000002</v>
      </c>
      <c r="LX310" s="1">
        <v>4.3552009999999998E-4</v>
      </c>
      <c r="LY310" s="1">
        <v>0.18473220000000001</v>
      </c>
      <c r="LZ310">
        <v>0.58087739999999999</v>
      </c>
      <c r="MA310">
        <v>26.001280000000001</v>
      </c>
      <c r="MB310" s="1">
        <v>4.0323099999999999E-4</v>
      </c>
      <c r="MC310" s="1">
        <v>0.17087250000000001</v>
      </c>
      <c r="MD310">
        <v>0.58150840000000004</v>
      </c>
      <c r="ME310">
        <v>26.604150000000001</v>
      </c>
      <c r="MF310" s="1">
        <v>3.7397219999999999E-4</v>
      </c>
      <c r="MG310" s="1">
        <v>0.1583242</v>
      </c>
      <c r="MH310">
        <v>0.58206279999999999</v>
      </c>
      <c r="MI310">
        <v>26.582090000000001</v>
      </c>
      <c r="MJ310" s="1">
        <v>3.478167E-4</v>
      </c>
      <c r="MK310" s="1">
        <v>0.14710380000000001</v>
      </c>
      <c r="ML310">
        <v>0.58254119999999998</v>
      </c>
      <c r="MM310">
        <v>25.767900000000001</v>
      </c>
      <c r="MN310" s="1">
        <v>3.2485540000000001E-4</v>
      </c>
      <c r="MO310" s="1">
        <v>0.13725889999999999</v>
      </c>
      <c r="MP310">
        <v>0.58292750000000004</v>
      </c>
      <c r="MQ310">
        <v>24.936900000000001</v>
      </c>
      <c r="MR310" s="1">
        <v>3.0494339999999998E-4</v>
      </c>
      <c r="MS310" s="1">
        <v>0.12873380000000001</v>
      </c>
      <c r="MT310">
        <v>0.58318119999999996</v>
      </c>
      <c r="MU310">
        <v>24.49605</v>
      </c>
      <c r="MV310" s="1">
        <v>2.8771200000000003E-4</v>
      </c>
      <c r="MW310" s="1">
        <v>0.1213625</v>
      </c>
      <c r="MX310">
        <v>0.58335060000000005</v>
      </c>
      <c r="MY310">
        <v>24.689340000000001</v>
      </c>
      <c r="MZ310" s="1">
        <v>2.726513E-4</v>
      </c>
      <c r="NA310" s="1">
        <v>0.1149442</v>
      </c>
      <c r="NB310">
        <v>0.58343489999999998</v>
      </c>
      <c r="NC310">
        <v>25.31204</v>
      </c>
      <c r="ND310" s="1">
        <v>2.5939780000000003E-4</v>
      </c>
      <c r="NE310" s="1">
        <v>0.1093094</v>
      </c>
      <c r="NF310">
        <v>0.58343489999999998</v>
      </c>
      <c r="NG310">
        <v>25.31204</v>
      </c>
      <c r="NH310" s="1">
        <v>2.5939780000000003E-4</v>
      </c>
      <c r="NI310" s="1">
        <v>0.1093094</v>
      </c>
      <c r="NJ310">
        <v>0.58343489999999998</v>
      </c>
      <c r="NK310">
        <v>25.31204</v>
      </c>
      <c r="NL310" s="1">
        <v>2.5939780000000003E-4</v>
      </c>
      <c r="NM310" s="1">
        <v>0.1093094</v>
      </c>
      <c r="NN310">
        <v>0.58343489999999998</v>
      </c>
      <c r="NO310">
        <v>25.31204</v>
      </c>
      <c r="NP310" s="1">
        <v>2.5939780000000003E-4</v>
      </c>
      <c r="NQ310" s="1">
        <v>0.1093094</v>
      </c>
      <c r="NR310">
        <v>0.58343489999999998</v>
      </c>
      <c r="NS310">
        <v>25.31204</v>
      </c>
      <c r="NT310" s="1">
        <v>2.5939780000000003E-4</v>
      </c>
      <c r="NU310" s="1">
        <v>0.1093094</v>
      </c>
      <c r="NV310">
        <v>0.58343489999999998</v>
      </c>
      <c r="NW310">
        <v>25.31204</v>
      </c>
      <c r="NX310" s="1">
        <v>2.5939780000000003E-4</v>
      </c>
      <c r="NY310" s="1">
        <v>0.1093094</v>
      </c>
      <c r="NZ310">
        <v>0.58343489999999998</v>
      </c>
      <c r="OA310">
        <v>25.31204</v>
      </c>
      <c r="OB310" s="1">
        <v>2.5939780000000003E-4</v>
      </c>
      <c r="OC310" s="1">
        <v>0.1093094</v>
      </c>
      <c r="OD310">
        <v>0.58343489999999998</v>
      </c>
      <c r="OE310">
        <v>25.31204</v>
      </c>
      <c r="OF310" s="1">
        <v>2.5939780000000003E-4</v>
      </c>
      <c r="OG310" s="1">
        <v>0.1093094</v>
      </c>
      <c r="OH310">
        <v>0.58343489999999998</v>
      </c>
      <c r="OI310">
        <v>25.31204</v>
      </c>
      <c r="OJ310" s="1">
        <v>2.5939780000000003E-4</v>
      </c>
      <c r="OK310" s="1">
        <v>0.1093094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0.90112530000000002</v>
      </c>
      <c r="G311">
        <v>18.618659999999998</v>
      </c>
      <c r="H311">
        <v>0</v>
      </c>
      <c r="I311">
        <v>0</v>
      </c>
      <c r="J311">
        <v>0.8995784</v>
      </c>
      <c r="K311">
        <v>19.230250000000002</v>
      </c>
      <c r="L311">
        <v>0</v>
      </c>
      <c r="M311">
        <v>0</v>
      </c>
      <c r="N311">
        <v>0.89801370000000003</v>
      </c>
      <c r="O311">
        <v>19.95505</v>
      </c>
      <c r="P311">
        <v>0</v>
      </c>
      <c r="Q311">
        <v>0</v>
      </c>
      <c r="R311">
        <v>0.89646029999999999</v>
      </c>
      <c r="S311">
        <v>20.52074</v>
      </c>
      <c r="T311">
        <v>0</v>
      </c>
      <c r="U311">
        <v>0</v>
      </c>
      <c r="V311">
        <v>0.89488140000000005</v>
      </c>
      <c r="W311">
        <v>21.059059999999999</v>
      </c>
      <c r="X311">
        <v>0</v>
      </c>
      <c r="Y311">
        <v>0</v>
      </c>
      <c r="Z311">
        <v>0.89316260000000003</v>
      </c>
      <c r="AA311">
        <v>20.96387</v>
      </c>
      <c r="AB311">
        <v>0</v>
      </c>
      <c r="AC311">
        <v>0</v>
      </c>
      <c r="AD311">
        <v>0.89118649999999999</v>
      </c>
      <c r="AE311">
        <v>20.24033</v>
      </c>
      <c r="AF311">
        <v>0</v>
      </c>
      <c r="AG311">
        <v>0</v>
      </c>
      <c r="AH311">
        <v>0.88923529999999995</v>
      </c>
      <c r="AI311">
        <v>19.594110000000001</v>
      </c>
      <c r="AJ311">
        <v>0</v>
      </c>
      <c r="AK311">
        <v>0</v>
      </c>
      <c r="AL311">
        <v>0.88726570000000005</v>
      </c>
      <c r="AM311">
        <v>19.255410000000001</v>
      </c>
      <c r="AN311">
        <v>0</v>
      </c>
      <c r="AO311">
        <v>0</v>
      </c>
      <c r="AP311">
        <v>0.8852738</v>
      </c>
      <c r="AQ311">
        <v>19.705159999999999</v>
      </c>
      <c r="AR311">
        <v>0</v>
      </c>
      <c r="AS311">
        <v>0</v>
      </c>
      <c r="AT311">
        <v>0.88329020000000003</v>
      </c>
      <c r="AU311">
        <v>20.44134</v>
      </c>
      <c r="AV311">
        <v>0</v>
      </c>
      <c r="AW311">
        <v>0</v>
      </c>
      <c r="AX311">
        <v>0.88126130000000003</v>
      </c>
      <c r="AY311">
        <v>21.01221</v>
      </c>
      <c r="AZ311">
        <v>0</v>
      </c>
      <c r="BA311">
        <v>0</v>
      </c>
      <c r="BB311">
        <v>0.87922109999999998</v>
      </c>
      <c r="BC311">
        <v>21.518129999999999</v>
      </c>
      <c r="BD311">
        <v>0</v>
      </c>
      <c r="BE311">
        <v>0</v>
      </c>
      <c r="BF311">
        <v>0.87707740000000001</v>
      </c>
      <c r="BG311">
        <v>21.516960000000001</v>
      </c>
      <c r="BH311">
        <v>0</v>
      </c>
      <c r="BI311">
        <v>0</v>
      </c>
      <c r="BJ311">
        <v>0.87494499999999997</v>
      </c>
      <c r="BK311">
        <v>21.104780000000002</v>
      </c>
      <c r="BL311">
        <v>8.775166E-34</v>
      </c>
      <c r="BM311">
        <v>2.890636E-31</v>
      </c>
      <c r="BN311">
        <v>0.87276450000000005</v>
      </c>
      <c r="BO311">
        <v>20.74212</v>
      </c>
      <c r="BP311" s="1">
        <v>4.4741800000000001E-21</v>
      </c>
      <c r="BQ311" s="1">
        <v>9.6768259999999996E-19</v>
      </c>
      <c r="BR311">
        <v>0.8705406</v>
      </c>
      <c r="BS311">
        <v>20.535139999999998</v>
      </c>
      <c r="BT311" s="1">
        <v>1.754937E-15</v>
      </c>
      <c r="BU311" s="1">
        <v>5.7775070000000004E-13</v>
      </c>
      <c r="BV311">
        <v>0.86831670000000005</v>
      </c>
      <c r="BW311">
        <v>20.545929999999998</v>
      </c>
      <c r="BX311" s="1">
        <v>2.1597169999999999E-9</v>
      </c>
      <c r="BY311" s="1">
        <v>5.2845920000000002E-7</v>
      </c>
      <c r="BZ311">
        <v>0.86605790000000005</v>
      </c>
      <c r="CA311">
        <v>20.99165</v>
      </c>
      <c r="CB311" s="1">
        <v>3.2070759999999999E-6</v>
      </c>
      <c r="CC311" s="1">
        <v>8.3656850000000005E-4</v>
      </c>
      <c r="CD311">
        <v>0.86376759999999997</v>
      </c>
      <c r="CE311">
        <v>21.342179999999999</v>
      </c>
      <c r="CF311" s="1">
        <v>6.6305270000000004E-4</v>
      </c>
      <c r="CG311" s="1">
        <v>0.1815736</v>
      </c>
      <c r="CH311">
        <v>0.86144600000000005</v>
      </c>
      <c r="CI311">
        <v>21.489570000000001</v>
      </c>
      <c r="CJ311" s="1">
        <v>3.6468359999999998E-2</v>
      </c>
      <c r="CK311" s="1">
        <v>10.391769999999999</v>
      </c>
      <c r="CL311">
        <v>0.85902509999999999</v>
      </c>
      <c r="CM311">
        <v>21.297529999999998</v>
      </c>
      <c r="CN311" s="1">
        <v>0.71715099999999998</v>
      </c>
      <c r="CO311">
        <v>211.87530000000001</v>
      </c>
      <c r="CP311">
        <v>0.85645000000000004</v>
      </c>
      <c r="CQ311">
        <v>20.940370000000001</v>
      </c>
      <c r="CR311">
        <v>6.0804150000000003</v>
      </c>
      <c r="CS311">
        <v>1856.568</v>
      </c>
      <c r="CT311">
        <v>0.85353259999999997</v>
      </c>
      <c r="CU311">
        <v>20.52825</v>
      </c>
      <c r="CV311">
        <v>25.414709999999999</v>
      </c>
      <c r="CW311">
        <v>7996.7669999999998</v>
      </c>
      <c r="CX311">
        <v>0.85029460000000001</v>
      </c>
      <c r="CY311">
        <v>20.060829999999999</v>
      </c>
      <c r="CZ311">
        <v>57.958689999999997</v>
      </c>
      <c r="DA311">
        <v>18742.64</v>
      </c>
      <c r="DB311">
        <v>0.84600830000000005</v>
      </c>
      <c r="DC311">
        <v>19.870049999999999</v>
      </c>
      <c r="DD311">
        <v>78.43168</v>
      </c>
      <c r="DE311">
        <v>26052.53</v>
      </c>
      <c r="DF311">
        <v>0.84073229999999999</v>
      </c>
      <c r="DG311">
        <v>20.162379999999999</v>
      </c>
      <c r="DH311">
        <v>67.677260000000004</v>
      </c>
      <c r="DI311">
        <v>23068.44</v>
      </c>
      <c r="DJ311">
        <v>0.83504999999999996</v>
      </c>
      <c r="DK311">
        <v>20.53162</v>
      </c>
      <c r="DL311">
        <v>39.71125</v>
      </c>
      <c r="DM311">
        <v>13865.94</v>
      </c>
      <c r="DN311">
        <v>0.83051039999999998</v>
      </c>
      <c r="DO311">
        <v>20.822230000000001</v>
      </c>
      <c r="DP311">
        <v>16.808029999999999</v>
      </c>
      <c r="DQ311">
        <v>5992.2190000000001</v>
      </c>
      <c r="DR311">
        <v>0.82637340000000004</v>
      </c>
      <c r="DS311">
        <v>20.56587</v>
      </c>
      <c r="DT311">
        <v>5.4077229999999998</v>
      </c>
      <c r="DU311">
        <v>1962.115</v>
      </c>
      <c r="DV311">
        <v>0.82167460000000003</v>
      </c>
      <c r="DW311">
        <v>19.948060000000002</v>
      </c>
      <c r="DX311">
        <v>1.408134</v>
      </c>
      <c r="DY311">
        <v>518.37929999999994</v>
      </c>
      <c r="DZ311">
        <v>0.81560250000000001</v>
      </c>
      <c r="EA311">
        <v>19.38965</v>
      </c>
      <c r="EB311">
        <v>0.33864430000000001</v>
      </c>
      <c r="EC311">
        <v>125.1153</v>
      </c>
      <c r="ED311">
        <v>0.80975260000000004</v>
      </c>
      <c r="EE311">
        <v>18.914180000000002</v>
      </c>
      <c r="EF311">
        <v>0.1062044</v>
      </c>
      <c r="EG311">
        <v>38.361229999999999</v>
      </c>
      <c r="EH311">
        <v>0.80400249999999995</v>
      </c>
      <c r="EI311">
        <v>18.963159999999998</v>
      </c>
      <c r="EJ311">
        <v>6.2019610000000003E-2</v>
      </c>
      <c r="EK311">
        <v>21.757439999999999</v>
      </c>
      <c r="EL311">
        <v>0.79817340000000003</v>
      </c>
      <c r="EM311">
        <v>19.313400000000001</v>
      </c>
      <c r="EN311">
        <v>5.3765130000000001E-2</v>
      </c>
      <c r="EO311">
        <v>18.7088</v>
      </c>
      <c r="EP311">
        <v>0.79277200000000003</v>
      </c>
      <c r="EQ311">
        <v>19.61009</v>
      </c>
      <c r="ER311">
        <v>5.2146779999999997E-2</v>
      </c>
      <c r="ES311">
        <v>18.16048</v>
      </c>
      <c r="ET311">
        <v>0.78761879999999995</v>
      </c>
      <c r="EU311">
        <v>20.05443</v>
      </c>
      <c r="EV311" s="1">
        <v>5.1470769999999999E-2</v>
      </c>
      <c r="EW311">
        <v>17.99757</v>
      </c>
      <c r="EX311">
        <v>0.78217400000000004</v>
      </c>
      <c r="EY311">
        <v>20.258289999999999</v>
      </c>
      <c r="EZ311" s="1">
        <v>5.0110309999999998E-2</v>
      </c>
      <c r="FA311">
        <v>17.620470000000001</v>
      </c>
      <c r="FB311">
        <v>0.77680579999999999</v>
      </c>
      <c r="FC311">
        <v>19.804829999999999</v>
      </c>
      <c r="FD311" s="1">
        <v>4.7705350000000001E-2</v>
      </c>
      <c r="FE311">
        <v>16.87011</v>
      </c>
      <c r="FF311">
        <v>0.77129259999999999</v>
      </c>
      <c r="FG311">
        <v>19.182300000000001</v>
      </c>
      <c r="FH311" s="1">
        <v>4.4478799999999999E-2</v>
      </c>
      <c r="FI311" s="1">
        <v>15.816240000000001</v>
      </c>
      <c r="FJ311">
        <v>0.76384560000000001</v>
      </c>
      <c r="FK311">
        <v>18.739879999999999</v>
      </c>
      <c r="FL311" s="1">
        <v>4.0847059999999998E-2</v>
      </c>
      <c r="FM311" s="1">
        <v>14.61867</v>
      </c>
      <c r="FN311">
        <v>0.75598759999999998</v>
      </c>
      <c r="FO311">
        <v>18.96584</v>
      </c>
      <c r="FP311" s="1">
        <v>3.7180890000000001E-2</v>
      </c>
      <c r="FQ311" s="1">
        <v>13.39498</v>
      </c>
      <c r="FR311">
        <v>0.74858860000000005</v>
      </c>
      <c r="FS311">
        <v>19.541879999999999</v>
      </c>
      <c r="FT311" s="1">
        <v>3.3738560000000001E-2</v>
      </c>
      <c r="FU311" s="1">
        <v>12.226649999999999</v>
      </c>
      <c r="FV311">
        <v>0.74132560000000003</v>
      </c>
      <c r="FW311">
        <v>20.139949999999999</v>
      </c>
      <c r="FX311" s="1">
        <v>3.0614470000000001E-2</v>
      </c>
      <c r="FY311" s="1">
        <v>11.15535</v>
      </c>
      <c r="FZ311">
        <v>0.73441829999999997</v>
      </c>
      <c r="GA311">
        <v>20.70628</v>
      </c>
      <c r="GB311" s="1">
        <v>2.7807330000000002E-2</v>
      </c>
      <c r="GC311" s="1">
        <v>10.1835</v>
      </c>
      <c r="GD311">
        <v>0.72694879999999995</v>
      </c>
      <c r="GE311">
        <v>20.79899</v>
      </c>
      <c r="GF311" s="1">
        <v>2.5238239999999999E-2</v>
      </c>
      <c r="GG311" s="1">
        <v>9.2941680000000009</v>
      </c>
      <c r="GH311">
        <v>0.71998510000000004</v>
      </c>
      <c r="GI311">
        <v>20.396599999999999</v>
      </c>
      <c r="GJ311" s="1">
        <v>2.2898350000000001E-2</v>
      </c>
      <c r="GK311" s="1">
        <v>8.4778339999999996</v>
      </c>
      <c r="GL311">
        <v>0.71282489999999998</v>
      </c>
      <c r="GM311">
        <v>20.054110000000001</v>
      </c>
      <c r="GN311" s="1">
        <v>2.0764970000000001E-2</v>
      </c>
      <c r="GO311" s="1">
        <v>7.7320929999999999</v>
      </c>
      <c r="GP311">
        <v>0.70584690000000005</v>
      </c>
      <c r="GQ311">
        <v>19.915050000000001</v>
      </c>
      <c r="GR311" s="1">
        <v>1.8834779999999999E-2</v>
      </c>
      <c r="GS311" s="1">
        <v>7.0523360000000004</v>
      </c>
      <c r="GT311">
        <v>0.69859870000000002</v>
      </c>
      <c r="GU311">
        <v>20.412179999999999</v>
      </c>
      <c r="GV311" s="1">
        <v>1.7082259999999998E-2</v>
      </c>
      <c r="GW311" s="1">
        <v>6.4333090000000004</v>
      </c>
      <c r="GX311">
        <v>0.69068490000000005</v>
      </c>
      <c r="GY311">
        <v>21.138359999999999</v>
      </c>
      <c r="GZ311" s="1">
        <v>1.54906E-2</v>
      </c>
      <c r="HA311" s="1">
        <v>5.8724920000000003</v>
      </c>
      <c r="HB311">
        <v>0.6830271</v>
      </c>
      <c r="HC311">
        <v>21.791319999999999</v>
      </c>
      <c r="HD311" s="1">
        <v>1.406926E-2</v>
      </c>
      <c r="HE311" s="1">
        <v>5.3666470000000004</v>
      </c>
      <c r="HF311">
        <v>0.67553730000000001</v>
      </c>
      <c r="HG311">
        <v>22.233370000000001</v>
      </c>
      <c r="HH311" s="1">
        <v>1.2789429999999999E-2</v>
      </c>
      <c r="HI311" s="1">
        <v>4.9078290000000004</v>
      </c>
      <c r="HJ311">
        <v>0.66825950000000001</v>
      </c>
      <c r="HK311">
        <v>22.22925</v>
      </c>
      <c r="HL311" s="1">
        <v>1.1636260000000001E-2</v>
      </c>
      <c r="HM311" s="1">
        <v>4.4911050000000001</v>
      </c>
      <c r="HN311">
        <v>0.66120230000000002</v>
      </c>
      <c r="HO311">
        <v>21.76859</v>
      </c>
      <c r="HP311" s="1">
        <v>1.059042E-2</v>
      </c>
      <c r="HQ311" s="1">
        <v>4.1108690000000001</v>
      </c>
      <c r="HR311">
        <v>0.65436280000000002</v>
      </c>
      <c r="HS311">
        <v>21.405729999999998</v>
      </c>
      <c r="HT311" s="1">
        <v>9.6397610000000002E-3</v>
      </c>
      <c r="HU311" s="1">
        <v>3.7619129999999998</v>
      </c>
      <c r="HV311">
        <v>0.64790490000000001</v>
      </c>
      <c r="HW311">
        <v>21.33156</v>
      </c>
      <c r="HX311" s="1">
        <v>8.7696030000000008E-3</v>
      </c>
      <c r="HY311" s="1">
        <v>3.4391240000000001</v>
      </c>
      <c r="HZ311">
        <v>0.64158729999999997</v>
      </c>
      <c r="IA311">
        <v>21.876860000000001</v>
      </c>
      <c r="IB311" s="1">
        <v>7.9648370000000007E-3</v>
      </c>
      <c r="IC311" s="1">
        <v>3.1403650000000001</v>
      </c>
      <c r="ID311">
        <v>0.63540540000000001</v>
      </c>
      <c r="IE311">
        <v>22.12313</v>
      </c>
      <c r="IF311" s="1">
        <v>7.2254789999999999E-3</v>
      </c>
      <c r="IG311" s="1">
        <v>2.8644349999999998</v>
      </c>
      <c r="IH311">
        <v>0.62966140000000004</v>
      </c>
      <c r="II311">
        <v>22.535679999999999</v>
      </c>
      <c r="IJ311" s="1">
        <v>6.5548300000000002E-3</v>
      </c>
      <c r="IK311" s="1">
        <v>2.6121400000000001</v>
      </c>
      <c r="IL311">
        <v>0.62430110000000005</v>
      </c>
      <c r="IM311">
        <v>22.957039999999999</v>
      </c>
      <c r="IN311" s="1">
        <v>5.9518009999999996E-3</v>
      </c>
      <c r="IO311" s="1">
        <v>2.383273</v>
      </c>
      <c r="IP311">
        <v>0.61929719999999999</v>
      </c>
      <c r="IQ311">
        <v>22.914370000000002</v>
      </c>
      <c r="IR311" s="1">
        <v>5.4048480000000003E-3</v>
      </c>
      <c r="IS311" s="1">
        <v>2.1744810000000001</v>
      </c>
      <c r="IT311">
        <v>0.61468780000000001</v>
      </c>
      <c r="IU311">
        <v>22.369589999999999</v>
      </c>
      <c r="IV311" s="1">
        <v>4.902834E-3</v>
      </c>
      <c r="IW311" s="1">
        <v>1.9813879999999999</v>
      </c>
      <c r="IX311">
        <v>0.61058889999999999</v>
      </c>
      <c r="IY311">
        <v>21.877300000000002</v>
      </c>
      <c r="IZ311" s="1">
        <v>4.4316870000000001E-3</v>
      </c>
      <c r="JA311" s="1">
        <v>1.7986439999999999</v>
      </c>
      <c r="JB311">
        <v>0.60698399999999997</v>
      </c>
      <c r="JC311">
        <v>21.834520000000001</v>
      </c>
      <c r="JD311" s="1">
        <v>3.9796689999999999E-3</v>
      </c>
      <c r="JE311" s="1">
        <v>1.621588</v>
      </c>
      <c r="JF311">
        <v>0.60384400000000005</v>
      </c>
      <c r="JG311">
        <v>22.76003</v>
      </c>
      <c r="JH311" s="1">
        <v>3.5428880000000001E-3</v>
      </c>
      <c r="JI311" s="1">
        <v>1.4489609999999999</v>
      </c>
      <c r="JJ311">
        <v>0.60113910000000004</v>
      </c>
      <c r="JK311">
        <v>24.070430000000002</v>
      </c>
      <c r="JL311" s="1">
        <v>3.1269190000000001E-3</v>
      </c>
      <c r="JM311" s="1">
        <v>1.2828580000000001</v>
      </c>
      <c r="JN311">
        <v>0.59884000000000004</v>
      </c>
      <c r="JO311">
        <v>25.191410000000001</v>
      </c>
      <c r="JP311" s="1">
        <v>2.7417520000000001E-3</v>
      </c>
      <c r="JQ311" s="1">
        <v>1.127756</v>
      </c>
      <c r="JR311">
        <v>0.59688189999999997</v>
      </c>
      <c r="JS311">
        <v>25.90644</v>
      </c>
      <c r="JT311" s="1">
        <v>2.3978810000000001E-3</v>
      </c>
      <c r="JU311" s="1">
        <v>0.98826539999999996</v>
      </c>
      <c r="JV311">
        <v>0.59528020000000004</v>
      </c>
      <c r="JW311">
        <v>25.866150000000001</v>
      </c>
      <c r="JX311" s="1">
        <v>2.1001959999999999E-3</v>
      </c>
      <c r="JY311" s="1">
        <v>0.86683759999999999</v>
      </c>
      <c r="JZ311">
        <v>0.59396919999999997</v>
      </c>
      <c r="KA311">
        <v>25.064789999999999</v>
      </c>
      <c r="KB311" s="1">
        <v>1.84772E-3</v>
      </c>
      <c r="KC311" s="1">
        <v>0.76340189999999997</v>
      </c>
      <c r="KD311">
        <v>0.59292469999999997</v>
      </c>
      <c r="KE311">
        <v>24.308979999999998</v>
      </c>
      <c r="KF311" s="1">
        <v>1.633132E-3</v>
      </c>
      <c r="KG311" s="1">
        <v>0.67534139999999998</v>
      </c>
      <c r="KH311">
        <v>0.59213110000000002</v>
      </c>
      <c r="KI311">
        <v>23.968360000000001</v>
      </c>
      <c r="KJ311" s="1">
        <v>1.4457509999999999E-3</v>
      </c>
      <c r="KK311" s="1">
        <v>0.59829060000000001</v>
      </c>
      <c r="KL311">
        <v>0.59154249999999997</v>
      </c>
      <c r="KM311">
        <v>24.337389999999999</v>
      </c>
      <c r="KN311" s="1">
        <v>1.2749160000000001E-3</v>
      </c>
      <c r="KO311" s="1">
        <v>0.52816580000000002</v>
      </c>
      <c r="KP311">
        <v>0.59114929999999999</v>
      </c>
      <c r="KQ311">
        <v>24.940909999999999</v>
      </c>
      <c r="KR311" s="1">
        <v>1.115514E-3</v>
      </c>
      <c r="KS311" s="1">
        <v>0.46259329999999999</v>
      </c>
      <c r="KT311">
        <v>0.59097080000000002</v>
      </c>
      <c r="KU311">
        <v>25.197089999999999</v>
      </c>
      <c r="KV311" s="1">
        <v>9.680531E-4</v>
      </c>
      <c r="KW311" s="1">
        <v>0.4017442</v>
      </c>
      <c r="KX311">
        <v>0.59094460000000004</v>
      </c>
      <c r="KY311">
        <v>25.105170000000001</v>
      </c>
      <c r="KZ311" s="1">
        <v>8.3714010000000003E-4</v>
      </c>
      <c r="LA311" s="1">
        <v>0.34744989999999998</v>
      </c>
      <c r="LB311">
        <v>0.59109120000000004</v>
      </c>
      <c r="LC311">
        <v>24.63804</v>
      </c>
      <c r="LD311" s="1">
        <v>7.2719950000000005E-4</v>
      </c>
      <c r="LE311" s="1">
        <v>0.30167119999999997</v>
      </c>
      <c r="LF311">
        <v>0.59142589999999995</v>
      </c>
      <c r="LG311">
        <v>23.962319999999998</v>
      </c>
      <c r="LH311" s="1">
        <v>6.396253E-4</v>
      </c>
      <c r="LI311" s="1">
        <v>0.26504250000000001</v>
      </c>
      <c r="LJ311">
        <v>0.59189619999999998</v>
      </c>
      <c r="LK311">
        <v>23.346160000000001</v>
      </c>
      <c r="LL311" s="1">
        <v>5.7200199999999995E-4</v>
      </c>
      <c r="LM311" s="1">
        <v>0.23668919999999999</v>
      </c>
      <c r="LN311">
        <v>0.59247059999999996</v>
      </c>
      <c r="LO311">
        <v>23.102689999999999</v>
      </c>
      <c r="LP311" s="1">
        <v>5.1952460000000004E-4</v>
      </c>
      <c r="LQ311" s="1">
        <v>0.21466460000000001</v>
      </c>
      <c r="LR311">
        <v>0.59317819999999999</v>
      </c>
      <c r="LS311">
        <v>23.760459999999998</v>
      </c>
      <c r="LT311" s="1">
        <v>4.7696529999999998E-4</v>
      </c>
      <c r="LU311" s="1">
        <v>0.19685030000000001</v>
      </c>
      <c r="LV311">
        <v>0.59390109999999996</v>
      </c>
      <c r="LW311">
        <v>24.891819999999999</v>
      </c>
      <c r="LX311" s="1">
        <v>4.4037269999999999E-4</v>
      </c>
      <c r="LY311" s="1">
        <v>0.1815929</v>
      </c>
      <c r="LZ311">
        <v>0.59465239999999997</v>
      </c>
      <c r="MA311">
        <v>26.00235</v>
      </c>
      <c r="MB311" s="1">
        <v>4.0761839999999997E-4</v>
      </c>
      <c r="MC311" s="1">
        <v>0.16794780000000001</v>
      </c>
      <c r="MD311">
        <v>0.595356</v>
      </c>
      <c r="ME311">
        <v>26.640650000000001</v>
      </c>
      <c r="MF311" s="1">
        <v>3.7793469999999998E-4</v>
      </c>
      <c r="MG311" s="1">
        <v>0.15559410000000001</v>
      </c>
      <c r="MH311">
        <v>0.59600260000000005</v>
      </c>
      <c r="MI311">
        <v>26.636500000000002</v>
      </c>
      <c r="MJ311" s="1">
        <v>3.5132760000000001E-4</v>
      </c>
      <c r="MK311" s="1">
        <v>0.14451330000000001</v>
      </c>
      <c r="ML311">
        <v>0.59654989999999997</v>
      </c>
      <c r="MM311">
        <v>25.851579999999998</v>
      </c>
      <c r="MN311" s="1">
        <v>3.2791219999999999E-4</v>
      </c>
      <c r="MO311" s="1">
        <v>0.13476959999999999</v>
      </c>
      <c r="MP311">
        <v>0.59698589999999996</v>
      </c>
      <c r="MQ311">
        <v>24.992570000000001</v>
      </c>
      <c r="MR311" s="1">
        <v>3.0758990000000002E-4</v>
      </c>
      <c r="MS311" s="1">
        <v>0.12632380000000001</v>
      </c>
      <c r="MT311">
        <v>0.59729670000000001</v>
      </c>
      <c r="MU311">
        <v>24.51482</v>
      </c>
      <c r="MV311" s="1">
        <v>2.9000249999999999E-4</v>
      </c>
      <c r="MW311" s="1">
        <v>0.1190155</v>
      </c>
      <c r="MX311">
        <v>0.59750289999999995</v>
      </c>
      <c r="MY311">
        <v>24.690799999999999</v>
      </c>
      <c r="MZ311" s="1">
        <v>2.7465230000000001E-4</v>
      </c>
      <c r="NA311" s="1">
        <v>0.1126597</v>
      </c>
      <c r="NB311">
        <v>0.59760769999999996</v>
      </c>
      <c r="NC311">
        <v>25.312049999999999</v>
      </c>
      <c r="ND311" s="1">
        <v>2.6116259999999999E-4</v>
      </c>
      <c r="NE311" s="1">
        <v>0.1070849</v>
      </c>
      <c r="NF311">
        <v>0.59760769999999996</v>
      </c>
      <c r="NG311">
        <v>25.312049999999999</v>
      </c>
      <c r="NH311" s="1">
        <v>2.6116259999999999E-4</v>
      </c>
      <c r="NI311" s="1">
        <v>0.1070849</v>
      </c>
      <c r="NJ311">
        <v>0.59760769999999996</v>
      </c>
      <c r="NK311">
        <v>25.312049999999999</v>
      </c>
      <c r="NL311" s="1">
        <v>2.6116259999999999E-4</v>
      </c>
      <c r="NM311" s="1">
        <v>0.1070849</v>
      </c>
      <c r="NN311">
        <v>0.59760769999999996</v>
      </c>
      <c r="NO311">
        <v>25.312049999999999</v>
      </c>
      <c r="NP311" s="1">
        <v>2.6116259999999999E-4</v>
      </c>
      <c r="NQ311" s="1">
        <v>0.1070849</v>
      </c>
      <c r="NR311">
        <v>0.59760769999999996</v>
      </c>
      <c r="NS311">
        <v>25.312049999999999</v>
      </c>
      <c r="NT311" s="1">
        <v>2.6116259999999999E-4</v>
      </c>
      <c r="NU311" s="1">
        <v>0.1070849</v>
      </c>
      <c r="NV311">
        <v>0.59760769999999996</v>
      </c>
      <c r="NW311">
        <v>25.312049999999999</v>
      </c>
      <c r="NX311" s="1">
        <v>2.6116259999999999E-4</v>
      </c>
      <c r="NY311" s="1">
        <v>0.1070849</v>
      </c>
      <c r="NZ311">
        <v>0.59760769999999996</v>
      </c>
      <c r="OA311">
        <v>25.312049999999999</v>
      </c>
      <c r="OB311" s="1">
        <v>2.6116259999999999E-4</v>
      </c>
      <c r="OC311" s="1">
        <v>0.1070849</v>
      </c>
      <c r="OD311">
        <v>0.59760769999999996</v>
      </c>
      <c r="OE311">
        <v>25.312049999999999</v>
      </c>
      <c r="OF311" s="1">
        <v>2.6116259999999999E-4</v>
      </c>
      <c r="OG311" s="1">
        <v>0.1070849</v>
      </c>
      <c r="OH311">
        <v>0.59760769999999996</v>
      </c>
      <c r="OI311">
        <v>25.312049999999999</v>
      </c>
      <c r="OJ311" s="1">
        <v>2.6116259999999999E-4</v>
      </c>
      <c r="OK311" s="1">
        <v>0.1070849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0.88644730000000005</v>
      </c>
      <c r="G312">
        <v>18.63645</v>
      </c>
      <c r="H312">
        <v>0</v>
      </c>
      <c r="I312">
        <v>0</v>
      </c>
      <c r="J312">
        <v>0.88513640000000005</v>
      </c>
      <c r="K312">
        <v>19.230239999999998</v>
      </c>
      <c r="L312">
        <v>0</v>
      </c>
      <c r="M312">
        <v>0</v>
      </c>
      <c r="N312">
        <v>0.88380530000000002</v>
      </c>
      <c r="O312">
        <v>19.95505</v>
      </c>
      <c r="P312">
        <v>0</v>
      </c>
      <c r="Q312">
        <v>0</v>
      </c>
      <c r="R312">
        <v>0.88243850000000001</v>
      </c>
      <c r="S312">
        <v>20.54007</v>
      </c>
      <c r="T312">
        <v>0</v>
      </c>
      <c r="U312">
        <v>0</v>
      </c>
      <c r="V312">
        <v>0.88110080000000002</v>
      </c>
      <c r="W312">
        <v>21.08297</v>
      </c>
      <c r="X312">
        <v>0</v>
      </c>
      <c r="Y312">
        <v>0</v>
      </c>
      <c r="Z312">
        <v>0.87976200000000004</v>
      </c>
      <c r="AA312">
        <v>20.99587</v>
      </c>
      <c r="AB312">
        <v>0</v>
      </c>
      <c r="AC312">
        <v>0</v>
      </c>
      <c r="AD312">
        <v>0.87843199999999999</v>
      </c>
      <c r="AE312">
        <v>20.283470000000001</v>
      </c>
      <c r="AF312">
        <v>0</v>
      </c>
      <c r="AG312">
        <v>0</v>
      </c>
      <c r="AH312">
        <v>0.8770675</v>
      </c>
      <c r="AI312">
        <v>19.621379999999998</v>
      </c>
      <c r="AJ312">
        <v>0</v>
      </c>
      <c r="AK312">
        <v>0</v>
      </c>
      <c r="AL312">
        <v>0.87570879999999995</v>
      </c>
      <c r="AM312">
        <v>19.277100000000001</v>
      </c>
      <c r="AN312">
        <v>0</v>
      </c>
      <c r="AO312">
        <v>0</v>
      </c>
      <c r="AP312">
        <v>0.87434020000000001</v>
      </c>
      <c r="AQ312">
        <v>19.71088</v>
      </c>
      <c r="AR312">
        <v>0</v>
      </c>
      <c r="AS312">
        <v>0</v>
      </c>
      <c r="AT312">
        <v>0.8729635</v>
      </c>
      <c r="AU312">
        <v>20.45224</v>
      </c>
      <c r="AV312">
        <v>0</v>
      </c>
      <c r="AW312">
        <v>0</v>
      </c>
      <c r="AX312">
        <v>0.87157910000000005</v>
      </c>
      <c r="AY312">
        <v>21.028690000000001</v>
      </c>
      <c r="AZ312">
        <v>0</v>
      </c>
      <c r="BA312">
        <v>0</v>
      </c>
      <c r="BB312">
        <v>0.87018709999999999</v>
      </c>
      <c r="BC312">
        <v>21.531649999999999</v>
      </c>
      <c r="BD312">
        <v>0</v>
      </c>
      <c r="BE312">
        <v>0</v>
      </c>
      <c r="BF312">
        <v>0.86872950000000004</v>
      </c>
      <c r="BG312">
        <v>21.527660000000001</v>
      </c>
      <c r="BH312">
        <v>0</v>
      </c>
      <c r="BI312">
        <v>0</v>
      </c>
      <c r="BJ312">
        <v>0.86730850000000004</v>
      </c>
      <c r="BK312">
        <v>21.12406</v>
      </c>
      <c r="BL312">
        <v>1.0195000000000001E-34</v>
      </c>
      <c r="BM312">
        <v>3.0164470000000002E-32</v>
      </c>
      <c r="BN312">
        <v>0.86583469999999996</v>
      </c>
      <c r="BO312">
        <v>20.75065</v>
      </c>
      <c r="BP312" s="1">
        <v>1.377606E-21</v>
      </c>
      <c r="BQ312" s="1">
        <v>2.7000689999999998E-19</v>
      </c>
      <c r="BR312">
        <v>0.86438420000000005</v>
      </c>
      <c r="BS312">
        <v>20.5397</v>
      </c>
      <c r="BT312" s="1">
        <v>2.6381070000000001E-16</v>
      </c>
      <c r="BU312" s="1">
        <v>7.7988250000000003E-14</v>
      </c>
      <c r="BV312">
        <v>0.86287150000000001</v>
      </c>
      <c r="BW312">
        <v>20.54495</v>
      </c>
      <c r="BX312" s="1">
        <v>1.070279E-9</v>
      </c>
      <c r="BY312" s="1">
        <v>2.4078200000000002E-7</v>
      </c>
      <c r="BZ312">
        <v>0.86138950000000003</v>
      </c>
      <c r="CA312">
        <v>20.993870000000001</v>
      </c>
      <c r="CB312" s="1">
        <v>1.920611E-6</v>
      </c>
      <c r="CC312" s="1">
        <v>4.5942569999999998E-4</v>
      </c>
      <c r="CD312">
        <v>0.85987440000000004</v>
      </c>
      <c r="CE312">
        <v>21.34883</v>
      </c>
      <c r="CF312" s="1">
        <v>4.4577529999999997E-4</v>
      </c>
      <c r="CG312" s="1">
        <v>0.11154269999999999</v>
      </c>
      <c r="CH312">
        <v>0.85830580000000001</v>
      </c>
      <c r="CI312">
        <v>21.49211</v>
      </c>
      <c r="CJ312" s="1">
        <v>2.6822479999999999E-2</v>
      </c>
      <c r="CK312" s="1">
        <v>6.9581160000000004</v>
      </c>
      <c r="CL312">
        <v>0.85669079999999997</v>
      </c>
      <c r="CM312">
        <v>21.31307</v>
      </c>
      <c r="CN312" s="1">
        <v>0.56875779999999998</v>
      </c>
      <c r="CO312" s="1">
        <v>152.42490000000001</v>
      </c>
      <c r="CP312">
        <v>0.85499570000000003</v>
      </c>
      <c r="CQ312">
        <v>20.9529</v>
      </c>
      <c r="CR312" s="1">
        <v>5.1482109999999999</v>
      </c>
      <c r="CS312">
        <v>1420.9570000000001</v>
      </c>
      <c r="CT312">
        <v>0.85304489999999999</v>
      </c>
      <c r="CU312">
        <v>20.540099999999999</v>
      </c>
      <c r="CV312">
        <v>22.800149999999999</v>
      </c>
      <c r="CW312">
        <v>6463.3</v>
      </c>
      <c r="CX312">
        <v>0.85085500000000003</v>
      </c>
      <c r="CY312">
        <v>20.06878</v>
      </c>
      <c r="CZ312">
        <v>54.763579999999997</v>
      </c>
      <c r="DA312">
        <v>15904.27</v>
      </c>
      <c r="DB312">
        <v>0.84605379999999997</v>
      </c>
      <c r="DC312">
        <v>19.871449999999999</v>
      </c>
      <c r="DD312">
        <v>77.6096</v>
      </c>
      <c r="DE312">
        <v>23085.37</v>
      </c>
      <c r="DF312">
        <v>0.84021440000000003</v>
      </c>
      <c r="DG312">
        <v>20.158580000000001</v>
      </c>
      <c r="DH312">
        <v>69.816140000000004</v>
      </c>
      <c r="DI312">
        <v>21249.040000000001</v>
      </c>
      <c r="DJ312">
        <v>0.83386159999999998</v>
      </c>
      <c r="DK312">
        <v>20.530619999999999</v>
      </c>
      <c r="DL312">
        <v>42.515720000000002</v>
      </c>
      <c r="DM312">
        <v>13219.58</v>
      </c>
      <c r="DN312">
        <v>0.82849410000000001</v>
      </c>
      <c r="DO312">
        <v>20.833120000000001</v>
      </c>
      <c r="DP312">
        <v>18.596959999999999</v>
      </c>
      <c r="DQ312">
        <v>5889.34</v>
      </c>
      <c r="DR312">
        <v>0.82337990000000005</v>
      </c>
      <c r="DS312">
        <v>20.58888</v>
      </c>
      <c r="DT312">
        <v>6.1537480000000002</v>
      </c>
      <c r="DU312">
        <v>1978.8679999999999</v>
      </c>
      <c r="DV312">
        <v>0.81820099999999996</v>
      </c>
      <c r="DW312">
        <v>19.98368</v>
      </c>
      <c r="DX312">
        <v>1.6353930000000001</v>
      </c>
      <c r="DY312">
        <v>532.58199999999999</v>
      </c>
      <c r="DZ312">
        <v>0.81323900000000005</v>
      </c>
      <c r="EA312">
        <v>19.41835</v>
      </c>
      <c r="EB312">
        <v>0.39314650000000001</v>
      </c>
      <c r="EC312">
        <v>128.44470000000001</v>
      </c>
      <c r="ED312">
        <v>0.80856969999999995</v>
      </c>
      <c r="EE312">
        <v>18.94247</v>
      </c>
      <c r="EF312">
        <v>0.1171393</v>
      </c>
      <c r="EG312">
        <v>37.578800000000001</v>
      </c>
      <c r="EH312">
        <v>0.80399540000000003</v>
      </c>
      <c r="EI312">
        <v>18.990970000000001</v>
      </c>
      <c r="EJ312">
        <v>6.4034830000000001E-2</v>
      </c>
      <c r="EK312">
        <v>19.985250000000001</v>
      </c>
      <c r="EL312">
        <v>0.79934210000000006</v>
      </c>
      <c r="EM312">
        <v>19.317679999999999</v>
      </c>
      <c r="EN312">
        <v>5.4139310000000003E-2</v>
      </c>
      <c r="EO312">
        <v>16.731400000000001</v>
      </c>
      <c r="EP312">
        <v>0.79518180000000005</v>
      </c>
      <c r="EQ312">
        <v>19.620529999999999</v>
      </c>
      <c r="ER312">
        <v>5.221634E-2</v>
      </c>
      <c r="ES312">
        <v>16.115590000000001</v>
      </c>
      <c r="ET312">
        <v>0.79001429999999995</v>
      </c>
      <c r="EU312">
        <v>20.058260000000001</v>
      </c>
      <c r="EV312" s="1">
        <v>5.153348E-2</v>
      </c>
      <c r="EW312">
        <v>15.93694</v>
      </c>
      <c r="EX312">
        <v>0.78452180000000005</v>
      </c>
      <c r="EY312">
        <v>20.25761</v>
      </c>
      <c r="EZ312" s="1">
        <v>5.027537E-2</v>
      </c>
      <c r="FA312">
        <v>15.60075</v>
      </c>
      <c r="FB312">
        <v>0.77908180000000005</v>
      </c>
      <c r="FC312">
        <v>19.83136</v>
      </c>
      <c r="FD312" s="1">
        <v>4.7981059999999999E-2</v>
      </c>
      <c r="FE312">
        <v>14.940200000000001</v>
      </c>
      <c r="FF312">
        <v>0.7734799</v>
      </c>
      <c r="FG312">
        <v>19.205829999999999</v>
      </c>
      <c r="FH312" s="1">
        <v>4.4827440000000003E-2</v>
      </c>
      <c r="FI312">
        <v>14.00441</v>
      </c>
      <c r="FJ312">
        <v>0.76771909999999999</v>
      </c>
      <c r="FK312">
        <v>18.768999999999998</v>
      </c>
      <c r="FL312" s="1">
        <v>4.1216660000000002E-2</v>
      </c>
      <c r="FM312" s="1">
        <v>12.91686</v>
      </c>
      <c r="FN312">
        <v>0.76199280000000003</v>
      </c>
      <c r="FO312">
        <v>18.99982</v>
      </c>
      <c r="FP312" s="1">
        <v>3.7546179999999998E-2</v>
      </c>
      <c r="FQ312" s="1">
        <v>11.80071</v>
      </c>
      <c r="FR312">
        <v>0.75666370000000005</v>
      </c>
      <c r="FS312">
        <v>19.572880000000001</v>
      </c>
      <c r="FT312" s="1">
        <v>3.4079060000000001E-2</v>
      </c>
      <c r="FU312" s="1">
        <v>10.73448</v>
      </c>
      <c r="FV312">
        <v>0.75146760000000001</v>
      </c>
      <c r="FW312">
        <v>20.17719</v>
      </c>
      <c r="FX312" s="1">
        <v>3.092458E-2</v>
      </c>
      <c r="FY312" s="1">
        <v>9.7577689999999997</v>
      </c>
      <c r="FZ312">
        <v>0.74659399999999998</v>
      </c>
      <c r="GA312">
        <v>20.727460000000001</v>
      </c>
      <c r="GB312" s="1">
        <v>2.8089039999999999E-2</v>
      </c>
      <c r="GC312" s="1">
        <v>8.8735409999999995</v>
      </c>
      <c r="GD312">
        <v>0.74126709999999996</v>
      </c>
      <c r="GE312">
        <v>20.79627</v>
      </c>
      <c r="GF312" s="1">
        <v>2.5496729999999999E-2</v>
      </c>
      <c r="GG312" s="1">
        <v>8.0666890000000002</v>
      </c>
      <c r="GH312">
        <v>0.73607029999999996</v>
      </c>
      <c r="GI312">
        <v>20.403459999999999</v>
      </c>
      <c r="GJ312" s="1">
        <v>2.3135949999999999E-2</v>
      </c>
      <c r="GK312" s="1">
        <v>7.3361799999999997</v>
      </c>
      <c r="GL312">
        <v>0.7305895</v>
      </c>
      <c r="GM312">
        <v>20.04382</v>
      </c>
      <c r="GN312" s="1">
        <v>2.0982049999999999E-2</v>
      </c>
      <c r="GO312" s="1">
        <v>6.6699010000000003</v>
      </c>
      <c r="GP312">
        <v>0.72528490000000001</v>
      </c>
      <c r="GQ312">
        <v>19.92259</v>
      </c>
      <c r="GR312" s="1">
        <v>1.9032830000000001E-2</v>
      </c>
      <c r="GS312" s="1">
        <v>6.0643060000000002</v>
      </c>
      <c r="GT312">
        <v>0.71971260000000004</v>
      </c>
      <c r="GU312">
        <v>20.432549999999999</v>
      </c>
      <c r="GV312" s="1">
        <v>1.7262940000000001E-2</v>
      </c>
      <c r="GW312" s="1">
        <v>5.5139360000000002</v>
      </c>
      <c r="GX312">
        <v>0.71405339999999995</v>
      </c>
      <c r="GY312">
        <v>21.167269999999998</v>
      </c>
      <c r="GZ312" s="1">
        <v>1.5653529999999999E-2</v>
      </c>
      <c r="HA312" s="1">
        <v>5.0139579999999997</v>
      </c>
      <c r="HB312">
        <v>0.70883050000000003</v>
      </c>
      <c r="HC312">
        <v>21.827059999999999</v>
      </c>
      <c r="HD312" s="1">
        <v>1.4216329999999999E-2</v>
      </c>
      <c r="HE312" s="1">
        <v>4.563358</v>
      </c>
      <c r="HF312">
        <v>0.70378430000000003</v>
      </c>
      <c r="HG312">
        <v>22.26369</v>
      </c>
      <c r="HH312" s="1">
        <v>1.2923209999999999E-2</v>
      </c>
      <c r="HI312" s="1">
        <v>4.1559819999999998</v>
      </c>
      <c r="HJ312">
        <v>0.69883689999999998</v>
      </c>
      <c r="HK312">
        <v>22.228840000000002</v>
      </c>
      <c r="HL312" s="1">
        <v>1.1757979999999999E-2</v>
      </c>
      <c r="HM312" s="1">
        <v>3.7873480000000002</v>
      </c>
      <c r="HN312">
        <v>0.69405689999999998</v>
      </c>
      <c r="HO312">
        <v>21.77272</v>
      </c>
      <c r="HP312" s="1">
        <v>1.070161E-2</v>
      </c>
      <c r="HQ312" s="1">
        <v>3.452566</v>
      </c>
      <c r="HR312">
        <v>0.68940279999999998</v>
      </c>
      <c r="HS312">
        <v>21.387450000000001</v>
      </c>
      <c r="HT312" s="1">
        <v>9.7421560000000001E-3</v>
      </c>
      <c r="HU312" s="1">
        <v>3.1467179999999999</v>
      </c>
      <c r="HV312">
        <v>0.68514940000000002</v>
      </c>
      <c r="HW312">
        <v>21.31915</v>
      </c>
      <c r="HX312" s="1">
        <v>8.8646990000000002E-3</v>
      </c>
      <c r="HY312" s="1">
        <v>2.8669730000000002</v>
      </c>
      <c r="HZ312">
        <v>0.68050160000000004</v>
      </c>
      <c r="IA312">
        <v>21.85622</v>
      </c>
      <c r="IB312" s="1">
        <v>8.0531430000000005E-3</v>
      </c>
      <c r="IC312" s="1">
        <v>2.6100620000000001</v>
      </c>
      <c r="ID312">
        <v>0.67590779999999995</v>
      </c>
      <c r="IE312">
        <v>22.123010000000001</v>
      </c>
      <c r="IF312" s="1">
        <v>7.3064749999999998E-3</v>
      </c>
      <c r="IG312" s="1">
        <v>2.3732989999999998</v>
      </c>
      <c r="IH312">
        <v>0.67166389999999998</v>
      </c>
      <c r="II312">
        <v>22.569269999999999</v>
      </c>
      <c r="IJ312" s="1">
        <v>6.628437E-3</v>
      </c>
      <c r="IK312" s="1">
        <v>2.1576650000000002</v>
      </c>
      <c r="IL312">
        <v>0.66766749999999997</v>
      </c>
      <c r="IM312">
        <v>22.97401</v>
      </c>
      <c r="IN312" s="1">
        <v>6.0186370000000003E-3</v>
      </c>
      <c r="IO312" s="1">
        <v>1.9628209999999999</v>
      </c>
      <c r="IP312">
        <v>0.6639138</v>
      </c>
      <c r="IQ312">
        <v>22.924579999999999</v>
      </c>
      <c r="IR312" s="1">
        <v>5.4661010000000001E-3</v>
      </c>
      <c r="IS312" s="1">
        <v>1.7860590000000001</v>
      </c>
      <c r="IT312">
        <v>0.66056250000000005</v>
      </c>
      <c r="IU312">
        <v>22.389009999999999</v>
      </c>
      <c r="IV312" s="1">
        <v>4.9599099999999997E-3</v>
      </c>
      <c r="IW312" s="1">
        <v>1.6235409999999999</v>
      </c>
      <c r="IX312">
        <v>0.65758989999999995</v>
      </c>
      <c r="IY312">
        <v>21.871759999999998</v>
      </c>
      <c r="IZ312" s="1">
        <v>4.4862039999999997E-3</v>
      </c>
      <c r="JA312" s="1">
        <v>1.4709680000000001</v>
      </c>
      <c r="JB312">
        <v>0.6550049</v>
      </c>
      <c r="JC312">
        <v>21.828340000000001</v>
      </c>
      <c r="JD312" s="1">
        <v>4.0328489999999998E-3</v>
      </c>
      <c r="JE312" s="1">
        <v>1.3244279999999999</v>
      </c>
      <c r="JF312">
        <v>0.65269290000000002</v>
      </c>
      <c r="JG312">
        <v>22.746210000000001</v>
      </c>
      <c r="JH312" s="1">
        <v>3.5944520000000002E-3</v>
      </c>
      <c r="JI312" s="1">
        <v>1.182328</v>
      </c>
      <c r="JJ312">
        <v>0.65074719999999997</v>
      </c>
      <c r="JK312">
        <v>24.068650000000002</v>
      </c>
      <c r="JL312" s="1">
        <v>3.1758950000000002E-3</v>
      </c>
      <c r="JM312" s="1">
        <v>1.0459959999999999</v>
      </c>
      <c r="JN312">
        <v>0.64909439999999996</v>
      </c>
      <c r="JO312">
        <v>25.225860000000001</v>
      </c>
      <c r="JP312" s="1">
        <v>2.7867009999999999E-3</v>
      </c>
      <c r="JQ312" s="1">
        <v>0.9187379</v>
      </c>
      <c r="JR312">
        <v>0.64767750000000002</v>
      </c>
      <c r="JS312">
        <v>25.952400000000001</v>
      </c>
      <c r="JT312" s="1">
        <v>2.4376269999999999E-3</v>
      </c>
      <c r="JU312" s="1">
        <v>0.80418540000000005</v>
      </c>
      <c r="JV312">
        <v>0.64650750000000001</v>
      </c>
      <c r="JW312">
        <v>25.90314</v>
      </c>
      <c r="JX312" s="1">
        <v>2.134333E-3</v>
      </c>
      <c r="JY312" s="1">
        <v>0.70444549999999995</v>
      </c>
      <c r="JZ312">
        <v>0.64557790000000004</v>
      </c>
      <c r="KA312">
        <v>25.115359999999999</v>
      </c>
      <c r="KB312" s="1">
        <v>1.8766550000000001E-3</v>
      </c>
      <c r="KC312" s="1">
        <v>0.6195117</v>
      </c>
      <c r="KD312">
        <v>0.64482150000000005</v>
      </c>
      <c r="KE312">
        <v>24.332840000000001</v>
      </c>
      <c r="KF312" s="1">
        <v>1.6579590000000001E-3</v>
      </c>
      <c r="KG312" s="1">
        <v>0.54743280000000005</v>
      </c>
      <c r="KH312">
        <v>0.64426720000000004</v>
      </c>
      <c r="KI312">
        <v>23.968399999999999</v>
      </c>
      <c r="KJ312" s="1">
        <v>1.467873E-3</v>
      </c>
      <c r="KK312" s="1">
        <v>0.4847226</v>
      </c>
      <c r="KL312">
        <v>0.6438277</v>
      </c>
      <c r="KM312">
        <v>24.340219999999999</v>
      </c>
      <c r="KN312" s="1">
        <v>1.2953699999999999E-3</v>
      </c>
      <c r="KO312" s="1">
        <v>0.42798389999999997</v>
      </c>
      <c r="KP312">
        <v>0.64358029999999999</v>
      </c>
      <c r="KQ312">
        <v>24.923259999999999</v>
      </c>
      <c r="KR312" s="1">
        <v>1.1346920000000001E-3</v>
      </c>
      <c r="KS312" s="1">
        <v>0.37508989999999998</v>
      </c>
      <c r="KT312">
        <v>0.64345169999999996</v>
      </c>
      <c r="KU312">
        <v>25.240880000000001</v>
      </c>
      <c r="KV312" s="1">
        <v>9.855927E-4</v>
      </c>
      <c r="KW312" s="1">
        <v>0.32595550000000001</v>
      </c>
      <c r="KX312">
        <v>0.64347509999999997</v>
      </c>
      <c r="KY312">
        <v>25.134899999999998</v>
      </c>
      <c r="KZ312" s="1">
        <v>8.5239940000000002E-4</v>
      </c>
      <c r="LA312" s="1">
        <v>0.28191369999999999</v>
      </c>
      <c r="LB312">
        <v>0.643625</v>
      </c>
      <c r="LC312">
        <v>24.680319999999998</v>
      </c>
      <c r="LD312" s="1">
        <v>7.3973870000000001E-4</v>
      </c>
      <c r="LE312" s="1">
        <v>0.24457590000000001</v>
      </c>
      <c r="LF312">
        <v>0.64389969999999996</v>
      </c>
      <c r="LG312">
        <v>24.001359999999998</v>
      </c>
      <c r="LH312" s="1">
        <v>6.4945270000000004E-4</v>
      </c>
      <c r="LI312" s="1">
        <v>0.21456059999999999</v>
      </c>
      <c r="LJ312">
        <v>0.64427889999999999</v>
      </c>
      <c r="LK312">
        <v>23.365469999999998</v>
      </c>
      <c r="LL312" s="1">
        <v>5.7956800000000003E-4</v>
      </c>
      <c r="LM312" s="1">
        <v>0.19129360000000001</v>
      </c>
      <c r="LN312">
        <v>0.64477200000000001</v>
      </c>
      <c r="LO312">
        <v>23.121510000000001</v>
      </c>
      <c r="LP312" s="1">
        <v>5.2547789999999998E-4</v>
      </c>
      <c r="LQ312" s="1">
        <v>0.1732744</v>
      </c>
      <c r="LR312">
        <v>0.64529420000000004</v>
      </c>
      <c r="LS312">
        <v>23.76268</v>
      </c>
      <c r="LT312" s="1">
        <v>4.8189959999999998E-4</v>
      </c>
      <c r="LU312" s="1">
        <v>0.15879560000000001</v>
      </c>
      <c r="LV312">
        <v>0.64589790000000002</v>
      </c>
      <c r="LW312">
        <v>24.89378</v>
      </c>
      <c r="LX312" s="1">
        <v>4.4471110000000001E-4</v>
      </c>
      <c r="LY312" s="1">
        <v>0.146476</v>
      </c>
      <c r="LZ312">
        <v>0.64647929999999998</v>
      </c>
      <c r="MA312">
        <v>26.024090000000001</v>
      </c>
      <c r="MB312" s="1">
        <v>4.1153819999999999E-4</v>
      </c>
      <c r="MC312" s="1">
        <v>0.13549629999999999</v>
      </c>
      <c r="MD312">
        <v>0.64700069999999998</v>
      </c>
      <c r="ME312">
        <v>26.68543</v>
      </c>
      <c r="MF312" s="1">
        <v>3.8147490000000001E-4</v>
      </c>
      <c r="MG312" s="1">
        <v>0.12555520000000001</v>
      </c>
      <c r="MH312">
        <v>0.6475109</v>
      </c>
      <c r="MI312">
        <v>26.67859</v>
      </c>
      <c r="MJ312" s="1">
        <v>3.5447709999999999E-4</v>
      </c>
      <c r="MK312" s="1">
        <v>0.1166172</v>
      </c>
      <c r="ML312">
        <v>0.64791449999999995</v>
      </c>
      <c r="MM312">
        <v>25.91047</v>
      </c>
      <c r="MN312" s="1">
        <v>3.30658E-4</v>
      </c>
      <c r="MO312" s="1">
        <v>0.1087361</v>
      </c>
      <c r="MP312">
        <v>0.64821379999999995</v>
      </c>
      <c r="MQ312">
        <v>25.033049999999999</v>
      </c>
      <c r="MR312" s="1">
        <v>3.0996149999999999E-4</v>
      </c>
      <c r="MS312" s="1">
        <v>0.1018935</v>
      </c>
      <c r="MT312">
        <v>0.64845070000000005</v>
      </c>
      <c r="MU312">
        <v>24.530259999999998</v>
      </c>
      <c r="MV312" s="1">
        <v>2.9206049999999997E-4</v>
      </c>
      <c r="MW312" s="1">
        <v>9.5967949999999996E-2</v>
      </c>
      <c r="MX312">
        <v>0.64858930000000004</v>
      </c>
      <c r="MY312">
        <v>24.707129999999999</v>
      </c>
      <c r="MZ312" s="1">
        <v>2.7645090000000001E-4</v>
      </c>
      <c r="NA312" s="1">
        <v>9.0815859999999998E-2</v>
      </c>
      <c r="NB312">
        <v>0.64864960000000005</v>
      </c>
      <c r="NC312">
        <v>25.32863</v>
      </c>
      <c r="ND312" s="1">
        <v>2.627455E-4</v>
      </c>
      <c r="NE312" s="1">
        <v>8.6293560000000005E-2</v>
      </c>
      <c r="NF312">
        <v>0.64864960000000005</v>
      </c>
      <c r="NG312">
        <v>25.32863</v>
      </c>
      <c r="NH312" s="1">
        <v>2.627455E-4</v>
      </c>
      <c r="NI312" s="1">
        <v>8.6293560000000005E-2</v>
      </c>
      <c r="NJ312">
        <v>0.64864960000000005</v>
      </c>
      <c r="NK312">
        <v>25.32863</v>
      </c>
      <c r="NL312" s="1">
        <v>2.627455E-4</v>
      </c>
      <c r="NM312" s="1">
        <v>8.6293560000000005E-2</v>
      </c>
      <c r="NN312">
        <v>0.64864960000000005</v>
      </c>
      <c r="NO312">
        <v>25.32863</v>
      </c>
      <c r="NP312" s="1">
        <v>2.627455E-4</v>
      </c>
      <c r="NQ312" s="1">
        <v>8.6293560000000005E-2</v>
      </c>
      <c r="NR312">
        <v>0.64864960000000005</v>
      </c>
      <c r="NS312">
        <v>25.32863</v>
      </c>
      <c r="NT312" s="1">
        <v>2.627455E-4</v>
      </c>
      <c r="NU312" s="1">
        <v>8.6293560000000005E-2</v>
      </c>
      <c r="NV312">
        <v>0.64864960000000005</v>
      </c>
      <c r="NW312">
        <v>25.32863</v>
      </c>
      <c r="NX312" s="1">
        <v>2.627455E-4</v>
      </c>
      <c r="NY312" s="1">
        <v>8.6293560000000005E-2</v>
      </c>
      <c r="NZ312">
        <v>0.64864960000000005</v>
      </c>
      <c r="OA312">
        <v>25.32863</v>
      </c>
      <c r="OB312" s="1">
        <v>2.627455E-4</v>
      </c>
      <c r="OC312" s="1">
        <v>8.6293560000000005E-2</v>
      </c>
      <c r="OD312">
        <v>0.64864960000000005</v>
      </c>
      <c r="OE312">
        <v>25.32863</v>
      </c>
      <c r="OF312" s="1">
        <v>2.627455E-4</v>
      </c>
      <c r="OG312" s="1">
        <v>8.6293560000000005E-2</v>
      </c>
      <c r="OH312">
        <v>0.64864960000000005</v>
      </c>
      <c r="OI312">
        <v>25.32863</v>
      </c>
      <c r="OJ312" s="1">
        <v>2.627455E-4</v>
      </c>
      <c r="OK312" s="1">
        <v>8.6293560000000005E-2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0.96678660000000005</v>
      </c>
      <c r="G313">
        <v>18.646329999999999</v>
      </c>
      <c r="H313">
        <v>0</v>
      </c>
      <c r="I313">
        <v>0</v>
      </c>
      <c r="J313">
        <v>0.96493960000000001</v>
      </c>
      <c r="K313">
        <v>19.22165</v>
      </c>
      <c r="L313">
        <v>0</v>
      </c>
      <c r="M313">
        <v>0</v>
      </c>
      <c r="N313">
        <v>0.96305499999999999</v>
      </c>
      <c r="O313">
        <v>19.948060000000002</v>
      </c>
      <c r="P313">
        <v>0</v>
      </c>
      <c r="Q313">
        <v>0</v>
      </c>
      <c r="R313">
        <v>0.96115030000000001</v>
      </c>
      <c r="S313">
        <v>20.545030000000001</v>
      </c>
      <c r="T313">
        <v>0</v>
      </c>
      <c r="U313">
        <v>0</v>
      </c>
      <c r="V313">
        <v>0.95925300000000002</v>
      </c>
      <c r="W313">
        <v>21.093620000000001</v>
      </c>
      <c r="X313">
        <v>0</v>
      </c>
      <c r="Y313">
        <v>0</v>
      </c>
      <c r="Z313">
        <v>0.95731719999999998</v>
      </c>
      <c r="AA313">
        <v>21.028369999999999</v>
      </c>
      <c r="AB313">
        <v>0</v>
      </c>
      <c r="AC313">
        <v>0</v>
      </c>
      <c r="AD313">
        <v>0.95541659999999995</v>
      </c>
      <c r="AE313">
        <v>20.326820000000001</v>
      </c>
      <c r="AF313">
        <v>0</v>
      </c>
      <c r="AG313">
        <v>0</v>
      </c>
      <c r="AH313">
        <v>0.95349850000000003</v>
      </c>
      <c r="AI313">
        <v>19.652049999999999</v>
      </c>
      <c r="AJ313">
        <v>0</v>
      </c>
      <c r="AK313">
        <v>0</v>
      </c>
      <c r="AL313">
        <v>0.95156810000000003</v>
      </c>
      <c r="AM313">
        <v>19.290420000000001</v>
      </c>
      <c r="AN313">
        <v>0</v>
      </c>
      <c r="AO313">
        <v>0</v>
      </c>
      <c r="AP313">
        <v>0.94963920000000002</v>
      </c>
      <c r="AQ313">
        <v>19.706959999999999</v>
      </c>
      <c r="AR313">
        <v>0</v>
      </c>
      <c r="AS313">
        <v>0</v>
      </c>
      <c r="AT313">
        <v>0.94770149999999997</v>
      </c>
      <c r="AU313">
        <v>20.44904</v>
      </c>
      <c r="AV313">
        <v>0</v>
      </c>
      <c r="AW313">
        <v>0</v>
      </c>
      <c r="AX313">
        <v>0.9457238</v>
      </c>
      <c r="AY313">
        <v>21.028690000000001</v>
      </c>
      <c r="AZ313">
        <v>0</v>
      </c>
      <c r="BA313">
        <v>0</v>
      </c>
      <c r="BB313">
        <v>0.94371850000000002</v>
      </c>
      <c r="BC313">
        <v>21.538350000000001</v>
      </c>
      <c r="BD313">
        <v>0</v>
      </c>
      <c r="BE313">
        <v>0</v>
      </c>
      <c r="BF313">
        <v>0.94167040000000002</v>
      </c>
      <c r="BG313">
        <v>21.540209999999998</v>
      </c>
      <c r="BH313">
        <v>0</v>
      </c>
      <c r="BI313">
        <v>0</v>
      </c>
      <c r="BJ313">
        <v>0.93962889999999999</v>
      </c>
      <c r="BK313">
        <v>21.145689999999998</v>
      </c>
      <c r="BL313">
        <v>1.3241459999999999E-35</v>
      </c>
      <c r="BM313">
        <v>3.7648710000000001E-33</v>
      </c>
      <c r="BN313">
        <v>0.93749919999999998</v>
      </c>
      <c r="BO313">
        <v>20.761389999999999</v>
      </c>
      <c r="BP313" s="1">
        <v>3.809581E-22</v>
      </c>
      <c r="BQ313" s="1">
        <v>6.9166540000000001E-20</v>
      </c>
      <c r="BR313">
        <v>0.93540920000000005</v>
      </c>
      <c r="BS313">
        <v>20.54543</v>
      </c>
      <c r="BT313" s="1">
        <v>4.4093030000000002E-17</v>
      </c>
      <c r="BU313" s="1">
        <v>1.25509E-14</v>
      </c>
      <c r="BV313">
        <v>0.93322320000000003</v>
      </c>
      <c r="BW313">
        <v>20.54008</v>
      </c>
      <c r="BX313" s="1">
        <v>5.6237549999999999E-10</v>
      </c>
      <c r="BY313" s="1">
        <v>1.215209E-7</v>
      </c>
      <c r="BZ313">
        <v>0.93106630000000001</v>
      </c>
      <c r="CA313">
        <v>20.992180000000001</v>
      </c>
      <c r="CB313" s="1">
        <v>1.2063420000000001E-6</v>
      </c>
      <c r="CC313" s="1">
        <v>2.7850519999999998E-4</v>
      </c>
      <c r="CD313">
        <v>0.9288672</v>
      </c>
      <c r="CE313">
        <v>21.346699999999998</v>
      </c>
      <c r="CF313" s="1">
        <v>3.1122479999999998E-4</v>
      </c>
      <c r="CG313" s="1">
        <v>7.5283909999999996E-2</v>
      </c>
      <c r="CH313">
        <v>0.92662619999999996</v>
      </c>
      <c r="CI313">
        <v>21.497140000000002</v>
      </c>
      <c r="CJ313" s="1">
        <v>2.0312920000000002E-2</v>
      </c>
      <c r="CK313" s="1">
        <v>5.0989209999999998</v>
      </c>
      <c r="CL313">
        <v>0.92428639999999995</v>
      </c>
      <c r="CM313">
        <v>21.32808</v>
      </c>
      <c r="CN313" s="1">
        <v>0.4609471</v>
      </c>
      <c r="CO313" s="1">
        <v>119.627</v>
      </c>
      <c r="CP313">
        <v>0.92187889999999995</v>
      </c>
      <c r="CQ313">
        <v>20.968499999999999</v>
      </c>
      <c r="CR313" s="1">
        <v>4.4242460000000001</v>
      </c>
      <c r="CS313">
        <v>1183.4380000000001</v>
      </c>
      <c r="CT313">
        <v>0.91916120000000001</v>
      </c>
      <c r="CU313">
        <v>20.55613</v>
      </c>
      <c r="CV313">
        <v>20.632840000000002</v>
      </c>
      <c r="CW313">
        <v>5673.1469999999999</v>
      </c>
      <c r="CX313">
        <v>0.91610650000000005</v>
      </c>
      <c r="CY313">
        <v>20.084050000000001</v>
      </c>
      <c r="CZ313">
        <v>51.902990000000003</v>
      </c>
      <c r="DA313">
        <v>14636.46</v>
      </c>
      <c r="DB313">
        <v>0.91176120000000005</v>
      </c>
      <c r="DC313">
        <v>19.872610000000002</v>
      </c>
      <c r="DD313">
        <v>76.63364</v>
      </c>
      <c r="DE313">
        <v>22146.95</v>
      </c>
      <c r="DF313">
        <v>0.9065993</v>
      </c>
      <c r="DG313">
        <v>20.148050000000001</v>
      </c>
      <c r="DH313">
        <v>71.52937</v>
      </c>
      <c r="DI313">
        <v>21169.54</v>
      </c>
      <c r="DJ313">
        <v>0.9009547</v>
      </c>
      <c r="DK313">
        <v>20.52036</v>
      </c>
      <c r="DL313">
        <v>45.011719999999997</v>
      </c>
      <c r="DM313">
        <v>13627.2</v>
      </c>
      <c r="DN313">
        <v>0.89652529999999997</v>
      </c>
      <c r="DO313">
        <v>20.840399999999999</v>
      </c>
      <c r="DP313">
        <v>20.26998</v>
      </c>
      <c r="DQ313">
        <v>6260.8010000000004</v>
      </c>
      <c r="DR313">
        <v>0.89265380000000005</v>
      </c>
      <c r="DS313">
        <v>20.612770000000001</v>
      </c>
      <c r="DT313">
        <v>6.876633</v>
      </c>
      <c r="DU313">
        <v>2161.6779999999999</v>
      </c>
      <c r="DV313">
        <v>0.88887470000000002</v>
      </c>
      <c r="DW313">
        <v>20.021180000000001</v>
      </c>
      <c r="DX313">
        <v>1.86216</v>
      </c>
      <c r="DY313">
        <v>594.53030000000001</v>
      </c>
      <c r="DZ313">
        <v>0.88544020000000001</v>
      </c>
      <c r="EA313">
        <v>19.44904</v>
      </c>
      <c r="EB313">
        <v>0.44874599999999998</v>
      </c>
      <c r="EC313">
        <v>144.30869999999999</v>
      </c>
      <c r="ED313">
        <v>0.88247730000000002</v>
      </c>
      <c r="EE313">
        <v>18.969439999999999</v>
      </c>
      <c r="EF313">
        <v>0.12847890000000001</v>
      </c>
      <c r="EG313">
        <v>40.761180000000003</v>
      </c>
      <c r="EH313">
        <v>0.87968369999999996</v>
      </c>
      <c r="EI313">
        <v>19.01313</v>
      </c>
      <c r="EJ313">
        <v>6.6142599999999996E-2</v>
      </c>
      <c r="EK313">
        <v>20.43055</v>
      </c>
      <c r="EL313">
        <v>0.87687619999999999</v>
      </c>
      <c r="EM313">
        <v>19.31607</v>
      </c>
      <c r="EN313">
        <v>5.4540320000000003E-2</v>
      </c>
      <c r="EO313">
        <v>16.686309999999999</v>
      </c>
      <c r="EP313">
        <v>0.8747838</v>
      </c>
      <c r="EQ313">
        <v>19.624870000000001</v>
      </c>
      <c r="ER313">
        <v>5.2297360000000001E-2</v>
      </c>
      <c r="ES313">
        <v>16.005109999999998</v>
      </c>
      <c r="ET313">
        <v>0.87249860000000001</v>
      </c>
      <c r="EU313">
        <v>20.059519999999999</v>
      </c>
      <c r="EV313" s="1">
        <v>5.1594439999999998E-2</v>
      </c>
      <c r="EW313">
        <v>15.848140000000001</v>
      </c>
      <c r="EX313">
        <v>0.87007950000000001</v>
      </c>
      <c r="EY313">
        <v>20.258669999999999</v>
      </c>
      <c r="EZ313" s="1">
        <v>5.0420819999999998E-2</v>
      </c>
      <c r="FA313">
        <v>15.567780000000001</v>
      </c>
      <c r="FB313">
        <v>0.86775740000000001</v>
      </c>
      <c r="FC313">
        <v>19.857970000000002</v>
      </c>
      <c r="FD313" s="1">
        <v>4.822328E-2</v>
      </c>
      <c r="FE313">
        <v>14.968999999999999</v>
      </c>
      <c r="FF313">
        <v>0.86534480000000003</v>
      </c>
      <c r="FG313">
        <v>19.233360000000001</v>
      </c>
      <c r="FH313" s="1">
        <v>4.513578E-2</v>
      </c>
      <c r="FI313" s="1">
        <v>14.084149999999999</v>
      </c>
      <c r="FJ313">
        <v>0.86285690000000004</v>
      </c>
      <c r="FK313">
        <v>18.794180000000001</v>
      </c>
      <c r="FL313" s="1">
        <v>4.1551049999999999E-2</v>
      </c>
      <c r="FM313" s="1">
        <v>13.032389999999999</v>
      </c>
      <c r="FN313">
        <v>0.86051069999999996</v>
      </c>
      <c r="FO313">
        <v>19.028449999999999</v>
      </c>
      <c r="FP313" s="1">
        <v>3.7877679999999997E-2</v>
      </c>
      <c r="FQ313" s="1">
        <v>11.9382</v>
      </c>
      <c r="FR313">
        <v>0.85861189999999998</v>
      </c>
      <c r="FS313">
        <v>19.59412</v>
      </c>
      <c r="FT313" s="1">
        <v>3.4387710000000002E-2</v>
      </c>
      <c r="FU313" s="1">
        <v>10.88294</v>
      </c>
      <c r="FV313">
        <v>0.85690440000000001</v>
      </c>
      <c r="FW313">
        <v>20.205729999999999</v>
      </c>
      <c r="FX313" s="1">
        <v>3.120597E-2</v>
      </c>
      <c r="FY313" s="1">
        <v>9.9113570000000006</v>
      </c>
      <c r="FZ313">
        <v>0.85570570000000001</v>
      </c>
      <c r="GA313">
        <v>20.743790000000001</v>
      </c>
      <c r="GB313" s="1">
        <v>2.8344049999999999E-2</v>
      </c>
      <c r="GC313" s="1">
        <v>9.0288799999999991</v>
      </c>
      <c r="GD313">
        <v>0.85413320000000004</v>
      </c>
      <c r="GE313">
        <v>20.79731</v>
      </c>
      <c r="GF313" s="1">
        <v>2.573019E-2</v>
      </c>
      <c r="GG313" s="1">
        <v>8.2236150000000006</v>
      </c>
      <c r="GH313">
        <v>0.85139900000000002</v>
      </c>
      <c r="GI313">
        <v>20.414069999999999</v>
      </c>
      <c r="GJ313" s="1">
        <v>2.334849E-2</v>
      </c>
      <c r="GK313" s="1">
        <v>7.4939650000000002</v>
      </c>
      <c r="GL313">
        <v>0.84857300000000002</v>
      </c>
      <c r="GM313">
        <v>20.039470000000001</v>
      </c>
      <c r="GN313" s="1">
        <v>2.1175889999999999E-2</v>
      </c>
      <c r="GO313" s="1">
        <v>6.8268589999999998</v>
      </c>
      <c r="GP313">
        <v>0.84591229999999995</v>
      </c>
      <c r="GQ313">
        <v>19.922440000000002</v>
      </c>
      <c r="GR313" s="1">
        <v>1.9209299999999999E-2</v>
      </c>
      <c r="GS313" s="1">
        <v>6.2194190000000003</v>
      </c>
      <c r="GT313">
        <v>0.84305779999999997</v>
      </c>
      <c r="GU313">
        <v>20.44558</v>
      </c>
      <c r="GV313" s="1">
        <v>1.7423899999999999E-2</v>
      </c>
      <c r="GW313" s="1">
        <v>5.6663249999999996</v>
      </c>
      <c r="GX313">
        <v>0.84016000000000002</v>
      </c>
      <c r="GY313">
        <v>21.186399999999999</v>
      </c>
      <c r="GZ313" s="1">
        <v>1.579964E-2</v>
      </c>
      <c r="HA313" s="1">
        <v>5.1628759999999998</v>
      </c>
      <c r="HB313">
        <v>0.83784479999999995</v>
      </c>
      <c r="HC313">
        <v>21.85764</v>
      </c>
      <c r="HD313" s="1">
        <v>1.4348049999999999E-2</v>
      </c>
      <c r="HE313" s="1">
        <v>4.7075329999999997</v>
      </c>
      <c r="HF313">
        <v>0.83583989999999997</v>
      </c>
      <c r="HG313">
        <v>22.292190000000002</v>
      </c>
      <c r="HH313" s="1">
        <v>1.3042959999999999E-2</v>
      </c>
      <c r="HI313" s="1">
        <v>4.2951730000000001</v>
      </c>
      <c r="HJ313">
        <v>0.834013</v>
      </c>
      <c r="HK313">
        <v>22.234839999999998</v>
      </c>
      <c r="HL313" s="1">
        <v>1.186653E-2</v>
      </c>
      <c r="HM313" s="1">
        <v>3.9211670000000001</v>
      </c>
      <c r="HN313">
        <v>0.83230910000000002</v>
      </c>
      <c r="HO313">
        <v>21.781880000000001</v>
      </c>
      <c r="HP313" s="1">
        <v>1.0800509999999999E-2</v>
      </c>
      <c r="HQ313" s="1">
        <v>3.5810759999999999</v>
      </c>
      <c r="HR313">
        <v>0.83090520000000001</v>
      </c>
      <c r="HS313">
        <v>21.375859999999999</v>
      </c>
      <c r="HT313" s="1">
        <v>9.8330750000000001E-3</v>
      </c>
      <c r="HU313" s="1">
        <v>3.2696360000000002</v>
      </c>
      <c r="HV313">
        <v>0.82876519999999998</v>
      </c>
      <c r="HW313">
        <v>21.30012</v>
      </c>
      <c r="HX313" s="1">
        <v>8.9480219999999999E-3</v>
      </c>
      <c r="HY313" s="1">
        <v>2.9847610000000002</v>
      </c>
      <c r="HZ313">
        <v>0.82621560000000005</v>
      </c>
      <c r="IA313">
        <v>21.838229999999999</v>
      </c>
      <c r="IB313" s="1">
        <v>8.1303499999999997E-3</v>
      </c>
      <c r="IC313" s="1">
        <v>2.7220939999999998</v>
      </c>
      <c r="ID313">
        <v>0.82381360000000003</v>
      </c>
      <c r="IE313">
        <v>22.11581</v>
      </c>
      <c r="IF313" s="1">
        <v>7.3772029999999997E-3</v>
      </c>
      <c r="IG313" s="1">
        <v>2.4793620000000001</v>
      </c>
      <c r="IH313">
        <v>0.8216251</v>
      </c>
      <c r="II313">
        <v>22.59956</v>
      </c>
      <c r="IJ313" s="1">
        <v>6.6926060000000002E-3</v>
      </c>
      <c r="IK313" s="1">
        <v>2.257603</v>
      </c>
      <c r="IL313">
        <v>0.8196696</v>
      </c>
      <c r="IM313">
        <v>22.987030000000001</v>
      </c>
      <c r="IN313" s="1">
        <v>6.0767010000000003E-3</v>
      </c>
      <c r="IO313" s="1">
        <v>2.0565720000000001</v>
      </c>
      <c r="IP313">
        <v>0.81782500000000002</v>
      </c>
      <c r="IQ313">
        <v>22.93853</v>
      </c>
      <c r="IR313" s="1">
        <v>5.5190439999999999E-3</v>
      </c>
      <c r="IS313" s="1">
        <v>1.87391</v>
      </c>
      <c r="IT313">
        <v>0.81630499999999995</v>
      </c>
      <c r="IU313">
        <v>22.417480000000001</v>
      </c>
      <c r="IV313" s="1">
        <v>5.009075E-3</v>
      </c>
      <c r="IW313" s="1">
        <v>1.7058530000000001</v>
      </c>
      <c r="IX313">
        <v>0.8150887</v>
      </c>
      <c r="IY313">
        <v>21.873429999999999</v>
      </c>
      <c r="IZ313" s="1">
        <v>4.5328269999999997E-3</v>
      </c>
      <c r="JA313" s="1">
        <v>1.548033</v>
      </c>
      <c r="JB313">
        <v>0.81404849999999995</v>
      </c>
      <c r="JC313">
        <v>21.813849999999999</v>
      </c>
      <c r="JD313" s="1">
        <v>4.0780119999999998E-3</v>
      </c>
      <c r="JE313" s="1">
        <v>1.3964490000000001</v>
      </c>
      <c r="JF313">
        <v>0.81316270000000002</v>
      </c>
      <c r="JG313">
        <v>22.722300000000001</v>
      </c>
      <c r="JH313" s="1">
        <v>3.6380969999999999E-3</v>
      </c>
      <c r="JI313" s="1">
        <v>1.249036</v>
      </c>
      <c r="JJ313">
        <v>0.81244930000000004</v>
      </c>
      <c r="JK313">
        <v>24.044429999999998</v>
      </c>
      <c r="JL313" s="1">
        <v>3.2173750000000002E-3</v>
      </c>
      <c r="JM313" s="1">
        <v>1.106995</v>
      </c>
      <c r="JN313">
        <v>0.81190739999999995</v>
      </c>
      <c r="JO313">
        <v>25.24222</v>
      </c>
      <c r="JP313" s="1">
        <v>2.8248180000000002E-3</v>
      </c>
      <c r="JQ313" s="1">
        <v>0.97366949999999997</v>
      </c>
      <c r="JR313">
        <v>0.81149519999999997</v>
      </c>
      <c r="JS313">
        <v>25.994409999999998</v>
      </c>
      <c r="JT313" s="1">
        <v>2.4714250000000002E-3</v>
      </c>
      <c r="JU313" s="1">
        <v>0.85294820000000005</v>
      </c>
      <c r="JV313">
        <v>0.81111409999999995</v>
      </c>
      <c r="JW313">
        <v>25.948260000000001</v>
      </c>
      <c r="JX313" s="1">
        <v>2.1633820000000002E-3</v>
      </c>
      <c r="JY313" s="1">
        <v>0.74729239999999997</v>
      </c>
      <c r="JZ313">
        <v>0.81087260000000005</v>
      </c>
      <c r="KA313">
        <v>25.176939999999998</v>
      </c>
      <c r="KB313" s="1">
        <v>1.901273E-3</v>
      </c>
      <c r="KC313" s="1">
        <v>0.65706659999999995</v>
      </c>
      <c r="KD313">
        <v>0.81067009999999995</v>
      </c>
      <c r="KE313">
        <v>24.370429999999999</v>
      </c>
      <c r="KF313" s="1">
        <v>1.6789999999999999E-3</v>
      </c>
      <c r="KG313" s="1">
        <v>0.58048440000000001</v>
      </c>
      <c r="KH313">
        <v>0.81056159999999999</v>
      </c>
      <c r="KI313">
        <v>23.968869999999999</v>
      </c>
      <c r="KJ313" s="1">
        <v>1.486476E-3</v>
      </c>
      <c r="KK313" s="1">
        <v>0.51408929999999997</v>
      </c>
      <c r="KL313">
        <v>0.81050710000000004</v>
      </c>
      <c r="KM313">
        <v>24.33765</v>
      </c>
      <c r="KN313" s="1">
        <v>1.3125019999999999E-3</v>
      </c>
      <c r="KO313" s="1">
        <v>0.45426309999999998</v>
      </c>
      <c r="KP313">
        <v>0.81052550000000001</v>
      </c>
      <c r="KQ313">
        <v>24.903459999999999</v>
      </c>
      <c r="KR313" s="1">
        <v>1.150739E-3</v>
      </c>
      <c r="KS313" s="1">
        <v>0.39860580000000001</v>
      </c>
      <c r="KT313">
        <v>0.81057500000000005</v>
      </c>
      <c r="KU313">
        <v>25.268219999999999</v>
      </c>
      <c r="KV313" s="1">
        <v>1.000297E-3</v>
      </c>
      <c r="KW313" s="1">
        <v>0.3467517</v>
      </c>
      <c r="KX313">
        <v>0.81069789999999997</v>
      </c>
      <c r="KY313">
        <v>25.166440000000001</v>
      </c>
      <c r="KZ313" s="1">
        <v>8.6528020000000002E-4</v>
      </c>
      <c r="LA313" s="1">
        <v>0.3000082</v>
      </c>
      <c r="LB313">
        <v>0.81087719999999996</v>
      </c>
      <c r="LC313">
        <v>24.729869999999998</v>
      </c>
      <c r="LD313" s="1">
        <v>7.5037750000000005E-4</v>
      </c>
      <c r="LE313" s="1">
        <v>0.26006839999999998</v>
      </c>
      <c r="LF313">
        <v>0.81118509999999999</v>
      </c>
      <c r="LG313">
        <v>24.051010000000002</v>
      </c>
      <c r="LH313" s="1">
        <v>6.5783089999999996E-4</v>
      </c>
      <c r="LI313" s="1">
        <v>0.22775509999999999</v>
      </c>
      <c r="LJ313">
        <v>0.81150199999999995</v>
      </c>
      <c r="LK313">
        <v>23.39518</v>
      </c>
      <c r="LL313" s="1">
        <v>5.860145E-4</v>
      </c>
      <c r="LM313" s="1">
        <v>0.2026134</v>
      </c>
      <c r="LN313">
        <v>0.81181150000000002</v>
      </c>
      <c r="LO313">
        <v>23.136659999999999</v>
      </c>
      <c r="LP313" s="1">
        <v>5.305291E-4</v>
      </c>
      <c r="LQ313" s="1">
        <v>0.1831776</v>
      </c>
      <c r="LR313">
        <v>0.81215749999999998</v>
      </c>
      <c r="LS313">
        <v>23.758040000000001</v>
      </c>
      <c r="LT313" s="1">
        <v>4.8605049999999998E-4</v>
      </c>
      <c r="LU313" s="1">
        <v>0.16764039999999999</v>
      </c>
      <c r="LV313">
        <v>0.81252440000000004</v>
      </c>
      <c r="LW313">
        <v>24.88072</v>
      </c>
      <c r="LX313" s="1">
        <v>4.4833649999999998E-4</v>
      </c>
      <c r="LY313" s="1">
        <v>0.1545253</v>
      </c>
      <c r="LZ313">
        <v>0.81285339999999995</v>
      </c>
      <c r="MA313">
        <v>26.03144</v>
      </c>
      <c r="MB313" s="1">
        <v>4.148062E-4</v>
      </c>
      <c r="MC313" s="1">
        <v>0.1428835</v>
      </c>
      <c r="MD313">
        <v>0.81309560000000003</v>
      </c>
      <c r="ME313">
        <v>26.727450000000001</v>
      </c>
      <c r="MF313" s="1">
        <v>3.8442890000000001E-4</v>
      </c>
      <c r="MG313" s="1">
        <v>0.1323483</v>
      </c>
      <c r="MH313">
        <v>0.81334119999999999</v>
      </c>
      <c r="MI313">
        <v>26.731190000000002</v>
      </c>
      <c r="MJ313" s="1">
        <v>3.5711089999999998E-4</v>
      </c>
      <c r="MK313" s="1">
        <v>0.1228649</v>
      </c>
      <c r="ML313">
        <v>0.81351839999999997</v>
      </c>
      <c r="MM313">
        <v>25.979369999999999</v>
      </c>
      <c r="MN313" s="1">
        <v>3.329634E-4</v>
      </c>
      <c r="MO313" s="1">
        <v>0.1144855</v>
      </c>
      <c r="MP313">
        <v>0.81359539999999997</v>
      </c>
      <c r="MQ313">
        <v>25.088139999999999</v>
      </c>
      <c r="MR313" s="1">
        <v>3.1195179999999998E-4</v>
      </c>
      <c r="MS313" s="1">
        <v>0.1071969</v>
      </c>
      <c r="MT313">
        <v>0.81366070000000001</v>
      </c>
      <c r="MU313">
        <v>24.54982</v>
      </c>
      <c r="MV313" s="1">
        <v>2.9378759999999999E-4</v>
      </c>
      <c r="MW313" s="1">
        <v>0.10089330000000001</v>
      </c>
      <c r="MX313">
        <v>0.81364460000000005</v>
      </c>
      <c r="MY313">
        <v>24.71537</v>
      </c>
      <c r="MZ313" s="1">
        <v>2.7796160000000001E-4</v>
      </c>
      <c r="NA313" s="1">
        <v>9.5418649999999994E-2</v>
      </c>
      <c r="NB313">
        <v>0.81362279999999998</v>
      </c>
      <c r="NC313">
        <v>25.336110000000001</v>
      </c>
      <c r="ND313" s="1">
        <v>2.6407500000000001E-4</v>
      </c>
      <c r="NE313" s="1">
        <v>9.0617669999999997E-2</v>
      </c>
      <c r="NF313">
        <v>0.81362279999999998</v>
      </c>
      <c r="NG313">
        <v>25.336110000000001</v>
      </c>
      <c r="NH313" s="1">
        <v>2.6407500000000001E-4</v>
      </c>
      <c r="NI313" s="1">
        <v>9.0617669999999997E-2</v>
      </c>
      <c r="NJ313">
        <v>0.81362279999999998</v>
      </c>
      <c r="NK313">
        <v>25.336110000000001</v>
      </c>
      <c r="NL313" s="1">
        <v>2.6407500000000001E-4</v>
      </c>
      <c r="NM313" s="1">
        <v>9.0617669999999997E-2</v>
      </c>
      <c r="NN313">
        <v>0.81362279999999998</v>
      </c>
      <c r="NO313">
        <v>25.336110000000001</v>
      </c>
      <c r="NP313" s="1">
        <v>2.6407500000000001E-4</v>
      </c>
      <c r="NQ313" s="1">
        <v>9.0617669999999997E-2</v>
      </c>
      <c r="NR313">
        <v>0.81362279999999998</v>
      </c>
      <c r="NS313">
        <v>25.336110000000001</v>
      </c>
      <c r="NT313" s="1">
        <v>2.6407500000000001E-4</v>
      </c>
      <c r="NU313" s="1">
        <v>9.0617669999999997E-2</v>
      </c>
      <c r="NV313">
        <v>0.81362279999999998</v>
      </c>
      <c r="NW313">
        <v>25.336110000000001</v>
      </c>
      <c r="NX313" s="1">
        <v>2.6407500000000001E-4</v>
      </c>
      <c r="NY313" s="1">
        <v>9.0617669999999997E-2</v>
      </c>
      <c r="NZ313">
        <v>0.81362279999999998</v>
      </c>
      <c r="OA313">
        <v>25.336110000000001</v>
      </c>
      <c r="OB313" s="1">
        <v>2.6407500000000001E-4</v>
      </c>
      <c r="OC313" s="1">
        <v>9.0617669999999997E-2</v>
      </c>
      <c r="OD313">
        <v>0.81362279999999998</v>
      </c>
      <c r="OE313">
        <v>25.336110000000001</v>
      </c>
      <c r="OF313" s="1">
        <v>2.6407500000000001E-4</v>
      </c>
      <c r="OG313" s="1">
        <v>9.0617669999999997E-2</v>
      </c>
      <c r="OH313">
        <v>0.81362279999999998</v>
      </c>
      <c r="OI313">
        <v>25.336110000000001</v>
      </c>
      <c r="OJ313" s="1">
        <v>2.6407500000000001E-4</v>
      </c>
      <c r="OK313" s="1">
        <v>9.0617669999999997E-2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1.055728</v>
      </c>
      <c r="G314">
        <v>18.658239999999999</v>
      </c>
      <c r="H314">
        <v>0</v>
      </c>
      <c r="I314">
        <v>0</v>
      </c>
      <c r="J314">
        <v>1.052457</v>
      </c>
      <c r="K314">
        <v>19.208110000000001</v>
      </c>
      <c r="L314">
        <v>0</v>
      </c>
      <c r="M314">
        <v>0</v>
      </c>
      <c r="N314">
        <v>1.0491280000000001</v>
      </c>
      <c r="O314">
        <v>19.935410000000001</v>
      </c>
      <c r="P314">
        <v>0</v>
      </c>
      <c r="Q314">
        <v>0</v>
      </c>
      <c r="R314">
        <v>1.0458069999999999</v>
      </c>
      <c r="S314">
        <v>20.547339999999998</v>
      </c>
      <c r="T314">
        <v>0</v>
      </c>
      <c r="U314">
        <v>0</v>
      </c>
      <c r="V314">
        <v>1.0424420000000001</v>
      </c>
      <c r="W314">
        <v>21.101240000000001</v>
      </c>
      <c r="X314">
        <v>0</v>
      </c>
      <c r="Y314">
        <v>0</v>
      </c>
      <c r="Z314">
        <v>1.03905</v>
      </c>
      <c r="AA314">
        <v>21.065290000000001</v>
      </c>
      <c r="AB314">
        <v>0</v>
      </c>
      <c r="AC314">
        <v>0</v>
      </c>
      <c r="AD314">
        <v>1.035669</v>
      </c>
      <c r="AE314">
        <v>20.378430000000002</v>
      </c>
      <c r="AF314">
        <v>0</v>
      </c>
      <c r="AG314">
        <v>0</v>
      </c>
      <c r="AH314">
        <v>1.032265</v>
      </c>
      <c r="AI314">
        <v>19.690639999999998</v>
      </c>
      <c r="AJ314">
        <v>0</v>
      </c>
      <c r="AK314">
        <v>0</v>
      </c>
      <c r="AL314">
        <v>1.028869</v>
      </c>
      <c r="AM314">
        <v>19.30585</v>
      </c>
      <c r="AN314">
        <v>0</v>
      </c>
      <c r="AO314">
        <v>0</v>
      </c>
      <c r="AP314">
        <v>1.025441</v>
      </c>
      <c r="AQ314">
        <v>19.701540000000001</v>
      </c>
      <c r="AR314">
        <v>0</v>
      </c>
      <c r="AS314">
        <v>0</v>
      </c>
      <c r="AT314">
        <v>1.022027</v>
      </c>
      <c r="AU314">
        <v>20.44049</v>
      </c>
      <c r="AV314">
        <v>0</v>
      </c>
      <c r="AW314">
        <v>0</v>
      </c>
      <c r="AX314">
        <v>1.0185329999999999</v>
      </c>
      <c r="AY314">
        <v>21.02608</v>
      </c>
      <c r="AZ314">
        <v>0</v>
      </c>
      <c r="BA314">
        <v>0</v>
      </c>
      <c r="BB314">
        <v>1.014994</v>
      </c>
      <c r="BC314">
        <v>21.541149999999998</v>
      </c>
      <c r="BD314">
        <v>0</v>
      </c>
      <c r="BE314">
        <v>0</v>
      </c>
      <c r="BF314">
        <v>1.011371</v>
      </c>
      <c r="BG314">
        <v>21.554400000000001</v>
      </c>
      <c r="BH314">
        <v>0</v>
      </c>
      <c r="BI314">
        <v>0</v>
      </c>
      <c r="BJ314">
        <v>1.007711</v>
      </c>
      <c r="BK314">
        <v>21.171620000000001</v>
      </c>
      <c r="BL314">
        <v>1.5413730000000001E-36</v>
      </c>
      <c r="BM314">
        <v>4.9102520000000004E-34</v>
      </c>
      <c r="BN314">
        <v>1.0039199999999999</v>
      </c>
      <c r="BO314">
        <v>20.775259999999999</v>
      </c>
      <c r="BP314" s="1">
        <v>5.9338000000000004E-23</v>
      </c>
      <c r="BQ314" s="1">
        <v>1.110834E-20</v>
      </c>
      <c r="BR314">
        <v>1.000129</v>
      </c>
      <c r="BS314">
        <v>20.553349999999998</v>
      </c>
      <c r="BT314" s="1">
        <v>6.5515719999999997E-18</v>
      </c>
      <c r="BU314" s="1">
        <v>2.089356E-15</v>
      </c>
      <c r="BV314">
        <v>0.99625589999999997</v>
      </c>
      <c r="BW314">
        <v>20.535710000000002</v>
      </c>
      <c r="BX314" s="1">
        <v>2.8969490000000002E-10</v>
      </c>
      <c r="BY314" s="1">
        <v>6.4852110000000006E-8</v>
      </c>
      <c r="BZ314">
        <v>0.99236159999999995</v>
      </c>
      <c r="CA314">
        <v>20.987279999999998</v>
      </c>
      <c r="CB314" s="1">
        <v>7.5092550000000005E-7</v>
      </c>
      <c r="CC314" s="1">
        <v>1.8265959999999999E-4</v>
      </c>
      <c r="CD314">
        <v>0.98834370000000005</v>
      </c>
      <c r="CE314">
        <v>21.33877</v>
      </c>
      <c r="CF314" s="1">
        <v>2.1576580000000001E-4</v>
      </c>
      <c r="CG314" s="1">
        <v>5.5586950000000003E-2</v>
      </c>
      <c r="CH314">
        <v>0.98426639999999999</v>
      </c>
      <c r="CI314">
        <v>21.50263</v>
      </c>
      <c r="CJ314" s="1">
        <v>1.5285160000000001E-2</v>
      </c>
      <c r="CK314" s="1">
        <v>4.1236499999999996</v>
      </c>
      <c r="CL314">
        <v>0.98007679999999997</v>
      </c>
      <c r="CM314">
        <v>21.3431</v>
      </c>
      <c r="CN314" s="1">
        <v>0.37130730000000001</v>
      </c>
      <c r="CO314" s="1">
        <v>104.4276</v>
      </c>
      <c r="CP314">
        <v>0.9756975</v>
      </c>
      <c r="CQ314">
        <v>20.98799</v>
      </c>
      <c r="CR314" s="1">
        <v>3.780122</v>
      </c>
      <c r="CS314">
        <v>1104.319</v>
      </c>
      <c r="CT314">
        <v>0.97088249999999998</v>
      </c>
      <c r="CU314">
        <v>20.57582</v>
      </c>
      <c r="CV314">
        <v>18.570920000000001</v>
      </c>
      <c r="CW314">
        <v>5617.8779999999997</v>
      </c>
      <c r="CX314">
        <v>0.96545270000000005</v>
      </c>
      <c r="CY314">
        <v>20.10446</v>
      </c>
      <c r="CZ314">
        <v>48.956380000000003</v>
      </c>
      <c r="DA314">
        <v>15295.49</v>
      </c>
      <c r="DB314">
        <v>0.95820150000000004</v>
      </c>
      <c r="DC314">
        <v>19.87425</v>
      </c>
      <c r="DD314">
        <v>75.371129999999994</v>
      </c>
      <c r="DE314">
        <v>24293.33</v>
      </c>
      <c r="DF314">
        <v>0.9493743</v>
      </c>
      <c r="DG314">
        <v>20.13205</v>
      </c>
      <c r="DH314">
        <v>73.066090000000003</v>
      </c>
      <c r="DI314">
        <v>24269.119999999999</v>
      </c>
      <c r="DJ314">
        <v>0.93949870000000002</v>
      </c>
      <c r="DK314">
        <v>20.503399999999999</v>
      </c>
      <c r="DL314">
        <v>47.57217</v>
      </c>
      <c r="DM314">
        <v>16259.9</v>
      </c>
      <c r="DN314">
        <v>0.93036790000000003</v>
      </c>
      <c r="DO314">
        <v>20.84704</v>
      </c>
      <c r="DP314">
        <v>22.088450000000002</v>
      </c>
      <c r="DQ314">
        <v>7744.9319999999998</v>
      </c>
      <c r="DR314">
        <v>0.92102450000000002</v>
      </c>
      <c r="DS314">
        <v>20.638760000000001</v>
      </c>
      <c r="DT314">
        <v>7.696752</v>
      </c>
      <c r="DU314">
        <v>2760.442</v>
      </c>
      <c r="DV314">
        <v>0.91132219999999997</v>
      </c>
      <c r="DW314">
        <v>20.065750000000001</v>
      </c>
      <c r="DX314">
        <v>2.1288209999999999</v>
      </c>
      <c r="DY314">
        <v>778.79629999999997</v>
      </c>
      <c r="DZ314">
        <v>0.90168630000000005</v>
      </c>
      <c r="EA314">
        <v>19.48601</v>
      </c>
      <c r="EB314">
        <v>0.51612650000000004</v>
      </c>
      <c r="EC314">
        <v>190.7319</v>
      </c>
      <c r="ED314">
        <v>0.89245099999999999</v>
      </c>
      <c r="EE314">
        <v>19.000579999999999</v>
      </c>
      <c r="EF314">
        <v>0.142542</v>
      </c>
      <c r="EG314">
        <v>51.854979999999998</v>
      </c>
      <c r="EH314">
        <v>0.8832989</v>
      </c>
      <c r="EI314">
        <v>19.03434</v>
      </c>
      <c r="EJ314">
        <v>6.877279E-2</v>
      </c>
      <c r="EK314">
        <v>24.095040000000001</v>
      </c>
      <c r="EL314">
        <v>0.87400029999999995</v>
      </c>
      <c r="EM314">
        <v>19.310590000000001</v>
      </c>
      <c r="EN314">
        <v>5.5026239999999997E-2</v>
      </c>
      <c r="EO314">
        <v>18.961089999999999</v>
      </c>
      <c r="EP314">
        <v>0.86532629999999999</v>
      </c>
      <c r="EQ314">
        <v>19.622430000000001</v>
      </c>
      <c r="ER314">
        <v>5.2379229999999999E-2</v>
      </c>
      <c r="ES314">
        <v>18.038830000000001</v>
      </c>
      <c r="ET314">
        <v>0.85646100000000003</v>
      </c>
      <c r="EU314">
        <v>20.056280000000001</v>
      </c>
      <c r="EV314" s="1">
        <v>5.1639459999999998E-2</v>
      </c>
      <c r="EW314">
        <v>17.87792</v>
      </c>
      <c r="EX314">
        <v>0.84733950000000002</v>
      </c>
      <c r="EY314">
        <v>20.25873</v>
      </c>
      <c r="EZ314" s="1">
        <v>5.0550119999999997E-2</v>
      </c>
      <c r="FA314">
        <v>17.62876</v>
      </c>
      <c r="FB314">
        <v>0.83826639999999997</v>
      </c>
      <c r="FC314">
        <v>19.886379999999999</v>
      </c>
      <c r="FD314" s="1">
        <v>4.8458460000000002E-2</v>
      </c>
      <c r="FE314">
        <v>17.029520000000002</v>
      </c>
      <c r="FF314">
        <v>0.82908740000000003</v>
      </c>
      <c r="FG314">
        <v>19.268789999999999</v>
      </c>
      <c r="FH314" s="1">
        <v>4.5448570000000001E-2</v>
      </c>
      <c r="FI314">
        <v>16.09318</v>
      </c>
      <c r="FJ314">
        <v>0.81968949999999996</v>
      </c>
      <c r="FK314">
        <v>18.818840000000002</v>
      </c>
      <c r="FL314" s="1">
        <v>4.1898489999999997E-2</v>
      </c>
      <c r="FM314" s="1">
        <v>14.94746</v>
      </c>
      <c r="FN314">
        <v>0.81044919999999998</v>
      </c>
      <c r="FO314">
        <v>19.052199999999999</v>
      </c>
      <c r="FP314" s="1">
        <v>3.8228659999999998E-2</v>
      </c>
      <c r="FQ314" s="1">
        <v>13.73592</v>
      </c>
      <c r="FR314">
        <v>0.80172129999999997</v>
      </c>
      <c r="FS314">
        <v>19.604120000000002</v>
      </c>
      <c r="FT314" s="1">
        <v>3.4718640000000002E-2</v>
      </c>
      <c r="FU314" s="1">
        <v>12.55335</v>
      </c>
      <c r="FV314">
        <v>0.79330670000000003</v>
      </c>
      <c r="FW314">
        <v>20.223790000000001</v>
      </c>
      <c r="FX314" s="1">
        <v>3.1510049999999998E-2</v>
      </c>
      <c r="FY314" s="1">
        <v>11.4575</v>
      </c>
      <c r="FZ314">
        <v>0.78539689999999995</v>
      </c>
      <c r="GA314">
        <v>20.75264</v>
      </c>
      <c r="GB314" s="1">
        <v>2.8620949999999999E-2</v>
      </c>
      <c r="GC314" s="1">
        <v>10.458740000000001</v>
      </c>
      <c r="GD314">
        <v>0.7769954</v>
      </c>
      <c r="GE314">
        <v>20.803550000000001</v>
      </c>
      <c r="GF314" s="1">
        <v>2.5986249999999999E-2</v>
      </c>
      <c r="GG314" s="1">
        <v>9.551145</v>
      </c>
      <c r="GH314">
        <v>0.76852929999999997</v>
      </c>
      <c r="GI314">
        <v>20.428899999999999</v>
      </c>
      <c r="GJ314" s="1">
        <v>2.3581830000000002E-2</v>
      </c>
      <c r="GK314" s="1">
        <v>8.7196499999999997</v>
      </c>
      <c r="GL314">
        <v>0.75994569999999995</v>
      </c>
      <c r="GM314">
        <v>20.04101</v>
      </c>
      <c r="GN314" s="1">
        <v>2.138986E-2</v>
      </c>
      <c r="GO314" s="1">
        <v>7.9583890000000004</v>
      </c>
      <c r="GP314">
        <v>0.75155689999999997</v>
      </c>
      <c r="GQ314">
        <v>19.91535</v>
      </c>
      <c r="GR314" s="1">
        <v>1.940513E-2</v>
      </c>
      <c r="GS314" s="1">
        <v>7.263814</v>
      </c>
      <c r="GT314">
        <v>0.74298109999999995</v>
      </c>
      <c r="GU314">
        <v>20.44923</v>
      </c>
      <c r="GV314" s="1">
        <v>1.7603420000000002E-2</v>
      </c>
      <c r="GW314" s="1">
        <v>6.6303729999999996</v>
      </c>
      <c r="GX314">
        <v>0.73432889999999995</v>
      </c>
      <c r="GY314">
        <v>21.18722</v>
      </c>
      <c r="GZ314" s="1">
        <v>1.5963660000000001E-2</v>
      </c>
      <c r="HA314" s="1">
        <v>6.0528550000000001</v>
      </c>
      <c r="HB314">
        <v>0.72631400000000002</v>
      </c>
      <c r="HC314">
        <v>21.882300000000001</v>
      </c>
      <c r="HD314" s="1">
        <v>1.4497090000000001E-2</v>
      </c>
      <c r="HE314" s="1">
        <v>5.5285529999999996</v>
      </c>
      <c r="HF314">
        <v>0.7186285</v>
      </c>
      <c r="HG314">
        <v>22.318390000000001</v>
      </c>
      <c r="HH314" s="1">
        <v>1.3179130000000001E-2</v>
      </c>
      <c r="HI314" s="1">
        <v>5.0530270000000002</v>
      </c>
      <c r="HJ314">
        <v>0.71111979999999997</v>
      </c>
      <c r="HK314">
        <v>22.247440000000001</v>
      </c>
      <c r="HL314" s="1">
        <v>1.1990610000000001E-2</v>
      </c>
      <c r="HM314" s="1">
        <v>4.6207370000000001</v>
      </c>
      <c r="HN314">
        <v>0.70385569999999997</v>
      </c>
      <c r="HO314">
        <v>21.794840000000001</v>
      </c>
      <c r="HP314" s="1">
        <v>1.091426E-2</v>
      </c>
      <c r="HQ314" s="1">
        <v>4.2273750000000003</v>
      </c>
      <c r="HR314">
        <v>0.696963</v>
      </c>
      <c r="HS314">
        <v>21.370539999999998</v>
      </c>
      <c r="HT314" s="1">
        <v>9.9384790000000001E-3</v>
      </c>
      <c r="HU314" s="1">
        <v>3.8676020000000002</v>
      </c>
      <c r="HV314">
        <v>0.69026699999999996</v>
      </c>
      <c r="HW314">
        <v>21.273810000000001</v>
      </c>
      <c r="HX314" s="1">
        <v>9.0452940000000006E-3</v>
      </c>
      <c r="HY314" s="1">
        <v>3.5359639999999999</v>
      </c>
      <c r="HZ314">
        <v>0.68360339999999997</v>
      </c>
      <c r="IA314">
        <v>21.81907</v>
      </c>
      <c r="IB314" s="1">
        <v>8.2209210000000008E-3</v>
      </c>
      <c r="IC314" s="1">
        <v>3.2290869999999998</v>
      </c>
      <c r="ID314">
        <v>0.67701370000000005</v>
      </c>
      <c r="IE314">
        <v>22.098310000000001</v>
      </c>
      <c r="IF314" s="1">
        <v>7.4608000000000001E-3</v>
      </c>
      <c r="IG314" s="1">
        <v>2.9451019999999999</v>
      </c>
      <c r="IH314">
        <v>0.67085680000000003</v>
      </c>
      <c r="II314">
        <v>22.624870000000001</v>
      </c>
      <c r="IJ314" s="1">
        <v>6.7690249999999997E-3</v>
      </c>
      <c r="IK314" s="1">
        <v>2.6847720000000002</v>
      </c>
      <c r="IL314">
        <v>0.66515020000000002</v>
      </c>
      <c r="IM314">
        <v>22.9956</v>
      </c>
      <c r="IN314" s="1">
        <v>6.1463630000000002E-3</v>
      </c>
      <c r="IO314" s="1">
        <v>2.4483359999999998</v>
      </c>
      <c r="IP314">
        <v>0.65983320000000001</v>
      </c>
      <c r="IQ314">
        <v>22.95654</v>
      </c>
      <c r="IR314" s="1">
        <v>5.5829160000000003E-3</v>
      </c>
      <c r="IS314" s="1">
        <v>2.2331509999999999</v>
      </c>
      <c r="IT314">
        <v>0.65509949999999995</v>
      </c>
      <c r="IU314">
        <v>22.453669999999999</v>
      </c>
      <c r="IV314" s="1">
        <v>5.0686940000000003E-3</v>
      </c>
      <c r="IW314" s="1">
        <v>2.0352589999999999</v>
      </c>
      <c r="IX314">
        <v>0.65091880000000002</v>
      </c>
      <c r="IY314">
        <v>21.883659999999999</v>
      </c>
      <c r="IZ314" s="1">
        <v>4.5897489999999997E-3</v>
      </c>
      <c r="JA314" s="1">
        <v>1.8496170000000001</v>
      </c>
      <c r="JB314">
        <v>0.64723960000000003</v>
      </c>
      <c r="JC314">
        <v>21.792539999999999</v>
      </c>
      <c r="JD314" s="1">
        <v>4.1333890000000003E-3</v>
      </c>
      <c r="JE314" s="1">
        <v>1.6713629999999999</v>
      </c>
      <c r="JF314">
        <v>0.64402300000000001</v>
      </c>
      <c r="JG314">
        <v>22.68835</v>
      </c>
      <c r="JH314" s="1">
        <v>3.6921110000000001E-3</v>
      </c>
      <c r="JI314" s="1">
        <v>1.4977739999999999</v>
      </c>
      <c r="JJ314">
        <v>0.64132330000000004</v>
      </c>
      <c r="JK314">
        <v>24.00027</v>
      </c>
      <c r="JL314" s="1">
        <v>3.269194E-3</v>
      </c>
      <c r="JM314" s="1">
        <v>1.3298490000000001</v>
      </c>
      <c r="JN314">
        <v>0.63899209999999995</v>
      </c>
      <c r="JO314">
        <v>25.237880000000001</v>
      </c>
      <c r="JP314" s="1">
        <v>2.8728759999999999E-3</v>
      </c>
      <c r="JQ314" s="1">
        <v>1.1713750000000001</v>
      </c>
      <c r="JR314">
        <v>0.63700330000000005</v>
      </c>
      <c r="JS314">
        <v>26.030560000000001</v>
      </c>
      <c r="JT314" s="1">
        <v>2.514376E-3</v>
      </c>
      <c r="JU314" s="1">
        <v>1.0269740000000001</v>
      </c>
      <c r="JV314">
        <v>0.63537500000000002</v>
      </c>
      <c r="JW314">
        <v>26.000620000000001</v>
      </c>
      <c r="JX314" s="1">
        <v>2.2005670000000001E-3</v>
      </c>
      <c r="JY314" s="1">
        <v>0.89989730000000001</v>
      </c>
      <c r="JZ314">
        <v>0.63404340000000003</v>
      </c>
      <c r="KA314">
        <v>25.247669999999999</v>
      </c>
      <c r="KB314" s="1">
        <v>1.932872E-3</v>
      </c>
      <c r="KC314" s="1">
        <v>0.79101189999999999</v>
      </c>
      <c r="KD314">
        <v>0.63298639999999995</v>
      </c>
      <c r="KE314">
        <v>24.42231</v>
      </c>
      <c r="KF314" s="1">
        <v>1.7060109999999999E-3</v>
      </c>
      <c r="KG314" s="1">
        <v>0.69855420000000001</v>
      </c>
      <c r="KH314">
        <v>0.63215770000000004</v>
      </c>
      <c r="KI314">
        <v>23.973269999999999</v>
      </c>
      <c r="KJ314" s="1">
        <v>1.5102830000000001E-3</v>
      </c>
      <c r="KK314" s="1">
        <v>0.61869130000000006</v>
      </c>
      <c r="KL314">
        <v>0.63156440000000003</v>
      </c>
      <c r="KM314">
        <v>24.33034</v>
      </c>
      <c r="KN314" s="1">
        <v>1.334369E-3</v>
      </c>
      <c r="KO314" s="1">
        <v>0.54710020000000004</v>
      </c>
      <c r="KP314">
        <v>0.63116499999999998</v>
      </c>
      <c r="KQ314">
        <v>24.882180000000002</v>
      </c>
      <c r="KR314" s="1">
        <v>1.1712389999999999E-3</v>
      </c>
      <c r="KS314" s="1">
        <v>0.48067900000000002</v>
      </c>
      <c r="KT314">
        <v>0.63095319999999999</v>
      </c>
      <c r="KU314">
        <v>25.277550000000002</v>
      </c>
      <c r="KV314" s="1">
        <v>1.019205E-3</v>
      </c>
      <c r="KW314" s="1">
        <v>0.41866439999999999</v>
      </c>
      <c r="KX314">
        <v>0.63090619999999997</v>
      </c>
      <c r="KY314">
        <v>25.202110000000001</v>
      </c>
      <c r="KZ314" s="1">
        <v>8.8196740000000002E-4</v>
      </c>
      <c r="LA314" s="1">
        <v>0.36241269999999998</v>
      </c>
      <c r="LB314">
        <v>0.63104870000000002</v>
      </c>
      <c r="LC314">
        <v>24.78567</v>
      </c>
      <c r="LD314" s="1">
        <v>7.6426439999999999E-4</v>
      </c>
      <c r="LE314" s="1">
        <v>0.31394630000000001</v>
      </c>
      <c r="LF314">
        <v>0.63136170000000003</v>
      </c>
      <c r="LG314">
        <v>24.111139999999999</v>
      </c>
      <c r="LH314" s="1">
        <v>6.6883769999999995E-4</v>
      </c>
      <c r="LI314" s="1">
        <v>0.27444879999999999</v>
      </c>
      <c r="LJ314">
        <v>0.63182199999999999</v>
      </c>
      <c r="LK314">
        <v>23.436070000000001</v>
      </c>
      <c r="LL314" s="1">
        <v>5.9449739999999996E-4</v>
      </c>
      <c r="LM314" s="1">
        <v>0.24357619999999999</v>
      </c>
      <c r="LN314">
        <v>0.63239429999999996</v>
      </c>
      <c r="LO314">
        <v>23.150179999999999</v>
      </c>
      <c r="LP314" s="1">
        <v>5.3715399999999997E-4</v>
      </c>
      <c r="LQ314" s="1">
        <v>0.21972829999999999</v>
      </c>
      <c r="LR314">
        <v>0.63308070000000005</v>
      </c>
      <c r="LS314">
        <v>23.748290000000001</v>
      </c>
      <c r="LT314" s="1">
        <v>4.9146900000000002E-4</v>
      </c>
      <c r="LU314" s="1">
        <v>0.20077909999999999</v>
      </c>
      <c r="LV314">
        <v>0.63379799999999997</v>
      </c>
      <c r="LW314">
        <v>24.845030000000001</v>
      </c>
      <c r="LX314" s="1">
        <v>4.5302740000000003E-4</v>
      </c>
      <c r="LY314" s="1">
        <v>0.1849102</v>
      </c>
      <c r="LZ314">
        <v>0.63452799999999998</v>
      </c>
      <c r="MA314">
        <v>26.026009999999999</v>
      </c>
      <c r="MB314" s="1">
        <v>4.1902140000000003E-4</v>
      </c>
      <c r="MC314" s="1">
        <v>0.17090620000000001</v>
      </c>
      <c r="MD314">
        <v>0.63523580000000002</v>
      </c>
      <c r="ME314">
        <v>26.762720000000002</v>
      </c>
      <c r="MF314" s="1">
        <v>3.882464E-4</v>
      </c>
      <c r="MG314" s="1">
        <v>0.15824750000000001</v>
      </c>
      <c r="MH314">
        <v>0.6358895</v>
      </c>
      <c r="MI314">
        <v>26.791879999999999</v>
      </c>
      <c r="MJ314" s="1">
        <v>3.6051559999999999E-4</v>
      </c>
      <c r="MK314" s="1">
        <v>0.14683470000000001</v>
      </c>
      <c r="ML314">
        <v>0.63643620000000001</v>
      </c>
      <c r="MM314">
        <v>26.056550000000001</v>
      </c>
      <c r="MN314" s="1">
        <v>3.3594929999999999E-4</v>
      </c>
      <c r="MO314" s="1">
        <v>0.13672799999999999</v>
      </c>
      <c r="MP314">
        <v>0.63688420000000001</v>
      </c>
      <c r="MQ314">
        <v>25.158850000000001</v>
      </c>
      <c r="MR314" s="1">
        <v>3.1453360000000002E-4</v>
      </c>
      <c r="MS314" s="1">
        <v>0.12791949999999999</v>
      </c>
      <c r="MT314">
        <v>0.63719740000000002</v>
      </c>
      <c r="MU314">
        <v>24.57657</v>
      </c>
      <c r="MV314" s="1">
        <v>2.960204E-4</v>
      </c>
      <c r="MW314" s="1">
        <v>0.1203019</v>
      </c>
      <c r="MX314">
        <v>0.63741170000000003</v>
      </c>
      <c r="MY314">
        <v>24.718789999999998</v>
      </c>
      <c r="MZ314" s="1">
        <v>2.7991000000000002E-4</v>
      </c>
      <c r="NA314" s="1">
        <v>0.1136944</v>
      </c>
      <c r="NB314">
        <v>0.63753709999999997</v>
      </c>
      <c r="NC314">
        <v>25.333600000000001</v>
      </c>
      <c r="ND314" s="1">
        <v>2.6578579999999999E-4</v>
      </c>
      <c r="NE314" s="1">
        <v>0.1079092</v>
      </c>
      <c r="NF314">
        <v>0.63753709999999997</v>
      </c>
      <c r="NG314">
        <v>25.333600000000001</v>
      </c>
      <c r="NH314" s="1">
        <v>2.6578579999999999E-4</v>
      </c>
      <c r="NI314" s="1">
        <v>0.1079092</v>
      </c>
      <c r="NJ314">
        <v>0.63753709999999997</v>
      </c>
      <c r="NK314">
        <v>25.333600000000001</v>
      </c>
      <c r="NL314" s="1">
        <v>2.6578579999999999E-4</v>
      </c>
      <c r="NM314" s="1">
        <v>0.1079092</v>
      </c>
      <c r="NN314">
        <v>0.63753709999999997</v>
      </c>
      <c r="NO314">
        <v>25.333600000000001</v>
      </c>
      <c r="NP314" s="1">
        <v>2.6578579999999999E-4</v>
      </c>
      <c r="NQ314" s="1">
        <v>0.1079092</v>
      </c>
      <c r="NR314">
        <v>0.63753709999999997</v>
      </c>
      <c r="NS314">
        <v>25.333600000000001</v>
      </c>
      <c r="NT314" s="1">
        <v>2.6578579999999999E-4</v>
      </c>
      <c r="NU314" s="1">
        <v>0.1079092</v>
      </c>
      <c r="NV314">
        <v>0.63753709999999997</v>
      </c>
      <c r="NW314">
        <v>25.333600000000001</v>
      </c>
      <c r="NX314" s="1">
        <v>2.6578579999999999E-4</v>
      </c>
      <c r="NY314" s="1">
        <v>0.1079092</v>
      </c>
      <c r="NZ314">
        <v>0.63753709999999997</v>
      </c>
      <c r="OA314">
        <v>25.333600000000001</v>
      </c>
      <c r="OB314" s="1">
        <v>2.6578579999999999E-4</v>
      </c>
      <c r="OC314" s="1">
        <v>0.1079092</v>
      </c>
      <c r="OD314">
        <v>0.63753709999999997</v>
      </c>
      <c r="OE314">
        <v>25.333600000000001</v>
      </c>
      <c r="OF314" s="1">
        <v>2.6578579999999999E-4</v>
      </c>
      <c r="OG314" s="1">
        <v>0.1079092</v>
      </c>
      <c r="OH314">
        <v>0.63753709999999997</v>
      </c>
      <c r="OI314">
        <v>25.333600000000001</v>
      </c>
      <c r="OJ314" s="1">
        <v>2.6578579999999999E-4</v>
      </c>
      <c r="OK314" s="1">
        <v>0.1079092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0.80930080000000004</v>
      </c>
      <c r="G315">
        <v>18.676079999999999</v>
      </c>
      <c r="H315">
        <v>0</v>
      </c>
      <c r="I315">
        <v>0</v>
      </c>
      <c r="J315">
        <v>0.80756430000000001</v>
      </c>
      <c r="K315">
        <v>19.20074</v>
      </c>
      <c r="L315">
        <v>0</v>
      </c>
      <c r="M315">
        <v>0</v>
      </c>
      <c r="N315">
        <v>0.80584409999999995</v>
      </c>
      <c r="O315">
        <v>19.923660000000002</v>
      </c>
      <c r="P315">
        <v>0</v>
      </c>
      <c r="Q315">
        <v>0</v>
      </c>
      <c r="R315">
        <v>0.8041142</v>
      </c>
      <c r="S315">
        <v>20.553719999999998</v>
      </c>
      <c r="T315">
        <v>0</v>
      </c>
      <c r="U315">
        <v>0</v>
      </c>
      <c r="V315">
        <v>0.80235109999999998</v>
      </c>
      <c r="W315">
        <v>21.111519999999999</v>
      </c>
      <c r="X315">
        <v>0</v>
      </c>
      <c r="Y315">
        <v>0</v>
      </c>
      <c r="Z315">
        <v>0.80058589999999996</v>
      </c>
      <c r="AA315">
        <v>21.100570000000001</v>
      </c>
      <c r="AB315">
        <v>0</v>
      </c>
      <c r="AC315">
        <v>0</v>
      </c>
      <c r="AD315">
        <v>0.79883590000000004</v>
      </c>
      <c r="AE315">
        <v>20.430309999999999</v>
      </c>
      <c r="AF315">
        <v>0</v>
      </c>
      <c r="AG315">
        <v>0</v>
      </c>
      <c r="AH315">
        <v>0.79703749999999995</v>
      </c>
      <c r="AI315">
        <v>19.731339999999999</v>
      </c>
      <c r="AJ315">
        <v>0</v>
      </c>
      <c r="AK315">
        <v>0</v>
      </c>
      <c r="AL315">
        <v>0.79526920000000001</v>
      </c>
      <c r="AM315">
        <v>19.327010000000001</v>
      </c>
      <c r="AN315">
        <v>0</v>
      </c>
      <c r="AO315">
        <v>0</v>
      </c>
      <c r="AP315">
        <v>0.79346950000000005</v>
      </c>
      <c r="AQ315">
        <v>19.703700000000001</v>
      </c>
      <c r="AR315">
        <v>0</v>
      </c>
      <c r="AS315">
        <v>0</v>
      </c>
      <c r="AT315">
        <v>0.79168000000000005</v>
      </c>
      <c r="AU315">
        <v>20.434819999999998</v>
      </c>
      <c r="AV315">
        <v>0</v>
      </c>
      <c r="AW315">
        <v>0</v>
      </c>
      <c r="AX315">
        <v>0.78984690000000002</v>
      </c>
      <c r="AY315">
        <v>21.02711</v>
      </c>
      <c r="AZ315">
        <v>0</v>
      </c>
      <c r="BA315">
        <v>0</v>
      </c>
      <c r="BB315">
        <v>0.78803659999999998</v>
      </c>
      <c r="BC315">
        <v>21.544450000000001</v>
      </c>
      <c r="BD315">
        <v>0</v>
      </c>
      <c r="BE315">
        <v>0</v>
      </c>
      <c r="BF315">
        <v>0.78613820000000001</v>
      </c>
      <c r="BG315">
        <v>21.566980000000001</v>
      </c>
      <c r="BH315">
        <v>0</v>
      </c>
      <c r="BI315">
        <v>0</v>
      </c>
      <c r="BJ315">
        <v>0.78428140000000002</v>
      </c>
      <c r="BK315">
        <v>21.19679</v>
      </c>
      <c r="BL315">
        <v>2.0815670000000002E-37</v>
      </c>
      <c r="BM315">
        <v>7.4571350000000001E-35</v>
      </c>
      <c r="BN315">
        <v>0.78232869999999999</v>
      </c>
      <c r="BO315">
        <v>20.790199999999999</v>
      </c>
      <c r="BP315">
        <v>5.1133790000000003E-24</v>
      </c>
      <c r="BQ315" s="1">
        <v>1.824463E-21</v>
      </c>
      <c r="BR315">
        <v>0.78039599999999998</v>
      </c>
      <c r="BS315">
        <v>20.562740000000002</v>
      </c>
      <c r="BT315" s="1">
        <v>1.289442E-18</v>
      </c>
      <c r="BU315" s="1">
        <v>4.6189140000000004E-16</v>
      </c>
      <c r="BV315">
        <v>0.77837129999999999</v>
      </c>
      <c r="BW315">
        <v>20.536570000000001</v>
      </c>
      <c r="BX315" s="1">
        <v>1.2493220000000001E-10</v>
      </c>
      <c r="BY315" s="1">
        <v>3.2090900000000001E-8</v>
      </c>
      <c r="BZ315">
        <v>0.77637579999999995</v>
      </c>
      <c r="CA315">
        <v>20.983429999999998</v>
      </c>
      <c r="CB315" s="1">
        <v>4.1597030000000001E-7</v>
      </c>
      <c r="CC315" s="1">
        <v>1.143883E-4</v>
      </c>
      <c r="CD315">
        <v>0.77433189999999996</v>
      </c>
      <c r="CE315">
        <v>21.330590000000001</v>
      </c>
      <c r="CF315" s="1">
        <v>1.3675819999999999E-4</v>
      </c>
      <c r="CG315" s="1">
        <v>3.9617189999999997E-2</v>
      </c>
      <c r="CH315">
        <v>0.77223869999999994</v>
      </c>
      <c r="CI315">
        <v>21.507370000000002</v>
      </c>
      <c r="CJ315" s="1">
        <v>1.0717900000000001E-2</v>
      </c>
      <c r="CK315" s="1">
        <v>3.2415959999999999</v>
      </c>
      <c r="CL315">
        <v>0.77007899999999996</v>
      </c>
      <c r="CM315">
        <v>21.355049999999999</v>
      </c>
      <c r="CN315" s="1">
        <v>0.28306229999999999</v>
      </c>
      <c r="CO315" s="1">
        <v>89.083920000000006</v>
      </c>
      <c r="CP315">
        <v>0.76784459999999999</v>
      </c>
      <c r="CQ315">
        <v>21.007549999999998</v>
      </c>
      <c r="CR315" s="1">
        <v>3.097763</v>
      </c>
      <c r="CS315">
        <v>1011.47</v>
      </c>
      <c r="CT315">
        <v>0.76536749999999998</v>
      </c>
      <c r="CU315">
        <v>20.593820000000001</v>
      </c>
      <c r="CV315" s="1">
        <v>16.2241</v>
      </c>
      <c r="CW315">
        <v>5480.9610000000002</v>
      </c>
      <c r="CX315">
        <v>0.76262010000000002</v>
      </c>
      <c r="CY315">
        <v>20.123560000000001</v>
      </c>
      <c r="CZ315">
        <v>45.31185</v>
      </c>
      <c r="DA315">
        <v>15799.59</v>
      </c>
      <c r="DB315">
        <v>0.75874379999999997</v>
      </c>
      <c r="DC315">
        <v>19.877230000000001</v>
      </c>
      <c r="DD315">
        <v>73.465869999999995</v>
      </c>
      <c r="DE315">
        <v>26412.32</v>
      </c>
      <c r="DF315">
        <v>0.75408160000000002</v>
      </c>
      <c r="DG315">
        <v>20.118839999999999</v>
      </c>
      <c r="DH315">
        <v>74.644189999999995</v>
      </c>
      <c r="DI315">
        <v>27637.35</v>
      </c>
      <c r="DJ315">
        <v>0.74890820000000002</v>
      </c>
      <c r="DK315">
        <v>20.48901</v>
      </c>
      <c r="DL315">
        <v>50.705730000000003</v>
      </c>
      <c r="DM315">
        <v>19307.38</v>
      </c>
      <c r="DN315">
        <v>0.74461980000000005</v>
      </c>
      <c r="DO315">
        <v>20.85585</v>
      </c>
      <c r="DP315">
        <v>24.459499999999998</v>
      </c>
      <c r="DQ315">
        <v>9548.1880000000001</v>
      </c>
      <c r="DR315">
        <v>0.74064549999999996</v>
      </c>
      <c r="DS315">
        <v>20.66093</v>
      </c>
      <c r="DT315">
        <v>8.8137070000000008</v>
      </c>
      <c r="DU315">
        <v>3516.7249999999999</v>
      </c>
      <c r="DV315">
        <v>0.73670179999999996</v>
      </c>
      <c r="DW315">
        <v>20.109439999999999</v>
      </c>
      <c r="DX315">
        <v>2.504734</v>
      </c>
      <c r="DY315">
        <v>1018.836</v>
      </c>
      <c r="DZ315">
        <v>0.7329987</v>
      </c>
      <c r="EA315">
        <v>19.523879999999998</v>
      </c>
      <c r="EB315">
        <v>0.61377579999999998</v>
      </c>
      <c r="EC315">
        <v>252.3185</v>
      </c>
      <c r="ED315">
        <v>0.72980149999999999</v>
      </c>
      <c r="EE315">
        <v>19.034050000000001</v>
      </c>
      <c r="EF315">
        <v>0.1633445</v>
      </c>
      <c r="EG315">
        <v>66.270529999999994</v>
      </c>
      <c r="EH315">
        <v>0.72669830000000002</v>
      </c>
      <c r="EI315">
        <v>19.062560000000001</v>
      </c>
      <c r="EJ315">
        <v>7.2690179999999993E-2</v>
      </c>
      <c r="EK315">
        <v>28.34102</v>
      </c>
      <c r="EL315">
        <v>0.72354130000000005</v>
      </c>
      <c r="EM315">
        <v>19.31278</v>
      </c>
      <c r="EN315">
        <v>5.574341E-2</v>
      </c>
      <c r="EO315">
        <v>21.258430000000001</v>
      </c>
      <c r="EP315">
        <v>0.71979839999999995</v>
      </c>
      <c r="EQ315">
        <v>19.624659999999999</v>
      </c>
      <c r="ER315">
        <v>5.2487840000000001E-2</v>
      </c>
      <c r="ES315">
        <v>19.944489999999998</v>
      </c>
      <c r="ET315">
        <v>0.71485710000000002</v>
      </c>
      <c r="EU315">
        <v>20.057680000000001</v>
      </c>
      <c r="EV315" s="1">
        <v>5.1675110000000003E-2</v>
      </c>
      <c r="EW315">
        <v>19.694220000000001</v>
      </c>
      <c r="EX315">
        <v>0.70971510000000004</v>
      </c>
      <c r="EY315">
        <v>20.25525</v>
      </c>
      <c r="EZ315" s="1">
        <v>5.067667E-2</v>
      </c>
      <c r="FA315">
        <v>19.415009999999999</v>
      </c>
      <c r="FB315">
        <v>0.70460310000000004</v>
      </c>
      <c r="FC315">
        <v>19.908149999999999</v>
      </c>
      <c r="FD315" s="1">
        <v>4.8712470000000001E-2</v>
      </c>
      <c r="FE315">
        <v>18.768799999999999</v>
      </c>
      <c r="FF315">
        <v>0.69942590000000004</v>
      </c>
      <c r="FG315">
        <v>19.3035</v>
      </c>
      <c r="FH315" s="1">
        <v>4.5800889999999997E-2</v>
      </c>
      <c r="FI315">
        <v>17.74588</v>
      </c>
      <c r="FJ315">
        <v>0.69410660000000002</v>
      </c>
      <c r="FK315">
        <v>18.846869999999999</v>
      </c>
      <c r="FL315" s="1">
        <v>4.2299370000000003E-2</v>
      </c>
      <c r="FM315" s="1">
        <v>16.478300000000001</v>
      </c>
      <c r="FN315">
        <v>0.68888830000000001</v>
      </c>
      <c r="FO315">
        <v>19.08597</v>
      </c>
      <c r="FP315" s="1">
        <v>3.8638039999999998E-2</v>
      </c>
      <c r="FQ315" s="1">
        <v>15.1275</v>
      </c>
      <c r="FR315">
        <v>0.68408119999999994</v>
      </c>
      <c r="FS315">
        <v>19.62359</v>
      </c>
      <c r="FT315" s="1">
        <v>3.510742E-2</v>
      </c>
      <c r="FU315" s="1">
        <v>13.802239999999999</v>
      </c>
      <c r="FV315">
        <v>0.67951550000000005</v>
      </c>
      <c r="FW315">
        <v>20.251909999999999</v>
      </c>
      <c r="FX315" s="1">
        <v>3.1867619999999999E-2</v>
      </c>
      <c r="FY315" s="1">
        <v>12.571149999999999</v>
      </c>
      <c r="FZ315">
        <v>0.67535650000000003</v>
      </c>
      <c r="GA315">
        <v>20.771570000000001</v>
      </c>
      <c r="GB315" s="1">
        <v>2.8945990000000001E-2</v>
      </c>
      <c r="GC315" s="1">
        <v>11.44908</v>
      </c>
      <c r="GD315">
        <v>0.67037329999999995</v>
      </c>
      <c r="GE315">
        <v>20.806899999999999</v>
      </c>
      <c r="GF315" s="1">
        <v>2.6285530000000001E-2</v>
      </c>
      <c r="GG315" s="1">
        <v>10.432829999999999</v>
      </c>
      <c r="GH315">
        <v>0.66541490000000003</v>
      </c>
      <c r="GI315">
        <v>20.43843</v>
      </c>
      <c r="GJ315" s="1">
        <v>2.3855600000000001E-2</v>
      </c>
      <c r="GK315" s="1">
        <v>9.503838</v>
      </c>
      <c r="GL315">
        <v>0.66040080000000001</v>
      </c>
      <c r="GM315">
        <v>20.040330000000001</v>
      </c>
      <c r="GN315" s="1">
        <v>2.1640800000000002E-2</v>
      </c>
      <c r="GO315" s="1">
        <v>8.6548909999999992</v>
      </c>
      <c r="GP315">
        <v>0.65551230000000005</v>
      </c>
      <c r="GQ315">
        <v>19.909279999999999</v>
      </c>
      <c r="GR315" s="1">
        <v>1.9634390000000002E-2</v>
      </c>
      <c r="GS315" s="1">
        <v>7.8816110000000004</v>
      </c>
      <c r="GT315">
        <v>0.65046689999999996</v>
      </c>
      <c r="GU315">
        <v>20.464510000000001</v>
      </c>
      <c r="GV315" s="1">
        <v>1.7813249999999999E-2</v>
      </c>
      <c r="GW315" s="1">
        <v>7.1776999999999997</v>
      </c>
      <c r="GX315">
        <v>0.6453295</v>
      </c>
      <c r="GY315">
        <v>21.201560000000001</v>
      </c>
      <c r="GZ315" s="1">
        <v>1.6155200000000002E-2</v>
      </c>
      <c r="HA315" s="1">
        <v>6.5369250000000001</v>
      </c>
      <c r="HB315">
        <v>0.6407986</v>
      </c>
      <c r="HC315">
        <v>21.91732</v>
      </c>
      <c r="HD315" s="1">
        <v>1.467108E-2</v>
      </c>
      <c r="HE315" s="1">
        <v>5.9553729999999998</v>
      </c>
      <c r="HF315">
        <v>0.63654759999999999</v>
      </c>
      <c r="HG315">
        <v>22.35408</v>
      </c>
      <c r="HH315" s="1">
        <v>1.3337699999999999E-2</v>
      </c>
      <c r="HI315" s="1">
        <v>5.4286960000000004</v>
      </c>
      <c r="HJ315">
        <v>0.63245989999999996</v>
      </c>
      <c r="HK315">
        <v>22.257429999999999</v>
      </c>
      <c r="HL315" s="1">
        <v>1.213473E-2</v>
      </c>
      <c r="HM315" s="1">
        <v>4.9507630000000002</v>
      </c>
      <c r="HN315">
        <v>0.62847299999999995</v>
      </c>
      <c r="HO315">
        <v>21.801130000000001</v>
      </c>
      <c r="HP315" s="1">
        <v>1.1046189999999999E-2</v>
      </c>
      <c r="HQ315" s="1">
        <v>4.5175169999999998</v>
      </c>
      <c r="HR315">
        <v>0.62449030000000005</v>
      </c>
      <c r="HS315">
        <v>21.36271</v>
      </c>
      <c r="HT315" s="1">
        <v>1.005995E-2</v>
      </c>
      <c r="HU315" s="1">
        <v>4.1232740000000003</v>
      </c>
      <c r="HV315">
        <v>0.6207085</v>
      </c>
      <c r="HW315">
        <v>21.248439999999999</v>
      </c>
      <c r="HX315" s="1">
        <v>9.1578449999999995E-3</v>
      </c>
      <c r="HY315" s="1">
        <v>3.762076</v>
      </c>
      <c r="HZ315">
        <v>0.61697190000000002</v>
      </c>
      <c r="IA315">
        <v>21.803840000000001</v>
      </c>
      <c r="IB315" s="1">
        <v>8.3254620000000005E-3</v>
      </c>
      <c r="IC315" s="1">
        <v>3.4294600000000002</v>
      </c>
      <c r="ID315">
        <v>0.61324939999999994</v>
      </c>
      <c r="IE315">
        <v>22.075420000000001</v>
      </c>
      <c r="IF315" s="1">
        <v>7.5573159999999997E-3</v>
      </c>
      <c r="IG315" s="1">
        <v>3.1221299999999998</v>
      </c>
      <c r="IH315">
        <v>0.60982139999999996</v>
      </c>
      <c r="II315">
        <v>22.65953</v>
      </c>
      <c r="IJ315" s="1">
        <v>6.8572920000000001E-3</v>
      </c>
      <c r="IK315" s="1">
        <v>2.840881</v>
      </c>
      <c r="IL315">
        <v>0.60661790000000004</v>
      </c>
      <c r="IM315">
        <v>23.01193</v>
      </c>
      <c r="IN315" s="1">
        <v>6.2266780000000002E-3</v>
      </c>
      <c r="IO315" s="1">
        <v>2.5859239999999999</v>
      </c>
      <c r="IP315">
        <v>0.60367789999999999</v>
      </c>
      <c r="IQ315">
        <v>22.971229999999998</v>
      </c>
      <c r="IR315" s="1">
        <v>5.6564060000000001E-3</v>
      </c>
      <c r="IS315" s="1">
        <v>2.3547280000000002</v>
      </c>
      <c r="IT315">
        <v>0.60109109999999999</v>
      </c>
      <c r="IU315">
        <v>22.483329999999999</v>
      </c>
      <c r="IV315" s="1">
        <v>5.1369720000000001E-3</v>
      </c>
      <c r="IW315" s="1">
        <v>2.1430509999999998</v>
      </c>
      <c r="IX315">
        <v>0.59885699999999997</v>
      </c>
      <c r="IY315">
        <v>21.892859999999999</v>
      </c>
      <c r="IZ315" s="1">
        <v>4.6545830000000003E-3</v>
      </c>
      <c r="JA315" s="1">
        <v>1.9457329999999999</v>
      </c>
      <c r="JB315">
        <v>0.596916</v>
      </c>
      <c r="JC315">
        <v>21.77721</v>
      </c>
      <c r="JD315" s="1">
        <v>4.1962199999999996E-3</v>
      </c>
      <c r="JE315" s="1">
        <v>1.757522</v>
      </c>
      <c r="JF315">
        <v>0.59525830000000002</v>
      </c>
      <c r="JG315">
        <v>22.672350000000002</v>
      </c>
      <c r="JH315" s="1">
        <v>3.7534629999999999E-3</v>
      </c>
      <c r="JI315" s="1">
        <v>1.575129</v>
      </c>
      <c r="JJ315">
        <v>0.59388609999999997</v>
      </c>
      <c r="JK315">
        <v>23.971509999999999</v>
      </c>
      <c r="JL315" s="1">
        <v>3.3282110000000002E-3</v>
      </c>
      <c r="JM315" s="1">
        <v>1.3988989999999999</v>
      </c>
      <c r="JN315">
        <v>0.59268609999999999</v>
      </c>
      <c r="JO315">
        <v>25.246410000000001</v>
      </c>
      <c r="JP315" s="1">
        <v>2.9278400000000001E-3</v>
      </c>
      <c r="JQ315" s="1">
        <v>1.232342</v>
      </c>
      <c r="JR315">
        <v>0.59169320000000003</v>
      </c>
      <c r="JS315">
        <v>26.076609999999999</v>
      </c>
      <c r="JT315" s="1">
        <v>2.5636729999999998E-3</v>
      </c>
      <c r="JU315" s="1">
        <v>1.080055</v>
      </c>
      <c r="JV315">
        <v>0.59086890000000003</v>
      </c>
      <c r="JW315">
        <v>26.051290000000002</v>
      </c>
      <c r="JX315" s="1">
        <v>2.2434009999999999E-3</v>
      </c>
      <c r="JY315" s="1">
        <v>0.94569749999999997</v>
      </c>
      <c r="JZ315">
        <v>0.5902075</v>
      </c>
      <c r="KA315">
        <v>25.31053</v>
      </c>
      <c r="KB315" s="1">
        <v>1.9693179999999998E-3</v>
      </c>
      <c r="KC315" s="1">
        <v>0.83033659999999998</v>
      </c>
      <c r="KD315">
        <v>0.58969649999999996</v>
      </c>
      <c r="KE315">
        <v>24.474730000000001</v>
      </c>
      <c r="KF315" s="1">
        <v>1.7370580000000001E-3</v>
      </c>
      <c r="KG315" s="1">
        <v>0.73248020000000003</v>
      </c>
      <c r="KH315">
        <v>0.58930229999999995</v>
      </c>
      <c r="KI315">
        <v>23.98237</v>
      </c>
      <c r="KJ315" s="1">
        <v>1.5375090000000001E-3</v>
      </c>
      <c r="KK315" s="1">
        <v>0.64836190000000005</v>
      </c>
      <c r="KL315">
        <v>0.58903090000000002</v>
      </c>
      <c r="KM315">
        <v>24.333929999999999</v>
      </c>
      <c r="KN315" s="1">
        <v>1.3592369999999999E-3</v>
      </c>
      <c r="KO315" s="1">
        <v>0.57347680000000001</v>
      </c>
      <c r="KP315">
        <v>0.58887370000000006</v>
      </c>
      <c r="KQ315">
        <v>24.866320000000002</v>
      </c>
      <c r="KR315" s="1">
        <v>1.19451E-3</v>
      </c>
      <c r="KS315" s="1">
        <v>0.50432469999999996</v>
      </c>
      <c r="KT315">
        <v>0.58879820000000005</v>
      </c>
      <c r="KU315">
        <v>25.289549999999998</v>
      </c>
      <c r="KV315" s="1">
        <v>1.0407599999999999E-3</v>
      </c>
      <c r="KW315" s="1">
        <v>0.43974370000000002</v>
      </c>
      <c r="KX315">
        <v>0.58882749999999995</v>
      </c>
      <c r="KY315">
        <v>25.241</v>
      </c>
      <c r="KZ315" s="1">
        <v>9.0112929999999996E-4</v>
      </c>
      <c r="LA315" s="1">
        <v>0.38086730000000002</v>
      </c>
      <c r="LB315">
        <v>0.58895059999999999</v>
      </c>
      <c r="LC315">
        <v>24.836849999999998</v>
      </c>
      <c r="LD315" s="1">
        <v>7.8036139999999995E-4</v>
      </c>
      <c r="LE315" s="1">
        <v>0.32976100000000003</v>
      </c>
      <c r="LF315">
        <v>0.58918309999999996</v>
      </c>
      <c r="LG315">
        <v>24.168330000000001</v>
      </c>
      <c r="LH315" s="1">
        <v>6.8167569999999999E-4</v>
      </c>
      <c r="LI315" s="1">
        <v>0.28780480000000003</v>
      </c>
      <c r="LJ315">
        <v>0.58945669999999994</v>
      </c>
      <c r="LK315">
        <v>23.476369999999999</v>
      </c>
      <c r="LL315" s="1">
        <v>6.0440839999999999E-4</v>
      </c>
      <c r="LM315" s="1">
        <v>0.25486510000000001</v>
      </c>
      <c r="LN315">
        <v>0.58981879999999998</v>
      </c>
      <c r="LO315">
        <v>23.17043</v>
      </c>
      <c r="LP315" s="1">
        <v>5.4486729999999998E-4</v>
      </c>
      <c r="LQ315" s="1">
        <v>0.22943810000000001</v>
      </c>
      <c r="LR315">
        <v>0.59023990000000004</v>
      </c>
      <c r="LS315">
        <v>23.755009999999999</v>
      </c>
      <c r="LT315" s="1">
        <v>4.9773479999999995E-4</v>
      </c>
      <c r="LU315" s="1">
        <v>0.20936679999999999</v>
      </c>
      <c r="LV315">
        <v>0.59067970000000003</v>
      </c>
      <c r="LW315">
        <v>24.824870000000001</v>
      </c>
      <c r="LX315" s="1">
        <v>4.5840980000000001E-4</v>
      </c>
      <c r="LY315" s="1">
        <v>0.19269700000000001</v>
      </c>
      <c r="LZ315">
        <v>0.59109750000000005</v>
      </c>
      <c r="MA315">
        <v>26.03201</v>
      </c>
      <c r="MB315" s="1">
        <v>4.23841E-4</v>
      </c>
      <c r="MC315" s="1">
        <v>0.17808289999999999</v>
      </c>
      <c r="MD315">
        <v>0.59149280000000004</v>
      </c>
      <c r="ME315">
        <v>26.801870000000001</v>
      </c>
      <c r="MF315" s="1">
        <v>3.9261420000000002E-4</v>
      </c>
      <c r="MG315" s="1">
        <v>0.16489519999999999</v>
      </c>
      <c r="MH315">
        <v>0.59186050000000001</v>
      </c>
      <c r="MI315">
        <v>26.8504</v>
      </c>
      <c r="MJ315" s="1">
        <v>3.6442780000000001E-4</v>
      </c>
      <c r="MK315" s="1">
        <v>0.15298590000000001</v>
      </c>
      <c r="ML315">
        <v>0.59214659999999997</v>
      </c>
      <c r="MM315">
        <v>26.124929999999999</v>
      </c>
      <c r="MN315" s="1">
        <v>3.3938499999999999E-4</v>
      </c>
      <c r="MO315" s="1">
        <v>0.142403</v>
      </c>
      <c r="MP315">
        <v>0.59236929999999999</v>
      </c>
      <c r="MQ315">
        <v>25.229839999999999</v>
      </c>
      <c r="MR315" s="1">
        <v>3.1751430000000002E-4</v>
      </c>
      <c r="MS315" s="1">
        <v>0.13315859999999999</v>
      </c>
      <c r="MT315">
        <v>0.59252879999999997</v>
      </c>
      <c r="MU315">
        <v>24.608419999999999</v>
      </c>
      <c r="MV315" s="1">
        <v>2.9859260000000002E-4</v>
      </c>
      <c r="MW315" s="1">
        <v>0.12515229999999999</v>
      </c>
      <c r="MX315">
        <v>0.59263100000000002</v>
      </c>
      <c r="MY315">
        <v>24.735489999999999</v>
      </c>
      <c r="MZ315" s="1">
        <v>2.821546E-4</v>
      </c>
      <c r="NA315" s="1">
        <v>0.118212</v>
      </c>
      <c r="NB315">
        <v>0.59266560000000001</v>
      </c>
      <c r="NC315">
        <v>25.34009</v>
      </c>
      <c r="ND315" s="1">
        <v>2.6775189999999997E-4</v>
      </c>
      <c r="NE315" s="1">
        <v>0.1121388</v>
      </c>
      <c r="NF315">
        <v>0.59266560000000001</v>
      </c>
      <c r="NG315">
        <v>25.34009</v>
      </c>
      <c r="NH315" s="1">
        <v>2.6775189999999997E-4</v>
      </c>
      <c r="NI315" s="1">
        <v>0.1121388</v>
      </c>
      <c r="NJ315">
        <v>0.59266560000000001</v>
      </c>
      <c r="NK315">
        <v>25.34009</v>
      </c>
      <c r="NL315" s="1">
        <v>2.6775189999999997E-4</v>
      </c>
      <c r="NM315" s="1">
        <v>0.1121388</v>
      </c>
      <c r="NN315">
        <v>0.59266560000000001</v>
      </c>
      <c r="NO315">
        <v>25.34009</v>
      </c>
      <c r="NP315" s="1">
        <v>2.6775189999999997E-4</v>
      </c>
      <c r="NQ315" s="1">
        <v>0.1121388</v>
      </c>
      <c r="NR315">
        <v>0.59266560000000001</v>
      </c>
      <c r="NS315">
        <v>25.34009</v>
      </c>
      <c r="NT315" s="1">
        <v>2.6775189999999997E-4</v>
      </c>
      <c r="NU315" s="1">
        <v>0.1121388</v>
      </c>
      <c r="NV315">
        <v>0.59266560000000001</v>
      </c>
      <c r="NW315">
        <v>25.34009</v>
      </c>
      <c r="NX315" s="1">
        <v>2.6775189999999997E-4</v>
      </c>
      <c r="NY315" s="1">
        <v>0.1121388</v>
      </c>
      <c r="NZ315">
        <v>0.59266560000000001</v>
      </c>
      <c r="OA315">
        <v>25.34009</v>
      </c>
      <c r="OB315" s="1">
        <v>2.6775189999999997E-4</v>
      </c>
      <c r="OC315" s="1">
        <v>0.1121388</v>
      </c>
      <c r="OD315">
        <v>0.59266560000000001</v>
      </c>
      <c r="OE315">
        <v>25.34009</v>
      </c>
      <c r="OF315" s="1">
        <v>2.6775189999999997E-4</v>
      </c>
      <c r="OG315" s="1">
        <v>0.1121388</v>
      </c>
      <c r="OH315">
        <v>0.59266560000000001</v>
      </c>
      <c r="OI315">
        <v>25.34009</v>
      </c>
      <c r="OJ315" s="1">
        <v>2.6775189999999997E-4</v>
      </c>
      <c r="OK315" s="1">
        <v>0.1121388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0.81739600000000001</v>
      </c>
      <c r="G316">
        <v>18.699960000000001</v>
      </c>
      <c r="H316">
        <v>0</v>
      </c>
      <c r="I316">
        <v>0</v>
      </c>
      <c r="J316">
        <v>0.81544209999999995</v>
      </c>
      <c r="K316">
        <v>19.20092</v>
      </c>
      <c r="L316">
        <v>0</v>
      </c>
      <c r="M316">
        <v>0</v>
      </c>
      <c r="N316">
        <v>0.81344910000000004</v>
      </c>
      <c r="O316">
        <v>19.91179</v>
      </c>
      <c r="P316">
        <v>0</v>
      </c>
      <c r="Q316">
        <v>0</v>
      </c>
      <c r="R316">
        <v>0.81145789999999995</v>
      </c>
      <c r="S316">
        <v>20.5609</v>
      </c>
      <c r="T316">
        <v>0</v>
      </c>
      <c r="U316">
        <v>0</v>
      </c>
      <c r="V316">
        <v>0.8094287</v>
      </c>
      <c r="W316">
        <v>21.123709999999999</v>
      </c>
      <c r="X316">
        <v>0</v>
      </c>
      <c r="Y316">
        <v>0</v>
      </c>
      <c r="Z316">
        <v>0.80740140000000005</v>
      </c>
      <c r="AA316">
        <v>21.135819999999999</v>
      </c>
      <c r="AB316">
        <v>0</v>
      </c>
      <c r="AC316">
        <v>0</v>
      </c>
      <c r="AD316">
        <v>0.80535630000000002</v>
      </c>
      <c r="AE316">
        <v>20.483930000000001</v>
      </c>
      <c r="AF316">
        <v>0</v>
      </c>
      <c r="AG316">
        <v>0</v>
      </c>
      <c r="AH316">
        <v>0.80332429999999999</v>
      </c>
      <c r="AI316">
        <v>19.777100000000001</v>
      </c>
      <c r="AJ316">
        <v>0</v>
      </c>
      <c r="AK316">
        <v>0</v>
      </c>
      <c r="AL316">
        <v>0.80128679999999997</v>
      </c>
      <c r="AM316">
        <v>19.353639999999999</v>
      </c>
      <c r="AN316">
        <v>0</v>
      </c>
      <c r="AO316">
        <v>0</v>
      </c>
      <c r="AP316">
        <v>0.79920139999999995</v>
      </c>
      <c r="AQ316">
        <v>19.712409999999998</v>
      </c>
      <c r="AR316">
        <v>0</v>
      </c>
      <c r="AS316">
        <v>0</v>
      </c>
      <c r="AT316">
        <v>0.79715809999999998</v>
      </c>
      <c r="AU316">
        <v>20.429220000000001</v>
      </c>
      <c r="AV316">
        <v>0</v>
      </c>
      <c r="AW316">
        <v>0</v>
      </c>
      <c r="AX316">
        <v>0.79505289999999995</v>
      </c>
      <c r="AY316">
        <v>21.029579999999999</v>
      </c>
      <c r="AZ316">
        <v>0</v>
      </c>
      <c r="BA316">
        <v>0</v>
      </c>
      <c r="BB316">
        <v>0.79297320000000004</v>
      </c>
      <c r="BC316">
        <v>21.548970000000001</v>
      </c>
      <c r="BD316">
        <v>0</v>
      </c>
      <c r="BE316">
        <v>0</v>
      </c>
      <c r="BF316">
        <v>0.79078059999999994</v>
      </c>
      <c r="BG316">
        <v>21.57911</v>
      </c>
      <c r="BH316">
        <v>0</v>
      </c>
      <c r="BI316">
        <v>0</v>
      </c>
      <c r="BJ316">
        <v>0.78862710000000003</v>
      </c>
      <c r="BK316">
        <v>21.222850000000001</v>
      </c>
      <c r="BL316">
        <v>2.4690490000000002E-38</v>
      </c>
      <c r="BM316">
        <v>9.4793099999999999E-36</v>
      </c>
      <c r="BN316">
        <v>0.78639269999999994</v>
      </c>
      <c r="BO316">
        <v>20.808430000000001</v>
      </c>
      <c r="BP316">
        <v>6.8836210000000005E-25</v>
      </c>
      <c r="BQ316" s="1">
        <v>2.6318820000000002E-22</v>
      </c>
      <c r="BR316">
        <v>0.78414229999999996</v>
      </c>
      <c r="BS316">
        <v>20.5745</v>
      </c>
      <c r="BT316" s="1">
        <v>3.2599739999999998E-19</v>
      </c>
      <c r="BU316" s="1">
        <v>1.2502569999999999E-16</v>
      </c>
      <c r="BV316">
        <v>0.78183279999999999</v>
      </c>
      <c r="BW316">
        <v>20.540310000000002</v>
      </c>
      <c r="BX316" s="1">
        <v>5.1110320000000002E-11</v>
      </c>
      <c r="BY316" s="1">
        <v>1.375553E-8</v>
      </c>
      <c r="BZ316">
        <v>0.77950889999999995</v>
      </c>
      <c r="CA316">
        <v>20.979780000000002</v>
      </c>
      <c r="CB316" s="1">
        <v>2.236959E-7</v>
      </c>
      <c r="CC316" s="1">
        <v>6.4569060000000002E-5</v>
      </c>
      <c r="CD316">
        <v>0.77714070000000002</v>
      </c>
      <c r="CE316">
        <v>21.320920000000001</v>
      </c>
      <c r="CF316" s="1">
        <v>8.4632129999999994E-5</v>
      </c>
      <c r="CG316" s="1">
        <v>2.5812669999999999E-2</v>
      </c>
      <c r="CH316">
        <v>0.77473369999999997</v>
      </c>
      <c r="CI316">
        <v>21.51352</v>
      </c>
      <c r="CJ316" s="1">
        <v>7.3642029999999997E-3</v>
      </c>
      <c r="CK316" s="1">
        <v>2.3513790000000001</v>
      </c>
      <c r="CL316">
        <v>0.77226419999999996</v>
      </c>
      <c r="CM316">
        <v>21.365469999999998</v>
      </c>
      <c r="CN316" s="1">
        <v>0.21208959999999999</v>
      </c>
      <c r="CO316" s="1">
        <v>70.643550000000005</v>
      </c>
      <c r="CP316">
        <v>0.76969949999999998</v>
      </c>
      <c r="CQ316">
        <v>21.029640000000001</v>
      </c>
      <c r="CR316" s="1">
        <v>2.5020579999999999</v>
      </c>
      <c r="CS316">
        <v>866.63559999999995</v>
      </c>
      <c r="CT316">
        <v>0.76686650000000001</v>
      </c>
      <c r="CU316">
        <v>20.613130000000002</v>
      </c>
      <c r="CV316" s="1">
        <v>14.00728</v>
      </c>
      <c r="CW316">
        <v>5030.125</v>
      </c>
      <c r="CX316">
        <v>0.76367209999999996</v>
      </c>
      <c r="CY316">
        <v>20.144169999999999</v>
      </c>
      <c r="CZ316">
        <v>41.55209</v>
      </c>
      <c r="DA316">
        <v>15429.56</v>
      </c>
      <c r="DB316">
        <v>0.75931760000000004</v>
      </c>
      <c r="DC316">
        <v>19.882210000000001</v>
      </c>
      <c r="DD316">
        <v>71.129199999999997</v>
      </c>
      <c r="DE316">
        <v>27277.38</v>
      </c>
      <c r="DF316">
        <v>0.75401759999999995</v>
      </c>
      <c r="DG316">
        <v>20.106660000000002</v>
      </c>
      <c r="DH316">
        <v>75.924350000000004</v>
      </c>
      <c r="DI316">
        <v>30026.47</v>
      </c>
      <c r="DJ316">
        <v>0.7480019</v>
      </c>
      <c r="DK316">
        <v>20.47495</v>
      </c>
      <c r="DL316">
        <v>53.931269999999998</v>
      </c>
      <c r="DM316">
        <v>21961.49</v>
      </c>
      <c r="DN316">
        <v>0.74273009999999995</v>
      </c>
      <c r="DO316">
        <v>20.864059999999998</v>
      </c>
      <c r="DP316">
        <v>27.083549999999999</v>
      </c>
      <c r="DQ316">
        <v>11321.38</v>
      </c>
      <c r="DR316">
        <v>0.73763420000000002</v>
      </c>
      <c r="DS316">
        <v>20.682600000000001</v>
      </c>
      <c r="DT316">
        <v>10.113200000000001</v>
      </c>
      <c r="DU316">
        <v>4329.6440000000002</v>
      </c>
      <c r="DV316">
        <v>0.73240819999999995</v>
      </c>
      <c r="DW316">
        <v>20.155010000000001</v>
      </c>
      <c r="DX316">
        <v>2.959714</v>
      </c>
      <c r="DY316">
        <v>1294.556</v>
      </c>
      <c r="DZ316">
        <v>0.72730209999999995</v>
      </c>
      <c r="EA316">
        <v>19.566230000000001</v>
      </c>
      <c r="EB316">
        <v>0.73589159999999998</v>
      </c>
      <c r="EC316">
        <v>326.29390000000001</v>
      </c>
      <c r="ED316">
        <v>0.72268900000000003</v>
      </c>
      <c r="EE316">
        <v>19.07104</v>
      </c>
      <c r="EF316">
        <v>0.1900511</v>
      </c>
      <c r="EG316">
        <v>83.568950000000001</v>
      </c>
      <c r="EH316">
        <v>0.71812500000000001</v>
      </c>
      <c r="EI316">
        <v>19.09422</v>
      </c>
      <c r="EJ316">
        <v>7.780318E-2</v>
      </c>
      <c r="EK316">
        <v>32.896610000000003</v>
      </c>
      <c r="EL316">
        <v>0.71353500000000003</v>
      </c>
      <c r="EM316">
        <v>19.31934</v>
      </c>
      <c r="EN316">
        <v>5.6696709999999997E-2</v>
      </c>
      <c r="EO316">
        <v>23.359739999999999</v>
      </c>
      <c r="EP316">
        <v>0.70930369999999998</v>
      </c>
      <c r="EQ316">
        <v>19.627939999999999</v>
      </c>
      <c r="ER316">
        <v>5.265421E-2</v>
      </c>
      <c r="ES316">
        <v>21.58867</v>
      </c>
      <c r="ET316">
        <v>0.70497390000000004</v>
      </c>
      <c r="EU316">
        <v>20.060829999999999</v>
      </c>
      <c r="EV316" s="1">
        <v>5.1727670000000003E-2</v>
      </c>
      <c r="EW316">
        <v>21.257239999999999</v>
      </c>
      <c r="EX316">
        <v>0.70038069999999997</v>
      </c>
      <c r="EY316">
        <v>20.251380000000001</v>
      </c>
      <c r="EZ316" s="1">
        <v>5.0810080000000001E-2</v>
      </c>
      <c r="FA316">
        <v>20.98226</v>
      </c>
      <c r="FB316">
        <v>0.6958377</v>
      </c>
      <c r="FC316">
        <v>19.927579999999999</v>
      </c>
      <c r="FD316" s="1">
        <v>4.8976329999999998E-2</v>
      </c>
      <c r="FE316">
        <v>20.340019999999999</v>
      </c>
      <c r="FF316">
        <v>0.69120959999999998</v>
      </c>
      <c r="FG316">
        <v>19.34263</v>
      </c>
      <c r="FH316" s="1">
        <v>4.6170059999999999E-2</v>
      </c>
      <c r="FI316">
        <v>19.283000000000001</v>
      </c>
      <c r="FJ316">
        <v>0.68647999999999998</v>
      </c>
      <c r="FK316">
        <v>18.87837</v>
      </c>
      <c r="FL316" s="1">
        <v>4.2724079999999998E-2</v>
      </c>
      <c r="FM316" s="1">
        <v>17.941050000000001</v>
      </c>
      <c r="FN316">
        <v>0.68188320000000002</v>
      </c>
      <c r="FO316">
        <v>19.124780000000001</v>
      </c>
      <c r="FP316" s="1">
        <v>3.9073450000000003E-2</v>
      </c>
      <c r="FQ316" s="1">
        <v>16.489370000000001</v>
      </c>
      <c r="FR316">
        <v>0.67766919999999997</v>
      </c>
      <c r="FS316">
        <v>19.647649999999999</v>
      </c>
      <c r="FT316" s="1">
        <v>3.5522169999999999E-2</v>
      </c>
      <c r="FU316" s="1">
        <v>15.05232</v>
      </c>
      <c r="FV316">
        <v>0.67376729999999996</v>
      </c>
      <c r="FW316">
        <v>20.284330000000001</v>
      </c>
      <c r="FX316" s="1">
        <v>3.2249710000000001E-2</v>
      </c>
      <c r="FY316" s="1">
        <v>13.709289999999999</v>
      </c>
      <c r="FZ316">
        <v>0.67031439999999998</v>
      </c>
      <c r="GA316">
        <v>20.797630000000002</v>
      </c>
      <c r="GB316" s="1">
        <v>2.9293050000000001E-2</v>
      </c>
      <c r="GC316" s="1">
        <v>12.48255</v>
      </c>
      <c r="GD316">
        <v>0.66631510000000005</v>
      </c>
      <c r="GE316">
        <v>20.8123</v>
      </c>
      <c r="GF316" s="1">
        <v>2.6601929999999999E-2</v>
      </c>
      <c r="GG316" s="1">
        <v>11.36933</v>
      </c>
      <c r="GH316">
        <v>0.66222820000000004</v>
      </c>
      <c r="GI316">
        <v>20.44584</v>
      </c>
      <c r="GJ316" s="1">
        <v>2.4144599999999999E-2</v>
      </c>
      <c r="GK316" s="1">
        <v>10.352919999999999</v>
      </c>
      <c r="GL316">
        <v>0.65808009999999995</v>
      </c>
      <c r="GM316">
        <v>20.04251</v>
      </c>
      <c r="GN316" s="1">
        <v>2.1906109999999999E-2</v>
      </c>
      <c r="GO316" s="1">
        <v>9.4255569999999995</v>
      </c>
      <c r="GP316">
        <v>0.65401969999999998</v>
      </c>
      <c r="GQ316">
        <v>19.902570000000001</v>
      </c>
      <c r="GR316" s="1">
        <v>1.987593E-2</v>
      </c>
      <c r="GS316" s="1">
        <v>8.5804819999999999</v>
      </c>
      <c r="GT316">
        <v>0.64983329999999995</v>
      </c>
      <c r="GU316">
        <v>20.48414</v>
      </c>
      <c r="GV316" s="1">
        <v>1.803395E-2</v>
      </c>
      <c r="GW316" s="1">
        <v>7.8115059999999996</v>
      </c>
      <c r="GX316">
        <v>0.64557739999999997</v>
      </c>
      <c r="GY316">
        <v>21.22016</v>
      </c>
      <c r="GZ316" s="1">
        <v>1.635638E-2</v>
      </c>
      <c r="HA316" s="1">
        <v>7.1114369999999996</v>
      </c>
      <c r="HB316">
        <v>0.64197610000000005</v>
      </c>
      <c r="HC316">
        <v>21.957460000000001</v>
      </c>
      <c r="HD316" s="1">
        <v>1.4853659999999999E-2</v>
      </c>
      <c r="HE316" s="1">
        <v>6.4749739999999996</v>
      </c>
      <c r="HF316">
        <v>0.63873469999999999</v>
      </c>
      <c r="HG316">
        <v>22.395689999999998</v>
      </c>
      <c r="HH316" s="1">
        <v>1.350355E-2</v>
      </c>
      <c r="HI316" s="1">
        <v>5.8983990000000004</v>
      </c>
      <c r="HJ316">
        <v>0.63563639999999999</v>
      </c>
      <c r="HK316">
        <v>22.27215</v>
      </c>
      <c r="HL316" s="1">
        <v>1.22852E-2</v>
      </c>
      <c r="HM316" s="1">
        <v>5.3752360000000001</v>
      </c>
      <c r="HN316">
        <v>0.63262269999999998</v>
      </c>
      <c r="HO316">
        <v>21.805420000000002</v>
      </c>
      <c r="HP316" s="1">
        <v>1.1183200000000001E-2</v>
      </c>
      <c r="HQ316" s="1">
        <v>4.9015909999999998</v>
      </c>
      <c r="HR316">
        <v>0.62963999999999998</v>
      </c>
      <c r="HS316">
        <v>21.356680000000001</v>
      </c>
      <c r="HT316" s="1">
        <v>1.018525E-2</v>
      </c>
      <c r="HU316" s="1">
        <v>4.4709219999999998</v>
      </c>
      <c r="HV316">
        <v>0.62644440000000001</v>
      </c>
      <c r="HW316">
        <v>21.221920000000001</v>
      </c>
      <c r="HX316" s="1">
        <v>9.2728870000000005E-3</v>
      </c>
      <c r="HY316" s="1">
        <v>4.0772170000000001</v>
      </c>
      <c r="HZ316">
        <v>0.62304099999999996</v>
      </c>
      <c r="IA316">
        <v>21.792390000000001</v>
      </c>
      <c r="IB316" s="1">
        <v>8.4320509999999994E-3</v>
      </c>
      <c r="IC316" s="1">
        <v>3.7154590000000001</v>
      </c>
      <c r="ID316">
        <v>0.61968239999999997</v>
      </c>
      <c r="IE316">
        <v>22.048279999999998</v>
      </c>
      <c r="IF316" s="1">
        <v>7.6557170000000003E-3</v>
      </c>
      <c r="IG316" s="1">
        <v>3.381513</v>
      </c>
      <c r="IH316">
        <v>0.61654310000000001</v>
      </c>
      <c r="II316">
        <v>22.696490000000001</v>
      </c>
      <c r="IJ316" s="1">
        <v>6.9471000000000003E-3</v>
      </c>
      <c r="IK316" s="1">
        <v>3.075752</v>
      </c>
      <c r="IL316">
        <v>0.61366030000000005</v>
      </c>
      <c r="IM316">
        <v>23.03547</v>
      </c>
      <c r="IN316" s="1">
        <v>6.3081279999999997E-3</v>
      </c>
      <c r="IO316" s="1">
        <v>2.7984580000000001</v>
      </c>
      <c r="IP316">
        <v>0.61095790000000005</v>
      </c>
      <c r="IQ316">
        <v>22.986270000000001</v>
      </c>
      <c r="IR316" s="1">
        <v>5.730639E-3</v>
      </c>
      <c r="IS316" s="1">
        <v>2.5472839999999999</v>
      </c>
      <c r="IT316">
        <v>0.60866200000000004</v>
      </c>
      <c r="IU316">
        <v>22.509620000000002</v>
      </c>
      <c r="IV316" s="1">
        <v>5.2054359999999999E-3</v>
      </c>
      <c r="IW316" s="1">
        <v>2.3176950000000001</v>
      </c>
      <c r="IX316">
        <v>0.6066821</v>
      </c>
      <c r="IY316">
        <v>21.904350000000001</v>
      </c>
      <c r="IZ316" s="1">
        <v>4.7190410000000002E-3</v>
      </c>
      <c r="JA316" s="1">
        <v>2.104511</v>
      </c>
      <c r="JB316">
        <v>0.60496890000000003</v>
      </c>
      <c r="JC316">
        <v>21.765039999999999</v>
      </c>
      <c r="JD316" s="1">
        <v>4.2582840000000002E-3</v>
      </c>
      <c r="JE316" s="1">
        <v>1.9020589999999999</v>
      </c>
      <c r="JF316">
        <v>0.60349019999999998</v>
      </c>
      <c r="JG316">
        <v>22.668340000000001</v>
      </c>
      <c r="JH316" s="1">
        <v>3.8138569999999999E-3</v>
      </c>
      <c r="JI316" s="1">
        <v>1.706377</v>
      </c>
      <c r="JJ316">
        <v>0.6023115</v>
      </c>
      <c r="JK316">
        <v>23.951260000000001</v>
      </c>
      <c r="JL316" s="1">
        <v>3.3862499999999999E-3</v>
      </c>
      <c r="JM316" s="1">
        <v>1.5171060000000001</v>
      </c>
      <c r="JN316">
        <v>0.6012537</v>
      </c>
      <c r="JO316">
        <v>25.261759999999999</v>
      </c>
      <c r="JP316" s="1">
        <v>2.9819719999999998E-3</v>
      </c>
      <c r="JQ316" s="1">
        <v>1.337585</v>
      </c>
      <c r="JR316">
        <v>0.6003984</v>
      </c>
      <c r="JS316">
        <v>26.129629999999999</v>
      </c>
      <c r="JT316" s="1">
        <v>2.6123909999999999E-3</v>
      </c>
      <c r="JU316" s="1">
        <v>1.172736</v>
      </c>
      <c r="JV316">
        <v>0.59965880000000005</v>
      </c>
      <c r="JW316">
        <v>26.103680000000001</v>
      </c>
      <c r="JX316" s="1">
        <v>2.2858230000000002E-3</v>
      </c>
      <c r="JY316" s="1">
        <v>1.0265949999999999</v>
      </c>
      <c r="JZ316">
        <v>0.59909400000000002</v>
      </c>
      <c r="KA316">
        <v>25.36891</v>
      </c>
      <c r="KB316" s="1">
        <v>2.005452E-3</v>
      </c>
      <c r="KC316" s="1">
        <v>0.90074650000000001</v>
      </c>
      <c r="KD316">
        <v>0.59864530000000005</v>
      </c>
      <c r="KE316">
        <v>24.5305</v>
      </c>
      <c r="KF316" s="1">
        <v>1.767738E-3</v>
      </c>
      <c r="KG316" s="1">
        <v>0.79395009999999999</v>
      </c>
      <c r="KH316">
        <v>0.59832180000000001</v>
      </c>
      <c r="KI316">
        <v>23.99643</v>
      </c>
      <c r="KJ316" s="1">
        <v>1.564258E-3</v>
      </c>
      <c r="KK316" s="1">
        <v>0.70248630000000001</v>
      </c>
      <c r="KL316">
        <v>0.59808309999999998</v>
      </c>
      <c r="KM316">
        <v>24.343959999999999</v>
      </c>
      <c r="KN316" s="1">
        <v>1.3834769999999999E-3</v>
      </c>
      <c r="KO316" s="1">
        <v>0.62154540000000003</v>
      </c>
      <c r="KP316">
        <v>0.59793350000000001</v>
      </c>
      <c r="KQ316">
        <v>24.855869999999999</v>
      </c>
      <c r="KR316" s="1">
        <v>1.217124E-3</v>
      </c>
      <c r="KS316" s="1">
        <v>0.5471722</v>
      </c>
      <c r="KT316">
        <v>0.59787040000000002</v>
      </c>
      <c r="KU316">
        <v>25.299219999999998</v>
      </c>
      <c r="KV316" s="1">
        <v>1.0617549999999999E-3</v>
      </c>
      <c r="KW316" s="1">
        <v>0.47771019999999997</v>
      </c>
      <c r="KX316">
        <v>0.59790410000000005</v>
      </c>
      <c r="KY316">
        <v>25.28389</v>
      </c>
      <c r="KZ316" s="1">
        <v>9.1992650000000001E-4</v>
      </c>
      <c r="LA316" s="1">
        <v>0.41405920000000002</v>
      </c>
      <c r="LB316">
        <v>0.59801879999999996</v>
      </c>
      <c r="LC316">
        <v>24.885249999999999</v>
      </c>
      <c r="LD316" s="1">
        <v>7.9627210000000003E-4</v>
      </c>
      <c r="LE316" s="1">
        <v>0.35836950000000001</v>
      </c>
      <c r="LF316">
        <v>0.59823159999999997</v>
      </c>
      <c r="LG316">
        <v>24.224640000000001</v>
      </c>
      <c r="LH316" s="1">
        <v>6.9444129999999995E-4</v>
      </c>
      <c r="LI316" s="1">
        <v>0.31228479999999997</v>
      </c>
      <c r="LJ316">
        <v>0.59848270000000003</v>
      </c>
      <c r="LK316">
        <v>23.518689999999999</v>
      </c>
      <c r="LL316" s="1">
        <v>6.1429289999999999E-4</v>
      </c>
      <c r="LM316" s="1">
        <v>0.27589520000000001</v>
      </c>
      <c r="LN316">
        <v>0.59881969999999995</v>
      </c>
      <c r="LO316">
        <v>23.194859999999998</v>
      </c>
      <c r="LP316" s="1">
        <v>5.5252719999999999E-4</v>
      </c>
      <c r="LQ316" s="1">
        <v>0.24779570000000001</v>
      </c>
      <c r="LR316">
        <v>0.5991881</v>
      </c>
      <c r="LS316">
        <v>23.775390000000002</v>
      </c>
      <c r="LT316" s="1">
        <v>5.0390560000000001E-4</v>
      </c>
      <c r="LU316" s="1">
        <v>0.22574150000000001</v>
      </c>
      <c r="LV316">
        <v>0.59956980000000004</v>
      </c>
      <c r="LW316">
        <v>24.816089999999999</v>
      </c>
      <c r="LX316" s="1">
        <v>4.6366000000000002E-4</v>
      </c>
      <c r="LY316" s="1">
        <v>0.20757629999999999</v>
      </c>
      <c r="LZ316">
        <v>0.59993439999999998</v>
      </c>
      <c r="MA316">
        <v>26.04607</v>
      </c>
      <c r="MB316" s="1">
        <v>4.285278E-4</v>
      </c>
      <c r="MC316" s="1">
        <v>0.19176679999999999</v>
      </c>
      <c r="MD316">
        <v>0.60028400000000004</v>
      </c>
      <c r="ME316">
        <v>26.843520000000002</v>
      </c>
      <c r="MF316" s="1">
        <v>3.96859E-4</v>
      </c>
      <c r="MG316" s="1">
        <v>0.17753469999999999</v>
      </c>
      <c r="MH316">
        <v>0.60059260000000003</v>
      </c>
      <c r="MI316">
        <v>26.909800000000001</v>
      </c>
      <c r="MJ316" s="1">
        <v>3.6824159999999999E-4</v>
      </c>
      <c r="MK316" s="1">
        <v>0.16467129999999999</v>
      </c>
      <c r="ML316">
        <v>0.60085049999999995</v>
      </c>
      <c r="MM316">
        <v>26.18798</v>
      </c>
      <c r="MN316" s="1">
        <v>3.427441E-4</v>
      </c>
      <c r="MO316" s="1">
        <v>0.15320030000000001</v>
      </c>
      <c r="MP316">
        <v>0.60105260000000005</v>
      </c>
      <c r="MQ316">
        <v>25.30321</v>
      </c>
      <c r="MR316" s="1">
        <v>3.2043289999999998E-4</v>
      </c>
      <c r="MS316" s="1">
        <v>0.14315739999999999</v>
      </c>
      <c r="MT316">
        <v>0.60118199999999999</v>
      </c>
      <c r="MU316">
        <v>24.645990000000001</v>
      </c>
      <c r="MV316" s="1">
        <v>3.0111539999999999E-4</v>
      </c>
      <c r="MW316" s="1">
        <v>0.13445289999999999</v>
      </c>
      <c r="MX316">
        <v>0.60128459999999995</v>
      </c>
      <c r="MY316">
        <v>24.75986</v>
      </c>
      <c r="MZ316" s="1">
        <v>2.8435340000000002E-4</v>
      </c>
      <c r="NA316" s="1">
        <v>0.12691240000000001</v>
      </c>
      <c r="NB316">
        <v>0.60130669999999997</v>
      </c>
      <c r="NC316">
        <v>25.355989999999998</v>
      </c>
      <c r="ND316" s="1">
        <v>2.6968119999999998E-4</v>
      </c>
      <c r="NE316" s="1">
        <v>0.12032039999999999</v>
      </c>
      <c r="NF316">
        <v>0.60130669999999997</v>
      </c>
      <c r="NG316">
        <v>25.355989999999998</v>
      </c>
      <c r="NH316" s="1">
        <v>2.6968119999999998E-4</v>
      </c>
      <c r="NI316" s="1">
        <v>0.12032039999999999</v>
      </c>
      <c r="NJ316">
        <v>0.60130669999999997</v>
      </c>
      <c r="NK316">
        <v>25.355989999999998</v>
      </c>
      <c r="NL316" s="1">
        <v>2.6968119999999998E-4</v>
      </c>
      <c r="NM316" s="1">
        <v>0.12032039999999999</v>
      </c>
      <c r="NN316">
        <v>0.60130669999999997</v>
      </c>
      <c r="NO316">
        <v>25.355989999999998</v>
      </c>
      <c r="NP316" s="1">
        <v>2.6968119999999998E-4</v>
      </c>
      <c r="NQ316" s="1">
        <v>0.12032039999999999</v>
      </c>
      <c r="NR316">
        <v>0.60130669999999997</v>
      </c>
      <c r="NS316">
        <v>25.355989999999998</v>
      </c>
      <c r="NT316" s="1">
        <v>2.6968119999999998E-4</v>
      </c>
      <c r="NU316" s="1">
        <v>0.12032039999999999</v>
      </c>
      <c r="NV316">
        <v>0.60130669999999997</v>
      </c>
      <c r="NW316">
        <v>25.355989999999998</v>
      </c>
      <c r="NX316" s="1">
        <v>2.6968119999999998E-4</v>
      </c>
      <c r="NY316" s="1">
        <v>0.12032039999999999</v>
      </c>
      <c r="NZ316">
        <v>0.60130669999999997</v>
      </c>
      <c r="OA316">
        <v>25.355989999999998</v>
      </c>
      <c r="OB316" s="1">
        <v>2.6968119999999998E-4</v>
      </c>
      <c r="OC316" s="1">
        <v>0.12032039999999999</v>
      </c>
      <c r="OD316">
        <v>0.60130669999999997</v>
      </c>
      <c r="OE316">
        <v>25.355989999999998</v>
      </c>
      <c r="OF316" s="1">
        <v>2.6968119999999998E-4</v>
      </c>
      <c r="OG316" s="1">
        <v>0.12032039999999999</v>
      </c>
      <c r="OH316">
        <v>0.60130669999999997</v>
      </c>
      <c r="OI316">
        <v>25.355989999999998</v>
      </c>
      <c r="OJ316" s="1">
        <v>2.6968119999999998E-4</v>
      </c>
      <c r="OK316" s="1">
        <v>0.12032039999999999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0.76743640000000002</v>
      </c>
      <c r="G317">
        <v>18.721080000000001</v>
      </c>
      <c r="H317">
        <v>0</v>
      </c>
      <c r="I317">
        <v>0</v>
      </c>
      <c r="J317">
        <v>0.7658703</v>
      </c>
      <c r="K317">
        <v>19.205079999999999</v>
      </c>
      <c r="L317">
        <v>0</v>
      </c>
      <c r="M317">
        <v>0</v>
      </c>
      <c r="N317">
        <v>0.76427889999999998</v>
      </c>
      <c r="O317">
        <v>19.902229999999999</v>
      </c>
      <c r="P317">
        <v>0</v>
      </c>
      <c r="Q317">
        <v>0</v>
      </c>
      <c r="R317">
        <v>0.76267280000000004</v>
      </c>
      <c r="S317">
        <v>20.566659999999999</v>
      </c>
      <c r="T317">
        <v>0</v>
      </c>
      <c r="U317">
        <v>0</v>
      </c>
      <c r="V317">
        <v>0.76105310000000004</v>
      </c>
      <c r="W317">
        <v>21.134329999999999</v>
      </c>
      <c r="X317">
        <v>0</v>
      </c>
      <c r="Y317">
        <v>0</v>
      </c>
      <c r="Z317">
        <v>0.759436</v>
      </c>
      <c r="AA317">
        <v>21.159780000000001</v>
      </c>
      <c r="AB317">
        <v>0</v>
      </c>
      <c r="AC317">
        <v>0</v>
      </c>
      <c r="AD317">
        <v>0.75779810000000003</v>
      </c>
      <c r="AE317">
        <v>20.522780000000001</v>
      </c>
      <c r="AF317">
        <v>0</v>
      </c>
      <c r="AG317">
        <v>0</v>
      </c>
      <c r="AH317">
        <v>0.75616459999999996</v>
      </c>
      <c r="AI317">
        <v>19.812550000000002</v>
      </c>
      <c r="AJ317">
        <v>0</v>
      </c>
      <c r="AK317">
        <v>0</v>
      </c>
      <c r="AL317">
        <v>0.75453840000000005</v>
      </c>
      <c r="AM317">
        <v>19.37649</v>
      </c>
      <c r="AN317">
        <v>0</v>
      </c>
      <c r="AO317">
        <v>0</v>
      </c>
      <c r="AP317">
        <v>0.75286549999999997</v>
      </c>
      <c r="AQ317">
        <v>19.723780000000001</v>
      </c>
      <c r="AR317">
        <v>0</v>
      </c>
      <c r="AS317">
        <v>0</v>
      </c>
      <c r="AT317">
        <v>0.75123649999999997</v>
      </c>
      <c r="AU317">
        <v>20.42557</v>
      </c>
      <c r="AV317">
        <v>0</v>
      </c>
      <c r="AW317">
        <v>0</v>
      </c>
      <c r="AX317">
        <v>0.74955360000000004</v>
      </c>
      <c r="AY317">
        <v>21.032900000000001</v>
      </c>
      <c r="AZ317">
        <v>0</v>
      </c>
      <c r="BA317">
        <v>0</v>
      </c>
      <c r="BB317">
        <v>0.74790849999999998</v>
      </c>
      <c r="BC317">
        <v>21.553650000000001</v>
      </c>
      <c r="BD317">
        <v>0</v>
      </c>
      <c r="BE317">
        <v>0</v>
      </c>
      <c r="BF317">
        <v>0.74616800000000005</v>
      </c>
      <c r="BG317">
        <v>21.586400000000001</v>
      </c>
      <c r="BH317">
        <v>0</v>
      </c>
      <c r="BI317">
        <v>0</v>
      </c>
      <c r="BJ317">
        <v>0.74450179999999999</v>
      </c>
      <c r="BK317">
        <v>21.2409</v>
      </c>
      <c r="BL317">
        <v>0</v>
      </c>
      <c r="BM317">
        <v>7.0895460000000003E-37</v>
      </c>
      <c r="BN317">
        <v>0.74271869999999995</v>
      </c>
      <c r="BO317">
        <v>20.82246</v>
      </c>
      <c r="BP317">
        <v>8.6245119999999997E-26</v>
      </c>
      <c r="BQ317" s="1">
        <v>2.503593E-23</v>
      </c>
      <c r="BR317">
        <v>0.7409559</v>
      </c>
      <c r="BS317">
        <v>20.58305</v>
      </c>
      <c r="BT317" s="1">
        <v>1.5078400000000001E-19</v>
      </c>
      <c r="BU317" s="1">
        <v>4.3864289999999997E-17</v>
      </c>
      <c r="BV317">
        <v>0.73913569999999995</v>
      </c>
      <c r="BW317">
        <v>20.5443</v>
      </c>
      <c r="BX317" s="1">
        <v>2.0236080000000002E-11</v>
      </c>
      <c r="BY317" s="1">
        <v>4.5697329999999998E-9</v>
      </c>
      <c r="BZ317">
        <v>0.73728850000000001</v>
      </c>
      <c r="CA317">
        <v>20.976659999999999</v>
      </c>
      <c r="CB317" s="1">
        <v>1.178282E-7</v>
      </c>
      <c r="CC317" s="1">
        <v>2.8149870000000001E-5</v>
      </c>
      <c r="CD317">
        <v>0.73542759999999996</v>
      </c>
      <c r="CE317">
        <v>21.312740000000002</v>
      </c>
      <c r="CF317" s="1">
        <v>5.1459419999999999E-5</v>
      </c>
      <c r="CG317" s="1">
        <v>1.2816279999999999E-2</v>
      </c>
      <c r="CH317">
        <v>0.73353239999999997</v>
      </c>
      <c r="CI317">
        <v>21.51763</v>
      </c>
      <c r="CJ317" s="1">
        <v>4.9840029999999999E-3</v>
      </c>
      <c r="CK317" s="1">
        <v>1.2828740000000001</v>
      </c>
      <c r="CL317">
        <v>0.73157119999999998</v>
      </c>
      <c r="CM317">
        <v>21.370509999999999</v>
      </c>
      <c r="CN317" s="1">
        <v>0.1568869</v>
      </c>
      <c r="CO317" s="1">
        <v>41.612679999999997</v>
      </c>
      <c r="CP317">
        <v>0.72956390000000004</v>
      </c>
      <c r="CQ317">
        <v>21.045839999999998</v>
      </c>
      <c r="CR317" s="1">
        <v>1.9993669999999999</v>
      </c>
      <c r="CS317">
        <v>545.03809999999999</v>
      </c>
      <c r="CT317">
        <v>0.72737689999999999</v>
      </c>
      <c r="CU317">
        <v>20.62649</v>
      </c>
      <c r="CV317" s="1">
        <v>11.98672</v>
      </c>
      <c r="CW317">
        <v>3349.99</v>
      </c>
      <c r="CX317">
        <v>0.72488160000000001</v>
      </c>
      <c r="CY317">
        <v>20.157920000000001</v>
      </c>
      <c r="CZ317">
        <v>37.823929999999997</v>
      </c>
      <c r="DA317">
        <v>10813.55</v>
      </c>
      <c r="DB317">
        <v>0.72145939999999997</v>
      </c>
      <c r="DC317">
        <v>19.8855</v>
      </c>
      <c r="DD317">
        <v>68.450990000000004</v>
      </c>
      <c r="DE317">
        <v>20005.12</v>
      </c>
      <c r="DF317">
        <v>0.71724690000000002</v>
      </c>
      <c r="DG317">
        <v>20.09695</v>
      </c>
      <c r="DH317">
        <v>76.825950000000006</v>
      </c>
      <c r="DI317">
        <v>22931.02</v>
      </c>
      <c r="DJ317">
        <v>0.71251980000000004</v>
      </c>
      <c r="DK317">
        <v>20.462430000000001</v>
      </c>
      <c r="DL317">
        <v>57.104280000000003</v>
      </c>
      <c r="DM317">
        <v>17392.150000000001</v>
      </c>
      <c r="DN317">
        <v>0.70809909999999998</v>
      </c>
      <c r="DO317">
        <v>20.864170000000001</v>
      </c>
      <c r="DP317">
        <v>29.861650000000001</v>
      </c>
      <c r="DQ317">
        <v>9259.2330000000002</v>
      </c>
      <c r="DR317">
        <v>0.70313689999999995</v>
      </c>
      <c r="DS317">
        <v>20.694990000000001</v>
      </c>
      <c r="DT317">
        <v>11.5594</v>
      </c>
      <c r="DU317">
        <v>3642.88</v>
      </c>
      <c r="DV317">
        <v>0.69799169999999999</v>
      </c>
      <c r="DW317">
        <v>20.186350000000001</v>
      </c>
      <c r="DX317">
        <v>3.4859439999999999</v>
      </c>
      <c r="DY317">
        <v>1115.056</v>
      </c>
      <c r="DZ317">
        <v>0.69294109999999998</v>
      </c>
      <c r="EA317">
        <v>19.597300000000001</v>
      </c>
      <c r="EB317">
        <v>0.88167510000000004</v>
      </c>
      <c r="EC317">
        <v>284.90530000000001</v>
      </c>
      <c r="ED317">
        <v>0.68844970000000005</v>
      </c>
      <c r="EE317">
        <v>19.099869999999999</v>
      </c>
      <c r="EF317">
        <v>0.22276480000000001</v>
      </c>
      <c r="EG317">
        <v>71.878349999999998</v>
      </c>
      <c r="EH317">
        <v>0.68389770000000005</v>
      </c>
      <c r="EI317">
        <v>19.11881</v>
      </c>
      <c r="EJ317">
        <v>8.4154469999999995E-2</v>
      </c>
      <c r="EK317">
        <v>26.584510000000002</v>
      </c>
      <c r="EL317">
        <v>0.67941289999999999</v>
      </c>
      <c r="EM317">
        <v>19.32591</v>
      </c>
      <c r="EN317">
        <v>5.7879390000000003E-2</v>
      </c>
      <c r="EO317">
        <v>17.990649999999999</v>
      </c>
      <c r="EP317">
        <v>0.67526929999999996</v>
      </c>
      <c r="EQ317">
        <v>19.627929999999999</v>
      </c>
      <c r="ER317">
        <v>5.2870159999999999E-2</v>
      </c>
      <c r="ES317">
        <v>16.39312</v>
      </c>
      <c r="ET317">
        <v>0.67100360000000003</v>
      </c>
      <c r="EU317">
        <v>20.060829999999999</v>
      </c>
      <c r="EV317">
        <v>5.1785659999999997E-2</v>
      </c>
      <c r="EW317">
        <v>16.100650000000002</v>
      </c>
      <c r="EX317">
        <v>0.66656669999999996</v>
      </c>
      <c r="EY317">
        <v>20.24719</v>
      </c>
      <c r="EZ317" s="1">
        <v>5.0933819999999998E-2</v>
      </c>
      <c r="FA317">
        <v>15.908709999999999</v>
      </c>
      <c r="FB317">
        <v>0.66191239999999996</v>
      </c>
      <c r="FC317">
        <v>19.9391</v>
      </c>
      <c r="FD317" s="1">
        <v>4.9231549999999999E-2</v>
      </c>
      <c r="FE317">
        <v>15.45965</v>
      </c>
      <c r="FF317">
        <v>0.65720350000000005</v>
      </c>
      <c r="FG317">
        <v>19.373719999999999</v>
      </c>
      <c r="FH317" s="1">
        <v>4.6537160000000001E-2</v>
      </c>
      <c r="FI317">
        <v>14.6907</v>
      </c>
      <c r="FJ317">
        <v>0.65241959999999999</v>
      </c>
      <c r="FK317">
        <v>18.902460000000001</v>
      </c>
      <c r="FL317" s="1">
        <v>4.315418E-2</v>
      </c>
      <c r="FM317" s="1">
        <v>13.69369</v>
      </c>
      <c r="FN317">
        <v>0.64777940000000001</v>
      </c>
      <c r="FO317">
        <v>19.153729999999999</v>
      </c>
      <c r="FP317" s="1">
        <v>3.9519150000000003E-2</v>
      </c>
      <c r="FQ317" s="1">
        <v>12.602639999999999</v>
      </c>
      <c r="FR317">
        <v>0.64345629999999998</v>
      </c>
      <c r="FS317">
        <v>19.665009999999999</v>
      </c>
      <c r="FT317" s="1">
        <v>3.5949080000000001E-2</v>
      </c>
      <c r="FU317" s="1">
        <v>11.514150000000001</v>
      </c>
      <c r="FV317">
        <v>0.63955969999999995</v>
      </c>
      <c r="FW317">
        <v>20.306920000000002</v>
      </c>
      <c r="FX317" s="1">
        <v>3.264558E-2</v>
      </c>
      <c r="FY317" s="1">
        <v>10.491199999999999</v>
      </c>
      <c r="FZ317">
        <v>0.6360441</v>
      </c>
      <c r="GA317">
        <v>20.817620000000002</v>
      </c>
      <c r="GB317" s="1">
        <v>2.9652640000000001E-2</v>
      </c>
      <c r="GC317" s="1">
        <v>9.5545150000000003</v>
      </c>
      <c r="GD317">
        <v>0.63209199999999999</v>
      </c>
      <c r="GE317">
        <v>20.81737</v>
      </c>
      <c r="GF317" s="1">
        <v>2.6930809999999999E-2</v>
      </c>
      <c r="GG317" s="1">
        <v>8.7043309999999998</v>
      </c>
      <c r="GH317">
        <v>0.62805719999999998</v>
      </c>
      <c r="GI317">
        <v>20.448630000000001</v>
      </c>
      <c r="GJ317" s="1">
        <v>2.4444819999999999E-2</v>
      </c>
      <c r="GK317" s="1">
        <v>7.9281969999999999</v>
      </c>
      <c r="GL317">
        <v>0.62391010000000002</v>
      </c>
      <c r="GM317">
        <v>20.045359999999999</v>
      </c>
      <c r="GN317" s="1">
        <v>2.2181449999999998E-2</v>
      </c>
      <c r="GO317" s="1">
        <v>7.2204759999999997</v>
      </c>
      <c r="GP317">
        <v>0.61982970000000004</v>
      </c>
      <c r="GQ317">
        <v>19.894749999999998</v>
      </c>
      <c r="GR317" s="1">
        <v>2.0126789999999999E-2</v>
      </c>
      <c r="GS317" s="1">
        <v>6.5750260000000003</v>
      </c>
      <c r="GT317">
        <v>0.61565119999999995</v>
      </c>
      <c r="GU317">
        <v>20.495619999999999</v>
      </c>
      <c r="GV317" s="1">
        <v>1.82633E-2</v>
      </c>
      <c r="GW317" s="1">
        <v>5.9876209999999999</v>
      </c>
      <c r="GX317">
        <v>0.61140229999999995</v>
      </c>
      <c r="GY317">
        <v>21.230920000000001</v>
      </c>
      <c r="GZ317" s="1">
        <v>1.6565679999999999E-2</v>
      </c>
      <c r="HA317" s="1">
        <v>5.4527780000000003</v>
      </c>
      <c r="HB317">
        <v>0.60789289999999996</v>
      </c>
      <c r="HC317">
        <v>21.985199999999999</v>
      </c>
      <c r="HD317" s="1">
        <v>1.5044180000000001E-2</v>
      </c>
      <c r="HE317" s="1">
        <v>4.9665030000000003</v>
      </c>
      <c r="HF317">
        <v>0.60470780000000002</v>
      </c>
      <c r="HG317">
        <v>22.425930000000001</v>
      </c>
      <c r="HH317" s="1">
        <v>1.3676509999999999E-2</v>
      </c>
      <c r="HI317" s="1">
        <v>4.5255210000000003</v>
      </c>
      <c r="HJ317">
        <v>0.60172420000000004</v>
      </c>
      <c r="HK317">
        <v>22.286380000000001</v>
      </c>
      <c r="HL317" s="1">
        <v>1.2442399999999999E-2</v>
      </c>
      <c r="HM317" s="1">
        <v>4.1249909999999996</v>
      </c>
      <c r="HN317">
        <v>0.59877769999999997</v>
      </c>
      <c r="HO317">
        <v>21.806319999999999</v>
      </c>
      <c r="HP317" s="1">
        <v>1.132623E-2</v>
      </c>
      <c r="HQ317" s="1">
        <v>3.762588</v>
      </c>
      <c r="HR317">
        <v>0.59587909999999999</v>
      </c>
      <c r="HS317">
        <v>21.353770000000001</v>
      </c>
      <c r="HT317" s="1">
        <v>1.031615E-2</v>
      </c>
      <c r="HU317" s="1">
        <v>3.432992</v>
      </c>
      <c r="HV317">
        <v>0.59299690000000005</v>
      </c>
      <c r="HW317">
        <v>21.199010000000001</v>
      </c>
      <c r="HX317" s="1">
        <v>9.3927019999999993E-3</v>
      </c>
      <c r="HY317" s="1">
        <v>3.1311450000000001</v>
      </c>
      <c r="HZ317">
        <v>0.59012359999999997</v>
      </c>
      <c r="IA317">
        <v>21.783080000000002</v>
      </c>
      <c r="IB317" s="1">
        <v>8.5430130000000003E-3</v>
      </c>
      <c r="IC317" s="1">
        <v>2.8536410000000001</v>
      </c>
      <c r="ID317">
        <v>0.58717839999999999</v>
      </c>
      <c r="IE317">
        <v>22.023759999999999</v>
      </c>
      <c r="IF317" s="1">
        <v>7.7581719999999998E-3</v>
      </c>
      <c r="IG317" s="1">
        <v>2.5976680000000001</v>
      </c>
      <c r="IH317">
        <v>0.58443529999999999</v>
      </c>
      <c r="II317">
        <v>22.72016</v>
      </c>
      <c r="IJ317" s="1">
        <v>7.0406590000000003E-3</v>
      </c>
      <c r="IK317" s="1">
        <v>2.363057</v>
      </c>
      <c r="IL317">
        <v>0.58187109999999997</v>
      </c>
      <c r="IM317">
        <v>23.05425</v>
      </c>
      <c r="IN317" s="1">
        <v>6.392867E-3</v>
      </c>
      <c r="IO317" s="1">
        <v>2.1501100000000002</v>
      </c>
      <c r="IP317">
        <v>0.57955140000000005</v>
      </c>
      <c r="IQ317">
        <v>22.997859999999999</v>
      </c>
      <c r="IR317" s="1">
        <v>5.8078970000000002E-3</v>
      </c>
      <c r="IS317" s="1">
        <v>1.957295</v>
      </c>
      <c r="IT317">
        <v>0.57759240000000001</v>
      </c>
      <c r="IU317">
        <v>22.527889999999999</v>
      </c>
      <c r="IV317" s="1">
        <v>5.2765080000000001E-3</v>
      </c>
      <c r="IW317" s="1">
        <v>1.7812760000000001</v>
      </c>
      <c r="IX317">
        <v>0.57591170000000003</v>
      </c>
      <c r="IY317">
        <v>21.91526</v>
      </c>
      <c r="IZ317" s="1">
        <v>4.7857070000000002E-3</v>
      </c>
      <c r="JA317" s="1">
        <v>1.6181970000000001</v>
      </c>
      <c r="JB317">
        <v>0.57445579999999996</v>
      </c>
      <c r="JC317">
        <v>21.755019999999998</v>
      </c>
      <c r="JD317" s="1">
        <v>4.3223000000000003E-3</v>
      </c>
      <c r="JE317" s="1">
        <v>1.463705</v>
      </c>
      <c r="JF317">
        <v>0.57320700000000002</v>
      </c>
      <c r="JG317">
        <v>22.66555</v>
      </c>
      <c r="JH317" s="1">
        <v>3.8760159999999999E-3</v>
      </c>
      <c r="JI317" s="1">
        <v>1.314549</v>
      </c>
      <c r="JJ317">
        <v>0.57222680000000004</v>
      </c>
      <c r="JK317">
        <v>23.934840000000001</v>
      </c>
      <c r="JL317" s="1">
        <v>3.4460939999999998E-3</v>
      </c>
      <c r="JM317" s="1">
        <v>1.170059</v>
      </c>
      <c r="JN317">
        <v>0.57138520000000004</v>
      </c>
      <c r="JO317">
        <v>25.269110000000001</v>
      </c>
      <c r="JP317" s="1">
        <v>3.0380250000000002E-3</v>
      </c>
      <c r="JQ317" s="1">
        <v>1.0325850000000001</v>
      </c>
      <c r="JR317">
        <v>0.57064879999999996</v>
      </c>
      <c r="JS317">
        <v>26.169779999999999</v>
      </c>
      <c r="JT317" s="1">
        <v>2.6630730000000002E-3</v>
      </c>
      <c r="JU317" s="1">
        <v>0.90583119999999995</v>
      </c>
      <c r="JV317">
        <v>0.57008150000000002</v>
      </c>
      <c r="JW317">
        <v>26.14545</v>
      </c>
      <c r="JX317" s="1">
        <v>2.3301569999999998E-3</v>
      </c>
      <c r="JY317" s="1">
        <v>0.79298990000000003</v>
      </c>
      <c r="JZ317">
        <v>0.56960169999999999</v>
      </c>
      <c r="KA317">
        <v>25.412099999999999</v>
      </c>
      <c r="KB317" s="1">
        <v>2.043273E-3</v>
      </c>
      <c r="KC317" s="1">
        <v>0.69553050000000005</v>
      </c>
      <c r="KD317">
        <v>0.56921790000000005</v>
      </c>
      <c r="KE317">
        <v>24.57666</v>
      </c>
      <c r="KF317" s="1">
        <v>1.799817E-3</v>
      </c>
      <c r="KG317" s="1">
        <v>0.61273979999999995</v>
      </c>
      <c r="KH317">
        <v>0.56894639999999996</v>
      </c>
      <c r="KI317">
        <v>24.010349999999999</v>
      </c>
      <c r="KJ317" s="1">
        <v>1.592088E-3</v>
      </c>
      <c r="KK317" s="1">
        <v>0.54201250000000001</v>
      </c>
      <c r="KL317">
        <v>0.56876340000000003</v>
      </c>
      <c r="KM317">
        <v>24.352329999999998</v>
      </c>
      <c r="KN317" s="1">
        <v>1.408542E-3</v>
      </c>
      <c r="KO317" s="1">
        <v>0.47967929999999998</v>
      </c>
      <c r="KP317">
        <v>0.56864459999999994</v>
      </c>
      <c r="KQ317">
        <v>24.850580000000001</v>
      </c>
      <c r="KR317" s="1">
        <v>1.2404359999999999E-3</v>
      </c>
      <c r="KS317" s="1">
        <v>0.422624</v>
      </c>
      <c r="KT317">
        <v>0.56858799999999998</v>
      </c>
      <c r="KU317">
        <v>25.300450000000001</v>
      </c>
      <c r="KV317" s="1">
        <v>1.0834690000000001E-3</v>
      </c>
      <c r="KW317" s="1">
        <v>0.36936530000000001</v>
      </c>
      <c r="KX317">
        <v>0.56863810000000004</v>
      </c>
      <c r="KY317">
        <v>25.3186</v>
      </c>
      <c r="KZ317" s="1">
        <v>9.3948969999999997E-4</v>
      </c>
      <c r="LA317" s="1">
        <v>0.32037149999999998</v>
      </c>
      <c r="LB317">
        <v>0.56871709999999998</v>
      </c>
      <c r="LC317">
        <v>24.921810000000001</v>
      </c>
      <c r="LD317" s="1">
        <v>8.129535E-4</v>
      </c>
      <c r="LE317" s="1">
        <v>0.27723619999999999</v>
      </c>
      <c r="LF317">
        <v>0.56886910000000002</v>
      </c>
      <c r="LG317">
        <v>24.268460000000001</v>
      </c>
      <c r="LH317" s="1">
        <v>7.0789889999999997E-4</v>
      </c>
      <c r="LI317" s="1">
        <v>0.2413062</v>
      </c>
      <c r="LJ317">
        <v>0.56908650000000005</v>
      </c>
      <c r="LK317">
        <v>23.553740000000001</v>
      </c>
      <c r="LL317" s="1">
        <v>6.2475289999999999E-4</v>
      </c>
      <c r="LM317" s="1">
        <v>0.21280099999999999</v>
      </c>
      <c r="LN317">
        <v>0.56935469999999999</v>
      </c>
      <c r="LO317">
        <v>23.214690000000001</v>
      </c>
      <c r="LP317" s="1">
        <v>5.6061279999999999E-4</v>
      </c>
      <c r="LQ317" s="1">
        <v>0.1907692</v>
      </c>
      <c r="LR317">
        <v>0.56965699999999997</v>
      </c>
      <c r="LS317">
        <v>23.795529999999999</v>
      </c>
      <c r="LT317" s="1">
        <v>5.1037330000000005E-4</v>
      </c>
      <c r="LU317" s="1">
        <v>0.1735418</v>
      </c>
      <c r="LV317">
        <v>0.56996239999999998</v>
      </c>
      <c r="LW317">
        <v>24.812200000000001</v>
      </c>
      <c r="LX317" s="1">
        <v>4.6911719999999997E-4</v>
      </c>
      <c r="LY317" s="1">
        <v>0.1594392</v>
      </c>
      <c r="LZ317">
        <v>0.57027340000000004</v>
      </c>
      <c r="MA317">
        <v>26.05687</v>
      </c>
      <c r="MB317" s="1">
        <v>4.3337779999999998E-4</v>
      </c>
      <c r="MC317" s="1">
        <v>0.14724370000000001</v>
      </c>
      <c r="MD317">
        <v>0.57057029999999997</v>
      </c>
      <c r="ME317">
        <v>26.874700000000001</v>
      </c>
      <c r="MF317" s="1">
        <v>4.0125639999999998E-4</v>
      </c>
      <c r="MG317" s="1">
        <v>0.13628699999999999</v>
      </c>
      <c r="MH317">
        <v>0.57081289999999996</v>
      </c>
      <c r="MI317">
        <v>26.956800000000001</v>
      </c>
      <c r="MJ317" s="1">
        <v>3.7219610000000002E-4</v>
      </c>
      <c r="MK317" s="1">
        <v>0.1263785</v>
      </c>
      <c r="ML317">
        <v>0.5710326</v>
      </c>
      <c r="MM317">
        <v>26.235199999999999</v>
      </c>
      <c r="MN317" s="1">
        <v>3.4623660000000002E-4</v>
      </c>
      <c r="MO317" s="1">
        <v>0.11752460000000001</v>
      </c>
      <c r="MP317">
        <v>0.57119540000000002</v>
      </c>
      <c r="MQ317">
        <v>25.361920000000001</v>
      </c>
      <c r="MR317" s="1">
        <v>3.2346799999999999E-4</v>
      </c>
      <c r="MS317" s="1">
        <v>0.1097573</v>
      </c>
      <c r="MT317">
        <v>0.57130800000000004</v>
      </c>
      <c r="MU317">
        <v>24.678730000000002</v>
      </c>
      <c r="MV317" s="1">
        <v>3.0374580000000002E-4</v>
      </c>
      <c r="MW317" s="1">
        <v>0.1030219</v>
      </c>
      <c r="MX317">
        <v>0.57137179999999999</v>
      </c>
      <c r="MY317">
        <v>24.779599999999999</v>
      </c>
      <c r="MZ317" s="1">
        <v>2.866384E-4</v>
      </c>
      <c r="NA317" s="1">
        <v>9.7188449999999996E-2</v>
      </c>
      <c r="NB317">
        <v>0.57140230000000003</v>
      </c>
      <c r="NC317">
        <v>25.370239999999999</v>
      </c>
      <c r="ND317" s="1">
        <v>2.7168839999999999E-4</v>
      </c>
      <c r="NE317" s="1">
        <v>9.2095120000000003E-2</v>
      </c>
      <c r="NF317">
        <v>0.57140230000000003</v>
      </c>
      <c r="NG317">
        <v>25.370239999999999</v>
      </c>
      <c r="NH317" s="1">
        <v>2.7168839999999999E-4</v>
      </c>
      <c r="NI317" s="1">
        <v>9.2095120000000003E-2</v>
      </c>
      <c r="NJ317">
        <v>0.57140230000000003</v>
      </c>
      <c r="NK317">
        <v>25.370239999999999</v>
      </c>
      <c r="NL317" s="1">
        <v>2.7168839999999999E-4</v>
      </c>
      <c r="NM317" s="1">
        <v>9.2095120000000003E-2</v>
      </c>
      <c r="NN317">
        <v>0.57140230000000003</v>
      </c>
      <c r="NO317">
        <v>25.370239999999999</v>
      </c>
      <c r="NP317" s="1">
        <v>2.7168839999999999E-4</v>
      </c>
      <c r="NQ317" s="1">
        <v>9.2095120000000003E-2</v>
      </c>
      <c r="NR317">
        <v>0.57140230000000003</v>
      </c>
      <c r="NS317">
        <v>25.370239999999999</v>
      </c>
      <c r="NT317" s="1">
        <v>2.7168839999999999E-4</v>
      </c>
      <c r="NU317" s="1">
        <v>9.2095120000000003E-2</v>
      </c>
      <c r="NV317">
        <v>0.57140230000000003</v>
      </c>
      <c r="NW317">
        <v>25.370239999999999</v>
      </c>
      <c r="NX317" s="1">
        <v>2.7168839999999999E-4</v>
      </c>
      <c r="NY317" s="1">
        <v>9.2095120000000003E-2</v>
      </c>
      <c r="NZ317">
        <v>0.57140230000000003</v>
      </c>
      <c r="OA317">
        <v>25.370239999999999</v>
      </c>
      <c r="OB317" s="1">
        <v>2.7168839999999999E-4</v>
      </c>
      <c r="OC317" s="1">
        <v>9.2095120000000003E-2</v>
      </c>
      <c r="OD317">
        <v>0.57140230000000003</v>
      </c>
      <c r="OE317">
        <v>25.370239999999999</v>
      </c>
      <c r="OF317" s="1">
        <v>2.7168839999999999E-4</v>
      </c>
      <c r="OG317" s="1">
        <v>9.2095120000000003E-2</v>
      </c>
      <c r="OH317">
        <v>0.57140230000000003</v>
      </c>
      <c r="OI317">
        <v>25.370239999999999</v>
      </c>
      <c r="OJ317" s="1">
        <v>2.7168839999999999E-4</v>
      </c>
      <c r="OK317" s="1">
        <v>9.2095120000000003E-2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0.95839620000000003</v>
      </c>
      <c r="G318">
        <v>18.738679999999999</v>
      </c>
      <c r="H318">
        <v>0</v>
      </c>
      <c r="I318">
        <v>0</v>
      </c>
      <c r="J318">
        <v>0.95655880000000004</v>
      </c>
      <c r="K318">
        <v>19.209610000000001</v>
      </c>
      <c r="L318">
        <v>0</v>
      </c>
      <c r="M318">
        <v>0</v>
      </c>
      <c r="N318">
        <v>0.95471479999999997</v>
      </c>
      <c r="O318">
        <v>19.891200000000001</v>
      </c>
      <c r="P318">
        <v>0</v>
      </c>
      <c r="Q318">
        <v>0</v>
      </c>
      <c r="R318">
        <v>0.95282820000000001</v>
      </c>
      <c r="S318">
        <v>20.56672</v>
      </c>
      <c r="T318">
        <v>0</v>
      </c>
      <c r="U318">
        <v>0</v>
      </c>
      <c r="V318">
        <v>0.95092869999999996</v>
      </c>
      <c r="W318">
        <v>21.14235</v>
      </c>
      <c r="X318">
        <v>0</v>
      </c>
      <c r="Y318">
        <v>0</v>
      </c>
      <c r="Z318">
        <v>0.9490324</v>
      </c>
      <c r="AA318">
        <v>21.176130000000001</v>
      </c>
      <c r="AB318">
        <v>0</v>
      </c>
      <c r="AC318">
        <v>0</v>
      </c>
      <c r="AD318">
        <v>0.94711339999999999</v>
      </c>
      <c r="AE318">
        <v>20.552420000000001</v>
      </c>
      <c r="AF318">
        <v>0</v>
      </c>
      <c r="AG318">
        <v>0</v>
      </c>
      <c r="AH318">
        <v>0.94520879999999996</v>
      </c>
      <c r="AI318">
        <v>19.84196</v>
      </c>
      <c r="AJ318">
        <v>0</v>
      </c>
      <c r="AK318">
        <v>0</v>
      </c>
      <c r="AL318">
        <v>0.94329090000000004</v>
      </c>
      <c r="AM318">
        <v>19.395119999999999</v>
      </c>
      <c r="AN318">
        <v>0</v>
      </c>
      <c r="AO318">
        <v>0</v>
      </c>
      <c r="AP318">
        <v>0.94134680000000004</v>
      </c>
      <c r="AQ318">
        <v>19.733969999999999</v>
      </c>
      <c r="AR318">
        <v>0</v>
      </c>
      <c r="AS318">
        <v>0</v>
      </c>
      <c r="AT318">
        <v>0.93942460000000005</v>
      </c>
      <c r="AU318">
        <v>20.42062</v>
      </c>
      <c r="AV318">
        <v>0</v>
      </c>
      <c r="AW318">
        <v>0</v>
      </c>
      <c r="AX318">
        <v>0.93745009999999995</v>
      </c>
      <c r="AY318">
        <v>21.033729999999998</v>
      </c>
      <c r="AZ318">
        <v>0</v>
      </c>
      <c r="BA318">
        <v>0</v>
      </c>
      <c r="BB318">
        <v>0.93519110000000005</v>
      </c>
      <c r="BC318">
        <v>21.556139999999999</v>
      </c>
      <c r="BD318">
        <v>0</v>
      </c>
      <c r="BE318">
        <v>0</v>
      </c>
      <c r="BF318">
        <v>0.93278859999999997</v>
      </c>
      <c r="BG318">
        <v>21.5868</v>
      </c>
      <c r="BH318">
        <v>0</v>
      </c>
      <c r="BI318">
        <v>0</v>
      </c>
      <c r="BJ318">
        <v>0.93042000000000002</v>
      </c>
      <c r="BK318">
        <v>21.25197</v>
      </c>
      <c r="BL318">
        <v>0</v>
      </c>
      <c r="BM318">
        <v>8.9990169999999996E-38</v>
      </c>
      <c r="BN318">
        <v>0.92796619999999996</v>
      </c>
      <c r="BO318">
        <v>20.831900000000001</v>
      </c>
      <c r="BP318">
        <v>1.434156E-26</v>
      </c>
      <c r="BQ318">
        <v>3.872158E-24</v>
      </c>
      <c r="BR318">
        <v>0.92545350000000004</v>
      </c>
      <c r="BS318">
        <v>20.587219999999999</v>
      </c>
      <c r="BT318" s="1">
        <v>1.131831E-19</v>
      </c>
      <c r="BU318" s="1">
        <v>2.9243210000000003E-17</v>
      </c>
      <c r="BV318">
        <v>0.92292200000000002</v>
      </c>
      <c r="BW318">
        <v>20.5443</v>
      </c>
      <c r="BX318" s="1">
        <v>1.01497E-11</v>
      </c>
      <c r="BY318" s="1">
        <v>2.0327609999999998E-9</v>
      </c>
      <c r="BZ318">
        <v>0.92035049999999996</v>
      </c>
      <c r="CA318">
        <v>20.971679999999999</v>
      </c>
      <c r="CB318" s="1">
        <v>7.3782740000000003E-8</v>
      </c>
      <c r="CC318" s="1">
        <v>1.6040180000000001E-5</v>
      </c>
      <c r="CD318">
        <v>0.91772900000000002</v>
      </c>
      <c r="CE318">
        <v>21.303149999999999</v>
      </c>
      <c r="CF318" s="1">
        <v>3.5862000000000003E-5</v>
      </c>
      <c r="CG318" s="1">
        <v>8.1888450000000002E-3</v>
      </c>
      <c r="CH318">
        <v>0.91507709999999998</v>
      </c>
      <c r="CI318">
        <v>21.517099999999999</v>
      </c>
      <c r="CJ318" s="1">
        <v>3.7578139999999999E-3</v>
      </c>
      <c r="CK318" s="1">
        <v>0.8903432</v>
      </c>
      <c r="CL318">
        <v>0.9123405</v>
      </c>
      <c r="CM318">
        <v>21.36946</v>
      </c>
      <c r="CN318" s="1">
        <v>0.12619379999999999</v>
      </c>
      <c r="CO318" s="1">
        <v>30.88889</v>
      </c>
      <c r="CP318">
        <v>0.90954460000000004</v>
      </c>
      <c r="CQ318">
        <v>21.056339999999999</v>
      </c>
      <c r="CR318" s="1">
        <v>1.700361</v>
      </c>
      <c r="CS318">
        <v>428.55779999999999</v>
      </c>
      <c r="CT318">
        <v>0.90652189999999999</v>
      </c>
      <c r="CU318">
        <v>20.633859999999999</v>
      </c>
      <c r="CV318" s="1">
        <v>10.70646</v>
      </c>
      <c r="CW318">
        <v>2769.9960000000001</v>
      </c>
      <c r="CX318">
        <v>0.90306489999999995</v>
      </c>
      <c r="CY318">
        <v>20.16461</v>
      </c>
      <c r="CZ318">
        <v>35.297179999999997</v>
      </c>
      <c r="DA318">
        <v>9350.4150000000009</v>
      </c>
      <c r="DB318">
        <v>0.89842869999999997</v>
      </c>
      <c r="DC318">
        <v>19.884429999999998</v>
      </c>
      <c r="DD318">
        <v>66.435839999999999</v>
      </c>
      <c r="DE318">
        <v>18002.18</v>
      </c>
      <c r="DF318">
        <v>0.89271129999999999</v>
      </c>
      <c r="DG318">
        <v>20.08615</v>
      </c>
      <c r="DH318">
        <v>77.223640000000003</v>
      </c>
      <c r="DI318">
        <v>21378.39</v>
      </c>
      <c r="DJ318">
        <v>0.88621899999999998</v>
      </c>
      <c r="DK318">
        <v>20.447340000000001</v>
      </c>
      <c r="DL318">
        <v>59.24089</v>
      </c>
      <c r="DM318">
        <v>16739.03</v>
      </c>
      <c r="DN318">
        <v>0.88042319999999996</v>
      </c>
      <c r="DO318">
        <v>20.85887</v>
      </c>
      <c r="DP318">
        <v>31.854690000000002</v>
      </c>
      <c r="DQ318">
        <v>9162.5139999999992</v>
      </c>
      <c r="DR318">
        <v>0.87503240000000004</v>
      </c>
      <c r="DS318">
        <v>20.692910000000001</v>
      </c>
      <c r="DT318">
        <v>12.63809</v>
      </c>
      <c r="DU318">
        <v>3690.6170000000002</v>
      </c>
      <c r="DV318">
        <v>0.86948570000000003</v>
      </c>
      <c r="DW318">
        <v>20.200839999999999</v>
      </c>
      <c r="DX318">
        <v>3.8900389999999998</v>
      </c>
      <c r="DY318">
        <v>1151.5809999999999</v>
      </c>
      <c r="DZ318">
        <v>0.86410989999999999</v>
      </c>
      <c r="EA318">
        <v>19.613240000000001</v>
      </c>
      <c r="EB318">
        <v>0.99625140000000001</v>
      </c>
      <c r="EC318">
        <v>297.6044</v>
      </c>
      <c r="ED318">
        <v>0.85830660000000003</v>
      </c>
      <c r="EE318">
        <v>19.113910000000001</v>
      </c>
      <c r="EF318">
        <v>0.24892990000000001</v>
      </c>
      <c r="EG318">
        <v>74.248320000000007</v>
      </c>
      <c r="EH318">
        <v>0.85241710000000004</v>
      </c>
      <c r="EI318">
        <v>19.132650000000002</v>
      </c>
      <c r="EJ318">
        <v>8.9283459999999995E-2</v>
      </c>
      <c r="EK318">
        <v>26.06082</v>
      </c>
      <c r="EL318">
        <v>0.84661589999999998</v>
      </c>
      <c r="EM318">
        <v>19.326540000000001</v>
      </c>
      <c r="EN318">
        <v>5.8831710000000002E-2</v>
      </c>
      <c r="EO318">
        <v>16.849029999999999</v>
      </c>
      <c r="EP318">
        <v>0.84125950000000005</v>
      </c>
      <c r="EQ318">
        <v>19.622699999999998</v>
      </c>
      <c r="ER318">
        <v>5.3042390000000002E-2</v>
      </c>
      <c r="ES318">
        <v>15.12786</v>
      </c>
      <c r="ET318">
        <v>0.83578839999999999</v>
      </c>
      <c r="EU318">
        <v>20.056609999999999</v>
      </c>
      <c r="EV318">
        <v>5.1823590000000003E-2</v>
      </c>
      <c r="EW318">
        <v>14.803559999999999</v>
      </c>
      <c r="EX318">
        <v>0.83006020000000003</v>
      </c>
      <c r="EY318">
        <v>20.232949999999999</v>
      </c>
      <c r="EZ318" s="1">
        <v>5.1009909999999999E-2</v>
      </c>
      <c r="FA318">
        <v>14.62318</v>
      </c>
      <c r="FB318">
        <v>0.82424949999999997</v>
      </c>
      <c r="FC318">
        <v>19.935690000000001</v>
      </c>
      <c r="FD318" s="1">
        <v>4.9392890000000002E-2</v>
      </c>
      <c r="FE318">
        <v>14.2197</v>
      </c>
      <c r="FF318">
        <v>0.81847099999999995</v>
      </c>
      <c r="FG318">
        <v>19.389030000000002</v>
      </c>
      <c r="FH318" s="1">
        <v>4.6778359999999998E-2</v>
      </c>
      <c r="FI318">
        <v>13.52148</v>
      </c>
      <c r="FJ318">
        <v>0.81255690000000003</v>
      </c>
      <c r="FK318">
        <v>18.913910000000001</v>
      </c>
      <c r="FL318" s="1">
        <v>4.3441779999999999E-2</v>
      </c>
      <c r="FM318" s="1">
        <v>12.606769999999999</v>
      </c>
      <c r="FN318">
        <v>0.80657820000000002</v>
      </c>
      <c r="FO318">
        <v>19.16995</v>
      </c>
      <c r="FP318" s="1">
        <v>3.9819100000000003E-2</v>
      </c>
      <c r="FQ318" s="1">
        <v>11.598610000000001</v>
      </c>
      <c r="FR318">
        <v>0.8008999</v>
      </c>
      <c r="FS318">
        <v>19.672190000000001</v>
      </c>
      <c r="FT318" s="1">
        <v>3.6237989999999998E-2</v>
      </c>
      <c r="FU318" s="1">
        <v>10.588380000000001</v>
      </c>
      <c r="FV318">
        <v>0.7958731</v>
      </c>
      <c r="FW318">
        <v>20.317270000000001</v>
      </c>
      <c r="FX318" s="1">
        <v>3.2915470000000002E-2</v>
      </c>
      <c r="FY318" s="1">
        <v>9.637753</v>
      </c>
      <c r="FZ318">
        <v>0.79133249999999999</v>
      </c>
      <c r="GA318">
        <v>20.82734</v>
      </c>
      <c r="GB318" s="1">
        <v>2.9898330000000001E-2</v>
      </c>
      <c r="GC318" s="1">
        <v>8.7775940000000006</v>
      </c>
      <c r="GD318">
        <v>0.78627119999999995</v>
      </c>
      <c r="GE318">
        <v>20.813739999999999</v>
      </c>
      <c r="GF318" s="1">
        <v>2.7155640000000002E-2</v>
      </c>
      <c r="GG318" s="1">
        <v>7.9965999999999999</v>
      </c>
      <c r="GH318">
        <v>0.7810397</v>
      </c>
      <c r="GI318">
        <v>20.44312</v>
      </c>
      <c r="GJ318" s="1">
        <v>2.464999E-2</v>
      </c>
      <c r="GK318" s="1">
        <v>7.2838479999999999</v>
      </c>
      <c r="GL318">
        <v>0.7756786</v>
      </c>
      <c r="GM318">
        <v>20.040520000000001</v>
      </c>
      <c r="GN318" s="1">
        <v>2.2368720000000002E-2</v>
      </c>
      <c r="GO318" s="1">
        <v>6.6338249999999999</v>
      </c>
      <c r="GP318">
        <v>0.77043139999999999</v>
      </c>
      <c r="GQ318">
        <v>19.878080000000001</v>
      </c>
      <c r="GR318" s="1">
        <v>2.029767E-2</v>
      </c>
      <c r="GS318" s="1">
        <v>6.0409129999999998</v>
      </c>
      <c r="GT318">
        <v>0.76505599999999996</v>
      </c>
      <c r="GU318">
        <v>20.492920000000002</v>
      </c>
      <c r="GV318" s="1">
        <v>1.841949E-2</v>
      </c>
      <c r="GW318" s="1">
        <v>5.5012309999999998</v>
      </c>
      <c r="GX318">
        <v>0.75953839999999995</v>
      </c>
      <c r="GY318">
        <v>21.22766</v>
      </c>
      <c r="GZ318" s="1">
        <v>1.670785E-2</v>
      </c>
      <c r="HA318" s="1">
        <v>5.0098589999999996</v>
      </c>
      <c r="HB318">
        <v>0.75470139999999997</v>
      </c>
      <c r="HC318">
        <v>21.994240000000001</v>
      </c>
      <c r="HD318" s="1">
        <v>1.517366E-2</v>
      </c>
      <c r="HE318" s="1">
        <v>4.5629390000000001</v>
      </c>
      <c r="HF318">
        <v>0.75033680000000003</v>
      </c>
      <c r="HG318">
        <v>22.437940000000001</v>
      </c>
      <c r="HH318" s="1">
        <v>1.379414E-2</v>
      </c>
      <c r="HI318" s="1">
        <v>4.1571579999999999</v>
      </c>
      <c r="HJ318">
        <v>0.74627690000000002</v>
      </c>
      <c r="HK318">
        <v>22.290669999999999</v>
      </c>
      <c r="HL318" s="1">
        <v>1.25498E-2</v>
      </c>
      <c r="HM318" s="1">
        <v>3.790089</v>
      </c>
      <c r="HN318">
        <v>0.7421894</v>
      </c>
      <c r="HO318">
        <v>21.800640000000001</v>
      </c>
      <c r="HP318" s="1">
        <v>1.142399E-2</v>
      </c>
      <c r="HQ318" s="1">
        <v>3.4586579999999998</v>
      </c>
      <c r="HR318">
        <v>0.7382225</v>
      </c>
      <c r="HS318">
        <v>21.344480000000001</v>
      </c>
      <c r="HT318" s="1">
        <v>1.0405569999999999E-2</v>
      </c>
      <c r="HU318" s="1">
        <v>3.1570849999999999</v>
      </c>
      <c r="HV318">
        <v>0.73429290000000003</v>
      </c>
      <c r="HW318">
        <v>21.170269999999999</v>
      </c>
      <c r="HX318" s="1">
        <v>9.4747970000000001E-3</v>
      </c>
      <c r="HY318" s="1">
        <v>2.880782</v>
      </c>
      <c r="HZ318">
        <v>0.73037940000000001</v>
      </c>
      <c r="IA318">
        <v>21.76501</v>
      </c>
      <c r="IB318" s="1">
        <v>8.619023E-3</v>
      </c>
      <c r="IC318" s="1">
        <v>2.626878</v>
      </c>
      <c r="ID318">
        <v>0.72635660000000002</v>
      </c>
      <c r="IE318">
        <v>21.992439999999998</v>
      </c>
      <c r="IF318" s="1">
        <v>7.8283190000000002E-3</v>
      </c>
      <c r="IG318" s="1">
        <v>2.3924979999999998</v>
      </c>
      <c r="IH318">
        <v>0.72256900000000002</v>
      </c>
      <c r="II318">
        <v>22.72071</v>
      </c>
      <c r="IJ318" s="1">
        <v>7.1048600000000002E-3</v>
      </c>
      <c r="IK318" s="1">
        <v>2.177495</v>
      </c>
      <c r="IL318">
        <v>0.71903090000000003</v>
      </c>
      <c r="IM318">
        <v>23.060500000000001</v>
      </c>
      <c r="IN318" s="1">
        <v>6.4509609999999998E-3</v>
      </c>
      <c r="IO318" s="1">
        <v>1.9819720000000001</v>
      </c>
      <c r="IP318">
        <v>0.71573359999999997</v>
      </c>
      <c r="IQ318">
        <v>23.000409999999999</v>
      </c>
      <c r="IR318" s="1">
        <v>5.8607889999999999E-3</v>
      </c>
      <c r="IS318" s="1">
        <v>1.8050250000000001</v>
      </c>
      <c r="IT318">
        <v>0.71286669999999996</v>
      </c>
      <c r="IU318">
        <v>22.53511</v>
      </c>
      <c r="IV318" s="1">
        <v>5.3251440000000004E-3</v>
      </c>
      <c r="IW318" s="1">
        <v>1.64344</v>
      </c>
      <c r="IX318">
        <v>0.71033440000000003</v>
      </c>
      <c r="IY318">
        <v>21.920459999999999</v>
      </c>
      <c r="IZ318" s="1">
        <v>4.831236E-3</v>
      </c>
      <c r="JA318" s="1">
        <v>1.4939279999999999</v>
      </c>
      <c r="JB318">
        <v>0.70814759999999999</v>
      </c>
      <c r="JC318">
        <v>21.73949</v>
      </c>
      <c r="JD318" s="1">
        <v>4.3660160000000003E-3</v>
      </c>
      <c r="JE318" s="1">
        <v>1.352501</v>
      </c>
      <c r="JF318">
        <v>0.70623349999999996</v>
      </c>
      <c r="JG318">
        <v>22.653659999999999</v>
      </c>
      <c r="JH318" s="1">
        <v>3.9184739999999999E-3</v>
      </c>
      <c r="JI318" s="1">
        <v>1.2160120000000001</v>
      </c>
      <c r="JJ318">
        <v>0.70476939999999999</v>
      </c>
      <c r="JK318">
        <v>23.912199999999999</v>
      </c>
      <c r="JL318" s="1">
        <v>3.4871669999999998E-3</v>
      </c>
      <c r="JM318" s="1">
        <v>1.0837079999999999</v>
      </c>
      <c r="JN318">
        <v>0.70343129999999998</v>
      </c>
      <c r="JO318">
        <v>25.265000000000001</v>
      </c>
      <c r="JP318" s="1">
        <v>3.0766399999999998E-3</v>
      </c>
      <c r="JQ318" s="1">
        <v>0.95746310000000001</v>
      </c>
      <c r="JR318">
        <v>0.70232729999999999</v>
      </c>
      <c r="JS318">
        <v>26.195319999999999</v>
      </c>
      <c r="JT318" s="1">
        <v>2.6981470000000001E-3</v>
      </c>
      <c r="JU318" s="1">
        <v>0.84054260000000003</v>
      </c>
      <c r="JV318">
        <v>0.70139580000000001</v>
      </c>
      <c r="JW318">
        <v>26.178640000000001</v>
      </c>
      <c r="JX318" s="1">
        <v>2.360933E-3</v>
      </c>
      <c r="JY318" s="1">
        <v>0.73606700000000003</v>
      </c>
      <c r="JZ318">
        <v>0.70064490000000001</v>
      </c>
      <c r="KA318">
        <v>25.44603</v>
      </c>
      <c r="KB318" s="1">
        <v>2.069591E-3</v>
      </c>
      <c r="KC318" s="1">
        <v>0.64551760000000002</v>
      </c>
      <c r="KD318">
        <v>0.700075</v>
      </c>
      <c r="KE318">
        <v>24.616579999999999</v>
      </c>
      <c r="KF318" s="1">
        <v>1.8221470000000001E-3</v>
      </c>
      <c r="KG318" s="1">
        <v>0.56851110000000005</v>
      </c>
      <c r="KH318">
        <v>0.69960199999999995</v>
      </c>
      <c r="KI318">
        <v>24.023350000000001</v>
      </c>
      <c r="KJ318" s="1">
        <v>1.6113760000000001E-3</v>
      </c>
      <c r="KK318" s="1">
        <v>0.50280179999999997</v>
      </c>
      <c r="KL318">
        <v>0.699295</v>
      </c>
      <c r="KM318">
        <v>24.355910000000002</v>
      </c>
      <c r="KN318" s="1">
        <v>1.4258579999999999E-3</v>
      </c>
      <c r="KO318" s="1">
        <v>0.44510080000000002</v>
      </c>
      <c r="KP318">
        <v>0.69909500000000002</v>
      </c>
      <c r="KQ318">
        <v>24.846910000000001</v>
      </c>
      <c r="KR318" s="1">
        <v>1.256512E-3</v>
      </c>
      <c r="KS318" s="1">
        <v>0.39244040000000002</v>
      </c>
      <c r="KT318">
        <v>0.69896460000000005</v>
      </c>
      <c r="KU318">
        <v>25.295179999999998</v>
      </c>
      <c r="KV318" s="1">
        <v>1.0984600000000001E-3</v>
      </c>
      <c r="KW318" s="1">
        <v>0.34329890000000002</v>
      </c>
      <c r="KX318">
        <v>0.69896959999999997</v>
      </c>
      <c r="KY318">
        <v>25.347570000000001</v>
      </c>
      <c r="KZ318" s="1">
        <v>9.5306459999999998E-4</v>
      </c>
      <c r="LA318" s="1">
        <v>0.29796689999999998</v>
      </c>
      <c r="LB318">
        <v>0.69905130000000004</v>
      </c>
      <c r="LC318">
        <v>24.952380000000002</v>
      </c>
      <c r="LD318" s="1">
        <v>8.2459549999999997E-4</v>
      </c>
      <c r="LE318" s="1">
        <v>0.25783099999999998</v>
      </c>
      <c r="LF318">
        <v>0.6992391</v>
      </c>
      <c r="LG318">
        <v>24.306470000000001</v>
      </c>
      <c r="LH318" s="1">
        <v>7.1733929999999999E-4</v>
      </c>
      <c r="LI318" s="1">
        <v>0.22421160000000001</v>
      </c>
      <c r="LJ318">
        <v>0.69950420000000002</v>
      </c>
      <c r="LK318">
        <v>23.586300000000001</v>
      </c>
      <c r="LL318" s="1">
        <v>6.3211409999999995E-4</v>
      </c>
      <c r="LM318" s="1">
        <v>0.1974283</v>
      </c>
      <c r="LN318">
        <v>0.69985540000000002</v>
      </c>
      <c r="LO318">
        <v>23.230930000000001</v>
      </c>
      <c r="LP318" s="1">
        <v>5.6629320000000001E-4</v>
      </c>
      <c r="LQ318" s="1">
        <v>0.1766991</v>
      </c>
      <c r="LR318">
        <v>0.70025950000000003</v>
      </c>
      <c r="LS318">
        <v>23.811039999999998</v>
      </c>
      <c r="LT318" s="1">
        <v>5.1489410000000004E-4</v>
      </c>
      <c r="LU318" s="1">
        <v>0.16053519999999999</v>
      </c>
      <c r="LV318">
        <v>0.7006966</v>
      </c>
      <c r="LW318">
        <v>24.806920000000002</v>
      </c>
      <c r="LX318" s="1">
        <v>4.7291379999999999E-4</v>
      </c>
      <c r="LY318" s="1">
        <v>0.1473681</v>
      </c>
      <c r="LZ318">
        <v>0.70108649999999995</v>
      </c>
      <c r="MA318">
        <v>26.061340000000001</v>
      </c>
      <c r="MB318" s="1">
        <v>4.3673140000000002E-4</v>
      </c>
      <c r="MC318" s="1">
        <v>0.136042</v>
      </c>
      <c r="MD318">
        <v>0.70153799999999999</v>
      </c>
      <c r="ME318">
        <v>26.897449999999999</v>
      </c>
      <c r="MF318" s="1">
        <v>4.0429810000000002E-4</v>
      </c>
      <c r="MG318" s="1">
        <v>0.1258889</v>
      </c>
      <c r="MH318">
        <v>0.70191289999999995</v>
      </c>
      <c r="MI318">
        <v>26.997499999999999</v>
      </c>
      <c r="MJ318" s="1">
        <v>3.7493770000000001E-4</v>
      </c>
      <c r="MK318" s="1">
        <v>0.11670510000000001</v>
      </c>
      <c r="ML318">
        <v>0.70221199999999995</v>
      </c>
      <c r="MM318">
        <v>26.275960000000001</v>
      </c>
      <c r="MN318" s="1">
        <v>3.4866150000000001E-4</v>
      </c>
      <c r="MO318" s="1">
        <v>0.108485</v>
      </c>
      <c r="MP318">
        <v>0.70246140000000001</v>
      </c>
      <c r="MQ318">
        <v>25.41405</v>
      </c>
      <c r="MR318" s="1">
        <v>3.2557929999999999E-4</v>
      </c>
      <c r="MS318" s="1">
        <v>0.1012624</v>
      </c>
      <c r="MT318">
        <v>0.7026367</v>
      </c>
      <c r="MU318">
        <v>24.709340000000001</v>
      </c>
      <c r="MV318" s="1">
        <v>3.0557430000000002E-4</v>
      </c>
      <c r="MW318" s="1">
        <v>9.4994540000000002E-2</v>
      </c>
      <c r="MX318">
        <v>0.70277699999999999</v>
      </c>
      <c r="MY318">
        <v>24.794219999999999</v>
      </c>
      <c r="MZ318" s="1">
        <v>2.8822679999999999E-4</v>
      </c>
      <c r="NA318" s="1">
        <v>8.9567900000000006E-2</v>
      </c>
      <c r="NB318">
        <v>0.70281990000000005</v>
      </c>
      <c r="NC318">
        <v>25.379989999999999</v>
      </c>
      <c r="ND318" s="1">
        <v>2.7307939999999999E-4</v>
      </c>
      <c r="NE318" s="1">
        <v>8.4836140000000004E-2</v>
      </c>
      <c r="NF318">
        <v>0.70281990000000005</v>
      </c>
      <c r="NG318">
        <v>25.379989999999999</v>
      </c>
      <c r="NH318" s="1">
        <v>2.7307939999999999E-4</v>
      </c>
      <c r="NI318" s="1">
        <v>8.4836140000000004E-2</v>
      </c>
      <c r="NJ318">
        <v>0.70281990000000005</v>
      </c>
      <c r="NK318">
        <v>25.379989999999999</v>
      </c>
      <c r="NL318" s="1">
        <v>2.7307939999999999E-4</v>
      </c>
      <c r="NM318" s="1">
        <v>8.4836140000000004E-2</v>
      </c>
      <c r="NN318">
        <v>0.70281990000000005</v>
      </c>
      <c r="NO318">
        <v>25.379989999999999</v>
      </c>
      <c r="NP318" s="1">
        <v>2.7307939999999999E-4</v>
      </c>
      <c r="NQ318" s="1">
        <v>8.4836140000000004E-2</v>
      </c>
      <c r="NR318">
        <v>0.70281990000000005</v>
      </c>
      <c r="NS318">
        <v>25.379989999999999</v>
      </c>
      <c r="NT318" s="1">
        <v>2.7307939999999999E-4</v>
      </c>
      <c r="NU318" s="1">
        <v>8.4836140000000004E-2</v>
      </c>
      <c r="NV318">
        <v>0.70281990000000005</v>
      </c>
      <c r="NW318">
        <v>25.379989999999999</v>
      </c>
      <c r="NX318" s="1">
        <v>2.7307939999999999E-4</v>
      </c>
      <c r="NY318" s="1">
        <v>8.4836140000000004E-2</v>
      </c>
      <c r="NZ318">
        <v>0.70281990000000005</v>
      </c>
      <c r="OA318">
        <v>25.379989999999999</v>
      </c>
      <c r="OB318" s="1">
        <v>2.7307939999999999E-4</v>
      </c>
      <c r="OC318" s="1">
        <v>8.4836140000000004E-2</v>
      </c>
      <c r="OD318">
        <v>0.70281990000000005</v>
      </c>
      <c r="OE318">
        <v>25.379989999999999</v>
      </c>
      <c r="OF318" s="1">
        <v>2.7307939999999999E-4</v>
      </c>
      <c r="OG318" s="1">
        <v>8.4836140000000004E-2</v>
      </c>
      <c r="OH318">
        <v>0.70281990000000005</v>
      </c>
      <c r="OI318">
        <v>25.379989999999999</v>
      </c>
      <c r="OJ318" s="1">
        <v>2.7307939999999999E-4</v>
      </c>
      <c r="OK318" s="1">
        <v>8.4836140000000004E-2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0.96034949999999997</v>
      </c>
      <c r="G319">
        <v>18.749020000000002</v>
      </c>
      <c r="H319">
        <v>0</v>
      </c>
      <c r="I319">
        <v>0</v>
      </c>
      <c r="J319">
        <v>0.95865920000000004</v>
      </c>
      <c r="K319">
        <v>19.209620000000001</v>
      </c>
      <c r="L319">
        <v>0</v>
      </c>
      <c r="M319">
        <v>0</v>
      </c>
      <c r="N319">
        <v>0.9569626</v>
      </c>
      <c r="O319">
        <v>19.877849999999999</v>
      </c>
      <c r="P319">
        <v>0</v>
      </c>
      <c r="Q319">
        <v>0</v>
      </c>
      <c r="R319">
        <v>0.95523270000000005</v>
      </c>
      <c r="S319">
        <v>20.561969999999999</v>
      </c>
      <c r="T319">
        <v>0</v>
      </c>
      <c r="U319">
        <v>0</v>
      </c>
      <c r="V319">
        <v>0.9535091</v>
      </c>
      <c r="W319">
        <v>21.14237</v>
      </c>
      <c r="X319">
        <v>0</v>
      </c>
      <c r="Y319">
        <v>0</v>
      </c>
      <c r="Z319">
        <v>0.95175480000000001</v>
      </c>
      <c r="AA319">
        <v>21.186199999999999</v>
      </c>
      <c r="AB319">
        <v>0</v>
      </c>
      <c r="AC319">
        <v>0</v>
      </c>
      <c r="AD319">
        <v>0.95002719999999996</v>
      </c>
      <c r="AE319">
        <v>20.57329</v>
      </c>
      <c r="AF319">
        <v>0</v>
      </c>
      <c r="AG319">
        <v>0</v>
      </c>
      <c r="AH319">
        <v>0.94827729999999999</v>
      </c>
      <c r="AI319">
        <v>19.864180000000001</v>
      </c>
      <c r="AJ319">
        <v>0</v>
      </c>
      <c r="AK319">
        <v>0</v>
      </c>
      <c r="AL319">
        <v>0.94650190000000001</v>
      </c>
      <c r="AM319">
        <v>19.405899999999999</v>
      </c>
      <c r="AN319">
        <v>0</v>
      </c>
      <c r="AO319">
        <v>0</v>
      </c>
      <c r="AP319">
        <v>0.94472940000000005</v>
      </c>
      <c r="AQ319">
        <v>19.73715</v>
      </c>
      <c r="AR319">
        <v>0</v>
      </c>
      <c r="AS319">
        <v>0</v>
      </c>
      <c r="AT319">
        <v>0.94296880000000005</v>
      </c>
      <c r="AU319">
        <v>20.410160000000001</v>
      </c>
      <c r="AV319">
        <v>0</v>
      </c>
      <c r="AW319">
        <v>0</v>
      </c>
      <c r="AX319">
        <v>0.94120349999999997</v>
      </c>
      <c r="AY319">
        <v>21.031639999999999</v>
      </c>
      <c r="AZ319">
        <v>0</v>
      </c>
      <c r="BA319">
        <v>0</v>
      </c>
      <c r="BB319">
        <v>0.93936969999999997</v>
      </c>
      <c r="BC319">
        <v>21.555109999999999</v>
      </c>
      <c r="BD319">
        <v>0</v>
      </c>
      <c r="BE319">
        <v>0</v>
      </c>
      <c r="BF319">
        <v>0.93750330000000004</v>
      </c>
      <c r="BG319">
        <v>21.585080000000001</v>
      </c>
      <c r="BH319">
        <v>0</v>
      </c>
      <c r="BI319">
        <v>0</v>
      </c>
      <c r="BJ319">
        <v>0.93577900000000003</v>
      </c>
      <c r="BK319">
        <v>21.258980000000001</v>
      </c>
      <c r="BL319">
        <v>0</v>
      </c>
      <c r="BM319">
        <v>1.2387909999999999E-38</v>
      </c>
      <c r="BN319">
        <v>0.93387900000000001</v>
      </c>
      <c r="BO319">
        <v>20.8383</v>
      </c>
      <c r="BP319">
        <v>2.8181989999999998E-27</v>
      </c>
      <c r="BQ319">
        <v>6.8388610000000003E-25</v>
      </c>
      <c r="BR319">
        <v>0.93201560000000006</v>
      </c>
      <c r="BS319">
        <v>20.58878</v>
      </c>
      <c r="BT319" s="1">
        <v>9.4834809999999999E-20</v>
      </c>
      <c r="BU319" s="1">
        <v>2.1500799999999999E-17</v>
      </c>
      <c r="BV319">
        <v>0.93009719999999996</v>
      </c>
      <c r="BW319">
        <v>20.542010000000001</v>
      </c>
      <c r="BX319" s="1">
        <v>4.9890410000000001E-12</v>
      </c>
      <c r="BY319" s="1">
        <v>9.3817310000000003E-10</v>
      </c>
      <c r="BZ319">
        <v>0.92811909999999997</v>
      </c>
      <c r="CA319">
        <v>20.96407</v>
      </c>
      <c r="CB319" s="1">
        <v>4.6235910000000002E-8</v>
      </c>
      <c r="CC319" s="1">
        <v>9.4275359999999992E-6</v>
      </c>
      <c r="CD319">
        <v>0.92615910000000001</v>
      </c>
      <c r="CE319">
        <v>21.29156</v>
      </c>
      <c r="CF319" s="1">
        <v>2.510286E-5</v>
      </c>
      <c r="CG319" s="1">
        <v>5.3462529999999996E-3</v>
      </c>
      <c r="CH319">
        <v>0.92416030000000005</v>
      </c>
      <c r="CI319">
        <v>21.51474</v>
      </c>
      <c r="CJ319" s="1">
        <v>2.8487209999999998E-3</v>
      </c>
      <c r="CK319" s="1">
        <v>0.62592449999999999</v>
      </c>
      <c r="CL319">
        <v>0.92203999999999997</v>
      </c>
      <c r="CM319">
        <v>21.36656</v>
      </c>
      <c r="CN319" s="1">
        <v>0.1020469</v>
      </c>
      <c r="CO319" s="1">
        <v>23.03539</v>
      </c>
      <c r="CP319">
        <v>0.91964389999999996</v>
      </c>
      <c r="CQ319">
        <v>21.06316</v>
      </c>
      <c r="CR319" s="1">
        <v>1.4525760000000001</v>
      </c>
      <c r="CS319">
        <v>335.82569999999998</v>
      </c>
      <c r="CT319">
        <v>0.91717930000000003</v>
      </c>
      <c r="CU319">
        <v>20.638470000000002</v>
      </c>
      <c r="CV319" s="1">
        <v>9.5939080000000008</v>
      </c>
      <c r="CW319">
        <v>2264.8670000000002</v>
      </c>
      <c r="CX319">
        <v>0.91427789999999998</v>
      </c>
      <c r="CY319">
        <v>20.168869999999998</v>
      </c>
      <c r="CZ319">
        <v>32.991059999999997</v>
      </c>
      <c r="DA319">
        <v>7934.33</v>
      </c>
      <c r="DB319">
        <v>0.91037330000000005</v>
      </c>
      <c r="DC319">
        <v>19.880659999999999</v>
      </c>
      <c r="DD319">
        <v>64.463099999999997</v>
      </c>
      <c r="DE319">
        <v>15781.79</v>
      </c>
      <c r="DF319">
        <v>0.90554990000000002</v>
      </c>
      <c r="DG319">
        <v>20.07404</v>
      </c>
      <c r="DH319">
        <v>77.411360000000002</v>
      </c>
      <c r="DI319">
        <v>19273.48</v>
      </c>
      <c r="DJ319">
        <v>0.90004550000000005</v>
      </c>
      <c r="DK319">
        <v>20.43066</v>
      </c>
      <c r="DL319">
        <v>61.185780000000001</v>
      </c>
      <c r="DM319">
        <v>15485.36</v>
      </c>
      <c r="DN319">
        <v>0.89531280000000002</v>
      </c>
      <c r="DO319">
        <v>20.847809999999999</v>
      </c>
      <c r="DP319">
        <v>33.760739999999998</v>
      </c>
      <c r="DQ319">
        <v>8665.7710000000006</v>
      </c>
      <c r="DR319">
        <v>0.89121859999999997</v>
      </c>
      <c r="DS319">
        <v>20.686160000000001</v>
      </c>
      <c r="DT319">
        <v>13.698650000000001</v>
      </c>
      <c r="DU319">
        <v>3558.1610000000001</v>
      </c>
      <c r="DV319">
        <v>0.88707409999999998</v>
      </c>
      <c r="DW319">
        <v>20.20609</v>
      </c>
      <c r="DX319">
        <v>4.2956260000000004</v>
      </c>
      <c r="DY319">
        <v>1128.162</v>
      </c>
      <c r="DZ319">
        <v>0.88320540000000003</v>
      </c>
      <c r="EA319">
        <v>19.619949999999999</v>
      </c>
      <c r="EB319">
        <v>1.113124</v>
      </c>
      <c r="EC319">
        <v>294.62270000000001</v>
      </c>
      <c r="ED319">
        <v>0.87987349999999998</v>
      </c>
      <c r="EE319">
        <v>19.1204</v>
      </c>
      <c r="EF319">
        <v>0.27596379999999998</v>
      </c>
      <c r="EG319">
        <v>73.093320000000006</v>
      </c>
      <c r="EH319">
        <v>0.87677609999999995</v>
      </c>
      <c r="EI319">
        <v>19.139800000000001</v>
      </c>
      <c r="EJ319">
        <v>9.4632090000000002E-2</v>
      </c>
      <c r="EK319">
        <v>24.73096</v>
      </c>
      <c r="EL319">
        <v>0.87348579999999998</v>
      </c>
      <c r="EM319">
        <v>19.32526</v>
      </c>
      <c r="EN319">
        <v>5.9831299999999997E-2</v>
      </c>
      <c r="EO319">
        <v>15.433579999999999</v>
      </c>
      <c r="EP319">
        <v>0.86984130000000004</v>
      </c>
      <c r="EQ319">
        <v>19.61374</v>
      </c>
      <c r="ER319">
        <v>5.3234620000000003E-2</v>
      </c>
      <c r="ES319">
        <v>13.69469</v>
      </c>
      <c r="ET319">
        <v>0.86603560000000002</v>
      </c>
      <c r="EU319">
        <v>20.04739</v>
      </c>
      <c r="EV319">
        <v>5.1872880000000003E-2</v>
      </c>
      <c r="EW319">
        <v>13.36871</v>
      </c>
      <c r="EX319">
        <v>0.86208549999999995</v>
      </c>
      <c r="EY319">
        <v>20.217269999999999</v>
      </c>
      <c r="EZ319" s="1">
        <v>5.1087E-2</v>
      </c>
      <c r="FA319">
        <v>13.210739999999999</v>
      </c>
      <c r="FB319">
        <v>0.85797420000000002</v>
      </c>
      <c r="FC319">
        <v>19.927689999999998</v>
      </c>
      <c r="FD319" s="1">
        <v>4.9548750000000003E-2</v>
      </c>
      <c r="FE319">
        <v>12.863630000000001</v>
      </c>
      <c r="FF319">
        <v>0.85404029999999997</v>
      </c>
      <c r="FG319">
        <v>19.396889999999999</v>
      </c>
      <c r="FH319" s="1">
        <v>4.7009490000000001E-2</v>
      </c>
      <c r="FI319">
        <v>12.249370000000001</v>
      </c>
      <c r="FJ319">
        <v>0.84999970000000002</v>
      </c>
      <c r="FK319">
        <v>18.918669999999999</v>
      </c>
      <c r="FL319" s="1">
        <v>4.371659E-2</v>
      </c>
      <c r="FM319" s="1">
        <v>11.43262</v>
      </c>
      <c r="FN319">
        <v>0.84615720000000005</v>
      </c>
      <c r="FO319">
        <v>19.17999</v>
      </c>
      <c r="FP319" s="1">
        <v>4.010826E-2</v>
      </c>
      <c r="FQ319" s="1">
        <v>10.52501</v>
      </c>
      <c r="FR319">
        <v>0.84270219999999996</v>
      </c>
      <c r="FS319">
        <v>19.67576</v>
      </c>
      <c r="FT319" s="1">
        <v>3.6516600000000003E-2</v>
      </c>
      <c r="FU319" s="1">
        <v>9.6115290000000009</v>
      </c>
      <c r="FV319">
        <v>0.83968350000000003</v>
      </c>
      <c r="FW319">
        <v>20.322179999999999</v>
      </c>
      <c r="FX319" s="1">
        <v>3.3170610000000003E-2</v>
      </c>
      <c r="FY319" s="1">
        <v>8.7482220000000002</v>
      </c>
      <c r="FZ319">
        <v>0.83507629999999999</v>
      </c>
      <c r="GA319">
        <v>20.83267</v>
      </c>
      <c r="GB319" s="1">
        <v>3.0130299999999999E-2</v>
      </c>
      <c r="GC319" s="1">
        <v>7.9689680000000003</v>
      </c>
      <c r="GD319">
        <v>0.82999339999999999</v>
      </c>
      <c r="GE319">
        <v>20.808450000000001</v>
      </c>
      <c r="GF319" s="1">
        <v>2.7367679999999998E-2</v>
      </c>
      <c r="GG319" s="1">
        <v>7.2610729999999997</v>
      </c>
      <c r="GH319">
        <v>0.82474009999999998</v>
      </c>
      <c r="GI319">
        <v>20.435289999999998</v>
      </c>
      <c r="GJ319" s="1">
        <v>2.4843460000000001E-2</v>
      </c>
      <c r="GK319" s="1">
        <v>6.6151390000000001</v>
      </c>
      <c r="GL319">
        <v>0.81936260000000005</v>
      </c>
      <c r="GM319">
        <v>20.03426</v>
      </c>
      <c r="GN319" s="1">
        <v>2.2545889999999999E-2</v>
      </c>
      <c r="GO319" s="1">
        <v>6.0259090000000004</v>
      </c>
      <c r="GP319">
        <v>0.81409010000000004</v>
      </c>
      <c r="GQ319">
        <v>19.861969999999999</v>
      </c>
      <c r="GR319" s="1">
        <v>2.0459439999999999E-2</v>
      </c>
      <c r="GS319" s="1">
        <v>5.4881169999999999</v>
      </c>
      <c r="GT319">
        <v>0.80872599999999994</v>
      </c>
      <c r="GU319">
        <v>20.486540000000002</v>
      </c>
      <c r="GV319" s="1">
        <v>1.856729E-2</v>
      </c>
      <c r="GW319" s="1">
        <v>4.9984339999999996</v>
      </c>
      <c r="GX319">
        <v>0.80321189999999998</v>
      </c>
      <c r="GY319">
        <v>21.221779999999999</v>
      </c>
      <c r="GZ319" s="1">
        <v>1.6842260000000001E-2</v>
      </c>
      <c r="HA319" s="1">
        <v>4.5524079999999998</v>
      </c>
      <c r="HB319">
        <v>0.79877659999999995</v>
      </c>
      <c r="HC319">
        <v>21.997319999999998</v>
      </c>
      <c r="HD319" s="1">
        <v>1.5296789999999999E-2</v>
      </c>
      <c r="HE319" s="1">
        <v>4.1468109999999996</v>
      </c>
      <c r="HF319">
        <v>0.79490269999999996</v>
      </c>
      <c r="HG319">
        <v>22.444479999999999</v>
      </c>
      <c r="HH319" s="1">
        <v>1.390627E-2</v>
      </c>
      <c r="HI319" s="1">
        <v>3.7783069999999999</v>
      </c>
      <c r="HJ319">
        <v>0.79065580000000002</v>
      </c>
      <c r="HK319">
        <v>22.293410000000002</v>
      </c>
      <c r="HL319" s="1">
        <v>1.265084E-2</v>
      </c>
      <c r="HM319" s="1">
        <v>3.4455979999999999</v>
      </c>
      <c r="HN319">
        <v>0.78612879999999996</v>
      </c>
      <c r="HO319">
        <v>21.793489999999998</v>
      </c>
      <c r="HP319" s="1">
        <v>1.151597E-2</v>
      </c>
      <c r="HQ319" s="1">
        <v>3.1453880000000001</v>
      </c>
      <c r="HR319">
        <v>0.78171930000000001</v>
      </c>
      <c r="HS319">
        <v>21.336469999999998</v>
      </c>
      <c r="HT319" s="1">
        <v>1.048963E-2</v>
      </c>
      <c r="HU319" s="1">
        <v>2.8720669999999999</v>
      </c>
      <c r="HV319">
        <v>0.77739990000000003</v>
      </c>
      <c r="HW319">
        <v>21.145409999999998</v>
      </c>
      <c r="HX319" s="1">
        <v>9.5520780000000003E-3</v>
      </c>
      <c r="HY319" s="1">
        <v>2.6215890000000002</v>
      </c>
      <c r="HZ319">
        <v>0.77306750000000002</v>
      </c>
      <c r="IA319">
        <v>21.747640000000001</v>
      </c>
      <c r="IB319" s="1">
        <v>8.6904840000000001E-3</v>
      </c>
      <c r="IC319" s="1">
        <v>2.3914209999999998</v>
      </c>
      <c r="ID319">
        <v>0.76866840000000003</v>
      </c>
      <c r="IE319">
        <v>21.96481</v>
      </c>
      <c r="IF319" s="1">
        <v>7.8943350000000006E-3</v>
      </c>
      <c r="IG319" s="1">
        <v>2.1788729999999998</v>
      </c>
      <c r="IH319">
        <v>0.76447980000000004</v>
      </c>
      <c r="II319">
        <v>22.71773</v>
      </c>
      <c r="IJ319" s="1">
        <v>7.1652629999999998E-3</v>
      </c>
      <c r="IK319" s="1">
        <v>1.983738</v>
      </c>
      <c r="IL319">
        <v>0.76058689999999995</v>
      </c>
      <c r="IM319">
        <v>23.063569999999999</v>
      </c>
      <c r="IN319" s="1">
        <v>6.5056899999999997E-3</v>
      </c>
      <c r="IO319" s="1">
        <v>1.8059940000000001</v>
      </c>
      <c r="IP319">
        <v>0.75694669999999997</v>
      </c>
      <c r="IQ319">
        <v>23.001580000000001</v>
      </c>
      <c r="IR319" s="1">
        <v>5.9103580000000001E-3</v>
      </c>
      <c r="IS319" s="1">
        <v>1.645079</v>
      </c>
      <c r="IT319">
        <v>0.75392079999999995</v>
      </c>
      <c r="IU319">
        <v>22.539729999999999</v>
      </c>
      <c r="IV319" s="1">
        <v>5.3707399999999997E-3</v>
      </c>
      <c r="IW319" s="1">
        <v>1.4983850000000001</v>
      </c>
      <c r="IX319">
        <v>0.75124789999999997</v>
      </c>
      <c r="IY319">
        <v>21.925409999999999</v>
      </c>
      <c r="IZ319" s="1">
        <v>4.8737659999999999E-3</v>
      </c>
      <c r="JA319" s="1">
        <v>1.3629070000000001</v>
      </c>
      <c r="JB319">
        <v>0.74892289999999995</v>
      </c>
      <c r="JC319">
        <v>21.725580000000001</v>
      </c>
      <c r="JD319" s="1">
        <v>4.406676E-3</v>
      </c>
      <c r="JE319" s="1">
        <v>1.2348460000000001</v>
      </c>
      <c r="JF319">
        <v>0.7469211</v>
      </c>
      <c r="JG319">
        <v>22.64038</v>
      </c>
      <c r="JH319" s="1">
        <v>3.9578770000000003E-3</v>
      </c>
      <c r="JI319" s="1">
        <v>1.1112500000000001</v>
      </c>
      <c r="JJ319">
        <v>0.7452027</v>
      </c>
      <c r="JK319">
        <v>23.89019</v>
      </c>
      <c r="JL319" s="1">
        <v>3.52513E-3</v>
      </c>
      <c r="JM319" s="1">
        <v>0.99144140000000003</v>
      </c>
      <c r="JN319">
        <v>0.74361619999999995</v>
      </c>
      <c r="JO319">
        <v>25.255970000000001</v>
      </c>
      <c r="JP319" s="1">
        <v>3.1123589999999999E-3</v>
      </c>
      <c r="JQ319" s="1">
        <v>0.87677150000000004</v>
      </c>
      <c r="JR319">
        <v>0.74229350000000005</v>
      </c>
      <c r="JS319">
        <v>26.212140000000002</v>
      </c>
      <c r="JT319" s="1">
        <v>2.7306790000000002E-3</v>
      </c>
      <c r="JU319" s="1">
        <v>0.77022080000000004</v>
      </c>
      <c r="JV319">
        <v>0.74117829999999996</v>
      </c>
      <c r="JW319">
        <v>26.20534</v>
      </c>
      <c r="JX319" s="1">
        <v>2.3894979999999999E-3</v>
      </c>
      <c r="JY319" s="1">
        <v>0.67465350000000002</v>
      </c>
      <c r="JZ319">
        <v>0.74032120000000001</v>
      </c>
      <c r="KA319">
        <v>25.473600000000001</v>
      </c>
      <c r="KB319" s="1">
        <v>2.0940809999999998E-3</v>
      </c>
      <c r="KC319" s="1">
        <v>0.59163639999999995</v>
      </c>
      <c r="KD319">
        <v>0.73958440000000003</v>
      </c>
      <c r="KE319">
        <v>24.650279999999999</v>
      </c>
      <c r="KF319" s="1">
        <v>1.8429E-3</v>
      </c>
      <c r="KG319" s="1">
        <v>0.52094669999999998</v>
      </c>
      <c r="KH319">
        <v>0.73906479999999997</v>
      </c>
      <c r="KI319">
        <v>24.03567</v>
      </c>
      <c r="KJ319" s="1">
        <v>1.629267E-3</v>
      </c>
      <c r="KK319" s="1">
        <v>0.46066119999999999</v>
      </c>
      <c r="KL319">
        <v>0.73865000000000003</v>
      </c>
      <c r="KM319">
        <v>24.35669</v>
      </c>
      <c r="KN319" s="1">
        <v>1.441838E-3</v>
      </c>
      <c r="KO319" s="1">
        <v>0.4078696</v>
      </c>
      <c r="KP319">
        <v>0.73837980000000003</v>
      </c>
      <c r="KQ319">
        <v>24.844180000000001</v>
      </c>
      <c r="KR319" s="1">
        <v>1.271318E-3</v>
      </c>
      <c r="KS319" s="1">
        <v>0.35982130000000001</v>
      </c>
      <c r="KT319">
        <v>0.73823090000000002</v>
      </c>
      <c r="KU319">
        <v>25.285240000000002</v>
      </c>
      <c r="KV319" s="1">
        <v>1.1122840000000001E-3</v>
      </c>
      <c r="KW319" s="1">
        <v>0.3149942</v>
      </c>
      <c r="KX319">
        <v>0.73820059999999998</v>
      </c>
      <c r="KY319">
        <v>25.370909999999999</v>
      </c>
      <c r="KZ319" s="1">
        <v>9.6561680000000003E-4</v>
      </c>
      <c r="LA319" s="1">
        <v>0.27355249999999998</v>
      </c>
      <c r="LB319">
        <v>0.73827089999999995</v>
      </c>
      <c r="LC319">
        <v>24.977060000000002</v>
      </c>
      <c r="LD319" s="1">
        <v>8.354085E-4</v>
      </c>
      <c r="LE319" s="1">
        <v>0.2367021</v>
      </c>
      <c r="LF319">
        <v>0.73843910000000001</v>
      </c>
      <c r="LG319">
        <v>24.338190000000001</v>
      </c>
      <c r="LH319" s="1">
        <v>7.2614489999999995E-4</v>
      </c>
      <c r="LI319" s="1">
        <v>0.2056974</v>
      </c>
      <c r="LJ319">
        <v>0.73872360000000004</v>
      </c>
      <c r="LK319">
        <v>23.614629999999998</v>
      </c>
      <c r="LL319" s="1">
        <v>6.3899569999999997E-4</v>
      </c>
      <c r="LM319" s="1">
        <v>0.18090519999999999</v>
      </c>
      <c r="LN319">
        <v>0.73908010000000002</v>
      </c>
      <c r="LO319">
        <v>23.24372</v>
      </c>
      <c r="LP319" s="1">
        <v>5.7159259999999999E-4</v>
      </c>
      <c r="LQ319" s="1">
        <v>0.1616918</v>
      </c>
      <c r="LR319">
        <v>0.73948919999999996</v>
      </c>
      <c r="LS319">
        <v>23.821639999999999</v>
      </c>
      <c r="LT319" s="1">
        <v>5.190924E-4</v>
      </c>
      <c r="LU319" s="1">
        <v>0.14674010000000001</v>
      </c>
      <c r="LV319">
        <v>0.73996510000000004</v>
      </c>
      <c r="LW319">
        <v>24.800380000000001</v>
      </c>
      <c r="LX319" s="1">
        <v>4.7642339999999999E-4</v>
      </c>
      <c r="LY319" s="1">
        <v>0.1346117</v>
      </c>
      <c r="LZ319">
        <v>0.74041590000000002</v>
      </c>
      <c r="MA319">
        <v>26.061019999999999</v>
      </c>
      <c r="MB319" s="1">
        <v>4.3982290000000001E-4</v>
      </c>
      <c r="MC319" s="1">
        <v>0.1242176</v>
      </c>
      <c r="MD319">
        <v>0.74090429999999996</v>
      </c>
      <c r="ME319">
        <v>26.912849999999999</v>
      </c>
      <c r="MF319" s="1">
        <v>4.0709360000000002E-4</v>
      </c>
      <c r="MG319" s="1">
        <v>0.1149237</v>
      </c>
      <c r="MH319">
        <v>0.74129710000000004</v>
      </c>
      <c r="MI319">
        <v>27.030349999999999</v>
      </c>
      <c r="MJ319" s="1">
        <v>3.774583E-4</v>
      </c>
      <c r="MK319" s="1">
        <v>0.1065166</v>
      </c>
      <c r="ML319">
        <v>0.7416701</v>
      </c>
      <c r="MM319">
        <v>26.309670000000001</v>
      </c>
      <c r="MN319" s="1">
        <v>3.5089890000000002E-4</v>
      </c>
      <c r="MO319" s="1">
        <v>9.8982130000000002E-2</v>
      </c>
      <c r="MP319">
        <v>0.74196240000000002</v>
      </c>
      <c r="MQ319">
        <v>25.457809999999998</v>
      </c>
      <c r="MR319" s="1">
        <v>3.275307E-4</v>
      </c>
      <c r="MS319" s="1">
        <v>9.2352939999999994E-2</v>
      </c>
      <c r="MT319">
        <v>0.74219959999999996</v>
      </c>
      <c r="MU319">
        <v>24.735980000000001</v>
      </c>
      <c r="MV319" s="1">
        <v>3.0726510000000001E-4</v>
      </c>
      <c r="MW319" s="1">
        <v>8.659559E-2</v>
      </c>
      <c r="MX319">
        <v>0.74235770000000001</v>
      </c>
      <c r="MY319">
        <v>24.804670000000002</v>
      </c>
      <c r="MZ319" s="1">
        <v>2.8969119999999998E-4</v>
      </c>
      <c r="NA319" s="1">
        <v>8.1614619999999999E-2</v>
      </c>
      <c r="NB319">
        <v>0.74244089999999996</v>
      </c>
      <c r="NC319">
        <v>25.385999999999999</v>
      </c>
      <c r="ND319" s="1">
        <v>2.7436410000000001E-4</v>
      </c>
      <c r="NE319" s="1">
        <v>7.7273750000000002E-2</v>
      </c>
      <c r="NF319">
        <v>0.74244089999999996</v>
      </c>
      <c r="NG319">
        <v>25.385999999999999</v>
      </c>
      <c r="NH319" s="1">
        <v>2.7436410000000001E-4</v>
      </c>
      <c r="NI319" s="1">
        <v>7.7273750000000002E-2</v>
      </c>
      <c r="NJ319">
        <v>0.74244089999999996</v>
      </c>
      <c r="NK319">
        <v>25.385999999999999</v>
      </c>
      <c r="NL319" s="1">
        <v>2.7436410000000001E-4</v>
      </c>
      <c r="NM319" s="1">
        <v>7.7273750000000002E-2</v>
      </c>
      <c r="NN319">
        <v>0.74244089999999996</v>
      </c>
      <c r="NO319">
        <v>25.385999999999999</v>
      </c>
      <c r="NP319" s="1">
        <v>2.7436410000000001E-4</v>
      </c>
      <c r="NQ319" s="1">
        <v>7.7273750000000002E-2</v>
      </c>
      <c r="NR319">
        <v>0.74244089999999996</v>
      </c>
      <c r="NS319">
        <v>25.385999999999999</v>
      </c>
      <c r="NT319" s="1">
        <v>2.7436410000000001E-4</v>
      </c>
      <c r="NU319" s="1">
        <v>7.7273750000000002E-2</v>
      </c>
      <c r="NV319">
        <v>0.74244089999999996</v>
      </c>
      <c r="NW319">
        <v>25.385999999999999</v>
      </c>
      <c r="NX319" s="1">
        <v>2.7436410000000001E-4</v>
      </c>
      <c r="NY319" s="1">
        <v>7.7273750000000002E-2</v>
      </c>
      <c r="NZ319">
        <v>0.74244089999999996</v>
      </c>
      <c r="OA319">
        <v>25.385999999999999</v>
      </c>
      <c r="OB319" s="1">
        <v>2.7436410000000001E-4</v>
      </c>
      <c r="OC319" s="1">
        <v>7.7273750000000002E-2</v>
      </c>
      <c r="OD319">
        <v>0.74244089999999996</v>
      </c>
      <c r="OE319">
        <v>25.385999999999999</v>
      </c>
      <c r="OF319" s="1">
        <v>2.7436410000000001E-4</v>
      </c>
      <c r="OG319" s="1">
        <v>7.7273750000000002E-2</v>
      </c>
      <c r="OH319">
        <v>0.74244089999999996</v>
      </c>
      <c r="OI319">
        <v>25.385999999999999</v>
      </c>
      <c r="OJ319" s="1">
        <v>2.7436410000000001E-4</v>
      </c>
      <c r="OK319" s="1">
        <v>7.7273750000000002E-2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1.5950150000000001</v>
      </c>
      <c r="G320">
        <v>18.777149999999999</v>
      </c>
      <c r="H320">
        <v>0</v>
      </c>
      <c r="I320">
        <v>0</v>
      </c>
      <c r="J320">
        <v>1.5912790000000001</v>
      </c>
      <c r="K320">
        <v>19.22691</v>
      </c>
      <c r="L320">
        <v>0</v>
      </c>
      <c r="M320">
        <v>0</v>
      </c>
      <c r="N320">
        <v>1.587418</v>
      </c>
      <c r="O320">
        <v>19.869240000000001</v>
      </c>
      <c r="P320">
        <v>0</v>
      </c>
      <c r="Q320">
        <v>0</v>
      </c>
      <c r="R320">
        <v>1.5835140000000001</v>
      </c>
      <c r="S320">
        <v>20.56794</v>
      </c>
      <c r="T320">
        <v>0</v>
      </c>
      <c r="U320">
        <v>0</v>
      </c>
      <c r="V320">
        <v>1.5795969999999999</v>
      </c>
      <c r="W320">
        <v>21.158200000000001</v>
      </c>
      <c r="X320">
        <v>0</v>
      </c>
      <c r="Y320">
        <v>0</v>
      </c>
      <c r="Z320">
        <v>1.5756380000000001</v>
      </c>
      <c r="AA320">
        <v>21.19802</v>
      </c>
      <c r="AB320">
        <v>0</v>
      </c>
      <c r="AC320">
        <v>0</v>
      </c>
      <c r="AD320">
        <v>1.5717110000000001</v>
      </c>
      <c r="AE320">
        <v>20.600899999999999</v>
      </c>
      <c r="AF320">
        <v>0</v>
      </c>
      <c r="AG320">
        <v>0</v>
      </c>
      <c r="AH320">
        <v>1.56776</v>
      </c>
      <c r="AI320">
        <v>19.897639999999999</v>
      </c>
      <c r="AJ320">
        <v>0</v>
      </c>
      <c r="AK320">
        <v>0</v>
      </c>
      <c r="AL320">
        <v>1.563766</v>
      </c>
      <c r="AM320">
        <v>19.433949999999999</v>
      </c>
      <c r="AN320">
        <v>0</v>
      </c>
      <c r="AO320">
        <v>0</v>
      </c>
      <c r="AP320">
        <v>1.5597220000000001</v>
      </c>
      <c r="AQ320">
        <v>19.761220000000002</v>
      </c>
      <c r="AR320">
        <v>0</v>
      </c>
      <c r="AS320">
        <v>0</v>
      </c>
      <c r="AT320">
        <v>1.555771</v>
      </c>
      <c r="AU320">
        <v>20.413989999999998</v>
      </c>
      <c r="AV320">
        <v>0</v>
      </c>
      <c r="AW320">
        <v>0</v>
      </c>
      <c r="AX320">
        <v>1.55172</v>
      </c>
      <c r="AY320">
        <v>21.039639999999999</v>
      </c>
      <c r="AZ320">
        <v>0</v>
      </c>
      <c r="BA320">
        <v>0</v>
      </c>
      <c r="BB320">
        <v>1.5476190000000001</v>
      </c>
      <c r="BC320">
        <v>21.561489999999999</v>
      </c>
      <c r="BD320">
        <v>0</v>
      </c>
      <c r="BE320">
        <v>0</v>
      </c>
      <c r="BF320">
        <v>1.543434</v>
      </c>
      <c r="BG320">
        <v>21.58051</v>
      </c>
      <c r="BH320">
        <v>0</v>
      </c>
      <c r="BI320">
        <v>0</v>
      </c>
      <c r="BJ320">
        <v>1.538999</v>
      </c>
      <c r="BK320">
        <v>21.267240000000001</v>
      </c>
      <c r="BL320">
        <v>0</v>
      </c>
      <c r="BM320">
        <v>0</v>
      </c>
      <c r="BN320">
        <v>1.534486</v>
      </c>
      <c r="BO320">
        <v>20.849219999999999</v>
      </c>
      <c r="BP320">
        <v>2.5331310000000002E-28</v>
      </c>
      <c r="BQ320">
        <v>6.5806799999999998E-26</v>
      </c>
      <c r="BR320">
        <v>1.529871</v>
      </c>
      <c r="BS320">
        <v>20.593209999999999</v>
      </c>
      <c r="BT320" s="1">
        <v>7.7284449999999996E-20</v>
      </c>
      <c r="BU320" s="1">
        <v>1.6352419999999999E-17</v>
      </c>
      <c r="BV320">
        <v>1.525199</v>
      </c>
      <c r="BW320">
        <v>20.54532</v>
      </c>
      <c r="BX320" s="1">
        <v>2.556324E-12</v>
      </c>
      <c r="BY320" s="1">
        <v>4.2749120000000001E-10</v>
      </c>
      <c r="BZ320">
        <v>1.5204740000000001</v>
      </c>
      <c r="CA320">
        <v>20.965019999999999</v>
      </c>
      <c r="CB320" s="1">
        <v>3.0095119999999998E-8</v>
      </c>
      <c r="CC320" s="1">
        <v>5.7355600000000004E-6</v>
      </c>
      <c r="CD320">
        <v>1.5156890000000001</v>
      </c>
      <c r="CE320">
        <v>21.28875</v>
      </c>
      <c r="CF320" s="1">
        <v>1.8100239999999999E-5</v>
      </c>
      <c r="CG320" s="1">
        <v>3.6754209999999999E-3</v>
      </c>
      <c r="CH320">
        <v>1.5108189999999999</v>
      </c>
      <c r="CI320">
        <v>21.514469999999999</v>
      </c>
      <c r="CJ320" s="1">
        <v>2.208832E-3</v>
      </c>
      <c r="CK320" s="1">
        <v>0.46919539999999998</v>
      </c>
      <c r="CL320">
        <v>1.505789</v>
      </c>
      <c r="CM320">
        <v>21.36234</v>
      </c>
      <c r="CN320" s="1">
        <v>8.3900310000000006E-2</v>
      </c>
      <c r="CO320" s="1">
        <v>18.51379</v>
      </c>
      <c r="CP320">
        <v>1.500434</v>
      </c>
      <c r="CQ320">
        <v>21.071370000000002</v>
      </c>
      <c r="CR320" s="1">
        <v>1.2552410000000001</v>
      </c>
      <c r="CS320">
        <v>286.28199999999998</v>
      </c>
      <c r="CT320">
        <v>1.495096</v>
      </c>
      <c r="CU320">
        <v>20.640440000000002</v>
      </c>
      <c r="CV320" s="1">
        <v>8.6581729999999997</v>
      </c>
      <c r="CW320">
        <v>2037.537</v>
      </c>
      <c r="CX320">
        <v>1.4887729999999999</v>
      </c>
      <c r="CY320">
        <v>20.168589999999998</v>
      </c>
      <c r="CZ320">
        <v>30.937609999999999</v>
      </c>
      <c r="DA320">
        <v>7493.2120000000004</v>
      </c>
      <c r="DB320">
        <v>1.480604</v>
      </c>
      <c r="DC320">
        <v>19.880559999999999</v>
      </c>
      <c r="DD320">
        <v>62.559469999999997</v>
      </c>
      <c r="DE320">
        <v>15567.96</v>
      </c>
      <c r="DF320">
        <v>1.4704280000000001</v>
      </c>
      <c r="DG320">
        <v>20.067699999999999</v>
      </c>
      <c r="DH320">
        <v>77.506709999999998</v>
      </c>
      <c r="DI320">
        <v>19775.28</v>
      </c>
      <c r="DJ320">
        <v>1.4587239999999999</v>
      </c>
      <c r="DK320">
        <v>20.416350000000001</v>
      </c>
      <c r="DL320">
        <v>62.908990000000003</v>
      </c>
      <c r="DM320">
        <v>16427.810000000001</v>
      </c>
      <c r="DN320">
        <v>1.447919</v>
      </c>
      <c r="DO320">
        <v>20.836020000000001</v>
      </c>
      <c r="DP320">
        <v>35.561660000000003</v>
      </c>
      <c r="DQ320">
        <v>9474.5730000000003</v>
      </c>
      <c r="DR320">
        <v>1.4377819999999999</v>
      </c>
      <c r="DS320">
        <v>20.669640000000001</v>
      </c>
      <c r="DT320">
        <v>14.739890000000001</v>
      </c>
      <c r="DU320">
        <v>3991.826</v>
      </c>
      <c r="DV320">
        <v>1.4271560000000001</v>
      </c>
      <c r="DW320">
        <v>20.20946</v>
      </c>
      <c r="DX320">
        <v>4.705724</v>
      </c>
      <c r="DY320">
        <v>1292.1980000000001</v>
      </c>
      <c r="DZ320">
        <v>1.4167110000000001</v>
      </c>
      <c r="EA320">
        <v>19.628530000000001</v>
      </c>
      <c r="EB320">
        <v>1.234181</v>
      </c>
      <c r="EC320">
        <v>341.70949999999999</v>
      </c>
      <c r="ED320">
        <v>1.406577</v>
      </c>
      <c r="EE320">
        <v>19.12969</v>
      </c>
      <c r="EF320">
        <v>0.30450240000000001</v>
      </c>
      <c r="EG320">
        <v>83.97269</v>
      </c>
      <c r="EH320">
        <v>1.39642</v>
      </c>
      <c r="EI320">
        <v>19.16114</v>
      </c>
      <c r="EJ320">
        <v>0.10035860000000001</v>
      </c>
      <c r="EK320">
        <v>26.856570000000001</v>
      </c>
      <c r="EL320">
        <v>1.3860380000000001</v>
      </c>
      <c r="EM320">
        <v>19.327210000000001</v>
      </c>
      <c r="EN320">
        <v>6.0901490000000003E-2</v>
      </c>
      <c r="EO320">
        <v>15.76416</v>
      </c>
      <c r="EP320">
        <v>1.376976</v>
      </c>
      <c r="EQ320">
        <v>19.61027</v>
      </c>
      <c r="ER320">
        <v>5.3446430000000003E-2</v>
      </c>
      <c r="ES320">
        <v>13.68168</v>
      </c>
      <c r="ET320">
        <v>1.3675839999999999</v>
      </c>
      <c r="EU320">
        <v>20.047999999999998</v>
      </c>
      <c r="EV320">
        <v>5.1926809999999997E-2</v>
      </c>
      <c r="EW320">
        <v>13.2621</v>
      </c>
      <c r="EX320">
        <v>1.3579680000000001</v>
      </c>
      <c r="EY320">
        <v>20.198309999999999</v>
      </c>
      <c r="EZ320" s="1">
        <v>5.1160190000000001E-2</v>
      </c>
      <c r="FA320">
        <v>13.07192</v>
      </c>
      <c r="FB320">
        <v>1.348071</v>
      </c>
      <c r="FC320">
        <v>19.914580000000001</v>
      </c>
      <c r="FD320" s="1">
        <v>4.9693130000000002E-2</v>
      </c>
      <c r="FE320">
        <v>12.713990000000001</v>
      </c>
      <c r="FF320">
        <v>1.3385</v>
      </c>
      <c r="FG320">
        <v>19.406320000000001</v>
      </c>
      <c r="FH320" s="1">
        <v>4.7225490000000002E-2</v>
      </c>
      <c r="FI320">
        <v>12.09262</v>
      </c>
      <c r="FJ320">
        <v>1.3288279999999999</v>
      </c>
      <c r="FK320">
        <v>18.93074</v>
      </c>
      <c r="FL320" s="1">
        <v>4.3976059999999997E-2</v>
      </c>
      <c r="FM320" s="1">
        <v>11.265319999999999</v>
      </c>
      <c r="FN320">
        <v>1.319034</v>
      </c>
      <c r="FO320">
        <v>19.20654</v>
      </c>
      <c r="FP320" s="1">
        <v>4.0379669999999999E-2</v>
      </c>
      <c r="FQ320" s="1">
        <v>10.346539999999999</v>
      </c>
      <c r="FR320">
        <v>1.309266</v>
      </c>
      <c r="FS320">
        <v>19.69866</v>
      </c>
      <c r="FT320" s="1">
        <v>3.6780899999999998E-2</v>
      </c>
      <c r="FU320" s="1">
        <v>9.4228109999999994</v>
      </c>
      <c r="FV320">
        <v>1.3007759999999999</v>
      </c>
      <c r="FW320">
        <v>20.347349999999999</v>
      </c>
      <c r="FX320" s="1">
        <v>3.3414590000000001E-2</v>
      </c>
      <c r="FY320" s="1">
        <v>8.5611440000000005</v>
      </c>
      <c r="FZ320">
        <v>1.2926770000000001</v>
      </c>
      <c r="GA320">
        <v>20.855920000000001</v>
      </c>
      <c r="GB320" s="1">
        <v>3.0351340000000001E-2</v>
      </c>
      <c r="GC320" s="1">
        <v>7.7868089999999999</v>
      </c>
      <c r="GD320">
        <v>1.2839339999999999</v>
      </c>
      <c r="GE320">
        <v>20.80856</v>
      </c>
      <c r="GF320" s="1">
        <v>2.7569610000000001E-2</v>
      </c>
      <c r="GG320" s="1">
        <v>7.0839809999999996</v>
      </c>
      <c r="GH320">
        <v>1.274799</v>
      </c>
      <c r="GI320">
        <v>20.427720000000001</v>
      </c>
      <c r="GJ320" s="1">
        <v>2.5027839999999999E-2</v>
      </c>
      <c r="GK320" s="1">
        <v>6.4436720000000003</v>
      </c>
      <c r="GL320">
        <v>1.2655689999999999</v>
      </c>
      <c r="GM320">
        <v>20.030719999999999</v>
      </c>
      <c r="GN320" s="1">
        <v>2.271507E-2</v>
      </c>
      <c r="GO320" s="1">
        <v>5.8601219999999996</v>
      </c>
      <c r="GP320">
        <v>1.256596</v>
      </c>
      <c r="GQ320">
        <v>19.84986</v>
      </c>
      <c r="GR320" s="1">
        <v>2.0613889999999999E-2</v>
      </c>
      <c r="GS320" s="1">
        <v>5.3273429999999999</v>
      </c>
      <c r="GT320">
        <v>1.2474860000000001</v>
      </c>
      <c r="GU320">
        <v>20.489640000000001</v>
      </c>
      <c r="GV320" s="1">
        <v>1.8708579999999999E-2</v>
      </c>
      <c r="GW320" s="1">
        <v>4.842841</v>
      </c>
      <c r="GX320">
        <v>1.2381549999999999</v>
      </c>
      <c r="GY320">
        <v>21.22655</v>
      </c>
      <c r="GZ320" s="1">
        <v>1.697102E-2</v>
      </c>
      <c r="HA320" s="1">
        <v>4.4020320000000002</v>
      </c>
      <c r="HB320">
        <v>1.2298</v>
      </c>
      <c r="HC320">
        <v>22.012460000000001</v>
      </c>
      <c r="HD320" s="1">
        <v>1.541468E-2</v>
      </c>
      <c r="HE320" s="1">
        <v>4.0030400000000004</v>
      </c>
      <c r="HF320">
        <v>1.2222310000000001</v>
      </c>
      <c r="HG320">
        <v>22.468920000000001</v>
      </c>
      <c r="HH320" s="1">
        <v>1.401459E-2</v>
      </c>
      <c r="HI320" s="1">
        <v>3.6435840000000002</v>
      </c>
      <c r="HJ320">
        <v>1.214531</v>
      </c>
      <c r="HK320">
        <v>22.31062</v>
      </c>
      <c r="HL320" s="1">
        <v>1.274809E-2</v>
      </c>
      <c r="HM320" s="1">
        <v>3.3211759999999999</v>
      </c>
      <c r="HN320">
        <v>1.2069129999999999</v>
      </c>
      <c r="HO320">
        <v>21.795439999999999</v>
      </c>
      <c r="HP320" s="1">
        <v>1.160446E-2</v>
      </c>
      <c r="HQ320" s="1">
        <v>3.0297179999999999</v>
      </c>
      <c r="HR320">
        <v>1.1996389999999999</v>
      </c>
      <c r="HS320">
        <v>21.338560000000001</v>
      </c>
      <c r="HT320" s="1">
        <v>1.057059E-2</v>
      </c>
      <c r="HU320" s="1">
        <v>2.7645430000000002</v>
      </c>
      <c r="HV320">
        <v>1.192531</v>
      </c>
      <c r="HW320">
        <v>21.127389999999998</v>
      </c>
      <c r="HX320" s="1">
        <v>9.6265959999999994E-3</v>
      </c>
      <c r="HY320" s="1">
        <v>2.521712</v>
      </c>
      <c r="HZ320">
        <v>1.1854849999999999</v>
      </c>
      <c r="IA320">
        <v>21.7348</v>
      </c>
      <c r="IB320" s="1">
        <v>8.7592680000000006E-3</v>
      </c>
      <c r="IC320" s="1">
        <v>2.2986430000000002</v>
      </c>
      <c r="ID320">
        <v>1.1782710000000001</v>
      </c>
      <c r="IE320">
        <v>21.941490000000002</v>
      </c>
      <c r="IF320" s="1">
        <v>7.9579630000000002E-3</v>
      </c>
      <c r="IG320" s="1">
        <v>2.092962</v>
      </c>
      <c r="IH320">
        <v>1.171387</v>
      </c>
      <c r="II320">
        <v>22.721360000000001</v>
      </c>
      <c r="IJ320" s="1">
        <v>7.2234589999999998E-3</v>
      </c>
      <c r="IK320" s="1">
        <v>1.9040349999999999</v>
      </c>
      <c r="IL320">
        <v>1.1650830000000001</v>
      </c>
      <c r="IM320">
        <v>23.082799999999999</v>
      </c>
      <c r="IN320" s="1">
        <v>6.5585670000000004E-3</v>
      </c>
      <c r="IO320" s="1">
        <v>1.731975</v>
      </c>
      <c r="IP320">
        <v>1.159181</v>
      </c>
      <c r="IQ320">
        <v>23.013259999999999</v>
      </c>
      <c r="IR320" s="1">
        <v>5.9582159999999997E-3</v>
      </c>
      <c r="IS320" s="1">
        <v>1.5762039999999999</v>
      </c>
      <c r="IT320">
        <v>1.153656</v>
      </c>
      <c r="IU320">
        <v>22.55387</v>
      </c>
      <c r="IV320" s="1">
        <v>5.4146070000000001E-3</v>
      </c>
      <c r="IW320" s="1">
        <v>1.434822</v>
      </c>
      <c r="IX320">
        <v>1.148382</v>
      </c>
      <c r="IY320">
        <v>21.942609999999998</v>
      </c>
      <c r="IZ320" s="1">
        <v>4.9145980000000001E-3</v>
      </c>
      <c r="JA320" s="1">
        <v>1.3047299999999999</v>
      </c>
      <c r="JB320">
        <v>1.143864</v>
      </c>
      <c r="JC320">
        <v>21.719010000000001</v>
      </c>
      <c r="JD320" s="1">
        <v>4.4455659999999998E-3</v>
      </c>
      <c r="JE320" s="1">
        <v>1.182634</v>
      </c>
      <c r="JF320">
        <v>1.1399729999999999</v>
      </c>
      <c r="JG320">
        <v>22.630839999999999</v>
      </c>
      <c r="JH320" s="1">
        <v>3.995513E-3</v>
      </c>
      <c r="JI320" s="1">
        <v>1.0650230000000001</v>
      </c>
      <c r="JJ320">
        <v>1.1365769999999999</v>
      </c>
      <c r="JK320">
        <v>23.869720000000001</v>
      </c>
      <c r="JL320" s="1">
        <v>3.5613429999999998E-3</v>
      </c>
      <c r="JM320" s="1">
        <v>0.95101849999999999</v>
      </c>
      <c r="JN320">
        <v>1.1336250000000001</v>
      </c>
      <c r="JO320">
        <v>25.24682</v>
      </c>
      <c r="JP320" s="1">
        <v>3.1465529999999999E-3</v>
      </c>
      <c r="JQ320" s="1">
        <v>0.84165210000000001</v>
      </c>
      <c r="JR320">
        <v>1.131146</v>
      </c>
      <c r="JS320">
        <v>26.236319999999999</v>
      </c>
      <c r="JT320" s="1">
        <v>2.7619440000000001E-3</v>
      </c>
      <c r="JU320" s="1">
        <v>0.73970939999999996</v>
      </c>
      <c r="JV320">
        <v>1.1291279999999999</v>
      </c>
      <c r="JW320">
        <v>26.24417</v>
      </c>
      <c r="JX320" s="1">
        <v>2.4170480000000002E-3</v>
      </c>
      <c r="JY320" s="1">
        <v>0.64790579999999998</v>
      </c>
      <c r="JZ320">
        <v>1.127435</v>
      </c>
      <c r="KA320">
        <v>25.511690000000002</v>
      </c>
      <c r="KB320" s="1">
        <v>2.1177349999999999E-3</v>
      </c>
      <c r="KC320" s="1">
        <v>0.56797949999999997</v>
      </c>
      <c r="KD320">
        <v>1.1260870000000001</v>
      </c>
      <c r="KE320">
        <v>24.69791</v>
      </c>
      <c r="KF320" s="1">
        <v>1.8629429999999999E-3</v>
      </c>
      <c r="KG320" s="1">
        <v>0.4998068</v>
      </c>
      <c r="KH320">
        <v>1.1250910000000001</v>
      </c>
      <c r="KI320">
        <v>24.058509999999998</v>
      </c>
      <c r="KJ320" s="1">
        <v>1.6465130000000001E-3</v>
      </c>
      <c r="KK320" s="1">
        <v>0.44176520000000002</v>
      </c>
      <c r="KL320">
        <v>1.124336</v>
      </c>
      <c r="KM320">
        <v>24.359829999999999</v>
      </c>
      <c r="KN320" s="1">
        <v>1.457182E-3</v>
      </c>
      <c r="KO320" s="1">
        <v>0.3911211</v>
      </c>
      <c r="KP320">
        <v>1.123794</v>
      </c>
      <c r="KQ320">
        <v>24.843489999999999</v>
      </c>
      <c r="KR320" s="1">
        <v>1.285488E-3</v>
      </c>
      <c r="KS320" s="1">
        <v>0.34522419999999998</v>
      </c>
      <c r="KT320">
        <v>1.1234980000000001</v>
      </c>
      <c r="KU320">
        <v>25.272290000000002</v>
      </c>
      <c r="KV320" s="1">
        <v>1.125535E-3</v>
      </c>
      <c r="KW320" s="1">
        <v>0.30248530000000001</v>
      </c>
      <c r="KX320">
        <v>1.123413</v>
      </c>
      <c r="KY320">
        <v>25.400120000000001</v>
      </c>
      <c r="KZ320" s="1">
        <v>9.7768320000000009E-4</v>
      </c>
      <c r="LA320" s="1">
        <v>0.26288</v>
      </c>
      <c r="LB320">
        <v>1.123508</v>
      </c>
      <c r="LC320">
        <v>25.008289999999999</v>
      </c>
      <c r="LD320" s="1">
        <v>8.4587159999999998E-4</v>
      </c>
      <c r="LE320" s="1">
        <v>0.22748170000000001</v>
      </c>
      <c r="LF320">
        <v>1.123761</v>
      </c>
      <c r="LG320">
        <v>24.379819999999999</v>
      </c>
      <c r="LH320" s="1">
        <v>7.347152E-4</v>
      </c>
      <c r="LI320" s="1">
        <v>0.1975191</v>
      </c>
      <c r="LJ320">
        <v>1.1242479999999999</v>
      </c>
      <c r="LK320">
        <v>23.653400000000001</v>
      </c>
      <c r="LL320" s="1">
        <v>6.4571110000000002E-4</v>
      </c>
      <c r="LM320" s="1">
        <v>0.17344490000000001</v>
      </c>
      <c r="LN320">
        <v>1.124881</v>
      </c>
      <c r="LO320">
        <v>23.263369999999998</v>
      </c>
      <c r="LP320" s="1">
        <v>5.7676489999999999E-4</v>
      </c>
      <c r="LQ320" s="1">
        <v>0.15474660000000001</v>
      </c>
      <c r="LR320">
        <v>1.1256159999999999</v>
      </c>
      <c r="LS320">
        <v>23.836639999999999</v>
      </c>
      <c r="LT320" s="1">
        <v>5.2316530000000002E-4</v>
      </c>
      <c r="LU320" s="1">
        <v>0.14022699999999999</v>
      </c>
      <c r="LV320">
        <v>1.1264350000000001</v>
      </c>
      <c r="LW320">
        <v>24.794709999999998</v>
      </c>
      <c r="LX320" s="1">
        <v>4.7980949999999999E-4</v>
      </c>
      <c r="LY320" s="1">
        <v>0.12852179999999999</v>
      </c>
      <c r="LZ320">
        <v>1.1272899999999999</v>
      </c>
      <c r="MA320">
        <v>26.05836</v>
      </c>
      <c r="MB320" s="1">
        <v>4.4279630000000001E-4</v>
      </c>
      <c r="MC320" s="1">
        <v>0.11854729999999999</v>
      </c>
      <c r="MD320">
        <v>1.128163</v>
      </c>
      <c r="ME320">
        <v>26.928709999999999</v>
      </c>
      <c r="MF320" s="1">
        <v>4.0977569999999999E-4</v>
      </c>
      <c r="MG320" s="1">
        <v>0.1096577</v>
      </c>
      <c r="MH320">
        <v>1.1289089999999999</v>
      </c>
      <c r="MI320">
        <v>27.070360000000001</v>
      </c>
      <c r="MJ320" s="1">
        <v>3.7987790000000002E-4</v>
      </c>
      <c r="MK320" s="1">
        <v>0.1016191</v>
      </c>
      <c r="ML320">
        <v>1.1295470000000001</v>
      </c>
      <c r="MM320">
        <v>26.352319999999999</v>
      </c>
      <c r="MN320" s="1">
        <v>3.5305159999999999E-4</v>
      </c>
      <c r="MO320" s="1">
        <v>9.4403119999999993E-2</v>
      </c>
      <c r="MP320">
        <v>1.130098</v>
      </c>
      <c r="MQ320">
        <v>25.514700000000001</v>
      </c>
      <c r="MR320" s="1">
        <v>3.2941200000000001E-4</v>
      </c>
      <c r="MS320" s="1">
        <v>8.8040900000000005E-2</v>
      </c>
      <c r="MT320">
        <v>1.1305609999999999</v>
      </c>
      <c r="MU320">
        <v>24.77535</v>
      </c>
      <c r="MV320" s="1">
        <v>3.0889740000000001E-4</v>
      </c>
      <c r="MW320" s="1">
        <v>8.2512929999999998E-2</v>
      </c>
      <c r="MX320">
        <v>1.1308229999999999</v>
      </c>
      <c r="MY320">
        <v>24.82095</v>
      </c>
      <c r="MZ320" s="1">
        <v>2.910985E-4</v>
      </c>
      <c r="NA320" s="1">
        <v>7.7724489999999993E-2</v>
      </c>
      <c r="NB320">
        <v>1.131027</v>
      </c>
      <c r="NC320">
        <v>25.395109999999999</v>
      </c>
      <c r="ND320" s="1">
        <v>2.7560220000000002E-4</v>
      </c>
      <c r="NE320" s="1">
        <v>7.3560070000000005E-2</v>
      </c>
      <c r="NF320">
        <v>1.131027</v>
      </c>
      <c r="NG320">
        <v>25.395109999999999</v>
      </c>
      <c r="NH320" s="1">
        <v>2.7560220000000002E-4</v>
      </c>
      <c r="NI320" s="1">
        <v>7.3560070000000005E-2</v>
      </c>
      <c r="NJ320">
        <v>1.131027</v>
      </c>
      <c r="NK320">
        <v>25.395109999999999</v>
      </c>
      <c r="NL320" s="1">
        <v>2.7560220000000002E-4</v>
      </c>
      <c r="NM320" s="1">
        <v>7.3560070000000005E-2</v>
      </c>
      <c r="NN320">
        <v>1.131027</v>
      </c>
      <c r="NO320">
        <v>25.395109999999999</v>
      </c>
      <c r="NP320" s="1">
        <v>2.7560220000000002E-4</v>
      </c>
      <c r="NQ320" s="1">
        <v>7.3560070000000005E-2</v>
      </c>
      <c r="NR320">
        <v>1.131027</v>
      </c>
      <c r="NS320">
        <v>25.395109999999999</v>
      </c>
      <c r="NT320" s="1">
        <v>2.7560220000000002E-4</v>
      </c>
      <c r="NU320" s="1">
        <v>7.3560070000000005E-2</v>
      </c>
      <c r="NV320">
        <v>1.131027</v>
      </c>
      <c r="NW320">
        <v>25.395109999999999</v>
      </c>
      <c r="NX320" s="1">
        <v>2.7560220000000002E-4</v>
      </c>
      <c r="NY320" s="1">
        <v>7.3560070000000005E-2</v>
      </c>
      <c r="NZ320">
        <v>1.131027</v>
      </c>
      <c r="OA320">
        <v>25.395109999999999</v>
      </c>
      <c r="OB320" s="1">
        <v>2.7560220000000002E-4</v>
      </c>
      <c r="OC320" s="1">
        <v>7.3560070000000005E-2</v>
      </c>
      <c r="OD320">
        <v>1.131027</v>
      </c>
      <c r="OE320">
        <v>25.395109999999999</v>
      </c>
      <c r="OF320" s="1">
        <v>2.7560220000000002E-4</v>
      </c>
      <c r="OG320" s="1">
        <v>7.3560070000000005E-2</v>
      </c>
      <c r="OH320">
        <v>1.131027</v>
      </c>
      <c r="OI320">
        <v>25.395109999999999</v>
      </c>
      <c r="OJ320" s="1">
        <v>2.7560220000000002E-4</v>
      </c>
      <c r="OK320" s="1">
        <v>7.3560070000000005E-2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0.69509010000000004</v>
      </c>
      <c r="G321">
        <v>18.80592</v>
      </c>
      <c r="H321">
        <v>0</v>
      </c>
      <c r="I321">
        <v>0</v>
      </c>
      <c r="J321">
        <v>0.69697620000000005</v>
      </c>
      <c r="K321">
        <v>19.250330000000002</v>
      </c>
      <c r="L321">
        <v>0</v>
      </c>
      <c r="M321">
        <v>0</v>
      </c>
      <c r="N321">
        <v>0.69885739999999996</v>
      </c>
      <c r="O321">
        <v>19.866530000000001</v>
      </c>
      <c r="P321">
        <v>0</v>
      </c>
      <c r="Q321">
        <v>0</v>
      </c>
      <c r="R321">
        <v>0.70086440000000005</v>
      </c>
      <c r="S321">
        <v>20.574819999999999</v>
      </c>
      <c r="T321">
        <v>0</v>
      </c>
      <c r="U321">
        <v>0</v>
      </c>
      <c r="V321">
        <v>0.70289190000000001</v>
      </c>
      <c r="W321">
        <v>21.177949999999999</v>
      </c>
      <c r="X321">
        <v>0</v>
      </c>
      <c r="Y321">
        <v>0</v>
      </c>
      <c r="Z321">
        <v>0.70496939999999997</v>
      </c>
      <c r="AA321">
        <v>21.21377</v>
      </c>
      <c r="AB321">
        <v>0</v>
      </c>
      <c r="AC321">
        <v>0</v>
      </c>
      <c r="AD321">
        <v>0.70712419999999998</v>
      </c>
      <c r="AE321">
        <v>20.630379999999999</v>
      </c>
      <c r="AF321">
        <v>0</v>
      </c>
      <c r="AG321">
        <v>0</v>
      </c>
      <c r="AH321">
        <v>0.70931149999999998</v>
      </c>
      <c r="AI321">
        <v>19.93479</v>
      </c>
      <c r="AJ321">
        <v>0</v>
      </c>
      <c r="AK321">
        <v>0</v>
      </c>
      <c r="AL321">
        <v>0.71154059999999997</v>
      </c>
      <c r="AM321">
        <v>19.463529999999999</v>
      </c>
      <c r="AN321">
        <v>0</v>
      </c>
      <c r="AO321">
        <v>0</v>
      </c>
      <c r="AP321">
        <v>0.71384460000000005</v>
      </c>
      <c r="AQ321">
        <v>19.788219999999999</v>
      </c>
      <c r="AR321">
        <v>0</v>
      </c>
      <c r="AS321">
        <v>0</v>
      </c>
      <c r="AT321">
        <v>0.71625360000000005</v>
      </c>
      <c r="AU321">
        <v>20.421289999999999</v>
      </c>
      <c r="AV321">
        <v>0</v>
      </c>
      <c r="AW321">
        <v>0</v>
      </c>
      <c r="AX321">
        <v>0.7187384</v>
      </c>
      <c r="AY321">
        <v>21.05254</v>
      </c>
      <c r="AZ321">
        <v>0</v>
      </c>
      <c r="BA321">
        <v>0</v>
      </c>
      <c r="BB321">
        <v>0.72142879999999998</v>
      </c>
      <c r="BC321">
        <v>21.57508</v>
      </c>
      <c r="BD321">
        <v>0</v>
      </c>
      <c r="BE321">
        <v>0</v>
      </c>
      <c r="BF321">
        <v>0.7241573</v>
      </c>
      <c r="BG321">
        <v>21.582730000000002</v>
      </c>
      <c r="BH321">
        <v>0</v>
      </c>
      <c r="BI321">
        <v>0</v>
      </c>
      <c r="BJ321">
        <v>0.72705229999999998</v>
      </c>
      <c r="BK321">
        <v>21.277529999999999</v>
      </c>
      <c r="BL321">
        <v>0</v>
      </c>
      <c r="BM321">
        <v>0</v>
      </c>
      <c r="BN321">
        <v>0.73004639999999998</v>
      </c>
      <c r="BO321">
        <v>20.863579999999999</v>
      </c>
      <c r="BP321">
        <v>6.1156090000000004E-29</v>
      </c>
      <c r="BQ321">
        <v>1.9268019999999999E-26</v>
      </c>
      <c r="BR321">
        <v>0.73326800000000003</v>
      </c>
      <c r="BS321">
        <v>20.6005</v>
      </c>
      <c r="BT321" s="1">
        <v>5.2094129999999997E-20</v>
      </c>
      <c r="BU321" s="1">
        <v>1.312266E-17</v>
      </c>
      <c r="BV321">
        <v>0.73655680000000001</v>
      </c>
      <c r="BW321">
        <v>20.550709999999999</v>
      </c>
      <c r="BX321" s="1">
        <v>9.2386280000000006E-13</v>
      </c>
      <c r="BY321" s="1">
        <v>2.0859910000000001E-10</v>
      </c>
      <c r="BZ321">
        <v>0.73992829999999998</v>
      </c>
      <c r="CA321">
        <v>20.9694</v>
      </c>
      <c r="CB321" s="1">
        <v>1.6238380000000002E-8</v>
      </c>
      <c r="CC321" s="1">
        <v>3.9539950000000002E-6</v>
      </c>
      <c r="CD321">
        <v>0.74350470000000002</v>
      </c>
      <c r="CE321">
        <v>21.289560000000002</v>
      </c>
      <c r="CF321" s="1">
        <v>1.137233E-5</v>
      </c>
      <c r="CG321" s="1">
        <v>2.9033090000000002E-3</v>
      </c>
      <c r="CH321">
        <v>0.74718050000000003</v>
      </c>
      <c r="CI321">
        <v>21.517330000000001</v>
      </c>
      <c r="CJ321" s="1">
        <v>1.541555E-3</v>
      </c>
      <c r="CK321" s="1">
        <v>0.40776489999999999</v>
      </c>
      <c r="CL321">
        <v>0.75095069999999997</v>
      </c>
      <c r="CM321">
        <v>21.363029999999998</v>
      </c>
      <c r="CN321" s="1">
        <v>6.3660519999999998E-2</v>
      </c>
      <c r="CO321" s="1">
        <v>17.378299999999999</v>
      </c>
      <c r="CP321">
        <v>0.75492689999999996</v>
      </c>
      <c r="CQ321">
        <v>21.08297</v>
      </c>
      <c r="CR321" s="1">
        <v>1.0219259999999999</v>
      </c>
      <c r="CS321">
        <v>286.95960000000002</v>
      </c>
      <c r="CT321">
        <v>0.75506320000000005</v>
      </c>
      <c r="CU321">
        <v>20.64734</v>
      </c>
      <c r="CV321" s="1">
        <v>7.4839409999999997</v>
      </c>
      <c r="CW321">
        <v>2160.962</v>
      </c>
      <c r="CX321">
        <v>0.75421570000000004</v>
      </c>
      <c r="CY321">
        <v>20.172470000000001</v>
      </c>
      <c r="CZ321">
        <v>28.198560000000001</v>
      </c>
      <c r="DA321">
        <v>8353.7019999999993</v>
      </c>
      <c r="DB321">
        <v>0.7528762</v>
      </c>
      <c r="DC321">
        <v>19.884930000000001</v>
      </c>
      <c r="DD321">
        <v>59.796210000000002</v>
      </c>
      <c r="DE321">
        <v>18150.48</v>
      </c>
      <c r="DF321">
        <v>0.75117590000000001</v>
      </c>
      <c r="DG321">
        <v>20.070150000000002</v>
      </c>
      <c r="DH321">
        <v>77.292429999999996</v>
      </c>
      <c r="DI321">
        <v>23993.83</v>
      </c>
      <c r="DJ321">
        <v>0.7493514</v>
      </c>
      <c r="DK321">
        <v>20.410419999999998</v>
      </c>
      <c r="DL321">
        <v>65.146479999999997</v>
      </c>
      <c r="DM321">
        <v>20656.490000000002</v>
      </c>
      <c r="DN321">
        <v>0.74819179999999996</v>
      </c>
      <c r="DO321">
        <v>20.832609999999999</v>
      </c>
      <c r="DP321">
        <v>38.080309999999997</v>
      </c>
      <c r="DQ321">
        <v>12298.01</v>
      </c>
      <c r="DR321">
        <v>0.74816939999999998</v>
      </c>
      <c r="DS321">
        <v>20.66994</v>
      </c>
      <c r="DT321">
        <v>16.25468</v>
      </c>
      <c r="DU321">
        <v>5328.7039999999997</v>
      </c>
      <c r="DV321">
        <v>0.74856929999999999</v>
      </c>
      <c r="DW321">
        <v>20.223849999999999</v>
      </c>
      <c r="DX321">
        <v>5.3188750000000002</v>
      </c>
      <c r="DY321">
        <v>1766.587</v>
      </c>
      <c r="DZ321">
        <v>0.74968990000000002</v>
      </c>
      <c r="EA321">
        <v>19.65052</v>
      </c>
      <c r="EB321">
        <v>1.418844</v>
      </c>
      <c r="EC321">
        <v>475.17739999999998</v>
      </c>
      <c r="ED321">
        <v>0.75130960000000002</v>
      </c>
      <c r="EE321">
        <v>19.145029999999998</v>
      </c>
      <c r="EF321">
        <v>0.34860000000000002</v>
      </c>
      <c r="EG321">
        <v>116.5625</v>
      </c>
      <c r="EH321">
        <v>0.75343729999999998</v>
      </c>
      <c r="EI321">
        <v>19.189710000000002</v>
      </c>
      <c r="EJ321">
        <v>0.10926520000000001</v>
      </c>
      <c r="EK321">
        <v>35.629910000000002</v>
      </c>
      <c r="EL321">
        <v>0.75549069999999996</v>
      </c>
      <c r="EM321">
        <v>19.339300000000001</v>
      </c>
      <c r="EN321">
        <v>6.2554990000000005E-2</v>
      </c>
      <c r="EO321">
        <v>19.74877</v>
      </c>
      <c r="EP321">
        <v>0.75510449999999996</v>
      </c>
      <c r="EQ321">
        <v>19.612950000000001</v>
      </c>
      <c r="ER321">
        <v>5.3756350000000001E-2</v>
      </c>
      <c r="ES321">
        <v>16.765429999999999</v>
      </c>
      <c r="ET321">
        <v>0.75483330000000004</v>
      </c>
      <c r="EU321">
        <v>20.05602</v>
      </c>
      <c r="EV321">
        <v>5.1988149999999997E-2</v>
      </c>
      <c r="EW321">
        <v>16.161840000000002</v>
      </c>
      <c r="EX321">
        <v>0.75458499999999995</v>
      </c>
      <c r="EY321">
        <v>20.189430000000002</v>
      </c>
      <c r="EZ321" s="1">
        <v>5.1234509999999997E-2</v>
      </c>
      <c r="FA321">
        <v>15.91905</v>
      </c>
      <c r="FB321">
        <v>0.75426360000000003</v>
      </c>
      <c r="FC321">
        <v>19.908000000000001</v>
      </c>
      <c r="FD321" s="1">
        <v>4.9858439999999997E-2</v>
      </c>
      <c r="FE321">
        <v>15.49948</v>
      </c>
      <c r="FF321">
        <v>0.75447690000000001</v>
      </c>
      <c r="FG321">
        <v>19.422720000000002</v>
      </c>
      <c r="FH321" s="1">
        <v>4.7486550000000002E-2</v>
      </c>
      <c r="FI321">
        <v>14.759399999999999</v>
      </c>
      <c r="FJ321">
        <v>0.75488230000000001</v>
      </c>
      <c r="FK321">
        <v>18.949670000000001</v>
      </c>
      <c r="FL321" s="1">
        <v>4.4296679999999998E-2</v>
      </c>
      <c r="FM321" s="1">
        <v>13.760210000000001</v>
      </c>
      <c r="FN321">
        <v>0.75516059999999996</v>
      </c>
      <c r="FO321">
        <v>19.235759999999999</v>
      </c>
      <c r="FP321" s="1">
        <v>4.0713029999999997E-2</v>
      </c>
      <c r="FQ321" s="1">
        <v>12.638769999999999</v>
      </c>
      <c r="FR321">
        <v>0.75576920000000003</v>
      </c>
      <c r="FS321">
        <v>19.726109999999998</v>
      </c>
      <c r="FT321" s="1">
        <v>3.710923E-2</v>
      </c>
      <c r="FU321" s="1">
        <v>11.50572</v>
      </c>
      <c r="FV321">
        <v>0.75498500000000002</v>
      </c>
      <c r="FW321">
        <v>20.374680000000001</v>
      </c>
      <c r="FX321" s="1">
        <v>3.371246E-2</v>
      </c>
      <c r="FY321" s="1">
        <v>10.44228</v>
      </c>
      <c r="FZ321">
        <v>0.75256190000000001</v>
      </c>
      <c r="GA321">
        <v>20.882400000000001</v>
      </c>
      <c r="GB321" s="1">
        <v>3.062163E-2</v>
      </c>
      <c r="GC321" s="1">
        <v>9.4939769999999992</v>
      </c>
      <c r="GD321">
        <v>0.74985800000000002</v>
      </c>
      <c r="GE321">
        <v>20.812889999999999</v>
      </c>
      <c r="GF321" s="1">
        <v>2.7815719999999999E-2</v>
      </c>
      <c r="GG321" s="1">
        <v>8.6356850000000005</v>
      </c>
      <c r="GH321">
        <v>0.74698279999999995</v>
      </c>
      <c r="GI321">
        <v>20.42353</v>
      </c>
      <c r="GJ321" s="1">
        <v>2.52521E-2</v>
      </c>
      <c r="GK321" s="1">
        <v>7.8541059999999998</v>
      </c>
      <c r="GL321">
        <v>0.74413660000000004</v>
      </c>
      <c r="GM321">
        <v>20.031849999999999</v>
      </c>
      <c r="GN321" s="1">
        <v>2.2920920000000001E-2</v>
      </c>
      <c r="GO321" s="1">
        <v>7.1419819999999996</v>
      </c>
      <c r="GP321">
        <v>0.74152940000000001</v>
      </c>
      <c r="GQ321">
        <v>19.840620000000001</v>
      </c>
      <c r="GR321" s="1">
        <v>2.080156E-2</v>
      </c>
      <c r="GS321" s="1">
        <v>6.4913949999999998</v>
      </c>
      <c r="GT321">
        <v>0.73891200000000001</v>
      </c>
      <c r="GU321">
        <v>20.49258</v>
      </c>
      <c r="GV321" s="1">
        <v>1.8880069999999999E-2</v>
      </c>
      <c r="GW321" s="1">
        <v>5.8997929999999998</v>
      </c>
      <c r="GX321">
        <v>0.73617969999999999</v>
      </c>
      <c r="GY321">
        <v>21.234439999999999</v>
      </c>
      <c r="GZ321" s="1">
        <v>1.7126909999999999E-2</v>
      </c>
      <c r="HA321" s="1">
        <v>5.3615370000000002</v>
      </c>
      <c r="HB321">
        <v>0.73411660000000001</v>
      </c>
      <c r="HC321">
        <v>22.027480000000001</v>
      </c>
      <c r="HD321" s="1">
        <v>1.5556510000000001E-2</v>
      </c>
      <c r="HE321" s="1">
        <v>4.8739030000000003</v>
      </c>
      <c r="HF321">
        <v>0.73164750000000001</v>
      </c>
      <c r="HG321">
        <v>22.492540000000002</v>
      </c>
      <c r="HH321" s="1">
        <v>1.4140639999999999E-2</v>
      </c>
      <c r="HI321" s="1">
        <v>4.4340640000000002</v>
      </c>
      <c r="HJ321">
        <v>0.72821159999999996</v>
      </c>
      <c r="HK321">
        <v>22.331990000000001</v>
      </c>
      <c r="HL321" s="1">
        <v>1.2863589999999999E-2</v>
      </c>
      <c r="HM321" s="1">
        <v>4.0420150000000001</v>
      </c>
      <c r="HN321">
        <v>0.72481059999999997</v>
      </c>
      <c r="HO321">
        <v>21.800329999999999</v>
      </c>
      <c r="HP321" s="1">
        <v>1.1709529999999999E-2</v>
      </c>
      <c r="HQ321" s="1">
        <v>3.6882839999999999</v>
      </c>
      <c r="HR321">
        <v>0.72158310000000003</v>
      </c>
      <c r="HS321">
        <v>21.343830000000001</v>
      </c>
      <c r="HT321" s="1">
        <v>1.066683E-2</v>
      </c>
      <c r="HU321" s="1">
        <v>3.3665530000000001</v>
      </c>
      <c r="HV321">
        <v>0.71849410000000002</v>
      </c>
      <c r="HW321">
        <v>21.113109999999999</v>
      </c>
      <c r="HX321" s="1">
        <v>9.7153090000000001E-3</v>
      </c>
      <c r="HY321" s="1">
        <v>3.071869</v>
      </c>
      <c r="HZ321">
        <v>0.71547289999999997</v>
      </c>
      <c r="IA321">
        <v>21.721979999999999</v>
      </c>
      <c r="IB321" s="1">
        <v>8.8412500000000002E-3</v>
      </c>
      <c r="IC321" s="1">
        <v>2.8010329999999999</v>
      </c>
      <c r="ID321">
        <v>0.71234580000000003</v>
      </c>
      <c r="IE321">
        <v>21.921379999999999</v>
      </c>
      <c r="IF321" s="1">
        <v>8.0338349999999996E-3</v>
      </c>
      <c r="IG321" s="1">
        <v>2.5513569999999999</v>
      </c>
      <c r="IH321">
        <v>0.70944079999999998</v>
      </c>
      <c r="II321">
        <v>22.720960000000002</v>
      </c>
      <c r="IJ321" s="1">
        <v>7.2931510000000003E-3</v>
      </c>
      <c r="IK321" s="1">
        <v>2.3217759999999998</v>
      </c>
      <c r="IL321">
        <v>0.70678839999999998</v>
      </c>
      <c r="IM321">
        <v>23.103850000000001</v>
      </c>
      <c r="IN321" s="1">
        <v>6.6220680000000001E-3</v>
      </c>
      <c r="IO321" s="1">
        <v>2.112438</v>
      </c>
      <c r="IP321">
        <v>0.70438659999999997</v>
      </c>
      <c r="IQ321">
        <v>23.027349999999998</v>
      </c>
      <c r="IR321" s="1">
        <v>6.0158130000000001E-3</v>
      </c>
      <c r="IS321" s="1">
        <v>1.9226540000000001</v>
      </c>
      <c r="IT321">
        <v>0.70228829999999998</v>
      </c>
      <c r="IU321">
        <v>22.568829999999998</v>
      </c>
      <c r="IV321" s="1">
        <v>5.467352E-3</v>
      </c>
      <c r="IW321" s="1">
        <v>1.7504150000000001</v>
      </c>
      <c r="IX321">
        <v>0.70034949999999996</v>
      </c>
      <c r="IY321">
        <v>21.9633</v>
      </c>
      <c r="IZ321" s="1">
        <v>4.9637420000000002E-3</v>
      </c>
      <c r="JA321" s="1">
        <v>1.5920829999999999</v>
      </c>
      <c r="JB321">
        <v>0.6982872</v>
      </c>
      <c r="JC321">
        <v>21.71536</v>
      </c>
      <c r="JD321" s="1">
        <v>4.4924980000000002E-3</v>
      </c>
      <c r="JE321" s="1">
        <v>1.443808</v>
      </c>
      <c r="JF321">
        <v>0.69654389999999999</v>
      </c>
      <c r="JG321">
        <v>22.618680000000001</v>
      </c>
      <c r="JH321" s="1">
        <v>4.0412149999999999E-3</v>
      </c>
      <c r="JI321" s="1">
        <v>1.3016399999999999</v>
      </c>
      <c r="JJ321">
        <v>0.69502560000000002</v>
      </c>
      <c r="JK321">
        <v>23.847650000000002</v>
      </c>
      <c r="JL321" s="1">
        <v>3.6057200000000002E-3</v>
      </c>
      <c r="JM321" s="1">
        <v>1.1637900000000001</v>
      </c>
      <c r="JN321">
        <v>0.69370620000000005</v>
      </c>
      <c r="JO321">
        <v>25.23151</v>
      </c>
      <c r="JP321" s="1">
        <v>3.1887669999999999E-3</v>
      </c>
      <c r="JQ321" s="1">
        <v>1.0311600000000001</v>
      </c>
      <c r="JR321">
        <v>0.69261859999999997</v>
      </c>
      <c r="JS321">
        <v>26.254930000000002</v>
      </c>
      <c r="JT321" s="1">
        <v>2.8007869999999999E-3</v>
      </c>
      <c r="JU321" s="1">
        <v>0.90705139999999995</v>
      </c>
      <c r="JV321">
        <v>0.69176550000000003</v>
      </c>
      <c r="JW321">
        <v>26.283539999999999</v>
      </c>
      <c r="JX321" s="1">
        <v>2.451515E-3</v>
      </c>
      <c r="JY321" s="1">
        <v>0.79478720000000003</v>
      </c>
      <c r="JZ321">
        <v>0.69104239999999995</v>
      </c>
      <c r="KA321">
        <v>25.55087</v>
      </c>
      <c r="KB321" s="1">
        <v>2.1474100000000002E-3</v>
      </c>
      <c r="KC321" s="1">
        <v>0.69666399999999995</v>
      </c>
      <c r="KD321">
        <v>0.69047619999999998</v>
      </c>
      <c r="KE321">
        <v>24.747019999999999</v>
      </c>
      <c r="KF321" s="1">
        <v>1.888149E-3</v>
      </c>
      <c r="KG321" s="1">
        <v>0.61283080000000001</v>
      </c>
      <c r="KH321">
        <v>0.69007309999999999</v>
      </c>
      <c r="KI321">
        <v>24.0853</v>
      </c>
      <c r="KJ321" s="1">
        <v>1.668168E-3</v>
      </c>
      <c r="KK321" s="1">
        <v>0.54150489999999996</v>
      </c>
      <c r="KL321">
        <v>0.68979080000000004</v>
      </c>
      <c r="KM321">
        <v>24.361000000000001</v>
      </c>
      <c r="KN321" s="1">
        <v>1.4764260000000001E-3</v>
      </c>
      <c r="KO321" s="1">
        <v>0.47947230000000002</v>
      </c>
      <c r="KP321">
        <v>0.68962100000000004</v>
      </c>
      <c r="KQ321">
        <v>24.842949999999998</v>
      </c>
      <c r="KR321" s="1">
        <v>1.3032320000000001E-3</v>
      </c>
      <c r="KS321" s="1">
        <v>0.4234619</v>
      </c>
      <c r="KT321">
        <v>0.68953260000000005</v>
      </c>
      <c r="KU321">
        <v>25.256620000000002</v>
      </c>
      <c r="KV321" s="1">
        <v>1.1421479999999999E-3</v>
      </c>
      <c r="KW321" s="1">
        <v>0.37139470000000002</v>
      </c>
      <c r="KX321">
        <v>0.68951810000000002</v>
      </c>
      <c r="KY321">
        <v>25.426459999999999</v>
      </c>
      <c r="KZ321" s="1">
        <v>9.9287750000000004E-4</v>
      </c>
      <c r="LA321" s="1">
        <v>0.32303379999999998</v>
      </c>
      <c r="LB321">
        <v>0.68961320000000004</v>
      </c>
      <c r="LC321">
        <v>25.039180000000002</v>
      </c>
      <c r="LD321" s="1">
        <v>8.5913020000000001E-4</v>
      </c>
      <c r="LE321" s="1">
        <v>0.27959309999999998</v>
      </c>
      <c r="LF321">
        <v>0.6897858</v>
      </c>
      <c r="LG321">
        <v>24.42191</v>
      </c>
      <c r="LH321" s="1">
        <v>7.4565820000000002E-4</v>
      </c>
      <c r="LI321" s="1">
        <v>0.242591</v>
      </c>
      <c r="LJ321">
        <v>0.69002589999999997</v>
      </c>
      <c r="LK321">
        <v>23.694410000000001</v>
      </c>
      <c r="LL321" s="1">
        <v>6.5432700000000001E-4</v>
      </c>
      <c r="LM321" s="1">
        <v>0.2127069</v>
      </c>
      <c r="LN321">
        <v>0.69034399999999996</v>
      </c>
      <c r="LO321">
        <v>23.28396</v>
      </c>
      <c r="LP321" s="1">
        <v>5.8341380000000002E-4</v>
      </c>
      <c r="LQ321" s="1">
        <v>0.1894344</v>
      </c>
      <c r="LR321">
        <v>0.69070790000000004</v>
      </c>
      <c r="LS321">
        <v>23.84882</v>
      </c>
      <c r="LT321" s="1">
        <v>5.2839089999999998E-4</v>
      </c>
      <c r="LU321" s="1">
        <v>0.17138900000000001</v>
      </c>
      <c r="LV321">
        <v>0.69108150000000002</v>
      </c>
      <c r="LW321">
        <v>24.786930000000002</v>
      </c>
      <c r="LX321" s="1">
        <v>4.8412629999999997E-4</v>
      </c>
      <c r="LY321" s="1">
        <v>0.15691820000000001</v>
      </c>
      <c r="LZ321">
        <v>0.69147899999999995</v>
      </c>
      <c r="MA321">
        <v>26.049759999999999</v>
      </c>
      <c r="MB321" s="1">
        <v>4.4657140000000002E-4</v>
      </c>
      <c r="MC321" s="1">
        <v>0.14466370000000001</v>
      </c>
      <c r="MD321">
        <v>0.69189829999999997</v>
      </c>
      <c r="ME321">
        <v>26.939309999999999</v>
      </c>
      <c r="MF321" s="1">
        <v>4.1318060000000001E-4</v>
      </c>
      <c r="MG321" s="1">
        <v>0.13378209999999999</v>
      </c>
      <c r="MH321">
        <v>0.69220970000000004</v>
      </c>
      <c r="MI321">
        <v>27.108519999999999</v>
      </c>
      <c r="MJ321" s="1">
        <v>3.8295089999999999E-4</v>
      </c>
      <c r="MK321" s="1">
        <v>0.12394239999999999</v>
      </c>
      <c r="ML321">
        <v>0.69251359999999995</v>
      </c>
      <c r="MM321">
        <v>26.395800000000001</v>
      </c>
      <c r="MN321" s="1">
        <v>3.5578710000000002E-4</v>
      </c>
      <c r="MO321" s="1">
        <v>0.1150978</v>
      </c>
      <c r="MP321">
        <v>0.69276420000000005</v>
      </c>
      <c r="MQ321">
        <v>25.571850000000001</v>
      </c>
      <c r="MR321" s="1">
        <v>3.3180729999999998E-4</v>
      </c>
      <c r="MS321" s="1">
        <v>0.1072881</v>
      </c>
      <c r="MT321">
        <v>0.69292220000000004</v>
      </c>
      <c r="MU321">
        <v>24.817910000000001</v>
      </c>
      <c r="MV321" s="1">
        <v>3.1097299999999998E-4</v>
      </c>
      <c r="MW321" s="1">
        <v>0.1004931</v>
      </c>
      <c r="MX321">
        <v>0.69304829999999995</v>
      </c>
      <c r="MY321">
        <v>24.836749999999999</v>
      </c>
      <c r="MZ321" s="1">
        <v>2.928901E-4</v>
      </c>
      <c r="NA321" s="1">
        <v>9.4605129999999996E-2</v>
      </c>
      <c r="NB321">
        <v>0.69309469999999995</v>
      </c>
      <c r="NC321">
        <v>25.401540000000001</v>
      </c>
      <c r="ND321" s="1">
        <v>2.7716809999999998E-4</v>
      </c>
      <c r="NE321" s="1">
        <v>8.94924E-2</v>
      </c>
      <c r="NF321">
        <v>0.69309469999999995</v>
      </c>
      <c r="NG321">
        <v>25.401540000000001</v>
      </c>
      <c r="NH321" s="1">
        <v>2.7716809999999998E-4</v>
      </c>
      <c r="NI321" s="1">
        <v>8.94924E-2</v>
      </c>
      <c r="NJ321">
        <v>0.69309469999999995</v>
      </c>
      <c r="NK321">
        <v>25.401540000000001</v>
      </c>
      <c r="NL321" s="1">
        <v>2.7716809999999998E-4</v>
      </c>
      <c r="NM321" s="1">
        <v>8.94924E-2</v>
      </c>
      <c r="NN321">
        <v>0.69309469999999995</v>
      </c>
      <c r="NO321">
        <v>25.401540000000001</v>
      </c>
      <c r="NP321" s="1">
        <v>2.7716809999999998E-4</v>
      </c>
      <c r="NQ321" s="1">
        <v>8.94924E-2</v>
      </c>
      <c r="NR321">
        <v>0.69309469999999995</v>
      </c>
      <c r="NS321">
        <v>25.401540000000001</v>
      </c>
      <c r="NT321" s="1">
        <v>2.7716809999999998E-4</v>
      </c>
      <c r="NU321" s="1">
        <v>8.94924E-2</v>
      </c>
      <c r="NV321">
        <v>0.69309469999999995</v>
      </c>
      <c r="NW321">
        <v>25.401540000000001</v>
      </c>
      <c r="NX321" s="1">
        <v>2.7716809999999998E-4</v>
      </c>
      <c r="NY321" s="1">
        <v>8.94924E-2</v>
      </c>
      <c r="NZ321">
        <v>0.69309469999999995</v>
      </c>
      <c r="OA321">
        <v>25.401540000000001</v>
      </c>
      <c r="OB321" s="1">
        <v>2.7716809999999998E-4</v>
      </c>
      <c r="OC321" s="1">
        <v>8.94924E-2</v>
      </c>
      <c r="OD321">
        <v>0.69309469999999995</v>
      </c>
      <c r="OE321">
        <v>25.401540000000001</v>
      </c>
      <c r="OF321" s="1">
        <v>2.7716809999999998E-4</v>
      </c>
      <c r="OG321" s="1">
        <v>8.94924E-2</v>
      </c>
      <c r="OH321">
        <v>0.69309469999999995</v>
      </c>
      <c r="OI321">
        <v>25.401540000000001</v>
      </c>
      <c r="OJ321" s="1">
        <v>2.7716809999999998E-4</v>
      </c>
      <c r="OK321" s="1">
        <v>8.94924E-2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0.92515389999999997</v>
      </c>
      <c r="G322">
        <v>18.818159999999999</v>
      </c>
      <c r="H322">
        <v>0</v>
      </c>
      <c r="I322">
        <v>0</v>
      </c>
      <c r="J322">
        <v>0.92343989999999998</v>
      </c>
      <c r="K322">
        <v>19.254799999999999</v>
      </c>
      <c r="L322">
        <v>0</v>
      </c>
      <c r="M322">
        <v>0</v>
      </c>
      <c r="N322">
        <v>0.92163459999999997</v>
      </c>
      <c r="O322">
        <v>19.85988</v>
      </c>
      <c r="P322">
        <v>0</v>
      </c>
      <c r="Q322">
        <v>0</v>
      </c>
      <c r="R322">
        <v>0.91983839999999994</v>
      </c>
      <c r="S322">
        <v>20.570989999999998</v>
      </c>
      <c r="T322">
        <v>0</v>
      </c>
      <c r="U322">
        <v>0</v>
      </c>
      <c r="V322">
        <v>0.91802110000000003</v>
      </c>
      <c r="W322">
        <v>21.182220000000001</v>
      </c>
      <c r="X322">
        <v>0</v>
      </c>
      <c r="Y322">
        <v>0</v>
      </c>
      <c r="Z322">
        <v>0.91617820000000005</v>
      </c>
      <c r="AA322">
        <v>21.226939999999999</v>
      </c>
      <c r="AB322">
        <v>0</v>
      </c>
      <c r="AC322">
        <v>0</v>
      </c>
      <c r="AD322">
        <v>0.91435639999999996</v>
      </c>
      <c r="AE322">
        <v>20.651720000000001</v>
      </c>
      <c r="AF322">
        <v>0</v>
      </c>
      <c r="AG322">
        <v>0</v>
      </c>
      <c r="AH322">
        <v>0.91250160000000002</v>
      </c>
      <c r="AI322">
        <v>19.961939999999998</v>
      </c>
      <c r="AJ322">
        <v>0</v>
      </c>
      <c r="AK322">
        <v>0</v>
      </c>
      <c r="AL322">
        <v>0.91067299999999995</v>
      </c>
      <c r="AM322">
        <v>19.47673</v>
      </c>
      <c r="AN322">
        <v>0</v>
      </c>
      <c r="AO322">
        <v>0</v>
      </c>
      <c r="AP322">
        <v>0.90881060000000002</v>
      </c>
      <c r="AQ322">
        <v>19.79607</v>
      </c>
      <c r="AR322">
        <v>0</v>
      </c>
      <c r="AS322">
        <v>0</v>
      </c>
      <c r="AT322">
        <v>0.90702090000000002</v>
      </c>
      <c r="AU322">
        <v>20.41835</v>
      </c>
      <c r="AV322">
        <v>0</v>
      </c>
      <c r="AW322">
        <v>0</v>
      </c>
      <c r="AX322">
        <v>0.90518719999999997</v>
      </c>
      <c r="AY322">
        <v>21.051629999999999</v>
      </c>
      <c r="AZ322">
        <v>0</v>
      </c>
      <c r="BA322">
        <v>0</v>
      </c>
      <c r="BB322">
        <v>0.90336329999999998</v>
      </c>
      <c r="BC322">
        <v>21.579540000000001</v>
      </c>
      <c r="BD322">
        <v>0</v>
      </c>
      <c r="BE322">
        <v>0</v>
      </c>
      <c r="BF322">
        <v>0.90147820000000001</v>
      </c>
      <c r="BG322">
        <v>21.587319999999998</v>
      </c>
      <c r="BH322">
        <v>0</v>
      </c>
      <c r="BI322">
        <v>0</v>
      </c>
      <c r="BJ322">
        <v>0.89945589999999997</v>
      </c>
      <c r="BK322">
        <v>21.286729999999999</v>
      </c>
      <c r="BL322">
        <v>0</v>
      </c>
      <c r="BM322">
        <v>0</v>
      </c>
      <c r="BN322">
        <v>0.89749069999999997</v>
      </c>
      <c r="BO322">
        <v>20.875240000000002</v>
      </c>
      <c r="BP322">
        <v>1.9074380000000001E-29</v>
      </c>
      <c r="BQ322">
        <v>2.114137E-27</v>
      </c>
      <c r="BR322">
        <v>0.89550200000000002</v>
      </c>
      <c r="BS322">
        <v>20.60613</v>
      </c>
      <c r="BT322" s="1">
        <v>3.3333069999999999E-20</v>
      </c>
      <c r="BU322" s="1">
        <v>3.9627940000000001E-18</v>
      </c>
      <c r="BV322">
        <v>0.89348890000000003</v>
      </c>
      <c r="BW322">
        <v>20.550080000000001</v>
      </c>
      <c r="BX322" s="1">
        <v>3.8973889999999998E-13</v>
      </c>
      <c r="BY322" s="1">
        <v>4.3934769999999998E-11</v>
      </c>
      <c r="BZ322">
        <v>0.8914147</v>
      </c>
      <c r="CA322">
        <v>20.968779999999999</v>
      </c>
      <c r="CB322" s="1">
        <v>9.445017E-9</v>
      </c>
      <c r="CC322" s="1">
        <v>1.119201E-6</v>
      </c>
      <c r="CD322">
        <v>0.88936839999999995</v>
      </c>
      <c r="CE322">
        <v>21.287030000000001</v>
      </c>
      <c r="CF322" s="1">
        <v>7.502409E-6</v>
      </c>
      <c r="CG322" s="1">
        <v>9.1027740000000005E-4</v>
      </c>
      <c r="CH322">
        <v>0.88729100000000005</v>
      </c>
      <c r="CI322">
        <v>21.5213</v>
      </c>
      <c r="CJ322" s="1">
        <v>1.112025E-3</v>
      </c>
      <c r="CK322" s="1">
        <v>0.13706869999999999</v>
      </c>
      <c r="CL322">
        <v>0.88512210000000002</v>
      </c>
      <c r="CM322">
        <v>21.365500000000001</v>
      </c>
      <c r="CN322" s="1">
        <v>4.9386300000000001E-2</v>
      </c>
      <c r="CO322" s="1">
        <v>6.1751490000000002</v>
      </c>
      <c r="CP322">
        <v>0.88281739999999997</v>
      </c>
      <c r="CQ322">
        <v>21.09348</v>
      </c>
      <c r="CR322" s="1">
        <v>0.84377080000000004</v>
      </c>
      <c r="CS322" s="1">
        <v>106.8935</v>
      </c>
      <c r="CT322">
        <v>0.88014970000000003</v>
      </c>
      <c r="CU322">
        <v>20.65738</v>
      </c>
      <c r="CV322" s="1">
        <v>6.5252730000000003</v>
      </c>
      <c r="CW322">
        <v>836.67660000000001</v>
      </c>
      <c r="CX322">
        <v>0.8773183</v>
      </c>
      <c r="CY322">
        <v>20.181940000000001</v>
      </c>
      <c r="CZ322">
        <v>25.81155</v>
      </c>
      <c r="DA322">
        <v>3344.8560000000002</v>
      </c>
      <c r="DB322">
        <v>0.87361449999999996</v>
      </c>
      <c r="DC322">
        <v>19.889990000000001</v>
      </c>
      <c r="DD322">
        <v>57.185389999999998</v>
      </c>
      <c r="DE322">
        <v>7491.3819999999996</v>
      </c>
      <c r="DF322">
        <v>0.86896459999999998</v>
      </c>
      <c r="DG322">
        <v>20.069030000000001</v>
      </c>
      <c r="DH322">
        <v>76.85324</v>
      </c>
      <c r="DI322">
        <v>10179.23</v>
      </c>
      <c r="DJ322">
        <v>0.86356350000000004</v>
      </c>
      <c r="DK322">
        <v>20.40344</v>
      </c>
      <c r="DL322">
        <v>67.098249999999993</v>
      </c>
      <c r="DM322">
        <v>8988.0939999999991</v>
      </c>
      <c r="DN322">
        <v>0.8585988</v>
      </c>
      <c r="DO322">
        <v>20.829879999999999</v>
      </c>
      <c r="DP322">
        <v>40.463639999999998</v>
      </c>
      <c r="DQ322">
        <v>5476.0379999999996</v>
      </c>
      <c r="DR322">
        <v>0.85434089999999996</v>
      </c>
      <c r="DS322">
        <v>20.676410000000001</v>
      </c>
      <c r="DT322">
        <v>17.75769</v>
      </c>
      <c r="DU322">
        <v>2424.078</v>
      </c>
      <c r="DV322">
        <v>0.84984150000000003</v>
      </c>
      <c r="DW322">
        <v>20.239989999999999</v>
      </c>
      <c r="DX322">
        <v>5.9501189999999999</v>
      </c>
      <c r="DY322">
        <v>819.46529999999996</v>
      </c>
      <c r="DZ322">
        <v>0.84562809999999999</v>
      </c>
      <c r="EA322">
        <v>19.67211</v>
      </c>
      <c r="EB322">
        <v>1.6149819999999999</v>
      </c>
      <c r="EC322">
        <v>223.99170000000001</v>
      </c>
      <c r="ED322">
        <v>0.84157219999999999</v>
      </c>
      <c r="EE322">
        <v>19.159400000000002</v>
      </c>
      <c r="EF322">
        <v>0.3967541</v>
      </c>
      <c r="EG322">
        <v>55.281640000000003</v>
      </c>
      <c r="EH322">
        <v>0.83774079999999995</v>
      </c>
      <c r="EI322">
        <v>19.205480000000001</v>
      </c>
      <c r="EJ322">
        <v>0.1192246</v>
      </c>
      <c r="EK322">
        <v>16.56231</v>
      </c>
      <c r="EL322">
        <v>0.83399699999999999</v>
      </c>
      <c r="EM322">
        <v>19.3475</v>
      </c>
      <c r="EN322">
        <v>6.4462660000000005E-2</v>
      </c>
      <c r="EO322">
        <v>8.8971199999999993</v>
      </c>
      <c r="EP322">
        <v>0.83030269999999995</v>
      </c>
      <c r="EQ322">
        <v>19.611260000000001</v>
      </c>
      <c r="ER322">
        <v>5.4134889999999998E-2</v>
      </c>
      <c r="ES322">
        <v>7.4671099999999999</v>
      </c>
      <c r="ET322">
        <v>0.82718499999999995</v>
      </c>
      <c r="EU322">
        <v>20.058060000000001</v>
      </c>
      <c r="EV322">
        <v>5.2087099999999997E-2</v>
      </c>
      <c r="EW322">
        <v>7.2006540000000001</v>
      </c>
      <c r="EX322">
        <v>0.82412470000000004</v>
      </c>
      <c r="EY322">
        <v>20.190660000000001</v>
      </c>
      <c r="EZ322">
        <v>5.1328209999999999E-2</v>
      </c>
      <c r="FA322">
        <v>7.119345</v>
      </c>
      <c r="FB322">
        <v>0.82077999999999995</v>
      </c>
      <c r="FC322">
        <v>19.9099</v>
      </c>
      <c r="FD322" s="1">
        <v>5.0035639999999999E-2</v>
      </c>
      <c r="FE322">
        <v>6.9674969999999998</v>
      </c>
      <c r="FF322">
        <v>0.81813270000000005</v>
      </c>
      <c r="FG322">
        <v>19.440719999999999</v>
      </c>
      <c r="FH322" s="1">
        <v>4.7759889999999999E-2</v>
      </c>
      <c r="FI322">
        <v>6.6714599999999997</v>
      </c>
      <c r="FJ322">
        <v>0.81545009999999996</v>
      </c>
      <c r="FK322">
        <v>18.96358</v>
      </c>
      <c r="FL322" s="1">
        <v>4.4630969999999999E-2</v>
      </c>
      <c r="FM322" s="1">
        <v>6.2547509999999997</v>
      </c>
      <c r="FN322">
        <v>0.81250100000000003</v>
      </c>
      <c r="FO322">
        <v>19.249199999999998</v>
      </c>
      <c r="FP322" s="1">
        <v>4.106253E-2</v>
      </c>
      <c r="FQ322" s="1">
        <v>5.7772509999999997</v>
      </c>
      <c r="FR322">
        <v>0.80995879999999998</v>
      </c>
      <c r="FS322">
        <v>19.737970000000001</v>
      </c>
      <c r="FT322" s="1">
        <v>3.745515E-2</v>
      </c>
      <c r="FU322" s="1">
        <v>5.2877169999999998</v>
      </c>
      <c r="FV322">
        <v>0.8076004</v>
      </c>
      <c r="FW322">
        <v>20.38391</v>
      </c>
      <c r="FX322" s="1">
        <v>3.4024289999999999E-2</v>
      </c>
      <c r="FY322" s="1">
        <v>4.8175540000000003</v>
      </c>
      <c r="FZ322">
        <v>0.80374190000000001</v>
      </c>
      <c r="GA322">
        <v>20.895050000000001</v>
      </c>
      <c r="GB322" s="1">
        <v>3.0902220000000001E-2</v>
      </c>
      <c r="GC322" s="1">
        <v>4.3914859999999996</v>
      </c>
      <c r="GD322">
        <v>0.79921469999999994</v>
      </c>
      <c r="GE322">
        <v>20.82197</v>
      </c>
      <c r="GF322" s="1">
        <v>2.8071780000000001E-2</v>
      </c>
      <c r="GG322" s="1">
        <v>4.0053140000000003</v>
      </c>
      <c r="GH322">
        <v>0.79443649999999999</v>
      </c>
      <c r="GI322">
        <v>20.425540000000002</v>
      </c>
      <c r="GJ322" s="1">
        <v>2.5486269999999998E-2</v>
      </c>
      <c r="GK322" s="1">
        <v>3.6531790000000002</v>
      </c>
      <c r="GL322">
        <v>0.78970119999999999</v>
      </c>
      <c r="GM322">
        <v>20.038689999999999</v>
      </c>
      <c r="GN322" s="1">
        <v>2.3136549999999999E-2</v>
      </c>
      <c r="GO322" s="1">
        <v>3.331658</v>
      </c>
      <c r="GP322">
        <v>0.785165</v>
      </c>
      <c r="GQ322">
        <v>19.83455</v>
      </c>
      <c r="GR322" s="1">
        <v>2.0998550000000001E-2</v>
      </c>
      <c r="GS322" s="1">
        <v>3.0372270000000001</v>
      </c>
      <c r="GT322">
        <v>0.78061029999999998</v>
      </c>
      <c r="GU322">
        <v>20.49</v>
      </c>
      <c r="GV322" s="1">
        <v>1.9060560000000001E-2</v>
      </c>
      <c r="GW322" s="1">
        <v>2.7689059999999999</v>
      </c>
      <c r="GX322">
        <v>0.77587309999999998</v>
      </c>
      <c r="GY322">
        <v>21.233550000000001</v>
      </c>
      <c r="GZ322" s="1">
        <v>1.7291250000000001E-2</v>
      </c>
      <c r="HA322" s="1">
        <v>2.5243660000000001</v>
      </c>
      <c r="HB322">
        <v>0.77195879999999995</v>
      </c>
      <c r="HC322">
        <v>22.033339999999999</v>
      </c>
      <c r="HD322" s="1">
        <v>1.570709E-2</v>
      </c>
      <c r="HE322" s="1">
        <v>2.3020649999999998</v>
      </c>
      <c r="HF322">
        <v>0.76810769999999995</v>
      </c>
      <c r="HG322">
        <v>22.50451</v>
      </c>
      <c r="HH322" s="1">
        <v>1.427252E-2</v>
      </c>
      <c r="HI322" s="1">
        <v>2.0998559999999999</v>
      </c>
      <c r="HJ322">
        <v>0.76353090000000001</v>
      </c>
      <c r="HK322">
        <v>22.3506</v>
      </c>
      <c r="HL322" s="1">
        <v>1.298375E-2</v>
      </c>
      <c r="HM322" s="1">
        <v>1.9182969999999999</v>
      </c>
      <c r="HN322">
        <v>0.75861800000000001</v>
      </c>
      <c r="HO322">
        <v>21.807690000000001</v>
      </c>
      <c r="HP322" s="1">
        <v>1.1819049999999999E-2</v>
      </c>
      <c r="HQ322" s="1">
        <v>1.754084</v>
      </c>
      <c r="HR322">
        <v>0.75389949999999994</v>
      </c>
      <c r="HS322">
        <v>21.351199999999999</v>
      </c>
      <c r="HT322" s="1">
        <v>1.0766990000000001E-2</v>
      </c>
      <c r="HU322" s="1">
        <v>1.6044119999999999</v>
      </c>
      <c r="HV322">
        <v>0.74939089999999997</v>
      </c>
      <c r="HW322">
        <v>21.103480000000001</v>
      </c>
      <c r="HX322" s="1">
        <v>9.8078090000000007E-3</v>
      </c>
      <c r="HY322" s="1">
        <v>1.4670559999999999</v>
      </c>
      <c r="HZ322">
        <v>0.74499199999999999</v>
      </c>
      <c r="IA322">
        <v>21.71058</v>
      </c>
      <c r="IB322" s="1">
        <v>8.9268119999999992E-3</v>
      </c>
      <c r="IC322" s="1">
        <v>1.340516</v>
      </c>
      <c r="ID322">
        <v>0.74045150000000004</v>
      </c>
      <c r="IE322">
        <v>21.90766</v>
      </c>
      <c r="IF322" s="1">
        <v>8.1130609999999995E-3</v>
      </c>
      <c r="IG322" s="1">
        <v>1.2236579999999999</v>
      </c>
      <c r="IH322">
        <v>0.73614780000000002</v>
      </c>
      <c r="II322">
        <v>22.712129999999998</v>
      </c>
      <c r="IJ322" s="1">
        <v>7.3660499999999999E-3</v>
      </c>
      <c r="IK322" s="1">
        <v>1.1159129999999999</v>
      </c>
      <c r="IL322">
        <v>0.73220059999999998</v>
      </c>
      <c r="IM322">
        <v>23.115549999999999</v>
      </c>
      <c r="IN322" s="1">
        <v>6.6885249999999999E-3</v>
      </c>
      <c r="IO322" s="1">
        <v>1.017352</v>
      </c>
      <c r="IP322">
        <v>0.72861169999999997</v>
      </c>
      <c r="IQ322">
        <v>23.0397</v>
      </c>
      <c r="IR322" s="1">
        <v>6.0761879999999997E-3</v>
      </c>
      <c r="IS322" s="1">
        <v>0.92770830000000004</v>
      </c>
      <c r="IT322">
        <v>0.72537200000000002</v>
      </c>
      <c r="IU322">
        <v>22.582080000000001</v>
      </c>
      <c r="IV322" s="1">
        <v>5.5225990000000004E-3</v>
      </c>
      <c r="IW322" s="1">
        <v>0.84614710000000004</v>
      </c>
      <c r="IX322">
        <v>0.72239419999999999</v>
      </c>
      <c r="IY322">
        <v>21.98179</v>
      </c>
      <c r="IZ322" s="1">
        <v>5.015088E-3</v>
      </c>
      <c r="JA322" s="1">
        <v>0.77101059999999999</v>
      </c>
      <c r="JB322">
        <v>0.71976929999999995</v>
      </c>
      <c r="JC322">
        <v>21.712230000000002</v>
      </c>
      <c r="JD322" s="1">
        <v>4.5412819999999998E-3</v>
      </c>
      <c r="JE322" s="1">
        <v>0.70031770000000004</v>
      </c>
      <c r="JF322">
        <v>0.71712419999999999</v>
      </c>
      <c r="JG322">
        <v>22.601890000000001</v>
      </c>
      <c r="JH322" s="1">
        <v>4.0885030000000003E-3</v>
      </c>
      <c r="JI322" s="1">
        <v>0.63246420000000003</v>
      </c>
      <c r="JJ322">
        <v>0.71473940000000002</v>
      </c>
      <c r="JK322">
        <v>23.823419999999999</v>
      </c>
      <c r="JL322" s="1">
        <v>3.651629E-3</v>
      </c>
      <c r="JM322" s="1">
        <v>0.56649020000000005</v>
      </c>
      <c r="JN322">
        <v>0.71270250000000002</v>
      </c>
      <c r="JO322">
        <v>25.209289999999999</v>
      </c>
      <c r="JP322" s="1">
        <v>3.23259E-3</v>
      </c>
      <c r="JQ322" s="1">
        <v>0.50273970000000001</v>
      </c>
      <c r="JR322">
        <v>0.71094970000000002</v>
      </c>
      <c r="JS322">
        <v>26.258330000000001</v>
      </c>
      <c r="JT322" s="1">
        <v>2.8412340000000002E-3</v>
      </c>
      <c r="JU322" s="1">
        <v>0.4427992</v>
      </c>
      <c r="JV322">
        <v>0.70955279999999998</v>
      </c>
      <c r="JW322">
        <v>26.312370000000001</v>
      </c>
      <c r="JX322" s="1">
        <v>2.4875800000000001E-3</v>
      </c>
      <c r="JY322" s="1">
        <v>0.38833499999999999</v>
      </c>
      <c r="JZ322">
        <v>0.70841410000000005</v>
      </c>
      <c r="KA322">
        <v>25.5822</v>
      </c>
      <c r="KB322" s="1">
        <v>2.1785509999999999E-3</v>
      </c>
      <c r="KC322" s="1">
        <v>0.34053640000000002</v>
      </c>
      <c r="KD322">
        <v>0.70746799999999999</v>
      </c>
      <c r="KE322">
        <v>24.785119999999999</v>
      </c>
      <c r="KF322" s="1">
        <v>1.9146160000000001E-3</v>
      </c>
      <c r="KG322" s="1">
        <v>0.2996028</v>
      </c>
      <c r="KH322">
        <v>0.70676229999999995</v>
      </c>
      <c r="KI322">
        <v>24.107690000000002</v>
      </c>
      <c r="KJ322" s="1">
        <v>1.6908489999999999E-3</v>
      </c>
      <c r="KK322" s="1">
        <v>0.2647544</v>
      </c>
      <c r="KL322">
        <v>0.70623440000000004</v>
      </c>
      <c r="KM322">
        <v>24.35887</v>
      </c>
      <c r="KN322" s="1">
        <v>1.496484E-3</v>
      </c>
      <c r="KO322" s="1">
        <v>0.2344918</v>
      </c>
      <c r="KP322">
        <v>0.70588189999999995</v>
      </c>
      <c r="KQ322">
        <v>24.841470000000001</v>
      </c>
      <c r="KR322" s="1">
        <v>1.3216650000000001E-3</v>
      </c>
      <c r="KS322" s="1">
        <v>0.2072271</v>
      </c>
      <c r="KT322">
        <v>0.7056791</v>
      </c>
      <c r="KU322">
        <v>25.239820000000002</v>
      </c>
      <c r="KV322" s="1">
        <v>1.159394E-3</v>
      </c>
      <c r="KW322" s="1">
        <v>0.18189459999999999</v>
      </c>
      <c r="KX322">
        <v>0.70558699999999996</v>
      </c>
      <c r="KY322">
        <v>25.442730000000001</v>
      </c>
      <c r="KZ322" s="1">
        <v>1.0087099999999999E-3</v>
      </c>
      <c r="LA322" s="1">
        <v>0.15831970000000001</v>
      </c>
      <c r="LB322">
        <v>0.70562329999999995</v>
      </c>
      <c r="LC322">
        <v>25.062660000000001</v>
      </c>
      <c r="LD322" s="1">
        <v>8.7303290000000002E-4</v>
      </c>
      <c r="LE322" s="1">
        <v>0.1370624</v>
      </c>
      <c r="LF322">
        <v>0.70580339999999997</v>
      </c>
      <c r="LG322">
        <v>24.4541</v>
      </c>
      <c r="LH322" s="1">
        <v>7.5720159999999998E-4</v>
      </c>
      <c r="LI322" s="1">
        <v>0.11886869999999999</v>
      </c>
      <c r="LJ322">
        <v>0.70609049999999995</v>
      </c>
      <c r="LK322">
        <v>23.727129999999999</v>
      </c>
      <c r="LL322" s="1">
        <v>6.6345360000000003E-4</v>
      </c>
      <c r="LM322" s="1">
        <v>0.1041123</v>
      </c>
      <c r="LN322">
        <v>0.70648080000000002</v>
      </c>
      <c r="LO322">
        <v>23.297940000000001</v>
      </c>
      <c r="LP322" s="1">
        <v>5.9045600000000005E-4</v>
      </c>
      <c r="LQ322" s="1">
        <v>9.2591090000000001E-2</v>
      </c>
      <c r="LR322">
        <v>0.70697639999999995</v>
      </c>
      <c r="LS322">
        <v>23.84975</v>
      </c>
      <c r="LT322" s="1">
        <v>5.3390519999999995E-4</v>
      </c>
      <c r="LU322" s="1">
        <v>8.3663139999999997E-2</v>
      </c>
      <c r="LV322">
        <v>0.7075051</v>
      </c>
      <c r="LW322">
        <v>24.77373</v>
      </c>
      <c r="LX322" s="1">
        <v>4.8864990000000005E-4</v>
      </c>
      <c r="LY322" s="1">
        <v>7.6525960000000004E-2</v>
      </c>
      <c r="LZ322">
        <v>0.70805899999999999</v>
      </c>
      <c r="MA322">
        <v>26.03426</v>
      </c>
      <c r="MB322" s="1">
        <v>4.5050139999999999E-4</v>
      </c>
      <c r="MC322" s="1">
        <v>7.0507890000000004E-2</v>
      </c>
      <c r="MD322">
        <v>0.70861850000000004</v>
      </c>
      <c r="ME322">
        <v>26.939319999999999</v>
      </c>
      <c r="MF322" s="1">
        <v>4.1671520000000002E-4</v>
      </c>
      <c r="MG322" s="1">
        <v>6.5181139999999999E-2</v>
      </c>
      <c r="MH322">
        <v>0.70912649999999999</v>
      </c>
      <c r="MI322">
        <v>27.134910000000001</v>
      </c>
      <c r="MJ322" s="1">
        <v>3.8614390000000001E-4</v>
      </c>
      <c r="MK322" s="1">
        <v>6.0364399999999999E-2</v>
      </c>
      <c r="ML322">
        <v>0.70957490000000001</v>
      </c>
      <c r="MM322">
        <v>26.430060000000001</v>
      </c>
      <c r="MN322" s="1">
        <v>3.586377E-4</v>
      </c>
      <c r="MO322" s="1">
        <v>5.6033529999999998E-2</v>
      </c>
      <c r="MP322">
        <v>0.70992719999999998</v>
      </c>
      <c r="MQ322">
        <v>25.614889999999999</v>
      </c>
      <c r="MR322" s="1">
        <v>3.3430279999999997E-4</v>
      </c>
      <c r="MS322" s="1">
        <v>5.2205330000000001E-2</v>
      </c>
      <c r="MT322">
        <v>0.71023879999999995</v>
      </c>
      <c r="MU322">
        <v>24.850919999999999</v>
      </c>
      <c r="MV322" s="1">
        <v>3.131373E-4</v>
      </c>
      <c r="MW322" s="1">
        <v>4.8870999999999998E-2</v>
      </c>
      <c r="MX322">
        <v>0.71044850000000004</v>
      </c>
      <c r="MY322">
        <v>24.84449</v>
      </c>
      <c r="MZ322" s="1">
        <v>2.9476269999999998E-4</v>
      </c>
      <c r="NA322" s="1">
        <v>4.5984690000000002E-2</v>
      </c>
      <c r="NB322">
        <v>0.71056870000000005</v>
      </c>
      <c r="NC322">
        <v>25.400230000000001</v>
      </c>
      <c r="ND322" s="1">
        <v>2.787992E-4</v>
      </c>
      <c r="NE322" s="1">
        <v>4.3479999999999998E-2</v>
      </c>
      <c r="NF322">
        <v>0.71056870000000005</v>
      </c>
      <c r="NG322">
        <v>25.400230000000001</v>
      </c>
      <c r="NH322" s="1">
        <v>2.787992E-4</v>
      </c>
      <c r="NI322" s="1">
        <v>4.3479999999999998E-2</v>
      </c>
      <c r="NJ322">
        <v>0.71056870000000005</v>
      </c>
      <c r="NK322">
        <v>25.400230000000001</v>
      </c>
      <c r="NL322" s="1">
        <v>2.787992E-4</v>
      </c>
      <c r="NM322" s="1">
        <v>4.3479999999999998E-2</v>
      </c>
      <c r="NN322">
        <v>0.71056870000000005</v>
      </c>
      <c r="NO322">
        <v>25.400230000000001</v>
      </c>
      <c r="NP322" s="1">
        <v>2.787992E-4</v>
      </c>
      <c r="NQ322" s="1">
        <v>4.3479999999999998E-2</v>
      </c>
      <c r="NR322">
        <v>0.71056870000000005</v>
      </c>
      <c r="NS322">
        <v>25.400230000000001</v>
      </c>
      <c r="NT322" s="1">
        <v>2.787992E-4</v>
      </c>
      <c r="NU322" s="1">
        <v>4.3479999999999998E-2</v>
      </c>
      <c r="NV322">
        <v>0.71056870000000005</v>
      </c>
      <c r="NW322">
        <v>25.400230000000001</v>
      </c>
      <c r="NX322" s="1">
        <v>2.787992E-4</v>
      </c>
      <c r="NY322" s="1">
        <v>4.3479999999999998E-2</v>
      </c>
      <c r="NZ322">
        <v>0.71056870000000005</v>
      </c>
      <c r="OA322">
        <v>25.400230000000001</v>
      </c>
      <c r="OB322" s="1">
        <v>2.787992E-4</v>
      </c>
      <c r="OC322" s="1">
        <v>4.3479999999999998E-2</v>
      </c>
      <c r="OD322">
        <v>0.71056870000000005</v>
      </c>
      <c r="OE322">
        <v>25.400230000000001</v>
      </c>
      <c r="OF322" s="1">
        <v>2.787992E-4</v>
      </c>
      <c r="OG322" s="1">
        <v>4.3479999999999998E-2</v>
      </c>
      <c r="OH322">
        <v>0.71056870000000005</v>
      </c>
      <c r="OI322">
        <v>25.400230000000001</v>
      </c>
      <c r="OJ322" s="1">
        <v>2.787992E-4</v>
      </c>
      <c r="OK322" s="1">
        <v>4.3479999999999998E-2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1.2817289999999999</v>
      </c>
      <c r="G323">
        <v>18.827089999999998</v>
      </c>
      <c r="H323">
        <v>0</v>
      </c>
      <c r="I323">
        <v>0</v>
      </c>
      <c r="J323">
        <v>1.2785260000000001</v>
      </c>
      <c r="K323">
        <v>19.255790000000001</v>
      </c>
      <c r="L323">
        <v>0</v>
      </c>
      <c r="M323">
        <v>0</v>
      </c>
      <c r="N323">
        <v>1.275193</v>
      </c>
      <c r="O323">
        <v>19.85331</v>
      </c>
      <c r="P323">
        <v>0</v>
      </c>
      <c r="Q323">
        <v>0</v>
      </c>
      <c r="R323">
        <v>1.2718799999999999</v>
      </c>
      <c r="S323">
        <v>20.563859999999998</v>
      </c>
      <c r="T323">
        <v>0</v>
      </c>
      <c r="U323">
        <v>0</v>
      </c>
      <c r="V323">
        <v>1.2684839999999999</v>
      </c>
      <c r="W323">
        <v>21.18308</v>
      </c>
      <c r="X323">
        <v>0</v>
      </c>
      <c r="Y323">
        <v>0</v>
      </c>
      <c r="Z323">
        <v>1.2651289999999999</v>
      </c>
      <c r="AA323">
        <v>21.237829999999999</v>
      </c>
      <c r="AB323">
        <v>0</v>
      </c>
      <c r="AC323">
        <v>0</v>
      </c>
      <c r="AD323">
        <v>1.261714</v>
      </c>
      <c r="AE323">
        <v>20.66939</v>
      </c>
      <c r="AF323">
        <v>0</v>
      </c>
      <c r="AG323">
        <v>0</v>
      </c>
      <c r="AH323">
        <v>1.2583040000000001</v>
      </c>
      <c r="AI323">
        <v>19.984749999999998</v>
      </c>
      <c r="AJ323">
        <v>0</v>
      </c>
      <c r="AK323">
        <v>0</v>
      </c>
      <c r="AL323">
        <v>1.254872</v>
      </c>
      <c r="AM323">
        <v>19.48649</v>
      </c>
      <c r="AN323">
        <v>0</v>
      </c>
      <c r="AO323">
        <v>0</v>
      </c>
      <c r="AP323">
        <v>1.2514460000000001</v>
      </c>
      <c r="AQ323">
        <v>19.799949999999999</v>
      </c>
      <c r="AR323">
        <v>0</v>
      </c>
      <c r="AS323">
        <v>0</v>
      </c>
      <c r="AT323">
        <v>1.2480830000000001</v>
      </c>
      <c r="AU323">
        <v>20.41283</v>
      </c>
      <c r="AV323">
        <v>0</v>
      </c>
      <c r="AW323">
        <v>0</v>
      </c>
      <c r="AX323">
        <v>1.244677</v>
      </c>
      <c r="AY323">
        <v>21.04823</v>
      </c>
      <c r="AZ323">
        <v>0</v>
      </c>
      <c r="BA323">
        <v>0</v>
      </c>
      <c r="BB323">
        <v>1.241215</v>
      </c>
      <c r="BC323">
        <v>21.581250000000001</v>
      </c>
      <c r="BD323">
        <v>0</v>
      </c>
      <c r="BE323">
        <v>0</v>
      </c>
      <c r="BF323">
        <v>1.237601</v>
      </c>
      <c r="BG323">
        <v>21.592079999999999</v>
      </c>
      <c r="BH323">
        <v>0</v>
      </c>
      <c r="BI323">
        <v>0</v>
      </c>
      <c r="BJ323">
        <v>1.2337450000000001</v>
      </c>
      <c r="BK323">
        <v>21.294640000000001</v>
      </c>
      <c r="BL323">
        <v>0</v>
      </c>
      <c r="BM323">
        <v>0</v>
      </c>
      <c r="BN323">
        <v>1.229975</v>
      </c>
      <c r="BO323">
        <v>20.885590000000001</v>
      </c>
      <c r="BP323">
        <v>9.7522009999999995E-30</v>
      </c>
      <c r="BQ323">
        <v>8.37604E-28</v>
      </c>
      <c r="BR323">
        <v>1.2261550000000001</v>
      </c>
      <c r="BS323">
        <v>20.61121</v>
      </c>
      <c r="BT323" s="1">
        <v>2.7078979999999999E-20</v>
      </c>
      <c r="BU323" s="1">
        <v>2.6825260000000002E-18</v>
      </c>
      <c r="BV323">
        <v>1.222281</v>
      </c>
      <c r="BW323">
        <v>20.549150000000001</v>
      </c>
      <c r="BX323" s="1">
        <v>2.663462E-13</v>
      </c>
      <c r="BY323" s="1">
        <v>2.4391229999999998E-11</v>
      </c>
      <c r="BZ323">
        <v>1.2182930000000001</v>
      </c>
      <c r="CA323">
        <v>20.966670000000001</v>
      </c>
      <c r="CB323" s="1">
        <v>7.503116E-9</v>
      </c>
      <c r="CC323" s="1">
        <v>7.4356929999999998E-7</v>
      </c>
      <c r="CD323">
        <v>1.214351</v>
      </c>
      <c r="CE323">
        <v>21.282489999999999</v>
      </c>
      <c r="CF323" s="1">
        <v>6.2906639999999996E-6</v>
      </c>
      <c r="CG323" s="1">
        <v>6.443531E-4</v>
      </c>
      <c r="CH323">
        <v>1.2103029999999999</v>
      </c>
      <c r="CI323">
        <v>21.52441</v>
      </c>
      <c r="CJ323" s="1">
        <v>9.6810739999999998E-4</v>
      </c>
      <c r="CK323" s="1">
        <v>0.1014153</v>
      </c>
      <c r="CL323">
        <v>1.206135</v>
      </c>
      <c r="CM323">
        <v>21.36815</v>
      </c>
      <c r="CN323" s="1">
        <v>4.4320430000000001E-2</v>
      </c>
      <c r="CO323" s="1">
        <v>4.7362409999999997</v>
      </c>
      <c r="CP323">
        <v>1.2017800000000001</v>
      </c>
      <c r="CQ323">
        <v>21.102709999999998</v>
      </c>
      <c r="CR323" s="1">
        <v>0.77717049999999999</v>
      </c>
      <c r="CS323" s="1">
        <v>84.566149999999993</v>
      </c>
      <c r="CT323">
        <v>1.1967749999999999</v>
      </c>
      <c r="CU323">
        <v>20.66714</v>
      </c>
      <c r="CV323" s="1">
        <v>6.1498270000000002</v>
      </c>
      <c r="CW323">
        <v>680.3904</v>
      </c>
      <c r="CX323">
        <v>1.1914709999999999</v>
      </c>
      <c r="CY323">
        <v>20.191780000000001</v>
      </c>
      <c r="CZ323">
        <v>24.829820000000002</v>
      </c>
      <c r="DA323">
        <v>2788.1979999999999</v>
      </c>
      <c r="DB323">
        <v>1.1847989999999999</v>
      </c>
      <c r="DC323">
        <v>19.894950000000001</v>
      </c>
      <c r="DD323">
        <v>56.039810000000003</v>
      </c>
      <c r="DE323">
        <v>6387.5079999999998</v>
      </c>
      <c r="DF323">
        <v>1.17648</v>
      </c>
      <c r="DG323">
        <v>20.066410000000001</v>
      </c>
      <c r="DH323">
        <v>76.578869999999995</v>
      </c>
      <c r="DI323">
        <v>8859.6650000000009</v>
      </c>
      <c r="DJ323">
        <v>1.166757</v>
      </c>
      <c r="DK323">
        <v>20.39603</v>
      </c>
      <c r="DL323">
        <v>67.874750000000006</v>
      </c>
      <c r="DM323">
        <v>7972.1390000000001</v>
      </c>
      <c r="DN323">
        <v>1.157373</v>
      </c>
      <c r="DO323">
        <v>20.826519999999999</v>
      </c>
      <c r="DP323">
        <v>41.492109999999997</v>
      </c>
      <c r="DQ323">
        <v>4941.7120000000004</v>
      </c>
      <c r="DR323">
        <v>1.148593</v>
      </c>
      <c r="DS323">
        <v>20.683319999999998</v>
      </c>
      <c r="DT323">
        <v>18.43327</v>
      </c>
      <c r="DU323">
        <v>2222.4679999999998</v>
      </c>
      <c r="DV323">
        <v>1.1391039999999999</v>
      </c>
      <c r="DW323">
        <v>20.2546</v>
      </c>
      <c r="DX323">
        <v>6.2428860000000004</v>
      </c>
      <c r="DY323">
        <v>762.00340000000006</v>
      </c>
      <c r="DZ323">
        <v>1.1296980000000001</v>
      </c>
      <c r="EA323">
        <v>19.691839999999999</v>
      </c>
      <c r="EB323">
        <v>1.708386</v>
      </c>
      <c r="EC323">
        <v>210.7183</v>
      </c>
      <c r="ED323">
        <v>1.1197319999999999</v>
      </c>
      <c r="EE323">
        <v>19.17259</v>
      </c>
      <c r="EF323">
        <v>0.42021360000000002</v>
      </c>
      <c r="EG323">
        <v>52.212409999999998</v>
      </c>
      <c r="EH323">
        <v>1.109942</v>
      </c>
      <c r="EI323">
        <v>19.215669999999999</v>
      </c>
      <c r="EJ323">
        <v>0.1241549</v>
      </c>
      <c r="EK323">
        <v>15.370279999999999</v>
      </c>
      <c r="EL323">
        <v>1.100223</v>
      </c>
      <c r="EM323">
        <v>19.35304</v>
      </c>
      <c r="EN323">
        <v>6.5403649999999994E-2</v>
      </c>
      <c r="EO323">
        <v>8.0186650000000004</v>
      </c>
      <c r="EP323">
        <v>1.090314</v>
      </c>
      <c r="EQ323">
        <v>19.60689</v>
      </c>
      <c r="ER323">
        <v>5.4312819999999998E-2</v>
      </c>
      <c r="ES323">
        <v>6.6534139999999997</v>
      </c>
      <c r="ET323">
        <v>1.081083</v>
      </c>
      <c r="EU323">
        <v>20.057130000000001</v>
      </c>
      <c r="EV323">
        <v>5.2120989999999999E-2</v>
      </c>
      <c r="EW323">
        <v>6.4111440000000002</v>
      </c>
      <c r="EX323">
        <v>1.071844</v>
      </c>
      <c r="EY323">
        <v>20.193750000000001</v>
      </c>
      <c r="EZ323" s="1">
        <v>5.135634E-2</v>
      </c>
      <c r="FA323">
        <v>6.3536580000000002</v>
      </c>
      <c r="FB323">
        <v>1.0622210000000001</v>
      </c>
      <c r="FC323">
        <v>19.913540000000001</v>
      </c>
      <c r="FD323" s="1">
        <v>5.0099970000000001E-2</v>
      </c>
      <c r="FE323">
        <v>6.2398579999999999</v>
      </c>
      <c r="FF323">
        <v>1.0533790000000001</v>
      </c>
      <c r="FG323">
        <v>19.45701</v>
      </c>
      <c r="FH323" s="1">
        <v>4.7868840000000003E-2</v>
      </c>
      <c r="FI323">
        <v>5.9976010000000004</v>
      </c>
      <c r="FJ323">
        <v>1.0440700000000001</v>
      </c>
      <c r="FK323">
        <v>18.97523</v>
      </c>
      <c r="FL323" s="1">
        <v>4.4769009999999998E-2</v>
      </c>
      <c r="FM323" s="1">
        <v>5.6451580000000003</v>
      </c>
      <c r="FN323">
        <v>1.0336430000000001</v>
      </c>
      <c r="FO323">
        <v>19.256830000000001</v>
      </c>
      <c r="FP323" s="1">
        <v>4.1210950000000003E-2</v>
      </c>
      <c r="FQ323" s="1">
        <v>5.2335770000000004</v>
      </c>
      <c r="FR323">
        <v>1.0237719999999999</v>
      </c>
      <c r="FS323">
        <v>19.744620000000001</v>
      </c>
      <c r="FT323" s="1">
        <v>3.760467E-2</v>
      </c>
      <c r="FU323" s="1">
        <v>4.807245</v>
      </c>
      <c r="FV323">
        <v>1.0140940000000001</v>
      </c>
      <c r="FW323">
        <v>20.387239999999998</v>
      </c>
      <c r="FX323" s="1">
        <v>3.41645E-2</v>
      </c>
      <c r="FY323" s="1">
        <v>4.3941749999999997</v>
      </c>
      <c r="FZ323">
        <v>1.00508</v>
      </c>
      <c r="GA323">
        <v>20.90314</v>
      </c>
      <c r="GB323" s="1">
        <v>3.10292E-2</v>
      </c>
      <c r="GC323" s="1">
        <v>4.0128079999999997</v>
      </c>
      <c r="GD323">
        <v>0.99580489999999999</v>
      </c>
      <c r="GE323">
        <v>20.831790000000002</v>
      </c>
      <c r="GF323" s="1">
        <v>2.818795E-2</v>
      </c>
      <c r="GG323" s="1">
        <v>3.6653570000000002</v>
      </c>
      <c r="GH323">
        <v>0.98614930000000001</v>
      </c>
      <c r="GI323">
        <v>20.429790000000001</v>
      </c>
      <c r="GJ323" s="1">
        <v>2.559287E-2</v>
      </c>
      <c r="GK323" s="1">
        <v>3.3483779999999999</v>
      </c>
      <c r="GL323">
        <v>0.97653829999999997</v>
      </c>
      <c r="GM323">
        <v>20.046430000000001</v>
      </c>
      <c r="GN323" s="1">
        <v>2.3234919999999999E-2</v>
      </c>
      <c r="GO323" s="1">
        <v>3.0585390000000001</v>
      </c>
      <c r="GP323">
        <v>0.96708570000000005</v>
      </c>
      <c r="GQ323">
        <v>19.830490000000001</v>
      </c>
      <c r="GR323" s="1">
        <v>2.1088699999999998E-2</v>
      </c>
      <c r="GS323" s="1">
        <v>2.79284</v>
      </c>
      <c r="GT323">
        <v>0.95757899999999996</v>
      </c>
      <c r="GU323">
        <v>20.484349999999999</v>
      </c>
      <c r="GV323" s="1">
        <v>1.914337E-2</v>
      </c>
      <c r="GW323" s="1">
        <v>2.550484</v>
      </c>
      <c r="GX323">
        <v>0.94766039999999996</v>
      </c>
      <c r="GY323">
        <v>21.230149999999998</v>
      </c>
      <c r="GZ323" s="1">
        <v>1.7366820000000002E-2</v>
      </c>
      <c r="HA323" s="1">
        <v>2.3293620000000002</v>
      </c>
      <c r="HB323">
        <v>0.93883130000000004</v>
      </c>
      <c r="HC323">
        <v>22.035430000000002</v>
      </c>
      <c r="HD323" s="1">
        <v>1.577663E-2</v>
      </c>
      <c r="HE323" s="1">
        <v>2.1279910000000002</v>
      </c>
      <c r="HF323">
        <v>0.92997439999999998</v>
      </c>
      <c r="HG323">
        <v>22.513100000000001</v>
      </c>
      <c r="HH323" s="1">
        <v>1.433516E-2</v>
      </c>
      <c r="HI323" s="1">
        <v>1.944466</v>
      </c>
      <c r="HJ323">
        <v>0.92138810000000004</v>
      </c>
      <c r="HK323">
        <v>22.36692</v>
      </c>
      <c r="HL323" s="1">
        <v>1.304056E-2</v>
      </c>
      <c r="HM323" s="1">
        <v>1.778383</v>
      </c>
      <c r="HN323">
        <v>0.91311010000000004</v>
      </c>
      <c r="HO323">
        <v>21.815339999999999</v>
      </c>
      <c r="HP323" s="1">
        <v>1.187097E-2</v>
      </c>
      <c r="HQ323" s="1">
        <v>1.6274169999999999</v>
      </c>
      <c r="HR323">
        <v>0.9051439</v>
      </c>
      <c r="HS323">
        <v>21.35858</v>
      </c>
      <c r="HT323" s="1">
        <v>1.081463E-2</v>
      </c>
      <c r="HU323" s="1">
        <v>1.489644</v>
      </c>
      <c r="HV323">
        <v>0.89749230000000002</v>
      </c>
      <c r="HW323">
        <v>21.096830000000001</v>
      </c>
      <c r="HX323" s="1">
        <v>9.8518760000000007E-3</v>
      </c>
      <c r="HY323" s="1">
        <v>1.363151</v>
      </c>
      <c r="HZ323">
        <v>0.89002320000000001</v>
      </c>
      <c r="IA323">
        <v>21.699380000000001</v>
      </c>
      <c r="IB323" s="1">
        <v>8.9677049999999994E-3</v>
      </c>
      <c r="IC323" s="1">
        <v>1.2465489999999999</v>
      </c>
      <c r="ID323">
        <v>0.88239829999999997</v>
      </c>
      <c r="IE323">
        <v>21.897010000000002</v>
      </c>
      <c r="IF323" s="1">
        <v>8.1510109999999997E-3</v>
      </c>
      <c r="IG323" s="1">
        <v>1.138782</v>
      </c>
      <c r="IH323">
        <v>0.87509440000000005</v>
      </c>
      <c r="II323">
        <v>22.700780000000002</v>
      </c>
      <c r="IJ323" s="1">
        <v>7.4010680000000002E-3</v>
      </c>
      <c r="IK323" s="1">
        <v>1.0393680000000001</v>
      </c>
      <c r="IL323">
        <v>0.86820889999999995</v>
      </c>
      <c r="IM323">
        <v>23.124040000000001</v>
      </c>
      <c r="IN323" s="1">
        <v>6.720574E-3</v>
      </c>
      <c r="IO323" s="1">
        <v>0.94829980000000003</v>
      </c>
      <c r="IP323">
        <v>0.86185999999999996</v>
      </c>
      <c r="IQ323">
        <v>23.050350000000002</v>
      </c>
      <c r="IR323" s="1">
        <v>6.1054569999999999E-3</v>
      </c>
      <c r="IS323" s="1">
        <v>0.86538150000000003</v>
      </c>
      <c r="IT323">
        <v>0.85609880000000005</v>
      </c>
      <c r="IU323">
        <v>22.59337</v>
      </c>
      <c r="IV323" s="1">
        <v>5.5494170000000001E-3</v>
      </c>
      <c r="IW323" s="1">
        <v>0.7898269</v>
      </c>
      <c r="IX323">
        <v>0.85079669999999996</v>
      </c>
      <c r="IY323">
        <v>21.997920000000001</v>
      </c>
      <c r="IZ323" s="1">
        <v>5.0401059999999999E-3</v>
      </c>
      <c r="JA323" s="1">
        <v>0.72025240000000001</v>
      </c>
      <c r="JB323">
        <v>0.84608050000000001</v>
      </c>
      <c r="JC323">
        <v>21.711040000000001</v>
      </c>
      <c r="JD323" s="1">
        <v>4.5651440000000001E-3</v>
      </c>
      <c r="JE323" s="1">
        <v>0.65478369999999997</v>
      </c>
      <c r="JF323">
        <v>0.84192330000000004</v>
      </c>
      <c r="JG323">
        <v>22.586089999999999</v>
      </c>
      <c r="JH323" s="1">
        <v>4.1116720000000002E-3</v>
      </c>
      <c r="JI323" s="1">
        <v>0.59177959999999996</v>
      </c>
      <c r="JJ323">
        <v>0.83823559999999997</v>
      </c>
      <c r="JK323">
        <v>23.802029999999998</v>
      </c>
      <c r="JL323" s="1">
        <v>3.674198E-3</v>
      </c>
      <c r="JM323" s="1">
        <v>0.53046490000000002</v>
      </c>
      <c r="JN323">
        <v>0.83508780000000005</v>
      </c>
      <c r="JO323">
        <v>25.187719999999999</v>
      </c>
      <c r="JP323" s="1">
        <v>3.2542589999999998E-3</v>
      </c>
      <c r="JQ323" s="1">
        <v>0.47113339999999998</v>
      </c>
      <c r="JR323">
        <v>0.83242260000000001</v>
      </c>
      <c r="JS323">
        <v>26.257750000000001</v>
      </c>
      <c r="JT323" s="1">
        <v>2.8613549999999999E-3</v>
      </c>
      <c r="JU323" s="1">
        <v>0.41519279999999997</v>
      </c>
      <c r="JV323">
        <v>0.83024330000000002</v>
      </c>
      <c r="JW323">
        <v>26.334969999999998</v>
      </c>
      <c r="JX323" s="1">
        <v>2.5055960000000001E-3</v>
      </c>
      <c r="JY323" s="1">
        <v>0.36424020000000001</v>
      </c>
      <c r="JZ323">
        <v>0.82842859999999996</v>
      </c>
      <c r="KA323">
        <v>25.608470000000001</v>
      </c>
      <c r="KB323" s="1">
        <v>2.194175E-3</v>
      </c>
      <c r="KC323" s="1">
        <v>0.3194168</v>
      </c>
      <c r="KD323">
        <v>0.8269415</v>
      </c>
      <c r="KE323">
        <v>24.816749999999999</v>
      </c>
      <c r="KF323" s="1">
        <v>1.927932E-3</v>
      </c>
      <c r="KG323" s="1">
        <v>0.2809778</v>
      </c>
      <c r="KH323">
        <v>0.82582319999999998</v>
      </c>
      <c r="KI323">
        <v>24.128360000000001</v>
      </c>
      <c r="KJ323" s="1">
        <v>1.702255E-3</v>
      </c>
      <c r="KK323" s="1">
        <v>0.24824860000000001</v>
      </c>
      <c r="KL323">
        <v>0.82496429999999998</v>
      </c>
      <c r="KM323">
        <v>24.35613</v>
      </c>
      <c r="KN323" s="1">
        <v>1.506542E-3</v>
      </c>
      <c r="KO323" s="1">
        <v>0.2198764</v>
      </c>
      <c r="KP323">
        <v>0.82434490000000005</v>
      </c>
      <c r="KQ323">
        <v>24.8399</v>
      </c>
      <c r="KR323" s="1">
        <v>1.330887E-3</v>
      </c>
      <c r="KS323" s="1">
        <v>0.19437570000000001</v>
      </c>
      <c r="KT323">
        <v>0.82396539999999996</v>
      </c>
      <c r="KU323">
        <v>25.226019999999998</v>
      </c>
      <c r="KV323" s="1">
        <v>1.1680180000000001E-3</v>
      </c>
      <c r="KW323" s="1">
        <v>0.17071159999999999</v>
      </c>
      <c r="KX323">
        <v>0.8237738</v>
      </c>
      <c r="KY323">
        <v>25.453949999999999</v>
      </c>
      <c r="KZ323" s="1">
        <v>1.0166610000000001E-3</v>
      </c>
      <c r="LA323" s="1">
        <v>0.14866399999999999</v>
      </c>
      <c r="LB323">
        <v>0.82379469999999999</v>
      </c>
      <c r="LC323">
        <v>25.082000000000001</v>
      </c>
      <c r="LD323" s="1">
        <v>8.8005669999999996E-4</v>
      </c>
      <c r="LE323" s="1">
        <v>0.1287285</v>
      </c>
      <c r="LF323">
        <v>0.82399659999999997</v>
      </c>
      <c r="LG323">
        <v>24.480509999999999</v>
      </c>
      <c r="LH323" s="1">
        <v>7.6306259999999999E-4</v>
      </c>
      <c r="LI323" s="1">
        <v>0.111606</v>
      </c>
      <c r="LJ323">
        <v>0.8243625</v>
      </c>
      <c r="LK323">
        <v>23.754709999999999</v>
      </c>
      <c r="LL323" s="1">
        <v>6.6810489999999997E-4</v>
      </c>
      <c r="LM323" s="1">
        <v>9.7671839999999996E-2</v>
      </c>
      <c r="LN323">
        <v>0.82493839999999996</v>
      </c>
      <c r="LO323">
        <v>23.310790000000001</v>
      </c>
      <c r="LP323" s="1">
        <v>5.9405359999999997E-4</v>
      </c>
      <c r="LQ323" s="1">
        <v>8.6769509999999994E-2</v>
      </c>
      <c r="LR323">
        <v>0.82562009999999997</v>
      </c>
      <c r="LS323">
        <v>23.849519999999998</v>
      </c>
      <c r="LT323" s="1">
        <v>5.3671600000000002E-4</v>
      </c>
      <c r="LU323" s="1">
        <v>7.8327140000000003E-2</v>
      </c>
      <c r="LV323">
        <v>0.82638619999999996</v>
      </c>
      <c r="LW323">
        <v>24.762350000000001</v>
      </c>
      <c r="LX323" s="1">
        <v>4.9094579999999996E-4</v>
      </c>
      <c r="LY323" s="1">
        <v>7.1597060000000004E-2</v>
      </c>
      <c r="LZ323">
        <v>0.82720640000000001</v>
      </c>
      <c r="MA323">
        <v>26.018689999999999</v>
      </c>
      <c r="MB323" s="1">
        <v>4.5248709999999999E-4</v>
      </c>
      <c r="MC323" s="1">
        <v>6.5941390000000003E-2</v>
      </c>
      <c r="MD323">
        <v>0.8280092</v>
      </c>
      <c r="ME323">
        <v>26.937010000000001</v>
      </c>
      <c r="MF323" s="1">
        <v>4.1849360000000002E-4</v>
      </c>
      <c r="MG323" s="1">
        <v>6.0948639999999998E-2</v>
      </c>
      <c r="MH323">
        <v>0.82876870000000002</v>
      </c>
      <c r="MI323">
        <v>27.154640000000001</v>
      </c>
      <c r="MJ323" s="1">
        <v>3.8775419999999999E-4</v>
      </c>
      <c r="MK323" s="1">
        <v>5.6436269999999997E-2</v>
      </c>
      <c r="ML323">
        <v>0.82946629999999999</v>
      </c>
      <c r="MM323">
        <v>26.45881</v>
      </c>
      <c r="MN323" s="1">
        <v>3.6007710000000002E-4</v>
      </c>
      <c r="MO323" s="1">
        <v>5.2376390000000002E-2</v>
      </c>
      <c r="MP323">
        <v>0.83003850000000001</v>
      </c>
      <c r="MQ323">
        <v>25.650120000000001</v>
      </c>
      <c r="MR323" s="1">
        <v>3.3556200000000002E-4</v>
      </c>
      <c r="MS323" s="1">
        <v>4.8782109999999997E-2</v>
      </c>
      <c r="MT323">
        <v>0.83054289999999997</v>
      </c>
      <c r="MU323">
        <v>24.879819999999999</v>
      </c>
      <c r="MV323" s="1">
        <v>3.1423060000000002E-4</v>
      </c>
      <c r="MW323" s="1">
        <v>4.5651190000000001E-2</v>
      </c>
      <c r="MX323">
        <v>0.83087639999999996</v>
      </c>
      <c r="MY323">
        <v>24.85135</v>
      </c>
      <c r="MZ323" s="1">
        <v>2.9570719999999999E-4</v>
      </c>
      <c r="NA323" s="1">
        <v>4.2939890000000001E-2</v>
      </c>
      <c r="NB323">
        <v>0.83109330000000003</v>
      </c>
      <c r="NC323">
        <v>25.397760000000002</v>
      </c>
      <c r="ND323" s="1">
        <v>2.796233E-4</v>
      </c>
      <c r="NE323" s="1">
        <v>4.058821E-2</v>
      </c>
      <c r="NF323">
        <v>0.83109330000000003</v>
      </c>
      <c r="NG323">
        <v>25.397760000000002</v>
      </c>
      <c r="NH323" s="1">
        <v>2.796233E-4</v>
      </c>
      <c r="NI323" s="1">
        <v>4.058821E-2</v>
      </c>
      <c r="NJ323">
        <v>0.83109330000000003</v>
      </c>
      <c r="NK323">
        <v>25.397760000000002</v>
      </c>
      <c r="NL323" s="1">
        <v>2.796233E-4</v>
      </c>
      <c r="NM323" s="1">
        <v>4.058821E-2</v>
      </c>
      <c r="NN323">
        <v>0.83109330000000003</v>
      </c>
      <c r="NO323">
        <v>25.397760000000002</v>
      </c>
      <c r="NP323" s="1">
        <v>2.796233E-4</v>
      </c>
      <c r="NQ323" s="1">
        <v>4.058821E-2</v>
      </c>
      <c r="NR323">
        <v>0.83109330000000003</v>
      </c>
      <c r="NS323">
        <v>25.397760000000002</v>
      </c>
      <c r="NT323" s="1">
        <v>2.796233E-4</v>
      </c>
      <c r="NU323" s="1">
        <v>4.058821E-2</v>
      </c>
      <c r="NV323">
        <v>0.83109330000000003</v>
      </c>
      <c r="NW323">
        <v>25.397760000000002</v>
      </c>
      <c r="NX323" s="1">
        <v>2.796233E-4</v>
      </c>
      <c r="NY323" s="1">
        <v>4.058821E-2</v>
      </c>
      <c r="NZ323">
        <v>0.83109330000000003</v>
      </c>
      <c r="OA323">
        <v>25.397760000000002</v>
      </c>
      <c r="OB323" s="1">
        <v>2.796233E-4</v>
      </c>
      <c r="OC323" s="1">
        <v>4.058821E-2</v>
      </c>
      <c r="OD323">
        <v>0.83109330000000003</v>
      </c>
      <c r="OE323">
        <v>25.397760000000002</v>
      </c>
      <c r="OF323" s="1">
        <v>2.796233E-4</v>
      </c>
      <c r="OG323" s="1">
        <v>4.058821E-2</v>
      </c>
      <c r="OH323">
        <v>0.83109330000000003</v>
      </c>
      <c r="OI323">
        <v>25.397760000000002</v>
      </c>
      <c r="OJ323" s="1">
        <v>2.796233E-4</v>
      </c>
      <c r="OK323" s="1">
        <v>4.058821E-2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0.88616760000000006</v>
      </c>
      <c r="G324">
        <v>18.841229999999999</v>
      </c>
      <c r="H324">
        <v>0</v>
      </c>
      <c r="I324">
        <v>0</v>
      </c>
      <c r="J324">
        <v>0.88424360000000002</v>
      </c>
      <c r="K324">
        <v>19.25891</v>
      </c>
      <c r="L324">
        <v>0</v>
      </c>
      <c r="M324">
        <v>0</v>
      </c>
      <c r="N324">
        <v>0.8822856</v>
      </c>
      <c r="O324">
        <v>19.844639999999998</v>
      </c>
      <c r="P324">
        <v>0</v>
      </c>
      <c r="Q324">
        <v>0</v>
      </c>
      <c r="R324">
        <v>0.88029049999999998</v>
      </c>
      <c r="S324">
        <v>20.555119999999999</v>
      </c>
      <c r="T324">
        <v>0</v>
      </c>
      <c r="U324">
        <v>0</v>
      </c>
      <c r="V324">
        <v>0.87828989999999996</v>
      </c>
      <c r="W324">
        <v>21.18516</v>
      </c>
      <c r="X324">
        <v>0</v>
      </c>
      <c r="Y324">
        <v>0</v>
      </c>
      <c r="Z324">
        <v>0.87628989999999995</v>
      </c>
      <c r="AA324">
        <v>21.25216</v>
      </c>
      <c r="AB324">
        <v>0</v>
      </c>
      <c r="AC324">
        <v>0</v>
      </c>
      <c r="AD324">
        <v>0.87426269999999995</v>
      </c>
      <c r="AE324">
        <v>20.693729999999999</v>
      </c>
      <c r="AF324">
        <v>0</v>
      </c>
      <c r="AG324">
        <v>0</v>
      </c>
      <c r="AH324">
        <v>0.87224429999999997</v>
      </c>
      <c r="AI324">
        <v>20.016490000000001</v>
      </c>
      <c r="AJ324">
        <v>0</v>
      </c>
      <c r="AK324">
        <v>0</v>
      </c>
      <c r="AL324">
        <v>0.87018969999999995</v>
      </c>
      <c r="AM324">
        <v>19.50196</v>
      </c>
      <c r="AN324">
        <v>0</v>
      </c>
      <c r="AO324">
        <v>0</v>
      </c>
      <c r="AP324">
        <v>0.86816020000000005</v>
      </c>
      <c r="AQ324">
        <v>19.806989999999999</v>
      </c>
      <c r="AR324">
        <v>0</v>
      </c>
      <c r="AS324">
        <v>0</v>
      </c>
      <c r="AT324">
        <v>0.86617860000000002</v>
      </c>
      <c r="AU324">
        <v>20.406479999999998</v>
      </c>
      <c r="AV324">
        <v>0</v>
      </c>
      <c r="AW324">
        <v>0</v>
      </c>
      <c r="AX324">
        <v>0.86406870000000002</v>
      </c>
      <c r="AY324">
        <v>21.043990000000001</v>
      </c>
      <c r="AZ324">
        <v>0</v>
      </c>
      <c r="BA324">
        <v>0</v>
      </c>
      <c r="BB324">
        <v>0.86186980000000002</v>
      </c>
      <c r="BC324">
        <v>21.58362</v>
      </c>
      <c r="BD324">
        <v>0</v>
      </c>
      <c r="BE324">
        <v>0</v>
      </c>
      <c r="BF324">
        <v>0.8595815</v>
      </c>
      <c r="BG324">
        <v>21.598690000000001</v>
      </c>
      <c r="BH324">
        <v>0</v>
      </c>
      <c r="BI324">
        <v>0</v>
      </c>
      <c r="BJ324">
        <v>0.85716349999999997</v>
      </c>
      <c r="BK324">
        <v>21.305050000000001</v>
      </c>
      <c r="BL324">
        <v>0</v>
      </c>
      <c r="BM324">
        <v>0</v>
      </c>
      <c r="BN324">
        <v>0.85481050000000003</v>
      </c>
      <c r="BO324">
        <v>20.90015</v>
      </c>
      <c r="BP324">
        <v>3.3579980000000001E-30</v>
      </c>
      <c r="BQ324">
        <v>6.9798259999999998E-28</v>
      </c>
      <c r="BR324">
        <v>0.85242439999999997</v>
      </c>
      <c r="BS324">
        <v>20.61872</v>
      </c>
      <c r="BT324" s="1">
        <v>2.0653249999999999E-20</v>
      </c>
      <c r="BU324" s="1">
        <v>4.5615390000000002E-18</v>
      </c>
      <c r="BV324">
        <v>0.84996760000000005</v>
      </c>
      <c r="BW324">
        <v>20.549959999999999</v>
      </c>
      <c r="BX324" s="1">
        <v>1.5916150000000001E-13</v>
      </c>
      <c r="BY324" s="1">
        <v>3.1122770000000001E-11</v>
      </c>
      <c r="BZ324">
        <v>0.8474834</v>
      </c>
      <c r="CA324">
        <v>20.96369</v>
      </c>
      <c r="CB324" s="1">
        <v>5.6214859999999998E-9</v>
      </c>
      <c r="CC324" s="1">
        <v>1.261298E-6</v>
      </c>
      <c r="CD324">
        <v>0.84500129999999996</v>
      </c>
      <c r="CE324">
        <v>21.276959999999999</v>
      </c>
      <c r="CF324" s="1">
        <v>5.0646440000000001E-6</v>
      </c>
      <c r="CG324" s="1">
        <v>1.202842E-3</v>
      </c>
      <c r="CH324">
        <v>0.8424488</v>
      </c>
      <c r="CI324">
        <v>21.527760000000001</v>
      </c>
      <c r="CJ324" s="1">
        <v>8.17908E-4</v>
      </c>
      <c r="CK324" s="1">
        <v>0.20217299999999999</v>
      </c>
      <c r="CL324">
        <v>0.83983300000000005</v>
      </c>
      <c r="CM324">
        <v>21.371659999999999</v>
      </c>
      <c r="CN324" s="1">
        <v>3.8896849999999997E-2</v>
      </c>
      <c r="CO324" s="1">
        <v>9.9531209999999994</v>
      </c>
      <c r="CP324">
        <v>0.83709869999999997</v>
      </c>
      <c r="CQ324">
        <v>21.11497</v>
      </c>
      <c r="CR324" s="1">
        <v>0.70425260000000001</v>
      </c>
      <c r="CS324">
        <v>185.86920000000001</v>
      </c>
      <c r="CT324">
        <v>0.83392440000000001</v>
      </c>
      <c r="CU324">
        <v>20.68008</v>
      </c>
      <c r="CV324" s="1">
        <v>5.7296889999999996</v>
      </c>
      <c r="CW324">
        <v>1555.2470000000001</v>
      </c>
      <c r="CX324">
        <v>0.83056909999999995</v>
      </c>
      <c r="CY324">
        <v>20.20495</v>
      </c>
      <c r="CZ324">
        <v>23.706620000000001</v>
      </c>
      <c r="DA324">
        <v>6598.4480000000003</v>
      </c>
      <c r="DB324">
        <v>0.8263026</v>
      </c>
      <c r="DC324">
        <v>19.902560000000001</v>
      </c>
      <c r="DD324">
        <v>54.690579999999997</v>
      </c>
      <c r="DE324">
        <v>15594.59</v>
      </c>
      <c r="DF324">
        <v>0.8210172</v>
      </c>
      <c r="DG324">
        <v>20.063880000000001</v>
      </c>
      <c r="DH324">
        <v>76.209270000000004</v>
      </c>
      <c r="DI324">
        <v>22236.62</v>
      </c>
      <c r="DJ324">
        <v>0.81480909999999995</v>
      </c>
      <c r="DK324">
        <v>20.386800000000001</v>
      </c>
      <c r="DL324">
        <v>68.740989999999996</v>
      </c>
      <c r="DM324">
        <v>20508.2</v>
      </c>
      <c r="DN324">
        <v>0.80886930000000001</v>
      </c>
      <c r="DO324">
        <v>20.822050000000001</v>
      </c>
      <c r="DP324">
        <v>42.686129999999999</v>
      </c>
      <c r="DQ324">
        <v>12993.95</v>
      </c>
      <c r="DR324">
        <v>0.80338480000000001</v>
      </c>
      <c r="DS324">
        <v>20.692170000000001</v>
      </c>
      <c r="DT324">
        <v>19.231359999999999</v>
      </c>
      <c r="DU324">
        <v>5958.393</v>
      </c>
      <c r="DV324">
        <v>0.79749230000000004</v>
      </c>
      <c r="DW324">
        <v>20.273810000000001</v>
      </c>
      <c r="DX324">
        <v>6.5929880000000001</v>
      </c>
      <c r="DY324">
        <v>2077.096</v>
      </c>
      <c r="DZ324">
        <v>0.7912844</v>
      </c>
      <c r="EA324">
        <v>19.718920000000001</v>
      </c>
      <c r="EB324">
        <v>1.821148</v>
      </c>
      <c r="EC324">
        <v>581.55380000000002</v>
      </c>
      <c r="ED324">
        <v>0.78451499999999996</v>
      </c>
      <c r="EE324">
        <v>19.19172</v>
      </c>
      <c r="EF324">
        <v>0.44875930000000003</v>
      </c>
      <c r="EG324">
        <v>144.3229</v>
      </c>
      <c r="EH324">
        <v>0.77788480000000004</v>
      </c>
      <c r="EI324">
        <v>19.23075</v>
      </c>
      <c r="EJ324">
        <v>0.13018070000000001</v>
      </c>
      <c r="EK324">
        <v>41.373699999999999</v>
      </c>
      <c r="EL324">
        <v>0.77130569999999998</v>
      </c>
      <c r="EM324">
        <v>19.363119999999999</v>
      </c>
      <c r="EN324">
        <v>6.6543850000000002E-2</v>
      </c>
      <c r="EO324">
        <v>20.64545</v>
      </c>
      <c r="EP324">
        <v>0.76463219999999998</v>
      </c>
      <c r="EQ324">
        <v>19.603380000000001</v>
      </c>
      <c r="ER324">
        <v>5.4518030000000002E-2</v>
      </c>
      <c r="ES324">
        <v>16.76998</v>
      </c>
      <c r="ET324">
        <v>0.7584111</v>
      </c>
      <c r="EU324">
        <v>20.057359999999999</v>
      </c>
      <c r="EV324">
        <v>5.2150120000000001E-2</v>
      </c>
      <c r="EW324">
        <v>16.062149999999999</v>
      </c>
      <c r="EX324">
        <v>0.75222489999999997</v>
      </c>
      <c r="EY324">
        <v>20.197510000000001</v>
      </c>
      <c r="EZ324" s="1">
        <v>5.1374709999999997E-2</v>
      </c>
      <c r="FA324">
        <v>15.892150000000001</v>
      </c>
      <c r="FB324">
        <v>0.74569770000000002</v>
      </c>
      <c r="FC324">
        <v>19.917300000000001</v>
      </c>
      <c r="FD324" s="1">
        <v>5.015965E-2</v>
      </c>
      <c r="FE324">
        <v>15.60553</v>
      </c>
      <c r="FF324">
        <v>0.73981200000000003</v>
      </c>
      <c r="FG324">
        <v>19.4773</v>
      </c>
      <c r="FH324" s="1">
        <v>4.7980549999999997E-2</v>
      </c>
      <c r="FI324">
        <v>15.00179</v>
      </c>
      <c r="FJ324">
        <v>0.73349609999999998</v>
      </c>
      <c r="FK324">
        <v>18.992460000000001</v>
      </c>
      <c r="FL324" s="1">
        <v>4.4915490000000002E-2</v>
      </c>
      <c r="FM324" s="1">
        <v>14.117520000000001</v>
      </c>
      <c r="FN324">
        <v>0.72682179999999996</v>
      </c>
      <c r="FO324">
        <v>19.269369999999999</v>
      </c>
      <c r="FP324" s="1">
        <v>4.1371499999999999E-2</v>
      </c>
      <c r="FQ324" s="1">
        <v>13.076359999999999</v>
      </c>
      <c r="FR324">
        <v>0.72049070000000004</v>
      </c>
      <c r="FS324">
        <v>19.756779999999999</v>
      </c>
      <c r="FT324" s="1">
        <v>3.776761E-2</v>
      </c>
      <c r="FU324" s="1">
        <v>12.00041</v>
      </c>
      <c r="FV324">
        <v>0.71436580000000005</v>
      </c>
      <c r="FW324">
        <v>20.394300000000001</v>
      </c>
      <c r="FX324" s="1">
        <v>3.4317960000000002E-2</v>
      </c>
      <c r="FY324" s="1">
        <v>10.95669</v>
      </c>
      <c r="FZ324">
        <v>0.70864470000000002</v>
      </c>
      <c r="GA324">
        <v>20.915790000000001</v>
      </c>
      <c r="GB324" s="1">
        <v>3.1170449999999999E-2</v>
      </c>
      <c r="GC324" s="1">
        <v>9.9931129999999992</v>
      </c>
      <c r="GD324">
        <v>0.70277509999999999</v>
      </c>
      <c r="GE324">
        <v>20.844360000000002</v>
      </c>
      <c r="GF324" s="1">
        <v>2.8316959999999999E-2</v>
      </c>
      <c r="GG324" s="1">
        <v>9.1155380000000008</v>
      </c>
      <c r="GH324">
        <v>0.69661309999999999</v>
      </c>
      <c r="GI324">
        <v>20.434729999999998</v>
      </c>
      <c r="GJ324" s="1">
        <v>2.57112E-2</v>
      </c>
      <c r="GK324" s="1">
        <v>8.3160699999999999</v>
      </c>
      <c r="GL324">
        <v>0.69052500000000006</v>
      </c>
      <c r="GM324">
        <v>20.055720000000001</v>
      </c>
      <c r="GN324" s="1">
        <v>2.3343969999999999E-2</v>
      </c>
      <c r="GO324" s="1">
        <v>7.5855610000000002</v>
      </c>
      <c r="GP324">
        <v>0.68452279999999999</v>
      </c>
      <c r="GQ324">
        <v>19.82705</v>
      </c>
      <c r="GR324" s="1">
        <v>2.1188470000000001E-2</v>
      </c>
      <c r="GS324" s="1">
        <v>6.9163509999999997</v>
      </c>
      <c r="GT324">
        <v>0.67846019999999996</v>
      </c>
      <c r="GU324">
        <v>20.478300000000001</v>
      </c>
      <c r="GV324" s="1">
        <v>1.9234950000000001E-2</v>
      </c>
      <c r="GW324" s="1">
        <v>6.3070120000000003</v>
      </c>
      <c r="GX324">
        <v>0.67215760000000002</v>
      </c>
      <c r="GY324">
        <v>21.230160000000001</v>
      </c>
      <c r="GZ324" s="1">
        <v>1.745041E-2</v>
      </c>
      <c r="HA324" s="1">
        <v>5.7514079999999996</v>
      </c>
      <c r="HB324">
        <v>0.66663709999999998</v>
      </c>
      <c r="HC324">
        <v>22.038540000000001</v>
      </c>
      <c r="HD324" s="1">
        <v>1.58534E-2</v>
      </c>
      <c r="HE324" s="1">
        <v>5.2477840000000002</v>
      </c>
      <c r="HF324">
        <v>0.66110590000000002</v>
      </c>
      <c r="HG324">
        <v>22.525490000000001</v>
      </c>
      <c r="HH324" s="1">
        <v>1.440436E-2</v>
      </c>
      <c r="HI324" s="1">
        <v>4.79162</v>
      </c>
      <c r="HJ324">
        <v>0.65574730000000003</v>
      </c>
      <c r="HK324">
        <v>22.38711</v>
      </c>
      <c r="HL324" s="1">
        <v>1.310411E-2</v>
      </c>
      <c r="HM324" s="1">
        <v>4.3794399999999998</v>
      </c>
      <c r="HN324">
        <v>0.65056670000000005</v>
      </c>
      <c r="HO324">
        <v>21.8249</v>
      </c>
      <c r="HP324" s="1">
        <v>1.1929E-2</v>
      </c>
      <c r="HQ324" s="1">
        <v>4.0050129999999999</v>
      </c>
      <c r="HR324">
        <v>0.64564330000000003</v>
      </c>
      <c r="HS324">
        <v>21.367360000000001</v>
      </c>
      <c r="HT324" s="1">
        <v>1.086791E-2</v>
      </c>
      <c r="HU324" s="1">
        <v>3.6634600000000002</v>
      </c>
      <c r="HV324">
        <v>0.64092070000000001</v>
      </c>
      <c r="HW324">
        <v>21.090240000000001</v>
      </c>
      <c r="HX324" s="1">
        <v>9.9011580000000002E-3</v>
      </c>
      <c r="HY324" s="1">
        <v>3.3502489999999998</v>
      </c>
      <c r="HZ324">
        <v>0.63630410000000004</v>
      </c>
      <c r="IA324">
        <v>21.68375</v>
      </c>
      <c r="IB324" s="1">
        <v>9.0133990000000001E-3</v>
      </c>
      <c r="IC324" s="1">
        <v>3.0617480000000001</v>
      </c>
      <c r="ID324">
        <v>0.63158000000000003</v>
      </c>
      <c r="IE324">
        <v>21.884080000000001</v>
      </c>
      <c r="IF324" s="1">
        <v>8.1934269999999997E-3</v>
      </c>
      <c r="IG324" s="1">
        <v>2.7953610000000002</v>
      </c>
      <c r="IH324">
        <v>0.62700710000000004</v>
      </c>
      <c r="II324">
        <v>22.685639999999999</v>
      </c>
      <c r="IJ324" s="1">
        <v>7.4402239999999996E-3</v>
      </c>
      <c r="IK324" s="1">
        <v>2.549871</v>
      </c>
      <c r="IL324">
        <v>0.6227587</v>
      </c>
      <c r="IM324">
        <v>23.135470000000002</v>
      </c>
      <c r="IN324" s="1">
        <v>6.7564770000000003E-3</v>
      </c>
      <c r="IO324" s="1">
        <v>2.3249819999999999</v>
      </c>
      <c r="IP324">
        <v>0.61884229999999996</v>
      </c>
      <c r="IQ324">
        <v>23.063279999999999</v>
      </c>
      <c r="IR324" s="1">
        <v>6.1382440000000002E-3</v>
      </c>
      <c r="IS324" s="1">
        <v>2.120349</v>
      </c>
      <c r="IT324">
        <v>0.61533559999999998</v>
      </c>
      <c r="IU324">
        <v>22.606870000000001</v>
      </c>
      <c r="IV324" s="1">
        <v>5.5795130000000004E-3</v>
      </c>
      <c r="IW324" s="1">
        <v>1.9346920000000001</v>
      </c>
      <c r="IX324">
        <v>0.61205299999999996</v>
      </c>
      <c r="IY324">
        <v>22.017990000000001</v>
      </c>
      <c r="IZ324" s="1">
        <v>5.0682030000000003E-3</v>
      </c>
      <c r="JA324" s="1">
        <v>1.764424</v>
      </c>
      <c r="JB324">
        <v>0.60915339999999996</v>
      </c>
      <c r="JC324">
        <v>21.712289999999999</v>
      </c>
      <c r="JD324" s="1">
        <v>4.5919979999999999E-3</v>
      </c>
      <c r="JE324" s="1">
        <v>1.6044989999999999</v>
      </c>
      <c r="JF324">
        <v>0.60659059999999998</v>
      </c>
      <c r="JG324">
        <v>22.567509999999999</v>
      </c>
      <c r="JH324" s="1">
        <v>4.1378750000000001E-3</v>
      </c>
      <c r="JI324" s="1">
        <v>1.4509110000000001</v>
      </c>
      <c r="JJ324">
        <v>0.60432640000000004</v>
      </c>
      <c r="JK324">
        <v>23.777349999999998</v>
      </c>
      <c r="JL324" s="1">
        <v>3.699786E-3</v>
      </c>
      <c r="JM324" s="1">
        <v>1.3014570000000001</v>
      </c>
      <c r="JN324">
        <v>0.60238780000000003</v>
      </c>
      <c r="JO324">
        <v>25.161349999999999</v>
      </c>
      <c r="JP324" s="1">
        <v>3.2788930000000002E-3</v>
      </c>
      <c r="JQ324" s="1">
        <v>1.156739</v>
      </c>
      <c r="JR324">
        <v>0.60075579999999995</v>
      </c>
      <c r="JS324">
        <v>26.256519999999998</v>
      </c>
      <c r="JT324" s="1">
        <v>2.8842849999999999E-3</v>
      </c>
      <c r="JU324" s="1">
        <v>1.019933</v>
      </c>
      <c r="JV324">
        <v>0.59941639999999996</v>
      </c>
      <c r="JW324">
        <v>26.36225</v>
      </c>
      <c r="JX324" s="1">
        <v>2.526174E-3</v>
      </c>
      <c r="JY324" s="1">
        <v>0.89497210000000005</v>
      </c>
      <c r="JZ324">
        <v>0.59832549999999995</v>
      </c>
      <c r="KA324">
        <v>25.641500000000001</v>
      </c>
      <c r="KB324" s="1">
        <v>2.2120579999999998E-3</v>
      </c>
      <c r="KC324" s="1">
        <v>0.78474929999999998</v>
      </c>
      <c r="KD324">
        <v>0.59741339999999998</v>
      </c>
      <c r="KE324">
        <v>24.856349999999999</v>
      </c>
      <c r="KF324" s="1">
        <v>1.943174E-3</v>
      </c>
      <c r="KG324" s="1">
        <v>0.69007019999999997</v>
      </c>
      <c r="KH324">
        <v>0.59674970000000005</v>
      </c>
      <c r="KI324">
        <v>24.15662</v>
      </c>
      <c r="KJ324" s="1">
        <v>1.715313E-3</v>
      </c>
      <c r="KK324" s="1">
        <v>0.60948530000000001</v>
      </c>
      <c r="KL324">
        <v>0.59623939999999997</v>
      </c>
      <c r="KM324">
        <v>24.355869999999999</v>
      </c>
      <c r="KN324" s="1">
        <v>1.51805E-3</v>
      </c>
      <c r="KO324" s="1">
        <v>0.53977889999999995</v>
      </c>
      <c r="KP324">
        <v>0.59587809999999997</v>
      </c>
      <c r="KQ324">
        <v>24.837900000000001</v>
      </c>
      <c r="KR324" s="1">
        <v>1.3414200000000001E-3</v>
      </c>
      <c r="KS324" s="1">
        <v>0.4773308</v>
      </c>
      <c r="KT324">
        <v>0.59565279999999998</v>
      </c>
      <c r="KU324">
        <v>25.21087</v>
      </c>
      <c r="KV324" s="1">
        <v>1.1778750000000001E-3</v>
      </c>
      <c r="KW324" s="1">
        <v>0.41949180000000003</v>
      </c>
      <c r="KX324">
        <v>0.59555899999999995</v>
      </c>
      <c r="KY324">
        <v>25.46649</v>
      </c>
      <c r="KZ324" s="1">
        <v>1.025759E-3</v>
      </c>
      <c r="LA324" s="1">
        <v>0.36555660000000001</v>
      </c>
      <c r="LB324">
        <v>0.59559850000000003</v>
      </c>
      <c r="LC324">
        <v>25.106120000000001</v>
      </c>
      <c r="LD324" s="1">
        <v>8.8811960000000003E-4</v>
      </c>
      <c r="LE324" s="1">
        <v>0.31663160000000001</v>
      </c>
      <c r="LF324">
        <v>0.5957306</v>
      </c>
      <c r="LG324">
        <v>24.51333</v>
      </c>
      <c r="LH324" s="1">
        <v>7.6980780000000001E-4</v>
      </c>
      <c r="LI324" s="1">
        <v>0.27441070000000001</v>
      </c>
      <c r="LJ324">
        <v>0.59596579999999999</v>
      </c>
      <c r="LK324">
        <v>23.789639999999999</v>
      </c>
      <c r="LL324" s="1">
        <v>6.7347299999999995E-4</v>
      </c>
      <c r="LM324" s="1">
        <v>0.23990990000000001</v>
      </c>
      <c r="LN324">
        <v>0.59633829999999999</v>
      </c>
      <c r="LO324">
        <v>23.329560000000001</v>
      </c>
      <c r="LP324" s="1">
        <v>5.9821379999999995E-4</v>
      </c>
      <c r="LQ324" s="1">
        <v>0.21285480000000001</v>
      </c>
      <c r="LR324">
        <v>0.59676890000000005</v>
      </c>
      <c r="LS324">
        <v>23.85089</v>
      </c>
      <c r="LT324" s="1">
        <v>5.3996230000000005E-4</v>
      </c>
      <c r="LU324" s="1">
        <v>0.19191079999999999</v>
      </c>
      <c r="LV324">
        <v>0.59723420000000005</v>
      </c>
      <c r="LW324">
        <v>24.750409999999999</v>
      </c>
      <c r="LX324" s="1">
        <v>4.9359290000000004E-4</v>
      </c>
      <c r="LY324" s="1">
        <v>0.17527280000000001</v>
      </c>
      <c r="LZ324">
        <v>0.59775199999999995</v>
      </c>
      <c r="MA324">
        <v>25.999310000000001</v>
      </c>
      <c r="MB324" s="1">
        <v>4.5477199999999999E-4</v>
      </c>
      <c r="MC324" s="1">
        <v>0.16135859999999999</v>
      </c>
      <c r="MD324">
        <v>0.59824909999999998</v>
      </c>
      <c r="ME324">
        <v>26.933319999999998</v>
      </c>
      <c r="MF324" s="1">
        <v>4.2053970000000001E-4</v>
      </c>
      <c r="MG324" s="1">
        <v>0.14911060000000001</v>
      </c>
      <c r="MH324">
        <v>0.59872559999999997</v>
      </c>
      <c r="MI324">
        <v>27.177689999999998</v>
      </c>
      <c r="MJ324" s="1">
        <v>3.896064E-4</v>
      </c>
      <c r="MK324" s="1">
        <v>0.13805439999999999</v>
      </c>
      <c r="ML324">
        <v>0.59914310000000004</v>
      </c>
      <c r="MM324">
        <v>26.495059999999999</v>
      </c>
      <c r="MN324" s="1">
        <v>3.6173379999999999E-4</v>
      </c>
      <c r="MO324" s="1">
        <v>0.12809699999999999</v>
      </c>
      <c r="MP324">
        <v>0.59949819999999998</v>
      </c>
      <c r="MQ324">
        <v>25.69415</v>
      </c>
      <c r="MR324" s="1">
        <v>3.3701409999999999E-4</v>
      </c>
      <c r="MS324" s="1">
        <v>0.11926630000000001</v>
      </c>
      <c r="MT324">
        <v>0.59978109999999996</v>
      </c>
      <c r="MU324">
        <v>24.918220000000002</v>
      </c>
      <c r="MV324" s="1">
        <v>3.154888E-4</v>
      </c>
      <c r="MW324" s="1">
        <v>0.1115686</v>
      </c>
      <c r="MX324">
        <v>0.59998549999999995</v>
      </c>
      <c r="MY324">
        <v>24.86271</v>
      </c>
      <c r="MZ324" s="1">
        <v>2.9679469999999999E-4</v>
      </c>
      <c r="NA324" s="1">
        <v>0.10489809999999999</v>
      </c>
      <c r="NB324">
        <v>0.6001223</v>
      </c>
      <c r="NC324">
        <v>25.397760000000002</v>
      </c>
      <c r="ND324" s="1">
        <v>2.8057149999999997E-4</v>
      </c>
      <c r="NE324" s="1">
        <v>9.9116999999999997E-2</v>
      </c>
      <c r="NF324">
        <v>0.6001223</v>
      </c>
      <c r="NG324">
        <v>25.397760000000002</v>
      </c>
      <c r="NH324" s="1">
        <v>2.8057149999999997E-4</v>
      </c>
      <c r="NI324" s="1">
        <v>9.9116999999999997E-2</v>
      </c>
      <c r="NJ324">
        <v>0.6001223</v>
      </c>
      <c r="NK324">
        <v>25.397760000000002</v>
      </c>
      <c r="NL324" s="1">
        <v>2.8057149999999997E-4</v>
      </c>
      <c r="NM324" s="1">
        <v>9.9116999999999997E-2</v>
      </c>
      <c r="NN324">
        <v>0.6001223</v>
      </c>
      <c r="NO324">
        <v>25.397760000000002</v>
      </c>
      <c r="NP324" s="1">
        <v>2.8057149999999997E-4</v>
      </c>
      <c r="NQ324" s="1">
        <v>9.9116999999999997E-2</v>
      </c>
      <c r="NR324">
        <v>0.6001223</v>
      </c>
      <c r="NS324">
        <v>25.397760000000002</v>
      </c>
      <c r="NT324" s="1">
        <v>2.8057149999999997E-4</v>
      </c>
      <c r="NU324" s="1">
        <v>9.9116999999999997E-2</v>
      </c>
      <c r="NV324">
        <v>0.6001223</v>
      </c>
      <c r="NW324">
        <v>25.397760000000002</v>
      </c>
      <c r="NX324" s="1">
        <v>2.8057149999999997E-4</v>
      </c>
      <c r="NY324" s="1">
        <v>9.9116999999999997E-2</v>
      </c>
      <c r="NZ324">
        <v>0.6001223</v>
      </c>
      <c r="OA324">
        <v>25.397760000000002</v>
      </c>
      <c r="OB324" s="1">
        <v>2.8057149999999997E-4</v>
      </c>
      <c r="OC324" s="1">
        <v>9.9116999999999997E-2</v>
      </c>
      <c r="OD324">
        <v>0.6001223</v>
      </c>
      <c r="OE324">
        <v>25.397760000000002</v>
      </c>
      <c r="OF324" s="1">
        <v>2.8057149999999997E-4</v>
      </c>
      <c r="OG324" s="1">
        <v>9.9116999999999997E-2</v>
      </c>
      <c r="OH324">
        <v>0.6001223</v>
      </c>
      <c r="OI324">
        <v>25.397760000000002</v>
      </c>
      <c r="OJ324" s="1">
        <v>2.8057149999999997E-4</v>
      </c>
      <c r="OK324" s="1">
        <v>9.9116999999999997E-2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1.0041420000000001</v>
      </c>
      <c r="G325">
        <v>18.872450000000001</v>
      </c>
      <c r="H325">
        <v>0</v>
      </c>
      <c r="I325">
        <v>0</v>
      </c>
      <c r="J325">
        <v>1.002238</v>
      </c>
      <c r="K325">
        <v>19.276050000000001</v>
      </c>
      <c r="L325">
        <v>0</v>
      </c>
      <c r="M325">
        <v>0</v>
      </c>
      <c r="N325">
        <v>1.0002219999999999</v>
      </c>
      <c r="O325">
        <v>19.843219999999999</v>
      </c>
      <c r="P325">
        <v>0</v>
      </c>
      <c r="Q325">
        <v>0</v>
      </c>
      <c r="R325">
        <v>0.99820240000000005</v>
      </c>
      <c r="S325">
        <v>20.55134</v>
      </c>
      <c r="T325">
        <v>0</v>
      </c>
      <c r="U325">
        <v>0</v>
      </c>
      <c r="V325">
        <v>0.99617770000000005</v>
      </c>
      <c r="W325">
        <v>21.19605</v>
      </c>
      <c r="X325">
        <v>0</v>
      </c>
      <c r="Y325">
        <v>0</v>
      </c>
      <c r="Z325">
        <v>0.99413600000000002</v>
      </c>
      <c r="AA325">
        <v>21.271640000000001</v>
      </c>
      <c r="AB325">
        <v>0</v>
      </c>
      <c r="AC325">
        <v>0</v>
      </c>
      <c r="AD325">
        <v>0.99210790000000004</v>
      </c>
      <c r="AE325">
        <v>20.73038</v>
      </c>
      <c r="AF325">
        <v>0</v>
      </c>
      <c r="AG325">
        <v>0</v>
      </c>
      <c r="AH325">
        <v>0.99004919999999996</v>
      </c>
      <c r="AI325">
        <v>20.066109999999998</v>
      </c>
      <c r="AJ325">
        <v>0</v>
      </c>
      <c r="AK325">
        <v>0</v>
      </c>
      <c r="AL325">
        <v>0.98796399999999995</v>
      </c>
      <c r="AM325">
        <v>19.535450000000001</v>
      </c>
      <c r="AN325">
        <v>0</v>
      </c>
      <c r="AO325">
        <v>0</v>
      </c>
      <c r="AP325">
        <v>0.98589130000000003</v>
      </c>
      <c r="AQ325">
        <v>19.82854</v>
      </c>
      <c r="AR325">
        <v>0</v>
      </c>
      <c r="AS325">
        <v>0</v>
      </c>
      <c r="AT325">
        <v>0.98392610000000003</v>
      </c>
      <c r="AU325">
        <v>20.408770000000001</v>
      </c>
      <c r="AV325">
        <v>0</v>
      </c>
      <c r="AW325">
        <v>0</v>
      </c>
      <c r="AX325">
        <v>0.98184830000000001</v>
      </c>
      <c r="AY325">
        <v>21.0457</v>
      </c>
      <c r="AZ325">
        <v>0</v>
      </c>
      <c r="BA325">
        <v>0</v>
      </c>
      <c r="BB325">
        <v>0.97982820000000004</v>
      </c>
      <c r="BC325">
        <v>21.590520000000001</v>
      </c>
      <c r="BD325">
        <v>0</v>
      </c>
      <c r="BE325">
        <v>0</v>
      </c>
      <c r="BF325">
        <v>0.97770880000000004</v>
      </c>
      <c r="BG325">
        <v>21.608499999999999</v>
      </c>
      <c r="BH325">
        <v>0</v>
      </c>
      <c r="BI325">
        <v>0</v>
      </c>
      <c r="BJ325">
        <v>0.97541149999999999</v>
      </c>
      <c r="BK325">
        <v>21.318709999999999</v>
      </c>
      <c r="BL325">
        <v>0</v>
      </c>
      <c r="BM325">
        <v>0</v>
      </c>
      <c r="BN325">
        <v>0.97323020000000005</v>
      </c>
      <c r="BO325">
        <v>20.923190000000002</v>
      </c>
      <c r="BP325">
        <v>3.648171E-31</v>
      </c>
      <c r="BQ325">
        <v>1.0294789999999999E-28</v>
      </c>
      <c r="BR325">
        <v>0.97100070000000005</v>
      </c>
      <c r="BS325">
        <v>20.63203</v>
      </c>
      <c r="BT325" s="1">
        <v>1.136769E-20</v>
      </c>
      <c r="BU325" s="1">
        <v>2.4949129999999999E-18</v>
      </c>
      <c r="BV325">
        <v>0.96872349999999996</v>
      </c>
      <c r="BW325">
        <v>20.557580000000002</v>
      </c>
      <c r="BX325" s="1">
        <v>5.5950739999999997E-14</v>
      </c>
      <c r="BY325" s="1">
        <v>1.091805E-11</v>
      </c>
      <c r="BZ325">
        <v>0.96638100000000005</v>
      </c>
      <c r="CA325">
        <v>20.963979999999999</v>
      </c>
      <c r="CB325" s="1">
        <v>3.1592529999999999E-9</v>
      </c>
      <c r="CC325" s="1">
        <v>7.250581E-7</v>
      </c>
      <c r="CD325">
        <v>0.96398280000000003</v>
      </c>
      <c r="CE325">
        <v>21.274470000000001</v>
      </c>
      <c r="CF325" s="1">
        <v>3.2732770000000001E-6</v>
      </c>
      <c r="CG325" s="1">
        <v>8.0363660000000003E-4</v>
      </c>
      <c r="CH325">
        <v>0.96146609999999999</v>
      </c>
      <c r="CI325">
        <v>21.52826</v>
      </c>
      <c r="CJ325" s="1">
        <v>5.807179E-4</v>
      </c>
      <c r="CK325" s="1">
        <v>0.14963009999999999</v>
      </c>
      <c r="CL325">
        <v>0.95891859999999995</v>
      </c>
      <c r="CM325">
        <v>21.37641</v>
      </c>
      <c r="CN325" s="1">
        <v>2.9767660000000001E-2</v>
      </c>
      <c r="CO325" s="1">
        <v>8.0004779999999993</v>
      </c>
      <c r="CP325">
        <v>0.95623740000000002</v>
      </c>
      <c r="CQ325">
        <v>21.131419999999999</v>
      </c>
      <c r="CR325" s="1">
        <v>0.5744281</v>
      </c>
      <c r="CS325" s="1">
        <v>160.37520000000001</v>
      </c>
      <c r="CT325">
        <v>0.95308979999999999</v>
      </c>
      <c r="CU325">
        <v>20.697849999999999</v>
      </c>
      <c r="CV325" s="1">
        <v>4.941916</v>
      </c>
      <c r="CW325">
        <v>1428.557</v>
      </c>
      <c r="CX325">
        <v>0.94976530000000003</v>
      </c>
      <c r="CY325">
        <v>20.222449999999998</v>
      </c>
      <c r="CZ325">
        <v>21.489540000000002</v>
      </c>
      <c r="DA325">
        <v>6410.3549999999996</v>
      </c>
      <c r="DB325">
        <v>0.94550290000000003</v>
      </c>
      <c r="DC325">
        <v>19.917349999999999</v>
      </c>
      <c r="DD325">
        <v>51.856020000000001</v>
      </c>
      <c r="DE325">
        <v>15940.92</v>
      </c>
      <c r="DF325">
        <v>0.94016469999999996</v>
      </c>
      <c r="DG325">
        <v>20.066079999999999</v>
      </c>
      <c r="DH325">
        <v>75.238849999999999</v>
      </c>
      <c r="DI325">
        <v>23792.91</v>
      </c>
      <c r="DJ325">
        <v>0.93393250000000005</v>
      </c>
      <c r="DK325">
        <v>20.376639999999998</v>
      </c>
      <c r="DL325">
        <v>70.386979999999994</v>
      </c>
      <c r="DM325">
        <v>22869.53</v>
      </c>
      <c r="DN325">
        <v>0.92807589999999995</v>
      </c>
      <c r="DO325">
        <v>20.817139999999998</v>
      </c>
      <c r="DP325">
        <v>45.16724</v>
      </c>
      <c r="DQ325">
        <v>15043.48</v>
      </c>
      <c r="DR325">
        <v>0.92279900000000004</v>
      </c>
      <c r="DS325">
        <v>20.703109999999999</v>
      </c>
      <c r="DT325">
        <v>20.958870000000001</v>
      </c>
      <c r="DU325">
        <v>7134.6989999999996</v>
      </c>
      <c r="DV325">
        <v>0.91718049999999995</v>
      </c>
      <c r="DW325">
        <v>20.30058</v>
      </c>
      <c r="DX325">
        <v>7.3730370000000001</v>
      </c>
      <c r="DY325">
        <v>2561.0590000000002</v>
      </c>
      <c r="DZ325">
        <v>0.91175989999999996</v>
      </c>
      <c r="EA325">
        <v>19.76191</v>
      </c>
      <c r="EB325">
        <v>2.07796</v>
      </c>
      <c r="EC325">
        <v>733.32039999999995</v>
      </c>
      <c r="ED325">
        <v>0.90648419999999996</v>
      </c>
      <c r="EE325">
        <v>19.226410000000001</v>
      </c>
      <c r="EF325">
        <v>0.51486160000000003</v>
      </c>
      <c r="EG325">
        <v>183.01140000000001</v>
      </c>
      <c r="EH325">
        <v>0.90118430000000005</v>
      </c>
      <c r="EI325">
        <v>19.263280000000002</v>
      </c>
      <c r="EJ325">
        <v>0.1443017</v>
      </c>
      <c r="EK325">
        <v>50.422699999999999</v>
      </c>
      <c r="EL325">
        <v>0.89550189999999996</v>
      </c>
      <c r="EM325">
        <v>19.391570000000002</v>
      </c>
      <c r="EN325">
        <v>6.9235320000000003E-2</v>
      </c>
      <c r="EO325">
        <v>23.282869999999999</v>
      </c>
      <c r="EP325">
        <v>0.8897505</v>
      </c>
      <c r="EQ325">
        <v>19.607489999999999</v>
      </c>
      <c r="ER325">
        <v>5.5018730000000002E-2</v>
      </c>
      <c r="ES325">
        <v>18.150770000000001</v>
      </c>
      <c r="ET325">
        <v>0.88455309999999998</v>
      </c>
      <c r="EU325">
        <v>20.06409</v>
      </c>
      <c r="EV325">
        <v>5.2239000000000001E-2</v>
      </c>
      <c r="EW325">
        <v>17.170760000000001</v>
      </c>
      <c r="EX325">
        <v>0.87943349999999998</v>
      </c>
      <c r="EY325">
        <v>20.202380000000002</v>
      </c>
      <c r="EZ325" s="1">
        <v>5.1426810000000003E-2</v>
      </c>
      <c r="FA325">
        <v>16.93543</v>
      </c>
      <c r="FB325">
        <v>0.87393980000000004</v>
      </c>
      <c r="FC325">
        <v>19.918679999999998</v>
      </c>
      <c r="FD325" s="1">
        <v>5.0287980000000003E-2</v>
      </c>
      <c r="FE325">
        <v>16.62303</v>
      </c>
      <c r="FF325">
        <v>0.86942640000000004</v>
      </c>
      <c r="FG325">
        <v>19.502610000000001</v>
      </c>
      <c r="FH325" s="1">
        <v>4.821069E-2</v>
      </c>
      <c r="FI325">
        <v>15.980090000000001</v>
      </c>
      <c r="FJ325">
        <v>0.86457709999999999</v>
      </c>
      <c r="FK325">
        <v>19.024260000000002</v>
      </c>
      <c r="FL325" s="1">
        <v>4.5215430000000001E-2</v>
      </c>
      <c r="FM325">
        <v>15.032069999999999</v>
      </c>
      <c r="FN325">
        <v>0.85932799999999998</v>
      </c>
      <c r="FO325">
        <v>19.297560000000001</v>
      </c>
      <c r="FP325" s="1">
        <v>4.1700010000000003E-2</v>
      </c>
      <c r="FQ325" s="1">
        <v>13.907920000000001</v>
      </c>
      <c r="FR325">
        <v>0.85389950000000003</v>
      </c>
      <c r="FS325">
        <v>19.78753</v>
      </c>
      <c r="FT325" s="1">
        <v>3.8097150000000003E-2</v>
      </c>
      <c r="FU325" s="1">
        <v>12.742229999999999</v>
      </c>
      <c r="FV325">
        <v>0.8484178</v>
      </c>
      <c r="FW325">
        <v>20.415420000000001</v>
      </c>
      <c r="FX325" s="1">
        <v>3.4628100000000002E-2</v>
      </c>
      <c r="FY325" s="1">
        <v>11.60744</v>
      </c>
      <c r="FZ325">
        <v>0.84338950000000001</v>
      </c>
      <c r="GA325">
        <v>20.94295</v>
      </c>
      <c r="GB325" s="1">
        <v>3.1454509999999998E-2</v>
      </c>
      <c r="GC325" s="1">
        <v>10.55941</v>
      </c>
      <c r="GD325">
        <v>0.83819469999999996</v>
      </c>
      <c r="GE325">
        <v>20.862369999999999</v>
      </c>
      <c r="GF325" s="1">
        <v>2.8575860000000002E-2</v>
      </c>
      <c r="GG325" s="1">
        <v>9.6105970000000003</v>
      </c>
      <c r="GH325">
        <v>0.83267460000000004</v>
      </c>
      <c r="GI325">
        <v>20.43948</v>
      </c>
      <c r="GJ325" s="1">
        <v>2.594811E-2</v>
      </c>
      <c r="GK325" s="1">
        <v>8.7543710000000008</v>
      </c>
      <c r="GL325">
        <v>0.82733559999999995</v>
      </c>
      <c r="GM325">
        <v>20.06596</v>
      </c>
      <c r="GN325" s="1">
        <v>2.3562059999999999E-2</v>
      </c>
      <c r="GO325" s="1">
        <v>7.9722210000000002</v>
      </c>
      <c r="GP325">
        <v>0.82211909999999999</v>
      </c>
      <c r="GQ325">
        <v>19.827680000000001</v>
      </c>
      <c r="GR325" s="1">
        <v>2.138704E-2</v>
      </c>
      <c r="GS325" s="1">
        <v>7.2557299999999998</v>
      </c>
      <c r="GT325">
        <v>0.81680109999999995</v>
      </c>
      <c r="GU325">
        <v>20.47514</v>
      </c>
      <c r="GV325" s="1">
        <v>1.9416470000000002E-2</v>
      </c>
      <c r="GW325" s="1">
        <v>6.6049020000000001</v>
      </c>
      <c r="GX325">
        <v>0.81119010000000003</v>
      </c>
      <c r="GY325">
        <v>21.239899999999999</v>
      </c>
      <c r="GZ325" s="1">
        <v>1.7615780000000001E-2</v>
      </c>
      <c r="HA325" s="1">
        <v>6.0121079999999996</v>
      </c>
      <c r="HB325">
        <v>0.8058883</v>
      </c>
      <c r="HC325">
        <v>22.048639999999999</v>
      </c>
      <c r="HD325" s="1">
        <v>1.6003030000000001E-2</v>
      </c>
      <c r="HE325" s="1">
        <v>5.4747519999999996</v>
      </c>
      <c r="HF325">
        <v>0.79960730000000002</v>
      </c>
      <c r="HG325">
        <v>22.550930000000001</v>
      </c>
      <c r="HH325" s="1">
        <v>1.45398E-2</v>
      </c>
      <c r="HI325" s="1">
        <v>4.9890819999999998</v>
      </c>
      <c r="HJ325">
        <v>0.79352239999999996</v>
      </c>
      <c r="HK325">
        <v>22.414750000000002</v>
      </c>
      <c r="HL325" s="1">
        <v>1.3227559999999999E-2</v>
      </c>
      <c r="HM325" s="1">
        <v>4.5507759999999999</v>
      </c>
      <c r="HN325">
        <v>0.78762359999999998</v>
      </c>
      <c r="HO325">
        <v>21.837299999999999</v>
      </c>
      <c r="HP325" s="1">
        <v>1.204131E-2</v>
      </c>
      <c r="HQ325" s="1">
        <v>4.1537519999999999</v>
      </c>
      <c r="HR325">
        <v>0.78207199999999999</v>
      </c>
      <c r="HS325">
        <v>21.37612</v>
      </c>
      <c r="HT325" s="1">
        <v>1.097072E-2</v>
      </c>
      <c r="HU325" s="1">
        <v>3.793803</v>
      </c>
      <c r="HV325">
        <v>0.77677059999999998</v>
      </c>
      <c r="HW325">
        <v>21.085730000000002</v>
      </c>
      <c r="HX325" s="1">
        <v>9.9960150000000005E-3</v>
      </c>
      <c r="HY325" s="1">
        <v>3.4643060000000001</v>
      </c>
      <c r="HZ325">
        <v>0.77163380000000004</v>
      </c>
      <c r="IA325">
        <v>21.658449999999998</v>
      </c>
      <c r="IB325" s="1">
        <v>9.1011110000000003E-3</v>
      </c>
      <c r="IC325" s="1">
        <v>3.161251</v>
      </c>
      <c r="ID325">
        <v>0.76633689999999999</v>
      </c>
      <c r="IE325">
        <v>21.867069999999998</v>
      </c>
      <c r="IF325" s="1">
        <v>8.2746E-3</v>
      </c>
      <c r="IG325" s="1">
        <v>2.881983</v>
      </c>
      <c r="IH325">
        <v>0.76117380000000001</v>
      </c>
      <c r="II325">
        <v>22.665610000000001</v>
      </c>
      <c r="IJ325" s="1">
        <v>7.5147929999999996E-3</v>
      </c>
      <c r="IK325" s="1">
        <v>2.625067</v>
      </c>
      <c r="IL325">
        <v>0.75640609999999997</v>
      </c>
      <c r="IM325">
        <v>23.157</v>
      </c>
      <c r="IN325" s="1">
        <v>6.8247009999999999E-3</v>
      </c>
      <c r="IO325" s="1">
        <v>2.3900100000000002</v>
      </c>
      <c r="IP325">
        <v>0.75201700000000005</v>
      </c>
      <c r="IQ325">
        <v>23.079339999999998</v>
      </c>
      <c r="IR325" s="1">
        <v>6.200311E-3</v>
      </c>
      <c r="IS325" s="1">
        <v>2.1763560000000002</v>
      </c>
      <c r="IT325">
        <v>0.74754750000000003</v>
      </c>
      <c r="IU325">
        <v>22.622990000000001</v>
      </c>
      <c r="IV325" s="1">
        <v>5.6359260000000003E-3</v>
      </c>
      <c r="IW325" s="1">
        <v>1.9831430000000001</v>
      </c>
      <c r="IX325">
        <v>0.74309689999999995</v>
      </c>
      <c r="IY325">
        <v>22.044899999999998</v>
      </c>
      <c r="IZ325" s="1">
        <v>5.1204759999999997E-3</v>
      </c>
      <c r="JA325" s="1">
        <v>1.8066770000000001</v>
      </c>
      <c r="JB325">
        <v>0.73917650000000001</v>
      </c>
      <c r="JC325">
        <v>21.722750000000001</v>
      </c>
      <c r="JD325" s="1">
        <v>4.6416260000000003E-3</v>
      </c>
      <c r="JE325" s="1">
        <v>1.641912</v>
      </c>
      <c r="JF325">
        <v>0.73567539999999998</v>
      </c>
      <c r="JG325">
        <v>22.550360000000001</v>
      </c>
      <c r="JH325" s="1">
        <v>4.185963E-3</v>
      </c>
      <c r="JI325" s="1">
        <v>1.484532</v>
      </c>
      <c r="JJ325">
        <v>0.73261290000000001</v>
      </c>
      <c r="JK325">
        <v>23.754819999999999</v>
      </c>
      <c r="JL325" s="1">
        <v>3.7466140000000001E-3</v>
      </c>
      <c r="JM325" s="1">
        <v>1.3319129999999999</v>
      </c>
      <c r="JN325">
        <v>0.72995790000000005</v>
      </c>
      <c r="JO325">
        <v>25.132580000000001</v>
      </c>
      <c r="JP325" s="1">
        <v>3.3239379999999998E-3</v>
      </c>
      <c r="JQ325" s="1">
        <v>1.1843330000000001</v>
      </c>
      <c r="JR325">
        <v>0.72772650000000005</v>
      </c>
      <c r="JS325">
        <v>26.258510000000001</v>
      </c>
      <c r="JT325" s="1">
        <v>2.9262590000000001E-3</v>
      </c>
      <c r="JU325" s="1">
        <v>1.0445409999999999</v>
      </c>
      <c r="JV325">
        <v>0.72588779999999997</v>
      </c>
      <c r="JW325">
        <v>26.39902</v>
      </c>
      <c r="JX325" s="1">
        <v>2.5638789999999998E-3</v>
      </c>
      <c r="JY325" s="1">
        <v>0.91653580000000001</v>
      </c>
      <c r="JZ325">
        <v>0.72438250000000004</v>
      </c>
      <c r="KA325">
        <v>25.688770000000002</v>
      </c>
      <c r="KB325" s="1">
        <v>2.244883E-3</v>
      </c>
      <c r="KC325" s="1">
        <v>0.80328730000000004</v>
      </c>
      <c r="KD325">
        <v>0.72315719999999994</v>
      </c>
      <c r="KE325">
        <v>24.912749999999999</v>
      </c>
      <c r="KF325" s="1">
        <v>1.9711619999999998E-3</v>
      </c>
      <c r="KG325" s="1">
        <v>0.70581210000000005</v>
      </c>
      <c r="KH325">
        <v>0.72221760000000002</v>
      </c>
      <c r="KI325">
        <v>24.204630000000002</v>
      </c>
      <c r="KJ325" s="1">
        <v>1.7392250000000001E-3</v>
      </c>
      <c r="KK325" s="1">
        <v>0.62287139999999996</v>
      </c>
      <c r="KL325">
        <v>0.72152269999999996</v>
      </c>
      <c r="KM325">
        <v>24.36214</v>
      </c>
      <c r="KN325" s="1">
        <v>1.539023E-3</v>
      </c>
      <c r="KO325" s="1">
        <v>0.55140480000000003</v>
      </c>
      <c r="KP325">
        <v>0.72099919999999995</v>
      </c>
      <c r="KQ325">
        <v>24.835899999999999</v>
      </c>
      <c r="KR325" s="1">
        <v>1.3605220000000001E-3</v>
      </c>
      <c r="KS325" s="1">
        <v>0.48774250000000002</v>
      </c>
      <c r="KT325">
        <v>0.72068220000000005</v>
      </c>
      <c r="KU325">
        <v>25.19951</v>
      </c>
      <c r="KV325" s="1">
        <v>1.1957090000000001E-3</v>
      </c>
      <c r="KW325" s="1">
        <v>0.42901020000000001</v>
      </c>
      <c r="KX325">
        <v>0.72051609999999999</v>
      </c>
      <c r="KY325">
        <v>25.479790000000001</v>
      </c>
      <c r="KZ325" s="1">
        <v>1.042255E-3</v>
      </c>
      <c r="LA325" s="1">
        <v>0.37422030000000001</v>
      </c>
      <c r="LB325">
        <v>0.72052530000000004</v>
      </c>
      <c r="LC325">
        <v>25.14076</v>
      </c>
      <c r="LD325" s="1">
        <v>9.0279830000000001E-4</v>
      </c>
      <c r="LE325" s="1">
        <v>0.3243124</v>
      </c>
      <c r="LF325">
        <v>0.72070259999999997</v>
      </c>
      <c r="LG325">
        <v>24.559339999999999</v>
      </c>
      <c r="LH325" s="1">
        <v>7.8215930000000004E-4</v>
      </c>
      <c r="LI325" s="1">
        <v>0.28093849999999998</v>
      </c>
      <c r="LJ325">
        <v>0.72100419999999998</v>
      </c>
      <c r="LK325">
        <v>23.840710000000001</v>
      </c>
      <c r="LL325" s="1">
        <v>6.833513E-4</v>
      </c>
      <c r="LM325" s="1">
        <v>0.24525920000000001</v>
      </c>
      <c r="LN325">
        <v>0.7214507</v>
      </c>
      <c r="LO325">
        <v>23.367249999999999</v>
      </c>
      <c r="LP325" s="1">
        <v>6.0587290000000001E-4</v>
      </c>
      <c r="LQ325" s="1">
        <v>0.2171776</v>
      </c>
      <c r="LR325">
        <v>0.72199519999999995</v>
      </c>
      <c r="LS325">
        <v>23.864660000000001</v>
      </c>
      <c r="LT325" s="1">
        <v>5.4591679999999997E-4</v>
      </c>
      <c r="LU325" s="1">
        <v>0.19543859999999999</v>
      </c>
      <c r="LV325">
        <v>0.72262610000000005</v>
      </c>
      <c r="LW325">
        <v>24.752279999999999</v>
      </c>
      <c r="LX325" s="1">
        <v>4.9842020000000003E-4</v>
      </c>
      <c r="LY325" s="1">
        <v>0.17826349999999999</v>
      </c>
      <c r="LZ325">
        <v>0.72328009999999998</v>
      </c>
      <c r="MA325">
        <v>25.978719999999999</v>
      </c>
      <c r="MB325" s="1">
        <v>4.5890880000000001E-4</v>
      </c>
      <c r="MC325" s="1">
        <v>0.1640057</v>
      </c>
      <c r="MD325">
        <v>0.72396369999999999</v>
      </c>
      <c r="ME325">
        <v>26.93215</v>
      </c>
      <c r="MF325" s="1">
        <v>4.242367E-4</v>
      </c>
      <c r="MG325" s="1">
        <v>0.151531</v>
      </c>
      <c r="MH325">
        <v>0.72458920000000004</v>
      </c>
      <c r="MI325">
        <v>27.20674</v>
      </c>
      <c r="MJ325" s="1">
        <v>3.9295429999999999E-4</v>
      </c>
      <c r="MK325" s="1">
        <v>0.14028570000000001</v>
      </c>
      <c r="ML325">
        <v>0.72516190000000003</v>
      </c>
      <c r="MM325">
        <v>26.547249999999998</v>
      </c>
      <c r="MN325" s="1">
        <v>3.6473339999999998E-4</v>
      </c>
      <c r="MO325" s="1">
        <v>0.13014510000000001</v>
      </c>
      <c r="MP325">
        <v>0.72564890000000004</v>
      </c>
      <c r="MQ325">
        <v>25.757000000000001</v>
      </c>
      <c r="MR325" s="1">
        <v>3.3965459999999999E-4</v>
      </c>
      <c r="MS325" s="1">
        <v>0.1211267</v>
      </c>
      <c r="MT325">
        <v>0.72602509999999998</v>
      </c>
      <c r="MU325">
        <v>24.980840000000001</v>
      </c>
      <c r="MV325" s="1">
        <v>3.17774E-4</v>
      </c>
      <c r="MW325" s="1">
        <v>0.113246</v>
      </c>
      <c r="MX325">
        <v>0.72632059999999998</v>
      </c>
      <c r="MY325">
        <v>24.892520000000001</v>
      </c>
      <c r="MZ325" s="1">
        <v>2.9877449999999998E-4</v>
      </c>
      <c r="NA325" s="1">
        <v>0.10641539999999999</v>
      </c>
      <c r="NB325">
        <v>0.72649730000000001</v>
      </c>
      <c r="NC325">
        <v>25.406420000000001</v>
      </c>
      <c r="ND325" s="1">
        <v>2.8229669999999999E-4</v>
      </c>
      <c r="NE325" s="1">
        <v>0.1004968</v>
      </c>
      <c r="NF325">
        <v>0.72649730000000001</v>
      </c>
      <c r="NG325">
        <v>25.406420000000001</v>
      </c>
      <c r="NH325" s="1">
        <v>2.8229669999999999E-4</v>
      </c>
      <c r="NI325" s="1">
        <v>0.1004968</v>
      </c>
      <c r="NJ325">
        <v>0.72649730000000001</v>
      </c>
      <c r="NK325">
        <v>25.406420000000001</v>
      </c>
      <c r="NL325" s="1">
        <v>2.8229669999999999E-4</v>
      </c>
      <c r="NM325" s="1">
        <v>0.1004968</v>
      </c>
      <c r="NN325">
        <v>0.72649730000000001</v>
      </c>
      <c r="NO325">
        <v>25.406420000000001</v>
      </c>
      <c r="NP325" s="1">
        <v>2.8229669999999999E-4</v>
      </c>
      <c r="NQ325" s="1">
        <v>0.1004968</v>
      </c>
      <c r="NR325">
        <v>0.72649730000000001</v>
      </c>
      <c r="NS325">
        <v>25.406420000000001</v>
      </c>
      <c r="NT325" s="1">
        <v>2.8229669999999999E-4</v>
      </c>
      <c r="NU325" s="1">
        <v>0.1004968</v>
      </c>
      <c r="NV325">
        <v>0.72649730000000001</v>
      </c>
      <c r="NW325">
        <v>25.406420000000001</v>
      </c>
      <c r="NX325" s="1">
        <v>2.8229669999999999E-4</v>
      </c>
      <c r="NY325" s="1">
        <v>0.1004968</v>
      </c>
      <c r="NZ325">
        <v>0.72649730000000001</v>
      </c>
      <c r="OA325">
        <v>25.406420000000001</v>
      </c>
      <c r="OB325" s="1">
        <v>2.8229669999999999E-4</v>
      </c>
      <c r="OC325" s="1">
        <v>0.1004968</v>
      </c>
      <c r="OD325">
        <v>0.72649730000000001</v>
      </c>
      <c r="OE325">
        <v>25.406420000000001</v>
      </c>
      <c r="OF325" s="1">
        <v>2.8229669999999999E-4</v>
      </c>
      <c r="OG325" s="1">
        <v>0.1004968</v>
      </c>
      <c r="OH325">
        <v>0.72649730000000001</v>
      </c>
      <c r="OI325">
        <v>25.406420000000001</v>
      </c>
      <c r="OJ325" s="1">
        <v>2.8229669999999999E-4</v>
      </c>
      <c r="OK325" s="1">
        <v>0.1004968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0.7339388</v>
      </c>
      <c r="G326">
        <v>18.912749999999999</v>
      </c>
      <c r="H326">
        <v>0</v>
      </c>
      <c r="I326">
        <v>0</v>
      </c>
      <c r="J326">
        <v>0.73294400000000004</v>
      </c>
      <c r="K326">
        <v>19.31005</v>
      </c>
      <c r="L326">
        <v>0</v>
      </c>
      <c r="M326">
        <v>0</v>
      </c>
      <c r="N326">
        <v>0.73191589999999995</v>
      </c>
      <c r="O326">
        <v>19.849440000000001</v>
      </c>
      <c r="P326">
        <v>0</v>
      </c>
      <c r="Q326">
        <v>0</v>
      </c>
      <c r="R326">
        <v>0.7308692</v>
      </c>
      <c r="S326">
        <v>20.559629999999999</v>
      </c>
      <c r="T326">
        <v>0</v>
      </c>
      <c r="U326">
        <v>0</v>
      </c>
      <c r="V326">
        <v>0.72982369999999996</v>
      </c>
      <c r="W326">
        <v>21.217700000000001</v>
      </c>
      <c r="X326">
        <v>0</v>
      </c>
      <c r="Y326">
        <v>0</v>
      </c>
      <c r="Z326">
        <v>0.7287846</v>
      </c>
      <c r="AA326">
        <v>21.286709999999999</v>
      </c>
      <c r="AB326">
        <v>0</v>
      </c>
      <c r="AC326">
        <v>0</v>
      </c>
      <c r="AD326">
        <v>0.72773049999999995</v>
      </c>
      <c r="AE326">
        <v>20.76153</v>
      </c>
      <c r="AF326">
        <v>0</v>
      </c>
      <c r="AG326">
        <v>0</v>
      </c>
      <c r="AH326">
        <v>0.72666160000000002</v>
      </c>
      <c r="AI326">
        <v>20.11084</v>
      </c>
      <c r="AJ326">
        <v>0</v>
      </c>
      <c r="AK326">
        <v>0</v>
      </c>
      <c r="AL326">
        <v>0.72560009999999997</v>
      </c>
      <c r="AM326">
        <v>19.576630000000002</v>
      </c>
      <c r="AN326">
        <v>0</v>
      </c>
      <c r="AO326">
        <v>0</v>
      </c>
      <c r="AP326">
        <v>0.72454700000000005</v>
      </c>
      <c r="AQ326">
        <v>19.86223</v>
      </c>
      <c r="AR326">
        <v>0</v>
      </c>
      <c r="AS326">
        <v>0</v>
      </c>
      <c r="AT326">
        <v>0.72357559999999999</v>
      </c>
      <c r="AU326">
        <v>20.423970000000001</v>
      </c>
      <c r="AV326">
        <v>0</v>
      </c>
      <c r="AW326">
        <v>0</v>
      </c>
      <c r="AX326">
        <v>0.72253160000000005</v>
      </c>
      <c r="AY326">
        <v>21.0565</v>
      </c>
      <c r="AZ326">
        <v>0</v>
      </c>
      <c r="BA326">
        <v>0</v>
      </c>
      <c r="BB326">
        <v>0.72155539999999996</v>
      </c>
      <c r="BC326">
        <v>21.60267</v>
      </c>
      <c r="BD326">
        <v>0</v>
      </c>
      <c r="BE326">
        <v>0</v>
      </c>
      <c r="BF326">
        <v>0.72051350000000003</v>
      </c>
      <c r="BG326">
        <v>21.615410000000001</v>
      </c>
      <c r="BH326">
        <v>0</v>
      </c>
      <c r="BI326">
        <v>0</v>
      </c>
      <c r="BJ326">
        <v>0.71936020000000001</v>
      </c>
      <c r="BK326">
        <v>21.327290000000001</v>
      </c>
      <c r="BL326">
        <v>0</v>
      </c>
      <c r="BM326">
        <v>0</v>
      </c>
      <c r="BN326">
        <v>0.71832050000000003</v>
      </c>
      <c r="BO326">
        <v>20.942889999999998</v>
      </c>
      <c r="BP326">
        <v>5.6366809999999995E-32</v>
      </c>
      <c r="BQ326">
        <v>2.0046189999999999E-29</v>
      </c>
      <c r="BR326">
        <v>0.71722160000000001</v>
      </c>
      <c r="BS326">
        <v>20.644829999999999</v>
      </c>
      <c r="BT326" s="1">
        <v>5.0718149999999999E-21</v>
      </c>
      <c r="BU326" s="1">
        <v>1.2816590000000001E-18</v>
      </c>
      <c r="BV326">
        <v>0.71612279999999995</v>
      </c>
      <c r="BW326">
        <v>20.570239999999998</v>
      </c>
      <c r="BX326" s="1">
        <v>1.2375160000000001E-14</v>
      </c>
      <c r="BY326" s="1">
        <v>3.212899E-12</v>
      </c>
      <c r="BZ326">
        <v>0.71497889999999997</v>
      </c>
      <c r="CA326">
        <v>20.969639999999998</v>
      </c>
      <c r="CB326" s="1">
        <v>1.5548079999999999E-9</v>
      </c>
      <c r="CC326" s="1">
        <v>4.180238E-7</v>
      </c>
      <c r="CD326">
        <v>0.71381550000000005</v>
      </c>
      <c r="CE326">
        <v>21.278289999999998</v>
      </c>
      <c r="CF326" s="1">
        <v>1.9232679999999998E-6</v>
      </c>
      <c r="CG326" s="1">
        <v>5.4504599999999999E-4</v>
      </c>
      <c r="CH326">
        <v>0.71261019999999997</v>
      </c>
      <c r="CI326">
        <v>21.526219999999999</v>
      </c>
      <c r="CJ326" s="1">
        <v>3.8277470000000003E-4</v>
      </c>
      <c r="CK326" s="1">
        <v>0.11291519999999999</v>
      </c>
      <c r="CL326">
        <v>0.71136310000000003</v>
      </c>
      <c r="CM326">
        <v>21.378820000000001</v>
      </c>
      <c r="CN326" s="1">
        <v>2.1481E-2</v>
      </c>
      <c r="CO326" s="1">
        <v>6.5710329999999999</v>
      </c>
      <c r="CP326">
        <v>0.71003470000000002</v>
      </c>
      <c r="CQ326">
        <v>21.141490000000001</v>
      </c>
      <c r="CR326" s="1">
        <v>0.44751800000000003</v>
      </c>
      <c r="CS326" s="1">
        <v>141.53280000000001</v>
      </c>
      <c r="CT326">
        <v>0.70847000000000004</v>
      </c>
      <c r="CU326">
        <v>20.709959999999999</v>
      </c>
      <c r="CV326" s="1">
        <v>4.1172589999999998</v>
      </c>
      <c r="CW326">
        <v>1342.5519999999999</v>
      </c>
      <c r="CX326">
        <v>0.70679999999999998</v>
      </c>
      <c r="CY326">
        <v>20.23282</v>
      </c>
      <c r="CZ326">
        <v>19.00583</v>
      </c>
      <c r="DA326">
        <v>6370.3090000000002</v>
      </c>
      <c r="DB326">
        <v>0.70456739999999995</v>
      </c>
      <c r="DC326">
        <v>19.932549999999999</v>
      </c>
      <c r="DD326">
        <v>48.413069999999998</v>
      </c>
      <c r="DE326">
        <v>16658.080000000002</v>
      </c>
      <c r="DF326">
        <v>0.70178220000000002</v>
      </c>
      <c r="DG326">
        <v>20.075430000000001</v>
      </c>
      <c r="DH326">
        <v>73.748829999999998</v>
      </c>
      <c r="DI326">
        <v>25998.13</v>
      </c>
      <c r="DJ326">
        <v>0.69826299999999997</v>
      </c>
      <c r="DK326">
        <v>20.37594</v>
      </c>
      <c r="DL326">
        <v>72.095389999999995</v>
      </c>
      <c r="DM326">
        <v>26000.91</v>
      </c>
      <c r="DN326">
        <v>0.694743</v>
      </c>
      <c r="DO326">
        <v>20.814810000000001</v>
      </c>
      <c r="DP326">
        <v>48.13494</v>
      </c>
      <c r="DQ326">
        <v>17714.75</v>
      </c>
      <c r="DR326">
        <v>0.6917179</v>
      </c>
      <c r="DS326">
        <v>20.707879999999999</v>
      </c>
      <c r="DT326">
        <v>23.148109999999999</v>
      </c>
      <c r="DU326">
        <v>8665.6959999999999</v>
      </c>
      <c r="DV326">
        <v>0.688585</v>
      </c>
      <c r="DW326">
        <v>20.322949999999999</v>
      </c>
      <c r="DX326">
        <v>8.4026259999999997</v>
      </c>
      <c r="DY326">
        <v>3192.576</v>
      </c>
      <c r="DZ326">
        <v>0.68570319999999996</v>
      </c>
      <c r="EA326">
        <v>19.803470000000001</v>
      </c>
      <c r="EB326">
        <v>2.4275509999999998</v>
      </c>
      <c r="EC326">
        <v>930.61659999999995</v>
      </c>
      <c r="ED326">
        <v>0.68304679999999995</v>
      </c>
      <c r="EE326">
        <v>19.264510000000001</v>
      </c>
      <c r="EF326">
        <v>0.60697970000000001</v>
      </c>
      <c r="EG326">
        <v>232.9932</v>
      </c>
      <c r="EH326">
        <v>0.68048509999999995</v>
      </c>
      <c r="EI326">
        <v>19.303699999999999</v>
      </c>
      <c r="EJ326">
        <v>0.1643104</v>
      </c>
      <c r="EK326">
        <v>61.92389</v>
      </c>
      <c r="EL326">
        <v>0.67793910000000002</v>
      </c>
      <c r="EM326">
        <v>19.428899999999999</v>
      </c>
      <c r="EN326">
        <v>7.3077169999999997E-2</v>
      </c>
      <c r="EO326">
        <v>26.47458</v>
      </c>
      <c r="EP326">
        <v>0.67549840000000005</v>
      </c>
      <c r="EQ326">
        <v>19.620719999999999</v>
      </c>
      <c r="ER326">
        <v>5.5741300000000001E-2</v>
      </c>
      <c r="ES326">
        <v>19.683389999999999</v>
      </c>
      <c r="ET326">
        <v>0.67349610000000004</v>
      </c>
      <c r="EU326">
        <v>20.07647</v>
      </c>
      <c r="EV326">
        <v>5.237808E-2</v>
      </c>
      <c r="EW326">
        <v>18.293379999999999</v>
      </c>
      <c r="EX326">
        <v>0.67055600000000004</v>
      </c>
      <c r="EY326">
        <v>20.212330000000001</v>
      </c>
      <c r="EZ326" s="1">
        <v>5.1493410000000003E-2</v>
      </c>
      <c r="FA326">
        <v>17.884060000000002</v>
      </c>
      <c r="FB326">
        <v>0.66735999999999995</v>
      </c>
      <c r="FC326">
        <v>19.92475</v>
      </c>
      <c r="FD326" s="1">
        <v>5.0435220000000003E-2</v>
      </c>
      <c r="FE326">
        <v>17.446149999999999</v>
      </c>
      <c r="FF326">
        <v>0.66520380000000001</v>
      </c>
      <c r="FG326">
        <v>19.520199999999999</v>
      </c>
      <c r="FH326" s="1">
        <v>4.8467980000000001E-2</v>
      </c>
      <c r="FI326">
        <v>16.79092</v>
      </c>
      <c r="FJ326">
        <v>0.66271100000000005</v>
      </c>
      <c r="FK326">
        <v>19.049910000000001</v>
      </c>
      <c r="FL326" s="1">
        <v>4.5557069999999998E-2</v>
      </c>
      <c r="FM326">
        <v>15.837759999999999</v>
      </c>
      <c r="FN326">
        <v>0.65987779999999996</v>
      </c>
      <c r="FO326">
        <v>19.317630000000001</v>
      </c>
      <c r="FP326" s="1">
        <v>4.207963E-2</v>
      </c>
      <c r="FQ326" s="1">
        <v>14.685409999999999</v>
      </c>
      <c r="FR326">
        <v>0.65724300000000002</v>
      </c>
      <c r="FS326">
        <v>19.810849999999999</v>
      </c>
      <c r="FT326" s="1">
        <v>3.8479729999999997E-2</v>
      </c>
      <c r="FU326" s="1">
        <v>13.47405</v>
      </c>
      <c r="FV326">
        <v>0.65483809999999998</v>
      </c>
      <c r="FW326">
        <v>20.429449999999999</v>
      </c>
      <c r="FX326" s="1">
        <v>3.4990260000000002E-2</v>
      </c>
      <c r="FY326" s="1">
        <v>12.283720000000001</v>
      </c>
      <c r="FZ326">
        <v>0.65274359999999998</v>
      </c>
      <c r="GA326">
        <v>20.962859999999999</v>
      </c>
      <c r="GB326" s="1">
        <v>3.1785939999999999E-2</v>
      </c>
      <c r="GC326" s="1">
        <v>11.179779999999999</v>
      </c>
      <c r="GD326">
        <v>0.64995460000000005</v>
      </c>
      <c r="GE326">
        <v>20.876830000000002</v>
      </c>
      <c r="GF326" s="1">
        <v>2.8874250000000001E-2</v>
      </c>
      <c r="GG326" s="1">
        <v>10.17914</v>
      </c>
      <c r="GH326">
        <v>0.64619170000000004</v>
      </c>
      <c r="GI326">
        <v>20.441490000000002</v>
      </c>
      <c r="GJ326" s="1">
        <v>2.6221350000000001E-2</v>
      </c>
      <c r="GK326" s="1">
        <v>9.2775909999999993</v>
      </c>
      <c r="GL326">
        <v>0.64269080000000001</v>
      </c>
      <c r="GM326">
        <v>20.072120000000002</v>
      </c>
      <c r="GN326" s="1">
        <v>2.3814040000000002E-2</v>
      </c>
      <c r="GO326" s="1">
        <v>8.4534090000000006</v>
      </c>
      <c r="GP326">
        <v>0.63930149999999997</v>
      </c>
      <c r="GQ326">
        <v>19.82733</v>
      </c>
      <c r="GR326" s="1">
        <v>2.161691E-2</v>
      </c>
      <c r="GS326" s="1">
        <v>7.6986749999999997</v>
      </c>
      <c r="GT326">
        <v>0.63578250000000003</v>
      </c>
      <c r="GU326">
        <v>20.46847</v>
      </c>
      <c r="GV326" s="1">
        <v>1.9626129999999999E-2</v>
      </c>
      <c r="GW326" s="1">
        <v>7.0127179999999996</v>
      </c>
      <c r="GX326">
        <v>0.63207210000000003</v>
      </c>
      <c r="GY326">
        <v>21.246960000000001</v>
      </c>
      <c r="GZ326" s="1">
        <v>1.7807099999999999E-2</v>
      </c>
      <c r="HA326" s="1">
        <v>6.3876499999999998</v>
      </c>
      <c r="HB326">
        <v>0.62910290000000002</v>
      </c>
      <c r="HC326">
        <v>22.0548</v>
      </c>
      <c r="HD326" s="1">
        <v>1.6175769999999999E-2</v>
      </c>
      <c r="HE326" s="1">
        <v>5.8178039999999998</v>
      </c>
      <c r="HF326">
        <v>0.62608160000000002</v>
      </c>
      <c r="HG326">
        <v>22.57208</v>
      </c>
      <c r="HH326" s="1">
        <v>1.469705E-2</v>
      </c>
      <c r="HI326" s="1">
        <v>5.3004340000000001</v>
      </c>
      <c r="HJ326">
        <v>0.62323790000000001</v>
      </c>
      <c r="HK326">
        <v>22.436599999999999</v>
      </c>
      <c r="HL326" s="1">
        <v>1.336997E-2</v>
      </c>
      <c r="HM326" s="1">
        <v>4.8331799999999996</v>
      </c>
      <c r="HN326">
        <v>0.62041369999999996</v>
      </c>
      <c r="HO326">
        <v>21.847059999999999</v>
      </c>
      <c r="HP326" s="1">
        <v>1.217035E-2</v>
      </c>
      <c r="HQ326" s="1">
        <v>4.410234</v>
      </c>
      <c r="HR326">
        <v>0.61744019999999999</v>
      </c>
      <c r="HS326">
        <v>21.380559999999999</v>
      </c>
      <c r="HT326" s="1">
        <v>1.1088600000000001E-2</v>
      </c>
      <c r="HU326" s="1">
        <v>4.0276839999999998</v>
      </c>
      <c r="HV326">
        <v>0.61472789999999999</v>
      </c>
      <c r="HW326">
        <v>21.081890000000001</v>
      </c>
      <c r="HX326" s="1">
        <v>1.0104719999999999E-2</v>
      </c>
      <c r="HY326" s="1">
        <v>3.677457</v>
      </c>
      <c r="HZ326">
        <v>0.6121491</v>
      </c>
      <c r="IA326">
        <v>21.635090000000002</v>
      </c>
      <c r="IB326" s="1">
        <v>9.2018259999999998E-3</v>
      </c>
      <c r="IC326" s="1">
        <v>3.3562919999999998</v>
      </c>
      <c r="ID326">
        <v>0.60943809999999998</v>
      </c>
      <c r="IE326">
        <v>21.852820000000001</v>
      </c>
      <c r="IF326" s="1">
        <v>8.3677370000000001E-3</v>
      </c>
      <c r="IG326" s="1">
        <v>3.060413</v>
      </c>
      <c r="IH326">
        <v>0.60676140000000001</v>
      </c>
      <c r="II326">
        <v>22.645700000000001</v>
      </c>
      <c r="IJ326" s="1">
        <v>7.6002630000000003E-3</v>
      </c>
      <c r="IK326" s="1">
        <v>2.7881209999999998</v>
      </c>
      <c r="IL326">
        <v>0.60437010000000002</v>
      </c>
      <c r="IM326">
        <v>23.175160000000002</v>
      </c>
      <c r="IN326" s="1">
        <v>6.9029989999999999E-3</v>
      </c>
      <c r="IO326" s="1">
        <v>2.5387499999999998</v>
      </c>
      <c r="IP326">
        <v>0.60223539999999998</v>
      </c>
      <c r="IQ326">
        <v>23.091840000000001</v>
      </c>
      <c r="IR326" s="1">
        <v>6.2714550000000004E-3</v>
      </c>
      <c r="IS326" s="1">
        <v>2.3118300000000001</v>
      </c>
      <c r="IT326">
        <v>0.60024299999999997</v>
      </c>
      <c r="IU326">
        <v>22.635829999999999</v>
      </c>
      <c r="IV326" s="1">
        <v>5.7003970000000003E-3</v>
      </c>
      <c r="IW326" s="1">
        <v>2.1061700000000001</v>
      </c>
      <c r="IX326">
        <v>0.59841610000000001</v>
      </c>
      <c r="IY326">
        <v>22.067340000000002</v>
      </c>
      <c r="IZ326" s="1">
        <v>5.180105E-3</v>
      </c>
      <c r="JA326" s="1">
        <v>1.9184019999999999</v>
      </c>
      <c r="JB326">
        <v>0.59679510000000002</v>
      </c>
      <c r="JC326">
        <v>21.735600000000002</v>
      </c>
      <c r="JD326" s="1">
        <v>4.6979939999999996E-3</v>
      </c>
      <c r="JE326" s="1">
        <v>1.743636</v>
      </c>
      <c r="JF326">
        <v>0.59537249999999997</v>
      </c>
      <c r="JG326">
        <v>22.537500000000001</v>
      </c>
      <c r="JH326" s="1">
        <v>4.2403420000000002E-3</v>
      </c>
      <c r="JI326" s="1">
        <v>1.5772280000000001</v>
      </c>
      <c r="JJ326">
        <v>0.59414020000000001</v>
      </c>
      <c r="JK326">
        <v>23.738350000000001</v>
      </c>
      <c r="JL326" s="1">
        <v>3.7995669999999998E-3</v>
      </c>
      <c r="JM326" s="1">
        <v>1.4161889999999999</v>
      </c>
      <c r="JN326">
        <v>0.59304449999999997</v>
      </c>
      <c r="JO326">
        <v>25.107389999999999</v>
      </c>
      <c r="JP326" s="1">
        <v>3.3749000000000001E-3</v>
      </c>
      <c r="JQ326" s="1">
        <v>1.2603850000000001</v>
      </c>
      <c r="JR326">
        <v>0.59213939999999998</v>
      </c>
      <c r="JS326">
        <v>26.25797</v>
      </c>
      <c r="JT326" s="1">
        <v>2.9738960000000002E-3</v>
      </c>
      <c r="JU326" s="1">
        <v>1.1123940000000001</v>
      </c>
      <c r="JV326">
        <v>0.59132649999999998</v>
      </c>
      <c r="JW326">
        <v>26.429179999999999</v>
      </c>
      <c r="JX326" s="1">
        <v>2.6068350000000001E-3</v>
      </c>
      <c r="JY326" s="1">
        <v>0.97639889999999996</v>
      </c>
      <c r="JZ326">
        <v>0.59066249999999998</v>
      </c>
      <c r="KA326">
        <v>25.730979999999999</v>
      </c>
      <c r="KB326" s="1">
        <v>2.2823829999999998E-3</v>
      </c>
      <c r="KC326" s="1">
        <v>0.8556532</v>
      </c>
      <c r="KD326">
        <v>0.59010309999999999</v>
      </c>
      <c r="KE326">
        <v>24.962240000000001</v>
      </c>
      <c r="KF326" s="1">
        <v>2.0032040000000002E-3</v>
      </c>
      <c r="KG326" s="1">
        <v>0.75145660000000003</v>
      </c>
      <c r="KH326">
        <v>0.58976170000000006</v>
      </c>
      <c r="KI326">
        <v>24.25066</v>
      </c>
      <c r="KJ326" s="1">
        <v>1.7665350000000001E-3</v>
      </c>
      <c r="KK326" s="1">
        <v>0.66274639999999996</v>
      </c>
      <c r="KL326">
        <v>0.58950460000000005</v>
      </c>
      <c r="KM326">
        <v>24.373609999999999</v>
      </c>
      <c r="KN326" s="1">
        <v>1.562864E-3</v>
      </c>
      <c r="KO326" s="1">
        <v>0.58653299999999997</v>
      </c>
      <c r="KP326">
        <v>0.58932609999999996</v>
      </c>
      <c r="KQ326">
        <v>24.834209999999999</v>
      </c>
      <c r="KR326" s="1">
        <v>1.38215E-3</v>
      </c>
      <c r="KS326" s="1">
        <v>0.51895049999999998</v>
      </c>
      <c r="KT326">
        <v>0.58922730000000001</v>
      </c>
      <c r="KU326">
        <v>25.192350000000001</v>
      </c>
      <c r="KV326" s="1">
        <v>1.2158539999999999E-3</v>
      </c>
      <c r="KW326" s="1">
        <v>0.45684249999999998</v>
      </c>
      <c r="KX326">
        <v>0.58922450000000004</v>
      </c>
      <c r="KY326">
        <v>25.484570000000001</v>
      </c>
      <c r="KZ326" s="1">
        <v>1.060954E-3</v>
      </c>
      <c r="LA326" s="1">
        <v>0.39889279999999999</v>
      </c>
      <c r="LB326">
        <v>0.5892463</v>
      </c>
      <c r="LC326">
        <v>25.172090000000001</v>
      </c>
      <c r="LD326" s="1">
        <v>9.1950780000000002E-4</v>
      </c>
      <c r="LE326" s="1">
        <v>0.34589180000000003</v>
      </c>
      <c r="LF326">
        <v>0.58937170000000005</v>
      </c>
      <c r="LG326">
        <v>24.59948</v>
      </c>
      <c r="LH326" s="1">
        <v>7.9632290000000001E-4</v>
      </c>
      <c r="LI326" s="1">
        <v>0.29954500000000001</v>
      </c>
      <c r="LJ326">
        <v>0.58958219999999995</v>
      </c>
      <c r="LK326">
        <v>23.886959999999998</v>
      </c>
      <c r="LL326" s="1">
        <v>6.9474640000000002E-4</v>
      </c>
      <c r="LM326" s="1">
        <v>0.26118140000000001</v>
      </c>
      <c r="LN326">
        <v>0.58980030000000006</v>
      </c>
      <c r="LO326">
        <v>23.40521</v>
      </c>
      <c r="LP326" s="1">
        <v>6.1471349999999998E-4</v>
      </c>
      <c r="LQ326" s="1">
        <v>0.23085140000000001</v>
      </c>
      <c r="LR326">
        <v>0.59010240000000003</v>
      </c>
      <c r="LS326">
        <v>23.88129</v>
      </c>
      <c r="LT326" s="1">
        <v>5.5278320000000001E-4</v>
      </c>
      <c r="LU326" s="1">
        <v>0.2073652</v>
      </c>
      <c r="LV326">
        <v>0.5904121</v>
      </c>
      <c r="LW326">
        <v>24.758500000000002</v>
      </c>
      <c r="LX326" s="1">
        <v>5.0396010000000005E-4</v>
      </c>
      <c r="LY326" s="1">
        <v>0.18889329999999999</v>
      </c>
      <c r="LZ326">
        <v>0.59074870000000002</v>
      </c>
      <c r="MA326">
        <v>25.962530000000001</v>
      </c>
      <c r="MB326" s="1">
        <v>4.6362219999999997E-4</v>
      </c>
      <c r="MC326" s="1">
        <v>0.173655</v>
      </c>
      <c r="MD326">
        <v>0.59104270000000003</v>
      </c>
      <c r="ME326">
        <v>26.93149</v>
      </c>
      <c r="MF326" s="1">
        <v>4.284364E-4</v>
      </c>
      <c r="MG326" s="1">
        <v>0.16039999999999999</v>
      </c>
      <c r="MH326">
        <v>0.59134220000000004</v>
      </c>
      <c r="MI326">
        <v>27.229970000000002</v>
      </c>
      <c r="MJ326" s="1">
        <v>3.9675510000000003E-4</v>
      </c>
      <c r="MK326" s="1">
        <v>0.1484741</v>
      </c>
      <c r="ML326">
        <v>0.59158549999999999</v>
      </c>
      <c r="MM326">
        <v>26.59402</v>
      </c>
      <c r="MN326" s="1">
        <v>3.6814269999999998E-4</v>
      </c>
      <c r="MO326" s="1">
        <v>0.13770950000000001</v>
      </c>
      <c r="MP326">
        <v>0.59181379999999995</v>
      </c>
      <c r="MQ326">
        <v>25.811990000000002</v>
      </c>
      <c r="MR326" s="1">
        <v>3.426643E-4</v>
      </c>
      <c r="MS326" s="1">
        <v>0.1281158</v>
      </c>
      <c r="MT326">
        <v>0.59198390000000001</v>
      </c>
      <c r="MU326">
        <v>25.039940000000001</v>
      </c>
      <c r="MV326" s="1">
        <v>3.2038519999999998E-4</v>
      </c>
      <c r="MW326" s="1">
        <v>0.1197126</v>
      </c>
      <c r="MX326">
        <v>0.59209920000000005</v>
      </c>
      <c r="MY326">
        <v>24.92436</v>
      </c>
      <c r="MZ326" s="1">
        <v>3.0103760000000003E-4</v>
      </c>
      <c r="NA326" s="1">
        <v>0.1124279</v>
      </c>
      <c r="NB326">
        <v>0.59216800000000003</v>
      </c>
      <c r="NC326">
        <v>25.419979999999999</v>
      </c>
      <c r="ND326" s="1">
        <v>2.8426489999999998E-4</v>
      </c>
      <c r="NE326" s="1">
        <v>0.1061148</v>
      </c>
      <c r="NF326">
        <v>0.59216800000000003</v>
      </c>
      <c r="NG326">
        <v>25.419979999999999</v>
      </c>
      <c r="NH326" s="1">
        <v>2.8426489999999998E-4</v>
      </c>
      <c r="NI326" s="1">
        <v>0.1061148</v>
      </c>
      <c r="NJ326">
        <v>0.59216800000000003</v>
      </c>
      <c r="NK326">
        <v>25.419979999999999</v>
      </c>
      <c r="NL326" s="1">
        <v>2.8426489999999998E-4</v>
      </c>
      <c r="NM326" s="1">
        <v>0.1061148</v>
      </c>
      <c r="NN326">
        <v>0.59216800000000003</v>
      </c>
      <c r="NO326">
        <v>25.419979999999999</v>
      </c>
      <c r="NP326" s="1">
        <v>2.8426489999999998E-4</v>
      </c>
      <c r="NQ326" s="1">
        <v>0.1061148</v>
      </c>
      <c r="NR326">
        <v>0.59216800000000003</v>
      </c>
      <c r="NS326">
        <v>25.419979999999999</v>
      </c>
      <c r="NT326" s="1">
        <v>2.8426489999999998E-4</v>
      </c>
      <c r="NU326" s="1">
        <v>0.1061148</v>
      </c>
      <c r="NV326">
        <v>0.59216800000000003</v>
      </c>
      <c r="NW326">
        <v>25.419979999999999</v>
      </c>
      <c r="NX326" s="1">
        <v>2.8426489999999998E-4</v>
      </c>
      <c r="NY326" s="1">
        <v>0.1061148</v>
      </c>
      <c r="NZ326">
        <v>0.59216800000000003</v>
      </c>
      <c r="OA326">
        <v>25.419979999999999</v>
      </c>
      <c r="OB326" s="1">
        <v>2.8426489999999998E-4</v>
      </c>
      <c r="OC326" s="1">
        <v>0.1061148</v>
      </c>
      <c r="OD326">
        <v>0.59216800000000003</v>
      </c>
      <c r="OE326">
        <v>25.419979999999999</v>
      </c>
      <c r="OF326" s="1">
        <v>2.8426489999999998E-4</v>
      </c>
      <c r="OG326" s="1">
        <v>0.1061148</v>
      </c>
      <c r="OH326">
        <v>0.59216800000000003</v>
      </c>
      <c r="OI326">
        <v>25.419979999999999</v>
      </c>
      <c r="OJ326" s="1">
        <v>2.8426489999999998E-4</v>
      </c>
      <c r="OK326" s="1">
        <v>0.1061148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0.80019370000000001</v>
      </c>
      <c r="G327">
        <v>18.960039999999999</v>
      </c>
      <c r="H327">
        <v>0</v>
      </c>
      <c r="I327">
        <v>0</v>
      </c>
      <c r="J327">
        <v>0.80120190000000002</v>
      </c>
      <c r="K327">
        <v>19.346150000000002</v>
      </c>
      <c r="L327">
        <v>0</v>
      </c>
      <c r="M327">
        <v>0</v>
      </c>
      <c r="N327">
        <v>0.8022302</v>
      </c>
      <c r="O327">
        <v>19.857199999999999</v>
      </c>
      <c r="P327">
        <v>0</v>
      </c>
      <c r="Q327">
        <v>0</v>
      </c>
      <c r="R327">
        <v>0.80327280000000001</v>
      </c>
      <c r="S327">
        <v>20.558070000000001</v>
      </c>
      <c r="T327">
        <v>0</v>
      </c>
      <c r="U327">
        <v>0</v>
      </c>
      <c r="V327">
        <v>0.80432899999999996</v>
      </c>
      <c r="W327">
        <v>21.238130000000002</v>
      </c>
      <c r="X327">
        <v>0</v>
      </c>
      <c r="Y327">
        <v>0</v>
      </c>
      <c r="Z327">
        <v>0.80549910000000002</v>
      </c>
      <c r="AA327">
        <v>21.308520000000001</v>
      </c>
      <c r="AB327">
        <v>0</v>
      </c>
      <c r="AC327">
        <v>0</v>
      </c>
      <c r="AD327">
        <v>0.80663640000000003</v>
      </c>
      <c r="AE327">
        <v>20.801600000000001</v>
      </c>
      <c r="AF327">
        <v>0</v>
      </c>
      <c r="AG327">
        <v>0</v>
      </c>
      <c r="AH327">
        <v>0.80779460000000003</v>
      </c>
      <c r="AI327">
        <v>20.170870000000001</v>
      </c>
      <c r="AJ327">
        <v>0</v>
      </c>
      <c r="AK327">
        <v>0</v>
      </c>
      <c r="AL327">
        <v>0.8090273</v>
      </c>
      <c r="AM327">
        <v>19.62744</v>
      </c>
      <c r="AN327">
        <v>0</v>
      </c>
      <c r="AO327">
        <v>0</v>
      </c>
      <c r="AP327">
        <v>0.81027170000000004</v>
      </c>
      <c r="AQ327">
        <v>19.900130000000001</v>
      </c>
      <c r="AR327">
        <v>0</v>
      </c>
      <c r="AS327">
        <v>0</v>
      </c>
      <c r="AT327">
        <v>0.81020820000000005</v>
      </c>
      <c r="AU327">
        <v>20.440660000000001</v>
      </c>
      <c r="AV327">
        <v>0</v>
      </c>
      <c r="AW327">
        <v>0</v>
      </c>
      <c r="AX327">
        <v>0.80999429999999994</v>
      </c>
      <c r="AY327">
        <v>21.061240000000002</v>
      </c>
      <c r="AZ327">
        <v>0</v>
      </c>
      <c r="BA327">
        <v>0</v>
      </c>
      <c r="BB327">
        <v>0.80996659999999998</v>
      </c>
      <c r="BC327">
        <v>21.616050000000001</v>
      </c>
      <c r="BD327">
        <v>0</v>
      </c>
      <c r="BE327">
        <v>0</v>
      </c>
      <c r="BF327">
        <v>0.80978910000000004</v>
      </c>
      <c r="BG327">
        <v>21.62567</v>
      </c>
      <c r="BH327">
        <v>0</v>
      </c>
      <c r="BI327">
        <v>0</v>
      </c>
      <c r="BJ327">
        <v>0.80959740000000002</v>
      </c>
      <c r="BK327">
        <v>21.338529999999999</v>
      </c>
      <c r="BL327">
        <v>0</v>
      </c>
      <c r="BM327">
        <v>0</v>
      </c>
      <c r="BN327">
        <v>0.80950750000000005</v>
      </c>
      <c r="BO327">
        <v>20.968969999999999</v>
      </c>
      <c r="BP327">
        <v>7.0906220000000003E-33</v>
      </c>
      <c r="BQ327">
        <v>2.952201E-30</v>
      </c>
      <c r="BR327">
        <v>0.80943449999999995</v>
      </c>
      <c r="BS327">
        <v>20.662669999999999</v>
      </c>
      <c r="BT327" s="1">
        <v>2.0271660000000002E-21</v>
      </c>
      <c r="BU327" s="1">
        <v>5.1450160000000001E-19</v>
      </c>
      <c r="BV327">
        <v>0.80934720000000004</v>
      </c>
      <c r="BW327">
        <v>20.582940000000001</v>
      </c>
      <c r="BX327" s="1">
        <v>1.441048E-15</v>
      </c>
      <c r="BY327" s="1">
        <v>5.7291160000000004E-13</v>
      </c>
      <c r="BZ327">
        <v>0.80926310000000001</v>
      </c>
      <c r="CA327">
        <v>20.976089999999999</v>
      </c>
      <c r="CB327" s="1">
        <v>7.5045789999999996E-10</v>
      </c>
      <c r="CC327" s="1">
        <v>2.1015229999999999E-7</v>
      </c>
      <c r="CD327">
        <v>0.80912329999999999</v>
      </c>
      <c r="CE327">
        <v>21.278289999999998</v>
      </c>
      <c r="CF327" s="1">
        <v>1.11415E-6</v>
      </c>
      <c r="CG327" s="1">
        <v>3.3505809999999998E-4</v>
      </c>
      <c r="CH327">
        <v>0.80901619999999996</v>
      </c>
      <c r="CI327">
        <v>21.52261</v>
      </c>
      <c r="CJ327" s="1">
        <v>2.4901909999999999E-4</v>
      </c>
      <c r="CK327" s="1">
        <v>7.9144599999999996E-2</v>
      </c>
      <c r="CL327">
        <v>0.80886020000000003</v>
      </c>
      <c r="CM327">
        <v>21.382760000000001</v>
      </c>
      <c r="CN327" s="1">
        <v>1.531011E-2</v>
      </c>
      <c r="CO327" s="1">
        <v>5.116803</v>
      </c>
      <c r="CP327">
        <v>0.80866369999999999</v>
      </c>
      <c r="CQ327">
        <v>21.15288</v>
      </c>
      <c r="CR327" s="1">
        <v>0.34463870000000002</v>
      </c>
      <c r="CS327" s="1">
        <v>120.67489999999999</v>
      </c>
      <c r="CT327">
        <v>0.80828149999999999</v>
      </c>
      <c r="CU327">
        <v>20.729310000000002</v>
      </c>
      <c r="CV327" s="1">
        <v>3.394444</v>
      </c>
      <c r="CW327">
        <v>1241.271</v>
      </c>
      <c r="CX327">
        <v>0.80796610000000002</v>
      </c>
      <c r="CY327">
        <v>20.249030000000001</v>
      </c>
      <c r="CZ327" s="1">
        <v>16.655709999999999</v>
      </c>
      <c r="DA327">
        <v>6338.43</v>
      </c>
      <c r="DB327">
        <v>0.80722459999999996</v>
      </c>
      <c r="DC327">
        <v>19.95195</v>
      </c>
      <c r="DD327">
        <v>44.854860000000002</v>
      </c>
      <c r="DE327">
        <v>17735.95</v>
      </c>
      <c r="DF327">
        <v>0.80628599999999995</v>
      </c>
      <c r="DG327">
        <v>20.08663</v>
      </c>
      <c r="DH327">
        <v>71.862319999999997</v>
      </c>
      <c r="DI327">
        <v>29452.98</v>
      </c>
      <c r="DJ327">
        <v>0.80514920000000001</v>
      </c>
      <c r="DK327">
        <v>20.371739999999999</v>
      </c>
      <c r="DL327">
        <v>73.541110000000003</v>
      </c>
      <c r="DM327">
        <v>31184.52</v>
      </c>
      <c r="DN327">
        <v>0.80471630000000005</v>
      </c>
      <c r="DO327">
        <v>20.808070000000001</v>
      </c>
      <c r="DP327">
        <v>51.175190000000001</v>
      </c>
      <c r="DQ327">
        <v>22381.42</v>
      </c>
      <c r="DR327">
        <v>0.80524130000000005</v>
      </c>
      <c r="DS327">
        <v>20.71453</v>
      </c>
      <c r="DT327">
        <v>25.549620000000001</v>
      </c>
      <c r="DU327">
        <v>11484.48</v>
      </c>
      <c r="DV327">
        <v>0.80658600000000003</v>
      </c>
      <c r="DW327">
        <v>20.34722</v>
      </c>
      <c r="DX327">
        <v>9.585324</v>
      </c>
      <c r="DY327">
        <v>4417.4989999999998</v>
      </c>
      <c r="DZ327">
        <v>0.81109529999999996</v>
      </c>
      <c r="EA327">
        <v>19.857220000000002</v>
      </c>
      <c r="EB327">
        <v>2.8436889999999999</v>
      </c>
      <c r="EC327">
        <v>1335.5360000000001</v>
      </c>
      <c r="ED327">
        <v>0.81676139999999997</v>
      </c>
      <c r="EE327">
        <v>19.31551</v>
      </c>
      <c r="EF327">
        <v>0.71969380000000005</v>
      </c>
      <c r="EG327">
        <v>341.16370000000001</v>
      </c>
      <c r="EH327">
        <v>0.82296309999999995</v>
      </c>
      <c r="EI327">
        <v>19.3551</v>
      </c>
      <c r="EJ327">
        <v>0.1893021</v>
      </c>
      <c r="EK327">
        <v>88.120890000000003</v>
      </c>
      <c r="EL327">
        <v>0.82969499999999996</v>
      </c>
      <c r="EM327">
        <v>19.478339999999999</v>
      </c>
      <c r="EN327">
        <v>7.794268E-2</v>
      </c>
      <c r="EO327">
        <v>34.233849999999997</v>
      </c>
      <c r="EP327">
        <v>0.8373642</v>
      </c>
      <c r="EQ327">
        <v>19.64019</v>
      </c>
      <c r="ER327">
        <v>5.6681250000000002E-2</v>
      </c>
      <c r="ES327">
        <v>23.835149999999999</v>
      </c>
      <c r="ET327">
        <v>0.84622660000000005</v>
      </c>
      <c r="EU327">
        <v>20.09291</v>
      </c>
      <c r="EV327">
        <v>5.258931E-2</v>
      </c>
      <c r="EW327">
        <v>21.766860000000001</v>
      </c>
      <c r="EX327">
        <v>0.85536719999999999</v>
      </c>
      <c r="EY327">
        <v>20.226400000000002</v>
      </c>
      <c r="EZ327" s="1">
        <v>5.1597669999999998E-2</v>
      </c>
      <c r="FA327">
        <v>21.220859999999998</v>
      </c>
      <c r="FB327">
        <v>0.86472309999999997</v>
      </c>
      <c r="FC327">
        <v>19.929950000000002</v>
      </c>
      <c r="FD327" s="1">
        <v>5.0605909999999997E-2</v>
      </c>
      <c r="FE327">
        <v>20.74296</v>
      </c>
      <c r="FF327">
        <v>0.86127209999999998</v>
      </c>
      <c r="FG327">
        <v>19.539709999999999</v>
      </c>
      <c r="FH327" s="1">
        <v>4.8712159999999997E-2</v>
      </c>
      <c r="FI327">
        <v>19.99905</v>
      </c>
      <c r="FJ327">
        <v>0.85496190000000005</v>
      </c>
      <c r="FK327">
        <v>19.088139999999999</v>
      </c>
      <c r="FL327" s="1">
        <v>4.5886339999999998E-2</v>
      </c>
      <c r="FM327">
        <v>18.902190000000001</v>
      </c>
      <c r="FN327">
        <v>0.84821080000000004</v>
      </c>
      <c r="FO327">
        <v>19.349209999999999</v>
      </c>
      <c r="FP327" s="1">
        <v>4.2451959999999997E-2</v>
      </c>
      <c r="FQ327" s="1">
        <v>17.54974</v>
      </c>
      <c r="FR327">
        <v>0.84171459999999998</v>
      </c>
      <c r="FS327">
        <v>19.848680000000002</v>
      </c>
      <c r="FT327" s="1">
        <v>3.8859100000000001E-2</v>
      </c>
      <c r="FU327" s="1">
        <v>16.112349999999999</v>
      </c>
      <c r="FV327">
        <v>0.8355667</v>
      </c>
      <c r="FW327">
        <v>20.45533</v>
      </c>
      <c r="FX327" s="1">
        <v>3.5353170000000003E-2</v>
      </c>
      <c r="FY327" s="1">
        <v>14.693210000000001</v>
      </c>
      <c r="FZ327">
        <v>0.82988099999999998</v>
      </c>
      <c r="GA327">
        <v>20.994990000000001</v>
      </c>
      <c r="GB327" s="1">
        <v>3.2119189999999999E-2</v>
      </c>
      <c r="GC327" s="1">
        <v>13.368449999999999</v>
      </c>
      <c r="GD327">
        <v>0.82387290000000002</v>
      </c>
      <c r="GE327">
        <v>20.89931</v>
      </c>
      <c r="GF327" s="1">
        <v>2.9174909999999998E-2</v>
      </c>
      <c r="GG327" s="1">
        <v>12.16137</v>
      </c>
      <c r="GH327">
        <v>0.81747239999999999</v>
      </c>
      <c r="GI327">
        <v>20.445219999999999</v>
      </c>
      <c r="GJ327" s="1">
        <v>2.649615E-2</v>
      </c>
      <c r="GK327" s="1">
        <v>11.06837</v>
      </c>
      <c r="GL327">
        <v>0.81141019999999997</v>
      </c>
      <c r="GM327">
        <v>20.07657</v>
      </c>
      <c r="GN327" s="1">
        <v>2.4066319999999999E-2</v>
      </c>
      <c r="GO327" s="1">
        <v>10.069599999999999</v>
      </c>
      <c r="GP327">
        <v>0.80518990000000001</v>
      </c>
      <c r="GQ327">
        <v>19.830739999999999</v>
      </c>
      <c r="GR327" s="1">
        <v>2.184813E-2</v>
      </c>
      <c r="GS327" s="1">
        <v>9.1570029999999996</v>
      </c>
      <c r="GT327">
        <v>0.79882169999999997</v>
      </c>
      <c r="GU327">
        <v>20.46311</v>
      </c>
      <c r="GV327" s="1">
        <v>1.9836909999999999E-2</v>
      </c>
      <c r="GW327" s="1">
        <v>8.3280119999999993</v>
      </c>
      <c r="GX327">
        <v>0.79219099999999998</v>
      </c>
      <c r="GY327">
        <v>21.2623</v>
      </c>
      <c r="GZ327" s="1">
        <v>1.7999769999999998E-2</v>
      </c>
      <c r="HA327" s="1">
        <v>7.5740119999999997</v>
      </c>
      <c r="HB327">
        <v>0.78665490000000005</v>
      </c>
      <c r="HC327">
        <v>22.068460000000002</v>
      </c>
      <c r="HD327" s="1">
        <v>1.6351830000000001E-2</v>
      </c>
      <c r="HE327" s="1">
        <v>6.8899270000000001</v>
      </c>
      <c r="HF327">
        <v>0.78102490000000002</v>
      </c>
      <c r="HG327">
        <v>22.605039999999999</v>
      </c>
      <c r="HH327" s="1">
        <v>1.4857820000000001E-2</v>
      </c>
      <c r="HI327" s="1">
        <v>6.2724330000000004</v>
      </c>
      <c r="HJ327">
        <v>0.77557259999999995</v>
      </c>
      <c r="HK327">
        <v>22.466049999999999</v>
      </c>
      <c r="HL327" s="1">
        <v>1.3515289999999999E-2</v>
      </c>
      <c r="HM327" s="1">
        <v>5.7141979999999997</v>
      </c>
      <c r="HN327">
        <v>0.77025779999999999</v>
      </c>
      <c r="HO327">
        <v>21.862770000000001</v>
      </c>
      <c r="HP327" s="1">
        <v>1.230207E-2</v>
      </c>
      <c r="HQ327" s="1">
        <v>5.2096840000000002</v>
      </c>
      <c r="HR327">
        <v>0.76503339999999997</v>
      </c>
      <c r="HS327">
        <v>21.384509999999999</v>
      </c>
      <c r="HT327" s="1">
        <v>1.120877E-2</v>
      </c>
      <c r="HU327" s="1">
        <v>4.7532019999999999</v>
      </c>
      <c r="HV327">
        <v>0.76025450000000006</v>
      </c>
      <c r="HW327">
        <v>21.082070000000002</v>
      </c>
      <c r="HX327" s="1">
        <v>1.0215709999999999E-2</v>
      </c>
      <c r="HY327" s="1">
        <v>4.3354699999999999</v>
      </c>
      <c r="HZ327">
        <v>0.75524610000000003</v>
      </c>
      <c r="IA327">
        <v>21.606590000000001</v>
      </c>
      <c r="IB327" s="1">
        <v>9.3038949999999995E-3</v>
      </c>
      <c r="IC327" s="1">
        <v>3.9535429999999998</v>
      </c>
      <c r="ID327">
        <v>0.75001700000000004</v>
      </c>
      <c r="IE327">
        <v>21.83569</v>
      </c>
      <c r="IF327" s="1">
        <v>8.4621339999999996E-3</v>
      </c>
      <c r="IG327" s="1">
        <v>3.602233</v>
      </c>
      <c r="IH327">
        <v>0.74485710000000005</v>
      </c>
      <c r="II327">
        <v>22.620149999999999</v>
      </c>
      <c r="IJ327" s="1">
        <v>7.687129E-3</v>
      </c>
      <c r="IK327" s="1">
        <v>3.2792249999999998</v>
      </c>
      <c r="IL327">
        <v>0.74019179999999996</v>
      </c>
      <c r="IM327">
        <v>23.196650000000002</v>
      </c>
      <c r="IN327" s="1">
        <v>6.9828119999999997E-3</v>
      </c>
      <c r="IO327" s="1">
        <v>2.9833910000000001</v>
      </c>
      <c r="IP327">
        <v>0.73588039999999999</v>
      </c>
      <c r="IQ327">
        <v>23.108920000000001</v>
      </c>
      <c r="IR327" s="1">
        <v>6.343932E-3</v>
      </c>
      <c r="IS327" s="1">
        <v>2.715023</v>
      </c>
      <c r="IT327">
        <v>0.73184819999999995</v>
      </c>
      <c r="IU327">
        <v>22.652280000000001</v>
      </c>
      <c r="IV327" s="1">
        <v>5.7663009999999997E-3</v>
      </c>
      <c r="IW327" s="1">
        <v>2.4733860000000001</v>
      </c>
      <c r="IX327">
        <v>0.72812030000000005</v>
      </c>
      <c r="IY327">
        <v>22.09451</v>
      </c>
      <c r="IZ327" s="1">
        <v>5.2408999999999997E-3</v>
      </c>
      <c r="JA327" s="1">
        <v>2.2532079999999999</v>
      </c>
      <c r="JB327">
        <v>0.72485069999999996</v>
      </c>
      <c r="JC327">
        <v>21.758320000000001</v>
      </c>
      <c r="JD327" s="1">
        <v>4.7552929999999998E-3</v>
      </c>
      <c r="JE327" s="1">
        <v>2.0489329999999999</v>
      </c>
      <c r="JF327">
        <v>0.72192520000000004</v>
      </c>
      <c r="JG327">
        <v>22.526969999999999</v>
      </c>
      <c r="JH327" s="1">
        <v>4.2954289999999999E-3</v>
      </c>
      <c r="JI327" s="1">
        <v>1.8550720000000001</v>
      </c>
      <c r="JJ327">
        <v>0.7193524</v>
      </c>
      <c r="JK327">
        <v>23.721900000000002</v>
      </c>
      <c r="JL327" s="1">
        <v>3.853137E-3</v>
      </c>
      <c r="JM327" s="1">
        <v>1.667916</v>
      </c>
      <c r="JN327">
        <v>0.71711369999999997</v>
      </c>
      <c r="JO327">
        <v>25.075749999999999</v>
      </c>
      <c r="JP327" s="1">
        <v>3.4265369999999999E-3</v>
      </c>
      <c r="JQ327" s="1">
        <v>1.4865839999999999</v>
      </c>
      <c r="JR327">
        <v>0.71526129999999999</v>
      </c>
      <c r="JS327">
        <v>26.252610000000001</v>
      </c>
      <c r="JT327" s="1">
        <v>3.0224269999999998E-3</v>
      </c>
      <c r="JU327" s="1">
        <v>1.3136920000000001</v>
      </c>
      <c r="JV327">
        <v>0.71368500000000001</v>
      </c>
      <c r="JW327">
        <v>26.464739999999999</v>
      </c>
      <c r="JX327" s="1">
        <v>2.6508339999999999E-3</v>
      </c>
      <c r="JY327" s="1">
        <v>1.1538189999999999</v>
      </c>
      <c r="JZ327">
        <v>0.71237459999999997</v>
      </c>
      <c r="KA327">
        <v>25.786619999999999</v>
      </c>
      <c r="KB327" s="1">
        <v>2.3209400000000001E-3</v>
      </c>
      <c r="KC327" s="1">
        <v>1.011137</v>
      </c>
      <c r="KD327">
        <v>0.71133190000000002</v>
      </c>
      <c r="KE327">
        <v>25.02582</v>
      </c>
      <c r="KF327" s="1">
        <v>2.03623E-3</v>
      </c>
      <c r="KG327" s="1">
        <v>0.88751349999999996</v>
      </c>
      <c r="KH327">
        <v>0.71057650000000006</v>
      </c>
      <c r="KI327">
        <v>24.315460000000002</v>
      </c>
      <c r="KJ327" s="1">
        <v>1.7946699999999999E-3</v>
      </c>
      <c r="KK327" s="1">
        <v>0.78212859999999995</v>
      </c>
      <c r="KL327">
        <v>0.71000129999999995</v>
      </c>
      <c r="KM327">
        <v>24.39753</v>
      </c>
      <c r="KN327" s="1">
        <v>1.587286E-3</v>
      </c>
      <c r="KO327" s="1">
        <v>0.69184520000000005</v>
      </c>
      <c r="KP327">
        <v>0.70961419999999997</v>
      </c>
      <c r="KQ327">
        <v>24.8337</v>
      </c>
      <c r="KR327" s="1">
        <v>1.404193E-3</v>
      </c>
      <c r="KS327" s="1">
        <v>0.61229990000000001</v>
      </c>
      <c r="KT327">
        <v>0.7093235</v>
      </c>
      <c r="KU327">
        <v>25.186250000000001</v>
      </c>
      <c r="KV327" s="1">
        <v>1.2363210000000001E-3</v>
      </c>
      <c r="KW327" s="1">
        <v>0.53956740000000003</v>
      </c>
      <c r="KX327">
        <v>0.70919670000000001</v>
      </c>
      <c r="KY327">
        <v>25.481649999999998</v>
      </c>
      <c r="KZ327" s="1">
        <v>1.080003E-3</v>
      </c>
      <c r="LA327" s="1">
        <v>0.47179140000000003</v>
      </c>
      <c r="LB327">
        <v>0.70920589999999994</v>
      </c>
      <c r="LC327">
        <v>25.21321</v>
      </c>
      <c r="LD327" s="1">
        <v>9.3664799999999999E-4</v>
      </c>
      <c r="LE327" s="1">
        <v>0.40947830000000002</v>
      </c>
      <c r="LF327">
        <v>0.70935119999999996</v>
      </c>
      <c r="LG327">
        <v>24.65071</v>
      </c>
      <c r="LH327" s="1">
        <v>8.1096140000000004E-4</v>
      </c>
      <c r="LI327" s="1">
        <v>0.35454790000000003</v>
      </c>
      <c r="LJ327">
        <v>0.70958810000000005</v>
      </c>
      <c r="LK327">
        <v>23.94828</v>
      </c>
      <c r="LL327" s="1">
        <v>7.0659550000000003E-4</v>
      </c>
      <c r="LM327" s="1">
        <v>0.3086798</v>
      </c>
      <c r="LN327">
        <v>0.7099394</v>
      </c>
      <c r="LO327">
        <v>23.460149999999999</v>
      </c>
      <c r="LP327" s="1">
        <v>6.2393650000000002E-4</v>
      </c>
      <c r="LQ327" s="1">
        <v>0.2721635</v>
      </c>
      <c r="LR327">
        <v>0.71039839999999999</v>
      </c>
      <c r="LS327">
        <v>23.909739999999999</v>
      </c>
      <c r="LT327" s="1">
        <v>5.5993549999999997E-4</v>
      </c>
      <c r="LU327" s="1">
        <v>0.24385570000000001</v>
      </c>
      <c r="LV327">
        <v>0.71089570000000002</v>
      </c>
      <c r="LW327">
        <v>24.773869999999999</v>
      </c>
      <c r="LX327" s="1">
        <v>5.0968400000000005E-4</v>
      </c>
      <c r="LY327" s="1">
        <v>0.2217008</v>
      </c>
      <c r="LZ327">
        <v>0.71143310000000004</v>
      </c>
      <c r="MA327">
        <v>25.946300000000001</v>
      </c>
      <c r="MB327" s="1">
        <v>4.6845529999999999E-4</v>
      </c>
      <c r="MC327" s="1">
        <v>0.20358080000000001</v>
      </c>
      <c r="MD327">
        <v>0.71198669999999997</v>
      </c>
      <c r="ME327">
        <v>26.930720000000001</v>
      </c>
      <c r="MF327" s="1">
        <v>4.3272230000000002E-4</v>
      </c>
      <c r="MG327" s="1">
        <v>0.18794540000000001</v>
      </c>
      <c r="MH327">
        <v>0.71249320000000005</v>
      </c>
      <c r="MI327">
        <v>27.256689999999999</v>
      </c>
      <c r="MJ327" s="1">
        <v>4.006263E-4</v>
      </c>
      <c r="MK327" s="1">
        <v>0.17393339999999999</v>
      </c>
      <c r="ML327">
        <v>0.71295940000000002</v>
      </c>
      <c r="MM327">
        <v>26.654630000000001</v>
      </c>
      <c r="MN327" s="1">
        <v>3.7162209999999998E-4</v>
      </c>
      <c r="MO327" s="1">
        <v>0.1612692</v>
      </c>
      <c r="MP327">
        <v>0.71336840000000001</v>
      </c>
      <c r="MQ327">
        <v>25.881699999999999</v>
      </c>
      <c r="MR327" s="1">
        <v>3.4574040000000001E-4</v>
      </c>
      <c r="MS327" s="1">
        <v>0.14995749999999999</v>
      </c>
      <c r="MT327">
        <v>0.71369590000000005</v>
      </c>
      <c r="MU327">
        <v>25.121310000000001</v>
      </c>
      <c r="MV327" s="1">
        <v>3.2306019999999997E-4</v>
      </c>
      <c r="MW327" s="1">
        <v>0.1400122</v>
      </c>
      <c r="MX327">
        <v>0.71395600000000004</v>
      </c>
      <c r="MY327">
        <v>24.974219999999999</v>
      </c>
      <c r="MZ327" s="1">
        <v>3.0336049999999998E-4</v>
      </c>
      <c r="NA327" s="1">
        <v>0.13138730000000001</v>
      </c>
      <c r="NB327">
        <v>0.71412770000000003</v>
      </c>
      <c r="NC327">
        <v>25.444199999999999</v>
      </c>
      <c r="ND327" s="1">
        <v>2.8628159999999998E-4</v>
      </c>
      <c r="NE327" s="1">
        <v>0.1239146</v>
      </c>
      <c r="NF327">
        <v>0.71412770000000003</v>
      </c>
      <c r="NG327">
        <v>25.444199999999999</v>
      </c>
      <c r="NH327" s="1">
        <v>2.8628159999999998E-4</v>
      </c>
      <c r="NI327" s="1">
        <v>0.1239146</v>
      </c>
      <c r="NJ327">
        <v>0.71412770000000003</v>
      </c>
      <c r="NK327">
        <v>25.444199999999999</v>
      </c>
      <c r="NL327" s="1">
        <v>2.8628159999999998E-4</v>
      </c>
      <c r="NM327" s="1">
        <v>0.1239146</v>
      </c>
      <c r="NN327">
        <v>0.71412770000000003</v>
      </c>
      <c r="NO327">
        <v>25.444199999999999</v>
      </c>
      <c r="NP327" s="1">
        <v>2.8628159999999998E-4</v>
      </c>
      <c r="NQ327" s="1">
        <v>0.1239146</v>
      </c>
      <c r="NR327">
        <v>0.71412770000000003</v>
      </c>
      <c r="NS327">
        <v>25.444199999999999</v>
      </c>
      <c r="NT327" s="1">
        <v>2.8628159999999998E-4</v>
      </c>
      <c r="NU327" s="1">
        <v>0.1239146</v>
      </c>
      <c r="NV327">
        <v>0.71412770000000003</v>
      </c>
      <c r="NW327">
        <v>25.444199999999999</v>
      </c>
      <c r="NX327" s="1">
        <v>2.8628159999999998E-4</v>
      </c>
      <c r="NY327" s="1">
        <v>0.1239146</v>
      </c>
      <c r="NZ327">
        <v>0.71412770000000003</v>
      </c>
      <c r="OA327">
        <v>25.444199999999999</v>
      </c>
      <c r="OB327" s="1">
        <v>2.8628159999999998E-4</v>
      </c>
      <c r="OC327" s="1">
        <v>0.1239146</v>
      </c>
      <c r="OD327">
        <v>0.71412770000000003</v>
      </c>
      <c r="OE327">
        <v>25.444199999999999</v>
      </c>
      <c r="OF327" s="1">
        <v>2.8628159999999998E-4</v>
      </c>
      <c r="OG327" s="1">
        <v>0.1239146</v>
      </c>
      <c r="OH327">
        <v>0.71412770000000003</v>
      </c>
      <c r="OI327">
        <v>25.444199999999999</v>
      </c>
      <c r="OJ327" s="1">
        <v>2.8628159999999998E-4</v>
      </c>
      <c r="OK327" s="1">
        <v>0.1239146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0.55938869999999996</v>
      </c>
      <c r="G328">
        <v>18.98227</v>
      </c>
      <c r="H328">
        <v>0</v>
      </c>
      <c r="I328">
        <v>0</v>
      </c>
      <c r="J328">
        <v>0.55857559999999995</v>
      </c>
      <c r="K328">
        <v>19.356089999999998</v>
      </c>
      <c r="L328">
        <v>0</v>
      </c>
      <c r="M328">
        <v>0</v>
      </c>
      <c r="N328">
        <v>0.55771309999999996</v>
      </c>
      <c r="O328">
        <v>19.855049999999999</v>
      </c>
      <c r="P328">
        <v>0</v>
      </c>
      <c r="Q328">
        <v>0</v>
      </c>
      <c r="R328">
        <v>0.55684880000000003</v>
      </c>
      <c r="S328">
        <v>20.544969999999999</v>
      </c>
      <c r="T328">
        <v>0</v>
      </c>
      <c r="U328">
        <v>0</v>
      </c>
      <c r="V328">
        <v>0.55597960000000002</v>
      </c>
      <c r="W328">
        <v>21.237680000000001</v>
      </c>
      <c r="X328">
        <v>0</v>
      </c>
      <c r="Y328">
        <v>0</v>
      </c>
      <c r="Z328">
        <v>0.55510309999999996</v>
      </c>
      <c r="AA328">
        <v>21.323599999999999</v>
      </c>
      <c r="AB328">
        <v>0</v>
      </c>
      <c r="AC328">
        <v>0</v>
      </c>
      <c r="AD328">
        <v>0.55424459999999998</v>
      </c>
      <c r="AE328">
        <v>20.826789999999999</v>
      </c>
      <c r="AF328">
        <v>0</v>
      </c>
      <c r="AG328">
        <v>0</v>
      </c>
      <c r="AH328">
        <v>0.55335679999999998</v>
      </c>
      <c r="AI328">
        <v>20.209109999999999</v>
      </c>
      <c r="AJ328">
        <v>0</v>
      </c>
      <c r="AK328">
        <v>0</v>
      </c>
      <c r="AL328">
        <v>0.55247500000000005</v>
      </c>
      <c r="AM328">
        <v>19.652850000000001</v>
      </c>
      <c r="AN328">
        <v>0</v>
      </c>
      <c r="AO328">
        <v>0</v>
      </c>
      <c r="AP328">
        <v>0.55159270000000005</v>
      </c>
      <c r="AQ328">
        <v>19.914079999999998</v>
      </c>
      <c r="AR328">
        <v>0</v>
      </c>
      <c r="AS328">
        <v>0</v>
      </c>
      <c r="AT328">
        <v>0.55068450000000002</v>
      </c>
      <c r="AU328">
        <v>20.43938</v>
      </c>
      <c r="AV328">
        <v>0</v>
      </c>
      <c r="AW328">
        <v>0</v>
      </c>
      <c r="AX328">
        <v>0.54977909999999997</v>
      </c>
      <c r="AY328">
        <v>21.055949999999999</v>
      </c>
      <c r="AZ328">
        <v>0</v>
      </c>
      <c r="BA328">
        <v>0</v>
      </c>
      <c r="BB328">
        <v>0.54896840000000002</v>
      </c>
      <c r="BC328">
        <v>21.616040000000002</v>
      </c>
      <c r="BD328">
        <v>0</v>
      </c>
      <c r="BE328">
        <v>0</v>
      </c>
      <c r="BF328">
        <v>0.54804220000000003</v>
      </c>
      <c r="BG328">
        <v>21.632950000000001</v>
      </c>
      <c r="BH328">
        <v>0</v>
      </c>
      <c r="BI328">
        <v>0</v>
      </c>
      <c r="BJ328">
        <v>0.54707119999999998</v>
      </c>
      <c r="BK328">
        <v>21.346640000000001</v>
      </c>
      <c r="BL328">
        <v>0</v>
      </c>
      <c r="BM328">
        <v>0</v>
      </c>
      <c r="BN328">
        <v>0.54617070000000001</v>
      </c>
      <c r="BO328">
        <v>20.985189999999999</v>
      </c>
      <c r="BP328">
        <v>9.7287940000000005E-34</v>
      </c>
      <c r="BQ328">
        <v>2.9196180000000001E-31</v>
      </c>
      <c r="BR328">
        <v>0.54522990000000005</v>
      </c>
      <c r="BS328">
        <v>20.673110000000001</v>
      </c>
      <c r="BT328" s="1">
        <v>5.947174E-22</v>
      </c>
      <c r="BU328" s="1">
        <v>1.4683940000000001E-19</v>
      </c>
      <c r="BV328">
        <v>0.544269</v>
      </c>
      <c r="BW328">
        <v>20.584620000000001</v>
      </c>
      <c r="BX328" s="1">
        <v>2.6274020000000002E-16</v>
      </c>
      <c r="BY328" s="1">
        <v>7.9299379999999998E-14</v>
      </c>
      <c r="BZ328">
        <v>0.54326589999999997</v>
      </c>
      <c r="CA328">
        <v>20.974540000000001</v>
      </c>
      <c r="CB328" s="1">
        <v>3.107309E-10</v>
      </c>
      <c r="CC328" s="1">
        <v>7.9970949999999999E-8</v>
      </c>
      <c r="CD328">
        <v>0.54225610000000002</v>
      </c>
      <c r="CE328">
        <v>21.27244</v>
      </c>
      <c r="CF328" s="1">
        <v>5.7537530000000001E-7</v>
      </c>
      <c r="CG328" s="1">
        <v>1.5216860000000001E-4</v>
      </c>
      <c r="CH328">
        <v>0.5412342</v>
      </c>
      <c r="CI328">
        <v>21.519739999999999</v>
      </c>
      <c r="CJ328" s="1">
        <v>1.4770819999999999E-4</v>
      </c>
      <c r="CK328" s="1">
        <v>3.9971939999999997E-2</v>
      </c>
      <c r="CL328">
        <v>0.54016830000000005</v>
      </c>
      <c r="CM328">
        <v>21.384450000000001</v>
      </c>
      <c r="CN328" s="1">
        <v>1.0128720000000001E-2</v>
      </c>
      <c r="CO328" s="1">
        <v>2.8022580000000001</v>
      </c>
      <c r="CP328">
        <v>0.53903639999999997</v>
      </c>
      <c r="CQ328">
        <v>21.160029999999999</v>
      </c>
      <c r="CR328" s="1">
        <v>0.25019089999999999</v>
      </c>
      <c r="CS328" s="1">
        <v>70.672470000000004</v>
      </c>
      <c r="CT328">
        <v>0.53769100000000003</v>
      </c>
      <c r="CU328">
        <v>20.743839999999999</v>
      </c>
      <c r="CV328" s="1">
        <v>2.6744970000000001</v>
      </c>
      <c r="CW328">
        <v>770.17380000000003</v>
      </c>
      <c r="CX328">
        <v>0.53629819999999995</v>
      </c>
      <c r="CY328">
        <v>20.26191</v>
      </c>
      <c r="CZ328" s="1">
        <v>14.12283</v>
      </c>
      <c r="DA328">
        <v>4137.47</v>
      </c>
      <c r="DB328">
        <v>0.53448249999999997</v>
      </c>
      <c r="DC328">
        <v>19.961300000000001</v>
      </c>
      <c r="DD328">
        <v>40.664340000000003</v>
      </c>
      <c r="DE328">
        <v>12115.55</v>
      </c>
      <c r="DF328">
        <v>0.5322711</v>
      </c>
      <c r="DG328">
        <v>20.085450000000002</v>
      </c>
      <c r="DH328">
        <v>69.220280000000002</v>
      </c>
      <c r="DI328">
        <v>20960.03</v>
      </c>
      <c r="DJ328">
        <v>0.52954520000000005</v>
      </c>
      <c r="DK328">
        <v>20.36186</v>
      </c>
      <c r="DL328">
        <v>74.845050000000001</v>
      </c>
      <c r="DM328">
        <v>23029.39</v>
      </c>
      <c r="DN328">
        <v>0.52699839999999998</v>
      </c>
      <c r="DO328">
        <v>20.798200000000001</v>
      </c>
      <c r="DP328">
        <v>54.743969999999997</v>
      </c>
      <c r="DQ328">
        <v>17092.03</v>
      </c>
      <c r="DR328">
        <v>0.52478100000000005</v>
      </c>
      <c r="DS328">
        <v>20.717369999999999</v>
      </c>
      <c r="DT328">
        <v>28.594639999999998</v>
      </c>
      <c r="DU328">
        <v>9041.7360000000008</v>
      </c>
      <c r="DV328">
        <v>0.52223969999999997</v>
      </c>
      <c r="DW328">
        <v>20.356950000000001</v>
      </c>
      <c r="DX328">
        <v>11.16615</v>
      </c>
      <c r="DY328">
        <v>3575.7649999999999</v>
      </c>
      <c r="DZ328">
        <v>0.52007409999999998</v>
      </c>
      <c r="EA328">
        <v>19.886099999999999</v>
      </c>
      <c r="EB328">
        <v>3.4268770000000002</v>
      </c>
      <c r="EC328">
        <v>1108.7940000000001</v>
      </c>
      <c r="ED328">
        <v>0.51813670000000001</v>
      </c>
      <c r="EE328">
        <v>19.34113</v>
      </c>
      <c r="EF328">
        <v>0.88415759999999999</v>
      </c>
      <c r="EG328">
        <v>288.19189999999998</v>
      </c>
      <c r="EH328">
        <v>0.51612009999999997</v>
      </c>
      <c r="EI328">
        <v>19.3752</v>
      </c>
      <c r="EJ328">
        <v>0.22700000000000001</v>
      </c>
      <c r="EK328">
        <v>73.916910000000001</v>
      </c>
      <c r="EL328">
        <v>0.51413920000000002</v>
      </c>
      <c r="EM328">
        <v>19.4986</v>
      </c>
      <c r="EN328">
        <v>8.5434090000000004E-2</v>
      </c>
      <c r="EO328">
        <v>27.386559999999999</v>
      </c>
      <c r="EP328">
        <v>0.51230690000000001</v>
      </c>
      <c r="EQ328">
        <v>19.6401</v>
      </c>
      <c r="ER328">
        <v>5.8113140000000001E-2</v>
      </c>
      <c r="ES328">
        <v>18.382629999999999</v>
      </c>
      <c r="ET328">
        <v>0.51078290000000004</v>
      </c>
      <c r="EU328">
        <v>20.09243</v>
      </c>
      <c r="EV328">
        <v>5.2881709999999998E-2</v>
      </c>
      <c r="EW328">
        <v>16.68357</v>
      </c>
      <c r="EX328">
        <v>0.50922199999999995</v>
      </c>
      <c r="EY328">
        <v>20.226389999999999</v>
      </c>
      <c r="EZ328">
        <v>5.1709209999999999E-2</v>
      </c>
      <c r="FA328">
        <v>16.337569999999999</v>
      </c>
      <c r="FB328">
        <v>0.50746550000000001</v>
      </c>
      <c r="FC328">
        <v>19.927679999999999</v>
      </c>
      <c r="FD328" s="1">
        <v>5.0780869999999999E-2</v>
      </c>
      <c r="FE328">
        <v>16.091419999999999</v>
      </c>
      <c r="FF328">
        <v>0.50630750000000002</v>
      </c>
      <c r="FG328">
        <v>19.550979999999999</v>
      </c>
      <c r="FH328" s="1">
        <v>4.901113E-2</v>
      </c>
      <c r="FI328">
        <v>15.56565</v>
      </c>
      <c r="FJ328">
        <v>0.50493160000000004</v>
      </c>
      <c r="FK328">
        <v>19.11204</v>
      </c>
      <c r="FL328" s="1">
        <v>4.630107E-2</v>
      </c>
      <c r="FM328">
        <v>14.743220000000001</v>
      </c>
      <c r="FN328">
        <v>0.50331060000000005</v>
      </c>
      <c r="FO328">
        <v>19.368749999999999</v>
      </c>
      <c r="FP328" s="1">
        <v>4.2930160000000002E-2</v>
      </c>
      <c r="FQ328" s="1">
        <v>13.711679999999999</v>
      </c>
      <c r="FR328">
        <v>0.50164819999999999</v>
      </c>
      <c r="FS328">
        <v>19.871020000000001</v>
      </c>
      <c r="FT328" s="1">
        <v>3.9346579999999999E-2</v>
      </c>
      <c r="FU328" s="1">
        <v>12.60322</v>
      </c>
      <c r="FV328">
        <v>0.49998619999999999</v>
      </c>
      <c r="FW328">
        <v>20.47101</v>
      </c>
      <c r="FX328" s="1">
        <v>3.5823460000000001E-2</v>
      </c>
      <c r="FY328" s="1">
        <v>11.502370000000001</v>
      </c>
      <c r="FZ328">
        <v>0.49859959999999998</v>
      </c>
      <c r="GA328">
        <v>21.015940000000001</v>
      </c>
      <c r="GB328" s="1">
        <v>3.2552999999999999E-2</v>
      </c>
      <c r="GC328" s="1">
        <v>10.470789999999999</v>
      </c>
      <c r="GD328">
        <v>0.49700670000000002</v>
      </c>
      <c r="GE328">
        <v>20.915659999999999</v>
      </c>
      <c r="GF328" s="1">
        <v>2.957038E-2</v>
      </c>
      <c r="GG328" s="1">
        <v>9.5291149999999991</v>
      </c>
      <c r="GH328">
        <v>0.4952106</v>
      </c>
      <c r="GI328">
        <v>20.449649999999998</v>
      </c>
      <c r="GJ328" s="1">
        <v>2.6855980000000002E-2</v>
      </c>
      <c r="GK328" s="1">
        <v>8.675872</v>
      </c>
      <c r="GL328">
        <v>0.49374299999999999</v>
      </c>
      <c r="GM328">
        <v>20.079339999999998</v>
      </c>
      <c r="GN328" s="1">
        <v>2.4395429999999999E-2</v>
      </c>
      <c r="GO328" s="1">
        <v>7.8955929999999999</v>
      </c>
      <c r="GP328">
        <v>0.4922859</v>
      </c>
      <c r="GQ328">
        <v>19.833269999999999</v>
      </c>
      <c r="GR328" s="1">
        <v>2.2149140000000001E-2</v>
      </c>
      <c r="GS328" s="1">
        <v>7.1828159999999999</v>
      </c>
      <c r="GT328">
        <v>0.490734</v>
      </c>
      <c r="GU328">
        <v>20.458030000000001</v>
      </c>
      <c r="GV328" s="1">
        <v>2.0111029999999998E-2</v>
      </c>
      <c r="GW328" s="1">
        <v>6.5347549999999996</v>
      </c>
      <c r="GX328">
        <v>0.48902469999999998</v>
      </c>
      <c r="GY328">
        <v>21.26925</v>
      </c>
      <c r="GZ328" s="1">
        <v>1.824945E-2</v>
      </c>
      <c r="HA328" s="1">
        <v>5.945201</v>
      </c>
      <c r="HB328">
        <v>0.4875871</v>
      </c>
      <c r="HC328">
        <v>22.076229999999999</v>
      </c>
      <c r="HD328" s="1">
        <v>1.6577919999999999E-2</v>
      </c>
      <c r="HE328" s="1">
        <v>5.4100859999999997</v>
      </c>
      <c r="HF328">
        <v>0.48577389999999998</v>
      </c>
      <c r="HG328">
        <v>22.624949999999998</v>
      </c>
      <c r="HH328" s="1">
        <v>1.5063740000000001E-2</v>
      </c>
      <c r="HI328" s="1">
        <v>4.927327</v>
      </c>
      <c r="HJ328">
        <v>0.4841106</v>
      </c>
      <c r="HK328">
        <v>22.486709999999999</v>
      </c>
      <c r="HL328" s="1">
        <v>1.370148E-2</v>
      </c>
      <c r="HM328" s="1">
        <v>4.4908190000000001</v>
      </c>
      <c r="HN328">
        <v>0.4824428</v>
      </c>
      <c r="HO328">
        <v>21.875599999999999</v>
      </c>
      <c r="HP328" s="1">
        <v>1.2471029999999999E-2</v>
      </c>
      <c r="HQ328" s="1">
        <v>4.0963950000000002</v>
      </c>
      <c r="HR328">
        <v>0.4807882</v>
      </c>
      <c r="HS328">
        <v>21.388490000000001</v>
      </c>
      <c r="HT328" s="1">
        <v>1.1362509999999999E-2</v>
      </c>
      <c r="HU328" s="1">
        <v>3.7393339999999999</v>
      </c>
      <c r="HV328">
        <v>0.47952830000000002</v>
      </c>
      <c r="HW328">
        <v>21.08306</v>
      </c>
      <c r="HX328" s="1">
        <v>1.03576E-2</v>
      </c>
      <c r="HY328" s="1">
        <v>3.4125160000000001</v>
      </c>
      <c r="HZ328">
        <v>0.47811310000000001</v>
      </c>
      <c r="IA328">
        <v>21.58888</v>
      </c>
      <c r="IB328" s="1">
        <v>9.4336260000000005E-3</v>
      </c>
      <c r="IC328" s="1">
        <v>3.1133150000000001</v>
      </c>
      <c r="ID328">
        <v>0.4766435</v>
      </c>
      <c r="IE328">
        <v>21.824349999999999</v>
      </c>
      <c r="IF328" s="1">
        <v>8.5818700000000001E-3</v>
      </c>
      <c r="IG328" s="1">
        <v>2.8380700000000001</v>
      </c>
      <c r="IH328">
        <v>0.47517009999999998</v>
      </c>
      <c r="II328">
        <v>22.601980000000001</v>
      </c>
      <c r="IJ328" s="1">
        <v>7.7973740000000001E-3</v>
      </c>
      <c r="IK328" s="1">
        <v>2.5848870000000002</v>
      </c>
      <c r="IL328">
        <v>0.47397139999999999</v>
      </c>
      <c r="IM328">
        <v>23.207080000000001</v>
      </c>
      <c r="IN328" s="1">
        <v>7.0840529999999999E-3</v>
      </c>
      <c r="IO328" s="1">
        <v>2.3526950000000002</v>
      </c>
      <c r="IP328">
        <v>0.47259980000000001</v>
      </c>
      <c r="IQ328">
        <v>23.120940000000001</v>
      </c>
      <c r="IR328" s="1">
        <v>6.4349689999999996E-3</v>
      </c>
      <c r="IS328" s="1">
        <v>2.1418200000000001</v>
      </c>
      <c r="IT328">
        <v>0.47096149999999998</v>
      </c>
      <c r="IU328">
        <v>22.66376</v>
      </c>
      <c r="IV328" s="1">
        <v>5.8490369999999996E-3</v>
      </c>
      <c r="IW328" s="1">
        <v>1.9520139999999999</v>
      </c>
      <c r="IX328">
        <v>0.46945959999999998</v>
      </c>
      <c r="IY328">
        <v>22.111689999999999</v>
      </c>
      <c r="IZ328" s="1">
        <v>5.3169480000000002E-3</v>
      </c>
      <c r="JA328" s="1">
        <v>1.7790980000000001</v>
      </c>
      <c r="JB328">
        <v>0.46815899999999999</v>
      </c>
      <c r="JC328">
        <v>21.773879999999998</v>
      </c>
      <c r="JD328" s="1">
        <v>4.8268989999999999E-3</v>
      </c>
      <c r="JE328" s="1">
        <v>1.6190230000000001</v>
      </c>
      <c r="JF328">
        <v>0.467005</v>
      </c>
      <c r="JG328">
        <v>22.520520000000001</v>
      </c>
      <c r="JH328" s="1">
        <v>4.3641540000000003E-3</v>
      </c>
      <c r="JI328" s="1">
        <v>1.4672780000000001</v>
      </c>
      <c r="JJ328">
        <v>0.46596569999999998</v>
      </c>
      <c r="JK328">
        <v>23.710229999999999</v>
      </c>
      <c r="JL328" s="1">
        <v>3.9199170000000002E-3</v>
      </c>
      <c r="JM328" s="1">
        <v>1.3208329999999999</v>
      </c>
      <c r="JN328">
        <v>0.46508139999999998</v>
      </c>
      <c r="JO328">
        <v>25.053599999999999</v>
      </c>
      <c r="JP328" s="1">
        <v>3.4911059999999999E-3</v>
      </c>
      <c r="JQ328" s="1">
        <v>1.17876</v>
      </c>
      <c r="JR328">
        <v>0.46435609999999999</v>
      </c>
      <c r="JS328">
        <v>26.245760000000001</v>
      </c>
      <c r="JT328" s="1">
        <v>3.08341E-3</v>
      </c>
      <c r="JU328" s="1">
        <v>1.0428630000000001</v>
      </c>
      <c r="JV328">
        <v>0.46376990000000001</v>
      </c>
      <c r="JW328">
        <v>26.486409999999999</v>
      </c>
      <c r="JX328" s="1">
        <v>2.7064150000000002E-3</v>
      </c>
      <c r="JY328" s="1">
        <v>0.91664670000000004</v>
      </c>
      <c r="JZ328">
        <v>0.4632598</v>
      </c>
      <c r="KA328">
        <v>25.823229999999999</v>
      </c>
      <c r="KB328" s="1">
        <v>2.3698220000000002E-3</v>
      </c>
      <c r="KC328" s="1">
        <v>0.80351790000000001</v>
      </c>
      <c r="KD328">
        <v>0.46285999999999999</v>
      </c>
      <c r="KE328">
        <v>25.067</v>
      </c>
      <c r="KF328" s="1">
        <v>2.0782040000000002E-3</v>
      </c>
      <c r="KG328" s="1">
        <v>0.70520660000000002</v>
      </c>
      <c r="KH328">
        <v>0.46263120000000002</v>
      </c>
      <c r="KI328">
        <v>24.358920000000001</v>
      </c>
      <c r="KJ328" s="1">
        <v>1.8304090000000001E-3</v>
      </c>
      <c r="KK328" s="1">
        <v>0.6212567</v>
      </c>
      <c r="KL328">
        <v>0.46247050000000001</v>
      </c>
      <c r="KM328">
        <v>24.41564</v>
      </c>
      <c r="KN328" s="1">
        <v>1.6182060000000001E-3</v>
      </c>
      <c r="KO328" s="1">
        <v>0.54944159999999997</v>
      </c>
      <c r="KP328">
        <v>0.46235199999999999</v>
      </c>
      <c r="KQ328">
        <v>24.83381</v>
      </c>
      <c r="KR328" s="1">
        <v>1.4319339999999999E-3</v>
      </c>
      <c r="KS328" s="1">
        <v>0.48639120000000002</v>
      </c>
      <c r="KT328">
        <v>0.46229559999999997</v>
      </c>
      <c r="KU328">
        <v>25.18197</v>
      </c>
      <c r="KV328" s="1">
        <v>1.262032E-3</v>
      </c>
      <c r="KW328" s="1">
        <v>0.42892170000000002</v>
      </c>
      <c r="KX328">
        <v>0.46226450000000002</v>
      </c>
      <c r="KY328">
        <v>25.475829999999998</v>
      </c>
      <c r="KZ328" s="1">
        <v>1.103957E-3</v>
      </c>
      <c r="LA328" s="1">
        <v>0.37540509999999999</v>
      </c>
      <c r="LB328">
        <v>0.46229480000000001</v>
      </c>
      <c r="LC328">
        <v>25.239609999999999</v>
      </c>
      <c r="LD328" s="1">
        <v>9.5834170000000005E-4</v>
      </c>
      <c r="LE328" s="1">
        <v>0.32605689999999998</v>
      </c>
      <c r="LF328">
        <v>0.462366</v>
      </c>
      <c r="LG328">
        <v>24.683820000000001</v>
      </c>
      <c r="LH328" s="1">
        <v>8.2962539999999999E-4</v>
      </c>
      <c r="LI328" s="1">
        <v>0.28231089999999998</v>
      </c>
      <c r="LJ328">
        <v>0.46247759999999999</v>
      </c>
      <c r="LK328">
        <v>23.98882</v>
      </c>
      <c r="LL328" s="1">
        <v>7.2179809999999998E-4</v>
      </c>
      <c r="LM328" s="1">
        <v>0.2455591</v>
      </c>
      <c r="LN328">
        <v>0.46263300000000002</v>
      </c>
      <c r="LO328">
        <v>23.496770000000001</v>
      </c>
      <c r="LP328" s="1">
        <v>6.3583770000000001E-4</v>
      </c>
      <c r="LQ328" s="1">
        <v>0.21616640000000001</v>
      </c>
      <c r="LR328">
        <v>0.46282390000000001</v>
      </c>
      <c r="LS328">
        <v>23.928909999999998</v>
      </c>
      <c r="LT328" s="1">
        <v>5.691518E-4</v>
      </c>
      <c r="LU328" s="1">
        <v>0.19335140000000001</v>
      </c>
      <c r="LV328">
        <v>0.46299960000000001</v>
      </c>
      <c r="LW328">
        <v>24.783829999999998</v>
      </c>
      <c r="LX328" s="1">
        <v>5.1701199999999996E-4</v>
      </c>
      <c r="LY328" s="1">
        <v>0.17553630000000001</v>
      </c>
      <c r="LZ328">
        <v>0.4632175</v>
      </c>
      <c r="MA328">
        <v>25.93601</v>
      </c>
      <c r="MB328" s="1">
        <v>4.7460200000000002E-4</v>
      </c>
      <c r="MC328" s="1">
        <v>0.16104660000000001</v>
      </c>
      <c r="MD328">
        <v>0.4634104</v>
      </c>
      <c r="ME328">
        <v>26.92876</v>
      </c>
      <c r="MF328" s="1">
        <v>4.3813990000000002E-4</v>
      </c>
      <c r="MG328" s="1">
        <v>0.1486103</v>
      </c>
      <c r="MH328">
        <v>0.46358329999999998</v>
      </c>
      <c r="MI328">
        <v>27.272770000000001</v>
      </c>
      <c r="MJ328" s="1">
        <v>4.055153E-4</v>
      </c>
      <c r="MK328" s="1">
        <v>0.13749549999999999</v>
      </c>
      <c r="ML328">
        <v>0.46376119999999998</v>
      </c>
      <c r="MM328">
        <v>26.693809999999999</v>
      </c>
      <c r="MN328" s="1">
        <v>3.7602760000000001E-4</v>
      </c>
      <c r="MO328" s="1">
        <v>0.1274496</v>
      </c>
      <c r="MP328">
        <v>0.46389459999999999</v>
      </c>
      <c r="MQ328">
        <v>25.926629999999999</v>
      </c>
      <c r="MR328" s="1">
        <v>3.4964300000000001E-4</v>
      </c>
      <c r="MS328" s="1">
        <v>0.1184603</v>
      </c>
      <c r="MT328">
        <v>0.46405000000000002</v>
      </c>
      <c r="MU328">
        <v>25.175139999999999</v>
      </c>
      <c r="MV328" s="1">
        <v>3.2646520000000003E-4</v>
      </c>
      <c r="MW328" s="1">
        <v>0.110543</v>
      </c>
      <c r="MX328">
        <v>0.46414650000000002</v>
      </c>
      <c r="MY328">
        <v>25.008330000000001</v>
      </c>
      <c r="MZ328" s="1">
        <v>3.0631570000000001E-4</v>
      </c>
      <c r="NA328" s="1">
        <v>0.1036731</v>
      </c>
      <c r="NB328">
        <v>0.46418609999999999</v>
      </c>
      <c r="NC328">
        <v>25.460239999999999</v>
      </c>
      <c r="ND328" s="1">
        <v>2.8884270000000001E-4</v>
      </c>
      <c r="NE328" s="1">
        <v>9.7721669999999997E-2</v>
      </c>
      <c r="NF328">
        <v>0.46418609999999999</v>
      </c>
      <c r="NG328">
        <v>25.460239999999999</v>
      </c>
      <c r="NH328" s="1">
        <v>2.8884270000000001E-4</v>
      </c>
      <c r="NI328" s="1">
        <v>9.7721669999999997E-2</v>
      </c>
      <c r="NJ328">
        <v>0.46418609999999999</v>
      </c>
      <c r="NK328">
        <v>25.460239999999999</v>
      </c>
      <c r="NL328" s="1">
        <v>2.8884270000000001E-4</v>
      </c>
      <c r="NM328" s="1">
        <v>9.7721669999999997E-2</v>
      </c>
      <c r="NN328">
        <v>0.46418609999999999</v>
      </c>
      <c r="NO328">
        <v>25.460239999999999</v>
      </c>
      <c r="NP328" s="1">
        <v>2.8884270000000001E-4</v>
      </c>
      <c r="NQ328" s="1">
        <v>9.7721669999999997E-2</v>
      </c>
      <c r="NR328">
        <v>0.46418609999999999</v>
      </c>
      <c r="NS328">
        <v>25.460239999999999</v>
      </c>
      <c r="NT328" s="1">
        <v>2.8884270000000001E-4</v>
      </c>
      <c r="NU328" s="1">
        <v>9.7721669999999997E-2</v>
      </c>
      <c r="NV328">
        <v>0.46418609999999999</v>
      </c>
      <c r="NW328">
        <v>25.460239999999999</v>
      </c>
      <c r="NX328" s="1">
        <v>2.8884270000000001E-4</v>
      </c>
      <c r="NY328" s="1">
        <v>9.7721669999999997E-2</v>
      </c>
      <c r="NZ328">
        <v>0.46418609999999999</v>
      </c>
      <c r="OA328">
        <v>25.460239999999999</v>
      </c>
      <c r="OB328" s="1">
        <v>2.8884270000000001E-4</v>
      </c>
      <c r="OC328" s="1">
        <v>9.7721669999999997E-2</v>
      </c>
      <c r="OD328">
        <v>0.46418609999999999</v>
      </c>
      <c r="OE328">
        <v>25.460239999999999</v>
      </c>
      <c r="OF328" s="1">
        <v>2.8884270000000001E-4</v>
      </c>
      <c r="OG328" s="1">
        <v>9.7721669999999997E-2</v>
      </c>
      <c r="OH328">
        <v>0.46418609999999999</v>
      </c>
      <c r="OI328">
        <v>25.460239999999999</v>
      </c>
      <c r="OJ328" s="1">
        <v>2.8884270000000001E-4</v>
      </c>
      <c r="OK328" s="1">
        <v>9.7721669999999997E-2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1.1269960000000001</v>
      </c>
      <c r="G329">
        <v>18.995830000000002</v>
      </c>
      <c r="H329">
        <v>0</v>
      </c>
      <c r="I329">
        <v>0</v>
      </c>
      <c r="J329">
        <v>1.1246370000000001</v>
      </c>
      <c r="K329">
        <v>19.352029999999999</v>
      </c>
      <c r="L329">
        <v>0</v>
      </c>
      <c r="M329">
        <v>0</v>
      </c>
      <c r="N329">
        <v>1.122231</v>
      </c>
      <c r="O329">
        <v>19.84056</v>
      </c>
      <c r="P329">
        <v>0</v>
      </c>
      <c r="Q329">
        <v>0</v>
      </c>
      <c r="R329">
        <v>1.1197870000000001</v>
      </c>
      <c r="S329">
        <v>20.514900000000001</v>
      </c>
      <c r="T329">
        <v>0</v>
      </c>
      <c r="U329">
        <v>0</v>
      </c>
      <c r="V329">
        <v>1.1173329999999999</v>
      </c>
      <c r="W329">
        <v>21.221499999999999</v>
      </c>
      <c r="X329">
        <v>0</v>
      </c>
      <c r="Y329">
        <v>0</v>
      </c>
      <c r="Z329">
        <v>1.1148670000000001</v>
      </c>
      <c r="AA329">
        <v>21.326329999999999</v>
      </c>
      <c r="AB329">
        <v>0</v>
      </c>
      <c r="AC329">
        <v>0</v>
      </c>
      <c r="AD329">
        <v>1.1123890000000001</v>
      </c>
      <c r="AE329">
        <v>20.842839999999999</v>
      </c>
      <c r="AF329">
        <v>0</v>
      </c>
      <c r="AG329">
        <v>0</v>
      </c>
      <c r="AH329">
        <v>1.109899</v>
      </c>
      <c r="AI329">
        <v>20.239319999999999</v>
      </c>
      <c r="AJ329">
        <v>0</v>
      </c>
      <c r="AK329">
        <v>0</v>
      </c>
      <c r="AL329">
        <v>1.107389</v>
      </c>
      <c r="AM329">
        <v>19.66938</v>
      </c>
      <c r="AN329">
        <v>0</v>
      </c>
      <c r="AO329">
        <v>0</v>
      </c>
      <c r="AP329">
        <v>1.104895</v>
      </c>
      <c r="AQ329">
        <v>19.91178</v>
      </c>
      <c r="AR329">
        <v>0</v>
      </c>
      <c r="AS329">
        <v>0</v>
      </c>
      <c r="AT329">
        <v>1.10233</v>
      </c>
      <c r="AU329">
        <v>20.424520000000001</v>
      </c>
      <c r="AV329">
        <v>0</v>
      </c>
      <c r="AW329">
        <v>0</v>
      </c>
      <c r="AX329">
        <v>1.099742</v>
      </c>
      <c r="AY329">
        <v>21.032409999999999</v>
      </c>
      <c r="AZ329">
        <v>0</v>
      </c>
      <c r="BA329">
        <v>0</v>
      </c>
      <c r="BB329">
        <v>1.097364</v>
      </c>
      <c r="BC329">
        <v>21.605270000000001</v>
      </c>
      <c r="BD329">
        <v>0</v>
      </c>
      <c r="BE329">
        <v>0</v>
      </c>
      <c r="BF329">
        <v>1.094741</v>
      </c>
      <c r="BG329">
        <v>21.63213</v>
      </c>
      <c r="BH329">
        <v>0</v>
      </c>
      <c r="BI329">
        <v>0</v>
      </c>
      <c r="BJ329">
        <v>1.0919559999999999</v>
      </c>
      <c r="BK329">
        <v>21.346260000000001</v>
      </c>
      <c r="BL329">
        <v>0</v>
      </c>
      <c r="BM329">
        <v>0</v>
      </c>
      <c r="BN329">
        <v>1.089337</v>
      </c>
      <c r="BO329">
        <v>20.994800000000001</v>
      </c>
      <c r="BP329">
        <v>1.4070510000000001E-34</v>
      </c>
      <c r="BQ329">
        <v>4.0615720000000003E-32</v>
      </c>
      <c r="BR329">
        <v>1.0865940000000001</v>
      </c>
      <c r="BS329">
        <v>20.676950000000001</v>
      </c>
      <c r="BT329" s="1">
        <v>2.8606080000000002E-22</v>
      </c>
      <c r="BU329" s="1">
        <v>5.287695E-20</v>
      </c>
      <c r="BV329">
        <v>1.0838099999999999</v>
      </c>
      <c r="BW329">
        <v>20.57931</v>
      </c>
      <c r="BX329" s="1">
        <v>4.6386349999999998E-17</v>
      </c>
      <c r="BY329" s="1">
        <v>1.31332E-14</v>
      </c>
      <c r="BZ329">
        <v>1.0809420000000001</v>
      </c>
      <c r="CA329">
        <v>20.96068</v>
      </c>
      <c r="CB329" s="1">
        <v>1.9093690000000001E-10</v>
      </c>
      <c r="CC329" s="1">
        <v>4.0749370000000002E-8</v>
      </c>
      <c r="CD329">
        <v>1.078076</v>
      </c>
      <c r="CE329">
        <v>21.25404</v>
      </c>
      <c r="CF329" s="1">
        <v>3.9898749999999999E-7</v>
      </c>
      <c r="CG329" s="1">
        <v>9.1587849999999994E-5</v>
      </c>
      <c r="CH329">
        <v>1.07511</v>
      </c>
      <c r="CI329">
        <v>21.506070000000001</v>
      </c>
      <c r="CJ329" s="1">
        <v>1.105649E-4</v>
      </c>
      <c r="CK329" s="1">
        <v>2.66126E-2</v>
      </c>
      <c r="CL329">
        <v>1.0720799999999999</v>
      </c>
      <c r="CM329">
        <v>21.37979</v>
      </c>
      <c r="CN329" s="1">
        <v>8.0540590000000006E-3</v>
      </c>
      <c r="CO329" s="1">
        <v>2.0175800000000002</v>
      </c>
      <c r="CP329">
        <v>1.0688530000000001</v>
      </c>
      <c r="CQ329">
        <v>21.157769999999999</v>
      </c>
      <c r="CR329" s="1">
        <v>0.2094261</v>
      </c>
      <c r="CS329" s="1">
        <v>54.344180000000001</v>
      </c>
      <c r="CT329">
        <v>1.06521</v>
      </c>
      <c r="CU329">
        <v>20.752490000000002</v>
      </c>
      <c r="CV329" s="1">
        <v>2.3421569999999998</v>
      </c>
      <c r="CW329">
        <v>627.28959999999995</v>
      </c>
      <c r="CX329">
        <v>1.0614209999999999</v>
      </c>
      <c r="CY329">
        <v>20.267440000000001</v>
      </c>
      <c r="CZ329" s="1">
        <v>12.87613</v>
      </c>
      <c r="DA329">
        <v>3546.3310000000001</v>
      </c>
      <c r="DB329">
        <v>1.0566930000000001</v>
      </c>
      <c r="DC329">
        <v>19.958269999999999</v>
      </c>
      <c r="DD329">
        <v>38.451900000000002</v>
      </c>
      <c r="DE329">
        <v>10874.69</v>
      </c>
      <c r="DF329">
        <v>1.0503579999999999</v>
      </c>
      <c r="DG329">
        <v>20.066880000000001</v>
      </c>
      <c r="DH329">
        <v>67.639049999999997</v>
      </c>
      <c r="DI329">
        <v>19614.55</v>
      </c>
      <c r="DJ329">
        <v>1.042675</v>
      </c>
      <c r="DK329">
        <v>20.331050000000001</v>
      </c>
      <c r="DL329">
        <v>75.337289999999996</v>
      </c>
      <c r="DM329">
        <v>22379.74</v>
      </c>
      <c r="DN329">
        <v>1.0350029999999999</v>
      </c>
      <c r="DO329">
        <v>20.76539</v>
      </c>
      <c r="DP329">
        <v>56.596939999999996</v>
      </c>
      <c r="DQ329">
        <v>17185.88</v>
      </c>
      <c r="DR329">
        <v>1.02786</v>
      </c>
      <c r="DS329">
        <v>20.70581</v>
      </c>
      <c r="DT329">
        <v>30.28539</v>
      </c>
      <c r="DU329">
        <v>9376.9959999999992</v>
      </c>
      <c r="DV329">
        <v>1.0195909999999999</v>
      </c>
      <c r="DW329">
        <v>20.346779999999999</v>
      </c>
      <c r="DX329">
        <v>12.081670000000001</v>
      </c>
      <c r="DY329">
        <v>3812.1930000000002</v>
      </c>
      <c r="DZ329">
        <v>1.01173</v>
      </c>
      <c r="EA329">
        <v>19.89798</v>
      </c>
      <c r="EB329">
        <v>3.7770869999999999</v>
      </c>
      <c r="EC329">
        <v>1211.2650000000001</v>
      </c>
      <c r="ED329">
        <v>1.0040629999999999</v>
      </c>
      <c r="EE329">
        <v>19.349689999999999</v>
      </c>
      <c r="EF329">
        <v>0.98577919999999997</v>
      </c>
      <c r="EG329">
        <v>319.81049999999999</v>
      </c>
      <c r="EH329">
        <v>0.99595560000000005</v>
      </c>
      <c r="EI329">
        <v>19.369330000000001</v>
      </c>
      <c r="EJ329">
        <v>0.25082949999999998</v>
      </c>
      <c r="EK329">
        <v>81.344520000000003</v>
      </c>
      <c r="EL329">
        <v>0.98797670000000004</v>
      </c>
      <c r="EM329">
        <v>19.49325</v>
      </c>
      <c r="EN329">
        <v>9.0232439999999997E-2</v>
      </c>
      <c r="EO329">
        <v>28.57245</v>
      </c>
      <c r="EP329">
        <v>0.98010839999999999</v>
      </c>
      <c r="EQ329">
        <v>19.618320000000001</v>
      </c>
      <c r="ER329">
        <v>5.9016880000000001E-2</v>
      </c>
      <c r="ES329">
        <v>18.26416</v>
      </c>
      <c r="ET329">
        <v>0.972194</v>
      </c>
      <c r="EU329">
        <v>20.066220000000001</v>
      </c>
      <c r="EV329">
        <v>5.3050689999999998E-2</v>
      </c>
      <c r="EW329">
        <v>16.334910000000001</v>
      </c>
      <c r="EX329">
        <v>0.96421369999999995</v>
      </c>
      <c r="EY329">
        <v>20.21001</v>
      </c>
      <c r="EZ329">
        <v>5.1753540000000001E-2</v>
      </c>
      <c r="FA329">
        <v>15.96767</v>
      </c>
      <c r="FB329">
        <v>0.95581959999999999</v>
      </c>
      <c r="FC329">
        <v>19.905110000000001</v>
      </c>
      <c r="FD329" s="1">
        <v>5.0865170000000001E-2</v>
      </c>
      <c r="FE329">
        <v>15.763310000000001</v>
      </c>
      <c r="FF329">
        <v>0.94853849999999995</v>
      </c>
      <c r="FG329">
        <v>19.550280000000001</v>
      </c>
      <c r="FH329" s="1">
        <v>4.9181280000000001E-2</v>
      </c>
      <c r="FI329">
        <v>15.30649</v>
      </c>
      <c r="FJ329">
        <v>0.94056050000000002</v>
      </c>
      <c r="FK329">
        <v>19.126650000000001</v>
      </c>
      <c r="FL329" s="1">
        <v>4.6535640000000003E-2</v>
      </c>
      <c r="FM329">
        <v>14.549609999999999</v>
      </c>
      <c r="FN329">
        <v>0.9321448</v>
      </c>
      <c r="FO329">
        <v>19.36909</v>
      </c>
      <c r="FP329" s="1">
        <v>4.320297E-2</v>
      </c>
      <c r="FQ329" s="1">
        <v>13.57521</v>
      </c>
      <c r="FR329">
        <v>0.92386729999999995</v>
      </c>
      <c r="FS329">
        <v>19.875959999999999</v>
      </c>
      <c r="FT329" s="1">
        <v>3.962479E-2</v>
      </c>
      <c r="FU329" s="1">
        <v>12.50746</v>
      </c>
      <c r="FV329">
        <v>0.91609529999999995</v>
      </c>
      <c r="FW329">
        <v>20.467639999999999</v>
      </c>
      <c r="FX329" s="1">
        <v>3.6093779999999999E-2</v>
      </c>
      <c r="FY329" s="1">
        <v>11.43383</v>
      </c>
      <c r="FZ329">
        <v>0.90865050000000003</v>
      </c>
      <c r="GA329">
        <v>21.016279999999998</v>
      </c>
      <c r="GB329" s="1">
        <v>3.2802560000000001E-2</v>
      </c>
      <c r="GC329" s="1">
        <v>10.423220000000001</v>
      </c>
      <c r="GD329">
        <v>0.90093509999999999</v>
      </c>
      <c r="GE329">
        <v>20.925170000000001</v>
      </c>
      <c r="GF329" s="1">
        <v>2.9798399999999999E-2</v>
      </c>
      <c r="GG329" s="1">
        <v>9.4976590000000005</v>
      </c>
      <c r="GH329">
        <v>0.89281929999999998</v>
      </c>
      <c r="GI329">
        <v>20.44706</v>
      </c>
      <c r="GJ329" s="1">
        <v>2.706358E-2</v>
      </c>
      <c r="GK329" s="1">
        <v>8.6579519999999999</v>
      </c>
      <c r="GL329">
        <v>0.88533280000000003</v>
      </c>
      <c r="GM329">
        <v>20.077909999999999</v>
      </c>
      <c r="GN329" s="1">
        <v>2.458925E-2</v>
      </c>
      <c r="GO329" s="1">
        <v>7.8912760000000004</v>
      </c>
      <c r="GP329">
        <v>0.87752520000000001</v>
      </c>
      <c r="GQ329">
        <v>19.829689999999999</v>
      </c>
      <c r="GR329" s="1">
        <v>2.2326390000000002E-2</v>
      </c>
      <c r="GS329" s="1">
        <v>7.1897919999999997</v>
      </c>
      <c r="GT329">
        <v>0.86963080000000004</v>
      </c>
      <c r="GU329">
        <v>20.440380000000001</v>
      </c>
      <c r="GV329" s="1">
        <v>2.0272829999999999E-2</v>
      </c>
      <c r="GW329" s="1">
        <v>6.5508980000000001</v>
      </c>
      <c r="GX329">
        <v>0.86144520000000002</v>
      </c>
      <c r="GY329">
        <v>21.263539999999999</v>
      </c>
      <c r="GZ329" s="1">
        <v>1.839708E-2</v>
      </c>
      <c r="HA329" s="1">
        <v>5.9688100000000004</v>
      </c>
      <c r="HB329">
        <v>0.85437540000000001</v>
      </c>
      <c r="HC329">
        <v>22.073039999999999</v>
      </c>
      <c r="HD329" s="1">
        <v>1.6711759999999999E-2</v>
      </c>
      <c r="HE329" s="1">
        <v>5.4355450000000003</v>
      </c>
      <c r="HF329">
        <v>0.84714299999999998</v>
      </c>
      <c r="HG329">
        <v>22.634370000000001</v>
      </c>
      <c r="HH329" s="1">
        <v>1.51857E-2</v>
      </c>
      <c r="HI329" s="1">
        <v>4.9522000000000004</v>
      </c>
      <c r="HJ329">
        <v>0.83992529999999999</v>
      </c>
      <c r="HK329">
        <v>22.503589999999999</v>
      </c>
      <c r="HL329" s="1">
        <v>1.3811749999999999E-2</v>
      </c>
      <c r="HM329" s="1">
        <v>4.515587</v>
      </c>
      <c r="HN329">
        <v>0.83280180000000004</v>
      </c>
      <c r="HO329">
        <v>21.88616</v>
      </c>
      <c r="HP329" s="1">
        <v>1.257103E-2</v>
      </c>
      <c r="HQ329" s="1">
        <v>4.1209410000000002</v>
      </c>
      <c r="HR329">
        <v>0.82586150000000003</v>
      </c>
      <c r="HS329">
        <v>21.387889999999999</v>
      </c>
      <c r="HT329" s="1">
        <v>1.145351E-2</v>
      </c>
      <c r="HU329" s="1">
        <v>3.7633209999999999</v>
      </c>
      <c r="HV329">
        <v>0.81964919999999997</v>
      </c>
      <c r="HW329">
        <v>21.081900000000001</v>
      </c>
      <c r="HX329" s="1">
        <v>1.0442389999999999E-2</v>
      </c>
      <c r="HY329" s="1">
        <v>3.437233</v>
      </c>
      <c r="HZ329">
        <v>0.8131834</v>
      </c>
      <c r="IA329">
        <v>21.568829999999998</v>
      </c>
      <c r="IB329" s="1">
        <v>9.5112800000000004E-3</v>
      </c>
      <c r="IC329" s="1">
        <v>3.1381579999999998</v>
      </c>
      <c r="ID329">
        <v>0.8066641</v>
      </c>
      <c r="IE329">
        <v>21.80931</v>
      </c>
      <c r="IF329" s="1">
        <v>8.6536909999999998E-3</v>
      </c>
      <c r="IG329" s="1">
        <v>2.8631669999999998</v>
      </c>
      <c r="IH329">
        <v>0.80019110000000004</v>
      </c>
      <c r="II329">
        <v>22.57902</v>
      </c>
      <c r="IJ329" s="1">
        <v>7.8634640000000006E-3</v>
      </c>
      <c r="IK329" s="1">
        <v>2.60995</v>
      </c>
      <c r="IL329">
        <v>0.79439000000000004</v>
      </c>
      <c r="IM329">
        <v>23.20983</v>
      </c>
      <c r="IN329" s="1">
        <v>7.144882E-3</v>
      </c>
      <c r="IO329" s="1">
        <v>2.3769809999999998</v>
      </c>
      <c r="IP329">
        <v>0.78872059999999999</v>
      </c>
      <c r="IQ329">
        <v>23.13278</v>
      </c>
      <c r="IR329" s="1">
        <v>6.4894180000000003E-3</v>
      </c>
      <c r="IS329" s="1">
        <v>2.1644040000000002</v>
      </c>
      <c r="IT329">
        <v>0.78345940000000003</v>
      </c>
      <c r="IU329">
        <v>22.674720000000001</v>
      </c>
      <c r="IV329" s="1">
        <v>5.8983799999999999E-3</v>
      </c>
      <c r="IW329" s="1">
        <v>1.9721500000000001</v>
      </c>
      <c r="IX329">
        <v>0.77862220000000004</v>
      </c>
      <c r="IY329">
        <v>22.12677</v>
      </c>
      <c r="IZ329" s="1">
        <v>5.3620569999999999E-3</v>
      </c>
      <c r="JA329" s="1">
        <v>1.797275</v>
      </c>
      <c r="JB329">
        <v>0.77423660000000005</v>
      </c>
      <c r="JC329">
        <v>21.788959999999999</v>
      </c>
      <c r="JD329" s="1">
        <v>4.8690519999999996E-3</v>
      </c>
      <c r="JE329" s="1">
        <v>1.635883</v>
      </c>
      <c r="JF329">
        <v>0.7703004</v>
      </c>
      <c r="JG329">
        <v>22.513750000000002</v>
      </c>
      <c r="JH329" s="1">
        <v>4.4044100000000001E-3</v>
      </c>
      <c r="JI329" s="1">
        <v>1.483358</v>
      </c>
      <c r="JJ329">
        <v>0.76682919999999999</v>
      </c>
      <c r="JK329">
        <v>23.696459999999998</v>
      </c>
      <c r="JL329" s="1">
        <v>3.9588959999999999E-3</v>
      </c>
      <c r="JM329" s="1">
        <v>1.336376</v>
      </c>
      <c r="JN329">
        <v>0.76379490000000005</v>
      </c>
      <c r="JO329">
        <v>25.02976</v>
      </c>
      <c r="JP329" s="1">
        <v>3.528762E-3</v>
      </c>
      <c r="JQ329" s="1">
        <v>1.193781</v>
      </c>
      <c r="JR329">
        <v>0.76125189999999998</v>
      </c>
      <c r="JS329">
        <v>26.234760000000001</v>
      </c>
      <c r="JT329" s="1">
        <v>3.1189920000000001E-3</v>
      </c>
      <c r="JU329" s="1">
        <v>1.0570219999999999</v>
      </c>
      <c r="JV329">
        <v>0.75909780000000004</v>
      </c>
      <c r="JW329">
        <v>26.504860000000001</v>
      </c>
      <c r="JX329" s="1">
        <v>2.7389039999999999E-3</v>
      </c>
      <c r="JY329" s="1">
        <v>0.92958470000000004</v>
      </c>
      <c r="JZ329">
        <v>0.7572991</v>
      </c>
      <c r="KA329">
        <v>25.859179999999999</v>
      </c>
      <c r="KB329" s="1">
        <v>2.3985E-3</v>
      </c>
      <c r="KC329" s="1">
        <v>0.8149073</v>
      </c>
      <c r="KD329">
        <v>0.75582499999999997</v>
      </c>
      <c r="KE329">
        <v>25.107089999999999</v>
      </c>
      <c r="KF329" s="1">
        <v>2.102848E-3</v>
      </c>
      <c r="KG329" s="1">
        <v>0.71499990000000002</v>
      </c>
      <c r="KH329">
        <v>0.75478769999999995</v>
      </c>
      <c r="KI329">
        <v>24.403310000000001</v>
      </c>
      <c r="KJ329" s="1">
        <v>1.851384E-3</v>
      </c>
      <c r="KK329" s="1">
        <v>0.62965490000000002</v>
      </c>
      <c r="KL329">
        <v>0.75394919999999999</v>
      </c>
      <c r="KM329">
        <v>24.437519999999999</v>
      </c>
      <c r="KN329" s="1">
        <v>1.6362989999999999E-3</v>
      </c>
      <c r="KO329" s="1">
        <v>0.55675410000000003</v>
      </c>
      <c r="KP329">
        <v>0.7533379</v>
      </c>
      <c r="KQ329">
        <v>24.835190000000001</v>
      </c>
      <c r="KR329" s="1">
        <v>1.448071E-3</v>
      </c>
      <c r="KS329" s="1">
        <v>0.49294919999999998</v>
      </c>
      <c r="KT329">
        <v>0.75291909999999995</v>
      </c>
      <c r="KU329">
        <v>25.178059999999999</v>
      </c>
      <c r="KV329" s="1">
        <v>1.276941E-3</v>
      </c>
      <c r="KW329" s="1">
        <v>0.43501659999999998</v>
      </c>
      <c r="KX329">
        <v>0.75265910000000003</v>
      </c>
      <c r="KY329">
        <v>25.466419999999999</v>
      </c>
      <c r="KZ329" s="1">
        <v>1.1178430000000001E-3</v>
      </c>
      <c r="LA329" s="1">
        <v>0.38110070000000001</v>
      </c>
      <c r="LB329">
        <v>0.75254580000000004</v>
      </c>
      <c r="LC329">
        <v>25.264690000000002</v>
      </c>
      <c r="LD329" s="1">
        <v>9.7096010000000002E-4</v>
      </c>
      <c r="LE329" s="1">
        <v>0.33124949999999997</v>
      </c>
      <c r="LF329">
        <v>0.75263590000000002</v>
      </c>
      <c r="LG329">
        <v>24.71602</v>
      </c>
      <c r="LH329" s="1">
        <v>8.4053739999999995E-4</v>
      </c>
      <c r="LI329" s="1">
        <v>0.28682279999999999</v>
      </c>
      <c r="LJ329">
        <v>0.75288250000000001</v>
      </c>
      <c r="LK329">
        <v>24.029530000000001</v>
      </c>
      <c r="LL329" s="1">
        <v>7.3073789999999995E-4</v>
      </c>
      <c r="LM329" s="1">
        <v>0.24926970000000001</v>
      </c>
      <c r="LN329">
        <v>0.75328830000000002</v>
      </c>
      <c r="LO329">
        <v>23.534610000000001</v>
      </c>
      <c r="LP329" s="1">
        <v>6.4286080000000004E-4</v>
      </c>
      <c r="LQ329" s="1">
        <v>0.2190957</v>
      </c>
      <c r="LR329">
        <v>0.75376209999999999</v>
      </c>
      <c r="LS329">
        <v>23.94969</v>
      </c>
      <c r="LT329" s="1">
        <v>5.745778E-4</v>
      </c>
      <c r="LU329" s="1">
        <v>0.19562389999999999</v>
      </c>
      <c r="LV329">
        <v>0.75435229999999998</v>
      </c>
      <c r="LW329">
        <v>24.794640000000001</v>
      </c>
      <c r="LX329" s="1">
        <v>5.213037E-4</v>
      </c>
      <c r="LY329" s="1">
        <v>0.1773286</v>
      </c>
      <c r="LZ329">
        <v>0.75499780000000005</v>
      </c>
      <c r="MA329">
        <v>25.926839999999999</v>
      </c>
      <c r="MB329" s="1">
        <v>4.781721E-4</v>
      </c>
      <c r="MC329" s="1">
        <v>0.16253429999999999</v>
      </c>
      <c r="MD329">
        <v>0.75567969999999995</v>
      </c>
      <c r="ME329">
        <v>26.925129999999999</v>
      </c>
      <c r="MF329" s="1">
        <v>4.4126799999999998E-4</v>
      </c>
      <c r="MG329" s="1">
        <v>0.14990410000000001</v>
      </c>
      <c r="MH329">
        <v>0.75632279999999996</v>
      </c>
      <c r="MI329">
        <v>27.287320000000001</v>
      </c>
      <c r="MJ329" s="1">
        <v>4.083394E-4</v>
      </c>
      <c r="MK329" s="1">
        <v>0.13865189999999999</v>
      </c>
      <c r="ML329">
        <v>0.75691310000000001</v>
      </c>
      <c r="MM329">
        <v>26.731809999999999</v>
      </c>
      <c r="MN329" s="1">
        <v>3.7857180000000002E-4</v>
      </c>
      <c r="MO329" s="1">
        <v>0.12848599999999999</v>
      </c>
      <c r="MP329">
        <v>0.7574649</v>
      </c>
      <c r="MQ329">
        <v>25.971360000000001</v>
      </c>
      <c r="MR329" s="1">
        <v>3.5190589999999999E-4</v>
      </c>
      <c r="MS329" s="1">
        <v>0.1193762</v>
      </c>
      <c r="MT329">
        <v>0.7579418</v>
      </c>
      <c r="MU329">
        <v>25.229810000000001</v>
      </c>
      <c r="MV329" s="1">
        <v>3.2844409999999998E-4</v>
      </c>
      <c r="MW329" s="1">
        <v>0.11134910000000001</v>
      </c>
      <c r="MX329">
        <v>0.75832370000000004</v>
      </c>
      <c r="MY329">
        <v>25.045470000000002</v>
      </c>
      <c r="MZ329" s="1">
        <v>3.0803169999999997E-4</v>
      </c>
      <c r="NA329" s="1">
        <v>0.1043727</v>
      </c>
      <c r="NB329">
        <v>0.75857980000000003</v>
      </c>
      <c r="NC329">
        <v>25.477080000000001</v>
      </c>
      <c r="ND329" s="1">
        <v>2.903313E-4</v>
      </c>
      <c r="NE329" s="1">
        <v>9.8327570000000003E-2</v>
      </c>
      <c r="NF329">
        <v>0.75857980000000003</v>
      </c>
      <c r="NG329">
        <v>25.477080000000001</v>
      </c>
      <c r="NH329" s="1">
        <v>2.903313E-4</v>
      </c>
      <c r="NI329" s="1">
        <v>9.8327570000000003E-2</v>
      </c>
      <c r="NJ329">
        <v>0.75857980000000003</v>
      </c>
      <c r="NK329">
        <v>25.477080000000001</v>
      </c>
      <c r="NL329" s="1">
        <v>2.903313E-4</v>
      </c>
      <c r="NM329" s="1">
        <v>9.8327570000000003E-2</v>
      </c>
      <c r="NN329">
        <v>0.75857980000000003</v>
      </c>
      <c r="NO329">
        <v>25.477080000000001</v>
      </c>
      <c r="NP329" s="1">
        <v>2.903313E-4</v>
      </c>
      <c r="NQ329" s="1">
        <v>9.8327570000000003E-2</v>
      </c>
      <c r="NR329">
        <v>0.75857980000000003</v>
      </c>
      <c r="NS329">
        <v>25.477080000000001</v>
      </c>
      <c r="NT329" s="1">
        <v>2.903313E-4</v>
      </c>
      <c r="NU329" s="1">
        <v>9.8327570000000003E-2</v>
      </c>
      <c r="NV329">
        <v>0.75857980000000003</v>
      </c>
      <c r="NW329">
        <v>25.477080000000001</v>
      </c>
      <c r="NX329" s="1">
        <v>2.903313E-4</v>
      </c>
      <c r="NY329" s="1">
        <v>9.8327570000000003E-2</v>
      </c>
      <c r="NZ329">
        <v>0.75857980000000003</v>
      </c>
      <c r="OA329">
        <v>25.477080000000001</v>
      </c>
      <c r="OB329" s="1">
        <v>2.903313E-4</v>
      </c>
      <c r="OC329" s="1">
        <v>9.8327570000000003E-2</v>
      </c>
      <c r="OD329">
        <v>0.75857980000000003</v>
      </c>
      <c r="OE329">
        <v>25.477080000000001</v>
      </c>
      <c r="OF329" s="1">
        <v>2.903313E-4</v>
      </c>
      <c r="OG329" s="1">
        <v>9.8327570000000003E-2</v>
      </c>
      <c r="OH329">
        <v>0.75857980000000003</v>
      </c>
      <c r="OI329">
        <v>25.477080000000001</v>
      </c>
      <c r="OJ329" s="1">
        <v>2.903313E-4</v>
      </c>
      <c r="OK329" s="1">
        <v>9.8327570000000003E-2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0.840472</v>
      </c>
      <c r="G330">
        <v>19.009740000000001</v>
      </c>
      <c r="H330">
        <v>0</v>
      </c>
      <c r="I330">
        <v>0</v>
      </c>
      <c r="J330">
        <v>0.83907810000000005</v>
      </c>
      <c r="K330">
        <v>19.350639999999999</v>
      </c>
      <c r="L330">
        <v>0</v>
      </c>
      <c r="M330">
        <v>0</v>
      </c>
      <c r="N330">
        <v>0.83763469999999995</v>
      </c>
      <c r="O330">
        <v>19.82647</v>
      </c>
      <c r="P330">
        <v>0</v>
      </c>
      <c r="Q330">
        <v>0</v>
      </c>
      <c r="R330">
        <v>0.83614370000000005</v>
      </c>
      <c r="S330">
        <v>20.485790000000001</v>
      </c>
      <c r="T330">
        <v>0</v>
      </c>
      <c r="U330">
        <v>0</v>
      </c>
      <c r="V330">
        <v>0.83467179999999996</v>
      </c>
      <c r="W330">
        <v>21.20356</v>
      </c>
      <c r="X330">
        <v>0</v>
      </c>
      <c r="Y330">
        <v>0</v>
      </c>
      <c r="Z330">
        <v>0.83318979999999998</v>
      </c>
      <c r="AA330">
        <v>21.323799999999999</v>
      </c>
      <c r="AB330">
        <v>0</v>
      </c>
      <c r="AC330">
        <v>0</v>
      </c>
      <c r="AD330">
        <v>0.83168549999999997</v>
      </c>
      <c r="AE330">
        <v>20.852519999999998</v>
      </c>
      <c r="AF330">
        <v>0</v>
      </c>
      <c r="AG330">
        <v>0</v>
      </c>
      <c r="AH330">
        <v>0.83020099999999997</v>
      </c>
      <c r="AI330">
        <v>20.262180000000001</v>
      </c>
      <c r="AJ330">
        <v>0</v>
      </c>
      <c r="AK330">
        <v>0</v>
      </c>
      <c r="AL330">
        <v>0.82868249999999999</v>
      </c>
      <c r="AM330">
        <v>19.686450000000001</v>
      </c>
      <c r="AN330">
        <v>0</v>
      </c>
      <c r="AO330">
        <v>0</v>
      </c>
      <c r="AP330">
        <v>0.82717359999999995</v>
      </c>
      <c r="AQ330">
        <v>19.91178</v>
      </c>
      <c r="AR330">
        <v>0</v>
      </c>
      <c r="AS330">
        <v>0</v>
      </c>
      <c r="AT330">
        <v>0.82561890000000004</v>
      </c>
      <c r="AU330">
        <v>20.410730000000001</v>
      </c>
      <c r="AV330">
        <v>0</v>
      </c>
      <c r="AW330">
        <v>0</v>
      </c>
      <c r="AX330">
        <v>0.82407249999999999</v>
      </c>
      <c r="AY330">
        <v>21.00827</v>
      </c>
      <c r="AZ330">
        <v>0</v>
      </c>
      <c r="BA330">
        <v>0</v>
      </c>
      <c r="BB330">
        <v>0.8224766</v>
      </c>
      <c r="BC330">
        <v>21.590029999999999</v>
      </c>
      <c r="BD330">
        <v>0</v>
      </c>
      <c r="BE330">
        <v>0</v>
      </c>
      <c r="BF330">
        <v>0.82083709999999999</v>
      </c>
      <c r="BG330">
        <v>21.626460000000002</v>
      </c>
      <c r="BH330">
        <v>0</v>
      </c>
      <c r="BI330">
        <v>0</v>
      </c>
      <c r="BJ330">
        <v>0.81912589999999996</v>
      </c>
      <c r="BK330">
        <v>21.340689999999999</v>
      </c>
      <c r="BL330">
        <v>0</v>
      </c>
      <c r="BM330">
        <v>0</v>
      </c>
      <c r="BN330">
        <v>0.81754039999999994</v>
      </c>
      <c r="BO330">
        <v>20.9968</v>
      </c>
      <c r="BP330">
        <v>2.2166150000000001E-35</v>
      </c>
      <c r="BQ330">
        <v>6.5198189999999999E-33</v>
      </c>
      <c r="BR330">
        <v>0.8158571</v>
      </c>
      <c r="BS330">
        <v>20.676690000000001</v>
      </c>
      <c r="BT330" s="1">
        <v>9.2173099999999997E-23</v>
      </c>
      <c r="BU330" s="1">
        <v>1.7802550000000001E-20</v>
      </c>
      <c r="BV330">
        <v>0.81412739999999995</v>
      </c>
      <c r="BW330">
        <v>20.571650000000002</v>
      </c>
      <c r="BX330" s="1">
        <v>8.1875209999999995E-18</v>
      </c>
      <c r="BY330" s="1">
        <v>2.421594E-15</v>
      </c>
      <c r="BZ330">
        <v>0.81235520000000006</v>
      </c>
      <c r="CA330">
        <v>20.94389</v>
      </c>
      <c r="CB330" s="1">
        <v>9.7924490000000003E-11</v>
      </c>
      <c r="CC330" s="1">
        <v>2.1715579999999999E-8</v>
      </c>
      <c r="CD330">
        <v>0.81059320000000001</v>
      </c>
      <c r="CE330">
        <v>21.234190000000002</v>
      </c>
      <c r="CF330" s="1">
        <v>2.4485719999999999E-7</v>
      </c>
      <c r="CG330" s="1">
        <v>5.805085E-5</v>
      </c>
      <c r="CH330">
        <v>0.80874959999999996</v>
      </c>
      <c r="CI330">
        <v>21.48612</v>
      </c>
      <c r="CJ330" s="1">
        <v>7.5458740000000006E-5</v>
      </c>
      <c r="CK330" s="1">
        <v>1.8678429999999999E-2</v>
      </c>
      <c r="CL330">
        <v>0.80684129999999998</v>
      </c>
      <c r="CM330">
        <v>21.368749999999999</v>
      </c>
      <c r="CN330" s="1">
        <v>5.9637709999999997E-3</v>
      </c>
      <c r="CO330" s="1">
        <v>1.5311539999999999</v>
      </c>
      <c r="CP330">
        <v>0.80485989999999996</v>
      </c>
      <c r="CQ330">
        <v>21.148599999999998</v>
      </c>
      <c r="CR330" s="1">
        <v>0.16599720000000001</v>
      </c>
      <c r="CS330" s="1">
        <v>44.017060000000001</v>
      </c>
      <c r="CT330">
        <v>0.80256380000000005</v>
      </c>
      <c r="CU330">
        <v>20.75215</v>
      </c>
      <c r="CV330" s="1">
        <v>1.969471</v>
      </c>
      <c r="CW330">
        <v>537.60059999999999</v>
      </c>
      <c r="CX330">
        <v>0.80026459999999999</v>
      </c>
      <c r="CY330">
        <v>20.26634</v>
      </c>
      <c r="CZ330" s="1">
        <v>11.407769999999999</v>
      </c>
      <c r="DA330">
        <v>3194.9470000000001</v>
      </c>
      <c r="DB330">
        <v>0.79732789999999998</v>
      </c>
      <c r="DC330">
        <v>19.951879999999999</v>
      </c>
      <c r="DD330">
        <v>35.701929999999997</v>
      </c>
      <c r="DE330">
        <v>10245.44</v>
      </c>
      <c r="DF330">
        <v>0.79357580000000005</v>
      </c>
      <c r="DG330">
        <v>20.045369999999998</v>
      </c>
      <c r="DH330">
        <v>65.493949999999998</v>
      </c>
      <c r="DI330">
        <v>19228.72</v>
      </c>
      <c r="DJ330">
        <v>0.78908040000000002</v>
      </c>
      <c r="DK330">
        <v>20.297080000000001</v>
      </c>
      <c r="DL330">
        <v>75.723429999999993</v>
      </c>
      <c r="DM330">
        <v>22714.62</v>
      </c>
      <c r="DN330">
        <v>0.78467799999999999</v>
      </c>
      <c r="DO330">
        <v>20.725380000000001</v>
      </c>
      <c r="DP330">
        <v>58.868600000000001</v>
      </c>
      <c r="DQ330">
        <v>18017.009999999998</v>
      </c>
      <c r="DR330">
        <v>0.78068630000000006</v>
      </c>
      <c r="DS330">
        <v>20.68</v>
      </c>
      <c r="DT330">
        <v>32.474980000000002</v>
      </c>
      <c r="DU330">
        <v>10112.9</v>
      </c>
      <c r="DV330">
        <v>0.77600119999999995</v>
      </c>
      <c r="DW330">
        <v>20.32207</v>
      </c>
      <c r="DX330">
        <v>13.307840000000001</v>
      </c>
      <c r="DY330">
        <v>4214.0630000000001</v>
      </c>
      <c r="DZ330">
        <v>0.77142230000000001</v>
      </c>
      <c r="EA330">
        <v>19.89404</v>
      </c>
      <c r="EB330">
        <v>4.2575760000000002</v>
      </c>
      <c r="EC330">
        <v>1367.819</v>
      </c>
      <c r="ED330">
        <v>0.76752390000000004</v>
      </c>
      <c r="EE330">
        <v>19.34563</v>
      </c>
      <c r="EF330">
        <v>1.1280699999999999</v>
      </c>
      <c r="EG330">
        <v>365.97280000000001</v>
      </c>
      <c r="EH330">
        <v>0.76320480000000002</v>
      </c>
      <c r="EI330">
        <v>19.35249</v>
      </c>
      <c r="EJ330">
        <v>0.2847249</v>
      </c>
      <c r="EK330">
        <v>92.380279999999999</v>
      </c>
      <c r="EL330">
        <v>0.7589669</v>
      </c>
      <c r="EM330">
        <v>19.477779999999999</v>
      </c>
      <c r="EN330">
        <v>9.7115160000000006E-2</v>
      </c>
      <c r="EO330">
        <v>30.844629999999999</v>
      </c>
      <c r="EP330">
        <v>0.75504389999999999</v>
      </c>
      <c r="EQ330">
        <v>19.59151</v>
      </c>
      <c r="ER330">
        <v>6.0305060000000001E-2</v>
      </c>
      <c r="ES330">
        <v>18.716010000000001</v>
      </c>
      <c r="ET330">
        <v>0.75147739999999996</v>
      </c>
      <c r="EU330">
        <v>20.03012</v>
      </c>
      <c r="EV330">
        <v>5.327979E-2</v>
      </c>
      <c r="EW330">
        <v>16.426860000000001</v>
      </c>
      <c r="EX330">
        <v>0.74798379999999998</v>
      </c>
      <c r="EY330">
        <v>20.178519999999999</v>
      </c>
      <c r="EZ330">
        <v>5.1797240000000001E-2</v>
      </c>
      <c r="FA330">
        <v>15.979200000000001</v>
      </c>
      <c r="FB330">
        <v>0.74409250000000005</v>
      </c>
      <c r="FC330">
        <v>19.86974</v>
      </c>
      <c r="FD330" s="1">
        <v>5.0936490000000001E-2</v>
      </c>
      <c r="FE330">
        <v>15.76407</v>
      </c>
      <c r="FF330">
        <v>0.74086220000000003</v>
      </c>
      <c r="FG330">
        <v>19.53491</v>
      </c>
      <c r="FH330" s="1">
        <v>4.9357749999999999E-2</v>
      </c>
      <c r="FI330">
        <v>15.322340000000001</v>
      </c>
      <c r="FJ330">
        <v>0.73735669999999998</v>
      </c>
      <c r="FK330">
        <v>19.126650000000001</v>
      </c>
      <c r="FL330" s="1">
        <v>4.6794130000000003E-2</v>
      </c>
      <c r="FM330">
        <v>14.57274</v>
      </c>
      <c r="FN330">
        <v>0.7335178</v>
      </c>
      <c r="FO330">
        <v>19.36514</v>
      </c>
      <c r="FP330" s="1">
        <v>4.351406E-2</v>
      </c>
      <c r="FQ330" s="1">
        <v>13.600099999999999</v>
      </c>
      <c r="FR330">
        <v>0.72986660000000003</v>
      </c>
      <c r="FS330">
        <v>19.875820000000001</v>
      </c>
      <c r="FT330" s="1">
        <v>3.9954070000000001E-2</v>
      </c>
      <c r="FU330" s="1">
        <v>12.527559999999999</v>
      </c>
      <c r="FV330">
        <v>0.72664660000000003</v>
      </c>
      <c r="FW330">
        <v>20.462520000000001</v>
      </c>
      <c r="FX330" s="1">
        <v>3.6416469999999999E-2</v>
      </c>
      <c r="FY330" s="1">
        <v>11.447050000000001</v>
      </c>
      <c r="FZ330">
        <v>0.72358080000000002</v>
      </c>
      <c r="GA330">
        <v>21.012969999999999</v>
      </c>
      <c r="GB330" s="1">
        <v>3.3100579999999998E-2</v>
      </c>
      <c r="GC330" s="1">
        <v>10.425369999999999</v>
      </c>
      <c r="GD330">
        <v>0.72032119999999999</v>
      </c>
      <c r="GE330">
        <v>20.923210000000001</v>
      </c>
      <c r="GF330" s="1">
        <v>3.0070699999999999E-2</v>
      </c>
      <c r="GG330" s="1">
        <v>9.4890439999999998</v>
      </c>
      <c r="GH330">
        <v>0.71673609999999999</v>
      </c>
      <c r="GI330">
        <v>20.434609999999999</v>
      </c>
      <c r="GJ330" s="1">
        <v>2.731049E-2</v>
      </c>
      <c r="GK330" s="1">
        <v>8.6396750000000004</v>
      </c>
      <c r="GL330">
        <v>0.71355919999999995</v>
      </c>
      <c r="GM330">
        <v>20.064730000000001</v>
      </c>
      <c r="GN330" s="1">
        <v>2.4816109999999999E-2</v>
      </c>
      <c r="GO330" s="1">
        <v>7.8663550000000004</v>
      </c>
      <c r="GP330">
        <v>0.71024640000000006</v>
      </c>
      <c r="GQ330">
        <v>19.818159999999999</v>
      </c>
      <c r="GR330" s="1">
        <v>2.253411E-2</v>
      </c>
      <c r="GS330" s="1">
        <v>7.1585749999999999</v>
      </c>
      <c r="GT330">
        <v>0.70678739999999995</v>
      </c>
      <c r="GU330">
        <v>20.416630000000001</v>
      </c>
      <c r="GV330" s="1">
        <v>2.0462020000000001E-2</v>
      </c>
      <c r="GW330" s="1">
        <v>6.514246</v>
      </c>
      <c r="GX330">
        <v>0.7031423</v>
      </c>
      <c r="GY330">
        <v>21.249600000000001</v>
      </c>
      <c r="GZ330" s="1">
        <v>1.856996E-2</v>
      </c>
      <c r="HA330" s="1">
        <v>5.9279510000000002</v>
      </c>
      <c r="HB330">
        <v>0.70080609999999999</v>
      </c>
      <c r="HC330">
        <v>22.070180000000001</v>
      </c>
      <c r="HD330" s="1">
        <v>1.687344E-2</v>
      </c>
      <c r="HE330" s="1">
        <v>5.3931180000000003</v>
      </c>
      <c r="HF330">
        <v>0.69830639999999999</v>
      </c>
      <c r="HG330">
        <v>22.641739999999999</v>
      </c>
      <c r="HH330" s="1">
        <v>1.5332699999999999E-2</v>
      </c>
      <c r="HI330" s="1">
        <v>4.9066850000000004</v>
      </c>
      <c r="HJ330">
        <v>0.69577440000000002</v>
      </c>
      <c r="HK330">
        <v>22.515059999999998</v>
      </c>
      <c r="HL330" s="1">
        <v>1.394389E-2</v>
      </c>
      <c r="HM330" s="1">
        <v>4.467454</v>
      </c>
      <c r="HN330">
        <v>0.69327550000000004</v>
      </c>
      <c r="HO330">
        <v>21.893439999999998</v>
      </c>
      <c r="HP330" s="1">
        <v>1.2690969999999999E-2</v>
      </c>
      <c r="HQ330" s="1">
        <v>4.0712169999999999</v>
      </c>
      <c r="HR330">
        <v>0.69089590000000001</v>
      </c>
      <c r="HS330">
        <v>21.383089999999999</v>
      </c>
      <c r="HT330" s="1">
        <v>1.1562879999999999E-2</v>
      </c>
      <c r="HU330" s="1">
        <v>3.712437</v>
      </c>
      <c r="HV330">
        <v>0.68877239999999995</v>
      </c>
      <c r="HW330">
        <v>21.079560000000001</v>
      </c>
      <c r="HX330" s="1">
        <v>1.054271E-2</v>
      </c>
      <c r="HY330" s="1">
        <v>3.3867630000000002</v>
      </c>
      <c r="HZ330">
        <v>0.68641620000000003</v>
      </c>
      <c r="IA330">
        <v>21.5486</v>
      </c>
      <c r="IB330" s="1">
        <v>9.6031339999999993E-3</v>
      </c>
      <c r="IC330" s="1">
        <v>3.088247</v>
      </c>
      <c r="ID330">
        <v>0.68396920000000005</v>
      </c>
      <c r="IE330">
        <v>21.791129999999999</v>
      </c>
      <c r="IF330" s="1">
        <v>8.7387149999999993E-3</v>
      </c>
      <c r="IG330" s="1">
        <v>2.814419</v>
      </c>
      <c r="IH330">
        <v>0.68147369999999996</v>
      </c>
      <c r="II330">
        <v>22.557400000000001</v>
      </c>
      <c r="IJ330" s="1">
        <v>7.9417519999999998E-3</v>
      </c>
      <c r="IK330" s="1">
        <v>2.562506</v>
      </c>
      <c r="IL330">
        <v>0.67967359999999999</v>
      </c>
      <c r="IM330">
        <v>23.210750000000001</v>
      </c>
      <c r="IN330" s="1">
        <v>7.2175720000000002E-3</v>
      </c>
      <c r="IO330" s="1">
        <v>2.3312650000000001</v>
      </c>
      <c r="IP330">
        <v>0.67775600000000003</v>
      </c>
      <c r="IQ330">
        <v>23.145479999999999</v>
      </c>
      <c r="IR330" s="1">
        <v>6.5553010000000004E-3</v>
      </c>
      <c r="IS330" s="1">
        <v>2.1206179999999999</v>
      </c>
      <c r="IT330">
        <v>0.67599359999999997</v>
      </c>
      <c r="IU330">
        <v>22.68469</v>
      </c>
      <c r="IV330" s="1">
        <v>5.9580960000000004E-3</v>
      </c>
      <c r="IW330" s="1">
        <v>1.9303110000000001</v>
      </c>
      <c r="IX330">
        <v>0.67433319999999997</v>
      </c>
      <c r="IY330">
        <v>22.139579999999999</v>
      </c>
      <c r="IZ330" s="1">
        <v>5.416606E-3</v>
      </c>
      <c r="JA330" s="1">
        <v>1.7576229999999999</v>
      </c>
      <c r="JB330">
        <v>0.67286250000000003</v>
      </c>
      <c r="JC330">
        <v>21.806570000000001</v>
      </c>
      <c r="JD330" s="1">
        <v>4.91984E-3</v>
      </c>
      <c r="JE330" s="1">
        <v>1.598816</v>
      </c>
      <c r="JF330">
        <v>0.67151519999999998</v>
      </c>
      <c r="JG330">
        <v>22.514600000000002</v>
      </c>
      <c r="JH330" s="1">
        <v>4.4529060000000004E-3</v>
      </c>
      <c r="JI330" s="1">
        <v>1.4494400000000001</v>
      </c>
      <c r="JJ330">
        <v>0.67030089999999998</v>
      </c>
      <c r="JK330">
        <v>23.688759999999998</v>
      </c>
      <c r="JL330" s="1">
        <v>4.0058489999999997E-3</v>
      </c>
      <c r="JM330" s="1">
        <v>1.3059970000000001</v>
      </c>
      <c r="JN330">
        <v>0.66928399999999999</v>
      </c>
      <c r="JO330">
        <v>25.01295</v>
      </c>
      <c r="JP330" s="1">
        <v>3.5742790000000001E-3</v>
      </c>
      <c r="JQ330" s="1">
        <v>1.167098</v>
      </c>
      <c r="JR330">
        <v>0.66851210000000005</v>
      </c>
      <c r="JS330">
        <v>26.2254</v>
      </c>
      <c r="JT330" s="1">
        <v>3.162163E-3</v>
      </c>
      <c r="JU330" s="1">
        <v>1.0337419999999999</v>
      </c>
      <c r="JV330">
        <v>0.6678596</v>
      </c>
      <c r="JW330">
        <v>26.5198</v>
      </c>
      <c r="JX330" s="1">
        <v>2.7784559999999999E-3</v>
      </c>
      <c r="JY330" s="1">
        <v>0.90918239999999995</v>
      </c>
      <c r="JZ330">
        <v>0.66735460000000002</v>
      </c>
      <c r="KA330">
        <v>25.891999999999999</v>
      </c>
      <c r="KB330" s="1">
        <v>2.4335450000000001E-3</v>
      </c>
      <c r="KC330" s="1">
        <v>0.79683700000000002</v>
      </c>
      <c r="KD330">
        <v>0.66690559999999999</v>
      </c>
      <c r="KE330">
        <v>25.144079999999999</v>
      </c>
      <c r="KF330" s="1">
        <v>2.1330260000000001E-3</v>
      </c>
      <c r="KG330" s="1">
        <v>0.69873430000000003</v>
      </c>
      <c r="KH330">
        <v>0.66653079999999998</v>
      </c>
      <c r="KI330">
        <v>24.447780000000002</v>
      </c>
      <c r="KJ330" s="1">
        <v>1.8770429999999999E-3</v>
      </c>
      <c r="KK330" s="1">
        <v>0.61492800000000003</v>
      </c>
      <c r="KL330">
        <v>0.66621770000000002</v>
      </c>
      <c r="KM330">
        <v>24.465479999999999</v>
      </c>
      <c r="KN330" s="1">
        <v>1.658379E-3</v>
      </c>
      <c r="KO330" s="1">
        <v>0.5434426</v>
      </c>
      <c r="KP330">
        <v>0.66599799999999998</v>
      </c>
      <c r="KQ330">
        <v>24.839020000000001</v>
      </c>
      <c r="KR330" s="1">
        <v>1.4677220000000001E-3</v>
      </c>
      <c r="KS330" s="1">
        <v>0.48113060000000002</v>
      </c>
      <c r="KT330">
        <v>0.66583130000000001</v>
      </c>
      <c r="KU330">
        <v>25.178899999999999</v>
      </c>
      <c r="KV330" s="1">
        <v>1.295055E-3</v>
      </c>
      <c r="KW330" s="1">
        <v>0.42479319999999998</v>
      </c>
      <c r="KX330">
        <v>0.66574449999999996</v>
      </c>
      <c r="KY330">
        <v>25.45553</v>
      </c>
      <c r="KZ330" s="1">
        <v>1.1347410000000001E-3</v>
      </c>
      <c r="LA330" s="1">
        <v>0.37245610000000001</v>
      </c>
      <c r="LB330">
        <v>0.66577359999999997</v>
      </c>
      <c r="LC330">
        <v>25.28632</v>
      </c>
      <c r="LD330" s="1">
        <v>9.863923000000001E-4</v>
      </c>
      <c r="LE330" s="1">
        <v>0.32396740000000002</v>
      </c>
      <c r="LF330">
        <v>0.66583349999999997</v>
      </c>
      <c r="LG330">
        <v>24.745429999999999</v>
      </c>
      <c r="LH330" s="1">
        <v>8.5395999999999996E-4</v>
      </c>
      <c r="LI330" s="1">
        <v>0.28055380000000002</v>
      </c>
      <c r="LJ330">
        <v>0.66599790000000003</v>
      </c>
      <c r="LK330">
        <v>24.067620000000002</v>
      </c>
      <c r="LL330" s="1">
        <v>7.4180280000000001E-4</v>
      </c>
      <c r="LM330" s="1">
        <v>0.24365059999999999</v>
      </c>
      <c r="LN330">
        <v>0.66618489999999997</v>
      </c>
      <c r="LO330">
        <v>23.574539999999999</v>
      </c>
      <c r="LP330" s="1">
        <v>6.5157479999999998E-4</v>
      </c>
      <c r="LQ330" s="1">
        <v>0.2138565</v>
      </c>
      <c r="LR330">
        <v>0.66644780000000003</v>
      </c>
      <c r="LS330">
        <v>23.97617</v>
      </c>
      <c r="LT330" s="1">
        <v>5.8131389999999995E-4</v>
      </c>
      <c r="LU330" s="1">
        <v>0.19062850000000001</v>
      </c>
      <c r="LV330">
        <v>0.66674610000000001</v>
      </c>
      <c r="LW330">
        <v>24.81204</v>
      </c>
      <c r="LX330" s="1">
        <v>5.2662390000000002E-4</v>
      </c>
      <c r="LY330" s="1">
        <v>0.1725602</v>
      </c>
      <c r="LZ330">
        <v>0.66704370000000002</v>
      </c>
      <c r="MA330">
        <v>25.925709999999999</v>
      </c>
      <c r="MB330" s="1">
        <v>4.8257079999999998E-4</v>
      </c>
      <c r="MC330" s="1">
        <v>0.15802450000000001</v>
      </c>
      <c r="MD330">
        <v>0.66735920000000004</v>
      </c>
      <c r="ME330">
        <v>26.922910000000002</v>
      </c>
      <c r="MF330" s="1">
        <v>4.451155E-4</v>
      </c>
      <c r="MG330" s="1">
        <v>0.14569219999999999</v>
      </c>
      <c r="MH330">
        <v>0.66766720000000002</v>
      </c>
      <c r="MI330">
        <v>27.299099999999999</v>
      </c>
      <c r="MJ330" s="1">
        <v>4.1181259999999999E-4</v>
      </c>
      <c r="MK330" s="1">
        <v>0.1347431</v>
      </c>
      <c r="ML330">
        <v>0.66793230000000003</v>
      </c>
      <c r="MM330">
        <v>26.765460000000001</v>
      </c>
      <c r="MN330" s="1">
        <v>3.8169970000000001E-4</v>
      </c>
      <c r="MO330" s="1">
        <v>0.1248494</v>
      </c>
      <c r="MP330">
        <v>0.66814689999999999</v>
      </c>
      <c r="MQ330">
        <v>26.013079999999999</v>
      </c>
      <c r="MR330" s="1">
        <v>3.5468970000000001E-4</v>
      </c>
      <c r="MS330" s="1">
        <v>0.1159702</v>
      </c>
      <c r="MT330">
        <v>0.66828050000000006</v>
      </c>
      <c r="MU330">
        <v>25.283449999999998</v>
      </c>
      <c r="MV330" s="1">
        <v>3.3087870000000002E-4</v>
      </c>
      <c r="MW330" s="1">
        <v>0.1081342</v>
      </c>
      <c r="MX330">
        <v>0.66838299999999995</v>
      </c>
      <c r="MY330">
        <v>25.08803</v>
      </c>
      <c r="MZ330" s="1">
        <v>3.1013939999999999E-4</v>
      </c>
      <c r="NA330" s="1">
        <v>0.10131519999999999</v>
      </c>
      <c r="NB330">
        <v>0.66843149999999996</v>
      </c>
      <c r="NC330">
        <v>25.498280000000001</v>
      </c>
      <c r="ND330" s="1">
        <v>2.9215799999999999E-4</v>
      </c>
      <c r="NE330" s="1">
        <v>9.5402609999999999E-2</v>
      </c>
      <c r="NF330">
        <v>0.66843149999999996</v>
      </c>
      <c r="NG330">
        <v>25.498280000000001</v>
      </c>
      <c r="NH330" s="1">
        <v>2.9215799999999999E-4</v>
      </c>
      <c r="NI330" s="1">
        <v>9.5402609999999999E-2</v>
      </c>
      <c r="NJ330">
        <v>0.66843149999999996</v>
      </c>
      <c r="NK330">
        <v>25.498280000000001</v>
      </c>
      <c r="NL330" s="1">
        <v>2.9215799999999999E-4</v>
      </c>
      <c r="NM330" s="1">
        <v>9.5402609999999999E-2</v>
      </c>
      <c r="NN330">
        <v>0.66843149999999996</v>
      </c>
      <c r="NO330">
        <v>25.498280000000001</v>
      </c>
      <c r="NP330" s="1">
        <v>2.9215799999999999E-4</v>
      </c>
      <c r="NQ330" s="1">
        <v>9.5402609999999999E-2</v>
      </c>
      <c r="NR330">
        <v>0.66843149999999996</v>
      </c>
      <c r="NS330">
        <v>25.498280000000001</v>
      </c>
      <c r="NT330" s="1">
        <v>2.9215799999999999E-4</v>
      </c>
      <c r="NU330" s="1">
        <v>9.5402609999999999E-2</v>
      </c>
      <c r="NV330">
        <v>0.66843149999999996</v>
      </c>
      <c r="NW330">
        <v>25.498280000000001</v>
      </c>
      <c r="NX330" s="1">
        <v>2.9215799999999999E-4</v>
      </c>
      <c r="NY330" s="1">
        <v>9.5402609999999999E-2</v>
      </c>
      <c r="NZ330">
        <v>0.66843149999999996</v>
      </c>
      <c r="OA330">
        <v>25.498280000000001</v>
      </c>
      <c r="OB330" s="1">
        <v>2.9215799999999999E-4</v>
      </c>
      <c r="OC330" s="1">
        <v>9.5402609999999999E-2</v>
      </c>
      <c r="OD330">
        <v>0.66843149999999996</v>
      </c>
      <c r="OE330">
        <v>25.498280000000001</v>
      </c>
      <c r="OF330" s="1">
        <v>2.9215799999999999E-4</v>
      </c>
      <c r="OG330" s="1">
        <v>9.5402609999999999E-2</v>
      </c>
      <c r="OH330">
        <v>0.66843149999999996</v>
      </c>
      <c r="OI330">
        <v>25.498280000000001</v>
      </c>
      <c r="OJ330" s="1">
        <v>2.9215799999999999E-4</v>
      </c>
      <c r="OK330" s="1">
        <v>9.5402609999999999E-2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0.98659269999999999</v>
      </c>
      <c r="G331">
        <v>19.035240000000002</v>
      </c>
      <c r="H331">
        <v>0</v>
      </c>
      <c r="I331">
        <v>0</v>
      </c>
      <c r="J331">
        <v>0.98533230000000005</v>
      </c>
      <c r="K331">
        <v>19.357710000000001</v>
      </c>
      <c r="L331">
        <v>0</v>
      </c>
      <c r="M331">
        <v>0</v>
      </c>
      <c r="N331">
        <v>0.98402449999999997</v>
      </c>
      <c r="O331">
        <v>19.816880000000001</v>
      </c>
      <c r="P331">
        <v>0</v>
      </c>
      <c r="Q331">
        <v>0</v>
      </c>
      <c r="R331">
        <v>0.98266129999999996</v>
      </c>
      <c r="S331">
        <v>20.457750000000001</v>
      </c>
      <c r="T331">
        <v>0</v>
      </c>
      <c r="U331">
        <v>0</v>
      </c>
      <c r="V331">
        <v>0.98135729999999999</v>
      </c>
      <c r="W331">
        <v>21.185749999999999</v>
      </c>
      <c r="X331">
        <v>0</v>
      </c>
      <c r="Y331">
        <v>0</v>
      </c>
      <c r="Z331">
        <v>0.98000430000000005</v>
      </c>
      <c r="AA331">
        <v>21.314579999999999</v>
      </c>
      <c r="AB331">
        <v>0</v>
      </c>
      <c r="AC331">
        <v>0</v>
      </c>
      <c r="AD331">
        <v>0.97867170000000003</v>
      </c>
      <c r="AE331">
        <v>20.858730000000001</v>
      </c>
      <c r="AF331">
        <v>0</v>
      </c>
      <c r="AG331">
        <v>0</v>
      </c>
      <c r="AH331">
        <v>0.97733289999999995</v>
      </c>
      <c r="AI331">
        <v>20.285329999999998</v>
      </c>
      <c r="AJ331">
        <v>0</v>
      </c>
      <c r="AK331">
        <v>0</v>
      </c>
      <c r="AL331">
        <v>0.97595739999999997</v>
      </c>
      <c r="AM331">
        <v>19.716439999999999</v>
      </c>
      <c r="AN331">
        <v>0</v>
      </c>
      <c r="AO331">
        <v>0</v>
      </c>
      <c r="AP331">
        <v>0.97459870000000004</v>
      </c>
      <c r="AQ331">
        <v>19.920480000000001</v>
      </c>
      <c r="AR331">
        <v>0</v>
      </c>
      <c r="AS331">
        <v>0</v>
      </c>
      <c r="AT331">
        <v>0.97319460000000002</v>
      </c>
      <c r="AU331">
        <v>20.410530000000001</v>
      </c>
      <c r="AV331">
        <v>0</v>
      </c>
      <c r="AW331">
        <v>0</v>
      </c>
      <c r="AX331">
        <v>0.97181309999999999</v>
      </c>
      <c r="AY331">
        <v>20.986129999999999</v>
      </c>
      <c r="AZ331">
        <v>0</v>
      </c>
      <c r="BA331">
        <v>0</v>
      </c>
      <c r="BB331">
        <v>0.97027600000000003</v>
      </c>
      <c r="BC331">
        <v>21.57</v>
      </c>
      <c r="BD331">
        <v>0</v>
      </c>
      <c r="BE331">
        <v>0</v>
      </c>
      <c r="BF331">
        <v>0.96885060000000001</v>
      </c>
      <c r="BG331">
        <v>21.610569999999999</v>
      </c>
      <c r="BH331">
        <v>0</v>
      </c>
      <c r="BI331">
        <v>0</v>
      </c>
      <c r="BJ331">
        <v>0.96739940000000002</v>
      </c>
      <c r="BK331">
        <v>21.32386</v>
      </c>
      <c r="BL331">
        <v>0</v>
      </c>
      <c r="BM331">
        <v>0</v>
      </c>
      <c r="BN331">
        <v>0.9661729</v>
      </c>
      <c r="BO331">
        <v>20.994890000000002</v>
      </c>
      <c r="BP331">
        <v>2.8524420000000001E-36</v>
      </c>
      <c r="BQ331">
        <v>9.9840389999999996E-34</v>
      </c>
      <c r="BR331">
        <v>0.96480480000000002</v>
      </c>
      <c r="BS331">
        <v>20.676639999999999</v>
      </c>
      <c r="BT331">
        <v>2.2488719999999999E-23</v>
      </c>
      <c r="BU331" s="1">
        <v>4.3825539999999999E-21</v>
      </c>
      <c r="BV331">
        <v>0.96336889999999997</v>
      </c>
      <c r="BW331">
        <v>20.565840000000001</v>
      </c>
      <c r="BX331" s="1">
        <v>1.2005649999999999E-18</v>
      </c>
      <c r="BY331" s="1">
        <v>4.2167650000000002E-16</v>
      </c>
      <c r="BZ331">
        <v>0.96185969999999998</v>
      </c>
      <c r="CA331">
        <v>20.92632</v>
      </c>
      <c r="CB331" s="1">
        <v>4.8941760000000002E-11</v>
      </c>
      <c r="CC331" s="1">
        <v>1.153719E-8</v>
      </c>
      <c r="CD331">
        <v>0.9604104</v>
      </c>
      <c r="CE331">
        <v>21.21444</v>
      </c>
      <c r="CF331" s="1">
        <v>1.484014E-7</v>
      </c>
      <c r="CG331" s="1">
        <v>3.8129469999999999E-5</v>
      </c>
      <c r="CH331">
        <v>0.95887460000000002</v>
      </c>
      <c r="CI331">
        <v>21.456959999999999</v>
      </c>
      <c r="CJ331" s="1">
        <v>5.1022529999999997E-5</v>
      </c>
      <c r="CK331" s="1">
        <v>1.386974E-2</v>
      </c>
      <c r="CL331">
        <v>0.95724629999999999</v>
      </c>
      <c r="CM331">
        <v>21.350249999999999</v>
      </c>
      <c r="CN331" s="1">
        <v>4.3812319999999997E-3</v>
      </c>
      <c r="CO331" s="1">
        <v>1.2494510000000001</v>
      </c>
      <c r="CP331">
        <v>0.95558419999999999</v>
      </c>
      <c r="CQ331">
        <v>21.130420000000001</v>
      </c>
      <c r="CR331" s="1">
        <v>0.13065370000000001</v>
      </c>
      <c r="CS331" s="1">
        <v>38.884920000000001</v>
      </c>
      <c r="CT331">
        <v>0.95356300000000005</v>
      </c>
      <c r="CU331">
        <v>20.745609999999999</v>
      </c>
      <c r="CV331" s="1">
        <v>1.6456729999999999</v>
      </c>
      <c r="CW331">
        <v>509.07839999999999</v>
      </c>
      <c r="CX331">
        <v>0.95110229999999996</v>
      </c>
      <c r="CY331">
        <v>20.2578</v>
      </c>
      <c r="CZ331" s="1">
        <v>10.049250000000001</v>
      </c>
      <c r="DA331">
        <v>3218.482</v>
      </c>
      <c r="DB331">
        <v>0.94794540000000005</v>
      </c>
      <c r="DC331">
        <v>19.943069999999999</v>
      </c>
      <c r="DD331">
        <v>32.982280000000003</v>
      </c>
      <c r="DE331">
        <v>10912.9</v>
      </c>
      <c r="DF331">
        <v>0.94400050000000002</v>
      </c>
      <c r="DG331">
        <v>20.026389999999999</v>
      </c>
      <c r="DH331">
        <v>63.156199999999998</v>
      </c>
      <c r="DI331">
        <v>21532.7</v>
      </c>
      <c r="DJ331">
        <v>0.93920340000000002</v>
      </c>
      <c r="DK331">
        <v>20.262689999999999</v>
      </c>
      <c r="DL331">
        <v>75.90607</v>
      </c>
      <c r="DM331">
        <v>26615.19</v>
      </c>
      <c r="DN331">
        <v>0.93444130000000003</v>
      </c>
      <c r="DO331">
        <v>20.67568</v>
      </c>
      <c r="DP331">
        <v>61.08511</v>
      </c>
      <c r="DQ331">
        <v>21956.58</v>
      </c>
      <c r="DR331">
        <v>0.9302184</v>
      </c>
      <c r="DS331">
        <v>20.635950000000001</v>
      </c>
      <c r="DT331">
        <v>34.769449999999999</v>
      </c>
      <c r="DU331">
        <v>12771.58</v>
      </c>
      <c r="DV331">
        <v>0.92531189999999996</v>
      </c>
      <c r="DW331">
        <v>20.281269999999999</v>
      </c>
      <c r="DX331">
        <v>14.649229999999999</v>
      </c>
      <c r="DY331">
        <v>5488.5029999999997</v>
      </c>
      <c r="DZ331">
        <v>0.92018849999999996</v>
      </c>
      <c r="EA331">
        <v>19.869070000000001</v>
      </c>
      <c r="EB331">
        <v>4.7995260000000002</v>
      </c>
      <c r="EC331">
        <v>1827.604</v>
      </c>
      <c r="ED331">
        <v>0.91663170000000005</v>
      </c>
      <c r="EE331">
        <v>19.342669999999998</v>
      </c>
      <c r="EF331">
        <v>1.2932380000000001</v>
      </c>
      <c r="EG331">
        <v>497.58949999999999</v>
      </c>
      <c r="EH331">
        <v>0.91228790000000004</v>
      </c>
      <c r="EI331">
        <v>19.344180000000001</v>
      </c>
      <c r="EJ331">
        <v>0.32488679999999998</v>
      </c>
      <c r="EK331">
        <v>124.6499</v>
      </c>
      <c r="EL331">
        <v>0.90810919999999995</v>
      </c>
      <c r="EM331">
        <v>19.47138</v>
      </c>
      <c r="EN331">
        <v>0.10540339999999999</v>
      </c>
      <c r="EO331">
        <v>39.125079999999997</v>
      </c>
      <c r="EP331">
        <v>0.90257390000000004</v>
      </c>
      <c r="EQ331">
        <v>19.57328</v>
      </c>
      <c r="ER331">
        <v>6.1880810000000001E-2</v>
      </c>
      <c r="ES331">
        <v>22.043900000000001</v>
      </c>
      <c r="ET331">
        <v>0.8975204</v>
      </c>
      <c r="EU331">
        <v>19.99653</v>
      </c>
      <c r="EV331">
        <v>5.357841E-2</v>
      </c>
      <c r="EW331">
        <v>18.75694</v>
      </c>
      <c r="EX331">
        <v>0.89271449999999997</v>
      </c>
      <c r="EY331">
        <v>20.136009999999999</v>
      </c>
      <c r="EZ331">
        <v>5.1866710000000003E-2</v>
      </c>
      <c r="FA331">
        <v>18.051459999999999</v>
      </c>
      <c r="FB331">
        <v>0.88734290000000005</v>
      </c>
      <c r="FC331">
        <v>19.82084</v>
      </c>
      <c r="FD331">
        <v>5.1022489999999997E-2</v>
      </c>
      <c r="FE331">
        <v>17.723220000000001</v>
      </c>
      <c r="FF331">
        <v>0.88269909999999996</v>
      </c>
      <c r="FG331">
        <v>19.50882</v>
      </c>
      <c r="FH331" s="1">
        <v>4.9548660000000001E-2</v>
      </c>
      <c r="FI331">
        <v>17.19622</v>
      </c>
      <c r="FJ331">
        <v>0.87790780000000002</v>
      </c>
      <c r="FK331">
        <v>19.134550000000001</v>
      </c>
      <c r="FL331" s="1">
        <v>4.7068970000000002E-2</v>
      </c>
      <c r="FM331">
        <v>16.34836</v>
      </c>
      <c r="FN331">
        <v>0.87274149999999995</v>
      </c>
      <c r="FO331">
        <v>19.375800000000002</v>
      </c>
      <c r="FP331" s="1">
        <v>4.3842880000000001E-2</v>
      </c>
      <c r="FQ331" s="1">
        <v>15.24113</v>
      </c>
      <c r="FR331">
        <v>0.86754629999999999</v>
      </c>
      <c r="FS331">
        <v>19.888960000000001</v>
      </c>
      <c r="FT331" s="1">
        <v>4.0295490000000003E-2</v>
      </c>
      <c r="FU331" s="1">
        <v>14.01519</v>
      </c>
      <c r="FV331">
        <v>0.86244419999999999</v>
      </c>
      <c r="FW331">
        <v>20.473179999999999</v>
      </c>
      <c r="FX331" s="1">
        <v>3.6753439999999998E-2</v>
      </c>
      <c r="FY331" s="1">
        <v>12.776899999999999</v>
      </c>
      <c r="FZ331">
        <v>0.85762269999999996</v>
      </c>
      <c r="GA331">
        <v>21.02009</v>
      </c>
      <c r="GB331" s="1">
        <v>3.3413419999999999E-2</v>
      </c>
      <c r="GC331" s="1">
        <v>11.60103</v>
      </c>
      <c r="GD331">
        <v>0.85260590000000003</v>
      </c>
      <c r="GE331">
        <v>20.925750000000001</v>
      </c>
      <c r="GF331" s="1">
        <v>3.035554E-2</v>
      </c>
      <c r="GG331" s="1">
        <v>10.524010000000001</v>
      </c>
      <c r="GH331">
        <v>0.84723009999999999</v>
      </c>
      <c r="GI331">
        <v>20.42605</v>
      </c>
      <c r="GJ331" s="1">
        <v>2.7568769999999999E-2</v>
      </c>
      <c r="GK331" s="1">
        <v>9.5491569999999992</v>
      </c>
      <c r="GL331">
        <v>0.8423098</v>
      </c>
      <c r="GM331">
        <v>20.050160000000002</v>
      </c>
      <c r="GN331" s="1">
        <v>2.5051899999999998E-2</v>
      </c>
      <c r="GO331" s="1">
        <v>8.6776769999999992</v>
      </c>
      <c r="GP331">
        <v>0.83728460000000005</v>
      </c>
      <c r="GQ331">
        <v>19.81015</v>
      </c>
      <c r="GR331" s="1">
        <v>2.274994E-2</v>
      </c>
      <c r="GS331" s="1">
        <v>7.8923670000000001</v>
      </c>
      <c r="GT331">
        <v>0.8321828</v>
      </c>
      <c r="GU331">
        <v>20.396920000000001</v>
      </c>
      <c r="GV331" s="1">
        <v>2.0658820000000001E-2</v>
      </c>
      <c r="GW331" s="1">
        <v>7.1770339999999999</v>
      </c>
      <c r="GX331">
        <v>0.82680609999999999</v>
      </c>
      <c r="GY331">
        <v>21.238610000000001</v>
      </c>
      <c r="GZ331" s="1">
        <v>1.874965E-2</v>
      </c>
      <c r="HA331" s="1">
        <v>6.5265250000000004</v>
      </c>
      <c r="HB331">
        <v>0.82235040000000004</v>
      </c>
      <c r="HC331">
        <v>22.072420000000001</v>
      </c>
      <c r="HD331" s="1">
        <v>1.7038370000000001E-2</v>
      </c>
      <c r="HE331" s="1">
        <v>5.935619</v>
      </c>
      <c r="HF331">
        <v>0.81798630000000006</v>
      </c>
      <c r="HG331">
        <v>22.654959999999999</v>
      </c>
      <c r="HH331" s="1">
        <v>1.548305E-2</v>
      </c>
      <c r="HI331" s="1">
        <v>5.3954360000000001</v>
      </c>
      <c r="HJ331">
        <v>0.81351850000000003</v>
      </c>
      <c r="HK331">
        <v>22.532229999999998</v>
      </c>
      <c r="HL331" s="1">
        <v>1.407899E-2</v>
      </c>
      <c r="HM331" s="1">
        <v>4.9073089999999997</v>
      </c>
      <c r="HN331">
        <v>0.80915179999999998</v>
      </c>
      <c r="HO331">
        <v>21.90765</v>
      </c>
      <c r="HP331" s="1">
        <v>1.28135E-2</v>
      </c>
      <c r="HQ331" s="1">
        <v>4.4676369999999999</v>
      </c>
      <c r="HR331">
        <v>0.80507609999999996</v>
      </c>
      <c r="HS331">
        <v>21.384350000000001</v>
      </c>
      <c r="HT331" s="1">
        <v>1.167501E-2</v>
      </c>
      <c r="HU331" s="1">
        <v>4.0705530000000003</v>
      </c>
      <c r="HV331">
        <v>0.80116279999999995</v>
      </c>
      <c r="HW331">
        <v>21.078389999999999</v>
      </c>
      <c r="HX331" s="1">
        <v>1.064419E-2</v>
      </c>
      <c r="HY331" s="1">
        <v>3.7139329999999999</v>
      </c>
      <c r="HZ331">
        <v>0.79711449999999995</v>
      </c>
      <c r="IA331">
        <v>21.529240000000001</v>
      </c>
      <c r="IB331" s="1">
        <v>9.6960740000000007E-3</v>
      </c>
      <c r="IC331" s="1">
        <v>3.3871440000000002</v>
      </c>
      <c r="ID331">
        <v>0.79299589999999998</v>
      </c>
      <c r="IE331">
        <v>21.769410000000001</v>
      </c>
      <c r="IF331" s="1">
        <v>8.8247050000000004E-3</v>
      </c>
      <c r="IG331" s="1">
        <v>3.0876359999999998</v>
      </c>
      <c r="IH331">
        <v>0.78888210000000003</v>
      </c>
      <c r="II331">
        <v>22.53265</v>
      </c>
      <c r="IJ331" s="1">
        <v>8.0209340000000004E-3</v>
      </c>
      <c r="IK331" s="1">
        <v>2.8119100000000001</v>
      </c>
      <c r="IL331">
        <v>0.78532559999999996</v>
      </c>
      <c r="IM331">
        <v>23.206720000000001</v>
      </c>
      <c r="IN331" s="1">
        <v>7.2900320000000001E-3</v>
      </c>
      <c r="IO331" s="1">
        <v>2.5587759999999999</v>
      </c>
      <c r="IP331">
        <v>0.78149380000000002</v>
      </c>
      <c r="IQ331">
        <v>23.164439999999999</v>
      </c>
      <c r="IR331" s="1">
        <v>6.6213950000000004E-3</v>
      </c>
      <c r="IS331" s="1">
        <v>2.3282769999999999</v>
      </c>
      <c r="IT331">
        <v>0.77794490000000005</v>
      </c>
      <c r="IU331">
        <v>22.699809999999999</v>
      </c>
      <c r="IV331" s="1">
        <v>6.0179750000000001E-3</v>
      </c>
      <c r="IW331" s="1">
        <v>2.1196459999999999</v>
      </c>
      <c r="IX331">
        <v>0.77467640000000004</v>
      </c>
      <c r="IY331">
        <v>22.156829999999999</v>
      </c>
      <c r="IZ331" s="1">
        <v>5.4712249999999997E-3</v>
      </c>
      <c r="JA331" s="1">
        <v>1.930358</v>
      </c>
      <c r="JB331">
        <v>0.77173480000000005</v>
      </c>
      <c r="JC331">
        <v>21.826460000000001</v>
      </c>
      <c r="JD331" s="1">
        <v>4.9706079999999996E-3</v>
      </c>
      <c r="JE331" s="1">
        <v>1.7566520000000001</v>
      </c>
      <c r="JF331">
        <v>0.76906540000000001</v>
      </c>
      <c r="JG331">
        <v>22.512969999999999</v>
      </c>
      <c r="JH331" s="1">
        <v>4.5012159999999997E-3</v>
      </c>
      <c r="JI331" s="1">
        <v>1.593618</v>
      </c>
      <c r="JJ331">
        <v>0.76669940000000003</v>
      </c>
      <c r="JK331">
        <v>23.673940000000002</v>
      </c>
      <c r="JL331" s="1">
        <v>4.052539E-3</v>
      </c>
      <c r="JM331" s="1">
        <v>1.4372929999999999</v>
      </c>
      <c r="JN331">
        <v>0.76465329999999998</v>
      </c>
      <c r="JO331">
        <v>24.988009999999999</v>
      </c>
      <c r="JP331" s="1">
        <v>3.6195139999999999E-3</v>
      </c>
      <c r="JQ331" s="1">
        <v>1.285973</v>
      </c>
      <c r="JR331">
        <v>0.76306019999999997</v>
      </c>
      <c r="JS331">
        <v>26.207709999999999</v>
      </c>
      <c r="JT331" s="1">
        <v>3.2051950000000001E-3</v>
      </c>
      <c r="JU331" s="1">
        <v>1.1405799999999999</v>
      </c>
      <c r="JV331">
        <v>0.76175190000000004</v>
      </c>
      <c r="JW331">
        <v>26.53595</v>
      </c>
      <c r="JX331" s="1">
        <v>2.8180570000000001E-3</v>
      </c>
      <c r="JY331" s="1">
        <v>1.004338</v>
      </c>
      <c r="JZ331">
        <v>0.76062689999999999</v>
      </c>
      <c r="KA331">
        <v>25.930990000000001</v>
      </c>
      <c r="KB331" s="1">
        <v>2.468704E-3</v>
      </c>
      <c r="KC331" s="1">
        <v>0.88080130000000001</v>
      </c>
      <c r="KD331">
        <v>0.75973170000000001</v>
      </c>
      <c r="KE331">
        <v>25.188490000000002</v>
      </c>
      <c r="KF331" s="1">
        <v>2.1633860000000002E-3</v>
      </c>
      <c r="KG331" s="1">
        <v>0.77243410000000001</v>
      </c>
      <c r="KH331">
        <v>0.75899550000000005</v>
      </c>
      <c r="KI331">
        <v>24.49907</v>
      </c>
      <c r="KJ331" s="1">
        <v>1.902829E-3</v>
      </c>
      <c r="KK331" s="1">
        <v>0.67959029999999998</v>
      </c>
      <c r="KL331">
        <v>0.75843919999999998</v>
      </c>
      <c r="KM331">
        <v>24.497450000000001</v>
      </c>
      <c r="KN331" s="1">
        <v>1.6805399999999999E-3</v>
      </c>
      <c r="KO331" s="1">
        <v>0.60042910000000005</v>
      </c>
      <c r="KP331">
        <v>0.75800650000000003</v>
      </c>
      <c r="KQ331">
        <v>24.844539999999999</v>
      </c>
      <c r="KR331" s="1">
        <v>1.487347E-3</v>
      </c>
      <c r="KS331" s="1">
        <v>0.53164100000000003</v>
      </c>
      <c r="KT331">
        <v>0.75770610000000005</v>
      </c>
      <c r="KU331">
        <v>25.175689999999999</v>
      </c>
      <c r="KV331" s="1">
        <v>1.3130780000000001E-3</v>
      </c>
      <c r="KW331" s="1">
        <v>0.46969699999999998</v>
      </c>
      <c r="KX331">
        <v>0.75751670000000004</v>
      </c>
      <c r="KY331">
        <v>25.442060000000001</v>
      </c>
      <c r="KZ331" s="1">
        <v>1.1515519999999999E-3</v>
      </c>
      <c r="LA331" s="1">
        <v>0.41226170000000001</v>
      </c>
      <c r="LB331">
        <v>0.75747719999999996</v>
      </c>
      <c r="LC331">
        <v>25.30893</v>
      </c>
      <c r="LD331" s="1">
        <v>1.001802E-3</v>
      </c>
      <c r="LE331" s="1">
        <v>0.35893940000000002</v>
      </c>
      <c r="LF331">
        <v>0.75755229999999996</v>
      </c>
      <c r="LG331">
        <v>24.78023</v>
      </c>
      <c r="LH331" s="1">
        <v>8.6744890000000003E-4</v>
      </c>
      <c r="LI331" s="1">
        <v>0.31092619999999999</v>
      </c>
      <c r="LJ331">
        <v>0.75773009999999996</v>
      </c>
      <c r="LK331">
        <v>24.112690000000001</v>
      </c>
      <c r="LL331" s="1">
        <v>7.5298140000000003E-4</v>
      </c>
      <c r="LM331" s="1">
        <v>0.26983030000000002</v>
      </c>
      <c r="LN331">
        <v>0.75800630000000002</v>
      </c>
      <c r="LO331">
        <v>23.617899999999999</v>
      </c>
      <c r="LP331" s="1">
        <v>6.6041139999999999E-4</v>
      </c>
      <c r="LQ331" s="1">
        <v>0.23644660000000001</v>
      </c>
      <c r="LR331">
        <v>0.75833669999999997</v>
      </c>
      <c r="LS331">
        <v>24.00235</v>
      </c>
      <c r="LT331" s="1">
        <v>5.8814529999999998E-4</v>
      </c>
      <c r="LU331" s="1">
        <v>0.21033470000000001</v>
      </c>
      <c r="LV331">
        <v>0.75878820000000002</v>
      </c>
      <c r="LW331">
        <v>24.824259999999999</v>
      </c>
      <c r="LX331" s="1">
        <v>5.3199479999999999E-4</v>
      </c>
      <c r="LY331" s="1">
        <v>0.19005540000000001</v>
      </c>
      <c r="LZ331">
        <v>0.75925989999999999</v>
      </c>
      <c r="MA331">
        <v>25.920100000000001</v>
      </c>
      <c r="MB331" s="1">
        <v>4.869901E-4</v>
      </c>
      <c r="MC331" s="1">
        <v>0.17382439999999999</v>
      </c>
      <c r="MD331">
        <v>0.75974580000000003</v>
      </c>
      <c r="ME331">
        <v>26.91394</v>
      </c>
      <c r="MF331" s="1">
        <v>4.489583E-4</v>
      </c>
      <c r="MG331" s="1">
        <v>0.1601455</v>
      </c>
      <c r="MH331">
        <v>0.7602006</v>
      </c>
      <c r="MI331">
        <v>27.31081</v>
      </c>
      <c r="MJ331" s="1">
        <v>4.1527049999999998E-4</v>
      </c>
      <c r="MK331" s="1">
        <v>0.14805699999999999</v>
      </c>
      <c r="ML331">
        <v>0.7606136</v>
      </c>
      <c r="MM331">
        <v>26.803349999999998</v>
      </c>
      <c r="MN331" s="1">
        <v>3.8482119999999999E-4</v>
      </c>
      <c r="MO331" s="1">
        <v>0.13714180000000001</v>
      </c>
      <c r="MP331">
        <v>0.76100809999999997</v>
      </c>
      <c r="MQ331">
        <v>26.061979999999998</v>
      </c>
      <c r="MR331" s="1">
        <v>3.5746930000000001E-4</v>
      </c>
      <c r="MS331" s="1">
        <v>0.1273301</v>
      </c>
      <c r="MT331">
        <v>0.76129630000000004</v>
      </c>
      <c r="MU331">
        <v>25.34404</v>
      </c>
      <c r="MV331" s="1">
        <v>3.3331749999999997E-4</v>
      </c>
      <c r="MW331" s="1">
        <v>0.1186532</v>
      </c>
      <c r="MX331">
        <v>0.76148419999999994</v>
      </c>
      <c r="MY331">
        <v>25.13476</v>
      </c>
      <c r="MZ331" s="1">
        <v>3.1224729999999997E-4</v>
      </c>
      <c r="NA331" s="1">
        <v>0.111092</v>
      </c>
      <c r="NB331">
        <v>0.76164339999999997</v>
      </c>
      <c r="NC331">
        <v>25.518740000000001</v>
      </c>
      <c r="ND331" s="1">
        <v>2.9398770000000002E-4</v>
      </c>
      <c r="NE331" s="1">
        <v>0.10453949999999999</v>
      </c>
      <c r="NF331">
        <v>0.76164339999999997</v>
      </c>
      <c r="NG331">
        <v>25.518740000000001</v>
      </c>
      <c r="NH331" s="1">
        <v>2.9398770000000002E-4</v>
      </c>
      <c r="NI331" s="1">
        <v>0.10453949999999999</v>
      </c>
      <c r="NJ331">
        <v>0.76164339999999997</v>
      </c>
      <c r="NK331">
        <v>25.518740000000001</v>
      </c>
      <c r="NL331" s="1">
        <v>2.9398770000000002E-4</v>
      </c>
      <c r="NM331" s="1">
        <v>0.10453949999999999</v>
      </c>
      <c r="NN331">
        <v>0.76164339999999997</v>
      </c>
      <c r="NO331">
        <v>25.518740000000001</v>
      </c>
      <c r="NP331" s="1">
        <v>2.9398770000000002E-4</v>
      </c>
      <c r="NQ331" s="1">
        <v>0.10453949999999999</v>
      </c>
      <c r="NR331">
        <v>0.76164339999999997</v>
      </c>
      <c r="NS331">
        <v>25.518740000000001</v>
      </c>
      <c r="NT331" s="1">
        <v>2.9398770000000002E-4</v>
      </c>
      <c r="NU331" s="1">
        <v>0.10453949999999999</v>
      </c>
      <c r="NV331">
        <v>0.76164339999999997</v>
      </c>
      <c r="NW331">
        <v>25.518740000000001</v>
      </c>
      <c r="NX331" s="1">
        <v>2.9398770000000002E-4</v>
      </c>
      <c r="NY331" s="1">
        <v>0.10453949999999999</v>
      </c>
      <c r="NZ331">
        <v>0.76164339999999997</v>
      </c>
      <c r="OA331">
        <v>25.518740000000001</v>
      </c>
      <c r="OB331" s="1">
        <v>2.9398770000000002E-4</v>
      </c>
      <c r="OC331" s="1">
        <v>0.10453949999999999</v>
      </c>
      <c r="OD331">
        <v>0.76164339999999997</v>
      </c>
      <c r="OE331">
        <v>25.518740000000001</v>
      </c>
      <c r="OF331" s="1">
        <v>2.9398770000000002E-4</v>
      </c>
      <c r="OG331" s="1">
        <v>0.10453949999999999</v>
      </c>
      <c r="OH331">
        <v>0.76164339999999997</v>
      </c>
      <c r="OI331">
        <v>25.518740000000001</v>
      </c>
      <c r="OJ331" s="1">
        <v>2.9398770000000002E-4</v>
      </c>
      <c r="OK331" s="1">
        <v>0.10453949999999999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0.66847190000000001</v>
      </c>
      <c r="G332">
        <v>19.05555</v>
      </c>
      <c r="H332">
        <v>0</v>
      </c>
      <c r="I332">
        <v>0</v>
      </c>
      <c r="J332">
        <v>0.66815950000000002</v>
      </c>
      <c r="K332">
        <v>19.363420000000001</v>
      </c>
      <c r="L332">
        <v>0</v>
      </c>
      <c r="M332">
        <v>0</v>
      </c>
      <c r="N332">
        <v>0.6678153</v>
      </c>
      <c r="O332">
        <v>19.810580000000002</v>
      </c>
      <c r="P332">
        <v>0</v>
      </c>
      <c r="Q332">
        <v>0</v>
      </c>
      <c r="R332">
        <v>0.667439</v>
      </c>
      <c r="S332">
        <v>20.434470000000001</v>
      </c>
      <c r="T332">
        <v>0</v>
      </c>
      <c r="U332">
        <v>0</v>
      </c>
      <c r="V332">
        <v>0.66712760000000004</v>
      </c>
      <c r="W332">
        <v>21.169879999999999</v>
      </c>
      <c r="X332">
        <v>0</v>
      </c>
      <c r="Y332">
        <v>0</v>
      </c>
      <c r="Z332">
        <v>0.66680910000000004</v>
      </c>
      <c r="AA332">
        <v>21.30857</v>
      </c>
      <c r="AB332">
        <v>0</v>
      </c>
      <c r="AC332">
        <v>0</v>
      </c>
      <c r="AD332">
        <v>0.6665025</v>
      </c>
      <c r="AE332">
        <v>20.864170000000001</v>
      </c>
      <c r="AF332">
        <v>0</v>
      </c>
      <c r="AG332">
        <v>0</v>
      </c>
      <c r="AH332">
        <v>0.66619130000000004</v>
      </c>
      <c r="AI332">
        <v>20.30444</v>
      </c>
      <c r="AJ332">
        <v>0</v>
      </c>
      <c r="AK332">
        <v>0</v>
      </c>
      <c r="AL332">
        <v>0.66586959999999995</v>
      </c>
      <c r="AM332">
        <v>19.741209999999999</v>
      </c>
      <c r="AN332">
        <v>0</v>
      </c>
      <c r="AO332">
        <v>0</v>
      </c>
      <c r="AP332">
        <v>0.66555470000000005</v>
      </c>
      <c r="AQ332">
        <v>19.929220000000001</v>
      </c>
      <c r="AR332">
        <v>0</v>
      </c>
      <c r="AS332">
        <v>0</v>
      </c>
      <c r="AT332">
        <v>0.6652342</v>
      </c>
      <c r="AU332">
        <v>20.409459999999999</v>
      </c>
      <c r="AV332">
        <v>0</v>
      </c>
      <c r="AW332">
        <v>0</v>
      </c>
      <c r="AX332">
        <v>0.66491310000000003</v>
      </c>
      <c r="AY332">
        <v>20.968640000000001</v>
      </c>
      <c r="AZ332">
        <v>0</v>
      </c>
      <c r="BA332">
        <v>0</v>
      </c>
      <c r="BB332">
        <v>0.66454179999999996</v>
      </c>
      <c r="BC332">
        <v>21.55425</v>
      </c>
      <c r="BD332">
        <v>0</v>
      </c>
      <c r="BE332">
        <v>0</v>
      </c>
      <c r="BF332">
        <v>0.66428279999999995</v>
      </c>
      <c r="BG332">
        <v>21.59825</v>
      </c>
      <c r="BH332">
        <v>0</v>
      </c>
      <c r="BI332">
        <v>0</v>
      </c>
      <c r="BJ332">
        <v>0.66400709999999996</v>
      </c>
      <c r="BK332">
        <v>21.310739999999999</v>
      </c>
      <c r="BL332">
        <v>0</v>
      </c>
      <c r="BM332">
        <v>0</v>
      </c>
      <c r="BN332">
        <v>0.66382830000000004</v>
      </c>
      <c r="BO332">
        <v>20.994959999999999</v>
      </c>
      <c r="BP332">
        <v>4.3275430000000001E-37</v>
      </c>
      <c r="BQ332">
        <v>1.3763719999999999E-34</v>
      </c>
      <c r="BR332">
        <v>0.66361530000000002</v>
      </c>
      <c r="BS332">
        <v>20.677810000000001</v>
      </c>
      <c r="BT332">
        <v>2.276197E-24</v>
      </c>
      <c r="BU332" s="1">
        <v>7.2621749999999999E-22</v>
      </c>
      <c r="BV332">
        <v>0.66335659999999996</v>
      </c>
      <c r="BW332">
        <v>20.560929999999999</v>
      </c>
      <c r="BX332" s="1">
        <v>2.446987E-19</v>
      </c>
      <c r="BY332" s="1">
        <v>7.8135159999999995E-17</v>
      </c>
      <c r="BZ332">
        <v>0.66310910000000001</v>
      </c>
      <c r="CA332">
        <v>20.913309999999999</v>
      </c>
      <c r="CB332" s="1">
        <v>1.98414E-11</v>
      </c>
      <c r="CC332" s="1">
        <v>4.9751549999999997E-9</v>
      </c>
      <c r="CD332">
        <v>0.66286840000000002</v>
      </c>
      <c r="CE332">
        <v>21.199010000000001</v>
      </c>
      <c r="CF332" s="1">
        <v>7.7978619999999998E-8</v>
      </c>
      <c r="CG332" s="1">
        <v>2.0499620000000001E-5</v>
      </c>
      <c r="CH332">
        <v>0.66259400000000002</v>
      </c>
      <c r="CI332">
        <v>21.435490000000001</v>
      </c>
      <c r="CJ332" s="1">
        <v>3.087367E-5</v>
      </c>
      <c r="CK332" s="1">
        <v>8.3982290000000001E-3</v>
      </c>
      <c r="CL332">
        <v>0.66231629999999997</v>
      </c>
      <c r="CM332">
        <v>21.336919999999999</v>
      </c>
      <c r="CN332" s="1">
        <v>2.9476120000000001E-3</v>
      </c>
      <c r="CO332" s="1">
        <v>0.82653799999999999</v>
      </c>
      <c r="CP332">
        <v>0.66200170000000003</v>
      </c>
      <c r="CQ332">
        <v>21.117100000000001</v>
      </c>
      <c r="CR332" s="1">
        <v>9.597079E-2</v>
      </c>
      <c r="CS332" s="1">
        <v>27.66207</v>
      </c>
      <c r="CT332">
        <v>0.66155430000000004</v>
      </c>
      <c r="CU332">
        <v>20.743770000000001</v>
      </c>
      <c r="CV332" s="1">
        <v>1.304494</v>
      </c>
      <c r="CW332">
        <v>385.4855</v>
      </c>
      <c r="CX332">
        <v>0.66105020000000003</v>
      </c>
      <c r="CY332">
        <v>20.253250000000001</v>
      </c>
      <c r="CZ332" s="1">
        <v>8.5192160000000001</v>
      </c>
      <c r="DA332">
        <v>2573.721</v>
      </c>
      <c r="DB332">
        <v>0.66039199999999998</v>
      </c>
      <c r="DC332">
        <v>19.935479999999998</v>
      </c>
      <c r="DD332">
        <v>29.700600000000001</v>
      </c>
      <c r="DE332">
        <v>9160.5390000000007</v>
      </c>
      <c r="DF332">
        <v>0.65966769999999997</v>
      </c>
      <c r="DG332">
        <v>20.014309999999998</v>
      </c>
      <c r="DH332">
        <v>60.055700000000002</v>
      </c>
      <c r="DI332">
        <v>18878.75</v>
      </c>
      <c r="DJ332">
        <v>0.65864820000000002</v>
      </c>
      <c r="DK332">
        <v>20.238209999999999</v>
      </c>
      <c r="DL332">
        <v>75.798590000000004</v>
      </c>
      <c r="DM332">
        <v>24258.43</v>
      </c>
      <c r="DN332">
        <v>0.65800800000000004</v>
      </c>
      <c r="DO332">
        <v>20.638480000000001</v>
      </c>
      <c r="DP332">
        <v>63.701169999999998</v>
      </c>
      <c r="DQ332">
        <v>20717.09</v>
      </c>
      <c r="DR332">
        <v>0.65773990000000004</v>
      </c>
      <c r="DS332">
        <v>20.602979999999999</v>
      </c>
      <c r="DT332">
        <v>37.698160000000001</v>
      </c>
      <c r="DU332">
        <v>12432.33</v>
      </c>
      <c r="DV332">
        <v>0.65751680000000001</v>
      </c>
      <c r="DW332">
        <v>20.252790000000001</v>
      </c>
      <c r="DX332">
        <v>16.439019999999999</v>
      </c>
      <c r="DY332">
        <v>5491.9539999999997</v>
      </c>
      <c r="DZ332">
        <v>0.65763059999999995</v>
      </c>
      <c r="EA332">
        <v>19.84995</v>
      </c>
      <c r="EB332">
        <v>5.545903</v>
      </c>
      <c r="EC332">
        <v>1872.82</v>
      </c>
      <c r="ED332">
        <v>0.65844740000000002</v>
      </c>
      <c r="EE332">
        <v>19.344059999999999</v>
      </c>
      <c r="EF332">
        <v>1.5260860000000001</v>
      </c>
      <c r="EG332">
        <v>519.41420000000005</v>
      </c>
      <c r="EH332">
        <v>0.65929309999999997</v>
      </c>
      <c r="EI332">
        <v>19.34177</v>
      </c>
      <c r="EJ332">
        <v>0.38256190000000001</v>
      </c>
      <c r="EK332">
        <v>130.26140000000001</v>
      </c>
      <c r="EL332">
        <v>0.66035809999999995</v>
      </c>
      <c r="EM332">
        <v>19.46949</v>
      </c>
      <c r="EN332">
        <v>0.1174582</v>
      </c>
      <c r="EO332">
        <v>39.310360000000003</v>
      </c>
      <c r="EP332">
        <v>0.66170879999999999</v>
      </c>
      <c r="EQ332">
        <v>19.561969999999999</v>
      </c>
      <c r="ER332">
        <v>6.4188910000000002E-2</v>
      </c>
      <c r="ES332">
        <v>20.924630000000001</v>
      </c>
      <c r="ET332">
        <v>0.66390159999999998</v>
      </c>
      <c r="EU332">
        <v>19.97363</v>
      </c>
      <c r="EV332">
        <v>5.4029340000000002E-2</v>
      </c>
      <c r="EW332">
        <v>17.392900000000001</v>
      </c>
      <c r="EX332">
        <v>0.66662310000000002</v>
      </c>
      <c r="EY332">
        <v>20.105820000000001</v>
      </c>
      <c r="EZ332">
        <v>5.1979329999999997E-2</v>
      </c>
      <c r="FA332">
        <v>16.65334</v>
      </c>
      <c r="FB332">
        <v>0.66896770000000005</v>
      </c>
      <c r="FC332">
        <v>19.784980000000001</v>
      </c>
      <c r="FD332" s="1">
        <v>5.1137479999999999E-2</v>
      </c>
      <c r="FE332">
        <v>16.357220000000002</v>
      </c>
      <c r="FF332">
        <v>0.67064950000000001</v>
      </c>
      <c r="FG332">
        <v>19.485309999999998</v>
      </c>
      <c r="FH332" s="1">
        <v>4.9751860000000002E-2</v>
      </c>
      <c r="FI332">
        <v>15.90926</v>
      </c>
      <c r="FJ332">
        <v>0.6708807</v>
      </c>
      <c r="FK332">
        <v>19.143719999999998</v>
      </c>
      <c r="FL332" s="1">
        <v>4.7387690000000003E-2</v>
      </c>
      <c r="FM332">
        <v>15.162660000000001</v>
      </c>
      <c r="FN332">
        <v>0.67093930000000002</v>
      </c>
      <c r="FO332">
        <v>19.389749999999999</v>
      </c>
      <c r="FP332" s="1">
        <v>4.4228919999999998E-2</v>
      </c>
      <c r="FQ332" s="1">
        <v>14.16136</v>
      </c>
      <c r="FR332">
        <v>0.6708752</v>
      </c>
      <c r="FS332">
        <v>19.900169999999999</v>
      </c>
      <c r="FT332" s="1">
        <v>4.0692720000000002E-2</v>
      </c>
      <c r="FU332" s="1">
        <v>13.035959999999999</v>
      </c>
      <c r="FV332">
        <v>0.67163930000000005</v>
      </c>
      <c r="FW332">
        <v>20.48509</v>
      </c>
      <c r="FX332" s="1">
        <v>3.7151400000000001E-2</v>
      </c>
      <c r="FY332" s="1">
        <v>11.89503</v>
      </c>
      <c r="FZ332">
        <v>0.67269520000000005</v>
      </c>
      <c r="GA332">
        <v>21.026859999999999</v>
      </c>
      <c r="GB332" s="1">
        <v>3.378362E-2</v>
      </c>
      <c r="GC332" s="1">
        <v>10.802569999999999</v>
      </c>
      <c r="GD332">
        <v>0.67359040000000003</v>
      </c>
      <c r="GE332">
        <v>20.930209999999999</v>
      </c>
      <c r="GF332" s="1">
        <v>3.0690450000000001E-2</v>
      </c>
      <c r="GG332" s="1">
        <v>9.799766</v>
      </c>
      <c r="GH332">
        <v>0.67430540000000005</v>
      </c>
      <c r="GI332">
        <v>20.422540000000001</v>
      </c>
      <c r="GJ332" s="1">
        <v>2.7872230000000001E-2</v>
      </c>
      <c r="GK332" s="1">
        <v>8.8918289999999995</v>
      </c>
      <c r="GL332">
        <v>0.67342749999999996</v>
      </c>
      <c r="GM332">
        <v>20.03858</v>
      </c>
      <c r="GN332" s="1">
        <v>2.5320970000000002E-2</v>
      </c>
      <c r="GO332" s="1">
        <v>8.0804259999999992</v>
      </c>
      <c r="GP332">
        <v>0.67106840000000001</v>
      </c>
      <c r="GQ332">
        <v>19.80387</v>
      </c>
      <c r="GR332" s="1">
        <v>2.299617E-2</v>
      </c>
      <c r="GS332" s="1">
        <v>7.3503509999999999</v>
      </c>
      <c r="GT332">
        <v>0.66866550000000002</v>
      </c>
      <c r="GU332">
        <v>20.380939999999999</v>
      </c>
      <c r="GV332" s="1">
        <v>2.0883539999999999E-2</v>
      </c>
      <c r="GW332" s="1">
        <v>6.684958</v>
      </c>
      <c r="GX332">
        <v>0.66610179999999997</v>
      </c>
      <c r="GY332">
        <v>21.227799999999998</v>
      </c>
      <c r="GZ332" s="1">
        <v>1.8954639999999998E-2</v>
      </c>
      <c r="HA332" s="1">
        <v>6.0795719999999998</v>
      </c>
      <c r="HB332">
        <v>0.6643192</v>
      </c>
      <c r="HC332">
        <v>22.069410000000001</v>
      </c>
      <c r="HD332" s="1">
        <v>1.722419E-2</v>
      </c>
      <c r="HE332" s="1">
        <v>5.5298259999999999</v>
      </c>
      <c r="HF332">
        <v>0.66303610000000002</v>
      </c>
      <c r="HG332">
        <v>22.655329999999999</v>
      </c>
      <c r="HH332" s="1">
        <v>1.5652679999999999E-2</v>
      </c>
      <c r="HI332" s="1">
        <v>5.026052</v>
      </c>
      <c r="HJ332">
        <v>0.66167860000000001</v>
      </c>
      <c r="HK332">
        <v>22.542079999999999</v>
      </c>
      <c r="HL332" s="1">
        <v>1.423114E-2</v>
      </c>
      <c r="HM332" s="1">
        <v>4.5704840000000004</v>
      </c>
      <c r="HN332">
        <v>0.66040370000000004</v>
      </c>
      <c r="HO332">
        <v>21.916129999999999</v>
      </c>
      <c r="HP332" s="1">
        <v>1.295149E-2</v>
      </c>
      <c r="HQ332" s="1">
        <v>4.1603389999999996</v>
      </c>
      <c r="HR332">
        <v>0.65904750000000001</v>
      </c>
      <c r="HS332">
        <v>21.382619999999999</v>
      </c>
      <c r="HT332" s="1">
        <v>1.1799209999999999E-2</v>
      </c>
      <c r="HU332" s="1">
        <v>3.7898070000000001</v>
      </c>
      <c r="HV332">
        <v>0.6567326</v>
      </c>
      <c r="HW332">
        <v>21.072340000000001</v>
      </c>
      <c r="HX332" s="1">
        <v>1.07572E-2</v>
      </c>
      <c r="HY332" s="1">
        <v>3.4573700000000001</v>
      </c>
      <c r="HZ332">
        <v>0.65434650000000005</v>
      </c>
      <c r="IA332">
        <v>21.509270000000001</v>
      </c>
      <c r="IB332" s="1">
        <v>9.7998779999999997E-3</v>
      </c>
      <c r="IC332" s="1">
        <v>3.1528689999999999</v>
      </c>
      <c r="ID332">
        <v>0.65186739999999999</v>
      </c>
      <c r="IE332">
        <v>21.74455</v>
      </c>
      <c r="IF332" s="1">
        <v>8.9206259999999992E-3</v>
      </c>
      <c r="IG332" s="1">
        <v>2.873964</v>
      </c>
      <c r="IH332">
        <v>0.64936769999999999</v>
      </c>
      <c r="II332">
        <v>22.50591</v>
      </c>
      <c r="IJ332" s="1">
        <v>8.1092990000000004E-3</v>
      </c>
      <c r="IK332" s="1">
        <v>2.6171720000000001</v>
      </c>
      <c r="IL332">
        <v>0.64736959999999999</v>
      </c>
      <c r="IM332">
        <v>23.195640000000001</v>
      </c>
      <c r="IN332" s="1">
        <v>7.3708879999999999E-3</v>
      </c>
      <c r="IO332" s="1">
        <v>2.381885</v>
      </c>
      <c r="IP332">
        <v>0.64526329999999998</v>
      </c>
      <c r="IQ332">
        <v>23.178979999999999</v>
      </c>
      <c r="IR332" s="1">
        <v>6.6956910000000001E-3</v>
      </c>
      <c r="IS332" s="1">
        <v>2.1672479999999998</v>
      </c>
      <c r="IT332">
        <v>0.64333240000000003</v>
      </c>
      <c r="IU332">
        <v>22.710930000000001</v>
      </c>
      <c r="IV332" s="1">
        <v>6.0853039999999997E-3</v>
      </c>
      <c r="IW332" s="1">
        <v>1.9725619999999999</v>
      </c>
      <c r="IX332">
        <v>0.64156040000000003</v>
      </c>
      <c r="IY332">
        <v>22.169460000000001</v>
      </c>
      <c r="IZ332" s="1">
        <v>5.5326899999999998E-3</v>
      </c>
      <c r="JA332" s="1">
        <v>1.796168</v>
      </c>
      <c r="JB332">
        <v>0.63993909999999998</v>
      </c>
      <c r="JC332">
        <v>21.841740000000001</v>
      </c>
      <c r="JD332" s="1">
        <v>5.027597E-3</v>
      </c>
      <c r="JE332" s="1">
        <v>1.634582</v>
      </c>
      <c r="JF332">
        <v>0.63850059999999997</v>
      </c>
      <c r="JG332">
        <v>22.510539999999999</v>
      </c>
      <c r="JH332" s="1">
        <v>4.5554530000000001E-3</v>
      </c>
      <c r="JI332" s="1">
        <v>1.4833229999999999</v>
      </c>
      <c r="JJ332">
        <v>0.6372293</v>
      </c>
      <c r="JK332">
        <v>23.658380000000001</v>
      </c>
      <c r="JL332" s="1">
        <v>4.1050089999999997E-3</v>
      </c>
      <c r="JM332" s="1">
        <v>1.3386340000000001</v>
      </c>
      <c r="JN332">
        <v>0.63611379999999995</v>
      </c>
      <c r="JO332">
        <v>24.964749999999999</v>
      </c>
      <c r="JP332" s="1">
        <v>3.6704070000000001E-3</v>
      </c>
      <c r="JQ332" s="1">
        <v>1.198658</v>
      </c>
      <c r="JR332">
        <v>0.6349977</v>
      </c>
      <c r="JS332">
        <v>26.18824</v>
      </c>
      <c r="JT332" s="1">
        <v>3.2536539999999999E-3</v>
      </c>
      <c r="JU332" s="1">
        <v>1.064003</v>
      </c>
      <c r="JV332">
        <v>0.63386109999999996</v>
      </c>
      <c r="JW332">
        <v>26.545999999999999</v>
      </c>
      <c r="JX332" s="1">
        <v>2.8629110000000001E-3</v>
      </c>
      <c r="JY332" s="1">
        <v>0.93751589999999996</v>
      </c>
      <c r="JZ332">
        <v>0.63290959999999996</v>
      </c>
      <c r="KA332">
        <v>25.96238</v>
      </c>
      <c r="KB332" s="1">
        <v>2.508723E-3</v>
      </c>
      <c r="KC332" s="1">
        <v>0.82237610000000005</v>
      </c>
      <c r="KD332">
        <v>0.63213490000000006</v>
      </c>
      <c r="KE332">
        <v>25.225449999999999</v>
      </c>
      <c r="KF332" s="1">
        <v>2.1980770000000001E-3</v>
      </c>
      <c r="KG332" s="1">
        <v>0.72108870000000003</v>
      </c>
      <c r="KH332">
        <v>0.63149719999999998</v>
      </c>
      <c r="KI332">
        <v>24.54243</v>
      </c>
      <c r="KJ332" s="1">
        <v>1.932371E-3</v>
      </c>
      <c r="KK332" s="1">
        <v>0.63414000000000004</v>
      </c>
      <c r="KL332">
        <v>0.63101430000000003</v>
      </c>
      <c r="KM332">
        <v>24.526430000000001</v>
      </c>
      <c r="KN332" s="1">
        <v>1.7059130000000001E-3</v>
      </c>
      <c r="KO332" s="1">
        <v>0.56006109999999998</v>
      </c>
      <c r="KP332">
        <v>0.63064819999999999</v>
      </c>
      <c r="KQ332">
        <v>24.850020000000001</v>
      </c>
      <c r="KR332" s="1">
        <v>1.509736E-3</v>
      </c>
      <c r="KS332" s="1">
        <v>0.4958631</v>
      </c>
      <c r="KT332">
        <v>0.63039080000000003</v>
      </c>
      <c r="KU332">
        <v>25.17211</v>
      </c>
      <c r="KV332" s="1">
        <v>1.333578E-3</v>
      </c>
      <c r="KW332" s="1">
        <v>0.43828020000000001</v>
      </c>
      <c r="KX332">
        <v>0.63022460000000002</v>
      </c>
      <c r="KY332">
        <v>25.430769999999999</v>
      </c>
      <c r="KZ332" s="1">
        <v>1.1706869999999999E-3</v>
      </c>
      <c r="LA332" s="1">
        <v>0.38500240000000002</v>
      </c>
      <c r="LB332">
        <v>0.63018039999999997</v>
      </c>
      <c r="LC332">
        <v>25.325679999999998</v>
      </c>
      <c r="LD332" s="1">
        <v>1.0193979999999999E-3</v>
      </c>
      <c r="LE332" s="1">
        <v>0.33547890000000002</v>
      </c>
      <c r="LF332">
        <v>0.63020880000000001</v>
      </c>
      <c r="LG332">
        <v>24.809560000000001</v>
      </c>
      <c r="LH332" s="1">
        <v>8.8295080000000002E-4</v>
      </c>
      <c r="LI332" s="1">
        <v>0.2906955</v>
      </c>
      <c r="LJ332">
        <v>0.63034699999999999</v>
      </c>
      <c r="LK332">
        <v>24.151039999999998</v>
      </c>
      <c r="LL332" s="1">
        <v>7.6589970000000003E-4</v>
      </c>
      <c r="LM332" s="1">
        <v>0.25214229999999999</v>
      </c>
      <c r="LN332">
        <v>0.63056000000000001</v>
      </c>
      <c r="LO332">
        <v>23.655419999999999</v>
      </c>
      <c r="LP332" s="1">
        <v>6.7068870000000004E-4</v>
      </c>
      <c r="LQ332" s="1">
        <v>0.2206669</v>
      </c>
      <c r="LR332">
        <v>0.63085539999999996</v>
      </c>
      <c r="LS332">
        <v>24.025649999999999</v>
      </c>
      <c r="LT332" s="1">
        <v>5.9609840000000001E-4</v>
      </c>
      <c r="LU332" s="1">
        <v>0.19596420000000001</v>
      </c>
      <c r="LV332">
        <v>0.63119230000000004</v>
      </c>
      <c r="LW332">
        <v>24.83389</v>
      </c>
      <c r="LX332" s="1">
        <v>5.3821979999999999E-4</v>
      </c>
      <c r="LY332" s="1">
        <v>0.1768083</v>
      </c>
      <c r="LZ332">
        <v>0.63158320000000001</v>
      </c>
      <c r="MA332">
        <v>25.916060000000002</v>
      </c>
      <c r="MB332" s="1">
        <v>4.9209290000000005E-4</v>
      </c>
      <c r="MC332" s="1">
        <v>0.1615422</v>
      </c>
      <c r="MD332">
        <v>0.63198920000000003</v>
      </c>
      <c r="ME332">
        <v>26.90429</v>
      </c>
      <c r="MF332" s="1">
        <v>4.533699E-4</v>
      </c>
      <c r="MG332" s="1">
        <v>0.14875179999999999</v>
      </c>
      <c r="MH332">
        <v>0.63237429999999994</v>
      </c>
      <c r="MI332">
        <v>27.318850000000001</v>
      </c>
      <c r="MJ332" s="1">
        <v>4.1922649999999998E-4</v>
      </c>
      <c r="MK332" s="1">
        <v>0.1374891</v>
      </c>
      <c r="ML332">
        <v>0.63272980000000001</v>
      </c>
      <c r="MM332">
        <v>26.834309999999999</v>
      </c>
      <c r="MN332" s="1">
        <v>3.8839890000000001E-4</v>
      </c>
      <c r="MO332" s="1">
        <v>0.12733079999999999</v>
      </c>
      <c r="MP332">
        <v>0.6330344</v>
      </c>
      <c r="MQ332">
        <v>26.104179999999999</v>
      </c>
      <c r="MR332" s="1">
        <v>3.6066050000000001E-4</v>
      </c>
      <c r="MS332" s="1">
        <v>0.1181888</v>
      </c>
      <c r="MT332">
        <v>0.63328779999999996</v>
      </c>
      <c r="MU332">
        <v>25.395520000000001</v>
      </c>
      <c r="MV332" s="1">
        <v>3.3611889999999998E-4</v>
      </c>
      <c r="MW332" s="1">
        <v>0.1100883</v>
      </c>
      <c r="MX332">
        <v>0.63347379999999998</v>
      </c>
      <c r="MY332">
        <v>25.176919999999999</v>
      </c>
      <c r="MZ332" s="1">
        <v>3.1467449999999998E-4</v>
      </c>
      <c r="NA332" s="1">
        <v>0.1030175</v>
      </c>
      <c r="NB332">
        <v>0.63360130000000003</v>
      </c>
      <c r="NC332">
        <v>25.536709999999999</v>
      </c>
      <c r="ND332" s="1">
        <v>2.9609260000000001E-4</v>
      </c>
      <c r="NE332" s="1">
        <v>9.6891870000000005E-2</v>
      </c>
      <c r="NF332">
        <v>0.63360130000000003</v>
      </c>
      <c r="NG332">
        <v>25.536709999999999</v>
      </c>
      <c r="NH332" s="1">
        <v>2.9609260000000001E-4</v>
      </c>
      <c r="NI332" s="1">
        <v>9.6891870000000005E-2</v>
      </c>
      <c r="NJ332">
        <v>0.63360130000000003</v>
      </c>
      <c r="NK332">
        <v>25.536709999999999</v>
      </c>
      <c r="NL332" s="1">
        <v>2.9609260000000001E-4</v>
      </c>
      <c r="NM332" s="1">
        <v>9.6891870000000005E-2</v>
      </c>
      <c r="NN332">
        <v>0.63360130000000003</v>
      </c>
      <c r="NO332">
        <v>25.536709999999999</v>
      </c>
      <c r="NP332" s="1">
        <v>2.9609260000000001E-4</v>
      </c>
      <c r="NQ332" s="1">
        <v>9.6891870000000005E-2</v>
      </c>
      <c r="NR332">
        <v>0.63360130000000003</v>
      </c>
      <c r="NS332">
        <v>25.536709999999999</v>
      </c>
      <c r="NT332" s="1">
        <v>2.9609260000000001E-4</v>
      </c>
      <c r="NU332" s="1">
        <v>9.6891870000000005E-2</v>
      </c>
      <c r="NV332">
        <v>0.63360130000000003</v>
      </c>
      <c r="NW332">
        <v>25.536709999999999</v>
      </c>
      <c r="NX332" s="1">
        <v>2.9609260000000001E-4</v>
      </c>
      <c r="NY332" s="1">
        <v>9.6891870000000005E-2</v>
      </c>
      <c r="NZ332">
        <v>0.63360130000000003</v>
      </c>
      <c r="OA332">
        <v>25.536709999999999</v>
      </c>
      <c r="OB332" s="1">
        <v>2.9609260000000001E-4</v>
      </c>
      <c r="OC332" s="1">
        <v>9.6891870000000005E-2</v>
      </c>
      <c r="OD332">
        <v>0.63360130000000003</v>
      </c>
      <c r="OE332">
        <v>25.536709999999999</v>
      </c>
      <c r="OF332" s="1">
        <v>2.9609260000000001E-4</v>
      </c>
      <c r="OG332" s="1">
        <v>9.6891870000000005E-2</v>
      </c>
      <c r="OH332">
        <v>0.63360130000000003</v>
      </c>
      <c r="OI332">
        <v>25.536709999999999</v>
      </c>
      <c r="OJ332" s="1">
        <v>2.9609260000000001E-4</v>
      </c>
      <c r="OK332" s="1">
        <v>9.6891870000000005E-2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1.0753090000000001</v>
      </c>
      <c r="G333">
        <v>19.06757</v>
      </c>
      <c r="H333">
        <v>0</v>
      </c>
      <c r="I333">
        <v>0</v>
      </c>
      <c r="J333">
        <v>1.073261</v>
      </c>
      <c r="K333">
        <v>19.359069999999999</v>
      </c>
      <c r="L333">
        <v>0</v>
      </c>
      <c r="M333">
        <v>0</v>
      </c>
      <c r="N333">
        <v>1.0711029999999999</v>
      </c>
      <c r="O333">
        <v>19.79832</v>
      </c>
      <c r="P333">
        <v>0</v>
      </c>
      <c r="Q333">
        <v>0</v>
      </c>
      <c r="R333">
        <v>1.068926</v>
      </c>
      <c r="S333">
        <v>20.403510000000001</v>
      </c>
      <c r="T333">
        <v>0</v>
      </c>
      <c r="U333">
        <v>0</v>
      </c>
      <c r="V333">
        <v>1.0667979999999999</v>
      </c>
      <c r="W333">
        <v>21.147960000000001</v>
      </c>
      <c r="X333">
        <v>0</v>
      </c>
      <c r="Y333">
        <v>0</v>
      </c>
      <c r="Z333">
        <v>1.0646070000000001</v>
      </c>
      <c r="AA333">
        <v>21.311859999999999</v>
      </c>
      <c r="AB333">
        <v>0</v>
      </c>
      <c r="AC333">
        <v>0</v>
      </c>
      <c r="AD333">
        <v>1.0624340000000001</v>
      </c>
      <c r="AE333">
        <v>20.877369999999999</v>
      </c>
      <c r="AF333">
        <v>0</v>
      </c>
      <c r="AG333">
        <v>0</v>
      </c>
      <c r="AH333">
        <v>1.060227</v>
      </c>
      <c r="AI333">
        <v>20.329229999999999</v>
      </c>
      <c r="AJ333">
        <v>0</v>
      </c>
      <c r="AK333">
        <v>0</v>
      </c>
      <c r="AL333">
        <v>1.057993</v>
      </c>
      <c r="AM333">
        <v>19.758489999999998</v>
      </c>
      <c r="AN333">
        <v>0</v>
      </c>
      <c r="AO333">
        <v>0</v>
      </c>
      <c r="AP333">
        <v>1.055758</v>
      </c>
      <c r="AQ333">
        <v>19.928640000000001</v>
      </c>
      <c r="AR333">
        <v>0</v>
      </c>
      <c r="AS333">
        <v>0</v>
      </c>
      <c r="AT333">
        <v>1.053477</v>
      </c>
      <c r="AU333">
        <v>20.396899999999999</v>
      </c>
      <c r="AV333">
        <v>0</v>
      </c>
      <c r="AW333">
        <v>0</v>
      </c>
      <c r="AX333">
        <v>1.0512239999999999</v>
      </c>
      <c r="AY333">
        <v>20.9453</v>
      </c>
      <c r="AZ333">
        <v>0</v>
      </c>
      <c r="BA333">
        <v>0</v>
      </c>
      <c r="BB333">
        <v>1.0488280000000001</v>
      </c>
      <c r="BC333">
        <v>21.538060000000002</v>
      </c>
      <c r="BD333">
        <v>0</v>
      </c>
      <c r="BE333">
        <v>0</v>
      </c>
      <c r="BF333">
        <v>1.0465960000000001</v>
      </c>
      <c r="BG333">
        <v>21.598420000000001</v>
      </c>
      <c r="BH333">
        <v>0</v>
      </c>
      <c r="BI333">
        <v>0</v>
      </c>
      <c r="BJ333">
        <v>1.0442940000000001</v>
      </c>
      <c r="BK333">
        <v>21.31155</v>
      </c>
      <c r="BL333">
        <v>0</v>
      </c>
      <c r="BM333">
        <v>0</v>
      </c>
      <c r="BN333">
        <v>1.04179</v>
      </c>
      <c r="BO333">
        <v>20.998940000000001</v>
      </c>
      <c r="BP333">
        <v>6.1511889999999997E-38</v>
      </c>
      <c r="BQ333">
        <v>1.619576E-35</v>
      </c>
      <c r="BR333">
        <v>1.0393889999999999</v>
      </c>
      <c r="BS333">
        <v>20.68225</v>
      </c>
      <c r="BT333">
        <v>3.6991579999999999E-25</v>
      </c>
      <c r="BU333" s="1">
        <v>9.7874600000000001E-23</v>
      </c>
      <c r="BV333">
        <v>1.036953</v>
      </c>
      <c r="BW333">
        <v>20.55311</v>
      </c>
      <c r="BX333" s="1">
        <v>6.9812780000000004E-20</v>
      </c>
      <c r="BY333" s="1">
        <v>1.8494100000000001E-17</v>
      </c>
      <c r="BZ333">
        <v>1.034465</v>
      </c>
      <c r="CA333">
        <v>20.898399999999999</v>
      </c>
      <c r="CB333" s="1">
        <v>1.033668E-11</v>
      </c>
      <c r="CC333" s="1">
        <v>2.1066780000000002E-9</v>
      </c>
      <c r="CD333">
        <v>1.031935</v>
      </c>
      <c r="CE333">
        <v>21.179860000000001</v>
      </c>
      <c r="CF333" s="1">
        <v>4.902642E-8</v>
      </c>
      <c r="CG333" s="1">
        <v>1.073822E-5</v>
      </c>
      <c r="CH333">
        <v>1.029361</v>
      </c>
      <c r="CI333">
        <v>21.42286</v>
      </c>
      <c r="CJ333" s="1">
        <v>2.1497359999999999E-5</v>
      </c>
      <c r="CK333" s="1">
        <v>4.909811E-3</v>
      </c>
      <c r="CL333">
        <v>1.026756</v>
      </c>
      <c r="CM333">
        <v>21.331600000000002</v>
      </c>
      <c r="CN333" s="1">
        <v>2.216328E-3</v>
      </c>
      <c r="CO333" s="1">
        <v>0.5237657</v>
      </c>
      <c r="CP333">
        <v>1.024003</v>
      </c>
      <c r="CQ333">
        <v>21.113209999999999</v>
      </c>
      <c r="CR333" s="1">
        <v>7.6894459999999998E-2</v>
      </c>
      <c r="CS333" s="1">
        <v>18.71725</v>
      </c>
      <c r="CT333">
        <v>1.0210360000000001</v>
      </c>
      <c r="CU333">
        <v>20.749500000000001</v>
      </c>
      <c r="CV333" s="1">
        <v>1.104225</v>
      </c>
      <c r="CW333">
        <v>275.85129999999998</v>
      </c>
      <c r="CX333">
        <v>1.017736</v>
      </c>
      <c r="CY333">
        <v>20.258849999999999</v>
      </c>
      <c r="CZ333">
        <v>7.566961</v>
      </c>
      <c r="DA333">
        <v>1933.7</v>
      </c>
      <c r="DB333">
        <v>1.0141039999999999</v>
      </c>
      <c r="DC333">
        <v>19.934699999999999</v>
      </c>
      <c r="DD333">
        <v>27.538519999999998</v>
      </c>
      <c r="DE333">
        <v>7186.2939999999999</v>
      </c>
      <c r="DF333">
        <v>1.009646</v>
      </c>
      <c r="DG333">
        <v>19.997669999999999</v>
      </c>
      <c r="DH333">
        <v>57.865940000000002</v>
      </c>
      <c r="DI333">
        <v>15397.86</v>
      </c>
      <c r="DJ333">
        <v>1.0042120000000001</v>
      </c>
      <c r="DK333">
        <v>20.213619999999999</v>
      </c>
      <c r="DL333">
        <v>75.566559999999996</v>
      </c>
      <c r="DM333">
        <v>20487.47</v>
      </c>
      <c r="DN333">
        <v>0.9986218</v>
      </c>
      <c r="DO333">
        <v>20.610779999999998</v>
      </c>
      <c r="DP333">
        <v>65.465140000000005</v>
      </c>
      <c r="DQ333">
        <v>18059.37</v>
      </c>
      <c r="DR333">
        <v>0.99315070000000005</v>
      </c>
      <c r="DS333">
        <v>20.59132</v>
      </c>
      <c r="DT333">
        <v>39.796709999999997</v>
      </c>
      <c r="DU333">
        <v>11150.84</v>
      </c>
      <c r="DV333">
        <v>0.9873748</v>
      </c>
      <c r="DW333">
        <v>20.2471</v>
      </c>
      <c r="DX333">
        <v>17.772290000000002</v>
      </c>
      <c r="DY333">
        <v>5054.4870000000001</v>
      </c>
      <c r="DZ333">
        <v>0.9812284</v>
      </c>
      <c r="EA333">
        <v>19.853200000000001</v>
      </c>
      <c r="EB333">
        <v>6.118811</v>
      </c>
      <c r="EC333">
        <v>1764.0260000000001</v>
      </c>
      <c r="ED333">
        <v>0.9745954</v>
      </c>
      <c r="EE333">
        <v>19.348649999999999</v>
      </c>
      <c r="EF333">
        <v>1.708847</v>
      </c>
      <c r="EG333">
        <v>498.86790000000002</v>
      </c>
      <c r="EH333">
        <v>0.96839330000000001</v>
      </c>
      <c r="EI333">
        <v>19.329190000000001</v>
      </c>
      <c r="EJ333">
        <v>0.42883310000000002</v>
      </c>
      <c r="EK333">
        <v>126.0545</v>
      </c>
      <c r="EL333">
        <v>0.96222379999999996</v>
      </c>
      <c r="EM333">
        <v>19.45675</v>
      </c>
      <c r="EN333">
        <v>0.12732389999999999</v>
      </c>
      <c r="EO333">
        <v>37.192549999999997</v>
      </c>
      <c r="EP333">
        <v>0.95599219999999996</v>
      </c>
      <c r="EQ333">
        <v>19.541119999999999</v>
      </c>
      <c r="ER333">
        <v>6.6128010000000001E-2</v>
      </c>
      <c r="ES333">
        <v>19.03425</v>
      </c>
      <c r="ET333">
        <v>0.95046129999999995</v>
      </c>
      <c r="EU333">
        <v>19.945959999999999</v>
      </c>
      <c r="EV333">
        <v>5.4441030000000001E-2</v>
      </c>
      <c r="EW333">
        <v>15.606339999999999</v>
      </c>
      <c r="EX333">
        <v>0.94567610000000002</v>
      </c>
      <c r="EY333">
        <v>20.095680000000002</v>
      </c>
      <c r="EZ333">
        <v>5.2113020000000003E-2</v>
      </c>
      <c r="FA333">
        <v>14.981059999999999</v>
      </c>
      <c r="FB333">
        <v>0.94000349999999999</v>
      </c>
      <c r="FC333">
        <v>19.7713</v>
      </c>
      <c r="FD333">
        <v>5.1259819999999998E-2</v>
      </c>
      <c r="FE333">
        <v>14.820489999999999</v>
      </c>
      <c r="FF333">
        <v>0.93349219999999999</v>
      </c>
      <c r="FG333">
        <v>19.471150000000002</v>
      </c>
      <c r="FH333" s="1">
        <v>4.9910839999999998E-2</v>
      </c>
      <c r="FI333">
        <v>14.53528</v>
      </c>
      <c r="FJ333">
        <v>0.92817559999999999</v>
      </c>
      <c r="FK333">
        <v>19.143719999999998</v>
      </c>
      <c r="FL333" s="1">
        <v>4.7639889999999997E-2</v>
      </c>
      <c r="FM333">
        <v>13.964980000000001</v>
      </c>
      <c r="FN333">
        <v>0.9226299</v>
      </c>
      <c r="FO333">
        <v>19.3826</v>
      </c>
      <c r="FP333" s="1">
        <v>4.4532549999999997E-2</v>
      </c>
      <c r="FQ333" s="1">
        <v>13.140409999999999</v>
      </c>
      <c r="FR333">
        <v>0.9169948</v>
      </c>
      <c r="FS333">
        <v>19.890239999999999</v>
      </c>
      <c r="FT333" s="1">
        <v>4.101059E-2</v>
      </c>
      <c r="FU333" s="1">
        <v>12.180249999999999</v>
      </c>
      <c r="FV333">
        <v>0.91160909999999995</v>
      </c>
      <c r="FW333">
        <v>20.475919999999999</v>
      </c>
      <c r="FX333" s="1">
        <v>3.7466859999999998E-2</v>
      </c>
      <c r="FY333" s="1">
        <v>11.193289999999999</v>
      </c>
      <c r="FZ333">
        <v>0.90678939999999997</v>
      </c>
      <c r="GA333">
        <v>21.020379999999999</v>
      </c>
      <c r="GB333" s="1">
        <v>3.4080260000000001E-2</v>
      </c>
      <c r="GC333" s="1">
        <v>10.23226</v>
      </c>
      <c r="GD333">
        <v>0.90162589999999998</v>
      </c>
      <c r="GE333">
        <v>20.940460000000002</v>
      </c>
      <c r="GF333" s="1">
        <v>3.0959589999999999E-2</v>
      </c>
      <c r="GG333" s="1">
        <v>9.3418159999999997</v>
      </c>
      <c r="GH333">
        <v>0.8961962</v>
      </c>
      <c r="GI333">
        <v>20.42577</v>
      </c>
      <c r="GJ333" s="1">
        <v>2.8117099999999999E-2</v>
      </c>
      <c r="GK333" s="1">
        <v>8.5307049999999993</v>
      </c>
      <c r="GL333">
        <v>0.89066400000000001</v>
      </c>
      <c r="GM333">
        <v>20.035599999999999</v>
      </c>
      <c r="GN333" s="1">
        <v>2.553679E-2</v>
      </c>
      <c r="GO333" s="1">
        <v>7.7917959999999997</v>
      </c>
      <c r="GP333">
        <v>0.88527929999999999</v>
      </c>
      <c r="GQ333">
        <v>19.793199999999999</v>
      </c>
      <c r="GR333" s="1">
        <v>2.3194590000000001E-2</v>
      </c>
      <c r="GS333" s="1">
        <v>7.1172620000000002</v>
      </c>
      <c r="GT333">
        <v>0.87981920000000002</v>
      </c>
      <c r="GU333">
        <v>20.35191</v>
      </c>
      <c r="GV333" s="1">
        <v>2.1064550000000001E-2</v>
      </c>
      <c r="GW333" s="1">
        <v>6.4996409999999996</v>
      </c>
      <c r="GX333">
        <v>0.8741584</v>
      </c>
      <c r="GY333">
        <v>21.199539999999999</v>
      </c>
      <c r="GZ333" s="1">
        <v>1.9120169999999999E-2</v>
      </c>
      <c r="HA333" s="1">
        <v>5.9357699999999998</v>
      </c>
      <c r="HB333">
        <v>0.86920640000000005</v>
      </c>
      <c r="HC333">
        <v>22.051760000000002</v>
      </c>
      <c r="HD333" s="1">
        <v>1.7375640000000001E-2</v>
      </c>
      <c r="HE333" s="1">
        <v>5.4232490000000002</v>
      </c>
      <c r="HF333">
        <v>0.8650158</v>
      </c>
      <c r="HG333">
        <v>22.649480000000001</v>
      </c>
      <c r="HH333" s="1">
        <v>1.5792179999999999E-2</v>
      </c>
      <c r="HI333" s="1">
        <v>4.9515589999999996</v>
      </c>
      <c r="HJ333">
        <v>0.86052079999999997</v>
      </c>
      <c r="HK333">
        <v>22.557179999999999</v>
      </c>
      <c r="HL333" s="1">
        <v>1.4356290000000001E-2</v>
      </c>
      <c r="HM333" s="1">
        <v>4.523072</v>
      </c>
      <c r="HN333">
        <v>0.85626550000000001</v>
      </c>
      <c r="HO333">
        <v>21.931159999999998</v>
      </c>
      <c r="HP333" s="1">
        <v>1.306528E-2</v>
      </c>
      <c r="HQ333" s="1">
        <v>4.135859</v>
      </c>
      <c r="HR333">
        <v>0.85221219999999998</v>
      </c>
      <c r="HS333">
        <v>21.386379999999999</v>
      </c>
      <c r="HT333" s="1">
        <v>1.190135E-2</v>
      </c>
      <c r="HU333" s="1">
        <v>3.7834660000000002</v>
      </c>
      <c r="HV333">
        <v>0.84827509999999995</v>
      </c>
      <c r="HW333">
        <v>21.064859999999999</v>
      </c>
      <c r="HX333" s="1">
        <v>1.084982E-2</v>
      </c>
      <c r="HY333" s="1">
        <v>3.463311</v>
      </c>
      <c r="HZ333">
        <v>0.84434469999999995</v>
      </c>
      <c r="IA333">
        <v>21.489809999999999</v>
      </c>
      <c r="IB333" s="1">
        <v>9.8851730000000006E-3</v>
      </c>
      <c r="IC333" s="1">
        <v>3.169181</v>
      </c>
      <c r="ID333">
        <v>0.84031889999999998</v>
      </c>
      <c r="IE333">
        <v>21.719480000000001</v>
      </c>
      <c r="IF333" s="1">
        <v>8.9992739999999998E-3</v>
      </c>
      <c r="IG333" s="1">
        <v>2.8986960000000002</v>
      </c>
      <c r="IH333">
        <v>0.83630899999999997</v>
      </c>
      <c r="II333">
        <v>22.470140000000001</v>
      </c>
      <c r="IJ333" s="1">
        <v>8.1816819999999991E-3</v>
      </c>
      <c r="IK333" s="1">
        <v>2.6486230000000002</v>
      </c>
      <c r="IL333">
        <v>0.83243420000000001</v>
      </c>
      <c r="IM333">
        <v>23.175940000000001</v>
      </c>
      <c r="IN333" s="1">
        <v>7.4364019999999999E-3</v>
      </c>
      <c r="IO333" s="1">
        <v>2.4195280000000001</v>
      </c>
      <c r="IP333">
        <v>0.82864629999999995</v>
      </c>
      <c r="IQ333">
        <v>23.196809999999999</v>
      </c>
      <c r="IR333" s="1">
        <v>6.7558150000000001E-3</v>
      </c>
      <c r="IS333" s="1">
        <v>2.2090450000000001</v>
      </c>
      <c r="IT333">
        <v>0.82529370000000002</v>
      </c>
      <c r="IU333">
        <v>22.72709</v>
      </c>
      <c r="IV333" s="1">
        <v>6.1396560000000003E-3</v>
      </c>
      <c r="IW333" s="1">
        <v>2.0168810000000001</v>
      </c>
      <c r="IX333">
        <v>0.82214560000000003</v>
      </c>
      <c r="IY333">
        <v>22.18637</v>
      </c>
      <c r="IZ333" s="1">
        <v>5.5821439999999998E-3</v>
      </c>
      <c r="JA333" s="1">
        <v>1.8419909999999999</v>
      </c>
      <c r="JB333">
        <v>0.81931240000000005</v>
      </c>
      <c r="JC333">
        <v>21.850300000000001</v>
      </c>
      <c r="JD333" s="1">
        <v>5.0732049999999999E-3</v>
      </c>
      <c r="JE333" s="1">
        <v>1.6810179999999999</v>
      </c>
      <c r="JF333">
        <v>0.81681119999999996</v>
      </c>
      <c r="JG333">
        <v>22.494759999999999</v>
      </c>
      <c r="JH333" s="1">
        <v>4.5986100000000004E-3</v>
      </c>
      <c r="JI333" s="1">
        <v>1.529792</v>
      </c>
      <c r="JJ333">
        <v>0.81453569999999997</v>
      </c>
      <c r="JK333">
        <v>23.626010000000001</v>
      </c>
      <c r="JL333" s="1">
        <v>4.1465269999999997E-3</v>
      </c>
      <c r="JM333" s="1">
        <v>1.3844650000000001</v>
      </c>
      <c r="JN333">
        <v>0.81260060000000001</v>
      </c>
      <c r="JO333">
        <v>24.925920000000001</v>
      </c>
      <c r="JP333" s="1">
        <v>3.710564E-3</v>
      </c>
      <c r="JQ333" s="1">
        <v>1.2430890000000001</v>
      </c>
      <c r="JR333">
        <v>0.81103749999999997</v>
      </c>
      <c r="JS333">
        <v>26.15747</v>
      </c>
      <c r="JT333" s="1">
        <v>3.2918259999999999E-3</v>
      </c>
      <c r="JU333" s="1">
        <v>1.1059289999999999</v>
      </c>
      <c r="JV333">
        <v>0.8097048</v>
      </c>
      <c r="JW333">
        <v>26.555599999999998</v>
      </c>
      <c r="JX333" s="1">
        <v>2.8982650000000001E-3</v>
      </c>
      <c r="JY333" s="1">
        <v>0.97613110000000003</v>
      </c>
      <c r="JZ333">
        <v>0.8085985</v>
      </c>
      <c r="KA333">
        <v>25.996040000000001</v>
      </c>
      <c r="KB333" s="1">
        <v>2.5403240000000001E-3</v>
      </c>
      <c r="KC333" s="1">
        <v>0.85727580000000003</v>
      </c>
      <c r="KD333">
        <v>0.80766760000000004</v>
      </c>
      <c r="KE333">
        <v>25.264089999999999</v>
      </c>
      <c r="KF333" s="1">
        <v>2.2254499999999999E-3</v>
      </c>
      <c r="KG333" s="1">
        <v>0.75219650000000005</v>
      </c>
      <c r="KH333">
        <v>0.80693099999999995</v>
      </c>
      <c r="KI333">
        <v>24.58295</v>
      </c>
      <c r="KJ333" s="1">
        <v>1.9557120000000001E-3</v>
      </c>
      <c r="KK333" s="1">
        <v>0.66167089999999995</v>
      </c>
      <c r="KL333">
        <v>0.80635389999999996</v>
      </c>
      <c r="KM333">
        <v>24.545780000000001</v>
      </c>
      <c r="KN333" s="1">
        <v>1.7258760000000001E-3</v>
      </c>
      <c r="KO333" s="1">
        <v>0.58446779999999998</v>
      </c>
      <c r="KP333">
        <v>0.80591159999999995</v>
      </c>
      <c r="KQ333">
        <v>24.8536</v>
      </c>
      <c r="KR333" s="1">
        <v>1.5272790000000001E-3</v>
      </c>
      <c r="KS333" s="1">
        <v>0.51764410000000005</v>
      </c>
      <c r="KT333">
        <v>0.80559780000000003</v>
      </c>
      <c r="KU333">
        <v>25.157170000000001</v>
      </c>
      <c r="KV333" s="1">
        <v>1.349575E-3</v>
      </c>
      <c r="KW333" s="1">
        <v>0.45785039999999999</v>
      </c>
      <c r="KX333">
        <v>0.80540860000000003</v>
      </c>
      <c r="KY333">
        <v>25.420760000000001</v>
      </c>
      <c r="KZ333" s="1">
        <v>1.1855990000000001E-3</v>
      </c>
      <c r="LA333" s="1">
        <v>0.40257189999999998</v>
      </c>
      <c r="LB333">
        <v>0.80534030000000001</v>
      </c>
      <c r="LC333">
        <v>25.341850000000001</v>
      </c>
      <c r="LD333" s="1">
        <v>1.0331299999999999E-3</v>
      </c>
      <c r="LE333" s="1">
        <v>0.35109360000000001</v>
      </c>
      <c r="LF333">
        <v>0.8053671</v>
      </c>
      <c r="LG333">
        <v>24.840669999999999</v>
      </c>
      <c r="LH333" s="1">
        <v>8.9509680000000001E-4</v>
      </c>
      <c r="LI333" s="1">
        <v>0.30433339999999998</v>
      </c>
      <c r="LJ333">
        <v>0.80549850000000001</v>
      </c>
      <c r="LK333">
        <v>24.190809999999999</v>
      </c>
      <c r="LL333" s="1">
        <v>7.7606349999999997E-4</v>
      </c>
      <c r="LM333" s="1">
        <v>0.26385219999999998</v>
      </c>
      <c r="LN333">
        <v>0.80574069999999998</v>
      </c>
      <c r="LO333">
        <v>23.68506</v>
      </c>
      <c r="LP333" s="1">
        <v>6.7880529999999998E-4</v>
      </c>
      <c r="LQ333" s="1">
        <v>0.2306318</v>
      </c>
      <c r="LR333">
        <v>0.80610780000000004</v>
      </c>
      <c r="LS333">
        <v>24.034569999999999</v>
      </c>
      <c r="LT333" s="1">
        <v>6.0238529999999998E-4</v>
      </c>
      <c r="LU333" s="1">
        <v>0.2044714</v>
      </c>
      <c r="LV333">
        <v>0.80646759999999995</v>
      </c>
      <c r="LW333">
        <v>24.826180000000001</v>
      </c>
      <c r="LX333" s="1">
        <v>5.4311799999999999E-4</v>
      </c>
      <c r="LY333" s="1">
        <v>0.18417919999999999</v>
      </c>
      <c r="LZ333">
        <v>0.80693400000000004</v>
      </c>
      <c r="MA333">
        <v>25.89846</v>
      </c>
      <c r="MB333" s="1">
        <v>4.9608319999999999E-4</v>
      </c>
      <c r="MC333" s="1">
        <v>0.16806789999999999</v>
      </c>
      <c r="MD333">
        <v>0.80737270000000005</v>
      </c>
      <c r="ME333">
        <v>26.884450000000001</v>
      </c>
      <c r="MF333" s="1">
        <v>4.568021E-4</v>
      </c>
      <c r="MG333" s="1">
        <v>0.1546341</v>
      </c>
      <c r="MH333">
        <v>0.80783150000000004</v>
      </c>
      <c r="MI333">
        <v>27.325430000000001</v>
      </c>
      <c r="MJ333" s="1">
        <v>4.2229790000000001E-4</v>
      </c>
      <c r="MK333" s="1">
        <v>0.14284830000000001</v>
      </c>
      <c r="ML333">
        <v>0.80824430000000003</v>
      </c>
      <c r="MM333">
        <v>26.866209999999999</v>
      </c>
      <c r="MN333" s="1">
        <v>3.9117759999999997E-4</v>
      </c>
      <c r="MO333" s="1">
        <v>0.13223299999999999</v>
      </c>
      <c r="MP333">
        <v>0.80860960000000004</v>
      </c>
      <c r="MQ333">
        <v>26.14799</v>
      </c>
      <c r="MR333" s="1">
        <v>3.6314570000000002E-4</v>
      </c>
      <c r="MS333" s="1">
        <v>0.1226743</v>
      </c>
      <c r="MT333">
        <v>0.80888610000000005</v>
      </c>
      <c r="MU333">
        <v>25.442779999999999</v>
      </c>
      <c r="MV333" s="1">
        <v>3.3830239999999999E-4</v>
      </c>
      <c r="MW333" s="1">
        <v>0.1141942</v>
      </c>
      <c r="MX333">
        <v>0.80911549999999999</v>
      </c>
      <c r="MY333">
        <v>25.207249999999998</v>
      </c>
      <c r="MZ333" s="1">
        <v>3.1657210000000002E-4</v>
      </c>
      <c r="NA333" s="1">
        <v>0.1067886</v>
      </c>
      <c r="NB333">
        <v>0.80926160000000003</v>
      </c>
      <c r="NC333">
        <v>25.542079999999999</v>
      </c>
      <c r="ND333" s="1">
        <v>2.9773629999999999E-4</v>
      </c>
      <c r="NE333" s="1">
        <v>0.1003749</v>
      </c>
      <c r="NF333">
        <v>0.80926160000000003</v>
      </c>
      <c r="NG333">
        <v>25.542079999999999</v>
      </c>
      <c r="NH333" s="1">
        <v>2.9773629999999999E-4</v>
      </c>
      <c r="NI333" s="1">
        <v>0.1003749</v>
      </c>
      <c r="NJ333">
        <v>0.80926160000000003</v>
      </c>
      <c r="NK333">
        <v>25.542079999999999</v>
      </c>
      <c r="NL333" s="1">
        <v>2.9773629999999999E-4</v>
      </c>
      <c r="NM333" s="1">
        <v>0.1003749</v>
      </c>
      <c r="NN333">
        <v>0.80926160000000003</v>
      </c>
      <c r="NO333">
        <v>25.542079999999999</v>
      </c>
      <c r="NP333" s="1">
        <v>2.9773629999999999E-4</v>
      </c>
      <c r="NQ333" s="1">
        <v>0.1003749</v>
      </c>
      <c r="NR333">
        <v>0.80926160000000003</v>
      </c>
      <c r="NS333">
        <v>25.542079999999999</v>
      </c>
      <c r="NT333" s="1">
        <v>2.9773629999999999E-4</v>
      </c>
      <c r="NU333" s="1">
        <v>0.1003749</v>
      </c>
      <c r="NV333">
        <v>0.80926160000000003</v>
      </c>
      <c r="NW333">
        <v>25.542079999999999</v>
      </c>
      <c r="NX333" s="1">
        <v>2.9773629999999999E-4</v>
      </c>
      <c r="NY333" s="1">
        <v>0.1003749</v>
      </c>
      <c r="NZ333">
        <v>0.80926160000000003</v>
      </c>
      <c r="OA333">
        <v>25.542079999999999</v>
      </c>
      <c r="OB333" s="1">
        <v>2.9773629999999999E-4</v>
      </c>
      <c r="OC333" s="1">
        <v>0.1003749</v>
      </c>
      <c r="OD333">
        <v>0.80926160000000003</v>
      </c>
      <c r="OE333">
        <v>25.542079999999999</v>
      </c>
      <c r="OF333" s="1">
        <v>2.9773629999999999E-4</v>
      </c>
      <c r="OG333" s="1">
        <v>0.1003749</v>
      </c>
      <c r="OH333">
        <v>0.80926160000000003</v>
      </c>
      <c r="OI333">
        <v>25.542079999999999</v>
      </c>
      <c r="OJ333" s="1">
        <v>2.9773629999999999E-4</v>
      </c>
      <c r="OK333" s="1">
        <v>0.1003749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1.102231</v>
      </c>
      <c r="G334">
        <v>19.095610000000001</v>
      </c>
      <c r="H334">
        <v>0</v>
      </c>
      <c r="I334">
        <v>0</v>
      </c>
      <c r="J334">
        <v>1.0992869999999999</v>
      </c>
      <c r="K334">
        <v>19.365459999999999</v>
      </c>
      <c r="L334">
        <v>0</v>
      </c>
      <c r="M334">
        <v>0</v>
      </c>
      <c r="N334">
        <v>1.096285</v>
      </c>
      <c r="O334">
        <v>19.79739</v>
      </c>
      <c r="P334">
        <v>0</v>
      </c>
      <c r="Q334">
        <v>0</v>
      </c>
      <c r="R334">
        <v>1.0932580000000001</v>
      </c>
      <c r="S334">
        <v>20.381309999999999</v>
      </c>
      <c r="T334">
        <v>0</v>
      </c>
      <c r="U334">
        <v>0</v>
      </c>
      <c r="V334">
        <v>1.0901719999999999</v>
      </c>
      <c r="W334">
        <v>21.13081</v>
      </c>
      <c r="X334">
        <v>0</v>
      </c>
      <c r="Y334">
        <v>0</v>
      </c>
      <c r="Z334">
        <v>1.0869740000000001</v>
      </c>
      <c r="AA334">
        <v>21.315750000000001</v>
      </c>
      <c r="AB334">
        <v>0</v>
      </c>
      <c r="AC334">
        <v>0</v>
      </c>
      <c r="AD334">
        <v>1.083782</v>
      </c>
      <c r="AE334">
        <v>20.89527</v>
      </c>
      <c r="AF334">
        <v>0</v>
      </c>
      <c r="AG334">
        <v>0</v>
      </c>
      <c r="AH334">
        <v>1.08057</v>
      </c>
      <c r="AI334">
        <v>20.36074</v>
      </c>
      <c r="AJ334">
        <v>0</v>
      </c>
      <c r="AK334">
        <v>0</v>
      </c>
      <c r="AL334">
        <v>1.0773349999999999</v>
      </c>
      <c r="AM334">
        <v>19.794329999999999</v>
      </c>
      <c r="AN334">
        <v>0</v>
      </c>
      <c r="AO334">
        <v>0</v>
      </c>
      <c r="AP334">
        <v>1.074082</v>
      </c>
      <c r="AQ334">
        <v>19.938469999999999</v>
      </c>
      <c r="AR334">
        <v>0</v>
      </c>
      <c r="AS334">
        <v>0</v>
      </c>
      <c r="AT334">
        <v>1.0707930000000001</v>
      </c>
      <c r="AU334">
        <v>20.39939</v>
      </c>
      <c r="AV334">
        <v>0</v>
      </c>
      <c r="AW334">
        <v>0</v>
      </c>
      <c r="AX334">
        <v>1.0675209999999999</v>
      </c>
      <c r="AY334">
        <v>20.93149</v>
      </c>
      <c r="AZ334">
        <v>0</v>
      </c>
      <c r="BA334">
        <v>0</v>
      </c>
      <c r="BB334">
        <v>1.064074</v>
      </c>
      <c r="BC334">
        <v>21.52617</v>
      </c>
      <c r="BD334">
        <v>0</v>
      </c>
      <c r="BE334">
        <v>0</v>
      </c>
      <c r="BF334">
        <v>1.0607979999999999</v>
      </c>
      <c r="BG334">
        <v>21.599799999999998</v>
      </c>
      <c r="BH334">
        <v>0</v>
      </c>
      <c r="BI334">
        <v>0</v>
      </c>
      <c r="BJ334">
        <v>1.0574250000000001</v>
      </c>
      <c r="BK334">
        <v>21.31588</v>
      </c>
      <c r="BL334">
        <v>0</v>
      </c>
      <c r="BM334">
        <v>0</v>
      </c>
      <c r="BN334">
        <v>1.0538190000000001</v>
      </c>
      <c r="BO334">
        <v>21.008019999999998</v>
      </c>
      <c r="BP334">
        <v>0</v>
      </c>
      <c r="BQ334">
        <v>1.12601E-36</v>
      </c>
      <c r="BR334">
        <v>1.050271</v>
      </c>
      <c r="BS334">
        <v>20.695399999999999</v>
      </c>
      <c r="BT334">
        <v>2.8598070000000003E-26</v>
      </c>
      <c r="BU334">
        <v>7.6063649999999997E-24</v>
      </c>
      <c r="BV334">
        <v>1.0466599999999999</v>
      </c>
      <c r="BW334">
        <v>20.556339999999999</v>
      </c>
      <c r="BX334" s="1">
        <v>3.3061040000000001E-20</v>
      </c>
      <c r="BY334" s="1">
        <v>8.7849910000000004E-18</v>
      </c>
      <c r="BZ334">
        <v>1.0430140000000001</v>
      </c>
      <c r="CA334">
        <v>20.88992</v>
      </c>
      <c r="CB334" s="1">
        <v>5.4512800000000002E-12</v>
      </c>
      <c r="CC334" s="1">
        <v>1.031437E-9</v>
      </c>
      <c r="CD334">
        <v>1.039315</v>
      </c>
      <c r="CE334">
        <v>21.168520000000001</v>
      </c>
      <c r="CF334" s="1">
        <v>3.1479570000000003E-8</v>
      </c>
      <c r="CG334" s="1">
        <v>6.4972869999999999E-6</v>
      </c>
      <c r="CH334">
        <v>1.035566</v>
      </c>
      <c r="CI334">
        <v>21.41094</v>
      </c>
      <c r="CJ334" s="1">
        <v>1.525148E-5</v>
      </c>
      <c r="CK334" s="1">
        <v>3.3066699999999998E-3</v>
      </c>
      <c r="CL334">
        <v>1.031774</v>
      </c>
      <c r="CM334">
        <v>21.32855</v>
      </c>
      <c r="CN334" s="1">
        <v>1.691754E-3</v>
      </c>
      <c r="CO334" s="1">
        <v>0.38179610000000003</v>
      </c>
      <c r="CP334">
        <v>1.0278160000000001</v>
      </c>
      <c r="CQ334">
        <v>21.113520000000001</v>
      </c>
      <c r="CR334" s="1">
        <v>6.230985E-2</v>
      </c>
      <c r="CS334" s="1">
        <v>14.565899999999999</v>
      </c>
      <c r="CT334">
        <v>1.02363</v>
      </c>
      <c r="CU334">
        <v>20.76118</v>
      </c>
      <c r="CV334" s="1">
        <v>0.94190160000000001</v>
      </c>
      <c r="CW334">
        <v>227.2193</v>
      </c>
      <c r="CX334">
        <v>1.0190079999999999</v>
      </c>
      <c r="CY334">
        <v>20.270810000000001</v>
      </c>
      <c r="CZ334" s="1">
        <v>6.7508140000000001</v>
      </c>
      <c r="DA334">
        <v>1674.9870000000001</v>
      </c>
      <c r="DB334">
        <v>1.013997</v>
      </c>
      <c r="DC334">
        <v>19.940570000000001</v>
      </c>
      <c r="DD334">
        <v>25.572189999999999</v>
      </c>
      <c r="DE334">
        <v>6514.7560000000003</v>
      </c>
      <c r="DF334">
        <v>1.0078130000000001</v>
      </c>
      <c r="DG334">
        <v>19.996659999999999</v>
      </c>
      <c r="DH334">
        <v>55.699370000000002</v>
      </c>
      <c r="DI334">
        <v>14551.96</v>
      </c>
      <c r="DJ334">
        <v>1.000421</v>
      </c>
      <c r="DK334">
        <v>20.19951</v>
      </c>
      <c r="DL334">
        <v>75.113200000000006</v>
      </c>
      <c r="DM334">
        <v>20104.29</v>
      </c>
      <c r="DN334">
        <v>0.99235969999999996</v>
      </c>
      <c r="DO334">
        <v>20.590129999999998</v>
      </c>
      <c r="DP334">
        <v>66.978819999999999</v>
      </c>
      <c r="DQ334">
        <v>18338.47</v>
      </c>
      <c r="DR334">
        <v>0.98428340000000003</v>
      </c>
      <c r="DS334">
        <v>20.582039999999999</v>
      </c>
      <c r="DT334">
        <v>41.788789999999999</v>
      </c>
      <c r="DU334">
        <v>11680.21</v>
      </c>
      <c r="DV334">
        <v>0.97579510000000003</v>
      </c>
      <c r="DW334">
        <v>20.249790000000001</v>
      </c>
      <c r="DX334">
        <v>19.105309999999999</v>
      </c>
      <c r="DY334">
        <v>5446.3630000000003</v>
      </c>
      <c r="DZ334">
        <v>0.96654249999999997</v>
      </c>
      <c r="EA334">
        <v>19.866579999999999</v>
      </c>
      <c r="EB334">
        <v>6.7143350000000002</v>
      </c>
      <c r="EC334">
        <v>1948.1420000000001</v>
      </c>
      <c r="ED334">
        <v>0.95637070000000002</v>
      </c>
      <c r="EE334">
        <v>19.36974</v>
      </c>
      <c r="EF334">
        <v>1.905969</v>
      </c>
      <c r="EG334">
        <v>561.79190000000006</v>
      </c>
      <c r="EH334">
        <v>0.94649340000000004</v>
      </c>
      <c r="EI334">
        <v>19.333179999999999</v>
      </c>
      <c r="EJ334">
        <v>0.48023120000000002</v>
      </c>
      <c r="EK334">
        <v>142.5934</v>
      </c>
      <c r="EL334">
        <v>0.93661749999999999</v>
      </c>
      <c r="EM334">
        <v>19.46123</v>
      </c>
      <c r="EN334">
        <v>0.1385142</v>
      </c>
      <c r="EO334">
        <v>40.519770000000001</v>
      </c>
      <c r="EP334">
        <v>0.92643949999999997</v>
      </c>
      <c r="EQ334">
        <v>19.53293</v>
      </c>
      <c r="ER334">
        <v>6.8309900000000007E-2</v>
      </c>
      <c r="ES334">
        <v>19.317</v>
      </c>
      <c r="ET334">
        <v>0.91695800000000005</v>
      </c>
      <c r="EU334">
        <v>19.92212</v>
      </c>
      <c r="EV334">
        <v>5.4860890000000002E-2</v>
      </c>
      <c r="EW334">
        <v>15.28037</v>
      </c>
      <c r="EX334">
        <v>0.90790910000000002</v>
      </c>
      <c r="EY334">
        <v>20.092829999999999</v>
      </c>
      <c r="EZ334">
        <v>5.2206049999999997E-2</v>
      </c>
      <c r="FA334">
        <v>14.526009999999999</v>
      </c>
      <c r="FB334">
        <v>0.89822780000000002</v>
      </c>
      <c r="FC334">
        <v>19.77159</v>
      </c>
      <c r="FD334" s="1">
        <v>5.132362E-2</v>
      </c>
      <c r="FE334">
        <v>14.335240000000001</v>
      </c>
      <c r="FF334">
        <v>0.88771690000000003</v>
      </c>
      <c r="FG334">
        <v>19.465669999999999</v>
      </c>
      <c r="FH334" s="1">
        <v>5.0034330000000002E-2</v>
      </c>
      <c r="FI334">
        <v>14.054130000000001</v>
      </c>
      <c r="FJ334">
        <v>0.8781487</v>
      </c>
      <c r="FK334">
        <v>19.154969999999999</v>
      </c>
      <c r="FL334" s="1">
        <v>4.7856759999999998E-2</v>
      </c>
      <c r="FM334">
        <v>13.5099</v>
      </c>
      <c r="FN334">
        <v>0.86853599999999997</v>
      </c>
      <c r="FO334">
        <v>19.38438</v>
      </c>
      <c r="FP334" s="1">
        <v>4.480601E-2</v>
      </c>
      <c r="FQ334">
        <v>12.71236</v>
      </c>
      <c r="FR334">
        <v>0.85888430000000004</v>
      </c>
      <c r="FS334">
        <v>19.885020000000001</v>
      </c>
      <c r="FT334" s="1">
        <v>4.1305809999999998E-2</v>
      </c>
      <c r="FU334" s="1">
        <v>11.77539</v>
      </c>
      <c r="FV334">
        <v>0.84961330000000002</v>
      </c>
      <c r="FW334">
        <v>20.468689999999999</v>
      </c>
      <c r="FX334" s="1">
        <v>3.776239E-2</v>
      </c>
      <c r="FY334" s="1">
        <v>10.823259999999999</v>
      </c>
      <c r="FZ334">
        <v>0.84102469999999996</v>
      </c>
      <c r="GA334">
        <v>21.015910000000002</v>
      </c>
      <c r="GB334" s="1">
        <v>3.4359000000000001E-2</v>
      </c>
      <c r="GC334" s="1">
        <v>9.8956359999999997</v>
      </c>
      <c r="GD334">
        <v>0.83221920000000005</v>
      </c>
      <c r="GE334">
        <v>20.96367</v>
      </c>
      <c r="GF334" s="1">
        <v>3.121616E-2</v>
      </c>
      <c r="GG334" s="1">
        <v>9.0337840000000007</v>
      </c>
      <c r="GH334">
        <v>0.82325269999999995</v>
      </c>
      <c r="GI334">
        <v>20.445540000000001</v>
      </c>
      <c r="GJ334" s="1">
        <v>2.8351339999999999E-2</v>
      </c>
      <c r="GK334" s="1">
        <v>8.2475970000000007</v>
      </c>
      <c r="GL334">
        <v>0.81416980000000005</v>
      </c>
      <c r="GM334">
        <v>20.04203</v>
      </c>
      <c r="GN334" s="1">
        <v>2.575042E-2</v>
      </c>
      <c r="GO334" s="1">
        <v>7.5300120000000001</v>
      </c>
      <c r="GP334">
        <v>0.80519180000000001</v>
      </c>
      <c r="GQ334">
        <v>19.79569</v>
      </c>
      <c r="GR334" s="1">
        <v>2.3392420000000001E-2</v>
      </c>
      <c r="GS334" s="1">
        <v>6.876385</v>
      </c>
      <c r="GT334">
        <v>0.79618880000000003</v>
      </c>
      <c r="GU334">
        <v>20.325099999999999</v>
      </c>
      <c r="GV334" s="1">
        <v>2.12456E-2</v>
      </c>
      <c r="GW334" s="1">
        <v>6.277209</v>
      </c>
      <c r="GX334">
        <v>0.78704730000000001</v>
      </c>
      <c r="GY334">
        <v>21.16817</v>
      </c>
      <c r="GZ334" s="1">
        <v>1.9286379999999999E-2</v>
      </c>
      <c r="HA334" s="1">
        <v>5.7305809999999999</v>
      </c>
      <c r="HB334">
        <v>0.77849199999999996</v>
      </c>
      <c r="HC334">
        <v>22.030349999999999</v>
      </c>
      <c r="HD334" s="1">
        <v>1.752776E-2</v>
      </c>
      <c r="HE334" s="1">
        <v>5.2360579999999999</v>
      </c>
      <c r="HF334">
        <v>0.77056619999999998</v>
      </c>
      <c r="HG334">
        <v>22.641580000000001</v>
      </c>
      <c r="HH334" s="1">
        <v>1.5932000000000002E-2</v>
      </c>
      <c r="HI334" s="1">
        <v>4.7829220000000001</v>
      </c>
      <c r="HJ334">
        <v>0.76238269999999997</v>
      </c>
      <c r="HK334">
        <v>22.585719999999998</v>
      </c>
      <c r="HL334" s="1">
        <v>1.448297E-2</v>
      </c>
      <c r="HM334" s="1">
        <v>4.3704999999999998</v>
      </c>
      <c r="HN334">
        <v>0.75448420000000005</v>
      </c>
      <c r="HO334">
        <v>21.966889999999999</v>
      </c>
      <c r="HP334" s="1">
        <v>1.3180819999999999E-2</v>
      </c>
      <c r="HQ334" s="1">
        <v>3.9976859999999999</v>
      </c>
      <c r="HR334">
        <v>0.74691540000000001</v>
      </c>
      <c r="HS334">
        <v>21.409310000000001</v>
      </c>
      <c r="HT334" s="1">
        <v>1.2007260000000001E-2</v>
      </c>
      <c r="HU334" s="1">
        <v>3.6579290000000002</v>
      </c>
      <c r="HV334">
        <v>0.73953590000000002</v>
      </c>
      <c r="HW334">
        <v>21.069579999999998</v>
      </c>
      <c r="HX334" s="1">
        <v>1.094611E-2</v>
      </c>
      <c r="HY334" s="1">
        <v>3.3490690000000001</v>
      </c>
      <c r="HZ334">
        <v>0.73228789999999999</v>
      </c>
      <c r="IA334">
        <v>21.47174</v>
      </c>
      <c r="IB334" s="1">
        <v>9.9743980000000006E-3</v>
      </c>
      <c r="IC334" s="1">
        <v>3.065874</v>
      </c>
      <c r="ID334">
        <v>0.72507109999999997</v>
      </c>
      <c r="IE334">
        <v>21.694949999999999</v>
      </c>
      <c r="IF334" s="1">
        <v>9.0819090000000009E-3</v>
      </c>
      <c r="IG334" s="1">
        <v>2.8052100000000002</v>
      </c>
      <c r="IH334">
        <v>0.71793430000000003</v>
      </c>
      <c r="II334">
        <v>22.42765</v>
      </c>
      <c r="IJ334" s="1">
        <v>8.2581649999999996E-3</v>
      </c>
      <c r="IK334" s="1">
        <v>2.5642130000000001</v>
      </c>
      <c r="IL334">
        <v>0.71072579999999996</v>
      </c>
      <c r="IM334">
        <v>23.14264</v>
      </c>
      <c r="IN334" s="1">
        <v>7.5055510000000001E-3</v>
      </c>
      <c r="IO334" s="1">
        <v>2.3440300000000001</v>
      </c>
      <c r="IP334">
        <v>0.70408839999999995</v>
      </c>
      <c r="IQ334">
        <v>23.220829999999999</v>
      </c>
      <c r="IR334" s="1">
        <v>6.819706E-3</v>
      </c>
      <c r="IS334" s="1">
        <v>2.1418970000000002</v>
      </c>
      <c r="IT334">
        <v>0.69789619999999997</v>
      </c>
      <c r="IU334">
        <v>22.755500000000001</v>
      </c>
      <c r="IV334" s="1">
        <v>6.1977209999999998E-3</v>
      </c>
      <c r="IW334" s="1">
        <v>1.957004</v>
      </c>
      <c r="IX334">
        <v>0.69218780000000002</v>
      </c>
      <c r="IY334">
        <v>22.21641</v>
      </c>
      <c r="IZ334" s="1">
        <v>5.6352709999999999E-3</v>
      </c>
      <c r="JA334" s="1">
        <v>1.788592</v>
      </c>
      <c r="JB334">
        <v>0.68703749999999997</v>
      </c>
      <c r="JC334">
        <v>21.869209999999999</v>
      </c>
      <c r="JD334" s="1">
        <v>5.1225139999999999E-3</v>
      </c>
      <c r="JE334" s="1">
        <v>1.633618</v>
      </c>
      <c r="JF334">
        <v>0.68242340000000001</v>
      </c>
      <c r="JG334">
        <v>22.471270000000001</v>
      </c>
      <c r="JH334" s="1">
        <v>4.6454900000000004E-3</v>
      </c>
      <c r="JI334" s="1">
        <v>1.4882930000000001</v>
      </c>
      <c r="JJ334">
        <v>0.67833829999999995</v>
      </c>
      <c r="JK334">
        <v>23.572109999999999</v>
      </c>
      <c r="JL334" s="1">
        <v>4.1919740000000002E-3</v>
      </c>
      <c r="JM334" s="1">
        <v>1.348741</v>
      </c>
      <c r="JN334">
        <v>0.67477330000000002</v>
      </c>
      <c r="JO334">
        <v>24.862179999999999</v>
      </c>
      <c r="JP334" s="1">
        <v>3.7548379999999999E-3</v>
      </c>
      <c r="JQ334" s="1">
        <v>1.212947</v>
      </c>
      <c r="JR334">
        <v>0.67181060000000004</v>
      </c>
      <c r="JS334">
        <v>26.09947</v>
      </c>
      <c r="JT334" s="1">
        <v>3.3344310000000001E-3</v>
      </c>
      <c r="JU334" s="1">
        <v>1.0808040000000001</v>
      </c>
      <c r="JV334">
        <v>0.66926339999999995</v>
      </c>
      <c r="JW334">
        <v>26.556170000000002</v>
      </c>
      <c r="JX334" s="1">
        <v>2.9380830000000002E-3</v>
      </c>
      <c r="JY334" s="1">
        <v>0.95520749999999999</v>
      </c>
      <c r="JZ334">
        <v>0.66711370000000003</v>
      </c>
      <c r="KA334">
        <v>26.043939999999999</v>
      </c>
      <c r="KB334" s="1">
        <v>2.5762229999999999E-3</v>
      </c>
      <c r="KC334" s="1">
        <v>0.83957729999999997</v>
      </c>
      <c r="KD334">
        <v>0.66531470000000004</v>
      </c>
      <c r="KE334">
        <v>25.32302</v>
      </c>
      <c r="KF334" s="1">
        <v>2.2567360000000001E-3</v>
      </c>
      <c r="KG334" s="1">
        <v>0.73681779999999997</v>
      </c>
      <c r="KH334">
        <v>0.66389549999999997</v>
      </c>
      <c r="KI334">
        <v>24.64443</v>
      </c>
      <c r="KJ334" s="1">
        <v>1.982517E-3</v>
      </c>
      <c r="KK334" s="1">
        <v>0.64800360000000001</v>
      </c>
      <c r="KL334">
        <v>0.66273649999999995</v>
      </c>
      <c r="KM334">
        <v>24.572679999999998</v>
      </c>
      <c r="KN334" s="1">
        <v>1.748795E-3</v>
      </c>
      <c r="KO334" s="1">
        <v>0.57219580000000003</v>
      </c>
      <c r="KP334">
        <v>0.66183610000000004</v>
      </c>
      <c r="KQ334">
        <v>24.856629999999999</v>
      </c>
      <c r="KR334" s="1">
        <v>1.5473609999999999E-3</v>
      </c>
      <c r="KS334" s="1">
        <v>0.50673190000000001</v>
      </c>
      <c r="KT334">
        <v>0.66115990000000002</v>
      </c>
      <c r="KU334">
        <v>25.136330000000001</v>
      </c>
      <c r="KV334" s="1">
        <v>1.3678449999999999E-3</v>
      </c>
      <c r="KW334" s="1">
        <v>0.44842270000000001</v>
      </c>
      <c r="KX334">
        <v>0.66072419999999998</v>
      </c>
      <c r="KY334">
        <v>25.408560000000001</v>
      </c>
      <c r="KZ334" s="1">
        <v>1.2026280000000001E-3</v>
      </c>
      <c r="LA334" s="1">
        <v>0.39469349999999997</v>
      </c>
      <c r="LB334">
        <v>0.66050120000000001</v>
      </c>
      <c r="LC334">
        <v>25.35699</v>
      </c>
      <c r="LD334" s="1">
        <v>1.048872E-3</v>
      </c>
      <c r="LE334" s="1">
        <v>0.34461330000000001</v>
      </c>
      <c r="LF334">
        <v>0.66047069999999997</v>
      </c>
      <c r="LG334">
        <v>24.885190000000001</v>
      </c>
      <c r="LH334" s="1">
        <v>9.0912950000000001E-4</v>
      </c>
      <c r="LI334" s="1">
        <v>0.29891200000000001</v>
      </c>
      <c r="LJ334">
        <v>0.6606109</v>
      </c>
      <c r="LK334">
        <v>24.248570000000001</v>
      </c>
      <c r="LL334" s="1">
        <v>7.8790640000000003E-4</v>
      </c>
      <c r="LM334" s="1">
        <v>0.2590614</v>
      </c>
      <c r="LN334">
        <v>0.66094489999999995</v>
      </c>
      <c r="LO334">
        <v>23.730250000000002</v>
      </c>
      <c r="LP334" s="1">
        <v>6.8831770000000005E-4</v>
      </c>
      <c r="LQ334" s="1">
        <v>0.22612450000000001</v>
      </c>
      <c r="LR334">
        <v>0.66142849999999997</v>
      </c>
      <c r="LS334">
        <v>24.04279</v>
      </c>
      <c r="LT334" s="1">
        <v>6.0978360000000001E-4</v>
      </c>
      <c r="LU334" s="1">
        <v>0.20006350000000001</v>
      </c>
      <c r="LV334">
        <v>0.66204320000000005</v>
      </c>
      <c r="LW334">
        <v>24.803080000000001</v>
      </c>
      <c r="LX334" s="1">
        <v>5.4887589999999997E-4</v>
      </c>
      <c r="LY334" s="1">
        <v>0.17982909999999999</v>
      </c>
      <c r="LZ334">
        <v>0.66274429999999995</v>
      </c>
      <c r="MA334">
        <v>25.860389999999999</v>
      </c>
      <c r="MB334" s="1">
        <v>5.0074210000000002E-4</v>
      </c>
      <c r="MC334" s="1">
        <v>0.16384000000000001</v>
      </c>
      <c r="MD334">
        <v>0.66350779999999998</v>
      </c>
      <c r="ME334">
        <v>26.839510000000001</v>
      </c>
      <c r="MF334" s="1">
        <v>4.60784E-4</v>
      </c>
      <c r="MG334" s="1">
        <v>0.1505995</v>
      </c>
      <c r="MH334">
        <v>0.66426589999999996</v>
      </c>
      <c r="MI334">
        <v>27.322800000000001</v>
      </c>
      <c r="MJ334" s="1">
        <v>4.258431E-4</v>
      </c>
      <c r="MK334" s="1">
        <v>0.13905400000000001</v>
      </c>
      <c r="ML334">
        <v>0.66499189999999997</v>
      </c>
      <c r="MM334">
        <v>26.906890000000001</v>
      </c>
      <c r="MN334" s="1">
        <v>3.9438089999999998E-4</v>
      </c>
      <c r="MO334" s="1">
        <v>0.12867719999999999</v>
      </c>
      <c r="MP334">
        <v>0.6656455</v>
      </c>
      <c r="MQ334">
        <v>26.210889999999999</v>
      </c>
      <c r="MR334" s="1">
        <v>3.6601450000000002E-4</v>
      </c>
      <c r="MS334" s="1">
        <v>0.1193269</v>
      </c>
      <c r="MT334">
        <v>0.66620869999999999</v>
      </c>
      <c r="MU334">
        <v>25.509830000000001</v>
      </c>
      <c r="MV334" s="1">
        <v>3.4082740000000001E-4</v>
      </c>
      <c r="MW334" s="1">
        <v>0.1110148</v>
      </c>
      <c r="MX334">
        <v>0.6666533</v>
      </c>
      <c r="MY334">
        <v>25.251000000000001</v>
      </c>
      <c r="MZ334" s="1">
        <v>3.1876479999999997E-4</v>
      </c>
      <c r="NA334" s="1">
        <v>0.10374410000000001</v>
      </c>
      <c r="NB334">
        <v>0.66697969999999995</v>
      </c>
      <c r="NC334">
        <v>25.545349999999999</v>
      </c>
      <c r="ND334" s="1">
        <v>2.9963409999999999E-4</v>
      </c>
      <c r="NE334" s="1">
        <v>9.7443680000000005E-2</v>
      </c>
      <c r="NF334">
        <v>0.66697969999999995</v>
      </c>
      <c r="NG334">
        <v>25.545349999999999</v>
      </c>
      <c r="NH334" s="1">
        <v>2.9963409999999999E-4</v>
      </c>
      <c r="NI334" s="1">
        <v>9.7443680000000005E-2</v>
      </c>
      <c r="NJ334">
        <v>0.66697969999999995</v>
      </c>
      <c r="NK334">
        <v>25.545349999999999</v>
      </c>
      <c r="NL334" s="1">
        <v>2.9963409999999999E-4</v>
      </c>
      <c r="NM334" s="1">
        <v>9.7443680000000005E-2</v>
      </c>
      <c r="NN334">
        <v>0.66697969999999995</v>
      </c>
      <c r="NO334">
        <v>25.545349999999999</v>
      </c>
      <c r="NP334" s="1">
        <v>2.9963409999999999E-4</v>
      </c>
      <c r="NQ334" s="1">
        <v>9.7443680000000005E-2</v>
      </c>
      <c r="NR334">
        <v>0.66697969999999995</v>
      </c>
      <c r="NS334">
        <v>25.545349999999999</v>
      </c>
      <c r="NT334" s="1">
        <v>2.9963409999999999E-4</v>
      </c>
      <c r="NU334" s="1">
        <v>9.7443680000000005E-2</v>
      </c>
      <c r="NV334">
        <v>0.66697969999999995</v>
      </c>
      <c r="NW334">
        <v>25.545349999999999</v>
      </c>
      <c r="NX334" s="1">
        <v>2.9963409999999999E-4</v>
      </c>
      <c r="NY334" s="1">
        <v>9.7443680000000005E-2</v>
      </c>
      <c r="NZ334">
        <v>0.66697969999999995</v>
      </c>
      <c r="OA334">
        <v>25.545349999999999</v>
      </c>
      <c r="OB334" s="1">
        <v>2.9963409999999999E-4</v>
      </c>
      <c r="OC334" s="1">
        <v>9.7443680000000005E-2</v>
      </c>
      <c r="OD334">
        <v>0.66697969999999995</v>
      </c>
      <c r="OE334">
        <v>25.545349999999999</v>
      </c>
      <c r="OF334" s="1">
        <v>2.9963409999999999E-4</v>
      </c>
      <c r="OG334" s="1">
        <v>9.7443680000000005E-2</v>
      </c>
      <c r="OH334">
        <v>0.66697969999999995</v>
      </c>
      <c r="OI334">
        <v>25.545349999999999</v>
      </c>
      <c r="OJ334" s="1">
        <v>2.9963409999999999E-4</v>
      </c>
      <c r="OK334" s="1">
        <v>9.7443680000000005E-2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1.0105649999999999</v>
      </c>
      <c r="G335">
        <v>19.16865</v>
      </c>
      <c r="H335">
        <v>0</v>
      </c>
      <c r="I335">
        <v>0</v>
      </c>
      <c r="J335">
        <v>1.009978</v>
      </c>
      <c r="K335">
        <v>19.394089999999998</v>
      </c>
      <c r="L335">
        <v>0</v>
      </c>
      <c r="M335">
        <v>0</v>
      </c>
      <c r="N335">
        <v>1.0093449999999999</v>
      </c>
      <c r="O335">
        <v>19.804120000000001</v>
      </c>
      <c r="P335">
        <v>0</v>
      </c>
      <c r="Q335">
        <v>0</v>
      </c>
      <c r="R335">
        <v>1.008713</v>
      </c>
      <c r="S335">
        <v>20.349620000000002</v>
      </c>
      <c r="T335">
        <v>0</v>
      </c>
      <c r="U335">
        <v>0</v>
      </c>
      <c r="V335">
        <v>1.0080739999999999</v>
      </c>
      <c r="W335">
        <v>21.095890000000001</v>
      </c>
      <c r="X335">
        <v>0</v>
      </c>
      <c r="Y335">
        <v>0</v>
      </c>
      <c r="Z335">
        <v>1.0074650000000001</v>
      </c>
      <c r="AA335">
        <v>21.32311</v>
      </c>
      <c r="AB335">
        <v>0</v>
      </c>
      <c r="AC335">
        <v>0</v>
      </c>
      <c r="AD335">
        <v>1.006921</v>
      </c>
      <c r="AE335">
        <v>20.9405</v>
      </c>
      <c r="AF335">
        <v>0</v>
      </c>
      <c r="AG335">
        <v>0</v>
      </c>
      <c r="AH335">
        <v>1.006359</v>
      </c>
      <c r="AI335">
        <v>20.43366</v>
      </c>
      <c r="AJ335">
        <v>0</v>
      </c>
      <c r="AK335">
        <v>0</v>
      </c>
      <c r="AL335">
        <v>1.005806</v>
      </c>
      <c r="AM335">
        <v>19.884360000000001</v>
      </c>
      <c r="AN335">
        <v>0</v>
      </c>
      <c r="AO335">
        <v>0</v>
      </c>
      <c r="AP335">
        <v>1.0052680000000001</v>
      </c>
      <c r="AQ335">
        <v>19.978300000000001</v>
      </c>
      <c r="AR335">
        <v>0</v>
      </c>
      <c r="AS335">
        <v>0</v>
      </c>
      <c r="AT335">
        <v>1.0046489999999999</v>
      </c>
      <c r="AU335">
        <v>20.414110000000001</v>
      </c>
      <c r="AV335">
        <v>0</v>
      </c>
      <c r="AW335">
        <v>0</v>
      </c>
      <c r="AX335">
        <v>1.0041659999999999</v>
      </c>
      <c r="AY335">
        <v>20.91376</v>
      </c>
      <c r="AZ335">
        <v>0</v>
      </c>
      <c r="BA335">
        <v>0</v>
      </c>
      <c r="BB335">
        <v>1.003587</v>
      </c>
      <c r="BC335">
        <v>21.50543</v>
      </c>
      <c r="BD335">
        <v>0</v>
      </c>
      <c r="BE335">
        <v>0</v>
      </c>
      <c r="BF335">
        <v>1.0033110000000001</v>
      </c>
      <c r="BG335">
        <v>21.611989999999999</v>
      </c>
      <c r="BH335">
        <v>0</v>
      </c>
      <c r="BI335">
        <v>0</v>
      </c>
      <c r="BJ335">
        <v>1.0030159999999999</v>
      </c>
      <c r="BK335">
        <v>21.340540000000001</v>
      </c>
      <c r="BL335">
        <v>0</v>
      </c>
      <c r="BM335">
        <v>0</v>
      </c>
      <c r="BN335">
        <v>1.002621</v>
      </c>
      <c r="BO335">
        <v>21.039860000000001</v>
      </c>
      <c r="BP335">
        <v>0</v>
      </c>
      <c r="BQ335">
        <v>4.7032150000000001E-37</v>
      </c>
      <c r="BR335">
        <v>1.0023310000000001</v>
      </c>
      <c r="BS335">
        <v>20.738659999999999</v>
      </c>
      <c r="BT335">
        <v>5.8166019999999998E-27</v>
      </c>
      <c r="BU335">
        <v>3.1237369999999998E-24</v>
      </c>
      <c r="BV335">
        <v>1.002043</v>
      </c>
      <c r="BW335">
        <v>20.57856</v>
      </c>
      <c r="BX335" s="1">
        <v>1.8019639999999999E-20</v>
      </c>
      <c r="BY335" s="1">
        <v>8.924053E-18</v>
      </c>
      <c r="BZ335">
        <v>1.001727</v>
      </c>
      <c r="CA335">
        <v>20.880690000000001</v>
      </c>
      <c r="CB335" s="1">
        <v>2.1265360000000001E-12</v>
      </c>
      <c r="CC335" s="1">
        <v>5.4833379999999998E-10</v>
      </c>
      <c r="CD335">
        <v>1.001404</v>
      </c>
      <c r="CE335">
        <v>21.15399</v>
      </c>
      <c r="CF335" s="1">
        <v>1.7201120000000001E-8</v>
      </c>
      <c r="CG335" s="1">
        <v>5.1897109999999997E-6</v>
      </c>
      <c r="CH335">
        <v>1.001093</v>
      </c>
      <c r="CI335">
        <v>21.39912</v>
      </c>
      <c r="CJ335" s="1">
        <v>9.6261939999999997E-6</v>
      </c>
      <c r="CK335" s="1">
        <v>3.1714130000000001E-3</v>
      </c>
      <c r="CL335">
        <v>1.00081</v>
      </c>
      <c r="CM335">
        <v>21.33653</v>
      </c>
      <c r="CN335" s="1">
        <v>1.179666E-3</v>
      </c>
      <c r="CO335" s="1">
        <v>0.41858770000000001</v>
      </c>
      <c r="CP335">
        <v>1.000408</v>
      </c>
      <c r="CQ335">
        <v>21.13297</v>
      </c>
      <c r="CR335" s="1">
        <v>4.7029620000000001E-2</v>
      </c>
      <c r="CS335" s="1">
        <v>17.89404</v>
      </c>
      <c r="CT335">
        <v>0.99995710000000004</v>
      </c>
      <c r="CU335">
        <v>20.803070000000002</v>
      </c>
      <c r="CV335" s="1">
        <v>0.76024539999999996</v>
      </c>
      <c r="CW335">
        <v>309.09899999999999</v>
      </c>
      <c r="CX335">
        <v>0.99937469999999995</v>
      </c>
      <c r="CY335">
        <v>20.321480000000001</v>
      </c>
      <c r="CZ335" s="1">
        <v>5.777075</v>
      </c>
      <c r="DA335">
        <v>2501.395</v>
      </c>
      <c r="DB335">
        <v>0.99858970000000002</v>
      </c>
      <c r="DC335">
        <v>19.976199999999999</v>
      </c>
      <c r="DD335">
        <v>23.058509999999998</v>
      </c>
      <c r="DE335">
        <v>10611.14</v>
      </c>
      <c r="DF335">
        <v>0.99682249999999994</v>
      </c>
      <c r="DG335">
        <v>20.003979999999999</v>
      </c>
      <c r="DH335">
        <v>52.664549999999998</v>
      </c>
      <c r="DI335">
        <v>25708.1</v>
      </c>
      <c r="DJ335">
        <v>0.99466650000000001</v>
      </c>
      <c r="DK335">
        <v>20.187819999999999</v>
      </c>
      <c r="DL335">
        <v>74.146349999999998</v>
      </c>
      <c r="DM335">
        <v>38296.22</v>
      </c>
      <c r="DN335">
        <v>0.99255320000000002</v>
      </c>
      <c r="DO335">
        <v>20.54637</v>
      </c>
      <c r="DP335">
        <v>68.762900000000002</v>
      </c>
      <c r="DQ335">
        <v>37502.06</v>
      </c>
      <c r="DR335">
        <v>0.9910139</v>
      </c>
      <c r="DS335">
        <v>20.568169999999999</v>
      </c>
      <c r="DT335">
        <v>44.47542</v>
      </c>
      <c r="DU335">
        <v>25664.38</v>
      </c>
      <c r="DV335">
        <v>0.98963619999999997</v>
      </c>
      <c r="DW335">
        <v>20.267209999999999</v>
      </c>
      <c r="DX335">
        <v>21.022410000000001</v>
      </c>
      <c r="DY335">
        <v>12819.67</v>
      </c>
      <c r="DZ335">
        <v>0.98878600000000005</v>
      </c>
      <c r="EA335">
        <v>19.900289999999998</v>
      </c>
      <c r="EB335">
        <v>7.6115579999999996</v>
      </c>
      <c r="EC335">
        <v>4889.3360000000002</v>
      </c>
      <c r="ED335">
        <v>0.98805889999999996</v>
      </c>
      <c r="EE335">
        <v>19.423559999999998</v>
      </c>
      <c r="EF335">
        <v>2.2149990000000002</v>
      </c>
      <c r="EG335">
        <v>1493.008</v>
      </c>
      <c r="EH335">
        <v>0.98810779999999998</v>
      </c>
      <c r="EI335">
        <v>19.333320000000001</v>
      </c>
      <c r="EJ335">
        <v>0.56354559999999998</v>
      </c>
      <c r="EK335">
        <v>391.43090000000001</v>
      </c>
      <c r="EL335">
        <v>0.98844129999999997</v>
      </c>
      <c r="EM335">
        <v>19.460380000000001</v>
      </c>
      <c r="EN335">
        <v>0.1570906</v>
      </c>
      <c r="EO335">
        <v>106.04389999999999</v>
      </c>
      <c r="EP335">
        <v>0.98792210000000003</v>
      </c>
      <c r="EQ335">
        <v>19.519359999999999</v>
      </c>
      <c r="ER335">
        <v>7.1946780000000002E-2</v>
      </c>
      <c r="ES335">
        <v>43.862470000000002</v>
      </c>
      <c r="ET335">
        <v>0.98520260000000004</v>
      </c>
      <c r="EU335">
        <v>19.86421</v>
      </c>
      <c r="EV335">
        <v>5.553292E-2</v>
      </c>
      <c r="EW335">
        <v>31.755410000000001</v>
      </c>
      <c r="EX335">
        <v>0.982935</v>
      </c>
      <c r="EY335">
        <v>20.082329999999999</v>
      </c>
      <c r="EZ335">
        <v>5.2317040000000002E-2</v>
      </c>
      <c r="FA335">
        <v>29.563500000000001</v>
      </c>
      <c r="FB335">
        <v>0.98013110000000003</v>
      </c>
      <c r="FC335">
        <v>19.782209999999999</v>
      </c>
      <c r="FD335" s="1">
        <v>5.1370899999999997E-2</v>
      </c>
      <c r="FE335">
        <v>29.174299999999999</v>
      </c>
      <c r="FF335">
        <v>0.97715419999999997</v>
      </c>
      <c r="FG335">
        <v>19.472020000000001</v>
      </c>
      <c r="FH335" s="1">
        <v>5.0158550000000003E-2</v>
      </c>
      <c r="FI335">
        <v>28.787489999999998</v>
      </c>
      <c r="FJ335">
        <v>0.97538270000000005</v>
      </c>
      <c r="FK335">
        <v>19.180900000000001</v>
      </c>
      <c r="FL335" s="1">
        <v>4.8094789999999998E-2</v>
      </c>
      <c r="FM335">
        <v>27.909490000000002</v>
      </c>
      <c r="FN335">
        <v>0.97350740000000002</v>
      </c>
      <c r="FO335">
        <v>19.368729999999999</v>
      </c>
      <c r="FP335" s="1">
        <v>4.5122599999999999E-2</v>
      </c>
      <c r="FQ335">
        <v>26.478100000000001</v>
      </c>
      <c r="FR335">
        <v>0.97169760000000005</v>
      </c>
      <c r="FS335">
        <v>19.847429999999999</v>
      </c>
      <c r="FT335" s="1">
        <v>4.1656650000000003E-2</v>
      </c>
      <c r="FU335" s="1">
        <v>24.699190000000002</v>
      </c>
      <c r="FV335">
        <v>0.96728760000000003</v>
      </c>
      <c r="FW335">
        <v>20.42475</v>
      </c>
      <c r="FX335" s="1">
        <v>3.8113130000000002E-2</v>
      </c>
      <c r="FY335" s="1">
        <v>22.82339</v>
      </c>
      <c r="FZ335">
        <v>0.96273600000000004</v>
      </c>
      <c r="GA335">
        <v>20.979340000000001</v>
      </c>
      <c r="GB335" s="1">
        <v>3.4691300000000001E-2</v>
      </c>
      <c r="GC335" s="1">
        <v>20.965900000000001</v>
      </c>
      <c r="GD335">
        <v>0.95796079999999995</v>
      </c>
      <c r="GE335">
        <v>21.010020000000001</v>
      </c>
      <c r="GF335" s="1">
        <v>3.1525579999999997E-2</v>
      </c>
      <c r="GG335" s="1">
        <v>19.220790000000001</v>
      </c>
      <c r="GH335">
        <v>0.95287790000000006</v>
      </c>
      <c r="GI335">
        <v>20.504280000000001</v>
      </c>
      <c r="GJ335" s="1">
        <v>2.8633849999999999E-2</v>
      </c>
      <c r="GK335" s="1">
        <v>17.612169999999999</v>
      </c>
      <c r="GL335">
        <v>0.9480575</v>
      </c>
      <c r="GM335">
        <v>20.076499999999999</v>
      </c>
      <c r="GN335" s="1">
        <v>2.6007740000000001E-2</v>
      </c>
      <c r="GO335" s="1">
        <v>16.13824</v>
      </c>
      <c r="GP335">
        <v>0.9433568</v>
      </c>
      <c r="GQ335">
        <v>19.807580000000002</v>
      </c>
      <c r="GR335" s="1">
        <v>2.3630140000000001E-2</v>
      </c>
      <c r="GS335" s="1">
        <v>14.795030000000001</v>
      </c>
      <c r="GT335">
        <v>0.93864610000000004</v>
      </c>
      <c r="GU335">
        <v>20.254729999999999</v>
      </c>
      <c r="GV335" s="1">
        <v>2.146344E-2</v>
      </c>
      <c r="GW335" s="1">
        <v>13.558450000000001</v>
      </c>
      <c r="GX335">
        <v>0.93370220000000004</v>
      </c>
      <c r="GY335">
        <v>21.070730000000001</v>
      </c>
      <c r="GZ335" s="1">
        <v>1.948621E-2</v>
      </c>
      <c r="HA335" s="1">
        <v>12.42564</v>
      </c>
      <c r="HB335">
        <v>0.9284772</v>
      </c>
      <c r="HC335">
        <v>21.95</v>
      </c>
      <c r="HD335" s="1">
        <v>1.770905E-2</v>
      </c>
      <c r="HE335" s="1">
        <v>11.397449999999999</v>
      </c>
      <c r="HF335">
        <v>0.9234464</v>
      </c>
      <c r="HG335">
        <v>22.59197</v>
      </c>
      <c r="HH335" s="1">
        <v>1.609814E-2</v>
      </c>
      <c r="HI335" s="1">
        <v>10.45837</v>
      </c>
      <c r="HJ335">
        <v>0.91819379999999995</v>
      </c>
      <c r="HK335">
        <v>22.639060000000001</v>
      </c>
      <c r="HL335" s="1">
        <v>1.4634670000000001E-2</v>
      </c>
      <c r="HM335" s="1">
        <v>9.5987179999999999</v>
      </c>
      <c r="HN335">
        <v>0.91318149999999998</v>
      </c>
      <c r="HO335">
        <v>22.058520000000001</v>
      </c>
      <c r="HP335" s="1">
        <v>1.3319040000000001E-2</v>
      </c>
      <c r="HQ335" s="1">
        <v>8.8166320000000002</v>
      </c>
      <c r="HR335">
        <v>0.90868000000000004</v>
      </c>
      <c r="HS335">
        <v>21.481539999999999</v>
      </c>
      <c r="HT335" s="1">
        <v>1.2133990000000001E-2</v>
      </c>
      <c r="HU335" s="1">
        <v>8.1013219999999997</v>
      </c>
      <c r="HV335">
        <v>0.90420730000000005</v>
      </c>
      <c r="HW335">
        <v>21.095300000000002</v>
      </c>
      <c r="HX335" s="1">
        <v>1.1061420000000001E-2</v>
      </c>
      <c r="HY335" s="1">
        <v>7.4479389999999999</v>
      </c>
      <c r="HZ335">
        <v>0.89974580000000004</v>
      </c>
      <c r="IA335">
        <v>21.42445</v>
      </c>
      <c r="IB335" s="1">
        <v>1.0081379999999999E-2</v>
      </c>
      <c r="IC335" s="1">
        <v>6.8479840000000003</v>
      </c>
      <c r="ID335">
        <v>0.89526119999999998</v>
      </c>
      <c r="IE335">
        <v>21.642130000000002</v>
      </c>
      <c r="IF335" s="1">
        <v>9.1810439999999993E-3</v>
      </c>
      <c r="IG335" s="1">
        <v>6.2926979999999997</v>
      </c>
      <c r="IH335">
        <v>0.89076250000000001</v>
      </c>
      <c r="II335">
        <v>22.314859999999999</v>
      </c>
      <c r="IJ335" s="1">
        <v>8.3500350000000004E-3</v>
      </c>
      <c r="IK335" s="1">
        <v>5.777164</v>
      </c>
      <c r="IL335">
        <v>0.88540350000000001</v>
      </c>
      <c r="IM335">
        <v>23.042999999999999</v>
      </c>
      <c r="IN335" s="1">
        <v>7.5895720000000002E-3</v>
      </c>
      <c r="IO335" s="1">
        <v>5.3020569999999996</v>
      </c>
      <c r="IP335">
        <v>0.88027619999999995</v>
      </c>
      <c r="IQ335">
        <v>23.255839999999999</v>
      </c>
      <c r="IR335" s="1">
        <v>6.8975269999999997E-3</v>
      </c>
      <c r="IS335" s="1">
        <v>4.8631520000000004</v>
      </c>
      <c r="IT335">
        <v>0.87550340000000004</v>
      </c>
      <c r="IU335">
        <v>22.829599999999999</v>
      </c>
      <c r="IV335" s="1">
        <v>6.2687649999999999E-3</v>
      </c>
      <c r="IW335" s="1">
        <v>4.4586189999999997</v>
      </c>
      <c r="IX335">
        <v>0.87109190000000003</v>
      </c>
      <c r="IY335">
        <v>22.297709999999999</v>
      </c>
      <c r="IZ335" s="1">
        <v>5.700559E-3</v>
      </c>
      <c r="JA335" s="1">
        <v>4.088069</v>
      </c>
      <c r="JB335">
        <v>0.86712250000000002</v>
      </c>
      <c r="JC335">
        <v>21.917149999999999</v>
      </c>
      <c r="JD335" s="1">
        <v>5.1832509999999998E-3</v>
      </c>
      <c r="JE335" s="1">
        <v>3.7460330000000002</v>
      </c>
      <c r="JF335">
        <v>0.86355680000000001</v>
      </c>
      <c r="JG335">
        <v>22.397010000000002</v>
      </c>
      <c r="JH335" s="1">
        <v>4.703362E-3</v>
      </c>
      <c r="JI335" s="1">
        <v>3.4250099999999999</v>
      </c>
      <c r="JJ335">
        <v>0.8604096</v>
      </c>
      <c r="JK335">
        <v>23.416429999999998</v>
      </c>
      <c r="JL335" s="1">
        <v>4.2482850000000001E-3</v>
      </c>
      <c r="JM335" s="1">
        <v>3.1164550000000002</v>
      </c>
      <c r="JN335">
        <v>0.85765329999999995</v>
      </c>
      <c r="JO335">
        <v>24.679120000000001</v>
      </c>
      <c r="JP335" s="1">
        <v>3.8099710000000001E-3</v>
      </c>
      <c r="JQ335" s="1">
        <v>2.8149660000000001</v>
      </c>
      <c r="JR335">
        <v>0.85548380000000002</v>
      </c>
      <c r="JS335">
        <v>25.925920000000001</v>
      </c>
      <c r="JT335" s="1">
        <v>3.3878810000000001E-3</v>
      </c>
      <c r="JU335" s="1">
        <v>2.5194969999999999</v>
      </c>
      <c r="JV335">
        <v>0.85360760000000002</v>
      </c>
      <c r="JW335">
        <v>26.524789999999999</v>
      </c>
      <c r="JX335" s="1">
        <v>2.9884669999999999E-3</v>
      </c>
      <c r="JY335" s="1">
        <v>2.2353809999999998</v>
      </c>
      <c r="JZ335">
        <v>0.85205019999999998</v>
      </c>
      <c r="KA335">
        <v>26.14771</v>
      </c>
      <c r="KB335" s="1">
        <v>2.622063E-3</v>
      </c>
      <c r="KC335" s="1">
        <v>1.9703409999999999</v>
      </c>
      <c r="KD335">
        <v>0.85074130000000003</v>
      </c>
      <c r="KE335">
        <v>25.463159999999998</v>
      </c>
      <c r="KF335" s="1">
        <v>2.2970040000000001E-3</v>
      </c>
      <c r="KG335" s="1">
        <v>1.7317290000000001</v>
      </c>
      <c r="KH335">
        <v>0.84970889999999999</v>
      </c>
      <c r="KI335">
        <v>24.78472</v>
      </c>
      <c r="KJ335" s="1">
        <v>2.0171569999999999E-3</v>
      </c>
      <c r="KK335" s="1">
        <v>1.523517</v>
      </c>
      <c r="KL335">
        <v>0.84883489999999995</v>
      </c>
      <c r="KM335">
        <v>24.621590000000001</v>
      </c>
      <c r="KN335" s="1">
        <v>1.7784260000000001E-3</v>
      </c>
      <c r="KO335" s="1">
        <v>1.344894</v>
      </c>
      <c r="KP335">
        <v>0.84820119999999999</v>
      </c>
      <c r="KQ335">
        <v>24.849789999999999</v>
      </c>
      <c r="KR335" s="1">
        <v>1.5732490000000001E-3</v>
      </c>
      <c r="KS335" s="1">
        <v>1.1910670000000001</v>
      </c>
      <c r="KT335">
        <v>0.84773149999999997</v>
      </c>
      <c r="KU335">
        <v>25.082740000000001</v>
      </c>
      <c r="KV335" s="1">
        <v>1.391303E-3</v>
      </c>
      <c r="KW335" s="1">
        <v>1.0551140000000001</v>
      </c>
      <c r="KX335">
        <v>0.84740479999999996</v>
      </c>
      <c r="KY335">
        <v>25.379850000000001</v>
      </c>
      <c r="KZ335" s="1">
        <v>1.2244580000000001E-3</v>
      </c>
      <c r="LA335" s="1">
        <v>0.93068680000000004</v>
      </c>
      <c r="LB335">
        <v>0.8472596</v>
      </c>
      <c r="LC335">
        <v>25.376190000000001</v>
      </c>
      <c r="LD335" s="1">
        <v>1.0691380000000001E-3</v>
      </c>
      <c r="LE335" s="1">
        <v>0.81470050000000005</v>
      </c>
      <c r="LF335">
        <v>0.84724310000000003</v>
      </c>
      <c r="LG335">
        <v>24.984639999999999</v>
      </c>
      <c r="LH335" s="1">
        <v>9.2733319999999998E-4</v>
      </c>
      <c r="LI335" s="1">
        <v>0.70790030000000004</v>
      </c>
      <c r="LJ335">
        <v>0.84736469999999997</v>
      </c>
      <c r="LK335">
        <v>24.381070000000001</v>
      </c>
      <c r="LL335" s="1">
        <v>8.0342860000000001E-4</v>
      </c>
      <c r="LM335" s="1">
        <v>0.6134039</v>
      </c>
      <c r="LN335">
        <v>0.84764620000000002</v>
      </c>
      <c r="LO335">
        <v>23.833680000000001</v>
      </c>
      <c r="LP335" s="1">
        <v>7.008909E-4</v>
      </c>
      <c r="LQ335" s="1">
        <v>0.53405130000000001</v>
      </c>
      <c r="LR335">
        <v>0.84802639999999996</v>
      </c>
      <c r="LS335">
        <v>24.029599999999999</v>
      </c>
      <c r="LT335" s="1">
        <v>6.1960080000000005E-4</v>
      </c>
      <c r="LU335" s="1">
        <v>0.47048440000000002</v>
      </c>
      <c r="LV335">
        <v>0.84849359999999996</v>
      </c>
      <c r="LW335">
        <v>24.714269999999999</v>
      </c>
      <c r="LX335" s="1">
        <v>5.5651289999999998E-4</v>
      </c>
      <c r="LY335" s="1">
        <v>0.42092439999999998</v>
      </c>
      <c r="LZ335">
        <v>0.84904299999999999</v>
      </c>
      <c r="MA335">
        <v>25.733650000000001</v>
      </c>
      <c r="MB335" s="1">
        <v>5.0687979999999996E-4</v>
      </c>
      <c r="MC335" s="1">
        <v>0.3820173</v>
      </c>
      <c r="MD335">
        <v>0.84961949999999997</v>
      </c>
      <c r="ME335">
        <v>26.700379999999999</v>
      </c>
      <c r="MF335" s="1">
        <v>4.6598339999999997E-4</v>
      </c>
      <c r="MG335" s="1">
        <v>0.35023510000000002</v>
      </c>
      <c r="MH335">
        <v>0.85019809999999996</v>
      </c>
      <c r="MI335">
        <v>27.28274</v>
      </c>
      <c r="MJ335" s="1">
        <v>4.304488E-4</v>
      </c>
      <c r="MK335" s="1">
        <v>0.3229069</v>
      </c>
      <c r="ML335">
        <v>0.85076929999999995</v>
      </c>
      <c r="MM335">
        <v>26.991320000000002</v>
      </c>
      <c r="MN335" s="1">
        <v>3.9853870000000001E-4</v>
      </c>
      <c r="MO335" s="1">
        <v>0.29851729999999999</v>
      </c>
      <c r="MP335">
        <v>0.85125740000000005</v>
      </c>
      <c r="MQ335">
        <v>26.35407</v>
      </c>
      <c r="MR335" s="1">
        <v>3.6974019999999998E-4</v>
      </c>
      <c r="MS335" s="1">
        <v>0.27653319999999998</v>
      </c>
      <c r="MT335">
        <v>0.85164499999999999</v>
      </c>
      <c r="MU335">
        <v>25.658740000000002</v>
      </c>
      <c r="MV335" s="1">
        <v>3.441149E-4</v>
      </c>
      <c r="MW335" s="1">
        <v>0.25692530000000002</v>
      </c>
      <c r="MX335">
        <v>0.85194639999999999</v>
      </c>
      <c r="MY335">
        <v>25.337620000000001</v>
      </c>
      <c r="MZ335" s="1">
        <v>3.2162089999999998E-4</v>
      </c>
      <c r="NA335" s="1">
        <v>0.23971149999999999</v>
      </c>
      <c r="NB335">
        <v>0.8521647</v>
      </c>
      <c r="NC335">
        <v>25.53192</v>
      </c>
      <c r="ND335" s="1">
        <v>3.0210460000000002E-4</v>
      </c>
      <c r="NE335" s="1">
        <v>0.22478039999999999</v>
      </c>
      <c r="NF335">
        <v>0.8521647</v>
      </c>
      <c r="NG335">
        <v>25.53192</v>
      </c>
      <c r="NH335" s="1">
        <v>3.0210460000000002E-4</v>
      </c>
      <c r="NI335" s="1">
        <v>0.22478039999999999</v>
      </c>
      <c r="NJ335">
        <v>0.8521647</v>
      </c>
      <c r="NK335">
        <v>25.53192</v>
      </c>
      <c r="NL335" s="1">
        <v>3.0210460000000002E-4</v>
      </c>
      <c r="NM335" s="1">
        <v>0.22478039999999999</v>
      </c>
      <c r="NN335">
        <v>0.8521647</v>
      </c>
      <c r="NO335">
        <v>25.53192</v>
      </c>
      <c r="NP335" s="1">
        <v>3.0210460000000002E-4</v>
      </c>
      <c r="NQ335" s="1">
        <v>0.22478039999999999</v>
      </c>
      <c r="NR335">
        <v>0.8521647</v>
      </c>
      <c r="NS335">
        <v>25.53192</v>
      </c>
      <c r="NT335" s="1">
        <v>3.0210460000000002E-4</v>
      </c>
      <c r="NU335" s="1">
        <v>0.22478039999999999</v>
      </c>
      <c r="NV335">
        <v>0.8521647</v>
      </c>
      <c r="NW335">
        <v>25.53192</v>
      </c>
      <c r="NX335" s="1">
        <v>3.0210460000000002E-4</v>
      </c>
      <c r="NY335" s="1">
        <v>0.22478039999999999</v>
      </c>
      <c r="NZ335">
        <v>0.8521647</v>
      </c>
      <c r="OA335">
        <v>25.53192</v>
      </c>
      <c r="OB335" s="1">
        <v>3.0210460000000002E-4</v>
      </c>
      <c r="OC335" s="1">
        <v>0.22478039999999999</v>
      </c>
      <c r="OD335">
        <v>0.8521647</v>
      </c>
      <c r="OE335">
        <v>25.53192</v>
      </c>
      <c r="OF335" s="1">
        <v>3.0210460000000002E-4</v>
      </c>
      <c r="OG335" s="1">
        <v>0.22478039999999999</v>
      </c>
      <c r="OH335">
        <v>0.8521647</v>
      </c>
      <c r="OI335">
        <v>25.53192</v>
      </c>
      <c r="OJ335" s="1">
        <v>3.0210460000000002E-4</v>
      </c>
      <c r="OK335" s="1">
        <v>0.22478039999999999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0.35005969999999997</v>
      </c>
      <c r="G336">
        <v>19.207080000000001</v>
      </c>
      <c r="H336">
        <v>0</v>
      </c>
      <c r="I336">
        <v>0</v>
      </c>
      <c r="J336">
        <v>0.34938780000000003</v>
      </c>
      <c r="K336">
        <v>19.405940000000001</v>
      </c>
      <c r="L336">
        <v>0</v>
      </c>
      <c r="M336">
        <v>0</v>
      </c>
      <c r="N336">
        <v>0.34870899999999999</v>
      </c>
      <c r="O336">
        <v>19.803619999999999</v>
      </c>
      <c r="P336">
        <v>0</v>
      </c>
      <c r="Q336">
        <v>0</v>
      </c>
      <c r="R336">
        <v>0.34801520000000002</v>
      </c>
      <c r="S336">
        <v>20.328790000000001</v>
      </c>
      <c r="T336">
        <v>0</v>
      </c>
      <c r="U336">
        <v>0</v>
      </c>
      <c r="V336">
        <v>0.34729729999999998</v>
      </c>
      <c r="W336">
        <v>21.071429999999999</v>
      </c>
      <c r="X336">
        <v>0</v>
      </c>
      <c r="Y336">
        <v>0</v>
      </c>
      <c r="Z336">
        <v>0.34659709999999999</v>
      </c>
      <c r="AA336">
        <v>21.325230000000001</v>
      </c>
      <c r="AB336">
        <v>0</v>
      </c>
      <c r="AC336">
        <v>0</v>
      </c>
      <c r="AD336">
        <v>0.34631459999999997</v>
      </c>
      <c r="AE336">
        <v>20.965779999999999</v>
      </c>
      <c r="AF336">
        <v>0</v>
      </c>
      <c r="AG336">
        <v>0</v>
      </c>
      <c r="AH336">
        <v>0.34619299999999997</v>
      </c>
      <c r="AI336">
        <v>20.47401</v>
      </c>
      <c r="AJ336">
        <v>0</v>
      </c>
      <c r="AK336">
        <v>0</v>
      </c>
      <c r="AL336">
        <v>0.34606340000000002</v>
      </c>
      <c r="AM336">
        <v>19.931750000000001</v>
      </c>
      <c r="AN336">
        <v>0</v>
      </c>
      <c r="AO336">
        <v>0</v>
      </c>
      <c r="AP336">
        <v>0.34595219999999999</v>
      </c>
      <c r="AQ336">
        <v>19.99727</v>
      </c>
      <c r="AR336">
        <v>0</v>
      </c>
      <c r="AS336">
        <v>0</v>
      </c>
      <c r="AT336">
        <v>0.34582429999999997</v>
      </c>
      <c r="AU336">
        <v>20.41442</v>
      </c>
      <c r="AV336">
        <v>0</v>
      </c>
      <c r="AW336">
        <v>0</v>
      </c>
      <c r="AX336">
        <v>0.34572530000000001</v>
      </c>
      <c r="AY336">
        <v>20.90035</v>
      </c>
      <c r="AZ336">
        <v>0</v>
      </c>
      <c r="BA336">
        <v>0</v>
      </c>
      <c r="BB336">
        <v>0.34561550000000002</v>
      </c>
      <c r="BC336">
        <v>21.490169999999999</v>
      </c>
      <c r="BD336">
        <v>0</v>
      </c>
      <c r="BE336">
        <v>0</v>
      </c>
      <c r="BF336">
        <v>0.3456167</v>
      </c>
      <c r="BG336">
        <v>21.61805</v>
      </c>
      <c r="BH336">
        <v>0</v>
      </c>
      <c r="BI336">
        <v>0</v>
      </c>
      <c r="BJ336">
        <v>0.34561789999999998</v>
      </c>
      <c r="BK336">
        <v>21.355599999999999</v>
      </c>
      <c r="BL336">
        <v>0</v>
      </c>
      <c r="BM336">
        <v>0</v>
      </c>
      <c r="BN336">
        <v>0.34558840000000002</v>
      </c>
      <c r="BO336">
        <v>21.057770000000001</v>
      </c>
      <c r="BP336">
        <v>0</v>
      </c>
      <c r="BQ336">
        <v>7.8160840000000005E-38</v>
      </c>
      <c r="BR336">
        <v>0.34560770000000002</v>
      </c>
      <c r="BS336">
        <v>20.762830000000001</v>
      </c>
      <c r="BT336">
        <v>1.112061E-27</v>
      </c>
      <c r="BU336">
        <v>5.6268839999999997E-25</v>
      </c>
      <c r="BV336">
        <v>0.34560819999999998</v>
      </c>
      <c r="BW336">
        <v>20.589690000000001</v>
      </c>
      <c r="BX336" s="1">
        <v>1.1230949999999999E-20</v>
      </c>
      <c r="BY336" s="1">
        <v>5.6687409999999997E-18</v>
      </c>
      <c r="BZ336">
        <v>0.34561720000000001</v>
      </c>
      <c r="CA336">
        <v>20.872710000000001</v>
      </c>
      <c r="CB336" s="1">
        <v>3.7318530000000001E-13</v>
      </c>
      <c r="CC336" s="1">
        <v>1.8852779999999999E-10</v>
      </c>
      <c r="CD336">
        <v>0.34562379999999998</v>
      </c>
      <c r="CE336">
        <v>21.142810000000001</v>
      </c>
      <c r="CF336" s="1">
        <v>4.7806840000000001E-9</v>
      </c>
      <c r="CG336" s="1">
        <v>2.4171129999999998E-6</v>
      </c>
      <c r="CH336">
        <v>0.3456206</v>
      </c>
      <c r="CI336">
        <v>21.39245</v>
      </c>
      <c r="CJ336" s="1">
        <v>3.603099E-6</v>
      </c>
      <c r="CK336" s="1">
        <v>1.7471590000000001E-3</v>
      </c>
      <c r="CL336">
        <v>0.34563359999999999</v>
      </c>
      <c r="CM336">
        <v>21.33971</v>
      </c>
      <c r="CN336" s="1">
        <v>5.4408760000000005E-4</v>
      </c>
      <c r="CO336" s="1">
        <v>0.26022489999999998</v>
      </c>
      <c r="CP336">
        <v>0.3456342</v>
      </c>
      <c r="CQ336">
        <v>21.146000000000001</v>
      </c>
      <c r="CR336" s="1">
        <v>2.556021E-2</v>
      </c>
      <c r="CS336" s="1">
        <v>12.232810000000001</v>
      </c>
      <c r="CT336">
        <v>0.34561500000000001</v>
      </c>
      <c r="CU336">
        <v>20.82752</v>
      </c>
      <c r="CV336" s="1">
        <v>0.4750258</v>
      </c>
      <c r="CW336" s="1">
        <v>228.76230000000001</v>
      </c>
      <c r="CX336">
        <v>0.3455936</v>
      </c>
      <c r="CY336">
        <v>20.352630000000001</v>
      </c>
      <c r="CZ336" s="1">
        <v>4.0820740000000004</v>
      </c>
      <c r="DA336">
        <v>1982.0440000000001</v>
      </c>
      <c r="DB336">
        <v>0.34554089999999998</v>
      </c>
      <c r="DC336">
        <v>19.996179999999999</v>
      </c>
      <c r="DD336">
        <v>18.2042</v>
      </c>
      <c r="DE336">
        <v>8925.8639999999996</v>
      </c>
      <c r="DF336">
        <v>0.34533920000000001</v>
      </c>
      <c r="DG336">
        <v>20.002289999999999</v>
      </c>
      <c r="DH336">
        <v>46.027149999999999</v>
      </c>
      <c r="DI336">
        <v>22801.9</v>
      </c>
      <c r="DJ336">
        <v>0.3451052</v>
      </c>
      <c r="DK336">
        <v>20.177790000000002</v>
      </c>
      <c r="DL336">
        <v>71.107680000000002</v>
      </c>
      <c r="DM336">
        <v>35599.589999999997</v>
      </c>
      <c r="DN336">
        <v>0.34395379999999998</v>
      </c>
      <c r="DO336">
        <v>20.517189999999999</v>
      </c>
      <c r="DP336">
        <v>71.703789999999998</v>
      </c>
      <c r="DQ336">
        <v>36331.839999999997</v>
      </c>
      <c r="DR336">
        <v>0.34079219999999999</v>
      </c>
      <c r="DS336">
        <v>20.558350000000001</v>
      </c>
      <c r="DT336">
        <v>50.140470000000001</v>
      </c>
      <c r="DU336">
        <v>25803.82</v>
      </c>
      <c r="DV336">
        <v>0.33753509999999998</v>
      </c>
      <c r="DW336">
        <v>20.275110000000002</v>
      </c>
      <c r="DX336">
        <v>25.504480000000001</v>
      </c>
      <c r="DY336">
        <v>13328.6</v>
      </c>
      <c r="DZ336">
        <v>0.33401750000000002</v>
      </c>
      <c r="EA336">
        <v>19.91581</v>
      </c>
      <c r="EB336">
        <v>9.8723510000000001</v>
      </c>
      <c r="EC336">
        <v>5235.6970000000001</v>
      </c>
      <c r="ED336">
        <v>0.33009070000000001</v>
      </c>
      <c r="EE336">
        <v>19.44971</v>
      </c>
      <c r="EF336">
        <v>3.045293</v>
      </c>
      <c r="EG336">
        <v>1639.3530000000001</v>
      </c>
      <c r="EH336">
        <v>0.32620769999999999</v>
      </c>
      <c r="EI336">
        <v>19.326840000000001</v>
      </c>
      <c r="EJ336">
        <v>0.80057299999999998</v>
      </c>
      <c r="EK336">
        <v>436.53309999999999</v>
      </c>
      <c r="EL336">
        <v>0.32229970000000002</v>
      </c>
      <c r="EM336">
        <v>19.45288</v>
      </c>
      <c r="EN336">
        <v>0.2124828</v>
      </c>
      <c r="EO336">
        <v>116.6634</v>
      </c>
      <c r="EP336">
        <v>0.31821969999999999</v>
      </c>
      <c r="EQ336">
        <v>19.50534</v>
      </c>
      <c r="ER336">
        <v>8.3137559999999999E-2</v>
      </c>
      <c r="ES336">
        <v>45.342610000000001</v>
      </c>
      <c r="ET336">
        <v>0.31433169999999999</v>
      </c>
      <c r="EU336">
        <v>19.823799999999999</v>
      </c>
      <c r="EV336">
        <v>5.7594310000000003E-2</v>
      </c>
      <c r="EW336">
        <v>31.250319999999999</v>
      </c>
      <c r="EX336">
        <v>0.31024479999999999</v>
      </c>
      <c r="EY336">
        <v>20.069959999999998</v>
      </c>
      <c r="EZ336">
        <v>5.2614920000000003E-2</v>
      </c>
      <c r="FA336">
        <v>28.699120000000001</v>
      </c>
      <c r="FB336">
        <v>0.30619220000000003</v>
      </c>
      <c r="FC336">
        <v>19.78359</v>
      </c>
      <c r="FD336">
        <v>5.1409940000000001E-2</v>
      </c>
      <c r="FE336">
        <v>28.29082</v>
      </c>
      <c r="FF336">
        <v>0.30199789999999999</v>
      </c>
      <c r="FG336">
        <v>19.472020000000001</v>
      </c>
      <c r="FH336" s="1">
        <v>5.033903E-2</v>
      </c>
      <c r="FI336">
        <v>27.995809999999999</v>
      </c>
      <c r="FJ336">
        <v>0.29797630000000003</v>
      </c>
      <c r="FK336">
        <v>19.192609999999998</v>
      </c>
      <c r="FL336" s="1">
        <v>4.85253E-2</v>
      </c>
      <c r="FM336">
        <v>27.26641</v>
      </c>
      <c r="FN336">
        <v>0.29400340000000003</v>
      </c>
      <c r="FO336">
        <v>19.349270000000001</v>
      </c>
      <c r="FP336" s="1">
        <v>4.5753879999999997E-2</v>
      </c>
      <c r="FQ336">
        <v>25.983609999999999</v>
      </c>
      <c r="FR336">
        <v>0.29005219999999998</v>
      </c>
      <c r="FS336">
        <v>19.81259</v>
      </c>
      <c r="FT336" s="1">
        <v>4.2392970000000002E-2</v>
      </c>
      <c r="FU336" s="1">
        <v>24.331320000000002</v>
      </c>
      <c r="FV336">
        <v>0.2860994</v>
      </c>
      <c r="FW336">
        <v>20.384350000000001</v>
      </c>
      <c r="FX336" s="1">
        <v>3.886589E-2</v>
      </c>
      <c r="FY336" s="1">
        <v>22.539359999999999</v>
      </c>
      <c r="FZ336">
        <v>0.2822363</v>
      </c>
      <c r="GA336">
        <v>20.943000000000001</v>
      </c>
      <c r="GB336" s="1">
        <v>3.5415429999999998E-2</v>
      </c>
      <c r="GC336" s="1">
        <v>20.746420000000001</v>
      </c>
      <c r="GD336">
        <v>0.2784703</v>
      </c>
      <c r="GE336">
        <v>21.029699999999998</v>
      </c>
      <c r="GF336" s="1">
        <v>3.2211110000000001E-2</v>
      </c>
      <c r="GG336" s="1">
        <v>19.047619999999998</v>
      </c>
      <c r="GH336">
        <v>0.27470650000000002</v>
      </c>
      <c r="GI336">
        <v>20.54318</v>
      </c>
      <c r="GJ336" s="1">
        <v>2.926347E-2</v>
      </c>
      <c r="GK336" s="1">
        <v>17.471920000000001</v>
      </c>
      <c r="GL336">
        <v>0.27097339999999998</v>
      </c>
      <c r="GM336">
        <v>20.102180000000001</v>
      </c>
      <c r="GN336" s="1">
        <v>2.6585870000000001E-2</v>
      </c>
      <c r="GO336" s="1">
        <v>16.027609999999999</v>
      </c>
      <c r="GP336">
        <v>0.2672428</v>
      </c>
      <c r="GQ336">
        <v>19.816590000000001</v>
      </c>
      <c r="GR336" s="1">
        <v>2.4163049999999998E-2</v>
      </c>
      <c r="GS336" s="1">
        <v>14.7102</v>
      </c>
      <c r="GT336">
        <v>0.26353399999999999</v>
      </c>
      <c r="GU336">
        <v>20.202549999999999</v>
      </c>
      <c r="GV336" s="1">
        <v>2.1954939999999999E-2</v>
      </c>
      <c r="GW336" s="1">
        <v>13.49652</v>
      </c>
      <c r="GX336">
        <v>0.2598008</v>
      </c>
      <c r="GY336">
        <v>20.994260000000001</v>
      </c>
      <c r="GZ336" s="1">
        <v>1.993814E-2</v>
      </c>
      <c r="HA336" s="1">
        <v>12.382770000000001</v>
      </c>
      <c r="HB336">
        <v>0.25609769999999998</v>
      </c>
      <c r="HC336">
        <v>21.881219999999999</v>
      </c>
      <c r="HD336" s="1">
        <v>1.811776E-2</v>
      </c>
      <c r="HE336" s="1">
        <v>11.367800000000001</v>
      </c>
      <c r="HF336">
        <v>0.25246619999999997</v>
      </c>
      <c r="HG336">
        <v>22.54561</v>
      </c>
      <c r="HH336" s="1">
        <v>1.6475610000000002E-2</v>
      </c>
      <c r="HI336" s="1">
        <v>10.443770000000001</v>
      </c>
      <c r="HJ336">
        <v>0.24882940000000001</v>
      </c>
      <c r="HK336">
        <v>22.663399999999999</v>
      </c>
      <c r="HL336" s="1">
        <v>1.4982260000000001E-2</v>
      </c>
      <c r="HM336" s="1">
        <v>9.5954479999999993</v>
      </c>
      <c r="HN336">
        <v>0.24534210000000001</v>
      </c>
      <c r="HO336">
        <v>22.121289999999998</v>
      </c>
      <c r="HP336" s="1">
        <v>1.363697E-2</v>
      </c>
      <c r="HQ336" s="1">
        <v>8.821536</v>
      </c>
      <c r="HR336">
        <v>0.2420312</v>
      </c>
      <c r="HS336">
        <v>21.536629999999999</v>
      </c>
      <c r="HT336" s="1">
        <v>1.242742E-2</v>
      </c>
      <c r="HU336" s="1">
        <v>8.1145630000000004</v>
      </c>
      <c r="HV336">
        <v>0.2387688</v>
      </c>
      <c r="HW336">
        <v>21.120419999999999</v>
      </c>
      <c r="HX336" s="1">
        <v>1.133018E-2</v>
      </c>
      <c r="HY336" s="1">
        <v>7.4671430000000001</v>
      </c>
      <c r="HZ336">
        <v>0.2356019</v>
      </c>
      <c r="IA336">
        <v>21.387910000000002</v>
      </c>
      <c r="IB336" s="1">
        <v>1.033181E-2</v>
      </c>
      <c r="IC336" s="1">
        <v>6.8732040000000003</v>
      </c>
      <c r="ID336">
        <v>0.23248260000000001</v>
      </c>
      <c r="IE336">
        <v>21.604859999999999</v>
      </c>
      <c r="IF336" s="1">
        <v>9.4137460000000006E-3</v>
      </c>
      <c r="IG336" s="1">
        <v>6.3227219999999997</v>
      </c>
      <c r="IH336">
        <v>0.22941120000000001</v>
      </c>
      <c r="II336">
        <v>22.232330000000001</v>
      </c>
      <c r="IJ336" s="1">
        <v>8.5669360000000007E-3</v>
      </c>
      <c r="IK336" s="1">
        <v>5.8114420000000004</v>
      </c>
      <c r="IL336">
        <v>0.22634290000000001</v>
      </c>
      <c r="IM336">
        <v>22.96489</v>
      </c>
      <c r="IN336" s="1">
        <v>7.790132E-3</v>
      </c>
      <c r="IO336" s="1">
        <v>5.3383050000000001</v>
      </c>
      <c r="IP336">
        <v>0.22352810000000001</v>
      </c>
      <c r="IQ336">
        <v>23.262820000000001</v>
      </c>
      <c r="IR336" s="1">
        <v>7.0837189999999996E-3</v>
      </c>
      <c r="IS336" s="1">
        <v>4.9006970000000001</v>
      </c>
      <c r="IT336">
        <v>0.22088550000000001</v>
      </c>
      <c r="IU336">
        <v>22.882490000000001</v>
      </c>
      <c r="IV336" s="1">
        <v>6.4399289999999996E-3</v>
      </c>
      <c r="IW336" s="1">
        <v>4.4964040000000001</v>
      </c>
      <c r="IX336">
        <v>0.218472</v>
      </c>
      <c r="IY336">
        <v>22.357890000000001</v>
      </c>
      <c r="IZ336" s="1">
        <v>5.8582599999999997E-3</v>
      </c>
      <c r="JA336" s="1">
        <v>4.1255790000000001</v>
      </c>
      <c r="JB336">
        <v>0.2162915</v>
      </c>
      <c r="JC336">
        <v>21.958379999999998</v>
      </c>
      <c r="JD336" s="1">
        <v>5.3302000000000002E-3</v>
      </c>
      <c r="JE336" s="1">
        <v>3.7835350000000001</v>
      </c>
      <c r="JF336">
        <v>0.2143398</v>
      </c>
      <c r="JG336">
        <v>22.343150000000001</v>
      </c>
      <c r="JH336" s="1">
        <v>4.8432129999999999E-3</v>
      </c>
      <c r="JI336" s="1">
        <v>3.463314</v>
      </c>
      <c r="JJ336">
        <v>0.2126131</v>
      </c>
      <c r="JK336">
        <v>23.301269999999999</v>
      </c>
      <c r="JL336" s="1">
        <v>4.3843980000000003E-3</v>
      </c>
      <c r="JM336" s="1">
        <v>3.1564510000000001</v>
      </c>
      <c r="JN336">
        <v>0.21110989999999999</v>
      </c>
      <c r="JO336">
        <v>24.540279999999999</v>
      </c>
      <c r="JP336" s="1">
        <v>3.9438320000000004E-3</v>
      </c>
      <c r="JQ336" s="1">
        <v>2.8568950000000002</v>
      </c>
      <c r="JR336">
        <v>0.20984739999999999</v>
      </c>
      <c r="JS336">
        <v>25.788789999999999</v>
      </c>
      <c r="JT336" s="1">
        <v>3.518902E-3</v>
      </c>
      <c r="JU336" s="1">
        <v>2.562818</v>
      </c>
      <c r="JV336">
        <v>0.2087649</v>
      </c>
      <c r="JW336">
        <v>26.482810000000001</v>
      </c>
      <c r="JX336" s="1">
        <v>3.1134410000000002E-3</v>
      </c>
      <c r="JY336" s="1">
        <v>2.2782529999999999</v>
      </c>
      <c r="JZ336">
        <v>0.20784749999999999</v>
      </c>
      <c r="KA336">
        <v>26.216550000000002</v>
      </c>
      <c r="KB336" s="1">
        <v>2.7371959999999999E-3</v>
      </c>
      <c r="KC336" s="1">
        <v>2.0108860000000002</v>
      </c>
      <c r="KD336">
        <v>0.20708409999999999</v>
      </c>
      <c r="KE336">
        <v>25.56475</v>
      </c>
      <c r="KF336" s="1">
        <v>2.3993679999999998E-3</v>
      </c>
      <c r="KG336" s="1">
        <v>1.7683720000000001</v>
      </c>
      <c r="KH336">
        <v>0.20646300000000001</v>
      </c>
      <c r="KI336">
        <v>24.887979999999999</v>
      </c>
      <c r="KJ336" s="1">
        <v>2.1057490000000001E-3</v>
      </c>
      <c r="KK336" s="1">
        <v>1.5554889999999999</v>
      </c>
      <c r="KL336">
        <v>0.20596449999999999</v>
      </c>
      <c r="KM336">
        <v>24.660740000000001</v>
      </c>
      <c r="KN336" s="1">
        <v>1.854318E-3</v>
      </c>
      <c r="KO336" s="1">
        <v>1.372349</v>
      </c>
      <c r="KP336">
        <v>0.20557420000000001</v>
      </c>
      <c r="KQ336">
        <v>24.841850000000001</v>
      </c>
      <c r="KR336" s="1">
        <v>1.63923E-3</v>
      </c>
      <c r="KS336" s="1">
        <v>1.214961</v>
      </c>
      <c r="KT336">
        <v>0.20527889999999999</v>
      </c>
      <c r="KU336">
        <v>25.049959999999999</v>
      </c>
      <c r="KV336" s="1">
        <v>1.4505989999999999E-3</v>
      </c>
      <c r="KW336" s="1">
        <v>1.076678</v>
      </c>
      <c r="KX336">
        <v>0.20507839999999999</v>
      </c>
      <c r="KY336">
        <v>25.357040000000001</v>
      </c>
      <c r="KZ336" s="1">
        <v>1.279435E-3</v>
      </c>
      <c r="LA336" s="1">
        <v>0.95086809999999999</v>
      </c>
      <c r="LB336">
        <v>0.20496059999999999</v>
      </c>
      <c r="LC336">
        <v>25.38</v>
      </c>
      <c r="LD336" s="1">
        <v>1.1203929999999999E-3</v>
      </c>
      <c r="LE336" s="1">
        <v>0.83376600000000001</v>
      </c>
      <c r="LF336">
        <v>0.20492850000000001</v>
      </c>
      <c r="LG336">
        <v>25.052610000000001</v>
      </c>
      <c r="LH336" s="1">
        <v>9.7389000000000004E-4</v>
      </c>
      <c r="LI336" s="1">
        <v>0.72541169999999999</v>
      </c>
      <c r="LJ336">
        <v>0.20497090000000001</v>
      </c>
      <c r="LK336">
        <v>24.474519999999998</v>
      </c>
      <c r="LL336" s="1">
        <v>8.4373909999999996E-4</v>
      </c>
      <c r="LM336" s="1">
        <v>0.62864730000000002</v>
      </c>
      <c r="LN336">
        <v>0.20508570000000001</v>
      </c>
      <c r="LO336">
        <v>23.914660000000001</v>
      </c>
      <c r="LP336" s="1">
        <v>7.3397040000000005E-4</v>
      </c>
      <c r="LQ336" s="1">
        <v>0.54652869999999998</v>
      </c>
      <c r="LR336">
        <v>0.20526330000000001</v>
      </c>
      <c r="LS336">
        <v>24.02617</v>
      </c>
      <c r="LT336" s="1">
        <v>6.4566109999999999E-4</v>
      </c>
      <c r="LU336" s="1">
        <v>0.48018329999999998</v>
      </c>
      <c r="LV336">
        <v>0.2054974</v>
      </c>
      <c r="LW336">
        <v>24.648579999999999</v>
      </c>
      <c r="LX336" s="1">
        <v>5.7677740000000003E-4</v>
      </c>
      <c r="LY336" s="1">
        <v>0.4282764</v>
      </c>
      <c r="LZ336">
        <v>0.2057707</v>
      </c>
      <c r="MA336">
        <v>25.635829999999999</v>
      </c>
      <c r="MB336" s="1">
        <v>5.2300290000000004E-4</v>
      </c>
      <c r="MC336" s="1">
        <v>0.38767839999999998</v>
      </c>
      <c r="MD336">
        <v>0.20607510000000001</v>
      </c>
      <c r="ME336">
        <v>26.592320000000001</v>
      </c>
      <c r="MF336" s="1">
        <v>4.794469E-4</v>
      </c>
      <c r="MG336" s="1">
        <v>0.35481499999999999</v>
      </c>
      <c r="MH336">
        <v>0.2063806</v>
      </c>
      <c r="MI336">
        <v>27.236969999999999</v>
      </c>
      <c r="MJ336" s="1">
        <v>4.4226310000000001E-4</v>
      </c>
      <c r="MK336" s="1">
        <v>0.32683519999999999</v>
      </c>
      <c r="ML336">
        <v>0.20667640000000001</v>
      </c>
      <c r="MM336">
        <v>27.045729999999999</v>
      </c>
      <c r="MN336" s="1">
        <v>4.0916109999999999E-4</v>
      </c>
      <c r="MO336" s="1">
        <v>0.3019983</v>
      </c>
      <c r="MP336">
        <v>0.20695060000000001</v>
      </c>
      <c r="MQ336">
        <v>26.45543</v>
      </c>
      <c r="MR336" s="1">
        <v>3.7928369999999997E-4</v>
      </c>
      <c r="MS336" s="1">
        <v>0.27961760000000002</v>
      </c>
      <c r="MT336">
        <v>0.2071895</v>
      </c>
      <c r="MU336">
        <v>25.767330000000001</v>
      </c>
      <c r="MV336" s="1">
        <v>3.5256909999999999E-4</v>
      </c>
      <c r="MW336" s="1">
        <v>0.25960329999999998</v>
      </c>
      <c r="MX336">
        <v>0.2073788</v>
      </c>
      <c r="MY336">
        <v>25.40502</v>
      </c>
      <c r="MZ336" s="1">
        <v>3.2898189999999998E-4</v>
      </c>
      <c r="NA336" s="1">
        <v>0.24197630000000001</v>
      </c>
      <c r="NB336">
        <v>0.20752789999999999</v>
      </c>
      <c r="NC336">
        <v>25.528600000000001</v>
      </c>
      <c r="ND336" s="1">
        <v>3.084769E-4</v>
      </c>
      <c r="NE336" s="1">
        <v>0.22666929999999999</v>
      </c>
      <c r="NF336">
        <v>0.20752789999999999</v>
      </c>
      <c r="NG336">
        <v>25.528600000000001</v>
      </c>
      <c r="NH336" s="1">
        <v>3.084769E-4</v>
      </c>
      <c r="NI336" s="1">
        <v>0.22666929999999999</v>
      </c>
      <c r="NJ336">
        <v>0.20752789999999999</v>
      </c>
      <c r="NK336">
        <v>25.528600000000001</v>
      </c>
      <c r="NL336" s="1">
        <v>3.084769E-4</v>
      </c>
      <c r="NM336" s="1">
        <v>0.22666929999999999</v>
      </c>
      <c r="NN336">
        <v>0.20752789999999999</v>
      </c>
      <c r="NO336">
        <v>25.528600000000001</v>
      </c>
      <c r="NP336" s="1">
        <v>3.084769E-4</v>
      </c>
      <c r="NQ336" s="1">
        <v>0.22666929999999999</v>
      </c>
      <c r="NR336">
        <v>0.20752789999999999</v>
      </c>
      <c r="NS336">
        <v>25.528600000000001</v>
      </c>
      <c r="NT336" s="1">
        <v>3.084769E-4</v>
      </c>
      <c r="NU336" s="1">
        <v>0.22666929999999999</v>
      </c>
      <c r="NV336">
        <v>0.20752789999999999</v>
      </c>
      <c r="NW336">
        <v>25.528600000000001</v>
      </c>
      <c r="NX336" s="1">
        <v>3.084769E-4</v>
      </c>
      <c r="NY336" s="1">
        <v>0.22666929999999999</v>
      </c>
      <c r="NZ336">
        <v>0.20752789999999999</v>
      </c>
      <c r="OA336">
        <v>25.528600000000001</v>
      </c>
      <c r="OB336" s="1">
        <v>3.084769E-4</v>
      </c>
      <c r="OC336" s="1">
        <v>0.22666929999999999</v>
      </c>
      <c r="OD336">
        <v>0.20752789999999999</v>
      </c>
      <c r="OE336">
        <v>25.528600000000001</v>
      </c>
      <c r="OF336" s="1">
        <v>3.084769E-4</v>
      </c>
      <c r="OG336" s="1">
        <v>0.22666929999999999</v>
      </c>
      <c r="OH336">
        <v>0.20752789999999999</v>
      </c>
      <c r="OI336">
        <v>25.528600000000001</v>
      </c>
      <c r="OJ336" s="1">
        <v>3.084769E-4</v>
      </c>
      <c r="OK336" s="1">
        <v>0.22666929999999999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1.2939890000000001</v>
      </c>
      <c r="G337">
        <v>19.234860000000001</v>
      </c>
      <c r="H337">
        <v>0</v>
      </c>
      <c r="I337">
        <v>0</v>
      </c>
      <c r="J337">
        <v>1.29071</v>
      </c>
      <c r="K337">
        <v>19.408370000000001</v>
      </c>
      <c r="L337">
        <v>0</v>
      </c>
      <c r="M337">
        <v>0</v>
      </c>
      <c r="N337">
        <v>1.287412</v>
      </c>
      <c r="O337">
        <v>19.798279999999998</v>
      </c>
      <c r="P337">
        <v>0</v>
      </c>
      <c r="Q337">
        <v>0</v>
      </c>
      <c r="R337">
        <v>1.2840510000000001</v>
      </c>
      <c r="S337">
        <v>20.30443</v>
      </c>
      <c r="T337">
        <v>0</v>
      </c>
      <c r="U337">
        <v>0</v>
      </c>
      <c r="V337">
        <v>1.280594</v>
      </c>
      <c r="W337">
        <v>21.04166</v>
      </c>
      <c r="X337">
        <v>0</v>
      </c>
      <c r="Y337">
        <v>0</v>
      </c>
      <c r="Z337">
        <v>1.2771809999999999</v>
      </c>
      <c r="AA337">
        <v>21.324300000000001</v>
      </c>
      <c r="AB337">
        <v>0</v>
      </c>
      <c r="AC337">
        <v>0</v>
      </c>
      <c r="AD337">
        <v>1.2737369999999999</v>
      </c>
      <c r="AE337">
        <v>20.9815</v>
      </c>
      <c r="AF337">
        <v>0</v>
      </c>
      <c r="AG337">
        <v>0</v>
      </c>
      <c r="AH337">
        <v>1.2703530000000001</v>
      </c>
      <c r="AI337">
        <v>20.50216</v>
      </c>
      <c r="AJ337">
        <v>0</v>
      </c>
      <c r="AK337">
        <v>0</v>
      </c>
      <c r="AL337">
        <v>1.26694</v>
      </c>
      <c r="AM337">
        <v>19.965240000000001</v>
      </c>
      <c r="AN337">
        <v>0</v>
      </c>
      <c r="AO337">
        <v>0</v>
      </c>
      <c r="AP337">
        <v>1.263493</v>
      </c>
      <c r="AQ337">
        <v>20.005600000000001</v>
      </c>
      <c r="AR337">
        <v>0</v>
      </c>
      <c r="AS337">
        <v>0</v>
      </c>
      <c r="AT337">
        <v>1.2600070000000001</v>
      </c>
      <c r="AU337">
        <v>20.411290000000001</v>
      </c>
      <c r="AV337">
        <v>0</v>
      </c>
      <c r="AW337">
        <v>0</v>
      </c>
      <c r="AX337">
        <v>1.2565770000000001</v>
      </c>
      <c r="AY337">
        <v>20.881170000000001</v>
      </c>
      <c r="AZ337">
        <v>0</v>
      </c>
      <c r="BA337">
        <v>0</v>
      </c>
      <c r="BB337">
        <v>1.253007</v>
      </c>
      <c r="BC337">
        <v>21.467420000000001</v>
      </c>
      <c r="BD337">
        <v>0</v>
      </c>
      <c r="BE337">
        <v>0</v>
      </c>
      <c r="BF337">
        <v>1.2496719999999999</v>
      </c>
      <c r="BG337">
        <v>21.616540000000001</v>
      </c>
      <c r="BH337">
        <v>0</v>
      </c>
      <c r="BI337">
        <v>0</v>
      </c>
      <c r="BJ337">
        <v>1.24624</v>
      </c>
      <c r="BK337">
        <v>21.36168</v>
      </c>
      <c r="BL337">
        <v>0</v>
      </c>
      <c r="BM337">
        <v>0</v>
      </c>
      <c r="BN337">
        <v>1.242569</v>
      </c>
      <c r="BO337">
        <v>21.065180000000002</v>
      </c>
      <c r="BP337">
        <v>0</v>
      </c>
      <c r="BQ337">
        <v>0</v>
      </c>
      <c r="BR337">
        <v>1.2388999999999999</v>
      </c>
      <c r="BS337">
        <v>20.776579999999999</v>
      </c>
      <c r="BT337">
        <v>1.8514229999999999E-28</v>
      </c>
      <c r="BU337">
        <v>3.6288589999999999E-26</v>
      </c>
      <c r="BV337">
        <v>1.235168</v>
      </c>
      <c r="BW337">
        <v>20.594049999999999</v>
      </c>
      <c r="BX337" s="1">
        <v>8.6544079999999998E-21</v>
      </c>
      <c r="BY337" s="1">
        <v>2.023729E-18</v>
      </c>
      <c r="BZ337">
        <v>1.231406</v>
      </c>
      <c r="CA337">
        <v>20.858630000000002</v>
      </c>
      <c r="CB337" s="1">
        <v>1.8938449999999999E-13</v>
      </c>
      <c r="CC337" s="1">
        <v>3.6955680000000002E-11</v>
      </c>
      <c r="CD337">
        <v>1.2275959999999999</v>
      </c>
      <c r="CE337">
        <v>21.12726</v>
      </c>
      <c r="CF337" s="1">
        <v>3.136736E-9</v>
      </c>
      <c r="CG337" s="1">
        <v>6.9453379999999998E-7</v>
      </c>
      <c r="CH337">
        <v>1.2236899999999999</v>
      </c>
      <c r="CI337">
        <v>21.376460000000002</v>
      </c>
      <c r="CJ337" s="1">
        <v>2.5309019999999998E-6</v>
      </c>
      <c r="CK337" s="1">
        <v>5.9133950000000003E-4</v>
      </c>
      <c r="CL337">
        <v>1.2197910000000001</v>
      </c>
      <c r="CM337">
        <v>21.33616</v>
      </c>
      <c r="CN337" s="1">
        <v>4.0528290000000001E-4</v>
      </c>
      <c r="CO337" s="1">
        <v>9.8697859999999998E-2</v>
      </c>
      <c r="CP337">
        <v>1.215719</v>
      </c>
      <c r="CQ337">
        <v>21.14603</v>
      </c>
      <c r="CR337" s="1">
        <v>2.012794E-2</v>
      </c>
      <c r="CS337" s="1">
        <v>5.0753329999999997</v>
      </c>
      <c r="CT337">
        <v>1.2115009999999999</v>
      </c>
      <c r="CU337">
        <v>20.837029999999999</v>
      </c>
      <c r="CV337" s="1">
        <v>0.39390950000000002</v>
      </c>
      <c r="CW337" s="1">
        <v>102.33150000000001</v>
      </c>
      <c r="CX337">
        <v>1.2068760000000001</v>
      </c>
      <c r="CY337">
        <v>20.367819999999998</v>
      </c>
      <c r="CZ337" s="1">
        <v>3.5502120000000001</v>
      </c>
      <c r="DA337">
        <v>946.23910000000001</v>
      </c>
      <c r="DB337">
        <v>1.201805</v>
      </c>
      <c r="DC337">
        <v>20.005680000000002</v>
      </c>
      <c r="DD337" s="1">
        <v>16.540220000000001</v>
      </c>
      <c r="DE337">
        <v>4512.5820000000003</v>
      </c>
      <c r="DF337">
        <v>1.195635</v>
      </c>
      <c r="DG337">
        <v>20.00009</v>
      </c>
      <c r="DH337">
        <v>43.536920000000002</v>
      </c>
      <c r="DI337">
        <v>12134.03</v>
      </c>
      <c r="DJ337">
        <v>1.1882630000000001</v>
      </c>
      <c r="DK337">
        <v>20.16329</v>
      </c>
      <c r="DL337">
        <v>69.757450000000006</v>
      </c>
      <c r="DM337">
        <v>19837.64</v>
      </c>
      <c r="DN337">
        <v>1.1795340000000001</v>
      </c>
      <c r="DO337">
        <v>20.490390000000001</v>
      </c>
      <c r="DP337">
        <v>72.659319999999994</v>
      </c>
      <c r="DQ337">
        <v>21062.89</v>
      </c>
      <c r="DR337">
        <v>1.1709579999999999</v>
      </c>
      <c r="DS337">
        <v>20.537749999999999</v>
      </c>
      <c r="DT337">
        <v>52.298780000000001</v>
      </c>
      <c r="DU337">
        <v>15419.8</v>
      </c>
      <c r="DV337">
        <v>1.162339</v>
      </c>
      <c r="DW337">
        <v>20.275120000000001</v>
      </c>
      <c r="DX337">
        <v>27.307030000000001</v>
      </c>
      <c r="DY337">
        <v>8180.6989999999996</v>
      </c>
      <c r="DZ337">
        <v>1.153103</v>
      </c>
      <c r="EA337">
        <v>19.92109</v>
      </c>
      <c r="EB337">
        <v>10.81401</v>
      </c>
      <c r="EC337">
        <v>3288.0529999999999</v>
      </c>
      <c r="ED337">
        <v>1.1427830000000001</v>
      </c>
      <c r="EE337">
        <v>19.469059999999999</v>
      </c>
      <c r="EF337">
        <v>3.4000319999999999</v>
      </c>
      <c r="EG337">
        <v>1048.7170000000001</v>
      </c>
      <c r="EH337">
        <v>1.132644</v>
      </c>
      <c r="EI337">
        <v>19.32687</v>
      </c>
      <c r="EJ337">
        <v>0.90341859999999996</v>
      </c>
      <c r="EK337">
        <v>281.48340000000002</v>
      </c>
      <c r="EL337">
        <v>1.1223780000000001</v>
      </c>
      <c r="EM337">
        <v>19.452909999999999</v>
      </c>
      <c r="EN337">
        <v>0.2368171</v>
      </c>
      <c r="EO337">
        <v>73.840980000000002</v>
      </c>
      <c r="EP337">
        <v>1.111715</v>
      </c>
      <c r="EQ337">
        <v>19.50534</v>
      </c>
      <c r="ER337">
        <v>8.8140609999999994E-2</v>
      </c>
      <c r="ES337">
        <v>27.13158</v>
      </c>
      <c r="ET337">
        <v>1.1015969999999999</v>
      </c>
      <c r="EU337">
        <v>19.78885</v>
      </c>
      <c r="EV337">
        <v>5.8585819999999997E-2</v>
      </c>
      <c r="EW337">
        <v>17.86543</v>
      </c>
      <c r="EX337">
        <v>1.090762</v>
      </c>
      <c r="EY337">
        <v>20.042300000000001</v>
      </c>
      <c r="EZ337">
        <v>5.2820260000000001E-2</v>
      </c>
      <c r="FA337">
        <v>16.150040000000001</v>
      </c>
      <c r="FB337">
        <v>1.0805</v>
      </c>
      <c r="FC337">
        <v>19.77872</v>
      </c>
      <c r="FD337">
        <v>5.1492169999999997E-2</v>
      </c>
      <c r="FE337">
        <v>15.842079999999999</v>
      </c>
      <c r="FF337">
        <v>1.0700510000000001</v>
      </c>
      <c r="FG337">
        <v>19.46564</v>
      </c>
      <c r="FH337" s="1">
        <v>5.0492540000000002E-2</v>
      </c>
      <c r="FI337">
        <v>15.658519999999999</v>
      </c>
      <c r="FJ337">
        <v>1.0601229999999999</v>
      </c>
      <c r="FK337">
        <v>19.1936</v>
      </c>
      <c r="FL337" s="1">
        <v>4.8749130000000002E-2</v>
      </c>
      <c r="FM337">
        <v>15.236409999999999</v>
      </c>
      <c r="FN337">
        <v>1.05026</v>
      </c>
      <c r="FO337">
        <v>19.343889999999998</v>
      </c>
      <c r="FP337" s="1">
        <v>4.6057790000000001E-2</v>
      </c>
      <c r="FQ337">
        <v>14.509779999999999</v>
      </c>
      <c r="FR337">
        <v>1.0404580000000001</v>
      </c>
      <c r="FS337">
        <v>19.789480000000001</v>
      </c>
      <c r="FT337" s="1">
        <v>4.274261E-2</v>
      </c>
      <c r="FU337" s="1">
        <v>13.57061</v>
      </c>
      <c r="FV337">
        <v>1.030564</v>
      </c>
      <c r="FW337">
        <v>20.355810000000002</v>
      </c>
      <c r="FX337" s="1">
        <v>3.9225639999999999E-2</v>
      </c>
      <c r="FY337" s="1">
        <v>12.548539999999999</v>
      </c>
      <c r="FZ337">
        <v>1.020618</v>
      </c>
      <c r="GA337">
        <v>20.90821</v>
      </c>
      <c r="GB337" s="1">
        <v>3.5750780000000003E-2</v>
      </c>
      <c r="GC337" s="1">
        <v>11.52299</v>
      </c>
      <c r="GD337">
        <v>1.011455</v>
      </c>
      <c r="GE337">
        <v>21.025320000000001</v>
      </c>
      <c r="GF337" s="1">
        <v>3.2527239999999999E-2</v>
      </c>
      <c r="GG337" s="1">
        <v>10.552580000000001</v>
      </c>
      <c r="GH337">
        <v>1.0022580000000001</v>
      </c>
      <c r="GI337">
        <v>20.549469999999999</v>
      </c>
      <c r="GJ337" s="1">
        <v>2.9553929999999999E-2</v>
      </c>
      <c r="GK337" s="1">
        <v>9.6522880000000004</v>
      </c>
      <c r="GL337">
        <v>0.99309219999999998</v>
      </c>
      <c r="GM337">
        <v>20.102239999999998</v>
      </c>
      <c r="GN337" s="1">
        <v>2.685506E-2</v>
      </c>
      <c r="GO337" s="1">
        <v>8.8329570000000004</v>
      </c>
      <c r="GP337">
        <v>0.9840219</v>
      </c>
      <c r="GQ337">
        <v>19.819320000000001</v>
      </c>
      <c r="GR337" s="1">
        <v>2.4409569999999998E-2</v>
      </c>
      <c r="GS337" s="1">
        <v>8.0857399999999995</v>
      </c>
      <c r="GT337">
        <v>0.97496369999999999</v>
      </c>
      <c r="GU337">
        <v>20.17192</v>
      </c>
      <c r="GV337" s="1">
        <v>2.2182589999999999E-2</v>
      </c>
      <c r="GW337" s="1">
        <v>7.3998059999999999</v>
      </c>
      <c r="GX337">
        <v>0.96573500000000001</v>
      </c>
      <c r="GY337">
        <v>20.949929999999998</v>
      </c>
      <c r="GZ337" s="1">
        <v>2.014726E-2</v>
      </c>
      <c r="HA337" s="1">
        <v>6.7715180000000004</v>
      </c>
      <c r="HB337">
        <v>0.95651750000000002</v>
      </c>
      <c r="HC337">
        <v>21.836469999999998</v>
      </c>
      <c r="HD337" s="1">
        <v>1.8306490000000002E-2</v>
      </c>
      <c r="HE337" s="1">
        <v>6.1991870000000002</v>
      </c>
      <c r="HF337">
        <v>0.94733460000000003</v>
      </c>
      <c r="HG337">
        <v>22.510439999999999</v>
      </c>
      <c r="HH337" s="1">
        <v>1.664674E-2</v>
      </c>
      <c r="HI337" s="1">
        <v>5.6799480000000004</v>
      </c>
      <c r="HJ337">
        <v>0.93824909999999995</v>
      </c>
      <c r="HK337">
        <v>22.65954</v>
      </c>
      <c r="HL337" s="1">
        <v>1.513901E-2</v>
      </c>
      <c r="HM337" s="1">
        <v>5.2042200000000003</v>
      </c>
      <c r="HN337">
        <v>0.92961899999999997</v>
      </c>
      <c r="HO337">
        <v>22.142299999999999</v>
      </c>
      <c r="HP337" s="1">
        <v>1.377957E-2</v>
      </c>
      <c r="HQ337" s="1">
        <v>4.7707470000000001</v>
      </c>
      <c r="HR337">
        <v>0.92129620000000001</v>
      </c>
      <c r="HS337">
        <v>21.560749999999999</v>
      </c>
      <c r="HT337" s="1">
        <v>1.2558939999999999E-2</v>
      </c>
      <c r="HU337" s="1">
        <v>4.3782759999999996</v>
      </c>
      <c r="HV337">
        <v>0.91311070000000005</v>
      </c>
      <c r="HW337">
        <v>21.13842</v>
      </c>
      <c r="HX337" s="1">
        <v>1.1449819999999999E-2</v>
      </c>
      <c r="HY337" s="1">
        <v>4.0179239999999998</v>
      </c>
      <c r="HZ337">
        <v>0.9051633</v>
      </c>
      <c r="IA337">
        <v>21.36232</v>
      </c>
      <c r="IB337" s="1">
        <v>1.044264E-2</v>
      </c>
      <c r="IC337" s="1">
        <v>3.6897519999999999</v>
      </c>
      <c r="ID337">
        <v>0.89718600000000004</v>
      </c>
      <c r="IE337">
        <v>21.583279999999998</v>
      </c>
      <c r="IF337" s="1">
        <v>9.5162879999999995E-3</v>
      </c>
      <c r="IG337" s="1">
        <v>3.3867189999999998</v>
      </c>
      <c r="IH337">
        <v>0.88926039999999995</v>
      </c>
      <c r="II337">
        <v>22.192409999999999</v>
      </c>
      <c r="IJ337" s="1">
        <v>8.6622980000000006E-3</v>
      </c>
      <c r="IK337" s="1">
        <v>3.1062820000000002</v>
      </c>
      <c r="IL337">
        <v>0.88126439999999995</v>
      </c>
      <c r="IM337">
        <v>22.92428</v>
      </c>
      <c r="IN337" s="1">
        <v>7.8785420000000005E-3</v>
      </c>
      <c r="IO337" s="1">
        <v>2.8473410000000001</v>
      </c>
      <c r="IP337">
        <v>0.87386330000000001</v>
      </c>
      <c r="IQ337">
        <v>23.261679999999998</v>
      </c>
      <c r="IR337" s="1">
        <v>7.1652959999999998E-3</v>
      </c>
      <c r="IS337" s="1">
        <v>2.608781</v>
      </c>
      <c r="IT337">
        <v>0.86693600000000004</v>
      </c>
      <c r="IU337">
        <v>22.90446</v>
      </c>
      <c r="IV337" s="1">
        <v>6.514616E-3</v>
      </c>
      <c r="IW337" s="1">
        <v>2.3887499999999999</v>
      </c>
      <c r="IX337">
        <v>0.86058849999999998</v>
      </c>
      <c r="IY337">
        <v>22.383050000000001</v>
      </c>
      <c r="IZ337" s="1">
        <v>5.926667E-3</v>
      </c>
      <c r="JA337" s="1">
        <v>2.1876699999999998</v>
      </c>
      <c r="JB337">
        <v>0.85486660000000003</v>
      </c>
      <c r="JC337">
        <v>21.989650000000001</v>
      </c>
      <c r="JD337" s="1">
        <v>5.3936019999999999E-3</v>
      </c>
      <c r="JE337" s="1">
        <v>2.003101</v>
      </c>
      <c r="JF337">
        <v>0.84970100000000004</v>
      </c>
      <c r="JG337">
        <v>22.337440000000001</v>
      </c>
      <c r="JH337" s="1">
        <v>4.9029520000000004E-3</v>
      </c>
      <c r="JI337" s="1">
        <v>1.831323</v>
      </c>
      <c r="JJ337">
        <v>0.8450896</v>
      </c>
      <c r="JK337">
        <v>23.252870000000001</v>
      </c>
      <c r="JL337" s="1">
        <v>4.4420049999999997E-3</v>
      </c>
      <c r="JM337" s="1">
        <v>1.6677850000000001</v>
      </c>
      <c r="JN337">
        <v>0.84105680000000005</v>
      </c>
      <c r="JO337">
        <v>24.48124</v>
      </c>
      <c r="JP337" s="1">
        <v>4.0001109999999998E-3</v>
      </c>
      <c r="JQ337" s="1">
        <v>1.50895</v>
      </c>
      <c r="JR337">
        <v>0.8376924</v>
      </c>
      <c r="JS337">
        <v>25.722560000000001</v>
      </c>
      <c r="JT337" s="1">
        <v>3.573863E-3</v>
      </c>
      <c r="JU337" s="1">
        <v>1.3536699999999999</v>
      </c>
      <c r="JV337">
        <v>0.83479619999999999</v>
      </c>
      <c r="JW337">
        <v>26.452439999999999</v>
      </c>
      <c r="JX337" s="1">
        <v>3.1656050000000002E-3</v>
      </c>
      <c r="JY337" s="1">
        <v>1.2032940000000001</v>
      </c>
      <c r="JZ337">
        <v>0.83234450000000004</v>
      </c>
      <c r="KA337">
        <v>26.250859999999999</v>
      </c>
      <c r="KB337" s="1">
        <v>2.7851239999999999E-3</v>
      </c>
      <c r="KC337" s="1">
        <v>1.06186</v>
      </c>
      <c r="KD337">
        <v>0.83028619999999997</v>
      </c>
      <c r="KE337">
        <v>25.61637</v>
      </c>
      <c r="KF337" s="1">
        <v>2.4419519999999998E-3</v>
      </c>
      <c r="KG337" s="1">
        <v>0.93336640000000004</v>
      </c>
      <c r="KH337">
        <v>0.82860509999999998</v>
      </c>
      <c r="KI337">
        <v>24.945170000000001</v>
      </c>
      <c r="KJ337" s="1">
        <v>2.1424930000000001E-3</v>
      </c>
      <c r="KK337" s="1">
        <v>0.82038690000000003</v>
      </c>
      <c r="KL337">
        <v>0.82724880000000001</v>
      </c>
      <c r="KM337">
        <v>24.690840000000001</v>
      </c>
      <c r="KN337" s="1">
        <v>1.885664E-3</v>
      </c>
      <c r="KO337" s="1">
        <v>0.72321400000000002</v>
      </c>
      <c r="KP337">
        <v>0.82618060000000004</v>
      </c>
      <c r="KQ337">
        <v>24.841200000000001</v>
      </c>
      <c r="KR337" s="1">
        <v>1.66629E-3</v>
      </c>
      <c r="KS337" s="1">
        <v>0.63990630000000004</v>
      </c>
      <c r="KT337">
        <v>0.825376</v>
      </c>
      <c r="KU337">
        <v>25.050940000000001</v>
      </c>
      <c r="KV337" s="1">
        <v>1.474709E-3</v>
      </c>
      <c r="KW337" s="1">
        <v>0.56701860000000004</v>
      </c>
      <c r="KX337">
        <v>0.82481490000000002</v>
      </c>
      <c r="KY337">
        <v>25.3443</v>
      </c>
      <c r="KZ337" s="1">
        <v>1.3016779999999999E-3</v>
      </c>
      <c r="LA337" s="1">
        <v>0.50100120000000004</v>
      </c>
      <c r="LB337">
        <v>0.82445250000000003</v>
      </c>
      <c r="LC337">
        <v>25.378630000000001</v>
      </c>
      <c r="LD337" s="1">
        <v>1.1411100000000001E-3</v>
      </c>
      <c r="LE337" s="1">
        <v>0.43963540000000001</v>
      </c>
      <c r="LF337">
        <v>0.8243509</v>
      </c>
      <c r="LG337">
        <v>25.08672</v>
      </c>
      <c r="LH337" s="1">
        <v>9.9279579999999993E-4</v>
      </c>
      <c r="LI337" s="1">
        <v>0.38275239999999999</v>
      </c>
      <c r="LJ337">
        <v>0.82445619999999997</v>
      </c>
      <c r="LK337">
        <v>24.519919999999999</v>
      </c>
      <c r="LL337" s="1">
        <v>8.6021350000000003E-4</v>
      </c>
      <c r="LM337" s="1">
        <v>0.33171580000000001</v>
      </c>
      <c r="LN337">
        <v>0.8247215</v>
      </c>
      <c r="LO337">
        <v>23.96941</v>
      </c>
      <c r="LP337" s="1">
        <v>7.4755730000000003E-4</v>
      </c>
      <c r="LQ337" s="1">
        <v>0.28818630000000001</v>
      </c>
      <c r="LR337">
        <v>0.82517830000000003</v>
      </c>
      <c r="LS337">
        <v>24.033169999999998</v>
      </c>
      <c r="LT337" s="1">
        <v>6.5639919999999996E-4</v>
      </c>
      <c r="LU337" s="1">
        <v>0.25287850000000001</v>
      </c>
      <c r="LV337">
        <v>0.82578969999999996</v>
      </c>
      <c r="LW337">
        <v>24.6372</v>
      </c>
      <c r="LX337" s="1">
        <v>5.8511299999999995E-4</v>
      </c>
      <c r="LY337" s="1">
        <v>0.2252265</v>
      </c>
      <c r="LZ337">
        <v>0.82650829999999997</v>
      </c>
      <c r="MA337">
        <v>25.593669999999999</v>
      </c>
      <c r="MB337" s="1">
        <v>5.2959130000000004E-4</v>
      </c>
      <c r="MC337" s="1">
        <v>0.20365240000000001</v>
      </c>
      <c r="MD337">
        <v>0.82730099999999995</v>
      </c>
      <c r="ME337">
        <v>26.540459999999999</v>
      </c>
      <c r="MF337" s="1">
        <v>4.8491019999999998E-4</v>
      </c>
      <c r="MG337" s="1">
        <v>0.18628330000000001</v>
      </c>
      <c r="MH337">
        <v>0.82812379999999997</v>
      </c>
      <c r="MI337">
        <v>27.203700000000001</v>
      </c>
      <c r="MJ337" s="1">
        <v>4.4703270000000001E-4</v>
      </c>
      <c r="MK337" s="1">
        <v>0.17156769999999999</v>
      </c>
      <c r="ML337">
        <v>0.82890889999999995</v>
      </c>
      <c r="MM337">
        <v>27.071300000000001</v>
      </c>
      <c r="MN337" s="1">
        <v>4.1344830000000001E-4</v>
      </c>
      <c r="MO337" s="1">
        <v>0.15853600000000001</v>
      </c>
      <c r="MP337">
        <v>0.82963880000000001</v>
      </c>
      <c r="MQ337">
        <v>26.507010000000001</v>
      </c>
      <c r="MR337" s="1">
        <v>3.831533E-4</v>
      </c>
      <c r="MS337" s="1">
        <v>0.14679139999999999</v>
      </c>
      <c r="MT337">
        <v>0.83026049999999996</v>
      </c>
      <c r="MU337">
        <v>25.826989999999999</v>
      </c>
      <c r="MV337" s="1">
        <v>3.560077E-4</v>
      </c>
      <c r="MW337" s="1">
        <v>0.136265</v>
      </c>
      <c r="MX337">
        <v>0.83076329999999998</v>
      </c>
      <c r="MY337">
        <v>25.454899999999999</v>
      </c>
      <c r="MZ337" s="1">
        <v>3.3199089999999998E-4</v>
      </c>
      <c r="NA337" s="1">
        <v>0.12697369999999999</v>
      </c>
      <c r="NB337">
        <v>0.8311248</v>
      </c>
      <c r="NC337">
        <v>25.5351</v>
      </c>
      <c r="ND337" s="1">
        <v>3.1108660000000001E-4</v>
      </c>
      <c r="NE337" s="1">
        <v>0.118898</v>
      </c>
      <c r="NF337">
        <v>0.8311248</v>
      </c>
      <c r="NG337">
        <v>25.5351</v>
      </c>
      <c r="NH337" s="1">
        <v>3.1108660000000001E-4</v>
      </c>
      <c r="NI337" s="1">
        <v>0.118898</v>
      </c>
      <c r="NJ337">
        <v>0.8311248</v>
      </c>
      <c r="NK337">
        <v>25.5351</v>
      </c>
      <c r="NL337" s="1">
        <v>3.1108660000000001E-4</v>
      </c>
      <c r="NM337" s="1">
        <v>0.118898</v>
      </c>
      <c r="NN337">
        <v>0.8311248</v>
      </c>
      <c r="NO337">
        <v>25.5351</v>
      </c>
      <c r="NP337" s="1">
        <v>3.1108660000000001E-4</v>
      </c>
      <c r="NQ337" s="1">
        <v>0.118898</v>
      </c>
      <c r="NR337">
        <v>0.8311248</v>
      </c>
      <c r="NS337">
        <v>25.5351</v>
      </c>
      <c r="NT337" s="1">
        <v>3.1108660000000001E-4</v>
      </c>
      <c r="NU337" s="1">
        <v>0.118898</v>
      </c>
      <c r="NV337">
        <v>0.8311248</v>
      </c>
      <c r="NW337">
        <v>25.5351</v>
      </c>
      <c r="NX337" s="1">
        <v>3.1108660000000001E-4</v>
      </c>
      <c r="NY337" s="1">
        <v>0.118898</v>
      </c>
      <c r="NZ337">
        <v>0.8311248</v>
      </c>
      <c r="OA337">
        <v>25.5351</v>
      </c>
      <c r="OB337" s="1">
        <v>3.1108660000000001E-4</v>
      </c>
      <c r="OC337" s="1">
        <v>0.118898</v>
      </c>
      <c r="OD337">
        <v>0.8311248</v>
      </c>
      <c r="OE337">
        <v>25.5351</v>
      </c>
      <c r="OF337" s="1">
        <v>3.1108660000000001E-4</v>
      </c>
      <c r="OG337" s="1">
        <v>0.118898</v>
      </c>
      <c r="OH337">
        <v>0.8311248</v>
      </c>
      <c r="OI337">
        <v>25.5351</v>
      </c>
      <c r="OJ337" s="1">
        <v>3.1108660000000001E-4</v>
      </c>
      <c r="OK337" s="1">
        <v>0.118898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1.3318239999999999</v>
      </c>
      <c r="G338">
        <v>19.255009999999999</v>
      </c>
      <c r="H338">
        <v>0</v>
      </c>
      <c r="I338">
        <v>0</v>
      </c>
      <c r="J338">
        <v>1.3287180000000001</v>
      </c>
      <c r="K338">
        <v>19.415479999999999</v>
      </c>
      <c r="L338">
        <v>0</v>
      </c>
      <c r="M338">
        <v>0</v>
      </c>
      <c r="N338">
        <v>1.3255699999999999</v>
      </c>
      <c r="O338">
        <v>19.798580000000001</v>
      </c>
      <c r="P338">
        <v>0</v>
      </c>
      <c r="Q338">
        <v>0</v>
      </c>
      <c r="R338">
        <v>1.3223849999999999</v>
      </c>
      <c r="S338">
        <v>20.29663</v>
      </c>
      <c r="T338">
        <v>0</v>
      </c>
      <c r="U338">
        <v>0</v>
      </c>
      <c r="V338">
        <v>1.3190789999999999</v>
      </c>
      <c r="W338">
        <v>21.028590000000001</v>
      </c>
      <c r="X338">
        <v>0</v>
      </c>
      <c r="Y338">
        <v>0</v>
      </c>
      <c r="Z338">
        <v>1.315833</v>
      </c>
      <c r="AA338">
        <v>21.324090000000002</v>
      </c>
      <c r="AB338">
        <v>0</v>
      </c>
      <c r="AC338">
        <v>0</v>
      </c>
      <c r="AD338">
        <v>1.312611</v>
      </c>
      <c r="AE338">
        <v>20.992380000000001</v>
      </c>
      <c r="AF338">
        <v>0</v>
      </c>
      <c r="AG338">
        <v>0</v>
      </c>
      <c r="AH338">
        <v>1.3092809999999999</v>
      </c>
      <c r="AI338">
        <v>20.519880000000001</v>
      </c>
      <c r="AJ338">
        <v>0</v>
      </c>
      <c r="AK338">
        <v>0</v>
      </c>
      <c r="AL338">
        <v>1.305887</v>
      </c>
      <c r="AM338">
        <v>19.98856</v>
      </c>
      <c r="AN338">
        <v>0</v>
      </c>
      <c r="AO338">
        <v>0</v>
      </c>
      <c r="AP338">
        <v>1.302465</v>
      </c>
      <c r="AQ338">
        <v>20.016449999999999</v>
      </c>
      <c r="AR338">
        <v>0</v>
      </c>
      <c r="AS338">
        <v>0</v>
      </c>
      <c r="AT338">
        <v>1.299051</v>
      </c>
      <c r="AU338">
        <v>20.41197</v>
      </c>
      <c r="AV338">
        <v>0</v>
      </c>
      <c r="AW338">
        <v>0</v>
      </c>
      <c r="AX338">
        <v>1.2955909999999999</v>
      </c>
      <c r="AY338">
        <v>20.875889999999998</v>
      </c>
      <c r="AZ338">
        <v>0</v>
      </c>
      <c r="BA338">
        <v>0</v>
      </c>
      <c r="BB338">
        <v>1.2921100000000001</v>
      </c>
      <c r="BC338">
        <v>21.458069999999999</v>
      </c>
      <c r="BD338">
        <v>0</v>
      </c>
      <c r="BE338">
        <v>0</v>
      </c>
      <c r="BF338">
        <v>1.2889900000000001</v>
      </c>
      <c r="BG338">
        <v>21.61683</v>
      </c>
      <c r="BH338">
        <v>0</v>
      </c>
      <c r="BI338">
        <v>0</v>
      </c>
      <c r="BJ338">
        <v>1.28572</v>
      </c>
      <c r="BK338">
        <v>21.368259999999999</v>
      </c>
      <c r="BL338">
        <v>0</v>
      </c>
      <c r="BM338">
        <v>0</v>
      </c>
      <c r="BN338">
        <v>1.2822530000000001</v>
      </c>
      <c r="BO338">
        <v>21.07272</v>
      </c>
      <c r="BP338">
        <v>0</v>
      </c>
      <c r="BQ338">
        <v>0</v>
      </c>
      <c r="BR338">
        <v>1.278726</v>
      </c>
      <c r="BS338">
        <v>20.787880000000001</v>
      </c>
      <c r="BT338">
        <v>3.4480839999999999E-29</v>
      </c>
      <c r="BU338">
        <v>6.1074070000000001E-28</v>
      </c>
      <c r="BV338">
        <v>1.2752239999999999</v>
      </c>
      <c r="BW338">
        <v>20.601900000000001</v>
      </c>
      <c r="BX338" s="1">
        <v>5.7435450000000003E-21</v>
      </c>
      <c r="BY338" s="1">
        <v>1.046467E-19</v>
      </c>
      <c r="BZ338">
        <v>1.271606</v>
      </c>
      <c r="CA338">
        <v>20.85623</v>
      </c>
      <c r="CB338" s="1">
        <v>8.2335470000000001E-14</v>
      </c>
      <c r="CC338" s="1">
        <v>1.482127E-12</v>
      </c>
      <c r="CD338">
        <v>1.2679370000000001</v>
      </c>
      <c r="CE338">
        <v>21.123609999999999</v>
      </c>
      <c r="CF338" s="1">
        <v>1.844565E-9</v>
      </c>
      <c r="CG338" s="1">
        <v>3.3705459999999997E-8</v>
      </c>
      <c r="CH338">
        <v>1.264205</v>
      </c>
      <c r="CI338">
        <v>21.37078</v>
      </c>
      <c r="CJ338" s="1">
        <v>1.6778310000000001E-6</v>
      </c>
      <c r="CK338" s="1">
        <v>3.0818370000000001E-5</v>
      </c>
      <c r="CL338">
        <v>1.2604630000000001</v>
      </c>
      <c r="CM338">
        <v>21.336279999999999</v>
      </c>
      <c r="CN338" s="1">
        <v>2.9257220000000002E-4</v>
      </c>
      <c r="CO338" s="1">
        <v>5.4031799999999996E-3</v>
      </c>
      <c r="CP338">
        <v>1.2565809999999999</v>
      </c>
      <c r="CQ338">
        <v>21.150169999999999</v>
      </c>
      <c r="CR338" s="1">
        <v>1.556245E-2</v>
      </c>
      <c r="CS338" s="1">
        <v>0.28895949999999998</v>
      </c>
      <c r="CT338">
        <v>1.252561</v>
      </c>
      <c r="CU338">
        <v>20.845369999999999</v>
      </c>
      <c r="CV338" s="1">
        <v>0.32294050000000002</v>
      </c>
      <c r="CW338" s="1">
        <v>6.0250380000000003</v>
      </c>
      <c r="CX338">
        <v>1.2481789999999999</v>
      </c>
      <c r="CY338">
        <v>20.380510000000001</v>
      </c>
      <c r="CZ338" s="1">
        <v>3.0642719999999999</v>
      </c>
      <c r="DA338" s="1">
        <v>57.399439999999998</v>
      </c>
      <c r="DB338">
        <v>1.2433019999999999</v>
      </c>
      <c r="DC338">
        <v>20.016829999999999</v>
      </c>
      <c r="DD338" s="1">
        <v>14.94402</v>
      </c>
      <c r="DE338">
        <v>281.1866</v>
      </c>
      <c r="DF338">
        <v>1.237414</v>
      </c>
      <c r="DG338">
        <v>20.002030000000001</v>
      </c>
      <c r="DH338">
        <v>40.992280000000001</v>
      </c>
      <c r="DI338">
        <v>774.93190000000004</v>
      </c>
      <c r="DJ338">
        <v>1.230307</v>
      </c>
      <c r="DK338">
        <v>20.163509999999999</v>
      </c>
      <c r="DL338">
        <v>68.16122</v>
      </c>
      <c r="DM338">
        <v>1295.847</v>
      </c>
      <c r="DN338">
        <v>1.221875</v>
      </c>
      <c r="DO338">
        <v>20.485510000000001</v>
      </c>
      <c r="DP338">
        <v>73.42841</v>
      </c>
      <c r="DQ338">
        <v>1405.095</v>
      </c>
      <c r="DR338">
        <v>1.2136309999999999</v>
      </c>
      <c r="DS338">
        <v>20.533799999999999</v>
      </c>
      <c r="DT338">
        <v>54.445819999999998</v>
      </c>
      <c r="DU338">
        <v>1048.183</v>
      </c>
      <c r="DV338">
        <v>1.2047730000000001</v>
      </c>
      <c r="DW338">
        <v>20.279160000000001</v>
      </c>
      <c r="DX338">
        <v>29.20993</v>
      </c>
      <c r="DY338">
        <v>566.10469999999998</v>
      </c>
      <c r="DZ338">
        <v>1.1947110000000001</v>
      </c>
      <c r="EA338">
        <v>19.931740000000001</v>
      </c>
      <c r="EB338">
        <v>11.846069999999999</v>
      </c>
      <c r="EC338">
        <v>231.24889999999999</v>
      </c>
      <c r="ED338">
        <v>1.1837219999999999</v>
      </c>
      <c r="EE338">
        <v>19.488</v>
      </c>
      <c r="EF338">
        <v>3.8009270000000002</v>
      </c>
      <c r="EG338">
        <v>74.804199999999994</v>
      </c>
      <c r="EH338">
        <v>1.1729160000000001</v>
      </c>
      <c r="EI338">
        <v>19.335519999999999</v>
      </c>
      <c r="EJ338">
        <v>1.023884</v>
      </c>
      <c r="EK338">
        <v>20.30987</v>
      </c>
      <c r="EL338">
        <v>1.1619120000000001</v>
      </c>
      <c r="EM338">
        <v>19.460170000000002</v>
      </c>
      <c r="EN338">
        <v>0.26624779999999998</v>
      </c>
      <c r="EO338">
        <v>5.3221170000000004</v>
      </c>
      <c r="EP338">
        <v>1.150655</v>
      </c>
      <c r="EQ338">
        <v>19.509799999999998</v>
      </c>
      <c r="ER338">
        <v>9.4327060000000004E-2</v>
      </c>
      <c r="ES338">
        <v>1.8959490000000001</v>
      </c>
      <c r="ET338">
        <v>1.1399699999999999</v>
      </c>
      <c r="EU338">
        <v>19.78492</v>
      </c>
      <c r="EV338">
        <v>5.9793100000000002E-2</v>
      </c>
      <c r="EW338">
        <v>1.2076960000000001</v>
      </c>
      <c r="EX338">
        <v>1.128482</v>
      </c>
      <c r="EY338">
        <v>20.034980000000001</v>
      </c>
      <c r="EZ338">
        <v>5.3054339999999998E-2</v>
      </c>
      <c r="FA338">
        <v>1.0793330000000001</v>
      </c>
      <c r="FB338">
        <v>1.1175729999999999</v>
      </c>
      <c r="FC338">
        <v>19.780760000000001</v>
      </c>
      <c r="FD338">
        <v>5.1561669999999997E-2</v>
      </c>
      <c r="FE338">
        <v>1.0567820000000001</v>
      </c>
      <c r="FF338">
        <v>1.105534</v>
      </c>
      <c r="FG338">
        <v>19.467079999999999</v>
      </c>
      <c r="FH338">
        <v>5.058634E-2</v>
      </c>
      <c r="FI338">
        <v>1.045574</v>
      </c>
      <c r="FJ338">
        <v>1.0937479999999999</v>
      </c>
      <c r="FK338">
        <v>19.206949999999999</v>
      </c>
      <c r="FL338" s="1">
        <v>4.8936390000000003E-2</v>
      </c>
      <c r="FM338">
        <v>1.019787</v>
      </c>
      <c r="FN338">
        <v>1.0820650000000001</v>
      </c>
      <c r="FO338">
        <v>19.347639999999998</v>
      </c>
      <c r="FP338" s="1">
        <v>4.6326689999999997E-2</v>
      </c>
      <c r="FQ338" s="1">
        <v>0.97348380000000001</v>
      </c>
      <c r="FR338">
        <v>1.070489</v>
      </c>
      <c r="FS338">
        <v>19.790459999999999</v>
      </c>
      <c r="FT338" s="1">
        <v>4.3057739999999997E-2</v>
      </c>
      <c r="FU338" s="1">
        <v>0.91236399999999995</v>
      </c>
      <c r="FV338">
        <v>1.0588249999999999</v>
      </c>
      <c r="FW338">
        <v>20.35594</v>
      </c>
      <c r="FX338" s="1">
        <v>3.9549899999999999E-2</v>
      </c>
      <c r="FY338" s="1">
        <v>0.84504349999999995</v>
      </c>
      <c r="FZ338">
        <v>1.0472049999999999</v>
      </c>
      <c r="GA338">
        <v>20.903369999999999</v>
      </c>
      <c r="GB338" s="1">
        <v>3.6066689999999998E-2</v>
      </c>
      <c r="GC338" s="1">
        <v>0.77706660000000005</v>
      </c>
      <c r="GD338">
        <v>1.036359</v>
      </c>
      <c r="GE338">
        <v>21.02694</v>
      </c>
      <c r="GF338" s="1">
        <v>3.2825020000000003E-2</v>
      </c>
      <c r="GG338" s="1">
        <v>0.71247700000000003</v>
      </c>
      <c r="GH338">
        <v>1.025596</v>
      </c>
      <c r="GI338">
        <v>20.569669999999999</v>
      </c>
      <c r="GJ338" s="1">
        <v>2.9827579999999999E-2</v>
      </c>
      <c r="GK338" s="1">
        <v>0.65234550000000002</v>
      </c>
      <c r="GL338">
        <v>1.0142070000000001</v>
      </c>
      <c r="GM338">
        <v>20.114280000000001</v>
      </c>
      <c r="GN338" s="1">
        <v>2.7102589999999999E-2</v>
      </c>
      <c r="GO338" s="1">
        <v>0.5976591</v>
      </c>
      <c r="GP338">
        <v>1.002813</v>
      </c>
      <c r="GQ338">
        <v>19.833469999999998</v>
      </c>
      <c r="GR338" s="1">
        <v>2.4635150000000001E-2</v>
      </c>
      <c r="GS338" s="1">
        <v>0.54786319999999999</v>
      </c>
      <c r="GT338">
        <v>0.99145039999999995</v>
      </c>
      <c r="GU338">
        <v>20.168500000000002</v>
      </c>
      <c r="GV338" s="1">
        <v>2.238938E-2</v>
      </c>
      <c r="GW338" s="1">
        <v>0.50209709999999996</v>
      </c>
      <c r="GX338">
        <v>0.97991620000000002</v>
      </c>
      <c r="GY338">
        <v>20.930510000000002</v>
      </c>
      <c r="GZ338" s="1">
        <v>2.033685E-2</v>
      </c>
      <c r="HA338" s="1">
        <v>0.46014640000000001</v>
      </c>
      <c r="HB338">
        <v>0.96841319999999997</v>
      </c>
      <c r="HC338">
        <v>21.813690000000001</v>
      </c>
      <c r="HD338" s="1">
        <v>1.847797E-2</v>
      </c>
      <c r="HE338" s="1">
        <v>0.42185709999999998</v>
      </c>
      <c r="HF338">
        <v>0.95702779999999998</v>
      </c>
      <c r="HG338">
        <v>22.49457</v>
      </c>
      <c r="HH338" s="1">
        <v>1.6805460000000001E-2</v>
      </c>
      <c r="HI338" s="1">
        <v>0.3871269</v>
      </c>
      <c r="HJ338">
        <v>0.94572160000000005</v>
      </c>
      <c r="HK338">
        <v>22.658719999999999</v>
      </c>
      <c r="HL338" s="1">
        <v>1.52853E-2</v>
      </c>
      <c r="HM338" s="1">
        <v>0.35526489999999999</v>
      </c>
      <c r="HN338">
        <v>0.93502059999999998</v>
      </c>
      <c r="HO338">
        <v>22.167269999999998</v>
      </c>
      <c r="HP338" s="1">
        <v>1.391322E-2</v>
      </c>
      <c r="HQ338" s="1">
        <v>0.32614850000000001</v>
      </c>
      <c r="HR338">
        <v>0.92425250000000003</v>
      </c>
      <c r="HS338">
        <v>21.584579999999999</v>
      </c>
      <c r="HT338" s="1">
        <v>1.26794E-2</v>
      </c>
      <c r="HU338" s="1">
        <v>0.2997629</v>
      </c>
      <c r="HV338">
        <v>0.91408480000000003</v>
      </c>
      <c r="HW338">
        <v>21.16019</v>
      </c>
      <c r="HX338" s="1">
        <v>1.156049E-2</v>
      </c>
      <c r="HY338" s="1">
        <v>0.27550599999999997</v>
      </c>
      <c r="HZ338">
        <v>0.90382439999999997</v>
      </c>
      <c r="IA338">
        <v>21.354970000000002</v>
      </c>
      <c r="IB338" s="1">
        <v>1.054482E-2</v>
      </c>
      <c r="IC338" s="1">
        <v>0.25340940000000001</v>
      </c>
      <c r="ID338">
        <v>0.89363959999999998</v>
      </c>
      <c r="IE338">
        <v>21.569230000000001</v>
      </c>
      <c r="IF338" s="1">
        <v>9.6109909999999993E-3</v>
      </c>
      <c r="IG338" s="1">
        <v>0.2329773</v>
      </c>
      <c r="IH338">
        <v>0.88354250000000001</v>
      </c>
      <c r="II338">
        <v>22.170249999999999</v>
      </c>
      <c r="IJ338" s="1">
        <v>8.7505240000000008E-3</v>
      </c>
      <c r="IK338" s="1">
        <v>0.2140427</v>
      </c>
      <c r="IL338">
        <v>0.87338819999999995</v>
      </c>
      <c r="IM338">
        <v>22.8903</v>
      </c>
      <c r="IN338" s="1">
        <v>7.9599760000000006E-3</v>
      </c>
      <c r="IO338" s="1">
        <v>0.19651750000000001</v>
      </c>
      <c r="IP338">
        <v>0.86399099999999995</v>
      </c>
      <c r="IQ338">
        <v>23.243259999999999</v>
      </c>
      <c r="IR338" s="1">
        <v>7.240776E-3</v>
      </c>
      <c r="IS338" s="1">
        <v>0.18033940000000001</v>
      </c>
      <c r="IT338">
        <v>0.85520510000000005</v>
      </c>
      <c r="IU338">
        <v>22.921530000000001</v>
      </c>
      <c r="IV338" s="1">
        <v>6.5841600000000004E-3</v>
      </c>
      <c r="IW338" s="1">
        <v>0.16537479999999999</v>
      </c>
      <c r="IX338">
        <v>0.84717889999999996</v>
      </c>
      <c r="IY338">
        <v>22.406459999999999</v>
      </c>
      <c r="IZ338" s="1">
        <v>5.9904550000000004E-3</v>
      </c>
      <c r="JA338" s="1">
        <v>0.1516555</v>
      </c>
      <c r="JB338">
        <v>0.83991830000000001</v>
      </c>
      <c r="JC338">
        <v>22.021460000000001</v>
      </c>
      <c r="JD338" s="1">
        <v>5.4525390000000002E-3</v>
      </c>
      <c r="JE338" s="1">
        <v>0.13903950000000001</v>
      </c>
      <c r="JF338">
        <v>0.83337300000000003</v>
      </c>
      <c r="JG338">
        <v>22.33972</v>
      </c>
      <c r="JH338" s="1">
        <v>4.9584340000000003E-3</v>
      </c>
      <c r="JI338" s="1">
        <v>0.12728809999999999</v>
      </c>
      <c r="JJ338">
        <v>0.82754669999999997</v>
      </c>
      <c r="JK338">
        <v>23.226369999999999</v>
      </c>
      <c r="JL338" s="1">
        <v>4.495387E-3</v>
      </c>
      <c r="JM338" s="1">
        <v>0.11609360000000001</v>
      </c>
      <c r="JN338">
        <v>0.82246980000000003</v>
      </c>
      <c r="JO338">
        <v>24.435410000000001</v>
      </c>
      <c r="JP338" s="1">
        <v>4.0522350000000004E-3</v>
      </c>
      <c r="JQ338" s="1">
        <v>0.1052109</v>
      </c>
      <c r="JR338">
        <v>0.81810780000000005</v>
      </c>
      <c r="JS338">
        <v>25.664459999999998</v>
      </c>
      <c r="JT338" s="1">
        <v>3.6248869999999998E-3</v>
      </c>
      <c r="JU338" s="1">
        <v>9.4552540000000004E-2</v>
      </c>
      <c r="JV338">
        <v>0.81444629999999996</v>
      </c>
      <c r="JW338">
        <v>26.406839999999999</v>
      </c>
      <c r="JX338" s="1">
        <v>3.2145310000000001E-3</v>
      </c>
      <c r="JY338" s="1">
        <v>8.4184990000000001E-2</v>
      </c>
      <c r="JZ338">
        <v>0.81131569999999997</v>
      </c>
      <c r="KA338">
        <v>26.262370000000001</v>
      </c>
      <c r="KB338" s="1">
        <v>2.8306630000000002E-3</v>
      </c>
      <c r="KC338" s="1">
        <v>7.438873E-2</v>
      </c>
      <c r="KD338">
        <v>0.80868390000000001</v>
      </c>
      <c r="KE338">
        <v>25.658609999999999</v>
      </c>
      <c r="KF338" s="1">
        <v>2.4828020000000001E-3</v>
      </c>
      <c r="KG338" s="1">
        <v>6.5440330000000005E-2</v>
      </c>
      <c r="KH338">
        <v>0.80655549999999998</v>
      </c>
      <c r="KI338">
        <v>24.996040000000001</v>
      </c>
      <c r="KJ338" s="1">
        <v>2.178059E-3</v>
      </c>
      <c r="KK338" s="1">
        <v>5.7537600000000001E-2</v>
      </c>
      <c r="KL338">
        <v>0.80483780000000005</v>
      </c>
      <c r="KM338">
        <v>24.73535</v>
      </c>
      <c r="KN338" s="1">
        <v>1.916173E-3</v>
      </c>
      <c r="KO338" s="1">
        <v>5.0721670000000003E-2</v>
      </c>
      <c r="KP338">
        <v>0.80347279999999999</v>
      </c>
      <c r="KQ338">
        <v>24.843119999999999</v>
      </c>
      <c r="KR338" s="1">
        <v>1.6925899999999999E-3</v>
      </c>
      <c r="KS338" s="1">
        <v>4.4875409999999998E-2</v>
      </c>
      <c r="KT338">
        <v>0.80242999999999998</v>
      </c>
      <c r="KU338">
        <v>25.0578</v>
      </c>
      <c r="KV338" s="1">
        <v>1.4980289999999999E-3</v>
      </c>
      <c r="KW338" s="1">
        <v>3.9770609999999998E-2</v>
      </c>
      <c r="KX338">
        <v>0.80169310000000005</v>
      </c>
      <c r="KY338">
        <v>25.326450000000001</v>
      </c>
      <c r="KZ338" s="1">
        <v>1.323074E-3</v>
      </c>
      <c r="LA338" s="1">
        <v>3.5161959999999999E-2</v>
      </c>
      <c r="LB338">
        <v>0.80124830000000002</v>
      </c>
      <c r="LC338">
        <v>25.369579999999999</v>
      </c>
      <c r="LD338" s="1">
        <v>1.161072E-3</v>
      </c>
      <c r="LE338" s="1">
        <v>3.0883339999999999E-2</v>
      </c>
      <c r="LF338">
        <v>0.80105990000000005</v>
      </c>
      <c r="LG338">
        <v>25.10689</v>
      </c>
      <c r="LH338" s="1">
        <v>1.011124E-3</v>
      </c>
      <c r="LI338" s="1">
        <v>2.6911770000000002E-2</v>
      </c>
      <c r="LJ338">
        <v>0.80115210000000003</v>
      </c>
      <c r="LK338">
        <v>24.557549999999999</v>
      </c>
      <c r="LL338" s="1">
        <v>8.763528E-4</v>
      </c>
      <c r="LM338" s="1">
        <v>2.3330989999999999E-2</v>
      </c>
      <c r="LN338">
        <v>0.80145960000000005</v>
      </c>
      <c r="LO338">
        <v>24.022729999999999</v>
      </c>
      <c r="LP338" s="1">
        <v>7.6103870000000004E-4</v>
      </c>
      <c r="LQ338" s="1">
        <v>2.0258499999999999E-2</v>
      </c>
      <c r="LR338">
        <v>0.80201389999999995</v>
      </c>
      <c r="LS338">
        <v>24.06551</v>
      </c>
      <c r="LT338" s="1">
        <v>6.6715510000000004E-4</v>
      </c>
      <c r="LU338" s="1">
        <v>1.7752339999999998E-2</v>
      </c>
      <c r="LV338">
        <v>0.80275459999999998</v>
      </c>
      <c r="LW338">
        <v>24.637920000000001</v>
      </c>
      <c r="LX338" s="1">
        <v>5.9348389999999999E-4</v>
      </c>
      <c r="LY338" s="1">
        <v>1.57827E-2</v>
      </c>
      <c r="LZ338">
        <v>0.80363700000000005</v>
      </c>
      <c r="MA338">
        <v>25.56812</v>
      </c>
      <c r="MB338" s="1">
        <v>5.3617170000000002E-4</v>
      </c>
      <c r="MC338" s="1">
        <v>1.4246440000000001E-2</v>
      </c>
      <c r="MD338">
        <v>0.80462049999999996</v>
      </c>
      <c r="ME338">
        <v>26.503070000000001</v>
      </c>
      <c r="MF338" s="1">
        <v>4.9030299999999998E-4</v>
      </c>
      <c r="MG338" s="1">
        <v>1.3014690000000001E-2</v>
      </c>
      <c r="MH338">
        <v>0.80561559999999999</v>
      </c>
      <c r="MI338">
        <v>27.165510000000001</v>
      </c>
      <c r="MJ338" s="1">
        <v>4.5168820000000002E-4</v>
      </c>
      <c r="MK338" s="1">
        <v>1.1977170000000001E-2</v>
      </c>
      <c r="ML338">
        <v>0.80660189999999998</v>
      </c>
      <c r="MM338">
        <v>27.077729999999999</v>
      </c>
      <c r="MN338" s="1">
        <v>4.1761210000000002E-4</v>
      </c>
      <c r="MO338" s="1">
        <v>1.1062260000000001E-2</v>
      </c>
      <c r="MP338">
        <v>0.80751930000000005</v>
      </c>
      <c r="MQ338">
        <v>26.546240000000001</v>
      </c>
      <c r="MR338" s="1">
        <v>3.869085E-4</v>
      </c>
      <c r="MS338" s="1">
        <v>1.0238880000000001E-2</v>
      </c>
      <c r="MT338">
        <v>0.80830930000000001</v>
      </c>
      <c r="MU338">
        <v>25.880839999999999</v>
      </c>
      <c r="MV338" s="1">
        <v>3.5934939999999999E-4</v>
      </c>
      <c r="MW338" s="1">
        <v>9.5002439999999997E-3</v>
      </c>
      <c r="MX338">
        <v>0.80896889999999999</v>
      </c>
      <c r="MY338">
        <v>25.510090000000002</v>
      </c>
      <c r="MZ338" s="1">
        <v>3.3492549999999998E-4</v>
      </c>
      <c r="NA338" s="1">
        <v>8.8474620000000004E-3</v>
      </c>
      <c r="NB338">
        <v>0.80944749999999999</v>
      </c>
      <c r="NC338">
        <v>25.565829999999998</v>
      </c>
      <c r="ND338" s="1">
        <v>3.136263E-4</v>
      </c>
      <c r="NE338" s="1">
        <v>8.2793799999999994E-3</v>
      </c>
      <c r="NF338">
        <v>0.80944749999999999</v>
      </c>
      <c r="NG338">
        <v>25.565829999999998</v>
      </c>
      <c r="NH338" s="1">
        <v>3.136263E-4</v>
      </c>
      <c r="NI338" s="1">
        <v>8.2793799999999994E-3</v>
      </c>
      <c r="NJ338">
        <v>0.80944749999999999</v>
      </c>
      <c r="NK338">
        <v>25.565829999999998</v>
      </c>
      <c r="NL338" s="1">
        <v>3.136263E-4</v>
      </c>
      <c r="NM338" s="1">
        <v>8.2793799999999994E-3</v>
      </c>
      <c r="NN338">
        <v>0.80944749999999999</v>
      </c>
      <c r="NO338">
        <v>25.565829999999998</v>
      </c>
      <c r="NP338" s="1">
        <v>3.136263E-4</v>
      </c>
      <c r="NQ338" s="1">
        <v>8.2793799999999994E-3</v>
      </c>
      <c r="NR338">
        <v>0.80944749999999999</v>
      </c>
      <c r="NS338">
        <v>25.565829999999998</v>
      </c>
      <c r="NT338" s="1">
        <v>3.136263E-4</v>
      </c>
      <c r="NU338" s="1">
        <v>8.2793799999999994E-3</v>
      </c>
      <c r="NV338">
        <v>0.80944749999999999</v>
      </c>
      <c r="NW338">
        <v>25.565829999999998</v>
      </c>
      <c r="NX338" s="1">
        <v>3.136263E-4</v>
      </c>
      <c r="NY338" s="1">
        <v>8.2793799999999994E-3</v>
      </c>
      <c r="NZ338">
        <v>0.80944749999999999</v>
      </c>
      <c r="OA338">
        <v>25.565829999999998</v>
      </c>
      <c r="OB338" s="1">
        <v>3.136263E-4</v>
      </c>
      <c r="OC338" s="1">
        <v>8.2793799999999994E-3</v>
      </c>
      <c r="OD338">
        <v>0.80944749999999999</v>
      </c>
      <c r="OE338">
        <v>25.565829999999998</v>
      </c>
      <c r="OF338" s="1">
        <v>3.136263E-4</v>
      </c>
      <c r="OG338" s="1">
        <v>8.2793799999999994E-3</v>
      </c>
      <c r="OH338">
        <v>0.80944749999999999</v>
      </c>
      <c r="OI338">
        <v>25.565829999999998</v>
      </c>
      <c r="OJ338" s="1">
        <v>3.136263E-4</v>
      </c>
      <c r="OK338" s="1">
        <v>8.2793799999999994E-3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1.2960670000000001</v>
      </c>
      <c r="G339">
        <v>19.261780000000002</v>
      </c>
      <c r="H339">
        <v>0</v>
      </c>
      <c r="I339">
        <v>0</v>
      </c>
      <c r="J339">
        <v>1.2928090000000001</v>
      </c>
      <c r="K339">
        <v>19.418130000000001</v>
      </c>
      <c r="L339">
        <v>0</v>
      </c>
      <c r="M339">
        <v>0</v>
      </c>
      <c r="N339">
        <v>1.2895110000000001</v>
      </c>
      <c r="O339">
        <v>19.798999999999999</v>
      </c>
      <c r="P339">
        <v>0</v>
      </c>
      <c r="Q339">
        <v>0</v>
      </c>
      <c r="R339">
        <v>1.286173</v>
      </c>
      <c r="S339">
        <v>20.294450000000001</v>
      </c>
      <c r="T339">
        <v>0</v>
      </c>
      <c r="U339">
        <v>0</v>
      </c>
      <c r="V339">
        <v>1.2827390000000001</v>
      </c>
      <c r="W339">
        <v>21.0245</v>
      </c>
      <c r="X339">
        <v>0</v>
      </c>
      <c r="Y339">
        <v>0</v>
      </c>
      <c r="Z339">
        <v>1.279336</v>
      </c>
      <c r="AA339">
        <v>21.323910000000001</v>
      </c>
      <c r="AB339">
        <v>0</v>
      </c>
      <c r="AC339">
        <v>0</v>
      </c>
      <c r="AD339">
        <v>1.275954</v>
      </c>
      <c r="AE339">
        <v>20.995940000000001</v>
      </c>
      <c r="AF339">
        <v>0</v>
      </c>
      <c r="AG339">
        <v>0</v>
      </c>
      <c r="AH339">
        <v>1.272516</v>
      </c>
      <c r="AI339">
        <v>20.525649999999999</v>
      </c>
      <c r="AJ339">
        <v>0</v>
      </c>
      <c r="AK339">
        <v>0</v>
      </c>
      <c r="AL339">
        <v>1.2689870000000001</v>
      </c>
      <c r="AM339">
        <v>19.99633</v>
      </c>
      <c r="AN339">
        <v>0</v>
      </c>
      <c r="AO339">
        <v>0</v>
      </c>
      <c r="AP339">
        <v>1.2654289999999999</v>
      </c>
      <c r="AQ339">
        <v>20.020340000000001</v>
      </c>
      <c r="AR339">
        <v>0</v>
      </c>
      <c r="AS339">
        <v>0</v>
      </c>
      <c r="AT339">
        <v>1.2618780000000001</v>
      </c>
      <c r="AU339">
        <v>20.412739999999999</v>
      </c>
      <c r="AV339">
        <v>0</v>
      </c>
      <c r="AW339">
        <v>0</v>
      </c>
      <c r="AX339">
        <v>1.2582599999999999</v>
      </c>
      <c r="AY339">
        <v>20.874490000000002</v>
      </c>
      <c r="AZ339">
        <v>0</v>
      </c>
      <c r="BA339">
        <v>0</v>
      </c>
      <c r="BB339">
        <v>1.254661</v>
      </c>
      <c r="BC339">
        <v>21.455190000000002</v>
      </c>
      <c r="BD339">
        <v>0</v>
      </c>
      <c r="BE339">
        <v>0</v>
      </c>
      <c r="BF339">
        <v>1.2513700000000001</v>
      </c>
      <c r="BG339">
        <v>21.617059999999999</v>
      </c>
      <c r="BH339">
        <v>0</v>
      </c>
      <c r="BI339">
        <v>0</v>
      </c>
      <c r="BJ339">
        <v>1.24793</v>
      </c>
      <c r="BK339">
        <v>21.370509999999999</v>
      </c>
      <c r="BL339">
        <v>0</v>
      </c>
      <c r="BM339">
        <v>0</v>
      </c>
      <c r="BN339">
        <v>1.2442899999999999</v>
      </c>
      <c r="BO339">
        <v>21.075279999999999</v>
      </c>
      <c r="BP339">
        <v>0</v>
      </c>
      <c r="BQ339">
        <v>0</v>
      </c>
      <c r="BR339">
        <v>1.240629</v>
      </c>
      <c r="BS339">
        <v>20.79167</v>
      </c>
      <c r="BT339">
        <v>2.5715459999999998E-29</v>
      </c>
      <c r="BU339">
        <v>1.6556819999999999E-27</v>
      </c>
      <c r="BV339">
        <v>1.2369030000000001</v>
      </c>
      <c r="BW339">
        <v>20.604700000000001</v>
      </c>
      <c r="BX339" s="1">
        <v>5.5430709999999997E-21</v>
      </c>
      <c r="BY339" s="1">
        <v>3.5440580000000002E-19</v>
      </c>
      <c r="BZ339">
        <v>1.233128</v>
      </c>
      <c r="CA339">
        <v>20.85576</v>
      </c>
      <c r="CB339" s="1">
        <v>7.6264119999999998E-14</v>
      </c>
      <c r="CC339" s="1">
        <v>4.6725080000000003E-12</v>
      </c>
      <c r="CD339">
        <v>1.229303</v>
      </c>
      <c r="CE339">
        <v>21.122669999999999</v>
      </c>
      <c r="CF339" s="1">
        <v>1.764119E-9</v>
      </c>
      <c r="CG339" s="1">
        <v>1.1257900000000001E-7</v>
      </c>
      <c r="CH339">
        <v>1.2253719999999999</v>
      </c>
      <c r="CI339">
        <v>21.36908</v>
      </c>
      <c r="CJ339" s="1">
        <v>1.622304E-6</v>
      </c>
      <c r="CK339" s="1">
        <v>1.052067E-4</v>
      </c>
      <c r="CL339">
        <v>1.2214700000000001</v>
      </c>
      <c r="CM339">
        <v>21.336410000000001</v>
      </c>
      <c r="CN339" s="1">
        <v>2.8495899999999999E-4</v>
      </c>
      <c r="CO339" s="1">
        <v>1.8731029999999999E-2</v>
      </c>
      <c r="CP339">
        <v>1.2173860000000001</v>
      </c>
      <c r="CQ339">
        <v>21.15166</v>
      </c>
      <c r="CR339" s="1">
        <v>1.5243420000000001E-2</v>
      </c>
      <c r="CS339" s="1">
        <v>1.014256</v>
      </c>
      <c r="CT339">
        <v>1.213203</v>
      </c>
      <c r="CU339">
        <v>20.84816</v>
      </c>
      <c r="CV339" s="1">
        <v>0.3178223</v>
      </c>
      <c r="CW339" s="1">
        <v>21.374860000000002</v>
      </c>
      <c r="CX339">
        <v>1.2086030000000001</v>
      </c>
      <c r="CY339">
        <v>20.384820000000001</v>
      </c>
      <c r="CZ339" s="1">
        <v>3.0281899999999999</v>
      </c>
      <c r="DA339">
        <v>205.56729999999999</v>
      </c>
      <c r="DB339">
        <v>1.2035260000000001</v>
      </c>
      <c r="DC339">
        <v>20.020790000000002</v>
      </c>
      <c r="DD339" s="1">
        <v>14.82185</v>
      </c>
      <c r="DE339">
        <v>1015.7569999999999</v>
      </c>
      <c r="DF339">
        <v>1.19743</v>
      </c>
      <c r="DG339">
        <v>20.004020000000001</v>
      </c>
      <c r="DH339">
        <v>40.790109999999999</v>
      </c>
      <c r="DI339">
        <v>2822.0160000000001</v>
      </c>
      <c r="DJ339">
        <v>1.19007</v>
      </c>
      <c r="DK339">
        <v>20.164100000000001</v>
      </c>
      <c r="DL339">
        <v>68.024069999999995</v>
      </c>
      <c r="DM339">
        <v>4754.6080000000002</v>
      </c>
      <c r="DN339">
        <v>1.181351</v>
      </c>
      <c r="DO339">
        <v>20.48433</v>
      </c>
      <c r="DP339">
        <v>73.476650000000006</v>
      </c>
      <c r="DQ339">
        <v>5192.8230000000003</v>
      </c>
      <c r="DR339">
        <v>1.17276</v>
      </c>
      <c r="DS339">
        <v>20.53274</v>
      </c>
      <c r="DT339">
        <v>54.609250000000003</v>
      </c>
      <c r="DU339">
        <v>3899.875</v>
      </c>
      <c r="DV339">
        <v>1.163627</v>
      </c>
      <c r="DW339">
        <v>20.282</v>
      </c>
      <c r="DX339">
        <v>29.360309999999998</v>
      </c>
      <c r="DY339">
        <v>2119.6489999999999</v>
      </c>
      <c r="DZ339">
        <v>1.153184</v>
      </c>
      <c r="EA339">
        <v>19.9359</v>
      </c>
      <c r="EB339">
        <v>11.92911</v>
      </c>
      <c r="EC339">
        <v>871.00130000000001</v>
      </c>
      <c r="ED339">
        <v>1.1417409999999999</v>
      </c>
      <c r="EE339">
        <v>19.49539</v>
      </c>
      <c r="EF339">
        <v>3.8334779999999999</v>
      </c>
      <c r="EG339">
        <v>283.31029999999998</v>
      </c>
      <c r="EH339">
        <v>1.130428</v>
      </c>
      <c r="EI339">
        <v>19.341180000000001</v>
      </c>
      <c r="EJ339">
        <v>1.033962</v>
      </c>
      <c r="EK339">
        <v>77.251909999999995</v>
      </c>
      <c r="EL339">
        <v>1.118933</v>
      </c>
      <c r="EM339">
        <v>19.46378</v>
      </c>
      <c r="EN339">
        <v>0.26883469999999998</v>
      </c>
      <c r="EO339">
        <v>20.229949999999999</v>
      </c>
      <c r="EP339">
        <v>1.1071489999999999</v>
      </c>
      <c r="EQ339">
        <v>19.514520000000001</v>
      </c>
      <c r="ER339">
        <v>9.4894809999999996E-2</v>
      </c>
      <c r="ES339">
        <v>7.1221769999999998</v>
      </c>
      <c r="ET339">
        <v>1.095871</v>
      </c>
      <c r="EU339">
        <v>19.78453</v>
      </c>
      <c r="EV339">
        <v>5.9905920000000001E-2</v>
      </c>
      <c r="EW339">
        <v>4.4762760000000004</v>
      </c>
      <c r="EX339">
        <v>1.0838699999999999</v>
      </c>
      <c r="EY339">
        <v>20.03256</v>
      </c>
      <c r="EZ339">
        <v>5.3074259999999998E-2</v>
      </c>
      <c r="FA339">
        <v>3.9799660000000001</v>
      </c>
      <c r="FB339">
        <v>1.0724119999999999</v>
      </c>
      <c r="FC339">
        <v>19.783069999999999</v>
      </c>
      <c r="FD339">
        <v>5.1565159999999999E-2</v>
      </c>
      <c r="FE339">
        <v>3.8917280000000001</v>
      </c>
      <c r="FF339">
        <v>1.0603089999999999</v>
      </c>
      <c r="FG339">
        <v>19.468710000000002</v>
      </c>
      <c r="FH339" s="1">
        <v>5.0593949999999999E-2</v>
      </c>
      <c r="FI339">
        <v>3.8478949999999998</v>
      </c>
      <c r="FJ339">
        <v>1.0485249999999999</v>
      </c>
      <c r="FK339">
        <v>19.212350000000001</v>
      </c>
      <c r="FL339" s="1">
        <v>4.8949359999999997E-2</v>
      </c>
      <c r="FM339">
        <v>3.7508330000000001</v>
      </c>
      <c r="FN339">
        <v>1.036886</v>
      </c>
      <c r="FO339">
        <v>19.352799999999998</v>
      </c>
      <c r="FP339" s="1">
        <v>4.6347670000000001E-2</v>
      </c>
      <c r="FQ339" s="1">
        <v>3.5787810000000002</v>
      </c>
      <c r="FR339">
        <v>1.0253570000000001</v>
      </c>
      <c r="FS339">
        <v>19.792770000000001</v>
      </c>
      <c r="FT339" s="1">
        <v>4.3083639999999999E-2</v>
      </c>
      <c r="FU339" s="1">
        <v>3.3519920000000001</v>
      </c>
      <c r="FV339">
        <v>1.0137119999999999</v>
      </c>
      <c r="FW339">
        <v>20.35736</v>
      </c>
      <c r="FX339" s="1">
        <v>3.9577269999999998E-2</v>
      </c>
      <c r="FY339" s="1">
        <v>3.102214</v>
      </c>
      <c r="FZ339">
        <v>1.002132</v>
      </c>
      <c r="GA339">
        <v>20.902830000000002</v>
      </c>
      <c r="GB339" s="1">
        <v>3.609383E-2</v>
      </c>
      <c r="GC339" s="1">
        <v>2.8500589999999999</v>
      </c>
      <c r="GD339">
        <v>0.99131780000000003</v>
      </c>
      <c r="GE339">
        <v>21.028739999999999</v>
      </c>
      <c r="GF339" s="1">
        <v>3.2850949999999997E-2</v>
      </c>
      <c r="GG339" s="1">
        <v>2.6105999999999998</v>
      </c>
      <c r="GH339">
        <v>0.98059640000000003</v>
      </c>
      <c r="GI339">
        <v>20.5779</v>
      </c>
      <c r="GJ339" s="1">
        <v>2.9851630000000001E-2</v>
      </c>
      <c r="GK339" s="1">
        <v>2.387883</v>
      </c>
      <c r="GL339">
        <v>0.96933389999999997</v>
      </c>
      <c r="GM339">
        <v>20.120819999999998</v>
      </c>
      <c r="GN339" s="1">
        <v>2.712469E-2</v>
      </c>
      <c r="GO339" s="1">
        <v>2.1852559999999999</v>
      </c>
      <c r="GP339">
        <v>0.95791859999999995</v>
      </c>
      <c r="GQ339">
        <v>19.839639999999999</v>
      </c>
      <c r="GR339" s="1">
        <v>2.4655380000000001E-2</v>
      </c>
      <c r="GS339" s="1">
        <v>2.000248</v>
      </c>
      <c r="GT339">
        <v>0.94654260000000001</v>
      </c>
      <c r="GU339">
        <v>20.169080000000001</v>
      </c>
      <c r="GV339" s="1">
        <v>2.240793E-2</v>
      </c>
      <c r="GW339" s="1">
        <v>1.83046</v>
      </c>
      <c r="GX339">
        <v>0.93501279999999998</v>
      </c>
      <c r="GY339">
        <v>20.923999999999999</v>
      </c>
      <c r="GZ339" s="1">
        <v>2.0353949999999999E-2</v>
      </c>
      <c r="HA339" s="1">
        <v>1.6750670000000001</v>
      </c>
      <c r="HB339">
        <v>0.92351839999999996</v>
      </c>
      <c r="HC339">
        <v>21.805579999999999</v>
      </c>
      <c r="HD339" s="1">
        <v>1.849363E-2</v>
      </c>
      <c r="HE339" s="1">
        <v>1.533347</v>
      </c>
      <c r="HF339">
        <v>0.91215190000000002</v>
      </c>
      <c r="HG339">
        <v>22.48911</v>
      </c>
      <c r="HH339" s="1">
        <v>1.6820160000000001E-2</v>
      </c>
      <c r="HI339" s="1">
        <v>1.4050480000000001</v>
      </c>
      <c r="HJ339">
        <v>0.9008678</v>
      </c>
      <c r="HK339">
        <v>22.657859999999999</v>
      </c>
      <c r="HL339" s="1">
        <v>1.529909E-2</v>
      </c>
      <c r="HM339" s="1">
        <v>1.2874989999999999</v>
      </c>
      <c r="HN339">
        <v>0.8901734</v>
      </c>
      <c r="HO339">
        <v>22.176480000000002</v>
      </c>
      <c r="HP339" s="1">
        <v>1.3926010000000001E-2</v>
      </c>
      <c r="HQ339" s="1">
        <v>1.180186</v>
      </c>
      <c r="HR339">
        <v>0.87946020000000003</v>
      </c>
      <c r="HS339">
        <v>21.593299999999999</v>
      </c>
      <c r="HT339" s="1">
        <v>1.2691320000000001E-2</v>
      </c>
      <c r="HU339" s="1">
        <v>1.08304</v>
      </c>
      <c r="HV339">
        <v>0.86930099999999999</v>
      </c>
      <c r="HW339">
        <v>21.16854</v>
      </c>
      <c r="HX339" s="1">
        <v>1.1571649999999999E-2</v>
      </c>
      <c r="HY339" s="1">
        <v>0.9940485</v>
      </c>
      <c r="HZ339">
        <v>0.85922220000000005</v>
      </c>
      <c r="IA339">
        <v>21.35314</v>
      </c>
      <c r="IB339" s="1">
        <v>1.0555210000000001E-2</v>
      </c>
      <c r="IC339" s="1">
        <v>0.91303369999999995</v>
      </c>
      <c r="ID339">
        <v>0.84914789999999996</v>
      </c>
      <c r="IE339">
        <v>21.564319999999999</v>
      </c>
      <c r="IF339" s="1">
        <v>9.620689E-3</v>
      </c>
      <c r="IG339" s="1">
        <v>0.83830950000000004</v>
      </c>
      <c r="IH339">
        <v>0.83918649999999995</v>
      </c>
      <c r="II339">
        <v>22.163319999999999</v>
      </c>
      <c r="IJ339" s="1">
        <v>8.7596170000000008E-3</v>
      </c>
      <c r="IK339" s="1">
        <v>0.76921859999999997</v>
      </c>
      <c r="IL339">
        <v>0.82918179999999997</v>
      </c>
      <c r="IM339">
        <v>22.878240000000002</v>
      </c>
      <c r="IN339" s="1">
        <v>7.9684140000000001E-3</v>
      </c>
      <c r="IO339" s="1">
        <v>0.70533380000000001</v>
      </c>
      <c r="IP339">
        <v>0.81991700000000001</v>
      </c>
      <c r="IQ339">
        <v>23.235289999999999</v>
      </c>
      <c r="IR339" s="1">
        <v>7.2486620000000003E-3</v>
      </c>
      <c r="IS339" s="1">
        <v>0.6465071</v>
      </c>
      <c r="IT339">
        <v>0.81125959999999997</v>
      </c>
      <c r="IU339">
        <v>22.927150000000001</v>
      </c>
      <c r="IV339" s="1">
        <v>6.591497E-3</v>
      </c>
      <c r="IW339" s="1">
        <v>0.5921997</v>
      </c>
      <c r="IX339">
        <v>0.80335000000000001</v>
      </c>
      <c r="IY339">
        <v>22.414629999999999</v>
      </c>
      <c r="IZ339" s="1">
        <v>5.9972339999999997E-3</v>
      </c>
      <c r="JA339" s="1">
        <v>0.54250960000000004</v>
      </c>
      <c r="JB339">
        <v>0.79619249999999997</v>
      </c>
      <c r="JC339">
        <v>22.033280000000001</v>
      </c>
      <c r="JD339" s="1">
        <v>5.4588429999999997E-3</v>
      </c>
      <c r="JE339" s="1">
        <v>0.49691590000000002</v>
      </c>
      <c r="JF339">
        <v>0.78975649999999997</v>
      </c>
      <c r="JG339">
        <v>22.34376</v>
      </c>
      <c r="JH339" s="1">
        <v>4.9643990000000004E-3</v>
      </c>
      <c r="JI339" s="1">
        <v>0.45456400000000002</v>
      </c>
      <c r="JJ339">
        <v>0.7840433</v>
      </c>
      <c r="JK339">
        <v>23.218579999999999</v>
      </c>
      <c r="JL339" s="1">
        <v>4.5011620000000004E-3</v>
      </c>
      <c r="JM339" s="1">
        <v>0.41434369999999998</v>
      </c>
      <c r="JN339">
        <v>0.77903429999999996</v>
      </c>
      <c r="JO339">
        <v>24.420120000000001</v>
      </c>
      <c r="JP339" s="1">
        <v>4.0579170000000003E-3</v>
      </c>
      <c r="JQ339" s="1">
        <v>0.37535449999999998</v>
      </c>
      <c r="JR339">
        <v>0.7747387</v>
      </c>
      <c r="JS339">
        <v>25.644200000000001</v>
      </c>
      <c r="JT339" s="1">
        <v>3.6304919999999999E-3</v>
      </c>
      <c r="JU339" s="1">
        <v>0.33724019999999999</v>
      </c>
      <c r="JV339">
        <v>0.77112820000000004</v>
      </c>
      <c r="JW339">
        <v>26.389330000000001</v>
      </c>
      <c r="JX339" s="1">
        <v>3.2199540000000001E-3</v>
      </c>
      <c r="JY339" s="1">
        <v>0.3002167</v>
      </c>
      <c r="JZ339">
        <v>0.76803999999999994</v>
      </c>
      <c r="KA339">
        <v>26.264980000000001</v>
      </c>
      <c r="KB339" s="1">
        <v>2.835747E-3</v>
      </c>
      <c r="KC339" s="1">
        <v>0.26523400000000003</v>
      </c>
      <c r="KD339">
        <v>0.76547310000000002</v>
      </c>
      <c r="KE339">
        <v>25.673169999999999</v>
      </c>
      <c r="KF339" s="1">
        <v>2.4873970000000001E-3</v>
      </c>
      <c r="KG339" s="1">
        <v>0.2332767</v>
      </c>
      <c r="KH339">
        <v>0.76336800000000005</v>
      </c>
      <c r="KI339">
        <v>25.014189999999999</v>
      </c>
      <c r="KJ339" s="1">
        <v>2.1820820000000001E-3</v>
      </c>
      <c r="KK339" s="1">
        <v>0.20504220000000001</v>
      </c>
      <c r="KL339">
        <v>0.76166739999999999</v>
      </c>
      <c r="KM339">
        <v>24.752649999999999</v>
      </c>
      <c r="KN339" s="1">
        <v>1.919635E-3</v>
      </c>
      <c r="KO339" s="1">
        <v>0.18068600000000001</v>
      </c>
      <c r="KP339">
        <v>0.76031269999999995</v>
      </c>
      <c r="KQ339">
        <v>24.84591</v>
      </c>
      <c r="KR339" s="1">
        <v>1.6955780000000001E-3</v>
      </c>
      <c r="KS339" s="1">
        <v>0.15981129999999999</v>
      </c>
      <c r="KT339">
        <v>0.75930580000000003</v>
      </c>
      <c r="KU339">
        <v>25.061450000000001</v>
      </c>
      <c r="KV339" s="1">
        <v>1.500672E-3</v>
      </c>
      <c r="KW339" s="1">
        <v>0.14161260000000001</v>
      </c>
      <c r="KX339">
        <v>0.75856780000000001</v>
      </c>
      <c r="KY339">
        <v>25.31983</v>
      </c>
      <c r="KZ339" s="1">
        <v>1.325494E-3</v>
      </c>
      <c r="LA339" s="1">
        <v>0.12521189999999999</v>
      </c>
      <c r="LB339">
        <v>0.7581464</v>
      </c>
      <c r="LC339">
        <v>25.365749999999998</v>
      </c>
      <c r="LD339" s="1">
        <v>1.1633290000000001E-3</v>
      </c>
      <c r="LE339" s="1">
        <v>0.1100052</v>
      </c>
      <c r="LF339">
        <v>0.75794790000000001</v>
      </c>
      <c r="LG339">
        <v>25.113230000000001</v>
      </c>
      <c r="LH339" s="1">
        <v>1.0132069999999999E-3</v>
      </c>
      <c r="LI339" s="1">
        <v>9.5884090000000005E-2</v>
      </c>
      <c r="LJ339">
        <v>0.75805210000000001</v>
      </c>
      <c r="LK339">
        <v>24.570550000000001</v>
      </c>
      <c r="LL339" s="1">
        <v>8.7819730000000004E-4</v>
      </c>
      <c r="LM339" s="1">
        <v>8.3141300000000001E-2</v>
      </c>
      <c r="LN339">
        <v>0.75835430000000004</v>
      </c>
      <c r="LO339">
        <v>24.042179999999998</v>
      </c>
      <c r="LP339" s="1">
        <v>7.6258999999999995E-4</v>
      </c>
      <c r="LQ339" s="1">
        <v>7.2184079999999998E-2</v>
      </c>
      <c r="LR339">
        <v>0.75889680000000004</v>
      </c>
      <c r="LS339">
        <v>24.079000000000001</v>
      </c>
      <c r="LT339" s="1">
        <v>6.6840070000000001E-4</v>
      </c>
      <c r="LU339" s="1">
        <v>6.3230980000000006E-2</v>
      </c>
      <c r="LV339">
        <v>0.75962189999999996</v>
      </c>
      <c r="LW339">
        <v>24.640239999999999</v>
      </c>
      <c r="LX339" s="1">
        <v>5.9445560000000001E-4</v>
      </c>
      <c r="LY339" s="1">
        <v>5.6187750000000002E-2</v>
      </c>
      <c r="LZ339">
        <v>0.76048570000000004</v>
      </c>
      <c r="MA339">
        <v>25.560379999999999</v>
      </c>
      <c r="MB339" s="1">
        <v>5.3693440000000001E-4</v>
      </c>
      <c r="MC339" s="1">
        <v>5.0695560000000001E-2</v>
      </c>
      <c r="MD339">
        <v>0.76144869999999998</v>
      </c>
      <c r="ME339">
        <v>26.490600000000001</v>
      </c>
      <c r="MF339" s="1">
        <v>4.9092519999999998E-4</v>
      </c>
      <c r="MG339" s="1">
        <v>4.629979E-2</v>
      </c>
      <c r="MH339">
        <v>0.76243950000000005</v>
      </c>
      <c r="MI339">
        <v>27.151299999999999</v>
      </c>
      <c r="MJ339" s="1">
        <v>4.5222200000000001E-4</v>
      </c>
      <c r="MK339" s="1">
        <v>4.2604749999999997E-2</v>
      </c>
      <c r="ML339">
        <v>0.76340669999999999</v>
      </c>
      <c r="MM339">
        <v>27.07873</v>
      </c>
      <c r="MN339" s="1">
        <v>4.1808779999999999E-4</v>
      </c>
      <c r="MO339" s="1">
        <v>3.9351480000000001E-2</v>
      </c>
      <c r="MP339">
        <v>0.76430690000000001</v>
      </c>
      <c r="MQ339">
        <v>26.559570000000001</v>
      </c>
      <c r="MR339" s="1">
        <v>3.8733730000000002E-4</v>
      </c>
      <c r="MS339" s="1">
        <v>3.642521E-2</v>
      </c>
      <c r="MT339">
        <v>0.76508359999999997</v>
      </c>
      <c r="MU339">
        <v>25.900079999999999</v>
      </c>
      <c r="MV339" s="1">
        <v>3.5973130000000001E-4</v>
      </c>
      <c r="MW339" s="1">
        <v>3.3797000000000001E-2</v>
      </c>
      <c r="MX339">
        <v>0.76573279999999999</v>
      </c>
      <c r="MY339">
        <v>25.530919999999998</v>
      </c>
      <c r="MZ339" s="1">
        <v>3.3526129999999999E-4</v>
      </c>
      <c r="NA339" s="1">
        <v>3.1473569999999999E-2</v>
      </c>
      <c r="NB339">
        <v>0.7662061</v>
      </c>
      <c r="NC339">
        <v>25.57856</v>
      </c>
      <c r="ND339" s="1">
        <v>3.1391699999999998E-4</v>
      </c>
      <c r="NE339" s="1">
        <v>2.9448780000000001E-2</v>
      </c>
      <c r="NF339">
        <v>0.7662061</v>
      </c>
      <c r="NG339">
        <v>25.57856</v>
      </c>
      <c r="NH339" s="1">
        <v>3.1391699999999998E-4</v>
      </c>
      <c r="NI339" s="1">
        <v>2.9448780000000001E-2</v>
      </c>
      <c r="NJ339">
        <v>0.7662061</v>
      </c>
      <c r="NK339">
        <v>25.57856</v>
      </c>
      <c r="NL339" s="1">
        <v>3.1391699999999998E-4</v>
      </c>
      <c r="NM339" s="1">
        <v>2.9448780000000001E-2</v>
      </c>
      <c r="NN339">
        <v>0.7662061</v>
      </c>
      <c r="NO339">
        <v>25.57856</v>
      </c>
      <c r="NP339" s="1">
        <v>3.1391699999999998E-4</v>
      </c>
      <c r="NQ339" s="1">
        <v>2.9448780000000001E-2</v>
      </c>
      <c r="NR339">
        <v>0.7662061</v>
      </c>
      <c r="NS339">
        <v>25.57856</v>
      </c>
      <c r="NT339" s="1">
        <v>3.1391699999999998E-4</v>
      </c>
      <c r="NU339" s="1">
        <v>2.9448780000000001E-2</v>
      </c>
      <c r="NV339">
        <v>0.7662061</v>
      </c>
      <c r="NW339">
        <v>25.57856</v>
      </c>
      <c r="NX339" s="1">
        <v>3.1391699999999998E-4</v>
      </c>
      <c r="NY339" s="1">
        <v>2.9448780000000001E-2</v>
      </c>
      <c r="NZ339">
        <v>0.7662061</v>
      </c>
      <c r="OA339">
        <v>25.57856</v>
      </c>
      <c r="OB339" s="1">
        <v>3.1391699999999998E-4</v>
      </c>
      <c r="OC339" s="1">
        <v>2.9448780000000001E-2</v>
      </c>
      <c r="OD339">
        <v>0.7662061</v>
      </c>
      <c r="OE339">
        <v>25.57856</v>
      </c>
      <c r="OF339" s="1">
        <v>3.1391699999999998E-4</v>
      </c>
      <c r="OG339" s="1">
        <v>2.9448780000000001E-2</v>
      </c>
      <c r="OH339">
        <v>0.7662061</v>
      </c>
      <c r="OI339">
        <v>25.57856</v>
      </c>
      <c r="OJ339" s="1">
        <v>3.1391699999999998E-4</v>
      </c>
      <c r="OK339" s="1">
        <v>2.9448780000000001E-2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1.2287950000000001</v>
      </c>
      <c r="G340">
        <v>19.274760000000001</v>
      </c>
      <c r="H340">
        <v>0</v>
      </c>
      <c r="I340">
        <v>0</v>
      </c>
      <c r="J340">
        <v>1.2260150000000001</v>
      </c>
      <c r="K340">
        <v>19.42389</v>
      </c>
      <c r="L340">
        <v>0</v>
      </c>
      <c r="M340">
        <v>0</v>
      </c>
      <c r="N340">
        <v>1.2231879999999999</v>
      </c>
      <c r="O340">
        <v>19.80002</v>
      </c>
      <c r="P340">
        <v>0</v>
      </c>
      <c r="Q340">
        <v>0</v>
      </c>
      <c r="R340">
        <v>1.220232</v>
      </c>
      <c r="S340">
        <v>20.291049999999998</v>
      </c>
      <c r="T340">
        <v>0</v>
      </c>
      <c r="U340">
        <v>0</v>
      </c>
      <c r="V340">
        <v>1.217211</v>
      </c>
      <c r="W340">
        <v>21.016909999999999</v>
      </c>
      <c r="X340">
        <v>0</v>
      </c>
      <c r="Y340">
        <v>0</v>
      </c>
      <c r="Z340">
        <v>1.2142219999999999</v>
      </c>
      <c r="AA340">
        <v>21.32263</v>
      </c>
      <c r="AB340">
        <v>0</v>
      </c>
      <c r="AC340">
        <v>0</v>
      </c>
      <c r="AD340">
        <v>1.2112560000000001</v>
      </c>
      <c r="AE340">
        <v>21.002050000000001</v>
      </c>
      <c r="AF340">
        <v>0</v>
      </c>
      <c r="AG340">
        <v>0</v>
      </c>
      <c r="AH340">
        <v>1.208278</v>
      </c>
      <c r="AI340">
        <v>20.53594</v>
      </c>
      <c r="AJ340">
        <v>0</v>
      </c>
      <c r="AK340">
        <v>0</v>
      </c>
      <c r="AL340">
        <v>1.2052719999999999</v>
      </c>
      <c r="AM340">
        <v>20.011009999999999</v>
      </c>
      <c r="AN340">
        <v>0</v>
      </c>
      <c r="AO340">
        <v>0</v>
      </c>
      <c r="AP340">
        <v>1.202237</v>
      </c>
      <c r="AQ340">
        <v>20.028390000000002</v>
      </c>
      <c r="AR340">
        <v>0</v>
      </c>
      <c r="AS340">
        <v>0</v>
      </c>
      <c r="AT340">
        <v>1.19919</v>
      </c>
      <c r="AU340">
        <v>20.414629999999999</v>
      </c>
      <c r="AV340">
        <v>0</v>
      </c>
      <c r="AW340">
        <v>0</v>
      </c>
      <c r="AX340">
        <v>1.1961219999999999</v>
      </c>
      <c r="AY340">
        <v>20.872530000000001</v>
      </c>
      <c r="AZ340">
        <v>0</v>
      </c>
      <c r="BA340">
        <v>0</v>
      </c>
      <c r="BB340">
        <v>1.1930460000000001</v>
      </c>
      <c r="BC340">
        <v>21.449819999999999</v>
      </c>
      <c r="BD340">
        <v>0</v>
      </c>
      <c r="BE340">
        <v>0</v>
      </c>
      <c r="BF340">
        <v>1.190339</v>
      </c>
      <c r="BG340">
        <v>21.616800000000001</v>
      </c>
      <c r="BH340">
        <v>0</v>
      </c>
      <c r="BI340">
        <v>0</v>
      </c>
      <c r="BJ340">
        <v>1.1874929999999999</v>
      </c>
      <c r="BK340">
        <v>21.374389999999998</v>
      </c>
      <c r="BL340">
        <v>0</v>
      </c>
      <c r="BM340">
        <v>0</v>
      </c>
      <c r="BN340">
        <v>1.1844760000000001</v>
      </c>
      <c r="BO340">
        <v>21.079809999999998</v>
      </c>
      <c r="BP340">
        <v>0</v>
      </c>
      <c r="BQ340">
        <v>0</v>
      </c>
      <c r="BR340">
        <v>1.181427</v>
      </c>
      <c r="BS340">
        <v>20.79851</v>
      </c>
      <c r="BT340">
        <v>1.95471E-29</v>
      </c>
      <c r="BU340">
        <v>1.030432E-27</v>
      </c>
      <c r="BV340">
        <v>1.178337</v>
      </c>
      <c r="BW340">
        <v>20.610150000000001</v>
      </c>
      <c r="BX340" s="1">
        <v>4.8311029999999997E-21</v>
      </c>
      <c r="BY340" s="1">
        <v>2.6689399999999999E-19</v>
      </c>
      <c r="BZ340">
        <v>1.1751830000000001</v>
      </c>
      <c r="CA340">
        <v>20.855350000000001</v>
      </c>
      <c r="CB340" s="1">
        <v>6.0598499999999994E-14</v>
      </c>
      <c r="CC340" s="1">
        <v>3.2717189999999999E-12</v>
      </c>
      <c r="CD340">
        <v>1.1719850000000001</v>
      </c>
      <c r="CE340">
        <v>21.121200000000002</v>
      </c>
      <c r="CF340" s="1">
        <v>1.513692E-9</v>
      </c>
      <c r="CG340" s="1">
        <v>8.3829000000000002E-8</v>
      </c>
      <c r="CH340">
        <v>1.1687270000000001</v>
      </c>
      <c r="CI340">
        <v>21.365659999999998</v>
      </c>
      <c r="CJ340" s="1">
        <v>1.4355320000000001E-6</v>
      </c>
      <c r="CK340" s="1">
        <v>8.0343359999999998E-5</v>
      </c>
      <c r="CL340">
        <v>1.1654690000000001</v>
      </c>
      <c r="CM340">
        <v>21.336259999999999</v>
      </c>
      <c r="CN340" s="1">
        <v>2.5789330000000003E-4</v>
      </c>
      <c r="CO340" s="1">
        <v>1.457845E-2</v>
      </c>
      <c r="CP340">
        <v>1.1620600000000001</v>
      </c>
      <c r="CQ340">
        <v>21.154060000000001</v>
      </c>
      <c r="CR340" s="1">
        <v>1.4056280000000001E-2</v>
      </c>
      <c r="CS340" s="1">
        <v>0.80232870000000001</v>
      </c>
      <c r="CT340">
        <v>1.158561</v>
      </c>
      <c r="CU340">
        <v>20.852799999999998</v>
      </c>
      <c r="CV340" s="1">
        <v>0.29794120000000002</v>
      </c>
      <c r="CW340" s="1">
        <v>17.15934</v>
      </c>
      <c r="CX340">
        <v>1.1547210000000001</v>
      </c>
      <c r="CY340">
        <v>20.392440000000001</v>
      </c>
      <c r="CZ340" s="1">
        <v>2.8815040000000001</v>
      </c>
      <c r="DA340">
        <v>167.3073</v>
      </c>
      <c r="DB340">
        <v>1.150439</v>
      </c>
      <c r="DC340">
        <v>20.028179999999999</v>
      </c>
      <c r="DD340">
        <v>14.301769999999999</v>
      </c>
      <c r="DE340">
        <v>837.50310000000002</v>
      </c>
      <c r="DF340">
        <v>1.1452290000000001</v>
      </c>
      <c r="DG340">
        <v>20.008379999999999</v>
      </c>
      <c r="DH340">
        <v>39.883150000000001</v>
      </c>
      <c r="DI340">
        <v>2355.8719999999998</v>
      </c>
      <c r="DJ340">
        <v>1.1389450000000001</v>
      </c>
      <c r="DK340">
        <v>20.16554</v>
      </c>
      <c r="DL340">
        <v>67.353440000000006</v>
      </c>
      <c r="DM340">
        <v>4016.404</v>
      </c>
      <c r="DN340">
        <v>1.1314360000000001</v>
      </c>
      <c r="DO340">
        <v>20.48218</v>
      </c>
      <c r="DP340">
        <v>73.643069999999994</v>
      </c>
      <c r="DQ340">
        <v>4436.42</v>
      </c>
      <c r="DR340">
        <v>1.124018</v>
      </c>
      <c r="DS340">
        <v>20.530080000000002</v>
      </c>
      <c r="DT340">
        <v>55.359749999999998</v>
      </c>
      <c r="DU340">
        <v>3367.0749999999998</v>
      </c>
      <c r="DV340">
        <v>1.116519</v>
      </c>
      <c r="DW340">
        <v>20.286380000000001</v>
      </c>
      <c r="DX340">
        <v>30.100629999999999</v>
      </c>
      <c r="DY340">
        <v>1848.48</v>
      </c>
      <c r="DZ340">
        <v>1.1082799999999999</v>
      </c>
      <c r="EA340">
        <v>19.942620000000002</v>
      </c>
      <c r="EB340">
        <v>12.36426</v>
      </c>
      <c r="EC340">
        <v>766.52980000000002</v>
      </c>
      <c r="ED340">
        <v>1.0993539999999999</v>
      </c>
      <c r="EE340">
        <v>19.507390000000001</v>
      </c>
      <c r="EF340">
        <v>4.0147120000000003</v>
      </c>
      <c r="EG340">
        <v>251.31659999999999</v>
      </c>
      <c r="EH340">
        <v>1.0907070000000001</v>
      </c>
      <c r="EI340">
        <v>19.352049999999998</v>
      </c>
      <c r="EJ340">
        <v>1.091731</v>
      </c>
      <c r="EK340">
        <v>68.901200000000003</v>
      </c>
      <c r="EL340">
        <v>1.0818920000000001</v>
      </c>
      <c r="EM340">
        <v>19.469539999999999</v>
      </c>
      <c r="EN340">
        <v>0.28367969999999998</v>
      </c>
      <c r="EO340">
        <v>17.982990000000001</v>
      </c>
      <c r="EP340">
        <v>1.0728660000000001</v>
      </c>
      <c r="EQ340">
        <v>19.52223</v>
      </c>
      <c r="ER340">
        <v>9.8140019999999994E-2</v>
      </c>
      <c r="ES340">
        <v>6.188472</v>
      </c>
      <c r="ET340">
        <v>1.064495</v>
      </c>
      <c r="EU340">
        <v>19.784839999999999</v>
      </c>
      <c r="EV340">
        <v>6.0543529999999998E-2</v>
      </c>
      <c r="EW340">
        <v>3.7893880000000002</v>
      </c>
      <c r="EX340">
        <v>1.055377</v>
      </c>
      <c r="EY340">
        <v>20.02815</v>
      </c>
      <c r="EZ340">
        <v>5.3184759999999998E-2</v>
      </c>
      <c r="FA340">
        <v>3.3313700000000002</v>
      </c>
      <c r="FB340">
        <v>1.0466219999999999</v>
      </c>
      <c r="FC340">
        <v>19.786190000000001</v>
      </c>
      <c r="FD340">
        <v>5.1580470000000003E-2</v>
      </c>
      <c r="FE340">
        <v>3.244434</v>
      </c>
      <c r="FF340">
        <v>1.03759</v>
      </c>
      <c r="FG340">
        <v>19.470790000000001</v>
      </c>
      <c r="FH340" s="1">
        <v>5.061562E-2</v>
      </c>
      <c r="FI340">
        <v>3.2003249999999999</v>
      </c>
      <c r="FJ340">
        <v>1.0292669999999999</v>
      </c>
      <c r="FK340">
        <v>19.21987</v>
      </c>
      <c r="FL340" s="1">
        <v>4.9007729999999999E-2</v>
      </c>
      <c r="FM340">
        <v>3.1133609999999998</v>
      </c>
      <c r="FN340">
        <v>1.0209950000000001</v>
      </c>
      <c r="FO340">
        <v>19.36167</v>
      </c>
      <c r="FP340" s="1">
        <v>4.6446139999999997E-2</v>
      </c>
      <c r="FQ340" s="1">
        <v>2.9651209999999999</v>
      </c>
      <c r="FR340">
        <v>1.0128410000000001</v>
      </c>
      <c r="FS340">
        <v>19.7972</v>
      </c>
      <c r="FT340" s="1">
        <v>4.3207240000000001E-2</v>
      </c>
      <c r="FU340" s="1">
        <v>2.7714650000000001</v>
      </c>
      <c r="FV340">
        <v>1.0045310000000001</v>
      </c>
      <c r="FW340">
        <v>20.360309999999998</v>
      </c>
      <c r="FX340" s="1">
        <v>3.970928E-2</v>
      </c>
      <c r="FY340" s="1">
        <v>2.5589119999999999</v>
      </c>
      <c r="FZ340">
        <v>0.99633099999999997</v>
      </c>
      <c r="GA340">
        <v>20.903289999999998</v>
      </c>
      <c r="GB340" s="1">
        <v>3.6225960000000001E-2</v>
      </c>
      <c r="GC340" s="1">
        <v>2.3448730000000002</v>
      </c>
      <c r="GD340">
        <v>0.98878500000000003</v>
      </c>
      <c r="GE340">
        <v>21.031009999999998</v>
      </c>
      <c r="GF340" s="1">
        <v>3.2977480000000003E-2</v>
      </c>
      <c r="GG340" s="1">
        <v>2.142172</v>
      </c>
      <c r="GH340">
        <v>0.98118910000000004</v>
      </c>
      <c r="GI340">
        <v>20.589590000000001</v>
      </c>
      <c r="GJ340" s="1">
        <v>2.9969249999999999E-2</v>
      </c>
      <c r="GK340" s="1">
        <v>1.9548049999999999</v>
      </c>
      <c r="GL340">
        <v>0.97308139999999999</v>
      </c>
      <c r="GM340">
        <v>20.130210000000002</v>
      </c>
      <c r="GN340" s="1">
        <v>2.7233150000000001E-2</v>
      </c>
      <c r="GO340" s="1">
        <v>1.7845409999999999</v>
      </c>
      <c r="GP340">
        <v>0.96533530000000001</v>
      </c>
      <c r="GQ340">
        <v>19.848220000000001</v>
      </c>
      <c r="GR340" s="1">
        <v>2.475509E-2</v>
      </c>
      <c r="GS340" s="1">
        <v>1.629114</v>
      </c>
      <c r="GT340">
        <v>0.95755330000000005</v>
      </c>
      <c r="GU340">
        <v>20.17116</v>
      </c>
      <c r="GV340" s="1">
        <v>2.2498859999999999E-2</v>
      </c>
      <c r="GW340" s="1">
        <v>1.486756</v>
      </c>
      <c r="GX340">
        <v>0.94956030000000002</v>
      </c>
      <c r="GY340">
        <v>20.915330000000001</v>
      </c>
      <c r="GZ340" s="1">
        <v>2.0438100000000001E-2</v>
      </c>
      <c r="HA340" s="1">
        <v>1.3569199999999999</v>
      </c>
      <c r="HB340">
        <v>0.94160089999999996</v>
      </c>
      <c r="HC340">
        <v>21.794730000000001</v>
      </c>
      <c r="HD340" s="1">
        <v>1.8570139999999999E-2</v>
      </c>
      <c r="HE340" s="1">
        <v>1.2386809999999999</v>
      </c>
      <c r="HF340">
        <v>0.93364510000000001</v>
      </c>
      <c r="HG340">
        <v>22.481719999999999</v>
      </c>
      <c r="HH340" s="1">
        <v>1.6890510000000001E-2</v>
      </c>
      <c r="HI340" s="1">
        <v>1.1319520000000001</v>
      </c>
      <c r="HJ340">
        <v>0.92573269999999996</v>
      </c>
      <c r="HK340">
        <v>22.6557</v>
      </c>
      <c r="HL340" s="1">
        <v>1.536393E-2</v>
      </c>
      <c r="HM340" s="1">
        <v>1.034402</v>
      </c>
      <c r="HN340">
        <v>0.91838180000000003</v>
      </c>
      <c r="HO340">
        <v>22.187809999999999</v>
      </c>
      <c r="HP340" s="1">
        <v>1.398517E-2</v>
      </c>
      <c r="HQ340" s="1">
        <v>0.94552170000000002</v>
      </c>
      <c r="HR340">
        <v>0.91095749999999998</v>
      </c>
      <c r="HS340">
        <v>21.604659999999999</v>
      </c>
      <c r="HT340" s="1">
        <v>1.274517E-2</v>
      </c>
      <c r="HU340" s="1">
        <v>0.86540079999999997</v>
      </c>
      <c r="HV340">
        <v>0.90373809999999999</v>
      </c>
      <c r="HW340">
        <v>21.179110000000001</v>
      </c>
      <c r="HX340" s="1">
        <v>1.1621329999999999E-2</v>
      </c>
      <c r="HY340" s="1">
        <v>0.79233450000000005</v>
      </c>
      <c r="HZ340">
        <v>0.89660099999999998</v>
      </c>
      <c r="IA340">
        <v>21.351739999999999</v>
      </c>
      <c r="IB340" s="1">
        <v>1.0600969999999999E-2</v>
      </c>
      <c r="IC340" s="1">
        <v>0.72588180000000002</v>
      </c>
      <c r="ID340">
        <v>0.88942980000000005</v>
      </c>
      <c r="IE340">
        <v>21.558</v>
      </c>
      <c r="IF340" s="1">
        <v>9.6631919999999993E-3</v>
      </c>
      <c r="IG340" s="1">
        <v>0.66476539999999995</v>
      </c>
      <c r="IH340">
        <v>0.88219959999999997</v>
      </c>
      <c r="II340">
        <v>22.155110000000001</v>
      </c>
      <c r="IJ340" s="1">
        <v>8.7992820000000003E-3</v>
      </c>
      <c r="IK340" s="1">
        <v>0.60845539999999998</v>
      </c>
      <c r="IL340">
        <v>0.87486079999999999</v>
      </c>
      <c r="IM340">
        <v>22.8626</v>
      </c>
      <c r="IN340" s="1">
        <v>8.0051099999999993E-3</v>
      </c>
      <c r="IO340" s="1">
        <v>0.5565196</v>
      </c>
      <c r="IP340">
        <v>0.86807100000000004</v>
      </c>
      <c r="IQ340">
        <v>23.223500000000001</v>
      </c>
      <c r="IR340" s="1">
        <v>7.2828040000000004E-3</v>
      </c>
      <c r="IS340" s="1">
        <v>0.50889689999999999</v>
      </c>
      <c r="IT340">
        <v>0.86170709999999995</v>
      </c>
      <c r="IU340">
        <v>22.93366</v>
      </c>
      <c r="IV340" s="1">
        <v>6.6231900000000002E-3</v>
      </c>
      <c r="IW340" s="1">
        <v>0.46510649999999998</v>
      </c>
      <c r="IX340">
        <v>0.85586419999999996</v>
      </c>
      <c r="IY340">
        <v>22.424849999999999</v>
      </c>
      <c r="IZ340" s="1">
        <v>6.0264150000000002E-3</v>
      </c>
      <c r="JA340" s="1">
        <v>0.42518820000000002</v>
      </c>
      <c r="JB340">
        <v>0.85056989999999999</v>
      </c>
      <c r="JC340">
        <v>22.047809999999998</v>
      </c>
      <c r="JD340" s="1">
        <v>5.485859E-3</v>
      </c>
      <c r="JE340" s="1">
        <v>0.38871650000000002</v>
      </c>
      <c r="JF340">
        <v>0.84579280000000001</v>
      </c>
      <c r="JG340">
        <v>22.350490000000001</v>
      </c>
      <c r="JH340" s="1">
        <v>4.9898210000000002E-3</v>
      </c>
      <c r="JI340" s="1">
        <v>0.35499839999999999</v>
      </c>
      <c r="JJ340">
        <v>0.84153500000000003</v>
      </c>
      <c r="JK340">
        <v>23.209869999999999</v>
      </c>
      <c r="JL340" s="1">
        <v>4.5256680000000001E-3</v>
      </c>
      <c r="JM340" s="1">
        <v>0.32315199999999999</v>
      </c>
      <c r="JN340">
        <v>0.83781879999999997</v>
      </c>
      <c r="JO340">
        <v>24.40109</v>
      </c>
      <c r="JP340" s="1">
        <v>4.081973E-3</v>
      </c>
      <c r="JQ340" s="1">
        <v>0.2924446</v>
      </c>
      <c r="JR340">
        <v>0.83467060000000004</v>
      </c>
      <c r="JS340">
        <v>25.618770000000001</v>
      </c>
      <c r="JT340" s="1">
        <v>3.6541529999999998E-3</v>
      </c>
      <c r="JU340" s="1">
        <v>0.26254129999999998</v>
      </c>
      <c r="JV340">
        <v>0.83202160000000003</v>
      </c>
      <c r="JW340">
        <v>26.365950000000002</v>
      </c>
      <c r="JX340" s="1">
        <v>3.242862E-3</v>
      </c>
      <c r="JY340" s="1">
        <v>0.23358699999999999</v>
      </c>
      <c r="JZ340">
        <v>0.82977659999999998</v>
      </c>
      <c r="KA340">
        <v>26.26595</v>
      </c>
      <c r="KB340" s="1">
        <v>2.857255E-3</v>
      </c>
      <c r="KC340" s="1">
        <v>0.20627239999999999</v>
      </c>
      <c r="KD340">
        <v>0.82787100000000002</v>
      </c>
      <c r="KE340">
        <v>25.690819999999999</v>
      </c>
      <c r="KF340" s="1">
        <v>2.5068759999999999E-3</v>
      </c>
      <c r="KG340" s="1">
        <v>0.18132329999999999</v>
      </c>
      <c r="KH340">
        <v>0.82630539999999997</v>
      </c>
      <c r="KI340">
        <v>25.036829999999998</v>
      </c>
      <c r="KJ340" s="1">
        <v>2.1991670000000001E-3</v>
      </c>
      <c r="KK340" s="1">
        <v>0.15928400000000001</v>
      </c>
      <c r="KL340">
        <v>0.82507280000000005</v>
      </c>
      <c r="KM340">
        <v>24.775700000000001</v>
      </c>
      <c r="KN340" s="1">
        <v>1.934341E-3</v>
      </c>
      <c r="KO340" s="1">
        <v>0.1402784</v>
      </c>
      <c r="KP340">
        <v>0.82404820000000001</v>
      </c>
      <c r="KQ340">
        <v>24.85126</v>
      </c>
      <c r="KR340" s="1">
        <v>1.70824E-3</v>
      </c>
      <c r="KS340" s="1">
        <v>0.12400509999999999</v>
      </c>
      <c r="KT340">
        <v>0.82324399999999998</v>
      </c>
      <c r="KU340">
        <v>25.067589999999999</v>
      </c>
      <c r="KV340" s="1">
        <v>1.511833E-3</v>
      </c>
      <c r="KW340" s="1">
        <v>0.1098514</v>
      </c>
      <c r="KX340">
        <v>0.8226696</v>
      </c>
      <c r="KY340">
        <v>25.31129</v>
      </c>
      <c r="KZ340" s="1">
        <v>1.335686E-3</v>
      </c>
      <c r="LA340" s="1">
        <v>9.7129019999999996E-2</v>
      </c>
      <c r="LB340">
        <v>0.82230460000000005</v>
      </c>
      <c r="LC340">
        <v>25.360410000000002</v>
      </c>
      <c r="LD340" s="1">
        <v>1.1728280000000001E-3</v>
      </c>
      <c r="LE340" s="1">
        <v>8.5358610000000001E-2</v>
      </c>
      <c r="LF340">
        <v>0.82216590000000001</v>
      </c>
      <c r="LG340">
        <v>25.119959999999999</v>
      </c>
      <c r="LH340" s="1">
        <v>1.021985E-3</v>
      </c>
      <c r="LI340" s="1">
        <v>7.4428820000000007E-2</v>
      </c>
      <c r="LJ340">
        <v>0.82219039999999999</v>
      </c>
      <c r="LK340">
        <v>24.586569999999998</v>
      </c>
      <c r="LL340" s="1">
        <v>8.8601119999999998E-4</v>
      </c>
      <c r="LM340" s="1">
        <v>6.4553470000000002E-2</v>
      </c>
      <c r="LN340">
        <v>0.82241350000000002</v>
      </c>
      <c r="LO340">
        <v>24.06635</v>
      </c>
      <c r="LP340" s="1">
        <v>7.691951E-4</v>
      </c>
      <c r="LQ340" s="1">
        <v>5.6042679999999997E-2</v>
      </c>
      <c r="LR340">
        <v>0.82282999999999995</v>
      </c>
      <c r="LS340">
        <v>24.097480000000001</v>
      </c>
      <c r="LT340" s="1">
        <v>6.7372540000000005E-4</v>
      </c>
      <c r="LU340" s="1">
        <v>4.9072169999999998E-2</v>
      </c>
      <c r="LV340">
        <v>0.82335619999999998</v>
      </c>
      <c r="LW340">
        <v>24.644130000000001</v>
      </c>
      <c r="LX340" s="1">
        <v>5.98619E-4</v>
      </c>
      <c r="LY340" s="1">
        <v>4.3582129999999997E-2</v>
      </c>
      <c r="LZ340">
        <v>0.82401199999999997</v>
      </c>
      <c r="MA340">
        <v>25.551770000000001</v>
      </c>
      <c r="MB340" s="1">
        <v>5.4019759999999995E-4</v>
      </c>
      <c r="MC340" s="1">
        <v>3.9302490000000002E-2</v>
      </c>
      <c r="MD340">
        <v>0.82472590000000001</v>
      </c>
      <c r="ME340">
        <v>26.475629999999999</v>
      </c>
      <c r="MF340" s="1">
        <v>4.9357760000000002E-4</v>
      </c>
      <c r="MG340" s="1">
        <v>3.5883520000000002E-2</v>
      </c>
      <c r="MH340">
        <v>0.82543670000000002</v>
      </c>
      <c r="MI340">
        <v>27.133089999999999</v>
      </c>
      <c r="MJ340" s="1">
        <v>4.5448930000000003E-4</v>
      </c>
      <c r="MK340" s="1">
        <v>3.301892E-2</v>
      </c>
      <c r="ML340">
        <v>0.82615000000000005</v>
      </c>
      <c r="MM340">
        <v>27.078250000000001</v>
      </c>
      <c r="MN340" s="1">
        <v>4.2010499999999999E-4</v>
      </c>
      <c r="MO340" s="1">
        <v>3.05016E-2</v>
      </c>
      <c r="MP340">
        <v>0.82678910000000005</v>
      </c>
      <c r="MQ340">
        <v>26.575430000000001</v>
      </c>
      <c r="MR340" s="1">
        <v>3.8915389999999997E-4</v>
      </c>
      <c r="MS340" s="1">
        <v>2.8237640000000001E-2</v>
      </c>
      <c r="MT340">
        <v>0.82735159999999996</v>
      </c>
      <c r="MU340">
        <v>25.924099999999999</v>
      </c>
      <c r="MV340" s="1">
        <v>3.6135369999999999E-4</v>
      </c>
      <c r="MW340" s="1">
        <v>2.6202409999999999E-2</v>
      </c>
      <c r="MX340">
        <v>0.82779999999999998</v>
      </c>
      <c r="MY340">
        <v>25.55762</v>
      </c>
      <c r="MZ340" s="1">
        <v>3.3668819999999999E-4</v>
      </c>
      <c r="NA340" s="1">
        <v>2.44008E-2</v>
      </c>
      <c r="NB340">
        <v>0.82813440000000005</v>
      </c>
      <c r="NC340">
        <v>25.59591</v>
      </c>
      <c r="ND340" s="1">
        <v>3.151556E-4</v>
      </c>
      <c r="NE340" s="1">
        <v>2.2829249999999999E-2</v>
      </c>
      <c r="NF340">
        <v>0.82813440000000005</v>
      </c>
      <c r="NG340">
        <v>25.59591</v>
      </c>
      <c r="NH340" s="1">
        <v>3.151556E-4</v>
      </c>
      <c r="NI340" s="1">
        <v>2.2829249999999999E-2</v>
      </c>
      <c r="NJ340">
        <v>0.82813440000000005</v>
      </c>
      <c r="NK340">
        <v>25.59591</v>
      </c>
      <c r="NL340" s="1">
        <v>3.151556E-4</v>
      </c>
      <c r="NM340" s="1">
        <v>2.2829249999999999E-2</v>
      </c>
      <c r="NN340">
        <v>0.82813440000000005</v>
      </c>
      <c r="NO340">
        <v>25.59591</v>
      </c>
      <c r="NP340" s="1">
        <v>3.151556E-4</v>
      </c>
      <c r="NQ340" s="1">
        <v>2.2829249999999999E-2</v>
      </c>
      <c r="NR340">
        <v>0.82813440000000005</v>
      </c>
      <c r="NS340">
        <v>25.59591</v>
      </c>
      <c r="NT340" s="1">
        <v>3.151556E-4</v>
      </c>
      <c r="NU340" s="1">
        <v>2.2829249999999999E-2</v>
      </c>
      <c r="NV340">
        <v>0.82813440000000005</v>
      </c>
      <c r="NW340">
        <v>25.59591</v>
      </c>
      <c r="NX340" s="1">
        <v>3.151556E-4</v>
      </c>
      <c r="NY340" s="1">
        <v>2.2829249999999999E-2</v>
      </c>
      <c r="NZ340">
        <v>0.82813440000000005</v>
      </c>
      <c r="OA340">
        <v>25.59591</v>
      </c>
      <c r="OB340" s="1">
        <v>3.151556E-4</v>
      </c>
      <c r="OC340" s="1">
        <v>2.2829249999999999E-2</v>
      </c>
      <c r="OD340">
        <v>0.82813440000000005</v>
      </c>
      <c r="OE340">
        <v>25.59591</v>
      </c>
      <c r="OF340" s="1">
        <v>3.151556E-4</v>
      </c>
      <c r="OG340" s="1">
        <v>2.2829249999999999E-2</v>
      </c>
      <c r="OH340">
        <v>0.82813440000000005</v>
      </c>
      <c r="OI340">
        <v>25.59591</v>
      </c>
      <c r="OJ340" s="1">
        <v>3.151556E-4</v>
      </c>
      <c r="OK340" s="1">
        <v>2.2829249999999999E-2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0.95131460000000001</v>
      </c>
      <c r="G341">
        <v>19.321100000000001</v>
      </c>
      <c r="H341">
        <v>0</v>
      </c>
      <c r="I341">
        <v>0</v>
      </c>
      <c r="J341">
        <v>0.94949919999999999</v>
      </c>
      <c r="K341">
        <v>19.44388</v>
      </c>
      <c r="L341">
        <v>0</v>
      </c>
      <c r="M341">
        <v>0</v>
      </c>
      <c r="N341">
        <v>0.94765259999999996</v>
      </c>
      <c r="O341">
        <v>19.802849999999999</v>
      </c>
      <c r="P341">
        <v>0</v>
      </c>
      <c r="Q341">
        <v>0</v>
      </c>
      <c r="R341">
        <v>0.9457681</v>
      </c>
      <c r="S341">
        <v>20.277640000000002</v>
      </c>
      <c r="T341">
        <v>0</v>
      </c>
      <c r="U341">
        <v>0</v>
      </c>
      <c r="V341">
        <v>0.94382290000000002</v>
      </c>
      <c r="W341">
        <v>20.98781</v>
      </c>
      <c r="X341">
        <v>0</v>
      </c>
      <c r="Y341">
        <v>0</v>
      </c>
      <c r="Z341">
        <v>0.94192690000000001</v>
      </c>
      <c r="AA341">
        <v>21.317340000000002</v>
      </c>
      <c r="AB341">
        <v>0</v>
      </c>
      <c r="AC341">
        <v>0</v>
      </c>
      <c r="AD341">
        <v>0.94003630000000005</v>
      </c>
      <c r="AE341">
        <v>21.02412</v>
      </c>
      <c r="AF341">
        <v>0</v>
      </c>
      <c r="AG341">
        <v>0</v>
      </c>
      <c r="AH341">
        <v>0.93817819999999996</v>
      </c>
      <c r="AI341">
        <v>20.57347</v>
      </c>
      <c r="AJ341">
        <v>0</v>
      </c>
      <c r="AK341">
        <v>0</v>
      </c>
      <c r="AL341">
        <v>0.93625800000000003</v>
      </c>
      <c r="AM341">
        <v>20.063289999999999</v>
      </c>
      <c r="AN341">
        <v>0</v>
      </c>
      <c r="AO341">
        <v>0</v>
      </c>
      <c r="AP341">
        <v>0.93433900000000003</v>
      </c>
      <c r="AQ341">
        <v>20.056850000000001</v>
      </c>
      <c r="AR341">
        <v>0</v>
      </c>
      <c r="AS341">
        <v>0</v>
      </c>
      <c r="AT341">
        <v>0.93241130000000005</v>
      </c>
      <c r="AU341">
        <v>20.41996</v>
      </c>
      <c r="AV341">
        <v>0</v>
      </c>
      <c r="AW341">
        <v>0</v>
      </c>
      <c r="AX341">
        <v>0.9304481</v>
      </c>
      <c r="AY341">
        <v>20.864380000000001</v>
      </c>
      <c r="AZ341">
        <v>0</v>
      </c>
      <c r="BA341">
        <v>0</v>
      </c>
      <c r="BB341">
        <v>0.92853819999999998</v>
      </c>
      <c r="BC341">
        <v>21.429310000000001</v>
      </c>
      <c r="BD341">
        <v>0</v>
      </c>
      <c r="BE341">
        <v>0</v>
      </c>
      <c r="BF341">
        <v>0.92693309999999995</v>
      </c>
      <c r="BG341">
        <v>21.6145</v>
      </c>
      <c r="BH341">
        <v>0</v>
      </c>
      <c r="BI341">
        <v>0</v>
      </c>
      <c r="BJ341">
        <v>0.92524550000000005</v>
      </c>
      <c r="BK341">
        <v>21.38871</v>
      </c>
      <c r="BL341">
        <v>0</v>
      </c>
      <c r="BM341">
        <v>0</v>
      </c>
      <c r="BN341">
        <v>0.92342349999999995</v>
      </c>
      <c r="BO341">
        <v>21.09637</v>
      </c>
      <c r="BP341">
        <v>0</v>
      </c>
      <c r="BQ341">
        <v>0</v>
      </c>
      <c r="BR341">
        <v>0.9215892</v>
      </c>
      <c r="BS341">
        <v>20.823060000000002</v>
      </c>
      <c r="BT341">
        <v>8.7042250000000002E-30</v>
      </c>
      <c r="BU341">
        <v>1.581558E-27</v>
      </c>
      <c r="BV341">
        <v>0.91974670000000003</v>
      </c>
      <c r="BW341">
        <v>20.62913</v>
      </c>
      <c r="BX341" s="1">
        <v>4.0338669999999998E-21</v>
      </c>
      <c r="BY341" s="1">
        <v>1.0490270000000001E-18</v>
      </c>
      <c r="BZ341">
        <v>0.91787839999999998</v>
      </c>
      <c r="CA341">
        <v>20.853639999999999</v>
      </c>
      <c r="CB341" s="1">
        <v>4.2716959999999998E-14</v>
      </c>
      <c r="CC341" s="1">
        <v>9.1346070000000003E-12</v>
      </c>
      <c r="CD341">
        <v>0.91593860000000005</v>
      </c>
      <c r="CE341">
        <v>21.114750000000001</v>
      </c>
      <c r="CF341" s="1">
        <v>1.231783E-9</v>
      </c>
      <c r="CG341" s="1">
        <v>3.2303969999999998E-7</v>
      </c>
      <c r="CH341">
        <v>0.9139562</v>
      </c>
      <c r="CI341">
        <v>21.353259999999999</v>
      </c>
      <c r="CJ341" s="1">
        <v>1.226399E-6</v>
      </c>
      <c r="CK341" s="1">
        <v>3.5076839999999997E-4</v>
      </c>
      <c r="CL341">
        <v>0.91202709999999998</v>
      </c>
      <c r="CM341">
        <v>21.335190000000001</v>
      </c>
      <c r="CN341" s="1">
        <v>2.2770519999999999E-4</v>
      </c>
      <c r="CO341" s="1">
        <v>6.9779850000000004E-2</v>
      </c>
      <c r="CP341">
        <v>0.90994390000000003</v>
      </c>
      <c r="CQ341">
        <v>21.162960000000002</v>
      </c>
      <c r="CR341" s="1">
        <v>1.273664E-2</v>
      </c>
      <c r="CS341" s="1">
        <v>4.1479749999999997</v>
      </c>
      <c r="CT341">
        <v>0.90783970000000003</v>
      </c>
      <c r="CU341">
        <v>20.870039999999999</v>
      </c>
      <c r="CV341" s="1">
        <v>0.27593859999999998</v>
      </c>
      <c r="CW341" s="1">
        <v>94.992519999999999</v>
      </c>
      <c r="CX341">
        <v>0.9054915</v>
      </c>
      <c r="CY341">
        <v>20.42117</v>
      </c>
      <c r="CZ341" s="1">
        <v>2.7202739999999999</v>
      </c>
      <c r="DA341">
        <v>985.91409999999996</v>
      </c>
      <c r="DB341">
        <v>0.90287609999999996</v>
      </c>
      <c r="DC341">
        <v>20.055140000000002</v>
      </c>
      <c r="DD341" s="1">
        <v>13.73434</v>
      </c>
      <c r="DE341">
        <v>5228.9549999999999</v>
      </c>
      <c r="DF341">
        <v>0.89960720000000005</v>
      </c>
      <c r="DG341">
        <v>20.023679999999999</v>
      </c>
      <c r="DH341">
        <v>38.901949999999999</v>
      </c>
      <c r="DI341">
        <v>15528.91</v>
      </c>
      <c r="DJ341">
        <v>0.89556789999999997</v>
      </c>
      <c r="DK341">
        <v>20.169499999999999</v>
      </c>
      <c r="DL341">
        <v>66.635840000000002</v>
      </c>
      <c r="DM341">
        <v>27854.05</v>
      </c>
      <c r="DN341">
        <v>0.8906712</v>
      </c>
      <c r="DO341">
        <v>20.473189999999999</v>
      </c>
      <c r="DP341">
        <v>73.824179999999998</v>
      </c>
      <c r="DQ341">
        <v>32276.080000000002</v>
      </c>
      <c r="DR341">
        <v>0.88595190000000001</v>
      </c>
      <c r="DS341">
        <v>20.52018</v>
      </c>
      <c r="DT341">
        <v>56.153449999999999</v>
      </c>
      <c r="DU341">
        <v>25602.720000000001</v>
      </c>
      <c r="DV341">
        <v>0.88126610000000005</v>
      </c>
      <c r="DW341">
        <v>20.302230000000002</v>
      </c>
      <c r="DX341">
        <v>30.871639999999999</v>
      </c>
      <c r="DY341">
        <v>14655.97</v>
      </c>
      <c r="DZ341">
        <v>0.87613200000000002</v>
      </c>
      <c r="EA341">
        <v>19.967210000000001</v>
      </c>
      <c r="EB341">
        <v>12.80883</v>
      </c>
      <c r="EC341">
        <v>6317.741</v>
      </c>
      <c r="ED341">
        <v>0.87067090000000003</v>
      </c>
      <c r="EE341">
        <v>19.550229999999999</v>
      </c>
      <c r="EF341">
        <v>4.1960360000000003</v>
      </c>
      <c r="EG341">
        <v>2145.442</v>
      </c>
      <c r="EH341">
        <v>0.86552499999999999</v>
      </c>
      <c r="EI341">
        <v>19.391870000000001</v>
      </c>
      <c r="EJ341">
        <v>1.1483829999999999</v>
      </c>
      <c r="EK341">
        <v>604.52719999999999</v>
      </c>
      <c r="EL341">
        <v>0.86027560000000003</v>
      </c>
      <c r="EM341">
        <v>19.488250000000001</v>
      </c>
      <c r="EN341">
        <v>0.29796519999999999</v>
      </c>
      <c r="EO341">
        <v>157.91540000000001</v>
      </c>
      <c r="EP341">
        <v>0.85497900000000004</v>
      </c>
      <c r="EQ341">
        <v>19.547999999999998</v>
      </c>
      <c r="ER341">
        <v>0.101203</v>
      </c>
      <c r="ES341">
        <v>51.146810000000002</v>
      </c>
      <c r="ET341">
        <v>0.85027370000000002</v>
      </c>
      <c r="EU341">
        <v>19.78567</v>
      </c>
      <c r="EV341">
        <v>6.11347E-2</v>
      </c>
      <c r="EW341">
        <v>28.955670000000001</v>
      </c>
      <c r="EX341">
        <v>0.84458759999999999</v>
      </c>
      <c r="EY341">
        <v>20.011859999999999</v>
      </c>
      <c r="EZ341">
        <v>5.328596E-2</v>
      </c>
      <c r="FA341">
        <v>24.699660000000002</v>
      </c>
      <c r="FB341">
        <v>0.83859459999999997</v>
      </c>
      <c r="FC341">
        <v>19.79806</v>
      </c>
      <c r="FD341">
        <v>5.1595479999999999E-2</v>
      </c>
      <c r="FE341">
        <v>23.933150000000001</v>
      </c>
      <c r="FF341">
        <v>0.83247789999999999</v>
      </c>
      <c r="FG341">
        <v>19.479189999999999</v>
      </c>
      <c r="FH341">
        <v>5.0636210000000001E-2</v>
      </c>
      <c r="FI341">
        <v>23.654109999999999</v>
      </c>
      <c r="FJ341">
        <v>0.82704290000000003</v>
      </c>
      <c r="FK341">
        <v>19.245979999999999</v>
      </c>
      <c r="FL341" s="1">
        <v>4.9060840000000001E-2</v>
      </c>
      <c r="FM341">
        <v>23.107859999999999</v>
      </c>
      <c r="FN341">
        <v>0.82161200000000001</v>
      </c>
      <c r="FO341">
        <v>19.393409999999999</v>
      </c>
      <c r="FP341" s="1">
        <v>4.6533390000000001E-2</v>
      </c>
      <c r="FQ341">
        <v>22.083310000000001</v>
      </c>
      <c r="FR341">
        <v>0.8162914</v>
      </c>
      <c r="FS341">
        <v>19.811859999999999</v>
      </c>
      <c r="FT341" s="1">
        <v>4.3314999999999999E-2</v>
      </c>
      <c r="FU341">
        <v>20.697040000000001</v>
      </c>
      <c r="FV341">
        <v>0.81086049999999998</v>
      </c>
      <c r="FW341">
        <v>20.369029999999999</v>
      </c>
      <c r="FX341" s="1">
        <v>3.9822780000000002E-2</v>
      </c>
      <c r="FY341" s="1">
        <v>19.144020000000001</v>
      </c>
      <c r="FZ341">
        <v>0.80552800000000002</v>
      </c>
      <c r="GA341">
        <v>20.902280000000001</v>
      </c>
      <c r="GB341" s="1">
        <v>3.6338170000000003E-2</v>
      </c>
      <c r="GC341" s="1">
        <v>17.565300000000001</v>
      </c>
      <c r="GD341">
        <v>0.80065450000000005</v>
      </c>
      <c r="GE341">
        <v>21.04045</v>
      </c>
      <c r="GF341" s="1">
        <v>3.3083319999999999E-2</v>
      </c>
      <c r="GG341" s="1">
        <v>16.059470000000001</v>
      </c>
      <c r="GH341">
        <v>0.79524220000000001</v>
      </c>
      <c r="GI341">
        <v>20.634540000000001</v>
      </c>
      <c r="GJ341" s="1">
        <v>3.0066579999999999E-2</v>
      </c>
      <c r="GK341" s="1">
        <v>14.66126</v>
      </c>
      <c r="GL341">
        <v>0.78949829999999999</v>
      </c>
      <c r="GM341">
        <v>20.16686</v>
      </c>
      <c r="GN341" s="1">
        <v>2.7322180000000001E-2</v>
      </c>
      <c r="GO341" s="1">
        <v>13.388059999999999</v>
      </c>
      <c r="GP341">
        <v>0.78405100000000005</v>
      </c>
      <c r="GQ341">
        <v>19.878530000000001</v>
      </c>
      <c r="GR341" s="1">
        <v>2.4836069999999998E-2</v>
      </c>
      <c r="GS341" s="1">
        <v>12.22489</v>
      </c>
      <c r="GT341">
        <v>0.77858930000000004</v>
      </c>
      <c r="GU341">
        <v>20.16611</v>
      </c>
      <c r="GV341" s="1">
        <v>2.2572200000000001E-2</v>
      </c>
      <c r="GW341" s="1">
        <v>11.18853</v>
      </c>
      <c r="GX341">
        <v>0.77295639999999999</v>
      </c>
      <c r="GY341">
        <v>20.878360000000001</v>
      </c>
      <c r="GZ341" s="1">
        <v>2.0505229999999999E-2</v>
      </c>
      <c r="HA341" s="1">
        <v>10.249980000000001</v>
      </c>
      <c r="HB341">
        <v>0.76733289999999998</v>
      </c>
      <c r="HC341">
        <v>21.750910000000001</v>
      </c>
      <c r="HD341" s="1">
        <v>1.8630810000000001E-2</v>
      </c>
      <c r="HE341" s="1">
        <v>9.3915509999999998</v>
      </c>
      <c r="HF341">
        <v>0.76172569999999995</v>
      </c>
      <c r="HG341">
        <v>22.451309999999999</v>
      </c>
      <c r="HH341" s="1">
        <v>1.6946139999999998E-2</v>
      </c>
      <c r="HI341" s="1">
        <v>8.6147869999999998</v>
      </c>
      <c r="HJ341">
        <v>0.7561679</v>
      </c>
      <c r="HK341">
        <v>22.648209999999999</v>
      </c>
      <c r="HL341" s="1">
        <v>1.541501E-2</v>
      </c>
      <c r="HM341" s="1">
        <v>7.9030329999999998</v>
      </c>
      <c r="HN341">
        <v>0.75105489999999997</v>
      </c>
      <c r="HO341">
        <v>22.230589999999999</v>
      </c>
      <c r="HP341" s="1">
        <v>1.403154E-2</v>
      </c>
      <c r="HQ341" s="1">
        <v>7.2510320000000004</v>
      </c>
      <c r="HR341">
        <v>0.74558930000000001</v>
      </c>
      <c r="HS341">
        <v>21.649090000000001</v>
      </c>
      <c r="HT341" s="1">
        <v>1.27873E-2</v>
      </c>
      <c r="HU341" s="1">
        <v>6.6611099999999999</v>
      </c>
      <c r="HV341">
        <v>0.74037090000000005</v>
      </c>
      <c r="HW341">
        <v>21.21632</v>
      </c>
      <c r="HX341" s="1">
        <v>1.166003E-2</v>
      </c>
      <c r="HY341" s="1">
        <v>6.1216869999999997</v>
      </c>
      <c r="HZ341">
        <v>0.73519769999999995</v>
      </c>
      <c r="IA341">
        <v>21.352329999999998</v>
      </c>
      <c r="IB341" s="1">
        <v>1.063652E-2</v>
      </c>
      <c r="IC341" s="1">
        <v>5.6284640000000001</v>
      </c>
      <c r="ID341">
        <v>0.72993699999999995</v>
      </c>
      <c r="IE341">
        <v>21.533760000000001</v>
      </c>
      <c r="IF341" s="1">
        <v>9.6960650000000002E-3</v>
      </c>
      <c r="IG341" s="1">
        <v>5.1735439999999997</v>
      </c>
      <c r="IH341">
        <v>0.7246321</v>
      </c>
      <c r="II341">
        <v>22.12106</v>
      </c>
      <c r="IJ341" s="1">
        <v>8.8298140000000001E-3</v>
      </c>
      <c r="IK341" s="1">
        <v>4.7527790000000003</v>
      </c>
      <c r="IL341">
        <v>0.71923179999999998</v>
      </c>
      <c r="IM341">
        <v>22.80105</v>
      </c>
      <c r="IN341" s="1">
        <v>8.0332330000000007E-3</v>
      </c>
      <c r="IO341" s="1">
        <v>4.3627370000000001</v>
      </c>
      <c r="IP341">
        <v>0.71423760000000003</v>
      </c>
      <c r="IQ341">
        <v>23.178560000000001</v>
      </c>
      <c r="IR341" s="1">
        <v>7.3088329999999998E-3</v>
      </c>
      <c r="IS341" s="1">
        <v>4.0035660000000002</v>
      </c>
      <c r="IT341">
        <v>0.70955080000000004</v>
      </c>
      <c r="IU341">
        <v>22.959630000000001</v>
      </c>
      <c r="IV341" s="1">
        <v>6.6472199999999997E-3</v>
      </c>
      <c r="IW341" s="1">
        <v>3.6714009999999999</v>
      </c>
      <c r="IX341">
        <v>0.70524849999999994</v>
      </c>
      <c r="IY341">
        <v>22.46564</v>
      </c>
      <c r="IZ341" s="1">
        <v>6.0484409999999999E-3</v>
      </c>
      <c r="JA341" s="1">
        <v>3.366371</v>
      </c>
      <c r="JB341">
        <v>0.70135289999999995</v>
      </c>
      <c r="JC341">
        <v>22.09864</v>
      </c>
      <c r="JD341" s="1">
        <v>5.5061559999999999E-3</v>
      </c>
      <c r="JE341" s="1">
        <v>3.0863450000000001</v>
      </c>
      <c r="JF341">
        <v>0.69783329999999999</v>
      </c>
      <c r="JG341">
        <v>22.371780000000001</v>
      </c>
      <c r="JH341" s="1">
        <v>5.0088390000000002E-3</v>
      </c>
      <c r="JI341" s="1">
        <v>2.8266900000000001</v>
      </c>
      <c r="JJ341">
        <v>0.6947004</v>
      </c>
      <c r="JK341">
        <v>23.170729999999999</v>
      </c>
      <c r="JL341" s="1">
        <v>4.543933E-3</v>
      </c>
      <c r="JM341" s="1">
        <v>2.5809989999999998</v>
      </c>
      <c r="JN341">
        <v>0.69194719999999998</v>
      </c>
      <c r="JO341">
        <v>24.32105</v>
      </c>
      <c r="JP341" s="1">
        <v>4.099821E-3</v>
      </c>
      <c r="JQ341" s="1">
        <v>2.3434650000000001</v>
      </c>
      <c r="JR341">
        <v>0.6896468</v>
      </c>
      <c r="JS341">
        <v>25.517779999999998</v>
      </c>
      <c r="JT341" s="1">
        <v>3.671653E-3</v>
      </c>
      <c r="JU341" s="1">
        <v>2.1110799999999998</v>
      </c>
      <c r="JV341">
        <v>0.68767160000000005</v>
      </c>
      <c r="JW341">
        <v>26.276949999999999</v>
      </c>
      <c r="JX341" s="1">
        <v>3.2597310000000001E-3</v>
      </c>
      <c r="JY341" s="1">
        <v>1.8844339999999999</v>
      </c>
      <c r="JZ341">
        <v>0.68592719999999996</v>
      </c>
      <c r="KA341">
        <v>26.268350000000002</v>
      </c>
      <c r="KB341" s="1">
        <v>2.8730420000000001E-3</v>
      </c>
      <c r="KC341" s="1">
        <v>1.6685779999999999</v>
      </c>
      <c r="KD341">
        <v>0.68448310000000001</v>
      </c>
      <c r="KE341">
        <v>25.758990000000001</v>
      </c>
      <c r="KF341" s="1">
        <v>2.5211309999999998E-3</v>
      </c>
      <c r="KG341" s="1">
        <v>1.469473</v>
      </c>
      <c r="KH341">
        <v>0.68330029999999997</v>
      </c>
      <c r="KI341">
        <v>25.122209999999999</v>
      </c>
      <c r="KJ341" s="1">
        <v>2.2116390000000001E-3</v>
      </c>
      <c r="KK341" s="1">
        <v>1.2920320000000001</v>
      </c>
      <c r="KL341">
        <v>0.68233200000000005</v>
      </c>
      <c r="KM341">
        <v>24.861090000000001</v>
      </c>
      <c r="KN341" s="1">
        <v>1.945057E-3</v>
      </c>
      <c r="KO341" s="1">
        <v>1.1381270000000001</v>
      </c>
      <c r="KP341">
        <v>0.68156559999999999</v>
      </c>
      <c r="KQ341">
        <v>24.873989999999999</v>
      </c>
      <c r="KR341" s="1">
        <v>1.7174619999999999E-3</v>
      </c>
      <c r="KS341" s="1">
        <v>1.0060420000000001</v>
      </c>
      <c r="KT341">
        <v>0.68095550000000005</v>
      </c>
      <c r="KU341">
        <v>25.063320000000001</v>
      </c>
      <c r="KV341" s="1">
        <v>1.519959E-3</v>
      </c>
      <c r="KW341" s="1">
        <v>0.89142569999999999</v>
      </c>
      <c r="KX341">
        <v>0.68051919999999999</v>
      </c>
      <c r="KY341">
        <v>25.278089999999999</v>
      </c>
      <c r="KZ341" s="1">
        <v>1.343105E-3</v>
      </c>
      <c r="LA341" s="1">
        <v>0.78895130000000002</v>
      </c>
      <c r="LB341">
        <v>0.68021710000000002</v>
      </c>
      <c r="LC341">
        <v>25.341010000000001</v>
      </c>
      <c r="LD341" s="1">
        <v>1.1797400000000001E-3</v>
      </c>
      <c r="LE341" s="1">
        <v>0.69442610000000005</v>
      </c>
      <c r="LF341">
        <v>0.6801085</v>
      </c>
      <c r="LG341">
        <v>25.145620000000001</v>
      </c>
      <c r="LH341" s="1">
        <v>1.02837E-3</v>
      </c>
      <c r="LI341" s="1">
        <v>0.60649629999999999</v>
      </c>
      <c r="LJ341">
        <v>0.68013440000000003</v>
      </c>
      <c r="LK341">
        <v>24.649249999999999</v>
      </c>
      <c r="LL341" s="1">
        <v>8.9168310000000003E-4</v>
      </c>
      <c r="LM341" s="1">
        <v>0.52644000000000002</v>
      </c>
      <c r="LN341">
        <v>0.68027130000000002</v>
      </c>
      <c r="LO341">
        <v>24.154530000000001</v>
      </c>
      <c r="LP341" s="1">
        <v>7.7398199999999999E-4</v>
      </c>
      <c r="LQ341" s="1">
        <v>0.45672400000000002</v>
      </c>
      <c r="LR341">
        <v>0.68057610000000002</v>
      </c>
      <c r="LS341">
        <v>24.163989999999998</v>
      </c>
      <c r="LT341" s="1">
        <v>6.7757940000000001E-4</v>
      </c>
      <c r="LU341" s="1">
        <v>0.39905079999999998</v>
      </c>
      <c r="LV341">
        <v>0.68095760000000005</v>
      </c>
      <c r="LW341">
        <v>24.652010000000001</v>
      </c>
      <c r="LX341" s="1">
        <v>6.0163030000000002E-4</v>
      </c>
      <c r="LY341" s="1">
        <v>0.35328690000000001</v>
      </c>
      <c r="LZ341">
        <v>0.68141890000000005</v>
      </c>
      <c r="MA341">
        <v>25.514379999999999</v>
      </c>
      <c r="MB341" s="1">
        <v>5.4255839999999998E-4</v>
      </c>
      <c r="MC341" s="1">
        <v>0.31758550000000002</v>
      </c>
      <c r="MD341">
        <v>0.68198840000000005</v>
      </c>
      <c r="ME341">
        <v>26.416170000000001</v>
      </c>
      <c r="MF341" s="1">
        <v>4.9549999999999996E-4</v>
      </c>
      <c r="MG341" s="1">
        <v>0.2892383</v>
      </c>
      <c r="MH341">
        <v>0.68252610000000002</v>
      </c>
      <c r="MI341">
        <v>27.065149999999999</v>
      </c>
      <c r="MJ341" s="1">
        <v>4.5613510000000002E-4</v>
      </c>
      <c r="MK341" s="1">
        <v>0.2657101</v>
      </c>
      <c r="ML341">
        <v>0.68304869999999995</v>
      </c>
      <c r="MM341">
        <v>27.076059999999998</v>
      </c>
      <c r="MN341" s="1">
        <v>4.2157030000000001E-4</v>
      </c>
      <c r="MO341" s="1">
        <v>0.2452047</v>
      </c>
      <c r="MP341">
        <v>0.68353430000000004</v>
      </c>
      <c r="MQ341">
        <v>26.636379999999999</v>
      </c>
      <c r="MR341" s="1">
        <v>3.9047460000000002E-4</v>
      </c>
      <c r="MS341" s="1">
        <v>0.22682920000000001</v>
      </c>
      <c r="MT341">
        <v>0.68398700000000001</v>
      </c>
      <c r="MU341">
        <v>26.014790000000001</v>
      </c>
      <c r="MV341" s="1">
        <v>3.6253350000000001E-4</v>
      </c>
      <c r="MW341" s="1">
        <v>0.21030479999999999</v>
      </c>
      <c r="MX341">
        <v>0.68432760000000004</v>
      </c>
      <c r="MY341">
        <v>25.65419</v>
      </c>
      <c r="MZ341" s="1">
        <v>3.3772629999999999E-4</v>
      </c>
      <c r="NA341" s="1">
        <v>0.19563990000000001</v>
      </c>
      <c r="NB341">
        <v>0.68455860000000002</v>
      </c>
      <c r="NC341">
        <v>25.658580000000001</v>
      </c>
      <c r="ND341" s="1">
        <v>3.1605640000000003E-4</v>
      </c>
      <c r="NE341" s="1">
        <v>0.1828255</v>
      </c>
      <c r="NF341">
        <v>0.68455860000000002</v>
      </c>
      <c r="NG341">
        <v>25.658580000000001</v>
      </c>
      <c r="NH341" s="1">
        <v>3.1605640000000003E-4</v>
      </c>
      <c r="NI341" s="1">
        <v>0.1828255</v>
      </c>
      <c r="NJ341">
        <v>0.68455860000000002</v>
      </c>
      <c r="NK341">
        <v>25.658580000000001</v>
      </c>
      <c r="NL341" s="1">
        <v>3.1605640000000003E-4</v>
      </c>
      <c r="NM341" s="1">
        <v>0.1828255</v>
      </c>
      <c r="NN341">
        <v>0.68455860000000002</v>
      </c>
      <c r="NO341">
        <v>25.658580000000001</v>
      </c>
      <c r="NP341" s="1">
        <v>3.1605640000000003E-4</v>
      </c>
      <c r="NQ341" s="1">
        <v>0.1828255</v>
      </c>
      <c r="NR341">
        <v>0.68455860000000002</v>
      </c>
      <c r="NS341">
        <v>25.658580000000001</v>
      </c>
      <c r="NT341" s="1">
        <v>3.1605640000000003E-4</v>
      </c>
      <c r="NU341" s="1">
        <v>0.1828255</v>
      </c>
      <c r="NV341">
        <v>0.68455860000000002</v>
      </c>
      <c r="NW341">
        <v>25.658580000000001</v>
      </c>
      <c r="NX341" s="1">
        <v>3.1605640000000003E-4</v>
      </c>
      <c r="NY341" s="1">
        <v>0.1828255</v>
      </c>
      <c r="NZ341">
        <v>0.68455860000000002</v>
      </c>
      <c r="OA341">
        <v>25.658580000000001</v>
      </c>
      <c r="OB341" s="1">
        <v>3.1605640000000003E-4</v>
      </c>
      <c r="OC341" s="1">
        <v>0.1828255</v>
      </c>
      <c r="OD341">
        <v>0.68455860000000002</v>
      </c>
      <c r="OE341">
        <v>25.658580000000001</v>
      </c>
      <c r="OF341" s="1">
        <v>3.1605640000000003E-4</v>
      </c>
      <c r="OG341" s="1">
        <v>0.1828255</v>
      </c>
      <c r="OH341">
        <v>0.68455860000000002</v>
      </c>
      <c r="OI341">
        <v>25.658580000000001</v>
      </c>
      <c r="OJ341" s="1">
        <v>3.1605640000000003E-4</v>
      </c>
      <c r="OK341" s="1">
        <v>0.1828255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0.43467220000000001</v>
      </c>
      <c r="G342">
        <v>19.35605</v>
      </c>
      <c r="H342">
        <v>0</v>
      </c>
      <c r="I342">
        <v>0</v>
      </c>
      <c r="J342">
        <v>0.43351319999999999</v>
      </c>
      <c r="K342">
        <v>19.459009999999999</v>
      </c>
      <c r="L342">
        <v>0</v>
      </c>
      <c r="M342">
        <v>0</v>
      </c>
      <c r="N342">
        <v>0.43232959999999998</v>
      </c>
      <c r="O342">
        <v>19.803460000000001</v>
      </c>
      <c r="P342">
        <v>0</v>
      </c>
      <c r="Q342">
        <v>0</v>
      </c>
      <c r="R342">
        <v>0.43113600000000002</v>
      </c>
      <c r="S342">
        <v>20.26632</v>
      </c>
      <c r="T342">
        <v>0</v>
      </c>
      <c r="U342">
        <v>0</v>
      </c>
      <c r="V342">
        <v>0.4299114</v>
      </c>
      <c r="W342">
        <v>20.963280000000001</v>
      </c>
      <c r="X342">
        <v>0</v>
      </c>
      <c r="Y342">
        <v>0</v>
      </c>
      <c r="Z342">
        <v>0.42869479999999999</v>
      </c>
      <c r="AA342">
        <v>21.310390000000002</v>
      </c>
      <c r="AB342">
        <v>0</v>
      </c>
      <c r="AC342">
        <v>0</v>
      </c>
      <c r="AD342">
        <v>0.42748019999999998</v>
      </c>
      <c r="AE342">
        <v>21.039000000000001</v>
      </c>
      <c r="AF342">
        <v>0</v>
      </c>
      <c r="AG342">
        <v>0</v>
      </c>
      <c r="AH342">
        <v>0.42626839999999999</v>
      </c>
      <c r="AI342">
        <v>20.600639999999999</v>
      </c>
      <c r="AJ342">
        <v>0</v>
      </c>
      <c r="AK342">
        <v>0</v>
      </c>
      <c r="AL342">
        <v>0.42504900000000001</v>
      </c>
      <c r="AM342">
        <v>20.10191</v>
      </c>
      <c r="AN342">
        <v>0</v>
      </c>
      <c r="AO342">
        <v>0</v>
      </c>
      <c r="AP342">
        <v>0.42381720000000001</v>
      </c>
      <c r="AQ342">
        <v>20.078119999999998</v>
      </c>
      <c r="AR342">
        <v>0</v>
      </c>
      <c r="AS342">
        <v>0</v>
      </c>
      <c r="AT342">
        <v>0.42257410000000001</v>
      </c>
      <c r="AU342">
        <v>20.422460000000001</v>
      </c>
      <c r="AV342">
        <v>0</v>
      </c>
      <c r="AW342">
        <v>0</v>
      </c>
      <c r="AX342">
        <v>0.42132900000000001</v>
      </c>
      <c r="AY342">
        <v>20.8569</v>
      </c>
      <c r="AZ342">
        <v>0</v>
      </c>
      <c r="BA342">
        <v>0</v>
      </c>
      <c r="BB342">
        <v>0.42009360000000001</v>
      </c>
      <c r="BC342">
        <v>21.411519999999999</v>
      </c>
      <c r="BD342">
        <v>0</v>
      </c>
      <c r="BE342">
        <v>0</v>
      </c>
      <c r="BF342">
        <v>0.41893940000000002</v>
      </c>
      <c r="BG342">
        <v>21.60961</v>
      </c>
      <c r="BH342">
        <v>0</v>
      </c>
      <c r="BI342">
        <v>0</v>
      </c>
      <c r="BJ342">
        <v>0.41772579999999998</v>
      </c>
      <c r="BK342">
        <v>21.39771</v>
      </c>
      <c r="BL342">
        <v>0</v>
      </c>
      <c r="BM342">
        <v>0</v>
      </c>
      <c r="BN342">
        <v>0.41644330000000002</v>
      </c>
      <c r="BO342">
        <v>21.107130000000002</v>
      </c>
      <c r="BP342">
        <v>0</v>
      </c>
      <c r="BQ342">
        <v>0</v>
      </c>
      <c r="BR342">
        <v>0.41514279999999998</v>
      </c>
      <c r="BS342">
        <v>20.839510000000001</v>
      </c>
      <c r="BT342">
        <v>6.4602399999999998E-31</v>
      </c>
      <c r="BU342">
        <v>2.1031619999999999E-28</v>
      </c>
      <c r="BV342">
        <v>0.4138232</v>
      </c>
      <c r="BW342">
        <v>20.641570000000002</v>
      </c>
      <c r="BX342" s="1">
        <v>1.4665940000000001E-21</v>
      </c>
      <c r="BY342" s="1">
        <v>4.3032330000000001E-19</v>
      </c>
      <c r="BZ342">
        <v>0.41248420000000002</v>
      </c>
      <c r="CA342">
        <v>20.85098</v>
      </c>
      <c r="CB342" s="1">
        <v>7.52329E-15</v>
      </c>
      <c r="CC342" s="1">
        <v>2.457116E-12</v>
      </c>
      <c r="CD342">
        <v>0.4111263</v>
      </c>
      <c r="CE342">
        <v>21.10755</v>
      </c>
      <c r="CF342" s="1">
        <v>4.4338790000000001E-10</v>
      </c>
      <c r="CG342" s="1">
        <v>1.346217E-7</v>
      </c>
      <c r="CH342">
        <v>0.40974379999999999</v>
      </c>
      <c r="CI342">
        <v>21.341819999999998</v>
      </c>
      <c r="CJ342" s="1">
        <v>5.5807820000000001E-7</v>
      </c>
      <c r="CK342" s="1">
        <v>1.6932930000000001E-4</v>
      </c>
      <c r="CL342">
        <v>0.40837069999999998</v>
      </c>
      <c r="CM342">
        <v>21.332249999999998</v>
      </c>
      <c r="CN342" s="1">
        <v>1.214162E-4</v>
      </c>
      <c r="CO342" s="1">
        <v>3.7195470000000001E-2</v>
      </c>
      <c r="CP342">
        <v>0.40692430000000002</v>
      </c>
      <c r="CQ342">
        <v>21.167560000000002</v>
      </c>
      <c r="CR342" s="1">
        <v>7.7036600000000002E-3</v>
      </c>
      <c r="CS342" s="1">
        <v>2.3898579999999998</v>
      </c>
      <c r="CT342">
        <v>0.40547070000000002</v>
      </c>
      <c r="CU342">
        <v>20.881620000000002</v>
      </c>
      <c r="CV342" s="1">
        <v>0.18590429999999999</v>
      </c>
      <c r="CW342" s="1">
        <v>58.423990000000003</v>
      </c>
      <c r="CX342">
        <v>0.40385579999999999</v>
      </c>
      <c r="CY342">
        <v>20.44172</v>
      </c>
      <c r="CZ342" s="1">
        <v>2.016591</v>
      </c>
      <c r="DA342">
        <v>641.76670000000001</v>
      </c>
      <c r="DB342">
        <v>0.40208060000000001</v>
      </c>
      <c r="DC342">
        <v>20.074259999999999</v>
      </c>
      <c r="DD342" s="1">
        <v>11.09869</v>
      </c>
      <c r="DE342">
        <v>3578.335</v>
      </c>
      <c r="DF342">
        <v>0.3999627</v>
      </c>
      <c r="DG342">
        <v>20.03396</v>
      </c>
      <c r="DH342">
        <v>34.028350000000003</v>
      </c>
      <c r="DI342">
        <v>11114.24</v>
      </c>
      <c r="DJ342">
        <v>0.39741080000000001</v>
      </c>
      <c r="DK342">
        <v>20.169180000000001</v>
      </c>
      <c r="DL342">
        <v>62.679000000000002</v>
      </c>
      <c r="DM342">
        <v>20751.36</v>
      </c>
      <c r="DN342">
        <v>0.394374</v>
      </c>
      <c r="DO342">
        <v>20.463159999999998</v>
      </c>
      <c r="DP342">
        <v>74.175420000000003</v>
      </c>
      <c r="DQ342">
        <v>24911.46</v>
      </c>
      <c r="DR342">
        <v>0.3913277</v>
      </c>
      <c r="DS342">
        <v>20.509609999999999</v>
      </c>
      <c r="DT342">
        <v>60.030500000000004</v>
      </c>
      <c r="DU342">
        <v>20416.900000000001</v>
      </c>
      <c r="DV342">
        <v>0.38823289999999999</v>
      </c>
      <c r="DW342">
        <v>20.31026</v>
      </c>
      <c r="DX342">
        <v>34.926960000000001</v>
      </c>
      <c r="DY342">
        <v>12029.92</v>
      </c>
      <c r="DZ342">
        <v>0.38483339999999999</v>
      </c>
      <c r="EA342">
        <v>19.982230000000001</v>
      </c>
      <c r="EB342">
        <v>15.257759999999999</v>
      </c>
      <c r="EC342">
        <v>5320.0159999999996</v>
      </c>
      <c r="ED342">
        <v>0.38108199999999998</v>
      </c>
      <c r="EE342">
        <v>19.577210000000001</v>
      </c>
      <c r="EF342">
        <v>5.2318369999999996</v>
      </c>
      <c r="EG342">
        <v>1846.9949999999999</v>
      </c>
      <c r="EH342">
        <v>0.37736560000000002</v>
      </c>
      <c r="EI342">
        <v>19.418710000000001</v>
      </c>
      <c r="EJ342">
        <v>1.482602</v>
      </c>
      <c r="EK342">
        <v>529.14760000000001</v>
      </c>
      <c r="EL342">
        <v>0.37356660000000003</v>
      </c>
      <c r="EM342">
        <v>19.49737</v>
      </c>
      <c r="EN342">
        <v>0.38459369999999998</v>
      </c>
      <c r="EO342">
        <v>138.3227</v>
      </c>
      <c r="EP342">
        <v>0.36971209999999999</v>
      </c>
      <c r="EQ342">
        <v>19.562259999999998</v>
      </c>
      <c r="ER342">
        <v>0.12021850000000001</v>
      </c>
      <c r="ES342">
        <v>43.15869</v>
      </c>
      <c r="ET342">
        <v>0.3660426</v>
      </c>
      <c r="EU342">
        <v>19.78463</v>
      </c>
      <c r="EV342">
        <v>6.4875520000000006E-2</v>
      </c>
      <c r="EW342">
        <v>23.122990000000001</v>
      </c>
      <c r="EX342">
        <v>0.36206359999999999</v>
      </c>
      <c r="EY342">
        <v>19.99746</v>
      </c>
      <c r="EZ342">
        <v>5.3948969999999999E-2</v>
      </c>
      <c r="FA342">
        <v>19.25732</v>
      </c>
      <c r="FB342">
        <v>0.35825200000000001</v>
      </c>
      <c r="FC342">
        <v>19.803789999999999</v>
      </c>
      <c r="FD342">
        <v>5.1699019999999998E-2</v>
      </c>
      <c r="FE342">
        <v>18.567319999999999</v>
      </c>
      <c r="FF342">
        <v>0.35443089999999999</v>
      </c>
      <c r="FG342">
        <v>19.482500000000002</v>
      </c>
      <c r="FH342" s="1">
        <v>5.073689E-2</v>
      </c>
      <c r="FI342">
        <v>18.358350000000002</v>
      </c>
      <c r="FJ342">
        <v>0.3509234</v>
      </c>
      <c r="FK342">
        <v>19.259599999999999</v>
      </c>
      <c r="FL342" s="1">
        <v>4.933013E-2</v>
      </c>
      <c r="FM342">
        <v>17.976870000000002</v>
      </c>
      <c r="FN342">
        <v>0.34811350000000002</v>
      </c>
      <c r="FO342">
        <v>19.413239999999998</v>
      </c>
      <c r="FP342" s="1">
        <v>4.699242E-2</v>
      </c>
      <c r="FQ342">
        <v>17.229620000000001</v>
      </c>
      <c r="FR342">
        <v>0.34538000000000002</v>
      </c>
      <c r="FS342">
        <v>19.819230000000001</v>
      </c>
      <c r="FT342" s="1">
        <v>4.3891050000000001E-2</v>
      </c>
      <c r="FU342">
        <v>16.186589999999999</v>
      </c>
      <c r="FV342">
        <v>0.34259899999999999</v>
      </c>
      <c r="FW342">
        <v>20.372250000000001</v>
      </c>
      <c r="FX342" s="1">
        <v>4.0438349999999998E-2</v>
      </c>
      <c r="FY342" s="1">
        <v>14.99953</v>
      </c>
      <c r="FZ342">
        <v>0.33989000000000003</v>
      </c>
      <c r="GA342">
        <v>20.900480000000002</v>
      </c>
      <c r="GB342" s="1">
        <v>3.6954800000000003E-2</v>
      </c>
      <c r="GC342" s="1">
        <v>13.783440000000001</v>
      </c>
      <c r="GD342">
        <v>0.33734629999999999</v>
      </c>
      <c r="GE342">
        <v>21.042940000000002</v>
      </c>
      <c r="GF342" s="1">
        <v>3.3665639999999997E-2</v>
      </c>
      <c r="GG342" s="1">
        <v>12.61609</v>
      </c>
      <c r="GH342">
        <v>0.33474389999999998</v>
      </c>
      <c r="GI342">
        <v>20.664169999999999</v>
      </c>
      <c r="GJ342" s="1">
        <v>3.0603390000000001E-2</v>
      </c>
      <c r="GK342" s="1">
        <v>11.526910000000001</v>
      </c>
      <c r="GL342">
        <v>0.33202720000000002</v>
      </c>
      <c r="GM342">
        <v>20.191610000000001</v>
      </c>
      <c r="GN342" s="1">
        <v>2.7814180000000001E-2</v>
      </c>
      <c r="GO342" s="1">
        <v>10.53332</v>
      </c>
      <c r="GP342">
        <v>0.32941229999999999</v>
      </c>
      <c r="GQ342">
        <v>19.897639999999999</v>
      </c>
      <c r="GR342" s="1">
        <v>2.5283819999999999E-2</v>
      </c>
      <c r="GS342" s="1">
        <v>9.6248179999999994</v>
      </c>
      <c r="GT342">
        <v>0.32546190000000003</v>
      </c>
      <c r="GU342">
        <v>20.16572</v>
      </c>
      <c r="GV342" s="1">
        <v>2.2970460000000002E-2</v>
      </c>
      <c r="GW342" s="1">
        <v>8.8124780000000005</v>
      </c>
      <c r="GX342">
        <v>0.32123679999999999</v>
      </c>
      <c r="GY342">
        <v>20.85229</v>
      </c>
      <c r="GZ342" s="1">
        <v>2.087172E-2</v>
      </c>
      <c r="HA342" s="1">
        <v>8.0783620000000003</v>
      </c>
      <c r="HB342">
        <v>0.31702229999999998</v>
      </c>
      <c r="HC342">
        <v>21.72015</v>
      </c>
      <c r="HD342" s="1">
        <v>1.896461E-2</v>
      </c>
      <c r="HE342" s="1">
        <v>7.405856</v>
      </c>
      <c r="HF342">
        <v>0.31287779999999998</v>
      </c>
      <c r="HG342">
        <v>22.430299999999999</v>
      </c>
      <c r="HH342" s="1">
        <v>1.7253549999999999E-2</v>
      </c>
      <c r="HI342" s="1">
        <v>6.7977059999999998</v>
      </c>
      <c r="HJ342">
        <v>0.30875540000000001</v>
      </c>
      <c r="HK342">
        <v>22.64141</v>
      </c>
      <c r="HL342" s="1">
        <v>1.5699029999999999E-2</v>
      </c>
      <c r="HM342" s="1">
        <v>6.240507</v>
      </c>
      <c r="HN342">
        <v>0.30485980000000001</v>
      </c>
      <c r="HO342">
        <v>22.257809999999999</v>
      </c>
      <c r="HP342" s="1">
        <v>1.429153E-2</v>
      </c>
      <c r="HQ342" s="1">
        <v>5.7291410000000003</v>
      </c>
      <c r="HR342">
        <v>0.30091449999999997</v>
      </c>
      <c r="HS342">
        <v>21.67876</v>
      </c>
      <c r="HT342" s="1">
        <v>1.302352E-2</v>
      </c>
      <c r="HU342" s="1">
        <v>5.2655329999999996</v>
      </c>
      <c r="HV342">
        <v>0.29713990000000001</v>
      </c>
      <c r="HW342">
        <v>21.24033</v>
      </c>
      <c r="HX342" s="1">
        <v>1.1878649999999999E-2</v>
      </c>
      <c r="HY342" s="1">
        <v>4.8422289999999997</v>
      </c>
      <c r="HZ342">
        <v>0.29347479999999998</v>
      </c>
      <c r="IA342">
        <v>21.354579999999999</v>
      </c>
      <c r="IB342" s="1">
        <v>1.083815E-2</v>
      </c>
      <c r="IC342" s="1">
        <v>4.4546809999999999</v>
      </c>
      <c r="ID342">
        <v>0.28982960000000002</v>
      </c>
      <c r="IE342">
        <v>21.518000000000001</v>
      </c>
      <c r="IF342" s="1">
        <v>9.8833240000000006E-3</v>
      </c>
      <c r="IG342" s="1">
        <v>4.097264</v>
      </c>
      <c r="IH342">
        <v>0.28622750000000002</v>
      </c>
      <c r="II342">
        <v>22.100300000000001</v>
      </c>
      <c r="IJ342" s="1">
        <v>9.0045219999999992E-3</v>
      </c>
      <c r="IK342" s="1">
        <v>3.76654</v>
      </c>
      <c r="IL342">
        <v>0.28262359999999997</v>
      </c>
      <c r="IM342">
        <v>22.761510000000001</v>
      </c>
      <c r="IN342" s="1">
        <v>8.1951409999999995E-3</v>
      </c>
      <c r="IO342" s="1">
        <v>3.4596040000000001</v>
      </c>
      <c r="IP342">
        <v>0.27925630000000001</v>
      </c>
      <c r="IQ342">
        <v>23.14798</v>
      </c>
      <c r="IR342" s="1">
        <v>7.4593439999999997E-3</v>
      </c>
      <c r="IS342" s="1">
        <v>3.176876</v>
      </c>
      <c r="IT342">
        <v>0.276111</v>
      </c>
      <c r="IU342">
        <v>22.97467</v>
      </c>
      <c r="IV342" s="1">
        <v>6.7870430000000004E-3</v>
      </c>
      <c r="IW342" s="1">
        <v>2.9151739999999999</v>
      </c>
      <c r="IX342">
        <v>0.27323910000000001</v>
      </c>
      <c r="IY342">
        <v>22.491060000000001</v>
      </c>
      <c r="IZ342" s="1">
        <v>6.177241E-3</v>
      </c>
      <c r="JA342" s="1">
        <v>2.6744460000000001</v>
      </c>
      <c r="JB342">
        <v>0.27063359999999997</v>
      </c>
      <c r="JC342">
        <v>22.129650000000002</v>
      </c>
      <c r="JD342" s="1">
        <v>5.6252129999999996E-3</v>
      </c>
      <c r="JE342" s="1">
        <v>2.453443</v>
      </c>
      <c r="JF342">
        <v>0.26828570000000002</v>
      </c>
      <c r="JG342">
        <v>22.38815</v>
      </c>
      <c r="JH342" s="1">
        <v>5.1205010000000004E-3</v>
      </c>
      <c r="JI342" s="1">
        <v>2.2486640000000002</v>
      </c>
      <c r="JJ342">
        <v>0.26620159999999998</v>
      </c>
      <c r="JK342">
        <v>23.148199999999999</v>
      </c>
      <c r="JL342" s="1">
        <v>4.6512159999999997E-3</v>
      </c>
      <c r="JM342" s="1">
        <v>2.0551659999999998</v>
      </c>
      <c r="JN342">
        <v>0.2643797</v>
      </c>
      <c r="JO342">
        <v>24.271360000000001</v>
      </c>
      <c r="JP342" s="1">
        <v>4.204887E-3</v>
      </c>
      <c r="JQ342" s="1">
        <v>1.868304</v>
      </c>
      <c r="JR342">
        <v>0.26281860000000001</v>
      </c>
      <c r="JS342">
        <v>25.455089999999998</v>
      </c>
      <c r="JT342" s="1">
        <v>3.774978E-3</v>
      </c>
      <c r="JU342" s="1">
        <v>1.685378</v>
      </c>
      <c r="JV342">
        <v>0.26148199999999999</v>
      </c>
      <c r="JW342">
        <v>26.21951</v>
      </c>
      <c r="JX342" s="1">
        <v>3.360006E-3</v>
      </c>
      <c r="JY342" s="1">
        <v>1.506548</v>
      </c>
      <c r="JZ342">
        <v>0.26034459999999998</v>
      </c>
      <c r="KA342">
        <v>26.266120000000001</v>
      </c>
      <c r="KB342" s="1">
        <v>2.967534E-3</v>
      </c>
      <c r="KC342" s="1">
        <v>1.3354919999999999</v>
      </c>
      <c r="KD342">
        <v>0.2593897</v>
      </c>
      <c r="KE342">
        <v>25.800129999999999</v>
      </c>
      <c r="KF342" s="1">
        <v>2.6070630000000002E-3</v>
      </c>
      <c r="KG342" s="1">
        <v>1.1769700000000001</v>
      </c>
      <c r="KH342">
        <v>0.2586136</v>
      </c>
      <c r="KI342">
        <v>25.17531</v>
      </c>
      <c r="KJ342" s="1">
        <v>2.2873289999999998E-3</v>
      </c>
      <c r="KK342" s="1">
        <v>1.035094</v>
      </c>
      <c r="KL342">
        <v>0.2579745</v>
      </c>
      <c r="KM342">
        <v>24.91648</v>
      </c>
      <c r="KN342" s="1">
        <v>2.010267E-3</v>
      </c>
      <c r="KO342" s="1">
        <v>0.91164489999999998</v>
      </c>
      <c r="KP342">
        <v>0.2574707</v>
      </c>
      <c r="KQ342">
        <v>24.892140000000001</v>
      </c>
      <c r="KR342" s="1">
        <v>1.7735590000000001E-3</v>
      </c>
      <c r="KS342" s="1">
        <v>0.80563019999999996</v>
      </c>
      <c r="KT342">
        <v>0.25708170000000002</v>
      </c>
      <c r="KU342">
        <v>25.06401</v>
      </c>
      <c r="KV342" s="1">
        <v>1.569193E-3</v>
      </c>
      <c r="KW342" s="1">
        <v>0.71381570000000005</v>
      </c>
      <c r="KX342">
        <v>0.25679970000000002</v>
      </c>
      <c r="KY342">
        <v>25.257439999999999</v>
      </c>
      <c r="KZ342" s="1">
        <v>1.387854E-3</v>
      </c>
      <c r="LA342" s="1">
        <v>0.63203920000000002</v>
      </c>
      <c r="LB342">
        <v>0.25662780000000002</v>
      </c>
      <c r="LC342">
        <v>25.328189999999999</v>
      </c>
      <c r="LD342" s="1">
        <v>1.2214000000000001E-3</v>
      </c>
      <c r="LE342" s="1">
        <v>0.55680390000000002</v>
      </c>
      <c r="LF342">
        <v>0.25654890000000002</v>
      </c>
      <c r="LG342">
        <v>25.159369999999999</v>
      </c>
      <c r="LH342" s="1">
        <v>1.0669659999999999E-3</v>
      </c>
      <c r="LI342" s="1">
        <v>0.48678470000000001</v>
      </c>
      <c r="LJ342">
        <v>0.25655719999999999</v>
      </c>
      <c r="LK342">
        <v>24.68777</v>
      </c>
      <c r="LL342" s="1">
        <v>9.2621429999999996E-4</v>
      </c>
      <c r="LM342" s="1">
        <v>0.42276380000000002</v>
      </c>
      <c r="LN342">
        <v>0.25665510000000002</v>
      </c>
      <c r="LO342">
        <v>24.208870000000001</v>
      </c>
      <c r="LP342" s="1">
        <v>8.0336709999999996E-4</v>
      </c>
      <c r="LQ342" s="1">
        <v>0.36666860000000001</v>
      </c>
      <c r="LR342">
        <v>0.25683869999999998</v>
      </c>
      <c r="LS342">
        <v>24.20815</v>
      </c>
      <c r="LT342" s="1">
        <v>7.0138999999999998E-4</v>
      </c>
      <c r="LU342" s="1">
        <v>0.31998710000000002</v>
      </c>
      <c r="LV342">
        <v>0.25708789999999998</v>
      </c>
      <c r="LW342">
        <v>24.658529999999999</v>
      </c>
      <c r="LX342" s="1">
        <v>6.2027499999999999E-4</v>
      </c>
      <c r="LY342" s="1">
        <v>0.28278110000000001</v>
      </c>
      <c r="LZ342">
        <v>0.25739030000000002</v>
      </c>
      <c r="MA342">
        <v>25.492840000000001</v>
      </c>
      <c r="MB342" s="1">
        <v>5.5713449999999999E-4</v>
      </c>
      <c r="MC342" s="1">
        <v>0.25373899999999999</v>
      </c>
      <c r="MD342">
        <v>0.25773499999999999</v>
      </c>
      <c r="ME342">
        <v>26.380089999999999</v>
      </c>
      <c r="MF342" s="1">
        <v>5.0728090000000002E-4</v>
      </c>
      <c r="MG342" s="1">
        <v>0.2307671</v>
      </c>
      <c r="MH342">
        <v>0.25808370000000003</v>
      </c>
      <c r="MI342">
        <v>27.02233</v>
      </c>
      <c r="MJ342" s="1">
        <v>4.6613399999999999E-4</v>
      </c>
      <c r="MK342" s="1">
        <v>0.21180850000000001</v>
      </c>
      <c r="ML342">
        <v>0.25843690000000002</v>
      </c>
      <c r="MM342">
        <v>27.071280000000002</v>
      </c>
      <c r="MN342" s="1">
        <v>4.304318E-4</v>
      </c>
      <c r="MO342" s="1">
        <v>0.1953705</v>
      </c>
      <c r="MP342">
        <v>0.25875900000000002</v>
      </c>
      <c r="MQ342">
        <v>26.672619999999998</v>
      </c>
      <c r="MR342" s="1">
        <v>3.9845039999999998E-4</v>
      </c>
      <c r="MS342" s="1">
        <v>0.18067240000000001</v>
      </c>
      <c r="MT342">
        <v>0.25904310000000003</v>
      </c>
      <c r="MU342">
        <v>26.071000000000002</v>
      </c>
      <c r="MV342" s="1">
        <v>3.6966940000000002E-4</v>
      </c>
      <c r="MW342" s="1">
        <v>0.1674495</v>
      </c>
      <c r="MX342">
        <v>0.25928899999999999</v>
      </c>
      <c r="MY342">
        <v>25.71536</v>
      </c>
      <c r="MZ342" s="1">
        <v>3.4402070000000002E-4</v>
      </c>
      <c r="NA342" s="1">
        <v>0.1556941</v>
      </c>
      <c r="NB342">
        <v>0.25946370000000002</v>
      </c>
      <c r="NC342">
        <v>25.699570000000001</v>
      </c>
      <c r="ND342" s="1">
        <v>3.2151720000000002E-4</v>
      </c>
      <c r="NE342" s="1">
        <v>0.14540459999999999</v>
      </c>
      <c r="NF342">
        <v>0.25946370000000002</v>
      </c>
      <c r="NG342">
        <v>25.699570000000001</v>
      </c>
      <c r="NH342" s="1">
        <v>3.2151720000000002E-4</v>
      </c>
      <c r="NI342" s="1">
        <v>0.14540459999999999</v>
      </c>
      <c r="NJ342">
        <v>0.25946370000000002</v>
      </c>
      <c r="NK342">
        <v>25.699570000000001</v>
      </c>
      <c r="NL342" s="1">
        <v>3.2151720000000002E-4</v>
      </c>
      <c r="NM342" s="1">
        <v>0.14540459999999999</v>
      </c>
      <c r="NN342">
        <v>0.25946370000000002</v>
      </c>
      <c r="NO342">
        <v>25.699570000000001</v>
      </c>
      <c r="NP342" s="1">
        <v>3.2151720000000002E-4</v>
      </c>
      <c r="NQ342" s="1">
        <v>0.14540459999999999</v>
      </c>
      <c r="NR342">
        <v>0.25946370000000002</v>
      </c>
      <c r="NS342">
        <v>25.699570000000001</v>
      </c>
      <c r="NT342" s="1">
        <v>3.2151720000000002E-4</v>
      </c>
      <c r="NU342" s="1">
        <v>0.14540459999999999</v>
      </c>
      <c r="NV342">
        <v>0.25946370000000002</v>
      </c>
      <c r="NW342">
        <v>25.699570000000001</v>
      </c>
      <c r="NX342" s="1">
        <v>3.2151720000000002E-4</v>
      </c>
      <c r="NY342" s="1">
        <v>0.14540459999999999</v>
      </c>
      <c r="NZ342">
        <v>0.25946370000000002</v>
      </c>
      <c r="OA342">
        <v>25.699570000000001</v>
      </c>
      <c r="OB342" s="1">
        <v>3.2151720000000002E-4</v>
      </c>
      <c r="OC342" s="1">
        <v>0.14540459999999999</v>
      </c>
      <c r="OD342">
        <v>0.25946370000000002</v>
      </c>
      <c r="OE342">
        <v>25.699570000000001</v>
      </c>
      <c r="OF342" s="1">
        <v>3.2151720000000002E-4</v>
      </c>
      <c r="OG342" s="1">
        <v>0.14540459999999999</v>
      </c>
      <c r="OH342">
        <v>0.25946370000000002</v>
      </c>
      <c r="OI342">
        <v>25.699570000000001</v>
      </c>
      <c r="OJ342" s="1">
        <v>3.2151720000000002E-4</v>
      </c>
      <c r="OK342" s="1">
        <v>0.14540459999999999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0.90926640000000003</v>
      </c>
      <c r="G343">
        <v>19.378260000000001</v>
      </c>
      <c r="H343">
        <v>0</v>
      </c>
      <c r="I343">
        <v>0</v>
      </c>
      <c r="J343">
        <v>0.90722020000000003</v>
      </c>
      <c r="K343">
        <v>19.471820000000001</v>
      </c>
      <c r="L343">
        <v>0</v>
      </c>
      <c r="M343">
        <v>0</v>
      </c>
      <c r="N343">
        <v>0.90511490000000006</v>
      </c>
      <c r="O343">
        <v>19.803570000000001</v>
      </c>
      <c r="P343">
        <v>0</v>
      </c>
      <c r="Q343">
        <v>0</v>
      </c>
      <c r="R343">
        <v>0.90299839999999998</v>
      </c>
      <c r="S343">
        <v>20.260629999999999</v>
      </c>
      <c r="T343">
        <v>0</v>
      </c>
      <c r="U343">
        <v>0</v>
      </c>
      <c r="V343">
        <v>0.90082569999999995</v>
      </c>
      <c r="W343">
        <v>20.947240000000001</v>
      </c>
      <c r="X343">
        <v>0</v>
      </c>
      <c r="Y343">
        <v>0</v>
      </c>
      <c r="Z343">
        <v>0.89870150000000004</v>
      </c>
      <c r="AA343">
        <v>21.298940000000002</v>
      </c>
      <c r="AB343">
        <v>0</v>
      </c>
      <c r="AC343">
        <v>0</v>
      </c>
      <c r="AD343">
        <v>0.89655510000000005</v>
      </c>
      <c r="AE343">
        <v>21.042000000000002</v>
      </c>
      <c r="AF343">
        <v>0</v>
      </c>
      <c r="AG343">
        <v>0</v>
      </c>
      <c r="AH343">
        <v>0.89441349999999997</v>
      </c>
      <c r="AI343">
        <v>20.611730000000001</v>
      </c>
      <c r="AJ343">
        <v>0</v>
      </c>
      <c r="AK343">
        <v>0</v>
      </c>
      <c r="AL343">
        <v>0.89225509999999997</v>
      </c>
      <c r="AM343">
        <v>20.125589999999999</v>
      </c>
      <c r="AN343">
        <v>0</v>
      </c>
      <c r="AO343">
        <v>0</v>
      </c>
      <c r="AP343">
        <v>0.89008790000000004</v>
      </c>
      <c r="AQ343">
        <v>20.093679999999999</v>
      </c>
      <c r="AR343">
        <v>0</v>
      </c>
      <c r="AS343">
        <v>0</v>
      </c>
      <c r="AT343">
        <v>0.88788020000000001</v>
      </c>
      <c r="AU343">
        <v>20.425239999999999</v>
      </c>
      <c r="AV343">
        <v>0</v>
      </c>
      <c r="AW343">
        <v>0</v>
      </c>
      <c r="AX343">
        <v>0.88567669999999998</v>
      </c>
      <c r="AY343">
        <v>20.852640000000001</v>
      </c>
      <c r="AZ343">
        <v>0</v>
      </c>
      <c r="BA343">
        <v>0</v>
      </c>
      <c r="BB343">
        <v>0.88358009999999998</v>
      </c>
      <c r="BC343">
        <v>21.397390000000001</v>
      </c>
      <c r="BD343">
        <v>0</v>
      </c>
      <c r="BE343">
        <v>0</v>
      </c>
      <c r="BF343">
        <v>0.88171040000000001</v>
      </c>
      <c r="BG343">
        <v>21.598690000000001</v>
      </c>
      <c r="BH343">
        <v>0</v>
      </c>
      <c r="BI343">
        <v>0</v>
      </c>
      <c r="BJ343">
        <v>0.87974859999999999</v>
      </c>
      <c r="BK343">
        <v>21.3962</v>
      </c>
      <c r="BL343">
        <v>0</v>
      </c>
      <c r="BM343">
        <v>0</v>
      </c>
      <c r="BN343">
        <v>0.87767550000000005</v>
      </c>
      <c r="BO343">
        <v>21.106449999999999</v>
      </c>
      <c r="BP343">
        <v>0</v>
      </c>
      <c r="BQ343">
        <v>0</v>
      </c>
      <c r="BR343">
        <v>0.87555269999999996</v>
      </c>
      <c r="BS343">
        <v>20.84393</v>
      </c>
      <c r="BT343">
        <v>1.527024E-31</v>
      </c>
      <c r="BU343">
        <v>3.232059E-29</v>
      </c>
      <c r="BV343">
        <v>0.87341709999999995</v>
      </c>
      <c r="BW343">
        <v>20.64629</v>
      </c>
      <c r="BX343" s="1">
        <v>9.8208920000000007E-22</v>
      </c>
      <c r="BY343" s="1">
        <v>1.74969E-19</v>
      </c>
      <c r="BZ343">
        <v>0.87122960000000005</v>
      </c>
      <c r="CA343">
        <v>20.846299999999999</v>
      </c>
      <c r="CB343" s="1">
        <v>4.3346460000000003E-15</v>
      </c>
      <c r="CC343" s="1">
        <v>7.2985489999999997E-13</v>
      </c>
      <c r="CD343">
        <v>0.86899329999999997</v>
      </c>
      <c r="CE343">
        <v>21.09995</v>
      </c>
      <c r="CF343" s="1">
        <v>3.1219480000000001E-10</v>
      </c>
      <c r="CG343" s="1">
        <v>5.7166209999999998E-8</v>
      </c>
      <c r="CH343">
        <v>0.86672579999999999</v>
      </c>
      <c r="CI343">
        <v>21.327539999999999</v>
      </c>
      <c r="CJ343" s="1">
        <v>4.2191650000000002E-7</v>
      </c>
      <c r="CK343" s="1">
        <v>7.9778629999999998E-5</v>
      </c>
      <c r="CL343">
        <v>0.86434560000000005</v>
      </c>
      <c r="CM343">
        <v>21.323229999999999</v>
      </c>
      <c r="CN343" s="1">
        <v>9.6799979999999993E-5</v>
      </c>
      <c r="CO343" s="1">
        <v>1.8760229999999999E-2</v>
      </c>
      <c r="CP343">
        <v>0.86182329999999996</v>
      </c>
      <c r="CQ343">
        <v>21.164190000000001</v>
      </c>
      <c r="CR343" s="1">
        <v>6.4200589999999997E-3</v>
      </c>
      <c r="CS343" s="1">
        <v>1.270456</v>
      </c>
      <c r="CT343">
        <v>0.85933119999999996</v>
      </c>
      <c r="CU343">
        <v>20.881620000000002</v>
      </c>
      <c r="CV343" s="1">
        <v>0.16106519999999999</v>
      </c>
      <c r="CW343" s="1">
        <v>32.444809999999997</v>
      </c>
      <c r="CX343">
        <v>0.85652079999999997</v>
      </c>
      <c r="CY343">
        <v>20.44857</v>
      </c>
      <c r="CZ343">
        <v>1.8088649999999999</v>
      </c>
      <c r="DA343">
        <v>369.97820000000002</v>
      </c>
      <c r="DB343">
        <v>0.85343049999999998</v>
      </c>
      <c r="DC343">
        <v>20.083480000000002</v>
      </c>
      <c r="DD343" s="1">
        <v>10.27168</v>
      </c>
      <c r="DE343">
        <v>2131.107</v>
      </c>
      <c r="DF343">
        <v>0.84970290000000004</v>
      </c>
      <c r="DG343">
        <v>20.040330000000001</v>
      </c>
      <c r="DH343">
        <v>32.403320000000001</v>
      </c>
      <c r="DI343">
        <v>6811.7070000000003</v>
      </c>
      <c r="DJ343">
        <v>0.84519409999999995</v>
      </c>
      <c r="DK343">
        <v>20.1676</v>
      </c>
      <c r="DL343">
        <v>61.245460000000001</v>
      </c>
      <c r="DM343">
        <v>13041.82</v>
      </c>
      <c r="DN343">
        <v>0.8397945</v>
      </c>
      <c r="DO343">
        <v>20.452030000000001</v>
      </c>
      <c r="DP343">
        <v>74.240160000000003</v>
      </c>
      <c r="DQ343">
        <v>16006.88</v>
      </c>
      <c r="DR343">
        <v>0.83439640000000004</v>
      </c>
      <c r="DS343">
        <v>20.493569999999998</v>
      </c>
      <c r="DT343">
        <v>61.299149999999997</v>
      </c>
      <c r="DU343">
        <v>13368.26</v>
      </c>
      <c r="DV343">
        <v>0.82898939999999999</v>
      </c>
      <c r="DW343">
        <v>20.30697</v>
      </c>
      <c r="DX343">
        <v>36.339379999999998</v>
      </c>
      <c r="DY343">
        <v>8008.9</v>
      </c>
      <c r="DZ343">
        <v>0.82314430000000005</v>
      </c>
      <c r="EA343">
        <v>19.98124</v>
      </c>
      <c r="EB343">
        <v>16.140540000000001</v>
      </c>
      <c r="EC343">
        <v>3592.0509999999999</v>
      </c>
      <c r="ED343">
        <v>0.81669570000000002</v>
      </c>
      <c r="EE343">
        <v>19.584869999999999</v>
      </c>
      <c r="EF343">
        <v>5.6137670000000002</v>
      </c>
      <c r="EG343">
        <v>1261.327</v>
      </c>
      <c r="EH343">
        <v>0.8104749</v>
      </c>
      <c r="EI343">
        <v>19.431699999999999</v>
      </c>
      <c r="EJ343">
        <v>1.607999</v>
      </c>
      <c r="EK343">
        <v>364.12860000000001</v>
      </c>
      <c r="EL343">
        <v>0.8040735</v>
      </c>
      <c r="EM343">
        <v>19.497029999999999</v>
      </c>
      <c r="EN343">
        <v>0.41752319999999998</v>
      </c>
      <c r="EO343">
        <v>95.020150000000001</v>
      </c>
      <c r="EP343">
        <v>0.7969541</v>
      </c>
      <c r="EQ343">
        <v>19.56588</v>
      </c>
      <c r="ER343">
        <v>0.12751789999999999</v>
      </c>
      <c r="ES343">
        <v>28.91968</v>
      </c>
      <c r="ET343">
        <v>0.79016549999999997</v>
      </c>
      <c r="EU343">
        <v>19.784400000000002</v>
      </c>
      <c r="EV343">
        <v>6.6346409999999995E-2</v>
      </c>
      <c r="EW343">
        <v>14.91488</v>
      </c>
      <c r="EX343">
        <v>0.78268559999999998</v>
      </c>
      <c r="EY343">
        <v>19.982399999999998</v>
      </c>
      <c r="EZ343">
        <v>5.424027E-2</v>
      </c>
      <c r="FA343">
        <v>12.18572</v>
      </c>
      <c r="FB343">
        <v>0.77548220000000001</v>
      </c>
      <c r="FC343">
        <v>19.801390000000001</v>
      </c>
      <c r="FD343">
        <v>5.1771989999999997E-2</v>
      </c>
      <c r="FE343">
        <v>11.67925</v>
      </c>
      <c r="FF343">
        <v>0.76848340000000004</v>
      </c>
      <c r="FG343">
        <v>19.47906</v>
      </c>
      <c r="FH343" s="1">
        <v>5.0806919999999998E-2</v>
      </c>
      <c r="FI343">
        <v>11.51933</v>
      </c>
      <c r="FJ343">
        <v>0.76165380000000005</v>
      </c>
      <c r="FK343">
        <v>19.259989999999998</v>
      </c>
      <c r="FL343" s="1">
        <v>4.9438389999999999E-2</v>
      </c>
      <c r="FM343">
        <v>11.266550000000001</v>
      </c>
      <c r="FN343">
        <v>0.75496779999999997</v>
      </c>
      <c r="FO343">
        <v>19.424710000000001</v>
      </c>
      <c r="FP343" s="1">
        <v>4.716033E-2</v>
      </c>
      <c r="FQ343">
        <v>10.804349999999999</v>
      </c>
      <c r="FR343">
        <v>0.74845930000000005</v>
      </c>
      <c r="FS343">
        <v>19.82386</v>
      </c>
      <c r="FT343" s="1">
        <v>4.4095820000000001E-2</v>
      </c>
      <c r="FU343">
        <v>10.152240000000001</v>
      </c>
      <c r="FV343">
        <v>0.74164549999999996</v>
      </c>
      <c r="FW343">
        <v>20.374960000000002</v>
      </c>
      <c r="FX343" s="1">
        <v>4.0651470000000002E-2</v>
      </c>
      <c r="FY343" s="1">
        <v>9.4070800000000006</v>
      </c>
      <c r="FZ343">
        <v>0.73501450000000002</v>
      </c>
      <c r="GA343">
        <v>20.900480000000002</v>
      </c>
      <c r="GB343" s="1">
        <v>3.7171120000000002E-2</v>
      </c>
      <c r="GC343" s="1">
        <v>8.6438009999999998</v>
      </c>
      <c r="GD343">
        <v>0.72864589999999996</v>
      </c>
      <c r="GE343">
        <v>21.039149999999999</v>
      </c>
      <c r="GF343" s="1">
        <v>3.3867719999999997E-2</v>
      </c>
      <c r="GG343" s="1">
        <v>7.912534</v>
      </c>
      <c r="GH343">
        <v>0.72219069999999996</v>
      </c>
      <c r="GI343">
        <v>20.67558</v>
      </c>
      <c r="GJ343" s="1">
        <v>3.0788719999999999E-2</v>
      </c>
      <c r="GK343" s="1">
        <v>7.2292639999999997</v>
      </c>
      <c r="GL343">
        <v>0.7155707</v>
      </c>
      <c r="GM343">
        <v>20.200510000000001</v>
      </c>
      <c r="GN343" s="1">
        <v>2.798426E-2</v>
      </c>
      <c r="GO343" s="1">
        <v>6.6051979999999997</v>
      </c>
      <c r="GP343">
        <v>0.70912500000000001</v>
      </c>
      <c r="GQ343">
        <v>19.90803</v>
      </c>
      <c r="GR343" s="1">
        <v>2.5438189999999999E-2</v>
      </c>
      <c r="GS343" s="1">
        <v>6.034249</v>
      </c>
      <c r="GT343">
        <v>0.70263679999999995</v>
      </c>
      <c r="GU343">
        <v>20.172059999999998</v>
      </c>
      <c r="GV343" s="1">
        <v>2.310918E-2</v>
      </c>
      <c r="GW343" s="1">
        <v>5.5090960000000004</v>
      </c>
      <c r="GX343">
        <v>0.69600340000000005</v>
      </c>
      <c r="GY343">
        <v>20.84507</v>
      </c>
      <c r="GZ343" s="1">
        <v>2.0997979999999999E-2</v>
      </c>
      <c r="HA343" s="1">
        <v>5.0331840000000003</v>
      </c>
      <c r="HB343">
        <v>0.68940849999999998</v>
      </c>
      <c r="HC343">
        <v>21.70758</v>
      </c>
      <c r="HD343" s="1">
        <v>1.9079140000000001E-2</v>
      </c>
      <c r="HE343" s="1">
        <v>4.5981449999999997</v>
      </c>
      <c r="HF343">
        <v>0.68278090000000002</v>
      </c>
      <c r="HG343">
        <v>22.422360000000001</v>
      </c>
      <c r="HH343" s="1">
        <v>1.7357210000000001E-2</v>
      </c>
      <c r="HI343" s="1">
        <v>4.2063540000000001</v>
      </c>
      <c r="HJ343">
        <v>0.67614189999999996</v>
      </c>
      <c r="HK343">
        <v>22.632190000000001</v>
      </c>
      <c r="HL343" s="1">
        <v>1.579386E-2</v>
      </c>
      <c r="HM343" s="1">
        <v>3.848706</v>
      </c>
      <c r="HN343">
        <v>0.66997300000000004</v>
      </c>
      <c r="HO343">
        <v>22.269549999999999</v>
      </c>
      <c r="HP343" s="1">
        <v>1.437767E-2</v>
      </c>
      <c r="HQ343" s="1">
        <v>3.5217320000000001</v>
      </c>
      <c r="HR343">
        <v>0.66360090000000005</v>
      </c>
      <c r="HS343">
        <v>21.692959999999999</v>
      </c>
      <c r="HT343" s="1">
        <v>1.310063E-2</v>
      </c>
      <c r="HU343" s="1">
        <v>3.226099</v>
      </c>
      <c r="HV343">
        <v>0.65747540000000004</v>
      </c>
      <c r="HW343">
        <v>21.256989999999998</v>
      </c>
      <c r="HX343" s="1">
        <v>1.194899E-2</v>
      </c>
      <c r="HY343" s="1">
        <v>2.9575939999999998</v>
      </c>
      <c r="HZ343">
        <v>0.65145180000000003</v>
      </c>
      <c r="IA343">
        <v>21.359380000000002</v>
      </c>
      <c r="IB343" s="1">
        <v>1.0901900000000001E-2</v>
      </c>
      <c r="IC343" s="1">
        <v>2.7127569999999999</v>
      </c>
      <c r="ID343">
        <v>0.64539990000000003</v>
      </c>
      <c r="IE343">
        <v>21.50956</v>
      </c>
      <c r="IF343" s="1">
        <v>9.9417159999999997E-3</v>
      </c>
      <c r="IG343" s="1">
        <v>2.4879440000000002</v>
      </c>
      <c r="IH343">
        <v>0.63937849999999996</v>
      </c>
      <c r="II343">
        <v>22.09704</v>
      </c>
      <c r="IJ343" s="1">
        <v>9.0581659999999994E-3</v>
      </c>
      <c r="IK343" s="1">
        <v>2.2807680000000001</v>
      </c>
      <c r="IL343">
        <v>0.6332759</v>
      </c>
      <c r="IM343">
        <v>22.742529999999999</v>
      </c>
      <c r="IN343" s="1">
        <v>8.2442560000000002E-3</v>
      </c>
      <c r="IO343" s="1">
        <v>2.089124</v>
      </c>
      <c r="IP343">
        <v>0.6275366</v>
      </c>
      <c r="IQ343">
        <v>23.124949999999998</v>
      </c>
      <c r="IR343" s="1">
        <v>7.5040300000000001E-3</v>
      </c>
      <c r="IS343" s="1">
        <v>1.9133739999999999</v>
      </c>
      <c r="IT343">
        <v>0.62214559999999997</v>
      </c>
      <c r="IU343">
        <v>22.977869999999999</v>
      </c>
      <c r="IV343" s="1">
        <v>6.8278319999999998E-3</v>
      </c>
      <c r="IW343" s="1">
        <v>1.751536</v>
      </c>
      <c r="IX343">
        <v>0.61718859999999998</v>
      </c>
      <c r="IY343">
        <v>22.501580000000001</v>
      </c>
      <c r="IZ343" s="1">
        <v>6.2142120000000002E-3</v>
      </c>
      <c r="JA343" s="1">
        <v>1.6032169999999999</v>
      </c>
      <c r="JB343">
        <v>0.61260619999999999</v>
      </c>
      <c r="JC343">
        <v>22.15194</v>
      </c>
      <c r="JD343" s="1">
        <v>5.6588530000000001E-3</v>
      </c>
      <c r="JE343" s="1">
        <v>1.467795</v>
      </c>
      <c r="JF343">
        <v>0.60842079999999998</v>
      </c>
      <c r="JG343">
        <v>22.411799999999999</v>
      </c>
      <c r="JH343" s="1">
        <v>5.1515340000000001E-3</v>
      </c>
      <c r="JI343" s="1">
        <v>1.3430139999999999</v>
      </c>
      <c r="JJ343">
        <v>0.60471699999999995</v>
      </c>
      <c r="JK343">
        <v>23.150590000000001</v>
      </c>
      <c r="JL343" s="1">
        <v>4.680493E-3</v>
      </c>
      <c r="JM343" s="1">
        <v>1.2258180000000001</v>
      </c>
      <c r="JN343">
        <v>0.60143899999999995</v>
      </c>
      <c r="JO343">
        <v>24.256910000000001</v>
      </c>
      <c r="JP343" s="1">
        <v>4.23311E-3</v>
      </c>
      <c r="JQ343" s="1">
        <v>1.1133360000000001</v>
      </c>
      <c r="JR343">
        <v>0.59866870000000005</v>
      </c>
      <c r="JS343">
        <v>25.42774</v>
      </c>
      <c r="JT343" s="1">
        <v>3.802335E-3</v>
      </c>
      <c r="JU343" s="1">
        <v>1.003719</v>
      </c>
      <c r="JV343">
        <v>0.59628179999999997</v>
      </c>
      <c r="JW343">
        <v>26.182369999999999</v>
      </c>
      <c r="JX343" s="1">
        <v>3.3862979999999998E-3</v>
      </c>
      <c r="JY343" s="1">
        <v>0.89686639999999995</v>
      </c>
      <c r="JZ343">
        <v>0.59423789999999999</v>
      </c>
      <c r="KA343">
        <v>26.25704</v>
      </c>
      <c r="KB343" s="1">
        <v>2.9921700000000002E-3</v>
      </c>
      <c r="KC343" s="1">
        <v>0.79477419999999999</v>
      </c>
      <c r="KD343">
        <v>0.59252769999999999</v>
      </c>
      <c r="KE343">
        <v>25.818940000000001</v>
      </c>
      <c r="KF343" s="1">
        <v>2.6294420000000001E-3</v>
      </c>
      <c r="KG343" s="1">
        <v>0.70014940000000003</v>
      </c>
      <c r="KH343">
        <v>0.59110169999999995</v>
      </c>
      <c r="KI343">
        <v>25.205909999999999</v>
      </c>
      <c r="KJ343" s="1">
        <v>2.3069940000000001E-3</v>
      </c>
      <c r="KK343" s="1">
        <v>0.61542739999999996</v>
      </c>
      <c r="KL343">
        <v>0.58994190000000002</v>
      </c>
      <c r="KM343">
        <v>24.95712</v>
      </c>
      <c r="KN343" s="1">
        <v>2.0271439999999998E-3</v>
      </c>
      <c r="KO343" s="1">
        <v>0.54167279999999995</v>
      </c>
      <c r="KP343">
        <v>0.58901150000000002</v>
      </c>
      <c r="KQ343">
        <v>24.907540000000001</v>
      </c>
      <c r="KR343" s="1">
        <v>1.7880050000000001E-3</v>
      </c>
      <c r="KS343" s="1">
        <v>0.47840009999999999</v>
      </c>
      <c r="KT343">
        <v>0.58827529999999995</v>
      </c>
      <c r="KU343">
        <v>25.074819999999999</v>
      </c>
      <c r="KV343" s="1">
        <v>1.581786E-3</v>
      </c>
      <c r="KW343" s="1">
        <v>0.42372589999999999</v>
      </c>
      <c r="KX343">
        <v>0.58773759999999997</v>
      </c>
      <c r="KY343">
        <v>25.24644</v>
      </c>
      <c r="KZ343" s="1">
        <v>1.3992080000000001E-3</v>
      </c>
      <c r="LA343" s="1">
        <v>0.37519799999999998</v>
      </c>
      <c r="LB343">
        <v>0.58738679999999999</v>
      </c>
      <c r="LC343">
        <v>25.317589999999999</v>
      </c>
      <c r="LD343" s="1">
        <v>1.231911E-3</v>
      </c>
      <c r="LE343" s="1">
        <v>0.33066839999999997</v>
      </c>
      <c r="LF343">
        <v>0.58718939999999997</v>
      </c>
      <c r="LG343">
        <v>25.161580000000001</v>
      </c>
      <c r="LH343" s="1">
        <v>1.076689E-3</v>
      </c>
      <c r="LI343" s="1">
        <v>0.28925070000000003</v>
      </c>
      <c r="LJ343">
        <v>0.58717160000000002</v>
      </c>
      <c r="LK343">
        <v>24.705449999999999</v>
      </c>
      <c r="LL343" s="1">
        <v>9.3494580000000002E-4</v>
      </c>
      <c r="LM343" s="1">
        <v>0.25131140000000002</v>
      </c>
      <c r="LN343">
        <v>0.58732220000000002</v>
      </c>
      <c r="LO343">
        <v>24.24437</v>
      </c>
      <c r="LP343" s="1">
        <v>8.1085019999999996E-4</v>
      </c>
      <c r="LQ343" s="1">
        <v>0.21797269999999999</v>
      </c>
      <c r="LR343">
        <v>0.58760939999999995</v>
      </c>
      <c r="LS343">
        <v>24.246110000000002</v>
      </c>
      <c r="LT343" s="1">
        <v>7.0746990000000005E-4</v>
      </c>
      <c r="LU343" s="1">
        <v>0.19013369999999999</v>
      </c>
      <c r="LV343">
        <v>0.5880088</v>
      </c>
      <c r="LW343">
        <v>24.677420000000001</v>
      </c>
      <c r="LX343" s="1">
        <v>6.2503229999999997E-4</v>
      </c>
      <c r="LY343" s="1">
        <v>0.16789290000000001</v>
      </c>
      <c r="LZ343">
        <v>0.58853029999999995</v>
      </c>
      <c r="MA343">
        <v>25.493749999999999</v>
      </c>
      <c r="MB343" s="1">
        <v>5.6084530000000002E-4</v>
      </c>
      <c r="MC343" s="1">
        <v>0.15053250000000001</v>
      </c>
      <c r="MD343">
        <v>0.58912089999999995</v>
      </c>
      <c r="ME343">
        <v>26.366949999999999</v>
      </c>
      <c r="MF343" s="1">
        <v>5.1025090000000005E-4</v>
      </c>
      <c r="MG343" s="1">
        <v>0.13683090000000001</v>
      </c>
      <c r="MH343">
        <v>0.58972659999999999</v>
      </c>
      <c r="MI343">
        <v>26.99511</v>
      </c>
      <c r="MJ343" s="1">
        <v>4.6863839999999998E-4</v>
      </c>
      <c r="MK343" s="1">
        <v>0.12556220000000001</v>
      </c>
      <c r="ML343">
        <v>0.59035490000000002</v>
      </c>
      <c r="MM343">
        <v>27.061530000000001</v>
      </c>
      <c r="MN343" s="1">
        <v>4.3264729999999997E-4</v>
      </c>
      <c r="MO343" s="1">
        <v>0.115824</v>
      </c>
      <c r="MP343">
        <v>0.59091519999999997</v>
      </c>
      <c r="MQ343">
        <v>26.688099999999999</v>
      </c>
      <c r="MR343" s="1">
        <v>4.0044450000000002E-4</v>
      </c>
      <c r="MS343" s="1">
        <v>0.1071231</v>
      </c>
      <c r="MT343">
        <v>0.59141619999999995</v>
      </c>
      <c r="MU343">
        <v>26.102920000000001</v>
      </c>
      <c r="MV343" s="1">
        <v>3.7145679999999999E-4</v>
      </c>
      <c r="MW343" s="1">
        <v>9.9287920000000002E-2</v>
      </c>
      <c r="MX343">
        <v>0.5918445</v>
      </c>
      <c r="MY343">
        <v>25.75994</v>
      </c>
      <c r="MZ343" s="1">
        <v>3.4560409999999999E-4</v>
      </c>
      <c r="NA343" s="1">
        <v>9.2314919999999995E-2</v>
      </c>
      <c r="NB343">
        <v>0.59213199999999999</v>
      </c>
      <c r="NC343">
        <v>25.733720000000002</v>
      </c>
      <c r="ND343" s="1">
        <v>3.2289599999999998E-4</v>
      </c>
      <c r="NE343" s="1">
        <v>8.6198880000000005E-2</v>
      </c>
      <c r="NF343">
        <v>0.59213199999999999</v>
      </c>
      <c r="NG343">
        <v>25.733720000000002</v>
      </c>
      <c r="NH343" s="1">
        <v>3.2289599999999998E-4</v>
      </c>
      <c r="NI343" s="1">
        <v>8.6198880000000005E-2</v>
      </c>
      <c r="NJ343">
        <v>0.59213199999999999</v>
      </c>
      <c r="NK343">
        <v>25.733720000000002</v>
      </c>
      <c r="NL343" s="1">
        <v>3.2289599999999998E-4</v>
      </c>
      <c r="NM343" s="1">
        <v>8.6198880000000005E-2</v>
      </c>
      <c r="NN343">
        <v>0.59213199999999999</v>
      </c>
      <c r="NO343">
        <v>25.733720000000002</v>
      </c>
      <c r="NP343" s="1">
        <v>3.2289599999999998E-4</v>
      </c>
      <c r="NQ343" s="1">
        <v>8.6198880000000005E-2</v>
      </c>
      <c r="NR343">
        <v>0.59213199999999999</v>
      </c>
      <c r="NS343">
        <v>25.733720000000002</v>
      </c>
      <c r="NT343" s="1">
        <v>3.2289599999999998E-4</v>
      </c>
      <c r="NU343" s="1">
        <v>8.6198880000000005E-2</v>
      </c>
      <c r="NV343">
        <v>0.59213199999999999</v>
      </c>
      <c r="NW343">
        <v>25.733720000000002</v>
      </c>
      <c r="NX343" s="1">
        <v>3.2289599999999998E-4</v>
      </c>
      <c r="NY343" s="1">
        <v>8.6198880000000005E-2</v>
      </c>
      <c r="NZ343">
        <v>0.59213199999999999</v>
      </c>
      <c r="OA343">
        <v>25.733720000000002</v>
      </c>
      <c r="OB343" s="1">
        <v>3.2289599999999998E-4</v>
      </c>
      <c r="OC343" s="1">
        <v>8.6198880000000005E-2</v>
      </c>
      <c r="OD343">
        <v>0.59213199999999999</v>
      </c>
      <c r="OE343">
        <v>25.733720000000002</v>
      </c>
      <c r="OF343" s="1">
        <v>3.2289599999999998E-4</v>
      </c>
      <c r="OG343" s="1">
        <v>8.6198880000000005E-2</v>
      </c>
      <c r="OH343">
        <v>0.59213199999999999</v>
      </c>
      <c r="OI343">
        <v>25.733720000000002</v>
      </c>
      <c r="OJ343" s="1">
        <v>3.2289599999999998E-4</v>
      </c>
      <c r="OK343" s="1">
        <v>8.6198880000000005E-2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1.1409450000000001</v>
      </c>
      <c r="G344">
        <v>19.40785</v>
      </c>
      <c r="H344">
        <v>0</v>
      </c>
      <c r="I344">
        <v>0</v>
      </c>
      <c r="J344">
        <v>1.138855</v>
      </c>
      <c r="K344">
        <v>19.49239</v>
      </c>
      <c r="L344">
        <v>0</v>
      </c>
      <c r="M344">
        <v>0</v>
      </c>
      <c r="N344">
        <v>1.1367370000000001</v>
      </c>
      <c r="O344">
        <v>19.80799</v>
      </c>
      <c r="P344">
        <v>0</v>
      </c>
      <c r="Q344">
        <v>0</v>
      </c>
      <c r="R344">
        <v>1.134579</v>
      </c>
      <c r="S344">
        <v>20.259869999999999</v>
      </c>
      <c r="T344">
        <v>0</v>
      </c>
      <c r="U344">
        <v>0</v>
      </c>
      <c r="V344">
        <v>1.132349</v>
      </c>
      <c r="W344">
        <v>20.932960000000001</v>
      </c>
      <c r="X344">
        <v>0</v>
      </c>
      <c r="Y344">
        <v>0</v>
      </c>
      <c r="Z344">
        <v>1.130252</v>
      </c>
      <c r="AA344">
        <v>21.28877</v>
      </c>
      <c r="AB344">
        <v>0</v>
      </c>
      <c r="AC344">
        <v>0</v>
      </c>
      <c r="AD344">
        <v>1.128136</v>
      </c>
      <c r="AE344">
        <v>21.047889999999999</v>
      </c>
      <c r="AF344">
        <v>0</v>
      </c>
      <c r="AG344">
        <v>0</v>
      </c>
      <c r="AH344">
        <v>1.1260349999999999</v>
      </c>
      <c r="AI344">
        <v>20.627569999999999</v>
      </c>
      <c r="AJ344">
        <v>0</v>
      </c>
      <c r="AK344">
        <v>0</v>
      </c>
      <c r="AL344">
        <v>1.1238729999999999</v>
      </c>
      <c r="AM344">
        <v>20.155239999999999</v>
      </c>
      <c r="AN344">
        <v>0</v>
      </c>
      <c r="AO344">
        <v>0</v>
      </c>
      <c r="AP344">
        <v>1.121729</v>
      </c>
      <c r="AQ344">
        <v>20.1157</v>
      </c>
      <c r="AR344">
        <v>0</v>
      </c>
      <c r="AS344">
        <v>0</v>
      </c>
      <c r="AT344">
        <v>1.1195459999999999</v>
      </c>
      <c r="AU344">
        <v>20.432020000000001</v>
      </c>
      <c r="AV344">
        <v>0</v>
      </c>
      <c r="AW344">
        <v>0</v>
      </c>
      <c r="AX344">
        <v>1.1173379999999999</v>
      </c>
      <c r="AY344">
        <v>20.852429999999998</v>
      </c>
      <c r="AZ344">
        <v>0</v>
      </c>
      <c r="BA344">
        <v>0</v>
      </c>
      <c r="BB344">
        <v>1.115451</v>
      </c>
      <c r="BC344">
        <v>21.381209999999999</v>
      </c>
      <c r="BD344">
        <v>0</v>
      </c>
      <c r="BE344">
        <v>0</v>
      </c>
      <c r="BF344">
        <v>1.1138809999999999</v>
      </c>
      <c r="BG344">
        <v>21.58493</v>
      </c>
      <c r="BH344">
        <v>0</v>
      </c>
      <c r="BI344">
        <v>0</v>
      </c>
      <c r="BJ344">
        <v>1.1122380000000001</v>
      </c>
      <c r="BK344">
        <v>21.393470000000001</v>
      </c>
      <c r="BL344">
        <v>0</v>
      </c>
      <c r="BM344">
        <v>0</v>
      </c>
      <c r="BN344">
        <v>1.110511</v>
      </c>
      <c r="BO344">
        <v>21.105830000000001</v>
      </c>
      <c r="BP344">
        <v>0</v>
      </c>
      <c r="BQ344">
        <v>0</v>
      </c>
      <c r="BR344">
        <v>1.1086860000000001</v>
      </c>
      <c r="BS344">
        <v>20.84693</v>
      </c>
      <c r="BT344">
        <v>4.635463E-32</v>
      </c>
      <c r="BU344">
        <v>9.2547189999999998E-30</v>
      </c>
      <c r="BV344">
        <v>1.1068629999999999</v>
      </c>
      <c r="BW344">
        <v>20.649419999999999</v>
      </c>
      <c r="BX344" s="1">
        <v>6.5621330000000001E-22</v>
      </c>
      <c r="BY344" s="1">
        <v>1.230937E-19</v>
      </c>
      <c r="BZ344">
        <v>1.1050139999999999</v>
      </c>
      <c r="CA344">
        <v>20.84019</v>
      </c>
      <c r="CB344" s="1">
        <v>2.2742889999999999E-15</v>
      </c>
      <c r="CC344" s="1">
        <v>3.6939329999999999E-13</v>
      </c>
      <c r="CD344">
        <v>1.1030679999999999</v>
      </c>
      <c r="CE344">
        <v>21.089970000000001</v>
      </c>
      <c r="CF344" s="1">
        <v>2.1999009999999999E-10</v>
      </c>
      <c r="CG344" s="1">
        <v>4.3595250000000001E-8</v>
      </c>
      <c r="CH344">
        <v>1.1010880000000001</v>
      </c>
      <c r="CI344">
        <v>21.311119999999999</v>
      </c>
      <c r="CJ344" s="1">
        <v>3.2368780000000002E-7</v>
      </c>
      <c r="CK344" s="1">
        <v>6.8311040000000007E-5</v>
      </c>
      <c r="CL344">
        <v>1.099008</v>
      </c>
      <c r="CM344">
        <v>21.310310000000001</v>
      </c>
      <c r="CN344" s="1">
        <v>7.8583109999999997E-5</v>
      </c>
      <c r="CO344" s="1">
        <v>1.7341079999999998E-2</v>
      </c>
      <c r="CP344">
        <v>1.096862</v>
      </c>
      <c r="CQ344">
        <v>21.156980000000001</v>
      </c>
      <c r="CR344" s="1">
        <v>5.4474149999999997E-3</v>
      </c>
      <c r="CS344" s="1">
        <v>1.246496</v>
      </c>
      <c r="CT344">
        <v>1.094614</v>
      </c>
      <c r="CU344">
        <v>20.879819999999999</v>
      </c>
      <c r="CV344" s="1">
        <v>0.1418055</v>
      </c>
      <c r="CW344" s="1">
        <v>33.461359999999999</v>
      </c>
      <c r="CX344">
        <v>1.0920920000000001</v>
      </c>
      <c r="CY344">
        <v>20.4542</v>
      </c>
      <c r="CZ344" s="1">
        <v>1.6443829999999999</v>
      </c>
      <c r="DA344">
        <v>398.3759</v>
      </c>
      <c r="DB344">
        <v>1.089275</v>
      </c>
      <c r="DC344">
        <v>20.091249999999999</v>
      </c>
      <c r="DD344" s="1">
        <v>9.603294</v>
      </c>
      <c r="DE344">
        <v>2382.9569999999999</v>
      </c>
      <c r="DF344">
        <v>1.085834</v>
      </c>
      <c r="DG344">
        <v>20.045210000000001</v>
      </c>
      <c r="DH344">
        <v>31.06222</v>
      </c>
      <c r="DI344">
        <v>7877.2349999999997</v>
      </c>
      <c r="DJ344">
        <v>1.081553</v>
      </c>
      <c r="DK344">
        <v>20.162569999999999</v>
      </c>
      <c r="DL344">
        <v>60.029800000000002</v>
      </c>
      <c r="DM344">
        <v>15540.54</v>
      </c>
      <c r="DN344">
        <v>1.0763370000000001</v>
      </c>
      <c r="DO344">
        <v>20.435759999999998</v>
      </c>
      <c r="DP344">
        <v>74.210130000000007</v>
      </c>
      <c r="DQ344">
        <v>19591.75</v>
      </c>
      <c r="DR344">
        <v>1.071364</v>
      </c>
      <c r="DS344">
        <v>20.471530000000001</v>
      </c>
      <c r="DT344">
        <v>62.35313</v>
      </c>
      <c r="DU344">
        <v>16753.78</v>
      </c>
      <c r="DV344">
        <v>1.0664579999999999</v>
      </c>
      <c r="DW344">
        <v>20.29833</v>
      </c>
      <c r="DX344">
        <v>37.540590000000002</v>
      </c>
      <c r="DY344">
        <v>10252.84</v>
      </c>
      <c r="DZ344">
        <v>1.061286</v>
      </c>
      <c r="EA344">
        <v>19.976140000000001</v>
      </c>
      <c r="EB344">
        <v>16.902670000000001</v>
      </c>
      <c r="EC344">
        <v>4686.1880000000001</v>
      </c>
      <c r="ED344">
        <v>1.0556829999999999</v>
      </c>
      <c r="EE344">
        <v>19.587199999999999</v>
      </c>
      <c r="EF344">
        <v>5.9473180000000001</v>
      </c>
      <c r="EG344">
        <v>1672.77</v>
      </c>
      <c r="EH344">
        <v>1.050689</v>
      </c>
      <c r="EI344">
        <v>19.445489999999999</v>
      </c>
      <c r="EJ344">
        <v>1.7186920000000001</v>
      </c>
      <c r="EK344">
        <v>489.3476</v>
      </c>
      <c r="EL344">
        <v>1.045452</v>
      </c>
      <c r="EM344">
        <v>19.495529999999999</v>
      </c>
      <c r="EN344">
        <v>0.44683699999999998</v>
      </c>
      <c r="EO344">
        <v>128.14840000000001</v>
      </c>
      <c r="EP344">
        <v>1.039968</v>
      </c>
      <c r="EQ344">
        <v>19.565180000000002</v>
      </c>
      <c r="ER344">
        <v>0.1340606</v>
      </c>
      <c r="ES344">
        <v>38.163119999999999</v>
      </c>
      <c r="ET344">
        <v>1.0337499999999999</v>
      </c>
      <c r="EU344">
        <v>19.78218</v>
      </c>
      <c r="EV344">
        <v>6.7660899999999996E-2</v>
      </c>
      <c r="EW344">
        <v>18.91826</v>
      </c>
      <c r="EX344">
        <v>1.0264120000000001</v>
      </c>
      <c r="EY344">
        <v>19.96247</v>
      </c>
      <c r="EZ344">
        <v>5.4500359999999998E-2</v>
      </c>
      <c r="FA344">
        <v>15.152889999999999</v>
      </c>
      <c r="FB344">
        <v>1.019315</v>
      </c>
      <c r="FC344">
        <v>19.794740000000001</v>
      </c>
      <c r="FD344">
        <v>5.183666E-2</v>
      </c>
      <c r="FE344">
        <v>14.462910000000001</v>
      </c>
      <c r="FF344">
        <v>1.0130250000000001</v>
      </c>
      <c r="FG344">
        <v>19.470890000000001</v>
      </c>
      <c r="FH344" s="1">
        <v>5.0863560000000002E-2</v>
      </c>
      <c r="FI344">
        <v>14.26721</v>
      </c>
      <c r="FJ344">
        <v>1.007123</v>
      </c>
      <c r="FK344">
        <v>19.256229999999999</v>
      </c>
      <c r="FL344" s="1">
        <v>4.9529209999999997E-2</v>
      </c>
      <c r="FM344">
        <v>13.975709999999999</v>
      </c>
      <c r="FN344">
        <v>1.001363</v>
      </c>
      <c r="FO344">
        <v>19.434190000000001</v>
      </c>
      <c r="FP344" s="1">
        <v>4.7302660000000003E-2</v>
      </c>
      <c r="FQ344">
        <v>13.43257</v>
      </c>
      <c r="FR344">
        <v>0.99600149999999998</v>
      </c>
      <c r="FS344">
        <v>19.829660000000001</v>
      </c>
      <c r="FT344" s="1">
        <v>4.4273340000000001E-2</v>
      </c>
      <c r="FU344">
        <v>12.65071</v>
      </c>
      <c r="FV344">
        <v>0.9900272</v>
      </c>
      <c r="FW344">
        <v>20.375699999999998</v>
      </c>
      <c r="FX344" s="1">
        <v>4.0833109999999999E-2</v>
      </c>
      <c r="FY344" s="1">
        <v>11.74005</v>
      </c>
      <c r="FZ344">
        <v>0.98412690000000003</v>
      </c>
      <c r="GA344">
        <v>20.898060000000001</v>
      </c>
      <c r="GB344" s="1">
        <v>3.7349840000000002E-2</v>
      </c>
      <c r="GC344" s="1">
        <v>10.8019</v>
      </c>
      <c r="GD344">
        <v>0.97750349999999997</v>
      </c>
      <c r="GE344">
        <v>21.030819999999999</v>
      </c>
      <c r="GF344" s="1">
        <v>3.4035450000000002E-2</v>
      </c>
      <c r="GG344" s="1">
        <v>9.8999489999999994</v>
      </c>
      <c r="GH344">
        <v>0.97073050000000005</v>
      </c>
      <c r="GI344">
        <v>20.685949999999998</v>
      </c>
      <c r="GJ344" s="1">
        <v>3.0942890000000001E-2</v>
      </c>
      <c r="GK344" s="1">
        <v>9.0540070000000004</v>
      </c>
      <c r="GL344">
        <v>0.96383350000000001</v>
      </c>
      <c r="GM344">
        <v>20.209050000000001</v>
      </c>
      <c r="GN344" s="1">
        <v>2.8125750000000001E-2</v>
      </c>
      <c r="GO344" s="1">
        <v>8.2799469999999999</v>
      </c>
      <c r="GP344">
        <v>0.95726449999999996</v>
      </c>
      <c r="GQ344">
        <v>19.916530000000002</v>
      </c>
      <c r="GR344" s="1">
        <v>2.5566869999999998E-2</v>
      </c>
      <c r="GS344" s="1">
        <v>7.5702860000000003</v>
      </c>
      <c r="GT344">
        <v>0.9505576</v>
      </c>
      <c r="GU344">
        <v>20.180700000000002</v>
      </c>
      <c r="GV344" s="1">
        <v>2.3227049999999999E-2</v>
      </c>
      <c r="GW344" s="1">
        <v>6.9178639999999998</v>
      </c>
      <c r="GX344">
        <v>0.9436755</v>
      </c>
      <c r="GY344">
        <v>20.834599999999998</v>
      </c>
      <c r="GZ344" s="1">
        <v>2.1105229999999999E-2</v>
      </c>
      <c r="HA344" s="1">
        <v>6.3258460000000003</v>
      </c>
      <c r="HB344">
        <v>0.93686650000000005</v>
      </c>
      <c r="HC344">
        <v>21.693069999999999</v>
      </c>
      <c r="HD344" s="1">
        <v>1.9177099999999999E-2</v>
      </c>
      <c r="HE344" s="1">
        <v>5.7855980000000002</v>
      </c>
      <c r="HF344">
        <v>0.92992960000000002</v>
      </c>
      <c r="HG344">
        <v>22.411339999999999</v>
      </c>
      <c r="HH344" s="1">
        <v>1.7445209999999999E-2</v>
      </c>
      <c r="HI344" s="1">
        <v>5.2979859999999999</v>
      </c>
      <c r="HJ344">
        <v>0.9230197</v>
      </c>
      <c r="HK344">
        <v>22.620139999999999</v>
      </c>
      <c r="HL344" s="1">
        <v>1.5874050000000001E-2</v>
      </c>
      <c r="HM344" s="1">
        <v>4.8528909999999996</v>
      </c>
      <c r="HN344">
        <v>0.91647509999999999</v>
      </c>
      <c r="HO344">
        <v>22.28087</v>
      </c>
      <c r="HP344" s="1">
        <v>1.445069E-2</v>
      </c>
      <c r="HQ344" s="1">
        <v>4.4457639999999996</v>
      </c>
      <c r="HR344">
        <v>0.90952440000000001</v>
      </c>
      <c r="HS344">
        <v>21.708500000000001</v>
      </c>
      <c r="HT344" s="1">
        <v>1.316609E-2</v>
      </c>
      <c r="HU344" s="1">
        <v>4.0770710000000001</v>
      </c>
      <c r="HV344">
        <v>0.90285260000000001</v>
      </c>
      <c r="HW344">
        <v>21.273700000000002</v>
      </c>
      <c r="HX344" s="1">
        <v>1.2009000000000001E-2</v>
      </c>
      <c r="HY344" s="1">
        <v>3.7423790000000001</v>
      </c>
      <c r="HZ344">
        <v>0.89618560000000003</v>
      </c>
      <c r="IA344">
        <v>21.36637</v>
      </c>
      <c r="IB344" s="1">
        <v>1.095631E-2</v>
      </c>
      <c r="IC344" s="1">
        <v>3.436661</v>
      </c>
      <c r="ID344">
        <v>0.88942659999999996</v>
      </c>
      <c r="IE344">
        <v>21.49821</v>
      </c>
      <c r="IF344" s="1">
        <v>9.9918019999999993E-3</v>
      </c>
      <c r="IG344" s="1">
        <v>3.1558769999999998</v>
      </c>
      <c r="IH344">
        <v>0.8825771</v>
      </c>
      <c r="II344">
        <v>22.091909999999999</v>
      </c>
      <c r="IJ344" s="1">
        <v>9.1042999999999992E-3</v>
      </c>
      <c r="IK344" s="1">
        <v>2.8968690000000001</v>
      </c>
      <c r="IL344">
        <v>0.87559869999999995</v>
      </c>
      <c r="IM344">
        <v>22.718720000000001</v>
      </c>
      <c r="IN344" s="1">
        <v>8.2866109999999993E-3</v>
      </c>
      <c r="IO344" s="1">
        <v>2.6569180000000001</v>
      </c>
      <c r="IP344">
        <v>0.86900820000000001</v>
      </c>
      <c r="IQ344">
        <v>23.096139999999998</v>
      </c>
      <c r="IR344" s="1">
        <v>7.5427369999999999E-3</v>
      </c>
      <c r="IS344" s="1">
        <v>2.4365000000000001</v>
      </c>
      <c r="IT344">
        <v>0.86273679999999997</v>
      </c>
      <c r="IU344">
        <v>22.97908</v>
      </c>
      <c r="IV344" s="1">
        <v>6.8632959999999996E-3</v>
      </c>
      <c r="IW344" s="1">
        <v>2.2332040000000002</v>
      </c>
      <c r="IX344">
        <v>0.85703309999999999</v>
      </c>
      <c r="IY344">
        <v>22.513570000000001</v>
      </c>
      <c r="IZ344" s="1">
        <v>6.2464579999999999E-3</v>
      </c>
      <c r="JA344" s="1">
        <v>2.0464760000000002</v>
      </c>
      <c r="JB344">
        <v>0.85171719999999995</v>
      </c>
      <c r="JC344">
        <v>22.17503</v>
      </c>
      <c r="JD344" s="1">
        <v>5.688149E-3</v>
      </c>
      <c r="JE344" s="1">
        <v>1.8756010000000001</v>
      </c>
      <c r="JF344">
        <v>0.84688300000000005</v>
      </c>
      <c r="JG344">
        <v>22.439779999999999</v>
      </c>
      <c r="JH344" s="1">
        <v>5.1785590000000001E-3</v>
      </c>
      <c r="JI344" s="1">
        <v>1.71794</v>
      </c>
      <c r="JJ344">
        <v>0.84254169999999995</v>
      </c>
      <c r="JK344">
        <v>23.152010000000001</v>
      </c>
      <c r="JL344" s="1">
        <v>4.7059809999999997E-3</v>
      </c>
      <c r="JM344" s="1">
        <v>1.5698840000000001</v>
      </c>
      <c r="JN344">
        <v>0.8387057</v>
      </c>
      <c r="JO344">
        <v>24.237939999999998</v>
      </c>
      <c r="JP344" s="1">
        <v>4.2576239999999998E-3</v>
      </c>
      <c r="JQ344" s="1">
        <v>1.427651</v>
      </c>
      <c r="JR344">
        <v>0.83538049999999997</v>
      </c>
      <c r="JS344">
        <v>25.39518</v>
      </c>
      <c r="JT344" s="1">
        <v>3.8261160000000001E-3</v>
      </c>
      <c r="JU344" s="1">
        <v>1.2889740000000001</v>
      </c>
      <c r="JV344">
        <v>0.83252420000000005</v>
      </c>
      <c r="JW344">
        <v>26.138280000000002</v>
      </c>
      <c r="JX344" s="1">
        <v>3.4092150000000002E-3</v>
      </c>
      <c r="JY344" s="1">
        <v>1.15341</v>
      </c>
      <c r="JZ344">
        <v>0.83002900000000002</v>
      </c>
      <c r="KA344">
        <v>26.243690000000001</v>
      </c>
      <c r="KB344" s="1">
        <v>3.0136529999999998E-3</v>
      </c>
      <c r="KC344" s="1">
        <v>1.02335</v>
      </c>
      <c r="KD344">
        <v>0.82793260000000002</v>
      </c>
      <c r="KE344">
        <v>25.84046</v>
      </c>
      <c r="KF344" s="1">
        <v>2.648966E-3</v>
      </c>
      <c r="KG344" s="1">
        <v>0.90231740000000005</v>
      </c>
      <c r="KH344">
        <v>0.82618530000000001</v>
      </c>
      <c r="KI344">
        <v>25.240970000000001</v>
      </c>
      <c r="KJ344" s="1">
        <v>2.3241590000000001E-3</v>
      </c>
      <c r="KK344" s="1">
        <v>0.79350810000000005</v>
      </c>
      <c r="KL344">
        <v>0.82474539999999996</v>
      </c>
      <c r="KM344">
        <v>25.005050000000001</v>
      </c>
      <c r="KN344" s="1">
        <v>2.0419119999999999E-3</v>
      </c>
      <c r="KO344" s="1">
        <v>0.6985017</v>
      </c>
      <c r="KP344">
        <v>0.82356629999999997</v>
      </c>
      <c r="KQ344">
        <v>24.928979999999999</v>
      </c>
      <c r="KR344" s="1">
        <v>1.800634E-3</v>
      </c>
      <c r="KS344" s="1">
        <v>0.6168979</v>
      </c>
      <c r="KT344">
        <v>0.82265259999999996</v>
      </c>
      <c r="KU344">
        <v>25.08475</v>
      </c>
      <c r="KV344" s="1">
        <v>1.5927960000000001E-3</v>
      </c>
      <c r="KW344" s="1">
        <v>0.54644329999999997</v>
      </c>
      <c r="KX344">
        <v>0.82190479999999999</v>
      </c>
      <c r="KY344">
        <v>25.234079999999999</v>
      </c>
      <c r="KZ344" s="1">
        <v>1.4091310000000001E-3</v>
      </c>
      <c r="LA344" s="1">
        <v>0.4840449</v>
      </c>
      <c r="LB344">
        <v>0.82140760000000002</v>
      </c>
      <c r="LC344">
        <v>25.305119999999999</v>
      </c>
      <c r="LD344" s="1">
        <v>1.2410889999999999E-3</v>
      </c>
      <c r="LE344" s="1">
        <v>0.42688310000000002</v>
      </c>
      <c r="LF344">
        <v>0.82110090000000002</v>
      </c>
      <c r="LG344">
        <v>25.16273</v>
      </c>
      <c r="LH344" s="1">
        <v>1.0851910000000001E-3</v>
      </c>
      <c r="LI344" s="1">
        <v>0.37369160000000001</v>
      </c>
      <c r="LJ344">
        <v>0.8209997</v>
      </c>
      <c r="LK344">
        <v>24.726209999999998</v>
      </c>
      <c r="LL344" s="1">
        <v>9.425894E-4</v>
      </c>
      <c r="LM344" s="1">
        <v>0.32483309999999999</v>
      </c>
      <c r="LN344">
        <v>0.82106299999999999</v>
      </c>
      <c r="LO344">
        <v>24.28388</v>
      </c>
      <c r="LP344" s="1">
        <v>8.1740580000000005E-4</v>
      </c>
      <c r="LQ344" s="1">
        <v>0.28171869999999999</v>
      </c>
      <c r="LR344">
        <v>0.82134209999999996</v>
      </c>
      <c r="LS344">
        <v>24.291360000000001</v>
      </c>
      <c r="LT344" s="1">
        <v>7.1281000000000003E-4</v>
      </c>
      <c r="LU344" s="1">
        <v>0.24553949999999999</v>
      </c>
      <c r="LV344">
        <v>0.82179029999999997</v>
      </c>
      <c r="LW344">
        <v>24.698879999999999</v>
      </c>
      <c r="LX344" s="1">
        <v>6.2921940000000001E-4</v>
      </c>
      <c r="LY344" s="1">
        <v>0.2165339</v>
      </c>
      <c r="LZ344">
        <v>0.82236419999999999</v>
      </c>
      <c r="MA344">
        <v>25.494340000000001</v>
      </c>
      <c r="MB344" s="1">
        <v>5.6411299999999998E-4</v>
      </c>
      <c r="MC344" s="1">
        <v>0.1938752</v>
      </c>
      <c r="MD344">
        <v>0.82303599999999999</v>
      </c>
      <c r="ME344">
        <v>26.351929999999999</v>
      </c>
      <c r="MF344" s="1">
        <v>5.1286449999999998E-4</v>
      </c>
      <c r="MG344" s="1">
        <v>0.1760263</v>
      </c>
      <c r="MH344">
        <v>0.82376590000000005</v>
      </c>
      <c r="MI344">
        <v>26.964400000000001</v>
      </c>
      <c r="MJ344" s="1">
        <v>4.7084170000000002E-4</v>
      </c>
      <c r="MK344" s="1">
        <v>0.16139909999999999</v>
      </c>
      <c r="ML344">
        <v>0.82447879999999996</v>
      </c>
      <c r="MM344">
        <v>27.04823</v>
      </c>
      <c r="MN344" s="1">
        <v>4.3459299999999999E-4</v>
      </c>
      <c r="MO344" s="1">
        <v>0.14881630000000001</v>
      </c>
      <c r="MP344">
        <v>0.82513999999999998</v>
      </c>
      <c r="MQ344">
        <v>26.705729999999999</v>
      </c>
      <c r="MR344" s="1">
        <v>4.0219799999999999E-4</v>
      </c>
      <c r="MS344" s="1">
        <v>0.1375903</v>
      </c>
      <c r="MT344">
        <v>0.82573339999999995</v>
      </c>
      <c r="MU344">
        <v>26.139849999999999</v>
      </c>
      <c r="MV344" s="1">
        <v>3.730316E-4</v>
      </c>
      <c r="MW344" s="1">
        <v>0.1274836</v>
      </c>
      <c r="MX344">
        <v>0.82619410000000004</v>
      </c>
      <c r="MY344">
        <v>25.81091</v>
      </c>
      <c r="MZ344" s="1">
        <v>3.469953E-4</v>
      </c>
      <c r="NA344" s="1">
        <v>0.118481</v>
      </c>
      <c r="NB344">
        <v>0.82654399999999995</v>
      </c>
      <c r="NC344">
        <v>25.774899999999999</v>
      </c>
      <c r="ND344" s="1">
        <v>3.2410940000000002E-4</v>
      </c>
      <c r="NE344" s="1">
        <v>0.11057599999999999</v>
      </c>
      <c r="NF344">
        <v>0.82654399999999995</v>
      </c>
      <c r="NG344">
        <v>25.774899999999999</v>
      </c>
      <c r="NH344" s="1">
        <v>3.2410940000000002E-4</v>
      </c>
      <c r="NI344" s="1">
        <v>0.11057599999999999</v>
      </c>
      <c r="NJ344">
        <v>0.82654399999999995</v>
      </c>
      <c r="NK344">
        <v>25.774899999999999</v>
      </c>
      <c r="NL344" s="1">
        <v>3.2410940000000002E-4</v>
      </c>
      <c r="NM344" s="1">
        <v>0.11057599999999999</v>
      </c>
      <c r="NN344">
        <v>0.82654399999999995</v>
      </c>
      <c r="NO344">
        <v>25.774899999999999</v>
      </c>
      <c r="NP344" s="1">
        <v>3.2410940000000002E-4</v>
      </c>
      <c r="NQ344" s="1">
        <v>0.11057599999999999</v>
      </c>
      <c r="NR344">
        <v>0.82654399999999995</v>
      </c>
      <c r="NS344">
        <v>25.774899999999999</v>
      </c>
      <c r="NT344" s="1">
        <v>3.2410940000000002E-4</v>
      </c>
      <c r="NU344" s="1">
        <v>0.11057599999999999</v>
      </c>
      <c r="NV344">
        <v>0.82654399999999995</v>
      </c>
      <c r="NW344">
        <v>25.774899999999999</v>
      </c>
      <c r="NX344" s="1">
        <v>3.2410940000000002E-4</v>
      </c>
      <c r="NY344" s="1">
        <v>0.11057599999999999</v>
      </c>
      <c r="NZ344">
        <v>0.82654399999999995</v>
      </c>
      <c r="OA344">
        <v>25.774899999999999</v>
      </c>
      <c r="OB344" s="1">
        <v>3.2410940000000002E-4</v>
      </c>
      <c r="OC344" s="1">
        <v>0.11057599999999999</v>
      </c>
      <c r="OD344">
        <v>0.82654399999999995</v>
      </c>
      <c r="OE344">
        <v>25.774899999999999</v>
      </c>
      <c r="OF344" s="1">
        <v>3.2410940000000002E-4</v>
      </c>
      <c r="OG344" s="1">
        <v>0.11057599999999999</v>
      </c>
      <c r="OH344">
        <v>0.82654399999999995</v>
      </c>
      <c r="OI344">
        <v>25.774899999999999</v>
      </c>
      <c r="OJ344" s="1">
        <v>3.2410940000000002E-4</v>
      </c>
      <c r="OK344" s="1">
        <v>0.11057599999999999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1.0987130000000001</v>
      </c>
      <c r="G345">
        <v>19.44172</v>
      </c>
      <c r="H345">
        <v>0</v>
      </c>
      <c r="I345">
        <v>0</v>
      </c>
      <c r="J345">
        <v>1.104198</v>
      </c>
      <c r="K345">
        <v>19.516220000000001</v>
      </c>
      <c r="L345">
        <v>0</v>
      </c>
      <c r="M345">
        <v>0</v>
      </c>
      <c r="N345">
        <v>1.109712</v>
      </c>
      <c r="O345">
        <v>19.81437</v>
      </c>
      <c r="P345">
        <v>0</v>
      </c>
      <c r="Q345">
        <v>0</v>
      </c>
      <c r="R345">
        <v>1.1155079999999999</v>
      </c>
      <c r="S345">
        <v>20.258030000000002</v>
      </c>
      <c r="T345">
        <v>0</v>
      </c>
      <c r="U345">
        <v>0</v>
      </c>
      <c r="V345">
        <v>1.1213409999999999</v>
      </c>
      <c r="W345">
        <v>20.915700000000001</v>
      </c>
      <c r="X345">
        <v>0</v>
      </c>
      <c r="Y345">
        <v>0</v>
      </c>
      <c r="Z345">
        <v>1.1279920000000001</v>
      </c>
      <c r="AA345">
        <v>21.278559999999999</v>
      </c>
      <c r="AB345">
        <v>0</v>
      </c>
      <c r="AC345">
        <v>0</v>
      </c>
      <c r="AD345">
        <v>1.1349199999999999</v>
      </c>
      <c r="AE345">
        <v>21.057369999999999</v>
      </c>
      <c r="AF345">
        <v>0</v>
      </c>
      <c r="AG345">
        <v>0</v>
      </c>
      <c r="AH345">
        <v>1.1421589999999999</v>
      </c>
      <c r="AI345">
        <v>20.650010000000002</v>
      </c>
      <c r="AJ345">
        <v>0</v>
      </c>
      <c r="AK345">
        <v>0</v>
      </c>
      <c r="AL345">
        <v>1.149716</v>
      </c>
      <c r="AM345">
        <v>20.190239999999999</v>
      </c>
      <c r="AN345">
        <v>0</v>
      </c>
      <c r="AO345">
        <v>0</v>
      </c>
      <c r="AP345">
        <v>1.157367</v>
      </c>
      <c r="AQ345">
        <v>20.143170000000001</v>
      </c>
      <c r="AR345">
        <v>0</v>
      </c>
      <c r="AS345">
        <v>0</v>
      </c>
      <c r="AT345">
        <v>1.16544</v>
      </c>
      <c r="AU345">
        <v>20.440560000000001</v>
      </c>
      <c r="AV345">
        <v>0</v>
      </c>
      <c r="AW345">
        <v>0</v>
      </c>
      <c r="AX345">
        <v>1.1736679999999999</v>
      </c>
      <c r="AY345">
        <v>20.851929999999999</v>
      </c>
      <c r="AZ345">
        <v>0</v>
      </c>
      <c r="BA345">
        <v>0</v>
      </c>
      <c r="BB345">
        <v>1.1779919999999999</v>
      </c>
      <c r="BC345">
        <v>21.363910000000001</v>
      </c>
      <c r="BD345">
        <v>0</v>
      </c>
      <c r="BE345">
        <v>0</v>
      </c>
      <c r="BF345">
        <v>1.1748050000000001</v>
      </c>
      <c r="BG345">
        <v>21.57188</v>
      </c>
      <c r="BH345">
        <v>0</v>
      </c>
      <c r="BI345">
        <v>0</v>
      </c>
      <c r="BJ345">
        <v>1.171513</v>
      </c>
      <c r="BK345">
        <v>21.395299999999999</v>
      </c>
      <c r="BL345">
        <v>0</v>
      </c>
      <c r="BM345">
        <v>0</v>
      </c>
      <c r="BN345">
        <v>1.1680630000000001</v>
      </c>
      <c r="BO345">
        <v>21.109020000000001</v>
      </c>
      <c r="BP345">
        <v>0</v>
      </c>
      <c r="BQ345">
        <v>0</v>
      </c>
      <c r="BR345">
        <v>1.1644429999999999</v>
      </c>
      <c r="BS345">
        <v>20.855979999999999</v>
      </c>
      <c r="BT345">
        <v>6.544291E-33</v>
      </c>
      <c r="BU345">
        <v>1.1596559999999999E-30</v>
      </c>
      <c r="BV345">
        <v>1.160779</v>
      </c>
      <c r="BW345">
        <v>20.657399999999999</v>
      </c>
      <c r="BX345" s="1">
        <v>3.2729999999999998E-22</v>
      </c>
      <c r="BY345" s="1">
        <v>4.7017590000000001E-20</v>
      </c>
      <c r="BZ345">
        <v>1.1570860000000001</v>
      </c>
      <c r="CA345">
        <v>20.838699999999999</v>
      </c>
      <c r="CB345" s="1">
        <v>7.4227409999999998E-16</v>
      </c>
      <c r="CC345" s="1">
        <v>9.4626960000000001E-14</v>
      </c>
      <c r="CD345">
        <v>1.153305</v>
      </c>
      <c r="CE345">
        <v>21.08032</v>
      </c>
      <c r="CF345" s="1">
        <v>1.2320069999999999E-10</v>
      </c>
      <c r="CG345" s="1">
        <v>1.8843910000000001E-8</v>
      </c>
      <c r="CH345">
        <v>1.1494230000000001</v>
      </c>
      <c r="CI345">
        <v>21.297280000000001</v>
      </c>
      <c r="CJ345" s="1">
        <v>2.0871819999999999E-7</v>
      </c>
      <c r="CK345" s="1">
        <v>3.3816260000000001E-5</v>
      </c>
      <c r="CL345">
        <v>1.145465</v>
      </c>
      <c r="CM345">
        <v>21.300750000000001</v>
      </c>
      <c r="CN345" s="1">
        <v>5.5585740000000002E-5</v>
      </c>
      <c r="CO345" s="1">
        <v>9.3879510000000003E-3</v>
      </c>
      <c r="CP345">
        <v>1.1413770000000001</v>
      </c>
      <c r="CQ345">
        <v>21.155650000000001</v>
      </c>
      <c r="CR345" s="1">
        <v>4.1415209999999996E-3</v>
      </c>
      <c r="CS345" s="1">
        <v>0.7239932</v>
      </c>
      <c r="CT345">
        <v>1.136978</v>
      </c>
      <c r="CU345">
        <v>20.881450000000001</v>
      </c>
      <c r="CV345" s="1">
        <v>0.11451989999999999</v>
      </c>
      <c r="CW345" s="1">
        <v>20.62546</v>
      </c>
      <c r="CX345">
        <v>1.132385</v>
      </c>
      <c r="CY345">
        <v>20.46687</v>
      </c>
      <c r="CZ345" s="1">
        <v>1.399683</v>
      </c>
      <c r="DA345">
        <v>258.7235</v>
      </c>
      <c r="DB345">
        <v>1.127359</v>
      </c>
      <c r="DC345">
        <v>20.105119999999999</v>
      </c>
      <c r="DD345" s="1">
        <v>8.5613849999999996</v>
      </c>
      <c r="DE345">
        <v>1621.172</v>
      </c>
      <c r="DF345">
        <v>1.121453</v>
      </c>
      <c r="DG345">
        <v>20.053719999999998</v>
      </c>
      <c r="DH345">
        <v>28.864560000000001</v>
      </c>
      <c r="DI345">
        <v>5589.01</v>
      </c>
      <c r="DJ345">
        <v>1.114344</v>
      </c>
      <c r="DK345">
        <v>20.158480000000001</v>
      </c>
      <c r="DL345">
        <v>57.890799999999999</v>
      </c>
      <c r="DM345">
        <v>11454.12</v>
      </c>
      <c r="DN345">
        <v>1.1057840000000001</v>
      </c>
      <c r="DO345">
        <v>20.419129999999999</v>
      </c>
      <c r="DP345">
        <v>73.986869999999996</v>
      </c>
      <c r="DQ345">
        <v>14949.03</v>
      </c>
      <c r="DR345">
        <v>1.0971169999999999</v>
      </c>
      <c r="DS345">
        <v>20.450610000000001</v>
      </c>
      <c r="DT345">
        <v>64.027469999999994</v>
      </c>
      <c r="DU345">
        <v>13186.92</v>
      </c>
      <c r="DV345">
        <v>1.088311</v>
      </c>
      <c r="DW345">
        <v>20.29401</v>
      </c>
      <c r="DX345">
        <v>39.5871</v>
      </c>
      <c r="DY345">
        <v>8302.3549999999996</v>
      </c>
      <c r="DZ345">
        <v>1.078848</v>
      </c>
      <c r="EA345">
        <v>19.978470000000002</v>
      </c>
      <c r="EB345">
        <v>18.251740000000002</v>
      </c>
      <c r="EC345">
        <v>3893.3870000000002</v>
      </c>
      <c r="ED345">
        <v>1.0683320000000001</v>
      </c>
      <c r="EE345">
        <v>19.597930000000002</v>
      </c>
      <c r="EF345">
        <v>6.5552849999999996</v>
      </c>
      <c r="EG345">
        <v>1421.675</v>
      </c>
      <c r="EH345">
        <v>1.0575540000000001</v>
      </c>
      <c r="EI345">
        <v>19.46959</v>
      </c>
      <c r="EJ345">
        <v>1.925341</v>
      </c>
      <c r="EK345">
        <v>423.80509999999998</v>
      </c>
      <c r="EL345">
        <v>1.0467390000000001</v>
      </c>
      <c r="EM345">
        <v>19.49794</v>
      </c>
      <c r="EN345">
        <v>0.50275309999999995</v>
      </c>
      <c r="EO345">
        <v>111.7611</v>
      </c>
      <c r="EP345">
        <v>1.0354779999999999</v>
      </c>
      <c r="EQ345">
        <v>19.567959999999999</v>
      </c>
      <c r="ER345">
        <v>0.146754</v>
      </c>
      <c r="ES345">
        <v>32.458629999999999</v>
      </c>
      <c r="ET345">
        <v>1.0238780000000001</v>
      </c>
      <c r="EU345">
        <v>19.780059999999999</v>
      </c>
      <c r="EV345">
        <v>7.0217260000000004E-2</v>
      </c>
      <c r="EW345">
        <v>15.245139999999999</v>
      </c>
      <c r="EX345">
        <v>1.0121770000000001</v>
      </c>
      <c r="EY345">
        <v>19.940919999999998</v>
      </c>
      <c r="EZ345">
        <v>5.4982629999999998E-2</v>
      </c>
      <c r="FA345">
        <v>11.85261</v>
      </c>
      <c r="FB345">
        <v>1.000912</v>
      </c>
      <c r="FC345">
        <v>19.78819</v>
      </c>
      <c r="FD345">
        <v>5.1921879999999997E-2</v>
      </c>
      <c r="FE345">
        <v>11.23409</v>
      </c>
      <c r="FF345">
        <v>0.99067740000000004</v>
      </c>
      <c r="FG345">
        <v>19.464680000000001</v>
      </c>
      <c r="FH345" s="1">
        <v>5.092497E-2</v>
      </c>
      <c r="FI345">
        <v>11.081300000000001</v>
      </c>
      <c r="FJ345">
        <v>0.98046109999999997</v>
      </c>
      <c r="FK345">
        <v>19.250389999999999</v>
      </c>
      <c r="FL345" s="1">
        <v>4.9649550000000001E-2</v>
      </c>
      <c r="FM345">
        <v>10.876110000000001</v>
      </c>
      <c r="FN345">
        <v>0.9703657</v>
      </c>
      <c r="FO345">
        <v>19.447179999999999</v>
      </c>
      <c r="FP345" s="1">
        <v>4.7517370000000003E-2</v>
      </c>
      <c r="FQ345">
        <v>10.48419</v>
      </c>
      <c r="FR345">
        <v>0.95993130000000004</v>
      </c>
      <c r="FS345">
        <v>19.838650000000001</v>
      </c>
      <c r="FT345" s="1">
        <v>4.4549030000000003E-2</v>
      </c>
      <c r="FU345">
        <v>9.9027399999999997</v>
      </c>
      <c r="FV345">
        <v>0.94931410000000005</v>
      </c>
      <c r="FW345">
        <v>20.376740000000002</v>
      </c>
      <c r="FX345" s="1">
        <v>4.1130300000000002E-2</v>
      </c>
      <c r="FY345" s="1">
        <v>9.2084639999999993</v>
      </c>
      <c r="FZ345">
        <v>0.93893749999999998</v>
      </c>
      <c r="GA345">
        <v>20.895050000000001</v>
      </c>
      <c r="GB345" s="1">
        <v>3.7646590000000001E-2</v>
      </c>
      <c r="GC345" s="1">
        <v>8.4859480000000005</v>
      </c>
      <c r="GD345">
        <v>0.92882350000000002</v>
      </c>
      <c r="GE345">
        <v>21.01876</v>
      </c>
      <c r="GF345" s="1">
        <v>3.4317920000000002E-2</v>
      </c>
      <c r="GG345" s="1">
        <v>7.7845389999999997</v>
      </c>
      <c r="GH345">
        <v>0.91877010000000003</v>
      </c>
      <c r="GI345">
        <v>20.69885</v>
      </c>
      <c r="GJ345" s="1">
        <v>3.1204820000000001E-2</v>
      </c>
      <c r="GK345" s="1">
        <v>7.1242539999999996</v>
      </c>
      <c r="GL345">
        <v>0.90863340000000004</v>
      </c>
      <c r="GM345">
        <v>20.22223</v>
      </c>
      <c r="GN345" s="1">
        <v>2.8366160000000001E-2</v>
      </c>
      <c r="GO345" s="1">
        <v>6.5182830000000003</v>
      </c>
      <c r="GP345">
        <v>0.89884129999999995</v>
      </c>
      <c r="GQ345">
        <v>19.925699999999999</v>
      </c>
      <c r="GR345" s="1">
        <v>2.57865E-2</v>
      </c>
      <c r="GS345" s="1">
        <v>5.9621829999999996</v>
      </c>
      <c r="GT345">
        <v>0.88889649999999998</v>
      </c>
      <c r="GU345">
        <v>20.193200000000001</v>
      </c>
      <c r="GV345" s="1">
        <v>2.3429019999999998E-2</v>
      </c>
      <c r="GW345" s="1">
        <v>5.451257</v>
      </c>
      <c r="GX345">
        <v>0.87881310000000001</v>
      </c>
      <c r="GY345">
        <v>20.819700000000001</v>
      </c>
      <c r="GZ345" s="1">
        <v>2.12899E-2</v>
      </c>
      <c r="HA345" s="1">
        <v>4.9871119999999998</v>
      </c>
      <c r="HB345">
        <v>0.86845070000000002</v>
      </c>
      <c r="HC345">
        <v>21.670380000000002</v>
      </c>
      <c r="HD345" s="1">
        <v>1.9345729999999998E-2</v>
      </c>
      <c r="HE345" s="1">
        <v>4.5640429999999999</v>
      </c>
      <c r="HF345">
        <v>0.85814860000000004</v>
      </c>
      <c r="HG345">
        <v>22.393129999999999</v>
      </c>
      <c r="HH345" s="1">
        <v>1.759865E-2</v>
      </c>
      <c r="HI345" s="1">
        <v>4.1813339999999997</v>
      </c>
      <c r="HJ345">
        <v>0.84783549999999996</v>
      </c>
      <c r="HK345">
        <v>22.600729999999999</v>
      </c>
      <c r="HL345" s="1">
        <v>1.601439E-2</v>
      </c>
      <c r="HM345" s="1">
        <v>3.832322</v>
      </c>
      <c r="HN345">
        <v>0.83808199999999999</v>
      </c>
      <c r="HO345">
        <v>22.293130000000001</v>
      </c>
      <c r="HP345" s="1">
        <v>1.457957E-2</v>
      </c>
      <c r="HQ345" s="1">
        <v>3.5130690000000002</v>
      </c>
      <c r="HR345">
        <v>0.82804080000000002</v>
      </c>
      <c r="HS345">
        <v>21.733229999999999</v>
      </c>
      <c r="HT345" s="1">
        <v>1.328239E-2</v>
      </c>
      <c r="HU345" s="1">
        <v>3.223366</v>
      </c>
      <c r="HV345">
        <v>0.81839930000000005</v>
      </c>
      <c r="HW345">
        <v>21.296279999999999</v>
      </c>
      <c r="HX345" s="1">
        <v>1.2116389999999999E-2</v>
      </c>
      <c r="HY345" s="1">
        <v>2.9607939999999999</v>
      </c>
      <c r="HZ345">
        <v>0.80888380000000004</v>
      </c>
      <c r="IA345">
        <v>21.383870000000002</v>
      </c>
      <c r="IB345" s="1">
        <v>1.1054359999999999E-2</v>
      </c>
      <c r="IC345" s="1">
        <v>2.7206039999999998</v>
      </c>
      <c r="ID345">
        <v>0.79942519999999995</v>
      </c>
      <c r="IE345">
        <v>21.480910000000002</v>
      </c>
      <c r="IF345" s="1">
        <v>1.008278E-2</v>
      </c>
      <c r="IG345" s="1">
        <v>2.5003389999999999</v>
      </c>
      <c r="IH345">
        <v>0.79001540000000003</v>
      </c>
      <c r="II345">
        <v>22.08379</v>
      </c>
      <c r="IJ345" s="1">
        <v>9.1885779999999993E-3</v>
      </c>
      <c r="IK345" s="1">
        <v>2.2970320000000002</v>
      </c>
      <c r="IL345">
        <v>0.78054999999999997</v>
      </c>
      <c r="IM345">
        <v>22.683540000000001</v>
      </c>
      <c r="IN345" s="1">
        <v>8.3646689999999999E-3</v>
      </c>
      <c r="IO345" s="1">
        <v>2.1085440000000002</v>
      </c>
      <c r="IP345">
        <v>0.77158470000000001</v>
      </c>
      <c r="IQ345">
        <v>23.052399999999999</v>
      </c>
      <c r="IR345" s="1">
        <v>7.6146929999999996E-3</v>
      </c>
      <c r="IS345" s="1">
        <v>1.9352370000000001</v>
      </c>
      <c r="IT345">
        <v>0.76317349999999995</v>
      </c>
      <c r="IU345">
        <v>22.977910000000001</v>
      </c>
      <c r="IV345" s="1">
        <v>6.9299499999999998E-3</v>
      </c>
      <c r="IW345" s="1">
        <v>1.775301</v>
      </c>
      <c r="IX345">
        <v>0.75537290000000001</v>
      </c>
      <c r="IY345">
        <v>22.532050000000002</v>
      </c>
      <c r="IZ345" s="1">
        <v>6.3076180000000001E-3</v>
      </c>
      <c r="JA345" s="1">
        <v>1.628126</v>
      </c>
      <c r="JB345">
        <v>0.74821309999999996</v>
      </c>
      <c r="JC345">
        <v>22.205190000000002</v>
      </c>
      <c r="JD345" s="1">
        <v>5.744318E-3</v>
      </c>
      <c r="JE345" s="1">
        <v>1.4932609999999999</v>
      </c>
      <c r="JF345">
        <v>0.74174960000000001</v>
      </c>
      <c r="JG345">
        <v>22.485060000000001</v>
      </c>
      <c r="JH345" s="1">
        <v>5.2308759999999998E-3</v>
      </c>
      <c r="JI345" s="1">
        <v>1.36887</v>
      </c>
      <c r="JJ345">
        <v>0.7359639</v>
      </c>
      <c r="JK345">
        <v>23.156690000000001</v>
      </c>
      <c r="JL345" s="1">
        <v>4.7557299999999997E-3</v>
      </c>
      <c r="JM345" s="1">
        <v>1.2522009999999999</v>
      </c>
      <c r="JN345">
        <v>0.73088310000000001</v>
      </c>
      <c r="JO345">
        <v>24.208829999999999</v>
      </c>
      <c r="JP345" s="1">
        <v>4.3059040000000002E-3</v>
      </c>
      <c r="JQ345" s="1">
        <v>1.140263</v>
      </c>
      <c r="JR345">
        <v>0.72643279999999999</v>
      </c>
      <c r="JS345">
        <v>25.344989999999999</v>
      </c>
      <c r="JT345" s="1">
        <v>3.873437E-3</v>
      </c>
      <c r="JU345" s="1">
        <v>1.0311429999999999</v>
      </c>
      <c r="JV345">
        <v>0.72260159999999996</v>
      </c>
      <c r="JW345">
        <v>26.069690000000001</v>
      </c>
      <c r="JX345" s="1">
        <v>3.455329E-3</v>
      </c>
      <c r="JY345" s="1">
        <v>0.92428650000000001</v>
      </c>
      <c r="JZ345">
        <v>0.71932879999999999</v>
      </c>
      <c r="KA345">
        <v>26.212019999999999</v>
      </c>
      <c r="KB345" s="1">
        <v>3.057396E-3</v>
      </c>
      <c r="KC345" s="1">
        <v>0.82129960000000002</v>
      </c>
      <c r="KD345">
        <v>0.71655519999999995</v>
      </c>
      <c r="KE345">
        <v>25.869119999999999</v>
      </c>
      <c r="KF345" s="1">
        <v>2.6890769999999998E-3</v>
      </c>
      <c r="KG345" s="1">
        <v>0.72495069999999995</v>
      </c>
      <c r="KH345">
        <v>0.71425099999999997</v>
      </c>
      <c r="KI345">
        <v>25.29383</v>
      </c>
      <c r="KJ345" s="1">
        <v>2.35973E-3</v>
      </c>
      <c r="KK345" s="1">
        <v>0.63785369999999997</v>
      </c>
      <c r="KL345">
        <v>0.71239189999999997</v>
      </c>
      <c r="KM345">
        <v>25.07995</v>
      </c>
      <c r="KN345" s="1">
        <v>2.0726719999999998E-3</v>
      </c>
      <c r="KO345" s="1">
        <v>0.56148050000000005</v>
      </c>
      <c r="KP345">
        <v>0.71088220000000002</v>
      </c>
      <c r="KQ345">
        <v>24.973469999999999</v>
      </c>
      <c r="KR345" s="1">
        <v>1.82704E-3</v>
      </c>
      <c r="KS345" s="1">
        <v>0.49576949999999997</v>
      </c>
      <c r="KT345">
        <v>0.70967809999999998</v>
      </c>
      <c r="KU345">
        <v>25.09563</v>
      </c>
      <c r="KV345" s="1">
        <v>1.6158170000000001E-3</v>
      </c>
      <c r="KW345" s="1">
        <v>0.43911220000000001</v>
      </c>
      <c r="KX345">
        <v>0.70878030000000003</v>
      </c>
      <c r="KY345">
        <v>25.220420000000001</v>
      </c>
      <c r="KZ345" s="1">
        <v>1.4298399999999999E-3</v>
      </c>
      <c r="LA345" s="1">
        <v>0.3891058</v>
      </c>
      <c r="LB345">
        <v>0.70816659999999998</v>
      </c>
      <c r="LC345">
        <v>25.285869999999999</v>
      </c>
      <c r="LD345" s="1">
        <v>1.2602850000000001E-3</v>
      </c>
      <c r="LE345" s="1">
        <v>0.34348269999999997</v>
      </c>
      <c r="LF345">
        <v>0.70782299999999998</v>
      </c>
      <c r="LG345">
        <v>25.161480000000001</v>
      </c>
      <c r="LH345" s="1">
        <v>1.1030269999999999E-3</v>
      </c>
      <c r="LI345" s="1">
        <v>0.30104009999999998</v>
      </c>
      <c r="LJ345">
        <v>0.70773359999999996</v>
      </c>
      <c r="LK345">
        <v>24.757529999999999</v>
      </c>
      <c r="LL345" s="1">
        <v>9.5872700000000004E-4</v>
      </c>
      <c r="LM345" s="1">
        <v>0.26191009999999998</v>
      </c>
      <c r="LN345">
        <v>0.7078778</v>
      </c>
      <c r="LO345">
        <v>24.339300000000001</v>
      </c>
      <c r="LP345" s="1">
        <v>8.3132089999999996E-4</v>
      </c>
      <c r="LQ345" s="1">
        <v>0.2271485</v>
      </c>
      <c r="LR345">
        <v>0.70829589999999998</v>
      </c>
      <c r="LS345">
        <v>24.364699999999999</v>
      </c>
      <c r="LT345" s="1">
        <v>7.242196E-4</v>
      </c>
      <c r="LU345" s="1">
        <v>0.1977681</v>
      </c>
      <c r="LV345">
        <v>0.70889959999999996</v>
      </c>
      <c r="LW345">
        <v>24.735289999999999</v>
      </c>
      <c r="LX345" s="1">
        <v>6.382095E-4</v>
      </c>
      <c r="LY345" s="1">
        <v>0.1740747</v>
      </c>
      <c r="LZ345">
        <v>0.70968439999999999</v>
      </c>
      <c r="MA345">
        <v>25.49924</v>
      </c>
      <c r="MB345" s="1">
        <v>5.7112799999999996E-4</v>
      </c>
      <c r="MC345" s="1">
        <v>0.15552659999999999</v>
      </c>
      <c r="MD345">
        <v>0.710561</v>
      </c>
      <c r="ME345">
        <v>26.33</v>
      </c>
      <c r="MF345" s="1">
        <v>5.1846080000000005E-4</v>
      </c>
      <c r="MG345" s="1">
        <v>0.14095299999999999</v>
      </c>
      <c r="MH345">
        <v>0.71154790000000001</v>
      </c>
      <c r="MI345">
        <v>26.919740000000001</v>
      </c>
      <c r="MJ345" s="1">
        <v>4.7553899999999997E-4</v>
      </c>
      <c r="MK345" s="1">
        <v>0.12908720000000001</v>
      </c>
      <c r="ML345">
        <v>0.71248350000000005</v>
      </c>
      <c r="MM345">
        <v>27.01812</v>
      </c>
      <c r="MN345" s="1">
        <v>4.3871399999999999E-4</v>
      </c>
      <c r="MO345" s="1">
        <v>0.11894299999999999</v>
      </c>
      <c r="MP345">
        <v>0.71338179999999995</v>
      </c>
      <c r="MQ345">
        <v>26.72795</v>
      </c>
      <c r="MR345" s="1">
        <v>4.0590210000000001E-4</v>
      </c>
      <c r="MS345" s="1">
        <v>0.10992780000000001</v>
      </c>
      <c r="MT345">
        <v>0.71417640000000004</v>
      </c>
      <c r="MU345">
        <v>26.194870000000002</v>
      </c>
      <c r="MV345" s="1">
        <v>3.7636100000000002E-4</v>
      </c>
      <c r="MW345" s="1">
        <v>0.1018135</v>
      </c>
      <c r="MX345">
        <v>0.71483609999999997</v>
      </c>
      <c r="MY345">
        <v>25.888069999999999</v>
      </c>
      <c r="MZ345" s="1">
        <v>3.499369E-4</v>
      </c>
      <c r="NA345" s="1">
        <v>9.4570860000000007E-2</v>
      </c>
      <c r="NB345">
        <v>0.71533080000000004</v>
      </c>
      <c r="NC345">
        <v>25.842390000000002</v>
      </c>
      <c r="ND345" s="1">
        <v>3.2667109999999998E-4</v>
      </c>
      <c r="NE345" s="1">
        <v>8.8199410000000006E-2</v>
      </c>
      <c r="NF345">
        <v>0.71533080000000004</v>
      </c>
      <c r="NG345">
        <v>25.842390000000002</v>
      </c>
      <c r="NH345" s="1">
        <v>3.2667109999999998E-4</v>
      </c>
      <c r="NI345" s="1">
        <v>8.8199410000000006E-2</v>
      </c>
      <c r="NJ345">
        <v>0.71533080000000004</v>
      </c>
      <c r="NK345">
        <v>25.842390000000002</v>
      </c>
      <c r="NL345" s="1">
        <v>3.2667109999999998E-4</v>
      </c>
      <c r="NM345" s="1">
        <v>8.8199410000000006E-2</v>
      </c>
      <c r="NN345">
        <v>0.71533080000000004</v>
      </c>
      <c r="NO345">
        <v>25.842390000000002</v>
      </c>
      <c r="NP345" s="1">
        <v>3.2667109999999998E-4</v>
      </c>
      <c r="NQ345" s="1">
        <v>8.8199410000000006E-2</v>
      </c>
      <c r="NR345">
        <v>0.71533080000000004</v>
      </c>
      <c r="NS345">
        <v>25.842390000000002</v>
      </c>
      <c r="NT345" s="1">
        <v>3.2667109999999998E-4</v>
      </c>
      <c r="NU345" s="1">
        <v>8.8199410000000006E-2</v>
      </c>
      <c r="NV345">
        <v>0.71533080000000004</v>
      </c>
      <c r="NW345">
        <v>25.842390000000002</v>
      </c>
      <c r="NX345" s="1">
        <v>3.2667109999999998E-4</v>
      </c>
      <c r="NY345" s="1">
        <v>8.8199410000000006E-2</v>
      </c>
      <c r="NZ345">
        <v>0.71533080000000004</v>
      </c>
      <c r="OA345">
        <v>25.842390000000002</v>
      </c>
      <c r="OB345" s="1">
        <v>3.2667109999999998E-4</v>
      </c>
      <c r="OC345" s="1">
        <v>8.8199410000000006E-2</v>
      </c>
      <c r="OD345">
        <v>0.71533080000000004</v>
      </c>
      <c r="OE345">
        <v>25.842390000000002</v>
      </c>
      <c r="OF345" s="1">
        <v>3.2667109999999998E-4</v>
      </c>
      <c r="OG345" s="1">
        <v>8.8199410000000006E-2</v>
      </c>
      <c r="OH345">
        <v>0.71533080000000004</v>
      </c>
      <c r="OI345">
        <v>25.842390000000002</v>
      </c>
      <c r="OJ345" s="1">
        <v>3.2667109999999998E-4</v>
      </c>
      <c r="OK345" s="1">
        <v>8.8199410000000006E-2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0.81556980000000001</v>
      </c>
      <c r="G346">
        <v>19.457260000000002</v>
      </c>
      <c r="H346">
        <v>0</v>
      </c>
      <c r="I346">
        <v>0</v>
      </c>
      <c r="J346">
        <v>0.81396710000000005</v>
      </c>
      <c r="K346">
        <v>19.525659999999998</v>
      </c>
      <c r="L346">
        <v>0</v>
      </c>
      <c r="M346">
        <v>0</v>
      </c>
      <c r="N346">
        <v>0.8123321</v>
      </c>
      <c r="O346">
        <v>19.81438</v>
      </c>
      <c r="P346">
        <v>0</v>
      </c>
      <c r="Q346">
        <v>0</v>
      </c>
      <c r="R346">
        <v>0.81068150000000005</v>
      </c>
      <c r="S346">
        <v>20.253129999999999</v>
      </c>
      <c r="T346">
        <v>0</v>
      </c>
      <c r="U346">
        <v>0</v>
      </c>
      <c r="V346">
        <v>0.80897669999999999</v>
      </c>
      <c r="W346">
        <v>20.902629999999998</v>
      </c>
      <c r="X346">
        <v>0</v>
      </c>
      <c r="Y346">
        <v>0</v>
      </c>
      <c r="Z346">
        <v>0.80744340000000003</v>
      </c>
      <c r="AA346">
        <v>21.270879999999998</v>
      </c>
      <c r="AB346">
        <v>0</v>
      </c>
      <c r="AC346">
        <v>0</v>
      </c>
      <c r="AD346">
        <v>0.80587770000000003</v>
      </c>
      <c r="AE346">
        <v>21.060839999999999</v>
      </c>
      <c r="AF346">
        <v>0</v>
      </c>
      <c r="AG346">
        <v>0</v>
      </c>
      <c r="AH346">
        <v>0.80430959999999996</v>
      </c>
      <c r="AI346">
        <v>20.660799999999998</v>
      </c>
      <c r="AJ346">
        <v>0</v>
      </c>
      <c r="AK346">
        <v>0</v>
      </c>
      <c r="AL346">
        <v>0.80276979999999998</v>
      </c>
      <c r="AM346">
        <v>20.206510000000002</v>
      </c>
      <c r="AN346">
        <v>0</v>
      </c>
      <c r="AO346">
        <v>0</v>
      </c>
      <c r="AP346">
        <v>0.80119649999999998</v>
      </c>
      <c r="AQ346">
        <v>20.155259999999998</v>
      </c>
      <c r="AR346">
        <v>0</v>
      </c>
      <c r="AS346">
        <v>0</v>
      </c>
      <c r="AT346">
        <v>0.79965030000000004</v>
      </c>
      <c r="AU346">
        <v>20.441320000000001</v>
      </c>
      <c r="AV346">
        <v>0</v>
      </c>
      <c r="AW346">
        <v>0</v>
      </c>
      <c r="AX346">
        <v>0.79808959999999995</v>
      </c>
      <c r="AY346">
        <v>20.84911</v>
      </c>
      <c r="AZ346">
        <v>0</v>
      </c>
      <c r="BA346">
        <v>0</v>
      </c>
      <c r="BB346">
        <v>0.79654150000000001</v>
      </c>
      <c r="BC346">
        <v>21.353649999999998</v>
      </c>
      <c r="BD346">
        <v>0</v>
      </c>
      <c r="BE346">
        <v>0</v>
      </c>
      <c r="BF346">
        <v>0.7949309</v>
      </c>
      <c r="BG346">
        <v>21.564859999999999</v>
      </c>
      <c r="BH346">
        <v>0</v>
      </c>
      <c r="BI346">
        <v>0</v>
      </c>
      <c r="BJ346">
        <v>0.79325069999999998</v>
      </c>
      <c r="BK346">
        <v>21.396940000000001</v>
      </c>
      <c r="BL346">
        <v>0</v>
      </c>
      <c r="BM346">
        <v>0</v>
      </c>
      <c r="BN346">
        <v>0.79146249999999996</v>
      </c>
      <c r="BO346">
        <v>21.11195</v>
      </c>
      <c r="BP346">
        <v>0</v>
      </c>
      <c r="BQ346">
        <v>0</v>
      </c>
      <c r="BR346">
        <v>0.78957440000000001</v>
      </c>
      <c r="BS346">
        <v>20.861370000000001</v>
      </c>
      <c r="BT346">
        <v>2.2107070000000001E-33</v>
      </c>
      <c r="BU346">
        <v>4.4031779999999996E-31</v>
      </c>
      <c r="BV346">
        <v>0.78768009999999999</v>
      </c>
      <c r="BW346">
        <v>20.661770000000001</v>
      </c>
      <c r="BX346" s="1">
        <v>1.75778E-22</v>
      </c>
      <c r="BY346" s="1">
        <v>2.977845E-20</v>
      </c>
      <c r="BZ346">
        <v>0.78572640000000005</v>
      </c>
      <c r="CA346">
        <v>20.838699999999999</v>
      </c>
      <c r="CB346" s="1">
        <v>2.5990860000000002E-16</v>
      </c>
      <c r="CC346" s="1">
        <v>4.347254E-14</v>
      </c>
      <c r="CD346">
        <v>0.78372679999999995</v>
      </c>
      <c r="CE346">
        <v>21.073720000000002</v>
      </c>
      <c r="CF346" s="1">
        <v>7.5373240000000003E-11</v>
      </c>
      <c r="CG346" s="1">
        <v>1.328172E-8</v>
      </c>
      <c r="CH346">
        <v>0.78165759999999995</v>
      </c>
      <c r="CI346">
        <v>21.290420000000001</v>
      </c>
      <c r="CJ346" s="1">
        <v>1.4448489999999999E-7</v>
      </c>
      <c r="CK346" s="1">
        <v>2.6200790000000001E-5</v>
      </c>
      <c r="CL346">
        <v>0.77950629999999999</v>
      </c>
      <c r="CM346">
        <v>21.296209999999999</v>
      </c>
      <c r="CN346" s="1">
        <v>4.1637639999999999E-5</v>
      </c>
      <c r="CO346" s="1">
        <v>7.721299E-3</v>
      </c>
      <c r="CP346">
        <v>0.77721910000000005</v>
      </c>
      <c r="CQ346">
        <v>21.155660000000001</v>
      </c>
      <c r="CR346" s="1">
        <v>3.2963649999999999E-3</v>
      </c>
      <c r="CS346" s="1">
        <v>0.62312140000000005</v>
      </c>
      <c r="CT346">
        <v>0.77475450000000001</v>
      </c>
      <c r="CU346">
        <v>20.883299999999998</v>
      </c>
      <c r="CV346" s="1">
        <v>9.5862740000000002E-2</v>
      </c>
      <c r="CW346" s="1">
        <v>18.426880000000001</v>
      </c>
      <c r="CX346">
        <v>0.77219530000000003</v>
      </c>
      <c r="CY346">
        <v>20.474740000000001</v>
      </c>
      <c r="CZ346" s="1">
        <v>1.2239120000000001</v>
      </c>
      <c r="DA346">
        <v>238.64949999999999</v>
      </c>
      <c r="DB346">
        <v>0.76936729999999998</v>
      </c>
      <c r="DC346">
        <v>20.113099999999999</v>
      </c>
      <c r="DD346" s="1">
        <v>7.7778390000000002</v>
      </c>
      <c r="DE346">
        <v>1537.394</v>
      </c>
      <c r="DF346">
        <v>0.76603019999999999</v>
      </c>
      <c r="DG346">
        <v>20.05809</v>
      </c>
      <c r="DH346">
        <v>27.13203</v>
      </c>
      <c r="DI346">
        <v>5431.3710000000001</v>
      </c>
      <c r="DJ346">
        <v>0.76193789999999995</v>
      </c>
      <c r="DK346">
        <v>20.156649999999999</v>
      </c>
      <c r="DL346">
        <v>56.095469999999999</v>
      </c>
      <c r="DM346">
        <v>11374.38</v>
      </c>
      <c r="DN346">
        <v>0.75699479999999997</v>
      </c>
      <c r="DO346">
        <v>20.408840000000001</v>
      </c>
      <c r="DP346">
        <v>73.670749999999998</v>
      </c>
      <c r="DQ346">
        <v>15132.34</v>
      </c>
      <c r="DR346">
        <v>0.75209199999999998</v>
      </c>
      <c r="DS346">
        <v>20.440460000000002</v>
      </c>
      <c r="DT346">
        <v>65.304450000000003</v>
      </c>
      <c r="DU346">
        <v>13574.64</v>
      </c>
      <c r="DV346">
        <v>0.74707199999999996</v>
      </c>
      <c r="DW346">
        <v>20.292470000000002</v>
      </c>
      <c r="DX346">
        <v>41.257309999999997</v>
      </c>
      <c r="DY346">
        <v>8675.107</v>
      </c>
      <c r="DZ346">
        <v>0.74177199999999999</v>
      </c>
      <c r="EA346">
        <v>19.980989999999998</v>
      </c>
      <c r="EB346">
        <v>19.39114</v>
      </c>
      <c r="EC346">
        <v>4122.0839999999998</v>
      </c>
      <c r="ED346">
        <v>0.73589599999999999</v>
      </c>
      <c r="EE346">
        <v>19.604389999999999</v>
      </c>
      <c r="EF346">
        <v>7.0813670000000002</v>
      </c>
      <c r="EG346">
        <v>1522.374</v>
      </c>
      <c r="EH346">
        <v>0.72976180000000002</v>
      </c>
      <c r="EI346">
        <v>19.480119999999999</v>
      </c>
      <c r="EJ346">
        <v>2.107494</v>
      </c>
      <c r="EK346">
        <v>457.99180000000001</v>
      </c>
      <c r="EL346">
        <v>0.72377309999999995</v>
      </c>
      <c r="EM346">
        <v>19.497959999999999</v>
      </c>
      <c r="EN346">
        <v>0.55283510000000002</v>
      </c>
      <c r="EO346">
        <v>121.21380000000001</v>
      </c>
      <c r="EP346">
        <v>0.71753319999999998</v>
      </c>
      <c r="EQ346">
        <v>19.567979999999999</v>
      </c>
      <c r="ER346">
        <v>0.15824759999999999</v>
      </c>
      <c r="ES346">
        <v>34.797040000000003</v>
      </c>
      <c r="ET346">
        <v>0.71082789999999996</v>
      </c>
      <c r="EU346">
        <v>19.77872</v>
      </c>
      <c r="EV346">
        <v>7.2549219999999998E-2</v>
      </c>
      <c r="EW346">
        <v>15.911949999999999</v>
      </c>
      <c r="EX346">
        <v>0.70404389999999994</v>
      </c>
      <c r="EY346">
        <v>19.929300000000001</v>
      </c>
      <c r="EZ346">
        <v>5.5418960000000003E-2</v>
      </c>
      <c r="FA346">
        <v>12.17937</v>
      </c>
      <c r="FB346">
        <v>0.69747329999999996</v>
      </c>
      <c r="FC346">
        <v>19.784179999999999</v>
      </c>
      <c r="FD346">
        <v>5.1995769999999997E-2</v>
      </c>
      <c r="FE346">
        <v>11.50407</v>
      </c>
      <c r="FF346">
        <v>0.69201420000000002</v>
      </c>
      <c r="FG346">
        <v>19.46114</v>
      </c>
      <c r="FH346" s="1">
        <v>5.0963620000000001E-2</v>
      </c>
      <c r="FI346">
        <v>11.351089999999999</v>
      </c>
      <c r="FJ346">
        <v>0.68657860000000004</v>
      </c>
      <c r="FK346">
        <v>19.245349999999998</v>
      </c>
      <c r="FL346" s="1">
        <v>4.9733930000000003E-2</v>
      </c>
      <c r="FM346">
        <v>11.158580000000001</v>
      </c>
      <c r="FN346">
        <v>0.68118049999999997</v>
      </c>
      <c r="FO346">
        <v>19.451519999999999</v>
      </c>
      <c r="FP346" s="1">
        <v>4.7678690000000003E-2</v>
      </c>
      <c r="FQ346">
        <v>10.779389999999999</v>
      </c>
      <c r="FR346">
        <v>0.67555589999999999</v>
      </c>
      <c r="FS346">
        <v>19.838660000000001</v>
      </c>
      <c r="FT346" s="1">
        <v>4.4761099999999998E-2</v>
      </c>
      <c r="FU346">
        <v>10.200659999999999</v>
      </c>
      <c r="FV346">
        <v>0.66992779999999996</v>
      </c>
      <c r="FW346">
        <v>20.37453</v>
      </c>
      <c r="FX346" s="1">
        <v>4.1364970000000001E-2</v>
      </c>
      <c r="FY346" s="1">
        <v>9.4999690000000001</v>
      </c>
      <c r="FZ346">
        <v>0.66447800000000001</v>
      </c>
      <c r="GA346">
        <v>20.893799999999999</v>
      </c>
      <c r="GB346" s="1">
        <v>3.7890130000000001E-2</v>
      </c>
      <c r="GC346" s="1">
        <v>8.7686930000000007</v>
      </c>
      <c r="GD346">
        <v>0.65898319999999999</v>
      </c>
      <c r="GE346">
        <v>21.01247</v>
      </c>
      <c r="GF346" s="1">
        <v>3.4551499999999999E-2</v>
      </c>
      <c r="GG346" s="1">
        <v>8.0540470000000006</v>
      </c>
      <c r="GH346">
        <v>0.65348010000000001</v>
      </c>
      <c r="GI346">
        <v>20.705549999999999</v>
      </c>
      <c r="GJ346" s="1">
        <v>3.1423489999999998E-2</v>
      </c>
      <c r="GK346" s="1">
        <v>7.3791580000000003</v>
      </c>
      <c r="GL346">
        <v>0.64799180000000001</v>
      </c>
      <c r="GM346">
        <v>20.229520000000001</v>
      </c>
      <c r="GN346" s="1">
        <v>2.8567530000000001E-2</v>
      </c>
      <c r="GO346" s="1">
        <v>6.7581699999999998</v>
      </c>
      <c r="GP346">
        <v>0.64276500000000003</v>
      </c>
      <c r="GQ346">
        <v>19.929110000000001</v>
      </c>
      <c r="GR346" s="1">
        <v>2.5971749999999998E-2</v>
      </c>
      <c r="GS346" s="1">
        <v>6.1882000000000001</v>
      </c>
      <c r="GT346">
        <v>0.63740209999999997</v>
      </c>
      <c r="GU346">
        <v>20.197890000000001</v>
      </c>
      <c r="GV346" s="1">
        <v>2.3600469999999998E-2</v>
      </c>
      <c r="GW346" s="1">
        <v>5.6641360000000001</v>
      </c>
      <c r="GX346">
        <v>0.63192809999999999</v>
      </c>
      <c r="GY346">
        <v>20.810580000000002</v>
      </c>
      <c r="GZ346" s="1">
        <v>2.1447520000000001E-2</v>
      </c>
      <c r="HA346" s="1">
        <v>5.1874310000000001</v>
      </c>
      <c r="HB346">
        <v>0.62626740000000003</v>
      </c>
      <c r="HC346">
        <v>21.654070000000001</v>
      </c>
      <c r="HD346" s="1">
        <v>1.9489780000000002E-2</v>
      </c>
      <c r="HE346" s="1">
        <v>4.7522070000000003</v>
      </c>
      <c r="HF346">
        <v>0.62065510000000002</v>
      </c>
      <c r="HG346">
        <v>22.381080000000001</v>
      </c>
      <c r="HH346" s="1">
        <v>1.7729809999999999E-2</v>
      </c>
      <c r="HI346" s="1">
        <v>4.3579049999999997</v>
      </c>
      <c r="HJ346">
        <v>0.61498969999999997</v>
      </c>
      <c r="HK346">
        <v>22.590050000000002</v>
      </c>
      <c r="HL346" s="1">
        <v>1.6134860000000001E-2</v>
      </c>
      <c r="HM346" s="1">
        <v>3.998202</v>
      </c>
      <c r="HN346">
        <v>0.60961169999999998</v>
      </c>
      <c r="HO346">
        <v>22.29983</v>
      </c>
      <c r="HP346" s="1">
        <v>1.469109E-2</v>
      </c>
      <c r="HQ346" s="1">
        <v>3.6694740000000001</v>
      </c>
      <c r="HR346">
        <v>0.60392869999999998</v>
      </c>
      <c r="HS346">
        <v>21.747640000000001</v>
      </c>
      <c r="HT346" s="1">
        <v>1.3383529999999999E-2</v>
      </c>
      <c r="HU346" s="1">
        <v>3.3702549999999998</v>
      </c>
      <c r="HV346">
        <v>0.59845539999999997</v>
      </c>
      <c r="HW346">
        <v>21.307659999999998</v>
      </c>
      <c r="HX346" s="1">
        <v>1.2209879999999999E-2</v>
      </c>
      <c r="HY346" s="1">
        <v>3.0990709999999999</v>
      </c>
      <c r="HZ346">
        <v>0.59298209999999996</v>
      </c>
      <c r="IA346">
        <v>21.394439999999999</v>
      </c>
      <c r="IB346" s="1">
        <v>1.1139909999999999E-2</v>
      </c>
      <c r="IC346" s="1">
        <v>2.8505069999999999</v>
      </c>
      <c r="ID346">
        <v>0.58744719999999995</v>
      </c>
      <c r="IE346">
        <v>21.472290000000001</v>
      </c>
      <c r="IF346" s="1">
        <v>1.016244E-2</v>
      </c>
      <c r="IG346" s="1">
        <v>2.6225179999999999</v>
      </c>
      <c r="IH346">
        <v>0.5818487</v>
      </c>
      <c r="II346">
        <v>22.0792</v>
      </c>
      <c r="IJ346" s="1">
        <v>9.2626180000000002E-3</v>
      </c>
      <c r="IK346" s="1">
        <v>2.411813</v>
      </c>
      <c r="IL346">
        <v>0.57619390000000004</v>
      </c>
      <c r="IM346">
        <v>22.665579999999999</v>
      </c>
      <c r="IN346" s="1">
        <v>8.4336459999999995E-3</v>
      </c>
      <c r="IO346" s="1">
        <v>2.216218</v>
      </c>
      <c r="IP346">
        <v>0.57077069999999996</v>
      </c>
      <c r="IQ346">
        <v>23.03124</v>
      </c>
      <c r="IR346" s="1">
        <v>7.6784640000000003E-3</v>
      </c>
      <c r="IS346" s="1">
        <v>2.036092</v>
      </c>
      <c r="IT346">
        <v>0.56564119999999996</v>
      </c>
      <c r="IU346">
        <v>22.977150000000002</v>
      </c>
      <c r="IV346" s="1">
        <v>6.9892890000000001E-3</v>
      </c>
      <c r="IW346" s="1">
        <v>1.869656</v>
      </c>
      <c r="IX346">
        <v>0.56089619999999996</v>
      </c>
      <c r="IY346">
        <v>22.542310000000001</v>
      </c>
      <c r="IZ346" s="1">
        <v>6.3623070000000002E-3</v>
      </c>
      <c r="JA346" s="1">
        <v>1.716121</v>
      </c>
      <c r="JB346">
        <v>0.55650089999999997</v>
      </c>
      <c r="JC346">
        <v>22.218869999999999</v>
      </c>
      <c r="JD346" s="1">
        <v>5.7947240000000002E-3</v>
      </c>
      <c r="JE346" s="1">
        <v>1.575183</v>
      </c>
      <c r="JF346">
        <v>0.55250900000000003</v>
      </c>
      <c r="JG346">
        <v>22.50667</v>
      </c>
      <c r="JH346" s="1">
        <v>5.2779209999999997E-3</v>
      </c>
      <c r="JI346" s="1">
        <v>1.4450909999999999</v>
      </c>
      <c r="JJ346">
        <v>0.54891299999999998</v>
      </c>
      <c r="JK346">
        <v>23.15785</v>
      </c>
      <c r="JL346" s="1">
        <v>4.8005340000000004E-3</v>
      </c>
      <c r="JM346" s="1">
        <v>1.323032</v>
      </c>
      <c r="JN346">
        <v>0.54574409999999995</v>
      </c>
      <c r="JO346">
        <v>24.19248</v>
      </c>
      <c r="JP346" s="1">
        <v>4.3495519999999996E-3</v>
      </c>
      <c r="JQ346" s="1">
        <v>1.20591</v>
      </c>
      <c r="JR346">
        <v>0.54295249999999995</v>
      </c>
      <c r="JS346">
        <v>25.318809999999999</v>
      </c>
      <c r="JT346" s="1">
        <v>3.916353E-3</v>
      </c>
      <c r="JU346" s="1">
        <v>1.091629</v>
      </c>
      <c r="JV346">
        <v>0.54053090000000004</v>
      </c>
      <c r="JW346">
        <v>26.035779999999999</v>
      </c>
      <c r="JX346" s="1">
        <v>3.4973280000000001E-3</v>
      </c>
      <c r="JY346" s="1">
        <v>0.97952680000000003</v>
      </c>
      <c r="JZ346">
        <v>0.53843200000000002</v>
      </c>
      <c r="KA346">
        <v>26.194430000000001</v>
      </c>
      <c r="KB346" s="1">
        <v>3.0974930000000002E-3</v>
      </c>
      <c r="KC346" s="1">
        <v>0.87119080000000004</v>
      </c>
      <c r="KD346">
        <v>0.53664480000000003</v>
      </c>
      <c r="KE346">
        <v>25.884399999999999</v>
      </c>
      <c r="KF346" s="1">
        <v>2.7260969999999998E-3</v>
      </c>
      <c r="KG346" s="1">
        <v>0.76951849999999999</v>
      </c>
      <c r="KH346">
        <v>0.53516030000000003</v>
      </c>
      <c r="KI346">
        <v>25.32002</v>
      </c>
      <c r="KJ346" s="1">
        <v>2.3927190000000002E-3</v>
      </c>
      <c r="KK346" s="1">
        <v>0.67731509999999995</v>
      </c>
      <c r="KL346">
        <v>0.53394750000000002</v>
      </c>
      <c r="KM346">
        <v>25.116530000000001</v>
      </c>
      <c r="KN346" s="1">
        <v>2.1013170000000001E-3</v>
      </c>
      <c r="KO346" s="1">
        <v>0.59627960000000002</v>
      </c>
      <c r="KP346">
        <v>0.53293619999999997</v>
      </c>
      <c r="KQ346">
        <v>24.997900000000001</v>
      </c>
      <c r="KR346" s="1">
        <v>1.8516579999999999E-3</v>
      </c>
      <c r="KS346" s="1">
        <v>0.52646300000000001</v>
      </c>
      <c r="KT346">
        <v>0.53212559999999998</v>
      </c>
      <c r="KU346">
        <v>25.098960000000002</v>
      </c>
      <c r="KV346" s="1">
        <v>1.6372279999999999E-3</v>
      </c>
      <c r="KW346" s="1">
        <v>0.46628239999999999</v>
      </c>
      <c r="KX346">
        <v>0.53150299999999995</v>
      </c>
      <c r="KY346">
        <v>25.21482</v>
      </c>
      <c r="KZ346" s="1">
        <v>1.449054E-3</v>
      </c>
      <c r="LA346" s="1">
        <v>0.4132595</v>
      </c>
      <c r="LB346">
        <v>0.53106140000000002</v>
      </c>
      <c r="LC346">
        <v>25.276520000000001</v>
      </c>
      <c r="LD346" s="1">
        <v>1.2780739999999999E-3</v>
      </c>
      <c r="LE346" s="1">
        <v>0.36497479999999999</v>
      </c>
      <c r="LF346">
        <v>0.5307634</v>
      </c>
      <c r="LG346">
        <v>25.160049999999998</v>
      </c>
      <c r="LH346" s="1">
        <v>1.11958E-3</v>
      </c>
      <c r="LI346" s="1">
        <v>0.32006269999999998</v>
      </c>
      <c r="LJ346">
        <v>0.53065600000000002</v>
      </c>
      <c r="LK346">
        <v>24.773420000000002</v>
      </c>
      <c r="LL346" s="1">
        <v>9.7378779999999999E-4</v>
      </c>
      <c r="LM346" s="1">
        <v>0.27857949999999998</v>
      </c>
      <c r="LN346">
        <v>0.5306786</v>
      </c>
      <c r="LO346">
        <v>24.36514</v>
      </c>
      <c r="LP346" s="1">
        <v>8.4438229999999996E-4</v>
      </c>
      <c r="LQ346" s="1">
        <v>0.24160400000000001</v>
      </c>
      <c r="LR346">
        <v>0.53088990000000003</v>
      </c>
      <c r="LS346">
        <v>24.400480000000002</v>
      </c>
      <c r="LT346" s="1">
        <v>7.3499209999999999E-4</v>
      </c>
      <c r="LU346" s="1">
        <v>0.21024319999999999</v>
      </c>
      <c r="LV346">
        <v>0.53123330000000002</v>
      </c>
      <c r="LW346">
        <v>24.752420000000001</v>
      </c>
      <c r="LX346" s="1">
        <v>6.4673409999999997E-4</v>
      </c>
      <c r="LY346" s="1">
        <v>0.18487339999999999</v>
      </c>
      <c r="LZ346">
        <v>0.53168070000000001</v>
      </c>
      <c r="MA346">
        <v>25.501139999999999</v>
      </c>
      <c r="MB346" s="1">
        <v>5.7777339999999999E-4</v>
      </c>
      <c r="MC346" s="1">
        <v>0.16498969999999999</v>
      </c>
      <c r="MD346">
        <v>0.53220520000000004</v>
      </c>
      <c r="ME346">
        <v>26.318349999999999</v>
      </c>
      <c r="MF346" s="1">
        <v>5.2374530000000004E-4</v>
      </c>
      <c r="MG346" s="1">
        <v>0.1493795</v>
      </c>
      <c r="MH346">
        <v>0.5327982</v>
      </c>
      <c r="MI346">
        <v>26.898520000000001</v>
      </c>
      <c r="MJ346" s="1">
        <v>4.799459E-4</v>
      </c>
      <c r="MK346" s="1">
        <v>0.13671369999999999</v>
      </c>
      <c r="ML346">
        <v>0.53338280000000005</v>
      </c>
      <c r="MM346">
        <v>27.001670000000001</v>
      </c>
      <c r="MN346" s="1">
        <v>4.4256360000000003E-4</v>
      </c>
      <c r="MO346" s="1">
        <v>0.12591859999999999</v>
      </c>
      <c r="MP346">
        <v>0.5339121</v>
      </c>
      <c r="MQ346">
        <v>26.738900000000001</v>
      </c>
      <c r="MR346" s="1">
        <v>4.0935039999999998E-4</v>
      </c>
      <c r="MS346" s="1">
        <v>0.1163435</v>
      </c>
      <c r="MT346">
        <v>0.53440140000000003</v>
      </c>
      <c r="MU346">
        <v>26.221869999999999</v>
      </c>
      <c r="MV346" s="1">
        <v>3.7946170000000001E-4</v>
      </c>
      <c r="MW346" s="1">
        <v>0.10773000000000001</v>
      </c>
      <c r="MX346">
        <v>0.53480430000000001</v>
      </c>
      <c r="MY346">
        <v>25.925000000000001</v>
      </c>
      <c r="MZ346" s="1">
        <v>3.5268389999999999E-4</v>
      </c>
      <c r="NA346" s="1">
        <v>0.1000349</v>
      </c>
      <c r="NB346">
        <v>0.53510849999999999</v>
      </c>
      <c r="NC346">
        <v>25.875730000000001</v>
      </c>
      <c r="ND346" s="1">
        <v>3.2906580000000002E-4</v>
      </c>
      <c r="NE346" s="1">
        <v>9.3259739999999994E-2</v>
      </c>
      <c r="NF346">
        <v>0.53510849999999999</v>
      </c>
      <c r="NG346">
        <v>25.875730000000001</v>
      </c>
      <c r="NH346" s="1">
        <v>3.2906580000000002E-4</v>
      </c>
      <c r="NI346" s="1">
        <v>9.3259739999999994E-2</v>
      </c>
      <c r="NJ346">
        <v>0.53510849999999999</v>
      </c>
      <c r="NK346">
        <v>25.875730000000001</v>
      </c>
      <c r="NL346" s="1">
        <v>3.2906580000000002E-4</v>
      </c>
      <c r="NM346" s="1">
        <v>9.3259739999999994E-2</v>
      </c>
      <c r="NN346">
        <v>0.53510849999999999</v>
      </c>
      <c r="NO346">
        <v>25.875730000000001</v>
      </c>
      <c r="NP346" s="1">
        <v>3.2906580000000002E-4</v>
      </c>
      <c r="NQ346" s="1">
        <v>9.3259739999999994E-2</v>
      </c>
      <c r="NR346">
        <v>0.53510849999999999</v>
      </c>
      <c r="NS346">
        <v>25.875730000000001</v>
      </c>
      <c r="NT346" s="1">
        <v>3.2906580000000002E-4</v>
      </c>
      <c r="NU346" s="1">
        <v>9.3259739999999994E-2</v>
      </c>
      <c r="NV346">
        <v>0.53510849999999999</v>
      </c>
      <c r="NW346">
        <v>25.875730000000001</v>
      </c>
      <c r="NX346" s="1">
        <v>3.2906580000000002E-4</v>
      </c>
      <c r="NY346" s="1">
        <v>9.3259739999999994E-2</v>
      </c>
      <c r="NZ346">
        <v>0.53510849999999999</v>
      </c>
      <c r="OA346">
        <v>25.875730000000001</v>
      </c>
      <c r="OB346" s="1">
        <v>3.2906580000000002E-4</v>
      </c>
      <c r="OC346" s="1">
        <v>9.3259739999999994E-2</v>
      </c>
      <c r="OD346">
        <v>0.53510849999999999</v>
      </c>
      <c r="OE346">
        <v>25.875730000000001</v>
      </c>
      <c r="OF346" s="1">
        <v>3.2906580000000002E-4</v>
      </c>
      <c r="OG346" s="1">
        <v>9.3259739999999994E-2</v>
      </c>
      <c r="OH346">
        <v>0.53510849999999999</v>
      </c>
      <c r="OI346">
        <v>25.875730000000001</v>
      </c>
      <c r="OJ346" s="1">
        <v>3.2906580000000002E-4</v>
      </c>
      <c r="OK346" s="1">
        <v>9.3259739999999994E-2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1.431802</v>
      </c>
      <c r="G347">
        <v>19.517569999999999</v>
      </c>
      <c r="H347">
        <v>0</v>
      </c>
      <c r="I347">
        <v>0</v>
      </c>
      <c r="J347">
        <v>1.4275230000000001</v>
      </c>
      <c r="K347">
        <v>19.587340000000001</v>
      </c>
      <c r="L347">
        <v>0</v>
      </c>
      <c r="M347">
        <v>0</v>
      </c>
      <c r="N347">
        <v>1.423173</v>
      </c>
      <c r="O347">
        <v>19.834689999999998</v>
      </c>
      <c r="P347">
        <v>0</v>
      </c>
      <c r="Q347">
        <v>0</v>
      </c>
      <c r="R347">
        <v>1.4187799999999999</v>
      </c>
      <c r="S347">
        <v>20.264240000000001</v>
      </c>
      <c r="T347">
        <v>0</v>
      </c>
      <c r="U347">
        <v>0</v>
      </c>
      <c r="V347">
        <v>1.414331</v>
      </c>
      <c r="W347">
        <v>20.880109999999998</v>
      </c>
      <c r="X347">
        <v>0</v>
      </c>
      <c r="Y347">
        <v>0</v>
      </c>
      <c r="Z347">
        <v>1.4101170000000001</v>
      </c>
      <c r="AA347">
        <v>21.242360000000001</v>
      </c>
      <c r="AB347">
        <v>0</v>
      </c>
      <c r="AC347">
        <v>0</v>
      </c>
      <c r="AD347">
        <v>1.4058079999999999</v>
      </c>
      <c r="AE347">
        <v>21.066330000000001</v>
      </c>
      <c r="AF347">
        <v>0</v>
      </c>
      <c r="AG347">
        <v>0</v>
      </c>
      <c r="AH347">
        <v>1.401456</v>
      </c>
      <c r="AI347">
        <v>20.691469999999999</v>
      </c>
      <c r="AJ347">
        <v>0</v>
      </c>
      <c r="AK347">
        <v>0</v>
      </c>
      <c r="AL347">
        <v>1.3971709999999999</v>
      </c>
      <c r="AM347">
        <v>20.268650000000001</v>
      </c>
      <c r="AN347">
        <v>0</v>
      </c>
      <c r="AO347">
        <v>0</v>
      </c>
      <c r="AP347">
        <v>1.39279</v>
      </c>
      <c r="AQ347">
        <v>20.225000000000001</v>
      </c>
      <c r="AR347">
        <v>0</v>
      </c>
      <c r="AS347">
        <v>0</v>
      </c>
      <c r="AT347">
        <v>1.388468</v>
      </c>
      <c r="AU347">
        <v>20.47644</v>
      </c>
      <c r="AV347">
        <v>0</v>
      </c>
      <c r="AW347">
        <v>0</v>
      </c>
      <c r="AX347">
        <v>1.3840779999999999</v>
      </c>
      <c r="AY347">
        <v>20.86346</v>
      </c>
      <c r="AZ347">
        <v>0</v>
      </c>
      <c r="BA347">
        <v>0</v>
      </c>
      <c r="BB347">
        <v>1.37975</v>
      </c>
      <c r="BC347">
        <v>21.345369999999999</v>
      </c>
      <c r="BD347">
        <v>0</v>
      </c>
      <c r="BE347">
        <v>0</v>
      </c>
      <c r="BF347">
        <v>1.3753029999999999</v>
      </c>
      <c r="BG347">
        <v>21.543060000000001</v>
      </c>
      <c r="BH347">
        <v>0</v>
      </c>
      <c r="BI347">
        <v>0</v>
      </c>
      <c r="BJ347">
        <v>1.3707050000000001</v>
      </c>
      <c r="BK347">
        <v>21.400449999999999</v>
      </c>
      <c r="BL347">
        <v>0</v>
      </c>
      <c r="BM347">
        <v>0</v>
      </c>
      <c r="BN347">
        <v>1.3658250000000001</v>
      </c>
      <c r="BO347">
        <v>21.123719999999999</v>
      </c>
      <c r="BP347">
        <v>0</v>
      </c>
      <c r="BQ347">
        <v>0</v>
      </c>
      <c r="BR347">
        <v>1.3607549999999999</v>
      </c>
      <c r="BS347">
        <v>20.882449999999999</v>
      </c>
      <c r="BT347">
        <v>7.8291399999999998E-34</v>
      </c>
      <c r="BU347">
        <v>7.4947219999999999E-32</v>
      </c>
      <c r="BV347">
        <v>1.3556239999999999</v>
      </c>
      <c r="BW347">
        <v>20.691800000000001</v>
      </c>
      <c r="BX347" s="1">
        <v>1.0735950000000001E-22</v>
      </c>
      <c r="BY347" s="1">
        <v>1.61364E-20</v>
      </c>
      <c r="BZ347">
        <v>1.350425</v>
      </c>
      <c r="CA347">
        <v>20.858129999999999</v>
      </c>
      <c r="CB347" s="1">
        <v>1.100162E-16</v>
      </c>
      <c r="CC347" s="1">
        <v>1.1127569999999999E-14</v>
      </c>
      <c r="CD347">
        <v>1.345086</v>
      </c>
      <c r="CE347">
        <v>21.075900000000001</v>
      </c>
      <c r="CF347" s="1">
        <v>5.1908840000000001E-11</v>
      </c>
      <c r="CG347" s="1">
        <v>9.6190819999999996E-9</v>
      </c>
      <c r="CH347">
        <v>1.339682</v>
      </c>
      <c r="CI347">
        <v>21.275259999999999</v>
      </c>
      <c r="CJ347" s="1">
        <v>1.0938320000000001E-7</v>
      </c>
      <c r="CK347" s="1">
        <v>2.3387209999999999E-5</v>
      </c>
      <c r="CL347">
        <v>1.334041</v>
      </c>
      <c r="CM347">
        <v>21.281680000000001</v>
      </c>
      <c r="CN347" s="1">
        <v>3.341155E-5</v>
      </c>
      <c r="CO347" s="1">
        <v>7.7747249999999997E-3</v>
      </c>
      <c r="CP347">
        <v>1.3283320000000001</v>
      </c>
      <c r="CQ347">
        <v>21.153780000000001</v>
      </c>
      <c r="CR347" s="1">
        <v>2.7660390000000001E-3</v>
      </c>
      <c r="CS347" s="1">
        <v>0.69181029999999999</v>
      </c>
      <c r="CT347">
        <v>1.322268</v>
      </c>
      <c r="CU347">
        <v>20.88608</v>
      </c>
      <c r="CV347" s="1">
        <v>8.3496699999999993E-2</v>
      </c>
      <c r="CW347" s="1">
        <v>22.28698</v>
      </c>
      <c r="CX347">
        <v>1.3159289999999999</v>
      </c>
      <c r="CY347">
        <v>20.494150000000001</v>
      </c>
      <c r="CZ347" s="1">
        <v>1.101283</v>
      </c>
      <c r="DA347">
        <v>312.08589999999998</v>
      </c>
      <c r="DB347">
        <v>1.309045</v>
      </c>
      <c r="DC347">
        <v>20.146370000000001</v>
      </c>
      <c r="DD347" s="1">
        <v>7.2032949999999998</v>
      </c>
      <c r="DE347">
        <v>2160.9250000000002</v>
      </c>
      <c r="DF347">
        <v>1.301099</v>
      </c>
      <c r="DG347">
        <v>20.093509999999998</v>
      </c>
      <c r="DH347">
        <v>25.792960000000001</v>
      </c>
      <c r="DI347">
        <v>8169.3819999999996</v>
      </c>
      <c r="DJ347">
        <v>1.291561</v>
      </c>
      <c r="DK347">
        <v>20.170120000000001</v>
      </c>
      <c r="DL347">
        <v>54.608490000000003</v>
      </c>
      <c r="DM347">
        <v>18232.89</v>
      </c>
      <c r="DN347">
        <v>1.280168</v>
      </c>
      <c r="DO347">
        <v>20.407920000000001</v>
      </c>
      <c r="DP347">
        <v>73.289670000000001</v>
      </c>
      <c r="DQ347">
        <v>25749.7</v>
      </c>
      <c r="DR347">
        <v>1.2684610000000001</v>
      </c>
      <c r="DS347">
        <v>20.411449999999999</v>
      </c>
      <c r="DT347">
        <v>66.255949999999999</v>
      </c>
      <c r="DU347">
        <v>24424.47</v>
      </c>
      <c r="DV347">
        <v>1.2563770000000001</v>
      </c>
      <c r="DW347">
        <v>20.28425</v>
      </c>
      <c r="DX347">
        <v>42.619140000000002</v>
      </c>
      <c r="DY347">
        <v>16444.63</v>
      </c>
      <c r="DZ347">
        <v>1.2436179999999999</v>
      </c>
      <c r="EA347">
        <v>19.99577</v>
      </c>
      <c r="EB347">
        <v>20.366119999999999</v>
      </c>
      <c r="EC347">
        <v>8204.7999999999993</v>
      </c>
      <c r="ED347">
        <v>1.229295</v>
      </c>
      <c r="EE347">
        <v>19.636520000000001</v>
      </c>
      <c r="EF347">
        <v>7.5481790000000002</v>
      </c>
      <c r="EG347">
        <v>3166.9740000000002</v>
      </c>
      <c r="EH347">
        <v>1.214135</v>
      </c>
      <c r="EI347">
        <v>19.549160000000001</v>
      </c>
      <c r="EJ347">
        <v>2.2743519999999999</v>
      </c>
      <c r="EK347">
        <v>989.76110000000006</v>
      </c>
      <c r="EL347">
        <v>1.1989829999999999</v>
      </c>
      <c r="EM347">
        <v>19.53342</v>
      </c>
      <c r="EN347">
        <v>0.60000129999999996</v>
      </c>
      <c r="EO347">
        <v>267.31659999999999</v>
      </c>
      <c r="EP347">
        <v>1.183241</v>
      </c>
      <c r="EQ347">
        <v>19.599430000000002</v>
      </c>
      <c r="ER347">
        <v>0.16934630000000001</v>
      </c>
      <c r="ES347">
        <v>74.018450000000001</v>
      </c>
      <c r="ET347">
        <v>1.1668480000000001</v>
      </c>
      <c r="EU347">
        <v>19.801390000000001</v>
      </c>
      <c r="EV347">
        <v>7.4853349999999999E-2</v>
      </c>
      <c r="EW347">
        <v>30.292809999999999</v>
      </c>
      <c r="EX347">
        <v>1.1504799999999999</v>
      </c>
      <c r="EY347">
        <v>19.90306</v>
      </c>
      <c r="EZ347">
        <v>5.5870660000000003E-2</v>
      </c>
      <c r="FA347">
        <v>21.435949999999998</v>
      </c>
      <c r="FB347">
        <v>1.1346419999999999</v>
      </c>
      <c r="FC347">
        <v>19.764099999999999</v>
      </c>
      <c r="FD347">
        <v>5.2085779999999998E-2</v>
      </c>
      <c r="FE347">
        <v>19.761559999999999</v>
      </c>
      <c r="FF347">
        <v>1.120665</v>
      </c>
      <c r="FG347">
        <v>19.452729999999999</v>
      </c>
      <c r="FH347">
        <v>5.1013179999999998E-2</v>
      </c>
      <c r="FI347">
        <v>19.378779999999999</v>
      </c>
      <c r="FJ347">
        <v>1.1061179999999999</v>
      </c>
      <c r="FK347">
        <v>19.245470000000001</v>
      </c>
      <c r="FL347" s="1">
        <v>4.9817029999999998E-2</v>
      </c>
      <c r="FM347">
        <v>19.030539999999998</v>
      </c>
      <c r="FN347">
        <v>1.091658</v>
      </c>
      <c r="FO347">
        <v>19.506779999999999</v>
      </c>
      <c r="FP347" s="1">
        <v>4.7820580000000001E-2</v>
      </c>
      <c r="FQ347">
        <v>18.3996</v>
      </c>
      <c r="FR347">
        <v>1.0769249999999999</v>
      </c>
      <c r="FS347">
        <v>19.882819999999999</v>
      </c>
      <c r="FT347" s="1">
        <v>4.4946880000000002E-2</v>
      </c>
      <c r="FU347">
        <v>17.42549</v>
      </c>
      <c r="FV347">
        <v>1.0623229999999999</v>
      </c>
      <c r="FW347">
        <v>20.40701</v>
      </c>
      <c r="FX347" s="1">
        <v>4.15704E-2</v>
      </c>
      <c r="FY347" s="1">
        <v>16.22906</v>
      </c>
      <c r="FZ347">
        <v>1.0474859999999999</v>
      </c>
      <c r="GA347">
        <v>20.919550000000001</v>
      </c>
      <c r="GB347" s="1">
        <v>3.8094799999999998E-2</v>
      </c>
      <c r="GC347" s="1">
        <v>14.971439999999999</v>
      </c>
      <c r="GD347">
        <v>1.03321</v>
      </c>
      <c r="GE347">
        <v>20.993069999999999</v>
      </c>
      <c r="GF347" s="1">
        <v>3.4746630000000001E-2</v>
      </c>
      <c r="GG347" s="1">
        <v>13.729810000000001</v>
      </c>
      <c r="GH347">
        <v>1.019244</v>
      </c>
      <c r="GI347">
        <v>20.712230000000002</v>
      </c>
      <c r="GJ347" s="1">
        <v>3.1605950000000001E-2</v>
      </c>
      <c r="GK347" s="1">
        <v>12.557790000000001</v>
      </c>
      <c r="GL347">
        <v>1.0054399999999999</v>
      </c>
      <c r="GM347">
        <v>20.249690000000001</v>
      </c>
      <c r="GN347" s="1">
        <v>2.8735739999999999E-2</v>
      </c>
      <c r="GO347" s="1">
        <v>11.472950000000001</v>
      </c>
      <c r="GP347">
        <v>0.99185849999999998</v>
      </c>
      <c r="GQ347">
        <v>19.95138</v>
      </c>
      <c r="GR347" s="1">
        <v>2.6126090000000001E-2</v>
      </c>
      <c r="GS347" s="1">
        <v>10.47899</v>
      </c>
      <c r="GT347">
        <v>0.97817670000000001</v>
      </c>
      <c r="GU347">
        <v>20.26192</v>
      </c>
      <c r="GV347" s="1">
        <v>2.37431E-2</v>
      </c>
      <c r="GW347" s="1">
        <v>9.5691749999999995</v>
      </c>
      <c r="GX347">
        <v>0.96440919999999997</v>
      </c>
      <c r="GY347">
        <v>20.834150000000001</v>
      </c>
      <c r="GZ347" s="1">
        <v>2.1577860000000001E-2</v>
      </c>
      <c r="HA347" s="1">
        <v>8.7414590000000008</v>
      </c>
      <c r="HB347">
        <v>0.95047369999999998</v>
      </c>
      <c r="HC347">
        <v>21.65776</v>
      </c>
      <c r="HD347" s="1">
        <v>1.9609250000000002E-2</v>
      </c>
      <c r="HE347" s="1">
        <v>7.9885609999999998</v>
      </c>
      <c r="HF347">
        <v>0.93678669999999997</v>
      </c>
      <c r="HG347">
        <v>22.373139999999999</v>
      </c>
      <c r="HH347" s="1">
        <v>1.7838409999999999E-2</v>
      </c>
      <c r="HI347" s="1">
        <v>7.3072650000000001</v>
      </c>
      <c r="HJ347">
        <v>0.92312959999999999</v>
      </c>
      <c r="HK347">
        <v>22.550180000000001</v>
      </c>
      <c r="HL347" s="1">
        <v>1.623428E-2</v>
      </c>
      <c r="HM347" s="1">
        <v>6.6899490000000004</v>
      </c>
      <c r="HN347">
        <v>0.90983170000000002</v>
      </c>
      <c r="HO347">
        <v>22.292349999999999</v>
      </c>
      <c r="HP347" s="1">
        <v>1.478135E-2</v>
      </c>
      <c r="HQ347" s="1">
        <v>6.1283760000000003</v>
      </c>
      <c r="HR347">
        <v>0.89651840000000005</v>
      </c>
      <c r="HS347">
        <v>21.780639999999998</v>
      </c>
      <c r="HT347" s="1">
        <v>1.3465599999999999E-2</v>
      </c>
      <c r="HU347" s="1">
        <v>5.6169079999999996</v>
      </c>
      <c r="HV347">
        <v>0.88370070000000001</v>
      </c>
      <c r="HW347">
        <v>21.348330000000001</v>
      </c>
      <c r="HX347" s="1">
        <v>1.228517E-2</v>
      </c>
      <c r="HY347" s="1">
        <v>5.1546589999999997</v>
      </c>
      <c r="HZ347">
        <v>0.8711759</v>
      </c>
      <c r="IA347">
        <v>21.457039999999999</v>
      </c>
      <c r="IB347" s="1">
        <v>1.120874E-2</v>
      </c>
      <c r="IC347" s="1">
        <v>4.7326879999999996</v>
      </c>
      <c r="ID347">
        <v>0.8588306</v>
      </c>
      <c r="IE347">
        <v>21.456569999999999</v>
      </c>
      <c r="IF347" s="1">
        <v>1.022619E-2</v>
      </c>
      <c r="IG347" s="1">
        <v>4.3474589999999997</v>
      </c>
      <c r="IH347">
        <v>0.84663029999999995</v>
      </c>
      <c r="II347">
        <v>22.09759</v>
      </c>
      <c r="IJ347" s="1">
        <v>9.3216919999999995E-3</v>
      </c>
      <c r="IK347" s="1">
        <v>3.9923199999999999</v>
      </c>
      <c r="IL347">
        <v>0.83450139999999995</v>
      </c>
      <c r="IM347">
        <v>22.641729999999999</v>
      </c>
      <c r="IN347" s="1">
        <v>8.4886440000000001E-3</v>
      </c>
      <c r="IO347" s="1">
        <v>3.6637029999999999</v>
      </c>
      <c r="IP347">
        <v>0.82296199999999997</v>
      </c>
      <c r="IQ347">
        <v>22.95684</v>
      </c>
      <c r="IR347" s="1">
        <v>7.7291060000000003E-3</v>
      </c>
      <c r="IS347" s="1">
        <v>3.3614679999999999</v>
      </c>
      <c r="IT347">
        <v>0.81218029999999997</v>
      </c>
      <c r="IU347">
        <v>22.937750000000001</v>
      </c>
      <c r="IV347" s="1">
        <v>7.0362150000000002E-3</v>
      </c>
      <c r="IW347" s="1">
        <v>3.0833740000000001</v>
      </c>
      <c r="IX347">
        <v>0.80224930000000005</v>
      </c>
      <c r="IY347">
        <v>22.55003</v>
      </c>
      <c r="IZ347" s="1">
        <v>6.405483E-3</v>
      </c>
      <c r="JA347" s="1">
        <v>2.82728</v>
      </c>
      <c r="JB347">
        <v>0.79319819999999996</v>
      </c>
      <c r="JC347">
        <v>22.268260000000001</v>
      </c>
      <c r="JD347" s="1">
        <v>5.8343989999999997E-3</v>
      </c>
      <c r="JE347" s="1">
        <v>2.5925609999999999</v>
      </c>
      <c r="JF347">
        <v>0.78503699999999998</v>
      </c>
      <c r="JG347">
        <v>22.630030000000001</v>
      </c>
      <c r="JH347" s="1">
        <v>5.3146870000000002E-3</v>
      </c>
      <c r="JI347" s="1">
        <v>2.3768310000000001</v>
      </c>
      <c r="JJ347">
        <v>0.77776279999999998</v>
      </c>
      <c r="JK347">
        <v>23.24202</v>
      </c>
      <c r="JL347" s="1">
        <v>4.8353379999999998E-3</v>
      </c>
      <c r="JM347" s="1">
        <v>2.1757710000000001</v>
      </c>
      <c r="JN347">
        <v>0.77137549999999999</v>
      </c>
      <c r="JO347">
        <v>24.217949999999998</v>
      </c>
      <c r="JP347" s="1">
        <v>4.3832380000000002E-3</v>
      </c>
      <c r="JQ347" s="1">
        <v>1.9842500000000001</v>
      </c>
      <c r="JR347">
        <v>0.76579540000000001</v>
      </c>
      <c r="JS347">
        <v>25.290500000000002</v>
      </c>
      <c r="JT347" s="1">
        <v>3.9493599999999998E-3</v>
      </c>
      <c r="JU347" s="1">
        <v>1.7983800000000001</v>
      </c>
      <c r="JV347">
        <v>0.76100429999999997</v>
      </c>
      <c r="JW347">
        <v>25.93055</v>
      </c>
      <c r="JX347" s="1">
        <v>3.5295919999999998E-3</v>
      </c>
      <c r="JY347" s="1">
        <v>1.616428</v>
      </c>
      <c r="JZ347">
        <v>0.75691189999999997</v>
      </c>
      <c r="KA347">
        <v>26.09376</v>
      </c>
      <c r="KB347" s="1">
        <v>3.128348E-3</v>
      </c>
      <c r="KC347" s="1">
        <v>1.4400919999999999</v>
      </c>
      <c r="KD347">
        <v>0.75344900000000004</v>
      </c>
      <c r="KE347">
        <v>25.885020000000001</v>
      </c>
      <c r="KF347" s="1">
        <v>2.7546749999999998E-3</v>
      </c>
      <c r="KG347" s="1">
        <v>1.27359</v>
      </c>
      <c r="KH347">
        <v>0.75057960000000001</v>
      </c>
      <c r="KI347">
        <v>25.389379999999999</v>
      </c>
      <c r="KJ347" s="1">
        <v>2.4182750000000001E-3</v>
      </c>
      <c r="KK347" s="1">
        <v>1.1215090000000001</v>
      </c>
      <c r="KL347">
        <v>0.74825030000000003</v>
      </c>
      <c r="KM347">
        <v>25.257249999999999</v>
      </c>
      <c r="KN347" s="1">
        <v>2.1235719999999998E-3</v>
      </c>
      <c r="KO347" s="1">
        <v>0.98703700000000005</v>
      </c>
      <c r="KP347">
        <v>0.74637299999999995</v>
      </c>
      <c r="KQ347">
        <v>25.108319999999999</v>
      </c>
      <c r="KR347" s="1">
        <v>1.8707660000000001E-3</v>
      </c>
      <c r="KS347" s="1">
        <v>0.87077669999999996</v>
      </c>
      <c r="KT347">
        <v>0.74488869999999996</v>
      </c>
      <c r="KU347">
        <v>25.14762</v>
      </c>
      <c r="KV347" s="1">
        <v>1.653779E-3</v>
      </c>
      <c r="KW347" s="1">
        <v>0.77076889999999998</v>
      </c>
      <c r="KX347">
        <v>0.74378500000000003</v>
      </c>
      <c r="KY347">
        <v>25.217079999999999</v>
      </c>
      <c r="KZ347" s="1">
        <v>1.46382E-3</v>
      </c>
      <c r="LA347" s="1">
        <v>0.68321500000000002</v>
      </c>
      <c r="LB347">
        <v>0.74301090000000003</v>
      </c>
      <c r="LC347">
        <v>25.234819999999999</v>
      </c>
      <c r="LD347" s="1">
        <v>1.2916679999999999E-3</v>
      </c>
      <c r="LE347" s="1">
        <v>0.60409760000000001</v>
      </c>
      <c r="LF347">
        <v>0.74257340000000005</v>
      </c>
      <c r="LG347">
        <v>25.127359999999999</v>
      </c>
      <c r="LH347" s="1">
        <v>1.132229E-3</v>
      </c>
      <c r="LI347" s="1">
        <v>0.53072109999999995</v>
      </c>
      <c r="LJ347">
        <v>0.74249960000000004</v>
      </c>
      <c r="LK347">
        <v>24.794989999999999</v>
      </c>
      <c r="LL347" s="1">
        <v>9.8535950000000006E-4</v>
      </c>
      <c r="LM347" s="1">
        <v>0.4627542</v>
      </c>
      <c r="LN347">
        <v>0.74269090000000004</v>
      </c>
      <c r="LO347">
        <v>24.447009999999999</v>
      </c>
      <c r="LP347" s="1">
        <v>8.5449639999999997E-4</v>
      </c>
      <c r="LQ347" s="1">
        <v>0.40156760000000002</v>
      </c>
      <c r="LR347">
        <v>0.74318459999999997</v>
      </c>
      <c r="LS347">
        <v>24.561869999999999</v>
      </c>
      <c r="LT347" s="1">
        <v>7.433931E-4</v>
      </c>
      <c r="LU347" s="1">
        <v>0.34906520000000002</v>
      </c>
      <c r="LV347">
        <v>0.74393889999999996</v>
      </c>
      <c r="LW347">
        <v>24.884239999999998</v>
      </c>
      <c r="LX347" s="1">
        <v>6.5342489999999998E-4</v>
      </c>
      <c r="LY347" s="1">
        <v>0.30615209999999998</v>
      </c>
      <c r="LZ347">
        <v>0.74487230000000004</v>
      </c>
      <c r="MA347">
        <v>25.579229999999999</v>
      </c>
      <c r="MB347" s="1">
        <v>5.829842E-4</v>
      </c>
      <c r="MC347" s="1">
        <v>0.27230720000000003</v>
      </c>
      <c r="MD347">
        <v>0.74599720000000003</v>
      </c>
      <c r="ME347">
        <v>26.332249999999998</v>
      </c>
      <c r="MF347" s="1">
        <v>5.278743E-4</v>
      </c>
      <c r="MG347" s="1">
        <v>0.24580540000000001</v>
      </c>
      <c r="MH347">
        <v>0.74718189999999995</v>
      </c>
      <c r="MI347">
        <v>26.840299999999999</v>
      </c>
      <c r="MJ347" s="1">
        <v>4.8335709999999999E-4</v>
      </c>
      <c r="MK347" s="1">
        <v>0.22451309999999999</v>
      </c>
      <c r="ML347">
        <v>0.74834909999999999</v>
      </c>
      <c r="MM347">
        <v>26.91377</v>
      </c>
      <c r="MN347" s="1">
        <v>4.4552570000000002E-4</v>
      </c>
      <c r="MO347" s="1">
        <v>0.2065652</v>
      </c>
      <c r="MP347">
        <v>0.74946619999999997</v>
      </c>
      <c r="MQ347">
        <v>26.732949999999999</v>
      </c>
      <c r="MR347" s="1">
        <v>4.1199690000000001E-4</v>
      </c>
      <c r="MS347" s="1">
        <v>0.19075909999999999</v>
      </c>
      <c r="MT347">
        <v>0.75045689999999998</v>
      </c>
      <c r="MU347">
        <v>26.290600000000001</v>
      </c>
      <c r="MV347" s="1">
        <v>3.8184420000000001E-4</v>
      </c>
      <c r="MW347" s="1">
        <v>0.17657010000000001</v>
      </c>
      <c r="MX347">
        <v>0.75130050000000004</v>
      </c>
      <c r="MY347">
        <v>26.06531</v>
      </c>
      <c r="MZ347" s="1">
        <v>3.5479979999999999E-4</v>
      </c>
      <c r="NA347" s="1">
        <v>0.16385630000000001</v>
      </c>
      <c r="NB347">
        <v>0.7519479</v>
      </c>
      <c r="NC347">
        <v>26.032540000000001</v>
      </c>
      <c r="ND347" s="1">
        <v>3.3091959999999998E-4</v>
      </c>
      <c r="NE347" s="1">
        <v>0.15262410000000001</v>
      </c>
      <c r="NF347">
        <v>0.7519479</v>
      </c>
      <c r="NG347">
        <v>26.032540000000001</v>
      </c>
      <c r="NH347" s="1">
        <v>3.3091959999999998E-4</v>
      </c>
      <c r="NI347" s="1">
        <v>0.15262410000000001</v>
      </c>
      <c r="NJ347">
        <v>0.7519479</v>
      </c>
      <c r="NK347">
        <v>26.032540000000001</v>
      </c>
      <c r="NL347" s="1">
        <v>3.3091959999999998E-4</v>
      </c>
      <c r="NM347" s="1">
        <v>0.15262410000000001</v>
      </c>
      <c r="NN347">
        <v>0.7519479</v>
      </c>
      <c r="NO347">
        <v>26.032540000000001</v>
      </c>
      <c r="NP347" s="1">
        <v>3.3091959999999998E-4</v>
      </c>
      <c r="NQ347" s="1">
        <v>0.15262410000000001</v>
      </c>
      <c r="NR347">
        <v>0.7519479</v>
      </c>
      <c r="NS347">
        <v>26.032540000000001</v>
      </c>
      <c r="NT347" s="1">
        <v>3.3091959999999998E-4</v>
      </c>
      <c r="NU347" s="1">
        <v>0.15262410000000001</v>
      </c>
      <c r="NV347">
        <v>0.7519479</v>
      </c>
      <c r="NW347">
        <v>26.032540000000001</v>
      </c>
      <c r="NX347" s="1">
        <v>3.3091959999999998E-4</v>
      </c>
      <c r="NY347" s="1">
        <v>0.15262410000000001</v>
      </c>
      <c r="NZ347">
        <v>0.7519479</v>
      </c>
      <c r="OA347">
        <v>26.032540000000001</v>
      </c>
      <c r="OB347" s="1">
        <v>3.3091959999999998E-4</v>
      </c>
      <c r="OC347" s="1">
        <v>0.15262410000000001</v>
      </c>
      <c r="OD347">
        <v>0.7519479</v>
      </c>
      <c r="OE347">
        <v>26.032540000000001</v>
      </c>
      <c r="OF347" s="1">
        <v>3.3091959999999998E-4</v>
      </c>
      <c r="OG347" s="1">
        <v>0.15262410000000001</v>
      </c>
      <c r="OH347">
        <v>0.7519479</v>
      </c>
      <c r="OI347">
        <v>26.032540000000001</v>
      </c>
      <c r="OJ347" s="1">
        <v>3.3091959999999998E-4</v>
      </c>
      <c r="OK347" s="1">
        <v>0.15262410000000001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0.39310879999999998</v>
      </c>
      <c r="G348">
        <v>19.55772</v>
      </c>
      <c r="H348">
        <v>0</v>
      </c>
      <c r="I348">
        <v>0</v>
      </c>
      <c r="J348">
        <v>0.39251140000000001</v>
      </c>
      <c r="K348">
        <v>19.633849999999999</v>
      </c>
      <c r="L348">
        <v>0</v>
      </c>
      <c r="M348">
        <v>0</v>
      </c>
      <c r="N348">
        <v>0.39191779999999998</v>
      </c>
      <c r="O348">
        <v>19.853760000000001</v>
      </c>
      <c r="P348">
        <v>0</v>
      </c>
      <c r="Q348">
        <v>0</v>
      </c>
      <c r="R348">
        <v>0.39130569999999998</v>
      </c>
      <c r="S348">
        <v>20.27881</v>
      </c>
      <c r="T348">
        <v>0</v>
      </c>
      <c r="U348">
        <v>0</v>
      </c>
      <c r="V348">
        <v>0.39068259999999999</v>
      </c>
      <c r="W348">
        <v>20.87921</v>
      </c>
      <c r="X348">
        <v>0</v>
      </c>
      <c r="Y348">
        <v>0</v>
      </c>
      <c r="Z348">
        <v>0.39018580000000003</v>
      </c>
      <c r="AA348">
        <v>21.224789999999999</v>
      </c>
      <c r="AB348">
        <v>0</v>
      </c>
      <c r="AC348">
        <v>0</v>
      </c>
      <c r="AD348">
        <v>0.38966600000000001</v>
      </c>
      <c r="AE348">
        <v>21.067740000000001</v>
      </c>
      <c r="AF348">
        <v>0</v>
      </c>
      <c r="AG348">
        <v>0</v>
      </c>
      <c r="AH348">
        <v>0.38914009999999999</v>
      </c>
      <c r="AI348">
        <v>20.709409999999998</v>
      </c>
      <c r="AJ348">
        <v>0</v>
      </c>
      <c r="AK348">
        <v>0</v>
      </c>
      <c r="AL348">
        <v>0.38862859999999999</v>
      </c>
      <c r="AM348">
        <v>20.309449999999998</v>
      </c>
      <c r="AN348">
        <v>0</v>
      </c>
      <c r="AO348">
        <v>0</v>
      </c>
      <c r="AP348">
        <v>0.38811489999999998</v>
      </c>
      <c r="AQ348">
        <v>20.275839999999999</v>
      </c>
      <c r="AR348">
        <v>0</v>
      </c>
      <c r="AS348">
        <v>0</v>
      </c>
      <c r="AT348">
        <v>0.38760060000000002</v>
      </c>
      <c r="AU348">
        <v>20.506869999999999</v>
      </c>
      <c r="AV348">
        <v>0</v>
      </c>
      <c r="AW348">
        <v>0</v>
      </c>
      <c r="AX348">
        <v>0.3870519</v>
      </c>
      <c r="AY348">
        <v>20.880400000000002</v>
      </c>
      <c r="AZ348">
        <v>0</v>
      </c>
      <c r="BA348">
        <v>0</v>
      </c>
      <c r="BB348">
        <v>0.3865072</v>
      </c>
      <c r="BC348">
        <v>21.348680000000002</v>
      </c>
      <c r="BD348">
        <v>0</v>
      </c>
      <c r="BE348">
        <v>0</v>
      </c>
      <c r="BF348">
        <v>0.38593519999999998</v>
      </c>
      <c r="BG348">
        <v>21.530480000000001</v>
      </c>
      <c r="BH348">
        <v>0</v>
      </c>
      <c r="BI348">
        <v>0</v>
      </c>
      <c r="BJ348">
        <v>0.38531609999999999</v>
      </c>
      <c r="BK348">
        <v>21.402000000000001</v>
      </c>
      <c r="BL348">
        <v>0</v>
      </c>
      <c r="BM348">
        <v>0</v>
      </c>
      <c r="BN348">
        <v>0.38465759999999999</v>
      </c>
      <c r="BO348">
        <v>21.131219999999999</v>
      </c>
      <c r="BP348">
        <v>0</v>
      </c>
      <c r="BQ348">
        <v>0</v>
      </c>
      <c r="BR348">
        <v>0.3839574</v>
      </c>
      <c r="BS348">
        <v>20.896139999999999</v>
      </c>
      <c r="BT348">
        <v>1.000034E-34</v>
      </c>
      <c r="BU348">
        <v>4.904318E-32</v>
      </c>
      <c r="BV348">
        <v>0.38323689999999999</v>
      </c>
      <c r="BW348">
        <v>20.713789999999999</v>
      </c>
      <c r="BX348">
        <v>2.0201979999999999E-23</v>
      </c>
      <c r="BY348" s="1">
        <v>9.9060549999999994E-21</v>
      </c>
      <c r="BZ348">
        <v>0.38250030000000002</v>
      </c>
      <c r="CA348">
        <v>20.876339999999999</v>
      </c>
      <c r="CB348" s="1">
        <v>1.284478E-17</v>
      </c>
      <c r="CC348" s="1">
        <v>6.3096450000000004E-15</v>
      </c>
      <c r="CD348">
        <v>0.38172030000000001</v>
      </c>
      <c r="CE348">
        <v>21.08201</v>
      </c>
      <c r="CF348" s="1">
        <v>1.4165249999999999E-11</v>
      </c>
      <c r="CG348" s="1">
        <v>6.9647700000000001E-9</v>
      </c>
      <c r="CH348">
        <v>0.38091449999999999</v>
      </c>
      <c r="CI348">
        <v>21.26962</v>
      </c>
      <c r="CJ348" s="1">
        <v>4.0160669999999999E-8</v>
      </c>
      <c r="CK348" s="1">
        <v>1.939171E-5</v>
      </c>
      <c r="CL348">
        <v>0.38005509999999998</v>
      </c>
      <c r="CM348">
        <v>21.273540000000001</v>
      </c>
      <c r="CN348" s="1">
        <v>1.5267939999999999E-5</v>
      </c>
      <c r="CO348" s="1">
        <v>7.2039180000000001E-3</v>
      </c>
      <c r="CP348">
        <v>0.37918160000000001</v>
      </c>
      <c r="CQ348">
        <v>21.152249999999999</v>
      </c>
      <c r="CR348" s="1">
        <v>1.4838410000000001E-3</v>
      </c>
      <c r="CS348" s="1">
        <v>0.69747179999999998</v>
      </c>
      <c r="CT348">
        <v>0.37821519999999997</v>
      </c>
      <c r="CU348">
        <v>20.88691</v>
      </c>
      <c r="CV348" s="1">
        <v>5.106869E-2</v>
      </c>
      <c r="CW348" s="1">
        <v>24.091719999999999</v>
      </c>
      <c r="CX348">
        <v>0.37722499999999998</v>
      </c>
      <c r="CY348">
        <v>20.503920000000001</v>
      </c>
      <c r="CZ348" s="1">
        <v>0.7545463</v>
      </c>
      <c r="DA348">
        <v>358.20519999999999</v>
      </c>
      <c r="DB348">
        <v>0.37611810000000001</v>
      </c>
      <c r="DC348">
        <v>20.167940000000002</v>
      </c>
      <c r="DD348" s="1">
        <v>5.4570020000000001</v>
      </c>
      <c r="DE348">
        <v>2613.471</v>
      </c>
      <c r="DF348">
        <v>0.37478820000000002</v>
      </c>
      <c r="DG348">
        <v>20.120329999999999</v>
      </c>
      <c r="DH348">
        <v>21.401520000000001</v>
      </c>
      <c r="DI348">
        <v>10348.41</v>
      </c>
      <c r="DJ348">
        <v>0.37315490000000001</v>
      </c>
      <c r="DK348">
        <v>20.185289999999998</v>
      </c>
      <c r="DL348">
        <v>49.232729999999997</v>
      </c>
      <c r="DM348">
        <v>24062.880000000001</v>
      </c>
      <c r="DN348">
        <v>0.37113550000000001</v>
      </c>
      <c r="DO348">
        <v>20.412800000000001</v>
      </c>
      <c r="DP348">
        <v>71.278779999999998</v>
      </c>
      <c r="DQ348">
        <v>35231.089999999997</v>
      </c>
      <c r="DR348">
        <v>0.36922650000000001</v>
      </c>
      <c r="DS348">
        <v>20.396730000000002</v>
      </c>
      <c r="DT348">
        <v>69.067909999999998</v>
      </c>
      <c r="DU348">
        <v>34496.35</v>
      </c>
      <c r="DV348">
        <v>0.36723489999999998</v>
      </c>
      <c r="DW348">
        <v>20.28004</v>
      </c>
      <c r="DX348">
        <v>47.33408</v>
      </c>
      <c r="DY348">
        <v>23878.240000000002</v>
      </c>
      <c r="DZ348">
        <v>0.36521789999999998</v>
      </c>
      <c r="EA348">
        <v>20.00658</v>
      </c>
      <c r="EB348">
        <v>23.97777</v>
      </c>
      <c r="EC348">
        <v>12206.35</v>
      </c>
      <c r="ED348">
        <v>0.36296070000000002</v>
      </c>
      <c r="EE348">
        <v>19.65841</v>
      </c>
      <c r="EF348">
        <v>9.3614169999999994</v>
      </c>
      <c r="EG348">
        <v>4808.0469999999996</v>
      </c>
      <c r="EH348">
        <v>0.36042109999999999</v>
      </c>
      <c r="EI348">
        <v>19.597940000000001</v>
      </c>
      <c r="EJ348">
        <v>2.9479630000000001</v>
      </c>
      <c r="EK348">
        <v>1526.7</v>
      </c>
      <c r="EL348">
        <v>0.3578615</v>
      </c>
      <c r="EM348">
        <v>19.563749999999999</v>
      </c>
      <c r="EN348">
        <v>0.79678249999999995</v>
      </c>
      <c r="EO348">
        <v>415.32440000000003</v>
      </c>
      <c r="EP348">
        <v>0.35527320000000001</v>
      </c>
      <c r="EQ348">
        <v>19.62642</v>
      </c>
      <c r="ER348">
        <v>0.2168361</v>
      </c>
      <c r="ES348">
        <v>113.04819999999999</v>
      </c>
      <c r="ET348">
        <v>0.35250779999999998</v>
      </c>
      <c r="EU348">
        <v>19.82517</v>
      </c>
      <c r="EV348">
        <v>8.4775610000000001E-2</v>
      </c>
      <c r="EW348">
        <v>43.822299999999998</v>
      </c>
      <c r="EX348">
        <v>0.34971190000000002</v>
      </c>
      <c r="EY348">
        <v>19.897390000000001</v>
      </c>
      <c r="EZ348">
        <v>5.7760659999999998E-2</v>
      </c>
      <c r="FA348">
        <v>29.665759999999999</v>
      </c>
      <c r="FB348">
        <v>0.34700370000000003</v>
      </c>
      <c r="FC348">
        <v>19.75347</v>
      </c>
      <c r="FD348">
        <v>5.2386299999999997E-2</v>
      </c>
      <c r="FE348">
        <v>26.911149999999999</v>
      </c>
      <c r="FF348">
        <v>0.3452904</v>
      </c>
      <c r="FG348">
        <v>19.45252</v>
      </c>
      <c r="FH348">
        <v>5.1102710000000003E-2</v>
      </c>
      <c r="FI348">
        <v>26.264810000000001</v>
      </c>
      <c r="FJ348">
        <v>0.34349770000000002</v>
      </c>
      <c r="FK348">
        <v>19.25085</v>
      </c>
      <c r="FL348" s="1">
        <v>4.99941E-2</v>
      </c>
      <c r="FM348">
        <v>25.73357</v>
      </c>
      <c r="FN348">
        <v>0.34166659999999999</v>
      </c>
      <c r="FO348">
        <v>19.548120000000001</v>
      </c>
      <c r="FP348" s="1">
        <v>4.8193260000000002E-2</v>
      </c>
      <c r="FQ348">
        <v>24.851420000000001</v>
      </c>
      <c r="FR348">
        <v>0.33968110000000001</v>
      </c>
      <c r="FS348">
        <v>19.92201</v>
      </c>
      <c r="FT348" s="1">
        <v>4.5481670000000002E-2</v>
      </c>
      <c r="FU348">
        <v>23.506609999999998</v>
      </c>
      <c r="FV348">
        <v>0.33758850000000001</v>
      </c>
      <c r="FW348">
        <v>20.440650000000002</v>
      </c>
      <c r="FX348" s="1">
        <v>4.2188249999999997E-2</v>
      </c>
      <c r="FY348">
        <v>21.852440000000001</v>
      </c>
      <c r="FZ348">
        <v>0.33533740000000001</v>
      </c>
      <c r="GA348">
        <v>20.944230000000001</v>
      </c>
      <c r="GB348" s="1">
        <v>3.8730569999999999E-2</v>
      </c>
      <c r="GC348" s="1">
        <v>20.10951</v>
      </c>
      <c r="GD348">
        <v>0.33322099999999999</v>
      </c>
      <c r="GE348">
        <v>20.98357</v>
      </c>
      <c r="GF348" s="1">
        <v>3.5356600000000002E-2</v>
      </c>
      <c r="GG348" s="1">
        <v>18.388280000000002</v>
      </c>
      <c r="GH348">
        <v>0.33107130000000001</v>
      </c>
      <c r="GI348">
        <v>20.71172</v>
      </c>
      <c r="GJ348" s="1">
        <v>3.2179300000000001E-2</v>
      </c>
      <c r="GK348" s="1">
        <v>16.768719999999998</v>
      </c>
      <c r="GL348">
        <v>0.32909650000000001</v>
      </c>
      <c r="GM348">
        <v>20.258479999999999</v>
      </c>
      <c r="GN348" s="1">
        <v>2.926082E-2</v>
      </c>
      <c r="GO348" s="1">
        <v>15.27444</v>
      </c>
      <c r="GP348">
        <v>0.32722990000000002</v>
      </c>
      <c r="GQ348">
        <v>19.96612</v>
      </c>
      <c r="GR348" s="1">
        <v>2.6605810000000001E-2</v>
      </c>
      <c r="GS348" s="1">
        <v>13.911530000000001</v>
      </c>
      <c r="GT348">
        <v>0.32527470000000003</v>
      </c>
      <c r="GU348">
        <v>20.30555</v>
      </c>
      <c r="GV348" s="1">
        <v>2.418565E-2</v>
      </c>
      <c r="GW348" s="1">
        <v>12.668340000000001</v>
      </c>
      <c r="GX348">
        <v>0.32323160000000001</v>
      </c>
      <c r="GY348">
        <v>20.860240000000001</v>
      </c>
      <c r="GZ348" s="1">
        <v>2.1978979999999999E-2</v>
      </c>
      <c r="HA348" s="1">
        <v>11.53856</v>
      </c>
      <c r="HB348">
        <v>0.32108589999999998</v>
      </c>
      <c r="HC348">
        <v>21.67005</v>
      </c>
      <c r="HD348" s="1">
        <v>1.9975840000000002E-2</v>
      </c>
      <c r="HE348" s="1">
        <v>10.5144</v>
      </c>
      <c r="HF348">
        <v>0.31889970000000001</v>
      </c>
      <c r="HG348">
        <v>22.379049999999999</v>
      </c>
      <c r="HH348" s="1">
        <v>1.8168879999999998E-2</v>
      </c>
      <c r="HI348" s="1">
        <v>9.5886399999999998</v>
      </c>
      <c r="HJ348">
        <v>0.31657390000000002</v>
      </c>
      <c r="HK348">
        <v>22.529959999999999</v>
      </c>
      <c r="HL348" s="1">
        <v>1.65358E-2</v>
      </c>
      <c r="HM348" s="1">
        <v>8.7528210000000009</v>
      </c>
      <c r="HN348">
        <v>0.31426530000000003</v>
      </c>
      <c r="HO348">
        <v>22.283049999999999</v>
      </c>
      <c r="HP348" s="1">
        <v>1.5057320000000001E-2</v>
      </c>
      <c r="HQ348" s="1">
        <v>7.9942719999999996</v>
      </c>
      <c r="HR348">
        <v>0.3118744</v>
      </c>
      <c r="HS348">
        <v>21.789390000000001</v>
      </c>
      <c r="HT348" s="1">
        <v>1.371635E-2</v>
      </c>
      <c r="HU348" s="1">
        <v>7.305434</v>
      </c>
      <c r="HV348">
        <v>0.30956220000000001</v>
      </c>
      <c r="HW348">
        <v>21.368539999999999</v>
      </c>
      <c r="HX348" s="1">
        <v>1.251355E-2</v>
      </c>
      <c r="HY348" s="1">
        <v>6.6841179999999998</v>
      </c>
      <c r="HZ348">
        <v>0.3071953</v>
      </c>
      <c r="IA348">
        <v>21.49072</v>
      </c>
      <c r="IB348" s="1">
        <v>1.1417679999999999E-2</v>
      </c>
      <c r="IC348" s="1">
        <v>6.1198959999999998</v>
      </c>
      <c r="ID348">
        <v>0.30475390000000002</v>
      </c>
      <c r="IE348">
        <v>21.454149999999998</v>
      </c>
      <c r="IF348" s="1">
        <v>1.041892E-2</v>
      </c>
      <c r="IG348" s="1">
        <v>5.6071249999999999</v>
      </c>
      <c r="IH348">
        <v>0.30227310000000002</v>
      </c>
      <c r="II348">
        <v>22.116019999999999</v>
      </c>
      <c r="IJ348" s="1">
        <v>9.4998800000000005E-3</v>
      </c>
      <c r="IK348" s="1">
        <v>5.1363219999999998</v>
      </c>
      <c r="IL348">
        <v>0.2997512</v>
      </c>
      <c r="IM348">
        <v>22.64256</v>
      </c>
      <c r="IN348" s="1">
        <v>8.654386E-3</v>
      </c>
      <c r="IO348" s="1">
        <v>4.7024869999999996</v>
      </c>
      <c r="IP348">
        <v>0.29728019999999999</v>
      </c>
      <c r="IQ348">
        <v>22.921099999999999</v>
      </c>
      <c r="IR348" s="1">
        <v>7.8815259999999998E-3</v>
      </c>
      <c r="IS348" s="1">
        <v>4.3047440000000003</v>
      </c>
      <c r="IT348">
        <v>0.29493399999999997</v>
      </c>
      <c r="IU348">
        <v>22.913129999999999</v>
      </c>
      <c r="IV348" s="1">
        <v>7.1776499999999998E-3</v>
      </c>
      <c r="IW348" s="1">
        <v>3.9405519999999998</v>
      </c>
      <c r="IX348">
        <v>0.29272819999999999</v>
      </c>
      <c r="IY348">
        <v>22.546849999999999</v>
      </c>
      <c r="IZ348" s="1">
        <v>6.53573E-3</v>
      </c>
      <c r="JA348" s="1">
        <v>3.606274</v>
      </c>
      <c r="JB348">
        <v>0.29069990000000001</v>
      </c>
      <c r="JC348">
        <v>22.292960000000001</v>
      </c>
      <c r="JD348" s="1">
        <v>5.9543449999999998E-3</v>
      </c>
      <c r="JE348" s="1">
        <v>3.3009390000000001</v>
      </c>
      <c r="JF348">
        <v>0.28882799999999997</v>
      </c>
      <c r="JG348">
        <v>22.69735</v>
      </c>
      <c r="JH348" s="1">
        <v>5.4258300000000004E-3</v>
      </c>
      <c r="JI348" s="1">
        <v>3.0213890000000001</v>
      </c>
      <c r="JJ348">
        <v>0.28713359999999999</v>
      </c>
      <c r="JK348">
        <v>23.296790000000001</v>
      </c>
      <c r="JL348" s="1">
        <v>4.9404540000000004E-3</v>
      </c>
      <c r="JM348" s="1">
        <v>2.7622200000000001</v>
      </c>
      <c r="JN348">
        <v>0.28561199999999998</v>
      </c>
      <c r="JO348">
        <v>24.247019999999999</v>
      </c>
      <c r="JP348" s="1">
        <v>4.4847100000000003E-3</v>
      </c>
      <c r="JQ348" s="1">
        <v>2.5167069999999998</v>
      </c>
      <c r="JR348">
        <v>0.28426489999999999</v>
      </c>
      <c r="JS348">
        <v>25.294920000000001</v>
      </c>
      <c r="JT348" s="1">
        <v>4.0489330000000002E-3</v>
      </c>
      <c r="JU348" s="1">
        <v>2.27962</v>
      </c>
      <c r="JV348">
        <v>0.28307650000000001</v>
      </c>
      <c r="JW348">
        <v>25.884820000000001</v>
      </c>
      <c r="JX348" s="1">
        <v>3.6273189999999999E-3</v>
      </c>
      <c r="JY348" s="1">
        <v>2.0483910000000001</v>
      </c>
      <c r="JZ348">
        <v>0.28202290000000002</v>
      </c>
      <c r="KA348">
        <v>26.042850000000001</v>
      </c>
      <c r="KB348" s="1">
        <v>3.2222969999999998E-3</v>
      </c>
      <c r="KC348" s="1">
        <v>1.8245640000000001</v>
      </c>
      <c r="KD348">
        <v>0.28111979999999998</v>
      </c>
      <c r="KE348">
        <v>25.87942</v>
      </c>
      <c r="KF348" s="1">
        <v>2.8421929999999998E-3</v>
      </c>
      <c r="KG348" s="1">
        <v>1.6131519999999999</v>
      </c>
      <c r="KH348">
        <v>0.28036339999999998</v>
      </c>
      <c r="KI348">
        <v>25.416350000000001</v>
      </c>
      <c r="KJ348" s="1">
        <v>2.4970399999999998E-3</v>
      </c>
      <c r="KK348" s="1">
        <v>1.4198010000000001</v>
      </c>
      <c r="KL348">
        <v>0.27973769999999998</v>
      </c>
      <c r="KM348">
        <v>25.32375</v>
      </c>
      <c r="KN348" s="1">
        <v>2.1924000000000002E-3</v>
      </c>
      <c r="KO348" s="1">
        <v>1.2486409999999999</v>
      </c>
      <c r="KP348">
        <v>0.27921309999999999</v>
      </c>
      <c r="KQ348">
        <v>25.159610000000001</v>
      </c>
      <c r="KR348" s="1">
        <v>1.9299180000000001E-3</v>
      </c>
      <c r="KS348" s="1">
        <v>1.100587</v>
      </c>
      <c r="KT348">
        <v>0.2787751</v>
      </c>
      <c r="KU348">
        <v>25.178470000000001</v>
      </c>
      <c r="KV348" s="1">
        <v>1.7049649999999999E-3</v>
      </c>
      <c r="KW348" s="1">
        <v>0.97336889999999998</v>
      </c>
      <c r="KX348">
        <v>0.27842250000000002</v>
      </c>
      <c r="KY348">
        <v>25.21998</v>
      </c>
      <c r="KZ348" s="1">
        <v>1.509271E-3</v>
      </c>
      <c r="LA348" s="1">
        <v>0.86236190000000001</v>
      </c>
      <c r="LB348">
        <v>0.27815529999999999</v>
      </c>
      <c r="LC348">
        <v>25.21434</v>
      </c>
      <c r="LD348" s="1">
        <v>1.333398E-3</v>
      </c>
      <c r="LE348" s="1">
        <v>0.76246990000000003</v>
      </c>
      <c r="LF348">
        <v>0.27798319999999999</v>
      </c>
      <c r="LG348">
        <v>25.10811</v>
      </c>
      <c r="LH348" s="1">
        <v>1.171121E-3</v>
      </c>
      <c r="LI348" s="1">
        <v>0.67006339999999998</v>
      </c>
      <c r="LJ348">
        <v>0.27787580000000001</v>
      </c>
      <c r="LK348">
        <v>24.794429999999998</v>
      </c>
      <c r="LL348" s="1">
        <v>1.0210620000000001E-3</v>
      </c>
      <c r="LM348" s="1">
        <v>0.58445250000000004</v>
      </c>
      <c r="LN348">
        <v>0.2778581</v>
      </c>
      <c r="LO348">
        <v>24.483799999999999</v>
      </c>
      <c r="LP348" s="1">
        <v>8.8597090000000001E-4</v>
      </c>
      <c r="LQ348" s="1">
        <v>0.50715860000000001</v>
      </c>
      <c r="LR348">
        <v>0.27791480000000002</v>
      </c>
      <c r="LS348">
        <v>24.641629999999999</v>
      </c>
      <c r="LT348" s="1">
        <v>7.6973250000000003E-4</v>
      </c>
      <c r="LU348" s="1">
        <v>0.44056079999999997</v>
      </c>
      <c r="LV348">
        <v>0.27804679999999998</v>
      </c>
      <c r="LW348">
        <v>24.95729</v>
      </c>
      <c r="LX348" s="1">
        <v>6.7452129999999997E-4</v>
      </c>
      <c r="LY348" s="1">
        <v>0.38593</v>
      </c>
      <c r="LZ348">
        <v>0.27824409999999999</v>
      </c>
      <c r="MA348">
        <v>25.627890000000001</v>
      </c>
      <c r="MB348" s="1">
        <v>5.9945579999999999E-4</v>
      </c>
      <c r="MC348" s="1">
        <v>0.3427576</v>
      </c>
      <c r="MD348">
        <v>0.27849469999999998</v>
      </c>
      <c r="ME348">
        <v>26.348590000000002</v>
      </c>
      <c r="MF348" s="1">
        <v>5.4088029999999998E-4</v>
      </c>
      <c r="MG348" s="1">
        <v>0.30900509999999998</v>
      </c>
      <c r="MH348">
        <v>0.27875949999999999</v>
      </c>
      <c r="MI348">
        <v>26.816130000000001</v>
      </c>
      <c r="MJ348" s="1">
        <v>4.9404340000000003E-4</v>
      </c>
      <c r="MK348" s="1">
        <v>0.28199540000000001</v>
      </c>
      <c r="ML348">
        <v>0.2790318</v>
      </c>
      <c r="MM348">
        <v>26.870149999999999</v>
      </c>
      <c r="MN348" s="1">
        <v>4.5474300000000002E-4</v>
      </c>
      <c r="MO348" s="1">
        <v>0.25933980000000001</v>
      </c>
      <c r="MP348">
        <v>0.27929510000000002</v>
      </c>
      <c r="MQ348">
        <v>26.724070000000001</v>
      </c>
      <c r="MR348" s="1">
        <v>4.2022719999999997E-4</v>
      </c>
      <c r="MS348" s="1">
        <v>0.23945649999999999</v>
      </c>
      <c r="MT348">
        <v>0.27952549999999998</v>
      </c>
      <c r="MU348">
        <v>26.31644</v>
      </c>
      <c r="MV348" s="1">
        <v>3.8925439999999998E-4</v>
      </c>
      <c r="MW348" s="1">
        <v>0.22161149999999999</v>
      </c>
      <c r="MX348">
        <v>0.27971049999999997</v>
      </c>
      <c r="MY348">
        <v>26.13184</v>
      </c>
      <c r="MZ348" s="1">
        <v>3.6138629999999999E-4</v>
      </c>
      <c r="NA348" s="1">
        <v>0.2056028</v>
      </c>
      <c r="NB348">
        <v>0.27985520000000003</v>
      </c>
      <c r="NC348">
        <v>26.109919999999999</v>
      </c>
      <c r="ND348" s="1">
        <v>3.3670059999999999E-4</v>
      </c>
      <c r="NE348" s="1">
        <v>0.19143389999999999</v>
      </c>
      <c r="NF348">
        <v>0.27985520000000003</v>
      </c>
      <c r="NG348">
        <v>26.109919999999999</v>
      </c>
      <c r="NH348" s="1">
        <v>3.3670059999999999E-4</v>
      </c>
      <c r="NI348" s="1">
        <v>0.19143389999999999</v>
      </c>
      <c r="NJ348">
        <v>0.27985520000000003</v>
      </c>
      <c r="NK348">
        <v>26.109919999999999</v>
      </c>
      <c r="NL348" s="1">
        <v>3.3670059999999999E-4</v>
      </c>
      <c r="NM348" s="1">
        <v>0.19143389999999999</v>
      </c>
      <c r="NN348">
        <v>0.27985520000000003</v>
      </c>
      <c r="NO348">
        <v>26.109919999999999</v>
      </c>
      <c r="NP348" s="1">
        <v>3.3670059999999999E-4</v>
      </c>
      <c r="NQ348" s="1">
        <v>0.19143389999999999</v>
      </c>
      <c r="NR348">
        <v>0.27985520000000003</v>
      </c>
      <c r="NS348">
        <v>26.109919999999999</v>
      </c>
      <c r="NT348" s="1">
        <v>3.3670059999999999E-4</v>
      </c>
      <c r="NU348" s="1">
        <v>0.19143389999999999</v>
      </c>
      <c r="NV348">
        <v>0.27985520000000003</v>
      </c>
      <c r="NW348">
        <v>26.109919999999999</v>
      </c>
      <c r="NX348" s="1">
        <v>3.3670059999999999E-4</v>
      </c>
      <c r="NY348" s="1">
        <v>0.19143389999999999</v>
      </c>
      <c r="NZ348">
        <v>0.27985520000000003</v>
      </c>
      <c r="OA348">
        <v>26.109919999999999</v>
      </c>
      <c r="OB348" s="1">
        <v>3.3670059999999999E-4</v>
      </c>
      <c r="OC348" s="1">
        <v>0.19143389999999999</v>
      </c>
      <c r="OD348">
        <v>0.27985520000000003</v>
      </c>
      <c r="OE348">
        <v>26.109919999999999</v>
      </c>
      <c r="OF348" s="1">
        <v>3.3670059999999999E-4</v>
      </c>
      <c r="OG348" s="1">
        <v>0.19143389999999999</v>
      </c>
      <c r="OH348">
        <v>0.27985520000000003</v>
      </c>
      <c r="OI348">
        <v>26.109919999999999</v>
      </c>
      <c r="OJ348" s="1">
        <v>3.3670059999999999E-4</v>
      </c>
      <c r="OK348" s="1">
        <v>0.19143389999999999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1.384342</v>
      </c>
      <c r="G349">
        <v>19.5839</v>
      </c>
      <c r="H349">
        <v>0</v>
      </c>
      <c r="I349">
        <v>0</v>
      </c>
      <c r="J349">
        <v>1.3835090000000001</v>
      </c>
      <c r="K349">
        <v>19.665870000000002</v>
      </c>
      <c r="L349">
        <v>0</v>
      </c>
      <c r="M349">
        <v>0</v>
      </c>
      <c r="N349">
        <v>1.3826929999999999</v>
      </c>
      <c r="O349">
        <v>19.866810000000001</v>
      </c>
      <c r="P349">
        <v>0</v>
      </c>
      <c r="Q349">
        <v>0</v>
      </c>
      <c r="R349">
        <v>1.381893</v>
      </c>
      <c r="S349">
        <v>20.285540000000001</v>
      </c>
      <c r="T349">
        <v>0</v>
      </c>
      <c r="U349">
        <v>0</v>
      </c>
      <c r="V349">
        <v>1.381076</v>
      </c>
      <c r="W349">
        <v>20.87369</v>
      </c>
      <c r="X349">
        <v>0</v>
      </c>
      <c r="Y349">
        <v>0</v>
      </c>
      <c r="Z349">
        <v>1.380706</v>
      </c>
      <c r="AA349">
        <v>21.211480000000002</v>
      </c>
      <c r="AB349">
        <v>0</v>
      </c>
      <c r="AC349">
        <v>0</v>
      </c>
      <c r="AD349">
        <v>1.3803259999999999</v>
      </c>
      <c r="AE349">
        <v>21.068239999999999</v>
      </c>
      <c r="AF349">
        <v>0</v>
      </c>
      <c r="AG349">
        <v>0</v>
      </c>
      <c r="AH349">
        <v>1.3799189999999999</v>
      </c>
      <c r="AI349">
        <v>20.723040000000001</v>
      </c>
      <c r="AJ349">
        <v>0</v>
      </c>
      <c r="AK349">
        <v>0</v>
      </c>
      <c r="AL349">
        <v>1.379705</v>
      </c>
      <c r="AM349">
        <v>20.335819999999998</v>
      </c>
      <c r="AN349">
        <v>0</v>
      </c>
      <c r="AO349">
        <v>0</v>
      </c>
      <c r="AP349">
        <v>1.379459</v>
      </c>
      <c r="AQ349">
        <v>20.311610000000002</v>
      </c>
      <c r="AR349">
        <v>0</v>
      </c>
      <c r="AS349">
        <v>0</v>
      </c>
      <c r="AT349">
        <v>1.379407</v>
      </c>
      <c r="AU349">
        <v>20.52712</v>
      </c>
      <c r="AV349">
        <v>0</v>
      </c>
      <c r="AW349">
        <v>0</v>
      </c>
      <c r="AX349">
        <v>1.379319</v>
      </c>
      <c r="AY349">
        <v>20.889700000000001</v>
      </c>
      <c r="AZ349">
        <v>0</v>
      </c>
      <c r="BA349">
        <v>0</v>
      </c>
      <c r="BB349">
        <v>1.3792329999999999</v>
      </c>
      <c r="BC349">
        <v>21.348939999999999</v>
      </c>
      <c r="BD349">
        <v>0</v>
      </c>
      <c r="BE349">
        <v>0</v>
      </c>
      <c r="BF349">
        <v>1.379162</v>
      </c>
      <c r="BG349">
        <v>21.52036</v>
      </c>
      <c r="BH349">
        <v>0</v>
      </c>
      <c r="BI349">
        <v>0</v>
      </c>
      <c r="BJ349">
        <v>1.3789119999999999</v>
      </c>
      <c r="BK349">
        <v>21.402190000000001</v>
      </c>
      <c r="BL349">
        <v>0</v>
      </c>
      <c r="BM349">
        <v>0</v>
      </c>
      <c r="BN349">
        <v>1.3785909999999999</v>
      </c>
      <c r="BO349">
        <v>21.136279999999999</v>
      </c>
      <c r="BP349">
        <v>0</v>
      </c>
      <c r="BQ349">
        <v>0</v>
      </c>
      <c r="BR349">
        <v>1.3781239999999999</v>
      </c>
      <c r="BS349">
        <v>20.905159999999999</v>
      </c>
      <c r="BT349">
        <v>4.4294529999999998E-35</v>
      </c>
      <c r="BU349">
        <v>2.825019E-33</v>
      </c>
      <c r="BV349">
        <v>1.3776539999999999</v>
      </c>
      <c r="BW349">
        <v>20.727550000000001</v>
      </c>
      <c r="BX349">
        <v>1.0525329999999999E-23</v>
      </c>
      <c r="BY349" s="1">
        <v>7.322753E-22</v>
      </c>
      <c r="BZ349">
        <v>1.377111</v>
      </c>
      <c r="CA349">
        <v>20.889379999999999</v>
      </c>
      <c r="CB349" s="1">
        <v>5.5479790000000003E-18</v>
      </c>
      <c r="CC349" s="1">
        <v>3.6325269999999999E-16</v>
      </c>
      <c r="CD349">
        <v>1.376493</v>
      </c>
      <c r="CE349">
        <v>21.082799999999999</v>
      </c>
      <c r="CF349" s="1">
        <v>8.8480940000000004E-12</v>
      </c>
      <c r="CG349" s="1">
        <v>6.4007459999999996E-10</v>
      </c>
      <c r="CH349">
        <v>1.3756900000000001</v>
      </c>
      <c r="CI349">
        <v>21.265899999999998</v>
      </c>
      <c r="CJ349" s="1">
        <v>2.7693549999999999E-8</v>
      </c>
      <c r="CK349" s="1">
        <v>2.0419069999999999E-6</v>
      </c>
      <c r="CL349">
        <v>1.3747290000000001</v>
      </c>
      <c r="CM349">
        <v>21.266539999999999</v>
      </c>
      <c r="CN349" s="1">
        <v>1.111079E-5</v>
      </c>
      <c r="CO349" s="1">
        <v>8.3002979999999998E-4</v>
      </c>
      <c r="CP349">
        <v>1.3737029999999999</v>
      </c>
      <c r="CQ349">
        <v>21.151160000000001</v>
      </c>
      <c r="CR349" s="1">
        <v>1.137905E-3</v>
      </c>
      <c r="CS349" s="1">
        <v>8.5923260000000001E-2</v>
      </c>
      <c r="CT349">
        <v>1.3725020000000001</v>
      </c>
      <c r="CU349">
        <v>20.8888</v>
      </c>
      <c r="CV349" s="1">
        <v>4.1147780000000002E-2</v>
      </c>
      <c r="CW349" s="1">
        <v>3.134852</v>
      </c>
      <c r="CX349">
        <v>1.37138</v>
      </c>
      <c r="CY349">
        <v>20.5123</v>
      </c>
      <c r="CZ349" s="1">
        <v>0.63679079999999999</v>
      </c>
      <c r="DA349" s="1">
        <v>48.846029999999999</v>
      </c>
      <c r="DB349">
        <v>1.369928</v>
      </c>
      <c r="DC349">
        <v>20.183450000000001</v>
      </c>
      <c r="DD349" s="1">
        <v>4.8080550000000004</v>
      </c>
      <c r="DE349">
        <v>371.28309999999999</v>
      </c>
      <c r="DF349">
        <v>1.3679250000000001</v>
      </c>
      <c r="DG349">
        <v>20.138480000000001</v>
      </c>
      <c r="DH349" s="1">
        <v>19.628070000000001</v>
      </c>
      <c r="DI349">
        <v>1524.703</v>
      </c>
      <c r="DJ349">
        <v>1.36507</v>
      </c>
      <c r="DK349">
        <v>20.194210000000002</v>
      </c>
      <c r="DL349">
        <v>46.859830000000002</v>
      </c>
      <c r="DM349">
        <v>3663.0189999999998</v>
      </c>
      <c r="DN349">
        <v>1.361127</v>
      </c>
      <c r="DO349">
        <v>20.416090000000001</v>
      </c>
      <c r="DP349">
        <v>70.182239999999993</v>
      </c>
      <c r="DQ349">
        <v>5521.8649999999998</v>
      </c>
      <c r="DR349">
        <v>1.3570679999999999</v>
      </c>
      <c r="DS349">
        <v>20.386610000000001</v>
      </c>
      <c r="DT349">
        <v>70.134249999999994</v>
      </c>
      <c r="DU349">
        <v>5552.2529999999997</v>
      </c>
      <c r="DV349">
        <v>1.352967</v>
      </c>
      <c r="DW349">
        <v>20.275569999999998</v>
      </c>
      <c r="DX349">
        <v>49.411969999999997</v>
      </c>
      <c r="DY349">
        <v>3935.1060000000002</v>
      </c>
      <c r="DZ349">
        <v>1.349146</v>
      </c>
      <c r="EA349">
        <v>20.015329999999999</v>
      </c>
      <c r="EB349">
        <v>25.67069</v>
      </c>
      <c r="EC349">
        <v>2055.1729999999998</v>
      </c>
      <c r="ED349">
        <v>1.345151</v>
      </c>
      <c r="EE349">
        <v>19.673780000000001</v>
      </c>
      <c r="EF349">
        <v>10.24649</v>
      </c>
      <c r="EG349">
        <v>824.79729999999995</v>
      </c>
      <c r="EH349">
        <v>1.3413870000000001</v>
      </c>
      <c r="EI349">
        <v>19.632650000000002</v>
      </c>
      <c r="EJ349">
        <v>3.2865730000000002</v>
      </c>
      <c r="EK349">
        <v>265.89780000000002</v>
      </c>
      <c r="EL349">
        <v>1.3385769999999999</v>
      </c>
      <c r="EM349">
        <v>19.585570000000001</v>
      </c>
      <c r="EN349">
        <v>0.89815780000000001</v>
      </c>
      <c r="EO349">
        <v>72.956059999999994</v>
      </c>
      <c r="EP349">
        <v>1.3367530000000001</v>
      </c>
      <c r="EQ349">
        <v>19.644310000000001</v>
      </c>
      <c r="ER349">
        <v>0.24182490000000001</v>
      </c>
      <c r="ES349">
        <v>19.653169999999999</v>
      </c>
      <c r="ET349">
        <v>1.335026</v>
      </c>
      <c r="EU349">
        <v>19.842960000000001</v>
      </c>
      <c r="EV349">
        <v>9.0136659999999993E-2</v>
      </c>
      <c r="EW349">
        <v>7.2964190000000002</v>
      </c>
      <c r="EX349">
        <v>1.334023</v>
      </c>
      <c r="EY349">
        <v>19.895040000000002</v>
      </c>
      <c r="EZ349">
        <v>5.8872380000000002E-2</v>
      </c>
      <c r="FA349">
        <v>4.7457320000000003</v>
      </c>
      <c r="FB349">
        <v>1.3346359999999999</v>
      </c>
      <c r="FC349">
        <v>19.744509999999998</v>
      </c>
      <c r="FD349">
        <v>5.2650910000000002E-2</v>
      </c>
      <c r="FE349">
        <v>4.2373919999999998</v>
      </c>
      <c r="FF349">
        <v>1.335334</v>
      </c>
      <c r="FG349">
        <v>19.452929999999999</v>
      </c>
      <c r="FH349">
        <v>5.1246640000000003E-2</v>
      </c>
      <c r="FI349">
        <v>4.121245</v>
      </c>
      <c r="FJ349">
        <v>1.3358049999999999</v>
      </c>
      <c r="FK349">
        <v>19.253509999999999</v>
      </c>
      <c r="FL349" s="1">
        <v>5.0172849999999998E-2</v>
      </c>
      <c r="FM349">
        <v>4.0351679999999996</v>
      </c>
      <c r="FN349">
        <v>1.3360449999999999</v>
      </c>
      <c r="FO349">
        <v>19.578019999999999</v>
      </c>
      <c r="FP349" s="1">
        <v>4.844205E-2</v>
      </c>
      <c r="FQ349">
        <v>3.8978809999999999</v>
      </c>
      <c r="FR349">
        <v>1.3358509999999999</v>
      </c>
      <c r="FS349">
        <v>19.951630000000002</v>
      </c>
      <c r="FT349" s="1">
        <v>4.5791030000000003E-2</v>
      </c>
      <c r="FU349">
        <v>3.6879439999999999</v>
      </c>
      <c r="FV349">
        <v>1.336344</v>
      </c>
      <c r="FW349">
        <v>20.46536</v>
      </c>
      <c r="FX349" s="1">
        <v>4.2530850000000002E-2</v>
      </c>
      <c r="FY349" s="1">
        <v>3.4261819999999998</v>
      </c>
      <c r="FZ349">
        <v>1.3365039999999999</v>
      </c>
      <c r="GA349">
        <v>20.962859999999999</v>
      </c>
      <c r="GB349" s="1">
        <v>3.9072299999999997E-2</v>
      </c>
      <c r="GC349" s="1">
        <v>3.1494140000000002</v>
      </c>
      <c r="GD349">
        <v>1.3375710000000001</v>
      </c>
      <c r="GE349">
        <v>20.979890000000001</v>
      </c>
      <c r="GF349" s="1">
        <v>3.5677630000000002E-2</v>
      </c>
      <c r="GG349" s="1">
        <v>2.874695</v>
      </c>
      <c r="GH349">
        <v>1.3385260000000001</v>
      </c>
      <c r="GI349">
        <v>20.7117</v>
      </c>
      <c r="GJ349" s="1">
        <v>3.2477180000000001E-2</v>
      </c>
      <c r="GK349" s="1">
        <v>2.6161129999999999</v>
      </c>
      <c r="GL349">
        <v>1.338163</v>
      </c>
      <c r="GM349">
        <v>20.26951</v>
      </c>
      <c r="GN349" s="1">
        <v>2.9536050000000001E-2</v>
      </c>
      <c r="GO349" s="1">
        <v>2.379076</v>
      </c>
      <c r="GP349">
        <v>1.336614</v>
      </c>
      <c r="GQ349">
        <v>19.9756</v>
      </c>
      <c r="GR349" s="1">
        <v>2.6856560000000002E-2</v>
      </c>
      <c r="GS349" s="1">
        <v>2.1641119999999998</v>
      </c>
      <c r="GT349">
        <v>1.3347690000000001</v>
      </c>
      <c r="GU349">
        <v>20.339040000000001</v>
      </c>
      <c r="GV349" s="1">
        <v>2.441602E-2</v>
      </c>
      <c r="GW349" s="1">
        <v>1.9683809999999999</v>
      </c>
      <c r="GX349">
        <v>1.3325640000000001</v>
      </c>
      <c r="GY349">
        <v>20.87932</v>
      </c>
      <c r="GZ349" s="1">
        <v>2.2187220000000001E-2</v>
      </c>
      <c r="HA349" s="1">
        <v>1.7904580000000001</v>
      </c>
      <c r="HB349">
        <v>1.3298570000000001</v>
      </c>
      <c r="HC349">
        <v>21.677710000000001</v>
      </c>
      <c r="HD349" s="1">
        <v>2.016478E-2</v>
      </c>
      <c r="HE349" s="1">
        <v>1.6294729999999999</v>
      </c>
      <c r="HF349">
        <v>1.3274440000000001</v>
      </c>
      <c r="HG349">
        <v>22.379670000000001</v>
      </c>
      <c r="HH349" s="1">
        <v>1.8338790000000001E-2</v>
      </c>
      <c r="HI349" s="1">
        <v>1.4836370000000001</v>
      </c>
      <c r="HJ349">
        <v>1.324838</v>
      </c>
      <c r="HK349">
        <v>22.5168</v>
      </c>
      <c r="HL349" s="1">
        <v>1.6689820000000001E-2</v>
      </c>
      <c r="HM349" s="1">
        <v>1.3519909999999999</v>
      </c>
      <c r="HN349">
        <v>1.322686</v>
      </c>
      <c r="HO349">
        <v>22.27411</v>
      </c>
      <c r="HP349" s="1">
        <v>1.519686E-2</v>
      </c>
      <c r="HQ349" s="1">
        <v>1.2324329999999999</v>
      </c>
      <c r="HR349">
        <v>1.320011</v>
      </c>
      <c r="HS349">
        <v>21.800979999999999</v>
      </c>
      <c r="HT349" s="1">
        <v>1.38429E-2</v>
      </c>
      <c r="HU349" s="1">
        <v>1.124031</v>
      </c>
      <c r="HV349">
        <v>1.318011</v>
      </c>
      <c r="HW349">
        <v>21.38381</v>
      </c>
      <c r="HX349" s="1">
        <v>1.262721E-2</v>
      </c>
      <c r="HY349" s="1">
        <v>1.0260260000000001</v>
      </c>
      <c r="HZ349">
        <v>1.315088</v>
      </c>
      <c r="IA349">
        <v>21.524539999999998</v>
      </c>
      <c r="IB349" s="1">
        <v>1.152017E-2</v>
      </c>
      <c r="IC349" s="1">
        <v>0.93714229999999998</v>
      </c>
      <c r="ID349">
        <v>1.3114650000000001</v>
      </c>
      <c r="IE349">
        <v>21.452770000000001</v>
      </c>
      <c r="IF349" s="1">
        <v>1.051216E-2</v>
      </c>
      <c r="IG349" s="1">
        <v>0.85644770000000003</v>
      </c>
      <c r="IH349">
        <v>1.307188</v>
      </c>
      <c r="II349">
        <v>22.127479999999998</v>
      </c>
      <c r="IJ349" s="1">
        <v>9.5850290000000001E-3</v>
      </c>
      <c r="IK349" s="1">
        <v>0.7827286</v>
      </c>
      <c r="IL349">
        <v>1.3022929999999999</v>
      </c>
      <c r="IM349">
        <v>22.641480000000001</v>
      </c>
      <c r="IN349" s="1">
        <v>8.7327529999999993E-3</v>
      </c>
      <c r="IO349" s="1">
        <v>0.71517770000000003</v>
      </c>
      <c r="IP349">
        <v>1.2970809999999999</v>
      </c>
      <c r="IQ349">
        <v>22.89161</v>
      </c>
      <c r="IR349" s="1">
        <v>7.9522099999999995E-3</v>
      </c>
      <c r="IS349" s="1">
        <v>0.65342800000000001</v>
      </c>
      <c r="IT349">
        <v>1.2919210000000001</v>
      </c>
      <c r="IU349">
        <v>22.888110000000001</v>
      </c>
      <c r="IV349" s="1">
        <v>7.2419800000000003E-3</v>
      </c>
      <c r="IW349" s="1">
        <v>0.59711749999999997</v>
      </c>
      <c r="IX349">
        <v>1.287026</v>
      </c>
      <c r="IY349">
        <v>22.545809999999999</v>
      </c>
      <c r="IZ349" s="1">
        <v>6.5939040000000003E-3</v>
      </c>
      <c r="JA349" s="1">
        <v>0.54553680000000004</v>
      </c>
      <c r="JB349">
        <v>1.2826679999999999</v>
      </c>
      <c r="JC349">
        <v>22.309419999999999</v>
      </c>
      <c r="JD349" s="1">
        <v>6.0071300000000003E-3</v>
      </c>
      <c r="JE349" s="1">
        <v>0.49852600000000002</v>
      </c>
      <c r="JF349">
        <v>1.2788619999999999</v>
      </c>
      <c r="JG349">
        <v>22.754010000000001</v>
      </c>
      <c r="JH349" s="1">
        <v>5.4737550000000003E-3</v>
      </c>
      <c r="JI349" s="1">
        <v>0.45555950000000001</v>
      </c>
      <c r="JJ349">
        <v>1.275714</v>
      </c>
      <c r="JK349">
        <v>23.34572</v>
      </c>
      <c r="JL349" s="1">
        <v>4.9847930000000004E-3</v>
      </c>
      <c r="JM349" s="1">
        <v>0.41586079999999997</v>
      </c>
      <c r="JN349">
        <v>1.27319</v>
      </c>
      <c r="JO349">
        <v>24.27007</v>
      </c>
      <c r="JP349" s="1">
        <v>4.5263259999999998E-3</v>
      </c>
      <c r="JQ349" s="1">
        <v>0.37835960000000002</v>
      </c>
      <c r="JR349">
        <v>1.2714270000000001</v>
      </c>
      <c r="JS349">
        <v>25.294409999999999</v>
      </c>
      <c r="JT349" s="1">
        <v>4.0888230000000001E-3</v>
      </c>
      <c r="JU349" s="1">
        <v>0.34228199999999998</v>
      </c>
      <c r="JV349">
        <v>1.2701640000000001</v>
      </c>
      <c r="JW349">
        <v>25.84582</v>
      </c>
      <c r="JX349" s="1">
        <v>3.6657970000000002E-3</v>
      </c>
      <c r="JY349" s="1">
        <v>0.30722719999999998</v>
      </c>
      <c r="JZ349">
        <v>1.2693559999999999</v>
      </c>
      <c r="KA349">
        <v>25.991119999999999</v>
      </c>
      <c r="KB349" s="1">
        <v>3.2589229999999999E-3</v>
      </c>
      <c r="KC349" s="1">
        <v>0.27333750000000001</v>
      </c>
      <c r="KD349">
        <v>1.268829</v>
      </c>
      <c r="KE349">
        <v>25.870729999999998</v>
      </c>
      <c r="KF349" s="1">
        <v>2.8761049999999999E-3</v>
      </c>
      <c r="KG349" s="1">
        <v>0.24138680000000001</v>
      </c>
      <c r="KH349">
        <v>1.268715</v>
      </c>
      <c r="KI349">
        <v>25.439399999999999</v>
      </c>
      <c r="KJ349" s="1">
        <v>2.527484E-3</v>
      </c>
      <c r="KK349" s="1">
        <v>0.21215010000000001</v>
      </c>
      <c r="KL349">
        <v>1.2688109999999999</v>
      </c>
      <c r="KM349">
        <v>25.383199999999999</v>
      </c>
      <c r="KN349" s="1">
        <v>2.218921E-3</v>
      </c>
      <c r="KO349" s="1">
        <v>0.1862683</v>
      </c>
      <c r="KP349">
        <v>1.26928</v>
      </c>
      <c r="KQ349">
        <v>25.216539999999998</v>
      </c>
      <c r="KR349" s="1">
        <v>1.9526089999999999E-3</v>
      </c>
      <c r="KS349" s="1">
        <v>0.16385530000000001</v>
      </c>
      <c r="KT349">
        <v>1.27051</v>
      </c>
      <c r="KU349">
        <v>25.203309999999998</v>
      </c>
      <c r="KV349" s="1">
        <v>1.7244269999999999E-3</v>
      </c>
      <c r="KW349" s="1">
        <v>0.14460139999999999</v>
      </c>
      <c r="KX349">
        <v>1.2720910000000001</v>
      </c>
      <c r="KY349">
        <v>25.226959999999998</v>
      </c>
      <c r="KZ349" s="1">
        <v>1.526342E-3</v>
      </c>
      <c r="LA349" s="1">
        <v>0.1278484</v>
      </c>
      <c r="LB349">
        <v>1.273965</v>
      </c>
      <c r="LC349">
        <v>25.19614</v>
      </c>
      <c r="LD349" s="1">
        <v>1.3488829999999999E-3</v>
      </c>
      <c r="LE349" s="1">
        <v>0.1128545</v>
      </c>
      <c r="LF349">
        <v>1.2761039999999999</v>
      </c>
      <c r="LG349">
        <v>25.089230000000001</v>
      </c>
      <c r="LH349" s="1">
        <v>1.1854700000000001E-3</v>
      </c>
      <c r="LI349" s="1">
        <v>9.9056030000000003E-2</v>
      </c>
      <c r="LJ349">
        <v>1.27843</v>
      </c>
      <c r="LK349">
        <v>24.795079999999999</v>
      </c>
      <c r="LL349" s="1">
        <v>1.03421E-3</v>
      </c>
      <c r="LM349" s="1">
        <v>8.6296230000000002E-2</v>
      </c>
      <c r="LN349">
        <v>1.280832</v>
      </c>
      <c r="LO349">
        <v>24.512830000000001</v>
      </c>
      <c r="LP349" s="1">
        <v>8.9764E-4</v>
      </c>
      <c r="LQ349" s="1">
        <v>7.4778960000000005E-2</v>
      </c>
      <c r="LR349">
        <v>1.283236</v>
      </c>
      <c r="LS349">
        <v>24.714700000000001</v>
      </c>
      <c r="LT349" s="1">
        <v>7.7954909999999997E-4</v>
      </c>
      <c r="LU349" s="1">
        <v>6.4833130000000003E-2</v>
      </c>
      <c r="LV349">
        <v>1.285669</v>
      </c>
      <c r="LW349">
        <v>25.026669999999999</v>
      </c>
      <c r="LX349" s="1">
        <v>6.8240110000000005E-4</v>
      </c>
      <c r="LY349" s="1">
        <v>5.6657390000000002E-2</v>
      </c>
      <c r="LZ349">
        <v>1.2879400000000001</v>
      </c>
      <c r="MA349">
        <v>25.677119999999999</v>
      </c>
      <c r="MB349" s="1">
        <v>6.0561790000000001E-4</v>
      </c>
      <c r="MC349" s="1">
        <v>5.0192929999999997E-2</v>
      </c>
      <c r="MD349">
        <v>1.2900119999999999</v>
      </c>
      <c r="ME349">
        <v>26.366610000000001</v>
      </c>
      <c r="MF349" s="1">
        <v>5.4569039999999996E-4</v>
      </c>
      <c r="MG349" s="1">
        <v>4.5151289999999997E-2</v>
      </c>
      <c r="MH349">
        <v>1.2920119999999999</v>
      </c>
      <c r="MI349">
        <v>26.800170000000001</v>
      </c>
      <c r="MJ349" s="1">
        <v>4.9794789999999998E-4</v>
      </c>
      <c r="MK349" s="1">
        <v>4.113588E-2</v>
      </c>
      <c r="ML349">
        <v>1.293793</v>
      </c>
      <c r="MM349">
        <v>26.827490000000001</v>
      </c>
      <c r="MN349" s="1">
        <v>4.5807600000000002E-4</v>
      </c>
      <c r="MO349" s="1">
        <v>3.7787340000000003E-2</v>
      </c>
      <c r="MP349">
        <v>1.295409</v>
      </c>
      <c r="MQ349">
        <v>26.712029999999999</v>
      </c>
      <c r="MR349" s="1">
        <v>4.2319040000000002E-4</v>
      </c>
      <c r="MS349" s="1">
        <v>3.4863640000000001E-2</v>
      </c>
      <c r="MT349">
        <v>1.2971109999999999</v>
      </c>
      <c r="MU349">
        <v>26.337340000000001</v>
      </c>
      <c r="MV349" s="1">
        <v>3.9192829999999999E-4</v>
      </c>
      <c r="MW349" s="1">
        <v>3.2242050000000001E-2</v>
      </c>
      <c r="MX349">
        <v>1.2985359999999999</v>
      </c>
      <c r="MY349">
        <v>26.18957</v>
      </c>
      <c r="MZ349" s="1">
        <v>3.6377680000000001E-4</v>
      </c>
      <c r="NA349" s="1">
        <v>2.9889780000000001E-2</v>
      </c>
      <c r="NB349">
        <v>1.2999000000000001</v>
      </c>
      <c r="NC349">
        <v>26.184259999999998</v>
      </c>
      <c r="ND349" s="1">
        <v>3.3880770000000002E-4</v>
      </c>
      <c r="NE349" s="1">
        <v>2.7803479999999998E-2</v>
      </c>
      <c r="NF349">
        <v>1.2999000000000001</v>
      </c>
      <c r="NG349">
        <v>26.184259999999998</v>
      </c>
      <c r="NH349" s="1">
        <v>3.3880770000000002E-4</v>
      </c>
      <c r="NI349" s="1">
        <v>2.7803479999999998E-2</v>
      </c>
      <c r="NJ349">
        <v>1.2999000000000001</v>
      </c>
      <c r="NK349">
        <v>26.184259999999998</v>
      </c>
      <c r="NL349" s="1">
        <v>3.3880770000000002E-4</v>
      </c>
      <c r="NM349" s="1">
        <v>2.7803479999999998E-2</v>
      </c>
      <c r="NN349">
        <v>1.2999000000000001</v>
      </c>
      <c r="NO349">
        <v>26.184259999999998</v>
      </c>
      <c r="NP349" s="1">
        <v>3.3880770000000002E-4</v>
      </c>
      <c r="NQ349" s="1">
        <v>2.7803479999999998E-2</v>
      </c>
      <c r="NR349">
        <v>1.2999000000000001</v>
      </c>
      <c r="NS349">
        <v>26.184259999999998</v>
      </c>
      <c r="NT349" s="1">
        <v>3.3880770000000002E-4</v>
      </c>
      <c r="NU349" s="1">
        <v>2.7803479999999998E-2</v>
      </c>
      <c r="NV349">
        <v>1.2999000000000001</v>
      </c>
      <c r="NW349">
        <v>26.184259999999998</v>
      </c>
      <c r="NX349" s="1">
        <v>3.3880770000000002E-4</v>
      </c>
      <c r="NY349" s="1">
        <v>2.7803479999999998E-2</v>
      </c>
      <c r="NZ349">
        <v>1.2999000000000001</v>
      </c>
      <c r="OA349">
        <v>26.184259999999998</v>
      </c>
      <c r="OB349" s="1">
        <v>3.3880770000000002E-4</v>
      </c>
      <c r="OC349" s="1">
        <v>2.7803479999999998E-2</v>
      </c>
      <c r="OD349">
        <v>1.2999000000000001</v>
      </c>
      <c r="OE349">
        <v>26.184259999999998</v>
      </c>
      <c r="OF349" s="1">
        <v>3.3880770000000002E-4</v>
      </c>
      <c r="OG349" s="1">
        <v>2.7803479999999998E-2</v>
      </c>
      <c r="OH349">
        <v>1.2999000000000001</v>
      </c>
      <c r="OI349">
        <v>26.184259999999998</v>
      </c>
      <c r="OJ349" s="1">
        <v>3.3880770000000002E-4</v>
      </c>
      <c r="OK349" s="1">
        <v>2.7803479999999998E-2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0.96585200000000004</v>
      </c>
      <c r="G350">
        <v>19.591609999999999</v>
      </c>
      <c r="H350">
        <v>0</v>
      </c>
      <c r="I350">
        <v>0</v>
      </c>
      <c r="J350">
        <v>0.96448389999999995</v>
      </c>
      <c r="K350">
        <v>19.675070000000002</v>
      </c>
      <c r="L350">
        <v>0</v>
      </c>
      <c r="M350">
        <v>0</v>
      </c>
      <c r="N350">
        <v>0.96312589999999998</v>
      </c>
      <c r="O350">
        <v>19.870290000000001</v>
      </c>
      <c r="P350">
        <v>0</v>
      </c>
      <c r="Q350">
        <v>0</v>
      </c>
      <c r="R350">
        <v>0.96174029999999999</v>
      </c>
      <c r="S350">
        <v>20.285350000000001</v>
      </c>
      <c r="T350">
        <v>0</v>
      </c>
      <c r="U350">
        <v>0</v>
      </c>
      <c r="V350">
        <v>0.96034509999999995</v>
      </c>
      <c r="W350">
        <v>20.869700000000002</v>
      </c>
      <c r="X350">
        <v>0</v>
      </c>
      <c r="Y350">
        <v>0</v>
      </c>
      <c r="Z350">
        <v>0.95923670000000005</v>
      </c>
      <c r="AA350">
        <v>21.20712</v>
      </c>
      <c r="AB350">
        <v>0</v>
      </c>
      <c r="AC350">
        <v>0</v>
      </c>
      <c r="AD350">
        <v>0.95809129999999998</v>
      </c>
      <c r="AE350">
        <v>21.068729999999999</v>
      </c>
      <c r="AF350">
        <v>0</v>
      </c>
      <c r="AG350">
        <v>0</v>
      </c>
      <c r="AH350">
        <v>0.95689460000000004</v>
      </c>
      <c r="AI350">
        <v>20.728449999999999</v>
      </c>
      <c r="AJ350">
        <v>0</v>
      </c>
      <c r="AK350">
        <v>0</v>
      </c>
      <c r="AL350">
        <v>0.955843</v>
      </c>
      <c r="AM350">
        <v>20.34347</v>
      </c>
      <c r="AN350">
        <v>0</v>
      </c>
      <c r="AO350">
        <v>0</v>
      </c>
      <c r="AP350">
        <v>0.95475580000000004</v>
      </c>
      <c r="AQ350">
        <v>20.32227</v>
      </c>
      <c r="AR350">
        <v>0</v>
      </c>
      <c r="AS350">
        <v>0</v>
      </c>
      <c r="AT350">
        <v>0.95377369999999995</v>
      </c>
      <c r="AU350">
        <v>20.53209</v>
      </c>
      <c r="AV350">
        <v>0</v>
      </c>
      <c r="AW350">
        <v>0</v>
      </c>
      <c r="AX350">
        <v>0.95274389999999998</v>
      </c>
      <c r="AY350">
        <v>20.890830000000001</v>
      </c>
      <c r="AZ350">
        <v>0</v>
      </c>
      <c r="BA350">
        <v>0</v>
      </c>
      <c r="BB350">
        <v>0.95171550000000005</v>
      </c>
      <c r="BC350">
        <v>21.34807</v>
      </c>
      <c r="BD350">
        <v>0</v>
      </c>
      <c r="BE350">
        <v>0</v>
      </c>
      <c r="BF350">
        <v>0.95069420000000004</v>
      </c>
      <c r="BG350">
        <v>21.5169</v>
      </c>
      <c r="BH350">
        <v>0</v>
      </c>
      <c r="BI350">
        <v>0</v>
      </c>
      <c r="BJ350">
        <v>0.9495593</v>
      </c>
      <c r="BK350">
        <v>21.402429999999999</v>
      </c>
      <c r="BL350">
        <v>0</v>
      </c>
      <c r="BM350">
        <v>0</v>
      </c>
      <c r="BN350">
        <v>0.94831600000000005</v>
      </c>
      <c r="BO350">
        <v>21.13823</v>
      </c>
      <c r="BP350">
        <v>0</v>
      </c>
      <c r="BQ350">
        <v>0</v>
      </c>
      <c r="BR350">
        <v>0.94693959999999999</v>
      </c>
      <c r="BS350">
        <v>20.908049999999999</v>
      </c>
      <c r="BT350">
        <v>2.9152209999999999E-35</v>
      </c>
      <c r="BU350">
        <v>2.0130340000000001E-33</v>
      </c>
      <c r="BV350">
        <v>0.94559720000000003</v>
      </c>
      <c r="BW350">
        <v>20.73113</v>
      </c>
      <c r="BX350">
        <v>8.1440039999999999E-24</v>
      </c>
      <c r="BY350" s="1">
        <v>6.25006E-22</v>
      </c>
      <c r="BZ350">
        <v>0.9441775</v>
      </c>
      <c r="CA350">
        <v>20.89302</v>
      </c>
      <c r="CB350" s="1">
        <v>3.7910829999999996E-18</v>
      </c>
      <c r="CC350" s="1">
        <v>2.7060700000000002E-16</v>
      </c>
      <c r="CD350">
        <v>0.94266249999999996</v>
      </c>
      <c r="CE350">
        <v>21.08173</v>
      </c>
      <c r="CF350" s="1">
        <v>7.4342030000000001E-12</v>
      </c>
      <c r="CG350" s="1">
        <v>6.0288289999999998E-10</v>
      </c>
      <c r="CH350">
        <v>0.94106719999999999</v>
      </c>
      <c r="CI350">
        <v>21.26484</v>
      </c>
      <c r="CJ350" s="1">
        <v>2.4349920000000001E-8</v>
      </c>
      <c r="CK350" s="1">
        <v>2.0299440000000002E-6</v>
      </c>
      <c r="CL350">
        <v>0.93919299999999994</v>
      </c>
      <c r="CM350">
        <v>21.26399</v>
      </c>
      <c r="CN350" s="1">
        <v>1.004438E-5</v>
      </c>
      <c r="CO350" s="1">
        <v>8.5327869999999998E-4</v>
      </c>
      <c r="CP350">
        <v>0.93725559999999997</v>
      </c>
      <c r="CQ350">
        <v>21.15109</v>
      </c>
      <c r="CR350" s="1">
        <v>1.050341E-3</v>
      </c>
      <c r="CS350" s="1">
        <v>9.0605080000000005E-2</v>
      </c>
      <c r="CT350">
        <v>0.93510590000000005</v>
      </c>
      <c r="CU350">
        <v>20.890239999999999</v>
      </c>
      <c r="CV350" s="1">
        <v>3.8637589999999999E-2</v>
      </c>
      <c r="CW350" s="1">
        <v>3.3763350000000001</v>
      </c>
      <c r="CX350">
        <v>0.93296089999999998</v>
      </c>
      <c r="CY350">
        <v>20.516159999999999</v>
      </c>
      <c r="CZ350" s="1">
        <v>0.60681200000000002</v>
      </c>
      <c r="DA350" s="1">
        <v>53.585839999999997</v>
      </c>
      <c r="DB350">
        <v>0.93052089999999998</v>
      </c>
      <c r="DC350">
        <v>20.188410000000001</v>
      </c>
      <c r="DD350" s="1">
        <v>4.6410790000000004</v>
      </c>
      <c r="DE350">
        <v>414.00740000000002</v>
      </c>
      <c r="DF350">
        <v>0.92757069999999997</v>
      </c>
      <c r="DG350">
        <v>20.143090000000001</v>
      </c>
      <c r="DH350" s="1">
        <v>19.1648</v>
      </c>
      <c r="DI350">
        <v>1725.413</v>
      </c>
      <c r="DJ350">
        <v>0.92382019999999998</v>
      </c>
      <c r="DK350">
        <v>20.195360000000001</v>
      </c>
      <c r="DL350">
        <v>46.225439999999999</v>
      </c>
      <c r="DM350">
        <v>4201.58</v>
      </c>
      <c r="DN350">
        <v>0.9190604</v>
      </c>
      <c r="DO350">
        <v>20.41619</v>
      </c>
      <c r="DP350">
        <v>69.869020000000006</v>
      </c>
      <c r="DQ350">
        <v>6412.9049999999997</v>
      </c>
      <c r="DR350">
        <v>0.91399920000000001</v>
      </c>
      <c r="DS350">
        <v>20.383559999999999</v>
      </c>
      <c r="DT350">
        <v>70.394850000000005</v>
      </c>
      <c r="DU350">
        <v>6522.6710000000003</v>
      </c>
      <c r="DV350">
        <v>0.90873709999999996</v>
      </c>
      <c r="DW350">
        <v>20.274010000000001</v>
      </c>
      <c r="DX350">
        <v>49.958260000000003</v>
      </c>
      <c r="DY350">
        <v>4671.8130000000001</v>
      </c>
      <c r="DZ350">
        <v>0.90346119999999996</v>
      </c>
      <c r="EA350">
        <v>20.01867</v>
      </c>
      <c r="EB350">
        <v>26.126359999999998</v>
      </c>
      <c r="EC350">
        <v>2464.172</v>
      </c>
      <c r="ED350">
        <v>0.89760910000000005</v>
      </c>
      <c r="EE350">
        <v>19.678529999999999</v>
      </c>
      <c r="EF350">
        <v>10.489000000000001</v>
      </c>
      <c r="EG350">
        <v>998.16189999999995</v>
      </c>
      <c r="EH350">
        <v>0.891513</v>
      </c>
      <c r="EI350">
        <v>19.64235</v>
      </c>
      <c r="EJ350">
        <v>3.3808340000000001</v>
      </c>
      <c r="EK350">
        <v>324.54750000000001</v>
      </c>
      <c r="EL350">
        <v>0.8858724</v>
      </c>
      <c r="EM350">
        <v>19.59103</v>
      </c>
      <c r="EN350">
        <v>0.92678159999999998</v>
      </c>
      <c r="EO350">
        <v>89.650199999999998</v>
      </c>
      <c r="EP350">
        <v>0.88053749999999997</v>
      </c>
      <c r="EQ350">
        <v>19.647939999999998</v>
      </c>
      <c r="ER350">
        <v>0.24895349999999999</v>
      </c>
      <c r="ES350">
        <v>24.166779999999999</v>
      </c>
      <c r="ET350">
        <v>0.87492429999999999</v>
      </c>
      <c r="EU350">
        <v>19.847159999999999</v>
      </c>
      <c r="EV350">
        <v>9.1670070000000006E-2</v>
      </c>
      <c r="EW350">
        <v>8.8735459999999993</v>
      </c>
      <c r="EX350">
        <v>0.86970700000000001</v>
      </c>
      <c r="EY350">
        <v>19.894950000000001</v>
      </c>
      <c r="EZ350">
        <v>5.9181209999999998E-2</v>
      </c>
      <c r="FA350">
        <v>5.710604</v>
      </c>
      <c r="FB350">
        <v>0.86538859999999995</v>
      </c>
      <c r="FC350">
        <v>19.74194</v>
      </c>
      <c r="FD350">
        <v>5.2714999999999998E-2</v>
      </c>
      <c r="FE350">
        <v>5.0925219999999998</v>
      </c>
      <c r="FF350">
        <v>0.86176680000000005</v>
      </c>
      <c r="FG350">
        <v>19.454450000000001</v>
      </c>
      <c r="FH350">
        <v>5.1270169999999997E-2</v>
      </c>
      <c r="FI350">
        <v>4.9649289999999997</v>
      </c>
      <c r="FJ350">
        <v>0.85764149999999995</v>
      </c>
      <c r="FK350">
        <v>19.253219999999999</v>
      </c>
      <c r="FL350" s="1">
        <v>5.0203970000000001E-2</v>
      </c>
      <c r="FM350">
        <v>4.8800540000000003</v>
      </c>
      <c r="FN350">
        <v>0.85333309999999996</v>
      </c>
      <c r="FO350">
        <v>19.585460000000001</v>
      </c>
      <c r="FP350" s="1">
        <v>4.8493950000000001E-2</v>
      </c>
      <c r="FQ350">
        <v>4.7343590000000004</v>
      </c>
      <c r="FR350">
        <v>0.84865990000000002</v>
      </c>
      <c r="FS350">
        <v>19.95879</v>
      </c>
      <c r="FT350" s="1">
        <v>4.5862439999999997E-2</v>
      </c>
      <c r="FU350">
        <v>4.4993109999999996</v>
      </c>
      <c r="FV350">
        <v>0.84435970000000005</v>
      </c>
      <c r="FW350">
        <v>20.47054</v>
      </c>
      <c r="FX350" s="1">
        <v>4.2613659999999998E-2</v>
      </c>
      <c r="FY350" s="1">
        <v>4.1983870000000003</v>
      </c>
      <c r="FZ350">
        <v>0.83956399999999998</v>
      </c>
      <c r="GA350">
        <v>20.96687</v>
      </c>
      <c r="GB350" s="1">
        <v>3.9157259999999999E-2</v>
      </c>
      <c r="GC350" s="1">
        <v>3.8760859999999999</v>
      </c>
      <c r="GD350">
        <v>0.83529960000000003</v>
      </c>
      <c r="GE350">
        <v>20.980170000000001</v>
      </c>
      <c r="GF350" s="1">
        <v>3.5759270000000003E-2</v>
      </c>
      <c r="GG350" s="1">
        <v>3.5530740000000001</v>
      </c>
      <c r="GH350">
        <v>0.83116540000000005</v>
      </c>
      <c r="GI350">
        <v>20.712520000000001</v>
      </c>
      <c r="GJ350" s="1">
        <v>3.2553810000000002E-2</v>
      </c>
      <c r="GK350" s="1">
        <v>3.2467229999999998</v>
      </c>
      <c r="GL350">
        <v>0.82719109999999996</v>
      </c>
      <c r="GM350">
        <v>20.275390000000002</v>
      </c>
      <c r="GN350" s="1">
        <v>2.9605989999999999E-2</v>
      </c>
      <c r="GO350" s="1">
        <v>2.9631110000000001</v>
      </c>
      <c r="GP350">
        <v>0.82309160000000003</v>
      </c>
      <c r="GQ350">
        <v>19.97749</v>
      </c>
      <c r="GR350" s="1">
        <v>2.692048E-2</v>
      </c>
      <c r="GS350" s="1">
        <v>2.7043499999999998</v>
      </c>
      <c r="GT350">
        <v>0.81877730000000004</v>
      </c>
      <c r="GU350">
        <v>20.34759</v>
      </c>
      <c r="GV350" s="1">
        <v>2.447498E-2</v>
      </c>
      <c r="GW350" s="1">
        <v>2.4681690000000001</v>
      </c>
      <c r="GX350">
        <v>0.81423659999999998</v>
      </c>
      <c r="GY350">
        <v>20.881979999999999</v>
      </c>
      <c r="GZ350" s="1">
        <v>2.2240610000000001E-2</v>
      </c>
      <c r="HA350" s="1">
        <v>2.2527059999999999</v>
      </c>
      <c r="HB350">
        <v>0.80939280000000002</v>
      </c>
      <c r="HC350">
        <v>21.677160000000001</v>
      </c>
      <c r="HD350" s="1">
        <v>2.021365E-2</v>
      </c>
      <c r="HE350" s="1">
        <v>2.0573139999999999</v>
      </c>
      <c r="HF350">
        <v>0.80466919999999997</v>
      </c>
      <c r="HG350">
        <v>22.37771</v>
      </c>
      <c r="HH350" s="1">
        <v>1.8383070000000001E-2</v>
      </c>
      <c r="HI350" s="1">
        <v>1.879766</v>
      </c>
      <c r="HJ350">
        <v>0.79975149999999995</v>
      </c>
      <c r="HK350">
        <v>22.514130000000002</v>
      </c>
      <c r="HL350" s="1">
        <v>1.67303E-2</v>
      </c>
      <c r="HM350" s="1">
        <v>1.719085</v>
      </c>
      <c r="HN350">
        <v>0.79509430000000003</v>
      </c>
      <c r="HO350">
        <v>22.272110000000001</v>
      </c>
      <c r="HP350" s="1">
        <v>1.523381E-2</v>
      </c>
      <c r="HQ350" s="1">
        <v>1.5727390000000001</v>
      </c>
      <c r="HR350">
        <v>0.79022519999999996</v>
      </c>
      <c r="HS350">
        <v>21.80752</v>
      </c>
      <c r="HT350" s="1">
        <v>1.38768E-2</v>
      </c>
      <c r="HU350" s="1">
        <v>1.4394640000000001</v>
      </c>
      <c r="HV350">
        <v>0.78582940000000001</v>
      </c>
      <c r="HW350">
        <v>21.388280000000002</v>
      </c>
      <c r="HX350" s="1">
        <v>1.265792E-2</v>
      </c>
      <c r="HY350" s="1">
        <v>1.3185480000000001</v>
      </c>
      <c r="HZ350">
        <v>0.78151769999999998</v>
      </c>
      <c r="IA350">
        <v>21.53736</v>
      </c>
      <c r="IB350" s="1">
        <v>1.154822E-2</v>
      </c>
      <c r="IC350" s="1">
        <v>1.2081710000000001</v>
      </c>
      <c r="ID350">
        <v>0.7772753</v>
      </c>
      <c r="IE350">
        <v>21.45195</v>
      </c>
      <c r="IF350" s="1">
        <v>1.053785E-2</v>
      </c>
      <c r="IG350" s="1">
        <v>1.1074109999999999</v>
      </c>
      <c r="IH350">
        <v>0.77273689999999995</v>
      </c>
      <c r="II350">
        <v>22.127279999999999</v>
      </c>
      <c r="IJ350" s="1">
        <v>9.6086109999999995E-3</v>
      </c>
      <c r="IK350" s="1">
        <v>1.01502</v>
      </c>
      <c r="IL350">
        <v>0.76785130000000001</v>
      </c>
      <c r="IM350">
        <v>22.63832</v>
      </c>
      <c r="IN350" s="1">
        <v>8.7545680000000008E-3</v>
      </c>
      <c r="IO350" s="1">
        <v>0.93007419999999996</v>
      </c>
      <c r="IP350">
        <v>0.76285559999999997</v>
      </c>
      <c r="IQ350">
        <v>22.882180000000002</v>
      </c>
      <c r="IR350" s="1">
        <v>7.9721259999999995E-3</v>
      </c>
      <c r="IS350" s="1">
        <v>0.85207149999999998</v>
      </c>
      <c r="IT350">
        <v>0.75807959999999996</v>
      </c>
      <c r="IU350">
        <v>22.880089999999999</v>
      </c>
      <c r="IV350" s="1">
        <v>7.2602989999999996E-3</v>
      </c>
      <c r="IW350" s="1">
        <v>0.78065459999999998</v>
      </c>
      <c r="IX350">
        <v>0.75360890000000003</v>
      </c>
      <c r="IY350">
        <v>22.547239999999999</v>
      </c>
      <c r="IZ350" s="1">
        <v>6.6107190000000001E-3</v>
      </c>
      <c r="JA350" s="1">
        <v>0.71494999999999997</v>
      </c>
      <c r="JB350">
        <v>0.74956889999999998</v>
      </c>
      <c r="JC350">
        <v>22.312819999999999</v>
      </c>
      <c r="JD350" s="1">
        <v>6.0225390000000004E-3</v>
      </c>
      <c r="JE350" s="1">
        <v>0.6547984</v>
      </c>
      <c r="JF350">
        <v>0.74594009999999999</v>
      </c>
      <c r="JG350">
        <v>22.769909999999999</v>
      </c>
      <c r="JH350" s="1">
        <v>5.4879220000000001E-3</v>
      </c>
      <c r="JI350" s="1">
        <v>0.59960020000000003</v>
      </c>
      <c r="JJ350">
        <v>0.74280290000000004</v>
      </c>
      <c r="JK350">
        <v>23.358149999999998</v>
      </c>
      <c r="JL350" s="1">
        <v>4.9980629999999996E-3</v>
      </c>
      <c r="JM350" s="1">
        <v>0.54843929999999996</v>
      </c>
      <c r="JN350">
        <v>0.74024350000000005</v>
      </c>
      <c r="JO350">
        <v>24.27196</v>
      </c>
      <c r="JP350" s="1">
        <v>4.5390120000000003E-3</v>
      </c>
      <c r="JQ350" s="1">
        <v>0.49990639999999997</v>
      </c>
      <c r="JR350">
        <v>0.73824389999999995</v>
      </c>
      <c r="JS350">
        <v>25.289660000000001</v>
      </c>
      <c r="JT350" s="1">
        <v>4.1011370000000004E-3</v>
      </c>
      <c r="JU350" s="1">
        <v>0.45304990000000001</v>
      </c>
      <c r="JV350">
        <v>0.7366876</v>
      </c>
      <c r="JW350">
        <v>25.8323</v>
      </c>
      <c r="JX350" s="1">
        <v>3.677802E-3</v>
      </c>
      <c r="JY350" s="1">
        <v>0.40732990000000002</v>
      </c>
      <c r="JZ350">
        <v>0.73557969999999995</v>
      </c>
      <c r="KA350">
        <v>25.972560000000001</v>
      </c>
      <c r="KB350" s="1">
        <v>3.2704510000000002E-3</v>
      </c>
      <c r="KC350" s="1">
        <v>0.36294920000000003</v>
      </c>
      <c r="KD350">
        <v>0.73466679999999995</v>
      </c>
      <c r="KE350">
        <v>25.868819999999999</v>
      </c>
      <c r="KF350" s="1">
        <v>2.8868449999999999E-3</v>
      </c>
      <c r="KG350" s="1">
        <v>0.3209244</v>
      </c>
      <c r="KH350">
        <v>0.73412339999999998</v>
      </c>
      <c r="KI350">
        <v>25.44829</v>
      </c>
      <c r="KJ350" s="1">
        <v>2.537185E-3</v>
      </c>
      <c r="KK350" s="1">
        <v>0.2823386</v>
      </c>
      <c r="KL350">
        <v>0.73379870000000003</v>
      </c>
      <c r="KM350">
        <v>25.402699999999999</v>
      </c>
      <c r="KN350" s="1">
        <v>2.2273950000000001E-3</v>
      </c>
      <c r="KO350" s="1">
        <v>0.2480678</v>
      </c>
      <c r="KP350">
        <v>0.7338751</v>
      </c>
      <c r="KQ350">
        <v>25.239419999999999</v>
      </c>
      <c r="KR350" s="1">
        <v>1.9599109999999999E-3</v>
      </c>
      <c r="KS350" s="1">
        <v>0.2183225</v>
      </c>
      <c r="KT350">
        <v>0.73429789999999995</v>
      </c>
      <c r="KU350">
        <v>25.207689999999999</v>
      </c>
      <c r="KV350" s="1">
        <v>1.730709E-3</v>
      </c>
      <c r="KW350" s="1">
        <v>0.1927546</v>
      </c>
      <c r="KX350">
        <v>0.73510359999999997</v>
      </c>
      <c r="KY350">
        <v>25.230049999999999</v>
      </c>
      <c r="KZ350" s="1">
        <v>1.5318689999999999E-3</v>
      </c>
      <c r="LA350" s="1">
        <v>0.1704949</v>
      </c>
      <c r="LB350">
        <v>0.73615180000000002</v>
      </c>
      <c r="LC350">
        <v>25.190519999999999</v>
      </c>
      <c r="LD350" s="1">
        <v>1.3539069999999999E-3</v>
      </c>
      <c r="LE350" s="1">
        <v>0.1505754</v>
      </c>
      <c r="LF350">
        <v>0.73738749999999997</v>
      </c>
      <c r="LG350">
        <v>25.083559999999999</v>
      </c>
      <c r="LH350" s="1">
        <v>1.1901170000000001E-3</v>
      </c>
      <c r="LI350" s="1">
        <v>0.1322381</v>
      </c>
      <c r="LJ350">
        <v>0.7387745</v>
      </c>
      <c r="LK350">
        <v>24.79766</v>
      </c>
      <c r="LL350" s="1">
        <v>1.0384750000000001E-3</v>
      </c>
      <c r="LM350" s="1">
        <v>0.1152625</v>
      </c>
      <c r="LN350">
        <v>0.74026689999999995</v>
      </c>
      <c r="LO350">
        <v>24.521129999999999</v>
      </c>
      <c r="LP350" s="1">
        <v>9.0141869999999999E-4</v>
      </c>
      <c r="LQ350" s="1">
        <v>9.9905419999999995E-2</v>
      </c>
      <c r="LR350">
        <v>0.74181090000000005</v>
      </c>
      <c r="LS350">
        <v>24.73789</v>
      </c>
      <c r="LT350" s="1">
        <v>7.8273459999999998E-4</v>
      </c>
      <c r="LU350" s="1">
        <v>8.6606879999999997E-2</v>
      </c>
      <c r="LV350">
        <v>0.74335709999999999</v>
      </c>
      <c r="LW350">
        <v>25.047070000000001</v>
      </c>
      <c r="LX350" s="1">
        <v>6.8496289999999999E-4</v>
      </c>
      <c r="LY350" s="1">
        <v>7.5652700000000003E-2</v>
      </c>
      <c r="LZ350">
        <v>0.74489269999999996</v>
      </c>
      <c r="MA350">
        <v>25.691230000000001</v>
      </c>
      <c r="MB350" s="1">
        <v>6.0761560000000003E-4</v>
      </c>
      <c r="MC350" s="1">
        <v>6.6974649999999997E-2</v>
      </c>
      <c r="MD350">
        <v>0.74630050000000003</v>
      </c>
      <c r="ME350">
        <v>26.3706</v>
      </c>
      <c r="MF350" s="1">
        <v>5.472551E-4</v>
      </c>
      <c r="MG350" s="1">
        <v>6.0202739999999998E-2</v>
      </c>
      <c r="MH350">
        <v>0.74763999999999997</v>
      </c>
      <c r="MI350">
        <v>26.79607</v>
      </c>
      <c r="MJ350" s="1">
        <v>4.9921619999999999E-4</v>
      </c>
      <c r="MK350" s="1">
        <v>5.4815709999999997E-2</v>
      </c>
      <c r="ML350">
        <v>0.74894019999999994</v>
      </c>
      <c r="MM350">
        <v>26.812709999999999</v>
      </c>
      <c r="MN350" s="1">
        <v>4.5915639999999998E-4</v>
      </c>
      <c r="MO350" s="1">
        <v>5.0330369999999999E-2</v>
      </c>
      <c r="MP350">
        <v>0.7501312</v>
      </c>
      <c r="MQ350">
        <v>26.708870000000001</v>
      </c>
      <c r="MR350" s="1">
        <v>4.2414859999999999E-4</v>
      </c>
      <c r="MS350" s="1">
        <v>4.6420099999999999E-2</v>
      </c>
      <c r="MT350">
        <v>0.75127010000000005</v>
      </c>
      <c r="MU350">
        <v>26.345320000000001</v>
      </c>
      <c r="MV350" s="1">
        <v>3.9279130000000002E-4</v>
      </c>
      <c r="MW350" s="1">
        <v>4.2919260000000001E-2</v>
      </c>
      <c r="MX350">
        <v>0.75226720000000002</v>
      </c>
      <c r="MY350">
        <v>26.207319999999999</v>
      </c>
      <c r="MZ350" s="1">
        <v>3.645462E-4</v>
      </c>
      <c r="NA350" s="1">
        <v>3.9776939999999997E-2</v>
      </c>
      <c r="NB350">
        <v>0.75321610000000006</v>
      </c>
      <c r="NC350">
        <v>26.209430000000001</v>
      </c>
      <c r="ND350" s="1">
        <v>3.3948449999999999E-4</v>
      </c>
      <c r="NE350" s="1">
        <v>3.6991219999999998E-2</v>
      </c>
      <c r="NF350">
        <v>0.75321610000000006</v>
      </c>
      <c r="NG350">
        <v>26.209430000000001</v>
      </c>
      <c r="NH350" s="1">
        <v>3.3948449999999999E-4</v>
      </c>
      <c r="NI350" s="1">
        <v>3.6991219999999998E-2</v>
      </c>
      <c r="NJ350">
        <v>0.75321610000000006</v>
      </c>
      <c r="NK350">
        <v>26.209430000000001</v>
      </c>
      <c r="NL350" s="1">
        <v>3.3948449999999999E-4</v>
      </c>
      <c r="NM350" s="1">
        <v>3.6991219999999998E-2</v>
      </c>
      <c r="NN350">
        <v>0.75321610000000006</v>
      </c>
      <c r="NO350">
        <v>26.209430000000001</v>
      </c>
      <c r="NP350" s="1">
        <v>3.3948449999999999E-4</v>
      </c>
      <c r="NQ350" s="1">
        <v>3.6991219999999998E-2</v>
      </c>
      <c r="NR350">
        <v>0.75321610000000006</v>
      </c>
      <c r="NS350">
        <v>26.209430000000001</v>
      </c>
      <c r="NT350" s="1">
        <v>3.3948449999999999E-4</v>
      </c>
      <c r="NU350" s="1">
        <v>3.6991219999999998E-2</v>
      </c>
      <c r="NV350">
        <v>0.75321610000000006</v>
      </c>
      <c r="NW350">
        <v>26.209430000000001</v>
      </c>
      <c r="NX350" s="1">
        <v>3.3948449999999999E-4</v>
      </c>
      <c r="NY350" s="1">
        <v>3.6991219999999998E-2</v>
      </c>
      <c r="NZ350">
        <v>0.75321610000000006</v>
      </c>
      <c r="OA350">
        <v>26.209430000000001</v>
      </c>
      <c r="OB350" s="1">
        <v>3.3948449999999999E-4</v>
      </c>
      <c r="OC350" s="1">
        <v>3.6991219999999998E-2</v>
      </c>
      <c r="OD350">
        <v>0.75321610000000006</v>
      </c>
      <c r="OE350">
        <v>26.209430000000001</v>
      </c>
      <c r="OF350" s="1">
        <v>3.3948449999999999E-4</v>
      </c>
      <c r="OG350" s="1">
        <v>3.6991219999999998E-2</v>
      </c>
      <c r="OH350">
        <v>0.75321610000000006</v>
      </c>
      <c r="OI350">
        <v>26.209430000000001</v>
      </c>
      <c r="OJ350" s="1">
        <v>3.3948449999999999E-4</v>
      </c>
      <c r="OK350" s="1">
        <v>3.6991219999999998E-2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1.0527040000000001</v>
      </c>
      <c r="G351">
        <v>19.598299999999998</v>
      </c>
      <c r="H351">
        <v>0</v>
      </c>
      <c r="I351">
        <v>0</v>
      </c>
      <c r="J351">
        <v>1.0506089999999999</v>
      </c>
      <c r="K351">
        <v>19.683199999999999</v>
      </c>
      <c r="L351">
        <v>0</v>
      </c>
      <c r="M351">
        <v>0</v>
      </c>
      <c r="N351">
        <v>1.048529</v>
      </c>
      <c r="O351">
        <v>19.873010000000001</v>
      </c>
      <c r="P351">
        <v>0</v>
      </c>
      <c r="Q351">
        <v>0</v>
      </c>
      <c r="R351">
        <v>1.0464290000000001</v>
      </c>
      <c r="S351">
        <v>20.283940000000001</v>
      </c>
      <c r="T351">
        <v>0</v>
      </c>
      <c r="U351">
        <v>0</v>
      </c>
      <c r="V351">
        <v>1.0443260000000001</v>
      </c>
      <c r="W351">
        <v>20.8644</v>
      </c>
      <c r="X351">
        <v>0</v>
      </c>
      <c r="Y351">
        <v>0</v>
      </c>
      <c r="Z351">
        <v>1.0424690000000001</v>
      </c>
      <c r="AA351">
        <v>21.20241</v>
      </c>
      <c r="AB351">
        <v>0</v>
      </c>
      <c r="AC351">
        <v>0</v>
      </c>
      <c r="AD351">
        <v>1.040565</v>
      </c>
      <c r="AE351">
        <v>21.068729999999999</v>
      </c>
      <c r="AF351">
        <v>0</v>
      </c>
      <c r="AG351">
        <v>0</v>
      </c>
      <c r="AH351">
        <v>1.0386420000000001</v>
      </c>
      <c r="AI351">
        <v>20.733630000000002</v>
      </c>
      <c r="AJ351">
        <v>0</v>
      </c>
      <c r="AK351">
        <v>0</v>
      </c>
      <c r="AL351">
        <v>1.0368139999999999</v>
      </c>
      <c r="AM351">
        <v>20.350210000000001</v>
      </c>
      <c r="AN351">
        <v>0</v>
      </c>
      <c r="AO351">
        <v>0</v>
      </c>
      <c r="AP351">
        <v>1.034959</v>
      </c>
      <c r="AQ351">
        <v>20.332049999999999</v>
      </c>
      <c r="AR351">
        <v>0</v>
      </c>
      <c r="AS351">
        <v>0</v>
      </c>
      <c r="AT351">
        <v>1.0331809999999999</v>
      </c>
      <c r="AU351">
        <v>20.53603</v>
      </c>
      <c r="AV351">
        <v>0</v>
      </c>
      <c r="AW351">
        <v>0</v>
      </c>
      <c r="AX351">
        <v>1.0313589999999999</v>
      </c>
      <c r="AY351">
        <v>20.89076</v>
      </c>
      <c r="AZ351">
        <v>0</v>
      </c>
      <c r="BA351">
        <v>0</v>
      </c>
      <c r="BB351">
        <v>1.0295540000000001</v>
      </c>
      <c r="BC351">
        <v>21.34618</v>
      </c>
      <c r="BD351">
        <v>0</v>
      </c>
      <c r="BE351">
        <v>0</v>
      </c>
      <c r="BF351">
        <v>1.0277419999999999</v>
      </c>
      <c r="BG351">
        <v>21.512979999999999</v>
      </c>
      <c r="BH351">
        <v>0</v>
      </c>
      <c r="BI351">
        <v>0</v>
      </c>
      <c r="BJ351">
        <v>1.0258210000000001</v>
      </c>
      <c r="BK351">
        <v>21.402280000000001</v>
      </c>
      <c r="BL351">
        <v>0</v>
      </c>
      <c r="BM351">
        <v>0</v>
      </c>
      <c r="BN351">
        <v>1.02372</v>
      </c>
      <c r="BO351">
        <v>21.139779999999998</v>
      </c>
      <c r="BP351">
        <v>0</v>
      </c>
      <c r="BQ351">
        <v>0</v>
      </c>
      <c r="BR351">
        <v>1.0214989999999999</v>
      </c>
      <c r="BS351">
        <v>20.910430000000002</v>
      </c>
      <c r="BT351">
        <v>1.685651E-35</v>
      </c>
      <c r="BU351">
        <v>1.260822E-33</v>
      </c>
      <c r="BV351">
        <v>1.019153</v>
      </c>
      <c r="BW351">
        <v>20.73395</v>
      </c>
      <c r="BX351">
        <v>5.8622619999999998E-24</v>
      </c>
      <c r="BY351" s="1">
        <v>4.7685470000000004E-22</v>
      </c>
      <c r="BZ351">
        <v>1.016724</v>
      </c>
      <c r="CA351">
        <v>20.895890000000001</v>
      </c>
      <c r="CB351" s="1">
        <v>2.3292690000000001E-18</v>
      </c>
      <c r="CC351" s="1">
        <v>1.7885749999999999E-16</v>
      </c>
      <c r="CD351">
        <v>1.0141819999999999</v>
      </c>
      <c r="CE351">
        <v>21.07957</v>
      </c>
      <c r="CF351" s="1">
        <v>5.9619999999999998E-12</v>
      </c>
      <c r="CG351" s="1">
        <v>5.119702E-10</v>
      </c>
      <c r="CH351">
        <v>1.0115320000000001</v>
      </c>
      <c r="CI351">
        <v>21.26341</v>
      </c>
      <c r="CJ351" s="1">
        <v>2.068442E-8</v>
      </c>
      <c r="CK351" s="1">
        <v>1.8231660000000001E-6</v>
      </c>
      <c r="CL351">
        <v>1.008707</v>
      </c>
      <c r="CM351">
        <v>21.260860000000001</v>
      </c>
      <c r="CN351" s="1">
        <v>8.8350900000000005E-6</v>
      </c>
      <c r="CO351" s="1">
        <v>7.9290649999999997E-4</v>
      </c>
      <c r="CP351">
        <v>1.00586</v>
      </c>
      <c r="CQ351">
        <v>21.150510000000001</v>
      </c>
      <c r="CR351" s="1">
        <v>9.4848709999999995E-4</v>
      </c>
      <c r="CS351" s="1">
        <v>8.6381200000000005E-2</v>
      </c>
      <c r="CT351">
        <v>1.002823</v>
      </c>
      <c r="CU351">
        <v>20.891300000000001</v>
      </c>
      <c r="CV351" s="1">
        <v>3.5655359999999997E-2</v>
      </c>
      <c r="CW351" s="1">
        <v>3.287766</v>
      </c>
      <c r="CX351">
        <v>0.99971469999999996</v>
      </c>
      <c r="CY351">
        <v>20.519600000000001</v>
      </c>
      <c r="CZ351" s="1">
        <v>0.57052219999999998</v>
      </c>
      <c r="DA351" s="1">
        <v>53.142209999999999</v>
      </c>
      <c r="DB351">
        <v>0.99625949999999996</v>
      </c>
      <c r="DC351">
        <v>20.19248</v>
      </c>
      <c r="DD351" s="1">
        <v>4.4354399999999998</v>
      </c>
      <c r="DE351">
        <v>417.23239999999998</v>
      </c>
      <c r="DF351">
        <v>0.99218030000000002</v>
      </c>
      <c r="DG351">
        <v>20.146370000000001</v>
      </c>
      <c r="DH351" s="1">
        <v>18.584240000000001</v>
      </c>
      <c r="DI351">
        <v>1764.1179999999999</v>
      </c>
      <c r="DJ351">
        <v>0.98712200000000005</v>
      </c>
      <c r="DK351">
        <v>20.19501</v>
      </c>
      <c r="DL351">
        <v>45.413730000000001</v>
      </c>
      <c r="DM351">
        <v>4352.3010000000004</v>
      </c>
      <c r="DN351">
        <v>0.9808403</v>
      </c>
      <c r="DO351">
        <v>20.415679999999998</v>
      </c>
      <c r="DP351">
        <v>69.448239999999998</v>
      </c>
      <c r="DQ351">
        <v>6722.5110000000004</v>
      </c>
      <c r="DR351">
        <v>0.97407509999999997</v>
      </c>
      <c r="DS351">
        <v>20.380289999999999</v>
      </c>
      <c r="DT351">
        <v>70.706249999999997</v>
      </c>
      <c r="DU351">
        <v>6912.3509999999997</v>
      </c>
      <c r="DV351">
        <v>0.96706809999999999</v>
      </c>
      <c r="DW351">
        <v>20.271920000000001</v>
      </c>
      <c r="DX351">
        <v>50.648989999999998</v>
      </c>
      <c r="DY351">
        <v>4999.8010000000004</v>
      </c>
      <c r="DZ351">
        <v>0.9599299</v>
      </c>
      <c r="EA351">
        <v>20.0215</v>
      </c>
      <c r="EB351">
        <v>26.712350000000001</v>
      </c>
      <c r="EC351">
        <v>2661.277</v>
      </c>
      <c r="ED351">
        <v>0.95194880000000004</v>
      </c>
      <c r="EE351">
        <v>19.682410000000001</v>
      </c>
      <c r="EF351">
        <v>10.804399999999999</v>
      </c>
      <c r="EG351">
        <v>1087.011</v>
      </c>
      <c r="EH351">
        <v>0.94348719999999997</v>
      </c>
      <c r="EI351">
        <v>19.650449999999999</v>
      </c>
      <c r="EJ351">
        <v>3.504597</v>
      </c>
      <c r="EK351">
        <v>356.07850000000002</v>
      </c>
      <c r="EL351">
        <v>0.93514330000000001</v>
      </c>
      <c r="EM351">
        <v>19.595079999999999</v>
      </c>
      <c r="EN351">
        <v>0.9646631</v>
      </c>
      <c r="EO351">
        <v>98.889110000000002</v>
      </c>
      <c r="EP351">
        <v>0.92684250000000001</v>
      </c>
      <c r="EQ351">
        <v>19.65015</v>
      </c>
      <c r="ER351">
        <v>0.25845820000000003</v>
      </c>
      <c r="ES351">
        <v>26.637989999999999</v>
      </c>
      <c r="ET351">
        <v>0.91821770000000003</v>
      </c>
      <c r="EU351">
        <v>19.84995</v>
      </c>
      <c r="EV351">
        <v>9.3720919999999999E-2</v>
      </c>
      <c r="EW351">
        <v>9.6591799999999992</v>
      </c>
      <c r="EX351">
        <v>0.909945</v>
      </c>
      <c r="EY351">
        <v>19.894359999999999</v>
      </c>
      <c r="EZ351">
        <v>5.9589169999999997E-2</v>
      </c>
      <c r="FA351">
        <v>6.1380889999999999</v>
      </c>
      <c r="FB351">
        <v>0.90254279999999998</v>
      </c>
      <c r="FC351">
        <v>19.739190000000001</v>
      </c>
      <c r="FD351">
        <v>5.2793260000000002E-2</v>
      </c>
      <c r="FE351">
        <v>5.4556060000000004</v>
      </c>
      <c r="FF351">
        <v>0.89599799999999996</v>
      </c>
      <c r="FG351">
        <v>19.45608</v>
      </c>
      <c r="FH351">
        <v>5.1293070000000003E-2</v>
      </c>
      <c r="FI351">
        <v>5.3231789999999997</v>
      </c>
      <c r="FJ351">
        <v>0.88868910000000001</v>
      </c>
      <c r="FK351">
        <v>19.252279999999999</v>
      </c>
      <c r="FL351" s="1">
        <v>5.0236120000000002E-2</v>
      </c>
      <c r="FM351">
        <v>5.2433350000000001</v>
      </c>
      <c r="FN351">
        <v>0.88113059999999999</v>
      </c>
      <c r="FO351">
        <v>19.5913</v>
      </c>
      <c r="FP351" s="1">
        <v>4.8553300000000001E-2</v>
      </c>
      <c r="FQ351">
        <v>5.0997260000000004</v>
      </c>
      <c r="FR351">
        <v>0.87316729999999998</v>
      </c>
      <c r="FS351">
        <v>19.964259999999999</v>
      </c>
      <c r="FT351" s="1">
        <v>4.5947759999999997E-2</v>
      </c>
      <c r="FU351">
        <v>4.8591889999999998</v>
      </c>
      <c r="FV351">
        <v>0.86556750000000005</v>
      </c>
      <c r="FW351">
        <v>20.474119999999999</v>
      </c>
      <c r="FX351" s="1">
        <v>4.2715320000000001E-2</v>
      </c>
      <c r="FY351" s="1">
        <v>4.5458220000000003</v>
      </c>
      <c r="FZ351">
        <v>0.85747589999999996</v>
      </c>
      <c r="GA351">
        <v>20.969609999999999</v>
      </c>
      <c r="GB351" s="1">
        <v>3.9262709999999999E-2</v>
      </c>
      <c r="GC351" s="1">
        <v>4.2068070000000004</v>
      </c>
      <c r="GD351">
        <v>0.84996360000000004</v>
      </c>
      <c r="GE351">
        <v>20.980830000000001</v>
      </c>
      <c r="GF351" s="1">
        <v>3.5861629999999999E-2</v>
      </c>
      <c r="GG351" s="1">
        <v>3.8649330000000002</v>
      </c>
      <c r="GH351">
        <v>0.84266850000000004</v>
      </c>
      <c r="GI351">
        <v>20.713480000000001</v>
      </c>
      <c r="GJ351" s="1">
        <v>3.2650449999999998E-2</v>
      </c>
      <c r="GK351" s="1">
        <v>3.5393089999999998</v>
      </c>
      <c r="GL351">
        <v>0.83559609999999995</v>
      </c>
      <c r="GM351">
        <v>20.28163</v>
      </c>
      <c r="GN351" s="1">
        <v>2.969548E-2</v>
      </c>
      <c r="GO351" s="1">
        <v>3.237107</v>
      </c>
      <c r="GP351">
        <v>0.82836849999999995</v>
      </c>
      <c r="GQ351">
        <v>19.97879</v>
      </c>
      <c r="GR351" s="1">
        <v>2.7002430000000001E-2</v>
      </c>
      <c r="GS351" s="1">
        <v>2.9609350000000001</v>
      </c>
      <c r="GT351">
        <v>0.82091060000000005</v>
      </c>
      <c r="GU351">
        <v>20.354340000000001</v>
      </c>
      <c r="GV351" s="1">
        <v>2.4550789999999999E-2</v>
      </c>
      <c r="GW351" s="1">
        <v>2.708364</v>
      </c>
      <c r="GX351">
        <v>0.81323719999999999</v>
      </c>
      <c r="GY351">
        <v>20.882950000000001</v>
      </c>
      <c r="GZ351" s="1">
        <v>2.2309470000000001E-2</v>
      </c>
      <c r="HA351" s="1">
        <v>2.4773930000000002</v>
      </c>
      <c r="HB351">
        <v>0.80522269999999996</v>
      </c>
      <c r="HC351">
        <v>21.6753</v>
      </c>
      <c r="HD351" s="1">
        <v>2.027667E-2</v>
      </c>
      <c r="HE351" s="1">
        <v>2.2674729999999998</v>
      </c>
      <c r="HF351">
        <v>0.79736169999999995</v>
      </c>
      <c r="HG351">
        <v>22.374320000000001</v>
      </c>
      <c r="HH351" s="1">
        <v>1.84403E-2</v>
      </c>
      <c r="HI351" s="1">
        <v>2.0764770000000001</v>
      </c>
      <c r="HJ351">
        <v>0.78938600000000003</v>
      </c>
      <c r="HK351">
        <v>22.5122</v>
      </c>
      <c r="HL351" s="1">
        <v>1.67828E-2</v>
      </c>
      <c r="HM351" s="1">
        <v>1.903267</v>
      </c>
      <c r="HN351">
        <v>0.78166210000000003</v>
      </c>
      <c r="HO351">
        <v>22.27047</v>
      </c>
      <c r="HP351" s="1">
        <v>1.5281940000000001E-2</v>
      </c>
      <c r="HQ351" s="1">
        <v>1.7452650000000001</v>
      </c>
      <c r="HR351">
        <v>0.77387700000000004</v>
      </c>
      <c r="HS351">
        <v>21.814319999999999</v>
      </c>
      <c r="HT351" s="1">
        <v>1.3921070000000001E-2</v>
      </c>
      <c r="HU351" s="1">
        <v>1.600889</v>
      </c>
      <c r="HV351">
        <v>0.76657039999999999</v>
      </c>
      <c r="HW351">
        <v>21.392029999999998</v>
      </c>
      <c r="HX351" s="1">
        <v>1.269822E-2</v>
      </c>
      <c r="HY351" s="1">
        <v>1.469632</v>
      </c>
      <c r="HZ351">
        <v>0.75944929999999999</v>
      </c>
      <c r="IA351">
        <v>21.549309999999998</v>
      </c>
      <c r="IB351" s="1">
        <v>1.1585369999999999E-2</v>
      </c>
      <c r="IC351" s="1">
        <v>1.349667</v>
      </c>
      <c r="ID351">
        <v>0.75245269999999997</v>
      </c>
      <c r="IE351">
        <v>21.451000000000001</v>
      </c>
      <c r="IF351" s="1">
        <v>1.057203E-2</v>
      </c>
      <c r="IG351" s="1">
        <v>1.239862</v>
      </c>
      <c r="IH351">
        <v>0.74528150000000004</v>
      </c>
      <c r="II351">
        <v>22.125399999999999</v>
      </c>
      <c r="IJ351" s="1">
        <v>9.6401490000000006E-3</v>
      </c>
      <c r="IK351" s="1">
        <v>1.138889</v>
      </c>
      <c r="IL351">
        <v>0.73790650000000002</v>
      </c>
      <c r="IM351">
        <v>22.634440000000001</v>
      </c>
      <c r="IN351" s="1">
        <v>8.7838629999999994E-3</v>
      </c>
      <c r="IO351" s="1">
        <v>1.04583</v>
      </c>
      <c r="IP351">
        <v>0.73060440000000004</v>
      </c>
      <c r="IQ351">
        <v>22.873989999999999</v>
      </c>
      <c r="IR351" s="1">
        <v>7.9990679999999998E-3</v>
      </c>
      <c r="IS351" s="1">
        <v>0.96005790000000002</v>
      </c>
      <c r="IT351">
        <v>0.7236435</v>
      </c>
      <c r="IU351">
        <v>22.872920000000001</v>
      </c>
      <c r="IV351" s="1">
        <v>7.2852139999999999E-3</v>
      </c>
      <c r="IW351" s="1">
        <v>0.88128320000000004</v>
      </c>
      <c r="IX351">
        <v>0.71713400000000005</v>
      </c>
      <c r="IY351">
        <v>22.54936</v>
      </c>
      <c r="IZ351" s="1">
        <v>6.6336930000000004E-3</v>
      </c>
      <c r="JA351" s="1">
        <v>0.80856799999999995</v>
      </c>
      <c r="JB351">
        <v>0.71125729999999998</v>
      </c>
      <c r="JC351">
        <v>22.31495</v>
      </c>
      <c r="JD351" s="1">
        <v>6.0437030000000001E-3</v>
      </c>
      <c r="JE351" s="1">
        <v>0.74176660000000005</v>
      </c>
      <c r="JF351">
        <v>0.70598970000000005</v>
      </c>
      <c r="JG351">
        <v>22.782499999999999</v>
      </c>
      <c r="JH351" s="1">
        <v>5.5074850000000003E-3</v>
      </c>
      <c r="JI351" s="1">
        <v>0.68028089999999997</v>
      </c>
      <c r="JJ351">
        <v>0.70133230000000002</v>
      </c>
      <c r="JK351">
        <v>23.36758</v>
      </c>
      <c r="JL351" s="1">
        <v>5.0164739999999999E-3</v>
      </c>
      <c r="JM351" s="1">
        <v>0.62314190000000003</v>
      </c>
      <c r="JN351">
        <v>0.69740869999999999</v>
      </c>
      <c r="JO351">
        <v>24.27122</v>
      </c>
      <c r="JP351" s="1">
        <v>4.5567200000000002E-3</v>
      </c>
      <c r="JQ351" s="1">
        <v>0.56880399999999998</v>
      </c>
      <c r="JR351">
        <v>0.69414500000000001</v>
      </c>
      <c r="JS351">
        <v>25.28368</v>
      </c>
      <c r="JT351" s="1">
        <v>4.1184020000000002E-3</v>
      </c>
      <c r="JU351" s="1">
        <v>0.51620449999999996</v>
      </c>
      <c r="JV351">
        <v>0.69147539999999996</v>
      </c>
      <c r="JW351">
        <v>25.8203</v>
      </c>
      <c r="JX351" s="1">
        <v>3.6947429999999999E-3</v>
      </c>
      <c r="JY351" s="1">
        <v>0.46472190000000002</v>
      </c>
      <c r="JZ351">
        <v>0.68930999999999998</v>
      </c>
      <c r="KA351">
        <v>25.95562</v>
      </c>
      <c r="KB351" s="1">
        <v>3.286803E-3</v>
      </c>
      <c r="KC351" s="1">
        <v>0.41459940000000001</v>
      </c>
      <c r="KD351">
        <v>0.68756200000000001</v>
      </c>
      <c r="KE351">
        <v>25.867319999999999</v>
      </c>
      <c r="KF351" s="1">
        <v>2.9021659999999999E-3</v>
      </c>
      <c r="KG351" s="1">
        <v>0.36696679999999998</v>
      </c>
      <c r="KH351">
        <v>0.68623080000000003</v>
      </c>
      <c r="KI351">
        <v>25.456589999999998</v>
      </c>
      <c r="KJ351" s="1">
        <v>2.551074E-3</v>
      </c>
      <c r="KK351" s="1">
        <v>0.32310640000000002</v>
      </c>
      <c r="KL351">
        <v>0.68523979999999995</v>
      </c>
      <c r="KM351">
        <v>25.419499999999999</v>
      </c>
      <c r="KN351" s="1">
        <v>2.2395760000000001E-3</v>
      </c>
      <c r="KO351" s="1">
        <v>0.28404230000000003</v>
      </c>
      <c r="KP351">
        <v>0.68468770000000001</v>
      </c>
      <c r="KQ351">
        <v>25.26107</v>
      </c>
      <c r="KR351" s="1">
        <v>1.9704359999999999E-3</v>
      </c>
      <c r="KS351" s="1">
        <v>0.25008580000000002</v>
      </c>
      <c r="KT351">
        <v>0.68451890000000004</v>
      </c>
      <c r="KU351">
        <v>25.210159999999998</v>
      </c>
      <c r="KV351" s="1">
        <v>1.739766E-3</v>
      </c>
      <c r="KW351" s="1">
        <v>0.22085949999999999</v>
      </c>
      <c r="KX351">
        <v>0.68475549999999996</v>
      </c>
      <c r="KY351">
        <v>25.233219999999999</v>
      </c>
      <c r="KZ351" s="1">
        <v>1.539856E-3</v>
      </c>
      <c r="LA351" s="1">
        <v>0.1954321</v>
      </c>
      <c r="LB351">
        <v>0.68527210000000005</v>
      </c>
      <c r="LC351">
        <v>25.185780000000001</v>
      </c>
      <c r="LD351" s="1">
        <v>1.3611700000000001E-3</v>
      </c>
      <c r="LE351" s="1">
        <v>0.17268069999999999</v>
      </c>
      <c r="LF351">
        <v>0.68604799999999999</v>
      </c>
      <c r="LG351">
        <v>25.078859999999999</v>
      </c>
      <c r="LH351" s="1">
        <v>1.1968580000000001E-3</v>
      </c>
      <c r="LI351" s="1">
        <v>0.151731</v>
      </c>
      <c r="LJ351">
        <v>0.68700680000000003</v>
      </c>
      <c r="LK351">
        <v>24.800619999999999</v>
      </c>
      <c r="LL351" s="1">
        <v>1.0446749999999999E-3</v>
      </c>
      <c r="LM351" s="1">
        <v>0.1323172</v>
      </c>
      <c r="LN351">
        <v>0.68814799999999998</v>
      </c>
      <c r="LO351">
        <v>24.52779</v>
      </c>
      <c r="LP351" s="1">
        <v>9.0692940000000003E-4</v>
      </c>
      <c r="LQ351" s="1">
        <v>0.11472</v>
      </c>
      <c r="LR351">
        <v>0.68945330000000005</v>
      </c>
      <c r="LS351">
        <v>24.757439999999999</v>
      </c>
      <c r="LT351" s="1">
        <v>7.8739830000000002E-4</v>
      </c>
      <c r="LU351" s="1">
        <v>9.9446229999999997E-2</v>
      </c>
      <c r="LV351">
        <v>0.69080160000000002</v>
      </c>
      <c r="LW351">
        <v>25.063839999999999</v>
      </c>
      <c r="LX351" s="1">
        <v>6.8872089999999996E-4</v>
      </c>
      <c r="LY351" s="1">
        <v>8.683275E-2</v>
      </c>
      <c r="LZ351">
        <v>0.69221080000000001</v>
      </c>
      <c r="MA351">
        <v>25.702559999999998</v>
      </c>
      <c r="MB351" s="1">
        <v>6.1055059999999995E-4</v>
      </c>
      <c r="MC351" s="1">
        <v>7.682978E-2</v>
      </c>
      <c r="MD351">
        <v>0.69361189999999995</v>
      </c>
      <c r="ME351">
        <v>26.37321</v>
      </c>
      <c r="MF351" s="1">
        <v>5.4955599999999998E-4</v>
      </c>
      <c r="MG351" s="1">
        <v>6.9018620000000003E-2</v>
      </c>
      <c r="MH351">
        <v>0.69497249999999999</v>
      </c>
      <c r="MI351">
        <v>26.792999999999999</v>
      </c>
      <c r="MJ351" s="1">
        <v>5.0107859999999995E-4</v>
      </c>
      <c r="MK351" s="1">
        <v>6.2808680000000006E-2</v>
      </c>
      <c r="ML351">
        <v>0.69628849999999998</v>
      </c>
      <c r="MM351">
        <v>26.79956</v>
      </c>
      <c r="MN351" s="1">
        <v>4.607425E-4</v>
      </c>
      <c r="MO351" s="1">
        <v>5.7649619999999999E-2</v>
      </c>
      <c r="MP351">
        <v>0.69752329999999996</v>
      </c>
      <c r="MQ351">
        <v>26.706340000000001</v>
      </c>
      <c r="MR351" s="1">
        <v>4.2555469999999999E-4</v>
      </c>
      <c r="MS351" s="1">
        <v>5.3155859999999999E-2</v>
      </c>
      <c r="MT351">
        <v>0.69868730000000001</v>
      </c>
      <c r="MU351">
        <v>26.35266</v>
      </c>
      <c r="MV351" s="1">
        <v>3.940557E-4</v>
      </c>
      <c r="MW351" s="1">
        <v>4.9138590000000003E-2</v>
      </c>
      <c r="MX351">
        <v>0.6997234</v>
      </c>
      <c r="MY351">
        <v>26.22222</v>
      </c>
      <c r="MZ351" s="1">
        <v>3.656744E-4</v>
      </c>
      <c r="NA351" s="1">
        <v>4.5530859999999999E-2</v>
      </c>
      <c r="NB351">
        <v>0.70062740000000001</v>
      </c>
      <c r="NC351">
        <v>26.23142</v>
      </c>
      <c r="ND351" s="1">
        <v>3.4047599999999998E-4</v>
      </c>
      <c r="NE351" s="1">
        <v>4.2333549999999998E-2</v>
      </c>
      <c r="NF351">
        <v>0.70062740000000001</v>
      </c>
      <c r="NG351">
        <v>26.23142</v>
      </c>
      <c r="NH351" s="1">
        <v>3.4047599999999998E-4</v>
      </c>
      <c r="NI351" s="1">
        <v>4.2333549999999998E-2</v>
      </c>
      <c r="NJ351">
        <v>0.70062740000000001</v>
      </c>
      <c r="NK351">
        <v>26.23142</v>
      </c>
      <c r="NL351" s="1">
        <v>3.4047599999999998E-4</v>
      </c>
      <c r="NM351" s="1">
        <v>4.2333549999999998E-2</v>
      </c>
      <c r="NN351">
        <v>0.70062740000000001</v>
      </c>
      <c r="NO351">
        <v>26.23142</v>
      </c>
      <c r="NP351" s="1">
        <v>3.4047599999999998E-4</v>
      </c>
      <c r="NQ351" s="1">
        <v>4.2333549999999998E-2</v>
      </c>
      <c r="NR351">
        <v>0.70062740000000001</v>
      </c>
      <c r="NS351">
        <v>26.23142</v>
      </c>
      <c r="NT351" s="1">
        <v>3.4047599999999998E-4</v>
      </c>
      <c r="NU351" s="1">
        <v>4.2333549999999998E-2</v>
      </c>
      <c r="NV351">
        <v>0.70062740000000001</v>
      </c>
      <c r="NW351">
        <v>26.23142</v>
      </c>
      <c r="NX351" s="1">
        <v>3.4047599999999998E-4</v>
      </c>
      <c r="NY351" s="1">
        <v>4.2333549999999998E-2</v>
      </c>
      <c r="NZ351">
        <v>0.70062740000000001</v>
      </c>
      <c r="OA351">
        <v>26.23142</v>
      </c>
      <c r="OB351" s="1">
        <v>3.4047599999999998E-4</v>
      </c>
      <c r="OC351" s="1">
        <v>4.2333549999999998E-2</v>
      </c>
      <c r="OD351">
        <v>0.70062740000000001</v>
      </c>
      <c r="OE351">
        <v>26.23142</v>
      </c>
      <c r="OF351" s="1">
        <v>3.4047599999999998E-4</v>
      </c>
      <c r="OG351" s="1">
        <v>4.2333549999999998E-2</v>
      </c>
      <c r="OH351">
        <v>0.70062740000000001</v>
      </c>
      <c r="OI351">
        <v>26.23142</v>
      </c>
      <c r="OJ351" s="1">
        <v>3.4047599999999998E-4</v>
      </c>
      <c r="OK351" s="1">
        <v>4.2333549999999998E-2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1.1166560000000001</v>
      </c>
      <c r="G352">
        <v>19.606570000000001</v>
      </c>
      <c r="H352">
        <v>0</v>
      </c>
      <c r="I352">
        <v>0</v>
      </c>
      <c r="J352">
        <v>1.1143000000000001</v>
      </c>
      <c r="K352">
        <v>19.69462</v>
      </c>
      <c r="L352">
        <v>0</v>
      </c>
      <c r="M352">
        <v>0</v>
      </c>
      <c r="N352">
        <v>1.111985</v>
      </c>
      <c r="O352">
        <v>19.877459999999999</v>
      </c>
      <c r="P352">
        <v>0</v>
      </c>
      <c r="Q352">
        <v>0</v>
      </c>
      <c r="R352">
        <v>1.1096330000000001</v>
      </c>
      <c r="S352">
        <v>20.284559999999999</v>
      </c>
      <c r="T352">
        <v>0</v>
      </c>
      <c r="U352">
        <v>0</v>
      </c>
      <c r="V352">
        <v>1.107256</v>
      </c>
      <c r="W352">
        <v>20.859210000000001</v>
      </c>
      <c r="X352">
        <v>0</v>
      </c>
      <c r="Y352">
        <v>0</v>
      </c>
      <c r="Z352">
        <v>1.1051260000000001</v>
      </c>
      <c r="AA352">
        <v>21.196159999999999</v>
      </c>
      <c r="AB352">
        <v>0</v>
      </c>
      <c r="AC352">
        <v>0</v>
      </c>
      <c r="AD352">
        <v>1.102957</v>
      </c>
      <c r="AE352">
        <v>21.06775</v>
      </c>
      <c r="AF352">
        <v>0</v>
      </c>
      <c r="AG352">
        <v>0</v>
      </c>
      <c r="AH352">
        <v>1.10073</v>
      </c>
      <c r="AI352">
        <v>20.738340000000001</v>
      </c>
      <c r="AJ352">
        <v>0</v>
      </c>
      <c r="AK352">
        <v>0</v>
      </c>
      <c r="AL352">
        <v>1.09866</v>
      </c>
      <c r="AM352">
        <v>20.358440000000002</v>
      </c>
      <c r="AN352">
        <v>0</v>
      </c>
      <c r="AO352">
        <v>0</v>
      </c>
      <c r="AP352">
        <v>1.0965149999999999</v>
      </c>
      <c r="AQ352">
        <v>20.344750000000001</v>
      </c>
      <c r="AR352">
        <v>0</v>
      </c>
      <c r="AS352">
        <v>0</v>
      </c>
      <c r="AT352">
        <v>1.094476</v>
      </c>
      <c r="AU352">
        <v>20.542359999999999</v>
      </c>
      <c r="AV352">
        <v>0</v>
      </c>
      <c r="AW352">
        <v>0</v>
      </c>
      <c r="AX352">
        <v>1.0923780000000001</v>
      </c>
      <c r="AY352">
        <v>20.891970000000001</v>
      </c>
      <c r="AZ352">
        <v>0</v>
      </c>
      <c r="BA352">
        <v>0</v>
      </c>
      <c r="BB352">
        <v>1.090298</v>
      </c>
      <c r="BC352">
        <v>21.34459</v>
      </c>
      <c r="BD352">
        <v>0</v>
      </c>
      <c r="BE352">
        <v>0</v>
      </c>
      <c r="BF352">
        <v>1.0882149999999999</v>
      </c>
      <c r="BG352">
        <v>21.507909999999999</v>
      </c>
      <c r="BH352">
        <v>0</v>
      </c>
      <c r="BI352">
        <v>0</v>
      </c>
      <c r="BJ352">
        <v>1.0859939999999999</v>
      </c>
      <c r="BK352">
        <v>21.40118</v>
      </c>
      <c r="BL352">
        <v>0</v>
      </c>
      <c r="BM352">
        <v>0</v>
      </c>
      <c r="BN352">
        <v>1.0836030000000001</v>
      </c>
      <c r="BO352">
        <v>21.140940000000001</v>
      </c>
      <c r="BP352">
        <v>0</v>
      </c>
      <c r="BQ352">
        <v>0</v>
      </c>
      <c r="BR352">
        <v>1.081035</v>
      </c>
      <c r="BS352">
        <v>20.912739999999999</v>
      </c>
      <c r="BT352">
        <v>9.9134860000000006E-36</v>
      </c>
      <c r="BU352">
        <v>8.7442880000000007E-34</v>
      </c>
      <c r="BV352">
        <v>1.078465</v>
      </c>
      <c r="BW352">
        <v>20.73798</v>
      </c>
      <c r="BX352">
        <v>4.2437119999999997E-24</v>
      </c>
      <c r="BY352" s="1">
        <v>4.1026050000000002E-22</v>
      </c>
      <c r="BZ352">
        <v>1.075841</v>
      </c>
      <c r="CA352">
        <v>20.899989999999999</v>
      </c>
      <c r="CB352" s="1">
        <v>1.454237E-18</v>
      </c>
      <c r="CC352" s="1">
        <v>1.3208739999999999E-16</v>
      </c>
      <c r="CD352">
        <v>1.073037</v>
      </c>
      <c r="CE352">
        <v>21.07798</v>
      </c>
      <c r="CF352" s="1">
        <v>4.8210720000000001E-12</v>
      </c>
      <c r="CG352" s="1">
        <v>4.9727210000000003E-10</v>
      </c>
      <c r="CH352">
        <v>1.070173</v>
      </c>
      <c r="CI352">
        <v>21.261299999999999</v>
      </c>
      <c r="CJ352" s="1">
        <v>1.7694609999999999E-8</v>
      </c>
      <c r="CK352" s="1">
        <v>1.88218E-6</v>
      </c>
      <c r="CL352">
        <v>1.0670850000000001</v>
      </c>
      <c r="CM352">
        <v>21.256979999999999</v>
      </c>
      <c r="CN352" s="1">
        <v>7.8175439999999996E-6</v>
      </c>
      <c r="CO352" s="1">
        <v>8.4892460000000002E-4</v>
      </c>
      <c r="CP352">
        <v>1.063977</v>
      </c>
      <c r="CQ352">
        <v>21.14902</v>
      </c>
      <c r="CR352" s="1">
        <v>8.6070859999999995E-4</v>
      </c>
      <c r="CS352" s="1">
        <v>9.5029340000000004E-2</v>
      </c>
      <c r="CT352">
        <v>1.06067</v>
      </c>
      <c r="CU352">
        <v>20.891500000000001</v>
      </c>
      <c r="CV352" s="1">
        <v>3.3033090000000001E-2</v>
      </c>
      <c r="CW352" s="1">
        <v>3.698061</v>
      </c>
      <c r="CX352">
        <v>1.0572889999999999</v>
      </c>
      <c r="CY352">
        <v>20.522169999999999</v>
      </c>
      <c r="CZ352" s="1">
        <v>0.53803719999999999</v>
      </c>
      <c r="DA352" s="1">
        <v>60.913409999999999</v>
      </c>
      <c r="DB352">
        <v>1.053542</v>
      </c>
      <c r="DC352">
        <v>20.196709999999999</v>
      </c>
      <c r="DD352" s="1">
        <v>4.2483490000000002</v>
      </c>
      <c r="DE352">
        <v>486.17419999999998</v>
      </c>
      <c r="DF352">
        <v>1.0490930000000001</v>
      </c>
      <c r="DG352">
        <v>20.150510000000001</v>
      </c>
      <c r="DH352">
        <v>18.047609999999999</v>
      </c>
      <c r="DI352">
        <v>2085.69</v>
      </c>
      <c r="DJ352">
        <v>1.043612</v>
      </c>
      <c r="DK352">
        <v>20.195409999999999</v>
      </c>
      <c r="DL352">
        <v>44.650190000000002</v>
      </c>
      <c r="DM352">
        <v>5212.3599999999997</v>
      </c>
      <c r="DN352">
        <v>1.03667</v>
      </c>
      <c r="DO352">
        <v>20.415469999999999</v>
      </c>
      <c r="DP352">
        <v>69.036190000000005</v>
      </c>
      <c r="DQ352">
        <v>8143.4560000000001</v>
      </c>
      <c r="DR352">
        <v>1.029137</v>
      </c>
      <c r="DS352">
        <v>20.37593</v>
      </c>
      <c r="DT352">
        <v>70.983149999999995</v>
      </c>
      <c r="DU352">
        <v>8458.357</v>
      </c>
      <c r="DV352">
        <v>1.021334</v>
      </c>
      <c r="DW352">
        <v>20.26849</v>
      </c>
      <c r="DX352">
        <v>51.295229999999997</v>
      </c>
      <c r="DY352">
        <v>6172.1629999999996</v>
      </c>
      <c r="DZ352">
        <v>1.013379</v>
      </c>
      <c r="EA352">
        <v>20.02364</v>
      </c>
      <c r="EB352">
        <v>27.268910000000002</v>
      </c>
      <c r="EC352">
        <v>3311.1280000000002</v>
      </c>
      <c r="ED352">
        <v>1.004486</v>
      </c>
      <c r="EE352">
        <v>19.686109999999999</v>
      </c>
      <c r="EF352">
        <v>11.1068</v>
      </c>
      <c r="EG352">
        <v>1361.365</v>
      </c>
      <c r="EH352">
        <v>0.99502250000000003</v>
      </c>
      <c r="EI352">
        <v>19.659500000000001</v>
      </c>
      <c r="EJ352">
        <v>3.6240579999999998</v>
      </c>
      <c r="EK352">
        <v>448.27089999999998</v>
      </c>
      <c r="EL352">
        <v>0.98592559999999996</v>
      </c>
      <c r="EM352">
        <v>19.601009999999999</v>
      </c>
      <c r="EN352">
        <v>1.0014540000000001</v>
      </c>
      <c r="EO352">
        <v>124.85939999999999</v>
      </c>
      <c r="EP352">
        <v>0.97698669999999999</v>
      </c>
      <c r="EQ352">
        <v>19.653359999999999</v>
      </c>
      <c r="ER352">
        <v>0.2677156</v>
      </c>
      <c r="ES352">
        <v>33.524160000000002</v>
      </c>
      <c r="ET352">
        <v>0.96772309999999995</v>
      </c>
      <c r="EU352">
        <v>19.853470000000002</v>
      </c>
      <c r="EV352">
        <v>9.5723730000000007E-2</v>
      </c>
      <c r="EW352">
        <v>11.958880000000001</v>
      </c>
      <c r="EX352">
        <v>0.95886280000000002</v>
      </c>
      <c r="EY352">
        <v>19.892969999999998</v>
      </c>
      <c r="EZ352">
        <v>5.9989050000000002E-2</v>
      </c>
      <c r="FA352">
        <v>7.4695359999999997</v>
      </c>
      <c r="FB352">
        <v>0.95088760000000006</v>
      </c>
      <c r="FC352">
        <v>19.7348</v>
      </c>
      <c r="FD352">
        <v>5.286946E-2</v>
      </c>
      <c r="FE352">
        <v>6.5912119999999996</v>
      </c>
      <c r="FF352">
        <v>0.94375279999999995</v>
      </c>
      <c r="FG352">
        <v>19.456330000000001</v>
      </c>
      <c r="FH352">
        <v>5.131496E-2</v>
      </c>
      <c r="FI352">
        <v>6.4147749999999997</v>
      </c>
      <c r="FJ352">
        <v>0.93578669999999997</v>
      </c>
      <c r="FK352">
        <v>19.25104</v>
      </c>
      <c r="FL352" s="1">
        <v>5.0265740000000003E-2</v>
      </c>
      <c r="FM352">
        <v>6.310009</v>
      </c>
      <c r="FN352">
        <v>0.92757889999999998</v>
      </c>
      <c r="FO352">
        <v>19.597850000000001</v>
      </c>
      <c r="FP352" s="1">
        <v>4.8607110000000002E-2</v>
      </c>
      <c r="FQ352">
        <v>6.1311140000000002</v>
      </c>
      <c r="FR352">
        <v>0.91896160000000005</v>
      </c>
      <c r="FS352">
        <v>19.970939999999999</v>
      </c>
      <c r="FT352" s="1">
        <v>4.6025539999999997E-2</v>
      </c>
      <c r="FU352">
        <v>5.8366790000000002</v>
      </c>
      <c r="FV352">
        <v>0.91075130000000004</v>
      </c>
      <c r="FW352">
        <v>20.47906</v>
      </c>
      <c r="FX352" s="1">
        <v>4.2808100000000002E-2</v>
      </c>
      <c r="FY352" s="1">
        <v>5.4567389999999998</v>
      </c>
      <c r="FZ352">
        <v>0.90205299999999999</v>
      </c>
      <c r="GA352">
        <v>20.973310000000001</v>
      </c>
      <c r="GB352" s="1">
        <v>3.9358890000000001E-2</v>
      </c>
      <c r="GC352" s="1">
        <v>5.0453979999999996</v>
      </c>
      <c r="GD352">
        <v>0.89394079999999998</v>
      </c>
      <c r="GE352">
        <v>20.980740000000001</v>
      </c>
      <c r="GF352" s="1">
        <v>3.5954930000000003E-2</v>
      </c>
      <c r="GG352" s="1">
        <v>4.630585</v>
      </c>
      <c r="GH352">
        <v>0.88608160000000002</v>
      </c>
      <c r="GI352">
        <v>20.71321</v>
      </c>
      <c r="GJ352" s="1">
        <v>3.2738349999999999E-2</v>
      </c>
      <c r="GK352" s="1">
        <v>4.2357740000000002</v>
      </c>
      <c r="GL352">
        <v>0.87832770000000004</v>
      </c>
      <c r="GM352">
        <v>20.287220000000001</v>
      </c>
      <c r="GN352" s="1">
        <v>2.9776529999999999E-2</v>
      </c>
      <c r="GO352" s="1">
        <v>3.869742</v>
      </c>
      <c r="GP352">
        <v>0.87038680000000002</v>
      </c>
      <c r="GQ352">
        <v>19.980509999999999</v>
      </c>
      <c r="GR352" s="1">
        <v>2.7076300000000001E-2</v>
      </c>
      <c r="GS352" s="1">
        <v>3.535364</v>
      </c>
      <c r="GT352">
        <v>0.86224869999999998</v>
      </c>
      <c r="GU352">
        <v>20.36253</v>
      </c>
      <c r="GV352" s="1">
        <v>2.461899E-2</v>
      </c>
      <c r="GW352" s="1">
        <v>3.23</v>
      </c>
      <c r="GX352">
        <v>0.85386309999999999</v>
      </c>
      <c r="GY352">
        <v>20.885840000000002</v>
      </c>
      <c r="GZ352" s="1">
        <v>2.2371329999999998E-2</v>
      </c>
      <c r="HA352" s="1">
        <v>2.9511280000000002</v>
      </c>
      <c r="HB352">
        <v>0.84521029999999997</v>
      </c>
      <c r="HC352">
        <v>21.674479999999999</v>
      </c>
      <c r="HD352" s="1">
        <v>2.0333270000000001E-2</v>
      </c>
      <c r="HE352" s="1">
        <v>2.6980140000000001</v>
      </c>
      <c r="HF352">
        <v>0.83667559999999996</v>
      </c>
      <c r="HG352">
        <v>22.371459999999999</v>
      </c>
      <c r="HH352" s="1">
        <v>1.8491540000000001E-2</v>
      </c>
      <c r="HI352" s="1">
        <v>2.4682330000000001</v>
      </c>
      <c r="HJ352">
        <v>0.82802589999999998</v>
      </c>
      <c r="HK352">
        <v>22.509329999999999</v>
      </c>
      <c r="HL352" s="1">
        <v>1.6829650000000002E-2</v>
      </c>
      <c r="HM352" s="1">
        <v>2.260157</v>
      </c>
      <c r="HN352">
        <v>0.81962040000000003</v>
      </c>
      <c r="HO352">
        <v>22.267589999999998</v>
      </c>
      <c r="HP352" s="1">
        <v>1.5324630000000001E-2</v>
      </c>
      <c r="HQ352" s="1">
        <v>2.0705209999999998</v>
      </c>
      <c r="HR352">
        <v>0.8112163</v>
      </c>
      <c r="HS352">
        <v>21.82019</v>
      </c>
      <c r="HT352" s="1">
        <v>1.396032E-2</v>
      </c>
      <c r="HU352" s="1">
        <v>1.897384</v>
      </c>
      <c r="HV352">
        <v>0.80327809999999999</v>
      </c>
      <c r="HW352">
        <v>21.39631</v>
      </c>
      <c r="HX352" s="1">
        <v>1.273382E-2</v>
      </c>
      <c r="HY352" s="1">
        <v>1.7400359999999999</v>
      </c>
      <c r="HZ352">
        <v>0.79544990000000004</v>
      </c>
      <c r="IA352">
        <v>21.56155</v>
      </c>
      <c r="IB352" s="1">
        <v>1.1618089999999999E-2</v>
      </c>
      <c r="IC352" s="1">
        <v>1.596465</v>
      </c>
      <c r="ID352">
        <v>0.78777489999999994</v>
      </c>
      <c r="IE352">
        <v>21.450410000000002</v>
      </c>
      <c r="IF352" s="1">
        <v>1.060199E-2</v>
      </c>
      <c r="IG352" s="1">
        <v>1.4652369999999999</v>
      </c>
      <c r="IH352">
        <v>0.77992379999999994</v>
      </c>
      <c r="II352">
        <v>22.124690000000001</v>
      </c>
      <c r="IJ352" s="1">
        <v>9.6677010000000008E-3</v>
      </c>
      <c r="IK352" s="1">
        <v>1.3448180000000001</v>
      </c>
      <c r="IL352">
        <v>0.77183579999999996</v>
      </c>
      <c r="IM352">
        <v>22.63148</v>
      </c>
      <c r="IN352" s="1">
        <v>8.8093679999999997E-3</v>
      </c>
      <c r="IO352" s="1">
        <v>1.234119</v>
      </c>
      <c r="IP352">
        <v>0.76384980000000002</v>
      </c>
      <c r="IQ352">
        <v>22.86523</v>
      </c>
      <c r="IR352" s="1">
        <v>8.0224449999999996E-3</v>
      </c>
      <c r="IS352" s="1">
        <v>1.132201</v>
      </c>
      <c r="IT352">
        <v>0.75625120000000001</v>
      </c>
      <c r="IU352">
        <v>22.86402</v>
      </c>
      <c r="IV352" s="1">
        <v>7.3067260000000004E-3</v>
      </c>
      <c r="IW352" s="1">
        <v>1.038789</v>
      </c>
      <c r="IX352">
        <v>0.74917239999999996</v>
      </c>
      <c r="IY352">
        <v>22.55029</v>
      </c>
      <c r="IZ352" s="1">
        <v>6.653501E-3</v>
      </c>
      <c r="JA352" s="1">
        <v>0.952627</v>
      </c>
      <c r="JB352">
        <v>0.74278120000000003</v>
      </c>
      <c r="JC352">
        <v>22.31785</v>
      </c>
      <c r="JD352" s="1">
        <v>6.0618740000000001E-3</v>
      </c>
      <c r="JE352" s="1">
        <v>0.87357739999999995</v>
      </c>
      <c r="JF352">
        <v>0.73703759999999996</v>
      </c>
      <c r="JG352">
        <v>22.797260000000001</v>
      </c>
      <c r="JH352" s="1">
        <v>5.5242370000000004E-3</v>
      </c>
      <c r="JI352" s="1">
        <v>0.80091670000000004</v>
      </c>
      <c r="JJ352">
        <v>0.73198059999999998</v>
      </c>
      <c r="JK352">
        <v>23.38043</v>
      </c>
      <c r="JL352" s="1">
        <v>5.0321879999999999E-3</v>
      </c>
      <c r="JM352" s="1">
        <v>0.7334543</v>
      </c>
      <c r="JN352">
        <v>0.72772060000000005</v>
      </c>
      <c r="JO352">
        <v>24.273679999999999</v>
      </c>
      <c r="JP352" s="1">
        <v>4.5718160000000002E-3</v>
      </c>
      <c r="JQ352" s="1">
        <v>0.66936030000000002</v>
      </c>
      <c r="JR352">
        <v>0.7241514</v>
      </c>
      <c r="JS352">
        <v>25.279419999999998</v>
      </c>
      <c r="JT352" s="1">
        <v>4.1330669999999998E-3</v>
      </c>
      <c r="JU352" s="1">
        <v>0.60738259999999999</v>
      </c>
      <c r="JV352">
        <v>0.72125289999999997</v>
      </c>
      <c r="JW352">
        <v>25.808129999999998</v>
      </c>
      <c r="JX352" s="1">
        <v>3.7091250000000002E-3</v>
      </c>
      <c r="JY352" s="1">
        <v>0.54677180000000003</v>
      </c>
      <c r="JZ352">
        <v>0.71889890000000001</v>
      </c>
      <c r="KA352">
        <v>25.937069999999999</v>
      </c>
      <c r="KB352" s="1">
        <v>3.3006469999999999E-3</v>
      </c>
      <c r="KC352" s="1">
        <v>0.48777399999999999</v>
      </c>
      <c r="KD352">
        <v>0.71697270000000002</v>
      </c>
      <c r="KE352">
        <v>25.86402</v>
      </c>
      <c r="KF352" s="1">
        <v>2.9151379999999998E-3</v>
      </c>
      <c r="KG352" s="1">
        <v>0.43168869999999998</v>
      </c>
      <c r="KH352">
        <v>0.71550950000000002</v>
      </c>
      <c r="KI352">
        <v>25.46471</v>
      </c>
      <c r="KJ352" s="1">
        <v>2.5628299999999999E-3</v>
      </c>
      <c r="KK352" s="1">
        <v>0.38002160000000001</v>
      </c>
      <c r="KL352">
        <v>0.71442689999999998</v>
      </c>
      <c r="KM352">
        <v>25.437570000000001</v>
      </c>
      <c r="KN352" s="1">
        <v>2.24989E-3</v>
      </c>
      <c r="KO352" s="1">
        <v>0.33396550000000003</v>
      </c>
      <c r="KP352">
        <v>0.71381570000000005</v>
      </c>
      <c r="KQ352">
        <v>25.2837</v>
      </c>
      <c r="KR352" s="1">
        <v>1.9793419999999998E-3</v>
      </c>
      <c r="KS352" s="1">
        <v>0.29390899999999998</v>
      </c>
      <c r="KT352">
        <v>0.71366810000000003</v>
      </c>
      <c r="KU352">
        <v>25.215430000000001</v>
      </c>
      <c r="KV352" s="1">
        <v>1.7474350000000001E-3</v>
      </c>
      <c r="KW352" s="1">
        <v>0.25941969999999998</v>
      </c>
      <c r="KX352">
        <v>0.71389349999999996</v>
      </c>
      <c r="KY352">
        <v>25.237010000000001</v>
      </c>
      <c r="KZ352" s="1">
        <v>1.5465959999999999E-3</v>
      </c>
      <c r="LA352" s="1">
        <v>0.22943939999999999</v>
      </c>
      <c r="LB352">
        <v>0.7144355</v>
      </c>
      <c r="LC352">
        <v>25.180499999999999</v>
      </c>
      <c r="LD352" s="1">
        <v>1.367283E-3</v>
      </c>
      <c r="LE352" s="1">
        <v>0.20266049999999999</v>
      </c>
      <c r="LF352">
        <v>0.71527209999999997</v>
      </c>
      <c r="LG352">
        <v>25.073129999999999</v>
      </c>
      <c r="LH352" s="1">
        <v>1.202526E-3</v>
      </c>
      <c r="LI352" s="1">
        <v>0.17803559999999999</v>
      </c>
      <c r="LJ352">
        <v>0.71630170000000004</v>
      </c>
      <c r="LK352">
        <v>24.80227</v>
      </c>
      <c r="LL352" s="1">
        <v>1.0498910000000001E-3</v>
      </c>
      <c r="LM352" s="1">
        <v>0.1552307</v>
      </c>
      <c r="LN352">
        <v>0.71754709999999999</v>
      </c>
      <c r="LO352">
        <v>24.53519</v>
      </c>
      <c r="LP352" s="1">
        <v>9.1157130000000001E-4</v>
      </c>
      <c r="LQ352" s="1">
        <v>0.13454440000000001</v>
      </c>
      <c r="LR352">
        <v>0.71892599999999995</v>
      </c>
      <c r="LS352">
        <v>24.778949999999998</v>
      </c>
      <c r="LT352" s="1">
        <v>7.9133199999999995E-4</v>
      </c>
      <c r="LU352" s="1">
        <v>0.1165726</v>
      </c>
      <c r="LV352">
        <v>0.72041730000000004</v>
      </c>
      <c r="LW352">
        <v>25.084209999999999</v>
      </c>
      <c r="LX352" s="1">
        <v>6.9189670000000003E-4</v>
      </c>
      <c r="LY352" s="1">
        <v>0.1017107</v>
      </c>
      <c r="LZ352">
        <v>0.72192460000000003</v>
      </c>
      <c r="MA352">
        <v>25.71677</v>
      </c>
      <c r="MB352" s="1">
        <v>6.1303099999999999E-4</v>
      </c>
      <c r="MC352" s="1">
        <v>8.9917140000000007E-2</v>
      </c>
      <c r="MD352">
        <v>0.72341820000000001</v>
      </c>
      <c r="ME352">
        <v>26.377659999999999</v>
      </c>
      <c r="MF352" s="1">
        <v>5.5149810000000002E-4</v>
      </c>
      <c r="MG352" s="1">
        <v>8.0711270000000002E-2</v>
      </c>
      <c r="MH352">
        <v>0.72491649999999996</v>
      </c>
      <c r="MI352">
        <v>26.789760000000001</v>
      </c>
      <c r="MJ352" s="1">
        <v>5.0264679999999999E-4</v>
      </c>
      <c r="MK352" s="1">
        <v>7.3403339999999997E-2</v>
      </c>
      <c r="ML352">
        <v>0.72633429999999999</v>
      </c>
      <c r="MM352">
        <v>26.785360000000001</v>
      </c>
      <c r="MN352" s="1">
        <v>4.6207620000000003E-4</v>
      </c>
      <c r="MO352" s="1">
        <v>6.7344210000000002E-2</v>
      </c>
      <c r="MP352">
        <v>0.72768909999999998</v>
      </c>
      <c r="MQ352">
        <v>26.70224</v>
      </c>
      <c r="MR352" s="1">
        <v>4.2673629999999998E-4</v>
      </c>
      <c r="MS352" s="1">
        <v>6.2077710000000001E-2</v>
      </c>
      <c r="MT352">
        <v>0.72895259999999995</v>
      </c>
      <c r="MU352">
        <v>26.359580000000001</v>
      </c>
      <c r="MV352" s="1">
        <v>3.9511869999999999E-4</v>
      </c>
      <c r="MW352" s="1">
        <v>5.7371489999999997E-2</v>
      </c>
      <c r="MX352">
        <v>0.73007670000000002</v>
      </c>
      <c r="MY352">
        <v>26.23884</v>
      </c>
      <c r="MZ352" s="1">
        <v>3.666233E-4</v>
      </c>
      <c r="NA352" s="1">
        <v>5.3144080000000003E-2</v>
      </c>
      <c r="NB352">
        <v>0.73106349999999998</v>
      </c>
      <c r="NC352">
        <v>26.255109999999998</v>
      </c>
      <c r="ND352" s="1">
        <v>3.4131100000000001E-4</v>
      </c>
      <c r="NE352" s="1">
        <v>4.9396679999999998E-2</v>
      </c>
      <c r="NF352">
        <v>0.73106349999999998</v>
      </c>
      <c r="NG352">
        <v>26.255109999999998</v>
      </c>
      <c r="NH352" s="1">
        <v>3.4131100000000001E-4</v>
      </c>
      <c r="NI352" s="1">
        <v>4.9396679999999998E-2</v>
      </c>
      <c r="NJ352">
        <v>0.73106349999999998</v>
      </c>
      <c r="NK352">
        <v>26.255109999999998</v>
      </c>
      <c r="NL352" s="1">
        <v>3.4131100000000001E-4</v>
      </c>
      <c r="NM352" s="1">
        <v>4.9396679999999998E-2</v>
      </c>
      <c r="NN352">
        <v>0.73106349999999998</v>
      </c>
      <c r="NO352">
        <v>26.255109999999998</v>
      </c>
      <c r="NP352" s="1">
        <v>3.4131100000000001E-4</v>
      </c>
      <c r="NQ352" s="1">
        <v>4.9396679999999998E-2</v>
      </c>
      <c r="NR352">
        <v>0.73106349999999998</v>
      </c>
      <c r="NS352">
        <v>26.255109999999998</v>
      </c>
      <c r="NT352" s="1">
        <v>3.4131100000000001E-4</v>
      </c>
      <c r="NU352" s="1">
        <v>4.9396679999999998E-2</v>
      </c>
      <c r="NV352">
        <v>0.73106349999999998</v>
      </c>
      <c r="NW352">
        <v>26.255109999999998</v>
      </c>
      <c r="NX352" s="1">
        <v>3.4131100000000001E-4</v>
      </c>
      <c r="NY352" s="1">
        <v>4.9396679999999998E-2</v>
      </c>
      <c r="NZ352">
        <v>0.73106349999999998</v>
      </c>
      <c r="OA352">
        <v>26.255109999999998</v>
      </c>
      <c r="OB352" s="1">
        <v>3.4131100000000001E-4</v>
      </c>
      <c r="OC352" s="1">
        <v>4.9396679999999998E-2</v>
      </c>
      <c r="OD352">
        <v>0.73106349999999998</v>
      </c>
      <c r="OE352">
        <v>26.255109999999998</v>
      </c>
      <c r="OF352" s="1">
        <v>3.4131100000000001E-4</v>
      </c>
      <c r="OG352" s="1">
        <v>4.9396679999999998E-2</v>
      </c>
      <c r="OH352">
        <v>0.73106349999999998</v>
      </c>
      <c r="OI352">
        <v>26.255109999999998</v>
      </c>
      <c r="OJ352" s="1">
        <v>3.4131100000000001E-4</v>
      </c>
      <c r="OK352" s="1">
        <v>4.9396679999999998E-2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1.370663</v>
      </c>
      <c r="G353">
        <v>19.632110000000001</v>
      </c>
      <c r="H353">
        <v>0</v>
      </c>
      <c r="I353">
        <v>0</v>
      </c>
      <c r="J353">
        <v>1.3690880000000001</v>
      </c>
      <c r="K353">
        <v>19.733979999999999</v>
      </c>
      <c r="L353">
        <v>0</v>
      </c>
      <c r="M353">
        <v>0</v>
      </c>
      <c r="N353">
        <v>1.3675630000000001</v>
      </c>
      <c r="O353">
        <v>19.897690000000001</v>
      </c>
      <c r="P353">
        <v>0</v>
      </c>
      <c r="Q353">
        <v>0</v>
      </c>
      <c r="R353">
        <v>1.366074</v>
      </c>
      <c r="S353">
        <v>20.298069999999999</v>
      </c>
      <c r="T353">
        <v>0</v>
      </c>
      <c r="U353">
        <v>0</v>
      </c>
      <c r="V353">
        <v>1.3645560000000001</v>
      </c>
      <c r="W353">
        <v>20.861799999999999</v>
      </c>
      <c r="X353">
        <v>0</v>
      </c>
      <c r="Y353">
        <v>0</v>
      </c>
      <c r="Z353">
        <v>1.3635569999999999</v>
      </c>
      <c r="AA353">
        <v>21.18336</v>
      </c>
      <c r="AB353">
        <v>0</v>
      </c>
      <c r="AC353">
        <v>0</v>
      </c>
      <c r="AD353">
        <v>1.3625210000000001</v>
      </c>
      <c r="AE353">
        <v>21.065339999999999</v>
      </c>
      <c r="AF353">
        <v>0</v>
      </c>
      <c r="AG353">
        <v>0</v>
      </c>
      <c r="AH353">
        <v>1.361461</v>
      </c>
      <c r="AI353">
        <v>20.74943</v>
      </c>
      <c r="AJ353">
        <v>0</v>
      </c>
      <c r="AK353">
        <v>0</v>
      </c>
      <c r="AL353">
        <v>1.3606689999999999</v>
      </c>
      <c r="AM353">
        <v>20.383019999999998</v>
      </c>
      <c r="AN353">
        <v>0</v>
      </c>
      <c r="AO353">
        <v>0</v>
      </c>
      <c r="AP353">
        <v>1.3598460000000001</v>
      </c>
      <c r="AQ353">
        <v>20.38364</v>
      </c>
      <c r="AR353">
        <v>0</v>
      </c>
      <c r="AS353">
        <v>0</v>
      </c>
      <c r="AT353">
        <v>1.3592109999999999</v>
      </c>
      <c r="AU353">
        <v>20.567730000000001</v>
      </c>
      <c r="AV353">
        <v>0</v>
      </c>
      <c r="AW353">
        <v>0</v>
      </c>
      <c r="AX353">
        <v>1.3585259999999999</v>
      </c>
      <c r="AY353">
        <v>20.90475</v>
      </c>
      <c r="AZ353">
        <v>0</v>
      </c>
      <c r="BA353">
        <v>0</v>
      </c>
      <c r="BB353">
        <v>1.3578669999999999</v>
      </c>
      <c r="BC353">
        <v>21.348769999999998</v>
      </c>
      <c r="BD353">
        <v>0</v>
      </c>
      <c r="BE353">
        <v>0</v>
      </c>
      <c r="BF353">
        <v>1.3572150000000001</v>
      </c>
      <c r="BG353">
        <v>21.499669999999998</v>
      </c>
      <c r="BH353">
        <v>0</v>
      </c>
      <c r="BI353">
        <v>0</v>
      </c>
      <c r="BJ353">
        <v>1.3564130000000001</v>
      </c>
      <c r="BK353">
        <v>21.400600000000001</v>
      </c>
      <c r="BL353">
        <v>0</v>
      </c>
      <c r="BM353">
        <v>0</v>
      </c>
      <c r="BN353">
        <v>1.355443</v>
      </c>
      <c r="BO353">
        <v>21.146439999999998</v>
      </c>
      <c r="BP353">
        <v>0</v>
      </c>
      <c r="BQ353">
        <v>0</v>
      </c>
      <c r="BR353">
        <v>1.3542860000000001</v>
      </c>
      <c r="BS353">
        <v>20.921500000000002</v>
      </c>
      <c r="BT353">
        <v>4.7241000000000003E-36</v>
      </c>
      <c r="BU353">
        <v>5.6927329999999997E-34</v>
      </c>
      <c r="BV353">
        <v>1.3530120000000001</v>
      </c>
      <c r="BW353">
        <v>20.752569999999999</v>
      </c>
      <c r="BX353">
        <v>2.757814E-24</v>
      </c>
      <c r="BY353" s="1">
        <v>3.8990370000000002E-22</v>
      </c>
      <c r="BZ353">
        <v>1.351351</v>
      </c>
      <c r="CA353">
        <v>20.915379999999999</v>
      </c>
      <c r="CB353" s="1">
        <v>7.689846E-19</v>
      </c>
      <c r="CC353" s="1">
        <v>9.7838780000000001E-17</v>
      </c>
      <c r="CD353">
        <v>1.349486</v>
      </c>
      <c r="CE353">
        <v>21.081469999999999</v>
      </c>
      <c r="CF353" s="1">
        <v>3.6667280000000001E-12</v>
      </c>
      <c r="CG353" s="1">
        <v>6.0254299999999999E-10</v>
      </c>
      <c r="CH353">
        <v>1.347464</v>
      </c>
      <c r="CI353">
        <v>21.26193</v>
      </c>
      <c r="CJ353" s="1">
        <v>1.449572E-8</v>
      </c>
      <c r="CK353" s="1">
        <v>2.567279E-6</v>
      </c>
      <c r="CL353">
        <v>1.345173</v>
      </c>
      <c r="CM353">
        <v>21.251729999999998</v>
      </c>
      <c r="CN353" s="1">
        <v>6.6897999999999999E-6</v>
      </c>
      <c r="CO353" s="1">
        <v>1.241451E-3</v>
      </c>
      <c r="CP353">
        <v>1.342819</v>
      </c>
      <c r="CQ353">
        <v>21.14902</v>
      </c>
      <c r="CR353" s="1">
        <v>7.6074390000000001E-4</v>
      </c>
      <c r="CS353" s="1">
        <v>0.14631</v>
      </c>
      <c r="CT353">
        <v>1.340293</v>
      </c>
      <c r="CU353">
        <v>20.891690000000001</v>
      </c>
      <c r="CV353" s="1">
        <v>2.997733E-2</v>
      </c>
      <c r="CW353" s="1">
        <v>5.936299</v>
      </c>
      <c r="CX353">
        <v>1.3378559999999999</v>
      </c>
      <c r="CY353">
        <v>20.527529999999999</v>
      </c>
      <c r="CZ353" s="1">
        <v>0.499394</v>
      </c>
      <c r="DA353" s="1">
        <v>101.6867</v>
      </c>
      <c r="DB353">
        <v>1.3349489999999999</v>
      </c>
      <c r="DC353">
        <v>20.20703</v>
      </c>
      <c r="DD353" s="1">
        <v>4.021509</v>
      </c>
      <c r="DE353">
        <v>840.21780000000001</v>
      </c>
      <c r="DF353">
        <v>1.3312280000000001</v>
      </c>
      <c r="DG353">
        <v>20.16263</v>
      </c>
      <c r="DH353" s="1">
        <v>17.384689999999999</v>
      </c>
      <c r="DI353">
        <v>3718.4380000000001</v>
      </c>
      <c r="DJ353">
        <v>1.3263450000000001</v>
      </c>
      <c r="DK353">
        <v>20.200880000000002</v>
      </c>
      <c r="DL353">
        <v>43.687170000000002</v>
      </c>
      <c r="DM353">
        <v>9558.5990000000002</v>
      </c>
      <c r="DN353">
        <v>1.3197509999999999</v>
      </c>
      <c r="DO353">
        <v>20.417000000000002</v>
      </c>
      <c r="DP353">
        <v>68.493020000000001</v>
      </c>
      <c r="DQ353">
        <v>15317.94</v>
      </c>
      <c r="DR353">
        <v>1.3127599999999999</v>
      </c>
      <c r="DS353">
        <v>20.366520000000001</v>
      </c>
      <c r="DT353">
        <v>71.309330000000003</v>
      </c>
      <c r="DU353">
        <v>16280.01</v>
      </c>
      <c r="DV353">
        <v>1.305639</v>
      </c>
      <c r="DW353">
        <v>20.259699999999999</v>
      </c>
      <c r="DX353">
        <v>52.106870000000001</v>
      </c>
      <c r="DY353">
        <v>12126.89</v>
      </c>
      <c r="DZ353">
        <v>1.298432</v>
      </c>
      <c r="EA353">
        <v>20.027450000000002</v>
      </c>
      <c r="EB353">
        <v>27.980440000000002</v>
      </c>
      <c r="EC353">
        <v>6628.8720000000003</v>
      </c>
      <c r="ED353">
        <v>1.290567</v>
      </c>
      <c r="EE353">
        <v>19.69426</v>
      </c>
      <c r="EF353">
        <v>11.49799</v>
      </c>
      <c r="EG353">
        <v>2771.0630000000001</v>
      </c>
      <c r="EH353">
        <v>1.2825230000000001</v>
      </c>
      <c r="EI353">
        <v>19.680879999999998</v>
      </c>
      <c r="EJ353">
        <v>3.7799489999999998</v>
      </c>
      <c r="EK353">
        <v>925.32389999999998</v>
      </c>
      <c r="EL353">
        <v>1.2750330000000001</v>
      </c>
      <c r="EM353">
        <v>19.618030000000001</v>
      </c>
      <c r="EN353">
        <v>1.049744</v>
      </c>
      <c r="EO353">
        <v>260.14789999999999</v>
      </c>
      <c r="EP353">
        <v>1.266384</v>
      </c>
      <c r="EQ353">
        <v>19.663340000000002</v>
      </c>
      <c r="ER353">
        <v>0.27995219999999998</v>
      </c>
      <c r="ES353">
        <v>69.525679999999994</v>
      </c>
      <c r="ET353">
        <v>1.2575590000000001</v>
      </c>
      <c r="EU353">
        <v>19.86393</v>
      </c>
      <c r="EV353">
        <v>9.8384540000000006E-2</v>
      </c>
      <c r="EW353">
        <v>23.98207</v>
      </c>
      <c r="EX353">
        <v>1.2495579999999999</v>
      </c>
      <c r="EY353">
        <v>19.891120000000001</v>
      </c>
      <c r="EZ353">
        <v>6.0523880000000002E-2</v>
      </c>
      <c r="FA353">
        <v>14.422180000000001</v>
      </c>
      <c r="FB353">
        <v>1.2430060000000001</v>
      </c>
      <c r="FC353">
        <v>19.720890000000001</v>
      </c>
      <c r="FD353">
        <v>5.2972270000000002E-2</v>
      </c>
      <c r="FE353">
        <v>12.527979999999999</v>
      </c>
      <c r="FF353">
        <v>1.237814</v>
      </c>
      <c r="FG353">
        <v>19.453109999999999</v>
      </c>
      <c r="FH353">
        <v>5.1344840000000003E-2</v>
      </c>
      <c r="FI353">
        <v>12.13476</v>
      </c>
      <c r="FJ353">
        <v>1.2318549999999999</v>
      </c>
      <c r="FK353">
        <v>19.24682</v>
      </c>
      <c r="FL353" s="1">
        <v>5.0301850000000002E-2</v>
      </c>
      <c r="FM353">
        <v>11.91446</v>
      </c>
      <c r="FN353">
        <v>1.225528</v>
      </c>
      <c r="FO353">
        <v>19.611519999999999</v>
      </c>
      <c r="FP353" s="1">
        <v>4.867436E-2</v>
      </c>
      <c r="FQ353">
        <v>11.56692</v>
      </c>
      <c r="FR353">
        <v>1.218607</v>
      </c>
      <c r="FS353">
        <v>19.98725</v>
      </c>
      <c r="FT353" s="1">
        <v>4.6122160000000002E-2</v>
      </c>
      <c r="FU353">
        <v>11.00356</v>
      </c>
      <c r="FV353">
        <v>1.210998</v>
      </c>
      <c r="FW353">
        <v>20.49184</v>
      </c>
      <c r="FX353" s="1">
        <v>4.2922349999999998E-2</v>
      </c>
      <c r="FY353">
        <v>10.28054</v>
      </c>
      <c r="FZ353">
        <v>1.2026490000000001</v>
      </c>
      <c r="GA353">
        <v>20.982510000000001</v>
      </c>
      <c r="GB353" s="1">
        <v>3.9477440000000003E-2</v>
      </c>
      <c r="GC353" s="1">
        <v>9.4952660000000009</v>
      </c>
      <c r="GD353">
        <v>1.1951909999999999</v>
      </c>
      <c r="GE353">
        <v>20.978370000000002</v>
      </c>
      <c r="GF353" s="1">
        <v>3.6070449999999997E-2</v>
      </c>
      <c r="GG353" s="1">
        <v>8.7025030000000001</v>
      </c>
      <c r="GH353">
        <v>1.187981</v>
      </c>
      <c r="GI353">
        <v>20.708290000000002</v>
      </c>
      <c r="GJ353" s="1">
        <v>3.2847080000000001E-2</v>
      </c>
      <c r="GK353" s="1">
        <v>7.9479689999999996</v>
      </c>
      <c r="GL353">
        <v>1.1810099999999999</v>
      </c>
      <c r="GM353">
        <v>20.295159999999999</v>
      </c>
      <c r="GN353" s="1">
        <v>2.987656E-2</v>
      </c>
      <c r="GO353" s="1">
        <v>7.2477830000000001</v>
      </c>
      <c r="GP353">
        <v>1.173816</v>
      </c>
      <c r="GQ353">
        <v>19.98395</v>
      </c>
      <c r="GR353" s="1">
        <v>2.7167179999999999E-2</v>
      </c>
      <c r="GS353" s="1">
        <v>6.6081839999999996</v>
      </c>
      <c r="GT353">
        <v>1.1663460000000001</v>
      </c>
      <c r="GU353">
        <v>20.38242</v>
      </c>
      <c r="GV353" s="1">
        <v>2.4702769999999999E-2</v>
      </c>
      <c r="GW353" s="1">
        <v>6.025652</v>
      </c>
      <c r="GX353">
        <v>1.1583589999999999</v>
      </c>
      <c r="GY353">
        <v>20.89734</v>
      </c>
      <c r="GZ353" s="1">
        <v>2.2447209999999999E-2</v>
      </c>
      <c r="HA353" s="1">
        <v>5.4946289999999998</v>
      </c>
      <c r="HB353">
        <v>1.1499109999999999</v>
      </c>
      <c r="HC353">
        <v>21.675599999999999</v>
      </c>
      <c r="HD353" s="1">
        <v>2.0402400000000001E-2</v>
      </c>
      <c r="HE353" s="1">
        <v>5.0139360000000002</v>
      </c>
      <c r="HF353">
        <v>1.1411089999999999</v>
      </c>
      <c r="HG353">
        <v>22.366510000000002</v>
      </c>
      <c r="HH353" s="1">
        <v>1.855418E-2</v>
      </c>
      <c r="HI353" s="1">
        <v>4.5794009999999998</v>
      </c>
      <c r="HJ353">
        <v>1.132064</v>
      </c>
      <c r="HK353">
        <v>22.500229999999998</v>
      </c>
      <c r="HL353" s="1">
        <v>1.6886930000000001E-2</v>
      </c>
      <c r="HM353" s="1">
        <v>4.187055</v>
      </c>
      <c r="HN353">
        <v>1.123273</v>
      </c>
      <c r="HO353">
        <v>22.257149999999999</v>
      </c>
      <c r="HP353" s="1">
        <v>1.53767E-2</v>
      </c>
      <c r="HQ353" s="1">
        <v>3.8303400000000001</v>
      </c>
      <c r="HR353">
        <v>1.1145039999999999</v>
      </c>
      <c r="HS353">
        <v>21.828970000000002</v>
      </c>
      <c r="HT353" s="1">
        <v>1.40083E-2</v>
      </c>
      <c r="HU353" s="1">
        <v>3.5048879999999998</v>
      </c>
      <c r="HV353">
        <v>1.106414</v>
      </c>
      <c r="HW353">
        <v>21.406510000000001</v>
      </c>
      <c r="HX353" s="1">
        <v>1.2777169999999999E-2</v>
      </c>
      <c r="HY353" s="1">
        <v>3.2088649999999999</v>
      </c>
      <c r="HZ353">
        <v>1.0984529999999999</v>
      </c>
      <c r="IA353">
        <v>21.588139999999999</v>
      </c>
      <c r="IB353" s="1">
        <v>1.1657880000000001E-2</v>
      </c>
      <c r="IC353" s="1">
        <v>2.9394260000000001</v>
      </c>
      <c r="ID353">
        <v>1.0905199999999999</v>
      </c>
      <c r="IE353">
        <v>21.450800000000001</v>
      </c>
      <c r="IF353" s="1">
        <v>1.06383E-2</v>
      </c>
      <c r="IG353" s="1">
        <v>2.6935220000000002</v>
      </c>
      <c r="IH353">
        <v>1.0821229999999999</v>
      </c>
      <c r="II353">
        <v>22.12697</v>
      </c>
      <c r="IJ353" s="1">
        <v>9.7010619999999999E-3</v>
      </c>
      <c r="IK353" s="1">
        <v>2.468998</v>
      </c>
      <c r="IL353">
        <v>1.0730519999999999</v>
      </c>
      <c r="IM353">
        <v>22.631129999999999</v>
      </c>
      <c r="IN353" s="1">
        <v>8.8401729999999998E-3</v>
      </c>
      <c r="IO353" s="1">
        <v>2.2635529999999999</v>
      </c>
      <c r="IP353">
        <v>1.063898</v>
      </c>
      <c r="IQ353">
        <v>22.844529999999999</v>
      </c>
      <c r="IR353" s="1">
        <v>8.0506060000000001E-3</v>
      </c>
      <c r="IS353" s="1">
        <v>2.0748530000000001</v>
      </c>
      <c r="IT353">
        <v>1.055002</v>
      </c>
      <c r="IU353">
        <v>22.838360000000002</v>
      </c>
      <c r="IV353" s="1">
        <v>7.3326099999999998E-3</v>
      </c>
      <c r="IW353" s="1">
        <v>1.902463</v>
      </c>
      <c r="IX353">
        <v>1.0466960000000001</v>
      </c>
      <c r="IY353">
        <v>22.547899999999998</v>
      </c>
      <c r="IZ353" s="1">
        <v>6.6773509999999998E-3</v>
      </c>
      <c r="JA353" s="1">
        <v>1.7437130000000001</v>
      </c>
      <c r="JB353">
        <v>1.0390410000000001</v>
      </c>
      <c r="JC353">
        <v>22.325849999999999</v>
      </c>
      <c r="JD353" s="1">
        <v>6.0836620000000001E-3</v>
      </c>
      <c r="JE353" s="1">
        <v>1.5982400000000001</v>
      </c>
      <c r="JF353">
        <v>1.032076</v>
      </c>
      <c r="JG353">
        <v>22.836169999999999</v>
      </c>
      <c r="JH353" s="1">
        <v>5.5443020000000001E-3</v>
      </c>
      <c r="JI353" s="1">
        <v>1.4649160000000001</v>
      </c>
      <c r="JJ353">
        <v>1.0260499999999999</v>
      </c>
      <c r="JK353">
        <v>23.420529999999999</v>
      </c>
      <c r="JL353" s="1">
        <v>5.0510010000000003E-3</v>
      </c>
      <c r="JM353" s="1">
        <v>1.3412310000000001</v>
      </c>
      <c r="JN353">
        <v>1.0211410000000001</v>
      </c>
      <c r="JO353">
        <v>24.292169999999999</v>
      </c>
      <c r="JP353" s="1">
        <v>4.5898889999999998E-3</v>
      </c>
      <c r="JQ353" s="1">
        <v>1.223894</v>
      </c>
      <c r="JR353">
        <v>1.017226</v>
      </c>
      <c r="JS353">
        <v>25.27955</v>
      </c>
      <c r="JT353" s="1">
        <v>4.150613E-3</v>
      </c>
      <c r="JU353" s="1">
        <v>1.1104810000000001</v>
      </c>
      <c r="JV353">
        <v>1.0142150000000001</v>
      </c>
      <c r="JW353">
        <v>25.78218</v>
      </c>
      <c r="JX353" s="1">
        <v>3.7263639999999998E-3</v>
      </c>
      <c r="JY353" s="1">
        <v>0.99983429999999995</v>
      </c>
      <c r="JZ353">
        <v>1.0118860000000001</v>
      </c>
      <c r="KA353">
        <v>25.890699999999999</v>
      </c>
      <c r="KB353" s="1">
        <v>3.317239E-3</v>
      </c>
      <c r="KC353" s="1">
        <v>0.89208529999999997</v>
      </c>
      <c r="KD353">
        <v>1.0101359999999999</v>
      </c>
      <c r="KE353">
        <v>25.84985</v>
      </c>
      <c r="KF353" s="1">
        <v>2.9307220000000002E-3</v>
      </c>
      <c r="KG353" s="1">
        <v>0.78955679999999995</v>
      </c>
      <c r="KH353">
        <v>1.0089170000000001</v>
      </c>
      <c r="KI353">
        <v>25.48151</v>
      </c>
      <c r="KJ353" s="1">
        <v>2.5769600000000001E-3</v>
      </c>
      <c r="KK353" s="1">
        <v>0.69486519999999996</v>
      </c>
      <c r="KL353">
        <v>1.0081979999999999</v>
      </c>
      <c r="KM353">
        <v>25.481480000000001</v>
      </c>
      <c r="KN353" s="1">
        <v>2.2622990000000002E-3</v>
      </c>
      <c r="KO353" s="1">
        <v>0.61030099999999998</v>
      </c>
      <c r="KP353">
        <v>1.0081910000000001</v>
      </c>
      <c r="KQ353">
        <v>25.337980000000002</v>
      </c>
      <c r="KR353" s="1">
        <v>1.990066E-3</v>
      </c>
      <c r="KS353" s="1">
        <v>0.53657809999999995</v>
      </c>
      <c r="KT353">
        <v>1.008928</v>
      </c>
      <c r="KU353">
        <v>25.236789999999999</v>
      </c>
      <c r="KV353" s="1">
        <v>1.7566599999999999E-3</v>
      </c>
      <c r="KW353" s="1">
        <v>0.47301880000000002</v>
      </c>
      <c r="KX353">
        <v>1.0102850000000001</v>
      </c>
      <c r="KY353">
        <v>25.247789999999998</v>
      </c>
      <c r="KZ353" s="1">
        <v>1.5546869999999999E-3</v>
      </c>
      <c r="LA353" s="1">
        <v>0.41788399999999998</v>
      </c>
      <c r="LB353">
        <v>1.012079</v>
      </c>
      <c r="LC353">
        <v>25.167310000000001</v>
      </c>
      <c r="LD353" s="1">
        <v>1.3746089999999999E-3</v>
      </c>
      <c r="LE353" s="1">
        <v>0.36878729999999998</v>
      </c>
      <c r="LF353">
        <v>1.0142800000000001</v>
      </c>
      <c r="LG353">
        <v>25.056809999999999</v>
      </c>
      <c r="LH353" s="1">
        <v>1.2093099999999999E-3</v>
      </c>
      <c r="LI353" s="1">
        <v>0.32379599999999997</v>
      </c>
      <c r="LJ353">
        <v>1.016718</v>
      </c>
      <c r="LK353">
        <v>24.800809999999998</v>
      </c>
      <c r="LL353" s="1">
        <v>1.056137E-3</v>
      </c>
      <c r="LM353" s="1">
        <v>0.2821767</v>
      </c>
      <c r="LN353">
        <v>1.0194220000000001</v>
      </c>
      <c r="LO353">
        <v>24.553280000000001</v>
      </c>
      <c r="LP353" s="1">
        <v>9.1713319999999995E-4</v>
      </c>
      <c r="LQ353" s="1">
        <v>0.2443816</v>
      </c>
      <c r="LR353">
        <v>1.022243</v>
      </c>
      <c r="LS353">
        <v>24.832999999999998</v>
      </c>
      <c r="LT353" s="1">
        <v>7.9605330000000001E-4</v>
      </c>
      <c r="LU353" s="1">
        <v>0.21147050000000001</v>
      </c>
      <c r="LV353">
        <v>1.02512</v>
      </c>
      <c r="LW353">
        <v>25.142130000000002</v>
      </c>
      <c r="LX353" s="1">
        <v>6.9571390000000002E-4</v>
      </c>
      <c r="LY353" s="1">
        <v>0.18417130000000001</v>
      </c>
      <c r="LZ353">
        <v>1.027846</v>
      </c>
      <c r="MA353">
        <v>25.75891</v>
      </c>
      <c r="MB353" s="1">
        <v>6.1601069999999997E-4</v>
      </c>
      <c r="MC353" s="1">
        <v>0.1624748</v>
      </c>
      <c r="MD353">
        <v>1.03051</v>
      </c>
      <c r="ME353">
        <v>26.39481</v>
      </c>
      <c r="MF353" s="1">
        <v>5.5382640000000002E-4</v>
      </c>
      <c r="MG353" s="1">
        <v>0.1455478</v>
      </c>
      <c r="MH353">
        <v>1.033005</v>
      </c>
      <c r="MI353">
        <v>26.78294</v>
      </c>
      <c r="MJ353" s="1">
        <v>5.0452050000000001E-4</v>
      </c>
      <c r="MK353" s="1">
        <v>0.13215650000000001</v>
      </c>
      <c r="ML353">
        <v>1.0354319999999999</v>
      </c>
      <c r="MM353">
        <v>26.750610000000002</v>
      </c>
      <c r="MN353" s="1">
        <v>4.6366579999999999E-4</v>
      </c>
      <c r="MO353" s="1">
        <v>0.12110170000000001</v>
      </c>
      <c r="MP353">
        <v>1.0376810000000001</v>
      </c>
      <c r="MQ353">
        <v>26.687010000000001</v>
      </c>
      <c r="MR353" s="1">
        <v>4.2813770000000001E-4</v>
      </c>
      <c r="MS353" s="1">
        <v>0.1115353</v>
      </c>
      <c r="MT353">
        <v>1.039795</v>
      </c>
      <c r="MU353">
        <v>26.372859999999999</v>
      </c>
      <c r="MV353" s="1">
        <v>3.9637979999999998E-4</v>
      </c>
      <c r="MW353" s="1">
        <v>0.1030025</v>
      </c>
      <c r="MX353">
        <v>1.0418080000000001</v>
      </c>
      <c r="MY353">
        <v>26.28087</v>
      </c>
      <c r="MZ353" s="1">
        <v>3.6774950000000001E-4</v>
      </c>
      <c r="NA353" s="1">
        <v>9.5339409999999999E-2</v>
      </c>
      <c r="NB353">
        <v>1.0435859999999999</v>
      </c>
      <c r="NC353">
        <v>26.313739999999999</v>
      </c>
      <c r="ND353" s="1">
        <v>3.4230159999999998E-4</v>
      </c>
      <c r="NE353" s="1">
        <v>8.8538679999999995E-2</v>
      </c>
      <c r="NF353">
        <v>1.0435859999999999</v>
      </c>
      <c r="NG353">
        <v>26.313739999999999</v>
      </c>
      <c r="NH353" s="1">
        <v>3.4230159999999998E-4</v>
      </c>
      <c r="NI353" s="1">
        <v>8.8538679999999995E-2</v>
      </c>
      <c r="NJ353">
        <v>1.0435859999999999</v>
      </c>
      <c r="NK353">
        <v>26.313739999999999</v>
      </c>
      <c r="NL353" s="1">
        <v>3.4230159999999998E-4</v>
      </c>
      <c r="NM353" s="1">
        <v>8.8538679999999995E-2</v>
      </c>
      <c r="NN353">
        <v>1.0435859999999999</v>
      </c>
      <c r="NO353">
        <v>26.313739999999999</v>
      </c>
      <c r="NP353" s="1">
        <v>3.4230159999999998E-4</v>
      </c>
      <c r="NQ353" s="1">
        <v>8.8538679999999995E-2</v>
      </c>
      <c r="NR353">
        <v>1.0435859999999999</v>
      </c>
      <c r="NS353">
        <v>26.313739999999999</v>
      </c>
      <c r="NT353" s="1">
        <v>3.4230159999999998E-4</v>
      </c>
      <c r="NU353" s="1">
        <v>8.8538679999999995E-2</v>
      </c>
      <c r="NV353">
        <v>1.0435859999999999</v>
      </c>
      <c r="NW353">
        <v>26.313739999999999</v>
      </c>
      <c r="NX353" s="1">
        <v>3.4230159999999998E-4</v>
      </c>
      <c r="NY353" s="1">
        <v>8.8538679999999995E-2</v>
      </c>
      <c r="NZ353">
        <v>1.0435859999999999</v>
      </c>
      <c r="OA353">
        <v>26.313739999999999</v>
      </c>
      <c r="OB353" s="1">
        <v>3.4230159999999998E-4</v>
      </c>
      <c r="OC353" s="1">
        <v>8.8538679999999995E-2</v>
      </c>
      <c r="OD353">
        <v>1.0435859999999999</v>
      </c>
      <c r="OE353">
        <v>26.313739999999999</v>
      </c>
      <c r="OF353" s="1">
        <v>3.4230159999999998E-4</v>
      </c>
      <c r="OG353" s="1">
        <v>8.8538679999999995E-2</v>
      </c>
      <c r="OH353">
        <v>1.0435859999999999</v>
      </c>
      <c r="OI353">
        <v>26.313739999999999</v>
      </c>
      <c r="OJ353" s="1">
        <v>3.4230159999999998E-4</v>
      </c>
      <c r="OK353" s="1">
        <v>8.8538679999999995E-2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0.78373700000000002</v>
      </c>
      <c r="G354">
        <v>19.666090000000001</v>
      </c>
      <c r="H354">
        <v>0</v>
      </c>
      <c r="I354">
        <v>0</v>
      </c>
      <c r="J354">
        <v>0.78593950000000001</v>
      </c>
      <c r="K354">
        <v>19.798770000000001</v>
      </c>
      <c r="L354">
        <v>0</v>
      </c>
      <c r="M354">
        <v>0</v>
      </c>
      <c r="N354">
        <v>0.78827009999999997</v>
      </c>
      <c r="O354">
        <v>19.933129999999998</v>
      </c>
      <c r="P354">
        <v>0</v>
      </c>
      <c r="Q354">
        <v>0</v>
      </c>
      <c r="R354">
        <v>0.79075309999999999</v>
      </c>
      <c r="S354">
        <v>20.322800000000001</v>
      </c>
      <c r="T354">
        <v>0</v>
      </c>
      <c r="U354">
        <v>0</v>
      </c>
      <c r="V354">
        <v>0.79327380000000003</v>
      </c>
      <c r="W354">
        <v>20.869420000000002</v>
      </c>
      <c r="X354">
        <v>0</v>
      </c>
      <c r="Y354">
        <v>0</v>
      </c>
      <c r="Z354">
        <v>0.79657389999999995</v>
      </c>
      <c r="AA354">
        <v>21.162970000000001</v>
      </c>
      <c r="AB354">
        <v>0</v>
      </c>
      <c r="AC354">
        <v>0</v>
      </c>
      <c r="AD354">
        <v>0.79995210000000005</v>
      </c>
      <c r="AE354">
        <v>21.05538</v>
      </c>
      <c r="AF354">
        <v>0</v>
      </c>
      <c r="AG354">
        <v>0</v>
      </c>
      <c r="AH354">
        <v>0.80345279999999997</v>
      </c>
      <c r="AI354">
        <v>20.76089</v>
      </c>
      <c r="AJ354">
        <v>0</v>
      </c>
      <c r="AK354">
        <v>0</v>
      </c>
      <c r="AL354">
        <v>0.80739479999999997</v>
      </c>
      <c r="AM354">
        <v>20.41891</v>
      </c>
      <c r="AN354">
        <v>0</v>
      </c>
      <c r="AO354">
        <v>0</v>
      </c>
      <c r="AP354">
        <v>0.81139879999999998</v>
      </c>
      <c r="AQ354">
        <v>20.449850000000001</v>
      </c>
      <c r="AR354">
        <v>0</v>
      </c>
      <c r="AS354">
        <v>0</v>
      </c>
      <c r="AT354">
        <v>0.81581369999999997</v>
      </c>
      <c r="AU354">
        <v>20.61608</v>
      </c>
      <c r="AV354">
        <v>0</v>
      </c>
      <c r="AW354">
        <v>0</v>
      </c>
      <c r="AX354">
        <v>0.82033800000000001</v>
      </c>
      <c r="AY354">
        <v>20.931730000000002</v>
      </c>
      <c r="AZ354">
        <v>0</v>
      </c>
      <c r="BA354">
        <v>0</v>
      </c>
      <c r="BB354">
        <v>0.82496650000000005</v>
      </c>
      <c r="BC354">
        <v>21.35942</v>
      </c>
      <c r="BD354">
        <v>0</v>
      </c>
      <c r="BE354">
        <v>0</v>
      </c>
      <c r="BF354">
        <v>0.82973459999999999</v>
      </c>
      <c r="BG354">
        <v>21.48489</v>
      </c>
      <c r="BH354">
        <v>0</v>
      </c>
      <c r="BI354">
        <v>0</v>
      </c>
      <c r="BJ354">
        <v>0.83455630000000003</v>
      </c>
      <c r="BK354">
        <v>21.393650000000001</v>
      </c>
      <c r="BL354">
        <v>0</v>
      </c>
      <c r="BM354">
        <v>0</v>
      </c>
      <c r="BN354">
        <v>0.83947130000000003</v>
      </c>
      <c r="BO354">
        <v>21.151769999999999</v>
      </c>
      <c r="BP354">
        <v>0</v>
      </c>
      <c r="BQ354">
        <v>0</v>
      </c>
      <c r="BR354">
        <v>0.84450099999999995</v>
      </c>
      <c r="BS354">
        <v>20.932780000000001</v>
      </c>
      <c r="BT354">
        <v>4.4734699999999997E-37</v>
      </c>
      <c r="BU354">
        <v>1.04892E-34</v>
      </c>
      <c r="BV354">
        <v>0.84956670000000001</v>
      </c>
      <c r="BW354">
        <v>20.775449999999999</v>
      </c>
      <c r="BX354">
        <v>8.6875970000000004E-25</v>
      </c>
      <c r="BY354">
        <v>1.5103560000000001E-22</v>
      </c>
      <c r="BZ354">
        <v>0.85464949999999995</v>
      </c>
      <c r="CA354">
        <v>20.94312</v>
      </c>
      <c r="CB354" s="1">
        <v>1.3587749999999999E-19</v>
      </c>
      <c r="CC354" s="1">
        <v>2.610694E-17</v>
      </c>
      <c r="CD354">
        <v>0.85957340000000004</v>
      </c>
      <c r="CE354">
        <v>21.090689999999999</v>
      </c>
      <c r="CF354" s="1">
        <v>1.8229279999999998E-12</v>
      </c>
      <c r="CG354" s="1">
        <v>3.5029850000000001E-10</v>
      </c>
      <c r="CH354">
        <v>0.86455360000000003</v>
      </c>
      <c r="CI354">
        <v>21.25995</v>
      </c>
      <c r="CJ354" s="1">
        <v>8.7161930000000004E-9</v>
      </c>
      <c r="CK354" s="1">
        <v>1.7923049999999999E-6</v>
      </c>
      <c r="CL354">
        <v>0.86941219999999997</v>
      </c>
      <c r="CM354">
        <v>21.23704</v>
      </c>
      <c r="CN354" s="1">
        <v>4.4896280000000001E-6</v>
      </c>
      <c r="CO354" s="1">
        <v>9.6684950000000005E-4</v>
      </c>
      <c r="CP354">
        <v>0.87434199999999995</v>
      </c>
      <c r="CQ354">
        <v>21.142209999999999</v>
      </c>
      <c r="CR354" s="1">
        <v>5.5396150000000001E-4</v>
      </c>
      <c r="CS354" s="1">
        <v>0.12390909999999999</v>
      </c>
      <c r="CT354">
        <v>0.87898889999999996</v>
      </c>
      <c r="CU354">
        <v>20.88888</v>
      </c>
      <c r="CV354" s="1">
        <v>2.3334190000000001E-2</v>
      </c>
      <c r="CW354" s="1">
        <v>5.3938509999999997</v>
      </c>
      <c r="CX354">
        <v>0.87684770000000001</v>
      </c>
      <c r="CY354">
        <v>20.526299999999999</v>
      </c>
      <c r="CZ354" s="1">
        <v>0.41106920000000002</v>
      </c>
      <c r="DA354" s="1">
        <v>98.074110000000005</v>
      </c>
      <c r="DB354">
        <v>0.87444290000000002</v>
      </c>
      <c r="DC354">
        <v>20.222110000000001</v>
      </c>
      <c r="DD354" s="1">
        <v>3.478189</v>
      </c>
      <c r="DE354">
        <v>854.74459999999999</v>
      </c>
      <c r="DF354">
        <v>0.87146460000000003</v>
      </c>
      <c r="DG354">
        <v>20.19145</v>
      </c>
      <c r="DH354">
        <v>15.72076</v>
      </c>
      <c r="DI354">
        <v>3969.3119999999999</v>
      </c>
      <c r="DJ354">
        <v>0.86756829999999996</v>
      </c>
      <c r="DK354">
        <v>20.222329999999999</v>
      </c>
      <c r="DL354">
        <v>41.134990000000002</v>
      </c>
      <c r="DM354">
        <v>10651.72</v>
      </c>
      <c r="DN354">
        <v>0.86246160000000005</v>
      </c>
      <c r="DO354">
        <v>20.429290000000002</v>
      </c>
      <c r="DP354">
        <v>66.893010000000004</v>
      </c>
      <c r="DQ354">
        <v>17739.560000000001</v>
      </c>
      <c r="DR354">
        <v>0.85697579999999995</v>
      </c>
      <c r="DS354">
        <v>20.35371</v>
      </c>
      <c r="DT354">
        <v>71.995519999999999</v>
      </c>
      <c r="DU354">
        <v>19511.61</v>
      </c>
      <c r="DV354">
        <v>0.85136270000000003</v>
      </c>
      <c r="DW354">
        <v>20.245460000000001</v>
      </c>
      <c r="DX354">
        <v>54.216850000000001</v>
      </c>
      <c r="DY354">
        <v>14985.99</v>
      </c>
      <c r="DZ354">
        <v>0.84564010000000001</v>
      </c>
      <c r="EA354">
        <v>20.034770000000002</v>
      </c>
      <c r="EB354">
        <v>29.922699999999999</v>
      </c>
      <c r="EC354">
        <v>8414.4619999999995</v>
      </c>
      <c r="ED354">
        <v>0.8393003</v>
      </c>
      <c r="EE354">
        <v>19.711400000000001</v>
      </c>
      <c r="EF354">
        <v>12.60169</v>
      </c>
      <c r="EG354">
        <v>3598.1309999999999</v>
      </c>
      <c r="EH354">
        <v>0.83274619999999999</v>
      </c>
      <c r="EI354">
        <v>19.723839999999999</v>
      </c>
      <c r="EJ354">
        <v>4.2312459999999996</v>
      </c>
      <c r="EK354">
        <v>1222.914</v>
      </c>
      <c r="EL354">
        <v>0.82658430000000005</v>
      </c>
      <c r="EM354">
        <v>19.656500000000001</v>
      </c>
      <c r="EN354">
        <v>1.192542</v>
      </c>
      <c r="EO354">
        <v>347.1825</v>
      </c>
      <c r="EP354">
        <v>0.82069749999999997</v>
      </c>
      <c r="EQ354">
        <v>19.68732</v>
      </c>
      <c r="ER354">
        <v>0.31672109999999998</v>
      </c>
      <c r="ES354">
        <v>91.729190000000003</v>
      </c>
      <c r="ET354">
        <v>0.81478640000000002</v>
      </c>
      <c r="EU354">
        <v>19.888079999999999</v>
      </c>
      <c r="EV354">
        <v>0.10645739999999999</v>
      </c>
      <c r="EW354">
        <v>29.932040000000001</v>
      </c>
      <c r="EX354">
        <v>0.80926849999999995</v>
      </c>
      <c r="EY354">
        <v>19.893989999999999</v>
      </c>
      <c r="EZ354">
        <v>6.2137159999999997E-2</v>
      </c>
      <c r="FA354">
        <v>16.821120000000001</v>
      </c>
      <c r="FB354">
        <v>0.80490209999999995</v>
      </c>
      <c r="FC354">
        <v>19.69567</v>
      </c>
      <c r="FD354">
        <v>5.3267460000000003E-2</v>
      </c>
      <c r="FE354">
        <v>14.23527</v>
      </c>
      <c r="FF354">
        <v>0.8015776</v>
      </c>
      <c r="FG354">
        <v>19.445250000000001</v>
      </c>
      <c r="FH354">
        <v>5.1411070000000003E-2</v>
      </c>
      <c r="FI354">
        <v>13.70153</v>
      </c>
      <c r="FJ354">
        <v>0.79770680000000005</v>
      </c>
      <c r="FK354">
        <v>19.240829999999999</v>
      </c>
      <c r="FL354" s="1">
        <v>5.0379060000000003E-2</v>
      </c>
      <c r="FM354">
        <v>13.43638</v>
      </c>
      <c r="FN354">
        <v>0.79358030000000002</v>
      </c>
      <c r="FO354">
        <v>19.629079999999998</v>
      </c>
      <c r="FP354" s="1">
        <v>4.8827710000000003E-2</v>
      </c>
      <c r="FQ354">
        <v>13.04757</v>
      </c>
      <c r="FR354">
        <v>0.78908160000000005</v>
      </c>
      <c r="FS354">
        <v>20.013030000000001</v>
      </c>
      <c r="FT354" s="1">
        <v>4.6351349999999999E-2</v>
      </c>
      <c r="FU354">
        <v>12.41595</v>
      </c>
      <c r="FV354">
        <v>0.78442480000000003</v>
      </c>
      <c r="FW354">
        <v>20.511299999999999</v>
      </c>
      <c r="FX354" s="1">
        <v>4.3203310000000002E-2</v>
      </c>
      <c r="FY354">
        <v>11.60263</v>
      </c>
      <c r="FZ354">
        <v>0.77928390000000003</v>
      </c>
      <c r="GA354">
        <v>20.99475</v>
      </c>
      <c r="GB354" s="1">
        <v>3.9772130000000003E-2</v>
      </c>
      <c r="GC354" s="1">
        <v>10.710240000000001</v>
      </c>
      <c r="GD354">
        <v>0.77473369999999997</v>
      </c>
      <c r="GE354">
        <v>20.974810000000002</v>
      </c>
      <c r="GF354" s="1">
        <v>3.6364529999999999E-2</v>
      </c>
      <c r="GG354" s="1">
        <v>9.8090299999999999</v>
      </c>
      <c r="GH354">
        <v>0.77032970000000001</v>
      </c>
      <c r="GI354">
        <v>20.69867</v>
      </c>
      <c r="GJ354" s="1">
        <v>3.3126089999999997E-2</v>
      </c>
      <c r="GK354" s="1">
        <v>8.9498529999999992</v>
      </c>
      <c r="GL354">
        <v>0.76617230000000003</v>
      </c>
      <c r="GM354">
        <v>20.304569999999998</v>
      </c>
      <c r="GN354" s="1">
        <v>3.0135869999999999E-2</v>
      </c>
      <c r="GO354" s="1">
        <v>8.1510580000000008</v>
      </c>
      <c r="GP354">
        <v>0.76189010000000001</v>
      </c>
      <c r="GQ354">
        <v>19.990369999999999</v>
      </c>
      <c r="GR354" s="1">
        <v>2.7402820000000001E-2</v>
      </c>
      <c r="GS354" s="1">
        <v>7.4200990000000004</v>
      </c>
      <c r="GT354">
        <v>0.75742160000000003</v>
      </c>
      <c r="GU354">
        <v>20.412220000000001</v>
      </c>
      <c r="GV354" s="1">
        <v>2.491939E-2</v>
      </c>
      <c r="GW354" s="1">
        <v>6.7557689999999999</v>
      </c>
      <c r="GX354">
        <v>0.75258329999999996</v>
      </c>
      <c r="GY354">
        <v>20.921279999999999</v>
      </c>
      <c r="GZ354" s="1">
        <v>2.2644009999999999E-2</v>
      </c>
      <c r="HA354" s="1">
        <v>6.1509</v>
      </c>
      <c r="HB354">
        <v>0.74738649999999995</v>
      </c>
      <c r="HC354">
        <v>21.681650000000001</v>
      </c>
      <c r="HD354" s="1">
        <v>2.058103E-2</v>
      </c>
      <c r="HE354" s="1">
        <v>5.6038430000000004</v>
      </c>
      <c r="HF354">
        <v>0.74190869999999998</v>
      </c>
      <c r="HG354">
        <v>22.3629</v>
      </c>
      <c r="HH354" s="1">
        <v>1.8716119999999999E-2</v>
      </c>
      <c r="HI354" s="1">
        <v>5.1106780000000001</v>
      </c>
      <c r="HJ354">
        <v>0.73614650000000004</v>
      </c>
      <c r="HK354">
        <v>22.486440000000002</v>
      </c>
      <c r="HL354" s="1">
        <v>1.703348E-2</v>
      </c>
      <c r="HM354" s="1">
        <v>4.665864</v>
      </c>
      <c r="HN354">
        <v>0.7304351</v>
      </c>
      <c r="HO354">
        <v>22.24006</v>
      </c>
      <c r="HP354" s="1">
        <v>1.5510080000000001E-2</v>
      </c>
      <c r="HQ354" s="1">
        <v>4.263261</v>
      </c>
      <c r="HR354">
        <v>0.72492489999999998</v>
      </c>
      <c r="HS354">
        <v>21.838439999999999</v>
      </c>
      <c r="HT354" s="1">
        <v>1.413202E-2</v>
      </c>
      <c r="HU354" s="1">
        <v>3.8963190000000001</v>
      </c>
      <c r="HV354">
        <v>0.71983370000000002</v>
      </c>
      <c r="HW354">
        <v>21.422560000000001</v>
      </c>
      <c r="HX354" s="1">
        <v>1.2889039999999999E-2</v>
      </c>
      <c r="HY354" s="1">
        <v>3.5621420000000001</v>
      </c>
      <c r="HZ354">
        <v>0.71482270000000003</v>
      </c>
      <c r="IA354">
        <v>21.625579999999999</v>
      </c>
      <c r="IB354" s="1">
        <v>1.17605E-2</v>
      </c>
      <c r="IC354" s="1">
        <v>3.2588210000000002</v>
      </c>
      <c r="ID354">
        <v>0.70986380000000004</v>
      </c>
      <c r="IE354">
        <v>21.456700000000001</v>
      </c>
      <c r="IF354" s="1">
        <v>1.0731900000000001E-2</v>
      </c>
      <c r="IG354" s="1">
        <v>2.982154</v>
      </c>
      <c r="IH354">
        <v>0.70439949999999996</v>
      </c>
      <c r="II354">
        <v>22.133050000000001</v>
      </c>
      <c r="IJ354" s="1">
        <v>9.7870820000000008E-3</v>
      </c>
      <c r="IK354" s="1">
        <v>2.7308620000000001</v>
      </c>
      <c r="IL354">
        <v>0.69837640000000001</v>
      </c>
      <c r="IM354">
        <v>22.634979999999999</v>
      </c>
      <c r="IN354" s="1">
        <v>8.9195539999999997E-3</v>
      </c>
      <c r="IO354" s="1">
        <v>2.501703</v>
      </c>
      <c r="IP354">
        <v>0.69220199999999998</v>
      </c>
      <c r="IQ354">
        <v>22.81934</v>
      </c>
      <c r="IR354" s="1">
        <v>8.1230309999999993E-3</v>
      </c>
      <c r="IS354" s="1">
        <v>2.2915030000000001</v>
      </c>
      <c r="IT354">
        <v>0.68616049999999995</v>
      </c>
      <c r="IU354">
        <v>22.798200000000001</v>
      </c>
      <c r="IV354" s="1">
        <v>7.3992459999999999E-3</v>
      </c>
      <c r="IW354" s="1">
        <v>2.099996</v>
      </c>
      <c r="IX354">
        <v>0.68049660000000001</v>
      </c>
      <c r="IY354">
        <v>22.54148</v>
      </c>
      <c r="IZ354" s="1">
        <v>6.7389579999999998E-3</v>
      </c>
      <c r="JA354" s="1">
        <v>1.9241010000000001</v>
      </c>
      <c r="JB354">
        <v>0.67529159999999999</v>
      </c>
      <c r="JC354">
        <v>22.336970000000001</v>
      </c>
      <c r="JD354" s="1">
        <v>6.1398989999999999E-3</v>
      </c>
      <c r="JE354" s="1">
        <v>1.7627029999999999</v>
      </c>
      <c r="JF354">
        <v>0.67048280000000005</v>
      </c>
      <c r="JG354">
        <v>22.89104</v>
      </c>
      <c r="JH354" s="1">
        <v>5.5961530000000004E-3</v>
      </c>
      <c r="JI354" s="1">
        <v>1.6152059999999999</v>
      </c>
      <c r="JJ354">
        <v>0.66638739999999996</v>
      </c>
      <c r="JK354">
        <v>23.484749999999998</v>
      </c>
      <c r="JL354" s="1">
        <v>5.099704E-3</v>
      </c>
      <c r="JM354" s="1">
        <v>1.4786010000000001</v>
      </c>
      <c r="JN354">
        <v>0.66312970000000004</v>
      </c>
      <c r="JO354">
        <v>24.329280000000001</v>
      </c>
      <c r="JP354" s="1">
        <v>4.6369929999999998E-3</v>
      </c>
      <c r="JQ354" s="1">
        <v>1.3493649999999999</v>
      </c>
      <c r="JR354">
        <v>0.66063859999999996</v>
      </c>
      <c r="JS354">
        <v>25.287019999999998</v>
      </c>
      <c r="JT354" s="1">
        <v>4.1966729999999997E-3</v>
      </c>
      <c r="JU354" s="1">
        <v>1.224577</v>
      </c>
      <c r="JV354">
        <v>0.6587054</v>
      </c>
      <c r="JW354">
        <v>25.75386</v>
      </c>
      <c r="JX354" s="1">
        <v>3.7718859999999999E-3</v>
      </c>
      <c r="JY354" s="1">
        <v>1.1031660000000001</v>
      </c>
      <c r="JZ354">
        <v>0.65724780000000005</v>
      </c>
      <c r="KA354">
        <v>25.824770000000001</v>
      </c>
      <c r="KB354" s="1">
        <v>3.3614119999999998E-3</v>
      </c>
      <c r="KC354" s="1">
        <v>0.98478149999999998</v>
      </c>
      <c r="KD354">
        <v>0.6561591</v>
      </c>
      <c r="KE354">
        <v>25.822330000000001</v>
      </c>
      <c r="KF354" s="1">
        <v>2.97256E-3</v>
      </c>
      <c r="KG354" s="1">
        <v>0.87198189999999998</v>
      </c>
      <c r="KH354">
        <v>0.65554040000000002</v>
      </c>
      <c r="KI354">
        <v>25.501619999999999</v>
      </c>
      <c r="KJ354" s="1">
        <v>2.6152079999999999E-3</v>
      </c>
      <c r="KK354" s="1">
        <v>0.76756919999999995</v>
      </c>
      <c r="KL354">
        <v>0.65521770000000001</v>
      </c>
      <c r="KM354">
        <v>25.540859999999999</v>
      </c>
      <c r="KN354" s="1">
        <v>2.29605E-3</v>
      </c>
      <c r="KO354" s="1">
        <v>0.67403480000000005</v>
      </c>
      <c r="KP354">
        <v>0.65554239999999997</v>
      </c>
      <c r="KQ354">
        <v>25.415710000000001</v>
      </c>
      <c r="KR354" s="1">
        <v>2.0193020000000002E-3</v>
      </c>
      <c r="KS354" s="1">
        <v>0.59216349999999995</v>
      </c>
      <c r="KT354">
        <v>0.65649159999999995</v>
      </c>
      <c r="KU354">
        <v>25.273720000000001</v>
      </c>
      <c r="KV354" s="1">
        <v>1.7817880000000001E-3</v>
      </c>
      <c r="KW354" s="1">
        <v>0.52145300000000006</v>
      </c>
      <c r="KX354">
        <v>0.65780680000000002</v>
      </c>
      <c r="KY354">
        <v>25.265419999999999</v>
      </c>
      <c r="KZ354" s="1">
        <v>1.5766339999999999E-3</v>
      </c>
      <c r="LA354" s="1">
        <v>0.46025270000000001</v>
      </c>
      <c r="LB354">
        <v>0.65954740000000001</v>
      </c>
      <c r="LC354">
        <v>25.150510000000001</v>
      </c>
      <c r="LD354" s="1">
        <v>1.394497E-3</v>
      </c>
      <c r="LE354" s="1">
        <v>0.40601159999999997</v>
      </c>
      <c r="LF354">
        <v>0.66154740000000001</v>
      </c>
      <c r="LG354">
        <v>25.032550000000001</v>
      </c>
      <c r="LH354" s="1">
        <v>1.2277519999999999E-3</v>
      </c>
      <c r="LI354" s="1">
        <v>0.3564696</v>
      </c>
      <c r="LJ354">
        <v>0.66374750000000005</v>
      </c>
      <c r="LK354">
        <v>24.79476</v>
      </c>
      <c r="LL354" s="1">
        <v>1.0731899999999999E-3</v>
      </c>
      <c r="LM354" s="1">
        <v>0.310701</v>
      </c>
      <c r="LN354">
        <v>0.66615040000000003</v>
      </c>
      <c r="LO354">
        <v>24.576059999999998</v>
      </c>
      <c r="LP354" s="1">
        <v>9.3242409999999998E-4</v>
      </c>
      <c r="LQ354" s="1">
        <v>0.26902229999999999</v>
      </c>
      <c r="LR354">
        <v>0.66857580000000005</v>
      </c>
      <c r="LS354">
        <v>24.90645</v>
      </c>
      <c r="LT354" s="1">
        <v>8.0910050000000005E-4</v>
      </c>
      <c r="LU354" s="1">
        <v>0.232572</v>
      </c>
      <c r="LV354">
        <v>0.67104520000000001</v>
      </c>
      <c r="LW354">
        <v>25.229399999999998</v>
      </c>
      <c r="LX354" s="1">
        <v>7.0629199999999997E-4</v>
      </c>
      <c r="LY354" s="1">
        <v>0.20216719999999999</v>
      </c>
      <c r="LZ354">
        <v>0.67334240000000001</v>
      </c>
      <c r="MA354">
        <v>25.824539999999999</v>
      </c>
      <c r="MB354" s="1">
        <v>6.2425100000000004E-4</v>
      </c>
      <c r="MC354" s="1">
        <v>0.1779104</v>
      </c>
      <c r="MD354">
        <v>0.67555960000000004</v>
      </c>
      <c r="ME354">
        <v>26.42548</v>
      </c>
      <c r="MF354" s="1">
        <v>5.6023629999999997E-4</v>
      </c>
      <c r="MG354" s="1">
        <v>0.15898970000000001</v>
      </c>
      <c r="MH354">
        <v>0.67763180000000001</v>
      </c>
      <c r="MI354">
        <v>26.77758</v>
      </c>
      <c r="MJ354" s="1">
        <v>5.0962610000000004E-4</v>
      </c>
      <c r="MK354" s="1">
        <v>0.14406269999999999</v>
      </c>
      <c r="ML354">
        <v>0.6796508</v>
      </c>
      <c r="MM354">
        <v>26.702680000000001</v>
      </c>
      <c r="MN354" s="1">
        <v>4.6796149999999998E-4</v>
      </c>
      <c r="MO354" s="1">
        <v>0.13182360000000001</v>
      </c>
      <c r="MP354">
        <v>0.6815215</v>
      </c>
      <c r="MQ354">
        <v>26.659210000000002</v>
      </c>
      <c r="MR354" s="1">
        <v>4.3189949999999997E-4</v>
      </c>
      <c r="MS354" s="1">
        <v>0.121291</v>
      </c>
      <c r="MT354">
        <v>0.68334689999999998</v>
      </c>
      <c r="MU354">
        <v>26.387239999999998</v>
      </c>
      <c r="MV354" s="1">
        <v>3.9976060000000002E-4</v>
      </c>
      <c r="MW354" s="1">
        <v>0.1119301</v>
      </c>
      <c r="MX354">
        <v>0.68501389999999995</v>
      </c>
      <c r="MY354">
        <v>26.338339999999999</v>
      </c>
      <c r="MZ354" s="1">
        <v>3.7076859999999999E-4</v>
      </c>
      <c r="NA354" s="1">
        <v>0.1035238</v>
      </c>
      <c r="NB354">
        <v>0.68657029999999997</v>
      </c>
      <c r="NC354">
        <v>26.396889999999999</v>
      </c>
      <c r="ND354" s="1">
        <v>3.4495659999999998E-4</v>
      </c>
      <c r="NE354" s="1">
        <v>9.6052680000000001E-2</v>
      </c>
      <c r="NF354">
        <v>0.68657029999999997</v>
      </c>
      <c r="NG354">
        <v>26.396889999999999</v>
      </c>
      <c r="NH354" s="1">
        <v>3.4495659999999998E-4</v>
      </c>
      <c r="NI354" s="1">
        <v>9.6052680000000001E-2</v>
      </c>
      <c r="NJ354">
        <v>0.68657029999999997</v>
      </c>
      <c r="NK354">
        <v>26.396889999999999</v>
      </c>
      <c r="NL354" s="1">
        <v>3.4495659999999998E-4</v>
      </c>
      <c r="NM354" s="1">
        <v>9.6052680000000001E-2</v>
      </c>
      <c r="NN354">
        <v>0.68657029999999997</v>
      </c>
      <c r="NO354">
        <v>26.396889999999999</v>
      </c>
      <c r="NP354" s="1">
        <v>3.4495659999999998E-4</v>
      </c>
      <c r="NQ354" s="1">
        <v>9.6052680000000001E-2</v>
      </c>
      <c r="NR354">
        <v>0.68657029999999997</v>
      </c>
      <c r="NS354">
        <v>26.396889999999999</v>
      </c>
      <c r="NT354" s="1">
        <v>3.4495659999999998E-4</v>
      </c>
      <c r="NU354" s="1">
        <v>9.6052680000000001E-2</v>
      </c>
      <c r="NV354">
        <v>0.68657029999999997</v>
      </c>
      <c r="NW354">
        <v>26.396889999999999</v>
      </c>
      <c r="NX354" s="1">
        <v>3.4495659999999998E-4</v>
      </c>
      <c r="NY354" s="1">
        <v>9.6052680000000001E-2</v>
      </c>
      <c r="NZ354">
        <v>0.68657029999999997</v>
      </c>
      <c r="OA354">
        <v>26.396889999999999</v>
      </c>
      <c r="OB354" s="1">
        <v>3.4495659999999998E-4</v>
      </c>
      <c r="OC354" s="1">
        <v>9.6052680000000001E-2</v>
      </c>
      <c r="OD354">
        <v>0.68657029999999997</v>
      </c>
      <c r="OE354">
        <v>26.396889999999999</v>
      </c>
      <c r="OF354" s="1">
        <v>3.4495659999999998E-4</v>
      </c>
      <c r="OG354" s="1">
        <v>9.6052680000000001E-2</v>
      </c>
      <c r="OH354">
        <v>0.68657029999999997</v>
      </c>
      <c r="OI354">
        <v>26.396889999999999</v>
      </c>
      <c r="OJ354" s="1">
        <v>3.4495659999999998E-4</v>
      </c>
      <c r="OK354" s="1">
        <v>9.6052680000000001E-2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0.55969429999999998</v>
      </c>
      <c r="G355">
        <v>19.682950000000002</v>
      </c>
      <c r="H355">
        <v>0</v>
      </c>
      <c r="I355">
        <v>0</v>
      </c>
      <c r="J355">
        <v>0.55979869999999998</v>
      </c>
      <c r="K355">
        <v>19.838450000000002</v>
      </c>
      <c r="L355">
        <v>0</v>
      </c>
      <c r="M355">
        <v>0</v>
      </c>
      <c r="N355">
        <v>0.55996330000000005</v>
      </c>
      <c r="O355">
        <v>19.95421</v>
      </c>
      <c r="P355">
        <v>0</v>
      </c>
      <c r="Q355">
        <v>0</v>
      </c>
      <c r="R355">
        <v>0.56020429999999999</v>
      </c>
      <c r="S355">
        <v>20.334240000000001</v>
      </c>
      <c r="T355">
        <v>0</v>
      </c>
      <c r="U355">
        <v>0</v>
      </c>
      <c r="V355">
        <v>0.56044570000000005</v>
      </c>
      <c r="W355">
        <v>20.86947</v>
      </c>
      <c r="X355">
        <v>0</v>
      </c>
      <c r="Y355">
        <v>0</v>
      </c>
      <c r="Z355">
        <v>0.56094120000000003</v>
      </c>
      <c r="AA355">
        <v>21.149719999999999</v>
      </c>
      <c r="AB355">
        <v>0</v>
      </c>
      <c r="AC355">
        <v>0</v>
      </c>
      <c r="AD355">
        <v>0.56145219999999996</v>
      </c>
      <c r="AE355">
        <v>21.047039999999999</v>
      </c>
      <c r="AF355">
        <v>0</v>
      </c>
      <c r="AG355">
        <v>0</v>
      </c>
      <c r="AH355">
        <v>0.56197719999999995</v>
      </c>
      <c r="AI355">
        <v>20.761510000000001</v>
      </c>
      <c r="AJ355">
        <v>0</v>
      </c>
      <c r="AK355">
        <v>0</v>
      </c>
      <c r="AL355">
        <v>0.56269449999999999</v>
      </c>
      <c r="AM355">
        <v>20.436309999999999</v>
      </c>
      <c r="AN355">
        <v>0</v>
      </c>
      <c r="AO355">
        <v>0</v>
      </c>
      <c r="AP355">
        <v>0.56339059999999996</v>
      </c>
      <c r="AQ355">
        <v>20.489429999999999</v>
      </c>
      <c r="AR355">
        <v>0</v>
      </c>
      <c r="AS355">
        <v>0</v>
      </c>
      <c r="AT355">
        <v>0.56430729999999996</v>
      </c>
      <c r="AU355">
        <v>20.6447</v>
      </c>
      <c r="AV355">
        <v>0</v>
      </c>
      <c r="AW355">
        <v>0</v>
      </c>
      <c r="AX355">
        <v>0.56514750000000002</v>
      </c>
      <c r="AY355">
        <v>20.945260000000001</v>
      </c>
      <c r="AZ355">
        <v>0</v>
      </c>
      <c r="BA355">
        <v>0</v>
      </c>
      <c r="BB355">
        <v>0.56603919999999996</v>
      </c>
      <c r="BC355">
        <v>21.362400000000001</v>
      </c>
      <c r="BD355">
        <v>0</v>
      </c>
      <c r="BE355">
        <v>0</v>
      </c>
      <c r="BF355">
        <v>0.56699239999999995</v>
      </c>
      <c r="BG355">
        <v>21.473710000000001</v>
      </c>
      <c r="BH355">
        <v>0</v>
      </c>
      <c r="BI355">
        <v>0</v>
      </c>
      <c r="BJ355">
        <v>0.56787480000000001</v>
      </c>
      <c r="BK355">
        <v>21.38617</v>
      </c>
      <c r="BL355">
        <v>0</v>
      </c>
      <c r="BM355">
        <v>0</v>
      </c>
      <c r="BN355">
        <v>0.56873119999999999</v>
      </c>
      <c r="BO355">
        <v>21.151789999999998</v>
      </c>
      <c r="BP355">
        <v>0</v>
      </c>
      <c r="BQ355">
        <v>0</v>
      </c>
      <c r="BR355">
        <v>0.56955210000000001</v>
      </c>
      <c r="BS355">
        <v>20.93282</v>
      </c>
      <c r="BT355">
        <v>1.0608619999999999E-37</v>
      </c>
      <c r="BU355">
        <v>3.4527110000000003E-35</v>
      </c>
      <c r="BV355">
        <v>0.57033880000000003</v>
      </c>
      <c r="BW355">
        <v>20.785509999999999</v>
      </c>
      <c r="BX355">
        <v>1.9199689999999999E-25</v>
      </c>
      <c r="BY355">
        <v>6.1044709999999996E-23</v>
      </c>
      <c r="BZ355">
        <v>0.57103519999999997</v>
      </c>
      <c r="CA355">
        <v>20.95851</v>
      </c>
      <c r="CB355" s="1">
        <v>3.1896110000000002E-20</v>
      </c>
      <c r="CC355" s="1">
        <v>1.0352930000000001E-17</v>
      </c>
      <c r="CD355">
        <v>0.57166669999999997</v>
      </c>
      <c r="CE355">
        <v>21.091940000000001</v>
      </c>
      <c r="CF355" s="1">
        <v>8.0917929999999999E-13</v>
      </c>
      <c r="CG355" s="1">
        <v>2.2205410000000001E-10</v>
      </c>
      <c r="CH355">
        <v>0.57224980000000003</v>
      </c>
      <c r="CI355">
        <v>21.2563</v>
      </c>
      <c r="CJ355" s="1">
        <v>4.8554880000000003E-9</v>
      </c>
      <c r="CK355" s="1">
        <v>1.35705E-6</v>
      </c>
      <c r="CL355">
        <v>0.57271649999999996</v>
      </c>
      <c r="CM355">
        <v>21.22064</v>
      </c>
      <c r="CN355" s="1">
        <v>2.8332700000000001E-6</v>
      </c>
      <c r="CO355" s="1">
        <v>8.0880869999999997E-4</v>
      </c>
      <c r="CP355">
        <v>0.57318570000000002</v>
      </c>
      <c r="CQ355">
        <v>21.131329999999998</v>
      </c>
      <c r="CR355" s="1">
        <v>3.8339290000000001E-4</v>
      </c>
      <c r="CS355" s="1">
        <v>0.1116721</v>
      </c>
      <c r="CT355">
        <v>0.57358469999999995</v>
      </c>
      <c r="CU355">
        <v>20.884840000000001</v>
      </c>
      <c r="CV355" s="1">
        <v>1.7421160000000002E-2</v>
      </c>
      <c r="CW355" s="1">
        <v>5.1682139999999999</v>
      </c>
      <c r="CX355">
        <v>0.57388320000000004</v>
      </c>
      <c r="CY355">
        <v>20.523530000000001</v>
      </c>
      <c r="CZ355" s="1">
        <v>0.32761109999999999</v>
      </c>
      <c r="DA355">
        <v>98.764330000000001</v>
      </c>
      <c r="DB355">
        <v>0.57409659999999996</v>
      </c>
      <c r="DC355">
        <v>20.229220000000002</v>
      </c>
      <c r="DD355" s="1">
        <v>2.9363860000000002</v>
      </c>
      <c r="DE355">
        <v>899.02359999999999</v>
      </c>
      <c r="DF355">
        <v>0.5741195</v>
      </c>
      <c r="DG355">
        <v>20.209520000000001</v>
      </c>
      <c r="DH355">
        <v>13.973599999999999</v>
      </c>
      <c r="DI355">
        <v>4339.1260000000002</v>
      </c>
      <c r="DJ355">
        <v>0.5745382</v>
      </c>
      <c r="DK355">
        <v>20.236170000000001</v>
      </c>
      <c r="DL355">
        <v>38.306480000000001</v>
      </c>
      <c r="DM355">
        <v>12052.11</v>
      </c>
      <c r="DN355">
        <v>0.57444390000000001</v>
      </c>
      <c r="DO355">
        <v>20.436070000000001</v>
      </c>
      <c r="DP355">
        <v>64.944109999999995</v>
      </c>
      <c r="DQ355">
        <v>20695.21</v>
      </c>
      <c r="DR355">
        <v>0.57443279999999997</v>
      </c>
      <c r="DS355">
        <v>20.342569999999998</v>
      </c>
      <c r="DT355">
        <v>72.511330000000001</v>
      </c>
      <c r="DU355">
        <v>23349.119999999999</v>
      </c>
      <c r="DV355">
        <v>0.5746909</v>
      </c>
      <c r="DW355">
        <v>20.232810000000001</v>
      </c>
      <c r="DX355">
        <v>56.504309999999997</v>
      </c>
      <c r="DY355">
        <v>18408.759999999998</v>
      </c>
      <c r="DZ355">
        <v>0.5750691</v>
      </c>
      <c r="EA355">
        <v>20.03745</v>
      </c>
      <c r="EB355">
        <v>32.12021</v>
      </c>
      <c r="EC355">
        <v>10554.49</v>
      </c>
      <c r="ED355">
        <v>0.57584760000000002</v>
      </c>
      <c r="EE355">
        <v>19.721</v>
      </c>
      <c r="EF355">
        <v>13.88397</v>
      </c>
      <c r="EG355">
        <v>4596.3389999999999</v>
      </c>
      <c r="EH355">
        <v>0.57731310000000002</v>
      </c>
      <c r="EI355">
        <v>19.752040000000001</v>
      </c>
      <c r="EJ355">
        <v>4.7644780000000004</v>
      </c>
      <c r="EK355">
        <v>1586.145</v>
      </c>
      <c r="EL355">
        <v>0.5798529</v>
      </c>
      <c r="EM355">
        <v>19.682960000000001</v>
      </c>
      <c r="EN355">
        <v>1.3632979999999999</v>
      </c>
      <c r="EO355">
        <v>455.08159999999998</v>
      </c>
      <c r="EP355">
        <v>0.58336390000000005</v>
      </c>
      <c r="EQ355">
        <v>19.701350000000001</v>
      </c>
      <c r="ER355">
        <v>0.36094910000000002</v>
      </c>
      <c r="ES355">
        <v>119.9773</v>
      </c>
      <c r="ET355">
        <v>0.58764119999999997</v>
      </c>
      <c r="EU355">
        <v>19.902159999999999</v>
      </c>
      <c r="EV355">
        <v>0.11619359999999999</v>
      </c>
      <c r="EW355">
        <v>37.935079999999999</v>
      </c>
      <c r="EX355">
        <v>0.59297339999999998</v>
      </c>
      <c r="EY355">
        <v>19.894010000000002</v>
      </c>
      <c r="EZ355">
        <v>6.4096150000000005E-2</v>
      </c>
      <c r="FA355">
        <v>20.395199999999999</v>
      </c>
      <c r="FB355">
        <v>0.59169479999999997</v>
      </c>
      <c r="FC355">
        <v>19.671849999999999</v>
      </c>
      <c r="FD355">
        <v>5.3623150000000001E-2</v>
      </c>
      <c r="FE355">
        <v>16.90626</v>
      </c>
      <c r="FF355">
        <v>0.59054799999999996</v>
      </c>
      <c r="FG355">
        <v>19.44116</v>
      </c>
      <c r="FH355">
        <v>5.1497080000000001E-2</v>
      </c>
      <c r="FI355">
        <v>16.19014</v>
      </c>
      <c r="FJ355">
        <v>0.58904579999999995</v>
      </c>
      <c r="FK355">
        <v>19.238600000000002</v>
      </c>
      <c r="FL355" s="1">
        <v>5.046428E-2</v>
      </c>
      <c r="FM355">
        <v>15.88926</v>
      </c>
      <c r="FN355">
        <v>0.5874279</v>
      </c>
      <c r="FO355">
        <v>19.637090000000001</v>
      </c>
      <c r="FP355" s="1">
        <v>4.8958290000000002E-2</v>
      </c>
      <c r="FQ355">
        <v>15.446490000000001</v>
      </c>
      <c r="FR355">
        <v>0.58550690000000005</v>
      </c>
      <c r="FS355">
        <v>20.028780000000001</v>
      </c>
      <c r="FT355">
        <v>4.6557639999999997E-2</v>
      </c>
      <c r="FU355">
        <v>14.72453</v>
      </c>
      <c r="FV355">
        <v>0.58344149999999995</v>
      </c>
      <c r="FW355">
        <v>20.522120000000001</v>
      </c>
      <c r="FX355" s="1">
        <v>4.3474039999999999E-2</v>
      </c>
      <c r="FY355">
        <v>13.795820000000001</v>
      </c>
      <c r="FZ355">
        <v>0.5810632</v>
      </c>
      <c r="GA355">
        <v>21.000170000000001</v>
      </c>
      <c r="GB355" s="1">
        <v>4.0061630000000001E-2</v>
      </c>
      <c r="GC355">
        <v>12.75727</v>
      </c>
      <c r="GD355">
        <v>0.57901610000000003</v>
      </c>
      <c r="GE355">
        <v>20.97485</v>
      </c>
      <c r="GF355" s="1">
        <v>3.6656620000000001E-2</v>
      </c>
      <c r="GG355" s="1">
        <v>11.70294</v>
      </c>
      <c r="GH355">
        <v>0.57695739999999995</v>
      </c>
      <c r="GI355">
        <v>20.695799999999998</v>
      </c>
      <c r="GJ355" s="1">
        <v>3.3405619999999997E-2</v>
      </c>
      <c r="GK355" s="1">
        <v>10.691420000000001</v>
      </c>
      <c r="GL355">
        <v>0.57517180000000001</v>
      </c>
      <c r="GM355">
        <v>20.31315</v>
      </c>
      <c r="GN355" s="1">
        <v>3.0399059999999999E-2</v>
      </c>
      <c r="GO355" s="1">
        <v>9.7487340000000007</v>
      </c>
      <c r="GP355">
        <v>0.57332309999999997</v>
      </c>
      <c r="GQ355">
        <v>19.996200000000002</v>
      </c>
      <c r="GR355" s="1">
        <v>2.764225E-2</v>
      </c>
      <c r="GS355" s="1">
        <v>8.8835169999999994</v>
      </c>
      <c r="GT355">
        <v>0.57132269999999996</v>
      </c>
      <c r="GU355">
        <v>20.432469999999999</v>
      </c>
      <c r="GV355" s="1">
        <v>2.513746E-2</v>
      </c>
      <c r="GW355" s="1">
        <v>8.0962499999999995</v>
      </c>
      <c r="GX355">
        <v>0.56903550000000003</v>
      </c>
      <c r="GY355">
        <v>20.939689999999999</v>
      </c>
      <c r="GZ355" s="1">
        <v>2.284226E-2</v>
      </c>
      <c r="HA355" s="1">
        <v>7.3792679999999997</v>
      </c>
      <c r="HB355">
        <v>0.56648540000000003</v>
      </c>
      <c r="HC355">
        <v>21.68648</v>
      </c>
      <c r="HD355" s="1">
        <v>2.07595E-2</v>
      </c>
      <c r="HE355" s="1">
        <v>6.7289870000000001</v>
      </c>
      <c r="HF355">
        <v>0.56361629999999996</v>
      </c>
      <c r="HG355">
        <v>22.362950000000001</v>
      </c>
      <c r="HH355" s="1">
        <v>1.8877330000000001E-2</v>
      </c>
      <c r="HI355" s="1">
        <v>6.1432310000000001</v>
      </c>
      <c r="HJ355">
        <v>0.56050129999999998</v>
      </c>
      <c r="HK355">
        <v>22.486450000000001</v>
      </c>
      <c r="HL355" s="1">
        <v>1.7176569999999999E-2</v>
      </c>
      <c r="HM355" s="1">
        <v>5.6133040000000003</v>
      </c>
      <c r="HN355">
        <v>0.55722170000000004</v>
      </c>
      <c r="HO355">
        <v>22.233689999999999</v>
      </c>
      <c r="HP355" s="1">
        <v>1.5637060000000001E-2</v>
      </c>
      <c r="HQ355" s="1">
        <v>5.1352200000000003</v>
      </c>
      <c r="HR355">
        <v>0.55429019999999996</v>
      </c>
      <c r="HS355">
        <v>21.847650000000002</v>
      </c>
      <c r="HT355" s="1">
        <v>1.425097E-2</v>
      </c>
      <c r="HU355" s="1">
        <v>4.6980139999999997</v>
      </c>
      <c r="HV355">
        <v>0.55158030000000002</v>
      </c>
      <c r="HW355">
        <v>21.435420000000001</v>
      </c>
      <c r="HX355" s="1">
        <v>1.299555E-2</v>
      </c>
      <c r="HY355" s="1">
        <v>4.2992689999999998</v>
      </c>
      <c r="HZ355">
        <v>0.548898</v>
      </c>
      <c r="IA355">
        <v>21.65446</v>
      </c>
      <c r="IB355" s="1">
        <v>1.185714E-2</v>
      </c>
      <c r="IC355" s="1">
        <v>3.9375550000000001</v>
      </c>
      <c r="ID355">
        <v>0.54624760000000006</v>
      </c>
      <c r="IE355">
        <v>21.464759999999998</v>
      </c>
      <c r="IF355" s="1">
        <v>1.0819250000000001E-2</v>
      </c>
      <c r="IG355" s="1">
        <v>3.6074489999999999</v>
      </c>
      <c r="IH355">
        <v>0.54301600000000005</v>
      </c>
      <c r="II355">
        <v>22.135280000000002</v>
      </c>
      <c r="IJ355" s="1">
        <v>9.8664679999999998E-3</v>
      </c>
      <c r="IK355" s="1">
        <v>3.3078560000000001</v>
      </c>
      <c r="IL355">
        <v>0.53922440000000005</v>
      </c>
      <c r="IM355">
        <v>22.639949999999999</v>
      </c>
      <c r="IN355" s="1">
        <v>8.9918619999999998E-3</v>
      </c>
      <c r="IO355" s="1">
        <v>3.0342600000000002</v>
      </c>
      <c r="IP355">
        <v>0.53520000000000001</v>
      </c>
      <c r="IQ355">
        <v>22.807279999999999</v>
      </c>
      <c r="IR355" s="1">
        <v>8.1878349999999992E-3</v>
      </c>
      <c r="IS355" s="1">
        <v>2.782454</v>
      </c>
      <c r="IT355">
        <v>0.5311823</v>
      </c>
      <c r="IU355">
        <v>22.768709999999999</v>
      </c>
      <c r="IV355" s="1">
        <v>7.457834E-3</v>
      </c>
      <c r="IW355" s="1">
        <v>2.5527440000000001</v>
      </c>
      <c r="IX355">
        <v>0.52735529999999997</v>
      </c>
      <c r="IY355">
        <v>22.541509999999999</v>
      </c>
      <c r="IZ355" s="1">
        <v>6.7926419999999998E-3</v>
      </c>
      <c r="JA355" s="1">
        <v>2.3418049999999999</v>
      </c>
      <c r="JB355">
        <v>0.52386699999999997</v>
      </c>
      <c r="JC355">
        <v>22.344149999999999</v>
      </c>
      <c r="JD355" s="1">
        <v>6.1881779999999999E-3</v>
      </c>
      <c r="JE355" s="1">
        <v>2.147227</v>
      </c>
      <c r="JF355">
        <v>0.5205938</v>
      </c>
      <c r="JG355">
        <v>22.927299999999999</v>
      </c>
      <c r="JH355" s="1">
        <v>5.6400749999999996E-3</v>
      </c>
      <c r="JI355" s="1">
        <v>1.969336</v>
      </c>
      <c r="JJ355">
        <v>0.51786869999999996</v>
      </c>
      <c r="JK355">
        <v>23.530999999999999</v>
      </c>
      <c r="JL355" s="1">
        <v>5.140609E-3</v>
      </c>
      <c r="JM355" s="1">
        <v>1.804538</v>
      </c>
      <c r="JN355">
        <v>0.5158663</v>
      </c>
      <c r="JO355">
        <v>24.356549999999999</v>
      </c>
      <c r="JP355" s="1">
        <v>4.6769969999999996E-3</v>
      </c>
      <c r="JQ355" s="1">
        <v>1.6489320000000001</v>
      </c>
      <c r="JR355">
        <v>0.51445700000000005</v>
      </c>
      <c r="JS355">
        <v>25.293620000000001</v>
      </c>
      <c r="JT355" s="1">
        <v>4.2361330000000004E-3</v>
      </c>
      <c r="JU355" s="1">
        <v>1.4984489999999999</v>
      </c>
      <c r="JV355">
        <v>0.51345079999999998</v>
      </c>
      <c r="JW355">
        <v>25.74316</v>
      </c>
      <c r="JX355" s="1">
        <v>3.8114009999999999E-3</v>
      </c>
      <c r="JY355" s="1">
        <v>1.351987</v>
      </c>
      <c r="JZ355">
        <v>0.51283670000000003</v>
      </c>
      <c r="KA355">
        <v>25.776050000000001</v>
      </c>
      <c r="KB355" s="1">
        <v>3.4003089999999998E-3</v>
      </c>
      <c r="KC355" s="1">
        <v>1.208672</v>
      </c>
      <c r="KD355">
        <v>0.51248099999999996</v>
      </c>
      <c r="KE355">
        <v>25.80049</v>
      </c>
      <c r="KF355" s="1">
        <v>3.0100040000000002E-3</v>
      </c>
      <c r="KG355" s="1">
        <v>1.0717239999999999</v>
      </c>
      <c r="KH355">
        <v>0.51226799999999995</v>
      </c>
      <c r="KI355">
        <v>25.516269999999999</v>
      </c>
      <c r="KJ355" s="1">
        <v>2.6497909999999999E-3</v>
      </c>
      <c r="KK355" s="1">
        <v>0.94435360000000002</v>
      </c>
      <c r="KL355">
        <v>0.51220909999999997</v>
      </c>
      <c r="KM355">
        <v>25.581769999999999</v>
      </c>
      <c r="KN355" s="1">
        <v>2.326734E-3</v>
      </c>
      <c r="KO355" s="1">
        <v>0.82973439999999998</v>
      </c>
      <c r="KP355">
        <v>0.51280420000000004</v>
      </c>
      <c r="KQ355">
        <v>25.475760000000001</v>
      </c>
      <c r="KR355" s="1">
        <v>2.0459919999999999E-3</v>
      </c>
      <c r="KS355" s="1">
        <v>0.72901850000000001</v>
      </c>
      <c r="KT355">
        <v>0.51393979999999995</v>
      </c>
      <c r="KU355">
        <v>25.299610000000001</v>
      </c>
      <c r="KV355" s="1">
        <v>1.804724E-3</v>
      </c>
      <c r="KW355" s="1">
        <v>0.64183659999999998</v>
      </c>
      <c r="KX355">
        <v>0.51537040000000001</v>
      </c>
      <c r="KY355">
        <v>25.27983</v>
      </c>
      <c r="KZ355" s="1">
        <v>1.5965809999999999E-3</v>
      </c>
      <c r="LA355" s="1">
        <v>0.56650310000000004</v>
      </c>
      <c r="LB355">
        <v>0.51713089999999995</v>
      </c>
      <c r="LC355">
        <v>25.140350000000002</v>
      </c>
      <c r="LD355" s="1">
        <v>1.4126690000000001E-3</v>
      </c>
      <c r="LE355" s="1">
        <v>0.4999961</v>
      </c>
      <c r="LF355">
        <v>0.51917550000000001</v>
      </c>
      <c r="LG355">
        <v>25.01558</v>
      </c>
      <c r="LH355" s="1">
        <v>1.2448089999999999E-3</v>
      </c>
      <c r="LI355" s="1">
        <v>0.4393765</v>
      </c>
      <c r="LJ355">
        <v>0.52130339999999997</v>
      </c>
      <c r="LK355">
        <v>24.79063</v>
      </c>
      <c r="LL355" s="1">
        <v>1.0891659999999999E-3</v>
      </c>
      <c r="LM355" s="1">
        <v>0.38336249999999999</v>
      </c>
      <c r="LN355">
        <v>0.52364770000000005</v>
      </c>
      <c r="LO355">
        <v>24.590029999999999</v>
      </c>
      <c r="LP355" s="1">
        <v>9.4696950000000004E-4</v>
      </c>
      <c r="LQ355" s="1">
        <v>0.33215670000000003</v>
      </c>
      <c r="LR355">
        <v>0.52594589999999997</v>
      </c>
      <c r="LS355">
        <v>24.955839999999998</v>
      </c>
      <c r="LT355" s="1">
        <v>8.2162870000000005E-4</v>
      </c>
      <c r="LU355" s="1">
        <v>0.28715039999999997</v>
      </c>
      <c r="LV355">
        <v>0.52828679999999995</v>
      </c>
      <c r="LW355">
        <v>25.291879999999999</v>
      </c>
      <c r="LX355" s="1">
        <v>7.1648440000000001E-4</v>
      </c>
      <c r="LY355" s="1">
        <v>0.24936949999999999</v>
      </c>
      <c r="LZ355">
        <v>0.53041669999999996</v>
      </c>
      <c r="MA355">
        <v>25.872610000000002</v>
      </c>
      <c r="MB355" s="1">
        <v>6.3213509999999996E-4</v>
      </c>
      <c r="MC355" s="1">
        <v>0.21907550000000001</v>
      </c>
      <c r="MD355">
        <v>0.53242849999999997</v>
      </c>
      <c r="ME355">
        <v>26.449380000000001</v>
      </c>
      <c r="MF355" s="1">
        <v>5.662598E-4</v>
      </c>
      <c r="MG355" s="1">
        <v>0.1954256</v>
      </c>
      <c r="MH355">
        <v>0.53434749999999998</v>
      </c>
      <c r="MI355">
        <v>26.77854</v>
      </c>
      <c r="MJ355" s="1">
        <v>5.1432870000000001E-4</v>
      </c>
      <c r="MK355" s="1">
        <v>0.17679059999999999</v>
      </c>
      <c r="ML355">
        <v>0.53620140000000005</v>
      </c>
      <c r="MM355">
        <v>26.66779</v>
      </c>
      <c r="MN355" s="1">
        <v>4.7185260000000002E-4</v>
      </c>
      <c r="MO355" s="1">
        <v>0.1616052</v>
      </c>
      <c r="MP355">
        <v>0.53790629999999995</v>
      </c>
      <c r="MQ355">
        <v>26.636500000000002</v>
      </c>
      <c r="MR355" s="1">
        <v>4.352669E-4</v>
      </c>
      <c r="MS355" s="1">
        <v>0.14859549999999999</v>
      </c>
      <c r="MT355">
        <v>0.53957080000000002</v>
      </c>
      <c r="MU355">
        <v>26.397120000000001</v>
      </c>
      <c r="MV355" s="1">
        <v>4.0278900000000002E-4</v>
      </c>
      <c r="MW355" s="1">
        <v>0.13707720000000001</v>
      </c>
      <c r="MX355">
        <v>0.54113610000000001</v>
      </c>
      <c r="MY355">
        <v>26.377330000000001</v>
      </c>
      <c r="MZ355" s="1">
        <v>3.7347260000000001E-4</v>
      </c>
      <c r="NA355" s="1">
        <v>0.1267327</v>
      </c>
      <c r="NB355">
        <v>0.54260079999999999</v>
      </c>
      <c r="NC355">
        <v>26.457529999999998</v>
      </c>
      <c r="ND355" s="1">
        <v>3.4733259999999999E-4</v>
      </c>
      <c r="NE355" s="1">
        <v>0.117533</v>
      </c>
      <c r="NF355">
        <v>0.54260079999999999</v>
      </c>
      <c r="NG355">
        <v>26.457529999999998</v>
      </c>
      <c r="NH355" s="1">
        <v>3.4733259999999999E-4</v>
      </c>
      <c r="NI355" s="1">
        <v>0.117533</v>
      </c>
      <c r="NJ355">
        <v>0.54260079999999999</v>
      </c>
      <c r="NK355">
        <v>26.457529999999998</v>
      </c>
      <c r="NL355" s="1">
        <v>3.4733259999999999E-4</v>
      </c>
      <c r="NM355" s="1">
        <v>0.117533</v>
      </c>
      <c r="NN355">
        <v>0.54260079999999999</v>
      </c>
      <c r="NO355">
        <v>26.457529999999998</v>
      </c>
      <c r="NP355" s="1">
        <v>3.4733259999999999E-4</v>
      </c>
      <c r="NQ355" s="1">
        <v>0.117533</v>
      </c>
      <c r="NR355">
        <v>0.54260079999999999</v>
      </c>
      <c r="NS355">
        <v>26.457529999999998</v>
      </c>
      <c r="NT355" s="1">
        <v>3.4733259999999999E-4</v>
      </c>
      <c r="NU355" s="1">
        <v>0.117533</v>
      </c>
      <c r="NV355">
        <v>0.54260079999999999</v>
      </c>
      <c r="NW355">
        <v>26.457529999999998</v>
      </c>
      <c r="NX355" s="1">
        <v>3.4733259999999999E-4</v>
      </c>
      <c r="NY355" s="1">
        <v>0.117533</v>
      </c>
      <c r="NZ355">
        <v>0.54260079999999999</v>
      </c>
      <c r="OA355">
        <v>26.457529999999998</v>
      </c>
      <c r="OB355" s="1">
        <v>3.4733259999999999E-4</v>
      </c>
      <c r="OC355" s="1">
        <v>0.117533</v>
      </c>
      <c r="OD355">
        <v>0.54260079999999999</v>
      </c>
      <c r="OE355">
        <v>26.457529999999998</v>
      </c>
      <c r="OF355" s="1">
        <v>3.4733259999999999E-4</v>
      </c>
      <c r="OG355" s="1">
        <v>0.117533</v>
      </c>
      <c r="OH355">
        <v>0.54260079999999999</v>
      </c>
      <c r="OI355">
        <v>26.457529999999998</v>
      </c>
      <c r="OJ355" s="1">
        <v>3.4733259999999999E-4</v>
      </c>
      <c r="OK355" s="1">
        <v>0.117533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1.1132029999999999</v>
      </c>
      <c r="G356">
        <v>19.740279999999998</v>
      </c>
      <c r="H356">
        <v>0</v>
      </c>
      <c r="I356">
        <v>0</v>
      </c>
      <c r="J356">
        <v>1.114595</v>
      </c>
      <c r="K356">
        <v>19.927499999999998</v>
      </c>
      <c r="L356">
        <v>0</v>
      </c>
      <c r="M356">
        <v>0</v>
      </c>
      <c r="N356">
        <v>1.1163000000000001</v>
      </c>
      <c r="O356">
        <v>20.029779999999999</v>
      </c>
      <c r="P356">
        <v>0</v>
      </c>
      <c r="Q356">
        <v>0</v>
      </c>
      <c r="R356">
        <v>1.1181639999999999</v>
      </c>
      <c r="S356">
        <v>20.394349999999999</v>
      </c>
      <c r="T356">
        <v>0</v>
      </c>
      <c r="U356">
        <v>0</v>
      </c>
      <c r="V356">
        <v>1.120052</v>
      </c>
      <c r="W356">
        <v>20.92024</v>
      </c>
      <c r="X356">
        <v>0</v>
      </c>
      <c r="Y356">
        <v>0</v>
      </c>
      <c r="Z356">
        <v>1.122784</v>
      </c>
      <c r="AA356">
        <v>21.178509999999999</v>
      </c>
      <c r="AB356">
        <v>0</v>
      </c>
      <c r="AC356">
        <v>0</v>
      </c>
      <c r="AD356">
        <v>1.125699</v>
      </c>
      <c r="AE356">
        <v>21.07545</v>
      </c>
      <c r="AF356">
        <v>0</v>
      </c>
      <c r="AG356">
        <v>0</v>
      </c>
      <c r="AH356">
        <v>1.128814</v>
      </c>
      <c r="AI356">
        <v>20.8141</v>
      </c>
      <c r="AJ356">
        <v>0</v>
      </c>
      <c r="AK356">
        <v>0</v>
      </c>
      <c r="AL356">
        <v>1.132371</v>
      </c>
      <c r="AM356">
        <v>20.49437</v>
      </c>
      <c r="AN356">
        <v>0</v>
      </c>
      <c r="AO356">
        <v>0</v>
      </c>
      <c r="AP356">
        <v>1.1359969999999999</v>
      </c>
      <c r="AQ356">
        <v>20.573730000000001</v>
      </c>
      <c r="AR356">
        <v>0</v>
      </c>
      <c r="AS356">
        <v>0</v>
      </c>
      <c r="AT356">
        <v>1.1372040000000001</v>
      </c>
      <c r="AU356">
        <v>20.718129999999999</v>
      </c>
      <c r="AV356">
        <v>0</v>
      </c>
      <c r="AW356">
        <v>0</v>
      </c>
      <c r="AX356">
        <v>1.136263</v>
      </c>
      <c r="AY356">
        <v>20.999839999999999</v>
      </c>
      <c r="AZ356">
        <v>0</v>
      </c>
      <c r="BA356">
        <v>0</v>
      </c>
      <c r="BB356">
        <v>1.135372</v>
      </c>
      <c r="BC356">
        <v>21.409839999999999</v>
      </c>
      <c r="BD356">
        <v>0</v>
      </c>
      <c r="BE356">
        <v>0</v>
      </c>
      <c r="BF356">
        <v>1.13459</v>
      </c>
      <c r="BG356">
        <v>21.497599999999998</v>
      </c>
      <c r="BH356">
        <v>0</v>
      </c>
      <c r="BI356">
        <v>0</v>
      </c>
      <c r="BJ356">
        <v>1.1336409999999999</v>
      </c>
      <c r="BK356">
        <v>21.409870000000002</v>
      </c>
      <c r="BL356">
        <v>0</v>
      </c>
      <c r="BM356">
        <v>0</v>
      </c>
      <c r="BN356">
        <v>1.132571</v>
      </c>
      <c r="BO356">
        <v>21.18347</v>
      </c>
      <c r="BP356">
        <v>0</v>
      </c>
      <c r="BQ356">
        <v>0</v>
      </c>
      <c r="BR356">
        <v>1.131284</v>
      </c>
      <c r="BS356">
        <v>20.96612</v>
      </c>
      <c r="BT356">
        <v>2.9549380000000001E-38</v>
      </c>
      <c r="BU356">
        <v>5.0785150000000002E-36</v>
      </c>
      <c r="BV356">
        <v>1.129866</v>
      </c>
      <c r="BW356">
        <v>20.820170000000001</v>
      </c>
      <c r="BX356">
        <v>7.8198280000000004E-26</v>
      </c>
      <c r="BY356">
        <v>1.3739530000000001E-23</v>
      </c>
      <c r="BZ356">
        <v>1.128242</v>
      </c>
      <c r="CA356">
        <v>20.998349999999999</v>
      </c>
      <c r="CB356" s="1">
        <v>1.3308740000000001E-20</v>
      </c>
      <c r="CC356" s="1">
        <v>2.615026E-18</v>
      </c>
      <c r="CD356">
        <v>1.126487</v>
      </c>
      <c r="CE356">
        <v>21.11214</v>
      </c>
      <c r="CF356" s="1">
        <v>4.5017520000000001E-13</v>
      </c>
      <c r="CG356" s="1">
        <v>8.8385729999999995E-11</v>
      </c>
      <c r="CH356">
        <v>1.124628</v>
      </c>
      <c r="CI356">
        <v>21.269500000000001</v>
      </c>
      <c r="CJ356" s="1">
        <v>3.1321770000000001E-9</v>
      </c>
      <c r="CK356" s="1">
        <v>6.6898180000000002E-7</v>
      </c>
      <c r="CL356">
        <v>1.1225039999999999</v>
      </c>
      <c r="CM356">
        <v>21.22541</v>
      </c>
      <c r="CN356" s="1">
        <v>1.9913689999999999E-6</v>
      </c>
      <c r="CO356" s="1">
        <v>4.4799480000000001E-4</v>
      </c>
      <c r="CP356">
        <v>1.120377</v>
      </c>
      <c r="CQ356">
        <v>21.140139999999999</v>
      </c>
      <c r="CR356" s="1">
        <v>2.879297E-4</v>
      </c>
      <c r="CS356" s="1">
        <v>6.7533689999999993E-2</v>
      </c>
      <c r="CT356">
        <v>1.1180429999999999</v>
      </c>
      <c r="CU356">
        <v>20.897359999999999</v>
      </c>
      <c r="CV356" s="1">
        <v>1.38341E-2</v>
      </c>
      <c r="CW356" s="1">
        <v>3.3614419999999998</v>
      </c>
      <c r="CX356">
        <v>1.1153500000000001</v>
      </c>
      <c r="CY356">
        <v>20.536079999999998</v>
      </c>
      <c r="CZ356" s="1">
        <v>0.27318910000000002</v>
      </c>
      <c r="DA356" s="1">
        <v>68.433909999999997</v>
      </c>
      <c r="DB356">
        <v>1.112446</v>
      </c>
      <c r="DC356">
        <v>20.257079999999998</v>
      </c>
      <c r="DD356" s="1">
        <v>2.5582319999999998</v>
      </c>
      <c r="DE356">
        <v>659.14959999999996</v>
      </c>
      <c r="DF356">
        <v>1.1085259999999999</v>
      </c>
      <c r="DG356">
        <v>20.244070000000001</v>
      </c>
      <c r="DH356" s="1">
        <v>12.66399</v>
      </c>
      <c r="DI356">
        <v>3348.1880000000001</v>
      </c>
      <c r="DJ356">
        <v>1.103485</v>
      </c>
      <c r="DK356">
        <v>20.268750000000001</v>
      </c>
      <c r="DL356">
        <v>35.993099999999998</v>
      </c>
      <c r="DM356">
        <v>9755.6830000000009</v>
      </c>
      <c r="DN356">
        <v>1.0969089999999999</v>
      </c>
      <c r="DO356">
        <v>20.465070000000001</v>
      </c>
      <c r="DP356">
        <v>63.052880000000002</v>
      </c>
      <c r="DQ356">
        <v>17501.490000000002</v>
      </c>
      <c r="DR356">
        <v>1.0897250000000001</v>
      </c>
      <c r="DS356">
        <v>20.35332</v>
      </c>
      <c r="DT356">
        <v>72.621440000000007</v>
      </c>
      <c r="DU356">
        <v>20603.62</v>
      </c>
      <c r="DV356">
        <v>1.083035</v>
      </c>
      <c r="DW356">
        <v>20.241990000000001</v>
      </c>
      <c r="DX356">
        <v>57.85633</v>
      </c>
      <c r="DY356">
        <v>16663.68</v>
      </c>
      <c r="DZ356">
        <v>1.0769029999999999</v>
      </c>
      <c r="EA356">
        <v>20.069769999999998</v>
      </c>
      <c r="EB356">
        <v>33.80865</v>
      </c>
      <c r="EC356">
        <v>9979.6460000000006</v>
      </c>
      <c r="ED356">
        <v>1.070573</v>
      </c>
      <c r="EE356">
        <v>19.761240000000001</v>
      </c>
      <c r="EF356">
        <v>14.98629</v>
      </c>
      <c r="EG356">
        <v>4525.4579999999996</v>
      </c>
      <c r="EH356">
        <v>1.0641830000000001</v>
      </c>
      <c r="EI356">
        <v>19.81352</v>
      </c>
      <c r="EJ356">
        <v>5.2474470000000002</v>
      </c>
      <c r="EK356">
        <v>1612.3230000000001</v>
      </c>
      <c r="EL356">
        <v>1.0587439999999999</v>
      </c>
      <c r="EM356">
        <v>19.749870000000001</v>
      </c>
      <c r="EN356">
        <v>1.5227470000000001</v>
      </c>
      <c r="EO356">
        <v>473.2799</v>
      </c>
      <c r="EP356">
        <v>1.053952</v>
      </c>
      <c r="EQ356">
        <v>19.751660000000001</v>
      </c>
      <c r="ER356">
        <v>0.40338849999999998</v>
      </c>
      <c r="ES356">
        <v>125.6514</v>
      </c>
      <c r="ET356">
        <v>1.0494460000000001</v>
      </c>
      <c r="EU356">
        <v>19.956510000000002</v>
      </c>
      <c r="EV356">
        <v>0.12576970000000001</v>
      </c>
      <c r="EW356">
        <v>38.450420000000001</v>
      </c>
      <c r="EX356">
        <v>1.0459000000000001</v>
      </c>
      <c r="EY356">
        <v>19.932459999999999</v>
      </c>
      <c r="EZ356">
        <v>6.5740800000000002E-2</v>
      </c>
      <c r="FA356">
        <v>19.27017</v>
      </c>
      <c r="FB356">
        <v>1.0431889999999999</v>
      </c>
      <c r="FC356">
        <v>19.687519999999999</v>
      </c>
      <c r="FD356">
        <v>5.3864229999999999E-2</v>
      </c>
      <c r="FE356">
        <v>15.560779999999999</v>
      </c>
      <c r="FF356">
        <v>1.041555</v>
      </c>
      <c r="FG356">
        <v>19.468830000000001</v>
      </c>
      <c r="FH356">
        <v>5.1406920000000002E-2</v>
      </c>
      <c r="FI356">
        <v>14.76418</v>
      </c>
      <c r="FJ356">
        <v>1.033765</v>
      </c>
      <c r="FK356">
        <v>19.26671</v>
      </c>
      <c r="FL356">
        <v>5.0365979999999998E-2</v>
      </c>
      <c r="FM356">
        <v>14.46438</v>
      </c>
      <c r="FN356">
        <v>1.0257860000000001</v>
      </c>
      <c r="FO356">
        <v>19.689489999999999</v>
      </c>
      <c r="FP356" s="1">
        <v>4.897493E-2</v>
      </c>
      <c r="FQ356">
        <v>14.07394</v>
      </c>
      <c r="FR356">
        <v>1.017223</v>
      </c>
      <c r="FS356">
        <v>20.098320000000001</v>
      </c>
      <c r="FT356" s="1">
        <v>4.6669889999999999E-2</v>
      </c>
      <c r="FU356">
        <v>13.4339</v>
      </c>
      <c r="FV356">
        <v>1.0084869999999999</v>
      </c>
      <c r="FW356">
        <v>20.588819999999998</v>
      </c>
      <c r="FX356" s="1">
        <v>4.361686E-2</v>
      </c>
      <c r="FY356">
        <v>12.58301</v>
      </c>
      <c r="FZ356">
        <v>0.99918370000000001</v>
      </c>
      <c r="GA356">
        <v>21.06475</v>
      </c>
      <c r="GB356" s="1">
        <v>4.021226E-2</v>
      </c>
      <c r="GC356">
        <v>11.62656</v>
      </c>
      <c r="GD356">
        <v>0.99044810000000005</v>
      </c>
      <c r="GE356">
        <v>21.031849999999999</v>
      </c>
      <c r="GF356" s="1">
        <v>3.6803759999999998E-2</v>
      </c>
      <c r="GG356" s="1">
        <v>10.668659999999999</v>
      </c>
      <c r="GH356">
        <v>0.98213119999999998</v>
      </c>
      <c r="GI356">
        <v>20.734159999999999</v>
      </c>
      <c r="GJ356" s="1">
        <v>3.354559E-2</v>
      </c>
      <c r="GK356" s="1">
        <v>9.7474460000000001</v>
      </c>
      <c r="GL356">
        <v>0.97401859999999996</v>
      </c>
      <c r="GM356">
        <v>20.384250000000002</v>
      </c>
      <c r="GN356" s="1">
        <v>3.0524249999999999E-2</v>
      </c>
      <c r="GO356" s="1">
        <v>8.8884640000000008</v>
      </c>
      <c r="GP356">
        <v>0.96568330000000002</v>
      </c>
      <c r="GQ356">
        <v>20.06147</v>
      </c>
      <c r="GR356" s="1">
        <v>2.7756619999999999E-2</v>
      </c>
      <c r="GS356" s="1">
        <v>8.0999079999999992</v>
      </c>
      <c r="GT356">
        <v>0.95706959999999996</v>
      </c>
      <c r="GU356">
        <v>20.505330000000001</v>
      </c>
      <c r="GV356" s="1">
        <v>2.524063E-2</v>
      </c>
      <c r="GW356" s="1">
        <v>7.3814169999999999</v>
      </c>
      <c r="GX356">
        <v>0.94793159999999999</v>
      </c>
      <c r="GY356">
        <v>21.015000000000001</v>
      </c>
      <c r="GZ356" s="1">
        <v>2.2935110000000002E-2</v>
      </c>
      <c r="HA356" s="1">
        <v>6.7284949999999997</v>
      </c>
      <c r="HB356">
        <v>0.93854079999999995</v>
      </c>
      <c r="HC356">
        <v>21.74089</v>
      </c>
      <c r="HD356" s="1">
        <v>2.0842920000000001E-2</v>
      </c>
      <c r="HE356" s="1">
        <v>6.1349729999999996</v>
      </c>
      <c r="HF356">
        <v>0.92862979999999995</v>
      </c>
      <c r="HG356">
        <v>22.411580000000001</v>
      </c>
      <c r="HH356" s="1">
        <v>1.895171E-2</v>
      </c>
      <c r="HI356" s="1">
        <v>5.6018840000000001</v>
      </c>
      <c r="HJ356">
        <v>0.91847959999999995</v>
      </c>
      <c r="HK356">
        <v>22.528839999999999</v>
      </c>
      <c r="HL356" s="1">
        <v>1.7241800000000002E-2</v>
      </c>
      <c r="HM356" s="1">
        <v>5.1186160000000003</v>
      </c>
      <c r="HN356">
        <v>0.90744309999999995</v>
      </c>
      <c r="HO356">
        <v>22.26792</v>
      </c>
      <c r="HP356" s="1">
        <v>1.5687619999999999E-2</v>
      </c>
      <c r="HQ356" s="1">
        <v>4.6885370000000002</v>
      </c>
      <c r="HR356">
        <v>0.89840549999999997</v>
      </c>
      <c r="HS356">
        <v>21.911100000000001</v>
      </c>
      <c r="HT356" s="1">
        <v>1.430232E-2</v>
      </c>
      <c r="HU356" s="1">
        <v>4.2924759999999997</v>
      </c>
      <c r="HV356">
        <v>0.88915370000000005</v>
      </c>
      <c r="HW356">
        <v>21.498090000000001</v>
      </c>
      <c r="HX356" s="1">
        <v>1.304075E-2</v>
      </c>
      <c r="HY356" s="1">
        <v>3.931489</v>
      </c>
      <c r="HZ356">
        <v>0.87990780000000002</v>
      </c>
      <c r="IA356">
        <v>21.726649999999999</v>
      </c>
      <c r="IB356" s="1">
        <v>1.189631E-2</v>
      </c>
      <c r="IC356" s="1">
        <v>3.604346</v>
      </c>
      <c r="ID356">
        <v>0.87068069999999997</v>
      </c>
      <c r="IE356">
        <v>21.51211</v>
      </c>
      <c r="IF356" s="1">
        <v>1.0854340000000001E-2</v>
      </c>
      <c r="IG356" s="1">
        <v>3.3055279999999998</v>
      </c>
      <c r="IH356">
        <v>0.86064099999999999</v>
      </c>
      <c r="II356">
        <v>22.163460000000001</v>
      </c>
      <c r="IJ356" s="1">
        <v>9.8968619999999993E-3</v>
      </c>
      <c r="IK356" s="1">
        <v>3.035282</v>
      </c>
      <c r="IL356">
        <v>0.85003859999999998</v>
      </c>
      <c r="IM356">
        <v>22.68092</v>
      </c>
      <c r="IN356" s="1">
        <v>9.0181459999999995E-3</v>
      </c>
      <c r="IO356" s="1">
        <v>2.78816</v>
      </c>
      <c r="IP356">
        <v>0.83948299999999998</v>
      </c>
      <c r="IQ356">
        <v>22.82629</v>
      </c>
      <c r="IR356" s="1">
        <v>8.2103430000000002E-3</v>
      </c>
      <c r="IS356" s="1">
        <v>2.559787</v>
      </c>
      <c r="IT356">
        <v>0.82933129999999999</v>
      </c>
      <c r="IU356">
        <v>22.773790000000002</v>
      </c>
      <c r="IV356" s="1">
        <v>7.4771439999999998E-3</v>
      </c>
      <c r="IW356" s="1">
        <v>2.3512569999999999</v>
      </c>
      <c r="IX356">
        <v>0.81972769999999995</v>
      </c>
      <c r="IY356">
        <v>22.571760000000001</v>
      </c>
      <c r="IZ356" s="1">
        <v>6.8093210000000001E-3</v>
      </c>
      <c r="JA356" s="1">
        <v>2.1599499999999998</v>
      </c>
      <c r="JB356">
        <v>0.81117419999999996</v>
      </c>
      <c r="JC356">
        <v>22.38025</v>
      </c>
      <c r="JD356" s="1">
        <v>6.2025329999999997E-3</v>
      </c>
      <c r="JE356" s="1">
        <v>1.982286</v>
      </c>
      <c r="JF356">
        <v>0.80323789999999995</v>
      </c>
      <c r="JG356">
        <v>22.991209999999999</v>
      </c>
      <c r="JH356" s="1">
        <v>5.6523490000000001E-3</v>
      </c>
      <c r="JI356" s="1">
        <v>1.8197920000000001</v>
      </c>
      <c r="JJ356">
        <v>0.79642690000000005</v>
      </c>
      <c r="JK356">
        <v>23.61739</v>
      </c>
      <c r="JL356" s="1">
        <v>5.1516790000000002E-3</v>
      </c>
      <c r="JM356" s="1">
        <v>1.669076</v>
      </c>
      <c r="JN356">
        <v>0.79090139999999998</v>
      </c>
      <c r="JO356">
        <v>24.43159</v>
      </c>
      <c r="JP356" s="1">
        <v>4.6880680000000001E-3</v>
      </c>
      <c r="JQ356" s="1">
        <v>1.526999</v>
      </c>
      <c r="JR356">
        <v>0.78648819999999997</v>
      </c>
      <c r="JS356">
        <v>25.34985</v>
      </c>
      <c r="JT356" s="1">
        <v>4.2474390000000004E-3</v>
      </c>
      <c r="JU356" s="1">
        <v>1.3890739999999999</v>
      </c>
      <c r="JV356">
        <v>0.78290630000000005</v>
      </c>
      <c r="JW356">
        <v>25.77514</v>
      </c>
      <c r="JX356" s="1">
        <v>3.823257E-3</v>
      </c>
      <c r="JY356" s="1">
        <v>1.2547710000000001</v>
      </c>
      <c r="JZ356">
        <v>0.78013940000000004</v>
      </c>
      <c r="KA356">
        <v>25.776710000000001</v>
      </c>
      <c r="KB356" s="1">
        <v>3.4124720000000002E-3</v>
      </c>
      <c r="KC356" s="1">
        <v>1.12293</v>
      </c>
      <c r="KD356">
        <v>0.77790380000000003</v>
      </c>
      <c r="KE356">
        <v>25.80555</v>
      </c>
      <c r="KF356" s="1">
        <v>3.0221110000000001E-3</v>
      </c>
      <c r="KG356" s="1">
        <v>0.99678529999999999</v>
      </c>
      <c r="KH356">
        <v>0.77631689999999998</v>
      </c>
      <c r="KI356">
        <v>25.545829999999999</v>
      </c>
      <c r="KJ356" s="1">
        <v>2.6612099999999998E-3</v>
      </c>
      <c r="KK356" s="1">
        <v>0.87880009999999997</v>
      </c>
      <c r="KL356">
        <v>0.77515889999999998</v>
      </c>
      <c r="KM356">
        <v>25.62921</v>
      </c>
      <c r="KN356" s="1">
        <v>2.3368350000000002E-3</v>
      </c>
      <c r="KO356" s="1">
        <v>0.77233870000000004</v>
      </c>
      <c r="KP356">
        <v>0.77515230000000002</v>
      </c>
      <c r="KQ356">
        <v>25.54664</v>
      </c>
      <c r="KR356" s="1">
        <v>2.054939E-3</v>
      </c>
      <c r="KS356" s="1">
        <v>0.67847930000000001</v>
      </c>
      <c r="KT356">
        <v>0.77610520000000005</v>
      </c>
      <c r="KU356">
        <v>25.32985</v>
      </c>
      <c r="KV356" s="1">
        <v>1.8126049999999999E-3</v>
      </c>
      <c r="KW356" s="1">
        <v>0.59707390000000005</v>
      </c>
      <c r="KX356">
        <v>0.77728870000000005</v>
      </c>
      <c r="KY356">
        <v>25.297329999999999</v>
      </c>
      <c r="KZ356" s="1">
        <v>1.6033589999999999E-3</v>
      </c>
      <c r="LA356" s="1">
        <v>0.52687200000000001</v>
      </c>
      <c r="LB356">
        <v>0.77908440000000001</v>
      </c>
      <c r="LC356">
        <v>25.135359999999999</v>
      </c>
      <c r="LD356" s="1">
        <v>1.41895E-3</v>
      </c>
      <c r="LE356" s="1">
        <v>0.46504620000000002</v>
      </c>
      <c r="LF356">
        <v>0.78133710000000001</v>
      </c>
      <c r="LG356">
        <v>24.997019999999999</v>
      </c>
      <c r="LH356" s="1">
        <v>1.250917E-3</v>
      </c>
      <c r="LI356" s="1">
        <v>0.40878900000000001</v>
      </c>
      <c r="LJ356">
        <v>0.78378630000000005</v>
      </c>
      <c r="LK356">
        <v>24.783850000000001</v>
      </c>
      <c r="LL356" s="1">
        <v>1.0950300000000001E-3</v>
      </c>
      <c r="LM356" s="1">
        <v>0.35682370000000002</v>
      </c>
      <c r="LN356">
        <v>0.78680039999999996</v>
      </c>
      <c r="LO356">
        <v>24.590029999999999</v>
      </c>
      <c r="LP356" s="1">
        <v>9.5253199999999997E-4</v>
      </c>
      <c r="LQ356" s="1">
        <v>0.30916919999999998</v>
      </c>
      <c r="LR356">
        <v>0.78968349999999998</v>
      </c>
      <c r="LS356">
        <v>25.00647</v>
      </c>
      <c r="LT356" s="1">
        <v>8.2645080000000001E-4</v>
      </c>
      <c r="LU356" s="1">
        <v>0.26720680000000002</v>
      </c>
      <c r="LV356">
        <v>0.79279739999999999</v>
      </c>
      <c r="LW356">
        <v>25.369800000000001</v>
      </c>
      <c r="LX356" s="1">
        <v>7.2039580000000003E-4</v>
      </c>
      <c r="LY356" s="1">
        <v>0.231823</v>
      </c>
      <c r="LZ356">
        <v>0.79576230000000003</v>
      </c>
      <c r="MA356">
        <v>25.944479999999999</v>
      </c>
      <c r="MB356" s="1">
        <v>6.3509359999999997E-4</v>
      </c>
      <c r="MC356" s="1">
        <v>0.2033528</v>
      </c>
      <c r="MD356">
        <v>0.79854080000000005</v>
      </c>
      <c r="ME356">
        <v>26.50347</v>
      </c>
      <c r="MF356" s="1">
        <v>5.6837559999999997E-4</v>
      </c>
      <c r="MG356" s="1">
        <v>0.1811335</v>
      </c>
      <c r="MH356">
        <v>0.80145109999999997</v>
      </c>
      <c r="MI356">
        <v>26.810140000000001</v>
      </c>
      <c r="MJ356" s="1">
        <v>5.1590710000000005E-4</v>
      </c>
      <c r="MK356" s="1">
        <v>0.16361539999999999</v>
      </c>
      <c r="ML356">
        <v>0.80420950000000002</v>
      </c>
      <c r="MM356">
        <v>26.66789</v>
      </c>
      <c r="MN356" s="1">
        <v>4.731041E-4</v>
      </c>
      <c r="MO356" s="1">
        <v>0.1494074</v>
      </c>
      <c r="MP356">
        <v>0.80678459999999996</v>
      </c>
      <c r="MQ356">
        <v>26.63654</v>
      </c>
      <c r="MR356" s="1">
        <v>4.3631600000000002E-4</v>
      </c>
      <c r="MS356" s="1">
        <v>0.1372698</v>
      </c>
      <c r="MT356">
        <v>0.80933869999999997</v>
      </c>
      <c r="MU356">
        <v>26.414000000000001</v>
      </c>
      <c r="MV356" s="1">
        <v>4.0373900000000002E-4</v>
      </c>
      <c r="MW356" s="1">
        <v>0.12655949999999999</v>
      </c>
      <c r="MX356">
        <v>0.81163660000000004</v>
      </c>
      <c r="MY356">
        <v>26.419820000000001</v>
      </c>
      <c r="MZ356" s="1">
        <v>3.7432010000000001E-4</v>
      </c>
      <c r="NA356" s="1">
        <v>0.1169425</v>
      </c>
      <c r="NB356">
        <v>0.81371459999999995</v>
      </c>
      <c r="NC356">
        <v>26.525020000000001</v>
      </c>
      <c r="ND356" s="1">
        <v>3.48072E-4</v>
      </c>
      <c r="NE356" s="1">
        <v>0.1083895</v>
      </c>
      <c r="NF356">
        <v>0.81371459999999995</v>
      </c>
      <c r="NG356">
        <v>26.525020000000001</v>
      </c>
      <c r="NH356" s="1">
        <v>3.48072E-4</v>
      </c>
      <c r="NI356" s="1">
        <v>0.1083895</v>
      </c>
      <c r="NJ356">
        <v>0.81371459999999995</v>
      </c>
      <c r="NK356">
        <v>26.525020000000001</v>
      </c>
      <c r="NL356" s="1">
        <v>3.48072E-4</v>
      </c>
      <c r="NM356" s="1">
        <v>0.1083895</v>
      </c>
      <c r="NN356">
        <v>0.81371459999999995</v>
      </c>
      <c r="NO356">
        <v>26.525020000000001</v>
      </c>
      <c r="NP356" s="1">
        <v>3.48072E-4</v>
      </c>
      <c r="NQ356" s="1">
        <v>0.1083895</v>
      </c>
      <c r="NR356">
        <v>0.81371459999999995</v>
      </c>
      <c r="NS356">
        <v>26.525020000000001</v>
      </c>
      <c r="NT356" s="1">
        <v>3.48072E-4</v>
      </c>
      <c r="NU356" s="1">
        <v>0.1083895</v>
      </c>
      <c r="NV356">
        <v>0.81371459999999995</v>
      </c>
      <c r="NW356">
        <v>26.525020000000001</v>
      </c>
      <c r="NX356" s="1">
        <v>3.48072E-4</v>
      </c>
      <c r="NY356" s="1">
        <v>0.1083895</v>
      </c>
      <c r="NZ356">
        <v>0.81371459999999995</v>
      </c>
      <c r="OA356">
        <v>26.525020000000001</v>
      </c>
      <c r="OB356" s="1">
        <v>3.48072E-4</v>
      </c>
      <c r="OC356" s="1">
        <v>0.1083895</v>
      </c>
      <c r="OD356">
        <v>0.81371459999999995</v>
      </c>
      <c r="OE356">
        <v>26.525020000000001</v>
      </c>
      <c r="OF356" s="1">
        <v>3.48072E-4</v>
      </c>
      <c r="OG356" s="1">
        <v>0.1083895</v>
      </c>
      <c r="OH356">
        <v>0.81371459999999995</v>
      </c>
      <c r="OI356">
        <v>26.525020000000001</v>
      </c>
      <c r="OJ356" s="1">
        <v>3.48072E-4</v>
      </c>
      <c r="OK356" s="1">
        <v>0.1083895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0.70473799999999998</v>
      </c>
      <c r="G357">
        <v>20.071429999999999</v>
      </c>
      <c r="H357">
        <v>0</v>
      </c>
      <c r="I357">
        <v>0</v>
      </c>
      <c r="J357">
        <v>0.70491190000000004</v>
      </c>
      <c r="K357">
        <v>20.301870000000001</v>
      </c>
      <c r="L357">
        <v>0</v>
      </c>
      <c r="M357">
        <v>0</v>
      </c>
      <c r="N357">
        <v>0.70529280000000005</v>
      </c>
      <c r="O357">
        <v>20.43244</v>
      </c>
      <c r="P357">
        <v>0</v>
      </c>
      <c r="Q357">
        <v>0</v>
      </c>
      <c r="R357">
        <v>0.70573430000000004</v>
      </c>
      <c r="S357">
        <v>20.81372</v>
      </c>
      <c r="T357">
        <v>0</v>
      </c>
      <c r="U357">
        <v>0</v>
      </c>
      <c r="V357">
        <v>0.7061636</v>
      </c>
      <c r="W357">
        <v>21.36215</v>
      </c>
      <c r="X357">
        <v>0</v>
      </c>
      <c r="Y357">
        <v>0</v>
      </c>
      <c r="Z357">
        <v>0.70632799999999996</v>
      </c>
      <c r="AA357">
        <v>21.61167</v>
      </c>
      <c r="AB357">
        <v>0</v>
      </c>
      <c r="AC357">
        <v>0</v>
      </c>
      <c r="AD357">
        <v>0.70648040000000001</v>
      </c>
      <c r="AE357">
        <v>21.486360000000001</v>
      </c>
      <c r="AF357">
        <v>0</v>
      </c>
      <c r="AG357">
        <v>0</v>
      </c>
      <c r="AH357">
        <v>0.70679519999999996</v>
      </c>
      <c r="AI357">
        <v>21.196929999999998</v>
      </c>
      <c r="AJ357">
        <v>0</v>
      </c>
      <c r="AK357">
        <v>0</v>
      </c>
      <c r="AL357">
        <v>0.70721080000000003</v>
      </c>
      <c r="AM357">
        <v>20.842490000000002</v>
      </c>
      <c r="AN357">
        <v>0</v>
      </c>
      <c r="AO357">
        <v>0</v>
      </c>
      <c r="AP357">
        <v>0.70763819999999999</v>
      </c>
      <c r="AQ357">
        <v>20.92558</v>
      </c>
      <c r="AR357">
        <v>0</v>
      </c>
      <c r="AS357">
        <v>0</v>
      </c>
      <c r="AT357">
        <v>0.70801060000000005</v>
      </c>
      <c r="AU357">
        <v>21.074159999999999</v>
      </c>
      <c r="AV357">
        <v>0</v>
      </c>
      <c r="AW357">
        <v>0</v>
      </c>
      <c r="AX357">
        <v>0.70846589999999998</v>
      </c>
      <c r="AY357">
        <v>21.358640000000001</v>
      </c>
      <c r="AZ357">
        <v>0</v>
      </c>
      <c r="BA357">
        <v>0</v>
      </c>
      <c r="BB357">
        <v>0.70901099999999995</v>
      </c>
      <c r="BC357">
        <v>21.786560000000001</v>
      </c>
      <c r="BD357">
        <v>0</v>
      </c>
      <c r="BE357">
        <v>0</v>
      </c>
      <c r="BF357">
        <v>0.70962210000000003</v>
      </c>
      <c r="BG357">
        <v>21.871939999999999</v>
      </c>
      <c r="BH357">
        <v>0</v>
      </c>
      <c r="BI357">
        <v>0</v>
      </c>
      <c r="BJ357">
        <v>0.71014010000000005</v>
      </c>
      <c r="BK357">
        <v>21.767900000000001</v>
      </c>
      <c r="BL357">
        <v>0</v>
      </c>
      <c r="BM357">
        <v>0</v>
      </c>
      <c r="BN357">
        <v>0.71062069999999999</v>
      </c>
      <c r="BO357">
        <v>21.510660000000001</v>
      </c>
      <c r="BP357">
        <v>0</v>
      </c>
      <c r="BQ357">
        <v>0</v>
      </c>
      <c r="BR357">
        <v>0.71099789999999996</v>
      </c>
      <c r="BS357">
        <v>21.24409</v>
      </c>
      <c r="BT357">
        <v>0</v>
      </c>
      <c r="BU357">
        <v>9.3660889999999992E-37</v>
      </c>
      <c r="BV357">
        <v>0.71125859999999996</v>
      </c>
      <c r="BW357">
        <v>21.06</v>
      </c>
      <c r="BX357">
        <v>1.466829E-26</v>
      </c>
      <c r="BY357">
        <v>3.3490229999999997E-24</v>
      </c>
      <c r="BZ357">
        <v>0.71138509999999999</v>
      </c>
      <c r="CA357">
        <v>21.21894</v>
      </c>
      <c r="CB357" s="1">
        <v>3.8124509999999998E-21</v>
      </c>
      <c r="CC357" s="1">
        <v>9.9267969999999997E-19</v>
      </c>
      <c r="CD357">
        <v>0.71143540000000005</v>
      </c>
      <c r="CE357">
        <v>21.31794</v>
      </c>
      <c r="CF357" s="1">
        <v>1.972208E-13</v>
      </c>
      <c r="CG357" s="1">
        <v>4.0330859999999997E-11</v>
      </c>
      <c r="CH357">
        <v>0.71137249999999996</v>
      </c>
      <c r="CI357">
        <v>21.475770000000001</v>
      </c>
      <c r="CJ357" s="1">
        <v>1.7318829999999999E-9</v>
      </c>
      <c r="CK357" s="1">
        <v>3.7488749999999997E-7</v>
      </c>
      <c r="CL357">
        <v>0.71119840000000001</v>
      </c>
      <c r="CM357">
        <v>21.432690000000001</v>
      </c>
      <c r="CN357" s="1">
        <v>1.240222E-6</v>
      </c>
      <c r="CO357" s="1">
        <v>2.7883219999999998E-4</v>
      </c>
      <c r="CP357">
        <v>0.71100779999999997</v>
      </c>
      <c r="CQ357">
        <v>21.349430000000002</v>
      </c>
      <c r="CR357" s="1">
        <v>1.957703E-4</v>
      </c>
      <c r="CS357" s="1">
        <v>4.5421250000000003E-2</v>
      </c>
      <c r="CT357">
        <v>0.71070509999999998</v>
      </c>
      <c r="CU357">
        <v>21.098960000000002</v>
      </c>
      <c r="CV357" s="1">
        <v>1.010373E-2</v>
      </c>
      <c r="CW357" s="1">
        <v>2.4077929999999999</v>
      </c>
      <c r="CX357">
        <v>0.71022850000000004</v>
      </c>
      <c r="CY357">
        <v>20.714749999999999</v>
      </c>
      <c r="CZ357" s="1">
        <v>0.21216450000000001</v>
      </c>
      <c r="DA357" s="1">
        <v>51.73169</v>
      </c>
      <c r="DB357">
        <v>0.7094028</v>
      </c>
      <c r="DC357">
        <v>20.428280000000001</v>
      </c>
      <c r="DD357" s="1">
        <v>2.0970070000000001</v>
      </c>
      <c r="DE357">
        <v>522.36189999999999</v>
      </c>
      <c r="DF357">
        <v>0.708013</v>
      </c>
      <c r="DG357">
        <v>20.42192</v>
      </c>
      <c r="DH357" s="1">
        <v>10.89392</v>
      </c>
      <c r="DI357">
        <v>2766.41</v>
      </c>
      <c r="DJ357">
        <v>0.70593720000000004</v>
      </c>
      <c r="DK357">
        <v>20.464459999999999</v>
      </c>
      <c r="DL357">
        <v>32.344320000000003</v>
      </c>
      <c r="DM357">
        <v>8368.36</v>
      </c>
      <c r="DN357">
        <v>0.7029881</v>
      </c>
      <c r="DO357">
        <v>20.681930000000001</v>
      </c>
      <c r="DP357">
        <v>58.93262</v>
      </c>
      <c r="DQ357">
        <v>15519.59</v>
      </c>
      <c r="DR357">
        <v>0.69972520000000005</v>
      </c>
      <c r="DS357">
        <v>20.57827</v>
      </c>
      <c r="DT357">
        <v>70.322249999999997</v>
      </c>
      <c r="DU357">
        <v>18815.77</v>
      </c>
      <c r="DV357">
        <v>0.69619880000000001</v>
      </c>
      <c r="DW357">
        <v>20.470030000000001</v>
      </c>
      <c r="DX357">
        <v>58.222839999999998</v>
      </c>
      <c r="DY357">
        <v>15735.03</v>
      </c>
      <c r="DZ357">
        <v>0.69282869999999996</v>
      </c>
      <c r="EA357">
        <v>20.32152</v>
      </c>
      <c r="EB357">
        <v>34.777340000000002</v>
      </c>
      <c r="EC357">
        <v>9575.6270000000004</v>
      </c>
      <c r="ED357">
        <v>0.6894922</v>
      </c>
      <c r="EE357">
        <v>20.023589999999999</v>
      </c>
      <c r="EF357">
        <v>15.728350000000001</v>
      </c>
      <c r="EG357">
        <v>4398.0169999999998</v>
      </c>
      <c r="EH357">
        <v>0.68628940000000005</v>
      </c>
      <c r="EI357">
        <v>20.096609999999998</v>
      </c>
      <c r="EJ357">
        <v>5.589385</v>
      </c>
      <c r="EK357">
        <v>1568.577</v>
      </c>
      <c r="EL357">
        <v>0.68388930000000003</v>
      </c>
      <c r="EM357">
        <v>20.05763</v>
      </c>
      <c r="EN357">
        <v>1.637653</v>
      </c>
      <c r="EO357">
        <v>458.14030000000002</v>
      </c>
      <c r="EP357">
        <v>0.68208310000000005</v>
      </c>
      <c r="EQ357">
        <v>20.065110000000001</v>
      </c>
      <c r="ER357">
        <v>0.43446000000000001</v>
      </c>
      <c r="ES357">
        <v>120.9109</v>
      </c>
      <c r="ET357">
        <v>0.68060319999999996</v>
      </c>
      <c r="EU357">
        <v>20.298390000000001</v>
      </c>
      <c r="EV357">
        <v>0.1328888</v>
      </c>
      <c r="EW357">
        <v>36.743319999999997</v>
      </c>
      <c r="EX357">
        <v>0.67943350000000002</v>
      </c>
      <c r="EY357">
        <v>20.291</v>
      </c>
      <c r="EZ357">
        <v>6.6606739999999998E-2</v>
      </c>
      <c r="FA357">
        <v>17.736440000000002</v>
      </c>
      <c r="FB357">
        <v>0.67856559999999999</v>
      </c>
      <c r="FC357">
        <v>20.029409999999999</v>
      </c>
      <c r="FD357">
        <v>5.2600040000000001E-2</v>
      </c>
      <c r="FE357">
        <v>13.79851</v>
      </c>
      <c r="FF357">
        <v>0.67846819999999997</v>
      </c>
      <c r="FG357">
        <v>19.798380000000002</v>
      </c>
      <c r="FH357">
        <v>4.9810790000000001E-2</v>
      </c>
      <c r="FI357">
        <v>12.980130000000001</v>
      </c>
      <c r="FJ357">
        <v>0.67850520000000003</v>
      </c>
      <c r="FK357">
        <v>19.57104</v>
      </c>
      <c r="FL357">
        <v>4.8775829999999999E-2</v>
      </c>
      <c r="FM357">
        <v>12.66629</v>
      </c>
      <c r="FN357">
        <v>0.67852349999999995</v>
      </c>
      <c r="FO357">
        <v>19.987660000000002</v>
      </c>
      <c r="FP357" s="1">
        <v>4.7476530000000003E-2</v>
      </c>
      <c r="FQ357">
        <v>12.296279999999999</v>
      </c>
      <c r="FR357">
        <v>0.67809629999999999</v>
      </c>
      <c r="FS357">
        <v>20.425889999999999</v>
      </c>
      <c r="FT357" s="1">
        <v>4.5313560000000003E-2</v>
      </c>
      <c r="FU357">
        <v>11.71622</v>
      </c>
      <c r="FV357">
        <v>0.67756260000000001</v>
      </c>
      <c r="FW357">
        <v>20.940750000000001</v>
      </c>
      <c r="FX357" s="1">
        <v>4.2423210000000003E-2</v>
      </c>
      <c r="FY357">
        <v>10.94891</v>
      </c>
      <c r="FZ357">
        <v>0.67656669999999997</v>
      </c>
      <c r="GA357">
        <v>21.454360000000001</v>
      </c>
      <c r="GB357" s="1">
        <v>3.914086E-2</v>
      </c>
      <c r="GC357" s="1">
        <v>10.0853</v>
      </c>
      <c r="GD357">
        <v>0.67437449999999999</v>
      </c>
      <c r="GE357">
        <v>21.451820000000001</v>
      </c>
      <c r="GF357" s="1">
        <v>3.5837479999999998E-2</v>
      </c>
      <c r="GG357" s="1">
        <v>9.2241569999999999</v>
      </c>
      <c r="GH357">
        <v>0.67226220000000003</v>
      </c>
      <c r="GI357">
        <v>21.139810000000001</v>
      </c>
      <c r="GJ357" s="1">
        <v>3.2670320000000003E-2</v>
      </c>
      <c r="GK357" s="1">
        <v>8.3972189999999998</v>
      </c>
      <c r="GL357">
        <v>0.67009169999999996</v>
      </c>
      <c r="GM357">
        <v>20.777979999999999</v>
      </c>
      <c r="GN357" s="1">
        <v>2.9718350000000001E-2</v>
      </c>
      <c r="GO357" s="1">
        <v>7.6264329999999996</v>
      </c>
      <c r="GP357">
        <v>0.66809099999999999</v>
      </c>
      <c r="GQ357">
        <v>20.414840000000002</v>
      </c>
      <c r="GR357" s="1">
        <v>2.7019720000000001E-2</v>
      </c>
      <c r="GS357" s="1">
        <v>6.9209810000000003</v>
      </c>
      <c r="GT357">
        <v>0.66594989999999998</v>
      </c>
      <c r="GU357">
        <v>20.827000000000002</v>
      </c>
      <c r="GV357" s="1">
        <v>2.456272E-2</v>
      </c>
      <c r="GW357" s="1">
        <v>6.2791589999999999</v>
      </c>
      <c r="GX357">
        <v>0.66321609999999998</v>
      </c>
      <c r="GY357">
        <v>21.330639999999999</v>
      </c>
      <c r="GZ357" s="1">
        <v>2.2310360000000001E-2</v>
      </c>
      <c r="HA357" s="1">
        <v>5.6982629999999999</v>
      </c>
      <c r="HB357">
        <v>0.66037699999999999</v>
      </c>
      <c r="HC357">
        <v>22.041630000000001</v>
      </c>
      <c r="HD357" s="1">
        <v>2.0264870000000001E-2</v>
      </c>
      <c r="HE357" s="1">
        <v>5.1708489999999996</v>
      </c>
      <c r="HF357">
        <v>0.65679900000000002</v>
      </c>
      <c r="HG357">
        <v>22.726510000000001</v>
      </c>
      <c r="HH357" s="1">
        <v>1.8414659999999999E-2</v>
      </c>
      <c r="HI357" s="1">
        <v>4.699649</v>
      </c>
      <c r="HJ357">
        <v>0.65298940000000005</v>
      </c>
      <c r="HK357">
        <v>22.856839999999998</v>
      </c>
      <c r="HL357" s="1">
        <v>1.673848E-2</v>
      </c>
      <c r="HM357" s="1">
        <v>4.2733239999999997</v>
      </c>
      <c r="HN357">
        <v>0.64673910000000001</v>
      </c>
      <c r="HO357">
        <v>22.589790000000001</v>
      </c>
      <c r="HP357" s="1">
        <v>1.520023E-2</v>
      </c>
      <c r="HQ357" s="1">
        <v>3.8976690000000001</v>
      </c>
      <c r="HR357">
        <v>0.64312080000000005</v>
      </c>
      <c r="HS357">
        <v>22.21583</v>
      </c>
      <c r="HT357" s="1">
        <v>1.385801E-2</v>
      </c>
      <c r="HU357" s="1">
        <v>3.5542820000000002</v>
      </c>
      <c r="HV357">
        <v>0.63886609999999999</v>
      </c>
      <c r="HW357">
        <v>21.767579999999999</v>
      </c>
      <c r="HX357" s="1">
        <v>1.262507E-2</v>
      </c>
      <c r="HY357" s="1">
        <v>3.2418529999999999</v>
      </c>
      <c r="HZ357">
        <v>0.63431999999999999</v>
      </c>
      <c r="IA357">
        <v>21.958390000000001</v>
      </c>
      <c r="IB357" s="1">
        <v>1.150486E-2</v>
      </c>
      <c r="IC357" s="1">
        <v>2.959746</v>
      </c>
      <c r="ID357">
        <v>0.63005849999999997</v>
      </c>
      <c r="IE357">
        <v>21.707319999999999</v>
      </c>
      <c r="IF357" s="1">
        <v>1.048869E-2</v>
      </c>
      <c r="IG357" s="1">
        <v>2.702833</v>
      </c>
      <c r="IH357">
        <v>0.62445150000000005</v>
      </c>
      <c r="II357">
        <v>22.325880000000002</v>
      </c>
      <c r="IJ357" s="1">
        <v>9.5522119999999992E-3</v>
      </c>
      <c r="IK357" s="1">
        <v>2.4724699999999999</v>
      </c>
      <c r="IL357">
        <v>0.61815830000000005</v>
      </c>
      <c r="IM357">
        <v>22.86853</v>
      </c>
      <c r="IN357" s="1">
        <v>8.6922240000000001E-3</v>
      </c>
      <c r="IO357" s="1">
        <v>2.2627060000000001</v>
      </c>
      <c r="IP357">
        <v>0.61183350000000003</v>
      </c>
      <c r="IQ357">
        <v>23.020949999999999</v>
      </c>
      <c r="IR357" s="1">
        <v>7.9022329999999998E-3</v>
      </c>
      <c r="IS357" s="1">
        <v>2.0697489999999998</v>
      </c>
      <c r="IT357">
        <v>0.60549240000000004</v>
      </c>
      <c r="IU357">
        <v>22.95093</v>
      </c>
      <c r="IV357" s="1">
        <v>7.185739E-3</v>
      </c>
      <c r="IW357" s="1">
        <v>1.8945939999999999</v>
      </c>
      <c r="IX357">
        <v>0.59924580000000005</v>
      </c>
      <c r="IY357">
        <v>22.741489999999999</v>
      </c>
      <c r="IZ357" s="1">
        <v>6.5350529999999999E-3</v>
      </c>
      <c r="JA357" s="1">
        <v>1.7353670000000001</v>
      </c>
      <c r="JB357">
        <v>0.59388359999999996</v>
      </c>
      <c r="JC357">
        <v>22.540099999999999</v>
      </c>
      <c r="JD357" s="1">
        <v>5.9445260000000003E-3</v>
      </c>
      <c r="JE357" s="1">
        <v>1.587917</v>
      </c>
      <c r="JF357">
        <v>0.58874309999999996</v>
      </c>
      <c r="JG357">
        <v>23.158760000000001</v>
      </c>
      <c r="JH357" s="1">
        <v>5.4102489999999998E-3</v>
      </c>
      <c r="JI357" s="1">
        <v>1.4539530000000001</v>
      </c>
      <c r="JJ357">
        <v>0.58446739999999997</v>
      </c>
      <c r="JK357">
        <v>23.822179999999999</v>
      </c>
      <c r="JL357" s="1">
        <v>4.9266850000000001E-3</v>
      </c>
      <c r="JM357" s="1">
        <v>1.3305370000000001</v>
      </c>
      <c r="JN357">
        <v>0.5811558</v>
      </c>
      <c r="JO357">
        <v>24.6601</v>
      </c>
      <c r="JP357" s="1">
        <v>4.4827729999999998E-3</v>
      </c>
      <c r="JQ357" s="1">
        <v>1.215409</v>
      </c>
      <c r="JR357">
        <v>0.57891360000000003</v>
      </c>
      <c r="JS357">
        <v>25.596509999999999</v>
      </c>
      <c r="JT357" s="1">
        <v>4.0628440000000004E-3</v>
      </c>
      <c r="JU357" s="1">
        <v>1.10412</v>
      </c>
      <c r="JV357">
        <v>0.57720970000000005</v>
      </c>
      <c r="JW357">
        <v>26.02524</v>
      </c>
      <c r="JX357" s="1">
        <v>3.6597660000000001E-3</v>
      </c>
      <c r="JY357" s="1">
        <v>0.99636780000000003</v>
      </c>
      <c r="JZ357">
        <v>0.57614569999999998</v>
      </c>
      <c r="KA357">
        <v>25.974550000000001</v>
      </c>
      <c r="KB357" s="1">
        <v>3.2695950000000001E-3</v>
      </c>
      <c r="KC357" s="1">
        <v>0.89096160000000002</v>
      </c>
      <c r="KD357">
        <v>0.5753009</v>
      </c>
      <c r="KE357">
        <v>25.932369999999999</v>
      </c>
      <c r="KF357" s="1">
        <v>2.8982930000000001E-3</v>
      </c>
      <c r="KG357" s="1">
        <v>0.79048419999999997</v>
      </c>
      <c r="KH357">
        <v>0.57502339999999996</v>
      </c>
      <c r="KI357">
        <v>25.616700000000002</v>
      </c>
      <c r="KJ357" s="1">
        <v>2.554237E-3</v>
      </c>
      <c r="KK357" s="1">
        <v>0.69643270000000002</v>
      </c>
      <c r="KL357">
        <v>0.57483419999999996</v>
      </c>
      <c r="KM357">
        <v>25.658729999999998</v>
      </c>
      <c r="KN357" s="1">
        <v>2.2435860000000001E-3</v>
      </c>
      <c r="KO357" s="1">
        <v>0.6116549</v>
      </c>
      <c r="KP357">
        <v>0.57586179999999998</v>
      </c>
      <c r="KQ357">
        <v>25.563839999999999</v>
      </c>
      <c r="KR357" s="1">
        <v>1.9737439999999999E-3</v>
      </c>
      <c r="KS357" s="1">
        <v>0.53690199999999999</v>
      </c>
      <c r="KT357">
        <v>0.57783379999999995</v>
      </c>
      <c r="KU357">
        <v>25.32976</v>
      </c>
      <c r="KV357" s="1">
        <v>1.741982E-3</v>
      </c>
      <c r="KW357" s="1">
        <v>0.47206179999999998</v>
      </c>
      <c r="KX357">
        <v>0.57975889999999997</v>
      </c>
      <c r="KY357">
        <v>25.306280000000001</v>
      </c>
      <c r="KZ357" s="1">
        <v>1.5416259999999999E-3</v>
      </c>
      <c r="LA357" s="1">
        <v>0.41630800000000001</v>
      </c>
      <c r="LB357">
        <v>0.582256</v>
      </c>
      <c r="LC357">
        <v>25.141480000000001</v>
      </c>
      <c r="LD357" s="1">
        <v>1.3660460000000001E-3</v>
      </c>
      <c r="LE357" s="1">
        <v>0.36740719999999999</v>
      </c>
      <c r="LF357">
        <v>0.5852041</v>
      </c>
      <c r="LG357">
        <v>24.996860000000002</v>
      </c>
      <c r="LH357" s="1">
        <v>1.206529E-3</v>
      </c>
      <c r="LI357" s="1">
        <v>0.32301239999999998</v>
      </c>
      <c r="LJ357">
        <v>0.58815320000000004</v>
      </c>
      <c r="LK357">
        <v>24.769449999999999</v>
      </c>
      <c r="LL357" s="1">
        <v>1.0582440000000001E-3</v>
      </c>
      <c r="LM357" s="1">
        <v>0.28205190000000002</v>
      </c>
      <c r="LN357">
        <v>0.59186170000000005</v>
      </c>
      <c r="LO357">
        <v>24.569269999999999</v>
      </c>
      <c r="LP357" s="1">
        <v>9.2247550000000003E-4</v>
      </c>
      <c r="LQ357" s="1">
        <v>0.24441099999999999</v>
      </c>
      <c r="LR357">
        <v>0.59508709999999998</v>
      </c>
      <c r="LS357">
        <v>25.0063</v>
      </c>
      <c r="LT357" s="1">
        <v>8.0124730000000004E-4</v>
      </c>
      <c r="LU357" s="1">
        <v>0.2112231</v>
      </c>
      <c r="LV357">
        <v>0.59854980000000002</v>
      </c>
      <c r="LW357">
        <v>25.442070000000001</v>
      </c>
      <c r="LX357" s="1">
        <v>6.9860059999999995E-4</v>
      </c>
      <c r="LY357" s="1">
        <v>0.18311839999999999</v>
      </c>
      <c r="LZ357">
        <v>0.60182639999999998</v>
      </c>
      <c r="MA357">
        <v>26.05639</v>
      </c>
      <c r="MB357" s="1">
        <v>6.1553569999999998E-4</v>
      </c>
      <c r="MC357" s="1">
        <v>0.1604198</v>
      </c>
      <c r="MD357">
        <v>0.60458149999999999</v>
      </c>
      <c r="ME357">
        <v>26.64705</v>
      </c>
      <c r="MF357" s="1">
        <v>5.5028270000000005E-4</v>
      </c>
      <c r="MG357" s="1">
        <v>0.1427128</v>
      </c>
      <c r="MH357">
        <v>0.60770449999999998</v>
      </c>
      <c r="MI357">
        <v>26.955919999999999</v>
      </c>
      <c r="MJ357" s="1">
        <v>4.992156E-4</v>
      </c>
      <c r="MK357" s="1">
        <v>0.12874849999999999</v>
      </c>
      <c r="ML357">
        <v>0.61056370000000004</v>
      </c>
      <c r="MM357">
        <v>26.773579999999999</v>
      </c>
      <c r="MN357" s="1">
        <v>4.5774360000000003E-4</v>
      </c>
      <c r="MO357" s="1">
        <v>0.1174751</v>
      </c>
      <c r="MP357">
        <v>0.61323309999999998</v>
      </c>
      <c r="MQ357">
        <v>26.69293</v>
      </c>
      <c r="MR357" s="1">
        <v>4.2223089999999998E-4</v>
      </c>
      <c r="MS357" s="1">
        <v>0.1078742</v>
      </c>
      <c r="MT357">
        <v>0.6158766</v>
      </c>
      <c r="MU357">
        <v>26.453620000000001</v>
      </c>
      <c r="MV357" s="1">
        <v>3.909284E-4</v>
      </c>
      <c r="MW357" s="1">
        <v>9.9434560000000005E-2</v>
      </c>
      <c r="MX357">
        <v>0.61837850000000005</v>
      </c>
      <c r="MY357">
        <v>26.446149999999999</v>
      </c>
      <c r="MZ357" s="1">
        <v>3.6262499999999999E-4</v>
      </c>
      <c r="NA357" s="1">
        <v>9.1837699999999994E-2</v>
      </c>
      <c r="NB357">
        <v>0.62071100000000001</v>
      </c>
      <c r="NC357">
        <v>26.549150000000001</v>
      </c>
      <c r="ND357" s="1">
        <v>3.3731499999999998E-4</v>
      </c>
      <c r="NE357" s="1">
        <v>8.5079249999999995E-2</v>
      </c>
      <c r="NF357">
        <v>0.62071100000000001</v>
      </c>
      <c r="NG357">
        <v>26.549150000000001</v>
      </c>
      <c r="NH357" s="1">
        <v>3.3731499999999998E-4</v>
      </c>
      <c r="NI357" s="1">
        <v>8.5079249999999995E-2</v>
      </c>
      <c r="NJ357">
        <v>0.62071100000000001</v>
      </c>
      <c r="NK357">
        <v>26.549150000000001</v>
      </c>
      <c r="NL357" s="1">
        <v>3.3731499999999998E-4</v>
      </c>
      <c r="NM357" s="1">
        <v>8.5079249999999995E-2</v>
      </c>
      <c r="NN357">
        <v>0.62071100000000001</v>
      </c>
      <c r="NO357">
        <v>26.549150000000001</v>
      </c>
      <c r="NP357" s="1">
        <v>3.3731499999999998E-4</v>
      </c>
      <c r="NQ357" s="1">
        <v>8.5079249999999995E-2</v>
      </c>
      <c r="NR357">
        <v>0.62071100000000001</v>
      </c>
      <c r="NS357">
        <v>26.549150000000001</v>
      </c>
      <c r="NT357" s="1">
        <v>3.3731499999999998E-4</v>
      </c>
      <c r="NU357" s="1">
        <v>8.5079249999999995E-2</v>
      </c>
      <c r="NV357">
        <v>0.62071100000000001</v>
      </c>
      <c r="NW357">
        <v>26.549150000000001</v>
      </c>
      <c r="NX357" s="1">
        <v>3.3731499999999998E-4</v>
      </c>
      <c r="NY357" s="1">
        <v>8.5079249999999995E-2</v>
      </c>
      <c r="NZ357">
        <v>0.62071100000000001</v>
      </c>
      <c r="OA357">
        <v>26.549150000000001</v>
      </c>
      <c r="OB357" s="1">
        <v>3.3731499999999998E-4</v>
      </c>
      <c r="OC357" s="1">
        <v>8.5079249999999995E-2</v>
      </c>
      <c r="OD357">
        <v>0.62071100000000001</v>
      </c>
      <c r="OE357">
        <v>26.549150000000001</v>
      </c>
      <c r="OF357" s="1">
        <v>3.3731499999999998E-4</v>
      </c>
      <c r="OG357" s="1">
        <v>8.5079249999999995E-2</v>
      </c>
      <c r="OH357">
        <v>0.62071100000000001</v>
      </c>
      <c r="OI357">
        <v>26.549150000000001</v>
      </c>
      <c r="OJ357" s="1">
        <v>3.3731499999999998E-4</v>
      </c>
      <c r="OK357" s="1">
        <v>8.5079249999999995E-2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0.78590930000000003</v>
      </c>
      <c r="G358">
        <v>20.907879999999999</v>
      </c>
      <c r="H358">
        <v>0</v>
      </c>
      <c r="I358">
        <v>0</v>
      </c>
      <c r="J358">
        <v>0.78240989999999999</v>
      </c>
      <c r="K358">
        <v>21.186769999999999</v>
      </c>
      <c r="L358">
        <v>0</v>
      </c>
      <c r="M358">
        <v>0</v>
      </c>
      <c r="N358">
        <v>0.77879019999999999</v>
      </c>
      <c r="O358">
        <v>21.4468</v>
      </c>
      <c r="P358">
        <v>0</v>
      </c>
      <c r="Q358">
        <v>0</v>
      </c>
      <c r="R358">
        <v>0.77503429999999995</v>
      </c>
      <c r="S358">
        <v>21.90915</v>
      </c>
      <c r="T358">
        <v>0</v>
      </c>
      <c r="U358">
        <v>0</v>
      </c>
      <c r="V358">
        <v>0.77115860000000003</v>
      </c>
      <c r="W358">
        <v>22.554539999999999</v>
      </c>
      <c r="X358">
        <v>0</v>
      </c>
      <c r="Y358">
        <v>0</v>
      </c>
      <c r="Z358">
        <v>0.76743410000000001</v>
      </c>
      <c r="AA358">
        <v>22.86327</v>
      </c>
      <c r="AB358">
        <v>0</v>
      </c>
      <c r="AC358">
        <v>0</v>
      </c>
      <c r="AD358">
        <v>0.76374189999999997</v>
      </c>
      <c r="AE358">
        <v>22.678529999999999</v>
      </c>
      <c r="AF358">
        <v>0</v>
      </c>
      <c r="AG358">
        <v>0</v>
      </c>
      <c r="AH358">
        <v>0.7601019</v>
      </c>
      <c r="AI358">
        <v>22.259879999999999</v>
      </c>
      <c r="AJ358">
        <v>0</v>
      </c>
      <c r="AK358">
        <v>0</v>
      </c>
      <c r="AL358">
        <v>0.75656979999999996</v>
      </c>
      <c r="AM358">
        <v>21.76088</v>
      </c>
      <c r="AN358">
        <v>0</v>
      </c>
      <c r="AO358">
        <v>0</v>
      </c>
      <c r="AP358">
        <v>0.75306580000000001</v>
      </c>
      <c r="AQ358">
        <v>21.786239999999999</v>
      </c>
      <c r="AR358">
        <v>0</v>
      </c>
      <c r="AS358">
        <v>0</v>
      </c>
      <c r="AT358">
        <v>0.74962090000000003</v>
      </c>
      <c r="AU358">
        <v>21.980039999999999</v>
      </c>
      <c r="AV358">
        <v>0</v>
      </c>
      <c r="AW358">
        <v>0</v>
      </c>
      <c r="AX358">
        <v>0.74623989999999996</v>
      </c>
      <c r="AY358">
        <v>22.335229999999999</v>
      </c>
      <c r="AZ358">
        <v>0</v>
      </c>
      <c r="BA358">
        <v>0</v>
      </c>
      <c r="BB358">
        <v>0.74295750000000005</v>
      </c>
      <c r="BC358">
        <v>22.867619999999999</v>
      </c>
      <c r="BD358">
        <v>0</v>
      </c>
      <c r="BE358">
        <v>0</v>
      </c>
      <c r="BF358">
        <v>0.73974119999999999</v>
      </c>
      <c r="BG358">
        <v>23.02909</v>
      </c>
      <c r="BH358">
        <v>0</v>
      </c>
      <c r="BI358">
        <v>0</v>
      </c>
      <c r="BJ358">
        <v>0.73647200000000002</v>
      </c>
      <c r="BK358">
        <v>22.882169999999999</v>
      </c>
      <c r="BL358">
        <v>0</v>
      </c>
      <c r="BM358">
        <v>0</v>
      </c>
      <c r="BN358">
        <v>0.73317160000000003</v>
      </c>
      <c r="BO358">
        <v>22.50422</v>
      </c>
      <c r="BP358">
        <v>0</v>
      </c>
      <c r="BQ358">
        <v>0</v>
      </c>
      <c r="BR358">
        <v>0.72974170000000005</v>
      </c>
      <c r="BS358">
        <v>22.07863</v>
      </c>
      <c r="BT358">
        <v>0</v>
      </c>
      <c r="BU358">
        <v>1.3624770000000001E-37</v>
      </c>
      <c r="BV358">
        <v>0.72635530000000004</v>
      </c>
      <c r="BW358">
        <v>21.750589999999999</v>
      </c>
      <c r="BX358">
        <v>3.6934029999999997E-27</v>
      </c>
      <c r="BY358">
        <v>5.9766039999999998E-25</v>
      </c>
      <c r="BZ358">
        <v>0.72306479999999995</v>
      </c>
      <c r="CA358">
        <v>21.838920000000002</v>
      </c>
      <c r="CB358" s="1">
        <v>2.2104089999999999E-21</v>
      </c>
      <c r="CC358" s="1">
        <v>3.2525550000000002E-19</v>
      </c>
      <c r="CD358">
        <v>0.71985129999999997</v>
      </c>
      <c r="CE358">
        <v>21.938849999999999</v>
      </c>
      <c r="CF358" s="1">
        <v>9.4622460000000004E-14</v>
      </c>
      <c r="CG358" s="1">
        <v>1.271027E-11</v>
      </c>
      <c r="CH358">
        <v>0.71671269999999998</v>
      </c>
      <c r="CI358">
        <v>22.153839999999999</v>
      </c>
      <c r="CJ358" s="1">
        <v>1.018611E-9</v>
      </c>
      <c r="CK358" s="1">
        <v>1.3851099999999999E-7</v>
      </c>
      <c r="CL358">
        <v>0.71360170000000001</v>
      </c>
      <c r="CM358">
        <v>22.152750000000001</v>
      </c>
      <c r="CN358" s="1">
        <v>8.1036560000000005E-7</v>
      </c>
      <c r="CO358" s="1">
        <v>1.116532E-4</v>
      </c>
      <c r="CP358">
        <v>0.71051949999999997</v>
      </c>
      <c r="CQ358">
        <v>22.07535</v>
      </c>
      <c r="CR358" s="1">
        <v>1.385049E-4</v>
      </c>
      <c r="CS358" s="1">
        <v>1.932797E-2</v>
      </c>
      <c r="CT358">
        <v>0.70732759999999995</v>
      </c>
      <c r="CU358">
        <v>21.793900000000001</v>
      </c>
      <c r="CV358" s="1">
        <v>7.6350669999999997E-3</v>
      </c>
      <c r="CW358" s="1">
        <v>1.077931</v>
      </c>
      <c r="CX358">
        <v>0.70402010000000004</v>
      </c>
      <c r="CY358">
        <v>21.334029999999998</v>
      </c>
      <c r="CZ358" s="1">
        <v>0.1698268</v>
      </c>
      <c r="DA358" s="1">
        <v>24.221509999999999</v>
      </c>
      <c r="DB358">
        <v>0.70060219999999995</v>
      </c>
      <c r="DC358">
        <v>20.96386</v>
      </c>
      <c r="DD358" s="1">
        <v>1.767123</v>
      </c>
      <c r="DE358" s="1">
        <v>254.67160000000001</v>
      </c>
      <c r="DF358">
        <v>0.69722740000000005</v>
      </c>
      <c r="DG358">
        <v>20.939789999999999</v>
      </c>
      <c r="DH358" s="1">
        <v>9.6225260000000006</v>
      </c>
      <c r="DI358">
        <v>1399.674</v>
      </c>
      <c r="DJ358">
        <v>0.69349810000000001</v>
      </c>
      <c r="DK358">
        <v>21.048950000000001</v>
      </c>
      <c r="DL358">
        <v>29.837959999999999</v>
      </c>
      <c r="DM358">
        <v>4382.2049999999999</v>
      </c>
      <c r="DN358">
        <v>0.68942239999999999</v>
      </c>
      <c r="DO358">
        <v>21.376169999999998</v>
      </c>
      <c r="DP358">
        <v>56.605899999999998</v>
      </c>
      <c r="DQ358">
        <v>8391.7810000000009</v>
      </c>
      <c r="DR358">
        <v>0.68498270000000006</v>
      </c>
      <c r="DS358">
        <v>21.38663</v>
      </c>
      <c r="DT358">
        <v>70.010570000000001</v>
      </c>
      <c r="DU358">
        <v>10458.89</v>
      </c>
      <c r="DV358">
        <v>0.68033350000000004</v>
      </c>
      <c r="DW358">
        <v>21.311579999999999</v>
      </c>
      <c r="DX358">
        <v>59.848610000000001</v>
      </c>
      <c r="DY358">
        <v>9024.0040000000008</v>
      </c>
      <c r="DZ358">
        <v>0.67566300000000001</v>
      </c>
      <c r="EA358">
        <v>21.195340000000002</v>
      </c>
      <c r="EB358">
        <v>37.174390000000002</v>
      </c>
      <c r="EC358">
        <v>5667.1610000000001</v>
      </c>
      <c r="ED358">
        <v>0.67119490000000004</v>
      </c>
      <c r="EE358">
        <v>20.90652</v>
      </c>
      <c r="EF358">
        <v>17.377189999999999</v>
      </c>
      <c r="EG358">
        <v>2666.674</v>
      </c>
      <c r="EH358">
        <v>0.66620650000000003</v>
      </c>
      <c r="EI358">
        <v>20.984749999999998</v>
      </c>
      <c r="EJ358">
        <v>6.4816979999999997</v>
      </c>
      <c r="EK358">
        <v>988.25369999999998</v>
      </c>
      <c r="EL358">
        <v>0.66088579999999997</v>
      </c>
      <c r="EM358">
        <v>21.043330000000001</v>
      </c>
      <c r="EN358">
        <v>1.984564</v>
      </c>
      <c r="EO358">
        <v>300.54250000000002</v>
      </c>
      <c r="EP358">
        <v>0.65510449999999998</v>
      </c>
      <c r="EQ358">
        <v>21.158090000000001</v>
      </c>
      <c r="ER358">
        <v>0.53375760000000005</v>
      </c>
      <c r="ES358">
        <v>81.123350000000002</v>
      </c>
      <c r="ET358">
        <v>0.6490245</v>
      </c>
      <c r="EU358">
        <v>21.550229999999999</v>
      </c>
      <c r="EV358">
        <v>0.15227099999999999</v>
      </c>
      <c r="EW358">
        <v>23.850560000000002</v>
      </c>
      <c r="EX358">
        <v>0.64293750000000005</v>
      </c>
      <c r="EY358">
        <v>21.715530000000001</v>
      </c>
      <c r="EZ358">
        <v>7.0195339999999995E-2</v>
      </c>
      <c r="FA358">
        <v>11.0725</v>
      </c>
      <c r="FB358">
        <v>0.63645169999999995</v>
      </c>
      <c r="FC358">
        <v>21.479030000000002</v>
      </c>
      <c r="FD358">
        <v>5.299446E-2</v>
      </c>
      <c r="FE358">
        <v>8.3704549999999998</v>
      </c>
      <c r="FF358">
        <v>0.6311078</v>
      </c>
      <c r="FG358">
        <v>21.17109</v>
      </c>
      <c r="FH358">
        <v>4.9570240000000002E-2</v>
      </c>
      <c r="FI358">
        <v>7.8619880000000002</v>
      </c>
      <c r="FJ358">
        <v>0.62531760000000003</v>
      </c>
      <c r="FK358">
        <v>20.816790000000001</v>
      </c>
      <c r="FL358">
        <v>4.8444809999999998E-2</v>
      </c>
      <c r="FM358">
        <v>7.7337040000000004</v>
      </c>
      <c r="FN358">
        <v>0.61949299999999996</v>
      </c>
      <c r="FO358">
        <v>21.148849999999999</v>
      </c>
      <c r="FP358" s="1">
        <v>4.7183700000000002E-2</v>
      </c>
      <c r="FQ358">
        <v>7.5861200000000002</v>
      </c>
      <c r="FR358">
        <v>0.61390409999999995</v>
      </c>
      <c r="FS358">
        <v>21.663049999999998</v>
      </c>
      <c r="FT358" s="1">
        <v>4.5119520000000003E-2</v>
      </c>
      <c r="FU358">
        <v>7.3064600000000004</v>
      </c>
      <c r="FV358">
        <v>0.60835519999999998</v>
      </c>
      <c r="FW358">
        <v>22.309719999999999</v>
      </c>
      <c r="FX358" s="1">
        <v>4.231041E-2</v>
      </c>
      <c r="FY358">
        <v>6.8992240000000002</v>
      </c>
      <c r="FZ358">
        <v>0.60296629999999996</v>
      </c>
      <c r="GA358">
        <v>23.027899999999999</v>
      </c>
      <c r="GB358" s="1">
        <v>3.9074060000000001E-2</v>
      </c>
      <c r="GC358" s="1">
        <v>6.4142599999999996</v>
      </c>
      <c r="GD358">
        <v>0.59747380000000005</v>
      </c>
      <c r="GE358">
        <v>23.212199999999999</v>
      </c>
      <c r="GF358" s="1">
        <v>3.5786680000000001E-2</v>
      </c>
      <c r="GG358" s="1">
        <v>5.9128819999999997</v>
      </c>
      <c r="GH358">
        <v>0.59234500000000001</v>
      </c>
      <c r="GI358">
        <v>22.894410000000001</v>
      </c>
      <c r="GJ358" s="1">
        <v>3.2626330000000002E-2</v>
      </c>
      <c r="GK358" s="1">
        <v>5.4233349999999998</v>
      </c>
      <c r="GL358">
        <v>0.58792840000000002</v>
      </c>
      <c r="GM358">
        <v>22.42033</v>
      </c>
      <c r="GN358" s="1">
        <v>2.9673959999999999E-2</v>
      </c>
      <c r="GO358" s="1">
        <v>4.9570910000000001</v>
      </c>
      <c r="GP358">
        <v>0.58326719999999999</v>
      </c>
      <c r="GQ358">
        <v>21.853280000000002</v>
      </c>
      <c r="GR358" s="1">
        <v>2.6971149999999999E-2</v>
      </c>
      <c r="GS358" s="1">
        <v>4.5295569999999996</v>
      </c>
      <c r="GT358">
        <v>0.57888499999999998</v>
      </c>
      <c r="GU358">
        <v>22.08352</v>
      </c>
      <c r="GV358" s="1">
        <v>2.451275E-2</v>
      </c>
      <c r="GW358" s="1">
        <v>4.1361819999999998</v>
      </c>
      <c r="GX358">
        <v>0.5749187</v>
      </c>
      <c r="GY358">
        <v>22.53152</v>
      </c>
      <c r="GZ358" s="1">
        <v>2.2258360000000001E-2</v>
      </c>
      <c r="HA358" s="1">
        <v>3.7721969999999998</v>
      </c>
      <c r="HB358">
        <v>0.57067100000000004</v>
      </c>
      <c r="HC358">
        <v>23.286069999999999</v>
      </c>
      <c r="HD358" s="1">
        <v>2.0215070000000002E-2</v>
      </c>
      <c r="HE358" s="1">
        <v>3.4420449999999998</v>
      </c>
      <c r="HF358">
        <v>0.56719620000000004</v>
      </c>
      <c r="HG358">
        <v>24.064779999999999</v>
      </c>
      <c r="HH358" s="1">
        <v>1.8365079999999999E-2</v>
      </c>
      <c r="HI358" s="1">
        <v>3.1382659999999998</v>
      </c>
      <c r="HJ358">
        <v>0.56372719999999998</v>
      </c>
      <c r="HK358">
        <v>24.336539999999999</v>
      </c>
      <c r="HL358" s="1">
        <v>1.6695100000000001E-2</v>
      </c>
      <c r="HM358" s="1">
        <v>2.8630019999999998</v>
      </c>
      <c r="HN358">
        <v>0.56300890000000003</v>
      </c>
      <c r="HO358">
        <v>24.028300000000002</v>
      </c>
      <c r="HP358" s="1">
        <v>1.517466E-2</v>
      </c>
      <c r="HQ358" s="1">
        <v>2.6032359999999999</v>
      </c>
      <c r="HR358">
        <v>0.55766839999999995</v>
      </c>
      <c r="HS358">
        <v>23.514779999999998</v>
      </c>
      <c r="HT358" s="1">
        <v>1.3813870000000001E-2</v>
      </c>
      <c r="HU358" s="1">
        <v>2.3848099999999999</v>
      </c>
      <c r="HV358">
        <v>0.55436799999999997</v>
      </c>
      <c r="HW358">
        <v>22.84395</v>
      </c>
      <c r="HX358" s="1">
        <v>1.258666E-2</v>
      </c>
      <c r="HY358" s="1">
        <v>2.17984</v>
      </c>
      <c r="HZ358">
        <v>0.55192379999999996</v>
      </c>
      <c r="IA358">
        <v>22.836819999999999</v>
      </c>
      <c r="IB358" s="1">
        <v>1.14749E-2</v>
      </c>
      <c r="IC358" s="1">
        <v>1.9913590000000001</v>
      </c>
      <c r="ID358">
        <v>0.54909419999999998</v>
      </c>
      <c r="IE358">
        <v>22.491890000000001</v>
      </c>
      <c r="IF358" s="1">
        <v>1.0465230000000001E-2</v>
      </c>
      <c r="IG358" s="1">
        <v>1.820737</v>
      </c>
      <c r="IH358">
        <v>0.54696219999999995</v>
      </c>
      <c r="II358">
        <v>22.978210000000001</v>
      </c>
      <c r="IJ358" s="1">
        <v>9.5366140000000005E-3</v>
      </c>
      <c r="IK358" s="1">
        <v>1.6624209999999999</v>
      </c>
      <c r="IL358">
        <v>0.54495660000000001</v>
      </c>
      <c r="IM358">
        <v>23.615880000000001</v>
      </c>
      <c r="IN358" s="1">
        <v>8.6863630000000008E-3</v>
      </c>
      <c r="IO358" s="1">
        <v>1.5169280000000001</v>
      </c>
      <c r="IP358">
        <v>0.54280700000000004</v>
      </c>
      <c r="IQ358">
        <v>23.921869999999998</v>
      </c>
      <c r="IR358" s="1">
        <v>7.9078369999999992E-3</v>
      </c>
      <c r="IS358" s="1">
        <v>1.3840619999999999</v>
      </c>
      <c r="IT358">
        <v>0.54097059999999997</v>
      </c>
      <c r="IU358">
        <v>23.83915</v>
      </c>
      <c r="IV358" s="1">
        <v>7.1993600000000001E-3</v>
      </c>
      <c r="IW358" s="1">
        <v>1.2624759999999999</v>
      </c>
      <c r="IX358">
        <v>0.53970059999999997</v>
      </c>
      <c r="IY358">
        <v>23.486090000000001</v>
      </c>
      <c r="IZ358" s="1">
        <v>6.5565320000000003E-3</v>
      </c>
      <c r="JA358" s="1">
        <v>1.151041</v>
      </c>
      <c r="JB358">
        <v>0.53830639999999996</v>
      </c>
      <c r="JC358">
        <v>23.16882</v>
      </c>
      <c r="JD358" s="1">
        <v>5.9721929999999998E-3</v>
      </c>
      <c r="JE358" s="1">
        <v>1.0498730000000001</v>
      </c>
      <c r="JF358">
        <v>0.5372846</v>
      </c>
      <c r="JG358">
        <v>23.706230000000001</v>
      </c>
      <c r="JH358" s="1">
        <v>5.4417759999999997E-3</v>
      </c>
      <c r="JI358" s="1">
        <v>0.95757729999999996</v>
      </c>
      <c r="JJ358">
        <v>0.53592720000000005</v>
      </c>
      <c r="JK358">
        <v>24.453099999999999</v>
      </c>
      <c r="JL358" s="1">
        <v>4.9598460000000004E-3</v>
      </c>
      <c r="JM358" s="1">
        <v>0.87427410000000005</v>
      </c>
      <c r="JN358">
        <v>0.53418929999999998</v>
      </c>
      <c r="JO358">
        <v>25.408180000000002</v>
      </c>
      <c r="JP358" s="1">
        <v>4.5170050000000002E-3</v>
      </c>
      <c r="JQ358" s="1">
        <v>0.79815579999999997</v>
      </c>
      <c r="JR358">
        <v>0.53203769999999995</v>
      </c>
      <c r="JS358">
        <v>26.529669999999999</v>
      </c>
      <c r="JT358" s="1">
        <v>4.0989850000000003E-3</v>
      </c>
      <c r="JU358" s="1">
        <v>0.72665670000000004</v>
      </c>
      <c r="JV358">
        <v>0.5301766</v>
      </c>
      <c r="JW358">
        <v>27.08539</v>
      </c>
      <c r="JX358" s="1">
        <v>3.6968299999999999E-3</v>
      </c>
      <c r="JY358" s="1">
        <v>0.65729700000000002</v>
      </c>
      <c r="JZ358">
        <v>0.52832889999999999</v>
      </c>
      <c r="KA358">
        <v>26.938829999999999</v>
      </c>
      <c r="KB358" s="1">
        <v>3.3080929999999998E-3</v>
      </c>
      <c r="KC358" s="1">
        <v>0.58997940000000004</v>
      </c>
      <c r="KD358">
        <v>0.52672419999999998</v>
      </c>
      <c r="KE358">
        <v>26.529499999999999</v>
      </c>
      <c r="KF358" s="1">
        <v>2.9356500000000002E-3</v>
      </c>
      <c r="KG358" s="1">
        <v>0.52497490000000002</v>
      </c>
      <c r="KH358">
        <v>0.5250996</v>
      </c>
      <c r="KI358">
        <v>25.84939</v>
      </c>
      <c r="KJ358" s="1">
        <v>2.5888719999999999E-3</v>
      </c>
      <c r="KK358" s="1">
        <v>0.46415309999999999</v>
      </c>
      <c r="KL358">
        <v>0.52375020000000005</v>
      </c>
      <c r="KM358">
        <v>25.57592</v>
      </c>
      <c r="KN358" s="1">
        <v>2.2741160000000001E-3</v>
      </c>
      <c r="KO358" s="1">
        <v>0.40876170000000001</v>
      </c>
      <c r="KP358">
        <v>0.5214358</v>
      </c>
      <c r="KQ358">
        <v>25.410209999999999</v>
      </c>
      <c r="KR358" s="1">
        <v>1.9984989999999999E-3</v>
      </c>
      <c r="KS358" s="1">
        <v>0.3607225</v>
      </c>
      <c r="KT358">
        <v>0.51845479999999999</v>
      </c>
      <c r="KU358">
        <v>25.219889999999999</v>
      </c>
      <c r="KV358" s="1">
        <v>1.7612769999999999E-3</v>
      </c>
      <c r="KW358" s="1">
        <v>0.3196677</v>
      </c>
      <c r="KX358">
        <v>0.51600000000000001</v>
      </c>
      <c r="KY358">
        <v>25.300550000000001</v>
      </c>
      <c r="KZ358" s="1">
        <v>1.5568489999999999E-3</v>
      </c>
      <c r="LA358" s="1">
        <v>0.28395340000000002</v>
      </c>
      <c r="LB358">
        <v>0.51314610000000005</v>
      </c>
      <c r="LC358">
        <v>25.205490000000001</v>
      </c>
      <c r="LD358" s="1">
        <v>1.3777800000000001E-3</v>
      </c>
      <c r="LE358" s="1">
        <v>0.25271959999999999</v>
      </c>
      <c r="LF358">
        <v>0.51017579999999996</v>
      </c>
      <c r="LG358">
        <v>25.031379999999999</v>
      </c>
      <c r="LH358" s="1">
        <v>1.216328E-3</v>
      </c>
      <c r="LI358" s="1">
        <v>0.22440489999999999</v>
      </c>
      <c r="LJ358">
        <v>0.50759319999999997</v>
      </c>
      <c r="LK358">
        <v>24.70477</v>
      </c>
      <c r="LL358" s="1">
        <v>1.0669270000000001E-3</v>
      </c>
      <c r="LM358" s="1">
        <v>0.1978714</v>
      </c>
      <c r="LN358">
        <v>0.50441689999999995</v>
      </c>
      <c r="LO358">
        <v>24.401579999999999</v>
      </c>
      <c r="LP358" s="1">
        <v>9.2981430000000005E-4</v>
      </c>
      <c r="LQ358" s="1">
        <v>0.1734735</v>
      </c>
      <c r="LR358">
        <v>0.50202820000000004</v>
      </c>
      <c r="LS358">
        <v>24.80396</v>
      </c>
      <c r="LT358" s="1">
        <v>8.0680819999999996E-4</v>
      </c>
      <c r="LU358" s="1">
        <v>0.151256</v>
      </c>
      <c r="LV358">
        <v>0.49959700000000001</v>
      </c>
      <c r="LW358">
        <v>25.42869</v>
      </c>
      <c r="LX358" s="1">
        <v>7.020819E-4</v>
      </c>
      <c r="LY358" s="1">
        <v>0.13226969999999999</v>
      </c>
      <c r="LZ358">
        <v>0.49770199999999998</v>
      </c>
      <c r="MA358">
        <v>26.32846</v>
      </c>
      <c r="MB358" s="1">
        <v>6.1696419999999997E-4</v>
      </c>
      <c r="MC358" s="1">
        <v>0.1166841</v>
      </c>
      <c r="MD358">
        <v>0.49626730000000002</v>
      </c>
      <c r="ME358">
        <v>27.161670000000001</v>
      </c>
      <c r="MF358" s="1">
        <v>5.4981750000000003E-4</v>
      </c>
      <c r="MG358" s="1">
        <v>0.1043028</v>
      </c>
      <c r="MH358">
        <v>0.49453069999999999</v>
      </c>
      <c r="MI358">
        <v>27.648969999999998</v>
      </c>
      <c r="MJ358" s="1">
        <v>4.9742429999999999E-4</v>
      </c>
      <c r="MK358" s="1">
        <v>9.4673740000000006E-2</v>
      </c>
      <c r="ML358">
        <v>0.49302380000000001</v>
      </c>
      <c r="MM358">
        <v>27.436450000000001</v>
      </c>
      <c r="MN358" s="1">
        <v>4.551213E-4</v>
      </c>
      <c r="MO358" s="1">
        <v>8.6871680000000007E-2</v>
      </c>
      <c r="MP358">
        <v>0.49164180000000002</v>
      </c>
      <c r="MQ358">
        <v>27.119869999999999</v>
      </c>
      <c r="MR358" s="1">
        <v>4.1927529999999998E-4</v>
      </c>
      <c r="MS358" s="1">
        <v>8.0244469999999998E-2</v>
      </c>
      <c r="MT358">
        <v>0.49013020000000002</v>
      </c>
      <c r="MU358">
        <v>26.603750000000002</v>
      </c>
      <c r="MV358" s="1">
        <v>3.8771550000000002E-4</v>
      </c>
      <c r="MW358" s="1">
        <v>7.4401289999999995E-2</v>
      </c>
      <c r="MX358">
        <v>0.48871599999999998</v>
      </c>
      <c r="MY358">
        <v>26.367909999999998</v>
      </c>
      <c r="MZ358" s="1">
        <v>3.5934779999999999E-4</v>
      </c>
      <c r="NA358" s="1">
        <v>6.9138679999999994E-2</v>
      </c>
      <c r="NB358">
        <v>0.48719000000000001</v>
      </c>
      <c r="NC358">
        <v>26.411539999999999</v>
      </c>
      <c r="ND358" s="1">
        <v>3.3392650000000002E-4</v>
      </c>
      <c r="NE358" s="1">
        <v>6.4418130000000004E-2</v>
      </c>
      <c r="NF358">
        <v>0.48719000000000001</v>
      </c>
      <c r="NG358">
        <v>26.411539999999999</v>
      </c>
      <c r="NH358" s="1">
        <v>3.3392650000000002E-4</v>
      </c>
      <c r="NI358" s="1">
        <v>6.4418130000000004E-2</v>
      </c>
      <c r="NJ358">
        <v>0.48719000000000001</v>
      </c>
      <c r="NK358">
        <v>26.411539999999999</v>
      </c>
      <c r="NL358" s="1">
        <v>3.3392650000000002E-4</v>
      </c>
      <c r="NM358" s="1">
        <v>6.4418130000000004E-2</v>
      </c>
      <c r="NN358">
        <v>0.48719000000000001</v>
      </c>
      <c r="NO358">
        <v>26.411539999999999</v>
      </c>
      <c r="NP358" s="1">
        <v>3.3392650000000002E-4</v>
      </c>
      <c r="NQ358" s="1">
        <v>6.4418130000000004E-2</v>
      </c>
      <c r="NR358">
        <v>0.48719000000000001</v>
      </c>
      <c r="NS358">
        <v>26.411539999999999</v>
      </c>
      <c r="NT358" s="1">
        <v>3.3392650000000002E-4</v>
      </c>
      <c r="NU358" s="1">
        <v>6.4418130000000004E-2</v>
      </c>
      <c r="NV358">
        <v>0.48719000000000001</v>
      </c>
      <c r="NW358">
        <v>26.411539999999999</v>
      </c>
      <c r="NX358" s="1">
        <v>3.3392650000000002E-4</v>
      </c>
      <c r="NY358" s="1">
        <v>6.4418130000000004E-2</v>
      </c>
      <c r="NZ358">
        <v>0.48719000000000001</v>
      </c>
      <c r="OA358">
        <v>26.411539999999999</v>
      </c>
      <c r="OB358" s="1">
        <v>3.3392650000000002E-4</v>
      </c>
      <c r="OC358" s="1">
        <v>6.4418130000000004E-2</v>
      </c>
      <c r="OD358">
        <v>0.48719000000000001</v>
      </c>
      <c r="OE358">
        <v>26.411539999999999</v>
      </c>
      <c r="OF358" s="1">
        <v>3.3392650000000002E-4</v>
      </c>
      <c r="OG358" s="1">
        <v>6.4418130000000004E-2</v>
      </c>
      <c r="OH358">
        <v>0.48719000000000001</v>
      </c>
      <c r="OI358">
        <v>26.411539999999999</v>
      </c>
      <c r="OJ358" s="1">
        <v>3.3392650000000002E-4</v>
      </c>
      <c r="OK358" s="1">
        <v>6.4418130000000004E-2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1.211668</v>
      </c>
      <c r="G359">
        <v>20.916450000000001</v>
      </c>
      <c r="H359">
        <v>0</v>
      </c>
      <c r="I359">
        <v>0</v>
      </c>
      <c r="J359">
        <v>1.20655</v>
      </c>
      <c r="K359">
        <v>21.19267</v>
      </c>
      <c r="L359">
        <v>0</v>
      </c>
      <c r="M359">
        <v>0</v>
      </c>
      <c r="N359">
        <v>1.201257</v>
      </c>
      <c r="O359">
        <v>21.449069999999999</v>
      </c>
      <c r="P359">
        <v>0</v>
      </c>
      <c r="Q359">
        <v>0</v>
      </c>
      <c r="R359">
        <v>1.195729</v>
      </c>
      <c r="S359">
        <v>21.89752</v>
      </c>
      <c r="T359">
        <v>0</v>
      </c>
      <c r="U359">
        <v>0</v>
      </c>
      <c r="V359">
        <v>1.190035</v>
      </c>
      <c r="W359">
        <v>22.540500000000002</v>
      </c>
      <c r="X359">
        <v>0</v>
      </c>
      <c r="Y359">
        <v>0</v>
      </c>
      <c r="Z359">
        <v>1.184677</v>
      </c>
      <c r="AA359">
        <v>22.855709999999998</v>
      </c>
      <c r="AB359">
        <v>0</v>
      </c>
      <c r="AC359">
        <v>0</v>
      </c>
      <c r="AD359">
        <v>1.179351</v>
      </c>
      <c r="AE359">
        <v>22.677810000000001</v>
      </c>
      <c r="AF359">
        <v>0</v>
      </c>
      <c r="AG359">
        <v>0</v>
      </c>
      <c r="AH359">
        <v>1.174126</v>
      </c>
      <c r="AI359">
        <v>22.288969999999999</v>
      </c>
      <c r="AJ359">
        <v>0</v>
      </c>
      <c r="AK359">
        <v>0</v>
      </c>
      <c r="AL359">
        <v>1.169122</v>
      </c>
      <c r="AM359">
        <v>21.785509999999999</v>
      </c>
      <c r="AN359">
        <v>0</v>
      </c>
      <c r="AO359">
        <v>0</v>
      </c>
      <c r="AP359">
        <v>1.1642159999999999</v>
      </c>
      <c r="AQ359">
        <v>21.811710000000001</v>
      </c>
      <c r="AR359">
        <v>0</v>
      </c>
      <c r="AS359">
        <v>0</v>
      </c>
      <c r="AT359">
        <v>1.1594469999999999</v>
      </c>
      <c r="AU359">
        <v>21.98911</v>
      </c>
      <c r="AV359">
        <v>0</v>
      </c>
      <c r="AW359">
        <v>0</v>
      </c>
      <c r="AX359">
        <v>1.1547750000000001</v>
      </c>
      <c r="AY359">
        <v>22.326820000000001</v>
      </c>
      <c r="AZ359">
        <v>0</v>
      </c>
      <c r="BA359">
        <v>0</v>
      </c>
      <c r="BB359">
        <v>1.150261</v>
      </c>
      <c r="BC359">
        <v>22.857030000000002</v>
      </c>
      <c r="BD359">
        <v>0</v>
      </c>
      <c r="BE359">
        <v>0</v>
      </c>
      <c r="BF359">
        <v>1.1458790000000001</v>
      </c>
      <c r="BG359">
        <v>23.022690000000001</v>
      </c>
      <c r="BH359">
        <v>0</v>
      </c>
      <c r="BI359">
        <v>0</v>
      </c>
      <c r="BJ359">
        <v>1.141402</v>
      </c>
      <c r="BK359">
        <v>22.881170000000001</v>
      </c>
      <c r="BL359">
        <v>0</v>
      </c>
      <c r="BM359">
        <v>0</v>
      </c>
      <c r="BN359">
        <v>1.1368720000000001</v>
      </c>
      <c r="BO359">
        <v>22.5261</v>
      </c>
      <c r="BP359">
        <v>0</v>
      </c>
      <c r="BQ359">
        <v>0</v>
      </c>
      <c r="BR359">
        <v>1.132155</v>
      </c>
      <c r="BS359">
        <v>22.10689</v>
      </c>
      <c r="BT359">
        <v>0</v>
      </c>
      <c r="BU359">
        <v>5.8396549999999999E-38</v>
      </c>
      <c r="BV359">
        <v>1.1274850000000001</v>
      </c>
      <c r="BW359">
        <v>21.773240000000001</v>
      </c>
      <c r="BX359">
        <v>2.1470610000000001E-27</v>
      </c>
      <c r="BY359">
        <v>2.962642E-25</v>
      </c>
      <c r="BZ359">
        <v>1.1229739999999999</v>
      </c>
      <c r="CA359">
        <v>21.85276</v>
      </c>
      <c r="CB359" s="1">
        <v>1.9215630000000002E-21</v>
      </c>
      <c r="CC359" s="1">
        <v>2.9645839999999998E-19</v>
      </c>
      <c r="CD359">
        <v>1.1185320000000001</v>
      </c>
      <c r="CE359">
        <v>21.933900000000001</v>
      </c>
      <c r="CF359" s="1">
        <v>7.1276480000000003E-14</v>
      </c>
      <c r="CG359" s="1">
        <v>9.9719689999999998E-12</v>
      </c>
      <c r="CH359">
        <v>1.1139600000000001</v>
      </c>
      <c r="CI359">
        <v>22.15015</v>
      </c>
      <c r="CJ359" s="1">
        <v>8.4091139999999998E-10</v>
      </c>
      <c r="CK359" s="1">
        <v>1.2474180000000001E-7</v>
      </c>
      <c r="CL359">
        <v>1.10944</v>
      </c>
      <c r="CM359">
        <v>22.14629</v>
      </c>
      <c r="CN359" s="1">
        <v>7.0011029999999996E-7</v>
      </c>
      <c r="CO359" s="1">
        <v>1.0755689999999999E-4</v>
      </c>
      <c r="CP359">
        <v>1.104956</v>
      </c>
      <c r="CQ359">
        <v>22.073689999999999</v>
      </c>
      <c r="CR359" s="1">
        <v>1.237981E-4</v>
      </c>
      <c r="CS359" s="1">
        <v>1.957358E-2</v>
      </c>
      <c r="CT359">
        <v>1.1003149999999999</v>
      </c>
      <c r="CU359">
        <v>21.805489999999999</v>
      </c>
      <c r="CV359" s="1">
        <v>7.017634E-3</v>
      </c>
      <c r="CW359" s="1">
        <v>1.137249</v>
      </c>
      <c r="CX359">
        <v>1.095486</v>
      </c>
      <c r="CY359">
        <v>21.35793</v>
      </c>
      <c r="CZ359" s="1">
        <v>0.1599294</v>
      </c>
      <c r="DA359" s="1">
        <v>26.477139999999999</v>
      </c>
      <c r="DB359">
        <v>1.090492</v>
      </c>
      <c r="DC359">
        <v>20.982959999999999</v>
      </c>
      <c r="DD359" s="1">
        <v>1.70065</v>
      </c>
      <c r="DE359" s="1">
        <v>287.32490000000001</v>
      </c>
      <c r="DF359">
        <v>1.0855680000000001</v>
      </c>
      <c r="DG359">
        <v>20.944210000000002</v>
      </c>
      <c r="DH359" s="1">
        <v>9.445036</v>
      </c>
      <c r="DI359">
        <v>1625.0119999999999</v>
      </c>
      <c r="DJ359">
        <v>1.080106</v>
      </c>
      <c r="DK359">
        <v>21.04513</v>
      </c>
      <c r="DL359">
        <v>29.823560000000001</v>
      </c>
      <c r="DM359">
        <v>5222.8440000000001</v>
      </c>
      <c r="DN359">
        <v>1.0741620000000001</v>
      </c>
      <c r="DO359">
        <v>21.369260000000001</v>
      </c>
      <c r="DP359">
        <v>57.524389999999997</v>
      </c>
      <c r="DQ359">
        <v>10243.790000000001</v>
      </c>
      <c r="DR359">
        <v>1.067685</v>
      </c>
      <c r="DS359">
        <v>21.38129</v>
      </c>
      <c r="DT359">
        <v>72.577039999999997</v>
      </c>
      <c r="DU359">
        <v>13095.22</v>
      </c>
      <c r="DV359">
        <v>1.060908</v>
      </c>
      <c r="DW359">
        <v>21.304169999999999</v>
      </c>
      <c r="DX359">
        <v>62.660409999999999</v>
      </c>
      <c r="DY359">
        <v>11501.64</v>
      </c>
      <c r="DZ359">
        <v>1.0540959999999999</v>
      </c>
      <c r="EA359">
        <v>21.195209999999999</v>
      </c>
      <c r="EB359">
        <v>39.186109999999999</v>
      </c>
      <c r="EC359">
        <v>7319.8180000000002</v>
      </c>
      <c r="ED359">
        <v>1.047695</v>
      </c>
      <c r="EE359">
        <v>20.918140000000001</v>
      </c>
      <c r="EF359">
        <v>18.60012</v>
      </c>
      <c r="EG359">
        <v>3513.114</v>
      </c>
      <c r="EH359">
        <v>1.04061</v>
      </c>
      <c r="EI359">
        <v>20.9893</v>
      </c>
      <c r="EJ359">
        <v>6.9154200000000001</v>
      </c>
      <c r="EK359">
        <v>1321.1780000000001</v>
      </c>
      <c r="EL359">
        <v>1.033115</v>
      </c>
      <c r="EM359">
        <v>21.054490000000001</v>
      </c>
      <c r="EN359">
        <v>2.1064280000000002</v>
      </c>
      <c r="EO359">
        <v>406.6927</v>
      </c>
      <c r="EP359">
        <v>1.0248630000000001</v>
      </c>
      <c r="EQ359">
        <v>21.152069999999998</v>
      </c>
      <c r="ER359">
        <v>0.56665149999999997</v>
      </c>
      <c r="ES359">
        <v>110.2234</v>
      </c>
      <c r="ET359">
        <v>1.016027</v>
      </c>
      <c r="EU359">
        <v>21.540620000000001</v>
      </c>
      <c r="EV359">
        <v>0.1638521</v>
      </c>
      <c r="EW359">
        <v>31.811530000000001</v>
      </c>
      <c r="EX359">
        <v>1.0072270000000001</v>
      </c>
      <c r="EY359">
        <v>21.710550000000001</v>
      </c>
      <c r="EZ359">
        <v>7.4065229999999996E-2</v>
      </c>
      <c r="FA359">
        <v>14.147729999999999</v>
      </c>
      <c r="FB359">
        <v>0.99784189999999995</v>
      </c>
      <c r="FC359">
        <v>21.473559999999999</v>
      </c>
      <c r="FD359">
        <v>5.558039E-2</v>
      </c>
      <c r="FE359">
        <v>10.464919999999999</v>
      </c>
      <c r="FF359">
        <v>0.9903613</v>
      </c>
      <c r="FG359">
        <v>21.176690000000001</v>
      </c>
      <c r="FH359">
        <v>5.1926180000000002E-2</v>
      </c>
      <c r="FI359">
        <v>9.7537470000000006</v>
      </c>
      <c r="FJ359">
        <v>0.98221420000000004</v>
      </c>
      <c r="FK359">
        <v>20.822870000000002</v>
      </c>
      <c r="FL359">
        <v>5.077081E-2</v>
      </c>
      <c r="FM359">
        <v>9.5636399999999995</v>
      </c>
      <c r="FN359">
        <v>0.97400790000000004</v>
      </c>
      <c r="FO359">
        <v>21.142119999999998</v>
      </c>
      <c r="FP359" s="1">
        <v>4.9491840000000002E-2</v>
      </c>
      <c r="FQ359">
        <v>9.3608069999999994</v>
      </c>
      <c r="FR359">
        <v>0.96612129999999996</v>
      </c>
      <c r="FS359">
        <v>21.657350000000001</v>
      </c>
      <c r="FT359" s="1">
        <v>4.7382929999999997E-2</v>
      </c>
      <c r="FU359">
        <v>9.0022579999999994</v>
      </c>
      <c r="FV359">
        <v>0.95805410000000002</v>
      </c>
      <c r="FW359">
        <v>22.297139999999999</v>
      </c>
      <c r="FX359" s="1">
        <v>4.447922E-2</v>
      </c>
      <c r="FY359">
        <v>8.4865429999999993</v>
      </c>
      <c r="FZ359">
        <v>0.9501906</v>
      </c>
      <c r="GA359">
        <v>23.010439999999999</v>
      </c>
      <c r="GB359" s="1">
        <v>4.1118679999999998E-2</v>
      </c>
      <c r="GC359" s="1">
        <v>7.8752469999999999</v>
      </c>
      <c r="GD359">
        <v>0.94218579999999996</v>
      </c>
      <c r="GE359">
        <v>23.206340000000001</v>
      </c>
      <c r="GF359" s="1">
        <v>3.7692150000000001E-2</v>
      </c>
      <c r="GG359" s="1">
        <v>7.2439739999999997</v>
      </c>
      <c r="GH359">
        <v>0.93474420000000003</v>
      </c>
      <c r="GI359">
        <v>22.892620000000001</v>
      </c>
      <c r="GJ359" s="1">
        <v>3.4389690000000001E-2</v>
      </c>
      <c r="GK359" s="1">
        <v>6.6290560000000003</v>
      </c>
      <c r="GL359">
        <v>0.92847789999999997</v>
      </c>
      <c r="GM359">
        <v>22.448810000000002</v>
      </c>
      <c r="GN359" s="1">
        <v>3.130542E-2</v>
      </c>
      <c r="GO359" s="1">
        <v>6.0444959999999996</v>
      </c>
      <c r="GP359">
        <v>0.92179109999999997</v>
      </c>
      <c r="GQ359">
        <v>21.885349999999999</v>
      </c>
      <c r="GR359" s="1">
        <v>2.847506E-2</v>
      </c>
      <c r="GS359" s="1">
        <v>5.5094289999999999</v>
      </c>
      <c r="GT359">
        <v>0.91557809999999995</v>
      </c>
      <c r="GU359">
        <v>22.08896</v>
      </c>
      <c r="GV359" s="1">
        <v>2.590056E-2</v>
      </c>
      <c r="GW359" s="1">
        <v>5.0183960000000001</v>
      </c>
      <c r="GX359">
        <v>0.90994140000000001</v>
      </c>
      <c r="GY359">
        <v>22.532820000000001</v>
      </c>
      <c r="GZ359" s="1">
        <v>2.3537450000000001E-2</v>
      </c>
      <c r="HA359" s="1">
        <v>4.5655159999999997</v>
      </c>
      <c r="HB359">
        <v>0.90375939999999999</v>
      </c>
      <c r="HC359">
        <v>23.271740000000001</v>
      </c>
      <c r="HD359" s="1">
        <v>2.139106E-2</v>
      </c>
      <c r="HE359" s="1">
        <v>4.1555309999999999</v>
      </c>
      <c r="HF359">
        <v>0.89870729999999999</v>
      </c>
      <c r="HG359">
        <v>24.045349999999999</v>
      </c>
      <c r="HH359" s="1">
        <v>1.944918E-2</v>
      </c>
      <c r="HI359" s="1">
        <v>3.7798620000000001</v>
      </c>
      <c r="HJ359">
        <v>0.89366970000000001</v>
      </c>
      <c r="HK359">
        <v>24.328880000000002</v>
      </c>
      <c r="HL359" s="1">
        <v>1.7695809999999999E-2</v>
      </c>
      <c r="HM359" s="1">
        <v>3.4407169999999998</v>
      </c>
      <c r="HN359">
        <v>0.89268639999999999</v>
      </c>
      <c r="HO359">
        <v>24.041620000000002</v>
      </c>
      <c r="HP359" s="1">
        <v>1.611727E-2</v>
      </c>
      <c r="HQ359" s="1">
        <v>3.1247940000000001</v>
      </c>
      <c r="HR359">
        <v>0.8849146</v>
      </c>
      <c r="HS359">
        <v>23.54823</v>
      </c>
      <c r="HT359" s="1">
        <v>1.4681609999999999E-2</v>
      </c>
      <c r="HU359" s="1">
        <v>2.8540809999999999</v>
      </c>
      <c r="HV359">
        <v>0.88013050000000004</v>
      </c>
      <c r="HW359">
        <v>22.882490000000001</v>
      </c>
      <c r="HX359" s="1">
        <v>1.338774E-2</v>
      </c>
      <c r="HY359" s="1">
        <v>2.6031589999999998</v>
      </c>
      <c r="HZ359">
        <v>0.87666549999999999</v>
      </c>
      <c r="IA359">
        <v>22.870159999999998</v>
      </c>
      <c r="IB359" s="1">
        <v>1.221621E-2</v>
      </c>
      <c r="IC359" s="1">
        <v>2.3736329999999999</v>
      </c>
      <c r="ID359">
        <v>0.87269289999999999</v>
      </c>
      <c r="IE359">
        <v>22.51989</v>
      </c>
      <c r="IF359" s="1">
        <v>1.114792E-2</v>
      </c>
      <c r="IG359" s="1">
        <v>2.1658019999999998</v>
      </c>
      <c r="IH359">
        <v>0.86963080000000004</v>
      </c>
      <c r="II359">
        <v>22.964120000000001</v>
      </c>
      <c r="IJ359" s="1">
        <v>1.0166130000000001E-2</v>
      </c>
      <c r="IK359" s="1">
        <v>1.974226</v>
      </c>
      <c r="IL359">
        <v>0.86669220000000002</v>
      </c>
      <c r="IM359">
        <v>23.601690000000001</v>
      </c>
      <c r="IN359" s="1">
        <v>9.2664199999999992E-3</v>
      </c>
      <c r="IO359" s="1">
        <v>1.799034</v>
      </c>
      <c r="IP359">
        <v>0.86357309999999998</v>
      </c>
      <c r="IQ359">
        <v>23.91029</v>
      </c>
      <c r="IR359" s="1">
        <v>8.4418099999999992E-3</v>
      </c>
      <c r="IS359" s="1">
        <v>1.6396649999999999</v>
      </c>
      <c r="IT359">
        <v>0.86090250000000001</v>
      </c>
      <c r="IU359">
        <v>23.830439999999999</v>
      </c>
      <c r="IV359" s="1">
        <v>7.6905819999999996E-3</v>
      </c>
      <c r="IW359" s="1">
        <v>1.494073</v>
      </c>
      <c r="IX359">
        <v>0.85901890000000003</v>
      </c>
      <c r="IY359">
        <v>23.501909999999999</v>
      </c>
      <c r="IZ359" s="1">
        <v>7.0075470000000003E-3</v>
      </c>
      <c r="JA359" s="1">
        <v>1.361019</v>
      </c>
      <c r="JB359">
        <v>0.85696209999999995</v>
      </c>
      <c r="JC359">
        <v>23.1782</v>
      </c>
      <c r="JD359" s="1">
        <v>6.3857089999999998E-3</v>
      </c>
      <c r="JE359" s="1">
        <v>1.240442</v>
      </c>
      <c r="JF359">
        <v>0.85543610000000003</v>
      </c>
      <c r="JG359">
        <v>23.70186</v>
      </c>
      <c r="JH359" s="1">
        <v>5.821087E-3</v>
      </c>
      <c r="JI359" s="1">
        <v>1.130579</v>
      </c>
      <c r="JJ359">
        <v>0.85338939999999996</v>
      </c>
      <c r="JK359">
        <v>24.4499</v>
      </c>
      <c r="JL359" s="1">
        <v>5.3079329999999999E-3</v>
      </c>
      <c r="JM359" s="1">
        <v>1.031479</v>
      </c>
      <c r="JN359">
        <v>0.85067990000000004</v>
      </c>
      <c r="JO359">
        <v>25.390930000000001</v>
      </c>
      <c r="JP359" s="1">
        <v>4.8348640000000003E-3</v>
      </c>
      <c r="JQ359" s="1">
        <v>0.9409788</v>
      </c>
      <c r="JR359">
        <v>0.84740859999999996</v>
      </c>
      <c r="JS359">
        <v>26.503630000000001</v>
      </c>
      <c r="JT359" s="1">
        <v>4.3882779999999998E-3</v>
      </c>
      <c r="JU359" s="1">
        <v>0.85621860000000005</v>
      </c>
      <c r="JV359">
        <v>0.84454300000000004</v>
      </c>
      <c r="JW359">
        <v>27.073090000000001</v>
      </c>
      <c r="JX359" s="1">
        <v>3.9582610000000002E-3</v>
      </c>
      <c r="JY359" s="1">
        <v>0.77413169999999998</v>
      </c>
      <c r="JZ359">
        <v>0.84173540000000002</v>
      </c>
      <c r="KA359">
        <v>26.933920000000001</v>
      </c>
      <c r="KB359" s="1">
        <v>3.5427079999999999E-3</v>
      </c>
      <c r="KC359" s="1">
        <v>0.69470969999999999</v>
      </c>
      <c r="KD359">
        <v>0.83925660000000002</v>
      </c>
      <c r="KE359">
        <v>26.5503</v>
      </c>
      <c r="KF359" s="1">
        <v>3.1439720000000001E-3</v>
      </c>
      <c r="KG359" s="1">
        <v>0.61798660000000005</v>
      </c>
      <c r="KH359">
        <v>0.83680259999999995</v>
      </c>
      <c r="KI359">
        <v>25.889389999999999</v>
      </c>
      <c r="KJ359" s="1">
        <v>2.7725950000000001E-3</v>
      </c>
      <c r="KK359" s="1">
        <v>0.54613489999999998</v>
      </c>
      <c r="KL359">
        <v>0.83469910000000003</v>
      </c>
      <c r="KM359">
        <v>25.60981</v>
      </c>
      <c r="KN359" s="1">
        <v>2.4357480000000002E-3</v>
      </c>
      <c r="KO359" s="1">
        <v>0.48071920000000001</v>
      </c>
      <c r="KP359">
        <v>0.83112620000000004</v>
      </c>
      <c r="KQ359">
        <v>25.45112</v>
      </c>
      <c r="KR359" s="1">
        <v>2.14036E-3</v>
      </c>
      <c r="KS359" s="1">
        <v>0.42380119999999999</v>
      </c>
      <c r="KT359">
        <v>0.82663759999999997</v>
      </c>
      <c r="KU359">
        <v>25.227229999999999</v>
      </c>
      <c r="KV359" s="1">
        <v>1.886268E-3</v>
      </c>
      <c r="KW359" s="1">
        <v>0.3750773</v>
      </c>
      <c r="KX359">
        <v>0.82283620000000002</v>
      </c>
      <c r="KY359">
        <v>25.303190000000001</v>
      </c>
      <c r="KZ359" s="1">
        <v>1.667539E-3</v>
      </c>
      <c r="LA359" s="1">
        <v>0.33285409999999999</v>
      </c>
      <c r="LB359">
        <v>0.81841699999999995</v>
      </c>
      <c r="LC359">
        <v>25.205739999999999</v>
      </c>
      <c r="LD359" s="1">
        <v>1.4756190000000001E-3</v>
      </c>
      <c r="LE359" s="1">
        <v>0.29591689999999998</v>
      </c>
      <c r="LF359">
        <v>0.8138611</v>
      </c>
      <c r="LG359">
        <v>25.03097</v>
      </c>
      <c r="LH359" s="1">
        <v>1.302416E-3</v>
      </c>
      <c r="LI359" s="1">
        <v>0.26253569999999998</v>
      </c>
      <c r="LJ359">
        <v>0.8098495</v>
      </c>
      <c r="LK359">
        <v>24.718810000000001</v>
      </c>
      <c r="LL359" s="1">
        <v>1.142201E-3</v>
      </c>
      <c r="LM359" s="1">
        <v>0.2313702</v>
      </c>
      <c r="LN359">
        <v>0.80502969999999996</v>
      </c>
      <c r="LO359">
        <v>24.40973</v>
      </c>
      <c r="LP359" s="1">
        <v>9.9498639999999992E-4</v>
      </c>
      <c r="LQ359" s="1">
        <v>0.2026608</v>
      </c>
      <c r="LR359">
        <v>0.80133889999999997</v>
      </c>
      <c r="LS359">
        <v>24.806999999999999</v>
      </c>
      <c r="LT359" s="1">
        <v>8.6310469999999998E-4</v>
      </c>
      <c r="LU359" s="1">
        <v>0.17654700000000001</v>
      </c>
      <c r="LV359">
        <v>0.79757960000000006</v>
      </c>
      <c r="LW359">
        <v>25.430720000000001</v>
      </c>
      <c r="LX359" s="1">
        <v>7.50777E-4</v>
      </c>
      <c r="LY359" s="1">
        <v>0.15419050000000001</v>
      </c>
      <c r="LZ359">
        <v>0.79470870000000005</v>
      </c>
      <c r="MA359">
        <v>26.319500000000001</v>
      </c>
      <c r="MB359" s="1">
        <v>6.5959720000000001E-4</v>
      </c>
      <c r="MC359" s="1">
        <v>0.13582359999999999</v>
      </c>
      <c r="MD359">
        <v>0.79244700000000001</v>
      </c>
      <c r="ME359">
        <v>27.151399999999999</v>
      </c>
      <c r="MF359" s="1">
        <v>5.8767810000000004E-4</v>
      </c>
      <c r="MG359" s="1">
        <v>0.1212342</v>
      </c>
      <c r="MH359">
        <v>0.78985620000000001</v>
      </c>
      <c r="MI359">
        <v>27.642489999999999</v>
      </c>
      <c r="MJ359" s="1">
        <v>5.3148330000000001E-4</v>
      </c>
      <c r="MK359" s="1">
        <v>0.10987189999999999</v>
      </c>
      <c r="ML359">
        <v>0.78753620000000002</v>
      </c>
      <c r="MM359">
        <v>27.435890000000001</v>
      </c>
      <c r="MN359" s="1">
        <v>4.860997E-4</v>
      </c>
      <c r="MO359" s="1">
        <v>0.10069309999999999</v>
      </c>
      <c r="MP359">
        <v>0.78543669999999999</v>
      </c>
      <c r="MQ359">
        <v>27.133420000000001</v>
      </c>
      <c r="MR359" s="1">
        <v>4.4769269999999999E-4</v>
      </c>
      <c r="MS359" s="1">
        <v>9.2935229999999994E-2</v>
      </c>
      <c r="MT359">
        <v>0.78312159999999997</v>
      </c>
      <c r="MU359">
        <v>26.63524</v>
      </c>
      <c r="MV359" s="1">
        <v>4.1381719999999999E-4</v>
      </c>
      <c r="MW359" s="1">
        <v>8.6093520000000007E-2</v>
      </c>
      <c r="MX359">
        <v>0.78095820000000005</v>
      </c>
      <c r="MY359">
        <v>26.395900000000001</v>
      </c>
      <c r="MZ359" s="1">
        <v>3.8343410000000002E-4</v>
      </c>
      <c r="NA359" s="1">
        <v>7.9946820000000002E-2</v>
      </c>
      <c r="NB359">
        <v>0.77863190000000004</v>
      </c>
      <c r="NC359">
        <v>26.441800000000001</v>
      </c>
      <c r="ND359" s="1">
        <v>3.5616700000000001E-4</v>
      </c>
      <c r="NE359" s="1">
        <v>7.4426389999999995E-2</v>
      </c>
      <c r="NF359">
        <v>0.77863190000000004</v>
      </c>
      <c r="NG359">
        <v>26.441800000000001</v>
      </c>
      <c r="NH359" s="1">
        <v>3.5616700000000001E-4</v>
      </c>
      <c r="NI359" s="1">
        <v>7.4426389999999995E-2</v>
      </c>
      <c r="NJ359">
        <v>0.77863190000000004</v>
      </c>
      <c r="NK359">
        <v>26.441800000000001</v>
      </c>
      <c r="NL359" s="1">
        <v>3.5616700000000001E-4</v>
      </c>
      <c r="NM359" s="1">
        <v>7.4426389999999995E-2</v>
      </c>
      <c r="NN359">
        <v>0.77863190000000004</v>
      </c>
      <c r="NO359">
        <v>26.441800000000001</v>
      </c>
      <c r="NP359" s="1">
        <v>3.5616700000000001E-4</v>
      </c>
      <c r="NQ359" s="1">
        <v>7.4426389999999995E-2</v>
      </c>
      <c r="NR359">
        <v>0.77863190000000004</v>
      </c>
      <c r="NS359">
        <v>26.441800000000001</v>
      </c>
      <c r="NT359" s="1">
        <v>3.5616700000000001E-4</v>
      </c>
      <c r="NU359" s="1">
        <v>7.4426389999999995E-2</v>
      </c>
      <c r="NV359">
        <v>0.77863190000000004</v>
      </c>
      <c r="NW359">
        <v>26.441800000000001</v>
      </c>
      <c r="NX359" s="1">
        <v>3.5616700000000001E-4</v>
      </c>
      <c r="NY359" s="1">
        <v>7.4426389999999995E-2</v>
      </c>
      <c r="NZ359">
        <v>0.77863190000000004</v>
      </c>
      <c r="OA359">
        <v>26.441800000000001</v>
      </c>
      <c r="OB359" s="1">
        <v>3.5616700000000001E-4</v>
      </c>
      <c r="OC359" s="1">
        <v>7.4426389999999995E-2</v>
      </c>
      <c r="OD359">
        <v>0.77863190000000004</v>
      </c>
      <c r="OE359">
        <v>26.441800000000001</v>
      </c>
      <c r="OF359" s="1">
        <v>3.5616700000000001E-4</v>
      </c>
      <c r="OG359" s="1">
        <v>7.4426389999999995E-2</v>
      </c>
      <c r="OH359">
        <v>0.77863190000000004</v>
      </c>
      <c r="OI359">
        <v>26.441800000000001</v>
      </c>
      <c r="OJ359" s="1">
        <v>3.5616700000000001E-4</v>
      </c>
      <c r="OK359" s="1">
        <v>7.4426389999999995E-2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0.84089199999999997</v>
      </c>
      <c r="G360">
        <v>20.933409999999999</v>
      </c>
      <c r="H360">
        <v>0</v>
      </c>
      <c r="I360">
        <v>0</v>
      </c>
      <c r="J360">
        <v>0.83768900000000002</v>
      </c>
      <c r="K360">
        <v>21.208590000000001</v>
      </c>
      <c r="L360">
        <v>0</v>
      </c>
      <c r="M360">
        <v>0</v>
      </c>
      <c r="N360">
        <v>0.83435939999999997</v>
      </c>
      <c r="O360">
        <v>21.46115</v>
      </c>
      <c r="P360">
        <v>0</v>
      </c>
      <c r="Q360">
        <v>0</v>
      </c>
      <c r="R360">
        <v>0.83086369999999998</v>
      </c>
      <c r="S360">
        <v>21.885770000000001</v>
      </c>
      <c r="T360">
        <v>0</v>
      </c>
      <c r="U360">
        <v>0</v>
      </c>
      <c r="V360">
        <v>0.82726109999999997</v>
      </c>
      <c r="W360">
        <v>22.521809999999999</v>
      </c>
      <c r="X360">
        <v>0</v>
      </c>
      <c r="Y360">
        <v>0</v>
      </c>
      <c r="Z360">
        <v>0.8239592</v>
      </c>
      <c r="AA360">
        <v>22.843340000000001</v>
      </c>
      <c r="AB360">
        <v>0</v>
      </c>
      <c r="AC360">
        <v>0</v>
      </c>
      <c r="AD360">
        <v>0.82067380000000001</v>
      </c>
      <c r="AE360">
        <v>22.68019</v>
      </c>
      <c r="AF360">
        <v>0</v>
      </c>
      <c r="AG360">
        <v>0</v>
      </c>
      <c r="AH360">
        <v>0.81749769999999999</v>
      </c>
      <c r="AI360">
        <v>22.31861</v>
      </c>
      <c r="AJ360">
        <v>0</v>
      </c>
      <c r="AK360">
        <v>0</v>
      </c>
      <c r="AL360">
        <v>0.81448390000000004</v>
      </c>
      <c r="AM360">
        <v>21.819220000000001</v>
      </c>
      <c r="AN360">
        <v>0</v>
      </c>
      <c r="AO360">
        <v>0</v>
      </c>
      <c r="AP360">
        <v>0.81154749999999998</v>
      </c>
      <c r="AQ360">
        <v>21.845980000000001</v>
      </c>
      <c r="AR360">
        <v>0</v>
      </c>
      <c r="AS360">
        <v>0</v>
      </c>
      <c r="AT360">
        <v>0.80872509999999997</v>
      </c>
      <c r="AU360">
        <v>22.010169999999999</v>
      </c>
      <c r="AV360">
        <v>0</v>
      </c>
      <c r="AW360">
        <v>0</v>
      </c>
      <c r="AX360">
        <v>0.80596509999999999</v>
      </c>
      <c r="AY360">
        <v>22.326239999999999</v>
      </c>
      <c r="AZ360">
        <v>0</v>
      </c>
      <c r="BA360">
        <v>0</v>
      </c>
      <c r="BB360">
        <v>0.80331929999999996</v>
      </c>
      <c r="BC360">
        <v>22.842680000000001</v>
      </c>
      <c r="BD360">
        <v>0</v>
      </c>
      <c r="BE360">
        <v>0</v>
      </c>
      <c r="BF360">
        <v>0.8007666</v>
      </c>
      <c r="BG360">
        <v>23.014430000000001</v>
      </c>
      <c r="BH360">
        <v>0</v>
      </c>
      <c r="BI360">
        <v>0</v>
      </c>
      <c r="BJ360">
        <v>0.79814110000000005</v>
      </c>
      <c r="BK360">
        <v>22.883019999999998</v>
      </c>
      <c r="BL360">
        <v>0</v>
      </c>
      <c r="BM360">
        <v>0</v>
      </c>
      <c r="BN360">
        <v>0.79549729999999996</v>
      </c>
      <c r="BO360">
        <v>22.55077</v>
      </c>
      <c r="BP360">
        <v>0</v>
      </c>
      <c r="BQ360">
        <v>0</v>
      </c>
      <c r="BR360">
        <v>0.7927092</v>
      </c>
      <c r="BS360">
        <v>22.13907</v>
      </c>
      <c r="BT360">
        <v>0</v>
      </c>
      <c r="BU360">
        <v>2.436868E-38</v>
      </c>
      <c r="BV360">
        <v>0.78995879999999996</v>
      </c>
      <c r="BW360">
        <v>21.803660000000001</v>
      </c>
      <c r="BX360">
        <v>5.2127639999999998E-28</v>
      </c>
      <c r="BY360">
        <v>1.3489839999999999E-25</v>
      </c>
      <c r="BZ360">
        <v>0.78732369999999996</v>
      </c>
      <c r="CA360">
        <v>21.87143</v>
      </c>
      <c r="CB360" s="1">
        <v>1.366127E-21</v>
      </c>
      <c r="CC360" s="1">
        <v>3.4902659999999998E-19</v>
      </c>
      <c r="CD360">
        <v>0.78472260000000005</v>
      </c>
      <c r="CE360">
        <v>21.93477</v>
      </c>
      <c r="CF360" s="1">
        <v>3.9855500000000002E-14</v>
      </c>
      <c r="CG360" s="1">
        <v>8.8844040000000003E-12</v>
      </c>
      <c r="CH360">
        <v>0.7822036</v>
      </c>
      <c r="CI360">
        <v>22.144400000000001</v>
      </c>
      <c r="CJ360" s="1">
        <v>5.6493659999999997E-10</v>
      </c>
      <c r="CK360" s="1">
        <v>1.3781680000000001E-7</v>
      </c>
      <c r="CL360">
        <v>0.77971659999999998</v>
      </c>
      <c r="CM360">
        <v>22.136040000000001</v>
      </c>
      <c r="CN360" s="1">
        <v>5.1207510000000003E-7</v>
      </c>
      <c r="CO360" s="1">
        <v>1.320335E-4</v>
      </c>
      <c r="CP360">
        <v>0.77724729999999997</v>
      </c>
      <c r="CQ360">
        <v>22.071680000000001</v>
      </c>
      <c r="CR360" s="1">
        <v>9.6324219999999996E-5</v>
      </c>
      <c r="CS360" s="1">
        <v>2.600572E-2</v>
      </c>
      <c r="CT360">
        <v>0.7746807</v>
      </c>
      <c r="CU360">
        <v>21.816559999999999</v>
      </c>
      <c r="CV360" s="1">
        <v>5.7398409999999999E-3</v>
      </c>
      <c r="CW360" s="1">
        <v>1.6129659999999999</v>
      </c>
      <c r="CX360">
        <v>0.77199640000000003</v>
      </c>
      <c r="CY360">
        <v>21.380179999999999</v>
      </c>
      <c r="CZ360" s="1">
        <v>0.1365335</v>
      </c>
      <c r="DA360" s="1">
        <v>39.755360000000003</v>
      </c>
      <c r="DB360">
        <v>0.76920319999999998</v>
      </c>
      <c r="DC360">
        <v>21.00526</v>
      </c>
      <c r="DD360" s="1">
        <v>1.507836</v>
      </c>
      <c r="DE360">
        <v>454.02859999999998</v>
      </c>
      <c r="DF360">
        <v>0.76645269999999999</v>
      </c>
      <c r="DG360">
        <v>20.956109999999999</v>
      </c>
      <c r="DH360" s="1">
        <v>8.6642849999999996</v>
      </c>
      <c r="DI360">
        <v>2689.9430000000002</v>
      </c>
      <c r="DJ360">
        <v>0.76337849999999996</v>
      </c>
      <c r="DK360">
        <v>21.047989999999999</v>
      </c>
      <c r="DL360">
        <v>28.220839999999999</v>
      </c>
      <c r="DM360">
        <v>9022.4519999999993</v>
      </c>
      <c r="DN360">
        <v>0.7600228</v>
      </c>
      <c r="DO360">
        <v>21.36186</v>
      </c>
      <c r="DP360">
        <v>55.996949999999998</v>
      </c>
      <c r="DQ360">
        <v>18401.96</v>
      </c>
      <c r="DR360">
        <v>0.75633550000000005</v>
      </c>
      <c r="DS360">
        <v>21.372620000000001</v>
      </c>
      <c r="DT360">
        <v>72.383369999999999</v>
      </c>
      <c r="DU360">
        <v>24379.69</v>
      </c>
      <c r="DV360">
        <v>0.7524942</v>
      </c>
      <c r="DW360">
        <v>21.291070000000001</v>
      </c>
      <c r="DX360">
        <v>64.049970000000002</v>
      </c>
      <c r="DY360">
        <v>22126.33</v>
      </c>
      <c r="DZ360">
        <v>0.74860450000000001</v>
      </c>
      <c r="EA360">
        <v>21.196269999999998</v>
      </c>
      <c r="EB360">
        <v>40.98075</v>
      </c>
      <c r="EC360">
        <v>14490.18</v>
      </c>
      <c r="ED360">
        <v>0.74510770000000004</v>
      </c>
      <c r="EE360">
        <v>20.934159999999999</v>
      </c>
      <c r="EF360">
        <v>19.82563</v>
      </c>
      <c r="EG360">
        <v>7148.26</v>
      </c>
      <c r="EH360">
        <v>0.74129310000000004</v>
      </c>
      <c r="EI360">
        <v>21.002330000000001</v>
      </c>
      <c r="EJ360">
        <v>7.4942510000000002</v>
      </c>
      <c r="EK360">
        <v>2751.712</v>
      </c>
      <c r="EL360">
        <v>0.73738990000000004</v>
      </c>
      <c r="EM360">
        <v>21.077780000000001</v>
      </c>
      <c r="EN360">
        <v>2.314343</v>
      </c>
      <c r="EO360">
        <v>863.31</v>
      </c>
      <c r="EP360">
        <v>0.73316749999999997</v>
      </c>
      <c r="EQ360">
        <v>21.1557</v>
      </c>
      <c r="ER360">
        <v>0.62663069999999998</v>
      </c>
      <c r="ES360">
        <v>235.8768</v>
      </c>
      <c r="ET360">
        <v>0.72880959999999995</v>
      </c>
      <c r="EU360">
        <v>21.53181</v>
      </c>
      <c r="EV360">
        <v>0.17858299999999999</v>
      </c>
      <c r="EW360">
        <v>66.540809999999993</v>
      </c>
      <c r="EX360">
        <v>0.72460159999999996</v>
      </c>
      <c r="EY360">
        <v>21.704750000000001</v>
      </c>
      <c r="EZ360">
        <v>7.7400709999999998E-2</v>
      </c>
      <c r="FA360">
        <v>27.776209999999999</v>
      </c>
      <c r="FB360">
        <v>0.72010300000000005</v>
      </c>
      <c r="FC360">
        <v>21.467009999999998</v>
      </c>
      <c r="FD360">
        <v>5.6283489999999999E-2</v>
      </c>
      <c r="FE360">
        <v>19.627120000000001</v>
      </c>
      <c r="FF360">
        <v>0.71703150000000004</v>
      </c>
      <c r="FG360">
        <v>21.183219999999999</v>
      </c>
      <c r="FH360">
        <v>5.2132070000000003E-2</v>
      </c>
      <c r="FI360">
        <v>18.015090000000001</v>
      </c>
      <c r="FJ360">
        <v>0.71356850000000005</v>
      </c>
      <c r="FK360">
        <v>20.838170000000002</v>
      </c>
      <c r="FL360">
        <v>5.0907840000000003E-2</v>
      </c>
      <c r="FM360">
        <v>17.57246</v>
      </c>
      <c r="FN360">
        <v>0.71006499999999995</v>
      </c>
      <c r="FO360">
        <v>21.14479</v>
      </c>
      <c r="FP360" s="1">
        <v>4.9665439999999998E-2</v>
      </c>
      <c r="FQ360">
        <v>17.15907</v>
      </c>
      <c r="FR360">
        <v>0.70672170000000001</v>
      </c>
      <c r="FS360">
        <v>21.662949999999999</v>
      </c>
      <c r="FT360" s="1">
        <v>4.7629690000000002E-2</v>
      </c>
      <c r="FU360">
        <v>16.483080000000001</v>
      </c>
      <c r="FV360">
        <v>0.70336909999999997</v>
      </c>
      <c r="FW360">
        <v>22.288889999999999</v>
      </c>
      <c r="FX360" s="1">
        <v>4.4773470000000003E-2</v>
      </c>
      <c r="FY360">
        <v>15.51421</v>
      </c>
      <c r="FZ360">
        <v>0.70014330000000002</v>
      </c>
      <c r="GA360">
        <v>22.989989999999999</v>
      </c>
      <c r="GB360" s="1">
        <v>4.1433039999999997E-2</v>
      </c>
      <c r="GC360" s="1">
        <v>14.367089999999999</v>
      </c>
      <c r="GD360">
        <v>0.69678709999999999</v>
      </c>
      <c r="GE360">
        <v>23.197590000000002</v>
      </c>
      <c r="GF360" s="1">
        <v>3.8002000000000001E-2</v>
      </c>
      <c r="GG360" s="1">
        <v>13.179880000000001</v>
      </c>
      <c r="GH360">
        <v>0.69376649999999995</v>
      </c>
      <c r="GI360">
        <v>22.89151</v>
      </c>
      <c r="GJ360" s="1">
        <v>3.468363E-2</v>
      </c>
      <c r="GK360" s="1">
        <v>12.02525</v>
      </c>
      <c r="GL360">
        <v>0.69163980000000003</v>
      </c>
      <c r="GM360">
        <v>22.47429</v>
      </c>
      <c r="GN360" s="1">
        <v>3.1580089999999998E-2</v>
      </c>
      <c r="GO360" s="1">
        <v>10.929360000000001</v>
      </c>
      <c r="GP360">
        <v>0.68915360000000003</v>
      </c>
      <c r="GQ360">
        <v>21.924199999999999</v>
      </c>
      <c r="GR360" s="1">
        <v>2.8726740000000001E-2</v>
      </c>
      <c r="GS360" s="1">
        <v>9.9269800000000004</v>
      </c>
      <c r="GT360">
        <v>0.68703159999999996</v>
      </c>
      <c r="GU360">
        <v>22.108689999999999</v>
      </c>
      <c r="GV360" s="1">
        <v>2.6132780000000001E-2</v>
      </c>
      <c r="GW360" s="1">
        <v>9.0110639999999993</v>
      </c>
      <c r="GX360">
        <v>0.685226</v>
      </c>
      <c r="GY360">
        <v>22.552240000000001</v>
      </c>
      <c r="GZ360" s="1">
        <v>2.374946E-2</v>
      </c>
      <c r="HA360" s="1">
        <v>8.1701540000000001</v>
      </c>
      <c r="HB360">
        <v>0.68314240000000004</v>
      </c>
      <c r="HC360">
        <v>23.259229999999999</v>
      </c>
      <c r="HD360" s="1">
        <v>2.1583270000000002E-2</v>
      </c>
      <c r="HE360" s="1">
        <v>7.4093650000000002</v>
      </c>
      <c r="HF360">
        <v>0.68166789999999999</v>
      </c>
      <c r="HG360">
        <v>24.021170000000001</v>
      </c>
      <c r="HH360" s="1">
        <v>1.9621909999999999E-2</v>
      </c>
      <c r="HI360" s="1">
        <v>6.716469</v>
      </c>
      <c r="HJ360">
        <v>0.68018449999999997</v>
      </c>
      <c r="HK360">
        <v>24.311540000000001</v>
      </c>
      <c r="HL360" s="1">
        <v>1.7854749999999999E-2</v>
      </c>
      <c r="HM360" s="1">
        <v>6.0937450000000002</v>
      </c>
      <c r="HN360">
        <v>0.68122830000000001</v>
      </c>
      <c r="HO360">
        <v>24.04214</v>
      </c>
      <c r="HP360" s="1">
        <v>1.6277650000000001E-2</v>
      </c>
      <c r="HQ360" s="1">
        <v>5.5252780000000001</v>
      </c>
      <c r="HR360">
        <v>0.67768300000000004</v>
      </c>
      <c r="HS360">
        <v>23.571919999999999</v>
      </c>
      <c r="HT360" s="1">
        <v>1.4812000000000001E-2</v>
      </c>
      <c r="HU360" s="1">
        <v>5.0234519999999998</v>
      </c>
      <c r="HV360">
        <v>0.67621469999999995</v>
      </c>
      <c r="HW360">
        <v>22.929749999999999</v>
      </c>
      <c r="HX360" s="1">
        <v>1.3506880000000001E-2</v>
      </c>
      <c r="HY360" s="1">
        <v>4.5674210000000004</v>
      </c>
      <c r="HZ360">
        <v>0.67555129999999997</v>
      </c>
      <c r="IA360">
        <v>22.906040000000001</v>
      </c>
      <c r="IB360" s="1">
        <v>1.2327390000000001E-2</v>
      </c>
      <c r="IC360" s="1">
        <v>4.1526490000000003</v>
      </c>
      <c r="ID360">
        <v>0.67446950000000006</v>
      </c>
      <c r="IE360">
        <v>22.554169999999999</v>
      </c>
      <c r="IF360" s="1">
        <v>1.1248080000000001E-2</v>
      </c>
      <c r="IG360" s="1">
        <v>3.777002</v>
      </c>
      <c r="IH360">
        <v>0.67373970000000005</v>
      </c>
      <c r="II360">
        <v>22.952459999999999</v>
      </c>
      <c r="IJ360" s="1">
        <v>1.0257459999999999E-2</v>
      </c>
      <c r="IK360" s="1">
        <v>3.4339430000000002</v>
      </c>
      <c r="IL360">
        <v>0.67279909999999998</v>
      </c>
      <c r="IM360">
        <v>23.58428</v>
      </c>
      <c r="IN360" s="1">
        <v>9.3496540000000006E-3</v>
      </c>
      <c r="IO360" s="1">
        <v>3.1227140000000002</v>
      </c>
      <c r="IP360">
        <v>0.67156249999999995</v>
      </c>
      <c r="IQ360">
        <v>23.886320000000001</v>
      </c>
      <c r="IR360" s="1">
        <v>8.5188769999999994E-3</v>
      </c>
      <c r="IS360" s="1">
        <v>2.841135</v>
      </c>
      <c r="IT360">
        <v>0.67050600000000005</v>
      </c>
      <c r="IU360">
        <v>23.809670000000001</v>
      </c>
      <c r="IV360" s="1">
        <v>7.7605399999999998E-3</v>
      </c>
      <c r="IW360" s="1">
        <v>2.5846399999999998</v>
      </c>
      <c r="IX360">
        <v>0.66988610000000004</v>
      </c>
      <c r="IY360">
        <v>23.509620000000002</v>
      </c>
      <c r="IZ360" s="1">
        <v>7.0711209999999997E-3</v>
      </c>
      <c r="JA360" s="1">
        <v>2.3512729999999999</v>
      </c>
      <c r="JB360">
        <v>0.6691163</v>
      </c>
      <c r="JC360">
        <v>23.19416</v>
      </c>
      <c r="JD360" s="1">
        <v>6.4439140000000002E-3</v>
      </c>
      <c r="JE360" s="1">
        <v>2.140234</v>
      </c>
      <c r="JF360">
        <v>0.66860450000000005</v>
      </c>
      <c r="JG360">
        <v>23.70936</v>
      </c>
      <c r="JH360" s="1">
        <v>5.8735669999999997E-3</v>
      </c>
      <c r="JI360" s="1">
        <v>1.9483440000000001</v>
      </c>
      <c r="JJ360">
        <v>0.66772169999999997</v>
      </c>
      <c r="JK360">
        <v>24.461939999999998</v>
      </c>
      <c r="JL360" s="1">
        <v>5.355467E-3</v>
      </c>
      <c r="JM360" s="1">
        <v>1.775461</v>
      </c>
      <c r="JN360">
        <v>0.66639000000000004</v>
      </c>
      <c r="JO360">
        <v>25.388200000000001</v>
      </c>
      <c r="JP360" s="1">
        <v>4.8781579999999996E-3</v>
      </c>
      <c r="JQ360" s="1">
        <v>1.6177159999999999</v>
      </c>
      <c r="JR360">
        <v>0.66471369999999996</v>
      </c>
      <c r="JS360">
        <v>26.470389999999998</v>
      </c>
      <c r="JT360" s="1">
        <v>4.429583E-3</v>
      </c>
      <c r="JU360" s="1">
        <v>1.470599</v>
      </c>
      <c r="JV360">
        <v>0.6633232</v>
      </c>
      <c r="JW360">
        <v>27.049520000000001</v>
      </c>
      <c r="JX360" s="1">
        <v>3.9976919999999997E-3</v>
      </c>
      <c r="JY360" s="1">
        <v>1.3286530000000001</v>
      </c>
      <c r="JZ360">
        <v>0.66199479999999999</v>
      </c>
      <c r="KA360">
        <v>26.919260000000001</v>
      </c>
      <c r="KB360" s="1">
        <v>3.5814620000000001E-3</v>
      </c>
      <c r="KC360" s="1">
        <v>1.191932</v>
      </c>
      <c r="KD360">
        <v>0.66080680000000003</v>
      </c>
      <c r="KE360">
        <v>26.564419999999998</v>
      </c>
      <c r="KF360" s="1">
        <v>3.1805879999999998E-3</v>
      </c>
      <c r="KG360" s="1">
        <v>1.059795</v>
      </c>
      <c r="KH360">
        <v>0.65964869999999998</v>
      </c>
      <c r="KI360">
        <v>25.940840000000001</v>
      </c>
      <c r="KJ360" s="1">
        <v>2.8061179999999998E-3</v>
      </c>
      <c r="KK360" s="1">
        <v>0.93591199999999997</v>
      </c>
      <c r="KL360">
        <v>0.65867940000000003</v>
      </c>
      <c r="KM360">
        <v>25.665710000000001</v>
      </c>
      <c r="KN360" s="1">
        <v>2.465793E-3</v>
      </c>
      <c r="KO360" s="1">
        <v>0.82311900000000005</v>
      </c>
      <c r="KP360">
        <v>0.65674189999999999</v>
      </c>
      <c r="KQ360">
        <v>25.508469999999999</v>
      </c>
      <c r="KR360" s="1">
        <v>2.1661950000000001E-3</v>
      </c>
      <c r="KS360" s="1">
        <v>0.72445029999999999</v>
      </c>
      <c r="KT360">
        <v>0.65426819999999997</v>
      </c>
      <c r="KU360">
        <v>25.259260000000001</v>
      </c>
      <c r="KV360" s="1">
        <v>1.908196E-3</v>
      </c>
      <c r="KW360" s="1">
        <v>0.63976319999999998</v>
      </c>
      <c r="KX360">
        <v>0.65224769999999999</v>
      </c>
      <c r="KY360">
        <v>25.307200000000002</v>
      </c>
      <c r="KZ360" s="1">
        <v>1.6869109999999999E-3</v>
      </c>
      <c r="LA360" s="1">
        <v>0.56676700000000002</v>
      </c>
      <c r="LB360">
        <v>0.64986029999999995</v>
      </c>
      <c r="LC360">
        <v>25.203389999999999</v>
      </c>
      <c r="LD360" s="1">
        <v>1.4926939999999999E-3</v>
      </c>
      <c r="LE360" s="1">
        <v>0.50293710000000003</v>
      </c>
      <c r="LF360">
        <v>0.64740759999999997</v>
      </c>
      <c r="LG360">
        <v>25.024760000000001</v>
      </c>
      <c r="LH360" s="1">
        <v>1.318044E-3</v>
      </c>
      <c r="LI360" s="1">
        <v>0.44553739999999997</v>
      </c>
      <c r="LJ360">
        <v>0.6453276</v>
      </c>
      <c r="LK360">
        <v>24.730049999999999</v>
      </c>
      <c r="LL360" s="1">
        <v>1.156883E-3</v>
      </c>
      <c r="LM360" s="1">
        <v>0.39227499999999998</v>
      </c>
      <c r="LN360">
        <v>0.64273780000000003</v>
      </c>
      <c r="LO360">
        <v>24.430309999999999</v>
      </c>
      <c r="LP360" s="1">
        <v>1.0082859999999999E-3</v>
      </c>
      <c r="LQ360" s="1">
        <v>0.34309139999999999</v>
      </c>
      <c r="LR360">
        <v>0.64085080000000005</v>
      </c>
      <c r="LS360">
        <v>24.825780000000002</v>
      </c>
      <c r="LT360" s="1">
        <v>8.748645E-4</v>
      </c>
      <c r="LU360" s="1">
        <v>0.29843180000000002</v>
      </c>
      <c r="LV360">
        <v>0.63887360000000004</v>
      </c>
      <c r="LW360">
        <v>25.453679999999999</v>
      </c>
      <c r="LX360" s="1">
        <v>7.6069509999999996E-4</v>
      </c>
      <c r="LY360" s="1">
        <v>0.26007239999999998</v>
      </c>
      <c r="LZ360">
        <v>0.63740660000000005</v>
      </c>
      <c r="MA360">
        <v>26.323730000000001</v>
      </c>
      <c r="MB360" s="1">
        <v>6.6765230000000002E-4</v>
      </c>
      <c r="MC360" s="1">
        <v>0.22849449999999999</v>
      </c>
      <c r="MD360">
        <v>0.63629360000000001</v>
      </c>
      <c r="ME360">
        <v>27.14331</v>
      </c>
      <c r="MF360" s="1">
        <v>5.941354E-4</v>
      </c>
      <c r="MG360" s="1">
        <v>0.20342350000000001</v>
      </c>
      <c r="MH360">
        <v>0.63493100000000002</v>
      </c>
      <c r="MI360">
        <v>27.627739999999999</v>
      </c>
      <c r="MJ360" s="1">
        <v>5.3663199999999999E-4</v>
      </c>
      <c r="MK360" s="1">
        <v>0.18385889999999999</v>
      </c>
      <c r="ML360">
        <v>0.63374810000000004</v>
      </c>
      <c r="MM360">
        <v>27.429369999999999</v>
      </c>
      <c r="MN360" s="1">
        <v>4.9036220000000001E-4</v>
      </c>
      <c r="MO360" s="1">
        <v>0.1681349</v>
      </c>
      <c r="MP360">
        <v>0.63264880000000001</v>
      </c>
      <c r="MQ360">
        <v>27.13184</v>
      </c>
      <c r="MR360" s="1">
        <v>4.5146180000000001E-4</v>
      </c>
      <c r="MS360" s="1">
        <v>0.1549575</v>
      </c>
      <c r="MT360">
        <v>0.63140540000000001</v>
      </c>
      <c r="MU360">
        <v>26.67231</v>
      </c>
      <c r="MV360" s="1">
        <v>4.1714859999999999E-4</v>
      </c>
      <c r="MW360" s="1">
        <v>0.14334949999999999</v>
      </c>
      <c r="MX360">
        <v>0.63028209999999996</v>
      </c>
      <c r="MY360">
        <v>26.446750000000002</v>
      </c>
      <c r="MZ360" s="1">
        <v>3.8645699999999999E-4</v>
      </c>
      <c r="NA360" s="1">
        <v>0.1329496</v>
      </c>
      <c r="NB360">
        <v>0.62903980000000004</v>
      </c>
      <c r="NC360">
        <v>26.494810000000001</v>
      </c>
      <c r="ND360" s="1">
        <v>3.5886490000000001E-4</v>
      </c>
      <c r="NE360" s="1">
        <v>0.1236018</v>
      </c>
      <c r="NF360">
        <v>0.62903980000000004</v>
      </c>
      <c r="NG360">
        <v>26.494810000000001</v>
      </c>
      <c r="NH360" s="1">
        <v>3.5886490000000001E-4</v>
      </c>
      <c r="NI360" s="1">
        <v>0.1236018</v>
      </c>
      <c r="NJ360">
        <v>0.62903980000000004</v>
      </c>
      <c r="NK360">
        <v>26.494810000000001</v>
      </c>
      <c r="NL360" s="1">
        <v>3.5886490000000001E-4</v>
      </c>
      <c r="NM360" s="1">
        <v>0.1236018</v>
      </c>
      <c r="NN360">
        <v>0.62903980000000004</v>
      </c>
      <c r="NO360">
        <v>26.494810000000001</v>
      </c>
      <c r="NP360" s="1">
        <v>3.5886490000000001E-4</v>
      </c>
      <c r="NQ360" s="1">
        <v>0.1236018</v>
      </c>
      <c r="NR360">
        <v>0.62903980000000004</v>
      </c>
      <c r="NS360">
        <v>26.494810000000001</v>
      </c>
      <c r="NT360" s="1">
        <v>3.5886490000000001E-4</v>
      </c>
      <c r="NU360" s="1">
        <v>0.1236018</v>
      </c>
      <c r="NV360">
        <v>0.62903980000000004</v>
      </c>
      <c r="NW360">
        <v>26.494810000000001</v>
      </c>
      <c r="NX360" s="1">
        <v>3.5886490000000001E-4</v>
      </c>
      <c r="NY360" s="1">
        <v>0.1236018</v>
      </c>
      <c r="NZ360">
        <v>0.62903980000000004</v>
      </c>
      <c r="OA360">
        <v>26.494810000000001</v>
      </c>
      <c r="OB360" s="1">
        <v>3.5886490000000001E-4</v>
      </c>
      <c r="OC360" s="1">
        <v>0.1236018</v>
      </c>
      <c r="OD360">
        <v>0.62903980000000004</v>
      </c>
      <c r="OE360">
        <v>26.494810000000001</v>
      </c>
      <c r="OF360" s="1">
        <v>3.5886490000000001E-4</v>
      </c>
      <c r="OG360" s="1">
        <v>0.1236018</v>
      </c>
      <c r="OH360">
        <v>0.62903980000000004</v>
      </c>
      <c r="OI360">
        <v>26.494810000000001</v>
      </c>
      <c r="OJ360" s="1">
        <v>3.5886490000000001E-4</v>
      </c>
      <c r="OK360" s="1">
        <v>0.1236018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0.66615999999999997</v>
      </c>
      <c r="G361">
        <v>20.953800000000001</v>
      </c>
      <c r="H361">
        <v>0</v>
      </c>
      <c r="I361">
        <v>0</v>
      </c>
      <c r="J361">
        <v>0.66395409999999999</v>
      </c>
      <c r="K361">
        <v>21.22935</v>
      </c>
      <c r="L361">
        <v>0</v>
      </c>
      <c r="M361">
        <v>0</v>
      </c>
      <c r="N361">
        <v>0.66167540000000002</v>
      </c>
      <c r="O361">
        <v>21.477630000000001</v>
      </c>
      <c r="P361">
        <v>0</v>
      </c>
      <c r="Q361">
        <v>0</v>
      </c>
      <c r="R361">
        <v>0.6592578</v>
      </c>
      <c r="S361">
        <v>21.879840000000002</v>
      </c>
      <c r="T361">
        <v>0</v>
      </c>
      <c r="U361">
        <v>0</v>
      </c>
      <c r="V361">
        <v>0.65675130000000004</v>
      </c>
      <c r="W361">
        <v>22.507169999999999</v>
      </c>
      <c r="X361">
        <v>0</v>
      </c>
      <c r="Y361">
        <v>0</v>
      </c>
      <c r="Z361">
        <v>0.65458459999999996</v>
      </c>
      <c r="AA361">
        <v>22.827680000000001</v>
      </c>
      <c r="AB361">
        <v>0</v>
      </c>
      <c r="AC361">
        <v>0</v>
      </c>
      <c r="AD361">
        <v>0.65242489999999997</v>
      </c>
      <c r="AE361">
        <v>22.67981</v>
      </c>
      <c r="AF361">
        <v>0</v>
      </c>
      <c r="AG361">
        <v>0</v>
      </c>
      <c r="AH361">
        <v>0.65039469999999999</v>
      </c>
      <c r="AI361">
        <v>22.342970000000001</v>
      </c>
      <c r="AJ361">
        <v>0</v>
      </c>
      <c r="AK361">
        <v>0</v>
      </c>
      <c r="AL361">
        <v>0.64849140000000005</v>
      </c>
      <c r="AM361">
        <v>21.856089999999998</v>
      </c>
      <c r="AN361">
        <v>0</v>
      </c>
      <c r="AO361">
        <v>0</v>
      </c>
      <c r="AP361">
        <v>0.64667359999999996</v>
      </c>
      <c r="AQ361">
        <v>21.883600000000001</v>
      </c>
      <c r="AR361">
        <v>0</v>
      </c>
      <c r="AS361">
        <v>0</v>
      </c>
      <c r="AT361">
        <v>0.64497150000000003</v>
      </c>
      <c r="AU361">
        <v>22.038029999999999</v>
      </c>
      <c r="AV361">
        <v>0</v>
      </c>
      <c r="AW361">
        <v>0</v>
      </c>
      <c r="AX361">
        <v>0.64333359999999995</v>
      </c>
      <c r="AY361">
        <v>22.329499999999999</v>
      </c>
      <c r="AZ361">
        <v>0</v>
      </c>
      <c r="BA361">
        <v>0</v>
      </c>
      <c r="BB361">
        <v>0.64177859999999998</v>
      </c>
      <c r="BC361">
        <v>22.83034</v>
      </c>
      <c r="BD361">
        <v>0</v>
      </c>
      <c r="BE361">
        <v>0</v>
      </c>
      <c r="BF361">
        <v>0.64032259999999996</v>
      </c>
      <c r="BG361">
        <v>23.004670000000001</v>
      </c>
      <c r="BH361">
        <v>0</v>
      </c>
      <c r="BI361">
        <v>0</v>
      </c>
      <c r="BJ361">
        <v>0.63878330000000005</v>
      </c>
      <c r="BK361">
        <v>22.882269999999998</v>
      </c>
      <c r="BL361">
        <v>0</v>
      </c>
      <c r="BM361">
        <v>0</v>
      </c>
      <c r="BN361">
        <v>0.6371772</v>
      </c>
      <c r="BO361">
        <v>22.572140000000001</v>
      </c>
      <c r="BP361">
        <v>0</v>
      </c>
      <c r="BQ361">
        <v>0</v>
      </c>
      <c r="BR361">
        <v>0.6354786</v>
      </c>
      <c r="BS361">
        <v>22.16986</v>
      </c>
      <c r="BT361">
        <v>0</v>
      </c>
      <c r="BU361">
        <v>0</v>
      </c>
      <c r="BV361">
        <v>0.63382349999999998</v>
      </c>
      <c r="BW361">
        <v>21.83652</v>
      </c>
      <c r="BX361">
        <v>8.0090189999999996E-29</v>
      </c>
      <c r="BY361">
        <v>2.4947369999999999E-26</v>
      </c>
      <c r="BZ361">
        <v>0.63222239999999996</v>
      </c>
      <c r="CA361">
        <v>21.891490000000001</v>
      </c>
      <c r="CB361" s="1">
        <v>7.6053169999999998E-22</v>
      </c>
      <c r="CC361" s="1">
        <v>1.9323480000000001E-19</v>
      </c>
      <c r="CD361">
        <v>0.63066230000000001</v>
      </c>
      <c r="CE361">
        <v>21.939859999999999</v>
      </c>
      <c r="CF361" s="1">
        <v>1.4662470000000001E-14</v>
      </c>
      <c r="CG361" s="1">
        <v>3.5148719999999999E-12</v>
      </c>
      <c r="CH361">
        <v>0.62915410000000005</v>
      </c>
      <c r="CI361">
        <v>22.137440000000002</v>
      </c>
      <c r="CJ361" s="1">
        <v>2.8431779999999998E-10</v>
      </c>
      <c r="CK361" s="1">
        <v>7.1352890000000002E-8</v>
      </c>
      <c r="CL361">
        <v>0.62767569999999995</v>
      </c>
      <c r="CM361">
        <v>22.125080000000001</v>
      </c>
      <c r="CN361" s="1">
        <v>2.9696690000000002E-7</v>
      </c>
      <c r="CO361" s="1">
        <v>7.7271020000000001E-5</v>
      </c>
      <c r="CP361">
        <v>0.62620589999999998</v>
      </c>
      <c r="CQ361">
        <v>22.067319999999999</v>
      </c>
      <c r="CR361" s="1">
        <v>6.1971849999999999E-5</v>
      </c>
      <c r="CS361" s="1">
        <v>1.6642560000000001E-2</v>
      </c>
      <c r="CT361">
        <v>0.62467419999999996</v>
      </c>
      <c r="CU361">
        <v>21.823879999999999</v>
      </c>
      <c r="CV361" s="1">
        <v>4.018705E-3</v>
      </c>
      <c r="CW361" s="1">
        <v>1.109729</v>
      </c>
      <c r="CX361">
        <v>0.62305849999999996</v>
      </c>
      <c r="CY361">
        <v>21.397600000000001</v>
      </c>
      <c r="CZ361" s="1">
        <v>0.1028473</v>
      </c>
      <c r="DA361" s="1">
        <v>29.1068</v>
      </c>
      <c r="DB361">
        <v>0.62136610000000003</v>
      </c>
      <c r="DC361">
        <v>21.027519999999999</v>
      </c>
      <c r="DD361" s="1">
        <v>1.2122539999999999</v>
      </c>
      <c r="DE361" s="1">
        <v>351.20940000000002</v>
      </c>
      <c r="DF361">
        <v>0.61972499999999997</v>
      </c>
      <c r="DG361">
        <v>20.97232</v>
      </c>
      <c r="DH361" s="1">
        <v>7.3887710000000002</v>
      </c>
      <c r="DI361">
        <v>2186.0169999999998</v>
      </c>
      <c r="DJ361">
        <v>0.61785140000000005</v>
      </c>
      <c r="DK361">
        <v>21.055219999999998</v>
      </c>
      <c r="DL361">
        <v>25.400870000000001</v>
      </c>
      <c r="DM361">
        <v>7668.134</v>
      </c>
      <c r="DN361">
        <v>0.61579729999999999</v>
      </c>
      <c r="DO361">
        <v>21.356819999999999</v>
      </c>
      <c r="DP361">
        <v>52.956180000000003</v>
      </c>
      <c r="DQ361">
        <v>16288.03</v>
      </c>
      <c r="DR361">
        <v>0.61350769999999999</v>
      </c>
      <c r="DS361">
        <v>21.362629999999999</v>
      </c>
      <c r="DT361">
        <v>71.500290000000007</v>
      </c>
      <c r="DU361">
        <v>22375.16</v>
      </c>
      <c r="DV361">
        <v>0.6111548</v>
      </c>
      <c r="DW361">
        <v>21.27618</v>
      </c>
      <c r="DX361">
        <v>66.009810000000002</v>
      </c>
      <c r="DY361">
        <v>21000.639999999999</v>
      </c>
      <c r="DZ361">
        <v>0.60878429999999994</v>
      </c>
      <c r="EA361">
        <v>21.194849999999999</v>
      </c>
      <c r="EB361">
        <v>43.868580000000001</v>
      </c>
      <c r="EC361">
        <v>14161.72</v>
      </c>
      <c r="ED361">
        <v>0.60682020000000003</v>
      </c>
      <c r="EE361">
        <v>20.949090000000002</v>
      </c>
      <c r="EF361">
        <v>21.946339999999999</v>
      </c>
      <c r="EG361">
        <v>7174.7790000000005</v>
      </c>
      <c r="EH361">
        <v>0.60474119999999998</v>
      </c>
      <c r="EI361">
        <v>21.018180000000001</v>
      </c>
      <c r="EJ361">
        <v>8.5482569999999996</v>
      </c>
      <c r="EK361">
        <v>2827.0459999999998</v>
      </c>
      <c r="EL361">
        <v>0.6027439</v>
      </c>
      <c r="EM361">
        <v>21.105180000000001</v>
      </c>
      <c r="EN361">
        <v>2.706461</v>
      </c>
      <c r="EO361">
        <v>903.8623</v>
      </c>
      <c r="EP361">
        <v>0.60064919999999999</v>
      </c>
      <c r="EQ361">
        <v>21.163650000000001</v>
      </c>
      <c r="ER361">
        <v>0.74231380000000002</v>
      </c>
      <c r="ES361">
        <v>249.2809</v>
      </c>
      <c r="ET361">
        <v>0.59854940000000001</v>
      </c>
      <c r="EU361">
        <v>21.526140000000002</v>
      </c>
      <c r="EV361">
        <v>0.20700869999999999</v>
      </c>
      <c r="EW361">
        <v>69.110720000000001</v>
      </c>
      <c r="EX361">
        <v>0.5966996</v>
      </c>
      <c r="EY361">
        <v>21.697980000000001</v>
      </c>
      <c r="EZ361">
        <v>8.3568329999999996E-2</v>
      </c>
      <c r="FA361">
        <v>27.243870000000001</v>
      </c>
      <c r="FB361">
        <v>0.5946979</v>
      </c>
      <c r="FC361">
        <v>21.459969999999998</v>
      </c>
      <c r="FD361">
        <v>5.7475480000000002E-2</v>
      </c>
      <c r="FE361">
        <v>18.375599999999999</v>
      </c>
      <c r="FF361">
        <v>0.59406080000000006</v>
      </c>
      <c r="FG361">
        <v>21.18646</v>
      </c>
      <c r="FH361">
        <v>5.2371580000000001E-2</v>
      </c>
      <c r="FI361">
        <v>16.611640000000001</v>
      </c>
      <c r="FJ361">
        <v>0.59316460000000004</v>
      </c>
      <c r="FK361">
        <v>20.855129999999999</v>
      </c>
      <c r="FL361">
        <v>5.1009220000000001E-2</v>
      </c>
      <c r="FM361">
        <v>16.14629</v>
      </c>
      <c r="FN361">
        <v>0.59227059999999998</v>
      </c>
      <c r="FO361">
        <v>21.150010000000002</v>
      </c>
      <c r="FP361" s="1">
        <v>4.9816579999999999E-2</v>
      </c>
      <c r="FQ361">
        <v>15.76047</v>
      </c>
      <c r="FR361">
        <v>0.59144359999999996</v>
      </c>
      <c r="FS361">
        <v>21.671890000000001</v>
      </c>
      <c r="FT361">
        <v>4.7901810000000003E-2</v>
      </c>
      <c r="FU361">
        <v>15.15408</v>
      </c>
      <c r="FV361">
        <v>0.59062389999999998</v>
      </c>
      <c r="FW361">
        <v>22.28576</v>
      </c>
      <c r="FX361" s="1">
        <v>4.5132169999999999E-2</v>
      </c>
      <c r="FY361">
        <v>14.27304</v>
      </c>
      <c r="FZ361">
        <v>0.58988390000000002</v>
      </c>
      <c r="GA361">
        <v>22.972439999999999</v>
      </c>
      <c r="GB361" s="1">
        <v>4.183485E-2</v>
      </c>
      <c r="GC361" s="1">
        <v>13.222530000000001</v>
      </c>
      <c r="GD361">
        <v>0.58907140000000002</v>
      </c>
      <c r="GE361">
        <v>23.187239999999999</v>
      </c>
      <c r="GF361" s="1">
        <v>3.840582E-2</v>
      </c>
      <c r="GG361" s="1">
        <v>12.12743</v>
      </c>
      <c r="GH361">
        <v>0.58849720000000005</v>
      </c>
      <c r="GI361">
        <v>22.888999999999999</v>
      </c>
      <c r="GJ361" s="1">
        <v>3.5068660000000001E-2</v>
      </c>
      <c r="GK361" s="1">
        <v>11.05885</v>
      </c>
      <c r="GL361">
        <v>0.58884709999999996</v>
      </c>
      <c r="GM361">
        <v>22.494910000000001</v>
      </c>
      <c r="GN361" s="1">
        <v>3.1943539999999999E-2</v>
      </c>
      <c r="GO361" s="1">
        <v>10.043189999999999</v>
      </c>
      <c r="GP361">
        <v>0.58887829999999997</v>
      </c>
      <c r="GQ361">
        <v>21.963360000000002</v>
      </c>
      <c r="GR361" s="1">
        <v>2.9057119999999999E-2</v>
      </c>
      <c r="GS361" s="1">
        <v>9.1120649999999994</v>
      </c>
      <c r="GT361">
        <v>0.58923729999999996</v>
      </c>
      <c r="GU361">
        <v>22.131979999999999</v>
      </c>
      <c r="GV361" s="1">
        <v>2.6436600000000001E-2</v>
      </c>
      <c r="GW361" s="1">
        <v>8.2628470000000007</v>
      </c>
      <c r="GX361">
        <v>0.58977349999999995</v>
      </c>
      <c r="GY361">
        <v>22.576699999999999</v>
      </c>
      <c r="GZ361" s="1">
        <v>2.4027050000000001E-2</v>
      </c>
      <c r="HA361" s="1">
        <v>7.4845030000000001</v>
      </c>
      <c r="HB361">
        <v>0.59016930000000001</v>
      </c>
      <c r="HC361">
        <v>23.251439999999999</v>
      </c>
      <c r="HD361" s="1">
        <v>2.183481E-2</v>
      </c>
      <c r="HE361" s="1">
        <v>6.7793159999999997</v>
      </c>
      <c r="HF361">
        <v>0.59090160000000003</v>
      </c>
      <c r="HG361">
        <v>24.00001</v>
      </c>
      <c r="HH361" s="1">
        <v>1.9847960000000001E-2</v>
      </c>
      <c r="HI361" s="1">
        <v>6.1385339999999999</v>
      </c>
      <c r="HJ361">
        <v>0.59165460000000003</v>
      </c>
      <c r="HK361">
        <v>24.290870000000002</v>
      </c>
      <c r="HL361" s="1">
        <v>1.8060679999999999E-2</v>
      </c>
      <c r="HM361" s="1">
        <v>5.5635459999999997</v>
      </c>
      <c r="HN361">
        <v>0.59393200000000002</v>
      </c>
      <c r="HO361">
        <v>24.037050000000001</v>
      </c>
      <c r="HP361" s="1">
        <v>1.647678E-2</v>
      </c>
      <c r="HQ361" s="1">
        <v>5.044632</v>
      </c>
      <c r="HR361">
        <v>0.5931708</v>
      </c>
      <c r="HS361">
        <v>23.58905</v>
      </c>
      <c r="HT361" s="1">
        <v>1.497808E-2</v>
      </c>
      <c r="HU361" s="1">
        <v>4.5764820000000004</v>
      </c>
      <c r="HV361">
        <v>0.59384300000000001</v>
      </c>
      <c r="HW361">
        <v>22.976710000000001</v>
      </c>
      <c r="HX361" s="1">
        <v>1.3659009999999999E-2</v>
      </c>
      <c r="HY361" s="1">
        <v>4.1571400000000001</v>
      </c>
      <c r="HZ361">
        <v>0.59523060000000005</v>
      </c>
      <c r="IA361">
        <v>22.938970000000001</v>
      </c>
      <c r="IB361" s="1">
        <v>1.2468099999999999E-2</v>
      </c>
      <c r="IC361" s="1">
        <v>3.7761719999999999</v>
      </c>
      <c r="ID361">
        <v>0.59628110000000001</v>
      </c>
      <c r="IE361">
        <v>22.589960000000001</v>
      </c>
      <c r="IF361" s="1">
        <v>1.1375100000000001E-2</v>
      </c>
      <c r="IG361" s="1">
        <v>3.430412</v>
      </c>
      <c r="IH361">
        <v>0.5973195</v>
      </c>
      <c r="II361">
        <v>22.94735</v>
      </c>
      <c r="IJ361" s="1">
        <v>1.037248E-2</v>
      </c>
      <c r="IK361" s="1">
        <v>3.1157159999999999</v>
      </c>
      <c r="IL361">
        <v>0.59781220000000002</v>
      </c>
      <c r="IM361">
        <v>23.568490000000001</v>
      </c>
      <c r="IN361" s="1">
        <v>9.4540419999999993E-3</v>
      </c>
      <c r="IO361" s="1">
        <v>2.8313969999999999</v>
      </c>
      <c r="IP361">
        <v>0.59794190000000003</v>
      </c>
      <c r="IQ361">
        <v>23.859850000000002</v>
      </c>
      <c r="IR361" s="1">
        <v>8.6150319999999999E-3</v>
      </c>
      <c r="IS361" s="1">
        <v>2.5744319999999998</v>
      </c>
      <c r="IT361">
        <v>0.59804420000000003</v>
      </c>
      <c r="IU361">
        <v>23.786269999999998</v>
      </c>
      <c r="IV361" s="1">
        <v>7.8477289999999995E-3</v>
      </c>
      <c r="IW361" s="1">
        <v>2.340516</v>
      </c>
      <c r="IX361">
        <v>0.59835519999999998</v>
      </c>
      <c r="IY361">
        <v>23.51173</v>
      </c>
      <c r="IZ361" s="1">
        <v>7.1502040000000003E-3</v>
      </c>
      <c r="JA361" s="1">
        <v>2.1281349999999999</v>
      </c>
      <c r="JB361">
        <v>0.5985241</v>
      </c>
      <c r="JC361">
        <v>23.21245</v>
      </c>
      <c r="JD361" s="1">
        <v>6.5161289999999998E-3</v>
      </c>
      <c r="JE361" s="1">
        <v>1.93607</v>
      </c>
      <c r="JF361">
        <v>0.59878989999999999</v>
      </c>
      <c r="JG361">
        <v>23.72186</v>
      </c>
      <c r="JH361" s="1">
        <v>5.9385899999999997E-3</v>
      </c>
      <c r="JI361" s="1">
        <v>1.7615810000000001</v>
      </c>
      <c r="JJ361">
        <v>0.59873529999999997</v>
      </c>
      <c r="JK361">
        <v>24.48011</v>
      </c>
      <c r="JL361" s="1">
        <v>5.4143300000000002E-3</v>
      </c>
      <c r="JM361" s="1">
        <v>1.604481</v>
      </c>
      <c r="JN361">
        <v>0.59832940000000001</v>
      </c>
      <c r="JO361">
        <v>25.389990000000001</v>
      </c>
      <c r="JP361" s="1">
        <v>4.9317939999999998E-3</v>
      </c>
      <c r="JQ361" s="1">
        <v>1.461325</v>
      </c>
      <c r="JR361">
        <v>0.59776819999999997</v>
      </c>
      <c r="JS361">
        <v>26.441510000000001</v>
      </c>
      <c r="JT361" s="1">
        <v>4.4807570000000001E-3</v>
      </c>
      <c r="JU361" s="1">
        <v>1.3281689999999999</v>
      </c>
      <c r="JV361">
        <v>0.59739160000000002</v>
      </c>
      <c r="JW361">
        <v>27.023980000000002</v>
      </c>
      <c r="JX361" s="1">
        <v>4.0470269999999999E-3</v>
      </c>
      <c r="JY361" s="1">
        <v>1.2002489999999999</v>
      </c>
      <c r="JZ361">
        <v>0.59705989999999998</v>
      </c>
      <c r="KA361">
        <v>26.901340000000001</v>
      </c>
      <c r="KB361" s="1">
        <v>3.6299560000000002E-3</v>
      </c>
      <c r="KC361" s="1">
        <v>1.0771919999999999</v>
      </c>
      <c r="KD361">
        <v>0.5968078</v>
      </c>
      <c r="KE361">
        <v>26.572929999999999</v>
      </c>
      <c r="KF361" s="1">
        <v>3.2266460000000001E-3</v>
      </c>
      <c r="KG361" s="1">
        <v>0.95811199999999996</v>
      </c>
      <c r="KH361">
        <v>0.59656169999999997</v>
      </c>
      <c r="KI361">
        <v>25.99006</v>
      </c>
      <c r="KJ361" s="1">
        <v>2.8486420000000002E-3</v>
      </c>
      <c r="KK361" s="1">
        <v>0.84623280000000001</v>
      </c>
      <c r="KL361">
        <v>0.59641010000000005</v>
      </c>
      <c r="KM361">
        <v>25.724250000000001</v>
      </c>
      <c r="KN361" s="1">
        <v>2.5039900000000002E-3</v>
      </c>
      <c r="KO361" s="1">
        <v>0.7441892</v>
      </c>
      <c r="KP361">
        <v>0.59557879999999996</v>
      </c>
      <c r="KQ361">
        <v>25.56561</v>
      </c>
      <c r="KR361" s="1">
        <v>2.199108E-3</v>
      </c>
      <c r="KS361" s="1">
        <v>0.65449409999999997</v>
      </c>
      <c r="KT361">
        <v>0.59448520000000005</v>
      </c>
      <c r="KU361">
        <v>25.301559999999998</v>
      </c>
      <c r="KV361" s="1">
        <v>1.9362100000000001E-3</v>
      </c>
      <c r="KW361" s="1">
        <v>0.57733140000000005</v>
      </c>
      <c r="KX361">
        <v>0.59368750000000003</v>
      </c>
      <c r="KY361">
        <v>25.31146</v>
      </c>
      <c r="KZ361" s="1">
        <v>1.711265E-3</v>
      </c>
      <c r="LA361" s="1">
        <v>0.5110711</v>
      </c>
      <c r="LB361">
        <v>0.59269249999999996</v>
      </c>
      <c r="LC361">
        <v>25.20016</v>
      </c>
      <c r="LD361" s="1">
        <v>1.5141519999999999E-3</v>
      </c>
      <c r="LE361" s="1">
        <v>0.453212</v>
      </c>
      <c r="LF361">
        <v>0.5917</v>
      </c>
      <c r="LG361">
        <v>25.016649999999998</v>
      </c>
      <c r="LH361" s="1">
        <v>1.3376320000000001E-3</v>
      </c>
      <c r="LI361" s="1">
        <v>0.40136300000000003</v>
      </c>
      <c r="LJ361">
        <v>0.59095390000000003</v>
      </c>
      <c r="LK361">
        <v>24.736699999999999</v>
      </c>
      <c r="LL361" s="1">
        <v>1.1752290000000001E-3</v>
      </c>
      <c r="LM361" s="1">
        <v>0.35345929999999998</v>
      </c>
      <c r="LN361">
        <v>0.58992920000000004</v>
      </c>
      <c r="LO361">
        <v>24.453479999999999</v>
      </c>
      <c r="LP361" s="1">
        <v>1.0250369999999999E-3</v>
      </c>
      <c r="LQ361" s="1">
        <v>0.3090927</v>
      </c>
      <c r="LR361">
        <v>0.58936029999999995</v>
      </c>
      <c r="LS361">
        <v>24.84891</v>
      </c>
      <c r="LT361" s="1">
        <v>8.8969020000000002E-4</v>
      </c>
      <c r="LU361" s="1">
        <v>0.26878030000000003</v>
      </c>
      <c r="LV361">
        <v>0.58866739999999995</v>
      </c>
      <c r="LW361">
        <v>25.482869999999998</v>
      </c>
      <c r="LX361" s="1">
        <v>7.7314630000000005E-4</v>
      </c>
      <c r="LY361" s="1">
        <v>0.23398679999999999</v>
      </c>
      <c r="LZ361">
        <v>0.58838539999999995</v>
      </c>
      <c r="MA361">
        <v>26.333570000000002</v>
      </c>
      <c r="MB361" s="1">
        <v>6.7767680000000005E-4</v>
      </c>
      <c r="MC361" s="1">
        <v>0.20522979999999999</v>
      </c>
      <c r="MD361">
        <v>0.58816299999999999</v>
      </c>
      <c r="ME361">
        <v>27.137440000000002</v>
      </c>
      <c r="MF361" s="1">
        <v>6.0200610000000002E-4</v>
      </c>
      <c r="MG361" s="1">
        <v>0.1823774</v>
      </c>
      <c r="MH361">
        <v>0.58781030000000001</v>
      </c>
      <c r="MI361">
        <v>27.610569999999999</v>
      </c>
      <c r="MJ361" s="1">
        <v>5.4280050000000003E-4</v>
      </c>
      <c r="MK361" s="1">
        <v>0.16450429999999999</v>
      </c>
      <c r="ML361">
        <v>0.58747919999999998</v>
      </c>
      <c r="MM361">
        <v>27.420339999999999</v>
      </c>
      <c r="MN361" s="1">
        <v>4.95379E-4</v>
      </c>
      <c r="MO361" s="1">
        <v>0.15021139999999999</v>
      </c>
      <c r="MP361">
        <v>0.58710560000000001</v>
      </c>
      <c r="MQ361">
        <v>27.127040000000001</v>
      </c>
      <c r="MR361" s="1">
        <v>4.5580270000000002E-4</v>
      </c>
      <c r="MS361" s="1">
        <v>0.13830690000000001</v>
      </c>
      <c r="MT361">
        <v>0.58661609999999997</v>
      </c>
      <c r="MU361">
        <v>26.706379999999999</v>
      </c>
      <c r="MV361" s="1">
        <v>4.2097709999999998E-4</v>
      </c>
      <c r="MW361" s="1">
        <v>0.12785009999999999</v>
      </c>
      <c r="MX361">
        <v>0.58624889999999996</v>
      </c>
      <c r="MY361">
        <v>26.50132</v>
      </c>
      <c r="MZ361" s="1">
        <v>3.8990040000000002E-4</v>
      </c>
      <c r="NA361" s="1">
        <v>0.118496</v>
      </c>
      <c r="NB361">
        <v>0.58575690000000002</v>
      </c>
      <c r="NC361">
        <v>26.5532</v>
      </c>
      <c r="ND361" s="1">
        <v>3.619284E-4</v>
      </c>
      <c r="NE361" s="1">
        <v>0.110085</v>
      </c>
      <c r="NF361">
        <v>0.58575690000000002</v>
      </c>
      <c r="NG361">
        <v>26.5532</v>
      </c>
      <c r="NH361" s="1">
        <v>3.619284E-4</v>
      </c>
      <c r="NI361" s="1">
        <v>0.110085</v>
      </c>
      <c r="NJ361">
        <v>0.58575690000000002</v>
      </c>
      <c r="NK361">
        <v>26.5532</v>
      </c>
      <c r="NL361" s="1">
        <v>3.619284E-4</v>
      </c>
      <c r="NM361" s="1">
        <v>0.110085</v>
      </c>
      <c r="NN361">
        <v>0.58575690000000002</v>
      </c>
      <c r="NO361">
        <v>26.5532</v>
      </c>
      <c r="NP361" s="1">
        <v>3.619284E-4</v>
      </c>
      <c r="NQ361" s="1">
        <v>0.110085</v>
      </c>
      <c r="NR361">
        <v>0.58575690000000002</v>
      </c>
      <c r="NS361">
        <v>26.5532</v>
      </c>
      <c r="NT361" s="1">
        <v>3.619284E-4</v>
      </c>
      <c r="NU361" s="1">
        <v>0.110085</v>
      </c>
      <c r="NV361">
        <v>0.58575690000000002</v>
      </c>
      <c r="NW361">
        <v>26.5532</v>
      </c>
      <c r="NX361" s="1">
        <v>3.619284E-4</v>
      </c>
      <c r="NY361" s="1">
        <v>0.110085</v>
      </c>
      <c r="NZ361">
        <v>0.58575690000000002</v>
      </c>
      <c r="OA361">
        <v>26.5532</v>
      </c>
      <c r="OB361" s="1">
        <v>3.619284E-4</v>
      </c>
      <c r="OC361" s="1">
        <v>0.110085</v>
      </c>
      <c r="OD361">
        <v>0.58575690000000002</v>
      </c>
      <c r="OE361">
        <v>26.5532</v>
      </c>
      <c r="OF361" s="1">
        <v>3.619284E-4</v>
      </c>
      <c r="OG361" s="1">
        <v>0.110085</v>
      </c>
      <c r="OH361">
        <v>0.58575690000000002</v>
      </c>
      <c r="OI361">
        <v>26.5532</v>
      </c>
      <c r="OJ361" s="1">
        <v>3.619284E-4</v>
      </c>
      <c r="OK361" s="1">
        <v>0.110085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0.74853119999999995</v>
      </c>
      <c r="G362">
        <v>20.97118</v>
      </c>
      <c r="H362">
        <v>0</v>
      </c>
      <c r="I362">
        <v>0</v>
      </c>
      <c r="J362">
        <v>0.74616119999999997</v>
      </c>
      <c r="K362">
        <v>21.24765</v>
      </c>
      <c r="L362">
        <v>0</v>
      </c>
      <c r="M362">
        <v>0</v>
      </c>
      <c r="N362">
        <v>0.7437066</v>
      </c>
      <c r="O362">
        <v>21.492249999999999</v>
      </c>
      <c r="P362">
        <v>0</v>
      </c>
      <c r="Q362">
        <v>0</v>
      </c>
      <c r="R362">
        <v>0.74112250000000002</v>
      </c>
      <c r="S362">
        <v>21.879860000000001</v>
      </c>
      <c r="T362">
        <v>0</v>
      </c>
      <c r="U362">
        <v>0</v>
      </c>
      <c r="V362">
        <v>0.73841049999999997</v>
      </c>
      <c r="W362">
        <v>22.498550000000002</v>
      </c>
      <c r="X362">
        <v>0</v>
      </c>
      <c r="Y362">
        <v>0</v>
      </c>
      <c r="Z362">
        <v>0.73619199999999996</v>
      </c>
      <c r="AA362">
        <v>22.80986</v>
      </c>
      <c r="AB362">
        <v>0</v>
      </c>
      <c r="AC362">
        <v>0</v>
      </c>
      <c r="AD362">
        <v>0.73393759999999997</v>
      </c>
      <c r="AE362">
        <v>22.678139999999999</v>
      </c>
      <c r="AF362">
        <v>0</v>
      </c>
      <c r="AG362">
        <v>0</v>
      </c>
      <c r="AH362">
        <v>0.73186019999999996</v>
      </c>
      <c r="AI362">
        <v>22.360099999999999</v>
      </c>
      <c r="AJ362">
        <v>0</v>
      </c>
      <c r="AK362">
        <v>0</v>
      </c>
      <c r="AL362">
        <v>0.72993669999999999</v>
      </c>
      <c r="AM362">
        <v>21.88776</v>
      </c>
      <c r="AN362">
        <v>0</v>
      </c>
      <c r="AO362">
        <v>0</v>
      </c>
      <c r="AP362">
        <v>0.72813430000000001</v>
      </c>
      <c r="AQ362">
        <v>21.916260000000001</v>
      </c>
      <c r="AR362">
        <v>0</v>
      </c>
      <c r="AS362">
        <v>0</v>
      </c>
      <c r="AT362">
        <v>0.72647740000000005</v>
      </c>
      <c r="AU362">
        <v>22.064419999999998</v>
      </c>
      <c r="AV362">
        <v>0</v>
      </c>
      <c r="AW362">
        <v>0</v>
      </c>
      <c r="AX362">
        <v>0.72486030000000001</v>
      </c>
      <c r="AY362">
        <v>22.334859999999999</v>
      </c>
      <c r="AZ362">
        <v>0</v>
      </c>
      <c r="BA362">
        <v>0</v>
      </c>
      <c r="BB362">
        <v>0.72338519999999995</v>
      </c>
      <c r="BC362">
        <v>22.82142</v>
      </c>
      <c r="BD362">
        <v>0</v>
      </c>
      <c r="BE362">
        <v>0</v>
      </c>
      <c r="BF362">
        <v>0.72203620000000002</v>
      </c>
      <c r="BG362">
        <v>22.995280000000001</v>
      </c>
      <c r="BH362">
        <v>0</v>
      </c>
      <c r="BI362">
        <v>0</v>
      </c>
      <c r="BJ362">
        <v>0.72059879999999998</v>
      </c>
      <c r="BK362">
        <v>22.879650000000002</v>
      </c>
      <c r="BL362">
        <v>0</v>
      </c>
      <c r="BM362">
        <v>0</v>
      </c>
      <c r="BN362">
        <v>0.71913939999999998</v>
      </c>
      <c r="BO362">
        <v>22.5883</v>
      </c>
      <c r="BP362">
        <v>0</v>
      </c>
      <c r="BQ362">
        <v>0</v>
      </c>
      <c r="BR362">
        <v>0.71760109999999999</v>
      </c>
      <c r="BS362">
        <v>22.19509</v>
      </c>
      <c r="BT362">
        <v>0</v>
      </c>
      <c r="BU362">
        <v>0</v>
      </c>
      <c r="BV362">
        <v>0.71608079999999996</v>
      </c>
      <c r="BW362">
        <v>21.865100000000002</v>
      </c>
      <c r="BX362">
        <v>1.726386E-29</v>
      </c>
      <c r="BY362">
        <v>5.6346860000000002E-27</v>
      </c>
      <c r="BZ362">
        <v>0.71462809999999999</v>
      </c>
      <c r="CA362">
        <v>21.909320000000001</v>
      </c>
      <c r="CB362" s="1">
        <v>4.7140640000000001E-22</v>
      </c>
      <c r="CC362" s="1">
        <v>1.2209130000000001E-19</v>
      </c>
      <c r="CD362">
        <v>0.71323749999999997</v>
      </c>
      <c r="CE362">
        <v>21.946459999999998</v>
      </c>
      <c r="CF362" s="1">
        <v>6.6845800000000002E-15</v>
      </c>
      <c r="CG362" s="1">
        <v>1.618036E-12</v>
      </c>
      <c r="CH362">
        <v>0.71189970000000002</v>
      </c>
      <c r="CI362">
        <v>22.131049999999998</v>
      </c>
      <c r="CJ362" s="1">
        <v>1.6756439999999999E-10</v>
      </c>
      <c r="CK362" s="1">
        <v>4.337059E-8</v>
      </c>
      <c r="CL362">
        <v>0.71058060000000001</v>
      </c>
      <c r="CM362">
        <v>22.11551</v>
      </c>
      <c r="CN362" s="1">
        <v>1.9572229999999999E-7</v>
      </c>
      <c r="CO362" s="1">
        <v>5.2910020000000001E-5</v>
      </c>
      <c r="CP362">
        <v>0.70924900000000002</v>
      </c>
      <c r="CQ362">
        <v>22.062069999999999</v>
      </c>
      <c r="CR362" s="1">
        <v>4.4287879999999999E-5</v>
      </c>
      <c r="CS362" s="1">
        <v>1.240585E-2</v>
      </c>
      <c r="CT362">
        <v>0.70781139999999998</v>
      </c>
      <c r="CU362">
        <v>21.82423</v>
      </c>
      <c r="CV362" s="1">
        <v>3.0660639999999999E-3</v>
      </c>
      <c r="CW362" s="1">
        <v>0.88517650000000003</v>
      </c>
      <c r="CX362">
        <v>0.70626599999999995</v>
      </c>
      <c r="CY362">
        <v>21.410049999999998</v>
      </c>
      <c r="CZ362" s="1">
        <v>8.2995910000000006E-2</v>
      </c>
      <c r="DA362" s="1">
        <v>24.58867</v>
      </c>
      <c r="DB362">
        <v>0.7046308</v>
      </c>
      <c r="DC362">
        <v>21.04787</v>
      </c>
      <c r="DD362" s="1">
        <v>1.0279689999999999</v>
      </c>
      <c r="DE362" s="1">
        <v>311.95260000000002</v>
      </c>
      <c r="DF362">
        <v>0.70307299999999995</v>
      </c>
      <c r="DG362">
        <v>20.988969999999998</v>
      </c>
      <c r="DH362" s="1">
        <v>6.5500579999999999</v>
      </c>
      <c r="DI362">
        <v>2029.9459999999999</v>
      </c>
      <c r="DJ362">
        <v>0.70124529999999996</v>
      </c>
      <c r="DK362">
        <v>21.062270000000002</v>
      </c>
      <c r="DL362">
        <v>23.44238</v>
      </c>
      <c r="DM362">
        <v>7410.6369999999997</v>
      </c>
      <c r="DN362">
        <v>0.69928639999999997</v>
      </c>
      <c r="DO362">
        <v>21.353079999999999</v>
      </c>
      <c r="DP362">
        <v>50.691499999999998</v>
      </c>
      <c r="DQ362">
        <v>16315.69</v>
      </c>
      <c r="DR362">
        <v>0.69707589999999997</v>
      </c>
      <c r="DS362">
        <v>21.35371</v>
      </c>
      <c r="DT362">
        <v>70.700779999999995</v>
      </c>
      <c r="DU362">
        <v>23135.32</v>
      </c>
      <c r="DV362">
        <v>0.69478819999999997</v>
      </c>
      <c r="DW362">
        <v>21.262830000000001</v>
      </c>
      <c r="DX362">
        <v>67.273160000000004</v>
      </c>
      <c r="DY362">
        <v>22354.7</v>
      </c>
      <c r="DZ362">
        <v>0.69251300000000005</v>
      </c>
      <c r="EA362">
        <v>21.191310000000001</v>
      </c>
      <c r="EB362">
        <v>45.906379999999999</v>
      </c>
      <c r="EC362">
        <v>15460.96</v>
      </c>
      <c r="ED362">
        <v>0.69071459999999996</v>
      </c>
      <c r="EE362">
        <v>20.959910000000001</v>
      </c>
      <c r="EF362">
        <v>23.51887</v>
      </c>
      <c r="EG362">
        <v>8017.9780000000001</v>
      </c>
      <c r="EH362">
        <v>0.68892379999999998</v>
      </c>
      <c r="EI362">
        <v>21.031120000000001</v>
      </c>
      <c r="EJ362">
        <v>9.3583350000000003</v>
      </c>
      <c r="EK362">
        <v>3226.509</v>
      </c>
      <c r="EL362">
        <v>0.68731710000000001</v>
      </c>
      <c r="EM362">
        <v>21.128830000000001</v>
      </c>
      <c r="EN362">
        <v>3.0156299999999998</v>
      </c>
      <c r="EO362">
        <v>1049.9110000000001</v>
      </c>
      <c r="EP362">
        <v>0.68569080000000004</v>
      </c>
      <c r="EQ362">
        <v>21.168099999999999</v>
      </c>
      <c r="ER362">
        <v>0.83536929999999998</v>
      </c>
      <c r="ES362">
        <v>292.66239999999999</v>
      </c>
      <c r="ET362">
        <v>0.68410850000000001</v>
      </c>
      <c r="EU362">
        <v>21.521899999999999</v>
      </c>
      <c r="EV362">
        <v>0.2301996</v>
      </c>
      <c r="EW362">
        <v>80.386560000000003</v>
      </c>
      <c r="EX362">
        <v>0.68145840000000002</v>
      </c>
      <c r="EY362">
        <v>21.693180000000002</v>
      </c>
      <c r="EZ362">
        <v>8.8605690000000001E-2</v>
      </c>
      <c r="FA362">
        <v>30.337389999999999</v>
      </c>
      <c r="FB362">
        <v>0.67866559999999998</v>
      </c>
      <c r="FC362">
        <v>21.455850000000002</v>
      </c>
      <c r="FD362">
        <v>5.8493580000000003E-2</v>
      </c>
      <c r="FE362">
        <v>19.676439999999999</v>
      </c>
      <c r="FF362">
        <v>0.67752049999999997</v>
      </c>
      <c r="FG362">
        <v>21.186450000000001</v>
      </c>
      <c r="FH362">
        <v>5.2602540000000003E-2</v>
      </c>
      <c r="FI362">
        <v>17.567219999999999</v>
      </c>
      <c r="FJ362">
        <v>0.67594109999999996</v>
      </c>
      <c r="FK362">
        <v>20.868939999999998</v>
      </c>
      <c r="FL362">
        <v>5.1111749999999997E-2</v>
      </c>
      <c r="FM362">
        <v>17.053419999999999</v>
      </c>
      <c r="FN362">
        <v>0.67438339999999997</v>
      </c>
      <c r="FO362">
        <v>21.149989999999999</v>
      </c>
      <c r="FP362" s="1">
        <v>4.9949590000000002E-2</v>
      </c>
      <c r="FQ362">
        <v>16.691130000000001</v>
      </c>
      <c r="FR362">
        <v>0.67287699999999995</v>
      </c>
      <c r="FS362">
        <v>21.671880000000002</v>
      </c>
      <c r="FT362" s="1">
        <v>4.8115829999999998E-2</v>
      </c>
      <c r="FU362">
        <v>16.113969999999998</v>
      </c>
      <c r="FV362">
        <v>0.6714272</v>
      </c>
      <c r="FW362">
        <v>22.28013</v>
      </c>
      <c r="FX362" s="1">
        <v>4.5409239999999997E-2</v>
      </c>
      <c r="FY362">
        <v>15.236599999999999</v>
      </c>
      <c r="FZ362">
        <v>0.66982629999999999</v>
      </c>
      <c r="GA362">
        <v>22.9544</v>
      </c>
      <c r="GB362" s="1">
        <v>4.2142609999999997E-2</v>
      </c>
      <c r="GC362">
        <v>14.165139999999999</v>
      </c>
      <c r="GD362">
        <v>0.66805049999999999</v>
      </c>
      <c r="GE362">
        <v>23.17962</v>
      </c>
      <c r="GF362" s="1">
        <v>3.8715239999999998E-2</v>
      </c>
      <c r="GG362" s="1">
        <v>13.03125</v>
      </c>
      <c r="GH362">
        <v>0.66655249999999999</v>
      </c>
      <c r="GI362">
        <v>22.88897</v>
      </c>
      <c r="GJ362" s="1">
        <v>3.536392E-2</v>
      </c>
      <c r="GK362" s="1">
        <v>11.914630000000001</v>
      </c>
      <c r="GL362">
        <v>0.66619079999999997</v>
      </c>
      <c r="GM362">
        <v>22.51427</v>
      </c>
      <c r="GN362" s="1">
        <v>3.2224250000000003E-2</v>
      </c>
      <c r="GO362" s="1">
        <v>10.848129999999999</v>
      </c>
      <c r="GP362">
        <v>0.66538109999999995</v>
      </c>
      <c r="GQ362">
        <v>21.996670000000002</v>
      </c>
      <c r="GR362" s="1">
        <v>2.9311859999999999E-2</v>
      </c>
      <c r="GS362" s="1">
        <v>9.8654419999999998</v>
      </c>
      <c r="GT362">
        <v>0.66495820000000005</v>
      </c>
      <c r="GU362">
        <v>22.14706</v>
      </c>
      <c r="GV362" s="1">
        <v>2.6669849999999998E-2</v>
      </c>
      <c r="GW362" s="1">
        <v>8.9698390000000003</v>
      </c>
      <c r="GX362">
        <v>0.66472770000000003</v>
      </c>
      <c r="GY362">
        <v>22.591239999999999</v>
      </c>
      <c r="GZ362" s="1">
        <v>2.424103E-2</v>
      </c>
      <c r="HA362" s="1">
        <v>8.1474709999999995</v>
      </c>
      <c r="HB362">
        <v>0.66446070000000002</v>
      </c>
      <c r="HC362">
        <v>23.240749999999998</v>
      </c>
      <c r="HD362" s="1">
        <v>2.2029679999999999E-2</v>
      </c>
      <c r="HE362" s="1">
        <v>7.3983280000000002</v>
      </c>
      <c r="HF362">
        <v>0.66452800000000001</v>
      </c>
      <c r="HG362">
        <v>23.977460000000001</v>
      </c>
      <c r="HH362" s="1">
        <v>2.0024380000000001E-2</v>
      </c>
      <c r="HI362" s="1">
        <v>6.7156700000000003</v>
      </c>
      <c r="HJ362">
        <v>0.66456839999999995</v>
      </c>
      <c r="HK362">
        <v>24.274799999999999</v>
      </c>
      <c r="HL362" s="1">
        <v>1.8220429999999999E-2</v>
      </c>
      <c r="HM362" s="1">
        <v>6.1011930000000003</v>
      </c>
      <c r="HN362">
        <v>0.66596549999999999</v>
      </c>
      <c r="HO362">
        <v>24.0305</v>
      </c>
      <c r="HP362" s="1">
        <v>1.662187E-2</v>
      </c>
      <c r="HQ362" s="1">
        <v>5.5471529999999998</v>
      </c>
      <c r="HR362">
        <v>0.66478979999999999</v>
      </c>
      <c r="HS362">
        <v>23.605799999999999</v>
      </c>
      <c r="HT362" s="1">
        <v>1.5105810000000001E-2</v>
      </c>
      <c r="HU362" s="1">
        <v>5.0397569999999998</v>
      </c>
      <c r="HV362">
        <v>0.66479509999999997</v>
      </c>
      <c r="HW362">
        <v>23.016590000000001</v>
      </c>
      <c r="HX362" s="1">
        <v>1.3776719999999999E-2</v>
      </c>
      <c r="HY362" s="1">
        <v>4.5892489999999997</v>
      </c>
      <c r="HZ362">
        <v>0.66557060000000001</v>
      </c>
      <c r="IA362">
        <v>22.965779999999999</v>
      </c>
      <c r="IB362" s="1">
        <v>1.257607E-2</v>
      </c>
      <c r="IC362" s="1">
        <v>4.1784970000000001</v>
      </c>
      <c r="ID362">
        <v>0.66615840000000004</v>
      </c>
      <c r="IE362">
        <v>22.622789999999998</v>
      </c>
      <c r="IF362" s="1">
        <v>1.147337E-2</v>
      </c>
      <c r="IG362" s="1">
        <v>3.8036669999999999</v>
      </c>
      <c r="IH362">
        <v>0.66675969999999996</v>
      </c>
      <c r="II362">
        <v>22.9389</v>
      </c>
      <c r="IJ362" s="1">
        <v>1.0461369999999999E-2</v>
      </c>
      <c r="IK362" s="1">
        <v>3.4611900000000002</v>
      </c>
      <c r="IL362">
        <v>0.66674889999999998</v>
      </c>
      <c r="IM362">
        <v>23.549189999999999</v>
      </c>
      <c r="IN362" s="1">
        <v>9.5345800000000008E-3</v>
      </c>
      <c r="IO362" s="1">
        <v>3.1508509999999998</v>
      </c>
      <c r="IP362">
        <v>0.66653810000000002</v>
      </c>
      <c r="IQ362">
        <v>23.838239999999999</v>
      </c>
      <c r="IR362" s="1">
        <v>8.6887720000000009E-3</v>
      </c>
      <c r="IS362" s="1">
        <v>2.8688820000000002</v>
      </c>
      <c r="IT362">
        <v>0.66634000000000004</v>
      </c>
      <c r="IU362">
        <v>23.769500000000001</v>
      </c>
      <c r="IV362" s="1">
        <v>7.9145599999999993E-3</v>
      </c>
      <c r="IW362" s="1">
        <v>2.611151</v>
      </c>
      <c r="IX362">
        <v>0.66636850000000003</v>
      </c>
      <c r="IY362">
        <v>23.51634</v>
      </c>
      <c r="IZ362" s="1">
        <v>7.2108299999999997E-3</v>
      </c>
      <c r="JA362" s="1">
        <v>2.376706</v>
      </c>
      <c r="JB362">
        <v>0.66638299999999995</v>
      </c>
      <c r="JC362">
        <v>23.226369999999999</v>
      </c>
      <c r="JD362" s="1">
        <v>6.5713509999999996E-3</v>
      </c>
      <c r="JE362" s="1">
        <v>2.1640139999999999</v>
      </c>
      <c r="JF362">
        <v>0.66645650000000001</v>
      </c>
      <c r="JG362">
        <v>23.721209999999999</v>
      </c>
      <c r="JH362" s="1">
        <v>5.9884439999999999E-3</v>
      </c>
      <c r="JI362" s="1">
        <v>1.9704159999999999</v>
      </c>
      <c r="JJ362">
        <v>0.6661842</v>
      </c>
      <c r="JK362">
        <v>24.4847</v>
      </c>
      <c r="JL362" s="1">
        <v>5.4595069999999997E-3</v>
      </c>
      <c r="JM362" s="1">
        <v>1.7960160000000001</v>
      </c>
      <c r="JN362">
        <v>0.66545609999999999</v>
      </c>
      <c r="JO362">
        <v>25.38195</v>
      </c>
      <c r="JP362" s="1">
        <v>4.9730529999999998E-3</v>
      </c>
      <c r="JQ362" s="1">
        <v>1.637367</v>
      </c>
      <c r="JR362">
        <v>0.664659</v>
      </c>
      <c r="JS362">
        <v>26.408940000000001</v>
      </c>
      <c r="JT362" s="1">
        <v>4.5198879999999997E-3</v>
      </c>
      <c r="JU362" s="1">
        <v>1.4899979999999999</v>
      </c>
      <c r="JV362">
        <v>0.66386889999999998</v>
      </c>
      <c r="JW362">
        <v>27.001639999999998</v>
      </c>
      <c r="JX362" s="1">
        <v>4.084809E-3</v>
      </c>
      <c r="JY362" s="1">
        <v>1.348779</v>
      </c>
      <c r="JZ362">
        <v>0.66324039999999995</v>
      </c>
      <c r="KA362">
        <v>26.889109999999999</v>
      </c>
      <c r="KB362" s="1">
        <v>3.6666799999999999E-3</v>
      </c>
      <c r="KC362" s="1">
        <v>1.212564</v>
      </c>
      <c r="KD362">
        <v>0.66262730000000003</v>
      </c>
      <c r="KE362">
        <v>26.582850000000001</v>
      </c>
      <c r="KF362" s="1">
        <v>3.26152E-3</v>
      </c>
      <c r="KG362" s="1">
        <v>1.0803750000000001</v>
      </c>
      <c r="KH362">
        <v>0.66209600000000002</v>
      </c>
      <c r="KI362">
        <v>26.034179999999999</v>
      </c>
      <c r="KJ362" s="1">
        <v>2.8810250000000002E-3</v>
      </c>
      <c r="KK362" s="1">
        <v>0.95562979999999997</v>
      </c>
      <c r="KL362">
        <v>0.66164000000000001</v>
      </c>
      <c r="KM362">
        <v>25.77159</v>
      </c>
      <c r="KN362" s="1">
        <v>2.533155E-3</v>
      </c>
      <c r="KO362" s="1">
        <v>0.84141310000000002</v>
      </c>
      <c r="KP362">
        <v>0.66045909999999997</v>
      </c>
      <c r="KQ362">
        <v>25.615549999999999</v>
      </c>
      <c r="KR362" s="1">
        <v>2.2244270000000002E-3</v>
      </c>
      <c r="KS362" s="1">
        <v>0.74059039999999998</v>
      </c>
      <c r="KT362">
        <v>0.65904280000000004</v>
      </c>
      <c r="KU362">
        <v>25.33568</v>
      </c>
      <c r="KV362" s="1">
        <v>1.9579770000000001E-3</v>
      </c>
      <c r="KW362" s="1">
        <v>0.65372969999999997</v>
      </c>
      <c r="KX362">
        <v>0.65768190000000004</v>
      </c>
      <c r="KY362">
        <v>25.315449999999998</v>
      </c>
      <c r="KZ362" s="1">
        <v>1.7299870000000001E-3</v>
      </c>
      <c r="LA362" s="1">
        <v>0.57928869999999999</v>
      </c>
      <c r="LB362">
        <v>0.65616509999999995</v>
      </c>
      <c r="LC362">
        <v>25.20046</v>
      </c>
      <c r="LD362" s="1">
        <v>1.5307299999999999E-3</v>
      </c>
      <c r="LE362" s="1">
        <v>0.51441820000000005</v>
      </c>
      <c r="LF362">
        <v>0.65464449999999996</v>
      </c>
      <c r="LG362">
        <v>25.012989999999999</v>
      </c>
      <c r="LH362" s="1">
        <v>1.3527350000000001E-3</v>
      </c>
      <c r="LI362" s="1">
        <v>0.4563642</v>
      </c>
      <c r="LJ362">
        <v>0.65331240000000002</v>
      </c>
      <c r="LK362">
        <v>24.744669999999999</v>
      </c>
      <c r="LL362" s="1">
        <v>1.1892980000000001E-3</v>
      </c>
      <c r="LM362" s="1">
        <v>0.40279310000000002</v>
      </c>
      <c r="LN362">
        <v>0.65182720000000005</v>
      </c>
      <c r="LO362">
        <v>24.471060000000001</v>
      </c>
      <c r="LP362" s="1">
        <v>1.0379740000000001E-3</v>
      </c>
      <c r="LQ362" s="1">
        <v>0.35294809999999999</v>
      </c>
      <c r="LR362">
        <v>0.65073190000000003</v>
      </c>
      <c r="LS362">
        <v>24.859349999999999</v>
      </c>
      <c r="LT362" s="1">
        <v>9.0119910000000002E-4</v>
      </c>
      <c r="LU362" s="1">
        <v>0.30748700000000001</v>
      </c>
      <c r="LV362">
        <v>0.64954389999999995</v>
      </c>
      <c r="LW362">
        <v>25.494800000000001</v>
      </c>
      <c r="LX362" s="1">
        <v>7.8285720000000004E-4</v>
      </c>
      <c r="LY362" s="1">
        <v>0.26795449999999998</v>
      </c>
      <c r="LZ362">
        <v>0.64885720000000002</v>
      </c>
      <c r="MA362">
        <v>26.33034</v>
      </c>
      <c r="MB362" s="1">
        <v>6.8552290000000002E-4</v>
      </c>
      <c r="MC362" s="1">
        <v>0.23507600000000001</v>
      </c>
      <c r="MD362">
        <v>0.64820580000000005</v>
      </c>
      <c r="ME362">
        <v>27.123899999999999</v>
      </c>
      <c r="MF362" s="1">
        <v>6.081684E-4</v>
      </c>
      <c r="MG362" s="1">
        <v>0.20885600000000001</v>
      </c>
      <c r="MH362">
        <v>0.64760479999999998</v>
      </c>
      <c r="MI362">
        <v>27.595980000000001</v>
      </c>
      <c r="MJ362" s="1">
        <v>5.4765239999999995E-4</v>
      </c>
      <c r="MK362" s="1">
        <v>0.18830269999999999</v>
      </c>
      <c r="ML362">
        <v>0.64698299999999997</v>
      </c>
      <c r="MM362">
        <v>27.416699999999999</v>
      </c>
      <c r="MN362" s="1">
        <v>4.9932640000000005E-4</v>
      </c>
      <c r="MO362" s="1">
        <v>0.17191790000000001</v>
      </c>
      <c r="MP362">
        <v>0.64639389999999997</v>
      </c>
      <c r="MQ362">
        <v>27.127310000000001</v>
      </c>
      <c r="MR362" s="1">
        <v>4.5918880000000002E-4</v>
      </c>
      <c r="MS362" s="1">
        <v>0.15832170000000001</v>
      </c>
      <c r="MT362">
        <v>0.64568110000000001</v>
      </c>
      <c r="MU362">
        <v>26.736719999999998</v>
      </c>
      <c r="MV362" s="1">
        <v>4.2398810000000001E-4</v>
      </c>
      <c r="MW362" s="1">
        <v>0.1464241</v>
      </c>
      <c r="MX362">
        <v>0.6451133</v>
      </c>
      <c r="MY362">
        <v>26.5426</v>
      </c>
      <c r="MZ362" s="1">
        <v>3.9260510000000001E-4</v>
      </c>
      <c r="NA362" s="1">
        <v>0.13578989999999999</v>
      </c>
      <c r="NB362">
        <v>0.64442010000000005</v>
      </c>
      <c r="NC362">
        <v>26.599460000000001</v>
      </c>
      <c r="ND362" s="1">
        <v>3.643505E-4</v>
      </c>
      <c r="NE362" s="1">
        <v>0.12621959999999999</v>
      </c>
      <c r="NF362">
        <v>0.64442010000000005</v>
      </c>
      <c r="NG362">
        <v>26.599460000000001</v>
      </c>
      <c r="NH362" s="1">
        <v>3.643505E-4</v>
      </c>
      <c r="NI362" s="1">
        <v>0.12621959999999999</v>
      </c>
      <c r="NJ362">
        <v>0.64442010000000005</v>
      </c>
      <c r="NK362">
        <v>26.599460000000001</v>
      </c>
      <c r="NL362" s="1">
        <v>3.643505E-4</v>
      </c>
      <c r="NM362" s="1">
        <v>0.12621959999999999</v>
      </c>
      <c r="NN362">
        <v>0.64442010000000005</v>
      </c>
      <c r="NO362">
        <v>26.599460000000001</v>
      </c>
      <c r="NP362" s="1">
        <v>3.643505E-4</v>
      </c>
      <c r="NQ362" s="1">
        <v>0.12621959999999999</v>
      </c>
      <c r="NR362">
        <v>0.64442010000000005</v>
      </c>
      <c r="NS362">
        <v>26.599460000000001</v>
      </c>
      <c r="NT362" s="1">
        <v>3.643505E-4</v>
      </c>
      <c r="NU362" s="1">
        <v>0.12621959999999999</v>
      </c>
      <c r="NV362">
        <v>0.64442010000000005</v>
      </c>
      <c r="NW362">
        <v>26.599460000000001</v>
      </c>
      <c r="NX362" s="1">
        <v>3.643505E-4</v>
      </c>
      <c r="NY362" s="1">
        <v>0.12621959999999999</v>
      </c>
      <c r="NZ362">
        <v>0.64442010000000005</v>
      </c>
      <c r="OA362">
        <v>26.599460000000001</v>
      </c>
      <c r="OB362" s="1">
        <v>3.643505E-4</v>
      </c>
      <c r="OC362" s="1">
        <v>0.12621959999999999</v>
      </c>
      <c r="OD362">
        <v>0.64442010000000005</v>
      </c>
      <c r="OE362">
        <v>26.599460000000001</v>
      </c>
      <c r="OF362" s="1">
        <v>3.643505E-4</v>
      </c>
      <c r="OG362" s="1">
        <v>0.12621959999999999</v>
      </c>
      <c r="OH362">
        <v>0.64442010000000005</v>
      </c>
      <c r="OI362">
        <v>26.599460000000001</v>
      </c>
      <c r="OJ362" s="1">
        <v>3.643505E-4</v>
      </c>
      <c r="OK362" s="1">
        <v>0.12621959999999999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1.0353060000000001</v>
      </c>
      <c r="G363">
        <v>21.02515</v>
      </c>
      <c r="H363">
        <v>0</v>
      </c>
      <c r="I363">
        <v>0</v>
      </c>
      <c r="J363">
        <v>1.0320400000000001</v>
      </c>
      <c r="K363">
        <v>21.311160000000001</v>
      </c>
      <c r="L363">
        <v>0</v>
      </c>
      <c r="M363">
        <v>0</v>
      </c>
      <c r="N363">
        <v>1.0286599999999999</v>
      </c>
      <c r="O363">
        <v>21.545290000000001</v>
      </c>
      <c r="P363">
        <v>0</v>
      </c>
      <c r="Q363">
        <v>0</v>
      </c>
      <c r="R363">
        <v>1.0250699999999999</v>
      </c>
      <c r="S363">
        <v>21.909089999999999</v>
      </c>
      <c r="T363">
        <v>0</v>
      </c>
      <c r="U363">
        <v>0</v>
      </c>
      <c r="V363">
        <v>1.0212639999999999</v>
      </c>
      <c r="W363">
        <v>22.512370000000001</v>
      </c>
      <c r="X363">
        <v>0</v>
      </c>
      <c r="Y363">
        <v>0</v>
      </c>
      <c r="Z363">
        <v>1.0184059999999999</v>
      </c>
      <c r="AA363">
        <v>22.81082</v>
      </c>
      <c r="AB363">
        <v>0</v>
      </c>
      <c r="AC363">
        <v>0</v>
      </c>
      <c r="AD363">
        <v>1.0153859999999999</v>
      </c>
      <c r="AE363">
        <v>22.689579999999999</v>
      </c>
      <c r="AF363">
        <v>0</v>
      </c>
      <c r="AG363">
        <v>0</v>
      </c>
      <c r="AH363">
        <v>1.0127550000000001</v>
      </c>
      <c r="AI363">
        <v>22.361730000000001</v>
      </c>
      <c r="AJ363">
        <v>0</v>
      </c>
      <c r="AK363">
        <v>0</v>
      </c>
      <c r="AL363">
        <v>1.010303</v>
      </c>
      <c r="AM363">
        <v>21.909859999999998</v>
      </c>
      <c r="AN363">
        <v>0</v>
      </c>
      <c r="AO363">
        <v>0</v>
      </c>
      <c r="AP363">
        <v>1.008092</v>
      </c>
      <c r="AQ363">
        <v>21.938079999999999</v>
      </c>
      <c r="AR363">
        <v>0</v>
      </c>
      <c r="AS363">
        <v>0</v>
      </c>
      <c r="AT363">
        <v>1.006089</v>
      </c>
      <c r="AU363">
        <v>22.080780000000001</v>
      </c>
      <c r="AV363">
        <v>0</v>
      </c>
      <c r="AW363">
        <v>0</v>
      </c>
      <c r="AX363">
        <v>1.0041789999999999</v>
      </c>
      <c r="AY363">
        <v>22.328669999999999</v>
      </c>
      <c r="AZ363">
        <v>0</v>
      </c>
      <c r="BA363">
        <v>0</v>
      </c>
      <c r="BB363">
        <v>1.0018359999999999</v>
      </c>
      <c r="BC363">
        <v>22.793810000000001</v>
      </c>
      <c r="BD363">
        <v>0</v>
      </c>
      <c r="BE363">
        <v>0</v>
      </c>
      <c r="BF363">
        <v>0.99965130000000002</v>
      </c>
      <c r="BG363">
        <v>22.963699999999999</v>
      </c>
      <c r="BH363">
        <v>0</v>
      </c>
      <c r="BI363">
        <v>0</v>
      </c>
      <c r="BJ363">
        <v>0.99734290000000003</v>
      </c>
      <c r="BK363">
        <v>22.85491</v>
      </c>
      <c r="BL363">
        <v>0</v>
      </c>
      <c r="BM363">
        <v>0</v>
      </c>
      <c r="BN363">
        <v>0.99495789999999995</v>
      </c>
      <c r="BO363">
        <v>22.584890000000001</v>
      </c>
      <c r="BP363">
        <v>0</v>
      </c>
      <c r="BQ363">
        <v>0</v>
      </c>
      <c r="BR363">
        <v>0.99246769999999995</v>
      </c>
      <c r="BS363">
        <v>22.205500000000001</v>
      </c>
      <c r="BT363">
        <v>0</v>
      </c>
      <c r="BU363">
        <v>0</v>
      </c>
      <c r="BV363">
        <v>0.9900099</v>
      </c>
      <c r="BW363">
        <v>21.879750000000001</v>
      </c>
      <c r="BX363">
        <v>2.719845E-30</v>
      </c>
      <c r="BY363">
        <v>6.5118240000000002E-28</v>
      </c>
      <c r="BZ363">
        <v>0.98766909999999997</v>
      </c>
      <c r="CA363">
        <v>21.913820000000001</v>
      </c>
      <c r="CB363" s="1">
        <v>2.719567E-22</v>
      </c>
      <c r="CC363" s="1">
        <v>5.3058259999999998E-20</v>
      </c>
      <c r="CD363">
        <v>0.98538539999999997</v>
      </c>
      <c r="CE363">
        <v>21.940300000000001</v>
      </c>
      <c r="CF363" s="1">
        <v>2.8747639999999999E-15</v>
      </c>
      <c r="CG363" s="1">
        <v>5.1226539999999997E-13</v>
      </c>
      <c r="CH363">
        <v>0.98318479999999997</v>
      </c>
      <c r="CI363">
        <v>22.104849999999999</v>
      </c>
      <c r="CJ363" s="1">
        <v>9.5054760000000005E-11</v>
      </c>
      <c r="CK363" s="1">
        <v>1.8755290000000001E-8</v>
      </c>
      <c r="CL363">
        <v>0.98104559999999996</v>
      </c>
      <c r="CM363">
        <v>22.085349999999998</v>
      </c>
      <c r="CN363" s="1">
        <v>1.250409E-7</v>
      </c>
      <c r="CO363" s="1">
        <v>2.602424E-5</v>
      </c>
      <c r="CP363">
        <v>0.97889110000000001</v>
      </c>
      <c r="CQ363">
        <v>22.03481</v>
      </c>
      <c r="CR363" s="1">
        <v>3.0830590000000002E-5</v>
      </c>
      <c r="CS363" s="1">
        <v>6.6884939999999997E-3</v>
      </c>
      <c r="CT363">
        <v>0.97665749999999996</v>
      </c>
      <c r="CU363">
        <v>21.812899999999999</v>
      </c>
      <c r="CV363" s="1">
        <v>2.2877589999999999E-3</v>
      </c>
      <c r="CW363" s="1">
        <v>0.51377170000000005</v>
      </c>
      <c r="CX363">
        <v>0.97427609999999998</v>
      </c>
      <c r="CY363">
        <v>21.405110000000001</v>
      </c>
      <c r="CZ363" s="1">
        <v>6.5729979999999993E-2</v>
      </c>
      <c r="DA363" s="1">
        <v>15.203810000000001</v>
      </c>
      <c r="DB363">
        <v>0.97179850000000001</v>
      </c>
      <c r="DC363">
        <v>21.04786</v>
      </c>
      <c r="DD363" s="1">
        <v>0.85821060000000005</v>
      </c>
      <c r="DE363" s="1">
        <v>204.01990000000001</v>
      </c>
      <c r="DF363">
        <v>0.9693986</v>
      </c>
      <c r="DG363">
        <v>20.987760000000002</v>
      </c>
      <c r="DH363" s="1">
        <v>5.7335789999999998</v>
      </c>
      <c r="DI363">
        <v>1396.4010000000001</v>
      </c>
      <c r="DJ363">
        <v>0.966638</v>
      </c>
      <c r="DK363">
        <v>21.054929999999999</v>
      </c>
      <c r="DL363" s="1">
        <v>21.422999999999998</v>
      </c>
      <c r="DM363">
        <v>5338.5469999999996</v>
      </c>
      <c r="DN363">
        <v>0.96367049999999999</v>
      </c>
      <c r="DO363">
        <v>21.328769999999999</v>
      </c>
      <c r="DP363">
        <v>48.18159</v>
      </c>
      <c r="DQ363">
        <v>12263.24</v>
      </c>
      <c r="DR363">
        <v>0.96032580000000001</v>
      </c>
      <c r="DS363">
        <v>21.32321</v>
      </c>
      <c r="DT363">
        <v>69.615300000000005</v>
      </c>
      <c r="DU363">
        <v>18073.599999999999</v>
      </c>
      <c r="DV363">
        <v>0.95682719999999999</v>
      </c>
      <c r="DW363">
        <v>21.224720000000001</v>
      </c>
      <c r="DX363">
        <v>68.435339999999997</v>
      </c>
      <c r="DY363">
        <v>18097.580000000002</v>
      </c>
      <c r="DZ363">
        <v>0.95334070000000004</v>
      </c>
      <c r="EA363">
        <v>21.16198</v>
      </c>
      <c r="EB363">
        <v>48.074469999999998</v>
      </c>
      <c r="EC363">
        <v>12927.08</v>
      </c>
      <c r="ED363">
        <v>0.94895629999999997</v>
      </c>
      <c r="EE363">
        <v>20.95111</v>
      </c>
      <c r="EF363">
        <v>25.28248</v>
      </c>
      <c r="EG363">
        <v>6904.83</v>
      </c>
      <c r="EH363">
        <v>0.94428659999999998</v>
      </c>
      <c r="EI363">
        <v>21.02112</v>
      </c>
      <c r="EJ363">
        <v>10.303570000000001</v>
      </c>
      <c r="EK363">
        <v>2854.7930000000001</v>
      </c>
      <c r="EL363">
        <v>0.93955429999999995</v>
      </c>
      <c r="EM363">
        <v>21.121600000000001</v>
      </c>
      <c r="EN363">
        <v>3.3881230000000002</v>
      </c>
      <c r="EO363">
        <v>950.85969999999998</v>
      </c>
      <c r="EP363">
        <v>0.9344711</v>
      </c>
      <c r="EQ363">
        <v>21.149069999999998</v>
      </c>
      <c r="ER363">
        <v>0.95054019999999995</v>
      </c>
      <c r="ES363">
        <v>269.18799999999999</v>
      </c>
      <c r="ET363">
        <v>0.92923789999999995</v>
      </c>
      <c r="EU363">
        <v>21.476009999999999</v>
      </c>
      <c r="EV363">
        <v>0.25953229999999999</v>
      </c>
      <c r="EW363">
        <v>73.3797</v>
      </c>
      <c r="EX363">
        <v>0.92385240000000002</v>
      </c>
      <c r="EY363">
        <v>21.64076</v>
      </c>
      <c r="EZ363">
        <v>9.5018749999999999E-2</v>
      </c>
      <c r="FA363">
        <v>26.23901</v>
      </c>
      <c r="FB363">
        <v>0.91827780000000003</v>
      </c>
      <c r="FC363">
        <v>21.402249999999999</v>
      </c>
      <c r="FD363">
        <v>5.9772499999999999E-2</v>
      </c>
      <c r="FE363">
        <v>16.10134</v>
      </c>
      <c r="FF363">
        <v>0.91517789999999999</v>
      </c>
      <c r="FG363">
        <v>21.15814</v>
      </c>
      <c r="FH363">
        <v>5.2853980000000002E-2</v>
      </c>
      <c r="FI363">
        <v>14.080859999999999</v>
      </c>
      <c r="FJ363">
        <v>0.91107550000000004</v>
      </c>
      <c r="FK363">
        <v>20.860659999999999</v>
      </c>
      <c r="FL363">
        <v>5.1200210000000003E-2</v>
      </c>
      <c r="FM363">
        <v>13.61632</v>
      </c>
      <c r="FN363">
        <v>0.90544550000000001</v>
      </c>
      <c r="FO363">
        <v>21.128119999999999</v>
      </c>
      <c r="FP363" s="1">
        <v>5.0047590000000003E-2</v>
      </c>
      <c r="FQ363">
        <v>13.327590000000001</v>
      </c>
      <c r="FR363">
        <v>0.89951020000000004</v>
      </c>
      <c r="FS363">
        <v>21.654160000000001</v>
      </c>
      <c r="FT363" s="1">
        <v>4.8302119999999997E-2</v>
      </c>
      <c r="FU363">
        <v>12.88974</v>
      </c>
      <c r="FV363">
        <v>0.89373150000000001</v>
      </c>
      <c r="FW363">
        <v>22.249860000000002</v>
      </c>
      <c r="FX363" s="1">
        <v>4.567119E-2</v>
      </c>
      <c r="FY363">
        <v>12.209530000000001</v>
      </c>
      <c r="FZ363">
        <v>0.88805789999999996</v>
      </c>
      <c r="GA363">
        <v>22.907440000000001</v>
      </c>
      <c r="GB363" s="1">
        <v>4.2446129999999999E-2</v>
      </c>
      <c r="GC363">
        <v>11.3637</v>
      </c>
      <c r="GD363">
        <v>0.8823512</v>
      </c>
      <c r="GE363">
        <v>23.137</v>
      </c>
      <c r="GF363" s="1">
        <v>3.9026310000000002E-2</v>
      </c>
      <c r="GG363" s="1">
        <v>10.45701</v>
      </c>
      <c r="GH363">
        <v>0.87711830000000002</v>
      </c>
      <c r="GI363">
        <v>22.860800000000001</v>
      </c>
      <c r="GJ363" s="1">
        <v>3.5664800000000003E-2</v>
      </c>
      <c r="GK363" s="1">
        <v>9.5599609999999995</v>
      </c>
      <c r="GL363">
        <v>0.87346889999999999</v>
      </c>
      <c r="GM363">
        <v>22.514309999999998</v>
      </c>
      <c r="GN363" s="1">
        <v>3.2521580000000001E-2</v>
      </c>
      <c r="GO363" s="1">
        <v>8.7070939999999997</v>
      </c>
      <c r="GP363">
        <v>0.86905080000000001</v>
      </c>
      <c r="GQ363">
        <v>22.02778</v>
      </c>
      <c r="GR363" s="1">
        <v>2.9584909999999999E-2</v>
      </c>
      <c r="GS363" s="1">
        <v>7.9168479999999999</v>
      </c>
      <c r="GT363">
        <v>0.86460510000000002</v>
      </c>
      <c r="GU363">
        <v>22.160440000000001</v>
      </c>
      <c r="GV363" s="1">
        <v>2.6919419999999999E-2</v>
      </c>
      <c r="GW363" s="1">
        <v>7.1958349999999998</v>
      </c>
      <c r="GX363">
        <v>0.86036599999999996</v>
      </c>
      <c r="GY363">
        <v>22.60388</v>
      </c>
      <c r="GZ363" s="1">
        <v>2.4471920000000001E-2</v>
      </c>
      <c r="HA363" s="1">
        <v>6.5347049999999998</v>
      </c>
      <c r="HB363">
        <v>0.85629500000000003</v>
      </c>
      <c r="HC363">
        <v>23.22448</v>
      </c>
      <c r="HD363" s="1">
        <v>2.2240759999999998E-2</v>
      </c>
      <c r="HE363" s="1">
        <v>5.9312040000000001</v>
      </c>
      <c r="HF363">
        <v>0.85273259999999995</v>
      </c>
      <c r="HG363">
        <v>23.94284</v>
      </c>
      <c r="HH363" s="1">
        <v>2.021736E-2</v>
      </c>
      <c r="HI363" s="1">
        <v>5.3820490000000003</v>
      </c>
      <c r="HJ363">
        <v>0.84930779999999995</v>
      </c>
      <c r="HK363">
        <v>24.243449999999999</v>
      </c>
      <c r="HL363" s="1">
        <v>1.8394850000000001E-2</v>
      </c>
      <c r="HM363" s="1">
        <v>4.8867960000000004</v>
      </c>
      <c r="HN363">
        <v>0.84745899999999996</v>
      </c>
      <c r="HO363">
        <v>24.012550000000001</v>
      </c>
      <c r="HP363" s="1">
        <v>1.6778520000000002E-2</v>
      </c>
      <c r="HQ363" s="1">
        <v>4.4415399999999998</v>
      </c>
      <c r="HR363">
        <v>0.84322609999999998</v>
      </c>
      <c r="HS363">
        <v>23.612950000000001</v>
      </c>
      <c r="HT363" s="1">
        <v>1.5245160000000001E-2</v>
      </c>
      <c r="HU363" s="1">
        <v>4.0315570000000003</v>
      </c>
      <c r="HV363">
        <v>0.8399238</v>
      </c>
      <c r="HW363">
        <v>23.056180000000001</v>
      </c>
      <c r="HX363" s="1">
        <v>1.390658E-2</v>
      </c>
      <c r="HY363" s="1">
        <v>3.6701980000000001</v>
      </c>
      <c r="HZ363">
        <v>0.83770129999999998</v>
      </c>
      <c r="IA363">
        <v>22.99484</v>
      </c>
      <c r="IB363" s="1">
        <v>1.269609E-2</v>
      </c>
      <c r="IC363" s="1">
        <v>3.343216</v>
      </c>
      <c r="ID363">
        <v>0.83547689999999997</v>
      </c>
      <c r="IE363">
        <v>22.661069999999999</v>
      </c>
      <c r="IF363" s="1">
        <v>1.158318E-2</v>
      </c>
      <c r="IG363" s="1">
        <v>3.0449739999999998</v>
      </c>
      <c r="IH363">
        <v>0.8334802</v>
      </c>
      <c r="II363">
        <v>22.933720000000001</v>
      </c>
      <c r="IJ363" s="1">
        <v>1.056149E-2</v>
      </c>
      <c r="IK363" s="1">
        <v>2.7720639999999999</v>
      </c>
      <c r="IL363">
        <v>0.83101950000000002</v>
      </c>
      <c r="IM363">
        <v>23.524519999999999</v>
      </c>
      <c r="IN363" s="1">
        <v>9.6263489999999993E-3</v>
      </c>
      <c r="IO363" s="1">
        <v>2.5248189999999999</v>
      </c>
      <c r="IP363">
        <v>0.82876989999999995</v>
      </c>
      <c r="IQ363">
        <v>23.811769999999999</v>
      </c>
      <c r="IR363" s="1">
        <v>8.7727059999999999E-3</v>
      </c>
      <c r="IS363" s="1">
        <v>2.2996120000000002</v>
      </c>
      <c r="IT363">
        <v>0.82683969999999996</v>
      </c>
      <c r="IU363">
        <v>23.75001</v>
      </c>
      <c r="IV363" s="1">
        <v>7.9909409999999997E-3</v>
      </c>
      <c r="IW363" s="1">
        <v>2.093572</v>
      </c>
      <c r="IX363">
        <v>0.82537559999999999</v>
      </c>
      <c r="IY363">
        <v>23.517289999999999</v>
      </c>
      <c r="IZ363" s="1">
        <v>7.2805129999999997E-3</v>
      </c>
      <c r="JA363" s="1">
        <v>1.9060490000000001</v>
      </c>
      <c r="JB363">
        <v>0.82408910000000002</v>
      </c>
      <c r="JC363">
        <v>23.24277</v>
      </c>
      <c r="JD363" s="1">
        <v>6.6346679999999998E-3</v>
      </c>
      <c r="JE363" s="1">
        <v>1.7356579999999999</v>
      </c>
      <c r="JF363">
        <v>0.82305589999999995</v>
      </c>
      <c r="JG363">
        <v>23.720680000000002</v>
      </c>
      <c r="JH363" s="1">
        <v>6.0459099999999998E-3</v>
      </c>
      <c r="JI363" s="1">
        <v>1.5805899999999999</v>
      </c>
      <c r="JJ363">
        <v>0.82158370000000003</v>
      </c>
      <c r="JK363">
        <v>24.486499999999999</v>
      </c>
      <c r="JL363" s="1">
        <v>5.5115829999999996E-3</v>
      </c>
      <c r="JM363" s="1">
        <v>1.4407920000000001</v>
      </c>
      <c r="JN363">
        <v>0.81937720000000003</v>
      </c>
      <c r="JO363">
        <v>25.369250000000001</v>
      </c>
      <c r="JP363" s="1">
        <v>5.0207849999999998E-3</v>
      </c>
      <c r="JQ363" s="1">
        <v>1.3138460000000001</v>
      </c>
      <c r="JR363">
        <v>0.81703110000000001</v>
      </c>
      <c r="JS363">
        <v>26.371410000000001</v>
      </c>
      <c r="JT363" s="1">
        <v>4.5647880000000002E-3</v>
      </c>
      <c r="JU363" s="1">
        <v>1.1961790000000001</v>
      </c>
      <c r="JV363">
        <v>0.81466539999999998</v>
      </c>
      <c r="JW363">
        <v>26.972359999999998</v>
      </c>
      <c r="JX363" s="1">
        <v>4.1283869999999999E-3</v>
      </c>
      <c r="JY363" s="1">
        <v>1.083874</v>
      </c>
      <c r="JZ363">
        <v>0.81257120000000005</v>
      </c>
      <c r="KA363">
        <v>26.8752</v>
      </c>
      <c r="KB363" s="1">
        <v>3.708823E-3</v>
      </c>
      <c r="KC363" s="1">
        <v>0.97537560000000001</v>
      </c>
      <c r="KD363">
        <v>0.81048730000000002</v>
      </c>
      <c r="KE363">
        <v>26.59308</v>
      </c>
      <c r="KF363" s="1">
        <v>3.3017440000000001E-3</v>
      </c>
      <c r="KG363" s="1">
        <v>0.87000189999999999</v>
      </c>
      <c r="KH363">
        <v>0.80863989999999997</v>
      </c>
      <c r="KI363">
        <v>26.08154</v>
      </c>
      <c r="KJ363" s="1">
        <v>2.918646E-3</v>
      </c>
      <c r="KK363" s="1">
        <v>0.77027080000000003</v>
      </c>
      <c r="KL363">
        <v>0.80688170000000004</v>
      </c>
      <c r="KM363">
        <v>25.82319</v>
      </c>
      <c r="KN363" s="1">
        <v>2.5672260000000001E-3</v>
      </c>
      <c r="KO363" s="1">
        <v>0.67862279999999997</v>
      </c>
      <c r="KP363">
        <v>0.80418149999999999</v>
      </c>
      <c r="KQ363">
        <v>25.66976</v>
      </c>
      <c r="KR363" s="1">
        <v>2.2541060000000001E-3</v>
      </c>
      <c r="KS363" s="1">
        <v>0.59733130000000001</v>
      </c>
      <c r="KT363">
        <v>0.80103809999999998</v>
      </c>
      <c r="KU363">
        <v>25.377220000000001</v>
      </c>
      <c r="KV363" s="1">
        <v>1.983486E-3</v>
      </c>
      <c r="KW363" s="1">
        <v>0.52719210000000005</v>
      </c>
      <c r="KX363">
        <v>0.79767849999999996</v>
      </c>
      <c r="KY363">
        <v>25.321680000000001</v>
      </c>
      <c r="KZ363" s="1">
        <v>1.7518049999999999E-3</v>
      </c>
      <c r="LA363" s="1">
        <v>0.46711730000000001</v>
      </c>
      <c r="LB363">
        <v>0.79403769999999996</v>
      </c>
      <c r="LC363">
        <v>25.201039999999999</v>
      </c>
      <c r="LD363" s="1">
        <v>1.5500830000000001E-3</v>
      </c>
      <c r="LE363" s="1">
        <v>0.41493950000000002</v>
      </c>
      <c r="LF363">
        <v>0.79033330000000002</v>
      </c>
      <c r="LG363">
        <v>25.009709999999998</v>
      </c>
      <c r="LH363" s="1">
        <v>1.37031E-3</v>
      </c>
      <c r="LI363" s="1">
        <v>0.36834790000000001</v>
      </c>
      <c r="LJ363">
        <v>0.78678210000000004</v>
      </c>
      <c r="LK363">
        <v>24.751919999999998</v>
      </c>
      <c r="LL363" s="1">
        <v>1.205689E-3</v>
      </c>
      <c r="LM363" s="1">
        <v>0.32548559999999999</v>
      </c>
      <c r="LN363">
        <v>0.78318889999999997</v>
      </c>
      <c r="LO363">
        <v>24.489640000000001</v>
      </c>
      <c r="LP363" s="1">
        <v>1.053125E-3</v>
      </c>
      <c r="LQ363" s="1">
        <v>0.28552420000000001</v>
      </c>
      <c r="LR363">
        <v>0.7799779</v>
      </c>
      <c r="LS363">
        <v>24.865629999999999</v>
      </c>
      <c r="LT363" s="1">
        <v>9.1481030000000005E-4</v>
      </c>
      <c r="LU363" s="1">
        <v>0.2489807</v>
      </c>
      <c r="LV363">
        <v>0.77682580000000001</v>
      </c>
      <c r="LW363">
        <v>25.500509999999998</v>
      </c>
      <c r="LX363" s="1">
        <v>7.9442429999999995E-4</v>
      </c>
      <c r="LY363" s="1">
        <v>0.2170349</v>
      </c>
      <c r="LZ363">
        <v>0.77447549999999998</v>
      </c>
      <c r="MA363">
        <v>26.32197</v>
      </c>
      <c r="MB363" s="1">
        <v>6.9492749999999998E-4</v>
      </c>
      <c r="MC363" s="1">
        <v>0.19035050000000001</v>
      </c>
      <c r="MD363">
        <v>0.77230730000000003</v>
      </c>
      <c r="ME363">
        <v>27.10444</v>
      </c>
      <c r="MF363" s="1">
        <v>6.1558510000000002E-4</v>
      </c>
      <c r="MG363" s="1">
        <v>0.1689707</v>
      </c>
      <c r="MH363">
        <v>0.77038169999999995</v>
      </c>
      <c r="MI363">
        <v>27.57855</v>
      </c>
      <c r="MJ363" s="1">
        <v>5.5348769999999999E-4</v>
      </c>
      <c r="MK363" s="1">
        <v>0.1521836</v>
      </c>
      <c r="ML363">
        <v>0.76852240000000005</v>
      </c>
      <c r="MM363">
        <v>27.414239999999999</v>
      </c>
      <c r="MN363" s="1">
        <v>5.0405760000000002E-4</v>
      </c>
      <c r="MO363" s="1">
        <v>0.13884460000000001</v>
      </c>
      <c r="MP363">
        <v>0.76677680000000004</v>
      </c>
      <c r="MQ363">
        <v>27.128250000000001</v>
      </c>
      <c r="MR363" s="1">
        <v>4.632123E-4</v>
      </c>
      <c r="MS363" s="1">
        <v>0.12782660000000001</v>
      </c>
      <c r="MT363">
        <v>0.76488719999999999</v>
      </c>
      <c r="MU363">
        <v>26.767869999999998</v>
      </c>
      <c r="MV363" s="1">
        <v>4.2757510000000001E-4</v>
      </c>
      <c r="MW363" s="1">
        <v>0.1182358</v>
      </c>
      <c r="MX363">
        <v>0.76309139999999998</v>
      </c>
      <c r="MY363">
        <v>26.584430000000001</v>
      </c>
      <c r="MZ363" s="1">
        <v>3.958241E-4</v>
      </c>
      <c r="NA363" s="1">
        <v>0.1096737</v>
      </c>
      <c r="NB363">
        <v>0.76117670000000004</v>
      </c>
      <c r="NC363">
        <v>26.646260000000002</v>
      </c>
      <c r="ND363" s="1">
        <v>3.6724130000000002E-4</v>
      </c>
      <c r="NE363" s="1">
        <v>0.1019668</v>
      </c>
      <c r="NF363">
        <v>0.76117670000000004</v>
      </c>
      <c r="NG363">
        <v>26.646260000000002</v>
      </c>
      <c r="NH363" s="1">
        <v>3.6724130000000002E-4</v>
      </c>
      <c r="NI363" s="1">
        <v>0.1019668</v>
      </c>
      <c r="NJ363">
        <v>0.76117670000000004</v>
      </c>
      <c r="NK363">
        <v>26.646260000000002</v>
      </c>
      <c r="NL363" s="1">
        <v>3.6724130000000002E-4</v>
      </c>
      <c r="NM363" s="1">
        <v>0.1019668</v>
      </c>
      <c r="NN363">
        <v>0.76117670000000004</v>
      </c>
      <c r="NO363">
        <v>26.646260000000002</v>
      </c>
      <c r="NP363" s="1">
        <v>3.6724130000000002E-4</v>
      </c>
      <c r="NQ363" s="1">
        <v>0.1019668</v>
      </c>
      <c r="NR363">
        <v>0.76117670000000004</v>
      </c>
      <c r="NS363">
        <v>26.646260000000002</v>
      </c>
      <c r="NT363" s="1">
        <v>3.6724130000000002E-4</v>
      </c>
      <c r="NU363" s="1">
        <v>0.1019668</v>
      </c>
      <c r="NV363">
        <v>0.76117670000000004</v>
      </c>
      <c r="NW363">
        <v>26.646260000000002</v>
      </c>
      <c r="NX363" s="1">
        <v>3.6724130000000002E-4</v>
      </c>
      <c r="NY363" s="1">
        <v>0.1019668</v>
      </c>
      <c r="NZ363">
        <v>0.76117670000000004</v>
      </c>
      <c r="OA363">
        <v>26.646260000000002</v>
      </c>
      <c r="OB363" s="1">
        <v>3.6724130000000002E-4</v>
      </c>
      <c r="OC363" s="1">
        <v>0.1019668</v>
      </c>
      <c r="OD363">
        <v>0.76117670000000004</v>
      </c>
      <c r="OE363">
        <v>26.646260000000002</v>
      </c>
      <c r="OF363" s="1">
        <v>3.6724130000000002E-4</v>
      </c>
      <c r="OG363" s="1">
        <v>0.1019668</v>
      </c>
      <c r="OH363">
        <v>0.76117670000000004</v>
      </c>
      <c r="OI363">
        <v>26.646260000000002</v>
      </c>
      <c r="OJ363" s="1">
        <v>3.6724130000000002E-4</v>
      </c>
      <c r="OK363" s="1">
        <v>0.1019668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0.63283900000000004</v>
      </c>
      <c r="G364">
        <v>21.090679999999999</v>
      </c>
      <c r="H364">
        <v>0</v>
      </c>
      <c r="I364">
        <v>0</v>
      </c>
      <c r="J364">
        <v>0.64582649999999997</v>
      </c>
      <c r="K364">
        <v>21.389430000000001</v>
      </c>
      <c r="L364">
        <v>0</v>
      </c>
      <c r="M364">
        <v>0</v>
      </c>
      <c r="N364">
        <v>0.6599159</v>
      </c>
      <c r="O364">
        <v>21.615359999999999</v>
      </c>
      <c r="P364">
        <v>0</v>
      </c>
      <c r="Q364">
        <v>0</v>
      </c>
      <c r="R364">
        <v>0.67502519999999999</v>
      </c>
      <c r="S364">
        <v>21.961310000000001</v>
      </c>
      <c r="T364">
        <v>0</v>
      </c>
      <c r="U364">
        <v>0</v>
      </c>
      <c r="V364">
        <v>0.69109730000000003</v>
      </c>
      <c r="W364">
        <v>22.552520000000001</v>
      </c>
      <c r="X364">
        <v>0</v>
      </c>
      <c r="Y364">
        <v>0</v>
      </c>
      <c r="Z364">
        <v>0.71394930000000001</v>
      </c>
      <c r="AA364">
        <v>22.805260000000001</v>
      </c>
      <c r="AB364">
        <v>0</v>
      </c>
      <c r="AC364">
        <v>0</v>
      </c>
      <c r="AD364">
        <v>0.73981920000000001</v>
      </c>
      <c r="AE364">
        <v>22.691140000000001</v>
      </c>
      <c r="AF364">
        <v>0</v>
      </c>
      <c r="AG364">
        <v>0</v>
      </c>
      <c r="AH364">
        <v>0.75929659999999999</v>
      </c>
      <c r="AI364">
        <v>22.363759999999999</v>
      </c>
      <c r="AJ364">
        <v>0</v>
      </c>
      <c r="AK364">
        <v>0</v>
      </c>
      <c r="AL364">
        <v>0.757073</v>
      </c>
      <c r="AM364">
        <v>21.927389999999999</v>
      </c>
      <c r="AN364">
        <v>0</v>
      </c>
      <c r="AO364">
        <v>0</v>
      </c>
      <c r="AP364">
        <v>0.75503489999999995</v>
      </c>
      <c r="AQ364">
        <v>21.951540000000001</v>
      </c>
      <c r="AR364">
        <v>0</v>
      </c>
      <c r="AS364">
        <v>0</v>
      </c>
      <c r="AT364">
        <v>0.75315489999999996</v>
      </c>
      <c r="AU364">
        <v>22.091170000000002</v>
      </c>
      <c r="AV364">
        <v>0</v>
      </c>
      <c r="AW364">
        <v>0</v>
      </c>
      <c r="AX364">
        <v>0.75128870000000003</v>
      </c>
      <c r="AY364">
        <v>22.316759999999999</v>
      </c>
      <c r="AZ364">
        <v>0</v>
      </c>
      <c r="BA364">
        <v>0</v>
      </c>
      <c r="BB364">
        <v>0.74942679999999995</v>
      </c>
      <c r="BC364">
        <v>22.76333</v>
      </c>
      <c r="BD364">
        <v>0</v>
      </c>
      <c r="BE364">
        <v>0</v>
      </c>
      <c r="BF364">
        <v>0.74788489999999996</v>
      </c>
      <c r="BG364">
        <v>22.926629999999999</v>
      </c>
      <c r="BH364">
        <v>0</v>
      </c>
      <c r="BI364">
        <v>0</v>
      </c>
      <c r="BJ364">
        <v>0.74621329999999997</v>
      </c>
      <c r="BK364">
        <v>22.823170000000001</v>
      </c>
      <c r="BL364">
        <v>0</v>
      </c>
      <c r="BM364">
        <v>0</v>
      </c>
      <c r="BN364">
        <v>0.74452620000000003</v>
      </c>
      <c r="BO364">
        <v>22.57169</v>
      </c>
      <c r="BP364">
        <v>0</v>
      </c>
      <c r="BQ364">
        <v>0</v>
      </c>
      <c r="BR364">
        <v>0.74274119999999999</v>
      </c>
      <c r="BS364">
        <v>22.20457</v>
      </c>
      <c r="BT364">
        <v>0</v>
      </c>
      <c r="BU364">
        <v>0</v>
      </c>
      <c r="BV364">
        <v>0.74097800000000003</v>
      </c>
      <c r="BW364">
        <v>21.882719999999999</v>
      </c>
      <c r="BX364">
        <v>5.0222359999999997E-31</v>
      </c>
      <c r="BY364">
        <v>1.3049970000000001E-28</v>
      </c>
      <c r="BZ364">
        <v>0.73926729999999996</v>
      </c>
      <c r="CA364">
        <v>21.91189</v>
      </c>
      <c r="CB364" s="1">
        <v>1.510966E-22</v>
      </c>
      <c r="CC364" s="1">
        <v>3.0404590000000001E-20</v>
      </c>
      <c r="CD364">
        <v>0.73763699999999999</v>
      </c>
      <c r="CE364">
        <v>21.927140000000001</v>
      </c>
      <c r="CF364" s="1">
        <v>1.1744359999999999E-15</v>
      </c>
      <c r="CG364" s="1">
        <v>2.2614870000000001E-13</v>
      </c>
      <c r="CH364">
        <v>0.73607520000000004</v>
      </c>
      <c r="CI364">
        <v>22.074090000000002</v>
      </c>
      <c r="CJ364" s="1">
        <v>5.3499440000000003E-11</v>
      </c>
      <c r="CK364" s="1">
        <v>1.099596E-8</v>
      </c>
      <c r="CL364">
        <v>0.73454989999999998</v>
      </c>
      <c r="CM364">
        <v>22.05078</v>
      </c>
      <c r="CN364" s="1">
        <v>7.9655219999999998E-8</v>
      </c>
      <c r="CO364" s="1">
        <v>1.7063220000000001E-5</v>
      </c>
      <c r="CP364">
        <v>0.73303649999999998</v>
      </c>
      <c r="CQ364">
        <v>22.000979999999998</v>
      </c>
      <c r="CR364" s="1">
        <v>2.142157E-5</v>
      </c>
      <c r="CS364" s="1">
        <v>4.74589E-3</v>
      </c>
      <c r="CT364">
        <v>0.73144089999999995</v>
      </c>
      <c r="CU364">
        <v>21.790009999999999</v>
      </c>
      <c r="CV364" s="1">
        <v>1.703445E-3</v>
      </c>
      <c r="CW364" s="1">
        <v>0.38842680000000002</v>
      </c>
      <c r="CX364">
        <v>0.72977300000000001</v>
      </c>
      <c r="CY364">
        <v>21.391269999999999</v>
      </c>
      <c r="CZ364" s="1">
        <v>5.1921160000000001E-2</v>
      </c>
      <c r="DA364" s="1">
        <v>12.138999999999999</v>
      </c>
      <c r="DB364">
        <v>0.72801349999999998</v>
      </c>
      <c r="DC364">
        <v>21.040780000000002</v>
      </c>
      <c r="DD364" s="1">
        <v>0.71423309999999995</v>
      </c>
      <c r="DE364" s="1">
        <v>171.0017</v>
      </c>
      <c r="DF364">
        <v>0.72634909999999997</v>
      </c>
      <c r="DG364">
        <v>20.982679999999998</v>
      </c>
      <c r="DH364" s="1">
        <v>5.0010060000000003</v>
      </c>
      <c r="DI364">
        <v>1223.192</v>
      </c>
      <c r="DJ364">
        <v>0.72439419999999999</v>
      </c>
      <c r="DK364">
        <v>21.040389999999999</v>
      </c>
      <c r="DL364" s="1">
        <v>19.502649999999999</v>
      </c>
      <c r="DM364">
        <v>4870.6319999999996</v>
      </c>
      <c r="DN364">
        <v>0.72218450000000001</v>
      </c>
      <c r="DO364">
        <v>21.299499999999998</v>
      </c>
      <c r="DP364">
        <v>45.616230000000002</v>
      </c>
      <c r="DQ364">
        <v>11618.24</v>
      </c>
      <c r="DR364">
        <v>0.7196169</v>
      </c>
      <c r="DS364">
        <v>21.28736</v>
      </c>
      <c r="DT364">
        <v>68.304280000000006</v>
      </c>
      <c r="DU364">
        <v>17727.36</v>
      </c>
      <c r="DV364">
        <v>0.71703700000000004</v>
      </c>
      <c r="DW364">
        <v>21.18178</v>
      </c>
      <c r="DX364">
        <v>69.396550000000005</v>
      </c>
      <c r="DY364">
        <v>18330.52</v>
      </c>
      <c r="DZ364">
        <v>0.71438599999999997</v>
      </c>
      <c r="EA364">
        <v>21.124420000000001</v>
      </c>
      <c r="EB364">
        <v>50.228619999999999</v>
      </c>
      <c r="EC364">
        <v>13487.21</v>
      </c>
      <c r="ED364">
        <v>0.71191689999999996</v>
      </c>
      <c r="EE364">
        <v>20.930209999999999</v>
      </c>
      <c r="EF364">
        <v>27.141839999999998</v>
      </c>
      <c r="EG364">
        <v>7398.2879999999996</v>
      </c>
      <c r="EH364">
        <v>0.70961859999999999</v>
      </c>
      <c r="EI364">
        <v>20.996729999999999</v>
      </c>
      <c r="EJ364">
        <v>11.3416</v>
      </c>
      <c r="EK364">
        <v>3134.0590000000002</v>
      </c>
      <c r="EL364">
        <v>0.70741290000000001</v>
      </c>
      <c r="EM364">
        <v>21.098009999999999</v>
      </c>
      <c r="EN364">
        <v>3.8108469999999999</v>
      </c>
      <c r="EO364">
        <v>1066.1959999999999</v>
      </c>
      <c r="EP364">
        <v>0.70510919999999999</v>
      </c>
      <c r="EQ364">
        <v>21.11364</v>
      </c>
      <c r="ER364">
        <v>1.084964</v>
      </c>
      <c r="ES364">
        <v>306.33679999999998</v>
      </c>
      <c r="ET364">
        <v>0.70283289999999998</v>
      </c>
      <c r="EU364">
        <v>21.41827</v>
      </c>
      <c r="EV364">
        <v>0.29457919999999999</v>
      </c>
      <c r="EW364">
        <v>83.161640000000006</v>
      </c>
      <c r="EX364">
        <v>0.70055460000000003</v>
      </c>
      <c r="EY364">
        <v>21.573879999999999</v>
      </c>
      <c r="EZ364">
        <v>0.10281899999999999</v>
      </c>
      <c r="FA364">
        <v>28.413039999999999</v>
      </c>
      <c r="FB364">
        <v>0.69828970000000001</v>
      </c>
      <c r="FC364">
        <v>21.333390000000001</v>
      </c>
      <c r="FD364">
        <v>6.1364210000000002E-2</v>
      </c>
      <c r="FE364">
        <v>16.518090000000001</v>
      </c>
      <c r="FF364">
        <v>0.69751039999999997</v>
      </c>
      <c r="FG364">
        <v>21.10624</v>
      </c>
      <c r="FH364">
        <v>5.3136219999999998E-2</v>
      </c>
      <c r="FI364">
        <v>14.134600000000001</v>
      </c>
      <c r="FJ364">
        <v>0.696071</v>
      </c>
      <c r="FK364">
        <v>20.83351</v>
      </c>
      <c r="FL364">
        <v>5.1263469999999998E-2</v>
      </c>
      <c r="FM364">
        <v>13.612920000000001</v>
      </c>
      <c r="FN364">
        <v>0.69465659999999996</v>
      </c>
      <c r="FO364">
        <v>21.093150000000001</v>
      </c>
      <c r="FP364" s="1">
        <v>5.0123819999999999E-2</v>
      </c>
      <c r="FQ364">
        <v>13.320270000000001</v>
      </c>
      <c r="FR364">
        <v>0.69338200000000005</v>
      </c>
      <c r="FS364">
        <v>21.61974</v>
      </c>
      <c r="FT364" s="1">
        <v>4.846168E-2</v>
      </c>
      <c r="FU364">
        <v>12.895339999999999</v>
      </c>
      <c r="FV364">
        <v>0.69224229999999998</v>
      </c>
      <c r="FW364">
        <v>22.207820000000002</v>
      </c>
      <c r="FX364" s="1">
        <v>4.591079E-2</v>
      </c>
      <c r="FY364">
        <v>12.23016</v>
      </c>
      <c r="FZ364">
        <v>0.69116900000000003</v>
      </c>
      <c r="GA364">
        <v>22.849499999999999</v>
      </c>
      <c r="GB364" s="1">
        <v>4.2733180000000003E-2</v>
      </c>
      <c r="GC364">
        <v>11.39208</v>
      </c>
      <c r="GD364">
        <v>0.6901233</v>
      </c>
      <c r="GE364">
        <v>23.076329999999999</v>
      </c>
      <c r="GF364" s="1">
        <v>3.9324369999999997E-2</v>
      </c>
      <c r="GG364" s="1">
        <v>10.48455</v>
      </c>
      <c r="GH364">
        <v>0.68935809999999997</v>
      </c>
      <c r="GI364">
        <v>22.81317</v>
      </c>
      <c r="GJ364" s="1">
        <v>3.5954960000000001E-2</v>
      </c>
      <c r="GK364" s="1">
        <v>9.5830629999999992</v>
      </c>
      <c r="GL364">
        <v>0.68942389999999998</v>
      </c>
      <c r="GM364">
        <v>22.497350000000001</v>
      </c>
      <c r="GN364" s="1">
        <v>3.2797369999999999E-2</v>
      </c>
      <c r="GO364" s="1">
        <v>8.7326160000000002</v>
      </c>
      <c r="GP364">
        <v>0.68910260000000001</v>
      </c>
      <c r="GQ364">
        <v>22.041840000000001</v>
      </c>
      <c r="GR364" s="1">
        <v>2.9843829999999998E-2</v>
      </c>
      <c r="GS364" s="1">
        <v>7.9386570000000001</v>
      </c>
      <c r="GT364">
        <v>0.68912169999999995</v>
      </c>
      <c r="GU364">
        <v>22.164149999999999</v>
      </c>
      <c r="GV364" s="1">
        <v>2.7155510000000001E-2</v>
      </c>
      <c r="GW364" s="1">
        <v>7.2106199999999996</v>
      </c>
      <c r="GX364">
        <v>0.68940939999999995</v>
      </c>
      <c r="GY364">
        <v>22.603739999999998</v>
      </c>
      <c r="GZ364" s="1">
        <v>2.469118E-2</v>
      </c>
      <c r="HA364" s="1">
        <v>6.5440060000000004</v>
      </c>
      <c r="HB364">
        <v>0.68977560000000004</v>
      </c>
      <c r="HC364">
        <v>23.201779999999999</v>
      </c>
      <c r="HD364" s="1">
        <v>2.244059E-2</v>
      </c>
      <c r="HE364" s="1">
        <v>5.9347919999999998</v>
      </c>
      <c r="HF364">
        <v>0.69041300000000005</v>
      </c>
      <c r="HG364">
        <v>23.899609999999999</v>
      </c>
      <c r="HH364" s="1">
        <v>2.0401229999999999E-2</v>
      </c>
      <c r="HI364" s="1">
        <v>5.3815799999999996</v>
      </c>
      <c r="HJ364">
        <v>0.69107399999999997</v>
      </c>
      <c r="HK364">
        <v>24.19716</v>
      </c>
      <c r="HL364" s="1">
        <v>1.8559929999999999E-2</v>
      </c>
      <c r="HM364" s="1">
        <v>4.8818869999999999</v>
      </c>
      <c r="HN364">
        <v>0.69269930000000002</v>
      </c>
      <c r="HO364">
        <v>23.982520000000001</v>
      </c>
      <c r="HP364" s="1">
        <v>1.6926090000000001E-2</v>
      </c>
      <c r="HQ364" s="1">
        <v>4.4337869999999997</v>
      </c>
      <c r="HR364">
        <v>0.69247009999999998</v>
      </c>
      <c r="HS364">
        <v>23.605789999999999</v>
      </c>
      <c r="HT364" s="1">
        <v>1.5376890000000001E-2</v>
      </c>
      <c r="HU364" s="1">
        <v>4.020302</v>
      </c>
      <c r="HV364">
        <v>0.69313769999999997</v>
      </c>
      <c r="HW364">
        <v>23.086580000000001</v>
      </c>
      <c r="HX364" s="1">
        <v>1.403099E-2</v>
      </c>
      <c r="HY364" s="1">
        <v>3.6589320000000001</v>
      </c>
      <c r="HZ364">
        <v>0.69347550000000002</v>
      </c>
      <c r="IA364">
        <v>23.017810000000001</v>
      </c>
      <c r="IB364" s="1">
        <v>1.280859E-2</v>
      </c>
      <c r="IC364" s="1">
        <v>3.3315950000000001</v>
      </c>
      <c r="ID364">
        <v>0.69346059999999998</v>
      </c>
      <c r="IE364">
        <v>22.692799999999998</v>
      </c>
      <c r="IF364" s="1">
        <v>1.168608E-2</v>
      </c>
      <c r="IG364" s="1">
        <v>3.0329250000000001</v>
      </c>
      <c r="IH364">
        <v>0.693577</v>
      </c>
      <c r="II364">
        <v>22.933509999999998</v>
      </c>
      <c r="IJ364" s="1">
        <v>1.065606E-2</v>
      </c>
      <c r="IK364" s="1">
        <v>2.7599170000000002</v>
      </c>
      <c r="IL364">
        <v>0.69303150000000002</v>
      </c>
      <c r="IM364">
        <v>23.49943</v>
      </c>
      <c r="IN364" s="1">
        <v>9.7136299999999991E-3</v>
      </c>
      <c r="IO364" s="1">
        <v>2.5128970000000002</v>
      </c>
      <c r="IP364">
        <v>0.69245239999999997</v>
      </c>
      <c r="IQ364">
        <v>23.781880000000001</v>
      </c>
      <c r="IR364" s="1">
        <v>8.8524250000000006E-3</v>
      </c>
      <c r="IS364" s="1">
        <v>2.2878810000000001</v>
      </c>
      <c r="IT364">
        <v>0.69193280000000001</v>
      </c>
      <c r="IU364">
        <v>23.726600000000001</v>
      </c>
      <c r="IV364" s="1">
        <v>8.0637220000000006E-3</v>
      </c>
      <c r="IW364" s="1">
        <v>2.082246</v>
      </c>
      <c r="IX364">
        <v>0.69171590000000005</v>
      </c>
      <c r="IY364">
        <v>23.512499999999999</v>
      </c>
      <c r="IZ364" s="1">
        <v>7.3472110000000002E-3</v>
      </c>
      <c r="JA364" s="1">
        <v>1.8952</v>
      </c>
      <c r="JB364">
        <v>0.69155160000000004</v>
      </c>
      <c r="JC364">
        <v>23.257660000000001</v>
      </c>
      <c r="JD364" s="1">
        <v>6.6951119999999996E-3</v>
      </c>
      <c r="JE364" s="1">
        <v>1.7251179999999999</v>
      </c>
      <c r="JF364">
        <v>0.69144090000000002</v>
      </c>
      <c r="JG364">
        <v>23.723009999999999</v>
      </c>
      <c r="JH364" s="1">
        <v>6.1009660000000002E-3</v>
      </c>
      <c r="JI364" s="1">
        <v>1.570608</v>
      </c>
      <c r="JJ364">
        <v>0.69100320000000004</v>
      </c>
      <c r="JK364">
        <v>24.491160000000001</v>
      </c>
      <c r="JL364" s="1">
        <v>5.5614159999999996E-3</v>
      </c>
      <c r="JM364" s="1">
        <v>1.431171</v>
      </c>
      <c r="JN364">
        <v>0.69002779999999997</v>
      </c>
      <c r="JO364">
        <v>25.36234</v>
      </c>
      <c r="JP364" s="1">
        <v>5.0664940000000004E-3</v>
      </c>
      <c r="JQ364" s="1">
        <v>1.3046979999999999</v>
      </c>
      <c r="JR364">
        <v>0.68897299999999995</v>
      </c>
      <c r="JS364">
        <v>26.33954</v>
      </c>
      <c r="JT364" s="1">
        <v>4.607412E-3</v>
      </c>
      <c r="JU364" s="1">
        <v>1.1877230000000001</v>
      </c>
      <c r="JV364">
        <v>0.68786780000000003</v>
      </c>
      <c r="JW364">
        <v>26.93826</v>
      </c>
      <c r="JX364" s="1">
        <v>4.1698380000000004E-3</v>
      </c>
      <c r="JY364" s="1">
        <v>1.07664</v>
      </c>
      <c r="JZ364">
        <v>0.68698219999999999</v>
      </c>
      <c r="KA364">
        <v>26.85669</v>
      </c>
      <c r="KB364" s="1">
        <v>3.7487290000000001E-3</v>
      </c>
      <c r="KC364" s="1">
        <v>0.96924140000000003</v>
      </c>
      <c r="KD364">
        <v>0.68605879999999997</v>
      </c>
      <c r="KE364">
        <v>26.594439999999999</v>
      </c>
      <c r="KF364" s="1">
        <v>3.3400159999999999E-3</v>
      </c>
      <c r="KG364" s="1">
        <v>0.86501839999999997</v>
      </c>
      <c r="KH364">
        <v>0.685284</v>
      </c>
      <c r="KI364">
        <v>26.11966</v>
      </c>
      <c r="KJ364" s="1">
        <v>2.9546139999999999E-3</v>
      </c>
      <c r="KK364" s="1">
        <v>0.76623280000000005</v>
      </c>
      <c r="KL364">
        <v>0.68458090000000005</v>
      </c>
      <c r="KM364">
        <v>25.872240000000001</v>
      </c>
      <c r="KN364" s="1">
        <v>2.5999579999999999E-3</v>
      </c>
      <c r="KO364" s="1">
        <v>0.67518650000000002</v>
      </c>
      <c r="KP364">
        <v>0.68319700000000005</v>
      </c>
      <c r="KQ364">
        <v>25.717659999999999</v>
      </c>
      <c r="KR364" s="1">
        <v>2.2826439999999999E-3</v>
      </c>
      <c r="KS364" s="1">
        <v>0.59405580000000002</v>
      </c>
      <c r="KT364">
        <v>0.68153520000000001</v>
      </c>
      <c r="KU364">
        <v>25.42184</v>
      </c>
      <c r="KV364" s="1">
        <v>2.0079490000000002E-3</v>
      </c>
      <c r="KW364" s="1">
        <v>0.52393199999999995</v>
      </c>
      <c r="KX364">
        <v>0.67970410000000003</v>
      </c>
      <c r="KY364">
        <v>25.327950000000001</v>
      </c>
      <c r="KZ364" s="1">
        <v>1.772689E-3</v>
      </c>
      <c r="LA364" s="1">
        <v>0.46388160000000001</v>
      </c>
      <c r="LB364">
        <v>0.67775620000000003</v>
      </c>
      <c r="LC364">
        <v>25.198779999999999</v>
      </c>
      <c r="LD364" s="1">
        <v>1.568495E-3</v>
      </c>
      <c r="LE364" s="1">
        <v>0.41187079999999998</v>
      </c>
      <c r="LF364">
        <v>0.67579140000000004</v>
      </c>
      <c r="LG364">
        <v>25.001729999999998</v>
      </c>
      <c r="LH364" s="1">
        <v>1.386949E-3</v>
      </c>
      <c r="LI364" s="1">
        <v>0.36556379999999999</v>
      </c>
      <c r="LJ364">
        <v>0.67393700000000001</v>
      </c>
      <c r="LK364">
        <v>24.75094</v>
      </c>
      <c r="LL364" s="1">
        <v>1.2211800000000001E-3</v>
      </c>
      <c r="LM364" s="1">
        <v>0.32311820000000002</v>
      </c>
      <c r="LN364">
        <v>0.67205839999999994</v>
      </c>
      <c r="LO364">
        <v>24.50583</v>
      </c>
      <c r="LP364" s="1">
        <v>1.067459E-3</v>
      </c>
      <c r="LQ364" s="1">
        <v>0.28355399999999997</v>
      </c>
      <c r="LR364">
        <v>0.67047659999999998</v>
      </c>
      <c r="LS364">
        <v>24.87546</v>
      </c>
      <c r="LT364" s="1">
        <v>9.2782520000000003E-4</v>
      </c>
      <c r="LU364" s="1">
        <v>0.2473843</v>
      </c>
      <c r="LV364">
        <v>0.668516</v>
      </c>
      <c r="LW364">
        <v>25.511130000000001</v>
      </c>
      <c r="LX364" s="1">
        <v>8.0552439999999998E-4</v>
      </c>
      <c r="LY364" s="1">
        <v>0.2155464</v>
      </c>
      <c r="LZ364">
        <v>0.66692459999999998</v>
      </c>
      <c r="MA364">
        <v>26.321490000000001</v>
      </c>
      <c r="MB364" s="1">
        <v>7.0401350000000003E-4</v>
      </c>
      <c r="MC364" s="1">
        <v>0.18884500000000001</v>
      </c>
      <c r="MD364">
        <v>0.66547880000000004</v>
      </c>
      <c r="ME364">
        <v>27.089469999999999</v>
      </c>
      <c r="MF364" s="1">
        <v>6.2277079999999998E-4</v>
      </c>
      <c r="MG364" s="1">
        <v>0.16736500000000001</v>
      </c>
      <c r="MH364">
        <v>0.6642361</v>
      </c>
      <c r="MI364">
        <v>27.559429999999999</v>
      </c>
      <c r="MJ364" s="1">
        <v>5.5912710000000001E-4</v>
      </c>
      <c r="MK364" s="1">
        <v>0.1504788</v>
      </c>
      <c r="ML364">
        <v>0.66297660000000003</v>
      </c>
      <c r="MM364">
        <v>27.408080000000002</v>
      </c>
      <c r="MN364" s="1">
        <v>5.0860840000000005E-4</v>
      </c>
      <c r="MO364" s="1">
        <v>0.13709969999999999</v>
      </c>
      <c r="MP364">
        <v>0.66180380000000005</v>
      </c>
      <c r="MQ364">
        <v>27.12651</v>
      </c>
      <c r="MR364" s="1">
        <v>4.6704489999999999E-4</v>
      </c>
      <c r="MS364" s="1">
        <v>0.12609709999999999</v>
      </c>
      <c r="MT364">
        <v>0.6605415</v>
      </c>
      <c r="MU364">
        <v>26.79186</v>
      </c>
      <c r="MV364" s="1">
        <v>4.309804E-4</v>
      </c>
      <c r="MW364" s="1">
        <v>0.1165704</v>
      </c>
      <c r="MX364">
        <v>0.65936320000000004</v>
      </c>
      <c r="MY364">
        <v>26.626059999999999</v>
      </c>
      <c r="MZ364" s="1">
        <v>3.9887670000000002E-4</v>
      </c>
      <c r="NA364" s="1">
        <v>0.10807899999999999</v>
      </c>
      <c r="NB364">
        <v>0.65806819999999999</v>
      </c>
      <c r="NC364">
        <v>26.692820000000001</v>
      </c>
      <c r="ND364" s="1">
        <v>3.6998579999999998E-4</v>
      </c>
      <c r="NE364" s="1">
        <v>0.10043829999999999</v>
      </c>
      <c r="NF364">
        <v>0.65806819999999999</v>
      </c>
      <c r="NG364">
        <v>26.692820000000001</v>
      </c>
      <c r="NH364" s="1">
        <v>3.6998579999999998E-4</v>
      </c>
      <c r="NI364" s="1">
        <v>0.10043829999999999</v>
      </c>
      <c r="NJ364">
        <v>0.65806819999999999</v>
      </c>
      <c r="NK364">
        <v>26.692820000000001</v>
      </c>
      <c r="NL364" s="1">
        <v>3.6998579999999998E-4</v>
      </c>
      <c r="NM364" s="1">
        <v>0.10043829999999999</v>
      </c>
      <c r="NN364">
        <v>0.65806819999999999</v>
      </c>
      <c r="NO364">
        <v>26.692820000000001</v>
      </c>
      <c r="NP364" s="1">
        <v>3.6998579999999998E-4</v>
      </c>
      <c r="NQ364" s="1">
        <v>0.10043829999999999</v>
      </c>
      <c r="NR364">
        <v>0.65806819999999999</v>
      </c>
      <c r="NS364">
        <v>26.692820000000001</v>
      </c>
      <c r="NT364" s="1">
        <v>3.6998579999999998E-4</v>
      </c>
      <c r="NU364" s="1">
        <v>0.10043829999999999</v>
      </c>
      <c r="NV364">
        <v>0.65806819999999999</v>
      </c>
      <c r="NW364">
        <v>26.692820000000001</v>
      </c>
      <c r="NX364" s="1">
        <v>3.6998579999999998E-4</v>
      </c>
      <c r="NY364" s="1">
        <v>0.10043829999999999</v>
      </c>
      <c r="NZ364">
        <v>0.65806819999999999</v>
      </c>
      <c r="OA364">
        <v>26.692820000000001</v>
      </c>
      <c r="OB364" s="1">
        <v>3.6998579999999998E-4</v>
      </c>
      <c r="OC364" s="1">
        <v>0.10043829999999999</v>
      </c>
      <c r="OD364">
        <v>0.65806819999999999</v>
      </c>
      <c r="OE364">
        <v>26.692820000000001</v>
      </c>
      <c r="OF364" s="1">
        <v>3.6998579999999998E-4</v>
      </c>
      <c r="OG364" s="1">
        <v>0.10043829999999999</v>
      </c>
      <c r="OH364">
        <v>0.65806819999999999</v>
      </c>
      <c r="OI364">
        <v>26.692820000000001</v>
      </c>
      <c r="OJ364" s="1">
        <v>3.6998579999999998E-4</v>
      </c>
      <c r="OK364" s="1">
        <v>0.10043829999999999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0.63379339999999995</v>
      </c>
      <c r="G365">
        <v>21.165620000000001</v>
      </c>
      <c r="H365">
        <v>0</v>
      </c>
      <c r="I365">
        <v>0</v>
      </c>
      <c r="J365">
        <v>0.65781800000000001</v>
      </c>
      <c r="K365">
        <v>21.485330000000001</v>
      </c>
      <c r="L365">
        <v>0</v>
      </c>
      <c r="M365">
        <v>0</v>
      </c>
      <c r="N365">
        <v>0.68519640000000004</v>
      </c>
      <c r="O365">
        <v>21.707319999999999</v>
      </c>
      <c r="P365">
        <v>0</v>
      </c>
      <c r="Q365">
        <v>0</v>
      </c>
      <c r="R365">
        <v>0.71630760000000004</v>
      </c>
      <c r="S365">
        <v>22.031459999999999</v>
      </c>
      <c r="T365">
        <v>0</v>
      </c>
      <c r="U365">
        <v>0</v>
      </c>
      <c r="V365">
        <v>0.75221450000000001</v>
      </c>
      <c r="W365">
        <v>22.60764</v>
      </c>
      <c r="X365">
        <v>0</v>
      </c>
      <c r="Y365">
        <v>0</v>
      </c>
      <c r="Z365">
        <v>0.75206689999999998</v>
      </c>
      <c r="AA365">
        <v>22.791219999999999</v>
      </c>
      <c r="AB365">
        <v>0</v>
      </c>
      <c r="AC365">
        <v>0</v>
      </c>
      <c r="AD365">
        <v>0.74983509999999998</v>
      </c>
      <c r="AE365">
        <v>22.686820000000001</v>
      </c>
      <c r="AF365">
        <v>0</v>
      </c>
      <c r="AG365">
        <v>0</v>
      </c>
      <c r="AH365">
        <v>0.74756849999999997</v>
      </c>
      <c r="AI365">
        <v>22.39921</v>
      </c>
      <c r="AJ365">
        <v>0</v>
      </c>
      <c r="AK365">
        <v>0</v>
      </c>
      <c r="AL365">
        <v>0.74535300000000004</v>
      </c>
      <c r="AM365">
        <v>21.983059999999998</v>
      </c>
      <c r="AN365">
        <v>0</v>
      </c>
      <c r="AO365">
        <v>0</v>
      </c>
      <c r="AP365">
        <v>0.743448</v>
      </c>
      <c r="AQ365">
        <v>21.985910000000001</v>
      </c>
      <c r="AR365">
        <v>0</v>
      </c>
      <c r="AS365">
        <v>0</v>
      </c>
      <c r="AT365">
        <v>0.74160649999999995</v>
      </c>
      <c r="AU365">
        <v>22.123950000000001</v>
      </c>
      <c r="AV365">
        <v>0</v>
      </c>
      <c r="AW365">
        <v>0</v>
      </c>
      <c r="AX365">
        <v>0.73979340000000005</v>
      </c>
      <c r="AY365">
        <v>22.322500000000002</v>
      </c>
      <c r="AZ365">
        <v>0</v>
      </c>
      <c r="BA365">
        <v>0</v>
      </c>
      <c r="BB365">
        <v>0.73798339999999996</v>
      </c>
      <c r="BC365">
        <v>22.73705</v>
      </c>
      <c r="BD365">
        <v>0</v>
      </c>
      <c r="BE365">
        <v>0</v>
      </c>
      <c r="BF365">
        <v>0.73652700000000004</v>
      </c>
      <c r="BG365">
        <v>22.885159999999999</v>
      </c>
      <c r="BH365">
        <v>0</v>
      </c>
      <c r="BI365">
        <v>0</v>
      </c>
      <c r="BJ365">
        <v>0.73492290000000005</v>
      </c>
      <c r="BK365">
        <v>22.787859999999998</v>
      </c>
      <c r="BL365">
        <v>0</v>
      </c>
      <c r="BM365">
        <v>0</v>
      </c>
      <c r="BN365">
        <v>0.7332997</v>
      </c>
      <c r="BO365">
        <v>22.561150000000001</v>
      </c>
      <c r="BP365">
        <v>0</v>
      </c>
      <c r="BQ365">
        <v>0</v>
      </c>
      <c r="BR365">
        <v>0.73158420000000002</v>
      </c>
      <c r="BS365">
        <v>22.213570000000001</v>
      </c>
      <c r="BT365">
        <v>0</v>
      </c>
      <c r="BU365">
        <v>0</v>
      </c>
      <c r="BV365">
        <v>0.72984899999999997</v>
      </c>
      <c r="BW365">
        <v>21.89865</v>
      </c>
      <c r="BX365">
        <v>1.0269350000000001E-31</v>
      </c>
      <c r="BY365">
        <v>4.5959599999999999E-29</v>
      </c>
      <c r="BZ365">
        <v>0.72819730000000005</v>
      </c>
      <c r="CA365">
        <v>21.922930000000001</v>
      </c>
      <c r="CB365" s="1">
        <v>8.1301730000000005E-23</v>
      </c>
      <c r="CC365" s="1">
        <v>2.3427959999999999E-20</v>
      </c>
      <c r="CD365">
        <v>0.72661370000000003</v>
      </c>
      <c r="CE365">
        <v>21.930420000000002</v>
      </c>
      <c r="CF365" s="1">
        <v>4.4836890000000003E-16</v>
      </c>
      <c r="CG365" s="1">
        <v>1.2683539999999999E-13</v>
      </c>
      <c r="CH365">
        <v>0.72508470000000003</v>
      </c>
      <c r="CI365">
        <v>22.043990000000001</v>
      </c>
      <c r="CJ365" s="1">
        <v>3.0034789999999998E-11</v>
      </c>
      <c r="CK365" s="1">
        <v>9.0508330000000008E-9</v>
      </c>
      <c r="CL365">
        <v>0.72362539999999997</v>
      </c>
      <c r="CM365">
        <v>22.014569999999999</v>
      </c>
      <c r="CN365" s="1">
        <v>5.0916999999999999E-8</v>
      </c>
      <c r="CO365" s="1">
        <v>1.6307860000000001E-5</v>
      </c>
      <c r="CP365">
        <v>0.72219650000000002</v>
      </c>
      <c r="CQ365">
        <v>21.96349</v>
      </c>
      <c r="CR365" s="1">
        <v>1.4948300000000001E-5</v>
      </c>
      <c r="CS365" s="1">
        <v>5.043339E-3</v>
      </c>
      <c r="CT365">
        <v>0.72066129999999995</v>
      </c>
      <c r="CU365">
        <v>21.76614</v>
      </c>
      <c r="CV365" s="1">
        <v>1.273148E-3</v>
      </c>
      <c r="CW365" s="1">
        <v>0.44976719999999998</v>
      </c>
      <c r="CX365">
        <v>0.71908179999999999</v>
      </c>
      <c r="CY365">
        <v>21.381710000000002</v>
      </c>
      <c r="CZ365" s="1">
        <v>4.1126330000000003E-2</v>
      </c>
      <c r="DA365" s="1">
        <v>15.14194</v>
      </c>
      <c r="DB365">
        <v>0.71738009999999997</v>
      </c>
      <c r="DC365">
        <v>21.044750000000001</v>
      </c>
      <c r="DD365" s="1">
        <v>0.59534240000000005</v>
      </c>
      <c r="DE365" s="1">
        <v>228.006</v>
      </c>
      <c r="DF365">
        <v>0.71558330000000003</v>
      </c>
      <c r="DG365">
        <v>20.990819999999999</v>
      </c>
      <c r="DH365" s="1">
        <v>4.3634490000000001</v>
      </c>
      <c r="DI365">
        <v>1733.0360000000001</v>
      </c>
      <c r="DJ365">
        <v>0.71332739999999994</v>
      </c>
      <c r="DK365">
        <v>21.041519999999998</v>
      </c>
      <c r="DL365" s="1">
        <v>17.741199999999999</v>
      </c>
      <c r="DM365">
        <v>7298.0159999999996</v>
      </c>
      <c r="DN365">
        <v>0.71078819999999998</v>
      </c>
      <c r="DO365">
        <v>21.27216</v>
      </c>
      <c r="DP365">
        <v>43.116190000000003</v>
      </c>
      <c r="DQ365">
        <v>18333.400000000001</v>
      </c>
      <c r="DR365">
        <v>0.70804230000000001</v>
      </c>
      <c r="DS365">
        <v>21.249020000000002</v>
      </c>
      <c r="DT365">
        <v>66.866829999999993</v>
      </c>
      <c r="DU365">
        <v>29336.62</v>
      </c>
      <c r="DV365">
        <v>0.70529470000000005</v>
      </c>
      <c r="DW365">
        <v>21.136379999999999</v>
      </c>
      <c r="DX365">
        <v>70.171509999999998</v>
      </c>
      <c r="DY365">
        <v>31711.14</v>
      </c>
      <c r="DZ365">
        <v>0.70236560000000003</v>
      </c>
      <c r="EA365">
        <v>21.083670000000001</v>
      </c>
      <c r="EB365">
        <v>52.314970000000002</v>
      </c>
      <c r="EC365">
        <v>24308</v>
      </c>
      <c r="ED365">
        <v>0.69963660000000005</v>
      </c>
      <c r="EE365">
        <v>20.913170000000001</v>
      </c>
      <c r="EF365">
        <v>29.044029999999999</v>
      </c>
      <c r="EG365">
        <v>13843.19</v>
      </c>
      <c r="EH365">
        <v>0.69724169999999996</v>
      </c>
      <c r="EI365">
        <v>20.996729999999999</v>
      </c>
      <c r="EJ365">
        <v>12.443989999999999</v>
      </c>
      <c r="EK365">
        <v>6068.326</v>
      </c>
      <c r="EL365">
        <v>0.69479159999999995</v>
      </c>
      <c r="EM365">
        <v>21.096879999999999</v>
      </c>
      <c r="EN365">
        <v>4.2735120000000002</v>
      </c>
      <c r="EO365">
        <v>2127.0450000000001</v>
      </c>
      <c r="EP365">
        <v>0.69214509999999996</v>
      </c>
      <c r="EQ365">
        <v>21.09346</v>
      </c>
      <c r="ER365">
        <v>1.235946</v>
      </c>
      <c r="ES365">
        <v>624.68870000000004</v>
      </c>
      <c r="ET365">
        <v>0.68943279999999996</v>
      </c>
      <c r="EU365">
        <v>21.36842</v>
      </c>
      <c r="EV365">
        <v>0.33484829999999999</v>
      </c>
      <c r="EW365">
        <v>169.42</v>
      </c>
      <c r="EX365">
        <v>0.68664970000000003</v>
      </c>
      <c r="EY365">
        <v>21.51201</v>
      </c>
      <c r="EZ365">
        <v>0.1119906</v>
      </c>
      <c r="FA365">
        <v>54.760599999999997</v>
      </c>
      <c r="FB365">
        <v>0.68382699999999996</v>
      </c>
      <c r="FC365">
        <v>21.27054</v>
      </c>
      <c r="FD365">
        <v>6.3317670000000006E-2</v>
      </c>
      <c r="FE365">
        <v>29.465949999999999</v>
      </c>
      <c r="FF365">
        <v>0.68058549999999995</v>
      </c>
      <c r="FG365">
        <v>21.046469999999999</v>
      </c>
      <c r="FH365">
        <v>5.3507510000000001E-2</v>
      </c>
      <c r="FI365">
        <v>24.30585</v>
      </c>
      <c r="FJ365">
        <v>0.67730559999999995</v>
      </c>
      <c r="FK365">
        <v>20.808610000000002</v>
      </c>
      <c r="FL365">
        <v>5.1371890000000003E-2</v>
      </c>
      <c r="FM365">
        <v>23.21482</v>
      </c>
      <c r="FN365">
        <v>0.67408959999999996</v>
      </c>
      <c r="FO365">
        <v>21.06523</v>
      </c>
      <c r="FP365" s="1">
        <v>5.0232859999999997E-2</v>
      </c>
      <c r="FQ365">
        <v>22.705359999999999</v>
      </c>
      <c r="FR365">
        <v>0.67100769999999998</v>
      </c>
      <c r="FS365">
        <v>21.589120000000001</v>
      </c>
      <c r="FT365" s="1">
        <v>4.8644720000000002E-2</v>
      </c>
      <c r="FU365">
        <v>22.02158</v>
      </c>
      <c r="FV365">
        <v>0.66808690000000004</v>
      </c>
      <c r="FW365">
        <v>22.169219999999999</v>
      </c>
      <c r="FX365" s="1">
        <v>4.6175580000000001E-2</v>
      </c>
      <c r="FY365">
        <v>20.9373</v>
      </c>
      <c r="FZ365">
        <v>0.66523460000000001</v>
      </c>
      <c r="GA365">
        <v>22.79214</v>
      </c>
      <c r="GB365" s="1">
        <v>4.3045640000000003E-2</v>
      </c>
      <c r="GC365">
        <v>19.538450000000001</v>
      </c>
      <c r="GD365">
        <v>0.66241499999999998</v>
      </c>
      <c r="GE365">
        <v>23.009540000000001</v>
      </c>
      <c r="GF365" s="1">
        <v>3.9648219999999998E-2</v>
      </c>
      <c r="GG365" s="1">
        <v>17.998909999999999</v>
      </c>
      <c r="GH365">
        <v>0.65989690000000001</v>
      </c>
      <c r="GI365">
        <v>22.763999999999999</v>
      </c>
      <c r="GJ365" s="1">
        <v>3.6270320000000002E-2</v>
      </c>
      <c r="GK365" s="1">
        <v>16.458189999999998</v>
      </c>
      <c r="GL365">
        <v>0.65713410000000005</v>
      </c>
      <c r="GM365">
        <v>22.468720000000001</v>
      </c>
      <c r="GN365" s="1">
        <v>3.3081609999999997E-2</v>
      </c>
      <c r="GO365" s="1">
        <v>15.00131</v>
      </c>
      <c r="GP365">
        <v>0.65489949999999997</v>
      </c>
      <c r="GQ365">
        <v>22.059709999999999</v>
      </c>
      <c r="GR365" s="1">
        <v>3.011378E-2</v>
      </c>
      <c r="GS365" s="1">
        <v>13.63677</v>
      </c>
      <c r="GT365">
        <v>0.65295539999999996</v>
      </c>
      <c r="GU365">
        <v>22.174569999999999</v>
      </c>
      <c r="GV365" s="1">
        <v>2.7402200000000002E-2</v>
      </c>
      <c r="GW365" s="1">
        <v>12.39307</v>
      </c>
      <c r="GX365">
        <v>0.65128240000000004</v>
      </c>
      <c r="GY365">
        <v>22.606870000000001</v>
      </c>
      <c r="GZ365" s="1">
        <v>2.4920250000000001E-2</v>
      </c>
      <c r="HA365" s="1">
        <v>11.255229999999999</v>
      </c>
      <c r="HB365">
        <v>0.64974589999999999</v>
      </c>
      <c r="HC365">
        <v>23.17746</v>
      </c>
      <c r="HD365" s="1">
        <v>2.2649559999999999E-2</v>
      </c>
      <c r="HE365" s="1">
        <v>10.212070000000001</v>
      </c>
      <c r="HF365">
        <v>0.64852790000000005</v>
      </c>
      <c r="HG365">
        <v>23.844919999999998</v>
      </c>
      <c r="HH365" s="1">
        <v>2.059389E-2</v>
      </c>
      <c r="HI365" s="1">
        <v>9.2655250000000002</v>
      </c>
      <c r="HJ365">
        <v>0.6473563</v>
      </c>
      <c r="HK365">
        <v>24.134830000000001</v>
      </c>
      <c r="HL365" s="1">
        <v>1.873267E-2</v>
      </c>
      <c r="HM365" s="1">
        <v>8.4067539999999994</v>
      </c>
      <c r="HN365">
        <v>0.64697590000000005</v>
      </c>
      <c r="HO365">
        <v>23.942119999999999</v>
      </c>
      <c r="HP365" s="1">
        <v>1.7078059999999999E-2</v>
      </c>
      <c r="HQ365" s="1">
        <v>7.6370990000000001</v>
      </c>
      <c r="HR365">
        <v>0.64538680000000004</v>
      </c>
      <c r="HS365">
        <v>23.594049999999999</v>
      </c>
      <c r="HT365" s="1">
        <v>1.551569E-2</v>
      </c>
      <c r="HU365" s="1">
        <v>6.9258759999999997</v>
      </c>
      <c r="HV365">
        <v>0.64392660000000002</v>
      </c>
      <c r="HW365">
        <v>23.122240000000001</v>
      </c>
      <c r="HX365" s="1">
        <v>1.41584E-2</v>
      </c>
      <c r="HY365" s="1">
        <v>6.3078770000000004</v>
      </c>
      <c r="HZ365">
        <v>0.64285119999999996</v>
      </c>
      <c r="IA365">
        <v>23.0471</v>
      </c>
      <c r="IB365" s="1">
        <v>1.292309E-2</v>
      </c>
      <c r="IC365" s="1">
        <v>5.7432559999999997</v>
      </c>
      <c r="ID365">
        <v>0.64200069999999998</v>
      </c>
      <c r="IE365">
        <v>22.732600000000001</v>
      </c>
      <c r="IF365" s="1">
        <v>1.179095E-2</v>
      </c>
      <c r="IG365" s="1">
        <v>5.2271859999999997</v>
      </c>
      <c r="IH365">
        <v>0.64132849999999997</v>
      </c>
      <c r="II365">
        <v>22.93825</v>
      </c>
      <c r="IJ365" s="1">
        <v>1.0752869999999999E-2</v>
      </c>
      <c r="IK365" s="1">
        <v>4.7580150000000003</v>
      </c>
      <c r="IL365">
        <v>0.64016660000000003</v>
      </c>
      <c r="IM365">
        <v>23.464870000000001</v>
      </c>
      <c r="IN365" s="1">
        <v>9.8026780000000004E-3</v>
      </c>
      <c r="IO365" s="1">
        <v>4.3333750000000002</v>
      </c>
      <c r="IP365">
        <v>0.63906929999999995</v>
      </c>
      <c r="IQ365">
        <v>23.740269999999999</v>
      </c>
      <c r="IR365" s="1">
        <v>8.9335409999999997E-3</v>
      </c>
      <c r="IS365" s="1">
        <v>3.9458600000000001</v>
      </c>
      <c r="IT365">
        <v>0.63813759999999997</v>
      </c>
      <c r="IU365">
        <v>23.693180000000002</v>
      </c>
      <c r="IV365" s="1">
        <v>8.137956E-3</v>
      </c>
      <c r="IW365" s="1">
        <v>3.5918990000000002</v>
      </c>
      <c r="IX365">
        <v>0.63754080000000002</v>
      </c>
      <c r="IY365">
        <v>23.497969999999999</v>
      </c>
      <c r="IZ365" s="1">
        <v>7.4152150000000002E-3</v>
      </c>
      <c r="JA365" s="1">
        <v>3.2695159999999999</v>
      </c>
      <c r="JB365">
        <v>0.63706059999999998</v>
      </c>
      <c r="JC365">
        <v>23.27563</v>
      </c>
      <c r="JD365" s="1">
        <v>6.7567230000000001E-3</v>
      </c>
      <c r="JE365" s="1">
        <v>2.9758930000000001</v>
      </c>
      <c r="JF365">
        <v>0.63666029999999996</v>
      </c>
      <c r="JG365">
        <v>23.729510000000001</v>
      </c>
      <c r="JH365" s="1">
        <v>6.1571860000000003E-3</v>
      </c>
      <c r="JI365" s="1">
        <v>2.709479</v>
      </c>
      <c r="JJ365">
        <v>0.63597349999999997</v>
      </c>
      <c r="JK365">
        <v>24.49804</v>
      </c>
      <c r="JL365" s="1">
        <v>5.6122660000000003E-3</v>
      </c>
      <c r="JM365" s="1">
        <v>2.4686219999999999</v>
      </c>
      <c r="JN365">
        <v>0.63478800000000002</v>
      </c>
      <c r="JO365">
        <v>25.356860000000001</v>
      </c>
      <c r="JP365" s="1">
        <v>5.1131129999999999E-3</v>
      </c>
      <c r="JQ365" s="1">
        <v>2.2504840000000002</v>
      </c>
      <c r="JR365">
        <v>0.63347390000000003</v>
      </c>
      <c r="JS365">
        <v>26.300660000000001</v>
      </c>
      <c r="JT365" s="1">
        <v>4.6508189999999996E-3</v>
      </c>
      <c r="JU365" s="1">
        <v>2.0493060000000001</v>
      </c>
      <c r="JV365">
        <v>0.6320789</v>
      </c>
      <c r="JW365">
        <v>26.888210000000001</v>
      </c>
      <c r="JX365" s="1">
        <v>4.2118759999999998E-3</v>
      </c>
      <c r="JY365" s="1">
        <v>1.859205</v>
      </c>
      <c r="JZ365">
        <v>0.63092700000000002</v>
      </c>
      <c r="KA365">
        <v>26.828220000000002</v>
      </c>
      <c r="KB365" s="1">
        <v>3.7890879999999999E-3</v>
      </c>
      <c r="KC365" s="1">
        <v>1.675287</v>
      </c>
      <c r="KD365">
        <v>0.6297606</v>
      </c>
      <c r="KE365">
        <v>26.591529999999999</v>
      </c>
      <c r="KF365" s="1">
        <v>3.3789409999999999E-3</v>
      </c>
      <c r="KG365" s="1">
        <v>1.496972</v>
      </c>
      <c r="KH365">
        <v>0.62872050000000002</v>
      </c>
      <c r="KI365">
        <v>26.163229999999999</v>
      </c>
      <c r="KJ365" s="1">
        <v>2.9912749999999998E-3</v>
      </c>
      <c r="KK365" s="1">
        <v>1.3273889999999999</v>
      </c>
      <c r="KL365">
        <v>0.62775420000000004</v>
      </c>
      <c r="KM365">
        <v>25.937249999999999</v>
      </c>
      <c r="KN365" s="1">
        <v>2.6333720000000001E-3</v>
      </c>
      <c r="KO365" s="1">
        <v>1.1704000000000001</v>
      </c>
      <c r="KP365">
        <v>0.62618989999999997</v>
      </c>
      <c r="KQ365">
        <v>25.779679999999999</v>
      </c>
      <c r="KR365" s="1">
        <v>2.3119109999999998E-3</v>
      </c>
      <c r="KS365" s="1">
        <v>1.029698</v>
      </c>
      <c r="KT365">
        <v>0.62432489999999996</v>
      </c>
      <c r="KU365">
        <v>25.485779999999998</v>
      </c>
      <c r="KV365" s="1">
        <v>2.033099E-3</v>
      </c>
      <c r="KW365" s="1">
        <v>0.90776120000000005</v>
      </c>
      <c r="KX365">
        <v>0.62222279999999996</v>
      </c>
      <c r="KY365">
        <v>25.33888</v>
      </c>
      <c r="KZ365" s="1">
        <v>1.794152E-3</v>
      </c>
      <c r="LA365" s="1">
        <v>0.80331710000000001</v>
      </c>
      <c r="LB365">
        <v>0.61997530000000001</v>
      </c>
      <c r="LC365">
        <v>25.19388</v>
      </c>
      <c r="LD365" s="1">
        <v>1.5873300000000001E-3</v>
      </c>
      <c r="LE365" s="1">
        <v>0.71312529999999996</v>
      </c>
      <c r="LF365">
        <v>0.61769130000000005</v>
      </c>
      <c r="LG365">
        <v>24.988659999999999</v>
      </c>
      <c r="LH365" s="1">
        <v>1.403917E-3</v>
      </c>
      <c r="LI365" s="1">
        <v>0.63314000000000004</v>
      </c>
      <c r="LJ365">
        <v>0.61550249999999995</v>
      </c>
      <c r="LK365">
        <v>24.744800000000001</v>
      </c>
      <c r="LL365" s="1">
        <v>1.2369220000000001E-3</v>
      </c>
      <c r="LM365" s="1">
        <v>0.56013349999999995</v>
      </c>
      <c r="LN365">
        <v>0.61328159999999998</v>
      </c>
      <c r="LO365">
        <v>24.52608</v>
      </c>
      <c r="LP365" s="1">
        <v>1.0820529999999999E-3</v>
      </c>
      <c r="LQ365" s="1">
        <v>0.49208210000000002</v>
      </c>
      <c r="LR365">
        <v>0.61107750000000005</v>
      </c>
      <c r="LS365">
        <v>24.89142</v>
      </c>
      <c r="LT365" s="1">
        <v>9.410935E-4</v>
      </c>
      <c r="LU365" s="1">
        <v>0.42976839999999999</v>
      </c>
      <c r="LV365">
        <v>0.60898110000000005</v>
      </c>
      <c r="LW365">
        <v>25.528120000000001</v>
      </c>
      <c r="LX365" s="1">
        <v>8.1690650000000001E-4</v>
      </c>
      <c r="LY365" s="1">
        <v>0.37434050000000002</v>
      </c>
      <c r="LZ365">
        <v>0.60743340000000001</v>
      </c>
      <c r="MA365">
        <v>26.32498</v>
      </c>
      <c r="MB365" s="1">
        <v>7.1338330000000004E-4</v>
      </c>
      <c r="MC365" s="1">
        <v>0.32755659999999998</v>
      </c>
      <c r="MD365">
        <v>0.60603629999999997</v>
      </c>
      <c r="ME365">
        <v>27.07339</v>
      </c>
      <c r="MF365" s="1">
        <v>6.3019650000000003E-4</v>
      </c>
      <c r="MG365" s="1">
        <v>0.28970400000000002</v>
      </c>
      <c r="MH365">
        <v>0.60482499999999995</v>
      </c>
      <c r="MI365">
        <v>27.53247</v>
      </c>
      <c r="MJ365" s="1">
        <v>5.6494729999999999E-4</v>
      </c>
      <c r="MK365" s="1">
        <v>0.25989309999999999</v>
      </c>
      <c r="ML365">
        <v>0.60363109999999998</v>
      </c>
      <c r="MM365">
        <v>27.39575</v>
      </c>
      <c r="MN365" s="1">
        <v>5.132909E-4</v>
      </c>
      <c r="MO365" s="1">
        <v>0.23634859999999999</v>
      </c>
      <c r="MP365">
        <v>0.60250280000000001</v>
      </c>
      <c r="MQ365">
        <v>27.120090000000001</v>
      </c>
      <c r="MR365" s="1">
        <v>4.709588E-4</v>
      </c>
      <c r="MS365" s="1">
        <v>0.21708640000000001</v>
      </c>
      <c r="MT365">
        <v>0.60132680000000005</v>
      </c>
      <c r="MU365">
        <v>26.816579999999998</v>
      </c>
      <c r="MV365" s="1">
        <v>4.344474E-4</v>
      </c>
      <c r="MW365" s="1">
        <v>0.20057120000000001</v>
      </c>
      <c r="MX365">
        <v>0.60019520000000004</v>
      </c>
      <c r="MY365">
        <v>26.681139999999999</v>
      </c>
      <c r="MZ365" s="1">
        <v>4.0198540000000002E-4</v>
      </c>
      <c r="NA365" s="1">
        <v>0.1859082</v>
      </c>
      <c r="NB365">
        <v>0.59897940000000005</v>
      </c>
      <c r="NC365">
        <v>26.755949999999999</v>
      </c>
      <c r="ND365" s="1">
        <v>3.7278119999999999E-4</v>
      </c>
      <c r="NE365" s="1">
        <v>0.1727149</v>
      </c>
      <c r="NF365">
        <v>0.59897940000000005</v>
      </c>
      <c r="NG365">
        <v>26.755949999999999</v>
      </c>
      <c r="NH365" s="1">
        <v>3.7278119999999999E-4</v>
      </c>
      <c r="NI365" s="1">
        <v>0.1727149</v>
      </c>
      <c r="NJ365">
        <v>0.59897940000000005</v>
      </c>
      <c r="NK365">
        <v>26.755949999999999</v>
      </c>
      <c r="NL365" s="1">
        <v>3.7278119999999999E-4</v>
      </c>
      <c r="NM365" s="1">
        <v>0.1727149</v>
      </c>
      <c r="NN365">
        <v>0.59897940000000005</v>
      </c>
      <c r="NO365">
        <v>26.755949999999999</v>
      </c>
      <c r="NP365" s="1">
        <v>3.7278119999999999E-4</v>
      </c>
      <c r="NQ365" s="1">
        <v>0.1727149</v>
      </c>
      <c r="NR365">
        <v>0.59897940000000005</v>
      </c>
      <c r="NS365">
        <v>26.755949999999999</v>
      </c>
      <c r="NT365" s="1">
        <v>3.7278119999999999E-4</v>
      </c>
      <c r="NU365" s="1">
        <v>0.1727149</v>
      </c>
      <c r="NV365">
        <v>0.59897940000000005</v>
      </c>
      <c r="NW365">
        <v>26.755949999999999</v>
      </c>
      <c r="NX365" s="1">
        <v>3.7278119999999999E-4</v>
      </c>
      <c r="NY365" s="1">
        <v>0.1727149</v>
      </c>
      <c r="NZ365">
        <v>0.59897940000000005</v>
      </c>
      <c r="OA365">
        <v>26.755949999999999</v>
      </c>
      <c r="OB365" s="1">
        <v>3.7278119999999999E-4</v>
      </c>
      <c r="OC365" s="1">
        <v>0.1727149</v>
      </c>
      <c r="OD365">
        <v>0.59897940000000005</v>
      </c>
      <c r="OE365">
        <v>26.755949999999999</v>
      </c>
      <c r="OF365" s="1">
        <v>3.7278119999999999E-4</v>
      </c>
      <c r="OG365" s="1">
        <v>0.1727149</v>
      </c>
      <c r="OH365">
        <v>0.59897940000000005</v>
      </c>
      <c r="OI365">
        <v>26.755949999999999</v>
      </c>
      <c r="OJ365" s="1">
        <v>3.7278119999999999E-4</v>
      </c>
      <c r="OK365" s="1">
        <v>0.1727149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0.50166599999999995</v>
      </c>
      <c r="G366">
        <v>21.198419999999999</v>
      </c>
      <c r="H366">
        <v>0</v>
      </c>
      <c r="I366">
        <v>0</v>
      </c>
      <c r="J366">
        <v>0.50836380000000003</v>
      </c>
      <c r="K366">
        <v>21.530750000000001</v>
      </c>
      <c r="L366">
        <v>0</v>
      </c>
      <c r="M366">
        <v>0</v>
      </c>
      <c r="N366">
        <v>0.51562090000000005</v>
      </c>
      <c r="O366">
        <v>21.75592</v>
      </c>
      <c r="P366">
        <v>0</v>
      </c>
      <c r="Q366">
        <v>0</v>
      </c>
      <c r="R366">
        <v>0.52343620000000002</v>
      </c>
      <c r="S366">
        <v>22.06101</v>
      </c>
      <c r="T366">
        <v>0</v>
      </c>
      <c r="U366">
        <v>0</v>
      </c>
      <c r="V366">
        <v>0.53185179999999999</v>
      </c>
      <c r="W366">
        <v>22.61262</v>
      </c>
      <c r="X366">
        <v>0</v>
      </c>
      <c r="Y366">
        <v>0</v>
      </c>
      <c r="Z366">
        <v>0.5407575</v>
      </c>
      <c r="AA366">
        <v>22.784410000000001</v>
      </c>
      <c r="AB366">
        <v>0</v>
      </c>
      <c r="AC366">
        <v>0</v>
      </c>
      <c r="AD366">
        <v>0.55032270000000005</v>
      </c>
      <c r="AE366">
        <v>22.685980000000001</v>
      </c>
      <c r="AF366">
        <v>0</v>
      </c>
      <c r="AG366">
        <v>0</v>
      </c>
      <c r="AH366">
        <v>0.56060279999999996</v>
      </c>
      <c r="AI366">
        <v>22.441310000000001</v>
      </c>
      <c r="AJ366">
        <v>0</v>
      </c>
      <c r="AK366">
        <v>0</v>
      </c>
      <c r="AL366">
        <v>0.5714629</v>
      </c>
      <c r="AM366">
        <v>22.036090000000002</v>
      </c>
      <c r="AN366">
        <v>0</v>
      </c>
      <c r="AO366">
        <v>0</v>
      </c>
      <c r="AP366">
        <v>0.57745400000000002</v>
      </c>
      <c r="AQ366">
        <v>22.0276</v>
      </c>
      <c r="AR366">
        <v>0</v>
      </c>
      <c r="AS366">
        <v>0</v>
      </c>
      <c r="AT366">
        <v>0.57651549999999996</v>
      </c>
      <c r="AU366">
        <v>22.164960000000001</v>
      </c>
      <c r="AV366">
        <v>0</v>
      </c>
      <c r="AW366">
        <v>0</v>
      </c>
      <c r="AX366">
        <v>0.57561589999999996</v>
      </c>
      <c r="AY366">
        <v>22.33915</v>
      </c>
      <c r="AZ366">
        <v>0</v>
      </c>
      <c r="BA366">
        <v>0</v>
      </c>
      <c r="BB366">
        <v>0.57465480000000002</v>
      </c>
      <c r="BC366">
        <v>22.726310000000002</v>
      </c>
      <c r="BD366">
        <v>0</v>
      </c>
      <c r="BE366">
        <v>0</v>
      </c>
      <c r="BF366">
        <v>0.57406840000000003</v>
      </c>
      <c r="BG366">
        <v>22.86253</v>
      </c>
      <c r="BH366">
        <v>0</v>
      </c>
      <c r="BI366">
        <v>0</v>
      </c>
      <c r="BJ366">
        <v>0.57334169999999995</v>
      </c>
      <c r="BK366">
        <v>22.769639999999999</v>
      </c>
      <c r="BL366">
        <v>0</v>
      </c>
      <c r="BM366">
        <v>0</v>
      </c>
      <c r="BN366">
        <v>0.57262400000000002</v>
      </c>
      <c r="BO366">
        <v>22.56596</v>
      </c>
      <c r="BP366">
        <v>0</v>
      </c>
      <c r="BQ366">
        <v>0</v>
      </c>
      <c r="BR366">
        <v>0.57181660000000001</v>
      </c>
      <c r="BS366">
        <v>22.237200000000001</v>
      </c>
      <c r="BT366">
        <v>0</v>
      </c>
      <c r="BU366">
        <v>0</v>
      </c>
      <c r="BV366">
        <v>0.5710056</v>
      </c>
      <c r="BW366">
        <v>21.926359999999999</v>
      </c>
      <c r="BX366">
        <v>1.398331E-32</v>
      </c>
      <c r="BY366">
        <v>4.8551259999999999E-30</v>
      </c>
      <c r="BZ366">
        <v>0.57022700000000004</v>
      </c>
      <c r="CA366">
        <v>21.948499999999999</v>
      </c>
      <c r="CB366" s="1">
        <v>2.8377509999999999E-23</v>
      </c>
      <c r="CC366" s="1">
        <v>7.4097859999999995E-21</v>
      </c>
      <c r="CD366">
        <v>0.56950999999999996</v>
      </c>
      <c r="CE366">
        <v>21.945900000000002</v>
      </c>
      <c r="CF366" s="1">
        <v>9.5222780000000002E-17</v>
      </c>
      <c r="CG366" s="1">
        <v>2.6737819999999999E-14</v>
      </c>
      <c r="CH366">
        <v>0.56886490000000001</v>
      </c>
      <c r="CI366">
        <v>22.032589999999999</v>
      </c>
      <c r="CJ366" s="1">
        <v>1.187691E-11</v>
      </c>
      <c r="CK366" s="1">
        <v>3.2111220000000002E-9</v>
      </c>
      <c r="CL366">
        <v>0.56824110000000005</v>
      </c>
      <c r="CM366">
        <v>21.996919999999999</v>
      </c>
      <c r="CN366" s="1">
        <v>2.4557889999999999E-8</v>
      </c>
      <c r="CO366" s="1">
        <v>6.8810779999999999E-6</v>
      </c>
      <c r="CP366">
        <v>0.56767570000000001</v>
      </c>
      <c r="CQ366">
        <v>21.94387</v>
      </c>
      <c r="CR366" s="1">
        <v>8.2598599999999992E-6</v>
      </c>
      <c r="CS366" s="1">
        <v>2.393343E-3</v>
      </c>
      <c r="CT366">
        <v>0.56703380000000003</v>
      </c>
      <c r="CU366">
        <v>21.75902</v>
      </c>
      <c r="CV366" s="1">
        <v>7.8396239999999995E-4</v>
      </c>
      <c r="CW366" s="1">
        <v>0.23416919999999999</v>
      </c>
      <c r="CX366">
        <v>0.56638160000000004</v>
      </c>
      <c r="CY366">
        <v>21.388559999999998</v>
      </c>
      <c r="CZ366" s="1">
        <v>2.7796000000000001E-2</v>
      </c>
      <c r="DA366" s="1">
        <v>8.5314610000000002</v>
      </c>
      <c r="DB366">
        <v>0.56564360000000002</v>
      </c>
      <c r="DC366">
        <v>21.062280000000001</v>
      </c>
      <c r="DD366" s="1">
        <v>0.43714229999999998</v>
      </c>
      <c r="DE366" s="1">
        <v>137.74279999999999</v>
      </c>
      <c r="DF366">
        <v>0.56485459999999998</v>
      </c>
      <c r="DG366">
        <v>21.00975</v>
      </c>
      <c r="DH366" s="1">
        <v>3.453694</v>
      </c>
      <c r="DI366">
        <v>1114.653</v>
      </c>
      <c r="DJ366">
        <v>0.56405629999999995</v>
      </c>
      <c r="DK366">
        <v>21.052150000000001</v>
      </c>
      <c r="DL366" s="1">
        <v>15.049390000000001</v>
      </c>
      <c r="DM366">
        <v>4969.9570000000003</v>
      </c>
      <c r="DN366">
        <v>0.56311699999999998</v>
      </c>
      <c r="DO366">
        <v>21.26221</v>
      </c>
      <c r="DP366">
        <v>38.993079999999999</v>
      </c>
      <c r="DQ366">
        <v>13157.21</v>
      </c>
      <c r="DR366">
        <v>0.56207399999999996</v>
      </c>
      <c r="DS366">
        <v>21.23124</v>
      </c>
      <c r="DT366">
        <v>64.141689999999997</v>
      </c>
      <c r="DU366">
        <v>22087.26</v>
      </c>
      <c r="DV366">
        <v>0.56047219999999998</v>
      </c>
      <c r="DW366">
        <v>21.112390000000001</v>
      </c>
      <c r="DX366">
        <v>71.048519999999996</v>
      </c>
      <c r="DY366">
        <v>24941.29</v>
      </c>
      <c r="DZ366">
        <v>0.55867180000000005</v>
      </c>
      <c r="EA366">
        <v>21.062090000000001</v>
      </c>
      <c r="EB366">
        <v>55.670200000000001</v>
      </c>
      <c r="EC366">
        <v>19897.52</v>
      </c>
      <c r="ED366">
        <v>0.55701259999999997</v>
      </c>
      <c r="EE366">
        <v>20.916129999999999</v>
      </c>
      <c r="EF366">
        <v>32.34057</v>
      </c>
      <c r="EG366">
        <v>11748.38</v>
      </c>
      <c r="EH366">
        <v>0.5559809</v>
      </c>
      <c r="EI366">
        <v>21.009119999999999</v>
      </c>
      <c r="EJ366">
        <v>14.449009999999999</v>
      </c>
      <c r="EK366">
        <v>5322.5420000000004</v>
      </c>
      <c r="EL366">
        <v>0.55494730000000003</v>
      </c>
      <c r="EM366">
        <v>21.110720000000001</v>
      </c>
      <c r="EN366">
        <v>5.1471790000000004</v>
      </c>
      <c r="EO366">
        <v>1920.364</v>
      </c>
      <c r="EP366">
        <v>0.55379719999999999</v>
      </c>
      <c r="EQ366">
        <v>21.103400000000001</v>
      </c>
      <c r="ER366">
        <v>1.5301979999999999</v>
      </c>
      <c r="ES366">
        <v>576.6934</v>
      </c>
      <c r="ET366">
        <v>0.55265629999999999</v>
      </c>
      <c r="EU366">
        <v>21.359500000000001</v>
      </c>
      <c r="EV366">
        <v>0.41542689999999999</v>
      </c>
      <c r="EW366">
        <v>157.02780000000001</v>
      </c>
      <c r="EX366">
        <v>0.55152199999999996</v>
      </c>
      <c r="EY366">
        <v>21.49004</v>
      </c>
      <c r="EZ366">
        <v>0.1307516</v>
      </c>
      <c r="FA366">
        <v>48.616459999999996</v>
      </c>
      <c r="FB366">
        <v>0.55044479999999996</v>
      </c>
      <c r="FC366">
        <v>21.248989999999999</v>
      </c>
      <c r="FD366">
        <v>6.7380190000000006E-2</v>
      </c>
      <c r="FE366">
        <v>24.316559999999999</v>
      </c>
      <c r="FF366">
        <v>0.54951669999999997</v>
      </c>
      <c r="FG366">
        <v>21.019189999999998</v>
      </c>
      <c r="FH366">
        <v>5.4325239999999997E-2</v>
      </c>
      <c r="FI366">
        <v>19.280239999999999</v>
      </c>
      <c r="FJ366">
        <v>0.54872549999999998</v>
      </c>
      <c r="FK366">
        <v>20.813510000000001</v>
      </c>
      <c r="FL366">
        <v>5.1598390000000001E-2</v>
      </c>
      <c r="FM366">
        <v>18.24362</v>
      </c>
      <c r="FN366">
        <v>0.54767330000000003</v>
      </c>
      <c r="FO366">
        <v>21.070900000000002</v>
      </c>
      <c r="FP366">
        <v>5.0442069999999999E-2</v>
      </c>
      <c r="FQ366">
        <v>17.836590000000001</v>
      </c>
      <c r="FR366">
        <v>0.54673640000000001</v>
      </c>
      <c r="FS366">
        <v>21.592120000000001</v>
      </c>
      <c r="FT366" s="1">
        <v>4.8960009999999998E-2</v>
      </c>
      <c r="FU366">
        <v>17.329270000000001</v>
      </c>
      <c r="FV366">
        <v>0.54592960000000001</v>
      </c>
      <c r="FW366">
        <v>22.16958</v>
      </c>
      <c r="FX366" s="1">
        <v>4.6627830000000002E-2</v>
      </c>
      <c r="FY366">
        <v>16.519539999999999</v>
      </c>
      <c r="FZ366">
        <v>0.54520040000000003</v>
      </c>
      <c r="GA366">
        <v>22.768809999999998</v>
      </c>
      <c r="GB366" s="1">
        <v>4.3580229999999998E-2</v>
      </c>
      <c r="GC366">
        <v>15.44835</v>
      </c>
      <c r="GD366">
        <v>0.5445527</v>
      </c>
      <c r="GE366">
        <v>22.974029999999999</v>
      </c>
      <c r="GF366" s="1">
        <v>4.0204829999999997E-2</v>
      </c>
      <c r="GG366" s="1">
        <v>14.24925</v>
      </c>
      <c r="GH366">
        <v>0.54411719999999997</v>
      </c>
      <c r="GI366">
        <v>22.744440000000001</v>
      </c>
      <c r="GJ366" s="1">
        <v>3.6814279999999998E-2</v>
      </c>
      <c r="GK366" s="1">
        <v>13.03946</v>
      </c>
      <c r="GL366">
        <v>0.54354910000000001</v>
      </c>
      <c r="GM366">
        <v>22.45795</v>
      </c>
      <c r="GN366" s="1">
        <v>3.3577450000000002E-2</v>
      </c>
      <c r="GO366" s="1">
        <v>11.88528</v>
      </c>
      <c r="GP366">
        <v>0.54351150000000004</v>
      </c>
      <c r="GQ366">
        <v>22.09205</v>
      </c>
      <c r="GR366" s="1">
        <v>3.0574560000000001E-2</v>
      </c>
      <c r="GS366" s="1">
        <v>10.80423</v>
      </c>
      <c r="GT366">
        <v>0.54284019999999999</v>
      </c>
      <c r="GU366">
        <v>22.206099999999999</v>
      </c>
      <c r="GV366" s="1">
        <v>2.782314E-2</v>
      </c>
      <c r="GW366" s="1">
        <v>9.8145509999999998</v>
      </c>
      <c r="GX366">
        <v>0.54241760000000006</v>
      </c>
      <c r="GY366">
        <v>22.62903</v>
      </c>
      <c r="GZ366" s="1">
        <v>2.5309499999999999E-2</v>
      </c>
      <c r="HA366" s="1">
        <v>8.9102960000000007</v>
      </c>
      <c r="HB366">
        <v>0.54211770000000004</v>
      </c>
      <c r="HC366">
        <v>23.179770000000001</v>
      </c>
      <c r="HD366" s="1">
        <v>2.300456E-2</v>
      </c>
      <c r="HE366" s="1">
        <v>8.0807549999999999</v>
      </c>
      <c r="HF366">
        <v>0.5420218</v>
      </c>
      <c r="HG366">
        <v>23.81156</v>
      </c>
      <c r="HH366" s="1">
        <v>2.0920060000000001E-2</v>
      </c>
      <c r="HI366" s="1">
        <v>7.3292450000000002</v>
      </c>
      <c r="HJ366">
        <v>0.54201299999999997</v>
      </c>
      <c r="HK366">
        <v>24.089320000000001</v>
      </c>
      <c r="HL366" s="1">
        <v>1.9025739999999999E-2</v>
      </c>
      <c r="HM366" s="1">
        <v>6.6456419999999996</v>
      </c>
      <c r="HN366">
        <v>0.5423405</v>
      </c>
      <c r="HO366">
        <v>23.915109999999999</v>
      </c>
      <c r="HP366" s="1">
        <v>1.7333919999999999E-2</v>
      </c>
      <c r="HQ366" s="1">
        <v>6.0332299999999996</v>
      </c>
      <c r="HR366">
        <v>0.54207050000000001</v>
      </c>
      <c r="HS366">
        <v>23.596699999999998</v>
      </c>
      <c r="HT366" s="1">
        <v>1.575352E-2</v>
      </c>
      <c r="HU366" s="1">
        <v>5.4693319999999996</v>
      </c>
      <c r="HV366">
        <v>0.54155059999999999</v>
      </c>
      <c r="HW366">
        <v>23.159870000000002</v>
      </c>
      <c r="HX366" s="1">
        <v>1.4370000000000001E-2</v>
      </c>
      <c r="HY366" s="1">
        <v>4.9775299999999998</v>
      </c>
      <c r="HZ366">
        <v>0.5415799</v>
      </c>
      <c r="IA366">
        <v>23.085719999999998</v>
      </c>
      <c r="IB366" s="1">
        <v>1.311471E-2</v>
      </c>
      <c r="IC366" s="1">
        <v>4.529477</v>
      </c>
      <c r="ID366">
        <v>0.54174999999999995</v>
      </c>
      <c r="IE366">
        <v>22.778379999999999</v>
      </c>
      <c r="IF366" s="1">
        <v>1.196623E-2</v>
      </c>
      <c r="IG366" s="1">
        <v>4.1206129999999996</v>
      </c>
      <c r="IH366">
        <v>0.54159959999999996</v>
      </c>
      <c r="II366">
        <v>22.957999999999998</v>
      </c>
      <c r="IJ366" s="1">
        <v>1.0913880000000001E-2</v>
      </c>
      <c r="IK366" s="1">
        <v>3.749603</v>
      </c>
      <c r="IL366">
        <v>0.54087010000000002</v>
      </c>
      <c r="IM366">
        <v>23.437850000000001</v>
      </c>
      <c r="IN366" s="1">
        <v>9.9492509999999992E-3</v>
      </c>
      <c r="IO366" s="1">
        <v>3.413754</v>
      </c>
      <c r="IP366">
        <v>0.54020650000000003</v>
      </c>
      <c r="IQ366">
        <v>23.7029</v>
      </c>
      <c r="IR366" s="1">
        <v>9.0666800000000006E-3</v>
      </c>
      <c r="IS366" s="1">
        <v>3.1073940000000002</v>
      </c>
      <c r="IT366">
        <v>0.5396301</v>
      </c>
      <c r="IU366">
        <v>23.661249999999999</v>
      </c>
      <c r="IV366" s="1">
        <v>8.2599100000000005E-3</v>
      </c>
      <c r="IW366" s="1">
        <v>2.8281209999999999</v>
      </c>
      <c r="IX366">
        <v>0.53939550000000003</v>
      </c>
      <c r="IY366">
        <v>23.480899999999998</v>
      </c>
      <c r="IZ366" s="1">
        <v>7.5268169999999999E-3</v>
      </c>
      <c r="JA366" s="1">
        <v>2.5735209999999999</v>
      </c>
      <c r="JB366">
        <v>0.53923650000000001</v>
      </c>
      <c r="JC366">
        <v>23.294499999999999</v>
      </c>
      <c r="JD366" s="1">
        <v>6.8578709999999998E-3</v>
      </c>
      <c r="JE366" s="1">
        <v>2.341621</v>
      </c>
      <c r="JF366">
        <v>0.53909600000000002</v>
      </c>
      <c r="JG366">
        <v>23.743839999999999</v>
      </c>
      <c r="JH366" s="1">
        <v>6.2495270000000004E-3</v>
      </c>
      <c r="JI366" s="1">
        <v>2.1315249999999999</v>
      </c>
      <c r="JJ366">
        <v>0.53875390000000001</v>
      </c>
      <c r="JK366">
        <v>24.510290000000001</v>
      </c>
      <c r="JL366" s="1">
        <v>5.6957409999999998E-3</v>
      </c>
      <c r="JM366" s="1">
        <v>1.9412929999999999</v>
      </c>
      <c r="JN366">
        <v>0.53800669999999995</v>
      </c>
      <c r="JO366">
        <v>25.359870000000001</v>
      </c>
      <c r="JP366" s="1">
        <v>5.1893460000000001E-3</v>
      </c>
      <c r="JQ366" s="1">
        <v>1.7691840000000001</v>
      </c>
      <c r="JR366">
        <v>0.53714949999999995</v>
      </c>
      <c r="JS366">
        <v>26.271650000000001</v>
      </c>
      <c r="JT366" s="1">
        <v>4.7218060000000003E-3</v>
      </c>
      <c r="JU366" s="1">
        <v>1.611013</v>
      </c>
      <c r="JV366">
        <v>0.53622309999999995</v>
      </c>
      <c r="JW366">
        <v>26.839089999999999</v>
      </c>
      <c r="JX366" s="1">
        <v>4.2800929999999996E-3</v>
      </c>
      <c r="JY366" s="1">
        <v>1.462181</v>
      </c>
      <c r="JZ366">
        <v>0.53546210000000005</v>
      </c>
      <c r="KA366">
        <v>26.799689999999998</v>
      </c>
      <c r="KB366" s="1">
        <v>3.8545440000000001E-3</v>
      </c>
      <c r="KC366" s="1">
        <v>1.3183720000000001</v>
      </c>
      <c r="KD366">
        <v>0.53469730000000004</v>
      </c>
      <c r="KE366">
        <v>26.58616</v>
      </c>
      <c r="KF366" s="1">
        <v>3.4424299999999998E-3</v>
      </c>
      <c r="KG366" s="1">
        <v>1.17919</v>
      </c>
      <c r="KH366">
        <v>0.53402329999999998</v>
      </c>
      <c r="KI366">
        <v>26.20233</v>
      </c>
      <c r="KJ366" s="1">
        <v>3.0511570000000001E-3</v>
      </c>
      <c r="KK366" s="1">
        <v>1.046378</v>
      </c>
      <c r="KL366">
        <v>0.53339820000000004</v>
      </c>
      <c r="KM366">
        <v>26.005120000000002</v>
      </c>
      <c r="KN366" s="1">
        <v>2.687975E-3</v>
      </c>
      <c r="KO366" s="1">
        <v>0.92294670000000001</v>
      </c>
      <c r="KP366">
        <v>0.53236790000000001</v>
      </c>
      <c r="KQ366">
        <v>25.844280000000001</v>
      </c>
      <c r="KR366" s="1">
        <v>2.3600299999999999E-3</v>
      </c>
      <c r="KS366" s="1">
        <v>0.81177580000000005</v>
      </c>
      <c r="KT366">
        <v>0.53110080000000004</v>
      </c>
      <c r="KU366">
        <v>25.55733</v>
      </c>
      <c r="KV366" s="1">
        <v>2.0745609999999999E-3</v>
      </c>
      <c r="KW366" s="1">
        <v>0.71514520000000004</v>
      </c>
      <c r="KX366">
        <v>0.52959279999999997</v>
      </c>
      <c r="KY366">
        <v>25.357089999999999</v>
      </c>
      <c r="KZ366" s="1">
        <v>1.8295659999999999E-3</v>
      </c>
      <c r="LA366" s="1">
        <v>0.6323375</v>
      </c>
      <c r="LB366">
        <v>0.52800530000000001</v>
      </c>
      <c r="LC366">
        <v>25.19378</v>
      </c>
      <c r="LD366" s="1">
        <v>1.618193E-3</v>
      </c>
      <c r="LE366" s="1">
        <v>0.56097410000000003</v>
      </c>
      <c r="LF366">
        <v>0.52638229999999997</v>
      </c>
      <c r="LG366">
        <v>24.978870000000001</v>
      </c>
      <c r="LH366" s="1">
        <v>1.431615E-3</v>
      </c>
      <c r="LI366" s="1">
        <v>0.49795699999999998</v>
      </c>
      <c r="LJ366">
        <v>0.52478729999999996</v>
      </c>
      <c r="LK366">
        <v>24.738810000000001</v>
      </c>
      <c r="LL366" s="1">
        <v>1.2624719999999999E-3</v>
      </c>
      <c r="LM366" s="1">
        <v>0.44070969999999998</v>
      </c>
      <c r="LN366">
        <v>0.52321949999999995</v>
      </c>
      <c r="LO366">
        <v>24.549130000000002</v>
      </c>
      <c r="LP366" s="1">
        <v>1.105787E-3</v>
      </c>
      <c r="LQ366" s="1">
        <v>0.38742310000000002</v>
      </c>
      <c r="LR366">
        <v>0.52168179999999997</v>
      </c>
      <c r="LS366">
        <v>24.914249999999999</v>
      </c>
      <c r="LT366" s="1">
        <v>9.626767E-4</v>
      </c>
      <c r="LU366" s="1">
        <v>0.3384971</v>
      </c>
      <c r="LV366">
        <v>0.52031210000000006</v>
      </c>
      <c r="LW366">
        <v>25.551200000000001</v>
      </c>
      <c r="LX366" s="1">
        <v>8.356037E-4</v>
      </c>
      <c r="LY366" s="1">
        <v>0.29471989999999998</v>
      </c>
      <c r="LZ366">
        <v>0.51930220000000005</v>
      </c>
      <c r="MA366">
        <v>26.33717</v>
      </c>
      <c r="MB366" s="1">
        <v>7.2887319999999996E-4</v>
      </c>
      <c r="MC366" s="1">
        <v>0.2575752</v>
      </c>
      <c r="MD366">
        <v>0.51841440000000005</v>
      </c>
      <c r="ME366">
        <v>27.064910000000001</v>
      </c>
      <c r="MF366" s="1">
        <v>6.4250380000000005E-4</v>
      </c>
      <c r="MG366" s="1">
        <v>0.22734869999999999</v>
      </c>
      <c r="MH366">
        <v>0.51765510000000003</v>
      </c>
      <c r="MI366">
        <v>27.507639999999999</v>
      </c>
      <c r="MJ366" s="1">
        <v>5.7458019999999995E-4</v>
      </c>
      <c r="MK366" s="1">
        <v>0.20348939999999999</v>
      </c>
      <c r="ML366">
        <v>0.5168893</v>
      </c>
      <c r="MM366">
        <v>27.38111</v>
      </c>
      <c r="MN366" s="1">
        <v>5.2100439999999996E-4</v>
      </c>
      <c r="MO366" s="1">
        <v>0.18469630000000001</v>
      </c>
      <c r="MP366">
        <v>0.51618549999999996</v>
      </c>
      <c r="MQ366">
        <v>27.112030000000001</v>
      </c>
      <c r="MR366" s="1">
        <v>4.7736909999999998E-4</v>
      </c>
      <c r="MS366" s="1">
        <v>0.16939750000000001</v>
      </c>
      <c r="MT366">
        <v>0.51526000000000005</v>
      </c>
      <c r="MU366">
        <v>26.835699999999999</v>
      </c>
      <c r="MV366" s="1">
        <v>4.400688E-4</v>
      </c>
      <c r="MW366" s="1">
        <v>0.1563795</v>
      </c>
      <c r="MX366">
        <v>0.51428980000000002</v>
      </c>
      <c r="MY366">
        <v>26.736619999999998</v>
      </c>
      <c r="MZ366" s="1">
        <v>4.0702050000000002E-4</v>
      </c>
      <c r="NA366" s="1">
        <v>0.1448643</v>
      </c>
      <c r="NB366">
        <v>0.51325370000000003</v>
      </c>
      <c r="NC366">
        <v>26.821929999999998</v>
      </c>
      <c r="ND366" s="1">
        <v>3.7730689999999998E-4</v>
      </c>
      <c r="NE366" s="1">
        <v>0.13451189999999999</v>
      </c>
      <c r="NF366">
        <v>0.51325370000000003</v>
      </c>
      <c r="NG366">
        <v>26.821929999999998</v>
      </c>
      <c r="NH366" s="1">
        <v>3.7730689999999998E-4</v>
      </c>
      <c r="NI366" s="1">
        <v>0.13451189999999999</v>
      </c>
      <c r="NJ366">
        <v>0.51325370000000003</v>
      </c>
      <c r="NK366">
        <v>26.821929999999998</v>
      </c>
      <c r="NL366" s="1">
        <v>3.7730689999999998E-4</v>
      </c>
      <c r="NM366" s="1">
        <v>0.13451189999999999</v>
      </c>
      <c r="NN366">
        <v>0.51325370000000003</v>
      </c>
      <c r="NO366">
        <v>26.821929999999998</v>
      </c>
      <c r="NP366" s="1">
        <v>3.7730689999999998E-4</v>
      </c>
      <c r="NQ366" s="1">
        <v>0.13451189999999999</v>
      </c>
      <c r="NR366">
        <v>0.51325370000000003</v>
      </c>
      <c r="NS366">
        <v>26.821929999999998</v>
      </c>
      <c r="NT366" s="1">
        <v>3.7730689999999998E-4</v>
      </c>
      <c r="NU366" s="1">
        <v>0.13451189999999999</v>
      </c>
      <c r="NV366">
        <v>0.51325370000000003</v>
      </c>
      <c r="NW366">
        <v>26.821929999999998</v>
      </c>
      <c r="NX366" s="1">
        <v>3.7730689999999998E-4</v>
      </c>
      <c r="NY366" s="1">
        <v>0.13451189999999999</v>
      </c>
      <c r="NZ366">
        <v>0.51325370000000003</v>
      </c>
      <c r="OA366">
        <v>26.821929999999998</v>
      </c>
      <c r="OB366" s="1">
        <v>3.7730689999999998E-4</v>
      </c>
      <c r="OC366" s="1">
        <v>0.13451189999999999</v>
      </c>
      <c r="OD366">
        <v>0.51325370000000003</v>
      </c>
      <c r="OE366">
        <v>26.821929999999998</v>
      </c>
      <c r="OF366" s="1">
        <v>3.7730689999999998E-4</v>
      </c>
      <c r="OG366" s="1">
        <v>0.13451189999999999</v>
      </c>
      <c r="OH366">
        <v>0.51325370000000003</v>
      </c>
      <c r="OI366">
        <v>26.821929999999998</v>
      </c>
      <c r="OJ366" s="1">
        <v>3.7730689999999998E-4</v>
      </c>
      <c r="OK366" s="1">
        <v>0.13451189999999999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0.62076379999999998</v>
      </c>
      <c r="G367">
        <v>21.204969999999999</v>
      </c>
      <c r="H367">
        <v>0</v>
      </c>
      <c r="I367">
        <v>0</v>
      </c>
      <c r="J367">
        <v>0.61899660000000001</v>
      </c>
      <c r="K367">
        <v>21.54017</v>
      </c>
      <c r="L367">
        <v>0</v>
      </c>
      <c r="M367">
        <v>0</v>
      </c>
      <c r="N367">
        <v>0.61719919999999995</v>
      </c>
      <c r="O367">
        <v>21.771570000000001</v>
      </c>
      <c r="P367">
        <v>0</v>
      </c>
      <c r="Q367">
        <v>0</v>
      </c>
      <c r="R367">
        <v>0.61529829999999996</v>
      </c>
      <c r="S367">
        <v>22.059190000000001</v>
      </c>
      <c r="T367">
        <v>0</v>
      </c>
      <c r="U367">
        <v>0</v>
      </c>
      <c r="V367">
        <v>0.61338280000000001</v>
      </c>
      <c r="W367">
        <v>22.604310000000002</v>
      </c>
      <c r="X367">
        <v>0</v>
      </c>
      <c r="Y367">
        <v>0</v>
      </c>
      <c r="Z367">
        <v>0.61157720000000004</v>
      </c>
      <c r="AA367">
        <v>22.77609</v>
      </c>
      <c r="AB367">
        <v>0</v>
      </c>
      <c r="AC367">
        <v>0</v>
      </c>
      <c r="AD367">
        <v>0.60961509999999997</v>
      </c>
      <c r="AE367">
        <v>22.679860000000001</v>
      </c>
      <c r="AF367">
        <v>0</v>
      </c>
      <c r="AG367">
        <v>0</v>
      </c>
      <c r="AH367">
        <v>0.60763670000000003</v>
      </c>
      <c r="AI367">
        <v>22.462289999999999</v>
      </c>
      <c r="AJ367">
        <v>0</v>
      </c>
      <c r="AK367">
        <v>0</v>
      </c>
      <c r="AL367">
        <v>0.60568520000000003</v>
      </c>
      <c r="AM367">
        <v>22.057279999999999</v>
      </c>
      <c r="AN367">
        <v>0</v>
      </c>
      <c r="AO367">
        <v>0</v>
      </c>
      <c r="AP367">
        <v>0.60383240000000005</v>
      </c>
      <c r="AQ367">
        <v>22.050789999999999</v>
      </c>
      <c r="AR367">
        <v>0</v>
      </c>
      <c r="AS367">
        <v>0</v>
      </c>
      <c r="AT367">
        <v>0.60198600000000002</v>
      </c>
      <c r="AU367">
        <v>22.18807</v>
      </c>
      <c r="AV367">
        <v>0</v>
      </c>
      <c r="AW367">
        <v>0</v>
      </c>
      <c r="AX367">
        <v>0.60018210000000005</v>
      </c>
      <c r="AY367">
        <v>22.34883</v>
      </c>
      <c r="AZ367">
        <v>0</v>
      </c>
      <c r="BA367">
        <v>0</v>
      </c>
      <c r="BB367">
        <v>0.59828559999999997</v>
      </c>
      <c r="BC367">
        <v>22.721520000000002</v>
      </c>
      <c r="BD367">
        <v>0</v>
      </c>
      <c r="BE367">
        <v>0</v>
      </c>
      <c r="BF367">
        <v>0.59677460000000004</v>
      </c>
      <c r="BG367">
        <v>22.85435</v>
      </c>
      <c r="BH367">
        <v>0</v>
      </c>
      <c r="BI367">
        <v>0</v>
      </c>
      <c r="BJ367">
        <v>0.59509179999999995</v>
      </c>
      <c r="BK367">
        <v>22.763719999999999</v>
      </c>
      <c r="BL367">
        <v>0</v>
      </c>
      <c r="BM367">
        <v>0</v>
      </c>
      <c r="BN367">
        <v>0.59336299999999997</v>
      </c>
      <c r="BO367">
        <v>22.57329</v>
      </c>
      <c r="BP367">
        <v>0</v>
      </c>
      <c r="BQ367">
        <v>0</v>
      </c>
      <c r="BR367">
        <v>0.59155429999999998</v>
      </c>
      <c r="BS367">
        <v>22.255500000000001</v>
      </c>
      <c r="BT367">
        <v>0</v>
      </c>
      <c r="BU367">
        <v>0</v>
      </c>
      <c r="BV367">
        <v>0.58972729999999995</v>
      </c>
      <c r="BW367">
        <v>21.944839999999999</v>
      </c>
      <c r="BX367">
        <v>3.1645560000000001E-33</v>
      </c>
      <c r="BY367">
        <v>1.051361E-30</v>
      </c>
      <c r="BZ367">
        <v>0.58791590000000005</v>
      </c>
      <c r="CA367">
        <v>21.96611</v>
      </c>
      <c r="CB367" s="1">
        <v>1.3477799999999999E-23</v>
      </c>
      <c r="CC367" s="1">
        <v>3.5671289999999999E-21</v>
      </c>
      <c r="CD367">
        <v>0.58619180000000004</v>
      </c>
      <c r="CE367">
        <v>21.956430000000001</v>
      </c>
      <c r="CF367" s="1">
        <v>3.1759600000000002E-17</v>
      </c>
      <c r="CG367" s="1">
        <v>9.0410250000000002E-15</v>
      </c>
      <c r="CH367">
        <v>0.58454340000000005</v>
      </c>
      <c r="CI367">
        <v>22.032060000000001</v>
      </c>
      <c r="CJ367" s="1">
        <v>6.3633669999999997E-12</v>
      </c>
      <c r="CK367" s="1">
        <v>1.748216E-9</v>
      </c>
      <c r="CL367">
        <v>0.58293379999999995</v>
      </c>
      <c r="CM367">
        <v>21.991219999999998</v>
      </c>
      <c r="CN367" s="1">
        <v>1.5124619999999999E-8</v>
      </c>
      <c r="CO367" s="1">
        <v>4.3019939999999999E-6</v>
      </c>
      <c r="CP367">
        <v>0.58136500000000002</v>
      </c>
      <c r="CQ367">
        <v>21.937200000000001</v>
      </c>
      <c r="CR367" s="1">
        <v>5.5860730000000001E-6</v>
      </c>
      <c r="CS367" s="1">
        <v>1.637072E-3</v>
      </c>
      <c r="CT367">
        <v>0.57973070000000004</v>
      </c>
      <c r="CU367">
        <v>21.760639999999999</v>
      </c>
      <c r="CV367" s="1">
        <v>5.7071279999999997E-4</v>
      </c>
      <c r="CW367" s="1">
        <v>0.17161499999999999</v>
      </c>
      <c r="CX367">
        <v>0.57805229999999996</v>
      </c>
      <c r="CY367">
        <v>21.39922</v>
      </c>
      <c r="CZ367" s="1">
        <v>2.1541649999999999E-2</v>
      </c>
      <c r="DA367" s="1">
        <v>6.6216330000000001</v>
      </c>
      <c r="DB367">
        <v>0.57627839999999997</v>
      </c>
      <c r="DC367">
        <v>21.076250000000002</v>
      </c>
      <c r="DD367" s="1">
        <v>0.3579233</v>
      </c>
      <c r="DE367" s="1">
        <v>112.32859999999999</v>
      </c>
      <c r="DF367">
        <v>0.574438</v>
      </c>
      <c r="DG367">
        <v>21.02197</v>
      </c>
      <c r="DH367" s="1">
        <v>2.9702839999999999</v>
      </c>
      <c r="DI367">
        <v>949.39599999999996</v>
      </c>
      <c r="DJ367">
        <v>0.57252840000000005</v>
      </c>
      <c r="DK367">
        <v>21.05912</v>
      </c>
      <c r="DL367" s="1">
        <v>13.53374</v>
      </c>
      <c r="DM367">
        <v>4401.0839999999998</v>
      </c>
      <c r="DN367">
        <v>0.5704418</v>
      </c>
      <c r="DO367">
        <v>21.259830000000001</v>
      </c>
      <c r="DP367">
        <v>36.522530000000003</v>
      </c>
      <c r="DQ367">
        <v>12066.35</v>
      </c>
      <c r="DR367">
        <v>0.56816149999999999</v>
      </c>
      <c r="DS367">
        <v>21.226769999999998</v>
      </c>
      <c r="DT367">
        <v>62.332520000000002</v>
      </c>
      <c r="DU367">
        <v>20902.080000000002</v>
      </c>
      <c r="DV367">
        <v>0.56565430000000005</v>
      </c>
      <c r="DW367">
        <v>21.103480000000001</v>
      </c>
      <c r="DX367">
        <v>71.365600000000001</v>
      </c>
      <c r="DY367">
        <v>24259.82</v>
      </c>
      <c r="DZ367">
        <v>0.56315000000000004</v>
      </c>
      <c r="EA367">
        <v>21.054020000000001</v>
      </c>
      <c r="EB367">
        <v>57.63984</v>
      </c>
      <c r="EC367">
        <v>19847.580000000002</v>
      </c>
      <c r="ED367">
        <v>0.56075039999999998</v>
      </c>
      <c r="EE367">
        <v>20.92109</v>
      </c>
      <c r="EF367">
        <v>34.402030000000003</v>
      </c>
      <c r="EG367">
        <v>11981.11</v>
      </c>
      <c r="EH367">
        <v>0.55895360000000005</v>
      </c>
      <c r="EI367">
        <v>21.019629999999999</v>
      </c>
      <c r="EJ367">
        <v>15.7531</v>
      </c>
      <c r="EK367">
        <v>5537.9809999999998</v>
      </c>
      <c r="EL367">
        <v>0.55688919999999997</v>
      </c>
      <c r="EM367">
        <v>21.123709999999999</v>
      </c>
      <c r="EN367">
        <v>5.7325660000000003</v>
      </c>
      <c r="EO367">
        <v>2033.63</v>
      </c>
      <c r="EP367">
        <v>0.55457460000000003</v>
      </c>
      <c r="EQ367">
        <v>21.114249999999998</v>
      </c>
      <c r="ER367">
        <v>1.732483</v>
      </c>
      <c r="ES367">
        <v>619.35</v>
      </c>
      <c r="ET367">
        <v>0.55210700000000001</v>
      </c>
      <c r="EU367">
        <v>21.359480000000001</v>
      </c>
      <c r="EV367">
        <v>0.47202480000000002</v>
      </c>
      <c r="EW367">
        <v>169.43360000000001</v>
      </c>
      <c r="EX367">
        <v>0.54953629999999998</v>
      </c>
      <c r="EY367">
        <v>21.4892</v>
      </c>
      <c r="EZ367">
        <v>0.1441636</v>
      </c>
      <c r="FA367">
        <v>51.398330000000001</v>
      </c>
      <c r="FB367">
        <v>0.54687059999999998</v>
      </c>
      <c r="FC367">
        <v>21.248989999999999</v>
      </c>
      <c r="FD367">
        <v>7.0301939999999993E-2</v>
      </c>
      <c r="FE367">
        <v>24.675840000000001</v>
      </c>
      <c r="FF367">
        <v>0.54429729999999998</v>
      </c>
      <c r="FG367">
        <v>21.01315</v>
      </c>
      <c r="FH367">
        <v>5.4931029999999999E-2</v>
      </c>
      <c r="FI367">
        <v>19.11347</v>
      </c>
      <c r="FJ367">
        <v>0.54161049999999999</v>
      </c>
      <c r="FK367">
        <v>20.820350000000001</v>
      </c>
      <c r="FL367">
        <v>5.1760859999999999E-2</v>
      </c>
      <c r="FM367">
        <v>18.008420000000001</v>
      </c>
      <c r="FN367">
        <v>0.53932029999999997</v>
      </c>
      <c r="FO367">
        <v>21.077470000000002</v>
      </c>
      <c r="FP367">
        <v>5.0576040000000003E-2</v>
      </c>
      <c r="FQ367">
        <v>17.631519999999998</v>
      </c>
      <c r="FR367">
        <v>0.53712780000000004</v>
      </c>
      <c r="FS367">
        <v>21.593699999999998</v>
      </c>
      <c r="FT367" s="1">
        <v>4.9156190000000002E-2</v>
      </c>
      <c r="FU367">
        <v>17.17998</v>
      </c>
      <c r="FV367">
        <v>0.53502819999999995</v>
      </c>
      <c r="FW367">
        <v>22.16957</v>
      </c>
      <c r="FX367" s="1">
        <v>4.6909859999999998E-2</v>
      </c>
      <c r="FY367">
        <v>16.43449</v>
      </c>
      <c r="FZ367">
        <v>0.53301030000000005</v>
      </c>
      <c r="GA367">
        <v>22.75994</v>
      </c>
      <c r="GB367" s="1">
        <v>4.3916709999999998E-2</v>
      </c>
      <c r="GC367">
        <v>15.418189999999999</v>
      </c>
      <c r="GD367">
        <v>0.53106419999999999</v>
      </c>
      <c r="GE367">
        <v>22.960909999999998</v>
      </c>
      <c r="GF367" s="1">
        <v>4.0558490000000003E-2</v>
      </c>
      <c r="GG367" s="1">
        <v>14.26031</v>
      </c>
      <c r="GH367">
        <v>0.52932780000000001</v>
      </c>
      <c r="GI367">
        <v>22.74091</v>
      </c>
      <c r="GJ367" s="1">
        <v>3.7162019999999997E-2</v>
      </c>
      <c r="GK367" s="1">
        <v>13.08057</v>
      </c>
      <c r="GL367">
        <v>0.52748969999999995</v>
      </c>
      <c r="GM367">
        <v>22.45973</v>
      </c>
      <c r="GN367" s="1">
        <v>3.3904820000000002E-2</v>
      </c>
      <c r="GO367" s="1">
        <v>11.94814</v>
      </c>
      <c r="GP367">
        <v>0.52617069999999999</v>
      </c>
      <c r="GQ367">
        <v>22.115390000000001</v>
      </c>
      <c r="GR367" s="1">
        <v>3.0877060000000001E-2</v>
      </c>
      <c r="GS367" s="1">
        <v>10.882540000000001</v>
      </c>
      <c r="GT367">
        <v>0.5252194</v>
      </c>
      <c r="GU367">
        <v>22.229140000000001</v>
      </c>
      <c r="GV367" s="1">
        <v>2.8099289999999999E-2</v>
      </c>
      <c r="GW367" s="1">
        <v>9.8954719999999998</v>
      </c>
      <c r="GX367">
        <v>0.52454449999999997</v>
      </c>
      <c r="GY367">
        <v>22.644950000000001</v>
      </c>
      <c r="GZ367" s="1">
        <v>2.5564420000000001E-2</v>
      </c>
      <c r="HA367" s="1">
        <v>8.9940829999999998</v>
      </c>
      <c r="HB367">
        <v>0.5239277</v>
      </c>
      <c r="HC367">
        <v>23.184229999999999</v>
      </c>
      <c r="HD367" s="1">
        <v>2.3236610000000001E-2</v>
      </c>
      <c r="HE367" s="1">
        <v>8.1661649999999995</v>
      </c>
      <c r="HF367">
        <v>0.52352080000000001</v>
      </c>
      <c r="HG367">
        <v>23.795539999999999</v>
      </c>
      <c r="HH367" s="1">
        <v>2.1132919999999999E-2</v>
      </c>
      <c r="HI367" s="1">
        <v>7.4153599999999997</v>
      </c>
      <c r="HJ367">
        <v>0.52321289999999998</v>
      </c>
      <c r="HK367">
        <v>24.067630000000001</v>
      </c>
      <c r="HL367" s="1">
        <v>1.921778E-2</v>
      </c>
      <c r="HM367" s="1">
        <v>6.730499</v>
      </c>
      <c r="HN367">
        <v>0.52312740000000002</v>
      </c>
      <c r="HO367">
        <v>23.90372</v>
      </c>
      <c r="HP367" s="1">
        <v>1.7502070000000002E-2</v>
      </c>
      <c r="HQ367" s="1">
        <v>6.1156269999999999</v>
      </c>
      <c r="HR367">
        <v>0.52269390000000004</v>
      </c>
      <c r="HS367">
        <v>23.603300000000001</v>
      </c>
      <c r="HT367" s="1">
        <v>1.5911160000000001E-2</v>
      </c>
      <c r="HU367" s="1">
        <v>5.5499419999999997</v>
      </c>
      <c r="HV367">
        <v>0.52192249999999996</v>
      </c>
      <c r="HW367">
        <v>23.18459</v>
      </c>
      <c r="HX367" s="1">
        <v>1.450979E-2</v>
      </c>
      <c r="HY367" s="1">
        <v>5.0548010000000003</v>
      </c>
      <c r="HZ367">
        <v>0.52163789999999999</v>
      </c>
      <c r="IA367">
        <v>23.114450000000001</v>
      </c>
      <c r="IB367" s="1">
        <v>1.32412E-2</v>
      </c>
      <c r="IC367" s="1">
        <v>4.6042620000000003</v>
      </c>
      <c r="ID367">
        <v>0.52154710000000004</v>
      </c>
      <c r="IE367">
        <v>22.810179999999999</v>
      </c>
      <c r="IF367" s="1">
        <v>1.208205E-2</v>
      </c>
      <c r="IG367" s="1">
        <v>4.1926019999999999</v>
      </c>
      <c r="IH367">
        <v>0.52143439999999996</v>
      </c>
      <c r="II367">
        <v>22.97401</v>
      </c>
      <c r="IJ367" s="1">
        <v>1.1019940000000001E-2</v>
      </c>
      <c r="IK367" s="1">
        <v>3.8175789999999998</v>
      </c>
      <c r="IL367">
        <v>0.5207849</v>
      </c>
      <c r="IM367">
        <v>23.422519999999999</v>
      </c>
      <c r="IN367" s="1">
        <v>1.0044590000000001E-2</v>
      </c>
      <c r="IO367" s="1">
        <v>3.4769549999999998</v>
      </c>
      <c r="IP367">
        <v>0.52022579999999996</v>
      </c>
      <c r="IQ367">
        <v>23.682449999999999</v>
      </c>
      <c r="IR367" s="1">
        <v>9.1530780000000003E-3</v>
      </c>
      <c r="IS367" s="1">
        <v>3.1659609999999998</v>
      </c>
      <c r="IT367">
        <v>0.51974180000000003</v>
      </c>
      <c r="IU367">
        <v>23.643380000000001</v>
      </c>
      <c r="IV367" s="1">
        <v>8.3389420000000002E-3</v>
      </c>
      <c r="IW367" s="1">
        <v>2.8824459999999998</v>
      </c>
      <c r="IX367">
        <v>0.51963230000000005</v>
      </c>
      <c r="IY367">
        <v>23.471219999999999</v>
      </c>
      <c r="IZ367" s="1">
        <v>7.599064E-3</v>
      </c>
      <c r="JA367" s="1">
        <v>2.6239050000000002</v>
      </c>
      <c r="JB367">
        <v>0.51954549999999999</v>
      </c>
      <c r="JC367">
        <v>23.305430000000001</v>
      </c>
      <c r="JD367" s="1">
        <v>6.9233860000000001E-3</v>
      </c>
      <c r="JE367" s="1">
        <v>2.388182</v>
      </c>
      <c r="JF367">
        <v>0.51947359999999998</v>
      </c>
      <c r="JG367">
        <v>23.75179</v>
      </c>
      <c r="JH367" s="1">
        <v>6.3092139999999996E-3</v>
      </c>
      <c r="JI367" s="1">
        <v>2.1745040000000002</v>
      </c>
      <c r="JJ367">
        <v>0.51923260000000004</v>
      </c>
      <c r="JK367">
        <v>24.5137</v>
      </c>
      <c r="JL367" s="1">
        <v>5.7497479999999998E-3</v>
      </c>
      <c r="JM367" s="1">
        <v>1.980801</v>
      </c>
      <c r="JN367">
        <v>0.51862359999999996</v>
      </c>
      <c r="JO367">
        <v>25.359829999999999</v>
      </c>
      <c r="JP367" s="1">
        <v>5.2385299999999999E-3</v>
      </c>
      <c r="JQ367" s="1">
        <v>1.8056449999999999</v>
      </c>
      <c r="JR367">
        <v>0.51787609999999995</v>
      </c>
      <c r="JS367">
        <v>26.254270000000002</v>
      </c>
      <c r="JT367" s="1">
        <v>4.7675900000000004E-3</v>
      </c>
      <c r="JU367" s="1">
        <v>1.645025</v>
      </c>
      <c r="JV367">
        <v>0.51705210000000001</v>
      </c>
      <c r="JW367">
        <v>26.809470000000001</v>
      </c>
      <c r="JX367" s="1">
        <v>4.3238670000000003E-3</v>
      </c>
      <c r="JY367" s="1">
        <v>1.4941789999999999</v>
      </c>
      <c r="JZ367">
        <v>0.51636760000000004</v>
      </c>
      <c r="KA367">
        <v>26.783380000000001</v>
      </c>
      <c r="KB367" s="1">
        <v>3.8965229999999998E-3</v>
      </c>
      <c r="KC367" s="1">
        <v>1.348449</v>
      </c>
      <c r="KD367">
        <v>0.51569719999999997</v>
      </c>
      <c r="KE367">
        <v>26.58351</v>
      </c>
      <c r="KF367" s="1">
        <v>3.4832359999999998E-3</v>
      </c>
      <c r="KG367" s="1">
        <v>1.207425</v>
      </c>
      <c r="KH367">
        <v>0.51511879999999999</v>
      </c>
      <c r="KI367">
        <v>26.225899999999999</v>
      </c>
      <c r="KJ367" s="1">
        <v>3.0896790000000001E-3</v>
      </c>
      <c r="KK367" s="1">
        <v>1.07243</v>
      </c>
      <c r="KL367">
        <v>0.51457430000000004</v>
      </c>
      <c r="KM367">
        <v>26.04767</v>
      </c>
      <c r="KN367" s="1">
        <v>2.7231400000000002E-3</v>
      </c>
      <c r="KO367" s="1">
        <v>0.9465616</v>
      </c>
      <c r="KP367">
        <v>0.51370459999999996</v>
      </c>
      <c r="KQ367">
        <v>25.88655</v>
      </c>
      <c r="KR367" s="1">
        <v>2.3912069999999998E-3</v>
      </c>
      <c r="KS367" s="1">
        <v>0.83285509999999996</v>
      </c>
      <c r="KT367">
        <v>0.5125864</v>
      </c>
      <c r="KU367">
        <v>25.602530000000002</v>
      </c>
      <c r="KV367" s="1">
        <v>2.1014800000000002E-3</v>
      </c>
      <c r="KW367" s="1">
        <v>0.73381929999999995</v>
      </c>
      <c r="KX367">
        <v>0.51120339999999997</v>
      </c>
      <c r="KY367">
        <v>25.371960000000001</v>
      </c>
      <c r="KZ367" s="1">
        <v>1.852603E-3</v>
      </c>
      <c r="LA367" s="1">
        <v>0.64892110000000003</v>
      </c>
      <c r="LB367">
        <v>0.50977050000000002</v>
      </c>
      <c r="LC367">
        <v>25.195969999999999</v>
      </c>
      <c r="LD367" s="1">
        <v>1.6381900000000001E-3</v>
      </c>
      <c r="LE367" s="1">
        <v>0.57582420000000001</v>
      </c>
      <c r="LF367">
        <v>0.50832770000000005</v>
      </c>
      <c r="LG367">
        <v>24.976089999999999</v>
      </c>
      <c r="LH367" s="1">
        <v>1.4495300000000001E-3</v>
      </c>
      <c r="LI367" s="1">
        <v>0.51143899999999998</v>
      </c>
      <c r="LJ367">
        <v>0.50685519999999995</v>
      </c>
      <c r="LK367">
        <v>24.737469999999998</v>
      </c>
      <c r="LL367" s="1">
        <v>1.2789170000000001E-3</v>
      </c>
      <c r="LM367" s="1">
        <v>0.45306039999999997</v>
      </c>
      <c r="LN367">
        <v>0.50541970000000003</v>
      </c>
      <c r="LO367">
        <v>24.563269999999999</v>
      </c>
      <c r="LP367" s="1">
        <v>1.121075E-3</v>
      </c>
      <c r="LQ367" s="1">
        <v>0.39873809999999998</v>
      </c>
      <c r="LR367">
        <v>0.50403569999999998</v>
      </c>
      <c r="LS367">
        <v>24.928550000000001</v>
      </c>
      <c r="LT367" s="1">
        <v>9.7663000000000003E-4</v>
      </c>
      <c r="LU367" s="1">
        <v>0.34874870000000002</v>
      </c>
      <c r="LV367">
        <v>0.502772</v>
      </c>
      <c r="LW367">
        <v>25.562550000000002</v>
      </c>
      <c r="LX367" s="1">
        <v>8.4776420000000005E-4</v>
      </c>
      <c r="LY367" s="1">
        <v>0.30381360000000002</v>
      </c>
      <c r="LZ367">
        <v>0.50183809999999995</v>
      </c>
      <c r="MA367">
        <v>26.34328</v>
      </c>
      <c r="MB367" s="1">
        <v>7.3898970000000003E-4</v>
      </c>
      <c r="MC367" s="1">
        <v>0.26550469999999998</v>
      </c>
      <c r="MD367">
        <v>0.50101280000000004</v>
      </c>
      <c r="ME367">
        <v>27.060099999999998</v>
      </c>
      <c r="MF367" s="1">
        <v>6.5057120000000003E-4</v>
      </c>
      <c r="MG367" s="1">
        <v>0.23419429999999999</v>
      </c>
      <c r="MH367">
        <v>0.50031539999999997</v>
      </c>
      <c r="MI367">
        <v>27.493970000000001</v>
      </c>
      <c r="MJ367" s="1">
        <v>5.8089190000000003E-4</v>
      </c>
      <c r="MK367" s="1">
        <v>0.209423</v>
      </c>
      <c r="ML367">
        <v>0.4996234</v>
      </c>
      <c r="MM367">
        <v>27.373149999999999</v>
      </c>
      <c r="MN367" s="1">
        <v>5.2604069999999999E-4</v>
      </c>
      <c r="MO367" s="1">
        <v>0.1899332</v>
      </c>
      <c r="MP367">
        <v>0.49899939999999998</v>
      </c>
      <c r="MQ367">
        <v>27.10915</v>
      </c>
      <c r="MR367" s="1">
        <v>4.8154609999999999E-4</v>
      </c>
      <c r="MS367" s="1">
        <v>0.1741164</v>
      </c>
      <c r="MT367">
        <v>0.49828070000000002</v>
      </c>
      <c r="MU367">
        <v>26.846630000000001</v>
      </c>
      <c r="MV367" s="1">
        <v>4.437059E-4</v>
      </c>
      <c r="MW367" s="1">
        <v>0.16069720000000001</v>
      </c>
      <c r="MX367">
        <v>0.49756289999999997</v>
      </c>
      <c r="MY367">
        <v>26.76932</v>
      </c>
      <c r="MZ367" s="1">
        <v>4.1027110000000001E-4</v>
      </c>
      <c r="NA367" s="1">
        <v>0.14884600000000001</v>
      </c>
      <c r="NB367">
        <v>0.4967724</v>
      </c>
      <c r="NC367">
        <v>26.86261</v>
      </c>
      <c r="ND367" s="1">
        <v>3.8022940000000002E-4</v>
      </c>
      <c r="NE367" s="1">
        <v>0.13819780000000001</v>
      </c>
      <c r="NF367">
        <v>0.4967724</v>
      </c>
      <c r="NG367">
        <v>26.86261</v>
      </c>
      <c r="NH367" s="1">
        <v>3.8022940000000002E-4</v>
      </c>
      <c r="NI367" s="1">
        <v>0.13819780000000001</v>
      </c>
      <c r="NJ367">
        <v>0.4967724</v>
      </c>
      <c r="NK367">
        <v>26.86261</v>
      </c>
      <c r="NL367" s="1">
        <v>3.8022940000000002E-4</v>
      </c>
      <c r="NM367" s="1">
        <v>0.13819780000000001</v>
      </c>
      <c r="NN367">
        <v>0.4967724</v>
      </c>
      <c r="NO367">
        <v>26.86261</v>
      </c>
      <c r="NP367" s="1">
        <v>3.8022940000000002E-4</v>
      </c>
      <c r="NQ367" s="1">
        <v>0.13819780000000001</v>
      </c>
      <c r="NR367">
        <v>0.4967724</v>
      </c>
      <c r="NS367">
        <v>26.86261</v>
      </c>
      <c r="NT367" s="1">
        <v>3.8022940000000002E-4</v>
      </c>
      <c r="NU367" s="1">
        <v>0.13819780000000001</v>
      </c>
      <c r="NV367">
        <v>0.4967724</v>
      </c>
      <c r="NW367">
        <v>26.86261</v>
      </c>
      <c r="NX367" s="1">
        <v>3.8022940000000002E-4</v>
      </c>
      <c r="NY367" s="1">
        <v>0.13819780000000001</v>
      </c>
      <c r="NZ367">
        <v>0.4967724</v>
      </c>
      <c r="OA367">
        <v>26.86261</v>
      </c>
      <c r="OB367" s="1">
        <v>3.8022940000000002E-4</v>
      </c>
      <c r="OC367" s="1">
        <v>0.13819780000000001</v>
      </c>
      <c r="OD367">
        <v>0.4967724</v>
      </c>
      <c r="OE367">
        <v>26.86261</v>
      </c>
      <c r="OF367" s="1">
        <v>3.8022940000000002E-4</v>
      </c>
      <c r="OG367" s="1">
        <v>0.13819780000000001</v>
      </c>
      <c r="OH367">
        <v>0.4967724</v>
      </c>
      <c r="OI367">
        <v>26.86261</v>
      </c>
      <c r="OJ367" s="1">
        <v>3.8022940000000002E-4</v>
      </c>
      <c r="OK367" s="1">
        <v>0.13819780000000001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1.18649</v>
      </c>
      <c r="G368">
        <v>21.20438</v>
      </c>
      <c r="H368">
        <v>0</v>
      </c>
      <c r="I368">
        <v>0</v>
      </c>
      <c r="J368">
        <v>1.1826209999999999</v>
      </c>
      <c r="K368">
        <v>21.539439999999999</v>
      </c>
      <c r="L368">
        <v>0</v>
      </c>
      <c r="M368">
        <v>0</v>
      </c>
      <c r="N368">
        <v>1.1786399999999999</v>
      </c>
      <c r="O368">
        <v>21.779689999999999</v>
      </c>
      <c r="P368">
        <v>0</v>
      </c>
      <c r="Q368">
        <v>0</v>
      </c>
      <c r="R368">
        <v>1.17448</v>
      </c>
      <c r="S368">
        <v>22.0533</v>
      </c>
      <c r="T368">
        <v>0</v>
      </c>
      <c r="U368">
        <v>0</v>
      </c>
      <c r="V368">
        <v>1.170223</v>
      </c>
      <c r="W368">
        <v>22.585760000000001</v>
      </c>
      <c r="X368">
        <v>0</v>
      </c>
      <c r="Y368">
        <v>0</v>
      </c>
      <c r="Z368">
        <v>1.166194</v>
      </c>
      <c r="AA368">
        <v>22.765029999999999</v>
      </c>
      <c r="AB368">
        <v>0</v>
      </c>
      <c r="AC368">
        <v>0</v>
      </c>
      <c r="AD368">
        <v>1.1618949999999999</v>
      </c>
      <c r="AE368">
        <v>22.67024</v>
      </c>
      <c r="AF368">
        <v>0</v>
      </c>
      <c r="AG368">
        <v>0</v>
      </c>
      <c r="AH368">
        <v>1.157527</v>
      </c>
      <c r="AI368">
        <v>22.475100000000001</v>
      </c>
      <c r="AJ368">
        <v>0</v>
      </c>
      <c r="AK368">
        <v>0</v>
      </c>
      <c r="AL368">
        <v>1.1532009999999999</v>
      </c>
      <c r="AM368">
        <v>22.070920000000001</v>
      </c>
      <c r="AN368">
        <v>0</v>
      </c>
      <c r="AO368">
        <v>0</v>
      </c>
      <c r="AP368">
        <v>1.1490629999999999</v>
      </c>
      <c r="AQ368">
        <v>22.067519999999998</v>
      </c>
      <c r="AR368">
        <v>0</v>
      </c>
      <c r="AS368">
        <v>0</v>
      </c>
      <c r="AT368">
        <v>1.144871</v>
      </c>
      <c r="AU368">
        <v>22.20215</v>
      </c>
      <c r="AV368">
        <v>0</v>
      </c>
      <c r="AW368">
        <v>0</v>
      </c>
      <c r="AX368">
        <v>1.140808</v>
      </c>
      <c r="AY368">
        <v>22.35116</v>
      </c>
      <c r="AZ368">
        <v>0</v>
      </c>
      <c r="BA368">
        <v>0</v>
      </c>
      <c r="BB368">
        <v>1.136574</v>
      </c>
      <c r="BC368">
        <v>22.70993</v>
      </c>
      <c r="BD368">
        <v>0</v>
      </c>
      <c r="BE368">
        <v>0</v>
      </c>
      <c r="BF368">
        <v>1.1331420000000001</v>
      </c>
      <c r="BG368">
        <v>22.84591</v>
      </c>
      <c r="BH368">
        <v>0</v>
      </c>
      <c r="BI368">
        <v>0</v>
      </c>
      <c r="BJ368">
        <v>1.1293500000000001</v>
      </c>
      <c r="BK368">
        <v>22.756830000000001</v>
      </c>
      <c r="BL368">
        <v>0</v>
      </c>
      <c r="BM368">
        <v>0</v>
      </c>
      <c r="BN368">
        <v>1.1254150000000001</v>
      </c>
      <c r="BO368">
        <v>22.577010000000001</v>
      </c>
      <c r="BP368">
        <v>0</v>
      </c>
      <c r="BQ368">
        <v>0</v>
      </c>
      <c r="BR368">
        <v>1.121381</v>
      </c>
      <c r="BS368">
        <v>22.27101</v>
      </c>
      <c r="BT368">
        <v>0</v>
      </c>
      <c r="BU368">
        <v>0</v>
      </c>
      <c r="BV368">
        <v>1.1173059999999999</v>
      </c>
      <c r="BW368">
        <v>21.960149999999999</v>
      </c>
      <c r="BX368">
        <v>9.9877290000000006E-34</v>
      </c>
      <c r="BY368">
        <v>6.7201289999999999E-32</v>
      </c>
      <c r="BZ368">
        <v>1.1132930000000001</v>
      </c>
      <c r="CA368">
        <v>21.97814</v>
      </c>
      <c r="CB368">
        <v>6.9196409999999999E-24</v>
      </c>
      <c r="CC368" s="1">
        <v>5.144365E-22</v>
      </c>
      <c r="CD368">
        <v>1.1094390000000001</v>
      </c>
      <c r="CE368">
        <v>21.961559999999999</v>
      </c>
      <c r="CF368" s="1">
        <v>1.4014929999999999E-17</v>
      </c>
      <c r="CG368" s="1">
        <v>1.015886E-15</v>
      </c>
      <c r="CH368">
        <v>1.1057189999999999</v>
      </c>
      <c r="CI368">
        <v>22.029229999999998</v>
      </c>
      <c r="CJ368" s="1">
        <v>3.653858E-12</v>
      </c>
      <c r="CK368" s="1">
        <v>2.7916020000000001E-10</v>
      </c>
      <c r="CL368">
        <v>1.1021240000000001</v>
      </c>
      <c r="CM368">
        <v>21.984190000000002</v>
      </c>
      <c r="CN368" s="1">
        <v>9.7156820000000003E-9</v>
      </c>
      <c r="CO368" s="1">
        <v>7.6027480000000001E-7</v>
      </c>
      <c r="CP368">
        <v>1.0985990000000001</v>
      </c>
      <c r="CQ368">
        <v>21.92914</v>
      </c>
      <c r="CR368" s="1">
        <v>3.8852039999999998E-6</v>
      </c>
      <c r="CS368" s="1">
        <v>3.0966849999999998E-4</v>
      </c>
      <c r="CT368">
        <v>1.094943</v>
      </c>
      <c r="CU368">
        <v>21.76099</v>
      </c>
      <c r="CV368" s="1">
        <v>4.2341699999999999E-4</v>
      </c>
      <c r="CW368" s="1">
        <v>3.4270660000000001E-2</v>
      </c>
      <c r="CX368">
        <v>1.0911919999999999</v>
      </c>
      <c r="CY368">
        <v>21.41085</v>
      </c>
      <c r="CZ368" s="1">
        <v>1.6903519999999998E-2</v>
      </c>
      <c r="DA368" s="1">
        <v>1.3857090000000001</v>
      </c>
      <c r="DB368">
        <v>1.087264</v>
      </c>
      <c r="DC368">
        <v>21.088349999999998</v>
      </c>
      <c r="DD368" s="1">
        <v>0.29527569999999997</v>
      </c>
      <c r="DE368" s="1">
        <v>24.512360000000001</v>
      </c>
      <c r="DF368">
        <v>1.083188</v>
      </c>
      <c r="DG368">
        <v>21.028839999999999</v>
      </c>
      <c r="DH368" s="1">
        <v>2.5643129999999998</v>
      </c>
      <c r="DI368">
        <v>215.25829999999999</v>
      </c>
      <c r="DJ368">
        <v>1.078959</v>
      </c>
      <c r="DK368">
        <v>21.060669999999998</v>
      </c>
      <c r="DL368" s="1">
        <v>12.182040000000001</v>
      </c>
      <c r="DM368">
        <v>1033.8710000000001</v>
      </c>
      <c r="DN368">
        <v>1.074368</v>
      </c>
      <c r="DO368">
        <v>21.255230000000001</v>
      </c>
      <c r="DP368">
        <v>34.167789999999997</v>
      </c>
      <c r="DQ368">
        <v>2930.04</v>
      </c>
      <c r="DR368">
        <v>1.069372</v>
      </c>
      <c r="DS368">
        <v>21.222529999999999</v>
      </c>
      <c r="DT368">
        <v>60.411119999999997</v>
      </c>
      <c r="DU368">
        <v>5234.2669999999998</v>
      </c>
      <c r="DV368">
        <v>1.063868</v>
      </c>
      <c r="DW368">
        <v>21.09451</v>
      </c>
      <c r="DX368">
        <v>71.449489999999997</v>
      </c>
      <c r="DY368">
        <v>6254.2719999999999</v>
      </c>
      <c r="DZ368">
        <v>1.0582929999999999</v>
      </c>
      <c r="EA368">
        <v>21.04419</v>
      </c>
      <c r="EB368">
        <v>59.434829999999998</v>
      </c>
      <c r="EC368">
        <v>5252.683</v>
      </c>
      <c r="ED368">
        <v>1.0528690000000001</v>
      </c>
      <c r="EE368">
        <v>20.922350000000002</v>
      </c>
      <c r="EF368">
        <v>36.439639999999997</v>
      </c>
      <c r="EG368">
        <v>3249.5659999999998</v>
      </c>
      <c r="EH368">
        <v>1.0485329999999999</v>
      </c>
      <c r="EI368">
        <v>21.020820000000001</v>
      </c>
      <c r="EJ368">
        <v>17.104310000000002</v>
      </c>
      <c r="EK368">
        <v>1537.1220000000001</v>
      </c>
      <c r="EL368">
        <v>1.0434570000000001</v>
      </c>
      <c r="EM368">
        <v>21.12932</v>
      </c>
      <c r="EN368">
        <v>6.3611079999999998</v>
      </c>
      <c r="EO368">
        <v>576.45249999999999</v>
      </c>
      <c r="EP368">
        <v>1.0377700000000001</v>
      </c>
      <c r="EQ368">
        <v>21.118590000000001</v>
      </c>
      <c r="ER368">
        <v>1.9564809999999999</v>
      </c>
      <c r="ES368">
        <v>178.74279999999999</v>
      </c>
      <c r="ET368">
        <v>1.031663</v>
      </c>
      <c r="EU368">
        <v>21.3523</v>
      </c>
      <c r="EV368">
        <v>0.53636159999999999</v>
      </c>
      <c r="EW368">
        <v>49.330190000000002</v>
      </c>
      <c r="EX368">
        <v>1.0252300000000001</v>
      </c>
      <c r="EY368">
        <v>21.48357</v>
      </c>
      <c r="EZ368">
        <v>0.15972049999999999</v>
      </c>
      <c r="FA368">
        <v>14.702669999999999</v>
      </c>
      <c r="FB368">
        <v>1.018554</v>
      </c>
      <c r="FC368">
        <v>21.247409999999999</v>
      </c>
      <c r="FD368">
        <v>7.3688480000000001E-2</v>
      </c>
      <c r="FE368">
        <v>6.7503510000000002</v>
      </c>
      <c r="FF368">
        <v>1.011992</v>
      </c>
      <c r="FG368">
        <v>21.009160000000001</v>
      </c>
      <c r="FH368">
        <v>5.561203E-2</v>
      </c>
      <c r="FI368">
        <v>5.0875079999999997</v>
      </c>
      <c r="FJ368">
        <v>1.0050589999999999</v>
      </c>
      <c r="FK368">
        <v>20.822839999999999</v>
      </c>
      <c r="FL368">
        <v>5.1915389999999999E-2</v>
      </c>
      <c r="FM368">
        <v>4.7707249999999997</v>
      </c>
      <c r="FN368">
        <v>0.99874850000000004</v>
      </c>
      <c r="FO368">
        <v>21.07601</v>
      </c>
      <c r="FP368">
        <v>5.0678389999999997E-2</v>
      </c>
      <c r="FQ368">
        <v>4.6843300000000001</v>
      </c>
      <c r="FR368">
        <v>0.99258360000000001</v>
      </c>
      <c r="FS368">
        <v>21.588740000000001</v>
      </c>
      <c r="FT368">
        <v>4.9314879999999998E-2</v>
      </c>
      <c r="FU368">
        <v>4.5863449999999997</v>
      </c>
      <c r="FV368">
        <v>0.98672179999999998</v>
      </c>
      <c r="FW368">
        <v>22.162759999999999</v>
      </c>
      <c r="FX368" s="1">
        <v>4.7156940000000001E-2</v>
      </c>
      <c r="FY368">
        <v>4.4114639999999996</v>
      </c>
      <c r="FZ368">
        <v>0.98102029999999996</v>
      </c>
      <c r="GA368">
        <v>22.740300000000001</v>
      </c>
      <c r="GB368" s="1">
        <v>4.4225140000000003E-2</v>
      </c>
      <c r="GC368" s="1">
        <v>4.1604760000000001</v>
      </c>
      <c r="GD368">
        <v>0.97551679999999996</v>
      </c>
      <c r="GE368">
        <v>22.947800000000001</v>
      </c>
      <c r="GF368" s="1">
        <v>4.0890669999999997E-2</v>
      </c>
      <c r="GG368" s="1">
        <v>3.8663569999999998</v>
      </c>
      <c r="GH368">
        <v>0.97047050000000001</v>
      </c>
      <c r="GI368">
        <v>22.73827</v>
      </c>
      <c r="GJ368" s="1">
        <v>3.7493980000000003E-2</v>
      </c>
      <c r="GK368" s="1">
        <v>3.5619710000000002</v>
      </c>
      <c r="GL368">
        <v>0.96519569999999999</v>
      </c>
      <c r="GM368">
        <v>22.46442</v>
      </c>
      <c r="GN368" s="1">
        <v>3.422331E-2</v>
      </c>
      <c r="GO368" s="1">
        <v>3.2678029999999998</v>
      </c>
      <c r="GP368">
        <v>0.96103050000000001</v>
      </c>
      <c r="GQ368">
        <v>22.136040000000001</v>
      </c>
      <c r="GR368" s="1">
        <v>3.1177489999999999E-2</v>
      </c>
      <c r="GS368" s="1">
        <v>2.9890659999999998</v>
      </c>
      <c r="GT368">
        <v>0.95743780000000001</v>
      </c>
      <c r="GU368">
        <v>22.24428</v>
      </c>
      <c r="GV368" s="1">
        <v>2.83746E-2</v>
      </c>
      <c r="GW368" s="1">
        <v>2.7291979999999998</v>
      </c>
      <c r="GX368">
        <v>0.9540748</v>
      </c>
      <c r="GY368">
        <v>22.647349999999999</v>
      </c>
      <c r="GZ368" s="1">
        <v>2.5817969999999999E-2</v>
      </c>
      <c r="HA368" s="1">
        <v>2.491072</v>
      </c>
      <c r="HB368">
        <v>0.95071570000000005</v>
      </c>
      <c r="HC368">
        <v>23.18216</v>
      </c>
      <c r="HD368" s="1">
        <v>2.3468820000000001E-2</v>
      </c>
      <c r="HE368" s="1">
        <v>2.2711199999999998</v>
      </c>
      <c r="HF368">
        <v>0.94783989999999996</v>
      </c>
      <c r="HG368">
        <v>23.770099999999999</v>
      </c>
      <c r="HH368" s="1">
        <v>2.1346299999999999E-2</v>
      </c>
      <c r="HI368" s="1">
        <v>2.0705200000000001</v>
      </c>
      <c r="HJ368">
        <v>0.94520360000000003</v>
      </c>
      <c r="HK368">
        <v>24.048359999999999</v>
      </c>
      <c r="HL368" s="1">
        <v>1.94117E-2</v>
      </c>
      <c r="HM368" s="1">
        <v>1.8865270000000001</v>
      </c>
      <c r="HN368">
        <v>0.94296100000000005</v>
      </c>
      <c r="HO368">
        <v>23.89611</v>
      </c>
      <c r="HP368" s="1">
        <v>1.7674180000000001E-2</v>
      </c>
      <c r="HQ368" s="1">
        <v>1.7203299999999999</v>
      </c>
      <c r="HR368">
        <v>0.94047029999999998</v>
      </c>
      <c r="HS368">
        <v>23.613569999999999</v>
      </c>
      <c r="HT368" s="1">
        <v>1.6074209999999998E-2</v>
      </c>
      <c r="HU368" s="1">
        <v>1.566889</v>
      </c>
      <c r="HV368">
        <v>0.93709659999999995</v>
      </c>
      <c r="HW368">
        <v>23.206420000000001</v>
      </c>
      <c r="HX368" s="1">
        <v>1.4652099999999999E-2</v>
      </c>
      <c r="HY368" s="1">
        <v>1.4316279999999999</v>
      </c>
      <c r="HZ368">
        <v>0.934666</v>
      </c>
      <c r="IA368">
        <v>23.14537</v>
      </c>
      <c r="IB368" s="1">
        <v>1.3371579999999999E-2</v>
      </c>
      <c r="IC368" s="1">
        <v>1.308819</v>
      </c>
      <c r="ID368">
        <v>0.93276939999999997</v>
      </c>
      <c r="IE368">
        <v>22.843969999999999</v>
      </c>
      <c r="IF368" s="1">
        <v>1.220253E-2</v>
      </c>
      <c r="IG368" s="1">
        <v>1.1958869999999999</v>
      </c>
      <c r="IH368">
        <v>0.93093979999999998</v>
      </c>
      <c r="II368">
        <v>22.98441</v>
      </c>
      <c r="IJ368" s="1">
        <v>1.1131240000000001E-2</v>
      </c>
      <c r="IK368" s="1">
        <v>1.0924259999999999</v>
      </c>
      <c r="IL368">
        <v>0.92837899999999995</v>
      </c>
      <c r="IM368">
        <v>23.3993</v>
      </c>
      <c r="IN368" s="1">
        <v>1.014493E-2</v>
      </c>
      <c r="IO368" s="1">
        <v>0.99752079999999999</v>
      </c>
      <c r="IP368">
        <v>0.92625170000000001</v>
      </c>
      <c r="IQ368">
        <v>23.665019999999998</v>
      </c>
      <c r="IR368" s="1">
        <v>9.2445540000000003E-3</v>
      </c>
      <c r="IS368" s="1">
        <v>0.91032239999999998</v>
      </c>
      <c r="IT368">
        <v>0.924396</v>
      </c>
      <c r="IU368">
        <v>23.63</v>
      </c>
      <c r="IV368" s="1">
        <v>8.4230699999999995E-3</v>
      </c>
      <c r="IW368" s="1">
        <v>0.8304087</v>
      </c>
      <c r="IX368">
        <v>0.92306489999999997</v>
      </c>
      <c r="IY368">
        <v>23.465699999999998</v>
      </c>
      <c r="IZ368" s="1">
        <v>7.6760229999999997E-3</v>
      </c>
      <c r="JA368" s="1">
        <v>0.75719479999999995</v>
      </c>
      <c r="JB368">
        <v>0.92191199999999995</v>
      </c>
      <c r="JC368">
        <v>23.311699999999998</v>
      </c>
      <c r="JD368" s="1">
        <v>6.9935570000000001E-3</v>
      </c>
      <c r="JE368" s="1">
        <v>0.69018710000000005</v>
      </c>
      <c r="JF368">
        <v>0.92093259999999999</v>
      </c>
      <c r="JG368">
        <v>23.748909999999999</v>
      </c>
      <c r="JH368" s="1">
        <v>6.3731949999999999E-3</v>
      </c>
      <c r="JI368" s="1">
        <v>0.62923459999999998</v>
      </c>
      <c r="JJ368">
        <v>0.9196917</v>
      </c>
      <c r="JK368">
        <v>24.50675</v>
      </c>
      <c r="JL368" s="1">
        <v>5.8076739999999996E-3</v>
      </c>
      <c r="JM368" s="1">
        <v>0.57384170000000001</v>
      </c>
      <c r="JN368">
        <v>0.91768609999999995</v>
      </c>
      <c r="JO368">
        <v>25.34526</v>
      </c>
      <c r="JP368" s="1">
        <v>5.291118E-3</v>
      </c>
      <c r="JQ368" s="1">
        <v>0.52376869999999998</v>
      </c>
      <c r="JR368">
        <v>0.91538520000000001</v>
      </c>
      <c r="JS368">
        <v>26.222000000000001</v>
      </c>
      <c r="JT368" s="1">
        <v>4.8165400000000002E-3</v>
      </c>
      <c r="JU368" s="1">
        <v>0.47792990000000002</v>
      </c>
      <c r="JV368">
        <v>0.91292759999999995</v>
      </c>
      <c r="JW368">
        <v>26.777509999999999</v>
      </c>
      <c r="JX368" s="1">
        <v>4.3705310000000004E-3</v>
      </c>
      <c r="JY368" s="1">
        <v>0.43490810000000002</v>
      </c>
      <c r="JZ368">
        <v>0.91067980000000004</v>
      </c>
      <c r="KA368">
        <v>26.770109999999999</v>
      </c>
      <c r="KB368" s="1">
        <v>3.9414080000000004E-3</v>
      </c>
      <c r="KC368" s="1">
        <v>0.39331070000000001</v>
      </c>
      <c r="KD368">
        <v>0.90855050000000004</v>
      </c>
      <c r="KE368">
        <v>26.58445</v>
      </c>
      <c r="KF368" s="1">
        <v>3.5271159999999998E-3</v>
      </c>
      <c r="KG368" s="1">
        <v>0.3529852</v>
      </c>
      <c r="KH368">
        <v>0.9066208</v>
      </c>
      <c r="KI368">
        <v>26.25074</v>
      </c>
      <c r="KJ368" s="1">
        <v>3.1312710000000001E-3</v>
      </c>
      <c r="KK368" s="1">
        <v>0.31416899999999998</v>
      </c>
      <c r="KL368">
        <v>0.90479739999999997</v>
      </c>
      <c r="KM368">
        <v>26.08718</v>
      </c>
      <c r="KN368" s="1">
        <v>2.7613300000000002E-3</v>
      </c>
      <c r="KO368" s="1">
        <v>0.27777800000000002</v>
      </c>
      <c r="KP368">
        <v>0.9023584</v>
      </c>
      <c r="KQ368">
        <v>25.933319999999998</v>
      </c>
      <c r="KR368" s="1">
        <v>2.4252729999999999E-3</v>
      </c>
      <c r="KS368" s="1">
        <v>0.24477750000000001</v>
      </c>
      <c r="KT368">
        <v>0.89934400000000003</v>
      </c>
      <c r="KU368">
        <v>25.643190000000001</v>
      </c>
      <c r="KV368" s="1">
        <v>2.1309290000000002E-3</v>
      </c>
      <c r="KW368" s="1">
        <v>0.21594340000000001</v>
      </c>
      <c r="KX368">
        <v>0.89573029999999998</v>
      </c>
      <c r="KY368">
        <v>25.39378</v>
      </c>
      <c r="KZ368" s="1">
        <v>1.8778320000000001E-3</v>
      </c>
      <c r="LA368" s="1">
        <v>0.19120909999999999</v>
      </c>
      <c r="LB368">
        <v>0.89193</v>
      </c>
      <c r="LC368">
        <v>25.203980000000001</v>
      </c>
      <c r="LD368" s="1">
        <v>1.660047E-3</v>
      </c>
      <c r="LE368" s="1">
        <v>0.16993169999999999</v>
      </c>
      <c r="LF368">
        <v>0.88799470000000003</v>
      </c>
      <c r="LG368">
        <v>24.977640000000001</v>
      </c>
      <c r="LH368" s="1">
        <v>1.469068E-3</v>
      </c>
      <c r="LI368" s="1">
        <v>0.15123449999999999</v>
      </c>
      <c r="LJ368">
        <v>0.88403600000000004</v>
      </c>
      <c r="LK368">
        <v>24.739360000000001</v>
      </c>
      <c r="LL368" s="1">
        <v>1.296841E-3</v>
      </c>
      <c r="LM368" s="1">
        <v>0.13429340000000001</v>
      </c>
      <c r="LN368">
        <v>0.88017040000000002</v>
      </c>
      <c r="LO368">
        <v>24.572679999999998</v>
      </c>
      <c r="LP368" s="1">
        <v>1.1378E-3</v>
      </c>
      <c r="LQ368" s="1">
        <v>0.11851200000000001</v>
      </c>
      <c r="LR368">
        <v>0.87636460000000005</v>
      </c>
      <c r="LS368">
        <v>24.928180000000001</v>
      </c>
      <c r="LT368" s="1">
        <v>9.919575999999999E-4</v>
      </c>
      <c r="LU368" s="1">
        <v>0.1039263</v>
      </c>
      <c r="LV368">
        <v>0.87289939999999999</v>
      </c>
      <c r="LW368">
        <v>25.55837</v>
      </c>
      <c r="LX368" s="1">
        <v>8.6126720000000005E-4</v>
      </c>
      <c r="LY368" s="1">
        <v>9.0719590000000003E-2</v>
      </c>
      <c r="LZ368">
        <v>0.87010399999999999</v>
      </c>
      <c r="MA368">
        <v>26.339259999999999</v>
      </c>
      <c r="MB368" s="1">
        <v>7.5032359999999999E-4</v>
      </c>
      <c r="MC368" s="1">
        <v>7.9375539999999994E-2</v>
      </c>
      <c r="MD368">
        <v>0.86763429999999997</v>
      </c>
      <c r="ME368">
        <v>27.042739999999998</v>
      </c>
      <c r="MF368" s="1">
        <v>6.5968020000000001E-4</v>
      </c>
      <c r="MG368" s="1">
        <v>7.0038069999999994E-2</v>
      </c>
      <c r="MH368">
        <v>0.86548890000000001</v>
      </c>
      <c r="MI368">
        <v>27.480129999999999</v>
      </c>
      <c r="MJ368" s="1">
        <v>5.880382E-4</v>
      </c>
      <c r="MK368" s="1">
        <v>6.2620549999999997E-2</v>
      </c>
      <c r="ML368">
        <v>0.86346060000000002</v>
      </c>
      <c r="MM368">
        <v>27.37</v>
      </c>
      <c r="MN368" s="1">
        <v>5.3172530000000003E-4</v>
      </c>
      <c r="MO368" s="1">
        <v>5.6785700000000001E-2</v>
      </c>
      <c r="MP368">
        <v>0.86159989999999997</v>
      </c>
      <c r="MQ368">
        <v>27.110849999999999</v>
      </c>
      <c r="MR368" s="1">
        <v>4.8623770000000001E-4</v>
      </c>
      <c r="MS368" s="1">
        <v>5.2067380000000003E-2</v>
      </c>
      <c r="MT368">
        <v>0.85957640000000002</v>
      </c>
      <c r="MU368">
        <v>26.858879999999999</v>
      </c>
      <c r="MV368" s="1">
        <v>4.4778150000000002E-4</v>
      </c>
      <c r="MW368" s="1">
        <v>4.8082649999999998E-2</v>
      </c>
      <c r="MX368">
        <v>0.85757819999999996</v>
      </c>
      <c r="MY368">
        <v>26.794219999999999</v>
      </c>
      <c r="MZ368" s="1">
        <v>4.1390920000000002E-4</v>
      </c>
      <c r="NA368" s="1">
        <v>4.4572769999999998E-2</v>
      </c>
      <c r="NB368">
        <v>0.85546759999999999</v>
      </c>
      <c r="NC368">
        <v>26.894749999999998</v>
      </c>
      <c r="ND368" s="1">
        <v>3.835062E-4</v>
      </c>
      <c r="NE368" s="1">
        <v>4.1419659999999997E-2</v>
      </c>
      <c r="NF368">
        <v>0.85546759999999999</v>
      </c>
      <c r="NG368">
        <v>26.894749999999998</v>
      </c>
      <c r="NH368" s="1">
        <v>3.835062E-4</v>
      </c>
      <c r="NI368" s="1">
        <v>4.1419659999999997E-2</v>
      </c>
      <c r="NJ368">
        <v>0.85546759999999999</v>
      </c>
      <c r="NK368">
        <v>26.894749999999998</v>
      </c>
      <c r="NL368" s="1">
        <v>3.835062E-4</v>
      </c>
      <c r="NM368" s="1">
        <v>4.1419659999999997E-2</v>
      </c>
      <c r="NN368">
        <v>0.85546759999999999</v>
      </c>
      <c r="NO368">
        <v>26.894749999999998</v>
      </c>
      <c r="NP368" s="1">
        <v>3.835062E-4</v>
      </c>
      <c r="NQ368" s="1">
        <v>4.1419659999999997E-2</v>
      </c>
      <c r="NR368">
        <v>0.85546759999999999</v>
      </c>
      <c r="NS368">
        <v>26.894749999999998</v>
      </c>
      <c r="NT368" s="1">
        <v>3.835062E-4</v>
      </c>
      <c r="NU368" s="1">
        <v>4.1419659999999997E-2</v>
      </c>
      <c r="NV368">
        <v>0.85546759999999999</v>
      </c>
      <c r="NW368">
        <v>26.894749999999998</v>
      </c>
      <c r="NX368" s="1">
        <v>3.835062E-4</v>
      </c>
      <c r="NY368" s="1">
        <v>4.1419659999999997E-2</v>
      </c>
      <c r="NZ368">
        <v>0.85546759999999999</v>
      </c>
      <c r="OA368">
        <v>26.894749999999998</v>
      </c>
      <c r="OB368" s="1">
        <v>3.835062E-4</v>
      </c>
      <c r="OC368" s="1">
        <v>4.1419659999999997E-2</v>
      </c>
      <c r="OD368">
        <v>0.85546759999999999</v>
      </c>
      <c r="OE368">
        <v>26.894749999999998</v>
      </c>
      <c r="OF368" s="1">
        <v>3.835062E-4</v>
      </c>
      <c r="OG368" s="1">
        <v>4.1419659999999997E-2</v>
      </c>
      <c r="OH368">
        <v>0.85546759999999999</v>
      </c>
      <c r="OI368">
        <v>26.894749999999998</v>
      </c>
      <c r="OJ368" s="1">
        <v>3.835062E-4</v>
      </c>
      <c r="OK368" s="1">
        <v>4.1419659999999997E-2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0.73021910000000001</v>
      </c>
      <c r="G369">
        <v>21.20438</v>
      </c>
      <c r="H369">
        <v>0</v>
      </c>
      <c r="I369">
        <v>0</v>
      </c>
      <c r="J369">
        <v>0.72723190000000004</v>
      </c>
      <c r="K369">
        <v>21.539459999999998</v>
      </c>
      <c r="L369">
        <v>0</v>
      </c>
      <c r="M369">
        <v>0</v>
      </c>
      <c r="N369">
        <v>0.72417980000000004</v>
      </c>
      <c r="O369">
        <v>21.787009999999999</v>
      </c>
      <c r="P369">
        <v>0</v>
      </c>
      <c r="Q369">
        <v>0</v>
      </c>
      <c r="R369">
        <v>0.72097869999999997</v>
      </c>
      <c r="S369">
        <v>22.0502</v>
      </c>
      <c r="T369">
        <v>0</v>
      </c>
      <c r="U369">
        <v>0</v>
      </c>
      <c r="V369">
        <v>0.71772080000000005</v>
      </c>
      <c r="W369">
        <v>22.56878</v>
      </c>
      <c r="X369">
        <v>0</v>
      </c>
      <c r="Y369">
        <v>0</v>
      </c>
      <c r="Z369">
        <v>0.71458160000000004</v>
      </c>
      <c r="AA369">
        <v>22.753740000000001</v>
      </c>
      <c r="AB369">
        <v>0</v>
      </c>
      <c r="AC369">
        <v>0</v>
      </c>
      <c r="AD369">
        <v>0.71126840000000002</v>
      </c>
      <c r="AE369">
        <v>22.660129999999999</v>
      </c>
      <c r="AF369">
        <v>0</v>
      </c>
      <c r="AG369">
        <v>0</v>
      </c>
      <c r="AH369">
        <v>0.70790850000000005</v>
      </c>
      <c r="AI369">
        <v>22.483720000000002</v>
      </c>
      <c r="AJ369">
        <v>0</v>
      </c>
      <c r="AK369">
        <v>0</v>
      </c>
      <c r="AL369">
        <v>0.70457760000000003</v>
      </c>
      <c r="AM369">
        <v>22.083069999999999</v>
      </c>
      <c r="AN369">
        <v>0</v>
      </c>
      <c r="AO369">
        <v>0</v>
      </c>
      <c r="AP369">
        <v>0.70135530000000001</v>
      </c>
      <c r="AQ369">
        <v>22.08334</v>
      </c>
      <c r="AR369">
        <v>0</v>
      </c>
      <c r="AS369">
        <v>0</v>
      </c>
      <c r="AT369">
        <v>0.69811970000000001</v>
      </c>
      <c r="AU369">
        <v>22.21471</v>
      </c>
      <c r="AV369">
        <v>0</v>
      </c>
      <c r="AW369">
        <v>0</v>
      </c>
      <c r="AX369">
        <v>0.69494590000000001</v>
      </c>
      <c r="AY369">
        <v>22.353300000000001</v>
      </c>
      <c r="AZ369">
        <v>0</v>
      </c>
      <c r="BA369">
        <v>0</v>
      </c>
      <c r="BB369">
        <v>0.69167699999999999</v>
      </c>
      <c r="BC369">
        <v>22.69858</v>
      </c>
      <c r="BD369">
        <v>0</v>
      </c>
      <c r="BE369">
        <v>0</v>
      </c>
      <c r="BF369">
        <v>0.68884820000000002</v>
      </c>
      <c r="BG369">
        <v>22.838229999999999</v>
      </c>
      <c r="BH369">
        <v>0</v>
      </c>
      <c r="BI369">
        <v>0</v>
      </c>
      <c r="BJ369">
        <v>0.68581689999999995</v>
      </c>
      <c r="BK369">
        <v>22.750260000000001</v>
      </c>
      <c r="BL369">
        <v>0</v>
      </c>
      <c r="BM369">
        <v>0</v>
      </c>
      <c r="BN369">
        <v>0.68269740000000001</v>
      </c>
      <c r="BO369">
        <v>22.579540000000001</v>
      </c>
      <c r="BP369">
        <v>0</v>
      </c>
      <c r="BQ369">
        <v>0</v>
      </c>
      <c r="BR369">
        <v>0.67951360000000005</v>
      </c>
      <c r="BS369">
        <v>22.284680000000002</v>
      </c>
      <c r="BT369">
        <v>0</v>
      </c>
      <c r="BU369">
        <v>0</v>
      </c>
      <c r="BV369">
        <v>0.67630509999999999</v>
      </c>
      <c r="BW369">
        <v>21.974830000000001</v>
      </c>
      <c r="BX369">
        <v>2.8985809999999998E-34</v>
      </c>
      <c r="BY369">
        <v>1.080494E-31</v>
      </c>
      <c r="BZ369">
        <v>0.67313049999999996</v>
      </c>
      <c r="CA369">
        <v>21.989000000000001</v>
      </c>
      <c r="CB369">
        <v>4.7086799999999999E-24</v>
      </c>
      <c r="CC369" s="1">
        <v>1.2222640000000001E-21</v>
      </c>
      <c r="CD369">
        <v>0.67007240000000001</v>
      </c>
      <c r="CE369">
        <v>21.966850000000001</v>
      </c>
      <c r="CF369" s="1">
        <v>7.0304160000000006E-18</v>
      </c>
      <c r="CG369" s="1">
        <v>1.8408349999999999E-15</v>
      </c>
      <c r="CH369">
        <v>0.66710910000000001</v>
      </c>
      <c r="CI369">
        <v>22.026489999999999</v>
      </c>
      <c r="CJ369" s="1">
        <v>2.7195329999999999E-12</v>
      </c>
      <c r="CK369" s="1">
        <v>7.5525440000000001E-10</v>
      </c>
      <c r="CL369">
        <v>0.66420509999999999</v>
      </c>
      <c r="CM369">
        <v>21.97795</v>
      </c>
      <c r="CN369" s="1">
        <v>7.8206049999999992E-9</v>
      </c>
      <c r="CO369" s="1">
        <v>2.3060270000000001E-6</v>
      </c>
      <c r="CP369">
        <v>0.66135529999999998</v>
      </c>
      <c r="CQ369">
        <v>21.92165</v>
      </c>
      <c r="CR369" s="1">
        <v>3.2773459999999999E-6</v>
      </c>
      <c r="CS369" s="1">
        <v>1.0114099999999999E-3</v>
      </c>
      <c r="CT369">
        <v>0.658439</v>
      </c>
      <c r="CU369">
        <v>21.760370000000002</v>
      </c>
      <c r="CV369" s="1">
        <v>3.6971600000000002E-4</v>
      </c>
      <c r="CW369" s="1">
        <v>0.11851589999999999</v>
      </c>
      <c r="CX369">
        <v>0.6554219</v>
      </c>
      <c r="CY369">
        <v>21.420490000000001</v>
      </c>
      <c r="CZ369" s="1">
        <v>1.5178789999999999E-2</v>
      </c>
      <c r="DA369" s="1">
        <v>5.0266950000000001</v>
      </c>
      <c r="DB369">
        <v>0.65231320000000004</v>
      </c>
      <c r="DC369">
        <v>21.099119999999999</v>
      </c>
      <c r="DD369" s="1">
        <v>0.27152349999999997</v>
      </c>
      <c r="DE369" s="1">
        <v>92.671959999999999</v>
      </c>
      <c r="DF369">
        <v>0.64909479999999997</v>
      </c>
      <c r="DG369">
        <v>21.035450000000001</v>
      </c>
      <c r="DH369" s="1">
        <v>2.4073950000000002</v>
      </c>
      <c r="DI369">
        <v>844.06619999999998</v>
      </c>
      <c r="DJ369">
        <v>0.64578190000000002</v>
      </c>
      <c r="DK369">
        <v>21.06288</v>
      </c>
      <c r="DL369" s="1">
        <v>11.649089999999999</v>
      </c>
      <c r="DM369">
        <v>4188.4840000000004</v>
      </c>
      <c r="DN369">
        <v>0.64220200000000005</v>
      </c>
      <c r="DO369">
        <v>21.252330000000001</v>
      </c>
      <c r="DP369">
        <v>33.217860000000002</v>
      </c>
      <c r="DQ369">
        <v>12224.76</v>
      </c>
      <c r="DR369">
        <v>0.63832979999999995</v>
      </c>
      <c r="DS369">
        <v>21.218689999999999</v>
      </c>
      <c r="DT369">
        <v>59.60772</v>
      </c>
      <c r="DU369">
        <v>22420.34</v>
      </c>
      <c r="DV369">
        <v>0.63411850000000003</v>
      </c>
      <c r="DW369">
        <v>21.086670000000002</v>
      </c>
      <c r="DX369">
        <v>71.450699999999998</v>
      </c>
      <c r="DY369">
        <v>27433.14</v>
      </c>
      <c r="DZ369">
        <v>0.62980720000000001</v>
      </c>
      <c r="EA369">
        <v>21.0352</v>
      </c>
      <c r="EB369">
        <v>60.147669999999998</v>
      </c>
      <c r="EC369">
        <v>23523.17</v>
      </c>
      <c r="ED369">
        <v>0.62561730000000004</v>
      </c>
      <c r="EE369">
        <v>20.922609999999999</v>
      </c>
      <c r="EF369">
        <v>37.275359999999999</v>
      </c>
      <c r="EG369">
        <v>14825.6</v>
      </c>
      <c r="EH369">
        <v>0.6219209</v>
      </c>
      <c r="EI369">
        <v>21.02197</v>
      </c>
      <c r="EJ369">
        <v>17.668869999999998</v>
      </c>
      <c r="EK369">
        <v>7130.6580000000004</v>
      </c>
      <c r="EL369">
        <v>0.61759940000000002</v>
      </c>
      <c r="EM369">
        <v>21.13494</v>
      </c>
      <c r="EN369">
        <v>6.6277929999999996</v>
      </c>
      <c r="EO369">
        <v>2713.0010000000002</v>
      </c>
      <c r="EP369">
        <v>0.61272769999999999</v>
      </c>
      <c r="EQ369">
        <v>21.123709999999999</v>
      </c>
      <c r="ER369">
        <v>2.0528650000000002</v>
      </c>
      <c r="ES369">
        <v>850.94179999999994</v>
      </c>
      <c r="ET369">
        <v>0.6074754</v>
      </c>
      <c r="EU369">
        <v>21.347020000000001</v>
      </c>
      <c r="EV369">
        <v>0.56440310000000005</v>
      </c>
      <c r="EW369">
        <v>235.83269999999999</v>
      </c>
      <c r="EX369">
        <v>0.6019158</v>
      </c>
      <c r="EY369">
        <v>21.47824</v>
      </c>
      <c r="EZ369">
        <v>0.1665731</v>
      </c>
      <c r="FA369">
        <v>69.176419999999993</v>
      </c>
      <c r="FB369">
        <v>0.59606079999999995</v>
      </c>
      <c r="FC369">
        <v>21.244859999999999</v>
      </c>
      <c r="FD369">
        <v>7.5182250000000006E-2</v>
      </c>
      <c r="FE369">
        <v>30.548190000000002</v>
      </c>
      <c r="FF369">
        <v>0.59004840000000003</v>
      </c>
      <c r="FG369">
        <v>21.005849999999999</v>
      </c>
      <c r="FH369">
        <v>5.5900680000000001E-2</v>
      </c>
      <c r="FI369">
        <v>22.404669999999999</v>
      </c>
      <c r="FJ369">
        <v>0.58370469999999997</v>
      </c>
      <c r="FK369">
        <v>20.825310000000002</v>
      </c>
      <c r="FL369">
        <v>5.1966819999999997E-2</v>
      </c>
      <c r="FM369">
        <v>20.831569999999999</v>
      </c>
      <c r="FN369">
        <v>0.57774300000000001</v>
      </c>
      <c r="FO369">
        <v>21.07602</v>
      </c>
      <c r="FP369">
        <v>5.070496E-2</v>
      </c>
      <c r="FQ369">
        <v>20.41489</v>
      </c>
      <c r="FR369">
        <v>0.57197089999999995</v>
      </c>
      <c r="FS369">
        <v>21.582989999999999</v>
      </c>
      <c r="FT369" s="1">
        <v>4.9365819999999998E-2</v>
      </c>
      <c r="FU369">
        <v>19.981829999999999</v>
      </c>
      <c r="FV369">
        <v>0.56641350000000001</v>
      </c>
      <c r="FW369">
        <v>22.156790000000001</v>
      </c>
      <c r="FX369">
        <v>4.7247589999999999E-2</v>
      </c>
      <c r="FY369">
        <v>19.22729</v>
      </c>
      <c r="FZ369">
        <v>0.56100119999999998</v>
      </c>
      <c r="GA369">
        <v>22.724399999999999</v>
      </c>
      <c r="GB369" s="1">
        <v>4.4345160000000002E-2</v>
      </c>
      <c r="GC369">
        <v>18.138950000000001</v>
      </c>
      <c r="GD369">
        <v>0.55571309999999996</v>
      </c>
      <c r="GE369">
        <v>22.936620000000001</v>
      </c>
      <c r="GF369" s="1">
        <v>4.1023749999999998E-2</v>
      </c>
      <c r="GG369" s="1">
        <v>16.854140000000001</v>
      </c>
      <c r="GH369">
        <v>0.55071409999999998</v>
      </c>
      <c r="GI369">
        <v>22.735620000000001</v>
      </c>
      <c r="GJ369" s="1">
        <v>3.7629509999999998E-2</v>
      </c>
      <c r="GK369" s="1">
        <v>15.51971</v>
      </c>
      <c r="GL369">
        <v>0.54544740000000003</v>
      </c>
      <c r="GM369">
        <v>22.467320000000001</v>
      </c>
      <c r="GN369" s="1">
        <v>3.4353740000000001E-2</v>
      </c>
      <c r="GO369" s="1">
        <v>14.227270000000001</v>
      </c>
      <c r="GP369">
        <v>0.54074409999999995</v>
      </c>
      <c r="GQ369">
        <v>22.152619999999999</v>
      </c>
      <c r="GR369" s="1">
        <v>3.1301629999999997E-2</v>
      </c>
      <c r="GS369" s="1">
        <v>13.00093</v>
      </c>
      <c r="GT369">
        <v>0.53637489999999999</v>
      </c>
      <c r="GU369">
        <v>22.257280000000002</v>
      </c>
      <c r="GV369" s="1">
        <v>2.848972E-2</v>
      </c>
      <c r="GW369" s="1">
        <v>11.856669999999999</v>
      </c>
      <c r="GX369">
        <v>0.53227020000000003</v>
      </c>
      <c r="GY369">
        <v>22.64967</v>
      </c>
      <c r="GZ369" s="1">
        <v>2.5924829999999999E-2</v>
      </c>
      <c r="HA369" s="1">
        <v>10.80908</v>
      </c>
      <c r="HB369">
        <v>0.52832069999999998</v>
      </c>
      <c r="HC369">
        <v>23.18216</v>
      </c>
      <c r="HD369" s="1">
        <v>2.3567830000000001E-2</v>
      </c>
      <c r="HE369" s="1">
        <v>9.8426439999999999</v>
      </c>
      <c r="HF369">
        <v>0.52474160000000003</v>
      </c>
      <c r="HG369">
        <v>23.750599999999999</v>
      </c>
      <c r="HH369" s="1">
        <v>2.143807E-2</v>
      </c>
      <c r="HI369" s="1">
        <v>8.9629700000000003</v>
      </c>
      <c r="HJ369">
        <v>0.52133200000000002</v>
      </c>
      <c r="HK369">
        <v>24.032679999999999</v>
      </c>
      <c r="HL369" s="1">
        <v>1.949588E-2</v>
      </c>
      <c r="HM369" s="1">
        <v>8.1581480000000006</v>
      </c>
      <c r="HN369">
        <v>0.51821919999999999</v>
      </c>
      <c r="HO369">
        <v>23.88982</v>
      </c>
      <c r="HP369" s="1">
        <v>1.775028E-2</v>
      </c>
      <c r="HQ369" s="1">
        <v>7.43154</v>
      </c>
      <c r="HR369">
        <v>0.51518679999999994</v>
      </c>
      <c r="HS369">
        <v>23.620100000000001</v>
      </c>
      <c r="HT369" s="1">
        <v>1.6146770000000001E-2</v>
      </c>
      <c r="HU369" s="1">
        <v>6.7641609999999996</v>
      </c>
      <c r="HV369">
        <v>0.5115767</v>
      </c>
      <c r="HW369">
        <v>23.222829999999998</v>
      </c>
      <c r="HX369" s="1">
        <v>1.471519E-2</v>
      </c>
      <c r="HY369" s="1">
        <v>6.172015</v>
      </c>
      <c r="HZ369">
        <v>0.50845750000000001</v>
      </c>
      <c r="IA369">
        <v>23.16864</v>
      </c>
      <c r="IB369" s="1">
        <v>1.3430070000000001E-2</v>
      </c>
      <c r="IC369" s="1">
        <v>5.6378329999999997</v>
      </c>
      <c r="ID369">
        <v>0.50578679999999998</v>
      </c>
      <c r="IE369">
        <v>22.869209999999999</v>
      </c>
      <c r="IF369" s="1">
        <v>1.2257179999999999E-2</v>
      </c>
      <c r="IG369" s="1">
        <v>5.1472100000000003</v>
      </c>
      <c r="IH369">
        <v>0.50326409999999999</v>
      </c>
      <c r="II369">
        <v>22.993600000000001</v>
      </c>
      <c r="IJ369" s="1">
        <v>1.118223E-2</v>
      </c>
      <c r="IK369" s="1">
        <v>4.6982629999999999</v>
      </c>
      <c r="IL369">
        <v>0.50058990000000003</v>
      </c>
      <c r="IM369">
        <v>23.382490000000001</v>
      </c>
      <c r="IN369" s="1">
        <v>1.019168E-2</v>
      </c>
      <c r="IO369" s="1">
        <v>4.2865919999999997</v>
      </c>
      <c r="IP369">
        <v>0.49836150000000001</v>
      </c>
      <c r="IQ369">
        <v>23.651859999999999</v>
      </c>
      <c r="IR369" s="1">
        <v>9.2877470000000007E-3</v>
      </c>
      <c r="IS369" s="1">
        <v>3.909481</v>
      </c>
      <c r="IT369">
        <v>0.49649280000000001</v>
      </c>
      <c r="IU369">
        <v>23.619540000000001</v>
      </c>
      <c r="IV369" s="1">
        <v>8.4631900000000006E-3</v>
      </c>
      <c r="IW369" s="1">
        <v>3.5644450000000001</v>
      </c>
      <c r="IX369">
        <v>0.4951315</v>
      </c>
      <c r="IY369">
        <v>23.46087</v>
      </c>
      <c r="IZ369" s="1">
        <v>7.7129269999999996E-3</v>
      </c>
      <c r="JA369" s="1">
        <v>3.2479149999999999</v>
      </c>
      <c r="JB369">
        <v>0.49393979999999998</v>
      </c>
      <c r="JC369">
        <v>23.316800000000001</v>
      </c>
      <c r="JD369" s="1">
        <v>7.0273999999999996E-3</v>
      </c>
      <c r="JE369" s="1">
        <v>2.9586399999999999</v>
      </c>
      <c r="JF369">
        <v>0.49290699999999998</v>
      </c>
      <c r="JG369">
        <v>23.748919999999998</v>
      </c>
      <c r="JH369" s="1">
        <v>6.4042049999999996E-3</v>
      </c>
      <c r="JI369" s="1">
        <v>2.6958609999999998</v>
      </c>
      <c r="JJ369">
        <v>0.49175940000000001</v>
      </c>
      <c r="JK369">
        <v>24.500699999999998</v>
      </c>
      <c r="JL369" s="1">
        <v>5.8357729999999998E-3</v>
      </c>
      <c r="JM369" s="1">
        <v>2.4570690000000002</v>
      </c>
      <c r="JN369">
        <v>0.49018020000000001</v>
      </c>
      <c r="JO369">
        <v>25.33746</v>
      </c>
      <c r="JP369" s="1">
        <v>5.3166000000000003E-3</v>
      </c>
      <c r="JQ369" s="1">
        <v>2.2412920000000001</v>
      </c>
      <c r="JR369">
        <v>0.4884271</v>
      </c>
      <c r="JS369">
        <v>26.198899999999998</v>
      </c>
      <c r="JT369" s="1">
        <v>4.8402860000000001E-3</v>
      </c>
      <c r="JU369" s="1">
        <v>2.0442290000000001</v>
      </c>
      <c r="JV369">
        <v>0.48659570000000002</v>
      </c>
      <c r="JW369">
        <v>26.75337</v>
      </c>
      <c r="JX369" s="1">
        <v>4.3931930000000001E-3</v>
      </c>
      <c r="JY369" s="1">
        <v>1.8597459999999999</v>
      </c>
      <c r="JZ369">
        <v>0.4848711</v>
      </c>
      <c r="KA369">
        <v>26.759650000000001</v>
      </c>
      <c r="KB369" s="1">
        <v>3.9633689999999996E-3</v>
      </c>
      <c r="KC369" s="1">
        <v>1.68191</v>
      </c>
      <c r="KD369">
        <v>0.48324089999999997</v>
      </c>
      <c r="KE369">
        <v>26.584019999999999</v>
      </c>
      <c r="KF369" s="1">
        <v>3.5486850000000002E-3</v>
      </c>
      <c r="KG369" s="1">
        <v>1.5098020000000001</v>
      </c>
      <c r="KH369">
        <v>0.48172969999999998</v>
      </c>
      <c r="KI369">
        <v>26.268090000000001</v>
      </c>
      <c r="KJ369" s="1">
        <v>3.1518140000000002E-3</v>
      </c>
      <c r="KK369" s="1">
        <v>1.343958</v>
      </c>
      <c r="KL369">
        <v>0.48031600000000002</v>
      </c>
      <c r="KM369">
        <v>26.11628</v>
      </c>
      <c r="KN369" s="1">
        <v>2.7802949999999999E-3</v>
      </c>
      <c r="KO369" s="1">
        <v>1.1882360000000001</v>
      </c>
      <c r="KP369">
        <v>0.47854439999999998</v>
      </c>
      <c r="KQ369">
        <v>25.967079999999999</v>
      </c>
      <c r="KR369" s="1">
        <v>2.4421920000000001E-3</v>
      </c>
      <c r="KS369" s="1">
        <v>1.0467420000000001</v>
      </c>
      <c r="KT369">
        <v>0.47641840000000002</v>
      </c>
      <c r="KU369">
        <v>25.674140000000001</v>
      </c>
      <c r="KV369" s="1">
        <v>2.1455480000000002E-3</v>
      </c>
      <c r="KW369" s="1">
        <v>0.92284999999999995</v>
      </c>
      <c r="KX369">
        <v>0.47392190000000001</v>
      </c>
      <c r="KY369">
        <v>25.410789999999999</v>
      </c>
      <c r="KZ369" s="1">
        <v>1.8903710000000001E-3</v>
      </c>
      <c r="LA369" s="1">
        <v>0.81650639999999997</v>
      </c>
      <c r="LB369">
        <v>0.47128720000000002</v>
      </c>
      <c r="LC369">
        <v>25.209700000000002</v>
      </c>
      <c r="LD369" s="1">
        <v>1.670908E-3</v>
      </c>
      <c r="LE369" s="1">
        <v>0.72510799999999997</v>
      </c>
      <c r="LF369">
        <v>0.4685686</v>
      </c>
      <c r="LG369">
        <v>24.97889</v>
      </c>
      <c r="LH369" s="1">
        <v>1.4787800000000001E-3</v>
      </c>
      <c r="LI369" s="1">
        <v>0.64498800000000001</v>
      </c>
      <c r="LJ369">
        <v>0.46581790000000001</v>
      </c>
      <c r="LK369">
        <v>24.74043</v>
      </c>
      <c r="LL369" s="1">
        <v>1.3057909999999999E-3</v>
      </c>
      <c r="LM369" s="1">
        <v>0.57259570000000004</v>
      </c>
      <c r="LN369">
        <v>0.46313120000000002</v>
      </c>
      <c r="LO369">
        <v>24.579799999999999</v>
      </c>
      <c r="LP369" s="1">
        <v>1.146195E-3</v>
      </c>
      <c r="LQ369" s="1">
        <v>0.50530280000000005</v>
      </c>
      <c r="LR369">
        <v>0.46048440000000002</v>
      </c>
      <c r="LS369">
        <v>24.929349999999999</v>
      </c>
      <c r="LT369" s="1">
        <v>9.9969110000000007E-4</v>
      </c>
      <c r="LU369" s="1">
        <v>0.44308160000000002</v>
      </c>
      <c r="LV369">
        <v>0.45806809999999998</v>
      </c>
      <c r="LW369">
        <v>25.55838</v>
      </c>
      <c r="LX369" s="1">
        <v>8.6812300000000005E-4</v>
      </c>
      <c r="LY369" s="1">
        <v>0.38663239999999999</v>
      </c>
      <c r="LZ369">
        <v>0.45602759999999998</v>
      </c>
      <c r="MA369">
        <v>26.337479999999999</v>
      </c>
      <c r="MB369" s="1">
        <v>7.5611609999999996E-4</v>
      </c>
      <c r="MC369" s="1">
        <v>0.33802110000000002</v>
      </c>
      <c r="MD369">
        <v>0.45423750000000002</v>
      </c>
      <c r="ME369">
        <v>27.030840000000001</v>
      </c>
      <c r="MF369" s="1">
        <v>6.6435470000000005E-4</v>
      </c>
      <c r="MG369" s="1">
        <v>0.29789179999999998</v>
      </c>
      <c r="MH369">
        <v>0.45266459999999997</v>
      </c>
      <c r="MI369">
        <v>27.46969</v>
      </c>
      <c r="MJ369" s="1">
        <v>5.9171709999999999E-4</v>
      </c>
      <c r="MK369" s="1">
        <v>0.26596389999999998</v>
      </c>
      <c r="ML369">
        <v>0.45118710000000001</v>
      </c>
      <c r="MM369">
        <v>27.36694</v>
      </c>
      <c r="MN369" s="1">
        <v>5.3464850000000004E-4</v>
      </c>
      <c r="MO369" s="1">
        <v>0.24086299999999999</v>
      </c>
      <c r="MP369">
        <v>0.44981130000000003</v>
      </c>
      <c r="MQ369">
        <v>27.111280000000001</v>
      </c>
      <c r="MR369" s="1">
        <v>4.8864640000000005E-4</v>
      </c>
      <c r="MS369" s="1">
        <v>0.2206234</v>
      </c>
      <c r="MT369">
        <v>0.4484032</v>
      </c>
      <c r="MU369">
        <v>26.866910000000001</v>
      </c>
      <c r="MV369" s="1">
        <v>4.498716E-4</v>
      </c>
      <c r="MW369" s="1">
        <v>0.20359379999999999</v>
      </c>
      <c r="MX369">
        <v>0.4469939</v>
      </c>
      <c r="MY369">
        <v>26.812439999999999</v>
      </c>
      <c r="MZ369" s="1">
        <v>4.1577600000000003E-4</v>
      </c>
      <c r="NA369" s="1">
        <v>0.1886341</v>
      </c>
      <c r="NB369">
        <v>0.44553809999999999</v>
      </c>
      <c r="NC369">
        <v>26.91705</v>
      </c>
      <c r="ND369" s="1">
        <v>3.8518999999999999E-4</v>
      </c>
      <c r="NE369" s="1">
        <v>0.17520839999999999</v>
      </c>
      <c r="NF369">
        <v>0.44553809999999999</v>
      </c>
      <c r="NG369">
        <v>26.91705</v>
      </c>
      <c r="NH369" s="1">
        <v>3.8518999999999999E-4</v>
      </c>
      <c r="NI369" s="1">
        <v>0.17520839999999999</v>
      </c>
      <c r="NJ369">
        <v>0.44553809999999999</v>
      </c>
      <c r="NK369">
        <v>26.91705</v>
      </c>
      <c r="NL369" s="1">
        <v>3.8518999999999999E-4</v>
      </c>
      <c r="NM369" s="1">
        <v>0.17520839999999999</v>
      </c>
      <c r="NN369">
        <v>0.44553809999999999</v>
      </c>
      <c r="NO369">
        <v>26.91705</v>
      </c>
      <c r="NP369" s="1">
        <v>3.8518999999999999E-4</v>
      </c>
      <c r="NQ369" s="1">
        <v>0.17520839999999999</v>
      </c>
      <c r="NR369">
        <v>0.44553809999999999</v>
      </c>
      <c r="NS369">
        <v>26.91705</v>
      </c>
      <c r="NT369" s="1">
        <v>3.8518999999999999E-4</v>
      </c>
      <c r="NU369" s="1">
        <v>0.17520839999999999</v>
      </c>
      <c r="NV369">
        <v>0.44553809999999999</v>
      </c>
      <c r="NW369">
        <v>26.91705</v>
      </c>
      <c r="NX369" s="1">
        <v>3.8518999999999999E-4</v>
      </c>
      <c r="NY369" s="1">
        <v>0.17520839999999999</v>
      </c>
      <c r="NZ369">
        <v>0.44553809999999999</v>
      </c>
      <c r="OA369">
        <v>26.91705</v>
      </c>
      <c r="OB369" s="1">
        <v>3.8518999999999999E-4</v>
      </c>
      <c r="OC369" s="1">
        <v>0.17520839999999999</v>
      </c>
      <c r="OD369">
        <v>0.44553809999999999</v>
      </c>
      <c r="OE369">
        <v>26.91705</v>
      </c>
      <c r="OF369" s="1">
        <v>3.8518999999999999E-4</v>
      </c>
      <c r="OG369" s="1">
        <v>0.17520839999999999</v>
      </c>
      <c r="OH369">
        <v>0.44553809999999999</v>
      </c>
      <c r="OI369">
        <v>26.91705</v>
      </c>
      <c r="OJ369" s="1">
        <v>3.8518999999999999E-4</v>
      </c>
      <c r="OK369" s="1">
        <v>0.17520839999999999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1.0093859999999999</v>
      </c>
      <c r="G370">
        <v>21.209800000000001</v>
      </c>
      <c r="H370">
        <v>0</v>
      </c>
      <c r="I370">
        <v>0</v>
      </c>
      <c r="J370">
        <v>1.007012</v>
      </c>
      <c r="K370">
        <v>21.55087</v>
      </c>
      <c r="L370">
        <v>0</v>
      </c>
      <c r="M370">
        <v>0</v>
      </c>
      <c r="N370">
        <v>1.0046660000000001</v>
      </c>
      <c r="O370">
        <v>21.805859999999999</v>
      </c>
      <c r="P370">
        <v>0</v>
      </c>
      <c r="Q370">
        <v>0</v>
      </c>
      <c r="R370">
        <v>1.0022009999999999</v>
      </c>
      <c r="S370">
        <v>22.056349999999998</v>
      </c>
      <c r="T370">
        <v>0</v>
      </c>
      <c r="U370">
        <v>0</v>
      </c>
      <c r="V370">
        <v>0.9997239</v>
      </c>
      <c r="W370">
        <v>22.555319999999998</v>
      </c>
      <c r="X370">
        <v>0</v>
      </c>
      <c r="Y370">
        <v>0</v>
      </c>
      <c r="Z370">
        <v>0.9974324</v>
      </c>
      <c r="AA370">
        <v>22.733129999999999</v>
      </c>
      <c r="AB370">
        <v>0</v>
      </c>
      <c r="AC370">
        <v>0</v>
      </c>
      <c r="AD370">
        <v>0.99490040000000002</v>
      </c>
      <c r="AE370">
        <v>22.63841</v>
      </c>
      <c r="AF370">
        <v>0</v>
      </c>
      <c r="AG370">
        <v>0</v>
      </c>
      <c r="AH370">
        <v>0.99239759999999999</v>
      </c>
      <c r="AI370">
        <v>22.48321</v>
      </c>
      <c r="AJ370">
        <v>0</v>
      </c>
      <c r="AK370">
        <v>0</v>
      </c>
      <c r="AL370">
        <v>0.98989559999999999</v>
      </c>
      <c r="AM370">
        <v>22.107559999999999</v>
      </c>
      <c r="AN370">
        <v>0</v>
      </c>
      <c r="AO370">
        <v>0</v>
      </c>
      <c r="AP370">
        <v>0.98756089999999996</v>
      </c>
      <c r="AQ370">
        <v>22.122240000000001</v>
      </c>
      <c r="AR370">
        <v>0</v>
      </c>
      <c r="AS370">
        <v>0</v>
      </c>
      <c r="AT370">
        <v>0.98520339999999995</v>
      </c>
      <c r="AU370">
        <v>22.248380000000001</v>
      </c>
      <c r="AV370">
        <v>0</v>
      </c>
      <c r="AW370">
        <v>0</v>
      </c>
      <c r="AX370">
        <v>0.98300759999999998</v>
      </c>
      <c r="AY370">
        <v>22.372620000000001</v>
      </c>
      <c r="AZ370">
        <v>0</v>
      </c>
      <c r="BA370">
        <v>0</v>
      </c>
      <c r="BB370">
        <v>0.98064989999999996</v>
      </c>
      <c r="BC370">
        <v>22.69144</v>
      </c>
      <c r="BD370">
        <v>0</v>
      </c>
      <c r="BE370">
        <v>0</v>
      </c>
      <c r="BF370">
        <v>0.97843530000000001</v>
      </c>
      <c r="BG370">
        <v>22.823370000000001</v>
      </c>
      <c r="BH370">
        <v>0</v>
      </c>
      <c r="BI370">
        <v>0</v>
      </c>
      <c r="BJ370">
        <v>0.97607730000000004</v>
      </c>
      <c r="BK370">
        <v>22.735700000000001</v>
      </c>
      <c r="BL370">
        <v>0</v>
      </c>
      <c r="BM370">
        <v>0</v>
      </c>
      <c r="BN370">
        <v>0.97357800000000005</v>
      </c>
      <c r="BO370">
        <v>22.578949999999999</v>
      </c>
      <c r="BP370">
        <v>0</v>
      </c>
      <c r="BQ370">
        <v>0</v>
      </c>
      <c r="BR370">
        <v>0.97102920000000004</v>
      </c>
      <c r="BS370">
        <v>22.305109999999999</v>
      </c>
      <c r="BT370">
        <v>0</v>
      </c>
      <c r="BU370">
        <v>0</v>
      </c>
      <c r="BV370">
        <v>0.96840669999999995</v>
      </c>
      <c r="BW370">
        <v>22.004339999999999</v>
      </c>
      <c r="BX370">
        <v>8.1214229999999997E-35</v>
      </c>
      <c r="BY370">
        <v>1.072356E-32</v>
      </c>
      <c r="BZ370">
        <v>0.96581260000000002</v>
      </c>
      <c r="CA370">
        <v>22.013359999999999</v>
      </c>
      <c r="CB370">
        <v>1.7803430000000001E-24</v>
      </c>
      <c r="CC370" s="1">
        <v>2.5513630000000002E-22</v>
      </c>
      <c r="CD370">
        <v>0.9633756</v>
      </c>
      <c r="CE370">
        <v>21.985189999999999</v>
      </c>
      <c r="CF370" s="1">
        <v>1.8179669999999998E-18</v>
      </c>
      <c r="CG370" s="1">
        <v>2.5061870000000001E-16</v>
      </c>
      <c r="CH370">
        <v>0.96110969999999996</v>
      </c>
      <c r="CI370">
        <v>22.022639999999999</v>
      </c>
      <c r="CJ370" s="1">
        <v>1.2717930000000001E-12</v>
      </c>
      <c r="CK370" s="1">
        <v>1.9396500000000001E-10</v>
      </c>
      <c r="CL370">
        <v>0.95891800000000005</v>
      </c>
      <c r="CM370">
        <v>21.96696</v>
      </c>
      <c r="CN370" s="1">
        <v>4.3399710000000002E-9</v>
      </c>
      <c r="CO370" s="1">
        <v>6.9578829999999999E-7</v>
      </c>
      <c r="CP370">
        <v>0.9568681</v>
      </c>
      <c r="CQ370">
        <v>21.906220000000001</v>
      </c>
      <c r="CR370" s="1">
        <v>2.034234E-6</v>
      </c>
      <c r="CS370" s="1">
        <v>3.3783190000000001E-4</v>
      </c>
      <c r="CT370">
        <v>0.95464470000000001</v>
      </c>
      <c r="CU370">
        <v>21.752549999999999</v>
      </c>
      <c r="CV370" s="1">
        <v>2.505381E-4</v>
      </c>
      <c r="CW370" s="1">
        <v>4.2814039999999998E-2</v>
      </c>
      <c r="CX370">
        <v>0.95224920000000002</v>
      </c>
      <c r="CY370">
        <v>21.42595</v>
      </c>
      <c r="CZ370" s="1">
        <v>1.1080420000000001E-2</v>
      </c>
      <c r="DA370" s="1">
        <v>1.9392780000000001</v>
      </c>
      <c r="DB370">
        <v>0.94980469999999995</v>
      </c>
      <c r="DC370">
        <v>21.115320000000001</v>
      </c>
      <c r="DD370" s="1">
        <v>0.21160080000000001</v>
      </c>
      <c r="DE370" s="1">
        <v>37.863549999999996</v>
      </c>
      <c r="DF370">
        <v>0.94723500000000005</v>
      </c>
      <c r="DG370">
        <v>21.054670000000002</v>
      </c>
      <c r="DH370" s="1">
        <v>1.989404</v>
      </c>
      <c r="DI370">
        <v>362.99880000000002</v>
      </c>
      <c r="DJ370">
        <v>0.94464689999999996</v>
      </c>
      <c r="DK370">
        <v>21.077549999999999</v>
      </c>
      <c r="DL370" s="1">
        <v>10.15344</v>
      </c>
      <c r="DM370">
        <v>1887.0440000000001</v>
      </c>
      <c r="DN370">
        <v>0.9417394</v>
      </c>
      <c r="DO370">
        <v>21.254300000000001</v>
      </c>
      <c r="DP370">
        <v>30.401399999999999</v>
      </c>
      <c r="DQ370">
        <v>5747.6970000000001</v>
      </c>
      <c r="DR370">
        <v>0.93855599999999995</v>
      </c>
      <c r="DS370">
        <v>21.208649999999999</v>
      </c>
      <c r="DT370">
        <v>57.031019999999998</v>
      </c>
      <c r="DU370">
        <v>10958.23</v>
      </c>
      <c r="DV370">
        <v>0.93502790000000002</v>
      </c>
      <c r="DW370">
        <v>21.07132</v>
      </c>
      <c r="DX370">
        <v>71.207329999999999</v>
      </c>
      <c r="DY370">
        <v>13890.72</v>
      </c>
      <c r="DZ370">
        <v>0.93139289999999997</v>
      </c>
      <c r="EA370">
        <v>21.01728</v>
      </c>
      <c r="EB370">
        <v>62.168059999999997</v>
      </c>
      <c r="EC370">
        <v>12299.13</v>
      </c>
      <c r="ED370">
        <v>0.9279792</v>
      </c>
      <c r="EE370">
        <v>20.922049999999999</v>
      </c>
      <c r="EF370">
        <v>39.826839999999997</v>
      </c>
      <c r="EG370">
        <v>7979.4030000000002</v>
      </c>
      <c r="EH370">
        <v>0.92567480000000002</v>
      </c>
      <c r="EI370">
        <v>21.037310000000002</v>
      </c>
      <c r="EJ370">
        <v>19.462350000000001</v>
      </c>
      <c r="EK370">
        <v>3940.9070000000002</v>
      </c>
      <c r="EL370">
        <v>0.92236940000000001</v>
      </c>
      <c r="EM370">
        <v>21.157150000000001</v>
      </c>
      <c r="EN370">
        <v>7.497706</v>
      </c>
      <c r="EO370">
        <v>1534.0419999999999</v>
      </c>
      <c r="EP370">
        <v>0.91855659999999995</v>
      </c>
      <c r="EQ370">
        <v>21.147539999999999</v>
      </c>
      <c r="ER370">
        <v>2.373828</v>
      </c>
      <c r="ES370">
        <v>490.1028</v>
      </c>
      <c r="ET370">
        <v>0.91452560000000005</v>
      </c>
      <c r="EU370">
        <v>21.350860000000001</v>
      </c>
      <c r="EV370">
        <v>0.65928600000000004</v>
      </c>
      <c r="EW370">
        <v>136.89189999999999</v>
      </c>
      <c r="EX370">
        <v>0.91035829999999995</v>
      </c>
      <c r="EY370">
        <v>21.468499999999999</v>
      </c>
      <c r="EZ370">
        <v>0.1900434</v>
      </c>
      <c r="FA370">
        <v>39.262219999999999</v>
      </c>
      <c r="FB370">
        <v>0.90607099999999996</v>
      </c>
      <c r="FC370">
        <v>21.23602</v>
      </c>
      <c r="FD370">
        <v>8.0326220000000004E-2</v>
      </c>
      <c r="FE370">
        <v>16.275549999999999</v>
      </c>
      <c r="FF370">
        <v>0.9018254</v>
      </c>
      <c r="FG370">
        <v>20.99183</v>
      </c>
      <c r="FH370">
        <v>5.6926369999999997E-2</v>
      </c>
      <c r="FI370">
        <v>11.35727</v>
      </c>
      <c r="FJ370">
        <v>0.89763780000000004</v>
      </c>
      <c r="FK370">
        <v>20.828620000000001</v>
      </c>
      <c r="FL370">
        <v>5.2175590000000001E-2</v>
      </c>
      <c r="FM370">
        <v>10.37012</v>
      </c>
      <c r="FN370">
        <v>0.89408120000000002</v>
      </c>
      <c r="FO370">
        <v>21.089510000000001</v>
      </c>
      <c r="FP370">
        <v>5.0813499999999998E-2</v>
      </c>
      <c r="FQ370">
        <v>10.105180000000001</v>
      </c>
      <c r="FR370">
        <v>0.89081189999999999</v>
      </c>
      <c r="FS370">
        <v>21.58953</v>
      </c>
      <c r="FT370" s="1">
        <v>4.9531270000000002E-2</v>
      </c>
      <c r="FU370">
        <v>9.8640530000000002</v>
      </c>
      <c r="FV370">
        <v>0.88765640000000001</v>
      </c>
      <c r="FW370">
        <v>22.164159999999999</v>
      </c>
      <c r="FX370" s="1">
        <v>4.7514529999999999E-2</v>
      </c>
      <c r="FY370">
        <v>9.4755140000000004</v>
      </c>
      <c r="FZ370">
        <v>0.88446040000000004</v>
      </c>
      <c r="GA370">
        <v>22.721620000000001</v>
      </c>
      <c r="GB370" s="1">
        <v>4.4689769999999997E-2</v>
      </c>
      <c r="GC370">
        <v>8.9226729999999996</v>
      </c>
      <c r="GD370">
        <v>0.88152620000000004</v>
      </c>
      <c r="GE370">
        <v>22.913730000000001</v>
      </c>
      <c r="GF370" s="1">
        <v>4.1401920000000002E-2</v>
      </c>
      <c r="GG370" s="1">
        <v>8.2690300000000008</v>
      </c>
      <c r="GH370">
        <v>0.87906640000000003</v>
      </c>
      <c r="GI370">
        <v>22.723199999999999</v>
      </c>
      <c r="GJ370" s="1">
        <v>3.8009929999999997E-2</v>
      </c>
      <c r="GK370" s="1">
        <v>7.5899289999999997</v>
      </c>
      <c r="GL370">
        <v>0.87636409999999998</v>
      </c>
      <c r="GM370">
        <v>22.463270000000001</v>
      </c>
      <c r="GN370" s="1">
        <v>3.4712840000000002E-2</v>
      </c>
      <c r="GO370" s="1">
        <v>6.9302609999999998</v>
      </c>
      <c r="GP370">
        <v>0.87507650000000003</v>
      </c>
      <c r="GQ370">
        <v>22.18036</v>
      </c>
      <c r="GR370" s="1">
        <v>3.1640479999999999E-2</v>
      </c>
      <c r="GS370" s="1">
        <v>6.3051389999999996</v>
      </c>
      <c r="GT370">
        <v>0.87440309999999999</v>
      </c>
      <c r="GU370">
        <v>22.298459999999999</v>
      </c>
      <c r="GV370" s="1">
        <v>2.8800300000000001E-2</v>
      </c>
      <c r="GW370" s="1">
        <v>5.7234660000000002</v>
      </c>
      <c r="GX370">
        <v>0.87401779999999996</v>
      </c>
      <c r="GY370">
        <v>22.678270000000001</v>
      </c>
      <c r="GZ370" s="1">
        <v>2.620842E-2</v>
      </c>
      <c r="HA370" s="1">
        <v>5.1950219999999998</v>
      </c>
      <c r="HB370">
        <v>0.87370049999999999</v>
      </c>
      <c r="HC370">
        <v>23.194379999999999</v>
      </c>
      <c r="HD370" s="1">
        <v>2.382722E-2</v>
      </c>
      <c r="HE370" s="1">
        <v>4.7105600000000001</v>
      </c>
      <c r="HF370">
        <v>0.87362770000000001</v>
      </c>
      <c r="HG370">
        <v>23.737929999999999</v>
      </c>
      <c r="HH370" s="1">
        <v>2.1674039999999999E-2</v>
      </c>
      <c r="HI370" s="1">
        <v>4.2715719999999999</v>
      </c>
      <c r="HJ370">
        <v>0.87340169999999995</v>
      </c>
      <c r="HK370">
        <v>23.99905</v>
      </c>
      <c r="HL370" s="1">
        <v>1.9709850000000001E-2</v>
      </c>
      <c r="HM370" s="1">
        <v>3.8721420000000002</v>
      </c>
      <c r="HN370">
        <v>0.87341740000000001</v>
      </c>
      <c r="HO370">
        <v>23.868110000000001</v>
      </c>
      <c r="HP370" s="1">
        <v>1.794169E-2</v>
      </c>
      <c r="HQ370" s="1">
        <v>3.5130520000000001</v>
      </c>
      <c r="HR370">
        <v>0.87316570000000004</v>
      </c>
      <c r="HS370">
        <v>23.617090000000001</v>
      </c>
      <c r="HT370" s="1">
        <v>1.6328140000000001E-2</v>
      </c>
      <c r="HU370" s="1">
        <v>3.1872159999999998</v>
      </c>
      <c r="HV370">
        <v>0.87210719999999997</v>
      </c>
      <c r="HW370">
        <v>23.249199999999998</v>
      </c>
      <c r="HX370" s="1">
        <v>1.4869800000000001E-2</v>
      </c>
      <c r="HY370" s="1">
        <v>2.8952559999999998</v>
      </c>
      <c r="HZ370">
        <v>0.87175599999999998</v>
      </c>
      <c r="IA370">
        <v>23.208089999999999</v>
      </c>
      <c r="IB370" s="1">
        <v>1.3570820000000001E-2</v>
      </c>
      <c r="IC370" s="1">
        <v>2.634744</v>
      </c>
      <c r="ID370">
        <v>0.87198410000000004</v>
      </c>
      <c r="IE370">
        <v>22.90784</v>
      </c>
      <c r="IF370" s="1">
        <v>1.2386909999999999E-2</v>
      </c>
      <c r="IG370" s="1">
        <v>2.3968790000000002</v>
      </c>
      <c r="IH370">
        <v>0.87217310000000003</v>
      </c>
      <c r="II370">
        <v>23.03049</v>
      </c>
      <c r="IJ370" s="1">
        <v>1.130112E-2</v>
      </c>
      <c r="IK370" s="1">
        <v>2.1803340000000002</v>
      </c>
      <c r="IL370">
        <v>0.87155590000000005</v>
      </c>
      <c r="IM370">
        <v>23.373049999999999</v>
      </c>
      <c r="IN370" s="1">
        <v>1.029893E-2</v>
      </c>
      <c r="IO370" s="1">
        <v>1.98302</v>
      </c>
      <c r="IP370">
        <v>0.87102190000000002</v>
      </c>
      <c r="IQ370">
        <v>23.62424</v>
      </c>
      <c r="IR370" s="1">
        <v>9.3856459999999992E-3</v>
      </c>
      <c r="IS370" s="1">
        <v>1.8042940000000001</v>
      </c>
      <c r="IT370">
        <v>0.87064960000000002</v>
      </c>
      <c r="IU370">
        <v>23.590489999999999</v>
      </c>
      <c r="IV370" s="1">
        <v>8.5531429999999992E-3</v>
      </c>
      <c r="IW370" s="1">
        <v>1.6417710000000001</v>
      </c>
      <c r="IX370">
        <v>0.87108399999999997</v>
      </c>
      <c r="IY370">
        <v>23.439499999999999</v>
      </c>
      <c r="IZ370" s="1">
        <v>7.7950129999999999E-3</v>
      </c>
      <c r="JA370" s="1">
        <v>1.4929429999999999</v>
      </c>
      <c r="JB370">
        <v>0.87149100000000002</v>
      </c>
      <c r="JC370">
        <v>23.330760000000001</v>
      </c>
      <c r="JD370" s="1">
        <v>7.1022209999999997E-3</v>
      </c>
      <c r="JE370" s="1">
        <v>1.3574919999999999</v>
      </c>
      <c r="JF370">
        <v>0.87187250000000005</v>
      </c>
      <c r="JG370">
        <v>23.7683</v>
      </c>
      <c r="JH370" s="1">
        <v>6.4722340000000003E-3</v>
      </c>
      <c r="JI370" s="1">
        <v>1.2348950000000001</v>
      </c>
      <c r="JJ370">
        <v>0.87196450000000003</v>
      </c>
      <c r="JK370">
        <v>24.513559999999998</v>
      </c>
      <c r="JL370" s="1">
        <v>5.8971359999999999E-3</v>
      </c>
      <c r="JM370" s="1">
        <v>1.123645</v>
      </c>
      <c r="JN370">
        <v>0.87138459999999995</v>
      </c>
      <c r="JO370">
        <v>25.35059</v>
      </c>
      <c r="JP370" s="1">
        <v>5.3720210000000003E-3</v>
      </c>
      <c r="JQ370" s="1">
        <v>1.0232049999999999</v>
      </c>
      <c r="JR370">
        <v>0.87052609999999997</v>
      </c>
      <c r="JS370">
        <v>26.189869999999999</v>
      </c>
      <c r="JT370" s="1">
        <v>4.8914450000000003E-3</v>
      </c>
      <c r="JU370" s="1">
        <v>0.93184330000000004</v>
      </c>
      <c r="JV370">
        <v>0.86947339999999995</v>
      </c>
      <c r="JW370">
        <v>26.712140000000002</v>
      </c>
      <c r="JX370" s="1">
        <v>4.4415230000000002E-3</v>
      </c>
      <c r="JY370" s="1">
        <v>0.84670590000000001</v>
      </c>
      <c r="JZ370">
        <v>0.86838879999999996</v>
      </c>
      <c r="KA370">
        <v>26.729769999999998</v>
      </c>
      <c r="KB370" s="1">
        <v>4.0098989999999999E-3</v>
      </c>
      <c r="KC370" s="1">
        <v>0.7651173</v>
      </c>
      <c r="KD370">
        <v>0.86741179999999996</v>
      </c>
      <c r="KE370">
        <v>26.56907</v>
      </c>
      <c r="KF370" s="1">
        <v>3.5940149999999999E-3</v>
      </c>
      <c r="KG370" s="1">
        <v>0.6864673</v>
      </c>
      <c r="KH370">
        <v>0.86653420000000003</v>
      </c>
      <c r="KI370">
        <v>26.286860000000001</v>
      </c>
      <c r="KJ370" s="1">
        <v>3.1948419999999998E-3</v>
      </c>
      <c r="KK370" s="1">
        <v>0.61069969999999996</v>
      </c>
      <c r="KL370">
        <v>0.86577689999999996</v>
      </c>
      <c r="KM370">
        <v>26.173290000000001</v>
      </c>
      <c r="KN370" s="1">
        <v>2.8199890000000002E-3</v>
      </c>
      <c r="KO370" s="1">
        <v>0.53952719999999998</v>
      </c>
      <c r="KP370">
        <v>0.86448100000000005</v>
      </c>
      <c r="KQ370">
        <v>26.02101</v>
      </c>
      <c r="KR370" s="1">
        <v>2.4776690000000001E-3</v>
      </c>
      <c r="KS370" s="1">
        <v>0.4746976</v>
      </c>
      <c r="KT370">
        <v>0.86268509999999998</v>
      </c>
      <c r="KU370">
        <v>25.742339999999999</v>
      </c>
      <c r="KV370" s="1">
        <v>2.1761369999999999E-3</v>
      </c>
      <c r="KW370" s="1">
        <v>0.41775770000000001</v>
      </c>
      <c r="KX370">
        <v>0.8604349</v>
      </c>
      <c r="KY370">
        <v>25.442430000000002</v>
      </c>
      <c r="KZ370" s="1">
        <v>1.9165180000000001E-3</v>
      </c>
      <c r="LA370" s="1">
        <v>0.36883969999999999</v>
      </c>
      <c r="LB370">
        <v>0.85802730000000005</v>
      </c>
      <c r="LC370">
        <v>25.213460000000001</v>
      </c>
      <c r="LD370" s="1">
        <v>1.693415E-3</v>
      </c>
      <c r="LE370" s="1">
        <v>0.32683960000000001</v>
      </c>
      <c r="LF370">
        <v>0.85554189999999997</v>
      </c>
      <c r="LG370">
        <v>24.974959999999999</v>
      </c>
      <c r="LH370" s="1">
        <v>1.4986820000000001E-3</v>
      </c>
      <c r="LI370" s="1">
        <v>0.2901706</v>
      </c>
      <c r="LJ370">
        <v>0.85301879999999997</v>
      </c>
      <c r="LK370">
        <v>24.735029999999998</v>
      </c>
      <c r="LL370" s="1">
        <v>1.323921E-3</v>
      </c>
      <c r="LM370" s="1">
        <v>0.2572043</v>
      </c>
      <c r="LN370">
        <v>0.85057380000000005</v>
      </c>
      <c r="LO370">
        <v>24.597909999999999</v>
      </c>
      <c r="LP370" s="1">
        <v>1.163058E-3</v>
      </c>
      <c r="LQ370" s="1">
        <v>0.2267238</v>
      </c>
      <c r="LR370">
        <v>0.84812929999999997</v>
      </c>
      <c r="LS370">
        <v>24.957550000000001</v>
      </c>
      <c r="LT370" s="1">
        <v>1.0150809999999999E-3</v>
      </c>
      <c r="LU370" s="1">
        <v>0.1985616</v>
      </c>
      <c r="LV370">
        <v>0.84606199999999998</v>
      </c>
      <c r="LW370">
        <v>25.579129999999999</v>
      </c>
      <c r="LX370" s="1">
        <v>8.8176879999999995E-4</v>
      </c>
      <c r="LY370" s="1">
        <v>0.1730064</v>
      </c>
      <c r="LZ370">
        <v>0.84440159999999997</v>
      </c>
      <c r="MA370">
        <v>26.352329999999998</v>
      </c>
      <c r="MB370" s="1">
        <v>7.6759850000000004E-4</v>
      </c>
      <c r="MC370" s="1">
        <v>0.15093100000000001</v>
      </c>
      <c r="MD370">
        <v>0.84301409999999999</v>
      </c>
      <c r="ME370">
        <v>27.033180000000002</v>
      </c>
      <c r="MF370" s="1">
        <v>6.736143E-4</v>
      </c>
      <c r="MG370" s="1">
        <v>0.132657</v>
      </c>
      <c r="MH370">
        <v>0.84184809999999999</v>
      </c>
      <c r="MI370">
        <v>27.449760000000001</v>
      </c>
      <c r="MJ370" s="1">
        <v>5.9899200000000001E-4</v>
      </c>
      <c r="MK370" s="1">
        <v>0.1180911</v>
      </c>
      <c r="ML370">
        <v>0.84075049999999996</v>
      </c>
      <c r="MM370">
        <v>27.348369999999999</v>
      </c>
      <c r="MN370" s="1">
        <v>5.4039259999999999E-4</v>
      </c>
      <c r="MO370" s="1">
        <v>0.10664609999999999</v>
      </c>
      <c r="MP370">
        <v>0.83972069999999999</v>
      </c>
      <c r="MQ370">
        <v>27.104810000000001</v>
      </c>
      <c r="MR370" s="1">
        <v>4.9333510000000005E-4</v>
      </c>
      <c r="MS370" s="1">
        <v>9.7458680000000006E-2</v>
      </c>
      <c r="MT370">
        <v>0.83856529999999996</v>
      </c>
      <c r="MU370">
        <v>26.872340000000001</v>
      </c>
      <c r="MV370" s="1">
        <v>4.5391179999999999E-4</v>
      </c>
      <c r="MW370" s="1">
        <v>8.9774320000000005E-2</v>
      </c>
      <c r="MX370">
        <v>0.83732859999999998</v>
      </c>
      <c r="MY370">
        <v>26.857769999999999</v>
      </c>
      <c r="MZ370" s="1">
        <v>4.1935269999999997E-4</v>
      </c>
      <c r="NA370" s="1">
        <v>8.3055030000000002E-2</v>
      </c>
      <c r="NB370">
        <v>0.83598819999999996</v>
      </c>
      <c r="NC370">
        <v>26.97223</v>
      </c>
      <c r="ND370" s="1">
        <v>3.8840229999999998E-4</v>
      </c>
      <c r="NE370" s="1">
        <v>7.7039070000000001E-2</v>
      </c>
      <c r="NF370">
        <v>0.83598819999999996</v>
      </c>
      <c r="NG370">
        <v>26.97223</v>
      </c>
      <c r="NH370" s="1">
        <v>3.8840229999999998E-4</v>
      </c>
      <c r="NI370" s="1">
        <v>7.7039070000000001E-2</v>
      </c>
      <c r="NJ370">
        <v>0.83598819999999996</v>
      </c>
      <c r="NK370">
        <v>26.97223</v>
      </c>
      <c r="NL370" s="1">
        <v>3.8840229999999998E-4</v>
      </c>
      <c r="NM370" s="1">
        <v>7.7039070000000001E-2</v>
      </c>
      <c r="NN370">
        <v>0.83598819999999996</v>
      </c>
      <c r="NO370">
        <v>26.97223</v>
      </c>
      <c r="NP370" s="1">
        <v>3.8840229999999998E-4</v>
      </c>
      <c r="NQ370" s="1">
        <v>7.7039070000000001E-2</v>
      </c>
      <c r="NR370">
        <v>0.83598819999999996</v>
      </c>
      <c r="NS370">
        <v>26.97223</v>
      </c>
      <c r="NT370" s="1">
        <v>3.8840229999999998E-4</v>
      </c>
      <c r="NU370" s="1">
        <v>7.7039070000000001E-2</v>
      </c>
      <c r="NV370">
        <v>0.83598819999999996</v>
      </c>
      <c r="NW370">
        <v>26.97223</v>
      </c>
      <c r="NX370" s="1">
        <v>3.8840229999999998E-4</v>
      </c>
      <c r="NY370" s="1">
        <v>7.7039070000000001E-2</v>
      </c>
      <c r="NZ370">
        <v>0.83598819999999996</v>
      </c>
      <c r="OA370">
        <v>26.97223</v>
      </c>
      <c r="OB370" s="1">
        <v>3.8840229999999998E-4</v>
      </c>
      <c r="OC370" s="1">
        <v>7.7039070000000001E-2</v>
      </c>
      <c r="OD370">
        <v>0.83598819999999996</v>
      </c>
      <c r="OE370">
        <v>26.97223</v>
      </c>
      <c r="OF370" s="1">
        <v>3.8840229999999998E-4</v>
      </c>
      <c r="OG370" s="1">
        <v>7.7039070000000001E-2</v>
      </c>
      <c r="OH370">
        <v>0.83598819999999996</v>
      </c>
      <c r="OI370">
        <v>26.97223</v>
      </c>
      <c r="OJ370" s="1">
        <v>3.8840229999999998E-4</v>
      </c>
      <c r="OK370" s="1">
        <v>7.7039070000000001E-2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0.67656729999999998</v>
      </c>
      <c r="G371">
        <v>21.213950000000001</v>
      </c>
      <c r="H371">
        <v>0</v>
      </c>
      <c r="I371">
        <v>0</v>
      </c>
      <c r="J371">
        <v>0.67520550000000001</v>
      </c>
      <c r="K371">
        <v>21.558479999999999</v>
      </c>
      <c r="L371">
        <v>0</v>
      </c>
      <c r="M371">
        <v>0</v>
      </c>
      <c r="N371">
        <v>0.67384929999999998</v>
      </c>
      <c r="O371">
        <v>21.816369999999999</v>
      </c>
      <c r="P371">
        <v>0</v>
      </c>
      <c r="Q371">
        <v>0</v>
      </c>
      <c r="R371">
        <v>0.67241390000000001</v>
      </c>
      <c r="S371">
        <v>22.06155</v>
      </c>
      <c r="T371">
        <v>0</v>
      </c>
      <c r="U371">
        <v>0</v>
      </c>
      <c r="V371">
        <v>0.67084339999999998</v>
      </c>
      <c r="W371">
        <v>22.54729</v>
      </c>
      <c r="X371">
        <v>0</v>
      </c>
      <c r="Y371">
        <v>0</v>
      </c>
      <c r="Z371">
        <v>0.66927420000000004</v>
      </c>
      <c r="AA371">
        <v>22.720379999999999</v>
      </c>
      <c r="AB371">
        <v>0</v>
      </c>
      <c r="AC371">
        <v>0</v>
      </c>
      <c r="AD371">
        <v>0.66758059999999997</v>
      </c>
      <c r="AE371">
        <v>22.62369</v>
      </c>
      <c r="AF371">
        <v>0</v>
      </c>
      <c r="AG371">
        <v>0</v>
      </c>
      <c r="AH371">
        <v>0.66586979999999996</v>
      </c>
      <c r="AI371">
        <v>22.47944</v>
      </c>
      <c r="AJ371">
        <v>0</v>
      </c>
      <c r="AK371">
        <v>0</v>
      </c>
      <c r="AL371">
        <v>0.66418670000000002</v>
      </c>
      <c r="AM371">
        <v>22.12039</v>
      </c>
      <c r="AN371">
        <v>0</v>
      </c>
      <c r="AO371">
        <v>0</v>
      </c>
      <c r="AP371">
        <v>0.66259349999999995</v>
      </c>
      <c r="AQ371">
        <v>22.14489</v>
      </c>
      <c r="AR371">
        <v>0</v>
      </c>
      <c r="AS371">
        <v>0</v>
      </c>
      <c r="AT371">
        <v>0.66100939999999997</v>
      </c>
      <c r="AU371">
        <v>22.267810000000001</v>
      </c>
      <c r="AV371">
        <v>0</v>
      </c>
      <c r="AW371">
        <v>0</v>
      </c>
      <c r="AX371">
        <v>0.65951850000000001</v>
      </c>
      <c r="AY371">
        <v>22.385999999999999</v>
      </c>
      <c r="AZ371">
        <v>0</v>
      </c>
      <c r="BA371">
        <v>0</v>
      </c>
      <c r="BB371">
        <v>0.65792830000000002</v>
      </c>
      <c r="BC371">
        <v>22.689330000000002</v>
      </c>
      <c r="BD371">
        <v>0</v>
      </c>
      <c r="BE371">
        <v>0</v>
      </c>
      <c r="BF371">
        <v>0.65641959999999999</v>
      </c>
      <c r="BG371">
        <v>22.81287</v>
      </c>
      <c r="BH371">
        <v>0</v>
      </c>
      <c r="BI371">
        <v>0</v>
      </c>
      <c r="BJ371">
        <v>0.65491379999999999</v>
      </c>
      <c r="BK371">
        <v>22.72522</v>
      </c>
      <c r="BL371">
        <v>0</v>
      </c>
      <c r="BM371">
        <v>0</v>
      </c>
      <c r="BN371">
        <v>0.65328969999999997</v>
      </c>
      <c r="BO371">
        <v>22.576049999999999</v>
      </c>
      <c r="BP371">
        <v>0</v>
      </c>
      <c r="BQ371">
        <v>0</v>
      </c>
      <c r="BR371">
        <v>0.65164290000000002</v>
      </c>
      <c r="BS371">
        <v>22.316050000000001</v>
      </c>
      <c r="BT371">
        <v>0</v>
      </c>
      <c r="BU371">
        <v>0</v>
      </c>
      <c r="BV371">
        <v>0.64994269999999998</v>
      </c>
      <c r="BW371">
        <v>22.02028</v>
      </c>
      <c r="BX371">
        <v>1.9293569999999999E-35</v>
      </c>
      <c r="BY371">
        <v>4.6854160000000001E-33</v>
      </c>
      <c r="BZ371">
        <v>0.64827829999999997</v>
      </c>
      <c r="CA371">
        <v>22.027180000000001</v>
      </c>
      <c r="CB371">
        <v>9.1062110000000008E-25</v>
      </c>
      <c r="CC371" s="1">
        <v>1.7760680000000001E-22</v>
      </c>
      <c r="CD371">
        <v>0.6467328</v>
      </c>
      <c r="CE371">
        <v>21.99549</v>
      </c>
      <c r="CF371" s="1">
        <v>6.2492359999999996E-19</v>
      </c>
      <c r="CG371" s="1">
        <v>1.326311E-16</v>
      </c>
      <c r="CH371">
        <v>0.64527279999999998</v>
      </c>
      <c r="CI371">
        <v>22.019549999999999</v>
      </c>
      <c r="CJ371" s="1">
        <v>7.7626360000000002E-13</v>
      </c>
      <c r="CK371" s="1">
        <v>1.5741950000000001E-10</v>
      </c>
      <c r="CL371">
        <v>0.64387589999999995</v>
      </c>
      <c r="CM371">
        <v>21.958909999999999</v>
      </c>
      <c r="CN371" s="1">
        <v>2.99152E-9</v>
      </c>
      <c r="CO371" s="1">
        <v>6.2798359999999997E-7</v>
      </c>
      <c r="CP371">
        <v>0.64256100000000005</v>
      </c>
      <c r="CQ371">
        <v>21.895479999999999</v>
      </c>
      <c r="CR371" s="1">
        <v>1.510578E-6</v>
      </c>
      <c r="CS371" s="1">
        <v>3.2560310000000003E-4</v>
      </c>
      <c r="CT371">
        <v>0.64115979999999995</v>
      </c>
      <c r="CU371">
        <v>21.74578</v>
      </c>
      <c r="CV371" s="1">
        <v>1.9688059999999999E-4</v>
      </c>
      <c r="CW371" s="1">
        <v>4.3389469999999999E-2</v>
      </c>
      <c r="CX371">
        <v>0.63963250000000005</v>
      </c>
      <c r="CY371">
        <v>21.42595</v>
      </c>
      <c r="CZ371" s="1">
        <v>9.1264239999999993E-3</v>
      </c>
      <c r="DA371" s="1">
        <v>2.0492910000000002</v>
      </c>
      <c r="DB371">
        <v>0.63807420000000004</v>
      </c>
      <c r="DC371">
        <v>21.123169999999998</v>
      </c>
      <c r="DD371" s="1">
        <v>0.18152119999999999</v>
      </c>
      <c r="DE371" s="1">
        <v>41.490279999999998</v>
      </c>
      <c r="DF371">
        <v>0.63643519999999998</v>
      </c>
      <c r="DG371">
        <v>21.065639999999998</v>
      </c>
      <c r="DH371" s="1">
        <v>1.7693190000000001</v>
      </c>
      <c r="DI371">
        <v>410.80399999999997</v>
      </c>
      <c r="DJ371">
        <v>0.63467309999999999</v>
      </c>
      <c r="DK371">
        <v>21.085940000000001</v>
      </c>
      <c r="DL371" s="1">
        <v>9.3280019999999997</v>
      </c>
      <c r="DM371">
        <v>2198.567</v>
      </c>
      <c r="DN371">
        <v>0.63257090000000005</v>
      </c>
      <c r="DO371">
        <v>21.25489</v>
      </c>
      <c r="DP371">
        <v>28.767569999999999</v>
      </c>
      <c r="DQ371">
        <v>6876.2610000000004</v>
      </c>
      <c r="DR371">
        <v>0.6302643</v>
      </c>
      <c r="DS371">
        <v>21.200780000000002</v>
      </c>
      <c r="DT371">
        <v>55.429870000000001</v>
      </c>
      <c r="DU371">
        <v>13428.82</v>
      </c>
      <c r="DV371">
        <v>0.62768950000000001</v>
      </c>
      <c r="DW371">
        <v>21.060379999999999</v>
      </c>
      <c r="DX371">
        <v>70.907300000000006</v>
      </c>
      <c r="DY371">
        <v>17397</v>
      </c>
      <c r="DZ371">
        <v>0.62504420000000005</v>
      </c>
      <c r="EA371">
        <v>21.004339999999999</v>
      </c>
      <c r="EB371">
        <v>63.286499999999997</v>
      </c>
      <c r="EC371">
        <v>15712.83</v>
      </c>
      <c r="ED371">
        <v>0.62253420000000004</v>
      </c>
      <c r="EE371">
        <v>20.918579999999999</v>
      </c>
      <c r="EF371">
        <v>41.354730000000004</v>
      </c>
      <c r="EG371">
        <v>10377.9</v>
      </c>
      <c r="EH371">
        <v>0.6207085</v>
      </c>
      <c r="EI371">
        <v>21.047899999999998</v>
      </c>
      <c r="EJ371">
        <v>20.580179999999999</v>
      </c>
      <c r="EK371">
        <v>5210.7629999999999</v>
      </c>
      <c r="EL371">
        <v>0.61854609999999999</v>
      </c>
      <c r="EM371">
        <v>21.171040000000001</v>
      </c>
      <c r="EN371">
        <v>8.0556199999999993</v>
      </c>
      <c r="EO371">
        <v>2057.616</v>
      </c>
      <c r="EP371">
        <v>0.61613949999999995</v>
      </c>
      <c r="EQ371">
        <v>21.161519999999999</v>
      </c>
      <c r="ER371">
        <v>2.5844749999999999</v>
      </c>
      <c r="ES371">
        <v>665.25540000000001</v>
      </c>
      <c r="ET371">
        <v>0.61363219999999996</v>
      </c>
      <c r="EU371">
        <v>21.35352</v>
      </c>
      <c r="EV371">
        <v>0.72276560000000001</v>
      </c>
      <c r="EW371">
        <v>187.00649999999999</v>
      </c>
      <c r="EX371">
        <v>0.61106099999999997</v>
      </c>
      <c r="EY371">
        <v>21.460660000000001</v>
      </c>
      <c r="EZ371">
        <v>0.2059926</v>
      </c>
      <c r="FA371">
        <v>53.129570000000001</v>
      </c>
      <c r="FB371">
        <v>0.6084193</v>
      </c>
      <c r="FC371">
        <v>21.227650000000001</v>
      </c>
      <c r="FD371">
        <v>8.3844810000000006E-2</v>
      </c>
      <c r="FE371">
        <v>21.293379999999999</v>
      </c>
      <c r="FF371">
        <v>0.60588909999999996</v>
      </c>
      <c r="FG371">
        <v>20.98048</v>
      </c>
      <c r="FH371">
        <v>5.7636699999999999E-2</v>
      </c>
      <c r="FI371">
        <v>14.439249999999999</v>
      </c>
      <c r="FJ371">
        <v>0.60335689999999997</v>
      </c>
      <c r="FK371">
        <v>20.827590000000001</v>
      </c>
      <c r="FL371">
        <v>5.2318389999999999E-2</v>
      </c>
      <c r="FM371">
        <v>13.057130000000001</v>
      </c>
      <c r="FN371">
        <v>0.60081050000000003</v>
      </c>
      <c r="FO371">
        <v>21.099730000000001</v>
      </c>
      <c r="FP371">
        <v>5.0875240000000002E-2</v>
      </c>
      <c r="FQ371">
        <v>12.699439999999999</v>
      </c>
      <c r="FR371">
        <v>0.59848990000000002</v>
      </c>
      <c r="FS371">
        <v>21.593969999999999</v>
      </c>
      <c r="FT371" s="1">
        <v>4.9623639999999997E-2</v>
      </c>
      <c r="FU371">
        <v>12.397690000000001</v>
      </c>
      <c r="FV371">
        <v>0.59636769999999995</v>
      </c>
      <c r="FW371">
        <v>22.170310000000001</v>
      </c>
      <c r="FX371" s="1">
        <v>4.7666269999999997E-2</v>
      </c>
      <c r="FY371">
        <v>11.9163</v>
      </c>
      <c r="FZ371">
        <v>0.5943773</v>
      </c>
      <c r="GA371">
        <v>22.720420000000001</v>
      </c>
      <c r="GB371" s="1">
        <v>4.4889329999999998E-2</v>
      </c>
      <c r="GC371">
        <v>11.226559999999999</v>
      </c>
      <c r="GD371">
        <v>0.59263189999999999</v>
      </c>
      <c r="GE371">
        <v>22.89762</v>
      </c>
      <c r="GF371" s="1">
        <v>4.1624120000000001E-2</v>
      </c>
      <c r="GG371" s="1">
        <v>10.40455</v>
      </c>
      <c r="GH371">
        <v>0.59119429999999995</v>
      </c>
      <c r="GI371">
        <v>22.712050000000001</v>
      </c>
      <c r="GJ371" s="1">
        <v>3.8234259999999999E-2</v>
      </c>
      <c r="GK371" s="1">
        <v>9.5468109999999999</v>
      </c>
      <c r="GL371">
        <v>0.5896614</v>
      </c>
      <c r="GM371">
        <v>22.4558</v>
      </c>
      <c r="GN371" s="1">
        <v>3.4926579999999999E-2</v>
      </c>
      <c r="GO371" s="1">
        <v>8.7109579999999998</v>
      </c>
      <c r="GP371">
        <v>0.58914279999999997</v>
      </c>
      <c r="GQ371">
        <v>22.195039999999999</v>
      </c>
      <c r="GR371" s="1">
        <v>3.1843860000000002E-2</v>
      </c>
      <c r="GS371" s="1">
        <v>7.9180349999999997</v>
      </c>
      <c r="GT371">
        <v>0.58887149999999999</v>
      </c>
      <c r="GU371">
        <v>22.323920000000001</v>
      </c>
      <c r="GV371" s="1">
        <v>2.8985650000000002E-2</v>
      </c>
      <c r="GW371" s="1">
        <v>7.1788949999999998</v>
      </c>
      <c r="GX371">
        <v>0.58854430000000002</v>
      </c>
      <c r="GY371">
        <v>22.697019999999998</v>
      </c>
      <c r="GZ371" s="1">
        <v>2.6377749999999998E-2</v>
      </c>
      <c r="HA371" s="1">
        <v>6.507911</v>
      </c>
      <c r="HB371">
        <v>0.58823449999999999</v>
      </c>
      <c r="HC371">
        <v>23.206669999999999</v>
      </c>
      <c r="HD371" s="1">
        <v>2.3982110000000001E-2</v>
      </c>
      <c r="HE371" s="1">
        <v>5.8936950000000001</v>
      </c>
      <c r="HF371">
        <v>0.58820220000000001</v>
      </c>
      <c r="HG371">
        <v>23.733219999999999</v>
      </c>
      <c r="HH371" s="1">
        <v>2.1814589999999998E-2</v>
      </c>
      <c r="HI371" s="1">
        <v>5.3375180000000002</v>
      </c>
      <c r="HJ371">
        <v>0.58821140000000005</v>
      </c>
      <c r="HK371">
        <v>23.97776</v>
      </c>
      <c r="HL371" s="1">
        <v>1.9837480000000001E-2</v>
      </c>
      <c r="HM371" s="1">
        <v>4.8318560000000002</v>
      </c>
      <c r="HN371">
        <v>0.58833670000000005</v>
      </c>
      <c r="HO371">
        <v>23.85209</v>
      </c>
      <c r="HP371" s="1">
        <v>1.8055970000000001E-2</v>
      </c>
      <c r="HQ371" s="1">
        <v>4.3776210000000004</v>
      </c>
      <c r="HR371">
        <v>0.58832669999999998</v>
      </c>
      <c r="HS371">
        <v>23.61084</v>
      </c>
      <c r="HT371" s="1">
        <v>1.6436159999999998E-2</v>
      </c>
      <c r="HU371" s="1">
        <v>3.9673310000000002</v>
      </c>
      <c r="HV371">
        <v>0.58773719999999996</v>
      </c>
      <c r="HW371">
        <v>23.26323</v>
      </c>
      <c r="HX371" s="1">
        <v>1.496161E-2</v>
      </c>
      <c r="HY371" s="1">
        <v>3.5978780000000001</v>
      </c>
      <c r="HZ371">
        <v>0.58765299999999998</v>
      </c>
      <c r="IA371">
        <v>23.231369999999998</v>
      </c>
      <c r="IB371" s="1">
        <v>1.3655E-2</v>
      </c>
      <c r="IC371" s="1">
        <v>3.2697780000000001</v>
      </c>
      <c r="ID371">
        <v>0.58798039999999996</v>
      </c>
      <c r="IE371">
        <v>22.929089999999999</v>
      </c>
      <c r="IF371" s="1">
        <v>1.2464289999999999E-2</v>
      </c>
      <c r="IG371" s="1">
        <v>2.9704760000000001</v>
      </c>
      <c r="IH371">
        <v>0.58826509999999999</v>
      </c>
      <c r="II371">
        <v>23.05538</v>
      </c>
      <c r="IJ371" s="1">
        <v>1.137177E-2</v>
      </c>
      <c r="IK371" s="1">
        <v>2.6984319999999999</v>
      </c>
      <c r="IL371">
        <v>0.5879683</v>
      </c>
      <c r="IM371">
        <v>23.371639999999999</v>
      </c>
      <c r="IN371" s="1">
        <v>1.036246E-2</v>
      </c>
      <c r="IO371" s="1">
        <v>2.4507159999999999</v>
      </c>
      <c r="IP371">
        <v>0.58755299999999999</v>
      </c>
      <c r="IQ371">
        <v>23.607230000000001</v>
      </c>
      <c r="IR371" s="1">
        <v>9.4435939999999996E-3</v>
      </c>
      <c r="IS371" s="1">
        <v>2.227217</v>
      </c>
      <c r="IT371">
        <v>0.58725479999999997</v>
      </c>
      <c r="IU371">
        <v>23.57133</v>
      </c>
      <c r="IV371" s="1">
        <v>8.6062180000000005E-3</v>
      </c>
      <c r="IW371" s="1">
        <v>2.0245009999999999</v>
      </c>
      <c r="IX371">
        <v>0.58752899999999997</v>
      </c>
      <c r="IY371">
        <v>23.424340000000001</v>
      </c>
      <c r="IZ371" s="1">
        <v>7.843404E-3</v>
      </c>
      <c r="JA371" s="1">
        <v>1.8388150000000001</v>
      </c>
      <c r="JB371">
        <v>0.58780299999999996</v>
      </c>
      <c r="JC371">
        <v>23.338629999999998</v>
      </c>
      <c r="JD371" s="1">
        <v>7.1462740000000002E-3</v>
      </c>
      <c r="JE371" s="1">
        <v>1.6702399999999999</v>
      </c>
      <c r="JF371">
        <v>0.58806259999999999</v>
      </c>
      <c r="JG371">
        <v>23.786989999999999</v>
      </c>
      <c r="JH371" s="1">
        <v>6.5122380000000001E-3</v>
      </c>
      <c r="JI371" s="1">
        <v>1.517903</v>
      </c>
      <c r="JJ371">
        <v>0.58813130000000002</v>
      </c>
      <c r="JK371">
        <v>24.529019999999999</v>
      </c>
      <c r="JL371" s="1">
        <v>5.9332109999999999E-3</v>
      </c>
      <c r="JM371" s="1">
        <v>1.3798900000000001</v>
      </c>
      <c r="JN371">
        <v>0.58775339999999998</v>
      </c>
      <c r="JO371">
        <v>25.366700000000002</v>
      </c>
      <c r="JP371" s="1">
        <v>5.404598E-3</v>
      </c>
      <c r="JQ371" s="1">
        <v>1.255471</v>
      </c>
      <c r="JR371">
        <v>0.58713559999999998</v>
      </c>
      <c r="JS371">
        <v>26.190539999999999</v>
      </c>
      <c r="JT371" s="1">
        <v>4.9213909999999998E-3</v>
      </c>
      <c r="JU371" s="1">
        <v>1.14252</v>
      </c>
      <c r="JV371">
        <v>0.58642249999999996</v>
      </c>
      <c r="JW371">
        <v>26.688829999999999</v>
      </c>
      <c r="JX371" s="1">
        <v>4.4697010000000004E-3</v>
      </c>
      <c r="JY371" s="1">
        <v>1.0375099999999999</v>
      </c>
      <c r="JZ371">
        <v>0.58573220000000004</v>
      </c>
      <c r="KA371">
        <v>26.710149999999999</v>
      </c>
      <c r="KB371" s="1">
        <v>4.0370650000000003E-3</v>
      </c>
      <c r="KC371" s="1">
        <v>0.93711250000000001</v>
      </c>
      <c r="KD371">
        <v>0.58511310000000005</v>
      </c>
      <c r="KE371">
        <v>26.55744</v>
      </c>
      <c r="KF371" s="1">
        <v>3.6204079999999999E-3</v>
      </c>
      <c r="KG371" s="1">
        <v>0.84053809999999995</v>
      </c>
      <c r="KH371">
        <v>0.58460020000000001</v>
      </c>
      <c r="KI371">
        <v>26.294350000000001</v>
      </c>
      <c r="KJ371" s="1">
        <v>3.21996E-3</v>
      </c>
      <c r="KK371" s="1">
        <v>0.74751290000000004</v>
      </c>
      <c r="KL371">
        <v>0.58413060000000006</v>
      </c>
      <c r="KM371">
        <v>26.206330000000001</v>
      </c>
      <c r="KN371" s="1">
        <v>2.8431979999999999E-3</v>
      </c>
      <c r="KO371" s="1">
        <v>0.66008599999999995</v>
      </c>
      <c r="KP371">
        <v>0.58333449999999998</v>
      </c>
      <c r="KQ371">
        <v>26.051020000000001</v>
      </c>
      <c r="KR371" s="1">
        <v>2.4984600000000001E-3</v>
      </c>
      <c r="KS371" s="1">
        <v>0.58039189999999996</v>
      </c>
      <c r="KT371">
        <v>0.5821733</v>
      </c>
      <c r="KU371">
        <v>25.782699999999998</v>
      </c>
      <c r="KV371" s="1">
        <v>2.1941069999999998E-3</v>
      </c>
      <c r="KW371" s="1">
        <v>0.51028200000000001</v>
      </c>
      <c r="KX371">
        <v>0.58067939999999996</v>
      </c>
      <c r="KY371">
        <v>25.46114</v>
      </c>
      <c r="KZ371" s="1">
        <v>1.93188E-3</v>
      </c>
      <c r="LA371" s="1">
        <v>0.45005010000000001</v>
      </c>
      <c r="LB371">
        <v>0.57912090000000005</v>
      </c>
      <c r="LC371">
        <v>25.21462</v>
      </c>
      <c r="LD371" s="1">
        <v>1.7066469999999999E-3</v>
      </c>
      <c r="LE371" s="1">
        <v>0.39833679999999999</v>
      </c>
      <c r="LF371">
        <v>0.57748319999999997</v>
      </c>
      <c r="LG371">
        <v>24.97017</v>
      </c>
      <c r="LH371" s="1">
        <v>1.510361E-3</v>
      </c>
      <c r="LI371" s="1">
        <v>0.35327839999999999</v>
      </c>
      <c r="LJ371">
        <v>0.57583589999999996</v>
      </c>
      <c r="LK371">
        <v>24.728300000000001</v>
      </c>
      <c r="LL371" s="1">
        <v>1.334542E-3</v>
      </c>
      <c r="LM371" s="1">
        <v>0.3128765</v>
      </c>
      <c r="LN371">
        <v>0.57421639999999996</v>
      </c>
      <c r="LO371">
        <v>24.60791</v>
      </c>
      <c r="LP371" s="1">
        <v>1.1729349999999999E-3</v>
      </c>
      <c r="LQ371" s="1">
        <v>0.27562320000000001</v>
      </c>
      <c r="LR371">
        <v>0.57261090000000003</v>
      </c>
      <c r="LS371">
        <v>24.978200000000001</v>
      </c>
      <c r="LT371" s="1">
        <v>1.024102E-3</v>
      </c>
      <c r="LU371" s="1">
        <v>0.24121590000000001</v>
      </c>
      <c r="LV371">
        <v>0.57123009999999996</v>
      </c>
      <c r="LW371">
        <v>25.60079</v>
      </c>
      <c r="LX371" s="1">
        <v>8.8980090000000003E-4</v>
      </c>
      <c r="LY371" s="1">
        <v>0.20999029999999999</v>
      </c>
      <c r="LZ371">
        <v>0.57015059999999995</v>
      </c>
      <c r="MA371">
        <v>26.370159999999998</v>
      </c>
      <c r="MB371" s="1">
        <v>7.7437100000000004E-4</v>
      </c>
      <c r="MC371" s="1">
        <v>0.18296219999999999</v>
      </c>
      <c r="MD371">
        <v>0.56925040000000005</v>
      </c>
      <c r="ME371">
        <v>27.039159999999999</v>
      </c>
      <c r="MF371" s="1">
        <v>6.7909640000000005E-4</v>
      </c>
      <c r="MG371" s="1">
        <v>0.16055900000000001</v>
      </c>
      <c r="MH371">
        <v>0.56849629999999995</v>
      </c>
      <c r="MI371">
        <v>27.438939999999999</v>
      </c>
      <c r="MJ371" s="1">
        <v>6.0330659999999995E-4</v>
      </c>
      <c r="MK371" s="1">
        <v>0.14268130000000001</v>
      </c>
      <c r="ML371">
        <v>0.56779639999999998</v>
      </c>
      <c r="MM371">
        <v>27.335290000000001</v>
      </c>
      <c r="MN371" s="1">
        <v>5.4379329999999998E-4</v>
      </c>
      <c r="MO371" s="1">
        <v>0.1286369</v>
      </c>
      <c r="MP371">
        <v>0.56711730000000005</v>
      </c>
      <c r="MQ371">
        <v>27.09695</v>
      </c>
      <c r="MR371" s="1">
        <v>4.9610490000000001E-4</v>
      </c>
      <c r="MS371" s="1">
        <v>0.1173883</v>
      </c>
      <c r="MT371">
        <v>0.5663859</v>
      </c>
      <c r="MU371">
        <v>26.872610000000002</v>
      </c>
      <c r="MV371" s="1">
        <v>4.562872E-4</v>
      </c>
      <c r="MW371" s="1">
        <v>0.1080086</v>
      </c>
      <c r="MX371">
        <v>0.56557100000000005</v>
      </c>
      <c r="MY371">
        <v>26.88449</v>
      </c>
      <c r="MZ371" s="1">
        <v>4.214512E-4</v>
      </c>
      <c r="NA371" s="1">
        <v>9.9828559999999997E-2</v>
      </c>
      <c r="NB371">
        <v>0.56469349999999996</v>
      </c>
      <c r="NC371">
        <v>27.006270000000001</v>
      </c>
      <c r="ND371" s="1">
        <v>3.9028819999999999E-4</v>
      </c>
      <c r="NE371" s="1">
        <v>9.2519100000000007E-2</v>
      </c>
      <c r="NF371">
        <v>0.56469349999999996</v>
      </c>
      <c r="NG371">
        <v>27.006270000000001</v>
      </c>
      <c r="NH371" s="1">
        <v>3.9028819999999999E-4</v>
      </c>
      <c r="NI371" s="1">
        <v>9.2519100000000007E-2</v>
      </c>
      <c r="NJ371">
        <v>0.56469349999999996</v>
      </c>
      <c r="NK371">
        <v>27.006270000000001</v>
      </c>
      <c r="NL371" s="1">
        <v>3.9028819999999999E-4</v>
      </c>
      <c r="NM371" s="1">
        <v>9.2519100000000007E-2</v>
      </c>
      <c r="NN371">
        <v>0.56469349999999996</v>
      </c>
      <c r="NO371">
        <v>27.006270000000001</v>
      </c>
      <c r="NP371" s="1">
        <v>3.9028819999999999E-4</v>
      </c>
      <c r="NQ371" s="1">
        <v>9.2519100000000007E-2</v>
      </c>
      <c r="NR371">
        <v>0.56469349999999996</v>
      </c>
      <c r="NS371">
        <v>27.006270000000001</v>
      </c>
      <c r="NT371" s="1">
        <v>3.9028819999999999E-4</v>
      </c>
      <c r="NU371" s="1">
        <v>9.2519100000000007E-2</v>
      </c>
      <c r="NV371">
        <v>0.56469349999999996</v>
      </c>
      <c r="NW371">
        <v>27.006270000000001</v>
      </c>
      <c r="NX371" s="1">
        <v>3.9028819999999999E-4</v>
      </c>
      <c r="NY371" s="1">
        <v>9.2519100000000007E-2</v>
      </c>
      <c r="NZ371">
        <v>0.56469349999999996</v>
      </c>
      <c r="OA371">
        <v>27.006270000000001</v>
      </c>
      <c r="OB371" s="1">
        <v>3.9028819999999999E-4</v>
      </c>
      <c r="OC371" s="1">
        <v>9.2519100000000007E-2</v>
      </c>
      <c r="OD371">
        <v>0.56469349999999996</v>
      </c>
      <c r="OE371">
        <v>27.006270000000001</v>
      </c>
      <c r="OF371" s="1">
        <v>3.9028819999999999E-4</v>
      </c>
      <c r="OG371" s="1">
        <v>9.2519100000000007E-2</v>
      </c>
      <c r="OH371">
        <v>0.56469349999999996</v>
      </c>
      <c r="OI371">
        <v>27.006270000000001</v>
      </c>
      <c r="OJ371" s="1">
        <v>3.9028819999999999E-4</v>
      </c>
      <c r="OK371" s="1">
        <v>9.2519100000000007E-2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1.0224470000000001</v>
      </c>
      <c r="G372">
        <v>21.209230000000002</v>
      </c>
      <c r="H372">
        <v>0</v>
      </c>
      <c r="I372">
        <v>0</v>
      </c>
      <c r="J372">
        <v>1.0199819999999999</v>
      </c>
      <c r="K372">
        <v>21.554860000000001</v>
      </c>
      <c r="L372">
        <v>0</v>
      </c>
      <c r="M372">
        <v>0</v>
      </c>
      <c r="N372">
        <v>1.0174620000000001</v>
      </c>
      <c r="O372">
        <v>21.823119999999999</v>
      </c>
      <c r="P372">
        <v>0</v>
      </c>
      <c r="Q372">
        <v>0</v>
      </c>
      <c r="R372">
        <v>1.0148569999999999</v>
      </c>
      <c r="S372">
        <v>22.05547</v>
      </c>
      <c r="T372">
        <v>0</v>
      </c>
      <c r="U372">
        <v>0</v>
      </c>
      <c r="V372">
        <v>1.012132</v>
      </c>
      <c r="W372">
        <v>22.518820000000002</v>
      </c>
      <c r="X372">
        <v>0</v>
      </c>
      <c r="Y372">
        <v>0</v>
      </c>
      <c r="Z372">
        <v>1.0096419999999999</v>
      </c>
      <c r="AA372">
        <v>22.6919</v>
      </c>
      <c r="AB372">
        <v>0</v>
      </c>
      <c r="AC372">
        <v>0</v>
      </c>
      <c r="AD372">
        <v>1.006969</v>
      </c>
      <c r="AE372">
        <v>22.588010000000001</v>
      </c>
      <c r="AF372">
        <v>0</v>
      </c>
      <c r="AG372">
        <v>0</v>
      </c>
      <c r="AH372">
        <v>1.0042789999999999</v>
      </c>
      <c r="AI372">
        <v>22.459900000000001</v>
      </c>
      <c r="AJ372">
        <v>0</v>
      </c>
      <c r="AK372">
        <v>0</v>
      </c>
      <c r="AL372">
        <v>1.001638</v>
      </c>
      <c r="AM372">
        <v>22.128959999999999</v>
      </c>
      <c r="AN372">
        <v>0</v>
      </c>
      <c r="AO372">
        <v>0</v>
      </c>
      <c r="AP372">
        <v>0.99912420000000002</v>
      </c>
      <c r="AQ372">
        <v>22.168859999999999</v>
      </c>
      <c r="AR372">
        <v>0</v>
      </c>
      <c r="AS372">
        <v>0</v>
      </c>
      <c r="AT372">
        <v>0.99662269999999997</v>
      </c>
      <c r="AU372">
        <v>22.28632</v>
      </c>
      <c r="AV372">
        <v>0</v>
      </c>
      <c r="AW372">
        <v>0</v>
      </c>
      <c r="AX372">
        <v>0.99415299999999995</v>
      </c>
      <c r="AY372">
        <v>22.396159999999998</v>
      </c>
      <c r="AZ372">
        <v>0</v>
      </c>
      <c r="BA372">
        <v>0</v>
      </c>
      <c r="BB372">
        <v>0.99158400000000002</v>
      </c>
      <c r="BC372">
        <v>22.674150000000001</v>
      </c>
      <c r="BD372">
        <v>0</v>
      </c>
      <c r="BE372">
        <v>0</v>
      </c>
      <c r="BF372">
        <v>0.9891875</v>
      </c>
      <c r="BG372">
        <v>22.783180000000002</v>
      </c>
      <c r="BH372">
        <v>0</v>
      </c>
      <c r="BI372">
        <v>0</v>
      </c>
      <c r="BJ372">
        <v>0.98675389999999996</v>
      </c>
      <c r="BK372">
        <v>22.696010000000001</v>
      </c>
      <c r="BL372">
        <v>0</v>
      </c>
      <c r="BM372">
        <v>0</v>
      </c>
      <c r="BN372">
        <v>0.98418620000000001</v>
      </c>
      <c r="BO372">
        <v>22.55817</v>
      </c>
      <c r="BP372">
        <v>0</v>
      </c>
      <c r="BQ372">
        <v>0</v>
      </c>
      <c r="BR372">
        <v>0.98153509999999999</v>
      </c>
      <c r="BS372">
        <v>22.316970000000001</v>
      </c>
      <c r="BT372">
        <v>0</v>
      </c>
      <c r="BU372">
        <v>0</v>
      </c>
      <c r="BV372">
        <v>0.97883450000000005</v>
      </c>
      <c r="BW372">
        <v>22.035060000000001</v>
      </c>
      <c r="BX372">
        <v>5.3220060000000002E-36</v>
      </c>
      <c r="BY372">
        <v>1.275698E-33</v>
      </c>
      <c r="BZ372">
        <v>0.97618099999999997</v>
      </c>
      <c r="CA372">
        <v>22.039660000000001</v>
      </c>
      <c r="CB372">
        <v>4.6822379999999996E-25</v>
      </c>
      <c r="CC372">
        <v>9.958033E-23</v>
      </c>
      <c r="CD372">
        <v>0.97371399999999997</v>
      </c>
      <c r="CE372">
        <v>22.00019</v>
      </c>
      <c r="CF372" s="1">
        <v>2.4033950000000001E-19</v>
      </c>
      <c r="CG372" s="1">
        <v>5.0330760000000001E-17</v>
      </c>
      <c r="CH372">
        <v>0.97142110000000004</v>
      </c>
      <c r="CI372">
        <v>22.00526</v>
      </c>
      <c r="CJ372" s="1">
        <v>4.7762910000000004E-13</v>
      </c>
      <c r="CK372" s="1">
        <v>1.1468529999999999E-10</v>
      </c>
      <c r="CL372">
        <v>0.96917960000000003</v>
      </c>
      <c r="CM372">
        <v>21.932839999999999</v>
      </c>
      <c r="CN372" s="1">
        <v>2.0676710000000001E-9</v>
      </c>
      <c r="CO372" s="1">
        <v>5.4370679999999998E-7</v>
      </c>
      <c r="CP372">
        <v>0.96714710000000004</v>
      </c>
      <c r="CQ372">
        <v>21.870180000000001</v>
      </c>
      <c r="CR372" s="1">
        <v>1.121625E-6</v>
      </c>
      <c r="CS372" s="1">
        <v>3.141733E-4</v>
      </c>
      <c r="CT372">
        <v>0.96493390000000001</v>
      </c>
      <c r="CU372">
        <v>21.72785</v>
      </c>
      <c r="CV372" s="1">
        <v>1.5445690000000001E-4</v>
      </c>
      <c r="CW372" s="1">
        <v>4.5572389999999997E-2</v>
      </c>
      <c r="CX372">
        <v>0.96254019999999996</v>
      </c>
      <c r="CY372">
        <v>21.421959999999999</v>
      </c>
      <c r="CZ372" s="1">
        <v>7.4974200000000003E-3</v>
      </c>
      <c r="DA372" s="1">
        <v>2.3133520000000001</v>
      </c>
      <c r="DB372">
        <v>0.96007600000000004</v>
      </c>
      <c r="DC372">
        <v>21.129899999999999</v>
      </c>
      <c r="DD372" s="1">
        <v>0.1552327</v>
      </c>
      <c r="DE372" s="1">
        <v>49.9236</v>
      </c>
      <c r="DF372">
        <v>0.95748670000000002</v>
      </c>
      <c r="DG372">
        <v>21.076260000000001</v>
      </c>
      <c r="DH372" s="1">
        <v>1.5684020000000001</v>
      </c>
      <c r="DI372">
        <v>523.72609999999997</v>
      </c>
      <c r="DJ372">
        <v>0.95478209999999997</v>
      </c>
      <c r="DK372">
        <v>21.090669999999999</v>
      </c>
      <c r="DL372" s="1">
        <v>8.5419169999999998</v>
      </c>
      <c r="DM372">
        <v>2955.3589999999999</v>
      </c>
      <c r="DN372">
        <v>0.95187290000000002</v>
      </c>
      <c r="DO372">
        <v>21.24804</v>
      </c>
      <c r="DP372">
        <v>27.141950000000001</v>
      </c>
      <c r="DQ372">
        <v>9707.1419999999998</v>
      </c>
      <c r="DR372">
        <v>0.94862789999999997</v>
      </c>
      <c r="DS372">
        <v>21.179400000000001</v>
      </c>
      <c r="DT372">
        <v>53.742150000000002</v>
      </c>
      <c r="DU372">
        <v>19834.04</v>
      </c>
      <c r="DV372">
        <v>0.9450132</v>
      </c>
      <c r="DW372">
        <v>21.03257</v>
      </c>
      <c r="DX372">
        <v>70.474249999999998</v>
      </c>
      <c r="DY372">
        <v>26785.279999999999</v>
      </c>
      <c r="DZ372">
        <v>0.94132689999999997</v>
      </c>
      <c r="EA372">
        <v>20.970960000000002</v>
      </c>
      <c r="EB372">
        <v>64.353149999999999</v>
      </c>
      <c r="EC372">
        <v>25144.89</v>
      </c>
      <c r="ED372">
        <v>0.93779710000000005</v>
      </c>
      <c r="EE372">
        <v>20.89874</v>
      </c>
      <c r="EF372">
        <v>42.927140000000001</v>
      </c>
      <c r="EG372">
        <v>17202.75</v>
      </c>
      <c r="EH372">
        <v>0.93523239999999996</v>
      </c>
      <c r="EI372">
        <v>21.04758</v>
      </c>
      <c r="EJ372">
        <v>21.773150000000001</v>
      </c>
      <c r="EK372">
        <v>8926.9680000000008</v>
      </c>
      <c r="EL372">
        <v>0.93211129999999998</v>
      </c>
      <c r="EM372">
        <v>21.171040000000001</v>
      </c>
      <c r="EN372">
        <v>8.6679700000000004</v>
      </c>
      <c r="EO372">
        <v>3631.7629999999999</v>
      </c>
      <c r="EP372">
        <v>0.92865160000000002</v>
      </c>
      <c r="EQ372">
        <v>21.168299999999999</v>
      </c>
      <c r="ER372">
        <v>2.8210229999999998</v>
      </c>
      <c r="ES372">
        <v>1205.0840000000001</v>
      </c>
      <c r="ET372">
        <v>0.92510910000000002</v>
      </c>
      <c r="EU372">
        <v>21.341670000000001</v>
      </c>
      <c r="EV372">
        <v>0.79546159999999999</v>
      </c>
      <c r="EW372">
        <v>344.43810000000002</v>
      </c>
      <c r="EX372">
        <v>0.92149389999999998</v>
      </c>
      <c r="EY372">
        <v>21.429020000000001</v>
      </c>
      <c r="EZ372">
        <v>0.2245703</v>
      </c>
      <c r="FA372">
        <v>96.754930000000002</v>
      </c>
      <c r="FB372">
        <v>0.91786659999999998</v>
      </c>
      <c r="FC372">
        <v>21.192830000000001</v>
      </c>
      <c r="FD372">
        <v>8.79886E-2</v>
      </c>
      <c r="FE372">
        <v>36.51014</v>
      </c>
      <c r="FF372">
        <v>0.91456289999999996</v>
      </c>
      <c r="FG372">
        <v>20.945419999999999</v>
      </c>
      <c r="FH372">
        <v>5.848888E-2</v>
      </c>
      <c r="FI372">
        <v>23.39162</v>
      </c>
      <c r="FJ372">
        <v>0.91136320000000004</v>
      </c>
      <c r="FK372">
        <v>20.804649999999999</v>
      </c>
      <c r="FL372">
        <v>5.2493100000000001E-2</v>
      </c>
      <c r="FM372">
        <v>20.75639</v>
      </c>
      <c r="FN372">
        <v>0.90857049999999995</v>
      </c>
      <c r="FO372">
        <v>21.091149999999999</v>
      </c>
      <c r="FP372">
        <v>5.0944499999999997E-2</v>
      </c>
      <c r="FQ372">
        <v>20.148070000000001</v>
      </c>
      <c r="FR372">
        <v>0.90639190000000003</v>
      </c>
      <c r="FS372">
        <v>21.577310000000001</v>
      </c>
      <c r="FT372" s="1">
        <v>4.9706029999999998E-2</v>
      </c>
      <c r="FU372">
        <v>19.713629999999998</v>
      </c>
      <c r="FV372">
        <v>0.90444820000000004</v>
      </c>
      <c r="FW372">
        <v>22.154430000000001</v>
      </c>
      <c r="FX372" s="1">
        <v>4.7819840000000002E-2</v>
      </c>
      <c r="FY372">
        <v>19.03154</v>
      </c>
      <c r="FZ372">
        <v>0.90269520000000003</v>
      </c>
      <c r="GA372">
        <v>22.691970000000001</v>
      </c>
      <c r="GB372" s="1">
        <v>4.5093910000000001E-2</v>
      </c>
      <c r="GC372">
        <v>18.004010000000001</v>
      </c>
      <c r="GD372">
        <v>0.90149900000000005</v>
      </c>
      <c r="GE372">
        <v>22.846399999999999</v>
      </c>
      <c r="GF372" s="1">
        <v>4.1855410000000003E-2</v>
      </c>
      <c r="GG372">
        <v>16.743950000000002</v>
      </c>
      <c r="GH372">
        <v>0.90086359999999999</v>
      </c>
      <c r="GI372">
        <v>22.667259999999999</v>
      </c>
      <c r="GJ372" s="1">
        <v>3.846873E-2</v>
      </c>
      <c r="GK372" s="1">
        <v>15.40518</v>
      </c>
      <c r="GL372">
        <v>0.90020940000000005</v>
      </c>
      <c r="GM372">
        <v>22.417090000000002</v>
      </c>
      <c r="GN372" s="1">
        <v>3.5150359999999999E-2</v>
      </c>
      <c r="GO372">
        <v>14.08625</v>
      </c>
      <c r="GP372">
        <v>0.90160609999999997</v>
      </c>
      <c r="GQ372">
        <v>22.19464</v>
      </c>
      <c r="GR372" s="1">
        <v>3.2062649999999998E-2</v>
      </c>
      <c r="GS372" s="1">
        <v>12.84121</v>
      </c>
      <c r="GT372">
        <v>0.90369060000000001</v>
      </c>
      <c r="GU372">
        <v>22.35406</v>
      </c>
      <c r="GV372" s="1">
        <v>2.918509E-2</v>
      </c>
      <c r="GW372" s="1">
        <v>11.6645</v>
      </c>
      <c r="GX372">
        <v>0.9062308</v>
      </c>
      <c r="GY372">
        <v>22.710170000000002</v>
      </c>
      <c r="GZ372" s="1">
        <v>2.6560029999999998E-2</v>
      </c>
      <c r="HA372" s="1">
        <v>10.589359999999999</v>
      </c>
      <c r="HB372">
        <v>0.90886140000000004</v>
      </c>
      <c r="HC372">
        <v>23.21152</v>
      </c>
      <c r="HD372" s="1">
        <v>2.4149049999999998E-2</v>
      </c>
      <c r="HE372" s="1">
        <v>9.6035489999999992</v>
      </c>
      <c r="HF372">
        <v>0.91175720000000005</v>
      </c>
      <c r="HG372">
        <v>23.708649999999999</v>
      </c>
      <c r="HH372" s="1">
        <v>2.1965700000000001E-2</v>
      </c>
      <c r="HI372" s="1">
        <v>8.7084329999999994</v>
      </c>
      <c r="HJ372">
        <v>0.91466899999999995</v>
      </c>
      <c r="HK372">
        <v>23.926819999999999</v>
      </c>
      <c r="HL372" s="1">
        <v>1.997496E-2</v>
      </c>
      <c r="HM372" s="1">
        <v>7.894088</v>
      </c>
      <c r="HN372">
        <v>0.91775799999999996</v>
      </c>
      <c r="HO372">
        <v>23.807009999999998</v>
      </c>
      <c r="HP372" s="1">
        <v>1.8179190000000001E-2</v>
      </c>
      <c r="HQ372" s="1">
        <v>7.159878</v>
      </c>
      <c r="HR372">
        <v>0.92052639999999997</v>
      </c>
      <c r="HS372">
        <v>23.584630000000001</v>
      </c>
      <c r="HT372" s="1">
        <v>1.6552310000000001E-2</v>
      </c>
      <c r="HU372" s="1">
        <v>6.4981369999999998</v>
      </c>
      <c r="HV372">
        <v>0.92242279999999999</v>
      </c>
      <c r="HW372">
        <v>23.26322</v>
      </c>
      <c r="HX372" s="1">
        <v>1.506062E-2</v>
      </c>
      <c r="HY372" s="1">
        <v>5.8953129999999998</v>
      </c>
      <c r="HZ372">
        <v>0.92531479999999999</v>
      </c>
      <c r="IA372">
        <v>23.275849999999998</v>
      </c>
      <c r="IB372" s="1">
        <v>1.374651E-2</v>
      </c>
      <c r="IC372" s="1">
        <v>5.3659059999999998</v>
      </c>
      <c r="ID372">
        <v>0.92894390000000004</v>
      </c>
      <c r="IE372">
        <v>22.96649</v>
      </c>
      <c r="IF372" s="1">
        <v>1.254832E-2</v>
      </c>
      <c r="IG372" s="1">
        <v>4.8801610000000002</v>
      </c>
      <c r="IH372">
        <v>0.93240299999999998</v>
      </c>
      <c r="II372">
        <v>23.09571</v>
      </c>
      <c r="IJ372" s="1">
        <v>1.14483E-2</v>
      </c>
      <c r="IK372" s="1">
        <v>4.4371830000000001</v>
      </c>
      <c r="IL372">
        <v>0.93503550000000002</v>
      </c>
      <c r="IM372">
        <v>23.362719999999999</v>
      </c>
      <c r="IN372" s="1">
        <v>1.0431259999999999E-2</v>
      </c>
      <c r="IO372" s="1">
        <v>4.0317999999999996</v>
      </c>
      <c r="IP372">
        <v>0.9373245</v>
      </c>
      <c r="IQ372">
        <v>23.570460000000001</v>
      </c>
      <c r="IR372" s="1">
        <v>9.506156E-3</v>
      </c>
      <c r="IS372" s="1">
        <v>3.6649219999999998</v>
      </c>
      <c r="IT372">
        <v>0.93950319999999998</v>
      </c>
      <c r="IU372">
        <v>23.53077</v>
      </c>
      <c r="IV372" s="1">
        <v>8.663357E-3</v>
      </c>
      <c r="IW372" s="1">
        <v>3.3314870000000001</v>
      </c>
      <c r="IX372">
        <v>0.94286020000000004</v>
      </c>
      <c r="IY372">
        <v>23.391030000000001</v>
      </c>
      <c r="IZ372" s="1">
        <v>7.8955129999999998E-3</v>
      </c>
      <c r="JA372" s="1">
        <v>3.0251290000000002</v>
      </c>
      <c r="JB372">
        <v>0.94584380000000001</v>
      </c>
      <c r="JC372">
        <v>23.337440000000001</v>
      </c>
      <c r="JD372" s="1">
        <v>7.1935610000000002E-3</v>
      </c>
      <c r="JE372" s="1">
        <v>2.747112</v>
      </c>
      <c r="JF372">
        <v>0.94863310000000001</v>
      </c>
      <c r="JG372">
        <v>23.81373</v>
      </c>
      <c r="JH372" s="1">
        <v>6.5550929999999997E-3</v>
      </c>
      <c r="JI372" s="1">
        <v>2.4958130000000001</v>
      </c>
      <c r="JJ372">
        <v>0.95087180000000004</v>
      </c>
      <c r="JK372">
        <v>24.54588</v>
      </c>
      <c r="JL372" s="1">
        <v>5.9719079999999997E-3</v>
      </c>
      <c r="JM372" s="1">
        <v>2.2683140000000002</v>
      </c>
      <c r="JN372">
        <v>0.95223400000000002</v>
      </c>
      <c r="JO372">
        <v>25.384460000000001</v>
      </c>
      <c r="JP372" s="1">
        <v>5.4395119999999996E-3</v>
      </c>
      <c r="JQ372" s="1">
        <v>2.0635680000000001</v>
      </c>
      <c r="JR372">
        <v>0.95326200000000005</v>
      </c>
      <c r="JS372">
        <v>26.183630000000001</v>
      </c>
      <c r="JT372" s="1">
        <v>4.9533700000000003E-3</v>
      </c>
      <c r="JU372" s="1">
        <v>1.878093</v>
      </c>
      <c r="JV372">
        <v>0.95409310000000003</v>
      </c>
      <c r="JW372">
        <v>26.641459999999999</v>
      </c>
      <c r="JX372" s="1">
        <v>4.499711E-3</v>
      </c>
      <c r="JY372" s="1">
        <v>1.706202</v>
      </c>
      <c r="JZ372">
        <v>0.95499529999999999</v>
      </c>
      <c r="KA372">
        <v>26.667809999999999</v>
      </c>
      <c r="KB372" s="1">
        <v>4.065992E-3</v>
      </c>
      <c r="KC372" s="1">
        <v>1.5424180000000001</v>
      </c>
      <c r="KD372">
        <v>0.95590390000000003</v>
      </c>
      <c r="KE372">
        <v>26.531500000000001</v>
      </c>
      <c r="KF372" s="1">
        <v>3.6484389999999998E-3</v>
      </c>
      <c r="KG372" s="1">
        <v>1.384906</v>
      </c>
      <c r="KH372">
        <v>0.95694650000000003</v>
      </c>
      <c r="KI372">
        <v>26.298639999999999</v>
      </c>
      <c r="KJ372" s="1">
        <v>3.2466410000000002E-3</v>
      </c>
      <c r="KK372" s="1">
        <v>1.232877</v>
      </c>
      <c r="KL372">
        <v>0.95813610000000005</v>
      </c>
      <c r="KM372">
        <v>26.26305</v>
      </c>
      <c r="KN372" s="1">
        <v>2.867905E-3</v>
      </c>
      <c r="KO372" s="1">
        <v>1.089432</v>
      </c>
      <c r="KP372">
        <v>0.95872120000000005</v>
      </c>
      <c r="KQ372">
        <v>26.11027</v>
      </c>
      <c r="KR372" s="1">
        <v>2.5206629999999998E-3</v>
      </c>
      <c r="KS372" s="1">
        <v>0.95825680000000002</v>
      </c>
      <c r="KT372">
        <v>0.95886979999999999</v>
      </c>
      <c r="KU372">
        <v>25.85061</v>
      </c>
      <c r="KV372" s="1">
        <v>2.2133500000000002E-3</v>
      </c>
      <c r="KW372" s="1">
        <v>0.84235669999999996</v>
      </c>
      <c r="KX372">
        <v>0.95851059999999999</v>
      </c>
      <c r="KY372">
        <v>25.502020000000002</v>
      </c>
      <c r="KZ372" s="1">
        <v>1.9483580000000001E-3</v>
      </c>
      <c r="LA372" s="1">
        <v>0.74275179999999996</v>
      </c>
      <c r="LB372">
        <v>0.9583275</v>
      </c>
      <c r="LC372">
        <v>25.21865</v>
      </c>
      <c r="LD372" s="1">
        <v>1.720861E-3</v>
      </c>
      <c r="LE372" s="1">
        <v>0.65728969999999998</v>
      </c>
      <c r="LF372">
        <v>0.95811329999999995</v>
      </c>
      <c r="LG372">
        <v>24.961559999999999</v>
      </c>
      <c r="LH372" s="1">
        <v>1.52287E-3</v>
      </c>
      <c r="LI372" s="1">
        <v>0.58300629999999998</v>
      </c>
      <c r="LJ372">
        <v>0.9579299</v>
      </c>
      <c r="LK372">
        <v>24.71462</v>
      </c>
      <c r="LL372" s="1">
        <v>1.3458840000000001E-3</v>
      </c>
      <c r="LM372" s="1">
        <v>0.51664030000000005</v>
      </c>
      <c r="LN372">
        <v>0.95785260000000005</v>
      </c>
      <c r="LO372">
        <v>24.614409999999999</v>
      </c>
      <c r="LP372" s="1">
        <v>1.1834700000000001E-3</v>
      </c>
      <c r="LQ372" s="1">
        <v>0.45559440000000001</v>
      </c>
      <c r="LR372">
        <v>0.95779979999999998</v>
      </c>
      <c r="LS372">
        <v>25.011430000000001</v>
      </c>
      <c r="LT372" s="1">
        <v>1.033728E-3</v>
      </c>
      <c r="LU372" s="1">
        <v>0.39910430000000002</v>
      </c>
      <c r="LV372">
        <v>0.95818749999999997</v>
      </c>
      <c r="LW372">
        <v>25.632549999999998</v>
      </c>
      <c r="LX372" s="1">
        <v>8.9839650000000004E-4</v>
      </c>
      <c r="LY372" s="1">
        <v>0.34763959999999999</v>
      </c>
      <c r="LZ372">
        <v>0.95894029999999997</v>
      </c>
      <c r="MA372">
        <v>26.398530000000001</v>
      </c>
      <c r="MB372" s="1">
        <v>7.8163270000000001E-4</v>
      </c>
      <c r="MC372" s="1">
        <v>0.30276429999999999</v>
      </c>
      <c r="MD372">
        <v>0.95983609999999997</v>
      </c>
      <c r="ME372">
        <v>27.047319999999999</v>
      </c>
      <c r="MF372" s="1">
        <v>6.8499659999999999E-4</v>
      </c>
      <c r="MG372" s="1">
        <v>0.26535039999999999</v>
      </c>
      <c r="MH372">
        <v>0.96084480000000005</v>
      </c>
      <c r="MI372">
        <v>27.42004</v>
      </c>
      <c r="MJ372" s="1">
        <v>6.0795819999999998E-4</v>
      </c>
      <c r="MK372" s="1">
        <v>0.23535829999999999</v>
      </c>
      <c r="ML372">
        <v>0.96180710000000003</v>
      </c>
      <c r="MM372">
        <v>27.308540000000001</v>
      </c>
      <c r="MN372" s="1">
        <v>5.4745589999999995E-4</v>
      </c>
      <c r="MO372" s="1">
        <v>0.21177009999999999</v>
      </c>
      <c r="MP372">
        <v>0.96271399999999996</v>
      </c>
      <c r="MQ372">
        <v>27.081589999999998</v>
      </c>
      <c r="MR372" s="1">
        <v>4.9908050000000001E-4</v>
      </c>
      <c r="MS372" s="1">
        <v>0.19294639999999999</v>
      </c>
      <c r="MT372">
        <v>0.96344620000000003</v>
      </c>
      <c r="MU372">
        <v>26.868919999999999</v>
      </c>
      <c r="MV372" s="1">
        <v>4.5882810000000003E-4</v>
      </c>
      <c r="MW372" s="1">
        <v>0.1773516</v>
      </c>
      <c r="MX372">
        <v>0.96397699999999997</v>
      </c>
      <c r="MY372">
        <v>26.924579999999999</v>
      </c>
      <c r="MZ372" s="1">
        <v>4.2368990000000002E-4</v>
      </c>
      <c r="NA372" s="1">
        <v>0.16381509999999999</v>
      </c>
      <c r="NB372">
        <v>0.96428939999999996</v>
      </c>
      <c r="NC372">
        <v>27.070509999999999</v>
      </c>
      <c r="ND372" s="1">
        <v>3.9229990000000001E-4</v>
      </c>
      <c r="NE372" s="1">
        <v>0.15175430000000001</v>
      </c>
      <c r="NF372">
        <v>0.96428939999999996</v>
      </c>
      <c r="NG372">
        <v>27.070509999999999</v>
      </c>
      <c r="NH372" s="1">
        <v>3.9229990000000001E-4</v>
      </c>
      <c r="NI372" s="1">
        <v>0.15175430000000001</v>
      </c>
      <c r="NJ372">
        <v>0.96428939999999996</v>
      </c>
      <c r="NK372">
        <v>27.070509999999999</v>
      </c>
      <c r="NL372" s="1">
        <v>3.9229990000000001E-4</v>
      </c>
      <c r="NM372" s="1">
        <v>0.15175430000000001</v>
      </c>
      <c r="NN372">
        <v>0.96428939999999996</v>
      </c>
      <c r="NO372">
        <v>27.070509999999999</v>
      </c>
      <c r="NP372" s="1">
        <v>3.9229990000000001E-4</v>
      </c>
      <c r="NQ372" s="1">
        <v>0.15175430000000001</v>
      </c>
      <c r="NR372">
        <v>0.96428939999999996</v>
      </c>
      <c r="NS372">
        <v>27.070509999999999</v>
      </c>
      <c r="NT372" s="1">
        <v>3.9229990000000001E-4</v>
      </c>
      <c r="NU372" s="1">
        <v>0.15175430000000001</v>
      </c>
      <c r="NV372">
        <v>0.96428939999999996</v>
      </c>
      <c r="NW372">
        <v>27.070509999999999</v>
      </c>
      <c r="NX372" s="1">
        <v>3.9229990000000001E-4</v>
      </c>
      <c r="NY372" s="1">
        <v>0.15175430000000001</v>
      </c>
      <c r="NZ372">
        <v>0.96428939999999996</v>
      </c>
      <c r="OA372">
        <v>27.070509999999999</v>
      </c>
      <c r="OB372" s="1">
        <v>3.9229990000000001E-4</v>
      </c>
      <c r="OC372" s="1">
        <v>0.15175430000000001</v>
      </c>
      <c r="OD372">
        <v>0.96428939999999996</v>
      </c>
      <c r="OE372">
        <v>27.070509999999999</v>
      </c>
      <c r="OF372" s="1">
        <v>3.9229990000000001E-4</v>
      </c>
      <c r="OG372" s="1">
        <v>0.15175430000000001</v>
      </c>
      <c r="OH372">
        <v>0.96428939999999996</v>
      </c>
      <c r="OI372">
        <v>27.070509999999999</v>
      </c>
      <c r="OJ372" s="1">
        <v>3.9229990000000001E-4</v>
      </c>
      <c r="OK372" s="1">
        <v>0.15175430000000001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0.65028870000000005</v>
      </c>
      <c r="G373">
        <v>21.201910000000002</v>
      </c>
      <c r="H373">
        <v>0</v>
      </c>
      <c r="I373">
        <v>0</v>
      </c>
      <c r="J373">
        <v>0.64826729999999999</v>
      </c>
      <c r="K373">
        <v>21.551570000000002</v>
      </c>
      <c r="L373">
        <v>0</v>
      </c>
      <c r="M373">
        <v>0</v>
      </c>
      <c r="N373">
        <v>0.64616059999999997</v>
      </c>
      <c r="O373">
        <v>21.823689999999999</v>
      </c>
      <c r="P373">
        <v>0</v>
      </c>
      <c r="Q373">
        <v>0</v>
      </c>
      <c r="R373">
        <v>0.64398310000000003</v>
      </c>
      <c r="S373">
        <v>22.04917</v>
      </c>
      <c r="T373">
        <v>0</v>
      </c>
      <c r="U373">
        <v>0</v>
      </c>
      <c r="V373">
        <v>0.64172099999999999</v>
      </c>
      <c r="W373">
        <v>22.492090000000001</v>
      </c>
      <c r="X373">
        <v>0</v>
      </c>
      <c r="Y373">
        <v>0</v>
      </c>
      <c r="Z373">
        <v>0.63959960000000005</v>
      </c>
      <c r="AA373">
        <v>22.663889999999999</v>
      </c>
      <c r="AB373">
        <v>0</v>
      </c>
      <c r="AC373">
        <v>0</v>
      </c>
      <c r="AD373">
        <v>0.63734570000000001</v>
      </c>
      <c r="AE373">
        <v>22.550999999999998</v>
      </c>
      <c r="AF373">
        <v>0</v>
      </c>
      <c r="AG373">
        <v>0</v>
      </c>
      <c r="AH373">
        <v>0.63507139999999995</v>
      </c>
      <c r="AI373">
        <v>22.434429999999999</v>
      </c>
      <c r="AJ373">
        <v>0</v>
      </c>
      <c r="AK373">
        <v>0</v>
      </c>
      <c r="AL373">
        <v>0.63282260000000001</v>
      </c>
      <c r="AM373">
        <v>22.129670000000001</v>
      </c>
      <c r="AN373">
        <v>0</v>
      </c>
      <c r="AO373">
        <v>0</v>
      </c>
      <c r="AP373">
        <v>0.6306465</v>
      </c>
      <c r="AQ373">
        <v>22.18421</v>
      </c>
      <c r="AR373">
        <v>0</v>
      </c>
      <c r="AS373">
        <v>0</v>
      </c>
      <c r="AT373">
        <v>0.62848680000000001</v>
      </c>
      <c r="AU373">
        <v>22.2986</v>
      </c>
      <c r="AV373">
        <v>0</v>
      </c>
      <c r="AW373">
        <v>0</v>
      </c>
      <c r="AX373">
        <v>0.62618560000000001</v>
      </c>
      <c r="AY373">
        <v>22.399830000000001</v>
      </c>
      <c r="AZ373">
        <v>0</v>
      </c>
      <c r="BA373">
        <v>0</v>
      </c>
      <c r="BB373">
        <v>0.62396720000000006</v>
      </c>
      <c r="BC373">
        <v>22.655740000000002</v>
      </c>
      <c r="BD373">
        <v>0</v>
      </c>
      <c r="BE373">
        <v>0</v>
      </c>
      <c r="BF373">
        <v>0.62184550000000005</v>
      </c>
      <c r="BG373">
        <v>22.748909999999999</v>
      </c>
      <c r="BH373">
        <v>0</v>
      </c>
      <c r="BI373">
        <v>0</v>
      </c>
      <c r="BJ373">
        <v>0.61969549999999995</v>
      </c>
      <c r="BK373">
        <v>22.661670000000001</v>
      </c>
      <c r="BL373">
        <v>0</v>
      </c>
      <c r="BM373">
        <v>0</v>
      </c>
      <c r="BN373">
        <v>0.61747920000000001</v>
      </c>
      <c r="BO373">
        <v>22.532499999999999</v>
      </c>
      <c r="BP373">
        <v>0</v>
      </c>
      <c r="BQ373">
        <v>0</v>
      </c>
      <c r="BR373">
        <v>0.61521510000000001</v>
      </c>
      <c r="BS373">
        <v>22.311579999999999</v>
      </c>
      <c r="BT373">
        <v>0</v>
      </c>
      <c r="BU373">
        <v>0</v>
      </c>
      <c r="BV373">
        <v>0.61289170000000004</v>
      </c>
      <c r="BW373">
        <v>22.037199999999999</v>
      </c>
      <c r="BX373">
        <v>5.3430759999999996E-37</v>
      </c>
      <c r="BY373">
        <v>1.5758190000000001E-34</v>
      </c>
      <c r="BZ373">
        <v>0.61063319999999999</v>
      </c>
      <c r="CA373">
        <v>22.043520000000001</v>
      </c>
      <c r="CB373">
        <v>1.1479820000000001E-25</v>
      </c>
      <c r="CC373">
        <v>2.6162880000000001E-23</v>
      </c>
      <c r="CD373">
        <v>0.60848769999999996</v>
      </c>
      <c r="CE373">
        <v>21.997990000000001</v>
      </c>
      <c r="CF373" s="1">
        <v>2.7999369999999997E-20</v>
      </c>
      <c r="CG373" s="1">
        <v>8.3202520000000006E-18</v>
      </c>
      <c r="CH373">
        <v>0.60646650000000002</v>
      </c>
      <c r="CI373">
        <v>21.9861</v>
      </c>
      <c r="CJ373" s="1">
        <v>1.8170969999999999E-13</v>
      </c>
      <c r="CK373" s="1">
        <v>4.2725050000000003E-11</v>
      </c>
      <c r="CL373">
        <v>0.60445760000000004</v>
      </c>
      <c r="CM373">
        <v>21.902149999999999</v>
      </c>
      <c r="CN373" s="1">
        <v>1.000559E-9</v>
      </c>
      <c r="CO373" s="1">
        <v>2.4529409999999999E-7</v>
      </c>
      <c r="CP373">
        <v>0.60238630000000004</v>
      </c>
      <c r="CQ373">
        <v>21.839659999999999</v>
      </c>
      <c r="CR373" s="1">
        <v>6.2510670000000001E-7</v>
      </c>
      <c r="CS373" s="1">
        <v>1.584101E-4</v>
      </c>
      <c r="CT373">
        <v>0.6003946</v>
      </c>
      <c r="CU373">
        <v>21.703990000000001</v>
      </c>
      <c r="CV373" s="1">
        <v>9.5858220000000005E-5</v>
      </c>
      <c r="CW373" s="1">
        <v>2.4984240000000001E-2</v>
      </c>
      <c r="CX373">
        <v>0.5982712</v>
      </c>
      <c r="CY373">
        <v>21.40973</v>
      </c>
      <c r="CZ373" s="1">
        <v>5.0891110000000003E-3</v>
      </c>
      <c r="DA373" s="1">
        <v>1.358724</v>
      </c>
      <c r="DB373">
        <v>0.59612359999999998</v>
      </c>
      <c r="DC373">
        <v>21.127960000000002</v>
      </c>
      <c r="DD373" s="1">
        <v>0.1139241</v>
      </c>
      <c r="DE373" s="1">
        <v>31.11525</v>
      </c>
      <c r="DF373">
        <v>0.59389420000000004</v>
      </c>
      <c r="DG373">
        <v>21.07986</v>
      </c>
      <c r="DH373" s="1">
        <v>1.2342949999999999</v>
      </c>
      <c r="DI373">
        <v>343.99880000000002</v>
      </c>
      <c r="DJ373">
        <v>0.59157289999999996</v>
      </c>
      <c r="DK373">
        <v>21.089259999999999</v>
      </c>
      <c r="DL373" s="1">
        <v>7.1615589999999996</v>
      </c>
      <c r="DM373">
        <v>2034.5719999999999</v>
      </c>
      <c r="DN373">
        <v>0.58911100000000005</v>
      </c>
      <c r="DO373">
        <v>21.236129999999999</v>
      </c>
      <c r="DP373">
        <v>24.11816</v>
      </c>
      <c r="DQ373">
        <v>6973.777</v>
      </c>
      <c r="DR373">
        <v>0.58640000000000003</v>
      </c>
      <c r="DS373">
        <v>21.153169999999999</v>
      </c>
      <c r="DT373">
        <v>50.36027</v>
      </c>
      <c r="DU373">
        <v>14808.72</v>
      </c>
      <c r="DV373">
        <v>0.58341270000000001</v>
      </c>
      <c r="DW373">
        <v>21.000620000000001</v>
      </c>
      <c r="DX373">
        <v>69.313630000000003</v>
      </c>
      <c r="DY373">
        <v>20703.62</v>
      </c>
      <c r="DZ373">
        <v>0.58033409999999996</v>
      </c>
      <c r="EA373">
        <v>20.933700000000002</v>
      </c>
      <c r="EB373">
        <v>66.177670000000006</v>
      </c>
      <c r="EC373">
        <v>20058.689999999999</v>
      </c>
      <c r="ED373">
        <v>0.57731980000000005</v>
      </c>
      <c r="EE373">
        <v>20.871359999999999</v>
      </c>
      <c r="EF373">
        <v>45.956240000000001</v>
      </c>
      <c r="EG373">
        <v>14114.88</v>
      </c>
      <c r="EH373">
        <v>0.57472069999999997</v>
      </c>
      <c r="EI373">
        <v>21.039190000000001</v>
      </c>
      <c r="EJ373">
        <v>24.18873</v>
      </c>
      <c r="EK373">
        <v>7514.96</v>
      </c>
      <c r="EL373">
        <v>0.57171620000000001</v>
      </c>
      <c r="EM373">
        <v>21.161819999999999</v>
      </c>
      <c r="EN373">
        <v>9.9542350000000006</v>
      </c>
      <c r="EO373">
        <v>3127.2579999999998</v>
      </c>
      <c r="EP373">
        <v>0.56829359999999995</v>
      </c>
      <c r="EQ373">
        <v>21.162420000000001</v>
      </c>
      <c r="ER373">
        <v>3.332878</v>
      </c>
      <c r="ES373">
        <v>1057.731</v>
      </c>
      <c r="ET373">
        <v>0.56469650000000005</v>
      </c>
      <c r="EU373">
        <v>21.318090000000002</v>
      </c>
      <c r="EV373">
        <v>0.95679970000000003</v>
      </c>
      <c r="EW373">
        <v>305.98899999999998</v>
      </c>
      <c r="EX373">
        <v>0.56093349999999997</v>
      </c>
      <c r="EY373">
        <v>21.384869999999999</v>
      </c>
      <c r="EZ373">
        <v>0.26667920000000001</v>
      </c>
      <c r="FA373">
        <v>85.270420000000001</v>
      </c>
      <c r="FB373">
        <v>0.55701690000000004</v>
      </c>
      <c r="FC373">
        <v>21.14329</v>
      </c>
      <c r="FD373">
        <v>9.7484650000000006E-2</v>
      </c>
      <c r="FE373">
        <v>30.708469999999998</v>
      </c>
      <c r="FF373">
        <v>0.55281880000000005</v>
      </c>
      <c r="FG373">
        <v>20.893619999999999</v>
      </c>
      <c r="FH373">
        <v>6.0420450000000001E-2</v>
      </c>
      <c r="FI373">
        <v>18.71189</v>
      </c>
      <c r="FJ373">
        <v>0.54870580000000002</v>
      </c>
      <c r="FK373">
        <v>20.764119999999998</v>
      </c>
      <c r="FL373">
        <v>5.2841659999999999E-2</v>
      </c>
      <c r="FM373">
        <v>16.278870000000001</v>
      </c>
      <c r="FN373">
        <v>0.54478530000000003</v>
      </c>
      <c r="FO373">
        <v>21.066220000000001</v>
      </c>
      <c r="FP373">
        <v>5.1033250000000002E-2</v>
      </c>
      <c r="FQ373">
        <v>15.73251</v>
      </c>
      <c r="FR373">
        <v>0.54119709999999999</v>
      </c>
      <c r="FS373">
        <v>21.544309999999999</v>
      </c>
      <c r="FT373" s="1">
        <v>4.98293E-2</v>
      </c>
      <c r="FU373">
        <v>15.388389999999999</v>
      </c>
      <c r="FV373">
        <v>0.53769860000000003</v>
      </c>
      <c r="FW373">
        <v>22.120819999999998</v>
      </c>
      <c r="FX373" s="1">
        <v>4.8060029999999997E-2</v>
      </c>
      <c r="FY373">
        <v>14.87058</v>
      </c>
      <c r="FZ373">
        <v>0.53436930000000005</v>
      </c>
      <c r="GA373">
        <v>22.648700000000002</v>
      </c>
      <c r="GB373" s="1">
        <v>4.5450110000000002E-2</v>
      </c>
      <c r="GC373">
        <v>14.086959999999999</v>
      </c>
      <c r="GD373">
        <v>0.531393</v>
      </c>
      <c r="GE373">
        <v>22.780110000000001</v>
      </c>
      <c r="GF373" s="1">
        <v>4.2274230000000003E-2</v>
      </c>
      <c r="GG373">
        <v>13.10951</v>
      </c>
      <c r="GH373">
        <v>0.52873409999999998</v>
      </c>
      <c r="GI373">
        <v>22.603459999999998</v>
      </c>
      <c r="GJ373" s="1">
        <v>3.890039E-2</v>
      </c>
      <c r="GK373">
        <v>12.06025</v>
      </c>
      <c r="GL373">
        <v>0.52604899999999999</v>
      </c>
      <c r="GM373">
        <v>22.357279999999999</v>
      </c>
      <c r="GN373" s="1">
        <v>3.5564390000000001E-2</v>
      </c>
      <c r="GO373" s="1">
        <v>11.01938</v>
      </c>
      <c r="GP373">
        <v>0.52385230000000005</v>
      </c>
      <c r="GQ373">
        <v>22.167090000000002</v>
      </c>
      <c r="GR373" s="1">
        <v>3.2464340000000001E-2</v>
      </c>
      <c r="GS373" s="1">
        <v>10.043139999999999</v>
      </c>
      <c r="GT373">
        <v>0.52221169999999995</v>
      </c>
      <c r="GU373">
        <v>22.349889999999998</v>
      </c>
      <c r="GV373" s="1">
        <v>2.9556280000000001E-2</v>
      </c>
      <c r="GW373" s="1">
        <v>9.1188269999999996</v>
      </c>
      <c r="GX373">
        <v>0.52090630000000004</v>
      </c>
      <c r="GY373">
        <v>22.699449999999999</v>
      </c>
      <c r="GZ373" s="1">
        <v>2.690118E-2</v>
      </c>
      <c r="HA373" s="1">
        <v>8.2730859999999993</v>
      </c>
      <c r="HB373">
        <v>0.51967289999999999</v>
      </c>
      <c r="HC373">
        <v>23.197140000000001</v>
      </c>
      <c r="HD373" s="1">
        <v>2.4464E-2</v>
      </c>
      <c r="HE373" s="1">
        <v>7.4987050000000002</v>
      </c>
      <c r="HF373">
        <v>0.51864929999999998</v>
      </c>
      <c r="HG373">
        <v>23.66713</v>
      </c>
      <c r="HH373" s="1">
        <v>2.2251750000000001E-2</v>
      </c>
      <c r="HI373" s="1">
        <v>6.7950229999999996</v>
      </c>
      <c r="HJ373">
        <v>0.51769019999999999</v>
      </c>
      <c r="HK373">
        <v>23.862749999999998</v>
      </c>
      <c r="HL373" s="1">
        <v>2.0237270000000002E-2</v>
      </c>
      <c r="HM373" s="1">
        <v>6.1558000000000002</v>
      </c>
      <c r="HN373">
        <v>0.51688999999999996</v>
      </c>
      <c r="HO373">
        <v>23.746030000000001</v>
      </c>
      <c r="HP373" s="1">
        <v>1.8416209999999999E-2</v>
      </c>
      <c r="HQ373" s="1">
        <v>5.5789970000000002</v>
      </c>
      <c r="HR373">
        <v>0.51613129999999996</v>
      </c>
      <c r="HS373">
        <v>23.539020000000001</v>
      </c>
      <c r="HT373" s="1">
        <v>1.6776180000000002E-2</v>
      </c>
      <c r="HU373" s="1">
        <v>5.0613029999999997</v>
      </c>
      <c r="HV373">
        <v>0.51481770000000004</v>
      </c>
      <c r="HW373">
        <v>23.244129999999998</v>
      </c>
      <c r="HX373" s="1">
        <v>1.5252460000000001E-2</v>
      </c>
      <c r="HY373" s="1">
        <v>4.586176</v>
      </c>
      <c r="HZ373">
        <v>0.51368670000000005</v>
      </c>
      <c r="IA373">
        <v>23.278369999999999</v>
      </c>
      <c r="IB373" s="1">
        <v>1.3922489999999999E-2</v>
      </c>
      <c r="IC373" s="1">
        <v>4.1720620000000004</v>
      </c>
      <c r="ID373">
        <v>0.51328189999999996</v>
      </c>
      <c r="IE373">
        <v>22.966480000000001</v>
      </c>
      <c r="IF373" s="1">
        <v>1.2711979999999999E-2</v>
      </c>
      <c r="IG373" s="1">
        <v>3.7958609999999999</v>
      </c>
      <c r="IH373">
        <v>0.51291279999999995</v>
      </c>
      <c r="II373">
        <v>23.109269999999999</v>
      </c>
      <c r="IJ373" s="1">
        <v>1.159816E-2</v>
      </c>
      <c r="IK373" s="1">
        <v>3.4521920000000001</v>
      </c>
      <c r="IL373">
        <v>0.51232659999999997</v>
      </c>
      <c r="IM373">
        <v>23.340340000000001</v>
      </c>
      <c r="IN373" s="1">
        <v>1.0568340000000001E-2</v>
      </c>
      <c r="IO373" s="1">
        <v>3.1370529999999999</v>
      </c>
      <c r="IP373">
        <v>0.5118954</v>
      </c>
      <c r="IQ373">
        <v>23.52843</v>
      </c>
      <c r="IR373" s="1">
        <v>9.6322990000000004E-3</v>
      </c>
      <c r="IS373" s="1">
        <v>2.8517229999999998</v>
      </c>
      <c r="IT373">
        <v>0.51173170000000001</v>
      </c>
      <c r="IU373">
        <v>23.486499999999999</v>
      </c>
      <c r="IV373" s="1">
        <v>8.7794009999999992E-3</v>
      </c>
      <c r="IW373" s="1">
        <v>2.5919289999999999</v>
      </c>
      <c r="IX373">
        <v>0.51228859999999998</v>
      </c>
      <c r="IY373">
        <v>23.35239</v>
      </c>
      <c r="IZ373" s="1">
        <v>8.0017979999999992E-3</v>
      </c>
      <c r="JA373" s="1">
        <v>2.3527979999999999</v>
      </c>
      <c r="JB373">
        <v>0.51277050000000002</v>
      </c>
      <c r="JC373">
        <v>23.321709999999999</v>
      </c>
      <c r="JD373" s="1">
        <v>7.2904290000000002E-3</v>
      </c>
      <c r="JE373" s="1">
        <v>2.1359089999999998</v>
      </c>
      <c r="JF373">
        <v>0.51325699999999996</v>
      </c>
      <c r="JG373">
        <v>23.818950000000001</v>
      </c>
      <c r="JH373" s="1">
        <v>6.6432360000000003E-3</v>
      </c>
      <c r="JI373" s="1">
        <v>1.939997</v>
      </c>
      <c r="JJ373">
        <v>0.51350709999999999</v>
      </c>
      <c r="JK373">
        <v>24.543500000000002</v>
      </c>
      <c r="JL373" s="1">
        <v>6.0517510000000002E-3</v>
      </c>
      <c r="JM373" s="1">
        <v>1.762656</v>
      </c>
      <c r="JN373">
        <v>0.5132234</v>
      </c>
      <c r="JO373">
        <v>25.381930000000001</v>
      </c>
      <c r="JP373" s="1">
        <v>5.511434E-3</v>
      </c>
      <c r="JQ373" s="1">
        <v>1.6030660000000001</v>
      </c>
      <c r="JR373">
        <v>0.51271230000000001</v>
      </c>
      <c r="JS373">
        <v>26.166840000000001</v>
      </c>
      <c r="JT373" s="1">
        <v>5.0191869999999996E-3</v>
      </c>
      <c r="JU373" s="1">
        <v>1.458796</v>
      </c>
      <c r="JV373">
        <v>0.51210370000000005</v>
      </c>
      <c r="JW373">
        <v>26.597270000000002</v>
      </c>
      <c r="JX373" s="1">
        <v>4.5614410000000003E-3</v>
      </c>
      <c r="JY373" s="1">
        <v>1.3254049999999999</v>
      </c>
      <c r="JZ373">
        <v>0.51152739999999997</v>
      </c>
      <c r="KA373">
        <v>26.625250000000001</v>
      </c>
      <c r="KB373" s="1">
        <v>4.1257120000000001E-3</v>
      </c>
      <c r="KC373" s="1">
        <v>1.1987559999999999</v>
      </c>
      <c r="KD373">
        <v>0.51102259999999999</v>
      </c>
      <c r="KE373">
        <v>26.501809999999999</v>
      </c>
      <c r="KF373" s="1">
        <v>3.7063980000000001E-3</v>
      </c>
      <c r="KG373" s="1">
        <v>1.076962</v>
      </c>
      <c r="KH373">
        <v>0.5106231</v>
      </c>
      <c r="KI373">
        <v>26.291689999999999</v>
      </c>
      <c r="KJ373" s="1">
        <v>3.3021349999999999E-3</v>
      </c>
      <c r="KK373" s="1">
        <v>0.95929010000000003</v>
      </c>
      <c r="KL373">
        <v>0.5103453</v>
      </c>
      <c r="KM373">
        <v>26.291969999999999</v>
      </c>
      <c r="KN373" s="1">
        <v>2.9197110000000002E-3</v>
      </c>
      <c r="KO373" s="1">
        <v>0.84802460000000002</v>
      </c>
      <c r="KP373">
        <v>0.50971350000000004</v>
      </c>
      <c r="KQ373">
        <v>26.144500000000001</v>
      </c>
      <c r="KR373" s="1">
        <v>2.5673620000000001E-3</v>
      </c>
      <c r="KS373" s="1">
        <v>0.74598129999999996</v>
      </c>
      <c r="KT373">
        <v>0.50874940000000002</v>
      </c>
      <c r="KU373">
        <v>25.88618</v>
      </c>
      <c r="KV373" s="1">
        <v>2.2538720000000001E-3</v>
      </c>
      <c r="KW373" s="1">
        <v>0.65555949999999996</v>
      </c>
      <c r="KX373">
        <v>0.50733850000000003</v>
      </c>
      <c r="KY373">
        <v>25.523569999999999</v>
      </c>
      <c r="KZ373" s="1">
        <v>1.9829370000000002E-3</v>
      </c>
      <c r="LA373" s="1">
        <v>0.57778390000000002</v>
      </c>
      <c r="LB373">
        <v>0.5059032</v>
      </c>
      <c r="LC373">
        <v>25.213719999999999</v>
      </c>
      <c r="LD373" s="1">
        <v>1.750656E-3</v>
      </c>
      <c r="LE373" s="1">
        <v>0.51117820000000003</v>
      </c>
      <c r="LF373">
        <v>0.50437739999999998</v>
      </c>
      <c r="LG373">
        <v>24.94585</v>
      </c>
      <c r="LH373" s="1">
        <v>1.549033E-3</v>
      </c>
      <c r="LI373" s="1">
        <v>0.45347179999999998</v>
      </c>
      <c r="LJ373">
        <v>0.50284390000000001</v>
      </c>
      <c r="LK373">
        <v>24.694739999999999</v>
      </c>
      <c r="LL373" s="1">
        <v>1.369592E-3</v>
      </c>
      <c r="LM373" s="1">
        <v>0.40205180000000001</v>
      </c>
      <c r="LN373">
        <v>0.50139509999999998</v>
      </c>
      <c r="LO373">
        <v>24.606919999999999</v>
      </c>
      <c r="LP373" s="1">
        <v>1.2055709999999999E-3</v>
      </c>
      <c r="LQ373" s="1">
        <v>0.35485539999999999</v>
      </c>
      <c r="LR373">
        <v>0.49994490000000003</v>
      </c>
      <c r="LS373">
        <v>25.015470000000001</v>
      </c>
      <c r="LT373" s="1">
        <v>1.0540320000000001E-3</v>
      </c>
      <c r="LU373" s="1">
        <v>0.31110969999999999</v>
      </c>
      <c r="LV373">
        <v>0.4987972</v>
      </c>
      <c r="LW373">
        <v>25.632549999999998</v>
      </c>
      <c r="LX373" s="1">
        <v>9.1667289999999998E-4</v>
      </c>
      <c r="LY373" s="1">
        <v>0.2711578</v>
      </c>
      <c r="LZ373">
        <v>0.49792750000000002</v>
      </c>
      <c r="MA373">
        <v>26.401530000000001</v>
      </c>
      <c r="MB373" s="1">
        <v>7.972001E-4</v>
      </c>
      <c r="MC373" s="1">
        <v>0.23613339999999999</v>
      </c>
      <c r="MD373">
        <v>0.49728729999999999</v>
      </c>
      <c r="ME373">
        <v>27.042110000000001</v>
      </c>
      <c r="MF373" s="1">
        <v>6.9773169999999996E-4</v>
      </c>
      <c r="MG373" s="1">
        <v>0.20680770000000001</v>
      </c>
      <c r="MH373">
        <v>0.49679630000000002</v>
      </c>
      <c r="MI373">
        <v>27.39931</v>
      </c>
      <c r="MJ373" s="1">
        <v>6.1803159999999999E-4</v>
      </c>
      <c r="MK373" s="1">
        <v>0.18321570000000001</v>
      </c>
      <c r="ML373">
        <v>0.4963844</v>
      </c>
      <c r="MM373">
        <v>27.28135</v>
      </c>
      <c r="MN373" s="1">
        <v>5.5537119999999999E-4</v>
      </c>
      <c r="MO373" s="1">
        <v>0.16463949999999999</v>
      </c>
      <c r="MP373">
        <v>0.49599870000000001</v>
      </c>
      <c r="MQ373">
        <v>27.063739999999999</v>
      </c>
      <c r="MR373" s="1">
        <v>5.0549239999999999E-4</v>
      </c>
      <c r="MS373" s="1">
        <v>0.14985419999999999</v>
      </c>
      <c r="MT373">
        <v>0.49552829999999998</v>
      </c>
      <c r="MU373">
        <v>26.857130000000002</v>
      </c>
      <c r="MV373" s="1">
        <v>4.6425779999999999E-4</v>
      </c>
      <c r="MW373" s="1">
        <v>0.137658</v>
      </c>
      <c r="MX373">
        <v>0.49498890000000001</v>
      </c>
      <c r="MY373">
        <v>26.93974</v>
      </c>
      <c r="MZ373" s="1">
        <v>4.2847300000000002E-4</v>
      </c>
      <c r="NA373" s="1">
        <v>0.1271091</v>
      </c>
      <c r="NB373">
        <v>0.49437009999999998</v>
      </c>
      <c r="NC373">
        <v>27.105319999999999</v>
      </c>
      <c r="ND373" s="1">
        <v>3.965897E-4</v>
      </c>
      <c r="NE373" s="1">
        <v>0.1177275</v>
      </c>
      <c r="NF373">
        <v>0.49437009999999998</v>
      </c>
      <c r="NG373">
        <v>27.105319999999999</v>
      </c>
      <c r="NH373" s="1">
        <v>3.965897E-4</v>
      </c>
      <c r="NI373" s="1">
        <v>0.1177275</v>
      </c>
      <c r="NJ373">
        <v>0.49437009999999998</v>
      </c>
      <c r="NK373">
        <v>27.105319999999999</v>
      </c>
      <c r="NL373" s="1">
        <v>3.965897E-4</v>
      </c>
      <c r="NM373" s="1">
        <v>0.1177275</v>
      </c>
      <c r="NN373">
        <v>0.49437009999999998</v>
      </c>
      <c r="NO373">
        <v>27.105319999999999</v>
      </c>
      <c r="NP373" s="1">
        <v>3.965897E-4</v>
      </c>
      <c r="NQ373" s="1">
        <v>0.1177275</v>
      </c>
      <c r="NR373">
        <v>0.49437009999999998</v>
      </c>
      <c r="NS373">
        <v>27.105319999999999</v>
      </c>
      <c r="NT373" s="1">
        <v>3.965897E-4</v>
      </c>
      <c r="NU373" s="1">
        <v>0.1177275</v>
      </c>
      <c r="NV373">
        <v>0.49437009999999998</v>
      </c>
      <c r="NW373">
        <v>27.105319999999999</v>
      </c>
      <c r="NX373" s="1">
        <v>3.965897E-4</v>
      </c>
      <c r="NY373" s="1">
        <v>0.1177275</v>
      </c>
      <c r="NZ373">
        <v>0.49437009999999998</v>
      </c>
      <c r="OA373">
        <v>27.105319999999999</v>
      </c>
      <c r="OB373" s="1">
        <v>3.965897E-4</v>
      </c>
      <c r="OC373" s="1">
        <v>0.1177275</v>
      </c>
      <c r="OD373">
        <v>0.49437009999999998</v>
      </c>
      <c r="OE373">
        <v>27.105319999999999</v>
      </c>
      <c r="OF373" s="1">
        <v>3.965897E-4</v>
      </c>
      <c r="OG373" s="1">
        <v>0.1177275</v>
      </c>
      <c r="OH373">
        <v>0.49437009999999998</v>
      </c>
      <c r="OI373">
        <v>27.105319999999999</v>
      </c>
      <c r="OJ373" s="1">
        <v>3.965897E-4</v>
      </c>
      <c r="OK373" s="1">
        <v>0.1177275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0.92939159999999998</v>
      </c>
      <c r="G374">
        <v>21.199929999999998</v>
      </c>
      <c r="H374">
        <v>0</v>
      </c>
      <c r="I374">
        <v>0</v>
      </c>
      <c r="J374">
        <v>0.92749510000000002</v>
      </c>
      <c r="K374">
        <v>21.557369999999999</v>
      </c>
      <c r="L374">
        <v>0</v>
      </c>
      <c r="M374">
        <v>0</v>
      </c>
      <c r="N374">
        <v>0.92547279999999998</v>
      </c>
      <c r="O374">
        <v>21.829979999999999</v>
      </c>
      <c r="P374">
        <v>0</v>
      </c>
      <c r="Q374">
        <v>0</v>
      </c>
      <c r="R374">
        <v>0.92344559999999998</v>
      </c>
      <c r="S374">
        <v>22.053650000000001</v>
      </c>
      <c r="T374">
        <v>0</v>
      </c>
      <c r="U374">
        <v>0</v>
      </c>
      <c r="V374">
        <v>0.92130219999999996</v>
      </c>
      <c r="W374">
        <v>22.47824</v>
      </c>
      <c r="X374">
        <v>0</v>
      </c>
      <c r="Y374">
        <v>0</v>
      </c>
      <c r="Z374">
        <v>0.91937230000000003</v>
      </c>
      <c r="AA374">
        <v>22.637080000000001</v>
      </c>
      <c r="AB374">
        <v>0</v>
      </c>
      <c r="AC374">
        <v>0</v>
      </c>
      <c r="AD374">
        <v>0.91727349999999996</v>
      </c>
      <c r="AE374">
        <v>22.512599999999999</v>
      </c>
      <c r="AF374">
        <v>0</v>
      </c>
      <c r="AG374">
        <v>0</v>
      </c>
      <c r="AH374">
        <v>0.91520489999999999</v>
      </c>
      <c r="AI374">
        <v>22.40503</v>
      </c>
      <c r="AJ374">
        <v>0</v>
      </c>
      <c r="AK374">
        <v>0</v>
      </c>
      <c r="AL374">
        <v>0.91314240000000002</v>
      </c>
      <c r="AM374">
        <v>22.134219999999999</v>
      </c>
      <c r="AN374">
        <v>0</v>
      </c>
      <c r="AO374">
        <v>0</v>
      </c>
      <c r="AP374">
        <v>0.91121149999999995</v>
      </c>
      <c r="AQ374">
        <v>22.206910000000001</v>
      </c>
      <c r="AR374">
        <v>0</v>
      </c>
      <c r="AS374">
        <v>0</v>
      </c>
      <c r="AT374">
        <v>0.90930580000000005</v>
      </c>
      <c r="AU374">
        <v>22.32076</v>
      </c>
      <c r="AV374">
        <v>0</v>
      </c>
      <c r="AW374">
        <v>0</v>
      </c>
      <c r="AX374">
        <v>0.90721700000000005</v>
      </c>
      <c r="AY374">
        <v>22.414280000000002</v>
      </c>
      <c r="AZ374">
        <v>0</v>
      </c>
      <c r="BA374">
        <v>0</v>
      </c>
      <c r="BB374">
        <v>0.90528810000000004</v>
      </c>
      <c r="BC374">
        <v>22.646270000000001</v>
      </c>
      <c r="BD374">
        <v>0</v>
      </c>
      <c r="BE374">
        <v>0</v>
      </c>
      <c r="BF374">
        <v>0.90342840000000002</v>
      </c>
      <c r="BG374">
        <v>22.71453</v>
      </c>
      <c r="BH374">
        <v>0</v>
      </c>
      <c r="BI374">
        <v>0</v>
      </c>
      <c r="BJ374">
        <v>0.90157810000000005</v>
      </c>
      <c r="BK374">
        <v>22.625869999999999</v>
      </c>
      <c r="BL374">
        <v>0</v>
      </c>
      <c r="BM374">
        <v>0</v>
      </c>
      <c r="BN374">
        <v>0.89960150000000005</v>
      </c>
      <c r="BO374">
        <v>22.504000000000001</v>
      </c>
      <c r="BP374">
        <v>0</v>
      </c>
      <c r="BQ374">
        <v>0</v>
      </c>
      <c r="BR374">
        <v>0.89754900000000004</v>
      </c>
      <c r="BS374">
        <v>22.302350000000001</v>
      </c>
      <c r="BT374">
        <v>0</v>
      </c>
      <c r="BU374">
        <v>0</v>
      </c>
      <c r="BV374">
        <v>0.89540339999999996</v>
      </c>
      <c r="BW374">
        <v>22.04166</v>
      </c>
      <c r="BX374">
        <v>9.5137890000000001E-38</v>
      </c>
      <c r="BY374">
        <v>2.1383559999999999E-35</v>
      </c>
      <c r="BZ374">
        <v>0.89334599999999997</v>
      </c>
      <c r="CA374">
        <v>22.052129999999998</v>
      </c>
      <c r="CB374">
        <v>4.6025990000000002E-26</v>
      </c>
      <c r="CC374">
        <v>7.2907970000000003E-24</v>
      </c>
      <c r="CD374">
        <v>0.89152600000000004</v>
      </c>
      <c r="CE374">
        <v>22.000879999999999</v>
      </c>
      <c r="CF374" s="1">
        <v>7.8932639999999998E-21</v>
      </c>
      <c r="CG374" s="1">
        <v>1.541573E-18</v>
      </c>
      <c r="CH374">
        <v>0.88991469999999995</v>
      </c>
      <c r="CI374">
        <v>21.96923</v>
      </c>
      <c r="CJ374" s="1">
        <v>9.7672979999999995E-14</v>
      </c>
      <c r="CK374" s="1">
        <v>1.6761919999999999E-11</v>
      </c>
      <c r="CL374">
        <v>0.88833059999999997</v>
      </c>
      <c r="CM374">
        <v>21.872890000000002</v>
      </c>
      <c r="CN374" s="1">
        <v>6.2569039999999996E-10</v>
      </c>
      <c r="CO374" s="1">
        <v>1.137641E-7</v>
      </c>
      <c r="CP374">
        <v>0.88642940000000003</v>
      </c>
      <c r="CQ374">
        <v>21.804410000000001</v>
      </c>
      <c r="CR374" s="1">
        <v>4.2742390000000001E-7</v>
      </c>
      <c r="CS374" s="1">
        <v>8.0774920000000006E-5</v>
      </c>
      <c r="CT374">
        <v>0.88477170000000005</v>
      </c>
      <c r="CU374">
        <v>21.672360000000001</v>
      </c>
      <c r="CV374" s="1">
        <v>7.0226250000000005E-5</v>
      </c>
      <c r="CW374" s="1">
        <v>1.3685269999999999E-2</v>
      </c>
      <c r="CX374">
        <v>0.88295120000000005</v>
      </c>
      <c r="CY374">
        <v>21.387170000000001</v>
      </c>
      <c r="CZ374" s="1">
        <v>3.9502950000000004E-3</v>
      </c>
      <c r="DA374" s="1">
        <v>0.78950149999999997</v>
      </c>
      <c r="DB374">
        <v>0.88112270000000004</v>
      </c>
      <c r="DC374">
        <v>21.12152</v>
      </c>
      <c r="DD374" s="1">
        <v>9.3019009999999999E-2</v>
      </c>
      <c r="DE374" s="1">
        <v>19.02553</v>
      </c>
      <c r="DF374">
        <v>0.87923830000000003</v>
      </c>
      <c r="DG374">
        <v>21.08493</v>
      </c>
      <c r="DH374" s="1">
        <v>1.0545260000000001</v>
      </c>
      <c r="DI374" s="1">
        <v>220.06</v>
      </c>
      <c r="DJ374">
        <v>0.87730260000000004</v>
      </c>
      <c r="DK374">
        <v>21.090409999999999</v>
      </c>
      <c r="DL374" s="1">
        <v>6.3748800000000001</v>
      </c>
      <c r="DM374">
        <v>1355.3019999999999</v>
      </c>
      <c r="DN374">
        <v>0.8752259</v>
      </c>
      <c r="DO374">
        <v>21.226479999999999</v>
      </c>
      <c r="DP374">
        <v>22.29196</v>
      </c>
      <c r="DQ374">
        <v>4821.058</v>
      </c>
      <c r="DR374">
        <v>0.87284810000000002</v>
      </c>
      <c r="DS374">
        <v>21.122350000000001</v>
      </c>
      <c r="DT374">
        <v>48.172049999999999</v>
      </c>
      <c r="DU374">
        <v>10586.78</v>
      </c>
      <c r="DV374">
        <v>0.8701856</v>
      </c>
      <c r="DW374">
        <v>20.965029999999999</v>
      </c>
      <c r="DX374">
        <v>68.400069999999999</v>
      </c>
      <c r="DY374">
        <v>15253.85</v>
      </c>
      <c r="DZ374">
        <v>0.86740349999999999</v>
      </c>
      <c r="EA374">
        <v>20.89302</v>
      </c>
      <c r="EB374">
        <v>67.195499999999996</v>
      </c>
      <c r="EC374">
        <v>15189.36</v>
      </c>
      <c r="ED374">
        <v>0.86474289999999998</v>
      </c>
      <c r="EE374">
        <v>20.839680000000001</v>
      </c>
      <c r="EF374">
        <v>47.874499999999998</v>
      </c>
      <c r="EG374">
        <v>10952.22</v>
      </c>
      <c r="EH374">
        <v>0.86275550000000001</v>
      </c>
      <c r="EI374">
        <v>21.034220000000001</v>
      </c>
      <c r="EJ374">
        <v>25.79617</v>
      </c>
      <c r="EK374">
        <v>5961.42</v>
      </c>
      <c r="EL374">
        <v>0.86051960000000005</v>
      </c>
      <c r="EM374">
        <v>21.15465</v>
      </c>
      <c r="EN374">
        <v>10.84126</v>
      </c>
      <c r="EO374">
        <v>2529.2719999999999</v>
      </c>
      <c r="EP374">
        <v>0.85789219999999999</v>
      </c>
      <c r="EQ374">
        <v>21.157129999999999</v>
      </c>
      <c r="ER374">
        <v>3.6954319999999998</v>
      </c>
      <c r="ES374">
        <v>869.26649999999995</v>
      </c>
      <c r="ET374">
        <v>0.85534860000000001</v>
      </c>
      <c r="EU374">
        <v>21.298449999999999</v>
      </c>
      <c r="EV374">
        <v>1.073677</v>
      </c>
      <c r="EW374">
        <v>253.9699</v>
      </c>
      <c r="EX374">
        <v>0.8528713</v>
      </c>
      <c r="EY374">
        <v>21.336559999999999</v>
      </c>
      <c r="EZ374">
        <v>0.29776770000000002</v>
      </c>
      <c r="FA374">
        <v>70.29034</v>
      </c>
      <c r="FB374">
        <v>0.85048959999999996</v>
      </c>
      <c r="FC374">
        <v>21.08577</v>
      </c>
      <c r="FD374">
        <v>0.10460999999999999</v>
      </c>
      <c r="FE374">
        <v>24.272659999999998</v>
      </c>
      <c r="FF374">
        <v>0.84805010000000003</v>
      </c>
      <c r="FG374">
        <v>20.82921</v>
      </c>
      <c r="FH374">
        <v>6.1916819999999997E-2</v>
      </c>
      <c r="FI374">
        <v>14.05608</v>
      </c>
      <c r="FJ374">
        <v>0.84603390000000001</v>
      </c>
      <c r="FK374">
        <v>20.712569999999999</v>
      </c>
      <c r="FL374">
        <v>5.3143049999999997E-2</v>
      </c>
      <c r="FM374">
        <v>11.94154</v>
      </c>
      <c r="FN374">
        <v>0.84471169999999995</v>
      </c>
      <c r="FO374">
        <v>21.03856</v>
      </c>
      <c r="FP374">
        <v>5.1133140000000001E-2</v>
      </c>
      <c r="FQ374">
        <v>11.448460000000001</v>
      </c>
      <c r="FR374">
        <v>0.84399389999999996</v>
      </c>
      <c r="FS374">
        <v>21.511399999999998</v>
      </c>
      <c r="FT374" s="1">
        <v>4.993997E-2</v>
      </c>
      <c r="FU374">
        <v>11.16269</v>
      </c>
      <c r="FV374">
        <v>0.84343460000000003</v>
      </c>
      <c r="FW374">
        <v>22.086849999999998</v>
      </c>
      <c r="FX374" s="1">
        <v>4.8238469999999999E-2</v>
      </c>
      <c r="FY374">
        <v>10.76629</v>
      </c>
      <c r="FZ374">
        <v>0.84317569999999997</v>
      </c>
      <c r="GA374">
        <v>22.604780000000002</v>
      </c>
      <c r="GB374" s="1">
        <v>4.5699209999999997E-2</v>
      </c>
      <c r="GC374">
        <v>10.182029999999999</v>
      </c>
      <c r="GD374">
        <v>0.84362190000000004</v>
      </c>
      <c r="GE374">
        <v>22.702000000000002</v>
      </c>
      <c r="GF374" s="1">
        <v>4.2562259999999998E-2</v>
      </c>
      <c r="GG374">
        <v>9.4538550000000008</v>
      </c>
      <c r="GH374">
        <v>0.84484720000000002</v>
      </c>
      <c r="GI374">
        <v>22.523209999999999</v>
      </c>
      <c r="GJ374" s="1">
        <v>3.9195220000000003E-2</v>
      </c>
      <c r="GK374" s="1">
        <v>8.6701569999999997</v>
      </c>
      <c r="GL374">
        <v>0.84651330000000002</v>
      </c>
      <c r="GM374">
        <v>22.280059999999999</v>
      </c>
      <c r="GN374" s="1">
        <v>3.5847419999999998E-2</v>
      </c>
      <c r="GO374" s="1">
        <v>7.8905890000000003</v>
      </c>
      <c r="GP374">
        <v>0.84900719999999996</v>
      </c>
      <c r="GQ374">
        <v>22.115300000000001</v>
      </c>
      <c r="GR374" s="1">
        <v>3.2723889999999999E-2</v>
      </c>
      <c r="GS374" s="1">
        <v>7.1599659999999998</v>
      </c>
      <c r="GT374">
        <v>0.8520607</v>
      </c>
      <c r="GU374">
        <v>22.33203</v>
      </c>
      <c r="GV374" s="1">
        <v>2.979718E-2</v>
      </c>
      <c r="GW374" s="1">
        <v>6.4735269999999998</v>
      </c>
      <c r="GX374">
        <v>0.85585129999999998</v>
      </c>
      <c r="GY374">
        <v>22.678599999999999</v>
      </c>
      <c r="GZ374" s="1">
        <v>2.7123000000000001E-2</v>
      </c>
      <c r="HA374" s="1">
        <v>5.8512430000000002</v>
      </c>
      <c r="HB374">
        <v>0.85969720000000005</v>
      </c>
      <c r="HC374">
        <v>23.169080000000001</v>
      </c>
      <c r="HD374" s="1">
        <v>2.4667990000000001E-2</v>
      </c>
      <c r="HE374" s="1">
        <v>5.285704</v>
      </c>
      <c r="HF374">
        <v>0.86379479999999997</v>
      </c>
      <c r="HG374">
        <v>23.61627</v>
      </c>
      <c r="HH374" s="1">
        <v>2.2435699999999999E-2</v>
      </c>
      <c r="HI374" s="1">
        <v>4.77325</v>
      </c>
      <c r="HJ374">
        <v>0.86796340000000005</v>
      </c>
      <c r="HK374">
        <v>23.778960000000001</v>
      </c>
      <c r="HL374" s="1">
        <v>2.0405309999999999E-2</v>
      </c>
      <c r="HM374" s="1">
        <v>4.309704</v>
      </c>
      <c r="HN374">
        <v>0.87235410000000002</v>
      </c>
      <c r="HO374">
        <v>23.662210000000002</v>
      </c>
      <c r="HP374" s="1">
        <v>1.8567529999999999E-2</v>
      </c>
      <c r="HQ374" s="1">
        <v>3.8926059999999998</v>
      </c>
      <c r="HR374">
        <v>0.87644979999999995</v>
      </c>
      <c r="HS374">
        <v>23.468859999999999</v>
      </c>
      <c r="HT374" s="1">
        <v>1.6916299999999999E-2</v>
      </c>
      <c r="HU374" s="1">
        <v>3.5206719999999998</v>
      </c>
      <c r="HV374">
        <v>0.8798646</v>
      </c>
      <c r="HW374">
        <v>23.201930000000001</v>
      </c>
      <c r="HX374" s="1">
        <v>1.537463E-2</v>
      </c>
      <c r="HY374" s="1">
        <v>3.1784910000000002</v>
      </c>
      <c r="HZ374">
        <v>0.88371370000000005</v>
      </c>
      <c r="IA374">
        <v>23.266480000000001</v>
      </c>
      <c r="IB374" s="1">
        <v>1.40308E-2</v>
      </c>
      <c r="IC374" s="1">
        <v>2.8809809999999998</v>
      </c>
      <c r="ID374">
        <v>0.88640260000000004</v>
      </c>
      <c r="IE374">
        <v>22.950759999999999</v>
      </c>
      <c r="IF374" s="1">
        <v>1.2810439999999999E-2</v>
      </c>
      <c r="IG374" s="1">
        <v>2.612638</v>
      </c>
      <c r="IH374">
        <v>0.88901540000000001</v>
      </c>
      <c r="II374">
        <v>23.107959999999999</v>
      </c>
      <c r="IJ374" s="1">
        <v>1.168784E-2</v>
      </c>
      <c r="IK374" s="1">
        <v>2.3682650000000001</v>
      </c>
      <c r="IL374">
        <v>0.89133410000000002</v>
      </c>
      <c r="IM374">
        <v>23.307770000000001</v>
      </c>
      <c r="IN374" s="1">
        <v>1.065055E-2</v>
      </c>
      <c r="IO374" s="1">
        <v>2.1458179999999998</v>
      </c>
      <c r="IP374">
        <v>0.89353649999999996</v>
      </c>
      <c r="IQ374">
        <v>23.47034</v>
      </c>
      <c r="IR374" s="1">
        <v>9.7074029999999999E-3</v>
      </c>
      <c r="IS374" s="1">
        <v>1.9475359999999999</v>
      </c>
      <c r="IT374">
        <v>0.89609039999999995</v>
      </c>
      <c r="IU374">
        <v>23.424569999999999</v>
      </c>
      <c r="IV374" s="1">
        <v>8.8485179999999997E-3</v>
      </c>
      <c r="IW374" s="1">
        <v>1.7671509999999999</v>
      </c>
      <c r="IX374">
        <v>0.90012099999999995</v>
      </c>
      <c r="IY374">
        <v>23.295680000000001</v>
      </c>
      <c r="IZ374" s="1">
        <v>8.0648000000000004E-3</v>
      </c>
      <c r="JA374" s="1">
        <v>1.6009960000000001</v>
      </c>
      <c r="JB374">
        <v>0.90368959999999998</v>
      </c>
      <c r="JC374">
        <v>23.29271</v>
      </c>
      <c r="JD374" s="1">
        <v>7.3476599999999998E-3</v>
      </c>
      <c r="JE374" s="1">
        <v>1.4509510000000001</v>
      </c>
      <c r="JF374">
        <v>0.90694629999999998</v>
      </c>
      <c r="JG374">
        <v>23.818850000000001</v>
      </c>
      <c r="JH374" s="1">
        <v>6.6949920000000003E-3</v>
      </c>
      <c r="JI374" s="1">
        <v>1.3158620000000001</v>
      </c>
      <c r="JJ374">
        <v>0.90965209999999996</v>
      </c>
      <c r="JK374">
        <v>24.540369999999999</v>
      </c>
      <c r="JL374" s="1">
        <v>6.0986640000000002E-3</v>
      </c>
      <c r="JM374" s="1">
        <v>1.1938690000000001</v>
      </c>
      <c r="JN374">
        <v>0.91141119999999998</v>
      </c>
      <c r="JO374">
        <v>25.37818</v>
      </c>
      <c r="JP374" s="1">
        <v>5.5536739999999998E-3</v>
      </c>
      <c r="JQ374" s="1">
        <v>1.0841730000000001</v>
      </c>
      <c r="JR374">
        <v>0.91271100000000005</v>
      </c>
      <c r="JS374">
        <v>26.14659</v>
      </c>
      <c r="JT374" s="1">
        <v>5.0576299999999996E-3</v>
      </c>
      <c r="JU374" s="1">
        <v>0.98524239999999996</v>
      </c>
      <c r="JV374">
        <v>0.91385660000000002</v>
      </c>
      <c r="JW374">
        <v>26.544709999999998</v>
      </c>
      <c r="JX374" s="1">
        <v>4.5973569999999998E-3</v>
      </c>
      <c r="JY374" s="1">
        <v>0.89410840000000003</v>
      </c>
      <c r="JZ374">
        <v>0.91494580000000003</v>
      </c>
      <c r="KA374">
        <v>26.568999999999999</v>
      </c>
      <c r="KB374" s="1">
        <v>4.1603170000000002E-3</v>
      </c>
      <c r="KC374" s="1">
        <v>0.80804640000000005</v>
      </c>
      <c r="KD374">
        <v>0.91615590000000002</v>
      </c>
      <c r="KE374">
        <v>26.45843</v>
      </c>
      <c r="KF374" s="1">
        <v>3.739816E-3</v>
      </c>
      <c r="KG374" s="1">
        <v>0.72548829999999997</v>
      </c>
      <c r="KH374">
        <v>0.91756950000000004</v>
      </c>
      <c r="KI374">
        <v>26.267700000000001</v>
      </c>
      <c r="KJ374" s="1">
        <v>3.3341109999999998E-3</v>
      </c>
      <c r="KK374" s="1">
        <v>0.64580079999999995</v>
      </c>
      <c r="KL374">
        <v>0.91917899999999997</v>
      </c>
      <c r="KM374">
        <v>26.305949999999999</v>
      </c>
      <c r="KN374" s="1">
        <v>2.9495849999999998E-3</v>
      </c>
      <c r="KO374" s="1">
        <v>0.57047999999999999</v>
      </c>
      <c r="KP374">
        <v>0.92021920000000001</v>
      </c>
      <c r="KQ374">
        <v>26.164480000000001</v>
      </c>
      <c r="KR374" s="1">
        <v>2.5944029999999999E-3</v>
      </c>
      <c r="KS374" s="1">
        <v>0.50130430000000004</v>
      </c>
      <c r="KT374">
        <v>0.92070810000000003</v>
      </c>
      <c r="KU374">
        <v>25.909469999999999</v>
      </c>
      <c r="KV374" s="1">
        <v>2.277416E-3</v>
      </c>
      <c r="KW374" s="1">
        <v>0.43991580000000002</v>
      </c>
      <c r="KX374">
        <v>0.92049360000000002</v>
      </c>
      <c r="KY374">
        <v>25.531770000000002</v>
      </c>
      <c r="KZ374" s="1">
        <v>2.0029539999999999E-3</v>
      </c>
      <c r="LA374" s="1">
        <v>0.38703559999999998</v>
      </c>
      <c r="LB374">
        <v>0.92008939999999995</v>
      </c>
      <c r="LC374">
        <v>25.1934</v>
      </c>
      <c r="LD374" s="1">
        <v>1.7677890000000001E-3</v>
      </c>
      <c r="LE374" s="1">
        <v>0.3417673</v>
      </c>
      <c r="LF374">
        <v>0.91915610000000003</v>
      </c>
      <c r="LG374">
        <v>24.91499</v>
      </c>
      <c r="LH374" s="1">
        <v>1.5640140000000001E-3</v>
      </c>
      <c r="LI374" s="1">
        <v>0.30264629999999998</v>
      </c>
      <c r="LJ374">
        <v>0.91823489999999997</v>
      </c>
      <c r="LK374">
        <v>24.65936</v>
      </c>
      <c r="LL374" s="1">
        <v>1.383107E-3</v>
      </c>
      <c r="LM374" s="1">
        <v>0.26793020000000001</v>
      </c>
      <c r="LN374">
        <v>0.91746209999999995</v>
      </c>
      <c r="LO374">
        <v>24.582100000000001</v>
      </c>
      <c r="LP374" s="1">
        <v>1.218107E-3</v>
      </c>
      <c r="LQ374" s="1">
        <v>0.23620569999999999</v>
      </c>
      <c r="LR374">
        <v>0.91672690000000001</v>
      </c>
      <c r="LS374">
        <v>25.00977</v>
      </c>
      <c r="LT374" s="1">
        <v>1.0655459999999999E-3</v>
      </c>
      <c r="LU374" s="1">
        <v>0.20684340000000001</v>
      </c>
      <c r="LV374">
        <v>0.91659970000000002</v>
      </c>
      <c r="LW374">
        <v>25.629259999999999</v>
      </c>
      <c r="LX374" s="1">
        <v>9.2719310000000002E-4</v>
      </c>
      <c r="LY374" s="1">
        <v>0.1802164</v>
      </c>
      <c r="LZ374">
        <v>0.91686579999999995</v>
      </c>
      <c r="MA374">
        <v>26.399640000000002</v>
      </c>
      <c r="MB374" s="1">
        <v>8.0620249999999996E-4</v>
      </c>
      <c r="MC374" s="1">
        <v>0.15679470000000001</v>
      </c>
      <c r="MD374">
        <v>0.91742690000000005</v>
      </c>
      <c r="ME374">
        <v>27.029910000000001</v>
      </c>
      <c r="MF374" s="1">
        <v>7.0512259999999996E-4</v>
      </c>
      <c r="MG374" s="1">
        <v>0.13712579999999999</v>
      </c>
      <c r="MH374">
        <v>0.91819039999999996</v>
      </c>
      <c r="MI374">
        <v>27.372340000000001</v>
      </c>
      <c r="MJ374" s="1">
        <v>6.2389689999999996E-4</v>
      </c>
      <c r="MK374" s="1">
        <v>0.1212609</v>
      </c>
      <c r="ML374">
        <v>0.91903389999999996</v>
      </c>
      <c r="MM374">
        <v>27.24606</v>
      </c>
      <c r="MN374" s="1">
        <v>5.5998850000000004E-4</v>
      </c>
      <c r="MO374" s="1">
        <v>0.1087568</v>
      </c>
      <c r="MP374">
        <v>0.91983749999999997</v>
      </c>
      <c r="MQ374">
        <v>27.037330000000001</v>
      </c>
      <c r="MR374" s="1">
        <v>5.0921120000000004E-4</v>
      </c>
      <c r="MS374" s="1">
        <v>9.8828150000000003E-2</v>
      </c>
      <c r="MT374">
        <v>0.92039059999999995</v>
      </c>
      <c r="MU374">
        <v>26.837230000000002</v>
      </c>
      <c r="MV374" s="1">
        <v>4.6739029999999998E-4</v>
      </c>
      <c r="MW374" s="1">
        <v>9.0669139999999995E-2</v>
      </c>
      <c r="MX374">
        <v>0.92081020000000002</v>
      </c>
      <c r="MY374">
        <v>26.945150000000002</v>
      </c>
      <c r="MZ374" s="1">
        <v>4.3122089999999999E-4</v>
      </c>
      <c r="NA374" s="1">
        <v>8.3639809999999995E-2</v>
      </c>
      <c r="NB374">
        <v>0.92098869999999999</v>
      </c>
      <c r="NC374">
        <v>27.1297</v>
      </c>
      <c r="ND374" s="1">
        <v>3.990528E-4</v>
      </c>
      <c r="NE374" s="1">
        <v>7.7404210000000001E-2</v>
      </c>
      <c r="NF374">
        <v>0.92098869999999999</v>
      </c>
      <c r="NG374">
        <v>27.1297</v>
      </c>
      <c r="NH374" s="1">
        <v>3.990528E-4</v>
      </c>
      <c r="NI374" s="1">
        <v>7.7404210000000001E-2</v>
      </c>
      <c r="NJ374">
        <v>0.92098869999999999</v>
      </c>
      <c r="NK374">
        <v>27.1297</v>
      </c>
      <c r="NL374" s="1">
        <v>3.990528E-4</v>
      </c>
      <c r="NM374" s="1">
        <v>7.7404210000000001E-2</v>
      </c>
      <c r="NN374">
        <v>0.92098869999999999</v>
      </c>
      <c r="NO374">
        <v>27.1297</v>
      </c>
      <c r="NP374" s="1">
        <v>3.990528E-4</v>
      </c>
      <c r="NQ374" s="1">
        <v>7.7404210000000001E-2</v>
      </c>
      <c r="NR374">
        <v>0.92098869999999999</v>
      </c>
      <c r="NS374">
        <v>27.1297</v>
      </c>
      <c r="NT374" s="1">
        <v>3.990528E-4</v>
      </c>
      <c r="NU374" s="1">
        <v>7.7404210000000001E-2</v>
      </c>
      <c r="NV374">
        <v>0.92098869999999999</v>
      </c>
      <c r="NW374">
        <v>27.1297</v>
      </c>
      <c r="NX374" s="1">
        <v>3.990528E-4</v>
      </c>
      <c r="NY374" s="1">
        <v>7.7404210000000001E-2</v>
      </c>
      <c r="NZ374">
        <v>0.92098869999999999</v>
      </c>
      <c r="OA374">
        <v>27.1297</v>
      </c>
      <c r="OB374" s="1">
        <v>3.990528E-4</v>
      </c>
      <c r="OC374" s="1">
        <v>7.7404210000000001E-2</v>
      </c>
      <c r="OD374">
        <v>0.92098869999999999</v>
      </c>
      <c r="OE374">
        <v>27.1297</v>
      </c>
      <c r="OF374" s="1">
        <v>3.990528E-4</v>
      </c>
      <c r="OG374" s="1">
        <v>7.7404210000000001E-2</v>
      </c>
      <c r="OH374">
        <v>0.92098869999999999</v>
      </c>
      <c r="OI374">
        <v>27.1297</v>
      </c>
      <c r="OJ374" s="1">
        <v>3.990528E-4</v>
      </c>
      <c r="OK374" s="1">
        <v>7.7404210000000001E-2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0.64373910000000001</v>
      </c>
      <c r="G375">
        <v>21.198910000000001</v>
      </c>
      <c r="H375">
        <v>0</v>
      </c>
      <c r="I375">
        <v>0</v>
      </c>
      <c r="J375">
        <v>0.64301649999999999</v>
      </c>
      <c r="K375">
        <v>21.561689999999999</v>
      </c>
      <c r="L375">
        <v>0</v>
      </c>
      <c r="M375">
        <v>0</v>
      </c>
      <c r="N375">
        <v>0.64221249999999996</v>
      </c>
      <c r="O375">
        <v>21.833559999999999</v>
      </c>
      <c r="P375">
        <v>0</v>
      </c>
      <c r="Q375">
        <v>0</v>
      </c>
      <c r="R375">
        <v>0.64141809999999999</v>
      </c>
      <c r="S375">
        <v>22.056979999999999</v>
      </c>
      <c r="T375">
        <v>0</v>
      </c>
      <c r="U375">
        <v>0</v>
      </c>
      <c r="V375">
        <v>0.6405303</v>
      </c>
      <c r="W375">
        <v>22.471599999999999</v>
      </c>
      <c r="X375">
        <v>0</v>
      </c>
      <c r="Y375">
        <v>0</v>
      </c>
      <c r="Z375">
        <v>0.63964270000000001</v>
      </c>
      <c r="AA375">
        <v>22.623429999999999</v>
      </c>
      <c r="AB375">
        <v>0</v>
      </c>
      <c r="AC375">
        <v>0</v>
      </c>
      <c r="AD375">
        <v>0.63870839999999995</v>
      </c>
      <c r="AE375">
        <v>22.491630000000001</v>
      </c>
      <c r="AF375">
        <v>0</v>
      </c>
      <c r="AG375">
        <v>0</v>
      </c>
      <c r="AH375">
        <v>0.63776619999999995</v>
      </c>
      <c r="AI375">
        <v>22.38898</v>
      </c>
      <c r="AJ375">
        <v>0</v>
      </c>
      <c r="AK375">
        <v>0</v>
      </c>
      <c r="AL375">
        <v>0.63686670000000001</v>
      </c>
      <c r="AM375">
        <v>22.135729999999999</v>
      </c>
      <c r="AN375">
        <v>0</v>
      </c>
      <c r="AO375">
        <v>0</v>
      </c>
      <c r="AP375">
        <v>0.63605900000000004</v>
      </c>
      <c r="AQ375">
        <v>22.22024</v>
      </c>
      <c r="AR375">
        <v>0</v>
      </c>
      <c r="AS375">
        <v>0</v>
      </c>
      <c r="AT375">
        <v>0.63529970000000002</v>
      </c>
      <c r="AU375">
        <v>22.333600000000001</v>
      </c>
      <c r="AV375">
        <v>0</v>
      </c>
      <c r="AW375">
        <v>0</v>
      </c>
      <c r="AX375">
        <v>0.63438289999999997</v>
      </c>
      <c r="AY375">
        <v>22.423860000000001</v>
      </c>
      <c r="AZ375">
        <v>0</v>
      </c>
      <c r="BA375">
        <v>0</v>
      </c>
      <c r="BB375">
        <v>0.63360970000000005</v>
      </c>
      <c r="BC375">
        <v>22.642389999999999</v>
      </c>
      <c r="BD375">
        <v>0</v>
      </c>
      <c r="BE375">
        <v>0</v>
      </c>
      <c r="BF375">
        <v>0.63284300000000004</v>
      </c>
      <c r="BG375">
        <v>22.695910000000001</v>
      </c>
      <c r="BH375">
        <v>0</v>
      </c>
      <c r="BI375">
        <v>0</v>
      </c>
      <c r="BJ375">
        <v>0.63209230000000005</v>
      </c>
      <c r="BK375">
        <v>22.60633</v>
      </c>
      <c r="BL375">
        <v>0</v>
      </c>
      <c r="BM375">
        <v>0</v>
      </c>
      <c r="BN375">
        <v>0.63129570000000002</v>
      </c>
      <c r="BO375">
        <v>22.488119999999999</v>
      </c>
      <c r="BP375">
        <v>0</v>
      </c>
      <c r="BQ375">
        <v>0</v>
      </c>
      <c r="BR375">
        <v>0.6303976</v>
      </c>
      <c r="BS375">
        <v>22.296949999999999</v>
      </c>
      <c r="BT375">
        <v>0</v>
      </c>
      <c r="BU375">
        <v>0</v>
      </c>
      <c r="BV375">
        <v>0.62947799999999998</v>
      </c>
      <c r="BW375">
        <v>22.043320000000001</v>
      </c>
      <c r="BX375">
        <v>3.24816E-38</v>
      </c>
      <c r="BY375">
        <v>6.3215739999999997E-36</v>
      </c>
      <c r="BZ375">
        <v>0.6286214</v>
      </c>
      <c r="CA375">
        <v>22.057950000000002</v>
      </c>
      <c r="CB375">
        <v>1.9644320000000001E-26</v>
      </c>
      <c r="CC375">
        <v>3.1851039999999999E-24</v>
      </c>
      <c r="CD375">
        <v>0.62795840000000003</v>
      </c>
      <c r="CE375">
        <v>22.00384</v>
      </c>
      <c r="CF375" s="1">
        <v>2.786363E-21</v>
      </c>
      <c r="CG375" s="1">
        <v>5.4485859999999996E-19</v>
      </c>
      <c r="CH375">
        <v>0.6274921</v>
      </c>
      <c r="CI375">
        <v>21.962350000000001</v>
      </c>
      <c r="CJ375" s="1">
        <v>5.6589839999999999E-14</v>
      </c>
      <c r="CK375" s="1">
        <v>9.543179E-12</v>
      </c>
      <c r="CL375">
        <v>0.62698799999999999</v>
      </c>
      <c r="CM375">
        <v>21.858229999999999</v>
      </c>
      <c r="CN375" s="1">
        <v>4.1779620000000002E-10</v>
      </c>
      <c r="CO375" s="1">
        <v>7.27292E-8</v>
      </c>
      <c r="CP375">
        <v>0.62628879999999998</v>
      </c>
      <c r="CQ375">
        <v>21.786110000000001</v>
      </c>
      <c r="CR375" s="1">
        <v>3.0933010000000002E-7</v>
      </c>
      <c r="CS375" s="1">
        <v>5.5021010000000001E-5</v>
      </c>
      <c r="CT375">
        <v>0.62568769999999996</v>
      </c>
      <c r="CU375">
        <v>21.655100000000001</v>
      </c>
      <c r="CV375" s="1">
        <v>5.4014639999999999E-5</v>
      </c>
      <c r="CW375" s="1">
        <v>9.7717930000000008E-3</v>
      </c>
      <c r="CX375">
        <v>0.62504029999999999</v>
      </c>
      <c r="CY375">
        <v>21.375060000000001</v>
      </c>
      <c r="CZ375" s="1">
        <v>3.1949909999999999E-3</v>
      </c>
      <c r="DA375" s="1">
        <v>0.58577749999999995</v>
      </c>
      <c r="DB375">
        <v>0.62442710000000001</v>
      </c>
      <c r="DC375">
        <v>21.11795</v>
      </c>
      <c r="DD375" s="1">
        <v>7.8565529999999995E-2</v>
      </c>
      <c r="DE375" s="1">
        <v>14.58624</v>
      </c>
      <c r="DF375">
        <v>0.62376620000000005</v>
      </c>
      <c r="DG375">
        <v>21.086950000000002</v>
      </c>
      <c r="DH375" s="1">
        <v>0.9254677</v>
      </c>
      <c r="DI375">
        <v>173.63650000000001</v>
      </c>
      <c r="DJ375">
        <v>0.62311640000000001</v>
      </c>
      <c r="DK375">
        <v>21.090399999999999</v>
      </c>
      <c r="DL375" s="1">
        <v>5.7899269999999996</v>
      </c>
      <c r="DM375">
        <v>1097.127</v>
      </c>
      <c r="DN375">
        <v>0.62193600000000004</v>
      </c>
      <c r="DO375">
        <v>21.221419999999998</v>
      </c>
      <c r="DP375">
        <v>20.88383</v>
      </c>
      <c r="DQ375">
        <v>3994.3009999999999</v>
      </c>
      <c r="DR375">
        <v>0.62060519999999997</v>
      </c>
      <c r="DS375">
        <v>21.106020000000001</v>
      </c>
      <c r="DT375">
        <v>46.412770000000002</v>
      </c>
      <c r="DU375">
        <v>8956.6350000000002</v>
      </c>
      <c r="DV375">
        <v>0.61908560000000001</v>
      </c>
      <c r="DW375">
        <v>20.946120000000001</v>
      </c>
      <c r="DX375">
        <v>67.585009999999997</v>
      </c>
      <c r="DY375">
        <v>13150.4</v>
      </c>
      <c r="DZ375">
        <v>0.61747870000000005</v>
      </c>
      <c r="EA375">
        <v>20.87097</v>
      </c>
      <c r="EB375">
        <v>67.933149999999998</v>
      </c>
      <c r="EC375">
        <v>13321.48</v>
      </c>
      <c r="ED375">
        <v>0.61596850000000003</v>
      </c>
      <c r="EE375">
        <v>20.82152</v>
      </c>
      <c r="EF375">
        <v>49.398319999999998</v>
      </c>
      <c r="EG375">
        <v>9754.0650000000005</v>
      </c>
      <c r="EH375">
        <v>0.61490840000000002</v>
      </c>
      <c r="EI375">
        <v>21.030940000000001</v>
      </c>
      <c r="EJ375">
        <v>27.11411</v>
      </c>
      <c r="EK375">
        <v>5384.0730000000003</v>
      </c>
      <c r="EL375">
        <v>0.61373750000000005</v>
      </c>
      <c r="EM375">
        <v>21.15025</v>
      </c>
      <c r="EN375">
        <v>11.585369999999999</v>
      </c>
      <c r="EO375">
        <v>2313.4690000000001</v>
      </c>
      <c r="EP375">
        <v>0.61233740000000003</v>
      </c>
      <c r="EQ375">
        <v>21.153479999999998</v>
      </c>
      <c r="ER375">
        <v>4.0051249999999996</v>
      </c>
      <c r="ES375">
        <v>803.93799999999999</v>
      </c>
      <c r="ET375">
        <v>0.61106769999999999</v>
      </c>
      <c r="EU375">
        <v>21.288</v>
      </c>
      <c r="EV375">
        <v>1.1750160000000001</v>
      </c>
      <c r="EW375">
        <v>236.7997</v>
      </c>
      <c r="EX375">
        <v>0.60992860000000004</v>
      </c>
      <c r="EY375">
        <v>21.312000000000001</v>
      </c>
      <c r="EZ375">
        <v>0.32506889999999999</v>
      </c>
      <c r="FA375">
        <v>65.517309999999995</v>
      </c>
      <c r="FB375">
        <v>0.60893900000000001</v>
      </c>
      <c r="FC375">
        <v>21.055129999999998</v>
      </c>
      <c r="FD375">
        <v>0.1109333</v>
      </c>
      <c r="FE375">
        <v>22.188939999999999</v>
      </c>
      <c r="FF375">
        <v>0.60806550000000004</v>
      </c>
      <c r="FG375">
        <v>20.79759</v>
      </c>
      <c r="FH375">
        <v>6.3280950000000002E-2</v>
      </c>
      <c r="FI375">
        <v>12.527699999999999</v>
      </c>
      <c r="FJ375">
        <v>0.60729840000000002</v>
      </c>
      <c r="FK375">
        <v>20.683309999999999</v>
      </c>
      <c r="FL375">
        <v>5.3436060000000001E-2</v>
      </c>
      <c r="FM375">
        <v>10.533939999999999</v>
      </c>
      <c r="FN375">
        <v>0.60687570000000002</v>
      </c>
      <c r="FO375">
        <v>21.02159</v>
      </c>
      <c r="FP375">
        <v>5.1235009999999997E-2</v>
      </c>
      <c r="FQ375">
        <v>10.09446</v>
      </c>
      <c r="FR375">
        <v>0.60622500000000001</v>
      </c>
      <c r="FS375">
        <v>21.49136</v>
      </c>
      <c r="FT375" s="1">
        <v>5.004654E-2</v>
      </c>
      <c r="FU375">
        <v>9.8670279999999995</v>
      </c>
      <c r="FV375">
        <v>0.60568250000000001</v>
      </c>
      <c r="FW375">
        <v>22.065539999999999</v>
      </c>
      <c r="FX375" s="1">
        <v>4.8395220000000003E-2</v>
      </c>
      <c r="FY375">
        <v>9.5481350000000003</v>
      </c>
      <c r="FZ375">
        <v>0.60535410000000001</v>
      </c>
      <c r="GA375">
        <v>22.579000000000001</v>
      </c>
      <c r="GB375" s="1">
        <v>4.5914860000000002E-2</v>
      </c>
      <c r="GC375">
        <v>9.0629430000000006</v>
      </c>
      <c r="GD375">
        <v>0.60558409999999996</v>
      </c>
      <c r="GE375">
        <v>22.661259999999999</v>
      </c>
      <c r="GF375" s="1">
        <v>4.2808539999999999E-2</v>
      </c>
      <c r="GG375" s="1">
        <v>8.4421619999999997</v>
      </c>
      <c r="GH375">
        <v>0.60642209999999996</v>
      </c>
      <c r="GI375">
        <v>22.4802</v>
      </c>
      <c r="GJ375" s="1">
        <v>3.9448610000000002E-2</v>
      </c>
      <c r="GK375" s="1">
        <v>7.7662940000000003</v>
      </c>
      <c r="GL375">
        <v>0.60763560000000005</v>
      </c>
      <c r="GM375">
        <v>22.23931</v>
      </c>
      <c r="GN375" s="1">
        <v>3.609043E-2</v>
      </c>
      <c r="GO375" s="1">
        <v>7.0888220000000004</v>
      </c>
      <c r="GP375">
        <v>0.60948800000000003</v>
      </c>
      <c r="GQ375">
        <v>22.086469999999998</v>
      </c>
      <c r="GR375" s="1">
        <v>3.2955360000000003E-2</v>
      </c>
      <c r="GS375" s="1">
        <v>6.4559470000000001</v>
      </c>
      <c r="GT375">
        <v>0.61195770000000005</v>
      </c>
      <c r="GU375">
        <v>22.321719999999999</v>
      </c>
      <c r="GV375" s="1">
        <v>3.0012919999999998E-2</v>
      </c>
      <c r="GW375" s="1">
        <v>5.8577370000000002</v>
      </c>
      <c r="GX375">
        <v>0.61411260000000001</v>
      </c>
      <c r="GY375">
        <v>22.66554</v>
      </c>
      <c r="GZ375" s="1">
        <v>2.7317210000000001E-2</v>
      </c>
      <c r="HA375" s="1">
        <v>5.313993</v>
      </c>
      <c r="HB375">
        <v>0.61603560000000002</v>
      </c>
      <c r="HC375">
        <v>23.15382</v>
      </c>
      <c r="HD375" s="1">
        <v>2.4846739999999999E-2</v>
      </c>
      <c r="HE375" s="1">
        <v>4.8179679999999996</v>
      </c>
      <c r="HF375">
        <v>0.61808719999999995</v>
      </c>
      <c r="HG375">
        <v>23.588550000000001</v>
      </c>
      <c r="HH375" s="1">
        <v>2.2596749999999999E-2</v>
      </c>
      <c r="HI375" s="1">
        <v>4.366212</v>
      </c>
      <c r="HJ375">
        <v>0.62024869999999999</v>
      </c>
      <c r="HK375">
        <v>23.736499999999999</v>
      </c>
      <c r="HL375" s="1">
        <v>2.0552129999999998E-2</v>
      </c>
      <c r="HM375" s="1">
        <v>3.9559530000000001</v>
      </c>
      <c r="HN375">
        <v>0.6225041</v>
      </c>
      <c r="HO375">
        <v>23.61824</v>
      </c>
      <c r="HP375" s="1">
        <v>1.869943E-2</v>
      </c>
      <c r="HQ375" s="1">
        <v>3.585286</v>
      </c>
      <c r="HR375">
        <v>0.62464509999999995</v>
      </c>
      <c r="HS375">
        <v>23.43263</v>
      </c>
      <c r="HT375" s="1">
        <v>1.7037210000000001E-2</v>
      </c>
      <c r="HU375" s="1">
        <v>3.2533699999999999</v>
      </c>
      <c r="HV375">
        <v>0.62635629999999998</v>
      </c>
      <c r="HW375">
        <v>23.178899999999999</v>
      </c>
      <c r="HX375" s="1">
        <v>1.548157E-2</v>
      </c>
      <c r="HY375" s="1">
        <v>2.9462090000000001</v>
      </c>
      <c r="HZ375">
        <v>0.62828589999999995</v>
      </c>
      <c r="IA375">
        <v>23.261279999999999</v>
      </c>
      <c r="IB375" s="1">
        <v>1.412684E-2</v>
      </c>
      <c r="IC375" s="1">
        <v>2.6792950000000002</v>
      </c>
      <c r="ID375">
        <v>0.63104059999999995</v>
      </c>
      <c r="IE375">
        <v>22.94361</v>
      </c>
      <c r="IF375" s="1">
        <v>1.2897489999999999E-2</v>
      </c>
      <c r="IG375" s="1">
        <v>2.4360590000000002</v>
      </c>
      <c r="IH375">
        <v>0.63391560000000002</v>
      </c>
      <c r="II375">
        <v>23.107150000000001</v>
      </c>
      <c r="IJ375" s="1">
        <v>1.1766560000000001E-2</v>
      </c>
      <c r="IK375" s="1">
        <v>2.2134290000000001</v>
      </c>
      <c r="IL375">
        <v>0.63611490000000004</v>
      </c>
      <c r="IM375">
        <v>23.289349999999999</v>
      </c>
      <c r="IN375" s="1">
        <v>1.072116E-2</v>
      </c>
      <c r="IO375" s="1">
        <v>2.0102769999999999</v>
      </c>
      <c r="IP375">
        <v>0.63711600000000002</v>
      </c>
      <c r="IQ375">
        <v>23.438880000000001</v>
      </c>
      <c r="IR375" s="1">
        <v>9.7712909999999997E-3</v>
      </c>
      <c r="IS375" s="1">
        <v>1.828511</v>
      </c>
      <c r="IT375">
        <v>0.6386636</v>
      </c>
      <c r="IU375">
        <v>23.390879999999999</v>
      </c>
      <c r="IV375" s="1">
        <v>8.9075660000000004E-3</v>
      </c>
      <c r="IW375" s="1">
        <v>1.662129</v>
      </c>
      <c r="IX375">
        <v>0.64126070000000002</v>
      </c>
      <c r="IY375">
        <v>23.264250000000001</v>
      </c>
      <c r="IZ375" s="1">
        <v>8.1181380000000004E-3</v>
      </c>
      <c r="JA375" s="1">
        <v>1.5084420000000001</v>
      </c>
      <c r="JB375">
        <v>0.64351170000000002</v>
      </c>
      <c r="JC375">
        <v>23.272670000000002</v>
      </c>
      <c r="JD375" s="1">
        <v>7.3960079999999999E-3</v>
      </c>
      <c r="JE375" s="1">
        <v>1.369345</v>
      </c>
      <c r="JF375">
        <v>0.64554009999999995</v>
      </c>
      <c r="JG375">
        <v>23.814260000000001</v>
      </c>
      <c r="JH375" s="1">
        <v>6.7383629999999998E-3</v>
      </c>
      <c r="JI375" s="1">
        <v>1.2436720000000001</v>
      </c>
      <c r="JJ375">
        <v>0.64723120000000001</v>
      </c>
      <c r="JK375">
        <v>24.532689999999999</v>
      </c>
      <c r="JL375" s="1">
        <v>6.1378730000000003E-3</v>
      </c>
      <c r="JM375" s="1">
        <v>1.1298729999999999</v>
      </c>
      <c r="JN375">
        <v>0.64826450000000002</v>
      </c>
      <c r="JO375">
        <v>25.37</v>
      </c>
      <c r="JP375" s="1">
        <v>5.5890209999999996E-3</v>
      </c>
      <c r="JQ375" s="1">
        <v>1.0273190000000001</v>
      </c>
      <c r="JR375">
        <v>0.64898540000000005</v>
      </c>
      <c r="JS375">
        <v>26.131710000000002</v>
      </c>
      <c r="JT375" s="1">
        <v>5.0897410000000001E-3</v>
      </c>
      <c r="JU375" s="1">
        <v>0.93478019999999995</v>
      </c>
      <c r="JV375">
        <v>0.64960039999999997</v>
      </c>
      <c r="JW375">
        <v>26.515560000000001</v>
      </c>
      <c r="JX375" s="1">
        <v>4.6273060000000003E-3</v>
      </c>
      <c r="JY375" s="1">
        <v>0.84954479999999999</v>
      </c>
      <c r="JZ375">
        <v>0.65015750000000005</v>
      </c>
      <c r="KA375">
        <v>26.537220000000001</v>
      </c>
      <c r="KB375" s="1">
        <v>4.1890809999999999E-3</v>
      </c>
      <c r="KC375" s="1">
        <v>0.76903069999999996</v>
      </c>
      <c r="KD375">
        <v>0.65076440000000002</v>
      </c>
      <c r="KE375">
        <v>26.434760000000001</v>
      </c>
      <c r="KF375" s="1">
        <v>3.7674100000000001E-3</v>
      </c>
      <c r="KG375" s="1">
        <v>0.69162389999999996</v>
      </c>
      <c r="KH375">
        <v>0.65159350000000005</v>
      </c>
      <c r="KI375">
        <v>26.253699999999998</v>
      </c>
      <c r="KJ375" s="1">
        <v>3.3605699999999998E-3</v>
      </c>
      <c r="KK375" s="1">
        <v>0.61668900000000004</v>
      </c>
      <c r="KL375">
        <v>0.65251689999999996</v>
      </c>
      <c r="KM375">
        <v>26.311859999999999</v>
      </c>
      <c r="KN375" s="1">
        <v>2.9742359999999999E-3</v>
      </c>
      <c r="KO375" s="1">
        <v>0.54564480000000004</v>
      </c>
      <c r="KP375">
        <v>0.65309879999999998</v>
      </c>
      <c r="KQ375">
        <v>26.180420000000002</v>
      </c>
      <c r="KR375" s="1">
        <v>2.6167870000000002E-3</v>
      </c>
      <c r="KS375" s="1">
        <v>0.4801781</v>
      </c>
      <c r="KT375">
        <v>0.65321079999999998</v>
      </c>
      <c r="KU375">
        <v>25.922409999999999</v>
      </c>
      <c r="KV375" s="1">
        <v>2.2969570000000001E-3</v>
      </c>
      <c r="KW375" s="1">
        <v>0.42191190000000001</v>
      </c>
      <c r="KX375">
        <v>0.652837</v>
      </c>
      <c r="KY375">
        <v>25.541409999999999</v>
      </c>
      <c r="KZ375" s="1">
        <v>2.0196839999999999E-3</v>
      </c>
      <c r="LA375" s="1">
        <v>0.37163800000000002</v>
      </c>
      <c r="LB375">
        <v>0.65261190000000002</v>
      </c>
      <c r="LC375">
        <v>25.184809999999999</v>
      </c>
      <c r="LD375" s="1">
        <v>1.7821549999999999E-3</v>
      </c>
      <c r="LE375" s="1">
        <v>0.32856170000000001</v>
      </c>
      <c r="LF375">
        <v>0.65236119999999997</v>
      </c>
      <c r="LG375">
        <v>24.9</v>
      </c>
      <c r="LH375" s="1">
        <v>1.5765919999999999E-3</v>
      </c>
      <c r="LI375" s="1">
        <v>0.29131600000000002</v>
      </c>
      <c r="LJ375">
        <v>0.65210650000000003</v>
      </c>
      <c r="LK375">
        <v>24.641380000000002</v>
      </c>
      <c r="LL375" s="1">
        <v>1.3944249999999999E-3</v>
      </c>
      <c r="LM375" s="1">
        <v>0.2582837</v>
      </c>
      <c r="LN375">
        <v>0.65195590000000003</v>
      </c>
      <c r="LO375">
        <v>24.565059999999999</v>
      </c>
      <c r="LP375" s="1">
        <v>1.228575E-3</v>
      </c>
      <c r="LQ375" s="1">
        <v>0.2281001</v>
      </c>
      <c r="LR375">
        <v>0.65182830000000003</v>
      </c>
      <c r="LS375">
        <v>25.00159</v>
      </c>
      <c r="LT375" s="1">
        <v>1.0751490000000001E-3</v>
      </c>
      <c r="LU375" s="1">
        <v>0.2001038</v>
      </c>
      <c r="LV375">
        <v>0.65116980000000002</v>
      </c>
      <c r="LW375">
        <v>25.621269999999999</v>
      </c>
      <c r="LX375" s="1">
        <v>9.3581670000000004E-4</v>
      </c>
      <c r="LY375" s="1">
        <v>0.174678</v>
      </c>
      <c r="LZ375">
        <v>0.65072580000000002</v>
      </c>
      <c r="MA375">
        <v>26.394020000000001</v>
      </c>
      <c r="MB375" s="1">
        <v>8.1360239999999999E-4</v>
      </c>
      <c r="MC375" s="1">
        <v>0.152175</v>
      </c>
      <c r="MD375">
        <v>0.65056590000000003</v>
      </c>
      <c r="ME375">
        <v>27.019970000000001</v>
      </c>
      <c r="MF375" s="1">
        <v>7.112132E-4</v>
      </c>
      <c r="MG375" s="1">
        <v>0.1331994</v>
      </c>
      <c r="MH375">
        <v>0.65058780000000005</v>
      </c>
      <c r="MI375">
        <v>27.358059999999998</v>
      </c>
      <c r="MJ375" s="1">
        <v>6.2873870000000002E-4</v>
      </c>
      <c r="MK375" s="1">
        <v>0.1178448</v>
      </c>
      <c r="ML375">
        <v>0.65073590000000003</v>
      </c>
      <c r="MM375">
        <v>27.227170000000001</v>
      </c>
      <c r="MN375" s="1">
        <v>5.6381270000000004E-4</v>
      </c>
      <c r="MO375" s="1">
        <v>0.1057241</v>
      </c>
      <c r="MP375">
        <v>0.65081789999999995</v>
      </c>
      <c r="MQ375">
        <v>27.023859999999999</v>
      </c>
      <c r="MR375" s="1">
        <v>5.1228139999999998E-4</v>
      </c>
      <c r="MS375" s="1">
        <v>9.6111950000000002E-2</v>
      </c>
      <c r="MT375">
        <v>0.65080579999999999</v>
      </c>
      <c r="MU375">
        <v>26.825880000000002</v>
      </c>
      <c r="MV375" s="1">
        <v>4.6997309999999997E-4</v>
      </c>
      <c r="MW375" s="1">
        <v>8.8226369999999998E-2</v>
      </c>
      <c r="MX375">
        <v>0.65067920000000001</v>
      </c>
      <c r="MY375">
        <v>26.944179999999999</v>
      </c>
      <c r="MZ375" s="1">
        <v>4.334861E-4</v>
      </c>
      <c r="NA375" s="1">
        <v>8.1447210000000006E-2</v>
      </c>
      <c r="NB375">
        <v>0.65042730000000004</v>
      </c>
      <c r="NC375">
        <v>27.142910000000001</v>
      </c>
      <c r="ND375" s="1">
        <v>4.010854E-4</v>
      </c>
      <c r="NE375" s="1">
        <v>7.5434879999999996E-2</v>
      </c>
      <c r="NF375">
        <v>0.65042730000000004</v>
      </c>
      <c r="NG375">
        <v>27.142910000000001</v>
      </c>
      <c r="NH375" s="1">
        <v>4.010854E-4</v>
      </c>
      <c r="NI375" s="1">
        <v>7.5434879999999996E-2</v>
      </c>
      <c r="NJ375">
        <v>0.65042730000000004</v>
      </c>
      <c r="NK375">
        <v>27.142910000000001</v>
      </c>
      <c r="NL375" s="1">
        <v>4.010854E-4</v>
      </c>
      <c r="NM375" s="1">
        <v>7.5434879999999996E-2</v>
      </c>
      <c r="NN375">
        <v>0.65042730000000004</v>
      </c>
      <c r="NO375">
        <v>27.142910000000001</v>
      </c>
      <c r="NP375" s="1">
        <v>4.010854E-4</v>
      </c>
      <c r="NQ375" s="1">
        <v>7.5434879999999996E-2</v>
      </c>
      <c r="NR375">
        <v>0.65042730000000004</v>
      </c>
      <c r="NS375">
        <v>27.142910000000001</v>
      </c>
      <c r="NT375" s="1">
        <v>4.010854E-4</v>
      </c>
      <c r="NU375" s="1">
        <v>7.5434879999999996E-2</v>
      </c>
      <c r="NV375">
        <v>0.65042730000000004</v>
      </c>
      <c r="NW375">
        <v>27.142910000000001</v>
      </c>
      <c r="NX375" s="1">
        <v>4.010854E-4</v>
      </c>
      <c r="NY375" s="1">
        <v>7.5434879999999996E-2</v>
      </c>
      <c r="NZ375">
        <v>0.65042730000000004</v>
      </c>
      <c r="OA375">
        <v>27.142910000000001</v>
      </c>
      <c r="OB375" s="1">
        <v>4.010854E-4</v>
      </c>
      <c r="OC375" s="1">
        <v>7.5434879999999996E-2</v>
      </c>
      <c r="OD375">
        <v>0.65042730000000004</v>
      </c>
      <c r="OE375">
        <v>27.142910000000001</v>
      </c>
      <c r="OF375" s="1">
        <v>4.010854E-4</v>
      </c>
      <c r="OG375" s="1">
        <v>7.5434879999999996E-2</v>
      </c>
      <c r="OH375">
        <v>0.65042730000000004</v>
      </c>
      <c r="OI375">
        <v>27.142910000000001</v>
      </c>
      <c r="OJ375" s="1">
        <v>4.010854E-4</v>
      </c>
      <c r="OK375" s="1">
        <v>7.5434879999999996E-2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1.2288460000000001</v>
      </c>
      <c r="G376">
        <v>21.187899999999999</v>
      </c>
      <c r="H376">
        <v>0</v>
      </c>
      <c r="I376">
        <v>0</v>
      </c>
      <c r="J376">
        <v>1.225929</v>
      </c>
      <c r="K376">
        <v>21.556899999999999</v>
      </c>
      <c r="L376">
        <v>0</v>
      </c>
      <c r="M376">
        <v>0</v>
      </c>
      <c r="N376">
        <v>1.222763</v>
      </c>
      <c r="O376">
        <v>21.829889999999999</v>
      </c>
      <c r="P376">
        <v>0</v>
      </c>
      <c r="Q376">
        <v>0</v>
      </c>
      <c r="R376">
        <v>1.2195389999999999</v>
      </c>
      <c r="S376">
        <v>22.051390000000001</v>
      </c>
      <c r="T376">
        <v>0</v>
      </c>
      <c r="U376">
        <v>0</v>
      </c>
      <c r="V376">
        <v>1.2161029999999999</v>
      </c>
      <c r="W376">
        <v>22.4513</v>
      </c>
      <c r="X376">
        <v>0</v>
      </c>
      <c r="Y376">
        <v>0</v>
      </c>
      <c r="Z376">
        <v>1.2128399999999999</v>
      </c>
      <c r="AA376">
        <v>22.60003</v>
      </c>
      <c r="AB376">
        <v>0</v>
      </c>
      <c r="AC376">
        <v>0</v>
      </c>
      <c r="AD376">
        <v>1.2095290000000001</v>
      </c>
      <c r="AE376">
        <v>22.455860000000001</v>
      </c>
      <c r="AF376">
        <v>0</v>
      </c>
      <c r="AG376">
        <v>0</v>
      </c>
      <c r="AH376">
        <v>1.20611</v>
      </c>
      <c r="AI376">
        <v>22.359760000000001</v>
      </c>
      <c r="AJ376">
        <v>0</v>
      </c>
      <c r="AK376">
        <v>0</v>
      </c>
      <c r="AL376">
        <v>1.202779</v>
      </c>
      <c r="AM376">
        <v>22.128810000000001</v>
      </c>
      <c r="AN376">
        <v>0</v>
      </c>
      <c r="AO376">
        <v>0</v>
      </c>
      <c r="AP376">
        <v>1.1995640000000001</v>
      </c>
      <c r="AQ376">
        <v>22.221340000000001</v>
      </c>
      <c r="AR376">
        <v>0</v>
      </c>
      <c r="AS376">
        <v>0</v>
      </c>
      <c r="AT376">
        <v>1.1964239999999999</v>
      </c>
      <c r="AU376">
        <v>22.33989</v>
      </c>
      <c r="AV376">
        <v>0</v>
      </c>
      <c r="AW376">
        <v>0</v>
      </c>
      <c r="AX376">
        <v>1.192987</v>
      </c>
      <c r="AY376">
        <v>22.422599999999999</v>
      </c>
      <c r="AZ376">
        <v>0</v>
      </c>
      <c r="BA376">
        <v>0</v>
      </c>
      <c r="BB376">
        <v>1.1898340000000001</v>
      </c>
      <c r="BC376">
        <v>22.627739999999999</v>
      </c>
      <c r="BD376">
        <v>0</v>
      </c>
      <c r="BE376">
        <v>0</v>
      </c>
      <c r="BF376">
        <v>1.18666</v>
      </c>
      <c r="BG376">
        <v>22.662610000000001</v>
      </c>
      <c r="BH376">
        <v>0</v>
      </c>
      <c r="BI376">
        <v>0</v>
      </c>
      <c r="BJ376">
        <v>1.1835089999999999</v>
      </c>
      <c r="BK376">
        <v>22.571200000000001</v>
      </c>
      <c r="BL376">
        <v>0</v>
      </c>
      <c r="BM376">
        <v>0</v>
      </c>
      <c r="BN376">
        <v>1.180275</v>
      </c>
      <c r="BO376">
        <v>22.45776</v>
      </c>
      <c r="BP376">
        <v>0</v>
      </c>
      <c r="BQ376">
        <v>0</v>
      </c>
      <c r="BR376">
        <v>1.176849</v>
      </c>
      <c r="BS376">
        <v>22.2807</v>
      </c>
      <c r="BT376">
        <v>0</v>
      </c>
      <c r="BU376">
        <v>0</v>
      </c>
      <c r="BV376">
        <v>1.173357</v>
      </c>
      <c r="BW376">
        <v>22.037009999999999</v>
      </c>
      <c r="BX376">
        <v>1.435325E-38</v>
      </c>
      <c r="BY376">
        <v>2.1807940000000001E-36</v>
      </c>
      <c r="BZ376">
        <v>1.1700200000000001</v>
      </c>
      <c r="CA376">
        <v>22.056159999999998</v>
      </c>
      <c r="CB376">
        <v>1.071888E-26</v>
      </c>
      <c r="CC376">
        <v>1.56779E-24</v>
      </c>
      <c r="CD376">
        <v>1.1667620000000001</v>
      </c>
      <c r="CE376">
        <v>21.997710000000001</v>
      </c>
      <c r="CF376" s="1">
        <v>1.556577E-21</v>
      </c>
      <c r="CG376" s="1">
        <v>2.538418E-19</v>
      </c>
      <c r="CH376">
        <v>1.1634659999999999</v>
      </c>
      <c r="CI376">
        <v>21.947299999999998</v>
      </c>
      <c r="CJ376" s="1">
        <v>3.8525480000000001E-14</v>
      </c>
      <c r="CK376" s="1">
        <v>6.6573669999999998E-12</v>
      </c>
      <c r="CL376">
        <v>1.160066</v>
      </c>
      <c r="CM376">
        <v>21.829879999999999</v>
      </c>
      <c r="CN376" s="1">
        <v>3.1432449999999999E-10</v>
      </c>
      <c r="CO376" s="1">
        <v>5.9162240000000001E-8</v>
      </c>
      <c r="CP376">
        <v>1.1562570000000001</v>
      </c>
      <c r="CQ376">
        <v>21.752649999999999</v>
      </c>
      <c r="CR376" s="1">
        <v>2.461089E-7</v>
      </c>
      <c r="CS376" s="1">
        <v>4.8768270000000003E-5</v>
      </c>
      <c r="CT376">
        <v>1.1527050000000001</v>
      </c>
      <c r="CU376">
        <v>21.623930000000001</v>
      </c>
      <c r="CV376" s="1">
        <v>4.483509E-5</v>
      </c>
      <c r="CW376" s="1">
        <v>9.2468819999999997E-3</v>
      </c>
      <c r="CX376">
        <v>1.149024</v>
      </c>
      <c r="CY376">
        <v>21.352989999999998</v>
      </c>
      <c r="CZ376" s="1">
        <v>2.746451E-3</v>
      </c>
      <c r="DA376" s="1">
        <v>0.58529750000000003</v>
      </c>
      <c r="DB376">
        <v>1.145364</v>
      </c>
      <c r="DC376">
        <v>21.103940000000001</v>
      </c>
      <c r="DD376" s="1">
        <v>6.9610259999999993E-2</v>
      </c>
      <c r="DE376" s="1">
        <v>15.282120000000001</v>
      </c>
      <c r="DF376">
        <v>1.1416029999999999</v>
      </c>
      <c r="DG376">
        <v>21.079149999999998</v>
      </c>
      <c r="DH376" s="1">
        <v>0.84229670000000001</v>
      </c>
      <c r="DI376" s="1">
        <v>189.80410000000001</v>
      </c>
      <c r="DJ376">
        <v>1.1378060000000001</v>
      </c>
      <c r="DK376">
        <v>21.078600000000002</v>
      </c>
      <c r="DL376" s="1">
        <v>5.3985519999999996</v>
      </c>
      <c r="DM376">
        <v>1246.384</v>
      </c>
      <c r="DN376">
        <v>1.133505</v>
      </c>
      <c r="DO376">
        <v>21.201799999999999</v>
      </c>
      <c r="DP376" s="1">
        <v>19.90437</v>
      </c>
      <c r="DQ376">
        <v>4699.5649999999996</v>
      </c>
      <c r="DR376">
        <v>1.128978</v>
      </c>
      <c r="DS376">
        <v>21.074310000000001</v>
      </c>
      <c r="DT376">
        <v>45.13176</v>
      </c>
      <c r="DU376">
        <v>10883.54</v>
      </c>
      <c r="DV376">
        <v>1.1239110000000001</v>
      </c>
      <c r="DW376">
        <v>20.90934</v>
      </c>
      <c r="DX376">
        <v>66.923320000000004</v>
      </c>
      <c r="DY376">
        <v>16459.66</v>
      </c>
      <c r="DZ376">
        <v>1.118606</v>
      </c>
      <c r="EA376">
        <v>20.828510000000001</v>
      </c>
      <c r="EB376">
        <v>68.399410000000003</v>
      </c>
      <c r="EC376">
        <v>17140.009999999998</v>
      </c>
      <c r="ED376">
        <v>1.1133999999999999</v>
      </c>
      <c r="EE376">
        <v>20.780940000000001</v>
      </c>
      <c r="EF376">
        <v>50.488460000000003</v>
      </c>
      <c r="EG376">
        <v>12868.79</v>
      </c>
      <c r="EH376">
        <v>1.108997</v>
      </c>
      <c r="EI376">
        <v>21.00769</v>
      </c>
      <c r="EJ376">
        <v>28.09563</v>
      </c>
      <c r="EK376">
        <v>7271.0649999999996</v>
      </c>
      <c r="EL376">
        <v>1.1040989999999999</v>
      </c>
      <c r="EM376">
        <v>21.125360000000001</v>
      </c>
      <c r="EN376">
        <v>12.155889999999999</v>
      </c>
      <c r="EO376">
        <v>3192.942</v>
      </c>
      <c r="EP376">
        <v>1.0984080000000001</v>
      </c>
      <c r="EQ376">
        <v>21.127759999999999</v>
      </c>
      <c r="ER376">
        <v>4.2483630000000003</v>
      </c>
      <c r="ES376">
        <v>1131.4860000000001</v>
      </c>
      <c r="ET376">
        <v>1.0924769999999999</v>
      </c>
      <c r="EU376">
        <v>21.252230000000001</v>
      </c>
      <c r="EV376">
        <v>1.2562899999999999</v>
      </c>
      <c r="EW376">
        <v>338.46210000000002</v>
      </c>
      <c r="EX376">
        <v>1.0863929999999999</v>
      </c>
      <c r="EY376">
        <v>21.260660000000001</v>
      </c>
      <c r="EZ376">
        <v>0.34738180000000002</v>
      </c>
      <c r="FA376">
        <v>93.91722</v>
      </c>
      <c r="FB376">
        <v>1.0801000000000001</v>
      </c>
      <c r="FC376">
        <v>20.992760000000001</v>
      </c>
      <c r="FD376">
        <v>0.1161804</v>
      </c>
      <c r="FE376">
        <v>30.942409999999999</v>
      </c>
      <c r="FF376">
        <v>1.071151</v>
      </c>
      <c r="FG376">
        <v>20.731439999999999</v>
      </c>
      <c r="FH376">
        <v>6.4409729999999998E-2</v>
      </c>
      <c r="FI376">
        <v>16.750219999999999</v>
      </c>
      <c r="FJ376">
        <v>1.0621080000000001</v>
      </c>
      <c r="FK376">
        <v>20.610299999999999</v>
      </c>
      <c r="FL376">
        <v>5.3666640000000002E-2</v>
      </c>
      <c r="FM376">
        <v>13.82771</v>
      </c>
      <c r="FN376">
        <v>1.0535909999999999</v>
      </c>
      <c r="FO376">
        <v>20.959489999999999</v>
      </c>
      <c r="FP376">
        <v>5.1296229999999998E-2</v>
      </c>
      <c r="FQ376">
        <v>13.235609999999999</v>
      </c>
      <c r="FR376">
        <v>1.0458019999999999</v>
      </c>
      <c r="FS376">
        <v>21.42306</v>
      </c>
      <c r="FT376" s="1">
        <v>5.0106089999999999E-2</v>
      </c>
      <c r="FU376">
        <v>12.98203</v>
      </c>
      <c r="FV376">
        <v>1.03816</v>
      </c>
      <c r="FW376">
        <v>21.993369999999999</v>
      </c>
      <c r="FX376" s="1">
        <v>4.8492739999999999E-2</v>
      </c>
      <c r="FY376">
        <v>12.62405</v>
      </c>
      <c r="FZ376">
        <v>1.0308809999999999</v>
      </c>
      <c r="GA376">
        <v>22.50206</v>
      </c>
      <c r="GB376" s="1">
        <v>4.604693E-2</v>
      </c>
      <c r="GC376">
        <v>12.044280000000001</v>
      </c>
      <c r="GD376">
        <v>1.0245759999999999</v>
      </c>
      <c r="GE376">
        <v>22.573619999999998</v>
      </c>
      <c r="GF376" s="1">
        <v>4.297861E-2</v>
      </c>
      <c r="GG376">
        <v>11.278119999999999</v>
      </c>
      <c r="GH376">
        <v>1.0190490000000001</v>
      </c>
      <c r="GI376">
        <v>22.386420000000001</v>
      </c>
      <c r="GJ376" s="1">
        <v>3.9627460000000003E-2</v>
      </c>
      <c r="GK376" s="1">
        <v>10.42266</v>
      </c>
      <c r="GL376">
        <v>1.01373</v>
      </c>
      <c r="GM376">
        <v>22.149539999999998</v>
      </c>
      <c r="GN376" s="1">
        <v>3.6263120000000003E-2</v>
      </c>
      <c r="GO376" s="1">
        <v>9.5547120000000003</v>
      </c>
      <c r="GP376">
        <v>1.0075000000000001</v>
      </c>
      <c r="GQ376">
        <v>22.003360000000001</v>
      </c>
      <c r="GR376" s="1">
        <v>3.3114739999999997E-2</v>
      </c>
      <c r="GS376" s="1">
        <v>8.7461020000000005</v>
      </c>
      <c r="GT376">
        <v>1.0020640000000001</v>
      </c>
      <c r="GU376">
        <v>22.261849999999999</v>
      </c>
      <c r="GV376" s="1">
        <v>3.016338E-2</v>
      </c>
      <c r="GW376" s="1">
        <v>7.9756340000000003</v>
      </c>
      <c r="GX376">
        <v>0.99686019999999997</v>
      </c>
      <c r="GY376">
        <v>22.597909999999999</v>
      </c>
      <c r="GZ376" s="1">
        <v>2.7451130000000001E-2</v>
      </c>
      <c r="HA376" s="1">
        <v>7.265657</v>
      </c>
      <c r="HB376">
        <v>0.99218510000000004</v>
      </c>
      <c r="HC376">
        <v>23.087520000000001</v>
      </c>
      <c r="HD376" s="1">
        <v>2.4971799999999999E-2</v>
      </c>
      <c r="HE376" s="1">
        <v>6.6139900000000003</v>
      </c>
      <c r="HF376">
        <v>0.98787749999999996</v>
      </c>
      <c r="HG376">
        <v>23.507090000000002</v>
      </c>
      <c r="HH376" s="1">
        <v>2.2710649999999999E-2</v>
      </c>
      <c r="HI376" s="1">
        <v>6.0160790000000004</v>
      </c>
      <c r="HJ376">
        <v>0.98392930000000001</v>
      </c>
      <c r="HK376">
        <v>23.64396</v>
      </c>
      <c r="HL376" s="1">
        <v>2.065697E-2</v>
      </c>
      <c r="HM376" s="1">
        <v>5.4708069999999998</v>
      </c>
      <c r="HN376">
        <v>0.98023709999999997</v>
      </c>
      <c r="HO376">
        <v>23.52338</v>
      </c>
      <c r="HP376" s="1">
        <v>1.8794169999999999E-2</v>
      </c>
      <c r="HQ376" s="1">
        <v>4.9755320000000003</v>
      </c>
      <c r="HR376">
        <v>0.97679519999999997</v>
      </c>
      <c r="HS376">
        <v>23.351559999999999</v>
      </c>
      <c r="HT376" s="1">
        <v>1.7124670000000002E-2</v>
      </c>
      <c r="HU376" s="1">
        <v>4.5303120000000003</v>
      </c>
      <c r="HV376">
        <v>0.97271589999999997</v>
      </c>
      <c r="HW376">
        <v>23.111599999999999</v>
      </c>
      <c r="HX376" s="1">
        <v>1.555984E-2</v>
      </c>
      <c r="HY376" s="1">
        <v>4.1152819999999997</v>
      </c>
      <c r="HZ376">
        <v>0.96864700000000004</v>
      </c>
      <c r="IA376">
        <v>23.221160000000001</v>
      </c>
      <c r="IB376" s="1">
        <v>1.4196820000000001E-2</v>
      </c>
      <c r="IC376" s="1">
        <v>3.7543090000000001</v>
      </c>
      <c r="ID376">
        <v>0.96520220000000001</v>
      </c>
      <c r="IE376">
        <v>22.906210000000002</v>
      </c>
      <c r="IF376" s="1">
        <v>1.29625E-2</v>
      </c>
      <c r="IG376" s="1">
        <v>3.4264610000000002</v>
      </c>
      <c r="IH376">
        <v>0.96217160000000002</v>
      </c>
      <c r="II376">
        <v>23.072479999999999</v>
      </c>
      <c r="IJ376" s="1">
        <v>1.1825830000000001E-2</v>
      </c>
      <c r="IK376" s="1">
        <v>3.1238350000000001</v>
      </c>
      <c r="IL376">
        <v>0.95878289999999999</v>
      </c>
      <c r="IM376">
        <v>23.233699999999999</v>
      </c>
      <c r="IN376" s="1">
        <v>1.077447E-2</v>
      </c>
      <c r="IO376" s="1">
        <v>2.8456450000000002</v>
      </c>
      <c r="IP376">
        <v>0.95593090000000003</v>
      </c>
      <c r="IQ376">
        <v>23.37144</v>
      </c>
      <c r="IR376" s="1">
        <v>9.8200649999999994E-3</v>
      </c>
      <c r="IS376" s="1">
        <v>2.592638</v>
      </c>
      <c r="IT376">
        <v>0.95462340000000001</v>
      </c>
      <c r="IU376">
        <v>23.31861</v>
      </c>
      <c r="IV376" s="1">
        <v>8.9529029999999999E-3</v>
      </c>
      <c r="IW376" s="1">
        <v>2.35928</v>
      </c>
      <c r="IX376">
        <v>0.95473459999999999</v>
      </c>
      <c r="IY376">
        <v>23.195509999999999</v>
      </c>
      <c r="IZ376" s="1">
        <v>8.1591570000000002E-3</v>
      </c>
      <c r="JA376" s="1">
        <v>2.143491</v>
      </c>
      <c r="JB376">
        <v>0.95459249999999995</v>
      </c>
      <c r="JC376">
        <v>23.21481</v>
      </c>
      <c r="JD376" s="1">
        <v>7.4336439999999997E-3</v>
      </c>
      <c r="JE376" s="1">
        <v>1.9481869999999999</v>
      </c>
      <c r="JF376">
        <v>0.95444459999999998</v>
      </c>
      <c r="JG376">
        <v>23.777080000000002</v>
      </c>
      <c r="JH376" s="1">
        <v>6.7725140000000003E-3</v>
      </c>
      <c r="JI376" s="1">
        <v>1.771245</v>
      </c>
      <c r="JJ376">
        <v>0.95411900000000005</v>
      </c>
      <c r="JK376">
        <v>24.491980000000002</v>
      </c>
      <c r="JL376" s="1">
        <v>6.169084E-3</v>
      </c>
      <c r="JM376" s="1">
        <v>1.6107070000000001</v>
      </c>
      <c r="JN376">
        <v>0.9529765</v>
      </c>
      <c r="JO376">
        <v>25.32827</v>
      </c>
      <c r="JP376" s="1">
        <v>5.6172210000000004E-3</v>
      </c>
      <c r="JQ376" s="1">
        <v>1.4655260000000001</v>
      </c>
      <c r="JR376">
        <v>0.95129319999999995</v>
      </c>
      <c r="JS376">
        <v>26.08492</v>
      </c>
      <c r="JT376" s="1">
        <v>5.1153809999999996E-3</v>
      </c>
      <c r="JU376" s="1">
        <v>1.334554</v>
      </c>
      <c r="JV376">
        <v>0.94943540000000004</v>
      </c>
      <c r="JW376">
        <v>26.455680000000001</v>
      </c>
      <c r="JX376" s="1">
        <v>4.6513070000000004E-3</v>
      </c>
      <c r="JY376" s="1">
        <v>1.21414</v>
      </c>
      <c r="JZ376">
        <v>0.94753810000000005</v>
      </c>
      <c r="KA376">
        <v>26.4724</v>
      </c>
      <c r="KB376" s="1">
        <v>4.2122260000000003E-3</v>
      </c>
      <c r="KC376" s="1">
        <v>1.100525</v>
      </c>
      <c r="KD376">
        <v>0.94579369999999996</v>
      </c>
      <c r="KE376">
        <v>26.382619999999999</v>
      </c>
      <c r="KF376" s="1">
        <v>3.7897450000000002E-3</v>
      </c>
      <c r="KG376" s="1">
        <v>0.99114559999999996</v>
      </c>
      <c r="KH376">
        <v>0.94448969999999999</v>
      </c>
      <c r="KI376">
        <v>26.21491</v>
      </c>
      <c r="KJ376" s="1">
        <v>3.3822330000000001E-3</v>
      </c>
      <c r="KK376" s="1">
        <v>0.88506830000000003</v>
      </c>
      <c r="KL376">
        <v>0.9432644</v>
      </c>
      <c r="KM376">
        <v>26.299810000000001</v>
      </c>
      <c r="KN376" s="1">
        <v>2.9945620000000001E-3</v>
      </c>
      <c r="KO376" s="1">
        <v>0.78415789999999996</v>
      </c>
      <c r="KP376">
        <v>0.94154289999999996</v>
      </c>
      <c r="KQ376">
        <v>26.181699999999999</v>
      </c>
      <c r="KR376" s="1">
        <v>2.6353489999999999E-3</v>
      </c>
      <c r="KS376" s="1">
        <v>0.69086499999999995</v>
      </c>
      <c r="KT376">
        <v>0.93908080000000005</v>
      </c>
      <c r="KU376">
        <v>25.917950000000001</v>
      </c>
      <c r="KV376" s="1">
        <v>2.3132059999999999E-3</v>
      </c>
      <c r="KW376" s="1">
        <v>0.60748069999999998</v>
      </c>
      <c r="KX376">
        <v>0.93572560000000005</v>
      </c>
      <c r="KY376">
        <v>25.537980000000001</v>
      </c>
      <c r="KZ376" s="1">
        <v>2.0335589999999999E-3</v>
      </c>
      <c r="LA376" s="1">
        <v>0.53536470000000003</v>
      </c>
      <c r="LB376">
        <v>0.93222890000000003</v>
      </c>
      <c r="LC376">
        <v>25.159089999999999</v>
      </c>
      <c r="LD376" s="1">
        <v>1.7941509999999999E-3</v>
      </c>
      <c r="LE376" s="1">
        <v>0.4737653</v>
      </c>
      <c r="LF376">
        <v>0.92832269999999995</v>
      </c>
      <c r="LG376">
        <v>24.864820000000002</v>
      </c>
      <c r="LH376" s="1">
        <v>1.587099E-3</v>
      </c>
      <c r="LI376" s="1">
        <v>0.42059069999999998</v>
      </c>
      <c r="LJ376">
        <v>0.9243325</v>
      </c>
      <c r="LK376">
        <v>24.600989999999999</v>
      </c>
      <c r="LL376" s="1">
        <v>1.403879E-3</v>
      </c>
      <c r="LM376" s="1">
        <v>0.37348150000000002</v>
      </c>
      <c r="LN376">
        <v>0.92045730000000003</v>
      </c>
      <c r="LO376">
        <v>24.522010000000002</v>
      </c>
      <c r="LP376" s="1">
        <v>1.237358E-3</v>
      </c>
      <c r="LQ376" s="1">
        <v>0.33049200000000001</v>
      </c>
      <c r="LR376">
        <v>0.9165835</v>
      </c>
      <c r="LS376">
        <v>24.968419999999998</v>
      </c>
      <c r="LT376" s="1">
        <v>1.0832509999999999E-3</v>
      </c>
      <c r="LU376" s="1">
        <v>0.29052349999999999</v>
      </c>
      <c r="LV376">
        <v>0.91280170000000005</v>
      </c>
      <c r="LW376">
        <v>25.582280000000001</v>
      </c>
      <c r="LX376" s="1">
        <v>9.4304299999999996E-4</v>
      </c>
      <c r="LY376" s="1">
        <v>0.25393939999999998</v>
      </c>
      <c r="LZ376">
        <v>0.91004220000000002</v>
      </c>
      <c r="MA376">
        <v>26.35934</v>
      </c>
      <c r="MB376" s="1">
        <v>8.1985409999999999E-4</v>
      </c>
      <c r="MC376" s="1">
        <v>0.22135179999999999</v>
      </c>
      <c r="MD376">
        <v>0.90779569999999998</v>
      </c>
      <c r="ME376">
        <v>26.981000000000002</v>
      </c>
      <c r="MF376" s="1">
        <v>7.1638569999999996E-4</v>
      </c>
      <c r="MG376" s="1">
        <v>0.19373850000000001</v>
      </c>
      <c r="MH376">
        <v>0.90593469999999998</v>
      </c>
      <c r="MI376">
        <v>27.318149999999999</v>
      </c>
      <c r="MJ376" s="1">
        <v>6.3285770000000004E-4</v>
      </c>
      <c r="MK376" s="1">
        <v>0.1713105</v>
      </c>
      <c r="ML376">
        <v>0.90442149999999999</v>
      </c>
      <c r="MM376">
        <v>27.18225</v>
      </c>
      <c r="MN376" s="1">
        <v>5.6705150000000001E-4</v>
      </c>
      <c r="MO376" s="1">
        <v>0.1535705</v>
      </c>
      <c r="MP376">
        <v>0.90284940000000002</v>
      </c>
      <c r="MQ376">
        <v>26.98836</v>
      </c>
      <c r="MR376" s="1">
        <v>5.1487169999999999E-4</v>
      </c>
      <c r="MS376" s="1">
        <v>0.1395274</v>
      </c>
      <c r="MT376">
        <v>0.90125849999999996</v>
      </c>
      <c r="MU376">
        <v>26.793679999999998</v>
      </c>
      <c r="MV376" s="1">
        <v>4.7214190000000001E-4</v>
      </c>
      <c r="MW376" s="1">
        <v>0.12804599999999999</v>
      </c>
      <c r="MX376">
        <v>0.8995706</v>
      </c>
      <c r="MY376">
        <v>26.923780000000001</v>
      </c>
      <c r="MZ376" s="1">
        <v>4.3539130000000003E-4</v>
      </c>
      <c r="NA376" s="1">
        <v>0.11821379999999999</v>
      </c>
      <c r="NB376">
        <v>0.89775329999999998</v>
      </c>
      <c r="NC376">
        <v>27.139099999999999</v>
      </c>
      <c r="ND376" s="1">
        <v>4.027902E-4</v>
      </c>
      <c r="NE376" s="1">
        <v>0.10950459999999999</v>
      </c>
      <c r="NF376">
        <v>0.89775329999999998</v>
      </c>
      <c r="NG376">
        <v>27.139099999999999</v>
      </c>
      <c r="NH376" s="1">
        <v>4.027902E-4</v>
      </c>
      <c r="NI376" s="1">
        <v>0.10950459999999999</v>
      </c>
      <c r="NJ376">
        <v>0.89775329999999998</v>
      </c>
      <c r="NK376">
        <v>27.139099999999999</v>
      </c>
      <c r="NL376" s="1">
        <v>4.027902E-4</v>
      </c>
      <c r="NM376" s="1">
        <v>0.10950459999999999</v>
      </c>
      <c r="NN376">
        <v>0.89775329999999998</v>
      </c>
      <c r="NO376">
        <v>27.139099999999999</v>
      </c>
      <c r="NP376" s="1">
        <v>4.027902E-4</v>
      </c>
      <c r="NQ376" s="1">
        <v>0.10950459999999999</v>
      </c>
      <c r="NR376">
        <v>0.89775329999999998</v>
      </c>
      <c r="NS376">
        <v>27.139099999999999</v>
      </c>
      <c r="NT376" s="1">
        <v>4.027902E-4</v>
      </c>
      <c r="NU376" s="1">
        <v>0.10950459999999999</v>
      </c>
      <c r="NV376">
        <v>0.89775329999999998</v>
      </c>
      <c r="NW376">
        <v>27.139099999999999</v>
      </c>
      <c r="NX376" s="1">
        <v>4.027902E-4</v>
      </c>
      <c r="NY376" s="1">
        <v>0.10950459999999999</v>
      </c>
      <c r="NZ376">
        <v>0.89775329999999998</v>
      </c>
      <c r="OA376">
        <v>27.139099999999999</v>
      </c>
      <c r="OB376" s="1">
        <v>4.027902E-4</v>
      </c>
      <c r="OC376" s="1">
        <v>0.10950459999999999</v>
      </c>
      <c r="OD376">
        <v>0.89775329999999998</v>
      </c>
      <c r="OE376">
        <v>27.139099999999999</v>
      </c>
      <c r="OF376" s="1">
        <v>4.027902E-4</v>
      </c>
      <c r="OG376" s="1">
        <v>0.10950459999999999</v>
      </c>
      <c r="OH376">
        <v>0.89775329999999998</v>
      </c>
      <c r="OI376">
        <v>27.139099999999999</v>
      </c>
      <c r="OJ376" s="1">
        <v>4.027902E-4</v>
      </c>
      <c r="OK376" s="1">
        <v>0.10950459999999999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0.79343220000000003</v>
      </c>
      <c r="G377">
        <v>21.173670000000001</v>
      </c>
      <c r="H377">
        <v>0</v>
      </c>
      <c r="I377">
        <v>0</v>
      </c>
      <c r="J377">
        <v>0.7914485</v>
      </c>
      <c r="K377">
        <v>21.54776</v>
      </c>
      <c r="L377">
        <v>0</v>
      </c>
      <c r="M377">
        <v>0</v>
      </c>
      <c r="N377">
        <v>0.78929870000000002</v>
      </c>
      <c r="O377">
        <v>21.82274</v>
      </c>
      <c r="P377">
        <v>0</v>
      </c>
      <c r="Q377">
        <v>0</v>
      </c>
      <c r="R377">
        <v>0.7870452</v>
      </c>
      <c r="S377">
        <v>22.042770000000001</v>
      </c>
      <c r="T377">
        <v>0</v>
      </c>
      <c r="U377">
        <v>0</v>
      </c>
      <c r="V377">
        <v>0.78470669999999998</v>
      </c>
      <c r="W377">
        <v>22.430489999999999</v>
      </c>
      <c r="X377">
        <v>0</v>
      </c>
      <c r="Y377">
        <v>0</v>
      </c>
      <c r="Z377">
        <v>0.78246329999999997</v>
      </c>
      <c r="AA377">
        <v>22.576419999999999</v>
      </c>
      <c r="AB377">
        <v>0</v>
      </c>
      <c r="AC377">
        <v>0</v>
      </c>
      <c r="AD377">
        <v>0.78014280000000003</v>
      </c>
      <c r="AE377">
        <v>22.42088</v>
      </c>
      <c r="AF377">
        <v>0</v>
      </c>
      <c r="AG377">
        <v>0</v>
      </c>
      <c r="AH377">
        <v>0.77781299999999998</v>
      </c>
      <c r="AI377">
        <v>22.329219999999999</v>
      </c>
      <c r="AJ377">
        <v>0</v>
      </c>
      <c r="AK377">
        <v>0</v>
      </c>
      <c r="AL377">
        <v>0.77548760000000005</v>
      </c>
      <c r="AM377">
        <v>22.11618</v>
      </c>
      <c r="AN377">
        <v>0</v>
      </c>
      <c r="AO377">
        <v>0</v>
      </c>
      <c r="AP377">
        <v>0.77324230000000005</v>
      </c>
      <c r="AQ377">
        <v>22.218330000000002</v>
      </c>
      <c r="AR377">
        <v>0</v>
      </c>
      <c r="AS377">
        <v>0</v>
      </c>
      <c r="AT377">
        <v>0.77104499999999998</v>
      </c>
      <c r="AU377">
        <v>22.339749999999999</v>
      </c>
      <c r="AV377">
        <v>0</v>
      </c>
      <c r="AW377">
        <v>0</v>
      </c>
      <c r="AX377">
        <v>0.7686809</v>
      </c>
      <c r="AY377">
        <v>22.41704</v>
      </c>
      <c r="AZ377">
        <v>0</v>
      </c>
      <c r="BA377">
        <v>0</v>
      </c>
      <c r="BB377">
        <v>0.76644760000000001</v>
      </c>
      <c r="BC377">
        <v>22.612490000000001</v>
      </c>
      <c r="BD377">
        <v>0</v>
      </c>
      <c r="BE377">
        <v>0</v>
      </c>
      <c r="BF377">
        <v>0.76424029999999998</v>
      </c>
      <c r="BG377">
        <v>22.631599999999999</v>
      </c>
      <c r="BH377">
        <v>0</v>
      </c>
      <c r="BI377">
        <v>0</v>
      </c>
      <c r="BJ377">
        <v>0.76200409999999996</v>
      </c>
      <c r="BK377">
        <v>22.53706</v>
      </c>
      <c r="BL377">
        <v>0</v>
      </c>
      <c r="BM377">
        <v>0</v>
      </c>
      <c r="BN377">
        <v>0.75973520000000005</v>
      </c>
      <c r="BO377">
        <v>22.426909999999999</v>
      </c>
      <c r="BP377">
        <v>0</v>
      </c>
      <c r="BQ377">
        <v>0</v>
      </c>
      <c r="BR377">
        <v>0.75735969999999997</v>
      </c>
      <c r="BS377">
        <v>22.262270000000001</v>
      </c>
      <c r="BT377">
        <v>0</v>
      </c>
      <c r="BU377">
        <v>0</v>
      </c>
      <c r="BV377">
        <v>0.75489969999999995</v>
      </c>
      <c r="BW377">
        <v>22.027339999999999</v>
      </c>
      <c r="BX377">
        <v>0</v>
      </c>
      <c r="BY377">
        <v>4.9184060000000002E-37</v>
      </c>
      <c r="BZ377">
        <v>0.75230209999999997</v>
      </c>
      <c r="CA377">
        <v>22.051490000000001</v>
      </c>
      <c r="CB377">
        <v>3.5389889999999998E-27</v>
      </c>
      <c r="CC377">
        <v>4.7649889999999999E-25</v>
      </c>
      <c r="CD377">
        <v>0.74977709999999997</v>
      </c>
      <c r="CE377">
        <v>21.986930000000001</v>
      </c>
      <c r="CF377" s="1">
        <v>5.7032540000000003E-22</v>
      </c>
      <c r="CG377" s="1">
        <v>8.4511819999999999E-20</v>
      </c>
      <c r="CH377">
        <v>0.74759889999999996</v>
      </c>
      <c r="CI377">
        <v>21.930040000000002</v>
      </c>
      <c r="CJ377" s="1">
        <v>1.9731300000000001E-14</v>
      </c>
      <c r="CK377" s="1">
        <v>2.7919789999999998E-12</v>
      </c>
      <c r="CL377">
        <v>0.74532319999999996</v>
      </c>
      <c r="CM377">
        <v>21.800049999999999</v>
      </c>
      <c r="CN377" s="1">
        <v>1.9218319999999999E-10</v>
      </c>
      <c r="CO377" s="1">
        <v>2.813963E-8</v>
      </c>
      <c r="CP377">
        <v>0.74282749999999997</v>
      </c>
      <c r="CQ377">
        <v>21.717890000000001</v>
      </c>
      <c r="CR377" s="1">
        <v>1.65573E-7</v>
      </c>
      <c r="CS377" s="1">
        <v>2.4798249999999999E-5</v>
      </c>
      <c r="CT377">
        <v>0.74046310000000004</v>
      </c>
      <c r="CU377">
        <v>21.59064</v>
      </c>
      <c r="CV377" s="1">
        <v>3.2413139999999999E-5</v>
      </c>
      <c r="CW377" s="1">
        <v>4.9442009999999996E-3</v>
      </c>
      <c r="CX377">
        <v>0.73801170000000005</v>
      </c>
      <c r="CY377">
        <v>21.32724</v>
      </c>
      <c r="CZ377" s="1">
        <v>2.1067120000000002E-3</v>
      </c>
      <c r="DA377" s="1">
        <v>0.32620769999999999</v>
      </c>
      <c r="DB377">
        <v>0.73560239999999999</v>
      </c>
      <c r="DC377">
        <v>21.08541</v>
      </c>
      <c r="DD377" s="1">
        <v>5.6210049999999998E-2</v>
      </c>
      <c r="DE377" s="1">
        <v>8.8310359999999992</v>
      </c>
      <c r="DF377">
        <v>0.73314760000000001</v>
      </c>
      <c r="DG377">
        <v>21.06596</v>
      </c>
      <c r="DH377" s="1">
        <v>0.71205499999999999</v>
      </c>
      <c r="DI377" s="1">
        <v>113.30800000000001</v>
      </c>
      <c r="DJ377">
        <v>0.73068619999999995</v>
      </c>
      <c r="DK377">
        <v>21.062570000000001</v>
      </c>
      <c r="DL377" s="1">
        <v>4.7572169999999998</v>
      </c>
      <c r="DM377">
        <v>766.53359999999998</v>
      </c>
      <c r="DN377">
        <v>0.7279099</v>
      </c>
      <c r="DO377">
        <v>21.180209999999999</v>
      </c>
      <c r="DP377" s="1">
        <v>18.221769999999999</v>
      </c>
      <c r="DQ377">
        <v>2971.3029999999999</v>
      </c>
      <c r="DR377">
        <v>0.72497460000000002</v>
      </c>
      <c r="DS377">
        <v>21.041149999999998</v>
      </c>
      <c r="DT377">
        <v>42.795070000000003</v>
      </c>
      <c r="DU377">
        <v>7061.4489999999996</v>
      </c>
      <c r="DV377">
        <v>0.72166790000000003</v>
      </c>
      <c r="DW377">
        <v>20.870460000000001</v>
      </c>
      <c r="DX377">
        <v>65.536959999999993</v>
      </c>
      <c r="DY377">
        <v>10939.64</v>
      </c>
      <c r="DZ377">
        <v>0.71821469999999998</v>
      </c>
      <c r="EA377">
        <v>20.784199999999998</v>
      </c>
      <c r="EB377">
        <v>69.034899999999993</v>
      </c>
      <c r="EC377">
        <v>11657</v>
      </c>
      <c r="ED377">
        <v>0.71483240000000003</v>
      </c>
      <c r="EE377">
        <v>20.737480000000001</v>
      </c>
      <c r="EF377">
        <v>52.371040000000001</v>
      </c>
      <c r="EG377">
        <v>8937.7330000000002</v>
      </c>
      <c r="EH377">
        <v>0.71188059999999997</v>
      </c>
      <c r="EI377">
        <v>20.97972</v>
      </c>
      <c r="EJ377">
        <v>29.897860000000001</v>
      </c>
      <c r="EK377">
        <v>5152.4539999999997</v>
      </c>
      <c r="EL377">
        <v>0.70864740000000004</v>
      </c>
      <c r="EM377">
        <v>21.099119999999999</v>
      </c>
      <c r="EN377">
        <v>13.247350000000001</v>
      </c>
      <c r="EO377">
        <v>2306.0189999999998</v>
      </c>
      <c r="EP377">
        <v>0.70492390000000005</v>
      </c>
      <c r="EQ377">
        <v>21.100960000000001</v>
      </c>
      <c r="ER377">
        <v>4.7292540000000001</v>
      </c>
      <c r="ES377">
        <v>831.40009999999995</v>
      </c>
      <c r="ET377">
        <v>0.70102109999999995</v>
      </c>
      <c r="EU377">
        <v>21.216999999999999</v>
      </c>
      <c r="EV377">
        <v>1.421573</v>
      </c>
      <c r="EW377">
        <v>252.13</v>
      </c>
      <c r="EX377">
        <v>0.69700410000000002</v>
      </c>
      <c r="EY377">
        <v>21.208919999999999</v>
      </c>
      <c r="EZ377">
        <v>0.39387060000000002</v>
      </c>
      <c r="FA377">
        <v>70.170720000000003</v>
      </c>
      <c r="FB377">
        <v>0.69256229999999996</v>
      </c>
      <c r="FC377">
        <v>20.929379999999998</v>
      </c>
      <c r="FD377">
        <v>0.1272905</v>
      </c>
      <c r="FE377">
        <v>22.541799999999999</v>
      </c>
      <c r="FF377">
        <v>0.68720999999999999</v>
      </c>
      <c r="FG377">
        <v>20.659300000000002</v>
      </c>
      <c r="FH377">
        <v>6.6769079999999995E-2</v>
      </c>
      <c r="FI377">
        <v>11.667920000000001</v>
      </c>
      <c r="FJ377">
        <v>0.68200859999999996</v>
      </c>
      <c r="FK377">
        <v>20.532399999999999</v>
      </c>
      <c r="FL377">
        <v>5.408702E-2</v>
      </c>
      <c r="FM377">
        <v>9.4010569999999998</v>
      </c>
      <c r="FN377">
        <v>0.67715329999999996</v>
      </c>
      <c r="FO377">
        <v>20.895</v>
      </c>
      <c r="FP377">
        <v>5.1351569999999999E-2</v>
      </c>
      <c r="FQ377">
        <v>8.9400030000000008</v>
      </c>
      <c r="FR377">
        <v>0.67266110000000001</v>
      </c>
      <c r="FS377">
        <v>21.35474</v>
      </c>
      <c r="FT377" s="1">
        <v>5.0142109999999997E-2</v>
      </c>
      <c r="FU377">
        <v>8.7588059999999999</v>
      </c>
      <c r="FV377">
        <v>0.66826700000000006</v>
      </c>
      <c r="FW377">
        <v>21.920960000000001</v>
      </c>
      <c r="FX377" s="1">
        <v>4.8596149999999998E-2</v>
      </c>
      <c r="FY377">
        <v>8.5197959999999995</v>
      </c>
      <c r="FZ377">
        <v>0.66409899999999999</v>
      </c>
      <c r="GA377">
        <v>22.424720000000001</v>
      </c>
      <c r="GB377" s="1">
        <v>4.6236520000000003E-2</v>
      </c>
      <c r="GC377">
        <v>8.1345770000000002</v>
      </c>
      <c r="GD377">
        <v>0.66057189999999999</v>
      </c>
      <c r="GE377">
        <v>22.483370000000001</v>
      </c>
      <c r="GF377" s="1">
        <v>4.3225260000000001E-2</v>
      </c>
      <c r="GG377">
        <v>7.6210279999999999</v>
      </c>
      <c r="GH377">
        <v>0.65773599999999999</v>
      </c>
      <c r="GI377">
        <v>22.293880000000001</v>
      </c>
      <c r="GJ377" s="1">
        <v>3.9903349999999997E-2</v>
      </c>
      <c r="GK377" s="1">
        <v>7.0451170000000003</v>
      </c>
      <c r="GL377">
        <v>0.65497939999999999</v>
      </c>
      <c r="GM377">
        <v>22.062200000000001</v>
      </c>
      <c r="GN377" s="1">
        <v>3.6533400000000001E-2</v>
      </c>
      <c r="GO377">
        <v>6.4591960000000004</v>
      </c>
      <c r="GP377">
        <v>0.65167529999999996</v>
      </c>
      <c r="GQ377">
        <v>21.916679999999999</v>
      </c>
      <c r="GR377" s="1">
        <v>3.3358640000000002E-2</v>
      </c>
      <c r="GS377" s="1">
        <v>5.9087430000000003</v>
      </c>
      <c r="GT377">
        <v>0.64941280000000001</v>
      </c>
      <c r="GU377">
        <v>22.197679999999998</v>
      </c>
      <c r="GV377" s="1">
        <v>3.0397250000000001E-2</v>
      </c>
      <c r="GW377" s="1">
        <v>5.3850369999999996</v>
      </c>
      <c r="GX377">
        <v>0.6472601</v>
      </c>
      <c r="GY377">
        <v>22.52965</v>
      </c>
      <c r="GZ377" s="1">
        <v>2.7664419999999999E-2</v>
      </c>
      <c r="HA377" s="1">
        <v>4.9015199999999997</v>
      </c>
      <c r="HB377">
        <v>0.64536450000000001</v>
      </c>
      <c r="HC377">
        <v>23.025030000000001</v>
      </c>
      <c r="HD377" s="1">
        <v>2.517693E-2</v>
      </c>
      <c r="HE377" s="1">
        <v>4.4606269999999997</v>
      </c>
      <c r="HF377">
        <v>0.64366480000000004</v>
      </c>
      <c r="HG377">
        <v>23.432189999999999</v>
      </c>
      <c r="HH377" s="1">
        <v>2.289733E-2</v>
      </c>
      <c r="HI377" s="1">
        <v>4.0542569999999998</v>
      </c>
      <c r="HJ377">
        <v>0.64219079999999995</v>
      </c>
      <c r="HK377">
        <v>23.556159999999998</v>
      </c>
      <c r="HL377" s="1">
        <v>2.0828760000000002E-2</v>
      </c>
      <c r="HM377" s="1">
        <v>3.6840310000000001</v>
      </c>
      <c r="HN377">
        <v>0.640818</v>
      </c>
      <c r="HO377">
        <v>23.433199999999999</v>
      </c>
      <c r="HP377" s="1">
        <v>1.894916E-2</v>
      </c>
      <c r="HQ377" s="1">
        <v>3.3479209999999999</v>
      </c>
      <c r="HR377">
        <v>0.63954820000000001</v>
      </c>
      <c r="HS377">
        <v>23.272880000000001</v>
      </c>
      <c r="HT377" s="1">
        <v>1.7267149999999998E-2</v>
      </c>
      <c r="HU377" s="1">
        <v>3.046252</v>
      </c>
      <c r="HV377">
        <v>0.63802080000000005</v>
      </c>
      <c r="HW377">
        <v>23.049600000000002</v>
      </c>
      <c r="HX377" s="1">
        <v>1.5690099999999998E-2</v>
      </c>
      <c r="HY377" s="1">
        <v>2.7655449999999999</v>
      </c>
      <c r="HZ377">
        <v>0.63647679999999995</v>
      </c>
      <c r="IA377">
        <v>23.17943</v>
      </c>
      <c r="IB377" s="1">
        <v>1.431222E-2</v>
      </c>
      <c r="IC377" s="1">
        <v>2.522424</v>
      </c>
      <c r="ID377">
        <v>0.63535929999999996</v>
      </c>
      <c r="IE377">
        <v>22.867039999999999</v>
      </c>
      <c r="IF377" s="1">
        <v>1.306803E-2</v>
      </c>
      <c r="IG377" s="1">
        <v>2.3019159999999999</v>
      </c>
      <c r="IH377">
        <v>0.63471659999999996</v>
      </c>
      <c r="II377">
        <v>23.036619999999999</v>
      </c>
      <c r="IJ377" s="1">
        <v>1.192268E-2</v>
      </c>
      <c r="IK377" s="1">
        <v>2.0980669999999999</v>
      </c>
      <c r="IL377">
        <v>0.6337486</v>
      </c>
      <c r="IM377">
        <v>23.182980000000001</v>
      </c>
      <c r="IN377" s="1">
        <v>1.08635E-2</v>
      </c>
      <c r="IO377" s="1">
        <v>1.910806</v>
      </c>
      <c r="IP377">
        <v>0.63301909999999995</v>
      </c>
      <c r="IQ377">
        <v>23.309529999999999</v>
      </c>
      <c r="IR377" s="1">
        <v>9.9014680000000001E-3</v>
      </c>
      <c r="IS377" s="1">
        <v>1.7405649999999999</v>
      </c>
      <c r="IT377">
        <v>0.63358360000000002</v>
      </c>
      <c r="IU377">
        <v>23.244260000000001</v>
      </c>
      <c r="IV377" s="1">
        <v>9.0275149999999998E-3</v>
      </c>
      <c r="IW377" s="1">
        <v>1.5825610000000001</v>
      </c>
      <c r="IX377">
        <v>0.6348511</v>
      </c>
      <c r="IY377">
        <v>23.12454</v>
      </c>
      <c r="IZ377" s="1">
        <v>8.225909E-3</v>
      </c>
      <c r="JA377" s="1">
        <v>1.4371940000000001</v>
      </c>
      <c r="JB377">
        <v>0.6358473</v>
      </c>
      <c r="JC377">
        <v>23.153700000000001</v>
      </c>
      <c r="JD377" s="1">
        <v>7.4951690000000003E-3</v>
      </c>
      <c r="JE377" s="1">
        <v>1.305984</v>
      </c>
      <c r="JF377">
        <v>0.63670099999999996</v>
      </c>
      <c r="JG377">
        <v>23.733419999999999</v>
      </c>
      <c r="JH377" s="1">
        <v>6.8286939999999997E-3</v>
      </c>
      <c r="JI377" s="1">
        <v>1.1871609999999999</v>
      </c>
      <c r="JJ377">
        <v>0.63737929999999998</v>
      </c>
      <c r="JK377">
        <v>24.447690000000001</v>
      </c>
      <c r="JL377" s="1">
        <v>6.2206919999999999E-3</v>
      </c>
      <c r="JM377" s="1">
        <v>1.0793820000000001</v>
      </c>
      <c r="JN377">
        <v>0.63758110000000001</v>
      </c>
      <c r="JO377">
        <v>25.28314</v>
      </c>
      <c r="JP377" s="1">
        <v>5.6639020000000002E-3</v>
      </c>
      <c r="JQ377" s="1">
        <v>0.98171629999999999</v>
      </c>
      <c r="JR377">
        <v>0.63742739999999998</v>
      </c>
      <c r="JS377">
        <v>26.035820000000001</v>
      </c>
      <c r="JT377" s="1">
        <v>5.1577929999999999E-3</v>
      </c>
      <c r="JU377" s="1">
        <v>0.89366610000000002</v>
      </c>
      <c r="JV377">
        <v>0.63710180000000005</v>
      </c>
      <c r="JW377">
        <v>26.396339999999999</v>
      </c>
      <c r="JX377" s="1">
        <v>4.6907930000000004E-3</v>
      </c>
      <c r="JY377" s="1">
        <v>0.81288170000000004</v>
      </c>
      <c r="JZ377">
        <v>0.63674620000000004</v>
      </c>
      <c r="KA377">
        <v>26.40804</v>
      </c>
      <c r="KB377" s="1">
        <v>4.2503150000000002E-3</v>
      </c>
      <c r="KC377" s="1">
        <v>0.73685769999999995</v>
      </c>
      <c r="KD377">
        <v>0.63647359999999997</v>
      </c>
      <c r="KE377">
        <v>26.328669999999999</v>
      </c>
      <c r="KF377" s="1">
        <v>3.8267090000000002E-3</v>
      </c>
      <c r="KG377" s="1">
        <v>0.66376310000000005</v>
      </c>
      <c r="KH377">
        <v>0.63650609999999996</v>
      </c>
      <c r="KI377">
        <v>26.171500000000002</v>
      </c>
      <c r="KJ377" s="1">
        <v>3.4181139999999999E-3</v>
      </c>
      <c r="KK377" s="1">
        <v>0.59286499999999998</v>
      </c>
      <c r="KL377">
        <v>0.63659540000000003</v>
      </c>
      <c r="KM377">
        <v>26.27618</v>
      </c>
      <c r="KN377" s="1">
        <v>3.0284650000000001E-3</v>
      </c>
      <c r="KO377" s="1">
        <v>0.52535330000000002</v>
      </c>
      <c r="KP377">
        <v>0.6363202</v>
      </c>
      <c r="KQ377">
        <v>26.174240000000001</v>
      </c>
      <c r="KR377" s="1">
        <v>2.6662869999999998E-3</v>
      </c>
      <c r="KS377" s="1">
        <v>0.46284039999999999</v>
      </c>
      <c r="KT377">
        <v>0.63562039999999997</v>
      </c>
      <c r="KU377">
        <v>25.905480000000001</v>
      </c>
      <c r="KV377" s="1">
        <v>2.3404799999999998E-3</v>
      </c>
      <c r="KW377" s="1">
        <v>0.40697070000000002</v>
      </c>
      <c r="KX377">
        <v>0.63437339999999998</v>
      </c>
      <c r="KY377">
        <v>25.526489999999999</v>
      </c>
      <c r="KZ377" s="1">
        <v>2.0568409999999998E-3</v>
      </c>
      <c r="LA377" s="1">
        <v>0.35852200000000001</v>
      </c>
      <c r="LB377">
        <v>0.63280040000000004</v>
      </c>
      <c r="LC377">
        <v>25.128029999999999</v>
      </c>
      <c r="LD377" s="1">
        <v>1.8139370000000001E-3</v>
      </c>
      <c r="LE377" s="1">
        <v>0.3171793</v>
      </c>
      <c r="LF377">
        <v>0.63105230000000001</v>
      </c>
      <c r="LG377">
        <v>24.825659999999999</v>
      </c>
      <c r="LH377" s="1">
        <v>1.604343E-3</v>
      </c>
      <c r="LI377" s="1">
        <v>0.28151039999999999</v>
      </c>
      <c r="LJ377">
        <v>0.62928119999999999</v>
      </c>
      <c r="LK377">
        <v>24.557649999999999</v>
      </c>
      <c r="LL377" s="1">
        <v>1.4193680000000001E-3</v>
      </c>
      <c r="LM377" s="1">
        <v>0.2499757</v>
      </c>
      <c r="LN377">
        <v>0.62754989999999999</v>
      </c>
      <c r="LO377">
        <v>24.476710000000001</v>
      </c>
      <c r="LP377" s="1">
        <v>1.251727E-3</v>
      </c>
      <c r="LQ377" s="1">
        <v>0.2212674</v>
      </c>
      <c r="LR377">
        <v>0.62582930000000003</v>
      </c>
      <c r="LS377">
        <v>24.92972</v>
      </c>
      <c r="LT377" s="1">
        <v>1.0965529999999999E-3</v>
      </c>
      <c r="LU377" s="1">
        <v>0.19457559999999999</v>
      </c>
      <c r="LV377">
        <v>0.62419749999999996</v>
      </c>
      <c r="LW377">
        <v>25.53961</v>
      </c>
      <c r="LX377" s="1">
        <v>9.5518610000000005E-4</v>
      </c>
      <c r="LY377" s="1">
        <v>0.17012920000000001</v>
      </c>
      <c r="LZ377">
        <v>0.62309460000000005</v>
      </c>
      <c r="MA377">
        <v>26.318660000000001</v>
      </c>
      <c r="MB377" s="1">
        <v>8.3037689999999995E-4</v>
      </c>
      <c r="MC377" s="1">
        <v>0.14829490000000001</v>
      </c>
      <c r="MD377">
        <v>0.62236170000000002</v>
      </c>
      <c r="ME377">
        <v>26.93723</v>
      </c>
      <c r="MF377" s="1">
        <v>7.2512499999999997E-4</v>
      </c>
      <c r="MG377" s="1">
        <v>0.12973760000000001</v>
      </c>
      <c r="MH377">
        <v>0.62182459999999995</v>
      </c>
      <c r="MI377">
        <v>27.274139999999999</v>
      </c>
      <c r="MJ377" s="1">
        <v>6.3982600000000002E-4</v>
      </c>
      <c r="MK377" s="1">
        <v>0.1146252</v>
      </c>
      <c r="ML377">
        <v>0.62150459999999996</v>
      </c>
      <c r="MM377">
        <v>27.135639999999999</v>
      </c>
      <c r="MN377" s="1">
        <v>5.7252620000000003E-4</v>
      </c>
      <c r="MO377" s="1">
        <v>0.1026562</v>
      </c>
      <c r="MP377">
        <v>0.62109080000000005</v>
      </c>
      <c r="MQ377">
        <v>26.950119999999998</v>
      </c>
      <c r="MR377" s="1">
        <v>5.1924420000000005E-4</v>
      </c>
      <c r="MS377" s="1">
        <v>9.3192789999999998E-2</v>
      </c>
      <c r="MT377">
        <v>0.62062569999999995</v>
      </c>
      <c r="MU377">
        <v>26.759599999999999</v>
      </c>
      <c r="MV377" s="1">
        <v>4.757842E-4</v>
      </c>
      <c r="MW377" s="1">
        <v>8.5475620000000002E-2</v>
      </c>
      <c r="MX377">
        <v>0.62006159999999999</v>
      </c>
      <c r="MY377">
        <v>26.899090000000001</v>
      </c>
      <c r="MZ377" s="1">
        <v>4.385692E-4</v>
      </c>
      <c r="NA377" s="1">
        <v>7.8886869999999998E-2</v>
      </c>
      <c r="NB377">
        <v>0.6194094</v>
      </c>
      <c r="NC377">
        <v>27.12726</v>
      </c>
      <c r="ND377" s="1">
        <v>4.0563349999999998E-4</v>
      </c>
      <c r="NE377" s="1">
        <v>7.3059550000000001E-2</v>
      </c>
      <c r="NF377">
        <v>0.6194094</v>
      </c>
      <c r="NG377">
        <v>27.12726</v>
      </c>
      <c r="NH377" s="1">
        <v>4.0563349999999998E-4</v>
      </c>
      <c r="NI377" s="1">
        <v>7.3059550000000001E-2</v>
      </c>
      <c r="NJ377">
        <v>0.6194094</v>
      </c>
      <c r="NK377">
        <v>27.12726</v>
      </c>
      <c r="NL377" s="1">
        <v>4.0563349999999998E-4</v>
      </c>
      <c r="NM377" s="1">
        <v>7.3059550000000001E-2</v>
      </c>
      <c r="NN377">
        <v>0.6194094</v>
      </c>
      <c r="NO377">
        <v>27.12726</v>
      </c>
      <c r="NP377" s="1">
        <v>4.0563349999999998E-4</v>
      </c>
      <c r="NQ377" s="1">
        <v>7.3059550000000001E-2</v>
      </c>
      <c r="NR377">
        <v>0.6194094</v>
      </c>
      <c r="NS377">
        <v>27.12726</v>
      </c>
      <c r="NT377" s="1">
        <v>4.0563349999999998E-4</v>
      </c>
      <c r="NU377" s="1">
        <v>7.3059550000000001E-2</v>
      </c>
      <c r="NV377">
        <v>0.6194094</v>
      </c>
      <c r="NW377">
        <v>27.12726</v>
      </c>
      <c r="NX377" s="1">
        <v>4.0563349999999998E-4</v>
      </c>
      <c r="NY377" s="1">
        <v>7.3059550000000001E-2</v>
      </c>
      <c r="NZ377">
        <v>0.6194094</v>
      </c>
      <c r="OA377">
        <v>27.12726</v>
      </c>
      <c r="OB377" s="1">
        <v>4.0563349999999998E-4</v>
      </c>
      <c r="OC377" s="1">
        <v>7.3059550000000001E-2</v>
      </c>
      <c r="OD377">
        <v>0.6194094</v>
      </c>
      <c r="OE377">
        <v>27.12726</v>
      </c>
      <c r="OF377" s="1">
        <v>4.0563349999999998E-4</v>
      </c>
      <c r="OG377" s="1">
        <v>7.3059550000000001E-2</v>
      </c>
      <c r="OH377">
        <v>0.6194094</v>
      </c>
      <c r="OI377">
        <v>27.12726</v>
      </c>
      <c r="OJ377" s="1">
        <v>4.0563349999999998E-4</v>
      </c>
      <c r="OK377" s="1">
        <v>7.3059550000000001E-2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1.1307309999999999</v>
      </c>
      <c r="G378">
        <v>21.143540000000002</v>
      </c>
      <c r="H378">
        <v>0</v>
      </c>
      <c r="I378">
        <v>0</v>
      </c>
      <c r="J378">
        <v>1.127707</v>
      </c>
      <c r="K378">
        <v>21.53285</v>
      </c>
      <c r="L378">
        <v>0</v>
      </c>
      <c r="M378">
        <v>0</v>
      </c>
      <c r="N378">
        <v>1.1243810000000001</v>
      </c>
      <c r="O378">
        <v>21.81249</v>
      </c>
      <c r="P378">
        <v>0</v>
      </c>
      <c r="Q378">
        <v>0</v>
      </c>
      <c r="R378">
        <v>1.1209009999999999</v>
      </c>
      <c r="S378">
        <v>22.033059999999999</v>
      </c>
      <c r="T378">
        <v>0</v>
      </c>
      <c r="U378">
        <v>0</v>
      </c>
      <c r="V378">
        <v>1.117332</v>
      </c>
      <c r="W378">
        <v>22.393529999999998</v>
      </c>
      <c r="X378">
        <v>0</v>
      </c>
      <c r="Y378">
        <v>0</v>
      </c>
      <c r="Z378">
        <v>1.113812</v>
      </c>
      <c r="AA378">
        <v>22.525449999999999</v>
      </c>
      <c r="AB378">
        <v>0</v>
      </c>
      <c r="AC378">
        <v>0</v>
      </c>
      <c r="AD378">
        <v>1.1102669999999999</v>
      </c>
      <c r="AE378">
        <v>22.343440000000001</v>
      </c>
      <c r="AF378">
        <v>0</v>
      </c>
      <c r="AG378">
        <v>0</v>
      </c>
      <c r="AH378">
        <v>1.1066579999999999</v>
      </c>
      <c r="AI378">
        <v>22.259609999999999</v>
      </c>
      <c r="AJ378">
        <v>0</v>
      </c>
      <c r="AK378">
        <v>0</v>
      </c>
      <c r="AL378">
        <v>1.1030390000000001</v>
      </c>
      <c r="AM378">
        <v>22.088940000000001</v>
      </c>
      <c r="AN378">
        <v>0</v>
      </c>
      <c r="AO378">
        <v>0</v>
      </c>
      <c r="AP378">
        <v>1.099577</v>
      </c>
      <c r="AQ378">
        <v>22.21998</v>
      </c>
      <c r="AR378">
        <v>0</v>
      </c>
      <c r="AS378">
        <v>0</v>
      </c>
      <c r="AT378">
        <v>1.0960939999999999</v>
      </c>
      <c r="AU378">
        <v>22.351739999999999</v>
      </c>
      <c r="AV378">
        <v>0</v>
      </c>
      <c r="AW378">
        <v>0</v>
      </c>
      <c r="AX378">
        <v>1.092465</v>
      </c>
      <c r="AY378">
        <v>22.421790000000001</v>
      </c>
      <c r="AZ378">
        <v>0</v>
      </c>
      <c r="BA378">
        <v>0</v>
      </c>
      <c r="BB378">
        <v>1.0889260000000001</v>
      </c>
      <c r="BC378">
        <v>22.58718</v>
      </c>
      <c r="BD378">
        <v>0</v>
      </c>
      <c r="BE378">
        <v>0</v>
      </c>
      <c r="BF378">
        <v>1.0853980000000001</v>
      </c>
      <c r="BG378">
        <v>22.566289999999999</v>
      </c>
      <c r="BH378">
        <v>0</v>
      </c>
      <c r="BI378">
        <v>0</v>
      </c>
      <c r="BJ378">
        <v>1.0818810000000001</v>
      </c>
      <c r="BK378">
        <v>22.46041</v>
      </c>
      <c r="BL378">
        <v>0</v>
      </c>
      <c r="BM378">
        <v>0</v>
      </c>
      <c r="BN378">
        <v>1.0782750000000001</v>
      </c>
      <c r="BO378">
        <v>22.356349999999999</v>
      </c>
      <c r="BP378">
        <v>0</v>
      </c>
      <c r="BQ378">
        <v>0</v>
      </c>
      <c r="BR378">
        <v>1.074525</v>
      </c>
      <c r="BS378">
        <v>22.220490000000002</v>
      </c>
      <c r="BT378">
        <v>0</v>
      </c>
      <c r="BU378">
        <v>0</v>
      </c>
      <c r="BV378">
        <v>1.070678</v>
      </c>
      <c r="BW378">
        <v>22.010249999999999</v>
      </c>
      <c r="BX378">
        <v>0</v>
      </c>
      <c r="BY378">
        <v>1.597608E-37</v>
      </c>
      <c r="BZ378">
        <v>1.0669999999999999</v>
      </c>
      <c r="CA378">
        <v>22.047239999999999</v>
      </c>
      <c r="CB378">
        <v>1.35652E-27</v>
      </c>
      <c r="CC378">
        <v>2.5190040000000001E-25</v>
      </c>
      <c r="CD378">
        <v>1.0634699999999999</v>
      </c>
      <c r="CE378">
        <v>21.970600000000001</v>
      </c>
      <c r="CF378" s="1">
        <v>2.8238740000000002E-22</v>
      </c>
      <c r="CG378" s="1">
        <v>8.3705000000000001E-20</v>
      </c>
      <c r="CH378">
        <v>1.060446</v>
      </c>
      <c r="CI378">
        <v>21.89583</v>
      </c>
      <c r="CJ378" s="1">
        <v>1.256278E-14</v>
      </c>
      <c r="CK378" s="1">
        <v>2.9102670000000002E-12</v>
      </c>
      <c r="CL378">
        <v>1.0572280000000001</v>
      </c>
      <c r="CM378">
        <v>21.734249999999999</v>
      </c>
      <c r="CN378" s="1">
        <v>1.4061939999999999E-10</v>
      </c>
      <c r="CO378" s="1">
        <v>3.7672230000000002E-8</v>
      </c>
      <c r="CP378">
        <v>1.0537270000000001</v>
      </c>
      <c r="CQ378">
        <v>21.639430000000001</v>
      </c>
      <c r="CR378" s="1">
        <v>1.2949470000000001E-7</v>
      </c>
      <c r="CS378" s="1">
        <v>3.7754540000000002E-5</v>
      </c>
      <c r="CT378">
        <v>1.0503739999999999</v>
      </c>
      <c r="CU378">
        <v>21.512609999999999</v>
      </c>
      <c r="CV378" s="1">
        <v>2.658253E-5</v>
      </c>
      <c r="CW378" s="1">
        <v>8.3213969999999995E-3</v>
      </c>
      <c r="CX378">
        <v>1.0469090000000001</v>
      </c>
      <c r="CY378">
        <v>21.26463</v>
      </c>
      <c r="CZ378" s="1">
        <v>1.7941299999999999E-3</v>
      </c>
      <c r="DA378" s="1">
        <v>0.59794099999999994</v>
      </c>
      <c r="DB378">
        <v>1.0435490000000001</v>
      </c>
      <c r="DC378">
        <v>21.04363</v>
      </c>
      <c r="DD378" s="1">
        <v>4.9420609999999997E-2</v>
      </c>
      <c r="DE378" s="1">
        <v>17.474779999999999</v>
      </c>
      <c r="DF378">
        <v>1.0401560000000001</v>
      </c>
      <c r="DG378">
        <v>21.041340000000002</v>
      </c>
      <c r="DH378" s="1">
        <v>0.64378120000000005</v>
      </c>
      <c r="DI378" s="1">
        <v>240.59569999999999</v>
      </c>
      <c r="DJ378">
        <v>1.036727</v>
      </c>
      <c r="DK378">
        <v>21.033149999999999</v>
      </c>
      <c r="DL378" s="1">
        <v>4.4097569999999999</v>
      </c>
      <c r="DM378">
        <v>1738.2190000000001</v>
      </c>
      <c r="DN378">
        <v>1.0329079999999999</v>
      </c>
      <c r="DO378">
        <v>21.140360000000001</v>
      </c>
      <c r="DP378" s="1">
        <v>17.279309999999999</v>
      </c>
      <c r="DQ378">
        <v>7170.1270000000004</v>
      </c>
      <c r="DR378">
        <v>1.0288250000000001</v>
      </c>
      <c r="DS378">
        <v>20.968430000000001</v>
      </c>
      <c r="DT378">
        <v>41.43562</v>
      </c>
      <c r="DU378">
        <v>18072.95</v>
      </c>
      <c r="DV378">
        <v>1.0242290000000001</v>
      </c>
      <c r="DW378">
        <v>20.783169999999998</v>
      </c>
      <c r="DX378">
        <v>64.677149999999997</v>
      </c>
      <c r="DY378">
        <v>29594.1</v>
      </c>
      <c r="DZ378">
        <v>1.0194270000000001</v>
      </c>
      <c r="EA378">
        <v>20.68478</v>
      </c>
      <c r="EB378">
        <v>69.365979999999993</v>
      </c>
      <c r="EC378">
        <v>33220.629999999997</v>
      </c>
      <c r="ED378">
        <v>1.014683</v>
      </c>
      <c r="EE378">
        <v>20.639669999999999</v>
      </c>
      <c r="EF378">
        <v>53.472020000000001</v>
      </c>
      <c r="EG378">
        <v>26769.33</v>
      </c>
      <c r="EH378">
        <v>1.0104839999999999</v>
      </c>
      <c r="EI378">
        <v>20.91948</v>
      </c>
      <c r="EJ378">
        <v>30.990749999999998</v>
      </c>
      <c r="EK378">
        <v>16164.22</v>
      </c>
      <c r="EL378">
        <v>1.005995</v>
      </c>
      <c r="EM378">
        <v>21.054069999999999</v>
      </c>
      <c r="EN378">
        <v>13.92849</v>
      </c>
      <c r="EO378">
        <v>7560.1379999999999</v>
      </c>
      <c r="EP378">
        <v>1.0007109999999999</v>
      </c>
      <c r="EQ378">
        <v>21.05397</v>
      </c>
      <c r="ER378">
        <v>5.0361339999999997</v>
      </c>
      <c r="ES378">
        <v>2835.6509999999998</v>
      </c>
      <c r="ET378">
        <v>0.99527449999999995</v>
      </c>
      <c r="EU378">
        <v>21.154679999999999</v>
      </c>
      <c r="EV378">
        <v>1.5292570000000001</v>
      </c>
      <c r="EW378">
        <v>887.80219999999997</v>
      </c>
      <c r="EX378">
        <v>0.98962870000000003</v>
      </c>
      <c r="EY378">
        <v>21.10183</v>
      </c>
      <c r="EZ378">
        <v>0.42472199999999999</v>
      </c>
      <c r="FA378">
        <v>249.57929999999999</v>
      </c>
      <c r="FB378">
        <v>0.98382060000000005</v>
      </c>
      <c r="FC378">
        <v>20.789370000000002</v>
      </c>
      <c r="FD378">
        <v>0.13480159999999999</v>
      </c>
      <c r="FE378">
        <v>76.259349999999998</v>
      </c>
      <c r="FF378">
        <v>0.97703629999999997</v>
      </c>
      <c r="FG378">
        <v>20.49924</v>
      </c>
      <c r="FH378">
        <v>6.8419460000000001E-2</v>
      </c>
      <c r="FI378">
        <v>35.55612</v>
      </c>
      <c r="FJ378">
        <v>0.97048480000000004</v>
      </c>
      <c r="FK378">
        <v>20.363119999999999</v>
      </c>
      <c r="FL378">
        <v>5.4426580000000002E-2</v>
      </c>
      <c r="FM378">
        <v>26.848939999999999</v>
      </c>
      <c r="FN378">
        <v>0.96456889999999995</v>
      </c>
      <c r="FO378">
        <v>20.778279999999999</v>
      </c>
      <c r="FP378">
        <v>5.1445829999999998E-2</v>
      </c>
      <c r="FQ378">
        <v>24.919370000000001</v>
      </c>
      <c r="FR378">
        <v>0.95897339999999998</v>
      </c>
      <c r="FS378">
        <v>21.235949999999999</v>
      </c>
      <c r="FT378">
        <v>5.0215030000000001E-2</v>
      </c>
      <c r="FU378">
        <v>24.134319999999999</v>
      </c>
      <c r="FV378">
        <v>0.95359150000000004</v>
      </c>
      <c r="FW378">
        <v>21.792680000000001</v>
      </c>
      <c r="FX378" s="1">
        <v>4.8704480000000001E-2</v>
      </c>
      <c r="FY378">
        <v>23.294160000000002</v>
      </c>
      <c r="FZ378">
        <v>0.94843529999999998</v>
      </c>
      <c r="GA378">
        <v>22.284079999999999</v>
      </c>
      <c r="GB378" s="1">
        <v>4.639095E-2</v>
      </c>
      <c r="GC378">
        <v>22.090119999999999</v>
      </c>
      <c r="GD378">
        <v>0.94445509999999999</v>
      </c>
      <c r="GE378">
        <v>22.307189999999999</v>
      </c>
      <c r="GF378" s="1">
        <v>4.3415090000000003E-2</v>
      </c>
      <c r="GG378">
        <v>20.54449</v>
      </c>
      <c r="GH378">
        <v>0.94071700000000003</v>
      </c>
      <c r="GI378">
        <v>22.106010000000001</v>
      </c>
      <c r="GJ378" s="1">
        <v>4.0100179999999999E-2</v>
      </c>
      <c r="GK378" s="1">
        <v>18.83146</v>
      </c>
      <c r="GL378">
        <v>0.93649179999999999</v>
      </c>
      <c r="GM378">
        <v>21.89143</v>
      </c>
      <c r="GN378" s="1">
        <v>3.6727429999999998E-2</v>
      </c>
      <c r="GO378" s="1">
        <v>17.10755</v>
      </c>
      <c r="GP378">
        <v>0.93197319999999995</v>
      </c>
      <c r="GQ378">
        <v>21.747679999999999</v>
      </c>
      <c r="GR378" s="1">
        <v>3.3537539999999998E-2</v>
      </c>
      <c r="GS378" s="1">
        <v>15.46833</v>
      </c>
      <c r="GT378">
        <v>0.92900899999999997</v>
      </c>
      <c r="GU378">
        <v>22.084669999999999</v>
      </c>
      <c r="GV378" s="1">
        <v>3.056766E-2</v>
      </c>
      <c r="GW378" s="1">
        <v>13.93632</v>
      </c>
      <c r="GX378">
        <v>0.92617890000000003</v>
      </c>
      <c r="GY378">
        <v>22.41601</v>
      </c>
      <c r="GZ378" s="1">
        <v>2.7819469999999999E-2</v>
      </c>
      <c r="HA378" s="1">
        <v>12.52857</v>
      </c>
      <c r="HB378">
        <v>0.92367759999999999</v>
      </c>
      <c r="HC378">
        <v>22.953769999999999</v>
      </c>
      <c r="HD378" s="1">
        <v>2.5329910000000001E-2</v>
      </c>
      <c r="HE378" s="1">
        <v>11.12074</v>
      </c>
      <c r="HF378">
        <v>0.92140699999999998</v>
      </c>
      <c r="HG378">
        <v>23.33671</v>
      </c>
      <c r="HH378" s="1">
        <v>2.3035679999999999E-2</v>
      </c>
      <c r="HI378" s="1">
        <v>9.7989960000000007</v>
      </c>
      <c r="HJ378">
        <v>0.9195508</v>
      </c>
      <c r="HK378">
        <v>23.428429999999999</v>
      </c>
      <c r="HL378" s="1">
        <v>2.0955020000000001E-2</v>
      </c>
      <c r="HM378" s="1">
        <v>8.6253919999999997</v>
      </c>
      <c r="HN378">
        <v>0.91768590000000005</v>
      </c>
      <c r="HO378">
        <v>23.296600000000002</v>
      </c>
      <c r="HP378" s="1">
        <v>1.9061310000000001E-2</v>
      </c>
      <c r="HQ378" s="1">
        <v>7.5869929999999997</v>
      </c>
      <c r="HR378">
        <v>0.91606880000000002</v>
      </c>
      <c r="HS378">
        <v>23.159400000000002</v>
      </c>
      <c r="HT378" s="1">
        <v>1.7368939999999999E-2</v>
      </c>
      <c r="HU378" s="1">
        <v>6.6848460000000003</v>
      </c>
      <c r="HV378">
        <v>0.91369049999999996</v>
      </c>
      <c r="HW378">
        <v>22.968579999999999</v>
      </c>
      <c r="HX378" s="1">
        <v>1.578102E-2</v>
      </c>
      <c r="HY378" s="1">
        <v>5.870565</v>
      </c>
      <c r="HZ378">
        <v>0.90996270000000001</v>
      </c>
      <c r="IA378">
        <v>23.131139999999998</v>
      </c>
      <c r="IB378" s="1">
        <v>1.439261E-2</v>
      </c>
      <c r="IC378" s="1">
        <v>5.1623279999999996</v>
      </c>
      <c r="ID378">
        <v>0.90692830000000002</v>
      </c>
      <c r="IE378">
        <v>22.822469999999999</v>
      </c>
      <c r="IF378" s="1">
        <v>1.3140239999999999E-2</v>
      </c>
      <c r="IG378" s="1">
        <v>4.533175</v>
      </c>
      <c r="IH378">
        <v>0.90477370000000001</v>
      </c>
      <c r="II378">
        <v>22.996030000000001</v>
      </c>
      <c r="IJ378" s="1">
        <v>1.198814E-2</v>
      </c>
      <c r="IK378" s="1">
        <v>3.9698530000000001</v>
      </c>
      <c r="IL378">
        <v>0.90221629999999997</v>
      </c>
      <c r="IM378">
        <v>23.124479999999998</v>
      </c>
      <c r="IN378" s="1">
        <v>1.0922899999999999E-2</v>
      </c>
      <c r="IO378" s="1">
        <v>3.467632</v>
      </c>
      <c r="IP378">
        <v>0.8999646</v>
      </c>
      <c r="IQ378">
        <v>23.23414</v>
      </c>
      <c r="IR378" s="1">
        <v>9.9540459999999994E-3</v>
      </c>
      <c r="IS378" s="1">
        <v>3.0218129999999999</v>
      </c>
      <c r="IT378">
        <v>0.90021600000000002</v>
      </c>
      <c r="IU378">
        <v>23.111229999999999</v>
      </c>
      <c r="IV378" s="1">
        <v>9.0708019999999993E-3</v>
      </c>
      <c r="IW378" s="1">
        <v>2.6514120000000001</v>
      </c>
      <c r="IX378">
        <v>0.90109280000000003</v>
      </c>
      <c r="IY378">
        <v>22.998460000000001</v>
      </c>
      <c r="IZ378" s="1">
        <v>8.2640270000000002E-3</v>
      </c>
      <c r="JA378" s="1">
        <v>2.4109799999999999</v>
      </c>
      <c r="JB378">
        <v>0.90164449999999996</v>
      </c>
      <c r="JC378">
        <v>23.039650000000002</v>
      </c>
      <c r="JD378" s="1">
        <v>7.5301459999999997E-3</v>
      </c>
      <c r="JE378" s="1">
        <v>2.194061</v>
      </c>
      <c r="JF378">
        <v>0.90204549999999994</v>
      </c>
      <c r="JG378">
        <v>23.642520000000001</v>
      </c>
      <c r="JH378" s="1">
        <v>6.8606409999999998E-3</v>
      </c>
      <c r="JI378" s="1">
        <v>1.9972399999999999</v>
      </c>
      <c r="JJ378">
        <v>0.90229970000000004</v>
      </c>
      <c r="JK378">
        <v>24.357690000000002</v>
      </c>
      <c r="JL378" s="1">
        <v>6.2498679999999996E-3</v>
      </c>
      <c r="JM378" s="1">
        <v>1.8180050000000001</v>
      </c>
      <c r="JN378">
        <v>0.90206149999999996</v>
      </c>
      <c r="JO378">
        <v>25.192730000000001</v>
      </c>
      <c r="JP378" s="1">
        <v>5.6904390000000003E-3</v>
      </c>
      <c r="JQ378" s="1">
        <v>1.654908</v>
      </c>
      <c r="JR378">
        <v>0.90127670000000004</v>
      </c>
      <c r="JS378">
        <v>25.942620000000002</v>
      </c>
      <c r="JT378" s="1">
        <v>5.1819530000000004E-3</v>
      </c>
      <c r="JU378" s="1">
        <v>1.507665</v>
      </c>
      <c r="JV378">
        <v>0.90024910000000002</v>
      </c>
      <c r="JW378">
        <v>26.293859999999999</v>
      </c>
      <c r="JX378" s="1">
        <v>4.7131380000000004E-3</v>
      </c>
      <c r="JY378" s="1">
        <v>1.372711</v>
      </c>
      <c r="JZ378">
        <v>0.8991886</v>
      </c>
      <c r="KA378">
        <v>26.299420000000001</v>
      </c>
      <c r="KB378" s="1">
        <v>4.2718119999999998E-3</v>
      </c>
      <c r="KC378" s="1">
        <v>1.2459420000000001</v>
      </c>
      <c r="KD378">
        <v>0.89817880000000005</v>
      </c>
      <c r="KE378">
        <v>26.23349</v>
      </c>
      <c r="KF378" s="1">
        <v>3.8474759999999998E-3</v>
      </c>
      <c r="KG378" s="1">
        <v>1.1239760000000001</v>
      </c>
      <c r="KH378">
        <v>0.89772649999999998</v>
      </c>
      <c r="KI378">
        <v>26.08784</v>
      </c>
      <c r="KJ378" s="1">
        <v>3.43823E-3</v>
      </c>
      <c r="KK378" s="1">
        <v>1.005352</v>
      </c>
      <c r="KL378">
        <v>0.89736879999999997</v>
      </c>
      <c r="KM378">
        <v>26.215669999999999</v>
      </c>
      <c r="KN378" s="1">
        <v>3.0475820000000001E-3</v>
      </c>
      <c r="KO378" s="1">
        <v>0.89220239999999995</v>
      </c>
      <c r="KP378">
        <v>0.89645839999999999</v>
      </c>
      <c r="KQ378">
        <v>26.13541</v>
      </c>
      <c r="KR378" s="1">
        <v>2.6837530000000001E-3</v>
      </c>
      <c r="KS378" s="1">
        <v>0.78692549999999994</v>
      </c>
      <c r="KT378">
        <v>0.8943025</v>
      </c>
      <c r="KU378">
        <v>25.86056</v>
      </c>
      <c r="KV378" s="1">
        <v>2.3557579999999999E-3</v>
      </c>
      <c r="KW378" s="1">
        <v>0.69252119999999995</v>
      </c>
      <c r="KX378">
        <v>0.89150019999999996</v>
      </c>
      <c r="KY378">
        <v>25.487449999999999</v>
      </c>
      <c r="KZ378" s="1">
        <v>2.0699609999999999E-3</v>
      </c>
      <c r="LA378" s="1">
        <v>0.61031139999999995</v>
      </c>
      <c r="LB378">
        <v>0.88814990000000005</v>
      </c>
      <c r="LC378">
        <v>25.060500000000001</v>
      </c>
      <c r="LD378" s="1">
        <v>1.82497E-3</v>
      </c>
      <c r="LE378" s="1">
        <v>0.54008860000000003</v>
      </c>
      <c r="LF378">
        <v>0.88474770000000003</v>
      </c>
      <c r="LG378">
        <v>24.746729999999999</v>
      </c>
      <c r="LH378" s="1">
        <v>1.613944E-3</v>
      </c>
      <c r="LI378" s="1">
        <v>0.47958810000000002</v>
      </c>
      <c r="LJ378">
        <v>0.88125370000000003</v>
      </c>
      <c r="LK378">
        <v>24.473590000000002</v>
      </c>
      <c r="LL378" s="1">
        <v>1.4279749999999999E-3</v>
      </c>
      <c r="LM378" s="1">
        <v>0.42621039999999999</v>
      </c>
      <c r="LN378">
        <v>0.87779309999999999</v>
      </c>
      <c r="LO378">
        <v>24.386579999999999</v>
      </c>
      <c r="LP378" s="1">
        <v>1.2596720000000001E-3</v>
      </c>
      <c r="LQ378" s="1">
        <v>0.3777084</v>
      </c>
      <c r="LR378">
        <v>0.87439100000000003</v>
      </c>
      <c r="LS378">
        <v>24.844390000000001</v>
      </c>
      <c r="LT378" s="1">
        <v>1.103927E-3</v>
      </c>
      <c r="LU378" s="1">
        <v>0.33258759999999998</v>
      </c>
      <c r="LV378">
        <v>0.87105189999999999</v>
      </c>
      <c r="LW378">
        <v>25.449670000000001</v>
      </c>
      <c r="LX378" s="1">
        <v>9.6194130000000001E-4</v>
      </c>
      <c r="LY378" s="1">
        <v>0.29119929999999999</v>
      </c>
      <c r="LZ378">
        <v>0.86847269999999999</v>
      </c>
      <c r="MA378">
        <v>26.229399999999998</v>
      </c>
      <c r="MB378" s="1">
        <v>8.3623439999999996E-4</v>
      </c>
      <c r="MC378" s="1">
        <v>0.2540443</v>
      </c>
      <c r="MD378">
        <v>0.86646279999999998</v>
      </c>
      <c r="ME378">
        <v>26.846640000000001</v>
      </c>
      <c r="MF378" s="1">
        <v>7.3000929999999999E-4</v>
      </c>
      <c r="MG378" s="1">
        <v>0.22234029999999999</v>
      </c>
      <c r="MH378">
        <v>0.86478869999999997</v>
      </c>
      <c r="MI378">
        <v>27.18665</v>
      </c>
      <c r="MJ378" s="1">
        <v>6.437293E-4</v>
      </c>
      <c r="MK378" s="1">
        <v>0.19640379999999999</v>
      </c>
      <c r="ML378">
        <v>0.86353519999999995</v>
      </c>
      <c r="MM378">
        <v>27.052849999999999</v>
      </c>
      <c r="MN378" s="1">
        <v>5.7563869999999997E-4</v>
      </c>
      <c r="MO378" s="1">
        <v>0.1758497</v>
      </c>
      <c r="MP378">
        <v>0.8621373</v>
      </c>
      <c r="MQ378">
        <v>26.880140000000001</v>
      </c>
      <c r="MR378" s="1">
        <v>5.2173409999999997E-4</v>
      </c>
      <c r="MS378" s="1">
        <v>0.15959139999999999</v>
      </c>
      <c r="MT378">
        <v>0.86072190000000004</v>
      </c>
      <c r="MU378">
        <v>26.696719999999999</v>
      </c>
      <c r="MV378" s="1">
        <v>4.7785280000000002E-4</v>
      </c>
      <c r="MW378" s="1">
        <v>0.146366</v>
      </c>
      <c r="MX378">
        <v>0.85920459999999999</v>
      </c>
      <c r="MY378">
        <v>26.845610000000001</v>
      </c>
      <c r="MZ378" s="1">
        <v>4.403632E-4</v>
      </c>
      <c r="NA378" s="1">
        <v>0.13510810000000001</v>
      </c>
      <c r="NB378">
        <v>0.85760530000000001</v>
      </c>
      <c r="NC378">
        <v>27.089739999999999</v>
      </c>
      <c r="ND378" s="1">
        <v>4.07239E-4</v>
      </c>
      <c r="NE378" s="1">
        <v>0.12516939999999999</v>
      </c>
      <c r="NF378">
        <v>0.85760530000000001</v>
      </c>
      <c r="NG378">
        <v>27.089739999999999</v>
      </c>
      <c r="NH378" s="1">
        <v>4.07239E-4</v>
      </c>
      <c r="NI378" s="1">
        <v>0.12516939999999999</v>
      </c>
      <c r="NJ378">
        <v>0.85760530000000001</v>
      </c>
      <c r="NK378">
        <v>27.089739999999999</v>
      </c>
      <c r="NL378" s="1">
        <v>4.07239E-4</v>
      </c>
      <c r="NM378" s="1">
        <v>0.12516939999999999</v>
      </c>
      <c r="NN378">
        <v>0.85760530000000001</v>
      </c>
      <c r="NO378">
        <v>27.089739999999999</v>
      </c>
      <c r="NP378" s="1">
        <v>4.07239E-4</v>
      </c>
      <c r="NQ378" s="1">
        <v>0.12516939999999999</v>
      </c>
      <c r="NR378">
        <v>0.85760530000000001</v>
      </c>
      <c r="NS378">
        <v>27.089739999999999</v>
      </c>
      <c r="NT378" s="1">
        <v>4.07239E-4</v>
      </c>
      <c r="NU378" s="1">
        <v>0.12516939999999999</v>
      </c>
      <c r="NV378">
        <v>0.85760530000000001</v>
      </c>
      <c r="NW378">
        <v>27.089739999999999</v>
      </c>
      <c r="NX378" s="1">
        <v>4.07239E-4</v>
      </c>
      <c r="NY378" s="1">
        <v>0.12516939999999999</v>
      </c>
      <c r="NZ378">
        <v>0.85760530000000001</v>
      </c>
      <c r="OA378">
        <v>27.089739999999999</v>
      </c>
      <c r="OB378" s="1">
        <v>4.07239E-4</v>
      </c>
      <c r="OC378" s="1">
        <v>0.12516939999999999</v>
      </c>
      <c r="OD378">
        <v>0.85760530000000001</v>
      </c>
      <c r="OE378">
        <v>27.089739999999999</v>
      </c>
      <c r="OF378" s="1">
        <v>4.07239E-4</v>
      </c>
      <c r="OG378" s="1">
        <v>0.12516939999999999</v>
      </c>
      <c r="OH378">
        <v>0.85760530000000001</v>
      </c>
      <c r="OI378">
        <v>27.089739999999999</v>
      </c>
      <c r="OJ378" s="1">
        <v>4.07239E-4</v>
      </c>
      <c r="OK378" s="1">
        <v>0.12516939999999999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0.37917620000000002</v>
      </c>
      <c r="G379">
        <v>21.117329999999999</v>
      </c>
      <c r="H379">
        <v>0</v>
      </c>
      <c r="I379">
        <v>0</v>
      </c>
      <c r="J379">
        <v>0.37841439999999998</v>
      </c>
      <c r="K379">
        <v>21.518609999999999</v>
      </c>
      <c r="L379">
        <v>0</v>
      </c>
      <c r="M379">
        <v>0</v>
      </c>
      <c r="N379">
        <v>0.37750109999999998</v>
      </c>
      <c r="O379">
        <v>21.800879999999999</v>
      </c>
      <c r="P379">
        <v>0</v>
      </c>
      <c r="Q379">
        <v>0</v>
      </c>
      <c r="R379">
        <v>0.37657750000000001</v>
      </c>
      <c r="S379">
        <v>22.023040000000002</v>
      </c>
      <c r="T379">
        <v>0</v>
      </c>
      <c r="U379">
        <v>0</v>
      </c>
      <c r="V379">
        <v>0.37561099999999997</v>
      </c>
      <c r="W379">
        <v>22.365079999999999</v>
      </c>
      <c r="X379">
        <v>0</v>
      </c>
      <c r="Y379">
        <v>0</v>
      </c>
      <c r="Z379">
        <v>0.37465009999999999</v>
      </c>
      <c r="AA379">
        <v>22.48368</v>
      </c>
      <c r="AB379">
        <v>0</v>
      </c>
      <c r="AC379">
        <v>0</v>
      </c>
      <c r="AD379">
        <v>0.37369659999999999</v>
      </c>
      <c r="AE379">
        <v>22.283840000000001</v>
      </c>
      <c r="AF379">
        <v>0</v>
      </c>
      <c r="AG379">
        <v>0</v>
      </c>
      <c r="AH379">
        <v>0.3727278</v>
      </c>
      <c r="AI379">
        <v>22.204129999999999</v>
      </c>
      <c r="AJ379">
        <v>0</v>
      </c>
      <c r="AK379">
        <v>0</v>
      </c>
      <c r="AL379">
        <v>0.37177710000000003</v>
      </c>
      <c r="AM379">
        <v>22.062550000000002</v>
      </c>
      <c r="AN379">
        <v>0</v>
      </c>
      <c r="AO379">
        <v>0</v>
      </c>
      <c r="AP379">
        <v>0.37083709999999998</v>
      </c>
      <c r="AQ379">
        <v>22.215679999999999</v>
      </c>
      <c r="AR379">
        <v>0</v>
      </c>
      <c r="AS379">
        <v>0</v>
      </c>
      <c r="AT379">
        <v>0.3699112</v>
      </c>
      <c r="AU379">
        <v>22.353899999999999</v>
      </c>
      <c r="AV379">
        <v>0</v>
      </c>
      <c r="AW379">
        <v>0</v>
      </c>
      <c r="AX379">
        <v>0.36893999999999999</v>
      </c>
      <c r="AY379">
        <v>22.4207</v>
      </c>
      <c r="AZ379">
        <v>0</v>
      </c>
      <c r="BA379">
        <v>0</v>
      </c>
      <c r="BB379">
        <v>0.36795630000000001</v>
      </c>
      <c r="BC379">
        <v>22.564820000000001</v>
      </c>
      <c r="BD379">
        <v>0</v>
      </c>
      <c r="BE379">
        <v>0</v>
      </c>
      <c r="BF379">
        <v>0.36698320000000001</v>
      </c>
      <c r="BG379">
        <v>22.515429999999999</v>
      </c>
      <c r="BH379">
        <v>0</v>
      </c>
      <c r="BI379">
        <v>0</v>
      </c>
      <c r="BJ379">
        <v>0.36601450000000002</v>
      </c>
      <c r="BK379">
        <v>22.400279999999999</v>
      </c>
      <c r="BL379">
        <v>0</v>
      </c>
      <c r="BM379">
        <v>0</v>
      </c>
      <c r="BN379">
        <v>0.36503400000000003</v>
      </c>
      <c r="BO379">
        <v>22.300059999999998</v>
      </c>
      <c r="BP379">
        <v>0</v>
      </c>
      <c r="BQ379">
        <v>0</v>
      </c>
      <c r="BR379">
        <v>0.36399870000000001</v>
      </c>
      <c r="BS379">
        <v>22.18318</v>
      </c>
      <c r="BT379">
        <v>0</v>
      </c>
      <c r="BU379">
        <v>0</v>
      </c>
      <c r="BV379">
        <v>0.36292029999999997</v>
      </c>
      <c r="BW379">
        <v>21.991669999999999</v>
      </c>
      <c r="BX379">
        <v>0</v>
      </c>
      <c r="BY379">
        <v>3.1095600000000002E-38</v>
      </c>
      <c r="BZ379">
        <v>0.36192360000000001</v>
      </c>
      <c r="CA379">
        <v>22.037600000000001</v>
      </c>
      <c r="CB379">
        <v>1.235041E-28</v>
      </c>
      <c r="CC379">
        <v>5.6250120000000004E-26</v>
      </c>
      <c r="CD379">
        <v>0.36100490000000002</v>
      </c>
      <c r="CE379">
        <v>21.953589999999998</v>
      </c>
      <c r="CF379" s="1">
        <v>8.8047540000000005E-23</v>
      </c>
      <c r="CG379" s="1">
        <v>4.0158620000000001E-20</v>
      </c>
      <c r="CH379">
        <v>0.3602765</v>
      </c>
      <c r="CI379">
        <v>21.86617</v>
      </c>
      <c r="CJ379" s="1">
        <v>2.4182070000000001E-15</v>
      </c>
      <c r="CK379" s="1">
        <v>1.10303E-12</v>
      </c>
      <c r="CL379">
        <v>0.35943360000000002</v>
      </c>
      <c r="CM379">
        <v>21.682510000000001</v>
      </c>
      <c r="CN379" s="1">
        <v>4.2430159999999998E-11</v>
      </c>
      <c r="CO379" s="1">
        <v>1.8377940000000002E-8</v>
      </c>
      <c r="CP379">
        <v>0.3585103</v>
      </c>
      <c r="CQ379">
        <v>21.578499999999998</v>
      </c>
      <c r="CR379" s="1">
        <v>5.0057330000000002E-8</v>
      </c>
      <c r="CS379" s="1">
        <v>2.122354E-5</v>
      </c>
      <c r="CT379">
        <v>0.35758699999999999</v>
      </c>
      <c r="CU379">
        <v>21.451149999999998</v>
      </c>
      <c r="CV379" s="1">
        <v>1.2232969999999999E-5</v>
      </c>
      <c r="CW379" s="1">
        <v>5.1843519999999997E-3</v>
      </c>
      <c r="CX379">
        <v>0.35665370000000002</v>
      </c>
      <c r="CY379">
        <v>21.213039999999999</v>
      </c>
      <c r="CZ379" s="1">
        <v>9.4915690000000003E-4</v>
      </c>
      <c r="DA379" s="1">
        <v>0.40457779999999999</v>
      </c>
      <c r="DB379">
        <v>0.35577429999999999</v>
      </c>
      <c r="DC379">
        <v>21.006630000000001</v>
      </c>
      <c r="DD379" s="1">
        <v>2.9466429999999998E-2</v>
      </c>
      <c r="DE379" s="1">
        <v>12.685079999999999</v>
      </c>
      <c r="DF379">
        <v>0.3548616</v>
      </c>
      <c r="DG379">
        <v>21.01632</v>
      </c>
      <c r="DH379" s="1">
        <v>0.4269558</v>
      </c>
      <c r="DI379" s="1">
        <v>185.77379999999999</v>
      </c>
      <c r="DJ379">
        <v>0.35403400000000002</v>
      </c>
      <c r="DK379">
        <v>21.005610000000001</v>
      </c>
      <c r="DL379" s="1">
        <v>3.2213889999999998</v>
      </c>
      <c r="DM379">
        <v>1418.0360000000001</v>
      </c>
      <c r="DN379">
        <v>0.35302339999999999</v>
      </c>
      <c r="DO379">
        <v>21.106580000000001</v>
      </c>
      <c r="DP379" s="1">
        <v>13.800979999999999</v>
      </c>
      <c r="DQ379">
        <v>6148.0349999999999</v>
      </c>
      <c r="DR379">
        <v>0.3519948</v>
      </c>
      <c r="DS379">
        <v>20.911560000000001</v>
      </c>
      <c r="DT379">
        <v>35.954970000000003</v>
      </c>
      <c r="DU379">
        <v>16212.43</v>
      </c>
      <c r="DV379">
        <v>0.350775</v>
      </c>
      <c r="DW379">
        <v>20.71538</v>
      </c>
      <c r="DX379">
        <v>60.597349999999999</v>
      </c>
      <c r="DY379">
        <v>27653.84</v>
      </c>
      <c r="DZ379">
        <v>0.3495103</v>
      </c>
      <c r="EA379">
        <v>20.609480000000001</v>
      </c>
      <c r="EB379">
        <v>69.727810000000005</v>
      </c>
      <c r="EC379">
        <v>32210.26</v>
      </c>
      <c r="ED379">
        <v>0.3482268</v>
      </c>
      <c r="EE379">
        <v>20.563669999999998</v>
      </c>
      <c r="EF379">
        <v>57.496549999999999</v>
      </c>
      <c r="EG379">
        <v>26846.62</v>
      </c>
      <c r="EH379">
        <v>0.34710269999999999</v>
      </c>
      <c r="EI379">
        <v>20.86787</v>
      </c>
      <c r="EJ379">
        <v>35.432189999999999</v>
      </c>
      <c r="EK379">
        <v>16712.16</v>
      </c>
      <c r="EL379">
        <v>0.34591050000000001</v>
      </c>
      <c r="EM379">
        <v>21.01623</v>
      </c>
      <c r="EN379">
        <v>16.871600000000001</v>
      </c>
      <c r="EO379">
        <v>8037.7470000000003</v>
      </c>
      <c r="EP379">
        <v>0.34451599999999999</v>
      </c>
      <c r="EQ379">
        <v>21.012309999999999</v>
      </c>
      <c r="ER379">
        <v>6.4224670000000001</v>
      </c>
      <c r="ES379">
        <v>3088.614</v>
      </c>
      <c r="ET379">
        <v>0.34319759999999999</v>
      </c>
      <c r="EU379">
        <v>21.102150000000002</v>
      </c>
      <c r="EV379">
        <v>2.03376</v>
      </c>
      <c r="EW379">
        <v>985.89179999999999</v>
      </c>
      <c r="EX379">
        <v>0.34186</v>
      </c>
      <c r="EY379">
        <v>21.017510000000001</v>
      </c>
      <c r="EZ379">
        <v>0.57355789999999995</v>
      </c>
      <c r="FA379">
        <v>279.28660000000002</v>
      </c>
      <c r="FB379">
        <v>0.34052719999999997</v>
      </c>
      <c r="FC379">
        <v>20.67971</v>
      </c>
      <c r="FD379">
        <v>0.17176040000000001</v>
      </c>
      <c r="FE379">
        <v>83.260800000000003</v>
      </c>
      <c r="FF379">
        <v>0.33893590000000001</v>
      </c>
      <c r="FG379">
        <v>20.375299999999999</v>
      </c>
      <c r="FH379">
        <v>7.6464149999999995E-2</v>
      </c>
      <c r="FI379">
        <v>36.480289999999997</v>
      </c>
      <c r="FJ379">
        <v>0.33742060000000001</v>
      </c>
      <c r="FK379">
        <v>20.230409999999999</v>
      </c>
      <c r="FL379">
        <v>5.5883580000000002E-2</v>
      </c>
      <c r="FM379">
        <v>26.35819</v>
      </c>
      <c r="FN379">
        <v>0.3388873</v>
      </c>
      <c r="FO379">
        <v>20.677800000000001</v>
      </c>
      <c r="FP379">
        <v>5.1657790000000002E-2</v>
      </c>
      <c r="FQ379">
        <v>24.16873</v>
      </c>
      <c r="FR379">
        <v>0.34107029999999999</v>
      </c>
      <c r="FS379">
        <v>21.134599999999999</v>
      </c>
      <c r="FT379">
        <v>5.0272980000000002E-2</v>
      </c>
      <c r="FU379">
        <v>23.378689999999999</v>
      </c>
      <c r="FV379">
        <v>0.34342080000000003</v>
      </c>
      <c r="FW379">
        <v>21.683019999999999</v>
      </c>
      <c r="FX379" s="1">
        <v>4.8884810000000001E-2</v>
      </c>
      <c r="FY379">
        <v>22.606190000000002</v>
      </c>
      <c r="FZ379">
        <v>0.3460028</v>
      </c>
      <c r="GA379">
        <v>22.164480000000001</v>
      </c>
      <c r="GB379" s="1">
        <v>4.6759250000000002E-2</v>
      </c>
      <c r="GC379">
        <v>21.49747</v>
      </c>
      <c r="GD379">
        <v>0.34920689999999999</v>
      </c>
      <c r="GE379">
        <v>22.16262</v>
      </c>
      <c r="GF379" s="1">
        <v>4.3915860000000001E-2</v>
      </c>
      <c r="GG379">
        <v>20.046469999999999</v>
      </c>
      <c r="GH379">
        <v>0.3523655</v>
      </c>
      <c r="GI379">
        <v>21.946300000000001</v>
      </c>
      <c r="GJ379" s="1">
        <v>4.0643119999999998E-2</v>
      </c>
      <c r="GK379" s="1">
        <v>18.41179</v>
      </c>
      <c r="GL379">
        <v>0.35584579999999999</v>
      </c>
      <c r="GM379">
        <v>21.741669999999999</v>
      </c>
      <c r="GN379" s="1">
        <v>3.7286569999999998E-2</v>
      </c>
      <c r="GO379" s="1">
        <v>16.753399999999999</v>
      </c>
      <c r="GP379">
        <v>0.35986040000000002</v>
      </c>
      <c r="GQ379">
        <v>21.595079999999999</v>
      </c>
      <c r="GR379" s="1">
        <v>3.4046739999999999E-2</v>
      </c>
      <c r="GS379" s="1">
        <v>15.15433</v>
      </c>
      <c r="GT379">
        <v>0.36463489999999998</v>
      </c>
      <c r="GU379">
        <v>21.969799999999999</v>
      </c>
      <c r="GV379" s="1">
        <v>3.1051829999999999E-2</v>
      </c>
      <c r="GW379" s="1">
        <v>13.66907</v>
      </c>
      <c r="GX379">
        <v>0.3697281</v>
      </c>
      <c r="GY379">
        <v>22.302309999999999</v>
      </c>
      <c r="GZ379" s="1">
        <v>2.8256750000000001E-2</v>
      </c>
      <c r="HA379" s="1">
        <v>12.297890000000001</v>
      </c>
      <c r="HB379">
        <v>0.38296659999999999</v>
      </c>
      <c r="HC379">
        <v>22.863420000000001</v>
      </c>
      <c r="HD379" s="1">
        <v>2.580733E-2</v>
      </c>
      <c r="HE379" s="1">
        <v>10.9588</v>
      </c>
      <c r="HF379">
        <v>0.398924</v>
      </c>
      <c r="HG379">
        <v>23.22645</v>
      </c>
      <c r="HH379" s="1">
        <v>2.345802E-2</v>
      </c>
      <c r="HI379" s="1">
        <v>9.6810559999999999</v>
      </c>
      <c r="HJ379">
        <v>0.41647820000000002</v>
      </c>
      <c r="HK379">
        <v>23.28567</v>
      </c>
      <c r="HL379" s="1">
        <v>2.1330459999999999E-2</v>
      </c>
      <c r="HM379" s="1">
        <v>8.5441690000000001</v>
      </c>
      <c r="HN379">
        <v>0.43547970000000003</v>
      </c>
      <c r="HO379">
        <v>23.140689999999999</v>
      </c>
      <c r="HP379" s="1">
        <v>1.9390009999999999E-2</v>
      </c>
      <c r="HQ379" s="1">
        <v>7.5357200000000004</v>
      </c>
      <c r="HR379">
        <v>0.45547939999999998</v>
      </c>
      <c r="HS379">
        <v>23.01971</v>
      </c>
      <c r="HT379" s="1">
        <v>1.765634E-2</v>
      </c>
      <c r="HU379" s="1">
        <v>6.6586790000000002</v>
      </c>
      <c r="HV379">
        <v>0.4773657</v>
      </c>
      <c r="HW379">
        <v>22.850069999999999</v>
      </c>
      <c r="HX379" s="1">
        <v>1.6033740000000001E-2</v>
      </c>
      <c r="HY379" s="1">
        <v>5.8643910000000004</v>
      </c>
      <c r="HZ379">
        <v>0.50308160000000002</v>
      </c>
      <c r="IA379">
        <v>23.034189999999999</v>
      </c>
      <c r="IB379" s="1">
        <v>1.461025E-2</v>
      </c>
      <c r="IC379" s="1">
        <v>5.1673289999999996</v>
      </c>
      <c r="ID379">
        <v>0.53297760000000005</v>
      </c>
      <c r="IE379">
        <v>22.72766</v>
      </c>
      <c r="IF379" s="1">
        <v>1.3332480000000001E-2</v>
      </c>
      <c r="IG379" s="1">
        <v>4.549728</v>
      </c>
      <c r="IH379">
        <v>0.56727269999999996</v>
      </c>
      <c r="II379">
        <v>22.904430000000001</v>
      </c>
      <c r="IJ379" s="1">
        <v>1.2158169999999999E-2</v>
      </c>
      <c r="IK379" s="1">
        <v>3.996464</v>
      </c>
      <c r="IL379">
        <v>0.60635570000000005</v>
      </c>
      <c r="IM379">
        <v>23.012779999999999</v>
      </c>
      <c r="IN379" s="1">
        <v>1.1074179999999999E-2</v>
      </c>
      <c r="IO379" s="1">
        <v>3.5020739999999999</v>
      </c>
      <c r="IP379">
        <v>0.65224409999999999</v>
      </c>
      <c r="IQ379">
        <v>23.08972</v>
      </c>
      <c r="IR379" s="1">
        <v>1.008619E-2</v>
      </c>
      <c r="IS379" s="1">
        <v>3.0619939999999999</v>
      </c>
      <c r="IT379">
        <v>0.69082889999999997</v>
      </c>
      <c r="IU379">
        <v>22.913519999999998</v>
      </c>
      <c r="IV379" s="1">
        <v>9.1513689999999995E-3</v>
      </c>
      <c r="IW379" s="1">
        <v>2.6873469999999999</v>
      </c>
      <c r="IX379">
        <v>0.69024410000000003</v>
      </c>
      <c r="IY379">
        <v>22.805779999999999</v>
      </c>
      <c r="IZ379" s="1">
        <v>8.3335909999999996E-3</v>
      </c>
      <c r="JA379" s="1">
        <v>2.4412379999999998</v>
      </c>
      <c r="JB379">
        <v>0.68963620000000003</v>
      </c>
      <c r="JC379">
        <v>22.871369999999999</v>
      </c>
      <c r="JD379" s="1">
        <v>7.5947419999999998E-3</v>
      </c>
      <c r="JE379" s="1">
        <v>2.2206920000000001</v>
      </c>
      <c r="JF379">
        <v>0.68889400000000001</v>
      </c>
      <c r="JG379">
        <v>23.509409999999999</v>
      </c>
      <c r="JH379" s="1">
        <v>6.9202669999999999E-3</v>
      </c>
      <c r="JI379" s="1">
        <v>2.0211039999999998</v>
      </c>
      <c r="JJ379">
        <v>0.68829300000000004</v>
      </c>
      <c r="JK379">
        <v>24.231780000000001</v>
      </c>
      <c r="JL379" s="1">
        <v>6.3050270000000004E-3</v>
      </c>
      <c r="JM379" s="1">
        <v>1.8390029999999999</v>
      </c>
      <c r="JN379">
        <v>0.6874728</v>
      </c>
      <c r="JO379">
        <v>25.065989999999999</v>
      </c>
      <c r="JP379" s="1">
        <v>5.7405399999999997E-3</v>
      </c>
      <c r="JQ379" s="1">
        <v>1.67276</v>
      </c>
      <c r="JR379">
        <v>0.6863532</v>
      </c>
      <c r="JS379">
        <v>25.80987</v>
      </c>
      <c r="JT379" s="1">
        <v>5.2275630000000002E-3</v>
      </c>
      <c r="JU379" s="1">
        <v>1.5226949999999999</v>
      </c>
      <c r="JV379">
        <v>0.68499299999999996</v>
      </c>
      <c r="JW379">
        <v>26.141570000000002</v>
      </c>
      <c r="JX379" s="1">
        <v>4.7554390000000002E-3</v>
      </c>
      <c r="JY379" s="1">
        <v>1.385478</v>
      </c>
      <c r="JZ379">
        <v>0.6836082</v>
      </c>
      <c r="KA379">
        <v>26.136839999999999</v>
      </c>
      <c r="KB379" s="1">
        <v>4.312583E-3</v>
      </c>
      <c r="KC379" s="1">
        <v>1.2572460000000001</v>
      </c>
      <c r="KD379">
        <v>0.68228540000000004</v>
      </c>
      <c r="KE379">
        <v>26.086469999999998</v>
      </c>
      <c r="KF379" s="1">
        <v>3.8871079999999998E-3</v>
      </c>
      <c r="KG379" s="1">
        <v>1.1341330000000001</v>
      </c>
      <c r="KH379">
        <v>0.68154729999999997</v>
      </c>
      <c r="KI379">
        <v>25.961290000000002</v>
      </c>
      <c r="KJ379" s="1">
        <v>3.4772959999999999E-3</v>
      </c>
      <c r="KK379" s="1">
        <v>1.014948</v>
      </c>
      <c r="KL379">
        <v>0.68063819999999997</v>
      </c>
      <c r="KM379">
        <v>26.118790000000001</v>
      </c>
      <c r="KN379" s="1">
        <v>3.0846279999999998E-3</v>
      </c>
      <c r="KO379" s="1">
        <v>0.90120250000000002</v>
      </c>
      <c r="KP379">
        <v>0.67951050000000002</v>
      </c>
      <c r="KQ379">
        <v>26.05707</v>
      </c>
      <c r="KR379" s="1">
        <v>2.717999E-3</v>
      </c>
      <c r="KS379" s="1">
        <v>0.79508769999999995</v>
      </c>
      <c r="KT379">
        <v>0.6777512</v>
      </c>
      <c r="KU379">
        <v>25.78443</v>
      </c>
      <c r="KV379" s="1">
        <v>2.3857980000000002E-3</v>
      </c>
      <c r="KW379" s="1">
        <v>0.69928409999999996</v>
      </c>
      <c r="KX379">
        <v>0.67569679999999999</v>
      </c>
      <c r="KY379">
        <v>25.409099999999999</v>
      </c>
      <c r="KZ379" s="1">
        <v>2.0956439999999998E-3</v>
      </c>
      <c r="LA379" s="1">
        <v>0.61558429999999997</v>
      </c>
      <c r="LB379">
        <v>0.673203</v>
      </c>
      <c r="LC379">
        <v>24.95233</v>
      </c>
      <c r="LD379" s="1">
        <v>1.84676E-3</v>
      </c>
      <c r="LE379" s="1">
        <v>0.54410689999999995</v>
      </c>
      <c r="LF379">
        <v>0.67056970000000005</v>
      </c>
      <c r="LG379">
        <v>24.62228</v>
      </c>
      <c r="LH379" s="1">
        <v>1.632814E-3</v>
      </c>
      <c r="LI379" s="1">
        <v>0.48270049999999998</v>
      </c>
      <c r="LJ379">
        <v>0.66786420000000002</v>
      </c>
      <c r="LK379">
        <v>24.341750000000001</v>
      </c>
      <c r="LL379" s="1">
        <v>1.4447889999999999E-3</v>
      </c>
      <c r="LM379" s="1">
        <v>0.42870439999999999</v>
      </c>
      <c r="LN379">
        <v>0.66518189999999999</v>
      </c>
      <c r="LO379">
        <v>24.254549999999998</v>
      </c>
      <c r="LP379" s="1">
        <v>1.2752130000000001E-3</v>
      </c>
      <c r="LQ379" s="1">
        <v>0.3798454</v>
      </c>
      <c r="LR379">
        <v>0.66254230000000003</v>
      </c>
      <c r="LS379">
        <v>24.721779999999999</v>
      </c>
      <c r="LT379" s="1">
        <v>1.1184389999999999E-3</v>
      </c>
      <c r="LU379" s="1">
        <v>0.33449040000000002</v>
      </c>
      <c r="LV379">
        <v>0.65986109999999998</v>
      </c>
      <c r="LW379">
        <v>25.32516</v>
      </c>
      <c r="LX379" s="1">
        <v>9.7521490000000005E-4</v>
      </c>
      <c r="LY379" s="1">
        <v>0.29286610000000002</v>
      </c>
      <c r="LZ379">
        <v>0.6577674</v>
      </c>
      <c r="MA379">
        <v>26.102920000000001</v>
      </c>
      <c r="MB379" s="1">
        <v>8.4790859999999996E-4</v>
      </c>
      <c r="MC379" s="1">
        <v>0.25541910000000001</v>
      </c>
      <c r="MD379">
        <v>0.65597819999999996</v>
      </c>
      <c r="ME379">
        <v>26.717089999999999</v>
      </c>
      <c r="MF379" s="1">
        <v>7.397727E-4</v>
      </c>
      <c r="MG379" s="1">
        <v>0.22335859999999999</v>
      </c>
      <c r="MH379">
        <v>0.65448390000000001</v>
      </c>
      <c r="MI379">
        <v>27.054189999999998</v>
      </c>
      <c r="MJ379" s="1">
        <v>6.5155750000000004E-4</v>
      </c>
      <c r="MK379" s="1">
        <v>0.1970364</v>
      </c>
      <c r="ML379">
        <v>0.65314179999999999</v>
      </c>
      <c r="MM379">
        <v>26.92492</v>
      </c>
      <c r="MN379" s="1">
        <v>5.8176549999999999E-4</v>
      </c>
      <c r="MO379" s="1">
        <v>0.17615339999999999</v>
      </c>
      <c r="MP379">
        <v>0.65186849999999996</v>
      </c>
      <c r="MQ379">
        <v>26.76801</v>
      </c>
      <c r="MR379" s="1">
        <v>5.2661679999999999E-4</v>
      </c>
      <c r="MS379" s="1">
        <v>0.15963620000000001</v>
      </c>
      <c r="MT379">
        <v>0.65061460000000004</v>
      </c>
      <c r="MU379">
        <v>26.597760000000001</v>
      </c>
      <c r="MV379" s="1">
        <v>4.818774E-4</v>
      </c>
      <c r="MW379" s="1">
        <v>0.1462386</v>
      </c>
      <c r="MX379">
        <v>0.64936660000000002</v>
      </c>
      <c r="MY379">
        <v>26.76539</v>
      </c>
      <c r="MZ379" s="1">
        <v>4.4387119999999999E-4</v>
      </c>
      <c r="NA379" s="1">
        <v>0.1348848</v>
      </c>
      <c r="NB379">
        <v>0.6480551</v>
      </c>
      <c r="NC379">
        <v>27.026299999999999</v>
      </c>
      <c r="ND379" s="1">
        <v>4.1037019999999998E-4</v>
      </c>
      <c r="NE379" s="1">
        <v>0.1248851</v>
      </c>
      <c r="NF379">
        <v>0.6480551</v>
      </c>
      <c r="NG379">
        <v>27.026299999999999</v>
      </c>
      <c r="NH379" s="1">
        <v>4.1037019999999998E-4</v>
      </c>
      <c r="NI379" s="1">
        <v>0.1248851</v>
      </c>
      <c r="NJ379">
        <v>0.6480551</v>
      </c>
      <c r="NK379">
        <v>27.026299999999999</v>
      </c>
      <c r="NL379" s="1">
        <v>4.1037019999999998E-4</v>
      </c>
      <c r="NM379" s="1">
        <v>0.1248851</v>
      </c>
      <c r="NN379">
        <v>0.6480551</v>
      </c>
      <c r="NO379">
        <v>27.026299999999999</v>
      </c>
      <c r="NP379" s="1">
        <v>4.1037019999999998E-4</v>
      </c>
      <c r="NQ379" s="1">
        <v>0.1248851</v>
      </c>
      <c r="NR379">
        <v>0.6480551</v>
      </c>
      <c r="NS379">
        <v>27.026299999999999</v>
      </c>
      <c r="NT379" s="1">
        <v>4.1037019999999998E-4</v>
      </c>
      <c r="NU379" s="1">
        <v>0.1248851</v>
      </c>
      <c r="NV379">
        <v>0.6480551</v>
      </c>
      <c r="NW379">
        <v>27.026299999999999</v>
      </c>
      <c r="NX379" s="1">
        <v>4.1037019999999998E-4</v>
      </c>
      <c r="NY379" s="1">
        <v>0.1248851</v>
      </c>
      <c r="NZ379">
        <v>0.6480551</v>
      </c>
      <c r="OA379">
        <v>27.026299999999999</v>
      </c>
      <c r="OB379" s="1">
        <v>4.1037019999999998E-4</v>
      </c>
      <c r="OC379" s="1">
        <v>0.1248851</v>
      </c>
      <c r="OD379">
        <v>0.6480551</v>
      </c>
      <c r="OE379">
        <v>27.026299999999999</v>
      </c>
      <c r="OF379" s="1">
        <v>4.1037019999999998E-4</v>
      </c>
      <c r="OG379" s="1">
        <v>0.1248851</v>
      </c>
      <c r="OH379">
        <v>0.6480551</v>
      </c>
      <c r="OI379">
        <v>27.026299999999999</v>
      </c>
      <c r="OJ379" s="1">
        <v>4.1037019999999998E-4</v>
      </c>
      <c r="OK379" s="1">
        <v>0.1248851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0.98938859999999995</v>
      </c>
      <c r="G380">
        <v>21.090119999999999</v>
      </c>
      <c r="H380">
        <v>0</v>
      </c>
      <c r="I380">
        <v>0</v>
      </c>
      <c r="J380">
        <v>0.98745570000000005</v>
      </c>
      <c r="K380">
        <v>21.50769</v>
      </c>
      <c r="L380">
        <v>0</v>
      </c>
      <c r="M380">
        <v>0</v>
      </c>
      <c r="N380">
        <v>0.9850276</v>
      </c>
      <c r="O380">
        <v>21.79757</v>
      </c>
      <c r="P380">
        <v>0</v>
      </c>
      <c r="Q380">
        <v>0</v>
      </c>
      <c r="R380">
        <v>0.98258109999999999</v>
      </c>
      <c r="S380">
        <v>22.023900000000001</v>
      </c>
      <c r="T380">
        <v>0</v>
      </c>
      <c r="U380">
        <v>0</v>
      </c>
      <c r="V380">
        <v>0.97994939999999997</v>
      </c>
      <c r="W380">
        <v>22.344799999999999</v>
      </c>
      <c r="X380">
        <v>0</v>
      </c>
      <c r="Y380">
        <v>0</v>
      </c>
      <c r="Z380">
        <v>0.97733780000000003</v>
      </c>
      <c r="AA380">
        <v>22.446929999999998</v>
      </c>
      <c r="AB380">
        <v>0</v>
      </c>
      <c r="AC380">
        <v>0</v>
      </c>
      <c r="AD380">
        <v>0.97465489999999999</v>
      </c>
      <c r="AE380">
        <v>22.228670000000001</v>
      </c>
      <c r="AF380">
        <v>0</v>
      </c>
      <c r="AG380">
        <v>0</v>
      </c>
      <c r="AH380">
        <v>0.97173730000000003</v>
      </c>
      <c r="AI380">
        <v>22.149100000000001</v>
      </c>
      <c r="AJ380">
        <v>0</v>
      </c>
      <c r="AK380">
        <v>0</v>
      </c>
      <c r="AL380">
        <v>0.96896990000000005</v>
      </c>
      <c r="AM380">
        <v>22.038550000000001</v>
      </c>
      <c r="AN380">
        <v>0</v>
      </c>
      <c r="AO380">
        <v>0</v>
      </c>
      <c r="AP380">
        <v>0.9661071</v>
      </c>
      <c r="AQ380">
        <v>22.21856</v>
      </c>
      <c r="AR380">
        <v>0</v>
      </c>
      <c r="AS380">
        <v>0</v>
      </c>
      <c r="AT380">
        <v>0.96327770000000001</v>
      </c>
      <c r="AU380">
        <v>22.371739999999999</v>
      </c>
      <c r="AV380">
        <v>0</v>
      </c>
      <c r="AW380">
        <v>0</v>
      </c>
      <c r="AX380">
        <v>0.96036129999999997</v>
      </c>
      <c r="AY380">
        <v>22.428879999999999</v>
      </c>
      <c r="AZ380">
        <v>0</v>
      </c>
      <c r="BA380">
        <v>0</v>
      </c>
      <c r="BB380">
        <v>0.95735749999999997</v>
      </c>
      <c r="BC380">
        <v>22.556640000000002</v>
      </c>
      <c r="BD380">
        <v>0</v>
      </c>
      <c r="BE380">
        <v>0</v>
      </c>
      <c r="BF380">
        <v>0.95434819999999998</v>
      </c>
      <c r="BG380">
        <v>22.474869999999999</v>
      </c>
      <c r="BH380">
        <v>0</v>
      </c>
      <c r="BI380">
        <v>0</v>
      </c>
      <c r="BJ380">
        <v>0.95137890000000003</v>
      </c>
      <c r="BK380">
        <v>22.34299</v>
      </c>
      <c r="BL380">
        <v>0</v>
      </c>
      <c r="BM380">
        <v>0</v>
      </c>
      <c r="BN380">
        <v>0.94836319999999996</v>
      </c>
      <c r="BO380">
        <v>22.245650000000001</v>
      </c>
      <c r="BP380">
        <v>0</v>
      </c>
      <c r="BQ380">
        <v>0</v>
      </c>
      <c r="BR380">
        <v>0.94519839999999999</v>
      </c>
      <c r="BS380">
        <v>22.15005</v>
      </c>
      <c r="BT380">
        <v>0</v>
      </c>
      <c r="BU380">
        <v>0</v>
      </c>
      <c r="BV380">
        <v>0.94190479999999999</v>
      </c>
      <c r="BW380">
        <v>21.981729999999999</v>
      </c>
      <c r="BX380">
        <v>0</v>
      </c>
      <c r="BY380">
        <v>0</v>
      </c>
      <c r="BZ380">
        <v>0.93901679999999998</v>
      </c>
      <c r="CA380">
        <v>22.039729999999999</v>
      </c>
      <c r="CB380">
        <v>3.197733E-29</v>
      </c>
      <c r="CC380">
        <v>5.2642310000000001E-27</v>
      </c>
      <c r="CD380">
        <v>0.936249</v>
      </c>
      <c r="CE380">
        <v>21.948460000000001</v>
      </c>
      <c r="CF380" s="1">
        <v>5.7109470000000001E-23</v>
      </c>
      <c r="CG380" s="1">
        <v>1.1609369999999999E-20</v>
      </c>
      <c r="CH380">
        <v>0.93413330000000006</v>
      </c>
      <c r="CI380">
        <v>21.851990000000001</v>
      </c>
      <c r="CJ380" s="1">
        <v>1.2732369999999999E-15</v>
      </c>
      <c r="CK380" s="1">
        <v>2.2866650000000002E-13</v>
      </c>
      <c r="CL380">
        <v>0.93150060000000001</v>
      </c>
      <c r="CM380">
        <v>21.64039</v>
      </c>
      <c r="CN380" s="1">
        <v>2.5674250000000001E-11</v>
      </c>
      <c r="CO380" s="1">
        <v>5.0259000000000002E-9</v>
      </c>
      <c r="CP380">
        <v>0.92864369999999996</v>
      </c>
      <c r="CQ380">
        <v>21.524080000000001</v>
      </c>
      <c r="CR380" s="1">
        <v>3.2412150000000001E-8</v>
      </c>
      <c r="CS380" s="1">
        <v>6.691163E-6</v>
      </c>
      <c r="CT380">
        <v>0.92581590000000002</v>
      </c>
      <c r="CU380">
        <v>21.39359</v>
      </c>
      <c r="CV380" s="1">
        <v>8.4247189999999995E-6</v>
      </c>
      <c r="CW380" s="1">
        <v>1.815781E-3</v>
      </c>
      <c r="CX380">
        <v>0.92305990000000004</v>
      </c>
      <c r="CY380">
        <v>21.167870000000001</v>
      </c>
      <c r="CZ380" s="1">
        <v>6.9164409999999997E-4</v>
      </c>
      <c r="DA380" s="1">
        <v>0.1545513</v>
      </c>
      <c r="DB380">
        <v>0.92045299999999997</v>
      </c>
      <c r="DC380">
        <v>20.976179999999999</v>
      </c>
      <c r="DD380" s="1">
        <v>2.263428E-2</v>
      </c>
      <c r="DE380" s="1">
        <v>5.2295410000000002</v>
      </c>
      <c r="DF380">
        <v>0.91779540000000004</v>
      </c>
      <c r="DG380">
        <v>20.997060000000001</v>
      </c>
      <c r="DH380" s="1">
        <v>0.3446844</v>
      </c>
      <c r="DI380" s="1">
        <v>82.056619999999995</v>
      </c>
      <c r="DJ380">
        <v>0.91549860000000005</v>
      </c>
      <c r="DK380">
        <v>20.988440000000001</v>
      </c>
      <c r="DL380" s="1">
        <v>2.7265969999999999</v>
      </c>
      <c r="DM380">
        <v>667.45799999999997</v>
      </c>
      <c r="DN380">
        <v>0.9125586</v>
      </c>
      <c r="DO380">
        <v>21.084479999999999</v>
      </c>
      <c r="DP380" s="1">
        <v>12.21804</v>
      </c>
      <c r="DQ380">
        <v>3070.6529999999998</v>
      </c>
      <c r="DR380">
        <v>0.90972710000000001</v>
      </c>
      <c r="DS380">
        <v>20.869409999999998</v>
      </c>
      <c r="DT380">
        <v>33.22927</v>
      </c>
      <c r="DU380">
        <v>8560.9580000000005</v>
      </c>
      <c r="DV380">
        <v>0.90626059999999997</v>
      </c>
      <c r="DW380">
        <v>20.65605</v>
      </c>
      <c r="DX380">
        <v>58.318330000000003</v>
      </c>
      <c r="DY380">
        <v>15380.92</v>
      </c>
      <c r="DZ380">
        <v>0.90259840000000002</v>
      </c>
      <c r="EA380">
        <v>20.541460000000001</v>
      </c>
      <c r="EB380">
        <v>69.751379999999997</v>
      </c>
      <c r="EC380">
        <v>18809.25</v>
      </c>
      <c r="ED380">
        <v>0.89869529999999997</v>
      </c>
      <c r="EE380">
        <v>20.491710000000001</v>
      </c>
      <c r="EF380">
        <v>59.588259999999998</v>
      </c>
      <c r="EG380">
        <v>16403.27</v>
      </c>
      <c r="EH380">
        <v>0.89497930000000003</v>
      </c>
      <c r="EI380">
        <v>20.81681</v>
      </c>
      <c r="EJ380">
        <v>37.965470000000003</v>
      </c>
      <c r="EK380">
        <v>10650.83</v>
      </c>
      <c r="EL380">
        <v>0.89128130000000005</v>
      </c>
      <c r="EM380">
        <v>20.99117</v>
      </c>
      <c r="EN380">
        <v>18.661930000000002</v>
      </c>
      <c r="EO380">
        <v>5330.4880000000003</v>
      </c>
      <c r="EP380">
        <v>0.88735589999999998</v>
      </c>
      <c r="EQ380">
        <v>20.987570000000002</v>
      </c>
      <c r="ER380">
        <v>7.3133039999999996</v>
      </c>
      <c r="ES380">
        <v>2123.268</v>
      </c>
      <c r="ET380">
        <v>0.88370660000000001</v>
      </c>
      <c r="EU380">
        <v>21.071090000000002</v>
      </c>
      <c r="EV380">
        <v>2.3735499999999998</v>
      </c>
      <c r="EW380">
        <v>698.62480000000005</v>
      </c>
      <c r="EX380">
        <v>0.87983979999999995</v>
      </c>
      <c r="EY380">
        <v>20.95946</v>
      </c>
      <c r="EZ380">
        <v>0.6781256</v>
      </c>
      <c r="FA380">
        <v>201.23589999999999</v>
      </c>
      <c r="FB380">
        <v>0.87589969999999995</v>
      </c>
      <c r="FC380">
        <v>20.59253</v>
      </c>
      <c r="FD380">
        <v>0.19889309999999999</v>
      </c>
      <c r="FE380">
        <v>58.608690000000003</v>
      </c>
      <c r="FF380">
        <v>0.87116519999999997</v>
      </c>
      <c r="FG380">
        <v>20.275400000000001</v>
      </c>
      <c r="FH380">
        <v>8.2798750000000004E-2</v>
      </c>
      <c r="FI380">
        <v>23.659009999999999</v>
      </c>
      <c r="FJ380">
        <v>0.86634469999999997</v>
      </c>
      <c r="FK380">
        <v>20.114789999999999</v>
      </c>
      <c r="FL380">
        <v>5.7378119999999998E-2</v>
      </c>
      <c r="FM380">
        <v>15.96092</v>
      </c>
      <c r="FN380">
        <v>0.86186260000000003</v>
      </c>
      <c r="FO380">
        <v>20.578800000000001</v>
      </c>
      <c r="FP380">
        <v>5.2176769999999997E-2</v>
      </c>
      <c r="FQ380">
        <v>14.39875</v>
      </c>
      <c r="FR380">
        <v>0.85707350000000004</v>
      </c>
      <c r="FS380">
        <v>21.04382</v>
      </c>
      <c r="FT380">
        <v>5.0629359999999998E-2</v>
      </c>
      <c r="FU380">
        <v>13.984389999999999</v>
      </c>
      <c r="FV380">
        <v>0.8523328</v>
      </c>
      <c r="FW380">
        <v>21.58323</v>
      </c>
      <c r="FX380" s="1">
        <v>4.928188E-2</v>
      </c>
      <c r="FY380">
        <v>13.65204</v>
      </c>
      <c r="FZ380">
        <v>0.84794570000000002</v>
      </c>
      <c r="GA380">
        <v>22.059470000000001</v>
      </c>
      <c r="GB380" s="1">
        <v>4.7255110000000003E-2</v>
      </c>
      <c r="GC380">
        <v>13.13395</v>
      </c>
      <c r="GD380">
        <v>0.84442090000000003</v>
      </c>
      <c r="GE380">
        <v>22.03633</v>
      </c>
      <c r="GF380" s="1">
        <v>4.4471209999999997E-2</v>
      </c>
      <c r="GG380">
        <v>12.38222</v>
      </c>
      <c r="GH380">
        <v>0.8400706</v>
      </c>
      <c r="GI380">
        <v>21.795860000000001</v>
      </c>
      <c r="GJ380" s="1">
        <v>4.1215740000000001E-2</v>
      </c>
      <c r="GK380" s="1">
        <v>11.5045</v>
      </c>
      <c r="GL380">
        <v>0.83666090000000004</v>
      </c>
      <c r="GM380">
        <v>21.60399</v>
      </c>
      <c r="GN380" s="1">
        <v>3.7858370000000002E-2</v>
      </c>
      <c r="GO380" s="1">
        <v>10.58001</v>
      </c>
      <c r="GP380">
        <v>0.83383859999999999</v>
      </c>
      <c r="GQ380">
        <v>21.453230000000001</v>
      </c>
      <c r="GR380" s="1">
        <v>3.4588899999999999E-2</v>
      </c>
      <c r="GS380" s="1">
        <v>9.6647850000000002</v>
      </c>
      <c r="GT380">
        <v>0.83144810000000002</v>
      </c>
      <c r="GU380">
        <v>21.871009999999998</v>
      </c>
      <c r="GV380" s="1">
        <v>3.1561020000000002E-2</v>
      </c>
      <c r="GW380" s="1">
        <v>8.8132699999999993</v>
      </c>
      <c r="GX380">
        <v>0.82915680000000003</v>
      </c>
      <c r="GY380">
        <v>22.217549999999999</v>
      </c>
      <c r="GZ380" s="1">
        <v>2.87233E-2</v>
      </c>
      <c r="HA380" s="1">
        <v>8.0154080000000008</v>
      </c>
      <c r="HB380">
        <v>0.82689219999999997</v>
      </c>
      <c r="HC380">
        <v>22.76305</v>
      </c>
      <c r="HD380" s="1">
        <v>2.6247059999999999E-2</v>
      </c>
      <c r="HE380" s="1">
        <v>7.317742</v>
      </c>
      <c r="HF380">
        <v>0.82503040000000005</v>
      </c>
      <c r="HG380">
        <v>23.112490000000001</v>
      </c>
      <c r="HH380" s="1">
        <v>2.3859060000000001E-2</v>
      </c>
      <c r="HI380" s="1">
        <v>6.6450930000000001</v>
      </c>
      <c r="HJ380">
        <v>0.82369789999999998</v>
      </c>
      <c r="HK380">
        <v>23.12866</v>
      </c>
      <c r="HL380" s="1">
        <v>2.1692929999999999E-2</v>
      </c>
      <c r="HM380" s="1">
        <v>6.0299160000000001</v>
      </c>
      <c r="HN380">
        <v>0.8223336</v>
      </c>
      <c r="HO380">
        <v>22.963239999999999</v>
      </c>
      <c r="HP380" s="1">
        <v>1.9717229999999999E-2</v>
      </c>
      <c r="HQ380" s="1">
        <v>5.4712550000000002</v>
      </c>
      <c r="HR380">
        <v>0.82064210000000004</v>
      </c>
      <c r="HS380">
        <v>22.857939999999999</v>
      </c>
      <c r="HT380" s="1">
        <v>1.794449E-2</v>
      </c>
      <c r="HU380" s="1">
        <v>4.9713050000000001</v>
      </c>
      <c r="HV380">
        <v>0.81920649999999995</v>
      </c>
      <c r="HW380">
        <v>22.723690000000001</v>
      </c>
      <c r="HX380" s="1">
        <v>1.6301679999999999E-2</v>
      </c>
      <c r="HY380" s="1">
        <v>4.5077540000000003</v>
      </c>
      <c r="HZ380">
        <v>0.81834169999999995</v>
      </c>
      <c r="IA380">
        <v>22.938790000000001</v>
      </c>
      <c r="IB380" s="1">
        <v>1.4847020000000001E-2</v>
      </c>
      <c r="IC380" s="1">
        <v>4.0930200000000001</v>
      </c>
      <c r="ID380">
        <v>0.81799900000000003</v>
      </c>
      <c r="IE380">
        <v>22.644410000000001</v>
      </c>
      <c r="IF380" s="1">
        <v>1.3546860000000001E-2</v>
      </c>
      <c r="IG380" s="1">
        <v>3.7228680000000001</v>
      </c>
      <c r="IH380">
        <v>0.81824719999999995</v>
      </c>
      <c r="II380">
        <v>22.834299999999999</v>
      </c>
      <c r="IJ380" s="1">
        <v>1.235255E-2</v>
      </c>
      <c r="IK380" s="1">
        <v>3.3835030000000001</v>
      </c>
      <c r="IL380">
        <v>0.81850509999999999</v>
      </c>
      <c r="IM380">
        <v>22.92614</v>
      </c>
      <c r="IN380" s="1">
        <v>1.1251880000000001E-2</v>
      </c>
      <c r="IO380" s="1">
        <v>3.0721289999999999</v>
      </c>
      <c r="IP380">
        <v>0.81900569999999995</v>
      </c>
      <c r="IQ380">
        <v>22.938749999999999</v>
      </c>
      <c r="IR380" s="1">
        <v>1.0245239999999999E-2</v>
      </c>
      <c r="IS380" s="1">
        <v>2.7877339999999999</v>
      </c>
      <c r="IT380">
        <v>0.82016440000000002</v>
      </c>
      <c r="IU380">
        <v>22.7788</v>
      </c>
      <c r="IV380" s="1">
        <v>9.2791060000000005E-3</v>
      </c>
      <c r="IW380" s="1">
        <v>2.51864</v>
      </c>
      <c r="IX380">
        <v>0.82157340000000001</v>
      </c>
      <c r="IY380">
        <v>22.639990000000001</v>
      </c>
      <c r="IZ380" s="1">
        <v>8.4376539999999993E-3</v>
      </c>
      <c r="JA380" s="1">
        <v>2.2785489999999999</v>
      </c>
      <c r="JB380">
        <v>0.82301880000000005</v>
      </c>
      <c r="JC380">
        <v>22.740379999999998</v>
      </c>
      <c r="JD380" s="1">
        <v>7.6885010000000004E-3</v>
      </c>
      <c r="JE380" s="1">
        <v>2.068254</v>
      </c>
      <c r="JF380">
        <v>0.82384690000000005</v>
      </c>
      <c r="JG380">
        <v>23.433530000000001</v>
      </c>
      <c r="JH380" s="1">
        <v>7.0044230000000001E-3</v>
      </c>
      <c r="JI380" s="1">
        <v>1.879108</v>
      </c>
      <c r="JJ380">
        <v>0.82501599999999997</v>
      </c>
      <c r="JK380">
        <v>24.174309999999998</v>
      </c>
      <c r="JL380" s="1">
        <v>6.3819280000000003E-3</v>
      </c>
      <c r="JM380" s="1">
        <v>1.7069540000000001</v>
      </c>
      <c r="JN380">
        <v>0.82611889999999999</v>
      </c>
      <c r="JO380">
        <v>25.00667</v>
      </c>
      <c r="JP380" s="1">
        <v>5.8102739999999998E-3</v>
      </c>
      <c r="JQ380" s="1">
        <v>1.5495829999999999</v>
      </c>
      <c r="JR380">
        <v>0.82682529999999999</v>
      </c>
      <c r="JS380">
        <v>25.735530000000001</v>
      </c>
      <c r="JT380" s="1">
        <v>5.2904459999999999E-3</v>
      </c>
      <c r="JU380" s="1">
        <v>1.407573</v>
      </c>
      <c r="JV380">
        <v>0.8273528</v>
      </c>
      <c r="JW380">
        <v>26.020409999999998</v>
      </c>
      <c r="JX380" s="1">
        <v>4.8134679999999996E-3</v>
      </c>
      <c r="JY380" s="1">
        <v>1.2784549999999999</v>
      </c>
      <c r="JZ380">
        <v>0.82767250000000003</v>
      </c>
      <c r="KA380">
        <v>25.986470000000001</v>
      </c>
      <c r="KB380" s="1">
        <v>4.3673640000000003E-3</v>
      </c>
      <c r="KC380" s="1">
        <v>1.158625</v>
      </c>
      <c r="KD380">
        <v>0.82804690000000003</v>
      </c>
      <c r="KE380">
        <v>25.953029999999998</v>
      </c>
      <c r="KF380" s="1">
        <v>3.9395330000000003E-3</v>
      </c>
      <c r="KG380" s="1">
        <v>1.0442830000000001</v>
      </c>
      <c r="KH380">
        <v>0.82847219999999999</v>
      </c>
      <c r="KI380">
        <v>25.86411</v>
      </c>
      <c r="KJ380" s="1">
        <v>3.5281039999999998E-3</v>
      </c>
      <c r="KK380" s="1">
        <v>0.93434079999999997</v>
      </c>
      <c r="KL380">
        <v>0.82844280000000003</v>
      </c>
      <c r="KM380">
        <v>26.074719999999999</v>
      </c>
      <c r="KN380" s="1">
        <v>3.1323340000000001E-3</v>
      </c>
      <c r="KO380" s="1">
        <v>0.82926330000000004</v>
      </c>
      <c r="KP380">
        <v>0.82813309999999996</v>
      </c>
      <c r="KQ380">
        <v>26.060659999999999</v>
      </c>
      <c r="KR380" s="1">
        <v>2.761899E-3</v>
      </c>
      <c r="KS380" s="1">
        <v>0.73112509999999997</v>
      </c>
      <c r="KT380">
        <v>0.82733860000000004</v>
      </c>
      <c r="KU380">
        <v>25.801819999999999</v>
      </c>
      <c r="KV380" s="1">
        <v>2.424945E-3</v>
      </c>
      <c r="KW380" s="1">
        <v>0.64207610000000004</v>
      </c>
      <c r="KX380">
        <v>0.82626180000000005</v>
      </c>
      <c r="KY380">
        <v>25.418189999999999</v>
      </c>
      <c r="KZ380" s="1">
        <v>2.1295509999999999E-3</v>
      </c>
      <c r="LA380" s="1">
        <v>0.56399460000000001</v>
      </c>
      <c r="LB380">
        <v>0.82462440000000004</v>
      </c>
      <c r="LC380">
        <v>24.9009</v>
      </c>
      <c r="LD380" s="1">
        <v>1.87583E-3</v>
      </c>
      <c r="LE380" s="1">
        <v>0.49721599999999999</v>
      </c>
      <c r="LF380">
        <v>0.82275200000000004</v>
      </c>
      <c r="LG380">
        <v>24.535990000000002</v>
      </c>
      <c r="LH380" s="1">
        <v>1.6579780000000001E-3</v>
      </c>
      <c r="LI380" s="1">
        <v>0.44006430000000002</v>
      </c>
      <c r="LJ380">
        <v>0.82078220000000002</v>
      </c>
      <c r="LK380">
        <v>24.241029999999999</v>
      </c>
      <c r="LL380" s="1">
        <v>1.4671409999999999E-3</v>
      </c>
      <c r="LM380" s="1">
        <v>0.39008379999999998</v>
      </c>
      <c r="LN380">
        <v>0.81882820000000001</v>
      </c>
      <c r="LO380">
        <v>24.170549999999999</v>
      </c>
      <c r="LP380" s="1">
        <v>1.295685E-3</v>
      </c>
      <c r="LQ380" s="1">
        <v>0.34518870000000001</v>
      </c>
      <c r="LR380">
        <v>0.81688819999999995</v>
      </c>
      <c r="LS380">
        <v>24.669789999999999</v>
      </c>
      <c r="LT380" s="1">
        <v>1.1373850000000001E-3</v>
      </c>
      <c r="LU380" s="1">
        <v>0.30373549999999999</v>
      </c>
      <c r="LV380">
        <v>0.8148242</v>
      </c>
      <c r="LW380">
        <v>25.28426</v>
      </c>
      <c r="LX380" s="1">
        <v>9.9240079999999989E-4</v>
      </c>
      <c r="LY380" s="1">
        <v>0.26565870000000003</v>
      </c>
      <c r="LZ380">
        <v>0.81336609999999998</v>
      </c>
      <c r="MA380">
        <v>26.054839999999999</v>
      </c>
      <c r="MB380" s="1">
        <v>8.6308969999999996E-4</v>
      </c>
      <c r="MC380" s="1">
        <v>0.2313895</v>
      </c>
      <c r="MD380">
        <v>0.81208380000000002</v>
      </c>
      <c r="ME380">
        <v>26.655010000000001</v>
      </c>
      <c r="MF380" s="1">
        <v>7.5250299999999996E-4</v>
      </c>
      <c r="MG380" s="1">
        <v>0.20186989999999999</v>
      </c>
      <c r="MH380">
        <v>0.81104869999999996</v>
      </c>
      <c r="MI380">
        <v>26.956610000000001</v>
      </c>
      <c r="MJ380" s="1">
        <v>6.6184730000000002E-4</v>
      </c>
      <c r="MK380" s="1">
        <v>0.1775234</v>
      </c>
      <c r="ML380">
        <v>0.81000689999999997</v>
      </c>
      <c r="MM380">
        <v>26.8093</v>
      </c>
      <c r="MN380" s="1">
        <v>5.8979699999999998E-4</v>
      </c>
      <c r="MO380" s="1">
        <v>0.1581244</v>
      </c>
      <c r="MP380">
        <v>0.80920879999999995</v>
      </c>
      <c r="MQ380">
        <v>26.663969999999999</v>
      </c>
      <c r="MR380" s="1">
        <v>5.3305340000000005E-4</v>
      </c>
      <c r="MS380" s="1">
        <v>0.14282120000000001</v>
      </c>
      <c r="MT380">
        <v>0.80839530000000004</v>
      </c>
      <c r="MU380">
        <v>26.516570000000002</v>
      </c>
      <c r="MV380" s="1">
        <v>4.8718600000000002E-4</v>
      </c>
      <c r="MW380" s="1">
        <v>0.13046659999999999</v>
      </c>
      <c r="MX380">
        <v>0.80764519999999995</v>
      </c>
      <c r="MY380">
        <v>26.72766</v>
      </c>
      <c r="MZ380" s="1">
        <v>4.484817E-4</v>
      </c>
      <c r="NA380" s="1">
        <v>0.1200866</v>
      </c>
      <c r="NB380">
        <v>0.80679089999999998</v>
      </c>
      <c r="NC380">
        <v>27.03593</v>
      </c>
      <c r="ND380" s="1">
        <v>4.1446849999999998E-4</v>
      </c>
      <c r="NE380" s="1">
        <v>0.1109917</v>
      </c>
      <c r="NF380">
        <v>0.80679089999999998</v>
      </c>
      <c r="NG380">
        <v>27.03593</v>
      </c>
      <c r="NH380" s="1">
        <v>4.1446849999999998E-4</v>
      </c>
      <c r="NI380" s="1">
        <v>0.1109917</v>
      </c>
      <c r="NJ380">
        <v>0.80679089999999998</v>
      </c>
      <c r="NK380">
        <v>27.03593</v>
      </c>
      <c r="NL380" s="1">
        <v>4.1446849999999998E-4</v>
      </c>
      <c r="NM380" s="1">
        <v>0.1109917</v>
      </c>
      <c r="NN380">
        <v>0.80679089999999998</v>
      </c>
      <c r="NO380">
        <v>27.03593</v>
      </c>
      <c r="NP380" s="1">
        <v>4.1446849999999998E-4</v>
      </c>
      <c r="NQ380" s="1">
        <v>0.1109917</v>
      </c>
      <c r="NR380">
        <v>0.80679089999999998</v>
      </c>
      <c r="NS380">
        <v>27.03593</v>
      </c>
      <c r="NT380" s="1">
        <v>4.1446849999999998E-4</v>
      </c>
      <c r="NU380" s="1">
        <v>0.1109917</v>
      </c>
      <c r="NV380">
        <v>0.80679089999999998</v>
      </c>
      <c r="NW380">
        <v>27.03593</v>
      </c>
      <c r="NX380" s="1">
        <v>4.1446849999999998E-4</v>
      </c>
      <c r="NY380" s="1">
        <v>0.1109917</v>
      </c>
      <c r="NZ380">
        <v>0.80679089999999998</v>
      </c>
      <c r="OA380">
        <v>27.03593</v>
      </c>
      <c r="OB380" s="1">
        <v>4.1446849999999998E-4</v>
      </c>
      <c r="OC380" s="1">
        <v>0.1109917</v>
      </c>
      <c r="OD380">
        <v>0.80679089999999998</v>
      </c>
      <c r="OE380">
        <v>27.03593</v>
      </c>
      <c r="OF380" s="1">
        <v>4.1446849999999998E-4</v>
      </c>
      <c r="OG380" s="1">
        <v>0.1109917</v>
      </c>
      <c r="OH380">
        <v>0.80679089999999998</v>
      </c>
      <c r="OI380">
        <v>27.03593</v>
      </c>
      <c r="OJ380" s="1">
        <v>4.1446849999999998E-4</v>
      </c>
      <c r="OK380" s="1">
        <v>0.1109917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0.4006555</v>
      </c>
      <c r="G381">
        <v>21.0822</v>
      </c>
      <c r="H381">
        <v>0</v>
      </c>
      <c r="I381">
        <v>0</v>
      </c>
      <c r="J381">
        <v>0.3998449</v>
      </c>
      <c r="K381">
        <v>21.506910000000001</v>
      </c>
      <c r="L381">
        <v>0</v>
      </c>
      <c r="M381">
        <v>0</v>
      </c>
      <c r="N381">
        <v>0.3988042</v>
      </c>
      <c r="O381">
        <v>21.799779999999998</v>
      </c>
      <c r="P381">
        <v>0</v>
      </c>
      <c r="Q381">
        <v>0</v>
      </c>
      <c r="R381">
        <v>0.39773950000000002</v>
      </c>
      <c r="S381">
        <v>22.027830000000002</v>
      </c>
      <c r="T381">
        <v>0</v>
      </c>
      <c r="U381">
        <v>0</v>
      </c>
      <c r="V381">
        <v>0.39661610000000003</v>
      </c>
      <c r="W381">
        <v>22.341660000000001</v>
      </c>
      <c r="X381">
        <v>0</v>
      </c>
      <c r="Y381">
        <v>0</v>
      </c>
      <c r="Z381">
        <v>0.39548230000000001</v>
      </c>
      <c r="AA381">
        <v>22.43777</v>
      </c>
      <c r="AB381">
        <v>0</v>
      </c>
      <c r="AC381">
        <v>0</v>
      </c>
      <c r="AD381">
        <v>0.3943449</v>
      </c>
      <c r="AE381">
        <v>22.213229999999999</v>
      </c>
      <c r="AF381">
        <v>0</v>
      </c>
      <c r="AG381">
        <v>0</v>
      </c>
      <c r="AH381">
        <v>0.3931731</v>
      </c>
      <c r="AI381">
        <v>22.133209999999998</v>
      </c>
      <c r="AJ381">
        <v>0</v>
      </c>
      <c r="AK381">
        <v>0</v>
      </c>
      <c r="AL381">
        <v>0.39205899999999999</v>
      </c>
      <c r="AM381">
        <v>22.033069999999999</v>
      </c>
      <c r="AN381">
        <v>0</v>
      </c>
      <c r="AO381">
        <v>0</v>
      </c>
      <c r="AP381">
        <v>0.39089230000000003</v>
      </c>
      <c r="AQ381">
        <v>22.22353</v>
      </c>
      <c r="AR381">
        <v>0</v>
      </c>
      <c r="AS381">
        <v>0</v>
      </c>
      <c r="AT381">
        <v>0.38973370000000002</v>
      </c>
      <c r="AU381">
        <v>22.382470000000001</v>
      </c>
      <c r="AV381">
        <v>0</v>
      </c>
      <c r="AW381">
        <v>0</v>
      </c>
      <c r="AX381">
        <v>0.38854159999999999</v>
      </c>
      <c r="AY381">
        <v>22.437329999999999</v>
      </c>
      <c r="AZ381">
        <v>0</v>
      </c>
      <c r="BA381">
        <v>0</v>
      </c>
      <c r="BB381">
        <v>0.38730609999999999</v>
      </c>
      <c r="BC381">
        <v>22.55865</v>
      </c>
      <c r="BD381">
        <v>0</v>
      </c>
      <c r="BE381">
        <v>0</v>
      </c>
      <c r="BF381">
        <v>0.38606889999999999</v>
      </c>
      <c r="BG381">
        <v>22.465520000000001</v>
      </c>
      <c r="BH381">
        <v>0</v>
      </c>
      <c r="BI381">
        <v>0</v>
      </c>
      <c r="BJ381">
        <v>0.38484990000000002</v>
      </c>
      <c r="BK381">
        <v>22.32687</v>
      </c>
      <c r="BL381">
        <v>0</v>
      </c>
      <c r="BM381">
        <v>0</v>
      </c>
      <c r="BN381">
        <v>0.38361319999999999</v>
      </c>
      <c r="BO381">
        <v>22.230340000000002</v>
      </c>
      <c r="BP381">
        <v>0</v>
      </c>
      <c r="BQ381">
        <v>0</v>
      </c>
      <c r="BR381">
        <v>0.38230779999999998</v>
      </c>
      <c r="BS381">
        <v>22.14218</v>
      </c>
      <c r="BT381">
        <v>0</v>
      </c>
      <c r="BU381">
        <v>0</v>
      </c>
      <c r="BV381">
        <v>0.38095259999999997</v>
      </c>
      <c r="BW381">
        <v>21.982559999999999</v>
      </c>
      <c r="BX381">
        <v>0</v>
      </c>
      <c r="BY381">
        <v>0</v>
      </c>
      <c r="BZ381">
        <v>0.3797952</v>
      </c>
      <c r="CA381">
        <v>22.044750000000001</v>
      </c>
      <c r="CB381">
        <v>8.4958599999999998E-30</v>
      </c>
      <c r="CC381">
        <v>2.530945E-27</v>
      </c>
      <c r="CD381">
        <v>0.37867820000000002</v>
      </c>
      <c r="CE381">
        <v>21.950710000000001</v>
      </c>
      <c r="CF381" s="1">
        <v>3.4419170000000001E-23</v>
      </c>
      <c r="CG381" s="1">
        <v>9.5133829999999998E-21</v>
      </c>
      <c r="CH381">
        <v>0.37784970000000001</v>
      </c>
      <c r="CI381">
        <v>21.853950000000001</v>
      </c>
      <c r="CJ381" s="1">
        <v>5.5735070000000005E-16</v>
      </c>
      <c r="CK381" s="1">
        <v>1.543048E-13</v>
      </c>
      <c r="CL381">
        <v>0.37674570000000002</v>
      </c>
      <c r="CM381">
        <v>21.631219999999999</v>
      </c>
      <c r="CN381" s="1">
        <v>1.443099E-11</v>
      </c>
      <c r="CO381" s="1">
        <v>3.9635109999999996E-9</v>
      </c>
      <c r="CP381">
        <v>0.37558930000000001</v>
      </c>
      <c r="CQ381">
        <v>21.510400000000001</v>
      </c>
      <c r="CR381" s="1">
        <v>2.0463720000000001E-8</v>
      </c>
      <c r="CS381" s="1">
        <v>5.6827730000000004E-6</v>
      </c>
      <c r="CT381">
        <v>0.37441920000000001</v>
      </c>
      <c r="CU381">
        <v>21.378530000000001</v>
      </c>
      <c r="CV381" s="1">
        <v>5.7831340000000003E-6</v>
      </c>
      <c r="CW381" s="1">
        <v>1.62616E-3</v>
      </c>
      <c r="CX381">
        <v>0.3732994</v>
      </c>
      <c r="CY381">
        <v>21.157520000000002</v>
      </c>
      <c r="CZ381" s="1">
        <v>5.0795569999999995E-4</v>
      </c>
      <c r="DA381" s="1">
        <v>0.14441200000000001</v>
      </c>
      <c r="DB381">
        <v>0.37226049999999999</v>
      </c>
      <c r="DC381">
        <v>20.97045</v>
      </c>
      <c r="DD381" s="1">
        <v>1.7616799999999998E-2</v>
      </c>
      <c r="DE381" s="1">
        <v>5.066141</v>
      </c>
      <c r="DF381">
        <v>0.37120029999999998</v>
      </c>
      <c r="DG381">
        <v>20.995539999999998</v>
      </c>
      <c r="DH381" s="1">
        <v>0.2824507</v>
      </c>
      <c r="DI381" s="1">
        <v>82.053020000000004</v>
      </c>
      <c r="DJ381">
        <v>0.37029329999999999</v>
      </c>
      <c r="DK381">
        <v>20.988710000000001</v>
      </c>
      <c r="DL381" s="1">
        <v>2.340554</v>
      </c>
      <c r="DM381">
        <v>686.60550000000001</v>
      </c>
      <c r="DN381">
        <v>0.3691004</v>
      </c>
      <c r="DO381">
        <v>21.084040000000002</v>
      </c>
      <c r="DP381">
        <v>10.942030000000001</v>
      </c>
      <c r="DQ381">
        <v>3240.732</v>
      </c>
      <c r="DR381">
        <v>0.36798170000000002</v>
      </c>
      <c r="DS381">
        <v>20.862680000000001</v>
      </c>
      <c r="DT381">
        <v>30.942270000000001</v>
      </c>
      <c r="DU381">
        <v>9248.7160000000003</v>
      </c>
      <c r="DV381">
        <v>0.3666161</v>
      </c>
      <c r="DW381">
        <v>20.64228</v>
      </c>
      <c r="DX381">
        <v>56.274059999999999</v>
      </c>
      <c r="DY381">
        <v>16972.28</v>
      </c>
      <c r="DZ381">
        <v>0.36515340000000002</v>
      </c>
      <c r="EA381">
        <v>20.524339999999999</v>
      </c>
      <c r="EB381">
        <v>69.538989999999998</v>
      </c>
      <c r="EC381">
        <v>21159.24</v>
      </c>
      <c r="ED381">
        <v>0.36366379999999998</v>
      </c>
      <c r="EE381">
        <v>20.472840000000001</v>
      </c>
      <c r="EF381">
        <v>61.197870000000002</v>
      </c>
      <c r="EG381">
        <v>18776.86</v>
      </c>
      <c r="EH381">
        <v>0.3622088</v>
      </c>
      <c r="EI381">
        <v>20.803509999999999</v>
      </c>
      <c r="EJ381">
        <v>40.058280000000003</v>
      </c>
      <c r="EK381">
        <v>12385.76</v>
      </c>
      <c r="EL381">
        <v>0.3607805</v>
      </c>
      <c r="EM381">
        <v>20.990320000000001</v>
      </c>
      <c r="EN381">
        <v>20.19078</v>
      </c>
      <c r="EO381">
        <v>6289.4830000000002</v>
      </c>
      <c r="EP381">
        <v>0.35934339999999998</v>
      </c>
      <c r="EQ381">
        <v>20.988109999999999</v>
      </c>
      <c r="ER381">
        <v>8.0920129999999997</v>
      </c>
      <c r="ES381">
        <v>2537.799</v>
      </c>
      <c r="ET381">
        <v>0.35804910000000001</v>
      </c>
      <c r="EU381">
        <v>21.0718</v>
      </c>
      <c r="EV381">
        <v>2.6761439999999999</v>
      </c>
      <c r="EW381">
        <v>844.17319999999995</v>
      </c>
      <c r="EX381">
        <v>0.35668169999999999</v>
      </c>
      <c r="EY381">
        <v>20.954070000000002</v>
      </c>
      <c r="EZ381">
        <v>0.77265360000000005</v>
      </c>
      <c r="FA381">
        <v>244.75899999999999</v>
      </c>
      <c r="FB381">
        <v>0.35528910000000002</v>
      </c>
      <c r="FC381">
        <v>20.575050000000001</v>
      </c>
      <c r="FD381">
        <v>0.22364590000000001</v>
      </c>
      <c r="FE381">
        <v>70.861649999999997</v>
      </c>
      <c r="FF381">
        <v>0.35358539999999999</v>
      </c>
      <c r="FG381">
        <v>20.254729999999999</v>
      </c>
      <c r="FH381">
        <v>8.8515730000000001E-2</v>
      </c>
      <c r="FI381">
        <v>27.852399999999999</v>
      </c>
      <c r="FJ381">
        <v>0.3518404</v>
      </c>
      <c r="FK381">
        <v>20.088429999999999</v>
      </c>
      <c r="FL381">
        <v>5.8615769999999998E-2</v>
      </c>
      <c r="FM381">
        <v>18.327529999999999</v>
      </c>
      <c r="FN381">
        <v>0.35021160000000001</v>
      </c>
      <c r="FO381">
        <v>20.557089999999999</v>
      </c>
      <c r="FP381">
        <v>5.2454439999999998E-2</v>
      </c>
      <c r="FQ381">
        <v>16.401450000000001</v>
      </c>
      <c r="FR381">
        <v>0.34840450000000001</v>
      </c>
      <c r="FS381">
        <v>21.026489999999999</v>
      </c>
      <c r="FT381">
        <v>5.0779879999999999E-2</v>
      </c>
      <c r="FU381">
        <v>15.930630000000001</v>
      </c>
      <c r="FV381">
        <v>0.34656999999999999</v>
      </c>
      <c r="FW381">
        <v>21.562860000000001</v>
      </c>
      <c r="FX381" s="1">
        <v>4.9477359999999998E-2</v>
      </c>
      <c r="FY381">
        <v>15.585100000000001</v>
      </c>
      <c r="FZ381">
        <v>0.34489130000000001</v>
      </c>
      <c r="GA381">
        <v>22.038830000000001</v>
      </c>
      <c r="GB381" s="1">
        <v>4.7516419999999997E-2</v>
      </c>
      <c r="GC381">
        <v>15.03149</v>
      </c>
      <c r="GD381">
        <v>0.34365319999999999</v>
      </c>
      <c r="GE381">
        <v>22.01192</v>
      </c>
      <c r="GF381">
        <v>4.4808559999999997E-2</v>
      </c>
      <c r="GG381">
        <v>14.208690000000001</v>
      </c>
      <c r="GH381">
        <v>0.34201490000000001</v>
      </c>
      <c r="GI381">
        <v>21.761559999999999</v>
      </c>
      <c r="GJ381" s="1">
        <v>4.1579159999999997E-2</v>
      </c>
      <c r="GK381" s="1">
        <v>13.23321</v>
      </c>
      <c r="GL381">
        <v>0.34087099999999998</v>
      </c>
      <c r="GM381">
        <v>21.574919999999999</v>
      </c>
      <c r="GN381" s="1">
        <v>3.8236649999999997E-2</v>
      </c>
      <c r="GO381">
        <v>12.19595</v>
      </c>
      <c r="GP381">
        <v>0.34004079999999998</v>
      </c>
      <c r="GQ381">
        <v>21.42144</v>
      </c>
      <c r="GR381" s="1">
        <v>3.4946860000000003E-2</v>
      </c>
      <c r="GS381" s="1">
        <v>11.160299999999999</v>
      </c>
      <c r="GT381">
        <v>0.33928530000000001</v>
      </c>
      <c r="GU381">
        <v>21.853339999999999</v>
      </c>
      <c r="GV381" s="1">
        <v>3.1901789999999999E-2</v>
      </c>
      <c r="GW381" s="1">
        <v>10.197150000000001</v>
      </c>
      <c r="GX381">
        <v>0.33857429999999999</v>
      </c>
      <c r="GY381">
        <v>22.211069999999999</v>
      </c>
      <c r="GZ381" s="1">
        <v>2.903853E-2</v>
      </c>
      <c r="HA381" s="1">
        <v>9.2914119999999993</v>
      </c>
      <c r="HB381">
        <v>0.33789019999999997</v>
      </c>
      <c r="HC381">
        <v>22.747050000000002</v>
      </c>
      <c r="HD381" s="1">
        <v>2.653585E-2</v>
      </c>
      <c r="HE381" s="1">
        <v>8.4983129999999996</v>
      </c>
      <c r="HF381">
        <v>0.33731299999999997</v>
      </c>
      <c r="HG381">
        <v>23.093730000000001</v>
      </c>
      <c r="HH381" s="1">
        <v>2.413123E-2</v>
      </c>
      <c r="HI381" s="1">
        <v>7.7336510000000001</v>
      </c>
      <c r="HJ381">
        <v>0.33696890000000002</v>
      </c>
      <c r="HK381">
        <v>23.094429999999999</v>
      </c>
      <c r="HL381" s="1">
        <v>2.1943649999999999E-2</v>
      </c>
      <c r="HM381" s="1">
        <v>7.0313699999999999</v>
      </c>
      <c r="HN381">
        <v>0.33655600000000002</v>
      </c>
      <c r="HO381">
        <v>22.919730000000001</v>
      </c>
      <c r="HP381" s="1">
        <v>1.9946510000000001E-2</v>
      </c>
      <c r="HQ381" s="1">
        <v>6.392207</v>
      </c>
      <c r="HR381">
        <v>0.33598650000000002</v>
      </c>
      <c r="HS381">
        <v>22.818549999999998</v>
      </c>
      <c r="HT381" s="1">
        <v>1.8151629999999998E-2</v>
      </c>
      <c r="HU381" s="1">
        <v>5.8184589999999998</v>
      </c>
      <c r="HV381">
        <v>0.33571590000000001</v>
      </c>
      <c r="HW381">
        <v>22.69603</v>
      </c>
      <c r="HX381" s="1">
        <v>1.6499929999999999E-2</v>
      </c>
      <c r="HY381" s="1">
        <v>5.2860779999999998</v>
      </c>
      <c r="HZ381">
        <v>0.33570129999999998</v>
      </c>
      <c r="IA381">
        <v>22.929480000000002</v>
      </c>
      <c r="IB381" s="1">
        <v>1.5021380000000001E-2</v>
      </c>
      <c r="IC381" s="1">
        <v>4.8066170000000001</v>
      </c>
      <c r="ID381">
        <v>0.33590209999999998</v>
      </c>
      <c r="IE381">
        <v>22.64443</v>
      </c>
      <c r="IF381" s="1">
        <v>1.370733E-2</v>
      </c>
      <c r="IG381" s="1">
        <v>4.3795159999999997</v>
      </c>
      <c r="IH381">
        <v>0.33628000000000002</v>
      </c>
      <c r="II381">
        <v>22.834320000000002</v>
      </c>
      <c r="IJ381" s="1">
        <v>1.2502040000000001E-2</v>
      </c>
      <c r="IK381" s="1">
        <v>3.9877889999999998</v>
      </c>
      <c r="IL381">
        <v>0.3366652</v>
      </c>
      <c r="IM381">
        <v>22.924150000000001</v>
      </c>
      <c r="IN381" s="1">
        <v>1.1391719999999999E-2</v>
      </c>
      <c r="IO381" s="1">
        <v>3.627548</v>
      </c>
      <c r="IP381">
        <v>0.33716230000000003</v>
      </c>
      <c r="IQ381">
        <v>22.906099999999999</v>
      </c>
      <c r="IR381" s="1">
        <v>1.0373469999999999E-2</v>
      </c>
      <c r="IS381" s="1">
        <v>3.2974749999999999</v>
      </c>
      <c r="IT381">
        <v>0.33786769999999999</v>
      </c>
      <c r="IU381">
        <v>22.760819999999999</v>
      </c>
      <c r="IV381" s="1">
        <v>9.4143349999999994E-3</v>
      </c>
      <c r="IW381" s="1">
        <v>2.9870990000000002</v>
      </c>
      <c r="IX381">
        <v>0.3386575</v>
      </c>
      <c r="IY381">
        <v>22.598469999999999</v>
      </c>
      <c r="IZ381" s="1">
        <v>8.5449020000000001E-3</v>
      </c>
      <c r="JA381" s="1">
        <v>2.704396</v>
      </c>
      <c r="JB381">
        <v>0.33945930000000002</v>
      </c>
      <c r="JC381">
        <v>22.705549999999999</v>
      </c>
      <c r="JD381" s="1">
        <v>7.7853569999999997E-3</v>
      </c>
      <c r="JE381" s="1">
        <v>2.458504</v>
      </c>
      <c r="JF381">
        <v>0.33995560000000002</v>
      </c>
      <c r="JG381">
        <v>23.419129999999999</v>
      </c>
      <c r="JH381" s="1">
        <v>7.0921659999999996E-3</v>
      </c>
      <c r="JI381" s="1">
        <v>2.2368229999999998</v>
      </c>
      <c r="JJ381">
        <v>0.3406439</v>
      </c>
      <c r="JK381">
        <v>24.168399999999998</v>
      </c>
      <c r="JL381" s="1">
        <v>6.4624449999999998E-3</v>
      </c>
      <c r="JM381" s="1">
        <v>2.0345580000000001</v>
      </c>
      <c r="JN381">
        <v>0.34136529999999998</v>
      </c>
      <c r="JO381">
        <v>24.99924</v>
      </c>
      <c r="JP381" s="1">
        <v>5.8836879999999998E-3</v>
      </c>
      <c r="JQ381" s="1">
        <v>1.8491070000000001</v>
      </c>
      <c r="JR381">
        <v>0.34193430000000002</v>
      </c>
      <c r="JS381">
        <v>25.725190000000001</v>
      </c>
      <c r="JT381" s="1">
        <v>5.3565720000000004E-3</v>
      </c>
      <c r="JU381" s="1">
        <v>1.681397</v>
      </c>
      <c r="JV381">
        <v>0.34240609999999999</v>
      </c>
      <c r="JW381">
        <v>25.993929999999999</v>
      </c>
      <c r="JX381" s="1">
        <v>4.8743440000000001E-3</v>
      </c>
      <c r="JY381" s="1">
        <v>1.528991</v>
      </c>
      <c r="JZ381">
        <v>0.34279890000000002</v>
      </c>
      <c r="KA381">
        <v>25.945229999999999</v>
      </c>
      <c r="KB381" s="1">
        <v>4.42473E-3</v>
      </c>
      <c r="KC381" s="1">
        <v>1.3875169999999999</v>
      </c>
      <c r="KD381">
        <v>0.34319460000000002</v>
      </c>
      <c r="KE381">
        <v>25.917380000000001</v>
      </c>
      <c r="KF381" s="1">
        <v>3.9945579999999996E-3</v>
      </c>
      <c r="KG381" s="1">
        <v>1.2524660000000001</v>
      </c>
      <c r="KH381">
        <v>0.3437134</v>
      </c>
      <c r="KI381">
        <v>25.841049999999999</v>
      </c>
      <c r="KJ381" s="1">
        <v>3.5813989999999999E-3</v>
      </c>
      <c r="KK381" s="1">
        <v>1.1223030000000001</v>
      </c>
      <c r="KL381">
        <v>0.34411140000000001</v>
      </c>
      <c r="KM381">
        <v>26.075019999999999</v>
      </c>
      <c r="KN381" s="1">
        <v>3.1828210000000002E-3</v>
      </c>
      <c r="KO381" s="1">
        <v>0.99742850000000005</v>
      </c>
      <c r="KP381">
        <v>0.34437990000000002</v>
      </c>
      <c r="KQ381">
        <v>26.075869999999998</v>
      </c>
      <c r="KR381" s="1">
        <v>2.8084410000000001E-3</v>
      </c>
      <c r="KS381" s="1">
        <v>0.88043950000000004</v>
      </c>
      <c r="KT381">
        <v>0.34451939999999998</v>
      </c>
      <c r="KU381">
        <v>25.82114</v>
      </c>
      <c r="KV381" s="1">
        <v>2.466555E-3</v>
      </c>
      <c r="KW381" s="1">
        <v>0.77394490000000005</v>
      </c>
      <c r="KX381">
        <v>0.34453539999999999</v>
      </c>
      <c r="KY381">
        <v>25.438140000000001</v>
      </c>
      <c r="KZ381" s="1">
        <v>2.1655279999999999E-3</v>
      </c>
      <c r="LA381" s="1">
        <v>0.68031450000000004</v>
      </c>
      <c r="LB381">
        <v>0.34436630000000001</v>
      </c>
      <c r="LC381">
        <v>24.905349999999999</v>
      </c>
      <c r="LD381" s="1">
        <v>1.9064959999999999E-3</v>
      </c>
      <c r="LE381" s="1">
        <v>0.60010620000000003</v>
      </c>
      <c r="LF381">
        <v>0.34405439999999998</v>
      </c>
      <c r="LG381">
        <v>24.525729999999999</v>
      </c>
      <c r="LH381" s="1">
        <v>1.684367E-3</v>
      </c>
      <c r="LI381" s="1">
        <v>0.53150149999999996</v>
      </c>
      <c r="LJ381">
        <v>0.34373579999999998</v>
      </c>
      <c r="LK381">
        <v>24.221990000000002</v>
      </c>
      <c r="LL381" s="1">
        <v>1.490489E-3</v>
      </c>
      <c r="LM381" s="1">
        <v>0.47157310000000002</v>
      </c>
      <c r="LN381">
        <v>0.34340749999999998</v>
      </c>
      <c r="LO381">
        <v>24.154029999999999</v>
      </c>
      <c r="LP381" s="1">
        <v>1.316968E-3</v>
      </c>
      <c r="LQ381" s="1">
        <v>0.41780390000000001</v>
      </c>
      <c r="LR381">
        <v>0.34306120000000001</v>
      </c>
      <c r="LS381">
        <v>24.66798</v>
      </c>
      <c r="LT381" s="1">
        <v>1.157085E-3</v>
      </c>
      <c r="LU381" s="1">
        <v>0.36816260000000001</v>
      </c>
      <c r="LV381">
        <v>0.34271180000000001</v>
      </c>
      <c r="LW381">
        <v>25.28603</v>
      </c>
      <c r="LX381" s="1">
        <v>1.0103460000000001E-3</v>
      </c>
      <c r="LY381" s="1">
        <v>0.32245249999999998</v>
      </c>
      <c r="LZ381">
        <v>0.34253729999999999</v>
      </c>
      <c r="MA381">
        <v>26.055630000000001</v>
      </c>
      <c r="MB381" s="1">
        <v>8.7900119999999998E-4</v>
      </c>
      <c r="MC381" s="1">
        <v>0.2811998</v>
      </c>
      <c r="MD381">
        <v>0.3424295</v>
      </c>
      <c r="ME381">
        <v>26.653089999999999</v>
      </c>
      <c r="MF381" s="1">
        <v>7.6593379999999995E-4</v>
      </c>
      <c r="MG381" s="1">
        <v>0.24549969999999999</v>
      </c>
      <c r="MH381">
        <v>0.34237240000000002</v>
      </c>
      <c r="MI381">
        <v>26.937919999999998</v>
      </c>
      <c r="MJ381" s="1">
        <v>6.727139E-4</v>
      </c>
      <c r="MK381" s="1">
        <v>0.21594430000000001</v>
      </c>
      <c r="ML381">
        <v>0.34230690000000003</v>
      </c>
      <c r="MM381">
        <v>26.779620000000001</v>
      </c>
      <c r="MN381" s="1">
        <v>5.983408E-4</v>
      </c>
      <c r="MO381" s="1">
        <v>0.19233339999999999</v>
      </c>
      <c r="MP381">
        <v>0.34231080000000003</v>
      </c>
      <c r="MQ381">
        <v>26.636700000000001</v>
      </c>
      <c r="MR381" s="1">
        <v>5.3985290000000004E-4</v>
      </c>
      <c r="MS381" s="1">
        <v>0.17371780000000001</v>
      </c>
      <c r="MT381">
        <v>0.34231679999999998</v>
      </c>
      <c r="MU381">
        <v>26.497409999999999</v>
      </c>
      <c r="MV381" s="1">
        <v>4.9276820000000005E-4</v>
      </c>
      <c r="MW381" s="1">
        <v>0.15870980000000001</v>
      </c>
      <c r="MX381">
        <v>0.34230490000000002</v>
      </c>
      <c r="MY381">
        <v>26.722639999999998</v>
      </c>
      <c r="MZ381" s="1">
        <v>4.5327360000000001E-4</v>
      </c>
      <c r="NA381" s="1">
        <v>0.14613709999999999</v>
      </c>
      <c r="NB381">
        <v>0.3422597</v>
      </c>
      <c r="NC381">
        <v>27.049520000000001</v>
      </c>
      <c r="ND381" s="1">
        <v>4.187145E-4</v>
      </c>
      <c r="NE381" s="1">
        <v>0.13513539999999999</v>
      </c>
      <c r="NF381">
        <v>0.3422597</v>
      </c>
      <c r="NG381">
        <v>27.049520000000001</v>
      </c>
      <c r="NH381" s="1">
        <v>4.187145E-4</v>
      </c>
      <c r="NI381" s="1">
        <v>0.13513539999999999</v>
      </c>
      <c r="NJ381">
        <v>0.3422597</v>
      </c>
      <c r="NK381">
        <v>27.049520000000001</v>
      </c>
      <c r="NL381" s="1">
        <v>4.187145E-4</v>
      </c>
      <c r="NM381" s="1">
        <v>0.13513539999999999</v>
      </c>
      <c r="NN381">
        <v>0.3422597</v>
      </c>
      <c r="NO381">
        <v>27.049520000000001</v>
      </c>
      <c r="NP381" s="1">
        <v>4.187145E-4</v>
      </c>
      <c r="NQ381" s="1">
        <v>0.13513539999999999</v>
      </c>
      <c r="NR381">
        <v>0.3422597</v>
      </c>
      <c r="NS381">
        <v>27.049520000000001</v>
      </c>
      <c r="NT381" s="1">
        <v>4.187145E-4</v>
      </c>
      <c r="NU381" s="1">
        <v>0.13513539999999999</v>
      </c>
      <c r="NV381">
        <v>0.3422597</v>
      </c>
      <c r="NW381">
        <v>27.049520000000001</v>
      </c>
      <c r="NX381" s="1">
        <v>4.187145E-4</v>
      </c>
      <c r="NY381" s="1">
        <v>0.13513539999999999</v>
      </c>
      <c r="NZ381">
        <v>0.3422597</v>
      </c>
      <c r="OA381">
        <v>27.049520000000001</v>
      </c>
      <c r="OB381" s="1">
        <v>4.187145E-4</v>
      </c>
      <c r="OC381" s="1">
        <v>0.13513539999999999</v>
      </c>
      <c r="OD381">
        <v>0.3422597</v>
      </c>
      <c r="OE381">
        <v>27.049520000000001</v>
      </c>
      <c r="OF381" s="1">
        <v>4.187145E-4</v>
      </c>
      <c r="OG381" s="1">
        <v>0.13513539999999999</v>
      </c>
      <c r="OH381">
        <v>0.3422597</v>
      </c>
      <c r="OI381">
        <v>27.049520000000001</v>
      </c>
      <c r="OJ381" s="1">
        <v>4.187145E-4</v>
      </c>
      <c r="OK381" s="1">
        <v>0.13513539999999999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1.035752</v>
      </c>
      <c r="G382">
        <v>21.066079999999999</v>
      </c>
      <c r="H382">
        <v>0</v>
      </c>
      <c r="I382">
        <v>0</v>
      </c>
      <c r="J382">
        <v>1.033123</v>
      </c>
      <c r="K382">
        <v>21.505330000000001</v>
      </c>
      <c r="L382">
        <v>0</v>
      </c>
      <c r="M382">
        <v>0</v>
      </c>
      <c r="N382">
        <v>1.0298389999999999</v>
      </c>
      <c r="O382">
        <v>21.804020000000001</v>
      </c>
      <c r="P382">
        <v>0</v>
      </c>
      <c r="Q382">
        <v>0</v>
      </c>
      <c r="R382">
        <v>1.0264599999999999</v>
      </c>
      <c r="S382">
        <v>22.034420000000001</v>
      </c>
      <c r="T382">
        <v>0</v>
      </c>
      <c r="U382">
        <v>0</v>
      </c>
      <c r="V382">
        <v>1.0229330000000001</v>
      </c>
      <c r="W382">
        <v>22.339099999999998</v>
      </c>
      <c r="X382">
        <v>0</v>
      </c>
      <c r="Y382">
        <v>0</v>
      </c>
      <c r="Z382">
        <v>1.0192969999999999</v>
      </c>
      <c r="AA382">
        <v>22.427510000000002</v>
      </c>
      <c r="AB382">
        <v>0</v>
      </c>
      <c r="AC382">
        <v>0</v>
      </c>
      <c r="AD382">
        <v>1.0156970000000001</v>
      </c>
      <c r="AE382">
        <v>22.19577</v>
      </c>
      <c r="AF382">
        <v>0</v>
      </c>
      <c r="AG382">
        <v>0</v>
      </c>
      <c r="AH382">
        <v>1.011978</v>
      </c>
      <c r="AI382">
        <v>22.11411</v>
      </c>
      <c r="AJ382">
        <v>0</v>
      </c>
      <c r="AK382">
        <v>0</v>
      </c>
      <c r="AL382">
        <v>1.008389</v>
      </c>
      <c r="AM382">
        <v>22.025390000000002</v>
      </c>
      <c r="AN382">
        <v>0</v>
      </c>
      <c r="AO382">
        <v>0</v>
      </c>
      <c r="AP382">
        <v>1.004677</v>
      </c>
      <c r="AQ382">
        <v>22.230589999999999</v>
      </c>
      <c r="AR382">
        <v>0</v>
      </c>
      <c r="AS382">
        <v>0</v>
      </c>
      <c r="AT382">
        <v>1.0009650000000001</v>
      </c>
      <c r="AU382">
        <v>22.39724</v>
      </c>
      <c r="AV382">
        <v>0</v>
      </c>
      <c r="AW382">
        <v>0</v>
      </c>
      <c r="AX382">
        <v>0.99713269999999998</v>
      </c>
      <c r="AY382">
        <v>22.449670000000001</v>
      </c>
      <c r="AZ382">
        <v>0</v>
      </c>
      <c r="BA382">
        <v>0</v>
      </c>
      <c r="BB382">
        <v>0.9931837</v>
      </c>
      <c r="BC382">
        <v>22.562950000000001</v>
      </c>
      <c r="BD382">
        <v>0</v>
      </c>
      <c r="BE382">
        <v>0</v>
      </c>
      <c r="BF382">
        <v>0.98926499999999995</v>
      </c>
      <c r="BG382">
        <v>22.456579999999999</v>
      </c>
      <c r="BH382">
        <v>0</v>
      </c>
      <c r="BI382">
        <v>0</v>
      </c>
      <c r="BJ382">
        <v>0.98538840000000005</v>
      </c>
      <c r="BK382">
        <v>22.308319999999998</v>
      </c>
      <c r="BL382">
        <v>0</v>
      </c>
      <c r="BM382">
        <v>0</v>
      </c>
      <c r="BN382">
        <v>0.98143329999999995</v>
      </c>
      <c r="BO382">
        <v>22.212140000000002</v>
      </c>
      <c r="BP382">
        <v>0</v>
      </c>
      <c r="BQ382">
        <v>0</v>
      </c>
      <c r="BR382">
        <v>0.97732200000000002</v>
      </c>
      <c r="BS382">
        <v>22.132739999999998</v>
      </c>
      <c r="BT382">
        <v>0</v>
      </c>
      <c r="BU382">
        <v>0</v>
      </c>
      <c r="BV382">
        <v>0.97312100000000001</v>
      </c>
      <c r="BW382">
        <v>21.983930000000001</v>
      </c>
      <c r="BX382">
        <v>0</v>
      </c>
      <c r="BY382">
        <v>0</v>
      </c>
      <c r="BZ382">
        <v>0.96947039999999995</v>
      </c>
      <c r="CA382">
        <v>22.05237</v>
      </c>
      <c r="CB382">
        <v>4.600226E-30</v>
      </c>
      <c r="CC382">
        <v>6.953247E-28</v>
      </c>
      <c r="CD382">
        <v>0.96592219999999995</v>
      </c>
      <c r="CE382">
        <v>21.955570000000002</v>
      </c>
      <c r="CF382" s="1">
        <v>2.5833830000000001E-23</v>
      </c>
      <c r="CG382" s="1">
        <v>5.1383860000000002E-21</v>
      </c>
      <c r="CH382">
        <v>0.96251540000000002</v>
      </c>
      <c r="CI382">
        <v>21.860299999999999</v>
      </c>
      <c r="CJ382" s="1">
        <v>3.6924680000000002E-16</v>
      </c>
      <c r="CK382" s="1">
        <v>6.6411770000000001E-14</v>
      </c>
      <c r="CL382">
        <v>0.95829299999999995</v>
      </c>
      <c r="CM382">
        <v>21.62359</v>
      </c>
      <c r="CN382" s="1">
        <v>1.0512420000000001E-11</v>
      </c>
      <c r="CO382" s="1">
        <v>2.0703039999999998E-9</v>
      </c>
      <c r="CP382">
        <v>0.95392220000000005</v>
      </c>
      <c r="CQ382">
        <v>21.49671</v>
      </c>
      <c r="CR382" s="1">
        <v>1.576251E-8</v>
      </c>
      <c r="CS382" s="1">
        <v>3.2571219999999999E-6</v>
      </c>
      <c r="CT382">
        <v>0.94955089999999998</v>
      </c>
      <c r="CU382">
        <v>21.3628</v>
      </c>
      <c r="CV382" s="1">
        <v>4.653746E-6</v>
      </c>
      <c r="CW382" s="1">
        <v>9.9682729999999993E-4</v>
      </c>
      <c r="CX382">
        <v>0.94529209999999997</v>
      </c>
      <c r="CY382">
        <v>21.147780000000001</v>
      </c>
      <c r="CZ382" s="1">
        <v>4.2413960000000001E-4</v>
      </c>
      <c r="DA382" s="1">
        <v>9.3470750000000005E-2</v>
      </c>
      <c r="DB382">
        <v>0.94127700000000003</v>
      </c>
      <c r="DC382">
        <v>20.96537</v>
      </c>
      <c r="DD382" s="1">
        <v>1.519851E-2</v>
      </c>
      <c r="DE382" s="1">
        <v>3.4361250000000001</v>
      </c>
      <c r="DF382">
        <v>0.93720289999999995</v>
      </c>
      <c r="DG382">
        <v>20.994700000000002</v>
      </c>
      <c r="DH382" s="1">
        <v>0.25098779999999998</v>
      </c>
      <c r="DI382" s="1">
        <v>58.010210000000001</v>
      </c>
      <c r="DJ382">
        <v>0.93344720000000003</v>
      </c>
      <c r="DK382">
        <v>20.990629999999999</v>
      </c>
      <c r="DL382" s="1">
        <v>2.1367530000000001</v>
      </c>
      <c r="DM382">
        <v>503.91370000000001</v>
      </c>
      <c r="DN382">
        <v>0.92891690000000005</v>
      </c>
      <c r="DO382">
        <v>21.08493</v>
      </c>
      <c r="DP382" s="1">
        <v>10.240500000000001</v>
      </c>
      <c r="DQ382">
        <v>2460.9090000000001</v>
      </c>
      <c r="DR382">
        <v>0.92458960000000001</v>
      </c>
      <c r="DS382">
        <v>20.864360000000001</v>
      </c>
      <c r="DT382">
        <v>29.6371</v>
      </c>
      <c r="DU382">
        <v>7248.6679999999997</v>
      </c>
      <c r="DV382">
        <v>0.91951260000000001</v>
      </c>
      <c r="DW382">
        <v>20.634229999999999</v>
      </c>
      <c r="DX382">
        <v>55.054969999999997</v>
      </c>
      <c r="DY382">
        <v>13689.46</v>
      </c>
      <c r="DZ382">
        <v>0.91413719999999998</v>
      </c>
      <c r="EA382">
        <v>20.51202</v>
      </c>
      <c r="EB382">
        <v>69.368759999999995</v>
      </c>
      <c r="EC382">
        <v>17521.36</v>
      </c>
      <c r="ED382">
        <v>0.90858450000000002</v>
      </c>
      <c r="EE382">
        <v>20.456939999999999</v>
      </c>
      <c r="EF382">
        <v>62.139290000000003</v>
      </c>
      <c r="EG382">
        <v>15926.49</v>
      </c>
      <c r="EH382">
        <v>0.90313019999999999</v>
      </c>
      <c r="EI382">
        <v>20.791419999999999</v>
      </c>
      <c r="EJ382">
        <v>41.335979999999999</v>
      </c>
      <c r="EK382">
        <v>10737.56</v>
      </c>
      <c r="EL382">
        <v>0.89777929999999995</v>
      </c>
      <c r="EM382">
        <v>20.993760000000002</v>
      </c>
      <c r="EN382">
        <v>21.149329999999999</v>
      </c>
      <c r="EO382">
        <v>5563.973</v>
      </c>
      <c r="EP382">
        <v>0.89243629999999996</v>
      </c>
      <c r="EQ382">
        <v>20.996649999999999</v>
      </c>
      <c r="ER382">
        <v>8.5917309999999993</v>
      </c>
      <c r="ES382">
        <v>2286.4029999999998</v>
      </c>
      <c r="ET382">
        <v>0.88724550000000002</v>
      </c>
      <c r="EU382">
        <v>21.081980000000001</v>
      </c>
      <c r="EV382">
        <v>2.8742299999999998</v>
      </c>
      <c r="EW382">
        <v>772.50810000000001</v>
      </c>
      <c r="EX382">
        <v>0.8815558</v>
      </c>
      <c r="EY382">
        <v>20.959900000000001</v>
      </c>
      <c r="EZ382">
        <v>0.83564530000000004</v>
      </c>
      <c r="FA382">
        <v>226.2345</v>
      </c>
      <c r="FB382">
        <v>0.87551089999999998</v>
      </c>
      <c r="FC382">
        <v>20.569220000000001</v>
      </c>
      <c r="FD382">
        <v>0.2404318</v>
      </c>
      <c r="FE382">
        <v>65.091189999999997</v>
      </c>
      <c r="FF382">
        <v>0.86843139999999996</v>
      </c>
      <c r="FG382">
        <v>20.246169999999999</v>
      </c>
      <c r="FH382">
        <v>9.2489859999999993E-2</v>
      </c>
      <c r="FI382">
        <v>24.696339999999999</v>
      </c>
      <c r="FJ382">
        <v>0.86073429999999995</v>
      </c>
      <c r="FK382">
        <v>20.071909999999999</v>
      </c>
      <c r="FL382">
        <v>5.9540269999999999E-2</v>
      </c>
      <c r="FM382">
        <v>15.676030000000001</v>
      </c>
      <c r="FN382">
        <v>0.85242890000000004</v>
      </c>
      <c r="FO382">
        <v>20.544899999999998</v>
      </c>
      <c r="FP382">
        <v>5.273452E-2</v>
      </c>
      <c r="FQ382">
        <v>13.8537</v>
      </c>
      <c r="FR382">
        <v>0.84341500000000003</v>
      </c>
      <c r="FS382">
        <v>21.023099999999999</v>
      </c>
      <c r="FT382">
        <v>5.095396E-2</v>
      </c>
      <c r="FU382">
        <v>13.44781</v>
      </c>
      <c r="FV382">
        <v>0.83433690000000005</v>
      </c>
      <c r="FW382">
        <v>21.554939999999998</v>
      </c>
      <c r="FX382" s="1">
        <v>4.9648770000000002E-2</v>
      </c>
      <c r="FY382">
        <v>13.185549999999999</v>
      </c>
      <c r="FZ382">
        <v>0.82563750000000002</v>
      </c>
      <c r="GA382">
        <v>22.03763</v>
      </c>
      <c r="GB382" s="1">
        <v>4.776014E-2</v>
      </c>
      <c r="GC382">
        <v>12.76426</v>
      </c>
      <c r="GD382">
        <v>0.81802819999999998</v>
      </c>
      <c r="GE382">
        <v>22.015129999999999</v>
      </c>
      <c r="GF382" s="1">
        <v>4.5088980000000001E-2</v>
      </c>
      <c r="GG382">
        <v>12.10835</v>
      </c>
      <c r="GH382">
        <v>0.8094287</v>
      </c>
      <c r="GI382">
        <v>21.747499999999999</v>
      </c>
      <c r="GJ382" s="1">
        <v>4.1867090000000003E-2</v>
      </c>
      <c r="GK382" s="1">
        <v>11.31184</v>
      </c>
      <c r="GL382">
        <v>0.80225469999999999</v>
      </c>
      <c r="GM382">
        <v>21.567139999999998</v>
      </c>
      <c r="GN382" s="1">
        <v>3.8528890000000003E-2</v>
      </c>
      <c r="GO382" s="1">
        <v>10.4542</v>
      </c>
      <c r="GP382">
        <v>0.79567220000000005</v>
      </c>
      <c r="GQ382">
        <v>21.409800000000001</v>
      </c>
      <c r="GR382" s="1">
        <v>3.5227910000000001E-2</v>
      </c>
      <c r="GS382" s="1">
        <v>9.5885580000000008</v>
      </c>
      <c r="GT382">
        <v>0.78894509999999995</v>
      </c>
      <c r="GU382">
        <v>21.856169999999999</v>
      </c>
      <c r="GV382" s="1">
        <v>3.2165150000000003E-2</v>
      </c>
      <c r="GW382" s="1">
        <v>8.7822429999999994</v>
      </c>
      <c r="GX382">
        <v>0.78230549999999999</v>
      </c>
      <c r="GY382">
        <v>22.222549999999998</v>
      </c>
      <c r="GZ382" s="1">
        <v>2.9281669999999999E-2</v>
      </c>
      <c r="HA382" s="1">
        <v>8.0208999999999993</v>
      </c>
      <c r="HB382">
        <v>0.77559959999999994</v>
      </c>
      <c r="HC382">
        <v>22.7529</v>
      </c>
      <c r="HD382" s="1">
        <v>2.6755230000000001E-2</v>
      </c>
      <c r="HE382" s="1">
        <v>7.352182</v>
      </c>
      <c r="HF382">
        <v>0.76910409999999996</v>
      </c>
      <c r="HG382">
        <v>23.09947</v>
      </c>
      <c r="HH382" s="1">
        <v>2.4335240000000001E-2</v>
      </c>
      <c r="HI382" s="1">
        <v>6.7082280000000001</v>
      </c>
      <c r="HJ382">
        <v>0.76326380000000005</v>
      </c>
      <c r="HK382">
        <v>23.09196</v>
      </c>
      <c r="HL382" s="1">
        <v>2.212944E-2</v>
      </c>
      <c r="HM382" s="1">
        <v>6.1129920000000002</v>
      </c>
      <c r="HN382">
        <v>0.7573472</v>
      </c>
      <c r="HO382">
        <v>22.898630000000001</v>
      </c>
      <c r="HP382" s="1">
        <v>2.0113249999999999E-2</v>
      </c>
      <c r="HQ382" s="1">
        <v>5.5697580000000002</v>
      </c>
      <c r="HR382">
        <v>0.75132620000000006</v>
      </c>
      <c r="HS382">
        <v>22.799969999999998</v>
      </c>
      <c r="HT382" s="1">
        <v>1.8299510000000001E-2</v>
      </c>
      <c r="HU382" s="1">
        <v>5.0800520000000002</v>
      </c>
      <c r="HV382">
        <v>0.7462685</v>
      </c>
      <c r="HW382">
        <v>22.68853</v>
      </c>
      <c r="HX382" s="1">
        <v>1.6639580000000001E-2</v>
      </c>
      <c r="HY382" s="1">
        <v>4.6264669999999999</v>
      </c>
      <c r="HZ382">
        <v>0.74167360000000004</v>
      </c>
      <c r="IA382">
        <v>22.94059</v>
      </c>
      <c r="IB382" s="1">
        <v>1.514542E-2</v>
      </c>
      <c r="IC382" s="1">
        <v>4.2140409999999999</v>
      </c>
      <c r="ID382">
        <v>0.73747189999999996</v>
      </c>
      <c r="IE382">
        <v>22.66696</v>
      </c>
      <c r="IF382" s="1">
        <v>1.3820539999999999E-2</v>
      </c>
      <c r="IG382" s="1">
        <v>3.8474970000000002</v>
      </c>
      <c r="IH382">
        <v>0.7336106</v>
      </c>
      <c r="II382">
        <v>22.85294</v>
      </c>
      <c r="IJ382" s="1">
        <v>1.260525E-2</v>
      </c>
      <c r="IK382" s="1">
        <v>3.511056</v>
      </c>
      <c r="IL382">
        <v>0.72992069999999998</v>
      </c>
      <c r="IM382">
        <v>22.93948</v>
      </c>
      <c r="IN382" s="1">
        <v>1.148619E-2</v>
      </c>
      <c r="IO382" s="1">
        <v>3.2007020000000002</v>
      </c>
      <c r="IP382">
        <v>0.72648349999999995</v>
      </c>
      <c r="IQ382">
        <v>22.89902</v>
      </c>
      <c r="IR382" s="1">
        <v>1.0458749999999999E-2</v>
      </c>
      <c r="IS382" s="1">
        <v>2.9153039999999999</v>
      </c>
      <c r="IT382">
        <v>0.72359560000000001</v>
      </c>
      <c r="IU382">
        <v>22.765599999999999</v>
      </c>
      <c r="IV382" s="1">
        <v>9.4990679999999994E-3</v>
      </c>
      <c r="IW382" s="1">
        <v>2.6490860000000001</v>
      </c>
      <c r="IX382">
        <v>0.72114180000000005</v>
      </c>
      <c r="IY382">
        <v>22.576419999999999</v>
      </c>
      <c r="IZ382" s="1">
        <v>8.6134709999999993E-3</v>
      </c>
      <c r="JA382" s="1">
        <v>2.4001100000000002</v>
      </c>
      <c r="JB382">
        <v>0.71892500000000004</v>
      </c>
      <c r="JC382">
        <v>22.68309</v>
      </c>
      <c r="JD382" s="1">
        <v>7.8459059999999997E-3</v>
      </c>
      <c r="JE382" s="1">
        <v>2.1853419999999999</v>
      </c>
      <c r="JF382">
        <v>0.71641319999999997</v>
      </c>
      <c r="JG382">
        <v>23.412510000000001</v>
      </c>
      <c r="JH382" s="1">
        <v>7.1453350000000001E-3</v>
      </c>
      <c r="JI382" s="1">
        <v>1.9911179999999999</v>
      </c>
      <c r="JJ382">
        <v>0.71466470000000004</v>
      </c>
      <c r="JK382">
        <v>24.17051</v>
      </c>
      <c r="JL382" s="1">
        <v>6.5101530000000003E-3</v>
      </c>
      <c r="JM382" s="1">
        <v>1.813466</v>
      </c>
      <c r="JN382">
        <v>0.7132503</v>
      </c>
      <c r="JO382">
        <v>25.000080000000001</v>
      </c>
      <c r="JP382" s="1">
        <v>5.9270900000000003E-3</v>
      </c>
      <c r="JQ382" s="1">
        <v>1.6501429999999999</v>
      </c>
      <c r="JR382">
        <v>0.71157840000000006</v>
      </c>
      <c r="JS382">
        <v>25.727319999999999</v>
      </c>
      <c r="JT382" s="1">
        <v>5.3958590000000002E-3</v>
      </c>
      <c r="JU382" s="1">
        <v>1.5021340000000001</v>
      </c>
      <c r="JV382">
        <v>0.70967599999999997</v>
      </c>
      <c r="JW382">
        <v>25.98423</v>
      </c>
      <c r="JX382" s="1">
        <v>4.9100860000000001E-3</v>
      </c>
      <c r="JY382" s="1">
        <v>1.3676280000000001</v>
      </c>
      <c r="JZ382">
        <v>0.70769919999999997</v>
      </c>
      <c r="KA382">
        <v>25.919160000000002</v>
      </c>
      <c r="KB382" s="1">
        <v>4.4579260000000001E-3</v>
      </c>
      <c r="KC382" s="1">
        <v>1.242834</v>
      </c>
      <c r="KD382">
        <v>0.70576050000000001</v>
      </c>
      <c r="KE382">
        <v>25.89601</v>
      </c>
      <c r="KF382" s="1">
        <v>4.0258120000000001E-3</v>
      </c>
      <c r="KG382" s="1">
        <v>1.1236919999999999</v>
      </c>
      <c r="KH382">
        <v>0.70417830000000003</v>
      </c>
      <c r="KI382">
        <v>25.829889999999999</v>
      </c>
      <c r="KJ382" s="1">
        <v>3.6110040000000001E-3</v>
      </c>
      <c r="KK382" s="1">
        <v>1.0087520000000001</v>
      </c>
      <c r="KL382">
        <v>0.70251359999999996</v>
      </c>
      <c r="KM382">
        <v>26.082350000000002</v>
      </c>
      <c r="KN382" s="1">
        <v>3.210498E-3</v>
      </c>
      <c r="KO382" s="1">
        <v>0.89802280000000001</v>
      </c>
      <c r="KP382">
        <v>0.70065719999999998</v>
      </c>
      <c r="KQ382">
        <v>26.111129999999999</v>
      </c>
      <c r="KR382" s="1">
        <v>2.8338479999999999E-3</v>
      </c>
      <c r="KS382" s="1">
        <v>0.79391809999999996</v>
      </c>
      <c r="KT382">
        <v>0.69852440000000005</v>
      </c>
      <c r="KU382">
        <v>25.856349999999999</v>
      </c>
      <c r="KV382" s="1">
        <v>2.489439E-3</v>
      </c>
      <c r="KW382" s="1">
        <v>0.69880690000000001</v>
      </c>
      <c r="KX382">
        <v>0.69605930000000005</v>
      </c>
      <c r="KY382">
        <v>25.481169999999999</v>
      </c>
      <c r="KZ382" s="1">
        <v>2.1855109999999998E-3</v>
      </c>
      <c r="LA382" s="1">
        <v>0.61486730000000001</v>
      </c>
      <c r="LB382">
        <v>0.69316199999999994</v>
      </c>
      <c r="LC382">
        <v>24.930969999999999</v>
      </c>
      <c r="LD382" s="1">
        <v>1.9238059999999999E-3</v>
      </c>
      <c r="LE382" s="1">
        <v>0.54285410000000001</v>
      </c>
      <c r="LF382">
        <v>0.68987799999999999</v>
      </c>
      <c r="LG382">
        <v>24.532</v>
      </c>
      <c r="LH382" s="1">
        <v>1.6993780000000001E-3</v>
      </c>
      <c r="LI382" s="1">
        <v>0.48124430000000001</v>
      </c>
      <c r="LJ382">
        <v>0.68652369999999996</v>
      </c>
      <c r="LK382">
        <v>24.222709999999999</v>
      </c>
      <c r="LL382" s="1">
        <v>1.5038230000000001E-3</v>
      </c>
      <c r="LM382" s="1">
        <v>0.42751090000000003</v>
      </c>
      <c r="LN382">
        <v>0.68312410000000001</v>
      </c>
      <c r="LO382">
        <v>24.14818</v>
      </c>
      <c r="LP382" s="1">
        <v>1.3290590000000001E-3</v>
      </c>
      <c r="LQ382" s="1">
        <v>0.37936639999999999</v>
      </c>
      <c r="LR382">
        <v>0.67965580000000003</v>
      </c>
      <c r="LS382">
        <v>24.672149999999998</v>
      </c>
      <c r="LT382" s="1">
        <v>1.1681770000000001E-3</v>
      </c>
      <c r="LU382" s="1">
        <v>0.33491470000000001</v>
      </c>
      <c r="LV382">
        <v>0.67616880000000001</v>
      </c>
      <c r="LW382">
        <v>25.29495</v>
      </c>
      <c r="LX382" s="1">
        <v>1.020431E-3</v>
      </c>
      <c r="LY382" s="1">
        <v>0.29386899999999999</v>
      </c>
      <c r="LZ382">
        <v>0.67303930000000001</v>
      </c>
      <c r="MA382">
        <v>26.063829999999999</v>
      </c>
      <c r="MB382" s="1">
        <v>8.8788449999999998E-4</v>
      </c>
      <c r="MC382" s="1">
        <v>0.25667509999999999</v>
      </c>
      <c r="MD382">
        <v>0.67018330000000004</v>
      </c>
      <c r="ME382">
        <v>26.659649999999999</v>
      </c>
      <c r="MF382" s="1">
        <v>7.7348439999999998E-4</v>
      </c>
      <c r="MG382" s="1">
        <v>0.22430620000000001</v>
      </c>
      <c r="MH382">
        <v>0.66756990000000005</v>
      </c>
      <c r="MI382">
        <v>26.938379999999999</v>
      </c>
      <c r="MJ382" s="1">
        <v>6.7887679999999997E-4</v>
      </c>
      <c r="MK382" s="1">
        <v>0.1973751</v>
      </c>
      <c r="ML382">
        <v>0.66508679999999998</v>
      </c>
      <c r="MM382">
        <v>26.76615</v>
      </c>
      <c r="MN382" s="1">
        <v>6.0325699999999995E-4</v>
      </c>
      <c r="MO382" s="1">
        <v>0.17578050000000001</v>
      </c>
      <c r="MP382">
        <v>0.66280910000000004</v>
      </c>
      <c r="MQ382">
        <v>26.623159999999999</v>
      </c>
      <c r="MR382" s="1">
        <v>5.4379150000000002E-4</v>
      </c>
      <c r="MS382" s="1">
        <v>0.15876380000000001</v>
      </c>
      <c r="MT382">
        <v>0.66072889999999995</v>
      </c>
      <c r="MU382">
        <v>26.489419999999999</v>
      </c>
      <c r="MV382" s="1">
        <v>4.9603240000000001E-4</v>
      </c>
      <c r="MW382" s="1">
        <v>0.14506930000000001</v>
      </c>
      <c r="MX382">
        <v>0.65869500000000003</v>
      </c>
      <c r="MY382">
        <v>26.720590000000001</v>
      </c>
      <c r="MZ382" s="1">
        <v>4.560675E-4</v>
      </c>
      <c r="NA382" s="1">
        <v>0.13363430000000001</v>
      </c>
      <c r="NB382">
        <v>0.65673239999999999</v>
      </c>
      <c r="NC382">
        <v>27.072420000000001</v>
      </c>
      <c r="ND382" s="1">
        <v>4.2119690000000002E-4</v>
      </c>
      <c r="NE382" s="1">
        <v>0.1236488</v>
      </c>
      <c r="NF382">
        <v>0.65673239999999999</v>
      </c>
      <c r="NG382">
        <v>27.072420000000001</v>
      </c>
      <c r="NH382" s="1">
        <v>4.2119690000000002E-4</v>
      </c>
      <c r="NI382" s="1">
        <v>0.1236488</v>
      </c>
      <c r="NJ382">
        <v>0.65673239999999999</v>
      </c>
      <c r="NK382">
        <v>27.072420000000001</v>
      </c>
      <c r="NL382" s="1">
        <v>4.2119690000000002E-4</v>
      </c>
      <c r="NM382" s="1">
        <v>0.1236488</v>
      </c>
      <c r="NN382">
        <v>0.65673239999999999</v>
      </c>
      <c r="NO382">
        <v>27.072420000000001</v>
      </c>
      <c r="NP382" s="1">
        <v>4.2119690000000002E-4</v>
      </c>
      <c r="NQ382" s="1">
        <v>0.1236488</v>
      </c>
      <c r="NR382">
        <v>0.65673239999999999</v>
      </c>
      <c r="NS382">
        <v>27.072420000000001</v>
      </c>
      <c r="NT382" s="1">
        <v>4.2119690000000002E-4</v>
      </c>
      <c r="NU382" s="1">
        <v>0.1236488</v>
      </c>
      <c r="NV382">
        <v>0.65673239999999999</v>
      </c>
      <c r="NW382">
        <v>27.072420000000001</v>
      </c>
      <c r="NX382" s="1">
        <v>4.2119690000000002E-4</v>
      </c>
      <c r="NY382" s="1">
        <v>0.1236488</v>
      </c>
      <c r="NZ382">
        <v>0.65673239999999999</v>
      </c>
      <c r="OA382">
        <v>27.072420000000001</v>
      </c>
      <c r="OB382" s="1">
        <v>4.2119690000000002E-4</v>
      </c>
      <c r="OC382" s="1">
        <v>0.1236488</v>
      </c>
      <c r="OD382">
        <v>0.65673239999999999</v>
      </c>
      <c r="OE382">
        <v>27.072420000000001</v>
      </c>
      <c r="OF382" s="1">
        <v>4.2119690000000002E-4</v>
      </c>
      <c r="OG382" s="1">
        <v>0.1236488</v>
      </c>
      <c r="OH382">
        <v>0.65673239999999999</v>
      </c>
      <c r="OI382">
        <v>27.072420000000001</v>
      </c>
      <c r="OJ382" s="1">
        <v>4.2119690000000002E-4</v>
      </c>
      <c r="OK382" s="1">
        <v>0.1236488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0.82657340000000001</v>
      </c>
      <c r="G383">
        <v>21.041360000000001</v>
      </c>
      <c r="H383">
        <v>0</v>
      </c>
      <c r="I383">
        <v>0</v>
      </c>
      <c r="J383">
        <v>0.82438109999999998</v>
      </c>
      <c r="K383">
        <v>21.496269999999999</v>
      </c>
      <c r="L383">
        <v>0</v>
      </c>
      <c r="M383">
        <v>0</v>
      </c>
      <c r="N383">
        <v>0.82195249999999997</v>
      </c>
      <c r="O383">
        <v>21.801860000000001</v>
      </c>
      <c r="P383">
        <v>0</v>
      </c>
      <c r="Q383">
        <v>0</v>
      </c>
      <c r="R383">
        <v>0.81944720000000004</v>
      </c>
      <c r="S383">
        <v>22.03359</v>
      </c>
      <c r="T383">
        <v>0</v>
      </c>
      <c r="U383">
        <v>0</v>
      </c>
      <c r="V383">
        <v>0.81685099999999999</v>
      </c>
      <c r="W383">
        <v>22.330010000000001</v>
      </c>
      <c r="X383">
        <v>0</v>
      </c>
      <c r="Y383">
        <v>0</v>
      </c>
      <c r="Z383">
        <v>0.81416089999999997</v>
      </c>
      <c r="AA383">
        <v>22.407789999999999</v>
      </c>
      <c r="AB383">
        <v>0</v>
      </c>
      <c r="AC383">
        <v>0</v>
      </c>
      <c r="AD383">
        <v>0.81145690000000004</v>
      </c>
      <c r="AE383">
        <v>22.168839999999999</v>
      </c>
      <c r="AF383">
        <v>0</v>
      </c>
      <c r="AG383">
        <v>0</v>
      </c>
      <c r="AH383">
        <v>0.80870719999999996</v>
      </c>
      <c r="AI383">
        <v>22.083100000000002</v>
      </c>
      <c r="AJ383">
        <v>0</v>
      </c>
      <c r="AK383">
        <v>0</v>
      </c>
      <c r="AL383">
        <v>0.8061104</v>
      </c>
      <c r="AM383">
        <v>22.007190000000001</v>
      </c>
      <c r="AN383">
        <v>0</v>
      </c>
      <c r="AO383">
        <v>0</v>
      </c>
      <c r="AP383">
        <v>0.80334410000000001</v>
      </c>
      <c r="AQ383">
        <v>22.229340000000001</v>
      </c>
      <c r="AR383">
        <v>0</v>
      </c>
      <c r="AS383">
        <v>0</v>
      </c>
      <c r="AT383">
        <v>0.8005641</v>
      </c>
      <c r="AU383">
        <v>22.40578</v>
      </c>
      <c r="AV383">
        <v>0</v>
      </c>
      <c r="AW383">
        <v>0</v>
      </c>
      <c r="AX383">
        <v>0.79771320000000001</v>
      </c>
      <c r="AY383">
        <v>22.456199999999999</v>
      </c>
      <c r="AZ383">
        <v>0</v>
      </c>
      <c r="BA383">
        <v>0</v>
      </c>
      <c r="BB383">
        <v>0.79475379999999995</v>
      </c>
      <c r="BC383">
        <v>22.56024</v>
      </c>
      <c r="BD383">
        <v>0</v>
      </c>
      <c r="BE383">
        <v>0</v>
      </c>
      <c r="BF383">
        <v>0.79182509999999995</v>
      </c>
      <c r="BG383">
        <v>22.438680000000002</v>
      </c>
      <c r="BH383">
        <v>0</v>
      </c>
      <c r="BI383">
        <v>0</v>
      </c>
      <c r="BJ383">
        <v>0.78893239999999998</v>
      </c>
      <c r="BK383">
        <v>22.27835</v>
      </c>
      <c r="BL383">
        <v>0</v>
      </c>
      <c r="BM383">
        <v>0</v>
      </c>
      <c r="BN383">
        <v>0.7859564</v>
      </c>
      <c r="BO383">
        <v>22.182220000000001</v>
      </c>
      <c r="BP383">
        <v>0</v>
      </c>
      <c r="BQ383">
        <v>0</v>
      </c>
      <c r="BR383">
        <v>0.78284779999999998</v>
      </c>
      <c r="BS383">
        <v>22.11243</v>
      </c>
      <c r="BT383">
        <v>0</v>
      </c>
      <c r="BU383">
        <v>0</v>
      </c>
      <c r="BV383">
        <v>0.77966579999999996</v>
      </c>
      <c r="BW383">
        <v>21.97992</v>
      </c>
      <c r="BX383">
        <v>0</v>
      </c>
      <c r="BY383">
        <v>0</v>
      </c>
      <c r="BZ383">
        <v>0.77699390000000002</v>
      </c>
      <c r="CA383">
        <v>22.051300000000001</v>
      </c>
      <c r="CB383">
        <v>1.210112E-30</v>
      </c>
      <c r="CC383">
        <v>2.3936729999999999E-28</v>
      </c>
      <c r="CD383">
        <v>0.77438709999999999</v>
      </c>
      <c r="CE383">
        <v>21.953959999999999</v>
      </c>
      <c r="CF383" s="1">
        <v>1.6551759999999999E-23</v>
      </c>
      <c r="CG383" s="1">
        <v>3.8908759999999998E-21</v>
      </c>
      <c r="CH383">
        <v>0.77216289999999999</v>
      </c>
      <c r="CI383">
        <v>21.862220000000001</v>
      </c>
      <c r="CJ383" s="1">
        <v>1.8459930000000001E-16</v>
      </c>
      <c r="CK383" s="1">
        <v>3.908769E-14</v>
      </c>
      <c r="CL383">
        <v>0.7694995</v>
      </c>
      <c r="CM383">
        <v>21.611940000000001</v>
      </c>
      <c r="CN383" s="1">
        <v>6.5423750000000002E-12</v>
      </c>
      <c r="CO383" s="1">
        <v>1.547697E-9</v>
      </c>
      <c r="CP383">
        <v>0.76669880000000001</v>
      </c>
      <c r="CQ383">
        <v>21.47691</v>
      </c>
      <c r="CR383" s="1">
        <v>1.083066E-8</v>
      </c>
      <c r="CS383" s="1">
        <v>2.722494E-6</v>
      </c>
      <c r="CT383">
        <v>0.76391010000000004</v>
      </c>
      <c r="CU383">
        <v>21.33981</v>
      </c>
      <c r="CV383" s="1">
        <v>3.429212E-6</v>
      </c>
      <c r="CW383" s="1">
        <v>9.0251470000000001E-4</v>
      </c>
      <c r="CX383">
        <v>0.76122579999999995</v>
      </c>
      <c r="CY383">
        <v>21.130590000000002</v>
      </c>
      <c r="CZ383" s="1">
        <v>3.3043610000000001E-4</v>
      </c>
      <c r="DA383" s="1">
        <v>9.0245800000000001E-2</v>
      </c>
      <c r="DB383">
        <v>0.75875599999999999</v>
      </c>
      <c r="DC383">
        <v>20.955390000000001</v>
      </c>
      <c r="DD383" s="1">
        <v>1.2415219999999999E-2</v>
      </c>
      <c r="DE383" s="1">
        <v>3.5054979999999998</v>
      </c>
      <c r="DF383">
        <v>0.75624250000000004</v>
      </c>
      <c r="DG383">
        <v>20.991430000000001</v>
      </c>
      <c r="DH383" s="1">
        <v>0.21373239999999999</v>
      </c>
      <c r="DI383" s="1">
        <v>62.132719999999999</v>
      </c>
      <c r="DJ383">
        <v>0.75408949999999997</v>
      </c>
      <c r="DK383">
        <v>20.992239999999999</v>
      </c>
      <c r="DL383" s="1">
        <v>1.8886350000000001</v>
      </c>
      <c r="DM383">
        <v>563.84609999999998</v>
      </c>
      <c r="DN383">
        <v>0.75125419999999998</v>
      </c>
      <c r="DO383">
        <v>21.084140000000001</v>
      </c>
      <c r="DP383" s="1">
        <v>9.3610190000000006</v>
      </c>
      <c r="DQ383">
        <v>2864.9479999999999</v>
      </c>
      <c r="DR383">
        <v>0.74835569999999996</v>
      </c>
      <c r="DS383">
        <v>20.862359999999999</v>
      </c>
      <c r="DT383">
        <v>27.936140000000002</v>
      </c>
      <c r="DU383">
        <v>8753.2720000000008</v>
      </c>
      <c r="DV383">
        <v>0.74513289999999999</v>
      </c>
      <c r="DW383">
        <v>20.62032</v>
      </c>
      <c r="DX383">
        <v>53.365400000000001</v>
      </c>
      <c r="DY383">
        <v>17086.810000000001</v>
      </c>
      <c r="DZ383">
        <v>0.74166849999999995</v>
      </c>
      <c r="EA383">
        <v>20.493210000000001</v>
      </c>
      <c r="EB383">
        <v>68.969660000000005</v>
      </c>
      <c r="EC383">
        <v>22537.39</v>
      </c>
      <c r="ED383">
        <v>0.73806249999999995</v>
      </c>
      <c r="EE383">
        <v>20.434470000000001</v>
      </c>
      <c r="EF383">
        <v>63.222630000000002</v>
      </c>
      <c r="EG383">
        <v>21053.95</v>
      </c>
      <c r="EH383">
        <v>0.73454850000000005</v>
      </c>
      <c r="EI383">
        <v>20.774100000000001</v>
      </c>
      <c r="EJ383">
        <v>42.94341</v>
      </c>
      <c r="EK383">
        <v>14549.74</v>
      </c>
      <c r="EL383">
        <v>0.7311107</v>
      </c>
      <c r="EM383">
        <v>20.995010000000001</v>
      </c>
      <c r="EN383">
        <v>22.398710000000001</v>
      </c>
      <c r="EO383">
        <v>7712.9920000000002</v>
      </c>
      <c r="EP383">
        <v>0.72767919999999997</v>
      </c>
      <c r="EQ383">
        <v>21.00609</v>
      </c>
      <c r="ER383">
        <v>9.2573059999999998</v>
      </c>
      <c r="ES383">
        <v>3234.73</v>
      </c>
      <c r="ET383">
        <v>0.72452729999999999</v>
      </c>
      <c r="EU383">
        <v>21.091249999999999</v>
      </c>
      <c r="EV383">
        <v>3.1423000000000001</v>
      </c>
      <c r="EW383">
        <v>1111.7819999999999</v>
      </c>
      <c r="EX383">
        <v>0.72111930000000002</v>
      </c>
      <c r="EY383">
        <v>20.959710000000001</v>
      </c>
      <c r="EZ383">
        <v>0.92196310000000004</v>
      </c>
      <c r="FA383">
        <v>329.14359999999999</v>
      </c>
      <c r="FB383">
        <v>0.71758149999999998</v>
      </c>
      <c r="FC383">
        <v>20.555150000000001</v>
      </c>
      <c r="FD383">
        <v>0.26359490000000002</v>
      </c>
      <c r="FE383">
        <v>94.039420000000007</v>
      </c>
      <c r="FF383">
        <v>0.71328599999999998</v>
      </c>
      <c r="FG383">
        <v>20.227519999999998</v>
      </c>
      <c r="FH383">
        <v>9.7902089999999997E-2</v>
      </c>
      <c r="FI383">
        <v>34.228929999999998</v>
      </c>
      <c r="FJ383">
        <v>0.70850970000000002</v>
      </c>
      <c r="FK383">
        <v>20.04383</v>
      </c>
      <c r="FL383">
        <v>6.0678290000000003E-2</v>
      </c>
      <c r="FM383">
        <v>20.72194</v>
      </c>
      <c r="FN383">
        <v>0.70410910000000004</v>
      </c>
      <c r="FO383">
        <v>20.529060000000001</v>
      </c>
      <c r="FP383">
        <v>5.2956799999999998E-2</v>
      </c>
      <c r="FQ383">
        <v>17.95213</v>
      </c>
      <c r="FR383">
        <v>0.69912770000000002</v>
      </c>
      <c r="FS383">
        <v>21.020389999999999</v>
      </c>
      <c r="FT383">
        <v>5.1023680000000002E-2</v>
      </c>
      <c r="FU383">
        <v>17.339960000000001</v>
      </c>
      <c r="FV383">
        <v>0.69407730000000001</v>
      </c>
      <c r="FW383">
        <v>21.547550000000001</v>
      </c>
      <c r="FX383" s="1">
        <v>4.9740310000000003E-2</v>
      </c>
      <c r="FY383">
        <v>16.986920000000001</v>
      </c>
      <c r="FZ383">
        <v>0.68908389999999997</v>
      </c>
      <c r="GA383">
        <v>22.03284</v>
      </c>
      <c r="GB383" s="1">
        <v>4.790867E-2</v>
      </c>
      <c r="GC383">
        <v>16.455909999999999</v>
      </c>
      <c r="GD383">
        <v>0.68526169999999997</v>
      </c>
      <c r="GE383">
        <v>22.013349999999999</v>
      </c>
      <c r="GF383" s="1">
        <v>4.5303749999999997E-2</v>
      </c>
      <c r="GG383">
        <v>15.621729999999999</v>
      </c>
      <c r="GH383">
        <v>0.68041300000000005</v>
      </c>
      <c r="GI383">
        <v>21.727399999999999</v>
      </c>
      <c r="GJ383" s="1">
        <v>4.2108939999999997E-2</v>
      </c>
      <c r="GK383" s="1">
        <v>14.59474</v>
      </c>
      <c r="GL383">
        <v>0.67682929999999997</v>
      </c>
      <c r="GM383">
        <v>21.551770000000001</v>
      </c>
      <c r="GN383" s="1">
        <v>3.8784199999999998E-2</v>
      </c>
      <c r="GO383" s="1">
        <v>13.48307</v>
      </c>
      <c r="GP383">
        <v>0.67392540000000001</v>
      </c>
      <c r="GQ383">
        <v>21.396989999999999</v>
      </c>
      <c r="GR383" s="1">
        <v>3.5472419999999998E-2</v>
      </c>
      <c r="GS383" s="1">
        <v>12.353210000000001</v>
      </c>
      <c r="GT383">
        <v>0.67092079999999998</v>
      </c>
      <c r="GU383">
        <v>21.857939999999999</v>
      </c>
      <c r="GV383" s="1">
        <v>3.2396380000000002E-2</v>
      </c>
      <c r="GW383" s="1">
        <v>11.30025</v>
      </c>
      <c r="GX383">
        <v>0.66797850000000003</v>
      </c>
      <c r="GY383">
        <v>22.243649999999999</v>
      </c>
      <c r="GZ383" s="1">
        <v>2.9496560000000002E-2</v>
      </c>
      <c r="HA383" s="1">
        <v>10.306979999999999</v>
      </c>
      <c r="HB383">
        <v>0.66497910000000005</v>
      </c>
      <c r="HC383">
        <v>22.758890000000001</v>
      </c>
      <c r="HD383" s="1">
        <v>2.694585E-2</v>
      </c>
      <c r="HE383" s="1">
        <v>9.4303570000000008</v>
      </c>
      <c r="HF383">
        <v>0.66220970000000001</v>
      </c>
      <c r="HG383">
        <v>23.10717</v>
      </c>
      <c r="HH383" s="1">
        <v>2.4517710000000002E-2</v>
      </c>
      <c r="HI383" s="1">
        <v>8.5946689999999997</v>
      </c>
      <c r="HJ383">
        <v>0.66002240000000001</v>
      </c>
      <c r="HK383">
        <v>23.08577</v>
      </c>
      <c r="HL383" s="1">
        <v>2.22994E-2</v>
      </c>
      <c r="HM383" s="1">
        <v>7.8223770000000004</v>
      </c>
      <c r="HN383">
        <v>0.65758070000000002</v>
      </c>
      <c r="HO383">
        <v>22.871680000000001</v>
      </c>
      <c r="HP383" s="1">
        <v>2.0268129999999999E-2</v>
      </c>
      <c r="HQ383" s="1">
        <v>7.1169399999999996</v>
      </c>
      <c r="HR383">
        <v>0.65491250000000001</v>
      </c>
      <c r="HS383">
        <v>22.773489999999999</v>
      </c>
      <c r="HT383" s="1">
        <v>1.843881E-2</v>
      </c>
      <c r="HU383" s="1">
        <v>6.4810429999999997</v>
      </c>
      <c r="HV383">
        <v>0.65296589999999999</v>
      </c>
      <c r="HW383">
        <v>22.68019</v>
      </c>
      <c r="HX383" s="1">
        <v>1.67724E-2</v>
      </c>
      <c r="HY383" s="1">
        <v>5.8961589999999999</v>
      </c>
      <c r="HZ383">
        <v>0.65158859999999996</v>
      </c>
      <c r="IA383">
        <v>22.954039999999999</v>
      </c>
      <c r="IB383" s="1">
        <v>1.526155E-2</v>
      </c>
      <c r="IC383" s="1">
        <v>5.3596820000000003</v>
      </c>
      <c r="ID383">
        <v>0.65058709999999997</v>
      </c>
      <c r="IE383">
        <v>22.698260000000001</v>
      </c>
      <c r="IF383" s="1">
        <v>1.392609E-2</v>
      </c>
      <c r="IG383" s="1">
        <v>4.8846860000000003</v>
      </c>
      <c r="IH383">
        <v>0.64985780000000004</v>
      </c>
      <c r="II383">
        <v>22.881499999999999</v>
      </c>
      <c r="IJ383" s="1">
        <v>1.2703010000000001E-2</v>
      </c>
      <c r="IK383" s="1">
        <v>4.4504140000000003</v>
      </c>
      <c r="IL383">
        <v>0.64922009999999997</v>
      </c>
      <c r="IM383">
        <v>22.968029999999999</v>
      </c>
      <c r="IN383" s="1">
        <v>1.157678E-2</v>
      </c>
      <c r="IO383" s="1">
        <v>4.0506320000000002</v>
      </c>
      <c r="IP383">
        <v>0.6487889</v>
      </c>
      <c r="IQ383">
        <v>22.890699999999999</v>
      </c>
      <c r="IR383" s="1">
        <v>1.054129E-2</v>
      </c>
      <c r="IS383" s="1">
        <v>3.6830219999999998</v>
      </c>
      <c r="IT383">
        <v>0.64873329999999996</v>
      </c>
      <c r="IU383">
        <v>22.761970000000002</v>
      </c>
      <c r="IV383" s="1">
        <v>9.5844050000000007E-3</v>
      </c>
      <c r="IW383" s="1">
        <v>3.3447499999999999</v>
      </c>
      <c r="IX383">
        <v>0.64894929999999995</v>
      </c>
      <c r="IY383">
        <v>22.547460000000001</v>
      </c>
      <c r="IZ383" s="1">
        <v>8.6822710000000001E-3</v>
      </c>
      <c r="JA383" s="1">
        <v>3.0225149999999998</v>
      </c>
      <c r="JB383">
        <v>0.64926640000000002</v>
      </c>
      <c r="JC383">
        <v>22.659269999999999</v>
      </c>
      <c r="JD383" s="1">
        <v>7.9079409999999999E-3</v>
      </c>
      <c r="JE383" s="1">
        <v>2.7473589999999999</v>
      </c>
      <c r="JF383">
        <v>0.64908960000000004</v>
      </c>
      <c r="JG383">
        <v>23.411059999999999</v>
      </c>
      <c r="JH383" s="1">
        <v>7.2014820000000004E-3</v>
      </c>
      <c r="JI383" s="1">
        <v>2.4991530000000002</v>
      </c>
      <c r="JJ383">
        <v>0.64951389999999998</v>
      </c>
      <c r="JK383">
        <v>24.18544</v>
      </c>
      <c r="JL383" s="1">
        <v>6.5617699999999998E-3</v>
      </c>
      <c r="JM383" s="1">
        <v>2.2729080000000002</v>
      </c>
      <c r="JN383">
        <v>0.65015029999999996</v>
      </c>
      <c r="JO383">
        <v>25.014119999999998</v>
      </c>
      <c r="JP383" s="1">
        <v>5.9744300000000002E-3</v>
      </c>
      <c r="JQ383" s="1">
        <v>2.0654249999999998</v>
      </c>
      <c r="JR383">
        <v>0.65051079999999994</v>
      </c>
      <c r="JS383">
        <v>25.739570000000001</v>
      </c>
      <c r="JT383" s="1">
        <v>5.4386349999999998E-3</v>
      </c>
      <c r="JU383" s="1">
        <v>1.8774409999999999</v>
      </c>
      <c r="JV383">
        <v>0.65065539999999999</v>
      </c>
      <c r="JW383">
        <v>25.974309999999999</v>
      </c>
      <c r="JX383" s="1">
        <v>4.9493009999999997E-3</v>
      </c>
      <c r="JY383" s="1">
        <v>1.7070529999999999</v>
      </c>
      <c r="JZ383">
        <v>0.65065989999999996</v>
      </c>
      <c r="KA383">
        <v>25.88644</v>
      </c>
      <c r="KB383" s="1">
        <v>4.4947030000000001E-3</v>
      </c>
      <c r="KC383" s="1">
        <v>1.5496719999999999</v>
      </c>
      <c r="KD383">
        <v>0.65065879999999998</v>
      </c>
      <c r="KE383">
        <v>25.866949999999999</v>
      </c>
      <c r="KF383" s="1">
        <v>4.06106E-3</v>
      </c>
      <c r="KG383" s="1">
        <v>1.4001330000000001</v>
      </c>
      <c r="KH383">
        <v>0.65084699999999995</v>
      </c>
      <c r="KI383">
        <v>25.815709999999999</v>
      </c>
      <c r="KJ383" s="1">
        <v>3.6452009999999998E-3</v>
      </c>
      <c r="KK383" s="1">
        <v>1.256437</v>
      </c>
      <c r="KL383">
        <v>0.65087870000000003</v>
      </c>
      <c r="KM383">
        <v>26.095870000000001</v>
      </c>
      <c r="KN383" s="1">
        <v>3.2430190000000002E-3</v>
      </c>
      <c r="KO383" s="1">
        <v>1.118082</v>
      </c>
      <c r="KP383">
        <v>0.65068280000000001</v>
      </c>
      <c r="KQ383">
        <v>26.154579999999999</v>
      </c>
      <c r="KR383" s="1">
        <v>2.8640580000000001E-3</v>
      </c>
      <c r="KS383" s="1">
        <v>0.98795960000000005</v>
      </c>
      <c r="KT383">
        <v>0.6502348</v>
      </c>
      <c r="KU383">
        <v>25.908339999999999</v>
      </c>
      <c r="KV383" s="1">
        <v>2.516557E-3</v>
      </c>
      <c r="KW383" s="1">
        <v>0.86886099999999999</v>
      </c>
      <c r="KX383">
        <v>0.64955090000000004</v>
      </c>
      <c r="KY383">
        <v>25.5349</v>
      </c>
      <c r="KZ383" s="1">
        <v>2.209084E-3</v>
      </c>
      <c r="LA383" s="1">
        <v>0.76349500000000003</v>
      </c>
      <c r="LB383">
        <v>0.64844760000000001</v>
      </c>
      <c r="LC383">
        <v>24.964009999999998</v>
      </c>
      <c r="LD383" s="1">
        <v>1.9439150000000001E-3</v>
      </c>
      <c r="LE383" s="1">
        <v>0.67301080000000002</v>
      </c>
      <c r="LF383">
        <v>0.64706109999999994</v>
      </c>
      <c r="LG383">
        <v>24.539290000000001</v>
      </c>
      <c r="LH383" s="1">
        <v>1.716665E-3</v>
      </c>
      <c r="LI383" s="1">
        <v>0.59570129999999999</v>
      </c>
      <c r="LJ383">
        <v>0.64562169999999997</v>
      </c>
      <c r="LK383">
        <v>24.22064</v>
      </c>
      <c r="LL383" s="1">
        <v>1.5190609999999999E-3</v>
      </c>
      <c r="LM383" s="1">
        <v>0.52850410000000003</v>
      </c>
      <c r="LN383">
        <v>0.6441055</v>
      </c>
      <c r="LO383">
        <v>24.145679999999999</v>
      </c>
      <c r="LP383" s="1">
        <v>1.342893E-3</v>
      </c>
      <c r="LQ383" s="1">
        <v>0.46855059999999998</v>
      </c>
      <c r="LR383">
        <v>0.64254149999999999</v>
      </c>
      <c r="LS383">
        <v>24.68684</v>
      </c>
      <c r="LT383" s="1">
        <v>1.1810049999999999E-3</v>
      </c>
      <c r="LU383" s="1">
        <v>0.41340769999999999</v>
      </c>
      <c r="LV383">
        <v>0.64098069999999996</v>
      </c>
      <c r="LW383">
        <v>25.31934</v>
      </c>
      <c r="LX383" s="1">
        <v>1.0321729999999999E-3</v>
      </c>
      <c r="LY383" s="1">
        <v>0.3625102</v>
      </c>
      <c r="LZ383">
        <v>0.63969010000000004</v>
      </c>
      <c r="MA383">
        <v>26.084520000000001</v>
      </c>
      <c r="MB383" s="1">
        <v>8.9834810000000002E-4</v>
      </c>
      <c r="MC383" s="1">
        <v>0.31634960000000001</v>
      </c>
      <c r="MD383">
        <v>0.63860419999999996</v>
      </c>
      <c r="ME383">
        <v>26.677129999999998</v>
      </c>
      <c r="MF383" s="1">
        <v>7.8239900000000003E-4</v>
      </c>
      <c r="MG383" s="1">
        <v>0.27604840000000003</v>
      </c>
      <c r="MH383">
        <v>0.63762269999999999</v>
      </c>
      <c r="MI383">
        <v>26.938099999999999</v>
      </c>
      <c r="MJ383" s="1">
        <v>6.8615009999999999E-4</v>
      </c>
      <c r="MK383" s="1">
        <v>0.2424055</v>
      </c>
      <c r="ML383">
        <v>0.63671259999999996</v>
      </c>
      <c r="MM383">
        <v>26.748529999999999</v>
      </c>
      <c r="MN383" s="1">
        <v>6.0900419999999997E-4</v>
      </c>
      <c r="MO383" s="1">
        <v>0.21534990000000001</v>
      </c>
      <c r="MP383">
        <v>0.63588630000000002</v>
      </c>
      <c r="MQ383">
        <v>26.603290000000001</v>
      </c>
      <c r="MR383" s="1">
        <v>5.483396E-4</v>
      </c>
      <c r="MS383" s="1">
        <v>0.1940317</v>
      </c>
      <c r="MT383">
        <v>0.63518920000000001</v>
      </c>
      <c r="MU383">
        <v>26.479420000000001</v>
      </c>
      <c r="MV383" s="1">
        <v>4.9975010000000001E-4</v>
      </c>
      <c r="MW383" s="1">
        <v>0.1769366</v>
      </c>
      <c r="MX383">
        <v>0.63446800000000003</v>
      </c>
      <c r="MY383">
        <v>26.723790000000001</v>
      </c>
      <c r="MZ383" s="1">
        <v>4.592388E-4</v>
      </c>
      <c r="NA383" s="1">
        <v>0.1627314</v>
      </c>
      <c r="NB383">
        <v>0.63376679999999996</v>
      </c>
      <c r="NC383">
        <v>27.105640000000001</v>
      </c>
      <c r="ND383" s="1">
        <v>4.2400659999999998E-4</v>
      </c>
      <c r="NE383" s="1">
        <v>0.15038029999999999</v>
      </c>
      <c r="NF383">
        <v>0.63376679999999996</v>
      </c>
      <c r="NG383">
        <v>27.105640000000001</v>
      </c>
      <c r="NH383" s="1">
        <v>4.2400659999999998E-4</v>
      </c>
      <c r="NI383" s="1">
        <v>0.15038029999999999</v>
      </c>
      <c r="NJ383">
        <v>0.63376679999999996</v>
      </c>
      <c r="NK383">
        <v>27.105640000000001</v>
      </c>
      <c r="NL383" s="1">
        <v>4.2400659999999998E-4</v>
      </c>
      <c r="NM383" s="1">
        <v>0.15038029999999999</v>
      </c>
      <c r="NN383">
        <v>0.63376679999999996</v>
      </c>
      <c r="NO383">
        <v>27.105640000000001</v>
      </c>
      <c r="NP383" s="1">
        <v>4.2400659999999998E-4</v>
      </c>
      <c r="NQ383" s="1">
        <v>0.15038029999999999</v>
      </c>
      <c r="NR383">
        <v>0.63376679999999996</v>
      </c>
      <c r="NS383">
        <v>27.105640000000001</v>
      </c>
      <c r="NT383" s="1">
        <v>4.2400659999999998E-4</v>
      </c>
      <c r="NU383" s="1">
        <v>0.15038029999999999</v>
      </c>
      <c r="NV383">
        <v>0.63376679999999996</v>
      </c>
      <c r="NW383">
        <v>27.105640000000001</v>
      </c>
      <c r="NX383" s="1">
        <v>4.2400659999999998E-4</v>
      </c>
      <c r="NY383" s="1">
        <v>0.15038029999999999</v>
      </c>
      <c r="NZ383">
        <v>0.63376679999999996</v>
      </c>
      <c r="OA383">
        <v>27.105640000000001</v>
      </c>
      <c r="OB383" s="1">
        <v>4.2400659999999998E-4</v>
      </c>
      <c r="OC383" s="1">
        <v>0.15038029999999999</v>
      </c>
      <c r="OD383">
        <v>0.63376679999999996</v>
      </c>
      <c r="OE383">
        <v>27.105640000000001</v>
      </c>
      <c r="OF383" s="1">
        <v>4.2400659999999998E-4</v>
      </c>
      <c r="OG383" s="1">
        <v>0.15038029999999999</v>
      </c>
      <c r="OH383">
        <v>0.63376679999999996</v>
      </c>
      <c r="OI383">
        <v>27.105640000000001</v>
      </c>
      <c r="OJ383" s="1">
        <v>4.2400659999999998E-4</v>
      </c>
      <c r="OK383" s="1">
        <v>0.15038029999999999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0.91530719999999999</v>
      </c>
      <c r="G384">
        <v>21.00545</v>
      </c>
      <c r="H384">
        <v>0</v>
      </c>
      <c r="I384">
        <v>0</v>
      </c>
      <c r="J384">
        <v>0.91241899999999998</v>
      </c>
      <c r="K384">
        <v>21.467040000000001</v>
      </c>
      <c r="L384">
        <v>0</v>
      </c>
      <c r="M384">
        <v>0</v>
      </c>
      <c r="N384">
        <v>0.90964699999999998</v>
      </c>
      <c r="O384">
        <v>21.782509999999998</v>
      </c>
      <c r="P384">
        <v>0</v>
      </c>
      <c r="Q384">
        <v>0</v>
      </c>
      <c r="R384">
        <v>0.9067577</v>
      </c>
      <c r="S384">
        <v>22.01418</v>
      </c>
      <c r="T384">
        <v>0</v>
      </c>
      <c r="U384">
        <v>0</v>
      </c>
      <c r="V384">
        <v>0.90378700000000001</v>
      </c>
      <c r="W384">
        <v>22.301829999999999</v>
      </c>
      <c r="X384">
        <v>0</v>
      </c>
      <c r="Y384">
        <v>0</v>
      </c>
      <c r="Z384">
        <v>0.90071630000000003</v>
      </c>
      <c r="AA384">
        <v>22.3704</v>
      </c>
      <c r="AB384">
        <v>0</v>
      </c>
      <c r="AC384">
        <v>0</v>
      </c>
      <c r="AD384">
        <v>0.8975902</v>
      </c>
      <c r="AE384">
        <v>22.124369999999999</v>
      </c>
      <c r="AF384">
        <v>0</v>
      </c>
      <c r="AG384">
        <v>0</v>
      </c>
      <c r="AH384">
        <v>0.89443980000000001</v>
      </c>
      <c r="AI384">
        <v>22.031849999999999</v>
      </c>
      <c r="AJ384">
        <v>0</v>
      </c>
      <c r="AK384">
        <v>0</v>
      </c>
      <c r="AL384">
        <v>0.89151190000000002</v>
      </c>
      <c r="AM384">
        <v>21.964870000000001</v>
      </c>
      <c r="AN384">
        <v>0</v>
      </c>
      <c r="AO384">
        <v>0</v>
      </c>
      <c r="AP384">
        <v>0.88826570000000005</v>
      </c>
      <c r="AQ384">
        <v>22.205870000000001</v>
      </c>
      <c r="AR384">
        <v>0</v>
      </c>
      <c r="AS384">
        <v>0</v>
      </c>
      <c r="AT384">
        <v>0.885042</v>
      </c>
      <c r="AU384">
        <v>22.394629999999999</v>
      </c>
      <c r="AV384">
        <v>0</v>
      </c>
      <c r="AW384">
        <v>0</v>
      </c>
      <c r="AX384">
        <v>0.88174680000000005</v>
      </c>
      <c r="AY384">
        <v>22.444510000000001</v>
      </c>
      <c r="AZ384">
        <v>0</v>
      </c>
      <c r="BA384">
        <v>0</v>
      </c>
      <c r="BB384">
        <v>0.87833830000000002</v>
      </c>
      <c r="BC384">
        <v>22.536989999999999</v>
      </c>
      <c r="BD384">
        <v>0</v>
      </c>
      <c r="BE384">
        <v>0</v>
      </c>
      <c r="BF384">
        <v>0.87491759999999996</v>
      </c>
      <c r="BG384">
        <v>22.402660000000001</v>
      </c>
      <c r="BH384">
        <v>0</v>
      </c>
      <c r="BI384">
        <v>0</v>
      </c>
      <c r="BJ384">
        <v>0.87151940000000006</v>
      </c>
      <c r="BK384">
        <v>22.227830000000001</v>
      </c>
      <c r="BL384">
        <v>0</v>
      </c>
      <c r="BM384">
        <v>0</v>
      </c>
      <c r="BN384">
        <v>0.86805580000000004</v>
      </c>
      <c r="BO384">
        <v>22.131180000000001</v>
      </c>
      <c r="BP384">
        <v>0</v>
      </c>
      <c r="BQ384">
        <v>0</v>
      </c>
      <c r="BR384">
        <v>0.86442459999999999</v>
      </c>
      <c r="BS384">
        <v>22.07152</v>
      </c>
      <c r="BT384">
        <v>0</v>
      </c>
      <c r="BU384">
        <v>0</v>
      </c>
      <c r="BV384">
        <v>0.86069799999999996</v>
      </c>
      <c r="BW384">
        <v>21.95561</v>
      </c>
      <c r="BX384">
        <v>0</v>
      </c>
      <c r="BY384">
        <v>0</v>
      </c>
      <c r="BZ384">
        <v>0.85772760000000003</v>
      </c>
      <c r="CA384">
        <v>22.02891</v>
      </c>
      <c r="CB384">
        <v>1.1975340000000001E-31</v>
      </c>
      <c r="CC384">
        <v>4.1146790000000001E-29</v>
      </c>
      <c r="CD384">
        <v>0.85472999999999999</v>
      </c>
      <c r="CE384">
        <v>21.930859999999999</v>
      </c>
      <c r="CF384" s="1">
        <v>8.4229869999999994E-24</v>
      </c>
      <c r="CG384" s="1">
        <v>2.0548349999999999E-21</v>
      </c>
      <c r="CH384">
        <v>0.85170670000000004</v>
      </c>
      <c r="CI384">
        <v>21.85182</v>
      </c>
      <c r="CJ384" s="1">
        <v>6.7082609999999996E-17</v>
      </c>
      <c r="CK384" s="1">
        <v>1.5254470000000001E-14</v>
      </c>
      <c r="CL384">
        <v>0.84858460000000002</v>
      </c>
      <c r="CM384">
        <v>21.584320000000002</v>
      </c>
      <c r="CN384" s="1">
        <v>3.3354729999999998E-12</v>
      </c>
      <c r="CO384" s="1">
        <v>8.3813909999999998E-10</v>
      </c>
      <c r="CP384">
        <v>0.84532450000000003</v>
      </c>
      <c r="CQ384">
        <v>21.439489999999999</v>
      </c>
      <c r="CR384" s="1">
        <v>6.374655E-9</v>
      </c>
      <c r="CS384" s="1">
        <v>1.7026819999999999E-6</v>
      </c>
      <c r="CT384">
        <v>0.84202710000000003</v>
      </c>
      <c r="CU384">
        <v>21.299140000000001</v>
      </c>
      <c r="CV384" s="1">
        <v>2.2292199999999999E-6</v>
      </c>
      <c r="CW384" s="1">
        <v>6.2422759999999997E-4</v>
      </c>
      <c r="CX384">
        <v>0.83891039999999995</v>
      </c>
      <c r="CY384">
        <v>21.095320000000001</v>
      </c>
      <c r="CZ384" s="1">
        <v>2.3236409999999999E-4</v>
      </c>
      <c r="DA384" s="1">
        <v>6.7624519999999994E-2</v>
      </c>
      <c r="DB384">
        <v>0.83607500000000001</v>
      </c>
      <c r="DC384">
        <v>20.926030000000001</v>
      </c>
      <c r="DD384" s="1">
        <v>9.3314139999999997E-3</v>
      </c>
      <c r="DE384" s="1">
        <v>2.8123089999999999</v>
      </c>
      <c r="DF384">
        <v>0.83316000000000001</v>
      </c>
      <c r="DG384">
        <v>20.96679</v>
      </c>
      <c r="DH384" s="1">
        <v>0.17028370000000001</v>
      </c>
      <c r="DI384" s="1">
        <v>52.92848</v>
      </c>
      <c r="DJ384">
        <v>0.83070160000000004</v>
      </c>
      <c r="DK384">
        <v>20.986989999999999</v>
      </c>
      <c r="DL384" s="1">
        <v>1.5854109999999999</v>
      </c>
      <c r="DM384">
        <v>507.12079999999997</v>
      </c>
      <c r="DN384">
        <v>0.82746540000000002</v>
      </c>
      <c r="DO384">
        <v>21.075990000000001</v>
      </c>
      <c r="DP384" s="1">
        <v>8.2364049999999995</v>
      </c>
      <c r="DQ384">
        <v>2705.4360000000001</v>
      </c>
      <c r="DR384">
        <v>0.82385129999999995</v>
      </c>
      <c r="DS384">
        <v>20.850950000000001</v>
      </c>
      <c r="DT384">
        <v>25.653320000000001</v>
      </c>
      <c r="DU384">
        <v>8643.2579999999998</v>
      </c>
      <c r="DV384">
        <v>0.82012810000000003</v>
      </c>
      <c r="DW384">
        <v>20.593800000000002</v>
      </c>
      <c r="DX384">
        <v>50.951329999999999</v>
      </c>
      <c r="DY384">
        <v>17571.75</v>
      </c>
      <c r="DZ384">
        <v>0.81616820000000001</v>
      </c>
      <c r="EA384">
        <v>20.460139999999999</v>
      </c>
      <c r="EB384">
        <v>68.218829999999997</v>
      </c>
      <c r="EC384">
        <v>24050.35</v>
      </c>
      <c r="ED384">
        <v>0.81203250000000005</v>
      </c>
      <c r="EE384">
        <v>20.395510000000002</v>
      </c>
      <c r="EF384">
        <v>64.576970000000003</v>
      </c>
      <c r="EG384">
        <v>23239.33</v>
      </c>
      <c r="EH384">
        <v>0.80798639999999999</v>
      </c>
      <c r="EI384">
        <v>20.734839999999998</v>
      </c>
      <c r="EJ384">
        <v>45.154789999999998</v>
      </c>
      <c r="EK384">
        <v>16559.849999999999</v>
      </c>
      <c r="EL384">
        <v>0.80402390000000001</v>
      </c>
      <c r="EM384">
        <v>20.983270000000001</v>
      </c>
      <c r="EN384">
        <v>24.189489999999999</v>
      </c>
      <c r="EO384">
        <v>9029.7430000000004</v>
      </c>
      <c r="EP384">
        <v>0.80006060000000001</v>
      </c>
      <c r="EQ384">
        <v>20.999659999999999</v>
      </c>
      <c r="ER384">
        <v>10.23964</v>
      </c>
      <c r="ES384">
        <v>3884.779</v>
      </c>
      <c r="ET384">
        <v>0.79645250000000001</v>
      </c>
      <c r="EU384">
        <v>21.08334</v>
      </c>
      <c r="EV384">
        <v>3.5473560000000002</v>
      </c>
      <c r="EW384">
        <v>1364.7739999999999</v>
      </c>
      <c r="EX384">
        <v>0.7924312</v>
      </c>
      <c r="EY384">
        <v>20.94455</v>
      </c>
      <c r="EZ384">
        <v>1.0549329999999999</v>
      </c>
      <c r="FA384">
        <v>410.33170000000001</v>
      </c>
      <c r="FB384">
        <v>0.78832800000000003</v>
      </c>
      <c r="FC384">
        <v>20.5228</v>
      </c>
      <c r="FD384">
        <v>0.29986269999999998</v>
      </c>
      <c r="FE384">
        <v>116.8762</v>
      </c>
      <c r="FF384">
        <v>0.78326669999999998</v>
      </c>
      <c r="FG384">
        <v>20.18695</v>
      </c>
      <c r="FH384">
        <v>0.1064669</v>
      </c>
      <c r="FI384">
        <v>40.769199999999998</v>
      </c>
      <c r="FJ384">
        <v>0.77762739999999997</v>
      </c>
      <c r="FK384">
        <v>19.98762</v>
      </c>
      <c r="FL384">
        <v>6.2499449999999998E-2</v>
      </c>
      <c r="FM384">
        <v>23.351569999999999</v>
      </c>
      <c r="FN384">
        <v>0.77182980000000001</v>
      </c>
      <c r="FO384">
        <v>20.477409999999999</v>
      </c>
      <c r="FP384">
        <v>5.3295870000000002E-2</v>
      </c>
      <c r="FQ384">
        <v>19.765180000000001</v>
      </c>
      <c r="FR384">
        <v>0.76569379999999998</v>
      </c>
      <c r="FS384">
        <v>20.984690000000001</v>
      </c>
      <c r="FT384">
        <v>5.1112989999999997E-2</v>
      </c>
      <c r="FU384">
        <v>19.02826</v>
      </c>
      <c r="FV384">
        <v>0.75952379999999997</v>
      </c>
      <c r="FW384">
        <v>21.5059</v>
      </c>
      <c r="FX384" s="1">
        <v>4.9846059999999998E-2</v>
      </c>
      <c r="FY384">
        <v>18.680019999999999</v>
      </c>
      <c r="FZ384">
        <v>0.75311620000000001</v>
      </c>
      <c r="GA384">
        <v>21.988050000000001</v>
      </c>
      <c r="GB384" s="1">
        <v>4.8082399999999997E-2</v>
      </c>
      <c r="GC384">
        <v>18.16254</v>
      </c>
      <c r="GD384">
        <v>0.7484729</v>
      </c>
      <c r="GE384">
        <v>22.01314</v>
      </c>
      <c r="GF384" s="1">
        <v>4.559991E-2</v>
      </c>
      <c r="GG384">
        <v>17.343910000000001</v>
      </c>
      <c r="GH384">
        <v>0.7425794</v>
      </c>
      <c r="GI384">
        <v>21.706099999999999</v>
      </c>
      <c r="GJ384" s="1">
        <v>4.244593E-2</v>
      </c>
      <c r="GK384">
        <v>16.26286</v>
      </c>
      <c r="GL384">
        <v>0.73827039999999999</v>
      </c>
      <c r="GM384">
        <v>21.53304</v>
      </c>
      <c r="GN384" s="1">
        <v>3.9140960000000002E-2</v>
      </c>
      <c r="GO384" s="1">
        <v>15.070460000000001</v>
      </c>
      <c r="GP384">
        <v>0.73463480000000003</v>
      </c>
      <c r="GQ384">
        <v>21.37848</v>
      </c>
      <c r="GR384" s="1">
        <v>3.5817849999999998E-2</v>
      </c>
      <c r="GS384">
        <v>13.84348</v>
      </c>
      <c r="GT384">
        <v>0.73086580000000001</v>
      </c>
      <c r="GU384">
        <v>21.848379999999999</v>
      </c>
      <c r="GV384" s="1">
        <v>3.2721449999999999E-2</v>
      </c>
      <c r="GW384" s="1">
        <v>12.693720000000001</v>
      </c>
      <c r="GX384">
        <v>0.72714129999999999</v>
      </c>
      <c r="GY384">
        <v>22.256699999999999</v>
      </c>
      <c r="GZ384" s="1">
        <v>2.9800110000000001E-2</v>
      </c>
      <c r="HA384" s="1">
        <v>11.6067</v>
      </c>
      <c r="HB384">
        <v>0.72335799999999995</v>
      </c>
      <c r="HC384">
        <v>22.75403</v>
      </c>
      <c r="HD384" s="1">
        <v>2.7214209999999999E-2</v>
      </c>
      <c r="HE384" s="1">
        <v>10.63837</v>
      </c>
      <c r="HF384">
        <v>0.71984859999999995</v>
      </c>
      <c r="HG384">
        <v>23.10717</v>
      </c>
      <c r="HH384" s="1">
        <v>2.477712E-2</v>
      </c>
      <c r="HI384" s="1">
        <v>9.7238779999999991</v>
      </c>
      <c r="HJ384">
        <v>0.71662340000000002</v>
      </c>
      <c r="HK384">
        <v>23.083210000000001</v>
      </c>
      <c r="HL384" s="1">
        <v>2.2537600000000001E-2</v>
      </c>
      <c r="HM384" s="1">
        <v>8.8743029999999994</v>
      </c>
      <c r="HN384">
        <v>0.71335820000000005</v>
      </c>
      <c r="HO384">
        <v>22.843779999999999</v>
      </c>
      <c r="HP384" s="1">
        <v>2.0485389999999999E-2</v>
      </c>
      <c r="HQ384" s="1">
        <v>8.0921839999999996</v>
      </c>
      <c r="HR384">
        <v>0.70994179999999996</v>
      </c>
      <c r="HS384">
        <v>22.742989999999999</v>
      </c>
      <c r="HT384" s="1">
        <v>1.8634209999999998E-2</v>
      </c>
      <c r="HU384" s="1">
        <v>7.3833469999999997</v>
      </c>
      <c r="HV384">
        <v>0.7074298</v>
      </c>
      <c r="HW384">
        <v>22.663699999999999</v>
      </c>
      <c r="HX384" s="1">
        <v>1.6958379999999999E-2</v>
      </c>
      <c r="HY384" s="1">
        <v>6.7331349999999999</v>
      </c>
      <c r="HZ384">
        <v>0.70561450000000003</v>
      </c>
      <c r="IA384">
        <v>22.961659999999998</v>
      </c>
      <c r="IB384" s="1">
        <v>1.542519E-2</v>
      </c>
      <c r="IC384" s="1">
        <v>6.1298760000000003</v>
      </c>
      <c r="ID384">
        <v>0.70424869999999995</v>
      </c>
      <c r="IE384">
        <v>22.735019999999999</v>
      </c>
      <c r="IF384" s="1">
        <v>1.4074629999999999E-2</v>
      </c>
      <c r="IG384" s="1">
        <v>5.597245</v>
      </c>
      <c r="IH384">
        <v>0.70317790000000002</v>
      </c>
      <c r="II384">
        <v>22.906099999999999</v>
      </c>
      <c r="IJ384" s="1">
        <v>1.2840519999999999E-2</v>
      </c>
      <c r="IK384" s="1">
        <v>5.110474</v>
      </c>
      <c r="IL384">
        <v>0.70222059999999997</v>
      </c>
      <c r="IM384">
        <v>22.99981</v>
      </c>
      <c r="IN384" s="1">
        <v>1.1703979999999999E-2</v>
      </c>
      <c r="IO384" s="1">
        <v>4.6611700000000003</v>
      </c>
      <c r="IP384">
        <v>0.70154170000000005</v>
      </c>
      <c r="IQ384">
        <v>22.889749999999999</v>
      </c>
      <c r="IR384" s="1">
        <v>1.065751E-2</v>
      </c>
      <c r="IS384" s="1">
        <v>4.246327</v>
      </c>
      <c r="IT384">
        <v>0.70126310000000003</v>
      </c>
      <c r="IU384">
        <v>22.749929999999999</v>
      </c>
      <c r="IV384" s="1">
        <v>9.7003000000000002E-3</v>
      </c>
      <c r="IW384" s="1">
        <v>3.866492</v>
      </c>
      <c r="IX384">
        <v>0.70130579999999998</v>
      </c>
      <c r="IY384">
        <v>22.517690000000002</v>
      </c>
      <c r="IZ384" s="1">
        <v>8.7794440000000008E-3</v>
      </c>
      <c r="JA384" s="1">
        <v>3.4980519999999999</v>
      </c>
      <c r="JB384">
        <v>0.70152349999999997</v>
      </c>
      <c r="JC384">
        <v>22.623339999999999</v>
      </c>
      <c r="JD384" s="1">
        <v>7.9952819999999994E-3</v>
      </c>
      <c r="JE384" s="1">
        <v>3.184072</v>
      </c>
      <c r="JF384">
        <v>0.70136549999999998</v>
      </c>
      <c r="JG384">
        <v>23.391279999999998</v>
      </c>
      <c r="JH384" s="1">
        <v>7.2803809999999998E-3</v>
      </c>
      <c r="JI384" s="1">
        <v>2.9000319999999999</v>
      </c>
      <c r="JJ384">
        <v>0.70189650000000003</v>
      </c>
      <c r="JK384">
        <v>24.18329</v>
      </c>
      <c r="JL384" s="1">
        <v>6.6342500000000004E-3</v>
      </c>
      <c r="JM384" s="1">
        <v>2.640844</v>
      </c>
      <c r="JN384">
        <v>0.70259269999999996</v>
      </c>
      <c r="JO384">
        <v>25.01099</v>
      </c>
      <c r="JP384" s="1">
        <v>6.0407899999999999E-3</v>
      </c>
      <c r="JQ384" s="1">
        <v>2.4028070000000001</v>
      </c>
      <c r="JR384">
        <v>0.70296950000000002</v>
      </c>
      <c r="JS384">
        <v>25.73977</v>
      </c>
      <c r="JT384" s="1">
        <v>5.4985320000000004E-3</v>
      </c>
      <c r="JU384" s="1">
        <v>2.1862970000000002</v>
      </c>
      <c r="JV384">
        <v>0.70313199999999998</v>
      </c>
      <c r="JW384">
        <v>25.967500000000001</v>
      </c>
      <c r="JX384" s="1">
        <v>5.0040750000000002E-3</v>
      </c>
      <c r="JY384" s="1">
        <v>1.990116</v>
      </c>
      <c r="JZ384">
        <v>0.70312819999999998</v>
      </c>
      <c r="KA384">
        <v>25.852699999999999</v>
      </c>
      <c r="KB384" s="1">
        <v>4.545856E-3</v>
      </c>
      <c r="KC384" s="1">
        <v>1.8091680000000001</v>
      </c>
      <c r="KD384">
        <v>0.70310660000000003</v>
      </c>
      <c r="KE384">
        <v>25.83398</v>
      </c>
      <c r="KF384" s="1">
        <v>4.110069E-3</v>
      </c>
      <c r="KG384" s="1">
        <v>1.637554</v>
      </c>
      <c r="KH384">
        <v>0.70330530000000002</v>
      </c>
      <c r="KI384">
        <v>25.796769999999999</v>
      </c>
      <c r="KJ384" s="1">
        <v>3.6926160000000001E-3</v>
      </c>
      <c r="KK384" s="1">
        <v>1.4724429999999999</v>
      </c>
      <c r="KL384">
        <v>0.7033623</v>
      </c>
      <c r="KM384">
        <v>26.09808</v>
      </c>
      <c r="KN384" s="1">
        <v>3.2881690000000001E-3</v>
      </c>
      <c r="KO384" s="1">
        <v>1.312875</v>
      </c>
      <c r="KP384">
        <v>0.70319449999999994</v>
      </c>
      <c r="KQ384">
        <v>26.204609999999999</v>
      </c>
      <c r="KR384" s="1">
        <v>2.9061320000000001E-3</v>
      </c>
      <c r="KS384" s="1">
        <v>1.162128</v>
      </c>
      <c r="KT384">
        <v>0.70271439999999996</v>
      </c>
      <c r="KU384">
        <v>25.96274</v>
      </c>
      <c r="KV384" s="1">
        <v>2.5544069999999999E-3</v>
      </c>
      <c r="KW384" s="1">
        <v>1.0233969999999999</v>
      </c>
      <c r="KX384">
        <v>0.70198090000000002</v>
      </c>
      <c r="KY384">
        <v>25.601900000000001</v>
      </c>
      <c r="KZ384" s="1">
        <v>2.2420999999999999E-3</v>
      </c>
      <c r="LA384" s="1">
        <v>0.90012099999999995</v>
      </c>
      <c r="LB384">
        <v>0.70076470000000002</v>
      </c>
      <c r="LC384">
        <v>25.013549999999999</v>
      </c>
      <c r="LD384" s="1">
        <v>1.972054E-3</v>
      </c>
      <c r="LE384" s="1">
        <v>0.7938887</v>
      </c>
      <c r="LF384">
        <v>0.69920059999999995</v>
      </c>
      <c r="LG384">
        <v>24.555510000000002</v>
      </c>
      <c r="LH384" s="1">
        <v>1.740826E-3</v>
      </c>
      <c r="LI384" s="1">
        <v>0.70316630000000002</v>
      </c>
      <c r="LJ384">
        <v>0.69756499999999999</v>
      </c>
      <c r="LK384">
        <v>24.22334</v>
      </c>
      <c r="LL384" s="1">
        <v>1.540299E-3</v>
      </c>
      <c r="LM384" s="1">
        <v>0.62448879999999996</v>
      </c>
      <c r="LN384">
        <v>0.6958761</v>
      </c>
      <c r="LO384">
        <v>24.136690000000002</v>
      </c>
      <c r="LP384" s="1">
        <v>1.3621079999999999E-3</v>
      </c>
      <c r="LQ384" s="1">
        <v>0.55447630000000003</v>
      </c>
      <c r="LR384">
        <v>0.69412470000000004</v>
      </c>
      <c r="LS384">
        <v>24.685110000000002</v>
      </c>
      <c r="LT384" s="1">
        <v>1.198803E-3</v>
      </c>
      <c r="LU384" s="1">
        <v>0.49019669999999999</v>
      </c>
      <c r="LV384">
        <v>0.69237550000000003</v>
      </c>
      <c r="LW384">
        <v>25.33137</v>
      </c>
      <c r="LX384" s="1">
        <v>1.048502E-3</v>
      </c>
      <c r="LY384" s="1">
        <v>0.43072490000000002</v>
      </c>
      <c r="LZ384">
        <v>0.69091519999999995</v>
      </c>
      <c r="MA384">
        <v>26.094660000000001</v>
      </c>
      <c r="MB384" s="1">
        <v>9.1294200000000003E-4</v>
      </c>
      <c r="MC384" s="1">
        <v>0.37651180000000001</v>
      </c>
      <c r="MD384">
        <v>0.68967389999999995</v>
      </c>
      <c r="ME384">
        <v>26.689229999999998</v>
      </c>
      <c r="MF384" s="1">
        <v>7.9488059999999997E-4</v>
      </c>
      <c r="MG384" s="1">
        <v>0.32884760000000002</v>
      </c>
      <c r="MH384">
        <v>0.68858059999999999</v>
      </c>
      <c r="MI384">
        <v>26.941749999999999</v>
      </c>
      <c r="MJ384" s="1">
        <v>6.9637949999999996E-4</v>
      </c>
      <c r="MK384" s="1">
        <v>0.28876079999999998</v>
      </c>
      <c r="ML384">
        <v>0.68755310000000003</v>
      </c>
      <c r="MM384">
        <v>26.734249999999999</v>
      </c>
      <c r="MN384" s="1">
        <v>6.1711109999999997E-4</v>
      </c>
      <c r="MO384" s="1">
        <v>0.25634689999999999</v>
      </c>
      <c r="MP384">
        <v>0.68664800000000004</v>
      </c>
      <c r="MQ384">
        <v>26.58323</v>
      </c>
      <c r="MR384" s="1">
        <v>5.54742E-4</v>
      </c>
      <c r="MS384" s="1">
        <v>0.23077159999999999</v>
      </c>
      <c r="MT384">
        <v>0.68585309999999999</v>
      </c>
      <c r="MU384">
        <v>26.466950000000001</v>
      </c>
      <c r="MV384" s="1">
        <v>5.0496160000000005E-4</v>
      </c>
      <c r="MW384" s="1">
        <v>0.2103332</v>
      </c>
      <c r="MX384">
        <v>0.68502450000000004</v>
      </c>
      <c r="MY384">
        <v>26.716539999999998</v>
      </c>
      <c r="MZ384" s="1">
        <v>4.6365890000000002E-4</v>
      </c>
      <c r="NA384" s="1">
        <v>0.19343150000000001</v>
      </c>
      <c r="NB384">
        <v>0.68427570000000004</v>
      </c>
      <c r="NC384">
        <v>27.13045</v>
      </c>
      <c r="ND384" s="1">
        <v>4.2791319999999999E-4</v>
      </c>
      <c r="NE384" s="1">
        <v>0.17880760000000001</v>
      </c>
      <c r="NF384">
        <v>0.68427570000000004</v>
      </c>
      <c r="NG384">
        <v>27.13045</v>
      </c>
      <c r="NH384" s="1">
        <v>4.2791319999999999E-4</v>
      </c>
      <c r="NI384" s="1">
        <v>0.17880760000000001</v>
      </c>
      <c r="NJ384">
        <v>0.68427570000000004</v>
      </c>
      <c r="NK384">
        <v>27.13045</v>
      </c>
      <c r="NL384" s="1">
        <v>4.2791319999999999E-4</v>
      </c>
      <c r="NM384" s="1">
        <v>0.17880760000000001</v>
      </c>
      <c r="NN384">
        <v>0.68427570000000004</v>
      </c>
      <c r="NO384">
        <v>27.13045</v>
      </c>
      <c r="NP384" s="1">
        <v>4.2791319999999999E-4</v>
      </c>
      <c r="NQ384" s="1">
        <v>0.17880760000000001</v>
      </c>
      <c r="NR384">
        <v>0.68427570000000004</v>
      </c>
      <c r="NS384">
        <v>27.13045</v>
      </c>
      <c r="NT384" s="1">
        <v>4.2791319999999999E-4</v>
      </c>
      <c r="NU384" s="1">
        <v>0.17880760000000001</v>
      </c>
      <c r="NV384">
        <v>0.68427570000000004</v>
      </c>
      <c r="NW384">
        <v>27.13045</v>
      </c>
      <c r="NX384" s="1">
        <v>4.2791319999999999E-4</v>
      </c>
      <c r="NY384" s="1">
        <v>0.17880760000000001</v>
      </c>
      <c r="NZ384">
        <v>0.68427570000000004</v>
      </c>
      <c r="OA384">
        <v>27.13045</v>
      </c>
      <c r="OB384" s="1">
        <v>4.2791319999999999E-4</v>
      </c>
      <c r="OC384" s="1">
        <v>0.17880760000000001</v>
      </c>
      <c r="OD384">
        <v>0.68427570000000004</v>
      </c>
      <c r="OE384">
        <v>27.13045</v>
      </c>
      <c r="OF384" s="1">
        <v>4.2791319999999999E-4</v>
      </c>
      <c r="OG384" s="1">
        <v>0.17880760000000001</v>
      </c>
      <c r="OH384">
        <v>0.68427570000000004</v>
      </c>
      <c r="OI384">
        <v>27.13045</v>
      </c>
      <c r="OJ384" s="1">
        <v>4.2791319999999999E-4</v>
      </c>
      <c r="OK384" s="1">
        <v>0.17880760000000001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0.96412410000000004</v>
      </c>
      <c r="G385">
        <v>20.97823</v>
      </c>
      <c r="H385">
        <v>0</v>
      </c>
      <c r="I385">
        <v>0</v>
      </c>
      <c r="J385">
        <v>0.96048940000000005</v>
      </c>
      <c r="K385">
        <v>21.442640000000001</v>
      </c>
      <c r="L385">
        <v>0</v>
      </c>
      <c r="M385">
        <v>0</v>
      </c>
      <c r="N385">
        <v>0.95690889999999995</v>
      </c>
      <c r="O385">
        <v>21.76398</v>
      </c>
      <c r="P385">
        <v>0</v>
      </c>
      <c r="Q385">
        <v>0</v>
      </c>
      <c r="R385">
        <v>0.9532003</v>
      </c>
      <c r="S385">
        <v>21.996770000000001</v>
      </c>
      <c r="T385">
        <v>0</v>
      </c>
      <c r="U385">
        <v>0</v>
      </c>
      <c r="V385">
        <v>0.94935579999999997</v>
      </c>
      <c r="W385">
        <v>22.27693</v>
      </c>
      <c r="X385">
        <v>0</v>
      </c>
      <c r="Y385">
        <v>0</v>
      </c>
      <c r="Z385">
        <v>0.94539269999999997</v>
      </c>
      <c r="AA385">
        <v>22.342569999999998</v>
      </c>
      <c r="AB385">
        <v>0</v>
      </c>
      <c r="AC385">
        <v>0</v>
      </c>
      <c r="AD385">
        <v>0.94135429999999998</v>
      </c>
      <c r="AE385">
        <v>22.092580000000002</v>
      </c>
      <c r="AF385">
        <v>0</v>
      </c>
      <c r="AG385">
        <v>0</v>
      </c>
      <c r="AH385">
        <v>0.93731620000000004</v>
      </c>
      <c r="AI385">
        <v>21.993790000000001</v>
      </c>
      <c r="AJ385">
        <v>0</v>
      </c>
      <c r="AK385">
        <v>0</v>
      </c>
      <c r="AL385">
        <v>0.93349020000000005</v>
      </c>
      <c r="AM385">
        <v>21.93852</v>
      </c>
      <c r="AN385">
        <v>0</v>
      </c>
      <c r="AO385">
        <v>0</v>
      </c>
      <c r="AP385">
        <v>0.92922899999999997</v>
      </c>
      <c r="AQ385">
        <v>22.193660000000001</v>
      </c>
      <c r="AR385">
        <v>0</v>
      </c>
      <c r="AS385">
        <v>0</v>
      </c>
      <c r="AT385">
        <v>0.92498349999999996</v>
      </c>
      <c r="AU385">
        <v>22.394649999999999</v>
      </c>
      <c r="AV385">
        <v>0</v>
      </c>
      <c r="AW385">
        <v>0</v>
      </c>
      <c r="AX385">
        <v>0.92069489999999998</v>
      </c>
      <c r="AY385">
        <v>22.44453</v>
      </c>
      <c r="AZ385">
        <v>0</v>
      </c>
      <c r="BA385">
        <v>0</v>
      </c>
      <c r="BB385">
        <v>0.9163135</v>
      </c>
      <c r="BC385">
        <v>22.52956</v>
      </c>
      <c r="BD385">
        <v>0</v>
      </c>
      <c r="BE385">
        <v>0</v>
      </c>
      <c r="BF385">
        <v>0.91183760000000003</v>
      </c>
      <c r="BG385">
        <v>22.382909999999999</v>
      </c>
      <c r="BH385">
        <v>0</v>
      </c>
      <c r="BI385">
        <v>0</v>
      </c>
      <c r="BJ385">
        <v>0.90739519999999996</v>
      </c>
      <c r="BK385">
        <v>22.19802</v>
      </c>
      <c r="BL385">
        <v>0</v>
      </c>
      <c r="BM385">
        <v>0</v>
      </c>
      <c r="BN385">
        <v>0.90289569999999997</v>
      </c>
      <c r="BO385">
        <v>22.10041</v>
      </c>
      <c r="BP385">
        <v>0</v>
      </c>
      <c r="BQ385">
        <v>0</v>
      </c>
      <c r="BR385">
        <v>0.89820339999999999</v>
      </c>
      <c r="BS385">
        <v>22.047799999999999</v>
      </c>
      <c r="BT385">
        <v>0</v>
      </c>
      <c r="BU385">
        <v>0</v>
      </c>
      <c r="BV385">
        <v>0.89354739999999999</v>
      </c>
      <c r="BW385">
        <v>21.944009999999999</v>
      </c>
      <c r="BX385">
        <v>0</v>
      </c>
      <c r="BY385">
        <v>0</v>
      </c>
      <c r="BZ385">
        <v>0.88983950000000001</v>
      </c>
      <c r="CA385">
        <v>22.02027</v>
      </c>
      <c r="CB385">
        <v>1.8190099999999999E-32</v>
      </c>
      <c r="CC385">
        <v>3.949563E-30</v>
      </c>
      <c r="CD385">
        <v>0.88592300000000002</v>
      </c>
      <c r="CE385">
        <v>21.92475</v>
      </c>
      <c r="CF385" s="1">
        <v>3.9536379999999998E-24</v>
      </c>
      <c r="CG385" s="1">
        <v>6.9209999999999998E-22</v>
      </c>
      <c r="CH385">
        <v>0.88138879999999997</v>
      </c>
      <c r="CI385">
        <v>21.843869999999999</v>
      </c>
      <c r="CJ385" s="1">
        <v>2.305659E-17</v>
      </c>
      <c r="CK385" s="1">
        <v>3.897526E-15</v>
      </c>
      <c r="CL385">
        <v>0.87721700000000002</v>
      </c>
      <c r="CM385">
        <v>21.562999999999999</v>
      </c>
      <c r="CN385" s="1">
        <v>1.6505010000000001E-12</v>
      </c>
      <c r="CO385" s="1">
        <v>2.9749569999999998E-10</v>
      </c>
      <c r="CP385">
        <v>0.87299400000000005</v>
      </c>
      <c r="CQ385">
        <v>21.412030000000001</v>
      </c>
      <c r="CR385" s="1">
        <v>3.6647330000000001E-9</v>
      </c>
      <c r="CS385" s="1">
        <v>6.8800649999999999E-7</v>
      </c>
      <c r="CT385">
        <v>0.86869160000000001</v>
      </c>
      <c r="CU385">
        <v>21.26868</v>
      </c>
      <c r="CV385" s="1">
        <v>1.420461E-6</v>
      </c>
      <c r="CW385" s="1">
        <v>2.751152E-4</v>
      </c>
      <c r="CX385">
        <v>0.86475239999999998</v>
      </c>
      <c r="CY385">
        <v>21.0685</v>
      </c>
      <c r="CZ385" s="1">
        <v>1.6063770000000001E-4</v>
      </c>
      <c r="DA385" s="1">
        <v>3.1887400000000003E-2</v>
      </c>
      <c r="DB385">
        <v>0.86104320000000001</v>
      </c>
      <c r="DC385">
        <v>20.903199999999998</v>
      </c>
      <c r="DD385" s="1">
        <v>6.9125200000000001E-3</v>
      </c>
      <c r="DE385" s="1">
        <v>1.4034120000000001</v>
      </c>
      <c r="DF385">
        <v>0.8572052</v>
      </c>
      <c r="DG385">
        <v>20.945250000000001</v>
      </c>
      <c r="DH385" s="1">
        <v>0.1340162</v>
      </c>
      <c r="DI385" s="1">
        <v>27.744980000000002</v>
      </c>
      <c r="DJ385">
        <v>0.8531204</v>
      </c>
      <c r="DK385">
        <v>20.98584</v>
      </c>
      <c r="DL385" s="1">
        <v>1.3169649999999999</v>
      </c>
      <c r="DM385">
        <v>277.81779999999998</v>
      </c>
      <c r="DN385">
        <v>0.84887579999999996</v>
      </c>
      <c r="DO385">
        <v>21.07197</v>
      </c>
      <c r="DP385" s="1">
        <v>7.1849610000000004</v>
      </c>
      <c r="DQ385">
        <v>1541.5550000000001</v>
      </c>
      <c r="DR385">
        <v>0.84417679999999995</v>
      </c>
      <c r="DS385">
        <v>20.844930000000002</v>
      </c>
      <c r="DT385">
        <v>23.399239999999999</v>
      </c>
      <c r="DU385">
        <v>5104.0690000000004</v>
      </c>
      <c r="DV385">
        <v>0.83940349999999997</v>
      </c>
      <c r="DW385">
        <v>20.57565</v>
      </c>
      <c r="DX385">
        <v>48.401269999999997</v>
      </c>
      <c r="DY385">
        <v>10718.37</v>
      </c>
      <c r="DZ385">
        <v>0.8343081</v>
      </c>
      <c r="EA385">
        <v>20.436630000000001</v>
      </c>
      <c r="EB385">
        <v>67.236760000000004</v>
      </c>
      <c r="EC385">
        <v>15107.51</v>
      </c>
      <c r="ED385">
        <v>0.82902070000000005</v>
      </c>
      <c r="EE385">
        <v>20.367090000000001</v>
      </c>
      <c r="EF385">
        <v>65.822069999999997</v>
      </c>
      <c r="EG385">
        <v>14994.39</v>
      </c>
      <c r="EH385">
        <v>0.8237139</v>
      </c>
      <c r="EI385">
        <v>20.703209999999999</v>
      </c>
      <c r="EJ385">
        <v>47.441760000000002</v>
      </c>
      <c r="EK385">
        <v>10946.8</v>
      </c>
      <c r="EL385">
        <v>0.81859110000000002</v>
      </c>
      <c r="EM385">
        <v>20.971869999999999</v>
      </c>
      <c r="EN385">
        <v>26.13382</v>
      </c>
      <c r="EO385">
        <v>6103.357</v>
      </c>
      <c r="EP385">
        <v>0.81338469999999996</v>
      </c>
      <c r="EQ385">
        <v>20.997599999999998</v>
      </c>
      <c r="ER385">
        <v>11.34409</v>
      </c>
      <c r="ES385">
        <v>2679.2629999999999</v>
      </c>
      <c r="ET385">
        <v>0.80867529999999999</v>
      </c>
      <c r="EU385">
        <v>21.08146</v>
      </c>
      <c r="EV385">
        <v>4.0165759999999997</v>
      </c>
      <c r="EW385">
        <v>957.87270000000001</v>
      </c>
      <c r="EX385">
        <v>0.80328359999999999</v>
      </c>
      <c r="EY385">
        <v>20.938659999999999</v>
      </c>
      <c r="EZ385">
        <v>1.2128950000000001</v>
      </c>
      <c r="FA385">
        <v>291.70659999999998</v>
      </c>
      <c r="FB385">
        <v>0.79765280000000005</v>
      </c>
      <c r="FC385">
        <v>20.512119999999999</v>
      </c>
      <c r="FD385">
        <v>0.34399590000000002</v>
      </c>
      <c r="FE385">
        <v>83.105440000000002</v>
      </c>
      <c r="FF385">
        <v>0.79084469999999996</v>
      </c>
      <c r="FG385">
        <v>20.1678</v>
      </c>
      <c r="FH385">
        <v>0.11710810000000001</v>
      </c>
      <c r="FI385">
        <v>28.121099999999998</v>
      </c>
      <c r="FJ385">
        <v>0.78327259999999999</v>
      </c>
      <c r="FK385">
        <v>19.955439999999999</v>
      </c>
      <c r="FL385">
        <v>6.4836110000000002E-2</v>
      </c>
      <c r="FM385">
        <v>15.39411</v>
      </c>
      <c r="FN385">
        <v>0.77470399999999995</v>
      </c>
      <c r="FO385">
        <v>20.438099999999999</v>
      </c>
      <c r="FP385">
        <v>5.3758920000000002E-2</v>
      </c>
      <c r="FQ385">
        <v>12.74994</v>
      </c>
      <c r="FR385">
        <v>0.76629259999999999</v>
      </c>
      <c r="FS385">
        <v>20.958559999999999</v>
      </c>
      <c r="FT385">
        <v>5.126203E-2</v>
      </c>
      <c r="FU385">
        <v>12.228820000000001</v>
      </c>
      <c r="FV385">
        <v>0.75781200000000004</v>
      </c>
      <c r="FW385">
        <v>21.475339999999999</v>
      </c>
      <c r="FX385" s="1">
        <v>4.9978259999999997E-2</v>
      </c>
      <c r="FY385">
        <v>12.016859999999999</v>
      </c>
      <c r="FZ385">
        <v>0.74911139999999998</v>
      </c>
      <c r="GA385">
        <v>21.95458</v>
      </c>
      <c r="GB385" s="1">
        <v>4.8290140000000002E-2</v>
      </c>
      <c r="GC385">
        <v>11.712429999999999</v>
      </c>
      <c r="GD385">
        <v>0.74072400000000005</v>
      </c>
      <c r="GE385">
        <v>22.017849999999999</v>
      </c>
      <c r="GF385" s="1">
        <v>4.5908440000000002E-2</v>
      </c>
      <c r="GG385">
        <v>11.234109999999999</v>
      </c>
      <c r="GH385">
        <v>0.73251290000000002</v>
      </c>
      <c r="GI385">
        <v>21.699210000000001</v>
      </c>
      <c r="GJ385" s="1">
        <v>4.2805580000000003E-2</v>
      </c>
      <c r="GK385" s="1">
        <v>10.56133</v>
      </c>
      <c r="GL385">
        <v>0.72604950000000001</v>
      </c>
      <c r="GM385">
        <v>21.525459999999999</v>
      </c>
      <c r="GN385" s="1">
        <v>3.9524570000000002E-2</v>
      </c>
      <c r="GO385" s="1">
        <v>9.8068860000000004</v>
      </c>
      <c r="GP385">
        <v>0.72015709999999999</v>
      </c>
      <c r="GQ385">
        <v>21.37246</v>
      </c>
      <c r="GR385" s="1">
        <v>3.6195600000000001E-2</v>
      </c>
      <c r="GS385" s="1">
        <v>9.0235570000000003</v>
      </c>
      <c r="GT385">
        <v>0.71399900000000005</v>
      </c>
      <c r="GU385">
        <v>21.841640000000002</v>
      </c>
      <c r="GV385" s="1">
        <v>3.307562E-2</v>
      </c>
      <c r="GW385" s="1">
        <v>8.2855279999999993</v>
      </c>
      <c r="GX385">
        <v>0.70785330000000002</v>
      </c>
      <c r="GY385">
        <v>22.271699999999999</v>
      </c>
      <c r="GZ385" s="1">
        <v>3.013323E-2</v>
      </c>
      <c r="HA385" s="1">
        <v>7.5872200000000003</v>
      </c>
      <c r="HB385">
        <v>0.70170250000000001</v>
      </c>
      <c r="HC385">
        <v>22.755389999999998</v>
      </c>
      <c r="HD385" s="1">
        <v>2.7506570000000001E-2</v>
      </c>
      <c r="HE385" s="1">
        <v>6.9599469999999997</v>
      </c>
      <c r="HF385">
        <v>0.69581090000000001</v>
      </c>
      <c r="HG385">
        <v>23.112680000000001</v>
      </c>
      <c r="HH385" s="1">
        <v>2.5063749999999999E-2</v>
      </c>
      <c r="HI385" s="1">
        <v>6.3735850000000003</v>
      </c>
      <c r="HJ385">
        <v>0.68993479999999996</v>
      </c>
      <c r="HK385">
        <v>23.08501</v>
      </c>
      <c r="HL385" s="1">
        <v>2.279697E-2</v>
      </c>
      <c r="HM385" s="1">
        <v>5.8246729999999998</v>
      </c>
      <c r="HN385">
        <v>0.68447349999999996</v>
      </c>
      <c r="HO385">
        <v>22.82723</v>
      </c>
      <c r="HP385" s="1">
        <v>2.0723269999999998E-2</v>
      </c>
      <c r="HQ385" s="1">
        <v>5.3180630000000004</v>
      </c>
      <c r="HR385">
        <v>0.67901339999999999</v>
      </c>
      <c r="HS385">
        <v>22.721779999999999</v>
      </c>
      <c r="HT385" s="1">
        <v>1.884918E-2</v>
      </c>
      <c r="HU385" s="1">
        <v>4.8572179999999996</v>
      </c>
      <c r="HV385">
        <v>0.67453110000000005</v>
      </c>
      <c r="HW385">
        <v>22.65118</v>
      </c>
      <c r="HX385" s="1">
        <v>1.7163109999999999E-2</v>
      </c>
      <c r="HY385" s="1">
        <v>4.4354430000000002</v>
      </c>
      <c r="HZ385">
        <v>0.67070730000000001</v>
      </c>
      <c r="IA385">
        <v>22.96536</v>
      </c>
      <c r="IB385" s="1">
        <v>1.5607619999999999E-2</v>
      </c>
      <c r="IC385" s="1">
        <v>4.0410899999999996</v>
      </c>
      <c r="ID385">
        <v>0.66710939999999996</v>
      </c>
      <c r="IE385">
        <v>22.765350000000002</v>
      </c>
      <c r="IF385" s="1">
        <v>1.4239099999999999E-2</v>
      </c>
      <c r="IG385" s="1">
        <v>3.6931189999999998</v>
      </c>
      <c r="IH385">
        <v>0.66385879999999997</v>
      </c>
      <c r="II385">
        <v>22.92492</v>
      </c>
      <c r="IJ385" s="1">
        <v>1.2993060000000001E-2</v>
      </c>
      <c r="IK385" s="1">
        <v>3.3755099999999998</v>
      </c>
      <c r="IL385">
        <v>0.66075819999999996</v>
      </c>
      <c r="IM385">
        <v>23.026070000000001</v>
      </c>
      <c r="IN385" s="1">
        <v>1.184529E-2</v>
      </c>
      <c r="IO385" s="1">
        <v>3.0819589999999999</v>
      </c>
      <c r="IP385">
        <v>0.65796949999999998</v>
      </c>
      <c r="IQ385">
        <v>22.89312</v>
      </c>
      <c r="IR385" s="1">
        <v>1.078746E-2</v>
      </c>
      <c r="IS385" s="1">
        <v>2.8102990000000001</v>
      </c>
      <c r="IT385">
        <v>0.65561040000000004</v>
      </c>
      <c r="IU385">
        <v>22.737739999999999</v>
      </c>
      <c r="IV385" s="1">
        <v>9.8244730000000002E-3</v>
      </c>
      <c r="IW385" s="1">
        <v>2.5618699999999999</v>
      </c>
      <c r="IX385">
        <v>0.65367540000000002</v>
      </c>
      <c r="IY385">
        <v>22.49944</v>
      </c>
      <c r="IZ385" s="1">
        <v>8.8897009999999999E-3</v>
      </c>
      <c r="JA385" s="1">
        <v>2.3194569999999999</v>
      </c>
      <c r="JB385">
        <v>0.65202329999999997</v>
      </c>
      <c r="JC385">
        <v>22.59573</v>
      </c>
      <c r="JD385" s="1">
        <v>8.0941209999999993E-3</v>
      </c>
      <c r="JE385" s="1">
        <v>2.1122709999999998</v>
      </c>
      <c r="JF385">
        <v>0.65019970000000005</v>
      </c>
      <c r="JG385">
        <v>23.37059</v>
      </c>
      <c r="JH385" s="1">
        <v>7.3699780000000001E-3</v>
      </c>
      <c r="JI385" s="1">
        <v>1.924736</v>
      </c>
      <c r="JJ385">
        <v>0.64917659999999999</v>
      </c>
      <c r="JK385">
        <v>24.179580000000001</v>
      </c>
      <c r="JL385" s="1">
        <v>6.7165979999999998E-3</v>
      </c>
      <c r="JM385" s="1">
        <v>1.753538</v>
      </c>
      <c r="JN385">
        <v>0.64834990000000003</v>
      </c>
      <c r="JO385">
        <v>25.005680000000002</v>
      </c>
      <c r="JP385" s="1">
        <v>6.1163019999999997E-3</v>
      </c>
      <c r="JQ385" s="1">
        <v>1.5962799999999999</v>
      </c>
      <c r="JR385">
        <v>0.64736610000000006</v>
      </c>
      <c r="JS385">
        <v>25.739249999999998</v>
      </c>
      <c r="JT385" s="1">
        <v>5.5668649999999998E-3</v>
      </c>
      <c r="JU385" s="1">
        <v>1.452861</v>
      </c>
      <c r="JV385">
        <v>0.64618370000000003</v>
      </c>
      <c r="JW385">
        <v>25.964919999999999</v>
      </c>
      <c r="JX385" s="1">
        <v>5.0664610000000004E-3</v>
      </c>
      <c r="JY385" s="1">
        <v>1.3230090000000001</v>
      </c>
      <c r="JZ385">
        <v>0.64486529999999997</v>
      </c>
      <c r="KA385">
        <v>25.829989999999999</v>
      </c>
      <c r="KB385" s="1">
        <v>4.6040300000000003E-3</v>
      </c>
      <c r="KC385" s="1">
        <v>1.203462</v>
      </c>
      <c r="KD385">
        <v>0.64356789999999997</v>
      </c>
      <c r="KE385">
        <v>25.80875</v>
      </c>
      <c r="KF385" s="1">
        <v>4.16593E-3</v>
      </c>
      <c r="KG385" s="1">
        <v>1.090319</v>
      </c>
      <c r="KH385">
        <v>0.64254239999999996</v>
      </c>
      <c r="KI385">
        <v>25.781610000000001</v>
      </c>
      <c r="KJ385" s="1">
        <v>3.746713E-3</v>
      </c>
      <c r="KK385" s="1">
        <v>0.98148120000000005</v>
      </c>
      <c r="KL385">
        <v>0.64142350000000004</v>
      </c>
      <c r="KM385">
        <v>26.096879999999999</v>
      </c>
      <c r="KN385" s="1">
        <v>3.3399189999999998E-3</v>
      </c>
      <c r="KO385" s="1">
        <v>0.876139</v>
      </c>
      <c r="KP385">
        <v>0.64014709999999997</v>
      </c>
      <c r="KQ385">
        <v>26.24052</v>
      </c>
      <c r="KR385" s="1">
        <v>2.954618E-3</v>
      </c>
      <c r="KS385" s="1">
        <v>0.77634150000000002</v>
      </c>
      <c r="KT385">
        <v>0.63861670000000004</v>
      </c>
      <c r="KU385">
        <v>26.004049999999999</v>
      </c>
      <c r="KV385" s="1">
        <v>2.5983209999999998E-3</v>
      </c>
      <c r="KW385" s="1">
        <v>0.68414280000000005</v>
      </c>
      <c r="KX385">
        <v>0.63675700000000002</v>
      </c>
      <c r="KY385">
        <v>25.654350000000001</v>
      </c>
      <c r="KZ385" s="1">
        <v>2.28057E-3</v>
      </c>
      <c r="LA385" s="1">
        <v>0.60195330000000002</v>
      </c>
      <c r="LB385">
        <v>0.63440759999999996</v>
      </c>
      <c r="LC385">
        <v>25.056619999999999</v>
      </c>
      <c r="LD385" s="1">
        <v>2.0048990000000001E-3</v>
      </c>
      <c r="LE385" s="1">
        <v>0.53093210000000002</v>
      </c>
      <c r="LF385">
        <v>0.63172130000000004</v>
      </c>
      <c r="LG385">
        <v>24.571829999999999</v>
      </c>
      <c r="LH385" s="1">
        <v>1.769018E-3</v>
      </c>
      <c r="LI385" s="1">
        <v>0.47029280000000001</v>
      </c>
      <c r="LJ385">
        <v>0.62895460000000003</v>
      </c>
      <c r="LK385">
        <v>24.228370000000002</v>
      </c>
      <c r="LL385" s="1">
        <v>1.56504E-3</v>
      </c>
      <c r="LM385" s="1">
        <v>0.4178075</v>
      </c>
      <c r="LN385">
        <v>0.6261099</v>
      </c>
      <c r="LO385">
        <v>24.129480000000001</v>
      </c>
      <c r="LP385" s="1">
        <v>1.384445E-3</v>
      </c>
      <c r="LQ385" s="1">
        <v>0.37121979999999999</v>
      </c>
      <c r="LR385">
        <v>0.62323019999999996</v>
      </c>
      <c r="LS385">
        <v>24.679770000000001</v>
      </c>
      <c r="LT385" s="1">
        <v>1.21952E-3</v>
      </c>
      <c r="LU385" s="1">
        <v>0.32854739999999999</v>
      </c>
      <c r="LV385">
        <v>0.62031800000000004</v>
      </c>
      <c r="LW385">
        <v>25.336369999999999</v>
      </c>
      <c r="LX385" s="1">
        <v>1.067578E-3</v>
      </c>
      <c r="LY385" s="1">
        <v>0.28901729999999998</v>
      </c>
      <c r="LZ385">
        <v>0.61773199999999995</v>
      </c>
      <c r="MA385">
        <v>26.098880000000001</v>
      </c>
      <c r="MB385" s="1">
        <v>9.3012590000000005E-4</v>
      </c>
      <c r="MC385" s="1">
        <v>0.25287379999999998</v>
      </c>
      <c r="MD385">
        <v>0.6153286</v>
      </c>
      <c r="ME385">
        <v>26.69558</v>
      </c>
      <c r="MF385" s="1">
        <v>8.0967720000000003E-4</v>
      </c>
      <c r="MG385" s="1">
        <v>0.2209392</v>
      </c>
      <c r="MH385">
        <v>0.61317189999999999</v>
      </c>
      <c r="MI385">
        <v>26.946090000000002</v>
      </c>
      <c r="MJ385" s="1">
        <v>7.0859169999999997E-4</v>
      </c>
      <c r="MK385" s="1">
        <v>0.19393659999999999</v>
      </c>
      <c r="ML385">
        <v>0.61115039999999998</v>
      </c>
      <c r="MM385">
        <v>26.726199999999999</v>
      </c>
      <c r="MN385" s="1">
        <v>6.2684030000000003E-4</v>
      </c>
      <c r="MO385" s="1">
        <v>0.172011</v>
      </c>
      <c r="MP385">
        <v>0.60925620000000003</v>
      </c>
      <c r="MQ385">
        <v>26.56887</v>
      </c>
      <c r="MR385" s="1">
        <v>5.6242029999999999E-4</v>
      </c>
      <c r="MS385" s="1">
        <v>0.1546862</v>
      </c>
      <c r="MT385">
        <v>0.60754680000000005</v>
      </c>
      <c r="MU385">
        <v>26.45757</v>
      </c>
      <c r="MV385" s="1">
        <v>5.1118509999999997E-4</v>
      </c>
      <c r="MW385" s="1">
        <v>0.140873</v>
      </c>
      <c r="MX385">
        <v>0.60589649999999995</v>
      </c>
      <c r="MY385">
        <v>26.707429999999999</v>
      </c>
      <c r="MZ385" s="1">
        <v>4.6890970000000001E-4</v>
      </c>
      <c r="NA385" s="1">
        <v>0.1294942</v>
      </c>
      <c r="NB385">
        <v>0.60433079999999995</v>
      </c>
      <c r="NC385">
        <v>27.142880000000002</v>
      </c>
      <c r="ND385" s="1">
        <v>4.325434E-4</v>
      </c>
      <c r="NE385" s="1">
        <v>0.1196942</v>
      </c>
      <c r="NF385">
        <v>0.60433079999999995</v>
      </c>
      <c r="NG385">
        <v>27.142880000000002</v>
      </c>
      <c r="NH385" s="1">
        <v>4.325434E-4</v>
      </c>
      <c r="NI385" s="1">
        <v>0.1196942</v>
      </c>
      <c r="NJ385">
        <v>0.60433079999999995</v>
      </c>
      <c r="NK385">
        <v>27.142880000000002</v>
      </c>
      <c r="NL385" s="1">
        <v>4.325434E-4</v>
      </c>
      <c r="NM385" s="1">
        <v>0.1196942</v>
      </c>
      <c r="NN385">
        <v>0.60433079999999995</v>
      </c>
      <c r="NO385">
        <v>27.142880000000002</v>
      </c>
      <c r="NP385" s="1">
        <v>4.325434E-4</v>
      </c>
      <c r="NQ385" s="1">
        <v>0.1196942</v>
      </c>
      <c r="NR385">
        <v>0.60433079999999995</v>
      </c>
      <c r="NS385">
        <v>27.142880000000002</v>
      </c>
      <c r="NT385" s="1">
        <v>4.325434E-4</v>
      </c>
      <c r="NU385" s="1">
        <v>0.1196942</v>
      </c>
      <c r="NV385">
        <v>0.60433079999999995</v>
      </c>
      <c r="NW385">
        <v>27.142880000000002</v>
      </c>
      <c r="NX385" s="1">
        <v>4.325434E-4</v>
      </c>
      <c r="NY385" s="1">
        <v>0.1196942</v>
      </c>
      <c r="NZ385">
        <v>0.60433079999999995</v>
      </c>
      <c r="OA385">
        <v>27.142880000000002</v>
      </c>
      <c r="OB385" s="1">
        <v>4.325434E-4</v>
      </c>
      <c r="OC385" s="1">
        <v>0.1196942</v>
      </c>
      <c r="OD385">
        <v>0.60433079999999995</v>
      </c>
      <c r="OE385">
        <v>27.142880000000002</v>
      </c>
      <c r="OF385" s="1">
        <v>4.325434E-4</v>
      </c>
      <c r="OG385" s="1">
        <v>0.1196942</v>
      </c>
      <c r="OH385">
        <v>0.60433079999999995</v>
      </c>
      <c r="OI385">
        <v>27.142880000000002</v>
      </c>
      <c r="OJ385" s="1">
        <v>4.325434E-4</v>
      </c>
      <c r="OK385" s="1">
        <v>0.1196942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1.1690339999999999</v>
      </c>
      <c r="G386">
        <v>20.963450000000002</v>
      </c>
      <c r="H386">
        <v>0</v>
      </c>
      <c r="I386">
        <v>0</v>
      </c>
      <c r="J386">
        <v>1.1649529999999999</v>
      </c>
      <c r="K386">
        <v>21.434170000000002</v>
      </c>
      <c r="L386">
        <v>0</v>
      </c>
      <c r="M386">
        <v>0</v>
      </c>
      <c r="N386">
        <v>1.1609080000000001</v>
      </c>
      <c r="O386">
        <v>21.765499999999999</v>
      </c>
      <c r="P386">
        <v>0</v>
      </c>
      <c r="Q386">
        <v>0</v>
      </c>
      <c r="R386">
        <v>1.156684</v>
      </c>
      <c r="S386">
        <v>22.001290000000001</v>
      </c>
      <c r="T386">
        <v>0</v>
      </c>
      <c r="U386">
        <v>0</v>
      </c>
      <c r="V386">
        <v>1.152331</v>
      </c>
      <c r="W386">
        <v>22.277380000000001</v>
      </c>
      <c r="X386">
        <v>0</v>
      </c>
      <c r="Y386">
        <v>0</v>
      </c>
      <c r="Z386">
        <v>1.147821</v>
      </c>
      <c r="AA386">
        <v>22.324750000000002</v>
      </c>
      <c r="AB386">
        <v>0</v>
      </c>
      <c r="AC386">
        <v>0</v>
      </c>
      <c r="AD386">
        <v>1.14323</v>
      </c>
      <c r="AE386">
        <v>22.072199999999999</v>
      </c>
      <c r="AF386">
        <v>0</v>
      </c>
      <c r="AG386">
        <v>0</v>
      </c>
      <c r="AH386">
        <v>1.138622</v>
      </c>
      <c r="AI386">
        <v>21.96499</v>
      </c>
      <c r="AJ386">
        <v>0</v>
      </c>
      <c r="AK386">
        <v>0</v>
      </c>
      <c r="AL386">
        <v>1.1339680000000001</v>
      </c>
      <c r="AM386">
        <v>21.92933</v>
      </c>
      <c r="AN386">
        <v>0</v>
      </c>
      <c r="AO386">
        <v>0</v>
      </c>
      <c r="AP386">
        <v>1.129076</v>
      </c>
      <c r="AQ386">
        <v>22.203279999999999</v>
      </c>
      <c r="AR386">
        <v>0</v>
      </c>
      <c r="AS386">
        <v>0</v>
      </c>
      <c r="AT386">
        <v>1.124166</v>
      </c>
      <c r="AU386">
        <v>22.41667</v>
      </c>
      <c r="AV386">
        <v>0</v>
      </c>
      <c r="AW386">
        <v>0</v>
      </c>
      <c r="AX386">
        <v>1.11924</v>
      </c>
      <c r="AY386">
        <v>22.468139999999998</v>
      </c>
      <c r="AZ386">
        <v>0</v>
      </c>
      <c r="BA386">
        <v>0</v>
      </c>
      <c r="BB386">
        <v>1.1141209999999999</v>
      </c>
      <c r="BC386">
        <v>22.542629999999999</v>
      </c>
      <c r="BD386">
        <v>0</v>
      </c>
      <c r="BE386">
        <v>0</v>
      </c>
      <c r="BF386">
        <v>1.1088990000000001</v>
      </c>
      <c r="BG386">
        <v>22.385390000000001</v>
      </c>
      <c r="BH386">
        <v>0</v>
      </c>
      <c r="BI386">
        <v>0</v>
      </c>
      <c r="BJ386">
        <v>1.1037159999999999</v>
      </c>
      <c r="BK386">
        <v>22.184249999999999</v>
      </c>
      <c r="BL386">
        <v>0</v>
      </c>
      <c r="BM386">
        <v>0</v>
      </c>
      <c r="BN386">
        <v>1.098406</v>
      </c>
      <c r="BO386">
        <v>22.08503</v>
      </c>
      <c r="BP386">
        <v>0</v>
      </c>
      <c r="BQ386">
        <v>0</v>
      </c>
      <c r="BR386">
        <v>1.0928059999999999</v>
      </c>
      <c r="BS386">
        <v>22.03905</v>
      </c>
      <c r="BT386">
        <v>0</v>
      </c>
      <c r="BU386">
        <v>0</v>
      </c>
      <c r="BV386">
        <v>1.087404</v>
      </c>
      <c r="BW386">
        <v>21.953130000000002</v>
      </c>
      <c r="BX386">
        <v>0</v>
      </c>
      <c r="BY386">
        <v>0</v>
      </c>
      <c r="BZ386">
        <v>1.0832889999999999</v>
      </c>
      <c r="CA386">
        <v>22.03284</v>
      </c>
      <c r="CB386">
        <v>3.572613E-33</v>
      </c>
      <c r="CC386">
        <v>1.049054E-30</v>
      </c>
      <c r="CD386">
        <v>1.0788899999999999</v>
      </c>
      <c r="CE386">
        <v>21.941230000000001</v>
      </c>
      <c r="CF386" s="1">
        <v>2.327584E-24</v>
      </c>
      <c r="CG386" s="1">
        <v>4.6366190000000003E-22</v>
      </c>
      <c r="CH386">
        <v>1.073728</v>
      </c>
      <c r="CI386">
        <v>21.854189999999999</v>
      </c>
      <c r="CJ386" s="1">
        <v>1.0817110000000001E-17</v>
      </c>
      <c r="CK386" s="1">
        <v>2.0177579999999998E-15</v>
      </c>
      <c r="CL386">
        <v>1.0689029999999999</v>
      </c>
      <c r="CM386">
        <v>21.565809999999999</v>
      </c>
      <c r="CN386" s="1">
        <v>1.0299629999999999E-12</v>
      </c>
      <c r="CO386" s="1">
        <v>2.1582829999999999E-10</v>
      </c>
      <c r="CP386">
        <v>1.0640430000000001</v>
      </c>
      <c r="CQ386">
        <v>21.400839999999999</v>
      </c>
      <c r="CR386" s="1">
        <v>2.5411169999999999E-9</v>
      </c>
      <c r="CS386" s="1">
        <v>5.6952160000000001E-7</v>
      </c>
      <c r="CT386">
        <v>1.0590269999999999</v>
      </c>
      <c r="CU386">
        <v>21.251899999999999</v>
      </c>
      <c r="CV386" s="1">
        <v>1.0560229999999999E-6</v>
      </c>
      <c r="CW386" s="1">
        <v>2.4890459999999998E-4</v>
      </c>
      <c r="CX386">
        <v>1.054664</v>
      </c>
      <c r="CY386">
        <v>21.055230000000002</v>
      </c>
      <c r="CZ386" s="1">
        <v>1.26086E-4</v>
      </c>
      <c r="DA386" s="1">
        <v>3.094622E-2</v>
      </c>
      <c r="DB386">
        <v>1.0505359999999999</v>
      </c>
      <c r="DC386">
        <v>20.898689999999998</v>
      </c>
      <c r="DD386" s="1">
        <v>5.6781460000000002E-3</v>
      </c>
      <c r="DE386" s="1">
        <v>1.4455709999999999</v>
      </c>
      <c r="DF386">
        <v>1.046252</v>
      </c>
      <c r="DG386">
        <v>20.950900000000001</v>
      </c>
      <c r="DH386" s="1">
        <v>0.1145258</v>
      </c>
      <c r="DI386" s="1">
        <v>30.113700000000001</v>
      </c>
      <c r="DJ386">
        <v>1.041229</v>
      </c>
      <c r="DK386">
        <v>20.997039999999998</v>
      </c>
      <c r="DL386" s="1">
        <v>1.165422</v>
      </c>
      <c r="DM386">
        <v>316.02190000000002</v>
      </c>
      <c r="DN386">
        <v>1.036473</v>
      </c>
      <c r="DO386">
        <v>21.07978</v>
      </c>
      <c r="DP386" s="1">
        <v>6.5630499999999996</v>
      </c>
      <c r="DQ386">
        <v>1830.056</v>
      </c>
      <c r="DR386">
        <v>1.0312380000000001</v>
      </c>
      <c r="DS386">
        <v>20.849070000000001</v>
      </c>
      <c r="DT386">
        <v>22.001090000000001</v>
      </c>
      <c r="DU386">
        <v>6301.7879999999996</v>
      </c>
      <c r="DV386">
        <v>1.025879</v>
      </c>
      <c r="DW386">
        <v>20.56597</v>
      </c>
      <c r="DX386">
        <v>46.724780000000003</v>
      </c>
      <c r="DY386">
        <v>13719.23</v>
      </c>
      <c r="DZ386">
        <v>1.0201530000000001</v>
      </c>
      <c r="EA386">
        <v>20.42182</v>
      </c>
      <c r="EB386">
        <v>66.481129999999993</v>
      </c>
      <c r="EC386">
        <v>19985.29</v>
      </c>
      <c r="ED386">
        <v>1.0141579999999999</v>
      </c>
      <c r="EE386">
        <v>20.34862</v>
      </c>
      <c r="EF386">
        <v>66.525899999999993</v>
      </c>
      <c r="EG386">
        <v>20448.73</v>
      </c>
      <c r="EH386">
        <v>1.0081389999999999</v>
      </c>
      <c r="EI386">
        <v>20.684799999999999</v>
      </c>
      <c r="EJ386">
        <v>48.911909999999999</v>
      </c>
      <c r="EK386">
        <v>15349.33</v>
      </c>
      <c r="EL386">
        <v>1.002359</v>
      </c>
      <c r="EM386">
        <v>20.977250000000002</v>
      </c>
      <c r="EN386">
        <v>27.44342</v>
      </c>
      <c r="EO386">
        <v>8781.4670000000006</v>
      </c>
      <c r="EP386">
        <v>0.99645329999999999</v>
      </c>
      <c r="EQ386">
        <v>21.010020000000001</v>
      </c>
      <c r="ER386">
        <v>12.11359</v>
      </c>
      <c r="ES386">
        <v>3947.5610000000001</v>
      </c>
      <c r="ET386">
        <v>0.99131630000000004</v>
      </c>
      <c r="EU386">
        <v>21.09599</v>
      </c>
      <c r="EV386">
        <v>4.3529609999999996</v>
      </c>
      <c r="EW386">
        <v>1441.422</v>
      </c>
      <c r="EX386">
        <v>0.98533139999999997</v>
      </c>
      <c r="EY386">
        <v>20.94847</v>
      </c>
      <c r="EZ386">
        <v>1.329013</v>
      </c>
      <c r="FA386">
        <v>446.11900000000003</v>
      </c>
      <c r="FB386">
        <v>0.97865880000000005</v>
      </c>
      <c r="FC386">
        <v>20.520569999999999</v>
      </c>
      <c r="FD386">
        <v>0.37714019999999998</v>
      </c>
      <c r="FE386">
        <v>127.43859999999999</v>
      </c>
      <c r="FF386">
        <v>0.97094590000000003</v>
      </c>
      <c r="FG386">
        <v>20.17127</v>
      </c>
      <c r="FH386">
        <v>0.1252576</v>
      </c>
      <c r="FI386">
        <v>41.708019999999998</v>
      </c>
      <c r="FJ386">
        <v>0.96228789999999997</v>
      </c>
      <c r="FK386">
        <v>19.956489999999999</v>
      </c>
      <c r="FL386">
        <v>6.6657460000000002E-2</v>
      </c>
      <c r="FM386">
        <v>21.5487</v>
      </c>
      <c r="FN386">
        <v>0.95238829999999997</v>
      </c>
      <c r="FO386">
        <v>20.42398</v>
      </c>
      <c r="FP386">
        <v>5.4137379999999999E-2</v>
      </c>
      <c r="FQ386">
        <v>17.28077</v>
      </c>
      <c r="FR386">
        <v>0.94268949999999996</v>
      </c>
      <c r="FS386">
        <v>20.96846</v>
      </c>
      <c r="FT386">
        <v>5.1362499999999998E-2</v>
      </c>
      <c r="FU386">
        <v>16.432860000000002</v>
      </c>
      <c r="FV386">
        <v>0.93286610000000003</v>
      </c>
      <c r="FW386">
        <v>21.48424</v>
      </c>
      <c r="FX386" s="1">
        <v>5.0068210000000002E-2</v>
      </c>
      <c r="FY386">
        <v>16.133520000000001</v>
      </c>
      <c r="FZ386">
        <v>0.92275390000000002</v>
      </c>
      <c r="GA386">
        <v>21.96067</v>
      </c>
      <c r="GB386" s="1">
        <v>4.843285E-2</v>
      </c>
      <c r="GC386">
        <v>15.741860000000001</v>
      </c>
      <c r="GD386">
        <v>0.911964</v>
      </c>
      <c r="GE386">
        <v>22.021149999999999</v>
      </c>
      <c r="GF386" s="1">
        <v>4.6092170000000002E-2</v>
      </c>
      <c r="GG386">
        <v>15.12514</v>
      </c>
      <c r="GH386">
        <v>0.90261499999999995</v>
      </c>
      <c r="GI386">
        <v>21.691579999999998</v>
      </c>
      <c r="GJ386" s="1">
        <v>4.3029669999999999E-2</v>
      </c>
      <c r="GK386">
        <v>14.23723</v>
      </c>
      <c r="GL386">
        <v>0.89566369999999995</v>
      </c>
      <c r="GM386">
        <v>21.511859999999999</v>
      </c>
      <c r="GN386" s="1">
        <v>3.9766089999999997E-2</v>
      </c>
      <c r="GO386" s="1">
        <v>13.22383</v>
      </c>
      <c r="GP386">
        <v>0.88944730000000005</v>
      </c>
      <c r="GQ386">
        <v>21.370370000000001</v>
      </c>
      <c r="GR386" s="1">
        <v>3.6437020000000001E-2</v>
      </c>
      <c r="GS386" s="1">
        <v>12.165649999999999</v>
      </c>
      <c r="GT386">
        <v>0.88285619999999998</v>
      </c>
      <c r="GU386">
        <v>21.840409999999999</v>
      </c>
      <c r="GV386" s="1">
        <v>3.3301030000000002E-2</v>
      </c>
      <c r="GW386" s="1">
        <v>11.162380000000001</v>
      </c>
      <c r="GX386">
        <v>0.87632659999999996</v>
      </c>
      <c r="GY386">
        <v>22.300609999999999</v>
      </c>
      <c r="GZ386" s="1">
        <v>3.034649E-2</v>
      </c>
      <c r="HA386" s="1">
        <v>10.21565</v>
      </c>
      <c r="HB386">
        <v>0.86977090000000001</v>
      </c>
      <c r="HC386">
        <v>22.766780000000001</v>
      </c>
      <c r="HD386" s="1">
        <v>2.7692169999999999E-2</v>
      </c>
      <c r="HE386" s="1">
        <v>9.3570910000000005</v>
      </c>
      <c r="HF386">
        <v>0.86348530000000001</v>
      </c>
      <c r="HG386">
        <v>23.129660000000001</v>
      </c>
      <c r="HH386" s="1">
        <v>2.5246649999999999E-2</v>
      </c>
      <c r="HI386" s="1">
        <v>8.5669079999999997</v>
      </c>
      <c r="HJ386">
        <v>0.8571529</v>
      </c>
      <c r="HK386">
        <v>23.085239999999999</v>
      </c>
      <c r="HL386" s="1">
        <v>2.2965360000000001E-2</v>
      </c>
      <c r="HM386" s="1">
        <v>7.8229259999999998</v>
      </c>
      <c r="HN386">
        <v>0.85126789999999997</v>
      </c>
      <c r="HO386">
        <v>22.805689999999998</v>
      </c>
      <c r="HP386" s="1">
        <v>2.087816E-2</v>
      </c>
      <c r="HQ386" s="1">
        <v>7.1372439999999999</v>
      </c>
      <c r="HR386">
        <v>0.84540099999999996</v>
      </c>
      <c r="HS386">
        <v>22.690670000000001</v>
      </c>
      <c r="HT386" s="1">
        <v>1.8989590000000001E-2</v>
      </c>
      <c r="HU386" s="1">
        <v>6.5124269999999997</v>
      </c>
      <c r="HV386">
        <v>0.84082869999999998</v>
      </c>
      <c r="HW386">
        <v>22.63598</v>
      </c>
      <c r="HX386" s="1">
        <v>1.7296079999999998E-2</v>
      </c>
      <c r="HY386" s="1">
        <v>5.9424330000000003</v>
      </c>
      <c r="HZ386">
        <v>0.83722059999999998</v>
      </c>
      <c r="IA386">
        <v>22.96659</v>
      </c>
      <c r="IB386" s="1">
        <v>1.5727359999999999E-2</v>
      </c>
      <c r="IC386" s="1">
        <v>5.4070819999999999</v>
      </c>
      <c r="ID386">
        <v>0.83398660000000002</v>
      </c>
      <c r="IE386">
        <v>22.79909</v>
      </c>
      <c r="IF386" s="1">
        <v>1.4345989999999999E-2</v>
      </c>
      <c r="IG386" s="1">
        <v>4.9335719999999998</v>
      </c>
      <c r="IH386">
        <v>0.83123919999999996</v>
      </c>
      <c r="II386">
        <v>22.95534</v>
      </c>
      <c r="IJ386" s="1">
        <v>1.309193E-2</v>
      </c>
      <c r="IK386" s="1">
        <v>4.5034830000000001</v>
      </c>
      <c r="IL386">
        <v>0.82865960000000005</v>
      </c>
      <c r="IM386">
        <v>23.061789999999998</v>
      </c>
      <c r="IN386" s="1">
        <v>1.1936810000000001E-2</v>
      </c>
      <c r="IO386" s="1">
        <v>4.1066010000000004</v>
      </c>
      <c r="IP386">
        <v>0.82652780000000003</v>
      </c>
      <c r="IQ386">
        <v>22.89874</v>
      </c>
      <c r="IR386" s="1">
        <v>1.0871759999999999E-2</v>
      </c>
      <c r="IS386" s="1">
        <v>3.7395550000000002</v>
      </c>
      <c r="IT386">
        <v>0.82488490000000003</v>
      </c>
      <c r="IU386">
        <v>22.713360000000002</v>
      </c>
      <c r="IV386" s="1">
        <v>9.9028640000000008E-3</v>
      </c>
      <c r="IW386" s="1">
        <v>3.4043549999999998</v>
      </c>
      <c r="IX386">
        <v>0.82376070000000001</v>
      </c>
      <c r="IY386">
        <v>22.474340000000002</v>
      </c>
      <c r="IZ386" s="1">
        <v>8.9620959999999993E-3</v>
      </c>
      <c r="JA386" s="1">
        <v>3.0789810000000002</v>
      </c>
      <c r="JB386">
        <v>0.82297379999999998</v>
      </c>
      <c r="JC386">
        <v>22.565539999999999</v>
      </c>
      <c r="JD386" s="1">
        <v>8.1583469999999998E-3</v>
      </c>
      <c r="JE386" s="1">
        <v>2.798772</v>
      </c>
      <c r="JF386">
        <v>0.82202489999999995</v>
      </c>
      <c r="JG386">
        <v>23.353179999999998</v>
      </c>
      <c r="JH386" s="1">
        <v>7.4283099999999996E-3</v>
      </c>
      <c r="JI386" s="1">
        <v>2.5460020000000001</v>
      </c>
      <c r="JJ386">
        <v>0.82205660000000003</v>
      </c>
      <c r="JK386">
        <v>24.18637</v>
      </c>
      <c r="JL386" s="1">
        <v>6.7700770000000002E-3</v>
      </c>
      <c r="JM386" s="1">
        <v>2.3158799999999999</v>
      </c>
      <c r="JN386">
        <v>0.82219989999999998</v>
      </c>
      <c r="JO386">
        <v>25.012250000000002</v>
      </c>
      <c r="JP386" s="1">
        <v>6.1654240000000001E-3</v>
      </c>
      <c r="JQ386" s="1">
        <v>2.1051510000000002</v>
      </c>
      <c r="JR386">
        <v>0.82215110000000002</v>
      </c>
      <c r="JS386">
        <v>25.744800000000001</v>
      </c>
      <c r="JT386" s="1">
        <v>5.6113969999999997E-3</v>
      </c>
      <c r="JU386" s="1">
        <v>1.913016</v>
      </c>
      <c r="JV386">
        <v>0.8217778</v>
      </c>
      <c r="JW386">
        <v>25.959949999999999</v>
      </c>
      <c r="JX386" s="1">
        <v>5.1069569999999996E-3</v>
      </c>
      <c r="JY386" s="1">
        <v>1.739463</v>
      </c>
      <c r="JZ386">
        <v>0.82118650000000004</v>
      </c>
      <c r="KA386">
        <v>25.799250000000001</v>
      </c>
      <c r="KB386" s="1">
        <v>4.6416579999999999E-3</v>
      </c>
      <c r="KC386" s="1">
        <v>1.580417</v>
      </c>
      <c r="KD386">
        <v>0.82064250000000005</v>
      </c>
      <c r="KE386">
        <v>25.770779999999998</v>
      </c>
      <c r="KF386" s="1">
        <v>4.2020010000000003E-3</v>
      </c>
      <c r="KG386" s="1">
        <v>1.4307190000000001</v>
      </c>
      <c r="KH386">
        <v>0.82036279999999995</v>
      </c>
      <c r="KI386">
        <v>25.759060000000002</v>
      </c>
      <c r="KJ386" s="1">
        <v>3.7815819999999999E-3</v>
      </c>
      <c r="KK386" s="1">
        <v>1.2873019999999999</v>
      </c>
      <c r="KL386">
        <v>0.81989339999999999</v>
      </c>
      <c r="KM386">
        <v>26.096710000000002</v>
      </c>
      <c r="KN386" s="1">
        <v>3.3733299999999999E-3</v>
      </c>
      <c r="KO386" s="1">
        <v>1.148793</v>
      </c>
      <c r="KP386">
        <v>0.81921370000000004</v>
      </c>
      <c r="KQ386">
        <v>26.277529999999999</v>
      </c>
      <c r="KR386" s="1">
        <v>2.9860210000000002E-3</v>
      </c>
      <c r="KS386" s="1">
        <v>1.017612</v>
      </c>
      <c r="KT386">
        <v>0.81820340000000003</v>
      </c>
      <c r="KU386">
        <v>26.063110000000002</v>
      </c>
      <c r="KV386" s="1">
        <v>2.6268950000000002E-3</v>
      </c>
      <c r="KW386" s="1">
        <v>0.8961983</v>
      </c>
      <c r="KX386">
        <v>0.8167584</v>
      </c>
      <c r="KY386">
        <v>25.71462</v>
      </c>
      <c r="KZ386" s="1">
        <v>2.305638E-3</v>
      </c>
      <c r="LA386" s="1">
        <v>0.78762679999999996</v>
      </c>
      <c r="LB386">
        <v>0.81470670000000001</v>
      </c>
      <c r="LC386">
        <v>25.107589999999998</v>
      </c>
      <c r="LD386" s="1">
        <v>2.0263270000000001E-3</v>
      </c>
      <c r="LE386" s="1">
        <v>0.69362060000000003</v>
      </c>
      <c r="LF386">
        <v>0.81222609999999995</v>
      </c>
      <c r="LG386">
        <v>24.588740000000001</v>
      </c>
      <c r="LH386" s="1">
        <v>1.7873570000000001E-3</v>
      </c>
      <c r="LI386" s="1">
        <v>0.61340090000000003</v>
      </c>
      <c r="LJ386">
        <v>0.80963320000000005</v>
      </c>
      <c r="LK386">
        <v>24.229130000000001</v>
      </c>
      <c r="LL386" s="1">
        <v>1.581063E-3</v>
      </c>
      <c r="LM386" s="1">
        <v>0.54419169999999994</v>
      </c>
      <c r="LN386">
        <v>0.80695269999999997</v>
      </c>
      <c r="LO386">
        <v>24.125579999999999</v>
      </c>
      <c r="LP386" s="1">
        <v>1.398853E-3</v>
      </c>
      <c r="LQ386" s="1">
        <v>0.48303360000000001</v>
      </c>
      <c r="LR386">
        <v>0.80419700000000005</v>
      </c>
      <c r="LS386">
        <v>24.68318</v>
      </c>
      <c r="LT386" s="1">
        <v>1.232861E-3</v>
      </c>
      <c r="LU386" s="1">
        <v>0.4273073</v>
      </c>
      <c r="LV386">
        <v>0.80143109999999995</v>
      </c>
      <c r="LW386">
        <v>25.35737</v>
      </c>
      <c r="LX386" s="1">
        <v>1.079867E-3</v>
      </c>
      <c r="LY386" s="1">
        <v>0.3757394</v>
      </c>
      <c r="LZ386">
        <v>0.79906060000000001</v>
      </c>
      <c r="MA386">
        <v>26.117360000000001</v>
      </c>
      <c r="MB386" s="1">
        <v>9.4124119999999996E-4</v>
      </c>
      <c r="MC386" s="1">
        <v>0.32856410000000003</v>
      </c>
      <c r="MD386">
        <v>0.79687300000000005</v>
      </c>
      <c r="ME386">
        <v>26.710719999999998</v>
      </c>
      <c r="MF386" s="1">
        <v>8.1929099999999999E-4</v>
      </c>
      <c r="MG386" s="1">
        <v>0.28671859999999999</v>
      </c>
      <c r="MH386">
        <v>0.79498020000000003</v>
      </c>
      <c r="MI386">
        <v>26.948540000000001</v>
      </c>
      <c r="MJ386" s="1">
        <v>7.1656129999999999E-4</v>
      </c>
      <c r="MK386" s="1">
        <v>0.25119059999999999</v>
      </c>
      <c r="ML386">
        <v>0.79320469999999998</v>
      </c>
      <c r="MM386">
        <v>26.7119</v>
      </c>
      <c r="MN386" s="1">
        <v>6.3321500000000001E-4</v>
      </c>
      <c r="MO386" s="1">
        <v>0.2222316</v>
      </c>
      <c r="MP386">
        <v>0.79157619999999995</v>
      </c>
      <c r="MQ386">
        <v>26.54468</v>
      </c>
      <c r="MR386" s="1">
        <v>5.6744219999999999E-4</v>
      </c>
      <c r="MS386" s="1">
        <v>0.1993026</v>
      </c>
      <c r="MT386">
        <v>0.79013659999999997</v>
      </c>
      <c r="MU386">
        <v>26.443249999999999</v>
      </c>
      <c r="MV386" s="1">
        <v>5.1523610000000001E-4</v>
      </c>
      <c r="MW386" s="1">
        <v>0.1810746</v>
      </c>
      <c r="MX386">
        <v>0.78870209999999996</v>
      </c>
      <c r="MY386">
        <v>26.704640000000001</v>
      </c>
      <c r="MZ386" s="1">
        <v>4.723056E-4</v>
      </c>
      <c r="NA386" s="1">
        <v>0.16613230000000001</v>
      </c>
      <c r="NB386">
        <v>0.78737239999999997</v>
      </c>
      <c r="NC386">
        <v>27.162430000000001</v>
      </c>
      <c r="ND386" s="1">
        <v>4.3552340000000003E-4</v>
      </c>
      <c r="NE386" s="1">
        <v>0.15334320000000001</v>
      </c>
      <c r="NF386">
        <v>0.78737239999999997</v>
      </c>
      <c r="NG386">
        <v>27.162430000000001</v>
      </c>
      <c r="NH386" s="1">
        <v>4.3552340000000003E-4</v>
      </c>
      <c r="NI386" s="1">
        <v>0.15334320000000001</v>
      </c>
      <c r="NJ386">
        <v>0.78737239999999997</v>
      </c>
      <c r="NK386">
        <v>27.162430000000001</v>
      </c>
      <c r="NL386" s="1">
        <v>4.3552340000000003E-4</v>
      </c>
      <c r="NM386" s="1">
        <v>0.15334320000000001</v>
      </c>
      <c r="NN386">
        <v>0.78737239999999997</v>
      </c>
      <c r="NO386">
        <v>27.162430000000001</v>
      </c>
      <c r="NP386" s="1">
        <v>4.3552340000000003E-4</v>
      </c>
      <c r="NQ386" s="1">
        <v>0.15334320000000001</v>
      </c>
      <c r="NR386">
        <v>0.78737239999999997</v>
      </c>
      <c r="NS386">
        <v>27.162430000000001</v>
      </c>
      <c r="NT386" s="1">
        <v>4.3552340000000003E-4</v>
      </c>
      <c r="NU386" s="1">
        <v>0.15334320000000001</v>
      </c>
      <c r="NV386">
        <v>0.78737239999999997</v>
      </c>
      <c r="NW386">
        <v>27.162430000000001</v>
      </c>
      <c r="NX386" s="1">
        <v>4.3552340000000003E-4</v>
      </c>
      <c r="NY386" s="1">
        <v>0.15334320000000001</v>
      </c>
      <c r="NZ386">
        <v>0.78737239999999997</v>
      </c>
      <c r="OA386">
        <v>27.162430000000001</v>
      </c>
      <c r="OB386" s="1">
        <v>4.3552340000000003E-4</v>
      </c>
      <c r="OC386" s="1">
        <v>0.15334320000000001</v>
      </c>
      <c r="OD386">
        <v>0.78737239999999997</v>
      </c>
      <c r="OE386">
        <v>27.162430000000001</v>
      </c>
      <c r="OF386" s="1">
        <v>4.3552340000000003E-4</v>
      </c>
      <c r="OG386" s="1">
        <v>0.15334320000000001</v>
      </c>
      <c r="OH386">
        <v>0.78737239999999997</v>
      </c>
      <c r="OI386">
        <v>27.162430000000001</v>
      </c>
      <c r="OJ386" s="1">
        <v>4.3552340000000003E-4</v>
      </c>
      <c r="OK386" s="1">
        <v>0.15334320000000001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0.81347270000000005</v>
      </c>
      <c r="G387">
        <v>20.957799999999999</v>
      </c>
      <c r="H387">
        <v>0</v>
      </c>
      <c r="I387">
        <v>0</v>
      </c>
      <c r="J387">
        <v>0.81079760000000001</v>
      </c>
      <c r="K387">
        <v>21.438469999999999</v>
      </c>
      <c r="L387">
        <v>0</v>
      </c>
      <c r="M387">
        <v>0</v>
      </c>
      <c r="N387">
        <v>0.80813809999999997</v>
      </c>
      <c r="O387">
        <v>21.779299999999999</v>
      </c>
      <c r="P387">
        <v>0</v>
      </c>
      <c r="Q387">
        <v>0</v>
      </c>
      <c r="R387">
        <v>0.80535999999999996</v>
      </c>
      <c r="S387">
        <v>22.019639999999999</v>
      </c>
      <c r="T387">
        <v>0</v>
      </c>
      <c r="U387">
        <v>0</v>
      </c>
      <c r="V387">
        <v>0.80246859999999998</v>
      </c>
      <c r="W387">
        <v>22.29269</v>
      </c>
      <c r="X387">
        <v>0</v>
      </c>
      <c r="Y387">
        <v>0</v>
      </c>
      <c r="Z387">
        <v>0.79949720000000002</v>
      </c>
      <c r="AA387">
        <v>22.32602</v>
      </c>
      <c r="AB387">
        <v>0</v>
      </c>
      <c r="AC387">
        <v>0</v>
      </c>
      <c r="AD387">
        <v>0.79646969999999995</v>
      </c>
      <c r="AE387">
        <v>22.067409999999999</v>
      </c>
      <c r="AF387">
        <v>0</v>
      </c>
      <c r="AG387">
        <v>0</v>
      </c>
      <c r="AH387">
        <v>0.79340569999999999</v>
      </c>
      <c r="AI387">
        <v>21.948920000000001</v>
      </c>
      <c r="AJ387">
        <v>0</v>
      </c>
      <c r="AK387">
        <v>0</v>
      </c>
      <c r="AL387">
        <v>0.79000910000000002</v>
      </c>
      <c r="AM387">
        <v>21.924759999999999</v>
      </c>
      <c r="AN387">
        <v>0</v>
      </c>
      <c r="AO387">
        <v>0</v>
      </c>
      <c r="AP387">
        <v>0.78674100000000002</v>
      </c>
      <c r="AQ387">
        <v>22.220949999999998</v>
      </c>
      <c r="AR387">
        <v>0</v>
      </c>
      <c r="AS387">
        <v>0</v>
      </c>
      <c r="AT387">
        <v>0.78349329999999995</v>
      </c>
      <c r="AU387">
        <v>22.448910000000001</v>
      </c>
      <c r="AV387">
        <v>0</v>
      </c>
      <c r="AW387">
        <v>0</v>
      </c>
      <c r="AX387">
        <v>0.78018929999999997</v>
      </c>
      <c r="AY387">
        <v>22.504000000000001</v>
      </c>
      <c r="AZ387">
        <v>0</v>
      </c>
      <c r="BA387">
        <v>0</v>
      </c>
      <c r="BB387">
        <v>0.77674889999999996</v>
      </c>
      <c r="BC387">
        <v>22.569500000000001</v>
      </c>
      <c r="BD387">
        <v>0</v>
      </c>
      <c r="BE387">
        <v>0</v>
      </c>
      <c r="BF387">
        <v>0.77323390000000003</v>
      </c>
      <c r="BG387">
        <v>22.396080000000001</v>
      </c>
      <c r="BH387">
        <v>0</v>
      </c>
      <c r="BI387">
        <v>0</v>
      </c>
      <c r="BJ387">
        <v>0.76967839999999998</v>
      </c>
      <c r="BK387">
        <v>22.17756</v>
      </c>
      <c r="BL387">
        <v>0</v>
      </c>
      <c r="BM387">
        <v>0</v>
      </c>
      <c r="BN387">
        <v>0.76604349999999999</v>
      </c>
      <c r="BO387">
        <v>22.0748</v>
      </c>
      <c r="BP387">
        <v>0</v>
      </c>
      <c r="BQ387">
        <v>0</v>
      </c>
      <c r="BR387">
        <v>0.76218399999999997</v>
      </c>
      <c r="BS387">
        <v>22.034400000000002</v>
      </c>
      <c r="BT387">
        <v>0</v>
      </c>
      <c r="BU387">
        <v>0</v>
      </c>
      <c r="BV387">
        <v>0.75852770000000003</v>
      </c>
      <c r="BW387">
        <v>21.966840000000001</v>
      </c>
      <c r="BX387">
        <v>0</v>
      </c>
      <c r="BY387">
        <v>0</v>
      </c>
      <c r="BZ387">
        <v>0.75587760000000004</v>
      </c>
      <c r="CA387">
        <v>22.055250000000001</v>
      </c>
      <c r="CB387">
        <v>6.5085860000000003E-34</v>
      </c>
      <c r="CC387">
        <v>1.5607959999999999E-31</v>
      </c>
      <c r="CD387">
        <v>0.75298140000000002</v>
      </c>
      <c r="CE387">
        <v>21.96959</v>
      </c>
      <c r="CF387">
        <v>9.9141710000000003E-25</v>
      </c>
      <c r="CG387" s="1">
        <v>1.826759E-22</v>
      </c>
      <c r="CH387">
        <v>0.74956299999999998</v>
      </c>
      <c r="CI387">
        <v>21.87462</v>
      </c>
      <c r="CJ387" s="1">
        <v>3.332218E-18</v>
      </c>
      <c r="CK387" s="1">
        <v>6.0547940000000004E-16</v>
      </c>
      <c r="CL387">
        <v>0.74636809999999998</v>
      </c>
      <c r="CM387">
        <v>21.576080000000001</v>
      </c>
      <c r="CN387" s="1">
        <v>4.9288549999999996E-13</v>
      </c>
      <c r="CO387" s="1">
        <v>9.4237439999999998E-11</v>
      </c>
      <c r="CP387">
        <v>0.74311799999999995</v>
      </c>
      <c r="CQ387">
        <v>21.39611</v>
      </c>
      <c r="CR387" s="1">
        <v>1.4258600000000001E-9</v>
      </c>
      <c r="CS387" s="1">
        <v>2.8470689999999999E-7</v>
      </c>
      <c r="CT387">
        <v>0.73976330000000001</v>
      </c>
      <c r="CU387">
        <v>21.240790000000001</v>
      </c>
      <c r="CV387" s="1">
        <v>6.5842199999999999E-7</v>
      </c>
      <c r="CW387" s="1">
        <v>1.3602889999999999E-4</v>
      </c>
      <c r="CX387">
        <v>0.73695279999999996</v>
      </c>
      <c r="CY387">
        <v>21.04655</v>
      </c>
      <c r="CZ387" s="1">
        <v>8.5412309999999996E-5</v>
      </c>
      <c r="DA387" s="1">
        <v>1.813909E-2</v>
      </c>
      <c r="DB387">
        <v>0.73429869999999997</v>
      </c>
      <c r="DC387">
        <v>20.899840000000001</v>
      </c>
      <c r="DD387" s="1">
        <v>4.126172E-3</v>
      </c>
      <c r="DE387" s="1">
        <v>0.89917539999999996</v>
      </c>
      <c r="DF387">
        <v>0.73154870000000005</v>
      </c>
      <c r="DG387">
        <v>20.96292</v>
      </c>
      <c r="DH387" s="1">
        <v>8.8516200000000003E-2</v>
      </c>
      <c r="DI387" s="1">
        <v>19.73706</v>
      </c>
      <c r="DJ387">
        <v>0.72825240000000002</v>
      </c>
      <c r="DK387">
        <v>21.016780000000001</v>
      </c>
      <c r="DL387" s="1">
        <v>0.9518607</v>
      </c>
      <c r="DM387" s="1">
        <v>217.12090000000001</v>
      </c>
      <c r="DN387">
        <v>0.72516539999999996</v>
      </c>
      <c r="DO387">
        <v>21.096309999999999</v>
      </c>
      <c r="DP387" s="1">
        <v>5.6377860000000002</v>
      </c>
      <c r="DQ387">
        <v>1312.903</v>
      </c>
      <c r="DR387">
        <v>0.72174090000000002</v>
      </c>
      <c r="DS387">
        <v>20.8613</v>
      </c>
      <c r="DT387">
        <v>19.798760000000001</v>
      </c>
      <c r="DU387">
        <v>4706.1180000000004</v>
      </c>
      <c r="DV387">
        <v>0.71822450000000004</v>
      </c>
      <c r="DW387">
        <v>20.565550000000002</v>
      </c>
      <c r="DX387">
        <v>43.889429999999997</v>
      </c>
      <c r="DY387">
        <v>10635.2</v>
      </c>
      <c r="DZ387">
        <v>0.71446390000000004</v>
      </c>
      <c r="EA387">
        <v>20.413550000000001</v>
      </c>
      <c r="EB387">
        <v>64.958240000000004</v>
      </c>
      <c r="EC387">
        <v>16039.65</v>
      </c>
      <c r="ED387">
        <v>0.71049879999999999</v>
      </c>
      <c r="EE387">
        <v>20.336099999999998</v>
      </c>
      <c r="EF387">
        <v>67.426699999999997</v>
      </c>
      <c r="EG387">
        <v>16955.27</v>
      </c>
      <c r="EH387">
        <v>0.70651359999999996</v>
      </c>
      <c r="EI387">
        <v>20.673749999999998</v>
      </c>
      <c r="EJ387">
        <v>51.273589999999999</v>
      </c>
      <c r="EK387">
        <v>13119.93</v>
      </c>
      <c r="EL387">
        <v>0.70272480000000004</v>
      </c>
      <c r="EM387">
        <v>20.986630000000002</v>
      </c>
      <c r="EN387">
        <v>29.691020000000002</v>
      </c>
      <c r="EO387">
        <v>7725.1589999999997</v>
      </c>
      <c r="EP387">
        <v>0.6988202</v>
      </c>
      <c r="EQ387">
        <v>21.031130000000001</v>
      </c>
      <c r="ER387">
        <v>13.497780000000001</v>
      </c>
      <c r="ES387">
        <v>3569.4180000000001</v>
      </c>
      <c r="ET387">
        <v>0.69543829999999995</v>
      </c>
      <c r="EU387">
        <v>21.1233</v>
      </c>
      <c r="EV387">
        <v>4.9817929999999997</v>
      </c>
      <c r="EW387">
        <v>1337.048</v>
      </c>
      <c r="EX387">
        <v>0.6914015</v>
      </c>
      <c r="EY387">
        <v>20.971160000000001</v>
      </c>
      <c r="EZ387">
        <v>1.5538270000000001</v>
      </c>
      <c r="FA387">
        <v>422.83429999999998</v>
      </c>
      <c r="FB387">
        <v>0.68650420000000001</v>
      </c>
      <c r="FC387">
        <v>20.532399999999999</v>
      </c>
      <c r="FD387">
        <v>0.44342819999999999</v>
      </c>
      <c r="FE387">
        <v>121.881</v>
      </c>
      <c r="FF387">
        <v>0.68123100000000003</v>
      </c>
      <c r="FG387">
        <v>20.17286</v>
      </c>
      <c r="FH387">
        <v>0.14204839999999999</v>
      </c>
      <c r="FI387">
        <v>38.799900000000001</v>
      </c>
      <c r="FJ387">
        <v>0.6753036</v>
      </c>
      <c r="FK387">
        <v>19.95551</v>
      </c>
      <c r="FL387">
        <v>7.0482719999999999E-2</v>
      </c>
      <c r="FM387">
        <v>18.823119999999999</v>
      </c>
      <c r="FN387">
        <v>0.66851700000000003</v>
      </c>
      <c r="FO387">
        <v>20.410520000000002</v>
      </c>
      <c r="FP387">
        <v>5.4914009999999999E-2</v>
      </c>
      <c r="FQ387">
        <v>14.49977</v>
      </c>
      <c r="FR387">
        <v>0.66180150000000004</v>
      </c>
      <c r="FS387">
        <v>20.979700000000001</v>
      </c>
      <c r="FT387">
        <v>5.1528400000000002E-2</v>
      </c>
      <c r="FU387">
        <v>13.64368</v>
      </c>
      <c r="FV387">
        <v>0.65497760000000005</v>
      </c>
      <c r="FW387">
        <v>21.496269999999999</v>
      </c>
      <c r="FX387" s="1">
        <v>5.0177369999999999E-2</v>
      </c>
      <c r="FY387">
        <v>13.38969</v>
      </c>
      <c r="FZ387">
        <v>0.6479452</v>
      </c>
      <c r="GA387">
        <v>21.969139999999999</v>
      </c>
      <c r="GB387" s="1">
        <v>4.8611500000000002E-2</v>
      </c>
      <c r="GC387">
        <v>13.09573</v>
      </c>
      <c r="GD387">
        <v>0.64050459999999998</v>
      </c>
      <c r="GE387">
        <v>22.020199999999999</v>
      </c>
      <c r="GF387" s="1">
        <v>4.6370349999999998E-2</v>
      </c>
      <c r="GG387">
        <v>12.622669999999999</v>
      </c>
      <c r="GH387">
        <v>0.63408450000000005</v>
      </c>
      <c r="GI387">
        <v>21.683029999999999</v>
      </c>
      <c r="GJ387" s="1">
        <v>4.3390209999999999E-2</v>
      </c>
      <c r="GK387">
        <v>11.92083</v>
      </c>
      <c r="GL387">
        <v>0.62958099999999995</v>
      </c>
      <c r="GM387">
        <v>21.491689999999998</v>
      </c>
      <c r="GN387" s="1">
        <v>4.0159019999999997E-2</v>
      </c>
      <c r="GO387" s="1">
        <v>11.09834</v>
      </c>
      <c r="GP387">
        <v>0.62559030000000004</v>
      </c>
      <c r="GQ387">
        <v>21.362590000000001</v>
      </c>
      <c r="GR387" s="1">
        <v>3.6836199999999999E-2</v>
      </c>
      <c r="GS387" s="1">
        <v>10.231769999999999</v>
      </c>
      <c r="GT387">
        <v>0.62126110000000001</v>
      </c>
      <c r="GU387">
        <v>21.835049999999999</v>
      </c>
      <c r="GV387" s="1">
        <v>3.3673109999999999E-2</v>
      </c>
      <c r="GW387" s="1">
        <v>9.4013679999999997</v>
      </c>
      <c r="GX387">
        <v>0.616981</v>
      </c>
      <c r="GY387">
        <v>22.327030000000001</v>
      </c>
      <c r="GZ387" s="1">
        <v>3.0700120000000001E-2</v>
      </c>
      <c r="HA387" s="1">
        <v>8.6186819999999997</v>
      </c>
      <c r="HB387">
        <v>0.61272720000000003</v>
      </c>
      <c r="HC387">
        <v>22.78002</v>
      </c>
      <c r="HD387" s="1">
        <v>2.7999699999999999E-2</v>
      </c>
      <c r="HE387" s="1">
        <v>7.9009200000000002</v>
      </c>
      <c r="HF387">
        <v>0.60864010000000002</v>
      </c>
      <c r="HG387">
        <v>23.146509999999999</v>
      </c>
      <c r="HH387" s="1">
        <v>2.554915E-2</v>
      </c>
      <c r="HI387" s="1">
        <v>7.2480010000000004</v>
      </c>
      <c r="HJ387">
        <v>0.60452090000000003</v>
      </c>
      <c r="HK387">
        <v>23.084710000000001</v>
      </c>
      <c r="HL387" s="1">
        <v>2.324557E-2</v>
      </c>
      <c r="HM387" s="1">
        <v>6.6285740000000004</v>
      </c>
      <c r="HN387">
        <v>0.60065729999999995</v>
      </c>
      <c r="HO387">
        <v>22.781110000000002</v>
      </c>
      <c r="HP387" s="1">
        <v>2.1136479999999999E-2</v>
      </c>
      <c r="HQ387" s="1">
        <v>6.0562170000000002</v>
      </c>
      <c r="HR387">
        <v>0.59687809999999997</v>
      </c>
      <c r="HS387">
        <v>22.652270000000001</v>
      </c>
      <c r="HT387" s="1">
        <v>1.922461E-2</v>
      </c>
      <c r="HU387" s="1">
        <v>5.5324070000000001</v>
      </c>
      <c r="HV387">
        <v>0.59411780000000003</v>
      </c>
      <c r="HW387">
        <v>22.610690000000002</v>
      </c>
      <c r="HX387" s="1">
        <v>1.751672E-2</v>
      </c>
      <c r="HY387" s="1">
        <v>5.0548190000000002</v>
      </c>
      <c r="HZ387">
        <v>0.59206210000000004</v>
      </c>
      <c r="IA387">
        <v>22.963460000000001</v>
      </c>
      <c r="IB387" s="1">
        <v>1.592814E-2</v>
      </c>
      <c r="IC387" s="1">
        <v>4.6047209999999996</v>
      </c>
      <c r="ID387">
        <v>0.59029880000000001</v>
      </c>
      <c r="IE387">
        <v>22.826360000000001</v>
      </c>
      <c r="IF387" s="1">
        <v>1.452488E-2</v>
      </c>
      <c r="IG387" s="1">
        <v>4.2050190000000001</v>
      </c>
      <c r="IH387">
        <v>0.5888755</v>
      </c>
      <c r="II387">
        <v>22.98451</v>
      </c>
      <c r="IJ387" s="1">
        <v>1.3256499999999999E-2</v>
      </c>
      <c r="IK387" s="1">
        <v>3.8431799999999998</v>
      </c>
      <c r="IL387">
        <v>0.58760849999999998</v>
      </c>
      <c r="IM387">
        <v>23.09591</v>
      </c>
      <c r="IN387" s="1">
        <v>1.208913E-2</v>
      </c>
      <c r="IO387" s="1">
        <v>3.5090189999999999</v>
      </c>
      <c r="IP387">
        <v>0.58665699999999998</v>
      </c>
      <c r="IQ387">
        <v>22.90361</v>
      </c>
      <c r="IR387" s="1">
        <v>1.1012070000000001E-2</v>
      </c>
      <c r="IS387" s="1">
        <v>3.199414</v>
      </c>
      <c r="IT387">
        <v>0.58610010000000001</v>
      </c>
      <c r="IU387">
        <v>22.682880000000001</v>
      </c>
      <c r="IV387" s="1">
        <v>1.003183E-2</v>
      </c>
      <c r="IW387" s="1">
        <v>2.9160360000000001</v>
      </c>
      <c r="IX387">
        <v>0.58585220000000005</v>
      </c>
      <c r="IY387">
        <v>22.444849999999999</v>
      </c>
      <c r="IZ387" s="1">
        <v>9.0842460000000007E-3</v>
      </c>
      <c r="JA387" s="1">
        <v>2.641921</v>
      </c>
      <c r="JB387">
        <v>0.58589029999999998</v>
      </c>
      <c r="JC387">
        <v>22.525600000000001</v>
      </c>
      <c r="JD387" s="1">
        <v>8.2653109999999991E-3</v>
      </c>
      <c r="JE387" s="1">
        <v>2.4026040000000002</v>
      </c>
      <c r="JF387">
        <v>0.58595850000000005</v>
      </c>
      <c r="JG387">
        <v>23.326809999999998</v>
      </c>
      <c r="JH387" s="1">
        <v>7.5255310000000002E-3</v>
      </c>
      <c r="JI387" s="1">
        <v>2.187541</v>
      </c>
      <c r="JJ387">
        <v>0.58670679999999997</v>
      </c>
      <c r="JK387">
        <v>24.186720000000001</v>
      </c>
      <c r="JL387" s="1">
        <v>6.8589829999999999E-3</v>
      </c>
      <c r="JM387" s="1">
        <v>1.9916400000000001</v>
      </c>
      <c r="JN387">
        <v>0.58753540000000004</v>
      </c>
      <c r="JO387">
        <v>25.014949999999999</v>
      </c>
      <c r="JP387" s="1">
        <v>6.2470700000000004E-3</v>
      </c>
      <c r="JQ387" s="1">
        <v>1.8120590000000001</v>
      </c>
      <c r="JR387">
        <v>0.58821540000000005</v>
      </c>
      <c r="JS387">
        <v>25.747979999999998</v>
      </c>
      <c r="JT387" s="1">
        <v>5.6855300000000003E-3</v>
      </c>
      <c r="JU387" s="1">
        <v>1.647931</v>
      </c>
      <c r="JV387">
        <v>0.5886228</v>
      </c>
      <c r="JW387">
        <v>25.95262</v>
      </c>
      <c r="JX387" s="1">
        <v>5.1741219999999997E-3</v>
      </c>
      <c r="JY387" s="1">
        <v>1.4994989999999999</v>
      </c>
      <c r="JZ387">
        <v>0.58886830000000001</v>
      </c>
      <c r="KA387">
        <v>25.764330000000001</v>
      </c>
      <c r="KB387" s="1">
        <v>4.7038430000000001E-3</v>
      </c>
      <c r="KC387" s="1">
        <v>1.3636870000000001</v>
      </c>
      <c r="KD387">
        <v>0.58915260000000003</v>
      </c>
      <c r="KE387">
        <v>25.723590000000002</v>
      </c>
      <c r="KF387" s="1">
        <v>4.261412E-3</v>
      </c>
      <c r="KG387" s="1">
        <v>1.2361880000000001</v>
      </c>
      <c r="KH387">
        <v>0.58957859999999995</v>
      </c>
      <c r="KI387">
        <v>25.72533</v>
      </c>
      <c r="KJ387" s="1">
        <v>3.8388039999999999E-3</v>
      </c>
      <c r="KK387" s="1">
        <v>1.114026</v>
      </c>
      <c r="KL387">
        <v>0.58986439999999996</v>
      </c>
      <c r="KM387">
        <v>26.087579999999999</v>
      </c>
      <c r="KN387" s="1">
        <v>3.4283909999999998E-3</v>
      </c>
      <c r="KO387" s="1">
        <v>0.99590199999999995</v>
      </c>
      <c r="KP387">
        <v>0.58991150000000003</v>
      </c>
      <c r="KQ387">
        <v>26.306730000000002</v>
      </c>
      <c r="KR387" s="1">
        <v>3.03784E-3</v>
      </c>
      <c r="KS387" s="1">
        <v>0.8836058</v>
      </c>
      <c r="KT387">
        <v>0.58970400000000001</v>
      </c>
      <c r="KU387">
        <v>26.118860000000002</v>
      </c>
      <c r="KV387" s="1">
        <v>2.6742620000000002E-3</v>
      </c>
      <c r="KW387" s="1">
        <v>0.779173</v>
      </c>
      <c r="KX387">
        <v>0.58919290000000002</v>
      </c>
      <c r="KY387">
        <v>25.774329999999999</v>
      </c>
      <c r="KZ387" s="1">
        <v>2.3473690000000002E-3</v>
      </c>
      <c r="LA387" s="1">
        <v>0.68530239999999998</v>
      </c>
      <c r="LB387">
        <v>0.58820269999999997</v>
      </c>
      <c r="LC387">
        <v>25.16282</v>
      </c>
      <c r="LD387" s="1">
        <v>2.062056E-3</v>
      </c>
      <c r="LE387" s="1">
        <v>0.60369249999999997</v>
      </c>
      <c r="LF387">
        <v>0.58691119999999997</v>
      </c>
      <c r="LG387">
        <v>24.607140000000001</v>
      </c>
      <c r="LH387" s="1">
        <v>1.8178580000000001E-3</v>
      </c>
      <c r="LI387" s="1">
        <v>0.53396809999999995</v>
      </c>
      <c r="LJ387">
        <v>0.58554470000000003</v>
      </c>
      <c r="LK387">
        <v>24.227779999999999</v>
      </c>
      <c r="LL387" s="1">
        <v>1.607605E-3</v>
      </c>
      <c r="LM387" s="1">
        <v>0.47392309999999999</v>
      </c>
      <c r="LN387">
        <v>0.58410669999999998</v>
      </c>
      <c r="LO387">
        <v>24.116530000000001</v>
      </c>
      <c r="LP387" s="1">
        <v>1.4225990000000001E-3</v>
      </c>
      <c r="LQ387" s="1">
        <v>0.4210179</v>
      </c>
      <c r="LR387">
        <v>0.58261289999999999</v>
      </c>
      <c r="LS387">
        <v>24.68196</v>
      </c>
      <c r="LT387" s="1">
        <v>1.254769E-3</v>
      </c>
      <c r="LU387" s="1">
        <v>0.37296960000000001</v>
      </c>
      <c r="LV387">
        <v>0.58111679999999999</v>
      </c>
      <c r="LW387">
        <v>25.374009999999998</v>
      </c>
      <c r="LX387" s="1">
        <v>1.1000840000000001E-3</v>
      </c>
      <c r="LY387" s="1">
        <v>0.32848290000000002</v>
      </c>
      <c r="LZ387">
        <v>0.57989789999999997</v>
      </c>
      <c r="MA387">
        <v>26.13496</v>
      </c>
      <c r="MB387" s="1">
        <v>9.5957080000000003E-4</v>
      </c>
      <c r="MC387" s="1">
        <v>0.28765289999999999</v>
      </c>
      <c r="MD387">
        <v>0.57882929999999999</v>
      </c>
      <c r="ME387">
        <v>26.72533</v>
      </c>
      <c r="MF387" s="1">
        <v>8.3524749999999996E-4</v>
      </c>
      <c r="MG387" s="1">
        <v>0.2512124</v>
      </c>
      <c r="MH387">
        <v>0.57792679999999996</v>
      </c>
      <c r="MI387">
        <v>26.951080000000001</v>
      </c>
      <c r="MJ387" s="1">
        <v>7.2985719999999995E-4</v>
      </c>
      <c r="MK387" s="1">
        <v>0.2200725</v>
      </c>
      <c r="ML387">
        <v>0.57710030000000001</v>
      </c>
      <c r="MM387">
        <v>26.695799999999998</v>
      </c>
      <c r="MN387" s="1">
        <v>6.4389419999999996E-4</v>
      </c>
      <c r="MO387" s="1">
        <v>0.19453989999999999</v>
      </c>
      <c r="MP387">
        <v>0.57633469999999998</v>
      </c>
      <c r="MQ387">
        <v>26.515370000000001</v>
      </c>
      <c r="MR387" s="1">
        <v>5.7584509999999999E-4</v>
      </c>
      <c r="MS387" s="1">
        <v>0.17425360000000001</v>
      </c>
      <c r="MT387">
        <v>0.57568240000000004</v>
      </c>
      <c r="MU387">
        <v>26.421939999999999</v>
      </c>
      <c r="MV387" s="1">
        <v>5.2198170000000005E-4</v>
      </c>
      <c r="MW387" s="1">
        <v>0.1581629</v>
      </c>
      <c r="MX387">
        <v>0.57504429999999995</v>
      </c>
      <c r="MY387">
        <v>26.694220000000001</v>
      </c>
      <c r="MZ387" s="1">
        <v>4.7792020000000002E-4</v>
      </c>
      <c r="NA387" s="1">
        <v>0.1450292</v>
      </c>
      <c r="NB387">
        <v>0.5744494</v>
      </c>
      <c r="NC387">
        <v>27.176649999999999</v>
      </c>
      <c r="ND387" s="1">
        <v>4.4041419999999999E-4</v>
      </c>
      <c r="NE387" s="1">
        <v>0.13385359999999999</v>
      </c>
      <c r="NF387">
        <v>0.5744494</v>
      </c>
      <c r="NG387">
        <v>27.176649999999999</v>
      </c>
      <c r="NH387" s="1">
        <v>4.4041419999999999E-4</v>
      </c>
      <c r="NI387" s="1">
        <v>0.13385359999999999</v>
      </c>
      <c r="NJ387">
        <v>0.5744494</v>
      </c>
      <c r="NK387">
        <v>27.176649999999999</v>
      </c>
      <c r="NL387" s="1">
        <v>4.4041419999999999E-4</v>
      </c>
      <c r="NM387" s="1">
        <v>0.13385359999999999</v>
      </c>
      <c r="NN387">
        <v>0.5744494</v>
      </c>
      <c r="NO387">
        <v>27.176649999999999</v>
      </c>
      <c r="NP387" s="1">
        <v>4.4041419999999999E-4</v>
      </c>
      <c r="NQ387" s="1">
        <v>0.13385359999999999</v>
      </c>
      <c r="NR387">
        <v>0.5744494</v>
      </c>
      <c r="NS387">
        <v>27.176649999999999</v>
      </c>
      <c r="NT387" s="1">
        <v>4.4041419999999999E-4</v>
      </c>
      <c r="NU387" s="1">
        <v>0.13385359999999999</v>
      </c>
      <c r="NV387">
        <v>0.5744494</v>
      </c>
      <c r="NW387">
        <v>27.176649999999999</v>
      </c>
      <c r="NX387" s="1">
        <v>4.4041419999999999E-4</v>
      </c>
      <c r="NY387" s="1">
        <v>0.13385359999999999</v>
      </c>
      <c r="NZ387">
        <v>0.5744494</v>
      </c>
      <c r="OA387">
        <v>27.176649999999999</v>
      </c>
      <c r="OB387" s="1">
        <v>4.4041419999999999E-4</v>
      </c>
      <c r="OC387" s="1">
        <v>0.13385359999999999</v>
      </c>
      <c r="OD387">
        <v>0.5744494</v>
      </c>
      <c r="OE387">
        <v>27.176649999999999</v>
      </c>
      <c r="OF387" s="1">
        <v>4.4041419999999999E-4</v>
      </c>
      <c r="OG387" s="1">
        <v>0.13385359999999999</v>
      </c>
      <c r="OH387">
        <v>0.5744494</v>
      </c>
      <c r="OI387">
        <v>27.176649999999999</v>
      </c>
      <c r="OJ387" s="1">
        <v>4.4041419999999999E-4</v>
      </c>
      <c r="OK387" s="1">
        <v>0.13385359999999999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0.83371870000000003</v>
      </c>
      <c r="G388">
        <v>20.959849999999999</v>
      </c>
      <c r="H388">
        <v>0</v>
      </c>
      <c r="I388">
        <v>0</v>
      </c>
      <c r="J388">
        <v>0.83043429999999996</v>
      </c>
      <c r="K388">
        <v>21.468350000000001</v>
      </c>
      <c r="L388">
        <v>0</v>
      </c>
      <c r="M388">
        <v>0</v>
      </c>
      <c r="N388">
        <v>0.8271425</v>
      </c>
      <c r="O388">
        <v>21.813230000000001</v>
      </c>
      <c r="P388">
        <v>0</v>
      </c>
      <c r="Q388">
        <v>0</v>
      </c>
      <c r="R388">
        <v>0.82370969999999999</v>
      </c>
      <c r="S388">
        <v>22.066980000000001</v>
      </c>
      <c r="T388">
        <v>0</v>
      </c>
      <c r="U388">
        <v>0</v>
      </c>
      <c r="V388">
        <v>0.82016909999999998</v>
      </c>
      <c r="W388">
        <v>22.336819999999999</v>
      </c>
      <c r="X388">
        <v>0</v>
      </c>
      <c r="Y388">
        <v>0</v>
      </c>
      <c r="Z388">
        <v>0.81650440000000002</v>
      </c>
      <c r="AA388">
        <v>22.330069999999999</v>
      </c>
      <c r="AB388">
        <v>0</v>
      </c>
      <c r="AC388">
        <v>0</v>
      </c>
      <c r="AD388">
        <v>0.81276119999999996</v>
      </c>
      <c r="AE388">
        <v>22.058859999999999</v>
      </c>
      <c r="AF388">
        <v>0</v>
      </c>
      <c r="AG388">
        <v>0</v>
      </c>
      <c r="AH388">
        <v>0.8090193</v>
      </c>
      <c r="AI388">
        <v>21.924800000000001</v>
      </c>
      <c r="AJ388">
        <v>0</v>
      </c>
      <c r="AK388">
        <v>0</v>
      </c>
      <c r="AL388">
        <v>0.80487200000000003</v>
      </c>
      <c r="AM388">
        <v>21.923089999999998</v>
      </c>
      <c r="AN388">
        <v>0</v>
      </c>
      <c r="AO388">
        <v>0</v>
      </c>
      <c r="AP388">
        <v>0.80086089999999999</v>
      </c>
      <c r="AQ388">
        <v>22.25929</v>
      </c>
      <c r="AR388">
        <v>0</v>
      </c>
      <c r="AS388">
        <v>0</v>
      </c>
      <c r="AT388">
        <v>0.79689129999999997</v>
      </c>
      <c r="AU388">
        <v>22.509889999999999</v>
      </c>
      <c r="AV388">
        <v>0</v>
      </c>
      <c r="AW388">
        <v>0</v>
      </c>
      <c r="AX388">
        <v>0.79285399999999995</v>
      </c>
      <c r="AY388">
        <v>22.570399999999999</v>
      </c>
      <c r="AZ388">
        <v>0</v>
      </c>
      <c r="BA388">
        <v>0</v>
      </c>
      <c r="BB388">
        <v>0.78867670000000001</v>
      </c>
      <c r="BC388">
        <v>22.622810000000001</v>
      </c>
      <c r="BD388">
        <v>0</v>
      </c>
      <c r="BE388">
        <v>0</v>
      </c>
      <c r="BF388">
        <v>0.78445209999999999</v>
      </c>
      <c r="BG388">
        <v>22.41225</v>
      </c>
      <c r="BH388">
        <v>0</v>
      </c>
      <c r="BI388">
        <v>0</v>
      </c>
      <c r="BJ388">
        <v>0.78013500000000002</v>
      </c>
      <c r="BK388">
        <v>22.167090000000002</v>
      </c>
      <c r="BL388">
        <v>0</v>
      </c>
      <c r="BM388">
        <v>0</v>
      </c>
      <c r="BN388">
        <v>0.77581880000000003</v>
      </c>
      <c r="BO388">
        <v>22.058029999999999</v>
      </c>
      <c r="BP388">
        <v>0</v>
      </c>
      <c r="BQ388">
        <v>0</v>
      </c>
      <c r="BR388">
        <v>0.77130299999999996</v>
      </c>
      <c r="BS388">
        <v>22.02524</v>
      </c>
      <c r="BT388">
        <v>0</v>
      </c>
      <c r="BU388">
        <v>0</v>
      </c>
      <c r="BV388">
        <v>0.76704159999999999</v>
      </c>
      <c r="BW388">
        <v>21.98366</v>
      </c>
      <c r="BX388">
        <v>0</v>
      </c>
      <c r="BY388">
        <v>0</v>
      </c>
      <c r="BZ388">
        <v>0.76372130000000005</v>
      </c>
      <c r="CA388">
        <v>22.09122</v>
      </c>
      <c r="CB388">
        <v>1.5387879999999999E-34</v>
      </c>
      <c r="CC388">
        <v>4.6535289999999999E-32</v>
      </c>
      <c r="CD388">
        <v>0.76011720000000005</v>
      </c>
      <c r="CE388">
        <v>22.014240000000001</v>
      </c>
      <c r="CF388">
        <v>5.0286849999999998E-25</v>
      </c>
      <c r="CG388" s="1">
        <v>1.0716029999999999E-22</v>
      </c>
      <c r="CH388">
        <v>0.7559593</v>
      </c>
      <c r="CI388">
        <v>21.900030000000001</v>
      </c>
      <c r="CJ388" s="1">
        <v>1.292759E-18</v>
      </c>
      <c r="CK388" s="1">
        <v>2.749509E-16</v>
      </c>
      <c r="CL388">
        <v>0.75202570000000002</v>
      </c>
      <c r="CM388">
        <v>21.58747</v>
      </c>
      <c r="CN388" s="1">
        <v>2.7846179999999999E-13</v>
      </c>
      <c r="CO388" s="1">
        <v>6.1969759999999997E-11</v>
      </c>
      <c r="CP388">
        <v>0.74808370000000002</v>
      </c>
      <c r="CQ388">
        <v>21.385560000000002</v>
      </c>
      <c r="CR388" s="1">
        <v>9.1129630000000001E-10</v>
      </c>
      <c r="CS388" s="1">
        <v>2.1343589999999999E-7</v>
      </c>
      <c r="CT388">
        <v>0.74403980000000003</v>
      </c>
      <c r="CU388">
        <v>21.220079999999999</v>
      </c>
      <c r="CV388" s="1">
        <v>4.558317E-7</v>
      </c>
      <c r="CW388" s="1">
        <v>1.1116920000000001E-4</v>
      </c>
      <c r="CX388">
        <v>0.74055420000000005</v>
      </c>
      <c r="CY388">
        <v>21.024260000000002</v>
      </c>
      <c r="CZ388" s="1">
        <v>6.2954340000000004E-5</v>
      </c>
      <c r="DA388" s="1">
        <v>1.5870990000000001E-2</v>
      </c>
      <c r="DB388">
        <v>0.73716649999999995</v>
      </c>
      <c r="DC388">
        <v>20.897549999999999</v>
      </c>
      <c r="DD388" s="1">
        <v>3.206941E-3</v>
      </c>
      <c r="DE388" s="1">
        <v>0.83385629999999999</v>
      </c>
      <c r="DF388">
        <v>0.7337089</v>
      </c>
      <c r="DG388">
        <v>20.983789999999999</v>
      </c>
      <c r="DH388" s="1">
        <v>7.2091829999999996E-2</v>
      </c>
      <c r="DI388" s="1">
        <v>19.271350000000002</v>
      </c>
      <c r="DJ388">
        <v>0.72963739999999999</v>
      </c>
      <c r="DK388">
        <v>21.04702</v>
      </c>
      <c r="DL388" s="1">
        <v>0.80861890000000003</v>
      </c>
      <c r="DM388" s="1">
        <v>222.1113</v>
      </c>
      <c r="DN388">
        <v>0.72579000000000005</v>
      </c>
      <c r="DO388">
        <v>21.121639999999999</v>
      </c>
      <c r="DP388" s="1">
        <v>4.9790089999999996</v>
      </c>
      <c r="DQ388">
        <v>1402.123</v>
      </c>
      <c r="DR388">
        <v>0.7215802</v>
      </c>
      <c r="DS388">
        <v>20.869980000000002</v>
      </c>
      <c r="DT388">
        <v>18.128319999999999</v>
      </c>
      <c r="DU388">
        <v>5231.6130000000003</v>
      </c>
      <c r="DV388">
        <v>0.71724719999999997</v>
      </c>
      <c r="DW388">
        <v>20.558579999999999</v>
      </c>
      <c r="DX388">
        <v>41.566330000000001</v>
      </c>
      <c r="DY388">
        <v>12275.26</v>
      </c>
      <c r="DZ388">
        <v>0.71264170000000004</v>
      </c>
      <c r="EA388">
        <v>20.398330000000001</v>
      </c>
      <c r="EB388">
        <v>63.488</v>
      </c>
      <c r="EC388">
        <v>19173.919999999998</v>
      </c>
      <c r="ED388">
        <v>0.70782480000000003</v>
      </c>
      <c r="EE388">
        <v>20.318180000000002</v>
      </c>
      <c r="EF388">
        <v>67.888099999999994</v>
      </c>
      <c r="EG388">
        <v>20949.37</v>
      </c>
      <c r="EH388">
        <v>0.70297580000000004</v>
      </c>
      <c r="EI388">
        <v>20.671530000000001</v>
      </c>
      <c r="EJ388">
        <v>53.087029999999999</v>
      </c>
      <c r="EK388">
        <v>16724.02</v>
      </c>
      <c r="EL388">
        <v>0.69833310000000004</v>
      </c>
      <c r="EM388">
        <v>20.999179999999999</v>
      </c>
      <c r="EN388">
        <v>31.56973</v>
      </c>
      <c r="EO388">
        <v>10151.959999999999</v>
      </c>
      <c r="EP388">
        <v>0.69355650000000002</v>
      </c>
      <c r="EQ388">
        <v>21.059229999999999</v>
      </c>
      <c r="ER388">
        <v>14.725099999999999</v>
      </c>
      <c r="ES388">
        <v>4837.2879999999996</v>
      </c>
      <c r="ET388">
        <v>0.68928809999999996</v>
      </c>
      <c r="EU388">
        <v>21.161359999999998</v>
      </c>
      <c r="EV388">
        <v>5.5678520000000002</v>
      </c>
      <c r="EW388">
        <v>1866.104</v>
      </c>
      <c r="EX388">
        <v>0.68423730000000005</v>
      </c>
      <c r="EY388">
        <v>20.99231</v>
      </c>
      <c r="EZ388">
        <v>1.773236</v>
      </c>
      <c r="FA388">
        <v>605.72439999999995</v>
      </c>
      <c r="FB388">
        <v>0.67820159999999996</v>
      </c>
      <c r="FC388">
        <v>20.531600000000001</v>
      </c>
      <c r="FD388">
        <v>0.51113750000000002</v>
      </c>
      <c r="FE388">
        <v>177.11359999999999</v>
      </c>
      <c r="FF388">
        <v>0.67169749999999995</v>
      </c>
      <c r="FG388">
        <v>20.163810000000002</v>
      </c>
      <c r="FH388">
        <v>0.1599824</v>
      </c>
      <c r="FI388">
        <v>55.068210000000001</v>
      </c>
      <c r="FJ388">
        <v>0.66447480000000003</v>
      </c>
      <c r="FK388">
        <v>19.948609999999999</v>
      </c>
      <c r="FL388">
        <v>7.4740050000000002E-2</v>
      </c>
      <c r="FM388">
        <v>24.851890000000001</v>
      </c>
      <c r="FN388">
        <v>0.65628580000000003</v>
      </c>
      <c r="FO388">
        <v>20.40523</v>
      </c>
      <c r="FP388">
        <v>5.5813960000000003E-2</v>
      </c>
      <c r="FQ388">
        <v>18.09966</v>
      </c>
      <c r="FR388">
        <v>0.64818690000000001</v>
      </c>
      <c r="FS388">
        <v>21.002030000000001</v>
      </c>
      <c r="FT388">
        <v>5.1711090000000001E-2</v>
      </c>
      <c r="FU388">
        <v>16.718219999999999</v>
      </c>
      <c r="FV388">
        <v>0.6399859</v>
      </c>
      <c r="FW388">
        <v>21.52298</v>
      </c>
      <c r="FX388">
        <v>5.0252789999999999E-2</v>
      </c>
      <c r="FY388">
        <v>16.342949999999998</v>
      </c>
      <c r="FZ388">
        <v>0.63161920000000005</v>
      </c>
      <c r="GA388">
        <v>21.987760000000002</v>
      </c>
      <c r="GB388" s="1">
        <v>4.8731219999999999E-2</v>
      </c>
      <c r="GC388">
        <v>15.987690000000001</v>
      </c>
      <c r="GD388">
        <v>0.62281909999999996</v>
      </c>
      <c r="GE388">
        <v>22.00347</v>
      </c>
      <c r="GF388" s="1">
        <v>4.6563380000000001E-2</v>
      </c>
      <c r="GG388">
        <v>15.42571</v>
      </c>
      <c r="GH388">
        <v>0.61512319999999998</v>
      </c>
      <c r="GI388">
        <v>21.658180000000002</v>
      </c>
      <c r="GJ388" s="1">
        <v>4.3661640000000002E-2</v>
      </c>
      <c r="GK388">
        <v>14.59165</v>
      </c>
      <c r="GL388">
        <v>0.60922659999999995</v>
      </c>
      <c r="GM388">
        <v>21.449020000000001</v>
      </c>
      <c r="GN388" s="1">
        <v>4.0459090000000003E-2</v>
      </c>
      <c r="GO388">
        <v>13.58708</v>
      </c>
      <c r="GP388">
        <v>0.60375109999999999</v>
      </c>
      <c r="GQ388">
        <v>21.34196</v>
      </c>
      <c r="GR388" s="1">
        <v>3.7146529999999997E-2</v>
      </c>
      <c r="GS388" s="1">
        <v>12.525510000000001</v>
      </c>
      <c r="GT388">
        <v>0.59789389999999998</v>
      </c>
      <c r="GU388">
        <v>21.832599999999999</v>
      </c>
      <c r="GV388" s="1">
        <v>3.3962720000000002E-2</v>
      </c>
      <c r="GW388" s="1">
        <v>11.4985</v>
      </c>
      <c r="GX388">
        <v>0.59204690000000004</v>
      </c>
      <c r="GY388">
        <v>22.358630000000002</v>
      </c>
      <c r="GZ388" s="1">
        <v>3.097596E-2</v>
      </c>
      <c r="HA388" s="1">
        <v>10.53298</v>
      </c>
      <c r="HB388">
        <v>0.5862328</v>
      </c>
      <c r="HC388">
        <v>22.801179999999999</v>
      </c>
      <c r="HD388" s="1">
        <v>2.8241059999999998E-2</v>
      </c>
      <c r="HE388" s="1">
        <v>9.6408679999999993</v>
      </c>
      <c r="HF388">
        <v>0.58062860000000005</v>
      </c>
      <c r="HG388">
        <v>23.164390000000001</v>
      </c>
      <c r="HH388" s="1">
        <v>2.578486E-2</v>
      </c>
      <c r="HI388" s="1">
        <v>8.8385400000000001</v>
      </c>
      <c r="HJ388">
        <v>0.57500649999999998</v>
      </c>
      <c r="HK388">
        <v>23.06916</v>
      </c>
      <c r="HL388" s="1">
        <v>2.3465590000000001E-2</v>
      </c>
      <c r="HM388" s="1">
        <v>8.0774489999999997</v>
      </c>
      <c r="HN388">
        <v>0.56972330000000004</v>
      </c>
      <c r="HO388">
        <v>22.73828</v>
      </c>
      <c r="HP388" s="1">
        <v>2.1340129999999999E-2</v>
      </c>
      <c r="HQ388" s="1">
        <v>7.3747920000000002</v>
      </c>
      <c r="HR388">
        <v>0.56462909999999999</v>
      </c>
      <c r="HS388">
        <v>22.592369999999999</v>
      </c>
      <c r="HT388" s="1">
        <v>1.9410509999999999E-2</v>
      </c>
      <c r="HU388" s="1">
        <v>6.7303189999999997</v>
      </c>
      <c r="HV388">
        <v>0.56052639999999998</v>
      </c>
      <c r="HW388">
        <v>22.569700000000001</v>
      </c>
      <c r="HX388" s="1">
        <v>1.7689360000000001E-2</v>
      </c>
      <c r="HY388" s="1">
        <v>6.1430220000000002</v>
      </c>
      <c r="HZ388">
        <v>0.5570524</v>
      </c>
      <c r="IA388">
        <v>22.948090000000001</v>
      </c>
      <c r="IB388" s="1">
        <v>1.6086699999999999E-2</v>
      </c>
      <c r="IC388" s="1">
        <v>5.5888299999999997</v>
      </c>
      <c r="ID388">
        <v>0.55378530000000004</v>
      </c>
      <c r="IE388">
        <v>22.832000000000001</v>
      </c>
      <c r="IF388" s="1">
        <v>1.466516E-2</v>
      </c>
      <c r="IG388" s="1">
        <v>5.0944529999999997</v>
      </c>
      <c r="IH388">
        <v>0.55081769999999997</v>
      </c>
      <c r="II388">
        <v>23.01369</v>
      </c>
      <c r="IJ388" s="1">
        <v>1.3384989999999999E-2</v>
      </c>
      <c r="IK388" s="1">
        <v>4.6491579999999999</v>
      </c>
      <c r="IL388">
        <v>0.54803259999999998</v>
      </c>
      <c r="IM388">
        <v>23.1248</v>
      </c>
      <c r="IN388" s="1">
        <v>1.2208180000000001E-2</v>
      </c>
      <c r="IO388" s="1">
        <v>4.2393409999999996</v>
      </c>
      <c r="IP388">
        <v>0.54554100000000005</v>
      </c>
      <c r="IQ388">
        <v>22.893080000000001</v>
      </c>
      <c r="IR388" s="1">
        <v>1.1121600000000001E-2</v>
      </c>
      <c r="IS388" s="1">
        <v>3.8595600000000001</v>
      </c>
      <c r="IT388">
        <v>0.54345019999999999</v>
      </c>
      <c r="IU388">
        <v>22.63308</v>
      </c>
      <c r="IV388" s="1">
        <v>1.013234E-2</v>
      </c>
      <c r="IW388" s="1">
        <v>3.5125150000000001</v>
      </c>
      <c r="IX388">
        <v>0.54169599999999996</v>
      </c>
      <c r="IY388">
        <v>22.396439999999998</v>
      </c>
      <c r="IZ388" s="1">
        <v>9.1814659999999992E-3</v>
      </c>
      <c r="JA388" s="1">
        <v>3.1800099999999998</v>
      </c>
      <c r="JB388">
        <v>0.54026879999999999</v>
      </c>
      <c r="JC388">
        <v>22.477450000000001</v>
      </c>
      <c r="JD388" s="1">
        <v>8.3494829999999996E-3</v>
      </c>
      <c r="JE388" s="1">
        <v>2.8858950000000001</v>
      </c>
      <c r="JF388">
        <v>0.53885190000000005</v>
      </c>
      <c r="JG388">
        <v>23.303899999999999</v>
      </c>
      <c r="JH388" s="1">
        <v>7.6018359999999998E-3</v>
      </c>
      <c r="JI388" s="1">
        <v>2.6230229999999999</v>
      </c>
      <c r="JJ388">
        <v>0.53811560000000003</v>
      </c>
      <c r="JK388">
        <v>24.193670000000001</v>
      </c>
      <c r="JL388" s="1">
        <v>6.9287890000000003E-3</v>
      </c>
      <c r="JM388" s="1">
        <v>2.3842240000000001</v>
      </c>
      <c r="JN388">
        <v>0.53754270000000004</v>
      </c>
      <c r="JO388">
        <v>25.026009999999999</v>
      </c>
      <c r="JP388" s="1">
        <v>6.3114499999999997E-3</v>
      </c>
      <c r="JQ388" s="1">
        <v>2.1660599999999999</v>
      </c>
      <c r="JR388">
        <v>0.53686869999999998</v>
      </c>
      <c r="JS388">
        <v>25.75356</v>
      </c>
      <c r="JT388" s="1">
        <v>5.7442650000000001E-3</v>
      </c>
      <c r="JU388" s="1">
        <v>1.9671289999999999</v>
      </c>
      <c r="JV388">
        <v>0.53597709999999998</v>
      </c>
      <c r="JW388">
        <v>25.93233</v>
      </c>
      <c r="JX388" s="1">
        <v>5.2273709999999998E-3</v>
      </c>
      <c r="JY388" s="1">
        <v>1.7878179999999999</v>
      </c>
      <c r="JZ388">
        <v>0.53496869999999996</v>
      </c>
      <c r="KA388">
        <v>25.714230000000001</v>
      </c>
      <c r="KB388" s="1">
        <v>4.753111E-3</v>
      </c>
      <c r="KC388" s="1">
        <v>1.624298</v>
      </c>
      <c r="KD388">
        <v>0.53401849999999995</v>
      </c>
      <c r="KE388">
        <v>25.659849999999999</v>
      </c>
      <c r="KF388" s="1">
        <v>4.3084100000000004E-3</v>
      </c>
      <c r="KG388" s="1">
        <v>1.4715400000000001</v>
      </c>
      <c r="KH388">
        <v>0.53324609999999995</v>
      </c>
      <c r="KI388">
        <v>25.677060000000001</v>
      </c>
      <c r="KJ388" s="1">
        <v>3.8841409999999998E-3</v>
      </c>
      <c r="KK388" s="1">
        <v>1.3256650000000001</v>
      </c>
      <c r="KL388">
        <v>0.53240390000000004</v>
      </c>
      <c r="KM388">
        <v>26.07451</v>
      </c>
      <c r="KN388" s="1">
        <v>3.4723480000000001E-3</v>
      </c>
      <c r="KO388" s="1">
        <v>1.185038</v>
      </c>
      <c r="KP388">
        <v>0.53138419999999997</v>
      </c>
      <c r="KQ388">
        <v>26.319310000000002</v>
      </c>
      <c r="KR388" s="1">
        <v>3.0793919999999998E-3</v>
      </c>
      <c r="KS388" s="1">
        <v>1.051283</v>
      </c>
      <c r="KT388">
        <v>0.53020920000000005</v>
      </c>
      <c r="KU388">
        <v>26.16816</v>
      </c>
      <c r="KV388" s="1">
        <v>2.7125169999999998E-3</v>
      </c>
      <c r="KW388" s="1">
        <v>0.92665319999999995</v>
      </c>
      <c r="KX388">
        <v>0.52873369999999997</v>
      </c>
      <c r="KY388">
        <v>25.817969999999999</v>
      </c>
      <c r="KZ388" s="1">
        <v>2.3813010000000002E-3</v>
      </c>
      <c r="LA388" s="1">
        <v>0.81433270000000002</v>
      </c>
      <c r="LB388">
        <v>0.52681180000000005</v>
      </c>
      <c r="LC388">
        <v>25.20166</v>
      </c>
      <c r="LD388" s="1">
        <v>2.0911770000000001E-3</v>
      </c>
      <c r="LE388" s="1">
        <v>0.71640250000000005</v>
      </c>
      <c r="LF388">
        <v>0.52461959999999996</v>
      </c>
      <c r="LG388">
        <v>24.607099999999999</v>
      </c>
      <c r="LH388" s="1">
        <v>1.8426740000000001E-3</v>
      </c>
      <c r="LI388" s="1">
        <v>0.63274370000000002</v>
      </c>
      <c r="LJ388">
        <v>0.52235900000000002</v>
      </c>
      <c r="LK388">
        <v>24.211749999999999</v>
      </c>
      <c r="LL388" s="1">
        <v>1.6291439999999999E-3</v>
      </c>
      <c r="LM388" s="1">
        <v>0.56087260000000005</v>
      </c>
      <c r="LN388">
        <v>0.52002729999999997</v>
      </c>
      <c r="LO388">
        <v>24.104279999999999</v>
      </c>
      <c r="LP388" s="1">
        <v>1.441789E-3</v>
      </c>
      <c r="LQ388" s="1">
        <v>0.49776569999999998</v>
      </c>
      <c r="LR388">
        <v>0.5176423</v>
      </c>
      <c r="LS388">
        <v>24.685829999999999</v>
      </c>
      <c r="LT388" s="1">
        <v>1.2724310000000001E-3</v>
      </c>
      <c r="LU388" s="1">
        <v>0.44074259999999998</v>
      </c>
      <c r="LV388">
        <v>0.51525100000000001</v>
      </c>
      <c r="LW388">
        <v>25.398759999999999</v>
      </c>
      <c r="LX388" s="1">
        <v>1.1164250000000001E-3</v>
      </c>
      <c r="LY388" s="1">
        <v>0.38804699999999998</v>
      </c>
      <c r="LZ388">
        <v>0.51311669999999998</v>
      </c>
      <c r="MA388">
        <v>26.1602</v>
      </c>
      <c r="MB388" s="1">
        <v>9.7443829999999999E-4</v>
      </c>
      <c r="MC388" s="1">
        <v>0.33966059999999998</v>
      </c>
      <c r="MD388">
        <v>0.51114879999999996</v>
      </c>
      <c r="ME388">
        <v>26.742570000000001</v>
      </c>
      <c r="MF388" s="1">
        <v>8.4829420000000005E-4</v>
      </c>
      <c r="MG388" s="1">
        <v>0.29637469999999999</v>
      </c>
      <c r="MH388">
        <v>0.50935589999999997</v>
      </c>
      <c r="MI388">
        <v>26.945959999999999</v>
      </c>
      <c r="MJ388" s="1">
        <v>7.4079300000000001E-4</v>
      </c>
      <c r="MK388" s="1">
        <v>0.2592392</v>
      </c>
      <c r="ML388">
        <v>0.50769940000000002</v>
      </c>
      <c r="MM388">
        <v>26.668749999999999</v>
      </c>
      <c r="MN388" s="1">
        <v>6.527131E-4</v>
      </c>
      <c r="MO388" s="1">
        <v>0.22867770000000001</v>
      </c>
      <c r="MP388">
        <v>0.50615160000000003</v>
      </c>
      <c r="MQ388">
        <v>26.47589</v>
      </c>
      <c r="MR388" s="1">
        <v>5.8278140000000002E-4</v>
      </c>
      <c r="MS388" s="1">
        <v>0.20432919999999999</v>
      </c>
      <c r="MT388">
        <v>0.50472879999999998</v>
      </c>
      <c r="MU388">
        <v>26.392289999999999</v>
      </c>
      <c r="MV388" s="1">
        <v>5.2751600000000001E-4</v>
      </c>
      <c r="MW388" s="1">
        <v>0.18505150000000001</v>
      </c>
      <c r="MX388">
        <v>0.50336700000000001</v>
      </c>
      <c r="MY388">
        <v>26.68648</v>
      </c>
      <c r="MZ388" s="1">
        <v>4.8250119999999999E-4</v>
      </c>
      <c r="NA388" s="1">
        <v>0.1693817</v>
      </c>
      <c r="NB388">
        <v>0.5020753</v>
      </c>
      <c r="NC388">
        <v>27.190819999999999</v>
      </c>
      <c r="ND388" s="1">
        <v>4.4437650000000002E-4</v>
      </c>
      <c r="NE388" s="1">
        <v>0.15611920000000001</v>
      </c>
      <c r="NF388">
        <v>0.5020753</v>
      </c>
      <c r="NG388">
        <v>27.190819999999999</v>
      </c>
      <c r="NH388" s="1">
        <v>4.4437650000000002E-4</v>
      </c>
      <c r="NI388" s="1">
        <v>0.15611920000000001</v>
      </c>
      <c r="NJ388">
        <v>0.5020753</v>
      </c>
      <c r="NK388">
        <v>27.190819999999999</v>
      </c>
      <c r="NL388" s="1">
        <v>4.4437650000000002E-4</v>
      </c>
      <c r="NM388" s="1">
        <v>0.15611920000000001</v>
      </c>
      <c r="NN388">
        <v>0.5020753</v>
      </c>
      <c r="NO388">
        <v>27.190819999999999</v>
      </c>
      <c r="NP388" s="1">
        <v>4.4437650000000002E-4</v>
      </c>
      <c r="NQ388" s="1">
        <v>0.15611920000000001</v>
      </c>
      <c r="NR388">
        <v>0.5020753</v>
      </c>
      <c r="NS388">
        <v>27.190819999999999</v>
      </c>
      <c r="NT388" s="1">
        <v>4.4437650000000002E-4</v>
      </c>
      <c r="NU388" s="1">
        <v>0.15611920000000001</v>
      </c>
      <c r="NV388">
        <v>0.5020753</v>
      </c>
      <c r="NW388">
        <v>27.190819999999999</v>
      </c>
      <c r="NX388" s="1">
        <v>4.4437650000000002E-4</v>
      </c>
      <c r="NY388" s="1">
        <v>0.15611920000000001</v>
      </c>
      <c r="NZ388">
        <v>0.5020753</v>
      </c>
      <c r="OA388">
        <v>27.190819999999999</v>
      </c>
      <c r="OB388" s="1">
        <v>4.4437650000000002E-4</v>
      </c>
      <c r="OC388" s="1">
        <v>0.15611920000000001</v>
      </c>
      <c r="OD388">
        <v>0.5020753</v>
      </c>
      <c r="OE388">
        <v>27.190819999999999</v>
      </c>
      <c r="OF388" s="1">
        <v>4.4437650000000002E-4</v>
      </c>
      <c r="OG388" s="1">
        <v>0.15611920000000001</v>
      </c>
      <c r="OH388">
        <v>0.5020753</v>
      </c>
      <c r="OI388">
        <v>27.190819999999999</v>
      </c>
      <c r="OJ388" s="1">
        <v>4.4437650000000002E-4</v>
      </c>
      <c r="OK388" s="1">
        <v>0.15611920000000001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0.59632960000000002</v>
      </c>
      <c r="G389">
        <v>20.959209999999999</v>
      </c>
      <c r="H389">
        <v>0</v>
      </c>
      <c r="I389">
        <v>0</v>
      </c>
      <c r="J389">
        <v>0.59543040000000003</v>
      </c>
      <c r="K389">
        <v>21.525069999999999</v>
      </c>
      <c r="L389">
        <v>0</v>
      </c>
      <c r="M389">
        <v>0</v>
      </c>
      <c r="N389">
        <v>0.5945397</v>
      </c>
      <c r="O389">
        <v>21.871860000000002</v>
      </c>
      <c r="P389">
        <v>0</v>
      </c>
      <c r="Q389">
        <v>0</v>
      </c>
      <c r="R389">
        <v>0.59361319999999995</v>
      </c>
      <c r="S389">
        <v>22.149370000000001</v>
      </c>
      <c r="T389">
        <v>0</v>
      </c>
      <c r="U389">
        <v>0</v>
      </c>
      <c r="V389">
        <v>0.59266019999999997</v>
      </c>
      <c r="W389">
        <v>22.41883</v>
      </c>
      <c r="X389">
        <v>0</v>
      </c>
      <c r="Y389">
        <v>0</v>
      </c>
      <c r="Z389">
        <v>0.59166249999999998</v>
      </c>
      <c r="AA389">
        <v>22.340710000000001</v>
      </c>
      <c r="AB389">
        <v>0</v>
      </c>
      <c r="AC389">
        <v>0</v>
      </c>
      <c r="AD389">
        <v>0.59064430000000001</v>
      </c>
      <c r="AE389">
        <v>22.03894</v>
      </c>
      <c r="AF389">
        <v>0</v>
      </c>
      <c r="AG389">
        <v>0</v>
      </c>
      <c r="AH389">
        <v>0.58966700000000005</v>
      </c>
      <c r="AI389">
        <v>21.881160000000001</v>
      </c>
      <c r="AJ389">
        <v>0</v>
      </c>
      <c r="AK389">
        <v>0</v>
      </c>
      <c r="AL389">
        <v>0.58845329999999996</v>
      </c>
      <c r="AM389">
        <v>21.913640000000001</v>
      </c>
      <c r="AN389">
        <v>0</v>
      </c>
      <c r="AO389">
        <v>0</v>
      </c>
      <c r="AP389">
        <v>0.5873564</v>
      </c>
      <c r="AQ389">
        <v>22.31981</v>
      </c>
      <c r="AR389">
        <v>0</v>
      </c>
      <c r="AS389">
        <v>0</v>
      </c>
      <c r="AT389">
        <v>0.58625640000000001</v>
      </c>
      <c r="AU389">
        <v>22.60933</v>
      </c>
      <c r="AV389">
        <v>0</v>
      </c>
      <c r="AW389">
        <v>0</v>
      </c>
      <c r="AX389">
        <v>0.58510340000000005</v>
      </c>
      <c r="AY389">
        <v>22.679659999999998</v>
      </c>
      <c r="AZ389">
        <v>0</v>
      </c>
      <c r="BA389">
        <v>0</v>
      </c>
      <c r="BB389">
        <v>0.58379610000000004</v>
      </c>
      <c r="BC389">
        <v>22.715499999999999</v>
      </c>
      <c r="BD389">
        <v>0</v>
      </c>
      <c r="BE389">
        <v>0</v>
      </c>
      <c r="BF389">
        <v>0.58244739999999995</v>
      </c>
      <c r="BG389">
        <v>22.435829999999999</v>
      </c>
      <c r="BH389">
        <v>0</v>
      </c>
      <c r="BI389">
        <v>0</v>
      </c>
      <c r="BJ389">
        <v>0.58095459999999999</v>
      </c>
      <c r="BK389">
        <v>22.147849999999998</v>
      </c>
      <c r="BL389">
        <v>0</v>
      </c>
      <c r="BM389">
        <v>0</v>
      </c>
      <c r="BN389">
        <v>0.57935740000000002</v>
      </c>
      <c r="BO389">
        <v>22.027270000000001</v>
      </c>
      <c r="BP389">
        <v>0</v>
      </c>
      <c r="BQ389">
        <v>0</v>
      </c>
      <c r="BR389">
        <v>0.57753770000000004</v>
      </c>
      <c r="BS389">
        <v>22.00534</v>
      </c>
      <c r="BT389">
        <v>0</v>
      </c>
      <c r="BU389">
        <v>0</v>
      </c>
      <c r="BV389">
        <v>0.57588890000000004</v>
      </c>
      <c r="BW389">
        <v>21.997399999999999</v>
      </c>
      <c r="BX389">
        <v>0</v>
      </c>
      <c r="BY389">
        <v>0</v>
      </c>
      <c r="BZ389">
        <v>0.57546129999999995</v>
      </c>
      <c r="CA389">
        <v>22.142389999999999</v>
      </c>
      <c r="CB389">
        <v>3.3422610000000001E-35</v>
      </c>
      <c r="CC389">
        <v>1.1791539999999999E-32</v>
      </c>
      <c r="CD389">
        <v>0.57481579999999999</v>
      </c>
      <c r="CE389">
        <v>22.076589999999999</v>
      </c>
      <c r="CF389">
        <v>2.0586350000000001E-25</v>
      </c>
      <c r="CG389" s="1">
        <v>5.2661329999999999E-23</v>
      </c>
      <c r="CH389">
        <v>0.57378189999999996</v>
      </c>
      <c r="CI389">
        <v>21.927949999999999</v>
      </c>
      <c r="CJ389" s="1">
        <v>3.7476059999999998E-19</v>
      </c>
      <c r="CK389" s="1">
        <v>1.0159190000000001E-16</v>
      </c>
      <c r="CL389">
        <v>0.5728799</v>
      </c>
      <c r="CM389">
        <v>21.59244</v>
      </c>
      <c r="CN389" s="1">
        <v>1.3354469999999999E-13</v>
      </c>
      <c r="CO389" s="1">
        <v>3.502383E-11</v>
      </c>
      <c r="CP389">
        <v>0.57188220000000001</v>
      </c>
      <c r="CQ389">
        <v>21.357279999999999</v>
      </c>
      <c r="CR389" s="1">
        <v>5.1068420000000003E-10</v>
      </c>
      <c r="CS389" s="1">
        <v>1.3917709999999999E-7</v>
      </c>
      <c r="CT389">
        <v>0.57077990000000001</v>
      </c>
      <c r="CU389">
        <v>21.17492</v>
      </c>
      <c r="CV389" s="1">
        <v>2.8242439999999998E-7</v>
      </c>
      <c r="CW389" s="1">
        <v>7.9602519999999997E-5</v>
      </c>
      <c r="CX389">
        <v>0.57028959999999995</v>
      </c>
      <c r="CY389">
        <v>20.969000000000001</v>
      </c>
      <c r="CZ389" s="1">
        <v>4.2215410000000003E-5</v>
      </c>
      <c r="DA389" s="1">
        <v>1.224039E-2</v>
      </c>
      <c r="DB389">
        <v>0.57003999999999999</v>
      </c>
      <c r="DC389">
        <v>20.87764</v>
      </c>
      <c r="DD389" s="1">
        <v>2.300276E-3</v>
      </c>
      <c r="DE389" s="1">
        <v>0.68540769999999995</v>
      </c>
      <c r="DF389">
        <v>0.56972389999999995</v>
      </c>
      <c r="DG389">
        <v>21.011399999999998</v>
      </c>
      <c r="DH389" s="1">
        <v>5.4886780000000003E-2</v>
      </c>
      <c r="DI389" s="1">
        <v>16.768280000000001</v>
      </c>
      <c r="DJ389">
        <v>0.56905570000000005</v>
      </c>
      <c r="DK389">
        <v>21.087430000000001</v>
      </c>
      <c r="DL389" s="1">
        <v>0.64982059999999997</v>
      </c>
      <c r="DM389" s="1">
        <v>203.5754</v>
      </c>
      <c r="DN389">
        <v>0.56859510000000002</v>
      </c>
      <c r="DO389">
        <v>21.155889999999999</v>
      </c>
      <c r="DP389" s="1">
        <v>4.2065320000000002</v>
      </c>
      <c r="DQ389">
        <v>1349.0889999999999</v>
      </c>
      <c r="DR389">
        <v>0.56788919999999998</v>
      </c>
      <c r="DS389">
        <v>20.862030000000001</v>
      </c>
      <c r="DT389" s="1">
        <v>16.049330000000001</v>
      </c>
      <c r="DU389">
        <v>5269.7479999999996</v>
      </c>
      <c r="DV389">
        <v>0.56715269999999995</v>
      </c>
      <c r="DW389">
        <v>20.529229999999998</v>
      </c>
      <c r="DX389">
        <v>38.458739999999999</v>
      </c>
      <c r="DY389">
        <v>12915.99</v>
      </c>
      <c r="DZ389">
        <v>0.5662739</v>
      </c>
      <c r="EA389">
        <v>20.35887</v>
      </c>
      <c r="EB389">
        <v>61.230220000000003</v>
      </c>
      <c r="EC389">
        <v>21028.95</v>
      </c>
      <c r="ED389">
        <v>0.56528440000000002</v>
      </c>
      <c r="EE389">
        <v>20.278729999999999</v>
      </c>
      <c r="EF389">
        <v>68.057069999999996</v>
      </c>
      <c r="EG389">
        <v>23904.82</v>
      </c>
      <c r="EH389">
        <v>0.56431949999999997</v>
      </c>
      <c r="EI389">
        <v>20.67661</v>
      </c>
      <c r="EJ389">
        <v>55.30039</v>
      </c>
      <c r="EK389">
        <v>19832.830000000002</v>
      </c>
      <c r="EL389">
        <v>0.56265799999999999</v>
      </c>
      <c r="EM389">
        <v>21.017119999999998</v>
      </c>
      <c r="EN389">
        <v>34.09299</v>
      </c>
      <c r="EO389">
        <v>12492.55</v>
      </c>
      <c r="EP389">
        <v>0.5599537</v>
      </c>
      <c r="EQ389">
        <v>21.097069999999999</v>
      </c>
      <c r="ER389">
        <v>16.478000000000002</v>
      </c>
      <c r="ES389">
        <v>6173.5190000000002</v>
      </c>
      <c r="ET389">
        <v>0.55762769999999995</v>
      </c>
      <c r="EU389">
        <v>21.21566</v>
      </c>
      <c r="EV389">
        <v>6.44862</v>
      </c>
      <c r="EW389">
        <v>2467.9110000000001</v>
      </c>
      <c r="EX389">
        <v>0.55476859999999995</v>
      </c>
      <c r="EY389">
        <v>21.003129999999999</v>
      </c>
      <c r="EZ389">
        <v>2.1187200000000002</v>
      </c>
      <c r="FA389">
        <v>827.62570000000005</v>
      </c>
      <c r="FB389">
        <v>0.55124930000000005</v>
      </c>
      <c r="FC389">
        <v>20.504740000000002</v>
      </c>
      <c r="FD389">
        <v>0.62263020000000002</v>
      </c>
      <c r="FE389">
        <v>247.18899999999999</v>
      </c>
      <c r="FF389">
        <v>0.54741580000000001</v>
      </c>
      <c r="FG389">
        <v>20.121220000000001</v>
      </c>
      <c r="FH389">
        <v>0.1908687</v>
      </c>
      <c r="FI389">
        <v>75.459159999999997</v>
      </c>
      <c r="FJ389">
        <v>0.54311050000000005</v>
      </c>
      <c r="FK389">
        <v>19.924150000000001</v>
      </c>
      <c r="FL389">
        <v>8.23821E-2</v>
      </c>
      <c r="FM389">
        <v>31.30003</v>
      </c>
      <c r="FN389">
        <v>0.5381049</v>
      </c>
      <c r="FO389">
        <v>20.411519999999999</v>
      </c>
      <c r="FP389">
        <v>5.7503360000000003E-2</v>
      </c>
      <c r="FQ389">
        <v>21.00433</v>
      </c>
      <c r="FR389">
        <v>0.53319470000000002</v>
      </c>
      <c r="FS389">
        <v>21.042660000000001</v>
      </c>
      <c r="FT389">
        <v>5.2044460000000001E-2</v>
      </c>
      <c r="FU389">
        <v>18.774290000000001</v>
      </c>
      <c r="FV389">
        <v>0.52821130000000005</v>
      </c>
      <c r="FW389">
        <v>21.573329999999999</v>
      </c>
      <c r="FX389">
        <v>5.034189E-2</v>
      </c>
      <c r="FY389">
        <v>18.180219999999998</v>
      </c>
      <c r="FZ389">
        <v>0.52303560000000004</v>
      </c>
      <c r="GA389">
        <v>22.020150000000001</v>
      </c>
      <c r="GB389" s="1">
        <v>4.8850169999999998E-2</v>
      </c>
      <c r="GC389">
        <v>17.737839999999998</v>
      </c>
      <c r="GD389">
        <v>0.51763369999999997</v>
      </c>
      <c r="GE389">
        <v>21.95326</v>
      </c>
      <c r="GF389" s="1">
        <v>4.6759889999999998E-2</v>
      </c>
      <c r="GG389">
        <v>17.084779999999999</v>
      </c>
      <c r="GH389">
        <v>0.51307309999999995</v>
      </c>
      <c r="GI389">
        <v>21.591190000000001</v>
      </c>
      <c r="GJ389" s="1">
        <v>4.3962040000000001E-2</v>
      </c>
      <c r="GK389">
        <v>16.15033</v>
      </c>
      <c r="GL389">
        <v>0.51039889999999999</v>
      </c>
      <c r="GM389">
        <v>21.354500000000002</v>
      </c>
      <c r="GN389" s="1">
        <v>4.0793959999999997E-2</v>
      </c>
      <c r="GO389">
        <v>14.993209999999999</v>
      </c>
      <c r="GP389">
        <v>0.50807170000000001</v>
      </c>
      <c r="GQ389">
        <v>21.288070000000001</v>
      </c>
      <c r="GR389" s="1">
        <v>3.7497170000000003E-2</v>
      </c>
      <c r="GS389">
        <v>13.777990000000001</v>
      </c>
      <c r="GT389">
        <v>0.50542430000000005</v>
      </c>
      <c r="GU389">
        <v>21.827390000000001</v>
      </c>
      <c r="GV389" s="1">
        <v>3.4289449999999999E-2</v>
      </c>
      <c r="GW389" s="1">
        <v>12.595319999999999</v>
      </c>
      <c r="GX389">
        <v>0.50288440000000001</v>
      </c>
      <c r="GY389">
        <v>22.392849999999999</v>
      </c>
      <c r="GZ389" s="1">
        <v>3.1286250000000002E-2</v>
      </c>
      <c r="HA389" s="1">
        <v>11.4894</v>
      </c>
      <c r="HB389">
        <v>0.50035079999999998</v>
      </c>
      <c r="HC389">
        <v>22.824629999999999</v>
      </c>
      <c r="HD389" s="1">
        <v>2.8512719999999998E-2</v>
      </c>
      <c r="HE389" s="1">
        <v>10.463290000000001</v>
      </c>
      <c r="HF389">
        <v>0.49791800000000003</v>
      </c>
      <c r="HG389">
        <v>23.171150000000001</v>
      </c>
      <c r="HH389" s="1">
        <v>2.6042619999999999E-2</v>
      </c>
      <c r="HI389" s="1">
        <v>9.5500939999999996</v>
      </c>
      <c r="HJ389">
        <v>0.49529580000000001</v>
      </c>
      <c r="HK389">
        <v>23.01014</v>
      </c>
      <c r="HL389" s="1">
        <v>2.3706910000000001E-2</v>
      </c>
      <c r="HM389" s="1">
        <v>8.6900300000000001</v>
      </c>
      <c r="HN389">
        <v>0.49279899999999999</v>
      </c>
      <c r="HO389">
        <v>22.646699999999999</v>
      </c>
      <c r="HP389" s="1">
        <v>2.1563800000000001E-2</v>
      </c>
      <c r="HQ389" s="1">
        <v>7.9013650000000002</v>
      </c>
      <c r="HR389">
        <v>0.49048750000000002</v>
      </c>
      <c r="HS389">
        <v>22.479790000000001</v>
      </c>
      <c r="HT389" s="1">
        <v>1.9614010000000001E-2</v>
      </c>
      <c r="HU389" s="1">
        <v>7.1779869999999999</v>
      </c>
      <c r="HV389">
        <v>0.4891163</v>
      </c>
      <c r="HW389">
        <v>22.48799</v>
      </c>
      <c r="HX389" s="1">
        <v>1.7874419999999999E-2</v>
      </c>
      <c r="HY389" s="1">
        <v>6.5183730000000004</v>
      </c>
      <c r="HZ389">
        <v>0.4885564</v>
      </c>
      <c r="IA389">
        <v>22.897970000000001</v>
      </c>
      <c r="IB389" s="1">
        <v>1.625588E-2</v>
      </c>
      <c r="IC389" s="1">
        <v>5.8965639999999997</v>
      </c>
      <c r="ID389">
        <v>0.48828440000000001</v>
      </c>
      <c r="IE389">
        <v>22.804310000000001</v>
      </c>
      <c r="IF389" s="1">
        <v>1.481272E-2</v>
      </c>
      <c r="IG389" s="1">
        <v>5.3417389999999996</v>
      </c>
      <c r="IH389">
        <v>0.48831550000000001</v>
      </c>
      <c r="II389">
        <v>23.027889999999999</v>
      </c>
      <c r="IJ389" s="1">
        <v>1.351865E-2</v>
      </c>
      <c r="IK389" s="1">
        <v>4.8486609999999999</v>
      </c>
      <c r="IL389">
        <v>0.48844700000000002</v>
      </c>
      <c r="IM389">
        <v>23.124030000000001</v>
      </c>
      <c r="IN389" s="1">
        <v>1.2331129999999999E-2</v>
      </c>
      <c r="IO389" s="1">
        <v>4.3982380000000001</v>
      </c>
      <c r="IP389">
        <v>0.48892839999999999</v>
      </c>
      <c r="IQ389">
        <v>22.832540000000002</v>
      </c>
      <c r="IR389" s="1">
        <v>1.123295E-2</v>
      </c>
      <c r="IS389" s="1">
        <v>3.9814829999999999</v>
      </c>
      <c r="IT389">
        <v>0.48973749999999999</v>
      </c>
      <c r="IU389">
        <v>22.528980000000001</v>
      </c>
      <c r="IV389" s="1">
        <v>1.0233880000000001E-2</v>
      </c>
      <c r="IW389" s="1">
        <v>3.6034799999999998</v>
      </c>
      <c r="IX389">
        <v>0.4907744</v>
      </c>
      <c r="IY389">
        <v>22.293939999999999</v>
      </c>
      <c r="IZ389" s="1">
        <v>9.2811000000000005E-3</v>
      </c>
      <c r="JA389" s="1">
        <v>3.2473709999999998</v>
      </c>
      <c r="JB389">
        <v>0.4920891</v>
      </c>
      <c r="JC389">
        <v>22.395510000000002</v>
      </c>
      <c r="JD389" s="1">
        <v>8.434446E-3</v>
      </c>
      <c r="JE389" s="1">
        <v>2.928944</v>
      </c>
      <c r="JF389">
        <v>0.49354629999999999</v>
      </c>
      <c r="JG389">
        <v>23.267029999999998</v>
      </c>
      <c r="JH389" s="1">
        <v>7.6775539999999996E-3</v>
      </c>
      <c r="JI389" s="1">
        <v>2.6455959999999998</v>
      </c>
      <c r="JJ389">
        <v>0.49561519999999998</v>
      </c>
      <c r="JK389">
        <v>24.192879999999999</v>
      </c>
      <c r="JL389" s="1">
        <v>6.9977140000000004E-3</v>
      </c>
      <c r="JM389" s="1">
        <v>2.390428</v>
      </c>
      <c r="JN389">
        <v>0.49771919999999997</v>
      </c>
      <c r="JO389">
        <v>25.031179999999999</v>
      </c>
      <c r="JP389" s="1">
        <v>6.3749970000000003E-3</v>
      </c>
      <c r="JQ389" s="1">
        <v>2.1593969999999998</v>
      </c>
      <c r="JR389">
        <v>0.49950709999999998</v>
      </c>
      <c r="JS389">
        <v>25.74531</v>
      </c>
      <c r="JT389" s="1">
        <v>5.8017329999999999E-3</v>
      </c>
      <c r="JU389" s="1">
        <v>1.9501029999999999</v>
      </c>
      <c r="JV389">
        <v>0.50084320000000004</v>
      </c>
      <c r="JW389">
        <v>25.867660000000001</v>
      </c>
      <c r="JX389" s="1">
        <v>5.2792430000000003E-3</v>
      </c>
      <c r="JY389" s="1">
        <v>1.7624930000000001</v>
      </c>
      <c r="JZ389">
        <v>0.50205549999999999</v>
      </c>
      <c r="KA389">
        <v>25.612580000000001</v>
      </c>
      <c r="KB389" s="1">
        <v>4.8009699999999999E-3</v>
      </c>
      <c r="KC389" s="1">
        <v>1.592821</v>
      </c>
      <c r="KD389">
        <v>0.50327440000000001</v>
      </c>
      <c r="KE389">
        <v>25.543489999999998</v>
      </c>
      <c r="KF389" s="1">
        <v>4.3537699999999999E-3</v>
      </c>
      <c r="KG389" s="1">
        <v>1.4357949999999999</v>
      </c>
      <c r="KH389">
        <v>0.50460859999999996</v>
      </c>
      <c r="KI389">
        <v>25.584240000000001</v>
      </c>
      <c r="KJ389" s="1">
        <v>3.9279650000000003E-3</v>
      </c>
      <c r="KK389" s="1">
        <v>1.287525</v>
      </c>
      <c r="KL389">
        <v>0.50579320000000005</v>
      </c>
      <c r="KM389">
        <v>26.039650000000002</v>
      </c>
      <c r="KN389" s="1">
        <v>3.5151359999999999E-3</v>
      </c>
      <c r="KO389" s="1">
        <v>1.146239</v>
      </c>
      <c r="KP389">
        <v>0.50668919999999995</v>
      </c>
      <c r="KQ389">
        <v>26.30209</v>
      </c>
      <c r="KR389" s="1">
        <v>3.120004E-3</v>
      </c>
      <c r="KS389" s="1">
        <v>1.0127189999999999</v>
      </c>
      <c r="KT389">
        <v>0.50745859999999998</v>
      </c>
      <c r="KU389">
        <v>26.203410000000002</v>
      </c>
      <c r="KV389" s="1">
        <v>2.7501610000000001E-3</v>
      </c>
      <c r="KW389" s="1">
        <v>0.88943410000000001</v>
      </c>
      <c r="KX389">
        <v>0.50792060000000006</v>
      </c>
      <c r="KY389">
        <v>25.81945</v>
      </c>
      <c r="KZ389" s="1">
        <v>2.4147579999999999E-3</v>
      </c>
      <c r="LA389" s="1">
        <v>0.77903849999999997</v>
      </c>
      <c r="LB389">
        <v>0.50798339999999997</v>
      </c>
      <c r="LC389">
        <v>25.197520000000001</v>
      </c>
      <c r="LD389" s="1">
        <v>2.119863E-3</v>
      </c>
      <c r="LE389" s="1">
        <v>0.68275169999999996</v>
      </c>
      <c r="LF389">
        <v>0.50773539999999995</v>
      </c>
      <c r="LG389">
        <v>24.575679999999998</v>
      </c>
      <c r="LH389" s="1">
        <v>1.8669419999999999E-3</v>
      </c>
      <c r="LI389" s="1">
        <v>0.60059899999999999</v>
      </c>
      <c r="LJ389">
        <v>0.50746290000000005</v>
      </c>
      <c r="LK389">
        <v>24.157360000000001</v>
      </c>
      <c r="LL389" s="1">
        <v>1.6500659999999999E-3</v>
      </c>
      <c r="LM389" s="1">
        <v>0.53031550000000005</v>
      </c>
      <c r="LN389">
        <v>0.5071639</v>
      </c>
      <c r="LO389">
        <v>24.07272</v>
      </c>
      <c r="LP389" s="1">
        <v>1.4602809999999999E-3</v>
      </c>
      <c r="LQ389" s="1">
        <v>0.46889360000000002</v>
      </c>
      <c r="LR389">
        <v>0.50677779999999994</v>
      </c>
      <c r="LS389">
        <v>24.685829999999999</v>
      </c>
      <c r="LT389" s="1">
        <v>1.289346E-3</v>
      </c>
      <c r="LU389" s="1">
        <v>0.41381679999999998</v>
      </c>
      <c r="LV389">
        <v>0.50643020000000005</v>
      </c>
      <c r="LW389">
        <v>25.428349999999998</v>
      </c>
      <c r="LX389" s="1">
        <v>1.1320449999999999E-3</v>
      </c>
      <c r="LY389" s="1">
        <v>0.36318260000000002</v>
      </c>
      <c r="LZ389">
        <v>0.50631090000000001</v>
      </c>
      <c r="MA389">
        <v>26.187149999999999</v>
      </c>
      <c r="MB389" s="1">
        <v>9.886153999999999E-4</v>
      </c>
      <c r="MC389" s="1">
        <v>0.31683280000000003</v>
      </c>
      <c r="MD389">
        <v>0.50630200000000003</v>
      </c>
      <c r="ME389">
        <v>26.751110000000001</v>
      </c>
      <c r="MF389" s="1">
        <v>8.6077300000000001E-4</v>
      </c>
      <c r="MG389" s="1">
        <v>0.2754741</v>
      </c>
      <c r="MH389">
        <v>0.5063841</v>
      </c>
      <c r="MI389">
        <v>26.912179999999999</v>
      </c>
      <c r="MJ389" s="1">
        <v>7.5126420000000004E-4</v>
      </c>
      <c r="MK389" s="1">
        <v>0.2399577</v>
      </c>
      <c r="ML389">
        <v>0.50650450000000002</v>
      </c>
      <c r="MM389">
        <v>26.605779999999999</v>
      </c>
      <c r="MN389" s="1">
        <v>6.611411E-4</v>
      </c>
      <c r="MO389" s="1">
        <v>0.21069379999999999</v>
      </c>
      <c r="MP389">
        <v>0.50666670000000003</v>
      </c>
      <c r="MQ389">
        <v>26.401530000000001</v>
      </c>
      <c r="MR389" s="1">
        <v>5.8937799999999999E-4</v>
      </c>
      <c r="MS389" s="1">
        <v>0.18735080000000001</v>
      </c>
      <c r="MT389">
        <v>0.50685159999999996</v>
      </c>
      <c r="MU389">
        <v>26.334</v>
      </c>
      <c r="MV389" s="1">
        <v>5.3271169999999997E-4</v>
      </c>
      <c r="MW389" s="1">
        <v>0.1689022</v>
      </c>
      <c r="MX389">
        <v>0.50704930000000004</v>
      </c>
      <c r="MY389">
        <v>26.671669999999999</v>
      </c>
      <c r="MZ389" s="1">
        <v>4.8676200000000001E-4</v>
      </c>
      <c r="NA389" s="1">
        <v>0.15396389999999999</v>
      </c>
      <c r="NB389">
        <v>0.50723720000000005</v>
      </c>
      <c r="NC389">
        <v>27.198</v>
      </c>
      <c r="ND389" s="1">
        <v>4.4802079999999998E-4</v>
      </c>
      <c r="NE389" s="1">
        <v>0.14139879999999999</v>
      </c>
      <c r="NF389">
        <v>0.50723720000000005</v>
      </c>
      <c r="NG389">
        <v>27.198</v>
      </c>
      <c r="NH389" s="1">
        <v>4.4802079999999998E-4</v>
      </c>
      <c r="NI389" s="1">
        <v>0.14139879999999999</v>
      </c>
      <c r="NJ389">
        <v>0.50723720000000005</v>
      </c>
      <c r="NK389">
        <v>27.198</v>
      </c>
      <c r="NL389" s="1">
        <v>4.4802079999999998E-4</v>
      </c>
      <c r="NM389" s="1">
        <v>0.14139879999999999</v>
      </c>
      <c r="NN389">
        <v>0.50723720000000005</v>
      </c>
      <c r="NO389">
        <v>27.198</v>
      </c>
      <c r="NP389" s="1">
        <v>4.4802079999999998E-4</v>
      </c>
      <c r="NQ389" s="1">
        <v>0.14139879999999999</v>
      </c>
      <c r="NR389">
        <v>0.50723720000000005</v>
      </c>
      <c r="NS389">
        <v>27.198</v>
      </c>
      <c r="NT389" s="1">
        <v>4.4802079999999998E-4</v>
      </c>
      <c r="NU389" s="1">
        <v>0.14139879999999999</v>
      </c>
      <c r="NV389">
        <v>0.50723720000000005</v>
      </c>
      <c r="NW389">
        <v>27.198</v>
      </c>
      <c r="NX389" s="1">
        <v>4.4802079999999998E-4</v>
      </c>
      <c r="NY389" s="1">
        <v>0.14139879999999999</v>
      </c>
      <c r="NZ389">
        <v>0.50723720000000005</v>
      </c>
      <c r="OA389">
        <v>27.198</v>
      </c>
      <c r="OB389" s="1">
        <v>4.4802079999999998E-4</v>
      </c>
      <c r="OC389" s="1">
        <v>0.14139879999999999</v>
      </c>
      <c r="OD389">
        <v>0.50723720000000005</v>
      </c>
      <c r="OE389">
        <v>27.198</v>
      </c>
      <c r="OF389" s="1">
        <v>4.4802079999999998E-4</v>
      </c>
      <c r="OG389" s="1">
        <v>0.14139879999999999</v>
      </c>
      <c r="OH389">
        <v>0.50723720000000005</v>
      </c>
      <c r="OI389">
        <v>27.198</v>
      </c>
      <c r="OJ389" s="1">
        <v>4.4802079999999998E-4</v>
      </c>
      <c r="OK389" s="1">
        <v>0.14139879999999999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0.52248749999999999</v>
      </c>
      <c r="G390">
        <v>20.950289999999999</v>
      </c>
      <c r="H390">
        <v>0</v>
      </c>
      <c r="I390">
        <v>0</v>
      </c>
      <c r="J390">
        <v>0.52162160000000002</v>
      </c>
      <c r="K390">
        <v>21.616060000000001</v>
      </c>
      <c r="L390">
        <v>0</v>
      </c>
      <c r="M390">
        <v>0</v>
      </c>
      <c r="N390">
        <v>0.5207792</v>
      </c>
      <c r="O390">
        <v>21.98048</v>
      </c>
      <c r="P390">
        <v>0</v>
      </c>
      <c r="Q390">
        <v>0</v>
      </c>
      <c r="R390">
        <v>0.51990919999999996</v>
      </c>
      <c r="S390">
        <v>22.292680000000001</v>
      </c>
      <c r="T390">
        <v>0</v>
      </c>
      <c r="U390">
        <v>0</v>
      </c>
      <c r="V390">
        <v>0.51899320000000004</v>
      </c>
      <c r="W390">
        <v>22.5715</v>
      </c>
      <c r="X390">
        <v>0</v>
      </c>
      <c r="Y390">
        <v>0</v>
      </c>
      <c r="Z390">
        <v>0.51800950000000001</v>
      </c>
      <c r="AA390">
        <v>22.395759999999999</v>
      </c>
      <c r="AB390">
        <v>0</v>
      </c>
      <c r="AC390">
        <v>0</v>
      </c>
      <c r="AD390">
        <v>0.51705159999999994</v>
      </c>
      <c r="AE390">
        <v>22.0274</v>
      </c>
      <c r="AF390">
        <v>0</v>
      </c>
      <c r="AG390">
        <v>0</v>
      </c>
      <c r="AH390">
        <v>0.51611510000000005</v>
      </c>
      <c r="AI390">
        <v>21.82611</v>
      </c>
      <c r="AJ390">
        <v>0</v>
      </c>
      <c r="AK390">
        <v>0</v>
      </c>
      <c r="AL390">
        <v>0.5149589</v>
      </c>
      <c r="AM390">
        <v>21.893750000000001</v>
      </c>
      <c r="AN390">
        <v>0</v>
      </c>
      <c r="AO390">
        <v>0</v>
      </c>
      <c r="AP390">
        <v>0.51387490000000002</v>
      </c>
      <c r="AQ390">
        <v>22.414829999999998</v>
      </c>
      <c r="AR390">
        <v>0</v>
      </c>
      <c r="AS390">
        <v>0</v>
      </c>
      <c r="AT390">
        <v>0.51272519999999999</v>
      </c>
      <c r="AU390">
        <v>22.773070000000001</v>
      </c>
      <c r="AV390">
        <v>0</v>
      </c>
      <c r="AW390">
        <v>0</v>
      </c>
      <c r="AX390">
        <v>0.51142790000000005</v>
      </c>
      <c r="AY390">
        <v>22.86382</v>
      </c>
      <c r="AZ390">
        <v>0</v>
      </c>
      <c r="BA390">
        <v>0</v>
      </c>
      <c r="BB390">
        <v>0.50999470000000002</v>
      </c>
      <c r="BC390">
        <v>22.885300000000001</v>
      </c>
      <c r="BD390">
        <v>0</v>
      </c>
      <c r="BE390">
        <v>0</v>
      </c>
      <c r="BF390">
        <v>0.5085153</v>
      </c>
      <c r="BG390">
        <v>22.500810000000001</v>
      </c>
      <c r="BH390">
        <v>0</v>
      </c>
      <c r="BI390">
        <v>0</v>
      </c>
      <c r="BJ390">
        <v>0.50691260000000005</v>
      </c>
      <c r="BK390">
        <v>22.147860000000001</v>
      </c>
      <c r="BL390">
        <v>0</v>
      </c>
      <c r="BM390">
        <v>0</v>
      </c>
      <c r="BN390">
        <v>0.50521669999999996</v>
      </c>
      <c r="BO390">
        <v>21.994890000000002</v>
      </c>
      <c r="BP390">
        <v>0</v>
      </c>
      <c r="BQ390">
        <v>0</v>
      </c>
      <c r="BR390">
        <v>0.50326559999999998</v>
      </c>
      <c r="BS390">
        <v>21.984030000000001</v>
      </c>
      <c r="BT390">
        <v>0</v>
      </c>
      <c r="BU390">
        <v>0</v>
      </c>
      <c r="BV390">
        <v>0.50172819999999996</v>
      </c>
      <c r="BW390">
        <v>22.010439999999999</v>
      </c>
      <c r="BX390">
        <v>0</v>
      </c>
      <c r="BY390">
        <v>0</v>
      </c>
      <c r="BZ390">
        <v>0.50110259999999995</v>
      </c>
      <c r="CA390">
        <v>22.218820000000001</v>
      </c>
      <c r="CB390">
        <v>6.9863620000000005E-36</v>
      </c>
      <c r="CC390">
        <v>3.3575520000000002E-33</v>
      </c>
      <c r="CD390">
        <v>0.50028379999999995</v>
      </c>
      <c r="CE390">
        <v>22.16638</v>
      </c>
      <c r="CF390">
        <v>7.5750359999999999E-26</v>
      </c>
      <c r="CG390" s="1">
        <v>2.6149169999999999E-23</v>
      </c>
      <c r="CH390">
        <v>0.49909510000000001</v>
      </c>
      <c r="CI390">
        <v>21.975169999999999</v>
      </c>
      <c r="CJ390" s="1">
        <v>8.1667549999999995E-20</v>
      </c>
      <c r="CK390" s="1">
        <v>3.4930470000000003E-17</v>
      </c>
      <c r="CL390">
        <v>0.49803999999999998</v>
      </c>
      <c r="CM390">
        <v>21.601109999999998</v>
      </c>
      <c r="CN390" s="1">
        <v>6.0047720000000001E-14</v>
      </c>
      <c r="CO390" s="1">
        <v>2.0720439999999999E-11</v>
      </c>
      <c r="CP390">
        <v>0.49685309999999999</v>
      </c>
      <c r="CQ390">
        <v>21.316379999999999</v>
      </c>
      <c r="CR390" s="1">
        <v>2.7277920000000002E-10</v>
      </c>
      <c r="CS390" s="1">
        <v>9.6749220000000006E-8</v>
      </c>
      <c r="CT390">
        <v>0.4955637</v>
      </c>
      <c r="CU390">
        <v>21.108429999999998</v>
      </c>
      <c r="CV390" s="1">
        <v>1.679134E-7</v>
      </c>
      <c r="CW390" s="1">
        <v>6.1499010000000003E-5</v>
      </c>
      <c r="CX390">
        <v>0.49496050000000003</v>
      </c>
      <c r="CY390">
        <v>20.881450000000001</v>
      </c>
      <c r="CZ390" s="1">
        <v>2.728988E-5</v>
      </c>
      <c r="DA390" s="1">
        <v>1.0291990000000001E-2</v>
      </c>
      <c r="DB390">
        <v>0.49449290000000001</v>
      </c>
      <c r="DC390">
        <v>20.837219999999999</v>
      </c>
      <c r="DD390" s="1">
        <v>1.5964060000000001E-3</v>
      </c>
      <c r="DE390" s="1">
        <v>0.62025839999999999</v>
      </c>
      <c r="DF390">
        <v>0.49394840000000001</v>
      </c>
      <c r="DG390">
        <v>21.045010000000001</v>
      </c>
      <c r="DH390" s="1">
        <v>4.0567970000000002E-2</v>
      </c>
      <c r="DI390" s="1">
        <v>16.21583</v>
      </c>
      <c r="DJ390">
        <v>0.4930776</v>
      </c>
      <c r="DK390">
        <v>21.140129999999999</v>
      </c>
      <c r="DL390" s="1">
        <v>0.50866069999999997</v>
      </c>
      <c r="DM390">
        <v>209.32980000000001</v>
      </c>
      <c r="DN390">
        <v>0.4923497</v>
      </c>
      <c r="DO390">
        <v>21.20778</v>
      </c>
      <c r="DP390" s="1">
        <v>3.4736630000000002</v>
      </c>
      <c r="DQ390">
        <v>1470.0150000000001</v>
      </c>
      <c r="DR390">
        <v>0.4914347</v>
      </c>
      <c r="DS390">
        <v>20.847380000000001</v>
      </c>
      <c r="DT390" s="1">
        <v>13.938940000000001</v>
      </c>
      <c r="DU390">
        <v>6068.21</v>
      </c>
      <c r="DV390">
        <v>0.49048580000000003</v>
      </c>
      <c r="DW390">
        <v>20.48255</v>
      </c>
      <c r="DX390">
        <v>35.048340000000003</v>
      </c>
      <c r="DY390">
        <v>15686.18</v>
      </c>
      <c r="DZ390">
        <v>0.48935630000000002</v>
      </c>
      <c r="EA390">
        <v>20.298559999999998</v>
      </c>
      <c r="EB390">
        <v>58.412700000000001</v>
      </c>
      <c r="EC390">
        <v>26875.88</v>
      </c>
      <c r="ED390">
        <v>0.4881548</v>
      </c>
      <c r="EE390">
        <v>20.218810000000001</v>
      </c>
      <c r="EF390">
        <v>67.88843</v>
      </c>
      <c r="EG390">
        <v>32102.94</v>
      </c>
      <c r="EH390">
        <v>0.48693370000000002</v>
      </c>
      <c r="EI390">
        <v>20.69012</v>
      </c>
      <c r="EJ390">
        <v>57.52487</v>
      </c>
      <c r="EK390">
        <v>27933.759999999998</v>
      </c>
      <c r="EL390">
        <v>0.48583100000000001</v>
      </c>
      <c r="EM390">
        <v>21.04308</v>
      </c>
      <c r="EN390">
        <v>36.952289999999998</v>
      </c>
      <c r="EO390">
        <v>18417.169999999998</v>
      </c>
      <c r="EP390">
        <v>0.48465130000000001</v>
      </c>
      <c r="EQ390">
        <v>21.145630000000001</v>
      </c>
      <c r="ER390">
        <v>18.599119999999999</v>
      </c>
      <c r="ES390">
        <v>9512.7440000000006</v>
      </c>
      <c r="ET390">
        <v>0.48375119999999999</v>
      </c>
      <c r="EU390">
        <v>21.291519999999998</v>
      </c>
      <c r="EV390">
        <v>7.5730620000000002</v>
      </c>
      <c r="EW390">
        <v>3971.797</v>
      </c>
      <c r="EX390">
        <v>0.48245569999999999</v>
      </c>
      <c r="EY390">
        <v>21.01756</v>
      </c>
      <c r="EZ390">
        <v>2.5819549999999998</v>
      </c>
      <c r="FA390">
        <v>1387.614</v>
      </c>
      <c r="FB390">
        <v>0.48073290000000002</v>
      </c>
      <c r="FC390">
        <v>20.460149999999999</v>
      </c>
      <c r="FD390">
        <v>0.77932250000000003</v>
      </c>
      <c r="FE390">
        <v>427.42779999999999</v>
      </c>
      <c r="FF390">
        <v>0.47882570000000002</v>
      </c>
      <c r="FG390">
        <v>20.057369999999999</v>
      </c>
      <c r="FH390">
        <v>0.2363855</v>
      </c>
      <c r="FI390">
        <v>129.66980000000001</v>
      </c>
      <c r="FJ390">
        <v>0.47653899999999999</v>
      </c>
      <c r="FK390">
        <v>19.885619999999999</v>
      </c>
      <c r="FL390">
        <v>9.4185329999999998E-2</v>
      </c>
      <c r="FM390">
        <v>49.42783</v>
      </c>
      <c r="FN390">
        <v>0.47376780000000002</v>
      </c>
      <c r="FO390">
        <v>20.432849999999998</v>
      </c>
      <c r="FP390">
        <v>6.0285739999999997E-2</v>
      </c>
      <c r="FQ390">
        <v>29.81101</v>
      </c>
      <c r="FR390">
        <v>0.47083219999999998</v>
      </c>
      <c r="FS390">
        <v>21.100560000000002</v>
      </c>
      <c r="FT390">
        <v>5.2649300000000003E-2</v>
      </c>
      <c r="FU390">
        <v>25.32733</v>
      </c>
      <c r="FV390">
        <v>0.46771449999999998</v>
      </c>
      <c r="FW390">
        <v>21.645479999999999</v>
      </c>
      <c r="FX390">
        <v>5.0507240000000002E-2</v>
      </c>
      <c r="FY390">
        <v>24.163049999999998</v>
      </c>
      <c r="FZ390">
        <v>0.46436250000000001</v>
      </c>
      <c r="GA390">
        <v>22.06718</v>
      </c>
      <c r="GB390" s="1">
        <v>4.9002150000000001E-2</v>
      </c>
      <c r="GC390">
        <v>23.485990000000001</v>
      </c>
      <c r="GD390">
        <v>0.4610745</v>
      </c>
      <c r="GE390">
        <v>21.888030000000001</v>
      </c>
      <c r="GF390" s="1">
        <v>4.6977940000000003E-2</v>
      </c>
      <c r="GG390">
        <v>22.558820000000001</v>
      </c>
      <c r="GH390">
        <v>0.45853569999999999</v>
      </c>
      <c r="GI390">
        <v>21.492799999999999</v>
      </c>
      <c r="GJ390" s="1">
        <v>4.4289429999999998E-2</v>
      </c>
      <c r="GK390">
        <v>21.291129999999999</v>
      </c>
      <c r="GL390">
        <v>0.45821780000000001</v>
      </c>
      <c r="GM390">
        <v>21.21968</v>
      </c>
      <c r="GN390" s="1">
        <v>4.11551E-2</v>
      </c>
      <c r="GO390">
        <v>19.67229</v>
      </c>
      <c r="GP390">
        <v>0.45813419999999999</v>
      </c>
      <c r="GQ390">
        <v>21.198370000000001</v>
      </c>
      <c r="GR390" s="1">
        <v>3.7874329999999998E-2</v>
      </c>
      <c r="GS390">
        <v>17.993500000000001</v>
      </c>
      <c r="GT390">
        <v>0.45778439999999998</v>
      </c>
      <c r="GU390">
        <v>21.806730000000002</v>
      </c>
      <c r="GV390" s="1">
        <v>3.4643470000000003E-2</v>
      </c>
      <c r="GW390">
        <v>16.355180000000001</v>
      </c>
      <c r="GX390">
        <v>0.45752749999999998</v>
      </c>
      <c r="GY390">
        <v>22.408619999999999</v>
      </c>
      <c r="GZ390" s="1">
        <v>3.1618889999999997E-2</v>
      </c>
      <c r="HA390" s="1">
        <v>14.82948</v>
      </c>
      <c r="HB390">
        <v>0.45741379999999998</v>
      </c>
      <c r="HC390">
        <v>22.836279999999999</v>
      </c>
      <c r="HD390" s="1">
        <v>2.8808569999999999E-2</v>
      </c>
      <c r="HE390">
        <v>13.41281</v>
      </c>
      <c r="HF390">
        <v>0.45733800000000002</v>
      </c>
      <c r="HG390">
        <v>23.157779999999999</v>
      </c>
      <c r="HH390" s="1">
        <v>2.631474E-2</v>
      </c>
      <c r="HI390" s="1">
        <v>12.160880000000001</v>
      </c>
      <c r="HJ390">
        <v>0.457146</v>
      </c>
      <c r="HK390">
        <v>22.92239</v>
      </c>
      <c r="HL390" s="1">
        <v>2.3959890000000001E-2</v>
      </c>
      <c r="HM390" s="1">
        <v>10.9954</v>
      </c>
      <c r="HN390">
        <v>0.45693489999999998</v>
      </c>
      <c r="HO390">
        <v>22.52271</v>
      </c>
      <c r="HP390" s="1">
        <v>2.1797739999999999E-2</v>
      </c>
      <c r="HQ390">
        <v>9.9369770000000006</v>
      </c>
      <c r="HR390">
        <v>0.45706259999999999</v>
      </c>
      <c r="HS390">
        <v>22.332070000000002</v>
      </c>
      <c r="HT390" s="1">
        <v>1.9826570000000002E-2</v>
      </c>
      <c r="HU390" s="1">
        <v>8.9645469999999996</v>
      </c>
      <c r="HV390">
        <v>0.45839210000000002</v>
      </c>
      <c r="HW390">
        <v>22.362590000000001</v>
      </c>
      <c r="HX390" s="1">
        <v>1.8067400000000001E-2</v>
      </c>
      <c r="HY390" s="1">
        <v>8.0744150000000001</v>
      </c>
      <c r="HZ390">
        <v>0.46088820000000003</v>
      </c>
      <c r="IA390">
        <v>22.811499999999999</v>
      </c>
      <c r="IB390" s="1">
        <v>1.6432550000000001E-2</v>
      </c>
      <c r="IC390" s="1">
        <v>7.236999</v>
      </c>
      <c r="ID390">
        <v>0.46347650000000001</v>
      </c>
      <c r="IE390">
        <v>22.727979999999999</v>
      </c>
      <c r="IF390" s="1">
        <v>1.4964160000000001E-2</v>
      </c>
      <c r="IG390" s="1">
        <v>6.4882980000000003</v>
      </c>
      <c r="IH390">
        <v>0.46597680000000002</v>
      </c>
      <c r="II390">
        <v>23.003299999999999</v>
      </c>
      <c r="IJ390" s="1">
        <v>1.365508E-2</v>
      </c>
      <c r="IK390" s="1">
        <v>5.82911</v>
      </c>
      <c r="IL390">
        <v>0.46862359999999997</v>
      </c>
      <c r="IM390">
        <v>23.084399999999999</v>
      </c>
      <c r="IN390" s="1">
        <v>1.245567E-2</v>
      </c>
      <c r="IO390" s="1">
        <v>5.2334329999999998</v>
      </c>
      <c r="IP390">
        <v>0.47177550000000001</v>
      </c>
      <c r="IQ390">
        <v>22.727910000000001</v>
      </c>
      <c r="IR390" s="1">
        <v>1.1342980000000001E-2</v>
      </c>
      <c r="IS390" s="1">
        <v>4.7269920000000001</v>
      </c>
      <c r="IT390">
        <v>0.47529769999999999</v>
      </c>
      <c r="IU390">
        <v>22.381080000000001</v>
      </c>
      <c r="IV390" s="1">
        <v>1.033427E-2</v>
      </c>
      <c r="IW390" s="1">
        <v>4.2796779999999996</v>
      </c>
      <c r="IX390">
        <v>0.47901359999999998</v>
      </c>
      <c r="IY390">
        <v>22.1462</v>
      </c>
      <c r="IZ390" s="1">
        <v>9.3796450000000007E-3</v>
      </c>
      <c r="JA390" s="1">
        <v>3.8611939999999998</v>
      </c>
      <c r="JB390">
        <v>0.4831066</v>
      </c>
      <c r="JC390">
        <v>22.256689999999999</v>
      </c>
      <c r="JD390" s="1">
        <v>8.5181600000000003E-3</v>
      </c>
      <c r="JE390" s="1">
        <v>3.480788</v>
      </c>
      <c r="JF390">
        <v>0.48777429999999999</v>
      </c>
      <c r="JG390">
        <v>23.167290000000001</v>
      </c>
      <c r="JH390" s="1">
        <v>7.7522149999999998E-3</v>
      </c>
      <c r="JI390" s="1">
        <v>3.14229</v>
      </c>
      <c r="JJ390">
        <v>0.49299720000000002</v>
      </c>
      <c r="JK390">
        <v>24.126940000000001</v>
      </c>
      <c r="JL390" s="1">
        <v>7.0649199999999997E-3</v>
      </c>
      <c r="JM390" s="1">
        <v>2.838705</v>
      </c>
      <c r="JN390">
        <v>0.49828519999999998</v>
      </c>
      <c r="JO390">
        <v>24.984559999999998</v>
      </c>
      <c r="JP390" s="1">
        <v>6.4365710000000003E-3</v>
      </c>
      <c r="JQ390" s="1">
        <v>2.5643039999999999</v>
      </c>
      <c r="JR390">
        <v>0.50328119999999998</v>
      </c>
      <c r="JS390">
        <v>25.67754</v>
      </c>
      <c r="JT390" s="1">
        <v>5.8570970000000003E-3</v>
      </c>
      <c r="JU390" s="1">
        <v>2.3152720000000002</v>
      </c>
      <c r="JV390">
        <v>0.50808540000000002</v>
      </c>
      <c r="JW390">
        <v>25.75196</v>
      </c>
      <c r="JX390" s="1">
        <v>5.3292540000000003E-3</v>
      </c>
      <c r="JY390" s="1">
        <v>2.091431</v>
      </c>
      <c r="JZ390">
        <v>0.51273579999999996</v>
      </c>
      <c r="KA390">
        <v>25.45701</v>
      </c>
      <c r="KB390" s="1">
        <v>4.8466919999999997E-3</v>
      </c>
      <c r="KC390" s="1">
        <v>1.8893340000000001</v>
      </c>
      <c r="KD390">
        <v>0.51750019999999997</v>
      </c>
      <c r="KE390">
        <v>25.369309999999999</v>
      </c>
      <c r="KF390" s="1">
        <v>4.3967540000000001E-3</v>
      </c>
      <c r="KG390" s="1">
        <v>1.702734</v>
      </c>
      <c r="KH390">
        <v>0.52232920000000005</v>
      </c>
      <c r="KI390">
        <v>25.42877</v>
      </c>
      <c r="KJ390" s="1">
        <v>3.9690929999999999E-3</v>
      </c>
      <c r="KK390" s="1">
        <v>1.5272220000000001</v>
      </c>
      <c r="KL390">
        <v>0.52689549999999996</v>
      </c>
      <c r="KM390">
        <v>25.944610000000001</v>
      </c>
      <c r="KN390" s="1">
        <v>3.5550909999999998E-3</v>
      </c>
      <c r="KO390" s="1">
        <v>1.360406</v>
      </c>
      <c r="KP390">
        <v>0.5311399</v>
      </c>
      <c r="KQ390">
        <v>26.230889999999999</v>
      </c>
      <c r="KR390" s="1">
        <v>3.1577100000000002E-3</v>
      </c>
      <c r="KS390" s="1">
        <v>1.20241</v>
      </c>
      <c r="KT390">
        <v>0.5345318</v>
      </c>
      <c r="KU390">
        <v>26.180389999999999</v>
      </c>
      <c r="KV390" s="1">
        <v>2.784651E-3</v>
      </c>
      <c r="KW390" s="1">
        <v>1.056314</v>
      </c>
      <c r="KX390">
        <v>0.53685669999999996</v>
      </c>
      <c r="KY390">
        <v>25.786449999999999</v>
      </c>
      <c r="KZ390" s="1">
        <v>2.4454500000000001E-3</v>
      </c>
      <c r="LA390" s="1">
        <v>0.92511370000000004</v>
      </c>
      <c r="LB390">
        <v>0.53877430000000004</v>
      </c>
      <c r="LC390">
        <v>25.154779999999999</v>
      </c>
      <c r="LD390" s="1">
        <v>2.1463099999999998E-3</v>
      </c>
      <c r="LE390" s="1">
        <v>0.81029960000000001</v>
      </c>
      <c r="LF390">
        <v>0.5404544</v>
      </c>
      <c r="LG390">
        <v>24.505559999999999</v>
      </c>
      <c r="LH390" s="1">
        <v>1.8895310000000001E-3</v>
      </c>
      <c r="LI390" s="1">
        <v>0.71226500000000004</v>
      </c>
      <c r="LJ390">
        <v>0.54206339999999997</v>
      </c>
      <c r="LK390">
        <v>24.06334</v>
      </c>
      <c r="LL390" s="1">
        <v>1.669481E-3</v>
      </c>
      <c r="LM390" s="1">
        <v>0.62901260000000003</v>
      </c>
      <c r="LN390">
        <v>0.5437459</v>
      </c>
      <c r="LO390">
        <v>23.991790000000002</v>
      </c>
      <c r="LP390" s="1">
        <v>1.4774160000000001E-3</v>
      </c>
      <c r="LQ390" s="1">
        <v>0.55634209999999995</v>
      </c>
      <c r="LR390">
        <v>0.54533509999999996</v>
      </c>
      <c r="LS390">
        <v>24.648389999999999</v>
      </c>
      <c r="LT390" s="1">
        <v>1.3049069999999999E-3</v>
      </c>
      <c r="LU390" s="1">
        <v>0.49142710000000001</v>
      </c>
      <c r="LV390">
        <v>0.54708829999999997</v>
      </c>
      <c r="LW390">
        <v>25.406960000000002</v>
      </c>
      <c r="LX390" s="1">
        <v>1.146439E-3</v>
      </c>
      <c r="LY390" s="1">
        <v>0.43173840000000002</v>
      </c>
      <c r="LZ390">
        <v>0.54913540000000005</v>
      </c>
      <c r="MA390">
        <v>26.168790000000001</v>
      </c>
      <c r="MB390" s="1">
        <v>1.001676E-3</v>
      </c>
      <c r="MC390" s="1">
        <v>0.37703059999999999</v>
      </c>
      <c r="MD390">
        <v>0.55119819999999997</v>
      </c>
      <c r="ME390">
        <v>26.722999999999999</v>
      </c>
      <c r="MF390" s="1">
        <v>8.7226610000000005E-4</v>
      </c>
      <c r="MG390" s="1">
        <v>0.3280575</v>
      </c>
      <c r="MH390">
        <v>0.5533901</v>
      </c>
      <c r="MI390">
        <v>26.84262</v>
      </c>
      <c r="MJ390" s="1">
        <v>7.6094469999999997E-4</v>
      </c>
      <c r="MK390" s="1">
        <v>0.28575620000000002</v>
      </c>
      <c r="ML390">
        <v>0.55558580000000002</v>
      </c>
      <c r="MM390">
        <v>26.50197</v>
      </c>
      <c r="MN390" s="1">
        <v>6.6897430000000002E-4</v>
      </c>
      <c r="MO390" s="1">
        <v>0.25072270000000002</v>
      </c>
      <c r="MP390">
        <v>0.55774780000000002</v>
      </c>
      <c r="MQ390">
        <v>26.285340000000001</v>
      </c>
      <c r="MR390" s="1">
        <v>5.9552840000000004E-4</v>
      </c>
      <c r="MS390" s="1">
        <v>0.2226774</v>
      </c>
      <c r="MT390">
        <v>0.55984650000000002</v>
      </c>
      <c r="MU390">
        <v>26.230180000000001</v>
      </c>
      <c r="MV390" s="1">
        <v>5.3757040000000005E-4</v>
      </c>
      <c r="MW390" s="1">
        <v>0.20051920000000001</v>
      </c>
      <c r="MX390">
        <v>0.5619828</v>
      </c>
      <c r="MY390">
        <v>26.607040000000001</v>
      </c>
      <c r="MZ390" s="1">
        <v>4.9074450000000005E-4</v>
      </c>
      <c r="NA390" s="1">
        <v>0.18263860000000001</v>
      </c>
      <c r="NB390">
        <v>0.56397980000000003</v>
      </c>
      <c r="NC390">
        <v>27.170210000000001</v>
      </c>
      <c r="ND390" s="1">
        <v>4.5139669999999998E-4</v>
      </c>
      <c r="NE390" s="1">
        <v>0.16765640000000001</v>
      </c>
      <c r="NF390">
        <v>0.56397980000000003</v>
      </c>
      <c r="NG390">
        <v>27.170210000000001</v>
      </c>
      <c r="NH390" s="1">
        <v>4.5139669999999998E-4</v>
      </c>
      <c r="NI390" s="1">
        <v>0.16765640000000001</v>
      </c>
      <c r="NJ390">
        <v>0.56397980000000003</v>
      </c>
      <c r="NK390">
        <v>27.170210000000001</v>
      </c>
      <c r="NL390" s="1">
        <v>4.5139669999999998E-4</v>
      </c>
      <c r="NM390" s="1">
        <v>0.16765640000000001</v>
      </c>
      <c r="NN390">
        <v>0.56397980000000003</v>
      </c>
      <c r="NO390">
        <v>27.170210000000001</v>
      </c>
      <c r="NP390" s="1">
        <v>4.5139669999999998E-4</v>
      </c>
      <c r="NQ390" s="1">
        <v>0.16765640000000001</v>
      </c>
      <c r="NR390">
        <v>0.56397980000000003</v>
      </c>
      <c r="NS390">
        <v>27.170210000000001</v>
      </c>
      <c r="NT390" s="1">
        <v>4.5139669999999998E-4</v>
      </c>
      <c r="NU390" s="1">
        <v>0.16765640000000001</v>
      </c>
      <c r="NV390">
        <v>0.56397980000000003</v>
      </c>
      <c r="NW390">
        <v>27.170210000000001</v>
      </c>
      <c r="NX390" s="1">
        <v>4.5139669999999998E-4</v>
      </c>
      <c r="NY390" s="1">
        <v>0.16765640000000001</v>
      </c>
      <c r="NZ390">
        <v>0.56397980000000003</v>
      </c>
      <c r="OA390">
        <v>27.170210000000001</v>
      </c>
      <c r="OB390" s="1">
        <v>4.5139669999999998E-4</v>
      </c>
      <c r="OC390" s="1">
        <v>0.16765640000000001</v>
      </c>
      <c r="OD390">
        <v>0.56397980000000003</v>
      </c>
      <c r="OE390">
        <v>27.170210000000001</v>
      </c>
      <c r="OF390" s="1">
        <v>4.5139669999999998E-4</v>
      </c>
      <c r="OG390" s="1">
        <v>0.16765640000000001</v>
      </c>
      <c r="OH390">
        <v>0.56397980000000003</v>
      </c>
      <c r="OI390">
        <v>27.170210000000001</v>
      </c>
      <c r="OJ390" s="1">
        <v>4.5139669999999998E-4</v>
      </c>
      <c r="OK390" s="1">
        <v>0.16765640000000001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0.42152849999999997</v>
      </c>
      <c r="G391">
        <v>20.93093</v>
      </c>
      <c r="H391">
        <v>0</v>
      </c>
      <c r="I391">
        <v>0</v>
      </c>
      <c r="J391">
        <v>0.4214039</v>
      </c>
      <c r="K391">
        <v>21.792120000000001</v>
      </c>
      <c r="L391">
        <v>0</v>
      </c>
      <c r="M391">
        <v>0</v>
      </c>
      <c r="N391">
        <v>0.4213324</v>
      </c>
      <c r="O391">
        <v>22.260919999999999</v>
      </c>
      <c r="P391">
        <v>0</v>
      </c>
      <c r="Q391">
        <v>0</v>
      </c>
      <c r="R391">
        <v>0.42126130000000001</v>
      </c>
      <c r="S391">
        <v>22.624389999999998</v>
      </c>
      <c r="T391">
        <v>0</v>
      </c>
      <c r="U391">
        <v>0</v>
      </c>
      <c r="V391">
        <v>0.42116989999999999</v>
      </c>
      <c r="W391">
        <v>22.947649999999999</v>
      </c>
      <c r="X391">
        <v>0</v>
      </c>
      <c r="Y391">
        <v>0</v>
      </c>
      <c r="Z391">
        <v>0.42102339999999999</v>
      </c>
      <c r="AA391">
        <v>22.660609999999998</v>
      </c>
      <c r="AB391">
        <v>0</v>
      </c>
      <c r="AC391">
        <v>0</v>
      </c>
      <c r="AD391">
        <v>0.42091279999999998</v>
      </c>
      <c r="AE391">
        <v>22.113880000000002</v>
      </c>
      <c r="AF391">
        <v>0</v>
      </c>
      <c r="AG391">
        <v>0</v>
      </c>
      <c r="AH391">
        <v>0.42087059999999998</v>
      </c>
      <c r="AI391">
        <v>21.851600000000001</v>
      </c>
      <c r="AJ391">
        <v>0</v>
      </c>
      <c r="AK391">
        <v>0</v>
      </c>
      <c r="AL391">
        <v>0.42065140000000001</v>
      </c>
      <c r="AM391">
        <v>21.899889999999999</v>
      </c>
      <c r="AN391">
        <v>0</v>
      </c>
      <c r="AO391">
        <v>0</v>
      </c>
      <c r="AP391">
        <v>0.4204907</v>
      </c>
      <c r="AQ391">
        <v>22.609629999999999</v>
      </c>
      <c r="AR391">
        <v>0</v>
      </c>
      <c r="AS391">
        <v>0</v>
      </c>
      <c r="AT391">
        <v>0.42022939999999998</v>
      </c>
      <c r="AU391">
        <v>23.11327</v>
      </c>
      <c r="AV391">
        <v>0</v>
      </c>
      <c r="AW391">
        <v>0</v>
      </c>
      <c r="AX391">
        <v>0.41997459999999998</v>
      </c>
      <c r="AY391">
        <v>23.255549999999999</v>
      </c>
      <c r="AZ391">
        <v>0</v>
      </c>
      <c r="BA391">
        <v>0</v>
      </c>
      <c r="BB391">
        <v>0.41957480000000003</v>
      </c>
      <c r="BC391">
        <v>23.277529999999999</v>
      </c>
      <c r="BD391">
        <v>0</v>
      </c>
      <c r="BE391">
        <v>0</v>
      </c>
      <c r="BF391">
        <v>0.41908990000000002</v>
      </c>
      <c r="BG391">
        <v>22.745080000000002</v>
      </c>
      <c r="BH391">
        <v>0</v>
      </c>
      <c r="BI391">
        <v>0</v>
      </c>
      <c r="BJ391">
        <v>0.41827930000000002</v>
      </c>
      <c r="BK391">
        <v>22.24587</v>
      </c>
      <c r="BL391">
        <v>0</v>
      </c>
      <c r="BM391">
        <v>0</v>
      </c>
      <c r="BN391">
        <v>0.41706179999999998</v>
      </c>
      <c r="BO391">
        <v>22.031420000000001</v>
      </c>
      <c r="BP391">
        <v>0</v>
      </c>
      <c r="BQ391">
        <v>0</v>
      </c>
      <c r="BR391">
        <v>0.4156128</v>
      </c>
      <c r="BS391">
        <v>22.01623</v>
      </c>
      <c r="BT391">
        <v>0</v>
      </c>
      <c r="BU391">
        <v>0</v>
      </c>
      <c r="BV391">
        <v>0.41490050000000001</v>
      </c>
      <c r="BW391">
        <v>22.046289999999999</v>
      </c>
      <c r="BX391">
        <v>0</v>
      </c>
      <c r="BY391">
        <v>0</v>
      </c>
      <c r="BZ391">
        <v>0.41490630000000001</v>
      </c>
      <c r="CA391">
        <v>22.356850000000001</v>
      </c>
      <c r="CB391">
        <v>1.2471389999999999E-36</v>
      </c>
      <c r="CC391">
        <v>8.6447319999999993E-34</v>
      </c>
      <c r="CD391">
        <v>0.41465590000000002</v>
      </c>
      <c r="CE391">
        <v>22.319710000000001</v>
      </c>
      <c r="CF391">
        <v>1.830939E-26</v>
      </c>
      <c r="CG391">
        <v>1.014958E-23</v>
      </c>
      <c r="CH391">
        <v>0.41411740000000002</v>
      </c>
      <c r="CI391">
        <v>22.10173</v>
      </c>
      <c r="CJ391" s="1">
        <v>1.5932560000000001E-20</v>
      </c>
      <c r="CK391" s="1">
        <v>1.088283E-17</v>
      </c>
      <c r="CL391">
        <v>0.41366049999999999</v>
      </c>
      <c r="CM391">
        <v>21.661169999999998</v>
      </c>
      <c r="CN391" s="1">
        <v>2.103175E-14</v>
      </c>
      <c r="CO391" s="1">
        <v>1.023595E-11</v>
      </c>
      <c r="CP391">
        <v>0.41309279999999998</v>
      </c>
      <c r="CQ391">
        <v>21.31906</v>
      </c>
      <c r="CR391" s="1">
        <v>1.2170409999999999E-10</v>
      </c>
      <c r="CS391" s="1">
        <v>5.8164350000000003E-8</v>
      </c>
      <c r="CT391">
        <v>0.41235630000000001</v>
      </c>
      <c r="CU391">
        <v>21.056719999999999</v>
      </c>
      <c r="CV391" s="1">
        <v>8.6203360000000003E-8</v>
      </c>
      <c r="CW391" s="1">
        <v>4.1903139999999998E-5</v>
      </c>
      <c r="CX391">
        <v>0.4125856</v>
      </c>
      <c r="CY391">
        <v>20.79749</v>
      </c>
      <c r="CZ391" s="1">
        <v>1.5603079999999998E-5</v>
      </c>
      <c r="DA391" s="1">
        <v>7.7424779999999997E-3</v>
      </c>
      <c r="DB391">
        <v>0.41278239999999999</v>
      </c>
      <c r="DC391">
        <v>20.79457</v>
      </c>
      <c r="DD391" s="1">
        <v>9.9874019999999998E-4</v>
      </c>
      <c r="DE391" s="1">
        <v>0.50776889999999997</v>
      </c>
      <c r="DF391">
        <v>0.4129177</v>
      </c>
      <c r="DG391">
        <v>21.094470000000001</v>
      </c>
      <c r="DH391" s="1">
        <v>2.7478599999999999E-2</v>
      </c>
      <c r="DI391" s="1">
        <v>14.311769999999999</v>
      </c>
      <c r="DJ391">
        <v>0.41283039999999999</v>
      </c>
      <c r="DK391">
        <v>21.22175</v>
      </c>
      <c r="DL391" s="1">
        <v>0.37035869999999999</v>
      </c>
      <c r="DM391" s="1">
        <v>197.78559999999999</v>
      </c>
      <c r="DN391">
        <v>0.41286919999999999</v>
      </c>
      <c r="DO391">
        <v>21.309349999999998</v>
      </c>
      <c r="DP391" s="1">
        <v>2.7053919999999998</v>
      </c>
      <c r="DQ391">
        <v>1479.3420000000001</v>
      </c>
      <c r="DR391">
        <v>0.41276249999999998</v>
      </c>
      <c r="DS391">
        <v>20.873419999999999</v>
      </c>
      <c r="DT391" s="1">
        <v>11.56785</v>
      </c>
      <c r="DU391">
        <v>6474.3239999999996</v>
      </c>
      <c r="DV391">
        <v>0.4125972</v>
      </c>
      <c r="DW391">
        <v>20.4726</v>
      </c>
      <c r="DX391">
        <v>30.905439999999999</v>
      </c>
      <c r="DY391">
        <v>17672.830000000002</v>
      </c>
      <c r="DZ391">
        <v>0.41234169999999998</v>
      </c>
      <c r="EA391">
        <v>20.25872</v>
      </c>
      <c r="EB391">
        <v>54.569719999999997</v>
      </c>
      <c r="EC391">
        <v>31839.93</v>
      </c>
      <c r="ED391">
        <v>0.41202480000000002</v>
      </c>
      <c r="EE391">
        <v>20.172730000000001</v>
      </c>
      <c r="EF391">
        <v>67.05789</v>
      </c>
      <c r="EG391">
        <v>39838.67</v>
      </c>
      <c r="EH391">
        <v>0.41171079999999999</v>
      </c>
      <c r="EI391">
        <v>20.719449999999998</v>
      </c>
      <c r="EJ391">
        <v>59.927039999999998</v>
      </c>
      <c r="EK391">
        <v>36180.550000000003</v>
      </c>
      <c r="EL391">
        <v>0.41150500000000001</v>
      </c>
      <c r="EM391">
        <v>21.090630000000001</v>
      </c>
      <c r="EN391">
        <v>40.528750000000002</v>
      </c>
      <c r="EO391">
        <v>24795.65</v>
      </c>
      <c r="EP391">
        <v>0.41122599999999998</v>
      </c>
      <c r="EQ391">
        <v>21.21396</v>
      </c>
      <c r="ER391">
        <v>21.45457</v>
      </c>
      <c r="ES391">
        <v>13283.08</v>
      </c>
      <c r="ET391">
        <v>0.41110570000000002</v>
      </c>
      <c r="EU391">
        <v>21.396280000000001</v>
      </c>
      <c r="EV391">
        <v>9.1781830000000006</v>
      </c>
      <c r="EW391">
        <v>5742.0870000000004</v>
      </c>
      <c r="EX391">
        <v>0.410777</v>
      </c>
      <c r="EY391">
        <v>21.080860000000001</v>
      </c>
      <c r="EZ391">
        <v>3.2810679999999999</v>
      </c>
      <c r="FA391">
        <v>2071.4589999999998</v>
      </c>
      <c r="FB391">
        <v>0.41014309999999998</v>
      </c>
      <c r="FC391">
        <v>20.46358</v>
      </c>
      <c r="FD391">
        <v>1.0289280000000001</v>
      </c>
      <c r="FE391">
        <v>652.09550000000002</v>
      </c>
      <c r="FF391">
        <v>0.40934179999999998</v>
      </c>
      <c r="FG391">
        <v>20.038419999999999</v>
      </c>
      <c r="FH391">
        <v>0.31300450000000002</v>
      </c>
      <c r="FI391">
        <v>195.83240000000001</v>
      </c>
      <c r="FJ391">
        <v>0.40830090000000002</v>
      </c>
      <c r="FK391">
        <v>19.874030000000001</v>
      </c>
      <c r="FL391">
        <v>0.115178</v>
      </c>
      <c r="FM391">
        <v>68.338059999999999</v>
      </c>
      <c r="FN391">
        <v>0.4068872</v>
      </c>
      <c r="FO391">
        <v>20.474360000000001</v>
      </c>
      <c r="FP391">
        <v>6.5593440000000003E-2</v>
      </c>
      <c r="FQ391">
        <v>35.836829999999999</v>
      </c>
      <c r="FR391">
        <v>0.40542679999999998</v>
      </c>
      <c r="FS391">
        <v>21.168500000000002</v>
      </c>
      <c r="FT391">
        <v>5.3950239999999997E-2</v>
      </c>
      <c r="FU391">
        <v>27.7592</v>
      </c>
      <c r="FV391">
        <v>0.40390359999999997</v>
      </c>
      <c r="FW391">
        <v>21.72363</v>
      </c>
      <c r="FX391">
        <v>5.0923080000000003E-2</v>
      </c>
      <c r="FY391">
        <v>25.292680000000001</v>
      </c>
      <c r="FZ391">
        <v>0.40217900000000001</v>
      </c>
      <c r="GA391">
        <v>22.125039999999998</v>
      </c>
      <c r="GB391">
        <v>4.9305059999999998E-2</v>
      </c>
      <c r="GC391">
        <v>23.843730000000001</v>
      </c>
      <c r="GD391">
        <v>0.401167</v>
      </c>
      <c r="GE391">
        <v>21.856549999999999</v>
      </c>
      <c r="GF391" s="1">
        <v>4.7285000000000001E-2</v>
      </c>
      <c r="GG391">
        <v>22.592120000000001</v>
      </c>
      <c r="GH391">
        <v>0.4012231</v>
      </c>
      <c r="GI391">
        <v>21.405609999999999</v>
      </c>
      <c r="GJ391" s="1">
        <v>4.4708119999999997E-2</v>
      </c>
      <c r="GK391">
        <v>21.400919999999999</v>
      </c>
      <c r="GL391">
        <v>0.4040743</v>
      </c>
      <c r="GM391">
        <v>21.097280000000001</v>
      </c>
      <c r="GN391" s="1">
        <v>4.160846E-2</v>
      </c>
      <c r="GO391">
        <v>19.834520000000001</v>
      </c>
      <c r="GP391">
        <v>0.40696389999999999</v>
      </c>
      <c r="GQ391">
        <v>21.091349999999998</v>
      </c>
      <c r="GR391" s="1">
        <v>3.8338339999999999E-2</v>
      </c>
      <c r="GS391">
        <v>18.209389999999999</v>
      </c>
      <c r="GT391">
        <v>0.4097267</v>
      </c>
      <c r="GU391">
        <v>21.746770000000001</v>
      </c>
      <c r="GV391" s="1">
        <v>3.5081920000000003E-2</v>
      </c>
      <c r="GW391">
        <v>16.603670000000001</v>
      </c>
      <c r="GX391">
        <v>0.41282140000000001</v>
      </c>
      <c r="GY391">
        <v>22.377420000000001</v>
      </c>
      <c r="GZ391" s="1">
        <v>3.2030049999999997E-2</v>
      </c>
      <c r="HA391">
        <v>15.10162</v>
      </c>
      <c r="HB391">
        <v>0.41623090000000001</v>
      </c>
      <c r="HC391">
        <v>22.811299999999999</v>
      </c>
      <c r="HD391" s="1">
        <v>2.9181490000000001E-2</v>
      </c>
      <c r="HE391">
        <v>13.69932</v>
      </c>
      <c r="HF391">
        <v>0.41969810000000002</v>
      </c>
      <c r="HG391">
        <v>23.108699999999999</v>
      </c>
      <c r="HH391" s="1">
        <v>2.6653159999999999E-2</v>
      </c>
      <c r="HI391" s="1">
        <v>12.459820000000001</v>
      </c>
      <c r="HJ391">
        <v>0.42298459999999999</v>
      </c>
      <c r="HK391">
        <v>22.836950000000002</v>
      </c>
      <c r="HL391" s="1">
        <v>2.427207E-2</v>
      </c>
      <c r="HM391" s="1">
        <v>11.30644</v>
      </c>
      <c r="HN391">
        <v>0.4260989</v>
      </c>
      <c r="HO391">
        <v>22.405000000000001</v>
      </c>
      <c r="HP391" s="1">
        <v>2.20839E-2</v>
      </c>
      <c r="HQ391">
        <v>10.25526</v>
      </c>
      <c r="HR391">
        <v>0.43008210000000002</v>
      </c>
      <c r="HS391">
        <v>22.188659999999999</v>
      </c>
      <c r="HT391" s="1">
        <v>2.0088890000000002E-2</v>
      </c>
      <c r="HU391" s="1">
        <v>9.2773050000000001</v>
      </c>
      <c r="HV391">
        <v>0.4360059</v>
      </c>
      <c r="HW391">
        <v>22.210730000000002</v>
      </c>
      <c r="HX391" s="1">
        <v>1.8309720000000002E-2</v>
      </c>
      <c r="HY391" s="1">
        <v>8.3758470000000003</v>
      </c>
      <c r="HZ391">
        <v>0.44376130000000003</v>
      </c>
      <c r="IA391">
        <v>22.693629999999999</v>
      </c>
      <c r="IB391" s="1">
        <v>1.6656810000000001E-2</v>
      </c>
      <c r="IC391" s="1">
        <v>7.5312849999999996</v>
      </c>
      <c r="ID391">
        <v>0.45223540000000001</v>
      </c>
      <c r="IE391">
        <v>22.61187</v>
      </c>
      <c r="IF391" s="1">
        <v>1.5158400000000001E-2</v>
      </c>
      <c r="IG391" s="1">
        <v>6.7717330000000002</v>
      </c>
      <c r="IH391">
        <v>0.46149879999999999</v>
      </c>
      <c r="II391">
        <v>22.914459999999998</v>
      </c>
      <c r="IJ391" s="1">
        <v>1.382923E-2</v>
      </c>
      <c r="IK391" s="1">
        <v>6.1025780000000003</v>
      </c>
      <c r="IL391">
        <v>0.4712634</v>
      </c>
      <c r="IM391">
        <v>22.991520000000001</v>
      </c>
      <c r="IN391" s="1">
        <v>1.2614179999999999E-2</v>
      </c>
      <c r="IO391" s="1">
        <v>5.4977499999999999</v>
      </c>
      <c r="IP391">
        <v>0.47308220000000001</v>
      </c>
      <c r="IQ391">
        <v>22.601030000000002</v>
      </c>
      <c r="IR391" s="1">
        <v>1.14725E-2</v>
      </c>
      <c r="IS391" s="1">
        <v>4.9847359999999998</v>
      </c>
      <c r="IT391">
        <v>0.47371590000000002</v>
      </c>
      <c r="IU391">
        <v>22.22186</v>
      </c>
      <c r="IV391" s="1">
        <v>1.0454160000000001E-2</v>
      </c>
      <c r="IW391" s="1">
        <v>4.5364430000000002</v>
      </c>
      <c r="IX391">
        <v>0.47455839999999999</v>
      </c>
      <c r="IY391">
        <v>21.984960000000001</v>
      </c>
      <c r="IZ391" s="1">
        <v>9.4969379999999999E-3</v>
      </c>
      <c r="JA391" s="1">
        <v>4.115774</v>
      </c>
      <c r="JB391">
        <v>0.47578769999999998</v>
      </c>
      <c r="JC391">
        <v>22.07733</v>
      </c>
      <c r="JD391" s="1">
        <v>8.6194010000000005E-3</v>
      </c>
      <c r="JE391" s="1">
        <v>3.7258179999999999</v>
      </c>
      <c r="JF391">
        <v>0.4777071</v>
      </c>
      <c r="JG391">
        <v>22.999600000000001</v>
      </c>
      <c r="JH391" s="1">
        <v>7.8436919999999993E-3</v>
      </c>
      <c r="JI391" s="1">
        <v>3.3771140000000002</v>
      </c>
      <c r="JJ391">
        <v>0.47985650000000002</v>
      </c>
      <c r="JK391">
        <v>23.981310000000001</v>
      </c>
      <c r="JL391" s="1">
        <v>7.146983E-3</v>
      </c>
      <c r="JM391" s="1">
        <v>3.0654240000000001</v>
      </c>
      <c r="JN391">
        <v>0.48207850000000002</v>
      </c>
      <c r="JO391">
        <v>24.85201</v>
      </c>
      <c r="JP391" s="1">
        <v>6.511607E-3</v>
      </c>
      <c r="JQ391" s="1">
        <v>2.7827419999999998</v>
      </c>
      <c r="JR391">
        <v>0.48404000000000003</v>
      </c>
      <c r="JS391">
        <v>25.54616</v>
      </c>
      <c r="JT391" s="1">
        <v>5.9249259999999996E-3</v>
      </c>
      <c r="JU391" s="1">
        <v>2.5241009999999999</v>
      </c>
      <c r="JV391">
        <v>0.48592560000000001</v>
      </c>
      <c r="JW391">
        <v>25.612580000000001</v>
      </c>
      <c r="JX391" s="1">
        <v>5.3911360000000004E-3</v>
      </c>
      <c r="JY391" s="1">
        <v>2.290387</v>
      </c>
      <c r="JZ391">
        <v>0.48763380000000001</v>
      </c>
      <c r="KA391">
        <v>25.28557</v>
      </c>
      <c r="KB391" s="1">
        <v>4.903078E-3</v>
      </c>
      <c r="KC391" s="1">
        <v>2.0782370000000001</v>
      </c>
      <c r="KD391">
        <v>0.48948540000000001</v>
      </c>
      <c r="KE391">
        <v>25.177379999999999</v>
      </c>
      <c r="KF391" s="1">
        <v>4.4496529999999996E-3</v>
      </c>
      <c r="KG391" s="1">
        <v>1.881589</v>
      </c>
      <c r="KH391">
        <v>0.49131859999999999</v>
      </c>
      <c r="KI391">
        <v>25.24324</v>
      </c>
      <c r="KJ391" s="1">
        <v>4.0196119999999997E-3</v>
      </c>
      <c r="KK391" s="1">
        <v>1.6962189999999999</v>
      </c>
      <c r="KL391">
        <v>0.49296810000000002</v>
      </c>
      <c r="KM391">
        <v>25.79588</v>
      </c>
      <c r="KN391" s="1">
        <v>3.6038870000000001E-3</v>
      </c>
      <c r="KO391" s="1">
        <v>1.5187930000000001</v>
      </c>
      <c r="KP391">
        <v>0.49434539999999999</v>
      </c>
      <c r="KQ391">
        <v>26.121870000000001</v>
      </c>
      <c r="KR391" s="1">
        <v>3.2037630000000001E-3</v>
      </c>
      <c r="KS391" s="1">
        <v>1.3489709999999999</v>
      </c>
      <c r="KT391">
        <v>0.49541560000000001</v>
      </c>
      <c r="KU391">
        <v>26.090879999999999</v>
      </c>
      <c r="KV391" s="1">
        <v>2.826851E-3</v>
      </c>
      <c r="KW391" s="1">
        <v>1.1900010000000001</v>
      </c>
      <c r="KX391">
        <v>0.49623129999999999</v>
      </c>
      <c r="KY391">
        <v>25.716919999999998</v>
      </c>
      <c r="KZ391" s="1">
        <v>2.4832579999999999E-3</v>
      </c>
      <c r="LA391" s="1">
        <v>1.04545</v>
      </c>
      <c r="LB391">
        <v>0.49666110000000002</v>
      </c>
      <c r="LC391">
        <v>25.089770000000001</v>
      </c>
      <c r="LD391" s="1">
        <v>2.1789299999999999E-3</v>
      </c>
      <c r="LE391" s="1">
        <v>0.91804520000000001</v>
      </c>
      <c r="LF391">
        <v>0.49674410000000002</v>
      </c>
      <c r="LG391">
        <v>24.41891</v>
      </c>
      <c r="LH391" s="1">
        <v>1.9172149999999999E-3</v>
      </c>
      <c r="LI391" s="1">
        <v>0.80884829999999996</v>
      </c>
      <c r="LJ391">
        <v>0.49602619999999997</v>
      </c>
      <c r="LK391">
        <v>23.955670000000001</v>
      </c>
      <c r="LL391" s="1">
        <v>1.6932939999999999E-3</v>
      </c>
      <c r="LM391" s="1">
        <v>0.71609440000000002</v>
      </c>
      <c r="LN391">
        <v>0.49549199999999999</v>
      </c>
      <c r="LO391">
        <v>23.87433</v>
      </c>
      <c r="LP391" s="1">
        <v>1.4987080000000001E-3</v>
      </c>
      <c r="LQ391" s="1">
        <v>0.63523099999999999</v>
      </c>
      <c r="LR391">
        <v>0.4946914</v>
      </c>
      <c r="LS391">
        <v>24.551079999999999</v>
      </c>
      <c r="LT391" s="1">
        <v>1.3242600000000001E-3</v>
      </c>
      <c r="LU391" s="1">
        <v>0.56298360000000003</v>
      </c>
      <c r="LV391">
        <v>0.4941855</v>
      </c>
      <c r="LW391">
        <v>25.31917</v>
      </c>
      <c r="LX391" s="1">
        <v>1.164483E-3</v>
      </c>
      <c r="LY391" s="1">
        <v>0.49631009999999998</v>
      </c>
      <c r="LZ391">
        <v>0.49371090000000001</v>
      </c>
      <c r="MA391">
        <v>26.095690000000001</v>
      </c>
      <c r="MB391" s="1">
        <v>1.018108E-3</v>
      </c>
      <c r="MC391" s="1">
        <v>0.43502380000000002</v>
      </c>
      <c r="MD391">
        <v>0.493255</v>
      </c>
      <c r="ME391">
        <v>26.64818</v>
      </c>
      <c r="MF391" s="1">
        <v>8.8679799999999995E-4</v>
      </c>
      <c r="MG391" s="1">
        <v>0.37976100000000002</v>
      </c>
      <c r="MH391">
        <v>0.49297849999999999</v>
      </c>
      <c r="MI391">
        <v>26.760660000000001</v>
      </c>
      <c r="MJ391" s="1">
        <v>7.7330080000000004E-4</v>
      </c>
      <c r="MK391" s="1">
        <v>0.33165260000000002</v>
      </c>
      <c r="ML391">
        <v>0.49277700000000002</v>
      </c>
      <c r="MM391">
        <v>26.392189999999999</v>
      </c>
      <c r="MN391" s="1">
        <v>6.7906550000000003E-4</v>
      </c>
      <c r="MO391" s="1">
        <v>0.29152</v>
      </c>
      <c r="MP391">
        <v>0.49261169999999999</v>
      </c>
      <c r="MQ391">
        <v>26.16356</v>
      </c>
      <c r="MR391" s="1">
        <v>6.0351480000000004E-4</v>
      </c>
      <c r="MS391" s="1">
        <v>0.2592256</v>
      </c>
      <c r="MT391">
        <v>0.4924809</v>
      </c>
      <c r="MU391">
        <v>26.10923</v>
      </c>
      <c r="MV391" s="1">
        <v>5.4389689999999997E-4</v>
      </c>
      <c r="MW391" s="1">
        <v>0.23368530000000001</v>
      </c>
      <c r="MX391">
        <v>0.49244339999999998</v>
      </c>
      <c r="MY391">
        <v>26.499559999999999</v>
      </c>
      <c r="MZ391" s="1">
        <v>4.9595140000000004E-4</v>
      </c>
      <c r="NA391" s="1">
        <v>0.21314440000000001</v>
      </c>
      <c r="NB391">
        <v>0.4923883</v>
      </c>
      <c r="NC391">
        <v>27.096109999999999</v>
      </c>
      <c r="ND391" s="1">
        <v>4.5582849999999998E-4</v>
      </c>
      <c r="NE391" s="1">
        <v>0.19598380000000001</v>
      </c>
      <c r="NF391">
        <v>0.4923883</v>
      </c>
      <c r="NG391">
        <v>27.096109999999999</v>
      </c>
      <c r="NH391" s="1">
        <v>4.5582849999999998E-4</v>
      </c>
      <c r="NI391" s="1">
        <v>0.19598380000000001</v>
      </c>
      <c r="NJ391">
        <v>0.4923883</v>
      </c>
      <c r="NK391">
        <v>27.096109999999999</v>
      </c>
      <c r="NL391" s="1">
        <v>4.5582849999999998E-4</v>
      </c>
      <c r="NM391" s="1">
        <v>0.19598380000000001</v>
      </c>
      <c r="NN391">
        <v>0.4923883</v>
      </c>
      <c r="NO391">
        <v>27.096109999999999</v>
      </c>
      <c r="NP391" s="1">
        <v>4.5582849999999998E-4</v>
      </c>
      <c r="NQ391" s="1">
        <v>0.19598380000000001</v>
      </c>
      <c r="NR391">
        <v>0.4923883</v>
      </c>
      <c r="NS391">
        <v>27.096109999999999</v>
      </c>
      <c r="NT391" s="1">
        <v>4.5582849999999998E-4</v>
      </c>
      <c r="NU391" s="1">
        <v>0.19598380000000001</v>
      </c>
      <c r="NV391">
        <v>0.4923883</v>
      </c>
      <c r="NW391">
        <v>27.096109999999999</v>
      </c>
      <c r="NX391" s="1">
        <v>4.5582849999999998E-4</v>
      </c>
      <c r="NY391" s="1">
        <v>0.19598380000000001</v>
      </c>
      <c r="NZ391">
        <v>0.4923883</v>
      </c>
      <c r="OA391">
        <v>27.096109999999999</v>
      </c>
      <c r="OB391" s="1">
        <v>4.5582849999999998E-4</v>
      </c>
      <c r="OC391" s="1">
        <v>0.19598380000000001</v>
      </c>
      <c r="OD391">
        <v>0.4923883</v>
      </c>
      <c r="OE391">
        <v>27.096109999999999</v>
      </c>
      <c r="OF391" s="1">
        <v>4.5582849999999998E-4</v>
      </c>
      <c r="OG391" s="1">
        <v>0.19598380000000001</v>
      </c>
      <c r="OH391">
        <v>0.4923883</v>
      </c>
      <c r="OI391">
        <v>27.096109999999999</v>
      </c>
      <c r="OJ391" s="1">
        <v>4.5582849999999998E-4</v>
      </c>
      <c r="OK391" s="1">
        <v>0.19598380000000001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0.19942109999999999</v>
      </c>
      <c r="G392">
        <v>20.902349999999998</v>
      </c>
      <c r="H392">
        <v>0</v>
      </c>
      <c r="I392">
        <v>0</v>
      </c>
      <c r="J392">
        <v>0.20289960000000001</v>
      </c>
      <c r="K392">
        <v>21.89462</v>
      </c>
      <c r="L392">
        <v>0</v>
      </c>
      <c r="M392">
        <v>0</v>
      </c>
      <c r="N392">
        <v>0.20672840000000001</v>
      </c>
      <c r="O392">
        <v>22.462859999999999</v>
      </c>
      <c r="P392">
        <v>0</v>
      </c>
      <c r="Q392">
        <v>0</v>
      </c>
      <c r="R392">
        <v>0.21095449999999999</v>
      </c>
      <c r="S392">
        <v>22.869990000000001</v>
      </c>
      <c r="T392">
        <v>0</v>
      </c>
      <c r="U392">
        <v>0</v>
      </c>
      <c r="V392">
        <v>0.215507</v>
      </c>
      <c r="W392">
        <v>23.239270000000001</v>
      </c>
      <c r="X392">
        <v>0</v>
      </c>
      <c r="Y392">
        <v>0</v>
      </c>
      <c r="Z392">
        <v>0.2204739</v>
      </c>
      <c r="AA392">
        <v>22.898430000000001</v>
      </c>
      <c r="AB392">
        <v>0</v>
      </c>
      <c r="AC392">
        <v>0</v>
      </c>
      <c r="AD392">
        <v>0.2259534</v>
      </c>
      <c r="AE392">
        <v>22.20457</v>
      </c>
      <c r="AF392">
        <v>0</v>
      </c>
      <c r="AG392">
        <v>0</v>
      </c>
      <c r="AH392">
        <v>0.2321859</v>
      </c>
      <c r="AI392">
        <v>21.870249999999999</v>
      </c>
      <c r="AJ392">
        <v>0</v>
      </c>
      <c r="AK392">
        <v>0</v>
      </c>
      <c r="AL392">
        <v>0.23897750000000001</v>
      </c>
      <c r="AM392">
        <v>21.884239999999998</v>
      </c>
      <c r="AN392">
        <v>0</v>
      </c>
      <c r="AO392">
        <v>0</v>
      </c>
      <c r="AP392">
        <v>0.24648510000000001</v>
      </c>
      <c r="AQ392">
        <v>22.743819999999999</v>
      </c>
      <c r="AR392">
        <v>0</v>
      </c>
      <c r="AS392">
        <v>0</v>
      </c>
      <c r="AT392">
        <v>0.25470310000000002</v>
      </c>
      <c r="AU392">
        <v>23.400549999999999</v>
      </c>
      <c r="AV392">
        <v>0</v>
      </c>
      <c r="AW392">
        <v>0</v>
      </c>
      <c r="AX392">
        <v>0.26363300000000001</v>
      </c>
      <c r="AY392">
        <v>23.619340000000001</v>
      </c>
      <c r="AZ392">
        <v>0</v>
      </c>
      <c r="BA392">
        <v>0</v>
      </c>
      <c r="BB392">
        <v>0.27352989999999999</v>
      </c>
      <c r="BC392">
        <v>23.66893</v>
      </c>
      <c r="BD392">
        <v>0</v>
      </c>
      <c r="BE392">
        <v>0</v>
      </c>
      <c r="BF392">
        <v>0.28441359999999999</v>
      </c>
      <c r="BG392">
        <v>23.03227</v>
      </c>
      <c r="BH392">
        <v>0</v>
      </c>
      <c r="BI392">
        <v>0</v>
      </c>
      <c r="BJ392">
        <v>0.29640309999999997</v>
      </c>
      <c r="BK392">
        <v>22.377140000000001</v>
      </c>
      <c r="BL392">
        <v>0</v>
      </c>
      <c r="BM392">
        <v>0</v>
      </c>
      <c r="BN392">
        <v>0.30978040000000001</v>
      </c>
      <c r="BO392">
        <v>22.06794</v>
      </c>
      <c r="BP392">
        <v>0</v>
      </c>
      <c r="BQ392">
        <v>0</v>
      </c>
      <c r="BR392">
        <v>0.32443460000000002</v>
      </c>
      <c r="BS392">
        <v>22.03274</v>
      </c>
      <c r="BT392">
        <v>0</v>
      </c>
      <c r="BU392">
        <v>0</v>
      </c>
      <c r="BV392">
        <v>0.33729740000000002</v>
      </c>
      <c r="BW392">
        <v>22.11017</v>
      </c>
      <c r="BX392">
        <v>0</v>
      </c>
      <c r="BY392">
        <v>0</v>
      </c>
      <c r="BZ392">
        <v>0.34151350000000003</v>
      </c>
      <c r="CA392">
        <v>22.545929999999998</v>
      </c>
      <c r="CB392">
        <v>1.378293E-37</v>
      </c>
      <c r="CC392">
        <v>9.7363579999999994E-35</v>
      </c>
      <c r="CD392">
        <v>0.34553159999999999</v>
      </c>
      <c r="CE392">
        <v>22.539470000000001</v>
      </c>
      <c r="CF392">
        <v>2.6722169999999999E-27</v>
      </c>
      <c r="CG392">
        <v>1.8511999999999999E-24</v>
      </c>
      <c r="CH392">
        <v>0.34952080000000002</v>
      </c>
      <c r="CI392">
        <v>22.319019999999998</v>
      </c>
      <c r="CJ392" s="1">
        <v>2.2240479999999999E-21</v>
      </c>
      <c r="CK392" s="1">
        <v>1.504359E-18</v>
      </c>
      <c r="CL392">
        <v>0.35362880000000002</v>
      </c>
      <c r="CM392">
        <v>21.790959999999998</v>
      </c>
      <c r="CN392" s="1">
        <v>5.801492E-15</v>
      </c>
      <c r="CO392" s="1">
        <v>2.7308599999999999E-12</v>
      </c>
      <c r="CP392">
        <v>0.35761270000000001</v>
      </c>
      <c r="CQ392">
        <v>21.370470000000001</v>
      </c>
      <c r="CR392" s="1">
        <v>4.5201720000000001E-11</v>
      </c>
      <c r="CS392" s="1">
        <v>2.0475140000000001E-8</v>
      </c>
      <c r="CT392">
        <v>0.36130050000000002</v>
      </c>
      <c r="CU392">
        <v>21.040019999999998</v>
      </c>
      <c r="CV392" s="1">
        <v>3.7743749999999997E-8</v>
      </c>
      <c r="CW392" s="1">
        <v>1.705396E-5</v>
      </c>
      <c r="CX392">
        <v>0.36736400000000002</v>
      </c>
      <c r="CY392">
        <v>20.723179999999999</v>
      </c>
      <c r="CZ392" s="1">
        <v>7.7639890000000005E-6</v>
      </c>
      <c r="DA392" s="1">
        <v>3.530493E-3</v>
      </c>
      <c r="DB392">
        <v>0.37376559999999998</v>
      </c>
      <c r="DC392">
        <v>20.75018</v>
      </c>
      <c r="DD392" s="1">
        <v>5.5365939999999999E-4</v>
      </c>
      <c r="DE392" s="1">
        <v>0.25496809999999998</v>
      </c>
      <c r="DF392">
        <v>0.38049870000000002</v>
      </c>
      <c r="DG392">
        <v>21.160170000000001</v>
      </c>
      <c r="DH392" s="1">
        <v>1.6774589999999999E-2</v>
      </c>
      <c r="DI392" s="1">
        <v>7.8274429999999997</v>
      </c>
      <c r="DJ392">
        <v>0.38758179999999998</v>
      </c>
      <c r="DK392">
        <v>21.346630000000001</v>
      </c>
      <c r="DL392" s="1">
        <v>0.24697450000000001</v>
      </c>
      <c r="DM392" s="1">
        <v>116.9021</v>
      </c>
      <c r="DN392">
        <v>0.39514939999999998</v>
      </c>
      <c r="DO392">
        <v>21.480499999999999</v>
      </c>
      <c r="DP392" s="1">
        <v>1.959292</v>
      </c>
      <c r="DQ392">
        <v>939.7355</v>
      </c>
      <c r="DR392">
        <v>0.40315400000000001</v>
      </c>
      <c r="DS392">
        <v>20.965229999999998</v>
      </c>
      <c r="DT392">
        <v>9.0559630000000002</v>
      </c>
      <c r="DU392">
        <v>4398.9989999999998</v>
      </c>
      <c r="DV392">
        <v>0.41186050000000002</v>
      </c>
      <c r="DW392">
        <v>20.494209999999999</v>
      </c>
      <c r="DX392">
        <v>26.064299999999999</v>
      </c>
      <c r="DY392">
        <v>12798.5</v>
      </c>
      <c r="DZ392">
        <v>0.42117329999999997</v>
      </c>
      <c r="EA392">
        <v>20.253440000000001</v>
      </c>
      <c r="EB392">
        <v>49.4071</v>
      </c>
      <c r="EC392">
        <v>24488.79</v>
      </c>
      <c r="ED392">
        <v>0.43126750000000003</v>
      </c>
      <c r="EE392">
        <v>20.148260000000001</v>
      </c>
      <c r="EF392">
        <v>64.994290000000007</v>
      </c>
      <c r="EG392">
        <v>32443.68</v>
      </c>
      <c r="EH392">
        <v>0.44217089999999998</v>
      </c>
      <c r="EI392">
        <v>20.777450000000002</v>
      </c>
      <c r="EJ392">
        <v>62.088250000000002</v>
      </c>
      <c r="EK392">
        <v>31177.46</v>
      </c>
      <c r="EL392">
        <v>0.45436290000000001</v>
      </c>
      <c r="EM392">
        <v>21.196670000000001</v>
      </c>
      <c r="EN392">
        <v>44.761850000000003</v>
      </c>
      <c r="EO392">
        <v>22512.52</v>
      </c>
      <c r="EP392">
        <v>0.46722469999999999</v>
      </c>
      <c r="EQ392">
        <v>21.344370000000001</v>
      </c>
      <c r="ER392">
        <v>25.28069</v>
      </c>
      <c r="ES392">
        <v>12734.01</v>
      </c>
      <c r="ET392">
        <v>0.4809369</v>
      </c>
      <c r="EU392">
        <v>21.577750000000002</v>
      </c>
      <c r="EV392">
        <v>11.56223</v>
      </c>
      <c r="EW392">
        <v>5830.7640000000001</v>
      </c>
      <c r="EX392">
        <v>0.49559769999999997</v>
      </c>
      <c r="EY392">
        <v>21.237819999999999</v>
      </c>
      <c r="EZ392">
        <v>4.4339740000000001</v>
      </c>
      <c r="FA392">
        <v>2238.8710000000001</v>
      </c>
      <c r="FB392">
        <v>0.51288909999999999</v>
      </c>
      <c r="FC392">
        <v>20.532050000000002</v>
      </c>
      <c r="FD392">
        <v>1.4894259999999999</v>
      </c>
      <c r="FE392">
        <v>749.14750000000004</v>
      </c>
      <c r="FF392">
        <v>0.53306500000000001</v>
      </c>
      <c r="FG392">
        <v>20.069939999999999</v>
      </c>
      <c r="FH392">
        <v>0.47309440000000003</v>
      </c>
      <c r="FI392">
        <v>233.14859999999999</v>
      </c>
      <c r="FJ392">
        <v>0.5565599</v>
      </c>
      <c r="FK392">
        <v>19.90737</v>
      </c>
      <c r="FL392">
        <v>0.16525999999999999</v>
      </c>
      <c r="FM392">
        <v>76.150490000000005</v>
      </c>
      <c r="FN392">
        <v>0.58435859999999995</v>
      </c>
      <c r="FO392">
        <v>20.59938</v>
      </c>
      <c r="FP392">
        <v>8.0196320000000001E-2</v>
      </c>
      <c r="FQ392">
        <v>32.245539999999998</v>
      </c>
      <c r="FR392">
        <v>0.6177144</v>
      </c>
      <c r="FS392">
        <v>21.33859</v>
      </c>
      <c r="FT392">
        <v>5.8102859999999999E-2</v>
      </c>
      <c r="FU392">
        <v>20.09609</v>
      </c>
      <c r="FV392">
        <v>0.65681679999999998</v>
      </c>
      <c r="FW392">
        <v>21.918900000000001</v>
      </c>
      <c r="FX392">
        <v>5.2300560000000003E-2</v>
      </c>
      <c r="FY392">
        <v>16.070589999999999</v>
      </c>
      <c r="FZ392">
        <v>0.70163059999999999</v>
      </c>
      <c r="GA392">
        <v>22.307259999999999</v>
      </c>
      <c r="GB392">
        <v>5.0051100000000001E-2</v>
      </c>
      <c r="GC392">
        <v>13.83906</v>
      </c>
      <c r="GD392">
        <v>0.72008099999999997</v>
      </c>
      <c r="GE392">
        <v>21.930730000000001</v>
      </c>
      <c r="GF392">
        <v>4.7803480000000002E-2</v>
      </c>
      <c r="GG392">
        <v>12.021929999999999</v>
      </c>
      <c r="GH392">
        <v>0.71252349999999998</v>
      </c>
      <c r="GI392">
        <v>21.337990000000001</v>
      </c>
      <c r="GJ392" s="1">
        <v>4.5171049999999997E-2</v>
      </c>
      <c r="GK392">
        <v>10.717409999999999</v>
      </c>
      <c r="GL392">
        <v>0.70740550000000002</v>
      </c>
      <c r="GM392">
        <v>20.976949999999999</v>
      </c>
      <c r="GN392" s="1">
        <v>4.2085669999999999E-2</v>
      </c>
      <c r="GO392">
        <v>10.018219999999999</v>
      </c>
      <c r="GP392">
        <v>0.70125999999999999</v>
      </c>
      <c r="GQ392">
        <v>20.958580000000001</v>
      </c>
      <c r="GR392" s="1">
        <v>3.881271E-2</v>
      </c>
      <c r="GS392">
        <v>9.2867160000000002</v>
      </c>
      <c r="GT392">
        <v>0.69481559999999998</v>
      </c>
      <c r="GU392">
        <v>21.660779999999999</v>
      </c>
      <c r="GV392" s="1">
        <v>3.553605E-2</v>
      </c>
      <c r="GW392">
        <v>8.5486059999999995</v>
      </c>
      <c r="GX392">
        <v>0.68851879999999999</v>
      </c>
      <c r="GY392">
        <v>22.320630000000001</v>
      </c>
      <c r="GZ392" s="1">
        <v>3.2456550000000001E-2</v>
      </c>
      <c r="HA392">
        <v>7.8494590000000004</v>
      </c>
      <c r="HB392">
        <v>0.68226949999999997</v>
      </c>
      <c r="HC392">
        <v>22.78144</v>
      </c>
      <c r="HD392" s="1">
        <v>2.95727E-2</v>
      </c>
      <c r="HE392">
        <v>7.1896969999999998</v>
      </c>
      <c r="HF392">
        <v>0.67568890000000004</v>
      </c>
      <c r="HG392">
        <v>23.05922</v>
      </c>
      <c r="HH392" s="1">
        <v>2.7004050000000002E-2</v>
      </c>
      <c r="HI392">
        <v>6.6031259999999996</v>
      </c>
      <c r="HJ392">
        <v>0.66879200000000005</v>
      </c>
      <c r="HK392">
        <v>22.7684</v>
      </c>
      <c r="HL392" s="1">
        <v>2.459501E-2</v>
      </c>
      <c r="HM392" s="1">
        <v>6.0532570000000003</v>
      </c>
      <c r="HN392">
        <v>0.66187059999999998</v>
      </c>
      <c r="HO392">
        <v>22.294219999999999</v>
      </c>
      <c r="HP392" s="1">
        <v>2.2375699999999998E-2</v>
      </c>
      <c r="HQ392" s="1">
        <v>5.5450949999999999</v>
      </c>
      <c r="HR392">
        <v>0.6570916</v>
      </c>
      <c r="HS392">
        <v>22.048850000000002</v>
      </c>
      <c r="HT392" s="1">
        <v>2.0364139999999999E-2</v>
      </c>
      <c r="HU392" s="1">
        <v>5.0614420000000004</v>
      </c>
      <c r="HV392">
        <v>0.65469409999999995</v>
      </c>
      <c r="HW392">
        <v>22.06</v>
      </c>
      <c r="HX392" s="1">
        <v>1.856613E-2</v>
      </c>
      <c r="HY392" s="1">
        <v>4.6082200000000002</v>
      </c>
      <c r="HZ392">
        <v>0.65252790000000005</v>
      </c>
      <c r="IA392">
        <v>22.55472</v>
      </c>
      <c r="IB392" s="1">
        <v>1.689473E-2</v>
      </c>
      <c r="IC392" s="1">
        <v>4.1879799999999996</v>
      </c>
      <c r="ID392">
        <v>0.64988259999999998</v>
      </c>
      <c r="IE392">
        <v>22.477740000000001</v>
      </c>
      <c r="IF392" s="1">
        <v>1.537034E-2</v>
      </c>
      <c r="IG392" s="1">
        <v>3.8085870000000002</v>
      </c>
      <c r="IH392">
        <v>0.64722690000000005</v>
      </c>
      <c r="II392">
        <v>22.805689999999998</v>
      </c>
      <c r="IJ392" s="1">
        <v>1.401844E-2</v>
      </c>
      <c r="IK392" s="1">
        <v>3.473805</v>
      </c>
      <c r="IL392">
        <v>0.64468619999999999</v>
      </c>
      <c r="IM392">
        <v>22.88373</v>
      </c>
      <c r="IN392" s="1">
        <v>1.278694E-2</v>
      </c>
      <c r="IO392" s="1">
        <v>3.1689080000000001</v>
      </c>
      <c r="IP392">
        <v>0.64206450000000004</v>
      </c>
      <c r="IQ392">
        <v>22.48724</v>
      </c>
      <c r="IR392" s="1">
        <v>1.161799E-2</v>
      </c>
      <c r="IS392" s="1">
        <v>2.880525</v>
      </c>
      <c r="IT392">
        <v>0.64004110000000003</v>
      </c>
      <c r="IU392">
        <v>22.07563</v>
      </c>
      <c r="IV392" s="1">
        <v>1.0584659999999999E-2</v>
      </c>
      <c r="IW392" s="1">
        <v>2.623888</v>
      </c>
      <c r="IX392">
        <v>0.63874200000000003</v>
      </c>
      <c r="IY392">
        <v>21.838080000000001</v>
      </c>
      <c r="IZ392" s="1">
        <v>9.6245429999999993E-3</v>
      </c>
      <c r="JA392" s="1">
        <v>2.3840439999999998</v>
      </c>
      <c r="JB392">
        <v>0.63787939999999999</v>
      </c>
      <c r="JC392">
        <v>21.915009999999999</v>
      </c>
      <c r="JD392" s="1">
        <v>8.7306150000000006E-3</v>
      </c>
      <c r="JE392" s="1">
        <v>2.1602600000000001</v>
      </c>
      <c r="JF392">
        <v>0.63853199999999999</v>
      </c>
      <c r="JG392">
        <v>22.82931</v>
      </c>
      <c r="JH392" s="1">
        <v>7.9410839999999993E-3</v>
      </c>
      <c r="JI392" s="1">
        <v>1.9569160000000001</v>
      </c>
      <c r="JJ392">
        <v>0.63873780000000002</v>
      </c>
      <c r="JK392">
        <v>23.82545</v>
      </c>
      <c r="JL392" s="1">
        <v>7.2345040000000001E-3</v>
      </c>
      <c r="JM392" s="1">
        <v>1.7783800000000001</v>
      </c>
      <c r="JN392">
        <v>0.63900780000000001</v>
      </c>
      <c r="JO392">
        <v>24.707519999999999</v>
      </c>
      <c r="JP392" s="1">
        <v>6.5910980000000001E-3</v>
      </c>
      <c r="JQ392" s="1">
        <v>1.616509</v>
      </c>
      <c r="JR392">
        <v>0.6391616</v>
      </c>
      <c r="JS392">
        <v>25.407589999999999</v>
      </c>
      <c r="JT392" s="1">
        <v>5.9971199999999999E-3</v>
      </c>
      <c r="JU392" s="1">
        <v>1.467927</v>
      </c>
      <c r="JV392">
        <v>0.63920529999999998</v>
      </c>
      <c r="JW392">
        <v>25.47991</v>
      </c>
      <c r="JX392" s="1">
        <v>5.4563830000000004E-3</v>
      </c>
      <c r="JY392" s="1">
        <v>1.3333330000000001</v>
      </c>
      <c r="JZ392">
        <v>0.63909830000000001</v>
      </c>
      <c r="KA392">
        <v>25.13165</v>
      </c>
      <c r="KB392" s="1">
        <v>4.9623560000000002E-3</v>
      </c>
      <c r="KC392" s="1">
        <v>1.2110240000000001</v>
      </c>
      <c r="KD392">
        <v>0.63934009999999997</v>
      </c>
      <c r="KE392">
        <v>25.005890000000001</v>
      </c>
      <c r="KF392" s="1">
        <v>4.5050089999999999E-3</v>
      </c>
      <c r="KG392" s="1">
        <v>1.0975779999999999</v>
      </c>
      <c r="KH392">
        <v>0.63929190000000002</v>
      </c>
      <c r="KI392">
        <v>25.07461</v>
      </c>
      <c r="KJ392" s="1">
        <v>4.071875E-3</v>
      </c>
      <c r="KK392" s="1">
        <v>0.99101510000000004</v>
      </c>
      <c r="KL392">
        <v>0.63909879999999997</v>
      </c>
      <c r="KM392">
        <v>25.647819999999999</v>
      </c>
      <c r="KN392" s="1">
        <v>3.6539609999999998E-3</v>
      </c>
      <c r="KO392" s="1">
        <v>0.88894980000000001</v>
      </c>
      <c r="KP392">
        <v>0.63873880000000005</v>
      </c>
      <c r="KQ392">
        <v>26.011980000000001</v>
      </c>
      <c r="KR392" s="1">
        <v>3.2510519999999999E-3</v>
      </c>
      <c r="KS392" s="1">
        <v>0.79087399999999997</v>
      </c>
      <c r="KT392">
        <v>0.63800469999999998</v>
      </c>
      <c r="KU392">
        <v>25.99119</v>
      </c>
      <c r="KV392" s="1">
        <v>2.8704070000000002E-3</v>
      </c>
      <c r="KW392" s="1">
        <v>0.69871050000000001</v>
      </c>
      <c r="KX392">
        <v>0.63702890000000001</v>
      </c>
      <c r="KY392">
        <v>25.64442</v>
      </c>
      <c r="KZ392" s="1">
        <v>2.5223590000000001E-3</v>
      </c>
      <c r="LA392" s="1">
        <v>0.6145602</v>
      </c>
      <c r="LB392">
        <v>0.63560309999999998</v>
      </c>
      <c r="LC392">
        <v>25.022849999999998</v>
      </c>
      <c r="LD392" s="1">
        <v>2.2128450000000002E-3</v>
      </c>
      <c r="LE392" s="1">
        <v>0.54005270000000005</v>
      </c>
      <c r="LF392">
        <v>0.63378920000000005</v>
      </c>
      <c r="LG392">
        <v>24.336220000000001</v>
      </c>
      <c r="LH392" s="1">
        <v>1.945867E-3</v>
      </c>
      <c r="LI392" s="1">
        <v>0.47597260000000002</v>
      </c>
      <c r="LJ392">
        <v>0.63181189999999998</v>
      </c>
      <c r="LK392">
        <v>23.85577</v>
      </c>
      <c r="LL392" s="1">
        <v>1.7178390000000001E-3</v>
      </c>
      <c r="LM392" s="1">
        <v>0.4212997</v>
      </c>
      <c r="LN392">
        <v>0.6299342</v>
      </c>
      <c r="LO392">
        <v>23.759720000000002</v>
      </c>
      <c r="LP392" s="1">
        <v>1.5202550000000001E-3</v>
      </c>
      <c r="LQ392" s="1">
        <v>0.37379489999999999</v>
      </c>
      <c r="LR392">
        <v>0.62784209999999996</v>
      </c>
      <c r="LS392">
        <v>24.443390000000001</v>
      </c>
      <c r="LT392" s="1">
        <v>1.3437849999999999E-3</v>
      </c>
      <c r="LU392" s="1">
        <v>0.3314242</v>
      </c>
      <c r="LV392">
        <v>0.6264613</v>
      </c>
      <c r="LW392">
        <v>25.226130000000001</v>
      </c>
      <c r="LX392" s="1">
        <v>1.1830040000000001E-3</v>
      </c>
      <c r="LY392" s="1">
        <v>0.2924718</v>
      </c>
      <c r="LZ392">
        <v>0.62470119999999996</v>
      </c>
      <c r="MA392">
        <v>26.017299999999999</v>
      </c>
      <c r="MB392" s="1">
        <v>1.0349199999999999E-3</v>
      </c>
      <c r="MC392" s="1">
        <v>0.25665009999999999</v>
      </c>
      <c r="MD392">
        <v>0.62303770000000003</v>
      </c>
      <c r="ME392">
        <v>26.570969999999999</v>
      </c>
      <c r="MF392" s="1">
        <v>9.0172929999999998E-4</v>
      </c>
      <c r="MG392" s="1">
        <v>0.2242519</v>
      </c>
      <c r="MH392">
        <v>0.62158409999999997</v>
      </c>
      <c r="MI392">
        <v>26.688120000000001</v>
      </c>
      <c r="MJ392" s="1">
        <v>7.8605579999999997E-4</v>
      </c>
      <c r="MK392" s="1">
        <v>0.19592850000000001</v>
      </c>
      <c r="ML392">
        <v>0.62025719999999995</v>
      </c>
      <c r="MM392">
        <v>26.301259999999999</v>
      </c>
      <c r="MN392" s="1">
        <v>6.8955130000000005E-4</v>
      </c>
      <c r="MO392" s="1">
        <v>0.17219090000000001</v>
      </c>
      <c r="MP392">
        <v>0.61899199999999999</v>
      </c>
      <c r="MQ392">
        <v>26.062449999999998</v>
      </c>
      <c r="MR392" s="1">
        <v>6.1184810000000005E-4</v>
      </c>
      <c r="MS392" s="1">
        <v>0.15302370000000001</v>
      </c>
      <c r="MT392">
        <v>0.61783330000000003</v>
      </c>
      <c r="MU392">
        <v>26.006509999999999</v>
      </c>
      <c r="MV392" s="1">
        <v>5.5053809999999997E-4</v>
      </c>
      <c r="MW392" s="1">
        <v>0.1378624</v>
      </c>
      <c r="MX392">
        <v>0.61688520000000002</v>
      </c>
      <c r="MY392">
        <v>26.40231</v>
      </c>
      <c r="MZ392" s="1">
        <v>5.0143270000000003E-4</v>
      </c>
      <c r="NA392" s="1">
        <v>0.1256919</v>
      </c>
      <c r="NB392">
        <v>0.61587460000000005</v>
      </c>
      <c r="NC392">
        <v>27.021100000000001</v>
      </c>
      <c r="ND392" s="1">
        <v>4.6049680000000002E-4</v>
      </c>
      <c r="NE392" s="1">
        <v>0.1155702</v>
      </c>
      <c r="NF392">
        <v>0.61587460000000005</v>
      </c>
      <c r="NG392">
        <v>27.021100000000001</v>
      </c>
      <c r="NH392" s="1">
        <v>4.6049680000000002E-4</v>
      </c>
      <c r="NI392" s="1">
        <v>0.1155702</v>
      </c>
      <c r="NJ392">
        <v>0.61587460000000005</v>
      </c>
      <c r="NK392">
        <v>27.021100000000001</v>
      </c>
      <c r="NL392" s="1">
        <v>4.6049680000000002E-4</v>
      </c>
      <c r="NM392" s="1">
        <v>0.1155702</v>
      </c>
      <c r="NN392">
        <v>0.61587460000000005</v>
      </c>
      <c r="NO392">
        <v>27.021100000000001</v>
      </c>
      <c r="NP392" s="1">
        <v>4.6049680000000002E-4</v>
      </c>
      <c r="NQ392" s="1">
        <v>0.1155702</v>
      </c>
      <c r="NR392">
        <v>0.61587460000000005</v>
      </c>
      <c r="NS392">
        <v>27.021100000000001</v>
      </c>
      <c r="NT392" s="1">
        <v>4.6049680000000002E-4</v>
      </c>
      <c r="NU392" s="1">
        <v>0.1155702</v>
      </c>
      <c r="NV392">
        <v>0.61587460000000005</v>
      </c>
      <c r="NW392">
        <v>27.021100000000001</v>
      </c>
      <c r="NX392" s="1">
        <v>4.6049680000000002E-4</v>
      </c>
      <c r="NY392" s="1">
        <v>0.1155702</v>
      </c>
      <c r="NZ392">
        <v>0.61587460000000005</v>
      </c>
      <c r="OA392">
        <v>27.021100000000001</v>
      </c>
      <c r="OB392" s="1">
        <v>4.6049680000000002E-4</v>
      </c>
      <c r="OC392" s="1">
        <v>0.1155702</v>
      </c>
      <c r="OD392">
        <v>0.61587460000000005</v>
      </c>
      <c r="OE392">
        <v>27.021100000000001</v>
      </c>
      <c r="OF392" s="1">
        <v>4.6049680000000002E-4</v>
      </c>
      <c r="OG392" s="1">
        <v>0.1155702</v>
      </c>
      <c r="OH392">
        <v>0.61587460000000005</v>
      </c>
      <c r="OI392">
        <v>27.021100000000001</v>
      </c>
      <c r="OJ392" s="1">
        <v>4.6049680000000002E-4</v>
      </c>
      <c r="OK392" s="1">
        <v>0.1155702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0.15785450000000001</v>
      </c>
      <c r="G393">
        <v>20.875409999999999</v>
      </c>
      <c r="H393">
        <v>0</v>
      </c>
      <c r="I393">
        <v>0</v>
      </c>
      <c r="J393">
        <v>0.15934989999999999</v>
      </c>
      <c r="K393">
        <v>21.929130000000001</v>
      </c>
      <c r="L393">
        <v>0</v>
      </c>
      <c r="M393">
        <v>0</v>
      </c>
      <c r="N393">
        <v>0.16098779999999999</v>
      </c>
      <c r="O393">
        <v>22.547820000000002</v>
      </c>
      <c r="P393">
        <v>0</v>
      </c>
      <c r="Q393">
        <v>0</v>
      </c>
      <c r="R393">
        <v>0.16275880000000001</v>
      </c>
      <c r="S393">
        <v>22.981280000000002</v>
      </c>
      <c r="T393">
        <v>0</v>
      </c>
      <c r="U393">
        <v>0</v>
      </c>
      <c r="V393">
        <v>0.1646495</v>
      </c>
      <c r="W393">
        <v>23.373139999999999</v>
      </c>
      <c r="X393">
        <v>0</v>
      </c>
      <c r="Y393">
        <v>0</v>
      </c>
      <c r="Z393">
        <v>0.16670699999999999</v>
      </c>
      <c r="AA393">
        <v>23.005780000000001</v>
      </c>
      <c r="AB393">
        <v>0</v>
      </c>
      <c r="AC393">
        <v>0</v>
      </c>
      <c r="AD393">
        <v>0.16893089999999999</v>
      </c>
      <c r="AE393">
        <v>22.236969999999999</v>
      </c>
      <c r="AF393">
        <v>0</v>
      </c>
      <c r="AG393">
        <v>0</v>
      </c>
      <c r="AH393">
        <v>0.17141210000000001</v>
      </c>
      <c r="AI393">
        <v>21.856549999999999</v>
      </c>
      <c r="AJ393">
        <v>0</v>
      </c>
      <c r="AK393">
        <v>0</v>
      </c>
      <c r="AL393">
        <v>0.17408779999999999</v>
      </c>
      <c r="AM393">
        <v>21.850750000000001</v>
      </c>
      <c r="AN393">
        <v>0</v>
      </c>
      <c r="AO393">
        <v>0</v>
      </c>
      <c r="AP393">
        <v>0.176957</v>
      </c>
      <c r="AQ393">
        <v>22.776</v>
      </c>
      <c r="AR393">
        <v>0</v>
      </c>
      <c r="AS393">
        <v>0</v>
      </c>
      <c r="AT393">
        <v>0.1800533</v>
      </c>
      <c r="AU393">
        <v>23.520720000000001</v>
      </c>
      <c r="AV393">
        <v>0</v>
      </c>
      <c r="AW393">
        <v>0</v>
      </c>
      <c r="AX393">
        <v>0.18340110000000001</v>
      </c>
      <c r="AY393">
        <v>23.787610000000001</v>
      </c>
      <c r="AZ393">
        <v>0</v>
      </c>
      <c r="BA393">
        <v>0</v>
      </c>
      <c r="BB393">
        <v>0.18697069999999999</v>
      </c>
      <c r="BC393">
        <v>23.855589999999999</v>
      </c>
      <c r="BD393">
        <v>0</v>
      </c>
      <c r="BE393">
        <v>0</v>
      </c>
      <c r="BF393">
        <v>0.19085840000000001</v>
      </c>
      <c r="BG393">
        <v>23.172280000000001</v>
      </c>
      <c r="BH393">
        <v>0</v>
      </c>
      <c r="BI393">
        <v>0</v>
      </c>
      <c r="BJ393">
        <v>0.19500039999999999</v>
      </c>
      <c r="BK393">
        <v>22.428149999999999</v>
      </c>
      <c r="BL393">
        <v>0</v>
      </c>
      <c r="BM393">
        <v>0</v>
      </c>
      <c r="BN393">
        <v>0.19955709999999999</v>
      </c>
      <c r="BO393">
        <v>22.052510000000002</v>
      </c>
      <c r="BP393">
        <v>0</v>
      </c>
      <c r="BQ393">
        <v>0</v>
      </c>
      <c r="BR393">
        <v>0.2044822</v>
      </c>
      <c r="BS393">
        <v>22.001940000000001</v>
      </c>
      <c r="BT393">
        <v>0</v>
      </c>
      <c r="BU393">
        <v>0</v>
      </c>
      <c r="BV393">
        <v>0.20998600000000001</v>
      </c>
      <c r="BW393">
        <v>22.113969999999998</v>
      </c>
      <c r="BX393">
        <v>0</v>
      </c>
      <c r="BY393">
        <v>0</v>
      </c>
      <c r="BZ393">
        <v>0.21533859999999999</v>
      </c>
      <c r="CA393">
        <v>22.632919999999999</v>
      </c>
      <c r="CB393">
        <v>4.4365389999999999E-38</v>
      </c>
      <c r="CC393">
        <v>4.4998380000000001E-35</v>
      </c>
      <c r="CD393">
        <v>0.2210163</v>
      </c>
      <c r="CE393">
        <v>22.660039999999999</v>
      </c>
      <c r="CF393">
        <v>1.0441339999999999E-27</v>
      </c>
      <c r="CG393">
        <v>1.0496170000000001E-24</v>
      </c>
      <c r="CH393">
        <v>0.22703880000000001</v>
      </c>
      <c r="CI393">
        <v>22.44894</v>
      </c>
      <c r="CJ393" s="1">
        <v>7.7201820000000003E-22</v>
      </c>
      <c r="CK393" s="1">
        <v>7.6627829999999996E-19</v>
      </c>
      <c r="CL393">
        <v>0.2336714</v>
      </c>
      <c r="CM393">
        <v>21.867840000000001</v>
      </c>
      <c r="CN393" s="1">
        <v>1.69041E-15</v>
      </c>
      <c r="CO393" s="1">
        <v>1.6591329999999999E-12</v>
      </c>
      <c r="CP393">
        <v>0.240651</v>
      </c>
      <c r="CQ393">
        <v>21.39264</v>
      </c>
      <c r="CR393" s="1">
        <v>1.434655E-11</v>
      </c>
      <c r="CS393" s="1">
        <v>1.373297E-8</v>
      </c>
      <c r="CT393">
        <v>0.2481998</v>
      </c>
      <c r="CU393">
        <v>21.006409999999999</v>
      </c>
      <c r="CV393" s="1">
        <v>1.5345359999999998E-8</v>
      </c>
      <c r="CW393" s="1">
        <v>1.2911419999999999E-5</v>
      </c>
      <c r="CX393">
        <v>0.25379639999999998</v>
      </c>
      <c r="CY393">
        <v>20.653860000000002</v>
      </c>
      <c r="CZ393" s="1">
        <v>3.6953680000000002E-6</v>
      </c>
      <c r="DA393" s="1">
        <v>2.9518019999999999E-3</v>
      </c>
      <c r="DB393">
        <v>0.25885799999999998</v>
      </c>
      <c r="DC393">
        <v>20.691320000000001</v>
      </c>
      <c r="DD393" s="1">
        <v>2.9784890000000001E-4</v>
      </c>
      <c r="DE393" s="1">
        <v>0.23277639999999999</v>
      </c>
      <c r="DF393">
        <v>0.26428990000000002</v>
      </c>
      <c r="DG393">
        <v>21.17709</v>
      </c>
      <c r="DH393" s="1">
        <v>1.002134E-2</v>
      </c>
      <c r="DI393" s="1">
        <v>7.7556070000000004</v>
      </c>
      <c r="DJ393">
        <v>0.27003110000000002</v>
      </c>
      <c r="DK393">
        <v>21.432490000000001</v>
      </c>
      <c r="DL393" s="1">
        <v>0.1619411</v>
      </c>
      <c r="DM393" s="1">
        <v>125.2634</v>
      </c>
      <c r="DN393">
        <v>0.27619589999999999</v>
      </c>
      <c r="DO393">
        <v>21.614360000000001</v>
      </c>
      <c r="DP393" s="1">
        <v>1.3987639999999999</v>
      </c>
      <c r="DQ393">
        <v>1087.009</v>
      </c>
      <c r="DR393">
        <v>0.28290149999999997</v>
      </c>
      <c r="DS393">
        <v>21.04401</v>
      </c>
      <c r="DT393" s="1">
        <v>6.9968620000000001</v>
      </c>
      <c r="DU393">
        <v>5489.625</v>
      </c>
      <c r="DV393">
        <v>0.29018090000000002</v>
      </c>
      <c r="DW393">
        <v>20.506599999999999</v>
      </c>
      <c r="DX393">
        <v>21.697230000000001</v>
      </c>
      <c r="DY393">
        <v>17245.55</v>
      </c>
      <c r="DZ393">
        <v>0.29815700000000001</v>
      </c>
      <c r="EA393">
        <v>20.22936</v>
      </c>
      <c r="EB393">
        <v>44.137749999999997</v>
      </c>
      <c r="EC393">
        <v>35679.31</v>
      </c>
      <c r="ED393">
        <v>0.30692390000000003</v>
      </c>
      <c r="EE393">
        <v>20.104030000000002</v>
      </c>
      <c r="EF393">
        <v>62.111530000000002</v>
      </c>
      <c r="EG393">
        <v>51238.59</v>
      </c>
      <c r="EH393">
        <v>0.3166274</v>
      </c>
      <c r="EI393">
        <v>20.797070000000001</v>
      </c>
      <c r="EJ393">
        <v>63.1066</v>
      </c>
      <c r="EK393">
        <v>53415.05</v>
      </c>
      <c r="EL393">
        <v>0.32761050000000003</v>
      </c>
      <c r="EM393">
        <v>21.291810000000002</v>
      </c>
      <c r="EN393">
        <v>48.681399999999996</v>
      </c>
      <c r="EO393">
        <v>42347.9</v>
      </c>
      <c r="EP393">
        <v>0.3395358</v>
      </c>
      <c r="EQ393">
        <v>21.468240000000002</v>
      </c>
      <c r="ER393">
        <v>29.312629999999999</v>
      </c>
      <c r="ES393">
        <v>26413.64</v>
      </c>
      <c r="ET393">
        <v>0.35259659999999998</v>
      </c>
      <c r="EU393">
        <v>21.760670000000001</v>
      </c>
      <c r="EV393">
        <v>14.315530000000001</v>
      </c>
      <c r="EW393">
        <v>13460.7</v>
      </c>
      <c r="EX393">
        <v>0.36667539999999998</v>
      </c>
      <c r="EY393">
        <v>21.406700000000001</v>
      </c>
      <c r="EZ393">
        <v>5.8755879999999996</v>
      </c>
      <c r="FA393">
        <v>5810.6840000000002</v>
      </c>
      <c r="FB393">
        <v>0.38337110000000002</v>
      </c>
      <c r="FC393">
        <v>20.59572</v>
      </c>
      <c r="FD393">
        <v>2.1093320000000002</v>
      </c>
      <c r="FE393">
        <v>2208.2669999999998</v>
      </c>
      <c r="FF393">
        <v>0.40348010000000001</v>
      </c>
      <c r="FG393">
        <v>20.092649999999999</v>
      </c>
      <c r="FH393">
        <v>0.70330740000000003</v>
      </c>
      <c r="FI393">
        <v>776.6259</v>
      </c>
      <c r="FJ393">
        <v>0.42796279999999998</v>
      </c>
      <c r="FK393">
        <v>19.940169999999998</v>
      </c>
      <c r="FL393">
        <v>0.2410649</v>
      </c>
      <c r="FM393">
        <v>269.87970000000001</v>
      </c>
      <c r="FN393">
        <v>0.45847510000000002</v>
      </c>
      <c r="FO393">
        <v>20.771090000000001</v>
      </c>
      <c r="FP393">
        <v>0.10294830000000001</v>
      </c>
      <c r="FQ393">
        <v>105.57259999999999</v>
      </c>
      <c r="FR393">
        <v>0.49825130000000001</v>
      </c>
      <c r="FS393">
        <v>21.610769999999999</v>
      </c>
      <c r="FT393">
        <v>6.4488599999999993E-2</v>
      </c>
      <c r="FU393">
        <v>55.131889999999999</v>
      </c>
      <c r="FV393">
        <v>0.55037000000000003</v>
      </c>
      <c r="FW393">
        <v>22.275549999999999</v>
      </c>
      <c r="FX393">
        <v>5.4201140000000002E-2</v>
      </c>
      <c r="FY393">
        <v>39.854030000000002</v>
      </c>
      <c r="FZ393">
        <v>0.62039690000000003</v>
      </c>
      <c r="GA393">
        <v>22.672229999999999</v>
      </c>
      <c r="GB393">
        <v>5.088666E-2</v>
      </c>
      <c r="GC393">
        <v>34.44229</v>
      </c>
      <c r="GD393">
        <v>0.72089590000000003</v>
      </c>
      <c r="GE393">
        <v>22.238330000000001</v>
      </c>
      <c r="GF393">
        <v>4.8377379999999998E-2</v>
      </c>
      <c r="GG393">
        <v>30.878450000000001</v>
      </c>
      <c r="GH393">
        <v>0.81276910000000002</v>
      </c>
      <c r="GI393">
        <v>21.462</v>
      </c>
      <c r="GJ393" s="1">
        <v>4.552606E-2</v>
      </c>
      <c r="GK393">
        <v>27.68206</v>
      </c>
      <c r="GL393">
        <v>0.8085871</v>
      </c>
      <c r="GM393">
        <v>20.994409999999998</v>
      </c>
      <c r="GN393" s="1">
        <v>4.2435010000000002E-2</v>
      </c>
      <c r="GO393">
        <v>25.342860000000002</v>
      </c>
      <c r="GP393">
        <v>0.80279710000000004</v>
      </c>
      <c r="GQ393">
        <v>20.977599999999999</v>
      </c>
      <c r="GR393" s="1">
        <v>3.9158720000000001E-2</v>
      </c>
      <c r="GS393">
        <v>23.062930000000001</v>
      </c>
      <c r="GT393">
        <v>0.79662449999999996</v>
      </c>
      <c r="GU393">
        <v>21.79074</v>
      </c>
      <c r="GV393" s="1">
        <v>3.5869539999999998E-2</v>
      </c>
      <c r="GW393">
        <v>20.842110000000002</v>
      </c>
      <c r="GX393">
        <v>0.79075359999999995</v>
      </c>
      <c r="GY393">
        <v>22.512519999999999</v>
      </c>
      <c r="GZ393" s="1">
        <v>3.2772160000000002E-2</v>
      </c>
      <c r="HA393">
        <v>18.764669999999999</v>
      </c>
      <c r="HB393">
        <v>0.78484259999999995</v>
      </c>
      <c r="HC393">
        <v>23.004270000000002</v>
      </c>
      <c r="HD393" s="1">
        <v>2.9863919999999999E-2</v>
      </c>
      <c r="HE393">
        <v>16.831320000000002</v>
      </c>
      <c r="HF393">
        <v>0.77833949999999996</v>
      </c>
      <c r="HG393">
        <v>23.237870000000001</v>
      </c>
      <c r="HH393" s="1">
        <v>2.7264500000000001E-2</v>
      </c>
      <c r="HI393">
        <v>15.12186</v>
      </c>
      <c r="HJ393">
        <v>0.77124630000000005</v>
      </c>
      <c r="HK393">
        <v>22.86017</v>
      </c>
      <c r="HL393" s="1">
        <v>2.4833790000000001E-2</v>
      </c>
      <c r="HM393">
        <v>13.587580000000001</v>
      </c>
      <c r="HN393">
        <v>0.76383900000000005</v>
      </c>
      <c r="HO393">
        <v>22.306419999999999</v>
      </c>
      <c r="HP393" s="1">
        <v>2.259106E-2</v>
      </c>
      <c r="HQ393" s="1">
        <v>12.21875</v>
      </c>
      <c r="HR393">
        <v>0.76022990000000001</v>
      </c>
      <c r="HS393">
        <v>22.0489</v>
      </c>
      <c r="HT393" s="1">
        <v>2.057382E-2</v>
      </c>
      <c r="HU393" s="1">
        <v>10.890739999999999</v>
      </c>
      <c r="HV393">
        <v>0.76034139999999995</v>
      </c>
      <c r="HW393">
        <v>22.005970000000001</v>
      </c>
      <c r="HX393" s="1">
        <v>1.8764510000000002E-2</v>
      </c>
      <c r="HY393" s="1">
        <v>9.5808119999999999</v>
      </c>
      <c r="HZ393">
        <v>0.76023980000000002</v>
      </c>
      <c r="IA393">
        <v>22.582660000000001</v>
      </c>
      <c r="IB393" s="1">
        <v>1.7078159999999998E-2</v>
      </c>
      <c r="IC393" s="1">
        <v>8.3819479999999995</v>
      </c>
      <c r="ID393">
        <v>0.75949759999999999</v>
      </c>
      <c r="IE393">
        <v>22.51397</v>
      </c>
      <c r="IF393" s="1">
        <v>1.553568E-2</v>
      </c>
      <c r="IG393" s="1">
        <v>7.315245</v>
      </c>
      <c r="IH393">
        <v>0.75860079999999996</v>
      </c>
      <c r="II393">
        <v>22.879020000000001</v>
      </c>
      <c r="IJ393" s="1">
        <v>1.416709E-2</v>
      </c>
      <c r="IK393" s="1">
        <v>6.3863830000000004</v>
      </c>
      <c r="IL393">
        <v>0.75776299999999996</v>
      </c>
      <c r="IM393">
        <v>22.943660000000001</v>
      </c>
      <c r="IN393" s="1">
        <v>1.292311E-2</v>
      </c>
      <c r="IO393" s="1">
        <v>5.5650019999999998</v>
      </c>
      <c r="IP393">
        <v>0.75701079999999998</v>
      </c>
      <c r="IQ393">
        <v>22.53463</v>
      </c>
      <c r="IR393" s="1">
        <v>1.1744040000000001E-2</v>
      </c>
      <c r="IS393" s="1">
        <v>4.8132789999999996</v>
      </c>
      <c r="IT393">
        <v>0.75656809999999997</v>
      </c>
      <c r="IU393">
        <v>22.08624</v>
      </c>
      <c r="IV393" s="1">
        <v>1.069609E-2</v>
      </c>
      <c r="IW393" s="1">
        <v>4.1514720000000001</v>
      </c>
      <c r="IX393">
        <v>0.75705829999999996</v>
      </c>
      <c r="IY393">
        <v>21.843710000000002</v>
      </c>
      <c r="IZ393" s="1">
        <v>9.7293759999999996E-3</v>
      </c>
      <c r="JA393" s="1">
        <v>3.5573619999999999</v>
      </c>
      <c r="JB393">
        <v>0.75716510000000004</v>
      </c>
      <c r="JC393">
        <v>21.908449999999998</v>
      </c>
      <c r="JD393" s="1">
        <v>8.8221250000000001E-3</v>
      </c>
      <c r="JE393" s="1">
        <v>3.0177459999999998</v>
      </c>
      <c r="JF393">
        <v>0.7601926</v>
      </c>
      <c r="JG393">
        <v>22.692799999999998</v>
      </c>
      <c r="JH393" s="1">
        <v>8.0114799999999996E-3</v>
      </c>
      <c r="JI393" s="1">
        <v>2.7095220000000002</v>
      </c>
      <c r="JJ393">
        <v>0.76191869999999995</v>
      </c>
      <c r="JK393">
        <v>23.702549999999999</v>
      </c>
      <c r="JL393" s="1">
        <v>7.2975749999999997E-3</v>
      </c>
      <c r="JM393" s="1">
        <v>2.4649700000000001</v>
      </c>
      <c r="JN393">
        <v>0.76365970000000005</v>
      </c>
      <c r="JO393">
        <v>24.597110000000001</v>
      </c>
      <c r="JP393" s="1">
        <v>6.6480289999999997E-3</v>
      </c>
      <c r="JQ393" s="1">
        <v>2.2432660000000002</v>
      </c>
      <c r="JR393">
        <v>0.76530980000000004</v>
      </c>
      <c r="JS393">
        <v>25.306629999999998</v>
      </c>
      <c r="JT393" s="1">
        <v>6.0490270000000002E-3</v>
      </c>
      <c r="JU393" s="1">
        <v>2.0395850000000002</v>
      </c>
      <c r="JV393">
        <v>0.76690749999999996</v>
      </c>
      <c r="JW393">
        <v>25.390280000000001</v>
      </c>
      <c r="JX393" s="1">
        <v>5.5030419999999997E-3</v>
      </c>
      <c r="JY393" s="1">
        <v>1.8541589999999999</v>
      </c>
      <c r="JZ393">
        <v>0.76833870000000004</v>
      </c>
      <c r="KA393">
        <v>25.02122</v>
      </c>
      <c r="KB393" s="1">
        <v>5.0045310000000004E-3</v>
      </c>
      <c r="KC393" s="1">
        <v>1.6856089999999999</v>
      </c>
      <c r="KD393">
        <v>0.77034899999999995</v>
      </c>
      <c r="KE393">
        <v>24.876930000000002</v>
      </c>
      <c r="KF393" s="1">
        <v>4.5443660000000002E-3</v>
      </c>
      <c r="KG393" s="1">
        <v>1.5293669999999999</v>
      </c>
      <c r="KH393">
        <v>0.77167810000000003</v>
      </c>
      <c r="KI393">
        <v>24.943149999999999</v>
      </c>
      <c r="KJ393" s="1">
        <v>4.1084040000000004E-3</v>
      </c>
      <c r="KK393" s="1">
        <v>1.382889</v>
      </c>
      <c r="KL393">
        <v>0.77278899999999995</v>
      </c>
      <c r="KM393">
        <v>25.5274</v>
      </c>
      <c r="KN393" s="1">
        <v>3.6884470000000001E-3</v>
      </c>
      <c r="KO393" s="1">
        <v>1.2426170000000001</v>
      </c>
      <c r="KP393">
        <v>0.77365360000000005</v>
      </c>
      <c r="KQ393">
        <v>25.93469</v>
      </c>
      <c r="KR393" s="1">
        <v>3.2833680000000001E-3</v>
      </c>
      <c r="KS393" s="1">
        <v>1.1074170000000001</v>
      </c>
      <c r="KT393">
        <v>0.77403359999999999</v>
      </c>
      <c r="KU393">
        <v>25.920259999999999</v>
      </c>
      <c r="KV393" s="1">
        <v>2.8999759999999999E-3</v>
      </c>
      <c r="KW393" s="1">
        <v>0.97979150000000004</v>
      </c>
      <c r="KX393">
        <v>0.77411300000000005</v>
      </c>
      <c r="KY393">
        <v>25.607379999999999</v>
      </c>
      <c r="KZ393" s="1">
        <v>2.5487909999999999E-3</v>
      </c>
      <c r="LA393" s="1">
        <v>0.86279709999999998</v>
      </c>
      <c r="LB393">
        <v>0.77372149999999995</v>
      </c>
      <c r="LC393">
        <v>24.991759999999999</v>
      </c>
      <c r="LD393" s="1">
        <v>2.2359469999999998E-3</v>
      </c>
      <c r="LE393" s="1">
        <v>0.75876109999999997</v>
      </c>
      <c r="LF393">
        <v>0.77286790000000005</v>
      </c>
      <c r="LG393">
        <v>24.292090000000002</v>
      </c>
      <c r="LH393" s="1">
        <v>1.965774E-3</v>
      </c>
      <c r="LI393" s="1">
        <v>0.66900210000000004</v>
      </c>
      <c r="LJ393">
        <v>0.77170269999999996</v>
      </c>
      <c r="LK393">
        <v>23.790839999999999</v>
      </c>
      <c r="LL393" s="1">
        <v>1.734897E-3</v>
      </c>
      <c r="LM393" s="1">
        <v>0.59240780000000004</v>
      </c>
      <c r="LN393">
        <v>0.77050819999999998</v>
      </c>
      <c r="LO393">
        <v>23.66602</v>
      </c>
      <c r="LP393" s="1">
        <v>1.5349300000000001E-3</v>
      </c>
      <c r="LQ393" s="1">
        <v>0.52590979999999998</v>
      </c>
      <c r="LR393">
        <v>0.76922639999999998</v>
      </c>
      <c r="LS393">
        <v>24.346869999999999</v>
      </c>
      <c r="LT393" s="1">
        <v>1.3570349999999999E-3</v>
      </c>
      <c r="LU393" s="1">
        <v>0.46680630000000001</v>
      </c>
      <c r="LV393">
        <v>0.7683681</v>
      </c>
      <c r="LW393">
        <v>25.146159999999998</v>
      </c>
      <c r="LX393" s="1">
        <v>1.19516E-3</v>
      </c>
      <c r="LY393" s="1">
        <v>0.41267090000000001</v>
      </c>
      <c r="LZ393">
        <v>0.76673309999999995</v>
      </c>
      <c r="MA393">
        <v>25.954889999999999</v>
      </c>
      <c r="MB393" s="1">
        <v>1.045947E-3</v>
      </c>
      <c r="MC393" s="1">
        <v>0.36270649999999999</v>
      </c>
      <c r="MD393">
        <v>0.76514919999999997</v>
      </c>
      <c r="ME393">
        <v>26.510999999999999</v>
      </c>
      <c r="MF393" s="1">
        <v>9.1151519999999996E-4</v>
      </c>
      <c r="MG393" s="1">
        <v>0.31735730000000001</v>
      </c>
      <c r="MH393">
        <v>0.76378420000000002</v>
      </c>
      <c r="MI393">
        <v>26.64143</v>
      </c>
      <c r="MJ393" s="1">
        <v>7.9442469999999998E-4</v>
      </c>
      <c r="MK393" s="1">
        <v>0.27749639999999998</v>
      </c>
      <c r="ML393">
        <v>0.76261270000000003</v>
      </c>
      <c r="MM393">
        <v>26.237829999999999</v>
      </c>
      <c r="MN393" s="1">
        <v>6.9645160000000005E-4</v>
      </c>
      <c r="MO393" s="1">
        <v>0.24391760000000001</v>
      </c>
      <c r="MP393">
        <v>0.76144449999999997</v>
      </c>
      <c r="MQ393">
        <v>25.986249999999998</v>
      </c>
      <c r="MR393" s="1">
        <v>6.1736929999999998E-4</v>
      </c>
      <c r="MS393" s="1">
        <v>0.2166903</v>
      </c>
      <c r="MT393">
        <v>0.76038859999999997</v>
      </c>
      <c r="MU393">
        <v>25.924669999999999</v>
      </c>
      <c r="MV393" s="1">
        <v>5.549649E-4</v>
      </c>
      <c r="MW393" s="1">
        <v>0.1951437</v>
      </c>
      <c r="MX393">
        <v>0.75969920000000002</v>
      </c>
      <c r="MY393">
        <v>26.32281</v>
      </c>
      <c r="MZ393" s="1">
        <v>5.0512470000000005E-4</v>
      </c>
      <c r="NA393" s="1">
        <v>0.17790890000000001</v>
      </c>
      <c r="NB393">
        <v>0.75874030000000003</v>
      </c>
      <c r="NC393">
        <v>26.957660000000001</v>
      </c>
      <c r="ND393" s="1">
        <v>4.636234E-4</v>
      </c>
      <c r="NE393" s="1">
        <v>0.16361519999999999</v>
      </c>
      <c r="NF393">
        <v>0.75874030000000003</v>
      </c>
      <c r="NG393">
        <v>26.957660000000001</v>
      </c>
      <c r="NH393" s="1">
        <v>4.636234E-4</v>
      </c>
      <c r="NI393" s="1">
        <v>0.16361519999999999</v>
      </c>
      <c r="NJ393">
        <v>0.75874030000000003</v>
      </c>
      <c r="NK393">
        <v>26.957660000000001</v>
      </c>
      <c r="NL393" s="1">
        <v>4.636234E-4</v>
      </c>
      <c r="NM393" s="1">
        <v>0.16361519999999999</v>
      </c>
      <c r="NN393">
        <v>0.75874030000000003</v>
      </c>
      <c r="NO393">
        <v>26.957660000000001</v>
      </c>
      <c r="NP393" s="1">
        <v>4.636234E-4</v>
      </c>
      <c r="NQ393" s="1">
        <v>0.16361519999999999</v>
      </c>
      <c r="NR393">
        <v>0.75874030000000003</v>
      </c>
      <c r="NS393">
        <v>26.957660000000001</v>
      </c>
      <c r="NT393" s="1">
        <v>4.636234E-4</v>
      </c>
      <c r="NU393" s="1">
        <v>0.16361519999999999</v>
      </c>
      <c r="NV393">
        <v>0.75874030000000003</v>
      </c>
      <c r="NW393">
        <v>26.957660000000001</v>
      </c>
      <c r="NX393" s="1">
        <v>4.636234E-4</v>
      </c>
      <c r="NY393" s="1">
        <v>0.16361519999999999</v>
      </c>
      <c r="NZ393">
        <v>0.75874030000000003</v>
      </c>
      <c r="OA393">
        <v>26.957660000000001</v>
      </c>
      <c r="OB393" s="1">
        <v>4.636234E-4</v>
      </c>
      <c r="OC393" s="1">
        <v>0.16361519999999999</v>
      </c>
      <c r="OD393">
        <v>0.75874030000000003</v>
      </c>
      <c r="OE393">
        <v>26.957660000000001</v>
      </c>
      <c r="OF393" s="1">
        <v>4.636234E-4</v>
      </c>
      <c r="OG393" s="1">
        <v>0.16361519999999999</v>
      </c>
      <c r="OH393">
        <v>0.75874030000000003</v>
      </c>
      <c r="OI393">
        <v>26.957660000000001</v>
      </c>
      <c r="OJ393" s="1">
        <v>4.636234E-4</v>
      </c>
      <c r="OK393" s="1">
        <v>0.16361519999999999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0.27644020000000002</v>
      </c>
      <c r="G394">
        <v>20.800540000000002</v>
      </c>
      <c r="H394">
        <v>0</v>
      </c>
      <c r="I394">
        <v>0</v>
      </c>
      <c r="J394">
        <v>0.2765339</v>
      </c>
      <c r="K394">
        <v>21.920570000000001</v>
      </c>
      <c r="L394">
        <v>0</v>
      </c>
      <c r="M394">
        <v>0</v>
      </c>
      <c r="N394">
        <v>0.27667740000000002</v>
      </c>
      <c r="O394">
        <v>22.633019999999998</v>
      </c>
      <c r="P394">
        <v>0</v>
      </c>
      <c r="Q394">
        <v>0</v>
      </c>
      <c r="R394">
        <v>0.27681990000000001</v>
      </c>
      <c r="S394">
        <v>23.106860000000001</v>
      </c>
      <c r="T394">
        <v>0</v>
      </c>
      <c r="U394">
        <v>0</v>
      </c>
      <c r="V394">
        <v>0.27699180000000001</v>
      </c>
      <c r="W394">
        <v>23.53612</v>
      </c>
      <c r="X394">
        <v>0</v>
      </c>
      <c r="Y394">
        <v>0</v>
      </c>
      <c r="Z394">
        <v>0.27717059999999999</v>
      </c>
      <c r="AA394">
        <v>23.160399999999999</v>
      </c>
      <c r="AB394">
        <v>0</v>
      </c>
      <c r="AC394">
        <v>0</v>
      </c>
      <c r="AD394">
        <v>0.27742739999999999</v>
      </c>
      <c r="AE394">
        <v>22.285329999999998</v>
      </c>
      <c r="AF394">
        <v>0</v>
      </c>
      <c r="AG394">
        <v>0</v>
      </c>
      <c r="AH394">
        <v>0.27776770000000001</v>
      </c>
      <c r="AI394">
        <v>21.820889999999999</v>
      </c>
      <c r="AJ394">
        <v>0</v>
      </c>
      <c r="AK394">
        <v>0</v>
      </c>
      <c r="AL394">
        <v>0.27806340000000002</v>
      </c>
      <c r="AM394">
        <v>21.758870000000002</v>
      </c>
      <c r="AN394">
        <v>0</v>
      </c>
      <c r="AO394">
        <v>0</v>
      </c>
      <c r="AP394">
        <v>0.278387</v>
      </c>
      <c r="AQ394">
        <v>22.748059999999999</v>
      </c>
      <c r="AR394">
        <v>0</v>
      </c>
      <c r="AS394">
        <v>0</v>
      </c>
      <c r="AT394">
        <v>0.2787616</v>
      </c>
      <c r="AU394">
        <v>23.616060000000001</v>
      </c>
      <c r="AV394">
        <v>0</v>
      </c>
      <c r="AW394">
        <v>0</v>
      </c>
      <c r="AX394">
        <v>0.2791747</v>
      </c>
      <c r="AY394">
        <v>23.968319999999999</v>
      </c>
      <c r="AZ394">
        <v>0</v>
      </c>
      <c r="BA394">
        <v>0</v>
      </c>
      <c r="BB394">
        <v>0.27966000000000002</v>
      </c>
      <c r="BC394">
        <v>24.078289999999999</v>
      </c>
      <c r="BD394">
        <v>0</v>
      </c>
      <c r="BE394">
        <v>0</v>
      </c>
      <c r="BF394">
        <v>0.28016619999999998</v>
      </c>
      <c r="BG394">
        <v>23.367789999999999</v>
      </c>
      <c r="BH394">
        <v>0</v>
      </c>
      <c r="BI394">
        <v>0</v>
      </c>
      <c r="BJ394">
        <v>0.28067439999999999</v>
      </c>
      <c r="BK394">
        <v>22.498550000000002</v>
      </c>
      <c r="BL394">
        <v>0</v>
      </c>
      <c r="BM394">
        <v>0</v>
      </c>
      <c r="BN394">
        <v>0.28126990000000002</v>
      </c>
      <c r="BO394">
        <v>22.01624</v>
      </c>
      <c r="BP394">
        <v>0</v>
      </c>
      <c r="BQ394">
        <v>0</v>
      </c>
      <c r="BR394">
        <v>0.28183399999999997</v>
      </c>
      <c r="BS394">
        <v>21.91845</v>
      </c>
      <c r="BT394">
        <v>0</v>
      </c>
      <c r="BU394">
        <v>0</v>
      </c>
      <c r="BV394">
        <v>0.28240349999999997</v>
      </c>
      <c r="BW394">
        <v>22.066299999999998</v>
      </c>
      <c r="BX394">
        <v>0</v>
      </c>
      <c r="BY394">
        <v>0</v>
      </c>
      <c r="BZ394">
        <v>0.28303889999999998</v>
      </c>
      <c r="CA394">
        <v>22.666219999999999</v>
      </c>
      <c r="CB394">
        <v>0</v>
      </c>
      <c r="CC394">
        <v>6.2843160000000004E-36</v>
      </c>
      <c r="CD394">
        <v>0.28347860000000003</v>
      </c>
      <c r="CE394">
        <v>22.761869999999998</v>
      </c>
      <c r="CF394">
        <v>4.1039269999999998E-28</v>
      </c>
      <c r="CG394">
        <v>2.4673930000000001E-25</v>
      </c>
      <c r="CH394">
        <v>0.28384569999999998</v>
      </c>
      <c r="CI394">
        <v>22.595089999999999</v>
      </c>
      <c r="CJ394" s="1">
        <v>2.2629689999999998E-22</v>
      </c>
      <c r="CK394" s="1">
        <v>1.3694330000000001E-19</v>
      </c>
      <c r="CL394">
        <v>0.28427469999999999</v>
      </c>
      <c r="CM394">
        <v>21.960260000000002</v>
      </c>
      <c r="CN394" s="1">
        <v>7.2827E-16</v>
      </c>
      <c r="CO394" s="1">
        <v>5.1695750000000002E-13</v>
      </c>
      <c r="CP394">
        <v>0.28470699999999999</v>
      </c>
      <c r="CQ394">
        <v>21.41724</v>
      </c>
      <c r="CR394" s="1">
        <v>7.0202290000000001E-12</v>
      </c>
      <c r="CS394" s="1">
        <v>5.3726529999999998E-9</v>
      </c>
      <c r="CT394">
        <v>0.2851765</v>
      </c>
      <c r="CU394">
        <v>20.954999999999998</v>
      </c>
      <c r="CV394" s="1">
        <v>7.6313160000000005E-9</v>
      </c>
      <c r="CW394" s="1">
        <v>5.9103370000000004E-6</v>
      </c>
      <c r="CX394">
        <v>0.28615679999999999</v>
      </c>
      <c r="CY394">
        <v>20.5533</v>
      </c>
      <c r="CZ394" s="1">
        <v>1.948558E-6</v>
      </c>
      <c r="DA394" s="1">
        <v>1.542835E-3</v>
      </c>
      <c r="DB394">
        <v>0.28675889999999998</v>
      </c>
      <c r="DC394">
        <v>20.561599999999999</v>
      </c>
      <c r="DD394" s="1">
        <v>1.6754979999999999E-4</v>
      </c>
      <c r="DE394" s="1">
        <v>0.1368817</v>
      </c>
      <c r="DF394">
        <v>0.28732190000000002</v>
      </c>
      <c r="DG394">
        <v>21.116900000000001</v>
      </c>
      <c r="DH394" s="1">
        <v>6.020793E-3</v>
      </c>
      <c r="DI394" s="1">
        <v>5.089086</v>
      </c>
      <c r="DJ394">
        <v>0.2878211</v>
      </c>
      <c r="DK394">
        <v>21.45777</v>
      </c>
      <c r="DL394" s="1">
        <v>0.1040006</v>
      </c>
      <c r="DM394" s="1">
        <v>91.281610000000001</v>
      </c>
      <c r="DN394">
        <v>0.28834850000000001</v>
      </c>
      <c r="DO394">
        <v>21.727820000000001</v>
      </c>
      <c r="DP394" s="1">
        <v>0.96137839999999997</v>
      </c>
      <c r="DQ394">
        <v>877.54420000000005</v>
      </c>
      <c r="DR394">
        <v>0.28887479999999999</v>
      </c>
      <c r="DS394">
        <v>21.14414</v>
      </c>
      <c r="DT394" s="1">
        <v>5.1540609999999996</v>
      </c>
      <c r="DU394">
        <v>4905.9679999999998</v>
      </c>
      <c r="DV394">
        <v>0.28940179999999999</v>
      </c>
      <c r="DW394">
        <v>20.512329999999999</v>
      </c>
      <c r="DX394">
        <v>17.169090000000001</v>
      </c>
      <c r="DY394">
        <v>17069.84</v>
      </c>
      <c r="DZ394">
        <v>0.28991889999999998</v>
      </c>
      <c r="EA394">
        <v>20.170529999999999</v>
      </c>
      <c r="EB394">
        <v>37.615870000000001</v>
      </c>
      <c r="EC394">
        <v>39165.68</v>
      </c>
      <c r="ED394">
        <v>0.29043150000000001</v>
      </c>
      <c r="EE394">
        <v>20.00263</v>
      </c>
      <c r="EF394">
        <v>57.201599999999999</v>
      </c>
      <c r="EG394">
        <v>62498.09</v>
      </c>
      <c r="EH394">
        <v>0.29098980000000002</v>
      </c>
      <c r="EI394">
        <v>20.725290000000001</v>
      </c>
      <c r="EJ394">
        <v>63.334209999999999</v>
      </c>
      <c r="EK394">
        <v>72698.86</v>
      </c>
      <c r="EL394">
        <v>0.29172749999999997</v>
      </c>
      <c r="EM394">
        <v>21.297599999999999</v>
      </c>
      <c r="EN394">
        <v>53.170479999999998</v>
      </c>
      <c r="EO394">
        <v>64377.33</v>
      </c>
      <c r="EP394">
        <v>0.29236509999999999</v>
      </c>
      <c r="EQ394">
        <v>21.546019999999999</v>
      </c>
      <c r="ER394">
        <v>35.243729999999999</v>
      </c>
      <c r="ES394">
        <v>45083.64</v>
      </c>
      <c r="ET394">
        <v>0.29310239999999999</v>
      </c>
      <c r="EU394">
        <v>21.90821</v>
      </c>
      <c r="EV394">
        <v>19.119340000000001</v>
      </c>
      <c r="EW394">
        <v>25872.48</v>
      </c>
      <c r="EX394">
        <v>0.29386210000000001</v>
      </c>
      <c r="EY394">
        <v>21.595770000000002</v>
      </c>
      <c r="EZ394">
        <v>8.7924290000000003</v>
      </c>
      <c r="FA394">
        <v>12582.64</v>
      </c>
      <c r="FB394">
        <v>0.2944814</v>
      </c>
      <c r="FC394">
        <v>20.681920000000002</v>
      </c>
      <c r="FD394">
        <v>3.5574970000000001</v>
      </c>
      <c r="FE394">
        <v>5367.4489999999996</v>
      </c>
      <c r="FF394">
        <v>0.29495130000000003</v>
      </c>
      <c r="FG394">
        <v>20.13618</v>
      </c>
      <c r="FH394">
        <v>1.3243499999999999</v>
      </c>
      <c r="FI394">
        <v>2049.5129999999999</v>
      </c>
      <c r="FJ394">
        <v>0.29532409999999998</v>
      </c>
      <c r="FK394">
        <v>19.968440000000001</v>
      </c>
      <c r="FL394">
        <v>0.47706369999999998</v>
      </c>
      <c r="FM394">
        <v>737.7047</v>
      </c>
      <c r="FN394">
        <v>0.2956606</v>
      </c>
      <c r="FO394">
        <v>20.9223</v>
      </c>
      <c r="FP394">
        <v>0.1846487</v>
      </c>
      <c r="FQ394">
        <v>270.94650000000001</v>
      </c>
      <c r="FR394">
        <v>0.29613400000000001</v>
      </c>
      <c r="FS394">
        <v>21.888719999999999</v>
      </c>
      <c r="FT394">
        <v>9.0615650000000006E-2</v>
      </c>
      <c r="FU394">
        <v>117.78</v>
      </c>
      <c r="FV394">
        <v>0.29683300000000001</v>
      </c>
      <c r="FW394">
        <v>22.66067</v>
      </c>
      <c r="FX394">
        <v>6.224735E-2</v>
      </c>
      <c r="FY394">
        <v>70.610969999999995</v>
      </c>
      <c r="FZ394">
        <v>0.29756690000000002</v>
      </c>
      <c r="GA394">
        <v>23.08972</v>
      </c>
      <c r="GB394">
        <v>5.370817E-2</v>
      </c>
      <c r="GC394">
        <v>55.902099999999997</v>
      </c>
      <c r="GD394">
        <v>0.30291430000000003</v>
      </c>
      <c r="GE394">
        <v>22.638529999999999</v>
      </c>
      <c r="GF394">
        <v>5.0298990000000002E-2</v>
      </c>
      <c r="GG394">
        <v>49.573650000000001</v>
      </c>
      <c r="GH394">
        <v>0.30999670000000001</v>
      </c>
      <c r="GI394">
        <v>21.75881</v>
      </c>
      <c r="GJ394">
        <v>4.7135639999999999E-2</v>
      </c>
      <c r="GK394">
        <v>44.483449999999998</v>
      </c>
      <c r="GL394">
        <v>0.31667859999999998</v>
      </c>
      <c r="GM394">
        <v>21.135940000000002</v>
      </c>
      <c r="GN394" s="1">
        <v>4.3866549999999997E-2</v>
      </c>
      <c r="GO394">
        <v>39.619419999999998</v>
      </c>
      <c r="GP394">
        <v>0.32267960000000001</v>
      </c>
      <c r="GQ394">
        <v>21.075759999999999</v>
      </c>
      <c r="GR394">
        <v>4.0521500000000002E-2</v>
      </c>
      <c r="GS394">
        <v>35.143450000000001</v>
      </c>
      <c r="GT394">
        <v>0.32854430000000001</v>
      </c>
      <c r="GU394">
        <v>22.0062</v>
      </c>
      <c r="GV394" s="1">
        <v>3.7142170000000002E-2</v>
      </c>
      <c r="GW394">
        <v>30.922170000000001</v>
      </c>
      <c r="GX394">
        <v>0.33501140000000001</v>
      </c>
      <c r="GY394">
        <v>22.812580000000001</v>
      </c>
      <c r="GZ394" s="1">
        <v>3.3930759999999997E-2</v>
      </c>
      <c r="HA394">
        <v>27.011759999999999</v>
      </c>
      <c r="HB394">
        <v>0.34199659999999998</v>
      </c>
      <c r="HC394">
        <v>23.360199999999999</v>
      </c>
      <c r="HD394" s="1">
        <v>3.0893469999999999E-2</v>
      </c>
      <c r="HE394">
        <v>23.406189999999999</v>
      </c>
      <c r="HF394">
        <v>0.34904550000000001</v>
      </c>
      <c r="HG394">
        <v>23.545079999999999</v>
      </c>
      <c r="HH394" s="1">
        <v>2.8143540000000002E-2</v>
      </c>
      <c r="HI394">
        <v>20.241350000000001</v>
      </c>
      <c r="HJ394">
        <v>0.35543809999999998</v>
      </c>
      <c r="HK394">
        <v>23.080580000000001</v>
      </c>
      <c r="HL394" s="1">
        <v>2.5603270000000001E-2</v>
      </c>
      <c r="HM394">
        <v>17.496490000000001</v>
      </c>
      <c r="HN394">
        <v>0.36109219999999997</v>
      </c>
      <c r="HO394">
        <v>22.411169999999998</v>
      </c>
      <c r="HP394" s="1">
        <v>2.3259040000000002E-2</v>
      </c>
      <c r="HQ394" s="1">
        <v>15.096909999999999</v>
      </c>
      <c r="HR394">
        <v>0.37216729999999998</v>
      </c>
      <c r="HS394">
        <v>22.164940000000001</v>
      </c>
      <c r="HT394" s="1">
        <v>2.1209180000000001E-2</v>
      </c>
      <c r="HU394">
        <v>12.588150000000001</v>
      </c>
      <c r="HV394">
        <v>0.39009240000000001</v>
      </c>
      <c r="HW394">
        <v>21.948709999999998</v>
      </c>
      <c r="HX394" s="1">
        <v>1.9266289999999998E-2</v>
      </c>
      <c r="HY394" s="1">
        <v>10.760669999999999</v>
      </c>
      <c r="HZ394">
        <v>0.41195609999999999</v>
      </c>
      <c r="IA394">
        <v>22.577539999999999</v>
      </c>
      <c r="IB394" s="1">
        <v>1.7517029999999999E-2</v>
      </c>
      <c r="IC394" s="1">
        <v>9.4367110000000007</v>
      </c>
      <c r="ID394">
        <v>0.43705709999999998</v>
      </c>
      <c r="IE394">
        <v>22.513829999999999</v>
      </c>
      <c r="IF394" s="1">
        <v>1.5913730000000001E-2</v>
      </c>
      <c r="IG394" s="1">
        <v>8.2577390000000008</v>
      </c>
      <c r="IH394">
        <v>0.46617760000000003</v>
      </c>
      <c r="II394">
        <v>22.890789999999999</v>
      </c>
      <c r="IJ394" s="1">
        <v>1.449167E-2</v>
      </c>
      <c r="IK394" s="1">
        <v>7.2303170000000003</v>
      </c>
      <c r="IL394">
        <v>0.50016039999999995</v>
      </c>
      <c r="IM394">
        <v>22.965820000000001</v>
      </c>
      <c r="IN394" s="1">
        <v>1.3207740000000001E-2</v>
      </c>
      <c r="IO394" s="1">
        <v>6.3225930000000004</v>
      </c>
      <c r="IP394">
        <v>0.54154849999999999</v>
      </c>
      <c r="IQ394">
        <v>22.552589999999999</v>
      </c>
      <c r="IR394" s="1">
        <v>1.1997000000000001E-2</v>
      </c>
      <c r="IS394" s="1">
        <v>5.4908049999999999</v>
      </c>
      <c r="IT394">
        <v>0.59287270000000003</v>
      </c>
      <c r="IU394">
        <v>22.072199999999999</v>
      </c>
      <c r="IV394" s="1">
        <v>1.09138E-2</v>
      </c>
      <c r="IW394" s="1">
        <v>4.7549770000000002</v>
      </c>
      <c r="IX394">
        <v>0.65821839999999998</v>
      </c>
      <c r="IY394">
        <v>21.815370000000001</v>
      </c>
      <c r="IZ394" s="1">
        <v>9.9246030000000006E-3</v>
      </c>
      <c r="JA394" s="1">
        <v>4.0959329999999996</v>
      </c>
      <c r="JB394">
        <v>0.74434219999999995</v>
      </c>
      <c r="JC394">
        <v>21.85153</v>
      </c>
      <c r="JD394" s="1">
        <v>8.9869149999999998E-3</v>
      </c>
      <c r="JE394" s="1">
        <v>3.4892639999999999</v>
      </c>
      <c r="JF394">
        <v>0.74980840000000004</v>
      </c>
      <c r="JG394">
        <v>22.492370000000001</v>
      </c>
      <c r="JH394" s="1">
        <v>8.0972949999999991E-3</v>
      </c>
      <c r="JI394" s="1">
        <v>3.1134949999999999</v>
      </c>
      <c r="JJ394">
        <v>0.74811249999999996</v>
      </c>
      <c r="JK394">
        <v>23.517969999999998</v>
      </c>
      <c r="JL394" s="1">
        <v>7.3742829999999997E-3</v>
      </c>
      <c r="JM394" s="1">
        <v>2.8334009999999998</v>
      </c>
      <c r="JN394">
        <v>0.74653659999999999</v>
      </c>
      <c r="JO394">
        <v>24.43235</v>
      </c>
      <c r="JP394" s="1">
        <v>6.7182020000000004E-3</v>
      </c>
      <c r="JQ394" s="1">
        <v>2.5801050000000001</v>
      </c>
      <c r="JR394">
        <v>0.74491779999999996</v>
      </c>
      <c r="JS394">
        <v>25.15372</v>
      </c>
      <c r="JT394" s="1">
        <v>6.1135030000000002E-3</v>
      </c>
      <c r="JU394" s="1">
        <v>2.347321</v>
      </c>
      <c r="JV394">
        <v>0.74351080000000003</v>
      </c>
      <c r="JW394">
        <v>25.254449999999999</v>
      </c>
      <c r="JX394" s="1">
        <v>5.5614619999999997E-3</v>
      </c>
      <c r="JY394" s="1">
        <v>2.1341260000000002</v>
      </c>
      <c r="JZ394">
        <v>0.74195</v>
      </c>
      <c r="KA394">
        <v>24.86355</v>
      </c>
      <c r="KB394" s="1">
        <v>5.0577770000000003E-3</v>
      </c>
      <c r="KC394" s="1">
        <v>1.9405570000000001</v>
      </c>
      <c r="KD394">
        <v>0.74104550000000002</v>
      </c>
      <c r="KE394">
        <v>24.708649999999999</v>
      </c>
      <c r="KF394" s="1">
        <v>4.5951860000000002E-3</v>
      </c>
      <c r="KG394" s="1">
        <v>1.762705</v>
      </c>
      <c r="KH394">
        <v>0.73936650000000004</v>
      </c>
      <c r="KI394">
        <v>24.771799999999999</v>
      </c>
      <c r="KJ394" s="1">
        <v>4.1566629999999997E-3</v>
      </c>
      <c r="KK394" s="1">
        <v>1.5956300000000001</v>
      </c>
      <c r="KL394">
        <v>0.73754969999999997</v>
      </c>
      <c r="KM394">
        <v>25.361270000000001</v>
      </c>
      <c r="KN394" s="1">
        <v>3.7350009999999999E-3</v>
      </c>
      <c r="KO394" s="1">
        <v>1.4358550000000001</v>
      </c>
      <c r="KP394">
        <v>0.73567450000000001</v>
      </c>
      <c r="KQ394">
        <v>25.823689999999999</v>
      </c>
      <c r="KR394" s="1">
        <v>3.3279820000000002E-3</v>
      </c>
      <c r="KS394" s="1">
        <v>1.281604</v>
      </c>
      <c r="KT394">
        <v>0.73350230000000005</v>
      </c>
      <c r="KU394">
        <v>25.82583</v>
      </c>
      <c r="KV394" s="1">
        <v>2.9417100000000002E-3</v>
      </c>
      <c r="KW394" s="1">
        <v>1.135391</v>
      </c>
      <c r="KX394">
        <v>0.73107599999999995</v>
      </c>
      <c r="KY394">
        <v>25.559080000000002</v>
      </c>
      <c r="KZ394" s="1">
        <v>2.5865469999999998E-3</v>
      </c>
      <c r="LA394" s="1">
        <v>1.000721</v>
      </c>
      <c r="LB394">
        <v>0.72831109999999999</v>
      </c>
      <c r="LC394">
        <v>24.949860000000001</v>
      </c>
      <c r="LD394" s="1">
        <v>2.2690919999999999E-3</v>
      </c>
      <c r="LE394" s="1">
        <v>0.88046469999999999</v>
      </c>
      <c r="LF394">
        <v>0.72522160000000002</v>
      </c>
      <c r="LG394">
        <v>24.240469999999998</v>
      </c>
      <c r="LH394" s="1">
        <v>1.9942509999999998E-3</v>
      </c>
      <c r="LI394" s="1">
        <v>0.77629250000000005</v>
      </c>
      <c r="LJ394">
        <v>0.72178520000000002</v>
      </c>
      <c r="LK394">
        <v>23.709969999999998</v>
      </c>
      <c r="LL394" s="1">
        <v>1.759224E-3</v>
      </c>
      <c r="LM394" s="1">
        <v>0.68726180000000003</v>
      </c>
      <c r="LN394">
        <v>0.71839169999999997</v>
      </c>
      <c r="LO394">
        <v>23.549430000000001</v>
      </c>
      <c r="LP394" s="1">
        <v>1.5561570000000001E-3</v>
      </c>
      <c r="LQ394" s="1">
        <v>0.6101664</v>
      </c>
      <c r="LR394">
        <v>0.71486260000000001</v>
      </c>
      <c r="LS394">
        <v>24.2181</v>
      </c>
      <c r="LT394" s="1">
        <v>1.376316E-3</v>
      </c>
      <c r="LU394" s="1">
        <v>0.54198100000000005</v>
      </c>
      <c r="LV394">
        <v>0.71156330000000001</v>
      </c>
      <c r="LW394">
        <v>25.027609999999999</v>
      </c>
      <c r="LX394" s="1">
        <v>1.2127539999999999E-3</v>
      </c>
      <c r="LY394" s="1">
        <v>0.47956900000000002</v>
      </c>
      <c r="LZ394">
        <v>0.70813890000000002</v>
      </c>
      <c r="MA394">
        <v>25.858049999999999</v>
      </c>
      <c r="MB394" s="1">
        <v>1.062131E-3</v>
      </c>
      <c r="MC394" s="1">
        <v>0.42191260000000003</v>
      </c>
      <c r="MD394">
        <v>0.70482009999999995</v>
      </c>
      <c r="ME394">
        <v>26.415929999999999</v>
      </c>
      <c r="MF394" s="1">
        <v>9.2605010000000002E-4</v>
      </c>
      <c r="MG394" s="1">
        <v>0.36940980000000001</v>
      </c>
      <c r="MH394">
        <v>0.70180629999999999</v>
      </c>
      <c r="MI394">
        <v>26.566310000000001</v>
      </c>
      <c r="MJ394" s="1">
        <v>8.0696920000000001E-4</v>
      </c>
      <c r="MK394" s="1">
        <v>0.32301550000000001</v>
      </c>
      <c r="ML394">
        <v>0.698959</v>
      </c>
      <c r="MM394">
        <v>26.14771</v>
      </c>
      <c r="MN394" s="1">
        <v>7.0679599999999999E-4</v>
      </c>
      <c r="MO394" s="1">
        <v>0.28371570000000002</v>
      </c>
      <c r="MP394">
        <v>0.69626200000000005</v>
      </c>
      <c r="MQ394">
        <v>25.88156</v>
      </c>
      <c r="MR394" s="1">
        <v>6.2562299999999996E-4</v>
      </c>
      <c r="MS394" s="1">
        <v>0.25170419999999999</v>
      </c>
      <c r="MT394">
        <v>0.693693</v>
      </c>
      <c r="MU394">
        <v>25.812480000000001</v>
      </c>
      <c r="MV394" s="1">
        <v>5.6149640000000001E-4</v>
      </c>
      <c r="MW394" s="1">
        <v>0.2263386</v>
      </c>
      <c r="MX394">
        <v>0.69134439999999997</v>
      </c>
      <c r="MY394">
        <v>26.21236</v>
      </c>
      <c r="MZ394" s="1">
        <v>5.1041170000000002E-4</v>
      </c>
      <c r="NA394" s="1">
        <v>0.20614759999999999</v>
      </c>
      <c r="NB394">
        <v>0.68897509999999995</v>
      </c>
      <c r="NC394">
        <v>26.861889999999999</v>
      </c>
      <c r="ND394" s="1">
        <v>4.6811239999999999E-4</v>
      </c>
      <c r="NE394" s="1">
        <v>0.18947559999999999</v>
      </c>
      <c r="NF394">
        <v>0.68897509999999995</v>
      </c>
      <c r="NG394">
        <v>26.861889999999999</v>
      </c>
      <c r="NH394" s="1">
        <v>4.6811239999999999E-4</v>
      </c>
      <c r="NI394" s="1">
        <v>0.18947559999999999</v>
      </c>
      <c r="NJ394">
        <v>0.68897509999999995</v>
      </c>
      <c r="NK394">
        <v>26.861889999999999</v>
      </c>
      <c r="NL394" s="1">
        <v>4.6811239999999999E-4</v>
      </c>
      <c r="NM394" s="1">
        <v>0.18947559999999999</v>
      </c>
      <c r="NN394">
        <v>0.68897509999999995</v>
      </c>
      <c r="NO394">
        <v>26.861889999999999</v>
      </c>
      <c r="NP394" s="1">
        <v>4.6811239999999999E-4</v>
      </c>
      <c r="NQ394" s="1">
        <v>0.18947559999999999</v>
      </c>
      <c r="NR394">
        <v>0.68897509999999995</v>
      </c>
      <c r="NS394">
        <v>26.861889999999999</v>
      </c>
      <c r="NT394" s="1">
        <v>4.6811239999999999E-4</v>
      </c>
      <c r="NU394" s="1">
        <v>0.18947559999999999</v>
      </c>
      <c r="NV394">
        <v>0.68897509999999995</v>
      </c>
      <c r="NW394">
        <v>26.861889999999999</v>
      </c>
      <c r="NX394" s="1">
        <v>4.6811239999999999E-4</v>
      </c>
      <c r="NY394" s="1">
        <v>0.18947559999999999</v>
      </c>
      <c r="NZ394">
        <v>0.68897509999999995</v>
      </c>
      <c r="OA394">
        <v>26.861889999999999</v>
      </c>
      <c r="OB394" s="1">
        <v>4.6811239999999999E-4</v>
      </c>
      <c r="OC394" s="1">
        <v>0.18947559999999999</v>
      </c>
      <c r="OD394">
        <v>0.68897509999999995</v>
      </c>
      <c r="OE394">
        <v>26.861889999999999</v>
      </c>
      <c r="OF394" s="1">
        <v>4.6811239999999999E-4</v>
      </c>
      <c r="OG394" s="1">
        <v>0.18947559999999999</v>
      </c>
      <c r="OH394">
        <v>0.68897509999999995</v>
      </c>
      <c r="OI394">
        <v>26.861889999999999</v>
      </c>
      <c r="OJ394" s="1">
        <v>4.6811239999999999E-4</v>
      </c>
      <c r="OK394" s="1">
        <v>0.18947559999999999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0.22340019999999999</v>
      </c>
      <c r="G395">
        <v>20.72073</v>
      </c>
      <c r="H395">
        <v>0</v>
      </c>
      <c r="I395">
        <v>0</v>
      </c>
      <c r="J395">
        <v>0.22330459999999999</v>
      </c>
      <c r="K395">
        <v>21.866790000000002</v>
      </c>
      <c r="L395">
        <v>0</v>
      </c>
      <c r="M395">
        <v>0</v>
      </c>
      <c r="N395">
        <v>0.22318089999999999</v>
      </c>
      <c r="O395">
        <v>22.670249999999999</v>
      </c>
      <c r="P395">
        <v>0</v>
      </c>
      <c r="Q395">
        <v>0</v>
      </c>
      <c r="R395">
        <v>0.22307930000000001</v>
      </c>
      <c r="S395">
        <v>23.17961</v>
      </c>
      <c r="T395">
        <v>0</v>
      </c>
      <c r="U395">
        <v>0</v>
      </c>
      <c r="V395">
        <v>0.22295309999999999</v>
      </c>
      <c r="W395">
        <v>23.643460000000001</v>
      </c>
      <c r="X395">
        <v>0</v>
      </c>
      <c r="Y395">
        <v>0</v>
      </c>
      <c r="Z395">
        <v>0.2228377</v>
      </c>
      <c r="AA395">
        <v>23.295310000000001</v>
      </c>
      <c r="AB395">
        <v>0</v>
      </c>
      <c r="AC395">
        <v>0</v>
      </c>
      <c r="AD395">
        <v>0.2227934</v>
      </c>
      <c r="AE395">
        <v>22.34526</v>
      </c>
      <c r="AF395">
        <v>0</v>
      </c>
      <c r="AG395">
        <v>0</v>
      </c>
      <c r="AH395">
        <v>0.22278229999999999</v>
      </c>
      <c r="AI395">
        <v>21.801380000000002</v>
      </c>
      <c r="AJ395">
        <v>0</v>
      </c>
      <c r="AK395">
        <v>0</v>
      </c>
      <c r="AL395">
        <v>0.22272349999999999</v>
      </c>
      <c r="AM395">
        <v>21.670680000000001</v>
      </c>
      <c r="AN395">
        <v>0</v>
      </c>
      <c r="AO395">
        <v>0</v>
      </c>
      <c r="AP395">
        <v>0.22264339999999999</v>
      </c>
      <c r="AQ395">
        <v>22.673819999999999</v>
      </c>
      <c r="AR395">
        <v>0</v>
      </c>
      <c r="AS395">
        <v>0</v>
      </c>
      <c r="AT395">
        <v>0.2226186</v>
      </c>
      <c r="AU395">
        <v>23.63456</v>
      </c>
      <c r="AV395">
        <v>0</v>
      </c>
      <c r="AW395">
        <v>0</v>
      </c>
      <c r="AX395">
        <v>0.22258059999999999</v>
      </c>
      <c r="AY395">
        <v>24.07526</v>
      </c>
      <c r="AZ395">
        <v>0</v>
      </c>
      <c r="BA395">
        <v>0</v>
      </c>
      <c r="BB395">
        <v>0.22254850000000001</v>
      </c>
      <c r="BC395">
        <v>24.231829999999999</v>
      </c>
      <c r="BD395">
        <v>0</v>
      </c>
      <c r="BE395">
        <v>0</v>
      </c>
      <c r="BF395">
        <v>0.22235969999999999</v>
      </c>
      <c r="BG395">
        <v>23.534520000000001</v>
      </c>
      <c r="BH395">
        <v>0</v>
      </c>
      <c r="BI395">
        <v>0</v>
      </c>
      <c r="BJ395">
        <v>0.22222149999999999</v>
      </c>
      <c r="BK395">
        <v>22.574369999999998</v>
      </c>
      <c r="BL395">
        <v>0</v>
      </c>
      <c r="BM395">
        <v>0</v>
      </c>
      <c r="BN395">
        <v>0.2220925</v>
      </c>
      <c r="BO395">
        <v>21.998149999999999</v>
      </c>
      <c r="BP395">
        <v>0</v>
      </c>
      <c r="BQ395">
        <v>0</v>
      </c>
      <c r="BR395">
        <v>0.22189700000000001</v>
      </c>
      <c r="BS395">
        <v>21.844480000000001</v>
      </c>
      <c r="BT395">
        <v>0</v>
      </c>
      <c r="BU395">
        <v>0</v>
      </c>
      <c r="BV395">
        <v>0.22195200000000001</v>
      </c>
      <c r="BW395">
        <v>21.991379999999999</v>
      </c>
      <c r="BX395">
        <v>0</v>
      </c>
      <c r="BY395">
        <v>0</v>
      </c>
      <c r="BZ395">
        <v>0.2220984</v>
      </c>
      <c r="CA395">
        <v>22.648879999999998</v>
      </c>
      <c r="CB395">
        <v>0</v>
      </c>
      <c r="CC395">
        <v>6.5664109999999999E-37</v>
      </c>
      <c r="CD395">
        <v>0.22213749999999999</v>
      </c>
      <c r="CE395">
        <v>22.808219999999999</v>
      </c>
      <c r="CF395">
        <v>3.593691E-29</v>
      </c>
      <c r="CG395">
        <v>4.1511139999999999E-26</v>
      </c>
      <c r="CH395">
        <v>0.2221051</v>
      </c>
      <c r="CI395">
        <v>22.694279999999999</v>
      </c>
      <c r="CJ395" s="1">
        <v>1.6169030000000001E-23</v>
      </c>
      <c r="CK395" s="1">
        <v>1.8616480000000001E-20</v>
      </c>
      <c r="CL395">
        <v>0.2220887</v>
      </c>
      <c r="CM395">
        <v>22.035769999999999</v>
      </c>
      <c r="CN395" s="1">
        <v>1.02048E-16</v>
      </c>
      <c r="CO395" s="1">
        <v>1.1736960000000001E-13</v>
      </c>
      <c r="CP395">
        <v>0.22207399999999999</v>
      </c>
      <c r="CQ395">
        <v>21.443300000000001</v>
      </c>
      <c r="CR395" s="1">
        <v>1.62855E-12</v>
      </c>
      <c r="CS395" s="1">
        <v>1.588226E-9</v>
      </c>
      <c r="CT395">
        <v>0.2220509</v>
      </c>
      <c r="CU395">
        <v>20.92201</v>
      </c>
      <c r="CV395" s="1">
        <v>2.2807559999999999E-9</v>
      </c>
      <c r="CW395" s="1">
        <v>2.0806160000000001E-6</v>
      </c>
      <c r="CX395">
        <v>0.22239800000000001</v>
      </c>
      <c r="CY395">
        <v>20.4816</v>
      </c>
      <c r="CZ395" s="1">
        <v>6.9675669999999999E-7</v>
      </c>
      <c r="DA395" s="1">
        <v>6.2403139999999996E-4</v>
      </c>
      <c r="DB395">
        <v>0.22252379999999999</v>
      </c>
      <c r="DC395">
        <v>20.44557</v>
      </c>
      <c r="DD395" s="1">
        <v>6.9229149999999994E-5</v>
      </c>
      <c r="DE395" s="1">
        <v>6.2335389999999997E-2</v>
      </c>
      <c r="DF395">
        <v>0.2226032</v>
      </c>
      <c r="DG395">
        <v>21.019839999999999</v>
      </c>
      <c r="DH395" s="1">
        <v>2.8214949999999998E-3</v>
      </c>
      <c r="DI395" s="1">
        <v>2.578592</v>
      </c>
      <c r="DJ395">
        <v>0.2226244</v>
      </c>
      <c r="DK395">
        <v>21.43994</v>
      </c>
      <c r="DL395" s="1">
        <v>5.4669589999999997E-2</v>
      </c>
      <c r="DM395" s="1">
        <v>51.069870000000002</v>
      </c>
      <c r="DN395">
        <v>0.22266349999999999</v>
      </c>
      <c r="DO395">
        <v>21.77948</v>
      </c>
      <c r="DP395" s="1">
        <v>0.56313159999999995</v>
      </c>
      <c r="DQ395">
        <v>539.32209999999998</v>
      </c>
      <c r="DR395">
        <v>0.2226592</v>
      </c>
      <c r="DS395">
        <v>21.224969999999999</v>
      </c>
      <c r="DT395" s="1">
        <v>3.3499639999999999</v>
      </c>
      <c r="DU395">
        <v>3299.9290000000001</v>
      </c>
      <c r="DV395">
        <v>0.22265370000000001</v>
      </c>
      <c r="DW395">
        <v>20.524830000000001</v>
      </c>
      <c r="DX395" s="1">
        <v>12.3559</v>
      </c>
      <c r="DY395">
        <v>12532.06</v>
      </c>
      <c r="DZ395">
        <v>0.22263540000000001</v>
      </c>
      <c r="EA395">
        <v>20.125679999999999</v>
      </c>
      <c r="EB395">
        <v>29.93496</v>
      </c>
      <c r="EC395">
        <v>31310.639999999999</v>
      </c>
      <c r="ED395">
        <v>0.22259129999999999</v>
      </c>
      <c r="EE395">
        <v>19.917470000000002</v>
      </c>
      <c r="EF395">
        <v>50.30106</v>
      </c>
      <c r="EG395">
        <v>54269.02</v>
      </c>
      <c r="EH395">
        <v>0.22255150000000001</v>
      </c>
      <c r="EI395">
        <v>20.61469</v>
      </c>
      <c r="EJ395">
        <v>61.487479999999998</v>
      </c>
      <c r="EK395">
        <v>68402.36</v>
      </c>
      <c r="EL395">
        <v>0.22262889999999999</v>
      </c>
      <c r="EM395">
        <v>21.27711</v>
      </c>
      <c r="EN395">
        <v>57.10257</v>
      </c>
      <c r="EO395">
        <v>65472.23</v>
      </c>
      <c r="EP395">
        <v>0.2225752</v>
      </c>
      <c r="EQ395">
        <v>21.572189999999999</v>
      </c>
      <c r="ER395">
        <v>41.836930000000002</v>
      </c>
      <c r="ES395">
        <v>49398.74</v>
      </c>
      <c r="ET395">
        <v>0.22258059999999999</v>
      </c>
      <c r="EU395">
        <v>21.979959999999998</v>
      </c>
      <c r="EV395">
        <v>25.058330000000002</v>
      </c>
      <c r="EW395">
        <v>30398.94</v>
      </c>
      <c r="EX395">
        <v>0.2225953</v>
      </c>
      <c r="EY395">
        <v>21.735330000000001</v>
      </c>
      <c r="EZ395">
        <v>12.67794</v>
      </c>
      <c r="FA395">
        <v>15755.49</v>
      </c>
      <c r="FB395">
        <v>0.2228474</v>
      </c>
      <c r="FC395">
        <v>20.761780000000002</v>
      </c>
      <c r="FD395">
        <v>5.6008930000000001</v>
      </c>
      <c r="FE395">
        <v>7101.6549999999997</v>
      </c>
      <c r="FF395">
        <v>0.2283202</v>
      </c>
      <c r="FG395">
        <v>20.16639</v>
      </c>
      <c r="FH395">
        <v>2.2309939999999999</v>
      </c>
      <c r="FI395">
        <v>2854.4540000000002</v>
      </c>
      <c r="FJ395">
        <v>0.2345769</v>
      </c>
      <c r="FK395">
        <v>20.000360000000001</v>
      </c>
      <c r="FL395">
        <v>0.82952230000000005</v>
      </c>
      <c r="FM395">
        <v>1053.414</v>
      </c>
      <c r="FN395">
        <v>0.24192900000000001</v>
      </c>
      <c r="FO395">
        <v>21.001629999999999</v>
      </c>
      <c r="FP395">
        <v>0.3071198</v>
      </c>
      <c r="FQ395">
        <v>376.11470000000003</v>
      </c>
      <c r="FR395">
        <v>0.25075439999999999</v>
      </c>
      <c r="FS395">
        <v>22.072099999999999</v>
      </c>
      <c r="FT395">
        <v>0.1294276</v>
      </c>
      <c r="FU395">
        <v>147.83150000000001</v>
      </c>
      <c r="FV395">
        <v>0.26145059999999998</v>
      </c>
      <c r="FW395">
        <v>22.938389999999998</v>
      </c>
      <c r="FX395">
        <v>7.3860560000000006E-2</v>
      </c>
      <c r="FY395">
        <v>76.486050000000006</v>
      </c>
      <c r="FZ395">
        <v>0.27409640000000002</v>
      </c>
      <c r="GA395">
        <v>23.425999999999998</v>
      </c>
      <c r="GB395">
        <v>5.7391490000000003E-2</v>
      </c>
      <c r="GC395">
        <v>54.436019999999999</v>
      </c>
      <c r="GD395">
        <v>0.2891204</v>
      </c>
      <c r="GE395">
        <v>23.00142</v>
      </c>
      <c r="GF395">
        <v>5.214013E-2</v>
      </c>
      <c r="GG395">
        <v>46.129510000000003</v>
      </c>
      <c r="GH395">
        <v>0.30730590000000002</v>
      </c>
      <c r="GI395">
        <v>22.056360000000002</v>
      </c>
      <c r="GJ395">
        <v>4.8889000000000002E-2</v>
      </c>
      <c r="GK395">
        <v>40.535260000000001</v>
      </c>
      <c r="GL395">
        <v>0.32592710000000003</v>
      </c>
      <c r="GM395">
        <v>21.321249999999999</v>
      </c>
      <c r="GN395" s="1">
        <v>4.5400629999999997E-2</v>
      </c>
      <c r="GO395">
        <v>35.333599999999997</v>
      </c>
      <c r="GP395">
        <v>0.34532360000000001</v>
      </c>
      <c r="GQ395">
        <v>21.18261</v>
      </c>
      <c r="GR395" s="1">
        <v>4.1935409999999999E-2</v>
      </c>
      <c r="GS395">
        <v>30.64791</v>
      </c>
      <c r="GT395">
        <v>0.36671609999999999</v>
      </c>
      <c r="GU395">
        <v>22.170860000000001</v>
      </c>
      <c r="GV395" s="1">
        <v>3.8449560000000001E-2</v>
      </c>
      <c r="GW395">
        <v>26.278970000000001</v>
      </c>
      <c r="GX395">
        <v>0.39246449999999999</v>
      </c>
      <c r="GY395">
        <v>23.048089999999998</v>
      </c>
      <c r="GZ395" s="1">
        <v>3.5117120000000002E-2</v>
      </c>
      <c r="HA395">
        <v>22.17916</v>
      </c>
      <c r="HB395">
        <v>0.42407460000000002</v>
      </c>
      <c r="HC395">
        <v>23.677980000000002</v>
      </c>
      <c r="HD395" s="1">
        <v>3.1953059999999998E-2</v>
      </c>
      <c r="HE395">
        <v>18.390180000000001</v>
      </c>
      <c r="HF395">
        <v>0.46111819999999998</v>
      </c>
      <c r="HG395">
        <v>23.858750000000001</v>
      </c>
      <c r="HH395" s="1">
        <v>2.9051480000000001E-2</v>
      </c>
      <c r="HI395">
        <v>14.98943</v>
      </c>
      <c r="HJ395">
        <v>0.50311879999999998</v>
      </c>
      <c r="HK395">
        <v>23.38899</v>
      </c>
      <c r="HL395" s="1">
        <v>2.638656E-2</v>
      </c>
      <c r="HM395">
        <v>11.965960000000001</v>
      </c>
      <c r="HN395">
        <v>0.55395280000000002</v>
      </c>
      <c r="HO395">
        <v>22.455259999999999</v>
      </c>
      <c r="HP395" s="1">
        <v>2.387821E-2</v>
      </c>
      <c r="HQ395" s="1">
        <v>9.4230459999999994</v>
      </c>
      <c r="HR395">
        <v>0.66409700000000005</v>
      </c>
      <c r="HS395">
        <v>22.181260000000002</v>
      </c>
      <c r="HT395" s="1">
        <v>2.1807989999999999E-2</v>
      </c>
      <c r="HU395" s="1">
        <v>7.8037890000000001</v>
      </c>
      <c r="HV395">
        <v>0.70741270000000001</v>
      </c>
      <c r="HW395">
        <v>21.75919</v>
      </c>
      <c r="HX395" s="1">
        <v>1.9581169999999998E-2</v>
      </c>
      <c r="HY395" s="1">
        <v>6.7349319999999997</v>
      </c>
      <c r="HZ395">
        <v>0.70652749999999997</v>
      </c>
      <c r="IA395">
        <v>22.420439999999999</v>
      </c>
      <c r="IB395" s="1">
        <v>1.7803739999999998E-2</v>
      </c>
      <c r="IC395" s="1">
        <v>6.113874</v>
      </c>
      <c r="ID395">
        <v>0.70479460000000005</v>
      </c>
      <c r="IE395">
        <v>22.373380000000001</v>
      </c>
      <c r="IF395" s="1">
        <v>1.6175370000000001E-2</v>
      </c>
      <c r="IG395" s="1">
        <v>5.554513</v>
      </c>
      <c r="IH395">
        <v>0.70266810000000002</v>
      </c>
      <c r="II395">
        <v>22.79194</v>
      </c>
      <c r="IJ395" s="1">
        <v>1.472627E-2</v>
      </c>
      <c r="IK395" s="1">
        <v>5.0610939999999998</v>
      </c>
      <c r="IL395">
        <v>0.70071919999999999</v>
      </c>
      <c r="IM395">
        <v>22.874970000000001</v>
      </c>
      <c r="IN395" s="1">
        <v>1.342407E-2</v>
      </c>
      <c r="IO395" s="1">
        <v>4.6167579999999999</v>
      </c>
      <c r="IP395">
        <v>0.69921650000000002</v>
      </c>
      <c r="IQ395">
        <v>22.468389999999999</v>
      </c>
      <c r="IR395" s="1">
        <v>1.220102E-2</v>
      </c>
      <c r="IS395" s="1">
        <v>4.1976069999999996</v>
      </c>
      <c r="IT395">
        <v>0.69794270000000003</v>
      </c>
      <c r="IU395">
        <v>21.916049999999998</v>
      </c>
      <c r="IV395" s="1">
        <v>1.1097340000000001E-2</v>
      </c>
      <c r="IW395" s="1">
        <v>3.8186979999999999</v>
      </c>
      <c r="IX395">
        <v>0.69776380000000005</v>
      </c>
      <c r="IY395">
        <v>21.63063</v>
      </c>
      <c r="IZ395" s="1">
        <v>1.0097510000000001E-2</v>
      </c>
      <c r="JA395" s="1">
        <v>3.4708580000000002</v>
      </c>
      <c r="JB395">
        <v>0.69810899999999998</v>
      </c>
      <c r="JC395">
        <v>21.649370000000001</v>
      </c>
      <c r="JD395" s="1">
        <v>9.1446530000000009E-3</v>
      </c>
      <c r="JE395" s="1">
        <v>3.1380050000000002</v>
      </c>
      <c r="JF395">
        <v>0.69890620000000003</v>
      </c>
      <c r="JG395">
        <v>22.272020000000001</v>
      </c>
      <c r="JH395" s="1">
        <v>8.1903610000000002E-3</v>
      </c>
      <c r="JI395" s="1">
        <v>2.8058429999999999</v>
      </c>
      <c r="JJ395">
        <v>0.6995422</v>
      </c>
      <c r="JK395">
        <v>23.311699999999998</v>
      </c>
      <c r="JL395" s="1">
        <v>7.4569069999999996E-3</v>
      </c>
      <c r="JM395" s="1">
        <v>2.5500829999999999</v>
      </c>
      <c r="JN395">
        <v>0.70026460000000001</v>
      </c>
      <c r="JO395">
        <v>24.245909999999999</v>
      </c>
      <c r="JP395" s="1">
        <v>6.7941970000000001E-3</v>
      </c>
      <c r="JQ395" s="1">
        <v>2.31982</v>
      </c>
      <c r="JR395">
        <v>0.70090839999999999</v>
      </c>
      <c r="JS395">
        <v>24.972000000000001</v>
      </c>
      <c r="JT395" s="1">
        <v>6.1835420000000002E-3</v>
      </c>
      <c r="JU395" s="1">
        <v>2.1085319999999999</v>
      </c>
      <c r="JV395">
        <v>0.70202580000000003</v>
      </c>
      <c r="JW395">
        <v>25.092220000000001</v>
      </c>
      <c r="JX395" s="1">
        <v>5.6263329999999999E-3</v>
      </c>
      <c r="JY395" s="1">
        <v>1.9155530000000001</v>
      </c>
      <c r="JZ395">
        <v>0.70293709999999998</v>
      </c>
      <c r="KA395">
        <v>24.685849999999999</v>
      </c>
      <c r="KB395" s="1">
        <v>5.1172530000000004E-3</v>
      </c>
      <c r="KC395" s="1">
        <v>1.7398670000000001</v>
      </c>
      <c r="KD395">
        <v>0.70380129999999996</v>
      </c>
      <c r="KE395">
        <v>24.519449999999999</v>
      </c>
      <c r="KF395" s="1">
        <v>4.6505399999999999E-3</v>
      </c>
      <c r="KG395" s="1">
        <v>1.5797829999999999</v>
      </c>
      <c r="KH395">
        <v>0.70415249999999996</v>
      </c>
      <c r="KI395">
        <v>24.582999999999998</v>
      </c>
      <c r="KJ395" s="1">
        <v>4.2092539999999999E-3</v>
      </c>
      <c r="KK395" s="1">
        <v>1.4294579999999999</v>
      </c>
      <c r="KL395">
        <v>0.70428449999999998</v>
      </c>
      <c r="KM395">
        <v>25.18038</v>
      </c>
      <c r="KN395" s="1">
        <v>3.7859949999999999E-3</v>
      </c>
      <c r="KO395" s="1">
        <v>1.2863340000000001</v>
      </c>
      <c r="KP395">
        <v>0.70422479999999998</v>
      </c>
      <c r="KQ395">
        <v>25.685120000000001</v>
      </c>
      <c r="KR395" s="1">
        <v>3.3770750000000002E-3</v>
      </c>
      <c r="KS395" s="1">
        <v>1.1482969999999999</v>
      </c>
      <c r="KT395">
        <v>0.70382909999999999</v>
      </c>
      <c r="KU395">
        <v>25.719750000000001</v>
      </c>
      <c r="KV395" s="1">
        <v>2.9879030000000001E-3</v>
      </c>
      <c r="KW395" s="1">
        <v>1.0173639999999999</v>
      </c>
      <c r="KX395">
        <v>0.70315899999999998</v>
      </c>
      <c r="KY395">
        <v>25.49025</v>
      </c>
      <c r="KZ395" s="1">
        <v>2.6286030000000002E-3</v>
      </c>
      <c r="LA395" s="1">
        <v>0.89648530000000004</v>
      </c>
      <c r="LB395">
        <v>0.70206020000000002</v>
      </c>
      <c r="LC395">
        <v>24.885210000000001</v>
      </c>
      <c r="LD395" s="1">
        <v>2.3061259999999999E-3</v>
      </c>
      <c r="LE395" s="1">
        <v>0.78823469999999995</v>
      </c>
      <c r="LF395">
        <v>0.70068039999999998</v>
      </c>
      <c r="LG395">
        <v>24.169689999999999</v>
      </c>
      <c r="LH395" s="1">
        <v>2.0259700000000002E-3</v>
      </c>
      <c r="LI395" s="1">
        <v>0.69415459999999995</v>
      </c>
      <c r="LJ395">
        <v>0.69910899999999998</v>
      </c>
      <c r="LK395">
        <v>23.610150000000001</v>
      </c>
      <c r="LL395" s="1">
        <v>1.786309E-3</v>
      </c>
      <c r="LM395" s="1">
        <v>0.61364350000000001</v>
      </c>
      <c r="LN395">
        <v>0.69750020000000001</v>
      </c>
      <c r="LO395">
        <v>23.42952</v>
      </c>
      <c r="LP395" s="1">
        <v>1.5797910000000001E-3</v>
      </c>
      <c r="LQ395" s="1">
        <v>0.54423440000000001</v>
      </c>
      <c r="LR395">
        <v>0.69567909999999999</v>
      </c>
      <c r="LS395">
        <v>24.08681</v>
      </c>
      <c r="LT395" s="1">
        <v>1.397623E-3</v>
      </c>
      <c r="LU395" s="1">
        <v>0.48314449999999998</v>
      </c>
      <c r="LV395">
        <v>0.69415689999999997</v>
      </c>
      <c r="LW395">
        <v>24.906199999999998</v>
      </c>
      <c r="LX395" s="1">
        <v>1.2323049999999999E-3</v>
      </c>
      <c r="LY395" s="1">
        <v>0.42733559999999998</v>
      </c>
      <c r="LZ395">
        <v>0.69234810000000002</v>
      </c>
      <c r="MA395">
        <v>25.752859999999998</v>
      </c>
      <c r="MB395" s="1">
        <v>1.0801719999999999E-3</v>
      </c>
      <c r="MC395" s="1">
        <v>0.37598809999999999</v>
      </c>
      <c r="MD395">
        <v>0.69062670000000004</v>
      </c>
      <c r="ME395">
        <v>26.309799999999999</v>
      </c>
      <c r="MF395" s="1">
        <v>9.4235930000000003E-4</v>
      </c>
      <c r="MG395" s="1">
        <v>0.32914349999999998</v>
      </c>
      <c r="MH395">
        <v>0.68910179999999999</v>
      </c>
      <c r="MI395">
        <v>26.468779999999999</v>
      </c>
      <c r="MJ395" s="1">
        <v>8.2110370000000002E-4</v>
      </c>
      <c r="MK395" s="1">
        <v>0.28760210000000003</v>
      </c>
      <c r="ML395">
        <v>0.68769539999999996</v>
      </c>
      <c r="MM395">
        <v>26.041429999999998</v>
      </c>
      <c r="MN395" s="1">
        <v>7.185243E-4</v>
      </c>
      <c r="MO395" s="1">
        <v>0.2522607</v>
      </c>
      <c r="MP395">
        <v>0.68631730000000002</v>
      </c>
      <c r="MQ395">
        <v>25.760570000000001</v>
      </c>
      <c r="MR395" s="1">
        <v>6.3497580000000003E-4</v>
      </c>
      <c r="MS395" s="1">
        <v>0.2233504</v>
      </c>
      <c r="MT395">
        <v>0.68500479999999997</v>
      </c>
      <c r="MU395">
        <v>25.689229999999998</v>
      </c>
      <c r="MV395" s="1">
        <v>5.6888999999999996E-4</v>
      </c>
      <c r="MW395" s="1">
        <v>0.20042550000000001</v>
      </c>
      <c r="MX395">
        <v>0.68360449999999995</v>
      </c>
      <c r="MY395">
        <v>26.092870000000001</v>
      </c>
      <c r="MZ395" s="1">
        <v>5.1623789999999999E-4</v>
      </c>
      <c r="NA395" s="1">
        <v>0.1821893</v>
      </c>
      <c r="NB395">
        <v>0.68236629999999998</v>
      </c>
      <c r="NC395">
        <v>26.754580000000001</v>
      </c>
      <c r="ND395" s="1">
        <v>4.7305220000000002E-4</v>
      </c>
      <c r="NE395" s="1">
        <v>0.16724459999999999</v>
      </c>
      <c r="NF395">
        <v>0.68236629999999998</v>
      </c>
      <c r="NG395">
        <v>26.754580000000001</v>
      </c>
      <c r="NH395" s="1">
        <v>4.7305220000000002E-4</v>
      </c>
      <c r="NI395" s="1">
        <v>0.16724459999999999</v>
      </c>
      <c r="NJ395">
        <v>0.68236629999999998</v>
      </c>
      <c r="NK395">
        <v>26.754580000000001</v>
      </c>
      <c r="NL395" s="1">
        <v>4.7305220000000002E-4</v>
      </c>
      <c r="NM395" s="1">
        <v>0.16724459999999999</v>
      </c>
      <c r="NN395">
        <v>0.68236629999999998</v>
      </c>
      <c r="NO395">
        <v>26.754580000000001</v>
      </c>
      <c r="NP395" s="1">
        <v>4.7305220000000002E-4</v>
      </c>
      <c r="NQ395" s="1">
        <v>0.16724459999999999</v>
      </c>
      <c r="NR395">
        <v>0.68236629999999998</v>
      </c>
      <c r="NS395">
        <v>26.754580000000001</v>
      </c>
      <c r="NT395" s="1">
        <v>4.7305220000000002E-4</v>
      </c>
      <c r="NU395" s="1">
        <v>0.16724459999999999</v>
      </c>
      <c r="NV395">
        <v>0.68236629999999998</v>
      </c>
      <c r="NW395">
        <v>26.754580000000001</v>
      </c>
      <c r="NX395" s="1">
        <v>4.7305220000000002E-4</v>
      </c>
      <c r="NY395" s="1">
        <v>0.16724459999999999</v>
      </c>
      <c r="NZ395">
        <v>0.68236629999999998</v>
      </c>
      <c r="OA395">
        <v>26.754580000000001</v>
      </c>
      <c r="OB395" s="1">
        <v>4.7305220000000002E-4</v>
      </c>
      <c r="OC395" s="1">
        <v>0.16724459999999999</v>
      </c>
      <c r="OD395">
        <v>0.68236629999999998</v>
      </c>
      <c r="OE395">
        <v>26.754580000000001</v>
      </c>
      <c r="OF395" s="1">
        <v>4.7305220000000002E-4</v>
      </c>
      <c r="OG395" s="1">
        <v>0.16724459999999999</v>
      </c>
      <c r="OH395">
        <v>0.68236629999999998</v>
      </c>
      <c r="OI395">
        <v>26.754580000000001</v>
      </c>
      <c r="OJ395" s="1">
        <v>4.7305220000000002E-4</v>
      </c>
      <c r="OK395" s="1">
        <v>0.16724459999999999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0.24966250000000001</v>
      </c>
      <c r="G396">
        <v>20.667629999999999</v>
      </c>
      <c r="H396">
        <v>0</v>
      </c>
      <c r="I396">
        <v>0</v>
      </c>
      <c r="J396">
        <v>0.24947340000000001</v>
      </c>
      <c r="K396">
        <v>21.822179999999999</v>
      </c>
      <c r="L396">
        <v>0</v>
      </c>
      <c r="M396">
        <v>0</v>
      </c>
      <c r="N396">
        <v>0.2492202</v>
      </c>
      <c r="O396">
        <v>22.681360000000002</v>
      </c>
      <c r="P396">
        <v>0</v>
      </c>
      <c r="Q396">
        <v>0</v>
      </c>
      <c r="R396">
        <v>0.24901010000000001</v>
      </c>
      <c r="S396">
        <v>23.221450000000001</v>
      </c>
      <c r="T396">
        <v>0</v>
      </c>
      <c r="U396">
        <v>0</v>
      </c>
      <c r="V396">
        <v>0.24872859999999999</v>
      </c>
      <c r="W396">
        <v>23.705690000000001</v>
      </c>
      <c r="X396">
        <v>0</v>
      </c>
      <c r="Y396">
        <v>0</v>
      </c>
      <c r="Z396">
        <v>0.24847449999999999</v>
      </c>
      <c r="AA396">
        <v>23.37528</v>
      </c>
      <c r="AB396">
        <v>0</v>
      </c>
      <c r="AC396">
        <v>0</v>
      </c>
      <c r="AD396">
        <v>0.24833440000000001</v>
      </c>
      <c r="AE396">
        <v>22.386839999999999</v>
      </c>
      <c r="AF396">
        <v>0</v>
      </c>
      <c r="AG396">
        <v>0</v>
      </c>
      <c r="AH396">
        <v>0.24817839999999999</v>
      </c>
      <c r="AI396">
        <v>21.78773</v>
      </c>
      <c r="AJ396">
        <v>0</v>
      </c>
      <c r="AK396">
        <v>0</v>
      </c>
      <c r="AL396">
        <v>0.2479606</v>
      </c>
      <c r="AM396">
        <v>21.615580000000001</v>
      </c>
      <c r="AN396">
        <v>0</v>
      </c>
      <c r="AO396">
        <v>0</v>
      </c>
      <c r="AP396">
        <v>0.24772730000000001</v>
      </c>
      <c r="AQ396">
        <v>22.61449</v>
      </c>
      <c r="AR396">
        <v>0</v>
      </c>
      <c r="AS396">
        <v>0</v>
      </c>
      <c r="AT396">
        <v>0.24750620000000001</v>
      </c>
      <c r="AU396">
        <v>23.63381</v>
      </c>
      <c r="AV396">
        <v>0</v>
      </c>
      <c r="AW396">
        <v>0</v>
      </c>
      <c r="AX396">
        <v>0.24727759999999999</v>
      </c>
      <c r="AY396">
        <v>24.13382</v>
      </c>
      <c r="AZ396">
        <v>0</v>
      </c>
      <c r="BA396">
        <v>0</v>
      </c>
      <c r="BB396">
        <v>0.2470427</v>
      </c>
      <c r="BC396">
        <v>24.320170000000001</v>
      </c>
      <c r="BD396">
        <v>0</v>
      </c>
      <c r="BE396">
        <v>0</v>
      </c>
      <c r="BF396">
        <v>0.2468108</v>
      </c>
      <c r="BG396">
        <v>23.634720000000002</v>
      </c>
      <c r="BH396">
        <v>0</v>
      </c>
      <c r="BI396">
        <v>0</v>
      </c>
      <c r="BJ396">
        <v>0.2465446</v>
      </c>
      <c r="BK396">
        <v>22.625170000000001</v>
      </c>
      <c r="BL396">
        <v>0</v>
      </c>
      <c r="BM396">
        <v>0</v>
      </c>
      <c r="BN396">
        <v>0.2461236</v>
      </c>
      <c r="BO396">
        <v>21.986280000000001</v>
      </c>
      <c r="BP396">
        <v>0</v>
      </c>
      <c r="BQ396">
        <v>0</v>
      </c>
      <c r="BR396">
        <v>0.24568960000000001</v>
      </c>
      <c r="BS396">
        <v>21.791979999999999</v>
      </c>
      <c r="BT396">
        <v>0</v>
      </c>
      <c r="BU396">
        <v>0</v>
      </c>
      <c r="BV396">
        <v>0.24543789999999999</v>
      </c>
      <c r="BW396">
        <v>21.93299</v>
      </c>
      <c r="BX396">
        <v>0</v>
      </c>
      <c r="BY396">
        <v>0</v>
      </c>
      <c r="BZ396">
        <v>0.245337</v>
      </c>
      <c r="CA396">
        <v>22.621490000000001</v>
      </c>
      <c r="CB396">
        <v>0</v>
      </c>
      <c r="CC396">
        <v>5.0153819999999999E-38</v>
      </c>
      <c r="CD396">
        <v>0.24513799999999999</v>
      </c>
      <c r="CE396">
        <v>22.827719999999999</v>
      </c>
      <c r="CF396">
        <v>7.0891610000000005E-30</v>
      </c>
      <c r="CG396">
        <v>6.0560320000000001E-27</v>
      </c>
      <c r="CH396">
        <v>0.2448717</v>
      </c>
      <c r="CI396">
        <v>22.74269</v>
      </c>
      <c r="CJ396" s="1">
        <v>2.7289760000000001E-24</v>
      </c>
      <c r="CK396" s="1">
        <v>2.3219139999999999E-21</v>
      </c>
      <c r="CL396">
        <v>0.24458530000000001</v>
      </c>
      <c r="CM396">
        <v>22.078600000000002</v>
      </c>
      <c r="CN396" s="1">
        <v>3.167629E-17</v>
      </c>
      <c r="CO396" s="1">
        <v>2.4845709999999999E-14</v>
      </c>
      <c r="CP396">
        <v>0.24431030000000001</v>
      </c>
      <c r="CQ396">
        <v>21.45487</v>
      </c>
      <c r="CR396" s="1">
        <v>6.464669E-13</v>
      </c>
      <c r="CS396" s="1">
        <v>4.5100170000000002E-10</v>
      </c>
      <c r="CT396">
        <v>0.2440116</v>
      </c>
      <c r="CU396">
        <v>20.89527</v>
      </c>
      <c r="CV396" s="1">
        <v>1.011839E-9</v>
      </c>
      <c r="CW396" s="1">
        <v>6.9713989999999996E-7</v>
      </c>
      <c r="CX396">
        <v>0.2440551</v>
      </c>
      <c r="CY396">
        <v>20.42876</v>
      </c>
      <c r="CZ396" s="1">
        <v>3.412198E-7</v>
      </c>
      <c r="DA396" s="1">
        <v>2.367387E-4</v>
      </c>
      <c r="DB396">
        <v>0.24392240000000001</v>
      </c>
      <c r="DC396">
        <v>20.366440000000001</v>
      </c>
      <c r="DD396" s="1">
        <v>3.7118159999999997E-5</v>
      </c>
      <c r="DE396" s="1">
        <v>2.618258E-2</v>
      </c>
      <c r="DF396">
        <v>0.24376439999999999</v>
      </c>
      <c r="DG396">
        <v>20.94885</v>
      </c>
      <c r="DH396" s="1">
        <v>1.646967E-3</v>
      </c>
      <c r="DI396" s="1">
        <v>1.183327</v>
      </c>
      <c r="DJ396">
        <v>0.24352779999999999</v>
      </c>
      <c r="DK396">
        <v>21.419630000000002</v>
      </c>
      <c r="DL396" s="1">
        <v>3.4597070000000001E-2</v>
      </c>
      <c r="DM396" s="1">
        <v>25.375229999999998</v>
      </c>
      <c r="DN396">
        <v>0.24328060000000001</v>
      </c>
      <c r="DO396">
        <v>21.797529999999998</v>
      </c>
      <c r="DP396" s="1">
        <v>0.38507940000000002</v>
      </c>
      <c r="DQ396">
        <v>288.22570000000002</v>
      </c>
      <c r="DR396">
        <v>0.24299390000000001</v>
      </c>
      <c r="DS396">
        <v>21.265029999999999</v>
      </c>
      <c r="DT396" s="1">
        <v>2.469017</v>
      </c>
      <c r="DU396">
        <v>1886.9559999999999</v>
      </c>
      <c r="DV396">
        <v>0.2427108</v>
      </c>
      <c r="DW396">
        <v>20.527439999999999</v>
      </c>
      <c r="DX396" s="1">
        <v>9.7935029999999994</v>
      </c>
      <c r="DY396">
        <v>7633.924</v>
      </c>
      <c r="DZ396">
        <v>0.24238850000000001</v>
      </c>
      <c r="EA396">
        <v>20.091149999999999</v>
      </c>
      <c r="EB396">
        <v>25.45777</v>
      </c>
      <c r="EC396">
        <v>20237.41</v>
      </c>
      <c r="ED396">
        <v>0.2420341</v>
      </c>
      <c r="EE396">
        <v>19.859390000000001</v>
      </c>
      <c r="EF396">
        <v>45.771230000000003</v>
      </c>
      <c r="EG396">
        <v>37064.480000000003</v>
      </c>
      <c r="EH396">
        <v>0.2417096</v>
      </c>
      <c r="EI396">
        <v>20.539390000000001</v>
      </c>
      <c r="EJ396">
        <v>59.68544</v>
      </c>
      <c r="EK396">
        <v>49171.86</v>
      </c>
      <c r="EL396">
        <v>0.2414278</v>
      </c>
      <c r="EM396">
        <v>21.270569999999999</v>
      </c>
      <c r="EN396">
        <v>58.976480000000002</v>
      </c>
      <c r="EO396">
        <v>49198.16</v>
      </c>
      <c r="EP396">
        <v>0.24097450000000001</v>
      </c>
      <c r="EQ396">
        <v>21.598520000000001</v>
      </c>
      <c r="ER396">
        <v>45.764110000000002</v>
      </c>
      <c r="ES396">
        <v>38498.32</v>
      </c>
      <c r="ET396">
        <v>0.24059469999999999</v>
      </c>
      <c r="EU396">
        <v>22.029730000000001</v>
      </c>
      <c r="EV396">
        <v>28.877140000000001</v>
      </c>
      <c r="EW396">
        <v>24433.67</v>
      </c>
      <c r="EX396">
        <v>0.24021670000000001</v>
      </c>
      <c r="EY396">
        <v>21.821459999999998</v>
      </c>
      <c r="EZ396">
        <v>15.29766</v>
      </c>
      <c r="FA396">
        <v>12985.45</v>
      </c>
      <c r="FB396">
        <v>0.23978240000000001</v>
      </c>
      <c r="FC396">
        <v>20.814360000000001</v>
      </c>
      <c r="FD396">
        <v>7.0214410000000003</v>
      </c>
      <c r="FE396">
        <v>5964.1710000000003</v>
      </c>
      <c r="FF396">
        <v>0.23913129999999999</v>
      </c>
      <c r="FG396">
        <v>20.167339999999999</v>
      </c>
      <c r="FH396">
        <v>2.8943409999999998</v>
      </c>
      <c r="FI396">
        <v>2454.6709999999998</v>
      </c>
      <c r="FJ396">
        <v>0.24269569999999999</v>
      </c>
      <c r="FK396">
        <v>19.997509999999998</v>
      </c>
      <c r="FL396">
        <v>1.101575</v>
      </c>
      <c r="FM396">
        <v>922.30970000000002</v>
      </c>
      <c r="FN396">
        <v>0.25055240000000001</v>
      </c>
      <c r="FO396">
        <v>21.012149999999998</v>
      </c>
      <c r="FP396">
        <v>0.40539140000000001</v>
      </c>
      <c r="FQ396">
        <v>329.97500000000002</v>
      </c>
      <c r="FR396">
        <v>0.26008009999999998</v>
      </c>
      <c r="FS396">
        <v>22.14263</v>
      </c>
      <c r="FT396">
        <v>0.16167200000000001</v>
      </c>
      <c r="FU396">
        <v>125.9469</v>
      </c>
      <c r="FV396">
        <v>0.27194200000000002</v>
      </c>
      <c r="FW396">
        <v>23.063970000000001</v>
      </c>
      <c r="FX396">
        <v>8.3849409999999999E-2</v>
      </c>
      <c r="FY396">
        <v>61.315750000000001</v>
      </c>
      <c r="FZ396">
        <v>0.2859853</v>
      </c>
      <c r="GA396">
        <v>23.589849999999998</v>
      </c>
      <c r="GB396">
        <v>6.0649540000000002E-2</v>
      </c>
      <c r="GC396">
        <v>41.551789999999997</v>
      </c>
      <c r="GD396">
        <v>0.30309160000000002</v>
      </c>
      <c r="GE396">
        <v>23.180499999999999</v>
      </c>
      <c r="GF396">
        <v>5.3685280000000002E-2</v>
      </c>
      <c r="GG396">
        <v>34.637720000000002</v>
      </c>
      <c r="GH396">
        <v>0.32412400000000002</v>
      </c>
      <c r="GI396">
        <v>22.201879999999999</v>
      </c>
      <c r="GJ396">
        <v>5.0201379999999997E-2</v>
      </c>
      <c r="GK396">
        <v>30.488209999999999</v>
      </c>
      <c r="GL396">
        <v>0.34680179999999999</v>
      </c>
      <c r="GM396">
        <v>21.420770000000001</v>
      </c>
      <c r="GN396">
        <v>4.6601789999999997E-2</v>
      </c>
      <c r="GO396">
        <v>26.627230000000001</v>
      </c>
      <c r="GP396">
        <v>0.37145309999999998</v>
      </c>
      <c r="GQ396">
        <v>21.226939999999999</v>
      </c>
      <c r="GR396" s="1">
        <v>4.3053519999999998E-2</v>
      </c>
      <c r="GS396">
        <v>23.118839999999999</v>
      </c>
      <c r="GT396">
        <v>0.40056950000000002</v>
      </c>
      <c r="GU396">
        <v>22.236529999999998</v>
      </c>
      <c r="GV396" s="1">
        <v>3.9511600000000001E-2</v>
      </c>
      <c r="GW396">
        <v>19.796009999999999</v>
      </c>
      <c r="GX396">
        <v>0.43935360000000001</v>
      </c>
      <c r="GY396">
        <v>23.096900000000002</v>
      </c>
      <c r="GZ396" s="1">
        <v>3.605792E-2</v>
      </c>
      <c r="HA396">
        <v>16.94875</v>
      </c>
      <c r="HB396">
        <v>0.4917667</v>
      </c>
      <c r="HC396">
        <v>23.791119999999999</v>
      </c>
      <c r="HD396" s="1">
        <v>3.2824819999999998E-2</v>
      </c>
      <c r="HE396">
        <v>14.63114</v>
      </c>
      <c r="HF396">
        <v>0.56639989999999996</v>
      </c>
      <c r="HG396">
        <v>23.983080000000001</v>
      </c>
      <c r="HH396" s="1">
        <v>2.9833470000000001E-2</v>
      </c>
      <c r="HI396">
        <v>12.48926</v>
      </c>
      <c r="HJ396">
        <v>0.68119010000000002</v>
      </c>
      <c r="HK396">
        <v>23.52139</v>
      </c>
      <c r="HL396" s="1">
        <v>2.7091170000000001E-2</v>
      </c>
      <c r="HM396">
        <v>10.524290000000001</v>
      </c>
      <c r="HN396">
        <v>0.82471669999999997</v>
      </c>
      <c r="HO396">
        <v>22.409269999999999</v>
      </c>
      <c r="HP396" s="1">
        <v>2.4329960000000001E-2</v>
      </c>
      <c r="HQ396" s="1">
        <v>8.7692160000000001</v>
      </c>
      <c r="HR396">
        <v>0.8227409</v>
      </c>
      <c r="HS396">
        <v>22.059460000000001</v>
      </c>
      <c r="HT396" s="1">
        <v>2.221302E-2</v>
      </c>
      <c r="HU396" s="1">
        <v>7.9732279999999998</v>
      </c>
      <c r="HV396">
        <v>0.82190980000000002</v>
      </c>
      <c r="HW396">
        <v>21.60087</v>
      </c>
      <c r="HX396" s="1">
        <v>1.9811579999999999E-2</v>
      </c>
      <c r="HY396" s="1">
        <v>7.0989820000000003</v>
      </c>
      <c r="HZ396">
        <v>0.8200906</v>
      </c>
      <c r="IA396">
        <v>22.27345</v>
      </c>
      <c r="IB396" s="1">
        <v>1.8005790000000001E-2</v>
      </c>
      <c r="IC396" s="1">
        <v>6.4376600000000002</v>
      </c>
      <c r="ID396">
        <v>0.8172526</v>
      </c>
      <c r="IE396">
        <v>22.252359999999999</v>
      </c>
      <c r="IF396" s="1">
        <v>1.635816E-2</v>
      </c>
      <c r="IG396" s="1">
        <v>5.846749</v>
      </c>
      <c r="IH396">
        <v>0.81387679999999996</v>
      </c>
      <c r="II396">
        <v>22.68806</v>
      </c>
      <c r="IJ396" s="1">
        <v>1.4888230000000001E-2</v>
      </c>
      <c r="IK396" s="1">
        <v>5.3242050000000001</v>
      </c>
      <c r="IL396">
        <v>0.81090280000000003</v>
      </c>
      <c r="IM396">
        <v>22.78633</v>
      </c>
      <c r="IN396" s="1">
        <v>1.357274E-2</v>
      </c>
      <c r="IO396" s="1">
        <v>4.8542810000000003</v>
      </c>
      <c r="IP396">
        <v>0.80865399999999998</v>
      </c>
      <c r="IQ396">
        <v>22.386900000000001</v>
      </c>
      <c r="IR396" s="1">
        <v>1.234185E-2</v>
      </c>
      <c r="IS396" s="1">
        <v>4.4123270000000003</v>
      </c>
      <c r="IT396">
        <v>0.80652579999999996</v>
      </c>
      <c r="IU396">
        <v>21.781179999999999</v>
      </c>
      <c r="IV396" s="1">
        <v>1.1224309999999999E-2</v>
      </c>
      <c r="IW396" s="1">
        <v>4.009995</v>
      </c>
      <c r="IX396">
        <v>0.80606540000000004</v>
      </c>
      <c r="IY396">
        <v>21.45814</v>
      </c>
      <c r="IZ396" s="1">
        <v>1.0217189999999999E-2</v>
      </c>
      <c r="JA396" s="1">
        <v>3.640692</v>
      </c>
      <c r="JB396">
        <v>0.80596069999999997</v>
      </c>
      <c r="JC396">
        <v>21.4786</v>
      </c>
      <c r="JD396" s="1">
        <v>9.2573129999999997E-3</v>
      </c>
      <c r="JE396" s="1">
        <v>3.292872</v>
      </c>
      <c r="JF396">
        <v>0.80582880000000001</v>
      </c>
      <c r="JG396">
        <v>22.101959999999998</v>
      </c>
      <c r="JH396" s="1">
        <v>8.2902270000000007E-3</v>
      </c>
      <c r="JI396" s="1">
        <v>2.9442029999999999</v>
      </c>
      <c r="JJ396">
        <v>0.80567540000000004</v>
      </c>
      <c r="JK396">
        <v>23.15475</v>
      </c>
      <c r="JL396" s="1">
        <v>7.5445030000000001E-3</v>
      </c>
      <c r="JM396" s="1">
        <v>2.67448</v>
      </c>
      <c r="JN396">
        <v>0.80575260000000004</v>
      </c>
      <c r="JO396">
        <v>24.111080000000001</v>
      </c>
      <c r="JP396" s="1">
        <v>6.8740320000000004E-3</v>
      </c>
      <c r="JQ396" s="1">
        <v>2.432887</v>
      </c>
      <c r="JR396">
        <v>0.80579190000000001</v>
      </c>
      <c r="JS396">
        <v>24.840779999999999</v>
      </c>
      <c r="JT396" s="1">
        <v>6.2569059999999996E-3</v>
      </c>
      <c r="JU396" s="1">
        <v>2.2115279999999999</v>
      </c>
      <c r="JV396">
        <v>0.80590919999999999</v>
      </c>
      <c r="JW396">
        <v>24.971979999999999</v>
      </c>
      <c r="JX396" s="1">
        <v>5.6925589999999998E-3</v>
      </c>
      <c r="JY396" s="1">
        <v>2.0095749999999999</v>
      </c>
      <c r="JZ396">
        <v>0.8061855</v>
      </c>
      <c r="KA396">
        <v>24.552119999999999</v>
      </c>
      <c r="KB396" s="1">
        <v>5.177671E-3</v>
      </c>
      <c r="KC396" s="1">
        <v>1.8249280000000001</v>
      </c>
      <c r="KD396">
        <v>0.80608440000000003</v>
      </c>
      <c r="KE396">
        <v>24.35764</v>
      </c>
      <c r="KF396" s="1">
        <v>4.705351E-3</v>
      </c>
      <c r="KG396" s="1">
        <v>1.6570119999999999</v>
      </c>
      <c r="KH396">
        <v>0.80572969999999999</v>
      </c>
      <c r="KI396">
        <v>24.414480000000001</v>
      </c>
      <c r="KJ396" s="1">
        <v>4.2602889999999996E-3</v>
      </c>
      <c r="KK396" s="1">
        <v>1.49956</v>
      </c>
      <c r="KL396">
        <v>0.80514439999999998</v>
      </c>
      <c r="KM396">
        <v>25.021460000000001</v>
      </c>
      <c r="KN396" s="1">
        <v>3.8347849999999998E-3</v>
      </c>
      <c r="KO396" s="1">
        <v>1.350274</v>
      </c>
      <c r="KP396">
        <v>0.80443980000000004</v>
      </c>
      <c r="KQ396">
        <v>25.562670000000001</v>
      </c>
      <c r="KR396" s="1">
        <v>3.4236610000000002E-3</v>
      </c>
      <c r="KS396" s="1">
        <v>1.206321</v>
      </c>
      <c r="KT396">
        <v>0.80332199999999998</v>
      </c>
      <c r="KU396">
        <v>25.642479999999999</v>
      </c>
      <c r="KV396" s="1">
        <v>3.0315300000000002E-3</v>
      </c>
      <c r="KW396" s="1">
        <v>1.0695760000000001</v>
      </c>
      <c r="KX396">
        <v>0.80184290000000003</v>
      </c>
      <c r="KY396">
        <v>25.445599999999999</v>
      </c>
      <c r="KZ396" s="1">
        <v>2.6680850000000002E-3</v>
      </c>
      <c r="LA396" s="1">
        <v>0.94286950000000003</v>
      </c>
      <c r="LB396">
        <v>0.80000879999999996</v>
      </c>
      <c r="LC396">
        <v>24.84526</v>
      </c>
      <c r="LD396" s="1">
        <v>2.3409799999999999E-3</v>
      </c>
      <c r="LE396" s="1">
        <v>0.82900039999999997</v>
      </c>
      <c r="LF396">
        <v>0.797933</v>
      </c>
      <c r="LG396">
        <v>24.125430000000001</v>
      </c>
      <c r="LH396" s="1">
        <v>2.0559469999999998E-3</v>
      </c>
      <c r="LI396" s="1">
        <v>0.72965210000000003</v>
      </c>
      <c r="LJ396">
        <v>0.79581729999999995</v>
      </c>
      <c r="LK396">
        <v>23.53473</v>
      </c>
      <c r="LL396" s="1">
        <v>1.812077E-3</v>
      </c>
      <c r="LM396" s="1">
        <v>0.64444109999999999</v>
      </c>
      <c r="LN396">
        <v>0.79342570000000001</v>
      </c>
      <c r="LO396">
        <v>23.338270000000001</v>
      </c>
      <c r="LP396" s="1">
        <v>1.602142E-3</v>
      </c>
      <c r="LQ396" s="1">
        <v>0.57126569999999999</v>
      </c>
      <c r="LR396">
        <v>0.79073709999999997</v>
      </c>
      <c r="LS396">
        <v>23.98376</v>
      </c>
      <c r="LT396" s="1">
        <v>1.4175710000000001E-3</v>
      </c>
      <c r="LU396" s="1">
        <v>0.50711490000000004</v>
      </c>
      <c r="LV396">
        <v>0.78866329999999996</v>
      </c>
      <c r="LW396">
        <v>24.830829999999999</v>
      </c>
      <c r="LX396" s="1">
        <v>1.2508759999999999E-3</v>
      </c>
      <c r="LY396" s="1">
        <v>0.44899739999999999</v>
      </c>
      <c r="LZ396">
        <v>0.78594759999999997</v>
      </c>
      <c r="MA396">
        <v>25.68534</v>
      </c>
      <c r="MB396" s="1">
        <v>1.0972460000000001E-3</v>
      </c>
      <c r="MC396" s="1">
        <v>0.39542529999999998</v>
      </c>
      <c r="MD396">
        <v>0.78340279999999995</v>
      </c>
      <c r="ME396">
        <v>26.24419</v>
      </c>
      <c r="MF396" s="1">
        <v>9.5774369999999996E-4</v>
      </c>
      <c r="MG396" s="1">
        <v>0.3463812</v>
      </c>
      <c r="MH396">
        <v>0.78105919999999995</v>
      </c>
      <c r="MI396">
        <v>26.407699999999998</v>
      </c>
      <c r="MJ396" s="1">
        <v>8.3445589999999999E-4</v>
      </c>
      <c r="MK396" s="1">
        <v>0.30269380000000001</v>
      </c>
      <c r="ML396">
        <v>0.77885570000000004</v>
      </c>
      <c r="MM396">
        <v>25.973040000000001</v>
      </c>
      <c r="MN396" s="1">
        <v>7.2967650000000002E-4</v>
      </c>
      <c r="MO396" s="1">
        <v>0.26531779999999999</v>
      </c>
      <c r="MP396">
        <v>0.77673709999999996</v>
      </c>
      <c r="MQ396">
        <v>25.672910000000002</v>
      </c>
      <c r="MR396" s="1">
        <v>6.439735E-4</v>
      </c>
      <c r="MS396" s="1">
        <v>0.23460210000000001</v>
      </c>
      <c r="MT396">
        <v>0.77462589999999998</v>
      </c>
      <c r="MU396">
        <v>25.59554</v>
      </c>
      <c r="MV396" s="1">
        <v>5.7602459999999995E-4</v>
      </c>
      <c r="MW396" s="1">
        <v>0.21018400000000001</v>
      </c>
      <c r="MX396">
        <v>0.77257129999999996</v>
      </c>
      <c r="MY396">
        <v>26.005739999999999</v>
      </c>
      <c r="MZ396" s="1">
        <v>5.2196909999999998E-4</v>
      </c>
      <c r="NA396" s="1">
        <v>0.1907701</v>
      </c>
      <c r="NB396">
        <v>0.77058009999999999</v>
      </c>
      <c r="NC396">
        <v>26.683389999999999</v>
      </c>
      <c r="ND396" s="1">
        <v>4.7788069999999999E-4</v>
      </c>
      <c r="NE396" s="1">
        <v>0.17497360000000001</v>
      </c>
      <c r="NF396">
        <v>0.77058009999999999</v>
      </c>
      <c r="NG396">
        <v>26.683389999999999</v>
      </c>
      <c r="NH396" s="1">
        <v>4.7788069999999999E-4</v>
      </c>
      <c r="NI396" s="1">
        <v>0.17497360000000001</v>
      </c>
      <c r="NJ396">
        <v>0.77058009999999999</v>
      </c>
      <c r="NK396">
        <v>26.683389999999999</v>
      </c>
      <c r="NL396" s="1">
        <v>4.7788069999999999E-4</v>
      </c>
      <c r="NM396" s="1">
        <v>0.17497360000000001</v>
      </c>
      <c r="NN396">
        <v>0.77058009999999999</v>
      </c>
      <c r="NO396">
        <v>26.683389999999999</v>
      </c>
      <c r="NP396" s="1">
        <v>4.7788069999999999E-4</v>
      </c>
      <c r="NQ396" s="1">
        <v>0.17497360000000001</v>
      </c>
      <c r="NR396">
        <v>0.77058009999999999</v>
      </c>
      <c r="NS396">
        <v>26.683389999999999</v>
      </c>
      <c r="NT396" s="1">
        <v>4.7788069999999999E-4</v>
      </c>
      <c r="NU396" s="1">
        <v>0.17497360000000001</v>
      </c>
      <c r="NV396">
        <v>0.77058009999999999</v>
      </c>
      <c r="NW396">
        <v>26.683389999999999</v>
      </c>
      <c r="NX396" s="1">
        <v>4.7788069999999999E-4</v>
      </c>
      <c r="NY396" s="1">
        <v>0.17497360000000001</v>
      </c>
      <c r="NZ396">
        <v>0.77058009999999999</v>
      </c>
      <c r="OA396">
        <v>26.683389999999999</v>
      </c>
      <c r="OB396" s="1">
        <v>4.7788069999999999E-4</v>
      </c>
      <c r="OC396" s="1">
        <v>0.17497360000000001</v>
      </c>
      <c r="OD396">
        <v>0.77058009999999999</v>
      </c>
      <c r="OE396">
        <v>26.683389999999999</v>
      </c>
      <c r="OF396" s="1">
        <v>4.7788069999999999E-4</v>
      </c>
      <c r="OG396" s="1">
        <v>0.17497360000000001</v>
      </c>
      <c r="OH396">
        <v>0.77058009999999999</v>
      </c>
      <c r="OI396">
        <v>26.683389999999999</v>
      </c>
      <c r="OJ396" s="1">
        <v>4.7788069999999999E-4</v>
      </c>
      <c r="OK396" s="1">
        <v>0.17497360000000001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0.3458812</v>
      </c>
      <c r="G397">
        <v>20.62641</v>
      </c>
      <c r="H397">
        <v>0</v>
      </c>
      <c r="I397">
        <v>0</v>
      </c>
      <c r="J397">
        <v>0.34593869999999999</v>
      </c>
      <c r="K397">
        <v>21.78763</v>
      </c>
      <c r="L397">
        <v>0</v>
      </c>
      <c r="M397">
        <v>0</v>
      </c>
      <c r="N397">
        <v>0.3459757</v>
      </c>
      <c r="O397">
        <v>22.68261</v>
      </c>
      <c r="P397">
        <v>0</v>
      </c>
      <c r="Q397">
        <v>0</v>
      </c>
      <c r="R397">
        <v>0.34603099999999998</v>
      </c>
      <c r="S397">
        <v>23.259370000000001</v>
      </c>
      <c r="T397">
        <v>0</v>
      </c>
      <c r="U397">
        <v>0</v>
      </c>
      <c r="V397">
        <v>0.34605770000000002</v>
      </c>
      <c r="W397">
        <v>23.757090000000002</v>
      </c>
      <c r="X397">
        <v>0</v>
      </c>
      <c r="Y397">
        <v>0</v>
      </c>
      <c r="Z397">
        <v>0.34610920000000001</v>
      </c>
      <c r="AA397">
        <v>23.428180000000001</v>
      </c>
      <c r="AB397">
        <v>0</v>
      </c>
      <c r="AC397">
        <v>0</v>
      </c>
      <c r="AD397">
        <v>0.34630689999999997</v>
      </c>
      <c r="AE397">
        <v>22.416969999999999</v>
      </c>
      <c r="AF397">
        <v>0</v>
      </c>
      <c r="AG397">
        <v>0</v>
      </c>
      <c r="AH397">
        <v>0.34634710000000002</v>
      </c>
      <c r="AI397">
        <v>21.769860000000001</v>
      </c>
      <c r="AJ397">
        <v>0</v>
      </c>
      <c r="AK397">
        <v>0</v>
      </c>
      <c r="AL397">
        <v>0.34628340000000002</v>
      </c>
      <c r="AM397">
        <v>21.57433</v>
      </c>
      <c r="AN397">
        <v>0</v>
      </c>
      <c r="AO397">
        <v>0</v>
      </c>
      <c r="AP397">
        <v>0.34623739999999997</v>
      </c>
      <c r="AQ397">
        <v>22.56598</v>
      </c>
      <c r="AR397">
        <v>0</v>
      </c>
      <c r="AS397">
        <v>0</v>
      </c>
      <c r="AT397">
        <v>0.34619179999999999</v>
      </c>
      <c r="AU397">
        <v>23.63148</v>
      </c>
      <c r="AV397">
        <v>0</v>
      </c>
      <c r="AW397">
        <v>0</v>
      </c>
      <c r="AX397">
        <v>0.34618890000000002</v>
      </c>
      <c r="AY397">
        <v>24.181730000000002</v>
      </c>
      <c r="AZ397">
        <v>0</v>
      </c>
      <c r="BA397">
        <v>0</v>
      </c>
      <c r="BB397">
        <v>0.34615030000000002</v>
      </c>
      <c r="BC397">
        <v>24.38935</v>
      </c>
      <c r="BD397">
        <v>0</v>
      </c>
      <c r="BE397">
        <v>0</v>
      </c>
      <c r="BF397">
        <v>0.3461166</v>
      </c>
      <c r="BG397">
        <v>23.706</v>
      </c>
      <c r="BH397">
        <v>0</v>
      </c>
      <c r="BI397">
        <v>0</v>
      </c>
      <c r="BJ397">
        <v>0.34606130000000002</v>
      </c>
      <c r="BK397">
        <v>22.661660000000001</v>
      </c>
      <c r="BL397">
        <v>0</v>
      </c>
      <c r="BM397">
        <v>0</v>
      </c>
      <c r="BN397">
        <v>0.34605469999999999</v>
      </c>
      <c r="BO397">
        <v>21.969619999999999</v>
      </c>
      <c r="BP397">
        <v>0</v>
      </c>
      <c r="BQ397">
        <v>0</v>
      </c>
      <c r="BR397">
        <v>0.34606439999999999</v>
      </c>
      <c r="BS397">
        <v>21.740169999999999</v>
      </c>
      <c r="BT397">
        <v>0</v>
      </c>
      <c r="BU397">
        <v>0</v>
      </c>
      <c r="BV397">
        <v>0.34630290000000002</v>
      </c>
      <c r="BW397">
        <v>21.87698</v>
      </c>
      <c r="BX397">
        <v>0</v>
      </c>
      <c r="BY397">
        <v>0</v>
      </c>
      <c r="BZ397">
        <v>0.3467672</v>
      </c>
      <c r="CA397">
        <v>22.58897</v>
      </c>
      <c r="CB397">
        <v>0</v>
      </c>
      <c r="CC397">
        <v>0</v>
      </c>
      <c r="CD397">
        <v>0.34708290000000003</v>
      </c>
      <c r="CE397">
        <v>22.836680000000001</v>
      </c>
      <c r="CF397">
        <v>1.7011240000000001E-30</v>
      </c>
      <c r="CG397">
        <v>1.04318E-27</v>
      </c>
      <c r="CH397">
        <v>0.34739320000000001</v>
      </c>
      <c r="CI397">
        <v>22.766279999999998</v>
      </c>
      <c r="CJ397" s="1">
        <v>6.4766910000000004E-25</v>
      </c>
      <c r="CK397" s="1">
        <v>4.441425E-22</v>
      </c>
      <c r="CL397">
        <v>0.3476669</v>
      </c>
      <c r="CM397">
        <v>22.10435</v>
      </c>
      <c r="CN397" s="1">
        <v>1.33598E-17</v>
      </c>
      <c r="CO397" s="1">
        <v>6.5669440000000002E-15</v>
      </c>
      <c r="CP397">
        <v>0.34797640000000002</v>
      </c>
      <c r="CQ397">
        <v>21.452919999999999</v>
      </c>
      <c r="CR397" s="1">
        <v>3.1521680000000001E-13</v>
      </c>
      <c r="CS397" s="1">
        <v>1.558602E-10</v>
      </c>
      <c r="CT397">
        <v>0.34826230000000002</v>
      </c>
      <c r="CU397">
        <v>20.860720000000001</v>
      </c>
      <c r="CV397" s="1">
        <v>5.4513770000000003E-10</v>
      </c>
      <c r="CW397" s="1">
        <v>2.7840930000000002E-7</v>
      </c>
      <c r="CX397">
        <v>0.3488832</v>
      </c>
      <c r="CY397">
        <v>20.369679999999999</v>
      </c>
      <c r="CZ397" s="1">
        <v>2.000283E-7</v>
      </c>
      <c r="DA397" s="1">
        <v>1.05351E-4</v>
      </c>
      <c r="DB397">
        <v>0.34940789999999999</v>
      </c>
      <c r="DC397">
        <v>20.294519999999999</v>
      </c>
      <c r="DD397" s="1">
        <v>2.3444770000000001E-5</v>
      </c>
      <c r="DE397" s="1">
        <v>1.273378E-2</v>
      </c>
      <c r="DF397">
        <v>0.34987479999999999</v>
      </c>
      <c r="DG397">
        <v>20.887979999999999</v>
      </c>
      <c r="DH397" s="1">
        <v>1.1132430000000001E-3</v>
      </c>
      <c r="DI397" s="1">
        <v>0.62165269999999995</v>
      </c>
      <c r="DJ397">
        <v>0.35028239999999999</v>
      </c>
      <c r="DK397">
        <v>21.399000000000001</v>
      </c>
      <c r="DL397" s="1">
        <v>2.490065E-2</v>
      </c>
      <c r="DM397" s="1">
        <v>14.28379</v>
      </c>
      <c r="DN397">
        <v>0.35067720000000002</v>
      </c>
      <c r="DO397">
        <v>21.798909999999999</v>
      </c>
      <c r="DP397" s="1">
        <v>0.29391539999999999</v>
      </c>
      <c r="DQ397" s="1">
        <v>172.77529999999999</v>
      </c>
      <c r="DR397">
        <v>0.35107329999999998</v>
      </c>
      <c r="DS397">
        <v>21.281230000000001</v>
      </c>
      <c r="DT397" s="1">
        <v>1.99196</v>
      </c>
      <c r="DU397">
        <v>1198.693</v>
      </c>
      <c r="DV397">
        <v>0.35147339999999999</v>
      </c>
      <c r="DW397">
        <v>20.519570000000002</v>
      </c>
      <c r="DX397" s="1">
        <v>8.3261500000000002</v>
      </c>
      <c r="DY397">
        <v>5117.1509999999998</v>
      </c>
      <c r="DZ397">
        <v>0.3518617</v>
      </c>
      <c r="EA397">
        <v>20.050740000000001</v>
      </c>
      <c r="EB397">
        <v>22.740459999999999</v>
      </c>
      <c r="EC397">
        <v>14258.22</v>
      </c>
      <c r="ED397">
        <v>0.35220459999999998</v>
      </c>
      <c r="EE397">
        <v>19.802219999999998</v>
      </c>
      <c r="EF397">
        <v>42.815809999999999</v>
      </c>
      <c r="EG397">
        <v>27334.59</v>
      </c>
      <c r="EH397">
        <v>0.3527516</v>
      </c>
      <c r="EI397">
        <v>20.48498</v>
      </c>
      <c r="EJ397">
        <v>58.306429999999999</v>
      </c>
      <c r="EK397">
        <v>37807.339999999997</v>
      </c>
      <c r="EL397">
        <v>0.35622510000000002</v>
      </c>
      <c r="EM397">
        <v>21.266819999999999</v>
      </c>
      <c r="EN397">
        <v>59.949379999999998</v>
      </c>
      <c r="EO397">
        <v>39221.99</v>
      </c>
      <c r="EP397">
        <v>0.3620737</v>
      </c>
      <c r="EQ397">
        <v>21.623989999999999</v>
      </c>
      <c r="ER397">
        <v>48.216500000000003</v>
      </c>
      <c r="ES397">
        <v>31667.42</v>
      </c>
      <c r="ET397">
        <v>0.3683033</v>
      </c>
      <c r="EU397">
        <v>22.075669999999999</v>
      </c>
      <c r="EV397">
        <v>31.393439999999998</v>
      </c>
      <c r="EW397">
        <v>20643.59</v>
      </c>
      <c r="EX397">
        <v>0.37488179999999999</v>
      </c>
      <c r="EY397">
        <v>21.882529999999999</v>
      </c>
      <c r="EZ397">
        <v>17.082270000000001</v>
      </c>
      <c r="FA397">
        <v>11218.33</v>
      </c>
      <c r="FB397">
        <v>0.3817991</v>
      </c>
      <c r="FC397">
        <v>20.860579999999999</v>
      </c>
      <c r="FD397">
        <v>8.0105109999999993</v>
      </c>
      <c r="FE397">
        <v>5241.1310000000003</v>
      </c>
      <c r="FF397">
        <v>0.3894936</v>
      </c>
      <c r="FG397">
        <v>20.159790000000001</v>
      </c>
      <c r="FH397">
        <v>3.358384</v>
      </c>
      <c r="FI397">
        <v>2181.107</v>
      </c>
      <c r="FJ397">
        <v>0.39868490000000001</v>
      </c>
      <c r="FK397">
        <v>19.959320000000002</v>
      </c>
      <c r="FL397">
        <v>1.2940700000000001</v>
      </c>
      <c r="FM397">
        <v>830.86900000000003</v>
      </c>
      <c r="FN397">
        <v>0.41056280000000001</v>
      </c>
      <c r="FO397">
        <v>20.993210000000001</v>
      </c>
      <c r="FP397">
        <v>0.47727989999999998</v>
      </c>
      <c r="FQ397">
        <v>300.66930000000002</v>
      </c>
      <c r="FR397">
        <v>0.42486689999999999</v>
      </c>
      <c r="FS397">
        <v>22.147639999999999</v>
      </c>
      <c r="FT397">
        <v>0.1859941</v>
      </c>
      <c r="FU397">
        <v>113.39919999999999</v>
      </c>
      <c r="FV397">
        <v>0.44303049999999999</v>
      </c>
      <c r="FW397">
        <v>23.124009999999998</v>
      </c>
      <c r="FX397">
        <v>9.1575909999999996E-2</v>
      </c>
      <c r="FY397">
        <v>52.963729999999998</v>
      </c>
      <c r="FZ397">
        <v>0.46433400000000002</v>
      </c>
      <c r="GA397">
        <v>23.68085</v>
      </c>
      <c r="GB397">
        <v>6.3151810000000003E-2</v>
      </c>
      <c r="GC397">
        <v>34.527520000000003</v>
      </c>
      <c r="GD397">
        <v>0.49026249999999999</v>
      </c>
      <c r="GE397">
        <v>23.24614</v>
      </c>
      <c r="GF397">
        <v>5.4772090000000002E-2</v>
      </c>
      <c r="GG397">
        <v>28.536829999999998</v>
      </c>
      <c r="GH397">
        <v>0.52221629999999997</v>
      </c>
      <c r="GI397">
        <v>22.231030000000001</v>
      </c>
      <c r="GJ397">
        <v>5.105838E-2</v>
      </c>
      <c r="GK397">
        <v>25.457350000000002</v>
      </c>
      <c r="GL397">
        <v>0.55796520000000005</v>
      </c>
      <c r="GM397">
        <v>21.417629999999999</v>
      </c>
      <c r="GN397" s="1">
        <v>4.7427660000000003E-2</v>
      </c>
      <c r="GO397">
        <v>22.64263</v>
      </c>
      <c r="GP397">
        <v>0.5972518</v>
      </c>
      <c r="GQ397">
        <v>21.20336</v>
      </c>
      <c r="GR397" s="1">
        <v>4.3838160000000001E-2</v>
      </c>
      <c r="GS397">
        <v>20.03069</v>
      </c>
      <c r="GT397">
        <v>0.6457695</v>
      </c>
      <c r="GU397">
        <v>22.213899999999999</v>
      </c>
      <c r="GV397" s="1">
        <v>4.0271460000000002E-2</v>
      </c>
      <c r="GW397">
        <v>17.646000000000001</v>
      </c>
      <c r="GX397">
        <v>0.67007760000000005</v>
      </c>
      <c r="GY397">
        <v>23.063410000000001</v>
      </c>
      <c r="GZ397" s="1">
        <v>3.6638129999999998E-2</v>
      </c>
      <c r="HA397">
        <v>15.72279</v>
      </c>
      <c r="HB397">
        <v>0.66689799999999999</v>
      </c>
      <c r="HC397">
        <v>23.77797</v>
      </c>
      <c r="HD397" s="1">
        <v>3.3388210000000001E-2</v>
      </c>
      <c r="HE397">
        <v>14.29326</v>
      </c>
      <c r="HF397">
        <v>0.66398610000000002</v>
      </c>
      <c r="HG397">
        <v>23.964259999999999</v>
      </c>
      <c r="HH397" s="1">
        <v>3.037488E-2</v>
      </c>
      <c r="HI397">
        <v>12.958259999999999</v>
      </c>
      <c r="HJ397">
        <v>0.66088460000000004</v>
      </c>
      <c r="HK397">
        <v>23.465440000000001</v>
      </c>
      <c r="HL397" s="1">
        <v>2.7625380000000001E-2</v>
      </c>
      <c r="HM397">
        <v>11.74058</v>
      </c>
      <c r="HN397">
        <v>0.65922800000000004</v>
      </c>
      <c r="HO397">
        <v>22.40936</v>
      </c>
      <c r="HP397" s="1">
        <v>2.4739110000000002E-2</v>
      </c>
      <c r="HQ397" s="1">
        <v>10.497450000000001</v>
      </c>
      <c r="HR397">
        <v>0.65876630000000003</v>
      </c>
      <c r="HS397">
        <v>21.90033</v>
      </c>
      <c r="HT397" s="1">
        <v>2.2488089999999999E-2</v>
      </c>
      <c r="HU397" s="1">
        <v>9.4358699999999995</v>
      </c>
      <c r="HV397">
        <v>0.6587056</v>
      </c>
      <c r="HW397">
        <v>21.487490000000001</v>
      </c>
      <c r="HX397" s="1">
        <v>2.0088290000000002E-2</v>
      </c>
      <c r="HY397" s="1">
        <v>8.3730670000000007</v>
      </c>
      <c r="HZ397">
        <v>0.65821890000000005</v>
      </c>
      <c r="IA397">
        <v>22.151309999999999</v>
      </c>
      <c r="IB397" s="1">
        <v>1.823785E-2</v>
      </c>
      <c r="IC397" s="1">
        <v>7.5418079999999996</v>
      </c>
      <c r="ID397">
        <v>0.65690760000000004</v>
      </c>
      <c r="IE397">
        <v>22.166709999999998</v>
      </c>
      <c r="IF397" s="1">
        <v>1.6567519999999999E-2</v>
      </c>
      <c r="IG397" s="1">
        <v>6.8137129999999999</v>
      </c>
      <c r="IH397">
        <v>0.65516070000000004</v>
      </c>
      <c r="II397">
        <v>22.64019</v>
      </c>
      <c r="IJ397" s="1">
        <v>1.5072739999999999E-2</v>
      </c>
      <c r="IK397" s="1">
        <v>6.1710729999999998</v>
      </c>
      <c r="IL397">
        <v>0.65402859999999996</v>
      </c>
      <c r="IM397">
        <v>22.751439999999999</v>
      </c>
      <c r="IN397" s="1">
        <v>1.374147E-2</v>
      </c>
      <c r="IO397" s="1">
        <v>5.5930010000000001</v>
      </c>
      <c r="IP397">
        <v>0.65361309999999995</v>
      </c>
      <c r="IQ397">
        <v>22.33352</v>
      </c>
      <c r="IR397" s="1">
        <v>1.250179E-2</v>
      </c>
      <c r="IS397" s="1">
        <v>5.0532430000000002</v>
      </c>
      <c r="IT397">
        <v>0.65329559999999998</v>
      </c>
      <c r="IU397">
        <v>21.673739999999999</v>
      </c>
      <c r="IV397" s="1">
        <v>1.1366309999999999E-2</v>
      </c>
      <c r="IW397" s="1">
        <v>4.5596269999999999</v>
      </c>
      <c r="IX397">
        <v>0.65482819999999997</v>
      </c>
      <c r="IY397">
        <v>21.316749999999999</v>
      </c>
      <c r="IZ397" s="1">
        <v>1.0350689999999999E-2</v>
      </c>
      <c r="JA397" s="1">
        <v>4.1275959999999996</v>
      </c>
      <c r="JB397">
        <v>0.65543149999999994</v>
      </c>
      <c r="JC397">
        <v>21.36298</v>
      </c>
      <c r="JD397" s="1">
        <v>9.3829970000000006E-3</v>
      </c>
      <c r="JE397" s="1">
        <v>3.7283230000000001</v>
      </c>
      <c r="JF397">
        <v>0.6558079</v>
      </c>
      <c r="JG397">
        <v>22.01491</v>
      </c>
      <c r="JH397" s="1">
        <v>8.4025190000000007E-3</v>
      </c>
      <c r="JI397" s="1">
        <v>3.326565</v>
      </c>
      <c r="JJ397">
        <v>0.65623920000000002</v>
      </c>
      <c r="JK397">
        <v>23.07987</v>
      </c>
      <c r="JL397" s="1">
        <v>7.6408989999999996E-3</v>
      </c>
      <c r="JM397" s="1">
        <v>3.011746</v>
      </c>
      <c r="JN397">
        <v>0.65689200000000003</v>
      </c>
      <c r="JO397">
        <v>24.0595</v>
      </c>
      <c r="JP397" s="1">
        <v>6.9615079999999999E-3</v>
      </c>
      <c r="JQ397" s="1">
        <v>2.7328999999999999</v>
      </c>
      <c r="JR397">
        <v>0.65751289999999996</v>
      </c>
      <c r="JS397">
        <v>24.783339999999999</v>
      </c>
      <c r="JT397" s="1">
        <v>6.3375319999999999E-3</v>
      </c>
      <c r="JU397" s="1">
        <v>2.4788049999999999</v>
      </c>
      <c r="JV397">
        <v>0.65806169999999997</v>
      </c>
      <c r="JW397">
        <v>24.886019999999998</v>
      </c>
      <c r="JX397" s="1">
        <v>5.7647710000000001E-3</v>
      </c>
      <c r="JY397" s="1">
        <v>2.2466930000000001</v>
      </c>
      <c r="JZ397">
        <v>0.65914200000000001</v>
      </c>
      <c r="KA397">
        <v>24.449079999999999</v>
      </c>
      <c r="KB397" s="1">
        <v>5.2435090000000004E-3</v>
      </c>
      <c r="KC397" s="1">
        <v>2.0346359999999999</v>
      </c>
      <c r="KD397">
        <v>0.65985269999999996</v>
      </c>
      <c r="KE397">
        <v>24.223210000000002</v>
      </c>
      <c r="KF397" s="1">
        <v>4.7658600000000002E-3</v>
      </c>
      <c r="KG397" s="1">
        <v>1.842816</v>
      </c>
      <c r="KH397">
        <v>0.66040980000000005</v>
      </c>
      <c r="KI397">
        <v>24.27205</v>
      </c>
      <c r="KJ397" s="1">
        <v>4.3169339999999997E-3</v>
      </c>
      <c r="KK397" s="1">
        <v>1.66398</v>
      </c>
      <c r="KL397">
        <v>0.66069109999999998</v>
      </c>
      <c r="KM397">
        <v>24.899979999999999</v>
      </c>
      <c r="KN397" s="1">
        <v>3.8887399999999999E-3</v>
      </c>
      <c r="KO397" s="1">
        <v>1.495384</v>
      </c>
      <c r="KP397">
        <v>0.66089169999999997</v>
      </c>
      <c r="KQ397">
        <v>25.466460000000001</v>
      </c>
      <c r="KR397" s="1">
        <v>3.4756499999999998E-3</v>
      </c>
      <c r="KS397" s="1">
        <v>1.3338479999999999</v>
      </c>
      <c r="KT397">
        <v>0.66068499999999997</v>
      </c>
      <c r="KU397">
        <v>25.605979999999999</v>
      </c>
      <c r="KV397" s="1">
        <v>3.080532E-3</v>
      </c>
      <c r="KW397" s="1">
        <v>1.18089</v>
      </c>
      <c r="KX397">
        <v>0.66011039999999999</v>
      </c>
      <c r="KY397">
        <v>25.424610000000001</v>
      </c>
      <c r="KZ397" s="1">
        <v>2.7126229999999999E-3</v>
      </c>
      <c r="LA397" s="1">
        <v>1.039134</v>
      </c>
      <c r="LB397">
        <v>0.65924510000000003</v>
      </c>
      <c r="LC397">
        <v>24.828250000000001</v>
      </c>
      <c r="LD397" s="1">
        <v>2.3804659999999999E-3</v>
      </c>
      <c r="LE397" s="1">
        <v>0.91179160000000004</v>
      </c>
      <c r="LF397">
        <v>0.65822250000000004</v>
      </c>
      <c r="LG397">
        <v>24.104140000000001</v>
      </c>
      <c r="LH397" s="1">
        <v>2.0900200000000002E-3</v>
      </c>
      <c r="LI397" s="1">
        <v>0.80047460000000004</v>
      </c>
      <c r="LJ397">
        <v>0.65737040000000002</v>
      </c>
      <c r="LK397">
        <v>23.488240000000001</v>
      </c>
      <c r="LL397" s="1">
        <v>1.841545E-3</v>
      </c>
      <c r="LM397" s="1">
        <v>0.70533849999999998</v>
      </c>
      <c r="LN397">
        <v>0.65600009999999997</v>
      </c>
      <c r="LO397">
        <v>23.28763</v>
      </c>
      <c r="LP397" s="1">
        <v>1.6275650000000001E-3</v>
      </c>
      <c r="LQ397" s="1">
        <v>0.62444259999999996</v>
      </c>
      <c r="LR397">
        <v>0.65444460000000004</v>
      </c>
      <c r="LS397">
        <v>23.931329999999999</v>
      </c>
      <c r="LT397" s="1">
        <v>1.440167E-3</v>
      </c>
      <c r="LU397" s="1">
        <v>0.55378709999999998</v>
      </c>
      <c r="LV397">
        <v>0.65280289999999996</v>
      </c>
      <c r="LW397">
        <v>24.811050000000002</v>
      </c>
      <c r="LX397" s="1">
        <v>1.2715949999999999E-3</v>
      </c>
      <c r="LY397" s="1">
        <v>0.49038090000000001</v>
      </c>
      <c r="LZ397">
        <v>0.65091209999999999</v>
      </c>
      <c r="MA397">
        <v>25.68892</v>
      </c>
      <c r="MB397" s="1">
        <v>1.1163729999999999E-3</v>
      </c>
      <c r="MC397" s="1">
        <v>0.43185829999999997</v>
      </c>
      <c r="MD397">
        <v>0.64920849999999997</v>
      </c>
      <c r="ME397">
        <v>26.246880000000001</v>
      </c>
      <c r="MF397" s="1">
        <v>9.7505400000000005E-4</v>
      </c>
      <c r="MG397" s="1">
        <v>0.37817339999999999</v>
      </c>
      <c r="MH397">
        <v>0.64762160000000002</v>
      </c>
      <c r="MI397">
        <v>26.381460000000001</v>
      </c>
      <c r="MJ397" s="1">
        <v>8.4958250000000005E-4</v>
      </c>
      <c r="MK397" s="1">
        <v>0.3302215</v>
      </c>
      <c r="ML397">
        <v>0.64617119999999995</v>
      </c>
      <c r="MM397">
        <v>25.934339999999999</v>
      </c>
      <c r="MN397" s="1">
        <v>7.4236029999999995E-4</v>
      </c>
      <c r="MO397" s="1">
        <v>0.28899920000000001</v>
      </c>
      <c r="MP397">
        <v>0.64471900000000004</v>
      </c>
      <c r="MQ397">
        <v>25.611440000000002</v>
      </c>
      <c r="MR397" s="1">
        <v>6.5424129999999995E-4</v>
      </c>
      <c r="MS397" s="1">
        <v>0.25499169999999999</v>
      </c>
      <c r="MT397">
        <v>0.64322670000000004</v>
      </c>
      <c r="MU397">
        <v>25.527229999999999</v>
      </c>
      <c r="MV397" s="1">
        <v>5.8413940000000004E-4</v>
      </c>
      <c r="MW397" s="1">
        <v>0.22787189999999999</v>
      </c>
      <c r="MX397">
        <v>0.64183849999999998</v>
      </c>
      <c r="MY397">
        <v>25.954149999999998</v>
      </c>
      <c r="MZ397" s="1">
        <v>5.284682E-4</v>
      </c>
      <c r="NA397" s="1">
        <v>0.20633580000000001</v>
      </c>
      <c r="NB397">
        <v>0.64040640000000004</v>
      </c>
      <c r="NC397">
        <v>26.654170000000001</v>
      </c>
      <c r="ND397" s="1">
        <v>4.8329660000000002E-4</v>
      </c>
      <c r="NE397" s="1">
        <v>0.18892059999999999</v>
      </c>
      <c r="NF397">
        <v>0.64040640000000004</v>
      </c>
      <c r="NG397">
        <v>26.654170000000001</v>
      </c>
      <c r="NH397" s="1">
        <v>4.8329660000000002E-4</v>
      </c>
      <c r="NI397" s="1">
        <v>0.18892059999999999</v>
      </c>
      <c r="NJ397">
        <v>0.64040640000000004</v>
      </c>
      <c r="NK397">
        <v>26.654170000000001</v>
      </c>
      <c r="NL397" s="1">
        <v>4.8329660000000002E-4</v>
      </c>
      <c r="NM397" s="1">
        <v>0.18892059999999999</v>
      </c>
      <c r="NN397">
        <v>0.64040640000000004</v>
      </c>
      <c r="NO397">
        <v>26.654170000000001</v>
      </c>
      <c r="NP397" s="1">
        <v>4.8329660000000002E-4</v>
      </c>
      <c r="NQ397" s="1">
        <v>0.18892059999999999</v>
      </c>
      <c r="NR397">
        <v>0.64040640000000004</v>
      </c>
      <c r="NS397">
        <v>26.654170000000001</v>
      </c>
      <c r="NT397" s="1">
        <v>4.8329660000000002E-4</v>
      </c>
      <c r="NU397" s="1">
        <v>0.18892059999999999</v>
      </c>
      <c r="NV397">
        <v>0.64040640000000004</v>
      </c>
      <c r="NW397">
        <v>26.654170000000001</v>
      </c>
      <c r="NX397" s="1">
        <v>4.8329660000000002E-4</v>
      </c>
      <c r="NY397" s="1">
        <v>0.18892059999999999</v>
      </c>
      <c r="NZ397">
        <v>0.64040640000000004</v>
      </c>
      <c r="OA397">
        <v>26.654170000000001</v>
      </c>
      <c r="OB397" s="1">
        <v>4.8329660000000002E-4</v>
      </c>
      <c r="OC397" s="1">
        <v>0.18892059999999999</v>
      </c>
      <c r="OD397">
        <v>0.64040640000000004</v>
      </c>
      <c r="OE397">
        <v>26.654170000000001</v>
      </c>
      <c r="OF397" s="1">
        <v>4.8329660000000002E-4</v>
      </c>
      <c r="OG397" s="1">
        <v>0.18892059999999999</v>
      </c>
      <c r="OH397">
        <v>0.64040640000000004</v>
      </c>
      <c r="OI397">
        <v>26.654170000000001</v>
      </c>
      <c r="OJ397" s="1">
        <v>4.8329660000000002E-4</v>
      </c>
      <c r="OK397" s="1">
        <v>0.18892059999999999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0.43023929999999999</v>
      </c>
      <c r="G398">
        <v>20.574459999999998</v>
      </c>
      <c r="H398">
        <v>0</v>
      </c>
      <c r="I398">
        <v>0</v>
      </c>
      <c r="J398">
        <v>0.4308343</v>
      </c>
      <c r="K398">
        <v>21.723199999999999</v>
      </c>
      <c r="L398">
        <v>0</v>
      </c>
      <c r="M398">
        <v>0</v>
      </c>
      <c r="N398">
        <v>0.43142599999999998</v>
      </c>
      <c r="O398">
        <v>22.664760000000001</v>
      </c>
      <c r="P398">
        <v>0</v>
      </c>
      <c r="Q398">
        <v>0</v>
      </c>
      <c r="R398">
        <v>0.43202879999999999</v>
      </c>
      <c r="S398">
        <v>23.25788</v>
      </c>
      <c r="T398">
        <v>0</v>
      </c>
      <c r="U398">
        <v>0</v>
      </c>
      <c r="V398">
        <v>0.43268719999999999</v>
      </c>
      <c r="W398">
        <v>23.77553</v>
      </c>
      <c r="X398">
        <v>0</v>
      </c>
      <c r="Y398">
        <v>0</v>
      </c>
      <c r="Z398">
        <v>0.4333727</v>
      </c>
      <c r="AA398">
        <v>23.47241</v>
      </c>
      <c r="AB398">
        <v>0</v>
      </c>
      <c r="AC398">
        <v>0</v>
      </c>
      <c r="AD398">
        <v>0.43405519999999997</v>
      </c>
      <c r="AE398">
        <v>22.44678</v>
      </c>
      <c r="AF398">
        <v>0</v>
      </c>
      <c r="AG398">
        <v>0</v>
      </c>
      <c r="AH398">
        <v>0.4344693</v>
      </c>
      <c r="AI398">
        <v>21.757850000000001</v>
      </c>
      <c r="AJ398">
        <v>0</v>
      </c>
      <c r="AK398">
        <v>0</v>
      </c>
      <c r="AL398">
        <v>0.43482769999999998</v>
      </c>
      <c r="AM398">
        <v>21.52073</v>
      </c>
      <c r="AN398">
        <v>0</v>
      </c>
      <c r="AO398">
        <v>0</v>
      </c>
      <c r="AP398">
        <v>0.43522300000000003</v>
      </c>
      <c r="AQ398">
        <v>22.49015</v>
      </c>
      <c r="AR398">
        <v>0</v>
      </c>
      <c r="AS398">
        <v>0</v>
      </c>
      <c r="AT398">
        <v>0.4356428</v>
      </c>
      <c r="AU398">
        <v>23.59056</v>
      </c>
      <c r="AV398">
        <v>0</v>
      </c>
      <c r="AW398">
        <v>0</v>
      </c>
      <c r="AX398">
        <v>0.43608609999999998</v>
      </c>
      <c r="AY398">
        <v>24.18554</v>
      </c>
      <c r="AZ398">
        <v>0</v>
      </c>
      <c r="BA398">
        <v>0</v>
      </c>
      <c r="BB398">
        <v>0.4365465</v>
      </c>
      <c r="BC398">
        <v>24.42597</v>
      </c>
      <c r="BD398">
        <v>0</v>
      </c>
      <c r="BE398">
        <v>0</v>
      </c>
      <c r="BF398">
        <v>0.43699519999999997</v>
      </c>
      <c r="BG398">
        <v>23.76417</v>
      </c>
      <c r="BH398">
        <v>0</v>
      </c>
      <c r="BI398">
        <v>0</v>
      </c>
      <c r="BJ398">
        <v>0.43748409999999999</v>
      </c>
      <c r="BK398">
        <v>22.694500000000001</v>
      </c>
      <c r="BL398">
        <v>0</v>
      </c>
      <c r="BM398">
        <v>0</v>
      </c>
      <c r="BN398">
        <v>0.43802079999999999</v>
      </c>
      <c r="BO398">
        <v>21.95251</v>
      </c>
      <c r="BP398">
        <v>0</v>
      </c>
      <c r="BQ398">
        <v>0</v>
      </c>
      <c r="BR398">
        <v>0.43860149999999998</v>
      </c>
      <c r="BS398">
        <v>21.684830000000002</v>
      </c>
      <c r="BT398">
        <v>0</v>
      </c>
      <c r="BU398">
        <v>0</v>
      </c>
      <c r="BV398">
        <v>0.43949359999999998</v>
      </c>
      <c r="BW398">
        <v>21.803139999999999</v>
      </c>
      <c r="BX398">
        <v>0</v>
      </c>
      <c r="BY398">
        <v>0</v>
      </c>
      <c r="BZ398">
        <v>0.44061810000000001</v>
      </c>
      <c r="CA398">
        <v>22.531569999999999</v>
      </c>
      <c r="CB398">
        <v>0</v>
      </c>
      <c r="CC398">
        <v>0</v>
      </c>
      <c r="CD398">
        <v>0.44163859999999999</v>
      </c>
      <c r="CE398">
        <v>22.820519999999998</v>
      </c>
      <c r="CF398">
        <v>4.0318330000000003E-31</v>
      </c>
      <c r="CG398">
        <v>1.503178E-28</v>
      </c>
      <c r="CH398">
        <v>0.44275120000000001</v>
      </c>
      <c r="CI398">
        <v>22.77619</v>
      </c>
      <c r="CJ398" s="1">
        <v>2.389545E-25</v>
      </c>
      <c r="CK398" s="1">
        <v>1.02163E-22</v>
      </c>
      <c r="CL398">
        <v>0.443797</v>
      </c>
      <c r="CM398">
        <v>22.1221</v>
      </c>
      <c r="CN398" s="1">
        <v>4.733387E-18</v>
      </c>
      <c r="CO398" s="1">
        <v>1.5631780000000001E-15</v>
      </c>
      <c r="CP398">
        <v>0.4448704</v>
      </c>
      <c r="CQ398">
        <v>21.450970000000002</v>
      </c>
      <c r="CR398" s="1">
        <v>1.3970409999999999E-13</v>
      </c>
      <c r="CS398" s="1">
        <v>4.8619370000000001E-11</v>
      </c>
      <c r="CT398">
        <v>0.4460095</v>
      </c>
      <c r="CU398">
        <v>20.83109</v>
      </c>
      <c r="CV398" s="1">
        <v>2.754746E-10</v>
      </c>
      <c r="CW398" s="1">
        <v>1.003799E-7</v>
      </c>
      <c r="CX398">
        <v>0.44740469999999999</v>
      </c>
      <c r="CY398">
        <v>20.31916</v>
      </c>
      <c r="CZ398" s="1">
        <v>1.1194879999999999E-7</v>
      </c>
      <c r="DA398" s="1">
        <v>4.2342180000000001E-5</v>
      </c>
      <c r="DB398">
        <v>0.4488259</v>
      </c>
      <c r="DC398">
        <v>20.21762</v>
      </c>
      <c r="DD398" s="1">
        <v>1.4305629999999999E-5</v>
      </c>
      <c r="DE398" s="1">
        <v>5.5990420000000003E-3</v>
      </c>
      <c r="DF398">
        <v>0.45019740000000003</v>
      </c>
      <c r="DG398">
        <v>20.80172</v>
      </c>
      <c r="DH398" s="1">
        <v>7.3316410000000005E-4</v>
      </c>
      <c r="DI398" s="1">
        <v>0.29561809999999999</v>
      </c>
      <c r="DJ398">
        <v>0.45149440000000002</v>
      </c>
      <c r="DK398">
        <v>21.34545</v>
      </c>
      <c r="DL398" s="1">
        <v>1.7574659999999999E-2</v>
      </c>
      <c r="DM398" s="1">
        <v>7.2888029999999997</v>
      </c>
      <c r="DN398">
        <v>0.45282620000000001</v>
      </c>
      <c r="DO398">
        <v>21.780090000000001</v>
      </c>
      <c r="DP398" s="1">
        <v>0.22107560000000001</v>
      </c>
      <c r="DQ398" s="1">
        <v>94.031649999999999</v>
      </c>
      <c r="DR398">
        <v>0.4542118</v>
      </c>
      <c r="DS398">
        <v>21.29336</v>
      </c>
      <c r="DT398" s="1">
        <v>1.589637</v>
      </c>
      <c r="DU398">
        <v>692.44290000000001</v>
      </c>
      <c r="DV398">
        <v>0.45566220000000002</v>
      </c>
      <c r="DW398">
        <v>20.51174</v>
      </c>
      <c r="DX398" s="1">
        <v>7.0209479999999997</v>
      </c>
      <c r="DY398">
        <v>3123.9189999999999</v>
      </c>
      <c r="DZ398">
        <v>0.45710879999999998</v>
      </c>
      <c r="EA398">
        <v>20.011040000000001</v>
      </c>
      <c r="EB398">
        <v>20.184480000000001</v>
      </c>
      <c r="EC398">
        <v>9162.6080000000002</v>
      </c>
      <c r="ED398">
        <v>0.45856140000000001</v>
      </c>
      <c r="EE398">
        <v>19.737010000000001</v>
      </c>
      <c r="EF398">
        <v>39.843499999999999</v>
      </c>
      <c r="EG398">
        <v>18414.91</v>
      </c>
      <c r="EH398">
        <v>0.46057730000000002</v>
      </c>
      <c r="EI398">
        <v>20.395530000000001</v>
      </c>
      <c r="EJ398">
        <v>56.662480000000002</v>
      </c>
      <c r="EK398">
        <v>26601.07</v>
      </c>
      <c r="EL398">
        <v>0.46348689999999998</v>
      </c>
      <c r="EM398">
        <v>21.19989</v>
      </c>
      <c r="EN398">
        <v>60.584269999999997</v>
      </c>
      <c r="EO398">
        <v>28809.81</v>
      </c>
      <c r="EP398">
        <v>0.46666679999999999</v>
      </c>
      <c r="EQ398">
        <v>21.596879999999999</v>
      </c>
      <c r="ER398">
        <v>50.51352</v>
      </c>
      <c r="ES398">
        <v>24300.2</v>
      </c>
      <c r="ET398">
        <v>0.47016980000000003</v>
      </c>
      <c r="EU398">
        <v>22.063099999999999</v>
      </c>
      <c r="EV398">
        <v>33.945819999999998</v>
      </c>
      <c r="EW398">
        <v>16481.27</v>
      </c>
      <c r="EX398">
        <v>0.47379959999999999</v>
      </c>
      <c r="EY398">
        <v>21.90924</v>
      </c>
      <c r="EZ398">
        <v>18.982399999999998</v>
      </c>
      <c r="FA398">
        <v>9282.9310000000005</v>
      </c>
      <c r="FB398">
        <v>0.47761799999999999</v>
      </c>
      <c r="FC398">
        <v>20.88813</v>
      </c>
      <c r="FD398">
        <v>9.1052979999999994</v>
      </c>
      <c r="FE398">
        <v>4476.4759999999997</v>
      </c>
      <c r="FF398">
        <v>0.4815721</v>
      </c>
      <c r="FG398">
        <v>20.127880000000001</v>
      </c>
      <c r="FH398">
        <v>3.8828580000000001</v>
      </c>
      <c r="FI398">
        <v>1914.3879999999999</v>
      </c>
      <c r="FJ398">
        <v>0.48603679999999999</v>
      </c>
      <c r="FK398">
        <v>19.866949999999999</v>
      </c>
      <c r="FL398">
        <v>1.514697</v>
      </c>
      <c r="FM398">
        <v>746.97770000000003</v>
      </c>
      <c r="FN398">
        <v>0.49212270000000002</v>
      </c>
      <c r="FO398">
        <v>20.881119999999999</v>
      </c>
      <c r="FP398">
        <v>0.56135849999999998</v>
      </c>
      <c r="FQ398">
        <v>275.572</v>
      </c>
      <c r="FR398">
        <v>0.49929899999999999</v>
      </c>
      <c r="FS398">
        <v>22.08258</v>
      </c>
      <c r="FT398">
        <v>0.2149151</v>
      </c>
      <c r="FU398">
        <v>103.9756</v>
      </c>
      <c r="FV398">
        <v>0.50852609999999998</v>
      </c>
      <c r="FW398">
        <v>23.089400000000001</v>
      </c>
      <c r="FX398">
        <v>0.1008247</v>
      </c>
      <c r="FY398">
        <v>47.278970000000001</v>
      </c>
      <c r="FZ398">
        <v>0.51852480000000001</v>
      </c>
      <c r="GA398">
        <v>23.666879999999999</v>
      </c>
      <c r="GB398">
        <v>6.6019439999999999E-2</v>
      </c>
      <c r="GC398">
        <v>29.875209999999999</v>
      </c>
      <c r="GD398">
        <v>0.52988570000000002</v>
      </c>
      <c r="GE398">
        <v>23.228549999999998</v>
      </c>
      <c r="GF398">
        <v>5.5817940000000003E-2</v>
      </c>
      <c r="GG398">
        <v>24.628409999999999</v>
      </c>
      <c r="GH398">
        <v>0.54327700000000001</v>
      </c>
      <c r="GI398">
        <v>22.191739999999999</v>
      </c>
      <c r="GJ398">
        <v>5.177578E-2</v>
      </c>
      <c r="GK398">
        <v>22.48911</v>
      </c>
      <c r="GL398">
        <v>0.55798959999999997</v>
      </c>
      <c r="GM398">
        <v>21.356870000000001</v>
      </c>
      <c r="GN398">
        <v>4.8171180000000001E-2</v>
      </c>
      <c r="GO398">
        <v>20.658370000000001</v>
      </c>
      <c r="GP398">
        <v>0.57274159999999996</v>
      </c>
      <c r="GQ398">
        <v>21.083970000000001</v>
      </c>
      <c r="GR398" s="1">
        <v>4.4558899999999999E-2</v>
      </c>
      <c r="GS398">
        <v>18.86852</v>
      </c>
      <c r="GT398">
        <v>0.58059000000000005</v>
      </c>
      <c r="GU398">
        <v>22.079000000000001</v>
      </c>
      <c r="GV398" s="1">
        <v>4.0929880000000002E-2</v>
      </c>
      <c r="GW398">
        <v>17.199839999999998</v>
      </c>
      <c r="GX398">
        <v>0.58230490000000001</v>
      </c>
      <c r="GY398">
        <v>23.008109999999999</v>
      </c>
      <c r="GZ398" s="1">
        <v>3.7156559999999998E-2</v>
      </c>
      <c r="HA398">
        <v>15.58733</v>
      </c>
      <c r="HB398">
        <v>0.5841672</v>
      </c>
      <c r="HC398">
        <v>23.751110000000001</v>
      </c>
      <c r="HD398" s="1">
        <v>3.3866960000000002E-2</v>
      </c>
      <c r="HE398">
        <v>14.153130000000001</v>
      </c>
      <c r="HF398">
        <v>0.58679230000000004</v>
      </c>
      <c r="HG398">
        <v>23.945319999999999</v>
      </c>
      <c r="HH398" s="1">
        <v>3.0815539999999999E-2</v>
      </c>
      <c r="HI398">
        <v>12.817740000000001</v>
      </c>
      <c r="HJ398">
        <v>0.59001490000000001</v>
      </c>
      <c r="HK398">
        <v>23.40222</v>
      </c>
      <c r="HL398" s="1">
        <v>2.803806E-2</v>
      </c>
      <c r="HM398">
        <v>11.598739999999999</v>
      </c>
      <c r="HN398">
        <v>0.5944372</v>
      </c>
      <c r="HO398">
        <v>22.410810000000001</v>
      </c>
      <c r="HP398" s="1">
        <v>2.5284549999999999E-2</v>
      </c>
      <c r="HQ398" s="1">
        <v>10.41826</v>
      </c>
      <c r="HR398">
        <v>0.59969490000000003</v>
      </c>
      <c r="HS398">
        <v>21.73272</v>
      </c>
      <c r="HT398" s="1">
        <v>2.283777E-2</v>
      </c>
      <c r="HU398" s="1">
        <v>9.3099369999999997</v>
      </c>
      <c r="HV398">
        <v>0.60490730000000004</v>
      </c>
      <c r="HW398">
        <v>21.393609999999999</v>
      </c>
      <c r="HX398" s="1">
        <v>2.045524E-2</v>
      </c>
      <c r="HY398" s="1">
        <v>8.2908810000000006</v>
      </c>
      <c r="HZ398">
        <v>0.60966609999999999</v>
      </c>
      <c r="IA398">
        <v>22.02618</v>
      </c>
      <c r="IB398" s="1">
        <v>1.8526959999999999E-2</v>
      </c>
      <c r="IC398" s="1">
        <v>7.4429660000000002</v>
      </c>
      <c r="ID398">
        <v>0.61371980000000004</v>
      </c>
      <c r="IE398">
        <v>22.089919999999999</v>
      </c>
      <c r="IF398" s="1">
        <v>1.6828240000000001E-2</v>
      </c>
      <c r="IG398" s="1">
        <v>6.7209729999999999</v>
      </c>
      <c r="IH398">
        <v>0.61719769999999996</v>
      </c>
      <c r="II398">
        <v>22.60699</v>
      </c>
      <c r="IJ398" s="1">
        <v>1.530071E-2</v>
      </c>
      <c r="IK398" s="1">
        <v>6.0816879999999998</v>
      </c>
      <c r="IL398">
        <v>0.62232299999999996</v>
      </c>
      <c r="IM398">
        <v>22.741820000000001</v>
      </c>
      <c r="IN398" s="1">
        <v>1.395037E-2</v>
      </c>
      <c r="IO398" s="1">
        <v>5.5048880000000002</v>
      </c>
      <c r="IP398">
        <v>0.62874540000000001</v>
      </c>
      <c r="IQ398">
        <v>22.28809</v>
      </c>
      <c r="IR398" s="1">
        <v>1.269818E-2</v>
      </c>
      <c r="IS398" s="1">
        <v>4.9696619999999996</v>
      </c>
      <c r="IT398">
        <v>0.63567450000000003</v>
      </c>
      <c r="IU398">
        <v>21.569459999999999</v>
      </c>
      <c r="IV398" s="1">
        <v>1.1539829999999999E-2</v>
      </c>
      <c r="IW398" s="1">
        <v>4.4767760000000001</v>
      </c>
      <c r="IX398">
        <v>0.63935410000000004</v>
      </c>
      <c r="IY398">
        <v>21.173400000000001</v>
      </c>
      <c r="IZ398" s="1">
        <v>1.050617E-2</v>
      </c>
      <c r="JA398" s="1">
        <v>4.0480409999999996</v>
      </c>
      <c r="JB398">
        <v>0.64168139999999996</v>
      </c>
      <c r="JC398">
        <v>21.238009999999999</v>
      </c>
      <c r="JD398" s="1">
        <v>9.5278240000000007E-3</v>
      </c>
      <c r="JE398" s="1">
        <v>3.6522489999999999</v>
      </c>
      <c r="JF398">
        <v>0.64447449999999995</v>
      </c>
      <c r="JG398">
        <v>21.959099999999999</v>
      </c>
      <c r="JH398" s="1">
        <v>8.5369629999999998E-3</v>
      </c>
      <c r="JI398" s="1">
        <v>3.2553230000000002</v>
      </c>
      <c r="JJ398">
        <v>0.64732860000000003</v>
      </c>
      <c r="JK398">
        <v>23.027750000000001</v>
      </c>
      <c r="JL398" s="1">
        <v>7.751366E-3</v>
      </c>
      <c r="JM398" s="1">
        <v>2.9348730000000001</v>
      </c>
      <c r="JN398">
        <v>0.65050470000000005</v>
      </c>
      <c r="JO398">
        <v>24.035720000000001</v>
      </c>
      <c r="JP398" s="1">
        <v>7.0609920000000003E-3</v>
      </c>
      <c r="JQ398" s="1">
        <v>2.6566510000000001</v>
      </c>
      <c r="JR398">
        <v>0.65362279999999995</v>
      </c>
      <c r="JS398">
        <v>24.7517</v>
      </c>
      <c r="JT398" s="1">
        <v>6.4291469999999996E-3</v>
      </c>
      <c r="JU398" s="1">
        <v>2.4045909999999999</v>
      </c>
      <c r="JV398">
        <v>0.65679600000000005</v>
      </c>
      <c r="JW398">
        <v>24.799479999999999</v>
      </c>
      <c r="JX398" s="1">
        <v>5.8475039999999999E-3</v>
      </c>
      <c r="JY398" s="1">
        <v>2.1740370000000002</v>
      </c>
      <c r="JZ398">
        <v>0.66079189999999999</v>
      </c>
      <c r="KA398">
        <v>24.345469999999999</v>
      </c>
      <c r="KB398" s="1">
        <v>5.3199120000000004E-3</v>
      </c>
      <c r="KC398" s="1">
        <v>1.965878</v>
      </c>
      <c r="KD398">
        <v>0.66424159999999999</v>
      </c>
      <c r="KE398">
        <v>24.07873</v>
      </c>
      <c r="KF398" s="1">
        <v>4.8354490000000003E-3</v>
      </c>
      <c r="KG398" s="1">
        <v>1.7779039999999999</v>
      </c>
      <c r="KH398">
        <v>0.6675816</v>
      </c>
      <c r="KI398">
        <v>24.113299999999999</v>
      </c>
      <c r="KJ398" s="1">
        <v>4.3820819999999998E-3</v>
      </c>
      <c r="KK398" s="1">
        <v>1.6038140000000001</v>
      </c>
      <c r="KL398">
        <v>0.67076020000000003</v>
      </c>
      <c r="KM398">
        <v>24.779710000000001</v>
      </c>
      <c r="KN398" s="1">
        <v>3.9504079999999999E-3</v>
      </c>
      <c r="KO398" s="1">
        <v>1.4401170000000001</v>
      </c>
      <c r="KP398">
        <v>0.67382869999999995</v>
      </c>
      <c r="KQ398">
        <v>25.36647</v>
      </c>
      <c r="KR398" s="1">
        <v>3.5347550000000001E-3</v>
      </c>
      <c r="KS398" s="1">
        <v>1.2840560000000001</v>
      </c>
      <c r="KT398">
        <v>0.67628109999999997</v>
      </c>
      <c r="KU398">
        <v>25.582789999999999</v>
      </c>
      <c r="KV398" s="1">
        <v>3.1363179999999999E-3</v>
      </c>
      <c r="KW398" s="1">
        <v>1.136484</v>
      </c>
      <c r="KX398">
        <v>0.67825899999999995</v>
      </c>
      <c r="KY398">
        <v>25.405550000000002</v>
      </c>
      <c r="KZ398" s="1">
        <v>2.7635379999999998E-3</v>
      </c>
      <c r="LA398" s="1">
        <v>0.99947490000000005</v>
      </c>
      <c r="LB398">
        <v>0.67976729999999996</v>
      </c>
      <c r="LC398">
        <v>24.81964</v>
      </c>
      <c r="LD398" s="1">
        <v>2.4256740000000001E-3</v>
      </c>
      <c r="LE398" s="1">
        <v>0.87605460000000002</v>
      </c>
      <c r="LF398">
        <v>0.68119249999999998</v>
      </c>
      <c r="LG398">
        <v>24.086829999999999</v>
      </c>
      <c r="LH398" s="1">
        <v>2.1290620000000001E-3</v>
      </c>
      <c r="LI398" s="1">
        <v>0.7677737</v>
      </c>
      <c r="LJ398">
        <v>0.68206350000000004</v>
      </c>
      <c r="LK398">
        <v>23.44021</v>
      </c>
      <c r="LL398" s="1">
        <v>1.874466E-3</v>
      </c>
      <c r="LM398" s="1">
        <v>0.6751298</v>
      </c>
      <c r="LN398">
        <v>0.68137910000000002</v>
      </c>
      <c r="LO398">
        <v>23.247540000000001</v>
      </c>
      <c r="LP398" s="1">
        <v>1.6561460000000001E-3</v>
      </c>
      <c r="LQ398" s="1">
        <v>0.59645360000000003</v>
      </c>
      <c r="LR398">
        <v>0.68048359999999997</v>
      </c>
      <c r="LS398">
        <v>23.90842</v>
      </c>
      <c r="LT398" s="1">
        <v>1.465407E-3</v>
      </c>
      <c r="LU398" s="1">
        <v>0.52798319999999999</v>
      </c>
      <c r="LV398">
        <v>0.67922709999999997</v>
      </c>
      <c r="LW398">
        <v>24.818680000000001</v>
      </c>
      <c r="LX398" s="1">
        <v>1.2942299999999999E-3</v>
      </c>
      <c r="LY398" s="1">
        <v>0.46691440000000001</v>
      </c>
      <c r="LZ398">
        <v>0.67810139999999997</v>
      </c>
      <c r="MA398">
        <v>25.716090000000001</v>
      </c>
      <c r="MB398" s="1">
        <v>1.1372870000000001E-3</v>
      </c>
      <c r="MC398" s="1">
        <v>0.41085260000000001</v>
      </c>
      <c r="MD398">
        <v>0.67728379999999999</v>
      </c>
      <c r="ME398">
        <v>26.272320000000001</v>
      </c>
      <c r="MF398" s="1">
        <v>9.9408869999999998E-4</v>
      </c>
      <c r="MG398" s="1">
        <v>0.35940129999999998</v>
      </c>
      <c r="MH398">
        <v>0.67646689999999998</v>
      </c>
      <c r="MI398">
        <v>26.359110000000001</v>
      </c>
      <c r="MJ398" s="1">
        <v>8.6629969999999998E-4</v>
      </c>
      <c r="MK398" s="1">
        <v>0.313328</v>
      </c>
      <c r="ML398">
        <v>0.67577869999999995</v>
      </c>
      <c r="MM398">
        <v>25.883479999999999</v>
      </c>
      <c r="MN398" s="1">
        <v>7.5645829999999999E-4</v>
      </c>
      <c r="MO398" s="1">
        <v>0.27354099999999998</v>
      </c>
      <c r="MP398">
        <v>0.67504180000000003</v>
      </c>
      <c r="MQ398">
        <v>25.529499999999999</v>
      </c>
      <c r="MR398" s="1">
        <v>6.6568189999999998E-4</v>
      </c>
      <c r="MS398" s="1">
        <v>0.24056959999999999</v>
      </c>
      <c r="MT398">
        <v>0.67420780000000002</v>
      </c>
      <c r="MU398">
        <v>25.438110000000002</v>
      </c>
      <c r="MV398" s="1">
        <v>5.9316100000000004E-4</v>
      </c>
      <c r="MW398" s="1">
        <v>0.21417949999999999</v>
      </c>
      <c r="MX398">
        <v>0.67347650000000003</v>
      </c>
      <c r="MY398">
        <v>25.90241</v>
      </c>
      <c r="MZ398" s="1">
        <v>5.3567630000000001E-4</v>
      </c>
      <c r="NA398" s="1">
        <v>0.19326009999999999</v>
      </c>
      <c r="NB398">
        <v>0.67255370000000003</v>
      </c>
      <c r="NC398">
        <v>26.638439999999999</v>
      </c>
      <c r="ND398" s="1">
        <v>4.8920910000000003E-4</v>
      </c>
      <c r="NE398" s="1">
        <v>0.17641999999999999</v>
      </c>
      <c r="NF398">
        <v>0.67255370000000003</v>
      </c>
      <c r="NG398">
        <v>26.638439999999999</v>
      </c>
      <c r="NH398" s="1">
        <v>4.8920910000000003E-4</v>
      </c>
      <c r="NI398" s="1">
        <v>0.17641999999999999</v>
      </c>
      <c r="NJ398">
        <v>0.67255370000000003</v>
      </c>
      <c r="NK398">
        <v>26.638439999999999</v>
      </c>
      <c r="NL398" s="1">
        <v>4.8920910000000003E-4</v>
      </c>
      <c r="NM398" s="1">
        <v>0.17641999999999999</v>
      </c>
      <c r="NN398">
        <v>0.67255370000000003</v>
      </c>
      <c r="NO398">
        <v>26.638439999999999</v>
      </c>
      <c r="NP398" s="1">
        <v>4.8920910000000003E-4</v>
      </c>
      <c r="NQ398" s="1">
        <v>0.17641999999999999</v>
      </c>
      <c r="NR398">
        <v>0.67255370000000003</v>
      </c>
      <c r="NS398">
        <v>26.638439999999999</v>
      </c>
      <c r="NT398" s="1">
        <v>4.8920910000000003E-4</v>
      </c>
      <c r="NU398" s="1">
        <v>0.17641999999999999</v>
      </c>
      <c r="NV398">
        <v>0.67255370000000003</v>
      </c>
      <c r="NW398">
        <v>26.638439999999999</v>
      </c>
      <c r="NX398" s="1">
        <v>4.8920910000000003E-4</v>
      </c>
      <c r="NY398" s="1">
        <v>0.17641999999999999</v>
      </c>
      <c r="NZ398">
        <v>0.67255370000000003</v>
      </c>
      <c r="OA398">
        <v>26.638439999999999</v>
      </c>
      <c r="OB398" s="1">
        <v>4.8920910000000003E-4</v>
      </c>
      <c r="OC398" s="1">
        <v>0.17641999999999999</v>
      </c>
      <c r="OD398">
        <v>0.67255370000000003</v>
      </c>
      <c r="OE398">
        <v>26.638439999999999</v>
      </c>
      <c r="OF398" s="1">
        <v>4.8920910000000003E-4</v>
      </c>
      <c r="OG398" s="1">
        <v>0.17641999999999999</v>
      </c>
      <c r="OH398">
        <v>0.67255370000000003</v>
      </c>
      <c r="OI398">
        <v>26.638439999999999</v>
      </c>
      <c r="OJ398" s="1">
        <v>4.8920910000000003E-4</v>
      </c>
      <c r="OK398" s="1">
        <v>0.17641999999999999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0.3770848</v>
      </c>
      <c r="G399">
        <v>20.546099999999999</v>
      </c>
      <c r="H399">
        <v>0</v>
      </c>
      <c r="I399">
        <v>0</v>
      </c>
      <c r="J399">
        <v>0.37667040000000002</v>
      </c>
      <c r="K399">
        <v>21.682410000000001</v>
      </c>
      <c r="L399">
        <v>0</v>
      </c>
      <c r="M399">
        <v>0</v>
      </c>
      <c r="N399">
        <v>0.37618089999999998</v>
      </c>
      <c r="O399">
        <v>22.649419999999999</v>
      </c>
      <c r="P399">
        <v>0</v>
      </c>
      <c r="Q399">
        <v>0</v>
      </c>
      <c r="R399">
        <v>0.37566139999999998</v>
      </c>
      <c r="S399">
        <v>23.247140000000002</v>
      </c>
      <c r="T399">
        <v>0</v>
      </c>
      <c r="U399">
        <v>0</v>
      </c>
      <c r="V399">
        <v>0.37513809999999997</v>
      </c>
      <c r="W399">
        <v>23.775539999999999</v>
      </c>
      <c r="X399">
        <v>0</v>
      </c>
      <c r="Y399">
        <v>0</v>
      </c>
      <c r="Z399">
        <v>0.37454949999999998</v>
      </c>
      <c r="AA399">
        <v>23.499120000000001</v>
      </c>
      <c r="AB399">
        <v>0</v>
      </c>
      <c r="AC399">
        <v>0</v>
      </c>
      <c r="AD399">
        <v>0.37403399999999998</v>
      </c>
      <c r="AE399">
        <v>22.467949999999998</v>
      </c>
      <c r="AF399">
        <v>0</v>
      </c>
      <c r="AG399">
        <v>0</v>
      </c>
      <c r="AH399">
        <v>0.37347970000000003</v>
      </c>
      <c r="AI399">
        <v>21.761050000000001</v>
      </c>
      <c r="AJ399">
        <v>0</v>
      </c>
      <c r="AK399">
        <v>0</v>
      </c>
      <c r="AL399">
        <v>0.37287039999999999</v>
      </c>
      <c r="AM399">
        <v>21.493310000000001</v>
      </c>
      <c r="AN399">
        <v>0</v>
      </c>
      <c r="AO399">
        <v>0</v>
      </c>
      <c r="AP399">
        <v>0.37223230000000002</v>
      </c>
      <c r="AQ399">
        <v>22.44792</v>
      </c>
      <c r="AR399">
        <v>0</v>
      </c>
      <c r="AS399">
        <v>0</v>
      </c>
      <c r="AT399">
        <v>0.37157370000000001</v>
      </c>
      <c r="AU399">
        <v>23.563690000000001</v>
      </c>
      <c r="AV399">
        <v>0</v>
      </c>
      <c r="AW399">
        <v>0</v>
      </c>
      <c r="AX399">
        <v>0.37089830000000001</v>
      </c>
      <c r="AY399">
        <v>24.181470000000001</v>
      </c>
      <c r="AZ399">
        <v>0</v>
      </c>
      <c r="BA399">
        <v>0</v>
      </c>
      <c r="BB399">
        <v>0.37019469999999999</v>
      </c>
      <c r="BC399">
        <v>24.440069999999999</v>
      </c>
      <c r="BD399">
        <v>0</v>
      </c>
      <c r="BE399">
        <v>0</v>
      </c>
      <c r="BF399">
        <v>0.36946820000000002</v>
      </c>
      <c r="BG399">
        <v>23.797940000000001</v>
      </c>
      <c r="BH399">
        <v>0</v>
      </c>
      <c r="BI399">
        <v>0</v>
      </c>
      <c r="BJ399">
        <v>0.3687298</v>
      </c>
      <c r="BK399">
        <v>22.717580000000002</v>
      </c>
      <c r="BL399">
        <v>0</v>
      </c>
      <c r="BM399">
        <v>0</v>
      </c>
      <c r="BN399">
        <v>0.36797469999999999</v>
      </c>
      <c r="BO399">
        <v>21.953009999999999</v>
      </c>
      <c r="BP399">
        <v>0</v>
      </c>
      <c r="BQ399">
        <v>0</v>
      </c>
      <c r="BR399">
        <v>0.36724519999999999</v>
      </c>
      <c r="BS399">
        <v>21.66508</v>
      </c>
      <c r="BT399">
        <v>0</v>
      </c>
      <c r="BU399">
        <v>0</v>
      </c>
      <c r="BV399">
        <v>0.36668139999999999</v>
      </c>
      <c r="BW399">
        <v>21.76925</v>
      </c>
      <c r="BX399">
        <v>0</v>
      </c>
      <c r="BY399">
        <v>0</v>
      </c>
      <c r="BZ399">
        <v>0.36631269999999999</v>
      </c>
      <c r="CA399">
        <v>22.50442</v>
      </c>
      <c r="CB399">
        <v>0</v>
      </c>
      <c r="CC399">
        <v>0</v>
      </c>
      <c r="CD399">
        <v>0.36590929999999999</v>
      </c>
      <c r="CE399">
        <v>22.80874</v>
      </c>
      <c r="CF399">
        <v>9.9318739999999999E-32</v>
      </c>
      <c r="CG399">
        <v>4.4222049999999999E-29</v>
      </c>
      <c r="CH399">
        <v>0.36543829999999999</v>
      </c>
      <c r="CI399">
        <v>22.787179999999999</v>
      </c>
      <c r="CJ399" s="1">
        <v>1.2160279999999999E-25</v>
      </c>
      <c r="CK399" s="1">
        <v>5.2132299999999999E-23</v>
      </c>
      <c r="CL399">
        <v>0.36486990000000002</v>
      </c>
      <c r="CM399">
        <v>22.136620000000001</v>
      </c>
      <c r="CN399" s="1">
        <v>1.7998120000000002E-18</v>
      </c>
      <c r="CO399" s="1">
        <v>6.8130620000000001E-16</v>
      </c>
      <c r="CP399">
        <v>0.36428759999999999</v>
      </c>
      <c r="CQ399">
        <v>21.45703</v>
      </c>
      <c r="CR399" s="1">
        <v>6.8563579999999999E-14</v>
      </c>
      <c r="CS399" s="1">
        <v>2.621449E-11</v>
      </c>
      <c r="CT399">
        <v>0.36370999999999998</v>
      </c>
      <c r="CU399">
        <v>20.831099999999999</v>
      </c>
      <c r="CV399" s="1">
        <v>1.5436060000000001E-10</v>
      </c>
      <c r="CW399" s="1">
        <v>6.0325770000000006E-8</v>
      </c>
      <c r="CX399">
        <v>0.3632842</v>
      </c>
      <c r="CY399">
        <v>20.308009999999999</v>
      </c>
      <c r="CZ399" s="1">
        <v>6.9125259999999995E-8</v>
      </c>
      <c r="DA399" s="1">
        <v>2.7507900000000001E-5</v>
      </c>
      <c r="DB399">
        <v>0.36295480000000002</v>
      </c>
      <c r="DC399">
        <v>20.186769999999999</v>
      </c>
      <c r="DD399" s="1">
        <v>9.5590109999999995E-6</v>
      </c>
      <c r="DE399" s="1">
        <v>3.8706539999999998E-3</v>
      </c>
      <c r="DF399">
        <v>0.36258940000000001</v>
      </c>
      <c r="DG399">
        <v>20.759049999999998</v>
      </c>
      <c r="DH399" s="1">
        <v>5.2417049999999997E-4</v>
      </c>
      <c r="DI399" s="1">
        <v>0.21534500000000001</v>
      </c>
      <c r="DJ399">
        <v>0.36211409999999999</v>
      </c>
      <c r="DK399">
        <v>21.317049999999998</v>
      </c>
      <c r="DL399" s="1">
        <v>1.3337069999999999E-2</v>
      </c>
      <c r="DM399" s="1">
        <v>5.5569839999999999</v>
      </c>
      <c r="DN399">
        <v>0.36161569999999998</v>
      </c>
      <c r="DO399">
        <v>21.76885</v>
      </c>
      <c r="DP399" s="1">
        <v>0.1769741</v>
      </c>
      <c r="DQ399" s="1">
        <v>74.635639999999995</v>
      </c>
      <c r="DR399">
        <v>0.36111209999999999</v>
      </c>
      <c r="DS399">
        <v>21.308620000000001</v>
      </c>
      <c r="DT399" s="1">
        <v>1.335642</v>
      </c>
      <c r="DU399">
        <v>569.7921</v>
      </c>
      <c r="DV399">
        <v>0.36060989999999998</v>
      </c>
      <c r="DW399">
        <v>20.517199999999999</v>
      </c>
      <c r="DX399" s="1">
        <v>6.1648389999999997</v>
      </c>
      <c r="DY399">
        <v>2655.44</v>
      </c>
      <c r="DZ399">
        <v>0.36001850000000002</v>
      </c>
      <c r="EA399">
        <v>20.003720000000001</v>
      </c>
      <c r="EB399">
        <v>18.445910000000001</v>
      </c>
      <c r="EC399">
        <v>8019.5829999999996</v>
      </c>
      <c r="ED399">
        <v>0.35935080000000003</v>
      </c>
      <c r="EE399">
        <v>19.713349999999998</v>
      </c>
      <c r="EF399">
        <v>37.748429999999999</v>
      </c>
      <c r="EG399">
        <v>16546.45</v>
      </c>
      <c r="EH399">
        <v>0.35851650000000002</v>
      </c>
      <c r="EI399">
        <v>20.345690000000001</v>
      </c>
      <c r="EJ399">
        <v>55.420529999999999</v>
      </c>
      <c r="EK399">
        <v>24476.79</v>
      </c>
      <c r="EL399">
        <v>0.35761939999999998</v>
      </c>
      <c r="EM399">
        <v>21.159849999999999</v>
      </c>
      <c r="EN399">
        <v>60.89716</v>
      </c>
      <c r="EO399">
        <v>27064.87</v>
      </c>
      <c r="EP399">
        <v>0.35678140000000003</v>
      </c>
      <c r="EQ399">
        <v>21.57291</v>
      </c>
      <c r="ER399">
        <v>52.167960000000001</v>
      </c>
      <c r="ES399">
        <v>23334.31</v>
      </c>
      <c r="ET399">
        <v>0.35606179999999998</v>
      </c>
      <c r="EU399">
        <v>22.050460000000001</v>
      </c>
      <c r="EV399">
        <v>35.862299999999998</v>
      </c>
      <c r="EW399">
        <v>16115.63</v>
      </c>
      <c r="EX399">
        <v>0.35537449999999998</v>
      </c>
      <c r="EY399">
        <v>21.927199999999999</v>
      </c>
      <c r="EZ399">
        <v>20.450399999999998</v>
      </c>
      <c r="FA399">
        <v>9222.3029999999999</v>
      </c>
      <c r="FB399">
        <v>0.35470489999999999</v>
      </c>
      <c r="FC399">
        <v>20.909030000000001</v>
      </c>
      <c r="FD399">
        <v>9.9716780000000007</v>
      </c>
      <c r="FE399">
        <v>4509.125</v>
      </c>
      <c r="FF399">
        <v>0.35384189999999999</v>
      </c>
      <c r="FG399">
        <v>20.127880000000001</v>
      </c>
      <c r="FH399">
        <v>4.3058019999999999</v>
      </c>
      <c r="FI399">
        <v>1951.1610000000001</v>
      </c>
      <c r="FJ399">
        <v>0.35306589999999999</v>
      </c>
      <c r="FK399">
        <v>19.825900000000001</v>
      </c>
      <c r="FL399">
        <v>1.6958070000000001</v>
      </c>
      <c r="FM399">
        <v>769.28440000000001</v>
      </c>
      <c r="FN399">
        <v>0.35253950000000001</v>
      </c>
      <c r="FO399">
        <v>20.822220000000002</v>
      </c>
      <c r="FP399">
        <v>0.63153680000000001</v>
      </c>
      <c r="FQ399">
        <v>286.43369999999999</v>
      </c>
      <c r="FR399">
        <v>0.35196100000000002</v>
      </c>
      <c r="FS399">
        <v>22.03755</v>
      </c>
      <c r="FT399">
        <v>0.23948949999999999</v>
      </c>
      <c r="FU399">
        <v>108.4</v>
      </c>
      <c r="FV399">
        <v>0.35125099999999998</v>
      </c>
      <c r="FW399">
        <v>23.062470000000001</v>
      </c>
      <c r="FX399">
        <v>0.1087866</v>
      </c>
      <c r="FY399">
        <v>48.972900000000003</v>
      </c>
      <c r="FZ399">
        <v>0.35036079999999997</v>
      </c>
      <c r="GA399">
        <v>23.657</v>
      </c>
      <c r="GB399">
        <v>6.850212E-2</v>
      </c>
      <c r="GC399">
        <v>30.66525</v>
      </c>
      <c r="GD399">
        <v>0.3492963</v>
      </c>
      <c r="GE399">
        <v>23.233920000000001</v>
      </c>
      <c r="GF399">
        <v>5.6683280000000003E-2</v>
      </c>
      <c r="GG399">
        <v>25.312429999999999</v>
      </c>
      <c r="GH399">
        <v>0.34824169999999999</v>
      </c>
      <c r="GI399">
        <v>22.191749999999999</v>
      </c>
      <c r="GJ399">
        <v>5.2326249999999998E-2</v>
      </c>
      <c r="GK399">
        <v>23.382580000000001</v>
      </c>
      <c r="GL399">
        <v>0.34759069999999997</v>
      </c>
      <c r="GM399">
        <v>21.35388</v>
      </c>
      <c r="GN399">
        <v>4.8763689999999998E-2</v>
      </c>
      <c r="GO399">
        <v>21.80376</v>
      </c>
      <c r="GP399">
        <v>0.34679710000000002</v>
      </c>
      <c r="GQ399">
        <v>21.033770000000001</v>
      </c>
      <c r="GR399" s="1">
        <v>4.5139659999999998E-2</v>
      </c>
      <c r="GS399">
        <v>20.19622</v>
      </c>
      <c r="GT399">
        <v>0.3459024</v>
      </c>
      <c r="GU399">
        <v>22.016629999999999</v>
      </c>
      <c r="GV399" s="1">
        <v>4.145687E-2</v>
      </c>
      <c r="GW399">
        <v>18.564330000000002</v>
      </c>
      <c r="GX399">
        <v>0.34514529999999999</v>
      </c>
      <c r="GY399">
        <v>22.984490000000001</v>
      </c>
      <c r="GZ399" s="1">
        <v>3.7695300000000001E-2</v>
      </c>
      <c r="HA399">
        <v>16.894269999999999</v>
      </c>
      <c r="HB399">
        <v>0.34474709999999997</v>
      </c>
      <c r="HC399">
        <v>23.742380000000001</v>
      </c>
      <c r="HD399" s="1">
        <v>3.4349900000000003E-2</v>
      </c>
      <c r="HE399">
        <v>15.381779999999999</v>
      </c>
      <c r="HF399">
        <v>0.3446998</v>
      </c>
      <c r="HG399">
        <v>23.948139999999999</v>
      </c>
      <c r="HH399" s="1">
        <v>3.1262610000000003E-2</v>
      </c>
      <c r="HI399">
        <v>13.975809999999999</v>
      </c>
      <c r="HJ399">
        <v>0.3449043</v>
      </c>
      <c r="HK399">
        <v>23.40663</v>
      </c>
      <c r="HL399" s="1">
        <v>2.845963E-2</v>
      </c>
      <c r="HM399">
        <v>12.694100000000001</v>
      </c>
      <c r="HN399">
        <v>0.34531620000000002</v>
      </c>
      <c r="HO399">
        <v>22.429790000000001</v>
      </c>
      <c r="HP399" s="1">
        <v>2.5777990000000001E-2</v>
      </c>
      <c r="HQ399" s="1">
        <v>11.47331</v>
      </c>
      <c r="HR399">
        <v>0.34592669999999998</v>
      </c>
      <c r="HS399">
        <v>21.68074</v>
      </c>
      <c r="HT399" s="1">
        <v>2.3174340000000002E-2</v>
      </c>
      <c r="HU399" s="1">
        <v>10.27219</v>
      </c>
      <c r="HV399">
        <v>0.34650920000000002</v>
      </c>
      <c r="HW399">
        <v>21.370729999999998</v>
      </c>
      <c r="HX399" s="1">
        <v>2.081999E-2</v>
      </c>
      <c r="HY399" s="1">
        <v>9.1994950000000006</v>
      </c>
      <c r="HZ399">
        <v>0.34709020000000002</v>
      </c>
      <c r="IA399">
        <v>21.984000000000002</v>
      </c>
      <c r="IB399" s="1">
        <v>1.8805120000000002E-2</v>
      </c>
      <c r="IC399" s="1">
        <v>8.2745899999999999</v>
      </c>
      <c r="ID399">
        <v>0.34731990000000001</v>
      </c>
      <c r="IE399">
        <v>22.070900000000002</v>
      </c>
      <c r="IF399" s="1">
        <v>1.7079839999999999E-2</v>
      </c>
      <c r="IG399" s="1">
        <v>7.4973359999999998</v>
      </c>
      <c r="IH399">
        <v>0.34721150000000001</v>
      </c>
      <c r="II399">
        <v>22.602620000000002</v>
      </c>
      <c r="IJ399" s="1">
        <v>1.552226E-2</v>
      </c>
      <c r="IK399" s="1">
        <v>6.8060369999999999</v>
      </c>
      <c r="IL399">
        <v>0.34821289999999999</v>
      </c>
      <c r="IM399">
        <v>22.750699999999998</v>
      </c>
      <c r="IN399" s="1">
        <v>1.415657E-2</v>
      </c>
      <c r="IO399" s="1">
        <v>6.1799949999999999</v>
      </c>
      <c r="IP399">
        <v>0.34959269999999998</v>
      </c>
      <c r="IQ399">
        <v>22.29233</v>
      </c>
      <c r="IR399" s="1">
        <v>1.2893089999999999E-2</v>
      </c>
      <c r="IS399" s="1">
        <v>5.6003730000000003</v>
      </c>
      <c r="IT399">
        <v>0.35101470000000001</v>
      </c>
      <c r="IU399">
        <v>21.547529999999998</v>
      </c>
      <c r="IV399" s="1">
        <v>1.1713940000000001E-2</v>
      </c>
      <c r="IW399" s="1">
        <v>5.0636530000000004</v>
      </c>
      <c r="IX399">
        <v>0.35246050000000001</v>
      </c>
      <c r="IY399">
        <v>21.124459999999999</v>
      </c>
      <c r="IZ399" s="1">
        <v>1.065763E-2</v>
      </c>
      <c r="JA399" s="1">
        <v>4.585744</v>
      </c>
      <c r="JB399">
        <v>0.3539138</v>
      </c>
      <c r="JC399">
        <v>21.1891</v>
      </c>
      <c r="JD399" s="1">
        <v>9.6712680000000002E-3</v>
      </c>
      <c r="JE399" s="1">
        <v>4.1435919999999999</v>
      </c>
      <c r="JF399">
        <v>0.3555739</v>
      </c>
      <c r="JG399">
        <v>21.942399999999999</v>
      </c>
      <c r="JH399" s="1">
        <v>8.6741839999999997E-3</v>
      </c>
      <c r="JI399" s="1">
        <v>3.699919</v>
      </c>
      <c r="JJ399">
        <v>0.35729880000000003</v>
      </c>
      <c r="JK399">
        <v>23.009150000000002</v>
      </c>
      <c r="JL399" s="1">
        <v>7.8610559999999999E-3</v>
      </c>
      <c r="JM399" s="1">
        <v>3.3358379999999999</v>
      </c>
      <c r="JN399">
        <v>0.35921170000000002</v>
      </c>
      <c r="JO399">
        <v>24.03105</v>
      </c>
      <c r="JP399" s="1">
        <v>7.1594529999999997E-3</v>
      </c>
      <c r="JQ399" s="1">
        <v>3.0224340000000001</v>
      </c>
      <c r="JR399">
        <v>0.36115459999999999</v>
      </c>
      <c r="JS399">
        <v>24.75224</v>
      </c>
      <c r="JT399" s="1">
        <v>6.520077E-3</v>
      </c>
      <c r="JU399" s="1">
        <v>2.7388940000000002</v>
      </c>
      <c r="JV399">
        <v>0.36314170000000001</v>
      </c>
      <c r="JW399">
        <v>24.774760000000001</v>
      </c>
      <c r="JX399" s="1">
        <v>5.9297769999999998E-3</v>
      </c>
      <c r="JY399" s="1">
        <v>2.4787309999999998</v>
      </c>
      <c r="JZ399">
        <v>0.36504890000000001</v>
      </c>
      <c r="KA399">
        <v>24.313120000000001</v>
      </c>
      <c r="KB399" s="1">
        <v>5.3945210000000002E-3</v>
      </c>
      <c r="KC399" s="1">
        <v>2.244634</v>
      </c>
      <c r="KD399">
        <v>0.36663790000000002</v>
      </c>
      <c r="KE399">
        <v>24.02685</v>
      </c>
      <c r="KF399" s="1">
        <v>4.9033810000000001E-3</v>
      </c>
      <c r="KG399" s="1">
        <v>2.0327730000000002</v>
      </c>
      <c r="KH399">
        <v>0.3681507</v>
      </c>
      <c r="KI399">
        <v>24.051290000000002</v>
      </c>
      <c r="KJ399" s="1">
        <v>4.4456110000000004E-3</v>
      </c>
      <c r="KK399" s="1">
        <v>1.836651</v>
      </c>
      <c r="KL399">
        <v>0.36962129999999999</v>
      </c>
      <c r="KM399">
        <v>24.734269999999999</v>
      </c>
      <c r="KN399" s="1">
        <v>4.0106370000000001E-3</v>
      </c>
      <c r="KO399" s="1">
        <v>1.6520790000000001</v>
      </c>
      <c r="KP399">
        <v>0.37098439999999999</v>
      </c>
      <c r="KQ399">
        <v>25.330950000000001</v>
      </c>
      <c r="KR399" s="1">
        <v>3.5920269999999998E-3</v>
      </c>
      <c r="KS399" s="1">
        <v>1.4757640000000001</v>
      </c>
      <c r="KT399">
        <v>0.37204549999999997</v>
      </c>
      <c r="KU399">
        <v>25.579149999999998</v>
      </c>
      <c r="KV399" s="1">
        <v>3.1902749999999998E-3</v>
      </c>
      <c r="KW399" s="1">
        <v>1.3084610000000001</v>
      </c>
      <c r="KX399">
        <v>0.37281769999999997</v>
      </c>
      <c r="KY399">
        <v>25.40804</v>
      </c>
      <c r="KZ399" s="1">
        <v>2.8129029999999998E-3</v>
      </c>
      <c r="LA399" s="1">
        <v>1.152539</v>
      </c>
      <c r="LB399">
        <v>0.3734016</v>
      </c>
      <c r="LC399">
        <v>24.826360000000001</v>
      </c>
      <c r="LD399" s="1">
        <v>2.4696200000000001E-3</v>
      </c>
      <c r="LE399" s="1">
        <v>1.011501</v>
      </c>
      <c r="LF399">
        <v>0.3739479</v>
      </c>
      <c r="LG399">
        <v>24.090869999999999</v>
      </c>
      <c r="LH399" s="1">
        <v>2.1671780000000001E-3</v>
      </c>
      <c r="LI399" s="1">
        <v>0.8873219</v>
      </c>
      <c r="LJ399">
        <v>0.37425760000000002</v>
      </c>
      <c r="LK399">
        <v>23.42379</v>
      </c>
      <c r="LL399" s="1">
        <v>1.9060959999999999E-3</v>
      </c>
      <c r="LM399" s="1">
        <v>0.78059420000000002</v>
      </c>
      <c r="LN399">
        <v>0.3745946</v>
      </c>
      <c r="LO399">
        <v>23.231739999999999</v>
      </c>
      <c r="LP399" s="1">
        <v>1.6836749999999999E-3</v>
      </c>
      <c r="LQ399" s="1">
        <v>0.68969670000000005</v>
      </c>
      <c r="LR399">
        <v>0.37479990000000002</v>
      </c>
      <c r="LS399">
        <v>23.90082</v>
      </c>
      <c r="LT399" s="1">
        <v>1.4895640000000001E-3</v>
      </c>
      <c r="LU399" s="1">
        <v>0.61061220000000005</v>
      </c>
      <c r="LV399">
        <v>0.3748089</v>
      </c>
      <c r="LW399">
        <v>24.82349</v>
      </c>
      <c r="LX399" s="1">
        <v>1.316018E-3</v>
      </c>
      <c r="LY399" s="1">
        <v>0.54023239999999995</v>
      </c>
      <c r="LZ399">
        <v>0.37488050000000001</v>
      </c>
      <c r="MA399">
        <v>25.732019999999999</v>
      </c>
      <c r="MB399" s="1">
        <v>1.157379E-3</v>
      </c>
      <c r="MC399" s="1">
        <v>0.47571910000000001</v>
      </c>
      <c r="MD399">
        <v>0.3751158</v>
      </c>
      <c r="ME399">
        <v>26.289239999999999</v>
      </c>
      <c r="MF399" s="1">
        <v>1.012347E-3</v>
      </c>
      <c r="MG399" s="1">
        <v>0.41638910000000001</v>
      </c>
      <c r="MH399">
        <v>0.37534440000000002</v>
      </c>
      <c r="MI399">
        <v>26.359110000000001</v>
      </c>
      <c r="MJ399" s="1">
        <v>8.823635E-4</v>
      </c>
      <c r="MK399" s="1">
        <v>0.36313380000000001</v>
      </c>
      <c r="ML399">
        <v>0.37564219999999998</v>
      </c>
      <c r="MM399">
        <v>25.864159999999998</v>
      </c>
      <c r="MN399" s="1">
        <v>7.7007479999999999E-4</v>
      </c>
      <c r="MO399" s="1">
        <v>0.31699480000000002</v>
      </c>
      <c r="MP399">
        <v>0.3758457</v>
      </c>
      <c r="MQ399">
        <v>25.494789999999998</v>
      </c>
      <c r="MR399" s="1">
        <v>6.7676430000000005E-4</v>
      </c>
      <c r="MS399" s="1">
        <v>0.27865060000000003</v>
      </c>
      <c r="MT399">
        <v>0.37594230000000001</v>
      </c>
      <c r="MU399">
        <v>25.3978</v>
      </c>
      <c r="MV399" s="1">
        <v>6.0190180000000001E-4</v>
      </c>
      <c r="MW399" s="1">
        <v>0.24788180000000001</v>
      </c>
      <c r="MX399">
        <v>0.37609799999999999</v>
      </c>
      <c r="MY399">
        <v>25.878959999999999</v>
      </c>
      <c r="MZ399" s="1">
        <v>5.426637E-4</v>
      </c>
      <c r="NA399" s="1">
        <v>0.22351699999999999</v>
      </c>
      <c r="NB399">
        <v>0.37614059999999999</v>
      </c>
      <c r="NC399">
        <v>26.634370000000001</v>
      </c>
      <c r="ND399" s="1">
        <v>4.9492709999999997E-4</v>
      </c>
      <c r="NE399" s="1">
        <v>0.20393430000000001</v>
      </c>
      <c r="NF399">
        <v>0.37614059999999999</v>
      </c>
      <c r="NG399">
        <v>26.634370000000001</v>
      </c>
      <c r="NH399" s="1">
        <v>4.9492709999999997E-4</v>
      </c>
      <c r="NI399" s="1">
        <v>0.20393430000000001</v>
      </c>
      <c r="NJ399">
        <v>0.37614059999999999</v>
      </c>
      <c r="NK399">
        <v>26.634370000000001</v>
      </c>
      <c r="NL399" s="1">
        <v>4.9492709999999997E-4</v>
      </c>
      <c r="NM399" s="1">
        <v>0.20393430000000001</v>
      </c>
      <c r="NN399">
        <v>0.37614059999999999</v>
      </c>
      <c r="NO399">
        <v>26.634370000000001</v>
      </c>
      <c r="NP399" s="1">
        <v>4.9492709999999997E-4</v>
      </c>
      <c r="NQ399" s="1">
        <v>0.20393430000000001</v>
      </c>
      <c r="NR399">
        <v>0.37614059999999999</v>
      </c>
      <c r="NS399">
        <v>26.634370000000001</v>
      </c>
      <c r="NT399" s="1">
        <v>4.9492709999999997E-4</v>
      </c>
      <c r="NU399" s="1">
        <v>0.20393430000000001</v>
      </c>
      <c r="NV399">
        <v>0.37614059999999999</v>
      </c>
      <c r="NW399">
        <v>26.634370000000001</v>
      </c>
      <c r="NX399" s="1">
        <v>4.9492709999999997E-4</v>
      </c>
      <c r="NY399" s="1">
        <v>0.20393430000000001</v>
      </c>
      <c r="NZ399">
        <v>0.37614059999999999</v>
      </c>
      <c r="OA399">
        <v>26.634370000000001</v>
      </c>
      <c r="OB399" s="1">
        <v>4.9492709999999997E-4</v>
      </c>
      <c r="OC399" s="1">
        <v>0.20393430000000001</v>
      </c>
      <c r="OD399">
        <v>0.37614059999999999</v>
      </c>
      <c r="OE399">
        <v>26.634370000000001</v>
      </c>
      <c r="OF399" s="1">
        <v>4.9492709999999997E-4</v>
      </c>
      <c r="OG399" s="1">
        <v>0.20393430000000001</v>
      </c>
      <c r="OH399">
        <v>0.37614059999999999</v>
      </c>
      <c r="OI399">
        <v>26.634370000000001</v>
      </c>
      <c r="OJ399" s="1">
        <v>4.9492709999999997E-4</v>
      </c>
      <c r="OK399" s="1">
        <v>0.20393430000000001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1.7241470000000001</v>
      </c>
      <c r="G400">
        <v>20.49389</v>
      </c>
      <c r="H400">
        <v>0</v>
      </c>
      <c r="I400">
        <v>0</v>
      </c>
      <c r="J400">
        <v>1.720019</v>
      </c>
      <c r="K400">
        <v>21.549130000000002</v>
      </c>
      <c r="L400">
        <v>0</v>
      </c>
      <c r="M400">
        <v>0</v>
      </c>
      <c r="N400">
        <v>1.715455</v>
      </c>
      <c r="O400">
        <v>22.56906</v>
      </c>
      <c r="P400">
        <v>0</v>
      </c>
      <c r="Q400">
        <v>0</v>
      </c>
      <c r="R400">
        <v>1.71055</v>
      </c>
      <c r="S400">
        <v>23.229120000000002</v>
      </c>
      <c r="T400">
        <v>0</v>
      </c>
      <c r="U400">
        <v>0</v>
      </c>
      <c r="V400">
        <v>1.7054560000000001</v>
      </c>
      <c r="W400">
        <v>23.791979999999999</v>
      </c>
      <c r="X400">
        <v>0</v>
      </c>
      <c r="Y400">
        <v>0</v>
      </c>
      <c r="Z400">
        <v>1.7000599999999999</v>
      </c>
      <c r="AA400">
        <v>23.597280000000001</v>
      </c>
      <c r="AB400">
        <v>0</v>
      </c>
      <c r="AC400">
        <v>0</v>
      </c>
      <c r="AD400">
        <v>1.694429</v>
      </c>
      <c r="AE400">
        <v>22.59703</v>
      </c>
      <c r="AF400">
        <v>0</v>
      </c>
      <c r="AG400">
        <v>0</v>
      </c>
      <c r="AH400">
        <v>1.6887019999999999</v>
      </c>
      <c r="AI400">
        <v>21.822769999999998</v>
      </c>
      <c r="AJ400">
        <v>0</v>
      </c>
      <c r="AK400">
        <v>0</v>
      </c>
      <c r="AL400">
        <v>1.682803</v>
      </c>
      <c r="AM400">
        <v>21.467659999999999</v>
      </c>
      <c r="AN400">
        <v>0</v>
      </c>
      <c r="AO400">
        <v>0</v>
      </c>
      <c r="AP400">
        <v>1.6764969999999999</v>
      </c>
      <c r="AQ400">
        <v>22.319430000000001</v>
      </c>
      <c r="AR400">
        <v>0</v>
      </c>
      <c r="AS400">
        <v>0</v>
      </c>
      <c r="AT400">
        <v>1.6700440000000001</v>
      </c>
      <c r="AU400">
        <v>23.4528</v>
      </c>
      <c r="AV400">
        <v>0</v>
      </c>
      <c r="AW400">
        <v>0</v>
      </c>
      <c r="AX400">
        <v>1.6634389999999999</v>
      </c>
      <c r="AY400">
        <v>24.164090000000002</v>
      </c>
      <c r="AZ400">
        <v>0</v>
      </c>
      <c r="BA400">
        <v>0</v>
      </c>
      <c r="BB400">
        <v>1.6566289999999999</v>
      </c>
      <c r="BC400">
        <v>24.499199999999998</v>
      </c>
      <c r="BD400">
        <v>0</v>
      </c>
      <c r="BE400">
        <v>0</v>
      </c>
      <c r="BF400">
        <v>1.6495329999999999</v>
      </c>
      <c r="BG400">
        <v>23.94838</v>
      </c>
      <c r="BH400">
        <v>0</v>
      </c>
      <c r="BI400">
        <v>0</v>
      </c>
      <c r="BJ400">
        <v>1.6423019999999999</v>
      </c>
      <c r="BK400">
        <v>22.87416</v>
      </c>
      <c r="BL400">
        <v>0</v>
      </c>
      <c r="BM400">
        <v>0</v>
      </c>
      <c r="BN400">
        <v>1.6349320000000001</v>
      </c>
      <c r="BO400">
        <v>22.02826</v>
      </c>
      <c r="BP400">
        <v>0</v>
      </c>
      <c r="BQ400">
        <v>0</v>
      </c>
      <c r="BR400">
        <v>1.6278539999999999</v>
      </c>
      <c r="BS400">
        <v>21.647929999999999</v>
      </c>
      <c r="BT400">
        <v>0</v>
      </c>
      <c r="BU400">
        <v>0</v>
      </c>
      <c r="BV400">
        <v>1.621246</v>
      </c>
      <c r="BW400">
        <v>21.688649999999999</v>
      </c>
      <c r="BX400">
        <v>0</v>
      </c>
      <c r="BY400">
        <v>0</v>
      </c>
      <c r="BZ400">
        <v>1.615767</v>
      </c>
      <c r="CA400">
        <v>22.393470000000001</v>
      </c>
      <c r="CB400">
        <v>0</v>
      </c>
      <c r="CC400">
        <v>0</v>
      </c>
      <c r="CD400">
        <v>1.610282</v>
      </c>
      <c r="CE400">
        <v>22.76455</v>
      </c>
      <c r="CF400">
        <v>3.6940580000000002E-32</v>
      </c>
      <c r="CG400">
        <v>7.3224589999999998E-30</v>
      </c>
      <c r="CH400">
        <v>1.6043529999999999</v>
      </c>
      <c r="CI400">
        <v>22.813669999999998</v>
      </c>
      <c r="CJ400" s="1">
        <v>7.9639529999999999E-26</v>
      </c>
      <c r="CK400" s="1">
        <v>2.142559E-23</v>
      </c>
      <c r="CL400">
        <v>1.5981959999999999</v>
      </c>
      <c r="CM400">
        <v>22.221589999999999</v>
      </c>
      <c r="CN400" s="1">
        <v>9.1021159999999998E-19</v>
      </c>
      <c r="CO400" s="1">
        <v>2.0335069999999999E-16</v>
      </c>
      <c r="CP400">
        <v>1.591874</v>
      </c>
      <c r="CQ400">
        <v>21.528099999999998</v>
      </c>
      <c r="CR400" s="1">
        <v>4.0860920000000001E-14</v>
      </c>
      <c r="CS400" s="1">
        <v>1.066841E-11</v>
      </c>
      <c r="CT400">
        <v>1.5854079999999999</v>
      </c>
      <c r="CU400">
        <v>20.86056</v>
      </c>
      <c r="CV400" s="1">
        <v>1.0048870000000001E-10</v>
      </c>
      <c r="CW400" s="1">
        <v>2.8989060000000002E-8</v>
      </c>
      <c r="CX400">
        <v>1.57985</v>
      </c>
      <c r="CY400">
        <v>20.29074</v>
      </c>
      <c r="CZ400" s="1">
        <v>4.8014589999999998E-8</v>
      </c>
      <c r="DA400" s="1">
        <v>1.4959979999999999E-5</v>
      </c>
      <c r="DB400">
        <v>1.5749230000000001</v>
      </c>
      <c r="DC400">
        <v>20.10567</v>
      </c>
      <c r="DD400" s="1">
        <v>7.0017420000000001E-6</v>
      </c>
      <c r="DE400" s="1">
        <v>2.3362600000000002E-3</v>
      </c>
      <c r="DF400">
        <v>1.569723</v>
      </c>
      <c r="DG400">
        <v>20.6172</v>
      </c>
      <c r="DH400" s="1">
        <v>4.019672E-4</v>
      </c>
      <c r="DI400" s="1">
        <v>0.14262749999999999</v>
      </c>
      <c r="DJ400">
        <v>1.5641339999999999</v>
      </c>
      <c r="DK400">
        <v>21.20975</v>
      </c>
      <c r="DL400" s="1">
        <v>1.065697E-2</v>
      </c>
      <c r="DM400" s="1">
        <v>4.0102710000000004</v>
      </c>
      <c r="DN400">
        <v>1.5582149999999999</v>
      </c>
      <c r="DO400">
        <v>21.719950000000001</v>
      </c>
      <c r="DP400" s="1">
        <v>0.14681669999999999</v>
      </c>
      <c r="DQ400" s="1">
        <v>58.401789999999998</v>
      </c>
      <c r="DR400">
        <v>1.5523279999999999</v>
      </c>
      <c r="DS400">
        <v>21.36673</v>
      </c>
      <c r="DT400" s="1">
        <v>1.1474709999999999</v>
      </c>
      <c r="DU400">
        <v>481.99419999999998</v>
      </c>
      <c r="DV400">
        <v>1.5461419999999999</v>
      </c>
      <c r="DW400">
        <v>20.59187</v>
      </c>
      <c r="DX400" s="1">
        <v>5.4731170000000002</v>
      </c>
      <c r="DY400">
        <v>2423.6970000000001</v>
      </c>
      <c r="DZ400">
        <v>1.5396160000000001</v>
      </c>
      <c r="EA400">
        <v>20.019169999999999</v>
      </c>
      <c r="EB400">
        <v>16.895669999999999</v>
      </c>
      <c r="EC400">
        <v>7886.598</v>
      </c>
      <c r="ED400">
        <v>1.532421</v>
      </c>
      <c r="EE400">
        <v>19.684840000000001</v>
      </c>
      <c r="EF400">
        <v>35.619190000000003</v>
      </c>
      <c r="EG400">
        <v>17518.099999999999</v>
      </c>
      <c r="EH400">
        <v>1.5245070000000001</v>
      </c>
      <c r="EI400">
        <v>20.217669999999998</v>
      </c>
      <c r="EJ400">
        <v>53.800310000000003</v>
      </c>
      <c r="EK400">
        <v>27866.87</v>
      </c>
      <c r="EL400">
        <v>1.515981</v>
      </c>
      <c r="EM400">
        <v>21.029309999999999</v>
      </c>
      <c r="EN400">
        <v>61.064190000000004</v>
      </c>
      <c r="EO400">
        <v>33196.589999999997</v>
      </c>
      <c r="EP400">
        <v>1.507436</v>
      </c>
      <c r="EQ400">
        <v>21.514279999999999</v>
      </c>
      <c r="ER400">
        <v>53.444400000000002</v>
      </c>
      <c r="ES400">
        <v>30655.72</v>
      </c>
      <c r="ET400">
        <v>1.4991110000000001</v>
      </c>
      <c r="EU400">
        <v>22.023820000000001</v>
      </c>
      <c r="EV400">
        <v>37.69267</v>
      </c>
      <c r="EW400">
        <v>22728.21</v>
      </c>
      <c r="EX400">
        <v>1.491287</v>
      </c>
      <c r="EY400">
        <v>21.992000000000001</v>
      </c>
      <c r="EZ400">
        <v>22.03623</v>
      </c>
      <c r="FA400">
        <v>13943.25</v>
      </c>
      <c r="FB400">
        <v>1.483573</v>
      </c>
      <c r="FC400">
        <v>21.044029999999999</v>
      </c>
      <c r="FD400">
        <v>11.000819999999999</v>
      </c>
      <c r="FE400">
        <v>7285.41</v>
      </c>
      <c r="FF400">
        <v>1.474745</v>
      </c>
      <c r="FG400">
        <v>20.173459999999999</v>
      </c>
      <c r="FH400">
        <v>4.8495140000000001</v>
      </c>
      <c r="FI400">
        <v>3345.9830000000002</v>
      </c>
      <c r="FJ400">
        <v>1.4661679999999999</v>
      </c>
      <c r="FK400">
        <v>19.774370000000001</v>
      </c>
      <c r="FL400">
        <v>1.9446140000000001</v>
      </c>
      <c r="FM400">
        <v>1390.0719999999999</v>
      </c>
      <c r="FN400">
        <v>1.4573499999999999</v>
      </c>
      <c r="FO400">
        <v>20.66067</v>
      </c>
      <c r="FP400">
        <v>0.7332168</v>
      </c>
      <c r="FQ400">
        <v>538.2346</v>
      </c>
      <c r="FR400">
        <v>1.4474480000000001</v>
      </c>
      <c r="FS400">
        <v>21.896080000000001</v>
      </c>
      <c r="FT400">
        <v>0.2769935</v>
      </c>
      <c r="FU400">
        <v>203.9579</v>
      </c>
      <c r="FV400">
        <v>1.436094</v>
      </c>
      <c r="FW400">
        <v>22.98368</v>
      </c>
      <c r="FX400">
        <v>0.1214185</v>
      </c>
      <c r="FY400">
        <v>85.051860000000005</v>
      </c>
      <c r="FZ400">
        <v>1.424148</v>
      </c>
      <c r="GA400">
        <v>23.660260000000001</v>
      </c>
      <c r="GB400">
        <v>7.2492379999999995E-2</v>
      </c>
      <c r="GC400">
        <v>46.203049999999998</v>
      </c>
      <c r="GD400">
        <v>1.4109449999999999</v>
      </c>
      <c r="GE400">
        <v>23.30565</v>
      </c>
      <c r="GF400">
        <v>5.7947989999999998E-2</v>
      </c>
      <c r="GG400">
        <v>34.36016</v>
      </c>
      <c r="GH400">
        <v>1.396892</v>
      </c>
      <c r="GI400">
        <v>22.254840000000002</v>
      </c>
      <c r="GJ400">
        <v>5.2896319999999997E-2</v>
      </c>
      <c r="GK400">
        <v>30.59282</v>
      </c>
      <c r="GL400">
        <v>1.3842570000000001</v>
      </c>
      <c r="GM400">
        <v>21.398859999999999</v>
      </c>
      <c r="GN400">
        <v>4.9263370000000001E-2</v>
      </c>
      <c r="GO400">
        <v>28.49409</v>
      </c>
      <c r="GP400">
        <v>1.3718900000000001</v>
      </c>
      <c r="GQ400">
        <v>20.972639999999998</v>
      </c>
      <c r="GR400" s="1">
        <v>4.5615740000000002E-2</v>
      </c>
      <c r="GS400">
        <v>26.485340000000001</v>
      </c>
      <c r="GT400">
        <v>1.359175</v>
      </c>
      <c r="GU400">
        <v>21.865960000000001</v>
      </c>
      <c r="GV400" s="1">
        <v>4.1928939999999998E-2</v>
      </c>
      <c r="GW400">
        <v>24.46716</v>
      </c>
      <c r="GX400">
        <v>1.3468329999999999</v>
      </c>
      <c r="GY400">
        <v>22.943809999999999</v>
      </c>
      <c r="GZ400" s="1">
        <v>3.8170490000000001E-2</v>
      </c>
      <c r="HA400">
        <v>22.412949999999999</v>
      </c>
      <c r="HB400">
        <v>1.3377349999999999</v>
      </c>
      <c r="HC400">
        <v>23.745920000000002</v>
      </c>
      <c r="HD400" s="1">
        <v>3.477235E-2</v>
      </c>
      <c r="HE400">
        <v>20.41208</v>
      </c>
      <c r="HF400">
        <v>1.329539</v>
      </c>
      <c r="HG400">
        <v>24.019490000000001</v>
      </c>
      <c r="HH400" s="1">
        <v>3.1655709999999997E-2</v>
      </c>
      <c r="HI400">
        <v>18.58239</v>
      </c>
      <c r="HJ400">
        <v>1.3209420000000001</v>
      </c>
      <c r="HK400">
        <v>23.48715</v>
      </c>
      <c r="HL400" s="1">
        <v>2.882119E-2</v>
      </c>
      <c r="HM400">
        <v>16.92389</v>
      </c>
      <c r="HN400">
        <v>1.312036</v>
      </c>
      <c r="HO400">
        <v>22.486059999999998</v>
      </c>
      <c r="HP400" s="1">
        <v>2.6145850000000002E-2</v>
      </c>
      <c r="HQ400">
        <v>15.38312</v>
      </c>
      <c r="HR400">
        <v>1.3046120000000001</v>
      </c>
      <c r="HS400">
        <v>21.614789999999999</v>
      </c>
      <c r="HT400" s="1">
        <v>2.3465819999999998E-2</v>
      </c>
      <c r="HU400" s="1">
        <v>13.801069999999999</v>
      </c>
      <c r="HV400">
        <v>1.298813</v>
      </c>
      <c r="HW400">
        <v>21.339179999999999</v>
      </c>
      <c r="HX400" s="1">
        <v>2.112439E-2</v>
      </c>
      <c r="HY400" s="1">
        <v>12.44425</v>
      </c>
      <c r="HZ400">
        <v>1.2937810000000001</v>
      </c>
      <c r="IA400">
        <v>21.87547</v>
      </c>
      <c r="IB400" s="1">
        <v>1.9042090000000001E-2</v>
      </c>
      <c r="IC400" s="1">
        <v>11.16545</v>
      </c>
      <c r="ID400">
        <v>1.287515</v>
      </c>
      <c r="IE400">
        <v>22.025259999999999</v>
      </c>
      <c r="IF400" s="1">
        <v>1.7288970000000001E-2</v>
      </c>
      <c r="IG400" s="1">
        <v>10.125769999999999</v>
      </c>
      <c r="IH400">
        <v>1.279817</v>
      </c>
      <c r="II400">
        <v>22.609970000000001</v>
      </c>
      <c r="IJ400" s="1">
        <v>1.5706999999999999E-2</v>
      </c>
      <c r="IK400" s="1">
        <v>9.2085980000000003</v>
      </c>
      <c r="IL400">
        <v>1.2782039999999999</v>
      </c>
      <c r="IM400">
        <v>22.796420000000001</v>
      </c>
      <c r="IN400" s="1">
        <v>1.432785E-2</v>
      </c>
      <c r="IO400" s="1">
        <v>8.3460929999999998</v>
      </c>
      <c r="IP400">
        <v>1.276735</v>
      </c>
      <c r="IQ400">
        <v>22.336849999999998</v>
      </c>
      <c r="IR400" s="1">
        <v>1.3053500000000001E-2</v>
      </c>
      <c r="IS400" s="1">
        <v>7.5639450000000004</v>
      </c>
      <c r="IT400">
        <v>1.27464</v>
      </c>
      <c r="IU400">
        <v>21.534600000000001</v>
      </c>
      <c r="IV400" s="1">
        <v>1.1859359999999999E-2</v>
      </c>
      <c r="IW400" s="1">
        <v>6.8406589999999996</v>
      </c>
      <c r="IX400">
        <v>1.2723070000000001</v>
      </c>
      <c r="IY400">
        <v>21.00149</v>
      </c>
      <c r="IZ400" s="1">
        <v>1.078751E-2</v>
      </c>
      <c r="JA400" s="1">
        <v>6.1944080000000001</v>
      </c>
      <c r="JB400">
        <v>1.270038</v>
      </c>
      <c r="JC400">
        <v>21.031649999999999</v>
      </c>
      <c r="JD400" s="1">
        <v>9.7933949999999999E-3</v>
      </c>
      <c r="JE400" s="1">
        <v>5.6042990000000001</v>
      </c>
      <c r="JF400">
        <v>1.268489</v>
      </c>
      <c r="JG400">
        <v>21.917169999999999</v>
      </c>
      <c r="JH400" s="1">
        <v>8.7946199999999995E-3</v>
      </c>
      <c r="JI400" s="1">
        <v>5.0239839999999996</v>
      </c>
      <c r="JJ400">
        <v>1.2673479999999999</v>
      </c>
      <c r="JK400">
        <v>22.971530000000001</v>
      </c>
      <c r="JL400" s="1">
        <v>7.9574450000000005E-3</v>
      </c>
      <c r="JM400" s="1">
        <v>4.5128459999999997</v>
      </c>
      <c r="JN400">
        <v>1.267315</v>
      </c>
      <c r="JO400">
        <v>24.042660000000001</v>
      </c>
      <c r="JP400" s="1">
        <v>7.2455439999999996E-3</v>
      </c>
      <c r="JQ400" s="1">
        <v>4.0857239999999999</v>
      </c>
      <c r="JR400">
        <v>1.266931</v>
      </c>
      <c r="JS400">
        <v>24.792860000000001</v>
      </c>
      <c r="JT400" s="1">
        <v>6.5981360000000001E-3</v>
      </c>
      <c r="JU400" s="1">
        <v>3.7037580000000001</v>
      </c>
      <c r="JV400">
        <v>1.266967</v>
      </c>
      <c r="JW400">
        <v>24.764289999999999</v>
      </c>
      <c r="JX400" s="1">
        <v>6.0013230000000002E-3</v>
      </c>
      <c r="JY400" s="1">
        <v>3.3527939999999998</v>
      </c>
      <c r="JZ400">
        <v>1.2668170000000001</v>
      </c>
      <c r="KA400">
        <v>24.233329999999999</v>
      </c>
      <c r="KB400" s="1">
        <v>5.4576970000000001E-3</v>
      </c>
      <c r="KC400" s="1">
        <v>3.034519</v>
      </c>
      <c r="KD400">
        <v>1.26651</v>
      </c>
      <c r="KE400">
        <v>23.885580000000001</v>
      </c>
      <c r="KF400" s="1">
        <v>4.9607210000000004E-3</v>
      </c>
      <c r="KG400" s="1">
        <v>2.7464179999999998</v>
      </c>
      <c r="KH400">
        <v>1.266035</v>
      </c>
      <c r="KI400">
        <v>23.86739</v>
      </c>
      <c r="KJ400" s="1">
        <v>4.4991759999999997E-3</v>
      </c>
      <c r="KK400" s="1">
        <v>2.4817909999999999</v>
      </c>
      <c r="KL400">
        <v>1.265204</v>
      </c>
      <c r="KM400">
        <v>24.600059999999999</v>
      </c>
      <c r="KN400" s="1">
        <v>4.0610940000000003E-3</v>
      </c>
      <c r="KO400" s="1">
        <v>2.2338140000000002</v>
      </c>
      <c r="KP400">
        <v>1.264248</v>
      </c>
      <c r="KQ400">
        <v>25.237220000000001</v>
      </c>
      <c r="KR400" s="1">
        <v>3.6395870000000001E-3</v>
      </c>
      <c r="KS400" s="1">
        <v>1.996588</v>
      </c>
      <c r="KT400">
        <v>1.2626710000000001</v>
      </c>
      <c r="KU400">
        <v>25.552969999999998</v>
      </c>
      <c r="KV400" s="1">
        <v>3.2346290000000001E-3</v>
      </c>
      <c r="KW400" s="1">
        <v>1.7707189999999999</v>
      </c>
      <c r="KX400">
        <v>1.2602770000000001</v>
      </c>
      <c r="KY400">
        <v>25.42033</v>
      </c>
      <c r="KZ400" s="1">
        <v>2.853614E-3</v>
      </c>
      <c r="LA400" s="1">
        <v>1.5603009999999999</v>
      </c>
      <c r="LB400">
        <v>1.257406</v>
      </c>
      <c r="LC400">
        <v>24.861219999999999</v>
      </c>
      <c r="LD400" s="1">
        <v>2.5060339999999999E-3</v>
      </c>
      <c r="LE400" s="1">
        <v>1.368989</v>
      </c>
      <c r="LF400">
        <v>1.2547269999999999</v>
      </c>
      <c r="LG400">
        <v>24.113659999999999</v>
      </c>
      <c r="LH400" s="1">
        <v>2.1989900000000001E-3</v>
      </c>
      <c r="LI400" s="1">
        <v>1.1992039999999999</v>
      </c>
      <c r="LJ400">
        <v>1.2511060000000001</v>
      </c>
      <c r="LK400">
        <v>23.399470000000001</v>
      </c>
      <c r="LL400" s="1">
        <v>1.9331699999999999E-3</v>
      </c>
      <c r="LM400" s="1">
        <v>1.0526059999999999</v>
      </c>
      <c r="LN400">
        <v>1.2472890000000001</v>
      </c>
      <c r="LO400">
        <v>23.184930000000001</v>
      </c>
      <c r="LP400" s="1">
        <v>1.7069699999999999E-3</v>
      </c>
      <c r="LQ400" s="1">
        <v>0.92822119999999997</v>
      </c>
      <c r="LR400">
        <v>1.243268</v>
      </c>
      <c r="LS400">
        <v>23.905149999999999</v>
      </c>
      <c r="LT400" s="1">
        <v>1.509942E-3</v>
      </c>
      <c r="LU400" s="1">
        <v>0.82059990000000005</v>
      </c>
      <c r="LV400">
        <v>1.2384930000000001</v>
      </c>
      <c r="LW400">
        <v>24.86693</v>
      </c>
      <c r="LX400" s="1">
        <v>1.3343249999999999E-3</v>
      </c>
      <c r="LY400" s="1">
        <v>0.7257344</v>
      </c>
      <c r="LZ400">
        <v>1.2338549999999999</v>
      </c>
      <c r="MA400">
        <v>25.827770000000001</v>
      </c>
      <c r="MB400" s="1">
        <v>1.1741569999999999E-3</v>
      </c>
      <c r="MC400" s="1">
        <v>0.6395556</v>
      </c>
      <c r="MD400">
        <v>1.230264</v>
      </c>
      <c r="ME400">
        <v>26.39827</v>
      </c>
      <c r="MF400" s="1">
        <v>1.0277190000000001E-3</v>
      </c>
      <c r="MG400" s="1">
        <v>0.56009600000000004</v>
      </c>
      <c r="MH400">
        <v>1.226464</v>
      </c>
      <c r="MI400">
        <v>26.40531</v>
      </c>
      <c r="MJ400" s="1">
        <v>8.9598589999999995E-4</v>
      </c>
      <c r="MK400" s="1">
        <v>0.48858239999999997</v>
      </c>
      <c r="ML400">
        <v>1.2230829999999999</v>
      </c>
      <c r="MM400">
        <v>25.825780000000002</v>
      </c>
      <c r="MN400" s="1">
        <v>7.8173870000000005E-4</v>
      </c>
      <c r="MO400" s="1">
        <v>0.42594660000000001</v>
      </c>
      <c r="MP400">
        <v>1.2193799999999999</v>
      </c>
      <c r="MQ400">
        <v>25.403089999999999</v>
      </c>
      <c r="MR400" s="1">
        <v>6.8631810000000003E-4</v>
      </c>
      <c r="MS400" s="1">
        <v>0.37346940000000001</v>
      </c>
      <c r="MT400">
        <v>1.2156199999999999</v>
      </c>
      <c r="MU400">
        <v>25.282810000000001</v>
      </c>
      <c r="MV400" s="1">
        <v>6.0953590000000001E-4</v>
      </c>
      <c r="MW400" s="1">
        <v>0.3310264</v>
      </c>
      <c r="MX400">
        <v>1.212008</v>
      </c>
      <c r="MY400">
        <v>25.822980000000001</v>
      </c>
      <c r="MZ400" s="1">
        <v>5.4875780000000003E-4</v>
      </c>
      <c r="NA400" s="1">
        <v>0.29745500000000002</v>
      </c>
      <c r="NB400">
        <v>1.2081550000000001</v>
      </c>
      <c r="NC400">
        <v>26.646249999999998</v>
      </c>
      <c r="ND400" s="1">
        <v>4.9990569999999995E-4</v>
      </c>
      <c r="NE400" s="1">
        <v>0.2706305</v>
      </c>
      <c r="NF400">
        <v>1.2081550000000001</v>
      </c>
      <c r="NG400">
        <v>26.646249999999998</v>
      </c>
      <c r="NH400" s="1">
        <v>4.9990569999999995E-4</v>
      </c>
      <c r="NI400" s="1">
        <v>0.2706305</v>
      </c>
      <c r="NJ400">
        <v>1.2081550000000001</v>
      </c>
      <c r="NK400">
        <v>26.646249999999998</v>
      </c>
      <c r="NL400" s="1">
        <v>4.9990569999999995E-4</v>
      </c>
      <c r="NM400" s="1">
        <v>0.2706305</v>
      </c>
      <c r="NN400">
        <v>1.2081550000000001</v>
      </c>
      <c r="NO400">
        <v>26.646249999999998</v>
      </c>
      <c r="NP400" s="1">
        <v>4.9990569999999995E-4</v>
      </c>
      <c r="NQ400" s="1">
        <v>0.2706305</v>
      </c>
      <c r="NR400">
        <v>1.2081550000000001</v>
      </c>
      <c r="NS400">
        <v>26.646249999999998</v>
      </c>
      <c r="NT400" s="1">
        <v>4.9990569999999995E-4</v>
      </c>
      <c r="NU400" s="1">
        <v>0.2706305</v>
      </c>
      <c r="NV400">
        <v>1.2081550000000001</v>
      </c>
      <c r="NW400">
        <v>26.646249999999998</v>
      </c>
      <c r="NX400" s="1">
        <v>4.9990569999999995E-4</v>
      </c>
      <c r="NY400" s="1">
        <v>0.2706305</v>
      </c>
      <c r="NZ400">
        <v>1.2081550000000001</v>
      </c>
      <c r="OA400">
        <v>26.646249999999998</v>
      </c>
      <c r="OB400" s="1">
        <v>4.9990569999999995E-4</v>
      </c>
      <c r="OC400" s="1">
        <v>0.2706305</v>
      </c>
      <c r="OD400">
        <v>1.2081550000000001</v>
      </c>
      <c r="OE400">
        <v>26.646249999999998</v>
      </c>
      <c r="OF400" s="1">
        <v>4.9990569999999995E-4</v>
      </c>
      <c r="OG400" s="1">
        <v>0.2706305</v>
      </c>
      <c r="OH400">
        <v>1.2081550000000001</v>
      </c>
      <c r="OI400">
        <v>26.646249999999998</v>
      </c>
      <c r="OJ400" s="1">
        <v>4.9990569999999995E-4</v>
      </c>
      <c r="OK400" s="1">
        <v>0.2706305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0.3431765</v>
      </c>
      <c r="G401">
        <v>20.47409</v>
      </c>
      <c r="H401">
        <v>0</v>
      </c>
      <c r="I401">
        <v>0</v>
      </c>
      <c r="J401">
        <v>0.34271760000000001</v>
      </c>
      <c r="K401">
        <v>21.474679999999999</v>
      </c>
      <c r="L401">
        <v>0</v>
      </c>
      <c r="M401">
        <v>0</v>
      </c>
      <c r="N401">
        <v>0.3421864</v>
      </c>
      <c r="O401">
        <v>22.5124</v>
      </c>
      <c r="P401">
        <v>0</v>
      </c>
      <c r="Q401">
        <v>0</v>
      </c>
      <c r="R401">
        <v>0.34162169999999997</v>
      </c>
      <c r="S401">
        <v>23.222799999999999</v>
      </c>
      <c r="T401">
        <v>0</v>
      </c>
      <c r="U401">
        <v>0</v>
      </c>
      <c r="V401">
        <v>0.34099210000000002</v>
      </c>
      <c r="W401">
        <v>23.808689999999999</v>
      </c>
      <c r="X401">
        <v>0</v>
      </c>
      <c r="Y401">
        <v>0</v>
      </c>
      <c r="Z401">
        <v>0.34033950000000002</v>
      </c>
      <c r="AA401">
        <v>23.654129999999999</v>
      </c>
      <c r="AB401">
        <v>0</v>
      </c>
      <c r="AC401">
        <v>0</v>
      </c>
      <c r="AD401">
        <v>0.33960400000000002</v>
      </c>
      <c r="AE401">
        <v>22.683810000000001</v>
      </c>
      <c r="AF401">
        <v>0</v>
      </c>
      <c r="AG401">
        <v>0</v>
      </c>
      <c r="AH401">
        <v>0.33889079999999999</v>
      </c>
      <c r="AI401">
        <v>21.869630000000001</v>
      </c>
      <c r="AJ401">
        <v>0</v>
      </c>
      <c r="AK401">
        <v>0</v>
      </c>
      <c r="AL401">
        <v>0.3381808</v>
      </c>
      <c r="AM401">
        <v>21.467590000000001</v>
      </c>
      <c r="AN401">
        <v>0</v>
      </c>
      <c r="AO401">
        <v>0</v>
      </c>
      <c r="AP401">
        <v>0.33739190000000002</v>
      </c>
      <c r="AQ401">
        <v>22.24831</v>
      </c>
      <c r="AR401">
        <v>0</v>
      </c>
      <c r="AS401">
        <v>0</v>
      </c>
      <c r="AT401">
        <v>0.33659250000000002</v>
      </c>
      <c r="AU401">
        <v>23.381239999999998</v>
      </c>
      <c r="AV401">
        <v>0</v>
      </c>
      <c r="AW401">
        <v>0</v>
      </c>
      <c r="AX401">
        <v>0.33574749999999998</v>
      </c>
      <c r="AY401">
        <v>24.150739999999999</v>
      </c>
      <c r="AZ401">
        <v>0</v>
      </c>
      <c r="BA401">
        <v>0</v>
      </c>
      <c r="BB401">
        <v>0.33489020000000003</v>
      </c>
      <c r="BC401">
        <v>24.535360000000001</v>
      </c>
      <c r="BD401">
        <v>0</v>
      </c>
      <c r="BE401">
        <v>0</v>
      </c>
      <c r="BF401">
        <v>0.33396949999999997</v>
      </c>
      <c r="BG401">
        <v>24.038080000000001</v>
      </c>
      <c r="BH401">
        <v>0</v>
      </c>
      <c r="BI401">
        <v>0</v>
      </c>
      <c r="BJ401">
        <v>0.33305459999999998</v>
      </c>
      <c r="BK401">
        <v>22.9802</v>
      </c>
      <c r="BL401">
        <v>0</v>
      </c>
      <c r="BM401">
        <v>0</v>
      </c>
      <c r="BN401">
        <v>0.3321016</v>
      </c>
      <c r="BO401">
        <v>22.08653</v>
      </c>
      <c r="BP401">
        <v>0</v>
      </c>
      <c r="BQ401">
        <v>0</v>
      </c>
      <c r="BR401">
        <v>0.33128940000000001</v>
      </c>
      <c r="BS401">
        <v>21.645389999999999</v>
      </c>
      <c r="BT401">
        <v>0</v>
      </c>
      <c r="BU401">
        <v>0</v>
      </c>
      <c r="BV401">
        <v>0.3306153</v>
      </c>
      <c r="BW401">
        <v>21.64386</v>
      </c>
      <c r="BX401">
        <v>0</v>
      </c>
      <c r="BY401">
        <v>0</v>
      </c>
      <c r="BZ401">
        <v>0.33016000000000001</v>
      </c>
      <c r="CA401">
        <v>22.322040000000001</v>
      </c>
      <c r="CB401">
        <v>0</v>
      </c>
      <c r="CC401">
        <v>0</v>
      </c>
      <c r="CD401">
        <v>0.32970430000000001</v>
      </c>
      <c r="CE401">
        <v>22.733319999999999</v>
      </c>
      <c r="CF401">
        <v>2.0856710000000002E-34</v>
      </c>
      <c r="CG401">
        <v>5.3709220000000002E-32</v>
      </c>
      <c r="CH401">
        <v>0.3291693</v>
      </c>
      <c r="CI401">
        <v>22.820820000000001</v>
      </c>
      <c r="CJ401">
        <v>1.7904789999999999E-26</v>
      </c>
      <c r="CK401">
        <v>3.6955520000000001E-24</v>
      </c>
      <c r="CL401">
        <v>0.3286095</v>
      </c>
      <c r="CM401">
        <v>22.272549999999999</v>
      </c>
      <c r="CN401" s="1">
        <v>1.021802E-19</v>
      </c>
      <c r="CO401" s="1">
        <v>2.1696889999999999E-17</v>
      </c>
      <c r="CP401">
        <v>0.32800249999999997</v>
      </c>
      <c r="CQ401">
        <v>21.574649999999998</v>
      </c>
      <c r="CR401" s="1">
        <v>8.8478590000000003E-15</v>
      </c>
      <c r="CS401" s="1">
        <v>1.846214E-12</v>
      </c>
      <c r="CT401">
        <v>0.32736490000000001</v>
      </c>
      <c r="CU401">
        <v>20.88092</v>
      </c>
      <c r="CV401" s="1">
        <v>2.8568059999999999E-11</v>
      </c>
      <c r="CW401" s="1">
        <v>6.0792139999999998E-9</v>
      </c>
      <c r="CX401">
        <v>0.32696049999999999</v>
      </c>
      <c r="CY401">
        <v>20.278500000000001</v>
      </c>
      <c r="CZ401" s="1">
        <v>1.6396919999999999E-8</v>
      </c>
      <c r="DA401" s="1">
        <v>3.5440580000000002E-6</v>
      </c>
      <c r="DB401">
        <v>0.32667429999999997</v>
      </c>
      <c r="DC401">
        <v>20.059930000000001</v>
      </c>
      <c r="DD401" s="1">
        <v>2.7710140000000002E-6</v>
      </c>
      <c r="DE401" s="1">
        <v>6.0940020000000003E-4</v>
      </c>
      <c r="DF401">
        <v>0.32634259999999998</v>
      </c>
      <c r="DG401">
        <v>20.536190000000001</v>
      </c>
      <c r="DH401" s="1">
        <v>1.80681E-4</v>
      </c>
      <c r="DI401" s="1">
        <v>4.0362139999999998E-2</v>
      </c>
      <c r="DJ401">
        <v>0.32591769999999998</v>
      </c>
      <c r="DK401">
        <v>21.14228</v>
      </c>
      <c r="DL401" s="1">
        <v>5.3720679999999998E-3</v>
      </c>
      <c r="DM401" s="1">
        <v>1.2198199999999999</v>
      </c>
      <c r="DN401">
        <v>0.32543810000000001</v>
      </c>
      <c r="DO401">
        <v>21.685390000000002</v>
      </c>
      <c r="DP401" s="1">
        <v>8.2271960000000005E-2</v>
      </c>
      <c r="DQ401" s="1">
        <v>18.969249999999999</v>
      </c>
      <c r="DR401">
        <v>0.32489030000000002</v>
      </c>
      <c r="DS401">
        <v>21.392389999999999</v>
      </c>
      <c r="DT401" s="1">
        <v>0.71050139999999995</v>
      </c>
      <c r="DU401">
        <v>166.4066</v>
      </c>
      <c r="DV401">
        <v>0.32418459999999999</v>
      </c>
      <c r="DW401">
        <v>20.639970000000002</v>
      </c>
      <c r="DX401" s="1">
        <v>3.7280120000000001</v>
      </c>
      <c r="DY401">
        <v>886.03949999999998</v>
      </c>
      <c r="DZ401">
        <v>0.32344010000000001</v>
      </c>
      <c r="EA401">
        <v>20.034569999999999</v>
      </c>
      <c r="EB401">
        <v>12.618729999999999</v>
      </c>
      <c r="EC401">
        <v>3044.1970000000001</v>
      </c>
      <c r="ED401">
        <v>0.32253310000000002</v>
      </c>
      <c r="EE401">
        <v>19.67811</v>
      </c>
      <c r="EF401">
        <v>29.103010000000001</v>
      </c>
      <c r="EG401">
        <v>7127.2060000000001</v>
      </c>
      <c r="EH401">
        <v>0.32147379999999998</v>
      </c>
      <c r="EI401">
        <v>20.159479999999999</v>
      </c>
      <c r="EJ401">
        <v>47.939770000000003</v>
      </c>
      <c r="EK401">
        <v>11915.42</v>
      </c>
      <c r="EL401">
        <v>0.32031870000000001</v>
      </c>
      <c r="EM401">
        <v>20.957180000000001</v>
      </c>
      <c r="EN401">
        <v>59.003349999999998</v>
      </c>
      <c r="EO401">
        <v>14868.93</v>
      </c>
      <c r="EP401">
        <v>0.31914949999999997</v>
      </c>
      <c r="EQ401">
        <v>21.485749999999999</v>
      </c>
      <c r="ER401">
        <v>56.188079999999999</v>
      </c>
      <c r="ES401">
        <v>14359.28</v>
      </c>
      <c r="ET401">
        <v>0.31796980000000002</v>
      </c>
      <c r="EU401">
        <v>22.014790000000001</v>
      </c>
      <c r="EV401">
        <v>42.881419999999999</v>
      </c>
      <c r="EW401">
        <v>11100.04</v>
      </c>
      <c r="EX401">
        <v>0.31698219999999999</v>
      </c>
      <c r="EY401">
        <v>22.02515</v>
      </c>
      <c r="EZ401">
        <v>27.043320000000001</v>
      </c>
      <c r="FA401">
        <v>7079.2489999999998</v>
      </c>
      <c r="FB401">
        <v>0.31603379999999998</v>
      </c>
      <c r="FC401">
        <v>21.127330000000001</v>
      </c>
      <c r="FD401">
        <v>14.48789</v>
      </c>
      <c r="FE401">
        <v>3830.6930000000002</v>
      </c>
      <c r="FF401">
        <v>0.3148629</v>
      </c>
      <c r="FG401">
        <v>20.215620000000001</v>
      </c>
      <c r="FH401">
        <v>6.7933000000000003</v>
      </c>
      <c r="FI401">
        <v>1812.0989999999999</v>
      </c>
      <c r="FJ401">
        <v>0.31373659999999998</v>
      </c>
      <c r="FK401">
        <v>19.762540000000001</v>
      </c>
      <c r="FL401">
        <v>2.871238</v>
      </c>
      <c r="FM401">
        <v>771.27530000000002</v>
      </c>
      <c r="FN401">
        <v>0.3125327</v>
      </c>
      <c r="FO401">
        <v>20.583069999999999</v>
      </c>
      <c r="FP401">
        <v>1.124668</v>
      </c>
      <c r="FQ401">
        <v>303.6841</v>
      </c>
      <c r="FR401">
        <v>0.31116050000000001</v>
      </c>
      <c r="FS401">
        <v>21.82311</v>
      </c>
      <c r="FT401">
        <v>0.42579060000000002</v>
      </c>
      <c r="FU401">
        <v>115.16379999999999</v>
      </c>
      <c r="FV401">
        <v>0.30956679999999998</v>
      </c>
      <c r="FW401">
        <v>22.947939999999999</v>
      </c>
      <c r="FX401">
        <v>0.17274490000000001</v>
      </c>
      <c r="FY401">
        <v>46.36768</v>
      </c>
      <c r="FZ401">
        <v>0.30789480000000002</v>
      </c>
      <c r="GA401">
        <v>23.6706</v>
      </c>
      <c r="GB401">
        <v>8.8720300000000002E-2</v>
      </c>
      <c r="GC401">
        <v>23.380289999999999</v>
      </c>
      <c r="GD401">
        <v>0.30598429999999999</v>
      </c>
      <c r="GE401">
        <v>23.35042</v>
      </c>
      <c r="GF401">
        <v>6.2700130000000007E-2</v>
      </c>
      <c r="GG401">
        <v>16.236339999999998</v>
      </c>
      <c r="GH401">
        <v>0.30394330000000003</v>
      </c>
      <c r="GI401">
        <v>22.30808</v>
      </c>
      <c r="GJ401">
        <v>5.4463989999999997E-2</v>
      </c>
      <c r="GK401">
        <v>14.010289999999999</v>
      </c>
      <c r="GL401">
        <v>0.30206480000000002</v>
      </c>
      <c r="GM401">
        <v>21.446960000000001</v>
      </c>
      <c r="GN401">
        <v>5.0390780000000003E-2</v>
      </c>
      <c r="GO401">
        <v>12.96491</v>
      </c>
      <c r="GP401">
        <v>0.30023</v>
      </c>
      <c r="GQ401">
        <v>20.970790000000001</v>
      </c>
      <c r="GR401" s="1">
        <v>4.6673640000000002E-2</v>
      </c>
      <c r="GS401">
        <v>12.02861</v>
      </c>
      <c r="GT401">
        <v>0.29833280000000001</v>
      </c>
      <c r="GU401">
        <v>21.81082</v>
      </c>
      <c r="GV401" s="1">
        <v>4.2995529999999997E-2</v>
      </c>
      <c r="GW401">
        <v>11.125579999999999</v>
      </c>
      <c r="GX401">
        <v>0.29644169999999997</v>
      </c>
      <c r="GY401">
        <v>22.938780000000001</v>
      </c>
      <c r="GZ401" s="1">
        <v>3.9286019999999998E-2</v>
      </c>
      <c r="HA401">
        <v>10.210850000000001</v>
      </c>
      <c r="HB401">
        <v>0.29549809999999999</v>
      </c>
      <c r="HC401">
        <v>23.750530000000001</v>
      </c>
      <c r="HD401" s="1">
        <v>3.5718090000000001E-2</v>
      </c>
      <c r="HE401">
        <v>9.2843420000000005</v>
      </c>
      <c r="HF401">
        <v>0.29476160000000001</v>
      </c>
      <c r="HG401">
        <v>24.061530000000001</v>
      </c>
      <c r="HH401" s="1">
        <v>3.251366E-2</v>
      </c>
      <c r="HI401">
        <v>8.4496059999999993</v>
      </c>
      <c r="HJ401">
        <v>0.29381629999999997</v>
      </c>
      <c r="HK401">
        <v>23.526530000000001</v>
      </c>
      <c r="HL401" s="1">
        <v>2.9589859999999999E-2</v>
      </c>
      <c r="HM401">
        <v>7.6927390000000004</v>
      </c>
      <c r="HN401">
        <v>0.29288249999999999</v>
      </c>
      <c r="HO401">
        <v>22.506589999999999</v>
      </c>
      <c r="HP401" s="1">
        <v>2.6891709999999999E-2</v>
      </c>
      <c r="HQ401" s="1">
        <v>6.9961289999999998</v>
      </c>
      <c r="HR401">
        <v>0.29220950000000001</v>
      </c>
      <c r="HS401">
        <v>21.592210000000001</v>
      </c>
      <c r="HT401" s="1">
        <v>2.4144100000000002E-2</v>
      </c>
      <c r="HU401" s="1">
        <v>6.2800269999999996</v>
      </c>
      <c r="HV401">
        <v>0.291906</v>
      </c>
      <c r="HW401">
        <v>21.32142</v>
      </c>
      <c r="HX401" s="1">
        <v>2.1841570000000001E-2</v>
      </c>
      <c r="HY401" s="1">
        <v>5.6733079999999996</v>
      </c>
      <c r="HZ401">
        <v>0.29168119999999997</v>
      </c>
      <c r="IA401">
        <v>21.822759999999999</v>
      </c>
      <c r="IB401" s="1">
        <v>1.9607490000000002E-2</v>
      </c>
      <c r="IC401" s="1">
        <v>5.0822909999999997</v>
      </c>
      <c r="ID401">
        <v>0.29105049999999999</v>
      </c>
      <c r="IE401">
        <v>22.00103</v>
      </c>
      <c r="IF401" s="1">
        <v>1.7777520000000002E-2</v>
      </c>
      <c r="IG401" s="1">
        <v>4.6059380000000001</v>
      </c>
      <c r="IH401">
        <v>0.28996490000000003</v>
      </c>
      <c r="II401">
        <v>22.61581</v>
      </c>
      <c r="IJ401" s="1">
        <v>1.613711E-2</v>
      </c>
      <c r="IK401" s="1">
        <v>4.1873560000000003</v>
      </c>
      <c r="IL401">
        <v>0.29134369999999998</v>
      </c>
      <c r="IM401">
        <v>22.80273</v>
      </c>
      <c r="IN401" s="1">
        <v>1.470247E-2</v>
      </c>
      <c r="IO401" s="1">
        <v>3.7876720000000001</v>
      </c>
      <c r="IP401">
        <v>0.2925006</v>
      </c>
      <c r="IQ401">
        <v>22.341609999999999</v>
      </c>
      <c r="IR401" s="1">
        <v>1.33942E-2</v>
      </c>
      <c r="IS401" s="1">
        <v>3.4313889999999998</v>
      </c>
      <c r="IT401">
        <v>0.29354400000000003</v>
      </c>
      <c r="IU401">
        <v>21.515730000000001</v>
      </c>
      <c r="IV401" s="1">
        <v>1.216946E-2</v>
      </c>
      <c r="IW401" s="1">
        <v>3.1027309999999999</v>
      </c>
      <c r="IX401">
        <v>0.29454059999999999</v>
      </c>
      <c r="IY401">
        <v>20.92614</v>
      </c>
      <c r="IZ401" s="1">
        <v>1.1063409999999999E-2</v>
      </c>
      <c r="JA401" s="1">
        <v>2.8083469999999999</v>
      </c>
      <c r="JB401">
        <v>0.29554390000000003</v>
      </c>
      <c r="JC401">
        <v>20.938230000000001</v>
      </c>
      <c r="JD401" s="1">
        <v>1.005256E-2</v>
      </c>
      <c r="JE401" s="1">
        <v>2.5413380000000001</v>
      </c>
      <c r="JF401">
        <v>0.29680610000000002</v>
      </c>
      <c r="JG401">
        <v>21.895779999999998</v>
      </c>
      <c r="JH401" s="1">
        <v>9.0671910000000005E-3</v>
      </c>
      <c r="JI401" s="1">
        <v>2.2829380000000001</v>
      </c>
      <c r="JJ401">
        <v>0.29802770000000001</v>
      </c>
      <c r="JK401">
        <v>22.94538</v>
      </c>
      <c r="JL401" s="1">
        <v>8.1687770000000003E-3</v>
      </c>
      <c r="JM401" s="1">
        <v>2.046878</v>
      </c>
      <c r="JN401">
        <v>0.29957250000000002</v>
      </c>
      <c r="JO401">
        <v>24.043420000000001</v>
      </c>
      <c r="JP401" s="1">
        <v>7.4323180000000003E-3</v>
      </c>
      <c r="JQ401" s="1">
        <v>1.85172</v>
      </c>
      <c r="JR401">
        <v>0.30091010000000001</v>
      </c>
      <c r="JS401">
        <v>24.807400000000001</v>
      </c>
      <c r="JT401" s="1">
        <v>6.7672299999999999E-3</v>
      </c>
      <c r="JU401" s="1">
        <v>1.6778709999999999</v>
      </c>
      <c r="JV401">
        <v>0.30250860000000002</v>
      </c>
      <c r="JW401">
        <v>24.750389999999999</v>
      </c>
      <c r="JX401" s="1">
        <v>6.156908E-3</v>
      </c>
      <c r="JY401" s="1">
        <v>1.518357</v>
      </c>
      <c r="JZ401">
        <v>0.30404619999999999</v>
      </c>
      <c r="KA401">
        <v>24.180009999999999</v>
      </c>
      <c r="KB401" s="1">
        <v>5.5979539999999996E-3</v>
      </c>
      <c r="KC401" s="1">
        <v>1.3735379999999999</v>
      </c>
      <c r="KD401">
        <v>0.305508</v>
      </c>
      <c r="KE401">
        <v>23.801459999999999</v>
      </c>
      <c r="KF401" s="1">
        <v>5.0878140000000004E-3</v>
      </c>
      <c r="KG401" s="1">
        <v>1.2426269999999999</v>
      </c>
      <c r="KH401">
        <v>0.30694979999999999</v>
      </c>
      <c r="KI401">
        <v>23.761610000000001</v>
      </c>
      <c r="KJ401" s="1">
        <v>4.6180980000000002E-3</v>
      </c>
      <c r="KK401" s="1">
        <v>1.1228880000000001</v>
      </c>
      <c r="KL401">
        <v>0.30834539999999999</v>
      </c>
      <c r="KM401">
        <v>24.52102</v>
      </c>
      <c r="KN401" s="1">
        <v>4.1739300000000002E-3</v>
      </c>
      <c r="KO401" s="1">
        <v>1.010891</v>
      </c>
      <c r="KP401">
        <v>0.3098996</v>
      </c>
      <c r="KQ401">
        <v>25.17792</v>
      </c>
      <c r="KR401" s="1">
        <v>3.7483059999999999E-3</v>
      </c>
      <c r="KS401" s="1">
        <v>0.90389240000000004</v>
      </c>
      <c r="KT401">
        <v>0.31129610000000002</v>
      </c>
      <c r="KU401">
        <v>25.52713</v>
      </c>
      <c r="KV401" s="1">
        <v>3.3379460000000001E-3</v>
      </c>
      <c r="KW401" s="1">
        <v>0.80207379999999995</v>
      </c>
      <c r="KX401">
        <v>0.31233840000000002</v>
      </c>
      <c r="KY401">
        <v>25.416360000000001</v>
      </c>
      <c r="KZ401" s="1">
        <v>2.950102E-3</v>
      </c>
      <c r="LA401" s="1">
        <v>0.70714160000000004</v>
      </c>
      <c r="LB401">
        <v>0.31320209999999998</v>
      </c>
      <c r="LC401">
        <v>24.867619999999999</v>
      </c>
      <c r="LD401" s="1">
        <v>2.5934230000000001E-3</v>
      </c>
      <c r="LE401" s="1">
        <v>0.62055459999999996</v>
      </c>
      <c r="LF401">
        <v>0.31414769999999997</v>
      </c>
      <c r="LG401">
        <v>24.112729999999999</v>
      </c>
      <c r="LH401" s="1">
        <v>2.275638E-3</v>
      </c>
      <c r="LI401" s="1">
        <v>0.54336079999999998</v>
      </c>
      <c r="LJ401">
        <v>0.31483830000000002</v>
      </c>
      <c r="LK401">
        <v>23.378589999999999</v>
      </c>
      <c r="LL401" s="1">
        <v>1.9983480000000001E-3</v>
      </c>
      <c r="LM401" s="1">
        <v>0.47650100000000001</v>
      </c>
      <c r="LN401">
        <v>0.31541829999999998</v>
      </c>
      <c r="LO401">
        <v>23.15232</v>
      </c>
      <c r="LP401" s="1">
        <v>1.762481E-3</v>
      </c>
      <c r="LQ401" s="1">
        <v>0.41979880000000003</v>
      </c>
      <c r="LR401">
        <v>0.31594369999999999</v>
      </c>
      <c r="LS401">
        <v>23.905370000000001</v>
      </c>
      <c r="LT401" s="1">
        <v>1.55839E-3</v>
      </c>
      <c r="LU401" s="1">
        <v>0.37094349999999998</v>
      </c>
      <c r="LV401">
        <v>0.31623970000000001</v>
      </c>
      <c r="LW401">
        <v>24.89115</v>
      </c>
      <c r="LX401" s="1">
        <v>1.3778099999999999E-3</v>
      </c>
      <c r="LY401" s="1">
        <v>0.3280631</v>
      </c>
      <c r="LZ401">
        <v>0.31647340000000002</v>
      </c>
      <c r="MA401">
        <v>25.879709999999999</v>
      </c>
      <c r="MB401" s="1">
        <v>1.2141599999999999E-3</v>
      </c>
      <c r="MC401" s="1">
        <v>0.28923880000000002</v>
      </c>
      <c r="MD401">
        <v>0.3170135</v>
      </c>
      <c r="ME401">
        <v>26.457039999999999</v>
      </c>
      <c r="MF401" s="1">
        <v>1.06444E-3</v>
      </c>
      <c r="MG401" s="1">
        <v>0.25343549999999998</v>
      </c>
      <c r="MH401">
        <v>0.31738230000000001</v>
      </c>
      <c r="MI401">
        <v>26.43074</v>
      </c>
      <c r="MJ401" s="1">
        <v>9.2891489999999996E-4</v>
      </c>
      <c r="MK401" s="1">
        <v>0.22104689999999999</v>
      </c>
      <c r="ML401">
        <v>0.31787359999999998</v>
      </c>
      <c r="MM401">
        <v>25.798919999999999</v>
      </c>
      <c r="MN401" s="1">
        <v>8.1002310000000003E-4</v>
      </c>
      <c r="MO401" s="1">
        <v>0.19254679999999999</v>
      </c>
      <c r="MP401">
        <v>0.31812269999999998</v>
      </c>
      <c r="MQ401">
        <v>25.348749999999999</v>
      </c>
      <c r="MR401" s="1">
        <v>7.0957059999999996E-4</v>
      </c>
      <c r="MS401" s="1">
        <v>0.1685576</v>
      </c>
      <c r="MT401">
        <v>0.31830750000000002</v>
      </c>
      <c r="MU401">
        <v>25.21707</v>
      </c>
      <c r="MV401" s="1">
        <v>6.2805819999999998E-4</v>
      </c>
      <c r="MW401" s="1">
        <v>0.149091</v>
      </c>
      <c r="MX401">
        <v>0.31840299999999999</v>
      </c>
      <c r="MY401">
        <v>25.791499999999999</v>
      </c>
      <c r="MZ401" s="1">
        <v>5.6338989999999995E-4</v>
      </c>
      <c r="NA401" s="1">
        <v>0.13367699999999999</v>
      </c>
      <c r="NB401">
        <v>0.31837589999999999</v>
      </c>
      <c r="NC401">
        <v>26.650980000000001</v>
      </c>
      <c r="ND401" s="1">
        <v>5.1165529999999996E-4</v>
      </c>
      <c r="NE401" s="1">
        <v>0.12138889999999999</v>
      </c>
      <c r="NF401">
        <v>0.31837589999999999</v>
      </c>
      <c r="NG401">
        <v>26.650980000000001</v>
      </c>
      <c r="NH401" s="1">
        <v>5.1165529999999996E-4</v>
      </c>
      <c r="NI401" s="1">
        <v>0.12138889999999999</v>
      </c>
      <c r="NJ401">
        <v>0.31837589999999999</v>
      </c>
      <c r="NK401">
        <v>26.650980000000001</v>
      </c>
      <c r="NL401" s="1">
        <v>5.1165529999999996E-4</v>
      </c>
      <c r="NM401" s="1">
        <v>0.12138889999999999</v>
      </c>
      <c r="NN401">
        <v>0.31837589999999999</v>
      </c>
      <c r="NO401">
        <v>26.650980000000001</v>
      </c>
      <c r="NP401" s="1">
        <v>5.1165529999999996E-4</v>
      </c>
      <c r="NQ401" s="1">
        <v>0.12138889999999999</v>
      </c>
      <c r="NR401">
        <v>0.31837589999999999</v>
      </c>
      <c r="NS401">
        <v>26.650980000000001</v>
      </c>
      <c r="NT401" s="1">
        <v>5.1165529999999996E-4</v>
      </c>
      <c r="NU401" s="1">
        <v>0.12138889999999999</v>
      </c>
      <c r="NV401">
        <v>0.31837589999999999</v>
      </c>
      <c r="NW401">
        <v>26.650980000000001</v>
      </c>
      <c r="NX401" s="1">
        <v>5.1165529999999996E-4</v>
      </c>
      <c r="NY401" s="1">
        <v>0.12138889999999999</v>
      </c>
      <c r="NZ401">
        <v>0.31837589999999999</v>
      </c>
      <c r="OA401">
        <v>26.650980000000001</v>
      </c>
      <c r="OB401" s="1">
        <v>5.1165529999999996E-4</v>
      </c>
      <c r="OC401" s="1">
        <v>0.12138889999999999</v>
      </c>
      <c r="OD401">
        <v>0.31837589999999999</v>
      </c>
      <c r="OE401">
        <v>26.650980000000001</v>
      </c>
      <c r="OF401" s="1">
        <v>5.1165529999999996E-4</v>
      </c>
      <c r="OG401" s="1">
        <v>0.12138889999999999</v>
      </c>
      <c r="OH401">
        <v>0.31837589999999999</v>
      </c>
      <c r="OI401">
        <v>26.650980000000001</v>
      </c>
      <c r="OJ401" s="1">
        <v>5.1165529999999996E-4</v>
      </c>
      <c r="OK401" s="1">
        <v>0.12138889999999999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0.30649310000000002</v>
      </c>
      <c r="G402">
        <v>20.468710000000002</v>
      </c>
      <c r="H402">
        <v>0</v>
      </c>
      <c r="I402">
        <v>0</v>
      </c>
      <c r="J402">
        <v>0.30611290000000002</v>
      </c>
      <c r="K402">
        <v>21.44537</v>
      </c>
      <c r="L402">
        <v>0</v>
      </c>
      <c r="M402">
        <v>0</v>
      </c>
      <c r="N402">
        <v>0.30567539999999999</v>
      </c>
      <c r="O402">
        <v>22.485469999999999</v>
      </c>
      <c r="P402">
        <v>0</v>
      </c>
      <c r="Q402">
        <v>0</v>
      </c>
      <c r="R402">
        <v>0.30521569999999998</v>
      </c>
      <c r="S402">
        <v>23.220040000000001</v>
      </c>
      <c r="T402">
        <v>0</v>
      </c>
      <c r="U402">
        <v>0</v>
      </c>
      <c r="V402">
        <v>0.30469069999999998</v>
      </c>
      <c r="W402">
        <v>23.816520000000001</v>
      </c>
      <c r="X402">
        <v>0</v>
      </c>
      <c r="Y402">
        <v>0</v>
      </c>
      <c r="Z402">
        <v>0.3041623</v>
      </c>
      <c r="AA402">
        <v>23.67578</v>
      </c>
      <c r="AB402">
        <v>0</v>
      </c>
      <c r="AC402">
        <v>0</v>
      </c>
      <c r="AD402">
        <v>0.30354999999999999</v>
      </c>
      <c r="AE402">
        <v>22.721489999999999</v>
      </c>
      <c r="AF402">
        <v>0</v>
      </c>
      <c r="AG402">
        <v>0</v>
      </c>
      <c r="AH402">
        <v>0.3029656</v>
      </c>
      <c r="AI402">
        <v>21.89161</v>
      </c>
      <c r="AJ402">
        <v>0</v>
      </c>
      <c r="AK402">
        <v>0</v>
      </c>
      <c r="AL402">
        <v>0.30238019999999999</v>
      </c>
      <c r="AM402">
        <v>21.470610000000001</v>
      </c>
      <c r="AN402">
        <v>0</v>
      </c>
      <c r="AO402">
        <v>0</v>
      </c>
      <c r="AP402">
        <v>0.30171530000000002</v>
      </c>
      <c r="AQ402">
        <v>22.22044</v>
      </c>
      <c r="AR402">
        <v>0</v>
      </c>
      <c r="AS402">
        <v>0</v>
      </c>
      <c r="AT402">
        <v>0.30104579999999997</v>
      </c>
      <c r="AU402">
        <v>23.349460000000001</v>
      </c>
      <c r="AV402">
        <v>0</v>
      </c>
      <c r="AW402">
        <v>0</v>
      </c>
      <c r="AX402">
        <v>0.30035519999999999</v>
      </c>
      <c r="AY402">
        <v>24.143129999999999</v>
      </c>
      <c r="AZ402">
        <v>0</v>
      </c>
      <c r="BA402">
        <v>0</v>
      </c>
      <c r="BB402">
        <v>0.29964030000000003</v>
      </c>
      <c r="BC402">
        <v>24.549510000000001</v>
      </c>
      <c r="BD402">
        <v>0</v>
      </c>
      <c r="BE402">
        <v>0</v>
      </c>
      <c r="BF402">
        <v>0.29886170000000001</v>
      </c>
      <c r="BG402">
        <v>24.07349</v>
      </c>
      <c r="BH402">
        <v>0</v>
      </c>
      <c r="BI402">
        <v>0</v>
      </c>
      <c r="BJ402">
        <v>0.29810819999999999</v>
      </c>
      <c r="BK402">
        <v>23.026440000000001</v>
      </c>
      <c r="BL402">
        <v>0</v>
      </c>
      <c r="BM402">
        <v>0</v>
      </c>
      <c r="BN402">
        <v>0.29730489999999998</v>
      </c>
      <c r="BO402">
        <v>22.11382</v>
      </c>
      <c r="BP402">
        <v>0</v>
      </c>
      <c r="BQ402">
        <v>0</v>
      </c>
      <c r="BR402">
        <v>0.29666530000000002</v>
      </c>
      <c r="BS402">
        <v>21.645689999999998</v>
      </c>
      <c r="BT402">
        <v>0</v>
      </c>
      <c r="BU402">
        <v>0</v>
      </c>
      <c r="BV402">
        <v>0.2961357</v>
      </c>
      <c r="BW402">
        <v>21.625250000000001</v>
      </c>
      <c r="BX402">
        <v>0</v>
      </c>
      <c r="BY402">
        <v>0</v>
      </c>
      <c r="BZ402">
        <v>0.29579650000000002</v>
      </c>
      <c r="CA402">
        <v>22.29035</v>
      </c>
      <c r="CB402">
        <v>0</v>
      </c>
      <c r="CC402">
        <v>0</v>
      </c>
      <c r="CD402">
        <v>0.29544280000000001</v>
      </c>
      <c r="CE402">
        <v>22.71763</v>
      </c>
      <c r="CF402">
        <v>2.0875590000000001E-34</v>
      </c>
      <c r="CG402">
        <v>3.5153290000000001E-31</v>
      </c>
      <c r="CH402">
        <v>0.29504789999999997</v>
      </c>
      <c r="CI402">
        <v>22.819579999999998</v>
      </c>
      <c r="CJ402">
        <v>9.7631609999999994E-27</v>
      </c>
      <c r="CK402" s="1">
        <v>4.794234E-24</v>
      </c>
      <c r="CL402">
        <v>0.29460950000000002</v>
      </c>
      <c r="CM402">
        <v>22.292149999999999</v>
      </c>
      <c r="CN402" s="1">
        <v>5.9356170000000002E-20</v>
      </c>
      <c r="CO402" s="1">
        <v>2.9166570000000002E-17</v>
      </c>
      <c r="CP402">
        <v>0.2941397</v>
      </c>
      <c r="CQ402">
        <v>21.593779999999999</v>
      </c>
      <c r="CR402" s="1">
        <v>4.9746149999999997E-15</v>
      </c>
      <c r="CS402" s="1">
        <v>2.4483129999999998E-12</v>
      </c>
      <c r="CT402">
        <v>0.293651</v>
      </c>
      <c r="CU402">
        <v>20.889089999999999</v>
      </c>
      <c r="CV402" s="1">
        <v>1.7276440000000001E-11</v>
      </c>
      <c r="CW402" s="1">
        <v>8.3750050000000005E-9</v>
      </c>
      <c r="CX402">
        <v>0.29336659999999998</v>
      </c>
      <c r="CY402">
        <v>20.272130000000001</v>
      </c>
      <c r="CZ402" s="1">
        <v>1.0836920000000001E-8</v>
      </c>
      <c r="DA402" s="1">
        <v>5.1017739999999997E-6</v>
      </c>
      <c r="DB402">
        <v>0.29318509999999998</v>
      </c>
      <c r="DC402">
        <v>20.041180000000001</v>
      </c>
      <c r="DD402" s="1">
        <v>1.9566820000000002E-6</v>
      </c>
      <c r="DE402" s="1">
        <v>9.1075550000000003E-4</v>
      </c>
      <c r="DF402">
        <v>0.2931628</v>
      </c>
      <c r="DG402">
        <v>20.502600000000001</v>
      </c>
      <c r="DH402" s="1">
        <v>1.34697E-4</v>
      </c>
      <c r="DI402" s="1">
        <v>6.2364059999999999E-2</v>
      </c>
      <c r="DJ402">
        <v>0.29310950000000002</v>
      </c>
      <c r="DK402">
        <v>21.11158</v>
      </c>
      <c r="DL402" s="1">
        <v>4.1968329999999996E-3</v>
      </c>
      <c r="DM402" s="1">
        <v>1.943349</v>
      </c>
      <c r="DN402">
        <v>0.29303299999999999</v>
      </c>
      <c r="DO402">
        <v>21.667619999999999</v>
      </c>
      <c r="DP402" s="1">
        <v>6.7006449999999995E-2</v>
      </c>
      <c r="DQ402" s="1">
        <v>31.096820000000001</v>
      </c>
      <c r="DR402">
        <v>0.29290440000000001</v>
      </c>
      <c r="DS402">
        <v>21.39743</v>
      </c>
      <c r="DT402" s="1">
        <v>0.60099659999999999</v>
      </c>
      <c r="DU402">
        <v>280.26429999999999</v>
      </c>
      <c r="DV402">
        <v>0.29281160000000001</v>
      </c>
      <c r="DW402">
        <v>20.658770000000001</v>
      </c>
      <c r="DX402" s="1">
        <v>3.2661549999999999</v>
      </c>
      <c r="DY402">
        <v>1531.0540000000001</v>
      </c>
      <c r="DZ402">
        <v>0.29270649999999998</v>
      </c>
      <c r="EA402">
        <v>20.04092</v>
      </c>
      <c r="EB402" s="1">
        <v>11.42338</v>
      </c>
      <c r="EC402">
        <v>5391.16</v>
      </c>
      <c r="ED402">
        <v>0.29241899999999998</v>
      </c>
      <c r="EE402">
        <v>19.678640000000001</v>
      </c>
      <c r="EF402">
        <v>27.18225</v>
      </c>
      <c r="EG402">
        <v>12866.84</v>
      </c>
      <c r="EH402">
        <v>0.2920198</v>
      </c>
      <c r="EI402">
        <v>20.141200000000001</v>
      </c>
      <c r="EJ402">
        <v>46.086930000000002</v>
      </c>
      <c r="EK402">
        <v>21857.27</v>
      </c>
      <c r="EL402">
        <v>0.29156979999999999</v>
      </c>
      <c r="EM402">
        <v>20.92887</v>
      </c>
      <c r="EN402">
        <v>58.217739999999999</v>
      </c>
      <c r="EO402">
        <v>27643.95</v>
      </c>
      <c r="EP402">
        <v>0.29110809999999998</v>
      </c>
      <c r="EQ402">
        <v>21.47513</v>
      </c>
      <c r="ER402">
        <v>56.846080000000001</v>
      </c>
      <c r="ES402">
        <v>27023.63</v>
      </c>
      <c r="ET402">
        <v>0.29065730000000001</v>
      </c>
      <c r="EU402">
        <v>22.013909999999999</v>
      </c>
      <c r="EV402">
        <v>44.372669999999999</v>
      </c>
      <c r="EW402">
        <v>21099.74</v>
      </c>
      <c r="EX402">
        <v>0.29038399999999998</v>
      </c>
      <c r="EY402">
        <v>22.037330000000001</v>
      </c>
      <c r="EZ402">
        <v>28.562729999999998</v>
      </c>
      <c r="FA402">
        <v>13563.58</v>
      </c>
      <c r="FB402">
        <v>0.29016619999999999</v>
      </c>
      <c r="FC402">
        <v>21.161860000000001</v>
      </c>
      <c r="FD402">
        <v>15.58137</v>
      </c>
      <c r="FE402">
        <v>7380</v>
      </c>
      <c r="FF402">
        <v>0.28978199999999998</v>
      </c>
      <c r="FG402">
        <v>20.236799999999999</v>
      </c>
      <c r="FH402">
        <v>7.4170290000000003</v>
      </c>
      <c r="FI402">
        <v>3500.2440000000001</v>
      </c>
      <c r="FJ402">
        <v>0.28943609999999997</v>
      </c>
      <c r="FK402">
        <v>19.76361</v>
      </c>
      <c r="FL402">
        <v>3.173136</v>
      </c>
      <c r="FM402">
        <v>1489.4079999999999</v>
      </c>
      <c r="FN402">
        <v>0.2890646</v>
      </c>
      <c r="FO402">
        <v>20.55781</v>
      </c>
      <c r="FP402">
        <v>1.253541</v>
      </c>
      <c r="FQ402">
        <v>584.15809999999999</v>
      </c>
      <c r="FR402">
        <v>0.2886474</v>
      </c>
      <c r="FS402">
        <v>21.797529999999998</v>
      </c>
      <c r="FT402">
        <v>0.47516950000000002</v>
      </c>
      <c r="FU402">
        <v>219.10239999999999</v>
      </c>
      <c r="FV402">
        <v>0.28811510000000001</v>
      </c>
      <c r="FW402">
        <v>22.93713</v>
      </c>
      <c r="FX402">
        <v>0.18987879999999999</v>
      </c>
      <c r="FY402">
        <v>85.974559999999997</v>
      </c>
      <c r="FZ402">
        <v>0.28757490000000002</v>
      </c>
      <c r="GA402">
        <v>23.677710000000001</v>
      </c>
      <c r="GB402">
        <v>9.4179250000000006E-2</v>
      </c>
      <c r="GC402">
        <v>41.516300000000001</v>
      </c>
      <c r="GD402">
        <v>0.28690850000000001</v>
      </c>
      <c r="GE402">
        <v>23.368760000000002</v>
      </c>
      <c r="GF402">
        <v>6.4330990000000005E-2</v>
      </c>
      <c r="GG402">
        <v>27.550650000000001</v>
      </c>
      <c r="GH402">
        <v>0.28618290000000002</v>
      </c>
      <c r="GI402">
        <v>22.33222</v>
      </c>
      <c r="GJ402">
        <v>5.500406E-2</v>
      </c>
      <c r="GK402">
        <v>22.998930000000001</v>
      </c>
      <c r="GL402">
        <v>0.28553299999999998</v>
      </c>
      <c r="GM402">
        <v>21.474049999999998</v>
      </c>
      <c r="GN402">
        <v>5.0744549999999999E-2</v>
      </c>
      <c r="GO402">
        <v>20.801970000000001</v>
      </c>
      <c r="GP402">
        <v>0.28484379999999998</v>
      </c>
      <c r="GQ402">
        <v>20.98029</v>
      </c>
      <c r="GR402" s="1">
        <v>4.6989629999999998E-2</v>
      </c>
      <c r="GS402">
        <v>18.901039999999998</v>
      </c>
      <c r="GT402">
        <v>0.28297719999999998</v>
      </c>
      <c r="GU402">
        <v>21.803049999999999</v>
      </c>
      <c r="GV402" s="1">
        <v>4.3298360000000001E-2</v>
      </c>
      <c r="GW402">
        <v>17.113510000000002</v>
      </c>
      <c r="GX402">
        <v>0.28112969999999998</v>
      </c>
      <c r="GY402">
        <v>22.943999999999999</v>
      </c>
      <c r="GZ402" s="1">
        <v>3.9586009999999998E-2</v>
      </c>
      <c r="HA402">
        <v>15.366849999999999</v>
      </c>
      <c r="HB402">
        <v>0.28039320000000001</v>
      </c>
      <c r="HC402">
        <v>23.752199999999998</v>
      </c>
      <c r="HD402" s="1">
        <v>3.5967699999999998E-2</v>
      </c>
      <c r="HE402">
        <v>13.82934</v>
      </c>
      <c r="HF402">
        <v>0.2798078</v>
      </c>
      <c r="HG402">
        <v>24.07545</v>
      </c>
      <c r="HH402" s="1">
        <v>3.2737099999999998E-2</v>
      </c>
      <c r="HI402">
        <v>12.58287</v>
      </c>
      <c r="HJ402">
        <v>0.27906120000000001</v>
      </c>
      <c r="HK402">
        <v>23.53829</v>
      </c>
      <c r="HL402" s="1">
        <v>2.9791600000000001E-2</v>
      </c>
      <c r="HM402">
        <v>11.453189999999999</v>
      </c>
      <c r="HN402">
        <v>0.27829559999999998</v>
      </c>
      <c r="HO402">
        <v>22.512180000000001</v>
      </c>
      <c r="HP402" s="1">
        <v>2.7079220000000001E-2</v>
      </c>
      <c r="HQ402">
        <v>10.4163</v>
      </c>
      <c r="HR402">
        <v>0.27775680000000003</v>
      </c>
      <c r="HS402">
        <v>21.5898</v>
      </c>
      <c r="HT402" s="1">
        <v>2.432109E-2</v>
      </c>
      <c r="HU402" s="1">
        <v>9.3523700000000005</v>
      </c>
      <c r="HV402">
        <v>0.27756140000000001</v>
      </c>
      <c r="HW402">
        <v>21.3154</v>
      </c>
      <c r="HX402" s="1">
        <v>2.2015880000000002E-2</v>
      </c>
      <c r="HY402" s="1">
        <v>8.4514449999999997</v>
      </c>
      <c r="HZ402">
        <v>0.27741209999999999</v>
      </c>
      <c r="IA402">
        <v>21.80744</v>
      </c>
      <c r="IB402" s="1">
        <v>1.9749409999999998E-2</v>
      </c>
      <c r="IC402" s="1">
        <v>7.5676009999999998</v>
      </c>
      <c r="ID402">
        <v>0.2768736</v>
      </c>
      <c r="IE402">
        <v>21.99418</v>
      </c>
      <c r="IF402" s="1">
        <v>1.78976E-2</v>
      </c>
      <c r="IG402" s="1">
        <v>6.8562630000000002</v>
      </c>
      <c r="IH402">
        <v>0.27589649999999999</v>
      </c>
      <c r="II402">
        <v>22.615590000000001</v>
      </c>
      <c r="IJ402" s="1">
        <v>1.6240790000000001E-2</v>
      </c>
      <c r="IK402" s="1">
        <v>6.2317280000000004</v>
      </c>
      <c r="IL402">
        <v>0.27758389999999999</v>
      </c>
      <c r="IM402">
        <v>22.795670000000001</v>
      </c>
      <c r="IN402" s="1">
        <v>1.479399E-2</v>
      </c>
      <c r="IO402" s="1">
        <v>5.6296549999999996</v>
      </c>
      <c r="IP402">
        <v>0.27889360000000002</v>
      </c>
      <c r="IQ402">
        <v>22.33483</v>
      </c>
      <c r="IR402" s="1">
        <v>1.347747E-2</v>
      </c>
      <c r="IS402" s="1">
        <v>5.0978709999999996</v>
      </c>
      <c r="IT402">
        <v>0.28008339999999998</v>
      </c>
      <c r="IU402">
        <v>21.502379999999999</v>
      </c>
      <c r="IV402" s="1">
        <v>1.2246089999999999E-2</v>
      </c>
      <c r="IW402" s="1">
        <v>4.60806</v>
      </c>
      <c r="IX402">
        <v>0.28122259999999999</v>
      </c>
      <c r="IY402">
        <v>20.895800000000001</v>
      </c>
      <c r="IZ402" s="1">
        <v>1.1131739999999999E-2</v>
      </c>
      <c r="JA402" s="1">
        <v>4.1690420000000001</v>
      </c>
      <c r="JB402">
        <v>0.28237230000000002</v>
      </c>
      <c r="JC402">
        <v>20.901129999999998</v>
      </c>
      <c r="JD402" s="1">
        <v>1.011603E-2</v>
      </c>
      <c r="JE402" s="1">
        <v>3.7716910000000001</v>
      </c>
      <c r="JF402">
        <v>0.28366639999999999</v>
      </c>
      <c r="JG402">
        <v>21.879919999999998</v>
      </c>
      <c r="JH402" s="1">
        <v>9.1320289999999998E-3</v>
      </c>
      <c r="JI402" s="1">
        <v>3.3884789999999998</v>
      </c>
      <c r="JJ402">
        <v>0.2849467</v>
      </c>
      <c r="JK402">
        <v>22.92774</v>
      </c>
      <c r="JL402" s="1">
        <v>8.2201059999999996E-3</v>
      </c>
      <c r="JM402" s="1">
        <v>3.0347879999999998</v>
      </c>
      <c r="JN402">
        <v>0.2867094</v>
      </c>
      <c r="JO402">
        <v>24.036159999999999</v>
      </c>
      <c r="JP402" s="1">
        <v>7.4782440000000002E-3</v>
      </c>
      <c r="JQ402" s="1">
        <v>2.7453630000000002</v>
      </c>
      <c r="JR402">
        <v>0.28827269999999999</v>
      </c>
      <c r="JS402">
        <v>24.80377</v>
      </c>
      <c r="JT402" s="1">
        <v>6.8088239999999998E-3</v>
      </c>
      <c r="JU402" s="1">
        <v>2.4876290000000001</v>
      </c>
      <c r="JV402">
        <v>0.29009879999999999</v>
      </c>
      <c r="JW402">
        <v>24.739190000000001</v>
      </c>
      <c r="JX402" s="1">
        <v>6.1954230000000002E-3</v>
      </c>
      <c r="JY402" s="1">
        <v>2.2511299999999999</v>
      </c>
      <c r="JZ402">
        <v>0.29185889999999998</v>
      </c>
      <c r="KA402">
        <v>24.15644</v>
      </c>
      <c r="KB402" s="1">
        <v>5.6326199999999996E-3</v>
      </c>
      <c r="KC402" s="1">
        <v>2.0363509999999998</v>
      </c>
      <c r="KD402">
        <v>0.29355419999999999</v>
      </c>
      <c r="KE402">
        <v>23.76858</v>
      </c>
      <c r="KF402" s="1">
        <v>5.1192649999999996E-3</v>
      </c>
      <c r="KG402" s="1">
        <v>1.8422700000000001</v>
      </c>
      <c r="KH402">
        <v>0.29522080000000001</v>
      </c>
      <c r="KI402">
        <v>23.721550000000001</v>
      </c>
      <c r="KJ402" s="1">
        <v>4.6473499999999997E-3</v>
      </c>
      <c r="KK402" s="1">
        <v>1.6649510000000001</v>
      </c>
      <c r="KL402">
        <v>0.296871</v>
      </c>
      <c r="KM402">
        <v>24.488060000000001</v>
      </c>
      <c r="KN402" s="1">
        <v>4.2015500000000001E-3</v>
      </c>
      <c r="KO402" s="1">
        <v>1.499169</v>
      </c>
      <c r="KP402">
        <v>0.29875249999999998</v>
      </c>
      <c r="KQ402">
        <v>25.151969999999999</v>
      </c>
      <c r="KR402" s="1">
        <v>3.7751669999999998E-3</v>
      </c>
      <c r="KS402" s="1">
        <v>1.3408310000000001</v>
      </c>
      <c r="KT402">
        <v>0.30041299999999999</v>
      </c>
      <c r="KU402">
        <v>25.50995</v>
      </c>
      <c r="KV402" s="1">
        <v>3.3631550000000001E-3</v>
      </c>
      <c r="KW402" s="1">
        <v>1.19014</v>
      </c>
      <c r="KX402">
        <v>0.30172710000000003</v>
      </c>
      <c r="KY402">
        <v>25.408200000000001</v>
      </c>
      <c r="KZ402" s="1">
        <v>2.973486E-3</v>
      </c>
      <c r="LA402" s="1">
        <v>1.0495810000000001</v>
      </c>
      <c r="LB402">
        <v>0.30283919999999998</v>
      </c>
      <c r="LC402">
        <v>24.863810000000001</v>
      </c>
      <c r="LD402" s="1">
        <v>2.6145410000000002E-3</v>
      </c>
      <c r="LE402" s="1">
        <v>0.92120139999999995</v>
      </c>
      <c r="LF402">
        <v>0.30407430000000002</v>
      </c>
      <c r="LG402">
        <v>24.10688</v>
      </c>
      <c r="LH402" s="1">
        <v>2.2942349999999999E-3</v>
      </c>
      <c r="LI402" s="1">
        <v>0.80653240000000004</v>
      </c>
      <c r="LJ402">
        <v>0.30507030000000002</v>
      </c>
      <c r="LK402">
        <v>23.36731</v>
      </c>
      <c r="LL402" s="1">
        <v>2.014311E-3</v>
      </c>
      <c r="LM402" s="1">
        <v>0.70714969999999999</v>
      </c>
      <c r="LN402">
        <v>0.30593759999999998</v>
      </c>
      <c r="LO402">
        <v>23.1357</v>
      </c>
      <c r="LP402" s="1">
        <v>1.776017E-3</v>
      </c>
      <c r="LQ402" s="1">
        <v>0.62285829999999998</v>
      </c>
      <c r="LR402">
        <v>0.30669580000000002</v>
      </c>
      <c r="LS402">
        <v>23.899609999999999</v>
      </c>
      <c r="LT402" s="1">
        <v>1.570072E-3</v>
      </c>
      <c r="LU402" s="1">
        <v>0.55028370000000004</v>
      </c>
      <c r="LV402">
        <v>0.30721549999999997</v>
      </c>
      <c r="LW402">
        <v>24.89114</v>
      </c>
      <c r="LX402" s="1">
        <v>1.3882479999999999E-3</v>
      </c>
      <c r="LY402" s="1">
        <v>0.48656060000000001</v>
      </c>
      <c r="LZ402">
        <v>0.30769000000000002</v>
      </c>
      <c r="MA402">
        <v>25.890889999999999</v>
      </c>
      <c r="MB402" s="1">
        <v>1.2237179999999999E-3</v>
      </c>
      <c r="MC402" s="1">
        <v>0.4289154</v>
      </c>
      <c r="MD402">
        <v>0.30847649999999999</v>
      </c>
      <c r="ME402">
        <v>26.471139999999998</v>
      </c>
      <c r="MF402" s="1">
        <v>1.0732039999999999E-3</v>
      </c>
      <c r="MG402" s="1">
        <v>0.37595489999999998</v>
      </c>
      <c r="MH402">
        <v>0.30918879999999999</v>
      </c>
      <c r="MI402">
        <v>26.435639999999999</v>
      </c>
      <c r="MJ402" s="1">
        <v>9.367733E-4</v>
      </c>
      <c r="MK402" s="1">
        <v>0.3280247</v>
      </c>
      <c r="ML402">
        <v>0.31000549999999999</v>
      </c>
      <c r="MM402">
        <v>25.78632</v>
      </c>
      <c r="MN402" s="1">
        <v>8.1679180000000004E-4</v>
      </c>
      <c r="MO402" s="1">
        <v>0.28576750000000001</v>
      </c>
      <c r="MP402">
        <v>0.3106003</v>
      </c>
      <c r="MQ402">
        <v>25.327649999999998</v>
      </c>
      <c r="MR402" s="1">
        <v>7.1517990000000001E-4</v>
      </c>
      <c r="MS402" s="1">
        <v>0.25012980000000001</v>
      </c>
      <c r="MT402">
        <v>0.31106980000000001</v>
      </c>
      <c r="MU402">
        <v>25.191469999999999</v>
      </c>
      <c r="MV402" s="1">
        <v>6.3253820000000005E-4</v>
      </c>
      <c r="MW402" s="1">
        <v>0.22117500000000001</v>
      </c>
      <c r="MX402">
        <v>0.31145610000000001</v>
      </c>
      <c r="MY402">
        <v>25.775780000000001</v>
      </c>
      <c r="MZ402" s="1">
        <v>5.6693759999999998E-4</v>
      </c>
      <c r="NA402" s="1">
        <v>0.1982304</v>
      </c>
      <c r="NB402">
        <v>0.31169190000000002</v>
      </c>
      <c r="NC402">
        <v>26.647400000000001</v>
      </c>
      <c r="ND402" s="1">
        <v>5.1450119999999996E-4</v>
      </c>
      <c r="NE402" s="1">
        <v>0.17995369999999999</v>
      </c>
      <c r="NF402">
        <v>0.31169190000000002</v>
      </c>
      <c r="NG402">
        <v>26.647400000000001</v>
      </c>
      <c r="NH402" s="1">
        <v>5.1450119999999996E-4</v>
      </c>
      <c r="NI402" s="1">
        <v>0.17995369999999999</v>
      </c>
      <c r="NJ402">
        <v>0.31169190000000002</v>
      </c>
      <c r="NK402">
        <v>26.647400000000001</v>
      </c>
      <c r="NL402" s="1">
        <v>5.1450119999999996E-4</v>
      </c>
      <c r="NM402" s="1">
        <v>0.17995369999999999</v>
      </c>
      <c r="NN402">
        <v>0.31169190000000002</v>
      </c>
      <c r="NO402">
        <v>26.647400000000001</v>
      </c>
      <c r="NP402" s="1">
        <v>5.1450119999999996E-4</v>
      </c>
      <c r="NQ402" s="1">
        <v>0.17995369999999999</v>
      </c>
      <c r="NR402">
        <v>0.31169190000000002</v>
      </c>
      <c r="NS402">
        <v>26.647400000000001</v>
      </c>
      <c r="NT402" s="1">
        <v>5.1450119999999996E-4</v>
      </c>
      <c r="NU402" s="1">
        <v>0.17995369999999999</v>
      </c>
      <c r="NV402">
        <v>0.31169190000000002</v>
      </c>
      <c r="NW402">
        <v>26.647400000000001</v>
      </c>
      <c r="NX402" s="1">
        <v>5.1450119999999996E-4</v>
      </c>
      <c r="NY402" s="1">
        <v>0.17995369999999999</v>
      </c>
      <c r="NZ402">
        <v>0.31169190000000002</v>
      </c>
      <c r="OA402">
        <v>26.647400000000001</v>
      </c>
      <c r="OB402" s="1">
        <v>5.1450119999999996E-4</v>
      </c>
      <c r="OC402" s="1">
        <v>0.17995369999999999</v>
      </c>
      <c r="OD402">
        <v>0.31169190000000002</v>
      </c>
      <c r="OE402">
        <v>26.647400000000001</v>
      </c>
      <c r="OF402" s="1">
        <v>5.1450119999999996E-4</v>
      </c>
      <c r="OG402" s="1">
        <v>0.17995369999999999</v>
      </c>
      <c r="OH402">
        <v>0.31169190000000002</v>
      </c>
      <c r="OI402">
        <v>26.647400000000001</v>
      </c>
      <c r="OJ402" s="1">
        <v>5.1450119999999996E-4</v>
      </c>
      <c r="OK402" s="1">
        <v>0.17995369999999999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0.35730200000000001</v>
      </c>
      <c r="G403">
        <v>20.4604</v>
      </c>
      <c r="H403">
        <v>0</v>
      </c>
      <c r="I403">
        <v>0</v>
      </c>
      <c r="J403">
        <v>0.35694179999999998</v>
      </c>
      <c r="K403">
        <v>21.39255</v>
      </c>
      <c r="L403">
        <v>0</v>
      </c>
      <c r="M403">
        <v>0</v>
      </c>
      <c r="N403">
        <v>0.35654429999999998</v>
      </c>
      <c r="O403">
        <v>22.430669999999999</v>
      </c>
      <c r="P403">
        <v>0</v>
      </c>
      <c r="Q403">
        <v>0</v>
      </c>
      <c r="R403">
        <v>0.35607499999999997</v>
      </c>
      <c r="S403">
        <v>23.208310000000001</v>
      </c>
      <c r="T403">
        <v>0</v>
      </c>
      <c r="U403">
        <v>0</v>
      </c>
      <c r="V403">
        <v>0.3555816</v>
      </c>
      <c r="W403">
        <v>23.827629999999999</v>
      </c>
      <c r="X403">
        <v>0</v>
      </c>
      <c r="Y403">
        <v>0</v>
      </c>
      <c r="Z403">
        <v>0.35505789999999998</v>
      </c>
      <c r="AA403">
        <v>23.711819999999999</v>
      </c>
      <c r="AB403">
        <v>0</v>
      </c>
      <c r="AC403">
        <v>0</v>
      </c>
      <c r="AD403">
        <v>0.3544504</v>
      </c>
      <c r="AE403">
        <v>22.790140000000001</v>
      </c>
      <c r="AF403">
        <v>0</v>
      </c>
      <c r="AG403">
        <v>0</v>
      </c>
      <c r="AH403">
        <v>0.35386630000000002</v>
      </c>
      <c r="AI403">
        <v>21.936489999999999</v>
      </c>
      <c r="AJ403">
        <v>0</v>
      </c>
      <c r="AK403">
        <v>0</v>
      </c>
      <c r="AL403">
        <v>0.35326950000000001</v>
      </c>
      <c r="AM403">
        <v>21.47897</v>
      </c>
      <c r="AN403">
        <v>0</v>
      </c>
      <c r="AO403">
        <v>0</v>
      </c>
      <c r="AP403">
        <v>0.35261409999999999</v>
      </c>
      <c r="AQ403">
        <v>22.17117</v>
      </c>
      <c r="AR403">
        <v>0</v>
      </c>
      <c r="AS403">
        <v>0</v>
      </c>
      <c r="AT403">
        <v>0.35195179999999998</v>
      </c>
      <c r="AU403">
        <v>23.28651</v>
      </c>
      <c r="AV403">
        <v>0</v>
      </c>
      <c r="AW403">
        <v>0</v>
      </c>
      <c r="AX403">
        <v>0.35126610000000003</v>
      </c>
      <c r="AY403">
        <v>24.121759999999998</v>
      </c>
      <c r="AZ403">
        <v>0</v>
      </c>
      <c r="BA403">
        <v>0</v>
      </c>
      <c r="BB403">
        <v>0.35051670000000001</v>
      </c>
      <c r="BC403">
        <v>24.57076</v>
      </c>
      <c r="BD403">
        <v>0</v>
      </c>
      <c r="BE403">
        <v>0</v>
      </c>
      <c r="BF403">
        <v>0.34974509999999998</v>
      </c>
      <c r="BG403">
        <v>24.133320000000001</v>
      </c>
      <c r="BH403">
        <v>0</v>
      </c>
      <c r="BI403">
        <v>0</v>
      </c>
      <c r="BJ403">
        <v>0.34896890000000003</v>
      </c>
      <c r="BK403">
        <v>23.111499999999999</v>
      </c>
      <c r="BL403">
        <v>0</v>
      </c>
      <c r="BM403">
        <v>0</v>
      </c>
      <c r="BN403">
        <v>0.34818139999999997</v>
      </c>
      <c r="BO403">
        <v>22.16845</v>
      </c>
      <c r="BP403">
        <v>0</v>
      </c>
      <c r="BQ403">
        <v>0</v>
      </c>
      <c r="BR403">
        <v>0.34761069999999999</v>
      </c>
      <c r="BS403">
        <v>21.64875</v>
      </c>
      <c r="BT403">
        <v>0</v>
      </c>
      <c r="BU403">
        <v>0</v>
      </c>
      <c r="BV403">
        <v>0.34716920000000001</v>
      </c>
      <c r="BW403">
        <v>21.58954</v>
      </c>
      <c r="BX403">
        <v>0</v>
      </c>
      <c r="BY403">
        <v>0</v>
      </c>
      <c r="BZ403">
        <v>0.34690280000000001</v>
      </c>
      <c r="CA403">
        <v>22.229590000000002</v>
      </c>
      <c r="CB403">
        <v>0</v>
      </c>
      <c r="CC403">
        <v>0</v>
      </c>
      <c r="CD403">
        <v>0.34664050000000002</v>
      </c>
      <c r="CE403">
        <v>22.681149999999999</v>
      </c>
      <c r="CF403">
        <v>7.1309319999999999E-34</v>
      </c>
      <c r="CG403">
        <v>1.298537E-31</v>
      </c>
      <c r="CH403">
        <v>0.3463562</v>
      </c>
      <c r="CI403">
        <v>22.812360000000002</v>
      </c>
      <c r="CJ403">
        <v>7.0380359999999996E-27</v>
      </c>
      <c r="CK403" s="1">
        <v>3.0167110000000002E-24</v>
      </c>
      <c r="CL403">
        <v>0.34600160000000002</v>
      </c>
      <c r="CM403">
        <v>22.323309999999999</v>
      </c>
      <c r="CN403" s="1">
        <v>4.320386E-20</v>
      </c>
      <c r="CO403" s="1">
        <v>1.5541870000000001E-17</v>
      </c>
      <c r="CP403">
        <v>0.34561609999999998</v>
      </c>
      <c r="CQ403">
        <v>21.627980000000001</v>
      </c>
      <c r="CR403" s="1">
        <v>3.6687320000000004E-15</v>
      </c>
      <c r="CS403" s="1">
        <v>1.628797E-12</v>
      </c>
      <c r="CT403">
        <v>0.34522940000000002</v>
      </c>
      <c r="CU403">
        <v>20.904869999999999</v>
      </c>
      <c r="CV403" s="1">
        <v>1.3058580000000001E-11</v>
      </c>
      <c r="CW403" s="1">
        <v>6.2992509999999996E-9</v>
      </c>
      <c r="CX403">
        <v>0.34507379999999999</v>
      </c>
      <c r="CY403">
        <v>20.26201</v>
      </c>
      <c r="CZ403" s="1">
        <v>8.2873629999999999E-9</v>
      </c>
      <c r="DA403" s="1">
        <v>4.2056839999999998E-6</v>
      </c>
      <c r="DB403">
        <v>0.34501470000000001</v>
      </c>
      <c r="DC403">
        <v>20.008109999999999</v>
      </c>
      <c r="DD403" s="1">
        <v>1.5280860000000001E-6</v>
      </c>
      <c r="DE403" s="1">
        <v>8.1046009999999997E-4</v>
      </c>
      <c r="DF403">
        <v>0.34485680000000002</v>
      </c>
      <c r="DG403">
        <v>20.43873</v>
      </c>
      <c r="DH403" s="1">
        <v>1.077557E-4</v>
      </c>
      <c r="DI403" s="1">
        <v>5.938264E-2</v>
      </c>
      <c r="DJ403">
        <v>0.3446765</v>
      </c>
      <c r="DK403">
        <v>21.047509999999999</v>
      </c>
      <c r="DL403" s="1">
        <v>3.4451009999999999E-3</v>
      </c>
      <c r="DM403" s="1">
        <v>1.968556</v>
      </c>
      <c r="DN403">
        <v>0.3444738</v>
      </c>
      <c r="DO403">
        <v>21.626940000000001</v>
      </c>
      <c r="DP403" s="1">
        <v>5.6480379999999997E-2</v>
      </c>
      <c r="DQ403" s="1">
        <v>33.365259999999999</v>
      </c>
      <c r="DR403">
        <v>0.34423150000000002</v>
      </c>
      <c r="DS403">
        <v>21.398340000000001</v>
      </c>
      <c r="DT403" s="1">
        <v>0.52030399999999999</v>
      </c>
      <c r="DU403">
        <v>317.4631</v>
      </c>
      <c r="DV403">
        <v>0.3439952</v>
      </c>
      <c r="DW403">
        <v>20.690840000000001</v>
      </c>
      <c r="DX403" s="1">
        <v>2.9040689999999998</v>
      </c>
      <c r="DY403">
        <v>1825.9860000000001</v>
      </c>
      <c r="DZ403">
        <v>0.34371089999999999</v>
      </c>
      <c r="EA403">
        <v>20.05312</v>
      </c>
      <c r="EB403" s="1">
        <v>10.42939</v>
      </c>
      <c r="EC403">
        <v>6754.0940000000001</v>
      </c>
      <c r="ED403">
        <v>0.34709200000000001</v>
      </c>
      <c r="EE403">
        <v>19.670449999999999</v>
      </c>
      <c r="EF403">
        <v>25.492809999999999</v>
      </c>
      <c r="EG403">
        <v>16920.43</v>
      </c>
      <c r="EH403">
        <v>0.35165059999999998</v>
      </c>
      <c r="EI403">
        <v>20.099730000000001</v>
      </c>
      <c r="EJ403">
        <v>44.353180000000002</v>
      </c>
      <c r="EK403">
        <v>30118.84</v>
      </c>
      <c r="EL403">
        <v>0.35656719999999997</v>
      </c>
      <c r="EM403">
        <v>20.858920000000001</v>
      </c>
      <c r="EN403">
        <v>57.388620000000003</v>
      </c>
      <c r="EO403">
        <v>39825.93</v>
      </c>
      <c r="EP403">
        <v>0.36188949999999998</v>
      </c>
      <c r="EQ403">
        <v>21.434239999999999</v>
      </c>
      <c r="ER403">
        <v>57.369959999999999</v>
      </c>
      <c r="ES403">
        <v>40674.82</v>
      </c>
      <c r="ET403">
        <v>0.36752950000000001</v>
      </c>
      <c r="EU403">
        <v>21.995619999999999</v>
      </c>
      <c r="EV403">
        <v>45.760289999999998</v>
      </c>
      <c r="EW403">
        <v>33104.79</v>
      </c>
      <c r="EX403">
        <v>0.37389699999999998</v>
      </c>
      <c r="EY403">
        <v>22.038019999999999</v>
      </c>
      <c r="EZ403">
        <v>30.05395</v>
      </c>
      <c r="FA403">
        <v>22146.75</v>
      </c>
      <c r="FB403">
        <v>0.38087729999999997</v>
      </c>
      <c r="FC403">
        <v>21.21678</v>
      </c>
      <c r="FD403">
        <v>16.69577</v>
      </c>
      <c r="FE403">
        <v>12514.08</v>
      </c>
      <c r="FF403">
        <v>0.38818200000000003</v>
      </c>
      <c r="FG403">
        <v>20.272680000000001</v>
      </c>
      <c r="FH403">
        <v>8.0728100000000005</v>
      </c>
      <c r="FI403">
        <v>6144.1509999999998</v>
      </c>
      <c r="FJ403">
        <v>0.39613150000000003</v>
      </c>
      <c r="FK403">
        <v>19.754999999999999</v>
      </c>
      <c r="FL403">
        <v>3.4985040000000001</v>
      </c>
      <c r="FM403">
        <v>2697.1570000000002</v>
      </c>
      <c r="FN403">
        <v>0.4049489</v>
      </c>
      <c r="FO403">
        <v>20.487950000000001</v>
      </c>
      <c r="FP403">
        <v>1.3955340000000001</v>
      </c>
      <c r="FQ403">
        <v>1086.4090000000001</v>
      </c>
      <c r="FR403">
        <v>0.41535879999999997</v>
      </c>
      <c r="FS403">
        <v>21.715450000000001</v>
      </c>
      <c r="FT403">
        <v>0.5308619</v>
      </c>
      <c r="FU403">
        <v>414.80959999999999</v>
      </c>
      <c r="FV403">
        <v>0.4279539</v>
      </c>
      <c r="FW403">
        <v>22.8841</v>
      </c>
      <c r="FX403">
        <v>0.20970040000000001</v>
      </c>
      <c r="FY403">
        <v>161.50059999999999</v>
      </c>
      <c r="FZ403">
        <v>0.44274720000000001</v>
      </c>
      <c r="GA403">
        <v>23.6661</v>
      </c>
      <c r="GB403">
        <v>0.10069939999999999</v>
      </c>
      <c r="GC403">
        <v>74.198329999999999</v>
      </c>
      <c r="GD403">
        <v>0.46031280000000002</v>
      </c>
      <c r="GE403">
        <v>23.38203</v>
      </c>
      <c r="GF403">
        <v>6.6401169999999995E-2</v>
      </c>
      <c r="GG403">
        <v>46.169969999999999</v>
      </c>
      <c r="GH403">
        <v>0.48162630000000001</v>
      </c>
      <c r="GI403">
        <v>22.368569999999998</v>
      </c>
      <c r="GJ403">
        <v>5.5758259999999997E-2</v>
      </c>
      <c r="GK403">
        <v>37.315040000000003</v>
      </c>
      <c r="GL403">
        <v>0.5055482</v>
      </c>
      <c r="GM403">
        <v>21.57274</v>
      </c>
      <c r="GN403">
        <v>5.1250530000000002E-2</v>
      </c>
      <c r="GO403">
        <v>33.112259999999999</v>
      </c>
      <c r="GP403">
        <v>0.53211710000000001</v>
      </c>
      <c r="GQ403">
        <v>21.039670000000001</v>
      </c>
      <c r="GR403" s="1">
        <v>4.7440000000000003E-2</v>
      </c>
      <c r="GS403">
        <v>29.627680000000002</v>
      </c>
      <c r="GT403">
        <v>0.56262610000000002</v>
      </c>
      <c r="GU403">
        <v>21.802990000000001</v>
      </c>
      <c r="GV403" s="1">
        <v>4.3718489999999999E-2</v>
      </c>
      <c r="GW403">
        <v>26.337530000000001</v>
      </c>
      <c r="GX403">
        <v>0.59788790000000003</v>
      </c>
      <c r="GY403">
        <v>22.968540000000001</v>
      </c>
      <c r="GZ403" s="1">
        <v>3.9985899999999998E-2</v>
      </c>
      <c r="HA403">
        <v>23.16272</v>
      </c>
      <c r="HB403">
        <v>0.61406819999999995</v>
      </c>
      <c r="HC403">
        <v>23.821280000000002</v>
      </c>
      <c r="HD403" s="1">
        <v>3.6307760000000001E-2</v>
      </c>
      <c r="HE403">
        <v>20.20889</v>
      </c>
      <c r="HF403">
        <v>0.61272040000000005</v>
      </c>
      <c r="HG403">
        <v>24.184760000000001</v>
      </c>
      <c r="HH403" s="1">
        <v>3.3041569999999999E-2</v>
      </c>
      <c r="HI403">
        <v>17.730049999999999</v>
      </c>
      <c r="HJ403">
        <v>0.61105869999999995</v>
      </c>
      <c r="HK403">
        <v>23.637869999999999</v>
      </c>
      <c r="HL403" s="1">
        <v>3.0071339999999998E-2</v>
      </c>
      <c r="HM403">
        <v>15.524940000000001</v>
      </c>
      <c r="HN403">
        <v>0.60909650000000004</v>
      </c>
      <c r="HO403">
        <v>22.596430000000002</v>
      </c>
      <c r="HP403" s="1">
        <v>2.7332619999999998E-2</v>
      </c>
      <c r="HQ403">
        <v>13.52763</v>
      </c>
      <c r="HR403">
        <v>0.60765020000000003</v>
      </c>
      <c r="HS403">
        <v>21.641570000000002</v>
      </c>
      <c r="HT403" s="1">
        <v>2.4558960000000001E-2</v>
      </c>
      <c r="HU403" s="1">
        <v>11.613670000000001</v>
      </c>
      <c r="HV403">
        <v>0.60703439999999997</v>
      </c>
      <c r="HW403">
        <v>21.344380000000001</v>
      </c>
      <c r="HX403" s="1">
        <v>2.2235669999999999E-2</v>
      </c>
      <c r="HY403" s="1">
        <v>9.964359</v>
      </c>
      <c r="HZ403">
        <v>0.60634429999999995</v>
      </c>
      <c r="IA403">
        <v>21.823340000000002</v>
      </c>
      <c r="IB403" s="1">
        <v>1.9931850000000001E-2</v>
      </c>
      <c r="IC403" s="1">
        <v>8.4275509999999993</v>
      </c>
      <c r="ID403">
        <v>0.60474859999999997</v>
      </c>
      <c r="IE403">
        <v>22.02046</v>
      </c>
      <c r="IF403" s="1">
        <v>1.80482E-2</v>
      </c>
      <c r="IG403" s="1">
        <v>7.1887619999999997</v>
      </c>
      <c r="IH403">
        <v>0.60215640000000004</v>
      </c>
      <c r="II403">
        <v>22.61289</v>
      </c>
      <c r="IJ403" s="1">
        <v>1.6354779999999999E-2</v>
      </c>
      <c r="IK403" s="1">
        <v>6.1332199999999997</v>
      </c>
      <c r="IL403">
        <v>0.60741940000000005</v>
      </c>
      <c r="IM403">
        <v>22.763649999999998</v>
      </c>
      <c r="IN403" s="1">
        <v>1.490584E-2</v>
      </c>
      <c r="IO403" s="1">
        <v>5.5279619999999996</v>
      </c>
      <c r="IP403">
        <v>0.61059379999999996</v>
      </c>
      <c r="IQ403">
        <v>22.31176</v>
      </c>
      <c r="IR403" s="1">
        <v>1.358002E-2</v>
      </c>
      <c r="IS403" s="1">
        <v>5.0081439999999997</v>
      </c>
      <c r="IT403">
        <v>0.61347249999999998</v>
      </c>
      <c r="IU403">
        <v>21.47035</v>
      </c>
      <c r="IV403" s="1">
        <v>1.234099E-2</v>
      </c>
      <c r="IW403" s="1">
        <v>4.5306309999999996</v>
      </c>
      <c r="IX403">
        <v>0.61617180000000005</v>
      </c>
      <c r="IY403">
        <v>20.832280000000001</v>
      </c>
      <c r="IZ403" s="1">
        <v>1.1217029999999999E-2</v>
      </c>
      <c r="JA403" s="1">
        <v>4.1016360000000001</v>
      </c>
      <c r="JB403">
        <v>0.61887809999999999</v>
      </c>
      <c r="JC403">
        <v>20.814029999999999</v>
      </c>
      <c r="JD403" s="1">
        <v>1.019432E-2</v>
      </c>
      <c r="JE403" s="1">
        <v>3.7141410000000001</v>
      </c>
      <c r="JF403">
        <v>0.62182230000000005</v>
      </c>
      <c r="JG403">
        <v>21.817489999999999</v>
      </c>
      <c r="JH403" s="1">
        <v>9.2056269999999992E-3</v>
      </c>
      <c r="JI403" s="1">
        <v>3.3430780000000002</v>
      </c>
      <c r="JJ403">
        <v>0.62497250000000004</v>
      </c>
      <c r="JK403">
        <v>22.861809999999998</v>
      </c>
      <c r="JL403" s="1">
        <v>8.2814389999999998E-3</v>
      </c>
      <c r="JM403" s="1">
        <v>2.993938</v>
      </c>
      <c r="JN403">
        <v>0.62770740000000003</v>
      </c>
      <c r="JO403">
        <v>23.987400000000001</v>
      </c>
      <c r="JP403" s="1">
        <v>7.53034E-3</v>
      </c>
      <c r="JQ403" s="1">
        <v>2.7118899999999999</v>
      </c>
      <c r="JR403">
        <v>0.63022999999999996</v>
      </c>
      <c r="JS403">
        <v>24.77</v>
      </c>
      <c r="JT403" s="1">
        <v>6.8558439999999998E-3</v>
      </c>
      <c r="JU403" s="1">
        <v>2.460601</v>
      </c>
      <c r="JV403">
        <v>0.6335691</v>
      </c>
      <c r="JW403">
        <v>24.70279</v>
      </c>
      <c r="JX403" s="1">
        <v>6.239184E-3</v>
      </c>
      <c r="JY403" s="1">
        <v>2.2290169999999998</v>
      </c>
      <c r="JZ403">
        <v>0.63656369999999995</v>
      </c>
      <c r="KA403">
        <v>24.100159999999999</v>
      </c>
      <c r="KB403" s="1">
        <v>5.6719350000000003E-3</v>
      </c>
      <c r="KC403" s="1">
        <v>2.0187300000000001</v>
      </c>
      <c r="KD403">
        <v>0.63942339999999998</v>
      </c>
      <c r="KE403">
        <v>23.69538</v>
      </c>
      <c r="KF403" s="1">
        <v>5.1549300000000003E-3</v>
      </c>
      <c r="KG403" s="1">
        <v>1.828527</v>
      </c>
      <c r="KH403">
        <v>0.64222100000000004</v>
      </c>
      <c r="KI403">
        <v>23.630649999999999</v>
      </c>
      <c r="KJ403" s="1">
        <v>4.6801020000000002E-3</v>
      </c>
      <c r="KK403" s="1">
        <v>1.654787</v>
      </c>
      <c r="KL403">
        <v>0.64497320000000002</v>
      </c>
      <c r="KM403">
        <v>24.39837</v>
      </c>
      <c r="KN403" s="1">
        <v>4.2319619999999997E-3</v>
      </c>
      <c r="KO403" s="1">
        <v>1.4921770000000001</v>
      </c>
      <c r="KP403">
        <v>0.64844409999999997</v>
      </c>
      <c r="KQ403">
        <v>25.09357</v>
      </c>
      <c r="KR403" s="1">
        <v>3.805662E-3</v>
      </c>
      <c r="KS403" s="1">
        <v>1.3377349999999999</v>
      </c>
      <c r="KT403">
        <v>0.65114819999999995</v>
      </c>
      <c r="KU403">
        <v>25.455660000000002</v>
      </c>
      <c r="KV403" s="1">
        <v>3.3911670000000001E-3</v>
      </c>
      <c r="KW403" s="1">
        <v>1.1898150000000001</v>
      </c>
      <c r="KX403">
        <v>0.65304799999999996</v>
      </c>
      <c r="KY403">
        <v>25.384979999999999</v>
      </c>
      <c r="KZ403" s="1">
        <v>2.9986090000000002E-3</v>
      </c>
      <c r="LA403" s="1">
        <v>1.0512090000000001</v>
      </c>
      <c r="LB403">
        <v>0.65471590000000002</v>
      </c>
      <c r="LC403">
        <v>24.853210000000001</v>
      </c>
      <c r="LD403" s="1">
        <v>2.6368709999999998E-3</v>
      </c>
      <c r="LE403" s="1">
        <v>0.92395170000000004</v>
      </c>
      <c r="LF403">
        <v>0.65684869999999995</v>
      </c>
      <c r="LG403">
        <v>24.093360000000001</v>
      </c>
      <c r="LH403" s="1">
        <v>2.313977E-3</v>
      </c>
      <c r="LI403" s="1">
        <v>0.80962149999999999</v>
      </c>
      <c r="LJ403">
        <v>0.65835889999999997</v>
      </c>
      <c r="LK403">
        <v>23.3475</v>
      </c>
      <c r="LL403" s="1">
        <v>2.0314019999999999E-3</v>
      </c>
      <c r="LM403" s="1">
        <v>0.71037519999999998</v>
      </c>
      <c r="LN403">
        <v>0.65949740000000001</v>
      </c>
      <c r="LO403">
        <v>23.091629999999999</v>
      </c>
      <c r="LP403" s="1">
        <v>1.790509E-3</v>
      </c>
      <c r="LQ403" s="1">
        <v>0.62606289999999998</v>
      </c>
      <c r="LR403">
        <v>0.66037639999999997</v>
      </c>
      <c r="LS403">
        <v>23.862079999999999</v>
      </c>
      <c r="LT403" s="1">
        <v>1.582342E-3</v>
      </c>
      <c r="LU403" s="1">
        <v>0.55353960000000002</v>
      </c>
      <c r="LV403">
        <v>0.66081299999999998</v>
      </c>
      <c r="LW403">
        <v>24.86186</v>
      </c>
      <c r="LX403" s="1">
        <v>1.399057E-3</v>
      </c>
      <c r="LY403" s="1">
        <v>0.4901044</v>
      </c>
      <c r="LZ403">
        <v>0.66133759999999997</v>
      </c>
      <c r="MA403">
        <v>25.883520000000001</v>
      </c>
      <c r="MB403" s="1">
        <v>1.2335689999999999E-3</v>
      </c>
      <c r="MC403" s="1">
        <v>0.4327221</v>
      </c>
      <c r="MD403">
        <v>0.66158450000000002</v>
      </c>
      <c r="ME403">
        <v>26.476179999999999</v>
      </c>
      <c r="MF403" s="1">
        <v>1.0820840000000001E-3</v>
      </c>
      <c r="MG403" s="1">
        <v>0.38014120000000001</v>
      </c>
      <c r="MH403">
        <v>0.66173990000000005</v>
      </c>
      <c r="MI403">
        <v>26.440200000000001</v>
      </c>
      <c r="MJ403" s="1">
        <v>9.4467729999999999E-4</v>
      </c>
      <c r="MK403" s="1">
        <v>0.33230870000000001</v>
      </c>
      <c r="ML403">
        <v>0.66216589999999997</v>
      </c>
      <c r="MM403">
        <v>25.763310000000001</v>
      </c>
      <c r="MN403" s="1">
        <v>8.236141E-4</v>
      </c>
      <c r="MO403" s="1">
        <v>0.289939</v>
      </c>
      <c r="MP403">
        <v>0.66211960000000003</v>
      </c>
      <c r="MQ403">
        <v>25.29025</v>
      </c>
      <c r="MR403" s="1">
        <v>7.2087940000000004E-4</v>
      </c>
      <c r="MS403" s="1">
        <v>0.25404840000000001</v>
      </c>
      <c r="MT403">
        <v>0.66182640000000004</v>
      </c>
      <c r="MU403">
        <v>25.138470000000002</v>
      </c>
      <c r="MV403" s="1">
        <v>6.3713059999999995E-4</v>
      </c>
      <c r="MW403" s="1">
        <v>0.22476309999999999</v>
      </c>
      <c r="MX403">
        <v>0.66141360000000005</v>
      </c>
      <c r="MY403">
        <v>25.723520000000001</v>
      </c>
      <c r="MZ403" s="1">
        <v>5.705924E-4</v>
      </c>
      <c r="NA403" s="1">
        <v>0.20151759999999999</v>
      </c>
      <c r="NB403">
        <v>0.66074600000000006</v>
      </c>
      <c r="NC403">
        <v>26.617190000000001</v>
      </c>
      <c r="ND403" s="1">
        <v>5.1746609999999999E-4</v>
      </c>
      <c r="NE403" s="1">
        <v>0.1830138</v>
      </c>
      <c r="NF403">
        <v>0.66074600000000006</v>
      </c>
      <c r="NG403">
        <v>26.617190000000001</v>
      </c>
      <c r="NH403" s="1">
        <v>5.1746609999999999E-4</v>
      </c>
      <c r="NI403" s="1">
        <v>0.1830138</v>
      </c>
      <c r="NJ403">
        <v>0.66074600000000006</v>
      </c>
      <c r="NK403">
        <v>26.617190000000001</v>
      </c>
      <c r="NL403" s="1">
        <v>5.1746609999999999E-4</v>
      </c>
      <c r="NM403" s="1">
        <v>0.1830138</v>
      </c>
      <c r="NN403">
        <v>0.66074600000000006</v>
      </c>
      <c r="NO403">
        <v>26.617190000000001</v>
      </c>
      <c r="NP403" s="1">
        <v>5.1746609999999999E-4</v>
      </c>
      <c r="NQ403" s="1">
        <v>0.1830138</v>
      </c>
      <c r="NR403">
        <v>0.66074600000000006</v>
      </c>
      <c r="NS403">
        <v>26.617190000000001</v>
      </c>
      <c r="NT403" s="1">
        <v>5.1746609999999999E-4</v>
      </c>
      <c r="NU403" s="1">
        <v>0.1830138</v>
      </c>
      <c r="NV403">
        <v>0.66074600000000006</v>
      </c>
      <c r="NW403">
        <v>26.617190000000001</v>
      </c>
      <c r="NX403" s="1">
        <v>5.1746609999999999E-4</v>
      </c>
      <c r="NY403" s="1">
        <v>0.1830138</v>
      </c>
      <c r="NZ403">
        <v>0.66074600000000006</v>
      </c>
      <c r="OA403">
        <v>26.617190000000001</v>
      </c>
      <c r="OB403" s="1">
        <v>5.1746609999999999E-4</v>
      </c>
      <c r="OC403" s="1">
        <v>0.1830138</v>
      </c>
      <c r="OD403">
        <v>0.66074600000000006</v>
      </c>
      <c r="OE403">
        <v>26.617190000000001</v>
      </c>
      <c r="OF403" s="1">
        <v>5.1746609999999999E-4</v>
      </c>
      <c r="OG403" s="1">
        <v>0.1830138</v>
      </c>
      <c r="OH403">
        <v>0.66074600000000006</v>
      </c>
      <c r="OI403">
        <v>26.617190000000001</v>
      </c>
      <c r="OJ403" s="1">
        <v>5.1746609999999999E-4</v>
      </c>
      <c r="OK403" s="1">
        <v>0.1830138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0.34415129999999999</v>
      </c>
      <c r="G404">
        <v>20.446999999999999</v>
      </c>
      <c r="H404">
        <v>0</v>
      </c>
      <c r="I404">
        <v>0</v>
      </c>
      <c r="J404">
        <v>0.34378829999999999</v>
      </c>
      <c r="K404">
        <v>21.323910000000001</v>
      </c>
      <c r="L404">
        <v>0</v>
      </c>
      <c r="M404">
        <v>0</v>
      </c>
      <c r="N404">
        <v>0.34336090000000002</v>
      </c>
      <c r="O404">
        <v>22.351949999999999</v>
      </c>
      <c r="P404">
        <v>0</v>
      </c>
      <c r="Q404">
        <v>0</v>
      </c>
      <c r="R404">
        <v>0.34288299999999999</v>
      </c>
      <c r="S404">
        <v>23.173929999999999</v>
      </c>
      <c r="T404">
        <v>0</v>
      </c>
      <c r="U404">
        <v>0</v>
      </c>
      <c r="V404">
        <v>0.34237669999999998</v>
      </c>
      <c r="W404">
        <v>23.823540000000001</v>
      </c>
      <c r="X404">
        <v>0</v>
      </c>
      <c r="Y404">
        <v>0</v>
      </c>
      <c r="Z404">
        <v>0.34186480000000002</v>
      </c>
      <c r="AA404">
        <v>23.7437</v>
      </c>
      <c r="AB404">
        <v>0</v>
      </c>
      <c r="AC404">
        <v>0</v>
      </c>
      <c r="AD404">
        <v>0.34125860000000002</v>
      </c>
      <c r="AE404">
        <v>22.86356</v>
      </c>
      <c r="AF404">
        <v>0</v>
      </c>
      <c r="AG404">
        <v>0</v>
      </c>
      <c r="AH404">
        <v>0.34066000000000002</v>
      </c>
      <c r="AI404">
        <v>21.992000000000001</v>
      </c>
      <c r="AJ404">
        <v>0</v>
      </c>
      <c r="AK404">
        <v>0</v>
      </c>
      <c r="AL404">
        <v>0.34004210000000001</v>
      </c>
      <c r="AM404">
        <v>21.48545</v>
      </c>
      <c r="AN404">
        <v>0</v>
      </c>
      <c r="AO404">
        <v>0</v>
      </c>
      <c r="AP404">
        <v>0.33938239999999997</v>
      </c>
      <c r="AQ404">
        <v>22.107420000000001</v>
      </c>
      <c r="AR404">
        <v>0</v>
      </c>
      <c r="AS404">
        <v>0</v>
      </c>
      <c r="AT404">
        <v>0.33869670000000002</v>
      </c>
      <c r="AU404">
        <v>23.196179999999998</v>
      </c>
      <c r="AV404">
        <v>0</v>
      </c>
      <c r="AW404">
        <v>0</v>
      </c>
      <c r="AX404">
        <v>0.33797199999999999</v>
      </c>
      <c r="AY404">
        <v>24.073509999999999</v>
      </c>
      <c r="AZ404">
        <v>0</v>
      </c>
      <c r="BA404">
        <v>0</v>
      </c>
      <c r="BB404">
        <v>0.33722079999999999</v>
      </c>
      <c r="BC404">
        <v>24.572749999999999</v>
      </c>
      <c r="BD404">
        <v>0</v>
      </c>
      <c r="BE404">
        <v>0</v>
      </c>
      <c r="BF404">
        <v>0.33641729999999997</v>
      </c>
      <c r="BG404">
        <v>24.189039999999999</v>
      </c>
      <c r="BH404">
        <v>0</v>
      </c>
      <c r="BI404">
        <v>0</v>
      </c>
      <c r="BJ404">
        <v>0.33560309999999999</v>
      </c>
      <c r="BK404">
        <v>23.203029999999998</v>
      </c>
      <c r="BL404">
        <v>0</v>
      </c>
      <c r="BM404">
        <v>0</v>
      </c>
      <c r="BN404">
        <v>0.33481709999999998</v>
      </c>
      <c r="BO404">
        <v>22.231030000000001</v>
      </c>
      <c r="BP404">
        <v>0</v>
      </c>
      <c r="BQ404">
        <v>0</v>
      </c>
      <c r="BR404">
        <v>0.33429940000000002</v>
      </c>
      <c r="BS404">
        <v>21.648599999999998</v>
      </c>
      <c r="BT404">
        <v>0</v>
      </c>
      <c r="BU404">
        <v>0</v>
      </c>
      <c r="BV404">
        <v>0.3338585</v>
      </c>
      <c r="BW404">
        <v>21.536000000000001</v>
      </c>
      <c r="BX404">
        <v>0</v>
      </c>
      <c r="BY404">
        <v>0</v>
      </c>
      <c r="BZ404">
        <v>0.33356089999999999</v>
      </c>
      <c r="CA404">
        <v>22.14499</v>
      </c>
      <c r="CB404">
        <v>0</v>
      </c>
      <c r="CC404">
        <v>0</v>
      </c>
      <c r="CD404">
        <v>0.3332561</v>
      </c>
      <c r="CE404">
        <v>22.61478</v>
      </c>
      <c r="CF404">
        <v>2.9119669999999998E-35</v>
      </c>
      <c r="CG404">
        <v>2.51291E-32</v>
      </c>
      <c r="CH404">
        <v>0.33293099999999998</v>
      </c>
      <c r="CI404">
        <v>22.78492</v>
      </c>
      <c r="CJ404">
        <v>2.0354079999999999E-27</v>
      </c>
      <c r="CK404" s="1">
        <v>1.1490190000000001E-24</v>
      </c>
      <c r="CL404">
        <v>0.33255010000000002</v>
      </c>
      <c r="CM404">
        <v>22.339379999999998</v>
      </c>
      <c r="CN404" s="1">
        <v>7.7893260000000003E-21</v>
      </c>
      <c r="CO404" s="1">
        <v>4.7075459999999997E-18</v>
      </c>
      <c r="CP404">
        <v>0.33214719999999998</v>
      </c>
      <c r="CQ404">
        <v>21.656739999999999</v>
      </c>
      <c r="CR404" s="1">
        <v>1.1913949999999999E-15</v>
      </c>
      <c r="CS404" s="1">
        <v>6.9207270000000004E-13</v>
      </c>
      <c r="CT404">
        <v>0.33174019999999999</v>
      </c>
      <c r="CU404">
        <v>20.916679999999999</v>
      </c>
      <c r="CV404" s="1">
        <v>5.3259700000000002E-12</v>
      </c>
      <c r="CW404" s="1">
        <v>3.1881140000000001E-9</v>
      </c>
      <c r="CX404">
        <v>0.33144040000000002</v>
      </c>
      <c r="CY404">
        <v>20.24464</v>
      </c>
      <c r="CZ404" s="1">
        <v>3.9012569999999997E-9</v>
      </c>
      <c r="DA404" s="1">
        <v>2.4136999999999999E-6</v>
      </c>
      <c r="DB404">
        <v>0.33122119999999999</v>
      </c>
      <c r="DC404">
        <v>19.959890000000001</v>
      </c>
      <c r="DD404" s="1">
        <v>8.0461670000000001E-7</v>
      </c>
      <c r="DE404" s="1">
        <v>5.1576710000000002E-4</v>
      </c>
      <c r="DF404">
        <v>0.3309028</v>
      </c>
      <c r="DG404">
        <v>20.350090000000002</v>
      </c>
      <c r="DH404" s="1">
        <v>6.2341689999999999E-5</v>
      </c>
      <c r="DI404" s="1">
        <v>4.133734E-2</v>
      </c>
      <c r="DJ404">
        <v>0.3305689</v>
      </c>
      <c r="DK404">
        <v>20.95018</v>
      </c>
      <c r="DL404" s="1">
        <v>2.1658580000000001E-3</v>
      </c>
      <c r="DM404" s="1">
        <v>1.485798</v>
      </c>
      <c r="DN404">
        <v>0.33020070000000001</v>
      </c>
      <c r="DO404">
        <v>21.556080000000001</v>
      </c>
      <c r="DP404" s="1">
        <v>3.8277699999999998E-2</v>
      </c>
      <c r="DQ404" s="1">
        <v>27.1233</v>
      </c>
      <c r="DR404">
        <v>0.32984239999999998</v>
      </c>
      <c r="DS404">
        <v>21.382269999999998</v>
      </c>
      <c r="DT404" s="1">
        <v>0.37794129999999998</v>
      </c>
      <c r="DU404">
        <v>276.55250000000001</v>
      </c>
      <c r="DV404">
        <v>0.32944560000000001</v>
      </c>
      <c r="DW404">
        <v>20.715109999999999</v>
      </c>
      <c r="DX404" s="1">
        <v>2.2500279999999999</v>
      </c>
      <c r="DY404">
        <v>1697.1969999999999</v>
      </c>
      <c r="DZ404">
        <v>0.32900049999999997</v>
      </c>
      <c r="EA404">
        <v>20.06035</v>
      </c>
      <c r="EB404" s="1">
        <v>8.5844919999999991</v>
      </c>
      <c r="EC404">
        <v>6673.1710000000003</v>
      </c>
      <c r="ED404">
        <v>0.32837080000000002</v>
      </c>
      <c r="EE404">
        <v>19.63693</v>
      </c>
      <c r="EF404">
        <v>22.193159999999999</v>
      </c>
      <c r="EG404">
        <v>17756.09</v>
      </c>
      <c r="EH404">
        <v>0.32775330000000003</v>
      </c>
      <c r="EI404">
        <v>20.024699999999999</v>
      </c>
      <c r="EJ404">
        <v>40.71781</v>
      </c>
      <c r="EK404">
        <v>33495.480000000003</v>
      </c>
      <c r="EL404">
        <v>0.3271057</v>
      </c>
      <c r="EM404">
        <v>20.742519999999999</v>
      </c>
      <c r="EN404">
        <v>55.3889</v>
      </c>
      <c r="EO404">
        <v>46781.9</v>
      </c>
      <c r="EP404">
        <v>0.32638899999999998</v>
      </c>
      <c r="EQ404">
        <v>21.341560000000001</v>
      </c>
      <c r="ER404">
        <v>58.021720000000002</v>
      </c>
      <c r="ES404">
        <v>50265.52</v>
      </c>
      <c r="ET404">
        <v>0.3256926</v>
      </c>
      <c r="EU404">
        <v>21.932749999999999</v>
      </c>
      <c r="EV404">
        <v>48.499040000000001</v>
      </c>
      <c r="EW404">
        <v>43038.2</v>
      </c>
      <c r="EX404">
        <v>0.3252874</v>
      </c>
      <c r="EY404">
        <v>22.00544</v>
      </c>
      <c r="EZ404">
        <v>33.256909999999998</v>
      </c>
      <c r="FA404">
        <v>30156.79</v>
      </c>
      <c r="FB404">
        <v>0.3249127</v>
      </c>
      <c r="FC404">
        <v>21.233429999999998</v>
      </c>
      <c r="FD404">
        <v>19.23358</v>
      </c>
      <c r="FE404">
        <v>17794</v>
      </c>
      <c r="FF404">
        <v>0.3243838</v>
      </c>
      <c r="FG404">
        <v>20.288219999999999</v>
      </c>
      <c r="FH404">
        <v>9.6437709999999992</v>
      </c>
      <c r="FI404">
        <v>9086.8269999999993</v>
      </c>
      <c r="FJ404">
        <v>0.3238492</v>
      </c>
      <c r="FK404">
        <v>19.716650000000001</v>
      </c>
      <c r="FL404">
        <v>4.3148039999999996</v>
      </c>
      <c r="FM404">
        <v>4130.8810000000003</v>
      </c>
      <c r="FN404">
        <v>0.3233703</v>
      </c>
      <c r="FO404">
        <v>20.372409999999999</v>
      </c>
      <c r="FP404">
        <v>1.767449</v>
      </c>
      <c r="FQ404">
        <v>1714.4960000000001</v>
      </c>
      <c r="FR404">
        <v>0.32286140000000002</v>
      </c>
      <c r="FS404">
        <v>21.574619999999999</v>
      </c>
      <c r="FT404">
        <v>0.68348209999999998</v>
      </c>
      <c r="FU404">
        <v>669.471</v>
      </c>
      <c r="FV404">
        <v>0.32229720000000001</v>
      </c>
      <c r="FW404">
        <v>22.766850000000002</v>
      </c>
      <c r="FX404">
        <v>0.26662469999999999</v>
      </c>
      <c r="FY404">
        <v>260.64</v>
      </c>
      <c r="FZ404">
        <v>0.32160280000000002</v>
      </c>
      <c r="GA404">
        <v>23.592739999999999</v>
      </c>
      <c r="GB404">
        <v>0.1202136</v>
      </c>
      <c r="GC404">
        <v>114.7927</v>
      </c>
      <c r="GD404">
        <v>0.32087579999999999</v>
      </c>
      <c r="GE404">
        <v>23.349620000000002</v>
      </c>
      <c r="GF404">
        <v>7.2646160000000001E-2</v>
      </c>
      <c r="GG404">
        <v>66.684880000000007</v>
      </c>
      <c r="GH404">
        <v>0.3201061</v>
      </c>
      <c r="GI404">
        <v>22.35284</v>
      </c>
      <c r="GJ404">
        <v>5.778486E-2</v>
      </c>
      <c r="GK404">
        <v>51.623779999999996</v>
      </c>
      <c r="GL404">
        <v>0.3304916</v>
      </c>
      <c r="GM404">
        <v>21.57273</v>
      </c>
      <c r="GN404">
        <v>5.245768E-2</v>
      </c>
      <c r="GO404">
        <v>45.838169999999998</v>
      </c>
      <c r="GP404">
        <v>0.34362979999999999</v>
      </c>
      <c r="GQ404">
        <v>21.016580000000001</v>
      </c>
      <c r="GR404">
        <v>4.8508549999999998E-2</v>
      </c>
      <c r="GS404">
        <v>41.649549999999998</v>
      </c>
      <c r="GT404">
        <v>0.3588076</v>
      </c>
      <c r="GU404">
        <v>21.710840000000001</v>
      </c>
      <c r="GV404">
        <v>4.4756030000000002E-2</v>
      </c>
      <c r="GW404">
        <v>37.759799999999998</v>
      </c>
      <c r="GX404">
        <v>0.37651790000000002</v>
      </c>
      <c r="GY404">
        <v>22.875620000000001</v>
      </c>
      <c r="GZ404" s="1">
        <v>4.1005430000000002E-2</v>
      </c>
      <c r="HA404">
        <v>33.959870000000002</v>
      </c>
      <c r="HB404">
        <v>0.39713490000000001</v>
      </c>
      <c r="HC404">
        <v>23.792719999999999</v>
      </c>
      <c r="HD404" s="1">
        <v>3.7200980000000002E-2</v>
      </c>
      <c r="HE404">
        <v>30.17568</v>
      </c>
      <c r="HF404">
        <v>0.4198557</v>
      </c>
      <c r="HG404">
        <v>24.184719999999999</v>
      </c>
      <c r="HH404" s="1">
        <v>3.3807909999999997E-2</v>
      </c>
      <c r="HI404">
        <v>26.801970000000001</v>
      </c>
      <c r="HJ404">
        <v>0.44635259999999999</v>
      </c>
      <c r="HK404">
        <v>23.66779</v>
      </c>
      <c r="HL404" s="1">
        <v>3.074062E-2</v>
      </c>
      <c r="HM404">
        <v>23.790209999999998</v>
      </c>
      <c r="HN404">
        <v>0.4788946</v>
      </c>
      <c r="HO404">
        <v>22.59637</v>
      </c>
      <c r="HP404" s="1">
        <v>2.7925930000000002E-2</v>
      </c>
      <c r="HQ404">
        <v>21.06373</v>
      </c>
      <c r="HR404">
        <v>0.51805230000000002</v>
      </c>
      <c r="HS404">
        <v>21.634440000000001</v>
      </c>
      <c r="HT404" s="1">
        <v>2.5103509999999999E-2</v>
      </c>
      <c r="HU404">
        <v>18.44725</v>
      </c>
      <c r="HV404">
        <v>0.57022340000000005</v>
      </c>
      <c r="HW404">
        <v>21.29833</v>
      </c>
      <c r="HX404" s="1">
        <v>2.2727710000000002E-2</v>
      </c>
      <c r="HY404" s="1">
        <v>16.154910000000001</v>
      </c>
      <c r="HZ404">
        <v>0.63526669999999996</v>
      </c>
      <c r="IA404">
        <v>21.767690000000002</v>
      </c>
      <c r="IB404" s="1">
        <v>2.0336509999999999E-2</v>
      </c>
      <c r="IC404" s="1">
        <v>13.971069999999999</v>
      </c>
      <c r="ID404">
        <v>0.71622719999999995</v>
      </c>
      <c r="IE404">
        <v>21.96762</v>
      </c>
      <c r="IF404" s="1">
        <v>1.8370600000000001E-2</v>
      </c>
      <c r="IG404" s="1">
        <v>12.16117</v>
      </c>
      <c r="IH404">
        <v>0.81621750000000004</v>
      </c>
      <c r="II404">
        <v>22.59226</v>
      </c>
      <c r="IJ404" s="1">
        <v>1.6588490000000001E-2</v>
      </c>
      <c r="IK404" s="1">
        <v>10.60755</v>
      </c>
      <c r="IL404">
        <v>0.82079999999999997</v>
      </c>
      <c r="IM404">
        <v>22.701219999999999</v>
      </c>
      <c r="IN404" s="1">
        <v>1.507912E-2</v>
      </c>
      <c r="IO404" s="1">
        <v>9.5045000000000002</v>
      </c>
      <c r="IP404">
        <v>0.82156110000000004</v>
      </c>
      <c r="IQ404">
        <v>22.281130000000001</v>
      </c>
      <c r="IR404" s="1">
        <v>1.373602E-2</v>
      </c>
      <c r="IS404" s="1">
        <v>8.60562</v>
      </c>
      <c r="IT404">
        <v>0.82158489999999995</v>
      </c>
      <c r="IU404">
        <v>21.426639999999999</v>
      </c>
      <c r="IV404" s="1">
        <v>1.2485E-2</v>
      </c>
      <c r="IW404" s="1">
        <v>7.7903419999999999</v>
      </c>
      <c r="IX404">
        <v>0.82111540000000005</v>
      </c>
      <c r="IY404">
        <v>20.7181</v>
      </c>
      <c r="IZ404" s="1">
        <v>1.1345569999999999E-2</v>
      </c>
      <c r="JA404" s="1">
        <v>7.0534350000000003</v>
      </c>
      <c r="JB404">
        <v>0.82068059999999998</v>
      </c>
      <c r="JC404">
        <v>20.635069999999999</v>
      </c>
      <c r="JD404" s="1">
        <v>1.031286E-2</v>
      </c>
      <c r="JE404" s="1">
        <v>6.3911009999999999</v>
      </c>
      <c r="JF404">
        <v>0.8205306</v>
      </c>
      <c r="JG404">
        <v>21.668510000000001</v>
      </c>
      <c r="JH404" s="1">
        <v>9.3238939999999992E-3</v>
      </c>
      <c r="JI404" s="1">
        <v>5.7652010000000002</v>
      </c>
      <c r="JJ404">
        <v>0.82066669999999997</v>
      </c>
      <c r="JK404">
        <v>22.73028</v>
      </c>
      <c r="JL404" s="1">
        <v>8.3804740000000006E-3</v>
      </c>
      <c r="JM404" s="1">
        <v>5.1605840000000001</v>
      </c>
      <c r="JN404">
        <v>0.82077849999999997</v>
      </c>
      <c r="JO404">
        <v>23.87405</v>
      </c>
      <c r="JP404" s="1">
        <v>7.613056E-3</v>
      </c>
      <c r="JQ404" s="1">
        <v>4.6659829999999998</v>
      </c>
      <c r="JR404">
        <v>0.82119640000000005</v>
      </c>
      <c r="JS404">
        <v>24.694839999999999</v>
      </c>
      <c r="JT404" s="1">
        <v>6.9302390000000004E-3</v>
      </c>
      <c r="JU404" s="1">
        <v>4.2310400000000001</v>
      </c>
      <c r="JV404">
        <v>0.82328369999999995</v>
      </c>
      <c r="JW404">
        <v>24.651949999999999</v>
      </c>
      <c r="JX404" s="1">
        <v>6.3099849999999997E-3</v>
      </c>
      <c r="JY404" s="1">
        <v>3.8346339999999999</v>
      </c>
      <c r="JZ404">
        <v>0.82427600000000001</v>
      </c>
      <c r="KA404">
        <v>24.00798</v>
      </c>
      <c r="KB404" s="1">
        <v>5.7356339999999999E-3</v>
      </c>
      <c r="KC404" s="1">
        <v>3.4726699999999999</v>
      </c>
      <c r="KD404">
        <v>0.82520039999999995</v>
      </c>
      <c r="KE404">
        <v>23.564340000000001</v>
      </c>
      <c r="KF404" s="1">
        <v>5.212876E-3</v>
      </c>
      <c r="KG404" s="1">
        <v>3.1451479999999998</v>
      </c>
      <c r="KH404">
        <v>0.82596590000000003</v>
      </c>
      <c r="KI404">
        <v>23.455919999999999</v>
      </c>
      <c r="KJ404" s="1">
        <v>4.7333949999999996E-3</v>
      </c>
      <c r="KK404" s="1">
        <v>2.8468710000000002</v>
      </c>
      <c r="KL404">
        <v>0.82679530000000001</v>
      </c>
      <c r="KM404">
        <v>24.213909999999998</v>
      </c>
      <c r="KN404" s="1">
        <v>4.2819720000000002E-3</v>
      </c>
      <c r="KO404" s="1">
        <v>2.5683240000000001</v>
      </c>
      <c r="KP404">
        <v>0.82734839999999998</v>
      </c>
      <c r="KQ404">
        <v>24.979399999999998</v>
      </c>
      <c r="KR404" s="1">
        <v>3.8528880000000001E-3</v>
      </c>
      <c r="KS404" s="1">
        <v>2.307566</v>
      </c>
      <c r="KT404">
        <v>0.82722600000000002</v>
      </c>
      <c r="KU404">
        <v>25.358750000000001</v>
      </c>
      <c r="KV404" s="1">
        <v>3.4359030000000001E-3</v>
      </c>
      <c r="KW404" s="1">
        <v>2.055965</v>
      </c>
      <c r="KX404">
        <v>0.8263026</v>
      </c>
      <c r="KY404">
        <v>25.35746</v>
      </c>
      <c r="KZ404" s="1">
        <v>3.0396210000000002E-3</v>
      </c>
      <c r="LA404" s="1">
        <v>1.818338</v>
      </c>
      <c r="LB404">
        <v>0.82536180000000003</v>
      </c>
      <c r="LC404">
        <v>24.848400000000002</v>
      </c>
      <c r="LD404" s="1">
        <v>2.6739649999999999E-3</v>
      </c>
      <c r="LE404" s="1">
        <v>1.5990489999999999</v>
      </c>
      <c r="LF404">
        <v>0.82544399999999996</v>
      </c>
      <c r="LG404">
        <v>24.09066</v>
      </c>
      <c r="LH404" s="1">
        <v>2.3469459999999999E-3</v>
      </c>
      <c r="LI404" s="1">
        <v>1.4002779999999999</v>
      </c>
      <c r="LJ404">
        <v>0.82451459999999999</v>
      </c>
      <c r="LK404">
        <v>23.32978</v>
      </c>
      <c r="LL404" s="1">
        <v>2.0597839999999998E-3</v>
      </c>
      <c r="LM404" s="1">
        <v>1.2273860000000001</v>
      </c>
      <c r="LN404">
        <v>0.82308309999999996</v>
      </c>
      <c r="LO404">
        <v>23.019870000000001</v>
      </c>
      <c r="LP404" s="1">
        <v>1.8145590000000001E-3</v>
      </c>
      <c r="LQ404" s="1">
        <v>1.0801069999999999</v>
      </c>
      <c r="LR404">
        <v>0.82135460000000005</v>
      </c>
      <c r="LS404">
        <v>23.794920000000001</v>
      </c>
      <c r="LT404" s="1">
        <v>1.6031590000000001E-3</v>
      </c>
      <c r="LU404" s="1">
        <v>0.95406619999999998</v>
      </c>
      <c r="LV404">
        <v>0.81905170000000005</v>
      </c>
      <c r="LW404">
        <v>24.81185</v>
      </c>
      <c r="LX404" s="1">
        <v>1.417471E-3</v>
      </c>
      <c r="LY404" s="1">
        <v>0.84446410000000005</v>
      </c>
      <c r="LZ404">
        <v>0.81694920000000004</v>
      </c>
      <c r="MA404">
        <v>25.881589999999999</v>
      </c>
      <c r="MB404" s="1">
        <v>1.2504529999999999E-3</v>
      </c>
      <c r="MC404" s="1">
        <v>0.74599879999999996</v>
      </c>
      <c r="MD404">
        <v>0.81492719999999996</v>
      </c>
      <c r="ME404">
        <v>26.49755</v>
      </c>
      <c r="MF404" s="1">
        <v>1.097378E-3</v>
      </c>
      <c r="MG404" s="1">
        <v>0.65567310000000001</v>
      </c>
      <c r="MH404">
        <v>0.813191</v>
      </c>
      <c r="MI404">
        <v>26.47147</v>
      </c>
      <c r="MJ404" s="1">
        <v>9.5853270000000003E-4</v>
      </c>
      <c r="MK404" s="1">
        <v>0.57333529999999999</v>
      </c>
      <c r="ML404">
        <v>0.81158790000000003</v>
      </c>
      <c r="MM404">
        <v>25.74052</v>
      </c>
      <c r="MN404" s="1">
        <v>8.3562350000000003E-4</v>
      </c>
      <c r="MO404" s="1">
        <v>0.50027980000000005</v>
      </c>
      <c r="MP404">
        <v>0.80946669999999998</v>
      </c>
      <c r="MQ404">
        <v>25.231159999999999</v>
      </c>
      <c r="MR404" s="1">
        <v>7.3089490000000003E-4</v>
      </c>
      <c r="MS404" s="1">
        <v>0.4379188</v>
      </c>
      <c r="MT404">
        <v>0.80713820000000003</v>
      </c>
      <c r="MU404">
        <v>25.044270000000001</v>
      </c>
      <c r="MV404" s="1">
        <v>6.4520639999999998E-4</v>
      </c>
      <c r="MW404" s="1">
        <v>0.38666410000000001</v>
      </c>
      <c r="MX404">
        <v>0.80468309999999998</v>
      </c>
      <c r="MY404">
        <v>25.625129999999999</v>
      </c>
      <c r="MZ404" s="1">
        <v>5.7698479999999995E-4</v>
      </c>
      <c r="NA404" s="1">
        <v>0.34583760000000002</v>
      </c>
      <c r="NB404">
        <v>0.80211840000000001</v>
      </c>
      <c r="NC404">
        <v>26.557569999999998</v>
      </c>
      <c r="ND404" s="1">
        <v>5.2261470000000004E-4</v>
      </c>
      <c r="NE404" s="1">
        <v>0.3134226</v>
      </c>
      <c r="NF404">
        <v>0.80211840000000001</v>
      </c>
      <c r="NG404">
        <v>26.557569999999998</v>
      </c>
      <c r="NH404" s="1">
        <v>5.2261470000000004E-4</v>
      </c>
      <c r="NI404" s="1">
        <v>0.3134226</v>
      </c>
      <c r="NJ404">
        <v>0.80211840000000001</v>
      </c>
      <c r="NK404">
        <v>26.557569999999998</v>
      </c>
      <c r="NL404" s="1">
        <v>5.2261470000000004E-4</v>
      </c>
      <c r="NM404" s="1">
        <v>0.3134226</v>
      </c>
      <c r="NN404">
        <v>0.80211840000000001</v>
      </c>
      <c r="NO404">
        <v>26.557569999999998</v>
      </c>
      <c r="NP404" s="1">
        <v>5.2261470000000004E-4</v>
      </c>
      <c r="NQ404" s="1">
        <v>0.3134226</v>
      </c>
      <c r="NR404">
        <v>0.80211840000000001</v>
      </c>
      <c r="NS404">
        <v>26.557569999999998</v>
      </c>
      <c r="NT404" s="1">
        <v>5.2261470000000004E-4</v>
      </c>
      <c r="NU404" s="1">
        <v>0.3134226</v>
      </c>
      <c r="NV404">
        <v>0.80211840000000001</v>
      </c>
      <c r="NW404">
        <v>26.557569999999998</v>
      </c>
      <c r="NX404" s="1">
        <v>5.2261470000000004E-4</v>
      </c>
      <c r="NY404" s="1">
        <v>0.3134226</v>
      </c>
      <c r="NZ404">
        <v>0.80211840000000001</v>
      </c>
      <c r="OA404">
        <v>26.557569999999998</v>
      </c>
      <c r="OB404" s="1">
        <v>5.2261470000000004E-4</v>
      </c>
      <c r="OC404" s="1">
        <v>0.3134226</v>
      </c>
      <c r="OD404">
        <v>0.80211840000000001</v>
      </c>
      <c r="OE404">
        <v>26.557569999999998</v>
      </c>
      <c r="OF404" s="1">
        <v>5.2261470000000004E-4</v>
      </c>
      <c r="OG404" s="1">
        <v>0.3134226</v>
      </c>
      <c r="OH404">
        <v>0.80211840000000001</v>
      </c>
      <c r="OI404">
        <v>26.557569999999998</v>
      </c>
      <c r="OJ404" s="1">
        <v>5.2261470000000004E-4</v>
      </c>
      <c r="OK404" s="1">
        <v>0.3134226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0.45562609999999998</v>
      </c>
      <c r="G405">
        <v>20.440339999999999</v>
      </c>
      <c r="H405">
        <v>0</v>
      </c>
      <c r="I405">
        <v>0</v>
      </c>
      <c r="J405">
        <v>0.45583679999999999</v>
      </c>
      <c r="K405">
        <v>21.263269999999999</v>
      </c>
      <c r="L405">
        <v>0</v>
      </c>
      <c r="M405">
        <v>0</v>
      </c>
      <c r="N405">
        <v>0.4559609</v>
      </c>
      <c r="O405">
        <v>22.263539999999999</v>
      </c>
      <c r="P405">
        <v>0</v>
      </c>
      <c r="Q405">
        <v>0</v>
      </c>
      <c r="R405">
        <v>0.45604210000000001</v>
      </c>
      <c r="S405">
        <v>23.123270000000002</v>
      </c>
      <c r="T405">
        <v>0</v>
      </c>
      <c r="U405">
        <v>0</v>
      </c>
      <c r="V405">
        <v>0.45611079999999998</v>
      </c>
      <c r="W405">
        <v>23.81118</v>
      </c>
      <c r="X405">
        <v>0</v>
      </c>
      <c r="Y405">
        <v>0</v>
      </c>
      <c r="Z405">
        <v>0.45622689999999999</v>
      </c>
      <c r="AA405">
        <v>23.767160000000001</v>
      </c>
      <c r="AB405">
        <v>0</v>
      </c>
      <c r="AC405">
        <v>0</v>
      </c>
      <c r="AD405">
        <v>0.45628259999999998</v>
      </c>
      <c r="AE405">
        <v>22.933240000000001</v>
      </c>
      <c r="AF405">
        <v>0</v>
      </c>
      <c r="AG405">
        <v>0</v>
      </c>
      <c r="AH405">
        <v>0.45627790000000001</v>
      </c>
      <c r="AI405">
        <v>22.057960000000001</v>
      </c>
      <c r="AJ405">
        <v>0</v>
      </c>
      <c r="AK405">
        <v>0</v>
      </c>
      <c r="AL405">
        <v>0.4563586</v>
      </c>
      <c r="AM405">
        <v>21.50412</v>
      </c>
      <c r="AN405">
        <v>0</v>
      </c>
      <c r="AO405">
        <v>0</v>
      </c>
      <c r="AP405">
        <v>0.45639980000000002</v>
      </c>
      <c r="AQ405">
        <v>22.05039</v>
      </c>
      <c r="AR405">
        <v>0</v>
      </c>
      <c r="AS405">
        <v>0</v>
      </c>
      <c r="AT405">
        <v>0.45642329999999998</v>
      </c>
      <c r="AU405">
        <v>23.105370000000001</v>
      </c>
      <c r="AV405">
        <v>0</v>
      </c>
      <c r="AW405">
        <v>0</v>
      </c>
      <c r="AX405">
        <v>0.45635599999999998</v>
      </c>
      <c r="AY405">
        <v>24.01277</v>
      </c>
      <c r="AZ405">
        <v>0</v>
      </c>
      <c r="BA405">
        <v>0</v>
      </c>
      <c r="BB405">
        <v>0.45637090000000002</v>
      </c>
      <c r="BC405">
        <v>24.569220000000001</v>
      </c>
      <c r="BD405">
        <v>0</v>
      </c>
      <c r="BE405">
        <v>0</v>
      </c>
      <c r="BF405">
        <v>0.45629330000000001</v>
      </c>
      <c r="BG405">
        <v>24.23761</v>
      </c>
      <c r="BH405">
        <v>0</v>
      </c>
      <c r="BI405">
        <v>0</v>
      </c>
      <c r="BJ405">
        <v>0.456204</v>
      </c>
      <c r="BK405">
        <v>23.29355</v>
      </c>
      <c r="BL405">
        <v>0</v>
      </c>
      <c r="BM405">
        <v>0</v>
      </c>
      <c r="BN405">
        <v>0.45512380000000002</v>
      </c>
      <c r="BO405">
        <v>22.305689999999998</v>
      </c>
      <c r="BP405">
        <v>0</v>
      </c>
      <c r="BQ405">
        <v>0</v>
      </c>
      <c r="BR405">
        <v>0.45429609999999998</v>
      </c>
      <c r="BS405">
        <v>21.652619999999999</v>
      </c>
      <c r="BT405">
        <v>0</v>
      </c>
      <c r="BU405">
        <v>0</v>
      </c>
      <c r="BV405">
        <v>0.45337889999999997</v>
      </c>
      <c r="BW405">
        <v>21.47484</v>
      </c>
      <c r="BX405">
        <v>0</v>
      </c>
      <c r="BY405">
        <v>0</v>
      </c>
      <c r="BZ405">
        <v>0.45254349999999999</v>
      </c>
      <c r="CA405">
        <v>22.053360000000001</v>
      </c>
      <c r="CB405">
        <v>0</v>
      </c>
      <c r="CC405">
        <v>0</v>
      </c>
      <c r="CD405">
        <v>0.45177850000000003</v>
      </c>
      <c r="CE405">
        <v>22.528279999999999</v>
      </c>
      <c r="CF405">
        <v>2.3063520000000002E-36</v>
      </c>
      <c r="CG405">
        <v>1.2202390000000001E-33</v>
      </c>
      <c r="CH405">
        <v>0.45093509999999998</v>
      </c>
      <c r="CI405">
        <v>22.735859999999999</v>
      </c>
      <c r="CJ405">
        <v>5.5416929999999998E-28</v>
      </c>
      <c r="CK405">
        <v>2.108592E-25</v>
      </c>
      <c r="CL405">
        <v>0.44999400000000001</v>
      </c>
      <c r="CM405">
        <v>22.334129999999998</v>
      </c>
      <c r="CN405" s="1">
        <v>1.506054E-21</v>
      </c>
      <c r="CO405" s="1">
        <v>5.9370560000000001E-19</v>
      </c>
      <c r="CP405">
        <v>0.44903670000000001</v>
      </c>
      <c r="CQ405">
        <v>21.67136</v>
      </c>
      <c r="CR405" s="1">
        <v>3.8278990000000002E-16</v>
      </c>
      <c r="CS405" s="1">
        <v>1.4887299999999999E-13</v>
      </c>
      <c r="CT405">
        <v>0.44809670000000001</v>
      </c>
      <c r="CU405">
        <v>20.920639999999999</v>
      </c>
      <c r="CV405" s="1">
        <v>2.0928449999999999E-12</v>
      </c>
      <c r="CW405" s="1">
        <v>8.3724579999999998E-10</v>
      </c>
      <c r="CX405">
        <v>0.44713130000000001</v>
      </c>
      <c r="CY405">
        <v>20.219049999999999</v>
      </c>
      <c r="CZ405" s="1">
        <v>1.757543E-9</v>
      </c>
      <c r="DA405" s="1">
        <v>7.2341959999999998E-7</v>
      </c>
      <c r="DB405">
        <v>0.4464399</v>
      </c>
      <c r="DC405">
        <v>19.90436</v>
      </c>
      <c r="DD405" s="1">
        <v>4.0482079999999998E-7</v>
      </c>
      <c r="DE405" s="1">
        <v>1.714675E-4</v>
      </c>
      <c r="DF405">
        <v>0.44560319999999998</v>
      </c>
      <c r="DG405">
        <v>20.255050000000001</v>
      </c>
      <c r="DH405" s="1">
        <v>3.4496609999999998E-5</v>
      </c>
      <c r="DI405" s="1">
        <v>1.4997119999999999E-2</v>
      </c>
      <c r="DJ405">
        <v>0.4447487</v>
      </c>
      <c r="DK405">
        <v>20.836300000000001</v>
      </c>
      <c r="DL405" s="1">
        <v>1.3053800000000001E-3</v>
      </c>
      <c r="DM405" s="1">
        <v>0.58225280000000001</v>
      </c>
      <c r="DN405">
        <v>0.44387070000000001</v>
      </c>
      <c r="DO405">
        <v>21.46312</v>
      </c>
      <c r="DP405" s="1">
        <v>2.495081E-2</v>
      </c>
      <c r="DQ405" s="1">
        <v>11.396699999999999</v>
      </c>
      <c r="DR405">
        <v>0.44301970000000002</v>
      </c>
      <c r="DS405">
        <v>21.336510000000001</v>
      </c>
      <c r="DT405" s="1">
        <v>0.26503660000000001</v>
      </c>
      <c r="DU405" s="1">
        <v>123.92189999999999</v>
      </c>
      <c r="DV405">
        <v>0.44209850000000001</v>
      </c>
      <c r="DW405">
        <v>20.715219999999999</v>
      </c>
      <c r="DX405" s="1">
        <v>1.689921</v>
      </c>
      <c r="DY405">
        <v>807.49480000000005</v>
      </c>
      <c r="DZ405">
        <v>0.44109779999999998</v>
      </c>
      <c r="EA405">
        <v>20.058039999999998</v>
      </c>
      <c r="EB405" s="1">
        <v>6.8795929999999998</v>
      </c>
      <c r="EC405">
        <v>3359.2330000000002</v>
      </c>
      <c r="ED405">
        <v>0.43986029999999998</v>
      </c>
      <c r="EE405">
        <v>19.587990000000001</v>
      </c>
      <c r="EF405">
        <v>18.899930000000001</v>
      </c>
      <c r="EG405">
        <v>9423.57</v>
      </c>
      <c r="EH405">
        <v>0.4386063</v>
      </c>
      <c r="EI405">
        <v>19.940449999999998</v>
      </c>
      <c r="EJ405">
        <v>36.739519999999999</v>
      </c>
      <c r="EK405">
        <v>18690.900000000001</v>
      </c>
      <c r="EL405">
        <v>0.4373494</v>
      </c>
      <c r="EM405">
        <v>20.61346</v>
      </c>
      <c r="EN405">
        <v>52.772790000000001</v>
      </c>
      <c r="EO405">
        <v>27360.959999999999</v>
      </c>
      <c r="EP405">
        <v>0.4359325</v>
      </c>
      <c r="EQ405">
        <v>21.22167</v>
      </c>
      <c r="ER405">
        <v>58.356610000000003</v>
      </c>
      <c r="ES405">
        <v>30768.99</v>
      </c>
      <c r="ET405">
        <v>0.43448949999999997</v>
      </c>
      <c r="EU405">
        <v>21.84291</v>
      </c>
      <c r="EV405">
        <v>51.036459999999998</v>
      </c>
      <c r="EW405">
        <v>27419.7</v>
      </c>
      <c r="EX405">
        <v>0.43355359999999998</v>
      </c>
      <c r="EY405">
        <v>21.932320000000001</v>
      </c>
      <c r="EZ405">
        <v>36.602539999999998</v>
      </c>
      <c r="FA405">
        <v>19954.23</v>
      </c>
      <c r="FB405">
        <v>0.43255060000000001</v>
      </c>
      <c r="FC405">
        <v>21.216049999999999</v>
      </c>
      <c r="FD405">
        <v>22.064609999999998</v>
      </c>
      <c r="FE405">
        <v>12195.39</v>
      </c>
      <c r="FF405">
        <v>0.4313575</v>
      </c>
      <c r="FG405">
        <v>20.27777</v>
      </c>
      <c r="FH405">
        <v>11.483739999999999</v>
      </c>
      <c r="FI405">
        <v>6427.3890000000001</v>
      </c>
      <c r="FJ405">
        <v>0.43010009999999999</v>
      </c>
      <c r="FK405">
        <v>19.658270000000002</v>
      </c>
      <c r="FL405">
        <v>5.3060590000000003</v>
      </c>
      <c r="FM405">
        <v>3002.1529999999998</v>
      </c>
      <c r="FN405">
        <v>0.42892799999999998</v>
      </c>
      <c r="FO405">
        <v>20.240110000000001</v>
      </c>
      <c r="FP405">
        <v>2.2320329999999999</v>
      </c>
      <c r="FQ405">
        <v>1273.989</v>
      </c>
      <c r="FR405">
        <v>0.42723899999999998</v>
      </c>
      <c r="FS405">
        <v>21.403040000000001</v>
      </c>
      <c r="FT405">
        <v>0.87838870000000002</v>
      </c>
      <c r="FU405">
        <v>505.0224</v>
      </c>
      <c r="FV405">
        <v>0.42562169999999999</v>
      </c>
      <c r="FW405">
        <v>22.614899999999999</v>
      </c>
      <c r="FX405">
        <v>0.34106540000000002</v>
      </c>
      <c r="FY405">
        <v>196.18889999999999</v>
      </c>
      <c r="FZ405">
        <v>0.42364970000000002</v>
      </c>
      <c r="GA405">
        <v>23.475819999999999</v>
      </c>
      <c r="GB405">
        <v>0.14623349999999999</v>
      </c>
      <c r="GC405">
        <v>83.114199999999997</v>
      </c>
      <c r="GD405">
        <v>0.42151430000000001</v>
      </c>
      <c r="GE405">
        <v>23.274149999999999</v>
      </c>
      <c r="GF405">
        <v>8.1101870000000006E-2</v>
      </c>
      <c r="GG405">
        <v>44.94285</v>
      </c>
      <c r="GH405">
        <v>0.41922320000000002</v>
      </c>
      <c r="GI405">
        <v>22.298660000000002</v>
      </c>
      <c r="GJ405">
        <v>6.0469929999999998E-2</v>
      </c>
      <c r="GK405">
        <v>32.821950000000001</v>
      </c>
      <c r="GL405">
        <v>0.41651579999999999</v>
      </c>
      <c r="GM405">
        <v>21.49661</v>
      </c>
      <c r="GN405">
        <v>5.3632520000000003E-2</v>
      </c>
      <c r="GO405">
        <v>28.908850000000001</v>
      </c>
      <c r="GP405">
        <v>0.41488720000000001</v>
      </c>
      <c r="GQ405">
        <v>20.89517</v>
      </c>
      <c r="GR405">
        <v>4.9471910000000001E-2</v>
      </c>
      <c r="GS405">
        <v>26.649899999999999</v>
      </c>
      <c r="GT405">
        <v>0.41339559999999997</v>
      </c>
      <c r="GU405">
        <v>21.514430000000001</v>
      </c>
      <c r="GV405" s="1">
        <v>4.5704139999999997E-2</v>
      </c>
      <c r="GW405">
        <v>24.628869999999999</v>
      </c>
      <c r="GX405">
        <v>0.41210530000000001</v>
      </c>
      <c r="GY405">
        <v>22.642019999999999</v>
      </c>
      <c r="GZ405">
        <v>4.1967980000000002E-2</v>
      </c>
      <c r="HA405">
        <v>22.628070000000001</v>
      </c>
      <c r="HB405">
        <v>0.41164970000000001</v>
      </c>
      <c r="HC405">
        <v>23.624980000000001</v>
      </c>
      <c r="HD405" s="1">
        <v>3.8184610000000001E-2</v>
      </c>
      <c r="HE405">
        <v>20.569610000000001</v>
      </c>
      <c r="HF405">
        <v>0.4113465</v>
      </c>
      <c r="HG405">
        <v>24.069669999999999</v>
      </c>
      <c r="HH405" s="1">
        <v>3.4693839999999997E-2</v>
      </c>
      <c r="HI405">
        <v>18.642679999999999</v>
      </c>
      <c r="HJ405">
        <v>0.41116570000000002</v>
      </c>
      <c r="HK405">
        <v>23.57911</v>
      </c>
      <c r="HL405" s="1">
        <v>3.1549800000000003E-2</v>
      </c>
      <c r="HM405">
        <v>16.9009</v>
      </c>
      <c r="HN405">
        <v>0.41087560000000001</v>
      </c>
      <c r="HO405">
        <v>22.499790000000001</v>
      </c>
      <c r="HP405" s="1">
        <v>2.8683650000000002E-2</v>
      </c>
      <c r="HQ405">
        <v>15.327400000000001</v>
      </c>
      <c r="HR405">
        <v>0.41063319999999998</v>
      </c>
      <c r="HS405">
        <v>21.504960000000001</v>
      </c>
      <c r="HT405" s="1">
        <v>2.5874379999999999E-2</v>
      </c>
      <c r="HU405">
        <v>13.80349</v>
      </c>
      <c r="HV405">
        <v>0.41111530000000002</v>
      </c>
      <c r="HW405">
        <v>21.10979</v>
      </c>
      <c r="HX405" s="1">
        <v>2.3423590000000001E-2</v>
      </c>
      <c r="HY405" s="1">
        <v>12.438879999999999</v>
      </c>
      <c r="HZ405">
        <v>0.41192669999999998</v>
      </c>
      <c r="IA405">
        <v>21.586749999999999</v>
      </c>
      <c r="IB405" s="1">
        <v>2.100867E-2</v>
      </c>
      <c r="IC405" s="1">
        <v>11.119450000000001</v>
      </c>
      <c r="ID405">
        <v>0.41272059999999999</v>
      </c>
      <c r="IE405">
        <v>21.77459</v>
      </c>
      <c r="IF405" s="1">
        <v>1.893485E-2</v>
      </c>
      <c r="IG405" s="1">
        <v>9.9703219999999995</v>
      </c>
      <c r="IH405">
        <v>0.41359319999999999</v>
      </c>
      <c r="II405">
        <v>22.46256</v>
      </c>
      <c r="IJ405" s="1">
        <v>1.7120300000000001E-2</v>
      </c>
      <c r="IK405" s="1">
        <v>8.9811119999999995</v>
      </c>
      <c r="IL405">
        <v>0.41649799999999998</v>
      </c>
      <c r="IM405">
        <v>22.605329999999999</v>
      </c>
      <c r="IN405" s="1">
        <v>1.5444690000000001E-2</v>
      </c>
      <c r="IO405" s="1">
        <v>8.0279860000000003</v>
      </c>
      <c r="IP405">
        <v>0.41836020000000002</v>
      </c>
      <c r="IQ405">
        <v>22.204190000000001</v>
      </c>
      <c r="IR405" s="1">
        <v>1.4055049999999999E-2</v>
      </c>
      <c r="IS405" s="1">
        <v>7.2549900000000003</v>
      </c>
      <c r="IT405">
        <v>0.41975390000000001</v>
      </c>
      <c r="IU405">
        <v>21.344069999999999</v>
      </c>
      <c r="IV405" s="1">
        <v>1.2778899999999999E-2</v>
      </c>
      <c r="IW405" s="1">
        <v>6.5636340000000004</v>
      </c>
      <c r="IX405">
        <v>0.42091210000000001</v>
      </c>
      <c r="IY405">
        <v>20.578890000000001</v>
      </c>
      <c r="IZ405" s="1">
        <v>1.16068E-2</v>
      </c>
      <c r="JA405" s="1">
        <v>5.9360920000000004</v>
      </c>
      <c r="JB405">
        <v>0.42213869999999998</v>
      </c>
      <c r="JC405">
        <v>20.444030000000001</v>
      </c>
      <c r="JD405" s="1">
        <v>1.055239E-2</v>
      </c>
      <c r="JE405" s="1">
        <v>5.3743930000000004</v>
      </c>
      <c r="JF405">
        <v>0.4236663</v>
      </c>
      <c r="JG405">
        <v>21.4954</v>
      </c>
      <c r="JH405" s="1">
        <v>9.5621419999999992E-3</v>
      </c>
      <c r="JI405" s="1">
        <v>4.8495559999999998</v>
      </c>
      <c r="JJ405">
        <v>0.42523450000000002</v>
      </c>
      <c r="JK405">
        <v>22.59534</v>
      </c>
      <c r="JL405" s="1">
        <v>8.5910499999999994E-3</v>
      </c>
      <c r="JM405" s="1">
        <v>4.3388390000000001</v>
      </c>
      <c r="JN405">
        <v>0.4267474</v>
      </c>
      <c r="JO405">
        <v>23.747409999999999</v>
      </c>
      <c r="JP405" s="1">
        <v>7.7863710000000003E-3</v>
      </c>
      <c r="JQ405" s="1">
        <v>3.912852</v>
      </c>
      <c r="JR405">
        <v>0.42844729999999998</v>
      </c>
      <c r="JS405">
        <v>24.59402</v>
      </c>
      <c r="JT405" s="1">
        <v>7.0852279999999998E-3</v>
      </c>
      <c r="JU405" s="1">
        <v>3.5438839999999998</v>
      </c>
      <c r="JV405">
        <v>0.43073739999999999</v>
      </c>
      <c r="JW405">
        <v>24.58006</v>
      </c>
      <c r="JX405" s="1">
        <v>6.4578880000000002E-3</v>
      </c>
      <c r="JY405" s="1">
        <v>3.2142270000000002</v>
      </c>
      <c r="JZ405">
        <v>0.43250280000000002</v>
      </c>
      <c r="KA405">
        <v>23.90211</v>
      </c>
      <c r="KB405" s="1">
        <v>5.8701710000000004E-3</v>
      </c>
      <c r="KC405" s="1">
        <v>2.9103629999999998</v>
      </c>
      <c r="KD405">
        <v>0.43433110000000003</v>
      </c>
      <c r="KE405">
        <v>23.421479999999999</v>
      </c>
      <c r="KF405" s="1">
        <v>5.3355110000000002E-3</v>
      </c>
      <c r="KG405" s="1">
        <v>2.6344409999999998</v>
      </c>
      <c r="KH405">
        <v>0.43601489999999998</v>
      </c>
      <c r="KI405">
        <v>23.276050000000001</v>
      </c>
      <c r="KJ405" s="1">
        <v>4.8460229999999997E-3</v>
      </c>
      <c r="KK405" s="1">
        <v>2.3838659999999998</v>
      </c>
      <c r="KL405">
        <v>0.43787969999999998</v>
      </c>
      <c r="KM405">
        <v>24.02863</v>
      </c>
      <c r="KN405" s="1">
        <v>4.3880050000000004E-3</v>
      </c>
      <c r="KO405" s="1">
        <v>2.1505299999999998</v>
      </c>
      <c r="KP405">
        <v>0.43915680000000001</v>
      </c>
      <c r="KQ405">
        <v>24.82385</v>
      </c>
      <c r="KR405" s="1">
        <v>3.9529150000000004E-3</v>
      </c>
      <c r="KS405" s="1">
        <v>1.9329270000000001</v>
      </c>
      <c r="KT405">
        <v>0.44062380000000001</v>
      </c>
      <c r="KU405">
        <v>25.237580000000001</v>
      </c>
      <c r="KV405" s="1">
        <v>3.5326210000000001E-3</v>
      </c>
      <c r="KW405" s="1">
        <v>1.723975</v>
      </c>
      <c r="KX405">
        <v>0.44170789999999999</v>
      </c>
      <c r="KY405">
        <v>25.284510000000001</v>
      </c>
      <c r="KZ405" s="1">
        <v>3.1302040000000001E-3</v>
      </c>
      <c r="LA405" s="1">
        <v>1.5255780000000001</v>
      </c>
      <c r="LB405">
        <v>0.44280310000000001</v>
      </c>
      <c r="LC405">
        <v>24.791139999999999</v>
      </c>
      <c r="LD405" s="1">
        <v>2.7568380000000002E-3</v>
      </c>
      <c r="LE405" s="1">
        <v>1.3417699999999999</v>
      </c>
      <c r="LF405">
        <v>0.44475809999999999</v>
      </c>
      <c r="LG405">
        <v>24.039899999999999</v>
      </c>
      <c r="LH405" s="1">
        <v>2.4211459999999999E-3</v>
      </c>
      <c r="LI405" s="1">
        <v>1.1741980000000001</v>
      </c>
      <c r="LJ405">
        <v>0.44590180000000001</v>
      </c>
      <c r="LK405">
        <v>23.271909999999998</v>
      </c>
      <c r="LL405" s="1">
        <v>2.123799E-3</v>
      </c>
      <c r="LM405" s="1">
        <v>1.028079</v>
      </c>
      <c r="LN405">
        <v>0.44673770000000002</v>
      </c>
      <c r="LO405">
        <v>22.92981</v>
      </c>
      <c r="LP405" s="1">
        <v>1.8684890000000001E-3</v>
      </c>
      <c r="LQ405" s="1">
        <v>0.90305610000000003</v>
      </c>
      <c r="LR405">
        <v>0.447382</v>
      </c>
      <c r="LS405">
        <v>23.717870000000001</v>
      </c>
      <c r="LT405" s="1">
        <v>1.6496779999999999E-3</v>
      </c>
      <c r="LU405" s="1">
        <v>0.79667480000000002</v>
      </c>
      <c r="LV405">
        <v>0.44758870000000001</v>
      </c>
      <c r="LW405">
        <v>24.759599999999999</v>
      </c>
      <c r="LX405" s="1">
        <v>1.458373E-3</v>
      </c>
      <c r="LY405" s="1">
        <v>0.70453109999999997</v>
      </c>
      <c r="LZ405">
        <v>0.44795449999999998</v>
      </c>
      <c r="MA405">
        <v>25.863119999999999</v>
      </c>
      <c r="MB405" s="1">
        <v>1.287865E-3</v>
      </c>
      <c r="MC405" s="1">
        <v>0.62226490000000001</v>
      </c>
      <c r="MD405">
        <v>0.44826470000000002</v>
      </c>
      <c r="ME405">
        <v>26.495139999999999</v>
      </c>
      <c r="MF405" s="1">
        <v>1.1318019999999999E-3</v>
      </c>
      <c r="MG405" s="1">
        <v>0.54712439999999996</v>
      </c>
      <c r="MH405">
        <v>0.44868669999999999</v>
      </c>
      <c r="MI405">
        <v>26.463259999999998</v>
      </c>
      <c r="MJ405" s="1">
        <v>9.8983209999999999E-4</v>
      </c>
      <c r="MK405" s="1">
        <v>0.47862690000000002</v>
      </c>
      <c r="ML405">
        <v>0.44872489999999998</v>
      </c>
      <c r="MM405">
        <v>25.69211</v>
      </c>
      <c r="MN405" s="1">
        <v>8.6310810000000005E-4</v>
      </c>
      <c r="MO405" s="1">
        <v>0.41778969999999999</v>
      </c>
      <c r="MP405">
        <v>0.4484129</v>
      </c>
      <c r="MQ405">
        <v>25.147010000000002</v>
      </c>
      <c r="MR405" s="1">
        <v>7.539895E-4</v>
      </c>
      <c r="MS405" s="1">
        <v>0.36538409999999999</v>
      </c>
      <c r="MT405">
        <v>0.4479535</v>
      </c>
      <c r="MU405">
        <v>24.934889999999999</v>
      </c>
      <c r="MV405" s="1">
        <v>6.6389810000000004E-4</v>
      </c>
      <c r="MW405" s="1">
        <v>0.3220114</v>
      </c>
      <c r="MX405">
        <v>0.44728479999999998</v>
      </c>
      <c r="MY405">
        <v>25.526039999999998</v>
      </c>
      <c r="MZ405" s="1">
        <v>5.9170350000000002E-4</v>
      </c>
      <c r="NA405" s="1">
        <v>0.2872922</v>
      </c>
      <c r="NB405">
        <v>0.44648680000000002</v>
      </c>
      <c r="NC405">
        <v>26.497990000000001</v>
      </c>
      <c r="ND405" s="1">
        <v>5.3434640000000002E-4</v>
      </c>
      <c r="NE405" s="1">
        <v>0.25978950000000001</v>
      </c>
      <c r="NF405">
        <v>0.44648680000000002</v>
      </c>
      <c r="NG405">
        <v>26.497990000000001</v>
      </c>
      <c r="NH405" s="1">
        <v>5.3434640000000002E-4</v>
      </c>
      <c r="NI405" s="1">
        <v>0.25978950000000001</v>
      </c>
      <c r="NJ405">
        <v>0.44648680000000002</v>
      </c>
      <c r="NK405">
        <v>26.497990000000001</v>
      </c>
      <c r="NL405" s="1">
        <v>5.3434640000000002E-4</v>
      </c>
      <c r="NM405" s="1">
        <v>0.25978950000000001</v>
      </c>
      <c r="NN405">
        <v>0.44648680000000002</v>
      </c>
      <c r="NO405">
        <v>26.497990000000001</v>
      </c>
      <c r="NP405" s="1">
        <v>5.3434640000000002E-4</v>
      </c>
      <c r="NQ405" s="1">
        <v>0.25978950000000001</v>
      </c>
      <c r="NR405">
        <v>0.44648680000000002</v>
      </c>
      <c r="NS405">
        <v>26.497990000000001</v>
      </c>
      <c r="NT405" s="1">
        <v>5.3434640000000002E-4</v>
      </c>
      <c r="NU405" s="1">
        <v>0.25978950000000001</v>
      </c>
      <c r="NV405">
        <v>0.44648680000000002</v>
      </c>
      <c r="NW405">
        <v>26.497990000000001</v>
      </c>
      <c r="NX405" s="1">
        <v>5.3434640000000002E-4</v>
      </c>
      <c r="NY405" s="1">
        <v>0.25978950000000001</v>
      </c>
      <c r="NZ405">
        <v>0.44648680000000002</v>
      </c>
      <c r="OA405">
        <v>26.497990000000001</v>
      </c>
      <c r="OB405" s="1">
        <v>5.3434640000000002E-4</v>
      </c>
      <c r="OC405" s="1">
        <v>0.25978950000000001</v>
      </c>
      <c r="OD405">
        <v>0.44648680000000002</v>
      </c>
      <c r="OE405">
        <v>26.497990000000001</v>
      </c>
      <c r="OF405" s="1">
        <v>5.3434640000000002E-4</v>
      </c>
      <c r="OG405" s="1">
        <v>0.25978950000000001</v>
      </c>
      <c r="OH405">
        <v>0.44648680000000002</v>
      </c>
      <c r="OI405">
        <v>26.497990000000001</v>
      </c>
      <c r="OJ405" s="1">
        <v>5.3434640000000002E-4</v>
      </c>
      <c r="OK405" s="1">
        <v>0.25978950000000001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0.4251241</v>
      </c>
      <c r="G406">
        <v>20.45824</v>
      </c>
      <c r="H406">
        <v>0</v>
      </c>
      <c r="I406">
        <v>0</v>
      </c>
      <c r="J406">
        <v>0.42796899999999999</v>
      </c>
      <c r="K406">
        <v>21.225280000000001</v>
      </c>
      <c r="L406">
        <v>0</v>
      </c>
      <c r="M406">
        <v>0</v>
      </c>
      <c r="N406">
        <v>0.43094060000000001</v>
      </c>
      <c r="O406">
        <v>22.152480000000001</v>
      </c>
      <c r="P406">
        <v>0</v>
      </c>
      <c r="Q406">
        <v>0</v>
      </c>
      <c r="R406">
        <v>0.43395099999999998</v>
      </c>
      <c r="S406">
        <v>23.056450000000002</v>
      </c>
      <c r="T406">
        <v>0</v>
      </c>
      <c r="U406">
        <v>0</v>
      </c>
      <c r="V406">
        <v>0.43722159999999999</v>
      </c>
      <c r="W406">
        <v>23.807310000000001</v>
      </c>
      <c r="X406">
        <v>0</v>
      </c>
      <c r="Y406">
        <v>0</v>
      </c>
      <c r="Z406">
        <v>0.44070300000000001</v>
      </c>
      <c r="AA406">
        <v>23.79148</v>
      </c>
      <c r="AB406">
        <v>0</v>
      </c>
      <c r="AC406">
        <v>0</v>
      </c>
      <c r="AD406">
        <v>0.44438280000000002</v>
      </c>
      <c r="AE406">
        <v>23.02655</v>
      </c>
      <c r="AF406">
        <v>0</v>
      </c>
      <c r="AG406">
        <v>0</v>
      </c>
      <c r="AH406">
        <v>0.44828790000000002</v>
      </c>
      <c r="AI406">
        <v>22.1724</v>
      </c>
      <c r="AJ406">
        <v>0</v>
      </c>
      <c r="AK406">
        <v>0</v>
      </c>
      <c r="AL406">
        <v>0.45246059999999999</v>
      </c>
      <c r="AM406">
        <v>21.572389999999999</v>
      </c>
      <c r="AN406">
        <v>0</v>
      </c>
      <c r="AO406">
        <v>0</v>
      </c>
      <c r="AP406">
        <v>0.45689600000000002</v>
      </c>
      <c r="AQ406">
        <v>22.0456</v>
      </c>
      <c r="AR406">
        <v>0</v>
      </c>
      <c r="AS406">
        <v>0</v>
      </c>
      <c r="AT406">
        <v>0.4615611</v>
      </c>
      <c r="AU406">
        <v>23.021650000000001</v>
      </c>
      <c r="AV406">
        <v>0</v>
      </c>
      <c r="AW406">
        <v>0</v>
      </c>
      <c r="AX406">
        <v>0.46647860000000002</v>
      </c>
      <c r="AY406">
        <v>23.95215</v>
      </c>
      <c r="AZ406">
        <v>0</v>
      </c>
      <c r="BA406">
        <v>0</v>
      </c>
      <c r="BB406">
        <v>0.47165679999999999</v>
      </c>
      <c r="BC406">
        <v>24.59299</v>
      </c>
      <c r="BD406">
        <v>0</v>
      </c>
      <c r="BE406">
        <v>0</v>
      </c>
      <c r="BF406">
        <v>0.4771995</v>
      </c>
      <c r="BG406">
        <v>24.325970000000002</v>
      </c>
      <c r="BH406">
        <v>0</v>
      </c>
      <c r="BI406">
        <v>0</v>
      </c>
      <c r="BJ406">
        <v>0.48299700000000001</v>
      </c>
      <c r="BK406">
        <v>23.457750000000001</v>
      </c>
      <c r="BL406">
        <v>0</v>
      </c>
      <c r="BM406">
        <v>0</v>
      </c>
      <c r="BN406">
        <v>0.4891818</v>
      </c>
      <c r="BO406">
        <v>22.476900000000001</v>
      </c>
      <c r="BP406">
        <v>0</v>
      </c>
      <c r="BQ406">
        <v>0</v>
      </c>
      <c r="BR406">
        <v>0.49234549999999999</v>
      </c>
      <c r="BS406">
        <v>21.742550000000001</v>
      </c>
      <c r="BT406">
        <v>0</v>
      </c>
      <c r="BU406">
        <v>0</v>
      </c>
      <c r="BV406">
        <v>0.49150820000000001</v>
      </c>
      <c r="BW406">
        <v>21.482939999999999</v>
      </c>
      <c r="BX406">
        <v>0</v>
      </c>
      <c r="BY406">
        <v>0</v>
      </c>
      <c r="BZ406">
        <v>0.49072149999999998</v>
      </c>
      <c r="CA406">
        <v>21.987490000000001</v>
      </c>
      <c r="CB406">
        <v>0</v>
      </c>
      <c r="CC406">
        <v>0</v>
      </c>
      <c r="CD406">
        <v>0.49000110000000002</v>
      </c>
      <c r="CE406">
        <v>22.449929999999998</v>
      </c>
      <c r="CF406">
        <v>4.4537869999999996E-37</v>
      </c>
      <c r="CG406">
        <v>4.9225150000000003E-34</v>
      </c>
      <c r="CH406">
        <v>0.48923129999999998</v>
      </c>
      <c r="CI406">
        <v>22.698060000000002</v>
      </c>
      <c r="CJ406">
        <v>1.109987E-28</v>
      </c>
      <c r="CK406">
        <v>7.6775299999999995E-26</v>
      </c>
      <c r="CL406">
        <v>0.48835729999999999</v>
      </c>
      <c r="CM406">
        <v>22.360769999999999</v>
      </c>
      <c r="CN406" s="1">
        <v>1.7765129999999999E-22</v>
      </c>
      <c r="CO406" s="1">
        <v>1.9194699999999999E-19</v>
      </c>
      <c r="CP406">
        <v>0.48745660000000002</v>
      </c>
      <c r="CQ406">
        <v>21.74004</v>
      </c>
      <c r="CR406" s="1">
        <v>1.1998049999999999E-16</v>
      </c>
      <c r="CS406" s="1">
        <v>7.0072900000000006E-14</v>
      </c>
      <c r="CT406">
        <v>0.48654039999999998</v>
      </c>
      <c r="CU406">
        <v>20.977139999999999</v>
      </c>
      <c r="CV406" s="1">
        <v>9.0970149999999991E-13</v>
      </c>
      <c r="CW406" s="1">
        <v>5.0993079999999996E-10</v>
      </c>
      <c r="CX406">
        <v>0.48564000000000002</v>
      </c>
      <c r="CY406">
        <v>20.23603</v>
      </c>
      <c r="CZ406" s="1">
        <v>9.0204850000000004E-10</v>
      </c>
      <c r="DA406" s="1">
        <v>5.172852E-7</v>
      </c>
      <c r="DB406">
        <v>0.48494609999999999</v>
      </c>
      <c r="DC406">
        <v>19.885899999999999</v>
      </c>
      <c r="DD406" s="1">
        <v>2.330069E-7</v>
      </c>
      <c r="DE406" s="1">
        <v>1.3929759999999999E-4</v>
      </c>
      <c r="DF406">
        <v>0.48413850000000003</v>
      </c>
      <c r="DG406">
        <v>20.191579999999998</v>
      </c>
      <c r="DH406" s="1">
        <v>2.1704459999999999E-5</v>
      </c>
      <c r="DI406" s="1">
        <v>1.358611E-2</v>
      </c>
      <c r="DJ406">
        <v>0.48334149999999998</v>
      </c>
      <c r="DK406">
        <v>20.73387</v>
      </c>
      <c r="DL406" s="1">
        <v>8.8455619999999995E-4</v>
      </c>
      <c r="DM406" s="1">
        <v>0.58127180000000001</v>
      </c>
      <c r="DN406">
        <v>0.48255350000000002</v>
      </c>
      <c r="DO406">
        <v>21.38006</v>
      </c>
      <c r="DP406" s="1">
        <v>1.803302E-2</v>
      </c>
      <c r="DQ406" s="1">
        <v>12.43051</v>
      </c>
      <c r="DR406">
        <v>0.48180329999999999</v>
      </c>
      <c r="DS406">
        <v>21.296600000000002</v>
      </c>
      <c r="DT406" s="1">
        <v>0.2029106</v>
      </c>
      <c r="DU406" s="1">
        <v>146.65010000000001</v>
      </c>
      <c r="DV406">
        <v>0.48096070000000002</v>
      </c>
      <c r="DW406">
        <v>20.747540000000001</v>
      </c>
      <c r="DX406" s="1">
        <v>1.363467</v>
      </c>
      <c r="DY406">
        <v>1030.788</v>
      </c>
      <c r="DZ406">
        <v>0.4800567</v>
      </c>
      <c r="EA406">
        <v>20.097719999999999</v>
      </c>
      <c r="EB406" s="1">
        <v>5.826473</v>
      </c>
      <c r="EC406">
        <v>4601.1459999999997</v>
      </c>
      <c r="ED406">
        <v>0.47889609999999999</v>
      </c>
      <c r="EE406">
        <v>19.59205</v>
      </c>
      <c r="EF406">
        <v>16.743600000000001</v>
      </c>
      <c r="EG406">
        <v>13771.54</v>
      </c>
      <c r="EH406">
        <v>0.47772389999999998</v>
      </c>
      <c r="EI406">
        <v>19.903099999999998</v>
      </c>
      <c r="EJ406">
        <v>33.951949999999997</v>
      </c>
      <c r="EK406">
        <v>28987.22</v>
      </c>
      <c r="EL406">
        <v>0.47656310000000002</v>
      </c>
      <c r="EM406">
        <v>20.515270000000001</v>
      </c>
      <c r="EN406">
        <v>50.726529999999997</v>
      </c>
      <c r="EO406">
        <v>44734.93</v>
      </c>
      <c r="EP406">
        <v>0.47524759999999999</v>
      </c>
      <c r="EQ406">
        <v>21.12322</v>
      </c>
      <c r="ER406">
        <v>58.116320000000002</v>
      </c>
      <c r="ES406">
        <v>52675.37</v>
      </c>
      <c r="ET406">
        <v>0.47384530000000002</v>
      </c>
      <c r="EU406">
        <v>21.78708</v>
      </c>
      <c r="EV406">
        <v>52.649639999999998</v>
      </c>
      <c r="EW406">
        <v>48858.21</v>
      </c>
      <c r="EX406">
        <v>0.47316799999999998</v>
      </c>
      <c r="EY406">
        <v>21.84845</v>
      </c>
      <c r="EZ406">
        <v>38.945010000000003</v>
      </c>
      <c r="FA406">
        <v>37034.730000000003</v>
      </c>
      <c r="FB406">
        <v>0.4723212</v>
      </c>
      <c r="FC406">
        <v>21.18561</v>
      </c>
      <c r="FD406">
        <v>24.157730000000001</v>
      </c>
      <c r="FE406">
        <v>23603.919999999998</v>
      </c>
      <c r="FF406">
        <v>0.47129539999999998</v>
      </c>
      <c r="FG406">
        <v>20.279240000000001</v>
      </c>
      <c r="FH406">
        <v>12.90035</v>
      </c>
      <c r="FI406">
        <v>12906.22</v>
      </c>
      <c r="FJ406">
        <v>0.47017579999999998</v>
      </c>
      <c r="FK406">
        <v>19.622520000000002</v>
      </c>
      <c r="FL406">
        <v>6.0928110000000002</v>
      </c>
      <c r="FM406">
        <v>6213.6710000000003</v>
      </c>
      <c r="FN406">
        <v>0.4691592</v>
      </c>
      <c r="FO406">
        <v>20.128609999999998</v>
      </c>
      <c r="FP406">
        <v>2.6093769999999998</v>
      </c>
      <c r="FQ406">
        <v>2699.8409999999999</v>
      </c>
      <c r="FR406">
        <v>0.4676207</v>
      </c>
      <c r="FS406">
        <v>21.225580000000001</v>
      </c>
      <c r="FT406">
        <v>1.0394460000000001</v>
      </c>
      <c r="FU406">
        <v>1085.7070000000001</v>
      </c>
      <c r="FV406">
        <v>0.46613739999999998</v>
      </c>
      <c r="FW406">
        <v>22.456150000000001</v>
      </c>
      <c r="FX406">
        <v>0.40356819999999999</v>
      </c>
      <c r="FY406">
        <v>420.5317</v>
      </c>
      <c r="FZ406">
        <v>0.46448410000000001</v>
      </c>
      <c r="GA406">
        <v>23.35247</v>
      </c>
      <c r="GB406">
        <v>0.1684187</v>
      </c>
      <c r="GC406">
        <v>170.75729999999999</v>
      </c>
      <c r="GD406">
        <v>0.46279090000000001</v>
      </c>
      <c r="GE406">
        <v>23.1846</v>
      </c>
      <c r="GF406">
        <v>8.843239E-2</v>
      </c>
      <c r="GG406">
        <v>84.553539999999998</v>
      </c>
      <c r="GH406">
        <v>0.46094190000000002</v>
      </c>
      <c r="GI406">
        <v>22.24335</v>
      </c>
      <c r="GJ406">
        <v>6.2829869999999996E-2</v>
      </c>
      <c r="GK406">
        <v>56.6633</v>
      </c>
      <c r="GL406">
        <v>0.4588006</v>
      </c>
      <c r="GM406">
        <v>21.380410000000001</v>
      </c>
      <c r="GN406">
        <v>5.4542300000000002E-2</v>
      </c>
      <c r="GO406">
        <v>47.624279999999999</v>
      </c>
      <c r="GP406">
        <v>0.45758500000000002</v>
      </c>
      <c r="GQ406">
        <v>20.76435</v>
      </c>
      <c r="GR406">
        <v>5.014441E-2</v>
      </c>
      <c r="GS406">
        <v>43.236229999999999</v>
      </c>
      <c r="GT406">
        <v>0.4567116</v>
      </c>
      <c r="GU406">
        <v>21.30911</v>
      </c>
      <c r="GV406" s="1">
        <v>4.6343580000000002E-2</v>
      </c>
      <c r="GW406">
        <v>39.586910000000003</v>
      </c>
      <c r="GX406">
        <v>0.45597670000000001</v>
      </c>
      <c r="GY406">
        <v>22.37696</v>
      </c>
      <c r="GZ406" s="1">
        <v>4.2601319999999998E-2</v>
      </c>
      <c r="HA406">
        <v>36.069029999999998</v>
      </c>
      <c r="HB406">
        <v>0.45597880000000002</v>
      </c>
      <c r="HC406">
        <v>23.421579999999999</v>
      </c>
      <c r="HD406" s="1">
        <v>3.8828210000000002E-2</v>
      </c>
      <c r="HE406">
        <v>32.546280000000003</v>
      </c>
      <c r="HF406">
        <v>0.45637040000000001</v>
      </c>
      <c r="HG406">
        <v>23.905740000000002</v>
      </c>
      <c r="HH406" s="1">
        <v>3.527425E-2</v>
      </c>
      <c r="HI406">
        <v>29.185110000000002</v>
      </c>
      <c r="HJ406">
        <v>0.45711360000000001</v>
      </c>
      <c r="HK406">
        <v>23.420359999999999</v>
      </c>
      <c r="HL406" s="1">
        <v>3.2069060000000003E-2</v>
      </c>
      <c r="HM406">
        <v>26.259309999999999</v>
      </c>
      <c r="HN406">
        <v>0.45769199999999999</v>
      </c>
      <c r="HO406">
        <v>22.342189999999999</v>
      </c>
      <c r="HP406" s="1">
        <v>2.9157200000000001E-2</v>
      </c>
      <c r="HQ406">
        <v>23.750869999999999</v>
      </c>
      <c r="HR406">
        <v>0.45823750000000002</v>
      </c>
      <c r="HS406">
        <v>21.342179999999999</v>
      </c>
      <c r="HT406" s="1">
        <v>2.6357459999999999E-2</v>
      </c>
      <c r="HU406">
        <v>21.38899</v>
      </c>
      <c r="HV406">
        <v>0.45858369999999998</v>
      </c>
      <c r="HW406">
        <v>20.839279999999999</v>
      </c>
      <c r="HX406" s="1">
        <v>2.379974E-2</v>
      </c>
      <c r="HY406">
        <v>19.194469999999999</v>
      </c>
      <c r="HZ406">
        <v>0.45984989999999998</v>
      </c>
      <c r="IA406">
        <v>21.337589999999999</v>
      </c>
      <c r="IB406" s="1">
        <v>2.139899E-2</v>
      </c>
      <c r="IC406" s="1">
        <v>17.173570000000002</v>
      </c>
      <c r="ID406">
        <v>0.46121499999999999</v>
      </c>
      <c r="IE406">
        <v>21.500039999999998</v>
      </c>
      <c r="IF406" s="1">
        <v>1.9260349999999999E-2</v>
      </c>
      <c r="IG406" s="1">
        <v>15.329549999999999</v>
      </c>
      <c r="IH406">
        <v>0.46292290000000003</v>
      </c>
      <c r="II406">
        <v>22.22935</v>
      </c>
      <c r="IJ406" s="1">
        <v>1.7432779999999998E-2</v>
      </c>
      <c r="IK406" s="1">
        <v>13.75234</v>
      </c>
      <c r="IL406">
        <v>0.46630470000000002</v>
      </c>
      <c r="IM406">
        <v>22.451899999999998</v>
      </c>
      <c r="IN406" s="1">
        <v>1.570885E-2</v>
      </c>
      <c r="IO406" s="1">
        <v>12.26417</v>
      </c>
      <c r="IP406">
        <v>0.46905980000000003</v>
      </c>
      <c r="IQ406">
        <v>22.06146</v>
      </c>
      <c r="IR406" s="1">
        <v>1.4283209999999999E-2</v>
      </c>
      <c r="IS406" s="1">
        <v>11.032590000000001</v>
      </c>
      <c r="IT406">
        <v>0.47119519999999998</v>
      </c>
      <c r="IU406">
        <v>21.2011</v>
      </c>
      <c r="IV406" s="1">
        <v>1.2987200000000001E-2</v>
      </c>
      <c r="IW406" s="1">
        <v>9.9482110000000006</v>
      </c>
      <c r="IX406">
        <v>0.4731051</v>
      </c>
      <c r="IY406">
        <v>20.390070000000001</v>
      </c>
      <c r="IZ406" s="1">
        <v>1.179329E-2</v>
      </c>
      <c r="JA406" s="1">
        <v>8.9642879999999998</v>
      </c>
      <c r="JB406">
        <v>0.47510560000000002</v>
      </c>
      <c r="JC406">
        <v>20.20898</v>
      </c>
      <c r="JD406" s="1">
        <v>1.072127E-2</v>
      </c>
      <c r="JE406" s="1">
        <v>8.0853029999999997</v>
      </c>
      <c r="JF406">
        <v>0.47769119999999998</v>
      </c>
      <c r="JG406">
        <v>21.285699999999999</v>
      </c>
      <c r="JH406" s="1">
        <v>9.7275420000000005E-3</v>
      </c>
      <c r="JI406" s="1">
        <v>7.278842</v>
      </c>
      <c r="JJ406">
        <v>0.48013210000000001</v>
      </c>
      <c r="JK406">
        <v>22.442979999999999</v>
      </c>
      <c r="JL406" s="1">
        <v>8.7452239999999994E-3</v>
      </c>
      <c r="JM406" s="1">
        <v>6.4966900000000001</v>
      </c>
      <c r="JN406">
        <v>0.48248780000000002</v>
      </c>
      <c r="JO406">
        <v>23.596399999999999</v>
      </c>
      <c r="JP406" s="1">
        <v>7.9123619999999992E-3</v>
      </c>
      <c r="JQ406" s="1">
        <v>5.8251109999999997</v>
      </c>
      <c r="JR406">
        <v>0.48513119999999998</v>
      </c>
      <c r="JS406">
        <v>24.458829999999999</v>
      </c>
      <c r="JT406" s="1">
        <v>7.1969219999999997E-3</v>
      </c>
      <c r="JU406" s="1">
        <v>5.2519239999999998</v>
      </c>
      <c r="JV406">
        <v>0.48746650000000002</v>
      </c>
      <c r="JW406">
        <v>24.435359999999999</v>
      </c>
      <c r="JX406" s="1">
        <v>6.5557239999999998E-3</v>
      </c>
      <c r="JY406" s="1">
        <v>4.7468300000000001</v>
      </c>
      <c r="JZ406">
        <v>0.48970459999999999</v>
      </c>
      <c r="KA406">
        <v>23.73</v>
      </c>
      <c r="KB406" s="1">
        <v>5.9604480000000001E-3</v>
      </c>
      <c r="KC406" s="1">
        <v>4.2827299999999999</v>
      </c>
      <c r="KD406">
        <v>0.49215140000000002</v>
      </c>
      <c r="KE406">
        <v>23.211089999999999</v>
      </c>
      <c r="KF406" s="1">
        <v>5.4173470000000003E-3</v>
      </c>
      <c r="KG406" s="1">
        <v>3.8584369999999999</v>
      </c>
      <c r="KH406">
        <v>0.49438939999999998</v>
      </c>
      <c r="KI406">
        <v>23.035029999999999</v>
      </c>
      <c r="KJ406" s="1">
        <v>4.9207010000000004E-3</v>
      </c>
      <c r="KK406" s="1">
        <v>3.475956</v>
      </c>
      <c r="KL406">
        <v>0.49700109999999997</v>
      </c>
      <c r="KM406">
        <v>23.790209999999998</v>
      </c>
      <c r="KN406" s="1">
        <v>4.4579880000000004E-3</v>
      </c>
      <c r="KO406" s="1">
        <v>3.1208990000000001</v>
      </c>
      <c r="KP406">
        <v>0.4988977</v>
      </c>
      <c r="KQ406">
        <v>24.593810000000001</v>
      </c>
      <c r="KR406" s="1">
        <v>4.0186680000000004E-3</v>
      </c>
      <c r="KS406" s="1">
        <v>2.7924950000000002</v>
      </c>
      <c r="KT406">
        <v>0.50087389999999998</v>
      </c>
      <c r="KU406">
        <v>25.056290000000001</v>
      </c>
      <c r="KV406" s="1">
        <v>3.5960710000000002E-3</v>
      </c>
      <c r="KW406" s="1">
        <v>2.4814690000000001</v>
      </c>
      <c r="KX406">
        <v>0.50252209999999997</v>
      </c>
      <c r="KY406">
        <v>25.127410000000001</v>
      </c>
      <c r="KZ406" s="1">
        <v>3.1897829999999999E-3</v>
      </c>
      <c r="LA406" s="1">
        <v>2.1861660000000001</v>
      </c>
      <c r="LB406">
        <v>0.50420580000000004</v>
      </c>
      <c r="LC406">
        <v>24.642520000000001</v>
      </c>
      <c r="LD406" s="1">
        <v>2.810997E-3</v>
      </c>
      <c r="LE406" s="1">
        <v>1.912555</v>
      </c>
      <c r="LF406">
        <v>0.50732639999999996</v>
      </c>
      <c r="LG406">
        <v>23.922799999999999</v>
      </c>
      <c r="LH406" s="1">
        <v>2.4710859999999999E-3</v>
      </c>
      <c r="LI406" s="1">
        <v>1.6662349999999999</v>
      </c>
      <c r="LJ406">
        <v>0.50913379999999997</v>
      </c>
      <c r="LK406">
        <v>23.151209999999999</v>
      </c>
      <c r="LL406" s="1">
        <v>2.166856E-3</v>
      </c>
      <c r="LM406" s="1">
        <v>1.449792</v>
      </c>
      <c r="LN406">
        <v>0.51069679999999995</v>
      </c>
      <c r="LO406">
        <v>22.802720000000001</v>
      </c>
      <c r="LP406" s="1">
        <v>1.9047599999999999E-3</v>
      </c>
      <c r="LQ406" s="1">
        <v>1.2642230000000001</v>
      </c>
      <c r="LR406">
        <v>0.51187740000000004</v>
      </c>
      <c r="LS406">
        <v>23.621839999999999</v>
      </c>
      <c r="LT406" s="1">
        <v>1.680698E-3</v>
      </c>
      <c r="LU406" s="1">
        <v>1.10792</v>
      </c>
      <c r="LV406">
        <v>0.51261020000000002</v>
      </c>
      <c r="LW406">
        <v>24.69755</v>
      </c>
      <c r="LX406" s="1">
        <v>1.48537E-3</v>
      </c>
      <c r="LY406" s="1">
        <v>0.97341080000000002</v>
      </c>
      <c r="LZ406">
        <v>0.51362509999999995</v>
      </c>
      <c r="MA406">
        <v>25.819759999999999</v>
      </c>
      <c r="MB406" s="1">
        <v>1.312246E-3</v>
      </c>
      <c r="MC406" s="1">
        <v>0.85396760000000005</v>
      </c>
      <c r="MD406">
        <v>0.51445459999999998</v>
      </c>
      <c r="ME406">
        <v>26.463280000000001</v>
      </c>
      <c r="MF406" s="1">
        <v>1.1540649999999999E-3</v>
      </c>
      <c r="MG406" s="1">
        <v>0.74637419999999999</v>
      </c>
      <c r="MH406">
        <v>0.51513469999999995</v>
      </c>
      <c r="MI406">
        <v>26.39058</v>
      </c>
      <c r="MJ406" s="1">
        <v>1.0097109999999999E-3</v>
      </c>
      <c r="MK406" s="1">
        <v>0.6485187</v>
      </c>
      <c r="ML406">
        <v>0.51504890000000003</v>
      </c>
      <c r="MM406">
        <v>25.576049999999999</v>
      </c>
      <c r="MN406" s="1">
        <v>8.8056099999999997E-4</v>
      </c>
      <c r="MO406" s="1">
        <v>0.56237590000000004</v>
      </c>
      <c r="MP406">
        <v>0.51467560000000001</v>
      </c>
      <c r="MQ406">
        <v>24.99888</v>
      </c>
      <c r="MR406" s="1">
        <v>7.687026E-4</v>
      </c>
      <c r="MS406" s="1">
        <v>0.48808950000000001</v>
      </c>
      <c r="MT406">
        <v>0.51410219999999995</v>
      </c>
      <c r="MU406">
        <v>24.774760000000001</v>
      </c>
      <c r="MV406" s="1">
        <v>6.7579629999999999E-4</v>
      </c>
      <c r="MW406" s="1">
        <v>0.42638189999999998</v>
      </c>
      <c r="MX406">
        <v>0.51331039999999994</v>
      </c>
      <c r="MY406">
        <v>25.4025</v>
      </c>
      <c r="MZ406" s="1">
        <v>6.0103149999999998E-4</v>
      </c>
      <c r="NA406" s="1">
        <v>0.37680740000000001</v>
      </c>
      <c r="NB406">
        <v>0.51227780000000001</v>
      </c>
      <c r="NC406">
        <v>26.420390000000001</v>
      </c>
      <c r="ND406" s="1">
        <v>5.4167120000000004E-4</v>
      </c>
      <c r="NE406" s="1">
        <v>0.3375224</v>
      </c>
      <c r="NF406">
        <v>0.51227780000000001</v>
      </c>
      <c r="NG406">
        <v>26.420390000000001</v>
      </c>
      <c r="NH406" s="1">
        <v>5.4167120000000004E-4</v>
      </c>
      <c r="NI406" s="1">
        <v>0.3375224</v>
      </c>
      <c r="NJ406">
        <v>0.51227780000000001</v>
      </c>
      <c r="NK406">
        <v>26.420390000000001</v>
      </c>
      <c r="NL406" s="1">
        <v>5.4167120000000004E-4</v>
      </c>
      <c r="NM406" s="1">
        <v>0.3375224</v>
      </c>
      <c r="NN406">
        <v>0.51227780000000001</v>
      </c>
      <c r="NO406">
        <v>26.420390000000001</v>
      </c>
      <c r="NP406" s="1">
        <v>5.4167120000000004E-4</v>
      </c>
      <c r="NQ406" s="1">
        <v>0.3375224</v>
      </c>
      <c r="NR406">
        <v>0.51227780000000001</v>
      </c>
      <c r="NS406">
        <v>26.420390000000001</v>
      </c>
      <c r="NT406" s="1">
        <v>5.4167120000000004E-4</v>
      </c>
      <c r="NU406" s="1">
        <v>0.3375224</v>
      </c>
      <c r="NV406">
        <v>0.51227780000000001</v>
      </c>
      <c r="NW406">
        <v>26.420390000000001</v>
      </c>
      <c r="NX406" s="1">
        <v>5.4167120000000004E-4</v>
      </c>
      <c r="NY406" s="1">
        <v>0.3375224</v>
      </c>
      <c r="NZ406">
        <v>0.51227780000000001</v>
      </c>
      <c r="OA406">
        <v>26.420390000000001</v>
      </c>
      <c r="OB406" s="1">
        <v>5.4167120000000004E-4</v>
      </c>
      <c r="OC406" s="1">
        <v>0.3375224</v>
      </c>
      <c r="OD406">
        <v>0.51227780000000001</v>
      </c>
      <c r="OE406">
        <v>26.420390000000001</v>
      </c>
      <c r="OF406" s="1">
        <v>5.4167120000000004E-4</v>
      </c>
      <c r="OG406" s="1">
        <v>0.3375224</v>
      </c>
      <c r="OH406">
        <v>0.51227780000000001</v>
      </c>
      <c r="OI406">
        <v>26.420390000000001</v>
      </c>
      <c r="OJ406" s="1">
        <v>5.4167120000000004E-4</v>
      </c>
      <c r="OK406" s="1">
        <v>0.3375224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0.25392629999999999</v>
      </c>
      <c r="G407">
        <v>20.473870000000002</v>
      </c>
      <c r="H407">
        <v>0</v>
      </c>
      <c r="I407">
        <v>0</v>
      </c>
      <c r="J407">
        <v>0.25397439999999999</v>
      </c>
      <c r="K407">
        <v>21.211790000000001</v>
      </c>
      <c r="L407">
        <v>0</v>
      </c>
      <c r="M407">
        <v>0</v>
      </c>
      <c r="N407">
        <v>0.25401899999999999</v>
      </c>
      <c r="O407">
        <v>22.08886</v>
      </c>
      <c r="P407">
        <v>0</v>
      </c>
      <c r="Q407">
        <v>0</v>
      </c>
      <c r="R407">
        <v>0.2540211</v>
      </c>
      <c r="S407">
        <v>23.008669999999999</v>
      </c>
      <c r="T407">
        <v>0</v>
      </c>
      <c r="U407">
        <v>0</v>
      </c>
      <c r="V407">
        <v>0.2540598</v>
      </c>
      <c r="W407">
        <v>23.80219</v>
      </c>
      <c r="X407">
        <v>0</v>
      </c>
      <c r="Y407">
        <v>0</v>
      </c>
      <c r="Z407">
        <v>0.25410539999999998</v>
      </c>
      <c r="AA407">
        <v>23.807369999999999</v>
      </c>
      <c r="AB407">
        <v>0</v>
      </c>
      <c r="AC407">
        <v>0</v>
      </c>
      <c r="AD407">
        <v>0.25411010000000001</v>
      </c>
      <c r="AE407">
        <v>23.082630000000002</v>
      </c>
      <c r="AF407">
        <v>0</v>
      </c>
      <c r="AG407">
        <v>0</v>
      </c>
      <c r="AH407">
        <v>0.2541467</v>
      </c>
      <c r="AI407">
        <v>22.253450000000001</v>
      </c>
      <c r="AJ407">
        <v>0</v>
      </c>
      <c r="AK407">
        <v>0</v>
      </c>
      <c r="AL407">
        <v>0.25415110000000002</v>
      </c>
      <c r="AM407">
        <v>21.624610000000001</v>
      </c>
      <c r="AN407">
        <v>0</v>
      </c>
      <c r="AO407">
        <v>0</v>
      </c>
      <c r="AP407">
        <v>0.254166</v>
      </c>
      <c r="AQ407">
        <v>22.049579999999999</v>
      </c>
      <c r="AR407">
        <v>0</v>
      </c>
      <c r="AS407">
        <v>0</v>
      </c>
      <c r="AT407">
        <v>0.25491360000000002</v>
      </c>
      <c r="AU407">
        <v>22.96763</v>
      </c>
      <c r="AV407">
        <v>0</v>
      </c>
      <c r="AW407">
        <v>0</v>
      </c>
      <c r="AX407">
        <v>0.257021</v>
      </c>
      <c r="AY407">
        <v>23.90258</v>
      </c>
      <c r="AZ407">
        <v>0</v>
      </c>
      <c r="BA407">
        <v>0</v>
      </c>
      <c r="BB407">
        <v>0.25922669999999998</v>
      </c>
      <c r="BC407">
        <v>24.595580000000002</v>
      </c>
      <c r="BD407">
        <v>0</v>
      </c>
      <c r="BE407">
        <v>0</v>
      </c>
      <c r="BF407">
        <v>0.26161489999999998</v>
      </c>
      <c r="BG407">
        <v>24.374120000000001</v>
      </c>
      <c r="BH407">
        <v>0</v>
      </c>
      <c r="BI407">
        <v>0</v>
      </c>
      <c r="BJ407">
        <v>0.26411859999999998</v>
      </c>
      <c r="BK407">
        <v>23.557569999999998</v>
      </c>
      <c r="BL407">
        <v>0</v>
      </c>
      <c r="BM407">
        <v>0</v>
      </c>
      <c r="BN407">
        <v>0.26681650000000001</v>
      </c>
      <c r="BO407">
        <v>22.593730000000001</v>
      </c>
      <c r="BP407">
        <v>0</v>
      </c>
      <c r="BQ407">
        <v>0</v>
      </c>
      <c r="BR407">
        <v>0.2697601</v>
      </c>
      <c r="BS407">
        <v>21.824739999999998</v>
      </c>
      <c r="BT407">
        <v>0</v>
      </c>
      <c r="BU407">
        <v>0</v>
      </c>
      <c r="BV407">
        <v>0.27273429999999999</v>
      </c>
      <c r="BW407">
        <v>21.499189999999999</v>
      </c>
      <c r="BX407">
        <v>0</v>
      </c>
      <c r="BY407">
        <v>0</v>
      </c>
      <c r="BZ407">
        <v>0.27585330000000002</v>
      </c>
      <c r="CA407">
        <v>21.95919</v>
      </c>
      <c r="CB407">
        <v>0</v>
      </c>
      <c r="CC407">
        <v>0</v>
      </c>
      <c r="CD407">
        <v>0.2791631</v>
      </c>
      <c r="CE407">
        <v>22.401230000000002</v>
      </c>
      <c r="CF407">
        <v>3.579919E-38</v>
      </c>
      <c r="CG407">
        <v>2.2509369999999999E-35</v>
      </c>
      <c r="CH407">
        <v>0.2825935</v>
      </c>
      <c r="CI407">
        <v>22.676819999999999</v>
      </c>
      <c r="CJ407">
        <v>7.0082190000000004E-30</v>
      </c>
      <c r="CK407">
        <v>4.3527299999999997E-27</v>
      </c>
      <c r="CL407">
        <v>0.2861225</v>
      </c>
      <c r="CM407">
        <v>22.382739999999998</v>
      </c>
      <c r="CN407" s="1">
        <v>1.312586E-23</v>
      </c>
      <c r="CO407" s="1">
        <v>8.0996209999999999E-21</v>
      </c>
      <c r="CP407">
        <v>0.28984900000000002</v>
      </c>
      <c r="CQ407">
        <v>21.797740000000001</v>
      </c>
      <c r="CR407" s="1">
        <v>1.2045389999999999E-17</v>
      </c>
      <c r="CS407" s="1">
        <v>7.3926750000000002E-15</v>
      </c>
      <c r="CT407">
        <v>0.29378799999999999</v>
      </c>
      <c r="CU407">
        <v>21.033660000000001</v>
      </c>
      <c r="CV407" s="1">
        <v>1.4859010000000001E-13</v>
      </c>
      <c r="CW407" s="1">
        <v>8.2220729999999996E-11</v>
      </c>
      <c r="CX407">
        <v>0.29789359999999998</v>
      </c>
      <c r="CY407">
        <v>20.264479999999999</v>
      </c>
      <c r="CZ407" s="1">
        <v>2.0868110000000001E-10</v>
      </c>
      <c r="DA407" s="1">
        <v>1.0625840000000001E-7</v>
      </c>
      <c r="DB407">
        <v>0.30227759999999998</v>
      </c>
      <c r="DC407">
        <v>19.893730000000001</v>
      </c>
      <c r="DD407" s="1">
        <v>6.8236040000000003E-8</v>
      </c>
      <c r="DE407" s="1">
        <v>3.3942020000000003E-5</v>
      </c>
      <c r="DF407">
        <v>0.30676290000000001</v>
      </c>
      <c r="DG407">
        <v>20.169270000000001</v>
      </c>
      <c r="DH407" s="1">
        <v>7.6628900000000001E-6</v>
      </c>
      <c r="DI407" s="1">
        <v>3.7878709999999999E-3</v>
      </c>
      <c r="DJ407">
        <v>0.31140790000000002</v>
      </c>
      <c r="DK407">
        <v>20.677070000000001</v>
      </c>
      <c r="DL407" s="1">
        <v>3.6625139999999997E-4</v>
      </c>
      <c r="DM407" s="1">
        <v>0.1815466</v>
      </c>
      <c r="DN407">
        <v>0.31643019999999999</v>
      </c>
      <c r="DO407">
        <v>21.33184</v>
      </c>
      <c r="DP407" s="1">
        <v>8.6054640000000002E-3</v>
      </c>
      <c r="DQ407" s="1">
        <v>4.2876479999999999</v>
      </c>
      <c r="DR407">
        <v>0.3219458</v>
      </c>
      <c r="DS407">
        <v>21.280380000000001</v>
      </c>
      <c r="DT407" s="1">
        <v>0.11017680000000001</v>
      </c>
      <c r="DU407" s="1">
        <v>55.269199999999998</v>
      </c>
      <c r="DV407">
        <v>0.3277041</v>
      </c>
      <c r="DW407">
        <v>20.78707</v>
      </c>
      <c r="DX407" s="1">
        <v>0.83372919999999995</v>
      </c>
      <c r="DY407">
        <v>420.97680000000003</v>
      </c>
      <c r="DZ407">
        <v>0.33383109999999999</v>
      </c>
      <c r="EA407">
        <v>20.156659999999999</v>
      </c>
      <c r="EB407" s="1">
        <v>3.9776250000000002</v>
      </c>
      <c r="EC407">
        <v>2022.472</v>
      </c>
      <c r="ED407">
        <v>0.34030529999999998</v>
      </c>
      <c r="EE407">
        <v>19.61844</v>
      </c>
      <c r="EF407">
        <v>12.65729</v>
      </c>
      <c r="EG407">
        <v>6474.4380000000001</v>
      </c>
      <c r="EH407">
        <v>0.34735319999999997</v>
      </c>
      <c r="EI407">
        <v>19.900929999999999</v>
      </c>
      <c r="EJ407">
        <v>28.207899999999999</v>
      </c>
      <c r="EK407">
        <v>14496.04</v>
      </c>
      <c r="EL407">
        <v>0.3553984</v>
      </c>
      <c r="EM407">
        <v>20.462499999999999</v>
      </c>
      <c r="EN407">
        <v>45.960889999999999</v>
      </c>
      <c r="EO407">
        <v>23667.59</v>
      </c>
      <c r="EP407">
        <v>0.36385899999999999</v>
      </c>
      <c r="EQ407">
        <v>21.05847</v>
      </c>
      <c r="ER407">
        <v>56.887869999999999</v>
      </c>
      <c r="ES407">
        <v>29318.99</v>
      </c>
      <c r="ET407">
        <v>0.37318760000000001</v>
      </c>
      <c r="EU407">
        <v>21.758420000000001</v>
      </c>
      <c r="EV407">
        <v>55.330100000000002</v>
      </c>
      <c r="EW407">
        <v>28480.9</v>
      </c>
      <c r="EX407">
        <v>0.37732179999999998</v>
      </c>
      <c r="EY407">
        <v>21.831720000000001</v>
      </c>
      <c r="EZ407">
        <v>43.470440000000004</v>
      </c>
      <c r="FA407">
        <v>22420.41</v>
      </c>
      <c r="FB407">
        <v>0.37887019999999999</v>
      </c>
      <c r="FC407">
        <v>21.201219999999999</v>
      </c>
      <c r="FD407">
        <v>28.526700000000002</v>
      </c>
      <c r="FE407">
        <v>14751.96</v>
      </c>
      <c r="FF407">
        <v>0.38038810000000001</v>
      </c>
      <c r="FG407">
        <v>20.335570000000001</v>
      </c>
      <c r="FH407">
        <v>16.011019999999998</v>
      </c>
      <c r="FI407">
        <v>8284.9130000000005</v>
      </c>
      <c r="FJ407">
        <v>0.38193359999999998</v>
      </c>
      <c r="FK407">
        <v>19.64038</v>
      </c>
      <c r="FL407">
        <v>7.883731</v>
      </c>
      <c r="FM407">
        <v>4071.7139999999999</v>
      </c>
      <c r="FN407">
        <v>0.38355889999999998</v>
      </c>
      <c r="FO407">
        <v>20.086400000000001</v>
      </c>
      <c r="FP407">
        <v>3.4908109999999999</v>
      </c>
      <c r="FQ407">
        <v>1795.154</v>
      </c>
      <c r="FR407">
        <v>0.38512940000000001</v>
      </c>
      <c r="FS407">
        <v>21.123989999999999</v>
      </c>
      <c r="FT407">
        <v>1.423505</v>
      </c>
      <c r="FU407">
        <v>727.31209999999999</v>
      </c>
      <c r="FV407">
        <v>0.38663740000000002</v>
      </c>
      <c r="FW407">
        <v>22.357669999999999</v>
      </c>
      <c r="FX407">
        <v>0.55471899999999996</v>
      </c>
      <c r="FY407">
        <v>280.29199999999997</v>
      </c>
      <c r="FZ407">
        <v>0.38857910000000001</v>
      </c>
      <c r="GA407">
        <v>23.291730000000001</v>
      </c>
      <c r="GB407">
        <v>0.22275539999999999</v>
      </c>
      <c r="GC407">
        <v>110.2851</v>
      </c>
      <c r="GD407">
        <v>0.39099440000000002</v>
      </c>
      <c r="GE407">
        <v>23.18214</v>
      </c>
      <c r="GF407">
        <v>0.1065499</v>
      </c>
      <c r="GG407">
        <v>50.934469999999997</v>
      </c>
      <c r="GH407">
        <v>0.39370959999999999</v>
      </c>
      <c r="GI407">
        <v>22.26361</v>
      </c>
      <c r="GJ407">
        <v>6.8637080000000003E-2</v>
      </c>
      <c r="GK407">
        <v>31.519850000000002</v>
      </c>
      <c r="GL407">
        <v>0.39706900000000001</v>
      </c>
      <c r="GM407">
        <v>21.325199999999999</v>
      </c>
      <c r="GN407">
        <v>5.6564900000000001E-2</v>
      </c>
      <c r="GO407">
        <v>25.42793</v>
      </c>
      <c r="GP407">
        <v>0.40123039999999999</v>
      </c>
      <c r="GQ407">
        <v>20.692730000000001</v>
      </c>
      <c r="GR407">
        <v>5.1461760000000002E-2</v>
      </c>
      <c r="GS407">
        <v>22.921990000000001</v>
      </c>
      <c r="GT407">
        <v>0.40643960000000001</v>
      </c>
      <c r="GU407">
        <v>21.171800000000001</v>
      </c>
      <c r="GV407">
        <v>4.755769E-2</v>
      </c>
      <c r="GW407">
        <v>21.011489999999998</v>
      </c>
      <c r="GX407">
        <v>0.41204740000000001</v>
      </c>
      <c r="GY407">
        <v>22.178629999999998</v>
      </c>
      <c r="GZ407" s="1">
        <v>4.3783339999999997E-2</v>
      </c>
      <c r="HA407">
        <v>19.198789999999999</v>
      </c>
      <c r="HB407">
        <v>0.41866589999999998</v>
      </c>
      <c r="HC407">
        <v>23.263359999999999</v>
      </c>
      <c r="HD407" s="1">
        <v>4.0019680000000002E-2</v>
      </c>
      <c r="HE407">
        <v>17.39611</v>
      </c>
      <c r="HF407">
        <v>0.42621979999999998</v>
      </c>
      <c r="HG407">
        <v>23.790320000000001</v>
      </c>
      <c r="HH407" s="1">
        <v>3.636292E-2</v>
      </c>
      <c r="HI407">
        <v>15.63571</v>
      </c>
      <c r="HJ407">
        <v>0.43041279999999998</v>
      </c>
      <c r="HK407">
        <v>23.34085</v>
      </c>
      <c r="HL407">
        <v>3.299771E-2</v>
      </c>
      <c r="HM407">
        <v>14.07804</v>
      </c>
      <c r="HN407">
        <v>0.43150319999999998</v>
      </c>
      <c r="HO407">
        <v>22.263860000000001</v>
      </c>
      <c r="HP407" s="1">
        <v>2.9991810000000001E-2</v>
      </c>
      <c r="HQ407">
        <v>12.73686</v>
      </c>
      <c r="HR407">
        <v>0.43256549999999999</v>
      </c>
      <c r="HS407">
        <v>21.26022</v>
      </c>
      <c r="HT407" s="1">
        <v>2.7182459999999999E-2</v>
      </c>
      <c r="HU407">
        <v>11.497479999999999</v>
      </c>
      <c r="HV407">
        <v>0.43311440000000001</v>
      </c>
      <c r="HW407">
        <v>20.645820000000001</v>
      </c>
      <c r="HX407" s="1">
        <v>2.4466539999999998E-2</v>
      </c>
      <c r="HY407" s="1">
        <v>10.30955</v>
      </c>
      <c r="HZ407">
        <v>0.43521789999999999</v>
      </c>
      <c r="IA407">
        <v>21.144179999999999</v>
      </c>
      <c r="IB407" s="1">
        <v>2.207725E-2</v>
      </c>
      <c r="IC407" s="1">
        <v>9.2496279999999995</v>
      </c>
      <c r="ID407">
        <v>0.43771320000000002</v>
      </c>
      <c r="IE407">
        <v>21.281359999999999</v>
      </c>
      <c r="IF407" s="1">
        <v>1.9837029999999999E-2</v>
      </c>
      <c r="IG407" s="1">
        <v>8.2496390000000002</v>
      </c>
      <c r="IH407">
        <v>0.44101829999999997</v>
      </c>
      <c r="II407">
        <v>22.03415</v>
      </c>
      <c r="IJ407" s="1">
        <v>1.7939630000000002E-2</v>
      </c>
      <c r="IK407" s="1">
        <v>7.3968439999999998</v>
      </c>
      <c r="IL407">
        <v>0.44510889999999997</v>
      </c>
      <c r="IM407">
        <v>22.33475</v>
      </c>
      <c r="IN407" s="1">
        <v>1.6173690000000001E-2</v>
      </c>
      <c r="IO407" s="1">
        <v>6.6057220000000001</v>
      </c>
      <c r="IP407">
        <v>0.44914539999999997</v>
      </c>
      <c r="IQ407">
        <v>21.973050000000001</v>
      </c>
      <c r="IR407" s="1">
        <v>1.4679640000000001E-2</v>
      </c>
      <c r="IS407" s="1">
        <v>5.9366099999999999</v>
      </c>
      <c r="IT407">
        <v>0.45275310000000002</v>
      </c>
      <c r="IU407">
        <v>21.118939999999998</v>
      </c>
      <c r="IV407" s="1">
        <v>1.334714E-2</v>
      </c>
      <c r="IW407" s="1">
        <v>5.3533999999999997</v>
      </c>
      <c r="IX407">
        <v>0.45620559999999999</v>
      </c>
      <c r="IY407">
        <v>20.27411</v>
      </c>
      <c r="IZ407" s="1">
        <v>1.2117960000000001E-2</v>
      </c>
      <c r="JA407" s="1">
        <v>4.8240540000000003</v>
      </c>
      <c r="JB407">
        <v>0.45989099999999999</v>
      </c>
      <c r="JC407">
        <v>20.030989999999999</v>
      </c>
      <c r="JD407" s="1">
        <v>1.1012660000000001E-2</v>
      </c>
      <c r="JE407" s="1">
        <v>4.3495549999999996</v>
      </c>
      <c r="JF407">
        <v>0.46378910000000001</v>
      </c>
      <c r="JG407">
        <v>21.102270000000001</v>
      </c>
      <c r="JH407" s="1">
        <v>9.9993700000000005E-3</v>
      </c>
      <c r="JI407" s="1">
        <v>3.9196309999999999</v>
      </c>
      <c r="JJ407">
        <v>0.46771800000000002</v>
      </c>
      <c r="JK407">
        <v>22.312729999999998</v>
      </c>
      <c r="JL407" s="1">
        <v>9.0041459999999993E-3</v>
      </c>
      <c r="JM407" s="1">
        <v>3.504524</v>
      </c>
      <c r="JN407">
        <v>0.47172239999999999</v>
      </c>
      <c r="JO407">
        <v>23.468060000000001</v>
      </c>
      <c r="JP407" s="1">
        <v>8.1263269999999992E-3</v>
      </c>
      <c r="JQ407" s="1">
        <v>3.137105</v>
      </c>
      <c r="JR407">
        <v>0.4762788</v>
      </c>
      <c r="JS407">
        <v>24.351050000000001</v>
      </c>
      <c r="JT407" s="1">
        <v>7.3854020000000001E-3</v>
      </c>
      <c r="JU407" s="1">
        <v>2.825987</v>
      </c>
      <c r="JV407">
        <v>0.48023690000000002</v>
      </c>
      <c r="JW407">
        <v>24.309650000000001</v>
      </c>
      <c r="JX407" s="1">
        <v>6.7162749999999998E-3</v>
      </c>
      <c r="JY407" s="1">
        <v>2.5512809999999999</v>
      </c>
      <c r="JZ407">
        <v>0.48508259999999997</v>
      </c>
      <c r="KA407">
        <v>23.585370000000001</v>
      </c>
      <c r="KB407" s="1">
        <v>6.1085430000000001E-3</v>
      </c>
      <c r="KC407" s="1">
        <v>2.301329</v>
      </c>
      <c r="KD407">
        <v>0.4908324</v>
      </c>
      <c r="KE407">
        <v>23.045449999999999</v>
      </c>
      <c r="KF407" s="1">
        <v>5.5545359999999997E-3</v>
      </c>
      <c r="KG407" s="1">
        <v>2.0727030000000002</v>
      </c>
      <c r="KH407">
        <v>0.49623780000000001</v>
      </c>
      <c r="KI407">
        <v>22.833189999999998</v>
      </c>
      <c r="KJ407" s="1">
        <v>5.045005E-3</v>
      </c>
      <c r="KK407" s="1">
        <v>1.8656680000000001</v>
      </c>
      <c r="KL407">
        <v>0.50278129999999999</v>
      </c>
      <c r="KM407">
        <v>23.58109</v>
      </c>
      <c r="KN407" s="1">
        <v>4.5747970000000002E-3</v>
      </c>
      <c r="KO407" s="1">
        <v>1.673835</v>
      </c>
      <c r="KP407">
        <v>0.50860280000000002</v>
      </c>
      <c r="KQ407">
        <v>24.397369999999999</v>
      </c>
      <c r="KR407" s="1">
        <v>4.1271040000000004E-3</v>
      </c>
      <c r="KS407" s="1">
        <v>1.4965390000000001</v>
      </c>
      <c r="KT407">
        <v>0.51459310000000003</v>
      </c>
      <c r="KU407">
        <v>24.889959999999999</v>
      </c>
      <c r="KV407" s="1">
        <v>3.6991490000000001E-3</v>
      </c>
      <c r="KW407" s="1">
        <v>1.3297019999999999</v>
      </c>
      <c r="KX407">
        <v>0.52085090000000001</v>
      </c>
      <c r="KY407">
        <v>24.99492</v>
      </c>
      <c r="KZ407" s="1">
        <v>3.286972E-3</v>
      </c>
      <c r="LA407" s="1">
        <v>1.1708609999999999</v>
      </c>
      <c r="LB407">
        <v>0.52746179999999998</v>
      </c>
      <c r="LC407">
        <v>24.523610000000001</v>
      </c>
      <c r="LD407" s="1">
        <v>2.8990940000000001E-3</v>
      </c>
      <c r="LE407" s="1">
        <v>1.0228759999999999</v>
      </c>
      <c r="LF407">
        <v>0.53442029999999996</v>
      </c>
      <c r="LG407">
        <v>23.82676</v>
      </c>
      <c r="LH407" s="1">
        <v>2.5491889999999999E-3</v>
      </c>
      <c r="LI407" s="1">
        <v>0.89037999999999995</v>
      </c>
      <c r="LJ407">
        <v>0.5410642</v>
      </c>
      <c r="LK407">
        <v>23.047460000000001</v>
      </c>
      <c r="LL407" s="1">
        <v>2.234003E-3</v>
      </c>
      <c r="LM407" s="1">
        <v>0.77246720000000002</v>
      </c>
      <c r="LN407">
        <v>0.54801489999999997</v>
      </c>
      <c r="LO407">
        <v>22.68244</v>
      </c>
      <c r="LP407" s="1">
        <v>1.9616450000000001E-3</v>
      </c>
      <c r="LQ407" s="1">
        <v>0.67104549999999996</v>
      </c>
      <c r="LR407">
        <v>0.55423869999999997</v>
      </c>
      <c r="LS407">
        <v>23.516290000000001</v>
      </c>
      <c r="LT407" s="1">
        <v>1.728715E-3</v>
      </c>
      <c r="LU407" s="1">
        <v>0.58592120000000003</v>
      </c>
      <c r="LV407">
        <v>0.56041350000000001</v>
      </c>
      <c r="LW407">
        <v>24.6203</v>
      </c>
      <c r="LX407" s="1">
        <v>1.526894E-3</v>
      </c>
      <c r="LY407" s="1">
        <v>0.51294200000000001</v>
      </c>
      <c r="LZ407">
        <v>0.56810930000000004</v>
      </c>
      <c r="MA407">
        <v>25.792909999999999</v>
      </c>
      <c r="MB407" s="1">
        <v>1.3503530000000001E-3</v>
      </c>
      <c r="MC407" s="1">
        <v>0.44883970000000001</v>
      </c>
      <c r="MD407">
        <v>0.57530729999999997</v>
      </c>
      <c r="ME407">
        <v>26.458659999999998</v>
      </c>
      <c r="MF407" s="1">
        <v>1.188342E-3</v>
      </c>
      <c r="MG407" s="1">
        <v>0.39119409999999999</v>
      </c>
      <c r="MH407">
        <v>0.58344859999999998</v>
      </c>
      <c r="MI407">
        <v>26.363050000000001</v>
      </c>
      <c r="MJ407" s="1">
        <v>1.040301E-3</v>
      </c>
      <c r="MK407" s="1">
        <v>0.33863070000000001</v>
      </c>
      <c r="ML407">
        <v>0.59096230000000005</v>
      </c>
      <c r="MM407">
        <v>25.48912</v>
      </c>
      <c r="MN407" s="1">
        <v>9.0717269999999995E-4</v>
      </c>
      <c r="MO407" s="1">
        <v>0.29230509999999998</v>
      </c>
      <c r="MP407">
        <v>0.59847240000000002</v>
      </c>
      <c r="MQ407">
        <v>24.877780000000001</v>
      </c>
      <c r="MR407" s="1">
        <v>7.9113450000000004E-4</v>
      </c>
      <c r="MS407" s="1">
        <v>0.25223780000000001</v>
      </c>
      <c r="MT407">
        <v>0.60629290000000002</v>
      </c>
      <c r="MU407">
        <v>24.628329999999998</v>
      </c>
      <c r="MV407" s="1">
        <v>6.9404989999999995E-4</v>
      </c>
      <c r="MW407" s="1">
        <v>0.21870539999999999</v>
      </c>
      <c r="MX407">
        <v>0.61418010000000001</v>
      </c>
      <c r="MY407">
        <v>25.271640000000001</v>
      </c>
      <c r="MZ407" s="1">
        <v>6.1545730000000002E-4</v>
      </c>
      <c r="NA407" s="1">
        <v>0.1916272</v>
      </c>
      <c r="NB407">
        <v>0.62217290000000003</v>
      </c>
      <c r="NC407">
        <v>26.334710000000001</v>
      </c>
      <c r="ND407" s="1">
        <v>5.5303169999999997E-4</v>
      </c>
      <c r="NE407" s="1">
        <v>0.17007610000000001</v>
      </c>
      <c r="NF407">
        <v>0.62217290000000003</v>
      </c>
      <c r="NG407">
        <v>26.334710000000001</v>
      </c>
      <c r="NH407" s="1">
        <v>5.5303169999999997E-4</v>
      </c>
      <c r="NI407" s="1">
        <v>0.17007610000000001</v>
      </c>
      <c r="NJ407">
        <v>0.62217290000000003</v>
      </c>
      <c r="NK407">
        <v>26.334710000000001</v>
      </c>
      <c r="NL407" s="1">
        <v>5.5303169999999997E-4</v>
      </c>
      <c r="NM407" s="1">
        <v>0.17007610000000001</v>
      </c>
      <c r="NN407">
        <v>0.62217290000000003</v>
      </c>
      <c r="NO407">
        <v>26.334710000000001</v>
      </c>
      <c r="NP407" s="1">
        <v>5.5303169999999997E-4</v>
      </c>
      <c r="NQ407" s="1">
        <v>0.17007610000000001</v>
      </c>
      <c r="NR407">
        <v>0.62217290000000003</v>
      </c>
      <c r="NS407">
        <v>26.334710000000001</v>
      </c>
      <c r="NT407" s="1">
        <v>5.5303169999999997E-4</v>
      </c>
      <c r="NU407" s="1">
        <v>0.17007610000000001</v>
      </c>
      <c r="NV407">
        <v>0.62217290000000003</v>
      </c>
      <c r="NW407">
        <v>26.334710000000001</v>
      </c>
      <c r="NX407" s="1">
        <v>5.5303169999999997E-4</v>
      </c>
      <c r="NY407" s="1">
        <v>0.17007610000000001</v>
      </c>
      <c r="NZ407">
        <v>0.62217290000000003</v>
      </c>
      <c r="OA407">
        <v>26.334710000000001</v>
      </c>
      <c r="OB407" s="1">
        <v>5.5303169999999997E-4</v>
      </c>
      <c r="OC407" s="1">
        <v>0.17007610000000001</v>
      </c>
      <c r="OD407">
        <v>0.62217290000000003</v>
      </c>
      <c r="OE407">
        <v>26.334710000000001</v>
      </c>
      <c r="OF407" s="1">
        <v>5.5303169999999997E-4</v>
      </c>
      <c r="OG407" s="1">
        <v>0.17007610000000001</v>
      </c>
      <c r="OH407">
        <v>0.62217290000000003</v>
      </c>
      <c r="OI407">
        <v>26.334710000000001</v>
      </c>
      <c r="OJ407" s="1">
        <v>5.5303169999999997E-4</v>
      </c>
      <c r="OK407" s="1">
        <v>0.17007610000000001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0.3112916</v>
      </c>
      <c r="G408">
        <v>20.47851</v>
      </c>
      <c r="H408">
        <v>0</v>
      </c>
      <c r="I408">
        <v>0</v>
      </c>
      <c r="J408">
        <v>0.3111911</v>
      </c>
      <c r="K408">
        <v>21.20337</v>
      </c>
      <c r="L408">
        <v>0</v>
      </c>
      <c r="M408">
        <v>0</v>
      </c>
      <c r="N408">
        <v>0.3110561</v>
      </c>
      <c r="O408">
        <v>22.057659999999998</v>
      </c>
      <c r="P408">
        <v>0</v>
      </c>
      <c r="Q408">
        <v>0</v>
      </c>
      <c r="R408">
        <v>0.31089339999999999</v>
      </c>
      <c r="S408">
        <v>22.978380000000001</v>
      </c>
      <c r="T408">
        <v>0</v>
      </c>
      <c r="U408">
        <v>0</v>
      </c>
      <c r="V408">
        <v>0.31075540000000001</v>
      </c>
      <c r="W408">
        <v>23.793430000000001</v>
      </c>
      <c r="X408">
        <v>0</v>
      </c>
      <c r="Y408">
        <v>0</v>
      </c>
      <c r="Z408">
        <v>0.31065199999999998</v>
      </c>
      <c r="AA408">
        <v>23.814689999999999</v>
      </c>
      <c r="AB408">
        <v>0</v>
      </c>
      <c r="AC408">
        <v>0</v>
      </c>
      <c r="AD408">
        <v>0.31046200000000002</v>
      </c>
      <c r="AE408">
        <v>23.108059999999998</v>
      </c>
      <c r="AF408">
        <v>0</v>
      </c>
      <c r="AG408">
        <v>0</v>
      </c>
      <c r="AH408">
        <v>0.31027529999999998</v>
      </c>
      <c r="AI408">
        <v>22.294419999999999</v>
      </c>
      <c r="AJ408">
        <v>0</v>
      </c>
      <c r="AK408">
        <v>0</v>
      </c>
      <c r="AL408">
        <v>0.31005909999999998</v>
      </c>
      <c r="AM408">
        <v>21.648109999999999</v>
      </c>
      <c r="AN408">
        <v>0</v>
      </c>
      <c r="AO408">
        <v>0</v>
      </c>
      <c r="AP408">
        <v>0.30985190000000001</v>
      </c>
      <c r="AQ408">
        <v>22.047799999999999</v>
      </c>
      <c r="AR408">
        <v>0</v>
      </c>
      <c r="AS408">
        <v>0</v>
      </c>
      <c r="AT408">
        <v>0.3095984</v>
      </c>
      <c r="AU408">
        <v>22.930679999999999</v>
      </c>
      <c r="AV408">
        <v>0</v>
      </c>
      <c r="AW408">
        <v>0</v>
      </c>
      <c r="AX408">
        <v>0.30935689999999999</v>
      </c>
      <c r="AY408">
        <v>23.863949999999999</v>
      </c>
      <c r="AZ408">
        <v>0</v>
      </c>
      <c r="BA408">
        <v>0</v>
      </c>
      <c r="BB408">
        <v>0.30912220000000001</v>
      </c>
      <c r="BC408">
        <v>24.5853</v>
      </c>
      <c r="BD408">
        <v>0</v>
      </c>
      <c r="BE408">
        <v>0</v>
      </c>
      <c r="BF408">
        <v>0.30887940000000003</v>
      </c>
      <c r="BG408">
        <v>24.386980000000001</v>
      </c>
      <c r="BH408">
        <v>0</v>
      </c>
      <c r="BI408">
        <v>0</v>
      </c>
      <c r="BJ408">
        <v>0.30863750000000001</v>
      </c>
      <c r="BK408">
        <v>23.595590000000001</v>
      </c>
      <c r="BL408">
        <v>0</v>
      </c>
      <c r="BM408">
        <v>0</v>
      </c>
      <c r="BN408">
        <v>0.3083708</v>
      </c>
      <c r="BO408">
        <v>22.64188</v>
      </c>
      <c r="BP408">
        <v>0</v>
      </c>
      <c r="BQ408">
        <v>0</v>
      </c>
      <c r="BR408">
        <v>0.3082956</v>
      </c>
      <c r="BS408">
        <v>21.860769999999999</v>
      </c>
      <c r="BT408">
        <v>0</v>
      </c>
      <c r="BU408">
        <v>0</v>
      </c>
      <c r="BV408">
        <v>0.30819479999999999</v>
      </c>
      <c r="BW408">
        <v>21.49811</v>
      </c>
      <c r="BX408">
        <v>0</v>
      </c>
      <c r="BY408">
        <v>0</v>
      </c>
      <c r="BZ408">
        <v>0.3080753</v>
      </c>
      <c r="CA408">
        <v>21.93891</v>
      </c>
      <c r="CB408">
        <v>0</v>
      </c>
      <c r="CC408">
        <v>0</v>
      </c>
      <c r="CD408">
        <v>0.3080174</v>
      </c>
      <c r="CE408">
        <v>22.367280000000001</v>
      </c>
      <c r="CF408">
        <v>0</v>
      </c>
      <c r="CG408">
        <v>6.4849400000000003E-36</v>
      </c>
      <c r="CH408">
        <v>0.30794329999999998</v>
      </c>
      <c r="CI408">
        <v>22.660409999999999</v>
      </c>
      <c r="CJ408">
        <v>2.643168E-30</v>
      </c>
      <c r="CK408">
        <v>1.7895760000000001E-27</v>
      </c>
      <c r="CL408">
        <v>0.30782619999999999</v>
      </c>
      <c r="CM408">
        <v>22.382729999999999</v>
      </c>
      <c r="CN408" s="1">
        <v>4.9013700000000003E-24</v>
      </c>
      <c r="CO408" s="1">
        <v>3.3082159999999998E-21</v>
      </c>
      <c r="CP408">
        <v>0.30772050000000001</v>
      </c>
      <c r="CQ408">
        <v>21.818950000000001</v>
      </c>
      <c r="CR408" s="1">
        <v>5.237931E-18</v>
      </c>
      <c r="CS408" s="1">
        <v>3.5285399999999999E-15</v>
      </c>
      <c r="CT408">
        <v>0.30761699999999997</v>
      </c>
      <c r="CU408">
        <v>21.058869999999999</v>
      </c>
      <c r="CV408" s="1">
        <v>7.1795569999999997E-14</v>
      </c>
      <c r="CW408" s="1">
        <v>4.6038009999999998E-11</v>
      </c>
      <c r="CX408">
        <v>0.3074923</v>
      </c>
      <c r="CY408">
        <v>20.277509999999999</v>
      </c>
      <c r="CZ408" s="1">
        <v>1.136249E-10</v>
      </c>
      <c r="DA408" s="1">
        <v>6.7952480000000006E-8</v>
      </c>
      <c r="DB408">
        <v>0.3086237</v>
      </c>
      <c r="DC408">
        <v>19.893160000000002</v>
      </c>
      <c r="DD408" s="1">
        <v>4.0655290000000002E-8</v>
      </c>
      <c r="DE408" s="1">
        <v>2.3885180000000002E-5</v>
      </c>
      <c r="DF408">
        <v>0.31075700000000001</v>
      </c>
      <c r="DG408">
        <v>20.15062</v>
      </c>
      <c r="DH408" s="1">
        <v>4.9268559999999998E-6</v>
      </c>
      <c r="DI408" s="1">
        <v>2.8782030000000002E-3</v>
      </c>
      <c r="DJ408">
        <v>0.31294549999999999</v>
      </c>
      <c r="DK408">
        <v>20.640609999999999</v>
      </c>
      <c r="DL408" s="1">
        <v>2.5168819999999998E-4</v>
      </c>
      <c r="DM408" s="1">
        <v>0.14726739999999999</v>
      </c>
      <c r="DN408">
        <v>0.31538650000000001</v>
      </c>
      <c r="DO408">
        <v>21.29635</v>
      </c>
      <c r="DP408" s="1">
        <v>6.2782690000000004E-3</v>
      </c>
      <c r="DQ408" s="1">
        <v>3.6865960000000002</v>
      </c>
      <c r="DR408">
        <v>0.31800610000000001</v>
      </c>
      <c r="DS408">
        <v>21.266159999999999</v>
      </c>
      <c r="DT408" s="1">
        <v>8.4841669999999994E-2</v>
      </c>
      <c r="DU408" s="1">
        <v>50.184089999999998</v>
      </c>
      <c r="DV408">
        <v>0.32064870000000001</v>
      </c>
      <c r="DW408">
        <v>20.79449</v>
      </c>
      <c r="DX408" s="1">
        <v>0.6748267</v>
      </c>
      <c r="DY408">
        <v>401.947</v>
      </c>
      <c r="DZ408">
        <v>0.32341399999999998</v>
      </c>
      <c r="EA408">
        <v>20.178719999999998</v>
      </c>
      <c r="EB408">
        <v>3.3717830000000002</v>
      </c>
      <c r="EC408">
        <v>2023.527</v>
      </c>
      <c r="ED408">
        <v>0.32621070000000002</v>
      </c>
      <c r="EE408">
        <v>19.61889</v>
      </c>
      <c r="EF408">
        <v>11.197340000000001</v>
      </c>
      <c r="EG408">
        <v>6766.875</v>
      </c>
      <c r="EH408">
        <v>0.32924439999999999</v>
      </c>
      <c r="EI408">
        <v>19.881460000000001</v>
      </c>
      <c r="EJ408">
        <v>25.962399999999999</v>
      </c>
      <c r="EK408">
        <v>15786.23</v>
      </c>
      <c r="EL408">
        <v>0.33267580000000002</v>
      </c>
      <c r="EM408">
        <v>20.420750000000002</v>
      </c>
      <c r="EN408">
        <v>43.871229999999997</v>
      </c>
      <c r="EO408">
        <v>26801.22</v>
      </c>
      <c r="EP408">
        <v>0.3361036</v>
      </c>
      <c r="EQ408">
        <v>21.005890000000001</v>
      </c>
      <c r="ER408">
        <v>56.12303</v>
      </c>
      <c r="ES408">
        <v>34440.28</v>
      </c>
      <c r="ET408">
        <v>0.33977429999999997</v>
      </c>
      <c r="EU408">
        <v>21.72232</v>
      </c>
      <c r="EV408">
        <v>56.264270000000003</v>
      </c>
      <c r="EW408">
        <v>34647.5</v>
      </c>
      <c r="EX408">
        <v>0.343775</v>
      </c>
      <c r="EY408">
        <v>21.82695</v>
      </c>
      <c r="EZ408">
        <v>45.400010000000002</v>
      </c>
      <c r="FA408">
        <v>28026.3</v>
      </c>
      <c r="FB408">
        <v>0.34794900000000001</v>
      </c>
      <c r="FC408">
        <v>21.213000000000001</v>
      </c>
      <c r="FD408">
        <v>30.494810000000001</v>
      </c>
      <c r="FE408">
        <v>18842.79</v>
      </c>
      <c r="FF408">
        <v>0.35225770000000001</v>
      </c>
      <c r="FG408">
        <v>20.372420000000002</v>
      </c>
      <c r="FH408">
        <v>17.464040000000001</v>
      </c>
      <c r="FI408">
        <v>10790.92</v>
      </c>
      <c r="FJ408">
        <v>0.35684900000000003</v>
      </c>
      <c r="FK408">
        <v>19.650310000000001</v>
      </c>
      <c r="FL408">
        <v>8.7423529999999996</v>
      </c>
      <c r="FM408">
        <v>5394.4380000000001</v>
      </c>
      <c r="FN408">
        <v>0.3617514</v>
      </c>
      <c r="FO408">
        <v>20.05592</v>
      </c>
      <c r="FP408">
        <v>3.9217770000000001</v>
      </c>
      <c r="FQ408">
        <v>2413.4180000000001</v>
      </c>
      <c r="FR408">
        <v>0.36690739999999999</v>
      </c>
      <c r="FS408">
        <v>21.057089999999999</v>
      </c>
      <c r="FT408">
        <v>1.614117</v>
      </c>
      <c r="FU408">
        <v>989.63630000000001</v>
      </c>
      <c r="FV408">
        <v>0.37245099999999998</v>
      </c>
      <c r="FW408">
        <v>22.286840000000002</v>
      </c>
      <c r="FX408">
        <v>0.63069649999999999</v>
      </c>
      <c r="FY408">
        <v>384.16559999999998</v>
      </c>
      <c r="FZ408">
        <v>0.37885439999999998</v>
      </c>
      <c r="GA408">
        <v>23.245100000000001</v>
      </c>
      <c r="GB408">
        <v>0.25041849999999999</v>
      </c>
      <c r="GC408">
        <v>150.5797</v>
      </c>
      <c r="GD408">
        <v>0.3864995</v>
      </c>
      <c r="GE408">
        <v>23.181789999999999</v>
      </c>
      <c r="GF408">
        <v>0.11588179999999999</v>
      </c>
      <c r="GG408">
        <v>67.985759999999999</v>
      </c>
      <c r="GH408">
        <v>0.395312</v>
      </c>
      <c r="GI408">
        <v>22.281310000000001</v>
      </c>
      <c r="GJ408">
        <v>7.166583E-2</v>
      </c>
      <c r="GK408">
        <v>40.771999999999998</v>
      </c>
      <c r="GL408">
        <v>0.39572990000000002</v>
      </c>
      <c r="GM408">
        <v>21.29908</v>
      </c>
      <c r="GN408">
        <v>5.7565730000000002E-2</v>
      </c>
      <c r="GO408">
        <v>32.304479999999998</v>
      </c>
      <c r="GP408">
        <v>0.39439419999999997</v>
      </c>
      <c r="GQ408">
        <v>20.648150000000001</v>
      </c>
      <c r="GR408">
        <v>5.2062360000000002E-2</v>
      </c>
      <c r="GS408">
        <v>29.15898</v>
      </c>
      <c r="GT408">
        <v>0.39360079999999997</v>
      </c>
      <c r="GU408">
        <v>21.08297</v>
      </c>
      <c r="GV408">
        <v>4.8104189999999998E-2</v>
      </c>
      <c r="GW408">
        <v>26.934729999999998</v>
      </c>
      <c r="GX408">
        <v>0.39269910000000002</v>
      </c>
      <c r="GY408">
        <v>22.050460000000001</v>
      </c>
      <c r="GZ408" s="1">
        <v>4.4319379999999998E-2</v>
      </c>
      <c r="HA408">
        <v>24.835629999999998</v>
      </c>
      <c r="HB408">
        <v>0.39218740000000002</v>
      </c>
      <c r="HC408">
        <v>23.154730000000001</v>
      </c>
      <c r="HD408" s="1">
        <v>4.0562220000000003E-2</v>
      </c>
      <c r="HE408">
        <v>22.733000000000001</v>
      </c>
      <c r="HF408">
        <v>0.3923162</v>
      </c>
      <c r="HG408">
        <v>23.713229999999999</v>
      </c>
      <c r="HH408" s="1">
        <v>3.6874480000000001E-2</v>
      </c>
      <c r="HI408">
        <v>20.628419999999998</v>
      </c>
      <c r="HJ408">
        <v>0.39233289999999998</v>
      </c>
      <c r="HK408">
        <v>23.309799999999999</v>
      </c>
      <c r="HL408" s="1">
        <v>3.3447959999999999E-2</v>
      </c>
      <c r="HM408">
        <v>18.680029999999999</v>
      </c>
      <c r="HN408">
        <v>0.39246550000000002</v>
      </c>
      <c r="HO408">
        <v>22.235510000000001</v>
      </c>
      <c r="HP408" s="1">
        <v>3.0396070000000001E-2</v>
      </c>
      <c r="HQ408">
        <v>16.939129999999999</v>
      </c>
      <c r="HR408">
        <v>0.39246809999999999</v>
      </c>
      <c r="HS408">
        <v>21.22794</v>
      </c>
      <c r="HT408" s="1">
        <v>2.7574560000000001E-2</v>
      </c>
      <c r="HU408">
        <v>15.343360000000001</v>
      </c>
      <c r="HV408">
        <v>0.3922059</v>
      </c>
      <c r="HW408">
        <v>20.5472</v>
      </c>
      <c r="HX408" s="1">
        <v>2.4813789999999999E-2</v>
      </c>
      <c r="HY408">
        <v>13.790050000000001</v>
      </c>
      <c r="HZ408">
        <v>0.39293289999999997</v>
      </c>
      <c r="IA408">
        <v>21.034310000000001</v>
      </c>
      <c r="IB408" s="1">
        <v>2.241746E-2</v>
      </c>
      <c r="IC408">
        <v>12.42306</v>
      </c>
      <c r="ID408">
        <v>0.39412639999999999</v>
      </c>
      <c r="IE408">
        <v>21.157920000000001</v>
      </c>
      <c r="IF408" s="1">
        <v>2.0135219999999999E-2</v>
      </c>
      <c r="IG408" s="1">
        <v>11.11007</v>
      </c>
      <c r="IH408">
        <v>0.3956983</v>
      </c>
      <c r="II408">
        <v>21.910710000000002</v>
      </c>
      <c r="IJ408" s="1">
        <v>1.8197000000000001E-2</v>
      </c>
      <c r="IK408" s="1">
        <v>9.9891430000000003</v>
      </c>
      <c r="IL408">
        <v>0.39795150000000001</v>
      </c>
      <c r="IM408">
        <v>22.267230000000001</v>
      </c>
      <c r="IN408" s="1">
        <v>1.6417729999999998E-2</v>
      </c>
      <c r="IO408" s="1">
        <v>8.9588009999999993</v>
      </c>
      <c r="IP408">
        <v>0.40007730000000002</v>
      </c>
      <c r="IQ408">
        <v>21.940239999999999</v>
      </c>
      <c r="IR408" s="1">
        <v>1.488594E-2</v>
      </c>
      <c r="IS408" s="1">
        <v>8.0732540000000004</v>
      </c>
      <c r="IT408">
        <v>0.40194479999999999</v>
      </c>
      <c r="IU408">
        <v>21.09404</v>
      </c>
      <c r="IV408" s="1">
        <v>1.3533959999999999E-2</v>
      </c>
      <c r="IW408" s="1">
        <v>7.3035920000000001</v>
      </c>
      <c r="IX408">
        <v>0.40363919999999998</v>
      </c>
      <c r="IY408">
        <v>20.232109999999999</v>
      </c>
      <c r="IZ408" s="1">
        <v>1.228779E-2</v>
      </c>
      <c r="JA408" s="1">
        <v>6.603383</v>
      </c>
      <c r="JB408">
        <v>0.40554950000000001</v>
      </c>
      <c r="JC408">
        <v>19.935739999999999</v>
      </c>
      <c r="JD408" s="1">
        <v>1.1165660000000001E-2</v>
      </c>
      <c r="JE408" s="1">
        <v>5.9724539999999999</v>
      </c>
      <c r="JF408">
        <v>0.40732499999999999</v>
      </c>
      <c r="JG408">
        <v>20.978459999999998</v>
      </c>
      <c r="JH408" s="1">
        <v>1.013814E-2</v>
      </c>
      <c r="JI408" s="1">
        <v>5.4020530000000004</v>
      </c>
      <c r="JJ408">
        <v>0.40928540000000002</v>
      </c>
      <c r="JK408">
        <v>22.21659</v>
      </c>
      <c r="JL408" s="1">
        <v>9.1387989999999995E-3</v>
      </c>
      <c r="JM408" s="1">
        <v>4.8522309999999997</v>
      </c>
      <c r="JN408">
        <v>0.41128169999999997</v>
      </c>
      <c r="JO408">
        <v>23.372589999999999</v>
      </c>
      <c r="JP408" s="1">
        <v>8.2385329999999993E-3</v>
      </c>
      <c r="JQ408" s="1">
        <v>4.3548260000000001</v>
      </c>
      <c r="JR408">
        <v>0.41379460000000001</v>
      </c>
      <c r="JS408">
        <v>24.276319999999998</v>
      </c>
      <c r="JT408" s="1">
        <v>7.4840530000000001E-3</v>
      </c>
      <c r="JU408" s="1">
        <v>3.9347340000000002</v>
      </c>
      <c r="JV408">
        <v>0.41578789999999999</v>
      </c>
      <c r="JW408">
        <v>24.246089999999999</v>
      </c>
      <c r="JX408" s="1">
        <v>6.804002E-3</v>
      </c>
      <c r="JY408" s="1">
        <v>3.5635699999999999</v>
      </c>
      <c r="JZ408">
        <v>0.4182961</v>
      </c>
      <c r="KA408">
        <v>23.516110000000001</v>
      </c>
      <c r="KB408" s="1">
        <v>6.1898889999999996E-3</v>
      </c>
      <c r="KC408" s="1">
        <v>3.228005</v>
      </c>
      <c r="KD408">
        <v>0.42123820000000001</v>
      </c>
      <c r="KE408">
        <v>22.962949999999999</v>
      </c>
      <c r="KF408" s="1">
        <v>5.6283349999999999E-3</v>
      </c>
      <c r="KG408" s="1">
        <v>2.9201139999999999</v>
      </c>
      <c r="KH408">
        <v>0.42402079999999998</v>
      </c>
      <c r="KI408">
        <v>22.721209999999999</v>
      </c>
      <c r="KJ408" s="1">
        <v>5.1120920000000004E-3</v>
      </c>
      <c r="KK408" s="1">
        <v>2.6389339999999999</v>
      </c>
      <c r="KL408">
        <v>0.4279077</v>
      </c>
      <c r="KM408">
        <v>23.461649999999999</v>
      </c>
      <c r="KN408" s="1">
        <v>4.6398400000000001E-3</v>
      </c>
      <c r="KO408" s="1">
        <v>2.3802080000000001</v>
      </c>
      <c r="KP408">
        <v>0.43093530000000002</v>
      </c>
      <c r="KQ408">
        <v>24.296420000000001</v>
      </c>
      <c r="KR408" s="1">
        <v>4.1875469999999998E-3</v>
      </c>
      <c r="KS408" s="1">
        <v>2.1381600000000001</v>
      </c>
      <c r="KT408">
        <v>0.43404599999999999</v>
      </c>
      <c r="KU408">
        <v>24.79073</v>
      </c>
      <c r="KV408" s="1">
        <v>3.7566679999999999E-3</v>
      </c>
      <c r="KW408" s="1">
        <v>1.90984</v>
      </c>
      <c r="KX408">
        <v>0.43742370000000003</v>
      </c>
      <c r="KY408">
        <v>24.937059999999999</v>
      </c>
      <c r="KZ408" s="1">
        <v>3.341756E-3</v>
      </c>
      <c r="LA408" s="1">
        <v>1.6908049999999999</v>
      </c>
      <c r="LB408">
        <v>0.44096940000000001</v>
      </c>
      <c r="LC408">
        <v>24.483339999999998</v>
      </c>
      <c r="LD408" s="1">
        <v>2.9492580000000002E-3</v>
      </c>
      <c r="LE408" s="1">
        <v>1.4848859999999999</v>
      </c>
      <c r="LF408">
        <v>0.4446039</v>
      </c>
      <c r="LG408">
        <v>23.79185</v>
      </c>
      <c r="LH408" s="1">
        <v>2.5931499999999998E-3</v>
      </c>
      <c r="LI408" s="1">
        <v>1.2989040000000001</v>
      </c>
      <c r="LJ408">
        <v>0.44852229999999998</v>
      </c>
      <c r="LK408">
        <v>23.008299999999998</v>
      </c>
      <c r="LL408" s="1">
        <v>2.2723589999999998E-3</v>
      </c>
      <c r="LM408" s="1">
        <v>1.1317969999999999</v>
      </c>
      <c r="LN408">
        <v>0.45262750000000002</v>
      </c>
      <c r="LO408">
        <v>22.61131</v>
      </c>
      <c r="LP408" s="1">
        <v>1.9942739999999999E-3</v>
      </c>
      <c r="LQ408" s="1">
        <v>0.98702000000000001</v>
      </c>
      <c r="LR408">
        <v>0.4560961</v>
      </c>
      <c r="LS408">
        <v>23.433039999999998</v>
      </c>
      <c r="LT408" s="1">
        <v>1.7562980000000001E-3</v>
      </c>
      <c r="LU408" s="1">
        <v>0.8651025</v>
      </c>
      <c r="LV408">
        <v>0.45961160000000001</v>
      </c>
      <c r="LW408">
        <v>24.545390000000001</v>
      </c>
      <c r="LX408" s="1">
        <v>1.550844E-3</v>
      </c>
      <c r="LY408" s="1">
        <v>0.76036769999999998</v>
      </c>
      <c r="LZ408">
        <v>0.46376719999999999</v>
      </c>
      <c r="MA408">
        <v>25.757010000000001</v>
      </c>
      <c r="MB408" s="1">
        <v>1.371574E-3</v>
      </c>
      <c r="MC408" s="1">
        <v>0.66879960000000005</v>
      </c>
      <c r="MD408">
        <v>0.46763339999999998</v>
      </c>
      <c r="ME408">
        <v>26.449210000000001</v>
      </c>
      <c r="MF408" s="1">
        <v>1.2075530000000001E-3</v>
      </c>
      <c r="MG408" s="1">
        <v>0.58587520000000004</v>
      </c>
      <c r="MH408">
        <v>0.47244809999999998</v>
      </c>
      <c r="MI408">
        <v>26.383500000000002</v>
      </c>
      <c r="MJ408" s="1">
        <v>1.058081E-3</v>
      </c>
      <c r="MK408" s="1">
        <v>0.51043740000000004</v>
      </c>
      <c r="ML408">
        <v>0.47654210000000002</v>
      </c>
      <c r="MM408">
        <v>25.489719999999998</v>
      </c>
      <c r="MN408" s="1">
        <v>9.2277139999999999E-4</v>
      </c>
      <c r="MO408" s="1">
        <v>0.44306820000000002</v>
      </c>
      <c r="MP408">
        <v>0.48075580000000001</v>
      </c>
      <c r="MQ408">
        <v>24.838370000000001</v>
      </c>
      <c r="MR408" s="1">
        <v>8.0439680000000003E-4</v>
      </c>
      <c r="MS408" s="1">
        <v>0.3841968</v>
      </c>
      <c r="MT408">
        <v>0.48550450000000001</v>
      </c>
      <c r="MU408">
        <v>24.55856</v>
      </c>
      <c r="MV408" s="1">
        <v>7.0500870000000005E-4</v>
      </c>
      <c r="MW408" s="1">
        <v>0.33444639999999998</v>
      </c>
      <c r="MX408">
        <v>0.49034070000000002</v>
      </c>
      <c r="MY408">
        <v>25.178850000000001</v>
      </c>
      <c r="MZ408" s="1">
        <v>6.2423429999999998E-4</v>
      </c>
      <c r="NA408" s="1">
        <v>0.29402859999999997</v>
      </c>
      <c r="NB408">
        <v>0.49543409999999999</v>
      </c>
      <c r="NC408">
        <v>26.267749999999999</v>
      </c>
      <c r="ND408" s="1">
        <v>5.6004049999999999E-4</v>
      </c>
      <c r="NE408" s="1">
        <v>0.26178610000000002</v>
      </c>
      <c r="NF408">
        <v>0.49543409999999999</v>
      </c>
      <c r="NG408">
        <v>26.267749999999999</v>
      </c>
      <c r="NH408" s="1">
        <v>5.6004049999999999E-4</v>
      </c>
      <c r="NI408" s="1">
        <v>0.26178610000000002</v>
      </c>
      <c r="NJ408">
        <v>0.49543409999999999</v>
      </c>
      <c r="NK408">
        <v>26.267749999999999</v>
      </c>
      <c r="NL408" s="1">
        <v>5.6004049999999999E-4</v>
      </c>
      <c r="NM408" s="1">
        <v>0.26178610000000002</v>
      </c>
      <c r="NN408">
        <v>0.49543409999999999</v>
      </c>
      <c r="NO408">
        <v>26.267749999999999</v>
      </c>
      <c r="NP408" s="1">
        <v>5.6004049999999999E-4</v>
      </c>
      <c r="NQ408" s="1">
        <v>0.26178610000000002</v>
      </c>
      <c r="NR408">
        <v>0.49543409999999999</v>
      </c>
      <c r="NS408">
        <v>26.267749999999999</v>
      </c>
      <c r="NT408" s="1">
        <v>5.6004049999999999E-4</v>
      </c>
      <c r="NU408" s="1">
        <v>0.26178610000000002</v>
      </c>
      <c r="NV408">
        <v>0.49543409999999999</v>
      </c>
      <c r="NW408">
        <v>26.267749999999999</v>
      </c>
      <c r="NX408" s="1">
        <v>5.6004049999999999E-4</v>
      </c>
      <c r="NY408" s="1">
        <v>0.26178610000000002</v>
      </c>
      <c r="NZ408">
        <v>0.49543409999999999</v>
      </c>
      <c r="OA408">
        <v>26.267749999999999</v>
      </c>
      <c r="OB408" s="1">
        <v>5.6004049999999999E-4</v>
      </c>
      <c r="OC408" s="1">
        <v>0.26178610000000002</v>
      </c>
      <c r="OD408">
        <v>0.49543409999999999</v>
      </c>
      <c r="OE408">
        <v>26.267749999999999</v>
      </c>
      <c r="OF408" s="1">
        <v>5.6004049999999999E-4</v>
      </c>
      <c r="OG408" s="1">
        <v>0.26178610000000002</v>
      </c>
      <c r="OH408">
        <v>0.49543409999999999</v>
      </c>
      <c r="OI408">
        <v>26.267749999999999</v>
      </c>
      <c r="OJ408" s="1">
        <v>5.6004049999999999E-4</v>
      </c>
      <c r="OK408" s="1">
        <v>0.26178610000000002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0.6101472</v>
      </c>
      <c r="G409">
        <v>20.468160000000001</v>
      </c>
      <c r="H409">
        <v>0</v>
      </c>
      <c r="I409">
        <v>0</v>
      </c>
      <c r="J409">
        <v>0.61203649999999998</v>
      </c>
      <c r="K409">
        <v>21.172440000000002</v>
      </c>
      <c r="L409">
        <v>0</v>
      </c>
      <c r="M409">
        <v>0</v>
      </c>
      <c r="N409">
        <v>0.61392709999999995</v>
      </c>
      <c r="O409">
        <v>22.00712</v>
      </c>
      <c r="P409">
        <v>0</v>
      </c>
      <c r="Q409">
        <v>0</v>
      </c>
      <c r="R409">
        <v>0.61590400000000001</v>
      </c>
      <c r="S409">
        <v>22.92118</v>
      </c>
      <c r="T409">
        <v>0</v>
      </c>
      <c r="U409">
        <v>0</v>
      </c>
      <c r="V409">
        <v>0.61807520000000005</v>
      </c>
      <c r="W409">
        <v>23.75639</v>
      </c>
      <c r="X409">
        <v>0</v>
      </c>
      <c r="Y409">
        <v>0</v>
      </c>
      <c r="Z409">
        <v>0.6204866</v>
      </c>
      <c r="AA409">
        <v>23.808330000000002</v>
      </c>
      <c r="AB409">
        <v>0</v>
      </c>
      <c r="AC409">
        <v>0</v>
      </c>
      <c r="AD409">
        <v>0.62283239999999995</v>
      </c>
      <c r="AE409">
        <v>23.115100000000002</v>
      </c>
      <c r="AF409">
        <v>0</v>
      </c>
      <c r="AG409">
        <v>0</v>
      </c>
      <c r="AH409">
        <v>0.6252955</v>
      </c>
      <c r="AI409">
        <v>22.317540000000001</v>
      </c>
      <c r="AJ409">
        <v>0</v>
      </c>
      <c r="AK409">
        <v>0</v>
      </c>
      <c r="AL409">
        <v>0.62788239999999995</v>
      </c>
      <c r="AM409">
        <v>21.647310000000001</v>
      </c>
      <c r="AN409">
        <v>0</v>
      </c>
      <c r="AO409">
        <v>0</v>
      </c>
      <c r="AP409">
        <v>0.63068990000000003</v>
      </c>
      <c r="AQ409">
        <v>22.022079999999999</v>
      </c>
      <c r="AR409">
        <v>0</v>
      </c>
      <c r="AS409">
        <v>0</v>
      </c>
      <c r="AT409">
        <v>0.63348070000000001</v>
      </c>
      <c r="AU409">
        <v>22.865670000000001</v>
      </c>
      <c r="AV409">
        <v>0</v>
      </c>
      <c r="AW409">
        <v>0</v>
      </c>
      <c r="AX409">
        <v>0.63653700000000002</v>
      </c>
      <c r="AY409">
        <v>23.79345</v>
      </c>
      <c r="AZ409">
        <v>0</v>
      </c>
      <c r="BA409">
        <v>0</v>
      </c>
      <c r="BB409">
        <v>0.63977249999999997</v>
      </c>
      <c r="BC409">
        <v>24.540130000000001</v>
      </c>
      <c r="BD409">
        <v>0</v>
      </c>
      <c r="BE409">
        <v>0</v>
      </c>
      <c r="BF409">
        <v>0.64318520000000001</v>
      </c>
      <c r="BG409">
        <v>24.378319999999999</v>
      </c>
      <c r="BH409">
        <v>0</v>
      </c>
      <c r="BI409">
        <v>0</v>
      </c>
      <c r="BJ409">
        <v>0.64681270000000002</v>
      </c>
      <c r="BK409">
        <v>23.607600000000001</v>
      </c>
      <c r="BL409">
        <v>0</v>
      </c>
      <c r="BM409">
        <v>0</v>
      </c>
      <c r="BN409">
        <v>0.65059180000000005</v>
      </c>
      <c r="BO409">
        <v>22.664300000000001</v>
      </c>
      <c r="BP409">
        <v>0</v>
      </c>
      <c r="BQ409">
        <v>0</v>
      </c>
      <c r="BR409">
        <v>0.65480249999999995</v>
      </c>
      <c r="BS409">
        <v>21.872199999999999</v>
      </c>
      <c r="BT409">
        <v>0</v>
      </c>
      <c r="BU409">
        <v>0</v>
      </c>
      <c r="BV409">
        <v>0.65923160000000003</v>
      </c>
      <c r="BW409">
        <v>21.474260000000001</v>
      </c>
      <c r="BX409">
        <v>0</v>
      </c>
      <c r="BY409">
        <v>0</v>
      </c>
      <c r="BZ409">
        <v>0.66368700000000003</v>
      </c>
      <c r="CA409">
        <v>21.885929999999998</v>
      </c>
      <c r="CB409">
        <v>0</v>
      </c>
      <c r="CC409">
        <v>0</v>
      </c>
      <c r="CD409">
        <v>0.6684504</v>
      </c>
      <c r="CE409">
        <v>22.296299999999999</v>
      </c>
      <c r="CF409">
        <v>0</v>
      </c>
      <c r="CG409">
        <v>6.7922309999999997E-37</v>
      </c>
      <c r="CH409">
        <v>0.6733114</v>
      </c>
      <c r="CI409">
        <v>22.613299999999999</v>
      </c>
      <c r="CJ409">
        <v>1.300707E-30</v>
      </c>
      <c r="CK409">
        <v>3.2868450000000002E-28</v>
      </c>
      <c r="CL409">
        <v>0.678342</v>
      </c>
      <c r="CM409">
        <v>22.357690000000002</v>
      </c>
      <c r="CN409" s="1">
        <v>2.3311940000000001E-24</v>
      </c>
      <c r="CO409" s="1">
        <v>5.6005170000000002E-22</v>
      </c>
      <c r="CP409">
        <v>0.68355030000000006</v>
      </c>
      <c r="CQ409">
        <v>21.814060000000001</v>
      </c>
      <c r="CR409" s="1">
        <v>2.9622990000000001E-18</v>
      </c>
      <c r="CS409" s="1">
        <v>7.9319599999999998E-16</v>
      </c>
      <c r="CT409">
        <v>0.68905400000000006</v>
      </c>
      <c r="CU409">
        <v>21.058879999999998</v>
      </c>
      <c r="CV409" s="1">
        <v>4.4124540000000002E-14</v>
      </c>
      <c r="CW409" s="1">
        <v>1.254934E-11</v>
      </c>
      <c r="CX409">
        <v>0.69470549999999998</v>
      </c>
      <c r="CY409">
        <v>20.272480000000002</v>
      </c>
      <c r="CZ409" s="1">
        <v>7.1440779999999999E-11</v>
      </c>
      <c r="DA409" s="1">
        <v>2.103546E-8</v>
      </c>
      <c r="DB409">
        <v>0.700631</v>
      </c>
      <c r="DC409">
        <v>19.85558</v>
      </c>
      <c r="DD409" s="1">
        <v>2.6828450000000002E-8</v>
      </c>
      <c r="DE409" s="1">
        <v>8.1227109999999994E-6</v>
      </c>
      <c r="DF409">
        <v>0.70691539999999997</v>
      </c>
      <c r="DG409">
        <v>20.082750000000001</v>
      </c>
      <c r="DH409" s="1">
        <v>3.422881E-6</v>
      </c>
      <c r="DI409" s="1">
        <v>1.058158E-3</v>
      </c>
      <c r="DJ409">
        <v>0.71354649999999997</v>
      </c>
      <c r="DK409">
        <v>20.552759999999999</v>
      </c>
      <c r="DL409" s="1">
        <v>1.8386070000000001E-4</v>
      </c>
      <c r="DM409" s="1">
        <v>5.7868030000000001E-2</v>
      </c>
      <c r="DN409">
        <v>0.71816460000000004</v>
      </c>
      <c r="DO409">
        <v>21.206479999999999</v>
      </c>
      <c r="DP409" s="1">
        <v>4.8077900000000002E-3</v>
      </c>
      <c r="DQ409" s="1">
        <v>1.5372380000000001</v>
      </c>
      <c r="DR409">
        <v>0.71628899999999995</v>
      </c>
      <c r="DS409">
        <v>21.208600000000001</v>
      </c>
      <c r="DT409" s="1">
        <v>6.7869869999999999E-2</v>
      </c>
      <c r="DU409" s="1">
        <v>22.125699999999998</v>
      </c>
      <c r="DV409">
        <v>0.71416780000000002</v>
      </c>
      <c r="DW409">
        <v>20.772480000000002</v>
      </c>
      <c r="DX409" s="1">
        <v>0.56250659999999997</v>
      </c>
      <c r="DY409">
        <v>186.5095</v>
      </c>
      <c r="DZ409">
        <v>0.71196820000000005</v>
      </c>
      <c r="EA409">
        <v>20.165749999999999</v>
      </c>
      <c r="EB409" s="1">
        <v>2.9209589999999999</v>
      </c>
      <c r="EC409">
        <v>984.32159999999999</v>
      </c>
      <c r="ED409">
        <v>0.70952800000000005</v>
      </c>
      <c r="EE409">
        <v>19.593050000000002</v>
      </c>
      <c r="EF409" s="1">
        <v>10.05453</v>
      </c>
      <c r="EG409">
        <v>3438.2640000000001</v>
      </c>
      <c r="EH409">
        <v>0.7073469</v>
      </c>
      <c r="EI409">
        <v>19.813359999999999</v>
      </c>
      <c r="EJ409">
        <v>24.114529999999998</v>
      </c>
      <c r="EK409">
        <v>8355.9240000000009</v>
      </c>
      <c r="EL409">
        <v>0.70493879999999998</v>
      </c>
      <c r="EM409">
        <v>20.338380000000001</v>
      </c>
      <c r="EN409">
        <v>42.025449999999999</v>
      </c>
      <c r="EO409">
        <v>14729.26</v>
      </c>
      <c r="EP409">
        <v>0.70215269999999996</v>
      </c>
      <c r="EQ409">
        <v>20.908909999999999</v>
      </c>
      <c r="ER409">
        <v>55.299289999999999</v>
      </c>
      <c r="ES409">
        <v>19590.8</v>
      </c>
      <c r="ET409">
        <v>0.69932660000000002</v>
      </c>
      <c r="EU409">
        <v>21.636369999999999</v>
      </c>
      <c r="EV409">
        <v>56.883000000000003</v>
      </c>
      <c r="EW409">
        <v>20345.88</v>
      </c>
      <c r="EX409">
        <v>0.69668839999999999</v>
      </c>
      <c r="EY409">
        <v>21.788419999999999</v>
      </c>
      <c r="EZ409">
        <v>47.024039999999999</v>
      </c>
      <c r="FA409">
        <v>16968.650000000001</v>
      </c>
      <c r="FB409">
        <v>0.69416109999999998</v>
      </c>
      <c r="FC409">
        <v>21.200340000000001</v>
      </c>
      <c r="FD409">
        <v>32.24776</v>
      </c>
      <c r="FE409">
        <v>11720.76</v>
      </c>
      <c r="FF409">
        <v>0.69144349999999999</v>
      </c>
      <c r="FG409">
        <v>20.377369999999999</v>
      </c>
      <c r="FH409">
        <v>18.815329999999999</v>
      </c>
      <c r="FI409">
        <v>6883.0230000000001</v>
      </c>
      <c r="FJ409">
        <v>0.68857500000000005</v>
      </c>
      <c r="FK409">
        <v>19.634170000000001</v>
      </c>
      <c r="FL409">
        <v>9.5702449999999999</v>
      </c>
      <c r="FM409">
        <v>3520.7469999999998</v>
      </c>
      <c r="FN409">
        <v>0.68570039999999999</v>
      </c>
      <c r="FO409">
        <v>19.980709999999998</v>
      </c>
      <c r="FP409">
        <v>4.350848</v>
      </c>
      <c r="FQ409">
        <v>1608.201</v>
      </c>
      <c r="FR409">
        <v>0.68251649999999997</v>
      </c>
      <c r="FS409">
        <v>20.93844</v>
      </c>
      <c r="FT409">
        <v>1.809544</v>
      </c>
      <c r="FU409">
        <v>671.76350000000002</v>
      </c>
      <c r="FV409">
        <v>0.67887310000000001</v>
      </c>
      <c r="FW409">
        <v>22.156079999999999</v>
      </c>
      <c r="FX409">
        <v>0.71084480000000005</v>
      </c>
      <c r="FY409">
        <v>264.62189999999998</v>
      </c>
      <c r="FZ409">
        <v>0.67560200000000004</v>
      </c>
      <c r="GA409">
        <v>23.138490000000001</v>
      </c>
      <c r="GB409">
        <v>0.28047339999999998</v>
      </c>
      <c r="GC409">
        <v>104.25239999999999</v>
      </c>
      <c r="GD409">
        <v>0.67244340000000002</v>
      </c>
      <c r="GE409">
        <v>23.132429999999999</v>
      </c>
      <c r="GF409">
        <v>0.1263135</v>
      </c>
      <c r="GG409">
        <v>46.50264</v>
      </c>
      <c r="GH409">
        <v>0.66878199999999999</v>
      </c>
      <c r="GI409">
        <v>22.261330000000001</v>
      </c>
      <c r="GJ409">
        <v>7.5122739999999993E-2</v>
      </c>
      <c r="GK409">
        <v>27.280909999999999</v>
      </c>
      <c r="GL409">
        <v>0.66462120000000002</v>
      </c>
      <c r="GM409">
        <v>21.256979999999999</v>
      </c>
      <c r="GN409">
        <v>5.870591E-2</v>
      </c>
      <c r="GO409">
        <v>21.128430000000002</v>
      </c>
      <c r="GP409">
        <v>0.6605723</v>
      </c>
      <c r="GQ409">
        <v>20.581689999999998</v>
      </c>
      <c r="GR409">
        <v>5.2698750000000003E-2</v>
      </c>
      <c r="GS409">
        <v>18.923169999999999</v>
      </c>
      <c r="GT409">
        <v>0.65705959999999997</v>
      </c>
      <c r="GU409">
        <v>20.96405</v>
      </c>
      <c r="GV409">
        <v>4.866504E-2</v>
      </c>
      <c r="GW409">
        <v>17.464659999999999</v>
      </c>
      <c r="GX409">
        <v>0.65337480000000003</v>
      </c>
      <c r="GY409">
        <v>21.886970000000002</v>
      </c>
      <c r="GZ409" s="1">
        <v>4.4868730000000003E-2</v>
      </c>
      <c r="HA409">
        <v>16.105340000000002</v>
      </c>
      <c r="HB409">
        <v>0.65023200000000003</v>
      </c>
      <c r="HC409">
        <v>23.001999999999999</v>
      </c>
      <c r="HD409" s="1">
        <v>4.1115529999999997E-2</v>
      </c>
      <c r="HE409">
        <v>14.7486</v>
      </c>
      <c r="HF409">
        <v>0.64819349999999998</v>
      </c>
      <c r="HG409">
        <v>23.60294</v>
      </c>
      <c r="HH409" s="1">
        <v>3.7410220000000001E-2</v>
      </c>
      <c r="HI409">
        <v>13.412570000000001</v>
      </c>
      <c r="HJ409">
        <v>0.64584799999999998</v>
      </c>
      <c r="HK409">
        <v>23.26174</v>
      </c>
      <c r="HL409" s="1">
        <v>3.3946150000000001E-2</v>
      </c>
      <c r="HM409">
        <v>12.18125</v>
      </c>
      <c r="HN409">
        <v>0.64372370000000001</v>
      </c>
      <c r="HO409">
        <v>22.19387</v>
      </c>
      <c r="HP409" s="1">
        <v>3.0843619999999999E-2</v>
      </c>
      <c r="HQ409">
        <v>11.07278</v>
      </c>
      <c r="HR409">
        <v>0.64126989999999995</v>
      </c>
      <c r="HS409">
        <v>21.1799</v>
      </c>
      <c r="HT409" s="1">
        <v>2.8001680000000001E-2</v>
      </c>
      <c r="HU409">
        <v>10.063040000000001</v>
      </c>
      <c r="HV409">
        <v>0.63862850000000004</v>
      </c>
      <c r="HW409">
        <v>20.43984</v>
      </c>
      <c r="HX409" s="1">
        <v>2.52088E-2</v>
      </c>
      <c r="HY409">
        <v>9.0703270000000007</v>
      </c>
      <c r="HZ409">
        <v>0.6369631</v>
      </c>
      <c r="IA409">
        <v>20.89593</v>
      </c>
      <c r="IB409" s="1">
        <v>2.2790629999999999E-2</v>
      </c>
      <c r="IC409" s="1">
        <v>8.2003249999999994</v>
      </c>
      <c r="ID409">
        <v>0.63626039999999995</v>
      </c>
      <c r="IE409">
        <v>21.01127</v>
      </c>
      <c r="IF409" s="1">
        <v>2.0472009999999999E-2</v>
      </c>
      <c r="IG409" s="1">
        <v>7.3551149999999996</v>
      </c>
      <c r="IH409">
        <v>0.6359091</v>
      </c>
      <c r="II409">
        <v>21.743279999999999</v>
      </c>
      <c r="IJ409" s="1">
        <v>1.8484279999999999E-2</v>
      </c>
      <c r="IK409" s="1">
        <v>6.6279899999999996</v>
      </c>
      <c r="IL409">
        <v>0.63630220000000004</v>
      </c>
      <c r="IM409">
        <v>22.164950000000001</v>
      </c>
      <c r="IN409" s="1">
        <v>1.6684750000000002E-2</v>
      </c>
      <c r="IO409" s="1">
        <v>5.9698859999999998</v>
      </c>
      <c r="IP409">
        <v>0.63658000000000003</v>
      </c>
      <c r="IQ409">
        <v>21.894739999999999</v>
      </c>
      <c r="IR409" s="1">
        <v>1.5113079999999999E-2</v>
      </c>
      <c r="IS409" s="1">
        <v>5.394037</v>
      </c>
      <c r="IT409">
        <v>0.63672680000000004</v>
      </c>
      <c r="IU409">
        <v>21.060310000000001</v>
      </c>
      <c r="IV409" s="1">
        <v>1.3738210000000001E-2</v>
      </c>
      <c r="IW409" s="1">
        <v>4.8931959999999997</v>
      </c>
      <c r="IX409">
        <v>0.63664880000000001</v>
      </c>
      <c r="IY409">
        <v>20.186389999999999</v>
      </c>
      <c r="IZ409" s="1">
        <v>1.247465E-2</v>
      </c>
      <c r="JA409" s="1">
        <v>4.4372499999999997</v>
      </c>
      <c r="JB409">
        <v>0.6370053</v>
      </c>
      <c r="JC409">
        <v>19.83342</v>
      </c>
      <c r="JD409" s="1">
        <v>1.133661E-2</v>
      </c>
      <c r="JE409" s="1">
        <v>4.0253199999999998</v>
      </c>
      <c r="JF409">
        <v>0.63686779999999998</v>
      </c>
      <c r="JG409">
        <v>20.823879999999999</v>
      </c>
      <c r="JH409" s="1">
        <v>1.029449E-2</v>
      </c>
      <c r="JI409" s="1">
        <v>3.65279</v>
      </c>
      <c r="JJ409">
        <v>0.63698290000000002</v>
      </c>
      <c r="JK409">
        <v>22.082560000000001</v>
      </c>
      <c r="JL409" s="1">
        <v>9.2917390000000002E-3</v>
      </c>
      <c r="JM409" s="1">
        <v>3.2953790000000001</v>
      </c>
      <c r="JN409">
        <v>0.63706090000000004</v>
      </c>
      <c r="JO409">
        <v>23.238949999999999</v>
      </c>
      <c r="JP409" s="1">
        <v>8.3681529999999997E-3</v>
      </c>
      <c r="JQ409" s="1">
        <v>2.96468</v>
      </c>
      <c r="JR409">
        <v>0.63807119999999995</v>
      </c>
      <c r="JS409">
        <v>24.167560000000002</v>
      </c>
      <c r="JT409" s="1">
        <v>7.5978490000000003E-3</v>
      </c>
      <c r="JU409" s="1">
        <v>2.6851989999999999</v>
      </c>
      <c r="JV409">
        <v>0.63825399999999999</v>
      </c>
      <c r="JW409">
        <v>24.17427</v>
      </c>
      <c r="JX409" s="1">
        <v>6.9057459999999999E-3</v>
      </c>
      <c r="JY409" s="1">
        <v>2.4386619999999999</v>
      </c>
      <c r="JZ409">
        <v>0.63878349999999995</v>
      </c>
      <c r="KA409">
        <v>23.448650000000001</v>
      </c>
      <c r="KB409" s="1">
        <v>6.2843040000000001E-3</v>
      </c>
      <c r="KC409" s="1">
        <v>2.2172969999999999</v>
      </c>
      <c r="KD409">
        <v>0.63962339999999995</v>
      </c>
      <c r="KE409">
        <v>22.870049999999999</v>
      </c>
      <c r="KF409" s="1">
        <v>5.7116069999999996E-3</v>
      </c>
      <c r="KG409" s="1">
        <v>2.012311</v>
      </c>
      <c r="KH409">
        <v>0.64072390000000001</v>
      </c>
      <c r="KI409">
        <v>22.596260000000001</v>
      </c>
      <c r="KJ409" s="1">
        <v>5.1879769999999999E-3</v>
      </c>
      <c r="KK409" s="1">
        <v>1.8245439999999999</v>
      </c>
      <c r="KL409">
        <v>0.64227000000000001</v>
      </c>
      <c r="KM409">
        <v>23.326619999999998</v>
      </c>
      <c r="KN409" s="1">
        <v>4.7118330000000003E-3</v>
      </c>
      <c r="KO409" s="1">
        <v>1.654747</v>
      </c>
      <c r="KP409">
        <v>0.64323059999999999</v>
      </c>
      <c r="KQ409">
        <v>24.18638</v>
      </c>
      <c r="KR409" s="1">
        <v>4.2548100000000004E-3</v>
      </c>
      <c r="KS409" s="1">
        <v>1.4923839999999999</v>
      </c>
      <c r="KT409">
        <v>0.64414769999999999</v>
      </c>
      <c r="KU409">
        <v>24.672529999999998</v>
      </c>
      <c r="KV409" s="1">
        <v>3.8207459999999999E-3</v>
      </c>
      <c r="KW409" s="1">
        <v>1.338965</v>
      </c>
      <c r="KX409">
        <v>0.64547710000000003</v>
      </c>
      <c r="KY409">
        <v>24.877140000000001</v>
      </c>
      <c r="KZ409" s="1">
        <v>3.4033980000000002E-3</v>
      </c>
      <c r="LA409" s="1">
        <v>1.1910769999999999</v>
      </c>
      <c r="LB409">
        <v>0.64671120000000004</v>
      </c>
      <c r="LC409">
        <v>24.451370000000001</v>
      </c>
      <c r="LD409" s="1">
        <v>3.0062819999999999E-3</v>
      </c>
      <c r="LE409" s="1">
        <v>1.051045</v>
      </c>
      <c r="LF409">
        <v>0.64791270000000001</v>
      </c>
      <c r="LG409">
        <v>23.76887</v>
      </c>
      <c r="LH409" s="1">
        <v>2.6444849999999998E-3</v>
      </c>
      <c r="LI409" s="1">
        <v>0.92357250000000002</v>
      </c>
      <c r="LJ409">
        <v>0.64937809999999996</v>
      </c>
      <c r="LK409">
        <v>22.982309999999998</v>
      </c>
      <c r="LL409" s="1">
        <v>2.317791E-3</v>
      </c>
      <c r="LM409" s="1">
        <v>0.80824240000000003</v>
      </c>
      <c r="LN409">
        <v>0.65107899999999996</v>
      </c>
      <c r="LO409">
        <v>22.538720000000001</v>
      </c>
      <c r="LP409" s="1">
        <v>2.0331799999999999E-3</v>
      </c>
      <c r="LQ409" s="1">
        <v>0.70736670000000001</v>
      </c>
      <c r="LR409">
        <v>0.65169429999999995</v>
      </c>
      <c r="LS409">
        <v>23.32179</v>
      </c>
      <c r="LT409" s="1">
        <v>1.78933E-3</v>
      </c>
      <c r="LU409" s="1">
        <v>0.62213470000000004</v>
      </c>
      <c r="LV409">
        <v>0.65253190000000005</v>
      </c>
      <c r="LW409">
        <v>24.432369999999999</v>
      </c>
      <c r="LX409" s="1">
        <v>1.5796499999999999E-3</v>
      </c>
      <c r="LY409" s="1">
        <v>0.54875269999999998</v>
      </c>
      <c r="LZ409">
        <v>0.65341349999999998</v>
      </c>
      <c r="MA409">
        <v>25.661840000000002</v>
      </c>
      <c r="MB409" s="1">
        <v>1.3960839999999999E-3</v>
      </c>
      <c r="MC409" s="1">
        <v>0.48442570000000001</v>
      </c>
      <c r="MD409">
        <v>0.65471570000000001</v>
      </c>
      <c r="ME409">
        <v>26.39066</v>
      </c>
      <c r="MF409" s="1">
        <v>1.229925E-3</v>
      </c>
      <c r="MG409" s="1">
        <v>0.4261684</v>
      </c>
      <c r="MH409">
        <v>0.65550090000000005</v>
      </c>
      <c r="MI409">
        <v>26.389790000000001</v>
      </c>
      <c r="MJ409" s="1">
        <v>1.0787419999999999E-3</v>
      </c>
      <c r="MK409" s="1">
        <v>0.37355890000000003</v>
      </c>
      <c r="ML409">
        <v>0.65571599999999997</v>
      </c>
      <c r="MM409">
        <v>25.494859999999999</v>
      </c>
      <c r="MN409" s="1">
        <v>9.4104590000000004E-4</v>
      </c>
      <c r="MO409" s="1">
        <v>0.32572810000000002</v>
      </c>
      <c r="MP409">
        <v>0.65616269999999999</v>
      </c>
      <c r="MQ409">
        <v>24.80977</v>
      </c>
      <c r="MR409" s="1">
        <v>8.201479E-4</v>
      </c>
      <c r="MS409" s="1">
        <v>0.28355960000000002</v>
      </c>
      <c r="MT409">
        <v>0.65735049999999995</v>
      </c>
      <c r="MU409">
        <v>24.495950000000001</v>
      </c>
      <c r="MV409" s="1">
        <v>7.1824200000000001E-4</v>
      </c>
      <c r="MW409" s="1">
        <v>0.24773619999999999</v>
      </c>
      <c r="MX409">
        <v>0.65853229999999996</v>
      </c>
      <c r="MY409">
        <v>25.067679999999999</v>
      </c>
      <c r="MZ409" s="1">
        <v>6.3497529999999996E-4</v>
      </c>
      <c r="NA409" s="1">
        <v>0.2184391</v>
      </c>
      <c r="NB409">
        <v>0.65989109999999995</v>
      </c>
      <c r="NC409">
        <v>26.166460000000001</v>
      </c>
      <c r="ND409" s="1">
        <v>5.6869009999999998E-4</v>
      </c>
      <c r="NE409" s="1">
        <v>0.19502410000000001</v>
      </c>
      <c r="NF409">
        <v>0.65989109999999995</v>
      </c>
      <c r="NG409">
        <v>26.166460000000001</v>
      </c>
      <c r="NH409" s="1">
        <v>5.6869009999999998E-4</v>
      </c>
      <c r="NI409" s="1">
        <v>0.19502410000000001</v>
      </c>
      <c r="NJ409">
        <v>0.65989109999999995</v>
      </c>
      <c r="NK409">
        <v>26.166460000000001</v>
      </c>
      <c r="NL409" s="1">
        <v>5.6869009999999998E-4</v>
      </c>
      <c r="NM409" s="1">
        <v>0.19502410000000001</v>
      </c>
      <c r="NN409">
        <v>0.65989109999999995</v>
      </c>
      <c r="NO409">
        <v>26.166460000000001</v>
      </c>
      <c r="NP409" s="1">
        <v>5.6869009999999998E-4</v>
      </c>
      <c r="NQ409" s="1">
        <v>0.19502410000000001</v>
      </c>
      <c r="NR409">
        <v>0.65989109999999995</v>
      </c>
      <c r="NS409">
        <v>26.166460000000001</v>
      </c>
      <c r="NT409" s="1">
        <v>5.6869009999999998E-4</v>
      </c>
      <c r="NU409" s="1">
        <v>0.19502410000000001</v>
      </c>
      <c r="NV409">
        <v>0.65989109999999995</v>
      </c>
      <c r="NW409">
        <v>26.166460000000001</v>
      </c>
      <c r="NX409" s="1">
        <v>5.6869009999999998E-4</v>
      </c>
      <c r="NY409" s="1">
        <v>0.19502410000000001</v>
      </c>
      <c r="NZ409">
        <v>0.65989109999999995</v>
      </c>
      <c r="OA409">
        <v>26.166460000000001</v>
      </c>
      <c r="OB409" s="1">
        <v>5.6869009999999998E-4</v>
      </c>
      <c r="OC409" s="1">
        <v>0.19502410000000001</v>
      </c>
      <c r="OD409">
        <v>0.65989109999999995</v>
      </c>
      <c r="OE409">
        <v>26.166460000000001</v>
      </c>
      <c r="OF409" s="1">
        <v>5.6869009999999998E-4</v>
      </c>
      <c r="OG409" s="1">
        <v>0.19502410000000001</v>
      </c>
      <c r="OH409">
        <v>0.65989109999999995</v>
      </c>
      <c r="OI409">
        <v>26.166460000000001</v>
      </c>
      <c r="OJ409" s="1">
        <v>5.6869009999999998E-4</v>
      </c>
      <c r="OK409" s="1">
        <v>0.19502410000000001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0.90821459999999998</v>
      </c>
      <c r="G410">
        <v>20.431470000000001</v>
      </c>
      <c r="H410">
        <v>0</v>
      </c>
      <c r="I410">
        <v>0</v>
      </c>
      <c r="J410">
        <v>0.90707559999999998</v>
      </c>
      <c r="K410">
        <v>21.07751</v>
      </c>
      <c r="L410">
        <v>0</v>
      </c>
      <c r="M410">
        <v>0</v>
      </c>
      <c r="N410">
        <v>0.90579600000000005</v>
      </c>
      <c r="O410">
        <v>21.906790000000001</v>
      </c>
      <c r="P410">
        <v>0</v>
      </c>
      <c r="Q410">
        <v>0</v>
      </c>
      <c r="R410">
        <v>0.90456499999999995</v>
      </c>
      <c r="S410">
        <v>22.79335</v>
      </c>
      <c r="T410">
        <v>0</v>
      </c>
      <c r="U410">
        <v>0</v>
      </c>
      <c r="V410">
        <v>0.90326209999999996</v>
      </c>
      <c r="W410">
        <v>23.65643</v>
      </c>
      <c r="X410">
        <v>0</v>
      </c>
      <c r="Y410">
        <v>0</v>
      </c>
      <c r="Z410">
        <v>0.9018545</v>
      </c>
      <c r="AA410">
        <v>23.79438</v>
      </c>
      <c r="AB410">
        <v>0</v>
      </c>
      <c r="AC410">
        <v>0</v>
      </c>
      <c r="AD410">
        <v>0.90031700000000003</v>
      </c>
      <c r="AE410">
        <v>23.132290000000001</v>
      </c>
      <c r="AF410">
        <v>0</v>
      </c>
      <c r="AG410">
        <v>0</v>
      </c>
      <c r="AH410">
        <v>0.89862379999999997</v>
      </c>
      <c r="AI410">
        <v>22.355830000000001</v>
      </c>
      <c r="AJ410">
        <v>0</v>
      </c>
      <c r="AK410">
        <v>0</v>
      </c>
      <c r="AL410">
        <v>0.89689439999999998</v>
      </c>
      <c r="AM410">
        <v>21.638470000000002</v>
      </c>
      <c r="AN410">
        <v>0</v>
      </c>
      <c r="AO410">
        <v>0</v>
      </c>
      <c r="AP410">
        <v>0.89508650000000001</v>
      </c>
      <c r="AQ410">
        <v>21.948090000000001</v>
      </c>
      <c r="AR410">
        <v>0</v>
      </c>
      <c r="AS410">
        <v>0</v>
      </c>
      <c r="AT410">
        <v>0.89316229999999996</v>
      </c>
      <c r="AU410">
        <v>22.735250000000001</v>
      </c>
      <c r="AV410">
        <v>0</v>
      </c>
      <c r="AW410">
        <v>0</v>
      </c>
      <c r="AX410">
        <v>0.89117690000000005</v>
      </c>
      <c r="AY410">
        <v>23.652049999999999</v>
      </c>
      <c r="AZ410">
        <v>0</v>
      </c>
      <c r="BA410">
        <v>0</v>
      </c>
      <c r="BB410">
        <v>0.88911200000000001</v>
      </c>
      <c r="BC410">
        <v>24.433720000000001</v>
      </c>
      <c r="BD410">
        <v>0</v>
      </c>
      <c r="BE410">
        <v>0</v>
      </c>
      <c r="BF410">
        <v>0.88705560000000006</v>
      </c>
      <c r="BG410">
        <v>24.358789999999999</v>
      </c>
      <c r="BH410">
        <v>0</v>
      </c>
      <c r="BI410">
        <v>0</v>
      </c>
      <c r="BJ410">
        <v>0.88491989999999998</v>
      </c>
      <c r="BK410">
        <v>23.62444</v>
      </c>
      <c r="BL410">
        <v>0</v>
      </c>
      <c r="BM410">
        <v>0</v>
      </c>
      <c r="BN410">
        <v>0.88268919999999995</v>
      </c>
      <c r="BO410">
        <v>22.697970000000002</v>
      </c>
      <c r="BP410">
        <v>0</v>
      </c>
      <c r="BQ410">
        <v>0</v>
      </c>
      <c r="BR410">
        <v>0.88063749999999996</v>
      </c>
      <c r="BS410">
        <v>21.88832</v>
      </c>
      <c r="BT410">
        <v>0</v>
      </c>
      <c r="BU410">
        <v>0</v>
      </c>
      <c r="BV410">
        <v>0.87891269999999999</v>
      </c>
      <c r="BW410">
        <v>21.436260000000001</v>
      </c>
      <c r="BX410">
        <v>0</v>
      </c>
      <c r="BY410">
        <v>0</v>
      </c>
      <c r="BZ410">
        <v>0.87697570000000002</v>
      </c>
      <c r="CA410">
        <v>21.786999999999999</v>
      </c>
      <c r="CB410">
        <v>0</v>
      </c>
      <c r="CC410">
        <v>0</v>
      </c>
      <c r="CD410">
        <v>0.87522</v>
      </c>
      <c r="CE410">
        <v>22.175180000000001</v>
      </c>
      <c r="CF410">
        <v>0</v>
      </c>
      <c r="CG410">
        <v>1.0658660000000001E-37</v>
      </c>
      <c r="CH410">
        <v>0.87339009999999995</v>
      </c>
      <c r="CI410">
        <v>22.530629999999999</v>
      </c>
      <c r="CJ410">
        <v>4.915071E-31</v>
      </c>
      <c r="CK410">
        <v>9.9218909999999999E-29</v>
      </c>
      <c r="CL410">
        <v>0.87149239999999994</v>
      </c>
      <c r="CM410">
        <v>22.30986</v>
      </c>
      <c r="CN410" s="1">
        <v>7.8435130000000004E-25</v>
      </c>
      <c r="CO410" s="1">
        <v>1.5099770000000001E-22</v>
      </c>
      <c r="CP410">
        <v>0.86953650000000005</v>
      </c>
      <c r="CQ410">
        <v>21.806940000000001</v>
      </c>
      <c r="CR410" s="1">
        <v>1.366018E-18</v>
      </c>
      <c r="CS410" s="1">
        <v>2.9203929999999999E-16</v>
      </c>
      <c r="CT410">
        <v>0.86752510000000005</v>
      </c>
      <c r="CU410">
        <v>21.06589</v>
      </c>
      <c r="CV410" s="1">
        <v>2.421241E-14</v>
      </c>
      <c r="CW410" s="1">
        <v>5.646536E-12</v>
      </c>
      <c r="CX410">
        <v>0.86554310000000001</v>
      </c>
      <c r="CY410">
        <v>20.276240000000001</v>
      </c>
      <c r="CZ410" s="1">
        <v>4.3557300000000001E-11</v>
      </c>
      <c r="DA410" s="1">
        <v>1.07767E-8</v>
      </c>
      <c r="DB410">
        <v>0.86354430000000004</v>
      </c>
      <c r="DC410">
        <v>19.80545</v>
      </c>
      <c r="DD410" s="1">
        <v>1.7671730000000001E-8</v>
      </c>
      <c r="DE410" s="1">
        <v>4.5943030000000001E-6</v>
      </c>
      <c r="DF410">
        <v>0.86168429999999996</v>
      </c>
      <c r="DG410">
        <v>19.973949999999999</v>
      </c>
      <c r="DH410" s="1">
        <v>2.401271E-6</v>
      </c>
      <c r="DI410" s="1">
        <v>6.5067209999999996E-4</v>
      </c>
      <c r="DJ410">
        <v>0.8600276</v>
      </c>
      <c r="DK410">
        <v>20.422630000000002</v>
      </c>
      <c r="DL410" s="1">
        <v>1.361596E-4</v>
      </c>
      <c r="DM410" s="1">
        <v>3.8322200000000001E-2</v>
      </c>
      <c r="DN410">
        <v>0.85839430000000005</v>
      </c>
      <c r="DO410">
        <v>21.08409</v>
      </c>
      <c r="DP410" s="1">
        <v>3.7331130000000001E-3</v>
      </c>
      <c r="DQ410" s="1">
        <v>1.0872379999999999</v>
      </c>
      <c r="DR410">
        <v>0.85687420000000003</v>
      </c>
      <c r="DS410">
        <v>21.142379999999999</v>
      </c>
      <c r="DT410" s="1">
        <v>5.4980019999999998E-2</v>
      </c>
      <c r="DU410" s="1">
        <v>16.541499999999999</v>
      </c>
      <c r="DV410">
        <v>0.85504720000000001</v>
      </c>
      <c r="DW410">
        <v>20.74691</v>
      </c>
      <c r="DX410" s="1">
        <v>0.47367480000000001</v>
      </c>
      <c r="DY410">
        <v>146.8235</v>
      </c>
      <c r="DZ410">
        <v>0.8530993</v>
      </c>
      <c r="EA410">
        <v>20.164770000000001</v>
      </c>
      <c r="EB410" s="1">
        <v>2.5488729999999999</v>
      </c>
      <c r="EC410">
        <v>813.27959999999996</v>
      </c>
      <c r="ED410">
        <v>0.85097579999999995</v>
      </c>
      <c r="EE410">
        <v>19.572600000000001</v>
      </c>
      <c r="EF410" s="1">
        <v>9.0680479999999992</v>
      </c>
      <c r="EG410">
        <v>2973.18</v>
      </c>
      <c r="EH410">
        <v>0.84884510000000002</v>
      </c>
      <c r="EI410">
        <v>19.715050000000002</v>
      </c>
      <c r="EJ410">
        <v>22.418240000000001</v>
      </c>
      <c r="EK410">
        <v>7544.4780000000001</v>
      </c>
      <c r="EL410">
        <v>0.84799480000000005</v>
      </c>
      <c r="EM410">
        <v>20.225580000000001</v>
      </c>
      <c r="EN410">
        <v>40.193689999999997</v>
      </c>
      <c r="EO410">
        <v>13859.19</v>
      </c>
      <c r="EP410">
        <v>0.84702710000000003</v>
      </c>
      <c r="EQ410">
        <v>20.774139999999999</v>
      </c>
      <c r="ER410">
        <v>54.29036</v>
      </c>
      <c r="ES410">
        <v>19157.64</v>
      </c>
      <c r="ET410">
        <v>0.8460995</v>
      </c>
      <c r="EU410">
        <v>21.501729999999998</v>
      </c>
      <c r="EV410">
        <v>57.179810000000003</v>
      </c>
      <c r="EW410">
        <v>20637.13</v>
      </c>
      <c r="EX410">
        <v>0.84532560000000001</v>
      </c>
      <c r="EY410">
        <v>21.73433</v>
      </c>
      <c r="EZ410">
        <v>48.393889999999999</v>
      </c>
      <c r="FA410">
        <v>17830.37</v>
      </c>
      <c r="FB410">
        <v>0.84483750000000002</v>
      </c>
      <c r="FC410">
        <v>21.191929999999999</v>
      </c>
      <c r="FD410">
        <v>33.866529999999997</v>
      </c>
      <c r="FE410">
        <v>12717.13</v>
      </c>
      <c r="FF410">
        <v>0.84418009999999999</v>
      </c>
      <c r="FG410">
        <v>20.405390000000001</v>
      </c>
      <c r="FH410">
        <v>20.133939999999999</v>
      </c>
      <c r="FI410">
        <v>7697.9040000000005</v>
      </c>
      <c r="FJ410">
        <v>0.84335579999999999</v>
      </c>
      <c r="FK410">
        <v>19.631129999999999</v>
      </c>
      <c r="FL410">
        <v>10.412739999999999</v>
      </c>
      <c r="FM410">
        <v>4048.23</v>
      </c>
      <c r="FN410">
        <v>0.84263900000000003</v>
      </c>
      <c r="FO410">
        <v>19.873640000000002</v>
      </c>
      <c r="FP410">
        <v>4.8027439999999997</v>
      </c>
      <c r="FQ410">
        <v>1895.5820000000001</v>
      </c>
      <c r="FR410">
        <v>0.84160550000000001</v>
      </c>
      <c r="FS410">
        <v>20.759209999999999</v>
      </c>
      <c r="FT410">
        <v>2.0214460000000001</v>
      </c>
      <c r="FU410">
        <v>808.89580000000001</v>
      </c>
      <c r="FV410">
        <v>0.84017560000000002</v>
      </c>
      <c r="FW410">
        <v>21.946069999999999</v>
      </c>
      <c r="FX410">
        <v>0.80005300000000001</v>
      </c>
      <c r="FY410">
        <v>323.53230000000002</v>
      </c>
      <c r="FZ410">
        <v>0.83942689999999998</v>
      </c>
      <c r="GA410">
        <v>22.963850000000001</v>
      </c>
      <c r="GB410">
        <v>0.31471900000000003</v>
      </c>
      <c r="GC410">
        <v>127.5348</v>
      </c>
      <c r="GD410">
        <v>0.838897</v>
      </c>
      <c r="GE410">
        <v>23.073540000000001</v>
      </c>
      <c r="GF410">
        <v>0.13842370000000001</v>
      </c>
      <c r="GG410">
        <v>55.20337</v>
      </c>
      <c r="GH410">
        <v>0.83781369999999999</v>
      </c>
      <c r="GI410">
        <v>22.267399999999999</v>
      </c>
      <c r="GJ410">
        <v>7.9131339999999994E-2</v>
      </c>
      <c r="GK410">
        <v>30.58379</v>
      </c>
      <c r="GL410">
        <v>0.83629620000000005</v>
      </c>
      <c r="GM410">
        <v>21.26585</v>
      </c>
      <c r="GN410">
        <v>6.0019929999999999E-2</v>
      </c>
      <c r="GO410">
        <v>22.627469999999999</v>
      </c>
      <c r="GP410">
        <v>0.8352001</v>
      </c>
      <c r="GQ410">
        <v>20.538070000000001</v>
      </c>
      <c r="GR410">
        <v>5.3312169999999999E-2</v>
      </c>
      <c r="GS410">
        <v>19.938800000000001</v>
      </c>
      <c r="GT410">
        <v>0.83498190000000005</v>
      </c>
      <c r="GU410">
        <v>20.822379999999999</v>
      </c>
      <c r="GV410">
        <v>4.9159649999999999E-2</v>
      </c>
      <c r="GW410">
        <v>18.411470000000001</v>
      </c>
      <c r="GX410">
        <v>0.83517010000000003</v>
      </c>
      <c r="GY410">
        <v>21.66949</v>
      </c>
      <c r="GZ410" s="1">
        <v>4.5348100000000002E-2</v>
      </c>
      <c r="HA410">
        <v>17.043869999999998</v>
      </c>
      <c r="HB410">
        <v>0.83639989999999997</v>
      </c>
      <c r="HC410">
        <v>22.77655</v>
      </c>
      <c r="HD410" s="1">
        <v>4.1598099999999999E-2</v>
      </c>
      <c r="HE410">
        <v>15.68524</v>
      </c>
      <c r="HF410">
        <v>0.8348795</v>
      </c>
      <c r="HG410">
        <v>23.44369</v>
      </c>
      <c r="HH410" s="1">
        <v>3.7860379999999999E-2</v>
      </c>
      <c r="HI410">
        <v>14.33455</v>
      </c>
      <c r="HJ410">
        <v>0.83112969999999997</v>
      </c>
      <c r="HK410">
        <v>23.228059999999999</v>
      </c>
      <c r="HL410" s="1">
        <v>3.4368299999999997E-2</v>
      </c>
      <c r="HM410">
        <v>13.0677</v>
      </c>
      <c r="HN410">
        <v>0.82769899999999996</v>
      </c>
      <c r="HO410">
        <v>22.204509999999999</v>
      </c>
      <c r="HP410" s="1">
        <v>3.122105E-2</v>
      </c>
      <c r="HQ410">
        <v>11.912409999999999</v>
      </c>
      <c r="HR410">
        <v>0.82389029999999996</v>
      </c>
      <c r="HS410">
        <v>21.185680000000001</v>
      </c>
      <c r="HT410" s="1">
        <v>2.8358700000000001E-2</v>
      </c>
      <c r="HU410">
        <v>10.86617</v>
      </c>
      <c r="HV410">
        <v>0.82006659999999998</v>
      </c>
      <c r="HW410">
        <v>20.36965</v>
      </c>
      <c r="HX410" s="1">
        <v>2.555E-2</v>
      </c>
      <c r="HY410" s="1">
        <v>9.8376380000000001</v>
      </c>
      <c r="HZ410">
        <v>0.8173049</v>
      </c>
      <c r="IA410">
        <v>20.71368</v>
      </c>
      <c r="IB410" s="1">
        <v>2.3104510000000002E-2</v>
      </c>
      <c r="IC410" s="1">
        <v>8.9239270000000008</v>
      </c>
      <c r="ID410">
        <v>0.81602920000000001</v>
      </c>
      <c r="IE410">
        <v>20.836950000000002</v>
      </c>
      <c r="IF410" s="1">
        <v>2.0765459999999999E-2</v>
      </c>
      <c r="IG410" s="1">
        <v>8.04026</v>
      </c>
      <c r="IH410">
        <v>0.81488760000000005</v>
      </c>
      <c r="II410">
        <v>21.514009999999999</v>
      </c>
      <c r="IJ410" s="1">
        <v>1.8738080000000001E-2</v>
      </c>
      <c r="IK410" s="1">
        <v>7.2688160000000002</v>
      </c>
      <c r="IL410">
        <v>0.81368399999999996</v>
      </c>
      <c r="IM410">
        <v>22.008679999999998</v>
      </c>
      <c r="IN410" s="1">
        <v>1.69109E-2</v>
      </c>
      <c r="IO410" s="1">
        <v>6.5777770000000002</v>
      </c>
      <c r="IP410">
        <v>0.81316739999999998</v>
      </c>
      <c r="IQ410">
        <v>21.842949999999998</v>
      </c>
      <c r="IR410" s="1">
        <v>1.5305610000000001E-2</v>
      </c>
      <c r="IS410" s="1">
        <v>5.9610240000000001</v>
      </c>
      <c r="IT410">
        <v>0.81293150000000003</v>
      </c>
      <c r="IU410">
        <v>21.069420000000001</v>
      </c>
      <c r="IV410" s="1">
        <v>1.3913210000000001E-2</v>
      </c>
      <c r="IW410" s="1">
        <v>5.4287419999999997</v>
      </c>
      <c r="IX410">
        <v>0.81238469999999996</v>
      </c>
      <c r="IY410">
        <v>20.193000000000001</v>
      </c>
      <c r="IZ410" s="1">
        <v>1.2634859999999999E-2</v>
      </c>
      <c r="JA410" s="1">
        <v>4.9416880000000001</v>
      </c>
      <c r="JB410">
        <v>0.81214229999999998</v>
      </c>
      <c r="JC410">
        <v>19.73639</v>
      </c>
      <c r="JD410" s="1">
        <v>1.148091E-2</v>
      </c>
      <c r="JE410" s="1">
        <v>4.4994430000000003</v>
      </c>
      <c r="JF410">
        <v>0.81131520000000001</v>
      </c>
      <c r="JG410">
        <v>20.585170000000002</v>
      </c>
      <c r="JH410" s="1">
        <v>1.042713E-2</v>
      </c>
      <c r="JI410" s="1">
        <v>4.0987660000000004</v>
      </c>
      <c r="JJ410">
        <v>0.81067250000000002</v>
      </c>
      <c r="JK410">
        <v>21.845040000000001</v>
      </c>
      <c r="JL410" s="1">
        <v>9.4221970000000002E-3</v>
      </c>
      <c r="JM410" s="1">
        <v>3.717994</v>
      </c>
      <c r="JN410">
        <v>0.81014529999999996</v>
      </c>
      <c r="JO410">
        <v>23.012550000000001</v>
      </c>
      <c r="JP410" s="1">
        <v>8.4816909999999995E-3</v>
      </c>
      <c r="JQ410" s="1">
        <v>3.3562789999999998</v>
      </c>
      <c r="JR410">
        <v>0.81102779999999997</v>
      </c>
      <c r="JS410">
        <v>23.98368</v>
      </c>
      <c r="JT410" s="1">
        <v>7.696311E-3</v>
      </c>
      <c r="JU410" s="1">
        <v>3.0475110000000001</v>
      </c>
      <c r="JV410">
        <v>0.81076700000000002</v>
      </c>
      <c r="JW410">
        <v>24.103529999999999</v>
      </c>
      <c r="JX410" s="1">
        <v>6.9934740000000004E-3</v>
      </c>
      <c r="JY410" s="1">
        <v>2.7769370000000002</v>
      </c>
      <c r="JZ410">
        <v>0.81070929999999997</v>
      </c>
      <c r="KA410">
        <v>23.419440000000002</v>
      </c>
      <c r="KB410" s="1">
        <v>6.3649359999999999E-3</v>
      </c>
      <c r="KC410" s="1">
        <v>2.5350130000000002</v>
      </c>
      <c r="KD410">
        <v>0.81136299999999995</v>
      </c>
      <c r="KE410">
        <v>22.805579999999999</v>
      </c>
      <c r="KF410" s="1">
        <v>5.7859950000000004E-3</v>
      </c>
      <c r="KG410" s="1">
        <v>2.3103929999999999</v>
      </c>
      <c r="KH410">
        <v>0.81215720000000002</v>
      </c>
      <c r="KI410">
        <v>22.476929999999999</v>
      </c>
      <c r="KJ410" s="1">
        <v>5.2559929999999996E-3</v>
      </c>
      <c r="KK410" s="1">
        <v>2.1037780000000001</v>
      </c>
      <c r="KL410">
        <v>0.81215709999999997</v>
      </c>
      <c r="KM410">
        <v>23.082360000000001</v>
      </c>
      <c r="KN410" s="1">
        <v>4.7708309999999997E-3</v>
      </c>
      <c r="KO410" s="1">
        <v>1.9165570000000001</v>
      </c>
      <c r="KP410">
        <v>0.8130733</v>
      </c>
      <c r="KQ410">
        <v>23.969750000000001</v>
      </c>
      <c r="KR410" s="1">
        <v>4.3107579999999996E-3</v>
      </c>
      <c r="KS410" s="1">
        <v>1.737298</v>
      </c>
      <c r="KT410">
        <v>0.81394060000000001</v>
      </c>
      <c r="KU410">
        <v>24.458200000000001</v>
      </c>
      <c r="KV410" s="1">
        <v>3.8744000000000001E-3</v>
      </c>
      <c r="KW410" s="1">
        <v>1.5669930000000001</v>
      </c>
      <c r="KX410">
        <v>0.81520959999999998</v>
      </c>
      <c r="KY410">
        <v>24.756489999999999</v>
      </c>
      <c r="KZ410" s="1">
        <v>3.4548449999999998E-3</v>
      </c>
      <c r="LA410" s="1">
        <v>1.402126</v>
      </c>
      <c r="LB410">
        <v>0.81617810000000002</v>
      </c>
      <c r="LC410">
        <v>24.403680000000001</v>
      </c>
      <c r="LD410" s="1">
        <v>3.054663E-3</v>
      </c>
      <c r="LE410" s="1">
        <v>1.2447109999999999</v>
      </c>
      <c r="LF410">
        <v>0.81717229999999996</v>
      </c>
      <c r="LG410">
        <v>23.753589999999999</v>
      </c>
      <c r="LH410" s="1">
        <v>2.6885559999999999E-3</v>
      </c>
      <c r="LI410" s="1">
        <v>1.099561</v>
      </c>
      <c r="LJ410">
        <v>0.81851269999999998</v>
      </c>
      <c r="LK410">
        <v>22.982279999999999</v>
      </c>
      <c r="LL410" s="1">
        <v>2.3571629999999998E-3</v>
      </c>
      <c r="LM410" s="1">
        <v>0.96720919999999999</v>
      </c>
      <c r="LN410">
        <v>0.82041109999999995</v>
      </c>
      <c r="LO410">
        <v>22.45091</v>
      </c>
      <c r="LP410" s="1">
        <v>2.06727E-3</v>
      </c>
      <c r="LQ410" s="1">
        <v>0.85014659999999997</v>
      </c>
      <c r="LR410">
        <v>0.8209495</v>
      </c>
      <c r="LS410">
        <v>23.099820000000001</v>
      </c>
      <c r="LT410" s="1">
        <v>1.8182719999999999E-3</v>
      </c>
      <c r="LU410" s="1">
        <v>0.75040660000000003</v>
      </c>
      <c r="LV410">
        <v>0.82198700000000002</v>
      </c>
      <c r="LW410">
        <v>24.181560000000001</v>
      </c>
      <c r="LX410" s="1">
        <v>1.604837E-3</v>
      </c>
      <c r="LY410" s="1">
        <v>0.66443039999999998</v>
      </c>
      <c r="LZ410">
        <v>0.82331710000000002</v>
      </c>
      <c r="MA410">
        <v>25.41713</v>
      </c>
      <c r="MB410" s="1">
        <v>1.418182E-3</v>
      </c>
      <c r="MC410" s="1">
        <v>0.58892739999999999</v>
      </c>
      <c r="MD410">
        <v>0.82498539999999998</v>
      </c>
      <c r="ME410">
        <v>26.219629999999999</v>
      </c>
      <c r="MF410" s="1">
        <v>1.250194E-3</v>
      </c>
      <c r="MG410" s="1">
        <v>0.52104459999999997</v>
      </c>
      <c r="MH410">
        <v>0.82578070000000003</v>
      </c>
      <c r="MI410">
        <v>26.35211</v>
      </c>
      <c r="MJ410" s="1">
        <v>1.096667E-3</v>
      </c>
      <c r="MK410" s="1">
        <v>0.45923550000000002</v>
      </c>
      <c r="ML410">
        <v>0.82702290000000001</v>
      </c>
      <c r="MM410">
        <v>25.49924</v>
      </c>
      <c r="MN410" s="1">
        <v>9.5708640000000003E-4</v>
      </c>
      <c r="MO410" s="1">
        <v>0.40241840000000001</v>
      </c>
      <c r="MP410">
        <v>0.82871930000000005</v>
      </c>
      <c r="MQ410">
        <v>24.767199999999999</v>
      </c>
      <c r="MR410" s="1">
        <v>8.3416960000000004E-4</v>
      </c>
      <c r="MS410" s="1">
        <v>0.35177140000000001</v>
      </c>
      <c r="MT410">
        <v>0.83078059999999998</v>
      </c>
      <c r="MU410">
        <v>24.389790000000001</v>
      </c>
      <c r="MV410" s="1">
        <v>7.2996249999999997E-4</v>
      </c>
      <c r="MW410" s="1">
        <v>0.30826429999999999</v>
      </c>
      <c r="MX410">
        <v>0.83299820000000002</v>
      </c>
      <c r="MY410">
        <v>24.834900000000001</v>
      </c>
      <c r="MZ410" s="1">
        <v>6.4447210000000003E-4</v>
      </c>
      <c r="NA410" s="1">
        <v>0.2722714</v>
      </c>
      <c r="NB410">
        <v>0.83552749999999998</v>
      </c>
      <c r="NC410">
        <v>25.88908</v>
      </c>
      <c r="ND410" s="1">
        <v>5.762559E-4</v>
      </c>
      <c r="NE410" s="1">
        <v>0.24336150000000001</v>
      </c>
      <c r="NF410">
        <v>0.83552749999999998</v>
      </c>
      <c r="NG410">
        <v>25.88908</v>
      </c>
      <c r="NH410" s="1">
        <v>5.762559E-4</v>
      </c>
      <c r="NI410" s="1">
        <v>0.24336150000000001</v>
      </c>
      <c r="NJ410">
        <v>0.83552749999999998</v>
      </c>
      <c r="NK410">
        <v>25.88908</v>
      </c>
      <c r="NL410" s="1">
        <v>5.762559E-4</v>
      </c>
      <c r="NM410" s="1">
        <v>0.24336150000000001</v>
      </c>
      <c r="NN410">
        <v>0.83552749999999998</v>
      </c>
      <c r="NO410">
        <v>25.88908</v>
      </c>
      <c r="NP410" s="1">
        <v>5.762559E-4</v>
      </c>
      <c r="NQ410" s="1">
        <v>0.24336150000000001</v>
      </c>
      <c r="NR410">
        <v>0.83552749999999998</v>
      </c>
      <c r="NS410">
        <v>25.88908</v>
      </c>
      <c r="NT410" s="1">
        <v>5.762559E-4</v>
      </c>
      <c r="NU410" s="1">
        <v>0.24336150000000001</v>
      </c>
      <c r="NV410">
        <v>0.83552749999999998</v>
      </c>
      <c r="NW410">
        <v>25.88908</v>
      </c>
      <c r="NX410" s="1">
        <v>5.762559E-4</v>
      </c>
      <c r="NY410" s="1">
        <v>0.24336150000000001</v>
      </c>
      <c r="NZ410">
        <v>0.83552749999999998</v>
      </c>
      <c r="OA410">
        <v>25.88908</v>
      </c>
      <c r="OB410" s="1">
        <v>5.762559E-4</v>
      </c>
      <c r="OC410" s="1">
        <v>0.24336150000000001</v>
      </c>
      <c r="OD410">
        <v>0.83552749999999998</v>
      </c>
      <c r="OE410">
        <v>25.88908</v>
      </c>
      <c r="OF410" s="1">
        <v>5.762559E-4</v>
      </c>
      <c r="OG410" s="1">
        <v>0.24336150000000001</v>
      </c>
      <c r="OH410">
        <v>0.83552749999999998</v>
      </c>
      <c r="OI410">
        <v>25.88908</v>
      </c>
      <c r="OJ410" s="1">
        <v>5.762559E-4</v>
      </c>
      <c r="OK410" s="1">
        <v>0.24336150000000001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0.52364060000000001</v>
      </c>
      <c r="G411">
        <v>20.420480000000001</v>
      </c>
      <c r="H411">
        <v>0</v>
      </c>
      <c r="I411">
        <v>0</v>
      </c>
      <c r="J411">
        <v>0.52226969999999995</v>
      </c>
      <c r="K411">
        <v>21.038720000000001</v>
      </c>
      <c r="L411">
        <v>0</v>
      </c>
      <c r="M411">
        <v>0</v>
      </c>
      <c r="N411">
        <v>0.52086829999999995</v>
      </c>
      <c r="O411">
        <v>21.86411</v>
      </c>
      <c r="P411">
        <v>0</v>
      </c>
      <c r="Q411">
        <v>0</v>
      </c>
      <c r="R411">
        <v>0.51949889999999999</v>
      </c>
      <c r="S411">
        <v>22.740100000000002</v>
      </c>
      <c r="T411">
        <v>0</v>
      </c>
      <c r="U411">
        <v>0</v>
      </c>
      <c r="V411">
        <v>0.51800619999999997</v>
      </c>
      <c r="W411">
        <v>23.612439999999999</v>
      </c>
      <c r="X411">
        <v>0</v>
      </c>
      <c r="Y411">
        <v>0</v>
      </c>
      <c r="Z411">
        <v>0.51629840000000005</v>
      </c>
      <c r="AA411">
        <v>23.783819999999999</v>
      </c>
      <c r="AB411">
        <v>0</v>
      </c>
      <c r="AC411">
        <v>0</v>
      </c>
      <c r="AD411">
        <v>0.51463130000000001</v>
      </c>
      <c r="AE411">
        <v>23.13833</v>
      </c>
      <c r="AF411">
        <v>0</v>
      </c>
      <c r="AG411">
        <v>0</v>
      </c>
      <c r="AH411">
        <v>0.51285990000000004</v>
      </c>
      <c r="AI411">
        <v>22.370729999999998</v>
      </c>
      <c r="AJ411">
        <v>0</v>
      </c>
      <c r="AK411">
        <v>0</v>
      </c>
      <c r="AL411">
        <v>0.51106669999999998</v>
      </c>
      <c r="AM411">
        <v>21.6389</v>
      </c>
      <c r="AN411">
        <v>0</v>
      </c>
      <c r="AO411">
        <v>0</v>
      </c>
      <c r="AP411">
        <v>0.50915860000000002</v>
      </c>
      <c r="AQ411">
        <v>21.917719999999999</v>
      </c>
      <c r="AR411">
        <v>0</v>
      </c>
      <c r="AS411">
        <v>0</v>
      </c>
      <c r="AT411">
        <v>0.50717540000000005</v>
      </c>
      <c r="AU411">
        <v>22.680389999999999</v>
      </c>
      <c r="AV411">
        <v>0</v>
      </c>
      <c r="AW411">
        <v>0</v>
      </c>
      <c r="AX411">
        <v>0.50513399999999997</v>
      </c>
      <c r="AY411">
        <v>23.590050000000002</v>
      </c>
      <c r="AZ411">
        <v>0</v>
      </c>
      <c r="BA411">
        <v>0</v>
      </c>
      <c r="BB411">
        <v>0.50303750000000003</v>
      </c>
      <c r="BC411">
        <v>24.383389999999999</v>
      </c>
      <c r="BD411">
        <v>0</v>
      </c>
      <c r="BE411">
        <v>0</v>
      </c>
      <c r="BF411">
        <v>0.50086839999999999</v>
      </c>
      <c r="BG411">
        <v>24.346779999999999</v>
      </c>
      <c r="BH411">
        <v>0</v>
      </c>
      <c r="BI411">
        <v>0</v>
      </c>
      <c r="BJ411">
        <v>0.49862410000000001</v>
      </c>
      <c r="BK411">
        <v>23.631209999999999</v>
      </c>
      <c r="BL411">
        <v>0</v>
      </c>
      <c r="BM411">
        <v>0</v>
      </c>
      <c r="BN411">
        <v>0.49635509999999999</v>
      </c>
      <c r="BO411">
        <v>22.71285</v>
      </c>
      <c r="BP411">
        <v>0</v>
      </c>
      <c r="BQ411">
        <v>0</v>
      </c>
      <c r="BR411">
        <v>0.49408360000000001</v>
      </c>
      <c r="BS411">
        <v>21.896560000000001</v>
      </c>
      <c r="BT411">
        <v>0</v>
      </c>
      <c r="BU411">
        <v>0</v>
      </c>
      <c r="BV411">
        <v>0.49201679999999998</v>
      </c>
      <c r="BW411">
        <v>21.42248</v>
      </c>
      <c r="BX411">
        <v>0</v>
      </c>
      <c r="BY411">
        <v>0</v>
      </c>
      <c r="BZ411">
        <v>0.4898419</v>
      </c>
      <c r="CA411">
        <v>21.74418</v>
      </c>
      <c r="CB411">
        <v>0</v>
      </c>
      <c r="CC411">
        <v>0</v>
      </c>
      <c r="CD411">
        <v>0.48773739999999999</v>
      </c>
      <c r="CE411">
        <v>22.123919999999998</v>
      </c>
      <c r="CF411">
        <v>0</v>
      </c>
      <c r="CG411">
        <v>0</v>
      </c>
      <c r="CH411">
        <v>0.48559370000000002</v>
      </c>
      <c r="CI411">
        <v>22.490950000000002</v>
      </c>
      <c r="CJ411">
        <v>1.6713089999999999E-31</v>
      </c>
      <c r="CK411">
        <v>9.978108E-30</v>
      </c>
      <c r="CL411">
        <v>0.4833964</v>
      </c>
      <c r="CM411">
        <v>22.28763</v>
      </c>
      <c r="CN411" s="1">
        <v>2.3027859999999999E-25</v>
      </c>
      <c r="CO411" s="1">
        <v>1.373768E-23</v>
      </c>
      <c r="CP411">
        <v>0.48117290000000001</v>
      </c>
      <c r="CQ411">
        <v>21.803260000000002</v>
      </c>
      <c r="CR411" s="1">
        <v>5.4558300000000003E-19</v>
      </c>
      <c r="CS411" s="1">
        <v>3.2939640000000002E-17</v>
      </c>
      <c r="CT411">
        <v>0.47891499999999998</v>
      </c>
      <c r="CU411">
        <v>21.070319999999999</v>
      </c>
      <c r="CV411" s="1">
        <v>1.167097E-14</v>
      </c>
      <c r="CW411" s="1">
        <v>7.1268310000000002E-13</v>
      </c>
      <c r="CX411">
        <v>0.47663349999999999</v>
      </c>
      <c r="CY411">
        <v>20.279879999999999</v>
      </c>
      <c r="CZ411" s="1">
        <v>2.3580359999999999E-11</v>
      </c>
      <c r="DA411" s="1">
        <v>1.449976E-9</v>
      </c>
      <c r="DB411">
        <v>0.47435719999999998</v>
      </c>
      <c r="DC411">
        <v>19.787120000000002</v>
      </c>
      <c r="DD411" s="1">
        <v>1.0438530000000001E-8</v>
      </c>
      <c r="DE411" s="1">
        <v>6.4692039999999999E-7</v>
      </c>
      <c r="DF411">
        <v>0.47215220000000002</v>
      </c>
      <c r="DG411">
        <v>19.93037</v>
      </c>
      <c r="DH411" s="1">
        <v>1.5249589999999999E-6</v>
      </c>
      <c r="DI411" s="1">
        <v>9.5030790000000004E-5</v>
      </c>
      <c r="DJ411">
        <v>0.46985690000000002</v>
      </c>
      <c r="DK411">
        <v>20.367360000000001</v>
      </c>
      <c r="DL411" s="1">
        <v>9.2077039999999996E-5</v>
      </c>
      <c r="DM411" s="1">
        <v>5.7741870000000001E-3</v>
      </c>
      <c r="DN411">
        <v>0.46775060000000002</v>
      </c>
      <c r="DO411">
        <v>21.02854</v>
      </c>
      <c r="DP411" s="1">
        <v>2.6732150000000001E-3</v>
      </c>
      <c r="DQ411" s="1">
        <v>0.16843159999999999</v>
      </c>
      <c r="DR411">
        <v>0.4656555</v>
      </c>
      <c r="DS411">
        <v>21.109449999999999</v>
      </c>
      <c r="DT411" s="1">
        <v>4.1487389999999999E-2</v>
      </c>
      <c r="DU411" s="1">
        <v>2.6277529999999998</v>
      </c>
      <c r="DV411">
        <v>0.46342990000000001</v>
      </c>
      <c r="DW411">
        <v>20.732970000000002</v>
      </c>
      <c r="DX411" s="1">
        <v>0.37522420000000001</v>
      </c>
      <c r="DY411" s="1">
        <v>23.86955</v>
      </c>
      <c r="DZ411">
        <v>0.46112540000000002</v>
      </c>
      <c r="EA411">
        <v>20.163589999999999</v>
      </c>
      <c r="EB411" s="1">
        <v>2.112673</v>
      </c>
      <c r="EC411">
        <v>135.08539999999999</v>
      </c>
      <c r="ED411">
        <v>0.45872669999999999</v>
      </c>
      <c r="EE411">
        <v>19.564769999999999</v>
      </c>
      <c r="EF411" s="1">
        <v>7.8426179999999999</v>
      </c>
      <c r="EG411">
        <v>503.87599999999998</v>
      </c>
      <c r="EH411">
        <v>0.4559551</v>
      </c>
      <c r="EI411">
        <v>19.671250000000001</v>
      </c>
      <c r="EJ411">
        <v>20.16816</v>
      </c>
      <c r="EK411">
        <v>1302.963</v>
      </c>
      <c r="EL411">
        <v>0.4532409</v>
      </c>
      <c r="EM411">
        <v>20.172889999999999</v>
      </c>
      <c r="EN411">
        <v>37.550350000000002</v>
      </c>
      <c r="EO411">
        <v>2438.4659999999999</v>
      </c>
      <c r="EP411">
        <v>0.45048549999999998</v>
      </c>
      <c r="EQ411">
        <v>20.711549999999999</v>
      </c>
      <c r="ER411">
        <v>52.538829999999997</v>
      </c>
      <c r="ES411">
        <v>3430.0639999999999</v>
      </c>
      <c r="ET411">
        <v>0.4477081</v>
      </c>
      <c r="EU411">
        <v>21.436150000000001</v>
      </c>
      <c r="EV411">
        <v>57.250599999999999</v>
      </c>
      <c r="EW411">
        <v>3757.6529999999998</v>
      </c>
      <c r="EX411">
        <v>0.44495079999999998</v>
      </c>
      <c r="EY411">
        <v>21.699290000000001</v>
      </c>
      <c r="EZ411">
        <v>49.995780000000003</v>
      </c>
      <c r="FA411">
        <v>3298.5010000000002</v>
      </c>
      <c r="FB411">
        <v>0.44233689999999998</v>
      </c>
      <c r="FC411">
        <v>21.179960000000001</v>
      </c>
      <c r="FD411">
        <v>36.016939999999998</v>
      </c>
      <c r="FE411">
        <v>2387.4879999999998</v>
      </c>
      <c r="FF411">
        <v>0.43960860000000002</v>
      </c>
      <c r="FG411">
        <v>20.410499999999999</v>
      </c>
      <c r="FH411">
        <v>22.003609999999998</v>
      </c>
      <c r="FI411">
        <v>1465.4459999999999</v>
      </c>
      <c r="FJ411">
        <v>0.43676429999999999</v>
      </c>
      <c r="FK411">
        <v>19.62764</v>
      </c>
      <c r="FL411">
        <v>11.664849999999999</v>
      </c>
      <c r="FM411">
        <v>780.59190000000001</v>
      </c>
      <c r="FN411">
        <v>0.43388300000000002</v>
      </c>
      <c r="FO411">
        <v>19.82612</v>
      </c>
      <c r="FP411">
        <v>5.4992390000000002</v>
      </c>
      <c r="FQ411">
        <v>369.7518</v>
      </c>
      <c r="FR411">
        <v>0.43083779999999999</v>
      </c>
      <c r="FS411">
        <v>20.679549999999999</v>
      </c>
      <c r="FT411">
        <v>2.3582350000000001</v>
      </c>
      <c r="FU411">
        <v>159.38059999999999</v>
      </c>
      <c r="FV411">
        <v>0.42747449999999998</v>
      </c>
      <c r="FW411">
        <v>21.850180000000002</v>
      </c>
      <c r="FX411">
        <v>0.94557849999999999</v>
      </c>
      <c r="FY411">
        <v>64.234179999999995</v>
      </c>
      <c r="FZ411">
        <v>0.42431960000000002</v>
      </c>
      <c r="GA411">
        <v>22.88128</v>
      </c>
      <c r="GB411">
        <v>0.3719788</v>
      </c>
      <c r="GC411">
        <v>25.375830000000001</v>
      </c>
      <c r="GD411">
        <v>0.42115249999999999</v>
      </c>
      <c r="GE411">
        <v>23.03593</v>
      </c>
      <c r="GF411">
        <v>0.1590539</v>
      </c>
      <c r="GG411">
        <v>10.87262</v>
      </c>
      <c r="GH411">
        <v>0.41755150000000002</v>
      </c>
      <c r="GI411">
        <v>22.265350000000002</v>
      </c>
      <c r="GJ411">
        <v>8.5983749999999998E-2</v>
      </c>
      <c r="GK411">
        <v>5.8859450000000004</v>
      </c>
      <c r="GL411">
        <v>0.4135296</v>
      </c>
      <c r="GM411">
        <v>21.267440000000001</v>
      </c>
      <c r="GN411">
        <v>6.2157690000000002E-2</v>
      </c>
      <c r="GO411">
        <v>4.2663640000000003</v>
      </c>
      <c r="GP411">
        <v>0.40948279999999998</v>
      </c>
      <c r="GQ411">
        <v>20.520289999999999</v>
      </c>
      <c r="GR411">
        <v>5.4094629999999998E-2</v>
      </c>
      <c r="GS411">
        <v>3.7297690000000001</v>
      </c>
      <c r="GT411">
        <v>0.4052057</v>
      </c>
      <c r="GU411">
        <v>20.759350000000001</v>
      </c>
      <c r="GV411">
        <v>4.9664180000000002E-2</v>
      </c>
      <c r="GW411">
        <v>3.4451480000000001</v>
      </c>
      <c r="GX411">
        <v>0.40129959999999998</v>
      </c>
      <c r="GY411">
        <v>21.573029999999999</v>
      </c>
      <c r="GZ411" s="1">
        <v>4.582518E-2</v>
      </c>
      <c r="HA411">
        <v>3.197254</v>
      </c>
      <c r="HB411">
        <v>0.39767720000000001</v>
      </c>
      <c r="HC411">
        <v>22.669460000000001</v>
      </c>
      <c r="HD411" s="1">
        <v>4.2086859999999997E-2</v>
      </c>
      <c r="HE411">
        <v>2.9515400000000001</v>
      </c>
      <c r="HF411">
        <v>0.39406079999999999</v>
      </c>
      <c r="HG411">
        <v>23.3598</v>
      </c>
      <c r="HH411" s="1">
        <v>3.8336469999999997E-2</v>
      </c>
      <c r="HI411">
        <v>2.702423</v>
      </c>
      <c r="HJ411">
        <v>0.39077139999999999</v>
      </c>
      <c r="HK411">
        <v>23.192209999999999</v>
      </c>
      <c r="HL411" s="1">
        <v>3.4819799999999998E-2</v>
      </c>
      <c r="HM411">
        <v>2.4649549999999998</v>
      </c>
      <c r="HN411">
        <v>0.38764530000000003</v>
      </c>
      <c r="HO411">
        <v>22.197330000000001</v>
      </c>
      <c r="HP411" s="1">
        <v>3.1622850000000001E-2</v>
      </c>
      <c r="HQ411" s="1">
        <v>2.247522</v>
      </c>
      <c r="HR411">
        <v>0.3843395</v>
      </c>
      <c r="HS411">
        <v>21.177679999999999</v>
      </c>
      <c r="HT411" s="1">
        <v>2.8734860000000001E-2</v>
      </c>
      <c r="HU411" s="1">
        <v>2.0509529999999998</v>
      </c>
      <c r="HV411">
        <v>0.38102900000000001</v>
      </c>
      <c r="HW411">
        <v>20.335329999999999</v>
      </c>
      <c r="HX411" s="1">
        <v>2.5922629999999999E-2</v>
      </c>
      <c r="HY411" s="1">
        <v>1.858311</v>
      </c>
      <c r="HZ411">
        <v>0.37805</v>
      </c>
      <c r="IA411">
        <v>20.624289999999998</v>
      </c>
      <c r="IB411" s="1">
        <v>2.3432680000000001E-2</v>
      </c>
      <c r="IC411" s="1">
        <v>1.6858200000000001</v>
      </c>
      <c r="ID411">
        <v>0.37584640000000002</v>
      </c>
      <c r="IE411">
        <v>20.755400000000002</v>
      </c>
      <c r="IF411" s="1">
        <v>2.1092820000000002E-2</v>
      </c>
      <c r="IG411" s="1">
        <v>1.520364</v>
      </c>
      <c r="IH411">
        <v>0.37339489999999997</v>
      </c>
      <c r="II411">
        <v>21.41291</v>
      </c>
      <c r="IJ411" s="1">
        <v>1.902071E-2</v>
      </c>
      <c r="IK411" s="1">
        <v>1.374849</v>
      </c>
      <c r="IL411">
        <v>0.3710386</v>
      </c>
      <c r="IM411">
        <v>21.93412</v>
      </c>
      <c r="IN411" s="1">
        <v>1.7178220000000001E-2</v>
      </c>
      <c r="IO411" s="1">
        <v>1.2450650000000001</v>
      </c>
      <c r="IP411">
        <v>0.36895810000000001</v>
      </c>
      <c r="IQ411">
        <v>21.807639999999999</v>
      </c>
      <c r="IR411" s="1">
        <v>1.55354E-2</v>
      </c>
      <c r="IS411" s="1">
        <v>1.128517</v>
      </c>
      <c r="IT411">
        <v>0.36678670000000002</v>
      </c>
      <c r="IU411">
        <v>21.062650000000001</v>
      </c>
      <c r="IV411" s="1">
        <v>1.4113550000000001E-2</v>
      </c>
      <c r="IW411" s="1">
        <v>1.0280860000000001</v>
      </c>
      <c r="IX411">
        <v>0.36480230000000002</v>
      </c>
      <c r="IY411">
        <v>20.187639999999998</v>
      </c>
      <c r="IZ411" s="1">
        <v>1.281996E-2</v>
      </c>
      <c r="JA411" s="1">
        <v>0.93631180000000003</v>
      </c>
      <c r="JB411">
        <v>0.36291519999999999</v>
      </c>
      <c r="JC411">
        <v>19.692830000000001</v>
      </c>
      <c r="JD411" s="1">
        <v>1.164694E-2</v>
      </c>
      <c r="JE411" s="1">
        <v>0.85276399999999997</v>
      </c>
      <c r="JF411">
        <v>0.36088769999999998</v>
      </c>
      <c r="JG411">
        <v>20.481159999999999</v>
      </c>
      <c r="JH411" s="1">
        <v>1.057983E-2</v>
      </c>
      <c r="JI411" s="1">
        <v>0.77709950000000005</v>
      </c>
      <c r="JJ411">
        <v>0.35893960000000003</v>
      </c>
      <c r="JK411">
        <v>21.735980000000001</v>
      </c>
      <c r="JL411" s="1">
        <v>9.5757259999999997E-3</v>
      </c>
      <c r="JM411" s="1">
        <v>0.70558180000000004</v>
      </c>
      <c r="JN411">
        <v>0.3570431</v>
      </c>
      <c r="JO411">
        <v>22.90868</v>
      </c>
      <c r="JP411" s="1">
        <v>8.6194840000000002E-3</v>
      </c>
      <c r="JQ411" s="1">
        <v>0.63715929999999998</v>
      </c>
      <c r="JR411">
        <v>0.35577569999999997</v>
      </c>
      <c r="JS411">
        <v>23.894130000000001</v>
      </c>
      <c r="JT411" s="1">
        <v>7.8139300000000002E-3</v>
      </c>
      <c r="JU411" s="1">
        <v>0.57843520000000004</v>
      </c>
      <c r="JV411">
        <v>0.35394019999999998</v>
      </c>
      <c r="JW411">
        <v>24.057639999999999</v>
      </c>
      <c r="JX411" s="1">
        <v>7.0973219999999997E-3</v>
      </c>
      <c r="JY411" s="1">
        <v>0.52712460000000005</v>
      </c>
      <c r="JZ411">
        <v>0.35218100000000002</v>
      </c>
      <c r="KA411">
        <v>23.395600000000002</v>
      </c>
      <c r="KB411" s="1">
        <v>6.4597359999999998E-3</v>
      </c>
      <c r="KC411" s="1">
        <v>0.48132130000000001</v>
      </c>
      <c r="KD411">
        <v>0.35070370000000001</v>
      </c>
      <c r="KE411">
        <v>22.77187</v>
      </c>
      <c r="KF411" s="1">
        <v>5.874888E-3</v>
      </c>
      <c r="KG411" s="1">
        <v>0.43888270000000001</v>
      </c>
      <c r="KH411">
        <v>0.34925</v>
      </c>
      <c r="KI411">
        <v>22.42381</v>
      </c>
      <c r="KJ411" s="1">
        <v>5.3385220000000001E-3</v>
      </c>
      <c r="KK411" s="1">
        <v>0.39981460000000002</v>
      </c>
      <c r="KL411">
        <v>0.34743479999999999</v>
      </c>
      <c r="KM411">
        <v>22.97747</v>
      </c>
      <c r="KN411" s="1">
        <v>4.8469710000000003E-3</v>
      </c>
      <c r="KO411" s="1">
        <v>0.36439260000000001</v>
      </c>
      <c r="KP411">
        <v>0.34592820000000002</v>
      </c>
      <c r="KQ411">
        <v>23.866440000000001</v>
      </c>
      <c r="KR411" s="1">
        <v>4.3835860000000001E-3</v>
      </c>
      <c r="KS411" s="1">
        <v>0.33055469999999998</v>
      </c>
      <c r="KT411">
        <v>0.34445940000000003</v>
      </c>
      <c r="KU411">
        <v>24.362970000000001</v>
      </c>
      <c r="KV411" s="1">
        <v>3.9448859999999999E-3</v>
      </c>
      <c r="KW411" s="1">
        <v>0.29838979999999998</v>
      </c>
      <c r="KX411">
        <v>0.34311380000000002</v>
      </c>
      <c r="KY411">
        <v>24.690809999999999</v>
      </c>
      <c r="KZ411" s="1">
        <v>3.523666E-3</v>
      </c>
      <c r="LA411" s="1">
        <v>0.26725910000000003</v>
      </c>
      <c r="LB411">
        <v>0.34164620000000001</v>
      </c>
      <c r="LC411">
        <v>24.36872</v>
      </c>
      <c r="LD411" s="1">
        <v>3.1207969999999998E-3</v>
      </c>
      <c r="LE411" s="1">
        <v>0.23748050000000001</v>
      </c>
      <c r="LF411">
        <v>0.34017449999999999</v>
      </c>
      <c r="LG411">
        <v>23.734999999999999</v>
      </c>
      <c r="LH411" s="1">
        <v>2.7496769999999999E-3</v>
      </c>
      <c r="LI411" s="1">
        <v>0.2099355</v>
      </c>
      <c r="LJ411">
        <v>0.33879019999999999</v>
      </c>
      <c r="LK411">
        <v>22.97184</v>
      </c>
      <c r="LL411" s="1">
        <v>2.4126680000000002E-3</v>
      </c>
      <c r="LM411" s="1">
        <v>0.18477089999999999</v>
      </c>
      <c r="LN411">
        <v>0.33759420000000001</v>
      </c>
      <c r="LO411">
        <v>22.413160000000001</v>
      </c>
      <c r="LP411" s="1">
        <v>2.1163940000000002E-3</v>
      </c>
      <c r="LQ411" s="1">
        <v>0.16246389999999999</v>
      </c>
      <c r="LR411">
        <v>0.33578089999999999</v>
      </c>
      <c r="LS411">
        <v>23.00779</v>
      </c>
      <c r="LT411" s="1">
        <v>1.860039E-3</v>
      </c>
      <c r="LU411" s="1">
        <v>0.14338819999999999</v>
      </c>
      <c r="LV411">
        <v>0.33425909999999998</v>
      </c>
      <c r="LW411">
        <v>24.075849999999999</v>
      </c>
      <c r="LX411" s="1">
        <v>1.6412289999999999E-3</v>
      </c>
      <c r="LY411" s="1">
        <v>0.12696009999999999</v>
      </c>
      <c r="LZ411">
        <v>0.33273839999999999</v>
      </c>
      <c r="MA411">
        <v>25.3096</v>
      </c>
      <c r="MB411" s="1">
        <v>1.449943E-3</v>
      </c>
      <c r="MC411" s="1">
        <v>0.1125331</v>
      </c>
      <c r="MD411">
        <v>0.33126509999999998</v>
      </c>
      <c r="ME411">
        <v>26.13888</v>
      </c>
      <c r="MF411" s="1">
        <v>1.2794740000000001E-3</v>
      </c>
      <c r="MG411" s="1">
        <v>9.9621009999999996E-2</v>
      </c>
      <c r="MH411">
        <v>0.32939439999999998</v>
      </c>
      <c r="MI411">
        <v>26.317129999999999</v>
      </c>
      <c r="MJ411" s="1">
        <v>1.123593E-3</v>
      </c>
      <c r="MK411" s="1">
        <v>8.7867070000000005E-2</v>
      </c>
      <c r="ML411">
        <v>0.32775840000000001</v>
      </c>
      <c r="MM411">
        <v>25.49362</v>
      </c>
      <c r="MN411" s="1">
        <v>9.8158779999999997E-4</v>
      </c>
      <c r="MO411" s="1">
        <v>7.7046660000000003E-2</v>
      </c>
      <c r="MP411">
        <v>0.32637189999999999</v>
      </c>
      <c r="MQ411">
        <v>24.743120000000001</v>
      </c>
      <c r="MR411" s="1">
        <v>8.5592079999999998E-4</v>
      </c>
      <c r="MS411" s="1">
        <v>6.7376409999999998E-2</v>
      </c>
      <c r="MT411">
        <v>0.32517259999999998</v>
      </c>
      <c r="MU411">
        <v>24.3443</v>
      </c>
      <c r="MV411" s="1">
        <v>7.4835229999999997E-4</v>
      </c>
      <c r="MW411" s="1">
        <v>5.90339E-2</v>
      </c>
      <c r="MX411">
        <v>0.3241272</v>
      </c>
      <c r="MY411">
        <v>24.74239</v>
      </c>
      <c r="MZ411" s="1">
        <v>6.5946310000000003E-4</v>
      </c>
      <c r="NA411" s="1">
        <v>5.2107769999999998E-2</v>
      </c>
      <c r="NB411">
        <v>0.32314720000000002</v>
      </c>
      <c r="NC411">
        <v>25.773980000000002</v>
      </c>
      <c r="ND411" s="1">
        <v>5.88132E-4</v>
      </c>
      <c r="NE411" s="1">
        <v>4.6532110000000002E-2</v>
      </c>
      <c r="NF411">
        <v>0.32314720000000002</v>
      </c>
      <c r="NG411">
        <v>25.773980000000002</v>
      </c>
      <c r="NH411" s="1">
        <v>5.88132E-4</v>
      </c>
      <c r="NI411" s="1">
        <v>4.6532110000000002E-2</v>
      </c>
      <c r="NJ411">
        <v>0.32314720000000002</v>
      </c>
      <c r="NK411">
        <v>25.773980000000002</v>
      </c>
      <c r="NL411" s="1">
        <v>5.88132E-4</v>
      </c>
      <c r="NM411" s="1">
        <v>4.6532110000000002E-2</v>
      </c>
      <c r="NN411">
        <v>0.32314720000000002</v>
      </c>
      <c r="NO411">
        <v>25.773980000000002</v>
      </c>
      <c r="NP411" s="1">
        <v>5.88132E-4</v>
      </c>
      <c r="NQ411" s="1">
        <v>4.6532110000000002E-2</v>
      </c>
      <c r="NR411">
        <v>0.32314720000000002</v>
      </c>
      <c r="NS411">
        <v>25.773980000000002</v>
      </c>
      <c r="NT411" s="1">
        <v>5.88132E-4</v>
      </c>
      <c r="NU411" s="1">
        <v>4.6532110000000002E-2</v>
      </c>
      <c r="NV411">
        <v>0.32314720000000002</v>
      </c>
      <c r="NW411">
        <v>25.773980000000002</v>
      </c>
      <c r="NX411" s="1">
        <v>5.88132E-4</v>
      </c>
      <c r="NY411" s="1">
        <v>4.6532110000000002E-2</v>
      </c>
      <c r="NZ411">
        <v>0.32314720000000002</v>
      </c>
      <c r="OA411">
        <v>25.773980000000002</v>
      </c>
      <c r="OB411" s="1">
        <v>5.88132E-4</v>
      </c>
      <c r="OC411" s="1">
        <v>4.6532110000000002E-2</v>
      </c>
      <c r="OD411">
        <v>0.32314720000000002</v>
      </c>
      <c r="OE411">
        <v>25.773980000000002</v>
      </c>
      <c r="OF411" s="1">
        <v>5.88132E-4</v>
      </c>
      <c r="OG411" s="1">
        <v>4.6532110000000002E-2</v>
      </c>
      <c r="OH411">
        <v>0.32314720000000002</v>
      </c>
      <c r="OI411">
        <v>25.773980000000002</v>
      </c>
      <c r="OJ411" s="1">
        <v>5.88132E-4</v>
      </c>
      <c r="OK411" s="1">
        <v>4.6532110000000002E-2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0.79753450000000004</v>
      </c>
      <c r="G412">
        <v>20.418050000000001</v>
      </c>
      <c r="H412">
        <v>0</v>
      </c>
      <c r="I412">
        <v>0</v>
      </c>
      <c r="J412">
        <v>0.79585859999999997</v>
      </c>
      <c r="K412">
        <v>21.027450000000002</v>
      </c>
      <c r="L412">
        <v>0</v>
      </c>
      <c r="M412">
        <v>0</v>
      </c>
      <c r="N412">
        <v>0.79411889999999996</v>
      </c>
      <c r="O412">
        <v>21.85097</v>
      </c>
      <c r="P412">
        <v>0</v>
      </c>
      <c r="Q412">
        <v>0</v>
      </c>
      <c r="R412">
        <v>0.79247659999999998</v>
      </c>
      <c r="S412">
        <v>22.7241</v>
      </c>
      <c r="T412">
        <v>0</v>
      </c>
      <c r="U412">
        <v>0</v>
      </c>
      <c r="V412">
        <v>0.79067169999999998</v>
      </c>
      <c r="W412">
        <v>23.598749999999999</v>
      </c>
      <c r="X412">
        <v>0</v>
      </c>
      <c r="Y412">
        <v>0</v>
      </c>
      <c r="Z412">
        <v>0.78850540000000002</v>
      </c>
      <c r="AA412">
        <v>23.779399999999999</v>
      </c>
      <c r="AB412">
        <v>0</v>
      </c>
      <c r="AC412">
        <v>0</v>
      </c>
      <c r="AD412">
        <v>0.78645929999999997</v>
      </c>
      <c r="AE412">
        <v>23.139589999999998</v>
      </c>
      <c r="AF412">
        <v>0</v>
      </c>
      <c r="AG412">
        <v>0</v>
      </c>
      <c r="AH412">
        <v>0.78424519999999998</v>
      </c>
      <c r="AI412">
        <v>22.374770000000002</v>
      </c>
      <c r="AJ412">
        <v>0</v>
      </c>
      <c r="AK412">
        <v>0</v>
      </c>
      <c r="AL412">
        <v>0.78202689999999997</v>
      </c>
      <c r="AM412">
        <v>21.640149999999998</v>
      </c>
      <c r="AN412">
        <v>0</v>
      </c>
      <c r="AO412">
        <v>0</v>
      </c>
      <c r="AP412">
        <v>0.77965799999999996</v>
      </c>
      <c r="AQ412">
        <v>21.909020000000002</v>
      </c>
      <c r="AR412">
        <v>0</v>
      </c>
      <c r="AS412">
        <v>0</v>
      </c>
      <c r="AT412">
        <v>0.77716019999999997</v>
      </c>
      <c r="AU412">
        <v>22.66405</v>
      </c>
      <c r="AV412">
        <v>0</v>
      </c>
      <c r="AW412">
        <v>0</v>
      </c>
      <c r="AX412">
        <v>0.77461559999999996</v>
      </c>
      <c r="AY412">
        <v>23.570959999999999</v>
      </c>
      <c r="AZ412">
        <v>0</v>
      </c>
      <c r="BA412">
        <v>0</v>
      </c>
      <c r="BB412">
        <v>0.7719916</v>
      </c>
      <c r="BC412">
        <v>24.367049999999999</v>
      </c>
      <c r="BD412">
        <v>0</v>
      </c>
      <c r="BE412">
        <v>0</v>
      </c>
      <c r="BF412">
        <v>0.76927619999999997</v>
      </c>
      <c r="BG412">
        <v>24.342140000000001</v>
      </c>
      <c r="BH412">
        <v>0</v>
      </c>
      <c r="BI412">
        <v>0</v>
      </c>
      <c r="BJ412">
        <v>0.766455</v>
      </c>
      <c r="BK412">
        <v>23.633050000000001</v>
      </c>
      <c r="BL412">
        <v>0</v>
      </c>
      <c r="BM412">
        <v>0</v>
      </c>
      <c r="BN412">
        <v>0.76362479999999999</v>
      </c>
      <c r="BO412">
        <v>22.717359999999999</v>
      </c>
      <c r="BP412">
        <v>0</v>
      </c>
      <c r="BQ412">
        <v>0</v>
      </c>
      <c r="BR412">
        <v>0.760795</v>
      </c>
      <c r="BS412">
        <v>21.899270000000001</v>
      </c>
      <c r="BT412">
        <v>0</v>
      </c>
      <c r="BU412">
        <v>0</v>
      </c>
      <c r="BV412">
        <v>0.75826389999999999</v>
      </c>
      <c r="BW412">
        <v>21.41883</v>
      </c>
      <c r="BX412">
        <v>0</v>
      </c>
      <c r="BY412">
        <v>0</v>
      </c>
      <c r="BZ412">
        <v>0.75558190000000003</v>
      </c>
      <c r="CA412">
        <v>21.731120000000001</v>
      </c>
      <c r="CB412">
        <v>0</v>
      </c>
      <c r="CC412">
        <v>0</v>
      </c>
      <c r="CD412">
        <v>0.75300069999999997</v>
      </c>
      <c r="CE412">
        <v>22.108529999999998</v>
      </c>
      <c r="CF412">
        <v>0</v>
      </c>
      <c r="CG412">
        <v>0</v>
      </c>
      <c r="CH412">
        <v>0.75037600000000004</v>
      </c>
      <c r="CI412">
        <v>22.47776</v>
      </c>
      <c r="CJ412">
        <v>1.461536E-31</v>
      </c>
      <c r="CK412">
        <v>4.3628030000000001E-30</v>
      </c>
      <c r="CL412">
        <v>0.74768100000000004</v>
      </c>
      <c r="CM412">
        <v>22.280360000000002</v>
      </c>
      <c r="CN412" s="1">
        <v>1.9845049999999999E-25</v>
      </c>
      <c r="CO412" s="1">
        <v>5.9195619999999998E-24</v>
      </c>
      <c r="CP412">
        <v>0.74493860000000001</v>
      </c>
      <c r="CQ412">
        <v>21.801860000000001</v>
      </c>
      <c r="CR412" s="1">
        <v>4.8440150000000004E-19</v>
      </c>
      <c r="CS412" s="1">
        <v>1.4607889999999999E-17</v>
      </c>
      <c r="CT412">
        <v>0.74207100000000004</v>
      </c>
      <c r="CU412">
        <v>21.071470000000001</v>
      </c>
      <c r="CV412" s="1">
        <v>1.0584739999999999E-14</v>
      </c>
      <c r="CW412" s="1">
        <v>3.2211089999999999E-13</v>
      </c>
      <c r="CX412">
        <v>0.73922900000000002</v>
      </c>
      <c r="CY412">
        <v>20.280850000000001</v>
      </c>
      <c r="CZ412" s="1">
        <v>2.1681889999999999E-11</v>
      </c>
      <c r="DA412" s="1">
        <v>6.6324709999999996E-10</v>
      </c>
      <c r="DB412">
        <v>0.7364134</v>
      </c>
      <c r="DC412">
        <v>19.78192</v>
      </c>
      <c r="DD412" s="1">
        <v>9.7014570000000004E-9</v>
      </c>
      <c r="DE412" s="1">
        <v>2.9865899999999997E-7</v>
      </c>
      <c r="DF412">
        <v>0.73369010000000001</v>
      </c>
      <c r="DG412">
        <v>19.917719999999999</v>
      </c>
      <c r="DH412" s="1">
        <v>1.4302610000000001E-6</v>
      </c>
      <c r="DI412" s="1">
        <v>4.4217230000000003E-5</v>
      </c>
      <c r="DJ412">
        <v>0.73077709999999996</v>
      </c>
      <c r="DK412">
        <v>20.350529999999999</v>
      </c>
      <c r="DL412" s="1">
        <v>8.7057610000000006E-5</v>
      </c>
      <c r="DM412" s="1">
        <v>2.7054370000000002E-3</v>
      </c>
      <c r="DN412">
        <v>0.72824160000000004</v>
      </c>
      <c r="DO412">
        <v>21.010639999999999</v>
      </c>
      <c r="DP412" s="1">
        <v>2.5465840000000002E-3</v>
      </c>
      <c r="DQ412" s="1">
        <v>7.9426040000000003E-2</v>
      </c>
      <c r="DR412">
        <v>0.72572159999999997</v>
      </c>
      <c r="DS412">
        <v>21.097799999999999</v>
      </c>
      <c r="DT412" s="1">
        <v>3.9799460000000002E-2</v>
      </c>
      <c r="DU412" s="1">
        <v>1.2465740000000001</v>
      </c>
      <c r="DV412">
        <v>0.72297199999999995</v>
      </c>
      <c r="DW412">
        <v>20.72749</v>
      </c>
      <c r="DX412" s="1">
        <v>0.3623537</v>
      </c>
      <c r="DY412" s="1">
        <v>11.387930000000001</v>
      </c>
      <c r="DZ412">
        <v>0.72014809999999996</v>
      </c>
      <c r="EA412">
        <v>20.162520000000001</v>
      </c>
      <c r="EB412" s="1">
        <v>2.0531799999999998</v>
      </c>
      <c r="EC412">
        <v>64.798370000000006</v>
      </c>
      <c r="ED412">
        <v>0.71713890000000002</v>
      </c>
      <c r="EE412">
        <v>19.562059999999999</v>
      </c>
      <c r="EF412" s="1">
        <v>7.6682449999999998</v>
      </c>
      <c r="EG412">
        <v>242.9631</v>
      </c>
      <c r="EH412">
        <v>0.7136036</v>
      </c>
      <c r="EI412">
        <v>19.657900000000001</v>
      </c>
      <c r="EJ412">
        <v>19.83474</v>
      </c>
      <c r="EK412">
        <v>631.37369999999999</v>
      </c>
      <c r="EL412">
        <v>0.71015289999999998</v>
      </c>
      <c r="EM412">
        <v>20.15615</v>
      </c>
      <c r="EN412">
        <v>37.137309999999999</v>
      </c>
      <c r="EO412">
        <v>1187.2719999999999</v>
      </c>
      <c r="EP412">
        <v>0.70665520000000004</v>
      </c>
      <c r="EQ412">
        <v>20.69171</v>
      </c>
      <c r="ER412">
        <v>52.240099999999998</v>
      </c>
      <c r="ES412">
        <v>1677.6679999999999</v>
      </c>
      <c r="ET412">
        <v>0.70315369999999999</v>
      </c>
      <c r="EU412">
        <v>21.414719999999999</v>
      </c>
      <c r="EV412">
        <v>57.225149999999999</v>
      </c>
      <c r="EW412">
        <v>1846.059</v>
      </c>
      <c r="EX412">
        <v>0.69966729999999999</v>
      </c>
      <c r="EY412">
        <v>21.685849999999999</v>
      </c>
      <c r="EZ412">
        <v>50.219110000000001</v>
      </c>
      <c r="FA412">
        <v>1627.1859999999999</v>
      </c>
      <c r="FB412">
        <v>0.69641770000000003</v>
      </c>
      <c r="FC412">
        <v>21.174309999999998</v>
      </c>
      <c r="FD412">
        <v>36.345390000000002</v>
      </c>
      <c r="FE412">
        <v>1182.354</v>
      </c>
      <c r="FF412">
        <v>0.69300530000000005</v>
      </c>
      <c r="FG412">
        <v>20.410409999999999</v>
      </c>
      <c r="FH412">
        <v>22.3019</v>
      </c>
      <c r="FI412">
        <v>728.37040000000002</v>
      </c>
      <c r="FJ412">
        <v>0.68940630000000003</v>
      </c>
      <c r="FK412">
        <v>19.62613</v>
      </c>
      <c r="FL412">
        <v>11.870609999999999</v>
      </c>
      <c r="FM412">
        <v>389.25819999999999</v>
      </c>
      <c r="FN412">
        <v>0.68577699999999997</v>
      </c>
      <c r="FO412">
        <v>19.811589999999999</v>
      </c>
      <c r="FP412">
        <v>5.6163230000000004</v>
      </c>
      <c r="FQ412">
        <v>184.91759999999999</v>
      </c>
      <c r="FR412">
        <v>0.68188079999999995</v>
      </c>
      <c r="FS412">
        <v>20.654920000000001</v>
      </c>
      <c r="FT412">
        <v>2.4158879999999998</v>
      </c>
      <c r="FU412">
        <v>79.900310000000005</v>
      </c>
      <c r="FV412">
        <v>0.67753260000000004</v>
      </c>
      <c r="FW412">
        <v>21.819870000000002</v>
      </c>
      <c r="FX412">
        <v>0.97085730000000003</v>
      </c>
      <c r="FY412">
        <v>32.253689999999999</v>
      </c>
      <c r="FZ412">
        <v>0.67354570000000002</v>
      </c>
      <c r="GA412">
        <v>22.854610000000001</v>
      </c>
      <c r="GB412">
        <v>0.3820789</v>
      </c>
      <c r="GC412">
        <v>12.740919999999999</v>
      </c>
      <c r="GD412">
        <v>0.66951910000000003</v>
      </c>
      <c r="GE412">
        <v>23.021570000000001</v>
      </c>
      <c r="GF412">
        <v>0.16274359999999999</v>
      </c>
      <c r="GG412">
        <v>5.4374640000000003</v>
      </c>
      <c r="GH412">
        <v>0.66472580000000003</v>
      </c>
      <c r="GI412">
        <v>22.262499999999999</v>
      </c>
      <c r="GJ412">
        <v>8.721139E-2</v>
      </c>
      <c r="GK412">
        <v>2.919111</v>
      </c>
      <c r="GL412">
        <v>0.65942979999999995</v>
      </c>
      <c r="GM412">
        <v>21.266639999999999</v>
      </c>
      <c r="GN412">
        <v>6.2540990000000005E-2</v>
      </c>
      <c r="GO412">
        <v>2.099154</v>
      </c>
      <c r="GP412">
        <v>0.65414950000000005</v>
      </c>
      <c r="GQ412">
        <v>20.514230000000001</v>
      </c>
      <c r="GR412">
        <v>5.4222260000000001E-2</v>
      </c>
      <c r="GS412">
        <v>1.827623</v>
      </c>
      <c r="GT412">
        <v>0.64850149999999995</v>
      </c>
      <c r="GU412">
        <v>20.738659999999999</v>
      </c>
      <c r="GV412">
        <v>4.973027E-2</v>
      </c>
      <c r="GW412">
        <v>1.685665</v>
      </c>
      <c r="GX412">
        <v>0.64360419999999996</v>
      </c>
      <c r="GY412">
        <v>21.541720000000002</v>
      </c>
      <c r="GZ412" s="1">
        <v>4.5885170000000003E-2</v>
      </c>
      <c r="HA412">
        <v>1.563267</v>
      </c>
      <c r="HB412">
        <v>0.63924530000000002</v>
      </c>
      <c r="HC412">
        <v>22.633089999999999</v>
      </c>
      <c r="HD412" s="1">
        <v>4.2148249999999998E-2</v>
      </c>
      <c r="HE412">
        <v>1.4422759999999999</v>
      </c>
      <c r="HF412">
        <v>0.63490159999999995</v>
      </c>
      <c r="HG412">
        <v>23.329529999999998</v>
      </c>
      <c r="HH412">
        <v>3.8399610000000001E-2</v>
      </c>
      <c r="HI412">
        <v>1.3197920000000001</v>
      </c>
      <c r="HJ412">
        <v>0.63109059999999995</v>
      </c>
      <c r="HK412">
        <v>23.175229999999999</v>
      </c>
      <c r="HL412" s="1">
        <v>3.4879489999999999E-2</v>
      </c>
      <c r="HM412">
        <v>1.203012</v>
      </c>
      <c r="HN412">
        <v>0.62756040000000002</v>
      </c>
      <c r="HO412">
        <v>22.19023</v>
      </c>
      <c r="HP412" s="1">
        <v>3.1676450000000002E-2</v>
      </c>
      <c r="HQ412" s="1">
        <v>1.096033</v>
      </c>
      <c r="HR412">
        <v>0.62378929999999999</v>
      </c>
      <c r="HS412">
        <v>21.170529999999999</v>
      </c>
      <c r="HT412" s="1">
        <v>2.8784489999999999E-2</v>
      </c>
      <c r="HU412" s="1">
        <v>0.99940640000000003</v>
      </c>
      <c r="HV412">
        <v>0.62006899999999998</v>
      </c>
      <c r="HW412">
        <v>20.322610000000001</v>
      </c>
      <c r="HX412" s="1">
        <v>2.5972950000000002E-2</v>
      </c>
      <c r="HY412" s="1">
        <v>0.90495890000000001</v>
      </c>
      <c r="HZ412">
        <v>0.61700049999999995</v>
      </c>
      <c r="IA412">
        <v>20.592939999999999</v>
      </c>
      <c r="IB412" s="1">
        <v>2.347548E-2</v>
      </c>
      <c r="IC412" s="1">
        <v>0.82013400000000003</v>
      </c>
      <c r="ID412">
        <v>0.61528689999999997</v>
      </c>
      <c r="IE412">
        <v>20.72756</v>
      </c>
      <c r="IF412" s="1">
        <v>2.1138799999999999E-2</v>
      </c>
      <c r="IG412" s="1">
        <v>0.73916729999999997</v>
      </c>
      <c r="IH412">
        <v>0.61313070000000003</v>
      </c>
      <c r="II412">
        <v>21.380009999999999</v>
      </c>
      <c r="IJ412" s="1">
        <v>1.9061350000000001E-2</v>
      </c>
      <c r="IK412" s="1">
        <v>0.66780479999999998</v>
      </c>
      <c r="IL412">
        <v>0.61101499999999997</v>
      </c>
      <c r="IM412">
        <v>21.90813</v>
      </c>
      <c r="IN412" s="1">
        <v>1.721551E-2</v>
      </c>
      <c r="IO412" s="1">
        <v>0.60424979999999995</v>
      </c>
      <c r="IP412">
        <v>0.60933459999999995</v>
      </c>
      <c r="IQ412">
        <v>21.792590000000001</v>
      </c>
      <c r="IR412" s="1">
        <v>1.5567610000000001E-2</v>
      </c>
      <c r="IS412" s="1">
        <v>0.54715899999999995</v>
      </c>
      <c r="IT412">
        <v>0.60742499999999999</v>
      </c>
      <c r="IU412">
        <v>21.055969999999999</v>
      </c>
      <c r="IV412" s="1">
        <v>1.4139860000000001E-2</v>
      </c>
      <c r="IW412" s="1">
        <v>0.49796119999999999</v>
      </c>
      <c r="IX412">
        <v>0.6058751</v>
      </c>
      <c r="IY412">
        <v>20.182300000000001</v>
      </c>
      <c r="IZ412" s="1">
        <v>1.2844319999999999E-2</v>
      </c>
      <c r="JA412" s="1">
        <v>0.45311439999999997</v>
      </c>
      <c r="JB412">
        <v>0.60454339999999995</v>
      </c>
      <c r="JC412">
        <v>19.677800000000001</v>
      </c>
      <c r="JD412" s="1">
        <v>1.1668939999999999E-2</v>
      </c>
      <c r="JE412" s="1">
        <v>0.41229320000000003</v>
      </c>
      <c r="JF412">
        <v>0.60295430000000005</v>
      </c>
      <c r="JG412">
        <v>20.447230000000001</v>
      </c>
      <c r="JH412" s="1">
        <v>1.059996E-2</v>
      </c>
      <c r="JI412" s="1">
        <v>0.37536710000000001</v>
      </c>
      <c r="JJ412">
        <v>0.60149229999999998</v>
      </c>
      <c r="JK412">
        <v>21.699159999999999</v>
      </c>
      <c r="JL412" s="1">
        <v>9.5959559999999992E-3</v>
      </c>
      <c r="JM412" s="1">
        <v>0.3405648</v>
      </c>
      <c r="JN412">
        <v>0.60009869999999998</v>
      </c>
      <c r="JO412">
        <v>22.873460000000001</v>
      </c>
      <c r="JP412" s="1">
        <v>8.6380850000000002E-3</v>
      </c>
      <c r="JQ412" s="1">
        <v>0.30727529999999997</v>
      </c>
      <c r="JR412">
        <v>0.59991640000000002</v>
      </c>
      <c r="JS412">
        <v>23.862469999999998</v>
      </c>
      <c r="JT412" s="1">
        <v>7.8299110000000002E-3</v>
      </c>
      <c r="JU412" s="1">
        <v>0.27864630000000001</v>
      </c>
      <c r="JV412">
        <v>0.59873390000000004</v>
      </c>
      <c r="JW412">
        <v>24.03848</v>
      </c>
      <c r="JX412" s="1">
        <v>7.1114350000000002E-3</v>
      </c>
      <c r="JY412" s="1">
        <v>0.25366630000000001</v>
      </c>
      <c r="JZ412">
        <v>0.59769989999999995</v>
      </c>
      <c r="KA412">
        <v>23.384370000000001</v>
      </c>
      <c r="KB412" s="1">
        <v>6.4724329999999997E-3</v>
      </c>
      <c r="KC412" s="1">
        <v>0.23138890000000001</v>
      </c>
      <c r="KD412">
        <v>0.59722989999999998</v>
      </c>
      <c r="KE412">
        <v>22.758780000000002</v>
      </c>
      <c r="KF412" s="1">
        <v>5.887069E-3</v>
      </c>
      <c r="KG412" s="1">
        <v>0.21078630000000001</v>
      </c>
      <c r="KH412">
        <v>0.59672179999999997</v>
      </c>
      <c r="KI412">
        <v>22.40532</v>
      </c>
      <c r="KJ412" s="1">
        <v>5.3497090000000002E-3</v>
      </c>
      <c r="KK412" s="1">
        <v>0.19183269999999999</v>
      </c>
      <c r="KL412">
        <v>0.59563089999999996</v>
      </c>
      <c r="KM412">
        <v>22.942969999999999</v>
      </c>
      <c r="KN412" s="1">
        <v>4.8572229999999999E-3</v>
      </c>
      <c r="KO412" s="1">
        <v>0.17465249999999999</v>
      </c>
      <c r="KP412">
        <v>0.59505140000000001</v>
      </c>
      <c r="KQ412">
        <v>23.829809999999998</v>
      </c>
      <c r="KR412" s="1">
        <v>4.3932789999999999E-3</v>
      </c>
      <c r="KS412" s="1">
        <v>0.15828130000000001</v>
      </c>
      <c r="KT412">
        <v>0.59458940000000005</v>
      </c>
      <c r="KU412">
        <v>24.33053</v>
      </c>
      <c r="KV412" s="1">
        <v>3.9542379999999997E-3</v>
      </c>
      <c r="KW412" s="1">
        <v>0.14274220000000001</v>
      </c>
      <c r="KX412">
        <v>0.59440919999999997</v>
      </c>
      <c r="KY412">
        <v>24.665489999999998</v>
      </c>
      <c r="KZ412" s="1">
        <v>3.532945E-3</v>
      </c>
      <c r="LA412" s="1">
        <v>0.12773380000000001</v>
      </c>
      <c r="LB412">
        <v>0.59403189999999995</v>
      </c>
      <c r="LC412">
        <v>24.353159999999999</v>
      </c>
      <c r="LD412" s="1">
        <v>3.1297109999999999E-3</v>
      </c>
      <c r="LE412" s="1">
        <v>0.1133946</v>
      </c>
      <c r="LF412">
        <v>0.59370769999999995</v>
      </c>
      <c r="LG412">
        <v>23.725439999999999</v>
      </c>
      <c r="LH412" s="1">
        <v>2.758038E-3</v>
      </c>
      <c r="LI412" s="1">
        <v>0.10013909999999999</v>
      </c>
      <c r="LJ412">
        <v>0.59360069999999998</v>
      </c>
      <c r="LK412">
        <v>22.96499</v>
      </c>
      <c r="LL412" s="1">
        <v>2.420284E-3</v>
      </c>
      <c r="LM412" s="1">
        <v>8.8038649999999996E-2</v>
      </c>
      <c r="LN412">
        <v>0.59399630000000003</v>
      </c>
      <c r="LO412">
        <v>22.400179999999999</v>
      </c>
      <c r="LP412" s="1">
        <v>2.1233379999999998E-3</v>
      </c>
      <c r="LQ412" s="1">
        <v>7.7317090000000005E-2</v>
      </c>
      <c r="LR412">
        <v>0.59330490000000002</v>
      </c>
      <c r="LS412">
        <v>22.978100000000001</v>
      </c>
      <c r="LT412" s="1">
        <v>1.8659410000000001E-3</v>
      </c>
      <c r="LU412" s="1">
        <v>6.8143560000000006E-2</v>
      </c>
      <c r="LV412">
        <v>0.59312620000000005</v>
      </c>
      <c r="LW412">
        <v>24.041260000000001</v>
      </c>
      <c r="LX412" s="1">
        <v>1.6463680000000001E-3</v>
      </c>
      <c r="LY412" s="1">
        <v>6.025399E-2</v>
      </c>
      <c r="LZ412">
        <v>0.59310870000000004</v>
      </c>
      <c r="MA412">
        <v>25.273160000000001</v>
      </c>
      <c r="MB412" s="1">
        <v>1.454393E-3</v>
      </c>
      <c r="MC412" s="1">
        <v>5.3328710000000001E-2</v>
      </c>
      <c r="MD412">
        <v>0.59311539999999996</v>
      </c>
      <c r="ME412">
        <v>26.10998</v>
      </c>
      <c r="MF412" s="1">
        <v>1.283508E-3</v>
      </c>
      <c r="MG412" s="1">
        <v>4.714716E-2</v>
      </c>
      <c r="MH412">
        <v>0.59240839999999995</v>
      </c>
      <c r="MI412">
        <v>26.300599999999999</v>
      </c>
      <c r="MJ412" s="1">
        <v>1.127264E-3</v>
      </c>
      <c r="MK412" s="1">
        <v>4.1529959999999998E-2</v>
      </c>
      <c r="ML412">
        <v>0.59209999999999996</v>
      </c>
      <c r="MM412">
        <v>25.488440000000001</v>
      </c>
      <c r="MN412" s="1">
        <v>9.8493699999999997E-4</v>
      </c>
      <c r="MO412" s="1">
        <v>3.6368780000000003E-2</v>
      </c>
      <c r="MP412">
        <v>0.59218599999999999</v>
      </c>
      <c r="MQ412">
        <v>24.73293</v>
      </c>
      <c r="MR412" s="1">
        <v>8.5889549999999999E-4</v>
      </c>
      <c r="MS412" s="1">
        <v>3.1761810000000001E-2</v>
      </c>
      <c r="MT412">
        <v>0.59261699999999995</v>
      </c>
      <c r="MU412">
        <v>24.32856</v>
      </c>
      <c r="MV412" s="1">
        <v>7.5088970000000005E-4</v>
      </c>
      <c r="MW412" s="1">
        <v>2.7788050000000002E-2</v>
      </c>
      <c r="MX412">
        <v>0.59333829999999999</v>
      </c>
      <c r="MY412">
        <v>24.712800000000001</v>
      </c>
      <c r="MZ412" s="1">
        <v>6.6156690000000002E-4</v>
      </c>
      <c r="NA412" s="1">
        <v>2.4488389999999999E-2</v>
      </c>
      <c r="NB412">
        <v>0.59420130000000004</v>
      </c>
      <c r="NC412">
        <v>25.736000000000001</v>
      </c>
      <c r="ND412" s="1">
        <v>5.8980779999999997E-4</v>
      </c>
      <c r="NE412" s="1">
        <v>2.1830189999999999E-2</v>
      </c>
      <c r="NF412">
        <v>0.59420130000000004</v>
      </c>
      <c r="NG412">
        <v>25.736000000000001</v>
      </c>
      <c r="NH412" s="1">
        <v>5.8980779999999997E-4</v>
      </c>
      <c r="NI412" s="1">
        <v>2.1830189999999999E-2</v>
      </c>
      <c r="NJ412">
        <v>0.59420130000000004</v>
      </c>
      <c r="NK412">
        <v>25.736000000000001</v>
      </c>
      <c r="NL412" s="1">
        <v>5.8980779999999997E-4</v>
      </c>
      <c r="NM412" s="1">
        <v>2.1830189999999999E-2</v>
      </c>
      <c r="NN412">
        <v>0.59420130000000004</v>
      </c>
      <c r="NO412">
        <v>25.736000000000001</v>
      </c>
      <c r="NP412" s="1">
        <v>5.8980779999999997E-4</v>
      </c>
      <c r="NQ412" s="1">
        <v>2.1830189999999999E-2</v>
      </c>
      <c r="NR412">
        <v>0.59420130000000004</v>
      </c>
      <c r="NS412">
        <v>25.736000000000001</v>
      </c>
      <c r="NT412" s="1">
        <v>5.8980779999999997E-4</v>
      </c>
      <c r="NU412" s="1">
        <v>2.1830189999999999E-2</v>
      </c>
      <c r="NV412">
        <v>0.59420130000000004</v>
      </c>
      <c r="NW412">
        <v>25.736000000000001</v>
      </c>
      <c r="NX412" s="1">
        <v>5.8980779999999997E-4</v>
      </c>
      <c r="NY412" s="1">
        <v>2.1830189999999999E-2</v>
      </c>
      <c r="NZ412">
        <v>0.59420130000000004</v>
      </c>
      <c r="OA412">
        <v>25.736000000000001</v>
      </c>
      <c r="OB412" s="1">
        <v>5.8980779999999997E-4</v>
      </c>
      <c r="OC412" s="1">
        <v>2.1830189999999999E-2</v>
      </c>
      <c r="OD412">
        <v>0.59420130000000004</v>
      </c>
      <c r="OE412">
        <v>25.736000000000001</v>
      </c>
      <c r="OF412" s="1">
        <v>5.8980779999999997E-4</v>
      </c>
      <c r="OG412" s="1">
        <v>2.1830189999999999E-2</v>
      </c>
      <c r="OH412">
        <v>0.59420130000000004</v>
      </c>
      <c r="OI412">
        <v>25.736000000000001</v>
      </c>
      <c r="OJ412" s="1">
        <v>5.8980779999999997E-4</v>
      </c>
      <c r="OK412" s="1">
        <v>2.1830189999999999E-2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0.65869350000000004</v>
      </c>
      <c r="G413">
        <v>20.407060000000001</v>
      </c>
      <c r="H413">
        <v>0</v>
      </c>
      <c r="I413">
        <v>0</v>
      </c>
      <c r="J413">
        <v>0.6571302</v>
      </c>
      <c r="K413">
        <v>20.977160000000001</v>
      </c>
      <c r="L413">
        <v>0</v>
      </c>
      <c r="M413">
        <v>0</v>
      </c>
      <c r="N413">
        <v>0.65551079999999995</v>
      </c>
      <c r="O413">
        <v>21.791519999999998</v>
      </c>
      <c r="P413">
        <v>0</v>
      </c>
      <c r="Q413">
        <v>0</v>
      </c>
      <c r="R413">
        <v>0.65395769999999998</v>
      </c>
      <c r="S413">
        <v>22.652329999999999</v>
      </c>
      <c r="T413">
        <v>0</v>
      </c>
      <c r="U413">
        <v>0</v>
      </c>
      <c r="V413">
        <v>0.65224959999999998</v>
      </c>
      <c r="W413">
        <v>23.536580000000001</v>
      </c>
      <c r="X413">
        <v>0</v>
      </c>
      <c r="Y413">
        <v>0</v>
      </c>
      <c r="Z413">
        <v>0.65026439999999996</v>
      </c>
      <c r="AA413">
        <v>23.75338</v>
      </c>
      <c r="AB413">
        <v>0</v>
      </c>
      <c r="AC413">
        <v>0</v>
      </c>
      <c r="AD413">
        <v>0.64835609999999999</v>
      </c>
      <c r="AE413">
        <v>23.142890000000001</v>
      </c>
      <c r="AF413">
        <v>0</v>
      </c>
      <c r="AG413">
        <v>0</v>
      </c>
      <c r="AH413">
        <v>0.6462987</v>
      </c>
      <c r="AI413">
        <v>22.390599999999999</v>
      </c>
      <c r="AJ413">
        <v>0</v>
      </c>
      <c r="AK413">
        <v>0</v>
      </c>
      <c r="AL413">
        <v>0.64423070000000004</v>
      </c>
      <c r="AM413">
        <v>21.64536</v>
      </c>
      <c r="AN413">
        <v>0</v>
      </c>
      <c r="AO413">
        <v>0</v>
      </c>
      <c r="AP413">
        <v>0.64203520000000003</v>
      </c>
      <c r="AQ413">
        <v>21.86992</v>
      </c>
      <c r="AR413">
        <v>0</v>
      </c>
      <c r="AS413">
        <v>0</v>
      </c>
      <c r="AT413">
        <v>0.63974200000000003</v>
      </c>
      <c r="AU413">
        <v>22.59103</v>
      </c>
      <c r="AV413">
        <v>0</v>
      </c>
      <c r="AW413">
        <v>0</v>
      </c>
      <c r="AX413">
        <v>0.63737310000000003</v>
      </c>
      <c r="AY413">
        <v>23.485209999999999</v>
      </c>
      <c r="AZ413">
        <v>0</v>
      </c>
      <c r="BA413">
        <v>0</v>
      </c>
      <c r="BB413">
        <v>0.63494969999999995</v>
      </c>
      <c r="BC413">
        <v>24.292310000000001</v>
      </c>
      <c r="BD413">
        <v>0</v>
      </c>
      <c r="BE413">
        <v>0</v>
      </c>
      <c r="BF413">
        <v>0.63243669999999996</v>
      </c>
      <c r="BG413">
        <v>24.31438</v>
      </c>
      <c r="BH413">
        <v>0</v>
      </c>
      <c r="BI413">
        <v>0</v>
      </c>
      <c r="BJ413">
        <v>0.62983549999999999</v>
      </c>
      <c r="BK413">
        <v>23.630559999999999</v>
      </c>
      <c r="BL413">
        <v>0</v>
      </c>
      <c r="BM413">
        <v>0</v>
      </c>
      <c r="BN413">
        <v>0.62720290000000001</v>
      </c>
      <c r="BO413">
        <v>22.735040000000001</v>
      </c>
      <c r="BP413">
        <v>0</v>
      </c>
      <c r="BQ413">
        <v>0</v>
      </c>
      <c r="BR413">
        <v>0.62457910000000005</v>
      </c>
      <c r="BS413">
        <v>21.909379999999999</v>
      </c>
      <c r="BT413">
        <v>0</v>
      </c>
      <c r="BU413">
        <v>0</v>
      </c>
      <c r="BV413">
        <v>0.62220350000000002</v>
      </c>
      <c r="BW413">
        <v>21.400950000000002</v>
      </c>
      <c r="BX413">
        <v>0</v>
      </c>
      <c r="BY413">
        <v>0</v>
      </c>
      <c r="BZ413">
        <v>0.61968900000000005</v>
      </c>
      <c r="CA413">
        <v>21.672070000000001</v>
      </c>
      <c r="CB413">
        <v>0</v>
      </c>
      <c r="CC413">
        <v>0</v>
      </c>
      <c r="CD413">
        <v>0.61726919999999996</v>
      </c>
      <c r="CE413">
        <v>22.0396</v>
      </c>
      <c r="CF413">
        <v>0</v>
      </c>
      <c r="CG413">
        <v>0</v>
      </c>
      <c r="CH413">
        <v>0.61480000000000001</v>
      </c>
      <c r="CI413">
        <v>22.41696</v>
      </c>
      <c r="CJ413">
        <v>1.2357309999999999E-31</v>
      </c>
      <c r="CK413">
        <v>2.7490129999999999E-29</v>
      </c>
      <c r="CL413">
        <v>0.61227609999999999</v>
      </c>
      <c r="CM413">
        <v>22.245950000000001</v>
      </c>
      <c r="CN413" s="1">
        <v>1.6171009999999999E-25</v>
      </c>
      <c r="CO413" s="1">
        <v>3.4038660000000002E-23</v>
      </c>
      <c r="CP413">
        <v>0.6096975</v>
      </c>
      <c r="CQ413">
        <v>21.7881</v>
      </c>
      <c r="CR413" s="1">
        <v>4.2402259999999999E-19</v>
      </c>
      <c r="CS413" s="1">
        <v>1.005315E-16</v>
      </c>
      <c r="CT413">
        <v>0.60705019999999998</v>
      </c>
      <c r="CU413">
        <v>21.066469999999999</v>
      </c>
      <c r="CV413" s="1">
        <v>9.6088599999999997E-15</v>
      </c>
      <c r="CW413" s="1">
        <v>2.488669E-12</v>
      </c>
      <c r="CX413">
        <v>0.60441670000000003</v>
      </c>
      <c r="CY413">
        <v>20.27544</v>
      </c>
      <c r="CZ413" s="1">
        <v>2.0073760000000001E-11</v>
      </c>
      <c r="DA413" s="1">
        <v>5.4990969999999996E-9</v>
      </c>
      <c r="DB413">
        <v>0.60178640000000005</v>
      </c>
      <c r="DC413">
        <v>19.75769</v>
      </c>
      <c r="DD413" s="1">
        <v>9.1039629999999998E-9</v>
      </c>
      <c r="DE413" s="1">
        <v>2.6111150000000001E-6</v>
      </c>
      <c r="DF413">
        <v>0.59924710000000003</v>
      </c>
      <c r="DG413">
        <v>19.861470000000001</v>
      </c>
      <c r="DH413" s="1">
        <v>1.3563090000000001E-6</v>
      </c>
      <c r="DI413" s="1">
        <v>4.0394520000000002E-4</v>
      </c>
      <c r="DJ413">
        <v>0.59655429999999998</v>
      </c>
      <c r="DK413">
        <v>20.275880000000001</v>
      </c>
      <c r="DL413" s="1">
        <v>8.3269639999999996E-5</v>
      </c>
      <c r="DM413" s="1">
        <v>2.5675449999999999E-2</v>
      </c>
      <c r="DN413">
        <v>0.5941554</v>
      </c>
      <c r="DO413">
        <v>20.93017</v>
      </c>
      <c r="DP413" s="1">
        <v>2.4539259999999999E-3</v>
      </c>
      <c r="DQ413" s="1">
        <v>0.78026269999999998</v>
      </c>
      <c r="DR413">
        <v>0.59178140000000001</v>
      </c>
      <c r="DS413">
        <v>21.04382</v>
      </c>
      <c r="DT413" s="1">
        <v>3.860003E-2</v>
      </c>
      <c r="DU413" s="1">
        <v>12.63721</v>
      </c>
      <c r="DV413">
        <v>0.58921020000000002</v>
      </c>
      <c r="DW413">
        <v>20.69744</v>
      </c>
      <c r="DX413" s="1">
        <v>0.35346030000000001</v>
      </c>
      <c r="DY413" s="1">
        <v>118.86579999999999</v>
      </c>
      <c r="DZ413">
        <v>0.58655579999999996</v>
      </c>
      <c r="EA413">
        <v>20.14912</v>
      </c>
      <c r="EB413" s="1">
        <v>2.0131519999999998</v>
      </c>
      <c r="EC413">
        <v>695.06050000000005</v>
      </c>
      <c r="ED413">
        <v>0.58376609999999995</v>
      </c>
      <c r="EE413">
        <v>19.5442</v>
      </c>
      <c r="EF413" s="1">
        <v>7.5540180000000001</v>
      </c>
      <c r="EG413">
        <v>2673.7869999999998</v>
      </c>
      <c r="EH413">
        <v>0.58054729999999999</v>
      </c>
      <c r="EI413">
        <v>19.598929999999999</v>
      </c>
      <c r="EJ413">
        <v>19.621960000000001</v>
      </c>
      <c r="EK413">
        <v>7115.9279999999999</v>
      </c>
      <c r="EL413">
        <v>0.57736430000000005</v>
      </c>
      <c r="EM413">
        <v>20.081800000000001</v>
      </c>
      <c r="EN413">
        <v>36.882429999999999</v>
      </c>
      <c r="EO413">
        <v>13688.39</v>
      </c>
      <c r="EP413">
        <v>0.57415400000000005</v>
      </c>
      <c r="EQ413">
        <v>20.604009999999999</v>
      </c>
      <c r="ER413">
        <v>52.065249999999999</v>
      </c>
      <c r="ES413">
        <v>19756.13</v>
      </c>
      <c r="ET413">
        <v>0.57092080000000001</v>
      </c>
      <c r="EU413">
        <v>21.31963</v>
      </c>
      <c r="EV413">
        <v>57.214440000000003</v>
      </c>
      <c r="EW413">
        <v>22178.560000000001</v>
      </c>
      <c r="EX413">
        <v>0.56771179999999999</v>
      </c>
      <c r="EY413">
        <v>21.623619999999999</v>
      </c>
      <c r="EZ413">
        <v>50.366390000000003</v>
      </c>
      <c r="FA413">
        <v>19924.54</v>
      </c>
      <c r="FB413">
        <v>0.56466519999999998</v>
      </c>
      <c r="FC413">
        <v>21.14152</v>
      </c>
      <c r="FD413">
        <v>36.549729999999997</v>
      </c>
      <c r="FE413">
        <v>14728.46</v>
      </c>
      <c r="FF413">
        <v>0.56150750000000005</v>
      </c>
      <c r="FG413">
        <v>20.397559999999999</v>
      </c>
      <c r="FH413">
        <v>22.48245</v>
      </c>
      <c r="FI413">
        <v>9219.0259999999998</v>
      </c>
      <c r="FJ413">
        <v>0.55819399999999997</v>
      </c>
      <c r="FK413">
        <v>19.612919999999999</v>
      </c>
      <c r="FL413">
        <v>11.992889999999999</v>
      </c>
      <c r="FM413">
        <v>4997.6540000000005</v>
      </c>
      <c r="FN413">
        <v>0.55483740000000004</v>
      </c>
      <c r="FO413">
        <v>19.74794</v>
      </c>
      <c r="FP413">
        <v>5.6849460000000001</v>
      </c>
      <c r="FQ413">
        <v>2403.7570000000001</v>
      </c>
      <c r="FR413">
        <v>0.55127139999999997</v>
      </c>
      <c r="FS413">
        <v>20.54787</v>
      </c>
      <c r="FT413">
        <v>2.449306</v>
      </c>
      <c r="FU413">
        <v>1049.4369999999999</v>
      </c>
      <c r="FV413">
        <v>0.54732060000000005</v>
      </c>
      <c r="FW413">
        <v>21.68796</v>
      </c>
      <c r="FX413">
        <v>0.98538979999999998</v>
      </c>
      <c r="FY413">
        <v>426.65679999999998</v>
      </c>
      <c r="FZ413">
        <v>0.54364659999999998</v>
      </c>
      <c r="GA413">
        <v>22.73781</v>
      </c>
      <c r="GB413">
        <v>0.38782840000000002</v>
      </c>
      <c r="GC413">
        <v>168.72659999999999</v>
      </c>
      <c r="GD413">
        <v>0.53993919999999995</v>
      </c>
      <c r="GE413">
        <v>22.955310000000001</v>
      </c>
      <c r="GF413">
        <v>0.1648242</v>
      </c>
      <c r="GG413">
        <v>71.004900000000006</v>
      </c>
      <c r="GH413">
        <v>0.53558640000000002</v>
      </c>
      <c r="GI413">
        <v>22.237159999999999</v>
      </c>
      <c r="GJ413">
        <v>8.7901869999999993E-2</v>
      </c>
      <c r="GK413">
        <v>36.92051</v>
      </c>
      <c r="GL413">
        <v>0.53083290000000005</v>
      </c>
      <c r="GM413">
        <v>21.24887</v>
      </c>
      <c r="GN413">
        <v>6.2753920000000005E-2</v>
      </c>
      <c r="GO413">
        <v>25.730250000000002</v>
      </c>
      <c r="GP413">
        <v>0.52606439999999999</v>
      </c>
      <c r="GQ413">
        <v>20.48245</v>
      </c>
      <c r="GR413">
        <v>5.4295259999999998E-2</v>
      </c>
      <c r="GS413">
        <v>22.04928</v>
      </c>
      <c r="GT413">
        <v>0.52096039999999999</v>
      </c>
      <c r="GU413">
        <v>20.647819999999999</v>
      </c>
      <c r="GV413">
        <v>4.9775470000000002E-2</v>
      </c>
      <c r="GW413">
        <v>20.247219999999999</v>
      </c>
      <c r="GX413">
        <v>0.51642929999999998</v>
      </c>
      <c r="GY413">
        <v>21.405750000000001</v>
      </c>
      <c r="GZ413">
        <v>4.592748E-2</v>
      </c>
      <c r="HA413">
        <v>18.760200000000001</v>
      </c>
      <c r="HB413">
        <v>0.51228470000000004</v>
      </c>
      <c r="HC413">
        <v>22.473929999999999</v>
      </c>
      <c r="HD413" s="1">
        <v>4.2191550000000001E-2</v>
      </c>
      <c r="HE413">
        <v>17.303540000000002</v>
      </c>
      <c r="HF413">
        <v>0.50813819999999998</v>
      </c>
      <c r="HG413">
        <v>23.195170000000001</v>
      </c>
      <c r="HH413" s="1">
        <v>3.8443680000000001E-2</v>
      </c>
      <c r="HI413">
        <v>15.832929999999999</v>
      </c>
      <c r="HJ413">
        <v>0.50439820000000002</v>
      </c>
      <c r="HK413">
        <v>23.09141</v>
      </c>
      <c r="HL413" s="1">
        <v>3.4921489999999999E-2</v>
      </c>
      <c r="HM413">
        <v>14.425140000000001</v>
      </c>
      <c r="HN413">
        <v>0.50088809999999995</v>
      </c>
      <c r="HO413">
        <v>22.144100000000002</v>
      </c>
      <c r="HP413" s="1">
        <v>3.1713810000000002E-2</v>
      </c>
      <c r="HQ413">
        <v>13.13208</v>
      </c>
      <c r="HR413">
        <v>0.49716969999999999</v>
      </c>
      <c r="HS413">
        <v>21.125979999999998</v>
      </c>
      <c r="HT413" s="1">
        <v>2.8819350000000001E-2</v>
      </c>
      <c r="HU413">
        <v>11.965490000000001</v>
      </c>
      <c r="HV413">
        <v>0.49346240000000002</v>
      </c>
      <c r="HW413">
        <v>20.264489999999999</v>
      </c>
      <c r="HX413" s="1">
        <v>2.6007789999999999E-2</v>
      </c>
      <c r="HY413" s="1">
        <v>10.83325</v>
      </c>
      <c r="HZ413">
        <v>0.49022139999999997</v>
      </c>
      <c r="IA413">
        <v>20.45626</v>
      </c>
      <c r="IB413" s="1">
        <v>2.3505769999999999E-2</v>
      </c>
      <c r="IC413" s="1">
        <v>9.8040900000000004</v>
      </c>
      <c r="ID413">
        <v>0.48803210000000002</v>
      </c>
      <c r="IE413">
        <v>20.60707</v>
      </c>
      <c r="IF413" s="1">
        <v>2.1169219999999999E-2</v>
      </c>
      <c r="IG413" s="1">
        <v>8.8416820000000005</v>
      </c>
      <c r="IH413">
        <v>0.48544979999999999</v>
      </c>
      <c r="II413">
        <v>21.239719999999998</v>
      </c>
      <c r="IJ413" s="1">
        <v>1.9087839999999998E-2</v>
      </c>
      <c r="IK413" s="1">
        <v>7.9894949999999998</v>
      </c>
      <c r="IL413">
        <v>0.48296139999999999</v>
      </c>
      <c r="IM413">
        <v>21.79524</v>
      </c>
      <c r="IN413" s="1">
        <v>1.7240579999999998E-2</v>
      </c>
      <c r="IO413" s="1">
        <v>7.2324809999999999</v>
      </c>
      <c r="IP413">
        <v>0.48082760000000002</v>
      </c>
      <c r="IQ413">
        <v>21.724070000000001</v>
      </c>
      <c r="IR413" s="1">
        <v>1.5589220000000001E-2</v>
      </c>
      <c r="IS413" s="1">
        <v>6.5483929999999999</v>
      </c>
      <c r="IT413">
        <v>0.47854780000000002</v>
      </c>
      <c r="IU413">
        <v>21.017430000000001</v>
      </c>
      <c r="IV413" s="1">
        <v>1.415895E-2</v>
      </c>
      <c r="IW413" s="1">
        <v>5.9584229999999998</v>
      </c>
      <c r="IX413">
        <v>0.4765182</v>
      </c>
      <c r="IY413">
        <v>20.148800000000001</v>
      </c>
      <c r="IZ413" s="1">
        <v>1.286179E-2</v>
      </c>
      <c r="JA413" s="1">
        <v>5.4229589999999996</v>
      </c>
      <c r="JB413">
        <v>0.47464410000000001</v>
      </c>
      <c r="JC413">
        <v>19.612300000000001</v>
      </c>
      <c r="JD413" s="1">
        <v>1.1684730000000001E-2</v>
      </c>
      <c r="JE413" s="1">
        <v>4.9345460000000001</v>
      </c>
      <c r="JF413">
        <v>0.4725722</v>
      </c>
      <c r="JG413">
        <v>20.304010000000002</v>
      </c>
      <c r="JH413" s="1">
        <v>1.0614480000000001E-2</v>
      </c>
      <c r="JI413" s="1">
        <v>4.493252</v>
      </c>
      <c r="JJ413">
        <v>0.47060610000000003</v>
      </c>
      <c r="JK413">
        <v>21.542899999999999</v>
      </c>
      <c r="JL413" s="1">
        <v>9.6105900000000005E-3</v>
      </c>
      <c r="JM413" s="1">
        <v>4.0808059999999999</v>
      </c>
      <c r="JN413">
        <v>0.46869719999999998</v>
      </c>
      <c r="JO413">
        <v>22.723870000000002</v>
      </c>
      <c r="JP413" s="1">
        <v>8.6513709999999997E-3</v>
      </c>
      <c r="JQ413" s="1">
        <v>3.683961</v>
      </c>
      <c r="JR413">
        <v>0.46767530000000002</v>
      </c>
      <c r="JS413">
        <v>23.726859999999999</v>
      </c>
      <c r="JT413" s="1">
        <v>7.8411980000000006E-3</v>
      </c>
      <c r="JU413" s="1">
        <v>3.3400840000000001</v>
      </c>
      <c r="JV413">
        <v>0.46588350000000001</v>
      </c>
      <c r="JW413">
        <v>23.953250000000001</v>
      </c>
      <c r="JX413" s="1">
        <v>7.1214060000000003E-3</v>
      </c>
      <c r="JY413" s="1">
        <v>3.0408550000000001</v>
      </c>
      <c r="JZ413">
        <v>0.46419129999999997</v>
      </c>
      <c r="KA413">
        <v>23.33135</v>
      </c>
      <c r="KB413" s="1">
        <v>6.481512E-3</v>
      </c>
      <c r="KC413" s="1">
        <v>2.774362</v>
      </c>
      <c r="KD413">
        <v>0.46290949999999997</v>
      </c>
      <c r="KE413">
        <v>22.701029999999999</v>
      </c>
      <c r="KF413" s="1">
        <v>5.8956199999999999E-3</v>
      </c>
      <c r="KG413" s="1">
        <v>2.5306329999999999</v>
      </c>
      <c r="KH413">
        <v>0.46161439999999998</v>
      </c>
      <c r="KI413">
        <v>22.326080000000001</v>
      </c>
      <c r="KJ413" s="1">
        <v>5.3576639999999998E-3</v>
      </c>
      <c r="KK413" s="1">
        <v>2.3055720000000002</v>
      </c>
      <c r="KL413">
        <v>0.45986440000000001</v>
      </c>
      <c r="KM413">
        <v>22.798690000000001</v>
      </c>
      <c r="KN413" s="1">
        <v>4.8645809999999998E-3</v>
      </c>
      <c r="KO413" s="1">
        <v>2.1010260000000001</v>
      </c>
      <c r="KP413">
        <v>0.45851690000000001</v>
      </c>
      <c r="KQ413">
        <v>23.674869999999999</v>
      </c>
      <c r="KR413" s="1">
        <v>4.4003760000000001E-3</v>
      </c>
      <c r="KS413" s="1">
        <v>1.9067639999999999</v>
      </c>
      <c r="KT413">
        <v>0.45724340000000002</v>
      </c>
      <c r="KU413">
        <v>24.19387</v>
      </c>
      <c r="KV413" s="1">
        <v>3.9611309999999997E-3</v>
      </c>
      <c r="KW413" s="1">
        <v>1.7221470000000001</v>
      </c>
      <c r="KX413">
        <v>0.45610709999999999</v>
      </c>
      <c r="KY413">
        <v>24.554939999999998</v>
      </c>
      <c r="KZ413" s="1">
        <v>3.5396540000000002E-3</v>
      </c>
      <c r="LA413" s="1">
        <v>1.5437879999999999</v>
      </c>
      <c r="LB413">
        <v>0.45482719999999999</v>
      </c>
      <c r="LC413">
        <v>24.282620000000001</v>
      </c>
      <c r="LD413" s="1">
        <v>3.1362030000000002E-3</v>
      </c>
      <c r="LE413" s="1">
        <v>1.3729789999999999</v>
      </c>
      <c r="LF413">
        <v>0.45357609999999998</v>
      </c>
      <c r="LG413">
        <v>23.677240000000001</v>
      </c>
      <c r="LH413" s="1">
        <v>2.7640709999999999E-3</v>
      </c>
      <c r="LI413" s="1">
        <v>1.214539</v>
      </c>
      <c r="LJ413">
        <v>0.45245160000000001</v>
      </c>
      <c r="LK413">
        <v>22.92596</v>
      </c>
      <c r="LL413" s="1">
        <v>2.4257929999999999E-3</v>
      </c>
      <c r="LM413" s="1">
        <v>1.069369</v>
      </c>
      <c r="LN413">
        <v>0.4516483</v>
      </c>
      <c r="LO413">
        <v>22.34346</v>
      </c>
      <c r="LP413" s="1">
        <v>2.1282459999999999E-3</v>
      </c>
      <c r="LQ413" s="1">
        <v>0.94060429999999995</v>
      </c>
      <c r="LR413">
        <v>0.44998369999999999</v>
      </c>
      <c r="LS413">
        <v>22.854600000000001</v>
      </c>
      <c r="LT413" s="1">
        <v>1.8701259999999999E-3</v>
      </c>
      <c r="LU413" s="1">
        <v>0.82965089999999997</v>
      </c>
      <c r="LV413">
        <v>0.44872400000000001</v>
      </c>
      <c r="LW413">
        <v>23.89714</v>
      </c>
      <c r="LX413" s="1">
        <v>1.6500130000000001E-3</v>
      </c>
      <c r="LY413" s="1">
        <v>0.73439560000000004</v>
      </c>
      <c r="LZ413">
        <v>0.44751220000000003</v>
      </c>
      <c r="MA413">
        <v>25.12058</v>
      </c>
      <c r="MB413" s="1">
        <v>1.457573E-3</v>
      </c>
      <c r="MC413" s="1">
        <v>0.65097910000000003</v>
      </c>
      <c r="MD413">
        <v>0.44634299999999999</v>
      </c>
      <c r="ME413">
        <v>25.987259999999999</v>
      </c>
      <c r="MF413" s="1">
        <v>1.286443E-3</v>
      </c>
      <c r="MG413" s="1">
        <v>0.57674360000000002</v>
      </c>
      <c r="MH413">
        <v>0.44462950000000001</v>
      </c>
      <c r="MI413">
        <v>26.226659999999999</v>
      </c>
      <c r="MJ413" s="1">
        <v>1.129985E-3</v>
      </c>
      <c r="MK413" s="1">
        <v>0.50920799999999999</v>
      </c>
      <c r="ML413">
        <v>0.44323190000000001</v>
      </c>
      <c r="MM413">
        <v>25.456859999999999</v>
      </c>
      <c r="MN413" s="1">
        <v>9.8743170000000001E-4</v>
      </c>
      <c r="MO413" s="1">
        <v>0.44697369999999997</v>
      </c>
      <c r="MP413">
        <v>0.44210919999999998</v>
      </c>
      <c r="MQ413">
        <v>24.685490000000001</v>
      </c>
      <c r="MR413" s="1">
        <v>8.6111019999999996E-4</v>
      </c>
      <c r="MS413" s="1">
        <v>0.39113320000000001</v>
      </c>
      <c r="MT413">
        <v>0.44125589999999998</v>
      </c>
      <c r="MU413">
        <v>24.26079</v>
      </c>
      <c r="MV413" s="1">
        <v>7.527759E-4</v>
      </c>
      <c r="MW413" s="1">
        <v>0.34269959999999999</v>
      </c>
      <c r="MX413">
        <v>0.44061420000000001</v>
      </c>
      <c r="MY413">
        <v>24.590019999999999</v>
      </c>
      <c r="MZ413" s="1">
        <v>6.6310869999999995E-4</v>
      </c>
      <c r="NA413" s="1">
        <v>0.30229539999999999</v>
      </c>
      <c r="NB413">
        <v>0.44006060000000002</v>
      </c>
      <c r="NC413">
        <v>25.578749999999999</v>
      </c>
      <c r="ND413" s="1">
        <v>5.9102869999999997E-4</v>
      </c>
      <c r="NE413" s="1">
        <v>0.26963490000000001</v>
      </c>
      <c r="NF413">
        <v>0.44006060000000002</v>
      </c>
      <c r="NG413">
        <v>25.578749999999999</v>
      </c>
      <c r="NH413" s="1">
        <v>5.9102869999999997E-4</v>
      </c>
      <c r="NI413" s="1">
        <v>0.26963490000000001</v>
      </c>
      <c r="NJ413">
        <v>0.44006060000000002</v>
      </c>
      <c r="NK413">
        <v>25.578749999999999</v>
      </c>
      <c r="NL413" s="1">
        <v>5.9102869999999997E-4</v>
      </c>
      <c r="NM413" s="1">
        <v>0.26963490000000001</v>
      </c>
      <c r="NN413">
        <v>0.44006060000000002</v>
      </c>
      <c r="NO413">
        <v>25.578749999999999</v>
      </c>
      <c r="NP413" s="1">
        <v>5.9102869999999997E-4</v>
      </c>
      <c r="NQ413" s="1">
        <v>0.26963490000000001</v>
      </c>
      <c r="NR413">
        <v>0.44006060000000002</v>
      </c>
      <c r="NS413">
        <v>25.578749999999999</v>
      </c>
      <c r="NT413" s="1">
        <v>5.9102869999999997E-4</v>
      </c>
      <c r="NU413" s="1">
        <v>0.26963490000000001</v>
      </c>
      <c r="NV413">
        <v>0.44006060000000002</v>
      </c>
      <c r="NW413">
        <v>25.578749999999999</v>
      </c>
      <c r="NX413" s="1">
        <v>5.9102869999999997E-4</v>
      </c>
      <c r="NY413" s="1">
        <v>0.26963490000000001</v>
      </c>
      <c r="NZ413">
        <v>0.44006060000000002</v>
      </c>
      <c r="OA413">
        <v>25.578749999999999</v>
      </c>
      <c r="OB413" s="1">
        <v>5.9102869999999997E-4</v>
      </c>
      <c r="OC413" s="1">
        <v>0.26963490000000001</v>
      </c>
      <c r="OD413">
        <v>0.44006060000000002</v>
      </c>
      <c r="OE413">
        <v>25.578749999999999</v>
      </c>
      <c r="OF413" s="1">
        <v>5.9102869999999997E-4</v>
      </c>
      <c r="OG413" s="1">
        <v>0.26963490000000001</v>
      </c>
      <c r="OH413">
        <v>0.44006060000000002</v>
      </c>
      <c r="OI413">
        <v>25.578749999999999</v>
      </c>
      <c r="OJ413" s="1">
        <v>5.9102869999999997E-4</v>
      </c>
      <c r="OK413" s="1">
        <v>0.26963490000000001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0.48534369999999999</v>
      </c>
      <c r="G414">
        <v>20.40776</v>
      </c>
      <c r="H414">
        <v>0</v>
      </c>
      <c r="I414">
        <v>0</v>
      </c>
      <c r="J414">
        <v>0.48461680000000001</v>
      </c>
      <c r="K414">
        <v>20.89021</v>
      </c>
      <c r="L414">
        <v>0</v>
      </c>
      <c r="M414">
        <v>0</v>
      </c>
      <c r="N414">
        <v>0.48383310000000002</v>
      </c>
      <c r="O414">
        <v>21.67754</v>
      </c>
      <c r="P414">
        <v>0</v>
      </c>
      <c r="Q414">
        <v>0</v>
      </c>
      <c r="R414">
        <v>0.48316900000000002</v>
      </c>
      <c r="S414">
        <v>22.51755</v>
      </c>
      <c r="T414">
        <v>0</v>
      </c>
      <c r="U414">
        <v>0</v>
      </c>
      <c r="V414">
        <v>0.48235739999999999</v>
      </c>
      <c r="W414">
        <v>23.415120000000002</v>
      </c>
      <c r="X414">
        <v>0</v>
      </c>
      <c r="Y414">
        <v>0</v>
      </c>
      <c r="Z414">
        <v>0.48140719999999998</v>
      </c>
      <c r="AA414">
        <v>23.70018</v>
      </c>
      <c r="AB414">
        <v>0</v>
      </c>
      <c r="AC414">
        <v>0</v>
      </c>
      <c r="AD414">
        <v>0.48050150000000003</v>
      </c>
      <c r="AE414">
        <v>23.15652</v>
      </c>
      <c r="AF414">
        <v>0</v>
      </c>
      <c r="AG414">
        <v>0</v>
      </c>
      <c r="AH414">
        <v>0.47951260000000001</v>
      </c>
      <c r="AI414">
        <v>22.430949999999999</v>
      </c>
      <c r="AJ414">
        <v>0</v>
      </c>
      <c r="AK414">
        <v>0</v>
      </c>
      <c r="AL414">
        <v>0.4784814</v>
      </c>
      <c r="AM414">
        <v>21.679569999999998</v>
      </c>
      <c r="AN414">
        <v>0</v>
      </c>
      <c r="AO414">
        <v>0</v>
      </c>
      <c r="AP414">
        <v>0.47740529999999998</v>
      </c>
      <c r="AQ414">
        <v>21.80884</v>
      </c>
      <c r="AR414">
        <v>0</v>
      </c>
      <c r="AS414">
        <v>0</v>
      </c>
      <c r="AT414">
        <v>0.47629490000000002</v>
      </c>
      <c r="AU414">
        <v>22.463789999999999</v>
      </c>
      <c r="AV414">
        <v>0</v>
      </c>
      <c r="AW414">
        <v>0</v>
      </c>
      <c r="AX414">
        <v>0.47511639999999999</v>
      </c>
      <c r="AY414">
        <v>23.32536</v>
      </c>
      <c r="AZ414">
        <v>0</v>
      </c>
      <c r="BA414">
        <v>0</v>
      </c>
      <c r="BB414">
        <v>0.47396329999999998</v>
      </c>
      <c r="BC414">
        <v>24.14808</v>
      </c>
      <c r="BD414">
        <v>0</v>
      </c>
      <c r="BE414">
        <v>0</v>
      </c>
      <c r="BF414">
        <v>0.47271730000000001</v>
      </c>
      <c r="BG414">
        <v>24.262070000000001</v>
      </c>
      <c r="BH414">
        <v>0</v>
      </c>
      <c r="BI414">
        <v>0</v>
      </c>
      <c r="BJ414">
        <v>0.47143629999999997</v>
      </c>
      <c r="BK414">
        <v>23.643999999999998</v>
      </c>
      <c r="BL414">
        <v>0</v>
      </c>
      <c r="BM414">
        <v>0</v>
      </c>
      <c r="BN414">
        <v>0.47013369999999999</v>
      </c>
      <c r="BO414">
        <v>22.783840000000001</v>
      </c>
      <c r="BP414">
        <v>0</v>
      </c>
      <c r="BQ414">
        <v>0</v>
      </c>
      <c r="BR414">
        <v>0.46885650000000001</v>
      </c>
      <c r="BS414">
        <v>21.947430000000001</v>
      </c>
      <c r="BT414">
        <v>0</v>
      </c>
      <c r="BU414">
        <v>0</v>
      </c>
      <c r="BV414">
        <v>0.4677191</v>
      </c>
      <c r="BW414">
        <v>21.399830000000001</v>
      </c>
      <c r="BX414">
        <v>0</v>
      </c>
      <c r="BY414">
        <v>0</v>
      </c>
      <c r="BZ414">
        <v>0.4665107</v>
      </c>
      <c r="CA414">
        <v>21.57189</v>
      </c>
      <c r="CB414">
        <v>0</v>
      </c>
      <c r="CC414">
        <v>0</v>
      </c>
      <c r="CD414">
        <v>0.46533999999999998</v>
      </c>
      <c r="CE414">
        <v>21.91968</v>
      </c>
      <c r="CF414">
        <v>0</v>
      </c>
      <c r="CG414">
        <v>0</v>
      </c>
      <c r="CH414">
        <v>0.46417530000000001</v>
      </c>
      <c r="CI414">
        <v>22.30049</v>
      </c>
      <c r="CJ414">
        <v>2.274953E-32</v>
      </c>
      <c r="CK414">
        <v>1.2640669999999999E-29</v>
      </c>
      <c r="CL414">
        <v>0.46293899999999999</v>
      </c>
      <c r="CM414">
        <v>22.1858</v>
      </c>
      <c r="CN414" s="1">
        <v>2.167954E-26</v>
      </c>
      <c r="CO414" s="1">
        <v>1.4208179999999999E-23</v>
      </c>
      <c r="CP414">
        <v>0.46168150000000002</v>
      </c>
      <c r="CQ414">
        <v>21.772549999999999</v>
      </c>
      <c r="CR414" s="1">
        <v>1.127781E-19</v>
      </c>
      <c r="CS414" s="1">
        <v>5.5161930000000003E-17</v>
      </c>
      <c r="CT414">
        <v>0.46042470000000002</v>
      </c>
      <c r="CU414">
        <v>21.078130000000002</v>
      </c>
      <c r="CV414" s="1">
        <v>3.667823E-15</v>
      </c>
      <c r="CW414" s="1">
        <v>1.708233E-12</v>
      </c>
      <c r="CX414">
        <v>0.45914270000000001</v>
      </c>
      <c r="CY414">
        <v>20.28679</v>
      </c>
      <c r="CZ414" s="1">
        <v>9.2073349999999994E-12</v>
      </c>
      <c r="DA414" s="1">
        <v>4.3253839999999998E-9</v>
      </c>
      <c r="DB414">
        <v>0.45787329999999998</v>
      </c>
      <c r="DC414">
        <v>19.729600000000001</v>
      </c>
      <c r="DD414" s="1">
        <v>4.7388009999999997E-9</v>
      </c>
      <c r="DE414" s="1">
        <v>2.2812139999999998E-6</v>
      </c>
      <c r="DF414">
        <v>0.45665509999999998</v>
      </c>
      <c r="DG414">
        <v>19.770790000000002</v>
      </c>
      <c r="DH414" s="1">
        <v>7.794298E-7</v>
      </c>
      <c r="DI414" s="1">
        <v>3.854889E-4</v>
      </c>
      <c r="DJ414">
        <v>0.45539010000000002</v>
      </c>
      <c r="DK414">
        <v>20.146830000000001</v>
      </c>
      <c r="DL414" s="1">
        <v>5.1972009999999997E-5</v>
      </c>
      <c r="DM414" s="1">
        <v>2.6487050000000002E-2</v>
      </c>
      <c r="DN414">
        <v>0.45430520000000002</v>
      </c>
      <c r="DO414">
        <v>20.776620000000001</v>
      </c>
      <c r="DP414" s="1">
        <v>1.646631E-3</v>
      </c>
      <c r="DQ414" s="1">
        <v>0.86442589999999997</v>
      </c>
      <c r="DR414">
        <v>0.45323819999999998</v>
      </c>
      <c r="DS414">
        <v>20.940899999999999</v>
      </c>
      <c r="DT414" s="1">
        <v>2.7621670000000001E-2</v>
      </c>
      <c r="DU414" s="1">
        <v>14.952220000000001</v>
      </c>
      <c r="DV414">
        <v>0.45202740000000002</v>
      </c>
      <c r="DW414">
        <v>20.647939999999998</v>
      </c>
      <c r="DX414" s="1">
        <v>0.2681829</v>
      </c>
      <c r="DY414" s="1">
        <v>149.57730000000001</v>
      </c>
      <c r="DZ414">
        <v>0.45077260000000002</v>
      </c>
      <c r="EA414">
        <v>20.13926</v>
      </c>
      <c r="EB414" s="1">
        <v>1.611893</v>
      </c>
      <c r="EC414">
        <v>926.83720000000005</v>
      </c>
      <c r="ED414">
        <v>0.4494457</v>
      </c>
      <c r="EE414">
        <v>19.543520000000001</v>
      </c>
      <c r="EF414">
        <v>6.358015</v>
      </c>
      <c r="EG414">
        <v>3766.1129999999998</v>
      </c>
      <c r="EH414">
        <v>0.4478935</v>
      </c>
      <c r="EI414">
        <v>19.51249</v>
      </c>
      <c r="EJ414">
        <v>17.295919999999999</v>
      </c>
      <c r="EK414">
        <v>10550.44</v>
      </c>
      <c r="EL414">
        <v>0.44626139999999997</v>
      </c>
      <c r="EM414">
        <v>19.95082</v>
      </c>
      <c r="EN414">
        <v>33.946559999999998</v>
      </c>
      <c r="EO414">
        <v>21302.76</v>
      </c>
      <c r="EP414">
        <v>0.4446871</v>
      </c>
      <c r="EQ414">
        <v>20.447859999999999</v>
      </c>
      <c r="ER414">
        <v>49.885199999999998</v>
      </c>
      <c r="ES414">
        <v>32173.38</v>
      </c>
      <c r="ET414">
        <v>0.44304660000000001</v>
      </c>
      <c r="EU414">
        <v>21.143129999999999</v>
      </c>
      <c r="EV414">
        <v>56.919220000000003</v>
      </c>
      <c r="EW414">
        <v>37684.300000000003</v>
      </c>
      <c r="EX414">
        <v>0.44147399999999998</v>
      </c>
      <c r="EY414">
        <v>21.499790000000001</v>
      </c>
      <c r="EZ414">
        <v>51.906779999999998</v>
      </c>
      <c r="FA414">
        <v>35232.36</v>
      </c>
      <c r="FB414">
        <v>0.4400847</v>
      </c>
      <c r="FC414">
        <v>21.090699999999998</v>
      </c>
      <c r="FD414">
        <v>38.894449999999999</v>
      </c>
      <c r="FE414">
        <v>27007.98</v>
      </c>
      <c r="FF414">
        <v>0.43853120000000001</v>
      </c>
      <c r="FG414">
        <v>20.393930000000001</v>
      </c>
      <c r="FH414">
        <v>24.63897</v>
      </c>
      <c r="FI414">
        <v>17473.509999999998</v>
      </c>
      <c r="FJ414">
        <v>0.43694880000000003</v>
      </c>
      <c r="FK414">
        <v>19.62313</v>
      </c>
      <c r="FL414">
        <v>13.49675</v>
      </c>
      <c r="FM414">
        <v>9757.5759999999991</v>
      </c>
      <c r="FN414">
        <v>0.43532029999999999</v>
      </c>
      <c r="FO414">
        <v>19.65268</v>
      </c>
      <c r="FP414">
        <v>6.5470790000000001</v>
      </c>
      <c r="FQ414">
        <v>4814.9120000000003</v>
      </c>
      <c r="FR414">
        <v>0.43354490000000001</v>
      </c>
      <c r="FS414">
        <v>20.362020000000001</v>
      </c>
      <c r="FT414">
        <v>2.8761580000000002</v>
      </c>
      <c r="FU414">
        <v>2147.6680000000001</v>
      </c>
      <c r="FV414">
        <v>0.43156149999999999</v>
      </c>
      <c r="FW414">
        <v>21.4481</v>
      </c>
      <c r="FX414">
        <v>1.1735100000000001</v>
      </c>
      <c r="FY414">
        <v>886.84040000000005</v>
      </c>
      <c r="FZ414">
        <v>0.42924410000000002</v>
      </c>
      <c r="GA414">
        <v>22.5153</v>
      </c>
      <c r="GB414">
        <v>0.4630959</v>
      </c>
      <c r="GC414">
        <v>352.11430000000001</v>
      </c>
      <c r="GD414">
        <v>0.42714809999999998</v>
      </c>
      <c r="GE414">
        <v>22.822240000000001</v>
      </c>
      <c r="GF414">
        <v>0.19244600000000001</v>
      </c>
      <c r="GG414">
        <v>144.90350000000001</v>
      </c>
      <c r="GH414">
        <v>0.42457630000000002</v>
      </c>
      <c r="GI414">
        <v>22.20504</v>
      </c>
      <c r="GJ414">
        <v>9.7227079999999994E-2</v>
      </c>
      <c r="GK414">
        <v>71.043109999999999</v>
      </c>
      <c r="GL414">
        <v>0.42179689999999997</v>
      </c>
      <c r="GM414">
        <v>21.256229999999999</v>
      </c>
      <c r="GN414">
        <v>6.5726800000000002E-2</v>
      </c>
      <c r="GO414">
        <v>46.416620000000002</v>
      </c>
      <c r="GP414">
        <v>0.41910009999999998</v>
      </c>
      <c r="GQ414">
        <v>20.450199999999999</v>
      </c>
      <c r="GR414">
        <v>5.5315410000000002E-2</v>
      </c>
      <c r="GS414">
        <v>38.357390000000002</v>
      </c>
      <c r="GT414">
        <v>0.41621399999999997</v>
      </c>
      <c r="GU414">
        <v>20.506319999999999</v>
      </c>
      <c r="GV414">
        <v>5.0372880000000002E-2</v>
      </c>
      <c r="GW414">
        <v>34.850679999999997</v>
      </c>
      <c r="GX414">
        <v>0.41377520000000001</v>
      </c>
      <c r="GY414">
        <v>21.17456</v>
      </c>
      <c r="GZ414" s="1">
        <v>4.646993E-2</v>
      </c>
      <c r="HA414">
        <v>32.228520000000003</v>
      </c>
      <c r="HB414">
        <v>0.41171419999999997</v>
      </c>
      <c r="HC414">
        <v>22.187000000000001</v>
      </c>
      <c r="HD414" s="1">
        <v>4.2736870000000003E-2</v>
      </c>
      <c r="HE414">
        <v>29.718389999999999</v>
      </c>
      <c r="HF414">
        <v>0.40961389999999998</v>
      </c>
      <c r="HG414">
        <v>22.951979999999999</v>
      </c>
      <c r="HH414" s="1">
        <v>3.8993609999999998E-2</v>
      </c>
      <c r="HI414">
        <v>27.199839999999998</v>
      </c>
      <c r="HJ414">
        <v>0.40786889999999998</v>
      </c>
      <c r="HK414">
        <v>22.939399999999999</v>
      </c>
      <c r="HL414" s="1">
        <v>3.544626E-2</v>
      </c>
      <c r="HM414">
        <v>24.768719999999998</v>
      </c>
      <c r="HN414">
        <v>0.40615709999999999</v>
      </c>
      <c r="HO414">
        <v>22.077780000000001</v>
      </c>
      <c r="HP414" s="1">
        <v>3.2179220000000001E-2</v>
      </c>
      <c r="HQ414">
        <v>22.512889999999999</v>
      </c>
      <c r="HR414">
        <v>0.40453620000000001</v>
      </c>
      <c r="HS414">
        <v>21.07056</v>
      </c>
      <c r="HT414" s="1">
        <v>2.9251650000000001E-2</v>
      </c>
      <c r="HU414">
        <v>20.486640000000001</v>
      </c>
      <c r="HV414">
        <v>0.40305560000000001</v>
      </c>
      <c r="HW414">
        <v>20.195260000000001</v>
      </c>
      <c r="HX414" s="1">
        <v>2.644355E-2</v>
      </c>
      <c r="HY414">
        <v>18.54955</v>
      </c>
      <c r="HZ414">
        <v>0.40196660000000001</v>
      </c>
      <c r="IA414">
        <v>20.227630000000001</v>
      </c>
      <c r="IB414" s="1">
        <v>2.388258E-2</v>
      </c>
      <c r="IC414" s="1">
        <v>16.74184</v>
      </c>
      <c r="ID414">
        <v>0.40072829999999998</v>
      </c>
      <c r="IE414">
        <v>20.3857</v>
      </c>
      <c r="IF414" s="1">
        <v>2.151666E-2</v>
      </c>
      <c r="IG414" s="1">
        <v>15.098129999999999</v>
      </c>
      <c r="IH414">
        <v>0.39920250000000002</v>
      </c>
      <c r="II414">
        <v>20.990790000000001</v>
      </c>
      <c r="IJ414" s="1">
        <v>1.9397879999999999E-2</v>
      </c>
      <c r="IK414" s="1">
        <v>13.62238</v>
      </c>
      <c r="IL414">
        <v>0.3978256</v>
      </c>
      <c r="IM414">
        <v>21.585789999999999</v>
      </c>
      <c r="IN414" s="1">
        <v>1.7528599999999998E-2</v>
      </c>
      <c r="IO414" s="1">
        <v>12.31554</v>
      </c>
      <c r="IP414">
        <v>0.39664519999999998</v>
      </c>
      <c r="IQ414">
        <v>21.58521</v>
      </c>
      <c r="IR414" s="1">
        <v>1.5838809999999998E-2</v>
      </c>
      <c r="IS414" s="1">
        <v>11.12724</v>
      </c>
      <c r="IT414">
        <v>0.3954531</v>
      </c>
      <c r="IU414">
        <v>20.951720000000002</v>
      </c>
      <c r="IV414" s="1">
        <v>1.4377330000000001E-2</v>
      </c>
      <c r="IW414" s="1">
        <v>10.10033</v>
      </c>
      <c r="IX414">
        <v>0.39446569999999997</v>
      </c>
      <c r="IY414">
        <v>20.101320000000001</v>
      </c>
      <c r="IZ414" s="1">
        <v>1.306207E-2</v>
      </c>
      <c r="JA414" s="1">
        <v>9.1785359999999994</v>
      </c>
      <c r="JB414">
        <v>0.39367649999999998</v>
      </c>
      <c r="JC414">
        <v>19.520489999999999</v>
      </c>
      <c r="JD414" s="1">
        <v>1.186629E-2</v>
      </c>
      <c r="JE414" s="1">
        <v>8.3368839999999995</v>
      </c>
      <c r="JF414">
        <v>0.3926808</v>
      </c>
      <c r="JG414">
        <v>20.066739999999999</v>
      </c>
      <c r="JH414" s="1">
        <v>1.0780069999999999E-2</v>
      </c>
      <c r="JI414" s="1">
        <v>7.5777109999999999</v>
      </c>
      <c r="JJ414">
        <v>0.39163819999999999</v>
      </c>
      <c r="JK414">
        <v>21.261299999999999</v>
      </c>
      <c r="JL414" s="1">
        <v>9.7697900000000004E-3</v>
      </c>
      <c r="JM414" s="1">
        <v>6.8761999999999999</v>
      </c>
      <c r="JN414">
        <v>0.39075860000000001</v>
      </c>
      <c r="JO414">
        <v>22.457350000000002</v>
      </c>
      <c r="JP414" s="1">
        <v>8.7986569999999997E-3</v>
      </c>
      <c r="JQ414" s="1">
        <v>6.1997220000000004</v>
      </c>
      <c r="JR414">
        <v>0.3908585</v>
      </c>
      <c r="JS414">
        <v>23.499220000000001</v>
      </c>
      <c r="JT414" s="1">
        <v>7.971957E-3</v>
      </c>
      <c r="JU414" s="1">
        <v>5.608822</v>
      </c>
      <c r="JV414">
        <v>0.39016339999999999</v>
      </c>
      <c r="JW414">
        <v>23.80527</v>
      </c>
      <c r="JX414" s="1">
        <v>7.2373430000000002E-3</v>
      </c>
      <c r="JY414" s="1">
        <v>5.0927210000000001</v>
      </c>
      <c r="JZ414">
        <v>0.38956030000000003</v>
      </c>
      <c r="KA414">
        <v>23.25722</v>
      </c>
      <c r="KB414" s="1">
        <v>6.5856669999999999E-3</v>
      </c>
      <c r="KC414" s="1">
        <v>4.6341669999999997</v>
      </c>
      <c r="KD414">
        <v>0.38864189999999998</v>
      </c>
      <c r="KE414">
        <v>22.61741</v>
      </c>
      <c r="KF414" s="1">
        <v>5.9909580000000002E-3</v>
      </c>
      <c r="KG414" s="1">
        <v>4.2192080000000001</v>
      </c>
      <c r="KH414">
        <v>0.38793860000000002</v>
      </c>
      <c r="KI414">
        <v>22.20684</v>
      </c>
      <c r="KJ414" s="1">
        <v>5.4459069999999998E-3</v>
      </c>
      <c r="KK414" s="1">
        <v>3.8362029999999998</v>
      </c>
      <c r="KL414">
        <v>0.38691490000000001</v>
      </c>
      <c r="KM414">
        <v>22.567550000000001</v>
      </c>
      <c r="KN414" s="1">
        <v>4.9452189999999998E-3</v>
      </c>
      <c r="KO414" s="1">
        <v>3.4870730000000001</v>
      </c>
      <c r="KP414">
        <v>0.38621119999999998</v>
      </c>
      <c r="KQ414">
        <v>23.398869999999999</v>
      </c>
      <c r="KR414" s="1">
        <v>4.4774660000000003E-3</v>
      </c>
      <c r="KS414" s="1">
        <v>3.1600130000000002</v>
      </c>
      <c r="KT414">
        <v>0.38557089999999999</v>
      </c>
      <c r="KU414">
        <v>23.974489999999999</v>
      </c>
      <c r="KV414" s="1">
        <v>4.0347899999999999E-3</v>
      </c>
      <c r="KW414" s="1">
        <v>2.8500139999999998</v>
      </c>
      <c r="KX414">
        <v>0.38511849999999997</v>
      </c>
      <c r="KY414">
        <v>24.363600000000002</v>
      </c>
      <c r="KZ414" s="1">
        <v>3.6110479999999999E-3</v>
      </c>
      <c r="LA414" s="1">
        <v>2.5524930000000001</v>
      </c>
      <c r="LB414">
        <v>0.38452019999999998</v>
      </c>
      <c r="LC414">
        <v>24.171489999999999</v>
      </c>
      <c r="LD414" s="1">
        <v>3.2045279999999999E-3</v>
      </c>
      <c r="LE414" s="1">
        <v>2.267979</v>
      </c>
      <c r="LF414">
        <v>0.38366119999999998</v>
      </c>
      <c r="LG414">
        <v>23.599989999999998</v>
      </c>
      <c r="LH414" s="1">
        <v>2.8254999999999999E-3</v>
      </c>
      <c r="LI414" s="1">
        <v>2.002186</v>
      </c>
      <c r="LJ414">
        <v>0.38327220000000001</v>
      </c>
      <c r="LK414">
        <v>22.870100000000001</v>
      </c>
      <c r="LL414" s="1">
        <v>2.481984E-3</v>
      </c>
      <c r="LM414" s="1">
        <v>1.7592019999999999</v>
      </c>
      <c r="LN414">
        <v>0.38327149999999999</v>
      </c>
      <c r="LO414">
        <v>22.34338</v>
      </c>
      <c r="LP414" s="1">
        <v>2.180562E-3</v>
      </c>
      <c r="LQ414" s="1">
        <v>1.537563</v>
      </c>
      <c r="LR414">
        <v>0.38239849999999997</v>
      </c>
      <c r="LS414">
        <v>22.710100000000001</v>
      </c>
      <c r="LT414" s="1">
        <v>1.9148329999999999E-3</v>
      </c>
      <c r="LU414" s="1">
        <v>1.342311</v>
      </c>
      <c r="LV414">
        <v>0.38169979999999998</v>
      </c>
      <c r="LW414">
        <v>23.70994</v>
      </c>
      <c r="LX414" s="1">
        <v>1.688485E-3</v>
      </c>
      <c r="LY414" s="1">
        <v>1.1757869999999999</v>
      </c>
      <c r="LZ414">
        <v>0.38091160000000002</v>
      </c>
      <c r="MA414">
        <v>24.91544</v>
      </c>
      <c r="MB414" s="1">
        <v>1.491177E-3</v>
      </c>
      <c r="MC414" s="1">
        <v>1.0307569999999999</v>
      </c>
      <c r="MD414">
        <v>0.38007180000000002</v>
      </c>
      <c r="ME414">
        <v>25.83155</v>
      </c>
      <c r="MF414" s="1">
        <v>1.3167540000000001E-3</v>
      </c>
      <c r="MG414" s="1">
        <v>0.90371610000000002</v>
      </c>
      <c r="MH414">
        <v>0.37873760000000001</v>
      </c>
      <c r="MI414">
        <v>26.13795</v>
      </c>
      <c r="MJ414" s="1">
        <v>1.157445E-3</v>
      </c>
      <c r="MK414" s="1">
        <v>0.78975300000000004</v>
      </c>
      <c r="ML414">
        <v>0.37767339999999999</v>
      </c>
      <c r="MM414">
        <v>25.473929999999999</v>
      </c>
      <c r="MN414" s="1">
        <v>1.0123280000000001E-3</v>
      </c>
      <c r="MO414" s="1">
        <v>0.68643520000000002</v>
      </c>
      <c r="MP414">
        <v>0.37689899999999998</v>
      </c>
      <c r="MQ414">
        <v>24.685459999999999</v>
      </c>
      <c r="MR414" s="1">
        <v>8.8317669999999997E-4</v>
      </c>
      <c r="MS414" s="1">
        <v>0.59440400000000004</v>
      </c>
      <c r="MT414">
        <v>0.37627389999999999</v>
      </c>
      <c r="MU414">
        <v>24.205349999999999</v>
      </c>
      <c r="MV414" s="1">
        <v>7.7155819999999995E-4</v>
      </c>
      <c r="MW414" s="1">
        <v>0.51490820000000004</v>
      </c>
      <c r="MX414">
        <v>0.37562830000000003</v>
      </c>
      <c r="MY414">
        <v>24.438759999999998</v>
      </c>
      <c r="MZ414" s="1">
        <v>6.7819099999999997E-4</v>
      </c>
      <c r="NA414" s="1">
        <v>0.44837729999999998</v>
      </c>
      <c r="NB414">
        <v>0.37529269999999998</v>
      </c>
      <c r="NC414">
        <v>25.36375</v>
      </c>
      <c r="ND414" s="1">
        <v>6.0309320000000003E-4</v>
      </c>
      <c r="NE414" s="1">
        <v>0.39447349999999998</v>
      </c>
      <c r="NF414">
        <v>0.37529269999999998</v>
      </c>
      <c r="NG414">
        <v>25.36375</v>
      </c>
      <c r="NH414" s="1">
        <v>6.0309320000000003E-4</v>
      </c>
      <c r="NI414" s="1">
        <v>0.39447349999999998</v>
      </c>
      <c r="NJ414">
        <v>0.37529269999999998</v>
      </c>
      <c r="NK414">
        <v>25.36375</v>
      </c>
      <c r="NL414" s="1">
        <v>6.0309320000000003E-4</v>
      </c>
      <c r="NM414" s="1">
        <v>0.39447349999999998</v>
      </c>
      <c r="NN414">
        <v>0.37529269999999998</v>
      </c>
      <c r="NO414">
        <v>25.36375</v>
      </c>
      <c r="NP414" s="1">
        <v>6.0309320000000003E-4</v>
      </c>
      <c r="NQ414" s="1">
        <v>0.39447349999999998</v>
      </c>
      <c r="NR414">
        <v>0.37529269999999998</v>
      </c>
      <c r="NS414">
        <v>25.36375</v>
      </c>
      <c r="NT414" s="1">
        <v>6.0309320000000003E-4</v>
      </c>
      <c r="NU414" s="1">
        <v>0.39447349999999998</v>
      </c>
      <c r="NV414">
        <v>0.37529269999999998</v>
      </c>
      <c r="NW414">
        <v>25.36375</v>
      </c>
      <c r="NX414" s="1">
        <v>6.0309320000000003E-4</v>
      </c>
      <c r="NY414" s="1">
        <v>0.39447349999999998</v>
      </c>
      <c r="NZ414">
        <v>0.37529269999999998</v>
      </c>
      <c r="OA414">
        <v>25.36375</v>
      </c>
      <c r="OB414" s="1">
        <v>6.0309320000000003E-4</v>
      </c>
      <c r="OC414" s="1">
        <v>0.39447349999999998</v>
      </c>
      <c r="OD414">
        <v>0.37529269999999998</v>
      </c>
      <c r="OE414">
        <v>25.36375</v>
      </c>
      <c r="OF414" s="1">
        <v>6.0309320000000003E-4</v>
      </c>
      <c r="OG414" s="1">
        <v>0.39447349999999998</v>
      </c>
      <c r="OH414">
        <v>0.37529269999999998</v>
      </c>
      <c r="OI414">
        <v>25.36375</v>
      </c>
      <c r="OJ414" s="1">
        <v>6.0309320000000003E-4</v>
      </c>
      <c r="OK414" s="1">
        <v>0.39447349999999998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0.36006640000000001</v>
      </c>
      <c r="G415">
        <v>20.404039999999998</v>
      </c>
      <c r="H415">
        <v>0</v>
      </c>
      <c r="I415">
        <v>0</v>
      </c>
      <c r="J415">
        <v>0.35937259999999999</v>
      </c>
      <c r="K415">
        <v>20.829689999999999</v>
      </c>
      <c r="L415">
        <v>0</v>
      </c>
      <c r="M415">
        <v>0</v>
      </c>
      <c r="N415">
        <v>0.35869000000000001</v>
      </c>
      <c r="O415">
        <v>21.599620000000002</v>
      </c>
      <c r="P415">
        <v>0</v>
      </c>
      <c r="Q415">
        <v>0</v>
      </c>
      <c r="R415">
        <v>0.35810429999999999</v>
      </c>
      <c r="S415">
        <v>22.424610000000001</v>
      </c>
      <c r="T415">
        <v>0</v>
      </c>
      <c r="U415">
        <v>0</v>
      </c>
      <c r="V415">
        <v>0.35738360000000002</v>
      </c>
      <c r="W415">
        <v>23.329560000000001</v>
      </c>
      <c r="X415">
        <v>0</v>
      </c>
      <c r="Y415">
        <v>0</v>
      </c>
      <c r="Z415">
        <v>0.35659259999999998</v>
      </c>
      <c r="AA415">
        <v>23.66075</v>
      </c>
      <c r="AB415">
        <v>0</v>
      </c>
      <c r="AC415">
        <v>0</v>
      </c>
      <c r="AD415">
        <v>0.35577950000000003</v>
      </c>
      <c r="AE415">
        <v>23.161539999999999</v>
      </c>
      <c r="AF415">
        <v>0</v>
      </c>
      <c r="AG415">
        <v>0</v>
      </c>
      <c r="AH415">
        <v>0.35492020000000002</v>
      </c>
      <c r="AI415">
        <v>22.45384</v>
      </c>
      <c r="AJ415">
        <v>0</v>
      </c>
      <c r="AK415">
        <v>0</v>
      </c>
      <c r="AL415">
        <v>0.35403479999999998</v>
      </c>
      <c r="AM415">
        <v>21.699439999999999</v>
      </c>
      <c r="AN415">
        <v>0</v>
      </c>
      <c r="AO415">
        <v>0</v>
      </c>
      <c r="AP415">
        <v>0.35310439999999998</v>
      </c>
      <c r="AQ415">
        <v>21.765250000000002</v>
      </c>
      <c r="AR415">
        <v>0</v>
      </c>
      <c r="AS415">
        <v>0</v>
      </c>
      <c r="AT415">
        <v>0.35212120000000002</v>
      </c>
      <c r="AU415">
        <v>22.378029999999999</v>
      </c>
      <c r="AV415">
        <v>0</v>
      </c>
      <c r="AW415">
        <v>0</v>
      </c>
      <c r="AX415">
        <v>0.35108620000000001</v>
      </c>
      <c r="AY415">
        <v>23.216819999999998</v>
      </c>
      <c r="AZ415">
        <v>0</v>
      </c>
      <c r="BA415">
        <v>0</v>
      </c>
      <c r="BB415">
        <v>0.35008470000000003</v>
      </c>
      <c r="BC415">
        <v>24.048970000000001</v>
      </c>
      <c r="BD415">
        <v>0</v>
      </c>
      <c r="BE415">
        <v>0</v>
      </c>
      <c r="BF415">
        <v>0.34900249999999999</v>
      </c>
      <c r="BG415">
        <v>24.22099</v>
      </c>
      <c r="BH415">
        <v>0</v>
      </c>
      <c r="BI415">
        <v>0</v>
      </c>
      <c r="BJ415">
        <v>0.34789720000000002</v>
      </c>
      <c r="BK415">
        <v>23.645430000000001</v>
      </c>
      <c r="BL415">
        <v>0</v>
      </c>
      <c r="BM415">
        <v>0</v>
      </c>
      <c r="BN415">
        <v>0.34674860000000002</v>
      </c>
      <c r="BO415">
        <v>22.810459999999999</v>
      </c>
      <c r="BP415">
        <v>0</v>
      </c>
      <c r="BQ415">
        <v>0</v>
      </c>
      <c r="BR415">
        <v>0.34560220000000003</v>
      </c>
      <c r="BS415">
        <v>21.967860000000002</v>
      </c>
      <c r="BT415">
        <v>0</v>
      </c>
      <c r="BU415">
        <v>0</v>
      </c>
      <c r="BV415">
        <v>0.34456429999999999</v>
      </c>
      <c r="BW415">
        <v>21.392440000000001</v>
      </c>
      <c r="BX415">
        <v>0</v>
      </c>
      <c r="BY415">
        <v>0</v>
      </c>
      <c r="BZ415">
        <v>0.34346070000000001</v>
      </c>
      <c r="CA415">
        <v>21.504840000000002</v>
      </c>
      <c r="CB415">
        <v>0</v>
      </c>
      <c r="CC415">
        <v>0</v>
      </c>
      <c r="CD415">
        <v>0.34234219999999999</v>
      </c>
      <c r="CE415">
        <v>21.837569999999999</v>
      </c>
      <c r="CF415">
        <v>0</v>
      </c>
      <c r="CG415">
        <v>0</v>
      </c>
      <c r="CH415">
        <v>0.34126919999999999</v>
      </c>
      <c r="CI415">
        <v>22.220300000000002</v>
      </c>
      <c r="CJ415">
        <v>5.4085539999999998E-33</v>
      </c>
      <c r="CK415">
        <v>2.8403039999999999E-30</v>
      </c>
      <c r="CL415">
        <v>0.34015709999999999</v>
      </c>
      <c r="CM415">
        <v>22.14198</v>
      </c>
      <c r="CN415" s="1">
        <v>5.6200009999999998E-27</v>
      </c>
      <c r="CO415" s="1">
        <v>2.9579750000000001E-24</v>
      </c>
      <c r="CP415">
        <v>0.33901520000000002</v>
      </c>
      <c r="CQ415">
        <v>21.75647</v>
      </c>
      <c r="CR415" s="1">
        <v>2.8613949999999999E-20</v>
      </c>
      <c r="CS415" s="1">
        <v>1.4904700000000001E-17</v>
      </c>
      <c r="CT415">
        <v>0.33788200000000002</v>
      </c>
      <c r="CU415">
        <v>21.07836</v>
      </c>
      <c r="CV415" s="1">
        <v>1.3031989999999999E-15</v>
      </c>
      <c r="CW415" s="1">
        <v>6.1404649999999999E-13</v>
      </c>
      <c r="CX415">
        <v>0.3367406</v>
      </c>
      <c r="CY415">
        <v>20.289739999999998</v>
      </c>
      <c r="CZ415" s="1">
        <v>3.879753E-12</v>
      </c>
      <c r="DA415" s="1">
        <v>1.808111E-9</v>
      </c>
      <c r="DB415">
        <v>0.33554929999999999</v>
      </c>
      <c r="DC415">
        <v>19.708680000000001</v>
      </c>
      <c r="DD415" s="1">
        <v>2.2633930000000001E-9</v>
      </c>
      <c r="DE415" s="1">
        <v>1.0632630000000001E-6</v>
      </c>
      <c r="DF415">
        <v>0.33444059999999998</v>
      </c>
      <c r="DG415">
        <v>19.708590000000001</v>
      </c>
      <c r="DH415" s="1">
        <v>4.1242189999999999E-7</v>
      </c>
      <c r="DI415" s="1">
        <v>1.958854E-4</v>
      </c>
      <c r="DJ415">
        <v>0.33330080000000001</v>
      </c>
      <c r="DK415">
        <v>20.059100000000001</v>
      </c>
      <c r="DL415" s="1">
        <v>3.0048349999999998E-5</v>
      </c>
      <c r="DM415" s="1">
        <v>1.4471990000000001E-2</v>
      </c>
      <c r="DN415">
        <v>0.33225759999999999</v>
      </c>
      <c r="DO415">
        <v>20.672160000000002</v>
      </c>
      <c r="DP415" s="1">
        <v>1.031047E-3</v>
      </c>
      <c r="DQ415" s="1">
        <v>0.50325129999999996</v>
      </c>
      <c r="DR415">
        <v>0.33121289999999998</v>
      </c>
      <c r="DS415">
        <v>20.871639999999999</v>
      </c>
      <c r="DT415" s="1">
        <v>1.85986E-2</v>
      </c>
      <c r="DU415" s="1">
        <v>9.2082169999999994</v>
      </c>
      <c r="DV415">
        <v>0.33009769999999999</v>
      </c>
      <c r="DW415">
        <v>20.612909999999999</v>
      </c>
      <c r="DX415" s="1">
        <v>0.19315379999999999</v>
      </c>
      <c r="DY415" s="1">
        <v>96.890680000000003</v>
      </c>
      <c r="DZ415">
        <v>0.32893929999999999</v>
      </c>
      <c r="EA415">
        <v>20.128990000000002</v>
      </c>
      <c r="EB415" s="1">
        <v>1.2359439999999999</v>
      </c>
      <c r="EC415">
        <v>628.46789999999999</v>
      </c>
      <c r="ED415">
        <v>0.3277487</v>
      </c>
      <c r="EE415">
        <v>19.53763</v>
      </c>
      <c r="EF415" s="1">
        <v>5.1697329999999999</v>
      </c>
      <c r="EG415">
        <v>2662.5169999999998</v>
      </c>
      <c r="EH415">
        <v>0.3264686</v>
      </c>
      <c r="EI415">
        <v>19.45655</v>
      </c>
      <c r="EJ415">
        <v>14.854480000000001</v>
      </c>
      <c r="EK415">
        <v>7746.1959999999999</v>
      </c>
      <c r="EL415">
        <v>0.32500960000000001</v>
      </c>
      <c r="EM415">
        <v>19.860469999999999</v>
      </c>
      <c r="EN415">
        <v>30.670439999999999</v>
      </c>
      <c r="EO415">
        <v>16187.27</v>
      </c>
      <c r="EP415">
        <v>0.32362020000000002</v>
      </c>
      <c r="EQ415">
        <v>20.342320000000001</v>
      </c>
      <c r="ER415">
        <v>47.252450000000003</v>
      </c>
      <c r="ES415">
        <v>25225.58</v>
      </c>
      <c r="ET415">
        <v>0.32218370000000002</v>
      </c>
      <c r="EU415">
        <v>21.024470000000001</v>
      </c>
      <c r="EV415">
        <v>56.325949999999999</v>
      </c>
      <c r="EW415">
        <v>30395.22</v>
      </c>
      <c r="EX415">
        <v>0.320774</v>
      </c>
      <c r="EY415">
        <v>21.41433</v>
      </c>
      <c r="EZ415">
        <v>53.501440000000002</v>
      </c>
      <c r="FA415">
        <v>29166.49</v>
      </c>
      <c r="FB415">
        <v>0.3194266</v>
      </c>
      <c r="FC415">
        <v>21.054600000000001</v>
      </c>
      <c r="FD415">
        <v>41.592089999999999</v>
      </c>
      <c r="FE415">
        <v>22883.01</v>
      </c>
      <c r="FF415">
        <v>0.31801770000000001</v>
      </c>
      <c r="FG415">
        <v>20.386469999999999</v>
      </c>
      <c r="FH415">
        <v>27.238589999999999</v>
      </c>
      <c r="FI415">
        <v>15112.47</v>
      </c>
      <c r="FJ415">
        <v>0.31660159999999998</v>
      </c>
      <c r="FK415">
        <v>19.621490000000001</v>
      </c>
      <c r="FL415">
        <v>15.37144</v>
      </c>
      <c r="FM415">
        <v>8593.7669999999998</v>
      </c>
      <c r="FN415">
        <v>0.31517299999999998</v>
      </c>
      <c r="FO415">
        <v>19.588360000000002</v>
      </c>
      <c r="FP415">
        <v>7.6507129999999997</v>
      </c>
      <c r="FQ415">
        <v>4307.2569999999996</v>
      </c>
      <c r="FR415">
        <v>0.31361620000000001</v>
      </c>
      <c r="FS415">
        <v>20.238600000000002</v>
      </c>
      <c r="FT415">
        <v>3.4339559999999998</v>
      </c>
      <c r="FU415">
        <v>1946.3779999999999</v>
      </c>
      <c r="FV415">
        <v>0.31191720000000001</v>
      </c>
      <c r="FW415">
        <v>21.28866</v>
      </c>
      <c r="FX415">
        <v>1.4237470000000001</v>
      </c>
      <c r="FY415">
        <v>811.68870000000004</v>
      </c>
      <c r="FZ415">
        <v>0.30997760000000002</v>
      </c>
      <c r="GA415">
        <v>22.358709999999999</v>
      </c>
      <c r="GB415">
        <v>0.56446649999999998</v>
      </c>
      <c r="GC415">
        <v>323.42500000000001</v>
      </c>
      <c r="GD415">
        <v>0.30832569999999998</v>
      </c>
      <c r="GE415">
        <v>22.724019999999999</v>
      </c>
      <c r="GF415">
        <v>0.23021990000000001</v>
      </c>
      <c r="GG415">
        <v>131.87129999999999</v>
      </c>
      <c r="GH415">
        <v>0.30644310000000002</v>
      </c>
      <c r="GI415">
        <v>22.17334</v>
      </c>
      <c r="GJ415">
        <v>0.11022849999999999</v>
      </c>
      <c r="GK415">
        <v>62.770490000000002</v>
      </c>
      <c r="GL415">
        <v>0.30441020000000002</v>
      </c>
      <c r="GM415">
        <v>21.250489999999999</v>
      </c>
      <c r="GN415">
        <v>6.999648E-2</v>
      </c>
      <c r="GO415">
        <v>39.546050000000001</v>
      </c>
      <c r="GP415">
        <v>0.30249209999999999</v>
      </c>
      <c r="GQ415">
        <v>20.417899999999999</v>
      </c>
      <c r="GR415">
        <v>5.6799889999999999E-2</v>
      </c>
      <c r="GS415">
        <v>31.966380000000001</v>
      </c>
      <c r="GT415">
        <v>0.30045110000000003</v>
      </c>
      <c r="GU415">
        <v>20.405740000000002</v>
      </c>
      <c r="GV415">
        <v>5.1220330000000001E-2</v>
      </c>
      <c r="GW415">
        <v>28.87669</v>
      </c>
      <c r="GX415">
        <v>0.29863410000000001</v>
      </c>
      <c r="GY415">
        <v>21.015080000000001</v>
      </c>
      <c r="GZ415" s="1">
        <v>4.72179E-2</v>
      </c>
      <c r="HA415">
        <v>26.709040000000002</v>
      </c>
      <c r="HB415">
        <v>0.29713719999999999</v>
      </c>
      <c r="HC415">
        <v>21.996569999999998</v>
      </c>
      <c r="HD415" s="1">
        <v>4.3492009999999998E-2</v>
      </c>
      <c r="HE415">
        <v>24.674140000000001</v>
      </c>
      <c r="HF415">
        <v>0.29549989999999998</v>
      </c>
      <c r="HG415">
        <v>22.785830000000001</v>
      </c>
      <c r="HH415" s="1">
        <v>3.9750679999999997E-2</v>
      </c>
      <c r="HI415">
        <v>22.628430000000002</v>
      </c>
      <c r="HJ415">
        <v>0.29408649999999997</v>
      </c>
      <c r="HK415">
        <v>22.830719999999999</v>
      </c>
      <c r="HL415" s="1">
        <v>3.6166179999999999E-2</v>
      </c>
      <c r="HM415">
        <v>20.638549999999999</v>
      </c>
      <c r="HN415">
        <v>0.29272900000000002</v>
      </c>
      <c r="HO415">
        <v>22.02582</v>
      </c>
      <c r="HP415" s="1">
        <v>3.2832670000000001E-2</v>
      </c>
      <c r="HQ415">
        <v>18.779060000000001</v>
      </c>
      <c r="HR415">
        <v>0.29127969999999997</v>
      </c>
      <c r="HS415">
        <v>21.026039999999998</v>
      </c>
      <c r="HT415" s="1">
        <v>2.9841289999999999E-2</v>
      </c>
      <c r="HU415">
        <v>17.10887</v>
      </c>
      <c r="HV415">
        <v>0.29027950000000002</v>
      </c>
      <c r="HW415">
        <v>20.14461</v>
      </c>
      <c r="HX415" s="1">
        <v>2.7046270000000001E-2</v>
      </c>
      <c r="HY415">
        <v>15.526059999999999</v>
      </c>
      <c r="HZ415">
        <v>0.28931760000000001</v>
      </c>
      <c r="IA415">
        <v>20.081949999999999</v>
      </c>
      <c r="IB415" s="1">
        <v>2.4406299999999999E-2</v>
      </c>
      <c r="IC415" s="1">
        <v>14.02425</v>
      </c>
      <c r="ID415">
        <v>0.28768769999999999</v>
      </c>
      <c r="IE415">
        <v>20.22354</v>
      </c>
      <c r="IF415" s="1">
        <v>2.196412E-2</v>
      </c>
      <c r="IG415" s="1">
        <v>12.66558</v>
      </c>
      <c r="IH415">
        <v>0.28674189999999999</v>
      </c>
      <c r="II415">
        <v>20.80733</v>
      </c>
      <c r="IJ415" s="1">
        <v>1.979846E-2</v>
      </c>
      <c r="IK415" s="1">
        <v>11.43721</v>
      </c>
      <c r="IL415">
        <v>0.28599140000000001</v>
      </c>
      <c r="IM415">
        <v>21.42118</v>
      </c>
      <c r="IN415" s="1">
        <v>1.7894799999999999E-2</v>
      </c>
      <c r="IO415" s="1">
        <v>10.34965</v>
      </c>
      <c r="IP415">
        <v>0.28532970000000002</v>
      </c>
      <c r="IQ415">
        <v>21.464200000000002</v>
      </c>
      <c r="IR415" s="1">
        <v>1.6160609999999999E-2</v>
      </c>
      <c r="IS415" s="1">
        <v>9.3568099999999994</v>
      </c>
      <c r="IT415">
        <v>0.28472069999999999</v>
      </c>
      <c r="IU415">
        <v>20.880870000000002</v>
      </c>
      <c r="IV415" s="1">
        <v>1.4658630000000001E-2</v>
      </c>
      <c r="IW415" s="1">
        <v>8.4958109999999998</v>
      </c>
      <c r="IX415">
        <v>0.2842635</v>
      </c>
      <c r="IY415">
        <v>20.04618</v>
      </c>
      <c r="IZ415" s="1">
        <v>1.331947E-2</v>
      </c>
      <c r="JA415" s="1">
        <v>7.7268109999999997</v>
      </c>
      <c r="JB415">
        <v>0.28401890000000002</v>
      </c>
      <c r="JC415">
        <v>19.44736</v>
      </c>
      <c r="JD415" s="1">
        <v>1.210435E-2</v>
      </c>
      <c r="JE415" s="1">
        <v>7.0259780000000003</v>
      </c>
      <c r="JF415">
        <v>0.28362080000000001</v>
      </c>
      <c r="JG415">
        <v>19.90353</v>
      </c>
      <c r="JH415" s="1">
        <v>1.099748E-2</v>
      </c>
      <c r="JI415" s="1">
        <v>6.3907480000000003</v>
      </c>
      <c r="JJ415">
        <v>0.28312340000000003</v>
      </c>
      <c r="JK415">
        <v>21.061530000000001</v>
      </c>
      <c r="JL415" s="1">
        <v>9.9748389999999992E-3</v>
      </c>
      <c r="JM415" s="1">
        <v>5.8067120000000001</v>
      </c>
      <c r="JN415">
        <v>0.2827942</v>
      </c>
      <c r="JO415">
        <v>22.265239999999999</v>
      </c>
      <c r="JP415" s="1">
        <v>8.9925419999999992E-3</v>
      </c>
      <c r="JQ415" s="1">
        <v>5.2426009999999996</v>
      </c>
      <c r="JR415">
        <v>0.28269100000000003</v>
      </c>
      <c r="JS415">
        <v>23.327719999999999</v>
      </c>
      <c r="JT415" s="1">
        <v>8.1368759999999995E-3</v>
      </c>
      <c r="JU415" s="1">
        <v>4.746575</v>
      </c>
      <c r="JV415">
        <v>0.28250039999999998</v>
      </c>
      <c r="JW415">
        <v>23.681950000000001</v>
      </c>
      <c r="JX415" s="1">
        <v>7.3840039999999996E-3</v>
      </c>
      <c r="JY415" s="1">
        <v>4.3118109999999996</v>
      </c>
      <c r="JZ415">
        <v>0.28238340000000001</v>
      </c>
      <c r="KA415">
        <v>23.184719999999999</v>
      </c>
      <c r="KB415" s="1">
        <v>6.7162380000000002E-3</v>
      </c>
      <c r="KC415" s="1">
        <v>3.925421</v>
      </c>
      <c r="KD415">
        <v>0.28209820000000002</v>
      </c>
      <c r="KE415">
        <v>22.534829999999999</v>
      </c>
      <c r="KF415" s="1">
        <v>6.1065030000000001E-3</v>
      </c>
      <c r="KG415" s="1">
        <v>3.5750820000000001</v>
      </c>
      <c r="KH415">
        <v>0.28217779999999998</v>
      </c>
      <c r="KI415">
        <v>22.102029999999999</v>
      </c>
      <c r="KJ415" s="1">
        <v>5.5524700000000003E-3</v>
      </c>
      <c r="KK415" s="1">
        <v>3.2525230000000001</v>
      </c>
      <c r="KL415">
        <v>0.28210000000000002</v>
      </c>
      <c r="KM415">
        <v>22.393910000000002</v>
      </c>
      <c r="KN415" s="1">
        <v>5.0419970000000003E-3</v>
      </c>
      <c r="KO415" s="1">
        <v>2.9573830000000001</v>
      </c>
      <c r="KP415">
        <v>0.28223510000000002</v>
      </c>
      <c r="KQ415">
        <v>23.189109999999999</v>
      </c>
      <c r="KR415" s="1">
        <v>4.5698600000000002E-3</v>
      </c>
      <c r="KS415" s="1">
        <v>2.68268</v>
      </c>
      <c r="KT415">
        <v>0.28240910000000002</v>
      </c>
      <c r="KU415">
        <v>23.798100000000002</v>
      </c>
      <c r="KV415" s="1">
        <v>4.1221690000000002E-3</v>
      </c>
      <c r="KW415" s="1">
        <v>2.421967</v>
      </c>
      <c r="KX415">
        <v>0.28284169999999997</v>
      </c>
      <c r="KY415">
        <v>24.208729999999999</v>
      </c>
      <c r="KZ415" s="1">
        <v>3.6970509999999998E-3</v>
      </c>
      <c r="LA415" s="1">
        <v>2.1730900000000002</v>
      </c>
      <c r="LB415">
        <v>0.28310489999999999</v>
      </c>
      <c r="LC415">
        <v>24.070609999999999</v>
      </c>
      <c r="LD415" s="1">
        <v>3.286583E-3</v>
      </c>
      <c r="LE415" s="1">
        <v>1.9339850000000001</v>
      </c>
      <c r="LF415">
        <v>0.2832345</v>
      </c>
      <c r="LG415">
        <v>23.521719999999998</v>
      </c>
      <c r="LH415" s="1">
        <v>2.8999630000000002E-3</v>
      </c>
      <c r="LI415" s="1">
        <v>1.7090069999999999</v>
      </c>
      <c r="LJ415">
        <v>0.28374310000000003</v>
      </c>
      <c r="LK415">
        <v>22.806270000000001</v>
      </c>
      <c r="LL415" s="1">
        <v>2.55003E-3</v>
      </c>
      <c r="LM415" s="1">
        <v>1.503206</v>
      </c>
      <c r="LN415">
        <v>0.2867982</v>
      </c>
      <c r="LO415">
        <v>22.312799999999999</v>
      </c>
      <c r="LP415" s="1">
        <v>2.2426590000000001E-3</v>
      </c>
      <c r="LQ415" s="1">
        <v>1.315512</v>
      </c>
      <c r="LR415">
        <v>0.29013860000000002</v>
      </c>
      <c r="LS415">
        <v>22.592300000000002</v>
      </c>
      <c r="LT415" s="1">
        <v>1.9678619999999999E-3</v>
      </c>
      <c r="LU415" s="1">
        <v>1.147629</v>
      </c>
      <c r="LV415">
        <v>0.29379640000000001</v>
      </c>
      <c r="LW415">
        <v>23.550350000000002</v>
      </c>
      <c r="LX415" s="1">
        <v>1.733226E-3</v>
      </c>
      <c r="LY415" s="1">
        <v>1.004105</v>
      </c>
      <c r="LZ415">
        <v>0.29812840000000002</v>
      </c>
      <c r="MA415">
        <v>24.736920000000001</v>
      </c>
      <c r="MB415" s="1">
        <v>1.530004E-3</v>
      </c>
      <c r="MC415" s="1">
        <v>0.87911399999999995</v>
      </c>
      <c r="MD415">
        <v>0.30253400000000003</v>
      </c>
      <c r="ME415">
        <v>25.682320000000001</v>
      </c>
      <c r="MF415" s="1">
        <v>1.3510200000000001E-3</v>
      </c>
      <c r="MG415" s="1">
        <v>0.77019210000000005</v>
      </c>
      <c r="MH415">
        <v>0.3067377</v>
      </c>
      <c r="MI415">
        <v>26.028279999999999</v>
      </c>
      <c r="MJ415" s="1">
        <v>1.1880129999999999E-3</v>
      </c>
      <c r="MK415" s="1">
        <v>0.67268689999999998</v>
      </c>
      <c r="ML415">
        <v>0.31119980000000003</v>
      </c>
      <c r="MM415">
        <v>25.445869999999999</v>
      </c>
      <c r="MN415" s="1">
        <v>1.0398339999999999E-3</v>
      </c>
      <c r="MO415" s="1">
        <v>0.58459749999999999</v>
      </c>
      <c r="MP415">
        <v>0.31610919999999998</v>
      </c>
      <c r="MQ415">
        <v>24.648959999999999</v>
      </c>
      <c r="MR415" s="1">
        <v>9.0752819999999996E-4</v>
      </c>
      <c r="MS415" s="1">
        <v>0.50597250000000005</v>
      </c>
      <c r="MT415">
        <v>0.32116980000000001</v>
      </c>
      <c r="MU415">
        <v>24.137229999999999</v>
      </c>
      <c r="MV415" s="1">
        <v>7.9224790000000003E-4</v>
      </c>
      <c r="MW415" s="1">
        <v>0.43791210000000003</v>
      </c>
      <c r="MX415">
        <v>0.32656259999999998</v>
      </c>
      <c r="MY415">
        <v>24.299969999999998</v>
      </c>
      <c r="MZ415" s="1">
        <v>6.9507140000000004E-4</v>
      </c>
      <c r="NA415" s="1">
        <v>0.38051469999999998</v>
      </c>
      <c r="NB415">
        <v>0.33248460000000002</v>
      </c>
      <c r="NC415">
        <v>25.17249</v>
      </c>
      <c r="ND415" s="1">
        <v>6.1658130000000005E-4</v>
      </c>
      <c r="NE415" s="1">
        <v>0.33390360000000002</v>
      </c>
      <c r="NF415">
        <v>0.33248460000000002</v>
      </c>
      <c r="NG415">
        <v>25.17249</v>
      </c>
      <c r="NH415" s="1">
        <v>6.1658130000000005E-4</v>
      </c>
      <c r="NI415" s="1">
        <v>0.33390360000000002</v>
      </c>
      <c r="NJ415">
        <v>0.33248460000000002</v>
      </c>
      <c r="NK415">
        <v>25.17249</v>
      </c>
      <c r="NL415" s="1">
        <v>6.1658130000000005E-4</v>
      </c>
      <c r="NM415" s="1">
        <v>0.33390360000000002</v>
      </c>
      <c r="NN415">
        <v>0.33248460000000002</v>
      </c>
      <c r="NO415">
        <v>25.17249</v>
      </c>
      <c r="NP415" s="1">
        <v>6.1658130000000005E-4</v>
      </c>
      <c r="NQ415" s="1">
        <v>0.33390360000000002</v>
      </c>
      <c r="NR415">
        <v>0.33248460000000002</v>
      </c>
      <c r="NS415">
        <v>25.17249</v>
      </c>
      <c r="NT415" s="1">
        <v>6.1658130000000005E-4</v>
      </c>
      <c r="NU415" s="1">
        <v>0.33390360000000002</v>
      </c>
      <c r="NV415">
        <v>0.33248460000000002</v>
      </c>
      <c r="NW415">
        <v>25.17249</v>
      </c>
      <c r="NX415" s="1">
        <v>6.1658130000000005E-4</v>
      </c>
      <c r="NY415" s="1">
        <v>0.33390360000000002</v>
      </c>
      <c r="NZ415">
        <v>0.33248460000000002</v>
      </c>
      <c r="OA415">
        <v>25.17249</v>
      </c>
      <c r="OB415" s="1">
        <v>6.1658130000000005E-4</v>
      </c>
      <c r="OC415" s="1">
        <v>0.33390360000000002</v>
      </c>
      <c r="OD415">
        <v>0.33248460000000002</v>
      </c>
      <c r="OE415">
        <v>25.17249</v>
      </c>
      <c r="OF415" s="1">
        <v>6.1658130000000005E-4</v>
      </c>
      <c r="OG415" s="1">
        <v>0.33390360000000002</v>
      </c>
      <c r="OH415">
        <v>0.33248460000000002</v>
      </c>
      <c r="OI415">
        <v>25.17249</v>
      </c>
      <c r="OJ415" s="1">
        <v>6.1658130000000005E-4</v>
      </c>
      <c r="OK415" s="1">
        <v>0.33390360000000002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0.83181740000000004</v>
      </c>
      <c r="G416">
        <v>20.387280000000001</v>
      </c>
      <c r="H416">
        <v>0</v>
      </c>
      <c r="I416">
        <v>0</v>
      </c>
      <c r="J416">
        <v>0.82977179999999995</v>
      </c>
      <c r="K416">
        <v>20.771730000000002</v>
      </c>
      <c r="L416">
        <v>0</v>
      </c>
      <c r="M416">
        <v>0</v>
      </c>
      <c r="N416">
        <v>0.82772760000000001</v>
      </c>
      <c r="O416">
        <v>21.529209999999999</v>
      </c>
      <c r="P416">
        <v>0</v>
      </c>
      <c r="Q416">
        <v>0</v>
      </c>
      <c r="R416">
        <v>0.82605079999999997</v>
      </c>
      <c r="S416">
        <v>22.347639999999998</v>
      </c>
      <c r="T416">
        <v>0</v>
      </c>
      <c r="U416">
        <v>0</v>
      </c>
      <c r="V416">
        <v>0.82395980000000002</v>
      </c>
      <c r="W416">
        <v>23.256609999999998</v>
      </c>
      <c r="X416">
        <v>0</v>
      </c>
      <c r="Y416">
        <v>0</v>
      </c>
      <c r="Z416">
        <v>0.82166119999999998</v>
      </c>
      <c r="AA416">
        <v>23.620740000000001</v>
      </c>
      <c r="AB416">
        <v>0</v>
      </c>
      <c r="AC416">
        <v>0</v>
      </c>
      <c r="AD416">
        <v>0.81932179999999999</v>
      </c>
      <c r="AE416">
        <v>23.157170000000001</v>
      </c>
      <c r="AF416">
        <v>0</v>
      </c>
      <c r="AG416">
        <v>0</v>
      </c>
      <c r="AH416">
        <v>0.81687650000000001</v>
      </c>
      <c r="AI416">
        <v>22.45956</v>
      </c>
      <c r="AJ416">
        <v>0</v>
      </c>
      <c r="AK416">
        <v>0</v>
      </c>
      <c r="AL416">
        <v>0.81432959999999999</v>
      </c>
      <c r="AM416">
        <v>21.703510000000001</v>
      </c>
      <c r="AN416">
        <v>0</v>
      </c>
      <c r="AO416">
        <v>0</v>
      </c>
      <c r="AP416">
        <v>0.81167630000000002</v>
      </c>
      <c r="AQ416">
        <v>21.723050000000001</v>
      </c>
      <c r="AR416">
        <v>0</v>
      </c>
      <c r="AS416">
        <v>0</v>
      </c>
      <c r="AT416">
        <v>0.80890300000000004</v>
      </c>
      <c r="AU416">
        <v>22.304839999999999</v>
      </c>
      <c r="AV416">
        <v>0</v>
      </c>
      <c r="AW416">
        <v>0</v>
      </c>
      <c r="AX416">
        <v>0.80601239999999996</v>
      </c>
      <c r="AY416">
        <v>23.126750000000001</v>
      </c>
      <c r="AZ416">
        <v>0</v>
      </c>
      <c r="BA416">
        <v>0</v>
      </c>
      <c r="BB416">
        <v>0.80305550000000003</v>
      </c>
      <c r="BC416">
        <v>23.963470000000001</v>
      </c>
      <c r="BD416">
        <v>0</v>
      </c>
      <c r="BE416">
        <v>0</v>
      </c>
      <c r="BF416">
        <v>0.80000340000000003</v>
      </c>
      <c r="BG416">
        <v>24.174630000000001</v>
      </c>
      <c r="BH416">
        <v>0</v>
      </c>
      <c r="BI416">
        <v>0</v>
      </c>
      <c r="BJ416">
        <v>0.79685980000000001</v>
      </c>
      <c r="BK416">
        <v>23.637229999999999</v>
      </c>
      <c r="BL416">
        <v>0</v>
      </c>
      <c r="BM416">
        <v>0</v>
      </c>
      <c r="BN416">
        <v>0.79359270000000004</v>
      </c>
      <c r="BO416">
        <v>22.812159999999999</v>
      </c>
      <c r="BP416">
        <v>0</v>
      </c>
      <c r="BQ416">
        <v>0</v>
      </c>
      <c r="BR416">
        <v>0.79028399999999999</v>
      </c>
      <c r="BS416">
        <v>21.967839999999999</v>
      </c>
      <c r="BT416">
        <v>0</v>
      </c>
      <c r="BU416">
        <v>0</v>
      </c>
      <c r="BV416">
        <v>0.78716339999999996</v>
      </c>
      <c r="BW416">
        <v>21.3706</v>
      </c>
      <c r="BX416">
        <v>0</v>
      </c>
      <c r="BY416">
        <v>0</v>
      </c>
      <c r="BZ416">
        <v>0.78395269999999995</v>
      </c>
      <c r="CA416">
        <v>21.44379</v>
      </c>
      <c r="CB416">
        <v>0</v>
      </c>
      <c r="CC416">
        <v>0</v>
      </c>
      <c r="CD416">
        <v>0.78069670000000002</v>
      </c>
      <c r="CE416">
        <v>21.764710000000001</v>
      </c>
      <c r="CF416">
        <v>0</v>
      </c>
      <c r="CG416">
        <v>0</v>
      </c>
      <c r="CH416">
        <v>0.77746409999999999</v>
      </c>
      <c r="CI416">
        <v>22.147559999999999</v>
      </c>
      <c r="CJ416">
        <v>2.4692540000000001E-33</v>
      </c>
      <c r="CK416">
        <v>5.3418080000000004E-31</v>
      </c>
      <c r="CL416">
        <v>0.77420900000000004</v>
      </c>
      <c r="CM416">
        <v>22.095749999999999</v>
      </c>
      <c r="CN416" s="1">
        <v>2.4125629999999998E-27</v>
      </c>
      <c r="CO416" s="1">
        <v>5.3994440000000001E-25</v>
      </c>
      <c r="CP416">
        <v>0.77093310000000004</v>
      </c>
      <c r="CQ416">
        <v>21.729330000000001</v>
      </c>
      <c r="CR416" s="1">
        <v>1.5268320000000001E-20</v>
      </c>
      <c r="CS416" s="1">
        <v>3.3957679999999999E-18</v>
      </c>
      <c r="CT416">
        <v>0.7676229</v>
      </c>
      <c r="CU416">
        <v>21.07019</v>
      </c>
      <c r="CV416" s="1">
        <v>7.6600089999999996E-16</v>
      </c>
      <c r="CW416" s="1">
        <v>1.7926839999999999E-13</v>
      </c>
      <c r="CX416">
        <v>0.76425469999999995</v>
      </c>
      <c r="CY416">
        <v>20.282589999999999</v>
      </c>
      <c r="CZ416" s="1">
        <v>2.462311E-12</v>
      </c>
      <c r="DA416" s="1">
        <v>5.9605070000000004E-10</v>
      </c>
      <c r="DB416">
        <v>0.76084940000000001</v>
      </c>
      <c r="DC416">
        <v>19.681360000000002</v>
      </c>
      <c r="DD416" s="1">
        <v>1.532398E-9</v>
      </c>
      <c r="DE416" s="1">
        <v>3.8199170000000002E-7</v>
      </c>
      <c r="DF416">
        <v>0.75752759999999997</v>
      </c>
      <c r="DG416">
        <v>19.650790000000001</v>
      </c>
      <c r="DH416" s="1">
        <v>2.9502829999999999E-7</v>
      </c>
      <c r="DI416" s="1">
        <v>7.5252439999999994E-5</v>
      </c>
      <c r="DJ416">
        <v>0.75419700000000001</v>
      </c>
      <c r="DK416">
        <v>19.98237</v>
      </c>
      <c r="DL416" s="1">
        <v>2.256362E-5</v>
      </c>
      <c r="DM416" s="1">
        <v>5.8770719999999997E-3</v>
      </c>
      <c r="DN416">
        <v>0.75088759999999999</v>
      </c>
      <c r="DO416">
        <v>20.581849999999999</v>
      </c>
      <c r="DP416" s="1">
        <v>8.0863799999999998E-4</v>
      </c>
      <c r="DQ416" s="1">
        <v>0.21439720000000001</v>
      </c>
      <c r="DR416">
        <v>0.74764169999999996</v>
      </c>
      <c r="DS416">
        <v>20.808119999999999</v>
      </c>
      <c r="DT416" s="1">
        <v>1.517598E-2</v>
      </c>
      <c r="DU416" s="1">
        <v>4.0916569999999997</v>
      </c>
      <c r="DV416">
        <v>0.74437609999999999</v>
      </c>
      <c r="DW416">
        <v>20.57423</v>
      </c>
      <c r="DX416" s="1">
        <v>0.16344149999999999</v>
      </c>
      <c r="DY416" s="1">
        <v>44.695120000000003</v>
      </c>
      <c r="DZ416">
        <v>0.74100940000000004</v>
      </c>
      <c r="EA416">
        <v>20.107849999999999</v>
      </c>
      <c r="EB416" s="1">
        <v>1.0812349999999999</v>
      </c>
      <c r="EC416">
        <v>299.80549999999999</v>
      </c>
      <c r="ED416">
        <v>0.73752640000000003</v>
      </c>
      <c r="EE416">
        <v>19.519670000000001</v>
      </c>
      <c r="EF416" s="1">
        <v>4.6632689999999997</v>
      </c>
      <c r="EG416">
        <v>1309.25</v>
      </c>
      <c r="EH416">
        <v>0.73391059999999997</v>
      </c>
      <c r="EI416">
        <v>19.404910000000001</v>
      </c>
      <c r="EJ416">
        <v>13.78135</v>
      </c>
      <c r="EK416">
        <v>3914.66</v>
      </c>
      <c r="EL416">
        <v>0.72989479999999995</v>
      </c>
      <c r="EM416">
        <v>19.78049</v>
      </c>
      <c r="EN416">
        <v>29.191330000000001</v>
      </c>
      <c r="EO416">
        <v>8383.7780000000002</v>
      </c>
      <c r="EP416">
        <v>0.72591380000000005</v>
      </c>
      <c r="EQ416">
        <v>20.24991</v>
      </c>
      <c r="ER416">
        <v>46.03228</v>
      </c>
      <c r="ES416">
        <v>13358.39</v>
      </c>
      <c r="ET416">
        <v>0.72187230000000002</v>
      </c>
      <c r="EU416">
        <v>20.922090000000001</v>
      </c>
      <c r="EV416">
        <v>56.041879999999999</v>
      </c>
      <c r="EW416">
        <v>16420.919999999998</v>
      </c>
      <c r="EX416">
        <v>0.71784809999999999</v>
      </c>
      <c r="EY416">
        <v>21.33539</v>
      </c>
      <c r="EZ416">
        <v>54.273429999999998</v>
      </c>
      <c r="FA416">
        <v>16047.81</v>
      </c>
      <c r="FB416">
        <v>0.71378730000000001</v>
      </c>
      <c r="FC416">
        <v>21.010739999999998</v>
      </c>
      <c r="FD416">
        <v>42.916420000000002</v>
      </c>
      <c r="FE416">
        <v>12795.73</v>
      </c>
      <c r="FF416">
        <v>0.70971110000000004</v>
      </c>
      <c r="FG416">
        <v>20.363019999999999</v>
      </c>
      <c r="FH416">
        <v>28.536090000000002</v>
      </c>
      <c r="FI416">
        <v>8572.2180000000008</v>
      </c>
      <c r="FJ416">
        <v>0.70568810000000004</v>
      </c>
      <c r="FK416">
        <v>19.60256</v>
      </c>
      <c r="FL416">
        <v>16.32217</v>
      </c>
      <c r="FM416">
        <v>4936.482</v>
      </c>
      <c r="FN416">
        <v>0.70159179999999999</v>
      </c>
      <c r="FO416">
        <v>19.52533</v>
      </c>
      <c r="FP416">
        <v>8.2178500000000003</v>
      </c>
      <c r="FQ416">
        <v>2501.221</v>
      </c>
      <c r="FR416">
        <v>0.69726969999999999</v>
      </c>
      <c r="FS416">
        <v>20.1325</v>
      </c>
      <c r="FT416">
        <v>3.7241610000000001</v>
      </c>
      <c r="FU416">
        <v>1140.598</v>
      </c>
      <c r="FV416">
        <v>0.69258050000000004</v>
      </c>
      <c r="FW416">
        <v>21.153040000000001</v>
      </c>
      <c r="FX416">
        <v>1.555164</v>
      </c>
      <c r="FY416">
        <v>478.96769999999998</v>
      </c>
      <c r="FZ416">
        <v>0.68740369999999995</v>
      </c>
      <c r="GA416">
        <v>22.220490000000002</v>
      </c>
      <c r="GB416">
        <v>0.6183592</v>
      </c>
      <c r="GC416">
        <v>191.45689999999999</v>
      </c>
      <c r="GD416">
        <v>0.68258580000000002</v>
      </c>
      <c r="GE416">
        <v>22.62762</v>
      </c>
      <c r="GF416">
        <v>0.25052249999999998</v>
      </c>
      <c r="GG416">
        <v>77.683570000000003</v>
      </c>
      <c r="GH416">
        <v>0.67750710000000003</v>
      </c>
      <c r="GI416">
        <v>22.12697</v>
      </c>
      <c r="GJ416">
        <v>0.117369</v>
      </c>
      <c r="GK416">
        <v>36.29477</v>
      </c>
      <c r="GL416">
        <v>0.67208639999999997</v>
      </c>
      <c r="GM416">
        <v>21.225380000000001</v>
      </c>
      <c r="GN416">
        <v>7.2455740000000005E-2</v>
      </c>
      <c r="GO416">
        <v>22.302070000000001</v>
      </c>
      <c r="GP416">
        <v>0.66702700000000004</v>
      </c>
      <c r="GQ416">
        <v>20.371829999999999</v>
      </c>
      <c r="GR416">
        <v>5.7746890000000002E-2</v>
      </c>
      <c r="GS416">
        <v>17.736910000000002</v>
      </c>
      <c r="GT416">
        <v>0.66154500000000005</v>
      </c>
      <c r="GU416">
        <v>20.30902</v>
      </c>
      <c r="GV416">
        <v>5.1806459999999999E-2</v>
      </c>
      <c r="GW416">
        <v>15.952780000000001</v>
      </c>
      <c r="GX416">
        <v>0.65641150000000004</v>
      </c>
      <c r="GY416">
        <v>20.871680000000001</v>
      </c>
      <c r="GZ416">
        <v>4.7742039999999999E-2</v>
      </c>
      <c r="HA416">
        <v>14.759040000000001</v>
      </c>
      <c r="HB416">
        <v>0.65144979999999997</v>
      </c>
      <c r="HC416">
        <v>21.832370000000001</v>
      </c>
      <c r="HD416" s="1">
        <v>4.3999780000000002E-2</v>
      </c>
      <c r="HE416">
        <v>13.65996</v>
      </c>
      <c r="HF416">
        <v>0.64644069999999998</v>
      </c>
      <c r="HG416">
        <v>22.634779999999999</v>
      </c>
      <c r="HH416" s="1">
        <v>4.025256E-2</v>
      </c>
      <c r="HI416">
        <v>12.549440000000001</v>
      </c>
      <c r="HJ416">
        <v>0.64181180000000004</v>
      </c>
      <c r="HK416">
        <v>22.72147</v>
      </c>
      <c r="HL416" s="1">
        <v>3.6639930000000001E-2</v>
      </c>
      <c r="HM416">
        <v>11.462859999999999</v>
      </c>
      <c r="HN416">
        <v>0.63735750000000002</v>
      </c>
      <c r="HO416">
        <v>21.95928</v>
      </c>
      <c r="HP416" s="1">
        <v>3.3269510000000002E-2</v>
      </c>
      <c r="HQ416">
        <v>10.44162</v>
      </c>
      <c r="HR416">
        <v>0.63244900000000004</v>
      </c>
      <c r="HS416">
        <v>20.962260000000001</v>
      </c>
      <c r="HT416" s="1">
        <v>3.022907E-2</v>
      </c>
      <c r="HU416">
        <v>9.5216119999999993</v>
      </c>
      <c r="HV416">
        <v>0.62922920000000004</v>
      </c>
      <c r="HW416">
        <v>20.096990000000002</v>
      </c>
      <c r="HX416" s="1">
        <v>2.7463100000000001E-2</v>
      </c>
      <c r="HY416">
        <v>8.6660439999999994</v>
      </c>
      <c r="HZ416">
        <v>0.62529520000000005</v>
      </c>
      <c r="IA416">
        <v>19.976410000000001</v>
      </c>
      <c r="IB416" s="1">
        <v>2.477915E-2</v>
      </c>
      <c r="IC416" s="1">
        <v>7.8401170000000002</v>
      </c>
      <c r="ID416">
        <v>0.62038910000000003</v>
      </c>
      <c r="IE416">
        <v>20.103100000000001</v>
      </c>
      <c r="IF416" s="1">
        <v>2.2318330000000001E-2</v>
      </c>
      <c r="IG416" s="1">
        <v>7.0937419999999998</v>
      </c>
      <c r="IH416">
        <v>0.61600089999999996</v>
      </c>
      <c r="II416">
        <v>20.665929999999999</v>
      </c>
      <c r="IJ416" s="1">
        <v>2.0108609999999999E-2</v>
      </c>
      <c r="IK416" s="1">
        <v>6.417249</v>
      </c>
      <c r="IL416">
        <v>0.61228629999999995</v>
      </c>
      <c r="IM416">
        <v>21.289400000000001</v>
      </c>
      <c r="IN416" s="1">
        <v>1.8174039999999999E-2</v>
      </c>
      <c r="IO416" s="1">
        <v>5.8174520000000003</v>
      </c>
      <c r="IP416">
        <v>0.60874150000000005</v>
      </c>
      <c r="IQ416">
        <v>21.36646</v>
      </c>
      <c r="IR416" s="1">
        <v>1.6408369999999999E-2</v>
      </c>
      <c r="IS416" s="1">
        <v>5.2683799999999996</v>
      </c>
      <c r="IT416">
        <v>0.6054659</v>
      </c>
      <c r="IU416">
        <v>20.8218</v>
      </c>
      <c r="IV416" s="1">
        <v>1.487727E-2</v>
      </c>
      <c r="IW416" s="1">
        <v>4.7900809999999998</v>
      </c>
      <c r="IX416">
        <v>0.60256089999999995</v>
      </c>
      <c r="IY416">
        <v>20.0016</v>
      </c>
      <c r="IZ416" s="1">
        <v>1.351901E-2</v>
      </c>
      <c r="JA416" s="1">
        <v>4.3642200000000004</v>
      </c>
      <c r="JB416">
        <v>0.59964360000000005</v>
      </c>
      <c r="JC416">
        <v>19.393750000000001</v>
      </c>
      <c r="JD416" s="1">
        <v>1.228392E-2</v>
      </c>
      <c r="JE416" s="1">
        <v>3.977617</v>
      </c>
      <c r="JF416">
        <v>0.59693280000000004</v>
      </c>
      <c r="JG416">
        <v>19.78425</v>
      </c>
      <c r="JH416" s="1">
        <v>1.116231E-2</v>
      </c>
      <c r="JI416" s="1">
        <v>3.6241979999999998</v>
      </c>
      <c r="JJ416">
        <v>0.59388059999999998</v>
      </c>
      <c r="JK416">
        <v>20.909050000000001</v>
      </c>
      <c r="JL416" s="1">
        <v>1.0127479999999999E-2</v>
      </c>
      <c r="JM416" s="1">
        <v>3.2998189999999998</v>
      </c>
      <c r="JN416">
        <v>0.59131199999999995</v>
      </c>
      <c r="JO416">
        <v>22.117159999999998</v>
      </c>
      <c r="JP416" s="1">
        <v>9.1366750000000004E-3</v>
      </c>
      <c r="JQ416" s="1">
        <v>2.9859049999999998</v>
      </c>
      <c r="JR416">
        <v>0.58826520000000004</v>
      </c>
      <c r="JS416">
        <v>23.180540000000001</v>
      </c>
      <c r="JT416" s="1">
        <v>8.2532720000000007E-3</v>
      </c>
      <c r="JU416" s="1">
        <v>2.7063920000000001</v>
      </c>
      <c r="JV416">
        <v>0.58591959999999998</v>
      </c>
      <c r="JW416">
        <v>23.573270000000001</v>
      </c>
      <c r="JX416" s="1">
        <v>7.4885669999999998E-3</v>
      </c>
      <c r="JY416" s="1">
        <v>2.4620869999999999</v>
      </c>
      <c r="JZ416">
        <v>0.58367159999999996</v>
      </c>
      <c r="KA416">
        <v>23.116</v>
      </c>
      <c r="KB416" s="1">
        <v>6.8099930000000003E-3</v>
      </c>
      <c r="KC416" s="1">
        <v>2.2447270000000001</v>
      </c>
      <c r="KD416">
        <v>0.58115229999999996</v>
      </c>
      <c r="KE416">
        <v>22.46142</v>
      </c>
      <c r="KF416" s="1">
        <v>6.1926680000000001E-3</v>
      </c>
      <c r="KG416" s="1">
        <v>2.0478869999999998</v>
      </c>
      <c r="KH416">
        <v>0.57915430000000001</v>
      </c>
      <c r="KI416">
        <v>22.01052</v>
      </c>
      <c r="KJ416" s="1">
        <v>5.6314429999999999E-3</v>
      </c>
      <c r="KK416" s="1">
        <v>1.8667400000000001</v>
      </c>
      <c r="KL416">
        <v>0.57691879999999995</v>
      </c>
      <c r="KM416">
        <v>22.25132</v>
      </c>
      <c r="KN416" s="1">
        <v>5.1140550000000002E-3</v>
      </c>
      <c r="KO416" s="1">
        <v>1.700332</v>
      </c>
      <c r="KP416">
        <v>0.57510439999999996</v>
      </c>
      <c r="KQ416">
        <v>23.018789999999999</v>
      </c>
      <c r="KR416" s="1">
        <v>4.6379029999999996E-3</v>
      </c>
      <c r="KS416" s="1">
        <v>1.545817</v>
      </c>
      <c r="KT416">
        <v>0.5732952</v>
      </c>
      <c r="KU416">
        <v>23.644580000000001</v>
      </c>
      <c r="KV416" s="1">
        <v>4.1856869999999996E-3</v>
      </c>
      <c r="KW416" s="1">
        <v>1.3987510000000001</v>
      </c>
      <c r="KX416">
        <v>0.57150939999999995</v>
      </c>
      <c r="KY416">
        <v>24.079609999999999</v>
      </c>
      <c r="KZ416" s="1">
        <v>3.7567799999999999E-3</v>
      </c>
      <c r="LA416" s="1">
        <v>1.25901</v>
      </c>
      <c r="LB416">
        <v>0.56958390000000003</v>
      </c>
      <c r="LC416">
        <v>23.984100000000002</v>
      </c>
      <c r="LD416" s="1">
        <v>3.3427169999999998E-3</v>
      </c>
      <c r="LE416" s="1">
        <v>1.1236550000000001</v>
      </c>
      <c r="LF416">
        <v>0.56746609999999997</v>
      </c>
      <c r="LG416">
        <v>23.454440000000002</v>
      </c>
      <c r="LH416" s="1">
        <v>2.951417E-3</v>
      </c>
      <c r="LI416" s="1">
        <v>0.99540130000000004</v>
      </c>
      <c r="LJ416">
        <v>0.56599940000000004</v>
      </c>
      <c r="LK416">
        <v>22.751000000000001</v>
      </c>
      <c r="LL416" s="1">
        <v>2.5969489999999999E-3</v>
      </c>
      <c r="LM416" s="1">
        <v>0.87771339999999998</v>
      </c>
      <c r="LN416">
        <v>0.56292949999999997</v>
      </c>
      <c r="LO416">
        <v>22.244890000000002</v>
      </c>
      <c r="LP416" s="1">
        <v>2.2819799999999999E-3</v>
      </c>
      <c r="LQ416" s="1">
        <v>0.77482329999999999</v>
      </c>
      <c r="LR416">
        <v>0.56046839999999998</v>
      </c>
      <c r="LS416">
        <v>22.465959999999999</v>
      </c>
      <c r="LT416" s="1">
        <v>2.0021629999999999E-3</v>
      </c>
      <c r="LU416" s="1">
        <v>0.68238089999999996</v>
      </c>
      <c r="LV416">
        <v>0.55858339999999995</v>
      </c>
      <c r="LW416">
        <v>23.392060000000001</v>
      </c>
      <c r="LX416" s="1">
        <v>1.7638269999999999E-3</v>
      </c>
      <c r="LY416" s="1">
        <v>0.60299139999999996</v>
      </c>
      <c r="LZ416">
        <v>0.55706860000000002</v>
      </c>
      <c r="MA416">
        <v>24.565429999999999</v>
      </c>
      <c r="MB416" s="1">
        <v>1.5572100000000001E-3</v>
      </c>
      <c r="MC416" s="1">
        <v>0.53417349999999997</v>
      </c>
      <c r="MD416">
        <v>0.55495669999999997</v>
      </c>
      <c r="ME416">
        <v>25.53173</v>
      </c>
      <c r="MF416" s="1">
        <v>1.3749439999999999E-3</v>
      </c>
      <c r="MG416" s="1">
        <v>0.4737846</v>
      </c>
      <c r="MH416">
        <v>0.55236419999999997</v>
      </c>
      <c r="MI416">
        <v>25.90935</v>
      </c>
      <c r="MJ416" s="1">
        <v>1.2096069999999999E-3</v>
      </c>
      <c r="MK416" s="1">
        <v>0.41908000000000001</v>
      </c>
      <c r="ML416">
        <v>0.54992980000000002</v>
      </c>
      <c r="MM416">
        <v>25.388960000000001</v>
      </c>
      <c r="MN416" s="1">
        <v>1.0593270000000001E-3</v>
      </c>
      <c r="MO416" s="1">
        <v>0.36895889999999998</v>
      </c>
      <c r="MP416">
        <v>0.54797680000000004</v>
      </c>
      <c r="MQ416">
        <v>24.594069999999999</v>
      </c>
      <c r="MR416" s="1">
        <v>9.2476009999999998E-4</v>
      </c>
      <c r="MS416" s="1">
        <v>0.32346330000000001</v>
      </c>
      <c r="MT416">
        <v>0.54580890000000004</v>
      </c>
      <c r="MU416">
        <v>24.063030000000001</v>
      </c>
      <c r="MV416" s="1">
        <v>8.0708329999999999E-4</v>
      </c>
      <c r="MW416" s="1">
        <v>0.2835068</v>
      </c>
      <c r="MX416">
        <v>0.54429720000000004</v>
      </c>
      <c r="MY416">
        <v>24.173590000000001</v>
      </c>
      <c r="MZ416" s="1">
        <v>7.0767829999999999E-4</v>
      </c>
      <c r="NA416" s="1">
        <v>0.24926609999999999</v>
      </c>
      <c r="NB416">
        <v>0.5429098</v>
      </c>
      <c r="NC416">
        <v>25.005780000000001</v>
      </c>
      <c r="ND416" s="1">
        <v>6.2694370000000005E-4</v>
      </c>
      <c r="NE416" s="1">
        <v>0.22132379999999999</v>
      </c>
      <c r="NF416">
        <v>0.5429098</v>
      </c>
      <c r="NG416">
        <v>25.005780000000001</v>
      </c>
      <c r="NH416" s="1">
        <v>6.2694370000000005E-4</v>
      </c>
      <c r="NI416" s="1">
        <v>0.22132379999999999</v>
      </c>
      <c r="NJ416">
        <v>0.5429098</v>
      </c>
      <c r="NK416">
        <v>25.005780000000001</v>
      </c>
      <c r="NL416" s="1">
        <v>6.2694370000000005E-4</v>
      </c>
      <c r="NM416" s="1">
        <v>0.22132379999999999</v>
      </c>
      <c r="NN416">
        <v>0.5429098</v>
      </c>
      <c r="NO416">
        <v>25.005780000000001</v>
      </c>
      <c r="NP416" s="1">
        <v>6.2694370000000005E-4</v>
      </c>
      <c r="NQ416" s="1">
        <v>0.22132379999999999</v>
      </c>
      <c r="NR416">
        <v>0.5429098</v>
      </c>
      <c r="NS416">
        <v>25.005780000000001</v>
      </c>
      <c r="NT416" s="1">
        <v>6.2694370000000005E-4</v>
      </c>
      <c r="NU416" s="1">
        <v>0.22132379999999999</v>
      </c>
      <c r="NV416">
        <v>0.5429098</v>
      </c>
      <c r="NW416">
        <v>25.005780000000001</v>
      </c>
      <c r="NX416" s="1">
        <v>6.2694370000000005E-4</v>
      </c>
      <c r="NY416" s="1">
        <v>0.22132379999999999</v>
      </c>
      <c r="NZ416">
        <v>0.5429098</v>
      </c>
      <c r="OA416">
        <v>25.005780000000001</v>
      </c>
      <c r="OB416" s="1">
        <v>6.2694370000000005E-4</v>
      </c>
      <c r="OC416" s="1">
        <v>0.22132379999999999</v>
      </c>
      <c r="OD416">
        <v>0.5429098</v>
      </c>
      <c r="OE416">
        <v>25.005780000000001</v>
      </c>
      <c r="OF416" s="1">
        <v>6.2694370000000005E-4</v>
      </c>
      <c r="OG416" s="1">
        <v>0.22132379999999999</v>
      </c>
      <c r="OH416">
        <v>0.5429098</v>
      </c>
      <c r="OI416">
        <v>25.005780000000001</v>
      </c>
      <c r="OJ416" s="1">
        <v>6.2694370000000005E-4</v>
      </c>
      <c r="OK416" s="1">
        <v>0.22132379999999999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1.182221</v>
      </c>
      <c r="G417">
        <v>20.387039999999999</v>
      </c>
      <c r="H417">
        <v>0</v>
      </c>
      <c r="I417">
        <v>0</v>
      </c>
      <c r="J417">
        <v>1.181389</v>
      </c>
      <c r="K417">
        <v>20.714749999999999</v>
      </c>
      <c r="L417">
        <v>0</v>
      </c>
      <c r="M417">
        <v>0</v>
      </c>
      <c r="N417">
        <v>1.1803760000000001</v>
      </c>
      <c r="O417">
        <v>21.439859999999999</v>
      </c>
      <c r="P417">
        <v>0</v>
      </c>
      <c r="Q417">
        <v>0</v>
      </c>
      <c r="R417">
        <v>1.178596</v>
      </c>
      <c r="S417">
        <v>22.256869999999999</v>
      </c>
      <c r="T417">
        <v>0</v>
      </c>
      <c r="U417">
        <v>0</v>
      </c>
      <c r="V417">
        <v>1.1760189999999999</v>
      </c>
      <c r="W417">
        <v>23.165179999999999</v>
      </c>
      <c r="X417">
        <v>0</v>
      </c>
      <c r="Y417">
        <v>0</v>
      </c>
      <c r="Z417">
        <v>1.1731739999999999</v>
      </c>
      <c r="AA417">
        <v>23.5595</v>
      </c>
      <c r="AB417">
        <v>0</v>
      </c>
      <c r="AC417">
        <v>0</v>
      </c>
      <c r="AD417">
        <v>1.1703170000000001</v>
      </c>
      <c r="AE417">
        <v>23.151219999999999</v>
      </c>
      <c r="AF417">
        <v>0</v>
      </c>
      <c r="AG417">
        <v>0</v>
      </c>
      <c r="AH417">
        <v>1.1673070000000001</v>
      </c>
      <c r="AI417">
        <v>22.472629999999999</v>
      </c>
      <c r="AJ417">
        <v>0</v>
      </c>
      <c r="AK417">
        <v>0</v>
      </c>
      <c r="AL417">
        <v>1.1641410000000001</v>
      </c>
      <c r="AM417">
        <v>21.73049</v>
      </c>
      <c r="AN417">
        <v>0</v>
      </c>
      <c r="AO417">
        <v>0</v>
      </c>
      <c r="AP417">
        <v>1.1608970000000001</v>
      </c>
      <c r="AQ417">
        <v>21.685659999999999</v>
      </c>
      <c r="AR417">
        <v>0</v>
      </c>
      <c r="AS417">
        <v>0</v>
      </c>
      <c r="AT417">
        <v>1.1574800000000001</v>
      </c>
      <c r="AU417">
        <v>22.227799999999998</v>
      </c>
      <c r="AV417">
        <v>0</v>
      </c>
      <c r="AW417">
        <v>0</v>
      </c>
      <c r="AX417">
        <v>1.153888</v>
      </c>
      <c r="AY417">
        <v>23.019629999999999</v>
      </c>
      <c r="AZ417">
        <v>0</v>
      </c>
      <c r="BA417">
        <v>0</v>
      </c>
      <c r="BB417">
        <v>1.150191</v>
      </c>
      <c r="BC417">
        <v>23.854369999999999</v>
      </c>
      <c r="BD417">
        <v>0</v>
      </c>
      <c r="BE417">
        <v>0</v>
      </c>
      <c r="BF417">
        <v>1.146442</v>
      </c>
      <c r="BG417">
        <v>24.108329999999999</v>
      </c>
      <c r="BH417">
        <v>0</v>
      </c>
      <c r="BI417">
        <v>0</v>
      </c>
      <c r="BJ417">
        <v>1.142512</v>
      </c>
      <c r="BK417">
        <v>23.624890000000001</v>
      </c>
      <c r="BL417">
        <v>0</v>
      </c>
      <c r="BM417">
        <v>0</v>
      </c>
      <c r="BN417">
        <v>1.1384669999999999</v>
      </c>
      <c r="BO417">
        <v>22.82695</v>
      </c>
      <c r="BP417">
        <v>0</v>
      </c>
      <c r="BQ417">
        <v>0</v>
      </c>
      <c r="BR417">
        <v>1.134347</v>
      </c>
      <c r="BS417">
        <v>21.980889999999999</v>
      </c>
      <c r="BT417">
        <v>0</v>
      </c>
      <c r="BU417">
        <v>0</v>
      </c>
      <c r="BV417">
        <v>1.130379</v>
      </c>
      <c r="BW417">
        <v>21.370380000000001</v>
      </c>
      <c r="BX417">
        <v>0</v>
      </c>
      <c r="BY417">
        <v>0</v>
      </c>
      <c r="BZ417">
        <v>1.1263840000000001</v>
      </c>
      <c r="CA417">
        <v>21.381830000000001</v>
      </c>
      <c r="CB417">
        <v>0</v>
      </c>
      <c r="CC417">
        <v>0</v>
      </c>
      <c r="CD417">
        <v>1.1222939999999999</v>
      </c>
      <c r="CE417">
        <v>21.683</v>
      </c>
      <c r="CF417">
        <v>0</v>
      </c>
      <c r="CG417">
        <v>0</v>
      </c>
      <c r="CH417">
        <v>1.1182369999999999</v>
      </c>
      <c r="CI417">
        <v>22.050640000000001</v>
      </c>
      <c r="CJ417">
        <v>1.063558E-33</v>
      </c>
      <c r="CK417">
        <v>2.020287E-31</v>
      </c>
      <c r="CL417">
        <v>1.114125</v>
      </c>
      <c r="CM417">
        <v>22.035440000000001</v>
      </c>
      <c r="CN417" s="1">
        <v>1.065007E-27</v>
      </c>
      <c r="CO417" s="1">
        <v>2.2262499999999999E-25</v>
      </c>
      <c r="CP417">
        <v>1.110069</v>
      </c>
      <c r="CQ417">
        <v>21.69875</v>
      </c>
      <c r="CR417" s="1">
        <v>7.7044570000000003E-21</v>
      </c>
      <c r="CS417" s="1">
        <v>1.5507140000000001E-18</v>
      </c>
      <c r="CT417">
        <v>1.1059490000000001</v>
      </c>
      <c r="CU417">
        <v>21.067419999999998</v>
      </c>
      <c r="CV417" s="1">
        <v>4.6633280000000002E-16</v>
      </c>
      <c r="CW417" s="1">
        <v>1.048018E-13</v>
      </c>
      <c r="CX417">
        <v>1.101728</v>
      </c>
      <c r="CY417">
        <v>20.28313</v>
      </c>
      <c r="CZ417" s="1">
        <v>1.643231E-12</v>
      </c>
      <c r="DA417" s="1">
        <v>3.9504230000000002E-10</v>
      </c>
      <c r="DB417">
        <v>1.097553</v>
      </c>
      <c r="DC417">
        <v>19.668610000000001</v>
      </c>
      <c r="DD417" s="1">
        <v>1.092623E-9</v>
      </c>
      <c r="DE417" s="1">
        <v>2.7777090000000001E-7</v>
      </c>
      <c r="DF417">
        <v>1.0933809999999999</v>
      </c>
      <c r="DG417">
        <v>19.598469999999999</v>
      </c>
      <c r="DH417" s="1">
        <v>2.2157639999999999E-7</v>
      </c>
      <c r="DI417" s="1">
        <v>5.8939289999999999E-5</v>
      </c>
      <c r="DJ417">
        <v>1.0892139999999999</v>
      </c>
      <c r="DK417">
        <v>19.89817</v>
      </c>
      <c r="DL417" s="1">
        <v>1.7699730000000001E-5</v>
      </c>
      <c r="DM417" s="1">
        <v>4.9038170000000004E-3</v>
      </c>
      <c r="DN417">
        <v>1.0849569999999999</v>
      </c>
      <c r="DO417">
        <v>20.465820000000001</v>
      </c>
      <c r="DP417" s="1">
        <v>6.5874650000000005E-4</v>
      </c>
      <c r="DQ417" s="1">
        <v>0.1891784</v>
      </c>
      <c r="DR417">
        <v>1.08087</v>
      </c>
      <c r="DS417">
        <v>20.715399999999999</v>
      </c>
      <c r="DT417" s="1">
        <v>1.2786290000000001E-2</v>
      </c>
      <c r="DU417" s="1">
        <v>3.797952</v>
      </c>
      <c r="DV417">
        <v>1.076846</v>
      </c>
      <c r="DW417">
        <v>20.522780000000001</v>
      </c>
      <c r="DX417" s="1">
        <v>0.14195830000000001</v>
      </c>
      <c r="DY417" s="1">
        <v>43.45355</v>
      </c>
      <c r="DZ417">
        <v>1.0726720000000001</v>
      </c>
      <c r="EA417">
        <v>20.085059999999999</v>
      </c>
      <c r="EB417" s="1">
        <v>0.96541370000000004</v>
      </c>
      <c r="EC417">
        <v>304.17250000000001</v>
      </c>
      <c r="ED417">
        <v>1.0683640000000001</v>
      </c>
      <c r="EE417">
        <v>19.508700000000001</v>
      </c>
      <c r="EF417" s="1">
        <v>4.2705130000000002</v>
      </c>
      <c r="EG417">
        <v>1381.825</v>
      </c>
      <c r="EH417">
        <v>1.063849</v>
      </c>
      <c r="EI417">
        <v>19.356249999999999</v>
      </c>
      <c r="EJ417">
        <v>12.91567</v>
      </c>
      <c r="EK417">
        <v>4285.3320000000003</v>
      </c>
      <c r="EL417">
        <v>1.0588500000000001</v>
      </c>
      <c r="EM417">
        <v>19.68834</v>
      </c>
      <c r="EN417">
        <v>27.942419999999998</v>
      </c>
      <c r="EO417">
        <v>9491.15</v>
      </c>
      <c r="EP417">
        <v>1.0539639999999999</v>
      </c>
      <c r="EQ417">
        <v>20.140689999999999</v>
      </c>
      <c r="ER417">
        <v>44.929049999999997</v>
      </c>
      <c r="ES417">
        <v>15603.41</v>
      </c>
      <c r="ET417">
        <v>1.0488850000000001</v>
      </c>
      <c r="EU417">
        <v>20.794799999999999</v>
      </c>
      <c r="EV417">
        <v>55.671460000000003</v>
      </c>
      <c r="EW417">
        <v>19737.009999999998</v>
      </c>
      <c r="EX417">
        <v>1.0437970000000001</v>
      </c>
      <c r="EY417">
        <v>21.222909999999999</v>
      </c>
      <c r="EZ417">
        <v>54.802050000000001</v>
      </c>
      <c r="FA417">
        <v>19810.25</v>
      </c>
      <c r="FB417">
        <v>1.0387139999999999</v>
      </c>
      <c r="FC417">
        <v>20.951450000000001</v>
      </c>
      <c r="FD417">
        <v>43.978520000000003</v>
      </c>
      <c r="FE417">
        <v>16185.51</v>
      </c>
      <c r="FF417">
        <v>1.0336430000000001</v>
      </c>
      <c r="FG417">
        <v>20.334299999999999</v>
      </c>
      <c r="FH417">
        <v>29.630500000000001</v>
      </c>
      <c r="FI417">
        <v>11082</v>
      </c>
      <c r="FJ417">
        <v>1.028694</v>
      </c>
      <c r="FK417">
        <v>19.603539999999999</v>
      </c>
      <c r="FL417">
        <v>17.15025</v>
      </c>
      <c r="FM417">
        <v>6508.1859999999997</v>
      </c>
      <c r="FN417">
        <v>1.0235190000000001</v>
      </c>
      <c r="FO417">
        <v>19.467040000000001</v>
      </c>
      <c r="FP417">
        <v>8.7233640000000001</v>
      </c>
      <c r="FQ417">
        <v>3354.3249999999998</v>
      </c>
      <c r="FR417">
        <v>1.018119</v>
      </c>
      <c r="FS417">
        <v>20.016770000000001</v>
      </c>
      <c r="FT417">
        <v>3.9879859999999998</v>
      </c>
      <c r="FU417">
        <v>1551.9929999999999</v>
      </c>
      <c r="FV417">
        <v>1.012281</v>
      </c>
      <c r="FW417">
        <v>20.99023</v>
      </c>
      <c r="FX417">
        <v>1.6767570000000001</v>
      </c>
      <c r="FY417">
        <v>659.07479999999998</v>
      </c>
      <c r="FZ417">
        <v>1.005833</v>
      </c>
      <c r="GA417">
        <v>22.045200000000001</v>
      </c>
      <c r="GB417">
        <v>0.66898919999999995</v>
      </c>
      <c r="GC417">
        <v>264.90600000000001</v>
      </c>
      <c r="GD417">
        <v>0.99966960000000005</v>
      </c>
      <c r="GE417">
        <v>22.487459999999999</v>
      </c>
      <c r="GF417">
        <v>0.2698508</v>
      </c>
      <c r="GG417">
        <v>106.74</v>
      </c>
      <c r="GH417">
        <v>0.99325189999999997</v>
      </c>
      <c r="GI417">
        <v>22.068010000000001</v>
      </c>
      <c r="GJ417">
        <v>0.1242124</v>
      </c>
      <c r="GK417">
        <v>48.413110000000003</v>
      </c>
      <c r="GL417">
        <v>0.98641959999999995</v>
      </c>
      <c r="GM417">
        <v>21.20814</v>
      </c>
      <c r="GN417">
        <v>7.4783530000000001E-2</v>
      </c>
      <c r="GO417">
        <v>28.45947</v>
      </c>
      <c r="GP417">
        <v>0.98027500000000001</v>
      </c>
      <c r="GQ417">
        <v>20.350960000000001</v>
      </c>
      <c r="GR417">
        <v>5.8587309999999997E-2</v>
      </c>
      <c r="GS417">
        <v>21.91553</v>
      </c>
      <c r="GT417">
        <v>0.97352640000000001</v>
      </c>
      <c r="GU417">
        <v>20.217659999999999</v>
      </c>
      <c r="GV417">
        <v>5.2267479999999998E-2</v>
      </c>
      <c r="GW417">
        <v>19.472159999999999</v>
      </c>
      <c r="GX417">
        <v>0.96744019999999997</v>
      </c>
      <c r="GY417">
        <v>20.727810000000002</v>
      </c>
      <c r="GZ417">
        <v>4.8141040000000003E-2</v>
      </c>
      <c r="HA417">
        <v>17.964780000000001</v>
      </c>
      <c r="HB417">
        <v>0.9609664</v>
      </c>
      <c r="HC417">
        <v>21.630240000000001</v>
      </c>
      <c r="HD417" s="1">
        <v>4.4369840000000001E-2</v>
      </c>
      <c r="HE417">
        <v>16.611249999999998</v>
      </c>
      <c r="HF417">
        <v>0.95507679999999995</v>
      </c>
      <c r="HG417">
        <v>22.44098</v>
      </c>
      <c r="HH417" s="1">
        <v>4.0622690000000003E-2</v>
      </c>
      <c r="HI417">
        <v>15.256169999999999</v>
      </c>
      <c r="HJ417">
        <v>0.94964000000000004</v>
      </c>
      <c r="HK417">
        <v>22.56381</v>
      </c>
      <c r="HL417" s="1">
        <v>3.6990549999999997E-2</v>
      </c>
      <c r="HM417">
        <v>13.92352</v>
      </c>
      <c r="HN417">
        <v>0.94469899999999996</v>
      </c>
      <c r="HO417">
        <v>21.871770000000001</v>
      </c>
      <c r="HP417" s="1">
        <v>3.3594539999999999E-2</v>
      </c>
      <c r="HQ417">
        <v>12.66591</v>
      </c>
      <c r="HR417">
        <v>0.93920760000000003</v>
      </c>
      <c r="HS417">
        <v>20.875910000000001</v>
      </c>
      <c r="HT417" s="1">
        <v>3.0526379999999999E-2</v>
      </c>
      <c r="HU417">
        <v>11.528700000000001</v>
      </c>
      <c r="HV417">
        <v>0.93469360000000001</v>
      </c>
      <c r="HW417">
        <v>20.044750000000001</v>
      </c>
      <c r="HX417" s="1">
        <v>2.773573E-2</v>
      </c>
      <c r="HY417">
        <v>10.49433</v>
      </c>
      <c r="HZ417">
        <v>0.92990340000000005</v>
      </c>
      <c r="IA417">
        <v>19.86626</v>
      </c>
      <c r="IB417" s="1">
        <v>2.503143E-2</v>
      </c>
      <c r="IC417">
        <v>9.4901730000000004</v>
      </c>
      <c r="ID417">
        <v>0.9240912</v>
      </c>
      <c r="IE417">
        <v>19.95945</v>
      </c>
      <c r="IF417" s="1">
        <v>2.2561100000000001E-2</v>
      </c>
      <c r="IG417" s="1">
        <v>8.5789760000000008</v>
      </c>
      <c r="IH417">
        <v>0.91841499999999998</v>
      </c>
      <c r="II417">
        <v>20.50001</v>
      </c>
      <c r="IJ417" s="1">
        <v>2.0320009999999999E-2</v>
      </c>
      <c r="IK417" s="1">
        <v>7.7468070000000004</v>
      </c>
      <c r="IL417">
        <v>0.91396279999999996</v>
      </c>
      <c r="IM417">
        <v>21.115410000000001</v>
      </c>
      <c r="IN417" s="1">
        <v>1.8363009999999999E-2</v>
      </c>
      <c r="IO417" s="1">
        <v>7.0105599999999999</v>
      </c>
      <c r="IP417">
        <v>0.90967569999999998</v>
      </c>
      <c r="IQ417">
        <v>21.227309999999999</v>
      </c>
      <c r="IR417" s="1">
        <v>1.6578200000000001E-2</v>
      </c>
      <c r="IS417" s="1">
        <v>6.3406820000000002</v>
      </c>
      <c r="IT417">
        <v>0.90586580000000005</v>
      </c>
      <c r="IU417">
        <v>20.740649999999999</v>
      </c>
      <c r="IV417" s="1">
        <v>1.502561E-2</v>
      </c>
      <c r="IW417" s="1">
        <v>5.7525009999999996</v>
      </c>
      <c r="IX417">
        <v>0.90258439999999995</v>
      </c>
      <c r="IY417">
        <v>19.95046</v>
      </c>
      <c r="IZ417" s="1">
        <v>1.3654680000000001E-2</v>
      </c>
      <c r="JA417" s="1">
        <v>5.234229</v>
      </c>
      <c r="JB417">
        <v>0.89860150000000005</v>
      </c>
      <c r="JC417">
        <v>19.335249999999998</v>
      </c>
      <c r="JD417" s="1">
        <v>1.2401550000000001E-2</v>
      </c>
      <c r="JE417" s="1">
        <v>4.7636409999999998</v>
      </c>
      <c r="JF417">
        <v>0.89576489999999998</v>
      </c>
      <c r="JG417">
        <v>19.662489999999998</v>
      </c>
      <c r="JH417" s="1">
        <v>1.1272259999999999E-2</v>
      </c>
      <c r="JI417" s="1">
        <v>4.3367370000000003</v>
      </c>
      <c r="JJ417">
        <v>0.89230259999999995</v>
      </c>
      <c r="JK417">
        <v>20.725149999999999</v>
      </c>
      <c r="JL417" s="1">
        <v>1.0229749999999999E-2</v>
      </c>
      <c r="JM417" s="1">
        <v>3.9439129999999998</v>
      </c>
      <c r="JN417">
        <v>0.8897332</v>
      </c>
      <c r="JO417">
        <v>21.934100000000001</v>
      </c>
      <c r="JP417" s="1">
        <v>9.2344579999999992E-3</v>
      </c>
      <c r="JQ417" s="1">
        <v>3.565728</v>
      </c>
      <c r="JR417">
        <v>0.88667149999999995</v>
      </c>
      <c r="JS417">
        <v>22.984850000000002</v>
      </c>
      <c r="JT417" s="1">
        <v>8.3379370000000001E-3</v>
      </c>
      <c r="JU417" s="1">
        <v>3.2227399999999999</v>
      </c>
      <c r="JV417">
        <v>0.88458420000000004</v>
      </c>
      <c r="JW417">
        <v>23.406860000000002</v>
      </c>
      <c r="JX417" s="1">
        <v>7.5640330000000004E-3</v>
      </c>
      <c r="JY417" s="1">
        <v>2.92476</v>
      </c>
      <c r="JZ417">
        <v>0.88269419999999998</v>
      </c>
      <c r="KA417">
        <v>23.008870000000002</v>
      </c>
      <c r="KB417" s="1">
        <v>6.8772620000000003E-3</v>
      </c>
      <c r="KC417" s="1">
        <v>2.6598419999999998</v>
      </c>
      <c r="KD417">
        <v>0.88050459999999997</v>
      </c>
      <c r="KE417">
        <v>22.35859</v>
      </c>
      <c r="KF417" s="1">
        <v>6.2543659999999999E-3</v>
      </c>
      <c r="KG417" s="1">
        <v>2.4211610000000001</v>
      </c>
      <c r="KH417">
        <v>0.87896969999999996</v>
      </c>
      <c r="KI417">
        <v>21.88758</v>
      </c>
      <c r="KJ417" s="1">
        <v>5.6883000000000003E-3</v>
      </c>
      <c r="KK417" s="1">
        <v>2.2026870000000001</v>
      </c>
      <c r="KL417">
        <v>0.8771873</v>
      </c>
      <c r="KM417">
        <v>22.074100000000001</v>
      </c>
      <c r="KN417" s="1">
        <v>5.165691E-3</v>
      </c>
      <c r="KO417" s="1">
        <v>2.0015719999999999</v>
      </c>
      <c r="KP417">
        <v>0.87610100000000002</v>
      </c>
      <c r="KQ417">
        <v>22.775759999999998</v>
      </c>
      <c r="KR417" s="1">
        <v>4.686834E-3</v>
      </c>
      <c r="KS417" s="1">
        <v>1.8164419999999999</v>
      </c>
      <c r="KT417">
        <v>0.87497009999999997</v>
      </c>
      <c r="KU417">
        <v>23.43608</v>
      </c>
      <c r="KV417" s="1">
        <v>4.2317739999999998E-3</v>
      </c>
      <c r="KW417" s="1">
        <v>1.640971</v>
      </c>
      <c r="KX417">
        <v>0.87337169999999997</v>
      </c>
      <c r="KY417">
        <v>23.863990000000001</v>
      </c>
      <c r="KZ417" s="1">
        <v>3.798966E-3</v>
      </c>
      <c r="LA417" s="1">
        <v>1.474734</v>
      </c>
      <c r="LB417">
        <v>0.87235339999999995</v>
      </c>
      <c r="LC417">
        <v>23.82422</v>
      </c>
      <c r="LD417" s="1">
        <v>3.3827869999999999E-3</v>
      </c>
      <c r="LE417" s="1">
        <v>1.314249</v>
      </c>
      <c r="LF417">
        <v>0.87115810000000005</v>
      </c>
      <c r="LG417">
        <v>23.329840000000001</v>
      </c>
      <c r="LH417" s="1">
        <v>2.988526E-3</v>
      </c>
      <c r="LI417" s="1">
        <v>1.162031</v>
      </c>
      <c r="LJ417">
        <v>0.87118410000000002</v>
      </c>
      <c r="LK417">
        <v>22.670639999999999</v>
      </c>
      <c r="LL417" s="1">
        <v>2.6318769999999999E-3</v>
      </c>
      <c r="LM417" s="1">
        <v>1.0235890000000001</v>
      </c>
      <c r="LN417">
        <v>0.8688728</v>
      </c>
      <c r="LO417">
        <v>22.160340000000001</v>
      </c>
      <c r="LP417" s="1">
        <v>2.3127740000000001E-3</v>
      </c>
      <c r="LQ417" s="1">
        <v>0.9007288</v>
      </c>
      <c r="LR417">
        <v>0.86725750000000001</v>
      </c>
      <c r="LS417">
        <v>22.326039999999999</v>
      </c>
      <c r="LT417" s="1">
        <v>2.0291250000000001E-3</v>
      </c>
      <c r="LU417" s="1">
        <v>0.79101160000000004</v>
      </c>
      <c r="LV417">
        <v>0.86574320000000005</v>
      </c>
      <c r="LW417">
        <v>23.199719999999999</v>
      </c>
      <c r="LX417" s="1">
        <v>1.7867740000000001E-3</v>
      </c>
      <c r="LY417" s="1">
        <v>0.69679049999999998</v>
      </c>
      <c r="LZ417">
        <v>0.86283980000000005</v>
      </c>
      <c r="MA417">
        <v>24.352630000000001</v>
      </c>
      <c r="MB417" s="1">
        <v>1.57767E-3</v>
      </c>
      <c r="MC417" s="1">
        <v>0.61535759999999995</v>
      </c>
      <c r="MD417">
        <v>0.85871220000000004</v>
      </c>
      <c r="ME417">
        <v>25.327850000000002</v>
      </c>
      <c r="MF417" s="1">
        <v>1.392754E-3</v>
      </c>
      <c r="MG417" s="1">
        <v>0.54388930000000002</v>
      </c>
      <c r="MH417">
        <v>0.8540297</v>
      </c>
      <c r="MI417">
        <v>25.72635</v>
      </c>
      <c r="MJ417" s="1">
        <v>1.2257430000000001E-3</v>
      </c>
      <c r="MK417" s="1">
        <v>0.4797091</v>
      </c>
      <c r="ML417">
        <v>0.84945680000000001</v>
      </c>
      <c r="MM417">
        <v>25.287140000000001</v>
      </c>
      <c r="MN417" s="1">
        <v>1.074036E-3</v>
      </c>
      <c r="MO417" s="1">
        <v>0.42138100000000001</v>
      </c>
      <c r="MP417">
        <v>0.84550270000000005</v>
      </c>
      <c r="MQ417">
        <v>24.502890000000001</v>
      </c>
      <c r="MR417" s="1">
        <v>9.3771200000000005E-4</v>
      </c>
      <c r="MS417" s="1">
        <v>0.36841439999999998</v>
      </c>
      <c r="MT417">
        <v>0.84164450000000002</v>
      </c>
      <c r="MU417">
        <v>23.949560000000002</v>
      </c>
      <c r="MV417" s="1">
        <v>8.1833570000000003E-4</v>
      </c>
      <c r="MW417" s="1">
        <v>0.3217933</v>
      </c>
      <c r="MX417">
        <v>0.83920450000000002</v>
      </c>
      <c r="MY417">
        <v>24.01098</v>
      </c>
      <c r="MZ417" s="1">
        <v>7.1721269999999997E-4</v>
      </c>
      <c r="NA417" s="1">
        <v>0.28159299999999998</v>
      </c>
      <c r="NB417">
        <v>0.83678920000000001</v>
      </c>
      <c r="NC417">
        <v>24.780419999999999</v>
      </c>
      <c r="ND417" s="1">
        <v>6.3465419999999997E-4</v>
      </c>
      <c r="NE417" s="1">
        <v>0.24861920000000001</v>
      </c>
      <c r="NF417">
        <v>0.83678920000000001</v>
      </c>
      <c r="NG417">
        <v>24.780419999999999</v>
      </c>
      <c r="NH417" s="1">
        <v>6.3465419999999997E-4</v>
      </c>
      <c r="NI417" s="1">
        <v>0.24861920000000001</v>
      </c>
      <c r="NJ417">
        <v>0.83678920000000001</v>
      </c>
      <c r="NK417">
        <v>24.780419999999999</v>
      </c>
      <c r="NL417" s="1">
        <v>6.3465419999999997E-4</v>
      </c>
      <c r="NM417" s="1">
        <v>0.24861920000000001</v>
      </c>
      <c r="NN417">
        <v>0.83678920000000001</v>
      </c>
      <c r="NO417">
        <v>24.780419999999999</v>
      </c>
      <c r="NP417" s="1">
        <v>6.3465419999999997E-4</v>
      </c>
      <c r="NQ417" s="1">
        <v>0.24861920000000001</v>
      </c>
      <c r="NR417">
        <v>0.83678920000000001</v>
      </c>
      <c r="NS417">
        <v>24.780419999999999</v>
      </c>
      <c r="NT417" s="1">
        <v>6.3465419999999997E-4</v>
      </c>
      <c r="NU417" s="1">
        <v>0.24861920000000001</v>
      </c>
      <c r="NV417">
        <v>0.83678920000000001</v>
      </c>
      <c r="NW417">
        <v>24.780419999999999</v>
      </c>
      <c r="NX417" s="1">
        <v>6.3465419999999997E-4</v>
      </c>
      <c r="NY417" s="1">
        <v>0.24861920000000001</v>
      </c>
      <c r="NZ417">
        <v>0.83678920000000001</v>
      </c>
      <c r="OA417">
        <v>24.780419999999999</v>
      </c>
      <c r="OB417" s="1">
        <v>6.3465419999999997E-4</v>
      </c>
      <c r="OC417" s="1">
        <v>0.24861920000000001</v>
      </c>
      <c r="OD417">
        <v>0.83678920000000001</v>
      </c>
      <c r="OE417">
        <v>24.780419999999999</v>
      </c>
      <c r="OF417" s="1">
        <v>6.3465419999999997E-4</v>
      </c>
      <c r="OG417" s="1">
        <v>0.24861920000000001</v>
      </c>
      <c r="OH417">
        <v>0.83678920000000001</v>
      </c>
      <c r="OI417">
        <v>24.780419999999999</v>
      </c>
      <c r="OJ417" s="1">
        <v>6.3465419999999997E-4</v>
      </c>
      <c r="OK417" s="1">
        <v>0.24861920000000001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0.63239650000000003</v>
      </c>
      <c r="G418">
        <v>20.40306</v>
      </c>
      <c r="H418">
        <v>0</v>
      </c>
      <c r="I418">
        <v>0</v>
      </c>
      <c r="J418">
        <v>0.63122860000000003</v>
      </c>
      <c r="K418">
        <v>20.680599999999998</v>
      </c>
      <c r="L418">
        <v>0</v>
      </c>
      <c r="M418">
        <v>0</v>
      </c>
      <c r="N418">
        <v>0.63000699999999998</v>
      </c>
      <c r="O418">
        <v>21.363949999999999</v>
      </c>
      <c r="P418">
        <v>0</v>
      </c>
      <c r="Q418">
        <v>0</v>
      </c>
      <c r="R418">
        <v>0.62868259999999998</v>
      </c>
      <c r="S418">
        <v>22.174009999999999</v>
      </c>
      <c r="T418">
        <v>0</v>
      </c>
      <c r="U418">
        <v>0</v>
      </c>
      <c r="V418">
        <v>0.62743680000000002</v>
      </c>
      <c r="W418">
        <v>23.07901</v>
      </c>
      <c r="X418">
        <v>0</v>
      </c>
      <c r="Y418">
        <v>0</v>
      </c>
      <c r="Z418">
        <v>0.62609300000000001</v>
      </c>
      <c r="AA418">
        <v>23.500640000000001</v>
      </c>
      <c r="AB418">
        <v>0</v>
      </c>
      <c r="AC418">
        <v>0</v>
      </c>
      <c r="AD418">
        <v>0.6247241</v>
      </c>
      <c r="AE418">
        <v>23.15681</v>
      </c>
      <c r="AF418">
        <v>0</v>
      </c>
      <c r="AG418">
        <v>0</v>
      </c>
      <c r="AH418">
        <v>0.62327920000000003</v>
      </c>
      <c r="AI418">
        <v>22.501449999999998</v>
      </c>
      <c r="AJ418">
        <v>0</v>
      </c>
      <c r="AK418">
        <v>0</v>
      </c>
      <c r="AL418">
        <v>0.62175979999999997</v>
      </c>
      <c r="AM418">
        <v>21.78022</v>
      </c>
      <c r="AN418">
        <v>0</v>
      </c>
      <c r="AO418">
        <v>0</v>
      </c>
      <c r="AP418">
        <v>0.62017920000000004</v>
      </c>
      <c r="AQ418">
        <v>21.68486</v>
      </c>
      <c r="AR418">
        <v>0</v>
      </c>
      <c r="AS418">
        <v>0</v>
      </c>
      <c r="AT418">
        <v>0.61852200000000002</v>
      </c>
      <c r="AU418">
        <v>22.170459999999999</v>
      </c>
      <c r="AV418">
        <v>0</v>
      </c>
      <c r="AW418">
        <v>0</v>
      </c>
      <c r="AX418">
        <v>0.61679539999999999</v>
      </c>
      <c r="AY418">
        <v>22.926839999999999</v>
      </c>
      <c r="AZ418">
        <v>0</v>
      </c>
      <c r="BA418">
        <v>0</v>
      </c>
      <c r="BB418">
        <v>0.61499300000000001</v>
      </c>
      <c r="BC418">
        <v>23.756530000000001</v>
      </c>
      <c r="BD418">
        <v>0</v>
      </c>
      <c r="BE418">
        <v>0</v>
      </c>
      <c r="BF418">
        <v>0.61318870000000003</v>
      </c>
      <c r="BG418">
        <v>24.049430000000001</v>
      </c>
      <c r="BH418">
        <v>0</v>
      </c>
      <c r="BI418">
        <v>0</v>
      </c>
      <c r="BJ418">
        <v>0.61128179999999999</v>
      </c>
      <c r="BK418">
        <v>23.631419999999999</v>
      </c>
      <c r="BL418">
        <v>0</v>
      </c>
      <c r="BM418">
        <v>0</v>
      </c>
      <c r="BN418">
        <v>0.60935110000000003</v>
      </c>
      <c r="BO418">
        <v>22.86354</v>
      </c>
      <c r="BP418">
        <v>0</v>
      </c>
      <c r="BQ418">
        <v>0</v>
      </c>
      <c r="BR418">
        <v>0.60734730000000003</v>
      </c>
      <c r="BS418">
        <v>22.023230000000002</v>
      </c>
      <c r="BT418">
        <v>0</v>
      </c>
      <c r="BU418">
        <v>0</v>
      </c>
      <c r="BV418">
        <v>0.60537879999999999</v>
      </c>
      <c r="BW418">
        <v>21.388359999999999</v>
      </c>
      <c r="BX418">
        <v>0</v>
      </c>
      <c r="BY418">
        <v>0</v>
      </c>
      <c r="BZ418">
        <v>0.60342750000000001</v>
      </c>
      <c r="CA418">
        <v>21.346109999999999</v>
      </c>
      <c r="CB418">
        <v>0</v>
      </c>
      <c r="CC418">
        <v>0</v>
      </c>
      <c r="CD418">
        <v>0.60142470000000003</v>
      </c>
      <c r="CE418">
        <v>21.6205</v>
      </c>
      <c r="CF418">
        <v>0</v>
      </c>
      <c r="CG418">
        <v>0</v>
      </c>
      <c r="CH418">
        <v>0.59942689999999998</v>
      </c>
      <c r="CI418">
        <v>21.967220000000001</v>
      </c>
      <c r="CJ418">
        <v>1.4725850000000001E-34</v>
      </c>
      <c r="CK418">
        <v>5.8567690000000002E-32</v>
      </c>
      <c r="CL418">
        <v>0.59741480000000002</v>
      </c>
      <c r="CM418">
        <v>21.98931</v>
      </c>
      <c r="CN418">
        <v>2.1856399999999999E-28</v>
      </c>
      <c r="CO418" s="1">
        <v>8.9411420000000003E-26</v>
      </c>
      <c r="CP418">
        <v>0.59535380000000004</v>
      </c>
      <c r="CQ418">
        <v>21.682549999999999</v>
      </c>
      <c r="CR418" s="1">
        <v>1.8250639999999998E-21</v>
      </c>
      <c r="CS418" s="1">
        <v>6.0203969999999999E-19</v>
      </c>
      <c r="CT418">
        <v>0.5933098</v>
      </c>
      <c r="CU418">
        <v>21.079689999999999</v>
      </c>
      <c r="CV418" s="1">
        <v>1.749339E-16</v>
      </c>
      <c r="CW418" s="1">
        <v>5.5765479999999998E-14</v>
      </c>
      <c r="CX418">
        <v>0.59124940000000004</v>
      </c>
      <c r="CY418">
        <v>20.303170000000001</v>
      </c>
      <c r="CZ418" s="1">
        <v>7.4739619999999995E-13</v>
      </c>
      <c r="DA418" s="1">
        <v>2.4505620000000001E-10</v>
      </c>
      <c r="DB418">
        <v>0.58923320000000001</v>
      </c>
      <c r="DC418">
        <v>19.67981</v>
      </c>
      <c r="DD418" s="1">
        <v>5.6742200000000001E-10</v>
      </c>
      <c r="DE418" s="1">
        <v>1.92627E-7</v>
      </c>
      <c r="DF418">
        <v>0.58718859999999995</v>
      </c>
      <c r="DG418">
        <v>19.57038</v>
      </c>
      <c r="DH418" s="1">
        <v>1.273606E-7</v>
      </c>
      <c r="DI418" s="1">
        <v>4.4634030000000002E-5</v>
      </c>
      <c r="DJ418">
        <v>0.58517730000000001</v>
      </c>
      <c r="DK418">
        <v>19.832619999999999</v>
      </c>
      <c r="DL418" s="1">
        <v>1.1063729999999999E-5</v>
      </c>
      <c r="DM418" s="1">
        <v>4.0004330000000003E-3</v>
      </c>
      <c r="DN418">
        <v>0.58312799999999998</v>
      </c>
      <c r="DO418">
        <v>20.36589</v>
      </c>
      <c r="DP418" s="1">
        <v>4.4266709999999998E-4</v>
      </c>
      <c r="DQ418" s="1">
        <v>0.16473099999999999</v>
      </c>
      <c r="DR418">
        <v>0.58114569999999999</v>
      </c>
      <c r="DS418">
        <v>20.63242</v>
      </c>
      <c r="DT418" s="1">
        <v>9.1630059999999996E-3</v>
      </c>
      <c r="DU418" s="1">
        <v>3.5074100000000001</v>
      </c>
      <c r="DV418">
        <v>0.57915099999999997</v>
      </c>
      <c r="DW418">
        <v>20.484729999999999</v>
      </c>
      <c r="DX418" s="1">
        <v>0.10778699999999999</v>
      </c>
      <c r="DY418" s="1">
        <v>42.329689999999999</v>
      </c>
      <c r="DZ418">
        <v>0.57710360000000005</v>
      </c>
      <c r="EA418">
        <v>20.07978</v>
      </c>
      <c r="EB418" s="1">
        <v>0.77256809999999998</v>
      </c>
      <c r="EC418">
        <v>311.15870000000001</v>
      </c>
      <c r="ED418">
        <v>0.57505660000000003</v>
      </c>
      <c r="EE418">
        <v>19.519860000000001</v>
      </c>
      <c r="EF418" s="1">
        <v>3.5864289999999999</v>
      </c>
      <c r="EG418">
        <v>1478.9110000000001</v>
      </c>
      <c r="EH418">
        <v>0.57284950000000001</v>
      </c>
      <c r="EI418">
        <v>19.351430000000001</v>
      </c>
      <c r="EJ418">
        <v>11.33619</v>
      </c>
      <c r="EK418">
        <v>4781.0540000000001</v>
      </c>
      <c r="EL418">
        <v>0.57048120000000002</v>
      </c>
      <c r="EM418">
        <v>19.618449999999999</v>
      </c>
      <c r="EN418">
        <v>25.537240000000001</v>
      </c>
      <c r="EO418">
        <v>11001.12</v>
      </c>
      <c r="EP418">
        <v>0.56809399999999999</v>
      </c>
      <c r="EQ418">
        <v>20.052790000000002</v>
      </c>
      <c r="ER418">
        <v>42.622689999999999</v>
      </c>
      <c r="ES418">
        <v>18737.599999999999</v>
      </c>
      <c r="ET418">
        <v>0.56564970000000003</v>
      </c>
      <c r="EU418">
        <v>20.68965</v>
      </c>
      <c r="EV418">
        <v>54.638100000000001</v>
      </c>
      <c r="EW418">
        <v>24477.78</v>
      </c>
      <c r="EX418">
        <v>0.56313040000000003</v>
      </c>
      <c r="EY418">
        <v>21.123729999999998</v>
      </c>
      <c r="EZ418">
        <v>55.496540000000003</v>
      </c>
      <c r="FA418">
        <v>25310.46</v>
      </c>
      <c r="FB418">
        <v>0.56066470000000002</v>
      </c>
      <c r="FC418">
        <v>20.909870000000002</v>
      </c>
      <c r="FD418">
        <v>45.833970000000001</v>
      </c>
      <c r="FE418">
        <v>21253.93</v>
      </c>
      <c r="FF418">
        <v>0.55822000000000005</v>
      </c>
      <c r="FG418">
        <v>20.332319999999999</v>
      </c>
      <c r="FH418">
        <v>31.681930000000001</v>
      </c>
      <c r="FI418">
        <v>14910.88</v>
      </c>
      <c r="FJ418">
        <v>0.55587690000000001</v>
      </c>
      <c r="FK418">
        <v>19.633369999999999</v>
      </c>
      <c r="FL418">
        <v>18.767029999999998</v>
      </c>
      <c r="FM418">
        <v>8952.2150000000001</v>
      </c>
      <c r="FN418">
        <v>0.55334819999999996</v>
      </c>
      <c r="FO418">
        <v>19.468689999999999</v>
      </c>
      <c r="FP418">
        <v>9.7389469999999996</v>
      </c>
      <c r="FQ418">
        <v>4703.1970000000001</v>
      </c>
      <c r="FR418">
        <v>0.55070110000000005</v>
      </c>
      <c r="FS418">
        <v>19.939209999999999</v>
      </c>
      <c r="FT418">
        <v>4.5291430000000004</v>
      </c>
      <c r="FU418">
        <v>2211.7840000000001</v>
      </c>
      <c r="FV418">
        <v>0.5479096</v>
      </c>
      <c r="FW418">
        <v>20.863499999999998</v>
      </c>
      <c r="FX418">
        <v>1.930482</v>
      </c>
      <c r="FY418">
        <v>951.53150000000005</v>
      </c>
      <c r="FZ418">
        <v>0.54476150000000001</v>
      </c>
      <c r="GA418">
        <v>21.901599999999998</v>
      </c>
      <c r="GB418">
        <v>0.77599660000000004</v>
      </c>
      <c r="GC418">
        <v>385.28949999999998</v>
      </c>
      <c r="GD418">
        <v>0.54173780000000005</v>
      </c>
      <c r="GE418">
        <v>22.371580000000002</v>
      </c>
      <c r="GF418">
        <v>0.3111833</v>
      </c>
      <c r="GG418">
        <v>154.5821</v>
      </c>
      <c r="GH418">
        <v>0.53857029999999995</v>
      </c>
      <c r="GI418">
        <v>22.037600000000001</v>
      </c>
      <c r="GJ418">
        <v>0.13890949999999999</v>
      </c>
      <c r="GK418">
        <v>68.241470000000007</v>
      </c>
      <c r="GL418">
        <v>0.53522069999999999</v>
      </c>
      <c r="GM418">
        <v>21.227799999999998</v>
      </c>
      <c r="GN418">
        <v>7.9684909999999998E-2</v>
      </c>
      <c r="GO418">
        <v>38.323270000000001</v>
      </c>
      <c r="GP418">
        <v>0.53212539999999997</v>
      </c>
      <c r="GQ418">
        <v>20.37576</v>
      </c>
      <c r="GR418">
        <v>6.0191330000000001E-2</v>
      </c>
      <c r="GS418">
        <v>28.454969999999999</v>
      </c>
      <c r="GT418">
        <v>0.52892600000000001</v>
      </c>
      <c r="GU418">
        <v>20.21564</v>
      </c>
      <c r="GV418">
        <v>5.2994489999999998E-2</v>
      </c>
      <c r="GW418">
        <v>24.919689999999999</v>
      </c>
      <c r="GX418">
        <v>0.52592709999999998</v>
      </c>
      <c r="GY418">
        <v>20.64171</v>
      </c>
      <c r="GZ418">
        <v>4.8701380000000002E-2</v>
      </c>
      <c r="HA418">
        <v>22.924009999999999</v>
      </c>
      <c r="HB418">
        <v>0.522895</v>
      </c>
      <c r="HC418">
        <v>21.48394</v>
      </c>
      <c r="HD418" s="1">
        <v>4.4904930000000003E-2</v>
      </c>
      <c r="HE418">
        <v>21.193339999999999</v>
      </c>
      <c r="HF418">
        <v>0.52017840000000004</v>
      </c>
      <c r="HG418">
        <v>22.299510000000001</v>
      </c>
      <c r="HH418" s="1">
        <v>4.1167170000000003E-2</v>
      </c>
      <c r="HI418">
        <v>19.480589999999999</v>
      </c>
      <c r="HJ418">
        <v>0.51767470000000004</v>
      </c>
      <c r="HK418">
        <v>22.452000000000002</v>
      </c>
      <c r="HL418" s="1">
        <v>3.751181E-2</v>
      </c>
      <c r="HM418">
        <v>17.784040000000001</v>
      </c>
      <c r="HN418">
        <v>0.51549480000000003</v>
      </c>
      <c r="HO418">
        <v>21.834510000000002</v>
      </c>
      <c r="HP418" s="1">
        <v>3.4079739999999997E-2</v>
      </c>
      <c r="HQ418">
        <v>16.177050000000001</v>
      </c>
      <c r="HR418">
        <v>0.51304680000000003</v>
      </c>
      <c r="HS418">
        <v>20.875910000000001</v>
      </c>
      <c r="HT418" s="1">
        <v>3.0962070000000001E-2</v>
      </c>
      <c r="HU418">
        <v>14.715730000000001</v>
      </c>
      <c r="HV418">
        <v>0.51015109999999997</v>
      </c>
      <c r="HW418">
        <v>20.01812</v>
      </c>
      <c r="HX418" s="1">
        <v>2.8120820000000001E-2</v>
      </c>
      <c r="HY418">
        <v>13.3895</v>
      </c>
      <c r="HZ418">
        <v>0.50799780000000005</v>
      </c>
      <c r="IA418">
        <v>19.794429999999998</v>
      </c>
      <c r="IB418" s="1">
        <v>2.5405609999999999E-2</v>
      </c>
      <c r="IC418" s="1">
        <v>12.11781</v>
      </c>
      <c r="ID418">
        <v>0.50551999999999997</v>
      </c>
      <c r="IE418">
        <v>19.83914</v>
      </c>
      <c r="IF418" s="1">
        <v>2.291721E-2</v>
      </c>
      <c r="IG418">
        <v>10.95477</v>
      </c>
      <c r="IH418">
        <v>0.50297000000000003</v>
      </c>
      <c r="II418">
        <v>20.36384</v>
      </c>
      <c r="IJ418" s="1">
        <v>2.0630720000000002E-2</v>
      </c>
      <c r="IK418" s="1">
        <v>9.8842630000000007</v>
      </c>
      <c r="IL418">
        <v>0.50117270000000003</v>
      </c>
      <c r="IM418">
        <v>20.964729999999999</v>
      </c>
      <c r="IN418" s="1">
        <v>1.8641149999999999E-2</v>
      </c>
      <c r="IO418" s="1">
        <v>8.9402530000000002</v>
      </c>
      <c r="IP418">
        <v>0.4993456</v>
      </c>
      <c r="IQ418">
        <v>21.105779999999999</v>
      </c>
      <c r="IR418" s="1">
        <v>1.6831539999999999E-2</v>
      </c>
      <c r="IS418" s="1">
        <v>8.0849740000000008</v>
      </c>
      <c r="IT418">
        <v>0.49788199999999999</v>
      </c>
      <c r="IU418">
        <v>20.67709</v>
      </c>
      <c r="IV418" s="1">
        <v>1.5244479999999999E-2</v>
      </c>
      <c r="IW418" s="1">
        <v>7.3268829999999996</v>
      </c>
      <c r="IX418">
        <v>0.49656790000000001</v>
      </c>
      <c r="IY418">
        <v>19.92088</v>
      </c>
      <c r="IZ418" s="1">
        <v>1.385349E-2</v>
      </c>
      <c r="JA418" s="1">
        <v>6.6643369999999997</v>
      </c>
      <c r="JB418">
        <v>0.49499860000000001</v>
      </c>
      <c r="JC418">
        <v>19.307259999999999</v>
      </c>
      <c r="JD418" s="1">
        <v>1.258286E-2</v>
      </c>
      <c r="JE418" s="1">
        <v>6.0632060000000001</v>
      </c>
      <c r="JF418">
        <v>0.49362440000000002</v>
      </c>
      <c r="JG418">
        <v>19.578520000000001</v>
      </c>
      <c r="JH418" s="1">
        <v>1.143653E-2</v>
      </c>
      <c r="JI418" s="1">
        <v>5.5194559999999999</v>
      </c>
      <c r="JJ418">
        <v>0.49235089999999998</v>
      </c>
      <c r="JK418">
        <v>20.570989999999998</v>
      </c>
      <c r="JL418" s="1">
        <v>1.038354E-2</v>
      </c>
      <c r="JM418" s="1">
        <v>5.0189779999999997</v>
      </c>
      <c r="JN418">
        <v>0.49169590000000002</v>
      </c>
      <c r="JO418">
        <v>21.777920000000002</v>
      </c>
      <c r="JP418" s="1">
        <v>9.3843639999999992E-3</v>
      </c>
      <c r="JQ418" s="1">
        <v>4.5394930000000002</v>
      </c>
      <c r="JR418">
        <v>0.49083900000000003</v>
      </c>
      <c r="JS418">
        <v>22.814520000000002</v>
      </c>
      <c r="JT418" s="1">
        <v>8.4658770000000001E-3</v>
      </c>
      <c r="JU418" s="1">
        <v>4.0965699999999998</v>
      </c>
      <c r="JV418">
        <v>0.49047750000000001</v>
      </c>
      <c r="JW418">
        <v>23.25318</v>
      </c>
      <c r="JX418" s="1">
        <v>7.6763090000000001E-3</v>
      </c>
      <c r="JY418" s="1">
        <v>3.7132610000000001</v>
      </c>
      <c r="JZ418">
        <v>0.49029889999999998</v>
      </c>
      <c r="KA418">
        <v>22.914090000000002</v>
      </c>
      <c r="KB418" s="1">
        <v>6.9765249999999999E-3</v>
      </c>
      <c r="KC418" s="1">
        <v>3.3728919999999998</v>
      </c>
      <c r="KD418">
        <v>0.48999619999999999</v>
      </c>
      <c r="KE418">
        <v>22.277550000000002</v>
      </c>
      <c r="KF418" s="1">
        <v>6.3446240000000001E-3</v>
      </c>
      <c r="KG418" s="1">
        <v>3.0674730000000001</v>
      </c>
      <c r="KH418">
        <v>0.48997469999999999</v>
      </c>
      <c r="KI418">
        <v>21.787420000000001</v>
      </c>
      <c r="KJ418" s="1">
        <v>5.7712010000000001E-3</v>
      </c>
      <c r="KK418" s="1">
        <v>2.788904</v>
      </c>
      <c r="KL418">
        <v>0.48994490000000002</v>
      </c>
      <c r="KM418">
        <v>21.935369999999999</v>
      </c>
      <c r="KN418" s="1">
        <v>5.2410399999999998E-3</v>
      </c>
      <c r="KO418" s="1">
        <v>2.5320870000000002</v>
      </c>
      <c r="KP418">
        <v>0.49033199999999999</v>
      </c>
      <c r="KQ418">
        <v>22.567399999999999</v>
      </c>
      <c r="KR418" s="1">
        <v>4.7588020000000003E-3</v>
      </c>
      <c r="KS418" s="1">
        <v>2.2979440000000002</v>
      </c>
      <c r="KT418">
        <v>0.49063230000000002</v>
      </c>
      <c r="KU418">
        <v>23.25742</v>
      </c>
      <c r="KV418" s="1">
        <v>4.3002079999999998E-3</v>
      </c>
      <c r="KW418" s="1">
        <v>2.0766689999999999</v>
      </c>
      <c r="KX418">
        <v>0.4907957</v>
      </c>
      <c r="KY418">
        <v>23.67287</v>
      </c>
      <c r="KZ418" s="1">
        <v>3.8645229999999999E-3</v>
      </c>
      <c r="LA418" s="1">
        <v>1.8668530000000001</v>
      </c>
      <c r="LB418">
        <v>0.49128359999999999</v>
      </c>
      <c r="LC418">
        <v>23.685669999999998</v>
      </c>
      <c r="LD418" s="1">
        <v>3.4460659999999998E-3</v>
      </c>
      <c r="LE418" s="1">
        <v>1.6649510000000001</v>
      </c>
      <c r="LF418">
        <v>0.4917067</v>
      </c>
      <c r="LG418">
        <v>23.23085</v>
      </c>
      <c r="LH418" s="1">
        <v>3.0475839999999999E-3</v>
      </c>
      <c r="LI418" s="1">
        <v>1.4727220000000001</v>
      </c>
      <c r="LJ418">
        <v>0.49214469999999999</v>
      </c>
      <c r="LK418">
        <v>22.605530000000002</v>
      </c>
      <c r="LL418" s="1">
        <v>2.6859380000000001E-3</v>
      </c>
      <c r="LM418" s="1">
        <v>1.298079</v>
      </c>
      <c r="LN418">
        <v>0.4919656</v>
      </c>
      <c r="LO418">
        <v>22.097549999999998</v>
      </c>
      <c r="LP418" s="1">
        <v>2.3597689999999998E-3</v>
      </c>
      <c r="LQ418" s="1">
        <v>1.1410100000000001</v>
      </c>
      <c r="LR418">
        <v>0.49206879999999997</v>
      </c>
      <c r="LS418">
        <v>22.229089999999999</v>
      </c>
      <c r="LT418" s="1">
        <v>2.0704479999999999E-3</v>
      </c>
      <c r="LU418" s="1">
        <v>1.0014320000000001</v>
      </c>
      <c r="LV418">
        <v>0.49217870000000002</v>
      </c>
      <c r="LW418">
        <v>23.033010000000001</v>
      </c>
      <c r="LX418" s="1">
        <v>1.8211659999999999E-3</v>
      </c>
      <c r="LY418" s="1">
        <v>0.88068219999999997</v>
      </c>
      <c r="LZ418">
        <v>0.49333080000000001</v>
      </c>
      <c r="MA418">
        <v>24.164709999999999</v>
      </c>
      <c r="MB418" s="1">
        <v>1.6081699999999999E-3</v>
      </c>
      <c r="MC418" s="1">
        <v>0.77608960000000005</v>
      </c>
      <c r="MD418">
        <v>0.49388900000000002</v>
      </c>
      <c r="ME418">
        <v>25.140450000000001</v>
      </c>
      <c r="MF418" s="1">
        <v>1.419305E-3</v>
      </c>
      <c r="MG418" s="1">
        <v>0.68423820000000002</v>
      </c>
      <c r="MH418">
        <v>0.49415009999999998</v>
      </c>
      <c r="MI418">
        <v>25.55012</v>
      </c>
      <c r="MJ418" s="1">
        <v>1.2496600000000001E-3</v>
      </c>
      <c r="MK418" s="1">
        <v>0.60235780000000005</v>
      </c>
      <c r="ML418">
        <v>0.4943264</v>
      </c>
      <c r="MM418">
        <v>25.179290000000002</v>
      </c>
      <c r="MN418" s="1">
        <v>1.095967E-3</v>
      </c>
      <c r="MO418" s="1">
        <v>0.52842769999999994</v>
      </c>
      <c r="MP418">
        <v>0.49501640000000002</v>
      </c>
      <c r="MQ418">
        <v>24.43375</v>
      </c>
      <c r="MR418" s="1">
        <v>9.5774589999999995E-4</v>
      </c>
      <c r="MS418" s="1">
        <v>0.46219120000000002</v>
      </c>
      <c r="MT418">
        <v>0.49566120000000002</v>
      </c>
      <c r="MU418">
        <v>23.858309999999999</v>
      </c>
      <c r="MV418" s="1">
        <v>8.3580449999999995E-4</v>
      </c>
      <c r="MW418" s="1">
        <v>0.40333089999999999</v>
      </c>
      <c r="MX418">
        <v>0.49743520000000002</v>
      </c>
      <c r="MY418">
        <v>23.88186</v>
      </c>
      <c r="MZ418" s="1">
        <v>7.3194139999999998E-4</v>
      </c>
      <c r="NA418" s="1">
        <v>0.35225060000000002</v>
      </c>
      <c r="NB418">
        <v>0.49918790000000002</v>
      </c>
      <c r="NC418">
        <v>24.58793</v>
      </c>
      <c r="ND418" s="1">
        <v>6.4642819999999996E-4</v>
      </c>
      <c r="NE418" s="1">
        <v>0.31007689999999999</v>
      </c>
      <c r="NF418">
        <v>0.49918790000000002</v>
      </c>
      <c r="NG418">
        <v>24.58793</v>
      </c>
      <c r="NH418" s="1">
        <v>6.4642819999999996E-4</v>
      </c>
      <c r="NI418" s="1">
        <v>0.31007689999999999</v>
      </c>
      <c r="NJ418">
        <v>0.49918790000000002</v>
      </c>
      <c r="NK418">
        <v>24.58793</v>
      </c>
      <c r="NL418" s="1">
        <v>6.4642819999999996E-4</v>
      </c>
      <c r="NM418" s="1">
        <v>0.31007689999999999</v>
      </c>
      <c r="NN418">
        <v>0.49918790000000002</v>
      </c>
      <c r="NO418">
        <v>24.58793</v>
      </c>
      <c r="NP418" s="1">
        <v>6.4642819999999996E-4</v>
      </c>
      <c r="NQ418" s="1">
        <v>0.31007689999999999</v>
      </c>
      <c r="NR418">
        <v>0.49918790000000002</v>
      </c>
      <c r="NS418">
        <v>24.58793</v>
      </c>
      <c r="NT418" s="1">
        <v>6.4642819999999996E-4</v>
      </c>
      <c r="NU418" s="1">
        <v>0.31007689999999999</v>
      </c>
      <c r="NV418">
        <v>0.49918790000000002</v>
      </c>
      <c r="NW418">
        <v>24.58793</v>
      </c>
      <c r="NX418" s="1">
        <v>6.4642819999999996E-4</v>
      </c>
      <c r="NY418" s="1">
        <v>0.31007689999999999</v>
      </c>
      <c r="NZ418">
        <v>0.49918790000000002</v>
      </c>
      <c r="OA418">
        <v>24.58793</v>
      </c>
      <c r="OB418" s="1">
        <v>6.4642819999999996E-4</v>
      </c>
      <c r="OC418" s="1">
        <v>0.31007689999999999</v>
      </c>
      <c r="OD418">
        <v>0.49918790000000002</v>
      </c>
      <c r="OE418">
        <v>24.58793</v>
      </c>
      <c r="OF418" s="1">
        <v>6.4642819999999996E-4</v>
      </c>
      <c r="OG418" s="1">
        <v>0.31007689999999999</v>
      </c>
      <c r="OH418">
        <v>0.49918790000000002</v>
      </c>
      <c r="OI418">
        <v>24.58793</v>
      </c>
      <c r="OJ418" s="1">
        <v>6.4642819999999996E-4</v>
      </c>
      <c r="OK418" s="1">
        <v>0.31007689999999999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0.66181860000000003</v>
      </c>
      <c r="G419">
        <v>20.426110000000001</v>
      </c>
      <c r="H419">
        <v>0</v>
      </c>
      <c r="I419">
        <v>0</v>
      </c>
      <c r="J419">
        <v>0.66062609999999999</v>
      </c>
      <c r="K419">
        <v>20.658339999999999</v>
      </c>
      <c r="L419">
        <v>0</v>
      </c>
      <c r="M419">
        <v>0</v>
      </c>
      <c r="N419">
        <v>0.65939150000000002</v>
      </c>
      <c r="O419">
        <v>21.298410000000001</v>
      </c>
      <c r="P419">
        <v>0</v>
      </c>
      <c r="Q419">
        <v>0</v>
      </c>
      <c r="R419">
        <v>0.65805100000000005</v>
      </c>
      <c r="S419">
        <v>22.0989</v>
      </c>
      <c r="T419">
        <v>0</v>
      </c>
      <c r="U419">
        <v>0</v>
      </c>
      <c r="V419">
        <v>0.65678780000000003</v>
      </c>
      <c r="W419">
        <v>22.999580000000002</v>
      </c>
      <c r="X419">
        <v>0</v>
      </c>
      <c r="Y419">
        <v>0</v>
      </c>
      <c r="Z419">
        <v>0.65541850000000001</v>
      </c>
      <c r="AA419">
        <v>23.446110000000001</v>
      </c>
      <c r="AB419">
        <v>0</v>
      </c>
      <c r="AC419">
        <v>0</v>
      </c>
      <c r="AD419">
        <v>0.65397879999999997</v>
      </c>
      <c r="AE419">
        <v>23.163599999999999</v>
      </c>
      <c r="AF419">
        <v>0</v>
      </c>
      <c r="AG419">
        <v>0</v>
      </c>
      <c r="AH419">
        <v>0.65251890000000001</v>
      </c>
      <c r="AI419">
        <v>22.53558</v>
      </c>
      <c r="AJ419">
        <v>0</v>
      </c>
      <c r="AK419">
        <v>0</v>
      </c>
      <c r="AL419">
        <v>0.65098029999999996</v>
      </c>
      <c r="AM419">
        <v>21.834240000000001</v>
      </c>
      <c r="AN419">
        <v>0</v>
      </c>
      <c r="AO419">
        <v>0</v>
      </c>
      <c r="AP419">
        <v>0.64937880000000003</v>
      </c>
      <c r="AQ419">
        <v>21.690819999999999</v>
      </c>
      <c r="AR419">
        <v>0</v>
      </c>
      <c r="AS419">
        <v>0</v>
      </c>
      <c r="AT419">
        <v>0.64770399999999995</v>
      </c>
      <c r="AU419">
        <v>22.12613</v>
      </c>
      <c r="AV419">
        <v>0</v>
      </c>
      <c r="AW419">
        <v>0</v>
      </c>
      <c r="AX419">
        <v>0.6459859</v>
      </c>
      <c r="AY419">
        <v>22.846129999999999</v>
      </c>
      <c r="AZ419">
        <v>0</v>
      </c>
      <c r="BA419">
        <v>0</v>
      </c>
      <c r="BB419">
        <v>0.64416720000000005</v>
      </c>
      <c r="BC419">
        <v>23.670280000000002</v>
      </c>
      <c r="BD419">
        <v>0</v>
      </c>
      <c r="BE419">
        <v>0</v>
      </c>
      <c r="BF419">
        <v>0.64231689999999997</v>
      </c>
      <c r="BG419">
        <v>23.995560000000001</v>
      </c>
      <c r="BH419">
        <v>0</v>
      </c>
      <c r="BI419">
        <v>0</v>
      </c>
      <c r="BJ419">
        <v>0.64037540000000004</v>
      </c>
      <c r="BK419">
        <v>23.641590000000001</v>
      </c>
      <c r="BL419">
        <v>0</v>
      </c>
      <c r="BM419">
        <v>0</v>
      </c>
      <c r="BN419">
        <v>0.63839520000000005</v>
      </c>
      <c r="BO419">
        <v>22.90541</v>
      </c>
      <c r="BP419">
        <v>0</v>
      </c>
      <c r="BQ419">
        <v>0</v>
      </c>
      <c r="BR419">
        <v>0.63638150000000004</v>
      </c>
      <c r="BS419">
        <v>22.07497</v>
      </c>
      <c r="BT419">
        <v>0</v>
      </c>
      <c r="BU419">
        <v>0</v>
      </c>
      <c r="BV419">
        <v>0.63435509999999995</v>
      </c>
      <c r="BW419">
        <v>21.41957</v>
      </c>
      <c r="BX419">
        <v>0</v>
      </c>
      <c r="BY419">
        <v>0</v>
      </c>
      <c r="BZ419">
        <v>0.63235859999999999</v>
      </c>
      <c r="CA419">
        <v>21.329039999999999</v>
      </c>
      <c r="CB419">
        <v>0</v>
      </c>
      <c r="CC419">
        <v>0</v>
      </c>
      <c r="CD419">
        <v>0.6303029</v>
      </c>
      <c r="CE419">
        <v>21.569759999999999</v>
      </c>
      <c r="CF419">
        <v>0</v>
      </c>
      <c r="CG419">
        <v>0</v>
      </c>
      <c r="CH419">
        <v>0.62823560000000001</v>
      </c>
      <c r="CI419">
        <v>21.896519999999999</v>
      </c>
      <c r="CJ419">
        <v>2.7445740000000002E-35</v>
      </c>
      <c r="CK419">
        <v>1.183828E-32</v>
      </c>
      <c r="CL419">
        <v>0.62616559999999999</v>
      </c>
      <c r="CM419">
        <v>21.95054</v>
      </c>
      <c r="CN419">
        <v>7.4649400000000005E-29</v>
      </c>
      <c r="CO419" s="1">
        <v>2.9698449999999999E-26</v>
      </c>
      <c r="CP419">
        <v>0.62399179999999999</v>
      </c>
      <c r="CQ419">
        <v>21.671579999999999</v>
      </c>
      <c r="CR419" s="1">
        <v>4.4080550000000001E-22</v>
      </c>
      <c r="CS419" s="1">
        <v>1.588459E-19</v>
      </c>
      <c r="CT419">
        <v>0.62188829999999995</v>
      </c>
      <c r="CU419">
        <v>21.09892</v>
      </c>
      <c r="CV419" s="1">
        <v>6.7208250000000006E-17</v>
      </c>
      <c r="CW419" s="1">
        <v>2.1710599999999999E-14</v>
      </c>
      <c r="CX419">
        <v>0.6197954</v>
      </c>
      <c r="CY419">
        <v>20.331109999999999</v>
      </c>
      <c r="CZ419" s="1">
        <v>3.447539E-13</v>
      </c>
      <c r="DA419" s="1">
        <v>1.1361080000000001E-10</v>
      </c>
      <c r="DB419">
        <v>0.61772640000000001</v>
      </c>
      <c r="DC419">
        <v>19.69979</v>
      </c>
      <c r="DD419" s="1">
        <v>2.9691490000000002E-10</v>
      </c>
      <c r="DE419" s="1">
        <v>1.00934E-7</v>
      </c>
      <c r="DF419">
        <v>0.61564719999999995</v>
      </c>
      <c r="DG419">
        <v>19.553159999999998</v>
      </c>
      <c r="DH419" s="1">
        <v>7.3442179999999995E-8</v>
      </c>
      <c r="DI419" s="1">
        <v>2.570865E-5</v>
      </c>
      <c r="DJ419">
        <v>0.61358230000000002</v>
      </c>
      <c r="DK419">
        <v>19.777059999999999</v>
      </c>
      <c r="DL419" s="1">
        <v>6.9182019999999997E-6</v>
      </c>
      <c r="DM419" s="1">
        <v>2.4935130000000002E-3</v>
      </c>
      <c r="DN419">
        <v>0.61147320000000005</v>
      </c>
      <c r="DO419">
        <v>20.28004</v>
      </c>
      <c r="DP419" s="1">
        <v>2.9699819999999999E-4</v>
      </c>
      <c r="DQ419" s="1">
        <v>0.1099589</v>
      </c>
      <c r="DR419">
        <v>0.60944039999999999</v>
      </c>
      <c r="DS419">
        <v>20.55772</v>
      </c>
      <c r="DT419" s="1">
        <v>6.5482040000000002E-3</v>
      </c>
      <c r="DU419" s="1">
        <v>2.4890330000000001</v>
      </c>
      <c r="DV419">
        <v>0.60738510000000001</v>
      </c>
      <c r="DW419">
        <v>20.452559999999998</v>
      </c>
      <c r="DX419" s="1">
        <v>8.1548830000000003E-2</v>
      </c>
      <c r="DY419" s="1">
        <v>31.74136</v>
      </c>
      <c r="DZ419">
        <v>0.60532719999999995</v>
      </c>
      <c r="EA419">
        <v>20.081009999999999</v>
      </c>
      <c r="EB419" s="1">
        <v>0.61580959999999996</v>
      </c>
      <c r="EC419">
        <v>245.34549999999999</v>
      </c>
      <c r="ED419">
        <v>0.60321029999999998</v>
      </c>
      <c r="EE419">
        <v>19.5382</v>
      </c>
      <c r="EF419">
        <v>2.9994100000000001</v>
      </c>
      <c r="EG419">
        <v>1221.105</v>
      </c>
      <c r="EH419">
        <v>0.60098589999999996</v>
      </c>
      <c r="EI419">
        <v>19.354700000000001</v>
      </c>
      <c r="EJ419">
        <v>9.9088049999999992</v>
      </c>
      <c r="EK419">
        <v>4117.6099999999997</v>
      </c>
      <c r="EL419">
        <v>0.59858359999999999</v>
      </c>
      <c r="EM419">
        <v>19.561979999999998</v>
      </c>
      <c r="EN419">
        <v>23.245809999999999</v>
      </c>
      <c r="EO419">
        <v>9846.9840000000004</v>
      </c>
      <c r="EP419">
        <v>0.59614840000000002</v>
      </c>
      <c r="EQ419">
        <v>19.97655</v>
      </c>
      <c r="ER419">
        <v>40.279249999999998</v>
      </c>
      <c r="ES419">
        <v>17378.18</v>
      </c>
      <c r="ET419">
        <v>0.59368469999999995</v>
      </c>
      <c r="EU419">
        <v>20.59937</v>
      </c>
      <c r="EV419">
        <v>53.427280000000003</v>
      </c>
      <c r="EW419">
        <v>23445.73</v>
      </c>
      <c r="EX419">
        <v>0.59114330000000004</v>
      </c>
      <c r="EY419">
        <v>21.036010000000001</v>
      </c>
      <c r="EZ419">
        <v>55.99492</v>
      </c>
      <c r="FA419">
        <v>24968.16</v>
      </c>
      <c r="FB419">
        <v>0.5886131</v>
      </c>
      <c r="FC419">
        <v>20.875990000000002</v>
      </c>
      <c r="FD419">
        <v>47.602820000000001</v>
      </c>
      <c r="FE419">
        <v>21545.29</v>
      </c>
      <c r="FF419">
        <v>0.58614390000000005</v>
      </c>
      <c r="FG419">
        <v>20.335840000000001</v>
      </c>
      <c r="FH419">
        <v>33.76052</v>
      </c>
      <c r="FI419">
        <v>15482.93</v>
      </c>
      <c r="FJ419">
        <v>0.58361070000000004</v>
      </c>
      <c r="FK419">
        <v>19.667480000000001</v>
      </c>
      <c r="FL419">
        <v>20.4636</v>
      </c>
      <c r="FM419">
        <v>9499.4789999999994</v>
      </c>
      <c r="FN419">
        <v>0.58101219999999998</v>
      </c>
      <c r="FO419">
        <v>19.481459999999998</v>
      </c>
      <c r="FP419">
        <v>10.836130000000001</v>
      </c>
      <c r="FQ419">
        <v>5086.3689999999997</v>
      </c>
      <c r="FR419">
        <v>0.57831189999999999</v>
      </c>
      <c r="FS419">
        <v>19.881910000000001</v>
      </c>
      <c r="FT419">
        <v>5.1267189999999996</v>
      </c>
      <c r="FU419">
        <v>2430.7449999999999</v>
      </c>
      <c r="FV419">
        <v>0.57548969999999999</v>
      </c>
      <c r="FW419">
        <v>20.757809999999999</v>
      </c>
      <c r="FX419">
        <v>2.2157749999999998</v>
      </c>
      <c r="FY419">
        <v>1059.5219999999999</v>
      </c>
      <c r="FZ419">
        <v>0.57231010000000004</v>
      </c>
      <c r="GA419">
        <v>21.775919999999999</v>
      </c>
      <c r="GB419">
        <v>0.89815480000000003</v>
      </c>
      <c r="GC419">
        <v>432.53829999999999</v>
      </c>
      <c r="GD419">
        <v>0.56917830000000003</v>
      </c>
      <c r="GE419">
        <v>22.26952</v>
      </c>
      <c r="GF419">
        <v>0.359045</v>
      </c>
      <c r="GG419">
        <v>173.26490000000001</v>
      </c>
      <c r="GH419">
        <v>0.56592430000000005</v>
      </c>
      <c r="GI419">
        <v>22.01491</v>
      </c>
      <c r="GJ419">
        <v>0.15618850000000001</v>
      </c>
      <c r="GK419">
        <v>74.852099999999993</v>
      </c>
      <c r="GL419">
        <v>0.56249930000000004</v>
      </c>
      <c r="GM419">
        <v>21.259429999999998</v>
      </c>
      <c r="GN419">
        <v>8.5531070000000001E-2</v>
      </c>
      <c r="GO419">
        <v>40.320430000000002</v>
      </c>
      <c r="GP419">
        <v>0.55923469999999997</v>
      </c>
      <c r="GQ419">
        <v>20.41572</v>
      </c>
      <c r="GR419">
        <v>6.2129749999999997E-2</v>
      </c>
      <c r="GS419">
        <v>28.858329999999999</v>
      </c>
      <c r="GT419">
        <v>0.55609600000000003</v>
      </c>
      <c r="GU419">
        <v>20.225829999999998</v>
      </c>
      <c r="GV419">
        <v>5.3844830000000003E-2</v>
      </c>
      <c r="GW419">
        <v>24.878910000000001</v>
      </c>
      <c r="GX419">
        <v>0.55299019999999999</v>
      </c>
      <c r="GY419">
        <v>20.57902</v>
      </c>
      <c r="GZ419">
        <v>4.931787E-2</v>
      </c>
      <c r="HA419">
        <v>22.812259999999998</v>
      </c>
      <c r="HB419">
        <v>0.55005680000000001</v>
      </c>
      <c r="HC419">
        <v>21.364979999999999</v>
      </c>
      <c r="HD419" s="1">
        <v>4.5487399999999997E-2</v>
      </c>
      <c r="HE419">
        <v>21.097809999999999</v>
      </c>
      <c r="HF419">
        <v>0.54735210000000001</v>
      </c>
      <c r="HG419">
        <v>22.177589999999999</v>
      </c>
      <c r="HH419" s="1">
        <v>4.1753980000000003E-2</v>
      </c>
      <c r="HI419">
        <v>19.420729999999999</v>
      </c>
      <c r="HJ419">
        <v>0.54492280000000004</v>
      </c>
      <c r="HK419">
        <v>22.359490000000001</v>
      </c>
      <c r="HL419" s="1">
        <v>3.807895E-2</v>
      </c>
      <c r="HM419">
        <v>17.750409999999999</v>
      </c>
      <c r="HN419">
        <v>0.5428267</v>
      </c>
      <c r="HO419">
        <v>21.81194</v>
      </c>
      <c r="HP419" s="1">
        <v>3.4612959999999998E-2</v>
      </c>
      <c r="HQ419">
        <v>16.161069999999999</v>
      </c>
      <c r="HR419">
        <v>0.54044289999999995</v>
      </c>
      <c r="HS419">
        <v>20.885760000000001</v>
      </c>
      <c r="HT419" s="1">
        <v>3.1444270000000003E-2</v>
      </c>
      <c r="HU419">
        <v>14.706429999999999</v>
      </c>
      <c r="HV419">
        <v>0.53778950000000003</v>
      </c>
      <c r="HW419">
        <v>20.018640000000001</v>
      </c>
      <c r="HX419" s="1">
        <v>2.8557820000000001E-2</v>
      </c>
      <c r="HY419">
        <v>13.386189999999999</v>
      </c>
      <c r="HZ419">
        <v>0.53549310000000006</v>
      </c>
      <c r="IA419">
        <v>19.75468</v>
      </c>
      <c r="IB419" s="1">
        <v>2.582593E-2</v>
      </c>
      <c r="IC419" s="1">
        <v>12.13509</v>
      </c>
      <c r="ID419">
        <v>0.53312119999999996</v>
      </c>
      <c r="IE419">
        <v>19.739730000000002</v>
      </c>
      <c r="IF419" s="1">
        <v>2.3311019999999998E-2</v>
      </c>
      <c r="IG419" s="1">
        <v>10.98047</v>
      </c>
      <c r="IH419">
        <v>0.53058729999999998</v>
      </c>
      <c r="II419">
        <v>20.251629999999999</v>
      </c>
      <c r="IJ419" s="1">
        <v>2.097984E-2</v>
      </c>
      <c r="IK419" s="1">
        <v>9.9121930000000003</v>
      </c>
      <c r="IL419">
        <v>0.52866179999999996</v>
      </c>
      <c r="IM419">
        <v>20.832920000000001</v>
      </c>
      <c r="IN419" s="1">
        <v>1.8949870000000001E-2</v>
      </c>
      <c r="IO419" s="1">
        <v>8.9697010000000006</v>
      </c>
      <c r="IP419">
        <v>0.52678780000000003</v>
      </c>
      <c r="IQ419">
        <v>21.002790000000001</v>
      </c>
      <c r="IR419" s="1">
        <v>1.7114089999999998E-2</v>
      </c>
      <c r="IS419" s="1">
        <v>8.1191270000000006</v>
      </c>
      <c r="IT419">
        <v>0.52539190000000002</v>
      </c>
      <c r="IU419">
        <v>20.628699999999998</v>
      </c>
      <c r="IV419" s="1">
        <v>1.5491110000000001E-2</v>
      </c>
      <c r="IW419" s="1">
        <v>7.3582660000000004</v>
      </c>
      <c r="IX419">
        <v>0.52403219999999995</v>
      </c>
      <c r="IY419">
        <v>19.909230000000001</v>
      </c>
      <c r="IZ419" s="1">
        <v>1.40749E-2</v>
      </c>
      <c r="JA419" s="1">
        <v>6.6962719999999996</v>
      </c>
      <c r="JB419">
        <v>0.52247429999999995</v>
      </c>
      <c r="JC419">
        <v>19.297090000000001</v>
      </c>
      <c r="JD419" s="1">
        <v>1.2785319999999999E-2</v>
      </c>
      <c r="JE419" s="1">
        <v>6.0963900000000004</v>
      </c>
      <c r="JF419">
        <v>0.52084640000000004</v>
      </c>
      <c r="JG419">
        <v>19.51398</v>
      </c>
      <c r="JH419" s="1">
        <v>1.1616130000000001E-2</v>
      </c>
      <c r="JI419" s="1">
        <v>5.5529380000000002</v>
      </c>
      <c r="JJ419">
        <v>0.5196577</v>
      </c>
      <c r="JK419">
        <v>20.432040000000001</v>
      </c>
      <c r="JL419" s="1">
        <v>1.055157E-2</v>
      </c>
      <c r="JM419" s="1">
        <v>5.0544539999999998</v>
      </c>
      <c r="JN419">
        <v>0.51923220000000003</v>
      </c>
      <c r="JO419">
        <v>21.629750000000001</v>
      </c>
      <c r="JP419" s="1">
        <v>9.5473880000000004E-3</v>
      </c>
      <c r="JQ419" s="1">
        <v>4.5781939999999999</v>
      </c>
      <c r="JR419">
        <v>0.51866469999999998</v>
      </c>
      <c r="JS419">
        <v>22.656739999999999</v>
      </c>
      <c r="JT419" s="1">
        <v>8.6082820000000001E-3</v>
      </c>
      <c r="JU419" s="1">
        <v>4.1311730000000004</v>
      </c>
      <c r="JV419">
        <v>0.51853850000000001</v>
      </c>
      <c r="JW419">
        <v>23.110600000000002</v>
      </c>
      <c r="JX419" s="1">
        <v>7.8015000000000003E-3</v>
      </c>
      <c r="JY419" s="1">
        <v>3.7446769999999998</v>
      </c>
      <c r="JZ419">
        <v>0.51868409999999998</v>
      </c>
      <c r="KA419">
        <v>22.829719999999998</v>
      </c>
      <c r="KB419" s="1">
        <v>7.0885710000000001E-3</v>
      </c>
      <c r="KC419" s="1">
        <v>3.4024809999999999</v>
      </c>
      <c r="KD419">
        <v>0.51867969999999997</v>
      </c>
      <c r="KE419">
        <v>22.214780000000001</v>
      </c>
      <c r="KF419" s="1">
        <v>6.446383E-3</v>
      </c>
      <c r="KG419" s="1">
        <v>3.095685</v>
      </c>
      <c r="KH419">
        <v>0.51890919999999996</v>
      </c>
      <c r="KI419">
        <v>21.704889999999999</v>
      </c>
      <c r="KJ419" s="1">
        <v>5.8643990000000002E-3</v>
      </c>
      <c r="KK419" s="1">
        <v>2.8165140000000002</v>
      </c>
      <c r="KL419">
        <v>0.51920639999999996</v>
      </c>
      <c r="KM419">
        <v>21.821439999999999</v>
      </c>
      <c r="KN419" s="1">
        <v>5.3262730000000003E-3</v>
      </c>
      <c r="KO419" s="1">
        <v>2.5588700000000002</v>
      </c>
      <c r="KP419">
        <v>0.51954149999999999</v>
      </c>
      <c r="KQ419">
        <v>22.38588</v>
      </c>
      <c r="KR419" s="1">
        <v>4.8378910000000004E-3</v>
      </c>
      <c r="KS419" s="1">
        <v>2.3248890000000002</v>
      </c>
      <c r="KT419">
        <v>0.5197176</v>
      </c>
      <c r="KU419">
        <v>23.086500000000001</v>
      </c>
      <c r="KV419" s="1">
        <v>4.3752890000000001E-3</v>
      </c>
      <c r="KW419" s="1">
        <v>2.10406</v>
      </c>
      <c r="KX419">
        <v>0.51991520000000002</v>
      </c>
      <c r="KY419">
        <v>23.499400000000001</v>
      </c>
      <c r="KZ419" s="1">
        <v>3.9359820000000002E-3</v>
      </c>
      <c r="LA419" s="1">
        <v>1.893815</v>
      </c>
      <c r="LB419">
        <v>0.52037789999999995</v>
      </c>
      <c r="LC419">
        <v>23.558700000000002</v>
      </c>
      <c r="LD419" s="1">
        <v>3.514802E-3</v>
      </c>
      <c r="LE419" s="1">
        <v>1.6920539999999999</v>
      </c>
      <c r="LF419">
        <v>0.5208083</v>
      </c>
      <c r="LG419">
        <v>23.147369999999999</v>
      </c>
      <c r="LH419" s="1">
        <v>3.1122110000000001E-3</v>
      </c>
      <c r="LI419" s="1">
        <v>1.4991490000000001</v>
      </c>
      <c r="LJ419">
        <v>0.52087499999999998</v>
      </c>
      <c r="LK419">
        <v>22.539670000000001</v>
      </c>
      <c r="LL419" s="1">
        <v>2.7435290000000002E-3</v>
      </c>
      <c r="LM419" s="1">
        <v>1.3228439999999999</v>
      </c>
      <c r="LN419">
        <v>0.52086860000000001</v>
      </c>
      <c r="LO419">
        <v>22.029969999999999</v>
      </c>
      <c r="LP419" s="1">
        <v>2.4101830000000002E-3</v>
      </c>
      <c r="LQ419" s="1">
        <v>1.1630739999999999</v>
      </c>
      <c r="LR419">
        <v>0.52103829999999995</v>
      </c>
      <c r="LS419">
        <v>22.14198</v>
      </c>
      <c r="LT419" s="1">
        <v>2.1152520000000002E-3</v>
      </c>
      <c r="LU419" s="1">
        <v>1.0216769999999999</v>
      </c>
      <c r="LV419">
        <v>0.52126779999999995</v>
      </c>
      <c r="LW419">
        <v>22.869689999999999</v>
      </c>
      <c r="LX419" s="1">
        <v>1.8593279999999999E-3</v>
      </c>
      <c r="LY419" s="1">
        <v>0.89839630000000004</v>
      </c>
      <c r="LZ419">
        <v>0.5226982</v>
      </c>
      <c r="MA419">
        <v>23.989039999999999</v>
      </c>
      <c r="MB419" s="1">
        <v>1.6421859999999999E-3</v>
      </c>
      <c r="MC419" s="1">
        <v>0.79266449999999999</v>
      </c>
      <c r="MD419">
        <v>0.52346320000000002</v>
      </c>
      <c r="ME419">
        <v>24.962409999999998</v>
      </c>
      <c r="MF419" s="1">
        <v>1.449021E-3</v>
      </c>
      <c r="MG419" s="1">
        <v>0.69943610000000001</v>
      </c>
      <c r="MH419">
        <v>0.52390890000000001</v>
      </c>
      <c r="MI419">
        <v>25.386890000000001</v>
      </c>
      <c r="MJ419" s="1">
        <v>1.2763259999999999E-3</v>
      </c>
      <c r="MK419" s="1">
        <v>0.61665110000000001</v>
      </c>
      <c r="ML419">
        <v>0.52413460000000001</v>
      </c>
      <c r="MM419">
        <v>25.07048</v>
      </c>
      <c r="MN419" s="1">
        <v>1.120116E-3</v>
      </c>
      <c r="MO419" s="1">
        <v>0.54199169999999997</v>
      </c>
      <c r="MP419">
        <v>0.52309930000000004</v>
      </c>
      <c r="MQ419">
        <v>24.37604</v>
      </c>
      <c r="MR419" s="1">
        <v>9.7942850000000002E-4</v>
      </c>
      <c r="MS419" s="1">
        <v>0.47520879999999999</v>
      </c>
      <c r="MT419">
        <v>0.5225514</v>
      </c>
      <c r="MU419">
        <v>23.775960000000001</v>
      </c>
      <c r="MV419" s="1">
        <v>8.5474379999999999E-4</v>
      </c>
      <c r="MW419" s="1">
        <v>0.41509400000000002</v>
      </c>
      <c r="MX419">
        <v>0.52341090000000001</v>
      </c>
      <c r="MY419">
        <v>23.763069999999999</v>
      </c>
      <c r="MZ419" s="1">
        <v>7.4819619999999998E-4</v>
      </c>
      <c r="NA419" s="1">
        <v>0.3625756</v>
      </c>
      <c r="NB419">
        <v>0.52406810000000004</v>
      </c>
      <c r="NC419">
        <v>24.404900000000001</v>
      </c>
      <c r="ND419" s="1">
        <v>6.595835E-4</v>
      </c>
      <c r="NE419" s="1">
        <v>0.31887720000000003</v>
      </c>
      <c r="NF419">
        <v>0.52406810000000004</v>
      </c>
      <c r="NG419">
        <v>24.404900000000001</v>
      </c>
      <c r="NH419" s="1">
        <v>6.595835E-4</v>
      </c>
      <c r="NI419" s="1">
        <v>0.31887720000000003</v>
      </c>
      <c r="NJ419">
        <v>0.52406810000000004</v>
      </c>
      <c r="NK419">
        <v>24.404900000000001</v>
      </c>
      <c r="NL419" s="1">
        <v>6.595835E-4</v>
      </c>
      <c r="NM419" s="1">
        <v>0.31887720000000003</v>
      </c>
      <c r="NN419">
        <v>0.52406810000000004</v>
      </c>
      <c r="NO419">
        <v>24.404900000000001</v>
      </c>
      <c r="NP419" s="1">
        <v>6.595835E-4</v>
      </c>
      <c r="NQ419" s="1">
        <v>0.31887720000000003</v>
      </c>
      <c r="NR419">
        <v>0.52406810000000004</v>
      </c>
      <c r="NS419">
        <v>24.404900000000001</v>
      </c>
      <c r="NT419" s="1">
        <v>6.595835E-4</v>
      </c>
      <c r="NU419" s="1">
        <v>0.31887720000000003</v>
      </c>
      <c r="NV419">
        <v>0.52406810000000004</v>
      </c>
      <c r="NW419">
        <v>24.404900000000001</v>
      </c>
      <c r="NX419" s="1">
        <v>6.595835E-4</v>
      </c>
      <c r="NY419" s="1">
        <v>0.31887720000000003</v>
      </c>
      <c r="NZ419">
        <v>0.52406810000000004</v>
      </c>
      <c r="OA419">
        <v>24.404900000000001</v>
      </c>
      <c r="OB419" s="1">
        <v>6.595835E-4</v>
      </c>
      <c r="OC419" s="1">
        <v>0.31887720000000003</v>
      </c>
      <c r="OD419">
        <v>0.52406810000000004</v>
      </c>
      <c r="OE419">
        <v>24.404900000000001</v>
      </c>
      <c r="OF419" s="1">
        <v>6.595835E-4</v>
      </c>
      <c r="OG419" s="1">
        <v>0.31887720000000003</v>
      </c>
      <c r="OH419">
        <v>0.52406810000000004</v>
      </c>
      <c r="OI419">
        <v>24.404900000000001</v>
      </c>
      <c r="OJ419" s="1">
        <v>6.595835E-4</v>
      </c>
      <c r="OK419" s="1">
        <v>0.31887720000000003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0.68248180000000003</v>
      </c>
      <c r="G420">
        <v>20.44361</v>
      </c>
      <c r="H420">
        <v>0</v>
      </c>
      <c r="I420">
        <v>0</v>
      </c>
      <c r="J420">
        <v>0.6811064</v>
      </c>
      <c r="K420">
        <v>20.648849999999999</v>
      </c>
      <c r="L420">
        <v>0</v>
      </c>
      <c r="M420">
        <v>0</v>
      </c>
      <c r="N420">
        <v>0.67971199999999998</v>
      </c>
      <c r="O420">
        <v>21.257680000000001</v>
      </c>
      <c r="P420">
        <v>0</v>
      </c>
      <c r="Q420">
        <v>0</v>
      </c>
      <c r="R420">
        <v>0.67818500000000004</v>
      </c>
      <c r="S420">
        <v>22.049769999999999</v>
      </c>
      <c r="T420">
        <v>0</v>
      </c>
      <c r="U420">
        <v>0</v>
      </c>
      <c r="V420">
        <v>0.67672030000000005</v>
      </c>
      <c r="W420">
        <v>22.947399999999998</v>
      </c>
      <c r="X420">
        <v>0</v>
      </c>
      <c r="Y420">
        <v>0</v>
      </c>
      <c r="Z420">
        <v>0.67516779999999998</v>
      </c>
      <c r="AA420">
        <v>23.413740000000001</v>
      </c>
      <c r="AB420">
        <v>0</v>
      </c>
      <c r="AC420">
        <v>0</v>
      </c>
      <c r="AD420">
        <v>0.67349040000000004</v>
      </c>
      <c r="AE420">
        <v>23.16986</v>
      </c>
      <c r="AF420">
        <v>0</v>
      </c>
      <c r="AG420">
        <v>0</v>
      </c>
      <c r="AH420">
        <v>0.67180969999999995</v>
      </c>
      <c r="AI420">
        <v>22.563569999999999</v>
      </c>
      <c r="AJ420">
        <v>0</v>
      </c>
      <c r="AK420">
        <v>0</v>
      </c>
      <c r="AL420">
        <v>0.67007369999999999</v>
      </c>
      <c r="AM420">
        <v>21.872869999999999</v>
      </c>
      <c r="AN420">
        <v>0</v>
      </c>
      <c r="AO420">
        <v>0</v>
      </c>
      <c r="AP420">
        <v>0.66827729999999996</v>
      </c>
      <c r="AQ420">
        <v>21.699249999999999</v>
      </c>
      <c r="AR420">
        <v>0</v>
      </c>
      <c r="AS420">
        <v>0</v>
      </c>
      <c r="AT420">
        <v>0.66640500000000003</v>
      </c>
      <c r="AU420">
        <v>22.099240000000002</v>
      </c>
      <c r="AV420">
        <v>0</v>
      </c>
      <c r="AW420">
        <v>0</v>
      </c>
      <c r="AX420">
        <v>0.66444590000000003</v>
      </c>
      <c r="AY420">
        <v>22.793869999999998</v>
      </c>
      <c r="AZ420">
        <v>0</v>
      </c>
      <c r="BA420">
        <v>0</v>
      </c>
      <c r="BB420">
        <v>0.66241930000000004</v>
      </c>
      <c r="BC420">
        <v>23.615459999999999</v>
      </c>
      <c r="BD420">
        <v>0</v>
      </c>
      <c r="BE420">
        <v>0</v>
      </c>
      <c r="BF420">
        <v>0.6603135</v>
      </c>
      <c r="BG420">
        <v>23.963229999999999</v>
      </c>
      <c r="BH420">
        <v>0</v>
      </c>
      <c r="BI420">
        <v>0</v>
      </c>
      <c r="BJ420">
        <v>0.65813270000000001</v>
      </c>
      <c r="BK420">
        <v>23.653220000000001</v>
      </c>
      <c r="BL420">
        <v>0</v>
      </c>
      <c r="BM420">
        <v>0</v>
      </c>
      <c r="BN420">
        <v>0.65589640000000005</v>
      </c>
      <c r="BO420">
        <v>22.93899</v>
      </c>
      <c r="BP420">
        <v>0</v>
      </c>
      <c r="BQ420">
        <v>0</v>
      </c>
      <c r="BR420">
        <v>0.65361539999999996</v>
      </c>
      <c r="BS420">
        <v>22.116540000000001</v>
      </c>
      <c r="BT420">
        <v>0</v>
      </c>
      <c r="BU420">
        <v>0</v>
      </c>
      <c r="BV420">
        <v>0.65132250000000003</v>
      </c>
      <c r="BW420">
        <v>21.44678</v>
      </c>
      <c r="BX420">
        <v>0</v>
      </c>
      <c r="BY420">
        <v>0</v>
      </c>
      <c r="BZ420">
        <v>0.64902179999999998</v>
      </c>
      <c r="CA420">
        <v>21.32893</v>
      </c>
      <c r="CB420">
        <v>0</v>
      </c>
      <c r="CC420">
        <v>0</v>
      </c>
      <c r="CD420">
        <v>0.64669109999999996</v>
      </c>
      <c r="CE420">
        <v>21.539239999999999</v>
      </c>
      <c r="CF420">
        <v>0</v>
      </c>
      <c r="CG420">
        <v>0</v>
      </c>
      <c r="CH420">
        <v>0.64433130000000005</v>
      </c>
      <c r="CI420">
        <v>21.85502</v>
      </c>
      <c r="CJ420">
        <v>6.8124530000000005E-36</v>
      </c>
      <c r="CK420">
        <v>2.207761E-33</v>
      </c>
      <c r="CL420">
        <v>0.64198169999999999</v>
      </c>
      <c r="CM420">
        <v>21.928709999999999</v>
      </c>
      <c r="CN420">
        <v>3.6374130000000002E-29</v>
      </c>
      <c r="CO420" s="1">
        <v>1.014393E-26</v>
      </c>
      <c r="CP420">
        <v>0.63953040000000005</v>
      </c>
      <c r="CQ420">
        <v>21.67079</v>
      </c>
      <c r="CR420" s="1">
        <v>1.3968679999999999E-22</v>
      </c>
      <c r="CS420" s="1">
        <v>3.9230509999999997E-20</v>
      </c>
      <c r="CT420">
        <v>0.63709519999999997</v>
      </c>
      <c r="CU420">
        <v>21.118659999999998</v>
      </c>
      <c r="CV420" s="1">
        <v>2.9542419999999997E-17</v>
      </c>
      <c r="CW420" s="1">
        <v>7.8099169999999995E-15</v>
      </c>
      <c r="CX420">
        <v>0.63473809999999997</v>
      </c>
      <c r="CY420">
        <v>20.35801</v>
      </c>
      <c r="CZ420" s="1">
        <v>1.7634420000000001E-13</v>
      </c>
      <c r="DA420" s="1">
        <v>4.7740529999999997E-11</v>
      </c>
      <c r="DB420">
        <v>0.63238499999999997</v>
      </c>
      <c r="DC420">
        <v>19.71997</v>
      </c>
      <c r="DD420" s="1">
        <v>1.6915050000000001E-10</v>
      </c>
      <c r="DE420" s="1">
        <v>4.7064950000000002E-8</v>
      </c>
      <c r="DF420">
        <v>0.63001589999999996</v>
      </c>
      <c r="DG420">
        <v>19.54888</v>
      </c>
      <c r="DH420" s="1">
        <v>4.5514239999999997E-8</v>
      </c>
      <c r="DI420" s="1">
        <v>1.296235E-5</v>
      </c>
      <c r="DJ420">
        <v>0.62764770000000003</v>
      </c>
      <c r="DK420">
        <v>19.742979999999999</v>
      </c>
      <c r="DL420" s="1">
        <v>4.6016930000000004E-6</v>
      </c>
      <c r="DM420" s="1">
        <v>1.340101E-3</v>
      </c>
      <c r="DN420">
        <v>0.6251987</v>
      </c>
      <c r="DO420">
        <v>20.227170000000001</v>
      </c>
      <c r="DP420" s="1">
        <v>2.1010080000000001E-4</v>
      </c>
      <c r="DQ420" s="1">
        <v>6.2394640000000001E-2</v>
      </c>
      <c r="DR420">
        <v>0.62284019999999995</v>
      </c>
      <c r="DS420">
        <v>20.512280000000001</v>
      </c>
      <c r="DT420" s="1">
        <v>4.8951960000000001E-3</v>
      </c>
      <c r="DU420" s="1">
        <v>1.481465</v>
      </c>
      <c r="DV420">
        <v>0.62048570000000003</v>
      </c>
      <c r="DW420">
        <v>20.435860000000002</v>
      </c>
      <c r="DX420" s="1">
        <v>6.4073959999999999E-2</v>
      </c>
      <c r="DY420" s="1">
        <v>19.7088</v>
      </c>
      <c r="DZ420">
        <v>0.61811000000000005</v>
      </c>
      <c r="EA420">
        <v>20.08606</v>
      </c>
      <c r="EB420" s="1">
        <v>0.50628790000000001</v>
      </c>
      <c r="EC420">
        <v>158.2423</v>
      </c>
      <c r="ED420">
        <v>0.61567499999999997</v>
      </c>
      <c r="EE420">
        <v>19.556059999999999</v>
      </c>
      <c r="EF420" s="1">
        <v>2.5704370000000001</v>
      </c>
      <c r="EG420">
        <v>815.10350000000005</v>
      </c>
      <c r="EH420">
        <v>0.61317630000000001</v>
      </c>
      <c r="EI420">
        <v>19.362310000000001</v>
      </c>
      <c r="EJ420">
        <v>8.8203709999999997</v>
      </c>
      <c r="EK420">
        <v>2835.2959999999998</v>
      </c>
      <c r="EL420">
        <v>0.61048020000000003</v>
      </c>
      <c r="EM420">
        <v>19.528549999999999</v>
      </c>
      <c r="EN420">
        <v>21.42098</v>
      </c>
      <c r="EO420">
        <v>6973.1869999999999</v>
      </c>
      <c r="EP420">
        <v>0.60775100000000004</v>
      </c>
      <c r="EQ420">
        <v>19.928360000000001</v>
      </c>
      <c r="ER420">
        <v>38.316670000000002</v>
      </c>
      <c r="ES420">
        <v>12625.02</v>
      </c>
      <c r="ET420">
        <v>0.6049641</v>
      </c>
      <c r="EU420">
        <v>20.542770000000001</v>
      </c>
      <c r="EV420">
        <v>52.305750000000003</v>
      </c>
      <c r="EW420">
        <v>17428.72</v>
      </c>
      <c r="EX420">
        <v>0.602105</v>
      </c>
      <c r="EY420">
        <v>20.98338</v>
      </c>
      <c r="EZ420">
        <v>56.24606</v>
      </c>
      <c r="FA420">
        <v>18938.47</v>
      </c>
      <c r="FB420">
        <v>0.59922690000000001</v>
      </c>
      <c r="FC420">
        <v>20.859220000000001</v>
      </c>
      <c r="FD420">
        <v>49.00479</v>
      </c>
      <c r="FE420">
        <v>16667.61</v>
      </c>
      <c r="FF420">
        <v>0.59645400000000004</v>
      </c>
      <c r="FG420">
        <v>20.348939999999999</v>
      </c>
      <c r="FH420">
        <v>35.50217</v>
      </c>
      <c r="FI420">
        <v>12181.46</v>
      </c>
      <c r="FJ420">
        <v>0.59342050000000002</v>
      </c>
      <c r="FK420">
        <v>19.695920000000001</v>
      </c>
      <c r="FL420">
        <v>21.926130000000001</v>
      </c>
      <c r="FM420">
        <v>7586.5730000000003</v>
      </c>
      <c r="FN420">
        <v>0.5904199</v>
      </c>
      <c r="FO420">
        <v>19.497019999999999</v>
      </c>
      <c r="FP420">
        <v>11.80484</v>
      </c>
      <c r="FQ420">
        <v>4116.335</v>
      </c>
      <c r="FR420">
        <v>0.58738210000000002</v>
      </c>
      <c r="FS420">
        <v>19.848949999999999</v>
      </c>
      <c r="FT420">
        <v>5.664339</v>
      </c>
      <c r="FU420">
        <v>1989.5060000000001</v>
      </c>
      <c r="FV420">
        <v>0.58416869999999999</v>
      </c>
      <c r="FW420">
        <v>20.690989999999999</v>
      </c>
      <c r="FX420">
        <v>2.4763259999999998</v>
      </c>
      <c r="FY420">
        <v>875.32449999999994</v>
      </c>
      <c r="FZ420">
        <v>0.58068470000000005</v>
      </c>
      <c r="GA420">
        <v>21.695329999999998</v>
      </c>
      <c r="GB420">
        <v>1.011253</v>
      </c>
      <c r="GC420">
        <v>359.60329999999999</v>
      </c>
      <c r="GD420">
        <v>0.57713349999999997</v>
      </c>
      <c r="GE420">
        <v>22.208030000000001</v>
      </c>
      <c r="GF420">
        <v>0.4038911</v>
      </c>
      <c r="GG420">
        <v>144.09829999999999</v>
      </c>
      <c r="GH420">
        <v>0.57348790000000005</v>
      </c>
      <c r="GI420">
        <v>22.006260000000001</v>
      </c>
      <c r="GJ420">
        <v>0.1725785</v>
      </c>
      <c r="GK420">
        <v>61.4925</v>
      </c>
      <c r="GL420">
        <v>0.56965189999999999</v>
      </c>
      <c r="GM420">
        <v>21.291070000000001</v>
      </c>
      <c r="GN420">
        <v>9.1131989999999996E-2</v>
      </c>
      <c r="GO420">
        <v>32.250889999999998</v>
      </c>
      <c r="GP420">
        <v>0.56589080000000003</v>
      </c>
      <c r="GQ420">
        <v>20.452390000000001</v>
      </c>
      <c r="GR420">
        <v>6.3997719999999994E-2</v>
      </c>
      <c r="GS420">
        <v>22.497389999999999</v>
      </c>
      <c r="GT420">
        <v>0.56241479999999999</v>
      </c>
      <c r="GU420">
        <v>20.243569999999998</v>
      </c>
      <c r="GV420">
        <v>5.4632119999999999E-2</v>
      </c>
      <c r="GW420">
        <v>19.169270000000001</v>
      </c>
      <c r="GX420">
        <v>0.55899529999999997</v>
      </c>
      <c r="GY420">
        <v>20.542829999999999</v>
      </c>
      <c r="GZ420">
        <v>4.9868530000000001E-2</v>
      </c>
      <c r="HA420">
        <v>17.536439999999999</v>
      </c>
      <c r="HB420">
        <v>0.55571020000000004</v>
      </c>
      <c r="HC420">
        <v>21.294560000000001</v>
      </c>
      <c r="HD420" s="1">
        <v>4.600332E-2</v>
      </c>
      <c r="HE420">
        <v>16.22944</v>
      </c>
      <c r="HF420">
        <v>0.55261420000000006</v>
      </c>
      <c r="HG420">
        <v>22.102219999999999</v>
      </c>
      <c r="HH420" s="1">
        <v>4.2272230000000001E-2</v>
      </c>
      <c r="HI420">
        <v>14.961399999999999</v>
      </c>
      <c r="HJ420">
        <v>0.549705</v>
      </c>
      <c r="HK420">
        <v>22.30986</v>
      </c>
      <c r="HL420" s="1">
        <v>3.8583369999999999E-2</v>
      </c>
      <c r="HM420">
        <v>13.69425</v>
      </c>
      <c r="HN420">
        <v>0.54707209999999995</v>
      </c>
      <c r="HO420">
        <v>21.81053</v>
      </c>
      <c r="HP420" s="1">
        <v>3.5088059999999997E-2</v>
      </c>
      <c r="HQ420">
        <v>12.48362</v>
      </c>
      <c r="HR420">
        <v>0.54419090000000003</v>
      </c>
      <c r="HS420">
        <v>20.909690000000001</v>
      </c>
      <c r="HT420" s="1">
        <v>3.187707E-2</v>
      </c>
      <c r="HU420">
        <v>11.36957</v>
      </c>
      <c r="HV420">
        <v>0.54117539999999997</v>
      </c>
      <c r="HW420">
        <v>20.034990000000001</v>
      </c>
      <c r="HX420" s="1">
        <v>2.896079E-2</v>
      </c>
      <c r="HY420">
        <v>10.35891</v>
      </c>
      <c r="HZ420">
        <v>0.53815690000000005</v>
      </c>
      <c r="IA420">
        <v>19.753240000000002</v>
      </c>
      <c r="IB420" s="1">
        <v>2.620927E-2</v>
      </c>
      <c r="IC420" s="1">
        <v>9.4062819999999991</v>
      </c>
      <c r="ID420">
        <v>0.53521470000000004</v>
      </c>
      <c r="IE420">
        <v>19.685490000000001</v>
      </c>
      <c r="IF420" s="1">
        <v>2.3665990000000001E-2</v>
      </c>
      <c r="IG420" s="1">
        <v>8.5214459999999992</v>
      </c>
      <c r="IH420">
        <v>0.53203590000000001</v>
      </c>
      <c r="II420">
        <v>20.186489999999999</v>
      </c>
      <c r="IJ420" s="1">
        <v>2.1299060000000002E-2</v>
      </c>
      <c r="IK420">
        <v>7.7006170000000003</v>
      </c>
      <c r="IL420">
        <v>0.52930809999999995</v>
      </c>
      <c r="IM420">
        <v>20.75121</v>
      </c>
      <c r="IN420" s="1">
        <v>1.9230259999999999E-2</v>
      </c>
      <c r="IO420" s="1">
        <v>6.9748760000000001</v>
      </c>
      <c r="IP420">
        <v>0.52670729999999999</v>
      </c>
      <c r="IQ420">
        <v>20.944980000000001</v>
      </c>
      <c r="IR420" s="1">
        <v>1.7371080000000001E-2</v>
      </c>
      <c r="IS420" s="1">
        <v>6.322362</v>
      </c>
      <c r="IT420">
        <v>0.52467359999999996</v>
      </c>
      <c r="IU420">
        <v>20.61449</v>
      </c>
      <c r="IV420" s="1">
        <v>1.5720140000000001E-2</v>
      </c>
      <c r="IW420" s="1">
        <v>5.7366630000000001</v>
      </c>
      <c r="IX420">
        <v>0.52257319999999996</v>
      </c>
      <c r="IY420">
        <v>19.919360000000001</v>
      </c>
      <c r="IZ420" s="1">
        <v>1.4278839999999999E-2</v>
      </c>
      <c r="JA420" s="1">
        <v>5.2258849999999999</v>
      </c>
      <c r="JB420">
        <v>0.52039100000000005</v>
      </c>
      <c r="JC420">
        <v>19.30452</v>
      </c>
      <c r="JD420" s="1">
        <v>1.2971760000000001E-2</v>
      </c>
      <c r="JE420" s="1">
        <v>4.7633760000000001</v>
      </c>
      <c r="JF420">
        <v>0.51808980000000004</v>
      </c>
      <c r="JG420">
        <v>19.485949999999999</v>
      </c>
      <c r="JH420" s="1">
        <v>1.178411E-2</v>
      </c>
      <c r="JI420" s="1">
        <v>4.3438280000000002</v>
      </c>
      <c r="JJ420">
        <v>0.51633850000000003</v>
      </c>
      <c r="JK420">
        <v>20.34958</v>
      </c>
      <c r="JL420" s="1">
        <v>1.0709440000000001E-2</v>
      </c>
      <c r="JM420" s="1">
        <v>3.9594879999999999</v>
      </c>
      <c r="JN420">
        <v>0.51539369999999995</v>
      </c>
      <c r="JO420">
        <v>21.536850000000001</v>
      </c>
      <c r="JP420" s="1">
        <v>9.6998439999999991E-3</v>
      </c>
      <c r="JQ420" s="1">
        <v>3.5925189999999998</v>
      </c>
      <c r="JR420">
        <v>0.51434270000000004</v>
      </c>
      <c r="JS420">
        <v>22.564029999999999</v>
      </c>
      <c r="JT420" s="1">
        <v>8.7447380000000002E-3</v>
      </c>
      <c r="JU420" s="1">
        <v>3.2447330000000001</v>
      </c>
      <c r="JV420">
        <v>0.51359410000000005</v>
      </c>
      <c r="JW420">
        <v>23.034389999999998</v>
      </c>
      <c r="JX420" s="1">
        <v>7.9219379999999999E-3</v>
      </c>
      <c r="JY420" s="1">
        <v>2.9434550000000002</v>
      </c>
      <c r="JZ420">
        <v>0.51298699999999997</v>
      </c>
      <c r="KA420">
        <v>22.794530000000002</v>
      </c>
      <c r="KB420" s="1">
        <v>7.1960009999999996E-3</v>
      </c>
      <c r="KC420" s="1">
        <v>2.6772740000000002</v>
      </c>
      <c r="KD420">
        <v>0.51235160000000002</v>
      </c>
      <c r="KE420">
        <v>22.19951</v>
      </c>
      <c r="KF420" s="1">
        <v>6.5440639999999996E-3</v>
      </c>
      <c r="KG420" s="1">
        <v>2.4385400000000002</v>
      </c>
      <c r="KH420">
        <v>0.51189370000000001</v>
      </c>
      <c r="KI420">
        <v>21.674389999999999</v>
      </c>
      <c r="KJ420" s="1">
        <v>5.9541840000000004E-3</v>
      </c>
      <c r="KK420" s="1">
        <v>2.2215229999999999</v>
      </c>
      <c r="KL420">
        <v>0.51145940000000001</v>
      </c>
      <c r="KM420">
        <v>21.767029999999998</v>
      </c>
      <c r="KN420" s="1">
        <v>5.4085269999999998E-3</v>
      </c>
      <c r="KO420" s="1">
        <v>2.0210159999999999</v>
      </c>
      <c r="KP420">
        <v>0.51097110000000001</v>
      </c>
      <c r="KQ420">
        <v>22.282920000000001</v>
      </c>
      <c r="KR420" s="1">
        <v>4.9124829999999996E-3</v>
      </c>
      <c r="KS420" s="1">
        <v>1.8386940000000001</v>
      </c>
      <c r="KT420">
        <v>0.51062459999999998</v>
      </c>
      <c r="KU420">
        <v>22.97701</v>
      </c>
      <c r="KV420" s="1">
        <v>4.4458839999999998E-3</v>
      </c>
      <c r="KW420" s="1">
        <v>1.666984</v>
      </c>
      <c r="KX420">
        <v>0.5105442</v>
      </c>
      <c r="KY420">
        <v>23.400410000000001</v>
      </c>
      <c r="KZ420" s="1">
        <v>4.0033660000000004E-3</v>
      </c>
      <c r="LA420" s="1">
        <v>1.5029520000000001</v>
      </c>
      <c r="LB420">
        <v>0.51058499999999996</v>
      </c>
      <c r="LC420">
        <v>23.49062</v>
      </c>
      <c r="LD420" s="1">
        <v>3.5793919999999998E-3</v>
      </c>
      <c r="LE420" s="1">
        <v>1.345637</v>
      </c>
      <c r="LF420">
        <v>0.51061579999999995</v>
      </c>
      <c r="LG420">
        <v>23.113630000000001</v>
      </c>
      <c r="LH420" s="1">
        <v>3.173155E-3</v>
      </c>
      <c r="LI420" s="1">
        <v>1.1947239999999999</v>
      </c>
      <c r="LJ420">
        <v>0.51025770000000004</v>
      </c>
      <c r="LK420">
        <v>22.517189999999999</v>
      </c>
      <c r="LL420" s="1">
        <v>2.7985689999999999E-3</v>
      </c>
      <c r="LM420" s="1">
        <v>1.055933</v>
      </c>
      <c r="LN420">
        <v>0.50991509999999995</v>
      </c>
      <c r="LO420">
        <v>22.00234</v>
      </c>
      <c r="LP420" s="1">
        <v>2.4588959999999999E-3</v>
      </c>
      <c r="LQ420" s="1">
        <v>0.92959130000000001</v>
      </c>
      <c r="LR420">
        <v>0.50956900000000005</v>
      </c>
      <c r="LS420">
        <v>22.104179999999999</v>
      </c>
      <c r="LT420" s="1">
        <v>2.158798E-3</v>
      </c>
      <c r="LU420" s="1">
        <v>0.81794259999999996</v>
      </c>
      <c r="LV420">
        <v>0.50939889999999999</v>
      </c>
      <c r="LW420">
        <v>22.775069999999999</v>
      </c>
      <c r="LX420" s="1">
        <v>1.8969869999999999E-3</v>
      </c>
      <c r="LY420" s="1">
        <v>0.7199584</v>
      </c>
      <c r="LZ420">
        <v>0.509517</v>
      </c>
      <c r="MA420">
        <v>23.886949999999999</v>
      </c>
      <c r="MB420" s="1">
        <v>1.6749930000000001E-3</v>
      </c>
      <c r="MC420" s="1">
        <v>0.63635180000000002</v>
      </c>
      <c r="MD420">
        <v>0.509216</v>
      </c>
      <c r="ME420">
        <v>24.86111</v>
      </c>
      <c r="MF420" s="1">
        <v>1.4778899999999999E-3</v>
      </c>
      <c r="MG420" s="1">
        <v>0.56236929999999996</v>
      </c>
      <c r="MH420">
        <v>0.50851139999999995</v>
      </c>
      <c r="MI420">
        <v>25.303820000000002</v>
      </c>
      <c r="MJ420" s="1">
        <v>1.3022979999999999E-3</v>
      </c>
      <c r="MK420" s="1">
        <v>0.49680800000000003</v>
      </c>
      <c r="ML420">
        <v>0.50751219999999997</v>
      </c>
      <c r="MM420">
        <v>25.019870000000001</v>
      </c>
      <c r="MN420" s="1">
        <v>1.143484E-3</v>
      </c>
      <c r="MO420" s="1">
        <v>0.43762000000000001</v>
      </c>
      <c r="MP420">
        <v>0.5061618</v>
      </c>
      <c r="MQ420">
        <v>24.356960000000001</v>
      </c>
      <c r="MR420" s="1">
        <v>1.000014E-3</v>
      </c>
      <c r="MS420" s="1">
        <v>0.38413789999999998</v>
      </c>
      <c r="MT420">
        <v>0.50588460000000002</v>
      </c>
      <c r="MU420">
        <v>23.738250000000001</v>
      </c>
      <c r="MV420" s="1">
        <v>8.7284890000000005E-4</v>
      </c>
      <c r="MW420" s="1">
        <v>0.33572299999999999</v>
      </c>
      <c r="MX420">
        <v>0.50720370000000004</v>
      </c>
      <c r="MY420">
        <v>23.700669999999999</v>
      </c>
      <c r="MZ420" s="1">
        <v>7.6396519999999998E-4</v>
      </c>
      <c r="NA420" s="1">
        <v>0.29326459999999999</v>
      </c>
      <c r="NB420">
        <v>0.50812020000000002</v>
      </c>
      <c r="NC420">
        <v>24.294640000000001</v>
      </c>
      <c r="ND420" s="1">
        <v>6.7243670000000002E-4</v>
      </c>
      <c r="NE420" s="1">
        <v>0.25770939999999998</v>
      </c>
      <c r="NF420">
        <v>0.50812020000000002</v>
      </c>
      <c r="NG420">
        <v>24.294640000000001</v>
      </c>
      <c r="NH420" s="1">
        <v>6.7243670000000002E-4</v>
      </c>
      <c r="NI420" s="1">
        <v>0.25770939999999998</v>
      </c>
      <c r="NJ420">
        <v>0.50812020000000002</v>
      </c>
      <c r="NK420">
        <v>24.294640000000001</v>
      </c>
      <c r="NL420" s="1">
        <v>6.7243670000000002E-4</v>
      </c>
      <c r="NM420" s="1">
        <v>0.25770939999999998</v>
      </c>
      <c r="NN420">
        <v>0.50812020000000002</v>
      </c>
      <c r="NO420">
        <v>24.294640000000001</v>
      </c>
      <c r="NP420" s="1">
        <v>6.7243670000000002E-4</v>
      </c>
      <c r="NQ420" s="1">
        <v>0.25770939999999998</v>
      </c>
      <c r="NR420">
        <v>0.50812020000000002</v>
      </c>
      <c r="NS420">
        <v>24.294640000000001</v>
      </c>
      <c r="NT420" s="1">
        <v>6.7243670000000002E-4</v>
      </c>
      <c r="NU420" s="1">
        <v>0.25770939999999998</v>
      </c>
      <c r="NV420">
        <v>0.50812020000000002</v>
      </c>
      <c r="NW420">
        <v>24.294640000000001</v>
      </c>
      <c r="NX420" s="1">
        <v>6.7243670000000002E-4</v>
      </c>
      <c r="NY420" s="1">
        <v>0.25770939999999998</v>
      </c>
      <c r="NZ420">
        <v>0.50812020000000002</v>
      </c>
      <c r="OA420">
        <v>24.294640000000001</v>
      </c>
      <c r="OB420" s="1">
        <v>6.7243670000000002E-4</v>
      </c>
      <c r="OC420" s="1">
        <v>0.25770939999999998</v>
      </c>
      <c r="OD420">
        <v>0.50812020000000002</v>
      </c>
      <c r="OE420">
        <v>24.294640000000001</v>
      </c>
      <c r="OF420" s="1">
        <v>6.7243670000000002E-4</v>
      </c>
      <c r="OG420" s="1">
        <v>0.25770939999999998</v>
      </c>
      <c r="OH420">
        <v>0.50812020000000002</v>
      </c>
      <c r="OI420">
        <v>24.294640000000001</v>
      </c>
      <c r="OJ420" s="1">
        <v>6.7243670000000002E-4</v>
      </c>
      <c r="OK420" s="1">
        <v>0.25770939999999998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1.181433</v>
      </c>
      <c r="G421">
        <v>20.480149999999998</v>
      </c>
      <c r="H421">
        <v>0</v>
      </c>
      <c r="I421">
        <v>0</v>
      </c>
      <c r="J421">
        <v>1.1785909999999999</v>
      </c>
      <c r="K421">
        <v>20.661100000000001</v>
      </c>
      <c r="L421">
        <v>0</v>
      </c>
      <c r="M421">
        <v>0</v>
      </c>
      <c r="N421">
        <v>1.1757089999999999</v>
      </c>
      <c r="O421">
        <v>21.208839999999999</v>
      </c>
      <c r="P421">
        <v>0</v>
      </c>
      <c r="Q421">
        <v>0</v>
      </c>
      <c r="R421">
        <v>1.1726369999999999</v>
      </c>
      <c r="S421">
        <v>21.990259999999999</v>
      </c>
      <c r="T421">
        <v>0</v>
      </c>
      <c r="U421">
        <v>0</v>
      </c>
      <c r="V421">
        <v>1.1696219999999999</v>
      </c>
      <c r="W421">
        <v>22.87556</v>
      </c>
      <c r="X421">
        <v>0</v>
      </c>
      <c r="Y421">
        <v>0</v>
      </c>
      <c r="Z421">
        <v>1.1665000000000001</v>
      </c>
      <c r="AA421">
        <v>23.347799999999999</v>
      </c>
      <c r="AB421">
        <v>0</v>
      </c>
      <c r="AC421">
        <v>0</v>
      </c>
      <c r="AD421">
        <v>1.163162</v>
      </c>
      <c r="AE421">
        <v>23.16478</v>
      </c>
      <c r="AF421">
        <v>0</v>
      </c>
      <c r="AG421">
        <v>0</v>
      </c>
      <c r="AH421">
        <v>1.15977</v>
      </c>
      <c r="AI421">
        <v>22.59872</v>
      </c>
      <c r="AJ421">
        <v>0</v>
      </c>
      <c r="AK421">
        <v>0</v>
      </c>
      <c r="AL421">
        <v>1.1562490000000001</v>
      </c>
      <c r="AM421">
        <v>21.941199999999998</v>
      </c>
      <c r="AN421">
        <v>0</v>
      </c>
      <c r="AO421">
        <v>0</v>
      </c>
      <c r="AP421">
        <v>1.1525939999999999</v>
      </c>
      <c r="AQ421">
        <v>21.743639999999999</v>
      </c>
      <c r="AR421">
        <v>0</v>
      </c>
      <c r="AS421">
        <v>0</v>
      </c>
      <c r="AT421">
        <v>1.1488579999999999</v>
      </c>
      <c r="AU421">
        <v>22.082560000000001</v>
      </c>
      <c r="AV421">
        <v>0</v>
      </c>
      <c r="AW421">
        <v>0</v>
      </c>
      <c r="AX421">
        <v>1.144925</v>
      </c>
      <c r="AY421">
        <v>22.728919999999999</v>
      </c>
      <c r="AZ421">
        <v>0</v>
      </c>
      <c r="BA421">
        <v>0</v>
      </c>
      <c r="BB421">
        <v>1.1408609999999999</v>
      </c>
      <c r="BC421">
        <v>23.533280000000001</v>
      </c>
      <c r="BD421">
        <v>0</v>
      </c>
      <c r="BE421">
        <v>0</v>
      </c>
      <c r="BF421">
        <v>1.1366579999999999</v>
      </c>
      <c r="BG421">
        <v>23.894780000000001</v>
      </c>
      <c r="BH421">
        <v>0</v>
      </c>
      <c r="BI421">
        <v>0</v>
      </c>
      <c r="BJ421">
        <v>1.1322920000000001</v>
      </c>
      <c r="BK421">
        <v>23.653590000000001</v>
      </c>
      <c r="BL421">
        <v>0</v>
      </c>
      <c r="BM421">
        <v>0</v>
      </c>
      <c r="BN421">
        <v>1.1278269999999999</v>
      </c>
      <c r="BO421">
        <v>22.985710000000001</v>
      </c>
      <c r="BP421">
        <v>0</v>
      </c>
      <c r="BQ421">
        <v>0</v>
      </c>
      <c r="BR421">
        <v>1.12324</v>
      </c>
      <c r="BS421">
        <v>22.186350000000001</v>
      </c>
      <c r="BT421">
        <v>0</v>
      </c>
      <c r="BU421">
        <v>0</v>
      </c>
      <c r="BV421">
        <v>1.1186469999999999</v>
      </c>
      <c r="BW421">
        <v>21.50554</v>
      </c>
      <c r="BX421">
        <v>0</v>
      </c>
      <c r="BY421">
        <v>0</v>
      </c>
      <c r="BZ421">
        <v>1.114018</v>
      </c>
      <c r="CA421">
        <v>21.345939999999999</v>
      </c>
      <c r="CB421">
        <v>0</v>
      </c>
      <c r="CC421">
        <v>0</v>
      </c>
      <c r="CD421">
        <v>1.109337</v>
      </c>
      <c r="CE421">
        <v>21.503050000000002</v>
      </c>
      <c r="CF421">
        <v>0</v>
      </c>
      <c r="CG421">
        <v>0</v>
      </c>
      <c r="CH421">
        <v>1.104592</v>
      </c>
      <c r="CI421">
        <v>21.7883</v>
      </c>
      <c r="CJ421">
        <v>1.7218140000000001E-36</v>
      </c>
      <c r="CK421">
        <v>4.2024610000000001E-34</v>
      </c>
      <c r="CL421">
        <v>1.099874</v>
      </c>
      <c r="CM421">
        <v>21.881540000000001</v>
      </c>
      <c r="CN421">
        <v>1.9557589999999999E-29</v>
      </c>
      <c r="CO421">
        <v>4.6736199999999999E-27</v>
      </c>
      <c r="CP421">
        <v>1.094983</v>
      </c>
      <c r="CQ421">
        <v>21.655860000000001</v>
      </c>
      <c r="CR421" s="1">
        <v>5.3927369999999996E-23</v>
      </c>
      <c r="CS421" s="1">
        <v>1.222503E-20</v>
      </c>
      <c r="CT421">
        <v>1.0901069999999999</v>
      </c>
      <c r="CU421">
        <v>21.138919999999999</v>
      </c>
      <c r="CV421" s="1">
        <v>1.5502929999999999E-17</v>
      </c>
      <c r="CW421" s="1">
        <v>3.7710110000000003E-15</v>
      </c>
      <c r="CX421">
        <v>1.085412</v>
      </c>
      <c r="CY421">
        <v>20.393180000000001</v>
      </c>
      <c r="CZ421" s="1">
        <v>1.050515E-13</v>
      </c>
      <c r="DA421" s="1">
        <v>2.7337669999999999E-11</v>
      </c>
      <c r="DB421">
        <v>1.0807</v>
      </c>
      <c r="DC421">
        <v>19.759</v>
      </c>
      <c r="DD421" s="1">
        <v>1.097841E-10</v>
      </c>
      <c r="DE421" s="1">
        <v>3.0294380000000002E-8</v>
      </c>
      <c r="DF421">
        <v>1.0759570000000001</v>
      </c>
      <c r="DG421">
        <v>19.558309999999999</v>
      </c>
      <c r="DH421" s="1">
        <v>3.1531869999999999E-8</v>
      </c>
      <c r="DI421" s="1">
        <v>9.1336309999999999E-6</v>
      </c>
      <c r="DJ421">
        <v>1.071197</v>
      </c>
      <c r="DK421">
        <v>19.70457</v>
      </c>
      <c r="DL421" s="1">
        <v>3.3649210000000001E-6</v>
      </c>
      <c r="DM421" s="1">
        <v>1.019025E-3</v>
      </c>
      <c r="DN421">
        <v>1.0662970000000001</v>
      </c>
      <c r="DO421">
        <v>20.152899999999999</v>
      </c>
      <c r="DP421" s="1">
        <v>1.6095479999999999E-4</v>
      </c>
      <c r="DQ421" s="1">
        <v>5.0720849999999998E-2</v>
      </c>
      <c r="DR421">
        <v>1.061517</v>
      </c>
      <c r="DS421">
        <v>20.422190000000001</v>
      </c>
      <c r="DT421" s="1">
        <v>3.9089119999999996E-3</v>
      </c>
      <c r="DU421" s="1">
        <v>1.279412</v>
      </c>
      <c r="DV421">
        <v>1.0568090000000001</v>
      </c>
      <c r="DW421">
        <v>20.39019</v>
      </c>
      <c r="DX421" s="1">
        <v>5.311051E-2</v>
      </c>
      <c r="DY421" s="1">
        <v>17.988790000000002</v>
      </c>
      <c r="DZ421">
        <v>1.052028</v>
      </c>
      <c r="EA421">
        <v>20.08268</v>
      </c>
      <c r="EB421" s="1">
        <v>0.4341873</v>
      </c>
      <c r="EC421">
        <v>152.02940000000001</v>
      </c>
      <c r="ED421">
        <v>1.047185</v>
      </c>
      <c r="EE421">
        <v>19.581489999999999</v>
      </c>
      <c r="EF421" s="1">
        <v>2.2744270000000002</v>
      </c>
      <c r="EG421">
        <v>821.46849999999995</v>
      </c>
      <c r="EH421">
        <v>1.042205</v>
      </c>
      <c r="EI421">
        <v>19.395790000000002</v>
      </c>
      <c r="EJ421" s="1">
        <v>8.0326780000000007</v>
      </c>
      <c r="EK421">
        <v>2988.1689999999999</v>
      </c>
      <c r="EL421">
        <v>1.036896</v>
      </c>
      <c r="EM421">
        <v>19.495249999999999</v>
      </c>
      <c r="EN421">
        <v>20.031590000000001</v>
      </c>
      <c r="EO421">
        <v>7662.2790000000005</v>
      </c>
      <c r="EP421">
        <v>1.0315179999999999</v>
      </c>
      <c r="EQ421">
        <v>19.864640000000001</v>
      </c>
      <c r="ER421">
        <v>36.722659999999998</v>
      </c>
      <c r="ES421">
        <v>14426.41</v>
      </c>
      <c r="ET421">
        <v>1.026033</v>
      </c>
      <c r="EU421">
        <v>20.463329999999999</v>
      </c>
      <c r="EV421">
        <v>51.271239999999999</v>
      </c>
      <c r="EW421">
        <v>20654.240000000002</v>
      </c>
      <c r="EX421">
        <v>1.020381</v>
      </c>
      <c r="EY421">
        <v>20.886109999999999</v>
      </c>
      <c r="EZ421">
        <v>56.345460000000003</v>
      </c>
      <c r="FA421">
        <v>23240.1</v>
      </c>
      <c r="FB421">
        <v>1.014694</v>
      </c>
      <c r="FC421">
        <v>20.807469999999999</v>
      </c>
      <c r="FD421">
        <v>50.004550000000002</v>
      </c>
      <c r="FE421">
        <v>21100.44</v>
      </c>
      <c r="FF421">
        <v>1.0089939999999999</v>
      </c>
      <c r="FG421">
        <v>20.35004</v>
      </c>
      <c r="FH421">
        <v>36.86271</v>
      </c>
      <c r="FI421">
        <v>15881.28</v>
      </c>
      <c r="FJ421">
        <v>1.0030159999999999</v>
      </c>
      <c r="FK421">
        <v>19.744050000000001</v>
      </c>
      <c r="FL421">
        <v>23.131360000000001</v>
      </c>
      <c r="FM421">
        <v>10160.58</v>
      </c>
      <c r="FN421">
        <v>0.99701949999999995</v>
      </c>
      <c r="FO421">
        <v>19.55509</v>
      </c>
      <c r="FP421">
        <v>12.632379999999999</v>
      </c>
      <c r="FQ421">
        <v>5648.3130000000001</v>
      </c>
      <c r="FR421">
        <v>0.99097970000000002</v>
      </c>
      <c r="FS421">
        <v>19.83389</v>
      </c>
      <c r="FT421">
        <v>6.1370979999999999</v>
      </c>
      <c r="FU421">
        <v>2788.567</v>
      </c>
      <c r="FV421">
        <v>0.9846511</v>
      </c>
      <c r="FW421">
        <v>20.6126</v>
      </c>
      <c r="FX421">
        <v>2.7111679999999998</v>
      </c>
      <c r="FY421">
        <v>1249.163</v>
      </c>
      <c r="FZ421">
        <v>0.97785250000000001</v>
      </c>
      <c r="GA421">
        <v>21.580010000000001</v>
      </c>
      <c r="GB421">
        <v>1.115424</v>
      </c>
      <c r="GC421">
        <v>519.95719999999994</v>
      </c>
      <c r="GD421">
        <v>0.97086669999999997</v>
      </c>
      <c r="GE421">
        <v>22.089120000000001</v>
      </c>
      <c r="GF421">
        <v>0.44600450000000003</v>
      </c>
      <c r="GG421">
        <v>208.97829999999999</v>
      </c>
      <c r="GH421">
        <v>0.96376470000000003</v>
      </c>
      <c r="GI421">
        <v>21.963760000000001</v>
      </c>
      <c r="GJ421">
        <v>0.18825810000000001</v>
      </c>
      <c r="GK421">
        <v>87.509820000000005</v>
      </c>
      <c r="GL421">
        <v>0.95625070000000001</v>
      </c>
      <c r="GM421">
        <v>21.325869999999998</v>
      </c>
      <c r="GN421">
        <v>9.6558820000000004E-2</v>
      </c>
      <c r="GO421">
        <v>43.712209999999999</v>
      </c>
      <c r="GP421">
        <v>0.94886060000000005</v>
      </c>
      <c r="GQ421">
        <v>20.523219999999998</v>
      </c>
      <c r="GR421">
        <v>6.5800700000000004E-2</v>
      </c>
      <c r="GS421">
        <v>28.89913</v>
      </c>
      <c r="GT421">
        <v>0.94201760000000001</v>
      </c>
      <c r="GU421">
        <v>20.31296</v>
      </c>
      <c r="GV421">
        <v>5.5329330000000003E-2</v>
      </c>
      <c r="GW421">
        <v>23.914079999999998</v>
      </c>
      <c r="GX421">
        <v>0.93523909999999999</v>
      </c>
      <c r="GY421">
        <v>20.53884</v>
      </c>
      <c r="GZ421">
        <v>5.0303830000000001E-2</v>
      </c>
      <c r="HA421">
        <v>21.678999999999998</v>
      </c>
      <c r="HB421">
        <v>0.9286761</v>
      </c>
      <c r="HC421">
        <v>21.211649999999999</v>
      </c>
      <c r="HD421">
        <v>4.6394230000000002E-2</v>
      </c>
      <c r="HE421">
        <v>20.023319999999998</v>
      </c>
      <c r="HF421">
        <v>0.92233699999999996</v>
      </c>
      <c r="HG421">
        <v>21.988790000000002</v>
      </c>
      <c r="HH421" s="1">
        <v>4.2663359999999997E-2</v>
      </c>
      <c r="HI421">
        <v>18.45589</v>
      </c>
      <c r="HJ421">
        <v>0.91622300000000001</v>
      </c>
      <c r="HK421">
        <v>22.208880000000001</v>
      </c>
      <c r="HL421" s="1">
        <v>3.8965659999999999E-2</v>
      </c>
      <c r="HM421">
        <v>16.888439999999999</v>
      </c>
      <c r="HN421">
        <v>0.91044879999999995</v>
      </c>
      <c r="HO421">
        <v>21.775410000000001</v>
      </c>
      <c r="HP421" s="1">
        <v>3.5447050000000001E-2</v>
      </c>
      <c r="HQ421">
        <v>15.382529999999999</v>
      </c>
      <c r="HR421">
        <v>0.904366</v>
      </c>
      <c r="HS421">
        <v>20.930250000000001</v>
      </c>
      <c r="HT421" s="1">
        <v>3.2205259999999999E-2</v>
      </c>
      <c r="HU421">
        <v>13.98902</v>
      </c>
      <c r="HV421">
        <v>0.89807720000000002</v>
      </c>
      <c r="HW421">
        <v>20.06786</v>
      </c>
      <c r="HX421" s="1">
        <v>2.926525E-2</v>
      </c>
      <c r="HY421">
        <v>12.725899999999999</v>
      </c>
      <c r="HZ421">
        <v>0.89153349999999998</v>
      </c>
      <c r="IA421">
        <v>19.762</v>
      </c>
      <c r="IB421" s="1">
        <v>2.6499749999999999E-2</v>
      </c>
      <c r="IC421">
        <v>11.547470000000001</v>
      </c>
      <c r="ID421">
        <v>0.88520069999999995</v>
      </c>
      <c r="IE421">
        <v>19.603110000000001</v>
      </c>
      <c r="IF421" s="1">
        <v>2.3933010000000001E-2</v>
      </c>
      <c r="IG421" s="1">
        <v>10.4458</v>
      </c>
      <c r="IH421">
        <v>0.87842019999999998</v>
      </c>
      <c r="II421">
        <v>20.096820000000001</v>
      </c>
      <c r="IJ421" s="1">
        <v>2.1541279999999999E-2</v>
      </c>
      <c r="IK421" s="1">
        <v>9.4250830000000008</v>
      </c>
      <c r="IL421">
        <v>0.87240759999999995</v>
      </c>
      <c r="IM421">
        <v>20.627970000000001</v>
      </c>
      <c r="IN421" s="1">
        <v>1.944545E-2</v>
      </c>
      <c r="IO421" s="1">
        <v>8.5244920000000004</v>
      </c>
      <c r="IP421">
        <v>0.8665332</v>
      </c>
      <c r="IQ421">
        <v>20.833860000000001</v>
      </c>
      <c r="IR421" s="1">
        <v>1.7567989999999999E-2</v>
      </c>
      <c r="IS421" s="1">
        <v>7.7197199999999997</v>
      </c>
      <c r="IT421">
        <v>0.8612493</v>
      </c>
      <c r="IU421">
        <v>20.57141</v>
      </c>
      <c r="IV421" s="1">
        <v>1.5894510000000001E-2</v>
      </c>
      <c r="IW421" s="1">
        <v>6.9993220000000003</v>
      </c>
      <c r="IX421">
        <v>0.85621700000000001</v>
      </c>
      <c r="IY421">
        <v>19.925540000000002</v>
      </c>
      <c r="IZ421" s="1">
        <v>1.443298E-2</v>
      </c>
      <c r="JA421" s="1">
        <v>6.3654650000000004</v>
      </c>
      <c r="JB421">
        <v>0.85118249999999995</v>
      </c>
      <c r="JC421">
        <v>19.331679999999999</v>
      </c>
      <c r="JD421" s="1">
        <v>1.3113059999999999E-2</v>
      </c>
      <c r="JE421" s="1">
        <v>5.7951490000000003</v>
      </c>
      <c r="JF421">
        <v>0.84580809999999995</v>
      </c>
      <c r="JG421">
        <v>19.49098</v>
      </c>
      <c r="JH421" s="1">
        <v>1.19116E-2</v>
      </c>
      <c r="JI421" s="1">
        <v>5.2794780000000001</v>
      </c>
      <c r="JJ421">
        <v>0.84159550000000005</v>
      </c>
      <c r="JK421">
        <v>20.256710000000002</v>
      </c>
      <c r="JL421" s="1">
        <v>1.082878E-2</v>
      </c>
      <c r="JM421" s="1">
        <v>4.8064629999999999</v>
      </c>
      <c r="JN421">
        <v>0.83873960000000003</v>
      </c>
      <c r="JO421">
        <v>21.406690000000001</v>
      </c>
      <c r="JP421" s="1">
        <v>9.8147819999999993E-3</v>
      </c>
      <c r="JQ421" s="1">
        <v>4.3565870000000002</v>
      </c>
      <c r="JR421">
        <v>0.83564280000000002</v>
      </c>
      <c r="JS421">
        <v>22.427569999999999</v>
      </c>
      <c r="JT421" s="1">
        <v>8.8491679999999993E-3</v>
      </c>
      <c r="JU421" s="1">
        <v>3.9280309999999998</v>
      </c>
      <c r="JV421">
        <v>0.83294179999999995</v>
      </c>
      <c r="JW421">
        <v>22.897749999999998</v>
      </c>
      <c r="JX421" s="1">
        <v>8.0130630000000008E-3</v>
      </c>
      <c r="JY421" s="1">
        <v>3.553191</v>
      </c>
      <c r="JZ421">
        <v>0.83030060000000006</v>
      </c>
      <c r="KA421">
        <v>22.707180000000001</v>
      </c>
      <c r="KB421" s="1">
        <v>7.2759929999999997E-3</v>
      </c>
      <c r="KC421" s="1">
        <v>3.2231130000000001</v>
      </c>
      <c r="KD421">
        <v>0.82775900000000002</v>
      </c>
      <c r="KE421">
        <v>22.15916</v>
      </c>
      <c r="KF421" s="1">
        <v>6.6164550000000003E-3</v>
      </c>
      <c r="KG421" s="1">
        <v>2.9283809999999999</v>
      </c>
      <c r="KH421">
        <v>0.82543789999999995</v>
      </c>
      <c r="KI421">
        <v>21.622720000000001</v>
      </c>
      <c r="KJ421" s="1">
        <v>6.0204919999999997E-3</v>
      </c>
      <c r="KK421" s="1">
        <v>2.6616390000000001</v>
      </c>
      <c r="KL421">
        <v>0.82313049999999999</v>
      </c>
      <c r="KM421">
        <v>21.69286</v>
      </c>
      <c r="KN421" s="1">
        <v>5.4694339999999996E-3</v>
      </c>
      <c r="KO421" s="1">
        <v>2.416137</v>
      </c>
      <c r="KP421">
        <v>0.82068509999999995</v>
      </c>
      <c r="KQ421">
        <v>22.125679999999999</v>
      </c>
      <c r="KR421" s="1">
        <v>4.9680210000000004E-3</v>
      </c>
      <c r="KS421" s="1">
        <v>2.1927129999999999</v>
      </c>
      <c r="KT421">
        <v>0.81845330000000005</v>
      </c>
      <c r="KU421">
        <v>22.79344</v>
      </c>
      <c r="KV421" s="1">
        <v>4.4986610000000002E-3</v>
      </c>
      <c r="KW421" s="1">
        <v>1.984688</v>
      </c>
      <c r="KX421">
        <v>0.81676859999999996</v>
      </c>
      <c r="KY421">
        <v>23.232050000000001</v>
      </c>
      <c r="KZ421" s="1">
        <v>4.0538500000000003E-3</v>
      </c>
      <c r="LA421" s="1">
        <v>1.7861340000000001</v>
      </c>
      <c r="LB421">
        <v>0.81513349999999996</v>
      </c>
      <c r="LC421">
        <v>23.352989999999998</v>
      </c>
      <c r="LD421" s="1">
        <v>3.6279939999999998E-3</v>
      </c>
      <c r="LE421" s="1">
        <v>1.5968929999999999</v>
      </c>
      <c r="LF421">
        <v>0.81339119999999998</v>
      </c>
      <c r="LG421">
        <v>23.034579999999998</v>
      </c>
      <c r="LH421" s="1">
        <v>3.219408E-3</v>
      </c>
      <c r="LI421" s="1">
        <v>1.4159090000000001</v>
      </c>
      <c r="LJ421">
        <v>0.81097450000000004</v>
      </c>
      <c r="LK421">
        <v>22.45721</v>
      </c>
      <c r="LL421" s="1">
        <v>2.840483E-3</v>
      </c>
      <c r="LM421" s="1">
        <v>1.2483379999999999</v>
      </c>
      <c r="LN421">
        <v>0.80857049999999997</v>
      </c>
      <c r="LO421">
        <v>21.9512</v>
      </c>
      <c r="LP421" s="1">
        <v>2.496308E-3</v>
      </c>
      <c r="LQ421" s="1">
        <v>1.096004</v>
      </c>
      <c r="LR421">
        <v>0.80599779999999999</v>
      </c>
      <c r="LS421">
        <v>22.050039999999999</v>
      </c>
      <c r="LT421" s="1">
        <v>2.1921839999999998E-3</v>
      </c>
      <c r="LU421" s="1">
        <v>0.96161890000000005</v>
      </c>
      <c r="LV421">
        <v>0.80382209999999998</v>
      </c>
      <c r="LW421">
        <v>22.63682</v>
      </c>
      <c r="LX421" s="1">
        <v>1.925958E-3</v>
      </c>
      <c r="LY421" s="1">
        <v>0.8431786</v>
      </c>
      <c r="LZ421">
        <v>0.80194509999999997</v>
      </c>
      <c r="MA421">
        <v>23.703679999999999</v>
      </c>
      <c r="MB421" s="1">
        <v>1.699402E-3</v>
      </c>
      <c r="MC421" s="1">
        <v>0.74183889999999997</v>
      </c>
      <c r="MD421">
        <v>0.80005090000000001</v>
      </c>
      <c r="ME421">
        <v>24.668769999999999</v>
      </c>
      <c r="MF421" s="1">
        <v>1.4993560000000001E-3</v>
      </c>
      <c r="MG421" s="1">
        <v>0.65281140000000004</v>
      </c>
      <c r="MH421">
        <v>0.79740849999999996</v>
      </c>
      <c r="MI421">
        <v>25.13383</v>
      </c>
      <c r="MJ421" s="1">
        <v>1.321563E-3</v>
      </c>
      <c r="MK421" s="1">
        <v>0.57444629999999997</v>
      </c>
      <c r="ML421">
        <v>0.79422539999999997</v>
      </c>
      <c r="MM421">
        <v>24.885179999999998</v>
      </c>
      <c r="MN421" s="1">
        <v>1.160803E-3</v>
      </c>
      <c r="MO421" s="1">
        <v>0.50407270000000004</v>
      </c>
      <c r="MP421">
        <v>0.79072489999999995</v>
      </c>
      <c r="MQ421">
        <v>24.273219999999998</v>
      </c>
      <c r="MR421" s="1">
        <v>1.0156200000000001E-3</v>
      </c>
      <c r="MS421" s="1">
        <v>0.44056040000000002</v>
      </c>
      <c r="MT421">
        <v>0.78904039999999998</v>
      </c>
      <c r="MU421">
        <v>23.63552</v>
      </c>
      <c r="MV421" s="1">
        <v>8.8661610000000004E-4</v>
      </c>
      <c r="MW421" s="1">
        <v>0.38318770000000002</v>
      </c>
      <c r="MX421">
        <v>0.79001220000000005</v>
      </c>
      <c r="MY421">
        <v>23.610230000000001</v>
      </c>
      <c r="MZ421" s="1">
        <v>7.7642040000000002E-4</v>
      </c>
      <c r="NA421" s="1">
        <v>0.33466089999999998</v>
      </c>
      <c r="NB421">
        <v>0.79009180000000001</v>
      </c>
      <c r="NC421">
        <v>24.132860000000001</v>
      </c>
      <c r="ND421" s="1">
        <v>6.826305E-4</v>
      </c>
      <c r="NE421" s="1">
        <v>0.29316389999999998</v>
      </c>
      <c r="NF421">
        <v>0.79009180000000001</v>
      </c>
      <c r="NG421">
        <v>24.132860000000001</v>
      </c>
      <c r="NH421" s="1">
        <v>6.826305E-4</v>
      </c>
      <c r="NI421" s="1">
        <v>0.29316389999999998</v>
      </c>
      <c r="NJ421">
        <v>0.79009180000000001</v>
      </c>
      <c r="NK421">
        <v>24.132860000000001</v>
      </c>
      <c r="NL421" s="1">
        <v>6.826305E-4</v>
      </c>
      <c r="NM421" s="1">
        <v>0.29316389999999998</v>
      </c>
      <c r="NN421">
        <v>0.79009180000000001</v>
      </c>
      <c r="NO421">
        <v>24.132860000000001</v>
      </c>
      <c r="NP421" s="1">
        <v>6.826305E-4</v>
      </c>
      <c r="NQ421" s="1">
        <v>0.29316389999999998</v>
      </c>
      <c r="NR421">
        <v>0.79009180000000001</v>
      </c>
      <c r="NS421">
        <v>24.132860000000001</v>
      </c>
      <c r="NT421" s="1">
        <v>6.826305E-4</v>
      </c>
      <c r="NU421" s="1">
        <v>0.29316389999999998</v>
      </c>
      <c r="NV421">
        <v>0.79009180000000001</v>
      </c>
      <c r="NW421">
        <v>24.132860000000001</v>
      </c>
      <c r="NX421" s="1">
        <v>6.826305E-4</v>
      </c>
      <c r="NY421" s="1">
        <v>0.29316389999999998</v>
      </c>
      <c r="NZ421">
        <v>0.79009180000000001</v>
      </c>
      <c r="OA421">
        <v>24.132860000000001</v>
      </c>
      <c r="OB421" s="1">
        <v>6.826305E-4</v>
      </c>
      <c r="OC421" s="1">
        <v>0.29316389999999998</v>
      </c>
      <c r="OD421">
        <v>0.79009180000000001</v>
      </c>
      <c r="OE421">
        <v>24.132860000000001</v>
      </c>
      <c r="OF421" s="1">
        <v>6.826305E-4</v>
      </c>
      <c r="OG421" s="1">
        <v>0.29316389999999998</v>
      </c>
      <c r="OH421">
        <v>0.79009180000000001</v>
      </c>
      <c r="OI421">
        <v>24.132860000000001</v>
      </c>
      <c r="OJ421" s="1">
        <v>6.826305E-4</v>
      </c>
      <c r="OK421" s="1">
        <v>0.29316389999999998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0.52316430000000003</v>
      </c>
      <c r="G422">
        <v>20.519439999999999</v>
      </c>
      <c r="H422">
        <v>0</v>
      </c>
      <c r="I422">
        <v>0</v>
      </c>
      <c r="J422">
        <v>0.52223649999999999</v>
      </c>
      <c r="K422">
        <v>20.681439999999998</v>
      </c>
      <c r="L422">
        <v>0</v>
      </c>
      <c r="M422">
        <v>0</v>
      </c>
      <c r="N422">
        <v>0.52133819999999997</v>
      </c>
      <c r="O422">
        <v>21.169699999999999</v>
      </c>
      <c r="P422">
        <v>0</v>
      </c>
      <c r="Q422">
        <v>0</v>
      </c>
      <c r="R422">
        <v>0.52033300000000005</v>
      </c>
      <c r="S422">
        <v>21.93346</v>
      </c>
      <c r="T422">
        <v>0</v>
      </c>
      <c r="U422">
        <v>0</v>
      </c>
      <c r="V422">
        <v>0.51934239999999998</v>
      </c>
      <c r="W422">
        <v>22.808119999999999</v>
      </c>
      <c r="X422">
        <v>0</v>
      </c>
      <c r="Y422">
        <v>0</v>
      </c>
      <c r="Z422">
        <v>0.51834590000000003</v>
      </c>
      <c r="AA422">
        <v>23.292929999999998</v>
      </c>
      <c r="AB422">
        <v>0</v>
      </c>
      <c r="AC422">
        <v>0</v>
      </c>
      <c r="AD422">
        <v>0.51725449999999995</v>
      </c>
      <c r="AE422">
        <v>23.166039999999999</v>
      </c>
      <c r="AF422">
        <v>0</v>
      </c>
      <c r="AG422">
        <v>0</v>
      </c>
      <c r="AH422">
        <v>0.51616459999999997</v>
      </c>
      <c r="AI422">
        <v>22.646100000000001</v>
      </c>
      <c r="AJ422">
        <v>0</v>
      </c>
      <c r="AK422">
        <v>0</v>
      </c>
      <c r="AL422">
        <v>0.51502369999999997</v>
      </c>
      <c r="AM422">
        <v>22.0122</v>
      </c>
      <c r="AN422">
        <v>0</v>
      </c>
      <c r="AO422">
        <v>0</v>
      </c>
      <c r="AP422">
        <v>0.51383190000000001</v>
      </c>
      <c r="AQ422">
        <v>21.800409999999999</v>
      </c>
      <c r="AR422">
        <v>0</v>
      </c>
      <c r="AS422">
        <v>0</v>
      </c>
      <c r="AT422">
        <v>0.51259549999999998</v>
      </c>
      <c r="AU422">
        <v>22.079229999999999</v>
      </c>
      <c r="AV422">
        <v>0</v>
      </c>
      <c r="AW422">
        <v>0</v>
      </c>
      <c r="AX422">
        <v>0.51128459999999998</v>
      </c>
      <c r="AY422">
        <v>22.672969999999999</v>
      </c>
      <c r="AZ422">
        <v>0</v>
      </c>
      <c r="BA422">
        <v>0</v>
      </c>
      <c r="BB422">
        <v>0.50994070000000002</v>
      </c>
      <c r="BC422">
        <v>23.461179999999999</v>
      </c>
      <c r="BD422">
        <v>0</v>
      </c>
      <c r="BE422">
        <v>0</v>
      </c>
      <c r="BF422">
        <v>0.5085556</v>
      </c>
      <c r="BG422">
        <v>23.838200000000001</v>
      </c>
      <c r="BH422">
        <v>0</v>
      </c>
      <c r="BI422">
        <v>0</v>
      </c>
      <c r="BJ422">
        <v>0.50712579999999996</v>
      </c>
      <c r="BK422">
        <v>23.663329999999998</v>
      </c>
      <c r="BL422">
        <v>0</v>
      </c>
      <c r="BM422">
        <v>0</v>
      </c>
      <c r="BN422">
        <v>0.5056503</v>
      </c>
      <c r="BO422">
        <v>23.045349999999999</v>
      </c>
      <c r="BP422">
        <v>0</v>
      </c>
      <c r="BQ422">
        <v>0</v>
      </c>
      <c r="BR422">
        <v>0.50409870000000001</v>
      </c>
      <c r="BS422">
        <v>22.27055</v>
      </c>
      <c r="BT422">
        <v>0</v>
      </c>
      <c r="BU422">
        <v>0</v>
      </c>
      <c r="BV422">
        <v>0.50257390000000002</v>
      </c>
      <c r="BW422">
        <v>21.57714</v>
      </c>
      <c r="BX422">
        <v>0</v>
      </c>
      <c r="BY422">
        <v>0</v>
      </c>
      <c r="BZ422">
        <v>0.50105259999999996</v>
      </c>
      <c r="CA422">
        <v>21.384640000000001</v>
      </c>
      <c r="CB422">
        <v>0</v>
      </c>
      <c r="CC422">
        <v>0</v>
      </c>
      <c r="CD422">
        <v>0.49947540000000001</v>
      </c>
      <c r="CE422">
        <v>21.478449999999999</v>
      </c>
      <c r="CF422">
        <v>0</v>
      </c>
      <c r="CG422">
        <v>0</v>
      </c>
      <c r="CH422">
        <v>0.49790669999999998</v>
      </c>
      <c r="CI422">
        <v>21.741689999999998</v>
      </c>
      <c r="CJ422">
        <v>2.5394109999999999E-37</v>
      </c>
      <c r="CK422">
        <v>1.3153829999999999E-34</v>
      </c>
      <c r="CL422">
        <v>0.49630940000000001</v>
      </c>
      <c r="CM422">
        <v>21.845030000000001</v>
      </c>
      <c r="CN422">
        <v>4.7718870000000002E-30</v>
      </c>
      <c r="CO422">
        <v>1.8849279999999999E-27</v>
      </c>
      <c r="CP422">
        <v>0.4946895</v>
      </c>
      <c r="CQ422">
        <v>21.65897</v>
      </c>
      <c r="CR422" s="1">
        <v>7.8678769999999998E-24</v>
      </c>
      <c r="CS422" s="1">
        <v>4.1045609999999999E-21</v>
      </c>
      <c r="CT422">
        <v>0.49307010000000001</v>
      </c>
      <c r="CU422">
        <v>21.174199999999999</v>
      </c>
      <c r="CV422" s="1">
        <v>4.2034320000000001E-18</v>
      </c>
      <c r="CW422" s="1">
        <v>1.714653E-15</v>
      </c>
      <c r="CX422">
        <v>0.4915833</v>
      </c>
      <c r="CY422">
        <v>20.44847</v>
      </c>
      <c r="CZ422" s="1">
        <v>3.8585849999999999E-14</v>
      </c>
      <c r="DA422" s="1">
        <v>1.5221289999999998E-11</v>
      </c>
      <c r="DB422">
        <v>0.49007420000000002</v>
      </c>
      <c r="DC422">
        <v>19.813859999999998</v>
      </c>
      <c r="DD422" s="1">
        <v>4.8238850000000001E-11</v>
      </c>
      <c r="DE422" s="1">
        <v>1.9292550000000002E-8</v>
      </c>
      <c r="DF422">
        <v>0.48855270000000001</v>
      </c>
      <c r="DG422">
        <v>19.582830000000001</v>
      </c>
      <c r="DH422" s="1">
        <v>1.5759140000000001E-8</v>
      </c>
      <c r="DI422" s="1">
        <v>6.4442199999999998E-6</v>
      </c>
      <c r="DJ422">
        <v>0.4870352</v>
      </c>
      <c r="DK422">
        <v>19.678879999999999</v>
      </c>
      <c r="DL422" s="1">
        <v>1.8650120000000001E-6</v>
      </c>
      <c r="DM422" s="1">
        <v>7.8312529999999996E-4</v>
      </c>
      <c r="DN422">
        <v>0.48548669999999999</v>
      </c>
      <c r="DO422">
        <v>20.097069999999999</v>
      </c>
      <c r="DP422" s="1">
        <v>9.7388549999999994E-5</v>
      </c>
      <c r="DQ422" s="1">
        <v>4.1990109999999997E-2</v>
      </c>
      <c r="DR422">
        <v>0.4839599</v>
      </c>
      <c r="DS422">
        <v>20.349900000000002</v>
      </c>
      <c r="DT422" s="1">
        <v>2.55537E-3</v>
      </c>
      <c r="DU422" s="1">
        <v>1.1325019999999999</v>
      </c>
      <c r="DV422">
        <v>0.48247050000000002</v>
      </c>
      <c r="DW422">
        <v>20.35783</v>
      </c>
      <c r="DX422" s="1">
        <v>3.7210920000000001E-2</v>
      </c>
      <c r="DY422" s="1">
        <v>16.923020000000001</v>
      </c>
      <c r="DZ422">
        <v>0.48098220000000003</v>
      </c>
      <c r="EA422">
        <v>20.092839999999999</v>
      </c>
      <c r="EB422" s="1">
        <v>0.32402019999999998</v>
      </c>
      <c r="EC422">
        <v>151.2843</v>
      </c>
      <c r="ED422">
        <v>0.47944439999999999</v>
      </c>
      <c r="EE422">
        <v>19.62105</v>
      </c>
      <c r="EF422" s="1">
        <v>1.798646</v>
      </c>
      <c r="EG422">
        <v>861.16899999999998</v>
      </c>
      <c r="EH422">
        <v>0.47785539999999999</v>
      </c>
      <c r="EI422">
        <v>19.441310000000001</v>
      </c>
      <c r="EJ422" s="1">
        <v>6.7016520000000002</v>
      </c>
      <c r="EK422">
        <v>3288.3150000000001</v>
      </c>
      <c r="EL422">
        <v>0.47612080000000001</v>
      </c>
      <c r="EM422">
        <v>19.484539999999999</v>
      </c>
      <c r="EN422">
        <v>17.558109999999999</v>
      </c>
      <c r="EO422">
        <v>8820.5210000000006</v>
      </c>
      <c r="EP422">
        <v>0.47441990000000001</v>
      </c>
      <c r="EQ422">
        <v>19.813790000000001</v>
      </c>
      <c r="ER422">
        <v>33.700240000000001</v>
      </c>
      <c r="ES422">
        <v>17320.63</v>
      </c>
      <c r="ET422">
        <v>0.47262340000000003</v>
      </c>
      <c r="EU422">
        <v>20.397649999999999</v>
      </c>
      <c r="EV422">
        <v>49.083190000000002</v>
      </c>
      <c r="EW422">
        <v>25784.94</v>
      </c>
      <c r="EX422">
        <v>0.4708154</v>
      </c>
      <c r="EY422">
        <v>20.81223</v>
      </c>
      <c r="EZ422">
        <v>56.094920000000002</v>
      </c>
      <c r="FA422">
        <v>30081.93</v>
      </c>
      <c r="FB422">
        <v>0.46896650000000001</v>
      </c>
      <c r="FC422">
        <v>20.772760000000002</v>
      </c>
      <c r="FD422">
        <v>51.641710000000003</v>
      </c>
      <c r="FE422">
        <v>28259.87</v>
      </c>
      <c r="FF422">
        <v>0.46693050000000003</v>
      </c>
      <c r="FG422">
        <v>20.364619999999999</v>
      </c>
      <c r="FH422">
        <v>39.345239999999997</v>
      </c>
      <c r="FI422">
        <v>21938.02</v>
      </c>
      <c r="FJ422">
        <v>0.46496009999999999</v>
      </c>
      <c r="FK422">
        <v>19.799569999999999</v>
      </c>
      <c r="FL422">
        <v>25.451589999999999</v>
      </c>
      <c r="FM422">
        <v>14441.41</v>
      </c>
      <c r="FN422">
        <v>0.46299630000000003</v>
      </c>
      <c r="FO422">
        <v>19.621749999999999</v>
      </c>
      <c r="FP422">
        <v>14.2843</v>
      </c>
      <c r="FQ422">
        <v>8237.4249999999993</v>
      </c>
      <c r="FR422">
        <v>0.46101979999999998</v>
      </c>
      <c r="FS422">
        <v>19.83173</v>
      </c>
      <c r="FT422">
        <v>7.1075429999999997</v>
      </c>
      <c r="FU422">
        <v>4160.1980000000003</v>
      </c>
      <c r="FV422">
        <v>0.45893440000000002</v>
      </c>
      <c r="FW422">
        <v>20.541260000000001</v>
      </c>
      <c r="FX422">
        <v>3.2044220000000001</v>
      </c>
      <c r="FY422">
        <v>1900.4380000000001</v>
      </c>
      <c r="FZ422">
        <v>0.45662970000000003</v>
      </c>
      <c r="GA422">
        <v>21.47129</v>
      </c>
      <c r="GB422">
        <v>1.338473</v>
      </c>
      <c r="GC422">
        <v>803.13220000000001</v>
      </c>
      <c r="GD422">
        <v>0.45425009999999999</v>
      </c>
      <c r="GE422">
        <v>21.98817</v>
      </c>
      <c r="GF422">
        <v>0.53772039999999999</v>
      </c>
      <c r="GG422">
        <v>324.91340000000002</v>
      </c>
      <c r="GH422">
        <v>0.451795</v>
      </c>
      <c r="GI422">
        <v>21.931039999999999</v>
      </c>
      <c r="GJ422">
        <v>0.2229411</v>
      </c>
      <c r="GK422">
        <v>134.40280000000001</v>
      </c>
      <c r="GL422">
        <v>0.4491462</v>
      </c>
      <c r="GM422">
        <v>21.374880000000001</v>
      </c>
      <c r="GN422">
        <v>0.1087072</v>
      </c>
      <c r="GO422">
        <v>64.39846</v>
      </c>
      <c r="GP422">
        <v>0.44649420000000001</v>
      </c>
      <c r="GQ422">
        <v>20.605840000000001</v>
      </c>
      <c r="GR422">
        <v>6.9839540000000006E-2</v>
      </c>
      <c r="GS422">
        <v>40.378019999999999</v>
      </c>
      <c r="GT422">
        <v>0.44403409999999999</v>
      </c>
      <c r="GU422">
        <v>20.3904</v>
      </c>
      <c r="GV422">
        <v>5.6783060000000003E-2</v>
      </c>
      <c r="GW422">
        <v>32.349220000000003</v>
      </c>
      <c r="GX422">
        <v>0.44187090000000001</v>
      </c>
      <c r="GY422">
        <v>20.542870000000001</v>
      </c>
      <c r="GZ422">
        <v>5.1109950000000001E-2</v>
      </c>
      <c r="HA422">
        <v>29.038309999999999</v>
      </c>
      <c r="HB422">
        <v>0.43999830000000001</v>
      </c>
      <c r="HC422">
        <v>21.14668</v>
      </c>
      <c r="HD422" s="1">
        <v>4.7083420000000001E-2</v>
      </c>
      <c r="HE422">
        <v>26.806799999999999</v>
      </c>
      <c r="HF422">
        <v>0.43829570000000001</v>
      </c>
      <c r="HG422">
        <v>21.887930000000001</v>
      </c>
      <c r="HH422" s="1">
        <v>4.3344029999999999E-2</v>
      </c>
      <c r="HI422">
        <v>24.759499999999999</v>
      </c>
      <c r="HJ422">
        <v>0.43684079999999997</v>
      </c>
      <c r="HK422">
        <v>22.136610000000001</v>
      </c>
      <c r="HL422" s="1">
        <v>3.9640660000000001E-2</v>
      </c>
      <c r="HM422">
        <v>22.716889999999999</v>
      </c>
      <c r="HN422">
        <v>0.43560149999999997</v>
      </c>
      <c r="HO422">
        <v>21.764749999999999</v>
      </c>
      <c r="HP422" s="1">
        <v>3.608741E-2</v>
      </c>
      <c r="HQ422">
        <v>20.737279999999998</v>
      </c>
      <c r="HR422">
        <v>0.43425340000000001</v>
      </c>
      <c r="HS422">
        <v>20.98</v>
      </c>
      <c r="HT422" s="1">
        <v>3.2789289999999999E-2</v>
      </c>
      <c r="HU422">
        <v>18.89132</v>
      </c>
      <c r="HV422">
        <v>0.43292760000000002</v>
      </c>
      <c r="HW422">
        <v>20.125489999999999</v>
      </c>
      <c r="HX422" s="1">
        <v>2.980126E-2</v>
      </c>
      <c r="HY422">
        <v>17.215949999999999</v>
      </c>
      <c r="HZ422">
        <v>0.43144480000000002</v>
      </c>
      <c r="IA422">
        <v>19.804480000000002</v>
      </c>
      <c r="IB422" s="1">
        <v>2.7010289999999999E-2</v>
      </c>
      <c r="IC422">
        <v>15.66377</v>
      </c>
      <c r="ID422">
        <v>0.43011640000000001</v>
      </c>
      <c r="IE422">
        <v>19.555859999999999</v>
      </c>
      <c r="IF422" s="1">
        <v>2.439997E-2</v>
      </c>
      <c r="IG422" s="1">
        <v>14.200760000000001</v>
      </c>
      <c r="IH422">
        <v>0.4286566</v>
      </c>
      <c r="II422">
        <v>20.027329999999999</v>
      </c>
      <c r="IJ422" s="1">
        <v>2.1971319999999999E-2</v>
      </c>
      <c r="IK422">
        <v>12.84521</v>
      </c>
      <c r="IL422">
        <v>0.42706810000000001</v>
      </c>
      <c r="IM422">
        <v>20.53219</v>
      </c>
      <c r="IN422" s="1">
        <v>1.9824029999999999E-2</v>
      </c>
      <c r="IO422" s="1">
        <v>11.63677</v>
      </c>
      <c r="IP422">
        <v>0.42560439999999999</v>
      </c>
      <c r="IQ422">
        <v>20.759429999999998</v>
      </c>
      <c r="IR422" s="1">
        <v>1.7913539999999999E-2</v>
      </c>
      <c r="IS422" s="1">
        <v>10.559839999999999</v>
      </c>
      <c r="IT422">
        <v>0.42402590000000001</v>
      </c>
      <c r="IU422">
        <v>20.54401</v>
      </c>
      <c r="IV422" s="1">
        <v>1.6196680000000001E-2</v>
      </c>
      <c r="IW422" s="1">
        <v>9.5903179999999999</v>
      </c>
      <c r="IX422">
        <v>0.42296909999999999</v>
      </c>
      <c r="IY422">
        <v>19.94746</v>
      </c>
      <c r="IZ422" s="1">
        <v>1.4698940000000001E-2</v>
      </c>
      <c r="JA422" s="1">
        <v>8.7342680000000001</v>
      </c>
      <c r="JB422">
        <v>0.42194910000000002</v>
      </c>
      <c r="JC422">
        <v>19.365349999999999</v>
      </c>
      <c r="JD422" s="1">
        <v>1.335567E-2</v>
      </c>
      <c r="JE422" s="1">
        <v>7.9670030000000001</v>
      </c>
      <c r="JF422">
        <v>0.42053030000000002</v>
      </c>
      <c r="JG422">
        <v>19.497409999999999</v>
      </c>
      <c r="JH422" s="1">
        <v>1.212966E-2</v>
      </c>
      <c r="JI422" s="1">
        <v>7.272138</v>
      </c>
      <c r="JJ422">
        <v>0.42017749999999998</v>
      </c>
      <c r="JK422">
        <v>20.165859999999999</v>
      </c>
      <c r="JL422" s="1">
        <v>1.103463E-2</v>
      </c>
      <c r="JM422" s="1">
        <v>6.6342439999999998</v>
      </c>
      <c r="JN422">
        <v>0.42059360000000001</v>
      </c>
      <c r="JO422">
        <v>21.265070000000001</v>
      </c>
      <c r="JP422" s="1">
        <v>1.001118E-2</v>
      </c>
      <c r="JQ422" s="1">
        <v>6.0295719999999999</v>
      </c>
      <c r="JR422">
        <v>0.42096840000000002</v>
      </c>
      <c r="JS422">
        <v>22.291979999999999</v>
      </c>
      <c r="JT422" s="1">
        <v>9.0303640000000008E-3</v>
      </c>
      <c r="JU422" s="1">
        <v>5.4510750000000003</v>
      </c>
      <c r="JV422">
        <v>0.4215642</v>
      </c>
      <c r="JW422">
        <v>22.780470000000001</v>
      </c>
      <c r="JX422" s="1">
        <v>8.1694760000000002E-3</v>
      </c>
      <c r="JY422" s="1">
        <v>4.9374929999999999</v>
      </c>
      <c r="JZ422">
        <v>0.42235030000000001</v>
      </c>
      <c r="KA422">
        <v>22.64284</v>
      </c>
      <c r="KB422" s="1">
        <v>7.4141500000000004E-3</v>
      </c>
      <c r="KC422" s="1">
        <v>4.486745</v>
      </c>
      <c r="KD422">
        <v>0.4232416</v>
      </c>
      <c r="KE422">
        <v>22.146550000000001</v>
      </c>
      <c r="KF422" s="1">
        <v>6.7403849999999998E-3</v>
      </c>
      <c r="KG422" s="1">
        <v>4.0850119999999999</v>
      </c>
      <c r="KH422">
        <v>0.42427330000000002</v>
      </c>
      <c r="KI422">
        <v>21.598140000000001</v>
      </c>
      <c r="KJ422" s="1">
        <v>6.1330459999999996E-3</v>
      </c>
      <c r="KK422" s="1">
        <v>3.7220019999999998</v>
      </c>
      <c r="KL422">
        <v>0.42536649999999998</v>
      </c>
      <c r="KM422">
        <v>21.635020000000001</v>
      </c>
      <c r="KN422" s="1">
        <v>5.5729389999999998E-3</v>
      </c>
      <c r="KO422" s="1">
        <v>3.3883329999999998</v>
      </c>
      <c r="KP422">
        <v>0.42649379999999998</v>
      </c>
      <c r="KQ422">
        <v>21.996179999999999</v>
      </c>
      <c r="KR422" s="1">
        <v>5.0618670000000003E-3</v>
      </c>
      <c r="KS422" s="1">
        <v>3.083024</v>
      </c>
      <c r="KT422">
        <v>0.427726</v>
      </c>
      <c r="KU422">
        <v>22.606030000000001</v>
      </c>
      <c r="KV422" s="1">
        <v>4.5877599999999998E-3</v>
      </c>
      <c r="KW422" s="1">
        <v>2.8004980000000002</v>
      </c>
      <c r="KX422">
        <v>0.42950359999999999</v>
      </c>
      <c r="KY422">
        <v>23.087489999999999</v>
      </c>
      <c r="KZ422" s="1">
        <v>4.1392089999999996E-3</v>
      </c>
      <c r="LA422" s="1">
        <v>2.5306609999999998</v>
      </c>
      <c r="LB422">
        <v>0.43130540000000001</v>
      </c>
      <c r="LC422">
        <v>23.23639</v>
      </c>
      <c r="LD422" s="1">
        <v>3.7097879999999999E-3</v>
      </c>
      <c r="LE422" s="1">
        <v>2.272999</v>
      </c>
      <c r="LF422">
        <v>0.43312830000000002</v>
      </c>
      <c r="LG422">
        <v>22.985420000000001</v>
      </c>
      <c r="LH422" s="1">
        <v>3.2974520000000002E-3</v>
      </c>
      <c r="LI422" s="1">
        <v>2.025369</v>
      </c>
      <c r="LJ422">
        <v>0.43479079999999998</v>
      </c>
      <c r="LK422">
        <v>22.43113</v>
      </c>
      <c r="LL422" s="1">
        <v>2.9113899999999998E-3</v>
      </c>
      <c r="LM422" s="1">
        <v>1.793058</v>
      </c>
      <c r="LN422">
        <v>0.43648019999999998</v>
      </c>
      <c r="LO422">
        <v>21.925190000000001</v>
      </c>
      <c r="LP422" s="1">
        <v>2.5596799999999999E-3</v>
      </c>
      <c r="LQ422" s="1">
        <v>1.5807500000000001</v>
      </c>
      <c r="LR422">
        <v>0.43821939999999998</v>
      </c>
      <c r="LS422">
        <v>22.010560000000002</v>
      </c>
      <c r="LT422" s="1">
        <v>2.2485719999999999E-3</v>
      </c>
      <c r="LU422" s="1">
        <v>1.392363</v>
      </c>
      <c r="LV422">
        <v>0.4404516</v>
      </c>
      <c r="LW422">
        <v>22.505009999999999</v>
      </c>
      <c r="LX422" s="1">
        <v>1.975175E-3</v>
      </c>
      <c r="LY422" s="1">
        <v>1.2251810000000001</v>
      </c>
      <c r="LZ422">
        <v>0.44286880000000001</v>
      </c>
      <c r="MA422">
        <v>23.509139999999999</v>
      </c>
      <c r="MB422" s="1">
        <v>1.7411099999999999E-3</v>
      </c>
      <c r="MC422" s="1">
        <v>1.0811329999999999</v>
      </c>
      <c r="MD422">
        <v>0.44540439999999998</v>
      </c>
      <c r="ME422">
        <v>24.469090000000001</v>
      </c>
      <c r="MF422" s="1">
        <v>1.535954E-3</v>
      </c>
      <c r="MG422" s="1">
        <v>0.95523860000000005</v>
      </c>
      <c r="MH422">
        <v>0.447631</v>
      </c>
      <c r="MI422">
        <v>24.983560000000001</v>
      </c>
      <c r="MJ422" s="1">
        <v>1.3540850000000001E-3</v>
      </c>
      <c r="MK422" s="1">
        <v>0.84426670000000004</v>
      </c>
      <c r="ML422">
        <v>0.44972099999999998</v>
      </c>
      <c r="MM422">
        <v>24.784579999999998</v>
      </c>
      <c r="MN422" s="1">
        <v>1.190087E-3</v>
      </c>
      <c r="MO422" s="1">
        <v>0.74450890000000003</v>
      </c>
      <c r="MP422">
        <v>0.45202059999999999</v>
      </c>
      <c r="MQ422">
        <v>24.230429999999998</v>
      </c>
      <c r="MR422" s="1">
        <v>1.0420799999999999E-3</v>
      </c>
      <c r="MS422" s="1">
        <v>0.6540532</v>
      </c>
      <c r="MT422">
        <v>0.4552602</v>
      </c>
      <c r="MU422">
        <v>23.579840000000001</v>
      </c>
      <c r="MV422" s="1">
        <v>9.0994120000000001E-4</v>
      </c>
      <c r="MW422" s="1">
        <v>0.57184959999999996</v>
      </c>
      <c r="MX422">
        <v>0.45674569999999998</v>
      </c>
      <c r="MY422">
        <v>23.52722</v>
      </c>
      <c r="MZ422" s="1">
        <v>7.9648360000000005E-4</v>
      </c>
      <c r="NA422" s="1">
        <v>0.50153890000000001</v>
      </c>
      <c r="NB422">
        <v>0.45869850000000001</v>
      </c>
      <c r="NC422">
        <v>23.963329999999999</v>
      </c>
      <c r="ND422" s="1">
        <v>6.9918650000000003E-4</v>
      </c>
      <c r="NE422" s="1">
        <v>0.44032929999999998</v>
      </c>
      <c r="NF422">
        <v>0.45869850000000001</v>
      </c>
      <c r="NG422">
        <v>23.963329999999999</v>
      </c>
      <c r="NH422" s="1">
        <v>6.9918650000000003E-4</v>
      </c>
      <c r="NI422" s="1">
        <v>0.44032929999999998</v>
      </c>
      <c r="NJ422">
        <v>0.45869850000000001</v>
      </c>
      <c r="NK422">
        <v>23.963329999999999</v>
      </c>
      <c r="NL422" s="1">
        <v>6.9918650000000003E-4</v>
      </c>
      <c r="NM422" s="1">
        <v>0.44032929999999998</v>
      </c>
      <c r="NN422">
        <v>0.45869850000000001</v>
      </c>
      <c r="NO422">
        <v>23.963329999999999</v>
      </c>
      <c r="NP422" s="1">
        <v>6.9918650000000003E-4</v>
      </c>
      <c r="NQ422" s="1">
        <v>0.44032929999999998</v>
      </c>
      <c r="NR422">
        <v>0.45869850000000001</v>
      </c>
      <c r="NS422">
        <v>23.963329999999999</v>
      </c>
      <c r="NT422" s="1">
        <v>6.9918650000000003E-4</v>
      </c>
      <c r="NU422" s="1">
        <v>0.44032929999999998</v>
      </c>
      <c r="NV422">
        <v>0.45869850000000001</v>
      </c>
      <c r="NW422">
        <v>23.963329999999999</v>
      </c>
      <c r="NX422" s="1">
        <v>6.9918650000000003E-4</v>
      </c>
      <c r="NY422" s="1">
        <v>0.44032929999999998</v>
      </c>
      <c r="NZ422">
        <v>0.45869850000000001</v>
      </c>
      <c r="OA422">
        <v>23.963329999999999</v>
      </c>
      <c r="OB422" s="1">
        <v>6.9918650000000003E-4</v>
      </c>
      <c r="OC422" s="1">
        <v>0.44032929999999998</v>
      </c>
      <c r="OD422">
        <v>0.45869850000000001</v>
      </c>
      <c r="OE422">
        <v>23.963329999999999</v>
      </c>
      <c r="OF422" s="1">
        <v>6.9918650000000003E-4</v>
      </c>
      <c r="OG422" s="1">
        <v>0.44032929999999998</v>
      </c>
      <c r="OH422">
        <v>0.45869850000000001</v>
      </c>
      <c r="OI422">
        <v>23.963329999999999</v>
      </c>
      <c r="OJ422" s="1">
        <v>6.9918650000000003E-4</v>
      </c>
      <c r="OK422" s="1">
        <v>0.44032929999999998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0.6046454</v>
      </c>
      <c r="G423">
        <v>20.54738</v>
      </c>
      <c r="H423">
        <v>0</v>
      </c>
      <c r="I423">
        <v>0</v>
      </c>
      <c r="J423">
        <v>0.60300920000000002</v>
      </c>
      <c r="K423">
        <v>20.68957</v>
      </c>
      <c r="L423">
        <v>0</v>
      </c>
      <c r="M423">
        <v>0</v>
      </c>
      <c r="N423">
        <v>0.60136670000000003</v>
      </c>
      <c r="O423">
        <v>21.134209999999999</v>
      </c>
      <c r="P423">
        <v>0</v>
      </c>
      <c r="Q423">
        <v>0</v>
      </c>
      <c r="R423">
        <v>0.59964439999999997</v>
      </c>
      <c r="S423">
        <v>21.872969999999999</v>
      </c>
      <c r="T423">
        <v>0</v>
      </c>
      <c r="U423">
        <v>0</v>
      </c>
      <c r="V423">
        <v>0.59788750000000002</v>
      </c>
      <c r="W423">
        <v>22.741209999999999</v>
      </c>
      <c r="X423">
        <v>0</v>
      </c>
      <c r="Y423">
        <v>0</v>
      </c>
      <c r="Z423">
        <v>0.59614279999999997</v>
      </c>
      <c r="AA423">
        <v>23.2545</v>
      </c>
      <c r="AB423">
        <v>0</v>
      </c>
      <c r="AC423">
        <v>0</v>
      </c>
      <c r="AD423">
        <v>0.59427719999999995</v>
      </c>
      <c r="AE423">
        <v>23.166620000000002</v>
      </c>
      <c r="AF423">
        <v>0</v>
      </c>
      <c r="AG423">
        <v>0</v>
      </c>
      <c r="AH423">
        <v>0.59237799999999996</v>
      </c>
      <c r="AI423">
        <v>22.697089999999999</v>
      </c>
      <c r="AJ423">
        <v>0</v>
      </c>
      <c r="AK423">
        <v>0</v>
      </c>
      <c r="AL423">
        <v>0.59043350000000006</v>
      </c>
      <c r="AM423">
        <v>22.067530000000001</v>
      </c>
      <c r="AN423">
        <v>0</v>
      </c>
      <c r="AO423">
        <v>0</v>
      </c>
      <c r="AP423">
        <v>0.58839090000000005</v>
      </c>
      <c r="AQ423">
        <v>21.843869999999999</v>
      </c>
      <c r="AR423">
        <v>0</v>
      </c>
      <c r="AS423">
        <v>0</v>
      </c>
      <c r="AT423">
        <v>0.58626940000000005</v>
      </c>
      <c r="AU423">
        <v>22.068000000000001</v>
      </c>
      <c r="AV423">
        <v>0</v>
      </c>
      <c r="AW423">
        <v>0</v>
      </c>
      <c r="AX423">
        <v>0.58409180000000005</v>
      </c>
      <c r="AY423">
        <v>22.617889999999999</v>
      </c>
      <c r="AZ423">
        <v>0</v>
      </c>
      <c r="BA423">
        <v>0</v>
      </c>
      <c r="BB423">
        <v>0.58182040000000002</v>
      </c>
      <c r="BC423">
        <v>23.395689999999998</v>
      </c>
      <c r="BD423">
        <v>0</v>
      </c>
      <c r="BE423">
        <v>0</v>
      </c>
      <c r="BF423">
        <v>0.57948580000000005</v>
      </c>
      <c r="BG423">
        <v>23.797830000000001</v>
      </c>
      <c r="BH423">
        <v>0</v>
      </c>
      <c r="BI423">
        <v>0</v>
      </c>
      <c r="BJ423">
        <v>0.57707839999999999</v>
      </c>
      <c r="BK423">
        <v>23.671019999999999</v>
      </c>
      <c r="BL423">
        <v>0</v>
      </c>
      <c r="BM423">
        <v>0</v>
      </c>
      <c r="BN423">
        <v>0.57460469999999997</v>
      </c>
      <c r="BO423">
        <v>23.105039999999999</v>
      </c>
      <c r="BP423">
        <v>0</v>
      </c>
      <c r="BQ423">
        <v>0</v>
      </c>
      <c r="BR423">
        <v>0.57202540000000002</v>
      </c>
      <c r="BS423">
        <v>22.349489999999999</v>
      </c>
      <c r="BT423">
        <v>0</v>
      </c>
      <c r="BU423">
        <v>0</v>
      </c>
      <c r="BV423">
        <v>0.5694437</v>
      </c>
      <c r="BW423">
        <v>21.640329999999999</v>
      </c>
      <c r="BX423">
        <v>0</v>
      </c>
      <c r="BY423">
        <v>0</v>
      </c>
      <c r="BZ423">
        <v>0.56686650000000005</v>
      </c>
      <c r="CA423">
        <v>21.418880000000001</v>
      </c>
      <c r="CB423">
        <v>0</v>
      </c>
      <c r="CC423">
        <v>0</v>
      </c>
      <c r="CD423">
        <v>0.56419779999999997</v>
      </c>
      <c r="CE423">
        <v>21.454750000000001</v>
      </c>
      <c r="CF423">
        <v>0</v>
      </c>
      <c r="CG423">
        <v>0</v>
      </c>
      <c r="CH423">
        <v>0.56156519999999999</v>
      </c>
      <c r="CI423">
        <v>21.711369999999999</v>
      </c>
      <c r="CJ423">
        <v>4.7993849999999997E-38</v>
      </c>
      <c r="CK423">
        <v>2.107559E-35</v>
      </c>
      <c r="CL423">
        <v>0.55887710000000002</v>
      </c>
      <c r="CM423">
        <v>21.817879999999999</v>
      </c>
      <c r="CN423">
        <v>1.312167E-30</v>
      </c>
      <c r="CO423">
        <v>4.5025709999999997E-28</v>
      </c>
      <c r="CP423">
        <v>0.55618230000000002</v>
      </c>
      <c r="CQ423">
        <v>21.661370000000002</v>
      </c>
      <c r="CR423" s="1">
        <v>1.8675900000000001E-24</v>
      </c>
      <c r="CS423" s="1">
        <v>8.2712970000000001E-22</v>
      </c>
      <c r="CT423">
        <v>0.55349590000000004</v>
      </c>
      <c r="CU423">
        <v>21.210920000000002</v>
      </c>
      <c r="CV423" s="1">
        <v>1.4694069999999999E-18</v>
      </c>
      <c r="CW423" s="1">
        <v>5.1679790000000002E-16</v>
      </c>
      <c r="CX423">
        <v>0.55089060000000001</v>
      </c>
      <c r="CY423">
        <v>20.510380000000001</v>
      </c>
      <c r="CZ423" s="1">
        <v>1.654521E-14</v>
      </c>
      <c r="DA423" s="1">
        <v>5.7597409999999996E-12</v>
      </c>
      <c r="DB423">
        <v>0.54826770000000002</v>
      </c>
      <c r="DC423">
        <v>19.865939999999998</v>
      </c>
      <c r="DD423" s="1">
        <v>2.3611250000000001E-11</v>
      </c>
      <c r="DE423" s="1">
        <v>8.4033379999999994E-9</v>
      </c>
      <c r="DF423">
        <v>0.54560640000000005</v>
      </c>
      <c r="DG423">
        <v>19.60031</v>
      </c>
      <c r="DH423" s="1">
        <v>8.5347990000000004E-9</v>
      </c>
      <c r="DI423" s="1">
        <v>3.1140609999999999E-6</v>
      </c>
      <c r="DJ423">
        <v>0.54293409999999998</v>
      </c>
      <c r="DK423">
        <v>19.653410000000001</v>
      </c>
      <c r="DL423" s="1">
        <v>1.099299E-6</v>
      </c>
      <c r="DM423" s="1">
        <v>4.1184819999999999E-4</v>
      </c>
      <c r="DN423">
        <v>0.54022199999999998</v>
      </c>
      <c r="DO423">
        <v>20.050740000000001</v>
      </c>
      <c r="DP423" s="1">
        <v>6.181243E-5</v>
      </c>
      <c r="DQ423" s="1">
        <v>2.3739590000000001E-2</v>
      </c>
      <c r="DR423">
        <v>0.53751260000000001</v>
      </c>
      <c r="DS423">
        <v>20.2986</v>
      </c>
      <c r="DT423" s="1">
        <v>1.7336540000000001E-3</v>
      </c>
      <c r="DU423" s="1">
        <v>0.68260200000000004</v>
      </c>
      <c r="DV423">
        <v>0.53480419999999995</v>
      </c>
      <c r="DW423">
        <v>20.336349999999999</v>
      </c>
      <c r="DX423" s="1">
        <v>2.6826340000000001E-2</v>
      </c>
      <c r="DY423" s="1">
        <v>10.803100000000001</v>
      </c>
      <c r="DZ423">
        <v>0.5320878</v>
      </c>
      <c r="EA423">
        <v>20.101479999999999</v>
      </c>
      <c r="EB423" s="1">
        <v>0.2470656</v>
      </c>
      <c r="EC423" s="1">
        <v>101.7595</v>
      </c>
      <c r="ED423">
        <v>0.52931349999999999</v>
      </c>
      <c r="EE423">
        <v>19.655819999999999</v>
      </c>
      <c r="EF423" s="1">
        <v>1.4447110000000001</v>
      </c>
      <c r="EG423">
        <v>607.67970000000003</v>
      </c>
      <c r="EH423">
        <v>0.52650459999999999</v>
      </c>
      <c r="EI423">
        <v>19.47128</v>
      </c>
      <c r="EJ423">
        <v>5.6503360000000002</v>
      </c>
      <c r="EK423">
        <v>2425.0940000000001</v>
      </c>
      <c r="EL423">
        <v>0.52352430000000005</v>
      </c>
      <c r="EM423">
        <v>19.4727</v>
      </c>
      <c r="EN423">
        <v>15.48498</v>
      </c>
      <c r="EO423">
        <v>6774.1239999999998</v>
      </c>
      <c r="EP423">
        <v>0.52052359999999998</v>
      </c>
      <c r="EQ423">
        <v>19.763169999999999</v>
      </c>
      <c r="ER423">
        <v>30.990880000000001</v>
      </c>
      <c r="ES423">
        <v>13808.76</v>
      </c>
      <c r="ET423">
        <v>0.51741740000000003</v>
      </c>
      <c r="EU423">
        <v>20.334050000000001</v>
      </c>
      <c r="EV423">
        <v>46.921869999999998</v>
      </c>
      <c r="EW423">
        <v>21276.5</v>
      </c>
      <c r="EX423">
        <v>0.51426769999999999</v>
      </c>
      <c r="EY423">
        <v>20.759070000000001</v>
      </c>
      <c r="EZ423">
        <v>55.564480000000003</v>
      </c>
      <c r="FA423">
        <v>25617.81</v>
      </c>
      <c r="FB423">
        <v>0.51108129999999996</v>
      </c>
      <c r="FC423">
        <v>20.75065</v>
      </c>
      <c r="FD423">
        <v>52.91619</v>
      </c>
      <c r="FE423">
        <v>24784.31</v>
      </c>
      <c r="FF423">
        <v>0.50768060000000004</v>
      </c>
      <c r="FG423">
        <v>20.379850000000001</v>
      </c>
      <c r="FH423">
        <v>41.559440000000002</v>
      </c>
      <c r="FI423">
        <v>19758.099999999999</v>
      </c>
      <c r="FJ423">
        <v>0.5043029</v>
      </c>
      <c r="FK423">
        <v>19.842279999999999</v>
      </c>
      <c r="FL423">
        <v>27.64254</v>
      </c>
      <c r="FM423">
        <v>13325.36</v>
      </c>
      <c r="FN423">
        <v>0.50092550000000002</v>
      </c>
      <c r="FO423">
        <v>19.665220000000001</v>
      </c>
      <c r="FP423">
        <v>15.90696</v>
      </c>
      <c r="FQ423">
        <v>7767.8779999999997</v>
      </c>
      <c r="FR423">
        <v>0.49754700000000002</v>
      </c>
      <c r="FS423">
        <v>19.81711</v>
      </c>
      <c r="FT423">
        <v>8.0909250000000004</v>
      </c>
      <c r="FU423">
        <v>3998.8240000000001</v>
      </c>
      <c r="FV423">
        <v>0.4940254</v>
      </c>
      <c r="FW423">
        <v>20.464359999999999</v>
      </c>
      <c r="FX423">
        <v>3.7171029999999998</v>
      </c>
      <c r="FY423">
        <v>1857.106</v>
      </c>
      <c r="FZ423">
        <v>0.49027749999999998</v>
      </c>
      <c r="GA423">
        <v>21.36617</v>
      </c>
      <c r="GB423">
        <v>1.575475</v>
      </c>
      <c r="GC423">
        <v>795.15</v>
      </c>
      <c r="GD423">
        <v>0.48641230000000002</v>
      </c>
      <c r="GE423">
        <v>21.912489999999998</v>
      </c>
      <c r="GF423">
        <v>0.63704130000000003</v>
      </c>
      <c r="GG423">
        <v>323.87279999999998</v>
      </c>
      <c r="GH423">
        <v>0.4824637</v>
      </c>
      <c r="GI423">
        <v>21.907509999999998</v>
      </c>
      <c r="GJ423">
        <v>0.2612004</v>
      </c>
      <c r="GK423">
        <v>133.0625</v>
      </c>
      <c r="GL423">
        <v>0.47830070000000002</v>
      </c>
      <c r="GM423">
        <v>21.416620000000002</v>
      </c>
      <c r="GN423">
        <v>0.122353</v>
      </c>
      <c r="GO423">
        <v>61.862189999999998</v>
      </c>
      <c r="GP423">
        <v>0.47414509999999999</v>
      </c>
      <c r="GQ423">
        <v>20.673500000000001</v>
      </c>
      <c r="GR423">
        <v>7.4445369999999997E-2</v>
      </c>
      <c r="GS423">
        <v>37.127319999999997</v>
      </c>
      <c r="GT423">
        <v>0.47022649999999999</v>
      </c>
      <c r="GU423">
        <v>20.438120000000001</v>
      </c>
      <c r="GV423">
        <v>5.8398749999999999E-2</v>
      </c>
      <c r="GW423">
        <v>28.864419999999999</v>
      </c>
      <c r="GX423">
        <v>0.46672259999999999</v>
      </c>
      <c r="GY423">
        <v>20.531330000000001</v>
      </c>
      <c r="GZ423">
        <v>5.1939369999999999E-2</v>
      </c>
      <c r="HA423">
        <v>25.65061</v>
      </c>
      <c r="HB423">
        <v>0.46330369999999998</v>
      </c>
      <c r="HC423">
        <v>21.078900000000001</v>
      </c>
      <c r="HD423" s="1">
        <v>4.7759969999999999E-2</v>
      </c>
      <c r="HE423">
        <v>23.66084</v>
      </c>
      <c r="HF423">
        <v>0.45986100000000002</v>
      </c>
      <c r="HG423">
        <v>21.78828</v>
      </c>
      <c r="HH423" s="1">
        <v>4.4002630000000001E-2</v>
      </c>
      <c r="HI423">
        <v>21.89425</v>
      </c>
      <c r="HJ423">
        <v>0.45648529999999998</v>
      </c>
      <c r="HK423">
        <v>22.083459999999999</v>
      </c>
      <c r="HL423" s="1">
        <v>4.0298309999999997E-2</v>
      </c>
      <c r="HM423">
        <v>20.140029999999999</v>
      </c>
      <c r="HN423">
        <v>0.45324189999999998</v>
      </c>
      <c r="HO423">
        <v>21.760580000000001</v>
      </c>
      <c r="HP423" s="1">
        <v>3.6717369999999999E-2</v>
      </c>
      <c r="HQ423">
        <v>18.426960000000001</v>
      </c>
      <c r="HR423">
        <v>0.44977430000000002</v>
      </c>
      <c r="HS423">
        <v>21.018000000000001</v>
      </c>
      <c r="HT423" s="1">
        <v>3.3368490000000001E-2</v>
      </c>
      <c r="HU423">
        <v>16.817620000000002</v>
      </c>
      <c r="HV423">
        <v>0.44625629999999999</v>
      </c>
      <c r="HW423">
        <v>20.162739999999999</v>
      </c>
      <c r="HX423" s="1">
        <v>3.0331919999999998E-2</v>
      </c>
      <c r="HY423">
        <v>15.353870000000001</v>
      </c>
      <c r="HZ423">
        <v>0.44241069999999999</v>
      </c>
      <c r="IA423">
        <v>19.82685</v>
      </c>
      <c r="IB423" s="1">
        <v>2.7510969999999999E-2</v>
      </c>
      <c r="IC423">
        <v>14.003780000000001</v>
      </c>
      <c r="ID423">
        <v>0.43871680000000002</v>
      </c>
      <c r="IE423">
        <v>19.52919</v>
      </c>
      <c r="IF423" s="1">
        <v>2.4861959999999999E-2</v>
      </c>
      <c r="IG423" s="1">
        <v>12.725099999999999</v>
      </c>
      <c r="IH423">
        <v>0.43481219999999998</v>
      </c>
      <c r="II423">
        <v>19.960940000000001</v>
      </c>
      <c r="IJ423" s="1">
        <v>2.240091E-2</v>
      </c>
      <c r="IK423" s="1">
        <v>11.54034</v>
      </c>
      <c r="IL423">
        <v>0.43078559999999999</v>
      </c>
      <c r="IM423">
        <v>20.455919999999999</v>
      </c>
      <c r="IN423" s="1">
        <v>2.0203120000000001E-2</v>
      </c>
      <c r="IO423" s="1">
        <v>10.48255</v>
      </c>
      <c r="IP423">
        <v>0.4269771</v>
      </c>
      <c r="IQ423">
        <v>20.71838</v>
      </c>
      <c r="IR423" s="1">
        <v>1.825744E-2</v>
      </c>
      <c r="IS423" s="1">
        <v>9.5401550000000004</v>
      </c>
      <c r="IT423">
        <v>0.42307810000000001</v>
      </c>
      <c r="IU423">
        <v>20.538060000000002</v>
      </c>
      <c r="IV423" s="1">
        <v>1.6501109999999999E-2</v>
      </c>
      <c r="IW423" s="1">
        <v>8.6874369999999992</v>
      </c>
      <c r="IX423">
        <v>0.4197208</v>
      </c>
      <c r="IY423">
        <v>19.958300000000001</v>
      </c>
      <c r="IZ423" s="1">
        <v>1.4967670000000001E-2</v>
      </c>
      <c r="JA423" s="1">
        <v>7.9319499999999996</v>
      </c>
      <c r="JB423">
        <v>0.4164542</v>
      </c>
      <c r="JC423">
        <v>19.37641</v>
      </c>
      <c r="JD423" s="1">
        <v>1.360074E-2</v>
      </c>
      <c r="JE423" s="1">
        <v>7.2562150000000001</v>
      </c>
      <c r="JF423">
        <v>0.41279529999999998</v>
      </c>
      <c r="JG423">
        <v>19.486940000000001</v>
      </c>
      <c r="JH423" s="1">
        <v>1.2350679999999999E-2</v>
      </c>
      <c r="JI423" s="1">
        <v>6.642118</v>
      </c>
      <c r="JJ423">
        <v>0.41045320000000002</v>
      </c>
      <c r="JK423">
        <v>20.07977</v>
      </c>
      <c r="JL423" s="1">
        <v>1.1245079999999999E-2</v>
      </c>
      <c r="JM423" s="1">
        <v>6.0779019999999999</v>
      </c>
      <c r="JN423">
        <v>0.4084989</v>
      </c>
      <c r="JO423">
        <v>21.134319999999999</v>
      </c>
      <c r="JP423" s="1">
        <v>1.0211919999999999E-2</v>
      </c>
      <c r="JQ423" s="1">
        <v>5.5441399999999996</v>
      </c>
      <c r="JR423">
        <v>0.40633979999999997</v>
      </c>
      <c r="JS423">
        <v>22.178709999999999</v>
      </c>
      <c r="JT423" s="1">
        <v>9.220041E-3</v>
      </c>
      <c r="JU423" s="1">
        <v>5.0318779999999999</v>
      </c>
      <c r="JV423">
        <v>0.40424779999999999</v>
      </c>
      <c r="JW423">
        <v>22.708639999999999</v>
      </c>
      <c r="JX423" s="1">
        <v>8.3348020000000005E-3</v>
      </c>
      <c r="JY423" s="1">
        <v>4.5704729999999998</v>
      </c>
      <c r="JZ423">
        <v>0.40226109999999998</v>
      </c>
      <c r="KA423">
        <v>22.617319999999999</v>
      </c>
      <c r="KB423" s="1">
        <v>7.5617890000000002E-3</v>
      </c>
      <c r="KC423" s="1">
        <v>4.1664700000000003</v>
      </c>
      <c r="KD423">
        <v>0.40025810000000001</v>
      </c>
      <c r="KE423">
        <v>22.146439999999998</v>
      </c>
      <c r="KF423" s="1">
        <v>6.8734649999999996E-3</v>
      </c>
      <c r="KG423" s="1">
        <v>3.8064429999999998</v>
      </c>
      <c r="KH423">
        <v>0.39827659999999998</v>
      </c>
      <c r="KI423">
        <v>21.59789</v>
      </c>
      <c r="KJ423" s="1">
        <v>6.2542020000000004E-3</v>
      </c>
      <c r="KK423" s="1">
        <v>3.4811000000000001</v>
      </c>
      <c r="KL423">
        <v>0.39629199999999998</v>
      </c>
      <c r="KM423">
        <v>21.595859999999998</v>
      </c>
      <c r="KN423" s="1">
        <v>5.6853199999999998E-3</v>
      </c>
      <c r="KO423" s="1">
        <v>3.1820309999999998</v>
      </c>
      <c r="KP423">
        <v>0.39425710000000003</v>
      </c>
      <c r="KQ423">
        <v>21.918589999999998</v>
      </c>
      <c r="KR423" s="1">
        <v>5.1643430000000001E-3</v>
      </c>
      <c r="KS423" s="1">
        <v>2.9067919999999998</v>
      </c>
      <c r="KT423">
        <v>0.39224969999999998</v>
      </c>
      <c r="KU423">
        <v>22.464680000000001</v>
      </c>
      <c r="KV423" s="1">
        <v>4.6845469999999998E-3</v>
      </c>
      <c r="KW423" s="1">
        <v>2.6524740000000002</v>
      </c>
      <c r="KX423">
        <v>0.39053569999999999</v>
      </c>
      <c r="KY423">
        <v>22.99877</v>
      </c>
      <c r="KZ423" s="1">
        <v>4.2321040000000004E-3</v>
      </c>
      <c r="LA423" s="1">
        <v>2.4089369999999999</v>
      </c>
      <c r="LB423">
        <v>0.3886117</v>
      </c>
      <c r="LC423">
        <v>23.171469999999999</v>
      </c>
      <c r="LD423" s="1">
        <v>3.7986000000000001E-3</v>
      </c>
      <c r="LE423" s="1">
        <v>2.1751550000000002</v>
      </c>
      <c r="LF423">
        <v>0.38669979999999998</v>
      </c>
      <c r="LG423">
        <v>22.97794</v>
      </c>
      <c r="LH423" s="1">
        <v>3.382866E-3</v>
      </c>
      <c r="LI423" s="1">
        <v>1.949139</v>
      </c>
      <c r="LJ423">
        <v>0.38451560000000001</v>
      </c>
      <c r="LK423">
        <v>22.430949999999999</v>
      </c>
      <c r="LL423" s="1">
        <v>2.9900479999999999E-3</v>
      </c>
      <c r="LM423" s="1">
        <v>1.7344869999999999</v>
      </c>
      <c r="LN423">
        <v>0.38222250000000002</v>
      </c>
      <c r="LO423">
        <v>21.924219999999998</v>
      </c>
      <c r="LP423" s="1">
        <v>2.6311809999999998E-3</v>
      </c>
      <c r="LQ423" s="1">
        <v>1.5370299999999999</v>
      </c>
      <c r="LR423">
        <v>0.37986219999999998</v>
      </c>
      <c r="LS423">
        <v>21.981459999999998</v>
      </c>
      <c r="LT423" s="1">
        <v>2.3124389999999999E-3</v>
      </c>
      <c r="LU423" s="1">
        <v>1.360455</v>
      </c>
      <c r="LV423">
        <v>0.37788919999999998</v>
      </c>
      <c r="LW423">
        <v>22.407440000000001</v>
      </c>
      <c r="LX423" s="1">
        <v>2.0320609999999999E-3</v>
      </c>
      <c r="LY423" s="1">
        <v>1.2029069999999999</v>
      </c>
      <c r="LZ423">
        <v>0.37575799999999998</v>
      </c>
      <c r="MA423">
        <v>23.362539999999999</v>
      </c>
      <c r="MB423" s="1">
        <v>1.7897239999999999E-3</v>
      </c>
      <c r="MC423" s="1">
        <v>1.0660810000000001</v>
      </c>
      <c r="MD423">
        <v>0.37361319999999998</v>
      </c>
      <c r="ME423">
        <v>24.326039999999999</v>
      </c>
      <c r="MF423" s="1">
        <v>1.5791030000000001E-3</v>
      </c>
      <c r="MG423" s="1">
        <v>0.94680010000000003</v>
      </c>
      <c r="MH423">
        <v>0.37109720000000002</v>
      </c>
      <c r="MI423">
        <v>24.899280000000001</v>
      </c>
      <c r="MJ423" s="1">
        <v>1.3925809999999999E-3</v>
      </c>
      <c r="MK423" s="1">
        <v>0.84127989999999997</v>
      </c>
      <c r="ML423">
        <v>0.36841020000000002</v>
      </c>
      <c r="MM423">
        <v>24.749009999999998</v>
      </c>
      <c r="MN423" s="1">
        <v>1.225082E-3</v>
      </c>
      <c r="MO423" s="1">
        <v>0.74620089999999994</v>
      </c>
      <c r="MP423">
        <v>0.36575210000000002</v>
      </c>
      <c r="MQ423">
        <v>24.230170000000001</v>
      </c>
      <c r="MR423" s="1">
        <v>1.0740089999999999E-3</v>
      </c>
      <c r="MS423" s="1">
        <v>0.65953890000000004</v>
      </c>
      <c r="MT423">
        <v>0.3637688</v>
      </c>
      <c r="MU423">
        <v>23.57949</v>
      </c>
      <c r="MV423" s="1">
        <v>9.3896300000000002E-4</v>
      </c>
      <c r="MW423" s="1">
        <v>0.58029900000000001</v>
      </c>
      <c r="MX423">
        <v>0.36146400000000001</v>
      </c>
      <c r="MY423">
        <v>23.478090000000002</v>
      </c>
      <c r="MZ423" s="1">
        <v>8.2113759999999998E-4</v>
      </c>
      <c r="NA423" s="1">
        <v>0.51092150000000003</v>
      </c>
      <c r="NB423">
        <v>0.35995739999999998</v>
      </c>
      <c r="NC423">
        <v>23.85032</v>
      </c>
      <c r="ND423" s="1">
        <v>7.2005370000000003E-4</v>
      </c>
      <c r="NE423" s="1">
        <v>0.45000899999999999</v>
      </c>
      <c r="NF423">
        <v>0.35995739999999998</v>
      </c>
      <c r="NG423">
        <v>23.85032</v>
      </c>
      <c r="NH423" s="1">
        <v>7.2005370000000003E-4</v>
      </c>
      <c r="NI423" s="1">
        <v>0.45000899999999999</v>
      </c>
      <c r="NJ423">
        <v>0.35995739999999998</v>
      </c>
      <c r="NK423">
        <v>23.85032</v>
      </c>
      <c r="NL423" s="1">
        <v>7.2005370000000003E-4</v>
      </c>
      <c r="NM423" s="1">
        <v>0.45000899999999999</v>
      </c>
      <c r="NN423">
        <v>0.35995739999999998</v>
      </c>
      <c r="NO423">
        <v>23.85032</v>
      </c>
      <c r="NP423" s="1">
        <v>7.2005370000000003E-4</v>
      </c>
      <c r="NQ423" s="1">
        <v>0.45000899999999999</v>
      </c>
      <c r="NR423">
        <v>0.35995739999999998</v>
      </c>
      <c r="NS423">
        <v>23.85032</v>
      </c>
      <c r="NT423" s="1">
        <v>7.2005370000000003E-4</v>
      </c>
      <c r="NU423" s="1">
        <v>0.45000899999999999</v>
      </c>
      <c r="NV423">
        <v>0.35995739999999998</v>
      </c>
      <c r="NW423">
        <v>23.85032</v>
      </c>
      <c r="NX423" s="1">
        <v>7.2005370000000003E-4</v>
      </c>
      <c r="NY423" s="1">
        <v>0.45000899999999999</v>
      </c>
      <c r="NZ423">
        <v>0.35995739999999998</v>
      </c>
      <c r="OA423">
        <v>23.85032</v>
      </c>
      <c r="OB423" s="1">
        <v>7.2005370000000003E-4</v>
      </c>
      <c r="OC423" s="1">
        <v>0.45000899999999999</v>
      </c>
      <c r="OD423">
        <v>0.35995739999999998</v>
      </c>
      <c r="OE423">
        <v>23.85032</v>
      </c>
      <c r="OF423" s="1">
        <v>7.2005370000000003E-4</v>
      </c>
      <c r="OG423" s="1">
        <v>0.45000899999999999</v>
      </c>
      <c r="OH423">
        <v>0.35995739999999998</v>
      </c>
      <c r="OI423">
        <v>23.85032</v>
      </c>
      <c r="OJ423" s="1">
        <v>7.2005370000000003E-4</v>
      </c>
      <c r="OK423" s="1">
        <v>0.45000899999999999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0.7239951</v>
      </c>
      <c r="G424">
        <v>20.555029999999999</v>
      </c>
      <c r="H424">
        <v>0</v>
      </c>
      <c r="I424">
        <v>0</v>
      </c>
      <c r="J424">
        <v>0.72203070000000003</v>
      </c>
      <c r="K424">
        <v>20.695530000000002</v>
      </c>
      <c r="L424">
        <v>0</v>
      </c>
      <c r="M424">
        <v>0</v>
      </c>
      <c r="N424">
        <v>0.72005090000000005</v>
      </c>
      <c r="O424">
        <v>21.104479999999999</v>
      </c>
      <c r="P424">
        <v>0</v>
      </c>
      <c r="Q424">
        <v>0</v>
      </c>
      <c r="R424">
        <v>0.71798669999999998</v>
      </c>
      <c r="S424">
        <v>21.829070000000002</v>
      </c>
      <c r="T424">
        <v>0</v>
      </c>
      <c r="U424">
        <v>0</v>
      </c>
      <c r="V424">
        <v>0.71586780000000005</v>
      </c>
      <c r="W424">
        <v>22.688780000000001</v>
      </c>
      <c r="X424">
        <v>0</v>
      </c>
      <c r="Y424">
        <v>0</v>
      </c>
      <c r="Z424">
        <v>0.71377210000000002</v>
      </c>
      <c r="AA424">
        <v>23.203399999999998</v>
      </c>
      <c r="AB424">
        <v>0</v>
      </c>
      <c r="AC424">
        <v>0</v>
      </c>
      <c r="AD424">
        <v>0.71152590000000004</v>
      </c>
      <c r="AE424">
        <v>23.148869999999999</v>
      </c>
      <c r="AF424">
        <v>0</v>
      </c>
      <c r="AG424">
        <v>0</v>
      </c>
      <c r="AH424">
        <v>0.70924030000000005</v>
      </c>
      <c r="AI424">
        <v>22.698129999999999</v>
      </c>
      <c r="AJ424">
        <v>0</v>
      </c>
      <c r="AK424">
        <v>0</v>
      </c>
      <c r="AL424">
        <v>0.70691040000000005</v>
      </c>
      <c r="AM424">
        <v>22.087679999999999</v>
      </c>
      <c r="AN424">
        <v>0</v>
      </c>
      <c r="AO424">
        <v>0</v>
      </c>
      <c r="AP424">
        <v>0.70443500000000003</v>
      </c>
      <c r="AQ424">
        <v>21.866669999999999</v>
      </c>
      <c r="AR424">
        <v>0</v>
      </c>
      <c r="AS424">
        <v>0</v>
      </c>
      <c r="AT424">
        <v>0.7018896</v>
      </c>
      <c r="AU424">
        <v>22.055440000000001</v>
      </c>
      <c r="AV424">
        <v>0</v>
      </c>
      <c r="AW424">
        <v>0</v>
      </c>
      <c r="AX424">
        <v>0.69928570000000001</v>
      </c>
      <c r="AY424">
        <v>22.572289999999999</v>
      </c>
      <c r="AZ424">
        <v>0</v>
      </c>
      <c r="BA424">
        <v>0</v>
      </c>
      <c r="BB424">
        <v>0.69655869999999998</v>
      </c>
      <c r="BC424">
        <v>23.33428</v>
      </c>
      <c r="BD424">
        <v>0</v>
      </c>
      <c r="BE424">
        <v>0</v>
      </c>
      <c r="BF424">
        <v>0.69374880000000005</v>
      </c>
      <c r="BG424">
        <v>23.738569999999999</v>
      </c>
      <c r="BH424">
        <v>0</v>
      </c>
      <c r="BI424">
        <v>0</v>
      </c>
      <c r="BJ424">
        <v>0.6908588</v>
      </c>
      <c r="BK424">
        <v>23.652650000000001</v>
      </c>
      <c r="BL424">
        <v>0</v>
      </c>
      <c r="BM424">
        <v>0</v>
      </c>
      <c r="BN424">
        <v>0.68788020000000005</v>
      </c>
      <c r="BO424">
        <v>23.10791</v>
      </c>
      <c r="BP424">
        <v>0</v>
      </c>
      <c r="BQ424">
        <v>0</v>
      </c>
      <c r="BR424">
        <v>0.68478779999999995</v>
      </c>
      <c r="BS424">
        <v>22.37181</v>
      </c>
      <c r="BT424">
        <v>0</v>
      </c>
      <c r="BU424">
        <v>0</v>
      </c>
      <c r="BV424">
        <v>0.68167319999999998</v>
      </c>
      <c r="BW424">
        <v>21.661570000000001</v>
      </c>
      <c r="BX424">
        <v>0</v>
      </c>
      <c r="BY424">
        <v>0</v>
      </c>
      <c r="BZ424">
        <v>0.67858839999999998</v>
      </c>
      <c r="CA424">
        <v>21.424379999999999</v>
      </c>
      <c r="CB424">
        <v>0</v>
      </c>
      <c r="CC424">
        <v>0</v>
      </c>
      <c r="CD424">
        <v>0.67537950000000002</v>
      </c>
      <c r="CE424">
        <v>21.421869999999998</v>
      </c>
      <c r="CF424">
        <v>0</v>
      </c>
      <c r="CG424">
        <v>0</v>
      </c>
      <c r="CH424">
        <v>0.67219470000000003</v>
      </c>
      <c r="CI424">
        <v>21.661470000000001</v>
      </c>
      <c r="CJ424">
        <v>1.4850500000000001E-38</v>
      </c>
      <c r="CK424">
        <v>1.5810440000000001E-36</v>
      </c>
      <c r="CL424">
        <v>0.66896909999999998</v>
      </c>
      <c r="CM424">
        <v>21.766120000000001</v>
      </c>
      <c r="CN424">
        <v>4.8821059999999997E-31</v>
      </c>
      <c r="CO424">
        <v>5.0951060000000003E-29</v>
      </c>
      <c r="CP424">
        <v>0.66572980000000004</v>
      </c>
      <c r="CQ424">
        <v>21.642189999999999</v>
      </c>
      <c r="CR424" s="1">
        <v>7.9317490000000004E-25</v>
      </c>
      <c r="CS424" s="1">
        <v>8.5118050000000005E-23</v>
      </c>
      <c r="CT424">
        <v>0.66251800000000005</v>
      </c>
      <c r="CU424">
        <v>21.201260000000001</v>
      </c>
      <c r="CV424" s="1">
        <v>6.7474770000000004E-19</v>
      </c>
      <c r="CW424" s="1">
        <v>7.3157559999999998E-17</v>
      </c>
      <c r="CX424">
        <v>0.65938810000000003</v>
      </c>
      <c r="CY424">
        <v>20.509530000000002</v>
      </c>
      <c r="CZ424" s="1">
        <v>8.6011930000000007E-15</v>
      </c>
      <c r="DA424" s="1">
        <v>9.5192250000000008E-13</v>
      </c>
      <c r="DB424">
        <v>0.65626580000000001</v>
      </c>
      <c r="DC424">
        <v>19.871289999999998</v>
      </c>
      <c r="DD424" s="1">
        <v>1.346861E-11</v>
      </c>
      <c r="DE424" s="1">
        <v>1.5176469999999999E-9</v>
      </c>
      <c r="DF424">
        <v>0.65308160000000004</v>
      </c>
      <c r="DG424">
        <v>19.596499999999999</v>
      </c>
      <c r="DH424" s="1">
        <v>5.2490310000000003E-9</v>
      </c>
      <c r="DI424" s="1">
        <v>5.9952499999999999E-7</v>
      </c>
      <c r="DJ424">
        <v>0.64987240000000002</v>
      </c>
      <c r="DK424">
        <v>19.619389999999999</v>
      </c>
      <c r="DL424" s="1">
        <v>7.212998E-7</v>
      </c>
      <c r="DM424" s="1">
        <v>8.3476379999999998E-5</v>
      </c>
      <c r="DN424">
        <v>0.64659849999999996</v>
      </c>
      <c r="DO424">
        <v>19.996279999999999</v>
      </c>
      <c r="DP424" s="1">
        <v>4.2955850000000003E-5</v>
      </c>
      <c r="DQ424" s="1">
        <v>5.0266260000000002E-3</v>
      </c>
      <c r="DR424">
        <v>0.64336680000000002</v>
      </c>
      <c r="DS424">
        <v>20.227599999999999</v>
      </c>
      <c r="DT424" s="1">
        <v>1.2693610000000001E-3</v>
      </c>
      <c r="DU424" s="1">
        <v>0.15020910000000001</v>
      </c>
      <c r="DV424">
        <v>0.64019000000000004</v>
      </c>
      <c r="DW424">
        <v>20.280930000000001</v>
      </c>
      <c r="DX424" s="1">
        <v>2.06059E-2</v>
      </c>
      <c r="DY424" s="1">
        <v>2.460728</v>
      </c>
      <c r="DZ424">
        <v>0.63698679999999996</v>
      </c>
      <c r="EA424">
        <v>20.081330000000001</v>
      </c>
      <c r="EB424" s="1">
        <v>0.19837579999999999</v>
      </c>
      <c r="EC424">
        <v>23.91816</v>
      </c>
      <c r="ED424">
        <v>0.63373460000000004</v>
      </c>
      <c r="EE424">
        <v>19.647950000000002</v>
      </c>
      <c r="EF424" s="1">
        <v>1.2087319999999999</v>
      </c>
      <c r="EG424">
        <v>146.999</v>
      </c>
      <c r="EH424">
        <v>0.63042640000000005</v>
      </c>
      <c r="EI424">
        <v>19.47044</v>
      </c>
      <c r="EJ424">
        <v>4.9123150000000004</v>
      </c>
      <c r="EK424">
        <v>602.42579999999998</v>
      </c>
      <c r="EL424">
        <v>0.62693889999999997</v>
      </c>
      <c r="EM424">
        <v>19.447140000000001</v>
      </c>
      <c r="EN424">
        <v>13.94964</v>
      </c>
      <c r="EO424">
        <v>1724.2529999999999</v>
      </c>
      <c r="EP424">
        <v>0.62341449999999998</v>
      </c>
      <c r="EQ424">
        <v>19.707750000000001</v>
      </c>
      <c r="ER424">
        <v>28.852589999999999</v>
      </c>
      <c r="ES424">
        <v>3594.46</v>
      </c>
      <c r="ET424">
        <v>0.61978580000000005</v>
      </c>
      <c r="EU424">
        <v>20.265599999999999</v>
      </c>
      <c r="EV424">
        <v>45.038620000000002</v>
      </c>
      <c r="EW424">
        <v>5653.76</v>
      </c>
      <c r="EX424">
        <v>0.61609020000000003</v>
      </c>
      <c r="EY424">
        <v>20.680630000000001</v>
      </c>
      <c r="EZ424">
        <v>54.853679999999997</v>
      </c>
      <c r="FA424">
        <v>6937.3450000000003</v>
      </c>
      <c r="FB424">
        <v>0.61234339999999998</v>
      </c>
      <c r="FC424">
        <v>20.68505</v>
      </c>
      <c r="FD424">
        <v>53.625450000000001</v>
      </c>
      <c r="FE424">
        <v>6830.2190000000001</v>
      </c>
      <c r="FF424">
        <v>0.60835490000000003</v>
      </c>
      <c r="FG424">
        <v>20.35501</v>
      </c>
      <c r="FH424">
        <v>43.131520000000002</v>
      </c>
      <c r="FI424">
        <v>5532.2129999999997</v>
      </c>
      <c r="FJ424">
        <v>0.60435930000000004</v>
      </c>
      <c r="FK424">
        <v>19.834569999999999</v>
      </c>
      <c r="FL424">
        <v>29.314830000000001</v>
      </c>
      <c r="FM424">
        <v>3785.0079999999998</v>
      </c>
      <c r="FN424">
        <v>0.60040570000000004</v>
      </c>
      <c r="FO424">
        <v>19.668410000000002</v>
      </c>
      <c r="FP424">
        <v>17.200050000000001</v>
      </c>
      <c r="FQ424">
        <v>2234.8110000000001</v>
      </c>
      <c r="FR424">
        <v>0.59644819999999998</v>
      </c>
      <c r="FS424">
        <v>19.790030000000002</v>
      </c>
      <c r="FT424">
        <v>8.8992769999999997</v>
      </c>
      <c r="FU424">
        <v>1163.386</v>
      </c>
      <c r="FV424">
        <v>0.59229489999999996</v>
      </c>
      <c r="FW424">
        <v>20.392969999999998</v>
      </c>
      <c r="FX424">
        <v>4.1484940000000003</v>
      </c>
      <c r="FY424">
        <v>545.42780000000005</v>
      </c>
      <c r="FZ424">
        <v>0.5879008</v>
      </c>
      <c r="GA424">
        <v>21.269189999999998</v>
      </c>
      <c r="GB424">
        <v>1.7788120000000001</v>
      </c>
      <c r="GC424">
        <v>235.2715</v>
      </c>
      <c r="GD424">
        <v>0.58332099999999998</v>
      </c>
      <c r="GE424">
        <v>21.808199999999999</v>
      </c>
      <c r="GF424">
        <v>0.72357099999999996</v>
      </c>
      <c r="GG424">
        <v>96.184529999999995</v>
      </c>
      <c r="GH424">
        <v>0.57868779999999997</v>
      </c>
      <c r="GI424">
        <v>21.830410000000001</v>
      </c>
      <c r="GJ424">
        <v>0.29498419999999997</v>
      </c>
      <c r="GK424">
        <v>39.358460000000001</v>
      </c>
      <c r="GL424">
        <v>0.57375160000000003</v>
      </c>
      <c r="GM424">
        <v>21.394200000000001</v>
      </c>
      <c r="GN424">
        <v>0.13448650000000001</v>
      </c>
      <c r="GO424">
        <v>17.964259999999999</v>
      </c>
      <c r="GP424">
        <v>0.568828</v>
      </c>
      <c r="GQ424">
        <v>20.67351</v>
      </c>
      <c r="GR424">
        <v>7.8501979999999999E-2</v>
      </c>
      <c r="GS424">
        <v>10.47545</v>
      </c>
      <c r="GT424">
        <v>0.56414629999999999</v>
      </c>
      <c r="GU424">
        <v>20.446539999999999</v>
      </c>
      <c r="GV424">
        <v>5.9720580000000002E-2</v>
      </c>
      <c r="GW424">
        <v>7.966907</v>
      </c>
      <c r="GX424">
        <v>0.56012169999999994</v>
      </c>
      <c r="GY424">
        <v>20.500430000000001</v>
      </c>
      <c r="GZ424">
        <v>5.248626E-2</v>
      </c>
      <c r="HA424">
        <v>7.0126379999999999</v>
      </c>
      <c r="HB424">
        <v>0.55617729999999999</v>
      </c>
      <c r="HC424">
        <v>20.992909999999998</v>
      </c>
      <c r="HD424">
        <v>4.8134540000000003E-2</v>
      </c>
      <c r="HE424">
        <v>6.4493260000000001</v>
      </c>
      <c r="HF424">
        <v>0.55222369999999998</v>
      </c>
      <c r="HG424">
        <v>21.666899999999998</v>
      </c>
      <c r="HH424" s="1">
        <v>4.4346679999999999E-2</v>
      </c>
      <c r="HI424">
        <v>5.9608540000000003</v>
      </c>
      <c r="HJ424">
        <v>0.54835279999999997</v>
      </c>
      <c r="HK424">
        <v>21.958179999999999</v>
      </c>
      <c r="HL424" s="1">
        <v>4.0639179999999997E-2</v>
      </c>
      <c r="HM424">
        <v>5.4792779999999999</v>
      </c>
      <c r="HN424">
        <v>0.54463799999999996</v>
      </c>
      <c r="HO424">
        <v>21.65672</v>
      </c>
      <c r="HP424" s="1">
        <v>3.7042119999999998E-2</v>
      </c>
      <c r="HQ424">
        <v>5.0086310000000003</v>
      </c>
      <c r="HR424">
        <v>0.54066530000000002</v>
      </c>
      <c r="HS424">
        <v>20.968260000000001</v>
      </c>
      <c r="HT424" s="1">
        <v>3.3664840000000001E-2</v>
      </c>
      <c r="HU424">
        <v>4.5661849999999999</v>
      </c>
      <c r="HV424">
        <v>0.53662410000000005</v>
      </c>
      <c r="HW424">
        <v>20.122509999999998</v>
      </c>
      <c r="HX424" s="1">
        <v>3.0595730000000002E-2</v>
      </c>
      <c r="HY424">
        <v>4.1632949999999997</v>
      </c>
      <c r="HZ424">
        <v>0.53219289999999997</v>
      </c>
      <c r="IA424">
        <v>19.777899999999999</v>
      </c>
      <c r="IB424" s="1">
        <v>2.7756300000000001E-2</v>
      </c>
      <c r="IC424">
        <v>3.792929</v>
      </c>
      <c r="ID424">
        <v>0.52793489999999998</v>
      </c>
      <c r="IE424">
        <v>19.40485</v>
      </c>
      <c r="IF424" s="1">
        <v>2.5092E-2</v>
      </c>
      <c r="IG424" s="1">
        <v>3.4433989999999999</v>
      </c>
      <c r="IH424">
        <v>0.52322760000000001</v>
      </c>
      <c r="II424">
        <v>19.806509999999999</v>
      </c>
      <c r="IJ424" s="1">
        <v>2.2611659999999999E-2</v>
      </c>
      <c r="IK424" s="1">
        <v>3.1199479999999999</v>
      </c>
      <c r="IL424">
        <v>0.51785550000000002</v>
      </c>
      <c r="IM424">
        <v>20.282979999999998</v>
      </c>
      <c r="IN424" s="1">
        <v>2.0386169999999999E-2</v>
      </c>
      <c r="IO424" s="1">
        <v>2.8308019999999998</v>
      </c>
      <c r="IP424">
        <v>0.51277510000000004</v>
      </c>
      <c r="IQ424">
        <v>20.540279999999999</v>
      </c>
      <c r="IR424" s="1">
        <v>1.8421409999999999E-2</v>
      </c>
      <c r="IS424" s="1">
        <v>2.5738989999999999</v>
      </c>
      <c r="IT424">
        <v>0.50762960000000001</v>
      </c>
      <c r="IU424">
        <v>20.376290000000001</v>
      </c>
      <c r="IV424" s="1">
        <v>1.6644260000000001E-2</v>
      </c>
      <c r="IW424" s="1">
        <v>2.341011</v>
      </c>
      <c r="IX424">
        <v>0.50310160000000004</v>
      </c>
      <c r="IY424">
        <v>19.883859999999999</v>
      </c>
      <c r="IZ424" s="1">
        <v>1.509367E-2</v>
      </c>
      <c r="JA424" s="1">
        <v>2.135364</v>
      </c>
      <c r="JB424">
        <v>0.49870540000000002</v>
      </c>
      <c r="JC424">
        <v>19.327400000000001</v>
      </c>
      <c r="JD424" s="1">
        <v>1.372314E-2</v>
      </c>
      <c r="JE424" s="1">
        <v>1.9538519999999999</v>
      </c>
      <c r="JF424">
        <v>0.49383290000000002</v>
      </c>
      <c r="JG424">
        <v>19.41311</v>
      </c>
      <c r="JH424" s="1">
        <v>1.2466939999999999E-2</v>
      </c>
      <c r="JI424" s="1">
        <v>1.78878</v>
      </c>
      <c r="JJ424">
        <v>0.49068499999999998</v>
      </c>
      <c r="JK424">
        <v>19.946120000000001</v>
      </c>
      <c r="JL424" s="1">
        <v>1.135223E-2</v>
      </c>
      <c r="JM424" s="1">
        <v>1.635486</v>
      </c>
      <c r="JN424">
        <v>0.4879117</v>
      </c>
      <c r="JO424">
        <v>20.946149999999999</v>
      </c>
      <c r="JP424" s="1">
        <v>1.0312760000000001E-2</v>
      </c>
      <c r="JQ424" s="1">
        <v>1.4908999999999999</v>
      </c>
      <c r="JR424">
        <v>0.48484389999999999</v>
      </c>
      <c r="JS424">
        <v>21.97269</v>
      </c>
      <c r="JT424" s="1">
        <v>9.3163970000000006E-3</v>
      </c>
      <c r="JU424" s="1">
        <v>1.352608</v>
      </c>
      <c r="JV424">
        <v>0.48184660000000001</v>
      </c>
      <c r="JW424">
        <v>22.492760000000001</v>
      </c>
      <c r="JX424" s="1">
        <v>8.4153379999999996E-3</v>
      </c>
      <c r="JY424" s="1">
        <v>1.226788</v>
      </c>
      <c r="JZ424">
        <v>0.47895539999999998</v>
      </c>
      <c r="KA424">
        <v>22.42407</v>
      </c>
      <c r="KB424" s="1">
        <v>7.6305899999999996E-3</v>
      </c>
      <c r="KC424" s="1">
        <v>1.1168389999999999</v>
      </c>
      <c r="KD424">
        <v>0.47603400000000001</v>
      </c>
      <c r="KE424">
        <v>22.028230000000001</v>
      </c>
      <c r="KF424" s="1">
        <v>6.9328910000000001E-3</v>
      </c>
      <c r="KG424" s="1">
        <v>1.019028</v>
      </c>
      <c r="KH424">
        <v>0.47312270000000001</v>
      </c>
      <c r="KI424">
        <v>21.45787</v>
      </c>
      <c r="KJ424" s="1">
        <v>6.306552E-3</v>
      </c>
      <c r="KK424" s="1">
        <v>0.93086559999999996</v>
      </c>
      <c r="KL424">
        <v>0.47021279999999999</v>
      </c>
      <c r="KM424">
        <v>21.422149999999998</v>
      </c>
      <c r="KN424" s="1">
        <v>5.733836E-3</v>
      </c>
      <c r="KO424" s="1">
        <v>0.85023519999999997</v>
      </c>
      <c r="KP424">
        <v>0.46722360000000002</v>
      </c>
      <c r="KQ424">
        <v>21.704370000000001</v>
      </c>
      <c r="KR424" s="1">
        <v>5.2081819999999996E-3</v>
      </c>
      <c r="KS424" s="1">
        <v>0.77599189999999996</v>
      </c>
      <c r="KT424">
        <v>0.46426079999999997</v>
      </c>
      <c r="KU424">
        <v>22.21218</v>
      </c>
      <c r="KV424" s="1">
        <v>4.7259859999999997E-3</v>
      </c>
      <c r="KW424" s="1">
        <v>0.70765880000000003</v>
      </c>
      <c r="KX424">
        <v>0.46175840000000001</v>
      </c>
      <c r="KY424">
        <v>22.744039999999998</v>
      </c>
      <c r="KZ424" s="1">
        <v>4.2714950000000002E-3</v>
      </c>
      <c r="LA424" s="1">
        <v>0.6421192</v>
      </c>
      <c r="LB424">
        <v>0.45909949999999999</v>
      </c>
      <c r="LC424">
        <v>22.92144</v>
      </c>
      <c r="LD424" s="1">
        <v>3.8372250000000001E-3</v>
      </c>
      <c r="LE424" s="1">
        <v>0.57947740000000003</v>
      </c>
      <c r="LF424">
        <v>0.45646500000000001</v>
      </c>
      <c r="LG424">
        <v>22.765450000000001</v>
      </c>
      <c r="LH424" s="1">
        <v>3.4218389999999999E-3</v>
      </c>
      <c r="LI424" s="1">
        <v>0.5191732</v>
      </c>
      <c r="LJ424">
        <v>0.45349640000000002</v>
      </c>
      <c r="LK424">
        <v>22.276789999999998</v>
      </c>
      <c r="LL424" s="1">
        <v>3.0262129999999998E-3</v>
      </c>
      <c r="LM424" s="1">
        <v>0.46159549999999999</v>
      </c>
      <c r="LN424">
        <v>0.4503934</v>
      </c>
      <c r="LO424">
        <v>21.74061</v>
      </c>
      <c r="LP424" s="1">
        <v>2.6643999999999999E-3</v>
      </c>
      <c r="LQ424" s="1">
        <v>0.40867130000000002</v>
      </c>
      <c r="LR424">
        <v>0.44720019999999999</v>
      </c>
      <c r="LS424">
        <v>21.778009999999998</v>
      </c>
      <c r="LT424" s="1">
        <v>2.3415850000000002E-3</v>
      </c>
      <c r="LU424" s="1">
        <v>0.36123820000000001</v>
      </c>
      <c r="LV424">
        <v>0.44452000000000003</v>
      </c>
      <c r="LW424">
        <v>22.156110000000002</v>
      </c>
      <c r="LX424" s="1">
        <v>2.0577109999999998E-3</v>
      </c>
      <c r="LY424" s="1">
        <v>0.31893120000000003</v>
      </c>
      <c r="LZ424">
        <v>0.44159359999999998</v>
      </c>
      <c r="MA424">
        <v>23.057369999999999</v>
      </c>
      <c r="MB424" s="1">
        <v>1.811025E-3</v>
      </c>
      <c r="MC424" s="1">
        <v>0.28211459999999999</v>
      </c>
      <c r="MD424">
        <v>0.438635</v>
      </c>
      <c r="ME424">
        <v>24.002179999999999</v>
      </c>
      <c r="MF424" s="1">
        <v>1.5977070000000001E-3</v>
      </c>
      <c r="MG424" s="1">
        <v>0.25016969999999999</v>
      </c>
      <c r="MH424">
        <v>0.43524119999999999</v>
      </c>
      <c r="MI424">
        <v>24.588740000000001</v>
      </c>
      <c r="MJ424" s="1">
        <v>1.408835E-3</v>
      </c>
      <c r="MK424" s="1">
        <v>0.2219496</v>
      </c>
      <c r="ML424">
        <v>0.43167440000000001</v>
      </c>
      <c r="MM424">
        <v>24.471240000000002</v>
      </c>
      <c r="MN424" s="1">
        <v>1.2398839999999999E-3</v>
      </c>
      <c r="MO424" s="1">
        <v>0.19663369999999999</v>
      </c>
      <c r="MP424">
        <v>0.42815589999999998</v>
      </c>
      <c r="MQ424">
        <v>24.020440000000001</v>
      </c>
      <c r="MR424" s="1">
        <v>1.087041E-3</v>
      </c>
      <c r="MS424" s="1">
        <v>0.17348230000000001</v>
      </c>
      <c r="MT424">
        <v>0.425398</v>
      </c>
      <c r="MU424">
        <v>23.356739999999999</v>
      </c>
      <c r="MV424" s="1">
        <v>9.509233E-4</v>
      </c>
      <c r="MW424" s="1">
        <v>0.15243280000000001</v>
      </c>
      <c r="MX424">
        <v>0.42215609999999998</v>
      </c>
      <c r="MY424">
        <v>23.191839999999999</v>
      </c>
      <c r="MZ424" s="1">
        <v>8.3038079999999998E-4</v>
      </c>
      <c r="NA424" s="1">
        <v>0.13384650000000001</v>
      </c>
      <c r="NB424">
        <v>0.41999880000000001</v>
      </c>
      <c r="NC424">
        <v>23.52149</v>
      </c>
      <c r="ND424" s="1">
        <v>7.27792E-4</v>
      </c>
      <c r="NE424" s="1">
        <v>0.1176427</v>
      </c>
      <c r="NF424">
        <v>0.41999880000000001</v>
      </c>
      <c r="NG424">
        <v>23.52149</v>
      </c>
      <c r="NH424" s="1">
        <v>7.27792E-4</v>
      </c>
      <c r="NI424" s="1">
        <v>0.1176427</v>
      </c>
      <c r="NJ424">
        <v>0.41999880000000001</v>
      </c>
      <c r="NK424">
        <v>23.52149</v>
      </c>
      <c r="NL424" s="1">
        <v>7.27792E-4</v>
      </c>
      <c r="NM424" s="1">
        <v>0.1176427</v>
      </c>
      <c r="NN424">
        <v>0.41999880000000001</v>
      </c>
      <c r="NO424">
        <v>23.52149</v>
      </c>
      <c r="NP424" s="1">
        <v>7.27792E-4</v>
      </c>
      <c r="NQ424" s="1">
        <v>0.1176427</v>
      </c>
      <c r="NR424">
        <v>0.41999880000000001</v>
      </c>
      <c r="NS424">
        <v>23.52149</v>
      </c>
      <c r="NT424" s="1">
        <v>7.27792E-4</v>
      </c>
      <c r="NU424" s="1">
        <v>0.1176427</v>
      </c>
      <c r="NV424">
        <v>0.41999880000000001</v>
      </c>
      <c r="NW424">
        <v>23.52149</v>
      </c>
      <c r="NX424" s="1">
        <v>7.27792E-4</v>
      </c>
      <c r="NY424" s="1">
        <v>0.1176427</v>
      </c>
      <c r="NZ424">
        <v>0.41999880000000001</v>
      </c>
      <c r="OA424">
        <v>23.52149</v>
      </c>
      <c r="OB424" s="1">
        <v>7.27792E-4</v>
      </c>
      <c r="OC424" s="1">
        <v>0.1176427</v>
      </c>
      <c r="OD424">
        <v>0.41999880000000001</v>
      </c>
      <c r="OE424">
        <v>23.52149</v>
      </c>
      <c r="OF424" s="1">
        <v>7.27792E-4</v>
      </c>
      <c r="OG424" s="1">
        <v>0.1176427</v>
      </c>
      <c r="OH424">
        <v>0.41999880000000001</v>
      </c>
      <c r="OI424">
        <v>23.52149</v>
      </c>
      <c r="OJ424" s="1">
        <v>7.27792E-4</v>
      </c>
      <c r="OK424" s="1">
        <v>0.1176427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0.86393960000000003</v>
      </c>
      <c r="G425">
        <v>20.563289999999999</v>
      </c>
      <c r="H425">
        <v>0</v>
      </c>
      <c r="I425">
        <v>0</v>
      </c>
      <c r="J425">
        <v>0.86178900000000003</v>
      </c>
      <c r="K425">
        <v>20.7102</v>
      </c>
      <c r="L425">
        <v>0</v>
      </c>
      <c r="M425">
        <v>0</v>
      </c>
      <c r="N425">
        <v>0.85957969999999995</v>
      </c>
      <c r="O425">
        <v>21.08794</v>
      </c>
      <c r="P425">
        <v>0</v>
      </c>
      <c r="Q425">
        <v>0</v>
      </c>
      <c r="R425">
        <v>0.85730240000000002</v>
      </c>
      <c r="S425">
        <v>21.80565</v>
      </c>
      <c r="T425">
        <v>0</v>
      </c>
      <c r="U425">
        <v>0</v>
      </c>
      <c r="V425">
        <v>0.85496130000000004</v>
      </c>
      <c r="W425">
        <v>22.657150000000001</v>
      </c>
      <c r="X425">
        <v>0</v>
      </c>
      <c r="Y425">
        <v>0</v>
      </c>
      <c r="Z425">
        <v>0.85264969999999995</v>
      </c>
      <c r="AA425">
        <v>23.16113</v>
      </c>
      <c r="AB425">
        <v>0</v>
      </c>
      <c r="AC425">
        <v>0</v>
      </c>
      <c r="AD425">
        <v>0.85017330000000002</v>
      </c>
      <c r="AE425">
        <v>23.11965</v>
      </c>
      <c r="AF425">
        <v>0</v>
      </c>
      <c r="AG425">
        <v>0</v>
      </c>
      <c r="AH425">
        <v>0.84761319999999996</v>
      </c>
      <c r="AI425">
        <v>22.693739999999998</v>
      </c>
      <c r="AJ425">
        <v>0</v>
      </c>
      <c r="AK425">
        <v>0</v>
      </c>
      <c r="AL425">
        <v>0.84504650000000003</v>
      </c>
      <c r="AM425">
        <v>22.104130000000001</v>
      </c>
      <c r="AN425">
        <v>0</v>
      </c>
      <c r="AO425">
        <v>0</v>
      </c>
      <c r="AP425">
        <v>0.84230669999999996</v>
      </c>
      <c r="AQ425">
        <v>21.89067</v>
      </c>
      <c r="AR425">
        <v>0</v>
      </c>
      <c r="AS425">
        <v>0</v>
      </c>
      <c r="AT425">
        <v>0.83950979999999997</v>
      </c>
      <c r="AU425">
        <v>22.05621</v>
      </c>
      <c r="AV425">
        <v>0</v>
      </c>
      <c r="AW425">
        <v>0</v>
      </c>
      <c r="AX425">
        <v>0.83658449999999995</v>
      </c>
      <c r="AY425">
        <v>22.546060000000001</v>
      </c>
      <c r="AZ425">
        <v>0</v>
      </c>
      <c r="BA425">
        <v>0</v>
      </c>
      <c r="BB425">
        <v>0.83358109999999996</v>
      </c>
      <c r="BC425">
        <v>23.292909999999999</v>
      </c>
      <c r="BD425">
        <v>0</v>
      </c>
      <c r="BE425">
        <v>0</v>
      </c>
      <c r="BF425">
        <v>0.83044119999999999</v>
      </c>
      <c r="BG425">
        <v>23.689959999999999</v>
      </c>
      <c r="BH425">
        <v>0</v>
      </c>
      <c r="BI425">
        <v>0</v>
      </c>
      <c r="BJ425">
        <v>0.82724779999999998</v>
      </c>
      <c r="BK425">
        <v>23.623329999999999</v>
      </c>
      <c r="BL425">
        <v>0</v>
      </c>
      <c r="BM425">
        <v>0</v>
      </c>
      <c r="BN425">
        <v>0.82391099999999995</v>
      </c>
      <c r="BO425">
        <v>23.10483</v>
      </c>
      <c r="BP425">
        <v>0</v>
      </c>
      <c r="BQ425">
        <v>0</v>
      </c>
      <c r="BR425">
        <v>0.82047329999999996</v>
      </c>
      <c r="BS425">
        <v>22.382809999999999</v>
      </c>
      <c r="BT425">
        <v>0</v>
      </c>
      <c r="BU425">
        <v>0</v>
      </c>
      <c r="BV425">
        <v>0.81702549999999996</v>
      </c>
      <c r="BW425">
        <v>21.67792</v>
      </c>
      <c r="BX425">
        <v>0</v>
      </c>
      <c r="BY425">
        <v>0</v>
      </c>
      <c r="BZ425">
        <v>0.81357250000000003</v>
      </c>
      <c r="CA425">
        <v>21.431560000000001</v>
      </c>
      <c r="CB425">
        <v>0</v>
      </c>
      <c r="CC425">
        <v>0</v>
      </c>
      <c r="CD425">
        <v>0.81001440000000002</v>
      </c>
      <c r="CE425">
        <v>21.402360000000002</v>
      </c>
      <c r="CF425">
        <v>0</v>
      </c>
      <c r="CG425">
        <v>0</v>
      </c>
      <c r="CH425">
        <v>0.80643569999999998</v>
      </c>
      <c r="CI425">
        <v>21.621600000000001</v>
      </c>
      <c r="CJ425">
        <v>0</v>
      </c>
      <c r="CK425">
        <v>6.6708109999999998E-37</v>
      </c>
      <c r="CL425">
        <v>0.80284429999999996</v>
      </c>
      <c r="CM425">
        <v>21.724150000000002</v>
      </c>
      <c r="CN425">
        <v>3.1762569999999998E-31</v>
      </c>
      <c r="CO425">
        <v>2.5922140000000001E-29</v>
      </c>
      <c r="CP425">
        <v>0.79917839999999996</v>
      </c>
      <c r="CQ425">
        <v>21.61309</v>
      </c>
      <c r="CR425" s="1">
        <v>5.203911E-25</v>
      </c>
      <c r="CS425" s="1">
        <v>4.3248930000000003E-23</v>
      </c>
      <c r="CT425">
        <v>0.79568059999999996</v>
      </c>
      <c r="CU425">
        <v>21.182490000000001</v>
      </c>
      <c r="CV425" s="1">
        <v>4.8744410000000002E-19</v>
      </c>
      <c r="CW425" s="1">
        <v>4.3088390000000001E-17</v>
      </c>
      <c r="CX425">
        <v>0.79223759999999999</v>
      </c>
      <c r="CY425">
        <v>20.500319999999999</v>
      </c>
      <c r="CZ425" s="1">
        <v>6.6303190000000002E-15</v>
      </c>
      <c r="DA425" s="1">
        <v>6.1262920000000003E-13</v>
      </c>
      <c r="DB425">
        <v>0.78878230000000005</v>
      </c>
      <c r="DC425">
        <v>19.872820000000001</v>
      </c>
      <c r="DD425" s="1">
        <v>1.081057E-11</v>
      </c>
      <c r="DE425" s="1">
        <v>1.028767E-9</v>
      </c>
      <c r="DF425">
        <v>0.78529499999999997</v>
      </c>
      <c r="DG425">
        <v>19.597429999999999</v>
      </c>
      <c r="DH425" s="1">
        <v>4.3463570000000002E-9</v>
      </c>
      <c r="DI425" s="1">
        <v>4.2256679999999999E-7</v>
      </c>
      <c r="DJ425">
        <v>0.78174900000000003</v>
      </c>
      <c r="DK425">
        <v>19.600210000000001</v>
      </c>
      <c r="DL425" s="1">
        <v>6.1301250000000002E-7</v>
      </c>
      <c r="DM425" s="1">
        <v>6.0750379999999999E-5</v>
      </c>
      <c r="DN425">
        <v>0.77814340000000004</v>
      </c>
      <c r="DO425">
        <v>19.95956</v>
      </c>
      <c r="DP425" s="1">
        <v>3.7346650000000003E-5</v>
      </c>
      <c r="DQ425" s="1">
        <v>3.7597189999999999E-3</v>
      </c>
      <c r="DR425">
        <v>0.77455479999999999</v>
      </c>
      <c r="DS425">
        <v>20.171759999999999</v>
      </c>
      <c r="DT425" s="1">
        <v>1.1263639999999999E-3</v>
      </c>
      <c r="DU425" s="1">
        <v>0.1151037</v>
      </c>
      <c r="DV425">
        <v>0.77104289999999998</v>
      </c>
      <c r="DW425">
        <v>20.234120000000001</v>
      </c>
      <c r="DX425" s="1">
        <v>1.8627729999999999E-2</v>
      </c>
      <c r="DY425" s="1">
        <v>1.926787</v>
      </c>
      <c r="DZ425">
        <v>0.76752869999999995</v>
      </c>
      <c r="EA425">
        <v>20.051590000000001</v>
      </c>
      <c r="EB425" s="1">
        <v>0.1824279</v>
      </c>
      <c r="EC425">
        <v>19.098289999999999</v>
      </c>
      <c r="ED425">
        <v>0.76394450000000003</v>
      </c>
      <c r="EE425">
        <v>19.635280000000002</v>
      </c>
      <c r="EF425" s="1">
        <v>1.129256</v>
      </c>
      <c r="EG425">
        <v>119.47</v>
      </c>
      <c r="EH425">
        <v>0.76028490000000004</v>
      </c>
      <c r="EI425">
        <v>19.47362</v>
      </c>
      <c r="EJ425" s="1">
        <v>4.6571420000000003</v>
      </c>
      <c r="EK425">
        <v>497.58229999999998</v>
      </c>
      <c r="EL425">
        <v>0.75647160000000002</v>
      </c>
      <c r="EM425">
        <v>19.435500000000001</v>
      </c>
      <c r="EN425">
        <v>13.405900000000001</v>
      </c>
      <c r="EO425">
        <v>1445.0060000000001</v>
      </c>
      <c r="EP425">
        <v>0.75256029999999996</v>
      </c>
      <c r="EQ425">
        <v>19.673829999999999</v>
      </c>
      <c r="ER425">
        <v>28.074929999999998</v>
      </c>
      <c r="ES425">
        <v>3051.663</v>
      </c>
      <c r="ET425">
        <v>0.74857589999999996</v>
      </c>
      <c r="EU425">
        <v>20.222090000000001</v>
      </c>
      <c r="EV425">
        <v>44.334820000000001</v>
      </c>
      <c r="EW425">
        <v>4856.3280000000004</v>
      </c>
      <c r="EX425">
        <v>0.74450780000000005</v>
      </c>
      <c r="EY425">
        <v>20.621169999999999</v>
      </c>
      <c r="EZ425">
        <v>54.572490000000002</v>
      </c>
      <c r="FA425">
        <v>6021.0619999999999</v>
      </c>
      <c r="FB425">
        <v>0.74030320000000005</v>
      </c>
      <c r="FC425">
        <v>20.630140000000001</v>
      </c>
      <c r="FD425">
        <v>53.870640000000002</v>
      </c>
      <c r="FE425">
        <v>5983.0060000000003</v>
      </c>
      <c r="FF425">
        <v>0.73589740000000003</v>
      </c>
      <c r="FG425">
        <v>20.31859</v>
      </c>
      <c r="FH425">
        <v>43.719329999999999</v>
      </c>
      <c r="FI425">
        <v>4885.4629999999997</v>
      </c>
      <c r="FJ425">
        <v>0.73140890000000003</v>
      </c>
      <c r="FK425">
        <v>19.823550000000001</v>
      </c>
      <c r="FL425">
        <v>29.952259999999999</v>
      </c>
      <c r="FM425">
        <v>3365.6860000000001</v>
      </c>
      <c r="FN425">
        <v>0.72703490000000004</v>
      </c>
      <c r="FO425">
        <v>19.676480000000002</v>
      </c>
      <c r="FP425">
        <v>17.701499999999999</v>
      </c>
      <c r="FQ425">
        <v>1998.7840000000001</v>
      </c>
      <c r="FR425">
        <v>0.72264099999999998</v>
      </c>
      <c r="FS425">
        <v>19.78096</v>
      </c>
      <c r="FT425">
        <v>9.2169279999999993</v>
      </c>
      <c r="FU425">
        <v>1045.3989999999999</v>
      </c>
      <c r="FV425">
        <v>0.71801820000000005</v>
      </c>
      <c r="FW425">
        <v>20.35388</v>
      </c>
      <c r="FX425">
        <v>4.3198530000000002</v>
      </c>
      <c r="FY425">
        <v>491.80630000000002</v>
      </c>
      <c r="FZ425">
        <v>0.71308910000000003</v>
      </c>
      <c r="GA425">
        <v>21.210460000000001</v>
      </c>
      <c r="GB425">
        <v>1.86026</v>
      </c>
      <c r="GC425">
        <v>212.5891</v>
      </c>
      <c r="GD425">
        <v>0.70796349999999997</v>
      </c>
      <c r="GE425">
        <v>21.73077</v>
      </c>
      <c r="GF425">
        <v>0.75853090000000001</v>
      </c>
      <c r="GG425">
        <v>86.892390000000006</v>
      </c>
      <c r="GH425">
        <v>0.7026964</v>
      </c>
      <c r="GI425">
        <v>21.76756</v>
      </c>
      <c r="GJ425">
        <v>0.30873139999999999</v>
      </c>
      <c r="GK425">
        <v>35.384929999999997</v>
      </c>
      <c r="GL425">
        <v>0.6971176</v>
      </c>
      <c r="GM425">
        <v>21.35923</v>
      </c>
      <c r="GN425">
        <v>0.13947960000000001</v>
      </c>
      <c r="GO425">
        <v>15.932309999999999</v>
      </c>
      <c r="GP425">
        <v>0.691465</v>
      </c>
      <c r="GQ425">
        <v>20.672470000000001</v>
      </c>
      <c r="GR425">
        <v>8.0200579999999994E-2</v>
      </c>
      <c r="GS425">
        <v>9.1013079999999995</v>
      </c>
      <c r="GT425">
        <v>0.68604980000000004</v>
      </c>
      <c r="GU425">
        <v>20.458760000000002</v>
      </c>
      <c r="GV425">
        <v>6.0287559999999997E-2</v>
      </c>
      <c r="GW425">
        <v>6.8055240000000001</v>
      </c>
      <c r="GX425">
        <v>0.68182220000000004</v>
      </c>
      <c r="GY425">
        <v>20.490729999999999</v>
      </c>
      <c r="GZ425">
        <v>5.273547E-2</v>
      </c>
      <c r="HA425">
        <v>5.9351269999999996</v>
      </c>
      <c r="HB425">
        <v>0.67770580000000002</v>
      </c>
      <c r="HC425">
        <v>20.940639999999998</v>
      </c>
      <c r="HD425">
        <v>4.831075E-2</v>
      </c>
      <c r="HE425">
        <v>5.4288949999999998</v>
      </c>
      <c r="HF425">
        <v>0.67365470000000005</v>
      </c>
      <c r="HG425">
        <v>21.589590000000001</v>
      </c>
      <c r="HH425" s="1">
        <v>4.4511420000000003E-2</v>
      </c>
      <c r="HI425">
        <v>4.9943590000000002</v>
      </c>
      <c r="HJ425">
        <v>0.66970430000000003</v>
      </c>
      <c r="HK425">
        <v>21.863199999999999</v>
      </c>
      <c r="HL425" s="1">
        <v>4.0802640000000001E-2</v>
      </c>
      <c r="HM425">
        <v>4.5693080000000004</v>
      </c>
      <c r="HN425">
        <v>0.66598740000000001</v>
      </c>
      <c r="HO425">
        <v>21.572880000000001</v>
      </c>
      <c r="HP425" s="1">
        <v>3.7199919999999997E-2</v>
      </c>
      <c r="HQ425">
        <v>4.1552480000000003</v>
      </c>
      <c r="HR425">
        <v>0.66188040000000004</v>
      </c>
      <c r="HS425">
        <v>20.90429</v>
      </c>
      <c r="HT425" s="1">
        <v>3.3809069999999997E-2</v>
      </c>
      <c r="HU425">
        <v>3.7669039999999998</v>
      </c>
      <c r="HV425">
        <v>0.65774920000000003</v>
      </c>
      <c r="HW425">
        <v>20.078900000000001</v>
      </c>
      <c r="HX425" s="1">
        <v>3.072689E-2</v>
      </c>
      <c r="HY425">
        <v>3.4139170000000001</v>
      </c>
      <c r="HZ425">
        <v>0.65321309999999999</v>
      </c>
      <c r="IA425">
        <v>19.728280000000002</v>
      </c>
      <c r="IB425" s="1">
        <v>2.787999E-2</v>
      </c>
      <c r="IC425" s="1">
        <v>3.0911270000000002</v>
      </c>
      <c r="ID425">
        <v>0.64877309999999999</v>
      </c>
      <c r="IE425">
        <v>19.32996</v>
      </c>
      <c r="IF425" s="1">
        <v>2.5206780000000002E-2</v>
      </c>
      <c r="IG425" s="1">
        <v>2.7887309999999998</v>
      </c>
      <c r="IH425">
        <v>0.64378409999999997</v>
      </c>
      <c r="II425">
        <v>19.723949999999999</v>
      </c>
      <c r="IJ425" s="1">
        <v>2.271256E-2</v>
      </c>
      <c r="IK425" s="1">
        <v>2.509906</v>
      </c>
      <c r="IL425">
        <v>0.63911490000000004</v>
      </c>
      <c r="IM425">
        <v>20.18826</v>
      </c>
      <c r="IN425" s="1">
        <v>2.0473350000000001E-2</v>
      </c>
      <c r="IO425" s="1">
        <v>2.2580789999999999</v>
      </c>
      <c r="IP425">
        <v>0.63480309999999995</v>
      </c>
      <c r="IQ425">
        <v>20.432919999999999</v>
      </c>
      <c r="IR425" s="1">
        <v>1.8499910000000001E-2</v>
      </c>
      <c r="IS425" s="1">
        <v>2.0360649999999998</v>
      </c>
      <c r="IT425">
        <v>0.63044540000000004</v>
      </c>
      <c r="IU425">
        <v>20.27487</v>
      </c>
      <c r="IV425" s="1">
        <v>1.6713539999999999E-2</v>
      </c>
      <c r="IW425" s="1">
        <v>1.8357239999999999</v>
      </c>
      <c r="IX425">
        <v>0.62665740000000003</v>
      </c>
      <c r="IY425">
        <v>19.806519999999999</v>
      </c>
      <c r="IZ425" s="1">
        <v>1.5153700000000001E-2</v>
      </c>
      <c r="JA425" s="1">
        <v>1.660223</v>
      </c>
      <c r="JB425">
        <v>0.62235589999999996</v>
      </c>
      <c r="JC425">
        <v>19.280460000000001</v>
      </c>
      <c r="JD425" s="1">
        <v>1.3776139999999999E-2</v>
      </c>
      <c r="JE425" s="1">
        <v>1.509406</v>
      </c>
      <c r="JF425">
        <v>0.61743179999999998</v>
      </c>
      <c r="JG425">
        <v>19.37846</v>
      </c>
      <c r="JH425" s="1">
        <v>1.251653E-2</v>
      </c>
      <c r="JI425" s="1">
        <v>1.3741719999999999</v>
      </c>
      <c r="JJ425">
        <v>0.61525370000000001</v>
      </c>
      <c r="JK425">
        <v>19.88926</v>
      </c>
      <c r="JL425" s="1">
        <v>1.140246E-2</v>
      </c>
      <c r="JM425" s="1">
        <v>1.2481629999999999</v>
      </c>
      <c r="JN425">
        <v>0.61356250000000001</v>
      </c>
      <c r="JO425">
        <v>20.864159999999998</v>
      </c>
      <c r="JP425" s="1">
        <v>1.0360950000000001E-2</v>
      </c>
      <c r="JQ425" s="1">
        <v>1.1293500000000001</v>
      </c>
      <c r="JR425">
        <v>0.61149699999999996</v>
      </c>
      <c r="JS425">
        <v>21.875610000000002</v>
      </c>
      <c r="JT425" s="1">
        <v>9.3625640000000003E-3</v>
      </c>
      <c r="JU425" s="1">
        <v>1.016661</v>
      </c>
      <c r="JV425">
        <v>0.60954149999999996</v>
      </c>
      <c r="JW425">
        <v>22.37865</v>
      </c>
      <c r="JX425" s="1">
        <v>8.4547279999999999E-3</v>
      </c>
      <c r="JY425" s="1">
        <v>0.91412289999999996</v>
      </c>
      <c r="JZ425">
        <v>0.6077766</v>
      </c>
      <c r="KA425">
        <v>22.317160000000001</v>
      </c>
      <c r="KB425" s="1">
        <v>7.6645899999999998E-3</v>
      </c>
      <c r="KC425" s="1">
        <v>0.82478309999999999</v>
      </c>
      <c r="KD425">
        <v>0.60601159999999998</v>
      </c>
      <c r="KE425">
        <v>21.938269999999999</v>
      </c>
      <c r="KF425" s="1">
        <v>6.9624969999999998E-3</v>
      </c>
      <c r="KG425" s="1">
        <v>0.74558489999999999</v>
      </c>
      <c r="KH425">
        <v>0.60431869999999999</v>
      </c>
      <c r="KI425">
        <v>21.377359999999999</v>
      </c>
      <c r="KJ425" s="1">
        <v>6.3331710000000003E-3</v>
      </c>
      <c r="KK425" s="1">
        <v>0.67464009999999996</v>
      </c>
      <c r="KL425">
        <v>0.60255360000000002</v>
      </c>
      <c r="KM425">
        <v>21.336690000000001</v>
      </c>
      <c r="KN425" s="1">
        <v>5.7578960000000002E-3</v>
      </c>
      <c r="KO425" s="1">
        <v>0.61032540000000002</v>
      </c>
      <c r="KP425">
        <v>0.60073049999999995</v>
      </c>
      <c r="KQ425">
        <v>21.59985</v>
      </c>
      <c r="KR425" s="1">
        <v>5.2296299999999999E-3</v>
      </c>
      <c r="KS425" s="1">
        <v>0.55153229999999998</v>
      </c>
      <c r="KT425">
        <v>0.59895279999999995</v>
      </c>
      <c r="KU425">
        <v>22.099799999999998</v>
      </c>
      <c r="KV425" s="1">
        <v>4.7462600000000004E-3</v>
      </c>
      <c r="KW425" s="1">
        <v>0.49800939999999999</v>
      </c>
      <c r="KX425">
        <v>0.59793090000000004</v>
      </c>
      <c r="KY425">
        <v>22.6206</v>
      </c>
      <c r="KZ425" s="1">
        <v>4.2903969999999996E-3</v>
      </c>
      <c r="LA425" s="1">
        <v>0.4471078</v>
      </c>
      <c r="LB425">
        <v>0.59667870000000001</v>
      </c>
      <c r="LC425">
        <v>22.79795</v>
      </c>
      <c r="LD425" s="1">
        <v>3.855729E-3</v>
      </c>
      <c r="LE425" s="1">
        <v>0.39919860000000001</v>
      </c>
      <c r="LF425">
        <v>0.59543990000000002</v>
      </c>
      <c r="LG425">
        <v>22.655650000000001</v>
      </c>
      <c r="LH425" s="1">
        <v>3.4398409999999999E-3</v>
      </c>
      <c r="LI425" s="1">
        <v>0.35380279999999997</v>
      </c>
      <c r="LJ425">
        <v>0.59387210000000001</v>
      </c>
      <c r="LK425">
        <v>22.176680000000001</v>
      </c>
      <c r="LL425" s="1">
        <v>3.0428830000000001E-3</v>
      </c>
      <c r="LM425" s="1">
        <v>0.31095729999999999</v>
      </c>
      <c r="LN425">
        <v>0.59215430000000002</v>
      </c>
      <c r="LO425">
        <v>21.649760000000001</v>
      </c>
      <c r="LP425" s="1">
        <v>2.6796749999999999E-3</v>
      </c>
      <c r="LQ425" s="1">
        <v>0.27203709999999998</v>
      </c>
      <c r="LR425">
        <v>0.5903041</v>
      </c>
      <c r="LS425">
        <v>21.68365</v>
      </c>
      <c r="LT425" s="1">
        <v>2.3549320000000001E-3</v>
      </c>
      <c r="LU425" s="1">
        <v>0.23749149999999999</v>
      </c>
      <c r="LV425">
        <v>0.58932439999999997</v>
      </c>
      <c r="LW425">
        <v>22.048649999999999</v>
      </c>
      <c r="LX425" s="1">
        <v>2.069848E-3</v>
      </c>
      <c r="LY425" s="1">
        <v>0.20695369999999999</v>
      </c>
      <c r="LZ425">
        <v>0.58794000000000002</v>
      </c>
      <c r="MA425">
        <v>22.930309999999999</v>
      </c>
      <c r="MB425" s="1">
        <v>1.8212440000000001E-3</v>
      </c>
      <c r="MC425" s="1">
        <v>0.18054220000000001</v>
      </c>
      <c r="MD425">
        <v>0.58656189999999997</v>
      </c>
      <c r="ME425">
        <v>23.866150000000001</v>
      </c>
      <c r="MF425" s="1">
        <v>1.6066609999999999E-3</v>
      </c>
      <c r="MG425" s="1">
        <v>0.15785769999999999</v>
      </c>
      <c r="MH425">
        <v>0.58458730000000003</v>
      </c>
      <c r="MI425">
        <v>24.451689999999999</v>
      </c>
      <c r="MJ425" s="1">
        <v>1.4165029999999999E-3</v>
      </c>
      <c r="MK425" s="1">
        <v>0.1380354</v>
      </c>
      <c r="ML425">
        <v>0.58240749999999997</v>
      </c>
      <c r="MM425">
        <v>24.34564</v>
      </c>
      <c r="MN425" s="1">
        <v>1.246802E-3</v>
      </c>
      <c r="MO425" s="1">
        <v>0.12050719999999999</v>
      </c>
      <c r="MP425">
        <v>0.58054269999999997</v>
      </c>
      <c r="MQ425">
        <v>23.90316</v>
      </c>
      <c r="MR425" s="1">
        <v>1.093377E-3</v>
      </c>
      <c r="MS425" s="1">
        <v>0.1046412</v>
      </c>
      <c r="MT425">
        <v>0.57972330000000005</v>
      </c>
      <c r="MU425">
        <v>23.24502</v>
      </c>
      <c r="MV425" s="1">
        <v>9.5664030000000002E-4</v>
      </c>
      <c r="MW425" s="1">
        <v>9.0429019999999999E-2</v>
      </c>
      <c r="MX425">
        <v>0.57811809999999997</v>
      </c>
      <c r="MY425">
        <v>23.06579</v>
      </c>
      <c r="MZ425" s="1">
        <v>8.3509169999999996E-4</v>
      </c>
      <c r="NA425" s="1">
        <v>7.7950160000000004E-2</v>
      </c>
      <c r="NB425">
        <v>0.57828259999999998</v>
      </c>
      <c r="NC425">
        <v>23.38392</v>
      </c>
      <c r="ND425" s="1">
        <v>7.3193390000000002E-4</v>
      </c>
      <c r="NE425" s="1">
        <v>6.7249329999999996E-2</v>
      </c>
      <c r="NF425">
        <v>0.57828259999999998</v>
      </c>
      <c r="NG425">
        <v>23.38392</v>
      </c>
      <c r="NH425" s="1">
        <v>7.3193390000000002E-4</v>
      </c>
      <c r="NI425" s="1">
        <v>6.7249329999999996E-2</v>
      </c>
      <c r="NJ425">
        <v>0.57828259999999998</v>
      </c>
      <c r="NK425">
        <v>23.38392</v>
      </c>
      <c r="NL425" s="1">
        <v>7.3193390000000002E-4</v>
      </c>
      <c r="NM425" s="1">
        <v>6.7249329999999996E-2</v>
      </c>
      <c r="NN425">
        <v>0.57828259999999998</v>
      </c>
      <c r="NO425">
        <v>23.38392</v>
      </c>
      <c r="NP425" s="1">
        <v>7.3193390000000002E-4</v>
      </c>
      <c r="NQ425" s="1">
        <v>6.7249329999999996E-2</v>
      </c>
      <c r="NR425">
        <v>0.57828259999999998</v>
      </c>
      <c r="NS425">
        <v>23.38392</v>
      </c>
      <c r="NT425" s="1">
        <v>7.3193390000000002E-4</v>
      </c>
      <c r="NU425" s="1">
        <v>6.7249329999999996E-2</v>
      </c>
      <c r="NV425">
        <v>0.57828259999999998</v>
      </c>
      <c r="NW425">
        <v>23.38392</v>
      </c>
      <c r="NX425" s="1">
        <v>7.3193390000000002E-4</v>
      </c>
      <c r="NY425" s="1">
        <v>6.7249329999999996E-2</v>
      </c>
      <c r="NZ425">
        <v>0.57828259999999998</v>
      </c>
      <c r="OA425">
        <v>23.38392</v>
      </c>
      <c r="OB425" s="1">
        <v>7.3193390000000002E-4</v>
      </c>
      <c r="OC425" s="1">
        <v>6.7249329999999996E-2</v>
      </c>
      <c r="OD425">
        <v>0.57828259999999998</v>
      </c>
      <c r="OE425">
        <v>23.38392</v>
      </c>
      <c r="OF425" s="1">
        <v>7.3193390000000002E-4</v>
      </c>
      <c r="OG425" s="1">
        <v>6.7249329999999996E-2</v>
      </c>
      <c r="OH425">
        <v>0.57828259999999998</v>
      </c>
      <c r="OI425">
        <v>23.38392</v>
      </c>
      <c r="OJ425" s="1">
        <v>7.3193390000000002E-4</v>
      </c>
      <c r="OK425" s="1">
        <v>6.7249329999999996E-2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0.44789380000000001</v>
      </c>
      <c r="G426">
        <v>20.5732</v>
      </c>
      <c r="H426">
        <v>0</v>
      </c>
      <c r="I426">
        <v>0</v>
      </c>
      <c r="J426">
        <v>0.44716250000000002</v>
      </c>
      <c r="K426">
        <v>20.724640000000001</v>
      </c>
      <c r="L426">
        <v>0</v>
      </c>
      <c r="M426">
        <v>0</v>
      </c>
      <c r="N426">
        <v>0.44640160000000001</v>
      </c>
      <c r="O426">
        <v>21.0885</v>
      </c>
      <c r="P426">
        <v>0</v>
      </c>
      <c r="Q426">
        <v>0</v>
      </c>
      <c r="R426">
        <v>0.44563920000000001</v>
      </c>
      <c r="S426">
        <v>21.8019</v>
      </c>
      <c r="T426">
        <v>0</v>
      </c>
      <c r="U426">
        <v>0</v>
      </c>
      <c r="V426">
        <v>0.4448512</v>
      </c>
      <c r="W426">
        <v>22.65</v>
      </c>
      <c r="X426">
        <v>0</v>
      </c>
      <c r="Y426">
        <v>0</v>
      </c>
      <c r="Z426">
        <v>0.44404100000000002</v>
      </c>
      <c r="AA426">
        <v>23.146470000000001</v>
      </c>
      <c r="AB426">
        <v>0</v>
      </c>
      <c r="AC426">
        <v>0</v>
      </c>
      <c r="AD426">
        <v>0.44319550000000002</v>
      </c>
      <c r="AE426">
        <v>23.11411</v>
      </c>
      <c r="AF426">
        <v>0</v>
      </c>
      <c r="AG426">
        <v>0</v>
      </c>
      <c r="AH426">
        <v>0.44229469999999999</v>
      </c>
      <c r="AI426">
        <v>22.69876</v>
      </c>
      <c r="AJ426">
        <v>0</v>
      </c>
      <c r="AK426">
        <v>0</v>
      </c>
      <c r="AL426">
        <v>0.44141750000000002</v>
      </c>
      <c r="AM426">
        <v>22.120229999999999</v>
      </c>
      <c r="AN426">
        <v>0</v>
      </c>
      <c r="AO426">
        <v>0</v>
      </c>
      <c r="AP426">
        <v>0.44046879999999999</v>
      </c>
      <c r="AQ426">
        <v>21.912269999999999</v>
      </c>
      <c r="AR426">
        <v>0</v>
      </c>
      <c r="AS426">
        <v>0</v>
      </c>
      <c r="AT426">
        <v>0.4394941</v>
      </c>
      <c r="AU426">
        <v>22.064050000000002</v>
      </c>
      <c r="AV426">
        <v>0</v>
      </c>
      <c r="AW426">
        <v>0</v>
      </c>
      <c r="AX426">
        <v>0.43847069999999999</v>
      </c>
      <c r="AY426">
        <v>22.54588</v>
      </c>
      <c r="AZ426">
        <v>0</v>
      </c>
      <c r="BA426">
        <v>0</v>
      </c>
      <c r="BB426">
        <v>0.43741740000000001</v>
      </c>
      <c r="BC426">
        <v>23.283069999999999</v>
      </c>
      <c r="BD426">
        <v>0</v>
      </c>
      <c r="BE426">
        <v>0</v>
      </c>
      <c r="BF426">
        <v>0.43632149999999997</v>
      </c>
      <c r="BG426">
        <v>23.67559</v>
      </c>
      <c r="BH426">
        <v>0</v>
      </c>
      <c r="BI426">
        <v>0</v>
      </c>
      <c r="BJ426">
        <v>0.43520229999999999</v>
      </c>
      <c r="BK426">
        <v>23.6233</v>
      </c>
      <c r="BL426">
        <v>0</v>
      </c>
      <c r="BM426">
        <v>0</v>
      </c>
      <c r="BN426">
        <v>0.4340154</v>
      </c>
      <c r="BO426">
        <v>23.1126</v>
      </c>
      <c r="BP426">
        <v>0</v>
      </c>
      <c r="BQ426">
        <v>0</v>
      </c>
      <c r="BR426">
        <v>0.43279980000000001</v>
      </c>
      <c r="BS426">
        <v>22.39856</v>
      </c>
      <c r="BT426">
        <v>0</v>
      </c>
      <c r="BU426">
        <v>0</v>
      </c>
      <c r="BV426">
        <v>0.4315755</v>
      </c>
      <c r="BW426">
        <v>21.696429999999999</v>
      </c>
      <c r="BX426">
        <v>0</v>
      </c>
      <c r="BY426">
        <v>0</v>
      </c>
      <c r="BZ426">
        <v>0.4303496</v>
      </c>
      <c r="CA426">
        <v>21.444870000000002</v>
      </c>
      <c r="CB426">
        <v>0</v>
      </c>
      <c r="CC426">
        <v>0</v>
      </c>
      <c r="CD426">
        <v>0.42909789999999998</v>
      </c>
      <c r="CE426">
        <v>21.405349999999999</v>
      </c>
      <c r="CF426">
        <v>0</v>
      </c>
      <c r="CG426">
        <v>0</v>
      </c>
      <c r="CH426">
        <v>0.42783579999999999</v>
      </c>
      <c r="CI426">
        <v>21.6174</v>
      </c>
      <c r="CJ426">
        <v>0</v>
      </c>
      <c r="CK426">
        <v>1.25342E-36</v>
      </c>
      <c r="CL426">
        <v>0.4265273</v>
      </c>
      <c r="CM426">
        <v>21.71594</v>
      </c>
      <c r="CN426">
        <v>1.7094540000000001E-31</v>
      </c>
      <c r="CO426">
        <v>4.9662080000000003E-29</v>
      </c>
      <c r="CP426">
        <v>0.42522549999999998</v>
      </c>
      <c r="CQ426">
        <v>21.613060000000001</v>
      </c>
      <c r="CR426" s="1">
        <v>2.8719460000000001E-25</v>
      </c>
      <c r="CS426" s="1">
        <v>8.3741709999999995E-23</v>
      </c>
      <c r="CT426">
        <v>0.42402859999999998</v>
      </c>
      <c r="CU426">
        <v>21.186240000000002</v>
      </c>
      <c r="CV426" s="1">
        <v>2.9815830000000001E-19</v>
      </c>
      <c r="CW426" s="1">
        <v>8.7129140000000005E-17</v>
      </c>
      <c r="CX426">
        <v>0.42291849999999998</v>
      </c>
      <c r="CY426">
        <v>20.507989999999999</v>
      </c>
      <c r="CZ426" s="1">
        <v>4.4858240000000001E-15</v>
      </c>
      <c r="DA426" s="1">
        <v>1.3025100000000001E-12</v>
      </c>
      <c r="DB426">
        <v>0.42178929999999998</v>
      </c>
      <c r="DC426">
        <v>19.883179999999999</v>
      </c>
      <c r="DD426" s="1">
        <v>7.8561329999999997E-12</v>
      </c>
      <c r="DE426" s="1">
        <v>2.2715649999999999E-9</v>
      </c>
      <c r="DF426">
        <v>0.42064839999999998</v>
      </c>
      <c r="DG426">
        <v>19.60736</v>
      </c>
      <c r="DH426" s="1">
        <v>3.3276049999999999E-9</v>
      </c>
      <c r="DI426" s="1">
        <v>9.6010419999999991E-7</v>
      </c>
      <c r="DJ426">
        <v>0.41948999999999997</v>
      </c>
      <c r="DK426">
        <v>19.603290000000001</v>
      </c>
      <c r="DL426" s="1">
        <v>4.8936559999999997E-7</v>
      </c>
      <c r="DM426" s="1">
        <v>1.413133E-4</v>
      </c>
      <c r="DN426">
        <v>0.41832279999999999</v>
      </c>
      <c r="DO426">
        <v>19.956700000000001</v>
      </c>
      <c r="DP426" s="1">
        <v>3.0881699999999999E-5</v>
      </c>
      <c r="DQ426" s="1">
        <v>8.9237190000000001E-3</v>
      </c>
      <c r="DR426">
        <v>0.41713879999999998</v>
      </c>
      <c r="DS426">
        <v>20.155889999999999</v>
      </c>
      <c r="DT426" s="1">
        <v>9.6027120000000002E-4</v>
      </c>
      <c r="DU426" s="1">
        <v>0.27811370000000002</v>
      </c>
      <c r="DV426">
        <v>0.41603420000000002</v>
      </c>
      <c r="DW426">
        <v>20.224160000000001</v>
      </c>
      <c r="DX426" s="1">
        <v>1.631531E-2</v>
      </c>
      <c r="DY426" s="1">
        <v>4.7303090000000001</v>
      </c>
      <c r="DZ426">
        <v>0.41487610000000003</v>
      </c>
      <c r="EA426">
        <v>20.051919999999999</v>
      </c>
      <c r="EB426" s="1">
        <v>0.16367709999999999</v>
      </c>
      <c r="EC426" s="1">
        <v>47.570790000000002</v>
      </c>
      <c r="ED426">
        <v>0.41374899999999998</v>
      </c>
      <c r="EE426">
        <v>19.641629999999999</v>
      </c>
      <c r="EF426" s="1">
        <v>1.035434</v>
      </c>
      <c r="EG426">
        <v>301.53339999999997</v>
      </c>
      <c r="EH426">
        <v>0.41251680000000002</v>
      </c>
      <c r="EI426">
        <v>19.485869999999998</v>
      </c>
      <c r="EJ426" s="1">
        <v>4.3546250000000004</v>
      </c>
      <c r="EK426">
        <v>1271.115</v>
      </c>
      <c r="EL426">
        <v>0.41127750000000002</v>
      </c>
      <c r="EM426">
        <v>19.44192</v>
      </c>
      <c r="EN426">
        <v>12.75958</v>
      </c>
      <c r="EO426">
        <v>3732.4560000000001</v>
      </c>
      <c r="EP426">
        <v>0.41001140000000003</v>
      </c>
      <c r="EQ426">
        <v>19.672840000000001</v>
      </c>
      <c r="ER426">
        <v>27.15136</v>
      </c>
      <c r="ES426">
        <v>7962.2830000000004</v>
      </c>
      <c r="ET426">
        <v>0.40873739999999997</v>
      </c>
      <c r="EU426">
        <v>20.21773</v>
      </c>
      <c r="EV426">
        <v>43.502110000000002</v>
      </c>
      <c r="EW426">
        <v>12788.8</v>
      </c>
      <c r="EX426">
        <v>0.40737689999999999</v>
      </c>
      <c r="EY426">
        <v>20.60707</v>
      </c>
      <c r="EZ426">
        <v>54.246259999999999</v>
      </c>
      <c r="FA426">
        <v>15990.76</v>
      </c>
      <c r="FB426">
        <v>0.4059663</v>
      </c>
      <c r="FC426">
        <v>20.618089999999999</v>
      </c>
      <c r="FD426">
        <v>54.17895</v>
      </c>
      <c r="FE426">
        <v>16012.74</v>
      </c>
      <c r="FF426">
        <v>0.40447939999999999</v>
      </c>
      <c r="FG426">
        <v>20.319240000000001</v>
      </c>
      <c r="FH426">
        <v>44.43674</v>
      </c>
      <c r="FI426">
        <v>13168.19</v>
      </c>
      <c r="FJ426">
        <v>0.4029163</v>
      </c>
      <c r="FK426">
        <v>19.831309999999998</v>
      </c>
      <c r="FL426">
        <v>30.726800000000001</v>
      </c>
      <c r="FM426">
        <v>9129.402</v>
      </c>
      <c r="FN426">
        <v>0.4014566</v>
      </c>
      <c r="FO426">
        <v>19.69312</v>
      </c>
      <c r="FP426">
        <v>18.309000000000001</v>
      </c>
      <c r="FQ426">
        <v>5452.8789999999999</v>
      </c>
      <c r="FR426">
        <v>0.39997860000000002</v>
      </c>
      <c r="FS426">
        <v>19.78989</v>
      </c>
      <c r="FT426">
        <v>9.6011070000000007</v>
      </c>
      <c r="FU426">
        <v>2866.5549999999998</v>
      </c>
      <c r="FV426">
        <v>0.39842430000000001</v>
      </c>
      <c r="FW426">
        <v>20.353539999999999</v>
      </c>
      <c r="FX426">
        <v>4.5269060000000003</v>
      </c>
      <c r="FY426">
        <v>1354.518</v>
      </c>
      <c r="FZ426">
        <v>0.39667370000000002</v>
      </c>
      <c r="GA426">
        <v>21.196919999999999</v>
      </c>
      <c r="GB426">
        <v>1.958545</v>
      </c>
      <c r="GC426">
        <v>587.63509999999997</v>
      </c>
      <c r="GD426">
        <v>0.39484049999999998</v>
      </c>
      <c r="GE426">
        <v>21.706130000000002</v>
      </c>
      <c r="GF426">
        <v>0.80064230000000003</v>
      </c>
      <c r="GG426">
        <v>240.7407</v>
      </c>
      <c r="GH426">
        <v>0.39288119999999999</v>
      </c>
      <c r="GI426">
        <v>21.751799999999999</v>
      </c>
      <c r="GJ426">
        <v>0.32527060000000002</v>
      </c>
      <c r="GK426">
        <v>97.990440000000007</v>
      </c>
      <c r="GL426">
        <v>0.39080749999999997</v>
      </c>
      <c r="GM426">
        <v>21.362549999999999</v>
      </c>
      <c r="GN426">
        <v>0.14550289999999999</v>
      </c>
      <c r="GO426">
        <v>43.868470000000002</v>
      </c>
      <c r="GP426">
        <v>0.3885922</v>
      </c>
      <c r="GQ426">
        <v>20.686119999999999</v>
      </c>
      <c r="GR426">
        <v>8.2263450000000002E-2</v>
      </c>
      <c r="GS426">
        <v>24.799530000000001</v>
      </c>
      <c r="GT426">
        <v>0.38642919999999997</v>
      </c>
      <c r="GU426">
        <v>20.47879</v>
      </c>
      <c r="GV426">
        <v>6.0993600000000002E-2</v>
      </c>
      <c r="GW426">
        <v>18.38438</v>
      </c>
      <c r="GX426">
        <v>0.38529580000000002</v>
      </c>
      <c r="GY426">
        <v>20.503119999999999</v>
      </c>
      <c r="GZ426">
        <v>5.3064670000000001E-2</v>
      </c>
      <c r="HA426">
        <v>15.978579999999999</v>
      </c>
      <c r="HB426">
        <v>0.3843704</v>
      </c>
      <c r="HC426">
        <v>20.94059</v>
      </c>
      <c r="HD426">
        <v>4.8555269999999998E-2</v>
      </c>
      <c r="HE426">
        <v>14.609489999999999</v>
      </c>
      <c r="HF426">
        <v>0.38368229999999998</v>
      </c>
      <c r="HG426">
        <v>21.57752</v>
      </c>
      <c r="HH426" s="1">
        <v>4.4743100000000001E-2</v>
      </c>
      <c r="HI426">
        <v>13.44716</v>
      </c>
      <c r="HJ426">
        <v>0.3831388</v>
      </c>
      <c r="HK426">
        <v>21.844059999999999</v>
      </c>
      <c r="HL426">
        <v>4.1032800000000001E-2</v>
      </c>
      <c r="HM426">
        <v>12.31302</v>
      </c>
      <c r="HN426">
        <v>0.38282450000000001</v>
      </c>
      <c r="HO426">
        <v>21.564060000000001</v>
      </c>
      <c r="HP426" s="1">
        <v>3.7421780000000002E-2</v>
      </c>
      <c r="HQ426">
        <v>11.20675</v>
      </c>
      <c r="HR426">
        <v>0.3823569</v>
      </c>
      <c r="HS426">
        <v>20.906330000000001</v>
      </c>
      <c r="HT426" s="1">
        <v>3.401361E-2</v>
      </c>
      <c r="HU426">
        <v>10.166639999999999</v>
      </c>
      <c r="HV426">
        <v>0.38196390000000002</v>
      </c>
      <c r="HW426">
        <v>20.08745</v>
      </c>
      <c r="HX426" s="1">
        <v>3.0912490000000001E-2</v>
      </c>
      <c r="HY426">
        <v>9.2201170000000001</v>
      </c>
      <c r="HZ426">
        <v>0.38142389999999998</v>
      </c>
      <c r="IA426">
        <v>19.736809999999998</v>
      </c>
      <c r="IB426" s="1">
        <v>2.805446E-2</v>
      </c>
      <c r="IC426">
        <v>8.3555360000000007</v>
      </c>
      <c r="ID426">
        <v>0.38095119999999999</v>
      </c>
      <c r="IE426">
        <v>19.328700000000001</v>
      </c>
      <c r="IF426" s="1">
        <v>2.536855E-2</v>
      </c>
      <c r="IG426" s="1">
        <v>7.5446759999999999</v>
      </c>
      <c r="IH426">
        <v>0.38028129999999999</v>
      </c>
      <c r="II426">
        <v>19.71613</v>
      </c>
      <c r="IJ426" s="1">
        <v>2.286438E-2</v>
      </c>
      <c r="IK426" s="1">
        <v>6.7961999999999998</v>
      </c>
      <c r="IL426">
        <v>0.37979069999999998</v>
      </c>
      <c r="IM426">
        <v>20.171970000000002</v>
      </c>
      <c r="IN426" s="1">
        <v>2.0606949999999999E-2</v>
      </c>
      <c r="IO426" s="1">
        <v>6.118455</v>
      </c>
      <c r="IP426">
        <v>0.37949080000000002</v>
      </c>
      <c r="IQ426">
        <v>20.404710000000001</v>
      </c>
      <c r="IR426" s="1">
        <v>1.8619420000000001E-2</v>
      </c>
      <c r="IS426" s="1">
        <v>5.520994</v>
      </c>
      <c r="IT426">
        <v>0.37930449999999999</v>
      </c>
      <c r="IU426">
        <v>20.252269999999999</v>
      </c>
      <c r="IV426" s="1">
        <v>1.6821570000000001E-2</v>
      </c>
      <c r="IW426" s="1">
        <v>4.981223</v>
      </c>
      <c r="IX426">
        <v>0.37930120000000001</v>
      </c>
      <c r="IY426">
        <v>19.799579999999999</v>
      </c>
      <c r="IZ426" s="1">
        <v>1.524826E-2</v>
      </c>
      <c r="JA426" s="1">
        <v>4.5078899999999997</v>
      </c>
      <c r="JB426">
        <v>0.37892540000000002</v>
      </c>
      <c r="JC426">
        <v>19.280449999999998</v>
      </c>
      <c r="JD426" s="1">
        <v>1.385462E-2</v>
      </c>
      <c r="JE426" s="1">
        <v>4.0945049999999998</v>
      </c>
      <c r="JF426">
        <v>0.37816709999999998</v>
      </c>
      <c r="JG426">
        <v>19.382439999999999</v>
      </c>
      <c r="JH426" s="1">
        <v>1.25868E-2</v>
      </c>
      <c r="JI426" s="1">
        <v>3.729187</v>
      </c>
      <c r="JJ426">
        <v>0.37986370000000003</v>
      </c>
      <c r="JK426">
        <v>19.893350000000002</v>
      </c>
      <c r="JL426" s="1">
        <v>1.1477060000000001E-2</v>
      </c>
      <c r="JM426" s="1">
        <v>3.389767</v>
      </c>
      <c r="JN426">
        <v>0.38205230000000001</v>
      </c>
      <c r="JO426">
        <v>20.86159</v>
      </c>
      <c r="JP426" s="1">
        <v>1.0433349999999999E-2</v>
      </c>
      <c r="JQ426" s="1">
        <v>3.0686249999999999</v>
      </c>
      <c r="JR426">
        <v>0.38413239999999998</v>
      </c>
      <c r="JS426">
        <v>21.8644</v>
      </c>
      <c r="JT426" s="1">
        <v>9.4313030000000003E-3</v>
      </c>
      <c r="JU426" s="1">
        <v>2.7637360000000002</v>
      </c>
      <c r="JV426">
        <v>0.38649529999999999</v>
      </c>
      <c r="JW426">
        <v>22.356560000000002</v>
      </c>
      <c r="JX426" s="1">
        <v>8.5162329999999998E-3</v>
      </c>
      <c r="JY426" s="1">
        <v>2.4853100000000001</v>
      </c>
      <c r="JZ426">
        <v>0.38908890000000002</v>
      </c>
      <c r="KA426">
        <v>22.302</v>
      </c>
      <c r="KB426" s="1">
        <v>7.7193990000000001E-3</v>
      </c>
      <c r="KC426" s="1">
        <v>2.2426919999999999</v>
      </c>
      <c r="KD426">
        <v>0.39190249999999999</v>
      </c>
      <c r="KE426">
        <v>21.938220000000001</v>
      </c>
      <c r="KF426" s="1">
        <v>7.0118280000000003E-3</v>
      </c>
      <c r="KG426" s="1">
        <v>2.0276909999999999</v>
      </c>
      <c r="KH426">
        <v>0.39494590000000002</v>
      </c>
      <c r="KI426">
        <v>21.382259999999999</v>
      </c>
      <c r="KJ426" s="1">
        <v>6.378384E-3</v>
      </c>
      <c r="KK426" s="1">
        <v>1.8352349999999999</v>
      </c>
      <c r="KL426">
        <v>0.39803850000000002</v>
      </c>
      <c r="KM426">
        <v>21.33766</v>
      </c>
      <c r="KN426" s="1">
        <v>5.7993690000000004E-3</v>
      </c>
      <c r="KO426" s="1">
        <v>1.660806</v>
      </c>
      <c r="KP426">
        <v>0.40125820000000001</v>
      </c>
      <c r="KQ426">
        <v>21.580950000000001</v>
      </c>
      <c r="KR426" s="1">
        <v>5.2675819999999998E-3</v>
      </c>
      <c r="KS426" s="1">
        <v>1.501293</v>
      </c>
      <c r="KT426">
        <v>0.4046361</v>
      </c>
      <c r="KU426">
        <v>22.065829999999998</v>
      </c>
      <c r="KV426" s="1">
        <v>4.7811549999999996E-3</v>
      </c>
      <c r="KW426" s="1">
        <v>1.356155</v>
      </c>
      <c r="KX426">
        <v>0.4090028</v>
      </c>
      <c r="KY426">
        <v>22.5792</v>
      </c>
      <c r="KZ426" s="1">
        <v>4.3237759999999997E-3</v>
      </c>
      <c r="LA426" s="1">
        <v>1.218078</v>
      </c>
      <c r="LB426">
        <v>0.41333560000000003</v>
      </c>
      <c r="LC426">
        <v>22.757439999999999</v>
      </c>
      <c r="LD426" s="1">
        <v>3.886586E-3</v>
      </c>
      <c r="LE426" s="1">
        <v>1.0881540000000001</v>
      </c>
      <c r="LF426">
        <v>0.41783680000000001</v>
      </c>
      <c r="LG426">
        <v>22.631080000000001</v>
      </c>
      <c r="LH426" s="1">
        <v>3.4684820000000002E-3</v>
      </c>
      <c r="LI426" s="1">
        <v>0.96507810000000005</v>
      </c>
      <c r="LJ426">
        <v>0.4225256</v>
      </c>
      <c r="LK426">
        <v>22.164259999999999</v>
      </c>
      <c r="LL426" s="1">
        <v>3.0692850000000002E-3</v>
      </c>
      <c r="LM426" s="1">
        <v>0.84866079999999999</v>
      </c>
      <c r="LN426">
        <v>0.42736489999999999</v>
      </c>
      <c r="LO426">
        <v>21.64969</v>
      </c>
      <c r="LP426" s="1">
        <v>2.7036230000000001E-3</v>
      </c>
      <c r="LQ426" s="1">
        <v>0.74284589999999995</v>
      </c>
      <c r="LR426">
        <v>0.43231649999999999</v>
      </c>
      <c r="LS426">
        <v>21.674769999999999</v>
      </c>
      <c r="LT426" s="1">
        <v>2.3760159999999999E-3</v>
      </c>
      <c r="LU426" s="1">
        <v>0.64873400000000003</v>
      </c>
      <c r="LV426">
        <v>0.43861810000000001</v>
      </c>
      <c r="LW426">
        <v>22.03275</v>
      </c>
      <c r="LX426" s="1">
        <v>2.0894529999999998E-3</v>
      </c>
      <c r="LY426" s="1">
        <v>0.56570129999999996</v>
      </c>
      <c r="LZ426">
        <v>0.44485239999999998</v>
      </c>
      <c r="MA426">
        <v>22.882390000000001</v>
      </c>
      <c r="MB426" s="1">
        <v>1.838262E-3</v>
      </c>
      <c r="MC426" s="1">
        <v>0.49363289999999999</v>
      </c>
      <c r="MD426">
        <v>0.45144830000000002</v>
      </c>
      <c r="ME426">
        <v>23.808779999999999</v>
      </c>
      <c r="MF426" s="1">
        <v>1.6216480000000001E-3</v>
      </c>
      <c r="MG426" s="1">
        <v>0.4317648</v>
      </c>
      <c r="MH426">
        <v>0.4579878</v>
      </c>
      <c r="MI426">
        <v>24.394539999999999</v>
      </c>
      <c r="MJ426" s="1">
        <v>1.429909E-3</v>
      </c>
      <c r="MK426" s="1">
        <v>0.37769069999999999</v>
      </c>
      <c r="ML426">
        <v>0.46477689999999999</v>
      </c>
      <c r="MM426">
        <v>24.304539999999999</v>
      </c>
      <c r="MN426" s="1">
        <v>1.2588339999999999E-3</v>
      </c>
      <c r="MO426" s="1">
        <v>0.32990059999999999</v>
      </c>
      <c r="MP426">
        <v>0.47284110000000001</v>
      </c>
      <c r="MQ426">
        <v>23.881879999999999</v>
      </c>
      <c r="MR426" s="1">
        <v>1.104439E-3</v>
      </c>
      <c r="MS426" s="1">
        <v>0.28660210000000003</v>
      </c>
      <c r="MT426">
        <v>0.4823481</v>
      </c>
      <c r="MU426">
        <v>23.232769999999999</v>
      </c>
      <c r="MV426" s="1">
        <v>9.6652670000000002E-4</v>
      </c>
      <c r="MW426" s="1">
        <v>0.24781320000000001</v>
      </c>
      <c r="MX426">
        <v>0.49264200000000002</v>
      </c>
      <c r="MY426">
        <v>23.021609999999999</v>
      </c>
      <c r="MZ426" s="1">
        <v>8.4392750000000002E-4</v>
      </c>
      <c r="NA426" s="1">
        <v>0.21364430000000001</v>
      </c>
      <c r="NB426">
        <v>0.50479580000000002</v>
      </c>
      <c r="NC426">
        <v>23.321290000000001</v>
      </c>
      <c r="ND426" s="1">
        <v>7.3956559999999996E-4</v>
      </c>
      <c r="NE426" s="1">
        <v>0.18437809999999999</v>
      </c>
      <c r="NF426">
        <v>0.50479580000000002</v>
      </c>
      <c r="NG426">
        <v>23.321290000000001</v>
      </c>
      <c r="NH426" s="1">
        <v>7.3956559999999996E-4</v>
      </c>
      <c r="NI426" s="1">
        <v>0.18437809999999999</v>
      </c>
      <c r="NJ426">
        <v>0.50479580000000002</v>
      </c>
      <c r="NK426">
        <v>23.321290000000001</v>
      </c>
      <c r="NL426" s="1">
        <v>7.3956559999999996E-4</v>
      </c>
      <c r="NM426" s="1">
        <v>0.18437809999999999</v>
      </c>
      <c r="NN426">
        <v>0.50479580000000002</v>
      </c>
      <c r="NO426">
        <v>23.321290000000001</v>
      </c>
      <c r="NP426" s="1">
        <v>7.3956559999999996E-4</v>
      </c>
      <c r="NQ426" s="1">
        <v>0.18437809999999999</v>
      </c>
      <c r="NR426">
        <v>0.50479580000000002</v>
      </c>
      <c r="NS426">
        <v>23.321290000000001</v>
      </c>
      <c r="NT426" s="1">
        <v>7.3956559999999996E-4</v>
      </c>
      <c r="NU426" s="1">
        <v>0.18437809999999999</v>
      </c>
      <c r="NV426">
        <v>0.50479580000000002</v>
      </c>
      <c r="NW426">
        <v>23.321290000000001</v>
      </c>
      <c r="NX426" s="1">
        <v>7.3956559999999996E-4</v>
      </c>
      <c r="NY426" s="1">
        <v>0.18437809999999999</v>
      </c>
      <c r="NZ426">
        <v>0.50479580000000002</v>
      </c>
      <c r="OA426">
        <v>23.321290000000001</v>
      </c>
      <c r="OB426" s="1">
        <v>7.3956559999999996E-4</v>
      </c>
      <c r="OC426" s="1">
        <v>0.18437809999999999</v>
      </c>
      <c r="OD426">
        <v>0.50479580000000002</v>
      </c>
      <c r="OE426">
        <v>23.321290000000001</v>
      </c>
      <c r="OF426" s="1">
        <v>7.3956559999999996E-4</v>
      </c>
      <c r="OG426" s="1">
        <v>0.18437809999999999</v>
      </c>
      <c r="OH426">
        <v>0.50479580000000002</v>
      </c>
      <c r="OI426">
        <v>23.321290000000001</v>
      </c>
      <c r="OJ426" s="1">
        <v>7.3956559999999996E-4</v>
      </c>
      <c r="OK426" s="1">
        <v>0.18437809999999999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0.9082673</v>
      </c>
      <c r="G427">
        <v>20.580829999999999</v>
      </c>
      <c r="H427">
        <v>0</v>
      </c>
      <c r="I427">
        <v>0</v>
      </c>
      <c r="J427">
        <v>0.90555609999999997</v>
      </c>
      <c r="K427">
        <v>20.74183</v>
      </c>
      <c r="L427">
        <v>0</v>
      </c>
      <c r="M427">
        <v>0</v>
      </c>
      <c r="N427">
        <v>0.90277870000000005</v>
      </c>
      <c r="O427">
        <v>21.083539999999999</v>
      </c>
      <c r="P427">
        <v>0</v>
      </c>
      <c r="Q427">
        <v>0</v>
      </c>
      <c r="R427">
        <v>0.89997479999999996</v>
      </c>
      <c r="S427">
        <v>21.785129999999999</v>
      </c>
      <c r="T427">
        <v>0</v>
      </c>
      <c r="U427">
        <v>0</v>
      </c>
      <c r="V427">
        <v>0.89711890000000005</v>
      </c>
      <c r="W427">
        <v>22.630680000000002</v>
      </c>
      <c r="X427">
        <v>0</v>
      </c>
      <c r="Y427">
        <v>0</v>
      </c>
      <c r="Z427">
        <v>0.89419439999999994</v>
      </c>
      <c r="AA427">
        <v>23.116569999999999</v>
      </c>
      <c r="AB427">
        <v>0</v>
      </c>
      <c r="AC427">
        <v>0</v>
      </c>
      <c r="AD427">
        <v>0.89123520000000001</v>
      </c>
      <c r="AE427">
        <v>23.09328</v>
      </c>
      <c r="AF427">
        <v>0</v>
      </c>
      <c r="AG427">
        <v>0</v>
      </c>
      <c r="AH427">
        <v>0.88810250000000002</v>
      </c>
      <c r="AI427">
        <v>22.69736</v>
      </c>
      <c r="AJ427">
        <v>0</v>
      </c>
      <c r="AK427">
        <v>0</v>
      </c>
      <c r="AL427">
        <v>0.88492539999999997</v>
      </c>
      <c r="AM427">
        <v>22.134080000000001</v>
      </c>
      <c r="AN427">
        <v>0</v>
      </c>
      <c r="AO427">
        <v>0</v>
      </c>
      <c r="AP427">
        <v>0.88165269999999996</v>
      </c>
      <c r="AQ427">
        <v>21.936630000000001</v>
      </c>
      <c r="AR427">
        <v>0</v>
      </c>
      <c r="AS427">
        <v>0</v>
      </c>
      <c r="AT427">
        <v>0.87824820000000003</v>
      </c>
      <c r="AU427">
        <v>22.069089999999999</v>
      </c>
      <c r="AV427">
        <v>0</v>
      </c>
      <c r="AW427">
        <v>0</v>
      </c>
      <c r="AX427">
        <v>0.87471980000000005</v>
      </c>
      <c r="AY427">
        <v>22.531279999999999</v>
      </c>
      <c r="AZ427">
        <v>0</v>
      </c>
      <c r="BA427">
        <v>0</v>
      </c>
      <c r="BB427">
        <v>0.87109049999999999</v>
      </c>
      <c r="BC427">
        <v>23.25732</v>
      </c>
      <c r="BD427">
        <v>0</v>
      </c>
      <c r="BE427">
        <v>0</v>
      </c>
      <c r="BF427">
        <v>0.86730799999999997</v>
      </c>
      <c r="BG427">
        <v>23.642469999999999</v>
      </c>
      <c r="BH427">
        <v>0</v>
      </c>
      <c r="BI427">
        <v>0</v>
      </c>
      <c r="BJ427">
        <v>0.86343709999999996</v>
      </c>
      <c r="BK427">
        <v>23.60699</v>
      </c>
      <c r="BL427">
        <v>0</v>
      </c>
      <c r="BM427">
        <v>0</v>
      </c>
      <c r="BN427">
        <v>0.85944279999999995</v>
      </c>
      <c r="BO427">
        <v>23.11225</v>
      </c>
      <c r="BP427">
        <v>0</v>
      </c>
      <c r="BQ427">
        <v>0</v>
      </c>
      <c r="BR427">
        <v>0.85534779999999999</v>
      </c>
      <c r="BS427">
        <v>22.411359999999998</v>
      </c>
      <c r="BT427">
        <v>0</v>
      </c>
      <c r="BU427">
        <v>0</v>
      </c>
      <c r="BV427">
        <v>0.85112889999999997</v>
      </c>
      <c r="BW427">
        <v>21.711939999999998</v>
      </c>
      <c r="BX427">
        <v>0</v>
      </c>
      <c r="BY427">
        <v>0</v>
      </c>
      <c r="BZ427">
        <v>0.8468696</v>
      </c>
      <c r="CA427">
        <v>21.455249999999999</v>
      </c>
      <c r="CB427">
        <v>0</v>
      </c>
      <c r="CC427">
        <v>0</v>
      </c>
      <c r="CD427">
        <v>0.8426245</v>
      </c>
      <c r="CE427">
        <v>21.398759999999999</v>
      </c>
      <c r="CF427">
        <v>0</v>
      </c>
      <c r="CG427">
        <v>0</v>
      </c>
      <c r="CH427">
        <v>0.83833990000000003</v>
      </c>
      <c r="CI427">
        <v>21.59741</v>
      </c>
      <c r="CJ427">
        <v>0</v>
      </c>
      <c r="CK427">
        <v>2.2734029999999998E-37</v>
      </c>
      <c r="CL427">
        <v>0.83391939999999998</v>
      </c>
      <c r="CM427">
        <v>21.68957</v>
      </c>
      <c r="CN427">
        <v>1.2545110000000001E-31</v>
      </c>
      <c r="CO427">
        <v>9.8406509999999994E-30</v>
      </c>
      <c r="CP427">
        <v>0.82951799999999998</v>
      </c>
      <c r="CQ427">
        <v>21.59985</v>
      </c>
      <c r="CR427" s="1">
        <v>2.1174329999999998E-25</v>
      </c>
      <c r="CS427" s="1">
        <v>1.6670410000000001E-23</v>
      </c>
      <c r="CT427">
        <v>0.82533060000000003</v>
      </c>
      <c r="CU427">
        <v>21.179590000000001</v>
      </c>
      <c r="CV427" s="1">
        <v>2.3291190000000002E-19</v>
      </c>
      <c r="CW427" s="1">
        <v>1.8861969999999999E-17</v>
      </c>
      <c r="CX427">
        <v>0.82124030000000003</v>
      </c>
      <c r="CY427">
        <v>20.506679999999999</v>
      </c>
      <c r="CZ427" s="1">
        <v>3.6572970000000002E-15</v>
      </c>
      <c r="DA427" s="1">
        <v>3.0134109999999999E-13</v>
      </c>
      <c r="DB427">
        <v>0.81698610000000005</v>
      </c>
      <c r="DC427">
        <v>19.886050000000001</v>
      </c>
      <c r="DD427" s="1">
        <v>6.5750570000000003E-12</v>
      </c>
      <c r="DE427" s="1">
        <v>5.4886000000000001E-10</v>
      </c>
      <c r="DF427">
        <v>0.8127202</v>
      </c>
      <c r="DG427">
        <v>19.60904</v>
      </c>
      <c r="DH427" s="1">
        <v>2.8476749999999999E-9</v>
      </c>
      <c r="DI427" s="1">
        <v>2.3970839999999999E-7</v>
      </c>
      <c r="DJ427">
        <v>0.80837389999999998</v>
      </c>
      <c r="DK427">
        <v>19.594799999999999</v>
      </c>
      <c r="DL427" s="1">
        <v>4.2709930000000001E-7</v>
      </c>
      <c r="DM427" s="1">
        <v>3.6244600000000002E-5</v>
      </c>
      <c r="DN427">
        <v>0.80400819999999995</v>
      </c>
      <c r="DO427">
        <v>19.93432</v>
      </c>
      <c r="DP427" s="1">
        <v>2.7437470000000001E-5</v>
      </c>
      <c r="DQ427" s="1">
        <v>2.3424840000000001E-3</v>
      </c>
      <c r="DR427">
        <v>0.79968189999999995</v>
      </c>
      <c r="DS427">
        <v>20.12077</v>
      </c>
      <c r="DT427" s="1">
        <v>8.6735290000000004E-4</v>
      </c>
      <c r="DU427" s="1">
        <v>7.4515399999999996E-2</v>
      </c>
      <c r="DV427">
        <v>0.79537080000000004</v>
      </c>
      <c r="DW427">
        <v>20.194500000000001</v>
      </c>
      <c r="DX427" s="1">
        <v>1.496274E-2</v>
      </c>
      <c r="DY427" s="1">
        <v>1.291012</v>
      </c>
      <c r="DZ427">
        <v>0.79101030000000006</v>
      </c>
      <c r="EA427">
        <v>20.040759999999999</v>
      </c>
      <c r="EB427" s="1">
        <v>0.15225530000000001</v>
      </c>
      <c r="EC427" s="1">
        <v>13.200989999999999</v>
      </c>
      <c r="ED427">
        <v>0.78666700000000001</v>
      </c>
      <c r="EE427">
        <v>19.637060000000002</v>
      </c>
      <c r="EF427" s="1">
        <v>0.97615600000000002</v>
      </c>
      <c r="EG427">
        <v>84.969800000000006</v>
      </c>
      <c r="EH427">
        <v>0.78214110000000003</v>
      </c>
      <c r="EI427">
        <v>19.48781</v>
      </c>
      <c r="EJ427" s="1">
        <v>4.1566989999999997</v>
      </c>
      <c r="EK427">
        <v>363.21789999999999</v>
      </c>
      <c r="EL427">
        <v>0.77758059999999996</v>
      </c>
      <c r="EM427">
        <v>19.43591</v>
      </c>
      <c r="EN427">
        <v>12.323259999999999</v>
      </c>
      <c r="EO427">
        <v>1080.319</v>
      </c>
      <c r="EP427">
        <v>0.77296819999999999</v>
      </c>
      <c r="EQ427">
        <v>19.648070000000001</v>
      </c>
      <c r="ER427">
        <v>26.512429999999998</v>
      </c>
      <c r="ES427">
        <v>2331.6909999999998</v>
      </c>
      <c r="ET427">
        <v>0.76823900000000001</v>
      </c>
      <c r="EU427">
        <v>20.191199999999998</v>
      </c>
      <c r="EV427">
        <v>42.91357</v>
      </c>
      <c r="EW427">
        <v>3785.4490000000001</v>
      </c>
      <c r="EX427">
        <v>0.76325019999999999</v>
      </c>
      <c r="EY427">
        <v>20.57198</v>
      </c>
      <c r="EZ427">
        <v>54.011490000000002</v>
      </c>
      <c r="FA427">
        <v>4778.8140000000003</v>
      </c>
      <c r="FB427">
        <v>0.75822590000000001</v>
      </c>
      <c r="FC427">
        <v>20.583690000000001</v>
      </c>
      <c r="FD427">
        <v>54.415419999999997</v>
      </c>
      <c r="FE427">
        <v>4843.0119999999997</v>
      </c>
      <c r="FF427">
        <v>0.75299419999999995</v>
      </c>
      <c r="FG427">
        <v>20.306380000000001</v>
      </c>
      <c r="FH427">
        <v>44.994230000000002</v>
      </c>
      <c r="FI427">
        <v>4029.7370000000001</v>
      </c>
      <c r="FJ427">
        <v>0.74764229999999998</v>
      </c>
      <c r="FK427">
        <v>19.824539999999999</v>
      </c>
      <c r="FL427">
        <v>31.34094</v>
      </c>
      <c r="FM427">
        <v>2824.3380000000002</v>
      </c>
      <c r="FN427">
        <v>0.74242580000000002</v>
      </c>
      <c r="FO427">
        <v>19.695640000000001</v>
      </c>
      <c r="FP427">
        <v>18.801100000000002</v>
      </c>
      <c r="FQ427">
        <v>1704.355</v>
      </c>
      <c r="FR427">
        <v>0.73712719999999998</v>
      </c>
      <c r="FS427">
        <v>19.783909999999999</v>
      </c>
      <c r="FT427">
        <v>9.9186180000000004</v>
      </c>
      <c r="FU427">
        <v>904.58450000000005</v>
      </c>
      <c r="FV427">
        <v>0.7316954</v>
      </c>
      <c r="FW427">
        <v>20.325430000000001</v>
      </c>
      <c r="FX427">
        <v>4.7015070000000003</v>
      </c>
      <c r="FY427">
        <v>431.21230000000003</v>
      </c>
      <c r="FZ427">
        <v>0.72590259999999995</v>
      </c>
      <c r="GA427">
        <v>21.155619999999999</v>
      </c>
      <c r="GB427">
        <v>2.0429469999999998</v>
      </c>
      <c r="GC427">
        <v>188.5394</v>
      </c>
      <c r="GD427">
        <v>0.71988450000000004</v>
      </c>
      <c r="GE427">
        <v>21.655539999999998</v>
      </c>
      <c r="GF427">
        <v>0.83742419999999995</v>
      </c>
      <c r="GG427">
        <v>77.721789999999999</v>
      </c>
      <c r="GH427">
        <v>0.7136844</v>
      </c>
      <c r="GI427">
        <v>21.710080000000001</v>
      </c>
      <c r="GJ427">
        <v>0.33999119999999999</v>
      </c>
      <c r="GK427">
        <v>31.7197</v>
      </c>
      <c r="GL427">
        <v>0.70724549999999997</v>
      </c>
      <c r="GM427">
        <v>21.350819999999999</v>
      </c>
      <c r="GN427">
        <v>0.1509866</v>
      </c>
      <c r="GO427">
        <v>14.138730000000001</v>
      </c>
      <c r="GP427">
        <v>0.70055270000000003</v>
      </c>
      <c r="GQ427">
        <v>20.685220000000001</v>
      </c>
      <c r="GR427">
        <v>8.4198560000000006E-2</v>
      </c>
      <c r="GS427">
        <v>7.9041629999999996</v>
      </c>
      <c r="GT427">
        <v>0.69413959999999997</v>
      </c>
      <c r="GU427">
        <v>20.486789999999999</v>
      </c>
      <c r="GV427">
        <v>6.1687859999999997E-2</v>
      </c>
      <c r="GW427">
        <v>5.8043120000000004</v>
      </c>
      <c r="GX427">
        <v>0.68972149999999999</v>
      </c>
      <c r="GY427">
        <v>20.497910000000001</v>
      </c>
      <c r="GZ427">
        <v>5.3412029999999999E-2</v>
      </c>
      <c r="HA427">
        <v>5.0332590000000001</v>
      </c>
      <c r="HB427">
        <v>0.68513769999999996</v>
      </c>
      <c r="HC427">
        <v>20.9133</v>
      </c>
      <c r="HD427">
        <v>4.8822740000000003E-2</v>
      </c>
      <c r="HE427">
        <v>4.6138310000000002</v>
      </c>
      <c r="HF427">
        <v>0.68048109999999995</v>
      </c>
      <c r="HG427">
        <v>21.526800000000001</v>
      </c>
      <c r="HH427" s="1">
        <v>4.4998040000000003E-2</v>
      </c>
      <c r="HI427">
        <v>4.2663330000000004</v>
      </c>
      <c r="HJ427">
        <v>0.67572710000000002</v>
      </c>
      <c r="HK427">
        <v>21.785409999999999</v>
      </c>
      <c r="HL427">
        <v>4.1286669999999998E-2</v>
      </c>
      <c r="HM427">
        <v>3.927921</v>
      </c>
      <c r="HN427">
        <v>0.67100859999999996</v>
      </c>
      <c r="HO427">
        <v>21.51313</v>
      </c>
      <c r="HP427" s="1">
        <v>3.7667930000000002E-2</v>
      </c>
      <c r="HQ427">
        <v>3.5964</v>
      </c>
      <c r="HR427">
        <v>0.66582280000000005</v>
      </c>
      <c r="HS427">
        <v>20.879899999999999</v>
      </c>
      <c r="HT427" s="1">
        <v>3.4244820000000002E-2</v>
      </c>
      <c r="HU427">
        <v>3.2827000000000002</v>
      </c>
      <c r="HV427">
        <v>0.66050920000000002</v>
      </c>
      <c r="HW427">
        <v>20.0669</v>
      </c>
      <c r="HX427" s="1">
        <v>3.112531E-2</v>
      </c>
      <c r="HY427" s="1">
        <v>2.9963449999999998</v>
      </c>
      <c r="HZ427">
        <v>0.65476670000000003</v>
      </c>
      <c r="IA427">
        <v>19.71791</v>
      </c>
      <c r="IB427" s="1">
        <v>2.8254129999999999E-2</v>
      </c>
      <c r="IC427" s="1">
        <v>2.7340960000000001</v>
      </c>
      <c r="ID427">
        <v>0.64900800000000003</v>
      </c>
      <c r="IE427">
        <v>19.285139999999998</v>
      </c>
      <c r="IF427" s="1">
        <v>2.555692E-2</v>
      </c>
      <c r="IG427" s="1">
        <v>2.4868839999999999</v>
      </c>
      <c r="IH427">
        <v>0.64289289999999999</v>
      </c>
      <c r="II427">
        <v>19.658329999999999</v>
      </c>
      <c r="IJ427" s="1">
        <v>2.304221E-2</v>
      </c>
      <c r="IK427" s="1">
        <v>2.256742</v>
      </c>
      <c r="IL427">
        <v>0.63674600000000003</v>
      </c>
      <c r="IM427">
        <v>20.11037</v>
      </c>
      <c r="IN427" s="1">
        <v>2.0765329999999999E-2</v>
      </c>
      <c r="IO427" s="1">
        <v>2.0472139999999999</v>
      </c>
      <c r="IP427">
        <v>0.63088610000000001</v>
      </c>
      <c r="IQ427">
        <v>20.333580000000001</v>
      </c>
      <c r="IR427" s="1">
        <v>1.876038E-2</v>
      </c>
      <c r="IS427" s="1">
        <v>1.8616550000000001</v>
      </c>
      <c r="IT427">
        <v>0.62523899999999999</v>
      </c>
      <c r="IU427">
        <v>20.188099999999999</v>
      </c>
      <c r="IV427" s="1">
        <v>1.6951569999999999E-2</v>
      </c>
      <c r="IW427" s="1">
        <v>1.693187</v>
      </c>
      <c r="IX427">
        <v>0.61982060000000005</v>
      </c>
      <c r="IY427">
        <v>19.754650000000002</v>
      </c>
      <c r="IZ427" s="1">
        <v>1.5362880000000001E-2</v>
      </c>
      <c r="JA427" s="1">
        <v>1.5445420000000001</v>
      </c>
      <c r="JB427">
        <v>0.61371149999999997</v>
      </c>
      <c r="JC427">
        <v>19.250330000000002</v>
      </c>
      <c r="JD427" s="1">
        <v>1.394988E-2</v>
      </c>
      <c r="JE427" s="1">
        <v>1.4136340000000001</v>
      </c>
      <c r="JF427">
        <v>0.60745079999999996</v>
      </c>
      <c r="JG427">
        <v>19.360620000000001</v>
      </c>
      <c r="JH427" s="1">
        <v>1.2672070000000001E-2</v>
      </c>
      <c r="JI427" s="1">
        <v>1.295309</v>
      </c>
      <c r="JJ427">
        <v>0.60451960000000005</v>
      </c>
      <c r="JK427">
        <v>19.86599</v>
      </c>
      <c r="JL427" s="1">
        <v>1.1557950000000001E-2</v>
      </c>
      <c r="JM427" s="1">
        <v>1.1852929999999999</v>
      </c>
      <c r="JN427">
        <v>0.60217109999999996</v>
      </c>
      <c r="JO427">
        <v>20.81889</v>
      </c>
      <c r="JP427" s="1">
        <v>1.0516090000000001E-2</v>
      </c>
      <c r="JQ427" s="1">
        <v>1.0811900000000001</v>
      </c>
      <c r="JR427">
        <v>0.59922640000000005</v>
      </c>
      <c r="JS427">
        <v>21.811869999999999</v>
      </c>
      <c r="JT427" s="1">
        <v>9.5101879999999993E-3</v>
      </c>
      <c r="JU427" s="1">
        <v>0.98120810000000003</v>
      </c>
      <c r="JV427">
        <v>0.59636860000000003</v>
      </c>
      <c r="JW427">
        <v>22.298590000000001</v>
      </c>
      <c r="JX427" s="1">
        <v>8.5878510000000005E-3</v>
      </c>
      <c r="JY427" s="1">
        <v>0.88913509999999996</v>
      </c>
      <c r="JZ427">
        <v>0.59356759999999997</v>
      </c>
      <c r="KA427">
        <v>22.250389999999999</v>
      </c>
      <c r="KB427" s="1">
        <v>7.7835919999999998E-3</v>
      </c>
      <c r="KC427" s="1">
        <v>0.80868459999999998</v>
      </c>
      <c r="KD427">
        <v>0.59072480000000005</v>
      </c>
      <c r="KE427">
        <v>21.906690000000001</v>
      </c>
      <c r="KF427" s="1">
        <v>7.0697870000000001E-3</v>
      </c>
      <c r="KG427" s="1">
        <v>0.73726060000000004</v>
      </c>
      <c r="KH427">
        <v>0.58793479999999998</v>
      </c>
      <c r="KI427">
        <v>21.359850000000002</v>
      </c>
      <c r="KJ427" s="1">
        <v>6.4314430000000002E-3</v>
      </c>
      <c r="KK427" s="1">
        <v>0.67312680000000003</v>
      </c>
      <c r="KL427">
        <v>0.58501179999999997</v>
      </c>
      <c r="KM427">
        <v>21.31063</v>
      </c>
      <c r="KN427" s="1">
        <v>5.8483700000000003E-3</v>
      </c>
      <c r="KO427" s="1">
        <v>0.61466489999999996</v>
      </c>
      <c r="KP427">
        <v>0.581932</v>
      </c>
      <c r="KQ427">
        <v>21.527740000000001</v>
      </c>
      <c r="KR427" s="1">
        <v>5.3119819999999998E-3</v>
      </c>
      <c r="KS427" s="1">
        <v>0.56079020000000002</v>
      </c>
      <c r="KT427">
        <v>0.57890960000000002</v>
      </c>
      <c r="KU427">
        <v>21.995650000000001</v>
      </c>
      <c r="KV427" s="1">
        <v>4.8222459999999997E-3</v>
      </c>
      <c r="KW427" s="1">
        <v>0.51143459999999996</v>
      </c>
      <c r="KX427">
        <v>0.57693260000000002</v>
      </c>
      <c r="KY427">
        <v>22.504190000000001</v>
      </c>
      <c r="KZ427" s="1">
        <v>4.3628060000000003E-3</v>
      </c>
      <c r="LA427" s="1">
        <v>0.46397300000000002</v>
      </c>
      <c r="LB427">
        <v>0.574411</v>
      </c>
      <c r="LC427">
        <v>22.686150000000001</v>
      </c>
      <c r="LD427" s="1">
        <v>3.9233410000000003E-3</v>
      </c>
      <c r="LE427" s="1">
        <v>0.41889549999999998</v>
      </c>
      <c r="LF427">
        <v>0.57178130000000005</v>
      </c>
      <c r="LG427">
        <v>22.574110000000001</v>
      </c>
      <c r="LH427" s="1">
        <v>3.5029100000000001E-3</v>
      </c>
      <c r="LI427" s="1">
        <v>0.37559819999999999</v>
      </c>
      <c r="LJ427">
        <v>0.56906800000000002</v>
      </c>
      <c r="LK427">
        <v>22.117560000000001</v>
      </c>
      <c r="LL427" s="1">
        <v>3.1011720000000001E-3</v>
      </c>
      <c r="LM427" s="1">
        <v>0.33398250000000002</v>
      </c>
      <c r="LN427">
        <v>0.56606780000000001</v>
      </c>
      <c r="LO427">
        <v>21.616379999999999</v>
      </c>
      <c r="LP427" s="1">
        <v>2.7328669999999999E-3</v>
      </c>
      <c r="LQ427" s="1">
        <v>0.29575630000000003</v>
      </c>
      <c r="LR427">
        <v>0.56285350000000001</v>
      </c>
      <c r="LS427">
        <v>21.627700000000001</v>
      </c>
      <c r="LT427" s="1">
        <v>2.40187E-3</v>
      </c>
      <c r="LU427" s="1">
        <v>0.26131890000000002</v>
      </c>
      <c r="LV427">
        <v>0.5608514</v>
      </c>
      <c r="LW427">
        <v>21.992660000000001</v>
      </c>
      <c r="LX427" s="1">
        <v>2.11502E-3</v>
      </c>
      <c r="LY427" s="1">
        <v>0.23093440000000001</v>
      </c>
      <c r="LZ427">
        <v>0.55794410000000005</v>
      </c>
      <c r="MA427">
        <v>22.821560000000002</v>
      </c>
      <c r="MB427" s="1">
        <v>1.8607439999999999E-3</v>
      </c>
      <c r="MC427" s="1">
        <v>0.20414160000000001</v>
      </c>
      <c r="MD427">
        <v>0.55499500000000002</v>
      </c>
      <c r="ME427">
        <v>23.74166</v>
      </c>
      <c r="MF427" s="1">
        <v>1.641471E-3</v>
      </c>
      <c r="MG427" s="1">
        <v>0.1809492</v>
      </c>
      <c r="MH427">
        <v>0.55155900000000002</v>
      </c>
      <c r="MI427">
        <v>24.330719999999999</v>
      </c>
      <c r="MJ427" s="1">
        <v>1.4474819999999999E-3</v>
      </c>
      <c r="MK427" s="1">
        <v>0.16046360000000001</v>
      </c>
      <c r="ML427">
        <v>0.54793939999999997</v>
      </c>
      <c r="MM427">
        <v>24.255240000000001</v>
      </c>
      <c r="MN427" s="1">
        <v>1.274697E-3</v>
      </c>
      <c r="MO427" s="1">
        <v>0.1421634</v>
      </c>
      <c r="MP427">
        <v>0.54498449999999998</v>
      </c>
      <c r="MQ427">
        <v>23.847110000000001</v>
      </c>
      <c r="MR427" s="1">
        <v>1.1189570000000001E-3</v>
      </c>
      <c r="MS427" s="1">
        <v>0.12538170000000001</v>
      </c>
      <c r="MT427">
        <v>0.54253459999999998</v>
      </c>
      <c r="MU427">
        <v>23.20628</v>
      </c>
      <c r="MV427" s="1">
        <v>9.7955380000000003E-4</v>
      </c>
      <c r="MW427" s="1">
        <v>0.1101608</v>
      </c>
      <c r="MX427">
        <v>0.53975740000000005</v>
      </c>
      <c r="MY427">
        <v>22.973780000000001</v>
      </c>
      <c r="MZ427" s="1">
        <v>8.553457E-4</v>
      </c>
      <c r="NA427" s="1">
        <v>9.6586359999999996E-2</v>
      </c>
      <c r="NB427">
        <v>0.53783360000000002</v>
      </c>
      <c r="NC427">
        <v>23.258839999999999</v>
      </c>
      <c r="ND427" s="1">
        <v>7.4941679999999998E-4</v>
      </c>
      <c r="NE427" s="1">
        <v>8.4836129999999996E-2</v>
      </c>
      <c r="NF427">
        <v>0.53783360000000002</v>
      </c>
      <c r="NG427">
        <v>23.258839999999999</v>
      </c>
      <c r="NH427" s="1">
        <v>7.4941679999999998E-4</v>
      </c>
      <c r="NI427" s="1">
        <v>8.4836129999999996E-2</v>
      </c>
      <c r="NJ427">
        <v>0.53783360000000002</v>
      </c>
      <c r="NK427">
        <v>23.258839999999999</v>
      </c>
      <c r="NL427" s="1">
        <v>7.4941679999999998E-4</v>
      </c>
      <c r="NM427" s="1">
        <v>8.4836129999999996E-2</v>
      </c>
      <c r="NN427">
        <v>0.53783360000000002</v>
      </c>
      <c r="NO427">
        <v>23.258839999999999</v>
      </c>
      <c r="NP427" s="1">
        <v>7.4941679999999998E-4</v>
      </c>
      <c r="NQ427" s="1">
        <v>8.4836129999999996E-2</v>
      </c>
      <c r="NR427">
        <v>0.53783360000000002</v>
      </c>
      <c r="NS427">
        <v>23.258839999999999</v>
      </c>
      <c r="NT427" s="1">
        <v>7.4941679999999998E-4</v>
      </c>
      <c r="NU427" s="1">
        <v>8.4836129999999996E-2</v>
      </c>
      <c r="NV427">
        <v>0.53783360000000002</v>
      </c>
      <c r="NW427">
        <v>23.258839999999999</v>
      </c>
      <c r="NX427" s="1">
        <v>7.4941679999999998E-4</v>
      </c>
      <c r="NY427" s="1">
        <v>8.4836129999999996E-2</v>
      </c>
      <c r="NZ427">
        <v>0.53783360000000002</v>
      </c>
      <c r="OA427">
        <v>23.258839999999999</v>
      </c>
      <c r="OB427" s="1">
        <v>7.4941679999999998E-4</v>
      </c>
      <c r="OC427" s="1">
        <v>8.4836129999999996E-2</v>
      </c>
      <c r="OD427">
        <v>0.53783360000000002</v>
      </c>
      <c r="OE427">
        <v>23.258839999999999</v>
      </c>
      <c r="OF427" s="1">
        <v>7.4941679999999998E-4</v>
      </c>
      <c r="OG427" s="1">
        <v>8.4836129999999996E-2</v>
      </c>
      <c r="OH427">
        <v>0.53783360000000002</v>
      </c>
      <c r="OI427">
        <v>23.258839999999999</v>
      </c>
      <c r="OJ427" s="1">
        <v>7.4941679999999998E-4</v>
      </c>
      <c r="OK427" s="1">
        <v>8.4836129999999996E-2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0.79860790000000004</v>
      </c>
      <c r="G428">
        <v>20.60652</v>
      </c>
      <c r="H428">
        <v>0</v>
      </c>
      <c r="I428">
        <v>0</v>
      </c>
      <c r="J428">
        <v>0.79842659999999999</v>
      </c>
      <c r="K428">
        <v>20.78867</v>
      </c>
      <c r="L428">
        <v>0</v>
      </c>
      <c r="M428">
        <v>0</v>
      </c>
      <c r="N428">
        <v>0.79816909999999996</v>
      </c>
      <c r="O428">
        <v>21.09571</v>
      </c>
      <c r="P428">
        <v>0</v>
      </c>
      <c r="Q428">
        <v>0</v>
      </c>
      <c r="R428">
        <v>0.79795830000000001</v>
      </c>
      <c r="S428">
        <v>21.78866</v>
      </c>
      <c r="T428">
        <v>0</v>
      </c>
      <c r="U428">
        <v>0</v>
      </c>
      <c r="V428">
        <v>0.79771499999999995</v>
      </c>
      <c r="W428">
        <v>22.62105</v>
      </c>
      <c r="X428">
        <v>0</v>
      </c>
      <c r="Y428">
        <v>0</v>
      </c>
      <c r="Z428">
        <v>0.79747840000000003</v>
      </c>
      <c r="AA428">
        <v>23.081579999999999</v>
      </c>
      <c r="AB428">
        <v>0</v>
      </c>
      <c r="AC428">
        <v>0</v>
      </c>
      <c r="AD428">
        <v>0.79717079999999996</v>
      </c>
      <c r="AE428">
        <v>23.068950000000001</v>
      </c>
      <c r="AF428">
        <v>0</v>
      </c>
      <c r="AG428">
        <v>0</v>
      </c>
      <c r="AH428">
        <v>0.79691000000000001</v>
      </c>
      <c r="AI428">
        <v>22.705159999999999</v>
      </c>
      <c r="AJ428">
        <v>0</v>
      </c>
      <c r="AK428">
        <v>0</v>
      </c>
      <c r="AL428">
        <v>0.79660750000000002</v>
      </c>
      <c r="AM428">
        <v>22.170590000000001</v>
      </c>
      <c r="AN428">
        <v>0</v>
      </c>
      <c r="AO428">
        <v>0</v>
      </c>
      <c r="AP428">
        <v>0.79628880000000002</v>
      </c>
      <c r="AQ428">
        <v>21.99652</v>
      </c>
      <c r="AR428">
        <v>0</v>
      </c>
      <c r="AS428">
        <v>0</v>
      </c>
      <c r="AT428">
        <v>0.79594160000000003</v>
      </c>
      <c r="AU428">
        <v>22.105869999999999</v>
      </c>
      <c r="AV428">
        <v>0</v>
      </c>
      <c r="AW428">
        <v>0</v>
      </c>
      <c r="AX428">
        <v>0.79559179999999996</v>
      </c>
      <c r="AY428">
        <v>22.54158</v>
      </c>
      <c r="AZ428">
        <v>0</v>
      </c>
      <c r="BA428">
        <v>0</v>
      </c>
      <c r="BB428">
        <v>0.79518659999999997</v>
      </c>
      <c r="BC428">
        <v>23.238800000000001</v>
      </c>
      <c r="BD428">
        <v>0</v>
      </c>
      <c r="BE428">
        <v>0</v>
      </c>
      <c r="BF428">
        <v>0.79484500000000002</v>
      </c>
      <c r="BG428">
        <v>23.60511</v>
      </c>
      <c r="BH428">
        <v>0</v>
      </c>
      <c r="BI428">
        <v>0</v>
      </c>
      <c r="BJ428">
        <v>0.7943981</v>
      </c>
      <c r="BK428">
        <v>23.588049999999999</v>
      </c>
      <c r="BL428">
        <v>0</v>
      </c>
      <c r="BM428">
        <v>0</v>
      </c>
      <c r="BN428">
        <v>0.79394039999999999</v>
      </c>
      <c r="BO428">
        <v>23.128170000000001</v>
      </c>
      <c r="BP428">
        <v>0</v>
      </c>
      <c r="BQ428">
        <v>0</v>
      </c>
      <c r="BR428">
        <v>0.793632</v>
      </c>
      <c r="BS428">
        <v>22.447659999999999</v>
      </c>
      <c r="BT428">
        <v>0</v>
      </c>
      <c r="BU428">
        <v>0</v>
      </c>
      <c r="BV428">
        <v>0.79324419999999995</v>
      </c>
      <c r="BW428">
        <v>21.757960000000001</v>
      </c>
      <c r="BX428">
        <v>0</v>
      </c>
      <c r="BY428">
        <v>0</v>
      </c>
      <c r="BZ428">
        <v>0.79285530000000004</v>
      </c>
      <c r="CA428">
        <v>21.498529999999999</v>
      </c>
      <c r="CB428">
        <v>0</v>
      </c>
      <c r="CC428">
        <v>0</v>
      </c>
      <c r="CD428">
        <v>0.79243079999999999</v>
      </c>
      <c r="CE428">
        <v>21.415569999999999</v>
      </c>
      <c r="CF428">
        <v>0</v>
      </c>
      <c r="CG428">
        <v>0</v>
      </c>
      <c r="CH428">
        <v>0.79198170000000001</v>
      </c>
      <c r="CI428">
        <v>21.583379999999998</v>
      </c>
      <c r="CJ428">
        <v>0</v>
      </c>
      <c r="CK428">
        <v>3.5820930000000001E-37</v>
      </c>
      <c r="CL428">
        <v>0.79155880000000001</v>
      </c>
      <c r="CM428">
        <v>21.664249999999999</v>
      </c>
      <c r="CN428">
        <v>9.6878469999999996E-32</v>
      </c>
      <c r="CO428">
        <v>1.8546860000000001E-29</v>
      </c>
      <c r="CP428">
        <v>0.79113270000000002</v>
      </c>
      <c r="CQ428">
        <v>21.588429999999999</v>
      </c>
      <c r="CR428" s="1">
        <v>1.641806E-25</v>
      </c>
      <c r="CS428" s="1">
        <v>3.1202779999999999E-23</v>
      </c>
      <c r="CT428">
        <v>0.79128580000000004</v>
      </c>
      <c r="CU428">
        <v>21.184660000000001</v>
      </c>
      <c r="CV428" s="1">
        <v>1.930719E-19</v>
      </c>
      <c r="CW428" s="1">
        <v>4.0991109999999999E-17</v>
      </c>
      <c r="CX428">
        <v>0.79163410000000001</v>
      </c>
      <c r="CY428">
        <v>20.521809999999999</v>
      </c>
      <c r="CZ428" s="1">
        <v>3.1731959999999999E-15</v>
      </c>
      <c r="DA428" s="1">
        <v>7.3241799999999998E-13</v>
      </c>
      <c r="DB428">
        <v>0.79199120000000001</v>
      </c>
      <c r="DC428">
        <v>19.915980000000001</v>
      </c>
      <c r="DD428" s="1">
        <v>5.8629889999999997E-12</v>
      </c>
      <c r="DE428" s="1">
        <v>1.4306899999999999E-9</v>
      </c>
      <c r="DF428">
        <v>0.7923962</v>
      </c>
      <c r="DG428">
        <v>19.645990000000001</v>
      </c>
      <c r="DH428" s="1">
        <v>2.5896800000000001E-9</v>
      </c>
      <c r="DI428" s="1">
        <v>6.5869270000000003E-7</v>
      </c>
      <c r="DJ428">
        <v>0.79282750000000002</v>
      </c>
      <c r="DK428">
        <v>19.612880000000001</v>
      </c>
      <c r="DL428" s="1">
        <v>3.9449459999999999E-7</v>
      </c>
      <c r="DM428" s="1">
        <v>1.040115E-4</v>
      </c>
      <c r="DN428">
        <v>0.79328129999999997</v>
      </c>
      <c r="DO428">
        <v>19.929680000000001</v>
      </c>
      <c r="DP428" s="1">
        <v>2.567266E-5</v>
      </c>
      <c r="DQ428" s="1">
        <v>6.9780809999999997E-3</v>
      </c>
      <c r="DR428">
        <v>0.79381330000000005</v>
      </c>
      <c r="DS428">
        <v>20.082280000000001</v>
      </c>
      <c r="DT428" s="1">
        <v>8.2061700000000005E-4</v>
      </c>
      <c r="DU428" s="1">
        <v>0.22945550000000001</v>
      </c>
      <c r="DV428">
        <v>0.79447939999999995</v>
      </c>
      <c r="DW428">
        <v>20.163430000000002</v>
      </c>
      <c r="DX428" s="1">
        <v>1.429474E-2</v>
      </c>
      <c r="DY428" s="1">
        <v>4.0960099999999997</v>
      </c>
      <c r="DZ428">
        <v>0.79523980000000005</v>
      </c>
      <c r="EA428">
        <v>20.03387</v>
      </c>
      <c r="EB428" s="1">
        <v>0.1467184</v>
      </c>
      <c r="EC428" s="1">
        <v>43.04121</v>
      </c>
      <c r="ED428">
        <v>0.79589140000000003</v>
      </c>
      <c r="EE428">
        <v>19.651949999999999</v>
      </c>
      <c r="EF428" s="1">
        <v>0.94784409999999997</v>
      </c>
      <c r="EG428">
        <v>284.06659999999999</v>
      </c>
      <c r="EH428">
        <v>0.79657350000000005</v>
      </c>
      <c r="EI428">
        <v>19.52928</v>
      </c>
      <c r="EJ428" s="1">
        <v>4.0641999999999996</v>
      </c>
      <c r="EK428">
        <v>1242.741</v>
      </c>
      <c r="EL428">
        <v>0.79723940000000004</v>
      </c>
      <c r="EM428">
        <v>19.46359</v>
      </c>
      <c r="EN428">
        <v>12.123799999999999</v>
      </c>
      <c r="EO428">
        <v>3775.9450000000002</v>
      </c>
      <c r="EP428">
        <v>0.79808900000000005</v>
      </c>
      <c r="EQ428">
        <v>19.650829999999999</v>
      </c>
      <c r="ER428">
        <v>26.22757</v>
      </c>
      <c r="ES428">
        <v>8311.0830000000005</v>
      </c>
      <c r="ET428">
        <v>0.79895700000000003</v>
      </c>
      <c r="EU428">
        <v>20.179549999999999</v>
      </c>
      <c r="EV428">
        <v>42.664239999999999</v>
      </c>
      <c r="EW428">
        <v>13740.5</v>
      </c>
      <c r="EX428">
        <v>0.79987580000000003</v>
      </c>
      <c r="EY428">
        <v>20.53735</v>
      </c>
      <c r="EZ428">
        <v>53.937519999999999</v>
      </c>
      <c r="FA428">
        <v>17636.98</v>
      </c>
      <c r="FB428">
        <v>0.79540549999999999</v>
      </c>
      <c r="FC428">
        <v>20.544740000000001</v>
      </c>
      <c r="FD428">
        <v>54.551099999999998</v>
      </c>
      <c r="FE428">
        <v>18140.240000000002</v>
      </c>
      <c r="FF428">
        <v>0.79018359999999999</v>
      </c>
      <c r="FG428">
        <v>20.295190000000002</v>
      </c>
      <c r="FH428">
        <v>45.271099999999997</v>
      </c>
      <c r="FI428">
        <v>15302.01</v>
      </c>
      <c r="FJ428">
        <v>0.78490269999999995</v>
      </c>
      <c r="FK428">
        <v>19.844069999999999</v>
      </c>
      <c r="FL428">
        <v>31.63869</v>
      </c>
      <c r="FM428">
        <v>10856.96</v>
      </c>
      <c r="FN428">
        <v>0.77975269999999997</v>
      </c>
      <c r="FO428">
        <v>19.747869999999999</v>
      </c>
      <c r="FP428">
        <v>19.036560000000001</v>
      </c>
      <c r="FQ428">
        <v>6624.0330000000004</v>
      </c>
      <c r="FR428">
        <v>0.77444570000000001</v>
      </c>
      <c r="FS428">
        <v>19.824929999999998</v>
      </c>
      <c r="FT428">
        <v>10.06898</v>
      </c>
      <c r="FU428">
        <v>3549.7710000000002</v>
      </c>
      <c r="FV428">
        <v>0.7690205</v>
      </c>
      <c r="FW428">
        <v>20.337250000000001</v>
      </c>
      <c r="FX428">
        <v>4.7836460000000001</v>
      </c>
      <c r="FY428">
        <v>1706.2239999999999</v>
      </c>
      <c r="FZ428">
        <v>0.76325359999999998</v>
      </c>
      <c r="GA428">
        <v>21.127790000000001</v>
      </c>
      <c r="GB428">
        <v>2.0825969999999998</v>
      </c>
      <c r="GC428">
        <v>750.95389999999998</v>
      </c>
      <c r="GD428">
        <v>0.75719979999999998</v>
      </c>
      <c r="GE428">
        <v>21.598279999999999</v>
      </c>
      <c r="GF428">
        <v>0.85469280000000003</v>
      </c>
      <c r="GG428">
        <v>310.75869999999998</v>
      </c>
      <c r="GH428">
        <v>0.75094760000000005</v>
      </c>
      <c r="GI428">
        <v>21.66433</v>
      </c>
      <c r="GJ428">
        <v>0.34691430000000001</v>
      </c>
      <c r="GK428">
        <v>126.5848</v>
      </c>
      <c r="GL428">
        <v>0.74438559999999998</v>
      </c>
      <c r="GM428">
        <v>21.347159999999999</v>
      </c>
      <c r="GN428">
        <v>0.15357199999999999</v>
      </c>
      <c r="GO428">
        <v>55.667310000000001</v>
      </c>
      <c r="GP428">
        <v>0.73755280000000001</v>
      </c>
      <c r="GQ428">
        <v>20.7225</v>
      </c>
      <c r="GR428">
        <v>8.5128079999999995E-2</v>
      </c>
      <c r="GS428">
        <v>30.333950000000002</v>
      </c>
      <c r="GT428">
        <v>0.73103830000000003</v>
      </c>
      <c r="GU428">
        <v>20.550039999999999</v>
      </c>
      <c r="GV428">
        <v>6.2041480000000003E-2</v>
      </c>
      <c r="GW428">
        <v>21.754650000000002</v>
      </c>
      <c r="GX428">
        <v>0.72698739999999995</v>
      </c>
      <c r="GY428">
        <v>20.55189</v>
      </c>
      <c r="GZ428">
        <v>5.3608290000000003E-2</v>
      </c>
      <c r="HA428">
        <v>18.636060000000001</v>
      </c>
      <c r="HB428">
        <v>0.722831</v>
      </c>
      <c r="HC428">
        <v>20.931519999999999</v>
      </c>
      <c r="HD428">
        <v>4.8988209999999997E-2</v>
      </c>
      <c r="HE428">
        <v>17.00197</v>
      </c>
      <c r="HF428">
        <v>0.71860570000000001</v>
      </c>
      <c r="HG428">
        <v>21.500509999999998</v>
      </c>
      <c r="HH428" s="1">
        <v>4.51627E-2</v>
      </c>
      <c r="HI428">
        <v>15.681509999999999</v>
      </c>
      <c r="HJ428">
        <v>0.71425930000000004</v>
      </c>
      <c r="HK428">
        <v>21.734690000000001</v>
      </c>
      <c r="HL428" s="1">
        <v>4.1451259999999997E-2</v>
      </c>
      <c r="HM428">
        <v>14.40582</v>
      </c>
      <c r="HN428">
        <v>0.70989449999999998</v>
      </c>
      <c r="HO428">
        <v>21.474119999999999</v>
      </c>
      <c r="HP428" s="1">
        <v>3.7827319999999998E-2</v>
      </c>
      <c r="HQ428">
        <v>13.15785</v>
      </c>
      <c r="HR428">
        <v>0.70507580000000003</v>
      </c>
      <c r="HS428">
        <v>20.878270000000001</v>
      </c>
      <c r="HT428" s="1">
        <v>3.4397049999999998E-2</v>
      </c>
      <c r="HU428">
        <v>11.97598</v>
      </c>
      <c r="HV428">
        <v>0.70009829999999995</v>
      </c>
      <c r="HW428">
        <v>20.095949999999998</v>
      </c>
      <c r="HX428" s="1">
        <v>3.1268959999999998E-2</v>
      </c>
      <c r="HY428">
        <v>10.89756</v>
      </c>
      <c r="HZ428">
        <v>0.69466680000000003</v>
      </c>
      <c r="IA428">
        <v>19.75459</v>
      </c>
      <c r="IB428" s="1">
        <v>2.8389020000000001E-2</v>
      </c>
      <c r="IC428">
        <v>9.9131660000000004</v>
      </c>
      <c r="ID428">
        <v>0.68915389999999999</v>
      </c>
      <c r="IE428">
        <v>19.296140000000001</v>
      </c>
      <c r="IF428" s="1">
        <v>2.5682779999999999E-2</v>
      </c>
      <c r="IG428" s="1">
        <v>8.9902359999999994</v>
      </c>
      <c r="IH428">
        <v>0.68339470000000002</v>
      </c>
      <c r="II428">
        <v>19.663360000000001</v>
      </c>
      <c r="IJ428" s="1">
        <v>2.3161870000000001E-2</v>
      </c>
      <c r="IK428" s="1">
        <v>8.1325839999999996</v>
      </c>
      <c r="IL428">
        <v>0.67748520000000001</v>
      </c>
      <c r="IM428">
        <v>20.082619999999999</v>
      </c>
      <c r="IN428" s="1">
        <v>2.087406E-2</v>
      </c>
      <c r="IO428" s="1">
        <v>7.3498409999999996</v>
      </c>
      <c r="IP428">
        <v>0.67187940000000002</v>
      </c>
      <c r="IQ428">
        <v>20.280550000000002</v>
      </c>
      <c r="IR428" s="1">
        <v>1.8859890000000001E-2</v>
      </c>
      <c r="IS428" s="1">
        <v>6.6594530000000001</v>
      </c>
      <c r="IT428">
        <v>0.66647619999999996</v>
      </c>
      <c r="IU428">
        <v>20.143519999999999</v>
      </c>
      <c r="IV428" s="1">
        <v>1.7042189999999999E-2</v>
      </c>
      <c r="IW428" s="1">
        <v>6.0326139999999997</v>
      </c>
      <c r="IX428">
        <v>0.6611882</v>
      </c>
      <c r="IY428">
        <v>19.73771</v>
      </c>
      <c r="IZ428" s="1">
        <v>1.544303E-2</v>
      </c>
      <c r="JA428" s="1">
        <v>5.480105</v>
      </c>
      <c r="JB428">
        <v>0.65514890000000003</v>
      </c>
      <c r="JC428">
        <v>19.269960000000001</v>
      </c>
      <c r="JD428" s="1">
        <v>1.402142E-2</v>
      </c>
      <c r="JE428" s="1">
        <v>4.9959990000000003</v>
      </c>
      <c r="JF428">
        <v>0.64868179999999998</v>
      </c>
      <c r="JG428">
        <v>19.402760000000001</v>
      </c>
      <c r="JH428" s="1">
        <v>1.2733029999999999E-2</v>
      </c>
      <c r="JI428" s="1">
        <v>4.5628640000000003</v>
      </c>
      <c r="JJ428">
        <v>0.64563999999999999</v>
      </c>
      <c r="JK428">
        <v>19.878350000000001</v>
      </c>
      <c r="JL428" s="1">
        <v>1.1607589999999999E-2</v>
      </c>
      <c r="JM428" s="1">
        <v>4.1543559999999999</v>
      </c>
      <c r="JN428">
        <v>0.6433664</v>
      </c>
      <c r="JO428">
        <v>20.795359999999999</v>
      </c>
      <c r="JP428" s="1">
        <v>1.0557250000000001E-2</v>
      </c>
      <c r="JQ428" s="1">
        <v>3.7706909999999998</v>
      </c>
      <c r="JR428">
        <v>0.64107729999999996</v>
      </c>
      <c r="JS428">
        <v>21.76641</v>
      </c>
      <c r="JT428" s="1">
        <v>9.5498930000000003E-3</v>
      </c>
      <c r="JU428" s="1">
        <v>3.4040780000000002</v>
      </c>
      <c r="JV428">
        <v>0.63884759999999996</v>
      </c>
      <c r="JW428">
        <v>22.236409999999999</v>
      </c>
      <c r="JX428" s="1">
        <v>8.6236360000000005E-3</v>
      </c>
      <c r="JY428" s="1">
        <v>3.0657179999999999</v>
      </c>
      <c r="JZ428">
        <v>0.63669900000000001</v>
      </c>
      <c r="KA428">
        <v>22.194870000000002</v>
      </c>
      <c r="KB428" s="1">
        <v>7.8157810000000008E-3</v>
      </c>
      <c r="KC428" s="1">
        <v>2.7699829999999999</v>
      </c>
      <c r="KD428">
        <v>0.63457419999999998</v>
      </c>
      <c r="KE428">
        <v>21.876300000000001</v>
      </c>
      <c r="KF428" s="1">
        <v>7.0992410000000001E-3</v>
      </c>
      <c r="KG428" s="1">
        <v>2.5083340000000001</v>
      </c>
      <c r="KH428">
        <v>0.63245359999999995</v>
      </c>
      <c r="KI428">
        <v>21.346029999999999</v>
      </c>
      <c r="KJ428" s="1">
        <v>6.4582909999999997E-3</v>
      </c>
      <c r="KK428" s="1">
        <v>2.2745340000000001</v>
      </c>
      <c r="KL428">
        <v>0.63019340000000001</v>
      </c>
      <c r="KM428">
        <v>21.295729999999999</v>
      </c>
      <c r="KN428" s="1">
        <v>5.8730579999999996E-3</v>
      </c>
      <c r="KO428" s="1">
        <v>2.0627789999999999</v>
      </c>
      <c r="KP428">
        <v>0.62782579999999999</v>
      </c>
      <c r="KQ428">
        <v>21.48245</v>
      </c>
      <c r="KR428" s="1">
        <v>5.3348919999999999E-3</v>
      </c>
      <c r="KS428" s="1">
        <v>1.8687320000000001</v>
      </c>
      <c r="KT428">
        <v>0.62540450000000003</v>
      </c>
      <c r="KU428">
        <v>21.929860000000001</v>
      </c>
      <c r="KV428" s="1">
        <v>4.8430900000000004E-3</v>
      </c>
      <c r="KW428" s="1">
        <v>1.692253</v>
      </c>
      <c r="KX428">
        <v>0.62438590000000005</v>
      </c>
      <c r="KY428">
        <v>22.427250000000001</v>
      </c>
      <c r="KZ428" s="1">
        <v>4.3828720000000003E-3</v>
      </c>
      <c r="LA428" s="1">
        <v>1.5232730000000001</v>
      </c>
      <c r="LB428">
        <v>0.62262220000000001</v>
      </c>
      <c r="LC428">
        <v>22.61487</v>
      </c>
      <c r="LD428" s="1">
        <v>3.9420890000000002E-3</v>
      </c>
      <c r="LE428" s="1">
        <v>1.364938</v>
      </c>
      <c r="LF428">
        <v>0.62077959999999999</v>
      </c>
      <c r="LG428">
        <v>22.523029999999999</v>
      </c>
      <c r="LH428" s="1">
        <v>3.5205900000000001E-3</v>
      </c>
      <c r="LI428" s="1">
        <v>1.2146300000000001</v>
      </c>
      <c r="LJ428">
        <v>0.61891390000000002</v>
      </c>
      <c r="LK428">
        <v>22.079409999999999</v>
      </c>
      <c r="LL428" s="1">
        <v>3.1175249999999999E-3</v>
      </c>
      <c r="LM428" s="1">
        <v>1.074254</v>
      </c>
      <c r="LN428">
        <v>0.61667640000000001</v>
      </c>
      <c r="LO428">
        <v>21.59394</v>
      </c>
      <c r="LP428" s="1">
        <v>2.7477180000000001E-3</v>
      </c>
      <c r="LQ428" s="1">
        <v>0.95058330000000002</v>
      </c>
      <c r="LR428">
        <v>0.61422350000000003</v>
      </c>
      <c r="LS428">
        <v>21.594180000000001</v>
      </c>
      <c r="LT428" s="1">
        <v>2.4150970000000002E-3</v>
      </c>
      <c r="LU428" s="1">
        <v>0.83895220000000004</v>
      </c>
      <c r="LV428">
        <v>0.61191390000000001</v>
      </c>
      <c r="LW428">
        <v>21.94699</v>
      </c>
      <c r="LX428" s="1">
        <v>2.1240790000000001E-3</v>
      </c>
      <c r="LY428" s="1">
        <v>0.74073809999999995</v>
      </c>
      <c r="LZ428">
        <v>0.60982409999999998</v>
      </c>
      <c r="MA428">
        <v>22.749610000000001</v>
      </c>
      <c r="MB428" s="1">
        <v>1.8688019999999999E-3</v>
      </c>
      <c r="MC428" s="1">
        <v>0.65400519999999995</v>
      </c>
      <c r="MD428">
        <v>0.60767590000000005</v>
      </c>
      <c r="ME428">
        <v>23.660720000000001</v>
      </c>
      <c r="MF428" s="1">
        <v>1.6485969999999999E-3</v>
      </c>
      <c r="MG428" s="1">
        <v>0.57895949999999996</v>
      </c>
      <c r="MH428">
        <v>0.60501320000000003</v>
      </c>
      <c r="MI428">
        <v>24.251449999999998</v>
      </c>
      <c r="MJ428" s="1">
        <v>1.453806E-3</v>
      </c>
      <c r="MK428" s="1">
        <v>0.51276509999999997</v>
      </c>
      <c r="ML428">
        <v>0.60215629999999998</v>
      </c>
      <c r="MM428">
        <v>24.19556</v>
      </c>
      <c r="MN428" s="1">
        <v>1.280443E-3</v>
      </c>
      <c r="MO428" s="1">
        <v>0.45379350000000002</v>
      </c>
      <c r="MP428">
        <v>0.60014049999999997</v>
      </c>
      <c r="MQ428">
        <v>23.805820000000001</v>
      </c>
      <c r="MR428" s="1">
        <v>1.1242240000000001E-3</v>
      </c>
      <c r="MS428" s="1">
        <v>0.39969579999999999</v>
      </c>
      <c r="MT428">
        <v>0.59869470000000002</v>
      </c>
      <c r="MU428">
        <v>23.179860000000001</v>
      </c>
      <c r="MV428" s="1">
        <v>9.8434520000000004E-4</v>
      </c>
      <c r="MW428" s="1">
        <v>0.35073460000000001</v>
      </c>
      <c r="MX428">
        <v>0.59705169999999996</v>
      </c>
      <c r="MY428">
        <v>22.923079999999999</v>
      </c>
      <c r="MZ428" s="1">
        <v>8.5956650000000004E-4</v>
      </c>
      <c r="NA428" s="1">
        <v>0.3069016</v>
      </c>
      <c r="NB428">
        <v>0.59624250000000001</v>
      </c>
      <c r="NC428">
        <v>23.190010000000001</v>
      </c>
      <c r="ND428" s="1">
        <v>7.5311170000000001E-4</v>
      </c>
      <c r="NE428" s="1">
        <v>0.26910070000000003</v>
      </c>
      <c r="NF428">
        <v>0.59624250000000001</v>
      </c>
      <c r="NG428">
        <v>23.190010000000001</v>
      </c>
      <c r="NH428" s="1">
        <v>7.5311170000000001E-4</v>
      </c>
      <c r="NI428" s="1">
        <v>0.26910070000000003</v>
      </c>
      <c r="NJ428">
        <v>0.59624250000000001</v>
      </c>
      <c r="NK428">
        <v>23.190010000000001</v>
      </c>
      <c r="NL428" s="1">
        <v>7.5311170000000001E-4</v>
      </c>
      <c r="NM428" s="1">
        <v>0.26910070000000003</v>
      </c>
      <c r="NN428">
        <v>0.59624250000000001</v>
      </c>
      <c r="NO428">
        <v>23.190010000000001</v>
      </c>
      <c r="NP428" s="1">
        <v>7.5311170000000001E-4</v>
      </c>
      <c r="NQ428" s="1">
        <v>0.26910070000000003</v>
      </c>
      <c r="NR428">
        <v>0.59624250000000001</v>
      </c>
      <c r="NS428">
        <v>23.190010000000001</v>
      </c>
      <c r="NT428" s="1">
        <v>7.5311170000000001E-4</v>
      </c>
      <c r="NU428" s="1">
        <v>0.26910070000000003</v>
      </c>
      <c r="NV428">
        <v>0.59624250000000001</v>
      </c>
      <c r="NW428">
        <v>23.190010000000001</v>
      </c>
      <c r="NX428" s="1">
        <v>7.5311170000000001E-4</v>
      </c>
      <c r="NY428" s="1">
        <v>0.26910070000000003</v>
      </c>
      <c r="NZ428">
        <v>0.59624250000000001</v>
      </c>
      <c r="OA428">
        <v>23.190010000000001</v>
      </c>
      <c r="OB428" s="1">
        <v>7.5311170000000001E-4</v>
      </c>
      <c r="OC428" s="1">
        <v>0.26910070000000003</v>
      </c>
      <c r="OD428">
        <v>0.59624250000000001</v>
      </c>
      <c r="OE428">
        <v>23.190010000000001</v>
      </c>
      <c r="OF428" s="1">
        <v>7.5311170000000001E-4</v>
      </c>
      <c r="OG428" s="1">
        <v>0.26910070000000003</v>
      </c>
      <c r="OH428">
        <v>0.59624250000000001</v>
      </c>
      <c r="OI428">
        <v>23.190010000000001</v>
      </c>
      <c r="OJ428" s="1">
        <v>7.5311170000000001E-4</v>
      </c>
      <c r="OK428" s="1">
        <v>0.26910070000000003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0.71299319999999999</v>
      </c>
      <c r="G429">
        <v>20.658339999999999</v>
      </c>
      <c r="H429">
        <v>0</v>
      </c>
      <c r="I429">
        <v>0</v>
      </c>
      <c r="J429">
        <v>0.71141129999999997</v>
      </c>
      <c r="K429">
        <v>20.90757</v>
      </c>
      <c r="L429">
        <v>0</v>
      </c>
      <c r="M429">
        <v>0</v>
      </c>
      <c r="N429">
        <v>0.70985569999999998</v>
      </c>
      <c r="O429">
        <v>21.14348</v>
      </c>
      <c r="P429">
        <v>0</v>
      </c>
      <c r="Q429">
        <v>0</v>
      </c>
      <c r="R429">
        <v>0.70821829999999997</v>
      </c>
      <c r="S429">
        <v>21.810780000000001</v>
      </c>
      <c r="T429">
        <v>0</v>
      </c>
      <c r="U429">
        <v>0</v>
      </c>
      <c r="V429">
        <v>0.70659510000000003</v>
      </c>
      <c r="W429">
        <v>22.62754</v>
      </c>
      <c r="X429">
        <v>0</v>
      </c>
      <c r="Y429">
        <v>0</v>
      </c>
      <c r="Z429">
        <v>0.70491680000000001</v>
      </c>
      <c r="AA429">
        <v>23.01559</v>
      </c>
      <c r="AB429">
        <v>0</v>
      </c>
      <c r="AC429">
        <v>0</v>
      </c>
      <c r="AD429">
        <v>0.70320289999999996</v>
      </c>
      <c r="AE429">
        <v>23.009419999999999</v>
      </c>
      <c r="AF429">
        <v>0</v>
      </c>
      <c r="AG429">
        <v>0</v>
      </c>
      <c r="AH429">
        <v>0.70142979999999999</v>
      </c>
      <c r="AI429">
        <v>22.710439999999998</v>
      </c>
      <c r="AJ429">
        <v>0</v>
      </c>
      <c r="AK429">
        <v>0</v>
      </c>
      <c r="AL429">
        <v>0.69957570000000002</v>
      </c>
      <c r="AM429">
        <v>22.243659999999998</v>
      </c>
      <c r="AN429">
        <v>0</v>
      </c>
      <c r="AO429">
        <v>0</v>
      </c>
      <c r="AP429">
        <v>0.69768520000000001</v>
      </c>
      <c r="AQ429">
        <v>22.141220000000001</v>
      </c>
      <c r="AR429">
        <v>0</v>
      </c>
      <c r="AS429">
        <v>0</v>
      </c>
      <c r="AT429">
        <v>0.69571519999999998</v>
      </c>
      <c r="AU429">
        <v>22.21255</v>
      </c>
      <c r="AV429">
        <v>0</v>
      </c>
      <c r="AW429">
        <v>0</v>
      </c>
      <c r="AX429">
        <v>0.6936523</v>
      </c>
      <c r="AY429">
        <v>22.586659999999998</v>
      </c>
      <c r="AZ429">
        <v>0</v>
      </c>
      <c r="BA429">
        <v>0</v>
      </c>
      <c r="BB429">
        <v>0.69152119999999995</v>
      </c>
      <c r="BC429">
        <v>23.235800000000001</v>
      </c>
      <c r="BD429">
        <v>0</v>
      </c>
      <c r="BE429">
        <v>0</v>
      </c>
      <c r="BF429">
        <v>0.68932700000000002</v>
      </c>
      <c r="BG429">
        <v>23.53079</v>
      </c>
      <c r="BH429">
        <v>0</v>
      </c>
      <c r="BI429">
        <v>0</v>
      </c>
      <c r="BJ429">
        <v>0.68706820000000002</v>
      </c>
      <c r="BK429">
        <v>23.539629999999999</v>
      </c>
      <c r="BL429">
        <v>0</v>
      </c>
      <c r="BM429">
        <v>0</v>
      </c>
      <c r="BN429">
        <v>0.68467120000000004</v>
      </c>
      <c r="BO429">
        <v>23.149899999999999</v>
      </c>
      <c r="BP429">
        <v>0</v>
      </c>
      <c r="BQ429">
        <v>0</v>
      </c>
      <c r="BR429">
        <v>0.68224010000000002</v>
      </c>
      <c r="BS429">
        <v>22.519100000000002</v>
      </c>
      <c r="BT429">
        <v>0</v>
      </c>
      <c r="BU429">
        <v>0</v>
      </c>
      <c r="BV429">
        <v>0.67978070000000002</v>
      </c>
      <c r="BW429">
        <v>21.858450000000001</v>
      </c>
      <c r="BX429">
        <v>0</v>
      </c>
      <c r="BY429">
        <v>0</v>
      </c>
      <c r="BZ429">
        <v>0.67724099999999998</v>
      </c>
      <c r="CA429">
        <v>21.612069999999999</v>
      </c>
      <c r="CB429">
        <v>0</v>
      </c>
      <c r="CC429">
        <v>0</v>
      </c>
      <c r="CD429">
        <v>0.67465869999999994</v>
      </c>
      <c r="CE429">
        <v>21.472490000000001</v>
      </c>
      <c r="CF429">
        <v>0</v>
      </c>
      <c r="CG429">
        <v>0</v>
      </c>
      <c r="CH429">
        <v>0.67202099999999998</v>
      </c>
      <c r="CI429">
        <v>21.570820000000001</v>
      </c>
      <c r="CJ429">
        <v>0</v>
      </c>
      <c r="CK429">
        <v>9.060008E-38</v>
      </c>
      <c r="CL429">
        <v>0.66938679999999995</v>
      </c>
      <c r="CM429">
        <v>21.614629999999998</v>
      </c>
      <c r="CN429">
        <v>2.460132E-32</v>
      </c>
      <c r="CO429">
        <v>7.1265639999999998E-30</v>
      </c>
      <c r="CP429">
        <v>0.66669929999999999</v>
      </c>
      <c r="CQ429">
        <v>21.55753</v>
      </c>
      <c r="CR429" s="1">
        <v>4.0508340000000001E-26</v>
      </c>
      <c r="CS429" s="1">
        <v>1.1532709999999999E-23</v>
      </c>
      <c r="CT429">
        <v>0.66450129999999996</v>
      </c>
      <c r="CU429">
        <v>21.182220000000001</v>
      </c>
      <c r="CV429" s="1">
        <v>6.9707280000000001E-20</v>
      </c>
      <c r="CW429" s="1">
        <v>1.9950660000000001E-17</v>
      </c>
      <c r="CX429">
        <v>0.66227420000000004</v>
      </c>
      <c r="CY429">
        <v>20.541609999999999</v>
      </c>
      <c r="CZ429" s="1">
        <v>1.453579E-15</v>
      </c>
      <c r="DA429" s="1">
        <v>4.3861219999999999E-13</v>
      </c>
      <c r="DB429">
        <v>0.66001549999999998</v>
      </c>
      <c r="DC429">
        <v>19.97861</v>
      </c>
      <c r="DD429" s="1">
        <v>3.0771439999999998E-12</v>
      </c>
      <c r="DE429" s="1">
        <v>9.7406840000000004E-10</v>
      </c>
      <c r="DF429">
        <v>0.65769659999999996</v>
      </c>
      <c r="DG429">
        <v>19.74239</v>
      </c>
      <c r="DH429" s="1">
        <v>1.500057E-9</v>
      </c>
      <c r="DI429" s="1">
        <v>4.9471340000000001E-7</v>
      </c>
      <c r="DJ429">
        <v>0.65534349999999997</v>
      </c>
      <c r="DK429">
        <v>19.673200000000001</v>
      </c>
      <c r="DL429" s="1">
        <v>2.4733630000000001E-7</v>
      </c>
      <c r="DM429" s="1">
        <v>8.4781709999999996E-5</v>
      </c>
      <c r="DN429">
        <v>0.65295159999999997</v>
      </c>
      <c r="DO429">
        <v>19.94032</v>
      </c>
      <c r="DP429" s="1">
        <v>1.7213809999999998E-5</v>
      </c>
      <c r="DQ429" s="1">
        <v>6.1102040000000002E-3</v>
      </c>
      <c r="DR429">
        <v>0.65062019999999998</v>
      </c>
      <c r="DS429">
        <v>20.00684</v>
      </c>
      <c r="DT429" s="1">
        <v>5.8368190000000005E-4</v>
      </c>
      <c r="DU429" s="1">
        <v>0.21431639999999999</v>
      </c>
      <c r="DV429">
        <v>0.64830829999999995</v>
      </c>
      <c r="DW429">
        <v>20.09188</v>
      </c>
      <c r="DX429" s="1">
        <v>1.071971E-2</v>
      </c>
      <c r="DY429" s="1">
        <v>4.0593180000000002</v>
      </c>
      <c r="DZ429">
        <v>0.64600769999999996</v>
      </c>
      <c r="EA429">
        <v>20.008610000000001</v>
      </c>
      <c r="EB429" s="1">
        <v>0.1154505</v>
      </c>
      <c r="EC429" s="1">
        <v>45.071429999999999</v>
      </c>
      <c r="ED429">
        <v>0.64360790000000001</v>
      </c>
      <c r="EE429">
        <v>19.675380000000001</v>
      </c>
      <c r="EF429" s="1">
        <v>0.77946289999999996</v>
      </c>
      <c r="EG429">
        <v>313.16329999999999</v>
      </c>
      <c r="EH429">
        <v>0.64117959999999996</v>
      </c>
      <c r="EI429">
        <v>19.637630000000001</v>
      </c>
      <c r="EJ429" s="1">
        <v>3.4815299999999998</v>
      </c>
      <c r="EK429">
        <v>1438.085</v>
      </c>
      <c r="EL429">
        <v>0.63876540000000004</v>
      </c>
      <c r="EM429">
        <v>19.547779999999999</v>
      </c>
      <c r="EN429">
        <v>10.78567</v>
      </c>
      <c r="EO429">
        <v>4572.99</v>
      </c>
      <c r="EP429">
        <v>0.63630379999999997</v>
      </c>
      <c r="EQ429">
        <v>19.678229999999999</v>
      </c>
      <c r="ER429">
        <v>24.159939999999999</v>
      </c>
      <c r="ES429">
        <v>10505.06</v>
      </c>
      <c r="ET429">
        <v>0.6337159</v>
      </c>
      <c r="EU429">
        <v>20.192160000000001</v>
      </c>
      <c r="EV429">
        <v>40.594929999999998</v>
      </c>
      <c r="EW429">
        <v>18083.12</v>
      </c>
      <c r="EX429">
        <v>0.63105619999999996</v>
      </c>
      <c r="EY429">
        <v>20.47636</v>
      </c>
      <c r="EZ429">
        <v>52.881140000000002</v>
      </c>
      <c r="FA429">
        <v>24107.17</v>
      </c>
      <c r="FB429">
        <v>0.62824139999999995</v>
      </c>
      <c r="FC429">
        <v>20.460819999999998</v>
      </c>
      <c r="FD429">
        <v>54.979050000000001</v>
      </c>
      <c r="FE429">
        <v>25623.919999999998</v>
      </c>
      <c r="FF429">
        <v>0.62530850000000004</v>
      </c>
      <c r="FG429">
        <v>20.26004</v>
      </c>
      <c r="FH429">
        <v>46.816409999999998</v>
      </c>
      <c r="FI429">
        <v>22279.03</v>
      </c>
      <c r="FJ429">
        <v>0.62238009999999999</v>
      </c>
      <c r="FK429">
        <v>19.88607</v>
      </c>
      <c r="FL429">
        <v>33.494840000000003</v>
      </c>
      <c r="FM429">
        <v>16248.7</v>
      </c>
      <c r="FN429">
        <v>0.61957620000000002</v>
      </c>
      <c r="FO429">
        <v>19.892230000000001</v>
      </c>
      <c r="FP429">
        <v>20.587959999999999</v>
      </c>
      <c r="FQ429">
        <v>10165.209999999999</v>
      </c>
      <c r="FR429">
        <v>0.61667099999999997</v>
      </c>
      <c r="FS429">
        <v>19.965150000000001</v>
      </c>
      <c r="FT429">
        <v>11.09961</v>
      </c>
      <c r="FU429">
        <v>5571.2389999999996</v>
      </c>
      <c r="FV429">
        <v>0.61362099999999997</v>
      </c>
      <c r="FW429">
        <v>20.417369999999998</v>
      </c>
      <c r="FX429">
        <v>5.3620809999999999</v>
      </c>
      <c r="FY429">
        <v>2730.8110000000001</v>
      </c>
      <c r="FZ429">
        <v>0.61031899999999994</v>
      </c>
      <c r="GA429">
        <v>21.140080000000001</v>
      </c>
      <c r="GB429">
        <v>2.367143</v>
      </c>
      <c r="GC429">
        <v>1221.6479999999999</v>
      </c>
      <c r="GD429">
        <v>0.60674870000000003</v>
      </c>
      <c r="GE429">
        <v>21.49483</v>
      </c>
      <c r="GF429">
        <v>0.9804581</v>
      </c>
      <c r="GG429">
        <v>511.11599999999999</v>
      </c>
      <c r="GH429">
        <v>0.602993</v>
      </c>
      <c r="GI429">
        <v>21.563700000000001</v>
      </c>
      <c r="GJ429">
        <v>0.39778649999999999</v>
      </c>
      <c r="GK429">
        <v>208.24209999999999</v>
      </c>
      <c r="GL429">
        <v>0.59891090000000002</v>
      </c>
      <c r="GM429">
        <v>21.326219999999999</v>
      </c>
      <c r="GN429">
        <v>0.17258409999999999</v>
      </c>
      <c r="GO429">
        <v>89.571789999999993</v>
      </c>
      <c r="GP429">
        <v>0.59452870000000002</v>
      </c>
      <c r="GQ429">
        <v>20.802810000000001</v>
      </c>
      <c r="GR429">
        <v>9.176948E-2</v>
      </c>
      <c r="GS429">
        <v>46.475000000000001</v>
      </c>
      <c r="GT429">
        <v>0.59044850000000004</v>
      </c>
      <c r="GU429">
        <v>20.722840000000001</v>
      </c>
      <c r="GV429">
        <v>6.4301620000000004E-2</v>
      </c>
      <c r="GW429">
        <v>31.704940000000001</v>
      </c>
      <c r="GX429">
        <v>0.58897869999999997</v>
      </c>
      <c r="GY429">
        <v>20.721730000000001</v>
      </c>
      <c r="GZ429">
        <v>5.45391E-2</v>
      </c>
      <c r="HA429">
        <v>26.441690000000001</v>
      </c>
      <c r="HB429">
        <v>0.58758460000000001</v>
      </c>
      <c r="HC429">
        <v>21.02721</v>
      </c>
      <c r="HD429">
        <v>4.9596899999999999E-2</v>
      </c>
      <c r="HE429">
        <v>23.909939999999999</v>
      </c>
      <c r="HF429">
        <v>0.58640930000000002</v>
      </c>
      <c r="HG429">
        <v>21.520060000000001</v>
      </c>
      <c r="HH429" s="1">
        <v>4.5709840000000002E-2</v>
      </c>
      <c r="HI429">
        <v>21.990480000000002</v>
      </c>
      <c r="HJ429">
        <v>0.58540349999999997</v>
      </c>
      <c r="HK429">
        <v>21.655570000000001</v>
      </c>
      <c r="HL429" s="1">
        <v>4.1991489999999999E-2</v>
      </c>
      <c r="HM429">
        <v>20.173749999999998</v>
      </c>
      <c r="HN429">
        <v>0.58449019999999996</v>
      </c>
      <c r="HO429">
        <v>21.400179999999999</v>
      </c>
      <c r="HP429" s="1">
        <v>3.834825E-2</v>
      </c>
      <c r="HQ429">
        <v>18.397929999999999</v>
      </c>
      <c r="HR429">
        <v>0.5833718</v>
      </c>
      <c r="HS429">
        <v>20.870640000000002</v>
      </c>
      <c r="HT429" s="1">
        <v>3.488322E-2</v>
      </c>
      <c r="HU429">
        <v>16.709160000000001</v>
      </c>
      <c r="HV429">
        <v>0.58220839999999996</v>
      </c>
      <c r="HW429">
        <v>20.175239999999999</v>
      </c>
      <c r="HX429" s="1">
        <v>3.1715489999999999E-2</v>
      </c>
      <c r="HY429">
        <v>15.15056</v>
      </c>
      <c r="HZ429">
        <v>0.58072729999999995</v>
      </c>
      <c r="IA429">
        <v>19.87677</v>
      </c>
      <c r="IB429" s="1">
        <v>2.8803120000000001E-2</v>
      </c>
      <c r="IC429">
        <v>13.689640000000001</v>
      </c>
      <c r="ID429">
        <v>0.57915720000000004</v>
      </c>
      <c r="IE429">
        <v>19.360579999999999</v>
      </c>
      <c r="IF429" s="1">
        <v>2.6070400000000001E-2</v>
      </c>
      <c r="IG429" s="1">
        <v>12.333209999999999</v>
      </c>
      <c r="IH429">
        <v>0.57754680000000003</v>
      </c>
      <c r="II429">
        <v>19.731839999999998</v>
      </c>
      <c r="IJ429" s="1">
        <v>2.3523700000000002E-2</v>
      </c>
      <c r="IK429">
        <v>11.07704</v>
      </c>
      <c r="IL429">
        <v>0.57594369999999995</v>
      </c>
      <c r="IM429">
        <v>20.106210000000001</v>
      </c>
      <c r="IN429" s="1">
        <v>2.1194749999999998E-2</v>
      </c>
      <c r="IO429" s="1">
        <v>9.9276560000000007</v>
      </c>
      <c r="IP429">
        <v>0.57447400000000004</v>
      </c>
      <c r="IQ429">
        <v>20.215399999999999</v>
      </c>
      <c r="IR429" s="1">
        <v>1.9145269999999999E-2</v>
      </c>
      <c r="IS429" s="1">
        <v>8.9192009999999993</v>
      </c>
      <c r="IT429">
        <v>0.57363370000000002</v>
      </c>
      <c r="IU429">
        <v>20.081659999999999</v>
      </c>
      <c r="IV429" s="1">
        <v>1.7299780000000001E-2</v>
      </c>
      <c r="IW429" s="1">
        <v>8.0156039999999997</v>
      </c>
      <c r="IX429">
        <v>0.57275960000000004</v>
      </c>
      <c r="IY429">
        <v>19.7195</v>
      </c>
      <c r="IZ429" s="1">
        <v>1.5667690000000001E-2</v>
      </c>
      <c r="JA429" s="1">
        <v>7.2187020000000004</v>
      </c>
      <c r="JB429">
        <v>0.57108179999999997</v>
      </c>
      <c r="JC429">
        <v>19.337479999999999</v>
      </c>
      <c r="JD429" s="1">
        <v>1.4220440000000001E-2</v>
      </c>
      <c r="JE429" s="1">
        <v>6.5284550000000001</v>
      </c>
      <c r="JF429">
        <v>0.5684072</v>
      </c>
      <c r="JG429">
        <v>19.549769999999999</v>
      </c>
      <c r="JH429" s="1">
        <v>1.2910430000000001E-2</v>
      </c>
      <c r="JI429" s="1">
        <v>5.922682</v>
      </c>
      <c r="JJ429">
        <v>0.57093020000000005</v>
      </c>
      <c r="JK429">
        <v>19.99269</v>
      </c>
      <c r="JL429" s="1">
        <v>1.177487E-2</v>
      </c>
      <c r="JM429" s="1">
        <v>5.3316350000000003</v>
      </c>
      <c r="JN429">
        <v>0.57381230000000005</v>
      </c>
      <c r="JO429">
        <v>20.84111</v>
      </c>
      <c r="JP429" s="1">
        <v>1.070872E-2</v>
      </c>
      <c r="JQ429" s="1">
        <v>4.7795920000000001</v>
      </c>
      <c r="JR429">
        <v>0.57730199999999998</v>
      </c>
      <c r="JS429">
        <v>21.7776</v>
      </c>
      <c r="JT429" s="1">
        <v>9.6943150000000002E-3</v>
      </c>
      <c r="JU429" s="1">
        <v>4.2605130000000004</v>
      </c>
      <c r="JV429">
        <v>0.58111690000000005</v>
      </c>
      <c r="JW429">
        <v>22.159469999999999</v>
      </c>
      <c r="JX429" s="1">
        <v>8.7510729999999998E-3</v>
      </c>
      <c r="JY429" s="1">
        <v>3.7804630000000001</v>
      </c>
      <c r="JZ429">
        <v>0.58536350000000004</v>
      </c>
      <c r="KA429">
        <v>22.11063</v>
      </c>
      <c r="KB429" s="1">
        <v>7.9261799999999997E-3</v>
      </c>
      <c r="KC429" s="1">
        <v>3.3597269999999999</v>
      </c>
      <c r="KD429">
        <v>0.5899721</v>
      </c>
      <c r="KE429">
        <v>21.835819999999998</v>
      </c>
      <c r="KF429" s="1">
        <v>7.1966879999999997E-3</v>
      </c>
      <c r="KG429" s="1">
        <v>2.989649</v>
      </c>
      <c r="KH429">
        <v>0.59482279999999998</v>
      </c>
      <c r="KI429">
        <v>21.35249</v>
      </c>
      <c r="KJ429" s="1">
        <v>6.5449319999999998E-3</v>
      </c>
      <c r="KK429" s="1">
        <v>2.6612640000000001</v>
      </c>
      <c r="KL429">
        <v>0.59980650000000002</v>
      </c>
      <c r="KM429">
        <v>21.326370000000001</v>
      </c>
      <c r="KN429" s="1">
        <v>5.9515150000000001E-3</v>
      </c>
      <c r="KO429" s="1">
        <v>2.3669790000000002</v>
      </c>
      <c r="KP429">
        <v>0.60495750000000004</v>
      </c>
      <c r="KQ429">
        <v>21.464410000000001</v>
      </c>
      <c r="KR429" s="1">
        <v>5.4058789999999997E-3</v>
      </c>
      <c r="KS429" s="1">
        <v>2.1003400000000001</v>
      </c>
      <c r="KT429">
        <v>0.61016939999999997</v>
      </c>
      <c r="KU429">
        <v>21.877859999999998</v>
      </c>
      <c r="KV429" s="1">
        <v>4.9062150000000002E-3</v>
      </c>
      <c r="KW429" s="1">
        <v>1.8607560000000001</v>
      </c>
      <c r="KX429">
        <v>0.61797970000000002</v>
      </c>
      <c r="KY429">
        <v>22.31532</v>
      </c>
      <c r="KZ429" s="1">
        <v>4.4417340000000001E-3</v>
      </c>
      <c r="LA429" s="1">
        <v>1.66649</v>
      </c>
      <c r="LB429">
        <v>0.62500509999999998</v>
      </c>
      <c r="LC429">
        <v>22.501429999999999</v>
      </c>
      <c r="LD429" s="1">
        <v>3.9971249999999998E-3</v>
      </c>
      <c r="LE429" s="1">
        <v>1.486766</v>
      </c>
      <c r="LF429">
        <v>0.63230430000000004</v>
      </c>
      <c r="LG429">
        <v>22.434629999999999</v>
      </c>
      <c r="LH429" s="1">
        <v>3.5726500000000001E-3</v>
      </c>
      <c r="LI429" s="1">
        <v>1.317496</v>
      </c>
      <c r="LJ429">
        <v>0.63619499999999995</v>
      </c>
      <c r="LK429">
        <v>22.01473</v>
      </c>
      <c r="LL429" s="1">
        <v>3.1634369999999998E-3</v>
      </c>
      <c r="LM429" s="1">
        <v>1.159197</v>
      </c>
      <c r="LN429">
        <v>0.63422199999999995</v>
      </c>
      <c r="LO429">
        <v>21.573609999999999</v>
      </c>
      <c r="LP429" s="1">
        <v>2.7896710000000001E-3</v>
      </c>
      <c r="LQ429" s="1">
        <v>1.020008</v>
      </c>
      <c r="LR429">
        <v>0.63208940000000002</v>
      </c>
      <c r="LS429">
        <v>21.585170000000002</v>
      </c>
      <c r="LT429" s="1">
        <v>2.4520789999999998E-3</v>
      </c>
      <c r="LU429" s="1">
        <v>0.89457790000000004</v>
      </c>
      <c r="LV429">
        <v>0.62939319999999999</v>
      </c>
      <c r="LW429">
        <v>21.902280000000001</v>
      </c>
      <c r="LX429" s="1">
        <v>2.1540679999999999E-3</v>
      </c>
      <c r="LY429" s="1">
        <v>0.78439769999999998</v>
      </c>
      <c r="LZ429">
        <v>0.62776670000000001</v>
      </c>
      <c r="MA429">
        <v>22.653670000000002</v>
      </c>
      <c r="MB429" s="1">
        <v>1.895489E-3</v>
      </c>
      <c r="MC429" s="1">
        <v>0.68758969999999997</v>
      </c>
      <c r="MD429">
        <v>0.62591079999999999</v>
      </c>
      <c r="ME429">
        <v>23.538830000000001</v>
      </c>
      <c r="MF429" s="1">
        <v>1.6718E-3</v>
      </c>
      <c r="MG429" s="1">
        <v>0.60423000000000004</v>
      </c>
      <c r="MH429">
        <v>0.62356869999999998</v>
      </c>
      <c r="MI429">
        <v>24.113309999999998</v>
      </c>
      <c r="MJ429" s="1">
        <v>1.4742139999999999E-3</v>
      </c>
      <c r="MK429" s="1">
        <v>0.53123830000000005</v>
      </c>
      <c r="ML429">
        <v>0.62106229999999996</v>
      </c>
      <c r="MM429">
        <v>24.08137</v>
      </c>
      <c r="MN429" s="1">
        <v>1.2987700000000001E-3</v>
      </c>
      <c r="MO429" s="1">
        <v>0.46674520000000003</v>
      </c>
      <c r="MP429">
        <v>0.61974379999999996</v>
      </c>
      <c r="MQ429">
        <v>23.71735</v>
      </c>
      <c r="MR429" s="1">
        <v>1.1408449999999999E-3</v>
      </c>
      <c r="MS429" s="1">
        <v>0.40766269999999999</v>
      </c>
      <c r="MT429">
        <v>0.61882950000000003</v>
      </c>
      <c r="MU429">
        <v>23.120920000000002</v>
      </c>
      <c r="MV429" s="1">
        <v>9.9927970000000007E-4</v>
      </c>
      <c r="MW429" s="1">
        <v>0.35461229999999999</v>
      </c>
      <c r="MX429">
        <v>0.61799139999999997</v>
      </c>
      <c r="MY429">
        <v>22.824439999999999</v>
      </c>
      <c r="MZ429" s="1">
        <v>8.7238069999999999E-4</v>
      </c>
      <c r="NA429" s="1">
        <v>0.30789139999999998</v>
      </c>
      <c r="NB429">
        <v>0.61777079999999995</v>
      </c>
      <c r="NC429">
        <v>23.068680000000001</v>
      </c>
      <c r="ND429" s="1">
        <v>7.6425690000000003E-4</v>
      </c>
      <c r="NE429" s="1">
        <v>0.26988089999999998</v>
      </c>
      <c r="NF429">
        <v>0.61777079999999995</v>
      </c>
      <c r="NG429">
        <v>23.068680000000001</v>
      </c>
      <c r="NH429" s="1">
        <v>7.6425690000000003E-4</v>
      </c>
      <c r="NI429" s="1">
        <v>0.26988089999999998</v>
      </c>
      <c r="NJ429">
        <v>0.61777079999999995</v>
      </c>
      <c r="NK429">
        <v>23.068680000000001</v>
      </c>
      <c r="NL429" s="1">
        <v>7.6425690000000003E-4</v>
      </c>
      <c r="NM429" s="1">
        <v>0.26988089999999998</v>
      </c>
      <c r="NN429">
        <v>0.61777079999999995</v>
      </c>
      <c r="NO429">
        <v>23.068680000000001</v>
      </c>
      <c r="NP429" s="1">
        <v>7.6425690000000003E-4</v>
      </c>
      <c r="NQ429" s="1">
        <v>0.26988089999999998</v>
      </c>
      <c r="NR429">
        <v>0.61777079999999995</v>
      </c>
      <c r="NS429">
        <v>23.068680000000001</v>
      </c>
      <c r="NT429" s="1">
        <v>7.6425690000000003E-4</v>
      </c>
      <c r="NU429" s="1">
        <v>0.26988089999999998</v>
      </c>
      <c r="NV429">
        <v>0.61777079999999995</v>
      </c>
      <c r="NW429">
        <v>23.068680000000001</v>
      </c>
      <c r="NX429" s="1">
        <v>7.6425690000000003E-4</v>
      </c>
      <c r="NY429" s="1">
        <v>0.26988089999999998</v>
      </c>
      <c r="NZ429">
        <v>0.61777079999999995</v>
      </c>
      <c r="OA429">
        <v>23.068680000000001</v>
      </c>
      <c r="OB429" s="1">
        <v>7.6425690000000003E-4</v>
      </c>
      <c r="OC429" s="1">
        <v>0.26988089999999998</v>
      </c>
      <c r="OD429">
        <v>0.61777079999999995</v>
      </c>
      <c r="OE429">
        <v>23.068680000000001</v>
      </c>
      <c r="OF429" s="1">
        <v>7.6425690000000003E-4</v>
      </c>
      <c r="OG429" s="1">
        <v>0.26988089999999998</v>
      </c>
      <c r="OH429">
        <v>0.61777079999999995</v>
      </c>
      <c r="OI429">
        <v>23.068680000000001</v>
      </c>
      <c r="OJ429" s="1">
        <v>7.6425690000000003E-4</v>
      </c>
      <c r="OK429" s="1">
        <v>0.26988089999999998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0.50977039999999996</v>
      </c>
      <c r="G430">
        <v>20.692270000000001</v>
      </c>
      <c r="H430">
        <v>0</v>
      </c>
      <c r="I430">
        <v>0</v>
      </c>
      <c r="J430">
        <v>0.50860260000000002</v>
      </c>
      <c r="K430">
        <v>21.002179999999999</v>
      </c>
      <c r="L430">
        <v>0</v>
      </c>
      <c r="M430">
        <v>0</v>
      </c>
      <c r="N430">
        <v>0.50749390000000005</v>
      </c>
      <c r="O430">
        <v>21.192039999999999</v>
      </c>
      <c r="P430">
        <v>0</v>
      </c>
      <c r="Q430">
        <v>0</v>
      </c>
      <c r="R430">
        <v>0.50633799999999995</v>
      </c>
      <c r="S430">
        <v>21.824750000000002</v>
      </c>
      <c r="T430">
        <v>0</v>
      </c>
      <c r="U430">
        <v>0</v>
      </c>
      <c r="V430">
        <v>0.5051464</v>
      </c>
      <c r="W430">
        <v>22.632629999999999</v>
      </c>
      <c r="X430">
        <v>0</v>
      </c>
      <c r="Y430">
        <v>0</v>
      </c>
      <c r="Z430">
        <v>0.50393719999999997</v>
      </c>
      <c r="AA430">
        <v>22.974129999999999</v>
      </c>
      <c r="AB430">
        <v>0</v>
      </c>
      <c r="AC430">
        <v>0</v>
      </c>
      <c r="AD430">
        <v>0.50270119999999996</v>
      </c>
      <c r="AE430">
        <v>22.96171</v>
      </c>
      <c r="AF430">
        <v>0</v>
      </c>
      <c r="AG430">
        <v>0</v>
      </c>
      <c r="AH430">
        <v>0.50141199999999997</v>
      </c>
      <c r="AI430">
        <v>22.718250000000001</v>
      </c>
      <c r="AJ430">
        <v>0</v>
      </c>
      <c r="AK430">
        <v>0</v>
      </c>
      <c r="AL430">
        <v>0.50009269999999995</v>
      </c>
      <c r="AM430">
        <v>22.294879999999999</v>
      </c>
      <c r="AN430">
        <v>0</v>
      </c>
      <c r="AO430">
        <v>0</v>
      </c>
      <c r="AP430">
        <v>0.49870680000000001</v>
      </c>
      <c r="AQ430">
        <v>22.2577</v>
      </c>
      <c r="AR430">
        <v>0</v>
      </c>
      <c r="AS430">
        <v>0</v>
      </c>
      <c r="AT430">
        <v>0.49730730000000001</v>
      </c>
      <c r="AU430">
        <v>22.305289999999999</v>
      </c>
      <c r="AV430">
        <v>0</v>
      </c>
      <c r="AW430">
        <v>0</v>
      </c>
      <c r="AX430">
        <v>0.49583300000000002</v>
      </c>
      <c r="AY430">
        <v>22.626449999999998</v>
      </c>
      <c r="AZ430">
        <v>0</v>
      </c>
      <c r="BA430">
        <v>0</v>
      </c>
      <c r="BB430">
        <v>0.49428509999999998</v>
      </c>
      <c r="BC430">
        <v>23.237880000000001</v>
      </c>
      <c r="BD430">
        <v>0</v>
      </c>
      <c r="BE430">
        <v>0</v>
      </c>
      <c r="BF430">
        <v>0.49270039999999998</v>
      </c>
      <c r="BG430">
        <v>23.480910000000002</v>
      </c>
      <c r="BH430">
        <v>0</v>
      </c>
      <c r="BI430">
        <v>0</v>
      </c>
      <c r="BJ430">
        <v>0.49104700000000001</v>
      </c>
      <c r="BK430">
        <v>23.50179</v>
      </c>
      <c r="BL430">
        <v>0</v>
      </c>
      <c r="BM430">
        <v>0</v>
      </c>
      <c r="BN430">
        <v>0.48935430000000002</v>
      </c>
      <c r="BO430">
        <v>23.16854</v>
      </c>
      <c r="BP430">
        <v>0</v>
      </c>
      <c r="BQ430">
        <v>0</v>
      </c>
      <c r="BR430">
        <v>0.48759469999999999</v>
      </c>
      <c r="BS430">
        <v>22.579499999999999</v>
      </c>
      <c r="BT430">
        <v>0</v>
      </c>
      <c r="BU430">
        <v>0</v>
      </c>
      <c r="BV430">
        <v>0.48578949999999999</v>
      </c>
      <c r="BW430">
        <v>21.9389</v>
      </c>
      <c r="BX430">
        <v>0</v>
      </c>
      <c r="BY430">
        <v>0</v>
      </c>
      <c r="BZ430">
        <v>0.48395749999999998</v>
      </c>
      <c r="CA430">
        <v>21.711880000000001</v>
      </c>
      <c r="CB430">
        <v>0</v>
      </c>
      <c r="CC430">
        <v>0</v>
      </c>
      <c r="CD430">
        <v>0.48208830000000003</v>
      </c>
      <c r="CE430">
        <v>21.52375</v>
      </c>
      <c r="CF430">
        <v>0</v>
      </c>
      <c r="CG430">
        <v>0</v>
      </c>
      <c r="CH430">
        <v>0.48019610000000001</v>
      </c>
      <c r="CI430">
        <v>21.574629999999999</v>
      </c>
      <c r="CJ430">
        <v>0</v>
      </c>
      <c r="CK430">
        <v>1.4968580000000001E-38</v>
      </c>
      <c r="CL430">
        <v>0.47828700000000002</v>
      </c>
      <c r="CM430">
        <v>21.581060000000001</v>
      </c>
      <c r="CN430">
        <v>4.5780340000000001E-33</v>
      </c>
      <c r="CO430">
        <v>1.752526E-30</v>
      </c>
      <c r="CP430">
        <v>0.47634310000000002</v>
      </c>
      <c r="CQ430">
        <v>21.537320000000001</v>
      </c>
      <c r="CR430" s="1">
        <v>6.8832700000000003E-27</v>
      </c>
      <c r="CS430" s="1">
        <v>2.674899E-24</v>
      </c>
      <c r="CT430">
        <v>0.47487309999999999</v>
      </c>
      <c r="CU430">
        <v>21.186920000000001</v>
      </c>
      <c r="CV430" s="1">
        <v>1.96938E-20</v>
      </c>
      <c r="CW430" s="1">
        <v>6.3242569999999997E-18</v>
      </c>
      <c r="CX430">
        <v>0.47336450000000002</v>
      </c>
      <c r="CY430">
        <v>20.566469999999999</v>
      </c>
      <c r="CZ430" s="1">
        <v>5.5492070000000002E-16</v>
      </c>
      <c r="DA430" s="1">
        <v>1.7467789999999999E-13</v>
      </c>
      <c r="DB430">
        <v>0.4718348</v>
      </c>
      <c r="DC430">
        <v>20.030670000000001</v>
      </c>
      <c r="DD430" s="1">
        <v>1.3811690000000001E-12</v>
      </c>
      <c r="DE430" s="1">
        <v>4.4088209999999998E-10</v>
      </c>
      <c r="DF430">
        <v>0.47022249999999999</v>
      </c>
      <c r="DG430">
        <v>19.81953</v>
      </c>
      <c r="DH430" s="1">
        <v>7.5704469999999995E-10</v>
      </c>
      <c r="DI430" s="1">
        <v>2.4587299999999999E-7</v>
      </c>
      <c r="DJ430">
        <v>0.4686012</v>
      </c>
      <c r="DK430">
        <v>19.722580000000001</v>
      </c>
      <c r="DL430" s="1">
        <v>1.3720159999999999E-7</v>
      </c>
      <c r="DM430" s="1">
        <v>4.5431159999999997E-5</v>
      </c>
      <c r="DN430">
        <v>0.46695199999999998</v>
      </c>
      <c r="DO430">
        <v>19.95553</v>
      </c>
      <c r="DP430" s="1">
        <v>1.035309E-5</v>
      </c>
      <c r="DQ430" s="1">
        <v>3.490614E-3</v>
      </c>
      <c r="DR430">
        <v>0.46539409999999998</v>
      </c>
      <c r="DS430">
        <v>19.959289999999999</v>
      </c>
      <c r="DT430" s="1">
        <v>3.7711590000000001E-4</v>
      </c>
      <c r="DU430" s="1">
        <v>0.1296052</v>
      </c>
      <c r="DV430">
        <v>0.463835</v>
      </c>
      <c r="DW430">
        <v>20.038460000000001</v>
      </c>
      <c r="DX430" s="1">
        <v>7.3900190000000003E-3</v>
      </c>
      <c r="DY430" s="1">
        <v>2.5851449999999998</v>
      </c>
      <c r="DZ430">
        <v>0.46224850000000001</v>
      </c>
      <c r="EA430">
        <v>19.990359999999999</v>
      </c>
      <c r="EB430" s="1">
        <v>8.4472190000000003E-2</v>
      </c>
      <c r="EC430" s="1">
        <v>30.093260000000001</v>
      </c>
      <c r="ED430">
        <v>0.46064290000000002</v>
      </c>
      <c r="EE430">
        <v>19.692910000000001</v>
      </c>
      <c r="EF430" s="1">
        <v>0.60269490000000003</v>
      </c>
      <c r="EG430">
        <v>218.4067</v>
      </c>
      <c r="EH430">
        <v>0.45896480000000001</v>
      </c>
      <c r="EI430">
        <v>19.71801</v>
      </c>
      <c r="EJ430" s="1">
        <v>2.8343240000000001</v>
      </c>
      <c r="EK430">
        <v>1044.3710000000001</v>
      </c>
      <c r="EL430">
        <v>0.4573585</v>
      </c>
      <c r="EM430">
        <v>19.614730000000002</v>
      </c>
      <c r="EN430">
        <v>9.2142890000000008</v>
      </c>
      <c r="EO430">
        <v>3448.1970000000001</v>
      </c>
      <c r="EP430">
        <v>0.45570100000000002</v>
      </c>
      <c r="EQ430">
        <v>19.69746</v>
      </c>
      <c r="ER430">
        <v>21.585609999999999</v>
      </c>
      <c r="ES430">
        <v>8201.3690000000006</v>
      </c>
      <c r="ET430">
        <v>0.45397120000000002</v>
      </c>
      <c r="EU430">
        <v>20.202259999999999</v>
      </c>
      <c r="EV430">
        <v>37.822809999999997</v>
      </c>
      <c r="EW430">
        <v>14581.46</v>
      </c>
      <c r="EX430">
        <v>0.45216630000000002</v>
      </c>
      <c r="EY430">
        <v>20.444099999999999</v>
      </c>
      <c r="EZ430">
        <v>51.225740000000002</v>
      </c>
      <c r="FA430">
        <v>20028.41</v>
      </c>
      <c r="FB430">
        <v>0.45023659999999999</v>
      </c>
      <c r="FC430">
        <v>20.402920000000002</v>
      </c>
      <c r="FD430">
        <v>55.206040000000002</v>
      </c>
      <c r="FE430">
        <v>21879.48</v>
      </c>
      <c r="FF430">
        <v>0.4482293</v>
      </c>
      <c r="FG430">
        <v>20.237919999999999</v>
      </c>
      <c r="FH430">
        <v>48.646819999999998</v>
      </c>
      <c r="FI430">
        <v>19523.38</v>
      </c>
      <c r="FJ430">
        <v>0.44626389999999999</v>
      </c>
      <c r="FK430">
        <v>19.913709999999998</v>
      </c>
      <c r="FL430">
        <v>35.88937</v>
      </c>
      <c r="FM430">
        <v>14572.36</v>
      </c>
      <c r="FN430">
        <v>0.444382</v>
      </c>
      <c r="FO430">
        <v>19.999400000000001</v>
      </c>
      <c r="FP430">
        <v>22.68402</v>
      </c>
      <c r="FQ430">
        <v>9309.8070000000007</v>
      </c>
      <c r="FR430">
        <v>0.442409</v>
      </c>
      <c r="FS430">
        <v>20.07611</v>
      </c>
      <c r="FT430">
        <v>12.53947</v>
      </c>
      <c r="FU430">
        <v>5198.9549999999999</v>
      </c>
      <c r="FV430">
        <v>0.44033280000000002</v>
      </c>
      <c r="FW430">
        <v>20.480630000000001</v>
      </c>
      <c r="FX430">
        <v>6.1910740000000004</v>
      </c>
      <c r="FY430">
        <v>2590.2600000000002</v>
      </c>
      <c r="FZ430">
        <v>0.43804460000000001</v>
      </c>
      <c r="GA430">
        <v>21.14969</v>
      </c>
      <c r="GB430">
        <v>2.7834270000000001</v>
      </c>
      <c r="GC430">
        <v>1174.7860000000001</v>
      </c>
      <c r="GD430">
        <v>0.43556980000000001</v>
      </c>
      <c r="GE430">
        <v>21.43318</v>
      </c>
      <c r="GF430">
        <v>1.1677</v>
      </c>
      <c r="GG430">
        <v>496.3913</v>
      </c>
      <c r="GH430">
        <v>0.43289149999999998</v>
      </c>
      <c r="GI430">
        <v>21.49286</v>
      </c>
      <c r="GJ430">
        <v>0.47463129999999998</v>
      </c>
      <c r="GK430">
        <v>202.7518</v>
      </c>
      <c r="GL430">
        <v>0.42997980000000002</v>
      </c>
      <c r="GM430">
        <v>21.31504</v>
      </c>
      <c r="GN430">
        <v>0.2017031</v>
      </c>
      <c r="GO430">
        <v>86.091890000000006</v>
      </c>
      <c r="GP430">
        <v>0.42680770000000001</v>
      </c>
      <c r="GQ430">
        <v>20.8582</v>
      </c>
      <c r="GR430">
        <v>0.1020534</v>
      </c>
      <c r="GS430">
        <v>43.179130000000001</v>
      </c>
      <c r="GT430">
        <v>0.42402200000000001</v>
      </c>
      <c r="GU430">
        <v>20.848849999999999</v>
      </c>
      <c r="GV430">
        <v>6.7814070000000004E-2</v>
      </c>
      <c r="GW430">
        <v>28.338370000000001</v>
      </c>
      <c r="GX430">
        <v>0.42343819999999999</v>
      </c>
      <c r="GY430">
        <v>20.849499999999999</v>
      </c>
      <c r="GZ430">
        <v>5.5910550000000003E-2</v>
      </c>
      <c r="HA430">
        <v>23.125309999999999</v>
      </c>
      <c r="HB430">
        <v>0.42279440000000001</v>
      </c>
      <c r="HC430">
        <v>21.108149999999998</v>
      </c>
      <c r="HD430">
        <v>5.041843E-2</v>
      </c>
      <c r="HE430">
        <v>20.778289999999998</v>
      </c>
      <c r="HF430">
        <v>0.42240369999999999</v>
      </c>
      <c r="HG430">
        <v>21.541599999999999</v>
      </c>
      <c r="HH430">
        <v>4.6421990000000003E-2</v>
      </c>
      <c r="HI430">
        <v>19.10229</v>
      </c>
      <c r="HJ430">
        <v>0.42218410000000001</v>
      </c>
      <c r="HK430">
        <v>21.619150000000001</v>
      </c>
      <c r="HL430" s="1">
        <v>4.2690890000000002E-2</v>
      </c>
      <c r="HM430">
        <v>17.547820000000002</v>
      </c>
      <c r="HN430">
        <v>0.4219755</v>
      </c>
      <c r="HO430">
        <v>21.3583</v>
      </c>
      <c r="HP430" s="1">
        <v>3.902303E-2</v>
      </c>
      <c r="HQ430">
        <v>16.026350000000001</v>
      </c>
      <c r="HR430">
        <v>0.42170380000000002</v>
      </c>
      <c r="HS430">
        <v>20.880030000000001</v>
      </c>
      <c r="HT430" s="1">
        <v>3.551609E-2</v>
      </c>
      <c r="HU430">
        <v>14.57268</v>
      </c>
      <c r="HV430">
        <v>0.42226970000000003</v>
      </c>
      <c r="HW430">
        <v>20.23395</v>
      </c>
      <c r="HX430" s="1">
        <v>3.2302150000000002E-2</v>
      </c>
      <c r="HY430">
        <v>13.23283</v>
      </c>
      <c r="HZ430">
        <v>0.42483569999999998</v>
      </c>
      <c r="IA430">
        <v>19.98638</v>
      </c>
      <c r="IB430" s="1">
        <v>2.9345400000000001E-2</v>
      </c>
      <c r="IC430">
        <v>11.98972</v>
      </c>
      <c r="ID430">
        <v>0.42742970000000002</v>
      </c>
      <c r="IE430">
        <v>19.425039999999999</v>
      </c>
      <c r="IF430" s="1">
        <v>2.6575229999999998E-2</v>
      </c>
      <c r="IG430" s="1">
        <v>10.834770000000001</v>
      </c>
      <c r="IH430">
        <v>0.43029990000000001</v>
      </c>
      <c r="II430">
        <v>19.78143</v>
      </c>
      <c r="IJ430" s="1">
        <v>2.3991040000000002E-2</v>
      </c>
      <c r="IK430" s="1">
        <v>9.761495</v>
      </c>
      <c r="IL430">
        <v>0.43344969999999999</v>
      </c>
      <c r="IM430">
        <v>20.12771</v>
      </c>
      <c r="IN430" s="1">
        <v>2.1610959999999999E-2</v>
      </c>
      <c r="IO430" s="1">
        <v>8.77346</v>
      </c>
      <c r="IP430">
        <v>0.43670049999999999</v>
      </c>
      <c r="IQ430">
        <v>20.186039999999998</v>
      </c>
      <c r="IR430" s="1">
        <v>1.950874E-2</v>
      </c>
      <c r="IS430" s="1">
        <v>7.9040609999999996</v>
      </c>
      <c r="IT430">
        <v>0.44000410000000001</v>
      </c>
      <c r="IU430">
        <v>20.049520000000001</v>
      </c>
      <c r="IV430" s="1">
        <v>1.76277E-2</v>
      </c>
      <c r="IW430" s="1">
        <v>7.1296590000000002</v>
      </c>
      <c r="IX430">
        <v>0.4433455</v>
      </c>
      <c r="IY430">
        <v>19.722069999999999</v>
      </c>
      <c r="IZ430" s="1">
        <v>1.595094E-2</v>
      </c>
      <c r="JA430" s="1">
        <v>6.4419839999999997</v>
      </c>
      <c r="JB430">
        <v>0.44582889999999997</v>
      </c>
      <c r="JC430">
        <v>19.38617</v>
      </c>
      <c r="JD430" s="1">
        <v>1.4468160000000001E-2</v>
      </c>
      <c r="JE430" s="1">
        <v>5.8461619999999996</v>
      </c>
      <c r="JF430">
        <v>0.44689859999999998</v>
      </c>
      <c r="JG430">
        <v>19.658650000000002</v>
      </c>
      <c r="JH430" s="1">
        <v>1.312792E-2</v>
      </c>
      <c r="JI430" s="1">
        <v>5.3225980000000002</v>
      </c>
      <c r="JJ430">
        <v>0.45563029999999999</v>
      </c>
      <c r="JK430">
        <v>20.06757</v>
      </c>
      <c r="JL430" s="1">
        <v>1.198458E-2</v>
      </c>
      <c r="JM430" s="1">
        <v>4.8056679999999998</v>
      </c>
      <c r="JN430">
        <v>0.46512789999999998</v>
      </c>
      <c r="JO430">
        <v>20.859680000000001</v>
      </c>
      <c r="JP430" s="1">
        <v>1.0901259999999999E-2</v>
      </c>
      <c r="JQ430" s="1">
        <v>4.329218</v>
      </c>
      <c r="JR430">
        <v>0.47583910000000001</v>
      </c>
      <c r="JS430">
        <v>21.770399999999999</v>
      </c>
      <c r="JT430" s="1">
        <v>9.876414E-3</v>
      </c>
      <c r="JU430" s="1">
        <v>3.8814709999999999</v>
      </c>
      <c r="JV430">
        <v>0.48787960000000002</v>
      </c>
      <c r="JW430">
        <v>22.103999999999999</v>
      </c>
      <c r="JX430" s="1">
        <v>8.9133319999999995E-3</v>
      </c>
      <c r="JY430" s="1">
        <v>3.4629859999999999</v>
      </c>
      <c r="JZ430">
        <v>0.50154200000000004</v>
      </c>
      <c r="KA430">
        <v>22.041679999999999</v>
      </c>
      <c r="KB430" s="1">
        <v>8.0669980000000006E-3</v>
      </c>
      <c r="KC430" s="1">
        <v>3.0942789999999998</v>
      </c>
      <c r="KD430">
        <v>0.51685400000000004</v>
      </c>
      <c r="KE430">
        <v>21.80228</v>
      </c>
      <c r="KF430" s="1">
        <v>7.3205620000000001E-3</v>
      </c>
      <c r="KG430" s="1">
        <v>2.7702969999999998</v>
      </c>
      <c r="KH430">
        <v>0.53385210000000005</v>
      </c>
      <c r="KI430">
        <v>21.352239999999998</v>
      </c>
      <c r="KJ430" s="1">
        <v>6.6541430000000004E-3</v>
      </c>
      <c r="KK430" s="1">
        <v>2.4826549999999998</v>
      </c>
      <c r="KL430">
        <v>0.55272829999999995</v>
      </c>
      <c r="KM430">
        <v>21.350449999999999</v>
      </c>
      <c r="KN430" s="1">
        <v>6.0496710000000004E-3</v>
      </c>
      <c r="KO430" s="1">
        <v>2.22458</v>
      </c>
      <c r="KP430">
        <v>0.57373730000000001</v>
      </c>
      <c r="KQ430">
        <v>21.454640000000001</v>
      </c>
      <c r="KR430" s="1">
        <v>5.4939689999999996E-3</v>
      </c>
      <c r="KS430" s="1">
        <v>1.9899469999999999</v>
      </c>
      <c r="KT430">
        <v>0.59639299999999995</v>
      </c>
      <c r="KU430">
        <v>21.827960000000001</v>
      </c>
      <c r="KV430" s="1">
        <v>4.9830120000000002E-3</v>
      </c>
      <c r="KW430" s="1">
        <v>1.777741</v>
      </c>
      <c r="KX430">
        <v>0.60184519999999997</v>
      </c>
      <c r="KY430">
        <v>22.21922</v>
      </c>
      <c r="KZ430" s="1">
        <v>4.5081599999999998E-3</v>
      </c>
      <c r="LA430" s="1">
        <v>1.5945210000000001</v>
      </c>
      <c r="LB430">
        <v>0.60665089999999999</v>
      </c>
      <c r="LC430">
        <v>22.409079999999999</v>
      </c>
      <c r="LD430" s="1">
        <v>4.0592680000000004E-3</v>
      </c>
      <c r="LE430" s="1">
        <v>1.4257390000000001</v>
      </c>
      <c r="LF430">
        <v>0.61153400000000002</v>
      </c>
      <c r="LG430">
        <v>22.36262</v>
      </c>
      <c r="LH430" s="1">
        <v>3.6312919999999999E-3</v>
      </c>
      <c r="LI430" s="1">
        <v>1.2666850000000001</v>
      </c>
      <c r="LJ430">
        <v>0.61640499999999998</v>
      </c>
      <c r="LK430">
        <v>21.97833</v>
      </c>
      <c r="LL430" s="1">
        <v>3.2163460000000001E-3</v>
      </c>
      <c r="LM430" s="1">
        <v>1.114601</v>
      </c>
      <c r="LN430">
        <v>0.62155859999999996</v>
      </c>
      <c r="LO430">
        <v>21.57283</v>
      </c>
      <c r="LP430" s="1">
        <v>2.837493E-3</v>
      </c>
      <c r="LQ430" s="1">
        <v>0.97600390000000004</v>
      </c>
      <c r="LR430">
        <v>0.62684260000000003</v>
      </c>
      <c r="LS430">
        <v>21.596229999999998</v>
      </c>
      <c r="LT430" s="1">
        <v>2.4941709999999999E-3</v>
      </c>
      <c r="LU430" s="1">
        <v>0.85143720000000001</v>
      </c>
      <c r="LV430">
        <v>0.63205140000000004</v>
      </c>
      <c r="LW430">
        <v>21.886839999999999</v>
      </c>
      <c r="LX430" s="1">
        <v>2.1901640000000001E-3</v>
      </c>
      <c r="LY430" s="1">
        <v>0.74209029999999998</v>
      </c>
      <c r="LZ430">
        <v>0.63911390000000001</v>
      </c>
      <c r="MA430">
        <v>22.586590000000001</v>
      </c>
      <c r="MB430" s="1">
        <v>1.927376E-3</v>
      </c>
      <c r="MC430" s="1">
        <v>0.64963320000000002</v>
      </c>
      <c r="MD430">
        <v>0.64595130000000001</v>
      </c>
      <c r="ME430">
        <v>23.44398</v>
      </c>
      <c r="MF430" s="1">
        <v>1.6992649999999999E-3</v>
      </c>
      <c r="MG430" s="1">
        <v>0.57228219999999996</v>
      </c>
      <c r="MH430">
        <v>0.65265249999999997</v>
      </c>
      <c r="MI430">
        <v>24.004010000000001</v>
      </c>
      <c r="MJ430" s="1">
        <v>1.498369E-3</v>
      </c>
      <c r="MK430" s="1">
        <v>0.5045385</v>
      </c>
      <c r="ML430">
        <v>0.65951769999999998</v>
      </c>
      <c r="MM430">
        <v>23.991299999999999</v>
      </c>
      <c r="MN430" s="1">
        <v>1.3203240000000001E-3</v>
      </c>
      <c r="MO430" s="1">
        <v>0.44459100000000001</v>
      </c>
      <c r="MP430">
        <v>0.66941360000000005</v>
      </c>
      <c r="MQ430">
        <v>23.653659999999999</v>
      </c>
      <c r="MR430" s="1">
        <v>1.160529E-3</v>
      </c>
      <c r="MS430" s="1">
        <v>0.38952300000000001</v>
      </c>
      <c r="MT430">
        <v>0.68041989999999997</v>
      </c>
      <c r="MU430">
        <v>23.090039999999998</v>
      </c>
      <c r="MV430" s="1">
        <v>1.016816E-3</v>
      </c>
      <c r="MW430" s="1">
        <v>0.34002579999999999</v>
      </c>
      <c r="MX430">
        <v>0.68855759999999999</v>
      </c>
      <c r="MY430">
        <v>22.763390000000001</v>
      </c>
      <c r="MZ430" s="1">
        <v>8.8687080000000005E-4</v>
      </c>
      <c r="NA430" s="1">
        <v>0.2958751</v>
      </c>
      <c r="NB430">
        <v>0.68797589999999997</v>
      </c>
      <c r="NC430">
        <v>22.98283</v>
      </c>
      <c r="ND430" s="1">
        <v>7.7689049999999998E-4</v>
      </c>
      <c r="NE430" s="1">
        <v>0.2594496</v>
      </c>
      <c r="NF430">
        <v>0.68797589999999997</v>
      </c>
      <c r="NG430">
        <v>22.98283</v>
      </c>
      <c r="NH430" s="1">
        <v>7.7689049999999998E-4</v>
      </c>
      <c r="NI430" s="1">
        <v>0.2594496</v>
      </c>
      <c r="NJ430">
        <v>0.68797589999999997</v>
      </c>
      <c r="NK430">
        <v>22.98283</v>
      </c>
      <c r="NL430" s="1">
        <v>7.7689049999999998E-4</v>
      </c>
      <c r="NM430" s="1">
        <v>0.2594496</v>
      </c>
      <c r="NN430">
        <v>0.68797589999999997</v>
      </c>
      <c r="NO430">
        <v>22.98283</v>
      </c>
      <c r="NP430" s="1">
        <v>7.7689049999999998E-4</v>
      </c>
      <c r="NQ430" s="1">
        <v>0.2594496</v>
      </c>
      <c r="NR430">
        <v>0.68797589999999997</v>
      </c>
      <c r="NS430">
        <v>22.98283</v>
      </c>
      <c r="NT430" s="1">
        <v>7.7689049999999998E-4</v>
      </c>
      <c r="NU430" s="1">
        <v>0.2594496</v>
      </c>
      <c r="NV430">
        <v>0.68797589999999997</v>
      </c>
      <c r="NW430">
        <v>22.98283</v>
      </c>
      <c r="NX430" s="1">
        <v>7.7689049999999998E-4</v>
      </c>
      <c r="NY430" s="1">
        <v>0.2594496</v>
      </c>
      <c r="NZ430">
        <v>0.68797589999999997</v>
      </c>
      <c r="OA430">
        <v>22.98283</v>
      </c>
      <c r="OB430" s="1">
        <v>7.7689049999999998E-4</v>
      </c>
      <c r="OC430" s="1">
        <v>0.2594496</v>
      </c>
      <c r="OD430">
        <v>0.68797589999999997</v>
      </c>
      <c r="OE430">
        <v>22.98283</v>
      </c>
      <c r="OF430" s="1">
        <v>7.7689049999999998E-4</v>
      </c>
      <c r="OG430" s="1">
        <v>0.2594496</v>
      </c>
      <c r="OH430">
        <v>0.68797589999999997</v>
      </c>
      <c r="OI430">
        <v>22.98283</v>
      </c>
      <c r="OJ430" s="1">
        <v>7.7689049999999998E-4</v>
      </c>
      <c r="OK430" s="1">
        <v>0.2594496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0.57469250000000005</v>
      </c>
      <c r="G431">
        <v>20.71519</v>
      </c>
      <c r="H431">
        <v>0</v>
      </c>
      <c r="I431">
        <v>0</v>
      </c>
      <c r="J431">
        <v>0.5740769</v>
      </c>
      <c r="K431">
        <v>21.083169999999999</v>
      </c>
      <c r="L431">
        <v>0</v>
      </c>
      <c r="M431">
        <v>0</v>
      </c>
      <c r="N431">
        <v>0.57345939999999995</v>
      </c>
      <c r="O431">
        <v>21.24409</v>
      </c>
      <c r="P431">
        <v>0</v>
      </c>
      <c r="Q431">
        <v>0</v>
      </c>
      <c r="R431">
        <v>0.57284100000000004</v>
      </c>
      <c r="S431">
        <v>21.831019999999999</v>
      </c>
      <c r="T431">
        <v>0</v>
      </c>
      <c r="U431">
        <v>0</v>
      </c>
      <c r="V431">
        <v>0.57216849999999997</v>
      </c>
      <c r="W431">
        <v>22.63344</v>
      </c>
      <c r="X431">
        <v>0</v>
      </c>
      <c r="Y431">
        <v>0</v>
      </c>
      <c r="Z431">
        <v>0.57151079999999999</v>
      </c>
      <c r="AA431">
        <v>22.947209999999998</v>
      </c>
      <c r="AB431">
        <v>0</v>
      </c>
      <c r="AC431">
        <v>0</v>
      </c>
      <c r="AD431">
        <v>0.57083620000000002</v>
      </c>
      <c r="AE431">
        <v>22.919219999999999</v>
      </c>
      <c r="AF431">
        <v>0</v>
      </c>
      <c r="AG431">
        <v>0</v>
      </c>
      <c r="AH431">
        <v>0.57003899999999996</v>
      </c>
      <c r="AI431">
        <v>22.7301</v>
      </c>
      <c r="AJ431">
        <v>0</v>
      </c>
      <c r="AK431">
        <v>0</v>
      </c>
      <c r="AL431">
        <v>0.5693281</v>
      </c>
      <c r="AM431">
        <v>22.33502</v>
      </c>
      <c r="AN431">
        <v>0</v>
      </c>
      <c r="AO431">
        <v>0</v>
      </c>
      <c r="AP431">
        <v>0.56856519999999999</v>
      </c>
      <c r="AQ431">
        <v>22.361419999999999</v>
      </c>
      <c r="AR431">
        <v>0</v>
      </c>
      <c r="AS431">
        <v>0</v>
      </c>
      <c r="AT431">
        <v>0.56770799999999999</v>
      </c>
      <c r="AU431">
        <v>22.393689999999999</v>
      </c>
      <c r="AV431">
        <v>0</v>
      </c>
      <c r="AW431">
        <v>0</v>
      </c>
      <c r="AX431">
        <v>0.56684809999999997</v>
      </c>
      <c r="AY431">
        <v>22.662410000000001</v>
      </c>
      <c r="AZ431">
        <v>0</v>
      </c>
      <c r="BA431">
        <v>0</v>
      </c>
      <c r="BB431">
        <v>0.56592739999999997</v>
      </c>
      <c r="BC431">
        <v>23.24193</v>
      </c>
      <c r="BD431">
        <v>0</v>
      </c>
      <c r="BE431">
        <v>0</v>
      </c>
      <c r="BF431">
        <v>0.56506990000000001</v>
      </c>
      <c r="BG431">
        <v>23.445229999999999</v>
      </c>
      <c r="BH431">
        <v>0</v>
      </c>
      <c r="BI431">
        <v>0</v>
      </c>
      <c r="BJ431">
        <v>0.56410859999999996</v>
      </c>
      <c r="BK431">
        <v>23.46912</v>
      </c>
      <c r="BL431">
        <v>0</v>
      </c>
      <c r="BM431">
        <v>0</v>
      </c>
      <c r="BN431">
        <v>0.56305309999999997</v>
      </c>
      <c r="BO431">
        <v>23.188669999999998</v>
      </c>
      <c r="BP431">
        <v>0</v>
      </c>
      <c r="BQ431">
        <v>0</v>
      </c>
      <c r="BR431">
        <v>0.56200969999999995</v>
      </c>
      <c r="BS431">
        <v>22.640509999999999</v>
      </c>
      <c r="BT431">
        <v>0</v>
      </c>
      <c r="BU431">
        <v>0</v>
      </c>
      <c r="BV431">
        <v>0.56094840000000001</v>
      </c>
      <c r="BW431">
        <v>22.016300000000001</v>
      </c>
      <c r="BX431">
        <v>0</v>
      </c>
      <c r="BY431">
        <v>0</v>
      </c>
      <c r="BZ431">
        <v>0.55976840000000005</v>
      </c>
      <c r="CA431">
        <v>21.809640000000002</v>
      </c>
      <c r="CB431">
        <v>0</v>
      </c>
      <c r="CC431">
        <v>0</v>
      </c>
      <c r="CD431">
        <v>0.55860010000000004</v>
      </c>
      <c r="CE431">
        <v>21.5745</v>
      </c>
      <c r="CF431">
        <v>0</v>
      </c>
      <c r="CG431">
        <v>0</v>
      </c>
      <c r="CH431">
        <v>0.55743500000000001</v>
      </c>
      <c r="CI431">
        <v>21.590299999999999</v>
      </c>
      <c r="CJ431">
        <v>0</v>
      </c>
      <c r="CK431">
        <v>0</v>
      </c>
      <c r="CL431">
        <v>0.55624799999999996</v>
      </c>
      <c r="CM431">
        <v>21.555859999999999</v>
      </c>
      <c r="CN431">
        <v>1.6050589999999999E-33</v>
      </c>
      <c r="CO431">
        <v>6.4196559999999998E-31</v>
      </c>
      <c r="CP431">
        <v>0.55501690000000004</v>
      </c>
      <c r="CQ431">
        <v>21.523790000000002</v>
      </c>
      <c r="CR431" s="1">
        <v>2.1400509999999999E-27</v>
      </c>
      <c r="CS431" s="1">
        <v>9.1155919999999999E-25</v>
      </c>
      <c r="CT431">
        <v>0.55478760000000005</v>
      </c>
      <c r="CU431">
        <v>21.201689999999999</v>
      </c>
      <c r="CV431" s="1">
        <v>8.4316829999999994E-21</v>
      </c>
      <c r="CW431" s="1">
        <v>2.8600929999999999E-18</v>
      </c>
      <c r="CX431">
        <v>0.55465350000000002</v>
      </c>
      <c r="CY431">
        <v>20.60248</v>
      </c>
      <c r="CZ431" s="1">
        <v>2.90564E-16</v>
      </c>
      <c r="DA431" s="1">
        <v>9.8981609999999999E-14</v>
      </c>
      <c r="DB431">
        <v>0.55446790000000001</v>
      </c>
      <c r="DC431">
        <v>20.082879999999999</v>
      </c>
      <c r="DD431" s="1">
        <v>8.0568299999999997E-13</v>
      </c>
      <c r="DE431" s="1">
        <v>2.8295220000000002E-10</v>
      </c>
      <c r="DF431">
        <v>0.5542589</v>
      </c>
      <c r="DG431">
        <v>19.88899</v>
      </c>
      <c r="DH431" s="1">
        <v>4.7820180000000002E-10</v>
      </c>
      <c r="DI431" s="1">
        <v>1.7305019999999999E-7</v>
      </c>
      <c r="DJ431">
        <v>0.55400510000000003</v>
      </c>
      <c r="DK431">
        <v>19.767779999999998</v>
      </c>
      <c r="DL431" s="1">
        <v>9.2436149999999996E-8</v>
      </c>
      <c r="DM431" s="1">
        <v>3.4461169999999999E-5</v>
      </c>
      <c r="DN431">
        <v>0.5537609</v>
      </c>
      <c r="DO431">
        <v>19.97532</v>
      </c>
      <c r="DP431" s="1">
        <v>7.3715009999999999E-6</v>
      </c>
      <c r="DQ431" s="1">
        <v>2.8231810000000001E-3</v>
      </c>
      <c r="DR431">
        <v>0.55226589999999998</v>
      </c>
      <c r="DS431">
        <v>19.931830000000001</v>
      </c>
      <c r="DT431" s="1">
        <v>2.8181549999999999E-4</v>
      </c>
      <c r="DU431" s="1">
        <v>0.11086269999999999</v>
      </c>
      <c r="DV431">
        <v>0.55003329999999995</v>
      </c>
      <c r="DW431">
        <v>19.997140000000002</v>
      </c>
      <c r="DX431" s="1">
        <v>5.7689619999999999E-3</v>
      </c>
      <c r="DY431" s="1">
        <v>2.3246880000000001</v>
      </c>
      <c r="DZ431">
        <v>0.54775649999999998</v>
      </c>
      <c r="EA431">
        <v>19.98143</v>
      </c>
      <c r="EB431" s="1">
        <v>6.8629380000000004E-2</v>
      </c>
      <c r="EC431" s="1">
        <v>28.316649999999999</v>
      </c>
      <c r="ED431">
        <v>0.54545379999999999</v>
      </c>
      <c r="EE431">
        <v>19.714320000000001</v>
      </c>
      <c r="EF431" s="1">
        <v>0.50807979999999997</v>
      </c>
      <c r="EG431">
        <v>214.2192</v>
      </c>
      <c r="EH431">
        <v>0.54305420000000004</v>
      </c>
      <c r="EI431">
        <v>19.785029999999999</v>
      </c>
      <c r="EJ431" s="1">
        <v>2.4726629999999998</v>
      </c>
      <c r="EK431">
        <v>1064.05</v>
      </c>
      <c r="EL431">
        <v>0.54075269999999998</v>
      </c>
      <c r="EM431">
        <v>19.6785</v>
      </c>
      <c r="EN431" s="1">
        <v>8.2990410000000008</v>
      </c>
      <c r="EO431">
        <v>3637.5929999999998</v>
      </c>
      <c r="EP431">
        <v>0.53839950000000003</v>
      </c>
      <c r="EQ431">
        <v>19.714929999999999</v>
      </c>
      <c r="ER431">
        <v>20.02308</v>
      </c>
      <c r="ES431">
        <v>8928.7039999999997</v>
      </c>
      <c r="ET431">
        <v>0.53595630000000005</v>
      </c>
      <c r="EU431">
        <v>20.211110000000001</v>
      </c>
      <c r="EV431">
        <v>36.057720000000003</v>
      </c>
      <c r="EW431">
        <v>16337.19</v>
      </c>
      <c r="EX431">
        <v>0.53336810000000001</v>
      </c>
      <c r="EY431">
        <v>20.435970000000001</v>
      </c>
      <c r="EZ431">
        <v>50.07611</v>
      </c>
      <c r="FA431">
        <v>23026.23</v>
      </c>
      <c r="FB431">
        <v>0.53065949999999995</v>
      </c>
      <c r="FC431">
        <v>20.365469999999998</v>
      </c>
      <c r="FD431">
        <v>55.25123</v>
      </c>
      <c r="FE431">
        <v>25753.97</v>
      </c>
      <c r="FF431">
        <v>0.52782499999999999</v>
      </c>
      <c r="FG431">
        <v>20.230429999999998</v>
      </c>
      <c r="FH431">
        <v>49.718589999999999</v>
      </c>
      <c r="FI431">
        <v>23461.3</v>
      </c>
      <c r="FJ431">
        <v>0.52506450000000005</v>
      </c>
      <c r="FK431">
        <v>19.939440000000001</v>
      </c>
      <c r="FL431">
        <v>37.39143</v>
      </c>
      <c r="FM431">
        <v>17831.89</v>
      </c>
      <c r="FN431">
        <v>0.52239219999999997</v>
      </c>
      <c r="FO431">
        <v>20.087479999999999</v>
      </c>
      <c r="FP431">
        <v>24.045179999999998</v>
      </c>
      <c r="FQ431">
        <v>11569.16</v>
      </c>
      <c r="FR431">
        <v>0.51961139999999995</v>
      </c>
      <c r="FS431">
        <v>20.171510000000001</v>
      </c>
      <c r="FT431">
        <v>13.49625</v>
      </c>
      <c r="FU431">
        <v>6545.4539999999997</v>
      </c>
      <c r="FV431">
        <v>0.51666900000000004</v>
      </c>
      <c r="FW431">
        <v>20.53257</v>
      </c>
      <c r="FX431">
        <v>6.7512350000000003</v>
      </c>
      <c r="FY431">
        <v>3295.9920000000002</v>
      </c>
      <c r="FZ431">
        <v>0.51347790000000004</v>
      </c>
      <c r="GA431">
        <v>21.158280000000001</v>
      </c>
      <c r="GB431">
        <v>3.0684550000000002</v>
      </c>
      <c r="GC431">
        <v>1507.048</v>
      </c>
      <c r="GD431">
        <v>0.51006779999999996</v>
      </c>
      <c r="GE431">
        <v>21.40288</v>
      </c>
      <c r="GF431">
        <v>1.29725</v>
      </c>
      <c r="GG431">
        <v>639.92719999999997</v>
      </c>
      <c r="GH431">
        <v>0.50639420000000002</v>
      </c>
      <c r="GI431">
        <v>21.447050000000001</v>
      </c>
      <c r="GJ431">
        <v>0.52824190000000004</v>
      </c>
      <c r="GK431">
        <v>261.1669</v>
      </c>
      <c r="GL431">
        <v>0.50245819999999997</v>
      </c>
      <c r="GM431">
        <v>21.320679999999999</v>
      </c>
      <c r="GN431">
        <v>0.22217870000000001</v>
      </c>
      <c r="GO431">
        <v>109.4872</v>
      </c>
      <c r="GP431">
        <v>0.4981894</v>
      </c>
      <c r="GQ431">
        <v>20.904440000000001</v>
      </c>
      <c r="GR431">
        <v>0.10932649999999999</v>
      </c>
      <c r="GS431">
        <v>53.27834</v>
      </c>
      <c r="GT431">
        <v>0.4946662</v>
      </c>
      <c r="GU431">
        <v>20.944939999999999</v>
      </c>
      <c r="GV431">
        <v>7.0319060000000003E-2</v>
      </c>
      <c r="GW431">
        <v>33.702689999999997</v>
      </c>
      <c r="GX431">
        <v>0.49361939999999999</v>
      </c>
      <c r="GY431">
        <v>20.95035</v>
      </c>
      <c r="GZ431">
        <v>5.6875559999999999E-2</v>
      </c>
      <c r="HA431">
        <v>26.779129999999999</v>
      </c>
      <c r="HB431">
        <v>0.49237710000000001</v>
      </c>
      <c r="HC431">
        <v>21.178419999999999</v>
      </c>
      <c r="HD431">
        <v>5.0971929999999999E-2</v>
      </c>
      <c r="HE431">
        <v>23.747199999999999</v>
      </c>
      <c r="HF431">
        <v>0.4913981</v>
      </c>
      <c r="HG431">
        <v>21.56739</v>
      </c>
      <c r="HH431" s="1">
        <v>4.6894819999999997E-2</v>
      </c>
      <c r="HI431">
        <v>21.651389999999999</v>
      </c>
      <c r="HJ431">
        <v>0.4904714</v>
      </c>
      <c r="HK431">
        <v>21.623149999999999</v>
      </c>
      <c r="HL431" s="1">
        <v>4.3152219999999998E-2</v>
      </c>
      <c r="HM431">
        <v>19.732399999999998</v>
      </c>
      <c r="HN431">
        <v>0.48950359999999998</v>
      </c>
      <c r="HO431">
        <v>21.354590000000002</v>
      </c>
      <c r="HP431" s="1">
        <v>3.946964E-2</v>
      </c>
      <c r="HQ431">
        <v>17.859179999999999</v>
      </c>
      <c r="HR431">
        <v>0.488402</v>
      </c>
      <c r="HS431">
        <v>20.916080000000001</v>
      </c>
      <c r="HT431" s="1">
        <v>3.5937719999999999E-2</v>
      </c>
      <c r="HU431">
        <v>16.07546</v>
      </c>
      <c r="HV431">
        <v>0.48715619999999998</v>
      </c>
      <c r="HW431">
        <v>20.28828</v>
      </c>
      <c r="HX431" s="1">
        <v>3.2686E-2</v>
      </c>
      <c r="HY431">
        <v>14.439349999999999</v>
      </c>
      <c r="HZ431">
        <v>0.48575160000000001</v>
      </c>
      <c r="IA431">
        <v>20.08624</v>
      </c>
      <c r="IB431" s="1">
        <v>2.970221E-2</v>
      </c>
      <c r="IC431">
        <v>12.95181</v>
      </c>
      <c r="ID431">
        <v>0.48421890000000001</v>
      </c>
      <c r="IE431">
        <v>19.491610000000001</v>
      </c>
      <c r="IF431" s="1">
        <v>2.6910070000000001E-2</v>
      </c>
      <c r="IG431">
        <v>11.57808</v>
      </c>
      <c r="IH431">
        <v>0.48272720000000002</v>
      </c>
      <c r="II431">
        <v>19.817599999999999</v>
      </c>
      <c r="IJ431" s="1">
        <v>2.4303209999999999E-2</v>
      </c>
      <c r="IK431" s="1">
        <v>10.30425</v>
      </c>
      <c r="IL431">
        <v>0.48122379999999998</v>
      </c>
      <c r="IM431">
        <v>20.150960000000001</v>
      </c>
      <c r="IN431" s="1">
        <v>2.1893619999999999E-2</v>
      </c>
      <c r="IO431" s="1">
        <v>9.1250730000000004</v>
      </c>
      <c r="IP431">
        <v>0.479545</v>
      </c>
      <c r="IQ431">
        <v>20.19509</v>
      </c>
      <c r="IR431" s="1">
        <v>1.975648E-2</v>
      </c>
      <c r="IS431" s="1">
        <v>8.0844640000000005</v>
      </c>
      <c r="IT431">
        <v>0.47805500000000001</v>
      </c>
      <c r="IU431">
        <v>20.057210000000001</v>
      </c>
      <c r="IV431" s="1">
        <v>1.7853089999999999E-2</v>
      </c>
      <c r="IW431" s="1">
        <v>7.1553360000000001</v>
      </c>
      <c r="IX431">
        <v>0.47638399999999997</v>
      </c>
      <c r="IY431">
        <v>19.750720000000001</v>
      </c>
      <c r="IZ431" s="1">
        <v>1.614755E-2</v>
      </c>
      <c r="JA431" s="1">
        <v>6.3168740000000003</v>
      </c>
      <c r="JB431">
        <v>0.47383439999999999</v>
      </c>
      <c r="JC431">
        <v>19.427759999999999</v>
      </c>
      <c r="JD431" s="1">
        <v>1.46389E-2</v>
      </c>
      <c r="JE431" s="1">
        <v>5.5834640000000002</v>
      </c>
      <c r="JF431">
        <v>0.47018510000000002</v>
      </c>
      <c r="JG431">
        <v>19.725670000000001</v>
      </c>
      <c r="JH431" s="1">
        <v>1.3277539999999999E-2</v>
      </c>
      <c r="JI431" s="1">
        <v>4.9307319999999999</v>
      </c>
      <c r="JJ431">
        <v>0.47379919999999998</v>
      </c>
      <c r="JK431">
        <v>20.07028</v>
      </c>
      <c r="JL431" s="1">
        <v>1.212391E-2</v>
      </c>
      <c r="JM431" s="1">
        <v>4.4657809999999998</v>
      </c>
      <c r="JN431">
        <v>0.4761706</v>
      </c>
      <c r="JO431">
        <v>20.841249999999999</v>
      </c>
      <c r="JP431" s="1">
        <v>1.1031930000000001E-2</v>
      </c>
      <c r="JQ431" s="1">
        <v>4.0583960000000001</v>
      </c>
      <c r="JR431">
        <v>0.47897899999999999</v>
      </c>
      <c r="JS431">
        <v>21.741949999999999</v>
      </c>
      <c r="JT431" s="1">
        <v>1.0002260000000001E-2</v>
      </c>
      <c r="JU431" s="1">
        <v>3.6736710000000001</v>
      </c>
      <c r="JV431">
        <v>0.48213020000000001</v>
      </c>
      <c r="JW431">
        <v>22.07244</v>
      </c>
      <c r="JX431" s="1">
        <v>9.0292029999999995E-3</v>
      </c>
      <c r="JY431" s="1">
        <v>3.3100209999999999</v>
      </c>
      <c r="JZ431">
        <v>0.48572189999999998</v>
      </c>
      <c r="KA431">
        <v>22.002759999999999</v>
      </c>
      <c r="KB431" s="1">
        <v>8.1700609999999993E-3</v>
      </c>
      <c r="KC431" s="1">
        <v>2.9878119999999999</v>
      </c>
      <c r="KD431">
        <v>0.48962660000000002</v>
      </c>
      <c r="KE431">
        <v>21.784569999999999</v>
      </c>
      <c r="KF431" s="1">
        <v>7.4133890000000003E-3</v>
      </c>
      <c r="KG431" s="1">
        <v>2.7045430000000001</v>
      </c>
      <c r="KH431">
        <v>0.49368499999999998</v>
      </c>
      <c r="KI431">
        <v>21.347750000000001</v>
      </c>
      <c r="KJ431" s="1">
        <v>6.7379670000000001E-3</v>
      </c>
      <c r="KK431" s="1">
        <v>2.4522699999999999</v>
      </c>
      <c r="KL431">
        <v>0.49801820000000002</v>
      </c>
      <c r="KM431">
        <v>21.344740000000002</v>
      </c>
      <c r="KN431" s="1">
        <v>6.1267520000000001E-3</v>
      </c>
      <c r="KO431" s="1">
        <v>2.224974</v>
      </c>
      <c r="KP431">
        <v>0.50253029999999999</v>
      </c>
      <c r="KQ431">
        <v>21.443079999999998</v>
      </c>
      <c r="KR431" s="1">
        <v>5.5650530000000004E-3</v>
      </c>
      <c r="KS431" s="1">
        <v>2.0167600000000001</v>
      </c>
      <c r="KT431">
        <v>0.50729139999999995</v>
      </c>
      <c r="KU431">
        <v>21.7712</v>
      </c>
      <c r="KV431" s="1">
        <v>5.04997E-3</v>
      </c>
      <c r="KW431" s="1">
        <v>1.826754</v>
      </c>
      <c r="KX431">
        <v>0.51239860000000004</v>
      </c>
      <c r="KY431">
        <v>22.157109999999999</v>
      </c>
      <c r="KZ431" s="1">
        <v>4.5658610000000001E-3</v>
      </c>
      <c r="LA431" s="1">
        <v>1.647365</v>
      </c>
      <c r="LB431">
        <v>0.51733819999999997</v>
      </c>
      <c r="LC431">
        <v>22.357050000000001</v>
      </c>
      <c r="LD431" s="1">
        <v>4.1134489999999999E-3</v>
      </c>
      <c r="LE431" s="1">
        <v>1.481528</v>
      </c>
      <c r="LF431">
        <v>0.52239049999999998</v>
      </c>
      <c r="LG431">
        <v>22.325040000000001</v>
      </c>
      <c r="LH431" s="1">
        <v>3.682575E-3</v>
      </c>
      <c r="LI431" s="1">
        <v>1.3243450000000001</v>
      </c>
      <c r="LJ431">
        <v>0.52751000000000003</v>
      </c>
      <c r="LK431">
        <v>21.96856</v>
      </c>
      <c r="LL431" s="1">
        <v>3.2651859999999998E-3</v>
      </c>
      <c r="LM431" s="1">
        <v>1.173057</v>
      </c>
      <c r="LN431">
        <v>0.53294680000000005</v>
      </c>
      <c r="LO431">
        <v>21.56888</v>
      </c>
      <c r="LP431" s="1">
        <v>2.881401E-3</v>
      </c>
      <c r="LQ431" s="1">
        <v>1.033685</v>
      </c>
      <c r="LR431">
        <v>0.53855350000000002</v>
      </c>
      <c r="LS431">
        <v>21.594339999999999</v>
      </c>
      <c r="LT431" s="1">
        <v>2.5330690000000002E-3</v>
      </c>
      <c r="LU431" s="1">
        <v>0.90763749999999999</v>
      </c>
      <c r="LV431">
        <v>0.54422389999999998</v>
      </c>
      <c r="LW431">
        <v>21.866499999999998</v>
      </c>
      <c r="LX431" s="1">
        <v>2.2241280000000001E-3</v>
      </c>
      <c r="LY431" s="1">
        <v>0.79628160000000003</v>
      </c>
      <c r="LZ431">
        <v>0.54599200000000003</v>
      </c>
      <c r="MA431">
        <v>22.53351</v>
      </c>
      <c r="MB431" s="1">
        <v>1.955437E-3</v>
      </c>
      <c r="MC431" s="1">
        <v>0.70121040000000001</v>
      </c>
      <c r="MD431">
        <v>0.54393429999999998</v>
      </c>
      <c r="ME431">
        <v>23.376919999999998</v>
      </c>
      <c r="MF431" s="1">
        <v>1.7236560000000001E-3</v>
      </c>
      <c r="MG431" s="1">
        <v>0.62085420000000002</v>
      </c>
      <c r="MH431">
        <v>0.54157549999999999</v>
      </c>
      <c r="MI431">
        <v>23.938649999999999</v>
      </c>
      <c r="MJ431" s="1">
        <v>1.5199759999999999E-3</v>
      </c>
      <c r="MK431" s="1">
        <v>0.55027040000000005</v>
      </c>
      <c r="ML431">
        <v>0.53922930000000002</v>
      </c>
      <c r="MM431">
        <v>23.94023</v>
      </c>
      <c r="MN431" s="1">
        <v>1.3398139999999999E-3</v>
      </c>
      <c r="MO431" s="1">
        <v>0.48752030000000002</v>
      </c>
      <c r="MP431">
        <v>0.5385413</v>
      </c>
      <c r="MQ431">
        <v>23.62087</v>
      </c>
      <c r="MR431" s="1">
        <v>1.1785000000000001E-3</v>
      </c>
      <c r="MS431" s="1">
        <v>0.42962729999999999</v>
      </c>
      <c r="MT431">
        <v>0.53766230000000004</v>
      </c>
      <c r="MU431">
        <v>23.08024</v>
      </c>
      <c r="MV431" s="1">
        <v>1.03301E-3</v>
      </c>
      <c r="MW431" s="1">
        <v>0.37740620000000002</v>
      </c>
      <c r="MX431">
        <v>0.53647920000000004</v>
      </c>
      <c r="MY431">
        <v>22.738489999999999</v>
      </c>
      <c r="MZ431" s="1">
        <v>9.0066560000000003E-4</v>
      </c>
      <c r="NA431" s="1">
        <v>0.32997700000000002</v>
      </c>
      <c r="NB431">
        <v>0.53577569999999997</v>
      </c>
      <c r="NC431">
        <v>22.936430000000001</v>
      </c>
      <c r="ND431" s="1">
        <v>7.8885900000000004E-4</v>
      </c>
      <c r="NE431" s="1">
        <v>0.2894737</v>
      </c>
      <c r="NF431">
        <v>0.53577569999999997</v>
      </c>
      <c r="NG431">
        <v>22.936430000000001</v>
      </c>
      <c r="NH431" s="1">
        <v>7.8885900000000004E-4</v>
      </c>
      <c r="NI431" s="1">
        <v>0.2894737</v>
      </c>
      <c r="NJ431">
        <v>0.53577569999999997</v>
      </c>
      <c r="NK431">
        <v>22.936430000000001</v>
      </c>
      <c r="NL431" s="1">
        <v>7.8885900000000004E-4</v>
      </c>
      <c r="NM431" s="1">
        <v>0.2894737</v>
      </c>
      <c r="NN431">
        <v>0.53577569999999997</v>
      </c>
      <c r="NO431">
        <v>22.936430000000001</v>
      </c>
      <c r="NP431" s="1">
        <v>7.8885900000000004E-4</v>
      </c>
      <c r="NQ431" s="1">
        <v>0.2894737</v>
      </c>
      <c r="NR431">
        <v>0.53577569999999997</v>
      </c>
      <c r="NS431">
        <v>22.936430000000001</v>
      </c>
      <c r="NT431" s="1">
        <v>7.8885900000000004E-4</v>
      </c>
      <c r="NU431" s="1">
        <v>0.2894737</v>
      </c>
      <c r="NV431">
        <v>0.53577569999999997</v>
      </c>
      <c r="NW431">
        <v>22.936430000000001</v>
      </c>
      <c r="NX431" s="1">
        <v>7.8885900000000004E-4</v>
      </c>
      <c r="NY431" s="1">
        <v>0.2894737</v>
      </c>
      <c r="NZ431">
        <v>0.53577569999999997</v>
      </c>
      <c r="OA431">
        <v>22.936430000000001</v>
      </c>
      <c r="OB431" s="1">
        <v>7.8885900000000004E-4</v>
      </c>
      <c r="OC431" s="1">
        <v>0.2894737</v>
      </c>
      <c r="OD431">
        <v>0.53577569999999997</v>
      </c>
      <c r="OE431">
        <v>22.936430000000001</v>
      </c>
      <c r="OF431" s="1">
        <v>7.8885900000000004E-4</v>
      </c>
      <c r="OG431" s="1">
        <v>0.2894737</v>
      </c>
      <c r="OH431">
        <v>0.53577569999999997</v>
      </c>
      <c r="OI431">
        <v>22.936430000000001</v>
      </c>
      <c r="OJ431" s="1">
        <v>7.8885900000000004E-4</v>
      </c>
      <c r="OK431" s="1">
        <v>0.2894737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0.54616430000000005</v>
      </c>
      <c r="G432">
        <v>20.732559999999999</v>
      </c>
      <c r="H432">
        <v>0</v>
      </c>
      <c r="I432">
        <v>0</v>
      </c>
      <c r="J432">
        <v>0.54585030000000001</v>
      </c>
      <c r="K432">
        <v>21.151759999999999</v>
      </c>
      <c r="L432">
        <v>0</v>
      </c>
      <c r="M432">
        <v>0</v>
      </c>
      <c r="N432">
        <v>0.54540719999999998</v>
      </c>
      <c r="O432">
        <v>21.296250000000001</v>
      </c>
      <c r="P432">
        <v>0</v>
      </c>
      <c r="Q432">
        <v>0</v>
      </c>
      <c r="R432">
        <v>0.54501619999999995</v>
      </c>
      <c r="S432">
        <v>21.840499999999999</v>
      </c>
      <c r="T432">
        <v>0</v>
      </c>
      <c r="U432">
        <v>0</v>
      </c>
      <c r="V432">
        <v>0.5446299</v>
      </c>
      <c r="W432">
        <v>22.636959999999998</v>
      </c>
      <c r="X432">
        <v>0</v>
      </c>
      <c r="Y432">
        <v>0</v>
      </c>
      <c r="Z432">
        <v>0.54415970000000002</v>
      </c>
      <c r="AA432">
        <v>22.929490000000001</v>
      </c>
      <c r="AB432">
        <v>0</v>
      </c>
      <c r="AC432">
        <v>0</v>
      </c>
      <c r="AD432">
        <v>0.54375229999999997</v>
      </c>
      <c r="AE432">
        <v>22.882960000000001</v>
      </c>
      <c r="AF432">
        <v>0</v>
      </c>
      <c r="AG432">
        <v>0</v>
      </c>
      <c r="AH432">
        <v>0.54326509999999995</v>
      </c>
      <c r="AI432">
        <v>22.737590000000001</v>
      </c>
      <c r="AJ432">
        <v>0</v>
      </c>
      <c r="AK432">
        <v>0</v>
      </c>
      <c r="AL432">
        <v>0.54277719999999996</v>
      </c>
      <c r="AM432">
        <v>22.366790000000002</v>
      </c>
      <c r="AN432">
        <v>0</v>
      </c>
      <c r="AO432">
        <v>0</v>
      </c>
      <c r="AP432">
        <v>0.54227930000000002</v>
      </c>
      <c r="AQ432">
        <v>22.447970000000002</v>
      </c>
      <c r="AR432">
        <v>0</v>
      </c>
      <c r="AS432">
        <v>0</v>
      </c>
      <c r="AT432">
        <v>0.5417516</v>
      </c>
      <c r="AU432">
        <v>22.473510000000001</v>
      </c>
      <c r="AV432">
        <v>0</v>
      </c>
      <c r="AW432">
        <v>0</v>
      </c>
      <c r="AX432">
        <v>0.54115440000000004</v>
      </c>
      <c r="AY432">
        <v>22.6965</v>
      </c>
      <c r="AZ432">
        <v>0</v>
      </c>
      <c r="BA432">
        <v>0</v>
      </c>
      <c r="BB432">
        <v>0.54056009999999999</v>
      </c>
      <c r="BC432">
        <v>23.247779999999999</v>
      </c>
      <c r="BD432">
        <v>0</v>
      </c>
      <c r="BE432">
        <v>0</v>
      </c>
      <c r="BF432">
        <v>0.5399024</v>
      </c>
      <c r="BG432">
        <v>23.421399999999998</v>
      </c>
      <c r="BH432">
        <v>0</v>
      </c>
      <c r="BI432">
        <v>0</v>
      </c>
      <c r="BJ432">
        <v>0.53919229999999996</v>
      </c>
      <c r="BK432">
        <v>23.441320000000001</v>
      </c>
      <c r="BL432">
        <v>0</v>
      </c>
      <c r="BM432">
        <v>0</v>
      </c>
      <c r="BN432">
        <v>0.5385143</v>
      </c>
      <c r="BO432">
        <v>23.2042</v>
      </c>
      <c r="BP432">
        <v>0</v>
      </c>
      <c r="BQ432">
        <v>0</v>
      </c>
      <c r="BR432">
        <v>0.53774259999999996</v>
      </c>
      <c r="BS432">
        <v>22.69201</v>
      </c>
      <c r="BT432">
        <v>0</v>
      </c>
      <c r="BU432">
        <v>0</v>
      </c>
      <c r="BV432">
        <v>0.53702729999999999</v>
      </c>
      <c r="BW432">
        <v>22.083950000000002</v>
      </c>
      <c r="BX432">
        <v>0</v>
      </c>
      <c r="BY432">
        <v>0</v>
      </c>
      <c r="BZ432">
        <v>0.53619850000000002</v>
      </c>
      <c r="CA432">
        <v>21.8931</v>
      </c>
      <c r="CB432">
        <v>0</v>
      </c>
      <c r="CC432">
        <v>0</v>
      </c>
      <c r="CD432">
        <v>0.53538140000000001</v>
      </c>
      <c r="CE432">
        <v>21.621289999999998</v>
      </c>
      <c r="CF432">
        <v>0</v>
      </c>
      <c r="CG432">
        <v>0</v>
      </c>
      <c r="CH432">
        <v>0.53451769999999998</v>
      </c>
      <c r="CI432">
        <v>21.607900000000001</v>
      </c>
      <c r="CJ432">
        <v>0</v>
      </c>
      <c r="CK432">
        <v>0</v>
      </c>
      <c r="CL432">
        <v>0.53364520000000004</v>
      </c>
      <c r="CM432">
        <v>21.537949999999999</v>
      </c>
      <c r="CN432">
        <v>5.2376489999999999E-34</v>
      </c>
      <c r="CO432">
        <v>1.5204059999999999E-31</v>
      </c>
      <c r="CP432">
        <v>0.53272319999999995</v>
      </c>
      <c r="CQ432">
        <v>21.513629999999999</v>
      </c>
      <c r="CR432">
        <v>6.527298E-28</v>
      </c>
      <c r="CS432" s="1">
        <v>1.983741E-25</v>
      </c>
      <c r="CT432">
        <v>0.53327460000000004</v>
      </c>
      <c r="CU432">
        <v>21.21536</v>
      </c>
      <c r="CV432" s="1">
        <v>3.0579300000000002E-21</v>
      </c>
      <c r="CW432" s="1">
        <v>8.3128960000000001E-19</v>
      </c>
      <c r="CX432">
        <v>0.53393889999999999</v>
      </c>
      <c r="CY432">
        <v>20.63514</v>
      </c>
      <c r="CZ432" s="1">
        <v>1.318398E-16</v>
      </c>
      <c r="DA432" s="1">
        <v>3.6684770000000001E-14</v>
      </c>
      <c r="DB432">
        <v>0.53455129999999995</v>
      </c>
      <c r="DC432">
        <v>20.12734</v>
      </c>
      <c r="DD432" s="1">
        <v>4.1501089999999998E-13</v>
      </c>
      <c r="DE432" s="1">
        <v>1.187187E-10</v>
      </c>
      <c r="DF432">
        <v>0.53524439999999995</v>
      </c>
      <c r="DG432">
        <v>19.946380000000001</v>
      </c>
      <c r="DH432" s="1">
        <v>2.7130959999999999E-10</v>
      </c>
      <c r="DI432" s="1">
        <v>7.9359890000000002E-8</v>
      </c>
      <c r="DJ432">
        <v>0.53581829999999997</v>
      </c>
      <c r="DK432">
        <v>19.808140000000002</v>
      </c>
      <c r="DL432" s="1">
        <v>5.6764930000000003E-8</v>
      </c>
      <c r="DM432" s="1">
        <v>1.694193E-5</v>
      </c>
      <c r="DN432">
        <v>0.53644099999999995</v>
      </c>
      <c r="DO432">
        <v>19.997070000000001</v>
      </c>
      <c r="DP432" s="1">
        <v>4.8473979999999999E-6</v>
      </c>
      <c r="DQ432" s="1">
        <v>1.4703749999999999E-3</v>
      </c>
      <c r="DR432">
        <v>0.53697819999999996</v>
      </c>
      <c r="DS432">
        <v>19.918050000000001</v>
      </c>
      <c r="DT432" s="1">
        <v>1.9701709999999999E-4</v>
      </c>
      <c r="DU432" s="1">
        <v>6.0678259999999998E-2</v>
      </c>
      <c r="DV432">
        <v>0.53754060000000004</v>
      </c>
      <c r="DW432">
        <v>19.966670000000001</v>
      </c>
      <c r="DX432" s="1">
        <v>4.2635620000000003E-3</v>
      </c>
      <c r="DY432" s="1">
        <v>1.3289200000000001</v>
      </c>
      <c r="DZ432">
        <v>0.53805860000000005</v>
      </c>
      <c r="EA432">
        <v>19.976369999999999</v>
      </c>
      <c r="EB432" s="1">
        <v>5.3344540000000003E-2</v>
      </c>
      <c r="EC432" s="1">
        <v>16.816800000000001</v>
      </c>
      <c r="ED432">
        <v>0.53851780000000005</v>
      </c>
      <c r="EE432">
        <v>19.733450000000001</v>
      </c>
      <c r="EF432" s="1">
        <v>0.41356009999999999</v>
      </c>
      <c r="EG432">
        <v>131.59989999999999</v>
      </c>
      <c r="EH432">
        <v>0.53892949999999995</v>
      </c>
      <c r="EI432">
        <v>19.835920000000002</v>
      </c>
      <c r="EJ432" s="1">
        <v>2.0996359999999998</v>
      </c>
      <c r="EK432">
        <v>673.44090000000006</v>
      </c>
      <c r="EL432">
        <v>0.53960660000000005</v>
      </c>
      <c r="EM432">
        <v>19.734660000000002</v>
      </c>
      <c r="EN432" s="1">
        <v>7.326613</v>
      </c>
      <c r="EO432">
        <v>2362.3690000000001</v>
      </c>
      <c r="EP432">
        <v>0.54044270000000005</v>
      </c>
      <c r="EQ432">
        <v>19.73471</v>
      </c>
      <c r="ER432">
        <v>18.314119999999999</v>
      </c>
      <c r="ES432">
        <v>5926.53</v>
      </c>
      <c r="ET432">
        <v>0.54120420000000002</v>
      </c>
      <c r="EU432">
        <v>20.220980000000001</v>
      </c>
      <c r="EV432">
        <v>34.061950000000003</v>
      </c>
      <c r="EW432">
        <v>11046.35</v>
      </c>
      <c r="EX432">
        <v>0.54194180000000003</v>
      </c>
      <c r="EY432">
        <v>20.43779</v>
      </c>
      <c r="EZ432">
        <v>48.699829999999999</v>
      </c>
      <c r="FA432">
        <v>15809.05</v>
      </c>
      <c r="FB432">
        <v>0.54254100000000005</v>
      </c>
      <c r="FC432">
        <v>20.34272</v>
      </c>
      <c r="FD432">
        <v>55.172699999999999</v>
      </c>
      <c r="FE432">
        <v>17903.41</v>
      </c>
      <c r="FF432">
        <v>0.54296999999999995</v>
      </c>
      <c r="FG432">
        <v>20.228629999999999</v>
      </c>
      <c r="FH432">
        <v>50.824080000000002</v>
      </c>
      <c r="FI432">
        <v>16468.650000000001</v>
      </c>
      <c r="FJ432">
        <v>0.54378130000000002</v>
      </c>
      <c r="FK432">
        <v>19.963039999999999</v>
      </c>
      <c r="FL432">
        <v>39.029960000000003</v>
      </c>
      <c r="FM432">
        <v>12592.5</v>
      </c>
      <c r="FN432">
        <v>0.54501180000000005</v>
      </c>
      <c r="FO432">
        <v>20.15494</v>
      </c>
      <c r="FP432">
        <v>25.558800000000002</v>
      </c>
      <c r="FQ432">
        <v>8180.5540000000001</v>
      </c>
      <c r="FR432">
        <v>0.54606829999999995</v>
      </c>
      <c r="FS432">
        <v>20.247150000000001</v>
      </c>
      <c r="FT432">
        <v>14.57</v>
      </c>
      <c r="FU432">
        <v>4620.4849999999997</v>
      </c>
      <c r="FV432">
        <v>0.54685530000000004</v>
      </c>
      <c r="FW432">
        <v>20.576509999999999</v>
      </c>
      <c r="FX432">
        <v>7.3823030000000003</v>
      </c>
      <c r="FY432">
        <v>2315.4720000000002</v>
      </c>
      <c r="FZ432">
        <v>0.54739970000000004</v>
      </c>
      <c r="GA432">
        <v>21.172029999999999</v>
      </c>
      <c r="GB432">
        <v>3.389716</v>
      </c>
      <c r="GC432">
        <v>1050.2339999999999</v>
      </c>
      <c r="GD432">
        <v>0.54749789999999998</v>
      </c>
      <c r="GE432">
        <v>21.397269999999999</v>
      </c>
      <c r="GF432">
        <v>1.4428780000000001</v>
      </c>
      <c r="GG432">
        <v>440.67849999999999</v>
      </c>
      <c r="GH432">
        <v>0.54705649999999995</v>
      </c>
      <c r="GI432">
        <v>21.427610000000001</v>
      </c>
      <c r="GJ432">
        <v>0.58825280000000002</v>
      </c>
      <c r="GK432">
        <v>176.77440000000001</v>
      </c>
      <c r="GL432">
        <v>0.54611129999999997</v>
      </c>
      <c r="GM432">
        <v>21.334710000000001</v>
      </c>
      <c r="GN432">
        <v>0.24496039999999999</v>
      </c>
      <c r="GO432">
        <v>72.1892</v>
      </c>
      <c r="GP432">
        <v>0.54422300000000001</v>
      </c>
      <c r="GQ432">
        <v>20.944210000000002</v>
      </c>
      <c r="GR432">
        <v>0.1173612</v>
      </c>
      <c r="GS432">
        <v>33.770919999999997</v>
      </c>
      <c r="GT432">
        <v>0.54377909999999996</v>
      </c>
      <c r="GU432">
        <v>20.99173</v>
      </c>
      <c r="GV432">
        <v>7.3038720000000001E-2</v>
      </c>
      <c r="GW432">
        <v>20.521930000000001</v>
      </c>
      <c r="GX432">
        <v>0.55003670000000005</v>
      </c>
      <c r="GY432">
        <v>21.000920000000001</v>
      </c>
      <c r="GZ432">
        <v>5.789648E-2</v>
      </c>
      <c r="HA432">
        <v>16.10643</v>
      </c>
      <c r="HB432">
        <v>0.55671269999999995</v>
      </c>
      <c r="HC432">
        <v>21.211649999999999</v>
      </c>
      <c r="HD432">
        <v>5.1529890000000002E-2</v>
      </c>
      <c r="HE432">
        <v>14.239699999999999</v>
      </c>
      <c r="HF432">
        <v>0.56526670000000001</v>
      </c>
      <c r="HG432">
        <v>21.566600000000001</v>
      </c>
      <c r="HH432" s="1">
        <v>4.7359980000000003E-2</v>
      </c>
      <c r="HI432">
        <v>12.99934</v>
      </c>
      <c r="HJ432">
        <v>0.57569999999999999</v>
      </c>
      <c r="HK432">
        <v>21.61553</v>
      </c>
      <c r="HL432" s="1">
        <v>4.3599310000000002E-2</v>
      </c>
      <c r="HM432">
        <v>11.88062</v>
      </c>
      <c r="HN432">
        <v>0.58803700000000003</v>
      </c>
      <c r="HO432">
        <v>21.335830000000001</v>
      </c>
      <c r="HP432" s="1">
        <v>3.9902649999999998E-2</v>
      </c>
      <c r="HQ432">
        <v>10.788460000000001</v>
      </c>
      <c r="HR432">
        <v>0.6018597</v>
      </c>
      <c r="HS432">
        <v>20.92315</v>
      </c>
      <c r="HT432" s="1">
        <v>3.6343640000000003E-2</v>
      </c>
      <c r="HU432">
        <v>9.7452609999999993</v>
      </c>
      <c r="HV432">
        <v>0.6175621</v>
      </c>
      <c r="HW432">
        <v>20.305669999999999</v>
      </c>
      <c r="HX432" s="1">
        <v>3.3049099999999998E-2</v>
      </c>
      <c r="HY432">
        <v>8.7838539999999998</v>
      </c>
      <c r="HZ432">
        <v>0.63566579999999995</v>
      </c>
      <c r="IA432">
        <v>20.134840000000001</v>
      </c>
      <c r="IB432" s="1">
        <v>3.003668E-2</v>
      </c>
      <c r="IC432">
        <v>7.9118130000000004</v>
      </c>
      <c r="ID432">
        <v>0.6559992</v>
      </c>
      <c r="IE432">
        <v>19.519659999999998</v>
      </c>
      <c r="IF432" s="1">
        <v>2.7220230000000002E-2</v>
      </c>
      <c r="IG432">
        <v>7.1056350000000004</v>
      </c>
      <c r="IH432">
        <v>0.68007790000000001</v>
      </c>
      <c r="II432">
        <v>19.810939999999999</v>
      </c>
      <c r="IJ432" s="1">
        <v>2.458917E-2</v>
      </c>
      <c r="IK432">
        <v>6.3546950000000004</v>
      </c>
      <c r="IL432">
        <v>0.70997200000000005</v>
      </c>
      <c r="IM432">
        <v>20.138200000000001</v>
      </c>
      <c r="IN432" s="1">
        <v>2.2150670000000001E-2</v>
      </c>
      <c r="IO432">
        <v>5.6582720000000002</v>
      </c>
      <c r="IP432">
        <v>0.74502610000000002</v>
      </c>
      <c r="IQ432">
        <v>20.17998</v>
      </c>
      <c r="IR432" s="1">
        <v>1.9979520000000001E-2</v>
      </c>
      <c r="IS432" s="1">
        <v>5.0417480000000001</v>
      </c>
      <c r="IT432">
        <v>0.78869029999999996</v>
      </c>
      <c r="IU432">
        <v>20.036079999999998</v>
      </c>
      <c r="IV432" s="1">
        <v>1.80547E-2</v>
      </c>
      <c r="IW432" s="1">
        <v>4.4903240000000002</v>
      </c>
      <c r="IX432">
        <v>0.84546100000000002</v>
      </c>
      <c r="IY432">
        <v>19.736270000000001</v>
      </c>
      <c r="IZ432" s="1">
        <v>1.632231E-2</v>
      </c>
      <c r="JA432" s="1">
        <v>3.992073</v>
      </c>
      <c r="JB432">
        <v>0.91587470000000004</v>
      </c>
      <c r="JC432">
        <v>19.41187</v>
      </c>
      <c r="JD432" s="1">
        <v>1.4788900000000001E-2</v>
      </c>
      <c r="JE432" s="1">
        <v>3.5555729999999999</v>
      </c>
      <c r="JF432">
        <v>1.007196</v>
      </c>
      <c r="JG432">
        <v>19.711349999999999</v>
      </c>
      <c r="JH432" s="1">
        <v>1.340854E-2</v>
      </c>
      <c r="JI432" s="1">
        <v>3.1673200000000001</v>
      </c>
      <c r="JJ432">
        <v>1.013914</v>
      </c>
      <c r="JK432">
        <v>20.048760000000001</v>
      </c>
      <c r="JL432" s="1">
        <v>1.2222230000000001E-2</v>
      </c>
      <c r="JM432" s="1">
        <v>2.878755</v>
      </c>
      <c r="JN432">
        <v>1.0102679999999999</v>
      </c>
      <c r="JO432">
        <v>20.775939999999999</v>
      </c>
      <c r="JP432" s="1">
        <v>1.112381E-2</v>
      </c>
      <c r="JQ432" s="1">
        <v>2.6266970000000001</v>
      </c>
      <c r="JR432">
        <v>1.007077</v>
      </c>
      <c r="JS432">
        <v>21.669319999999999</v>
      </c>
      <c r="JT432" s="1">
        <v>1.009091E-2</v>
      </c>
      <c r="JU432" s="1">
        <v>2.388261</v>
      </c>
      <c r="JV432">
        <v>1.0039849999999999</v>
      </c>
      <c r="JW432">
        <v>22.012699999999999</v>
      </c>
      <c r="JX432" s="1">
        <v>9.1112009999999993E-3</v>
      </c>
      <c r="JY432" s="1">
        <v>2.161422</v>
      </c>
      <c r="JZ432">
        <v>1.0011639999999999</v>
      </c>
      <c r="KA432">
        <v>21.93356</v>
      </c>
      <c r="KB432" s="1">
        <v>8.2424089999999992E-3</v>
      </c>
      <c r="KC432" s="1">
        <v>1.9591190000000001</v>
      </c>
      <c r="KD432">
        <v>0.99826760000000003</v>
      </c>
      <c r="KE432">
        <v>21.73415</v>
      </c>
      <c r="KF432" s="1">
        <v>7.4782449999999997E-3</v>
      </c>
      <c r="KG432" s="1">
        <v>1.781539</v>
      </c>
      <c r="KH432">
        <v>0.99511780000000005</v>
      </c>
      <c r="KI432">
        <v>21.31016</v>
      </c>
      <c r="KJ432" s="1">
        <v>6.7965619999999999E-3</v>
      </c>
      <c r="KK432" s="1">
        <v>1.6232059999999999</v>
      </c>
      <c r="KL432">
        <v>0.99188799999999999</v>
      </c>
      <c r="KM432">
        <v>21.297699999999999</v>
      </c>
      <c r="KN432" s="1">
        <v>6.1804520000000003E-3</v>
      </c>
      <c r="KO432" s="1">
        <v>1.4804139999999999</v>
      </c>
      <c r="KP432">
        <v>0.98851809999999996</v>
      </c>
      <c r="KQ432">
        <v>21.395879999999998</v>
      </c>
      <c r="KR432" s="1">
        <v>5.6147910000000001E-3</v>
      </c>
      <c r="KS432" s="1">
        <v>1.3491919999999999</v>
      </c>
      <c r="KT432">
        <v>0.98502489999999998</v>
      </c>
      <c r="KU432">
        <v>21.668559999999999</v>
      </c>
      <c r="KV432" s="1">
        <v>5.0970879999999996E-3</v>
      </c>
      <c r="KW432" s="1">
        <v>1.229031</v>
      </c>
      <c r="KX432">
        <v>0.9820759</v>
      </c>
      <c r="KY432">
        <v>22.06165</v>
      </c>
      <c r="KZ432" s="1">
        <v>4.6091739999999997E-3</v>
      </c>
      <c r="LA432" s="1">
        <v>1.1148910000000001</v>
      </c>
      <c r="LB432">
        <v>0.97881980000000002</v>
      </c>
      <c r="LC432">
        <v>22.272079999999999</v>
      </c>
      <c r="LD432" s="1">
        <v>4.1544679999999997E-3</v>
      </c>
      <c r="LE432" s="1">
        <v>1.008537</v>
      </c>
      <c r="LF432">
        <v>0.97538849999999999</v>
      </c>
      <c r="LG432">
        <v>22.25393</v>
      </c>
      <c r="LH432" s="1">
        <v>3.7217639999999998E-3</v>
      </c>
      <c r="LI432" s="1">
        <v>0.90706869999999995</v>
      </c>
      <c r="LJ432">
        <v>0.97158199999999995</v>
      </c>
      <c r="LK432">
        <v>21.927240000000001</v>
      </c>
      <c r="LL432" s="1">
        <v>3.3033390000000002E-3</v>
      </c>
      <c r="LM432" s="1">
        <v>0.80875520000000001</v>
      </c>
      <c r="LN432">
        <v>0.96758599999999995</v>
      </c>
      <c r="LO432">
        <v>21.527719999999999</v>
      </c>
      <c r="LP432" s="1">
        <v>2.9157789999999999E-3</v>
      </c>
      <c r="LQ432" s="1">
        <v>0.71700459999999999</v>
      </c>
      <c r="LR432">
        <v>0.96331330000000004</v>
      </c>
      <c r="LS432">
        <v>21.552569999999999</v>
      </c>
      <c r="LT432" s="1">
        <v>2.563966E-3</v>
      </c>
      <c r="LU432" s="1">
        <v>0.63352660000000005</v>
      </c>
      <c r="LV432">
        <v>0.95863889999999996</v>
      </c>
      <c r="LW432">
        <v>21.808710000000001</v>
      </c>
      <c r="LX432" s="1">
        <v>2.2516070000000001E-3</v>
      </c>
      <c r="LY432" s="1">
        <v>0.55925519999999995</v>
      </c>
      <c r="LZ432">
        <v>0.95367210000000002</v>
      </c>
      <c r="MA432">
        <v>22.442160000000001</v>
      </c>
      <c r="MB432" s="1">
        <v>1.978123E-3</v>
      </c>
      <c r="MC432" s="1">
        <v>0.49399359999999998</v>
      </c>
      <c r="MD432">
        <v>0.9489611</v>
      </c>
      <c r="ME432">
        <v>23.270230000000002</v>
      </c>
      <c r="MF432" s="1">
        <v>1.7433329999999999E-3</v>
      </c>
      <c r="MG432" s="1">
        <v>0.43760880000000002</v>
      </c>
      <c r="MH432">
        <v>0.94372310000000004</v>
      </c>
      <c r="MI432">
        <v>23.838180000000001</v>
      </c>
      <c r="MJ432" s="1">
        <v>1.537397E-3</v>
      </c>
      <c r="MK432" s="1">
        <v>0.38814389999999999</v>
      </c>
      <c r="ML432">
        <v>0.93872500000000003</v>
      </c>
      <c r="MM432">
        <v>23.849460000000001</v>
      </c>
      <c r="MN432" s="1">
        <v>1.355478E-3</v>
      </c>
      <c r="MO432" s="1">
        <v>0.34405960000000002</v>
      </c>
      <c r="MP432">
        <v>0.93710629999999995</v>
      </c>
      <c r="MQ432">
        <v>23.56298</v>
      </c>
      <c r="MR432" s="1">
        <v>1.19337E-3</v>
      </c>
      <c r="MS432" s="1">
        <v>0.30365819999999999</v>
      </c>
      <c r="MT432">
        <v>0.9347143</v>
      </c>
      <c r="MU432">
        <v>23.042300000000001</v>
      </c>
      <c r="MV432" s="1">
        <v>1.0464370000000001E-3</v>
      </c>
      <c r="MW432" s="1">
        <v>0.26712219999999998</v>
      </c>
      <c r="MX432">
        <v>0.93176110000000001</v>
      </c>
      <c r="MY432">
        <v>22.68957</v>
      </c>
      <c r="MZ432" s="1">
        <v>9.1270179999999998E-4</v>
      </c>
      <c r="NA432" s="1">
        <v>0.23388929999999999</v>
      </c>
      <c r="NB432">
        <v>0.92953229999999998</v>
      </c>
      <c r="NC432">
        <v>22.862300000000001</v>
      </c>
      <c r="ND432" s="1">
        <v>7.9918800000000005E-4</v>
      </c>
      <c r="NE432" s="1">
        <v>0.20535809999999999</v>
      </c>
      <c r="NF432">
        <v>0.92953229999999998</v>
      </c>
      <c r="NG432">
        <v>22.862300000000001</v>
      </c>
      <c r="NH432" s="1">
        <v>7.9918800000000005E-4</v>
      </c>
      <c r="NI432" s="1">
        <v>0.20535809999999999</v>
      </c>
      <c r="NJ432">
        <v>0.92953229999999998</v>
      </c>
      <c r="NK432">
        <v>22.862300000000001</v>
      </c>
      <c r="NL432" s="1">
        <v>7.9918800000000005E-4</v>
      </c>
      <c r="NM432" s="1">
        <v>0.20535809999999999</v>
      </c>
      <c r="NN432">
        <v>0.92953229999999998</v>
      </c>
      <c r="NO432">
        <v>22.862300000000001</v>
      </c>
      <c r="NP432" s="1">
        <v>7.9918800000000005E-4</v>
      </c>
      <c r="NQ432" s="1">
        <v>0.20535809999999999</v>
      </c>
      <c r="NR432">
        <v>0.92953229999999998</v>
      </c>
      <c r="NS432">
        <v>22.862300000000001</v>
      </c>
      <c r="NT432" s="1">
        <v>7.9918800000000005E-4</v>
      </c>
      <c r="NU432" s="1">
        <v>0.20535809999999999</v>
      </c>
      <c r="NV432">
        <v>0.92953229999999998</v>
      </c>
      <c r="NW432">
        <v>22.862300000000001</v>
      </c>
      <c r="NX432" s="1">
        <v>7.9918800000000005E-4</v>
      </c>
      <c r="NY432" s="1">
        <v>0.20535809999999999</v>
      </c>
      <c r="NZ432">
        <v>0.92953229999999998</v>
      </c>
      <c r="OA432">
        <v>22.862300000000001</v>
      </c>
      <c r="OB432" s="1">
        <v>7.9918800000000005E-4</v>
      </c>
      <c r="OC432" s="1">
        <v>0.20535809999999999</v>
      </c>
      <c r="OD432">
        <v>0.92953229999999998</v>
      </c>
      <c r="OE432">
        <v>22.862300000000001</v>
      </c>
      <c r="OF432" s="1">
        <v>7.9918800000000005E-4</v>
      </c>
      <c r="OG432" s="1">
        <v>0.20535809999999999</v>
      </c>
      <c r="OH432">
        <v>0.92953229999999998</v>
      </c>
      <c r="OI432">
        <v>22.862300000000001</v>
      </c>
      <c r="OJ432" s="1">
        <v>7.9918800000000005E-4</v>
      </c>
      <c r="OK432" s="1">
        <v>0.20535809999999999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0.60419339999999999</v>
      </c>
      <c r="G433">
        <v>20.74173</v>
      </c>
      <c r="H433">
        <v>0</v>
      </c>
      <c r="I433">
        <v>0</v>
      </c>
      <c r="J433">
        <v>0.60487869999999999</v>
      </c>
      <c r="K433">
        <v>21.189430000000002</v>
      </c>
      <c r="L433">
        <v>0</v>
      </c>
      <c r="M433">
        <v>0</v>
      </c>
      <c r="N433">
        <v>0.60556279999999996</v>
      </c>
      <c r="O433">
        <v>21.327539999999999</v>
      </c>
      <c r="P433">
        <v>0</v>
      </c>
      <c r="Q433">
        <v>0</v>
      </c>
      <c r="R433">
        <v>0.60623280000000002</v>
      </c>
      <c r="S433">
        <v>21.8477</v>
      </c>
      <c r="T433">
        <v>0</v>
      </c>
      <c r="U433">
        <v>0</v>
      </c>
      <c r="V433">
        <v>0.6068519</v>
      </c>
      <c r="W433">
        <v>22.64002</v>
      </c>
      <c r="X433">
        <v>0</v>
      </c>
      <c r="Y433">
        <v>0</v>
      </c>
      <c r="Z433">
        <v>0.60756489999999996</v>
      </c>
      <c r="AA433">
        <v>22.921250000000001</v>
      </c>
      <c r="AB433">
        <v>0</v>
      </c>
      <c r="AC433">
        <v>0</v>
      </c>
      <c r="AD433">
        <v>0.60824250000000002</v>
      </c>
      <c r="AE433">
        <v>22.863340000000001</v>
      </c>
      <c r="AF433">
        <v>0</v>
      </c>
      <c r="AG433">
        <v>0</v>
      </c>
      <c r="AH433">
        <v>0.60894420000000005</v>
      </c>
      <c r="AI433">
        <v>22.739809999999999</v>
      </c>
      <c r="AJ433">
        <v>0</v>
      </c>
      <c r="AK433">
        <v>0</v>
      </c>
      <c r="AL433">
        <v>0.60957150000000004</v>
      </c>
      <c r="AM433">
        <v>22.38353</v>
      </c>
      <c r="AN433">
        <v>0</v>
      </c>
      <c r="AO433">
        <v>0</v>
      </c>
      <c r="AP433">
        <v>0.61026840000000004</v>
      </c>
      <c r="AQ433">
        <v>22.494289999999999</v>
      </c>
      <c r="AR433">
        <v>0</v>
      </c>
      <c r="AS433">
        <v>0</v>
      </c>
      <c r="AT433">
        <v>0.611066</v>
      </c>
      <c r="AU433">
        <v>22.517690000000002</v>
      </c>
      <c r="AV433">
        <v>0</v>
      </c>
      <c r="AW433">
        <v>0</v>
      </c>
      <c r="AX433">
        <v>0.61170210000000003</v>
      </c>
      <c r="AY433">
        <v>22.71584</v>
      </c>
      <c r="AZ433">
        <v>0</v>
      </c>
      <c r="BA433">
        <v>0</v>
      </c>
      <c r="BB433">
        <v>0.61254390000000003</v>
      </c>
      <c r="BC433">
        <v>23.251429999999999</v>
      </c>
      <c r="BD433">
        <v>0</v>
      </c>
      <c r="BE433">
        <v>0</v>
      </c>
      <c r="BF433">
        <v>0.61331349999999996</v>
      </c>
      <c r="BG433">
        <v>23.410710000000002</v>
      </c>
      <c r="BH433">
        <v>0</v>
      </c>
      <c r="BI433">
        <v>0</v>
      </c>
      <c r="BJ433">
        <v>0.61410370000000003</v>
      </c>
      <c r="BK433">
        <v>23.426629999999999</v>
      </c>
      <c r="BL433">
        <v>0</v>
      </c>
      <c r="BM433">
        <v>0</v>
      </c>
      <c r="BN433">
        <v>0.61480990000000002</v>
      </c>
      <c r="BO433">
        <v>23.212779999999999</v>
      </c>
      <c r="BP433">
        <v>0</v>
      </c>
      <c r="BQ433">
        <v>0</v>
      </c>
      <c r="BR433">
        <v>0.61564929999999995</v>
      </c>
      <c r="BS433">
        <v>22.71978</v>
      </c>
      <c r="BT433">
        <v>0</v>
      </c>
      <c r="BU433">
        <v>0</v>
      </c>
      <c r="BV433">
        <v>0.61642430000000004</v>
      </c>
      <c r="BW433">
        <v>22.120570000000001</v>
      </c>
      <c r="BX433">
        <v>0</v>
      </c>
      <c r="BY433">
        <v>0</v>
      </c>
      <c r="BZ433">
        <v>0.61727180000000004</v>
      </c>
      <c r="CA433">
        <v>21.93721</v>
      </c>
      <c r="CB433">
        <v>0</v>
      </c>
      <c r="CC433">
        <v>0</v>
      </c>
      <c r="CD433">
        <v>0.61797049999999998</v>
      </c>
      <c r="CE433">
        <v>21.646470000000001</v>
      </c>
      <c r="CF433">
        <v>0</v>
      </c>
      <c r="CG433">
        <v>0</v>
      </c>
      <c r="CH433">
        <v>0.61864010000000003</v>
      </c>
      <c r="CI433">
        <v>21.618410000000001</v>
      </c>
      <c r="CJ433">
        <v>0</v>
      </c>
      <c r="CK433">
        <v>0</v>
      </c>
      <c r="CL433">
        <v>0.61942439999999999</v>
      </c>
      <c r="CM433">
        <v>21.529209999999999</v>
      </c>
      <c r="CN433">
        <v>2.3097479999999998E-34</v>
      </c>
      <c r="CO433">
        <v>4.7938690000000001E-32</v>
      </c>
      <c r="CP433">
        <v>0.62018930000000005</v>
      </c>
      <c r="CQ433">
        <v>21.508050000000001</v>
      </c>
      <c r="CR433">
        <v>2.8093970000000001E-28</v>
      </c>
      <c r="CS433" s="1">
        <v>5.926947E-26</v>
      </c>
      <c r="CT433">
        <v>0.62495239999999996</v>
      </c>
      <c r="CU433">
        <v>21.222470000000001</v>
      </c>
      <c r="CV433" s="1">
        <v>1.471466E-21</v>
      </c>
      <c r="CW433" s="1">
        <v>3.008182E-19</v>
      </c>
      <c r="CX433">
        <v>0.6302664</v>
      </c>
      <c r="CY433">
        <v>20.652930000000001</v>
      </c>
      <c r="CZ433" s="1">
        <v>7.5948920000000004E-17</v>
      </c>
      <c r="DA433" s="1">
        <v>1.5959620000000001E-14</v>
      </c>
      <c r="DB433">
        <v>0.6359513</v>
      </c>
      <c r="DC433">
        <v>20.15015</v>
      </c>
      <c r="DD433" s="1">
        <v>2.6360140000000001E-13</v>
      </c>
      <c r="DE433" s="1">
        <v>5.6475700000000001E-11</v>
      </c>
      <c r="DF433">
        <v>0.64174569999999997</v>
      </c>
      <c r="DG433">
        <v>19.974779999999999</v>
      </c>
      <c r="DH433" s="1">
        <v>1.8532699999999999E-10</v>
      </c>
      <c r="DI433" s="1">
        <v>4.0214530000000002E-8</v>
      </c>
      <c r="DJ433">
        <v>0.64789470000000005</v>
      </c>
      <c r="DK433">
        <v>19.828340000000001</v>
      </c>
      <c r="DL433" s="1">
        <v>4.1104589999999998E-8</v>
      </c>
      <c r="DM433" s="1">
        <v>9.0157150000000001E-6</v>
      </c>
      <c r="DN433">
        <v>0.65434490000000001</v>
      </c>
      <c r="DO433">
        <v>20.008120000000002</v>
      </c>
      <c r="DP433" s="1">
        <v>3.6874800000000001E-6</v>
      </c>
      <c r="DQ433" s="1">
        <v>8.1477869999999997E-4</v>
      </c>
      <c r="DR433">
        <v>0.66091040000000001</v>
      </c>
      <c r="DS433">
        <v>19.912949999999999</v>
      </c>
      <c r="DT433" s="1">
        <v>1.5644699999999999E-4</v>
      </c>
      <c r="DU433" s="1">
        <v>3.4808890000000002E-2</v>
      </c>
      <c r="DV433">
        <v>0.66757909999999998</v>
      </c>
      <c r="DW433">
        <v>19.949860000000001</v>
      </c>
      <c r="DX433" s="1">
        <v>3.5168510000000001E-3</v>
      </c>
      <c r="DY433" s="1">
        <v>0.7858813</v>
      </c>
      <c r="DZ433">
        <v>0.67456760000000004</v>
      </c>
      <c r="EA433">
        <v>19.973099999999999</v>
      </c>
      <c r="EB433" s="1">
        <v>4.5519370000000003E-2</v>
      </c>
      <c r="EC433" s="1">
        <v>10.216290000000001</v>
      </c>
      <c r="ED433">
        <v>0.68148889999999995</v>
      </c>
      <c r="EE433">
        <v>19.743089999999999</v>
      </c>
      <c r="EF433" s="1">
        <v>0.3637746</v>
      </c>
      <c r="EG433" s="1">
        <v>81.89658</v>
      </c>
      <c r="EH433">
        <v>0.68891009999999997</v>
      </c>
      <c r="EI433">
        <v>19.860440000000001</v>
      </c>
      <c r="EJ433" s="1">
        <v>1.8981699999999999</v>
      </c>
      <c r="EK433">
        <v>428.2697</v>
      </c>
      <c r="EL433">
        <v>0.69782949999999999</v>
      </c>
      <c r="EM433">
        <v>19.765180000000001</v>
      </c>
      <c r="EN433" s="1">
        <v>6.7899690000000001</v>
      </c>
      <c r="EO433">
        <v>1531.684</v>
      </c>
      <c r="EP433">
        <v>0.70805379999999996</v>
      </c>
      <c r="EQ433">
        <v>19.74447</v>
      </c>
      <c r="ER433">
        <v>17.352620000000002</v>
      </c>
      <c r="ES433">
        <v>3909.71</v>
      </c>
      <c r="ET433">
        <v>0.71904449999999998</v>
      </c>
      <c r="EU433">
        <v>20.223520000000001</v>
      </c>
      <c r="EV433">
        <v>32.918590000000002</v>
      </c>
      <c r="EW433">
        <v>7401.5039999999999</v>
      </c>
      <c r="EX433">
        <v>0.73057609999999995</v>
      </c>
      <c r="EY433">
        <v>20.439029999999999</v>
      </c>
      <c r="EZ433">
        <v>47.89385</v>
      </c>
      <c r="FA433">
        <v>10741.47</v>
      </c>
      <c r="FB433">
        <v>0.74283279999999996</v>
      </c>
      <c r="FC433">
        <v>20.32826</v>
      </c>
      <c r="FD433">
        <v>55.105379999999997</v>
      </c>
      <c r="FE433">
        <v>12317.75</v>
      </c>
      <c r="FF433">
        <v>0.75557149999999995</v>
      </c>
      <c r="FG433">
        <v>20.228649999999998</v>
      </c>
      <c r="FH433">
        <v>51.456650000000003</v>
      </c>
      <c r="FI433">
        <v>11459.17</v>
      </c>
      <c r="FJ433">
        <v>0.77168959999999998</v>
      </c>
      <c r="FK433">
        <v>19.97692</v>
      </c>
      <c r="FL433">
        <v>39.994439999999997</v>
      </c>
      <c r="FM433">
        <v>8845.9120000000003</v>
      </c>
      <c r="FN433">
        <v>0.79293570000000002</v>
      </c>
      <c r="FO433">
        <v>20.191559999999999</v>
      </c>
      <c r="FP433">
        <v>26.454540000000001</v>
      </c>
      <c r="FQ433">
        <v>5790.9979999999996</v>
      </c>
      <c r="FR433">
        <v>0.81624050000000004</v>
      </c>
      <c r="FS433">
        <v>20.29016</v>
      </c>
      <c r="FT433">
        <v>15.20579</v>
      </c>
      <c r="FU433">
        <v>3291.4079999999999</v>
      </c>
      <c r="FV433">
        <v>0.84214849999999997</v>
      </c>
      <c r="FW433">
        <v>20.59995</v>
      </c>
      <c r="FX433">
        <v>7.7552779999999997</v>
      </c>
      <c r="FY433">
        <v>1657.4849999999999</v>
      </c>
      <c r="FZ433">
        <v>0.87133510000000003</v>
      </c>
      <c r="GA433">
        <v>21.177620000000001</v>
      </c>
      <c r="GB433">
        <v>3.578894</v>
      </c>
      <c r="GC433">
        <v>754.42470000000003</v>
      </c>
      <c r="GD433">
        <v>0.90457319999999997</v>
      </c>
      <c r="GE433">
        <v>21.396599999999999</v>
      </c>
      <c r="GF433">
        <v>1.5281480000000001</v>
      </c>
      <c r="GG433">
        <v>317.0994</v>
      </c>
      <c r="GH433">
        <v>0.9424998</v>
      </c>
      <c r="GI433">
        <v>21.416830000000001</v>
      </c>
      <c r="GJ433">
        <v>0.6231428</v>
      </c>
      <c r="GK433">
        <v>127.0552</v>
      </c>
      <c r="GL433">
        <v>0.98602400000000001</v>
      </c>
      <c r="GM433">
        <v>21.34205</v>
      </c>
      <c r="GN433">
        <v>0.25810519999999998</v>
      </c>
      <c r="GO433">
        <v>51.548459999999999</v>
      </c>
      <c r="GP433">
        <v>1.0379700000000001</v>
      </c>
      <c r="GQ433">
        <v>20.96951</v>
      </c>
      <c r="GR433">
        <v>0.1219899</v>
      </c>
      <c r="GS433">
        <v>23.752120000000001</v>
      </c>
      <c r="GT433">
        <v>1.082875</v>
      </c>
      <c r="GU433">
        <v>21.01313</v>
      </c>
      <c r="GV433">
        <v>7.4554599999999999E-2</v>
      </c>
      <c r="GW433">
        <v>14.15516</v>
      </c>
      <c r="GX433">
        <v>1.0782929999999999</v>
      </c>
      <c r="GY433">
        <v>21.02308</v>
      </c>
      <c r="GZ433">
        <v>5.8471860000000001E-2</v>
      </c>
      <c r="HA433">
        <v>11.03856</v>
      </c>
      <c r="HB433">
        <v>1.0728310000000001</v>
      </c>
      <c r="HC433">
        <v>21.22391</v>
      </c>
      <c r="HD433">
        <v>5.1844380000000002E-2</v>
      </c>
      <c r="HE433">
        <v>9.7671089999999996</v>
      </c>
      <c r="HF433">
        <v>1.0680270000000001</v>
      </c>
      <c r="HG433">
        <v>21.556319999999999</v>
      </c>
      <c r="HH433" s="1">
        <v>4.7627330000000002E-2</v>
      </c>
      <c r="HI433">
        <v>8.9584440000000001</v>
      </c>
      <c r="HJ433">
        <v>1.062678</v>
      </c>
      <c r="HK433">
        <v>21.60558</v>
      </c>
      <c r="HL433" s="1">
        <v>4.3859820000000001E-2</v>
      </c>
      <c r="HM433">
        <v>8.2402569999999997</v>
      </c>
      <c r="HN433">
        <v>1.057016</v>
      </c>
      <c r="HO433">
        <v>21.319659999999999</v>
      </c>
      <c r="HP433" s="1">
        <v>4.0160380000000002E-2</v>
      </c>
      <c r="HQ433">
        <v>7.5378939999999997</v>
      </c>
      <c r="HR433">
        <v>1.050673</v>
      </c>
      <c r="HS433">
        <v>20.924009999999999</v>
      </c>
      <c r="HT433" s="1">
        <v>3.6589620000000003E-2</v>
      </c>
      <c r="HU433">
        <v>6.8622959999999997</v>
      </c>
      <c r="HV433">
        <v>1.044008</v>
      </c>
      <c r="HW433">
        <v>20.309010000000001</v>
      </c>
      <c r="HX433" s="1">
        <v>3.3274199999999997E-2</v>
      </c>
      <c r="HY433">
        <v>6.2354849999999997</v>
      </c>
      <c r="HZ433">
        <v>1.036762</v>
      </c>
      <c r="IA433">
        <v>20.158359999999998</v>
      </c>
      <c r="IB433" s="1">
        <v>3.0248270000000001E-2</v>
      </c>
      <c r="IC433">
        <v>5.6677879999999998</v>
      </c>
      <c r="ID433">
        <v>1.0291440000000001</v>
      </c>
      <c r="IE433">
        <v>19.531379999999999</v>
      </c>
      <c r="IF433" s="1">
        <v>2.741998E-2</v>
      </c>
      <c r="IG433" s="1">
        <v>5.1399939999999997</v>
      </c>
      <c r="IH433">
        <v>1.022221</v>
      </c>
      <c r="II433">
        <v>19.79194</v>
      </c>
      <c r="IJ433" s="1">
        <v>2.4780090000000001E-2</v>
      </c>
      <c r="IK433" s="1">
        <v>4.6392939999999996</v>
      </c>
      <c r="IL433">
        <v>1.015085</v>
      </c>
      <c r="IM433">
        <v>20.114820000000002</v>
      </c>
      <c r="IN433" s="1">
        <v>2.2327369999999999E-2</v>
      </c>
      <c r="IO433" s="1">
        <v>4.1717779999999998</v>
      </c>
      <c r="IP433">
        <v>1.0076879999999999</v>
      </c>
      <c r="IQ433">
        <v>20.161439999999999</v>
      </c>
      <c r="IR433" s="1">
        <v>2.013763E-2</v>
      </c>
      <c r="IS433" s="1">
        <v>3.7554699999999999</v>
      </c>
      <c r="IT433">
        <v>1.002132</v>
      </c>
      <c r="IU433">
        <v>20.004960000000001</v>
      </c>
      <c r="IV433" s="1">
        <v>1.8202599999999999E-2</v>
      </c>
      <c r="IW433" s="1">
        <v>3.3999039999999998</v>
      </c>
      <c r="IX433">
        <v>0.99644549999999998</v>
      </c>
      <c r="IY433">
        <v>19.711480000000002</v>
      </c>
      <c r="IZ433" s="1">
        <v>1.6455859999999999E-2</v>
      </c>
      <c r="JA433" s="1">
        <v>3.088387</v>
      </c>
      <c r="JB433">
        <v>0.99002670000000004</v>
      </c>
      <c r="JC433">
        <v>19.384049999999998</v>
      </c>
      <c r="JD433" s="1">
        <v>1.4909479999999999E-2</v>
      </c>
      <c r="JE433" s="1">
        <v>2.8143959999999999</v>
      </c>
      <c r="JF433">
        <v>0.98277870000000001</v>
      </c>
      <c r="JG433">
        <v>19.68441</v>
      </c>
      <c r="JH433" s="1">
        <v>1.351991E-2</v>
      </c>
      <c r="JI433" s="1">
        <v>2.5701679999999998</v>
      </c>
      <c r="JJ433">
        <v>0.98120640000000003</v>
      </c>
      <c r="JK433">
        <v>20.02759</v>
      </c>
      <c r="JL433" s="1">
        <v>1.230331E-2</v>
      </c>
      <c r="JM433" s="1">
        <v>2.342409</v>
      </c>
      <c r="JN433">
        <v>0.97798450000000003</v>
      </c>
      <c r="JO433">
        <v>20.73366</v>
      </c>
      <c r="JP433" s="1">
        <v>1.119997E-2</v>
      </c>
      <c r="JQ433" s="1">
        <v>2.1385369999999999</v>
      </c>
      <c r="JR433">
        <v>0.97530119999999998</v>
      </c>
      <c r="JS433">
        <v>21.621860000000002</v>
      </c>
      <c r="JT433" s="1">
        <v>1.0164329999999999E-2</v>
      </c>
      <c r="JU433" s="1">
        <v>1.9457199999999999</v>
      </c>
      <c r="JV433">
        <v>0.97261419999999998</v>
      </c>
      <c r="JW433">
        <v>21.978290000000001</v>
      </c>
      <c r="JX433" s="1">
        <v>9.1789220000000008E-3</v>
      </c>
      <c r="JY433" s="1">
        <v>1.761897</v>
      </c>
      <c r="JZ433">
        <v>0.97032779999999996</v>
      </c>
      <c r="KA433">
        <v>21.892510000000001</v>
      </c>
      <c r="KB433" s="1">
        <v>8.3022630000000007E-3</v>
      </c>
      <c r="KC433" s="1">
        <v>1.597261</v>
      </c>
      <c r="KD433">
        <v>0.96785399999999999</v>
      </c>
      <c r="KE433">
        <v>21.70571</v>
      </c>
      <c r="KF433" s="1">
        <v>7.5316330000000003E-3</v>
      </c>
      <c r="KG433" s="1">
        <v>1.453001</v>
      </c>
      <c r="KH433">
        <v>0.96515130000000005</v>
      </c>
      <c r="KI433">
        <v>21.290410000000001</v>
      </c>
      <c r="KJ433" s="1">
        <v>6.844752E-3</v>
      </c>
      <c r="KK433" s="1">
        <v>1.3244629999999999</v>
      </c>
      <c r="KL433">
        <v>0.96233279999999999</v>
      </c>
      <c r="KM433">
        <v>21.271460000000001</v>
      </c>
      <c r="KN433" s="1">
        <v>6.2243300000000001E-3</v>
      </c>
      <c r="KO433" s="1">
        <v>1.208618</v>
      </c>
      <c r="KP433">
        <v>0.95939059999999998</v>
      </c>
      <c r="KQ433">
        <v>21.371169999999999</v>
      </c>
      <c r="KR433" s="1">
        <v>5.655335E-3</v>
      </c>
      <c r="KS433" s="1">
        <v>1.1022179999999999</v>
      </c>
      <c r="KT433">
        <v>0.95629850000000005</v>
      </c>
      <c r="KU433">
        <v>21.604890000000001</v>
      </c>
      <c r="KV433" s="1">
        <v>5.1343359999999998E-3</v>
      </c>
      <c r="KW433" s="1">
        <v>1.004739</v>
      </c>
      <c r="KX433">
        <v>0.95355179999999995</v>
      </c>
      <c r="KY433">
        <v>22.00299</v>
      </c>
      <c r="KZ433" s="1">
        <v>4.6441720000000002E-3</v>
      </c>
      <c r="LA433" s="1">
        <v>0.91230979999999995</v>
      </c>
      <c r="LB433">
        <v>0.95067970000000002</v>
      </c>
      <c r="LC433">
        <v>22.220400000000001</v>
      </c>
      <c r="LD433" s="1">
        <v>4.1876389999999999E-3</v>
      </c>
      <c r="LE433" s="1">
        <v>0.82605450000000002</v>
      </c>
      <c r="LF433">
        <v>0.94761110000000004</v>
      </c>
      <c r="LG433">
        <v>22.211870000000001</v>
      </c>
      <c r="LH433" s="1">
        <v>3.7534420000000001E-3</v>
      </c>
      <c r="LI433" s="1">
        <v>0.74374030000000002</v>
      </c>
      <c r="LJ433">
        <v>0.94422879999999998</v>
      </c>
      <c r="LK433">
        <v>21.907630000000001</v>
      </c>
      <c r="LL433" s="1">
        <v>3.33432E-3</v>
      </c>
      <c r="LM433" s="1">
        <v>0.66403109999999999</v>
      </c>
      <c r="LN433">
        <v>0.94057239999999998</v>
      </c>
      <c r="LO433">
        <v>21.502929999999999</v>
      </c>
      <c r="LP433" s="1">
        <v>2.9435300000000002E-3</v>
      </c>
      <c r="LQ433" s="1">
        <v>0.58916329999999995</v>
      </c>
      <c r="LR433">
        <v>0.93667849999999997</v>
      </c>
      <c r="LS433">
        <v>21.52769</v>
      </c>
      <c r="LT433" s="1">
        <v>2.5889889999999999E-3</v>
      </c>
      <c r="LU433" s="1">
        <v>0.52105020000000002</v>
      </c>
      <c r="LV433">
        <v>0.93248609999999998</v>
      </c>
      <c r="LW433">
        <v>21.773510000000002</v>
      </c>
      <c r="LX433" s="1">
        <v>2.2739449999999999E-3</v>
      </c>
      <c r="LY433" s="1">
        <v>0.46035490000000001</v>
      </c>
      <c r="LZ433">
        <v>0.92791840000000003</v>
      </c>
      <c r="MA433">
        <v>22.38796</v>
      </c>
      <c r="MB433" s="1">
        <v>1.9976410000000001E-3</v>
      </c>
      <c r="MC433" s="1">
        <v>0.40694609999999998</v>
      </c>
      <c r="MD433">
        <v>0.92338310000000001</v>
      </c>
      <c r="ME433">
        <v>23.203240000000001</v>
      </c>
      <c r="MF433" s="1">
        <v>1.760153E-3</v>
      </c>
      <c r="MG433" s="1">
        <v>0.36076799999999998</v>
      </c>
      <c r="MH433">
        <v>0.91838189999999997</v>
      </c>
      <c r="MI433">
        <v>23.77787</v>
      </c>
      <c r="MJ433" s="1">
        <v>1.552281E-3</v>
      </c>
      <c r="MK433" s="1">
        <v>0.32030429999999999</v>
      </c>
      <c r="ML433">
        <v>0.91412230000000005</v>
      </c>
      <c r="MM433">
        <v>23.796050000000001</v>
      </c>
      <c r="MN433" s="1">
        <v>1.3690169999999999E-3</v>
      </c>
      <c r="MO433" s="1">
        <v>0.28412929999999997</v>
      </c>
      <c r="MP433">
        <v>0.91188599999999997</v>
      </c>
      <c r="MQ433">
        <v>23.543109999999999</v>
      </c>
      <c r="MR433" s="1">
        <v>1.205846E-3</v>
      </c>
      <c r="MS433" s="1">
        <v>0.25115949999999998</v>
      </c>
      <c r="MT433">
        <v>0.90872989999999998</v>
      </c>
      <c r="MU433">
        <v>23.042300000000001</v>
      </c>
      <c r="MV433" s="1">
        <v>1.0576699999999999E-3</v>
      </c>
      <c r="MW433" s="1">
        <v>0.2211217</v>
      </c>
      <c r="MX433">
        <v>0.90506989999999998</v>
      </c>
      <c r="MY433">
        <v>22.68299</v>
      </c>
      <c r="MZ433" s="1">
        <v>9.2287040000000003E-4</v>
      </c>
      <c r="NA433" s="1">
        <v>0.1937913</v>
      </c>
      <c r="NB433">
        <v>0.90206379999999997</v>
      </c>
      <c r="NC433">
        <v>22.831790000000002</v>
      </c>
      <c r="ND433" s="1">
        <v>8.0788919999999996E-4</v>
      </c>
      <c r="NE433" s="1">
        <v>0.1702081</v>
      </c>
      <c r="NF433">
        <v>0.90206379999999997</v>
      </c>
      <c r="NG433">
        <v>22.831790000000002</v>
      </c>
      <c r="NH433" s="1">
        <v>8.0788919999999996E-4</v>
      </c>
      <c r="NI433" s="1">
        <v>0.1702081</v>
      </c>
      <c r="NJ433">
        <v>0.90206379999999997</v>
      </c>
      <c r="NK433">
        <v>22.831790000000002</v>
      </c>
      <c r="NL433" s="1">
        <v>8.0788919999999996E-4</v>
      </c>
      <c r="NM433" s="1">
        <v>0.1702081</v>
      </c>
      <c r="NN433">
        <v>0.90206379999999997</v>
      </c>
      <c r="NO433">
        <v>22.831790000000002</v>
      </c>
      <c r="NP433" s="1">
        <v>8.0788919999999996E-4</v>
      </c>
      <c r="NQ433" s="1">
        <v>0.1702081</v>
      </c>
      <c r="NR433">
        <v>0.90206379999999997</v>
      </c>
      <c r="NS433">
        <v>22.831790000000002</v>
      </c>
      <c r="NT433" s="1">
        <v>8.0788919999999996E-4</v>
      </c>
      <c r="NU433" s="1">
        <v>0.1702081</v>
      </c>
      <c r="NV433">
        <v>0.90206379999999997</v>
      </c>
      <c r="NW433">
        <v>22.831790000000002</v>
      </c>
      <c r="NX433" s="1">
        <v>8.0788919999999996E-4</v>
      </c>
      <c r="NY433" s="1">
        <v>0.1702081</v>
      </c>
      <c r="NZ433">
        <v>0.90206379999999997</v>
      </c>
      <c r="OA433">
        <v>22.831790000000002</v>
      </c>
      <c r="OB433" s="1">
        <v>8.0788919999999996E-4</v>
      </c>
      <c r="OC433" s="1">
        <v>0.1702081</v>
      </c>
      <c r="OD433">
        <v>0.90206379999999997</v>
      </c>
      <c r="OE433">
        <v>22.831790000000002</v>
      </c>
      <c r="OF433" s="1">
        <v>8.0788919999999996E-4</v>
      </c>
      <c r="OG433" s="1">
        <v>0.1702081</v>
      </c>
      <c r="OH433">
        <v>0.90206379999999997</v>
      </c>
      <c r="OI433">
        <v>22.831790000000002</v>
      </c>
      <c r="OJ433" s="1">
        <v>8.0788919999999996E-4</v>
      </c>
      <c r="OK433" s="1">
        <v>0.1702081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1.3604750000000001</v>
      </c>
      <c r="G434">
        <v>20.76388</v>
      </c>
      <c r="H434">
        <v>0</v>
      </c>
      <c r="I434">
        <v>0</v>
      </c>
      <c r="J434">
        <v>1.363658</v>
      </c>
      <c r="K434">
        <v>21.292200000000001</v>
      </c>
      <c r="L434">
        <v>0</v>
      </c>
      <c r="M434">
        <v>0</v>
      </c>
      <c r="N434">
        <v>1.366671</v>
      </c>
      <c r="O434">
        <v>21.43731</v>
      </c>
      <c r="P434">
        <v>0</v>
      </c>
      <c r="Q434">
        <v>0</v>
      </c>
      <c r="R434">
        <v>1.3696790000000001</v>
      </c>
      <c r="S434">
        <v>21.899989999999999</v>
      </c>
      <c r="T434">
        <v>0</v>
      </c>
      <c r="U434">
        <v>0</v>
      </c>
      <c r="V434">
        <v>1.37279</v>
      </c>
      <c r="W434">
        <v>22.672270000000001</v>
      </c>
      <c r="X434">
        <v>0</v>
      </c>
      <c r="Y434">
        <v>0</v>
      </c>
      <c r="Z434">
        <v>1.3759330000000001</v>
      </c>
      <c r="AA434">
        <v>22.915790000000001</v>
      </c>
      <c r="AB434">
        <v>0</v>
      </c>
      <c r="AC434">
        <v>0</v>
      </c>
      <c r="AD434">
        <v>1.3790119999999999</v>
      </c>
      <c r="AE434">
        <v>22.81465</v>
      </c>
      <c r="AF434">
        <v>0</v>
      </c>
      <c r="AG434">
        <v>0</v>
      </c>
      <c r="AH434">
        <v>1.3823890000000001</v>
      </c>
      <c r="AI434">
        <v>22.7331</v>
      </c>
      <c r="AJ434">
        <v>0</v>
      </c>
      <c r="AK434">
        <v>0</v>
      </c>
      <c r="AL434">
        <v>1.3855839999999999</v>
      </c>
      <c r="AM434">
        <v>22.42435</v>
      </c>
      <c r="AN434">
        <v>0</v>
      </c>
      <c r="AO434">
        <v>0</v>
      </c>
      <c r="AP434">
        <v>1.388968</v>
      </c>
      <c r="AQ434">
        <v>22.612549999999999</v>
      </c>
      <c r="AR434">
        <v>0</v>
      </c>
      <c r="AS434">
        <v>0</v>
      </c>
      <c r="AT434">
        <v>1.392134</v>
      </c>
      <c r="AU434">
        <v>22.65598</v>
      </c>
      <c r="AV434">
        <v>0</v>
      </c>
      <c r="AW434">
        <v>0</v>
      </c>
      <c r="AX434">
        <v>1.3958539999999999</v>
      </c>
      <c r="AY434">
        <v>22.801919999999999</v>
      </c>
      <c r="AZ434">
        <v>0</v>
      </c>
      <c r="BA434">
        <v>0</v>
      </c>
      <c r="BB434">
        <v>1.399831</v>
      </c>
      <c r="BC434">
        <v>23.29053</v>
      </c>
      <c r="BD434">
        <v>0</v>
      </c>
      <c r="BE434">
        <v>0</v>
      </c>
      <c r="BF434">
        <v>1.4043159999999999</v>
      </c>
      <c r="BG434">
        <v>23.402609999999999</v>
      </c>
      <c r="BH434">
        <v>0</v>
      </c>
      <c r="BI434">
        <v>0</v>
      </c>
      <c r="BJ434">
        <v>1.408941</v>
      </c>
      <c r="BK434">
        <v>23.39237</v>
      </c>
      <c r="BL434">
        <v>0</v>
      </c>
      <c r="BM434">
        <v>0</v>
      </c>
      <c r="BN434">
        <v>1.413575</v>
      </c>
      <c r="BO434">
        <v>23.225470000000001</v>
      </c>
      <c r="BP434">
        <v>0</v>
      </c>
      <c r="BQ434">
        <v>0</v>
      </c>
      <c r="BR434">
        <v>1.4184019999999999</v>
      </c>
      <c r="BS434">
        <v>22.783740000000002</v>
      </c>
      <c r="BT434">
        <v>0</v>
      </c>
      <c r="BU434">
        <v>0</v>
      </c>
      <c r="BV434">
        <v>1.4233199999999999</v>
      </c>
      <c r="BW434">
        <v>22.217770000000002</v>
      </c>
      <c r="BX434">
        <v>0</v>
      </c>
      <c r="BY434">
        <v>0</v>
      </c>
      <c r="BZ434">
        <v>1.4284520000000001</v>
      </c>
      <c r="CA434">
        <v>22.053380000000001</v>
      </c>
      <c r="CB434">
        <v>0</v>
      </c>
      <c r="CC434">
        <v>0</v>
      </c>
      <c r="CD434">
        <v>1.4335800000000001</v>
      </c>
      <c r="CE434">
        <v>21.734500000000001</v>
      </c>
      <c r="CF434">
        <v>0</v>
      </c>
      <c r="CG434">
        <v>0</v>
      </c>
      <c r="CH434">
        <v>1.4387160000000001</v>
      </c>
      <c r="CI434">
        <v>21.665199999999999</v>
      </c>
      <c r="CJ434">
        <v>0</v>
      </c>
      <c r="CK434">
        <v>0</v>
      </c>
      <c r="CL434">
        <v>1.4441649999999999</v>
      </c>
      <c r="CM434">
        <v>21.529029999999999</v>
      </c>
      <c r="CN434">
        <v>1.253627E-34</v>
      </c>
      <c r="CO434">
        <v>2.121581E-32</v>
      </c>
      <c r="CP434">
        <v>1.4487159999999999</v>
      </c>
      <c r="CQ434">
        <v>21.502120000000001</v>
      </c>
      <c r="CR434">
        <v>1.503906E-28</v>
      </c>
      <c r="CS434" s="1">
        <v>2.5756279999999999E-26</v>
      </c>
      <c r="CT434">
        <v>1.446137</v>
      </c>
      <c r="CU434">
        <v>21.239439999999998</v>
      </c>
      <c r="CV434" s="1">
        <v>8.6021799999999999E-22</v>
      </c>
      <c r="CW434" s="1">
        <v>1.505782E-19</v>
      </c>
      <c r="CX434">
        <v>1.4425319999999999</v>
      </c>
      <c r="CY434">
        <v>20.690940000000001</v>
      </c>
      <c r="CZ434" s="1">
        <v>5.094853E-17</v>
      </c>
      <c r="DA434" s="1">
        <v>9.8687649999999997E-15</v>
      </c>
      <c r="DB434">
        <v>1.438728</v>
      </c>
      <c r="DC434">
        <v>20.203990000000001</v>
      </c>
      <c r="DD434" s="1">
        <v>1.8956329999999999E-13</v>
      </c>
      <c r="DE434" s="1">
        <v>3.8866750000000002E-11</v>
      </c>
      <c r="DF434">
        <v>1.4348730000000001</v>
      </c>
      <c r="DG434">
        <v>20.047750000000001</v>
      </c>
      <c r="DH434" s="1">
        <v>1.40222E-10</v>
      </c>
      <c r="DI434" s="1">
        <v>2.9940830000000002E-8</v>
      </c>
      <c r="DJ434">
        <v>1.430825</v>
      </c>
      <c r="DK434">
        <v>19.894559999999998</v>
      </c>
      <c r="DL434" s="1">
        <v>3.2382340000000001E-8</v>
      </c>
      <c r="DM434" s="1">
        <v>7.1484839999999998E-6</v>
      </c>
      <c r="DN434">
        <v>1.426658</v>
      </c>
      <c r="DO434">
        <v>20.055199999999999</v>
      </c>
      <c r="DP434" s="1">
        <v>3.0058990000000001E-6</v>
      </c>
      <c r="DQ434" s="1">
        <v>6.8143909999999997E-4</v>
      </c>
      <c r="DR434">
        <v>1.422436</v>
      </c>
      <c r="DS434">
        <v>19.918240000000001</v>
      </c>
      <c r="DT434" s="1">
        <v>1.3138829999999999E-4</v>
      </c>
      <c r="DU434" s="1">
        <v>3.0501980000000001E-2</v>
      </c>
      <c r="DV434">
        <v>1.4181379999999999</v>
      </c>
      <c r="DW434">
        <v>19.921430000000001</v>
      </c>
      <c r="DX434" s="1">
        <v>3.0333349999999999E-3</v>
      </c>
      <c r="DY434" s="1">
        <v>0.71811400000000003</v>
      </c>
      <c r="DZ434">
        <v>1.4136690000000001</v>
      </c>
      <c r="EA434">
        <v>19.965720000000001</v>
      </c>
      <c r="EB434" s="1">
        <v>4.0218709999999998E-2</v>
      </c>
      <c r="EC434" s="1">
        <v>9.6945789999999992</v>
      </c>
      <c r="ED434">
        <v>1.409022</v>
      </c>
      <c r="EE434">
        <v>19.767600000000002</v>
      </c>
      <c r="EF434" s="1">
        <v>0.32854410000000001</v>
      </c>
      <c r="EG434" s="1">
        <v>80.436430000000001</v>
      </c>
      <c r="EH434">
        <v>1.4043810000000001</v>
      </c>
      <c r="EI434">
        <v>19.914429999999999</v>
      </c>
      <c r="EJ434" s="1">
        <v>1.7493190000000001</v>
      </c>
      <c r="EK434">
        <v>434.05970000000002</v>
      </c>
      <c r="EL434">
        <v>1.401308</v>
      </c>
      <c r="EM434">
        <v>19.85248</v>
      </c>
      <c r="EN434" s="1">
        <v>6.3765419999999997</v>
      </c>
      <c r="EO434">
        <v>1591.2449999999999</v>
      </c>
      <c r="EP434">
        <v>1.3983859999999999</v>
      </c>
      <c r="EQ434">
        <v>19.799520000000001</v>
      </c>
      <c r="ER434">
        <v>16.579229999999999</v>
      </c>
      <c r="ES434">
        <v>4141.6840000000002</v>
      </c>
      <c r="ET434">
        <v>1.395243</v>
      </c>
      <c r="EU434">
        <v>20.255410000000001</v>
      </c>
      <c r="EV434">
        <v>31.952220000000001</v>
      </c>
      <c r="EW434">
        <v>7962.6790000000001</v>
      </c>
      <c r="EX434">
        <v>1.391723</v>
      </c>
      <c r="EY434">
        <v>20.46772</v>
      </c>
      <c r="EZ434">
        <v>47.159379999999999</v>
      </c>
      <c r="FA434">
        <v>11687.93</v>
      </c>
      <c r="FB434">
        <v>1.3877930000000001</v>
      </c>
      <c r="FC434">
        <v>20.330369999999998</v>
      </c>
      <c r="FD434">
        <v>54.973050000000001</v>
      </c>
      <c r="FE434">
        <v>13502.1</v>
      </c>
      <c r="FF434">
        <v>1.383135</v>
      </c>
      <c r="FG434">
        <v>20.246200000000002</v>
      </c>
      <c r="FH434">
        <v>51.948819999999998</v>
      </c>
      <c r="FI434">
        <v>12614.18</v>
      </c>
      <c r="FJ434">
        <v>1.3819319999999999</v>
      </c>
      <c r="FK434">
        <v>19.97794</v>
      </c>
      <c r="FL434">
        <v>40.790599999999998</v>
      </c>
      <c r="FM434">
        <v>9917.6550000000007</v>
      </c>
      <c r="FN434">
        <v>1.382539</v>
      </c>
      <c r="FO434">
        <v>20.226669999999999</v>
      </c>
      <c r="FP434">
        <v>27.238990000000001</v>
      </c>
      <c r="FQ434">
        <v>6697.3379999999997</v>
      </c>
      <c r="FR434">
        <v>1.3832599999999999</v>
      </c>
      <c r="FS434">
        <v>20.34488</v>
      </c>
      <c r="FT434">
        <v>15.788410000000001</v>
      </c>
      <c r="FU434">
        <v>3924.4349999999999</v>
      </c>
      <c r="FV434">
        <v>1.3838809999999999</v>
      </c>
      <c r="FW434">
        <v>20.626729999999998</v>
      </c>
      <c r="FX434">
        <v>8.1106770000000008</v>
      </c>
      <c r="FY434">
        <v>2036.1969999999999</v>
      </c>
      <c r="FZ434">
        <v>1.3845400000000001</v>
      </c>
      <c r="GA434">
        <v>21.175339999999998</v>
      </c>
      <c r="GB434">
        <v>3.7656010000000002</v>
      </c>
      <c r="GC434">
        <v>954.45619999999997</v>
      </c>
      <c r="GD434">
        <v>1.38496</v>
      </c>
      <c r="GE434">
        <v>21.369160000000001</v>
      </c>
      <c r="GF434">
        <v>1.6150519999999999</v>
      </c>
      <c r="GG434">
        <v>412.69850000000002</v>
      </c>
      <c r="GH434">
        <v>1.3853740000000001</v>
      </c>
      <c r="GI434">
        <v>21.371690000000001</v>
      </c>
      <c r="GJ434">
        <v>0.65976429999999997</v>
      </c>
      <c r="GK434">
        <v>169.60339999999999</v>
      </c>
      <c r="GL434">
        <v>1.3857280000000001</v>
      </c>
      <c r="GM434">
        <v>21.326809999999998</v>
      </c>
      <c r="GN434">
        <v>0.27228360000000001</v>
      </c>
      <c r="GO434">
        <v>70.023229999999998</v>
      </c>
      <c r="GP434">
        <v>1.3859090000000001</v>
      </c>
      <c r="GQ434">
        <v>20.984590000000001</v>
      </c>
      <c r="GR434">
        <v>0.1271013</v>
      </c>
      <c r="GS434">
        <v>32.376600000000003</v>
      </c>
      <c r="GT434">
        <v>1.3872420000000001</v>
      </c>
      <c r="GU434">
        <v>21.059439999999999</v>
      </c>
      <c r="GV434">
        <v>7.6245950000000007E-2</v>
      </c>
      <c r="GW434">
        <v>19.066099999999999</v>
      </c>
      <c r="GX434">
        <v>1.3895850000000001</v>
      </c>
      <c r="GY434">
        <v>21.077680000000001</v>
      </c>
      <c r="GZ434">
        <v>5.9078520000000002E-2</v>
      </c>
      <c r="HA434">
        <v>14.53886</v>
      </c>
      <c r="HB434">
        <v>1.390495</v>
      </c>
      <c r="HC434">
        <v>21.261379999999999</v>
      </c>
      <c r="HD434">
        <v>5.2144799999999998E-2</v>
      </c>
      <c r="HE434">
        <v>12.760680000000001</v>
      </c>
      <c r="HF434">
        <v>1.392844</v>
      </c>
      <c r="HG434">
        <v>21.560369999999999</v>
      </c>
      <c r="HH434" s="1">
        <v>4.786311E-2</v>
      </c>
      <c r="HI434">
        <v>11.69557</v>
      </c>
      <c r="HJ434">
        <v>1.395678</v>
      </c>
      <c r="HK434">
        <v>21.602620000000002</v>
      </c>
      <c r="HL434" s="1">
        <v>4.4085489999999998E-2</v>
      </c>
      <c r="HM434">
        <v>10.77589</v>
      </c>
      <c r="HN434">
        <v>1.399154</v>
      </c>
      <c r="HO434">
        <v>21.301290000000002</v>
      </c>
      <c r="HP434" s="1">
        <v>4.0381960000000001E-2</v>
      </c>
      <c r="HQ434">
        <v>9.8809260000000005</v>
      </c>
      <c r="HR434">
        <v>1.402436</v>
      </c>
      <c r="HS434">
        <v>20.934470000000001</v>
      </c>
      <c r="HT434" s="1">
        <v>3.6800340000000001E-2</v>
      </c>
      <c r="HU434">
        <v>9.0159059999999993</v>
      </c>
      <c r="HV434">
        <v>1.406155</v>
      </c>
      <c r="HW434">
        <v>20.335789999999999</v>
      </c>
      <c r="HX434" s="1">
        <v>3.3465719999999997E-2</v>
      </c>
      <c r="HY434">
        <v>8.209422</v>
      </c>
      <c r="HZ434">
        <v>1.4097980000000001</v>
      </c>
      <c r="IA434">
        <v>20.207599999999999</v>
      </c>
      <c r="IB434" s="1">
        <v>3.0425839999999999E-2</v>
      </c>
      <c r="IC434">
        <v>7.4797669999999998</v>
      </c>
      <c r="ID434">
        <v>1.413373</v>
      </c>
      <c r="IE434">
        <v>19.572220000000002</v>
      </c>
      <c r="IF434" s="1">
        <v>2.7586409999999999E-2</v>
      </c>
      <c r="IG434">
        <v>6.8017019999999997</v>
      </c>
      <c r="IH434">
        <v>1.422919</v>
      </c>
      <c r="II434">
        <v>19.767440000000001</v>
      </c>
      <c r="IJ434" s="1">
        <v>2.493511E-2</v>
      </c>
      <c r="IK434" s="1">
        <v>6.1500760000000003</v>
      </c>
      <c r="IL434">
        <v>1.435508</v>
      </c>
      <c r="IM434">
        <v>20.083079999999999</v>
      </c>
      <c r="IN434" s="1">
        <v>2.247004E-2</v>
      </c>
      <c r="IO434" s="1">
        <v>5.5456190000000003</v>
      </c>
      <c r="IP434">
        <v>1.449387</v>
      </c>
      <c r="IQ434">
        <v>20.13363</v>
      </c>
      <c r="IR434" s="1">
        <v>2.026383E-2</v>
      </c>
      <c r="IS434" s="1">
        <v>5.005198</v>
      </c>
      <c r="IT434">
        <v>1.448097</v>
      </c>
      <c r="IU434">
        <v>19.963149999999999</v>
      </c>
      <c r="IV434" s="1">
        <v>1.8313659999999999E-2</v>
      </c>
      <c r="IW434" s="1">
        <v>4.5355420000000004</v>
      </c>
      <c r="IX434">
        <v>1.437249</v>
      </c>
      <c r="IY434">
        <v>19.68242</v>
      </c>
      <c r="IZ434" s="1">
        <v>1.6555190000000001E-2</v>
      </c>
      <c r="JA434" s="1">
        <v>4.1199060000000003</v>
      </c>
      <c r="JB434">
        <v>1.425157</v>
      </c>
      <c r="JC434">
        <v>19.366820000000001</v>
      </c>
      <c r="JD434" s="1">
        <v>1.499816E-2</v>
      </c>
      <c r="JE434" s="1">
        <v>3.7543340000000001</v>
      </c>
      <c r="JF434">
        <v>1.4117040000000001</v>
      </c>
      <c r="JG434">
        <v>19.669820000000001</v>
      </c>
      <c r="JH434" s="1">
        <v>1.36011E-2</v>
      </c>
      <c r="JI434" s="1">
        <v>3.4294820000000001</v>
      </c>
      <c r="JJ434">
        <v>1.4062049999999999</v>
      </c>
      <c r="JK434">
        <v>20.027229999999999</v>
      </c>
      <c r="JL434" s="1">
        <v>1.237516E-2</v>
      </c>
      <c r="JM434" s="1">
        <v>3.127764</v>
      </c>
      <c r="JN434">
        <v>1.40004</v>
      </c>
      <c r="JO434">
        <v>20.695589999999999</v>
      </c>
      <c r="JP434" s="1">
        <v>1.1267299999999999E-2</v>
      </c>
      <c r="JQ434" s="1">
        <v>2.8557320000000002</v>
      </c>
      <c r="JR434">
        <v>1.3947529999999999</v>
      </c>
      <c r="JS434">
        <v>21.560749999999999</v>
      </c>
      <c r="JT434" s="1">
        <v>1.0228900000000001E-2</v>
      </c>
      <c r="JU434" s="1">
        <v>2.5982729999999998</v>
      </c>
      <c r="JV434">
        <v>1.3892880000000001</v>
      </c>
      <c r="JW434">
        <v>21.93056</v>
      </c>
      <c r="JX434" s="1">
        <v>9.2387879999999995E-3</v>
      </c>
      <c r="JY434" s="1">
        <v>2.3526929999999999</v>
      </c>
      <c r="JZ434">
        <v>1.3844780000000001</v>
      </c>
      <c r="KA434">
        <v>21.843219999999999</v>
      </c>
      <c r="KB434" s="1">
        <v>8.355576E-3</v>
      </c>
      <c r="KC434" s="1">
        <v>2.1325660000000002</v>
      </c>
      <c r="KD434">
        <v>1.379124</v>
      </c>
      <c r="KE434">
        <v>21.675840000000001</v>
      </c>
      <c r="KF434" s="1">
        <v>7.5789769999999998E-3</v>
      </c>
      <c r="KG434" s="1">
        <v>1.939503</v>
      </c>
      <c r="KH434">
        <v>1.373364</v>
      </c>
      <c r="KI434">
        <v>21.293060000000001</v>
      </c>
      <c r="KJ434" s="1">
        <v>6.8873509999999999E-3</v>
      </c>
      <c r="KK434" s="1">
        <v>1.7678229999999999</v>
      </c>
      <c r="KL434">
        <v>1.3673489999999999</v>
      </c>
      <c r="KM434">
        <v>21.262589999999999</v>
      </c>
      <c r="KN434" s="1">
        <v>6.2629770000000003E-3</v>
      </c>
      <c r="KO434" s="1">
        <v>1.6132059999999999</v>
      </c>
      <c r="KP434">
        <v>1.3611359999999999</v>
      </c>
      <c r="KQ434">
        <v>21.361809999999998</v>
      </c>
      <c r="KR434" s="1">
        <v>5.6910789999999999E-3</v>
      </c>
      <c r="KS434" s="1">
        <v>1.471565</v>
      </c>
      <c r="KT434">
        <v>1.354584</v>
      </c>
      <c r="KU434">
        <v>21.542999999999999</v>
      </c>
      <c r="KV434" s="1">
        <v>5.1669150000000002E-3</v>
      </c>
      <c r="KW434" s="1">
        <v>1.341628</v>
      </c>
      <c r="KX434">
        <v>1.3485400000000001</v>
      </c>
      <c r="KY434">
        <v>21.934280000000001</v>
      </c>
      <c r="KZ434" s="1">
        <v>4.6750369999999999E-3</v>
      </c>
      <c r="LA434" s="1">
        <v>1.2189779999999999</v>
      </c>
      <c r="LB434">
        <v>1.3423989999999999</v>
      </c>
      <c r="LC434">
        <v>22.15652</v>
      </c>
      <c r="LD434" s="1">
        <v>4.2168850000000001E-3</v>
      </c>
      <c r="LE434" s="1">
        <v>1.1044069999999999</v>
      </c>
      <c r="LF434">
        <v>1.33599</v>
      </c>
      <c r="LG434">
        <v>22.161760000000001</v>
      </c>
      <c r="LH434" s="1">
        <v>3.781431E-3</v>
      </c>
      <c r="LI434" s="1">
        <v>0.99524250000000003</v>
      </c>
      <c r="LJ434">
        <v>1.3291269999999999</v>
      </c>
      <c r="LK434">
        <v>21.893409999999999</v>
      </c>
      <c r="LL434" s="1">
        <v>3.3618060000000002E-3</v>
      </c>
      <c r="LM434" s="1">
        <v>0.88979540000000001</v>
      </c>
      <c r="LN434">
        <v>1.3217970000000001</v>
      </c>
      <c r="LO434">
        <v>21.505780000000001</v>
      </c>
      <c r="LP434" s="1">
        <v>2.9682530000000001E-3</v>
      </c>
      <c r="LQ434" s="1">
        <v>0.78987510000000005</v>
      </c>
      <c r="LR434">
        <v>1.3140430000000001</v>
      </c>
      <c r="LS434">
        <v>21.534320000000001</v>
      </c>
      <c r="LT434" s="1">
        <v>2.6113489999999998E-3</v>
      </c>
      <c r="LU434" s="1">
        <v>0.69902010000000003</v>
      </c>
      <c r="LV434">
        <v>1.3057700000000001</v>
      </c>
      <c r="LW434">
        <v>21.778220000000001</v>
      </c>
      <c r="LX434" s="1">
        <v>2.2939340000000001E-3</v>
      </c>
      <c r="LY434" s="1">
        <v>0.61797150000000001</v>
      </c>
      <c r="LZ434">
        <v>1.296799</v>
      </c>
      <c r="MA434">
        <v>22.349979999999999</v>
      </c>
      <c r="MB434" s="1">
        <v>2.0151320000000002E-3</v>
      </c>
      <c r="MC434" s="1">
        <v>0.54645560000000004</v>
      </c>
      <c r="MD434">
        <v>1.2878499999999999</v>
      </c>
      <c r="ME434">
        <v>23.132539999999999</v>
      </c>
      <c r="MF434" s="1">
        <v>1.77523E-3</v>
      </c>
      <c r="MG434" s="1">
        <v>0.48455169999999997</v>
      </c>
      <c r="MH434">
        <v>1.278206</v>
      </c>
      <c r="MI434">
        <v>23.708100000000002</v>
      </c>
      <c r="MJ434" s="1">
        <v>1.565618E-3</v>
      </c>
      <c r="MK434" s="1">
        <v>0.43049120000000002</v>
      </c>
      <c r="ML434">
        <v>1.2703599999999999</v>
      </c>
      <c r="MM434">
        <v>23.730399999999999</v>
      </c>
      <c r="MN434" s="1">
        <v>1.3811229999999999E-3</v>
      </c>
      <c r="MO434" s="1">
        <v>0.38182719999999998</v>
      </c>
      <c r="MP434">
        <v>1.265185</v>
      </c>
      <c r="MQ434">
        <v>23.496289999999998</v>
      </c>
      <c r="MR434" s="1">
        <v>1.2164179999999999E-3</v>
      </c>
      <c r="MS434" s="1">
        <v>0.33722449999999998</v>
      </c>
      <c r="MT434">
        <v>1.26051</v>
      </c>
      <c r="MU434">
        <v>23.031839999999999</v>
      </c>
      <c r="MV434" s="1">
        <v>1.067192E-3</v>
      </c>
      <c r="MW434" s="1">
        <v>0.29661929999999997</v>
      </c>
      <c r="MX434">
        <v>1.2551760000000001</v>
      </c>
      <c r="MY434">
        <v>22.680620000000001</v>
      </c>
      <c r="MZ434" s="1">
        <v>9.3156019999999997E-4</v>
      </c>
      <c r="NA434" s="1">
        <v>0.25977670000000003</v>
      </c>
      <c r="NB434">
        <v>1.250793</v>
      </c>
      <c r="NC434">
        <v>22.80011</v>
      </c>
      <c r="ND434" s="1">
        <v>8.1537090000000003E-4</v>
      </c>
      <c r="NE434" s="1">
        <v>0.2278676</v>
      </c>
      <c r="NF434">
        <v>1.250793</v>
      </c>
      <c r="NG434">
        <v>22.80011</v>
      </c>
      <c r="NH434" s="1">
        <v>8.1537090000000003E-4</v>
      </c>
      <c r="NI434" s="1">
        <v>0.2278676</v>
      </c>
      <c r="NJ434">
        <v>1.250793</v>
      </c>
      <c r="NK434">
        <v>22.80011</v>
      </c>
      <c r="NL434" s="1">
        <v>8.1537090000000003E-4</v>
      </c>
      <c r="NM434" s="1">
        <v>0.2278676</v>
      </c>
      <c r="NN434">
        <v>1.250793</v>
      </c>
      <c r="NO434">
        <v>22.80011</v>
      </c>
      <c r="NP434" s="1">
        <v>8.1537090000000003E-4</v>
      </c>
      <c r="NQ434" s="1">
        <v>0.2278676</v>
      </c>
      <c r="NR434">
        <v>1.250793</v>
      </c>
      <c r="NS434">
        <v>22.80011</v>
      </c>
      <c r="NT434" s="1">
        <v>8.1537090000000003E-4</v>
      </c>
      <c r="NU434" s="1">
        <v>0.2278676</v>
      </c>
      <c r="NV434">
        <v>1.250793</v>
      </c>
      <c r="NW434">
        <v>22.80011</v>
      </c>
      <c r="NX434" s="1">
        <v>8.1537090000000003E-4</v>
      </c>
      <c r="NY434" s="1">
        <v>0.2278676</v>
      </c>
      <c r="NZ434">
        <v>1.250793</v>
      </c>
      <c r="OA434">
        <v>22.80011</v>
      </c>
      <c r="OB434" s="1">
        <v>8.1537090000000003E-4</v>
      </c>
      <c r="OC434" s="1">
        <v>0.2278676</v>
      </c>
      <c r="OD434">
        <v>1.250793</v>
      </c>
      <c r="OE434">
        <v>22.80011</v>
      </c>
      <c r="OF434" s="1">
        <v>8.1537090000000003E-4</v>
      </c>
      <c r="OG434" s="1">
        <v>0.2278676</v>
      </c>
      <c r="OH434">
        <v>1.250793</v>
      </c>
      <c r="OI434">
        <v>22.80011</v>
      </c>
      <c r="OJ434" s="1">
        <v>8.1537090000000003E-4</v>
      </c>
      <c r="OK434" s="1">
        <v>0.2278676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0.47376000000000001</v>
      </c>
      <c r="G435">
        <v>20.784510000000001</v>
      </c>
      <c r="H435">
        <v>0</v>
      </c>
      <c r="I435">
        <v>0</v>
      </c>
      <c r="J435">
        <v>0.47606039999999999</v>
      </c>
      <c r="K435">
        <v>21.43449</v>
      </c>
      <c r="L435">
        <v>0</v>
      </c>
      <c r="M435">
        <v>0</v>
      </c>
      <c r="N435">
        <v>0.47841080000000002</v>
      </c>
      <c r="O435">
        <v>21.614529999999998</v>
      </c>
      <c r="P435">
        <v>0</v>
      </c>
      <c r="Q435">
        <v>0</v>
      </c>
      <c r="R435">
        <v>0.48067549999999998</v>
      </c>
      <c r="S435">
        <v>22.004149999999999</v>
      </c>
      <c r="T435">
        <v>0</v>
      </c>
      <c r="U435">
        <v>0</v>
      </c>
      <c r="V435">
        <v>0.4830469</v>
      </c>
      <c r="W435">
        <v>22.73846</v>
      </c>
      <c r="X435">
        <v>0</v>
      </c>
      <c r="Y435">
        <v>0</v>
      </c>
      <c r="Z435">
        <v>0.48544680000000001</v>
      </c>
      <c r="AA435">
        <v>22.91563</v>
      </c>
      <c r="AB435">
        <v>0</v>
      </c>
      <c r="AC435">
        <v>0</v>
      </c>
      <c r="AD435">
        <v>0.48785830000000002</v>
      </c>
      <c r="AE435">
        <v>22.735469999999999</v>
      </c>
      <c r="AF435">
        <v>0</v>
      </c>
      <c r="AG435">
        <v>0</v>
      </c>
      <c r="AH435">
        <v>0.49036249999999998</v>
      </c>
      <c r="AI435">
        <v>22.68974</v>
      </c>
      <c r="AJ435">
        <v>0</v>
      </c>
      <c r="AK435">
        <v>0</v>
      </c>
      <c r="AL435">
        <v>0.49293009999999998</v>
      </c>
      <c r="AM435">
        <v>22.471209999999999</v>
      </c>
      <c r="AN435">
        <v>0</v>
      </c>
      <c r="AO435">
        <v>0</v>
      </c>
      <c r="AP435">
        <v>0.49553239999999998</v>
      </c>
      <c r="AQ435">
        <v>22.78454</v>
      </c>
      <c r="AR435">
        <v>0</v>
      </c>
      <c r="AS435">
        <v>0</v>
      </c>
      <c r="AT435">
        <v>0.49830049999999998</v>
      </c>
      <c r="AU435">
        <v>22.88719</v>
      </c>
      <c r="AV435">
        <v>0</v>
      </c>
      <c r="AW435">
        <v>0</v>
      </c>
      <c r="AX435">
        <v>0.50119259999999999</v>
      </c>
      <c r="AY435">
        <v>22.969259999999998</v>
      </c>
      <c r="AZ435">
        <v>0</v>
      </c>
      <c r="BA435">
        <v>0</v>
      </c>
      <c r="BB435">
        <v>0.50463100000000005</v>
      </c>
      <c r="BC435">
        <v>23.37585</v>
      </c>
      <c r="BD435">
        <v>0</v>
      </c>
      <c r="BE435">
        <v>0</v>
      </c>
      <c r="BF435">
        <v>0.50816850000000002</v>
      </c>
      <c r="BG435">
        <v>23.394919999999999</v>
      </c>
      <c r="BH435">
        <v>0</v>
      </c>
      <c r="BI435">
        <v>0</v>
      </c>
      <c r="BJ435">
        <v>0.51195650000000004</v>
      </c>
      <c r="BK435">
        <v>23.324680000000001</v>
      </c>
      <c r="BL435">
        <v>0</v>
      </c>
      <c r="BM435">
        <v>0</v>
      </c>
      <c r="BN435">
        <v>0.51587479999999997</v>
      </c>
      <c r="BO435">
        <v>23.20964</v>
      </c>
      <c r="BP435">
        <v>0</v>
      </c>
      <c r="BQ435">
        <v>0</v>
      </c>
      <c r="BR435">
        <v>0.5199589</v>
      </c>
      <c r="BS435">
        <v>22.85736</v>
      </c>
      <c r="BT435">
        <v>0</v>
      </c>
      <c r="BU435">
        <v>0</v>
      </c>
      <c r="BV435">
        <v>0.52418710000000002</v>
      </c>
      <c r="BW435">
        <v>22.36149</v>
      </c>
      <c r="BX435">
        <v>0</v>
      </c>
      <c r="BY435">
        <v>0</v>
      </c>
      <c r="BZ435">
        <v>0.52864270000000002</v>
      </c>
      <c r="CA435">
        <v>22.242170000000002</v>
      </c>
      <c r="CB435">
        <v>0</v>
      </c>
      <c r="CC435">
        <v>0</v>
      </c>
      <c r="CD435">
        <v>0.53330960000000005</v>
      </c>
      <c r="CE435">
        <v>21.900539999999999</v>
      </c>
      <c r="CF435">
        <v>0</v>
      </c>
      <c r="CG435">
        <v>0</v>
      </c>
      <c r="CH435">
        <v>0.53806370000000003</v>
      </c>
      <c r="CI435">
        <v>21.75093</v>
      </c>
      <c r="CJ435">
        <v>0</v>
      </c>
      <c r="CK435">
        <v>0</v>
      </c>
      <c r="CL435">
        <v>0.54282470000000005</v>
      </c>
      <c r="CM435">
        <v>21.530169999999998</v>
      </c>
      <c r="CN435">
        <v>1.626465E-35</v>
      </c>
      <c r="CO435">
        <v>8.5626990000000006E-33</v>
      </c>
      <c r="CP435">
        <v>0.54785950000000005</v>
      </c>
      <c r="CQ435">
        <v>21.474299999999999</v>
      </c>
      <c r="CR435">
        <v>1.932444E-29</v>
      </c>
      <c r="CS435" s="1">
        <v>1.130602E-26</v>
      </c>
      <c r="CT435">
        <v>0.55233589999999999</v>
      </c>
      <c r="CU435">
        <v>21.230250000000002</v>
      </c>
      <c r="CV435" s="1">
        <v>1.889806E-22</v>
      </c>
      <c r="CW435" s="1">
        <v>7.5195069999999995E-20</v>
      </c>
      <c r="CX435">
        <v>0.55702680000000004</v>
      </c>
      <c r="CY435">
        <v>20.724779999999999</v>
      </c>
      <c r="CZ435" s="1">
        <v>1.915113E-17</v>
      </c>
      <c r="DA435" s="1">
        <v>7.1601769999999993E-15</v>
      </c>
      <c r="DB435">
        <v>0.56187830000000005</v>
      </c>
      <c r="DC435">
        <v>20.279350000000001</v>
      </c>
      <c r="DD435" s="1">
        <v>8.7486369999999999E-14</v>
      </c>
      <c r="DE435" s="1">
        <v>3.3040919999999998E-11</v>
      </c>
      <c r="DF435">
        <v>0.56712879999999999</v>
      </c>
      <c r="DG435">
        <v>20.176780000000001</v>
      </c>
      <c r="DH435" s="1">
        <v>7.4181150000000001E-11</v>
      </c>
      <c r="DI435" s="1">
        <v>2.8638159999999999E-8</v>
      </c>
      <c r="DJ435">
        <v>0.57246209999999997</v>
      </c>
      <c r="DK435">
        <v>20.031459999999999</v>
      </c>
      <c r="DL435" s="1">
        <v>1.897199E-8</v>
      </c>
      <c r="DM435" s="1">
        <v>7.5228969999999997E-6</v>
      </c>
      <c r="DN435">
        <v>0.57809909999999998</v>
      </c>
      <c r="DO435">
        <v>20.153490000000001</v>
      </c>
      <c r="DP435" s="1">
        <v>1.913355E-6</v>
      </c>
      <c r="DQ435" s="1">
        <v>7.7898970000000003E-4</v>
      </c>
      <c r="DR435">
        <v>0.58377659999999998</v>
      </c>
      <c r="DS435">
        <v>19.93149</v>
      </c>
      <c r="DT435" s="1">
        <v>8.9691570000000005E-5</v>
      </c>
      <c r="DU435" s="1">
        <v>3.7541930000000001E-2</v>
      </c>
      <c r="DV435">
        <v>0.58929920000000002</v>
      </c>
      <c r="DW435">
        <v>19.860949999999999</v>
      </c>
      <c r="DX435" s="1">
        <v>2.2004709999999999E-3</v>
      </c>
      <c r="DY435" s="1">
        <v>0.94569539999999996</v>
      </c>
      <c r="DZ435">
        <v>0.59517589999999998</v>
      </c>
      <c r="EA435">
        <v>19.924340000000001</v>
      </c>
      <c r="EB435" s="1">
        <v>3.078958E-2</v>
      </c>
      <c r="EC435" s="1">
        <v>13.594110000000001</v>
      </c>
      <c r="ED435">
        <v>0.60084769999999998</v>
      </c>
      <c r="EE435">
        <v>19.781960000000002</v>
      </c>
      <c r="EF435" s="1">
        <v>0.26389259999999998</v>
      </c>
      <c r="EG435">
        <v>119.6104</v>
      </c>
      <c r="EH435">
        <v>0.60711040000000005</v>
      </c>
      <c r="EI435">
        <v>20.01052</v>
      </c>
      <c r="EJ435" s="1">
        <v>1.4677880000000001</v>
      </c>
      <c r="EK435">
        <v>682.38260000000002</v>
      </c>
      <c r="EL435">
        <v>0.61922719999999998</v>
      </c>
      <c r="EM435">
        <v>20.02083</v>
      </c>
      <c r="EN435" s="1">
        <v>5.5778819999999998</v>
      </c>
      <c r="EO435">
        <v>2641.9609999999998</v>
      </c>
      <c r="EP435">
        <v>0.63458250000000005</v>
      </c>
      <c r="EQ435">
        <v>19.92784</v>
      </c>
      <c r="ER435">
        <v>15.05716</v>
      </c>
      <c r="ES435">
        <v>7245.4480000000003</v>
      </c>
      <c r="ET435">
        <v>0.65187600000000001</v>
      </c>
      <c r="EU435">
        <v>20.33344</v>
      </c>
      <c r="EV435">
        <v>30.003540000000001</v>
      </c>
      <c r="EW435">
        <v>14634.95</v>
      </c>
      <c r="EX435">
        <v>0.67117510000000002</v>
      </c>
      <c r="EY435">
        <v>20.509129999999999</v>
      </c>
      <c r="EZ435">
        <v>45.607669999999999</v>
      </c>
      <c r="FA435">
        <v>22506.95</v>
      </c>
      <c r="FB435">
        <v>0.69278519999999999</v>
      </c>
      <c r="FC435">
        <v>20.31353</v>
      </c>
      <c r="FD435">
        <v>54.553179999999998</v>
      </c>
      <c r="FE435">
        <v>27170.799999999999</v>
      </c>
      <c r="FF435">
        <v>0.71634850000000005</v>
      </c>
      <c r="FG435">
        <v>20.23312</v>
      </c>
      <c r="FH435">
        <v>52.747750000000003</v>
      </c>
      <c r="FI435">
        <v>26512.67</v>
      </c>
      <c r="FJ435">
        <v>0.72255979999999997</v>
      </c>
      <c r="FK435">
        <v>20.00311</v>
      </c>
      <c r="FL435">
        <v>42.147289999999998</v>
      </c>
      <c r="FM435">
        <v>21383.51</v>
      </c>
      <c r="FN435">
        <v>0.71861969999999997</v>
      </c>
      <c r="FO435">
        <v>20.332519999999999</v>
      </c>
      <c r="FP435">
        <v>28.680969999999999</v>
      </c>
      <c r="FQ435">
        <v>14745.66</v>
      </c>
      <c r="FR435">
        <v>0.71449960000000001</v>
      </c>
      <c r="FS435">
        <v>20.508859999999999</v>
      </c>
      <c r="FT435">
        <v>16.920850000000002</v>
      </c>
      <c r="FU435">
        <v>8793.4330000000009</v>
      </c>
      <c r="FV435">
        <v>0.71026069999999997</v>
      </c>
      <c r="FW435">
        <v>20.75543</v>
      </c>
      <c r="FX435">
        <v>8.8349320000000002</v>
      </c>
      <c r="FY435">
        <v>4626.7299999999996</v>
      </c>
      <c r="FZ435">
        <v>0.70580100000000001</v>
      </c>
      <c r="GA435">
        <v>21.23386</v>
      </c>
      <c r="GB435">
        <v>4.1623720000000004</v>
      </c>
      <c r="GC435">
        <v>2189.7289999999998</v>
      </c>
      <c r="GD435">
        <v>0.70109030000000006</v>
      </c>
      <c r="GE435">
        <v>21.37332</v>
      </c>
      <c r="GF435">
        <v>1.807016</v>
      </c>
      <c r="GG435">
        <v>950.21209999999996</v>
      </c>
      <c r="GH435">
        <v>0.69615890000000002</v>
      </c>
      <c r="GI435">
        <v>21.318059999999999</v>
      </c>
      <c r="GJ435">
        <v>0.74361560000000004</v>
      </c>
      <c r="GK435">
        <v>388.24520000000001</v>
      </c>
      <c r="GL435">
        <v>0.69098590000000004</v>
      </c>
      <c r="GM435">
        <v>21.307549999999999</v>
      </c>
      <c r="GN435">
        <v>0.30582930000000003</v>
      </c>
      <c r="GO435">
        <v>156.59030000000001</v>
      </c>
      <c r="GP435">
        <v>0.68554459999999995</v>
      </c>
      <c r="GQ435">
        <v>21.037089999999999</v>
      </c>
      <c r="GR435">
        <v>0.13949890000000001</v>
      </c>
      <c r="GS435">
        <v>68.599069999999998</v>
      </c>
      <c r="GT435">
        <v>0.68083389999999999</v>
      </c>
      <c r="GU435">
        <v>21.18056</v>
      </c>
      <c r="GV435">
        <v>8.0557480000000001E-2</v>
      </c>
      <c r="GW435">
        <v>37.363509999999998</v>
      </c>
      <c r="GX435">
        <v>0.67806860000000002</v>
      </c>
      <c r="GY435">
        <v>21.215260000000001</v>
      </c>
      <c r="GZ435">
        <v>6.0567700000000002E-2</v>
      </c>
      <c r="HA435">
        <v>26.710999999999999</v>
      </c>
      <c r="HB435">
        <v>0.67465160000000002</v>
      </c>
      <c r="HC435">
        <v>21.368539999999999</v>
      </c>
      <c r="HD435">
        <v>5.281156E-2</v>
      </c>
      <c r="HE435">
        <v>22.620950000000001</v>
      </c>
      <c r="HF435">
        <v>0.67157909999999998</v>
      </c>
      <c r="HG435">
        <v>21.613119999999999</v>
      </c>
      <c r="HH435">
        <v>4.8334740000000001E-2</v>
      </c>
      <c r="HI435">
        <v>20.326720000000002</v>
      </c>
      <c r="HJ435">
        <v>0.66809779999999996</v>
      </c>
      <c r="HK435">
        <v>21.622250000000001</v>
      </c>
      <c r="HL435" s="1">
        <v>4.4519929999999999E-2</v>
      </c>
      <c r="HM435">
        <v>18.435839999999999</v>
      </c>
      <c r="HN435">
        <v>0.66429859999999996</v>
      </c>
      <c r="HO435">
        <v>21.308869999999999</v>
      </c>
      <c r="HP435" s="1">
        <v>4.0806200000000001E-2</v>
      </c>
      <c r="HQ435">
        <v>16.61299</v>
      </c>
      <c r="HR435">
        <v>0.66010480000000005</v>
      </c>
      <c r="HS435">
        <v>20.96885</v>
      </c>
      <c r="HT435" s="1">
        <v>3.7203989999999999E-2</v>
      </c>
      <c r="HU435">
        <v>14.865069999999999</v>
      </c>
      <c r="HV435">
        <v>0.65565200000000001</v>
      </c>
      <c r="HW435">
        <v>20.404810000000001</v>
      </c>
      <c r="HX435" s="1">
        <v>3.383183E-2</v>
      </c>
      <c r="HY435">
        <v>13.232659999999999</v>
      </c>
      <c r="HZ435">
        <v>0.65077410000000002</v>
      </c>
      <c r="IA435">
        <v>20.296610000000001</v>
      </c>
      <c r="IB435" s="1">
        <v>3.0761090000000001E-2</v>
      </c>
      <c r="IC435">
        <v>11.75567</v>
      </c>
      <c r="ID435">
        <v>0.64556290000000005</v>
      </c>
      <c r="IE435">
        <v>19.658429999999999</v>
      </c>
      <c r="IF435" s="1">
        <v>2.7897660000000001E-2</v>
      </c>
      <c r="IG435">
        <v>10.3932</v>
      </c>
      <c r="IH435">
        <v>0.64197269999999995</v>
      </c>
      <c r="II435">
        <v>19.751819999999999</v>
      </c>
      <c r="IJ435" s="1">
        <v>2.520213E-2</v>
      </c>
      <c r="IK435">
        <v>9.3507540000000002</v>
      </c>
      <c r="IL435">
        <v>0.63798699999999997</v>
      </c>
      <c r="IM435">
        <v>20.050799999999999</v>
      </c>
      <c r="IN435" s="1">
        <v>2.2715349999999999E-2</v>
      </c>
      <c r="IO435" s="1">
        <v>8.4672420000000006</v>
      </c>
      <c r="IP435">
        <v>0.63378480000000004</v>
      </c>
      <c r="IQ435">
        <v>20.093579999999999</v>
      </c>
      <c r="IR435" s="1">
        <v>2.0479919999999999E-2</v>
      </c>
      <c r="IS435" s="1">
        <v>7.6731160000000003</v>
      </c>
      <c r="IT435">
        <v>0.63012650000000003</v>
      </c>
      <c r="IU435">
        <v>19.899730000000002</v>
      </c>
      <c r="IV435" s="1">
        <v>1.8504320000000001E-2</v>
      </c>
      <c r="IW435" s="1">
        <v>6.9659500000000003</v>
      </c>
      <c r="IX435">
        <v>0.62617780000000001</v>
      </c>
      <c r="IY435">
        <v>19.636590000000002</v>
      </c>
      <c r="IZ435" s="1">
        <v>1.672442E-2</v>
      </c>
      <c r="JA435" s="1">
        <v>6.3300299999999998</v>
      </c>
      <c r="JB435">
        <v>0.62166909999999997</v>
      </c>
      <c r="JC435">
        <v>19.35351</v>
      </c>
      <c r="JD435" s="1">
        <v>1.5146120000000001E-2</v>
      </c>
      <c r="JE435">
        <v>5.769533</v>
      </c>
      <c r="JF435">
        <v>0.6165756</v>
      </c>
      <c r="JG435">
        <v>19.66985</v>
      </c>
      <c r="JH435" s="1">
        <v>1.373421E-2</v>
      </c>
      <c r="JI435" s="1">
        <v>5.2727849999999998</v>
      </c>
      <c r="JJ435">
        <v>0.61447640000000003</v>
      </c>
      <c r="JK435">
        <v>20.028490000000001</v>
      </c>
      <c r="JL435" s="1">
        <v>1.2499339999999999E-2</v>
      </c>
      <c r="JM435" s="1">
        <v>4.8155979999999996</v>
      </c>
      <c r="JN435">
        <v>0.61247180000000001</v>
      </c>
      <c r="JO435">
        <v>20.66874</v>
      </c>
      <c r="JP435" s="1">
        <v>1.1383529999999999E-2</v>
      </c>
      <c r="JQ435" s="1">
        <v>4.3984759999999996</v>
      </c>
      <c r="JR435">
        <v>0.61103779999999996</v>
      </c>
      <c r="JS435">
        <v>21.484960000000001</v>
      </c>
      <c r="JT435" s="1">
        <v>1.033939E-2</v>
      </c>
      <c r="JU435" s="1">
        <v>4.0041539999999998</v>
      </c>
      <c r="JV435">
        <v>0.609483</v>
      </c>
      <c r="JW435">
        <v>21.859660000000002</v>
      </c>
      <c r="JX435" s="1">
        <v>9.3420350000000003E-3</v>
      </c>
      <c r="JY435" s="1">
        <v>3.628244</v>
      </c>
      <c r="JZ435">
        <v>0.60782420000000004</v>
      </c>
      <c r="KA435">
        <v>21.779350000000001</v>
      </c>
      <c r="KB435" s="1">
        <v>8.4465119999999998E-3</v>
      </c>
      <c r="KC435" s="1">
        <v>3.2891849999999998</v>
      </c>
      <c r="KD435">
        <v>0.60605399999999998</v>
      </c>
      <c r="KE435">
        <v>21.630649999999999</v>
      </c>
      <c r="KF435" s="1">
        <v>7.6589359999999999E-3</v>
      </c>
      <c r="KG435" s="1">
        <v>2.9911780000000001</v>
      </c>
      <c r="KH435">
        <v>0.60408620000000002</v>
      </c>
      <c r="KI435">
        <v>21.29045</v>
      </c>
      <c r="KJ435" s="1">
        <v>6.9587140000000004E-3</v>
      </c>
      <c r="KK435" s="1">
        <v>2.7265929999999998</v>
      </c>
      <c r="KL435">
        <v>0.60205810000000004</v>
      </c>
      <c r="KM435">
        <v>21.25817</v>
      </c>
      <c r="KN435" s="1">
        <v>6.327414E-3</v>
      </c>
      <c r="KO435" s="1">
        <v>2.4885069999999998</v>
      </c>
      <c r="KP435">
        <v>0.5999061</v>
      </c>
      <c r="KQ435">
        <v>21.352309999999999</v>
      </c>
      <c r="KR435" s="1">
        <v>5.750514E-3</v>
      </c>
      <c r="KS435" s="1">
        <v>2.2709929999999998</v>
      </c>
      <c r="KT435">
        <v>0.59762729999999997</v>
      </c>
      <c r="KU435">
        <v>21.47362</v>
      </c>
      <c r="KV435" s="1">
        <v>5.2210479999999998E-3</v>
      </c>
      <c r="KW435" s="1">
        <v>2.0711469999999998</v>
      </c>
      <c r="KX435">
        <v>0.59553020000000001</v>
      </c>
      <c r="KY435">
        <v>21.851590000000002</v>
      </c>
      <c r="KZ435" s="1">
        <v>4.726671E-3</v>
      </c>
      <c r="LA435" s="1">
        <v>1.8834839999999999</v>
      </c>
      <c r="LB435">
        <v>0.59342360000000005</v>
      </c>
      <c r="LC435">
        <v>22.077069999999999</v>
      </c>
      <c r="LD435" s="1">
        <v>4.2659990000000004E-3</v>
      </c>
      <c r="LE435" s="1">
        <v>1.707967</v>
      </c>
      <c r="LF435">
        <v>0.59114580000000005</v>
      </c>
      <c r="LG435">
        <v>22.095549999999999</v>
      </c>
      <c r="LH435" s="1">
        <v>3.8286940000000001E-3</v>
      </c>
      <c r="LI435" s="1">
        <v>1.5408770000000001</v>
      </c>
      <c r="LJ435">
        <v>0.58867009999999997</v>
      </c>
      <c r="LK435">
        <v>21.863900000000001</v>
      </c>
      <c r="LL435" s="1">
        <v>3.4084749999999998E-3</v>
      </c>
      <c r="LM435" s="1">
        <v>1.37981</v>
      </c>
      <c r="LN435">
        <v>0.58598760000000005</v>
      </c>
      <c r="LO435">
        <v>21.505790000000001</v>
      </c>
      <c r="LP435" s="1">
        <v>3.0106489999999998E-3</v>
      </c>
      <c r="LQ435" s="1">
        <v>1.2259059999999999</v>
      </c>
      <c r="LR435">
        <v>0.58309330000000004</v>
      </c>
      <c r="LS435">
        <v>21.534369999999999</v>
      </c>
      <c r="LT435" s="1">
        <v>2.6499150000000001E-3</v>
      </c>
      <c r="LU435" s="1">
        <v>1.085812</v>
      </c>
      <c r="LV435">
        <v>0.57988110000000004</v>
      </c>
      <c r="LW435">
        <v>21.77825</v>
      </c>
      <c r="LX435" s="1">
        <v>2.3282759999999998E-3</v>
      </c>
      <c r="LY435" s="1">
        <v>0.96046849999999995</v>
      </c>
      <c r="LZ435">
        <v>0.5765036</v>
      </c>
      <c r="MA435">
        <v>22.314730000000001</v>
      </c>
      <c r="MB435" s="1">
        <v>2.0454499999999999E-3</v>
      </c>
      <c r="MC435" s="1">
        <v>0.84987970000000002</v>
      </c>
      <c r="MD435">
        <v>0.5729554</v>
      </c>
      <c r="ME435">
        <v>23.048770000000001</v>
      </c>
      <c r="MF435" s="1">
        <v>1.801331E-3</v>
      </c>
      <c r="MG435" s="1">
        <v>0.75388129999999998</v>
      </c>
      <c r="MH435">
        <v>0.56905170000000005</v>
      </c>
      <c r="MI435">
        <v>23.630019999999998</v>
      </c>
      <c r="MJ435" s="1">
        <v>1.588772E-3</v>
      </c>
      <c r="MK435" s="1">
        <v>0.67023790000000005</v>
      </c>
      <c r="ML435">
        <v>0.56660840000000001</v>
      </c>
      <c r="MM435">
        <v>23.6477</v>
      </c>
      <c r="MN435" s="1">
        <v>1.4019620000000001E-3</v>
      </c>
      <c r="MO435" s="1">
        <v>0.59428230000000004</v>
      </c>
      <c r="MP435">
        <v>0.56558489999999995</v>
      </c>
      <c r="MQ435">
        <v>23.425000000000001</v>
      </c>
      <c r="MR435" s="1">
        <v>1.234918E-3</v>
      </c>
      <c r="MS435" s="1">
        <v>0.52484850000000005</v>
      </c>
      <c r="MT435">
        <v>0.56464210000000004</v>
      </c>
      <c r="MU435">
        <v>22.99991</v>
      </c>
      <c r="MV435" s="1">
        <v>1.083894E-3</v>
      </c>
      <c r="MW435" s="1">
        <v>0.46205160000000001</v>
      </c>
      <c r="MX435">
        <v>0.56342460000000005</v>
      </c>
      <c r="MY435">
        <v>22.662960000000002</v>
      </c>
      <c r="MZ435" s="1">
        <v>9.468136E-4</v>
      </c>
      <c r="NA435" s="1">
        <v>0.40509820000000002</v>
      </c>
      <c r="NB435">
        <v>0.56218469999999998</v>
      </c>
      <c r="NC435">
        <v>22.744959999999999</v>
      </c>
      <c r="ND435" s="1">
        <v>8.2814019999999996E-4</v>
      </c>
      <c r="NE435" s="1">
        <v>0.35538459999999999</v>
      </c>
      <c r="NF435">
        <v>0.56218469999999998</v>
      </c>
      <c r="NG435">
        <v>22.744959999999999</v>
      </c>
      <c r="NH435" s="1">
        <v>8.2814019999999996E-4</v>
      </c>
      <c r="NI435" s="1">
        <v>0.35538459999999999</v>
      </c>
      <c r="NJ435">
        <v>0.56218469999999998</v>
      </c>
      <c r="NK435">
        <v>22.744959999999999</v>
      </c>
      <c r="NL435" s="1">
        <v>8.2814019999999996E-4</v>
      </c>
      <c r="NM435" s="1">
        <v>0.35538459999999999</v>
      </c>
      <c r="NN435">
        <v>0.56218469999999998</v>
      </c>
      <c r="NO435">
        <v>22.744959999999999</v>
      </c>
      <c r="NP435" s="1">
        <v>8.2814019999999996E-4</v>
      </c>
      <c r="NQ435" s="1">
        <v>0.35538459999999999</v>
      </c>
      <c r="NR435">
        <v>0.56218469999999998</v>
      </c>
      <c r="NS435">
        <v>22.744959999999999</v>
      </c>
      <c r="NT435" s="1">
        <v>8.2814019999999996E-4</v>
      </c>
      <c r="NU435" s="1">
        <v>0.35538459999999999</v>
      </c>
      <c r="NV435">
        <v>0.56218469999999998</v>
      </c>
      <c r="NW435">
        <v>22.744959999999999</v>
      </c>
      <c r="NX435" s="1">
        <v>8.2814019999999996E-4</v>
      </c>
      <c r="NY435" s="1">
        <v>0.35538459999999999</v>
      </c>
      <c r="NZ435">
        <v>0.56218469999999998</v>
      </c>
      <c r="OA435">
        <v>22.744959999999999</v>
      </c>
      <c r="OB435" s="1">
        <v>8.2814019999999996E-4</v>
      </c>
      <c r="OC435" s="1">
        <v>0.35538459999999999</v>
      </c>
      <c r="OD435">
        <v>0.56218469999999998</v>
      </c>
      <c r="OE435">
        <v>22.744959999999999</v>
      </c>
      <c r="OF435" s="1">
        <v>8.2814019999999996E-4</v>
      </c>
      <c r="OG435" s="1">
        <v>0.35538459999999999</v>
      </c>
      <c r="OH435">
        <v>0.56218469999999998</v>
      </c>
      <c r="OI435">
        <v>22.744959999999999</v>
      </c>
      <c r="OJ435" s="1">
        <v>8.2814019999999996E-4</v>
      </c>
      <c r="OK435" s="1">
        <v>0.35538459999999999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0.39015610000000001</v>
      </c>
      <c r="G436">
        <v>20.781110000000002</v>
      </c>
      <c r="H436">
        <v>0</v>
      </c>
      <c r="I436">
        <v>0</v>
      </c>
      <c r="J436">
        <v>0.39092739999999998</v>
      </c>
      <c r="K436">
        <v>21.565390000000001</v>
      </c>
      <c r="L436">
        <v>0</v>
      </c>
      <c r="M436">
        <v>0</v>
      </c>
      <c r="N436">
        <v>0.39173350000000001</v>
      </c>
      <c r="O436">
        <v>21.819140000000001</v>
      </c>
      <c r="P436">
        <v>0</v>
      </c>
      <c r="Q436">
        <v>0</v>
      </c>
      <c r="R436">
        <v>0.3924453</v>
      </c>
      <c r="S436">
        <v>22.143609999999999</v>
      </c>
      <c r="T436">
        <v>0</v>
      </c>
      <c r="U436">
        <v>0</v>
      </c>
      <c r="V436">
        <v>0.3931617</v>
      </c>
      <c r="W436">
        <v>22.824539999999999</v>
      </c>
      <c r="X436">
        <v>0</v>
      </c>
      <c r="Y436">
        <v>0</v>
      </c>
      <c r="Z436">
        <v>0.39391520000000002</v>
      </c>
      <c r="AA436">
        <v>22.92576</v>
      </c>
      <c r="AB436">
        <v>0</v>
      </c>
      <c r="AC436">
        <v>0</v>
      </c>
      <c r="AD436">
        <v>0.39465549999999999</v>
      </c>
      <c r="AE436">
        <v>22.64434</v>
      </c>
      <c r="AF436">
        <v>0</v>
      </c>
      <c r="AG436">
        <v>0</v>
      </c>
      <c r="AH436">
        <v>0.39541739999999997</v>
      </c>
      <c r="AI436">
        <v>22.606030000000001</v>
      </c>
      <c r="AJ436">
        <v>0</v>
      </c>
      <c r="AK436">
        <v>0</v>
      </c>
      <c r="AL436">
        <v>0.39615800000000001</v>
      </c>
      <c r="AM436">
        <v>22.482839999999999</v>
      </c>
      <c r="AN436">
        <v>0</v>
      </c>
      <c r="AO436">
        <v>0</v>
      </c>
      <c r="AP436">
        <v>0.3969319</v>
      </c>
      <c r="AQ436">
        <v>22.95101</v>
      </c>
      <c r="AR436">
        <v>0</v>
      </c>
      <c r="AS436">
        <v>0</v>
      </c>
      <c r="AT436">
        <v>0.3976575</v>
      </c>
      <c r="AU436">
        <v>23.158750000000001</v>
      </c>
      <c r="AV436">
        <v>0</v>
      </c>
      <c r="AW436">
        <v>0</v>
      </c>
      <c r="AX436">
        <v>0.39849400000000001</v>
      </c>
      <c r="AY436">
        <v>23.194469999999999</v>
      </c>
      <c r="AZ436">
        <v>0</v>
      </c>
      <c r="BA436">
        <v>0</v>
      </c>
      <c r="BB436">
        <v>0.39936500000000003</v>
      </c>
      <c r="BC436">
        <v>23.50299</v>
      </c>
      <c r="BD436">
        <v>0</v>
      </c>
      <c r="BE436">
        <v>0</v>
      </c>
      <c r="BF436">
        <v>0.40020660000000002</v>
      </c>
      <c r="BG436">
        <v>23.398520000000001</v>
      </c>
      <c r="BH436">
        <v>0</v>
      </c>
      <c r="BI436">
        <v>0</v>
      </c>
      <c r="BJ436">
        <v>0.40115790000000001</v>
      </c>
      <c r="BK436">
        <v>23.235130000000002</v>
      </c>
      <c r="BL436">
        <v>0</v>
      </c>
      <c r="BM436">
        <v>0</v>
      </c>
      <c r="BN436">
        <v>0.40212930000000002</v>
      </c>
      <c r="BO436">
        <v>23.151340000000001</v>
      </c>
      <c r="BP436">
        <v>0</v>
      </c>
      <c r="BQ436">
        <v>0</v>
      </c>
      <c r="BR436">
        <v>0.40305049999999998</v>
      </c>
      <c r="BS436">
        <v>22.903790000000001</v>
      </c>
      <c r="BT436">
        <v>0</v>
      </c>
      <c r="BU436">
        <v>0</v>
      </c>
      <c r="BV436">
        <v>0.40402110000000002</v>
      </c>
      <c r="BW436">
        <v>22.505890000000001</v>
      </c>
      <c r="BX436">
        <v>0</v>
      </c>
      <c r="BY436">
        <v>0</v>
      </c>
      <c r="BZ436">
        <v>0.40512009999999998</v>
      </c>
      <c r="CA436">
        <v>22.463750000000001</v>
      </c>
      <c r="CB436">
        <v>0</v>
      </c>
      <c r="CC436">
        <v>0</v>
      </c>
      <c r="CD436">
        <v>0.40612140000000002</v>
      </c>
      <c r="CE436">
        <v>22.12068</v>
      </c>
      <c r="CF436">
        <v>0</v>
      </c>
      <c r="CG436">
        <v>0</v>
      </c>
      <c r="CH436">
        <v>0.40710160000000001</v>
      </c>
      <c r="CI436">
        <v>21.875599999999999</v>
      </c>
      <c r="CJ436">
        <v>0</v>
      </c>
      <c r="CK436">
        <v>0</v>
      </c>
      <c r="CL436">
        <v>0.4081497</v>
      </c>
      <c r="CM436">
        <v>21.54055</v>
      </c>
      <c r="CN436">
        <v>2.9045909999999999E-36</v>
      </c>
      <c r="CO436">
        <v>1.9455769999999999E-33</v>
      </c>
      <c r="CP436">
        <v>0.40915499999999999</v>
      </c>
      <c r="CQ436">
        <v>21.41947</v>
      </c>
      <c r="CR436">
        <v>4.5007650000000003E-30</v>
      </c>
      <c r="CS436" s="1">
        <v>3.0198460000000002E-27</v>
      </c>
      <c r="CT436">
        <v>0.41011360000000002</v>
      </c>
      <c r="CU436">
        <v>21.190629999999999</v>
      </c>
      <c r="CV436" s="1">
        <v>2.7633629999999998E-23</v>
      </c>
      <c r="CW436" s="1">
        <v>1.8562940000000001E-20</v>
      </c>
      <c r="CX436">
        <v>0.41099180000000002</v>
      </c>
      <c r="CY436">
        <v>20.721250000000001</v>
      </c>
      <c r="CZ436" s="1">
        <v>3.8967110000000002E-18</v>
      </c>
      <c r="DA436" s="1">
        <v>2.3116540000000001E-15</v>
      </c>
      <c r="DB436">
        <v>0.41184589999999999</v>
      </c>
      <c r="DC436">
        <v>20.347079999999998</v>
      </c>
      <c r="DD436" s="1">
        <v>2.5461859999999999E-14</v>
      </c>
      <c r="DE436" s="1">
        <v>1.327969E-11</v>
      </c>
      <c r="DF436">
        <v>0.41279120000000002</v>
      </c>
      <c r="DG436">
        <v>20.33229</v>
      </c>
      <c r="DH436" s="1">
        <v>2.6517680000000001E-11</v>
      </c>
      <c r="DI436" s="1">
        <v>1.331617E-8</v>
      </c>
      <c r="DJ436">
        <v>0.41375519999999999</v>
      </c>
      <c r="DK436">
        <v>20.220079999999999</v>
      </c>
      <c r="DL436" s="1">
        <v>7.859474E-9</v>
      </c>
      <c r="DM436" s="1">
        <v>3.9263830000000004E-6</v>
      </c>
      <c r="DN436">
        <v>0.41463709999999998</v>
      </c>
      <c r="DO436">
        <v>20.296690000000002</v>
      </c>
      <c r="DP436" s="1">
        <v>8.9226110000000004E-7</v>
      </c>
      <c r="DQ436" s="1">
        <v>4.4888460000000002E-4</v>
      </c>
      <c r="DR436">
        <v>0.41554580000000002</v>
      </c>
      <c r="DS436">
        <v>19.961539999999999</v>
      </c>
      <c r="DT436" s="1">
        <v>4.6274140000000001E-5</v>
      </c>
      <c r="DU436" s="1">
        <v>2.3634079999999998E-2</v>
      </c>
      <c r="DV436">
        <v>0.41634959999999999</v>
      </c>
      <c r="DW436">
        <v>19.776669999999999</v>
      </c>
      <c r="DX436" s="1">
        <v>1.2419639999999999E-3</v>
      </c>
      <c r="DY436" s="1">
        <v>0.6458739</v>
      </c>
      <c r="DZ436">
        <v>0.41717470000000001</v>
      </c>
      <c r="EA436">
        <v>19.83306</v>
      </c>
      <c r="EB436" s="1">
        <v>1.8849580000000001E-2</v>
      </c>
      <c r="EC436" s="1">
        <v>10.020479999999999</v>
      </c>
      <c r="ED436">
        <v>0.41790850000000002</v>
      </c>
      <c r="EE436">
        <v>19.762339999999998</v>
      </c>
      <c r="EF436" s="1">
        <v>0.17416480000000001</v>
      </c>
      <c r="EG436" s="1">
        <v>94.796570000000003</v>
      </c>
      <c r="EH436">
        <v>0.41891709999999999</v>
      </c>
      <c r="EI436">
        <v>20.11917</v>
      </c>
      <c r="EJ436" s="1">
        <v>1.039566</v>
      </c>
      <c r="EK436">
        <v>580.00379999999996</v>
      </c>
      <c r="EL436">
        <v>0.4228441</v>
      </c>
      <c r="EM436">
        <v>20.229880000000001</v>
      </c>
      <c r="EN436" s="1">
        <v>4.2314910000000001</v>
      </c>
      <c r="EO436">
        <v>2410.817</v>
      </c>
      <c r="EP436">
        <v>0.42772650000000001</v>
      </c>
      <c r="EQ436">
        <v>20.117329999999999</v>
      </c>
      <c r="ER436">
        <v>12.189719999999999</v>
      </c>
      <c r="ES436">
        <v>7098.0919999999996</v>
      </c>
      <c r="ET436">
        <v>0.4332857</v>
      </c>
      <c r="EU436">
        <v>20.456160000000001</v>
      </c>
      <c r="EV436">
        <v>25.837479999999999</v>
      </c>
      <c r="EW436">
        <v>15385.59</v>
      </c>
      <c r="EX436">
        <v>0.43937280000000001</v>
      </c>
      <c r="EY436">
        <v>20.550070000000002</v>
      </c>
      <c r="EZ436">
        <v>41.648510000000002</v>
      </c>
      <c r="FA436">
        <v>25387.279999999999</v>
      </c>
      <c r="FB436">
        <v>0.44595770000000001</v>
      </c>
      <c r="FC436">
        <v>20.261089999999999</v>
      </c>
      <c r="FD436">
        <v>52.681370000000001</v>
      </c>
      <c r="FE436">
        <v>32900.1</v>
      </c>
      <c r="FF436">
        <v>0.45277659999999997</v>
      </c>
      <c r="FG436">
        <v>20.156849999999999</v>
      </c>
      <c r="FH436">
        <v>53.645020000000002</v>
      </c>
      <c r="FI436">
        <v>34368.949999999997</v>
      </c>
      <c r="FJ436">
        <v>0.46009339999999999</v>
      </c>
      <c r="FK436">
        <v>20.029160000000001</v>
      </c>
      <c r="FL436">
        <v>45.076689999999999</v>
      </c>
      <c r="FM436">
        <v>29628.720000000001</v>
      </c>
      <c r="FN436">
        <v>0.46765050000000002</v>
      </c>
      <c r="FO436">
        <v>20.512730000000001</v>
      </c>
      <c r="FP436">
        <v>32.129429999999999</v>
      </c>
      <c r="FQ436">
        <v>21659.51</v>
      </c>
      <c r="FR436">
        <v>0.47607389999999999</v>
      </c>
      <c r="FS436">
        <v>20.822520000000001</v>
      </c>
      <c r="FT436">
        <v>19.79346</v>
      </c>
      <c r="FU436">
        <v>13679.67</v>
      </c>
      <c r="FV436">
        <v>0.4850218</v>
      </c>
      <c r="FW436">
        <v>21.064109999999999</v>
      </c>
      <c r="FX436">
        <v>10.74919</v>
      </c>
      <c r="FY436">
        <v>7605.5959999999995</v>
      </c>
      <c r="FZ436">
        <v>0.49476720000000002</v>
      </c>
      <c r="GA436">
        <v>21.434999999999999</v>
      </c>
      <c r="GB436">
        <v>5.2424520000000001</v>
      </c>
      <c r="GC436">
        <v>3790.6689999999999</v>
      </c>
      <c r="GD436">
        <v>0.50558539999999996</v>
      </c>
      <c r="GE436">
        <v>21.411439999999999</v>
      </c>
      <c r="GF436">
        <v>2.340903</v>
      </c>
      <c r="GG436">
        <v>1723.36</v>
      </c>
      <c r="GH436">
        <v>0.51752450000000005</v>
      </c>
      <c r="GI436">
        <v>21.23526</v>
      </c>
      <c r="GJ436">
        <v>0.97993640000000004</v>
      </c>
      <c r="GK436">
        <v>730.10879999999997</v>
      </c>
      <c r="GL436">
        <v>0.53059579999999995</v>
      </c>
      <c r="GM436">
        <v>21.237390000000001</v>
      </c>
      <c r="GN436">
        <v>0.40105849999999998</v>
      </c>
      <c r="GO436">
        <v>298.22199999999998</v>
      </c>
      <c r="GP436">
        <v>0.54516240000000005</v>
      </c>
      <c r="GQ436">
        <v>21.111599999999999</v>
      </c>
      <c r="GR436">
        <v>0.17478160000000001</v>
      </c>
      <c r="GS436">
        <v>125.97150000000001</v>
      </c>
      <c r="GT436">
        <v>0.56135630000000003</v>
      </c>
      <c r="GU436">
        <v>21.433060000000001</v>
      </c>
      <c r="GV436">
        <v>9.280397E-2</v>
      </c>
      <c r="GW436">
        <v>62.238529999999997</v>
      </c>
      <c r="GX436">
        <v>0.576353</v>
      </c>
      <c r="GY436">
        <v>21.554040000000001</v>
      </c>
      <c r="GZ436">
        <v>6.4688659999999995E-2</v>
      </c>
      <c r="HA436">
        <v>39.949199999999998</v>
      </c>
      <c r="HB436">
        <v>0.59074099999999996</v>
      </c>
      <c r="HC436">
        <v>21.676159999999999</v>
      </c>
      <c r="HD436">
        <v>5.4448049999999998E-2</v>
      </c>
      <c r="HE436">
        <v>31.939990000000002</v>
      </c>
      <c r="HF436">
        <v>0.60554339999999995</v>
      </c>
      <c r="HG436">
        <v>21.817260000000001</v>
      </c>
      <c r="HH436">
        <v>4.9314379999999998E-2</v>
      </c>
      <c r="HI436">
        <v>28.2166</v>
      </c>
      <c r="HJ436">
        <v>0.62213010000000002</v>
      </c>
      <c r="HK436">
        <v>21.687840000000001</v>
      </c>
      <c r="HL436" s="1">
        <v>4.5351950000000002E-2</v>
      </c>
      <c r="HM436">
        <v>25.58586</v>
      </c>
      <c r="HN436">
        <v>0.64306280000000005</v>
      </c>
      <c r="HO436">
        <v>21.311240000000002</v>
      </c>
      <c r="HP436" s="1">
        <v>4.1598400000000001E-2</v>
      </c>
      <c r="HQ436">
        <v>23.176169999999999</v>
      </c>
      <c r="HR436">
        <v>0.66743770000000002</v>
      </c>
      <c r="HS436">
        <v>20.99982</v>
      </c>
      <c r="HT436" s="1">
        <v>3.7946779999999999E-2</v>
      </c>
      <c r="HU436">
        <v>20.85933</v>
      </c>
      <c r="HV436">
        <v>0.69691939999999997</v>
      </c>
      <c r="HW436">
        <v>20.555070000000001</v>
      </c>
      <c r="HX436" s="1">
        <v>3.4502690000000003E-2</v>
      </c>
      <c r="HY436">
        <v>18.67332</v>
      </c>
      <c r="HZ436">
        <v>0.73233490000000001</v>
      </c>
      <c r="IA436">
        <v>20.517749999999999</v>
      </c>
      <c r="IB436">
        <v>3.135744E-2</v>
      </c>
      <c r="IC436">
        <v>16.6798</v>
      </c>
      <c r="ID436">
        <v>0.77585349999999997</v>
      </c>
      <c r="IE436">
        <v>19.913150000000002</v>
      </c>
      <c r="IF436" s="1">
        <v>2.8434109999999999E-2</v>
      </c>
      <c r="IG436">
        <v>14.8453</v>
      </c>
      <c r="IH436">
        <v>0.78047619999999995</v>
      </c>
      <c r="II436">
        <v>19.89049</v>
      </c>
      <c r="IJ436" s="1">
        <v>2.561546E-2</v>
      </c>
      <c r="IK436">
        <v>13.22541</v>
      </c>
      <c r="IL436">
        <v>0.77445010000000003</v>
      </c>
      <c r="IM436">
        <v>20.145420000000001</v>
      </c>
      <c r="IN436" s="1">
        <v>2.3095009999999999E-2</v>
      </c>
      <c r="IO436" s="1">
        <v>11.827389999999999</v>
      </c>
      <c r="IP436">
        <v>0.76804740000000005</v>
      </c>
      <c r="IQ436">
        <v>20.131599999999999</v>
      </c>
      <c r="IR436" s="1">
        <v>2.081767E-2</v>
      </c>
      <c r="IS436" s="1">
        <v>10.57075</v>
      </c>
      <c r="IT436">
        <v>0.7621694</v>
      </c>
      <c r="IU436">
        <v>19.902840000000001</v>
      </c>
      <c r="IV436" s="1">
        <v>1.8806779999999999E-2</v>
      </c>
      <c r="IW436" s="1">
        <v>9.459244</v>
      </c>
      <c r="IX436">
        <v>0.75606220000000002</v>
      </c>
      <c r="IY436">
        <v>19.648129999999998</v>
      </c>
      <c r="IZ436" s="1">
        <v>1.699463E-2</v>
      </c>
      <c r="JA436" s="1">
        <v>8.4722790000000003</v>
      </c>
      <c r="JB436">
        <v>0.74925310000000001</v>
      </c>
      <c r="JC436">
        <v>19.429390000000001</v>
      </c>
      <c r="JD436" s="1">
        <v>1.538349E-2</v>
      </c>
      <c r="JE436" s="1">
        <v>7.6054349999999999</v>
      </c>
      <c r="JF436">
        <v>0.7417686</v>
      </c>
      <c r="JG436">
        <v>19.806629999999998</v>
      </c>
      <c r="JH436" s="1">
        <v>1.394782E-2</v>
      </c>
      <c r="JI436" s="1">
        <v>6.8426619999999998</v>
      </c>
      <c r="JJ436">
        <v>0.73719129999999999</v>
      </c>
      <c r="JK436">
        <v>20.211480000000002</v>
      </c>
      <c r="JL436" s="1">
        <v>1.268772E-2</v>
      </c>
      <c r="JM436" s="1">
        <v>6.1656810000000002</v>
      </c>
      <c r="JN436">
        <v>0.73421769999999997</v>
      </c>
      <c r="JO436">
        <v>20.77242</v>
      </c>
      <c r="JP436" s="1">
        <v>1.1559109999999999E-2</v>
      </c>
      <c r="JQ436" s="1">
        <v>5.5577680000000003</v>
      </c>
      <c r="JR436">
        <v>0.731715</v>
      </c>
      <c r="JS436">
        <v>21.526119999999999</v>
      </c>
      <c r="JT436" s="1">
        <v>1.050398E-2</v>
      </c>
      <c r="JU436" s="1">
        <v>4.9804259999999996</v>
      </c>
      <c r="JV436">
        <v>0.72888730000000002</v>
      </c>
      <c r="JW436">
        <v>21.861540000000002</v>
      </c>
      <c r="JX436" s="1">
        <v>9.4960730000000007E-3</v>
      </c>
      <c r="JY436" s="1">
        <v>4.4413080000000003</v>
      </c>
      <c r="JZ436">
        <v>0.72588050000000004</v>
      </c>
      <c r="KA436">
        <v>21.744869999999999</v>
      </c>
      <c r="KB436" s="1">
        <v>8.5816469999999995E-3</v>
      </c>
      <c r="KC436" s="1">
        <v>3.9547789999999998</v>
      </c>
      <c r="KD436">
        <v>0.72287449999999998</v>
      </c>
      <c r="KE436">
        <v>21.619579999999999</v>
      </c>
      <c r="KF436" s="1">
        <v>7.777277E-3</v>
      </c>
      <c r="KG436" s="1">
        <v>3.5313690000000002</v>
      </c>
      <c r="KH436">
        <v>0.71966339999999995</v>
      </c>
      <c r="KI436">
        <v>21.336690000000001</v>
      </c>
      <c r="KJ436" s="1">
        <v>7.0639689999999998E-3</v>
      </c>
      <c r="KK436" s="1">
        <v>3.1595979999999999</v>
      </c>
      <c r="KL436">
        <v>0.71639140000000001</v>
      </c>
      <c r="KM436">
        <v>21.32883</v>
      </c>
      <c r="KN436" s="1">
        <v>6.4221570000000004E-3</v>
      </c>
      <c r="KO436" s="1">
        <v>2.8285640000000001</v>
      </c>
      <c r="KP436">
        <v>0.71289119999999995</v>
      </c>
      <c r="KQ436">
        <v>21.408190000000001</v>
      </c>
      <c r="KR436" s="1">
        <v>5.8369320000000004E-3</v>
      </c>
      <c r="KS436" s="1">
        <v>2.5304129999999998</v>
      </c>
      <c r="KT436">
        <v>0.70925740000000004</v>
      </c>
      <c r="KU436">
        <v>21.50526</v>
      </c>
      <c r="KV436" s="1">
        <v>5.2995330000000004E-3</v>
      </c>
      <c r="KW436" s="1">
        <v>2.2599849999999999</v>
      </c>
      <c r="KX436">
        <v>0.70574230000000004</v>
      </c>
      <c r="KY436">
        <v>21.825700000000001</v>
      </c>
      <c r="KZ436" s="1">
        <v>4.7999319999999998E-3</v>
      </c>
      <c r="LA436" s="1">
        <v>2.0125899999999999</v>
      </c>
      <c r="LB436">
        <v>0.70224359999999997</v>
      </c>
      <c r="LC436">
        <v>22.039940000000001</v>
      </c>
      <c r="LD436" s="1">
        <v>4.3341259999999998E-3</v>
      </c>
      <c r="LE436" s="1">
        <v>1.786359</v>
      </c>
      <c r="LF436">
        <v>0.69861740000000006</v>
      </c>
      <c r="LG436">
        <v>22.069410000000001</v>
      </c>
      <c r="LH436" s="1">
        <v>3.8929989999999999E-3</v>
      </c>
      <c r="LI436" s="1">
        <v>1.577007</v>
      </c>
      <c r="LJ436">
        <v>0.69472750000000005</v>
      </c>
      <c r="LK436">
        <v>21.883849999999999</v>
      </c>
      <c r="LL436" s="1">
        <v>3.470023E-3</v>
      </c>
      <c r="LM436" s="1">
        <v>1.3816729999999999</v>
      </c>
      <c r="LN436">
        <v>0.69054420000000005</v>
      </c>
      <c r="LO436">
        <v>21.55931</v>
      </c>
      <c r="LP436" s="1">
        <v>3.0666299999999999E-3</v>
      </c>
      <c r="LQ436" s="1">
        <v>1.199241</v>
      </c>
      <c r="LR436">
        <v>0.68615309999999996</v>
      </c>
      <c r="LS436">
        <v>21.611139999999999</v>
      </c>
      <c r="LT436" s="1">
        <v>2.700259E-3</v>
      </c>
      <c r="LU436" s="1">
        <v>1.036829</v>
      </c>
      <c r="LV436">
        <v>0.68137840000000005</v>
      </c>
      <c r="LW436">
        <v>21.838650000000001</v>
      </c>
      <c r="LX436" s="1">
        <v>2.372379E-3</v>
      </c>
      <c r="LY436" s="1">
        <v>0.89425250000000001</v>
      </c>
      <c r="LZ436">
        <v>0.67603979999999997</v>
      </c>
      <c r="MA436">
        <v>22.346270000000001</v>
      </c>
      <c r="MB436" s="1">
        <v>2.0837070000000002E-3</v>
      </c>
      <c r="MC436" s="1">
        <v>0.77095449999999999</v>
      </c>
      <c r="MD436">
        <v>0.67052979999999995</v>
      </c>
      <c r="ME436">
        <v>23.04879</v>
      </c>
      <c r="MF436" s="1">
        <v>1.833781E-3</v>
      </c>
      <c r="MG436" s="1">
        <v>0.66578979999999999</v>
      </c>
      <c r="MH436">
        <v>0.6647014</v>
      </c>
      <c r="MI436">
        <v>23.607579999999999</v>
      </c>
      <c r="MJ436" s="1">
        <v>1.6168910000000001E-3</v>
      </c>
      <c r="MK436" s="1">
        <v>0.5771714</v>
      </c>
      <c r="ML436">
        <v>0.66199229999999998</v>
      </c>
      <c r="MM436">
        <v>23.576509999999999</v>
      </c>
      <c r="MN436" s="1">
        <v>1.4269619999999999E-3</v>
      </c>
      <c r="MO436" s="1">
        <v>0.50769660000000005</v>
      </c>
      <c r="MP436">
        <v>0.65984920000000002</v>
      </c>
      <c r="MQ436">
        <v>23.361920000000001</v>
      </c>
      <c r="MR436" s="1">
        <v>1.25694E-3</v>
      </c>
      <c r="MS436" s="1">
        <v>0.44855440000000002</v>
      </c>
      <c r="MT436">
        <v>0.65731660000000003</v>
      </c>
      <c r="MU436">
        <v>22.975110000000001</v>
      </c>
      <c r="MV436" s="1">
        <v>1.103854E-3</v>
      </c>
      <c r="MW436" s="1">
        <v>0.39551350000000002</v>
      </c>
      <c r="MX436">
        <v>0.65447029999999995</v>
      </c>
      <c r="MY436">
        <v>22.655010000000001</v>
      </c>
      <c r="MZ436" s="1">
        <v>9.6502909999999999E-4</v>
      </c>
      <c r="NA436" s="1">
        <v>0.34736879999999998</v>
      </c>
      <c r="NB436">
        <v>0.6511884</v>
      </c>
      <c r="NC436">
        <v>22.69153</v>
      </c>
      <c r="ND436" s="1">
        <v>8.4305389999999995E-4</v>
      </c>
      <c r="NE436" s="1">
        <v>0.30483169999999998</v>
      </c>
      <c r="NF436">
        <v>0.6511884</v>
      </c>
      <c r="NG436">
        <v>22.69153</v>
      </c>
      <c r="NH436" s="1">
        <v>8.4305389999999995E-4</v>
      </c>
      <c r="NI436" s="1">
        <v>0.30483169999999998</v>
      </c>
      <c r="NJ436">
        <v>0.6511884</v>
      </c>
      <c r="NK436">
        <v>22.69153</v>
      </c>
      <c r="NL436" s="1">
        <v>8.4305389999999995E-4</v>
      </c>
      <c r="NM436" s="1">
        <v>0.30483169999999998</v>
      </c>
      <c r="NN436">
        <v>0.6511884</v>
      </c>
      <c r="NO436">
        <v>22.69153</v>
      </c>
      <c r="NP436" s="1">
        <v>8.4305389999999995E-4</v>
      </c>
      <c r="NQ436" s="1">
        <v>0.30483169999999998</v>
      </c>
      <c r="NR436">
        <v>0.6511884</v>
      </c>
      <c r="NS436">
        <v>22.69153</v>
      </c>
      <c r="NT436" s="1">
        <v>8.4305389999999995E-4</v>
      </c>
      <c r="NU436" s="1">
        <v>0.30483169999999998</v>
      </c>
      <c r="NV436">
        <v>0.6511884</v>
      </c>
      <c r="NW436">
        <v>22.69153</v>
      </c>
      <c r="NX436" s="1">
        <v>8.4305389999999995E-4</v>
      </c>
      <c r="NY436" s="1">
        <v>0.30483169999999998</v>
      </c>
      <c r="NZ436">
        <v>0.6511884</v>
      </c>
      <c r="OA436">
        <v>22.69153</v>
      </c>
      <c r="OB436" s="1">
        <v>8.4305389999999995E-4</v>
      </c>
      <c r="OC436" s="1">
        <v>0.30483169999999998</v>
      </c>
      <c r="OD436">
        <v>0.6511884</v>
      </c>
      <c r="OE436">
        <v>22.69153</v>
      </c>
      <c r="OF436" s="1">
        <v>8.4305389999999995E-4</v>
      </c>
      <c r="OG436" s="1">
        <v>0.30483169999999998</v>
      </c>
      <c r="OH436">
        <v>0.6511884</v>
      </c>
      <c r="OI436">
        <v>22.69153</v>
      </c>
      <c r="OJ436" s="1">
        <v>8.4305389999999995E-4</v>
      </c>
      <c r="OK436" s="1">
        <v>0.30483169999999998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0.31448019999999999</v>
      </c>
      <c r="G437">
        <v>20.762720000000002</v>
      </c>
      <c r="H437">
        <v>0</v>
      </c>
      <c r="I437">
        <v>0</v>
      </c>
      <c r="J437">
        <v>0.31420369999999997</v>
      </c>
      <c r="K437">
        <v>21.643730000000001</v>
      </c>
      <c r="L437">
        <v>0</v>
      </c>
      <c r="M437">
        <v>0</v>
      </c>
      <c r="N437">
        <v>0.31390119999999999</v>
      </c>
      <c r="O437">
        <v>21.98396</v>
      </c>
      <c r="P437">
        <v>0</v>
      </c>
      <c r="Q437">
        <v>0</v>
      </c>
      <c r="R437">
        <v>0.31358799999999998</v>
      </c>
      <c r="S437">
        <v>22.26868</v>
      </c>
      <c r="T437">
        <v>0</v>
      </c>
      <c r="U437">
        <v>0</v>
      </c>
      <c r="V437">
        <v>0.31328400000000001</v>
      </c>
      <c r="W437">
        <v>22.898620000000001</v>
      </c>
      <c r="X437">
        <v>0</v>
      </c>
      <c r="Y437">
        <v>0</v>
      </c>
      <c r="Z437">
        <v>0.31294070000000002</v>
      </c>
      <c r="AA437">
        <v>22.950859999999999</v>
      </c>
      <c r="AB437">
        <v>0</v>
      </c>
      <c r="AC437">
        <v>0</v>
      </c>
      <c r="AD437">
        <v>0.31259749999999997</v>
      </c>
      <c r="AE437">
        <v>22.58344</v>
      </c>
      <c r="AF437">
        <v>0</v>
      </c>
      <c r="AG437">
        <v>0</v>
      </c>
      <c r="AH437">
        <v>0.3122201</v>
      </c>
      <c r="AI437">
        <v>22.527950000000001</v>
      </c>
      <c r="AJ437">
        <v>0</v>
      </c>
      <c r="AK437">
        <v>0</v>
      </c>
      <c r="AL437">
        <v>0.31181009999999998</v>
      </c>
      <c r="AM437">
        <v>22.474150000000002</v>
      </c>
      <c r="AN437">
        <v>0</v>
      </c>
      <c r="AO437">
        <v>0</v>
      </c>
      <c r="AP437">
        <v>0.31138009999999999</v>
      </c>
      <c r="AQ437">
        <v>23.056480000000001</v>
      </c>
      <c r="AR437">
        <v>0</v>
      </c>
      <c r="AS437">
        <v>0</v>
      </c>
      <c r="AT437">
        <v>0.31094480000000002</v>
      </c>
      <c r="AU437">
        <v>23.370229999999999</v>
      </c>
      <c r="AV437">
        <v>0</v>
      </c>
      <c r="AW437">
        <v>0</v>
      </c>
      <c r="AX437">
        <v>0.31050280000000002</v>
      </c>
      <c r="AY437">
        <v>23.391030000000001</v>
      </c>
      <c r="AZ437">
        <v>0</v>
      </c>
      <c r="BA437">
        <v>0</v>
      </c>
      <c r="BB437">
        <v>0.31000220000000001</v>
      </c>
      <c r="BC437">
        <v>23.62191</v>
      </c>
      <c r="BD437">
        <v>0</v>
      </c>
      <c r="BE437">
        <v>0</v>
      </c>
      <c r="BF437">
        <v>0.30946089999999998</v>
      </c>
      <c r="BG437">
        <v>23.42211</v>
      </c>
      <c r="BH437">
        <v>0</v>
      </c>
      <c r="BI437">
        <v>0</v>
      </c>
      <c r="BJ437">
        <v>0.30891659999999999</v>
      </c>
      <c r="BK437">
        <v>23.17004</v>
      </c>
      <c r="BL437">
        <v>0</v>
      </c>
      <c r="BM437">
        <v>0</v>
      </c>
      <c r="BN437">
        <v>0.3083225</v>
      </c>
      <c r="BO437">
        <v>23.087420000000002</v>
      </c>
      <c r="BP437">
        <v>0</v>
      </c>
      <c r="BQ437">
        <v>0</v>
      </c>
      <c r="BR437">
        <v>0.30772300000000002</v>
      </c>
      <c r="BS437">
        <v>22.919319999999999</v>
      </c>
      <c r="BT437">
        <v>0</v>
      </c>
      <c r="BU437">
        <v>0</v>
      </c>
      <c r="BV437">
        <v>0.30707620000000002</v>
      </c>
      <c r="BW437">
        <v>22.605820000000001</v>
      </c>
      <c r="BX437">
        <v>0</v>
      </c>
      <c r="BY437">
        <v>0</v>
      </c>
      <c r="BZ437">
        <v>0.3064421</v>
      </c>
      <c r="CA437">
        <v>22.63401</v>
      </c>
      <c r="CB437">
        <v>0</v>
      </c>
      <c r="CC437">
        <v>0</v>
      </c>
      <c r="CD437">
        <v>0.30575960000000002</v>
      </c>
      <c r="CE437">
        <v>22.30499</v>
      </c>
      <c r="CF437">
        <v>0</v>
      </c>
      <c r="CG437">
        <v>0</v>
      </c>
      <c r="CH437">
        <v>0.30503960000000002</v>
      </c>
      <c r="CI437">
        <v>21.996860000000002</v>
      </c>
      <c r="CJ437">
        <v>0</v>
      </c>
      <c r="CK437">
        <v>0</v>
      </c>
      <c r="CL437">
        <v>0.304311</v>
      </c>
      <c r="CM437">
        <v>21.565760000000001</v>
      </c>
      <c r="CN437">
        <v>6.9874890000000001E-37</v>
      </c>
      <c r="CO437">
        <v>5.2212340000000003E-34</v>
      </c>
      <c r="CP437">
        <v>0.30354229999999999</v>
      </c>
      <c r="CQ437">
        <v>21.376609999999999</v>
      </c>
      <c r="CR437">
        <v>1.32666E-30</v>
      </c>
      <c r="CS437">
        <v>9.9528969999999998E-28</v>
      </c>
      <c r="CT437">
        <v>0.30295109999999997</v>
      </c>
      <c r="CU437">
        <v>21.15174</v>
      </c>
      <c r="CV437" s="1">
        <v>7.3777459999999998E-24</v>
      </c>
      <c r="CW437" s="1">
        <v>5.5541839999999999E-21</v>
      </c>
      <c r="CX437">
        <v>0.30223359999999999</v>
      </c>
      <c r="CY437">
        <v>20.713349999999998</v>
      </c>
      <c r="CZ437" s="1">
        <v>1.137374E-18</v>
      </c>
      <c r="DA437" s="1">
        <v>8.5605860000000001E-16</v>
      </c>
      <c r="DB437">
        <v>0.30144650000000001</v>
      </c>
      <c r="DC437">
        <v>20.38851</v>
      </c>
      <c r="DD437" s="1">
        <v>8.450962E-15</v>
      </c>
      <c r="DE437" s="1">
        <v>5.7226860000000002E-12</v>
      </c>
      <c r="DF437">
        <v>0.30081029999999997</v>
      </c>
      <c r="DG437">
        <v>20.442219999999999</v>
      </c>
      <c r="DH437" s="1">
        <v>1.034091E-11</v>
      </c>
      <c r="DI437" s="1">
        <v>6.5309269999999998E-9</v>
      </c>
      <c r="DJ437">
        <v>0.30015180000000002</v>
      </c>
      <c r="DK437">
        <v>20.368639999999999</v>
      </c>
      <c r="DL437" s="1">
        <v>3.4433580000000002E-9</v>
      </c>
      <c r="DM437" s="1">
        <v>2.1300299999999999E-6</v>
      </c>
      <c r="DN437">
        <v>0.29943520000000001</v>
      </c>
      <c r="DO437">
        <v>20.419740000000001</v>
      </c>
      <c r="DP437" s="1">
        <v>4.3015259999999998E-7</v>
      </c>
      <c r="DQ437" s="1">
        <v>2.6532200000000002E-4</v>
      </c>
      <c r="DR437">
        <v>0.29872959999999998</v>
      </c>
      <c r="DS437">
        <v>20.003969999999999</v>
      </c>
      <c r="DT437" s="1">
        <v>2.4257430000000001E-5</v>
      </c>
      <c r="DU437" s="1">
        <v>1.5079789999999999E-2</v>
      </c>
      <c r="DV437">
        <v>0.29797940000000001</v>
      </c>
      <c r="DW437">
        <v>19.718499999999999</v>
      </c>
      <c r="DX437" s="1">
        <v>7.0283940000000005E-4</v>
      </c>
      <c r="DY437" s="1">
        <v>0.44220300000000001</v>
      </c>
      <c r="DZ437">
        <v>0.29719719999999999</v>
      </c>
      <c r="EA437">
        <v>19.748290000000001</v>
      </c>
      <c r="EB437" s="1">
        <v>1.1452439999999999E-2</v>
      </c>
      <c r="EC437" s="1">
        <v>7.3288000000000002</v>
      </c>
      <c r="ED437">
        <v>0.2963961</v>
      </c>
      <c r="EE437">
        <v>19.72533</v>
      </c>
      <c r="EF437" s="1">
        <v>0.1132222</v>
      </c>
      <c r="EG437">
        <v>73.836449999999999</v>
      </c>
      <c r="EH437">
        <v>0.29579499999999997</v>
      </c>
      <c r="EI437">
        <v>20.18131</v>
      </c>
      <c r="EJ437" s="1">
        <v>0.72133170000000002</v>
      </c>
      <c r="EK437">
        <v>479.96370000000002</v>
      </c>
      <c r="EL437">
        <v>0.29641040000000002</v>
      </c>
      <c r="EM437">
        <v>20.37575</v>
      </c>
      <c r="EN437" s="1">
        <v>3.127383</v>
      </c>
      <c r="EO437">
        <v>2117.8620000000001</v>
      </c>
      <c r="EP437">
        <v>0.29714269999999998</v>
      </c>
      <c r="EQ437">
        <v>20.268519999999999</v>
      </c>
      <c r="ER437">
        <v>9.5824580000000008</v>
      </c>
      <c r="ES437">
        <v>6615.1909999999998</v>
      </c>
      <c r="ET437">
        <v>0.2979752</v>
      </c>
      <c r="EU437">
        <v>20.55547</v>
      </c>
      <c r="EV437">
        <v>21.583880000000001</v>
      </c>
      <c r="EW437">
        <v>15197.99</v>
      </c>
      <c r="EX437">
        <v>0.29887560000000002</v>
      </c>
      <c r="EY437">
        <v>20.584869999999999</v>
      </c>
      <c r="EZ437">
        <v>36.954979999999999</v>
      </c>
      <c r="FA437">
        <v>26560.35</v>
      </c>
      <c r="FB437">
        <v>0.29982379999999997</v>
      </c>
      <c r="FC437">
        <v>20.22625</v>
      </c>
      <c r="FD437">
        <v>49.667700000000004</v>
      </c>
      <c r="FE437">
        <v>36390.25</v>
      </c>
      <c r="FF437">
        <v>0.30070999999999998</v>
      </c>
      <c r="FG437">
        <v>20.088259999999998</v>
      </c>
      <c r="FH437">
        <v>53.730730000000001</v>
      </c>
      <c r="FI437">
        <v>40136.43</v>
      </c>
      <c r="FJ437">
        <v>0.30176649999999999</v>
      </c>
      <c r="FK437">
        <v>20.033529999999999</v>
      </c>
      <c r="FL437">
        <v>47.944110000000002</v>
      </c>
      <c r="FM437">
        <v>36437.54</v>
      </c>
      <c r="FN437">
        <v>0.30280049999999997</v>
      </c>
      <c r="FO437">
        <v>20.646180000000001</v>
      </c>
      <c r="FP437">
        <v>36.20552</v>
      </c>
      <c r="FQ437">
        <v>27993.86</v>
      </c>
      <c r="FR437">
        <v>0.30390440000000002</v>
      </c>
      <c r="FS437">
        <v>21.084320000000002</v>
      </c>
      <c r="FT437">
        <v>23.593489999999999</v>
      </c>
      <c r="FU437">
        <v>18539.189999999999</v>
      </c>
      <c r="FV437">
        <v>0.30506299999999997</v>
      </c>
      <c r="FW437">
        <v>21.349240000000002</v>
      </c>
      <c r="FX437">
        <v>13.51688</v>
      </c>
      <c r="FY437">
        <v>10776.1</v>
      </c>
      <c r="FZ437">
        <v>0.30628369999999999</v>
      </c>
      <c r="GA437">
        <v>21.64066</v>
      </c>
      <c r="GB437">
        <v>6.9281740000000003</v>
      </c>
      <c r="GC437">
        <v>5594.3540000000003</v>
      </c>
      <c r="GD437">
        <v>0.30758210000000002</v>
      </c>
      <c r="GE437">
        <v>21.473569999999999</v>
      </c>
      <c r="GF437">
        <v>3.2337929999999999</v>
      </c>
      <c r="GG437">
        <v>2637.43</v>
      </c>
      <c r="GH437">
        <v>0.30890509999999999</v>
      </c>
      <c r="GI437">
        <v>21.177990000000001</v>
      </c>
      <c r="GJ437">
        <v>1.4010389999999999</v>
      </c>
      <c r="GK437">
        <v>1150.2619999999999</v>
      </c>
      <c r="GL437">
        <v>0.31035800000000002</v>
      </c>
      <c r="GM437">
        <v>21.16563</v>
      </c>
      <c r="GN437">
        <v>0.58106199999999997</v>
      </c>
      <c r="GO437">
        <v>477.01769999999999</v>
      </c>
      <c r="GP437">
        <v>0.31184980000000001</v>
      </c>
      <c r="GQ437">
        <v>21.14987</v>
      </c>
      <c r="GR437">
        <v>0.2452723</v>
      </c>
      <c r="GS437">
        <v>198.67500000000001</v>
      </c>
      <c r="GT437">
        <v>0.31363570000000002</v>
      </c>
      <c r="GU437">
        <v>21.636119999999998</v>
      </c>
      <c r="GV437">
        <v>0.1184075</v>
      </c>
      <c r="GW437">
        <v>92.475539999999995</v>
      </c>
      <c r="GX437">
        <v>0.31558809999999998</v>
      </c>
      <c r="GY437">
        <v>21.859690000000001</v>
      </c>
      <c r="GZ437">
        <v>7.3455279999999998E-2</v>
      </c>
      <c r="HA437">
        <v>54.540680000000002</v>
      </c>
      <c r="HB437">
        <v>0.31722270000000002</v>
      </c>
      <c r="HC437">
        <v>21.97917</v>
      </c>
      <c r="HD437">
        <v>5.7675259999999999E-2</v>
      </c>
      <c r="HE437">
        <v>41.263570000000001</v>
      </c>
      <c r="HF437">
        <v>0.31891160000000002</v>
      </c>
      <c r="HG437">
        <v>22.035520000000002</v>
      </c>
      <c r="HH437">
        <v>5.0989960000000001E-2</v>
      </c>
      <c r="HI437">
        <v>35.801549999999999</v>
      </c>
      <c r="HJ437">
        <v>0.32062659999999998</v>
      </c>
      <c r="HK437">
        <v>21.768879999999999</v>
      </c>
      <c r="HL437" s="1">
        <v>4.6682660000000001E-2</v>
      </c>
      <c r="HM437">
        <v>32.462350000000001</v>
      </c>
      <c r="HN437">
        <v>0.3227525</v>
      </c>
      <c r="HO437">
        <v>21.31851</v>
      </c>
      <c r="HP437" s="1">
        <v>4.2879199999999999E-2</v>
      </c>
      <c r="HQ437">
        <v>29.59151</v>
      </c>
      <c r="HR437">
        <v>0.32513069999999999</v>
      </c>
      <c r="HS437">
        <v>21.01211</v>
      </c>
      <c r="HT437" s="1">
        <v>3.919599E-2</v>
      </c>
      <c r="HU437">
        <v>26.838329999999999</v>
      </c>
      <c r="HV437">
        <v>0.32786700000000002</v>
      </c>
      <c r="HW437">
        <v>20.67437</v>
      </c>
      <c r="HX437" s="1">
        <v>3.5683279999999998E-2</v>
      </c>
      <c r="HY437">
        <v>24.215620000000001</v>
      </c>
      <c r="HZ437">
        <v>0.33088960000000001</v>
      </c>
      <c r="IA437">
        <v>20.723780000000001</v>
      </c>
      <c r="IB437" s="1">
        <v>3.2440940000000001E-2</v>
      </c>
      <c r="IC437">
        <v>21.79926</v>
      </c>
      <c r="ID437">
        <v>0.3342888</v>
      </c>
      <c r="IE437">
        <v>20.164249999999999</v>
      </c>
      <c r="IF437" s="1">
        <v>2.9441620000000002E-2</v>
      </c>
      <c r="IG437">
        <v>19.580760000000001</v>
      </c>
      <c r="IH437">
        <v>0.33810560000000001</v>
      </c>
      <c r="II437">
        <v>20.12078</v>
      </c>
      <c r="IJ437" s="1">
        <v>2.6507860000000001E-2</v>
      </c>
      <c r="IK437">
        <v>17.450869999999998</v>
      </c>
      <c r="IL437">
        <v>0.34190300000000001</v>
      </c>
      <c r="IM437">
        <v>20.3078</v>
      </c>
      <c r="IN437" s="1">
        <v>2.389198E-2</v>
      </c>
      <c r="IO437">
        <v>15.554399999999999</v>
      </c>
      <c r="IP437">
        <v>0.34600039999999999</v>
      </c>
      <c r="IQ437">
        <v>20.215019999999999</v>
      </c>
      <c r="IR437" s="1">
        <v>2.1516759999999999E-2</v>
      </c>
      <c r="IS437" s="1">
        <v>13.848140000000001</v>
      </c>
      <c r="IT437">
        <v>0.35065649999999998</v>
      </c>
      <c r="IU437">
        <v>19.941089999999999</v>
      </c>
      <c r="IV437" s="1">
        <v>1.9416429999999998E-2</v>
      </c>
      <c r="IW437">
        <v>12.338760000000001</v>
      </c>
      <c r="IX437">
        <v>0.35532439999999998</v>
      </c>
      <c r="IY437">
        <v>19.686710000000001</v>
      </c>
      <c r="IZ437" s="1">
        <v>1.7527000000000001E-2</v>
      </c>
      <c r="JA437" s="1">
        <v>11.002330000000001</v>
      </c>
      <c r="JB437">
        <v>0.35996879999999998</v>
      </c>
      <c r="JC437">
        <v>19.547139999999999</v>
      </c>
      <c r="JD437" s="1">
        <v>1.584263E-2</v>
      </c>
      <c r="JE437" s="1">
        <v>9.8282559999999997</v>
      </c>
      <c r="JF437">
        <v>0.36486649999999998</v>
      </c>
      <c r="JG437">
        <v>20.00395</v>
      </c>
      <c r="JH437" s="1">
        <v>1.4350180000000001E-2</v>
      </c>
      <c r="JI437" s="1">
        <v>8.7985279999999992</v>
      </c>
      <c r="JJ437">
        <v>0.3699365</v>
      </c>
      <c r="JK437">
        <v>20.450810000000001</v>
      </c>
      <c r="JL437" s="1">
        <v>1.3032139999999999E-2</v>
      </c>
      <c r="JM437" s="1">
        <v>7.8909390000000004</v>
      </c>
      <c r="JN437">
        <v>0.37597950000000002</v>
      </c>
      <c r="JO437">
        <v>20.9375</v>
      </c>
      <c r="JP437" s="1">
        <v>1.1864420000000001E-2</v>
      </c>
      <c r="JQ437" s="1">
        <v>7.0681700000000003</v>
      </c>
      <c r="JR437">
        <v>0.38419439999999999</v>
      </c>
      <c r="JS437">
        <v>21.609069999999999</v>
      </c>
      <c r="JT437" s="1">
        <v>1.0781580000000001E-2</v>
      </c>
      <c r="JU437" s="1">
        <v>6.297574</v>
      </c>
      <c r="JV437">
        <v>0.3928162</v>
      </c>
      <c r="JW437">
        <v>21.875019999999999</v>
      </c>
      <c r="JX437" s="1">
        <v>9.7504800000000006E-3</v>
      </c>
      <c r="JY437" s="1">
        <v>5.5836119999999996</v>
      </c>
      <c r="JZ437">
        <v>0.4020533</v>
      </c>
      <c r="KA437">
        <v>21.729590000000002</v>
      </c>
      <c r="KB437" s="1">
        <v>8.8030810000000008E-3</v>
      </c>
      <c r="KC437" s="1">
        <v>4.9357680000000004</v>
      </c>
      <c r="KD437">
        <v>0.41161500000000001</v>
      </c>
      <c r="KE437">
        <v>21.615929999999999</v>
      </c>
      <c r="KF437" s="1">
        <v>7.9667049999999993E-3</v>
      </c>
      <c r="KG437" s="1">
        <v>4.3715250000000001</v>
      </c>
      <c r="KH437">
        <v>0.4218538</v>
      </c>
      <c r="KI437">
        <v>21.40072</v>
      </c>
      <c r="KJ437" s="1">
        <v>7.2284990000000002E-3</v>
      </c>
      <c r="KK437" s="1">
        <v>3.8782260000000002</v>
      </c>
      <c r="KL437">
        <v>0.43307830000000003</v>
      </c>
      <c r="KM437">
        <v>21.441839999999999</v>
      </c>
      <c r="KN437" s="1">
        <v>6.5664820000000002E-3</v>
      </c>
      <c r="KO437" s="1">
        <v>3.440086</v>
      </c>
      <c r="KP437">
        <v>0.44527729999999999</v>
      </c>
      <c r="KQ437">
        <v>21.503409999999999</v>
      </c>
      <c r="KR437" s="1">
        <v>5.9650179999999999E-3</v>
      </c>
      <c r="KS437" s="1">
        <v>3.0472030000000001</v>
      </c>
      <c r="KT437">
        <v>0.45863910000000002</v>
      </c>
      <c r="KU437">
        <v>21.586760000000002</v>
      </c>
      <c r="KV437" s="1">
        <v>5.4130619999999997E-3</v>
      </c>
      <c r="KW437" s="1">
        <v>2.6917300000000002</v>
      </c>
      <c r="KX437">
        <v>0.47316279999999999</v>
      </c>
      <c r="KY437">
        <v>21.832899999999999</v>
      </c>
      <c r="KZ437" s="1">
        <v>4.902488E-3</v>
      </c>
      <c r="LA437" s="1">
        <v>2.3688150000000001</v>
      </c>
      <c r="LB437">
        <v>0.48872070000000001</v>
      </c>
      <c r="LC437">
        <v>22.027259999999998</v>
      </c>
      <c r="LD437" s="1">
        <v>4.4260159999999996E-3</v>
      </c>
      <c r="LE437" s="1">
        <v>2.0752169999999999</v>
      </c>
      <c r="LF437">
        <v>0.50553539999999997</v>
      </c>
      <c r="LG437">
        <v>22.069400000000002</v>
      </c>
      <c r="LH437" s="1">
        <v>3.976612E-3</v>
      </c>
      <c r="LI437" s="1">
        <v>1.806152</v>
      </c>
      <c r="LJ437">
        <v>0.52353119999999997</v>
      </c>
      <c r="LK437">
        <v>21.923459999999999</v>
      </c>
      <c r="LL437" s="1">
        <v>3.5466159999999998E-3</v>
      </c>
      <c r="LM437" s="1">
        <v>1.5577669999999999</v>
      </c>
      <c r="LN437">
        <v>0.54327110000000001</v>
      </c>
      <c r="LO437">
        <v>21.658719999999999</v>
      </c>
      <c r="LP437" s="1">
        <v>3.1348909999999999E-3</v>
      </c>
      <c r="LQ437" s="1">
        <v>1.3277110000000001</v>
      </c>
      <c r="LR437">
        <v>0.56448180000000003</v>
      </c>
      <c r="LS437">
        <v>21.73781</v>
      </c>
      <c r="LT437" s="1">
        <v>2.7594999999999998E-3</v>
      </c>
      <c r="LU437" s="1">
        <v>1.123491</v>
      </c>
      <c r="LV437">
        <v>0.58742369999999999</v>
      </c>
      <c r="LW437">
        <v>21.960129999999999</v>
      </c>
      <c r="LX437" s="1">
        <v>2.422689E-3</v>
      </c>
      <c r="LY437" s="1">
        <v>0.94481380000000004</v>
      </c>
      <c r="LZ437">
        <v>0.61235740000000005</v>
      </c>
      <c r="MA437">
        <v>22.44624</v>
      </c>
      <c r="MB437" s="1">
        <v>2.1257089999999999E-3</v>
      </c>
      <c r="MC437" s="1">
        <v>0.79049820000000004</v>
      </c>
      <c r="MD437">
        <v>0.63931939999999998</v>
      </c>
      <c r="ME437">
        <v>23.086279999999999</v>
      </c>
      <c r="MF437" s="1">
        <v>1.8682169999999999E-3</v>
      </c>
      <c r="MG437" s="1">
        <v>0.65859129999999999</v>
      </c>
      <c r="MH437">
        <v>0.66622809999999999</v>
      </c>
      <c r="MI437">
        <v>23.6251</v>
      </c>
      <c r="MJ437" s="1">
        <v>1.645367E-3</v>
      </c>
      <c r="MK437" s="1">
        <v>0.54779230000000001</v>
      </c>
      <c r="ML437">
        <v>0.67207890000000003</v>
      </c>
      <c r="MM437">
        <v>23.51707</v>
      </c>
      <c r="MN437" s="1">
        <v>1.447748E-3</v>
      </c>
      <c r="MO437" s="1">
        <v>0.46410449999999998</v>
      </c>
      <c r="MP437">
        <v>0.67024410000000001</v>
      </c>
      <c r="MQ437">
        <v>23.31099</v>
      </c>
      <c r="MR437" s="1">
        <v>1.274917E-3</v>
      </c>
      <c r="MS437" s="1">
        <v>0.40991680000000003</v>
      </c>
      <c r="MT437">
        <v>0.66780989999999996</v>
      </c>
      <c r="MU437">
        <v>22.955400000000001</v>
      </c>
      <c r="MV437" s="1">
        <v>1.120188E-3</v>
      </c>
      <c r="MW437" s="1">
        <v>0.36167680000000002</v>
      </c>
      <c r="MX437">
        <v>0.6650933</v>
      </c>
      <c r="MY437">
        <v>22.655419999999999</v>
      </c>
      <c r="MZ437" s="1">
        <v>9.7993480000000007E-4</v>
      </c>
      <c r="NA437" s="1">
        <v>0.31789200000000001</v>
      </c>
      <c r="NB437">
        <v>0.6620452</v>
      </c>
      <c r="NC437">
        <v>22.65727</v>
      </c>
      <c r="ND437" s="1">
        <v>8.556948E-4</v>
      </c>
      <c r="NE437" s="1">
        <v>0.2789026</v>
      </c>
      <c r="NF437">
        <v>0.6620452</v>
      </c>
      <c r="NG437">
        <v>22.65727</v>
      </c>
      <c r="NH437" s="1">
        <v>8.556948E-4</v>
      </c>
      <c r="NI437" s="1">
        <v>0.2789026</v>
      </c>
      <c r="NJ437">
        <v>0.6620452</v>
      </c>
      <c r="NK437">
        <v>22.65727</v>
      </c>
      <c r="NL437" s="1">
        <v>8.556948E-4</v>
      </c>
      <c r="NM437" s="1">
        <v>0.2789026</v>
      </c>
      <c r="NN437">
        <v>0.6620452</v>
      </c>
      <c r="NO437">
        <v>22.65727</v>
      </c>
      <c r="NP437" s="1">
        <v>8.556948E-4</v>
      </c>
      <c r="NQ437" s="1">
        <v>0.2789026</v>
      </c>
      <c r="NR437">
        <v>0.6620452</v>
      </c>
      <c r="NS437">
        <v>22.65727</v>
      </c>
      <c r="NT437" s="1">
        <v>8.556948E-4</v>
      </c>
      <c r="NU437" s="1">
        <v>0.2789026</v>
      </c>
      <c r="NV437">
        <v>0.6620452</v>
      </c>
      <c r="NW437">
        <v>22.65727</v>
      </c>
      <c r="NX437" s="1">
        <v>8.556948E-4</v>
      </c>
      <c r="NY437" s="1">
        <v>0.2789026</v>
      </c>
      <c r="NZ437">
        <v>0.6620452</v>
      </c>
      <c r="OA437">
        <v>22.65727</v>
      </c>
      <c r="OB437" s="1">
        <v>8.556948E-4</v>
      </c>
      <c r="OC437" s="1">
        <v>0.2789026</v>
      </c>
      <c r="OD437">
        <v>0.6620452</v>
      </c>
      <c r="OE437">
        <v>22.65727</v>
      </c>
      <c r="OF437" s="1">
        <v>8.556948E-4</v>
      </c>
      <c r="OG437" s="1">
        <v>0.2789026</v>
      </c>
      <c r="OH437">
        <v>0.6620452</v>
      </c>
      <c r="OI437">
        <v>22.65727</v>
      </c>
      <c r="OJ437" s="1">
        <v>8.556948E-4</v>
      </c>
      <c r="OK437" s="1">
        <v>0.2789026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0.3042279</v>
      </c>
      <c r="G438">
        <v>20.73039</v>
      </c>
      <c r="H438">
        <v>0</v>
      </c>
      <c r="I438">
        <v>0</v>
      </c>
      <c r="J438">
        <v>0.30373109999999998</v>
      </c>
      <c r="K438">
        <v>21.68843</v>
      </c>
      <c r="L438">
        <v>0</v>
      </c>
      <c r="M438">
        <v>0</v>
      </c>
      <c r="N438">
        <v>0.30320910000000001</v>
      </c>
      <c r="O438">
        <v>22.139230000000001</v>
      </c>
      <c r="P438">
        <v>0</v>
      </c>
      <c r="Q438">
        <v>0</v>
      </c>
      <c r="R438">
        <v>0.30270839999999999</v>
      </c>
      <c r="S438">
        <v>22.396319999999999</v>
      </c>
      <c r="T438">
        <v>0</v>
      </c>
      <c r="U438">
        <v>0</v>
      </c>
      <c r="V438">
        <v>0.3021683</v>
      </c>
      <c r="W438">
        <v>22.97119</v>
      </c>
      <c r="X438">
        <v>0</v>
      </c>
      <c r="Y438">
        <v>0</v>
      </c>
      <c r="Z438">
        <v>0.30161589999999999</v>
      </c>
      <c r="AA438">
        <v>22.996759999999998</v>
      </c>
      <c r="AB438">
        <v>0</v>
      </c>
      <c r="AC438">
        <v>0</v>
      </c>
      <c r="AD438">
        <v>0.30105749999999998</v>
      </c>
      <c r="AE438">
        <v>22.547779999999999</v>
      </c>
      <c r="AF438">
        <v>0</v>
      </c>
      <c r="AG438">
        <v>0</v>
      </c>
      <c r="AH438">
        <v>0.30046089999999998</v>
      </c>
      <c r="AI438">
        <v>22.454519999999999</v>
      </c>
      <c r="AJ438">
        <v>0</v>
      </c>
      <c r="AK438">
        <v>0</v>
      </c>
      <c r="AL438">
        <v>0.29983769999999998</v>
      </c>
      <c r="AM438">
        <v>22.447970000000002</v>
      </c>
      <c r="AN438">
        <v>0</v>
      </c>
      <c r="AO438">
        <v>0</v>
      </c>
      <c r="AP438">
        <v>0.29918109999999998</v>
      </c>
      <c r="AQ438">
        <v>23.128329999999998</v>
      </c>
      <c r="AR438">
        <v>0</v>
      </c>
      <c r="AS438">
        <v>0</v>
      </c>
      <c r="AT438">
        <v>0.2985043</v>
      </c>
      <c r="AU438">
        <v>23.558240000000001</v>
      </c>
      <c r="AV438">
        <v>0</v>
      </c>
      <c r="AW438">
        <v>0</v>
      </c>
      <c r="AX438">
        <v>0.2978171</v>
      </c>
      <c r="AY438">
        <v>23.586490000000001</v>
      </c>
      <c r="AZ438">
        <v>0</v>
      </c>
      <c r="BA438">
        <v>0</v>
      </c>
      <c r="BB438">
        <v>0.2970814</v>
      </c>
      <c r="BC438">
        <v>23.748360000000002</v>
      </c>
      <c r="BD438">
        <v>0</v>
      </c>
      <c r="BE438">
        <v>0</v>
      </c>
      <c r="BF438">
        <v>0.29628719999999997</v>
      </c>
      <c r="BG438">
        <v>23.473230000000001</v>
      </c>
      <c r="BH438">
        <v>0</v>
      </c>
      <c r="BI438">
        <v>0</v>
      </c>
      <c r="BJ438">
        <v>0.29548940000000001</v>
      </c>
      <c r="BK438">
        <v>23.129729999999999</v>
      </c>
      <c r="BL438">
        <v>0</v>
      </c>
      <c r="BM438">
        <v>0</v>
      </c>
      <c r="BN438">
        <v>0.29463210000000001</v>
      </c>
      <c r="BO438">
        <v>23.026140000000002</v>
      </c>
      <c r="BP438">
        <v>0</v>
      </c>
      <c r="BQ438">
        <v>0</v>
      </c>
      <c r="BR438">
        <v>0.293769</v>
      </c>
      <c r="BS438">
        <v>22.92727</v>
      </c>
      <c r="BT438">
        <v>0</v>
      </c>
      <c r="BU438">
        <v>0</v>
      </c>
      <c r="BV438">
        <v>0.29285499999999998</v>
      </c>
      <c r="BW438">
        <v>22.692419999999998</v>
      </c>
      <c r="BX438">
        <v>0</v>
      </c>
      <c r="BY438">
        <v>0</v>
      </c>
      <c r="BZ438">
        <v>0.29191339999999999</v>
      </c>
      <c r="CA438">
        <v>22.78614</v>
      </c>
      <c r="CB438">
        <v>0</v>
      </c>
      <c r="CC438">
        <v>0</v>
      </c>
      <c r="CD438">
        <v>0.29095480000000001</v>
      </c>
      <c r="CE438">
        <v>22.481539999999999</v>
      </c>
      <c r="CF438">
        <v>0</v>
      </c>
      <c r="CG438">
        <v>0</v>
      </c>
      <c r="CH438">
        <v>0.28995280000000001</v>
      </c>
      <c r="CI438">
        <v>22.13467</v>
      </c>
      <c r="CJ438">
        <v>0</v>
      </c>
      <c r="CK438">
        <v>0</v>
      </c>
      <c r="CL438">
        <v>0.28893160000000001</v>
      </c>
      <c r="CM438">
        <v>21.613759999999999</v>
      </c>
      <c r="CN438">
        <v>1.4864319999999999E-37</v>
      </c>
      <c r="CO438">
        <v>1.4043479999999999E-34</v>
      </c>
      <c r="CP438">
        <v>0.28789530000000002</v>
      </c>
      <c r="CQ438">
        <v>21.35304</v>
      </c>
      <c r="CR438">
        <v>3.5463259999999998E-31</v>
      </c>
      <c r="CS438">
        <v>3.3652609999999998E-28</v>
      </c>
      <c r="CT438">
        <v>0.28701840000000001</v>
      </c>
      <c r="CU438">
        <v>21.125160000000001</v>
      </c>
      <c r="CV438" s="1">
        <v>1.7124599999999999E-24</v>
      </c>
      <c r="CW438" s="1">
        <v>1.631759E-21</v>
      </c>
      <c r="CX438">
        <v>0.28604590000000002</v>
      </c>
      <c r="CY438">
        <v>20.717120000000001</v>
      </c>
      <c r="CZ438" s="1">
        <v>4.0291530000000002E-19</v>
      </c>
      <c r="DA438" s="1">
        <v>3.2154670000000002E-16</v>
      </c>
      <c r="DB438">
        <v>0.28501409999999999</v>
      </c>
      <c r="DC438">
        <v>20.422319999999999</v>
      </c>
      <c r="DD438" s="1">
        <v>3.524537E-15</v>
      </c>
      <c r="DE438" s="1">
        <v>2.5520840000000001E-12</v>
      </c>
      <c r="DF438">
        <v>0.28391460000000002</v>
      </c>
      <c r="DG438">
        <v>20.522760000000002</v>
      </c>
      <c r="DH438" s="1">
        <v>4.7497040000000001E-12</v>
      </c>
      <c r="DI438" s="1">
        <v>3.32866E-9</v>
      </c>
      <c r="DJ438">
        <v>0.28280739999999999</v>
      </c>
      <c r="DK438">
        <v>20.492370000000001</v>
      </c>
      <c r="DL438" s="1">
        <v>1.7174240000000001E-9</v>
      </c>
      <c r="DM438" s="1">
        <v>1.207505E-6</v>
      </c>
      <c r="DN438">
        <v>0.2816323</v>
      </c>
      <c r="DO438">
        <v>20.53435</v>
      </c>
      <c r="DP438" s="1">
        <v>2.3096E-7</v>
      </c>
      <c r="DQ438" s="1">
        <v>1.6505750000000001E-4</v>
      </c>
      <c r="DR438">
        <v>0.2804661</v>
      </c>
      <c r="DS438">
        <v>20.06673</v>
      </c>
      <c r="DT438" s="1">
        <v>1.3937999999999999E-5</v>
      </c>
      <c r="DU438" s="1">
        <v>1.0207620000000001E-2</v>
      </c>
      <c r="DV438">
        <v>0.27926269999999997</v>
      </c>
      <c r="DW438">
        <v>19.685929999999999</v>
      </c>
      <c r="DX438" s="1">
        <v>4.3046540000000002E-4</v>
      </c>
      <c r="DY438" s="1">
        <v>0.32384469999999999</v>
      </c>
      <c r="DZ438">
        <v>0.2780378</v>
      </c>
      <c r="EA438">
        <v>19.67436</v>
      </c>
      <c r="EB438" s="1">
        <v>7.4529440000000004E-3</v>
      </c>
      <c r="EC438" s="1">
        <v>5.7806090000000001</v>
      </c>
      <c r="ED438">
        <v>0.27679500000000001</v>
      </c>
      <c r="EE438">
        <v>19.68338</v>
      </c>
      <c r="EF438" s="1">
        <v>7.8115820000000002E-2</v>
      </c>
      <c r="EG438" s="1">
        <v>62.505800000000001</v>
      </c>
      <c r="EH438">
        <v>0.27584979999999998</v>
      </c>
      <c r="EI438">
        <v>20.20055</v>
      </c>
      <c r="EJ438" s="1">
        <v>0.52675950000000005</v>
      </c>
      <c r="EK438">
        <v>434.6241</v>
      </c>
      <c r="EL438">
        <v>0.27568379999999998</v>
      </c>
      <c r="EM438">
        <v>20.481000000000002</v>
      </c>
      <c r="EN438">
        <v>2.4115510000000002</v>
      </c>
      <c r="EO438">
        <v>2044.867</v>
      </c>
      <c r="EP438">
        <v>0.27542620000000001</v>
      </c>
      <c r="EQ438">
        <v>20.391010000000001</v>
      </c>
      <c r="ER438" s="1">
        <v>7.7914539999999999</v>
      </c>
      <c r="ES438">
        <v>6796.3980000000001</v>
      </c>
      <c r="ET438">
        <v>0.27512439999999999</v>
      </c>
      <c r="EU438">
        <v>20.63165</v>
      </c>
      <c r="EV438">
        <v>18.476289999999999</v>
      </c>
      <c r="EW438">
        <v>16570.45</v>
      </c>
      <c r="EX438">
        <v>0.27484799999999998</v>
      </c>
      <c r="EY438">
        <v>20.626940000000001</v>
      </c>
      <c r="EZ438">
        <v>33.26455</v>
      </c>
      <c r="FA438">
        <v>30658.1</v>
      </c>
      <c r="FB438">
        <v>0.27556229999999998</v>
      </c>
      <c r="FC438">
        <v>20.229410000000001</v>
      </c>
      <c r="FD438">
        <v>47.000320000000002</v>
      </c>
      <c r="FE438">
        <v>44275.46</v>
      </c>
      <c r="FF438">
        <v>0.27642749999999999</v>
      </c>
      <c r="FG438">
        <v>20.05097</v>
      </c>
      <c r="FH438">
        <v>53.378300000000003</v>
      </c>
      <c r="FI438">
        <v>51111.38</v>
      </c>
      <c r="FJ438">
        <v>0.27737780000000001</v>
      </c>
      <c r="FK438">
        <v>20.038450000000001</v>
      </c>
      <c r="FL438">
        <v>49.797199999999997</v>
      </c>
      <c r="FM438">
        <v>48320.41</v>
      </c>
      <c r="FN438">
        <v>0.27838879999999999</v>
      </c>
      <c r="FO438">
        <v>20.742349999999998</v>
      </c>
      <c r="FP438">
        <v>39.251640000000002</v>
      </c>
      <c r="FQ438">
        <v>38536.160000000003</v>
      </c>
      <c r="FR438">
        <v>0.27944429999999998</v>
      </c>
      <c r="FS438">
        <v>21.299130000000002</v>
      </c>
      <c r="FT438">
        <v>26.614460000000001</v>
      </c>
      <c r="FU438">
        <v>26361.38</v>
      </c>
      <c r="FV438">
        <v>0.28054180000000001</v>
      </c>
      <c r="FW438">
        <v>21.600449999999999</v>
      </c>
      <c r="FX438">
        <v>15.81348</v>
      </c>
      <c r="FY438">
        <v>15755.86</v>
      </c>
      <c r="FZ438">
        <v>0.28172140000000001</v>
      </c>
      <c r="GA438">
        <v>21.836259999999999</v>
      </c>
      <c r="GB438">
        <v>8.3736169999999994</v>
      </c>
      <c r="GC438">
        <v>8368.5390000000007</v>
      </c>
      <c r="GD438">
        <v>0.28294269999999999</v>
      </c>
      <c r="GE438">
        <v>21.577269999999999</v>
      </c>
      <c r="GF438">
        <v>4.0192709999999998</v>
      </c>
      <c r="GG438">
        <v>4014.9090000000001</v>
      </c>
      <c r="GH438">
        <v>0.28421999999999997</v>
      </c>
      <c r="GI438">
        <v>21.17869</v>
      </c>
      <c r="GJ438">
        <v>1.778907</v>
      </c>
      <c r="GK438">
        <v>1769.6179999999999</v>
      </c>
      <c r="GL438">
        <v>0.28559630000000003</v>
      </c>
      <c r="GM438">
        <v>21.131119999999999</v>
      </c>
      <c r="GN438">
        <v>0.74512040000000002</v>
      </c>
      <c r="GO438">
        <v>734.08180000000004</v>
      </c>
      <c r="GP438">
        <v>0.2870374</v>
      </c>
      <c r="GQ438">
        <v>21.179860000000001</v>
      </c>
      <c r="GR438">
        <v>0.31025219999999998</v>
      </c>
      <c r="GS438">
        <v>299.88139999999999</v>
      </c>
      <c r="GT438">
        <v>0.2887113</v>
      </c>
      <c r="GU438">
        <v>21.78886</v>
      </c>
      <c r="GV438">
        <v>0.14211560000000001</v>
      </c>
      <c r="GW438">
        <v>132.6062</v>
      </c>
      <c r="GX438">
        <v>0.29051979999999999</v>
      </c>
      <c r="GY438">
        <v>22.10389</v>
      </c>
      <c r="GZ438">
        <v>8.1522380000000005E-2</v>
      </c>
      <c r="HA438">
        <v>72.646469999999994</v>
      </c>
      <c r="HB438">
        <v>0.29205399999999998</v>
      </c>
      <c r="HC438">
        <v>22.242979999999999</v>
      </c>
      <c r="HD438">
        <v>6.0503120000000001E-2</v>
      </c>
      <c r="HE438">
        <v>51.930889999999998</v>
      </c>
      <c r="HF438">
        <v>0.29364089999999998</v>
      </c>
      <c r="HG438">
        <v>22.236190000000001</v>
      </c>
      <c r="HH438">
        <v>5.2331950000000002E-2</v>
      </c>
      <c r="HI438">
        <v>43.917949999999998</v>
      </c>
      <c r="HJ438">
        <v>0.29530240000000002</v>
      </c>
      <c r="HK438">
        <v>21.883980000000001</v>
      </c>
      <c r="HL438">
        <v>4.7705369999999997E-2</v>
      </c>
      <c r="HM438">
        <v>39.447989999999997</v>
      </c>
      <c r="HN438">
        <v>0.29733929999999997</v>
      </c>
      <c r="HO438">
        <v>21.366579999999999</v>
      </c>
      <c r="HP438" s="1">
        <v>4.3869470000000001E-2</v>
      </c>
      <c r="HQ438">
        <v>35.761780000000002</v>
      </c>
      <c r="HR438">
        <v>0.29958630000000003</v>
      </c>
      <c r="HS438">
        <v>21.054880000000001</v>
      </c>
      <c r="HT438" s="1">
        <v>4.0179090000000001E-2</v>
      </c>
      <c r="HU438">
        <v>32.243839999999999</v>
      </c>
      <c r="HV438">
        <v>0.30216080000000001</v>
      </c>
      <c r="HW438">
        <v>20.778880000000001</v>
      </c>
      <c r="HX438" s="1">
        <v>3.6627890000000003E-2</v>
      </c>
      <c r="HY438">
        <v>28.875499999999999</v>
      </c>
      <c r="HZ438">
        <v>0.30507420000000002</v>
      </c>
      <c r="IA438">
        <v>20.91254</v>
      </c>
      <c r="IB438" s="1">
        <v>3.3317310000000003E-2</v>
      </c>
      <c r="IC438">
        <v>25.747199999999999</v>
      </c>
      <c r="ID438">
        <v>0.30830689999999999</v>
      </c>
      <c r="IE438">
        <v>20.397950000000002</v>
      </c>
      <c r="IF438" s="1">
        <v>3.0257829999999999E-2</v>
      </c>
      <c r="IG438">
        <v>22.880400000000002</v>
      </c>
      <c r="IH438">
        <v>0.31185839999999998</v>
      </c>
      <c r="II438">
        <v>20.33342</v>
      </c>
      <c r="IJ438" s="1">
        <v>2.728914E-2</v>
      </c>
      <c r="IK438">
        <v>20.178879999999999</v>
      </c>
      <c r="IL438">
        <v>0.31548569999999998</v>
      </c>
      <c r="IM438">
        <v>20.463270000000001</v>
      </c>
      <c r="IN438" s="1">
        <v>2.4592739999999998E-2</v>
      </c>
      <c r="IO438">
        <v>17.754840000000002</v>
      </c>
      <c r="IP438">
        <v>0.31942559999999998</v>
      </c>
      <c r="IQ438">
        <v>20.336480000000002</v>
      </c>
      <c r="IR438" s="1">
        <v>2.2144029999999999E-2</v>
      </c>
      <c r="IS438">
        <v>15.583209999999999</v>
      </c>
      <c r="IT438">
        <v>0.32383040000000002</v>
      </c>
      <c r="IU438">
        <v>20.029250000000001</v>
      </c>
      <c r="IV438" s="1">
        <v>1.9969420000000002E-2</v>
      </c>
      <c r="IW438" s="1">
        <v>13.663639999999999</v>
      </c>
      <c r="IX438">
        <v>0.3283122</v>
      </c>
      <c r="IY438">
        <v>19.769860000000001</v>
      </c>
      <c r="IZ438" s="1">
        <v>1.8016569999999999E-2</v>
      </c>
      <c r="JA438" s="1">
        <v>11.981070000000001</v>
      </c>
      <c r="JB438">
        <v>0.33270830000000001</v>
      </c>
      <c r="JC438">
        <v>19.658429999999999</v>
      </c>
      <c r="JD438" s="1">
        <v>1.6271279999999999E-2</v>
      </c>
      <c r="JE438" s="1">
        <v>10.508979999999999</v>
      </c>
      <c r="JF438">
        <v>0.33734979999999998</v>
      </c>
      <c r="JG438">
        <v>20.156020000000002</v>
      </c>
      <c r="JH438" s="1">
        <v>1.472999E-2</v>
      </c>
      <c r="JI438" s="1">
        <v>9.2254170000000002</v>
      </c>
      <c r="JJ438">
        <v>0.34192879999999998</v>
      </c>
      <c r="JK438">
        <v>20.622129999999999</v>
      </c>
      <c r="JL438" s="1">
        <v>1.335394E-2</v>
      </c>
      <c r="JM438" s="1">
        <v>8.1160770000000007</v>
      </c>
      <c r="JN438">
        <v>0.34830139999999998</v>
      </c>
      <c r="JO438">
        <v>20.994509999999998</v>
      </c>
      <c r="JP438" s="1">
        <v>1.2128430000000001E-2</v>
      </c>
      <c r="JQ438" s="1">
        <v>7.2704209999999998</v>
      </c>
      <c r="JR438">
        <v>0.35667739999999998</v>
      </c>
      <c r="JS438">
        <v>21.59939</v>
      </c>
      <c r="JT438" s="1">
        <v>1.1023720000000001E-2</v>
      </c>
      <c r="JU438" s="1">
        <v>6.5692069999999996</v>
      </c>
      <c r="JV438">
        <v>0.36564449999999998</v>
      </c>
      <c r="JW438">
        <v>21.8598</v>
      </c>
      <c r="JX438" s="1">
        <v>9.9778279999999994E-3</v>
      </c>
      <c r="JY438" s="1">
        <v>5.9178819999999996</v>
      </c>
      <c r="JZ438">
        <v>0.37525819999999999</v>
      </c>
      <c r="KA438">
        <v>21.697120000000002</v>
      </c>
      <c r="KB438" s="1">
        <v>9.0067140000000007E-3</v>
      </c>
      <c r="KC438" s="1">
        <v>5.3167270000000002</v>
      </c>
      <c r="KD438">
        <v>0.38529849999999999</v>
      </c>
      <c r="KE438">
        <v>21.584759999999999</v>
      </c>
      <c r="KF438" s="1">
        <v>8.1447310000000005E-3</v>
      </c>
      <c r="KG438" s="1">
        <v>4.7854510000000001</v>
      </c>
      <c r="KH438">
        <v>0.39616299999999999</v>
      </c>
      <c r="KI438">
        <v>21.400510000000001</v>
      </c>
      <c r="KJ438" s="1">
        <v>7.386414E-3</v>
      </c>
      <c r="KK438" s="1">
        <v>4.3192000000000004</v>
      </c>
      <c r="KL438">
        <v>0.40824529999999998</v>
      </c>
      <c r="KM438">
        <v>21.47559</v>
      </c>
      <c r="KN438" s="1">
        <v>6.7074329999999996E-3</v>
      </c>
      <c r="KO438" s="1">
        <v>3.9039929999999998</v>
      </c>
      <c r="KP438">
        <v>0.42161169999999998</v>
      </c>
      <c r="KQ438">
        <v>21.54419</v>
      </c>
      <c r="KR438" s="1">
        <v>6.0926260000000003E-3</v>
      </c>
      <c r="KS438" s="1">
        <v>3.5302500000000001</v>
      </c>
      <c r="KT438">
        <v>0.43658530000000001</v>
      </c>
      <c r="KU438">
        <v>21.570589999999999</v>
      </c>
      <c r="KV438" s="1">
        <v>5.5288619999999998E-3</v>
      </c>
      <c r="KW438" s="1">
        <v>3.1895180000000001</v>
      </c>
      <c r="KX438">
        <v>0.45333449999999997</v>
      </c>
      <c r="KY438">
        <v>21.790140000000001</v>
      </c>
      <c r="KZ438" s="1">
        <v>5.0089760000000001E-3</v>
      </c>
      <c r="LA438" s="1">
        <v>2.8767779999999998</v>
      </c>
      <c r="LB438">
        <v>0.47172389999999997</v>
      </c>
      <c r="LC438">
        <v>21.957159999999998</v>
      </c>
      <c r="LD438" s="1">
        <v>4.5229950000000001E-3</v>
      </c>
      <c r="LE438" s="1">
        <v>2.5866340000000001</v>
      </c>
      <c r="LF438">
        <v>0.4923476</v>
      </c>
      <c r="LG438">
        <v>22.015910000000002</v>
      </c>
      <c r="LH438" s="1">
        <v>4.0662739999999999E-3</v>
      </c>
      <c r="LI438" s="1">
        <v>2.3161149999999999</v>
      </c>
      <c r="LJ438">
        <v>0.51549060000000002</v>
      </c>
      <c r="LK438">
        <v>21.902509999999999</v>
      </c>
      <c r="LL438" s="1">
        <v>3.629981E-3</v>
      </c>
      <c r="LM438" s="1">
        <v>2.0603750000000001</v>
      </c>
      <c r="LN438">
        <v>0.5419986</v>
      </c>
      <c r="LO438">
        <v>21.67116</v>
      </c>
      <c r="LP438" s="1">
        <v>3.2110419999999999E-3</v>
      </c>
      <c r="LQ438" s="1">
        <v>1.816506</v>
      </c>
      <c r="LR438">
        <v>0.57265900000000003</v>
      </c>
      <c r="LS438">
        <v>21.786439999999999</v>
      </c>
      <c r="LT438" s="1">
        <v>2.8265579999999998E-3</v>
      </c>
      <c r="LU438" s="1">
        <v>1.5932409999999999</v>
      </c>
      <c r="LV438">
        <v>0.60868960000000005</v>
      </c>
      <c r="LW438">
        <v>21.998139999999999</v>
      </c>
      <c r="LX438" s="1">
        <v>2.4803289999999999E-3</v>
      </c>
      <c r="LY438" s="1">
        <v>1.392889</v>
      </c>
      <c r="LZ438">
        <v>0.65229429999999999</v>
      </c>
      <c r="MA438">
        <v>22.416219999999999</v>
      </c>
      <c r="MB438" s="1">
        <v>2.1747070000000001E-3</v>
      </c>
      <c r="MC438" s="1">
        <v>1.21668</v>
      </c>
      <c r="MD438">
        <v>0.70650400000000002</v>
      </c>
      <c r="ME438">
        <v>23.002320000000001</v>
      </c>
      <c r="MF438" s="1">
        <v>1.908688E-3</v>
      </c>
      <c r="MG438" s="1">
        <v>1.0634680000000001</v>
      </c>
      <c r="MH438">
        <v>0.77317340000000001</v>
      </c>
      <c r="MI438">
        <v>23.5229</v>
      </c>
      <c r="MJ438" s="1">
        <v>1.67881E-3</v>
      </c>
      <c r="MK438" s="1">
        <v>0.93172869999999997</v>
      </c>
      <c r="ML438">
        <v>0.82900830000000003</v>
      </c>
      <c r="MM438">
        <v>23.448409999999999</v>
      </c>
      <c r="MN438" s="1">
        <v>1.4693620000000001E-3</v>
      </c>
      <c r="MO438" s="1">
        <v>0.81407580000000002</v>
      </c>
      <c r="MP438">
        <v>0.82641580000000003</v>
      </c>
      <c r="MQ438">
        <v>23.25667</v>
      </c>
      <c r="MR438" s="1">
        <v>1.293422E-3</v>
      </c>
      <c r="MS438" s="1">
        <v>0.71950550000000002</v>
      </c>
      <c r="MT438">
        <v>0.82297640000000005</v>
      </c>
      <c r="MU438">
        <v>22.950230000000001</v>
      </c>
      <c r="MV438" s="1">
        <v>1.1369640000000001E-3</v>
      </c>
      <c r="MW438" s="1">
        <v>0.63645949999999996</v>
      </c>
      <c r="MX438">
        <v>0.81919560000000002</v>
      </c>
      <c r="MY438">
        <v>22.68394</v>
      </c>
      <c r="MZ438" s="1">
        <v>9.9524550000000002E-4</v>
      </c>
      <c r="NA438" s="1">
        <v>0.56107419999999997</v>
      </c>
      <c r="NB438">
        <v>0.8150638</v>
      </c>
      <c r="NC438">
        <v>22.629989999999999</v>
      </c>
      <c r="ND438" s="1">
        <v>8.6891099999999999E-4</v>
      </c>
      <c r="NE438" s="1">
        <v>0.49312509999999998</v>
      </c>
      <c r="NF438">
        <v>0.8150638</v>
      </c>
      <c r="NG438">
        <v>22.629989999999999</v>
      </c>
      <c r="NH438" s="1">
        <v>8.6891099999999999E-4</v>
      </c>
      <c r="NI438" s="1">
        <v>0.49312509999999998</v>
      </c>
      <c r="NJ438">
        <v>0.8150638</v>
      </c>
      <c r="NK438">
        <v>22.629989999999999</v>
      </c>
      <c r="NL438" s="1">
        <v>8.6891099999999999E-4</v>
      </c>
      <c r="NM438" s="1">
        <v>0.49312509999999998</v>
      </c>
      <c r="NN438">
        <v>0.8150638</v>
      </c>
      <c r="NO438">
        <v>22.629989999999999</v>
      </c>
      <c r="NP438" s="1">
        <v>8.6891099999999999E-4</v>
      </c>
      <c r="NQ438" s="1">
        <v>0.49312509999999998</v>
      </c>
      <c r="NR438">
        <v>0.8150638</v>
      </c>
      <c r="NS438">
        <v>22.629989999999999</v>
      </c>
      <c r="NT438" s="1">
        <v>8.6891099999999999E-4</v>
      </c>
      <c r="NU438" s="1">
        <v>0.49312509999999998</v>
      </c>
      <c r="NV438">
        <v>0.8150638</v>
      </c>
      <c r="NW438">
        <v>22.629989999999999</v>
      </c>
      <c r="NX438" s="1">
        <v>8.6891099999999999E-4</v>
      </c>
      <c r="NY438" s="1">
        <v>0.49312509999999998</v>
      </c>
      <c r="NZ438">
        <v>0.8150638</v>
      </c>
      <c r="OA438">
        <v>22.629989999999999</v>
      </c>
      <c r="OB438" s="1">
        <v>8.6891099999999999E-4</v>
      </c>
      <c r="OC438" s="1">
        <v>0.49312509999999998</v>
      </c>
      <c r="OD438">
        <v>0.8150638</v>
      </c>
      <c r="OE438">
        <v>22.629989999999999</v>
      </c>
      <c r="OF438" s="1">
        <v>8.6891099999999999E-4</v>
      </c>
      <c r="OG438" s="1">
        <v>0.49312509999999998</v>
      </c>
      <c r="OH438">
        <v>0.8150638</v>
      </c>
      <c r="OI438">
        <v>22.629989999999999</v>
      </c>
      <c r="OJ438" s="1">
        <v>8.6891099999999999E-4</v>
      </c>
      <c r="OK438" s="1">
        <v>0.49312509999999998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0.192297</v>
      </c>
      <c r="G439">
        <v>20.718250000000001</v>
      </c>
      <c r="H439">
        <v>0</v>
      </c>
      <c r="I439">
        <v>0</v>
      </c>
      <c r="J439">
        <v>0.19187509999999999</v>
      </c>
      <c r="K439">
        <v>21.70673</v>
      </c>
      <c r="L439">
        <v>0</v>
      </c>
      <c r="M439">
        <v>0</v>
      </c>
      <c r="N439">
        <v>0.1914556</v>
      </c>
      <c r="O439">
        <v>22.206209999999999</v>
      </c>
      <c r="P439">
        <v>0</v>
      </c>
      <c r="Q439">
        <v>0</v>
      </c>
      <c r="R439">
        <v>0.1910269</v>
      </c>
      <c r="S439">
        <v>22.45729</v>
      </c>
      <c r="T439">
        <v>0</v>
      </c>
      <c r="U439">
        <v>0</v>
      </c>
      <c r="V439">
        <v>0.1905937</v>
      </c>
      <c r="W439">
        <v>23.00741</v>
      </c>
      <c r="X439">
        <v>0</v>
      </c>
      <c r="Y439">
        <v>0</v>
      </c>
      <c r="Z439">
        <v>0.19014059999999999</v>
      </c>
      <c r="AA439">
        <v>23.020620000000001</v>
      </c>
      <c r="AB439">
        <v>0</v>
      </c>
      <c r="AC439">
        <v>0</v>
      </c>
      <c r="AD439">
        <v>0.1896862</v>
      </c>
      <c r="AE439">
        <v>22.542649999999998</v>
      </c>
      <c r="AF439">
        <v>0</v>
      </c>
      <c r="AG439">
        <v>0</v>
      </c>
      <c r="AH439">
        <v>0.18920390000000001</v>
      </c>
      <c r="AI439">
        <v>22.42577</v>
      </c>
      <c r="AJ439">
        <v>0</v>
      </c>
      <c r="AK439">
        <v>0</v>
      </c>
      <c r="AL439">
        <v>0.1887064</v>
      </c>
      <c r="AM439">
        <v>22.4374</v>
      </c>
      <c r="AN439">
        <v>0</v>
      </c>
      <c r="AO439">
        <v>0</v>
      </c>
      <c r="AP439">
        <v>0.18819540000000001</v>
      </c>
      <c r="AQ439">
        <v>23.15596</v>
      </c>
      <c r="AR439">
        <v>0</v>
      </c>
      <c r="AS439">
        <v>0</v>
      </c>
      <c r="AT439">
        <v>0.1876573</v>
      </c>
      <c r="AU439">
        <v>23.635159999999999</v>
      </c>
      <c r="AV439">
        <v>0</v>
      </c>
      <c r="AW439">
        <v>0</v>
      </c>
      <c r="AX439">
        <v>0.18711050000000001</v>
      </c>
      <c r="AY439">
        <v>23.67041</v>
      </c>
      <c r="AZ439">
        <v>0</v>
      </c>
      <c r="BA439">
        <v>0</v>
      </c>
      <c r="BB439">
        <v>0.186532</v>
      </c>
      <c r="BC439">
        <v>23.8048</v>
      </c>
      <c r="BD439">
        <v>0</v>
      </c>
      <c r="BE439">
        <v>0</v>
      </c>
      <c r="BF439">
        <v>0.1859268</v>
      </c>
      <c r="BG439">
        <v>23.501059999999999</v>
      </c>
      <c r="BH439">
        <v>0</v>
      </c>
      <c r="BI439">
        <v>0</v>
      </c>
      <c r="BJ439">
        <v>0.1853013</v>
      </c>
      <c r="BK439">
        <v>23.125610000000002</v>
      </c>
      <c r="BL439">
        <v>0</v>
      </c>
      <c r="BM439">
        <v>0</v>
      </c>
      <c r="BN439">
        <v>0.1846489</v>
      </c>
      <c r="BO439">
        <v>23.004740000000002</v>
      </c>
      <c r="BP439">
        <v>0</v>
      </c>
      <c r="BQ439">
        <v>0</v>
      </c>
      <c r="BR439">
        <v>0.18397430000000001</v>
      </c>
      <c r="BS439">
        <v>22.93168</v>
      </c>
      <c r="BT439">
        <v>0</v>
      </c>
      <c r="BU439">
        <v>0</v>
      </c>
      <c r="BV439">
        <v>0.1832754</v>
      </c>
      <c r="BW439">
        <v>22.727440000000001</v>
      </c>
      <c r="BX439">
        <v>0</v>
      </c>
      <c r="BY439">
        <v>0</v>
      </c>
      <c r="BZ439">
        <v>0.18254680000000001</v>
      </c>
      <c r="CA439">
        <v>22.845359999999999</v>
      </c>
      <c r="CB439">
        <v>0</v>
      </c>
      <c r="CC439">
        <v>0</v>
      </c>
      <c r="CD439">
        <v>0.18182380000000001</v>
      </c>
      <c r="CE439">
        <v>22.551729999999999</v>
      </c>
      <c r="CF439">
        <v>0</v>
      </c>
      <c r="CG439">
        <v>0</v>
      </c>
      <c r="CH439">
        <v>0.18106369999999999</v>
      </c>
      <c r="CI439">
        <v>22.192769999999999</v>
      </c>
      <c r="CJ439">
        <v>0</v>
      </c>
      <c r="CK439">
        <v>0</v>
      </c>
      <c r="CL439">
        <v>0.18029439999999999</v>
      </c>
      <c r="CM439">
        <v>21.638069999999999</v>
      </c>
      <c r="CN439">
        <v>4.9955429999999999E-38</v>
      </c>
      <c r="CO439">
        <v>3.9656099999999998E-35</v>
      </c>
      <c r="CP439">
        <v>0.17951929999999999</v>
      </c>
      <c r="CQ439">
        <v>21.353069999999999</v>
      </c>
      <c r="CR439">
        <v>1.581945E-31</v>
      </c>
      <c r="CS439">
        <v>1.2568370000000001E-28</v>
      </c>
      <c r="CT439">
        <v>0.1788399</v>
      </c>
      <c r="CU439">
        <v>21.12144</v>
      </c>
      <c r="CV439" s="1">
        <v>6.4543470000000001E-25</v>
      </c>
      <c r="CW439" s="1">
        <v>5.132695E-22</v>
      </c>
      <c r="CX439">
        <v>0.1781161</v>
      </c>
      <c r="CY439">
        <v>20.722370000000002</v>
      </c>
      <c r="CZ439" s="1">
        <v>1.6017580000000001E-19</v>
      </c>
      <c r="DA439" s="1">
        <v>1.269753E-16</v>
      </c>
      <c r="DB439">
        <v>0.17735480000000001</v>
      </c>
      <c r="DC439">
        <v>20.436140000000002</v>
      </c>
      <c r="DD439" s="1">
        <v>1.4515940000000001E-15</v>
      </c>
      <c r="DE439" s="1">
        <v>1.1512299999999999E-12</v>
      </c>
      <c r="DF439">
        <v>0.17655019999999999</v>
      </c>
      <c r="DG439">
        <v>20.54984</v>
      </c>
      <c r="DH439" s="1">
        <v>2.107034E-12</v>
      </c>
      <c r="DI439" s="1">
        <v>1.655274E-9</v>
      </c>
      <c r="DJ439">
        <v>0.17572699999999999</v>
      </c>
      <c r="DK439">
        <v>20.535139999999998</v>
      </c>
      <c r="DL439" s="1">
        <v>8.3652910000000003E-10</v>
      </c>
      <c r="DM439" s="1">
        <v>6.4831580000000004E-7</v>
      </c>
      <c r="DN439">
        <v>0.17488529999999999</v>
      </c>
      <c r="DO439">
        <v>20.575839999999999</v>
      </c>
      <c r="DP439" s="1">
        <v>1.2244600000000001E-7</v>
      </c>
      <c r="DQ439" s="1">
        <v>9.4280890000000007E-5</v>
      </c>
      <c r="DR439">
        <v>0.17403679999999999</v>
      </c>
      <c r="DS439">
        <v>20.093990000000002</v>
      </c>
      <c r="DT439" s="1">
        <v>7.9868040000000005E-6</v>
      </c>
      <c r="DU439" s="1">
        <v>6.1426459999999999E-3</v>
      </c>
      <c r="DV439">
        <v>0.17317440000000001</v>
      </c>
      <c r="DW439">
        <v>19.685929999999999</v>
      </c>
      <c r="DX439" s="1">
        <v>2.6520839999999999E-4</v>
      </c>
      <c r="DY439" s="1">
        <v>0.2038576</v>
      </c>
      <c r="DZ439">
        <v>0.17230000000000001</v>
      </c>
      <c r="EA439">
        <v>19.651890000000002</v>
      </c>
      <c r="EB439" s="1">
        <v>4.9141150000000001E-3</v>
      </c>
      <c r="EC439" s="1">
        <v>3.7848130000000002</v>
      </c>
      <c r="ED439">
        <v>0.1714048</v>
      </c>
      <c r="EE439">
        <v>19.670349999999999</v>
      </c>
      <c r="EF439" s="1">
        <v>5.4898460000000003E-2</v>
      </c>
      <c r="EG439" s="1">
        <v>42.368969999999997</v>
      </c>
      <c r="EH439">
        <v>0.1707629</v>
      </c>
      <c r="EI439">
        <v>20.1995</v>
      </c>
      <c r="EJ439" s="1">
        <v>0.39310689999999998</v>
      </c>
      <c r="EK439">
        <v>303.91739999999999</v>
      </c>
      <c r="EL439">
        <v>0.1705158</v>
      </c>
      <c r="EM439">
        <v>20.510739999999998</v>
      </c>
      <c r="EN439" s="1">
        <v>1.90127</v>
      </c>
      <c r="EO439">
        <v>1472.885</v>
      </c>
      <c r="EP439">
        <v>0.1701202</v>
      </c>
      <c r="EQ439">
        <v>20.426690000000001</v>
      </c>
      <c r="ER439" s="1">
        <v>6.4689759999999996</v>
      </c>
      <c r="ES439">
        <v>5029.0879999999997</v>
      </c>
      <c r="ET439">
        <v>0.1696887</v>
      </c>
      <c r="EU439">
        <v>20.651579999999999</v>
      </c>
      <c r="EV439">
        <v>16.101649999999999</v>
      </c>
      <c r="EW439">
        <v>12562.96</v>
      </c>
      <c r="EX439">
        <v>0.16924149999999999</v>
      </c>
      <c r="EY439">
        <v>20.641970000000001</v>
      </c>
      <c r="EZ439">
        <v>30.336649999999999</v>
      </c>
      <c r="FA439">
        <v>23760.2</v>
      </c>
      <c r="FB439">
        <v>0.16984759999999999</v>
      </c>
      <c r="FC439">
        <v>20.232579999999999</v>
      </c>
      <c r="FD439">
        <v>44.775910000000003</v>
      </c>
      <c r="FE439">
        <v>35017.39</v>
      </c>
      <c r="FF439">
        <v>0.1714918</v>
      </c>
      <c r="FG439">
        <v>20.04167</v>
      </c>
      <c r="FH439">
        <v>52.930909999999997</v>
      </c>
      <c r="FI439">
        <v>41124.769999999997</v>
      </c>
      <c r="FJ439">
        <v>0.17319660000000001</v>
      </c>
      <c r="FK439">
        <v>20.038150000000002</v>
      </c>
      <c r="FL439">
        <v>51.139749999999999</v>
      </c>
      <c r="FM439">
        <v>39453.67</v>
      </c>
      <c r="FN439">
        <v>0.1750273</v>
      </c>
      <c r="FO439">
        <v>20.768070000000002</v>
      </c>
      <c r="FP439">
        <v>41.639180000000003</v>
      </c>
      <c r="FQ439">
        <v>31882.71</v>
      </c>
      <c r="FR439">
        <v>0.1769802</v>
      </c>
      <c r="FS439">
        <v>21.36562</v>
      </c>
      <c r="FT439">
        <v>29.036290000000001</v>
      </c>
      <c r="FU439">
        <v>22053.82</v>
      </c>
      <c r="FV439">
        <v>0.1790609</v>
      </c>
      <c r="FW439">
        <v>21.681049999999999</v>
      </c>
      <c r="FX439">
        <v>17.67578</v>
      </c>
      <c r="FY439">
        <v>13304.73</v>
      </c>
      <c r="FZ439">
        <v>0.1813138</v>
      </c>
      <c r="GA439">
        <v>21.900310000000001</v>
      </c>
      <c r="GB439">
        <v>9.5509559999999993</v>
      </c>
      <c r="GC439">
        <v>7119.5919999999996</v>
      </c>
      <c r="GD439">
        <v>0.18374770000000001</v>
      </c>
      <c r="GE439">
        <v>21.619209999999999</v>
      </c>
      <c r="GF439">
        <v>4.6588250000000002</v>
      </c>
      <c r="GG439">
        <v>3434.7570000000001</v>
      </c>
      <c r="GH439">
        <v>0.18637909999999999</v>
      </c>
      <c r="GI439">
        <v>21.181699999999999</v>
      </c>
      <c r="GJ439">
        <v>2.0847479999999998</v>
      </c>
      <c r="GK439">
        <v>1518.7940000000001</v>
      </c>
      <c r="GL439">
        <v>0.18921940000000001</v>
      </c>
      <c r="GM439">
        <v>21.122240000000001</v>
      </c>
      <c r="GN439">
        <v>0.87634900000000004</v>
      </c>
      <c r="GO439">
        <v>630.00850000000003</v>
      </c>
      <c r="GP439">
        <v>0.19231880000000001</v>
      </c>
      <c r="GQ439">
        <v>21.18721</v>
      </c>
      <c r="GR439">
        <v>0.36129990000000001</v>
      </c>
      <c r="GS439">
        <v>255.8946</v>
      </c>
      <c r="GT439">
        <v>0.19569429999999999</v>
      </c>
      <c r="GU439">
        <v>21.83578</v>
      </c>
      <c r="GV439">
        <v>0.16022829999999999</v>
      </c>
      <c r="GW439">
        <v>111.50539999999999</v>
      </c>
      <c r="GX439">
        <v>0.1988666</v>
      </c>
      <c r="GY439">
        <v>22.184709999999999</v>
      </c>
      <c r="GZ439">
        <v>8.7430049999999995E-2</v>
      </c>
      <c r="HA439">
        <v>59.794460000000001</v>
      </c>
      <c r="HB439">
        <v>0.2018905</v>
      </c>
      <c r="HC439">
        <v>22.336040000000001</v>
      </c>
      <c r="HD439">
        <v>6.2451310000000003E-2</v>
      </c>
      <c r="HE439">
        <v>42.079680000000003</v>
      </c>
      <c r="HF439">
        <v>0.20492389999999999</v>
      </c>
      <c r="HG439">
        <v>22.30837</v>
      </c>
      <c r="HH439">
        <v>5.3230039999999999E-2</v>
      </c>
      <c r="HI439">
        <v>35.395339999999997</v>
      </c>
      <c r="HJ439">
        <v>0.208144</v>
      </c>
      <c r="HK439">
        <v>21.934480000000001</v>
      </c>
      <c r="HL439">
        <v>4.8428600000000002E-2</v>
      </c>
      <c r="HM439">
        <v>31.779440000000001</v>
      </c>
      <c r="HN439">
        <v>0.2120862</v>
      </c>
      <c r="HO439">
        <v>21.3916</v>
      </c>
      <c r="HP439" s="1">
        <v>4.4604070000000003E-2</v>
      </c>
      <c r="HQ439">
        <v>28.8264</v>
      </c>
      <c r="HR439">
        <v>0.21659500000000001</v>
      </c>
      <c r="HS439">
        <v>21.076979999999999</v>
      </c>
      <c r="HT439">
        <v>4.0920669999999999E-2</v>
      </c>
      <c r="HU439">
        <v>25.99614</v>
      </c>
      <c r="HV439">
        <v>0.22181970000000001</v>
      </c>
      <c r="HW439">
        <v>20.81767</v>
      </c>
      <c r="HX439" s="1">
        <v>3.7344380000000003E-2</v>
      </c>
      <c r="HY439">
        <v>23.272539999999999</v>
      </c>
      <c r="HZ439">
        <v>0.2279166</v>
      </c>
      <c r="IA439">
        <v>20.987819999999999</v>
      </c>
      <c r="IB439" s="1">
        <v>3.3985359999999999E-2</v>
      </c>
      <c r="IC439">
        <v>20.732849999999999</v>
      </c>
      <c r="ID439">
        <v>0.23495750000000001</v>
      </c>
      <c r="IE439">
        <v>20.494890000000002</v>
      </c>
      <c r="IF439" s="1">
        <v>3.0878269999999999E-2</v>
      </c>
      <c r="IG439">
        <v>18.403939999999999</v>
      </c>
      <c r="IH439">
        <v>0.24268429999999999</v>
      </c>
      <c r="II439">
        <v>20.416979999999999</v>
      </c>
      <c r="IJ439" s="1">
        <v>2.787589E-2</v>
      </c>
      <c r="IK439">
        <v>16.216449999999998</v>
      </c>
      <c r="IL439">
        <v>0.2511661</v>
      </c>
      <c r="IM439">
        <v>20.525220000000001</v>
      </c>
      <c r="IN439" s="1">
        <v>2.5116820000000002E-2</v>
      </c>
      <c r="IO439">
        <v>14.243220000000001</v>
      </c>
      <c r="IP439">
        <v>0.2609013</v>
      </c>
      <c r="IQ439">
        <v>20.397259999999999</v>
      </c>
      <c r="IR439" s="1">
        <v>2.2616009999999999E-2</v>
      </c>
      <c r="IS439">
        <v>12.47748</v>
      </c>
      <c r="IT439">
        <v>0.27212979999999998</v>
      </c>
      <c r="IU439">
        <v>20.07835</v>
      </c>
      <c r="IV439" s="1">
        <v>2.0385529999999999E-2</v>
      </c>
      <c r="IW439" s="1">
        <v>10.91399</v>
      </c>
      <c r="IX439">
        <v>0.28436299999999998</v>
      </c>
      <c r="IY439">
        <v>19.81737</v>
      </c>
      <c r="IZ439" s="1">
        <v>1.838536E-2</v>
      </c>
      <c r="JA439">
        <v>9.5455450000000006</v>
      </c>
      <c r="JB439">
        <v>0.29786289999999999</v>
      </c>
      <c r="JC439">
        <v>19.706890000000001</v>
      </c>
      <c r="JD439" s="1">
        <v>1.6594729999999999E-2</v>
      </c>
      <c r="JE439" s="1">
        <v>8.3473279999999992</v>
      </c>
      <c r="JF439">
        <v>0.31328600000000001</v>
      </c>
      <c r="JG439">
        <v>20.216449999999998</v>
      </c>
      <c r="JH439" s="1">
        <v>1.5017569999999999E-2</v>
      </c>
      <c r="JI439" s="1">
        <v>7.3047360000000001</v>
      </c>
      <c r="JJ439">
        <v>0.32877899999999999</v>
      </c>
      <c r="JK439">
        <v>20.69014</v>
      </c>
      <c r="JL439" s="1">
        <v>1.3592129999999999E-2</v>
      </c>
      <c r="JM439" s="1">
        <v>6.4041499999999996</v>
      </c>
      <c r="JN439">
        <v>0.33200449999999998</v>
      </c>
      <c r="JO439">
        <v>20.98742</v>
      </c>
      <c r="JP439" s="1">
        <v>1.229832E-2</v>
      </c>
      <c r="JQ439" s="1">
        <v>5.7442390000000003</v>
      </c>
      <c r="JR439">
        <v>0.33081060000000001</v>
      </c>
      <c r="JS439">
        <v>21.5703</v>
      </c>
      <c r="JT439" s="1">
        <v>1.118104E-2</v>
      </c>
      <c r="JU439" s="1">
        <v>5.2316450000000003</v>
      </c>
      <c r="JV439">
        <v>0.32927610000000002</v>
      </c>
      <c r="JW439">
        <v>21.842610000000001</v>
      </c>
      <c r="JX439" s="1">
        <v>1.0129539999999999E-2</v>
      </c>
      <c r="JY439" s="1">
        <v>4.7549869999999999</v>
      </c>
      <c r="JZ439">
        <v>0.32759949999999999</v>
      </c>
      <c r="KA439">
        <v>21.67558</v>
      </c>
      <c r="KB439" s="1">
        <v>9.1467030000000008E-3</v>
      </c>
      <c r="KC439" s="1">
        <v>4.3096459999999999</v>
      </c>
      <c r="KD439">
        <v>0.32592989999999999</v>
      </c>
      <c r="KE439">
        <v>21.562100000000001</v>
      </c>
      <c r="KF439" s="1">
        <v>8.2705550000000006E-3</v>
      </c>
      <c r="KG439" s="1">
        <v>3.911727</v>
      </c>
      <c r="KH439">
        <v>0.32426850000000002</v>
      </c>
      <c r="KI439">
        <v>21.391010000000001</v>
      </c>
      <c r="KJ439" s="1">
        <v>7.5008310000000003E-3</v>
      </c>
      <c r="KK439" s="1">
        <v>3.5610249999999999</v>
      </c>
      <c r="KL439">
        <v>0.32256839999999998</v>
      </c>
      <c r="KM439">
        <v>21.469090000000001</v>
      </c>
      <c r="KN439" s="1">
        <v>6.8124029999999999E-3</v>
      </c>
      <c r="KO439" s="1">
        <v>3.2478449999999999</v>
      </c>
      <c r="KP439">
        <v>0.32079049999999998</v>
      </c>
      <c r="KQ439">
        <v>21.546340000000001</v>
      </c>
      <c r="KR439" s="1">
        <v>6.1906879999999997E-3</v>
      </c>
      <c r="KS439" s="1">
        <v>2.964861</v>
      </c>
      <c r="KT439">
        <v>0.31895560000000001</v>
      </c>
      <c r="KU439">
        <v>21.544779999999999</v>
      </c>
      <c r="KV439" s="1">
        <v>5.6211799999999999E-3</v>
      </c>
      <c r="KW439" s="1">
        <v>2.7053310000000002</v>
      </c>
      <c r="KX439">
        <v>0.31713459999999999</v>
      </c>
      <c r="KY439">
        <v>21.753489999999999</v>
      </c>
      <c r="KZ439" s="1">
        <v>5.0973420000000004E-3</v>
      </c>
      <c r="LA439" s="1">
        <v>2.4652980000000002</v>
      </c>
      <c r="LB439">
        <v>0.315334</v>
      </c>
      <c r="LC439">
        <v>21.9115</v>
      </c>
      <c r="LD439" s="1">
        <v>4.6073399999999997E-3</v>
      </c>
      <c r="LE439" s="1">
        <v>2.2396590000000001</v>
      </c>
      <c r="LF439">
        <v>0.31353019999999998</v>
      </c>
      <c r="LG439">
        <v>21.97634</v>
      </c>
      <c r="LH439" s="1">
        <v>4.1482170000000001E-3</v>
      </c>
      <c r="LI439" s="1">
        <v>2.0269949999999999</v>
      </c>
      <c r="LJ439">
        <v>0.31167489999999998</v>
      </c>
      <c r="LK439">
        <v>21.882180000000002</v>
      </c>
      <c r="LL439" s="1">
        <v>3.71084E-3</v>
      </c>
      <c r="LM439" s="1">
        <v>1.823286</v>
      </c>
      <c r="LN439">
        <v>0.30972919999999998</v>
      </c>
      <c r="LO439">
        <v>21.665130000000001</v>
      </c>
      <c r="LP439" s="1">
        <v>3.2901499999999999E-3</v>
      </c>
      <c r="LQ439" s="1">
        <v>1.625956</v>
      </c>
      <c r="LR439">
        <v>0.30769079999999999</v>
      </c>
      <c r="LS439">
        <v>21.78471</v>
      </c>
      <c r="LT439" s="1">
        <v>2.9007490000000002E-3</v>
      </c>
      <c r="LU439" s="1">
        <v>1.442194</v>
      </c>
      <c r="LV439">
        <v>0.30559829999999999</v>
      </c>
      <c r="LW439">
        <v>21.994389999999999</v>
      </c>
      <c r="LX439" s="1">
        <v>2.5486609999999998E-3</v>
      </c>
      <c r="LY439" s="1">
        <v>1.2750809999999999</v>
      </c>
      <c r="LZ439">
        <v>0.30330200000000002</v>
      </c>
      <c r="MA439">
        <v>22.389869999999998</v>
      </c>
      <c r="MB439" s="1">
        <v>2.2365559999999998E-3</v>
      </c>
      <c r="MC439" s="1">
        <v>1.1265000000000001</v>
      </c>
      <c r="MD439">
        <v>0.30093839999999999</v>
      </c>
      <c r="ME439">
        <v>22.94483</v>
      </c>
      <c r="MF439" s="1">
        <v>1.9641709999999998E-3</v>
      </c>
      <c r="MG439" s="1">
        <v>0.99616769999999999</v>
      </c>
      <c r="MH439">
        <v>0.29853940000000001</v>
      </c>
      <c r="MI439">
        <v>23.453340000000001</v>
      </c>
      <c r="MJ439" s="1">
        <v>1.7286269999999999E-3</v>
      </c>
      <c r="MK439" s="1">
        <v>0.88284790000000002</v>
      </c>
      <c r="ML439">
        <v>0.29676659999999999</v>
      </c>
      <c r="MM439">
        <v>23.424630000000001</v>
      </c>
      <c r="MN439" s="1">
        <v>1.5152169999999999E-3</v>
      </c>
      <c r="MO439" s="1">
        <v>0.77837710000000004</v>
      </c>
      <c r="MP439">
        <v>0.29524679999999998</v>
      </c>
      <c r="MQ439">
        <v>23.236609999999999</v>
      </c>
      <c r="MR439" s="1">
        <v>1.3321299999999999E-3</v>
      </c>
      <c r="MS439" s="1">
        <v>0.68701959999999995</v>
      </c>
      <c r="MT439">
        <v>0.29342580000000001</v>
      </c>
      <c r="MU439">
        <v>22.953140000000001</v>
      </c>
      <c r="MV439" s="1">
        <v>1.1719320000000001E-3</v>
      </c>
      <c r="MW439" s="1">
        <v>0.6075062</v>
      </c>
      <c r="MX439">
        <v>0.29150120000000002</v>
      </c>
      <c r="MY439">
        <v>22.70946</v>
      </c>
      <c r="MZ439" s="1">
        <v>1.027186E-3</v>
      </c>
      <c r="NA439" s="1">
        <v>0.53548629999999997</v>
      </c>
      <c r="NB439">
        <v>0.28945070000000001</v>
      </c>
      <c r="NC439">
        <v>22.633649999999999</v>
      </c>
      <c r="ND439" s="1">
        <v>8.9687339999999999E-4</v>
      </c>
      <c r="NE439" s="1">
        <v>0.47033390000000003</v>
      </c>
      <c r="NF439">
        <v>0.28945070000000001</v>
      </c>
      <c r="NG439">
        <v>22.633649999999999</v>
      </c>
      <c r="NH439" s="1">
        <v>8.9687339999999999E-4</v>
      </c>
      <c r="NI439" s="1">
        <v>0.47033390000000003</v>
      </c>
      <c r="NJ439">
        <v>0.28945070000000001</v>
      </c>
      <c r="NK439">
        <v>22.633649999999999</v>
      </c>
      <c r="NL439" s="1">
        <v>8.9687339999999999E-4</v>
      </c>
      <c r="NM439" s="1">
        <v>0.47033390000000003</v>
      </c>
      <c r="NN439">
        <v>0.28945070000000001</v>
      </c>
      <c r="NO439">
        <v>22.633649999999999</v>
      </c>
      <c r="NP439" s="1">
        <v>8.9687339999999999E-4</v>
      </c>
      <c r="NQ439" s="1">
        <v>0.47033390000000003</v>
      </c>
      <c r="NR439">
        <v>0.28945070000000001</v>
      </c>
      <c r="NS439">
        <v>22.633649999999999</v>
      </c>
      <c r="NT439" s="1">
        <v>8.9687339999999999E-4</v>
      </c>
      <c r="NU439" s="1">
        <v>0.47033390000000003</v>
      </c>
      <c r="NV439">
        <v>0.28945070000000001</v>
      </c>
      <c r="NW439">
        <v>22.633649999999999</v>
      </c>
      <c r="NX439" s="1">
        <v>8.9687339999999999E-4</v>
      </c>
      <c r="NY439" s="1">
        <v>0.47033390000000003</v>
      </c>
      <c r="NZ439">
        <v>0.28945070000000001</v>
      </c>
      <c r="OA439">
        <v>22.633649999999999</v>
      </c>
      <c r="OB439" s="1">
        <v>8.9687339999999999E-4</v>
      </c>
      <c r="OC439" s="1">
        <v>0.47033390000000003</v>
      </c>
      <c r="OD439">
        <v>0.28945070000000001</v>
      </c>
      <c r="OE439">
        <v>22.633649999999999</v>
      </c>
      <c r="OF439" s="1">
        <v>8.9687339999999999E-4</v>
      </c>
      <c r="OG439" s="1">
        <v>0.47033390000000003</v>
      </c>
      <c r="OH439">
        <v>0.28945070000000001</v>
      </c>
      <c r="OI439">
        <v>22.633649999999999</v>
      </c>
      <c r="OJ439" s="1">
        <v>8.9687339999999999E-4</v>
      </c>
      <c r="OK439" s="1">
        <v>0.47033390000000003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0.73863979999999996</v>
      </c>
      <c r="G440">
        <v>20.69453</v>
      </c>
      <c r="H440">
        <v>0</v>
      </c>
      <c r="I440">
        <v>0</v>
      </c>
      <c r="J440">
        <v>0.74486589999999997</v>
      </c>
      <c r="K440">
        <v>21.718859999999999</v>
      </c>
      <c r="L440">
        <v>0</v>
      </c>
      <c r="M440">
        <v>0</v>
      </c>
      <c r="N440">
        <v>0.75111779999999995</v>
      </c>
      <c r="O440">
        <v>22.345140000000001</v>
      </c>
      <c r="P440">
        <v>0</v>
      </c>
      <c r="Q440">
        <v>0</v>
      </c>
      <c r="R440">
        <v>0.7575113</v>
      </c>
      <c r="S440">
        <v>22.657350000000001</v>
      </c>
      <c r="T440">
        <v>0</v>
      </c>
      <c r="U440">
        <v>0</v>
      </c>
      <c r="V440">
        <v>0.76417109999999999</v>
      </c>
      <c r="W440">
        <v>23.15842</v>
      </c>
      <c r="X440">
        <v>0</v>
      </c>
      <c r="Y440">
        <v>0</v>
      </c>
      <c r="Z440">
        <v>0.77109760000000005</v>
      </c>
      <c r="AA440">
        <v>23.125330000000002</v>
      </c>
      <c r="AB440">
        <v>0</v>
      </c>
      <c r="AC440">
        <v>0</v>
      </c>
      <c r="AD440">
        <v>0.77801849999999995</v>
      </c>
      <c r="AE440">
        <v>22.573560000000001</v>
      </c>
      <c r="AF440">
        <v>0</v>
      </c>
      <c r="AG440">
        <v>0</v>
      </c>
      <c r="AH440">
        <v>0.78520440000000002</v>
      </c>
      <c r="AI440">
        <v>22.375820000000001</v>
      </c>
      <c r="AJ440">
        <v>0</v>
      </c>
      <c r="AK440">
        <v>0</v>
      </c>
      <c r="AL440">
        <v>0.79284639999999995</v>
      </c>
      <c r="AM440">
        <v>22.406199999999998</v>
      </c>
      <c r="AN440">
        <v>0</v>
      </c>
      <c r="AO440">
        <v>0</v>
      </c>
      <c r="AP440">
        <v>0.80082339999999996</v>
      </c>
      <c r="AQ440">
        <v>23.192820000000001</v>
      </c>
      <c r="AR440">
        <v>0</v>
      </c>
      <c r="AS440">
        <v>0</v>
      </c>
      <c r="AT440">
        <v>0.80925480000000005</v>
      </c>
      <c r="AU440">
        <v>23.813479999999998</v>
      </c>
      <c r="AV440">
        <v>0</v>
      </c>
      <c r="AW440">
        <v>0</v>
      </c>
      <c r="AX440">
        <v>0.81804100000000002</v>
      </c>
      <c r="AY440">
        <v>23.94089</v>
      </c>
      <c r="AZ440">
        <v>0</v>
      </c>
      <c r="BA440">
        <v>0</v>
      </c>
      <c r="BB440">
        <v>0.82738860000000003</v>
      </c>
      <c r="BC440">
        <v>24.04205</v>
      </c>
      <c r="BD440">
        <v>0</v>
      </c>
      <c r="BE440">
        <v>0</v>
      </c>
      <c r="BF440">
        <v>0.83728279999999999</v>
      </c>
      <c r="BG440">
        <v>23.6693</v>
      </c>
      <c r="BH440">
        <v>0</v>
      </c>
      <c r="BI440">
        <v>0</v>
      </c>
      <c r="BJ440">
        <v>0.84799809999999998</v>
      </c>
      <c r="BK440">
        <v>23.170179999999998</v>
      </c>
      <c r="BL440">
        <v>0</v>
      </c>
      <c r="BM440">
        <v>0</v>
      </c>
      <c r="BN440">
        <v>0.85940729999999999</v>
      </c>
      <c r="BO440">
        <v>22.98535</v>
      </c>
      <c r="BP440">
        <v>0</v>
      </c>
      <c r="BQ440">
        <v>0</v>
      </c>
      <c r="BR440">
        <v>0.8715446</v>
      </c>
      <c r="BS440">
        <v>22.935449999999999</v>
      </c>
      <c r="BT440">
        <v>0</v>
      </c>
      <c r="BU440">
        <v>0</v>
      </c>
      <c r="BV440">
        <v>0.88451120000000005</v>
      </c>
      <c r="BW440">
        <v>22.823270000000001</v>
      </c>
      <c r="BX440">
        <v>0</v>
      </c>
      <c r="BY440">
        <v>0</v>
      </c>
      <c r="BZ440">
        <v>0.89836020000000005</v>
      </c>
      <c r="CA440">
        <v>23.017289999999999</v>
      </c>
      <c r="CB440">
        <v>0</v>
      </c>
      <c r="CC440">
        <v>0</v>
      </c>
      <c r="CD440">
        <v>0.91303469999999998</v>
      </c>
      <c r="CE440">
        <v>22.802720000000001</v>
      </c>
      <c r="CF440">
        <v>0</v>
      </c>
      <c r="CG440">
        <v>0</v>
      </c>
      <c r="CH440">
        <v>0.92907969999999995</v>
      </c>
      <c r="CI440">
        <v>22.445239999999998</v>
      </c>
      <c r="CJ440">
        <v>0</v>
      </c>
      <c r="CK440">
        <v>0</v>
      </c>
      <c r="CL440">
        <v>0.94553350000000003</v>
      </c>
      <c r="CM440">
        <v>21.828600000000002</v>
      </c>
      <c r="CN440">
        <v>2.105879E-38</v>
      </c>
      <c r="CO440">
        <v>4.7380540000000003E-36</v>
      </c>
      <c r="CP440">
        <v>0.9633526</v>
      </c>
      <c r="CQ440">
        <v>21.431260000000002</v>
      </c>
      <c r="CR440">
        <v>8.5983129999999995E-32</v>
      </c>
      <c r="CS440">
        <v>2.411898E-29</v>
      </c>
      <c r="CT440">
        <v>0.98137269999999999</v>
      </c>
      <c r="CU440">
        <v>21.14021</v>
      </c>
      <c r="CV440" s="1">
        <v>3.0417210000000001E-25</v>
      </c>
      <c r="CW440" s="1">
        <v>7.414475E-23</v>
      </c>
      <c r="CX440">
        <v>0.99976620000000005</v>
      </c>
      <c r="CY440">
        <v>20.756699999999999</v>
      </c>
      <c r="CZ440" s="1">
        <v>9.0364919999999997E-20</v>
      </c>
      <c r="DA440" s="1">
        <v>2.5588909999999999E-17</v>
      </c>
      <c r="DB440">
        <v>1.0191730000000001</v>
      </c>
      <c r="DC440">
        <v>20.499479999999998</v>
      </c>
      <c r="DD440" s="1">
        <v>8.9297830000000008E-16</v>
      </c>
      <c r="DE440" s="1">
        <v>2.7282889999999998E-13</v>
      </c>
      <c r="DF440">
        <v>1.0397460000000001</v>
      </c>
      <c r="DG440">
        <v>20.649319999999999</v>
      </c>
      <c r="DH440" s="1">
        <v>1.3661760000000001E-12</v>
      </c>
      <c r="DI440" s="1">
        <v>4.4137479999999998E-10</v>
      </c>
      <c r="DJ440">
        <v>1.06165</v>
      </c>
      <c r="DK440">
        <v>20.700810000000001</v>
      </c>
      <c r="DL440" s="1">
        <v>5.6074839999999996E-10</v>
      </c>
      <c r="DM440" s="1">
        <v>1.8964579999999999E-7</v>
      </c>
      <c r="DN440">
        <v>1.085467</v>
      </c>
      <c r="DO440">
        <v>20.768059999999998</v>
      </c>
      <c r="DP440" s="1">
        <v>8.4882590000000001E-8</v>
      </c>
      <c r="DQ440" s="1">
        <v>2.9793509999999999E-5</v>
      </c>
      <c r="DR440">
        <v>1.11063</v>
      </c>
      <c r="DS440">
        <v>20.276409999999998</v>
      </c>
      <c r="DT440" s="1">
        <v>5.7212520000000001E-6</v>
      </c>
      <c r="DU440" s="1">
        <v>2.076268E-3</v>
      </c>
      <c r="DV440">
        <v>1.137861</v>
      </c>
      <c r="DW440">
        <v>19.757660000000001</v>
      </c>
      <c r="DX440" s="1">
        <v>1.9619160000000001E-4</v>
      </c>
      <c r="DY440" s="1">
        <v>7.3225650000000003E-2</v>
      </c>
      <c r="DZ440">
        <v>1.1672210000000001</v>
      </c>
      <c r="EA440">
        <v>19.648009999999999</v>
      </c>
      <c r="EB440" s="1">
        <v>3.7513490000000002E-3</v>
      </c>
      <c r="EC440" s="1">
        <v>1.437945</v>
      </c>
      <c r="ED440">
        <v>1.19801</v>
      </c>
      <c r="EE440">
        <v>19.65147</v>
      </c>
      <c r="EF440" s="1">
        <v>4.3216810000000001E-2</v>
      </c>
      <c r="EG440" s="1">
        <v>16.963010000000001</v>
      </c>
      <c r="EH440">
        <v>1.2231289999999999</v>
      </c>
      <c r="EI440">
        <v>20.19286</v>
      </c>
      <c r="EJ440" s="1">
        <v>0.31896600000000003</v>
      </c>
      <c r="EK440">
        <v>127.97280000000001</v>
      </c>
      <c r="EL440">
        <v>1.220073</v>
      </c>
      <c r="EM440">
        <v>20.59815</v>
      </c>
      <c r="EN440" s="1">
        <v>1.5900719999999999</v>
      </c>
      <c r="EO440">
        <v>653.64350000000002</v>
      </c>
      <c r="EP440">
        <v>1.215425</v>
      </c>
      <c r="EQ440">
        <v>20.593579999999999</v>
      </c>
      <c r="ER440" s="1">
        <v>5.5747689999999999</v>
      </c>
      <c r="ES440">
        <v>2348.0329999999999</v>
      </c>
      <c r="ET440">
        <v>1.2103280000000001</v>
      </c>
      <c r="EU440">
        <v>20.796050000000001</v>
      </c>
      <c r="EV440">
        <v>14.295360000000001</v>
      </c>
      <c r="EW440">
        <v>6159.66</v>
      </c>
      <c r="EX440">
        <v>1.2050110000000001</v>
      </c>
      <c r="EY440">
        <v>20.76934</v>
      </c>
      <c r="EZ440">
        <v>27.750160000000001</v>
      </c>
      <c r="FA440">
        <v>12217.81</v>
      </c>
      <c r="FB440">
        <v>1.1991179999999999</v>
      </c>
      <c r="FC440">
        <v>20.294139999999999</v>
      </c>
      <c r="FD440">
        <v>42.202330000000003</v>
      </c>
      <c r="FE440">
        <v>18945.37</v>
      </c>
      <c r="FF440">
        <v>1.1934119999999999</v>
      </c>
      <c r="FG440">
        <v>20.037269999999999</v>
      </c>
      <c r="FH440">
        <v>51.467889999999997</v>
      </c>
      <c r="FI440">
        <v>23536.82</v>
      </c>
      <c r="FJ440">
        <v>1.187926</v>
      </c>
      <c r="FK440">
        <v>20.018879999999999</v>
      </c>
      <c r="FL440">
        <v>51.317929999999997</v>
      </c>
      <c r="FM440">
        <v>23916.55</v>
      </c>
      <c r="FN440">
        <v>1.1826730000000001</v>
      </c>
      <c r="FO440">
        <v>20.77563</v>
      </c>
      <c r="FP440">
        <v>43.200090000000003</v>
      </c>
      <c r="FQ440">
        <v>20458.91</v>
      </c>
      <c r="FR440">
        <v>1.177155</v>
      </c>
      <c r="FS440">
        <v>21.492049999999999</v>
      </c>
      <c r="FT440">
        <v>31.16929</v>
      </c>
      <c r="FU440">
        <v>15006.51</v>
      </c>
      <c r="FV440">
        <v>1.1713720000000001</v>
      </c>
      <c r="FW440">
        <v>21.90202</v>
      </c>
      <c r="FX440">
        <v>19.6813</v>
      </c>
      <c r="FY440">
        <v>9637.5709999999999</v>
      </c>
      <c r="FZ440">
        <v>1.165367</v>
      </c>
      <c r="GA440">
        <v>22.126480000000001</v>
      </c>
      <c r="GB440">
        <v>11.06704</v>
      </c>
      <c r="GC440">
        <v>5516.4009999999998</v>
      </c>
      <c r="GD440">
        <v>1.1590530000000001</v>
      </c>
      <c r="GE440">
        <v>21.8047</v>
      </c>
      <c r="GF440">
        <v>5.6415819999999997</v>
      </c>
      <c r="GG440">
        <v>2864.2049999999999</v>
      </c>
      <c r="GH440">
        <v>1.152417</v>
      </c>
      <c r="GI440">
        <v>21.262460000000001</v>
      </c>
      <c r="GJ440">
        <v>2.6508289999999999</v>
      </c>
      <c r="GK440">
        <v>1372.07</v>
      </c>
      <c r="GL440">
        <v>1.1454569999999999</v>
      </c>
      <c r="GM440">
        <v>21.117439999999998</v>
      </c>
      <c r="GN440">
        <v>1.1733640000000001</v>
      </c>
      <c r="GO440">
        <v>618.66769999999997</v>
      </c>
      <c r="GP440">
        <v>1.1381460000000001</v>
      </c>
      <c r="GQ440">
        <v>21.18431</v>
      </c>
      <c r="GR440">
        <v>0.50586889999999995</v>
      </c>
      <c r="GS440">
        <v>270.03440000000001</v>
      </c>
      <c r="GT440">
        <v>1.130741</v>
      </c>
      <c r="GU440">
        <v>21.901029999999999</v>
      </c>
      <c r="GV440">
        <v>0.2265151</v>
      </c>
      <c r="GW440">
        <v>119.9473</v>
      </c>
      <c r="GX440">
        <v>1.1260730000000001</v>
      </c>
      <c r="GY440">
        <v>22.369800000000001</v>
      </c>
      <c r="GZ440">
        <v>0.11650099999999999</v>
      </c>
      <c r="HA440">
        <v>58.813949999999998</v>
      </c>
      <c r="HB440">
        <v>1.1217090000000001</v>
      </c>
      <c r="HC440">
        <v>22.583749999999998</v>
      </c>
      <c r="HD440">
        <v>7.4883409999999997E-2</v>
      </c>
      <c r="HE440">
        <v>34.817219999999999</v>
      </c>
      <c r="HF440">
        <v>1.117526</v>
      </c>
      <c r="HG440">
        <v>22.541180000000001</v>
      </c>
      <c r="HH440">
        <v>5.8625139999999999E-2</v>
      </c>
      <c r="HI440">
        <v>25.157609999999998</v>
      </c>
      <c r="HJ440">
        <v>1.1138110000000001</v>
      </c>
      <c r="HK440">
        <v>22.107150000000001</v>
      </c>
      <c r="HL440">
        <v>5.0973280000000003E-2</v>
      </c>
      <c r="HM440">
        <v>20.704450000000001</v>
      </c>
      <c r="HN440">
        <v>1.109585</v>
      </c>
      <c r="HO440">
        <v>21.485530000000001</v>
      </c>
      <c r="HP440">
        <v>4.6017339999999997E-2</v>
      </c>
      <c r="HQ440">
        <v>18.053180000000001</v>
      </c>
      <c r="HR440">
        <v>1.104838</v>
      </c>
      <c r="HS440">
        <v>21.12818</v>
      </c>
      <c r="HT440" s="1">
        <v>4.1882089999999997E-2</v>
      </c>
      <c r="HU440">
        <v>16.010580000000001</v>
      </c>
      <c r="HV440">
        <v>1.0998209999999999</v>
      </c>
      <c r="HW440">
        <v>20.888169999999999</v>
      </c>
      <c r="HX440" s="1">
        <v>3.8103129999999999E-2</v>
      </c>
      <c r="HY440">
        <v>14.21912</v>
      </c>
      <c r="HZ440">
        <v>1.0944739999999999</v>
      </c>
      <c r="IA440">
        <v>21.112670000000001</v>
      </c>
      <c r="IB440" s="1">
        <v>3.4626120000000003E-2</v>
      </c>
      <c r="IC440">
        <v>12.60467</v>
      </c>
      <c r="ID440">
        <v>1.08876</v>
      </c>
      <c r="IE440">
        <v>20.684999999999999</v>
      </c>
      <c r="IF440" s="1">
        <v>3.1444609999999998E-2</v>
      </c>
      <c r="IG440">
        <v>11.13969</v>
      </c>
      <c r="IH440">
        <v>1.0835760000000001</v>
      </c>
      <c r="II440">
        <v>20.612200000000001</v>
      </c>
      <c r="IJ440" s="1">
        <v>2.8397970000000002E-2</v>
      </c>
      <c r="IK440">
        <v>9.7680290000000003</v>
      </c>
      <c r="IL440">
        <v>1.0779650000000001</v>
      </c>
      <c r="IM440">
        <v>20.66939</v>
      </c>
      <c r="IN440" s="1">
        <v>2.557626E-2</v>
      </c>
      <c r="IO440">
        <v>8.516038</v>
      </c>
      <c r="IP440">
        <v>1.0718319999999999</v>
      </c>
      <c r="IQ440">
        <v>20.51465</v>
      </c>
      <c r="IR440" s="1">
        <v>2.3018710000000001E-2</v>
      </c>
      <c r="IS440">
        <v>7.3922460000000001</v>
      </c>
      <c r="IT440">
        <v>1.066087</v>
      </c>
      <c r="IU440">
        <v>20.159669999999998</v>
      </c>
      <c r="IV440" s="1">
        <v>2.073494E-2</v>
      </c>
      <c r="IW440">
        <v>6.3698370000000004</v>
      </c>
      <c r="IX440">
        <v>1.060012</v>
      </c>
      <c r="IY440">
        <v>19.88195</v>
      </c>
      <c r="IZ440" s="1">
        <v>1.869051E-2</v>
      </c>
      <c r="JA440" s="1">
        <v>5.4707549999999996</v>
      </c>
      <c r="JB440">
        <v>1.0530520000000001</v>
      </c>
      <c r="JC440">
        <v>19.776309999999999</v>
      </c>
      <c r="JD440" s="1">
        <v>1.686031E-2</v>
      </c>
      <c r="JE440" s="1">
        <v>4.681756</v>
      </c>
      <c r="JF440">
        <v>1.0449040000000001</v>
      </c>
      <c r="JG440">
        <v>20.306539999999998</v>
      </c>
      <c r="JH440" s="1">
        <v>1.524729E-2</v>
      </c>
      <c r="JI440" s="1">
        <v>3.9877210000000001</v>
      </c>
      <c r="JJ440">
        <v>1.037128</v>
      </c>
      <c r="JK440">
        <v>20.809270000000001</v>
      </c>
      <c r="JL440" s="1">
        <v>1.378746E-2</v>
      </c>
      <c r="JM440" s="1">
        <v>3.368207</v>
      </c>
      <c r="JN440">
        <v>1.038395</v>
      </c>
      <c r="JO440">
        <v>20.991389999999999</v>
      </c>
      <c r="JP440" s="1">
        <v>1.2426039999999999E-2</v>
      </c>
      <c r="JQ440" s="1">
        <v>2.9686849999999998</v>
      </c>
      <c r="JR440">
        <v>1.0387299999999999</v>
      </c>
      <c r="JS440">
        <v>21.544339999999998</v>
      </c>
      <c r="JT440" s="1">
        <v>1.129555E-2</v>
      </c>
      <c r="JU440" s="1">
        <v>2.7005789999999998</v>
      </c>
      <c r="JV440">
        <v>1.037822</v>
      </c>
      <c r="JW440">
        <v>21.809049999999999</v>
      </c>
      <c r="JX440" s="1">
        <v>1.023723E-2</v>
      </c>
      <c r="JY440" s="1">
        <v>2.453589</v>
      </c>
      <c r="JZ440">
        <v>1.0363519999999999</v>
      </c>
      <c r="KA440">
        <v>21.640999999999998</v>
      </c>
      <c r="KB440" s="1">
        <v>9.2448249999999999E-3</v>
      </c>
      <c r="KC440" s="1">
        <v>2.2225950000000001</v>
      </c>
      <c r="KD440">
        <v>1.034797</v>
      </c>
      <c r="KE440">
        <v>21.520219999999998</v>
      </c>
      <c r="KF440" s="1">
        <v>8.3575469999999999E-3</v>
      </c>
      <c r="KG440" s="1">
        <v>2.0156459999999998</v>
      </c>
      <c r="KH440">
        <v>1.0332809999999999</v>
      </c>
      <c r="KI440">
        <v>21.368169999999999</v>
      </c>
      <c r="KJ440" s="1">
        <v>7.5782319999999999E-3</v>
      </c>
      <c r="KK440" s="1">
        <v>1.833294</v>
      </c>
      <c r="KL440">
        <v>1.031704</v>
      </c>
      <c r="KM440">
        <v>21.456810000000001</v>
      </c>
      <c r="KN440" s="1">
        <v>6.8819129999999999E-3</v>
      </c>
      <c r="KO440" s="1">
        <v>1.670723</v>
      </c>
      <c r="KP440">
        <v>1.0299240000000001</v>
      </c>
      <c r="KQ440">
        <v>21.546890000000001</v>
      </c>
      <c r="KR440" s="1">
        <v>6.254005E-3</v>
      </c>
      <c r="KS440" s="1">
        <v>1.5242150000000001</v>
      </c>
      <c r="KT440">
        <v>1.028046</v>
      </c>
      <c r="KU440">
        <v>21.530919999999998</v>
      </c>
      <c r="KV440" s="1">
        <v>5.6791339999999997E-3</v>
      </c>
      <c r="KW440" s="1">
        <v>1.389985</v>
      </c>
      <c r="KX440">
        <v>1.026362</v>
      </c>
      <c r="KY440">
        <v>21.702169999999999</v>
      </c>
      <c r="KZ440" s="1">
        <v>5.1511760000000004E-3</v>
      </c>
      <c r="LA440" s="1">
        <v>1.2661039999999999</v>
      </c>
      <c r="LB440">
        <v>1.024742</v>
      </c>
      <c r="LC440">
        <v>21.84986</v>
      </c>
      <c r="LD440" s="1">
        <v>4.6574069999999997E-3</v>
      </c>
      <c r="LE440" s="1">
        <v>1.149834</v>
      </c>
      <c r="LF440">
        <v>1.023234</v>
      </c>
      <c r="LG440">
        <v>21.915610000000001</v>
      </c>
      <c r="LH440" s="1">
        <v>4.1952179999999997E-3</v>
      </c>
      <c r="LI440" s="1">
        <v>1.0404040000000001</v>
      </c>
      <c r="LJ440">
        <v>1.0216529999999999</v>
      </c>
      <c r="LK440">
        <v>21.839099999999998</v>
      </c>
      <c r="LL440" s="1">
        <v>3.7558919999999998E-3</v>
      </c>
      <c r="LM440" s="1">
        <v>0.93595729999999999</v>
      </c>
      <c r="LN440">
        <v>1.0198590000000001</v>
      </c>
      <c r="LO440">
        <v>21.647849999999998</v>
      </c>
      <c r="LP440" s="1">
        <v>3.33315E-3</v>
      </c>
      <c r="LQ440" s="1">
        <v>0.83489840000000004</v>
      </c>
      <c r="LR440">
        <v>1.0178579999999999</v>
      </c>
      <c r="LS440">
        <v>21.78471</v>
      </c>
      <c r="LT440" s="1">
        <v>2.939933E-3</v>
      </c>
      <c r="LU440" s="1">
        <v>0.74034230000000001</v>
      </c>
      <c r="LV440">
        <v>1.0158750000000001</v>
      </c>
      <c r="LW440">
        <v>21.998360000000002</v>
      </c>
      <c r="LX440" s="1">
        <v>2.583966E-3</v>
      </c>
      <c r="LY440" s="1">
        <v>0.65425310000000003</v>
      </c>
      <c r="LZ440">
        <v>1.013487</v>
      </c>
      <c r="MA440">
        <v>22.381699999999999</v>
      </c>
      <c r="MB440" s="1">
        <v>2.2676929999999999E-3</v>
      </c>
      <c r="MC440" s="1">
        <v>0.57750789999999996</v>
      </c>
      <c r="MD440">
        <v>1.0109859999999999</v>
      </c>
      <c r="ME440">
        <v>22.88693</v>
      </c>
      <c r="MF440" s="1">
        <v>1.9914170000000001E-3</v>
      </c>
      <c r="MG440" s="1">
        <v>0.51018339999999995</v>
      </c>
      <c r="MH440">
        <v>1.008483</v>
      </c>
      <c r="MI440">
        <v>23.375050000000002</v>
      </c>
      <c r="MJ440" s="1">
        <v>1.752357E-3</v>
      </c>
      <c r="MK440" s="1">
        <v>0.45162249999999998</v>
      </c>
      <c r="ML440">
        <v>1.0068539999999999</v>
      </c>
      <c r="MM440">
        <v>23.381830000000001</v>
      </c>
      <c r="MN440" s="1">
        <v>1.53695E-3</v>
      </c>
      <c r="MO440" s="1">
        <v>0.39843279999999998</v>
      </c>
      <c r="MP440">
        <v>1.0068619999999999</v>
      </c>
      <c r="MQ440">
        <v>23.19661</v>
      </c>
      <c r="MR440" s="1">
        <v>1.3503390000000001E-3</v>
      </c>
      <c r="MS440" s="1">
        <v>0.3510778</v>
      </c>
      <c r="MT440">
        <v>1.005781</v>
      </c>
      <c r="MU440">
        <v>22.944500000000001</v>
      </c>
      <c r="MV440" s="1">
        <v>1.18811E-3</v>
      </c>
      <c r="MW440" s="1">
        <v>0.3101833</v>
      </c>
      <c r="MX440">
        <v>1.00427</v>
      </c>
      <c r="MY440">
        <v>22.730309999999999</v>
      </c>
      <c r="MZ440" s="1">
        <v>1.041768E-3</v>
      </c>
      <c r="NA440" s="1">
        <v>0.27327679999999999</v>
      </c>
      <c r="NB440">
        <v>1.0024679999999999</v>
      </c>
      <c r="NC440">
        <v>22.6477</v>
      </c>
      <c r="ND440" s="1">
        <v>9.0979679999999999E-4</v>
      </c>
      <c r="NE440" s="1">
        <v>0.239841</v>
      </c>
      <c r="NF440">
        <v>1.0024679999999999</v>
      </c>
      <c r="NG440">
        <v>22.6477</v>
      </c>
      <c r="NH440" s="1">
        <v>9.0979679999999999E-4</v>
      </c>
      <c r="NI440" s="1">
        <v>0.239841</v>
      </c>
      <c r="NJ440">
        <v>1.0024679999999999</v>
      </c>
      <c r="NK440">
        <v>22.6477</v>
      </c>
      <c r="NL440" s="1">
        <v>9.0979679999999999E-4</v>
      </c>
      <c r="NM440" s="1">
        <v>0.239841</v>
      </c>
      <c r="NN440">
        <v>1.0024679999999999</v>
      </c>
      <c r="NO440">
        <v>22.6477</v>
      </c>
      <c r="NP440" s="1">
        <v>9.0979679999999999E-4</v>
      </c>
      <c r="NQ440" s="1">
        <v>0.239841</v>
      </c>
      <c r="NR440">
        <v>1.0024679999999999</v>
      </c>
      <c r="NS440">
        <v>22.6477</v>
      </c>
      <c r="NT440" s="1">
        <v>9.0979679999999999E-4</v>
      </c>
      <c r="NU440" s="1">
        <v>0.239841</v>
      </c>
      <c r="NV440">
        <v>1.0024679999999999</v>
      </c>
      <c r="NW440">
        <v>22.6477</v>
      </c>
      <c r="NX440" s="1">
        <v>9.0979679999999999E-4</v>
      </c>
      <c r="NY440" s="1">
        <v>0.239841</v>
      </c>
      <c r="NZ440">
        <v>1.0024679999999999</v>
      </c>
      <c r="OA440">
        <v>22.6477</v>
      </c>
      <c r="OB440" s="1">
        <v>9.0979679999999999E-4</v>
      </c>
      <c r="OC440" s="1">
        <v>0.239841</v>
      </c>
      <c r="OD440">
        <v>1.0024679999999999</v>
      </c>
      <c r="OE440">
        <v>22.6477</v>
      </c>
      <c r="OF440" s="1">
        <v>9.0979679999999999E-4</v>
      </c>
      <c r="OG440" s="1">
        <v>0.239841</v>
      </c>
      <c r="OH440">
        <v>1.0024679999999999</v>
      </c>
      <c r="OI440">
        <v>22.6477</v>
      </c>
      <c r="OJ440" s="1">
        <v>9.0979679999999999E-4</v>
      </c>
      <c r="OK440" s="1">
        <v>0.239841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0.2725398</v>
      </c>
      <c r="G441">
        <v>20.648040000000002</v>
      </c>
      <c r="H441">
        <v>0</v>
      </c>
      <c r="I441">
        <v>0</v>
      </c>
      <c r="J441">
        <v>0.27329429999999999</v>
      </c>
      <c r="K441">
        <v>21.658460000000002</v>
      </c>
      <c r="L441">
        <v>0</v>
      </c>
      <c r="M441">
        <v>0</v>
      </c>
      <c r="N441">
        <v>0.27404319999999999</v>
      </c>
      <c r="O441">
        <v>22.4132</v>
      </c>
      <c r="P441">
        <v>0</v>
      </c>
      <c r="Q441">
        <v>0</v>
      </c>
      <c r="R441">
        <v>0.27481440000000001</v>
      </c>
      <c r="S441">
        <v>22.80584</v>
      </c>
      <c r="T441">
        <v>0</v>
      </c>
      <c r="U441">
        <v>0</v>
      </c>
      <c r="V441">
        <v>0.27559090000000003</v>
      </c>
      <c r="W441">
        <v>23.28622</v>
      </c>
      <c r="X441">
        <v>0</v>
      </c>
      <c r="Y441">
        <v>0</v>
      </c>
      <c r="Z441">
        <v>0.2763582</v>
      </c>
      <c r="AA441">
        <v>23.256129999999999</v>
      </c>
      <c r="AB441">
        <v>0</v>
      </c>
      <c r="AC441">
        <v>0</v>
      </c>
      <c r="AD441">
        <v>0.27714290000000003</v>
      </c>
      <c r="AE441">
        <v>22.662739999999999</v>
      </c>
      <c r="AF441">
        <v>0</v>
      </c>
      <c r="AG441">
        <v>0</v>
      </c>
      <c r="AH441">
        <v>0.27793030000000002</v>
      </c>
      <c r="AI441">
        <v>22.370719999999999</v>
      </c>
      <c r="AJ441">
        <v>0</v>
      </c>
      <c r="AK441">
        <v>0</v>
      </c>
      <c r="AL441">
        <v>0.27874070000000001</v>
      </c>
      <c r="AM441">
        <v>22.349679999999999</v>
      </c>
      <c r="AN441">
        <v>0</v>
      </c>
      <c r="AO441">
        <v>0</v>
      </c>
      <c r="AP441">
        <v>0.27959469999999997</v>
      </c>
      <c r="AQ441">
        <v>23.157350000000001</v>
      </c>
      <c r="AR441">
        <v>0</v>
      </c>
      <c r="AS441">
        <v>0</v>
      </c>
      <c r="AT441">
        <v>0.28046409999999999</v>
      </c>
      <c r="AU441">
        <v>23.91046</v>
      </c>
      <c r="AV441">
        <v>0</v>
      </c>
      <c r="AW441">
        <v>0</v>
      </c>
      <c r="AX441">
        <v>0.28137289999999998</v>
      </c>
      <c r="AY441">
        <v>24.169049999999999</v>
      </c>
      <c r="AZ441">
        <v>0</v>
      </c>
      <c r="BA441">
        <v>0</v>
      </c>
      <c r="BB441">
        <v>0.28231590000000001</v>
      </c>
      <c r="BC441">
        <v>24.282489999999999</v>
      </c>
      <c r="BD441">
        <v>0</v>
      </c>
      <c r="BE441">
        <v>0</v>
      </c>
      <c r="BF441">
        <v>0.2833098</v>
      </c>
      <c r="BG441">
        <v>23.880849999999999</v>
      </c>
      <c r="BH441">
        <v>0</v>
      </c>
      <c r="BI441">
        <v>0</v>
      </c>
      <c r="BJ441">
        <v>0.2843386</v>
      </c>
      <c r="BK441">
        <v>23.286549999999998</v>
      </c>
      <c r="BL441">
        <v>0</v>
      </c>
      <c r="BM441">
        <v>0</v>
      </c>
      <c r="BN441">
        <v>0.2854602</v>
      </c>
      <c r="BO441">
        <v>22.993749999999999</v>
      </c>
      <c r="BP441">
        <v>0</v>
      </c>
      <c r="BQ441">
        <v>0</v>
      </c>
      <c r="BR441">
        <v>0.28659220000000002</v>
      </c>
      <c r="BS441">
        <v>22.927610000000001</v>
      </c>
      <c r="BT441">
        <v>0</v>
      </c>
      <c r="BU441">
        <v>0</v>
      </c>
      <c r="BV441">
        <v>0.2878175</v>
      </c>
      <c r="BW441">
        <v>22.883939999999999</v>
      </c>
      <c r="BX441">
        <v>0</v>
      </c>
      <c r="BY441">
        <v>0</v>
      </c>
      <c r="BZ441">
        <v>0.2891299</v>
      </c>
      <c r="CA441">
        <v>23.153120000000001</v>
      </c>
      <c r="CB441">
        <v>0</v>
      </c>
      <c r="CC441">
        <v>0</v>
      </c>
      <c r="CD441">
        <v>0.29051440000000001</v>
      </c>
      <c r="CE441">
        <v>23.033159999999999</v>
      </c>
      <c r="CF441">
        <v>0</v>
      </c>
      <c r="CG441">
        <v>0</v>
      </c>
      <c r="CH441">
        <v>0.2919658</v>
      </c>
      <c r="CI441">
        <v>22.720009999999998</v>
      </c>
      <c r="CJ441">
        <v>0</v>
      </c>
      <c r="CK441">
        <v>0</v>
      </c>
      <c r="CL441">
        <v>0.29349890000000001</v>
      </c>
      <c r="CM441">
        <v>22.065059999999999</v>
      </c>
      <c r="CN441">
        <v>0</v>
      </c>
      <c r="CO441">
        <v>1.8204059999999999E-36</v>
      </c>
      <c r="CP441">
        <v>0.29508649999999997</v>
      </c>
      <c r="CQ441">
        <v>21.567029999999999</v>
      </c>
      <c r="CR441">
        <v>1.0726050000000001E-32</v>
      </c>
      <c r="CS441">
        <v>9.8333060000000003E-30</v>
      </c>
      <c r="CT441">
        <v>0.2968171</v>
      </c>
      <c r="CU441">
        <v>21.19097</v>
      </c>
      <c r="CV441" s="1">
        <v>2.8962559999999999E-26</v>
      </c>
      <c r="CW441" s="1">
        <v>2.8708919999999998E-23</v>
      </c>
      <c r="CX441">
        <v>0.29843510000000001</v>
      </c>
      <c r="CY441">
        <v>20.798369999999998</v>
      </c>
      <c r="CZ441" s="1">
        <v>1.4521639999999999E-20</v>
      </c>
      <c r="DA441" s="1">
        <v>1.1323410000000001E-17</v>
      </c>
      <c r="DB441">
        <v>0.30008960000000001</v>
      </c>
      <c r="DC441">
        <v>20.552710000000001</v>
      </c>
      <c r="DD441" s="1">
        <v>2.2818040000000002E-16</v>
      </c>
      <c r="DE441" s="1">
        <v>1.483219E-13</v>
      </c>
      <c r="DF441">
        <v>0.30178080000000002</v>
      </c>
      <c r="DG441">
        <v>20.7226</v>
      </c>
      <c r="DH441" s="1">
        <v>4.49592E-13</v>
      </c>
      <c r="DI441" s="1">
        <v>2.7932099999999998E-10</v>
      </c>
      <c r="DJ441">
        <v>0.30353720000000001</v>
      </c>
      <c r="DK441">
        <v>20.84356</v>
      </c>
      <c r="DL441" s="1">
        <v>2.1907190000000001E-10</v>
      </c>
      <c r="DM441" s="1">
        <v>1.355857E-7</v>
      </c>
      <c r="DN441">
        <v>0.30538480000000001</v>
      </c>
      <c r="DO441">
        <v>20.956289999999999</v>
      </c>
      <c r="DP441" s="1">
        <v>3.7787460000000001E-8</v>
      </c>
      <c r="DQ441" s="1">
        <v>2.3507730000000001E-5</v>
      </c>
      <c r="DR441">
        <v>0.307336</v>
      </c>
      <c r="DS441">
        <v>20.48602</v>
      </c>
      <c r="DT441" s="1">
        <v>2.8339640000000002E-6</v>
      </c>
      <c r="DU441" s="1">
        <v>1.7849229999999999E-3</v>
      </c>
      <c r="DV441">
        <v>0.30945339999999999</v>
      </c>
      <c r="DW441">
        <v>19.900020000000001</v>
      </c>
      <c r="DX441" s="1">
        <v>1.06564E-4</v>
      </c>
      <c r="DY441" s="1">
        <v>6.8194840000000007E-2</v>
      </c>
      <c r="DZ441">
        <v>0.31159710000000002</v>
      </c>
      <c r="EA441">
        <v>19.66253</v>
      </c>
      <c r="EB441" s="1">
        <v>2.210605E-3</v>
      </c>
      <c r="EC441" s="1">
        <v>1.4449799999999999</v>
      </c>
      <c r="ED441">
        <v>0.31385970000000002</v>
      </c>
      <c r="EE441">
        <v>19.62105</v>
      </c>
      <c r="EF441" s="1">
        <v>2.741789E-2</v>
      </c>
      <c r="EG441" s="1">
        <v>18.339410000000001</v>
      </c>
      <c r="EH441">
        <v>0.31642409999999999</v>
      </c>
      <c r="EI441">
        <v>20.16095</v>
      </c>
      <c r="EJ441" s="1">
        <v>0.21655350000000001</v>
      </c>
      <c r="EK441">
        <v>148.4401</v>
      </c>
      <c r="EL441">
        <v>0.3186271</v>
      </c>
      <c r="EM441">
        <v>20.654209999999999</v>
      </c>
      <c r="EN441" s="1">
        <v>1.150838</v>
      </c>
      <c r="EO441">
        <v>810.35490000000004</v>
      </c>
      <c r="EP441">
        <v>0.32059969999999999</v>
      </c>
      <c r="EQ441">
        <v>20.75553</v>
      </c>
      <c r="ER441" s="1">
        <v>4.2832549999999996</v>
      </c>
      <c r="ES441">
        <v>3108.2080000000001</v>
      </c>
      <c r="ET441">
        <v>0.32273309999999999</v>
      </c>
      <c r="EU441">
        <v>20.96313</v>
      </c>
      <c r="EV441">
        <v>11.62003</v>
      </c>
      <c r="EW441">
        <v>8700.1839999999993</v>
      </c>
      <c r="EX441">
        <v>0.32508680000000001</v>
      </c>
      <c r="EY441">
        <v>20.925190000000001</v>
      </c>
      <c r="EZ441">
        <v>23.799379999999999</v>
      </c>
      <c r="FA441">
        <v>18410.37</v>
      </c>
      <c r="FB441">
        <v>0.32764209999999999</v>
      </c>
      <c r="FC441">
        <v>20.39676</v>
      </c>
      <c r="FD441">
        <v>38.064169999999997</v>
      </c>
      <c r="FE441">
        <v>30431.55</v>
      </c>
      <c r="FF441">
        <v>0.33066640000000003</v>
      </c>
      <c r="FG441">
        <v>20.05462</v>
      </c>
      <c r="FH441">
        <v>48.817700000000002</v>
      </c>
      <c r="FI441">
        <v>40392.75</v>
      </c>
      <c r="FJ441">
        <v>0.3339394</v>
      </c>
      <c r="FK441">
        <v>19.99127</v>
      </c>
      <c r="FL441">
        <v>51.376249999999999</v>
      </c>
      <c r="FM441">
        <v>44055.41</v>
      </c>
      <c r="FN441">
        <v>0.33761940000000001</v>
      </c>
      <c r="FO441">
        <v>20.75301</v>
      </c>
      <c r="FP441">
        <v>45.272770000000001</v>
      </c>
      <c r="FQ441">
        <v>40325.97</v>
      </c>
      <c r="FR441">
        <v>0.34163179999999999</v>
      </c>
      <c r="FS441">
        <v>21.583200000000001</v>
      </c>
      <c r="FT441">
        <v>34.321550000000002</v>
      </c>
      <c r="FU441">
        <v>31767.85</v>
      </c>
      <c r="FV441">
        <v>0.34586529999999999</v>
      </c>
      <c r="FW441">
        <v>22.128769999999999</v>
      </c>
      <c r="FX441">
        <v>22.811900000000001</v>
      </c>
      <c r="FY441">
        <v>21988.28</v>
      </c>
      <c r="FZ441">
        <v>0.35043999999999997</v>
      </c>
      <c r="GA441">
        <v>22.401540000000001</v>
      </c>
      <c r="GB441">
        <v>13.53105</v>
      </c>
      <c r="GC441">
        <v>13613.84</v>
      </c>
      <c r="GD441">
        <v>0.35539470000000001</v>
      </c>
      <c r="GE441">
        <v>22.066680000000002</v>
      </c>
      <c r="GF441">
        <v>7.2961049999999998</v>
      </c>
      <c r="GG441">
        <v>7674.4650000000001</v>
      </c>
      <c r="GH441">
        <v>0.3608034</v>
      </c>
      <c r="GI441">
        <v>21.41732</v>
      </c>
      <c r="GJ441">
        <v>3.6352030000000002</v>
      </c>
      <c r="GK441">
        <v>4001.5740000000001</v>
      </c>
      <c r="GL441">
        <v>0.36667640000000001</v>
      </c>
      <c r="GM441">
        <v>21.140640000000001</v>
      </c>
      <c r="GN441">
        <v>1.7059850000000001</v>
      </c>
      <c r="GO441">
        <v>1961.92</v>
      </c>
      <c r="GP441">
        <v>0.37317260000000002</v>
      </c>
      <c r="GQ441">
        <v>21.171109999999999</v>
      </c>
      <c r="GR441">
        <v>0.77290919999999996</v>
      </c>
      <c r="GS441">
        <v>921.89790000000005</v>
      </c>
      <c r="GT441">
        <v>0.38024799999999997</v>
      </c>
      <c r="GU441">
        <v>21.940560000000001</v>
      </c>
      <c r="GV441">
        <v>0.35249520000000001</v>
      </c>
      <c r="GW441">
        <v>426.70490000000001</v>
      </c>
      <c r="GX441">
        <v>0.38807219999999998</v>
      </c>
      <c r="GY441">
        <v>22.56513</v>
      </c>
      <c r="GZ441">
        <v>0.17313619999999999</v>
      </c>
      <c r="HA441">
        <v>203.26220000000001</v>
      </c>
      <c r="HB441">
        <v>0.39569599999999999</v>
      </c>
      <c r="HC441">
        <v>22.894749999999998</v>
      </c>
      <c r="HD441">
        <v>9.9545610000000007E-2</v>
      </c>
      <c r="HE441">
        <v>106.441</v>
      </c>
      <c r="HF441">
        <v>0.40355930000000001</v>
      </c>
      <c r="HG441">
        <v>22.873799999999999</v>
      </c>
      <c r="HH441">
        <v>6.9359699999999996E-2</v>
      </c>
      <c r="HI441">
        <v>65.091849999999994</v>
      </c>
      <c r="HJ441">
        <v>0.4112266</v>
      </c>
      <c r="HK441">
        <v>22.388349999999999</v>
      </c>
      <c r="HL441">
        <v>5.5883889999999999E-2</v>
      </c>
      <c r="HM441">
        <v>46.751860000000001</v>
      </c>
      <c r="HN441">
        <v>0.41921839999999999</v>
      </c>
      <c r="HO441">
        <v>21.660869999999999</v>
      </c>
      <c r="HP441">
        <v>4.8549080000000001E-2</v>
      </c>
      <c r="HQ441">
        <v>37.614409999999999</v>
      </c>
      <c r="HR441">
        <v>0.4284927</v>
      </c>
      <c r="HS441">
        <v>21.22044</v>
      </c>
      <c r="HT441">
        <v>4.3446789999999999E-2</v>
      </c>
      <c r="HU441">
        <v>32.058030000000002</v>
      </c>
      <c r="HV441">
        <v>0.43983529999999998</v>
      </c>
      <c r="HW441">
        <v>20.9772</v>
      </c>
      <c r="HX441" s="1">
        <v>3.9246919999999998E-2</v>
      </c>
      <c r="HY441">
        <v>27.960239999999999</v>
      </c>
      <c r="HZ441">
        <v>0.4533297</v>
      </c>
      <c r="IA441">
        <v>21.266300000000001</v>
      </c>
      <c r="IB441" s="1">
        <v>3.5544180000000002E-2</v>
      </c>
      <c r="IC441">
        <v>24.564129999999999</v>
      </c>
      <c r="ID441">
        <v>0.4697673</v>
      </c>
      <c r="IE441">
        <v>20.948360000000001</v>
      </c>
      <c r="IF441" s="1">
        <v>3.2227770000000003E-2</v>
      </c>
      <c r="IG441">
        <v>21.606280000000002</v>
      </c>
      <c r="IH441">
        <v>0.48932389999999998</v>
      </c>
      <c r="II441">
        <v>20.919260000000001</v>
      </c>
      <c r="IJ441" s="1">
        <v>2.9104270000000002E-2</v>
      </c>
      <c r="IK441">
        <v>18.91179</v>
      </c>
      <c r="IL441">
        <v>0.51204669999999997</v>
      </c>
      <c r="IM441">
        <v>20.927620000000001</v>
      </c>
      <c r="IN441" s="1">
        <v>2.6188119999999999E-2</v>
      </c>
      <c r="IO441">
        <v>16.442119999999999</v>
      </c>
      <c r="IP441">
        <v>0.53949990000000003</v>
      </c>
      <c r="IQ441">
        <v>20.68647</v>
      </c>
      <c r="IR441" s="1">
        <v>2.3535029999999998E-2</v>
      </c>
      <c r="IS441">
        <v>14.30545</v>
      </c>
      <c r="IT441">
        <v>0.5763741</v>
      </c>
      <c r="IU441">
        <v>20.254860000000001</v>
      </c>
      <c r="IV441" s="1">
        <v>2.1169670000000002E-2</v>
      </c>
      <c r="IW441">
        <v>12.64958</v>
      </c>
      <c r="IX441">
        <v>0.62120200000000003</v>
      </c>
      <c r="IY441">
        <v>19.925799999999999</v>
      </c>
      <c r="IZ441" s="1">
        <v>1.9056940000000001E-2</v>
      </c>
      <c r="JA441">
        <v>11.193440000000001</v>
      </c>
      <c r="JB441">
        <v>0.67647279999999999</v>
      </c>
      <c r="JC441">
        <v>19.812080000000002</v>
      </c>
      <c r="JD441" s="1">
        <v>1.7166000000000001E-2</v>
      </c>
      <c r="JE441">
        <v>9.9057879999999994</v>
      </c>
      <c r="JF441">
        <v>0.74924579999999996</v>
      </c>
      <c r="JG441">
        <v>20.370010000000001</v>
      </c>
      <c r="JH441" s="1">
        <v>1.549853E-2</v>
      </c>
      <c r="JI441" s="1">
        <v>8.7726710000000008</v>
      </c>
      <c r="JJ441">
        <v>0.84712569999999998</v>
      </c>
      <c r="JK441">
        <v>20.964120000000001</v>
      </c>
      <c r="JL441" s="1">
        <v>1.3996979999999999E-2</v>
      </c>
      <c r="JM441" s="1">
        <v>7.7604740000000003</v>
      </c>
      <c r="JN441">
        <v>0.87551400000000001</v>
      </c>
      <c r="JO441">
        <v>21.147469999999998</v>
      </c>
      <c r="JP441" s="1">
        <v>1.2555429999999999E-2</v>
      </c>
      <c r="JQ441" s="1">
        <v>6.9147040000000004</v>
      </c>
      <c r="JR441">
        <v>0.87239060000000002</v>
      </c>
      <c r="JS441">
        <v>21.61628</v>
      </c>
      <c r="JT441" s="1">
        <v>1.140795E-2</v>
      </c>
      <c r="JU441" s="1">
        <v>6.2851990000000004</v>
      </c>
      <c r="JV441">
        <v>0.86819559999999996</v>
      </c>
      <c r="JW441">
        <v>21.827210000000001</v>
      </c>
      <c r="JX441" s="1">
        <v>1.03409E-2</v>
      </c>
      <c r="JY441" s="1">
        <v>5.7185220000000001</v>
      </c>
      <c r="JZ441">
        <v>0.86353000000000002</v>
      </c>
      <c r="KA441">
        <v>21.60962</v>
      </c>
      <c r="KB441" s="1">
        <v>9.3394229999999995E-3</v>
      </c>
      <c r="KC441" s="1">
        <v>5.189743</v>
      </c>
      <c r="KD441">
        <v>0.85886660000000004</v>
      </c>
      <c r="KE441">
        <v>21.44293</v>
      </c>
      <c r="KF441" s="1">
        <v>8.4414169999999997E-3</v>
      </c>
      <c r="KG441" s="1">
        <v>4.7112780000000001</v>
      </c>
      <c r="KH441">
        <v>0.85424420000000001</v>
      </c>
      <c r="KI441">
        <v>21.326560000000001</v>
      </c>
      <c r="KJ441" s="1">
        <v>7.6522810000000004E-3</v>
      </c>
      <c r="KK441" s="1">
        <v>4.2873599999999996</v>
      </c>
      <c r="KL441">
        <v>0.84951189999999999</v>
      </c>
      <c r="KM441">
        <v>21.476400000000002</v>
      </c>
      <c r="KN441" s="1">
        <v>6.9480610000000002E-3</v>
      </c>
      <c r="KO441" s="1">
        <v>3.9098830000000002</v>
      </c>
      <c r="KP441">
        <v>0.84448719999999999</v>
      </c>
      <c r="KQ441">
        <v>21.611339999999998</v>
      </c>
      <c r="KR441" s="1">
        <v>6.3137089999999998E-3</v>
      </c>
      <c r="KS441" s="1">
        <v>3.5708799999999998</v>
      </c>
      <c r="KT441">
        <v>0.83936949999999999</v>
      </c>
      <c r="KU441">
        <v>21.584479999999999</v>
      </c>
      <c r="KV441" s="1">
        <v>5.7336560000000002E-3</v>
      </c>
      <c r="KW441" s="1">
        <v>3.2609309999999998</v>
      </c>
      <c r="KX441">
        <v>0.83429399999999998</v>
      </c>
      <c r="KY441">
        <v>21.695820000000001</v>
      </c>
      <c r="KZ441" s="1">
        <v>5.201603E-3</v>
      </c>
      <c r="LA441" s="1">
        <v>2.9759190000000002</v>
      </c>
      <c r="LB441">
        <v>0.82923729999999995</v>
      </c>
      <c r="LC441">
        <v>21.74747</v>
      </c>
      <c r="LD441" s="1">
        <v>4.7042689999999996E-3</v>
      </c>
      <c r="LE441" s="1">
        <v>2.7090169999999998</v>
      </c>
      <c r="LF441">
        <v>0.8242604</v>
      </c>
      <c r="LG441">
        <v>21.803380000000001</v>
      </c>
      <c r="LH441" s="1">
        <v>4.2392810000000001E-3</v>
      </c>
      <c r="LI441" s="1">
        <v>2.4580890000000002</v>
      </c>
      <c r="LJ441">
        <v>0.81912090000000004</v>
      </c>
      <c r="LK441">
        <v>21.749289999999998</v>
      </c>
      <c r="LL441" s="1">
        <v>3.7977610000000002E-3</v>
      </c>
      <c r="LM441" s="1">
        <v>2.2192889999999998</v>
      </c>
      <c r="LN441">
        <v>0.81373249999999997</v>
      </c>
      <c r="LO441">
        <v>21.62435</v>
      </c>
      <c r="LP441" s="1">
        <v>3.3731329999999999E-3</v>
      </c>
      <c r="LQ441" s="1">
        <v>1.988729</v>
      </c>
      <c r="LR441">
        <v>0.80814909999999995</v>
      </c>
      <c r="LS441">
        <v>21.84065</v>
      </c>
      <c r="LT441" s="1">
        <v>2.976724E-3</v>
      </c>
      <c r="LU441" s="1">
        <v>1.770157</v>
      </c>
      <c r="LV441">
        <v>0.80243180000000003</v>
      </c>
      <c r="LW441">
        <v>22.11035</v>
      </c>
      <c r="LX441" s="1">
        <v>2.6171300000000001E-3</v>
      </c>
      <c r="LY441" s="1">
        <v>1.5691250000000001</v>
      </c>
      <c r="LZ441">
        <v>0.7962534</v>
      </c>
      <c r="MA441">
        <v>22.488</v>
      </c>
      <c r="MB441" s="1">
        <v>2.2969739999999998E-3</v>
      </c>
      <c r="MC441" s="1">
        <v>1.388137</v>
      </c>
      <c r="MD441">
        <v>0.78978440000000005</v>
      </c>
      <c r="ME441">
        <v>22.924250000000001</v>
      </c>
      <c r="MF441" s="1">
        <v>2.0169979999999999E-3</v>
      </c>
      <c r="MG441" s="1">
        <v>1.2282690000000001</v>
      </c>
      <c r="MH441">
        <v>0.78322910000000001</v>
      </c>
      <c r="MI441">
        <v>23.29522</v>
      </c>
      <c r="MJ441" s="1">
        <v>1.77454E-3</v>
      </c>
      <c r="MK441" s="1">
        <v>1.0884469999999999</v>
      </c>
      <c r="ML441">
        <v>0.776891</v>
      </c>
      <c r="MM441">
        <v>23.282679999999999</v>
      </c>
      <c r="MN441" s="1">
        <v>1.557365E-3</v>
      </c>
      <c r="MO441" s="1">
        <v>0.96392990000000001</v>
      </c>
      <c r="MP441">
        <v>0.77272240000000003</v>
      </c>
      <c r="MQ441">
        <v>23.111719999999998</v>
      </c>
      <c r="MR441" s="1">
        <v>1.367477E-3</v>
      </c>
      <c r="MS441" s="1">
        <v>0.8502691</v>
      </c>
      <c r="MT441">
        <v>0.76778159999999995</v>
      </c>
      <c r="MU441">
        <v>22.912749999999999</v>
      </c>
      <c r="MV441" s="1">
        <v>1.203167E-3</v>
      </c>
      <c r="MW441" s="1">
        <v>0.75212809999999997</v>
      </c>
      <c r="MX441">
        <v>0.76253499999999996</v>
      </c>
      <c r="MY441">
        <v>22.806930000000001</v>
      </c>
      <c r="MZ441" s="1">
        <v>1.055261E-3</v>
      </c>
      <c r="NA441" s="1">
        <v>0.66419510000000004</v>
      </c>
      <c r="NB441">
        <v>0.75707749999999996</v>
      </c>
      <c r="NC441">
        <v>22.771180000000001</v>
      </c>
      <c r="ND441" s="1">
        <v>9.2175739999999996E-4</v>
      </c>
      <c r="NE441" s="1">
        <v>0.58440449999999999</v>
      </c>
      <c r="NF441">
        <v>0.75707749999999996</v>
      </c>
      <c r="NG441">
        <v>22.771180000000001</v>
      </c>
      <c r="NH441" s="1">
        <v>9.2175739999999996E-4</v>
      </c>
      <c r="NI441" s="1">
        <v>0.58440449999999999</v>
      </c>
      <c r="NJ441">
        <v>0.75707749999999996</v>
      </c>
      <c r="NK441">
        <v>22.771180000000001</v>
      </c>
      <c r="NL441" s="1">
        <v>9.2175739999999996E-4</v>
      </c>
      <c r="NM441" s="1">
        <v>0.58440449999999999</v>
      </c>
      <c r="NN441">
        <v>0.75707749999999996</v>
      </c>
      <c r="NO441">
        <v>22.771180000000001</v>
      </c>
      <c r="NP441" s="1">
        <v>9.2175739999999996E-4</v>
      </c>
      <c r="NQ441" s="1">
        <v>0.58440449999999999</v>
      </c>
      <c r="NR441">
        <v>0.75707749999999996</v>
      </c>
      <c r="NS441">
        <v>22.771180000000001</v>
      </c>
      <c r="NT441" s="1">
        <v>9.2175739999999996E-4</v>
      </c>
      <c r="NU441" s="1">
        <v>0.58440449999999999</v>
      </c>
      <c r="NV441">
        <v>0.75707749999999996</v>
      </c>
      <c r="NW441">
        <v>22.771180000000001</v>
      </c>
      <c r="NX441" s="1">
        <v>9.2175739999999996E-4</v>
      </c>
      <c r="NY441" s="1">
        <v>0.58440449999999999</v>
      </c>
      <c r="NZ441">
        <v>0.75707749999999996</v>
      </c>
      <c r="OA441">
        <v>22.771180000000001</v>
      </c>
      <c r="OB441" s="1">
        <v>9.2175739999999996E-4</v>
      </c>
      <c r="OC441" s="1">
        <v>0.58440449999999999</v>
      </c>
      <c r="OD441">
        <v>0.75707749999999996</v>
      </c>
      <c r="OE441">
        <v>22.771180000000001</v>
      </c>
      <c r="OF441" s="1">
        <v>9.2175739999999996E-4</v>
      </c>
      <c r="OG441" s="1">
        <v>0.58440449999999999</v>
      </c>
      <c r="OH441">
        <v>0.75707749999999996</v>
      </c>
      <c r="OI441">
        <v>22.771180000000001</v>
      </c>
      <c r="OJ441" s="1">
        <v>9.2175739999999996E-4</v>
      </c>
      <c r="OK441" s="1">
        <v>0.58440449999999999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0.19732130000000001</v>
      </c>
      <c r="G442">
        <v>20.615680000000001</v>
      </c>
      <c r="H442">
        <v>0</v>
      </c>
      <c r="I442">
        <v>0</v>
      </c>
      <c r="J442">
        <v>0.19763910000000001</v>
      </c>
      <c r="K442">
        <v>21.600190000000001</v>
      </c>
      <c r="L442">
        <v>0</v>
      </c>
      <c r="M442">
        <v>0</v>
      </c>
      <c r="N442">
        <v>0.19802919999999999</v>
      </c>
      <c r="O442">
        <v>22.428640000000001</v>
      </c>
      <c r="P442">
        <v>0</v>
      </c>
      <c r="Q442">
        <v>0</v>
      </c>
      <c r="R442">
        <v>0.198375</v>
      </c>
      <c r="S442">
        <v>22.903320000000001</v>
      </c>
      <c r="T442">
        <v>0</v>
      </c>
      <c r="U442">
        <v>0</v>
      </c>
      <c r="V442">
        <v>0.19874990000000001</v>
      </c>
      <c r="W442">
        <v>23.382390000000001</v>
      </c>
      <c r="X442">
        <v>0</v>
      </c>
      <c r="Y442">
        <v>0</v>
      </c>
      <c r="Z442">
        <v>0.19912050000000001</v>
      </c>
      <c r="AA442">
        <v>23.349240000000002</v>
      </c>
      <c r="AB442">
        <v>0</v>
      </c>
      <c r="AC442">
        <v>0</v>
      </c>
      <c r="AD442">
        <v>0.1994599</v>
      </c>
      <c r="AE442">
        <v>22.735800000000001</v>
      </c>
      <c r="AF442">
        <v>0</v>
      </c>
      <c r="AG442">
        <v>0</v>
      </c>
      <c r="AH442">
        <v>0.1998154</v>
      </c>
      <c r="AI442">
        <v>22.36955</v>
      </c>
      <c r="AJ442">
        <v>0</v>
      </c>
      <c r="AK442">
        <v>0</v>
      </c>
      <c r="AL442">
        <v>0.2002073</v>
      </c>
      <c r="AM442">
        <v>22.30611</v>
      </c>
      <c r="AN442">
        <v>0</v>
      </c>
      <c r="AO442">
        <v>0</v>
      </c>
      <c r="AP442">
        <v>0.2005728</v>
      </c>
      <c r="AQ442">
        <v>23.117290000000001</v>
      </c>
      <c r="AR442">
        <v>0</v>
      </c>
      <c r="AS442">
        <v>0</v>
      </c>
      <c r="AT442">
        <v>0.20096420000000001</v>
      </c>
      <c r="AU442">
        <v>23.95411</v>
      </c>
      <c r="AV442">
        <v>0</v>
      </c>
      <c r="AW442">
        <v>0</v>
      </c>
      <c r="AX442">
        <v>0.2013963</v>
      </c>
      <c r="AY442">
        <v>24.322479999999999</v>
      </c>
      <c r="AZ442">
        <v>0</v>
      </c>
      <c r="BA442">
        <v>0</v>
      </c>
      <c r="BB442">
        <v>0.2018102</v>
      </c>
      <c r="BC442">
        <v>24.463090000000001</v>
      </c>
      <c r="BD442">
        <v>0</v>
      </c>
      <c r="BE442">
        <v>0</v>
      </c>
      <c r="BF442">
        <v>0.20225309999999999</v>
      </c>
      <c r="BG442">
        <v>24.04365</v>
      </c>
      <c r="BH442">
        <v>0</v>
      </c>
      <c r="BI442">
        <v>0</v>
      </c>
      <c r="BJ442">
        <v>0.20272999999999999</v>
      </c>
      <c r="BK442">
        <v>23.388210000000001</v>
      </c>
      <c r="BL442">
        <v>0</v>
      </c>
      <c r="BM442">
        <v>0</v>
      </c>
      <c r="BN442">
        <v>0.2032052</v>
      </c>
      <c r="BO442">
        <v>23.004290000000001</v>
      </c>
      <c r="BP442">
        <v>0</v>
      </c>
      <c r="BQ442">
        <v>0</v>
      </c>
      <c r="BR442">
        <v>0.20372019999999999</v>
      </c>
      <c r="BS442">
        <v>22.909469999999999</v>
      </c>
      <c r="BT442">
        <v>0</v>
      </c>
      <c r="BU442">
        <v>0</v>
      </c>
      <c r="BV442">
        <v>0.20426610000000001</v>
      </c>
      <c r="BW442">
        <v>22.907119999999999</v>
      </c>
      <c r="BX442">
        <v>0</v>
      </c>
      <c r="BY442">
        <v>0</v>
      </c>
      <c r="BZ442">
        <v>0.20485059999999999</v>
      </c>
      <c r="CA442">
        <v>23.234639999999999</v>
      </c>
      <c r="CB442">
        <v>0</v>
      </c>
      <c r="CC442">
        <v>0</v>
      </c>
      <c r="CD442">
        <v>0.2054735</v>
      </c>
      <c r="CE442">
        <v>23.19293</v>
      </c>
      <c r="CF442">
        <v>0</v>
      </c>
      <c r="CG442">
        <v>0</v>
      </c>
      <c r="CH442">
        <v>0.2061365</v>
      </c>
      <c r="CI442">
        <v>22.920809999999999</v>
      </c>
      <c r="CJ442">
        <v>0</v>
      </c>
      <c r="CK442">
        <v>0</v>
      </c>
      <c r="CL442">
        <v>0.206821</v>
      </c>
      <c r="CM442">
        <v>22.252749999999999</v>
      </c>
      <c r="CN442">
        <v>0</v>
      </c>
      <c r="CO442">
        <v>4.8761840000000001E-37</v>
      </c>
      <c r="CP442">
        <v>0.20754600000000001</v>
      </c>
      <c r="CQ442">
        <v>21.681360000000002</v>
      </c>
      <c r="CR442">
        <v>2.89209E-33</v>
      </c>
      <c r="CS442">
        <v>3.4463810000000002E-30</v>
      </c>
      <c r="CT442">
        <v>0.20832790000000001</v>
      </c>
      <c r="CU442">
        <v>21.231210000000001</v>
      </c>
      <c r="CV442" s="1">
        <v>7.4321050000000001E-27</v>
      </c>
      <c r="CW442" s="1">
        <v>8.8599860000000003E-24</v>
      </c>
      <c r="CX442">
        <v>0.2090737</v>
      </c>
      <c r="CY442">
        <v>20.815899999999999</v>
      </c>
      <c r="CZ442" s="1">
        <v>3.5489579999999996E-21</v>
      </c>
      <c r="DA442" s="1">
        <v>4.214663E-18</v>
      </c>
      <c r="DB442">
        <v>0.20980799999999999</v>
      </c>
      <c r="DC442">
        <v>20.580939999999998</v>
      </c>
      <c r="DD442" s="1">
        <v>5.2052449999999999E-17</v>
      </c>
      <c r="DE442" s="1">
        <v>6.1809430000000005E-14</v>
      </c>
      <c r="DF442">
        <v>0.21056749999999999</v>
      </c>
      <c r="DG442">
        <v>20.770019999999999</v>
      </c>
      <c r="DH442" s="1">
        <v>1.078506E-13</v>
      </c>
      <c r="DI442" s="1">
        <v>1.2775199999999999E-10</v>
      </c>
      <c r="DJ442">
        <v>0.21130699999999999</v>
      </c>
      <c r="DK442">
        <v>20.941299999999998</v>
      </c>
      <c r="DL442" s="1">
        <v>5.6799109999999997E-11</v>
      </c>
      <c r="DM442" s="1">
        <v>6.7228600000000004E-8</v>
      </c>
      <c r="DN442">
        <v>0.21213219999999999</v>
      </c>
      <c r="DO442">
        <v>21.093360000000001</v>
      </c>
      <c r="DP442" s="1">
        <v>1.1402739999999999E-8</v>
      </c>
      <c r="DQ442" s="1">
        <v>1.2732190000000001E-5</v>
      </c>
      <c r="DR442">
        <v>0.21300430000000001</v>
      </c>
      <c r="DS442">
        <v>20.641169999999999</v>
      </c>
      <c r="DT442" s="1">
        <v>9.8841489999999998E-7</v>
      </c>
      <c r="DU442" s="1">
        <v>1.053837E-3</v>
      </c>
      <c r="DV442">
        <v>0.2139355</v>
      </c>
      <c r="DW442">
        <v>20.0169</v>
      </c>
      <c r="DX442" s="1">
        <v>4.205001E-5</v>
      </c>
      <c r="DY442" s="1">
        <v>4.3605890000000001E-2</v>
      </c>
      <c r="DZ442">
        <v>0.21489459999999999</v>
      </c>
      <c r="EA442">
        <v>19.680720000000001</v>
      </c>
      <c r="EB442" s="1">
        <v>9.7388949999999998E-4</v>
      </c>
      <c r="EC442" s="1">
        <v>0.99629440000000002</v>
      </c>
      <c r="ED442">
        <v>0.21588080000000001</v>
      </c>
      <c r="EE442">
        <v>19.587479999999999</v>
      </c>
      <c r="EF442" s="1">
        <v>1.335979E-2</v>
      </c>
      <c r="EG442" s="1">
        <v>13.590579999999999</v>
      </c>
      <c r="EH442">
        <v>0.2170676</v>
      </c>
      <c r="EI442">
        <v>20.127680000000002</v>
      </c>
      <c r="EJ442" s="1">
        <v>0.1159762</v>
      </c>
      <c r="EK442">
        <v>117.9345</v>
      </c>
      <c r="EL442">
        <v>0.21809870000000001</v>
      </c>
      <c r="EM442">
        <v>20.673829999999999</v>
      </c>
      <c r="EN442" s="1">
        <v>0.67470470000000005</v>
      </c>
      <c r="EO442">
        <v>688.57849999999996</v>
      </c>
      <c r="EP442">
        <v>0.21892500000000001</v>
      </c>
      <c r="EQ442">
        <v>20.869610000000002</v>
      </c>
      <c r="ER442" s="1">
        <v>2.7392150000000002</v>
      </c>
      <c r="ES442">
        <v>2822.3139999999999</v>
      </c>
      <c r="ET442">
        <v>0.2198445</v>
      </c>
      <c r="EU442">
        <v>21.103359999999999</v>
      </c>
      <c r="EV442">
        <v>8.0855119999999996</v>
      </c>
      <c r="EW442">
        <v>8437.4789999999994</v>
      </c>
      <c r="EX442">
        <v>0.22081319999999999</v>
      </c>
      <c r="EY442">
        <v>21.043790000000001</v>
      </c>
      <c r="EZ442">
        <v>17.982749999999999</v>
      </c>
      <c r="FA442">
        <v>19064.57</v>
      </c>
      <c r="FB442">
        <v>0.22188910000000001</v>
      </c>
      <c r="FC442">
        <v>20.47871</v>
      </c>
      <c r="FD442">
        <v>31.170089999999998</v>
      </c>
      <c r="FE442">
        <v>33630.85</v>
      </c>
      <c r="FF442">
        <v>0.2231776</v>
      </c>
      <c r="FG442">
        <v>20.062919999999998</v>
      </c>
      <c r="FH442">
        <v>43.375190000000003</v>
      </c>
      <c r="FI442">
        <v>47710.21</v>
      </c>
      <c r="FJ442">
        <v>0.2245817</v>
      </c>
      <c r="FK442">
        <v>19.956050000000001</v>
      </c>
      <c r="FL442">
        <v>49.615780000000001</v>
      </c>
      <c r="FM442">
        <v>55733.2</v>
      </c>
      <c r="FN442">
        <v>0.22624050000000001</v>
      </c>
      <c r="FO442">
        <v>20.722580000000001</v>
      </c>
      <c r="FP442">
        <v>47.522530000000003</v>
      </c>
      <c r="FQ442">
        <v>54593.25</v>
      </c>
      <c r="FR442">
        <v>0.227964</v>
      </c>
      <c r="FS442">
        <v>21.635349999999999</v>
      </c>
      <c r="FT442">
        <v>39.169469999999997</v>
      </c>
      <c r="FU442">
        <v>46101.88</v>
      </c>
      <c r="FV442">
        <v>0.2298569</v>
      </c>
      <c r="FW442">
        <v>22.30716</v>
      </c>
      <c r="FX442">
        <v>28.368970000000001</v>
      </c>
      <c r="FY442">
        <v>34226.71</v>
      </c>
      <c r="FZ442">
        <v>0.23182990000000001</v>
      </c>
      <c r="GA442">
        <v>22.642589999999998</v>
      </c>
      <c r="GB442">
        <v>18.37</v>
      </c>
      <c r="GC442">
        <v>22745.040000000001</v>
      </c>
      <c r="GD442">
        <v>0.23395389999999999</v>
      </c>
      <c r="GE442">
        <v>22.290150000000001</v>
      </c>
      <c r="GF442">
        <v>10.831519999999999</v>
      </c>
      <c r="GG442">
        <v>13737.14</v>
      </c>
      <c r="GH442">
        <v>0.2362196</v>
      </c>
      <c r="GI442">
        <v>21.558900000000001</v>
      </c>
      <c r="GJ442">
        <v>5.9007389999999997</v>
      </c>
      <c r="GK442">
        <v>7658.0150000000003</v>
      </c>
      <c r="GL442">
        <v>0.23866780000000001</v>
      </c>
      <c r="GM442">
        <v>21.156389999999998</v>
      </c>
      <c r="GN442">
        <v>3.0176789999999998</v>
      </c>
      <c r="GO442">
        <v>4002.0030000000002</v>
      </c>
      <c r="GP442">
        <v>0.24133769999999999</v>
      </c>
      <c r="GQ442">
        <v>21.140560000000001</v>
      </c>
      <c r="GR442">
        <v>1.473678</v>
      </c>
      <c r="GS442">
        <v>1991.5630000000001</v>
      </c>
      <c r="GT442">
        <v>0.24421329999999999</v>
      </c>
      <c r="GU442">
        <v>21.953250000000001</v>
      </c>
      <c r="GV442">
        <v>0.70323310000000006</v>
      </c>
      <c r="GW442">
        <v>962.00919999999996</v>
      </c>
      <c r="GX442">
        <v>0.24753929999999999</v>
      </c>
      <c r="GY442">
        <v>22.727070000000001</v>
      </c>
      <c r="GZ442">
        <v>0.33977889999999999</v>
      </c>
      <c r="HA442">
        <v>464.05430000000001</v>
      </c>
      <c r="HB442">
        <v>0.25079689999999999</v>
      </c>
      <c r="HC442">
        <v>23.17886</v>
      </c>
      <c r="HD442">
        <v>0.17554220000000001</v>
      </c>
      <c r="HE442">
        <v>233.9718</v>
      </c>
      <c r="HF442">
        <v>0.25403989999999999</v>
      </c>
      <c r="HG442">
        <v>23.205680000000001</v>
      </c>
      <c r="HH442">
        <v>0.1034549</v>
      </c>
      <c r="HI442">
        <v>131.1866</v>
      </c>
      <c r="HJ442">
        <v>0.25720169999999998</v>
      </c>
      <c r="HK442">
        <v>22.658719999999999</v>
      </c>
      <c r="HL442">
        <v>7.1446259999999998E-2</v>
      </c>
      <c r="HM442">
        <v>85.193920000000006</v>
      </c>
      <c r="HN442">
        <v>0.26034309999999999</v>
      </c>
      <c r="HO442">
        <v>21.82704</v>
      </c>
      <c r="HP442">
        <v>5.618923E-2</v>
      </c>
      <c r="HQ442">
        <v>63.60474</v>
      </c>
      <c r="HR442">
        <v>0.26403100000000002</v>
      </c>
      <c r="HS442">
        <v>21.28445</v>
      </c>
      <c r="HT442">
        <v>4.7774360000000002E-2</v>
      </c>
      <c r="HU442">
        <v>52.179409999999997</v>
      </c>
      <c r="HV442">
        <v>0.26844459999999998</v>
      </c>
      <c r="HW442">
        <v>21.02929</v>
      </c>
      <c r="HX442" s="1">
        <v>4.2168850000000001E-2</v>
      </c>
      <c r="HY442">
        <v>44.985370000000003</v>
      </c>
      <c r="HZ442">
        <v>0.27366170000000001</v>
      </c>
      <c r="IA442">
        <v>21.378229999999999</v>
      </c>
      <c r="IB442" s="1">
        <v>3.7802660000000002E-2</v>
      </c>
      <c r="IC442">
        <v>39.651389999999999</v>
      </c>
      <c r="ID442">
        <v>0.27977829999999998</v>
      </c>
      <c r="IE442">
        <v>21.170940000000002</v>
      </c>
      <c r="IF442" s="1">
        <v>3.4125519999999999E-2</v>
      </c>
      <c r="IG442">
        <v>35.280200000000001</v>
      </c>
      <c r="IH442">
        <v>0.28703329999999999</v>
      </c>
      <c r="II442">
        <v>21.25346</v>
      </c>
      <c r="IJ442" s="1">
        <v>3.0822820000000001E-2</v>
      </c>
      <c r="IK442">
        <v>31.4392</v>
      </c>
      <c r="IL442">
        <v>0.29517450000000001</v>
      </c>
      <c r="IM442">
        <v>21.233550000000001</v>
      </c>
      <c r="IN442" s="1">
        <v>2.7728829999999999E-2</v>
      </c>
      <c r="IO442">
        <v>27.909469999999999</v>
      </c>
      <c r="IP442">
        <v>0.30077599999999999</v>
      </c>
      <c r="IQ442">
        <v>20.907910000000001</v>
      </c>
      <c r="IR442" s="1">
        <v>2.4835380000000001E-2</v>
      </c>
      <c r="IS442">
        <v>24.751239999999999</v>
      </c>
      <c r="IT442">
        <v>0.29868080000000002</v>
      </c>
      <c r="IU442">
        <v>20.363900000000001</v>
      </c>
      <c r="IV442" s="1">
        <v>2.2319640000000002E-2</v>
      </c>
      <c r="IW442">
        <v>22.090319999999998</v>
      </c>
      <c r="IX442">
        <v>0.29647030000000002</v>
      </c>
      <c r="IY442">
        <v>19.952629999999999</v>
      </c>
      <c r="IZ442" s="1">
        <v>2.0094609999999999E-2</v>
      </c>
      <c r="JA442">
        <v>19.765440000000002</v>
      </c>
      <c r="JB442">
        <v>0.29407670000000002</v>
      </c>
      <c r="JC442">
        <v>19.849160000000001</v>
      </c>
      <c r="JD442" s="1">
        <v>1.8102770000000001E-2</v>
      </c>
      <c r="JE442">
        <v>17.7042</v>
      </c>
      <c r="JF442">
        <v>0.2914255</v>
      </c>
      <c r="JG442">
        <v>20.49269</v>
      </c>
      <c r="JH442" s="1">
        <v>1.6336750000000001E-2</v>
      </c>
      <c r="JI442">
        <v>15.88602</v>
      </c>
      <c r="JJ442">
        <v>0.28903849999999998</v>
      </c>
      <c r="JK442">
        <v>21.210180000000001</v>
      </c>
      <c r="JL442" s="1">
        <v>1.477594E-2</v>
      </c>
      <c r="JM442" s="1">
        <v>14.27243</v>
      </c>
      <c r="JN442">
        <v>0.28831610000000002</v>
      </c>
      <c r="JO442">
        <v>21.543189999999999</v>
      </c>
      <c r="JP442" s="1">
        <v>1.323418E-2</v>
      </c>
      <c r="JQ442" s="1">
        <v>12.691929999999999</v>
      </c>
      <c r="JR442">
        <v>0.28741450000000002</v>
      </c>
      <c r="JS442">
        <v>21.890840000000001</v>
      </c>
      <c r="JT442" s="1">
        <v>1.1984369999999999E-2</v>
      </c>
      <c r="JU442" s="1">
        <v>11.37514</v>
      </c>
      <c r="JV442">
        <v>0.28623359999999998</v>
      </c>
      <c r="JW442">
        <v>21.94218</v>
      </c>
      <c r="JX442" s="1">
        <v>1.086372E-2</v>
      </c>
      <c r="JY442" s="1">
        <v>10.23495</v>
      </c>
      <c r="JZ442">
        <v>0.28490179999999998</v>
      </c>
      <c r="KA442">
        <v>21.638750000000002</v>
      </c>
      <c r="KB442" s="1">
        <v>9.8193039999999992E-3</v>
      </c>
      <c r="KC442" s="1">
        <v>9.1973029999999998</v>
      </c>
      <c r="KD442">
        <v>0.28354360000000001</v>
      </c>
      <c r="KE442">
        <v>21.427499999999998</v>
      </c>
      <c r="KF442" s="1">
        <v>8.8716990000000003E-3</v>
      </c>
      <c r="KG442" s="1">
        <v>8.2617940000000001</v>
      </c>
      <c r="KH442">
        <v>0.28219699999999998</v>
      </c>
      <c r="KI442">
        <v>21.324470000000002</v>
      </c>
      <c r="KJ442" s="1">
        <v>8.0332500000000005E-3</v>
      </c>
      <c r="KK442" s="1">
        <v>7.4348720000000004</v>
      </c>
      <c r="KL442">
        <v>0.28084110000000001</v>
      </c>
      <c r="KM442">
        <v>21.58128</v>
      </c>
      <c r="KN442" s="1">
        <v>7.2872400000000004E-3</v>
      </c>
      <c r="KO442" s="1">
        <v>6.7063899999999999</v>
      </c>
      <c r="KP442">
        <v>0.27935720000000003</v>
      </c>
      <c r="KQ442">
        <v>21.758040000000001</v>
      </c>
      <c r="KR442" s="1">
        <v>6.6179680000000001E-3</v>
      </c>
      <c r="KS442" s="1">
        <v>6.0580499999999997</v>
      </c>
      <c r="KT442">
        <v>0.27792919999999999</v>
      </c>
      <c r="KU442">
        <v>21.763339999999999</v>
      </c>
      <c r="KV442" s="1">
        <v>6.0107310000000001E-3</v>
      </c>
      <c r="KW442" s="1">
        <v>5.4716630000000004</v>
      </c>
      <c r="KX442">
        <v>0.27646670000000001</v>
      </c>
      <c r="KY442">
        <v>21.77281</v>
      </c>
      <c r="KZ442" s="1">
        <v>5.4559279999999996E-3</v>
      </c>
      <c r="LA442" s="1">
        <v>4.9375540000000004</v>
      </c>
      <c r="LB442">
        <v>0.27503899999999998</v>
      </c>
      <c r="LC442">
        <v>21.75732</v>
      </c>
      <c r="LD442" s="1">
        <v>4.9407849999999996E-3</v>
      </c>
      <c r="LE442" s="1">
        <v>4.4451150000000004</v>
      </c>
      <c r="LF442">
        <v>0.27363759999999998</v>
      </c>
      <c r="LG442">
        <v>21.73911</v>
      </c>
      <c r="LH442" s="1">
        <v>4.4607659999999997E-3</v>
      </c>
      <c r="LI442" s="1">
        <v>3.9878290000000001</v>
      </c>
      <c r="LJ442">
        <v>0.27216360000000001</v>
      </c>
      <c r="LK442">
        <v>21.68817</v>
      </c>
      <c r="LL442" s="1">
        <v>4.0074849999999999E-3</v>
      </c>
      <c r="LM442" s="1">
        <v>3.5605769999999999</v>
      </c>
      <c r="LN442">
        <v>0.27061780000000002</v>
      </c>
      <c r="LO442">
        <v>21.661829999999998</v>
      </c>
      <c r="LP442" s="1">
        <v>3.5742230000000001E-3</v>
      </c>
      <c r="LQ442" s="1">
        <v>3.1568689999999999</v>
      </c>
      <c r="LR442">
        <v>0.26902150000000002</v>
      </c>
      <c r="LS442">
        <v>22.002369999999999</v>
      </c>
      <c r="LT442" s="1">
        <v>3.1641149999999999E-3</v>
      </c>
      <c r="LU442" s="1">
        <v>2.7772399999999999</v>
      </c>
      <c r="LV442">
        <v>0.26740259999999999</v>
      </c>
      <c r="LW442">
        <v>22.35727</v>
      </c>
      <c r="LX442" s="1">
        <v>2.7877700000000002E-3</v>
      </c>
      <c r="LY442" s="1">
        <v>2.4293390000000001</v>
      </c>
      <c r="LZ442">
        <v>0.26565319999999998</v>
      </c>
      <c r="MA442">
        <v>22.750779999999999</v>
      </c>
      <c r="MB442" s="1">
        <v>2.4489009999999999E-3</v>
      </c>
      <c r="MC442" s="1">
        <v>2.1170369999999998</v>
      </c>
      <c r="MD442">
        <v>0.26379399999999997</v>
      </c>
      <c r="ME442">
        <v>23.113430000000001</v>
      </c>
      <c r="MF442" s="1">
        <v>2.1498810000000002E-3</v>
      </c>
      <c r="MG442" s="1">
        <v>1.8417330000000001</v>
      </c>
      <c r="MH442">
        <v>0.26190849999999999</v>
      </c>
      <c r="MI442">
        <v>23.35153</v>
      </c>
      <c r="MJ442" s="1">
        <v>1.8894350000000001E-3</v>
      </c>
      <c r="MK442" s="1">
        <v>1.6022259999999999</v>
      </c>
      <c r="ML442">
        <v>0.2600537</v>
      </c>
      <c r="MM442">
        <v>23.27478</v>
      </c>
      <c r="MN442" s="1">
        <v>1.6615670000000001E-3</v>
      </c>
      <c r="MO442" s="1">
        <v>1.3935340000000001</v>
      </c>
      <c r="MP442">
        <v>0.25883109999999998</v>
      </c>
      <c r="MQ442">
        <v>23.09984</v>
      </c>
      <c r="MR442" s="1">
        <v>1.457648E-3</v>
      </c>
      <c r="MS442" s="1">
        <v>1.2074100000000001</v>
      </c>
      <c r="MT442">
        <v>0.25740960000000002</v>
      </c>
      <c r="MU442">
        <v>22.933900000000001</v>
      </c>
      <c r="MV442" s="1">
        <v>1.2813849999999999E-3</v>
      </c>
      <c r="MW442" s="1">
        <v>1.0488770000000001</v>
      </c>
      <c r="MX442">
        <v>0.25589610000000002</v>
      </c>
      <c r="MY442">
        <v>22.93779</v>
      </c>
      <c r="MZ442" s="1">
        <v>1.124681E-3</v>
      </c>
      <c r="NA442" s="1">
        <v>0.91030999999999995</v>
      </c>
      <c r="NB442">
        <v>0.2543356</v>
      </c>
      <c r="NC442">
        <v>22.973379999999999</v>
      </c>
      <c r="ND442" s="1">
        <v>9.835480000000001E-4</v>
      </c>
      <c r="NE442" s="1">
        <v>0.78686230000000001</v>
      </c>
      <c r="NF442">
        <v>0.2543356</v>
      </c>
      <c r="NG442">
        <v>22.973379999999999</v>
      </c>
      <c r="NH442" s="1">
        <v>9.835480000000001E-4</v>
      </c>
      <c r="NI442" s="1">
        <v>0.78686230000000001</v>
      </c>
      <c r="NJ442">
        <v>0.2543356</v>
      </c>
      <c r="NK442">
        <v>22.973379999999999</v>
      </c>
      <c r="NL442" s="1">
        <v>9.835480000000001E-4</v>
      </c>
      <c r="NM442" s="1">
        <v>0.78686230000000001</v>
      </c>
      <c r="NN442">
        <v>0.2543356</v>
      </c>
      <c r="NO442">
        <v>22.973379999999999</v>
      </c>
      <c r="NP442" s="1">
        <v>9.835480000000001E-4</v>
      </c>
      <c r="NQ442" s="1">
        <v>0.78686230000000001</v>
      </c>
      <c r="NR442">
        <v>0.2543356</v>
      </c>
      <c r="NS442">
        <v>22.973379999999999</v>
      </c>
      <c r="NT442" s="1">
        <v>9.835480000000001E-4</v>
      </c>
      <c r="NU442" s="1">
        <v>0.78686230000000001</v>
      </c>
      <c r="NV442">
        <v>0.2543356</v>
      </c>
      <c r="NW442">
        <v>22.973379999999999</v>
      </c>
      <c r="NX442" s="1">
        <v>9.835480000000001E-4</v>
      </c>
      <c r="NY442" s="1">
        <v>0.78686230000000001</v>
      </c>
      <c r="NZ442">
        <v>0.2543356</v>
      </c>
      <c r="OA442">
        <v>22.973379999999999</v>
      </c>
      <c r="OB442" s="1">
        <v>9.835480000000001E-4</v>
      </c>
      <c r="OC442" s="1">
        <v>0.78686230000000001</v>
      </c>
      <c r="OD442">
        <v>0.2543356</v>
      </c>
      <c r="OE442">
        <v>22.973379999999999</v>
      </c>
      <c r="OF442" s="1">
        <v>9.835480000000001E-4</v>
      </c>
      <c r="OG442" s="1">
        <v>0.78686230000000001</v>
      </c>
      <c r="OH442">
        <v>0.2543356</v>
      </c>
      <c r="OI442">
        <v>22.973379999999999</v>
      </c>
      <c r="OJ442" s="1">
        <v>9.835480000000001E-4</v>
      </c>
      <c r="OK442" s="1">
        <v>0.78686230000000001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0.20567060000000001</v>
      </c>
      <c r="G443">
        <v>20.597059999999999</v>
      </c>
      <c r="H443">
        <v>0</v>
      </c>
      <c r="I443">
        <v>0</v>
      </c>
      <c r="J443">
        <v>0.2053692</v>
      </c>
      <c r="K443">
        <v>21.564830000000001</v>
      </c>
      <c r="L443">
        <v>0</v>
      </c>
      <c r="M443">
        <v>0</v>
      </c>
      <c r="N443">
        <v>0.20507990000000001</v>
      </c>
      <c r="O443">
        <v>22.433959999999999</v>
      </c>
      <c r="P443">
        <v>0</v>
      </c>
      <c r="Q443">
        <v>0</v>
      </c>
      <c r="R443">
        <v>0.2047804</v>
      </c>
      <c r="S443">
        <v>22.987159999999999</v>
      </c>
      <c r="T443">
        <v>0</v>
      </c>
      <c r="U443">
        <v>0</v>
      </c>
      <c r="V443">
        <v>0.2044744</v>
      </c>
      <c r="W443">
        <v>23.475619999999999</v>
      </c>
      <c r="X443">
        <v>0</v>
      </c>
      <c r="Y443">
        <v>0</v>
      </c>
      <c r="Z443">
        <v>0.20415639999999999</v>
      </c>
      <c r="AA443">
        <v>23.421659999999999</v>
      </c>
      <c r="AB443">
        <v>0</v>
      </c>
      <c r="AC443">
        <v>0</v>
      </c>
      <c r="AD443">
        <v>0.20381959999999999</v>
      </c>
      <c r="AE443">
        <v>22.793810000000001</v>
      </c>
      <c r="AF443">
        <v>0</v>
      </c>
      <c r="AG443">
        <v>0</v>
      </c>
      <c r="AH443">
        <v>0.2034764</v>
      </c>
      <c r="AI443">
        <v>22.370560000000001</v>
      </c>
      <c r="AJ443">
        <v>0</v>
      </c>
      <c r="AK443">
        <v>0</v>
      </c>
      <c r="AL443">
        <v>0.20312540000000001</v>
      </c>
      <c r="AM443">
        <v>22.277239999999999</v>
      </c>
      <c r="AN443">
        <v>0</v>
      </c>
      <c r="AO443">
        <v>0</v>
      </c>
      <c r="AP443">
        <v>0.202764</v>
      </c>
      <c r="AQ443">
        <v>23.09186</v>
      </c>
      <c r="AR443">
        <v>0</v>
      </c>
      <c r="AS443">
        <v>0</v>
      </c>
      <c r="AT443">
        <v>0.2023914</v>
      </c>
      <c r="AU443">
        <v>23.986920000000001</v>
      </c>
      <c r="AV443">
        <v>0</v>
      </c>
      <c r="AW443">
        <v>0</v>
      </c>
      <c r="AX443">
        <v>0.2020052</v>
      </c>
      <c r="AY443">
        <v>24.44519</v>
      </c>
      <c r="AZ443">
        <v>0</v>
      </c>
      <c r="BA443">
        <v>0</v>
      </c>
      <c r="BB443">
        <v>0.20159170000000001</v>
      </c>
      <c r="BC443">
        <v>24.617719999999998</v>
      </c>
      <c r="BD443">
        <v>0</v>
      </c>
      <c r="BE443">
        <v>0</v>
      </c>
      <c r="BF443">
        <v>0.20117389999999999</v>
      </c>
      <c r="BG443">
        <v>24.175619999999999</v>
      </c>
      <c r="BH443">
        <v>0</v>
      </c>
      <c r="BI443">
        <v>0</v>
      </c>
      <c r="BJ443">
        <v>0.20073840000000001</v>
      </c>
      <c r="BK443">
        <v>23.475239999999999</v>
      </c>
      <c r="BL443">
        <v>0</v>
      </c>
      <c r="BM443">
        <v>0</v>
      </c>
      <c r="BN443">
        <v>0.20027239999999999</v>
      </c>
      <c r="BO443">
        <v>23.018319999999999</v>
      </c>
      <c r="BP443">
        <v>0</v>
      </c>
      <c r="BQ443">
        <v>0</v>
      </c>
      <c r="BR443">
        <v>0.19979630000000001</v>
      </c>
      <c r="BS443">
        <v>22.890440000000002</v>
      </c>
      <c r="BT443">
        <v>0</v>
      </c>
      <c r="BU443">
        <v>0</v>
      </c>
      <c r="BV443">
        <v>0.19932449999999999</v>
      </c>
      <c r="BW443">
        <v>22.916119999999999</v>
      </c>
      <c r="BX443">
        <v>0</v>
      </c>
      <c r="BY443">
        <v>0</v>
      </c>
      <c r="BZ443">
        <v>0.19883619999999999</v>
      </c>
      <c r="CA443">
        <v>23.294160000000002</v>
      </c>
      <c r="CB443">
        <v>0</v>
      </c>
      <c r="CC443">
        <v>0</v>
      </c>
      <c r="CD443">
        <v>0.1983452</v>
      </c>
      <c r="CE443">
        <v>23.314540000000001</v>
      </c>
      <c r="CF443">
        <v>0</v>
      </c>
      <c r="CG443">
        <v>0</v>
      </c>
      <c r="CH443">
        <v>0.1978463</v>
      </c>
      <c r="CI443">
        <v>23.072489999999998</v>
      </c>
      <c r="CJ443">
        <v>0</v>
      </c>
      <c r="CK443">
        <v>0</v>
      </c>
      <c r="CL443">
        <v>0.19732730000000001</v>
      </c>
      <c r="CM443">
        <v>22.401810000000001</v>
      </c>
      <c r="CN443">
        <v>0</v>
      </c>
      <c r="CO443">
        <v>9.3364309999999998E-38</v>
      </c>
      <c r="CP443">
        <v>0.19682340000000001</v>
      </c>
      <c r="CQ443">
        <v>21.776730000000001</v>
      </c>
      <c r="CR443">
        <v>9.3429820000000007E-34</v>
      </c>
      <c r="CS443">
        <v>8.9200090000000007E-31</v>
      </c>
      <c r="CT443">
        <v>0.19638549999999999</v>
      </c>
      <c r="CU443">
        <v>21.263999999999999</v>
      </c>
      <c r="CV443" s="1">
        <v>1.769572E-27</v>
      </c>
      <c r="CW443" s="1">
        <v>1.970133E-24</v>
      </c>
      <c r="CX443">
        <v>0.1959399</v>
      </c>
      <c r="CY443">
        <v>20.81953</v>
      </c>
      <c r="CZ443" s="1">
        <v>1.282003E-21</v>
      </c>
      <c r="DA443" s="1">
        <v>1.1974199999999999E-18</v>
      </c>
      <c r="DB443">
        <v>0.19544590000000001</v>
      </c>
      <c r="DC443">
        <v>20.597159999999999</v>
      </c>
      <c r="DD443" s="1">
        <v>2.283171E-17</v>
      </c>
      <c r="DE443" s="1">
        <v>2.0722629999999999E-14</v>
      </c>
      <c r="DF443">
        <v>0.19493350000000001</v>
      </c>
      <c r="DG443">
        <v>20.808859999999999</v>
      </c>
      <c r="DH443" s="1">
        <v>5.3704310000000001E-14</v>
      </c>
      <c r="DI443" s="1">
        <v>4.8381139999999998E-11</v>
      </c>
      <c r="DJ443">
        <v>0.19438910000000001</v>
      </c>
      <c r="DK443">
        <v>21.01398</v>
      </c>
      <c r="DL443" s="1">
        <v>3.1046130000000001E-11</v>
      </c>
      <c r="DM443" s="1">
        <v>2.807129E-8</v>
      </c>
      <c r="DN443">
        <v>0.19387080000000001</v>
      </c>
      <c r="DO443">
        <v>21.195799999999998</v>
      </c>
      <c r="DP443" s="1">
        <v>6.4180899999999997E-9</v>
      </c>
      <c r="DQ443" s="1">
        <v>5.7905400000000001E-6</v>
      </c>
      <c r="DR443">
        <v>0.19333649999999999</v>
      </c>
      <c r="DS443">
        <v>20.75027</v>
      </c>
      <c r="DT443" s="1">
        <v>5.7192940000000001E-7</v>
      </c>
      <c r="DU443" s="1">
        <v>5.1797810000000003E-4</v>
      </c>
      <c r="DV443">
        <v>0.1928174</v>
      </c>
      <c r="DW443">
        <v>20.105460000000001</v>
      </c>
      <c r="DX443" s="1">
        <v>2.521594E-5</v>
      </c>
      <c r="DY443" s="1">
        <v>2.299037E-2</v>
      </c>
      <c r="DZ443">
        <v>0.19230220000000001</v>
      </c>
      <c r="EA443">
        <v>19.702210000000001</v>
      </c>
      <c r="EB443" s="1">
        <v>6.0806480000000001E-4</v>
      </c>
      <c r="EC443" s="1">
        <v>0.56053439999999999</v>
      </c>
      <c r="ED443">
        <v>0.1917653</v>
      </c>
      <c r="EE443">
        <v>19.563659999999999</v>
      </c>
      <c r="EF443" s="1">
        <v>8.7083850000000008E-3</v>
      </c>
      <c r="EG443" s="1">
        <v>8.1253589999999996</v>
      </c>
      <c r="EH443">
        <v>0.19136329999999999</v>
      </c>
      <c r="EI443">
        <v>20.109919999999999</v>
      </c>
      <c r="EJ443" s="1">
        <v>7.903056E-2</v>
      </c>
      <c r="EK443" s="1">
        <v>74.681299999999993</v>
      </c>
      <c r="EL443">
        <v>0.19107160000000001</v>
      </c>
      <c r="EM443">
        <v>20.685130000000001</v>
      </c>
      <c r="EN443" s="1">
        <v>0.4812516</v>
      </c>
      <c r="EO443">
        <v>460.50970000000001</v>
      </c>
      <c r="EP443">
        <v>0.1905645</v>
      </c>
      <c r="EQ443">
        <v>20.945799999999998</v>
      </c>
      <c r="ER443" s="1">
        <v>2.0485910000000001</v>
      </c>
      <c r="ES443">
        <v>1989.56</v>
      </c>
      <c r="ET443">
        <v>0.1900028</v>
      </c>
      <c r="EU443">
        <v>21.21143</v>
      </c>
      <c r="EV443" s="1">
        <v>6.3463789999999998</v>
      </c>
      <c r="EW443">
        <v>6258.16</v>
      </c>
      <c r="EX443">
        <v>0.1893937</v>
      </c>
      <c r="EY443">
        <v>21.12839</v>
      </c>
      <c r="EZ443">
        <v>14.825329999999999</v>
      </c>
      <c r="FA443">
        <v>14851.87</v>
      </c>
      <c r="FB443">
        <v>0.188777</v>
      </c>
      <c r="FC443">
        <v>20.53707</v>
      </c>
      <c r="FD443">
        <v>27.002500000000001</v>
      </c>
      <c r="FE443">
        <v>27460.31</v>
      </c>
      <c r="FF443">
        <v>0.1881514</v>
      </c>
      <c r="FG443">
        <v>20.06982</v>
      </c>
      <c r="FH443">
        <v>39.519550000000002</v>
      </c>
      <c r="FI443">
        <v>40779.089999999997</v>
      </c>
      <c r="FJ443">
        <v>0.18755160000000001</v>
      </c>
      <c r="FK443">
        <v>19.93216</v>
      </c>
      <c r="FL443">
        <v>47.606569999999998</v>
      </c>
      <c r="FM443">
        <v>49819.54</v>
      </c>
      <c r="FN443">
        <v>0.18706410000000001</v>
      </c>
      <c r="FO443">
        <v>20.708359999999999</v>
      </c>
      <c r="FP443">
        <v>48.004719999999999</v>
      </c>
      <c r="FQ443">
        <v>50903.78</v>
      </c>
      <c r="FR443">
        <v>0.18652569999999999</v>
      </c>
      <c r="FS443">
        <v>21.66948</v>
      </c>
      <c r="FT443">
        <v>41.753680000000003</v>
      </c>
      <c r="FU443">
        <v>44817.05</v>
      </c>
      <c r="FV443">
        <v>0.18596689999999999</v>
      </c>
      <c r="FW443">
        <v>22.426100000000002</v>
      </c>
      <c r="FX443">
        <v>31.867239999999999</v>
      </c>
      <c r="FY443">
        <v>34585.379999999997</v>
      </c>
      <c r="FZ443">
        <v>0.18536230000000001</v>
      </c>
      <c r="GA443">
        <v>22.81118</v>
      </c>
      <c r="GB443">
        <v>21.73751</v>
      </c>
      <c r="GC443">
        <v>23829.51</v>
      </c>
      <c r="GD443">
        <v>0.18538370000000001</v>
      </c>
      <c r="GE443">
        <v>22.435559999999999</v>
      </c>
      <c r="GF443">
        <v>13.488440000000001</v>
      </c>
      <c r="GG443">
        <v>14889.23</v>
      </c>
      <c r="GH443">
        <v>0.1855646</v>
      </c>
      <c r="GI443">
        <v>21.65391</v>
      </c>
      <c r="GJ443">
        <v>7.7151370000000004</v>
      </c>
      <c r="GK443">
        <v>8562.3060000000005</v>
      </c>
      <c r="GL443">
        <v>0.18575710000000001</v>
      </c>
      <c r="GM443">
        <v>21.168410000000002</v>
      </c>
      <c r="GN443">
        <v>4.1291549999999999</v>
      </c>
      <c r="GO443">
        <v>4598.54</v>
      </c>
      <c r="GP443">
        <v>0.18596799999999999</v>
      </c>
      <c r="GQ443">
        <v>21.115790000000001</v>
      </c>
      <c r="GR443">
        <v>2.0986530000000001</v>
      </c>
      <c r="GS443">
        <v>2340.2339999999999</v>
      </c>
      <c r="GT443">
        <v>0.1861718</v>
      </c>
      <c r="GU443">
        <v>21.959350000000001</v>
      </c>
      <c r="GV443">
        <v>1.0311030000000001</v>
      </c>
      <c r="GW443">
        <v>1147.3789999999999</v>
      </c>
      <c r="GX443">
        <v>0.18670339999999999</v>
      </c>
      <c r="GY443">
        <v>22.821909999999999</v>
      </c>
      <c r="GZ443">
        <v>0.5026041</v>
      </c>
      <c r="HA443">
        <v>555.04629999999997</v>
      </c>
      <c r="HB443">
        <v>0.18728729999999999</v>
      </c>
      <c r="HC443">
        <v>23.34909</v>
      </c>
      <c r="HD443">
        <v>0.25280570000000002</v>
      </c>
      <c r="HE443">
        <v>276.3252</v>
      </c>
      <c r="HF443">
        <v>0.1878367</v>
      </c>
      <c r="HG443">
        <v>23.416399999999999</v>
      </c>
      <c r="HH443">
        <v>0.13919670000000001</v>
      </c>
      <c r="HI443">
        <v>149.53579999999999</v>
      </c>
      <c r="HJ443">
        <v>0.18836649999999999</v>
      </c>
      <c r="HK443">
        <v>22.82713</v>
      </c>
      <c r="HL443">
        <v>8.7944679999999997E-2</v>
      </c>
      <c r="HM443">
        <v>92.185850000000002</v>
      </c>
      <c r="HN443">
        <v>0.18886259999999999</v>
      </c>
      <c r="HO443">
        <v>21.92736</v>
      </c>
      <c r="HP443">
        <v>6.4115350000000002E-2</v>
      </c>
      <c r="HQ443">
        <v>65.648269999999997</v>
      </c>
      <c r="HR443">
        <v>0.1894721</v>
      </c>
      <c r="HS443">
        <v>21.312249999999999</v>
      </c>
      <c r="HT443">
        <v>5.2008480000000003E-2</v>
      </c>
      <c r="HU443">
        <v>52.331670000000003</v>
      </c>
      <c r="HV443">
        <v>0.19025449999999999</v>
      </c>
      <c r="HW443">
        <v>21.037120000000002</v>
      </c>
      <c r="HX443">
        <v>4.4829819999999999E-2</v>
      </c>
      <c r="HY443">
        <v>44.597349999999999</v>
      </c>
      <c r="HZ443">
        <v>0.19117410000000001</v>
      </c>
      <c r="IA443">
        <v>21.426089999999999</v>
      </c>
      <c r="IB443">
        <v>3.9771220000000003E-2</v>
      </c>
      <c r="IC443">
        <v>39.273719999999997</v>
      </c>
      <c r="ID443">
        <v>0.19224269999999999</v>
      </c>
      <c r="IE443">
        <v>21.278289999999998</v>
      </c>
      <c r="IF443" s="1">
        <v>3.5747899999999999E-2</v>
      </c>
      <c r="IG443">
        <v>35.109119999999997</v>
      </c>
      <c r="IH443">
        <v>0.1935733</v>
      </c>
      <c r="II443">
        <v>21.451779999999999</v>
      </c>
      <c r="IJ443" s="1">
        <v>3.2288110000000002E-2</v>
      </c>
      <c r="IK443">
        <v>31.55939</v>
      </c>
      <c r="IL443">
        <v>0.1950403</v>
      </c>
      <c r="IM443">
        <v>21.427289999999999</v>
      </c>
      <c r="IN443" s="1">
        <v>2.9097359999999999E-2</v>
      </c>
      <c r="IO443">
        <v>28.319140000000001</v>
      </c>
      <c r="IP443">
        <v>0.19659550000000001</v>
      </c>
      <c r="IQ443">
        <v>21.056439999999998</v>
      </c>
      <c r="IR443" s="1">
        <v>2.6127879999999999E-2</v>
      </c>
      <c r="IS443">
        <v>25.348189999999999</v>
      </c>
      <c r="IT443">
        <v>0.1987042</v>
      </c>
      <c r="IU443">
        <v>20.438829999999999</v>
      </c>
      <c r="IV443" s="1">
        <v>2.343982E-2</v>
      </c>
      <c r="IW443">
        <v>22.61017</v>
      </c>
      <c r="IX443">
        <v>0.2008539</v>
      </c>
      <c r="IY443">
        <v>19.96631</v>
      </c>
      <c r="IZ443" s="1">
        <v>2.107463E-2</v>
      </c>
      <c r="JA443">
        <v>20.222380000000001</v>
      </c>
      <c r="JB443">
        <v>0.20312549999999999</v>
      </c>
      <c r="JC443">
        <v>19.868780000000001</v>
      </c>
      <c r="JD443" s="1">
        <v>1.8966449999999999E-2</v>
      </c>
      <c r="JE443">
        <v>18.10886</v>
      </c>
      <c r="JF443">
        <v>0.20558119999999999</v>
      </c>
      <c r="JG443">
        <v>20.589929999999999</v>
      </c>
      <c r="JH443" s="1">
        <v>1.7091499999999999E-2</v>
      </c>
      <c r="JI443">
        <v>16.240960000000001</v>
      </c>
      <c r="JJ443">
        <v>0.208483</v>
      </c>
      <c r="JK443">
        <v>21.3947</v>
      </c>
      <c r="JL443" s="1">
        <v>1.544648E-2</v>
      </c>
      <c r="JM443" s="1">
        <v>14.59183</v>
      </c>
      <c r="JN443">
        <v>0.21224409999999999</v>
      </c>
      <c r="JO443">
        <v>21.862069999999999</v>
      </c>
      <c r="JP443" s="1">
        <v>1.389845E-2</v>
      </c>
      <c r="JQ443" s="1">
        <v>13.02003</v>
      </c>
      <c r="JR443">
        <v>0.2153244</v>
      </c>
      <c r="JS443">
        <v>22.145689999999998</v>
      </c>
      <c r="JT443" s="1">
        <v>1.253516E-2</v>
      </c>
      <c r="JU443" s="1">
        <v>11.65171</v>
      </c>
      <c r="JV443">
        <v>0.2181833</v>
      </c>
      <c r="JW443">
        <v>22.056550000000001</v>
      </c>
      <c r="JX443" s="1">
        <v>1.134572E-2</v>
      </c>
      <c r="JY443">
        <v>10.478809999999999</v>
      </c>
      <c r="JZ443">
        <v>0.2209024</v>
      </c>
      <c r="KA443">
        <v>21.66141</v>
      </c>
      <c r="KB443" s="1">
        <v>1.025247E-2</v>
      </c>
      <c r="KC443" s="1">
        <v>9.421462</v>
      </c>
      <c r="KD443">
        <v>0.2236805</v>
      </c>
      <c r="KE443">
        <v>21.405480000000001</v>
      </c>
      <c r="KF443" s="1">
        <v>9.2571770000000001E-3</v>
      </c>
      <c r="KG443" s="1">
        <v>8.466132</v>
      </c>
      <c r="KH443">
        <v>0.2264852</v>
      </c>
      <c r="KI443">
        <v>21.304600000000001</v>
      </c>
      <c r="KJ443" s="1">
        <v>8.370466E-3</v>
      </c>
      <c r="KK443" s="1">
        <v>7.6168990000000001</v>
      </c>
      <c r="KL443">
        <v>0.2292864</v>
      </c>
      <c r="KM443">
        <v>21.665420000000001</v>
      </c>
      <c r="KN443" s="1">
        <v>7.5827610000000004E-3</v>
      </c>
      <c r="KO443" s="1">
        <v>6.8682720000000002</v>
      </c>
      <c r="KP443">
        <v>0.23217270000000001</v>
      </c>
      <c r="KQ443">
        <v>21.88354</v>
      </c>
      <c r="KR443" s="1">
        <v>6.8786400000000001E-3</v>
      </c>
      <c r="KS443" s="1">
        <v>6.2032049999999996</v>
      </c>
      <c r="KT443">
        <v>0.23544119999999999</v>
      </c>
      <c r="KU443">
        <v>21.928180000000001</v>
      </c>
      <c r="KV443" s="1">
        <v>6.2451989999999999E-3</v>
      </c>
      <c r="KW443" s="1">
        <v>5.6048679999999997</v>
      </c>
      <c r="KX443">
        <v>0.23895269999999999</v>
      </c>
      <c r="KY443">
        <v>21.86506</v>
      </c>
      <c r="KZ443" s="1">
        <v>5.6666820000000001E-3</v>
      </c>
      <c r="LA443" s="1">
        <v>5.0609599999999997</v>
      </c>
      <c r="LB443">
        <v>0.24278440000000001</v>
      </c>
      <c r="LC443">
        <v>21.764800000000001</v>
      </c>
      <c r="LD443" s="1">
        <v>5.1330150000000003E-3</v>
      </c>
      <c r="LE443" s="1">
        <v>4.5617140000000003</v>
      </c>
      <c r="LF443">
        <v>0.24700250000000001</v>
      </c>
      <c r="LG443">
        <v>21.681950000000001</v>
      </c>
      <c r="LH443" s="1">
        <v>4.6364960000000004E-3</v>
      </c>
      <c r="LI443" s="1">
        <v>4.0983150000000004</v>
      </c>
      <c r="LJ443">
        <v>0.25147229999999998</v>
      </c>
      <c r="LK443">
        <v>21.615780000000001</v>
      </c>
      <c r="LL443" s="1">
        <v>4.1697369999999997E-3</v>
      </c>
      <c r="LM443" s="1">
        <v>3.6670159999999998</v>
      </c>
      <c r="LN443">
        <v>0.25619439999999999</v>
      </c>
      <c r="LO443">
        <v>21.670300000000001</v>
      </c>
      <c r="LP443" s="1">
        <v>3.7258199999999999E-3</v>
      </c>
      <c r="LQ443" s="1">
        <v>3.2608440000000001</v>
      </c>
      <c r="LR443">
        <v>0.26132509999999998</v>
      </c>
      <c r="LS443">
        <v>22.160699999999999</v>
      </c>
      <c r="LT443" s="1">
        <v>3.303982E-3</v>
      </c>
      <c r="LU443" s="1">
        <v>2.8777689999999998</v>
      </c>
      <c r="LV443">
        <v>0.26705119999999999</v>
      </c>
      <c r="LW443">
        <v>22.622800000000002</v>
      </c>
      <c r="LX443" s="1">
        <v>2.9142019999999999E-3</v>
      </c>
      <c r="LY443" s="1">
        <v>2.523936</v>
      </c>
      <c r="LZ443">
        <v>0.27336329999999998</v>
      </c>
      <c r="MA443">
        <v>23.061399999999999</v>
      </c>
      <c r="MB443" s="1">
        <v>2.5610099999999998E-3</v>
      </c>
      <c r="MC443" s="1">
        <v>2.2040570000000002</v>
      </c>
      <c r="MD443">
        <v>0.28037590000000001</v>
      </c>
      <c r="ME443">
        <v>23.370090000000001</v>
      </c>
      <c r="MF443" s="1">
        <v>2.246952E-3</v>
      </c>
      <c r="MG443" s="1">
        <v>1.9202570000000001</v>
      </c>
      <c r="MH443">
        <v>0.28824549999999999</v>
      </c>
      <c r="MI443">
        <v>23.449829999999999</v>
      </c>
      <c r="MJ443" s="1">
        <v>1.9725419999999999E-3</v>
      </c>
      <c r="MK443" s="1">
        <v>1.6722859999999999</v>
      </c>
      <c r="ML443">
        <v>0.29701880000000003</v>
      </c>
      <c r="MM443">
        <v>23.24278</v>
      </c>
      <c r="MN443" s="1">
        <v>1.733156E-3</v>
      </c>
      <c r="MO443" s="1">
        <v>1.456826</v>
      </c>
      <c r="MP443">
        <v>0.3065174</v>
      </c>
      <c r="MQ443">
        <v>23.05312</v>
      </c>
      <c r="MR443" s="1">
        <v>1.519624E-3</v>
      </c>
      <c r="MS443" s="1">
        <v>1.265374</v>
      </c>
      <c r="MT443">
        <v>0.31607370000000001</v>
      </c>
      <c r="MU443">
        <v>22.925740000000001</v>
      </c>
      <c r="MV443" s="1">
        <v>1.3340800000000001E-3</v>
      </c>
      <c r="MW443" s="1">
        <v>1.1005990000000001</v>
      </c>
      <c r="MX443">
        <v>0.32614710000000002</v>
      </c>
      <c r="MY443">
        <v>23.078690000000002</v>
      </c>
      <c r="MZ443" s="1">
        <v>1.1702559999999999E-3</v>
      </c>
      <c r="NA443" s="1">
        <v>0.95712980000000003</v>
      </c>
      <c r="NB443">
        <v>0.33741490000000002</v>
      </c>
      <c r="NC443">
        <v>23.247170000000001</v>
      </c>
      <c r="ND443" s="1">
        <v>1.023571E-3</v>
      </c>
      <c r="NE443" s="1">
        <v>0.82974899999999996</v>
      </c>
      <c r="NF443">
        <v>0.33741490000000002</v>
      </c>
      <c r="NG443">
        <v>23.247170000000001</v>
      </c>
      <c r="NH443" s="1">
        <v>1.023571E-3</v>
      </c>
      <c r="NI443" s="1">
        <v>0.82974899999999996</v>
      </c>
      <c r="NJ443">
        <v>0.33741490000000002</v>
      </c>
      <c r="NK443">
        <v>23.247170000000001</v>
      </c>
      <c r="NL443" s="1">
        <v>1.023571E-3</v>
      </c>
      <c r="NM443" s="1">
        <v>0.82974899999999996</v>
      </c>
      <c r="NN443">
        <v>0.33741490000000002</v>
      </c>
      <c r="NO443">
        <v>23.247170000000001</v>
      </c>
      <c r="NP443" s="1">
        <v>1.023571E-3</v>
      </c>
      <c r="NQ443" s="1">
        <v>0.82974899999999996</v>
      </c>
      <c r="NR443">
        <v>0.33741490000000002</v>
      </c>
      <c r="NS443">
        <v>23.247170000000001</v>
      </c>
      <c r="NT443" s="1">
        <v>1.023571E-3</v>
      </c>
      <c r="NU443" s="1">
        <v>0.82974899999999996</v>
      </c>
      <c r="NV443">
        <v>0.33741490000000002</v>
      </c>
      <c r="NW443">
        <v>23.247170000000001</v>
      </c>
      <c r="NX443" s="1">
        <v>1.023571E-3</v>
      </c>
      <c r="NY443" s="1">
        <v>0.82974899999999996</v>
      </c>
      <c r="NZ443">
        <v>0.33741490000000002</v>
      </c>
      <c r="OA443">
        <v>23.247170000000001</v>
      </c>
      <c r="OB443" s="1">
        <v>1.023571E-3</v>
      </c>
      <c r="OC443" s="1">
        <v>0.82974899999999996</v>
      </c>
      <c r="OD443">
        <v>0.33741490000000002</v>
      </c>
      <c r="OE443">
        <v>23.247170000000001</v>
      </c>
      <c r="OF443" s="1">
        <v>1.023571E-3</v>
      </c>
      <c r="OG443" s="1">
        <v>0.82974899999999996</v>
      </c>
      <c r="OH443">
        <v>0.33741490000000002</v>
      </c>
      <c r="OI443">
        <v>23.247170000000001</v>
      </c>
      <c r="OJ443" s="1">
        <v>1.023571E-3</v>
      </c>
      <c r="OK443" s="1">
        <v>0.82974899999999996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0.21399190000000001</v>
      </c>
      <c r="G444">
        <v>20.57958</v>
      </c>
      <c r="H444">
        <v>0</v>
      </c>
      <c r="I444">
        <v>0</v>
      </c>
      <c r="J444">
        <v>0.21370359999999999</v>
      </c>
      <c r="K444">
        <v>21.533670000000001</v>
      </c>
      <c r="L444">
        <v>0</v>
      </c>
      <c r="M444">
        <v>0</v>
      </c>
      <c r="N444">
        <v>0.21341160000000001</v>
      </c>
      <c r="O444">
        <v>22.43196</v>
      </c>
      <c r="P444">
        <v>0</v>
      </c>
      <c r="Q444">
        <v>0</v>
      </c>
      <c r="R444">
        <v>0.2131402</v>
      </c>
      <c r="S444">
        <v>23.061209999999999</v>
      </c>
      <c r="T444">
        <v>0</v>
      </c>
      <c r="U444">
        <v>0</v>
      </c>
      <c r="V444">
        <v>0.21284439999999999</v>
      </c>
      <c r="W444">
        <v>23.574349999999999</v>
      </c>
      <c r="X444">
        <v>0</v>
      </c>
      <c r="Y444">
        <v>0</v>
      </c>
      <c r="Z444">
        <v>0.21272930000000001</v>
      </c>
      <c r="AA444">
        <v>23.497050000000002</v>
      </c>
      <c r="AB444">
        <v>0</v>
      </c>
      <c r="AC444">
        <v>0</v>
      </c>
      <c r="AD444">
        <v>0.2130753</v>
      </c>
      <c r="AE444">
        <v>22.850940000000001</v>
      </c>
      <c r="AF444">
        <v>0</v>
      </c>
      <c r="AG444">
        <v>0</v>
      </c>
      <c r="AH444">
        <v>0.2134258</v>
      </c>
      <c r="AI444">
        <v>22.378589999999999</v>
      </c>
      <c r="AJ444">
        <v>0</v>
      </c>
      <c r="AK444">
        <v>0</v>
      </c>
      <c r="AL444">
        <v>0.2137878</v>
      </c>
      <c r="AM444">
        <v>22.243649999999999</v>
      </c>
      <c r="AN444">
        <v>0</v>
      </c>
      <c r="AO444">
        <v>0</v>
      </c>
      <c r="AP444">
        <v>0.21416789999999999</v>
      </c>
      <c r="AQ444">
        <v>23.060420000000001</v>
      </c>
      <c r="AR444">
        <v>0</v>
      </c>
      <c r="AS444">
        <v>0</v>
      </c>
      <c r="AT444">
        <v>0.21455370000000001</v>
      </c>
      <c r="AU444">
        <v>24.005279999999999</v>
      </c>
      <c r="AV444">
        <v>0</v>
      </c>
      <c r="AW444">
        <v>0</v>
      </c>
      <c r="AX444">
        <v>0.2149529</v>
      </c>
      <c r="AY444">
        <v>24.5533</v>
      </c>
      <c r="AZ444">
        <v>0</v>
      </c>
      <c r="BA444">
        <v>0</v>
      </c>
      <c r="BB444">
        <v>0.21537539999999999</v>
      </c>
      <c r="BC444">
        <v>24.77664</v>
      </c>
      <c r="BD444">
        <v>0</v>
      </c>
      <c r="BE444">
        <v>0</v>
      </c>
      <c r="BF444">
        <v>0.21581800000000001</v>
      </c>
      <c r="BG444">
        <v>24.314979999999998</v>
      </c>
      <c r="BH444">
        <v>0</v>
      </c>
      <c r="BI444">
        <v>0</v>
      </c>
      <c r="BJ444">
        <v>0.2162589</v>
      </c>
      <c r="BK444">
        <v>23.57123</v>
      </c>
      <c r="BL444">
        <v>0</v>
      </c>
      <c r="BM444">
        <v>0</v>
      </c>
      <c r="BN444">
        <v>0.21674840000000001</v>
      </c>
      <c r="BO444">
        <v>23.04</v>
      </c>
      <c r="BP444">
        <v>0</v>
      </c>
      <c r="BQ444">
        <v>0</v>
      </c>
      <c r="BR444">
        <v>0.2172434</v>
      </c>
      <c r="BS444">
        <v>22.86721</v>
      </c>
      <c r="BT444">
        <v>0</v>
      </c>
      <c r="BU444">
        <v>0</v>
      </c>
      <c r="BV444">
        <v>0.21776619999999999</v>
      </c>
      <c r="BW444">
        <v>22.909140000000001</v>
      </c>
      <c r="BX444">
        <v>0</v>
      </c>
      <c r="BY444">
        <v>0</v>
      </c>
      <c r="BZ444">
        <v>0.21838089999999999</v>
      </c>
      <c r="CA444">
        <v>23.345749999999999</v>
      </c>
      <c r="CB444">
        <v>0</v>
      </c>
      <c r="CC444">
        <v>0</v>
      </c>
      <c r="CD444">
        <v>0.21897249999999999</v>
      </c>
      <c r="CE444">
        <v>23.426200000000001</v>
      </c>
      <c r="CF444">
        <v>0</v>
      </c>
      <c r="CG444">
        <v>0</v>
      </c>
      <c r="CH444">
        <v>0.2196332</v>
      </c>
      <c r="CI444">
        <v>23.22889</v>
      </c>
      <c r="CJ444">
        <v>0</v>
      </c>
      <c r="CK444">
        <v>0</v>
      </c>
      <c r="CL444">
        <v>0.22028229999999999</v>
      </c>
      <c r="CM444">
        <v>22.561409999999999</v>
      </c>
      <c r="CN444">
        <v>0</v>
      </c>
      <c r="CO444">
        <v>2.100173E-38</v>
      </c>
      <c r="CP444">
        <v>0.22100030000000001</v>
      </c>
      <c r="CQ444">
        <v>21.887830000000001</v>
      </c>
      <c r="CR444">
        <v>2.1626970000000001E-34</v>
      </c>
      <c r="CS444">
        <v>2.4570479999999999E-31</v>
      </c>
      <c r="CT444">
        <v>0.22174540000000001</v>
      </c>
      <c r="CU444">
        <v>21.307040000000001</v>
      </c>
      <c r="CV444">
        <v>3.5389570000000001E-28</v>
      </c>
      <c r="CW444" s="1">
        <v>4.9223819999999997E-25</v>
      </c>
      <c r="CX444">
        <v>0.2224757</v>
      </c>
      <c r="CY444">
        <v>20.82236</v>
      </c>
      <c r="CZ444" s="1">
        <v>3.6940059999999999E-22</v>
      </c>
      <c r="DA444" s="1">
        <v>3.7178279999999998E-19</v>
      </c>
      <c r="DB444">
        <v>0.22320039999999999</v>
      </c>
      <c r="DC444">
        <v>20.60493</v>
      </c>
      <c r="DD444" s="1">
        <v>8.5476230000000002E-18</v>
      </c>
      <c r="DE444" s="1">
        <v>7.7545679999999997E-15</v>
      </c>
      <c r="DF444">
        <v>0.22394149999999999</v>
      </c>
      <c r="DG444">
        <v>20.839510000000001</v>
      </c>
      <c r="DH444" s="1">
        <v>2.3348380000000001E-14</v>
      </c>
      <c r="DI444" s="1">
        <v>2.0735540000000002E-11</v>
      </c>
      <c r="DJ444">
        <v>0.2246718</v>
      </c>
      <c r="DK444">
        <v>21.07694</v>
      </c>
      <c r="DL444" s="1">
        <v>1.5008909999999999E-11</v>
      </c>
      <c r="DM444" s="1">
        <v>1.342332E-8</v>
      </c>
      <c r="DN444">
        <v>0.22549520000000001</v>
      </c>
      <c r="DO444">
        <v>21.29918</v>
      </c>
      <c r="DP444" s="1">
        <v>3.3516699999999999E-9</v>
      </c>
      <c r="DQ444" s="1">
        <v>3.0422240000000001E-6</v>
      </c>
      <c r="DR444">
        <v>0.22634899999999999</v>
      </c>
      <c r="DS444">
        <v>20.868300000000001</v>
      </c>
      <c r="DT444" s="1">
        <v>3.1958330000000001E-7</v>
      </c>
      <c r="DU444" s="1">
        <v>2.9695360000000002E-4</v>
      </c>
      <c r="DV444">
        <v>0.22728370000000001</v>
      </c>
      <c r="DW444">
        <v>20.208559999999999</v>
      </c>
      <c r="DX444" s="1">
        <v>1.4990999999999999E-5</v>
      </c>
      <c r="DY444" s="1">
        <v>1.429654E-2</v>
      </c>
      <c r="DZ444">
        <v>0.22821630000000001</v>
      </c>
      <c r="EA444">
        <v>19.73817</v>
      </c>
      <c r="EB444" s="1">
        <v>3.8303920000000002E-4</v>
      </c>
      <c r="EC444" s="1">
        <v>0.3765983</v>
      </c>
      <c r="ED444">
        <v>0.22923399999999999</v>
      </c>
      <c r="EE444">
        <v>19.535520000000002</v>
      </c>
      <c r="EF444" s="1">
        <v>5.7948770000000004E-3</v>
      </c>
      <c r="EG444" s="1">
        <v>5.8796840000000001</v>
      </c>
      <c r="EH444">
        <v>0.23033790000000001</v>
      </c>
      <c r="EI444">
        <v>20.07892</v>
      </c>
      <c r="EJ444" s="1">
        <v>5.5392690000000001E-2</v>
      </c>
      <c r="EK444" s="1">
        <v>58.06324</v>
      </c>
      <c r="EL444">
        <v>0.2313442</v>
      </c>
      <c r="EM444">
        <v>20.67886</v>
      </c>
      <c r="EN444" s="1">
        <v>0.35443989999999997</v>
      </c>
      <c r="EO444">
        <v>383.75119999999998</v>
      </c>
      <c r="EP444">
        <v>0.2322188</v>
      </c>
      <c r="EQ444">
        <v>21.006229999999999</v>
      </c>
      <c r="ER444" s="1">
        <v>1.5834680000000001</v>
      </c>
      <c r="ES444">
        <v>1774.3309999999999</v>
      </c>
      <c r="ET444">
        <v>0.23312289999999999</v>
      </c>
      <c r="EU444">
        <v>21.327020000000001</v>
      </c>
      <c r="EV444" s="1">
        <v>5.1406390000000002</v>
      </c>
      <c r="EW444">
        <v>5963.2939999999999</v>
      </c>
      <c r="EX444">
        <v>0.234072</v>
      </c>
      <c r="EY444">
        <v>21.232759999999999</v>
      </c>
      <c r="EZ444">
        <v>12.565950000000001</v>
      </c>
      <c r="FA444">
        <v>15093.41</v>
      </c>
      <c r="FB444">
        <v>0.23522309999999999</v>
      </c>
      <c r="FC444">
        <v>20.61055</v>
      </c>
      <c r="FD444">
        <v>23.913070000000001</v>
      </c>
      <c r="FE444">
        <v>29703.599999999999</v>
      </c>
      <c r="FF444">
        <v>0.23650869999999999</v>
      </c>
      <c r="FG444">
        <v>20.085540000000002</v>
      </c>
      <c r="FH444">
        <v>36.508040000000001</v>
      </c>
      <c r="FI444">
        <v>46854.62</v>
      </c>
      <c r="FJ444">
        <v>0.2379193</v>
      </c>
      <c r="FK444">
        <v>19.895209999999999</v>
      </c>
      <c r="FL444">
        <v>45.82253</v>
      </c>
      <c r="FM444">
        <v>60706.37</v>
      </c>
      <c r="FN444">
        <v>0.2396422</v>
      </c>
      <c r="FO444">
        <v>20.673999999999999</v>
      </c>
      <c r="FP444">
        <v>48.090910000000001</v>
      </c>
      <c r="FQ444">
        <v>65754.990000000005</v>
      </c>
      <c r="FR444">
        <v>0.24146039999999999</v>
      </c>
      <c r="FS444">
        <v>21.677350000000001</v>
      </c>
      <c r="FT444">
        <v>43.434989999999999</v>
      </c>
      <c r="FU444">
        <v>61107.839999999997</v>
      </c>
      <c r="FV444">
        <v>0.2433816</v>
      </c>
      <c r="FW444">
        <v>22.535070000000001</v>
      </c>
      <c r="FX444">
        <v>34.341610000000003</v>
      </c>
      <c r="FY444">
        <v>49659.16</v>
      </c>
      <c r="FZ444">
        <v>0.24544820000000001</v>
      </c>
      <c r="GA444">
        <v>22.99981</v>
      </c>
      <c r="GB444">
        <v>24.20879</v>
      </c>
      <c r="GC444">
        <v>35925.919999999998</v>
      </c>
      <c r="GD444">
        <v>0.24765960000000001</v>
      </c>
      <c r="GE444">
        <v>22.61448</v>
      </c>
      <c r="GF444">
        <v>15.485910000000001</v>
      </c>
      <c r="GG444">
        <v>23532.1</v>
      </c>
      <c r="GH444">
        <v>0.25000430000000001</v>
      </c>
      <c r="GI444">
        <v>21.77563</v>
      </c>
      <c r="GJ444">
        <v>9.1076219999999992</v>
      </c>
      <c r="GK444">
        <v>14155.28</v>
      </c>
      <c r="GL444">
        <v>0.25258789999999998</v>
      </c>
      <c r="GM444">
        <v>21.189409999999999</v>
      </c>
      <c r="GN444">
        <v>4.9960909999999998</v>
      </c>
      <c r="GO444">
        <v>7925.2070000000003</v>
      </c>
      <c r="GP444">
        <v>0.255413</v>
      </c>
      <c r="GQ444">
        <v>21.05622</v>
      </c>
      <c r="GR444">
        <v>2.5917750000000002</v>
      </c>
      <c r="GS444">
        <v>4186.4030000000002</v>
      </c>
      <c r="GT444">
        <v>0.25845180000000001</v>
      </c>
      <c r="GU444">
        <v>21.926480000000002</v>
      </c>
      <c r="GV444">
        <v>1.2920780000000001</v>
      </c>
      <c r="GW444">
        <v>2117.239</v>
      </c>
      <c r="GX444">
        <v>0.26185000000000003</v>
      </c>
      <c r="GY444">
        <v>22.882909999999999</v>
      </c>
      <c r="GZ444">
        <v>0.63302009999999997</v>
      </c>
      <c r="HA444">
        <v>1044.7249999999999</v>
      </c>
      <c r="HB444">
        <v>0.26253880000000002</v>
      </c>
      <c r="HC444">
        <v>23.54983</v>
      </c>
      <c r="HD444">
        <v>0.31512770000000001</v>
      </c>
      <c r="HE444">
        <v>517.25549999999998</v>
      </c>
      <c r="HF444">
        <v>0.26182719999999998</v>
      </c>
      <c r="HG444">
        <v>23.689419999999998</v>
      </c>
      <c r="HH444">
        <v>0.1680635</v>
      </c>
      <c r="HI444">
        <v>269.39949999999999</v>
      </c>
      <c r="HJ444">
        <v>0.2611966</v>
      </c>
      <c r="HK444">
        <v>23.07545</v>
      </c>
      <c r="HL444">
        <v>0.1011818</v>
      </c>
      <c r="HM444">
        <v>155.95760000000001</v>
      </c>
      <c r="HN444">
        <v>0.26056879999999999</v>
      </c>
      <c r="HO444">
        <v>22.084029999999998</v>
      </c>
      <c r="HP444">
        <v>7.0351170000000005E-2</v>
      </c>
      <c r="HQ444">
        <v>103.94540000000001</v>
      </c>
      <c r="HR444">
        <v>0.25994850000000003</v>
      </c>
      <c r="HS444">
        <v>21.367930000000001</v>
      </c>
      <c r="HT444">
        <v>5.5210469999999998E-2</v>
      </c>
      <c r="HU444">
        <v>78.945949999999996</v>
      </c>
      <c r="HV444">
        <v>0.2593531</v>
      </c>
      <c r="HW444">
        <v>21.034680000000002</v>
      </c>
      <c r="HX444">
        <v>4.6736809999999997E-2</v>
      </c>
      <c r="HY444">
        <v>65.521910000000005</v>
      </c>
      <c r="HZ444">
        <v>0.25876470000000001</v>
      </c>
      <c r="IA444">
        <v>21.473649999999999</v>
      </c>
      <c r="IB444" s="1">
        <v>4.1113579999999997E-2</v>
      </c>
      <c r="IC444">
        <v>57.054189999999998</v>
      </c>
      <c r="ID444">
        <v>0.25813150000000001</v>
      </c>
      <c r="IE444">
        <v>21.387910000000002</v>
      </c>
      <c r="IF444" s="1">
        <v>3.6815000000000001E-2</v>
      </c>
      <c r="IG444">
        <v>50.830379999999998</v>
      </c>
      <c r="IH444">
        <v>0.25760569999999999</v>
      </c>
      <c r="II444">
        <v>21.673100000000002</v>
      </c>
      <c r="IJ444" s="1">
        <v>3.3215189999999999E-2</v>
      </c>
      <c r="IK444">
        <v>45.741990000000001</v>
      </c>
      <c r="IL444">
        <v>0.25707560000000002</v>
      </c>
      <c r="IM444">
        <v>21.674099999999999</v>
      </c>
      <c r="IN444" s="1">
        <v>2.994811E-2</v>
      </c>
      <c r="IO444">
        <v>41.210659999999997</v>
      </c>
      <c r="IP444">
        <v>0.2564767</v>
      </c>
      <c r="IQ444">
        <v>21.25367</v>
      </c>
      <c r="IR444" s="1">
        <v>2.6939069999999999E-2</v>
      </c>
      <c r="IS444">
        <v>37.079529999999998</v>
      </c>
      <c r="IT444">
        <v>0.25627369999999999</v>
      </c>
      <c r="IU444">
        <v>20.5547</v>
      </c>
      <c r="IV444" s="1">
        <v>2.4171669999999999E-2</v>
      </c>
      <c r="IW444">
        <v>33.220799999999997</v>
      </c>
      <c r="IX444">
        <v>0.2558299</v>
      </c>
      <c r="IY444">
        <v>19.996559999999999</v>
      </c>
      <c r="IZ444" s="1">
        <v>2.1721979999999998E-2</v>
      </c>
      <c r="JA444">
        <v>29.822600000000001</v>
      </c>
      <c r="JB444">
        <v>0.25538270000000002</v>
      </c>
      <c r="JC444">
        <v>19.868300000000001</v>
      </c>
      <c r="JD444" s="1">
        <v>1.9547700000000001E-2</v>
      </c>
      <c r="JE444">
        <v>26.818470000000001</v>
      </c>
      <c r="JF444">
        <v>0.254803</v>
      </c>
      <c r="JG444">
        <v>20.675540000000002</v>
      </c>
      <c r="JH444" s="1">
        <v>1.7609710000000001E-2</v>
      </c>
      <c r="JI444">
        <v>24.154409999999999</v>
      </c>
      <c r="JJ444">
        <v>0.254384</v>
      </c>
      <c r="JK444">
        <v>21.578299999999999</v>
      </c>
      <c r="JL444" s="1">
        <v>1.5908720000000001E-2</v>
      </c>
      <c r="JM444">
        <v>21.80527</v>
      </c>
      <c r="JN444">
        <v>0.25499579999999999</v>
      </c>
      <c r="JO444">
        <v>22.22044</v>
      </c>
      <c r="JP444" s="1">
        <v>1.4346670000000001E-2</v>
      </c>
      <c r="JQ444" s="1">
        <v>19.628710000000002</v>
      </c>
      <c r="JR444">
        <v>0.25532949999999999</v>
      </c>
      <c r="JS444">
        <v>22.48263</v>
      </c>
      <c r="JT444" s="1">
        <v>1.292136E-2</v>
      </c>
      <c r="JU444" s="1">
        <v>17.62285</v>
      </c>
      <c r="JV444">
        <v>0.25553920000000002</v>
      </c>
      <c r="JW444">
        <v>22.243659999999998</v>
      </c>
      <c r="JX444" s="1">
        <v>1.168728E-2</v>
      </c>
      <c r="JY444" s="1">
        <v>15.896000000000001</v>
      </c>
      <c r="JZ444">
        <v>0.25558180000000003</v>
      </c>
      <c r="KA444">
        <v>21.711600000000001</v>
      </c>
      <c r="KB444" s="1">
        <v>1.056489E-2</v>
      </c>
      <c r="KC444" s="1">
        <v>14.35477</v>
      </c>
      <c r="KD444">
        <v>0.25555280000000002</v>
      </c>
      <c r="KE444">
        <v>21.386130000000001</v>
      </c>
      <c r="KF444" s="1">
        <v>9.5410219999999997E-3</v>
      </c>
      <c r="KG444" s="1">
        <v>12.95532</v>
      </c>
      <c r="KH444">
        <v>0.25553920000000002</v>
      </c>
      <c r="KI444">
        <v>21.2651</v>
      </c>
      <c r="KJ444" s="1">
        <v>8.6249829999999993E-3</v>
      </c>
      <c r="KK444" s="1">
        <v>11.699479999999999</v>
      </c>
      <c r="KL444">
        <v>0.25549840000000001</v>
      </c>
      <c r="KM444">
        <v>21.727440000000001</v>
      </c>
      <c r="KN444" s="1">
        <v>7.8099900000000002E-3</v>
      </c>
      <c r="KO444" s="1">
        <v>10.585000000000001</v>
      </c>
      <c r="KP444">
        <v>0.25541950000000002</v>
      </c>
      <c r="KQ444">
        <v>22.03191</v>
      </c>
      <c r="KR444" s="1">
        <v>7.0836850000000002E-3</v>
      </c>
      <c r="KS444" s="1">
        <v>9.5945750000000007</v>
      </c>
      <c r="KT444">
        <v>0.2554226</v>
      </c>
      <c r="KU444">
        <v>22.09469</v>
      </c>
      <c r="KV444" s="1">
        <v>6.4320239999999997E-3</v>
      </c>
      <c r="KW444" s="1">
        <v>8.7063810000000004</v>
      </c>
      <c r="KX444">
        <v>0.25541659999999999</v>
      </c>
      <c r="KY444">
        <v>21.997399999999999</v>
      </c>
      <c r="KZ444" s="1">
        <v>5.8386439999999996E-3</v>
      </c>
      <c r="LA444" s="1">
        <v>7.8997140000000003</v>
      </c>
      <c r="LB444">
        <v>0.25546059999999998</v>
      </c>
      <c r="LC444">
        <v>21.794</v>
      </c>
      <c r="LD444" s="1">
        <v>5.2929550000000002E-3</v>
      </c>
      <c r="LE444" s="1">
        <v>7.1600780000000004</v>
      </c>
      <c r="LF444">
        <v>0.25559150000000003</v>
      </c>
      <c r="LG444">
        <v>21.619769999999999</v>
      </c>
      <c r="LH444" s="1">
        <v>4.7854780000000001E-3</v>
      </c>
      <c r="LI444" s="1">
        <v>6.4831260000000004</v>
      </c>
      <c r="LJ444">
        <v>0.25568489999999999</v>
      </c>
      <c r="LK444">
        <v>21.519259999999999</v>
      </c>
      <c r="LL444" s="1">
        <v>4.3104839999999998E-3</v>
      </c>
      <c r="LM444" s="1">
        <v>5.8540469999999996</v>
      </c>
      <c r="LN444">
        <v>0.25577630000000001</v>
      </c>
      <c r="LO444">
        <v>21.627269999999999</v>
      </c>
      <c r="LP444" s="1">
        <v>3.8608549999999998E-3</v>
      </c>
      <c r="LQ444" s="1">
        <v>5.2597269999999998</v>
      </c>
      <c r="LR444">
        <v>0.25581680000000001</v>
      </c>
      <c r="LS444">
        <v>22.28351</v>
      </c>
      <c r="LT444" s="1">
        <v>3.4325240000000002E-3</v>
      </c>
      <c r="LU444" s="1">
        <v>4.6933160000000003</v>
      </c>
      <c r="LV444">
        <v>0.25600990000000001</v>
      </c>
      <c r="LW444">
        <v>22.879449999999999</v>
      </c>
      <c r="LX444" s="1">
        <v>3.0345630000000001E-3</v>
      </c>
      <c r="LY444" s="1">
        <v>4.1614570000000004</v>
      </c>
      <c r="LZ444">
        <v>0.25618560000000001</v>
      </c>
      <c r="MA444">
        <v>23.402450000000002</v>
      </c>
      <c r="MB444" s="1">
        <v>2.6714590000000002E-3</v>
      </c>
      <c r="MC444" s="1">
        <v>3.6729090000000002</v>
      </c>
      <c r="MD444">
        <v>0.25628139999999999</v>
      </c>
      <c r="ME444">
        <v>23.676680000000001</v>
      </c>
      <c r="MF444" s="1">
        <v>2.346084E-3</v>
      </c>
      <c r="MG444" s="1">
        <v>3.2332519999999998</v>
      </c>
      <c r="MH444">
        <v>0.2564747</v>
      </c>
      <c r="MI444">
        <v>23.616140000000001</v>
      </c>
      <c r="MJ444" s="1">
        <v>2.060709E-3</v>
      </c>
      <c r="MK444" s="1">
        <v>2.8446660000000001</v>
      </c>
      <c r="ML444">
        <v>0.25667319999999999</v>
      </c>
      <c r="MM444">
        <v>23.216840000000001</v>
      </c>
      <c r="MN444" s="1">
        <v>1.811507E-3</v>
      </c>
      <c r="MO444" s="1">
        <v>2.5044309999999999</v>
      </c>
      <c r="MP444">
        <v>0.2572102</v>
      </c>
      <c r="MQ444">
        <v>22.990839999999999</v>
      </c>
      <c r="MR444" s="1">
        <v>1.5902539999999999E-3</v>
      </c>
      <c r="MS444" s="1">
        <v>2.201282</v>
      </c>
      <c r="MT444">
        <v>0.25763730000000001</v>
      </c>
      <c r="MU444">
        <v>22.881609999999998</v>
      </c>
      <c r="MV444" s="1">
        <v>1.3962950000000001E-3</v>
      </c>
      <c r="MW444" s="1">
        <v>1.9336990000000001</v>
      </c>
      <c r="MX444">
        <v>0.25802239999999999</v>
      </c>
      <c r="MY444">
        <v>23.165579999999999</v>
      </c>
      <c r="MZ444" s="1">
        <v>1.2258600000000001E-3</v>
      </c>
      <c r="NA444" s="1">
        <v>1.69916</v>
      </c>
      <c r="NB444">
        <v>0.25850479999999998</v>
      </c>
      <c r="NC444">
        <v>23.503350000000001</v>
      </c>
      <c r="ND444" s="1">
        <v>1.07408E-3</v>
      </c>
      <c r="NE444" s="1">
        <v>1.4902820000000001</v>
      </c>
      <c r="NF444">
        <v>0.25850479999999998</v>
      </c>
      <c r="NG444">
        <v>23.503350000000001</v>
      </c>
      <c r="NH444" s="1">
        <v>1.07408E-3</v>
      </c>
      <c r="NI444" s="1">
        <v>1.4902820000000001</v>
      </c>
      <c r="NJ444">
        <v>0.25850479999999998</v>
      </c>
      <c r="NK444">
        <v>23.503350000000001</v>
      </c>
      <c r="NL444" s="1">
        <v>1.07408E-3</v>
      </c>
      <c r="NM444" s="1">
        <v>1.4902820000000001</v>
      </c>
      <c r="NN444">
        <v>0.25850479999999998</v>
      </c>
      <c r="NO444">
        <v>23.503350000000001</v>
      </c>
      <c r="NP444" s="1">
        <v>1.07408E-3</v>
      </c>
      <c r="NQ444" s="1">
        <v>1.4902820000000001</v>
      </c>
      <c r="NR444">
        <v>0.25850479999999998</v>
      </c>
      <c r="NS444">
        <v>23.503350000000001</v>
      </c>
      <c r="NT444" s="1">
        <v>1.07408E-3</v>
      </c>
      <c r="NU444" s="1">
        <v>1.4902820000000001</v>
      </c>
      <c r="NV444">
        <v>0.25850479999999998</v>
      </c>
      <c r="NW444">
        <v>23.503350000000001</v>
      </c>
      <c r="NX444" s="1">
        <v>1.07408E-3</v>
      </c>
      <c r="NY444" s="1">
        <v>1.4902820000000001</v>
      </c>
      <c r="NZ444">
        <v>0.25850479999999998</v>
      </c>
      <c r="OA444">
        <v>23.503350000000001</v>
      </c>
      <c r="OB444" s="1">
        <v>1.07408E-3</v>
      </c>
      <c r="OC444" s="1">
        <v>1.4902820000000001</v>
      </c>
      <c r="OD444">
        <v>0.25850479999999998</v>
      </c>
      <c r="OE444">
        <v>23.503350000000001</v>
      </c>
      <c r="OF444" s="1">
        <v>1.07408E-3</v>
      </c>
      <c r="OG444" s="1">
        <v>1.4902820000000001</v>
      </c>
      <c r="OH444">
        <v>0.25850479999999998</v>
      </c>
      <c r="OI444">
        <v>23.503350000000001</v>
      </c>
      <c r="OJ444" s="1">
        <v>1.07408E-3</v>
      </c>
      <c r="OK444" s="1">
        <v>1.4902820000000001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0.15083489999999999</v>
      </c>
      <c r="G445">
        <v>20.580729999999999</v>
      </c>
      <c r="H445">
        <v>0</v>
      </c>
      <c r="I445">
        <v>0</v>
      </c>
      <c r="J445">
        <v>0.15054439999999999</v>
      </c>
      <c r="K445">
        <v>21.541869999999999</v>
      </c>
      <c r="L445">
        <v>0</v>
      </c>
      <c r="M445">
        <v>0</v>
      </c>
      <c r="N445">
        <v>0.1502684</v>
      </c>
      <c r="O445">
        <v>22.440550000000002</v>
      </c>
      <c r="P445">
        <v>0</v>
      </c>
      <c r="Q445">
        <v>0</v>
      </c>
      <c r="R445">
        <v>0.14999119999999999</v>
      </c>
      <c r="S445">
        <v>23.10839</v>
      </c>
      <c r="T445">
        <v>0</v>
      </c>
      <c r="U445">
        <v>0</v>
      </c>
      <c r="V445">
        <v>0.14971219999999999</v>
      </c>
      <c r="W445">
        <v>23.632100000000001</v>
      </c>
      <c r="X445">
        <v>0</v>
      </c>
      <c r="Y445">
        <v>0</v>
      </c>
      <c r="Z445">
        <v>0.14942079999999999</v>
      </c>
      <c r="AA445">
        <v>23.524470000000001</v>
      </c>
      <c r="AB445">
        <v>0</v>
      </c>
      <c r="AC445">
        <v>0</v>
      </c>
      <c r="AD445">
        <v>0.14911740000000001</v>
      </c>
      <c r="AE445">
        <v>22.865480000000002</v>
      </c>
      <c r="AF445">
        <v>0</v>
      </c>
      <c r="AG445">
        <v>0</v>
      </c>
      <c r="AH445">
        <v>0.14880959999999999</v>
      </c>
      <c r="AI445">
        <v>22.374639999999999</v>
      </c>
      <c r="AJ445">
        <v>0</v>
      </c>
      <c r="AK445">
        <v>0</v>
      </c>
      <c r="AL445">
        <v>0.14850340000000001</v>
      </c>
      <c r="AM445">
        <v>22.234169999999999</v>
      </c>
      <c r="AN445">
        <v>0</v>
      </c>
      <c r="AO445">
        <v>0</v>
      </c>
      <c r="AP445">
        <v>0.14818129999999999</v>
      </c>
      <c r="AQ445">
        <v>23.062560000000001</v>
      </c>
      <c r="AR445">
        <v>0</v>
      </c>
      <c r="AS445">
        <v>0</v>
      </c>
      <c r="AT445">
        <v>0.14784829999999999</v>
      </c>
      <c r="AU445">
        <v>24.02711</v>
      </c>
      <c r="AV445">
        <v>0</v>
      </c>
      <c r="AW445">
        <v>0</v>
      </c>
      <c r="AX445">
        <v>0.14750250000000001</v>
      </c>
      <c r="AY445">
        <v>24.609850000000002</v>
      </c>
      <c r="AZ445">
        <v>0</v>
      </c>
      <c r="BA445">
        <v>0</v>
      </c>
      <c r="BB445">
        <v>0.14715400000000001</v>
      </c>
      <c r="BC445">
        <v>24.851430000000001</v>
      </c>
      <c r="BD445">
        <v>0</v>
      </c>
      <c r="BE445">
        <v>0</v>
      </c>
      <c r="BF445">
        <v>0.14683669999999999</v>
      </c>
      <c r="BG445">
        <v>24.36805</v>
      </c>
      <c r="BH445">
        <v>0</v>
      </c>
      <c r="BI445">
        <v>0</v>
      </c>
      <c r="BJ445">
        <v>0.14649960000000001</v>
      </c>
      <c r="BK445">
        <v>23.605060000000002</v>
      </c>
      <c r="BL445">
        <v>0</v>
      </c>
      <c r="BM445">
        <v>0</v>
      </c>
      <c r="BN445">
        <v>0.1461566</v>
      </c>
      <c r="BO445">
        <v>23.042670000000001</v>
      </c>
      <c r="BP445">
        <v>0</v>
      </c>
      <c r="BQ445">
        <v>0</v>
      </c>
      <c r="BR445">
        <v>0.1457966</v>
      </c>
      <c r="BS445">
        <v>22.854179999999999</v>
      </c>
      <c r="BT445">
        <v>0</v>
      </c>
      <c r="BU445">
        <v>0</v>
      </c>
      <c r="BV445">
        <v>0.1454338</v>
      </c>
      <c r="BW445">
        <v>22.906669999999998</v>
      </c>
      <c r="BX445">
        <v>0</v>
      </c>
      <c r="BY445">
        <v>0</v>
      </c>
      <c r="BZ445">
        <v>0.14507639999999999</v>
      </c>
      <c r="CA445">
        <v>23.371880000000001</v>
      </c>
      <c r="CB445">
        <v>0</v>
      </c>
      <c r="CC445">
        <v>0</v>
      </c>
      <c r="CD445">
        <v>0.14469509999999999</v>
      </c>
      <c r="CE445">
        <v>23.477160000000001</v>
      </c>
      <c r="CF445">
        <v>0</v>
      </c>
      <c r="CG445">
        <v>0</v>
      </c>
      <c r="CH445">
        <v>0.14431769999999999</v>
      </c>
      <c r="CI445">
        <v>23.290030000000002</v>
      </c>
      <c r="CJ445">
        <v>0</v>
      </c>
      <c r="CK445">
        <v>0</v>
      </c>
      <c r="CL445">
        <v>0.1439262</v>
      </c>
      <c r="CM445">
        <v>22.623169999999998</v>
      </c>
      <c r="CN445">
        <v>0</v>
      </c>
      <c r="CO445">
        <v>0</v>
      </c>
      <c r="CP445">
        <v>0.14353750000000001</v>
      </c>
      <c r="CQ445">
        <v>21.9285</v>
      </c>
      <c r="CR445">
        <v>5.6238800000000003E-35</v>
      </c>
      <c r="CS445">
        <v>6.0805650000000005E-32</v>
      </c>
      <c r="CT445">
        <v>0.14318020000000001</v>
      </c>
      <c r="CU445">
        <v>21.316890000000001</v>
      </c>
      <c r="CV445">
        <v>1.023842E-28</v>
      </c>
      <c r="CW445" s="1">
        <v>1.109167E-25</v>
      </c>
      <c r="CX445">
        <v>0.1428268</v>
      </c>
      <c r="CY445">
        <v>20.814710000000002</v>
      </c>
      <c r="CZ445" s="1">
        <v>9.7876599999999995E-23</v>
      </c>
      <c r="DA445" s="1">
        <v>1.057806E-19</v>
      </c>
      <c r="DB445">
        <v>0.1424511</v>
      </c>
      <c r="DC445">
        <v>20.605139999999999</v>
      </c>
      <c r="DD445" s="1">
        <v>2.4447570000000001E-18</v>
      </c>
      <c r="DE445" s="1">
        <v>2.6460320000000002E-15</v>
      </c>
      <c r="DF445">
        <v>0.1420652</v>
      </c>
      <c r="DG445">
        <v>20.859190000000002</v>
      </c>
      <c r="DH445" s="1">
        <v>7.5355239999999999E-15</v>
      </c>
      <c r="DI445" s="1">
        <v>8.0190410000000007E-12</v>
      </c>
      <c r="DJ445">
        <v>0.1416597</v>
      </c>
      <c r="DK445">
        <v>21.10924</v>
      </c>
      <c r="DL445" s="1">
        <v>5.5136689999999997E-12</v>
      </c>
      <c r="DM445" s="1">
        <v>5.7351529999999997E-9</v>
      </c>
      <c r="DN445">
        <v>0.14125499999999999</v>
      </c>
      <c r="DO445">
        <v>21.344889999999999</v>
      </c>
      <c r="DP445" s="1">
        <v>1.3674150000000001E-9</v>
      </c>
      <c r="DQ445" s="1">
        <v>1.4073850000000001E-6</v>
      </c>
      <c r="DR445">
        <v>0.14086360000000001</v>
      </c>
      <c r="DS445">
        <v>20.909050000000001</v>
      </c>
      <c r="DT445" s="1">
        <v>1.4343270000000001E-7</v>
      </c>
      <c r="DU445" s="1">
        <v>1.472104E-4</v>
      </c>
      <c r="DV445">
        <v>0.14046249999999999</v>
      </c>
      <c r="DW445">
        <v>20.244209999999999</v>
      </c>
      <c r="DX445" s="1">
        <v>7.3422310000000004E-6</v>
      </c>
      <c r="DY445" s="1">
        <v>7.5297209999999996E-3</v>
      </c>
      <c r="DZ445">
        <v>0.14006209999999999</v>
      </c>
      <c r="EA445">
        <v>19.74887</v>
      </c>
      <c r="EB445" s="1">
        <v>2.035994E-4</v>
      </c>
      <c r="EC445" s="1">
        <v>0.20938889999999999</v>
      </c>
      <c r="ED445">
        <v>0.13966590000000001</v>
      </c>
      <c r="EE445">
        <v>19.523040000000002</v>
      </c>
      <c r="EF445" s="1">
        <v>3.3272890000000002E-3</v>
      </c>
      <c r="EG445" s="1">
        <v>3.4332669999999998</v>
      </c>
      <c r="EH445">
        <v>0.1392893</v>
      </c>
      <c r="EI445">
        <v>20.078949999999999</v>
      </c>
      <c r="EJ445" s="1">
        <v>3.4217610000000002E-2</v>
      </c>
      <c r="EK445">
        <v>35.450510000000001</v>
      </c>
      <c r="EL445">
        <v>0.139046</v>
      </c>
      <c r="EM445">
        <v>20.683779999999999</v>
      </c>
      <c r="EN445" s="1">
        <v>0.23482410000000001</v>
      </c>
      <c r="EO445">
        <v>244.00980000000001</v>
      </c>
      <c r="EP445">
        <v>0.13868420000000001</v>
      </c>
      <c r="EQ445">
        <v>21.03585</v>
      </c>
      <c r="ER445" s="1">
        <v>1.121956</v>
      </c>
      <c r="ES445">
        <v>1171.2719999999999</v>
      </c>
      <c r="ET445">
        <v>0.1382719</v>
      </c>
      <c r="EU445">
        <v>21.380140000000001</v>
      </c>
      <c r="EV445" s="1">
        <v>3.8837609999999998</v>
      </c>
      <c r="EW445">
        <v>4074.422</v>
      </c>
      <c r="EX445">
        <v>0.13783519999999999</v>
      </c>
      <c r="EY445">
        <v>21.270440000000001</v>
      </c>
      <c r="EZ445">
        <v>10.091419999999999</v>
      </c>
      <c r="FA445">
        <v>10642.73</v>
      </c>
      <c r="FB445">
        <v>0.13741120000000001</v>
      </c>
      <c r="FC445">
        <v>20.631430000000002</v>
      </c>
      <c r="FD445">
        <v>20.34834</v>
      </c>
      <c r="FE445">
        <v>21559.15</v>
      </c>
      <c r="FF445">
        <v>0.1369483</v>
      </c>
      <c r="FG445">
        <v>20.084160000000001</v>
      </c>
      <c r="FH445">
        <v>32.803260000000002</v>
      </c>
      <c r="FI445">
        <v>34929.269999999997</v>
      </c>
      <c r="FJ445">
        <v>0.1364938</v>
      </c>
      <c r="FK445">
        <v>19.88157</v>
      </c>
      <c r="FL445">
        <v>43.358780000000003</v>
      </c>
      <c r="FM445">
        <v>46381.59</v>
      </c>
      <c r="FN445">
        <v>0.1361531</v>
      </c>
      <c r="FO445">
        <v>20.67409</v>
      </c>
      <c r="FP445">
        <v>47.891219999999997</v>
      </c>
      <c r="FQ445">
        <v>51418.92</v>
      </c>
      <c r="FR445">
        <v>0.13576579999999999</v>
      </c>
      <c r="FS445">
        <v>21.693249999999999</v>
      </c>
      <c r="FT445">
        <v>45.26099</v>
      </c>
      <c r="FU445">
        <v>48762.38</v>
      </c>
      <c r="FV445">
        <v>0.1353597</v>
      </c>
      <c r="FW445">
        <v>22.588789999999999</v>
      </c>
      <c r="FX445">
        <v>37.349939999999997</v>
      </c>
      <c r="FY445">
        <v>40360.910000000003</v>
      </c>
      <c r="FZ445">
        <v>0.1349351</v>
      </c>
      <c r="GA445">
        <v>23.081009999999999</v>
      </c>
      <c r="GB445">
        <v>27.392119999999998</v>
      </c>
      <c r="GC445">
        <v>29682.66</v>
      </c>
      <c r="GD445">
        <v>0.13448969999999999</v>
      </c>
      <c r="GE445">
        <v>22.67606</v>
      </c>
      <c r="GF445">
        <v>18.16545</v>
      </c>
      <c r="GG445">
        <v>19726.78</v>
      </c>
      <c r="GH445">
        <v>0.13401109999999999</v>
      </c>
      <c r="GI445">
        <v>21.814589999999999</v>
      </c>
      <c r="GJ445">
        <v>11.045109999999999</v>
      </c>
      <c r="GK445">
        <v>12020.12</v>
      </c>
      <c r="GL445">
        <v>0.13353019999999999</v>
      </c>
      <c r="GM445">
        <v>21.1892</v>
      </c>
      <c r="GN445">
        <v>6.2431039999999998</v>
      </c>
      <c r="GO445">
        <v>6805.6350000000002</v>
      </c>
      <c r="GP445">
        <v>0.1330173</v>
      </c>
      <c r="GQ445">
        <v>21.03567</v>
      </c>
      <c r="GR445">
        <v>3.3236479999999999</v>
      </c>
      <c r="GS445">
        <v>3628.9</v>
      </c>
      <c r="GT445">
        <v>0.13248740000000001</v>
      </c>
      <c r="GU445">
        <v>21.92698</v>
      </c>
      <c r="GV445">
        <v>1.691595</v>
      </c>
      <c r="GW445">
        <v>1848.5709999999999</v>
      </c>
      <c r="GX445">
        <v>0.13210569999999999</v>
      </c>
      <c r="GY445">
        <v>22.917649999999998</v>
      </c>
      <c r="GZ445">
        <v>0.83837419999999996</v>
      </c>
      <c r="HA445">
        <v>915.83029999999997</v>
      </c>
      <c r="HB445">
        <v>0.13180639999999999</v>
      </c>
      <c r="HC445">
        <v>23.635210000000001</v>
      </c>
      <c r="HD445">
        <v>0.41483609999999999</v>
      </c>
      <c r="HE445">
        <v>452.38720000000001</v>
      </c>
      <c r="HF445">
        <v>0.13148029999999999</v>
      </c>
      <c r="HG445">
        <v>23.799160000000001</v>
      </c>
      <c r="HH445">
        <v>0.21428620000000001</v>
      </c>
      <c r="HI445">
        <v>232.952</v>
      </c>
      <c r="HJ445">
        <v>0.131185</v>
      </c>
      <c r="HK445">
        <v>23.16273</v>
      </c>
      <c r="HL445">
        <v>0.1222936</v>
      </c>
      <c r="HM445">
        <v>132.30109999999999</v>
      </c>
      <c r="HN445">
        <v>0.130916</v>
      </c>
      <c r="HO445">
        <v>22.136900000000001</v>
      </c>
      <c r="HP445">
        <v>8.018024E-2</v>
      </c>
      <c r="HQ445">
        <v>86.262990000000002</v>
      </c>
      <c r="HR445">
        <v>0.13068070000000001</v>
      </c>
      <c r="HS445">
        <v>21.38288</v>
      </c>
      <c r="HT445">
        <v>6.0137669999999997E-2</v>
      </c>
      <c r="HU445">
        <v>64.358440000000002</v>
      </c>
      <c r="HV445">
        <v>0.13047719999999999</v>
      </c>
      <c r="HW445">
        <v>21.036349999999999</v>
      </c>
      <c r="HX445">
        <v>4.9573279999999997E-2</v>
      </c>
      <c r="HY445">
        <v>52.82179</v>
      </c>
      <c r="HZ445">
        <v>0.13026599999999999</v>
      </c>
      <c r="IA445">
        <v>21.49438</v>
      </c>
      <c r="IB445">
        <v>4.3043369999999997E-2</v>
      </c>
      <c r="IC445">
        <v>45.715899999999998</v>
      </c>
      <c r="ID445">
        <v>0.1300518</v>
      </c>
      <c r="IE445">
        <v>21.427959999999999</v>
      </c>
      <c r="IF445" s="1">
        <v>3.8313729999999997E-2</v>
      </c>
      <c r="IG445">
        <v>40.589840000000002</v>
      </c>
      <c r="IH445">
        <v>0.1298803</v>
      </c>
      <c r="II445">
        <v>21.762840000000001</v>
      </c>
      <c r="IJ445">
        <v>3.4489310000000002E-2</v>
      </c>
      <c r="IK445">
        <v>36.452449999999999</v>
      </c>
      <c r="IL445">
        <v>0.12971460000000001</v>
      </c>
      <c r="IM445">
        <v>21.772079999999999</v>
      </c>
      <c r="IN445" s="1">
        <v>3.1107639999999999E-2</v>
      </c>
      <c r="IO445">
        <v>32.805599999999998</v>
      </c>
      <c r="IP445">
        <v>0.12951289999999999</v>
      </c>
      <c r="IQ445">
        <v>21.322759999999999</v>
      </c>
      <c r="IR445" s="1">
        <v>2.8012289999999999E-2</v>
      </c>
      <c r="IS445">
        <v>29.490010000000002</v>
      </c>
      <c r="IT445">
        <v>0.12955220000000001</v>
      </c>
      <c r="IU445">
        <v>20.594729999999998</v>
      </c>
      <c r="IV445" s="1">
        <v>2.5150519999999999E-2</v>
      </c>
      <c r="IW445">
        <v>26.38428</v>
      </c>
      <c r="IX445">
        <v>0.12944120000000001</v>
      </c>
      <c r="IY445">
        <v>20.004619999999999</v>
      </c>
      <c r="IZ445" s="1">
        <v>2.258572E-2</v>
      </c>
      <c r="JA445">
        <v>23.64208</v>
      </c>
      <c r="JB445">
        <v>0.1293434</v>
      </c>
      <c r="JC445">
        <v>19.87358</v>
      </c>
      <c r="JD445" s="1">
        <v>2.031782E-2</v>
      </c>
      <c r="JE445">
        <v>21.221810000000001</v>
      </c>
      <c r="JF445">
        <v>0.1292141</v>
      </c>
      <c r="JG445">
        <v>20.718350000000001</v>
      </c>
      <c r="JH445" s="1">
        <v>1.8294500000000002E-2</v>
      </c>
      <c r="JI445">
        <v>19.074490000000001</v>
      </c>
      <c r="JJ445">
        <v>0.12911990000000001</v>
      </c>
      <c r="JK445">
        <v>21.65671</v>
      </c>
      <c r="JL445" s="1">
        <v>1.651379E-2</v>
      </c>
      <c r="JM445">
        <v>17.181750000000001</v>
      </c>
      <c r="JN445">
        <v>0.12943579999999999</v>
      </c>
      <c r="JO445">
        <v>22.358419999999999</v>
      </c>
      <c r="JP445" s="1">
        <v>1.4927930000000001E-2</v>
      </c>
      <c r="JQ445" s="1">
        <v>15.477980000000001</v>
      </c>
      <c r="JR445">
        <v>0.12964110000000001</v>
      </c>
      <c r="JS445">
        <v>22.613959999999999</v>
      </c>
      <c r="JT445" s="1">
        <v>1.3428300000000001E-2</v>
      </c>
      <c r="JU445" s="1">
        <v>13.89157</v>
      </c>
      <c r="JV445">
        <v>0.12982289999999999</v>
      </c>
      <c r="JW445">
        <v>22.314810000000001</v>
      </c>
      <c r="JX445" s="1">
        <v>1.213008E-2</v>
      </c>
      <c r="JY445" s="1">
        <v>12.52375</v>
      </c>
      <c r="JZ445">
        <v>0.12992770000000001</v>
      </c>
      <c r="KA445">
        <v>21.730409999999999</v>
      </c>
      <c r="KB445" s="1">
        <v>1.0966999999999999E-2</v>
      </c>
      <c r="KC445" s="1">
        <v>11.3096</v>
      </c>
      <c r="KD445">
        <v>0.1300056</v>
      </c>
      <c r="KE445">
        <v>21.379629999999999</v>
      </c>
      <c r="KF445" s="1">
        <v>9.9055600000000008E-3</v>
      </c>
      <c r="KG445" s="1">
        <v>10.20696</v>
      </c>
      <c r="KH445">
        <v>0.130077</v>
      </c>
      <c r="KI445">
        <v>21.25217</v>
      </c>
      <c r="KJ445" s="1">
        <v>8.9511920000000002E-3</v>
      </c>
      <c r="KK445" s="1">
        <v>9.2159809999999993</v>
      </c>
      <c r="KL445">
        <v>0.13013720000000001</v>
      </c>
      <c r="KM445">
        <v>21.751470000000001</v>
      </c>
      <c r="KN445" s="1">
        <v>8.0999209999999995E-3</v>
      </c>
      <c r="KO445" s="1">
        <v>8.3356220000000008</v>
      </c>
      <c r="KP445">
        <v>0.1301966</v>
      </c>
      <c r="KQ445">
        <v>22.086010000000002</v>
      </c>
      <c r="KR445" s="1">
        <v>7.3432080000000004E-3</v>
      </c>
      <c r="KS445" s="1">
        <v>7.5538569999999998</v>
      </c>
      <c r="KT445">
        <v>0.1302963</v>
      </c>
      <c r="KU445">
        <v>22.156279999999999</v>
      </c>
      <c r="KV445" s="1">
        <v>6.666099E-3</v>
      </c>
      <c r="KW445" s="1">
        <v>6.853421</v>
      </c>
      <c r="KX445">
        <v>0.1304266</v>
      </c>
      <c r="KY445">
        <v>22.047630000000002</v>
      </c>
      <c r="KZ445" s="1">
        <v>6.0526859999999998E-3</v>
      </c>
      <c r="LA445" s="1">
        <v>6.2181569999999997</v>
      </c>
      <c r="LB445">
        <v>0.13058549999999999</v>
      </c>
      <c r="LC445">
        <v>21.807539999999999</v>
      </c>
      <c r="LD445" s="1">
        <v>5.4906570000000003E-3</v>
      </c>
      <c r="LE445" s="1">
        <v>5.6365679999999996</v>
      </c>
      <c r="LF445">
        <v>0.1303839</v>
      </c>
      <c r="LG445">
        <v>21.60088</v>
      </c>
      <c r="LH445" s="1">
        <v>4.9667050000000001E-3</v>
      </c>
      <c r="LI445" s="1">
        <v>5.1039329999999996</v>
      </c>
      <c r="LJ445">
        <v>0.13014729999999999</v>
      </c>
      <c r="LK445">
        <v>21.487069999999999</v>
      </c>
      <c r="LL445" s="1">
        <v>4.4805510000000002E-3</v>
      </c>
      <c r="LM445" s="1">
        <v>4.6103889999999996</v>
      </c>
      <c r="LN445">
        <v>0.12990360000000001</v>
      </c>
      <c r="LO445">
        <v>21.609950000000001</v>
      </c>
      <c r="LP445" s="1">
        <v>4.0231909999999997E-3</v>
      </c>
      <c r="LQ445" s="1">
        <v>4.1452460000000002</v>
      </c>
      <c r="LR445">
        <v>0.12963859999999999</v>
      </c>
      <c r="LS445">
        <v>22.32264</v>
      </c>
      <c r="LT445" s="1">
        <v>3.5871660000000001E-3</v>
      </c>
      <c r="LU445" s="1">
        <v>3.701781</v>
      </c>
      <c r="LV445">
        <v>0.129437</v>
      </c>
      <c r="LW445">
        <v>22.964200000000002</v>
      </c>
      <c r="LX445" s="1">
        <v>3.179206E-3</v>
      </c>
      <c r="LY445" s="1">
        <v>3.2842760000000002</v>
      </c>
      <c r="LZ445">
        <v>0.1292112</v>
      </c>
      <c r="MA445">
        <v>23.516940000000002</v>
      </c>
      <c r="MB445" s="1">
        <v>2.803874E-3</v>
      </c>
      <c r="MC445" s="1">
        <v>2.8996900000000001</v>
      </c>
      <c r="MD445">
        <v>0.1289312</v>
      </c>
      <c r="ME445">
        <v>23.781389999999998</v>
      </c>
      <c r="MF445" s="1">
        <v>2.4649979999999999E-3</v>
      </c>
      <c r="MG445" s="1">
        <v>2.5526439999999999</v>
      </c>
      <c r="MH445">
        <v>0.12866259999999999</v>
      </c>
      <c r="MI445">
        <v>23.67925</v>
      </c>
      <c r="MJ445" s="1">
        <v>2.1659029999999998E-3</v>
      </c>
      <c r="MK445">
        <v>2.2454200000000002</v>
      </c>
      <c r="ML445">
        <v>0.12837809999999999</v>
      </c>
      <c r="MM445">
        <v>23.215450000000001</v>
      </c>
      <c r="MN445" s="1">
        <v>1.904109E-3</v>
      </c>
      <c r="MO445" s="1">
        <v>1.9762630000000001</v>
      </c>
      <c r="MP445">
        <v>0.12821469999999999</v>
      </c>
      <c r="MQ445">
        <v>22.974460000000001</v>
      </c>
      <c r="MR445" s="1">
        <v>1.673718E-3</v>
      </c>
      <c r="MS445" s="1">
        <v>1.737519</v>
      </c>
      <c r="MT445">
        <v>0.1280365</v>
      </c>
      <c r="MU445">
        <v>22.867249999999999</v>
      </c>
      <c r="MV445" s="1">
        <v>1.469646E-3</v>
      </c>
      <c r="MW445" s="1">
        <v>1.5259529999999999</v>
      </c>
      <c r="MX445">
        <v>0.12785299999999999</v>
      </c>
      <c r="MY445">
        <v>23.185359999999999</v>
      </c>
      <c r="MZ445" s="1">
        <v>1.2909E-3</v>
      </c>
      <c r="NA445" s="1">
        <v>1.3407</v>
      </c>
      <c r="NB445">
        <v>0.12773399999999999</v>
      </c>
      <c r="NC445">
        <v>23.577470000000002</v>
      </c>
      <c r="ND445" s="1">
        <v>1.1328E-3</v>
      </c>
      <c r="NE445" s="1">
        <v>1.1773450000000001</v>
      </c>
      <c r="NF445">
        <v>0.12773399999999999</v>
      </c>
      <c r="NG445">
        <v>23.577470000000002</v>
      </c>
      <c r="NH445" s="1">
        <v>1.1328E-3</v>
      </c>
      <c r="NI445" s="1">
        <v>1.1773450000000001</v>
      </c>
      <c r="NJ445">
        <v>0.12773399999999999</v>
      </c>
      <c r="NK445">
        <v>23.577470000000002</v>
      </c>
      <c r="NL445" s="1">
        <v>1.1328E-3</v>
      </c>
      <c r="NM445" s="1">
        <v>1.1773450000000001</v>
      </c>
      <c r="NN445">
        <v>0.12773399999999999</v>
      </c>
      <c r="NO445">
        <v>23.577470000000002</v>
      </c>
      <c r="NP445" s="1">
        <v>1.1328E-3</v>
      </c>
      <c r="NQ445" s="1">
        <v>1.1773450000000001</v>
      </c>
      <c r="NR445">
        <v>0.12773399999999999</v>
      </c>
      <c r="NS445">
        <v>23.577470000000002</v>
      </c>
      <c r="NT445" s="1">
        <v>1.1328E-3</v>
      </c>
      <c r="NU445" s="1">
        <v>1.1773450000000001</v>
      </c>
      <c r="NV445">
        <v>0.12773399999999999</v>
      </c>
      <c r="NW445">
        <v>23.577470000000002</v>
      </c>
      <c r="NX445" s="1">
        <v>1.1328E-3</v>
      </c>
      <c r="NY445" s="1">
        <v>1.1773450000000001</v>
      </c>
      <c r="NZ445">
        <v>0.12773399999999999</v>
      </c>
      <c r="OA445">
        <v>23.577470000000002</v>
      </c>
      <c r="OB445" s="1">
        <v>1.1328E-3</v>
      </c>
      <c r="OC445" s="1">
        <v>1.1773450000000001</v>
      </c>
      <c r="OD445">
        <v>0.12773399999999999</v>
      </c>
      <c r="OE445">
        <v>23.577470000000002</v>
      </c>
      <c r="OF445" s="1">
        <v>1.1328E-3</v>
      </c>
      <c r="OG445" s="1">
        <v>1.1773450000000001</v>
      </c>
      <c r="OH445">
        <v>0.12773399999999999</v>
      </c>
      <c r="OI445">
        <v>23.577470000000002</v>
      </c>
      <c r="OJ445" s="1">
        <v>1.1328E-3</v>
      </c>
      <c r="OK445" s="1">
        <v>1.1773450000000001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0.57024229999999998</v>
      </c>
      <c r="G446">
        <v>20.610869999999998</v>
      </c>
      <c r="H446">
        <v>0</v>
      </c>
      <c r="I446">
        <v>0</v>
      </c>
      <c r="J446">
        <v>0.57068319999999995</v>
      </c>
      <c r="K446">
        <v>21.67257</v>
      </c>
      <c r="L446">
        <v>0</v>
      </c>
      <c r="M446">
        <v>0</v>
      </c>
      <c r="N446">
        <v>0.5712351</v>
      </c>
      <c r="O446">
        <v>22.524190000000001</v>
      </c>
      <c r="P446">
        <v>0</v>
      </c>
      <c r="Q446">
        <v>0</v>
      </c>
      <c r="R446">
        <v>0.57178320000000005</v>
      </c>
      <c r="S446">
        <v>23.261800000000001</v>
      </c>
      <c r="T446">
        <v>0</v>
      </c>
      <c r="U446">
        <v>0</v>
      </c>
      <c r="V446">
        <v>0.57234339999999995</v>
      </c>
      <c r="W446">
        <v>23.79655</v>
      </c>
      <c r="X446">
        <v>0</v>
      </c>
      <c r="Y446">
        <v>0</v>
      </c>
      <c r="Z446">
        <v>0.57288249999999996</v>
      </c>
      <c r="AA446">
        <v>23.545480000000001</v>
      </c>
      <c r="AB446">
        <v>0</v>
      </c>
      <c r="AC446">
        <v>0</v>
      </c>
      <c r="AD446">
        <v>0.57342230000000005</v>
      </c>
      <c r="AE446">
        <v>22.846039999999999</v>
      </c>
      <c r="AF446">
        <v>0</v>
      </c>
      <c r="AG446">
        <v>0</v>
      </c>
      <c r="AH446">
        <v>0.57398740000000004</v>
      </c>
      <c r="AI446">
        <v>22.330100000000002</v>
      </c>
      <c r="AJ446">
        <v>0</v>
      </c>
      <c r="AK446">
        <v>0</v>
      </c>
      <c r="AL446">
        <v>0.57455330000000004</v>
      </c>
      <c r="AM446">
        <v>22.24061</v>
      </c>
      <c r="AN446">
        <v>0</v>
      </c>
      <c r="AO446">
        <v>0</v>
      </c>
      <c r="AP446">
        <v>0.57513970000000003</v>
      </c>
      <c r="AQ446">
        <v>23.15483</v>
      </c>
      <c r="AR446">
        <v>0</v>
      </c>
      <c r="AS446">
        <v>0</v>
      </c>
      <c r="AT446">
        <v>0.57576819999999995</v>
      </c>
      <c r="AU446">
        <v>24.155639999999998</v>
      </c>
      <c r="AV446">
        <v>0</v>
      </c>
      <c r="AW446">
        <v>0</v>
      </c>
      <c r="AX446">
        <v>0.57644680000000004</v>
      </c>
      <c r="AY446">
        <v>24.76426</v>
      </c>
      <c r="AZ446">
        <v>0</v>
      </c>
      <c r="BA446">
        <v>0</v>
      </c>
      <c r="BB446">
        <v>0.5771288</v>
      </c>
      <c r="BC446">
        <v>25.008299999999998</v>
      </c>
      <c r="BD446">
        <v>0</v>
      </c>
      <c r="BE446">
        <v>0</v>
      </c>
      <c r="BF446">
        <v>0.57783890000000004</v>
      </c>
      <c r="BG446">
        <v>24.410430000000002</v>
      </c>
      <c r="BH446">
        <v>0</v>
      </c>
      <c r="BI446">
        <v>0</v>
      </c>
      <c r="BJ446">
        <v>0.57854570000000005</v>
      </c>
      <c r="BK446">
        <v>23.608149999999998</v>
      </c>
      <c r="BL446">
        <v>0</v>
      </c>
      <c r="BM446">
        <v>0</v>
      </c>
      <c r="BN446">
        <v>0.57928380000000002</v>
      </c>
      <c r="BO446">
        <v>23.024139999999999</v>
      </c>
      <c r="BP446">
        <v>0</v>
      </c>
      <c r="BQ446">
        <v>0</v>
      </c>
      <c r="BR446">
        <v>0.58010220000000001</v>
      </c>
      <c r="BS446">
        <v>22.819479999999999</v>
      </c>
      <c r="BT446">
        <v>0</v>
      </c>
      <c r="BU446">
        <v>0</v>
      </c>
      <c r="BV446">
        <v>0.58095180000000002</v>
      </c>
      <c r="BW446">
        <v>22.90924</v>
      </c>
      <c r="BX446">
        <v>0</v>
      </c>
      <c r="BY446">
        <v>0</v>
      </c>
      <c r="BZ446">
        <v>0.58189380000000002</v>
      </c>
      <c r="CA446">
        <v>23.45092</v>
      </c>
      <c r="CB446">
        <v>0</v>
      </c>
      <c r="CC446">
        <v>0</v>
      </c>
      <c r="CD446">
        <v>0.58290209999999998</v>
      </c>
      <c r="CE446">
        <v>23.584430000000001</v>
      </c>
      <c r="CF446">
        <v>0</v>
      </c>
      <c r="CG446">
        <v>0</v>
      </c>
      <c r="CH446">
        <v>0.58401559999999997</v>
      </c>
      <c r="CI446">
        <v>23.363980000000002</v>
      </c>
      <c r="CJ446">
        <v>0</v>
      </c>
      <c r="CK446">
        <v>0</v>
      </c>
      <c r="CL446">
        <v>0.58513979999999999</v>
      </c>
      <c r="CM446">
        <v>22.68197</v>
      </c>
      <c r="CN446">
        <v>0</v>
      </c>
      <c r="CO446">
        <v>0</v>
      </c>
      <c r="CP446">
        <v>0.58629540000000002</v>
      </c>
      <c r="CQ446">
        <v>21.949459999999998</v>
      </c>
      <c r="CR446">
        <v>2.528776E-35</v>
      </c>
      <c r="CS446">
        <v>8.2071930000000006E-33</v>
      </c>
      <c r="CT446">
        <v>0.58756109999999995</v>
      </c>
      <c r="CU446">
        <v>21.29693</v>
      </c>
      <c r="CV446">
        <v>4.2672649999999998E-29</v>
      </c>
      <c r="CW446" s="1">
        <v>1.375948E-26</v>
      </c>
      <c r="CX446">
        <v>0.58881059999999996</v>
      </c>
      <c r="CY446">
        <v>20.748550000000002</v>
      </c>
      <c r="CZ446" s="1">
        <v>4.9423990000000002E-23</v>
      </c>
      <c r="DA446" s="1">
        <v>1.675322E-20</v>
      </c>
      <c r="DB446">
        <v>0.59006329999999996</v>
      </c>
      <c r="DC446">
        <v>20.59722</v>
      </c>
      <c r="DD446" s="1">
        <v>1.4063959999999999E-18</v>
      </c>
      <c r="DE446" s="1">
        <v>5.0702420000000004E-16</v>
      </c>
      <c r="DF446">
        <v>0.59125340000000004</v>
      </c>
      <c r="DG446">
        <v>20.936160000000001</v>
      </c>
      <c r="DH446" s="1">
        <v>4.6290570000000001E-15</v>
      </c>
      <c r="DI446" s="1">
        <v>1.739615E-12</v>
      </c>
      <c r="DJ446">
        <v>0.592553</v>
      </c>
      <c r="DK446">
        <v>21.203150000000001</v>
      </c>
      <c r="DL446" s="1">
        <v>3.5202649999999998E-12</v>
      </c>
      <c r="DM446" s="1">
        <v>1.369704E-9</v>
      </c>
      <c r="DN446">
        <v>0.59386269999999997</v>
      </c>
      <c r="DO446">
        <v>21.441770000000002</v>
      </c>
      <c r="DP446" s="1">
        <v>9.078843E-10</v>
      </c>
      <c r="DQ446" s="1">
        <v>3.6296540000000002E-7</v>
      </c>
      <c r="DR446">
        <v>0.59541069999999996</v>
      </c>
      <c r="DS446">
        <v>20.927879999999998</v>
      </c>
      <c r="DT446" s="1">
        <v>9.9063460000000006E-8</v>
      </c>
      <c r="DU446" s="1">
        <v>4.0604910000000002E-5</v>
      </c>
      <c r="DV446">
        <v>0.59702080000000002</v>
      </c>
      <c r="DW446">
        <v>20.254660000000001</v>
      </c>
      <c r="DX446" s="1">
        <v>5.2694080000000001E-6</v>
      </c>
      <c r="DY446" s="1">
        <v>2.2038069999999999E-3</v>
      </c>
      <c r="DZ446">
        <v>0.59869000000000006</v>
      </c>
      <c r="EA446">
        <v>19.739940000000001</v>
      </c>
      <c r="EB446" s="1">
        <v>1.5162380000000001E-4</v>
      </c>
      <c r="EC446" s="1">
        <v>6.4653870000000002E-2</v>
      </c>
      <c r="ED446">
        <v>0.6004543</v>
      </c>
      <c r="EE446">
        <v>19.49417</v>
      </c>
      <c r="EF446" s="1">
        <v>2.567682E-3</v>
      </c>
      <c r="EG446" s="1">
        <v>1.1131789999999999</v>
      </c>
      <c r="EH446">
        <v>0.60227319999999995</v>
      </c>
      <c r="EI446">
        <v>20.136199999999999</v>
      </c>
      <c r="EJ446" s="1">
        <v>2.7320560000000001E-2</v>
      </c>
      <c r="EK446" s="1">
        <v>12.022539999999999</v>
      </c>
      <c r="EL446">
        <v>0.60416349999999996</v>
      </c>
      <c r="EM446">
        <v>20.74737</v>
      </c>
      <c r="EN446" s="1">
        <v>0.1936804</v>
      </c>
      <c r="EO446">
        <v>86.297389999999993</v>
      </c>
      <c r="EP446">
        <v>0.60572749999999997</v>
      </c>
      <c r="EQ446">
        <v>21.123390000000001</v>
      </c>
      <c r="ER446" s="1">
        <v>0.9547774</v>
      </c>
      <c r="ES446">
        <v>430.75689999999997</v>
      </c>
      <c r="ET446">
        <v>0.60732470000000005</v>
      </c>
      <c r="EU446">
        <v>21.5122</v>
      </c>
      <c r="EV446">
        <v>3.4053179999999998</v>
      </c>
      <c r="EW446">
        <v>1553.729</v>
      </c>
      <c r="EX446">
        <v>0.60904740000000002</v>
      </c>
      <c r="EY446">
        <v>21.31127</v>
      </c>
      <c r="EZ446">
        <v>9.1032550000000008</v>
      </c>
      <c r="FA446">
        <v>4196.5060000000003</v>
      </c>
      <c r="FB446">
        <v>0.61043809999999998</v>
      </c>
      <c r="FC446">
        <v>20.618010000000002</v>
      </c>
      <c r="FD446">
        <v>18.84854</v>
      </c>
      <c r="FE446">
        <v>8766.5820000000003</v>
      </c>
      <c r="FF446">
        <v>0.61031760000000002</v>
      </c>
      <c r="FG446">
        <v>20.040990000000001</v>
      </c>
      <c r="FH446">
        <v>31.151910000000001</v>
      </c>
      <c r="FI446">
        <v>14615.16</v>
      </c>
      <c r="FJ446">
        <v>0.61025119999999999</v>
      </c>
      <c r="FK446">
        <v>19.862749999999998</v>
      </c>
      <c r="FL446">
        <v>42.143160000000002</v>
      </c>
      <c r="FM446">
        <v>19921.490000000002</v>
      </c>
      <c r="FN446">
        <v>0.61094139999999997</v>
      </c>
      <c r="FO446">
        <v>20.757989999999999</v>
      </c>
      <c r="FP446">
        <v>47.610169999999997</v>
      </c>
      <c r="FQ446">
        <v>22628.15</v>
      </c>
      <c r="FR446">
        <v>0.61150899999999997</v>
      </c>
      <c r="FS446">
        <v>21.819769999999998</v>
      </c>
      <c r="FT446">
        <v>45.89884</v>
      </c>
      <c r="FU446">
        <v>21910.799999999999</v>
      </c>
      <c r="FV446">
        <v>0.61210819999999999</v>
      </c>
      <c r="FW446">
        <v>22.762799999999999</v>
      </c>
      <c r="FX446">
        <v>38.572299999999998</v>
      </c>
      <c r="FY446">
        <v>18471.82</v>
      </c>
      <c r="FZ446">
        <v>0.61277519999999996</v>
      </c>
      <c r="GA446">
        <v>23.266649999999998</v>
      </c>
      <c r="GB446">
        <v>28.756979999999999</v>
      </c>
      <c r="GC446">
        <v>13800.45</v>
      </c>
      <c r="GD446">
        <v>0.6133826</v>
      </c>
      <c r="GE446">
        <v>22.726230000000001</v>
      </c>
      <c r="GF446">
        <v>19.347000000000001</v>
      </c>
      <c r="GG446">
        <v>9291.3960000000006</v>
      </c>
      <c r="GH446">
        <v>0.61411269999999996</v>
      </c>
      <c r="GI446">
        <v>21.813140000000001</v>
      </c>
      <c r="GJ446">
        <v>11.914479999999999</v>
      </c>
      <c r="GK446">
        <v>5721.7309999999998</v>
      </c>
      <c r="GL446">
        <v>0.61490880000000003</v>
      </c>
      <c r="GM446">
        <v>21.157360000000001</v>
      </c>
      <c r="GN446">
        <v>6.8084559999999996</v>
      </c>
      <c r="GO446">
        <v>3265.8539999999998</v>
      </c>
      <c r="GP446">
        <v>0.61571390000000004</v>
      </c>
      <c r="GQ446">
        <v>21.01613</v>
      </c>
      <c r="GR446">
        <v>3.6569479999999999</v>
      </c>
      <c r="GS446">
        <v>1750.4970000000001</v>
      </c>
      <c r="GT446">
        <v>0.61665360000000002</v>
      </c>
      <c r="GU446">
        <v>22.00855</v>
      </c>
      <c r="GV446">
        <v>1.8736729999999999</v>
      </c>
      <c r="GW446">
        <v>893.65409999999997</v>
      </c>
      <c r="GX446">
        <v>0.61805829999999995</v>
      </c>
      <c r="GY446">
        <v>23.063359999999999</v>
      </c>
      <c r="GZ446">
        <v>0.93158470000000004</v>
      </c>
      <c r="HA446">
        <v>441.9479</v>
      </c>
      <c r="HB446">
        <v>0.61955260000000001</v>
      </c>
      <c r="HC446">
        <v>23.826619999999998</v>
      </c>
      <c r="HD446">
        <v>0.46037020000000001</v>
      </c>
      <c r="HE446">
        <v>216.81979999999999</v>
      </c>
      <c r="HF446">
        <v>0.62086770000000002</v>
      </c>
      <c r="HG446">
        <v>23.997769999999999</v>
      </c>
      <c r="HH446">
        <v>0.23553250000000001</v>
      </c>
      <c r="HI446">
        <v>109.80500000000001</v>
      </c>
      <c r="HJ446">
        <v>0.6220542</v>
      </c>
      <c r="HK446">
        <v>23.241589999999999</v>
      </c>
      <c r="HL446">
        <v>0.13200149999999999</v>
      </c>
      <c r="HM446">
        <v>60.716439999999999</v>
      </c>
      <c r="HN446">
        <v>0.6235482</v>
      </c>
      <c r="HO446">
        <v>22.154879999999999</v>
      </c>
      <c r="HP446">
        <v>8.4675929999999996E-2</v>
      </c>
      <c r="HQ446">
        <v>38.345529999999997</v>
      </c>
      <c r="HR446">
        <v>0.62535130000000005</v>
      </c>
      <c r="HS446">
        <v>21.364650000000001</v>
      </c>
      <c r="HT446">
        <v>6.2356509999999997E-2</v>
      </c>
      <c r="HU446">
        <v>27.819510000000001</v>
      </c>
      <c r="HV446">
        <v>0.62778619999999996</v>
      </c>
      <c r="HW446">
        <v>21.038910000000001</v>
      </c>
      <c r="HX446">
        <v>5.0822340000000001E-2</v>
      </c>
      <c r="HY446">
        <v>22.373909999999999</v>
      </c>
      <c r="HZ446">
        <v>0.63072950000000005</v>
      </c>
      <c r="IA446">
        <v>21.549230000000001</v>
      </c>
      <c r="IB446">
        <v>4.3872380000000002E-2</v>
      </c>
      <c r="IC446">
        <v>19.091259999999998</v>
      </c>
      <c r="ID446">
        <v>0.63408989999999998</v>
      </c>
      <c r="IE446">
        <v>21.480460000000001</v>
      </c>
      <c r="IF446" s="1">
        <v>3.894951E-2</v>
      </c>
      <c r="IG446">
        <v>16.763449999999999</v>
      </c>
      <c r="IH446">
        <v>0.6380943</v>
      </c>
      <c r="II446">
        <v>21.938639999999999</v>
      </c>
      <c r="IJ446" s="1">
        <v>3.5022589999999999E-2</v>
      </c>
      <c r="IK446">
        <v>14.90456</v>
      </c>
      <c r="IL446">
        <v>0.64255200000000001</v>
      </c>
      <c r="IM446">
        <v>21.93976</v>
      </c>
      <c r="IN446" s="1">
        <v>3.1589739999999998E-2</v>
      </c>
      <c r="IO446">
        <v>13.290240000000001</v>
      </c>
      <c r="IP446">
        <v>0.64727369999999995</v>
      </c>
      <c r="IQ446">
        <v>21.385110000000001</v>
      </c>
      <c r="IR446" s="1">
        <v>2.845102E-2</v>
      </c>
      <c r="IS446">
        <v>11.83053</v>
      </c>
      <c r="IT446">
        <v>0.65465960000000001</v>
      </c>
      <c r="IU446">
        <v>20.611719999999998</v>
      </c>
      <c r="IV446" s="1">
        <v>2.5563260000000001E-2</v>
      </c>
      <c r="IW446">
        <v>10.57236</v>
      </c>
      <c r="IX446">
        <v>0.66126910000000005</v>
      </c>
      <c r="IY446">
        <v>19.98986</v>
      </c>
      <c r="IZ446" s="1">
        <v>2.295382E-2</v>
      </c>
      <c r="JA446">
        <v>9.4570129999999999</v>
      </c>
      <c r="JB446">
        <v>0.66851439999999995</v>
      </c>
      <c r="JC446">
        <v>19.898050000000001</v>
      </c>
      <c r="JD446" s="1">
        <v>2.0647530000000001E-2</v>
      </c>
      <c r="JE446">
        <v>8.4733549999999997</v>
      </c>
      <c r="JF446">
        <v>0.67641309999999999</v>
      </c>
      <c r="JG446">
        <v>20.855119999999999</v>
      </c>
      <c r="JH446" s="1">
        <v>1.8592339999999999E-2</v>
      </c>
      <c r="JI446">
        <v>7.601064</v>
      </c>
      <c r="JJ446">
        <v>0.68526600000000004</v>
      </c>
      <c r="JK446">
        <v>21.855319999999999</v>
      </c>
      <c r="JL446" s="1">
        <v>1.6778129999999999E-2</v>
      </c>
      <c r="JM446" s="1">
        <v>6.8315190000000001</v>
      </c>
      <c r="JN446">
        <v>0.68939519999999999</v>
      </c>
      <c r="JO446">
        <v>22.623640000000002</v>
      </c>
      <c r="JP446" s="1">
        <v>1.5161890000000001E-2</v>
      </c>
      <c r="JQ446" s="1">
        <v>6.1620010000000001</v>
      </c>
      <c r="JR446">
        <v>0.69179349999999995</v>
      </c>
      <c r="JS446">
        <v>22.860399999999998</v>
      </c>
      <c r="JT446" s="1">
        <v>1.3636189999999999E-2</v>
      </c>
      <c r="JU446" s="1">
        <v>5.5356160000000001</v>
      </c>
      <c r="JV446">
        <v>0.69416800000000001</v>
      </c>
      <c r="JW446">
        <v>22.418710000000001</v>
      </c>
      <c r="JX446" s="1">
        <v>1.231055E-2</v>
      </c>
      <c r="JY446" s="1">
        <v>4.9906059999999997</v>
      </c>
      <c r="JZ446">
        <v>0.69609980000000005</v>
      </c>
      <c r="KA446">
        <v>21.737380000000002</v>
      </c>
      <c r="KB446" s="1">
        <v>1.112921E-2</v>
      </c>
      <c r="KC446" s="1">
        <v>4.5097490000000002</v>
      </c>
      <c r="KD446">
        <v>0.69788410000000001</v>
      </c>
      <c r="KE446">
        <v>21.35286</v>
      </c>
      <c r="KF446" s="1">
        <v>1.0053110000000001E-2</v>
      </c>
      <c r="KG446">
        <v>4.0737199999999998</v>
      </c>
      <c r="KH446">
        <v>0.69960449999999996</v>
      </c>
      <c r="KI446">
        <v>21.228349999999999</v>
      </c>
      <c r="KJ446" s="1">
        <v>9.0830609999999999E-3</v>
      </c>
      <c r="KK446" s="1">
        <v>3.6805080000000001</v>
      </c>
      <c r="KL446">
        <v>0.70129810000000004</v>
      </c>
      <c r="KM446">
        <v>21.812370000000001</v>
      </c>
      <c r="KN446" s="1">
        <v>8.2173000000000003E-3</v>
      </c>
      <c r="KO446" s="1">
        <v>3.3304649999999998</v>
      </c>
      <c r="KP446">
        <v>0.70291800000000004</v>
      </c>
      <c r="KQ446">
        <v>22.168669999999999</v>
      </c>
      <c r="KR446" s="1">
        <v>7.4480070000000004E-3</v>
      </c>
      <c r="KS446" s="1">
        <v>3.0197219999999998</v>
      </c>
      <c r="KT446">
        <v>0.70497909999999997</v>
      </c>
      <c r="KU446">
        <v>22.273820000000001</v>
      </c>
      <c r="KV446" s="1">
        <v>6.7609870000000004E-3</v>
      </c>
      <c r="KW446" s="1">
        <v>2.7415560000000001</v>
      </c>
      <c r="KX446">
        <v>0.70723979999999997</v>
      </c>
      <c r="KY446">
        <v>22.12313</v>
      </c>
      <c r="KZ446" s="1">
        <v>6.1392920000000002E-3</v>
      </c>
      <c r="LA446" s="1">
        <v>2.4896560000000001</v>
      </c>
      <c r="LB446">
        <v>0.70973920000000001</v>
      </c>
      <c r="LC446">
        <v>21.82498</v>
      </c>
      <c r="LD446" s="1">
        <v>5.5704939999999996E-3</v>
      </c>
      <c r="LE446" s="1">
        <v>2.259442</v>
      </c>
      <c r="LF446">
        <v>0.71238679999999999</v>
      </c>
      <c r="LG446">
        <v>21.573319999999999</v>
      </c>
      <c r="LH446" s="1">
        <v>5.0402110000000002E-3</v>
      </c>
      <c r="LI446" s="1">
        <v>2.0448750000000002</v>
      </c>
      <c r="LJ446">
        <v>0.7151383</v>
      </c>
      <c r="LK446">
        <v>21.435359999999999</v>
      </c>
      <c r="LL446" s="1">
        <v>4.5488769999999998E-3</v>
      </c>
      <c r="LM446" s="1">
        <v>1.8461540000000001</v>
      </c>
      <c r="LN446">
        <v>0.71799599999999997</v>
      </c>
      <c r="LO446">
        <v>21.594999999999999</v>
      </c>
      <c r="LP446" s="1">
        <v>4.0875740000000001E-3</v>
      </c>
      <c r="LQ446" s="1">
        <v>1.659581</v>
      </c>
      <c r="LR446">
        <v>0.72097840000000002</v>
      </c>
      <c r="LS446">
        <v>22.398820000000001</v>
      </c>
      <c r="LT446" s="1">
        <v>3.6482709999999998E-3</v>
      </c>
      <c r="LU446" s="1">
        <v>1.4821340000000001</v>
      </c>
      <c r="LV446">
        <v>0.72467210000000004</v>
      </c>
      <c r="LW446">
        <v>23.11102</v>
      </c>
      <c r="LX446" s="1">
        <v>3.2361460000000001E-3</v>
      </c>
      <c r="LY446" s="1">
        <v>1.3145640000000001</v>
      </c>
      <c r="LZ446">
        <v>0.72851350000000004</v>
      </c>
      <c r="MA446">
        <v>23.70101</v>
      </c>
      <c r="MB446" s="1">
        <v>2.8558870000000001E-3</v>
      </c>
      <c r="MC446" s="1">
        <v>1.159843</v>
      </c>
      <c r="MD446">
        <v>0.73252759999999995</v>
      </c>
      <c r="ME446">
        <v>23.951239999999999</v>
      </c>
      <c r="MF446" s="1">
        <v>2.5119510000000001E-3</v>
      </c>
      <c r="MG446" s="1">
        <v>1.0199469999999999</v>
      </c>
      <c r="MH446">
        <v>0.73676459999999999</v>
      </c>
      <c r="MI446">
        <v>23.779440000000001</v>
      </c>
      <c r="MJ446" s="1">
        <v>2.2072319999999999E-3</v>
      </c>
      <c r="MK446" s="1">
        <v>0.89585669999999995</v>
      </c>
      <c r="ML446">
        <v>0.74133930000000003</v>
      </c>
      <c r="MM446">
        <v>23.219529999999999</v>
      </c>
      <c r="MN446" s="1">
        <v>1.940387E-3</v>
      </c>
      <c r="MO446" s="1">
        <v>0.7871283</v>
      </c>
      <c r="MP446">
        <v>0.74623399999999995</v>
      </c>
      <c r="MQ446">
        <v>22.951280000000001</v>
      </c>
      <c r="MR446" s="1">
        <v>1.7057909999999999E-3</v>
      </c>
      <c r="MS446" s="1">
        <v>0.69128089999999998</v>
      </c>
      <c r="MT446">
        <v>0.75109919999999997</v>
      </c>
      <c r="MU446">
        <v>22.847239999999999</v>
      </c>
      <c r="MV446" s="1">
        <v>1.497714E-3</v>
      </c>
      <c r="MW446" s="1">
        <v>0.60619440000000002</v>
      </c>
      <c r="MX446">
        <v>0.75607789999999997</v>
      </c>
      <c r="MY446">
        <v>23.212140000000002</v>
      </c>
      <c r="MZ446" s="1">
        <v>1.3155039999999999E-3</v>
      </c>
      <c r="NA446" s="1">
        <v>0.53175910000000004</v>
      </c>
      <c r="NB446">
        <v>0.7557796</v>
      </c>
      <c r="NC446">
        <v>23.67116</v>
      </c>
      <c r="ND446" s="1">
        <v>1.154139E-3</v>
      </c>
      <c r="NE446" s="1">
        <v>0.46711039999999998</v>
      </c>
      <c r="NF446">
        <v>0.7557796</v>
      </c>
      <c r="NG446">
        <v>23.67116</v>
      </c>
      <c r="NH446" s="1">
        <v>1.154139E-3</v>
      </c>
      <c r="NI446" s="1">
        <v>0.46711039999999998</v>
      </c>
      <c r="NJ446">
        <v>0.7557796</v>
      </c>
      <c r="NK446">
        <v>23.67116</v>
      </c>
      <c r="NL446" s="1">
        <v>1.154139E-3</v>
      </c>
      <c r="NM446" s="1">
        <v>0.46711039999999998</v>
      </c>
      <c r="NN446">
        <v>0.7557796</v>
      </c>
      <c r="NO446">
        <v>23.67116</v>
      </c>
      <c r="NP446" s="1">
        <v>1.154139E-3</v>
      </c>
      <c r="NQ446" s="1">
        <v>0.46711039999999998</v>
      </c>
      <c r="NR446">
        <v>0.7557796</v>
      </c>
      <c r="NS446">
        <v>23.67116</v>
      </c>
      <c r="NT446" s="1">
        <v>1.154139E-3</v>
      </c>
      <c r="NU446" s="1">
        <v>0.46711039999999998</v>
      </c>
      <c r="NV446">
        <v>0.7557796</v>
      </c>
      <c r="NW446">
        <v>23.67116</v>
      </c>
      <c r="NX446" s="1">
        <v>1.154139E-3</v>
      </c>
      <c r="NY446" s="1">
        <v>0.46711039999999998</v>
      </c>
      <c r="NZ446">
        <v>0.7557796</v>
      </c>
      <c r="OA446">
        <v>23.67116</v>
      </c>
      <c r="OB446" s="1">
        <v>1.154139E-3</v>
      </c>
      <c r="OC446" s="1">
        <v>0.46711039999999998</v>
      </c>
      <c r="OD446">
        <v>0.7557796</v>
      </c>
      <c r="OE446">
        <v>23.67116</v>
      </c>
      <c r="OF446" s="1">
        <v>1.154139E-3</v>
      </c>
      <c r="OG446" s="1">
        <v>0.46711039999999998</v>
      </c>
      <c r="OH446">
        <v>0.7557796</v>
      </c>
      <c r="OI446">
        <v>23.67116</v>
      </c>
      <c r="OJ446" s="1">
        <v>1.154139E-3</v>
      </c>
      <c r="OK446" s="1">
        <v>0.46711039999999998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0.42093920000000001</v>
      </c>
      <c r="G447">
        <v>20.622669999999999</v>
      </c>
      <c r="H447">
        <v>0</v>
      </c>
      <c r="I447">
        <v>0</v>
      </c>
      <c r="J447">
        <v>0.4209041</v>
      </c>
      <c r="K447">
        <v>21.816389999999998</v>
      </c>
      <c r="L447">
        <v>0</v>
      </c>
      <c r="M447">
        <v>0</v>
      </c>
      <c r="N447">
        <v>0.42094189999999998</v>
      </c>
      <c r="O447">
        <v>22.629110000000001</v>
      </c>
      <c r="P447">
        <v>0</v>
      </c>
      <c r="Q447">
        <v>0</v>
      </c>
      <c r="R447">
        <v>0.42096630000000002</v>
      </c>
      <c r="S447">
        <v>23.416429999999998</v>
      </c>
      <c r="T447">
        <v>0</v>
      </c>
      <c r="U447">
        <v>0</v>
      </c>
      <c r="V447">
        <v>0.420989</v>
      </c>
      <c r="W447">
        <v>23.978159999999999</v>
      </c>
      <c r="X447">
        <v>0</v>
      </c>
      <c r="Y447">
        <v>0</v>
      </c>
      <c r="Z447">
        <v>0.42098210000000003</v>
      </c>
      <c r="AA447">
        <v>23.591419999999999</v>
      </c>
      <c r="AB447">
        <v>0</v>
      </c>
      <c r="AC447">
        <v>0</v>
      </c>
      <c r="AD447">
        <v>0.42098540000000001</v>
      </c>
      <c r="AE447">
        <v>22.81326</v>
      </c>
      <c r="AF447">
        <v>0</v>
      </c>
      <c r="AG447">
        <v>0</v>
      </c>
      <c r="AH447">
        <v>0.4209908</v>
      </c>
      <c r="AI447">
        <v>22.287980000000001</v>
      </c>
      <c r="AJ447">
        <v>0</v>
      </c>
      <c r="AK447">
        <v>0</v>
      </c>
      <c r="AL447">
        <v>0.42097459999999998</v>
      </c>
      <c r="AM447">
        <v>22.22861</v>
      </c>
      <c r="AN447">
        <v>0</v>
      </c>
      <c r="AO447">
        <v>0</v>
      </c>
      <c r="AP447">
        <v>0.42094359999999997</v>
      </c>
      <c r="AQ447">
        <v>23.256049999999998</v>
      </c>
      <c r="AR447">
        <v>0</v>
      </c>
      <c r="AS447">
        <v>0</v>
      </c>
      <c r="AT447">
        <v>0.42096420000000001</v>
      </c>
      <c r="AU447">
        <v>24.29983</v>
      </c>
      <c r="AV447">
        <v>0</v>
      </c>
      <c r="AW447">
        <v>0</v>
      </c>
      <c r="AX447">
        <v>0.42095179999999999</v>
      </c>
      <c r="AY447">
        <v>24.927630000000001</v>
      </c>
      <c r="AZ447">
        <v>0</v>
      </c>
      <c r="BA447">
        <v>0</v>
      </c>
      <c r="BB447">
        <v>0.42098390000000002</v>
      </c>
      <c r="BC447">
        <v>25.188020000000002</v>
      </c>
      <c r="BD447">
        <v>0</v>
      </c>
      <c r="BE447">
        <v>0</v>
      </c>
      <c r="BF447">
        <v>0.4209447</v>
      </c>
      <c r="BG447">
        <v>24.46228</v>
      </c>
      <c r="BH447">
        <v>0</v>
      </c>
      <c r="BI447">
        <v>0</v>
      </c>
      <c r="BJ447">
        <v>0.42095529999999998</v>
      </c>
      <c r="BK447">
        <v>23.607140000000001</v>
      </c>
      <c r="BL447">
        <v>0</v>
      </c>
      <c r="BM447">
        <v>0</v>
      </c>
      <c r="BN447">
        <v>0.42091709999999999</v>
      </c>
      <c r="BO447">
        <v>22.99381</v>
      </c>
      <c r="BP447">
        <v>0</v>
      </c>
      <c r="BQ447">
        <v>0</v>
      </c>
      <c r="BR447">
        <v>0.42094419999999999</v>
      </c>
      <c r="BS447">
        <v>22.778980000000001</v>
      </c>
      <c r="BT447">
        <v>0</v>
      </c>
      <c r="BU447">
        <v>0</v>
      </c>
      <c r="BV447">
        <v>0.42093940000000002</v>
      </c>
      <c r="BW447">
        <v>22.8964</v>
      </c>
      <c r="BX447">
        <v>0</v>
      </c>
      <c r="BY447">
        <v>0</v>
      </c>
      <c r="BZ447">
        <v>0.42098400000000002</v>
      </c>
      <c r="CA447">
        <v>23.542020000000001</v>
      </c>
      <c r="CB447">
        <v>0</v>
      </c>
      <c r="CC447">
        <v>0</v>
      </c>
      <c r="CD447">
        <v>0.42106450000000001</v>
      </c>
      <c r="CE447">
        <v>23.690829999999998</v>
      </c>
      <c r="CF447">
        <v>0</v>
      </c>
      <c r="CG447">
        <v>0</v>
      </c>
      <c r="CH447">
        <v>0.42114829999999998</v>
      </c>
      <c r="CI447">
        <v>23.45063</v>
      </c>
      <c r="CJ447">
        <v>0</v>
      </c>
      <c r="CK447">
        <v>0</v>
      </c>
      <c r="CL447">
        <v>0.42128700000000002</v>
      </c>
      <c r="CM447">
        <v>22.735769999999999</v>
      </c>
      <c r="CN447">
        <v>0</v>
      </c>
      <c r="CO447">
        <v>0</v>
      </c>
      <c r="CP447">
        <v>0.42137029999999998</v>
      </c>
      <c r="CQ447">
        <v>21.967780000000001</v>
      </c>
      <c r="CR447">
        <v>8.2906510000000002E-36</v>
      </c>
      <c r="CS447">
        <v>2.8211029999999999E-33</v>
      </c>
      <c r="CT447">
        <v>0.4215661</v>
      </c>
      <c r="CU447">
        <v>21.26728</v>
      </c>
      <c r="CV447">
        <v>1.2952369999999999E-29</v>
      </c>
      <c r="CW447" s="1">
        <v>4.4965370000000002E-27</v>
      </c>
      <c r="CX447">
        <v>0.4217301</v>
      </c>
      <c r="CY447">
        <v>20.675630000000002</v>
      </c>
      <c r="CZ447" s="1">
        <v>1.9477669999999999E-23</v>
      </c>
      <c r="DA447" s="1">
        <v>6.7774569999999996E-21</v>
      </c>
      <c r="DB447">
        <v>0.42185640000000002</v>
      </c>
      <c r="DC447">
        <v>20.57367</v>
      </c>
      <c r="DD447" s="1">
        <v>6.6765710000000005E-19</v>
      </c>
      <c r="DE447" s="1">
        <v>2.4617809999999999E-16</v>
      </c>
      <c r="DF447">
        <v>0.42195480000000002</v>
      </c>
      <c r="DG447">
        <v>21.01268</v>
      </c>
      <c r="DH447" s="1">
        <v>2.4637169999999999E-15</v>
      </c>
      <c r="DI447" s="1">
        <v>9.5219220000000006E-13</v>
      </c>
      <c r="DJ447">
        <v>0.42210900000000001</v>
      </c>
      <c r="DK447">
        <v>21.296759999999999</v>
      </c>
      <c r="DL447" s="1">
        <v>2.0429280000000001E-12</v>
      </c>
      <c r="DM447" s="1">
        <v>8.2450639999999997E-10</v>
      </c>
      <c r="DN447">
        <v>0.4222186</v>
      </c>
      <c r="DO447">
        <v>21.547830000000001</v>
      </c>
      <c r="DP447" s="1">
        <v>5.6428680000000004E-10</v>
      </c>
      <c r="DQ447" s="1">
        <v>2.361271E-7</v>
      </c>
      <c r="DR447">
        <v>0.42250949999999998</v>
      </c>
      <c r="DS447">
        <v>20.945530000000002</v>
      </c>
      <c r="DT447" s="1">
        <v>6.536173E-8</v>
      </c>
      <c r="DU447" s="1">
        <v>2.8303990000000001E-5</v>
      </c>
      <c r="DV447">
        <v>0.4228286</v>
      </c>
      <c r="DW447">
        <v>20.254180000000002</v>
      </c>
      <c r="DX447" s="1">
        <v>3.6643400000000001E-6</v>
      </c>
      <c r="DY447" s="1">
        <v>1.634384E-3</v>
      </c>
      <c r="DZ447">
        <v>0.42310740000000002</v>
      </c>
      <c r="EA447">
        <v>19.72447</v>
      </c>
      <c r="EB447" s="1">
        <v>1.105383E-4</v>
      </c>
      <c r="EC447" s="1">
        <v>5.0742589999999997E-2</v>
      </c>
      <c r="ED447">
        <v>0.42341600000000001</v>
      </c>
      <c r="EE447">
        <v>19.456589999999998</v>
      </c>
      <c r="EF447" s="1">
        <v>1.9541369999999999E-3</v>
      </c>
      <c r="EG447" s="1">
        <v>0.92060039999999999</v>
      </c>
      <c r="EH447">
        <v>0.4237918</v>
      </c>
      <c r="EI447">
        <v>20.21125</v>
      </c>
      <c r="EJ447" s="1">
        <v>2.1629289999999999E-2</v>
      </c>
      <c r="EK447" s="1">
        <v>10.438029999999999</v>
      </c>
      <c r="EL447">
        <v>0.42433549999999998</v>
      </c>
      <c r="EM447">
        <v>20.817969999999999</v>
      </c>
      <c r="EN447" s="1">
        <v>0.1589796</v>
      </c>
      <c r="EO447">
        <v>78.37491</v>
      </c>
      <c r="EP447">
        <v>0.42460829999999999</v>
      </c>
      <c r="EQ447">
        <v>21.2087</v>
      </c>
      <c r="ER447" s="1">
        <v>0.81060529999999997</v>
      </c>
      <c r="ES447">
        <v>408.11590000000001</v>
      </c>
      <c r="ET447">
        <v>0.42482819999999999</v>
      </c>
      <c r="EU447">
        <v>21.658259999999999</v>
      </c>
      <c r="EV447" s="1">
        <v>2.9833560000000001</v>
      </c>
      <c r="EW447">
        <v>1531.7439999999999</v>
      </c>
      <c r="EX447">
        <v>0.42506559999999999</v>
      </c>
      <c r="EY447">
        <v>21.36703</v>
      </c>
      <c r="EZ447">
        <v>8.2105940000000004</v>
      </c>
      <c r="FA447">
        <v>4293.7879999999996</v>
      </c>
      <c r="FB447">
        <v>0.42526900000000001</v>
      </c>
      <c r="FC447">
        <v>20.59027</v>
      </c>
      <c r="FD447">
        <v>17.460730000000002</v>
      </c>
      <c r="FE447">
        <v>9283.2489999999998</v>
      </c>
      <c r="FF447">
        <v>0.42558620000000003</v>
      </c>
      <c r="FG447">
        <v>19.98902</v>
      </c>
      <c r="FH447">
        <v>29.57591</v>
      </c>
      <c r="FI447">
        <v>15956.1</v>
      </c>
      <c r="FJ447">
        <v>0.42594739999999998</v>
      </c>
      <c r="FK447">
        <v>19.83006</v>
      </c>
      <c r="FL447">
        <v>40.928229999999999</v>
      </c>
      <c r="FM447">
        <v>22370.46</v>
      </c>
      <c r="FN447">
        <v>0.42713849999999998</v>
      </c>
      <c r="FO447">
        <v>20.86129</v>
      </c>
      <c r="FP447">
        <v>47.249569999999999</v>
      </c>
      <c r="FQ447">
        <v>26088.79</v>
      </c>
      <c r="FR447">
        <v>0.42809589999999997</v>
      </c>
      <c r="FS447">
        <v>21.974979999999999</v>
      </c>
      <c r="FT447">
        <v>46.417439999999999</v>
      </c>
      <c r="FU447">
        <v>25853.46</v>
      </c>
      <c r="FV447">
        <v>0.42913790000000002</v>
      </c>
      <c r="FW447">
        <v>22.963349999999998</v>
      </c>
      <c r="FX447">
        <v>39.680129999999998</v>
      </c>
      <c r="FY447">
        <v>22257.55</v>
      </c>
      <c r="FZ447">
        <v>0.43024109999999999</v>
      </c>
      <c r="GA447">
        <v>23.477049999999998</v>
      </c>
      <c r="GB447">
        <v>30.03501</v>
      </c>
      <c r="GC447">
        <v>16939.39</v>
      </c>
      <c r="GD447">
        <v>0.43145210000000001</v>
      </c>
      <c r="GE447">
        <v>22.782969999999999</v>
      </c>
      <c r="GF447">
        <v>20.476990000000001</v>
      </c>
      <c r="GG447">
        <v>11589.19</v>
      </c>
      <c r="GH447">
        <v>0.43268309999999999</v>
      </c>
      <c r="GI447">
        <v>21.80002</v>
      </c>
      <c r="GJ447">
        <v>12.75765</v>
      </c>
      <c r="GK447">
        <v>7236.5870000000004</v>
      </c>
      <c r="GL447">
        <v>0.43403570000000002</v>
      </c>
      <c r="GM447">
        <v>21.110140000000001</v>
      </c>
      <c r="GN447">
        <v>7.3628090000000004</v>
      </c>
      <c r="GO447">
        <v>4179.2539999999999</v>
      </c>
      <c r="GP447">
        <v>0.4355253</v>
      </c>
      <c r="GQ447">
        <v>20.985610000000001</v>
      </c>
      <c r="GR447">
        <v>3.9868769999999998</v>
      </c>
      <c r="GS447">
        <v>2261.1579999999999</v>
      </c>
      <c r="GT447">
        <v>0.43709720000000002</v>
      </c>
      <c r="GU447">
        <v>22.110890000000001</v>
      </c>
      <c r="GV447">
        <v>2.055123</v>
      </c>
      <c r="GW447">
        <v>1162.096</v>
      </c>
      <c r="GX447">
        <v>0.439025</v>
      </c>
      <c r="GY447">
        <v>23.234780000000001</v>
      </c>
      <c r="GZ447">
        <v>1.024991</v>
      </c>
      <c r="HA447">
        <v>576.54560000000004</v>
      </c>
      <c r="HB447">
        <v>0.44095299999999998</v>
      </c>
      <c r="HC447">
        <v>24.047560000000001</v>
      </c>
      <c r="HD447">
        <v>0.5061523</v>
      </c>
      <c r="HE447">
        <v>282.39089999999999</v>
      </c>
      <c r="HF447">
        <v>0.44269249999999999</v>
      </c>
      <c r="HG447">
        <v>24.21846</v>
      </c>
      <c r="HH447">
        <v>0.25695560000000001</v>
      </c>
      <c r="HI447">
        <v>141.5307</v>
      </c>
      <c r="HJ447">
        <v>0.44430579999999997</v>
      </c>
      <c r="HK447">
        <v>23.326170000000001</v>
      </c>
      <c r="HL447">
        <v>0.14178760000000001</v>
      </c>
      <c r="HM447">
        <v>76.64967</v>
      </c>
      <c r="HN447">
        <v>0.4462661</v>
      </c>
      <c r="HO447">
        <v>22.157139999999998</v>
      </c>
      <c r="HP447">
        <v>8.9187249999999996E-2</v>
      </c>
      <c r="HQ447">
        <v>47.166179999999997</v>
      </c>
      <c r="HR447">
        <v>0.44834879999999999</v>
      </c>
      <c r="HS447">
        <v>21.327290000000001</v>
      </c>
      <c r="HT447">
        <v>6.4557139999999999E-2</v>
      </c>
      <c r="HU447">
        <v>33.51397</v>
      </c>
      <c r="HV447">
        <v>0.45104460000000002</v>
      </c>
      <c r="HW447">
        <v>21.027570000000001</v>
      </c>
      <c r="HX447">
        <v>5.2033299999999998E-2</v>
      </c>
      <c r="HY447">
        <v>26.6081</v>
      </c>
      <c r="HZ447">
        <v>0.4542021</v>
      </c>
      <c r="IA447">
        <v>21.624790000000001</v>
      </c>
      <c r="IB447">
        <v>4.4659329999999997E-2</v>
      </c>
      <c r="IC447">
        <v>22.583100000000002</v>
      </c>
      <c r="ID447">
        <v>0.4579126</v>
      </c>
      <c r="IE447">
        <v>21.532920000000001</v>
      </c>
      <c r="IF447" s="1">
        <v>3.9541430000000002E-2</v>
      </c>
      <c r="IG447">
        <v>19.816050000000001</v>
      </c>
      <c r="IH447">
        <v>0.46231250000000002</v>
      </c>
      <c r="II447">
        <v>22.128720000000001</v>
      </c>
      <c r="IJ447" s="1">
        <v>3.551352E-2</v>
      </c>
      <c r="IK447">
        <v>17.653580000000002</v>
      </c>
      <c r="IL447">
        <v>0.46711330000000001</v>
      </c>
      <c r="IM447">
        <v>22.126380000000001</v>
      </c>
      <c r="IN447" s="1">
        <v>3.2029120000000001E-2</v>
      </c>
      <c r="IO447">
        <v>15.800840000000001</v>
      </c>
      <c r="IP447">
        <v>0.4723039</v>
      </c>
      <c r="IQ447">
        <v>21.460909999999998</v>
      </c>
      <c r="IR447" s="1">
        <v>2.8850580000000001E-2</v>
      </c>
      <c r="IS447">
        <v>14.12809</v>
      </c>
      <c r="IT447">
        <v>0.47086230000000001</v>
      </c>
      <c r="IU447">
        <v>20.628910000000001</v>
      </c>
      <c r="IV447" s="1">
        <v>2.5904170000000001E-2</v>
      </c>
      <c r="IW447">
        <v>12.678520000000001</v>
      </c>
      <c r="IX447">
        <v>0.46913129999999997</v>
      </c>
      <c r="IY447">
        <v>19.965820000000001</v>
      </c>
      <c r="IZ447" s="1">
        <v>2.3255950000000001E-2</v>
      </c>
      <c r="JA447">
        <v>11.381880000000001</v>
      </c>
      <c r="JB447">
        <v>0.46742739999999999</v>
      </c>
      <c r="JC447">
        <v>19.906269999999999</v>
      </c>
      <c r="JD447" s="1">
        <v>2.0916839999999999E-2</v>
      </c>
      <c r="JE447">
        <v>10.235749999999999</v>
      </c>
      <c r="JF447">
        <v>0.46558280000000002</v>
      </c>
      <c r="JG447">
        <v>20.98771</v>
      </c>
      <c r="JH447" s="1">
        <v>1.8832749999999999E-2</v>
      </c>
      <c r="JI447">
        <v>9.2188800000000004</v>
      </c>
      <c r="JJ447">
        <v>0.46364549999999999</v>
      </c>
      <c r="JK447">
        <v>22.046959999999999</v>
      </c>
      <c r="JL447" s="1">
        <v>1.699078E-2</v>
      </c>
      <c r="JM447">
        <v>8.3207000000000004</v>
      </c>
      <c r="JN447">
        <v>0.46231280000000002</v>
      </c>
      <c r="JO447">
        <v>22.872820000000001</v>
      </c>
      <c r="JP447" s="1">
        <v>1.5350870000000001E-2</v>
      </c>
      <c r="JQ447" s="1">
        <v>7.5173870000000003</v>
      </c>
      <c r="JR447">
        <v>0.46146680000000001</v>
      </c>
      <c r="JS447">
        <v>23.112449999999999</v>
      </c>
      <c r="JT447" s="1">
        <v>1.3808330000000001E-2</v>
      </c>
      <c r="JU447" s="1">
        <v>6.7580830000000001</v>
      </c>
      <c r="JV447">
        <v>0.46079690000000001</v>
      </c>
      <c r="JW447">
        <v>22.544409999999999</v>
      </c>
      <c r="JX447" s="1">
        <v>1.245981E-2</v>
      </c>
      <c r="JY447" s="1">
        <v>6.0891000000000002</v>
      </c>
      <c r="JZ447">
        <v>0.45986199999999999</v>
      </c>
      <c r="KA447">
        <v>21.753579999999999</v>
      </c>
      <c r="KB447" s="1">
        <v>1.126344E-2</v>
      </c>
      <c r="KC447" s="1">
        <v>5.5025019999999998</v>
      </c>
      <c r="KD447">
        <v>0.45882600000000001</v>
      </c>
      <c r="KE447">
        <v>21.33137</v>
      </c>
      <c r="KF447" s="1">
        <v>1.017506E-2</v>
      </c>
      <c r="KG447" s="1">
        <v>4.9718390000000001</v>
      </c>
      <c r="KH447">
        <v>0.4577601</v>
      </c>
      <c r="KI447">
        <v>21.19847</v>
      </c>
      <c r="KJ447" s="1">
        <v>9.1925359999999994E-3</v>
      </c>
      <c r="KK447" s="1">
        <v>4.4924350000000004</v>
      </c>
      <c r="KL447">
        <v>0.45669749999999998</v>
      </c>
      <c r="KM447">
        <v>21.85604</v>
      </c>
      <c r="KN447" s="1">
        <v>8.3148270000000003E-3</v>
      </c>
      <c r="KO447" s="1">
        <v>4.0649730000000002</v>
      </c>
      <c r="KP447">
        <v>0.45559559999999999</v>
      </c>
      <c r="KQ447">
        <v>22.24813</v>
      </c>
      <c r="KR447" s="1">
        <v>7.5346600000000003E-3</v>
      </c>
      <c r="KS447" s="1">
        <v>3.6852049999999998</v>
      </c>
      <c r="KT447">
        <v>0.45464969999999999</v>
      </c>
      <c r="KU447">
        <v>22.365020000000001</v>
      </c>
      <c r="KV447" s="1">
        <v>6.8391720000000001E-3</v>
      </c>
      <c r="KW447" s="1">
        <v>3.346174</v>
      </c>
      <c r="KX447">
        <v>0.4537272</v>
      </c>
      <c r="KY447">
        <v>22.198170000000001</v>
      </c>
      <c r="KZ447" s="1">
        <v>6.2105650000000004E-3</v>
      </c>
      <c r="LA447" s="1">
        <v>3.039517</v>
      </c>
      <c r="LB447">
        <v>0.45280609999999999</v>
      </c>
      <c r="LC447">
        <v>21.8504</v>
      </c>
      <c r="LD447" s="1">
        <v>5.6359970000000002E-3</v>
      </c>
      <c r="LE447" s="1">
        <v>2.7596289999999999</v>
      </c>
      <c r="LF447">
        <v>0.45190330000000001</v>
      </c>
      <c r="LG447">
        <v>21.555969999999999</v>
      </c>
      <c r="LH447" s="1">
        <v>5.1012100000000001E-3</v>
      </c>
      <c r="LI447" s="1">
        <v>2.4993159999999999</v>
      </c>
      <c r="LJ447">
        <v>0.45096700000000001</v>
      </c>
      <c r="LK447">
        <v>21.39274</v>
      </c>
      <c r="LL447" s="1">
        <v>4.6056420000000001E-3</v>
      </c>
      <c r="LM447" s="1">
        <v>2.2580749999999998</v>
      </c>
      <c r="LN447">
        <v>0.45001160000000001</v>
      </c>
      <c r="LO447">
        <v>21.565660000000001</v>
      </c>
      <c r="LP447" s="1">
        <v>4.1411809999999999E-3</v>
      </c>
      <c r="LQ447" s="1">
        <v>2.0320079999999998</v>
      </c>
      <c r="LR447">
        <v>0.4489977</v>
      </c>
      <c r="LS447">
        <v>22.443059999999999</v>
      </c>
      <c r="LT447" s="1">
        <v>3.6991929999999999E-3</v>
      </c>
      <c r="LU447" s="1">
        <v>1.817377</v>
      </c>
      <c r="LV447">
        <v>0.4482892</v>
      </c>
      <c r="LW447">
        <v>23.22167</v>
      </c>
      <c r="LX447" s="1">
        <v>3.2840460000000001E-3</v>
      </c>
      <c r="LY447" s="1">
        <v>1.618762</v>
      </c>
      <c r="LZ447">
        <v>0.44747490000000001</v>
      </c>
      <c r="MA447">
        <v>23.857510000000001</v>
      </c>
      <c r="MB447" s="1">
        <v>2.8997910000000001E-3</v>
      </c>
      <c r="MC447" s="1">
        <v>1.4340569999999999</v>
      </c>
      <c r="MD447">
        <v>0.44650190000000001</v>
      </c>
      <c r="ME447">
        <v>24.106750000000002</v>
      </c>
      <c r="MF447" s="1">
        <v>2.5515049999999999E-3</v>
      </c>
      <c r="MG447" s="1">
        <v>1.2661910000000001</v>
      </c>
      <c r="MH447">
        <v>0.44546140000000001</v>
      </c>
      <c r="MI447">
        <v>23.885290000000001</v>
      </c>
      <c r="MJ447" s="1">
        <v>2.242179E-3</v>
      </c>
      <c r="MK447" s="1">
        <v>1.116471</v>
      </c>
      <c r="ML447">
        <v>0.4443628</v>
      </c>
      <c r="MM447">
        <v>23.2363</v>
      </c>
      <c r="MN447" s="1">
        <v>1.9709720000000001E-3</v>
      </c>
      <c r="MO447" s="1">
        <v>0.98478010000000005</v>
      </c>
      <c r="MP447">
        <v>0.44353530000000002</v>
      </c>
      <c r="MQ447">
        <v>22.931509999999999</v>
      </c>
      <c r="MR447" s="1">
        <v>1.7331079999999999E-3</v>
      </c>
      <c r="MS447" s="1">
        <v>0.86855309999999997</v>
      </c>
      <c r="MT447">
        <v>0.44276589999999999</v>
      </c>
      <c r="MU447">
        <v>22.826149999999998</v>
      </c>
      <c r="MV447" s="1">
        <v>1.5217900000000001E-3</v>
      </c>
      <c r="MW447" s="1">
        <v>0.76461290000000004</v>
      </c>
      <c r="MX447">
        <v>0.44202970000000003</v>
      </c>
      <c r="MY447">
        <v>23.232589999999998</v>
      </c>
      <c r="MZ447" s="1">
        <v>1.3366789999999999E-3</v>
      </c>
      <c r="NA447" s="1">
        <v>0.6732513</v>
      </c>
      <c r="NB447">
        <v>0.44110850000000001</v>
      </c>
      <c r="NC447">
        <v>23.75487</v>
      </c>
      <c r="ND447" s="1">
        <v>1.1723840000000001E-3</v>
      </c>
      <c r="NE447" s="1">
        <v>0.59224080000000001</v>
      </c>
      <c r="NF447">
        <v>0.44110850000000001</v>
      </c>
      <c r="NG447">
        <v>23.75487</v>
      </c>
      <c r="NH447" s="1">
        <v>1.1723840000000001E-3</v>
      </c>
      <c r="NI447" s="1">
        <v>0.59224080000000001</v>
      </c>
      <c r="NJ447">
        <v>0.44110850000000001</v>
      </c>
      <c r="NK447">
        <v>23.75487</v>
      </c>
      <c r="NL447" s="1">
        <v>1.1723840000000001E-3</v>
      </c>
      <c r="NM447" s="1">
        <v>0.59224080000000001</v>
      </c>
      <c r="NN447">
        <v>0.44110850000000001</v>
      </c>
      <c r="NO447">
        <v>23.75487</v>
      </c>
      <c r="NP447" s="1">
        <v>1.1723840000000001E-3</v>
      </c>
      <c r="NQ447" s="1">
        <v>0.59224080000000001</v>
      </c>
      <c r="NR447">
        <v>0.44110850000000001</v>
      </c>
      <c r="NS447">
        <v>23.75487</v>
      </c>
      <c r="NT447" s="1">
        <v>1.1723840000000001E-3</v>
      </c>
      <c r="NU447" s="1">
        <v>0.59224080000000001</v>
      </c>
      <c r="NV447">
        <v>0.44110850000000001</v>
      </c>
      <c r="NW447">
        <v>23.75487</v>
      </c>
      <c r="NX447" s="1">
        <v>1.1723840000000001E-3</v>
      </c>
      <c r="NY447" s="1">
        <v>0.59224080000000001</v>
      </c>
      <c r="NZ447">
        <v>0.44110850000000001</v>
      </c>
      <c r="OA447">
        <v>23.75487</v>
      </c>
      <c r="OB447" s="1">
        <v>1.1723840000000001E-3</v>
      </c>
      <c r="OC447" s="1">
        <v>0.59224080000000001</v>
      </c>
      <c r="OD447">
        <v>0.44110850000000001</v>
      </c>
      <c r="OE447">
        <v>23.75487</v>
      </c>
      <c r="OF447" s="1">
        <v>1.1723840000000001E-3</v>
      </c>
      <c r="OG447" s="1">
        <v>0.59224080000000001</v>
      </c>
      <c r="OH447">
        <v>0.44110850000000001</v>
      </c>
      <c r="OI447">
        <v>23.75487</v>
      </c>
      <c r="OJ447" s="1">
        <v>1.1723840000000001E-3</v>
      </c>
      <c r="OK447" s="1">
        <v>0.59224080000000001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0.41197099999999998</v>
      </c>
      <c r="G448">
        <v>20.622949999999999</v>
      </c>
      <c r="H448">
        <v>0</v>
      </c>
      <c r="I448">
        <v>0</v>
      </c>
      <c r="J448">
        <v>0.41232449999999998</v>
      </c>
      <c r="K448">
        <v>21.943750000000001</v>
      </c>
      <c r="L448">
        <v>0</v>
      </c>
      <c r="M448">
        <v>0</v>
      </c>
      <c r="N448">
        <v>0.41256029999999999</v>
      </c>
      <c r="O448">
        <v>22.73367</v>
      </c>
      <c r="P448">
        <v>0</v>
      </c>
      <c r="Q448">
        <v>0</v>
      </c>
      <c r="R448">
        <v>0.41265360000000001</v>
      </c>
      <c r="S448">
        <v>23.550889999999999</v>
      </c>
      <c r="T448">
        <v>0</v>
      </c>
      <c r="U448">
        <v>0</v>
      </c>
      <c r="V448">
        <v>0.41273520000000002</v>
      </c>
      <c r="W448">
        <v>24.142309999999998</v>
      </c>
      <c r="X448">
        <v>0</v>
      </c>
      <c r="Y448">
        <v>0</v>
      </c>
      <c r="Z448">
        <v>0.4127982</v>
      </c>
      <c r="AA448">
        <v>23.646789999999999</v>
      </c>
      <c r="AB448">
        <v>0</v>
      </c>
      <c r="AC448">
        <v>0</v>
      </c>
      <c r="AD448">
        <v>0.41289369999999997</v>
      </c>
      <c r="AE448">
        <v>22.782920000000001</v>
      </c>
      <c r="AF448">
        <v>0</v>
      </c>
      <c r="AG448">
        <v>0</v>
      </c>
      <c r="AH448">
        <v>0.41294769999999997</v>
      </c>
      <c r="AI448">
        <v>22.250109999999999</v>
      </c>
      <c r="AJ448">
        <v>0</v>
      </c>
      <c r="AK448">
        <v>0</v>
      </c>
      <c r="AL448">
        <v>0.41302800000000001</v>
      </c>
      <c r="AM448">
        <v>22.206320000000002</v>
      </c>
      <c r="AN448">
        <v>0</v>
      </c>
      <c r="AO448">
        <v>0</v>
      </c>
      <c r="AP448">
        <v>0.41312769999999999</v>
      </c>
      <c r="AQ448">
        <v>23.346219999999999</v>
      </c>
      <c r="AR448">
        <v>0</v>
      </c>
      <c r="AS448">
        <v>0</v>
      </c>
      <c r="AT448">
        <v>0.4132033</v>
      </c>
      <c r="AU448">
        <v>24.432590000000001</v>
      </c>
      <c r="AV448">
        <v>0</v>
      </c>
      <c r="AW448">
        <v>0</v>
      </c>
      <c r="AX448">
        <v>0.41327469999999999</v>
      </c>
      <c r="AY448">
        <v>25.072289999999999</v>
      </c>
      <c r="AZ448">
        <v>0</v>
      </c>
      <c r="BA448">
        <v>0</v>
      </c>
      <c r="BB448">
        <v>0.41342329999999999</v>
      </c>
      <c r="BC448">
        <v>25.349869999999999</v>
      </c>
      <c r="BD448">
        <v>0</v>
      </c>
      <c r="BE448">
        <v>0</v>
      </c>
      <c r="BF448">
        <v>0.41348669999999998</v>
      </c>
      <c r="BG448">
        <v>24.515319999999999</v>
      </c>
      <c r="BH448">
        <v>0</v>
      </c>
      <c r="BI448">
        <v>0</v>
      </c>
      <c r="BJ448">
        <v>0.41361229999999999</v>
      </c>
      <c r="BK448">
        <v>23.605270000000001</v>
      </c>
      <c r="BL448">
        <v>0</v>
      </c>
      <c r="BM448">
        <v>0</v>
      </c>
      <c r="BN448">
        <v>0.41367189999999998</v>
      </c>
      <c r="BO448">
        <v>22.964880000000001</v>
      </c>
      <c r="BP448">
        <v>0</v>
      </c>
      <c r="BQ448">
        <v>0</v>
      </c>
      <c r="BR448">
        <v>0.41381010000000001</v>
      </c>
      <c r="BS448">
        <v>22.742249999999999</v>
      </c>
      <c r="BT448">
        <v>0</v>
      </c>
      <c r="BU448">
        <v>0</v>
      </c>
      <c r="BV448">
        <v>0.41393570000000002</v>
      </c>
      <c r="BW448">
        <v>22.87921</v>
      </c>
      <c r="BX448">
        <v>0</v>
      </c>
      <c r="BY448">
        <v>0</v>
      </c>
      <c r="BZ448">
        <v>0.41413529999999998</v>
      </c>
      <c r="CA448">
        <v>23.622699999999998</v>
      </c>
      <c r="CB448">
        <v>0</v>
      </c>
      <c r="CC448">
        <v>0</v>
      </c>
      <c r="CD448">
        <v>0.41437239999999997</v>
      </c>
      <c r="CE448">
        <v>23.78058</v>
      </c>
      <c r="CF448">
        <v>0</v>
      </c>
      <c r="CG448">
        <v>0</v>
      </c>
      <c r="CH448">
        <v>0.4146107</v>
      </c>
      <c r="CI448">
        <v>23.529920000000001</v>
      </c>
      <c r="CJ448">
        <v>0</v>
      </c>
      <c r="CK448">
        <v>0</v>
      </c>
      <c r="CL448">
        <v>0.4148539</v>
      </c>
      <c r="CM448">
        <v>22.777850000000001</v>
      </c>
      <c r="CN448">
        <v>0</v>
      </c>
      <c r="CO448">
        <v>0</v>
      </c>
      <c r="CP448">
        <v>0.41510059999999999</v>
      </c>
      <c r="CQ448">
        <v>21.981490000000001</v>
      </c>
      <c r="CR448">
        <v>1.7083279999999999E-36</v>
      </c>
      <c r="CS448">
        <v>7.0247209999999999E-34</v>
      </c>
      <c r="CT448">
        <v>0.41541220000000001</v>
      </c>
      <c r="CU448">
        <v>21.239519999999999</v>
      </c>
      <c r="CV448">
        <v>2.4762739999999999E-30</v>
      </c>
      <c r="CW448">
        <v>1.068448E-27</v>
      </c>
      <c r="CX448">
        <v>0.41576299999999999</v>
      </c>
      <c r="CY448">
        <v>20.609690000000001</v>
      </c>
      <c r="CZ448" s="1">
        <v>5.3124670000000002E-24</v>
      </c>
      <c r="DA448" s="1">
        <v>2.0523950000000001E-21</v>
      </c>
      <c r="DB448">
        <v>0.41604059999999998</v>
      </c>
      <c r="DC448">
        <v>20.545929999999998</v>
      </c>
      <c r="DD448" s="1">
        <v>2.3726140000000002E-19</v>
      </c>
      <c r="DE448" s="1">
        <v>9.1486480000000001E-17</v>
      </c>
      <c r="DF448">
        <v>0.41631479999999998</v>
      </c>
      <c r="DG448">
        <v>21.0761</v>
      </c>
      <c r="DH448" s="1">
        <v>1.0256420000000001E-15</v>
      </c>
      <c r="DI448" s="1">
        <v>4.0135749999999999E-13</v>
      </c>
      <c r="DJ448">
        <v>0.41657850000000002</v>
      </c>
      <c r="DK448">
        <v>21.37781</v>
      </c>
      <c r="DL448" s="1">
        <v>9.5896500000000004E-13</v>
      </c>
      <c r="DM448" s="1">
        <v>3.827278E-10</v>
      </c>
      <c r="DN448">
        <v>0.41690830000000001</v>
      </c>
      <c r="DO448">
        <v>21.64423</v>
      </c>
      <c r="DP448" s="1">
        <v>2.9136680000000001E-10</v>
      </c>
      <c r="DQ448" s="1">
        <v>1.182953E-7</v>
      </c>
      <c r="DR448">
        <v>0.4174253</v>
      </c>
      <c r="DS448">
        <v>20.961480000000002</v>
      </c>
      <c r="DT448" s="1">
        <v>3.6664089999999999E-8</v>
      </c>
      <c r="DU448" s="1">
        <v>1.514544E-5</v>
      </c>
      <c r="DV448">
        <v>0.4179021</v>
      </c>
      <c r="DW448">
        <v>20.24719</v>
      </c>
      <c r="DX448" s="1">
        <v>2.2108629999999999E-6</v>
      </c>
      <c r="DY448" s="1">
        <v>9.2646359999999997E-4</v>
      </c>
      <c r="DZ448">
        <v>0.41843789999999997</v>
      </c>
      <c r="EA448">
        <v>19.708200000000001</v>
      </c>
      <c r="EB448" s="1">
        <v>7.1212419999999997E-5</v>
      </c>
      <c r="EC448" s="1">
        <v>3.0282690000000001E-2</v>
      </c>
      <c r="ED448">
        <v>0.41893629999999998</v>
      </c>
      <c r="EE448">
        <v>19.42211</v>
      </c>
      <c r="EF448" s="1">
        <v>1.3362339999999999E-3</v>
      </c>
      <c r="EG448" s="1">
        <v>0.57552829999999999</v>
      </c>
      <c r="EH448">
        <v>0.41951250000000001</v>
      </c>
      <c r="EI448">
        <v>20.281179999999999</v>
      </c>
      <c r="EJ448" s="1">
        <v>1.5621410000000001E-2</v>
      </c>
      <c r="EK448" s="1">
        <v>6.8075089999999996</v>
      </c>
      <c r="EL448">
        <v>0.42020930000000001</v>
      </c>
      <c r="EM448">
        <v>20.887060000000002</v>
      </c>
      <c r="EN448" s="1">
        <v>0.1207227</v>
      </c>
      <c r="EO448" s="1">
        <v>53.12133</v>
      </c>
      <c r="EP448">
        <v>0.42070619999999997</v>
      </c>
      <c r="EQ448">
        <v>21.28415</v>
      </c>
      <c r="ER448" s="1">
        <v>0.64490060000000005</v>
      </c>
      <c r="ES448">
        <v>286.61970000000002</v>
      </c>
      <c r="ET448">
        <v>0.4211568</v>
      </c>
      <c r="EU448">
        <v>21.789439999999999</v>
      </c>
      <c r="EV448" s="1">
        <v>2.4784440000000001</v>
      </c>
      <c r="EW448">
        <v>1111.5360000000001</v>
      </c>
      <c r="EX448">
        <v>0.42163410000000001</v>
      </c>
      <c r="EY448">
        <v>21.42371</v>
      </c>
      <c r="EZ448">
        <v>7.0995280000000003</v>
      </c>
      <c r="FA448">
        <v>3210.6089999999999</v>
      </c>
      <c r="FB448">
        <v>0.42209059999999998</v>
      </c>
      <c r="FC448">
        <v>20.561140000000002</v>
      </c>
      <c r="FD448">
        <v>15.666650000000001</v>
      </c>
      <c r="FE448">
        <v>7133.9780000000001</v>
      </c>
      <c r="FF448">
        <v>0.422622</v>
      </c>
      <c r="FG448">
        <v>19.936810000000001</v>
      </c>
      <c r="FH448">
        <v>27.445740000000001</v>
      </c>
      <c r="FI448">
        <v>12567.71</v>
      </c>
      <c r="FJ448">
        <v>0.4232843</v>
      </c>
      <c r="FK448">
        <v>19.795629999999999</v>
      </c>
      <c r="FL448">
        <v>39.177810000000001</v>
      </c>
      <c r="FM448">
        <v>18018.310000000001</v>
      </c>
      <c r="FN448">
        <v>0.42498229999999998</v>
      </c>
      <c r="FO448">
        <v>20.96068</v>
      </c>
      <c r="FP448">
        <v>46.581809999999997</v>
      </c>
      <c r="FQ448">
        <v>21531.21</v>
      </c>
      <c r="FR448">
        <v>0.42642560000000002</v>
      </c>
      <c r="FS448">
        <v>22.125710000000002</v>
      </c>
      <c r="FT448">
        <v>46.961260000000003</v>
      </c>
      <c r="FU448">
        <v>21813.75</v>
      </c>
      <c r="FV448">
        <v>0.42792390000000002</v>
      </c>
      <c r="FW448">
        <v>23.152159999999999</v>
      </c>
      <c r="FX448">
        <v>41.096519999999998</v>
      </c>
      <c r="FY448">
        <v>19164.45</v>
      </c>
      <c r="FZ448">
        <v>0.42955460000000001</v>
      </c>
      <c r="GA448">
        <v>23.674140000000001</v>
      </c>
      <c r="GB448">
        <v>31.7669</v>
      </c>
      <c r="GC448">
        <v>14861.22</v>
      </c>
      <c r="GD448">
        <v>0.43130960000000002</v>
      </c>
      <c r="GE448">
        <v>22.83924</v>
      </c>
      <c r="GF448">
        <v>22.063749999999999</v>
      </c>
      <c r="GG448">
        <v>10343.950000000001</v>
      </c>
      <c r="GH448">
        <v>0.433203</v>
      </c>
      <c r="GI448">
        <v>21.781140000000001</v>
      </c>
      <c r="GJ448">
        <v>13.97392</v>
      </c>
      <c r="GK448">
        <v>6561.9229999999998</v>
      </c>
      <c r="GL448">
        <v>0.43520579999999998</v>
      </c>
      <c r="GM448">
        <v>21.061350000000001</v>
      </c>
      <c r="GN448">
        <v>8.1804369999999995</v>
      </c>
      <c r="GO448">
        <v>3844.625</v>
      </c>
      <c r="GP448">
        <v>0.43734620000000002</v>
      </c>
      <c r="GQ448">
        <v>20.95374</v>
      </c>
      <c r="GR448">
        <v>4.4830370000000004</v>
      </c>
      <c r="GS448">
        <v>2107.4780000000001</v>
      </c>
      <c r="GT448">
        <v>0.43968610000000002</v>
      </c>
      <c r="GU448">
        <v>22.21425</v>
      </c>
      <c r="GV448">
        <v>2.3325969999999998</v>
      </c>
      <c r="GW448">
        <v>1095.3969999999999</v>
      </c>
      <c r="GX448">
        <v>0.44227810000000001</v>
      </c>
      <c r="GY448">
        <v>23.402450000000002</v>
      </c>
      <c r="GZ448">
        <v>1.170024</v>
      </c>
      <c r="HA448">
        <v>548.22519999999997</v>
      </c>
      <c r="HB448">
        <v>0.44487779999999999</v>
      </c>
      <c r="HC448">
        <v>24.261790000000001</v>
      </c>
      <c r="HD448">
        <v>0.57815919999999998</v>
      </c>
      <c r="HE448">
        <v>269.75959999999998</v>
      </c>
      <c r="HF448">
        <v>0.44725409999999999</v>
      </c>
      <c r="HG448">
        <v>24.430479999999999</v>
      </c>
      <c r="HH448">
        <v>0.29105249999999999</v>
      </c>
      <c r="HI448">
        <v>134.822</v>
      </c>
      <c r="HJ448">
        <v>0.44951069999999999</v>
      </c>
      <c r="HK448">
        <v>23.409859999999998</v>
      </c>
      <c r="HL448">
        <v>0.1574826</v>
      </c>
      <c r="HM448">
        <v>72.116579999999999</v>
      </c>
      <c r="HN448">
        <v>0.45091330000000002</v>
      </c>
      <c r="HO448">
        <v>22.153880000000001</v>
      </c>
      <c r="HP448">
        <v>9.6372899999999997E-2</v>
      </c>
      <c r="HQ448">
        <v>43.523629999999997</v>
      </c>
      <c r="HR448">
        <v>0.45031399999999999</v>
      </c>
      <c r="HS448">
        <v>21.28565</v>
      </c>
      <c r="HT448">
        <v>6.8021789999999999E-2</v>
      </c>
      <c r="HU448">
        <v>30.358049999999999</v>
      </c>
      <c r="HV448">
        <v>0.44997039999999999</v>
      </c>
      <c r="HW448">
        <v>21.00675</v>
      </c>
      <c r="HX448">
        <v>5.3887440000000002E-2</v>
      </c>
      <c r="HY448">
        <v>23.82075</v>
      </c>
      <c r="HZ448">
        <v>0.44970290000000002</v>
      </c>
      <c r="IA448">
        <v>21.702459999999999</v>
      </c>
      <c r="IB448">
        <v>4.5820430000000002E-2</v>
      </c>
      <c r="IC448">
        <v>20.125440000000001</v>
      </c>
      <c r="ID448">
        <v>0.449486</v>
      </c>
      <c r="IE448">
        <v>21.580469999999998</v>
      </c>
      <c r="IF448" s="1">
        <v>4.0391280000000002E-2</v>
      </c>
      <c r="IG448">
        <v>17.665040000000001</v>
      </c>
      <c r="IH448">
        <v>0.4493238</v>
      </c>
      <c r="II448">
        <v>22.307480000000002</v>
      </c>
      <c r="IJ448" s="1">
        <v>3.6205439999999998E-2</v>
      </c>
      <c r="IK448">
        <v>15.785769999999999</v>
      </c>
      <c r="IL448">
        <v>0.44923960000000002</v>
      </c>
      <c r="IM448">
        <v>22.30659</v>
      </c>
      <c r="IN448" s="1">
        <v>3.264425E-2</v>
      </c>
      <c r="IO448">
        <v>14.197889999999999</v>
      </c>
      <c r="IP448">
        <v>0.4491561</v>
      </c>
      <c r="IQ448">
        <v>21.53905</v>
      </c>
      <c r="IR448" s="1">
        <v>2.9414079999999999E-2</v>
      </c>
      <c r="IS448">
        <v>12.768929999999999</v>
      </c>
      <c r="IT448">
        <v>0.44891950000000003</v>
      </c>
      <c r="IU448">
        <v>20.640830000000001</v>
      </c>
      <c r="IV448" s="1">
        <v>2.6393509999999998E-2</v>
      </c>
      <c r="IW448">
        <v>11.44431</v>
      </c>
      <c r="IX448">
        <v>0.44887519999999997</v>
      </c>
      <c r="IY448">
        <v>19.9376</v>
      </c>
      <c r="IZ448" s="1">
        <v>2.3688620000000001E-2</v>
      </c>
      <c r="JA448">
        <v>10.25459</v>
      </c>
      <c r="JB448">
        <v>0.44904379999999999</v>
      </c>
      <c r="JC448">
        <v>19.910340000000001</v>
      </c>
      <c r="JD448" s="1">
        <v>2.130019E-2</v>
      </c>
      <c r="JE448">
        <v>9.2020730000000004</v>
      </c>
      <c r="JF448">
        <v>0.44916899999999998</v>
      </c>
      <c r="JG448">
        <v>21.122820000000001</v>
      </c>
      <c r="JH448" s="1">
        <v>1.917259E-2</v>
      </c>
      <c r="JI448">
        <v>8.2691599999999994</v>
      </c>
      <c r="JJ448">
        <v>0.44932070000000002</v>
      </c>
      <c r="JK448">
        <v>22.244060000000001</v>
      </c>
      <c r="JL448" s="1">
        <v>1.728944E-2</v>
      </c>
      <c r="JM448">
        <v>7.4447650000000003</v>
      </c>
      <c r="JN448">
        <v>0.44990649999999999</v>
      </c>
      <c r="JO448">
        <v>23.12</v>
      </c>
      <c r="JP448" s="1">
        <v>1.5625670000000001E-2</v>
      </c>
      <c r="JQ448" s="1">
        <v>6.7136050000000003</v>
      </c>
      <c r="JR448">
        <v>0.45067099999999999</v>
      </c>
      <c r="JS448">
        <v>23.365539999999999</v>
      </c>
      <c r="JT448" s="1">
        <v>1.406225E-2</v>
      </c>
      <c r="JU448">
        <v>6.0278210000000003</v>
      </c>
      <c r="JV448">
        <v>0.451679</v>
      </c>
      <c r="JW448">
        <v>22.67324</v>
      </c>
      <c r="JX448" s="1">
        <v>1.2679899999999999E-2</v>
      </c>
      <c r="JY448" s="1">
        <v>5.4176520000000004</v>
      </c>
      <c r="JZ448">
        <v>0.45229609999999998</v>
      </c>
      <c r="KA448">
        <v>21.768879999999999</v>
      </c>
      <c r="KB448" s="1">
        <v>1.1459530000000001E-2</v>
      </c>
      <c r="KC448" s="1">
        <v>4.8861169999999996</v>
      </c>
      <c r="KD448">
        <v>0.4528102</v>
      </c>
      <c r="KE448">
        <v>21.308399999999999</v>
      </c>
      <c r="KF448" s="1">
        <v>1.0352989999999999E-2</v>
      </c>
      <c r="KG448" s="1">
        <v>4.4078480000000004</v>
      </c>
      <c r="KH448">
        <v>0.45325209999999999</v>
      </c>
      <c r="KI448">
        <v>21.169280000000001</v>
      </c>
      <c r="KJ448" s="1">
        <v>9.3521430000000003E-3</v>
      </c>
      <c r="KK448" s="1">
        <v>3.975841</v>
      </c>
      <c r="KL448">
        <v>0.4536867</v>
      </c>
      <c r="KM448">
        <v>21.902629999999998</v>
      </c>
      <c r="KN448" s="1">
        <v>8.4566050000000007E-3</v>
      </c>
      <c r="KO448" s="1">
        <v>3.5908509999999998</v>
      </c>
      <c r="KP448">
        <v>0.45407639999999999</v>
      </c>
      <c r="KQ448">
        <v>22.326650000000001</v>
      </c>
      <c r="KR448" s="1">
        <v>7.6602800000000002E-3</v>
      </c>
      <c r="KS448" s="1">
        <v>3.2490939999999999</v>
      </c>
      <c r="KT448">
        <v>0.45464789999999999</v>
      </c>
      <c r="KU448">
        <v>22.459199999999999</v>
      </c>
      <c r="KV448" s="1">
        <v>6.9518540000000004E-3</v>
      </c>
      <c r="KW448" s="1">
        <v>2.9448889999999999</v>
      </c>
      <c r="KX448">
        <v>0.45533829999999997</v>
      </c>
      <c r="KY448">
        <v>22.27206</v>
      </c>
      <c r="KZ448" s="1">
        <v>6.3127929999999997E-3</v>
      </c>
      <c r="LA448" s="1">
        <v>2.6703009999999998</v>
      </c>
      <c r="LB448">
        <v>0.45612419999999998</v>
      </c>
      <c r="LC448">
        <v>21.876149999999999</v>
      </c>
      <c r="LD448" s="1">
        <v>5.729558E-3</v>
      </c>
      <c r="LE448" s="1">
        <v>2.4201260000000002</v>
      </c>
      <c r="LF448">
        <v>0.45697199999999999</v>
      </c>
      <c r="LG448">
        <v>21.539339999999999</v>
      </c>
      <c r="LH448" s="1">
        <v>5.188102E-3</v>
      </c>
      <c r="LI448" s="1">
        <v>2.188364</v>
      </c>
      <c r="LJ448">
        <v>0.4578527</v>
      </c>
      <c r="LK448">
        <v>21.349989999999998</v>
      </c>
      <c r="LL448" s="1">
        <v>4.686188E-3</v>
      </c>
      <c r="LM448" s="1">
        <v>1.9739</v>
      </c>
      <c r="LN448">
        <v>0.45878429999999998</v>
      </c>
      <c r="LO448">
        <v>21.540890000000001</v>
      </c>
      <c r="LP448" s="1">
        <v>4.2169770000000002E-3</v>
      </c>
      <c r="LQ448" s="1">
        <v>1.7737000000000001</v>
      </c>
      <c r="LR448">
        <v>0.4595726</v>
      </c>
      <c r="LS448">
        <v>22.496320000000001</v>
      </c>
      <c r="LT448" s="1">
        <v>3.7707719999999999E-3</v>
      </c>
      <c r="LU448" s="1">
        <v>1.584414</v>
      </c>
      <c r="LV448">
        <v>0.4581248</v>
      </c>
      <c r="LW448">
        <v>23.339279999999999</v>
      </c>
      <c r="LX448" s="1">
        <v>3.3501870000000001E-3</v>
      </c>
      <c r="LY448" s="1">
        <v>1.409721</v>
      </c>
      <c r="LZ448">
        <v>0.45673130000000001</v>
      </c>
      <c r="MA448">
        <v>24.0167</v>
      </c>
      <c r="MB448" s="1">
        <v>2.9606760000000002E-3</v>
      </c>
      <c r="MC448" s="1">
        <v>1.2470410000000001</v>
      </c>
      <c r="MD448">
        <v>0.45512380000000002</v>
      </c>
      <c r="ME448">
        <v>24.263000000000002</v>
      </c>
      <c r="MF448" s="1">
        <v>2.6063979999999998E-3</v>
      </c>
      <c r="MG448" s="1">
        <v>1.099064</v>
      </c>
      <c r="MH448">
        <v>0.45341360000000003</v>
      </c>
      <c r="MI448">
        <v>23.988009999999999</v>
      </c>
      <c r="MJ448" s="1">
        <v>2.2907169999999998E-3</v>
      </c>
      <c r="MK448" s="1">
        <v>0.96696629999999995</v>
      </c>
      <c r="ML448">
        <v>0.45163959999999997</v>
      </c>
      <c r="MM448">
        <v>23.254020000000001</v>
      </c>
      <c r="MN448" s="1">
        <v>2.0134549999999999E-3</v>
      </c>
      <c r="MO448" s="1">
        <v>0.85074620000000001</v>
      </c>
      <c r="MP448">
        <v>0.45009680000000002</v>
      </c>
      <c r="MQ448">
        <v>22.911169999999998</v>
      </c>
      <c r="MR448" s="1">
        <v>1.7710040000000001E-3</v>
      </c>
      <c r="MS448" s="1">
        <v>0.74873420000000002</v>
      </c>
      <c r="MT448">
        <v>0.44871090000000002</v>
      </c>
      <c r="MU448">
        <v>22.805479999999999</v>
      </c>
      <c r="MV448" s="1">
        <v>1.5554060000000001E-3</v>
      </c>
      <c r="MW448" s="1">
        <v>0.65765150000000006</v>
      </c>
      <c r="MX448">
        <v>0.44735049999999998</v>
      </c>
      <c r="MY448">
        <v>23.252410000000001</v>
      </c>
      <c r="MZ448" s="1">
        <v>1.3662189999999999E-3</v>
      </c>
      <c r="NA448" s="1">
        <v>0.57764579999999999</v>
      </c>
      <c r="NB448">
        <v>0.44579000000000002</v>
      </c>
      <c r="NC448">
        <v>23.831869999999999</v>
      </c>
      <c r="ND448" s="1">
        <v>1.1986290000000001E-3</v>
      </c>
      <c r="NE448" s="1">
        <v>0.50696759999999996</v>
      </c>
      <c r="NF448">
        <v>0.44579000000000002</v>
      </c>
      <c r="NG448">
        <v>23.831869999999999</v>
      </c>
      <c r="NH448" s="1">
        <v>1.1986290000000001E-3</v>
      </c>
      <c r="NI448" s="1">
        <v>0.50696759999999996</v>
      </c>
      <c r="NJ448">
        <v>0.44579000000000002</v>
      </c>
      <c r="NK448">
        <v>23.831869999999999</v>
      </c>
      <c r="NL448" s="1">
        <v>1.1986290000000001E-3</v>
      </c>
      <c r="NM448" s="1">
        <v>0.50696759999999996</v>
      </c>
      <c r="NN448">
        <v>0.44579000000000002</v>
      </c>
      <c r="NO448">
        <v>23.831869999999999</v>
      </c>
      <c r="NP448" s="1">
        <v>1.1986290000000001E-3</v>
      </c>
      <c r="NQ448" s="1">
        <v>0.50696759999999996</v>
      </c>
      <c r="NR448">
        <v>0.44579000000000002</v>
      </c>
      <c r="NS448">
        <v>23.831869999999999</v>
      </c>
      <c r="NT448" s="1">
        <v>1.1986290000000001E-3</v>
      </c>
      <c r="NU448" s="1">
        <v>0.50696759999999996</v>
      </c>
      <c r="NV448">
        <v>0.44579000000000002</v>
      </c>
      <c r="NW448">
        <v>23.831869999999999</v>
      </c>
      <c r="NX448" s="1">
        <v>1.1986290000000001E-3</v>
      </c>
      <c r="NY448" s="1">
        <v>0.50696759999999996</v>
      </c>
      <c r="NZ448">
        <v>0.44579000000000002</v>
      </c>
      <c r="OA448">
        <v>23.831869999999999</v>
      </c>
      <c r="OB448" s="1">
        <v>1.1986290000000001E-3</v>
      </c>
      <c r="OC448" s="1">
        <v>0.50696759999999996</v>
      </c>
      <c r="OD448">
        <v>0.44579000000000002</v>
      </c>
      <c r="OE448">
        <v>23.831869999999999</v>
      </c>
      <c r="OF448" s="1">
        <v>1.1986290000000001E-3</v>
      </c>
      <c r="OG448" s="1">
        <v>0.50696759999999996</v>
      </c>
      <c r="OH448">
        <v>0.44579000000000002</v>
      </c>
      <c r="OI448">
        <v>23.831869999999999</v>
      </c>
      <c r="OJ448" s="1">
        <v>1.1986290000000001E-3</v>
      </c>
      <c r="OK448" s="1">
        <v>0.50696759999999996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0.53195460000000006</v>
      </c>
      <c r="G449">
        <v>20.59741</v>
      </c>
      <c r="H449">
        <v>0</v>
      </c>
      <c r="I449">
        <v>0</v>
      </c>
      <c r="J449">
        <v>0.53253950000000005</v>
      </c>
      <c r="K449">
        <v>22.058879999999998</v>
      </c>
      <c r="L449">
        <v>0</v>
      </c>
      <c r="M449">
        <v>0</v>
      </c>
      <c r="N449">
        <v>0.53311249999999999</v>
      </c>
      <c r="O449">
        <v>22.862189999999998</v>
      </c>
      <c r="P449">
        <v>0</v>
      </c>
      <c r="Q449">
        <v>0</v>
      </c>
      <c r="R449">
        <v>0.53369639999999996</v>
      </c>
      <c r="S449">
        <v>23.688130000000001</v>
      </c>
      <c r="T449">
        <v>0</v>
      </c>
      <c r="U449">
        <v>0</v>
      </c>
      <c r="V449">
        <v>0.53429079999999995</v>
      </c>
      <c r="W449">
        <v>24.325620000000001</v>
      </c>
      <c r="X449">
        <v>0</v>
      </c>
      <c r="Y449">
        <v>0</v>
      </c>
      <c r="Z449">
        <v>0.53480550000000004</v>
      </c>
      <c r="AA449">
        <v>23.752549999999999</v>
      </c>
      <c r="AB449">
        <v>0</v>
      </c>
      <c r="AC449">
        <v>0</v>
      </c>
      <c r="AD449">
        <v>0.53541030000000001</v>
      </c>
      <c r="AE449">
        <v>22.766549999999999</v>
      </c>
      <c r="AF449">
        <v>0</v>
      </c>
      <c r="AG449">
        <v>0</v>
      </c>
      <c r="AH449">
        <v>0.53597660000000003</v>
      </c>
      <c r="AI449">
        <v>22.215669999999999</v>
      </c>
      <c r="AJ449">
        <v>0</v>
      </c>
      <c r="AK449">
        <v>0</v>
      </c>
      <c r="AL449">
        <v>0.53661769999999998</v>
      </c>
      <c r="AM449">
        <v>22.157160000000001</v>
      </c>
      <c r="AN449">
        <v>0</v>
      </c>
      <c r="AO449">
        <v>0</v>
      </c>
      <c r="AP449">
        <v>0.53721050000000004</v>
      </c>
      <c r="AQ449">
        <v>23.42409</v>
      </c>
      <c r="AR449">
        <v>0</v>
      </c>
      <c r="AS449">
        <v>0</v>
      </c>
      <c r="AT449">
        <v>0.53790930000000003</v>
      </c>
      <c r="AU449">
        <v>24.57179</v>
      </c>
      <c r="AV449">
        <v>0</v>
      </c>
      <c r="AW449">
        <v>0</v>
      </c>
      <c r="AX449">
        <v>0.53858760000000006</v>
      </c>
      <c r="AY449">
        <v>25.22888</v>
      </c>
      <c r="AZ449">
        <v>0</v>
      </c>
      <c r="BA449">
        <v>0</v>
      </c>
      <c r="BB449">
        <v>0.53925540000000005</v>
      </c>
      <c r="BC449">
        <v>25.539190000000001</v>
      </c>
      <c r="BD449">
        <v>0</v>
      </c>
      <c r="BE449">
        <v>0</v>
      </c>
      <c r="BF449">
        <v>0.54000119999999996</v>
      </c>
      <c r="BG449">
        <v>24.614730000000002</v>
      </c>
      <c r="BH449">
        <v>0</v>
      </c>
      <c r="BI449">
        <v>0</v>
      </c>
      <c r="BJ449">
        <v>0.54079100000000002</v>
      </c>
      <c r="BK449">
        <v>23.615469999999998</v>
      </c>
      <c r="BL449">
        <v>0</v>
      </c>
      <c r="BM449">
        <v>0</v>
      </c>
      <c r="BN449">
        <v>0.54163269999999997</v>
      </c>
      <c r="BO449">
        <v>22.93852</v>
      </c>
      <c r="BP449">
        <v>0</v>
      </c>
      <c r="BQ449">
        <v>0</v>
      </c>
      <c r="BR449">
        <v>0.54247270000000003</v>
      </c>
      <c r="BS449">
        <v>22.7027</v>
      </c>
      <c r="BT449">
        <v>0</v>
      </c>
      <c r="BU449">
        <v>0</v>
      </c>
      <c r="BV449">
        <v>0.54334369999999999</v>
      </c>
      <c r="BW449">
        <v>22.848030000000001</v>
      </c>
      <c r="BX449">
        <v>0</v>
      </c>
      <c r="BY449">
        <v>0</v>
      </c>
      <c r="BZ449">
        <v>0.54450430000000005</v>
      </c>
      <c r="CA449">
        <v>23.702480000000001</v>
      </c>
      <c r="CB449">
        <v>0</v>
      </c>
      <c r="CC449">
        <v>0</v>
      </c>
      <c r="CD449">
        <v>0.5456413</v>
      </c>
      <c r="CE449">
        <v>23.872029999999999</v>
      </c>
      <c r="CF449">
        <v>0</v>
      </c>
      <c r="CG449">
        <v>0</v>
      </c>
      <c r="CH449">
        <v>0.54687459999999999</v>
      </c>
      <c r="CI449">
        <v>23.639589999999998</v>
      </c>
      <c r="CJ449">
        <v>0</v>
      </c>
      <c r="CK449">
        <v>0</v>
      </c>
      <c r="CL449">
        <v>0.54814529999999995</v>
      </c>
      <c r="CM449">
        <v>22.837129999999998</v>
      </c>
      <c r="CN449">
        <v>0</v>
      </c>
      <c r="CO449">
        <v>0</v>
      </c>
      <c r="CP449">
        <v>0.54950120000000002</v>
      </c>
      <c r="CQ449">
        <v>22.012530000000002</v>
      </c>
      <c r="CR449">
        <v>5.4837690000000001E-37</v>
      </c>
      <c r="CS449">
        <v>1.8549819999999999E-34</v>
      </c>
      <c r="CT449">
        <v>0.55088099999999995</v>
      </c>
      <c r="CU449">
        <v>21.221900000000002</v>
      </c>
      <c r="CV449">
        <v>7.7929399999999997E-31</v>
      </c>
      <c r="CW449">
        <v>2.7231030000000002E-28</v>
      </c>
      <c r="CX449">
        <v>0.5522994</v>
      </c>
      <c r="CY449">
        <v>20.543890000000001</v>
      </c>
      <c r="CZ449" s="1">
        <v>2.073739E-24</v>
      </c>
      <c r="DA449" s="1">
        <v>6.722128E-22</v>
      </c>
      <c r="DB449">
        <v>0.55366570000000004</v>
      </c>
      <c r="DC449">
        <v>20.49776</v>
      </c>
      <c r="DD449" s="1">
        <v>1.115124E-19</v>
      </c>
      <c r="DE449" s="1">
        <v>3.703216E-17</v>
      </c>
      <c r="DF449">
        <v>0.55504690000000001</v>
      </c>
      <c r="DG449">
        <v>21.125610000000002</v>
      </c>
      <c r="DH449" s="1">
        <v>5.3905909999999999E-16</v>
      </c>
      <c r="DI449" s="1">
        <v>1.845552E-13</v>
      </c>
      <c r="DJ449">
        <v>0.55644479999999996</v>
      </c>
      <c r="DK449">
        <v>21.45919</v>
      </c>
      <c r="DL449" s="1">
        <v>5.4928249999999999E-13</v>
      </c>
      <c r="DM449" s="1">
        <v>1.9408949999999999E-10</v>
      </c>
      <c r="DN449">
        <v>0.55805660000000001</v>
      </c>
      <c r="DO449">
        <v>21.76342</v>
      </c>
      <c r="DP449" s="1">
        <v>1.787607E-10</v>
      </c>
      <c r="DQ449" s="1">
        <v>6.4865740000000003E-8</v>
      </c>
      <c r="DR449">
        <v>0.56003630000000004</v>
      </c>
      <c r="DS449">
        <v>21.004519999999999</v>
      </c>
      <c r="DT449" s="1">
        <v>2.3874299999999999E-8</v>
      </c>
      <c r="DU449" s="1">
        <v>8.8902199999999997E-6</v>
      </c>
      <c r="DV449">
        <v>0.56208769999999997</v>
      </c>
      <c r="DW449">
        <v>20.247199999999999</v>
      </c>
      <c r="DX449" s="1">
        <v>1.517442E-6</v>
      </c>
      <c r="DY449" s="1">
        <v>5.7770019999999996E-4</v>
      </c>
      <c r="DZ449">
        <v>0.56414410000000004</v>
      </c>
      <c r="EA449">
        <v>19.695180000000001</v>
      </c>
      <c r="EB449" s="1">
        <v>5.1246299999999998E-5</v>
      </c>
      <c r="EC449" s="1">
        <v>1.994483E-2</v>
      </c>
      <c r="ED449">
        <v>0.56628710000000004</v>
      </c>
      <c r="EE449">
        <v>19.380500000000001</v>
      </c>
      <c r="EF449" s="1">
        <v>1.0039980000000001E-3</v>
      </c>
      <c r="EG449" s="1">
        <v>0.39855089999999999</v>
      </c>
      <c r="EH449">
        <v>0.56847259999999999</v>
      </c>
      <c r="EI449">
        <v>20.341799999999999</v>
      </c>
      <c r="EJ449" s="1">
        <v>1.22121E-2</v>
      </c>
      <c r="EK449" s="1">
        <v>4.9388040000000002</v>
      </c>
      <c r="EL449">
        <v>0.5708027</v>
      </c>
      <c r="EM449">
        <v>20.965769999999999</v>
      </c>
      <c r="EN449" s="1">
        <v>9.787092E-2</v>
      </c>
      <c r="EO449" s="1">
        <v>40.236109999999996</v>
      </c>
      <c r="EP449">
        <v>0.57280249999999999</v>
      </c>
      <c r="EQ449">
        <v>21.36233</v>
      </c>
      <c r="ER449" s="1">
        <v>0.54090139999999998</v>
      </c>
      <c r="ES449">
        <v>226.0882</v>
      </c>
      <c r="ET449">
        <v>0.57476709999999998</v>
      </c>
      <c r="EU449">
        <v>21.938659999999999</v>
      </c>
      <c r="EV449">
        <v>2.1457299999999999</v>
      </c>
      <c r="EW449">
        <v>911.05020000000002</v>
      </c>
      <c r="EX449">
        <v>0.57696530000000001</v>
      </c>
      <c r="EY449">
        <v>21.52881</v>
      </c>
      <c r="EZ449">
        <v>6.3311250000000001</v>
      </c>
      <c r="FA449">
        <v>2728.5</v>
      </c>
      <c r="FB449">
        <v>0.57921670000000003</v>
      </c>
      <c r="FC449">
        <v>20.546900000000001</v>
      </c>
      <c r="FD449">
        <v>14.36149</v>
      </c>
      <c r="FE449">
        <v>6273.6040000000003</v>
      </c>
      <c r="FF449">
        <v>0.5817447</v>
      </c>
      <c r="FG449">
        <v>19.881460000000001</v>
      </c>
      <c r="FH449">
        <v>25.805260000000001</v>
      </c>
      <c r="FI449">
        <v>11411.39</v>
      </c>
      <c r="FJ449">
        <v>0.58455670000000004</v>
      </c>
      <c r="FK449">
        <v>19.73546</v>
      </c>
      <c r="FL449">
        <v>37.716850000000001</v>
      </c>
      <c r="FM449">
        <v>16866.03</v>
      </c>
      <c r="FN449">
        <v>0.58351589999999998</v>
      </c>
      <c r="FO449">
        <v>21.053599999999999</v>
      </c>
      <c r="FP449">
        <v>45.846350000000001</v>
      </c>
      <c r="FQ449">
        <v>20771.16</v>
      </c>
      <c r="FR449">
        <v>0.58216429999999997</v>
      </c>
      <c r="FS449">
        <v>22.295349999999999</v>
      </c>
      <c r="FT449">
        <v>47.158709999999999</v>
      </c>
      <c r="FU449">
        <v>21635.67</v>
      </c>
      <c r="FV449">
        <v>0.58078770000000002</v>
      </c>
      <c r="FW449">
        <v>23.371189999999999</v>
      </c>
      <c r="FX449">
        <v>42.083260000000003</v>
      </c>
      <c r="FY449">
        <v>19532.64</v>
      </c>
      <c r="FZ449">
        <v>0.57939030000000002</v>
      </c>
      <c r="GA449">
        <v>23.91939</v>
      </c>
      <c r="GB449">
        <v>33.107689999999998</v>
      </c>
      <c r="GC449">
        <v>15529.13</v>
      </c>
      <c r="GD449">
        <v>0.57788870000000003</v>
      </c>
      <c r="GE449">
        <v>22.95992</v>
      </c>
      <c r="GF449">
        <v>23.36797</v>
      </c>
      <c r="GG449">
        <v>11063.74</v>
      </c>
      <c r="GH449">
        <v>0.57632550000000005</v>
      </c>
      <c r="GI449">
        <v>21.781140000000001</v>
      </c>
      <c r="GJ449">
        <v>15.020149999999999</v>
      </c>
      <c r="GK449">
        <v>7172.8919999999998</v>
      </c>
      <c r="GL449">
        <v>0.57474800000000004</v>
      </c>
      <c r="GM449">
        <v>21.016670000000001</v>
      </c>
      <c r="GN449">
        <v>8.9112310000000008</v>
      </c>
      <c r="GO449">
        <v>4287.8819999999996</v>
      </c>
      <c r="GP449">
        <v>0.57302699999999995</v>
      </c>
      <c r="GQ449">
        <v>20.8949</v>
      </c>
      <c r="GR449">
        <v>4.9414600000000002</v>
      </c>
      <c r="GS449">
        <v>2393.89</v>
      </c>
      <c r="GT449">
        <v>0.57125389999999998</v>
      </c>
      <c r="GU449">
        <v>22.3081</v>
      </c>
      <c r="GV449">
        <v>2.5967470000000001</v>
      </c>
      <c r="GW449">
        <v>1264.3430000000001</v>
      </c>
      <c r="GX449">
        <v>0.56973549999999995</v>
      </c>
      <c r="GY449">
        <v>23.580359999999999</v>
      </c>
      <c r="GZ449">
        <v>1.311958</v>
      </c>
      <c r="HA449">
        <v>640.91880000000003</v>
      </c>
      <c r="HB449">
        <v>0.5684825</v>
      </c>
      <c r="HC449">
        <v>24.516269999999999</v>
      </c>
      <c r="HD449">
        <v>0.65033730000000001</v>
      </c>
      <c r="HE449">
        <v>317.72219999999999</v>
      </c>
      <c r="HF449">
        <v>0.56731989999999999</v>
      </c>
      <c r="HG449">
        <v>24.694700000000001</v>
      </c>
      <c r="HH449">
        <v>0.32602360000000002</v>
      </c>
      <c r="HI449">
        <v>158.51849999999999</v>
      </c>
      <c r="HJ449">
        <v>0.56615649999999995</v>
      </c>
      <c r="HK449">
        <v>23.561499999999999</v>
      </c>
      <c r="HL449">
        <v>0.17385349999999999</v>
      </c>
      <c r="HM449">
        <v>83.498869999999997</v>
      </c>
      <c r="HN449">
        <v>0.5649267</v>
      </c>
      <c r="HO449">
        <v>22.169239999999999</v>
      </c>
      <c r="HP449">
        <v>0.1039066</v>
      </c>
      <c r="HQ449">
        <v>48.975279999999998</v>
      </c>
      <c r="HR449">
        <v>0.56407589999999996</v>
      </c>
      <c r="HS449">
        <v>21.24851</v>
      </c>
      <c r="HT449">
        <v>7.1595389999999995E-2</v>
      </c>
      <c r="HU449">
        <v>33.028880000000001</v>
      </c>
      <c r="HV449">
        <v>0.56352899999999995</v>
      </c>
      <c r="HW449">
        <v>20.963529999999999</v>
      </c>
      <c r="HX449">
        <v>5.5727279999999997E-2</v>
      </c>
      <c r="HY449">
        <v>25.252500000000001</v>
      </c>
      <c r="HZ449">
        <v>0.56304140000000003</v>
      </c>
      <c r="IA449">
        <v>21.792439999999999</v>
      </c>
      <c r="IB449">
        <v>4.6907249999999998E-2</v>
      </c>
      <c r="IC449">
        <v>20.989629999999998</v>
      </c>
      <c r="ID449">
        <v>0.56265359999999998</v>
      </c>
      <c r="IE449">
        <v>21.636330000000001</v>
      </c>
      <c r="IF449" s="1">
        <v>4.1144109999999998E-2</v>
      </c>
      <c r="IG449">
        <v>18.249230000000001</v>
      </c>
      <c r="IH449">
        <v>0.56239589999999995</v>
      </c>
      <c r="II449">
        <v>22.502089999999999</v>
      </c>
      <c r="IJ449" s="1">
        <v>3.6794350000000003E-2</v>
      </c>
      <c r="IK449">
        <v>16.208259999999999</v>
      </c>
      <c r="IL449">
        <v>0.56220709999999996</v>
      </c>
      <c r="IM449">
        <v>22.531130000000001</v>
      </c>
      <c r="IN449" s="1">
        <v>3.315452E-2</v>
      </c>
      <c r="IO449">
        <v>14.52014</v>
      </c>
      <c r="IP449">
        <v>0.56195779999999995</v>
      </c>
      <c r="IQ449">
        <v>21.66517</v>
      </c>
      <c r="IR449" s="1">
        <v>2.9875780000000001E-2</v>
      </c>
      <c r="IS449">
        <v>13.016970000000001</v>
      </c>
      <c r="IT449">
        <v>0.56150350000000004</v>
      </c>
      <c r="IU449">
        <v>20.66724</v>
      </c>
      <c r="IV449" s="1">
        <v>2.6819140000000002E-2</v>
      </c>
      <c r="IW449">
        <v>11.631769999999999</v>
      </c>
      <c r="IX449">
        <v>0.56134070000000003</v>
      </c>
      <c r="IY449">
        <v>19.905899999999999</v>
      </c>
      <c r="IZ449" s="1">
        <v>2.4065759999999999E-2</v>
      </c>
      <c r="JA449">
        <v>10.38194</v>
      </c>
      <c r="JB449">
        <v>0.56152860000000004</v>
      </c>
      <c r="JC449">
        <v>19.904620000000001</v>
      </c>
      <c r="JD449" s="1">
        <v>2.1634359999999998E-2</v>
      </c>
      <c r="JE449">
        <v>9.2730460000000008</v>
      </c>
      <c r="JF449">
        <v>0.56162199999999995</v>
      </c>
      <c r="JG449">
        <v>21.28914</v>
      </c>
      <c r="JH449" s="1">
        <v>1.9467700000000001E-2</v>
      </c>
      <c r="JI449">
        <v>8.2916530000000002</v>
      </c>
      <c r="JJ449">
        <v>0.56170450000000005</v>
      </c>
      <c r="JK449">
        <v>22.50873</v>
      </c>
      <c r="JL449" s="1">
        <v>1.754841E-2</v>
      </c>
      <c r="JM449">
        <v>7.4247480000000001</v>
      </c>
      <c r="JN449">
        <v>0.56228699999999998</v>
      </c>
      <c r="JO449">
        <v>23.45195</v>
      </c>
      <c r="JP449" s="1">
        <v>1.5858049999999999E-2</v>
      </c>
      <c r="JQ449" s="1">
        <v>6.6615060000000001</v>
      </c>
      <c r="JR449">
        <v>0.56320610000000004</v>
      </c>
      <c r="JS449">
        <v>23.71452</v>
      </c>
      <c r="JT449" s="1">
        <v>1.4278219999999999E-2</v>
      </c>
      <c r="JU449" s="1">
        <v>5.9575310000000004</v>
      </c>
      <c r="JV449">
        <v>0.56462449999999997</v>
      </c>
      <c r="JW449">
        <v>22.863209999999999</v>
      </c>
      <c r="JX449" s="1">
        <v>1.286852E-2</v>
      </c>
      <c r="JY449" s="1">
        <v>5.3483939999999999</v>
      </c>
      <c r="JZ449">
        <v>0.56544380000000005</v>
      </c>
      <c r="KA449">
        <v>21.795010000000001</v>
      </c>
      <c r="KB449" s="1">
        <v>1.162643E-2</v>
      </c>
      <c r="KC449" s="1">
        <v>4.820697</v>
      </c>
      <c r="KD449">
        <v>0.56602350000000001</v>
      </c>
      <c r="KE449">
        <v>21.274550000000001</v>
      </c>
      <c r="KF449" s="1">
        <v>1.050363E-2</v>
      </c>
      <c r="KG449" s="1">
        <v>4.3480689999999997</v>
      </c>
      <c r="KH449">
        <v>0.56662480000000004</v>
      </c>
      <c r="KI449">
        <v>21.130210000000002</v>
      </c>
      <c r="KJ449" s="1">
        <v>9.4877190000000004E-3</v>
      </c>
      <c r="KK449">
        <v>3.9211930000000002</v>
      </c>
      <c r="KL449">
        <v>0.56713880000000005</v>
      </c>
      <c r="KM449">
        <v>21.978259999999999</v>
      </c>
      <c r="KN449" s="1">
        <v>8.5770829999999992E-3</v>
      </c>
      <c r="KO449" s="1">
        <v>3.5401699999999998</v>
      </c>
      <c r="KP449">
        <v>0.56763269999999999</v>
      </c>
      <c r="KQ449">
        <v>22.439399999999999</v>
      </c>
      <c r="KR449" s="1">
        <v>7.7671490000000001E-3</v>
      </c>
      <c r="KS449" s="1">
        <v>3.201686</v>
      </c>
      <c r="KT449">
        <v>0.56830829999999999</v>
      </c>
      <c r="KU449">
        <v>22.61016</v>
      </c>
      <c r="KV449" s="1">
        <v>7.0475379999999999E-3</v>
      </c>
      <c r="KW449" s="1">
        <v>2.9011330000000002</v>
      </c>
      <c r="KX449">
        <v>0.56913469999999999</v>
      </c>
      <c r="KY449">
        <v>22.377579999999998</v>
      </c>
      <c r="KZ449" s="1">
        <v>6.3994899999999999E-3</v>
      </c>
      <c r="LA449" s="1">
        <v>2.6303860000000001</v>
      </c>
      <c r="LB449">
        <v>0.57011250000000002</v>
      </c>
      <c r="LC449">
        <v>21.911460000000002</v>
      </c>
      <c r="LD449" s="1">
        <v>5.808784E-3</v>
      </c>
      <c r="LE449" s="1">
        <v>2.3840430000000001</v>
      </c>
      <c r="LF449">
        <v>0.5711676</v>
      </c>
      <c r="LG449">
        <v>21.511150000000001</v>
      </c>
      <c r="LH449" s="1">
        <v>5.2615960000000003E-3</v>
      </c>
      <c r="LI449" s="1">
        <v>2.1564169999999998</v>
      </c>
      <c r="LJ449">
        <v>0.57223889999999999</v>
      </c>
      <c r="LK449">
        <v>21.281009999999998</v>
      </c>
      <c r="LL449" s="1">
        <v>4.7541629999999996E-3</v>
      </c>
      <c r="LM449" s="1">
        <v>1.9455309999999999</v>
      </c>
      <c r="LN449">
        <v>0.5733798</v>
      </c>
      <c r="LO449">
        <v>21.523969999999998</v>
      </c>
      <c r="LP449" s="1">
        <v>4.280631E-3</v>
      </c>
      <c r="LQ449" s="1">
        <v>1.7492270000000001</v>
      </c>
      <c r="LR449">
        <v>0.57446039999999998</v>
      </c>
      <c r="LS449">
        <v>22.62462</v>
      </c>
      <c r="LT449" s="1">
        <v>3.8310420000000002E-3</v>
      </c>
      <c r="LU449" s="1">
        <v>1.5638879999999999</v>
      </c>
      <c r="LV449">
        <v>0.57572639999999997</v>
      </c>
      <c r="LW449">
        <v>23.56973</v>
      </c>
      <c r="LX449" s="1">
        <v>3.4052510000000002E-3</v>
      </c>
      <c r="LY449" s="1">
        <v>1.388139</v>
      </c>
      <c r="LZ449">
        <v>0.57751980000000003</v>
      </c>
      <c r="MA449">
        <v>24.298909999999999</v>
      </c>
      <c r="MB449" s="1">
        <v>3.0113649999999998E-3</v>
      </c>
      <c r="MC449" s="1">
        <v>1.224378</v>
      </c>
      <c r="MD449">
        <v>0.57923020000000003</v>
      </c>
      <c r="ME449">
        <v>24.528510000000001</v>
      </c>
      <c r="MF449" s="1">
        <v>2.6520409999999999E-3</v>
      </c>
      <c r="MG449" s="1">
        <v>1.075467</v>
      </c>
      <c r="MH449">
        <v>0.5809936</v>
      </c>
      <c r="MI449">
        <v>24.138179999999998</v>
      </c>
      <c r="MJ449" s="1">
        <v>2.3310969999999999E-3</v>
      </c>
      <c r="MK449" s="1">
        <v>0.94247910000000001</v>
      </c>
      <c r="ML449">
        <v>0.58290030000000004</v>
      </c>
      <c r="MM449">
        <v>23.270969999999998</v>
      </c>
      <c r="MN449" s="1">
        <v>2.048776E-3</v>
      </c>
      <c r="MO449" s="1">
        <v>0.82563589999999998</v>
      </c>
      <c r="MP449">
        <v>0.5849567</v>
      </c>
      <c r="MQ449">
        <v>22.86862</v>
      </c>
      <c r="MR449" s="1">
        <v>1.802166E-3</v>
      </c>
      <c r="MS449" s="1">
        <v>0.72358420000000001</v>
      </c>
      <c r="MT449">
        <v>0.58728440000000004</v>
      </c>
      <c r="MU449">
        <v>22.772580000000001</v>
      </c>
      <c r="MV449" s="1">
        <v>1.583054E-3</v>
      </c>
      <c r="MW449" s="1">
        <v>0.6329359</v>
      </c>
      <c r="MX449">
        <v>0.58968790000000004</v>
      </c>
      <c r="MY449">
        <v>23.311160000000001</v>
      </c>
      <c r="MZ449" s="1">
        <v>1.3904130000000001E-3</v>
      </c>
      <c r="NA449" s="1">
        <v>0.5534675</v>
      </c>
      <c r="NB449">
        <v>0.5919645</v>
      </c>
      <c r="NC449">
        <v>23.98011</v>
      </c>
      <c r="ND449" s="1">
        <v>1.2200799999999999E-3</v>
      </c>
      <c r="NE449" s="1">
        <v>0.48359669999999999</v>
      </c>
      <c r="NF449">
        <v>0.5919645</v>
      </c>
      <c r="NG449">
        <v>23.98011</v>
      </c>
      <c r="NH449" s="1">
        <v>1.2200799999999999E-3</v>
      </c>
      <c r="NI449" s="1">
        <v>0.48359669999999999</v>
      </c>
      <c r="NJ449">
        <v>0.5919645</v>
      </c>
      <c r="NK449">
        <v>23.98011</v>
      </c>
      <c r="NL449" s="1">
        <v>1.2200799999999999E-3</v>
      </c>
      <c r="NM449" s="1">
        <v>0.48359669999999999</v>
      </c>
      <c r="NN449">
        <v>0.5919645</v>
      </c>
      <c r="NO449">
        <v>23.98011</v>
      </c>
      <c r="NP449" s="1">
        <v>1.2200799999999999E-3</v>
      </c>
      <c r="NQ449" s="1">
        <v>0.48359669999999999</v>
      </c>
      <c r="NR449">
        <v>0.5919645</v>
      </c>
      <c r="NS449">
        <v>23.98011</v>
      </c>
      <c r="NT449" s="1">
        <v>1.2200799999999999E-3</v>
      </c>
      <c r="NU449" s="1">
        <v>0.48359669999999999</v>
      </c>
      <c r="NV449">
        <v>0.5919645</v>
      </c>
      <c r="NW449">
        <v>23.98011</v>
      </c>
      <c r="NX449" s="1">
        <v>1.2200799999999999E-3</v>
      </c>
      <c r="NY449" s="1">
        <v>0.48359669999999999</v>
      </c>
      <c r="NZ449">
        <v>0.5919645</v>
      </c>
      <c r="OA449">
        <v>23.98011</v>
      </c>
      <c r="OB449" s="1">
        <v>1.2200799999999999E-3</v>
      </c>
      <c r="OC449" s="1">
        <v>0.48359669999999999</v>
      </c>
      <c r="OD449">
        <v>0.5919645</v>
      </c>
      <c r="OE449">
        <v>23.98011</v>
      </c>
      <c r="OF449" s="1">
        <v>1.2200799999999999E-3</v>
      </c>
      <c r="OG449" s="1">
        <v>0.48359669999999999</v>
      </c>
      <c r="OH449">
        <v>0.5919645</v>
      </c>
      <c r="OI449">
        <v>23.98011</v>
      </c>
      <c r="OJ449" s="1">
        <v>1.2200799999999999E-3</v>
      </c>
      <c r="OK449" s="1">
        <v>0.48359669999999999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0.44273669999999998</v>
      </c>
      <c r="G450">
        <v>20.533259999999999</v>
      </c>
      <c r="H450">
        <v>0</v>
      </c>
      <c r="I450">
        <v>0</v>
      </c>
      <c r="J450">
        <v>0.44294349999999999</v>
      </c>
      <c r="K450">
        <v>22.13654</v>
      </c>
      <c r="L450">
        <v>0</v>
      </c>
      <c r="M450">
        <v>0</v>
      </c>
      <c r="N450">
        <v>0.44312770000000001</v>
      </c>
      <c r="O450">
        <v>23.018249999999998</v>
      </c>
      <c r="P450">
        <v>0</v>
      </c>
      <c r="Q450">
        <v>0</v>
      </c>
      <c r="R450">
        <v>0.44332460000000001</v>
      </c>
      <c r="S450">
        <v>23.827390000000001</v>
      </c>
      <c r="T450">
        <v>0</v>
      </c>
      <c r="U450">
        <v>0</v>
      </c>
      <c r="V450">
        <v>0.4435115</v>
      </c>
      <c r="W450">
        <v>24.531949999999998</v>
      </c>
      <c r="X450">
        <v>0</v>
      </c>
      <c r="Y450">
        <v>0</v>
      </c>
      <c r="Z450">
        <v>0.44365900000000003</v>
      </c>
      <c r="AA450">
        <v>23.942019999999999</v>
      </c>
      <c r="AB450">
        <v>0</v>
      </c>
      <c r="AC450">
        <v>0</v>
      </c>
      <c r="AD450">
        <v>0.44380789999999998</v>
      </c>
      <c r="AE450">
        <v>22.785430000000002</v>
      </c>
      <c r="AF450">
        <v>0</v>
      </c>
      <c r="AG450">
        <v>0</v>
      </c>
      <c r="AH450">
        <v>0.44403369999999998</v>
      </c>
      <c r="AI450">
        <v>22.191600000000001</v>
      </c>
      <c r="AJ450">
        <v>0</v>
      </c>
      <c r="AK450">
        <v>0</v>
      </c>
      <c r="AL450">
        <v>0.44417620000000002</v>
      </c>
      <c r="AM450">
        <v>22.07264</v>
      </c>
      <c r="AN450">
        <v>0</v>
      </c>
      <c r="AO450">
        <v>0</v>
      </c>
      <c r="AP450">
        <v>0.44439450000000003</v>
      </c>
      <c r="AQ450">
        <v>23.461980000000001</v>
      </c>
      <c r="AR450">
        <v>0</v>
      </c>
      <c r="AS450">
        <v>0</v>
      </c>
      <c r="AT450">
        <v>0.44457340000000001</v>
      </c>
      <c r="AU450">
        <v>24.70561</v>
      </c>
      <c r="AV450">
        <v>0</v>
      </c>
      <c r="AW450">
        <v>0</v>
      </c>
      <c r="AX450">
        <v>0.44479010000000002</v>
      </c>
      <c r="AY450">
        <v>25.398630000000001</v>
      </c>
      <c r="AZ450">
        <v>0</v>
      </c>
      <c r="BA450">
        <v>0</v>
      </c>
      <c r="BB450">
        <v>0.44498939999999998</v>
      </c>
      <c r="BC450">
        <v>25.765899999999998</v>
      </c>
      <c r="BD450">
        <v>0</v>
      </c>
      <c r="BE450">
        <v>0</v>
      </c>
      <c r="BF450">
        <v>0.44521519999999998</v>
      </c>
      <c r="BG450">
        <v>24.800850000000001</v>
      </c>
      <c r="BH450">
        <v>0</v>
      </c>
      <c r="BI450">
        <v>0</v>
      </c>
      <c r="BJ450">
        <v>0.44544699999999998</v>
      </c>
      <c r="BK450">
        <v>23.670590000000001</v>
      </c>
      <c r="BL450">
        <v>0</v>
      </c>
      <c r="BM450">
        <v>0</v>
      </c>
      <c r="BN450">
        <v>0.4456833</v>
      </c>
      <c r="BO450">
        <v>22.936990000000002</v>
      </c>
      <c r="BP450">
        <v>0</v>
      </c>
      <c r="BQ450">
        <v>0</v>
      </c>
      <c r="BR450">
        <v>0.44595790000000002</v>
      </c>
      <c r="BS450">
        <v>22.66255</v>
      </c>
      <c r="BT450">
        <v>0</v>
      </c>
      <c r="BU450">
        <v>0</v>
      </c>
      <c r="BV450">
        <v>0.44628129999999999</v>
      </c>
      <c r="BW450">
        <v>22.798369999999998</v>
      </c>
      <c r="BX450">
        <v>0</v>
      </c>
      <c r="BY450">
        <v>0</v>
      </c>
      <c r="BZ450">
        <v>0.44674399999999997</v>
      </c>
      <c r="CA450">
        <v>23.764510000000001</v>
      </c>
      <c r="CB450">
        <v>0</v>
      </c>
      <c r="CC450">
        <v>0</v>
      </c>
      <c r="CD450">
        <v>0.447243</v>
      </c>
      <c r="CE450">
        <v>23.965779999999999</v>
      </c>
      <c r="CF450">
        <v>0</v>
      </c>
      <c r="CG450">
        <v>0</v>
      </c>
      <c r="CH450">
        <v>0.44775989999999999</v>
      </c>
      <c r="CI450">
        <v>23.797550000000001</v>
      </c>
      <c r="CJ450">
        <v>0</v>
      </c>
      <c r="CK450">
        <v>0</v>
      </c>
      <c r="CL450">
        <v>0.44830419999999999</v>
      </c>
      <c r="CM450">
        <v>22.939250000000001</v>
      </c>
      <c r="CN450">
        <v>0</v>
      </c>
      <c r="CO450">
        <v>0</v>
      </c>
      <c r="CP450">
        <v>0.44883610000000002</v>
      </c>
      <c r="CQ450">
        <v>22.084330000000001</v>
      </c>
      <c r="CR450">
        <v>7.3567079999999998E-38</v>
      </c>
      <c r="CS450">
        <v>5.2302669999999996E-35</v>
      </c>
      <c r="CT450">
        <v>0.44945950000000001</v>
      </c>
      <c r="CU450">
        <v>21.233689999999999</v>
      </c>
      <c r="CV450">
        <v>1.0911480000000001E-31</v>
      </c>
      <c r="CW450">
        <v>7.7585739999999997E-29</v>
      </c>
      <c r="CX450">
        <v>0.45007229999999998</v>
      </c>
      <c r="CY450">
        <v>20.490549999999999</v>
      </c>
      <c r="CZ450" s="1">
        <v>4.8648130000000005E-25</v>
      </c>
      <c r="DA450" s="1">
        <v>2.3960250000000001E-22</v>
      </c>
      <c r="DB450">
        <v>0.45068639999999999</v>
      </c>
      <c r="DC450">
        <v>20.418990000000001</v>
      </c>
      <c r="DD450" s="1">
        <v>3.8668239999999997E-20</v>
      </c>
      <c r="DE450" s="1">
        <v>1.7362009999999999E-17</v>
      </c>
      <c r="DF450">
        <v>0.45125490000000001</v>
      </c>
      <c r="DG450">
        <v>21.124130000000001</v>
      </c>
      <c r="DH450" s="1">
        <v>2.2468640000000002E-16</v>
      </c>
      <c r="DI450" s="1">
        <v>1.005763E-13</v>
      </c>
      <c r="DJ450">
        <v>0.45187189999999999</v>
      </c>
      <c r="DK450">
        <v>21.534980000000001</v>
      </c>
      <c r="DL450" s="1">
        <v>2.6040540000000002E-13</v>
      </c>
      <c r="DM450" s="1">
        <v>1.1892510000000001E-10</v>
      </c>
      <c r="DN450">
        <v>0.45237640000000001</v>
      </c>
      <c r="DO450">
        <v>21.91563</v>
      </c>
      <c r="DP450" s="1">
        <v>9.3371490000000004E-11</v>
      </c>
      <c r="DQ450" s="1">
        <v>4.3714169999999998E-8</v>
      </c>
      <c r="DR450">
        <v>0.4523858</v>
      </c>
      <c r="DS450">
        <v>21.10904</v>
      </c>
      <c r="DT450" s="1">
        <v>1.351079E-8</v>
      </c>
      <c r="DU450" s="1">
        <v>6.512366E-6</v>
      </c>
      <c r="DV450">
        <v>0.45238230000000001</v>
      </c>
      <c r="DW450">
        <v>20.27101</v>
      </c>
      <c r="DX450" s="1">
        <v>9.2042669999999998E-7</v>
      </c>
      <c r="DY450" s="1">
        <v>4.5635089999999999E-4</v>
      </c>
      <c r="DZ450">
        <v>0.45238329999999999</v>
      </c>
      <c r="EA450">
        <v>19.700389999999999</v>
      </c>
      <c r="EB450" s="1">
        <v>3.3055129999999997E-5</v>
      </c>
      <c r="EC450" s="1">
        <v>1.6887030000000001E-2</v>
      </c>
      <c r="ED450">
        <v>0.45238810000000002</v>
      </c>
      <c r="EE450">
        <v>19.336110000000001</v>
      </c>
      <c r="EF450" s="1">
        <v>6.8463059999999997E-4</v>
      </c>
      <c r="EG450" s="1">
        <v>0.36003410000000002</v>
      </c>
      <c r="EH450">
        <v>0.45239489999999999</v>
      </c>
      <c r="EI450">
        <v>20.341429999999999</v>
      </c>
      <c r="EJ450" s="1">
        <v>8.7622269999999992E-3</v>
      </c>
      <c r="EK450" s="1">
        <v>4.7422139999999997</v>
      </c>
      <c r="EL450">
        <v>0.45256160000000001</v>
      </c>
      <c r="EM450">
        <v>21.050909999999998</v>
      </c>
      <c r="EN450" s="1">
        <v>7.3587680000000003E-2</v>
      </c>
      <c r="EO450" s="1">
        <v>40.923279999999998</v>
      </c>
      <c r="EP450">
        <v>0.4525883</v>
      </c>
      <c r="EQ450">
        <v>21.44398</v>
      </c>
      <c r="ER450" s="1">
        <v>0.42489660000000001</v>
      </c>
      <c r="ES450">
        <v>242.9212</v>
      </c>
      <c r="ET450">
        <v>0.45252710000000002</v>
      </c>
      <c r="EU450">
        <v>22.101780000000002</v>
      </c>
      <c r="EV450">
        <v>1.7562789999999999</v>
      </c>
      <c r="EW450">
        <v>1031.914</v>
      </c>
      <c r="EX450">
        <v>0.45248240000000001</v>
      </c>
      <c r="EY450">
        <v>21.71536</v>
      </c>
      <c r="EZ450" s="1">
        <v>5.3860130000000002</v>
      </c>
      <c r="FA450">
        <v>3251.47</v>
      </c>
      <c r="FB450">
        <v>0.45238879999999998</v>
      </c>
      <c r="FC450">
        <v>20.573589999999999</v>
      </c>
      <c r="FD450">
        <v>12.67005</v>
      </c>
      <c r="FE450">
        <v>7850.1170000000002</v>
      </c>
      <c r="FF450">
        <v>0.45233210000000001</v>
      </c>
      <c r="FG450">
        <v>19.836569999999998</v>
      </c>
      <c r="FH450">
        <v>23.551939999999998</v>
      </c>
      <c r="FI450">
        <v>14962.6</v>
      </c>
      <c r="FJ450">
        <v>0.45231929999999998</v>
      </c>
      <c r="FK450">
        <v>19.64301</v>
      </c>
      <c r="FL450">
        <v>35.547739999999997</v>
      </c>
      <c r="FM450">
        <v>23134.77</v>
      </c>
      <c r="FN450">
        <v>0.45250610000000002</v>
      </c>
      <c r="FO450">
        <v>21.093070000000001</v>
      </c>
      <c r="FP450">
        <v>44.543059999999997</v>
      </c>
      <c r="FQ450">
        <v>29671.47</v>
      </c>
      <c r="FR450">
        <v>0.45263619999999999</v>
      </c>
      <c r="FS450">
        <v>22.464980000000001</v>
      </c>
      <c r="FT450">
        <v>47.205219999999997</v>
      </c>
      <c r="FU450">
        <v>32153.68</v>
      </c>
      <c r="FV450">
        <v>0.45279059999999999</v>
      </c>
      <c r="FW450">
        <v>23.616250000000001</v>
      </c>
      <c r="FX450">
        <v>43.238190000000003</v>
      </c>
      <c r="FY450">
        <v>30082.25</v>
      </c>
      <c r="FZ450">
        <v>0.45304640000000002</v>
      </c>
      <c r="GA450">
        <v>24.228680000000001</v>
      </c>
      <c r="GB450">
        <v>34.885109999999997</v>
      </c>
      <c r="GC450">
        <v>24751.9</v>
      </c>
      <c r="GD450">
        <v>0.45326620000000001</v>
      </c>
      <c r="GE450">
        <v>23.20485</v>
      </c>
      <c r="GF450">
        <v>25.204049999999999</v>
      </c>
      <c r="GG450">
        <v>18208.400000000001</v>
      </c>
      <c r="GH450">
        <v>0.4535266</v>
      </c>
      <c r="GI450">
        <v>21.829090000000001</v>
      </c>
      <c r="GJ450">
        <v>16.553439999999998</v>
      </c>
      <c r="GK450">
        <v>12160.86</v>
      </c>
      <c r="GL450">
        <v>0.45382509999999998</v>
      </c>
      <c r="GM450">
        <v>20.99221</v>
      </c>
      <c r="GN450">
        <v>10.016769999999999</v>
      </c>
      <c r="GO450">
        <v>7471.7569999999996</v>
      </c>
      <c r="GP450">
        <v>0.45411659999999998</v>
      </c>
      <c r="GQ450">
        <v>20.80068</v>
      </c>
      <c r="GR450">
        <v>5.6541860000000002</v>
      </c>
      <c r="GS450">
        <v>4275.9889999999996</v>
      </c>
      <c r="GT450">
        <v>0.45452379999999998</v>
      </c>
      <c r="GU450">
        <v>22.35605</v>
      </c>
      <c r="GV450">
        <v>3.017083</v>
      </c>
      <c r="GW450">
        <v>2307.7049999999999</v>
      </c>
      <c r="GX450">
        <v>0.45506259999999998</v>
      </c>
      <c r="GY450">
        <v>23.763439999999999</v>
      </c>
      <c r="GZ450">
        <v>1.5425580000000001</v>
      </c>
      <c r="HA450">
        <v>1190.21</v>
      </c>
      <c r="HB450">
        <v>0.45578780000000002</v>
      </c>
      <c r="HC450">
        <v>24.83052</v>
      </c>
      <c r="HD450">
        <v>0.7697235</v>
      </c>
      <c r="HE450">
        <v>596.33720000000005</v>
      </c>
      <c r="HF450">
        <v>0.45637509999999998</v>
      </c>
      <c r="HG450">
        <v>25.053249999999998</v>
      </c>
      <c r="HH450">
        <v>0.38484069999999998</v>
      </c>
      <c r="HI450">
        <v>297.2824</v>
      </c>
      <c r="HJ450">
        <v>0.45695019999999997</v>
      </c>
      <c r="HK450">
        <v>23.84516</v>
      </c>
      <c r="HL450">
        <v>0.2017282</v>
      </c>
      <c r="HM450">
        <v>153.50980000000001</v>
      </c>
      <c r="HN450">
        <v>0.45743990000000001</v>
      </c>
      <c r="HO450">
        <v>22.255490000000002</v>
      </c>
      <c r="HP450">
        <v>0.1168825</v>
      </c>
      <c r="HQ450">
        <v>86.509619999999998</v>
      </c>
      <c r="HR450">
        <v>0.45806449999999999</v>
      </c>
      <c r="HS450">
        <v>21.24681</v>
      </c>
      <c r="HT450">
        <v>7.769616E-2</v>
      </c>
      <c r="HU450">
        <v>55.512169999999998</v>
      </c>
      <c r="HV450">
        <v>0.45900400000000002</v>
      </c>
      <c r="HW450">
        <v>20.891780000000001</v>
      </c>
      <c r="HX450">
        <v>5.8786959999999999E-2</v>
      </c>
      <c r="HY450">
        <v>40.694519999999997</v>
      </c>
      <c r="HZ450">
        <v>0.46033750000000001</v>
      </c>
      <c r="IA450">
        <v>21.884160000000001</v>
      </c>
      <c r="IB450">
        <v>4.8638849999999997E-2</v>
      </c>
      <c r="IC450">
        <v>32.921880000000002</v>
      </c>
      <c r="ID450">
        <v>0.46201880000000001</v>
      </c>
      <c r="IE450">
        <v>21.71313</v>
      </c>
      <c r="IF450">
        <v>4.2287480000000002E-2</v>
      </c>
      <c r="IG450">
        <v>28.206779999999998</v>
      </c>
      <c r="IH450">
        <v>0.46414359999999999</v>
      </c>
      <c r="II450">
        <v>22.717680000000001</v>
      </c>
      <c r="IJ450" s="1">
        <v>3.765918E-2</v>
      </c>
      <c r="IK450">
        <v>24.866479999999999</v>
      </c>
      <c r="IL450">
        <v>0.46646470000000001</v>
      </c>
      <c r="IM450">
        <v>22.84477</v>
      </c>
      <c r="IN450" s="1">
        <v>3.388174E-2</v>
      </c>
      <c r="IO450">
        <v>22.201750000000001</v>
      </c>
      <c r="IP450">
        <v>0.46898410000000001</v>
      </c>
      <c r="IQ450">
        <v>21.909400000000002</v>
      </c>
      <c r="IR450" s="1">
        <v>3.0521650000000001E-2</v>
      </c>
      <c r="IS450">
        <v>19.877700000000001</v>
      </c>
      <c r="IT450">
        <v>0.4717134</v>
      </c>
      <c r="IU450">
        <v>20.747620000000001</v>
      </c>
      <c r="IV450" s="1">
        <v>2.7410480000000001E-2</v>
      </c>
      <c r="IW450">
        <v>17.75742</v>
      </c>
      <c r="IX450">
        <v>0.47489429999999999</v>
      </c>
      <c r="IY450">
        <v>19.888200000000001</v>
      </c>
      <c r="IZ450" s="1">
        <v>2.4593029999999998E-2</v>
      </c>
      <c r="JA450">
        <v>15.8362</v>
      </c>
      <c r="JB450">
        <v>0.47889209999999999</v>
      </c>
      <c r="JC450">
        <v>19.868670000000002</v>
      </c>
      <c r="JD450" s="1">
        <v>2.2100669999999999E-2</v>
      </c>
      <c r="JE450">
        <v>14.11876</v>
      </c>
      <c r="JF450">
        <v>0.48308220000000002</v>
      </c>
      <c r="JG450">
        <v>21.479220000000002</v>
      </c>
      <c r="JH450" s="1">
        <v>1.9878259999999998E-2</v>
      </c>
      <c r="JI450">
        <v>12.59985</v>
      </c>
      <c r="JJ450">
        <v>0.48763800000000002</v>
      </c>
      <c r="JK450">
        <v>22.875910000000001</v>
      </c>
      <c r="JL450" s="1">
        <v>1.790773E-2</v>
      </c>
      <c r="JM450">
        <v>11.258319999999999</v>
      </c>
      <c r="JN450">
        <v>0.49266919999999997</v>
      </c>
      <c r="JO450">
        <v>23.939350000000001</v>
      </c>
      <c r="JP450" s="1">
        <v>1.6176329999999999E-2</v>
      </c>
      <c r="JQ450">
        <v>10.081049999999999</v>
      </c>
      <c r="JR450">
        <v>0.49764730000000001</v>
      </c>
      <c r="JS450">
        <v>24.27244</v>
      </c>
      <c r="JT450" s="1">
        <v>1.457318E-2</v>
      </c>
      <c r="JU450">
        <v>9.0118980000000004</v>
      </c>
      <c r="JV450">
        <v>0.49908039999999998</v>
      </c>
      <c r="JW450">
        <v>23.235769999999999</v>
      </c>
      <c r="JX450" s="1">
        <v>1.312137E-2</v>
      </c>
      <c r="JY450">
        <v>8.0688329999999997</v>
      </c>
      <c r="JZ450">
        <v>0.49996380000000001</v>
      </c>
      <c r="KA450">
        <v>21.88627</v>
      </c>
      <c r="KB450" s="1">
        <v>1.184954E-2</v>
      </c>
      <c r="KC450">
        <v>7.2539860000000003</v>
      </c>
      <c r="KD450">
        <v>0.50067510000000004</v>
      </c>
      <c r="KE450">
        <v>21.238019999999999</v>
      </c>
      <c r="KF450" s="1">
        <v>1.070491E-2</v>
      </c>
      <c r="KG450" s="1">
        <v>6.5301460000000002</v>
      </c>
      <c r="KH450">
        <v>0.50129869999999999</v>
      </c>
      <c r="KI450">
        <v>21.06298</v>
      </c>
      <c r="KJ450" s="1">
        <v>9.6692419999999998E-3</v>
      </c>
      <c r="KK450" s="1">
        <v>5.8784669999999997</v>
      </c>
      <c r="KL450">
        <v>0.50186770000000003</v>
      </c>
      <c r="KM450">
        <v>22.07368</v>
      </c>
      <c r="KN450" s="1">
        <v>8.7387679999999992E-3</v>
      </c>
      <c r="KO450" s="1">
        <v>5.2964079999999996</v>
      </c>
      <c r="KP450">
        <v>0.50245530000000005</v>
      </c>
      <c r="KQ450">
        <v>22.62452</v>
      </c>
      <c r="KR450" s="1">
        <v>7.9109990000000002E-3</v>
      </c>
      <c r="KS450" s="1">
        <v>4.7793960000000002</v>
      </c>
      <c r="KT450">
        <v>0.50311499999999998</v>
      </c>
      <c r="KU450">
        <v>22.836649999999999</v>
      </c>
      <c r="KV450" s="1">
        <v>7.1760970000000002E-3</v>
      </c>
      <c r="KW450">
        <v>4.3216799999999997</v>
      </c>
      <c r="KX450">
        <v>0.50390950000000001</v>
      </c>
      <c r="KY450">
        <v>22.563800000000001</v>
      </c>
      <c r="KZ450" s="1">
        <v>6.51558E-3</v>
      </c>
      <c r="LA450" s="1">
        <v>3.9113880000000001</v>
      </c>
      <c r="LB450">
        <v>0.50483140000000004</v>
      </c>
      <c r="LC450">
        <v>21.99052</v>
      </c>
      <c r="LD450" s="1">
        <v>5.9146629999999997E-3</v>
      </c>
      <c r="LE450" s="1">
        <v>3.5389309999999998</v>
      </c>
      <c r="LF450">
        <v>0.50583359999999999</v>
      </c>
      <c r="LG450">
        <v>21.479659999999999</v>
      </c>
      <c r="LH450" s="1">
        <v>5.3597080000000004E-3</v>
      </c>
      <c r="LI450" s="1">
        <v>3.1963200000000001</v>
      </c>
      <c r="LJ450">
        <v>0.50697720000000002</v>
      </c>
      <c r="LK450">
        <v>21.17381</v>
      </c>
      <c r="LL450" s="1">
        <v>4.8450020000000002E-3</v>
      </c>
      <c r="LM450">
        <v>2.8795459999999999</v>
      </c>
      <c r="LN450">
        <v>0.50807429999999998</v>
      </c>
      <c r="LO450">
        <v>21.476220000000001</v>
      </c>
      <c r="LP450" s="1">
        <v>4.3653980000000004E-3</v>
      </c>
      <c r="LQ450">
        <v>2.585839</v>
      </c>
      <c r="LR450">
        <v>0.50917760000000001</v>
      </c>
      <c r="LS450">
        <v>22.826409999999999</v>
      </c>
      <c r="LT450" s="1">
        <v>3.9116029999999996E-3</v>
      </c>
      <c r="LU450" s="1">
        <v>2.31027</v>
      </c>
      <c r="LV450">
        <v>0.51049449999999996</v>
      </c>
      <c r="LW450">
        <v>23.958449999999999</v>
      </c>
      <c r="LX450" s="1">
        <v>3.480917E-3</v>
      </c>
      <c r="LY450" s="1">
        <v>2.0503279999999999</v>
      </c>
      <c r="LZ450">
        <v>0.51239710000000005</v>
      </c>
      <c r="MA450">
        <v>24.800139999999999</v>
      </c>
      <c r="MB450" s="1">
        <v>3.0812280000000001E-3</v>
      </c>
      <c r="MC450" s="1">
        <v>1.812576</v>
      </c>
      <c r="MD450">
        <v>0.51418059999999999</v>
      </c>
      <c r="ME450">
        <v>25.018170000000001</v>
      </c>
      <c r="MF450" s="1">
        <v>2.7153749999999999E-3</v>
      </c>
      <c r="MG450" s="1">
        <v>1.5952230000000001</v>
      </c>
      <c r="MH450">
        <v>0.5160901</v>
      </c>
      <c r="MI450">
        <v>24.442740000000001</v>
      </c>
      <c r="MJ450" s="1">
        <v>2.3875459999999999E-3</v>
      </c>
      <c r="MK450" s="1">
        <v>1.400199</v>
      </c>
      <c r="ML450">
        <v>0.51799640000000002</v>
      </c>
      <c r="MM450">
        <v>23.324390000000001</v>
      </c>
      <c r="MN450" s="1">
        <v>2.0984189999999998E-3</v>
      </c>
      <c r="MO450" s="1">
        <v>1.2281759999999999</v>
      </c>
      <c r="MP450">
        <v>0.52016430000000002</v>
      </c>
      <c r="MQ450">
        <v>22.797370000000001</v>
      </c>
      <c r="MR450" s="1">
        <v>1.8459749999999999E-3</v>
      </c>
      <c r="MS450" s="1">
        <v>1.07772</v>
      </c>
      <c r="MT450">
        <v>0.52266599999999996</v>
      </c>
      <c r="MU450">
        <v>22.703700000000001</v>
      </c>
      <c r="MV450" s="1">
        <v>1.622213E-3</v>
      </c>
      <c r="MW450" s="1">
        <v>0.94421109999999997</v>
      </c>
      <c r="MX450">
        <v>0.52517210000000003</v>
      </c>
      <c r="MY450">
        <v>23.412199999999999</v>
      </c>
      <c r="MZ450" s="1">
        <v>1.42486E-3</v>
      </c>
      <c r="NA450" s="1">
        <v>0.82657550000000002</v>
      </c>
      <c r="NB450">
        <v>0.52771659999999998</v>
      </c>
      <c r="NC450">
        <v>24.25854</v>
      </c>
      <c r="ND450" s="1">
        <v>1.2507449999999999E-3</v>
      </c>
      <c r="NE450" s="1">
        <v>0.72331970000000001</v>
      </c>
      <c r="NF450">
        <v>0.52771659999999998</v>
      </c>
      <c r="NG450">
        <v>24.25854</v>
      </c>
      <c r="NH450" s="1">
        <v>1.2507449999999999E-3</v>
      </c>
      <c r="NI450" s="1">
        <v>0.72331970000000001</v>
      </c>
      <c r="NJ450">
        <v>0.52771659999999998</v>
      </c>
      <c r="NK450">
        <v>24.25854</v>
      </c>
      <c r="NL450" s="1">
        <v>1.2507449999999999E-3</v>
      </c>
      <c r="NM450" s="1">
        <v>0.72331970000000001</v>
      </c>
      <c r="NN450">
        <v>0.52771659999999998</v>
      </c>
      <c r="NO450">
        <v>24.25854</v>
      </c>
      <c r="NP450" s="1">
        <v>1.2507449999999999E-3</v>
      </c>
      <c r="NQ450" s="1">
        <v>0.72331970000000001</v>
      </c>
      <c r="NR450">
        <v>0.52771659999999998</v>
      </c>
      <c r="NS450">
        <v>24.25854</v>
      </c>
      <c r="NT450" s="1">
        <v>1.2507449999999999E-3</v>
      </c>
      <c r="NU450" s="1">
        <v>0.72331970000000001</v>
      </c>
      <c r="NV450">
        <v>0.52771659999999998</v>
      </c>
      <c r="NW450">
        <v>24.25854</v>
      </c>
      <c r="NX450" s="1">
        <v>1.2507449999999999E-3</v>
      </c>
      <c r="NY450" s="1">
        <v>0.72331970000000001</v>
      </c>
      <c r="NZ450">
        <v>0.52771659999999998</v>
      </c>
      <c r="OA450">
        <v>24.25854</v>
      </c>
      <c r="OB450" s="1">
        <v>1.2507449999999999E-3</v>
      </c>
      <c r="OC450" s="1">
        <v>0.72331970000000001</v>
      </c>
      <c r="OD450">
        <v>0.52771659999999998</v>
      </c>
      <c r="OE450">
        <v>24.25854</v>
      </c>
      <c r="OF450" s="1">
        <v>1.2507449999999999E-3</v>
      </c>
      <c r="OG450" s="1">
        <v>0.72331970000000001</v>
      </c>
      <c r="OH450">
        <v>0.52771659999999998</v>
      </c>
      <c r="OI450">
        <v>24.25854</v>
      </c>
      <c r="OJ450" s="1">
        <v>1.2507449999999999E-3</v>
      </c>
      <c r="OK450" s="1">
        <v>0.72331970000000001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0.31610860000000002</v>
      </c>
      <c r="G451">
        <v>20.472380000000001</v>
      </c>
      <c r="H451">
        <v>0</v>
      </c>
      <c r="I451">
        <v>0</v>
      </c>
      <c r="J451">
        <v>0.3160385</v>
      </c>
      <c r="K451">
        <v>22.136610000000001</v>
      </c>
      <c r="L451">
        <v>0</v>
      </c>
      <c r="M451">
        <v>0</v>
      </c>
      <c r="N451">
        <v>0.31594440000000001</v>
      </c>
      <c r="O451">
        <v>23.124739999999999</v>
      </c>
      <c r="P451">
        <v>0</v>
      </c>
      <c r="Q451">
        <v>0</v>
      </c>
      <c r="R451">
        <v>0.31585229999999997</v>
      </c>
      <c r="S451">
        <v>23.91206</v>
      </c>
      <c r="T451">
        <v>0</v>
      </c>
      <c r="U451">
        <v>0</v>
      </c>
      <c r="V451">
        <v>0.3157471</v>
      </c>
      <c r="W451">
        <v>24.669709999999998</v>
      </c>
      <c r="X451">
        <v>0</v>
      </c>
      <c r="Y451">
        <v>0</v>
      </c>
      <c r="Z451">
        <v>0.31563809999999998</v>
      </c>
      <c r="AA451">
        <v>24.11666</v>
      </c>
      <c r="AB451">
        <v>0</v>
      </c>
      <c r="AC451">
        <v>0</v>
      </c>
      <c r="AD451">
        <v>0.31553120000000001</v>
      </c>
      <c r="AE451">
        <v>22.83502</v>
      </c>
      <c r="AF451">
        <v>0</v>
      </c>
      <c r="AG451">
        <v>0</v>
      </c>
      <c r="AH451">
        <v>0.3154207</v>
      </c>
      <c r="AI451">
        <v>22.19181</v>
      </c>
      <c r="AJ451">
        <v>0</v>
      </c>
      <c r="AK451">
        <v>0</v>
      </c>
      <c r="AL451">
        <v>0.31531979999999998</v>
      </c>
      <c r="AM451">
        <v>22.00271</v>
      </c>
      <c r="AN451">
        <v>0</v>
      </c>
      <c r="AO451">
        <v>0</v>
      </c>
      <c r="AP451">
        <v>0.3151912</v>
      </c>
      <c r="AQ451">
        <v>23.447520000000001</v>
      </c>
      <c r="AR451">
        <v>0</v>
      </c>
      <c r="AS451">
        <v>0</v>
      </c>
      <c r="AT451">
        <v>0.31510169999999998</v>
      </c>
      <c r="AU451">
        <v>24.773689999999998</v>
      </c>
      <c r="AV451">
        <v>0</v>
      </c>
      <c r="AW451">
        <v>0</v>
      </c>
      <c r="AX451">
        <v>0.31498080000000001</v>
      </c>
      <c r="AY451">
        <v>25.508009999999999</v>
      </c>
      <c r="AZ451">
        <v>0</v>
      </c>
      <c r="BA451">
        <v>0</v>
      </c>
      <c r="BB451">
        <v>0.31487379999999998</v>
      </c>
      <c r="BC451">
        <v>25.925789999999999</v>
      </c>
      <c r="BD451">
        <v>0</v>
      </c>
      <c r="BE451">
        <v>0</v>
      </c>
      <c r="BF451">
        <v>0.3147645</v>
      </c>
      <c r="BG451">
        <v>24.979510000000001</v>
      </c>
      <c r="BH451">
        <v>0</v>
      </c>
      <c r="BI451">
        <v>0</v>
      </c>
      <c r="BJ451">
        <v>0.31464130000000001</v>
      </c>
      <c r="BK451">
        <v>23.74428</v>
      </c>
      <c r="BL451">
        <v>0</v>
      </c>
      <c r="BM451">
        <v>0</v>
      </c>
      <c r="BN451">
        <v>0.3145192</v>
      </c>
      <c r="BO451">
        <v>22.951219999999999</v>
      </c>
      <c r="BP451">
        <v>0</v>
      </c>
      <c r="BQ451">
        <v>0</v>
      </c>
      <c r="BR451">
        <v>0.3143859</v>
      </c>
      <c r="BS451">
        <v>22.640319999999999</v>
      </c>
      <c r="BT451">
        <v>0</v>
      </c>
      <c r="BU451">
        <v>0</v>
      </c>
      <c r="BV451">
        <v>0.31424669999999999</v>
      </c>
      <c r="BW451">
        <v>22.756319999999999</v>
      </c>
      <c r="BX451">
        <v>0</v>
      </c>
      <c r="BY451">
        <v>0</v>
      </c>
      <c r="BZ451">
        <v>0.3139362</v>
      </c>
      <c r="CA451">
        <v>23.771090000000001</v>
      </c>
      <c r="CB451">
        <v>0</v>
      </c>
      <c r="CC451">
        <v>0</v>
      </c>
      <c r="CD451">
        <v>0.3136217</v>
      </c>
      <c r="CE451">
        <v>24.023060000000001</v>
      </c>
      <c r="CF451">
        <v>0</v>
      </c>
      <c r="CG451">
        <v>0</v>
      </c>
      <c r="CH451">
        <v>0.3132935</v>
      </c>
      <c r="CI451">
        <v>23.92428</v>
      </c>
      <c r="CJ451">
        <v>0</v>
      </c>
      <c r="CK451">
        <v>0</v>
      </c>
      <c r="CL451">
        <v>0.31297039999999998</v>
      </c>
      <c r="CM451">
        <v>23.03762</v>
      </c>
      <c r="CN451">
        <v>0</v>
      </c>
      <c r="CO451">
        <v>0</v>
      </c>
      <c r="CP451">
        <v>0.31261420000000001</v>
      </c>
      <c r="CQ451">
        <v>22.163350000000001</v>
      </c>
      <c r="CR451">
        <v>1.7040169999999999E-38</v>
      </c>
      <c r="CS451">
        <v>1.1760239999999999E-35</v>
      </c>
      <c r="CT451">
        <v>0.31230750000000002</v>
      </c>
      <c r="CU451">
        <v>21.267520000000001</v>
      </c>
      <c r="CV451">
        <v>2.5567970000000001E-32</v>
      </c>
      <c r="CW451">
        <v>1.76699E-29</v>
      </c>
      <c r="CX451">
        <v>0.31200519999999998</v>
      </c>
      <c r="CY451">
        <v>20.478829999999999</v>
      </c>
      <c r="CZ451" s="1">
        <v>9.0613770000000004E-26</v>
      </c>
      <c r="DA451" s="1">
        <v>6.2440889999999996E-23</v>
      </c>
      <c r="DB451">
        <v>0.31170300000000001</v>
      </c>
      <c r="DC451">
        <v>20.35286</v>
      </c>
      <c r="DD451" s="1">
        <v>8.6950959999999993E-21</v>
      </c>
      <c r="DE451" s="1">
        <v>5.6024380000000003E-18</v>
      </c>
      <c r="DF451">
        <v>0.31134070000000003</v>
      </c>
      <c r="DG451">
        <v>21.091760000000001</v>
      </c>
      <c r="DH451" s="1">
        <v>6.5621100000000006E-17</v>
      </c>
      <c r="DI451" s="1">
        <v>3.8337130000000003E-14</v>
      </c>
      <c r="DJ451">
        <v>0.31100739999999999</v>
      </c>
      <c r="DK451">
        <v>21.573149999999998</v>
      </c>
      <c r="DL451" s="1">
        <v>9.0430149999999998E-14</v>
      </c>
      <c r="DM451" s="1">
        <v>5.130403E-11</v>
      </c>
      <c r="DN451">
        <v>0.31065409999999999</v>
      </c>
      <c r="DO451">
        <v>22.023019999999999</v>
      </c>
      <c r="DP451" s="1">
        <v>3.6902910000000003E-11</v>
      </c>
      <c r="DQ451" s="1">
        <v>2.0789040000000001E-8</v>
      </c>
      <c r="DR451">
        <v>0.31030980000000002</v>
      </c>
      <c r="DS451">
        <v>21.221810000000001</v>
      </c>
      <c r="DT451" s="1">
        <v>5.9452809999999999E-9</v>
      </c>
      <c r="DU451" s="1">
        <v>3.362831E-6</v>
      </c>
      <c r="DV451">
        <v>0.3099597</v>
      </c>
      <c r="DW451">
        <v>20.31269</v>
      </c>
      <c r="DX451" s="1">
        <v>4.448455E-7</v>
      </c>
      <c r="DY451" s="1">
        <v>2.535285E-4</v>
      </c>
      <c r="DZ451">
        <v>0.30959740000000002</v>
      </c>
      <c r="EA451">
        <v>19.719329999999999</v>
      </c>
      <c r="EB451" s="1">
        <v>1.7372570000000002E-5</v>
      </c>
      <c r="EC451" s="1">
        <v>1.0022120000000001E-2</v>
      </c>
      <c r="ED451">
        <v>0.30921340000000003</v>
      </c>
      <c r="EE451">
        <v>19.313600000000001</v>
      </c>
      <c r="EF451" s="1">
        <v>3.8843079999999999E-4</v>
      </c>
      <c r="EG451" s="1">
        <v>0.2270353</v>
      </c>
      <c r="EH451">
        <v>0.3088553</v>
      </c>
      <c r="EI451">
        <v>20.302350000000001</v>
      </c>
      <c r="EJ451" s="1">
        <v>5.3363719999999998E-3</v>
      </c>
      <c r="EK451" s="1">
        <v>3.1636479999999998</v>
      </c>
      <c r="EL451">
        <v>0.3085833</v>
      </c>
      <c r="EM451">
        <v>21.098299999999998</v>
      </c>
      <c r="EN451" s="1">
        <v>4.7869950000000001E-2</v>
      </c>
      <c r="EO451" s="1">
        <v>28.770309999999998</v>
      </c>
      <c r="EP451">
        <v>0.30828369999999999</v>
      </c>
      <c r="EQ451">
        <v>21.49502</v>
      </c>
      <c r="ER451" s="1">
        <v>0.294182</v>
      </c>
      <c r="ES451">
        <v>179.4402</v>
      </c>
      <c r="ET451">
        <v>0.307917</v>
      </c>
      <c r="EU451">
        <v>22.199819999999999</v>
      </c>
      <c r="EV451" s="1">
        <v>1.2901800000000001</v>
      </c>
      <c r="EW451">
        <v>798.8646</v>
      </c>
      <c r="EX451">
        <v>0.30750490000000003</v>
      </c>
      <c r="EY451">
        <v>21.882570000000001</v>
      </c>
      <c r="EZ451" s="1">
        <v>4.1849730000000003</v>
      </c>
      <c r="FA451">
        <v>2631.672</v>
      </c>
      <c r="FB451">
        <v>0.30708039999999998</v>
      </c>
      <c r="FC451">
        <v>20.635819999999999</v>
      </c>
      <c r="FD451">
        <v>10.384930000000001</v>
      </c>
      <c r="FE451">
        <v>6627.57</v>
      </c>
      <c r="FF451">
        <v>0.30660300000000001</v>
      </c>
      <c r="FG451">
        <v>19.834620000000001</v>
      </c>
      <c r="FH451">
        <v>20.301780000000001</v>
      </c>
      <c r="FI451">
        <v>13145.91</v>
      </c>
      <c r="FJ451">
        <v>0.30620239999999999</v>
      </c>
      <c r="FK451">
        <v>19.5718</v>
      </c>
      <c r="FL451">
        <v>32.150930000000002</v>
      </c>
      <c r="FM451">
        <v>21108.23</v>
      </c>
      <c r="FN451">
        <v>0.30586170000000001</v>
      </c>
      <c r="FO451">
        <v>21.06767</v>
      </c>
      <c r="FP451">
        <v>42.190159999999999</v>
      </c>
      <c r="FQ451">
        <v>28068.68</v>
      </c>
      <c r="FR451">
        <v>0.30551650000000002</v>
      </c>
      <c r="FS451">
        <v>22.545780000000001</v>
      </c>
      <c r="FT451">
        <v>46.724789999999999</v>
      </c>
      <c r="FU451">
        <v>31485.57</v>
      </c>
      <c r="FV451">
        <v>0.30521769999999998</v>
      </c>
      <c r="FW451">
        <v>23.763190000000002</v>
      </c>
      <c r="FX451">
        <v>44.602029999999999</v>
      </c>
      <c r="FY451">
        <v>30416.85</v>
      </c>
      <c r="FZ451">
        <v>0.30489379999999999</v>
      </c>
      <c r="GA451">
        <v>24.444459999999999</v>
      </c>
      <c r="GB451">
        <v>37.400460000000002</v>
      </c>
      <c r="GC451">
        <v>25790.2</v>
      </c>
      <c r="GD451">
        <v>0.30456260000000002</v>
      </c>
      <c r="GE451">
        <v>23.445689999999999</v>
      </c>
      <c r="GF451">
        <v>28.008379999999999</v>
      </c>
      <c r="GG451">
        <v>19510.310000000001</v>
      </c>
      <c r="GH451">
        <v>0.30421730000000002</v>
      </c>
      <c r="GI451">
        <v>21.914760000000001</v>
      </c>
      <c r="GJ451">
        <v>19.014230000000001</v>
      </c>
      <c r="GK451">
        <v>13370.68</v>
      </c>
      <c r="GL451">
        <v>0.30385259999999997</v>
      </c>
      <c r="GM451">
        <v>21.003640000000001</v>
      </c>
      <c r="GN451">
        <v>11.86101</v>
      </c>
      <c r="GO451">
        <v>8412.7759999999998</v>
      </c>
      <c r="GP451">
        <v>0.30351280000000003</v>
      </c>
      <c r="GQ451">
        <v>20.72681</v>
      </c>
      <c r="GR451">
        <v>6.8825409999999998</v>
      </c>
      <c r="GS451">
        <v>4920.1750000000002</v>
      </c>
      <c r="GT451">
        <v>0.30315150000000002</v>
      </c>
      <c r="GU451">
        <v>22.330549999999999</v>
      </c>
      <c r="GV451">
        <v>3.7621030000000002</v>
      </c>
      <c r="GW451">
        <v>2706.8330000000001</v>
      </c>
      <c r="GX451">
        <v>0.30287330000000001</v>
      </c>
      <c r="GY451">
        <v>23.848669999999998</v>
      </c>
      <c r="GZ451">
        <v>1.9612350000000001</v>
      </c>
      <c r="HA451">
        <v>1418.558</v>
      </c>
      <c r="HB451">
        <v>0.30273559999999999</v>
      </c>
      <c r="HC451">
        <v>25.032530000000001</v>
      </c>
      <c r="HD451">
        <v>0.9911335</v>
      </c>
      <c r="HE451">
        <v>718.90719999999999</v>
      </c>
      <c r="HF451">
        <v>0.30254239999999999</v>
      </c>
      <c r="HG451">
        <v>25.316870000000002</v>
      </c>
      <c r="HH451">
        <v>0.49608590000000002</v>
      </c>
      <c r="HI451">
        <v>359.6927</v>
      </c>
      <c r="HJ451">
        <v>0.30239389999999999</v>
      </c>
      <c r="HK451">
        <v>24.117190000000001</v>
      </c>
      <c r="HL451">
        <v>0.25532500000000002</v>
      </c>
      <c r="HM451">
        <v>183.97300000000001</v>
      </c>
      <c r="HN451">
        <v>0.3021914</v>
      </c>
      <c r="HO451">
        <v>22.378029999999999</v>
      </c>
      <c r="HP451">
        <v>0.14210339999999999</v>
      </c>
      <c r="HQ451">
        <v>101.0504</v>
      </c>
      <c r="HR451">
        <v>0.30204979999999998</v>
      </c>
      <c r="HS451">
        <v>21.274719999999999</v>
      </c>
      <c r="HT451">
        <v>8.9575509999999997E-2</v>
      </c>
      <c r="HU451">
        <v>62.494349999999997</v>
      </c>
      <c r="HV451">
        <v>0.30213580000000001</v>
      </c>
      <c r="HW451">
        <v>20.835909999999998</v>
      </c>
      <c r="HX451">
        <v>6.4667130000000003E-2</v>
      </c>
      <c r="HY451">
        <v>44.255299999999998</v>
      </c>
      <c r="HZ451">
        <v>0.3023787</v>
      </c>
      <c r="IA451">
        <v>21.911709999999999</v>
      </c>
      <c r="IB451">
        <v>5.1868890000000001E-2</v>
      </c>
      <c r="IC451">
        <v>34.968640000000001</v>
      </c>
      <c r="ID451">
        <v>0.30280089999999998</v>
      </c>
      <c r="IE451">
        <v>21.771650000000001</v>
      </c>
      <c r="IF451">
        <v>4.4344550000000003E-2</v>
      </c>
      <c r="IG451">
        <v>29.589230000000001</v>
      </c>
      <c r="IH451">
        <v>0.30339120000000003</v>
      </c>
      <c r="II451">
        <v>22.82837</v>
      </c>
      <c r="IJ451" s="1">
        <v>3.916944E-2</v>
      </c>
      <c r="IK451">
        <v>25.94848</v>
      </c>
      <c r="IL451">
        <v>0.30403259999999999</v>
      </c>
      <c r="IM451">
        <v>23.07302</v>
      </c>
      <c r="IN451" s="1">
        <v>3.5120470000000001E-2</v>
      </c>
      <c r="IO451">
        <v>23.139800000000001</v>
      </c>
      <c r="IP451">
        <v>0.30472490000000002</v>
      </c>
      <c r="IQ451">
        <v>22.148530000000001</v>
      </c>
      <c r="IR451" s="1">
        <v>3.1614690000000001E-2</v>
      </c>
      <c r="IS451">
        <v>20.742360000000001</v>
      </c>
      <c r="IT451">
        <v>0.3054192</v>
      </c>
      <c r="IU451">
        <v>20.856590000000001</v>
      </c>
      <c r="IV451" s="1">
        <v>2.8409480000000001E-2</v>
      </c>
      <c r="IW451">
        <v>18.577359999999999</v>
      </c>
      <c r="IX451">
        <v>0.30631380000000002</v>
      </c>
      <c r="IY451">
        <v>19.904710000000001</v>
      </c>
      <c r="IZ451" s="1">
        <v>2.5493450000000001E-2</v>
      </c>
      <c r="JA451">
        <v>16.609670000000001</v>
      </c>
      <c r="JB451">
        <v>0.30782039999999999</v>
      </c>
      <c r="JC451">
        <v>19.820599999999999</v>
      </c>
      <c r="JD451" s="1">
        <v>2.2905430000000001E-2</v>
      </c>
      <c r="JE451">
        <v>14.866099999999999</v>
      </c>
      <c r="JF451">
        <v>0.30925799999999998</v>
      </c>
      <c r="JG451">
        <v>21.551390000000001</v>
      </c>
      <c r="JH451" s="1">
        <v>2.059211E-2</v>
      </c>
      <c r="JI451">
        <v>13.32549</v>
      </c>
      <c r="JJ451">
        <v>0.31078030000000001</v>
      </c>
      <c r="JK451">
        <v>23.102360000000001</v>
      </c>
      <c r="JL451" s="1">
        <v>1.8540230000000001E-2</v>
      </c>
      <c r="JM451">
        <v>11.96383</v>
      </c>
      <c r="JN451">
        <v>0.31250410000000001</v>
      </c>
      <c r="JO451">
        <v>24.276340000000001</v>
      </c>
      <c r="JP451" s="1">
        <v>1.673647E-2</v>
      </c>
      <c r="JQ451">
        <v>10.76521</v>
      </c>
      <c r="JR451">
        <v>0.31434679999999998</v>
      </c>
      <c r="JS451">
        <v>24.709289999999999</v>
      </c>
      <c r="JT451" s="1">
        <v>1.5094440000000001E-2</v>
      </c>
      <c r="JU451">
        <v>9.6790190000000003</v>
      </c>
      <c r="JV451">
        <v>0.31600509999999998</v>
      </c>
      <c r="JW451">
        <v>23.609459999999999</v>
      </c>
      <c r="JX451" s="1">
        <v>1.357886E-2</v>
      </c>
      <c r="JY451">
        <v>8.6833139999999993</v>
      </c>
      <c r="JZ451">
        <v>0.31741269999999999</v>
      </c>
      <c r="KA451">
        <v>22.025649999999999</v>
      </c>
      <c r="KB451" s="1">
        <v>1.225162E-2</v>
      </c>
      <c r="KC451">
        <v>7.8147320000000002</v>
      </c>
      <c r="KD451">
        <v>0.31871949999999999</v>
      </c>
      <c r="KE451">
        <v>21.24295</v>
      </c>
      <c r="KF451" s="1">
        <v>1.1066940000000001E-2</v>
      </c>
      <c r="KG451">
        <v>7.0461260000000001</v>
      </c>
      <c r="KH451">
        <v>0.3199902</v>
      </c>
      <c r="KI451">
        <v>21.006530000000001</v>
      </c>
      <c r="KJ451" s="1">
        <v>9.9963389999999999E-3</v>
      </c>
      <c r="KK451">
        <v>6.3538180000000004</v>
      </c>
      <c r="KL451">
        <v>0.32119029999999998</v>
      </c>
      <c r="KM451">
        <v>22.084949999999999</v>
      </c>
      <c r="KN451" s="1">
        <v>9.0316609999999999E-3</v>
      </c>
      <c r="KO451">
        <v>5.7328770000000002</v>
      </c>
      <c r="KP451">
        <v>0.32241360000000002</v>
      </c>
      <c r="KQ451">
        <v>22.771650000000001</v>
      </c>
      <c r="KR451" s="1">
        <v>8.172215E-3</v>
      </c>
      <c r="KS451">
        <v>5.1801430000000002</v>
      </c>
      <c r="KT451">
        <v>0.32367889999999999</v>
      </c>
      <c r="KU451">
        <v>22.985859999999999</v>
      </c>
      <c r="KV451" s="1">
        <v>7.4094410000000001E-3</v>
      </c>
      <c r="KW451">
        <v>4.6900969999999997</v>
      </c>
      <c r="KX451">
        <v>0.32500859999999998</v>
      </c>
      <c r="KY451">
        <v>22.739940000000001</v>
      </c>
      <c r="KZ451" s="1">
        <v>6.7262270000000004E-3</v>
      </c>
      <c r="LA451">
        <v>4.2516249999999998</v>
      </c>
      <c r="LB451">
        <v>0.32655630000000002</v>
      </c>
      <c r="LC451">
        <v>22.090240000000001</v>
      </c>
      <c r="LD451" s="1">
        <v>6.1067930000000001E-3</v>
      </c>
      <c r="LE451">
        <v>3.8541249999999998</v>
      </c>
      <c r="LF451">
        <v>0.32827139999999999</v>
      </c>
      <c r="LG451">
        <v>21.484269999999999</v>
      </c>
      <c r="LH451" s="1">
        <v>5.5375210000000001E-3</v>
      </c>
      <c r="LI451">
        <v>3.489385</v>
      </c>
      <c r="LJ451">
        <v>0.33004420000000001</v>
      </c>
      <c r="LK451">
        <v>21.101610000000001</v>
      </c>
      <c r="LL451" s="1">
        <v>5.009566E-3</v>
      </c>
      <c r="LM451" s="1">
        <v>3.1519409999999999</v>
      </c>
      <c r="LN451">
        <v>0.33188050000000002</v>
      </c>
      <c r="LO451">
        <v>21.39367</v>
      </c>
      <c r="LP451" s="1">
        <v>4.5185210000000002E-3</v>
      </c>
      <c r="LQ451" s="1">
        <v>2.838946</v>
      </c>
      <c r="LR451">
        <v>0.3337792</v>
      </c>
      <c r="LS451">
        <v>22.931909999999998</v>
      </c>
      <c r="LT451" s="1">
        <v>4.0562669999999997E-3</v>
      </c>
      <c r="LU451" s="1">
        <v>2.545906</v>
      </c>
      <c r="LV451">
        <v>0.33549669999999998</v>
      </c>
      <c r="LW451">
        <v>24.23387</v>
      </c>
      <c r="LX451" s="1">
        <v>3.61619E-3</v>
      </c>
      <c r="LY451" s="1">
        <v>2.268983</v>
      </c>
      <c r="LZ451">
        <v>0.33618550000000003</v>
      </c>
      <c r="MA451">
        <v>25.213529999999999</v>
      </c>
      <c r="MB451" s="1">
        <v>3.2071140000000001E-3</v>
      </c>
      <c r="MC451" s="1">
        <v>2.0141089999999999</v>
      </c>
      <c r="MD451">
        <v>0.33682960000000001</v>
      </c>
      <c r="ME451">
        <v>25.457190000000001</v>
      </c>
      <c r="MF451" s="1">
        <v>2.8309530000000002E-3</v>
      </c>
      <c r="MG451" s="1">
        <v>1.7796339999999999</v>
      </c>
      <c r="MH451">
        <v>0.33745019999999998</v>
      </c>
      <c r="MI451">
        <v>24.783080000000002</v>
      </c>
      <c r="MJ451" s="1">
        <v>2.491999E-3</v>
      </c>
      <c r="MK451" s="1">
        <v>1.5679289999999999</v>
      </c>
      <c r="ML451">
        <v>0.33806989999999998</v>
      </c>
      <c r="MM451">
        <v>23.430810000000001</v>
      </c>
      <c r="MN451" s="1">
        <v>2.1916840000000002E-3</v>
      </c>
      <c r="MO451" s="1">
        <v>1.380172</v>
      </c>
      <c r="MP451">
        <v>0.33881440000000002</v>
      </c>
      <c r="MQ451">
        <v>22.76174</v>
      </c>
      <c r="MR451" s="1">
        <v>1.929304E-3</v>
      </c>
      <c r="MS451" s="1">
        <v>1.2155339999999999</v>
      </c>
      <c r="MT451">
        <v>0.3398757</v>
      </c>
      <c r="MU451">
        <v>22.63083</v>
      </c>
      <c r="MV451" s="1">
        <v>1.6978290000000001E-3</v>
      </c>
      <c r="MW451" s="1">
        <v>1.069266</v>
      </c>
      <c r="MX451">
        <v>0.34097040000000001</v>
      </c>
      <c r="MY451">
        <v>23.44389</v>
      </c>
      <c r="MZ451" s="1">
        <v>1.492717E-3</v>
      </c>
      <c r="NA451" s="1">
        <v>0.93970679999999995</v>
      </c>
      <c r="NB451">
        <v>0.34199649999999998</v>
      </c>
      <c r="NC451">
        <v>24.464040000000001</v>
      </c>
      <c r="ND451" s="1">
        <v>1.3120510000000001E-3</v>
      </c>
      <c r="NE451" s="1">
        <v>0.82582739999999999</v>
      </c>
      <c r="NF451">
        <v>0.34199649999999998</v>
      </c>
      <c r="NG451">
        <v>24.464040000000001</v>
      </c>
      <c r="NH451" s="1">
        <v>1.3120510000000001E-3</v>
      </c>
      <c r="NI451" s="1">
        <v>0.82582739999999999</v>
      </c>
      <c r="NJ451">
        <v>0.34199649999999998</v>
      </c>
      <c r="NK451">
        <v>24.464040000000001</v>
      </c>
      <c r="NL451" s="1">
        <v>1.3120510000000001E-3</v>
      </c>
      <c r="NM451" s="1">
        <v>0.82582739999999999</v>
      </c>
      <c r="NN451">
        <v>0.34199649999999998</v>
      </c>
      <c r="NO451">
        <v>24.464040000000001</v>
      </c>
      <c r="NP451" s="1">
        <v>1.3120510000000001E-3</v>
      </c>
      <c r="NQ451" s="1">
        <v>0.82582739999999999</v>
      </c>
      <c r="NR451">
        <v>0.34199649999999998</v>
      </c>
      <c r="NS451">
        <v>24.464040000000001</v>
      </c>
      <c r="NT451" s="1">
        <v>1.3120510000000001E-3</v>
      </c>
      <c r="NU451" s="1">
        <v>0.82582739999999999</v>
      </c>
      <c r="NV451">
        <v>0.34199649999999998</v>
      </c>
      <c r="NW451">
        <v>24.464040000000001</v>
      </c>
      <c r="NX451" s="1">
        <v>1.3120510000000001E-3</v>
      </c>
      <c r="NY451" s="1">
        <v>0.82582739999999999</v>
      </c>
      <c r="NZ451">
        <v>0.34199649999999998</v>
      </c>
      <c r="OA451">
        <v>24.464040000000001</v>
      </c>
      <c r="OB451" s="1">
        <v>1.3120510000000001E-3</v>
      </c>
      <c r="OC451" s="1">
        <v>0.82582739999999999</v>
      </c>
      <c r="OD451">
        <v>0.34199649999999998</v>
      </c>
      <c r="OE451">
        <v>24.464040000000001</v>
      </c>
      <c r="OF451" s="1">
        <v>1.3120510000000001E-3</v>
      </c>
      <c r="OG451" s="1">
        <v>0.82582739999999999</v>
      </c>
      <c r="OH451">
        <v>0.34199649999999998</v>
      </c>
      <c r="OI451">
        <v>24.464040000000001</v>
      </c>
      <c r="OJ451" s="1">
        <v>1.3120510000000001E-3</v>
      </c>
      <c r="OK451" s="1">
        <v>0.82582739999999999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0.3593886</v>
      </c>
      <c r="G452">
        <v>20.423870000000001</v>
      </c>
      <c r="H452">
        <v>0</v>
      </c>
      <c r="I452">
        <v>0</v>
      </c>
      <c r="J452">
        <v>0.35901139999999998</v>
      </c>
      <c r="K452">
        <v>22.11636</v>
      </c>
      <c r="L452">
        <v>0</v>
      </c>
      <c r="M452">
        <v>0</v>
      </c>
      <c r="N452">
        <v>0.3586432</v>
      </c>
      <c r="O452">
        <v>23.20834</v>
      </c>
      <c r="P452">
        <v>0</v>
      </c>
      <c r="Q452">
        <v>0</v>
      </c>
      <c r="R452">
        <v>0.35828140000000003</v>
      </c>
      <c r="S452">
        <v>23.98359</v>
      </c>
      <c r="T452">
        <v>0</v>
      </c>
      <c r="U452">
        <v>0</v>
      </c>
      <c r="V452">
        <v>0.35790430000000001</v>
      </c>
      <c r="W452">
        <v>24.78152</v>
      </c>
      <c r="X452">
        <v>0</v>
      </c>
      <c r="Y452">
        <v>0</v>
      </c>
      <c r="Z452">
        <v>0.35750369999999998</v>
      </c>
      <c r="AA452">
        <v>24.280449999999998</v>
      </c>
      <c r="AB452">
        <v>0</v>
      </c>
      <c r="AC452">
        <v>0</v>
      </c>
      <c r="AD452">
        <v>0.35710399999999998</v>
      </c>
      <c r="AE452">
        <v>22.906110000000002</v>
      </c>
      <c r="AF452">
        <v>0</v>
      </c>
      <c r="AG452">
        <v>0</v>
      </c>
      <c r="AH452">
        <v>0.35668630000000001</v>
      </c>
      <c r="AI452">
        <v>22.196110000000001</v>
      </c>
      <c r="AJ452">
        <v>0</v>
      </c>
      <c r="AK452">
        <v>0</v>
      </c>
      <c r="AL452">
        <v>0.35628189999999998</v>
      </c>
      <c r="AM452">
        <v>21.951440000000002</v>
      </c>
      <c r="AN452">
        <v>0</v>
      </c>
      <c r="AO452">
        <v>0</v>
      </c>
      <c r="AP452">
        <v>0.35586129999999999</v>
      </c>
      <c r="AQ452">
        <v>23.412279999999999</v>
      </c>
      <c r="AR452">
        <v>0</v>
      </c>
      <c r="AS452">
        <v>0</v>
      </c>
      <c r="AT452">
        <v>0.35543910000000001</v>
      </c>
      <c r="AU452">
        <v>24.814969999999999</v>
      </c>
      <c r="AV452">
        <v>0</v>
      </c>
      <c r="AW452">
        <v>0</v>
      </c>
      <c r="AX452">
        <v>0.35502889999999998</v>
      </c>
      <c r="AY452">
        <v>25.59723</v>
      </c>
      <c r="AZ452">
        <v>0</v>
      </c>
      <c r="BA452">
        <v>0</v>
      </c>
      <c r="BB452">
        <v>0.3545662</v>
      </c>
      <c r="BC452">
        <v>26.056229999999999</v>
      </c>
      <c r="BD452">
        <v>0</v>
      </c>
      <c r="BE452">
        <v>0</v>
      </c>
      <c r="BF452">
        <v>0.35410540000000001</v>
      </c>
      <c r="BG452">
        <v>25.153079999999999</v>
      </c>
      <c r="BH452">
        <v>0</v>
      </c>
      <c r="BI452">
        <v>0</v>
      </c>
      <c r="BJ452">
        <v>0.35361399999999998</v>
      </c>
      <c r="BK452">
        <v>23.83165</v>
      </c>
      <c r="BL452">
        <v>0</v>
      </c>
      <c r="BM452">
        <v>0</v>
      </c>
      <c r="BN452">
        <v>0.3531417</v>
      </c>
      <c r="BO452">
        <v>22.979420000000001</v>
      </c>
      <c r="BP452">
        <v>0</v>
      </c>
      <c r="BQ452">
        <v>0</v>
      </c>
      <c r="BR452">
        <v>0.3526128</v>
      </c>
      <c r="BS452">
        <v>22.628080000000001</v>
      </c>
      <c r="BT452">
        <v>0</v>
      </c>
      <c r="BU452">
        <v>0</v>
      </c>
      <c r="BV452">
        <v>0.35208309999999998</v>
      </c>
      <c r="BW452">
        <v>22.72298</v>
      </c>
      <c r="BX452">
        <v>0</v>
      </c>
      <c r="BY452">
        <v>0</v>
      </c>
      <c r="BZ452">
        <v>0.35155560000000002</v>
      </c>
      <c r="CA452">
        <v>23.758279999999999</v>
      </c>
      <c r="CB452">
        <v>0</v>
      </c>
      <c r="CC452">
        <v>0</v>
      </c>
      <c r="CD452">
        <v>0.3510027</v>
      </c>
      <c r="CE452">
        <v>24.068629999999999</v>
      </c>
      <c r="CF452">
        <v>0</v>
      </c>
      <c r="CG452">
        <v>0</v>
      </c>
      <c r="CH452">
        <v>0.35043800000000003</v>
      </c>
      <c r="CI452">
        <v>24.03003</v>
      </c>
      <c r="CJ452">
        <v>0</v>
      </c>
      <c r="CK452">
        <v>0</v>
      </c>
      <c r="CL452">
        <v>0.34985830000000001</v>
      </c>
      <c r="CM452">
        <v>23.137329999999999</v>
      </c>
      <c r="CN452">
        <v>0</v>
      </c>
      <c r="CO452">
        <v>0</v>
      </c>
      <c r="CP452">
        <v>0.34926849999999998</v>
      </c>
      <c r="CQ452">
        <v>22.246179999999999</v>
      </c>
      <c r="CR452">
        <v>0</v>
      </c>
      <c r="CS452">
        <v>2.9919029999999999E-36</v>
      </c>
      <c r="CT452">
        <v>0.34870479999999998</v>
      </c>
      <c r="CU452">
        <v>21.312570000000001</v>
      </c>
      <c r="CV452">
        <v>6.2888629999999999E-33</v>
      </c>
      <c r="CW452">
        <v>4.6285129999999997E-30</v>
      </c>
      <c r="CX452">
        <v>0.34814790000000001</v>
      </c>
      <c r="CY452">
        <v>20.481369999999998</v>
      </c>
      <c r="CZ452" s="1">
        <v>2.6584770000000002E-26</v>
      </c>
      <c r="DA452" s="1">
        <v>1.8128580000000001E-23</v>
      </c>
      <c r="DB452">
        <v>0.34756490000000001</v>
      </c>
      <c r="DC452">
        <v>20.2959</v>
      </c>
      <c r="DD452" s="1">
        <v>3.5883289999999997E-21</v>
      </c>
      <c r="DE452" s="1">
        <v>2.0733840000000002E-18</v>
      </c>
      <c r="DF452">
        <v>0.34696779999999999</v>
      </c>
      <c r="DG452">
        <v>21.04552</v>
      </c>
      <c r="DH452" s="1">
        <v>3.0107540000000003E-17</v>
      </c>
      <c r="DI452" s="1">
        <v>1.660072E-14</v>
      </c>
      <c r="DJ452">
        <v>0.346356</v>
      </c>
      <c r="DK452">
        <v>21.59966</v>
      </c>
      <c r="DL452" s="1">
        <v>4.5288920000000001E-14</v>
      </c>
      <c r="DM452" s="1">
        <v>2.4947530000000001E-11</v>
      </c>
      <c r="DN452">
        <v>0.34571930000000001</v>
      </c>
      <c r="DO452">
        <v>22.107199999999999</v>
      </c>
      <c r="DP452" s="1">
        <v>1.9888819999999999E-11</v>
      </c>
      <c r="DQ452" s="1">
        <v>1.108223E-8</v>
      </c>
      <c r="DR452">
        <v>0.34512540000000003</v>
      </c>
      <c r="DS452">
        <v>21.338000000000001</v>
      </c>
      <c r="DT452" s="1">
        <v>3.4163450000000002E-9</v>
      </c>
      <c r="DU452" s="1">
        <v>1.9374930000000001E-6</v>
      </c>
      <c r="DV452">
        <v>0.34447470000000002</v>
      </c>
      <c r="DW452">
        <v>20.366230000000002</v>
      </c>
      <c r="DX452" s="1">
        <v>2.710389E-7</v>
      </c>
      <c r="DY452" s="1">
        <v>1.5657679999999999E-4</v>
      </c>
      <c r="DZ452">
        <v>0.34383740000000002</v>
      </c>
      <c r="EA452">
        <v>19.745139999999999</v>
      </c>
      <c r="EB452" s="1">
        <v>1.117104E-5</v>
      </c>
      <c r="EC452" s="1">
        <v>6.5910530000000004E-3</v>
      </c>
      <c r="ED452">
        <v>0.34317310000000001</v>
      </c>
      <c r="EE452">
        <v>19.307500000000001</v>
      </c>
      <c r="EF452" s="1">
        <v>2.6264510000000002E-4</v>
      </c>
      <c r="EG452" s="1">
        <v>0.15820519999999999</v>
      </c>
      <c r="EH452">
        <v>0.342501</v>
      </c>
      <c r="EI452">
        <v>20.245740000000001</v>
      </c>
      <c r="EJ452" s="1">
        <v>3.7825549999999999E-3</v>
      </c>
      <c r="EK452" s="1">
        <v>2.3265169999999999</v>
      </c>
      <c r="EL452">
        <v>0.34196769999999999</v>
      </c>
      <c r="EM452">
        <v>21.129249999999999</v>
      </c>
      <c r="EN452" s="1">
        <v>3.5471589999999997E-2</v>
      </c>
      <c r="EO452" s="1">
        <v>22.246949999999998</v>
      </c>
      <c r="EP452">
        <v>0.34139809999999998</v>
      </c>
      <c r="EQ452">
        <v>21.540980000000001</v>
      </c>
      <c r="ER452" s="1">
        <v>0.22739699999999999</v>
      </c>
      <c r="ES452">
        <v>145.49</v>
      </c>
      <c r="ET452">
        <v>0.34079490000000001</v>
      </c>
      <c r="EU452">
        <v>22.26857</v>
      </c>
      <c r="EV452" s="1">
        <v>1.0384659999999999</v>
      </c>
      <c r="EW452">
        <v>677.51969999999994</v>
      </c>
      <c r="EX452">
        <v>0.34010449999999998</v>
      </c>
      <c r="EY452">
        <v>22.03349</v>
      </c>
      <c r="EZ452" s="1">
        <v>3.5004770000000001</v>
      </c>
      <c r="FA452">
        <v>2329.0500000000002</v>
      </c>
      <c r="FB452">
        <v>0.33939599999999998</v>
      </c>
      <c r="FC452">
        <v>20.722850000000001</v>
      </c>
      <c r="FD452">
        <v>9.0109119999999994</v>
      </c>
      <c r="FE452">
        <v>6107.4769999999999</v>
      </c>
      <c r="FF452">
        <v>0.33861869999999999</v>
      </c>
      <c r="FG452">
        <v>19.845189999999999</v>
      </c>
      <c r="FH452">
        <v>18.236599999999999</v>
      </c>
      <c r="FI452">
        <v>12584.1</v>
      </c>
      <c r="FJ452">
        <v>0.33790179999999997</v>
      </c>
      <c r="FK452">
        <v>19.520019999999999</v>
      </c>
      <c r="FL452">
        <v>29.845790000000001</v>
      </c>
      <c r="FM452">
        <v>20944.98</v>
      </c>
      <c r="FN452">
        <v>0.33725139999999998</v>
      </c>
      <c r="FO452">
        <v>21.0078</v>
      </c>
      <c r="FP452">
        <v>40.411209999999997</v>
      </c>
      <c r="FQ452">
        <v>28817.34</v>
      </c>
      <c r="FR452">
        <v>0.33658149999999998</v>
      </c>
      <c r="FS452">
        <v>22.58183</v>
      </c>
      <c r="FT452">
        <v>46.114890000000003</v>
      </c>
      <c r="FU452">
        <v>33395.99</v>
      </c>
      <c r="FV452">
        <v>0.33597929999999998</v>
      </c>
      <c r="FW452">
        <v>23.86542</v>
      </c>
      <c r="FX452">
        <v>45.277059999999999</v>
      </c>
      <c r="FY452">
        <v>33251.65</v>
      </c>
      <c r="FZ452">
        <v>0.33535710000000002</v>
      </c>
      <c r="GA452">
        <v>24.616140000000001</v>
      </c>
      <c r="GB452">
        <v>38.969450000000002</v>
      </c>
      <c r="GC452">
        <v>28994.65</v>
      </c>
      <c r="GD452">
        <v>0.3346769</v>
      </c>
      <c r="GE452">
        <v>23.682600000000001</v>
      </c>
      <c r="GF452">
        <v>29.898610000000001</v>
      </c>
      <c r="GG452">
        <v>22512.080000000002</v>
      </c>
      <c r="GH452">
        <v>0.3340031</v>
      </c>
      <c r="GI452">
        <v>22.02957</v>
      </c>
      <c r="GJ452">
        <v>20.753979999999999</v>
      </c>
      <c r="GK452">
        <v>15799.3</v>
      </c>
      <c r="GL452">
        <v>0.33329180000000003</v>
      </c>
      <c r="GM452">
        <v>21.03567</v>
      </c>
      <c r="GN452">
        <v>13.212809999999999</v>
      </c>
      <c r="GO452">
        <v>10159.99</v>
      </c>
      <c r="GP452">
        <v>0.33253840000000001</v>
      </c>
      <c r="GQ452">
        <v>20.674679999999999</v>
      </c>
      <c r="GR452">
        <v>7.809793</v>
      </c>
      <c r="GS452">
        <v>6060.9740000000002</v>
      </c>
      <c r="GT452">
        <v>0.33182450000000002</v>
      </c>
      <c r="GU452">
        <v>22.266780000000001</v>
      </c>
      <c r="GV452">
        <v>4.3389610000000003</v>
      </c>
      <c r="GW452">
        <v>3393.221</v>
      </c>
      <c r="GX452">
        <v>0.33115549999999999</v>
      </c>
      <c r="GY452">
        <v>23.88373</v>
      </c>
      <c r="GZ452">
        <v>2.2925460000000002</v>
      </c>
      <c r="HA452">
        <v>1804.8019999999999</v>
      </c>
      <c r="HB452">
        <v>0.33061220000000002</v>
      </c>
      <c r="HC452">
        <v>25.173079999999999</v>
      </c>
      <c r="HD452">
        <v>1.169745</v>
      </c>
      <c r="HE452">
        <v>924.89940000000001</v>
      </c>
      <c r="HF452">
        <v>0.3300517</v>
      </c>
      <c r="HG452">
        <v>25.53341</v>
      </c>
      <c r="HH452">
        <v>0.58745890000000001</v>
      </c>
      <c r="HI452">
        <v>465.13869999999997</v>
      </c>
      <c r="HJ452">
        <v>0.32952789999999998</v>
      </c>
      <c r="HK452">
        <v>24.383949999999999</v>
      </c>
      <c r="HL452">
        <v>0.30008829999999997</v>
      </c>
      <c r="HM452">
        <v>236.6832</v>
      </c>
      <c r="HN452">
        <v>0.3289725</v>
      </c>
      <c r="HO452">
        <v>22.531580000000002</v>
      </c>
      <c r="HP452">
        <v>0.16343859999999999</v>
      </c>
      <c r="HQ452">
        <v>127.5188</v>
      </c>
      <c r="HR452">
        <v>0.3285516</v>
      </c>
      <c r="HS452">
        <v>21.331980000000001</v>
      </c>
      <c r="HT452">
        <v>9.9714520000000001E-2</v>
      </c>
      <c r="HU452">
        <v>76.451710000000006</v>
      </c>
      <c r="HV452">
        <v>0.3283161</v>
      </c>
      <c r="HW452">
        <v>20.800090000000001</v>
      </c>
      <c r="HX452">
        <v>6.9689150000000005E-2</v>
      </c>
      <c r="HY452">
        <v>52.409419999999997</v>
      </c>
      <c r="HZ452">
        <v>0.32831480000000002</v>
      </c>
      <c r="IA452">
        <v>21.901710000000001</v>
      </c>
      <c r="IB452">
        <v>5.4602779999999997E-2</v>
      </c>
      <c r="IC452">
        <v>40.418030000000002</v>
      </c>
      <c r="ID452">
        <v>0.32841939999999997</v>
      </c>
      <c r="IE452">
        <v>21.82216</v>
      </c>
      <c r="IF452">
        <v>4.6054949999999997E-2</v>
      </c>
      <c r="IG452">
        <v>33.72195</v>
      </c>
      <c r="IH452">
        <v>0.32865159999999999</v>
      </c>
      <c r="II452">
        <v>22.8811</v>
      </c>
      <c r="IJ452" s="1">
        <v>4.0402859999999999E-2</v>
      </c>
      <c r="IK452">
        <v>29.376069999999999</v>
      </c>
      <c r="IL452">
        <v>0.32890019999999998</v>
      </c>
      <c r="IM452">
        <v>23.253959999999999</v>
      </c>
      <c r="IN452">
        <v>3.6115080000000001E-2</v>
      </c>
      <c r="IO452">
        <v>26.132079999999998</v>
      </c>
      <c r="IP452">
        <v>0.32918259999999999</v>
      </c>
      <c r="IQ452">
        <v>22.386479999999999</v>
      </c>
      <c r="IR452" s="1">
        <v>3.2484260000000001E-2</v>
      </c>
      <c r="IS452">
        <v>23.427959999999999</v>
      </c>
      <c r="IT452">
        <v>0.3294125</v>
      </c>
      <c r="IU452">
        <v>20.991209999999999</v>
      </c>
      <c r="IV452" s="1">
        <v>2.9200980000000001E-2</v>
      </c>
      <c r="IW452">
        <v>21.015080000000001</v>
      </c>
      <c r="IX452">
        <v>0.32978659999999999</v>
      </c>
      <c r="IY452">
        <v>19.94961</v>
      </c>
      <c r="IZ452" s="1">
        <v>2.621033E-2</v>
      </c>
      <c r="JA452">
        <v>18.821249999999999</v>
      </c>
      <c r="JB452">
        <v>0.32956180000000002</v>
      </c>
      <c r="JC452">
        <v>19.77657</v>
      </c>
      <c r="JD452" s="1">
        <v>2.3544369999999998E-2</v>
      </c>
      <c r="JE452">
        <v>16.880600000000001</v>
      </c>
      <c r="JF452">
        <v>0.329011</v>
      </c>
      <c r="JG452">
        <v>21.544630000000002</v>
      </c>
      <c r="JH452" s="1">
        <v>2.1163899999999999E-2</v>
      </c>
      <c r="JI452">
        <v>15.16685</v>
      </c>
      <c r="JJ452">
        <v>0.32836739999999998</v>
      </c>
      <c r="JK452">
        <v>23.240749999999998</v>
      </c>
      <c r="JL452" s="1">
        <v>1.9051889999999998E-2</v>
      </c>
      <c r="JM452">
        <v>13.65113</v>
      </c>
      <c r="JN452">
        <v>0.32784150000000001</v>
      </c>
      <c r="JO452">
        <v>24.521239999999999</v>
      </c>
      <c r="JP452" s="1">
        <v>1.71918E-2</v>
      </c>
      <c r="JQ452">
        <v>12.31446</v>
      </c>
      <c r="JR452">
        <v>0.32760669999999997</v>
      </c>
      <c r="JS452">
        <v>25.06484</v>
      </c>
      <c r="JT452" s="1">
        <v>1.551751E-2</v>
      </c>
      <c r="JU452">
        <v>11.11003</v>
      </c>
      <c r="JV452">
        <v>0.32732440000000002</v>
      </c>
      <c r="JW452">
        <v>23.980530000000002</v>
      </c>
      <c r="JX452" s="1">
        <v>1.39636E-2</v>
      </c>
      <c r="JY452">
        <v>9.9964130000000004</v>
      </c>
      <c r="JZ452">
        <v>0.32701619999999998</v>
      </c>
      <c r="KA452">
        <v>22.207689999999999</v>
      </c>
      <c r="KB452" s="1">
        <v>1.259335E-2</v>
      </c>
      <c r="KC452">
        <v>9.0129199999999994</v>
      </c>
      <c r="KD452">
        <v>0.32662910000000001</v>
      </c>
      <c r="KE452">
        <v>21.276949999999999</v>
      </c>
      <c r="KF452" s="1">
        <v>1.137607E-2</v>
      </c>
      <c r="KG452">
        <v>8.1442490000000003</v>
      </c>
      <c r="KH452">
        <v>0.32621519999999998</v>
      </c>
      <c r="KI452">
        <v>20.966429999999999</v>
      </c>
      <c r="KJ452" s="1">
        <v>1.027819E-2</v>
      </c>
      <c r="KK452">
        <v>7.3615159999999999</v>
      </c>
      <c r="KL452">
        <v>0.32581179999999998</v>
      </c>
      <c r="KM452">
        <v>22.06034</v>
      </c>
      <c r="KN452" s="1">
        <v>9.2871959999999993E-3</v>
      </c>
      <c r="KO452">
        <v>6.6567429999999996</v>
      </c>
      <c r="KP452">
        <v>0.32538430000000002</v>
      </c>
      <c r="KQ452">
        <v>22.879110000000001</v>
      </c>
      <c r="KR452" s="1">
        <v>8.4030359999999991E-3</v>
      </c>
      <c r="KS452">
        <v>6.0274809999999999</v>
      </c>
      <c r="KT452">
        <v>0.32499280000000003</v>
      </c>
      <c r="KU452">
        <v>23.08718</v>
      </c>
      <c r="KV452" s="1">
        <v>7.61752E-3</v>
      </c>
      <c r="KW452">
        <v>5.4680260000000001</v>
      </c>
      <c r="KX452">
        <v>0.32466859999999997</v>
      </c>
      <c r="KY452">
        <v>22.904869999999999</v>
      </c>
      <c r="KZ452" s="1">
        <v>6.9163339999999997E-3</v>
      </c>
      <c r="LA452">
        <v>4.9680920000000004</v>
      </c>
      <c r="LB452">
        <v>0.32441829999999999</v>
      </c>
      <c r="LC452">
        <v>22.202929999999999</v>
      </c>
      <c r="LD452" s="1">
        <v>6.2816210000000003E-3</v>
      </c>
      <c r="LE452">
        <v>4.5153340000000002</v>
      </c>
      <c r="LF452">
        <v>0.32419110000000001</v>
      </c>
      <c r="LG452">
        <v>21.514009999999999</v>
      </c>
      <c r="LH452" s="1">
        <v>5.7002160000000001E-3</v>
      </c>
      <c r="LI452">
        <v>4.1008209999999998</v>
      </c>
      <c r="LJ452">
        <v>0.32397720000000002</v>
      </c>
      <c r="LK452">
        <v>21.062149999999999</v>
      </c>
      <c r="LL452" s="1">
        <v>5.1614390000000003E-3</v>
      </c>
      <c r="LM452">
        <v>3.7167780000000001</v>
      </c>
      <c r="LN452">
        <v>0.32371539999999999</v>
      </c>
      <c r="LO452">
        <v>21.298010000000001</v>
      </c>
      <c r="LP452" s="1">
        <v>4.6609620000000003E-3</v>
      </c>
      <c r="LQ452">
        <v>3.3603559999999999</v>
      </c>
      <c r="LR452">
        <v>0.32339059999999997</v>
      </c>
      <c r="LS452">
        <v>22.93318</v>
      </c>
      <c r="LT452" s="1">
        <v>4.1913410000000003E-3</v>
      </c>
      <c r="LU452">
        <v>3.0270640000000002</v>
      </c>
      <c r="LV452">
        <v>0.32293230000000001</v>
      </c>
      <c r="LW452">
        <v>24.396789999999999</v>
      </c>
      <c r="LX452" s="1">
        <v>3.7440569999999999E-3</v>
      </c>
      <c r="LY452">
        <v>2.7112259999999999</v>
      </c>
      <c r="LZ452">
        <v>0.32258409999999998</v>
      </c>
      <c r="MA452">
        <v>25.517990000000001</v>
      </c>
      <c r="MB452" s="1">
        <v>3.3270169999999998E-3</v>
      </c>
      <c r="MC452">
        <v>2.4143249999999998</v>
      </c>
      <c r="MD452">
        <v>0.3221774</v>
      </c>
      <c r="ME452">
        <v>25.812639999999998</v>
      </c>
      <c r="MF452" s="1">
        <v>2.9425089999999998E-3</v>
      </c>
      <c r="MG452">
        <v>2.1400199999999998</v>
      </c>
      <c r="MH452">
        <v>0.32174019999999998</v>
      </c>
      <c r="MI452">
        <v>25.117229999999999</v>
      </c>
      <c r="MJ452" s="1">
        <v>2.5946020000000001E-3</v>
      </c>
      <c r="MK452">
        <v>1.8910709999999999</v>
      </c>
      <c r="ML452">
        <v>0.32120779999999999</v>
      </c>
      <c r="MM452">
        <v>23.578949999999999</v>
      </c>
      <c r="MN452" s="1">
        <v>2.285109E-3</v>
      </c>
      <c r="MO452">
        <v>1.6693979999999999</v>
      </c>
      <c r="MP452">
        <v>0.32073489999999999</v>
      </c>
      <c r="MQ452">
        <v>22.768049999999999</v>
      </c>
      <c r="MR452" s="1">
        <v>2.0143029999999998E-3</v>
      </c>
      <c r="MS452">
        <v>1.474753</v>
      </c>
      <c r="MT452">
        <v>0.32069720000000002</v>
      </c>
      <c r="MU452">
        <v>22.569389999999999</v>
      </c>
      <c r="MV452" s="1">
        <v>1.776463E-3</v>
      </c>
      <c r="MW452">
        <v>1.3040309999999999</v>
      </c>
      <c r="MX452">
        <v>0.320631</v>
      </c>
      <c r="MY452">
        <v>23.424790000000002</v>
      </c>
      <c r="MZ452" s="1">
        <v>1.565129E-3</v>
      </c>
      <c r="NA452" s="1">
        <v>1.1530769999999999</v>
      </c>
      <c r="NB452">
        <v>0.32050459999999997</v>
      </c>
      <c r="NC452">
        <v>24.578140000000001</v>
      </c>
      <c r="ND452" s="1">
        <v>1.3789570000000001E-3</v>
      </c>
      <c r="NE452" s="1">
        <v>1.019903</v>
      </c>
      <c r="NF452">
        <v>0.32050459999999997</v>
      </c>
      <c r="NG452">
        <v>24.578140000000001</v>
      </c>
      <c r="NH452" s="1">
        <v>1.3789570000000001E-3</v>
      </c>
      <c r="NI452" s="1">
        <v>1.019903</v>
      </c>
      <c r="NJ452">
        <v>0.32050459999999997</v>
      </c>
      <c r="NK452">
        <v>24.578140000000001</v>
      </c>
      <c r="NL452" s="1">
        <v>1.3789570000000001E-3</v>
      </c>
      <c r="NM452" s="1">
        <v>1.019903</v>
      </c>
      <c r="NN452">
        <v>0.32050459999999997</v>
      </c>
      <c r="NO452">
        <v>24.578140000000001</v>
      </c>
      <c r="NP452" s="1">
        <v>1.3789570000000001E-3</v>
      </c>
      <c r="NQ452" s="1">
        <v>1.019903</v>
      </c>
      <c r="NR452">
        <v>0.32050459999999997</v>
      </c>
      <c r="NS452">
        <v>24.578140000000001</v>
      </c>
      <c r="NT452" s="1">
        <v>1.3789570000000001E-3</v>
      </c>
      <c r="NU452" s="1">
        <v>1.019903</v>
      </c>
      <c r="NV452">
        <v>0.32050459999999997</v>
      </c>
      <c r="NW452">
        <v>24.578140000000001</v>
      </c>
      <c r="NX452" s="1">
        <v>1.3789570000000001E-3</v>
      </c>
      <c r="NY452" s="1">
        <v>1.019903</v>
      </c>
      <c r="NZ452">
        <v>0.32050459999999997</v>
      </c>
      <c r="OA452">
        <v>24.578140000000001</v>
      </c>
      <c r="OB452" s="1">
        <v>1.3789570000000001E-3</v>
      </c>
      <c r="OC452" s="1">
        <v>1.019903</v>
      </c>
      <c r="OD452">
        <v>0.32050459999999997</v>
      </c>
      <c r="OE452">
        <v>24.578140000000001</v>
      </c>
      <c r="OF452" s="1">
        <v>1.3789570000000001E-3</v>
      </c>
      <c r="OG452" s="1">
        <v>1.019903</v>
      </c>
      <c r="OH452">
        <v>0.32050459999999997</v>
      </c>
      <c r="OI452">
        <v>24.578140000000001</v>
      </c>
      <c r="OJ452" s="1">
        <v>1.3789570000000001E-3</v>
      </c>
      <c r="OK452" s="1">
        <v>1.019903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0.3589233</v>
      </c>
      <c r="G453">
        <v>20.392440000000001</v>
      </c>
      <c r="H453">
        <v>0</v>
      </c>
      <c r="I453">
        <v>0</v>
      </c>
      <c r="J453">
        <v>0.35843130000000001</v>
      </c>
      <c r="K453">
        <v>22.09272</v>
      </c>
      <c r="L453">
        <v>0</v>
      </c>
      <c r="M453">
        <v>0</v>
      </c>
      <c r="N453">
        <v>0.3579562</v>
      </c>
      <c r="O453">
        <v>23.279530000000001</v>
      </c>
      <c r="P453">
        <v>0</v>
      </c>
      <c r="Q453">
        <v>0</v>
      </c>
      <c r="R453">
        <v>0.35750569999999998</v>
      </c>
      <c r="S453">
        <v>24.05951</v>
      </c>
      <c r="T453">
        <v>0</v>
      </c>
      <c r="U453">
        <v>0</v>
      </c>
      <c r="V453">
        <v>0.3570062</v>
      </c>
      <c r="W453">
        <v>24.885059999999999</v>
      </c>
      <c r="X453">
        <v>0</v>
      </c>
      <c r="Y453">
        <v>0</v>
      </c>
      <c r="Z453">
        <v>0.35649930000000002</v>
      </c>
      <c r="AA453">
        <v>24.428000000000001</v>
      </c>
      <c r="AB453">
        <v>0</v>
      </c>
      <c r="AC453">
        <v>0</v>
      </c>
      <c r="AD453">
        <v>0.35599779999999998</v>
      </c>
      <c r="AE453">
        <v>22.989070000000002</v>
      </c>
      <c r="AF453">
        <v>0</v>
      </c>
      <c r="AG453">
        <v>0</v>
      </c>
      <c r="AH453">
        <v>0.35548639999999998</v>
      </c>
      <c r="AI453">
        <v>22.201889999999999</v>
      </c>
      <c r="AJ453">
        <v>0</v>
      </c>
      <c r="AK453">
        <v>0</v>
      </c>
      <c r="AL453">
        <v>0.35496349999999999</v>
      </c>
      <c r="AM453">
        <v>21.919910000000002</v>
      </c>
      <c r="AN453">
        <v>0</v>
      </c>
      <c r="AO453">
        <v>0</v>
      </c>
      <c r="AP453">
        <v>0.35446050000000001</v>
      </c>
      <c r="AQ453">
        <v>23.37358</v>
      </c>
      <c r="AR453">
        <v>0</v>
      </c>
      <c r="AS453">
        <v>0</v>
      </c>
      <c r="AT453">
        <v>0.35392580000000001</v>
      </c>
      <c r="AU453">
        <v>24.848610000000001</v>
      </c>
      <c r="AV453">
        <v>0</v>
      </c>
      <c r="AW453">
        <v>0</v>
      </c>
      <c r="AX453">
        <v>0.35341240000000002</v>
      </c>
      <c r="AY453">
        <v>25.682700000000001</v>
      </c>
      <c r="AZ453">
        <v>0</v>
      </c>
      <c r="BA453">
        <v>0</v>
      </c>
      <c r="BB453">
        <v>0.35283049999999999</v>
      </c>
      <c r="BC453">
        <v>26.172640000000001</v>
      </c>
      <c r="BD453">
        <v>0</v>
      </c>
      <c r="BE453">
        <v>0</v>
      </c>
      <c r="BF453">
        <v>0.352271</v>
      </c>
      <c r="BG453">
        <v>25.313970000000001</v>
      </c>
      <c r="BH453">
        <v>0</v>
      </c>
      <c r="BI453">
        <v>0</v>
      </c>
      <c r="BJ453">
        <v>0.35165229999999997</v>
      </c>
      <c r="BK453">
        <v>23.926469999999998</v>
      </c>
      <c r="BL453">
        <v>0</v>
      </c>
      <c r="BM453">
        <v>0</v>
      </c>
      <c r="BN453">
        <v>0.35103709999999999</v>
      </c>
      <c r="BO453">
        <v>23.012689999999999</v>
      </c>
      <c r="BP453">
        <v>0</v>
      </c>
      <c r="BQ453">
        <v>0</v>
      </c>
      <c r="BR453">
        <v>0.35038920000000001</v>
      </c>
      <c r="BS453">
        <v>22.621500000000001</v>
      </c>
      <c r="BT453">
        <v>0</v>
      </c>
      <c r="BU453">
        <v>0</v>
      </c>
      <c r="BV453">
        <v>0.34974139999999998</v>
      </c>
      <c r="BW453">
        <v>22.69697</v>
      </c>
      <c r="BX453">
        <v>0</v>
      </c>
      <c r="BY453">
        <v>0</v>
      </c>
      <c r="BZ453">
        <v>0.34907290000000002</v>
      </c>
      <c r="CA453">
        <v>23.73272</v>
      </c>
      <c r="CB453">
        <v>0</v>
      </c>
      <c r="CC453">
        <v>0</v>
      </c>
      <c r="CD453">
        <v>0.34837509999999999</v>
      </c>
      <c r="CE453">
        <v>24.11234</v>
      </c>
      <c r="CF453">
        <v>0</v>
      </c>
      <c r="CG453">
        <v>0</v>
      </c>
      <c r="CH453">
        <v>0.34765259999999998</v>
      </c>
      <c r="CI453">
        <v>24.11693</v>
      </c>
      <c r="CJ453">
        <v>0</v>
      </c>
      <c r="CK453">
        <v>0</v>
      </c>
      <c r="CL453">
        <v>0.34692450000000002</v>
      </c>
      <c r="CM453">
        <v>23.23621</v>
      </c>
      <c r="CN453">
        <v>0</v>
      </c>
      <c r="CO453">
        <v>0</v>
      </c>
      <c r="CP453">
        <v>0.34617490000000001</v>
      </c>
      <c r="CQ453">
        <v>22.3261</v>
      </c>
      <c r="CR453">
        <v>0</v>
      </c>
      <c r="CS453">
        <v>6.4381129999999996E-37</v>
      </c>
      <c r="CT453">
        <v>0.34545540000000002</v>
      </c>
      <c r="CU453">
        <v>21.360569999999999</v>
      </c>
      <c r="CV453">
        <v>1.491185E-33</v>
      </c>
      <c r="CW453">
        <v>1.0583440000000001E-30</v>
      </c>
      <c r="CX453">
        <v>0.3447287</v>
      </c>
      <c r="CY453">
        <v>20.48762</v>
      </c>
      <c r="CZ453" s="1">
        <v>7.3454539999999996E-27</v>
      </c>
      <c r="DA453" s="1">
        <v>4.5251959999999998E-24</v>
      </c>
      <c r="DB453">
        <v>0.34399980000000002</v>
      </c>
      <c r="DC453">
        <v>20.24907</v>
      </c>
      <c r="DD453" s="1">
        <v>1.289914E-21</v>
      </c>
      <c r="DE453" s="1">
        <v>6.7850499999999996E-19</v>
      </c>
      <c r="DF453">
        <v>0.34325870000000003</v>
      </c>
      <c r="DG453">
        <v>20.999140000000001</v>
      </c>
      <c r="DH453" s="1">
        <v>1.239012E-17</v>
      </c>
      <c r="DI453" s="1">
        <v>6.3990080000000002E-15</v>
      </c>
      <c r="DJ453">
        <v>0.34247169999999999</v>
      </c>
      <c r="DK453">
        <v>21.62283</v>
      </c>
      <c r="DL453" s="1">
        <v>2.0722340000000001E-14</v>
      </c>
      <c r="DM453" s="1">
        <v>1.083749E-11</v>
      </c>
      <c r="DN453">
        <v>0.34167999999999998</v>
      </c>
      <c r="DO453">
        <v>22.175049999999999</v>
      </c>
      <c r="DP453" s="1">
        <v>9.9274609999999996E-12</v>
      </c>
      <c r="DQ453" s="1">
        <v>5.2920709999999998E-9</v>
      </c>
      <c r="DR453">
        <v>0.34093269999999998</v>
      </c>
      <c r="DS453">
        <v>21.44849</v>
      </c>
      <c r="DT453" s="1">
        <v>1.837006E-9</v>
      </c>
      <c r="DU453" s="1">
        <v>1.001596E-6</v>
      </c>
      <c r="DV453">
        <v>0.34011079999999999</v>
      </c>
      <c r="DW453">
        <v>20.425899999999999</v>
      </c>
      <c r="DX453" s="1">
        <v>1.559045E-7</v>
      </c>
      <c r="DY453" s="1">
        <v>8.6883469999999994E-5</v>
      </c>
      <c r="DZ453">
        <v>0.33930110000000002</v>
      </c>
      <c r="EA453">
        <v>19.77243</v>
      </c>
      <c r="EB453" s="1">
        <v>6.833214E-6</v>
      </c>
      <c r="EC453" s="1">
        <v>3.8986419999999999E-3</v>
      </c>
      <c r="ED453">
        <v>0.33848529999999999</v>
      </c>
      <c r="EE453">
        <v>19.31016</v>
      </c>
      <c r="EF453" s="1">
        <v>1.7008419999999999E-4</v>
      </c>
      <c r="EG453" s="1">
        <v>9.9236089999999999E-2</v>
      </c>
      <c r="EH453">
        <v>0.33761180000000002</v>
      </c>
      <c r="EI453">
        <v>20.191130000000001</v>
      </c>
      <c r="EJ453" s="1">
        <v>2.5831059999999999E-3</v>
      </c>
      <c r="EK453" s="1">
        <v>1.540837</v>
      </c>
      <c r="EL453">
        <v>0.33690940000000003</v>
      </c>
      <c r="EM453">
        <v>21.150320000000001</v>
      </c>
      <c r="EN453" s="1">
        <v>2.5460900000000002E-2</v>
      </c>
      <c r="EO453" s="1">
        <v>15.49924</v>
      </c>
      <c r="EP453">
        <v>0.33618369999999997</v>
      </c>
      <c r="EQ453">
        <v>21.58832</v>
      </c>
      <c r="ER453" s="1">
        <v>0.17108490000000001</v>
      </c>
      <c r="ES453">
        <v>106.28740000000001</v>
      </c>
      <c r="ET453">
        <v>0.33543499999999998</v>
      </c>
      <c r="EU453">
        <v>22.324120000000001</v>
      </c>
      <c r="EV453" s="1">
        <v>0.81705810000000001</v>
      </c>
      <c r="EW453">
        <v>517.67229999999995</v>
      </c>
      <c r="EX453">
        <v>0.33458599999999999</v>
      </c>
      <c r="EY453">
        <v>22.1629</v>
      </c>
      <c r="EZ453" s="1">
        <v>2.873189</v>
      </c>
      <c r="FA453">
        <v>1856.3040000000001</v>
      </c>
      <c r="FB453">
        <v>0.33369520000000003</v>
      </c>
      <c r="FC453">
        <v>20.822130000000001</v>
      </c>
      <c r="FD453">
        <v>7.6986319999999999</v>
      </c>
      <c r="FE453">
        <v>5065.2049999999999</v>
      </c>
      <c r="FF453">
        <v>0.3327447</v>
      </c>
      <c r="FG453">
        <v>19.866389999999999</v>
      </c>
      <c r="FH453">
        <v>16.17933</v>
      </c>
      <c r="FI453">
        <v>10832.27</v>
      </c>
      <c r="FJ453">
        <v>0.33188970000000001</v>
      </c>
      <c r="FK453">
        <v>19.486160000000002</v>
      </c>
      <c r="FL453">
        <v>27.434830000000002</v>
      </c>
      <c r="FM453">
        <v>18666.150000000001</v>
      </c>
      <c r="FN453">
        <v>0.33104410000000001</v>
      </c>
      <c r="FO453">
        <v>20.936910000000001</v>
      </c>
      <c r="FP453">
        <v>38.409469999999999</v>
      </c>
      <c r="FQ453">
        <v>26532.880000000001</v>
      </c>
      <c r="FR453">
        <v>0.3302139</v>
      </c>
      <c r="FS453">
        <v>22.595510000000001</v>
      </c>
      <c r="FT453">
        <v>45.254069999999999</v>
      </c>
      <c r="FU453">
        <v>31715.75</v>
      </c>
      <c r="FV453">
        <v>0.3294685</v>
      </c>
      <c r="FW453">
        <v>23.94622</v>
      </c>
      <c r="FX453">
        <v>45.763570000000001</v>
      </c>
      <c r="FY453">
        <v>32487.05</v>
      </c>
      <c r="FZ453">
        <v>0.32866489999999998</v>
      </c>
      <c r="GA453">
        <v>24.761800000000001</v>
      </c>
      <c r="GB453">
        <v>40.476059999999997</v>
      </c>
      <c r="GC453">
        <v>29077.41</v>
      </c>
      <c r="GD453">
        <v>0.32780759999999998</v>
      </c>
      <c r="GE453">
        <v>23.90138</v>
      </c>
      <c r="GF453">
        <v>31.843060000000001</v>
      </c>
      <c r="GG453">
        <v>23121.95</v>
      </c>
      <c r="GH453">
        <v>0.32695550000000001</v>
      </c>
      <c r="GI453">
        <v>22.161840000000002</v>
      </c>
      <c r="GJ453">
        <v>22.614930000000001</v>
      </c>
      <c r="GK453">
        <v>16583.63</v>
      </c>
      <c r="GL453">
        <v>0.3260537</v>
      </c>
      <c r="GM453">
        <v>21.079039999999999</v>
      </c>
      <c r="GN453">
        <v>14.70002</v>
      </c>
      <c r="GO453">
        <v>10876.5</v>
      </c>
      <c r="GP453">
        <v>0.32511299999999999</v>
      </c>
      <c r="GQ453">
        <v>20.645510000000002</v>
      </c>
      <c r="GR453">
        <v>8.8528439999999993</v>
      </c>
      <c r="GS453">
        <v>6603.91</v>
      </c>
      <c r="GT453">
        <v>0.32421509999999998</v>
      </c>
      <c r="GU453">
        <v>22.190290000000001</v>
      </c>
      <c r="GV453">
        <v>5.0003190000000002</v>
      </c>
      <c r="GW453">
        <v>3755.2559999999999</v>
      </c>
      <c r="GX453">
        <v>0.32329780000000002</v>
      </c>
      <c r="GY453">
        <v>23.891529999999999</v>
      </c>
      <c r="GZ453">
        <v>2.6787920000000001</v>
      </c>
      <c r="HA453">
        <v>2024.0540000000001</v>
      </c>
      <c r="HB453">
        <v>0.32247789999999998</v>
      </c>
      <c r="HC453">
        <v>25.27524</v>
      </c>
      <c r="HD453">
        <v>1.381022</v>
      </c>
      <c r="HE453">
        <v>1048.0450000000001</v>
      </c>
      <c r="HF453">
        <v>0.32171650000000002</v>
      </c>
      <c r="HG453">
        <v>25.717569999999998</v>
      </c>
      <c r="HH453">
        <v>0.69715680000000002</v>
      </c>
      <c r="HI453">
        <v>530.21619999999996</v>
      </c>
      <c r="HJ453">
        <v>0.32096750000000002</v>
      </c>
      <c r="HK453">
        <v>24.631609999999998</v>
      </c>
      <c r="HL453">
        <v>0.35463430000000001</v>
      </c>
      <c r="HM453">
        <v>269.26490000000001</v>
      </c>
      <c r="HN453">
        <v>0.32029180000000002</v>
      </c>
      <c r="HO453">
        <v>22.702300000000001</v>
      </c>
      <c r="HP453">
        <v>0.18984490000000001</v>
      </c>
      <c r="HQ453">
        <v>143.13470000000001</v>
      </c>
      <c r="HR453">
        <v>0.31963190000000002</v>
      </c>
      <c r="HS453">
        <v>21.403580000000002</v>
      </c>
      <c r="HT453">
        <v>0.1124761</v>
      </c>
      <c r="HU453">
        <v>83.719679999999997</v>
      </c>
      <c r="HV453">
        <v>0.31920150000000003</v>
      </c>
      <c r="HW453">
        <v>20.787890000000001</v>
      </c>
      <c r="HX453">
        <v>7.6105510000000001E-2</v>
      </c>
      <c r="HY453">
        <v>55.757890000000003</v>
      </c>
      <c r="HZ453">
        <v>0.31903680000000001</v>
      </c>
      <c r="IA453">
        <v>21.86626</v>
      </c>
      <c r="IB453">
        <v>5.8142220000000001E-2</v>
      </c>
      <c r="IC453">
        <v>41.99136</v>
      </c>
      <c r="ID453">
        <v>0.31900919999999999</v>
      </c>
      <c r="IE453">
        <v>21.86721</v>
      </c>
      <c r="IF453">
        <v>4.8284519999999997E-2</v>
      </c>
      <c r="IG453">
        <v>34.512569999999997</v>
      </c>
      <c r="IH453">
        <v>0.31899440000000001</v>
      </c>
      <c r="II453">
        <v>22.90598</v>
      </c>
      <c r="IJ453">
        <v>4.2009360000000003E-2</v>
      </c>
      <c r="IK453">
        <v>29.842939999999999</v>
      </c>
      <c r="IL453">
        <v>0.31900250000000002</v>
      </c>
      <c r="IM453">
        <v>23.401450000000001</v>
      </c>
      <c r="IN453" s="1">
        <v>3.7405250000000001E-2</v>
      </c>
      <c r="IO453">
        <v>26.467680000000001</v>
      </c>
      <c r="IP453">
        <v>0.3190038</v>
      </c>
      <c r="IQ453">
        <v>22.60877</v>
      </c>
      <c r="IR453">
        <v>3.3602409999999999E-2</v>
      </c>
      <c r="IS453">
        <v>23.720870000000001</v>
      </c>
      <c r="IT453">
        <v>0.3189227</v>
      </c>
      <c r="IU453">
        <v>21.139189999999999</v>
      </c>
      <c r="IV453" s="1">
        <v>3.020927E-2</v>
      </c>
      <c r="IW453">
        <v>21.302869999999999</v>
      </c>
      <c r="IX453">
        <v>0.31897330000000002</v>
      </c>
      <c r="IY453">
        <v>20.011510000000001</v>
      </c>
      <c r="IZ453" s="1">
        <v>2.7123870000000001E-2</v>
      </c>
      <c r="JA453">
        <v>19.110959999999999</v>
      </c>
      <c r="JB453">
        <v>0.31902580000000003</v>
      </c>
      <c r="JC453">
        <v>19.749970000000001</v>
      </c>
      <c r="JD453" s="1">
        <v>2.4354779999999999E-2</v>
      </c>
      <c r="JE453">
        <v>17.14545</v>
      </c>
      <c r="JF453">
        <v>0.31895279999999998</v>
      </c>
      <c r="JG453">
        <v>21.510619999999999</v>
      </c>
      <c r="JH453" s="1">
        <v>2.188994E-2</v>
      </c>
      <c r="JI453">
        <v>15.40859</v>
      </c>
      <c r="JJ453">
        <v>0.31884000000000001</v>
      </c>
      <c r="JK453">
        <v>23.33203</v>
      </c>
      <c r="JL453" s="1">
        <v>1.9703439999999999E-2</v>
      </c>
      <c r="JM453">
        <v>13.87242</v>
      </c>
      <c r="JN453">
        <v>0.31879000000000002</v>
      </c>
      <c r="JO453">
        <v>24.718039999999998</v>
      </c>
      <c r="JP453" s="1">
        <v>1.7775139999999998E-2</v>
      </c>
      <c r="JQ453">
        <v>12.51779</v>
      </c>
      <c r="JR453">
        <v>0.31897599999999998</v>
      </c>
      <c r="JS453">
        <v>25.369070000000001</v>
      </c>
      <c r="JT453" s="1">
        <v>1.6056399999999998E-2</v>
      </c>
      <c r="JU453">
        <v>11.30743</v>
      </c>
      <c r="JV453">
        <v>0.31906909999999999</v>
      </c>
      <c r="JW453">
        <v>24.337789999999998</v>
      </c>
      <c r="JX453" s="1">
        <v>1.445799E-2</v>
      </c>
      <c r="JY453">
        <v>10.18709</v>
      </c>
      <c r="JZ453">
        <v>0.31911980000000001</v>
      </c>
      <c r="KA453">
        <v>22.42015</v>
      </c>
      <c r="KB453" s="1">
        <v>1.3037780000000001E-2</v>
      </c>
      <c r="KC453">
        <v>9.1896249999999995</v>
      </c>
      <c r="KD453">
        <v>0.31907849999999999</v>
      </c>
      <c r="KE453">
        <v>21.335149999999999</v>
      </c>
      <c r="KF453" s="1">
        <v>1.177972E-2</v>
      </c>
      <c r="KG453">
        <v>8.3093500000000002</v>
      </c>
      <c r="KH453">
        <v>0.3190365</v>
      </c>
      <c r="KI453">
        <v>20.944610000000001</v>
      </c>
      <c r="KJ453" s="1">
        <v>1.064817E-2</v>
      </c>
      <c r="KK453">
        <v>7.5181750000000003</v>
      </c>
      <c r="KL453">
        <v>0.31894210000000001</v>
      </c>
      <c r="KM453">
        <v>22.014530000000001</v>
      </c>
      <c r="KN453" s="1">
        <v>9.6252890000000004E-3</v>
      </c>
      <c r="KO453">
        <v>6.8048209999999996</v>
      </c>
      <c r="KP453">
        <v>0.31885560000000002</v>
      </c>
      <c r="KQ453">
        <v>22.953499999999998</v>
      </c>
      <c r="KR453" s="1">
        <v>8.7114400000000008E-3</v>
      </c>
      <c r="KS453">
        <v>6.1665049999999999</v>
      </c>
      <c r="KT453">
        <v>0.31878849999999997</v>
      </c>
      <c r="KU453">
        <v>23.17963</v>
      </c>
      <c r="KV453" s="1">
        <v>7.8981720000000002E-3</v>
      </c>
      <c r="KW453">
        <v>5.5983729999999996</v>
      </c>
      <c r="KX453">
        <v>0.31880950000000002</v>
      </c>
      <c r="KY453">
        <v>23.06166</v>
      </c>
      <c r="KZ453" s="1">
        <v>7.174705E-3</v>
      </c>
      <c r="LA453">
        <v>5.0916620000000004</v>
      </c>
      <c r="LB453">
        <v>0.31891019999999998</v>
      </c>
      <c r="LC453">
        <v>22.323080000000001</v>
      </c>
      <c r="LD453" s="1">
        <v>6.5202869999999996E-3</v>
      </c>
      <c r="LE453">
        <v>4.6329310000000001</v>
      </c>
      <c r="LF453">
        <v>0.31905020000000001</v>
      </c>
      <c r="LG453">
        <v>21.562100000000001</v>
      </c>
      <c r="LH453" s="1">
        <v>5.9225019999999996E-3</v>
      </c>
      <c r="LI453">
        <v>4.2139759999999997</v>
      </c>
      <c r="LJ453">
        <v>0.31923509999999999</v>
      </c>
      <c r="LK453">
        <v>21.04119</v>
      </c>
      <c r="LL453" s="1">
        <v>5.3696309999999997E-3</v>
      </c>
      <c r="LM453">
        <v>3.826524</v>
      </c>
      <c r="LN453">
        <v>0.31939200000000001</v>
      </c>
      <c r="LO453">
        <v>21.211569999999998</v>
      </c>
      <c r="LP453" s="1">
        <v>4.857012E-3</v>
      </c>
      <c r="LQ453">
        <v>3.4675220000000002</v>
      </c>
      <c r="LR453">
        <v>0.3194437</v>
      </c>
      <c r="LS453">
        <v>22.90333</v>
      </c>
      <c r="LT453" s="1">
        <v>4.3768929999999998E-3</v>
      </c>
      <c r="LU453">
        <v>3.1330499999999999</v>
      </c>
      <c r="LV453">
        <v>0.31939430000000002</v>
      </c>
      <c r="LW453">
        <v>24.508369999999999</v>
      </c>
      <c r="LX453" s="1">
        <v>3.9219240000000002E-3</v>
      </c>
      <c r="LY453">
        <v>2.8173560000000002</v>
      </c>
      <c r="LZ453">
        <v>0.31944430000000001</v>
      </c>
      <c r="MA453">
        <v>25.767340000000001</v>
      </c>
      <c r="MB453" s="1">
        <v>3.4954130000000002E-3</v>
      </c>
      <c r="MC453">
        <v>2.5195110000000001</v>
      </c>
      <c r="MD453">
        <v>0.31948539999999997</v>
      </c>
      <c r="ME453">
        <v>26.126239999999999</v>
      </c>
      <c r="MF453" s="1">
        <v>3.1010819999999998E-3</v>
      </c>
      <c r="MG453">
        <v>2.243223</v>
      </c>
      <c r="MH453">
        <v>0.31951740000000001</v>
      </c>
      <c r="MI453">
        <v>25.442879999999999</v>
      </c>
      <c r="MJ453" s="1">
        <v>2.742899E-3</v>
      </c>
      <c r="MK453">
        <v>1.9915039999999999</v>
      </c>
      <c r="ML453">
        <v>0.31946839999999999</v>
      </c>
      <c r="MM453">
        <v>23.76125</v>
      </c>
      <c r="MN453" s="1">
        <v>2.4230440000000001E-3</v>
      </c>
      <c r="MO453">
        <v>1.7665770000000001</v>
      </c>
      <c r="MP453">
        <v>0.3194206</v>
      </c>
      <c r="MQ453">
        <v>22.80049</v>
      </c>
      <c r="MR453" s="1">
        <v>2.1425559999999999E-3</v>
      </c>
      <c r="MS453">
        <v>1.568875</v>
      </c>
      <c r="MT453">
        <v>0.31875199999999998</v>
      </c>
      <c r="MU453">
        <v>22.523800000000001</v>
      </c>
      <c r="MV453" s="1">
        <v>1.896596E-3</v>
      </c>
      <c r="MW453">
        <v>1.396145</v>
      </c>
      <c r="MX453">
        <v>0.31774089999999999</v>
      </c>
      <c r="MY453">
        <v>23.390450000000001</v>
      </c>
      <c r="MZ453" s="1">
        <v>1.6784619999999999E-3</v>
      </c>
      <c r="NA453">
        <v>1.243296</v>
      </c>
      <c r="NB453">
        <v>0.31665359999999998</v>
      </c>
      <c r="NC453">
        <v>24.64584</v>
      </c>
      <c r="ND453" s="1">
        <v>1.4860120000000001E-3</v>
      </c>
      <c r="NE453">
        <v>1.1080810000000001</v>
      </c>
      <c r="NF453">
        <v>0.31665359999999998</v>
      </c>
      <c r="NG453">
        <v>24.64584</v>
      </c>
      <c r="NH453" s="1">
        <v>1.4860120000000001E-3</v>
      </c>
      <c r="NI453">
        <v>1.1080810000000001</v>
      </c>
      <c r="NJ453">
        <v>0.31665359999999998</v>
      </c>
      <c r="NK453">
        <v>24.64584</v>
      </c>
      <c r="NL453" s="1">
        <v>1.4860120000000001E-3</v>
      </c>
      <c r="NM453">
        <v>1.1080810000000001</v>
      </c>
      <c r="NN453">
        <v>0.31665359999999998</v>
      </c>
      <c r="NO453">
        <v>24.64584</v>
      </c>
      <c r="NP453" s="1">
        <v>1.4860120000000001E-3</v>
      </c>
      <c r="NQ453">
        <v>1.1080810000000001</v>
      </c>
      <c r="NR453">
        <v>0.31665359999999998</v>
      </c>
      <c r="NS453">
        <v>24.64584</v>
      </c>
      <c r="NT453" s="1">
        <v>1.4860120000000001E-3</v>
      </c>
      <c r="NU453">
        <v>1.1080810000000001</v>
      </c>
      <c r="NV453">
        <v>0.31665359999999998</v>
      </c>
      <c r="NW453">
        <v>24.64584</v>
      </c>
      <c r="NX453" s="1">
        <v>1.4860120000000001E-3</v>
      </c>
      <c r="NY453">
        <v>1.1080810000000001</v>
      </c>
      <c r="NZ453">
        <v>0.31665359999999998</v>
      </c>
      <c r="OA453">
        <v>24.64584</v>
      </c>
      <c r="OB453" s="1">
        <v>1.4860120000000001E-3</v>
      </c>
      <c r="OC453">
        <v>1.1080810000000001</v>
      </c>
      <c r="OD453">
        <v>0.31665359999999998</v>
      </c>
      <c r="OE453">
        <v>24.64584</v>
      </c>
      <c r="OF453" s="1">
        <v>1.4860120000000001E-3</v>
      </c>
      <c r="OG453">
        <v>1.1080810000000001</v>
      </c>
      <c r="OH453">
        <v>0.31665359999999998</v>
      </c>
      <c r="OI453">
        <v>24.64584</v>
      </c>
      <c r="OJ453" s="1">
        <v>1.4860120000000001E-3</v>
      </c>
      <c r="OK453">
        <v>1.1080810000000001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0.3844341</v>
      </c>
      <c r="G454">
        <v>20.375530000000001</v>
      </c>
      <c r="H454">
        <v>0</v>
      </c>
      <c r="I454">
        <v>0</v>
      </c>
      <c r="J454">
        <v>0.3839051</v>
      </c>
      <c r="K454">
        <v>22.072949999999999</v>
      </c>
      <c r="L454">
        <v>0</v>
      </c>
      <c r="M454">
        <v>0</v>
      </c>
      <c r="N454">
        <v>0.38339699999999999</v>
      </c>
      <c r="O454">
        <v>23.334879999999998</v>
      </c>
      <c r="P454">
        <v>0</v>
      </c>
      <c r="Q454">
        <v>0</v>
      </c>
      <c r="R454">
        <v>0.3828665</v>
      </c>
      <c r="S454">
        <v>24.132989999999999</v>
      </c>
      <c r="T454">
        <v>0</v>
      </c>
      <c r="U454">
        <v>0</v>
      </c>
      <c r="V454">
        <v>0.38233539999999999</v>
      </c>
      <c r="W454">
        <v>24.974730000000001</v>
      </c>
      <c r="X454">
        <v>0</v>
      </c>
      <c r="Y454">
        <v>0</v>
      </c>
      <c r="Z454">
        <v>0.3817874</v>
      </c>
      <c r="AA454">
        <v>24.549289999999999</v>
      </c>
      <c r="AB454">
        <v>0</v>
      </c>
      <c r="AC454">
        <v>0</v>
      </c>
      <c r="AD454">
        <v>0.38123940000000001</v>
      </c>
      <c r="AE454">
        <v>23.072019999999998</v>
      </c>
      <c r="AF454">
        <v>0</v>
      </c>
      <c r="AG454">
        <v>0</v>
      </c>
      <c r="AH454">
        <v>0.3806852</v>
      </c>
      <c r="AI454">
        <v>22.210229999999999</v>
      </c>
      <c r="AJ454">
        <v>0</v>
      </c>
      <c r="AK454">
        <v>0</v>
      </c>
      <c r="AL454">
        <v>0.38013940000000002</v>
      </c>
      <c r="AM454">
        <v>21.904240000000001</v>
      </c>
      <c r="AN454">
        <v>0</v>
      </c>
      <c r="AO454">
        <v>0</v>
      </c>
      <c r="AP454">
        <v>0.37960300000000002</v>
      </c>
      <c r="AQ454">
        <v>23.337969999999999</v>
      </c>
      <c r="AR454">
        <v>0</v>
      </c>
      <c r="AS454">
        <v>0</v>
      </c>
      <c r="AT454">
        <v>0.3790578</v>
      </c>
      <c r="AU454">
        <v>24.874590000000001</v>
      </c>
      <c r="AV454">
        <v>0</v>
      </c>
      <c r="AW454">
        <v>0</v>
      </c>
      <c r="AX454">
        <v>0.37849460000000001</v>
      </c>
      <c r="AY454">
        <v>25.758230000000001</v>
      </c>
      <c r="AZ454">
        <v>0</v>
      </c>
      <c r="BA454">
        <v>0</v>
      </c>
      <c r="BB454">
        <v>0.3778648</v>
      </c>
      <c r="BC454">
        <v>26.27093</v>
      </c>
      <c r="BD454">
        <v>0</v>
      </c>
      <c r="BE454">
        <v>0</v>
      </c>
      <c r="BF454">
        <v>0.37726959999999998</v>
      </c>
      <c r="BG454">
        <v>25.447849999999999</v>
      </c>
      <c r="BH454">
        <v>0</v>
      </c>
      <c r="BI454">
        <v>0</v>
      </c>
      <c r="BJ454">
        <v>0.3766234</v>
      </c>
      <c r="BK454">
        <v>24.01803</v>
      </c>
      <c r="BL454">
        <v>0</v>
      </c>
      <c r="BM454">
        <v>0</v>
      </c>
      <c r="BN454">
        <v>0.37595079999999997</v>
      </c>
      <c r="BO454">
        <v>23.046559999999999</v>
      </c>
      <c r="BP454">
        <v>0</v>
      </c>
      <c r="BQ454">
        <v>0</v>
      </c>
      <c r="BR454">
        <v>0.37528240000000002</v>
      </c>
      <c r="BS454">
        <v>22.619679999999999</v>
      </c>
      <c r="BT454">
        <v>0</v>
      </c>
      <c r="BU454">
        <v>0</v>
      </c>
      <c r="BV454">
        <v>0.37460070000000001</v>
      </c>
      <c r="BW454">
        <v>22.676850000000002</v>
      </c>
      <c r="BX454">
        <v>0</v>
      </c>
      <c r="BY454">
        <v>0</v>
      </c>
      <c r="BZ454">
        <v>0.37385489999999999</v>
      </c>
      <c r="CA454">
        <v>23.70515</v>
      </c>
      <c r="CB454">
        <v>0</v>
      </c>
      <c r="CC454">
        <v>0</v>
      </c>
      <c r="CD454">
        <v>0.3731315</v>
      </c>
      <c r="CE454">
        <v>24.149170000000002</v>
      </c>
      <c r="CF454">
        <v>0</v>
      </c>
      <c r="CG454">
        <v>0</v>
      </c>
      <c r="CH454">
        <v>0.37235889999999999</v>
      </c>
      <c r="CI454">
        <v>24.183140000000002</v>
      </c>
      <c r="CJ454">
        <v>0</v>
      </c>
      <c r="CK454">
        <v>0</v>
      </c>
      <c r="CL454">
        <v>0.37159350000000002</v>
      </c>
      <c r="CM454">
        <v>23.324819999999999</v>
      </c>
      <c r="CN454">
        <v>0</v>
      </c>
      <c r="CO454">
        <v>0</v>
      </c>
      <c r="CP454">
        <v>0.3707915</v>
      </c>
      <c r="CQ454">
        <v>22.395959999999999</v>
      </c>
      <c r="CR454">
        <v>0</v>
      </c>
      <c r="CS454">
        <v>1.360691E-37</v>
      </c>
      <c r="CT454">
        <v>0.37000690000000003</v>
      </c>
      <c r="CU454">
        <v>21.406780000000001</v>
      </c>
      <c r="CV454">
        <v>3.7935350000000001E-34</v>
      </c>
      <c r="CW454">
        <v>2.4853380000000001E-31</v>
      </c>
      <c r="CX454">
        <v>0.36921340000000002</v>
      </c>
      <c r="CY454">
        <v>20.497319999999998</v>
      </c>
      <c r="CZ454">
        <v>1.9520570000000002E-27</v>
      </c>
      <c r="DA454" s="1">
        <v>1.100562E-24</v>
      </c>
      <c r="DB454">
        <v>0.36845060000000002</v>
      </c>
      <c r="DC454">
        <v>20.215800000000002</v>
      </c>
      <c r="DD454" s="1">
        <v>4.5342349999999996E-22</v>
      </c>
      <c r="DE454" s="1">
        <v>2.195728E-19</v>
      </c>
      <c r="DF454">
        <v>0.3676374</v>
      </c>
      <c r="DG454">
        <v>20.958390000000001</v>
      </c>
      <c r="DH454" s="1">
        <v>5.088619E-18</v>
      </c>
      <c r="DI454" s="1">
        <v>2.4457560000000001E-15</v>
      </c>
      <c r="DJ454">
        <v>0.3668091</v>
      </c>
      <c r="DK454">
        <v>21.637910000000002</v>
      </c>
      <c r="DL454" s="1">
        <v>9.5436150000000004E-15</v>
      </c>
      <c r="DM454" s="1">
        <v>4.667614E-12</v>
      </c>
      <c r="DN454">
        <v>0.36597809999999997</v>
      </c>
      <c r="DO454">
        <v>22.223500000000001</v>
      </c>
      <c r="DP454" s="1">
        <v>5.0106110000000004E-12</v>
      </c>
      <c r="DQ454" s="1">
        <v>2.5032779999999998E-9</v>
      </c>
      <c r="DR454">
        <v>0.36516169999999998</v>
      </c>
      <c r="DS454">
        <v>21.541799999999999</v>
      </c>
      <c r="DT454" s="1">
        <v>1.001037E-9</v>
      </c>
      <c r="DU454" s="1">
        <v>5.1194749999999996E-7</v>
      </c>
      <c r="DV454">
        <v>0.36427490000000001</v>
      </c>
      <c r="DW454">
        <v>20.485530000000001</v>
      </c>
      <c r="DX454" s="1">
        <v>9.1004880000000001E-8</v>
      </c>
      <c r="DY454" s="1">
        <v>4.7564659999999999E-5</v>
      </c>
      <c r="DZ454">
        <v>0.3634136</v>
      </c>
      <c r="EA454">
        <v>19.79926</v>
      </c>
      <c r="EB454" s="1">
        <v>4.2440710000000004E-6</v>
      </c>
      <c r="EC454" s="1">
        <v>2.2693769999999999E-3</v>
      </c>
      <c r="ED454">
        <v>0.36252620000000002</v>
      </c>
      <c r="EE454">
        <v>19.318049999999999</v>
      </c>
      <c r="EF454" s="1">
        <v>1.118357E-4</v>
      </c>
      <c r="EG454" s="1">
        <v>6.1078519999999997E-2</v>
      </c>
      <c r="EH454">
        <v>0.36160399999999998</v>
      </c>
      <c r="EI454">
        <v>20.146180000000001</v>
      </c>
      <c r="EJ454" s="1">
        <v>1.790477E-3</v>
      </c>
      <c r="EK454" s="1">
        <v>0.99812140000000005</v>
      </c>
      <c r="EL454">
        <v>0.3607919</v>
      </c>
      <c r="EM454">
        <v>21.155999999999999</v>
      </c>
      <c r="EN454" s="1">
        <v>1.853407E-2</v>
      </c>
      <c r="EO454" s="1">
        <v>10.525219999999999</v>
      </c>
      <c r="EP454">
        <v>0.3600274</v>
      </c>
      <c r="EQ454">
        <v>21.626380000000001</v>
      </c>
      <c r="ER454" s="1">
        <v>0.1303916</v>
      </c>
      <c r="ES454">
        <v>75.405929999999998</v>
      </c>
      <c r="ET454">
        <v>0.3591858</v>
      </c>
      <c r="EU454">
        <v>22.363759999999999</v>
      </c>
      <c r="EV454" s="1">
        <v>0.65020469999999997</v>
      </c>
      <c r="EW454">
        <v>382.57920000000001</v>
      </c>
      <c r="EX454">
        <v>0.35827759999999997</v>
      </c>
      <c r="EY454">
        <v>22.26275</v>
      </c>
      <c r="EZ454" s="1">
        <v>2.3812090000000001</v>
      </c>
      <c r="FA454">
        <v>1425.048</v>
      </c>
      <c r="FB454">
        <v>0.35734680000000002</v>
      </c>
      <c r="FC454">
        <v>20.919329999999999</v>
      </c>
      <c r="FD454">
        <v>6.6280279999999996</v>
      </c>
      <c r="FE454">
        <v>4027.9879999999998</v>
      </c>
      <c r="FF454">
        <v>0.3563482</v>
      </c>
      <c r="FG454">
        <v>19.894480000000001</v>
      </c>
      <c r="FH454">
        <v>14.43324</v>
      </c>
      <c r="FI454">
        <v>8899.4809999999998</v>
      </c>
      <c r="FJ454">
        <v>0.35545749999999998</v>
      </c>
      <c r="FK454">
        <v>19.46744</v>
      </c>
      <c r="FL454">
        <v>25.295079999999999</v>
      </c>
      <c r="FM454">
        <v>15810.99</v>
      </c>
      <c r="FN454">
        <v>0.354578</v>
      </c>
      <c r="FO454">
        <v>20.86703</v>
      </c>
      <c r="FP454">
        <v>36.518949999999997</v>
      </c>
      <c r="FQ454">
        <v>23130.32</v>
      </c>
      <c r="FR454">
        <v>0.35371049999999998</v>
      </c>
      <c r="FS454">
        <v>22.591229999999999</v>
      </c>
      <c r="FT454">
        <v>44.29974</v>
      </c>
      <c r="FU454">
        <v>28409.4</v>
      </c>
      <c r="FV454">
        <v>0.3529968</v>
      </c>
      <c r="FW454">
        <v>24.000060000000001</v>
      </c>
      <c r="FX454">
        <v>46.006129999999999</v>
      </c>
      <c r="FY454">
        <v>29818.98</v>
      </c>
      <c r="FZ454">
        <v>0.35219709999999999</v>
      </c>
      <c r="GA454">
        <v>24.871230000000001</v>
      </c>
      <c r="GB454">
        <v>41.700119999999998</v>
      </c>
      <c r="GC454">
        <v>27307.97</v>
      </c>
      <c r="GD454">
        <v>0.3513733</v>
      </c>
      <c r="GE454">
        <v>24.082280000000001</v>
      </c>
      <c r="GF454">
        <v>33.545960000000001</v>
      </c>
      <c r="GG454">
        <v>22167.87</v>
      </c>
      <c r="GH454">
        <v>0.35052450000000002</v>
      </c>
      <c r="GI454">
        <v>22.29335</v>
      </c>
      <c r="GJ454">
        <v>24.30968</v>
      </c>
      <c r="GK454">
        <v>16200.22</v>
      </c>
      <c r="GL454">
        <v>0.34963749999999999</v>
      </c>
      <c r="GM454">
        <v>21.12828</v>
      </c>
      <c r="GN454">
        <v>16.093229999999998</v>
      </c>
      <c r="GO454">
        <v>10807.62</v>
      </c>
      <c r="GP454">
        <v>0.3487403</v>
      </c>
      <c r="GQ454">
        <v>20.634709999999998</v>
      </c>
      <c r="GR454">
        <v>9.8525749999999999</v>
      </c>
      <c r="GS454">
        <v>6664.2820000000002</v>
      </c>
      <c r="GT454">
        <v>0.34788859999999999</v>
      </c>
      <c r="GU454">
        <v>22.114609999999999</v>
      </c>
      <c r="GV454">
        <v>5.646808</v>
      </c>
      <c r="GW454">
        <v>3842.712</v>
      </c>
      <c r="GX454">
        <v>0.3469988</v>
      </c>
      <c r="GY454">
        <v>23.882180000000002</v>
      </c>
      <c r="GZ454">
        <v>3.0630649999999999</v>
      </c>
      <c r="HA454">
        <v>2096.694</v>
      </c>
      <c r="HB454">
        <v>0.34617550000000002</v>
      </c>
      <c r="HC454">
        <v>25.33942</v>
      </c>
      <c r="HD454">
        <v>1.5949329999999999</v>
      </c>
      <c r="HE454">
        <v>1097.037</v>
      </c>
      <c r="HF454">
        <v>0.34538479999999999</v>
      </c>
      <c r="HG454">
        <v>25.86016</v>
      </c>
      <c r="HH454">
        <v>0.81038270000000001</v>
      </c>
      <c r="HI454">
        <v>559.3546</v>
      </c>
      <c r="HJ454">
        <v>0.34465230000000002</v>
      </c>
      <c r="HK454">
        <v>24.840389999999999</v>
      </c>
      <c r="HL454">
        <v>0.41224309999999997</v>
      </c>
      <c r="HM454">
        <v>284.87709999999998</v>
      </c>
      <c r="HN454">
        <v>0.34396139999999997</v>
      </c>
      <c r="HO454">
        <v>22.869630000000001</v>
      </c>
      <c r="HP454">
        <v>0.21857309999999999</v>
      </c>
      <c r="HQ454">
        <v>150.69970000000001</v>
      </c>
      <c r="HR454">
        <v>0.34330549999999999</v>
      </c>
      <c r="HS454">
        <v>21.481300000000001</v>
      </c>
      <c r="HT454">
        <v>0.12692600000000001</v>
      </c>
      <c r="HU454">
        <v>86.932940000000002</v>
      </c>
      <c r="HV454">
        <v>0.34289890000000001</v>
      </c>
      <c r="HW454">
        <v>20.791979999999999</v>
      </c>
      <c r="HX454">
        <v>8.3760810000000005E-2</v>
      </c>
      <c r="HY454">
        <v>56.795160000000003</v>
      </c>
      <c r="HZ454">
        <v>0.34287020000000001</v>
      </c>
      <c r="IA454">
        <v>21.82077</v>
      </c>
      <c r="IB454">
        <v>6.2623230000000002E-2</v>
      </c>
      <c r="IC454">
        <v>42.007379999999998</v>
      </c>
      <c r="ID454">
        <v>0.34281430000000002</v>
      </c>
      <c r="IE454">
        <v>21.903449999999999</v>
      </c>
      <c r="IF454">
        <v>5.1250850000000001E-2</v>
      </c>
      <c r="IG454">
        <v>34.089440000000003</v>
      </c>
      <c r="IH454">
        <v>0.34241070000000001</v>
      </c>
      <c r="II454">
        <v>22.913969999999999</v>
      </c>
      <c r="IJ454">
        <v>4.4221469999999999E-2</v>
      </c>
      <c r="IK454">
        <v>29.263680000000001</v>
      </c>
      <c r="IL454">
        <v>0.3419372</v>
      </c>
      <c r="IM454">
        <v>23.509550000000001</v>
      </c>
      <c r="IN454" s="1">
        <v>3.9207499999999999E-2</v>
      </c>
      <c r="IO454">
        <v>25.863399999999999</v>
      </c>
      <c r="IP454">
        <v>0.34145989999999998</v>
      </c>
      <c r="IQ454">
        <v>22.795500000000001</v>
      </c>
      <c r="IR454" s="1">
        <v>3.516271E-2</v>
      </c>
      <c r="IS454">
        <v>23.155080000000002</v>
      </c>
      <c r="IT454">
        <v>0.34086569999999999</v>
      </c>
      <c r="IU454">
        <v>21.28454</v>
      </c>
      <c r="IV454" s="1">
        <v>3.1606660000000002E-2</v>
      </c>
      <c r="IW454">
        <v>20.804839999999999</v>
      </c>
      <c r="IX454">
        <v>0.34030830000000001</v>
      </c>
      <c r="IY454">
        <v>20.082000000000001</v>
      </c>
      <c r="IZ454" s="1">
        <v>2.838715E-2</v>
      </c>
      <c r="JA454">
        <v>18.68845</v>
      </c>
      <c r="JB454">
        <v>0.3397444</v>
      </c>
      <c r="JC454">
        <v>19.740659999999998</v>
      </c>
      <c r="JD454" s="1">
        <v>2.5490490000000001E-2</v>
      </c>
      <c r="JE454">
        <v>16.789269999999998</v>
      </c>
      <c r="JF454">
        <v>0.33900150000000001</v>
      </c>
      <c r="JG454">
        <v>21.458919999999999</v>
      </c>
      <c r="JH454" s="1">
        <v>2.291437E-2</v>
      </c>
      <c r="JI454">
        <v>15.11228</v>
      </c>
      <c r="JJ454">
        <v>0.3382117</v>
      </c>
      <c r="JK454">
        <v>23.377859999999998</v>
      </c>
      <c r="JL454" s="1">
        <v>2.0632689999999999E-2</v>
      </c>
      <c r="JM454">
        <v>13.631080000000001</v>
      </c>
      <c r="JN454">
        <v>0.33742840000000002</v>
      </c>
      <c r="JO454">
        <v>24.85596</v>
      </c>
      <c r="JP454" s="1">
        <v>1.8617829999999998E-2</v>
      </c>
      <c r="JQ454">
        <v>12.32418</v>
      </c>
      <c r="JR454">
        <v>0.33689229999999998</v>
      </c>
      <c r="JS454">
        <v>25.601710000000001</v>
      </c>
      <c r="JT454" s="1">
        <v>1.6833359999999999E-2</v>
      </c>
      <c r="JU454">
        <v>11.16161</v>
      </c>
      <c r="JV454">
        <v>0.33636929999999998</v>
      </c>
      <c r="JW454">
        <v>24.645800000000001</v>
      </c>
      <c r="JX454" s="1">
        <v>1.5178250000000001E-2</v>
      </c>
      <c r="JY454">
        <v>10.08592</v>
      </c>
      <c r="JZ454">
        <v>0.33582630000000002</v>
      </c>
      <c r="KA454">
        <v>22.636299999999999</v>
      </c>
      <c r="KB454" s="1">
        <v>1.3695880000000001E-2</v>
      </c>
      <c r="KC454">
        <v>9.1196789999999996</v>
      </c>
      <c r="KD454">
        <v>0.33524569999999998</v>
      </c>
      <c r="KE454">
        <v>21.410920000000001</v>
      </c>
      <c r="KF454" s="1">
        <v>1.238356E-2</v>
      </c>
      <c r="KG454">
        <v>8.2651839999999996</v>
      </c>
      <c r="KH454">
        <v>0.33465889999999998</v>
      </c>
      <c r="KI454">
        <v>20.942969999999999</v>
      </c>
      <c r="KJ454" s="1">
        <v>1.120701E-2</v>
      </c>
      <c r="KK454">
        <v>7.4981289999999996</v>
      </c>
      <c r="KL454">
        <v>0.33406609999999998</v>
      </c>
      <c r="KM454">
        <v>21.960940000000001</v>
      </c>
      <c r="KN454" s="1">
        <v>1.0142119999999999E-2</v>
      </c>
      <c r="KO454">
        <v>6.8048320000000002</v>
      </c>
      <c r="KP454">
        <v>0.33347349999999998</v>
      </c>
      <c r="KQ454">
        <v>22.9924</v>
      </c>
      <c r="KR454" s="1">
        <v>9.1887240000000005E-3</v>
      </c>
      <c r="KS454">
        <v>6.1826749999999997</v>
      </c>
      <c r="KT454">
        <v>0.3328777</v>
      </c>
      <c r="KU454">
        <v>23.251909999999999</v>
      </c>
      <c r="KV454" s="1">
        <v>8.3391490000000006E-3</v>
      </c>
      <c r="KW454">
        <v>5.6279370000000002</v>
      </c>
      <c r="KX454">
        <v>0.33239049999999998</v>
      </c>
      <c r="KY454">
        <v>23.19182</v>
      </c>
      <c r="KZ454" s="1">
        <v>7.5848290000000004E-3</v>
      </c>
      <c r="LA454">
        <v>5.1332599999999999</v>
      </c>
      <c r="LB454">
        <v>0.33199040000000002</v>
      </c>
      <c r="LC454">
        <v>22.43777</v>
      </c>
      <c r="LD454" s="1">
        <v>6.9030070000000001E-3</v>
      </c>
      <c r="LE454">
        <v>4.6848520000000002</v>
      </c>
      <c r="LF454">
        <v>0.3316017</v>
      </c>
      <c r="LG454">
        <v>21.621639999999999</v>
      </c>
      <c r="LH454" s="1">
        <v>6.2812850000000002E-3</v>
      </c>
      <c r="LI454">
        <v>4.2759850000000004</v>
      </c>
      <c r="LJ454">
        <v>0.33122059999999998</v>
      </c>
      <c r="LK454">
        <v>21.04121</v>
      </c>
      <c r="LL454" s="1">
        <v>5.7076430000000001E-3</v>
      </c>
      <c r="LM454">
        <v>3.898504</v>
      </c>
      <c r="LN454">
        <v>0.33079069999999999</v>
      </c>
      <c r="LO454">
        <v>21.142880000000002</v>
      </c>
      <c r="LP454" s="1">
        <v>5.1766980000000004E-3</v>
      </c>
      <c r="LQ454">
        <v>3.549347</v>
      </c>
      <c r="LR454">
        <v>0.33017560000000001</v>
      </c>
      <c r="LS454">
        <v>22.84205</v>
      </c>
      <c r="LT454" s="1">
        <v>4.6808709999999996E-3</v>
      </c>
      <c r="LU454">
        <v>3.2253820000000002</v>
      </c>
      <c r="LV454">
        <v>0.32948309999999997</v>
      </c>
      <c r="LW454">
        <v>24.561219999999999</v>
      </c>
      <c r="LX454" s="1">
        <v>4.2136309999999998E-3</v>
      </c>
      <c r="LY454">
        <v>2.9210250000000002</v>
      </c>
      <c r="LZ454">
        <v>0.3288546</v>
      </c>
      <c r="MA454">
        <v>25.938829999999999</v>
      </c>
      <c r="MB454" s="1">
        <v>3.7746770000000002E-3</v>
      </c>
      <c r="MC454">
        <v>2.63313</v>
      </c>
      <c r="MD454">
        <v>0.328206</v>
      </c>
      <c r="ME454">
        <v>26.369450000000001</v>
      </c>
      <c r="MF454" s="1">
        <v>3.3676140000000001E-3</v>
      </c>
      <c r="MG454">
        <v>2.3648169999999999</v>
      </c>
      <c r="MH454">
        <v>0.32748149999999998</v>
      </c>
      <c r="MI454">
        <v>25.723669999999998</v>
      </c>
      <c r="MJ454" s="1">
        <v>2.9963759999999998E-3</v>
      </c>
      <c r="MK454">
        <v>2.1193949999999999</v>
      </c>
      <c r="ML454">
        <v>0.32667040000000003</v>
      </c>
      <c r="MM454">
        <v>23.955100000000002</v>
      </c>
      <c r="MN454" s="1">
        <v>2.6642049999999998E-3</v>
      </c>
      <c r="MO454">
        <v>1.899735</v>
      </c>
      <c r="MP454">
        <v>0.32580160000000002</v>
      </c>
      <c r="MQ454">
        <v>22.85905</v>
      </c>
      <c r="MR454" s="1">
        <v>2.3723889999999999E-3</v>
      </c>
      <c r="MS454">
        <v>1.7064760000000001</v>
      </c>
      <c r="MT454">
        <v>0.32502419999999999</v>
      </c>
      <c r="MU454">
        <v>22.49991</v>
      </c>
      <c r="MV454" s="1">
        <v>2.1163060000000001E-3</v>
      </c>
      <c r="MW454">
        <v>1.535922</v>
      </c>
      <c r="MX454">
        <v>0.32435360000000002</v>
      </c>
      <c r="MY454">
        <v>23.343610000000002</v>
      </c>
      <c r="MZ454" s="1">
        <v>1.889653E-3</v>
      </c>
      <c r="NA454">
        <v>1.38385</v>
      </c>
      <c r="NB454">
        <v>0.32359090000000001</v>
      </c>
      <c r="NC454">
        <v>24.66273</v>
      </c>
      <c r="ND454" s="1">
        <v>1.688981E-3</v>
      </c>
      <c r="NE454">
        <v>1.248831</v>
      </c>
      <c r="NF454">
        <v>0.32359090000000001</v>
      </c>
      <c r="NG454">
        <v>24.66273</v>
      </c>
      <c r="NH454" s="1">
        <v>1.688981E-3</v>
      </c>
      <c r="NI454">
        <v>1.248831</v>
      </c>
      <c r="NJ454">
        <v>0.32359090000000001</v>
      </c>
      <c r="NK454">
        <v>24.66273</v>
      </c>
      <c r="NL454" s="1">
        <v>1.688981E-3</v>
      </c>
      <c r="NM454">
        <v>1.248831</v>
      </c>
      <c r="NN454">
        <v>0.32359090000000001</v>
      </c>
      <c r="NO454">
        <v>24.66273</v>
      </c>
      <c r="NP454" s="1">
        <v>1.688981E-3</v>
      </c>
      <c r="NQ454">
        <v>1.248831</v>
      </c>
      <c r="NR454">
        <v>0.32359090000000001</v>
      </c>
      <c r="NS454">
        <v>24.66273</v>
      </c>
      <c r="NT454" s="1">
        <v>1.688981E-3</v>
      </c>
      <c r="NU454">
        <v>1.248831</v>
      </c>
      <c r="NV454">
        <v>0.32359090000000001</v>
      </c>
      <c r="NW454">
        <v>24.66273</v>
      </c>
      <c r="NX454" s="1">
        <v>1.688981E-3</v>
      </c>
      <c r="NY454">
        <v>1.248831</v>
      </c>
      <c r="NZ454">
        <v>0.32359090000000001</v>
      </c>
      <c r="OA454">
        <v>24.66273</v>
      </c>
      <c r="OB454" s="1">
        <v>1.688981E-3</v>
      </c>
      <c r="OC454">
        <v>1.248831</v>
      </c>
      <c r="OD454">
        <v>0.32359090000000001</v>
      </c>
      <c r="OE454">
        <v>24.66273</v>
      </c>
      <c r="OF454" s="1">
        <v>1.688981E-3</v>
      </c>
      <c r="OG454">
        <v>1.248831</v>
      </c>
      <c r="OH454">
        <v>0.32359090000000001</v>
      </c>
      <c r="OI454">
        <v>24.66273</v>
      </c>
      <c r="OJ454" s="1">
        <v>1.688981E-3</v>
      </c>
      <c r="OK454">
        <v>1.248831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0.43460009999999999</v>
      </c>
      <c r="G455">
        <v>20.36233</v>
      </c>
      <c r="H455">
        <v>0</v>
      </c>
      <c r="I455">
        <v>0</v>
      </c>
      <c r="J455">
        <v>0.4343458</v>
      </c>
      <c r="K455">
        <v>22.0473</v>
      </c>
      <c r="L455">
        <v>0</v>
      </c>
      <c r="M455">
        <v>0</v>
      </c>
      <c r="N455">
        <v>0.43409110000000001</v>
      </c>
      <c r="O455">
        <v>23.36795</v>
      </c>
      <c r="P455">
        <v>0</v>
      </c>
      <c r="Q455">
        <v>0</v>
      </c>
      <c r="R455">
        <v>0.43382569999999998</v>
      </c>
      <c r="S455">
        <v>24.18657</v>
      </c>
      <c r="T455">
        <v>0</v>
      </c>
      <c r="U455">
        <v>0</v>
      </c>
      <c r="V455">
        <v>0.4334903</v>
      </c>
      <c r="W455">
        <v>25.03894</v>
      </c>
      <c r="X455">
        <v>0</v>
      </c>
      <c r="Y455">
        <v>0</v>
      </c>
      <c r="Z455">
        <v>0.4331489</v>
      </c>
      <c r="AA455">
        <v>24.646100000000001</v>
      </c>
      <c r="AB455">
        <v>0</v>
      </c>
      <c r="AC455">
        <v>0</v>
      </c>
      <c r="AD455">
        <v>0.43283389999999999</v>
      </c>
      <c r="AE455">
        <v>23.150259999999999</v>
      </c>
      <c r="AF455">
        <v>0</v>
      </c>
      <c r="AG455">
        <v>0</v>
      </c>
      <c r="AH455">
        <v>0.4325214</v>
      </c>
      <c r="AI455">
        <v>22.226459999999999</v>
      </c>
      <c r="AJ455">
        <v>0</v>
      </c>
      <c r="AK455">
        <v>0</v>
      </c>
      <c r="AL455">
        <v>0.43221690000000001</v>
      </c>
      <c r="AM455">
        <v>21.894120000000001</v>
      </c>
      <c r="AN455">
        <v>0</v>
      </c>
      <c r="AO455">
        <v>0</v>
      </c>
      <c r="AP455">
        <v>0.4319769</v>
      </c>
      <c r="AQ455">
        <v>23.300999999999998</v>
      </c>
      <c r="AR455">
        <v>0</v>
      </c>
      <c r="AS455">
        <v>0</v>
      </c>
      <c r="AT455">
        <v>0.43176320000000001</v>
      </c>
      <c r="AU455">
        <v>24.882809999999999</v>
      </c>
      <c r="AV455">
        <v>0</v>
      </c>
      <c r="AW455">
        <v>0</v>
      </c>
      <c r="AX455">
        <v>0.43149320000000002</v>
      </c>
      <c r="AY455">
        <v>25.810490000000001</v>
      </c>
      <c r="AZ455">
        <v>0</v>
      </c>
      <c r="BA455">
        <v>0</v>
      </c>
      <c r="BB455">
        <v>0.43118450000000003</v>
      </c>
      <c r="BC455">
        <v>26.34506</v>
      </c>
      <c r="BD455">
        <v>0</v>
      </c>
      <c r="BE455">
        <v>0</v>
      </c>
      <c r="BF455">
        <v>0.43083690000000002</v>
      </c>
      <c r="BG455">
        <v>25.55462</v>
      </c>
      <c r="BH455">
        <v>0</v>
      </c>
      <c r="BI455">
        <v>0</v>
      </c>
      <c r="BJ455">
        <v>0.43056630000000001</v>
      </c>
      <c r="BK455">
        <v>24.102329999999998</v>
      </c>
      <c r="BL455">
        <v>0</v>
      </c>
      <c r="BM455">
        <v>0</v>
      </c>
      <c r="BN455">
        <v>0.4302666</v>
      </c>
      <c r="BO455">
        <v>23.082319999999999</v>
      </c>
      <c r="BP455">
        <v>0</v>
      </c>
      <c r="BQ455">
        <v>0</v>
      </c>
      <c r="BR455">
        <v>0.42994539999999998</v>
      </c>
      <c r="BS455">
        <v>22.62152</v>
      </c>
      <c r="BT455">
        <v>0</v>
      </c>
      <c r="BU455">
        <v>0</v>
      </c>
      <c r="BV455">
        <v>0.4296315</v>
      </c>
      <c r="BW455">
        <v>22.658719999999999</v>
      </c>
      <c r="BX455">
        <v>0</v>
      </c>
      <c r="BY455">
        <v>0</v>
      </c>
      <c r="BZ455">
        <v>0.42933060000000001</v>
      </c>
      <c r="CA455">
        <v>23.67792</v>
      </c>
      <c r="CB455">
        <v>0</v>
      </c>
      <c r="CC455">
        <v>0</v>
      </c>
      <c r="CD455">
        <v>0.42896479999999998</v>
      </c>
      <c r="CE455">
        <v>24.170719999999999</v>
      </c>
      <c r="CF455">
        <v>0</v>
      </c>
      <c r="CG455">
        <v>0</v>
      </c>
      <c r="CH455">
        <v>0.42863699999999999</v>
      </c>
      <c r="CI455">
        <v>24.233180000000001</v>
      </c>
      <c r="CJ455">
        <v>0</v>
      </c>
      <c r="CK455">
        <v>0</v>
      </c>
      <c r="CL455">
        <v>0.42826779999999998</v>
      </c>
      <c r="CM455">
        <v>23.3996</v>
      </c>
      <c r="CN455">
        <v>0</v>
      </c>
      <c r="CO455">
        <v>0</v>
      </c>
      <c r="CP455">
        <v>0.42791380000000001</v>
      </c>
      <c r="CQ455">
        <v>22.457260000000002</v>
      </c>
      <c r="CR455">
        <v>0</v>
      </c>
      <c r="CS455">
        <v>2.656923E-38</v>
      </c>
      <c r="CT455">
        <v>0.42757529999999999</v>
      </c>
      <c r="CU455">
        <v>21.452439999999999</v>
      </c>
      <c r="CV455">
        <v>1.3422160000000001E-34</v>
      </c>
      <c r="CW455">
        <v>5.9373299999999998E-32</v>
      </c>
      <c r="CX455">
        <v>0.42721710000000002</v>
      </c>
      <c r="CY455">
        <v>20.515000000000001</v>
      </c>
      <c r="CZ455">
        <v>6.1403259999999997E-28</v>
      </c>
      <c r="DA455" s="1">
        <v>2.5039500000000001E-25</v>
      </c>
      <c r="DB455">
        <v>0.42684139999999998</v>
      </c>
      <c r="DC455">
        <v>20.195139999999999</v>
      </c>
      <c r="DD455" s="1">
        <v>1.745588E-22</v>
      </c>
      <c r="DE455" s="1">
        <v>6.660021E-20</v>
      </c>
      <c r="DF455">
        <v>0.42647420000000003</v>
      </c>
      <c r="DG455">
        <v>20.91947</v>
      </c>
      <c r="DH455" s="1">
        <v>2.2543239999999999E-18</v>
      </c>
      <c r="DI455" s="1">
        <v>8.7164270000000001E-16</v>
      </c>
      <c r="DJ455">
        <v>0.42606240000000001</v>
      </c>
      <c r="DK455">
        <v>21.637429999999998</v>
      </c>
      <c r="DL455" s="1">
        <v>4.7018709999999998E-15</v>
      </c>
      <c r="DM455" s="1">
        <v>1.8618089999999999E-12</v>
      </c>
      <c r="DN455">
        <v>0.42568260000000002</v>
      </c>
      <c r="DO455">
        <v>22.251850000000001</v>
      </c>
      <c r="DP455" s="1">
        <v>2.6900490000000001E-12</v>
      </c>
      <c r="DQ455" s="1">
        <v>1.08904E-9</v>
      </c>
      <c r="DR455">
        <v>0.42529280000000003</v>
      </c>
      <c r="DS455">
        <v>21.617889999999999</v>
      </c>
      <c r="DT455" s="1">
        <v>5.7742470000000001E-10</v>
      </c>
      <c r="DU455" s="1">
        <v>2.3893580000000001E-7</v>
      </c>
      <c r="DV455">
        <v>0.42489209999999999</v>
      </c>
      <c r="DW455">
        <v>20.543410000000002</v>
      </c>
      <c r="DX455" s="1">
        <v>5.5986649999999998E-8</v>
      </c>
      <c r="DY455" s="1">
        <v>2.3604179999999999E-5</v>
      </c>
      <c r="DZ455">
        <v>0.4244309</v>
      </c>
      <c r="EA455">
        <v>19.827390000000001</v>
      </c>
      <c r="EB455" s="1">
        <v>2.7662939999999999E-6</v>
      </c>
      <c r="EC455" s="1">
        <v>1.188768E-3</v>
      </c>
      <c r="ED455">
        <v>0.42403049999999998</v>
      </c>
      <c r="EE455">
        <v>19.328510000000001</v>
      </c>
      <c r="EF455" s="1">
        <v>7.6851600000000001E-5</v>
      </c>
      <c r="EG455" s="1">
        <v>3.3584139999999998E-2</v>
      </c>
      <c r="EH455">
        <v>0.42354940000000002</v>
      </c>
      <c r="EI455">
        <v>20.106200000000001</v>
      </c>
      <c r="EJ455" s="1">
        <v>1.2916E-3</v>
      </c>
      <c r="EK455" s="1">
        <v>0.5734631</v>
      </c>
      <c r="EL455">
        <v>0.42312420000000001</v>
      </c>
      <c r="EM455">
        <v>21.14723</v>
      </c>
      <c r="EN455" s="1">
        <v>1.398069E-2</v>
      </c>
      <c r="EO455" s="1">
        <v>6.293596</v>
      </c>
      <c r="EP455">
        <v>0.42272559999999998</v>
      </c>
      <c r="EQ455">
        <v>21.64565</v>
      </c>
      <c r="ER455" s="1">
        <v>0.10252269999999999</v>
      </c>
      <c r="ES455" s="1">
        <v>46.777079999999998</v>
      </c>
      <c r="ET455">
        <v>0.42230319999999999</v>
      </c>
      <c r="EU455">
        <v>22.384429999999998</v>
      </c>
      <c r="EV455" s="1">
        <v>0.53143549999999995</v>
      </c>
      <c r="EW455">
        <v>245.5018</v>
      </c>
      <c r="EX455">
        <v>0.42180030000000002</v>
      </c>
      <c r="EY455">
        <v>22.338660000000001</v>
      </c>
      <c r="EZ455" s="1">
        <v>2.0178090000000002</v>
      </c>
      <c r="FA455">
        <v>943.47799999999995</v>
      </c>
      <c r="FB455">
        <v>0.42130689999999998</v>
      </c>
      <c r="FC455">
        <v>21.010570000000001</v>
      </c>
      <c r="FD455" s="1">
        <v>5.808071</v>
      </c>
      <c r="FE455">
        <v>2744.4459999999999</v>
      </c>
      <c r="FF455">
        <v>0.42075950000000001</v>
      </c>
      <c r="FG455">
        <v>19.931339999999999</v>
      </c>
      <c r="FH455">
        <v>13.04609</v>
      </c>
      <c r="FI455">
        <v>6225.0749999999998</v>
      </c>
      <c r="FJ455">
        <v>0.41970229999999997</v>
      </c>
      <c r="FK455">
        <v>19.45908</v>
      </c>
      <c r="FL455">
        <v>23.520320000000002</v>
      </c>
      <c r="FM455">
        <v>11328.63</v>
      </c>
      <c r="FN455">
        <v>0.41823880000000002</v>
      </c>
      <c r="FO455">
        <v>20.798249999999999</v>
      </c>
      <c r="FP455">
        <v>34.862290000000002</v>
      </c>
      <c r="FQ455">
        <v>16943.82</v>
      </c>
      <c r="FR455">
        <v>0.41679349999999998</v>
      </c>
      <c r="FS455">
        <v>22.564330000000002</v>
      </c>
      <c r="FT455">
        <v>43.348880000000001</v>
      </c>
      <c r="FU455">
        <v>21244.54</v>
      </c>
      <c r="FV455">
        <v>0.41561959999999998</v>
      </c>
      <c r="FW455">
        <v>24.020029999999998</v>
      </c>
      <c r="FX455">
        <v>46.06212</v>
      </c>
      <c r="FY455">
        <v>22764.29</v>
      </c>
      <c r="FZ455">
        <v>0.41422969999999998</v>
      </c>
      <c r="GA455">
        <v>24.939609999999998</v>
      </c>
      <c r="GB455">
        <v>42.613770000000002</v>
      </c>
      <c r="GC455">
        <v>21253.97</v>
      </c>
      <c r="GD455">
        <v>0.41280499999999998</v>
      </c>
      <c r="GE455">
        <v>24.22645</v>
      </c>
      <c r="GF455">
        <v>34.933929999999997</v>
      </c>
      <c r="GG455">
        <v>17567.79</v>
      </c>
      <c r="GH455">
        <v>0.4113561</v>
      </c>
      <c r="GI455">
        <v>22.417870000000001</v>
      </c>
      <c r="GJ455">
        <v>25.755490000000002</v>
      </c>
      <c r="GK455">
        <v>13056.93</v>
      </c>
      <c r="GL455">
        <v>0.40986869999999997</v>
      </c>
      <c r="GM455">
        <v>21.1846</v>
      </c>
      <c r="GN455">
        <v>17.321619999999999</v>
      </c>
      <c r="GO455">
        <v>8849.4869999999992</v>
      </c>
      <c r="GP455">
        <v>0.4083118</v>
      </c>
      <c r="GQ455">
        <v>20.63457</v>
      </c>
      <c r="GR455">
        <v>10.759410000000001</v>
      </c>
      <c r="GS455">
        <v>5539.5060000000003</v>
      </c>
      <c r="GT455">
        <v>0.40679120000000002</v>
      </c>
      <c r="GU455">
        <v>22.041160000000001</v>
      </c>
      <c r="GV455">
        <v>6.2492219999999996</v>
      </c>
      <c r="GW455">
        <v>3240.444</v>
      </c>
      <c r="GX455">
        <v>0.40521289999999999</v>
      </c>
      <c r="GY455">
        <v>23.84873</v>
      </c>
      <c r="GZ455">
        <v>3.4312900000000002</v>
      </c>
      <c r="HA455">
        <v>1792.91</v>
      </c>
      <c r="HB455">
        <v>0.40366429999999998</v>
      </c>
      <c r="HC455">
        <v>25.366679999999999</v>
      </c>
      <c r="HD455">
        <v>1.8064290000000001</v>
      </c>
      <c r="HE455">
        <v>951.04679999999996</v>
      </c>
      <c r="HF455">
        <v>0.40222289999999999</v>
      </c>
      <c r="HG455">
        <v>25.95946</v>
      </c>
      <c r="HH455">
        <v>0.92675359999999996</v>
      </c>
      <c r="HI455">
        <v>491.51080000000002</v>
      </c>
      <c r="HJ455">
        <v>0.40085979999999999</v>
      </c>
      <c r="HK455">
        <v>25.010570000000001</v>
      </c>
      <c r="HL455">
        <v>0.47466150000000001</v>
      </c>
      <c r="HM455">
        <v>253.50190000000001</v>
      </c>
      <c r="HN455">
        <v>0.39961799999999997</v>
      </c>
      <c r="HO455">
        <v>23.0258</v>
      </c>
      <c r="HP455">
        <v>0.25206699999999999</v>
      </c>
      <c r="HQ455">
        <v>135.44560000000001</v>
      </c>
      <c r="HR455">
        <v>0.39842830000000001</v>
      </c>
      <c r="HS455">
        <v>21.564620000000001</v>
      </c>
      <c r="HT455">
        <v>0.14557629999999999</v>
      </c>
      <c r="HU455">
        <v>78.541020000000003</v>
      </c>
      <c r="HV455">
        <v>0.39753739999999999</v>
      </c>
      <c r="HW455">
        <v>20.808620000000001</v>
      </c>
      <c r="HX455">
        <v>9.4972769999999998E-2</v>
      </c>
      <c r="HY455">
        <v>51.263039999999997</v>
      </c>
      <c r="HZ455">
        <v>0.39714759999999999</v>
      </c>
      <c r="IA455">
        <v>21.779109999999999</v>
      </c>
      <c r="IB455">
        <v>7.0079249999999996E-2</v>
      </c>
      <c r="IC455">
        <v>37.71161</v>
      </c>
      <c r="ID455">
        <v>0.39670899999999998</v>
      </c>
      <c r="IE455">
        <v>21.929200000000002</v>
      </c>
      <c r="IF455">
        <v>5.6717099999999999E-2</v>
      </c>
      <c r="IG455">
        <v>30.411960000000001</v>
      </c>
      <c r="IH455">
        <v>0.39617639999999998</v>
      </c>
      <c r="II455">
        <v>22.912040000000001</v>
      </c>
      <c r="IJ455">
        <v>4.8569279999999999E-2</v>
      </c>
      <c r="IK455">
        <v>25.974</v>
      </c>
      <c r="IL455">
        <v>0.3955417</v>
      </c>
      <c r="IM455">
        <v>23.57985</v>
      </c>
      <c r="IN455">
        <v>4.28609E-2</v>
      </c>
      <c r="IO455">
        <v>22.885829999999999</v>
      </c>
      <c r="IP455">
        <v>0.39489410000000003</v>
      </c>
      <c r="IQ455">
        <v>22.94575</v>
      </c>
      <c r="IR455" s="1">
        <v>3.834626E-2</v>
      </c>
      <c r="IS455">
        <v>20.467649999999999</v>
      </c>
      <c r="IT455">
        <v>0.39414860000000002</v>
      </c>
      <c r="IU455">
        <v>21.42248</v>
      </c>
      <c r="IV455" s="1">
        <v>3.4442639999999997E-2</v>
      </c>
      <c r="IW455">
        <v>18.403120000000001</v>
      </c>
      <c r="IX455">
        <v>0.39339600000000002</v>
      </c>
      <c r="IY455">
        <v>20.159960000000002</v>
      </c>
      <c r="IZ455" s="1">
        <v>3.0939120000000001E-2</v>
      </c>
      <c r="JA455">
        <v>16.5654</v>
      </c>
      <c r="JB455">
        <v>0.3925593</v>
      </c>
      <c r="JC455">
        <v>19.741720000000001</v>
      </c>
      <c r="JD455" s="1">
        <v>2.7794760000000002E-2</v>
      </c>
      <c r="JE455">
        <v>14.924530000000001</v>
      </c>
      <c r="JF455">
        <v>0.3915632</v>
      </c>
      <c r="JG455">
        <v>21.397220000000001</v>
      </c>
      <c r="JH455" s="1">
        <v>2.5008490000000001E-2</v>
      </c>
      <c r="JI455">
        <v>13.48129</v>
      </c>
      <c r="JJ455">
        <v>0.39048440000000001</v>
      </c>
      <c r="JK455">
        <v>23.37865</v>
      </c>
      <c r="JL455" s="1">
        <v>2.254755E-2</v>
      </c>
      <c r="JM455">
        <v>12.2112</v>
      </c>
      <c r="JN455">
        <v>0.3894012</v>
      </c>
      <c r="JO455">
        <v>24.935469999999999</v>
      </c>
      <c r="JP455" s="1">
        <v>2.0375000000000001E-2</v>
      </c>
      <c r="JQ455">
        <v>11.09089</v>
      </c>
      <c r="JR455">
        <v>0.38854569999999999</v>
      </c>
      <c r="JS455">
        <v>25.7669</v>
      </c>
      <c r="JT455" s="1">
        <v>1.845776E-2</v>
      </c>
      <c r="JU455">
        <v>10.09507</v>
      </c>
      <c r="JV455">
        <v>0.38773350000000001</v>
      </c>
      <c r="JW455">
        <v>24.903970000000001</v>
      </c>
      <c r="JX455" s="1">
        <v>1.6689260000000001E-2</v>
      </c>
      <c r="JY455">
        <v>9.1751719999999999</v>
      </c>
      <c r="JZ455">
        <v>0.38690469999999999</v>
      </c>
      <c r="KA455">
        <v>22.85013</v>
      </c>
      <c r="KB455" s="1">
        <v>1.509476E-2</v>
      </c>
      <c r="KC455">
        <v>8.3410550000000008</v>
      </c>
      <c r="KD455">
        <v>0.38605440000000002</v>
      </c>
      <c r="KE455">
        <v>21.505700000000001</v>
      </c>
      <c r="KF455" s="1">
        <v>1.3681509999999999E-2</v>
      </c>
      <c r="KG455">
        <v>7.5997640000000004</v>
      </c>
      <c r="KH455">
        <v>0.38525599999999999</v>
      </c>
      <c r="KI455">
        <v>20.956479999999999</v>
      </c>
      <c r="KJ455" s="1">
        <v>1.2417009999999999E-2</v>
      </c>
      <c r="KK455">
        <v>6.9331269999999998</v>
      </c>
      <c r="KL455">
        <v>0.38441320000000001</v>
      </c>
      <c r="KM455">
        <v>21.90596</v>
      </c>
      <c r="KN455" s="1">
        <v>1.127072E-2</v>
      </c>
      <c r="KO455">
        <v>6.3288779999999996</v>
      </c>
      <c r="KP455">
        <v>0.38358439999999999</v>
      </c>
      <c r="KQ455">
        <v>23.00441</v>
      </c>
      <c r="KR455" s="1">
        <v>1.024246E-2</v>
      </c>
      <c r="KS455">
        <v>5.7846419999999998</v>
      </c>
      <c r="KT455">
        <v>0.38274140000000001</v>
      </c>
      <c r="KU455">
        <v>23.299779999999998</v>
      </c>
      <c r="KV455" s="1">
        <v>9.3240240000000002E-3</v>
      </c>
      <c r="KW455">
        <v>5.2974319999999997</v>
      </c>
      <c r="KX455">
        <v>0.38202239999999998</v>
      </c>
      <c r="KY455">
        <v>23.295449999999999</v>
      </c>
      <c r="KZ455" s="1">
        <v>8.5086989999999998E-3</v>
      </c>
      <c r="LA455">
        <v>4.8619310000000002</v>
      </c>
      <c r="LB455">
        <v>0.38145420000000002</v>
      </c>
      <c r="LC455">
        <v>22.5472</v>
      </c>
      <c r="LD455" s="1">
        <v>7.7712479999999997E-3</v>
      </c>
      <c r="LE455">
        <v>4.4656719999999996</v>
      </c>
      <c r="LF455">
        <v>0.38083899999999998</v>
      </c>
      <c r="LG455">
        <v>21.692430000000002</v>
      </c>
      <c r="LH455" s="1">
        <v>7.0992720000000002E-3</v>
      </c>
      <c r="LI455">
        <v>4.1047729999999998</v>
      </c>
      <c r="LJ455">
        <v>0.3802606</v>
      </c>
      <c r="LK455">
        <v>21.060949999999998</v>
      </c>
      <c r="LL455" s="1">
        <v>6.4813010000000001E-3</v>
      </c>
      <c r="LM455">
        <v>3.7726199999999999</v>
      </c>
      <c r="LN455">
        <v>0.37955919999999999</v>
      </c>
      <c r="LO455">
        <v>21.090150000000001</v>
      </c>
      <c r="LP455" s="1">
        <v>5.9104409999999998E-3</v>
      </c>
      <c r="LQ455">
        <v>3.4661559999999998</v>
      </c>
      <c r="LR455">
        <v>0.37864989999999998</v>
      </c>
      <c r="LS455">
        <v>22.758959999999998</v>
      </c>
      <c r="LT455" s="1">
        <v>5.3810769999999997E-3</v>
      </c>
      <c r="LU455">
        <v>3.1842830000000002</v>
      </c>
      <c r="LV455">
        <v>0.37761040000000001</v>
      </c>
      <c r="LW455">
        <v>24.557839999999999</v>
      </c>
      <c r="LX455" s="1">
        <v>4.8858119999999998E-3</v>
      </c>
      <c r="LY455">
        <v>2.9215239999999998</v>
      </c>
      <c r="LZ455">
        <v>0.37667349999999999</v>
      </c>
      <c r="MA455">
        <v>26.04054</v>
      </c>
      <c r="MB455" s="1">
        <v>4.4209879999999998E-3</v>
      </c>
      <c r="MC455">
        <v>2.673019</v>
      </c>
      <c r="MD455">
        <v>0.37573200000000001</v>
      </c>
      <c r="ME455">
        <v>26.552040000000002</v>
      </c>
      <c r="MF455" s="1">
        <v>3.988737E-3</v>
      </c>
      <c r="MG455">
        <v>2.4402460000000001</v>
      </c>
      <c r="MH455">
        <v>0.37468050000000003</v>
      </c>
      <c r="MI455">
        <v>25.967320000000001</v>
      </c>
      <c r="MJ455" s="1">
        <v>3.5933710000000002E-3</v>
      </c>
      <c r="MK455">
        <v>2.2270379999999999</v>
      </c>
      <c r="ML455">
        <v>0.37347920000000001</v>
      </c>
      <c r="MM455">
        <v>24.161519999999999</v>
      </c>
      <c r="MN455" s="1">
        <v>3.23968E-3</v>
      </c>
      <c r="MO455">
        <v>2.0366399999999998</v>
      </c>
      <c r="MP455">
        <v>0.37218909999999999</v>
      </c>
      <c r="MQ455">
        <v>22.948879999999999</v>
      </c>
      <c r="MR455" s="1">
        <v>2.929021E-3</v>
      </c>
      <c r="MS455">
        <v>1.8694710000000001</v>
      </c>
      <c r="MT455">
        <v>0.37099710000000002</v>
      </c>
      <c r="MU455">
        <v>22.50198</v>
      </c>
      <c r="MV455" s="1">
        <v>2.6567169999999998E-3</v>
      </c>
      <c r="MW455">
        <v>1.7218770000000001</v>
      </c>
      <c r="MX455">
        <v>0.36996990000000002</v>
      </c>
      <c r="MY455">
        <v>23.288810000000002</v>
      </c>
      <c r="MZ455" s="1">
        <v>2.4143950000000002E-3</v>
      </c>
      <c r="NA455">
        <v>1.588706</v>
      </c>
      <c r="NB455">
        <v>0.36887150000000002</v>
      </c>
      <c r="NC455">
        <v>24.648810000000001</v>
      </c>
      <c r="ND455" s="1">
        <v>2.198719E-3</v>
      </c>
      <c r="NE455">
        <v>1.4696849999999999</v>
      </c>
      <c r="NF455">
        <v>0.36887150000000002</v>
      </c>
      <c r="NG455">
        <v>24.648810000000001</v>
      </c>
      <c r="NH455" s="1">
        <v>2.198719E-3</v>
      </c>
      <c r="NI455">
        <v>1.4696849999999999</v>
      </c>
      <c r="NJ455">
        <v>0.36887150000000002</v>
      </c>
      <c r="NK455">
        <v>24.648810000000001</v>
      </c>
      <c r="NL455" s="1">
        <v>2.198719E-3</v>
      </c>
      <c r="NM455">
        <v>1.4696849999999999</v>
      </c>
      <c r="NN455">
        <v>0.36887150000000002</v>
      </c>
      <c r="NO455">
        <v>24.648810000000001</v>
      </c>
      <c r="NP455" s="1">
        <v>2.198719E-3</v>
      </c>
      <c r="NQ455">
        <v>1.4696849999999999</v>
      </c>
      <c r="NR455">
        <v>0.36887150000000002</v>
      </c>
      <c r="NS455">
        <v>24.648810000000001</v>
      </c>
      <c r="NT455" s="1">
        <v>2.198719E-3</v>
      </c>
      <c r="NU455">
        <v>1.4696849999999999</v>
      </c>
      <c r="NV455">
        <v>0.36887150000000002</v>
      </c>
      <c r="NW455">
        <v>24.648810000000001</v>
      </c>
      <c r="NX455" s="1">
        <v>2.198719E-3</v>
      </c>
      <c r="NY455">
        <v>1.4696849999999999</v>
      </c>
      <c r="NZ455">
        <v>0.36887150000000002</v>
      </c>
      <c r="OA455">
        <v>24.648810000000001</v>
      </c>
      <c r="OB455" s="1">
        <v>2.198719E-3</v>
      </c>
      <c r="OC455">
        <v>1.4696849999999999</v>
      </c>
      <c r="OD455">
        <v>0.36887150000000002</v>
      </c>
      <c r="OE455">
        <v>24.648810000000001</v>
      </c>
      <c r="OF455" s="1">
        <v>2.198719E-3</v>
      </c>
      <c r="OG455">
        <v>1.4696849999999999</v>
      </c>
      <c r="OH455">
        <v>0.36887150000000002</v>
      </c>
      <c r="OI455">
        <v>24.648810000000001</v>
      </c>
      <c r="OJ455" s="1">
        <v>2.198719E-3</v>
      </c>
      <c r="OK455">
        <v>1.4696849999999999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0.59004749999999995</v>
      </c>
      <c r="G456">
        <v>20.363230000000001</v>
      </c>
      <c r="H456">
        <v>0</v>
      </c>
      <c r="I456">
        <v>0</v>
      </c>
      <c r="J456">
        <v>0.58988859999999999</v>
      </c>
      <c r="K456">
        <v>22.035440000000001</v>
      </c>
      <c r="L456">
        <v>0</v>
      </c>
      <c r="M456">
        <v>0</v>
      </c>
      <c r="N456">
        <v>0.58977469999999999</v>
      </c>
      <c r="O456">
        <v>23.40024</v>
      </c>
      <c r="P456">
        <v>0</v>
      </c>
      <c r="Q456">
        <v>0</v>
      </c>
      <c r="R456">
        <v>0.58959349999999999</v>
      </c>
      <c r="S456">
        <v>24.26191</v>
      </c>
      <c r="T456">
        <v>0</v>
      </c>
      <c r="U456">
        <v>0</v>
      </c>
      <c r="V456">
        <v>0.58932870000000004</v>
      </c>
      <c r="W456">
        <v>25.118179999999999</v>
      </c>
      <c r="X456">
        <v>0</v>
      </c>
      <c r="Y456">
        <v>0</v>
      </c>
      <c r="Z456">
        <v>0.58906579999999997</v>
      </c>
      <c r="AA456">
        <v>24.742529999999999</v>
      </c>
      <c r="AB456">
        <v>0</v>
      </c>
      <c r="AC456">
        <v>0</v>
      </c>
      <c r="AD456">
        <v>0.58886720000000004</v>
      </c>
      <c r="AE456">
        <v>23.243950000000002</v>
      </c>
      <c r="AF456">
        <v>0</v>
      </c>
      <c r="AG456">
        <v>0</v>
      </c>
      <c r="AH456">
        <v>0.58862729999999996</v>
      </c>
      <c r="AI456">
        <v>22.252099999999999</v>
      </c>
      <c r="AJ456">
        <v>0</v>
      </c>
      <c r="AK456">
        <v>0</v>
      </c>
      <c r="AL456">
        <v>0.58845460000000005</v>
      </c>
      <c r="AM456">
        <v>21.898579999999999</v>
      </c>
      <c r="AN456">
        <v>0</v>
      </c>
      <c r="AO456">
        <v>0</v>
      </c>
      <c r="AP456">
        <v>0.58853140000000004</v>
      </c>
      <c r="AQ456">
        <v>23.276689999999999</v>
      </c>
      <c r="AR456">
        <v>0</v>
      </c>
      <c r="AS456">
        <v>0</v>
      </c>
      <c r="AT456">
        <v>0.58851050000000005</v>
      </c>
      <c r="AU456">
        <v>24.89969</v>
      </c>
      <c r="AV456">
        <v>0</v>
      </c>
      <c r="AW456">
        <v>0</v>
      </c>
      <c r="AX456">
        <v>0.58850000000000002</v>
      </c>
      <c r="AY456">
        <v>25.87547</v>
      </c>
      <c r="AZ456">
        <v>0</v>
      </c>
      <c r="BA456">
        <v>0</v>
      </c>
      <c r="BB456">
        <v>0.58829690000000001</v>
      </c>
      <c r="BC456">
        <v>26.431280000000001</v>
      </c>
      <c r="BD456">
        <v>0</v>
      </c>
      <c r="BE456">
        <v>0</v>
      </c>
      <c r="BF456">
        <v>0.58821840000000003</v>
      </c>
      <c r="BG456">
        <v>25.663329999999998</v>
      </c>
      <c r="BH456">
        <v>0</v>
      </c>
      <c r="BI456">
        <v>0</v>
      </c>
      <c r="BJ456">
        <v>0.58818040000000005</v>
      </c>
      <c r="BK456">
        <v>24.203230000000001</v>
      </c>
      <c r="BL456">
        <v>0</v>
      </c>
      <c r="BM456">
        <v>0</v>
      </c>
      <c r="BN456">
        <v>0.5881904</v>
      </c>
      <c r="BO456">
        <v>23.131129999999999</v>
      </c>
      <c r="BP456">
        <v>0</v>
      </c>
      <c r="BQ456">
        <v>0</v>
      </c>
      <c r="BR456">
        <v>0.58813490000000002</v>
      </c>
      <c r="BS456">
        <v>22.63194</v>
      </c>
      <c r="BT456">
        <v>0</v>
      </c>
      <c r="BU456">
        <v>0</v>
      </c>
      <c r="BV456">
        <v>0.58815209999999996</v>
      </c>
      <c r="BW456">
        <v>22.647120000000001</v>
      </c>
      <c r="BX456">
        <v>0</v>
      </c>
      <c r="BY456">
        <v>0</v>
      </c>
      <c r="BZ456">
        <v>0.58813550000000003</v>
      </c>
      <c r="CA456">
        <v>23.654640000000001</v>
      </c>
      <c r="CB456">
        <v>0</v>
      </c>
      <c r="CC456">
        <v>0</v>
      </c>
      <c r="CD456">
        <v>0.58813009999999999</v>
      </c>
      <c r="CE456">
        <v>24.196259999999999</v>
      </c>
      <c r="CF456">
        <v>0</v>
      </c>
      <c r="CG456">
        <v>0</v>
      </c>
      <c r="CH456">
        <v>0.58816740000000001</v>
      </c>
      <c r="CI456">
        <v>24.278919999999999</v>
      </c>
      <c r="CJ456">
        <v>0</v>
      </c>
      <c r="CK456">
        <v>0</v>
      </c>
      <c r="CL456">
        <v>0.58814659999999996</v>
      </c>
      <c r="CM456">
        <v>23.483000000000001</v>
      </c>
      <c r="CN456">
        <v>0</v>
      </c>
      <c r="CO456">
        <v>0</v>
      </c>
      <c r="CP456">
        <v>0.58819809999999995</v>
      </c>
      <c r="CQ456">
        <v>22.527229999999999</v>
      </c>
      <c r="CR456">
        <v>0</v>
      </c>
      <c r="CS456">
        <v>0</v>
      </c>
      <c r="CT456">
        <v>0.58818130000000002</v>
      </c>
      <c r="CU456">
        <v>21.504940000000001</v>
      </c>
      <c r="CV456">
        <v>5.4990289999999996E-35</v>
      </c>
      <c r="CW456">
        <v>1.751114E-32</v>
      </c>
      <c r="CX456">
        <v>0.58821489999999998</v>
      </c>
      <c r="CY456">
        <v>20.535609999999998</v>
      </c>
      <c r="CZ456">
        <v>2.1532080000000002E-28</v>
      </c>
      <c r="DA456" s="1">
        <v>6.4821289999999998E-26</v>
      </c>
      <c r="DB456">
        <v>0.58813499999999996</v>
      </c>
      <c r="DC456">
        <v>20.185939999999999</v>
      </c>
      <c r="DD456" s="1">
        <v>7.5325480000000001E-23</v>
      </c>
      <c r="DE456" s="1">
        <v>2.2509549999999999E-20</v>
      </c>
      <c r="DF456">
        <v>0.58803139999999998</v>
      </c>
      <c r="DG456">
        <v>20.891300000000001</v>
      </c>
      <c r="DH456" s="1">
        <v>1.1101720000000001E-18</v>
      </c>
      <c r="DI456" s="1">
        <v>3.436241E-16</v>
      </c>
      <c r="DJ456">
        <v>0.58799860000000004</v>
      </c>
      <c r="DK456">
        <v>21.64124</v>
      </c>
      <c r="DL456" s="1">
        <v>2.548986E-15</v>
      </c>
      <c r="DM456" s="1">
        <v>8.184045E-13</v>
      </c>
      <c r="DN456">
        <v>0.58797250000000001</v>
      </c>
      <c r="DO456">
        <v>22.283470000000001</v>
      </c>
      <c r="DP456" s="1">
        <v>1.5733939999999999E-12</v>
      </c>
      <c r="DQ456" s="1">
        <v>5.2127149999999996E-10</v>
      </c>
      <c r="DR456">
        <v>0.5879067</v>
      </c>
      <c r="DS456">
        <v>21.691749999999999</v>
      </c>
      <c r="DT456" s="1">
        <v>3.5945389999999999E-10</v>
      </c>
      <c r="DU456" s="1">
        <v>1.2262630000000001E-7</v>
      </c>
      <c r="DV456">
        <v>0.5878795</v>
      </c>
      <c r="DW456">
        <v>20.615220000000001</v>
      </c>
      <c r="DX456" s="1">
        <v>3.6834939999999999E-8</v>
      </c>
      <c r="DY456" s="1">
        <v>1.2886909999999999E-5</v>
      </c>
      <c r="DZ456">
        <v>0.58774219999999999</v>
      </c>
      <c r="EA456">
        <v>19.864570000000001</v>
      </c>
      <c r="EB456" s="1">
        <v>1.9117880000000002E-6</v>
      </c>
      <c r="EC456" s="1">
        <v>6.8585480000000001E-4</v>
      </c>
      <c r="ED456">
        <v>0.5876477</v>
      </c>
      <c r="EE456">
        <v>19.349609999999998</v>
      </c>
      <c r="EF456" s="1">
        <v>5.5536479999999998E-5</v>
      </c>
      <c r="EG456" s="1">
        <v>2.0377869999999999E-2</v>
      </c>
      <c r="EH456">
        <v>0.58744189999999996</v>
      </c>
      <c r="EI456">
        <v>20.093900000000001</v>
      </c>
      <c r="EJ456" s="1">
        <v>9.7228880000000003E-4</v>
      </c>
      <c r="EK456" s="1">
        <v>0.36450440000000001</v>
      </c>
      <c r="EL456">
        <v>0.58735749999999998</v>
      </c>
      <c r="EM456">
        <v>21.139939999999999</v>
      </c>
      <c r="EN456" s="1">
        <v>1.092685E-2</v>
      </c>
      <c r="EO456" s="1">
        <v>4.1762800000000002</v>
      </c>
      <c r="EP456">
        <v>0.58717470000000005</v>
      </c>
      <c r="EQ456">
        <v>21.68111</v>
      </c>
      <c r="ER456" s="1">
        <v>8.2959959999999999E-2</v>
      </c>
      <c r="ES456" s="1">
        <v>32.312150000000003</v>
      </c>
      <c r="ET456">
        <v>0.58703419999999995</v>
      </c>
      <c r="EU456">
        <v>22.424230000000001</v>
      </c>
      <c r="EV456" s="1">
        <v>0.44425439999999999</v>
      </c>
      <c r="EW456">
        <v>176.1472</v>
      </c>
      <c r="EX456">
        <v>0.58680220000000005</v>
      </c>
      <c r="EY456">
        <v>22.409269999999999</v>
      </c>
      <c r="EZ456" s="1">
        <v>1.7388349999999999</v>
      </c>
      <c r="FA456">
        <v>701.67840000000001</v>
      </c>
      <c r="FB456">
        <v>0.5865747</v>
      </c>
      <c r="FC456">
        <v>21.11796</v>
      </c>
      <c r="FD456" s="1">
        <v>5.1489929999999999</v>
      </c>
      <c r="FE456">
        <v>2111.701</v>
      </c>
      <c r="FF456">
        <v>0.58628340000000001</v>
      </c>
      <c r="FG456">
        <v>19.982710000000001</v>
      </c>
      <c r="FH456">
        <v>11.87534</v>
      </c>
      <c r="FI456">
        <v>4946.6009999999997</v>
      </c>
      <c r="FJ456">
        <v>0.58613999999999999</v>
      </c>
      <c r="FK456">
        <v>19.468260000000001</v>
      </c>
      <c r="FL456">
        <v>21.937439999999999</v>
      </c>
      <c r="FM456">
        <v>9272.375</v>
      </c>
      <c r="FN456">
        <v>0.58635289999999995</v>
      </c>
      <c r="FO456">
        <v>20.750350000000001</v>
      </c>
      <c r="FP456">
        <v>33.271529999999998</v>
      </c>
      <c r="FQ456">
        <v>14255.1</v>
      </c>
      <c r="FR456">
        <v>0.58654810000000002</v>
      </c>
      <c r="FS456">
        <v>22.547599999999999</v>
      </c>
      <c r="FT456">
        <v>42.282490000000003</v>
      </c>
      <c r="FU456">
        <v>18353.66</v>
      </c>
      <c r="FV456">
        <v>0.58456260000000004</v>
      </c>
      <c r="FW456">
        <v>24.06063</v>
      </c>
      <c r="FX456">
        <v>45.838520000000003</v>
      </c>
      <c r="FY456">
        <v>20179.09</v>
      </c>
      <c r="FZ456">
        <v>0.58134839999999999</v>
      </c>
      <c r="GA456">
        <v>25.035550000000001</v>
      </c>
      <c r="GB456">
        <v>43.246940000000002</v>
      </c>
      <c r="GC456">
        <v>19331.78</v>
      </c>
      <c r="GD456">
        <v>0.57806939999999996</v>
      </c>
      <c r="GE456">
        <v>24.375160000000001</v>
      </c>
      <c r="GF456">
        <v>36.08043</v>
      </c>
      <c r="GG456">
        <v>16344.86</v>
      </c>
      <c r="GH456">
        <v>0.57470449999999995</v>
      </c>
      <c r="GI456">
        <v>22.57939</v>
      </c>
      <c r="GJ456">
        <v>27.060939999999999</v>
      </c>
      <c r="GK456">
        <v>12430.67</v>
      </c>
      <c r="GL456">
        <v>0.57121659999999996</v>
      </c>
      <c r="GM456">
        <v>21.267869999999998</v>
      </c>
      <c r="GN456">
        <v>18.5031</v>
      </c>
      <c r="GO456">
        <v>8618.8490000000002</v>
      </c>
      <c r="GP456">
        <v>0.56756779999999996</v>
      </c>
      <c r="GQ456">
        <v>20.666309999999999</v>
      </c>
      <c r="GR456">
        <v>11.6823</v>
      </c>
      <c r="GS456">
        <v>5521.36</v>
      </c>
      <c r="GT456">
        <v>0.56395790000000001</v>
      </c>
      <c r="GU456">
        <v>21.994029999999999</v>
      </c>
      <c r="GV456">
        <v>6.8986700000000001</v>
      </c>
      <c r="GW456">
        <v>3308.8380000000002</v>
      </c>
      <c r="GX456">
        <v>0.56018190000000001</v>
      </c>
      <c r="GY456">
        <v>23.830369999999998</v>
      </c>
      <c r="GZ456">
        <v>3.8548300000000002</v>
      </c>
      <c r="HA456">
        <v>1880.422</v>
      </c>
      <c r="HB456">
        <v>0.55647610000000003</v>
      </c>
      <c r="HC456">
        <v>25.40361</v>
      </c>
      <c r="HD456">
        <v>2.0692680000000001</v>
      </c>
      <c r="HE456">
        <v>1029.0830000000001</v>
      </c>
      <c r="HF456">
        <v>0.55305539999999997</v>
      </c>
      <c r="HG456">
        <v>26.083220000000001</v>
      </c>
      <c r="HH456">
        <v>1.086165</v>
      </c>
      <c r="HI456">
        <v>552.68100000000004</v>
      </c>
      <c r="HJ456">
        <v>0.54988879999999996</v>
      </c>
      <c r="HK456">
        <v>25.19276</v>
      </c>
      <c r="HL456">
        <v>0.57155219999999995</v>
      </c>
      <c r="HM456">
        <v>298.88589999999999</v>
      </c>
      <c r="HN456">
        <v>0.54697600000000002</v>
      </c>
      <c r="HO456">
        <v>23.22784</v>
      </c>
      <c r="HP456">
        <v>0.31276409999999999</v>
      </c>
      <c r="HQ456">
        <v>168.68719999999999</v>
      </c>
      <c r="HR456">
        <v>0.54413129999999998</v>
      </c>
      <c r="HS456">
        <v>21.688580000000002</v>
      </c>
      <c r="HT456">
        <v>0.18582599999999999</v>
      </c>
      <c r="HU456">
        <v>103.2993</v>
      </c>
      <c r="HV456">
        <v>0.54188320000000001</v>
      </c>
      <c r="HW456">
        <v>20.87238</v>
      </c>
      <c r="HX456">
        <v>0.1236283</v>
      </c>
      <c r="HY456">
        <v>70.262730000000005</v>
      </c>
      <c r="HZ456">
        <v>0.54021509999999995</v>
      </c>
      <c r="IA456">
        <v>21.754249999999999</v>
      </c>
      <c r="IB456">
        <v>9.1831479999999993E-2</v>
      </c>
      <c r="IC456">
        <v>52.699039999999997</v>
      </c>
      <c r="ID456">
        <v>0.53820959999999995</v>
      </c>
      <c r="IE456">
        <v>21.960049999999999</v>
      </c>
      <c r="IF456">
        <v>7.4107640000000002E-2</v>
      </c>
      <c r="IG456">
        <v>42.577419999999996</v>
      </c>
      <c r="IH456">
        <v>0.53586719999999999</v>
      </c>
      <c r="II456">
        <v>22.935040000000001</v>
      </c>
      <c r="IJ456">
        <v>6.3039010000000006E-2</v>
      </c>
      <c r="IK456">
        <v>36.125149999999998</v>
      </c>
      <c r="IL456">
        <v>0.53326090000000004</v>
      </c>
      <c r="IM456">
        <v>23.664809999999999</v>
      </c>
      <c r="IN456">
        <v>5.52454E-2</v>
      </c>
      <c r="IO456">
        <v>31.550270000000001</v>
      </c>
      <c r="IP456">
        <v>0.53053220000000001</v>
      </c>
      <c r="IQ456">
        <v>23.10698</v>
      </c>
      <c r="IR456">
        <v>4.9151590000000002E-2</v>
      </c>
      <c r="IS456">
        <v>27.994980000000002</v>
      </c>
      <c r="IT456">
        <v>0.52752160000000003</v>
      </c>
      <c r="IU456">
        <v>21.60183</v>
      </c>
      <c r="IV456">
        <v>4.3988670000000001E-2</v>
      </c>
      <c r="IW456">
        <v>25.02552</v>
      </c>
      <c r="IX456">
        <v>0.5243468</v>
      </c>
      <c r="IY456">
        <v>20.278099999999998</v>
      </c>
      <c r="IZ456" s="1">
        <v>3.945046E-2</v>
      </c>
      <c r="JA456">
        <v>22.460249999999998</v>
      </c>
      <c r="JB456">
        <v>0.52103160000000004</v>
      </c>
      <c r="JC456">
        <v>19.79664</v>
      </c>
      <c r="JD456" s="1">
        <v>3.5439390000000001E-2</v>
      </c>
      <c r="JE456">
        <v>20.228020000000001</v>
      </c>
      <c r="JF456">
        <v>0.51747339999999997</v>
      </c>
      <c r="JG456">
        <v>21.378139999999998</v>
      </c>
      <c r="JH456">
        <v>3.1927339999999998E-2</v>
      </c>
      <c r="JI456">
        <v>18.304030000000001</v>
      </c>
      <c r="JJ456">
        <v>0.51373480000000005</v>
      </c>
      <c r="JK456">
        <v>23.402819999999998</v>
      </c>
      <c r="JL456" s="1">
        <v>2.8850730000000002E-2</v>
      </c>
      <c r="JM456">
        <v>16.632239999999999</v>
      </c>
      <c r="JN456">
        <v>0.50994249999999997</v>
      </c>
      <c r="JO456">
        <v>25.053979999999999</v>
      </c>
      <c r="JP456" s="1">
        <v>2.6143329999999999E-2</v>
      </c>
      <c r="JQ456">
        <v>15.163489999999999</v>
      </c>
      <c r="JR456">
        <v>0.50656749999999995</v>
      </c>
      <c r="JS456">
        <v>25.972290000000001</v>
      </c>
      <c r="JT456" s="1">
        <v>2.3762999999999999E-2</v>
      </c>
      <c r="JU456">
        <v>13.864039999999999</v>
      </c>
      <c r="JV456">
        <v>0.50344690000000003</v>
      </c>
      <c r="JW456">
        <v>25.205220000000001</v>
      </c>
      <c r="JX456" s="1">
        <v>2.1591249999999999E-2</v>
      </c>
      <c r="JY456">
        <v>12.68318</v>
      </c>
      <c r="JZ456">
        <v>0.50055050000000001</v>
      </c>
      <c r="KA456">
        <v>23.144970000000001</v>
      </c>
      <c r="KB456" s="1">
        <v>1.9631079999999999E-2</v>
      </c>
      <c r="KC456">
        <v>11.61495</v>
      </c>
      <c r="KD456">
        <v>0.49778640000000002</v>
      </c>
      <c r="KE456">
        <v>21.67456</v>
      </c>
      <c r="KF456" s="1">
        <v>1.7888520000000002E-2</v>
      </c>
      <c r="KG456">
        <v>10.661659999999999</v>
      </c>
      <c r="KH456">
        <v>0.49514079999999999</v>
      </c>
      <c r="KI456">
        <v>21.026029999999999</v>
      </c>
      <c r="KJ456" s="1">
        <v>1.6328200000000001E-2</v>
      </c>
      <c r="KK456">
        <v>9.8022360000000006</v>
      </c>
      <c r="KL456">
        <v>0.4925117</v>
      </c>
      <c r="KM456">
        <v>21.90352</v>
      </c>
      <c r="KN456" s="1">
        <v>1.491249E-2</v>
      </c>
      <c r="KO456">
        <v>9.0223870000000002</v>
      </c>
      <c r="KP456">
        <v>0.48990909999999999</v>
      </c>
      <c r="KQ456">
        <v>23.01398</v>
      </c>
      <c r="KR456" s="1">
        <v>1.363952E-2</v>
      </c>
      <c r="KS456">
        <v>8.3179689999999997</v>
      </c>
      <c r="KT456">
        <v>0.4873519</v>
      </c>
      <c r="KU456">
        <v>23.387509999999999</v>
      </c>
      <c r="KV456" s="1">
        <v>1.249887E-2</v>
      </c>
      <c r="KW456">
        <v>7.6850139999999998</v>
      </c>
      <c r="KX456">
        <v>0.48499130000000001</v>
      </c>
      <c r="KY456">
        <v>23.4148</v>
      </c>
      <c r="KZ456" s="1">
        <v>1.1483749999999999E-2</v>
      </c>
      <c r="LA456">
        <v>7.1173130000000002</v>
      </c>
      <c r="LB456">
        <v>0.48281049999999998</v>
      </c>
      <c r="LC456">
        <v>22.6906</v>
      </c>
      <c r="LD456" s="1">
        <v>1.0561910000000001E-2</v>
      </c>
      <c r="LE456">
        <v>6.5973369999999996</v>
      </c>
      <c r="LF456">
        <v>0.48045939999999998</v>
      </c>
      <c r="LG456">
        <v>21.801480000000002</v>
      </c>
      <c r="LH456" s="1">
        <v>9.7210820000000007E-3</v>
      </c>
      <c r="LI456">
        <v>6.1226919999999998</v>
      </c>
      <c r="LJ456">
        <v>0.47803659999999998</v>
      </c>
      <c r="LK456">
        <v>21.110579999999999</v>
      </c>
      <c r="LL456">
        <v>8.9514020000000007E-3</v>
      </c>
      <c r="LM456">
        <v>5.6890669999999997</v>
      </c>
      <c r="LN456">
        <v>0.47547099999999998</v>
      </c>
      <c r="LO456">
        <v>21.083649999999999</v>
      </c>
      <c r="LP456" s="1">
        <v>8.2450360000000007E-3</v>
      </c>
      <c r="LQ456">
        <v>5.2939850000000002</v>
      </c>
      <c r="LR456">
        <v>0.47262029999999999</v>
      </c>
      <c r="LS456">
        <v>22.689589999999999</v>
      </c>
      <c r="LT456" s="1">
        <v>7.5994440000000003E-3</v>
      </c>
      <c r="LU456">
        <v>4.9399490000000004</v>
      </c>
      <c r="LV456">
        <v>0.46962419999999999</v>
      </c>
      <c r="LW456">
        <v>24.5657</v>
      </c>
      <c r="LX456" s="1">
        <v>7.0028479999999999E-3</v>
      </c>
      <c r="LY456">
        <v>4.6159520000000001</v>
      </c>
      <c r="LZ456">
        <v>0.4666708</v>
      </c>
      <c r="MA456">
        <v>26.15587</v>
      </c>
      <c r="MB456" s="1">
        <v>6.4458429999999997E-3</v>
      </c>
      <c r="MC456">
        <v>4.3116139999999996</v>
      </c>
      <c r="MD456">
        <v>0.46374470000000001</v>
      </c>
      <c r="ME456">
        <v>26.767880000000002</v>
      </c>
      <c r="MF456" s="1">
        <v>5.9272659999999996E-3</v>
      </c>
      <c r="MG456">
        <v>4.0258979999999998</v>
      </c>
      <c r="MH456">
        <v>0.46057949999999998</v>
      </c>
      <c r="MI456">
        <v>26.248750000000001</v>
      </c>
      <c r="MJ456" s="1">
        <v>5.4529590000000003E-3</v>
      </c>
      <c r="MK456">
        <v>3.7654459999999998</v>
      </c>
      <c r="ML456">
        <v>0.45721339999999999</v>
      </c>
      <c r="MM456">
        <v>24.443680000000001</v>
      </c>
      <c r="MN456" s="1">
        <v>5.0298239999999996E-3</v>
      </c>
      <c r="MO456">
        <v>3.5354610000000002</v>
      </c>
      <c r="MP456">
        <v>0.4537523</v>
      </c>
      <c r="MQ456">
        <v>23.11373</v>
      </c>
      <c r="MR456" s="1">
        <v>4.6587349999999998E-3</v>
      </c>
      <c r="MS456">
        <v>3.3347069999999999</v>
      </c>
      <c r="MT456">
        <v>0.45045439999999998</v>
      </c>
      <c r="MU456">
        <v>22.5611</v>
      </c>
      <c r="MV456" s="1">
        <v>4.3326229999999999E-3</v>
      </c>
      <c r="MW456">
        <v>3.1560779999999999</v>
      </c>
      <c r="MX456">
        <v>0.44749840000000002</v>
      </c>
      <c r="MY456">
        <v>23.28876</v>
      </c>
      <c r="MZ456" s="1">
        <v>4.0386299999999997E-3</v>
      </c>
      <c r="NA456">
        <v>2.9904329999999999</v>
      </c>
      <c r="NB456">
        <v>0.44445669999999998</v>
      </c>
      <c r="NC456">
        <v>24.655819999999999</v>
      </c>
      <c r="ND456" s="1">
        <v>3.7741979999999999E-3</v>
      </c>
      <c r="NE456">
        <v>2.8405719999999999</v>
      </c>
      <c r="NF456">
        <v>0.44445669999999998</v>
      </c>
      <c r="NG456">
        <v>24.655819999999999</v>
      </c>
      <c r="NH456" s="1">
        <v>3.7741979999999999E-3</v>
      </c>
      <c r="NI456">
        <v>2.8405719999999999</v>
      </c>
      <c r="NJ456">
        <v>0.44445669999999998</v>
      </c>
      <c r="NK456">
        <v>24.655819999999999</v>
      </c>
      <c r="NL456" s="1">
        <v>3.7741979999999999E-3</v>
      </c>
      <c r="NM456">
        <v>2.8405719999999999</v>
      </c>
      <c r="NN456">
        <v>0.44445669999999998</v>
      </c>
      <c r="NO456">
        <v>24.655819999999999</v>
      </c>
      <c r="NP456" s="1">
        <v>3.7741979999999999E-3</v>
      </c>
      <c r="NQ456">
        <v>2.8405719999999999</v>
      </c>
      <c r="NR456">
        <v>0.44445669999999998</v>
      </c>
      <c r="NS456">
        <v>24.655819999999999</v>
      </c>
      <c r="NT456" s="1">
        <v>3.7741979999999999E-3</v>
      </c>
      <c r="NU456">
        <v>2.8405719999999999</v>
      </c>
      <c r="NV456">
        <v>0.44445669999999998</v>
      </c>
      <c r="NW456">
        <v>24.655819999999999</v>
      </c>
      <c r="NX456" s="1">
        <v>3.7741979999999999E-3</v>
      </c>
      <c r="NY456">
        <v>2.8405719999999999</v>
      </c>
      <c r="NZ456">
        <v>0.44445669999999998</v>
      </c>
      <c r="OA456">
        <v>24.655819999999999</v>
      </c>
      <c r="OB456" s="1">
        <v>3.7741979999999999E-3</v>
      </c>
      <c r="OC456">
        <v>2.8405719999999999</v>
      </c>
      <c r="OD456">
        <v>0.44445669999999998</v>
      </c>
      <c r="OE456">
        <v>24.655819999999999</v>
      </c>
      <c r="OF456" s="1">
        <v>3.7741979999999999E-3</v>
      </c>
      <c r="OG456">
        <v>2.8405719999999999</v>
      </c>
      <c r="OH456">
        <v>0.44445669999999998</v>
      </c>
      <c r="OI456">
        <v>24.655819999999999</v>
      </c>
      <c r="OJ456" s="1">
        <v>3.7741979999999999E-3</v>
      </c>
      <c r="OK456">
        <v>2.8405719999999999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0.49881399999999998</v>
      </c>
      <c r="G457">
        <v>20.374379999999999</v>
      </c>
      <c r="H457">
        <v>0</v>
      </c>
      <c r="I457">
        <v>0</v>
      </c>
      <c r="J457">
        <v>0.4979016</v>
      </c>
      <c r="K457">
        <v>22.018270000000001</v>
      </c>
      <c r="L457">
        <v>0</v>
      </c>
      <c r="M457">
        <v>0</v>
      </c>
      <c r="N457">
        <v>0.49697989999999997</v>
      </c>
      <c r="O457">
        <v>23.413460000000001</v>
      </c>
      <c r="P457">
        <v>0</v>
      </c>
      <c r="Q457">
        <v>0</v>
      </c>
      <c r="R457">
        <v>0.49595329999999999</v>
      </c>
      <c r="S457">
        <v>24.353950000000001</v>
      </c>
      <c r="T457">
        <v>0</v>
      </c>
      <c r="U457">
        <v>0</v>
      </c>
      <c r="V457">
        <v>0.49490099999999998</v>
      </c>
      <c r="W457">
        <v>25.21049</v>
      </c>
      <c r="X457">
        <v>0</v>
      </c>
      <c r="Y457">
        <v>0</v>
      </c>
      <c r="Z457">
        <v>0.49384840000000002</v>
      </c>
      <c r="AA457">
        <v>24.859770000000001</v>
      </c>
      <c r="AB457">
        <v>0</v>
      </c>
      <c r="AC457">
        <v>0</v>
      </c>
      <c r="AD457">
        <v>0.49284519999999998</v>
      </c>
      <c r="AE457">
        <v>23.381640000000001</v>
      </c>
      <c r="AF457">
        <v>0</v>
      </c>
      <c r="AG457">
        <v>0</v>
      </c>
      <c r="AH457">
        <v>0.49185190000000001</v>
      </c>
      <c r="AI457">
        <v>22.31381</v>
      </c>
      <c r="AJ457">
        <v>0</v>
      </c>
      <c r="AK457">
        <v>0</v>
      </c>
      <c r="AL457">
        <v>0.49086030000000003</v>
      </c>
      <c r="AM457">
        <v>21.921959999999999</v>
      </c>
      <c r="AN457">
        <v>0</v>
      </c>
      <c r="AO457">
        <v>0</v>
      </c>
      <c r="AP457">
        <v>0.49004219999999998</v>
      </c>
      <c r="AQ457">
        <v>23.251819999999999</v>
      </c>
      <c r="AR457">
        <v>0</v>
      </c>
      <c r="AS457">
        <v>0</v>
      </c>
      <c r="AT457">
        <v>0.48912109999999998</v>
      </c>
      <c r="AU457">
        <v>24.89968</v>
      </c>
      <c r="AV457">
        <v>0</v>
      </c>
      <c r="AW457">
        <v>0</v>
      </c>
      <c r="AX457">
        <v>0.48815029999999998</v>
      </c>
      <c r="AY457">
        <v>25.942969999999999</v>
      </c>
      <c r="AZ457">
        <v>0</v>
      </c>
      <c r="BA457">
        <v>0</v>
      </c>
      <c r="BB457">
        <v>0.48703489999999999</v>
      </c>
      <c r="BC457">
        <v>26.532830000000001</v>
      </c>
      <c r="BD457">
        <v>0</v>
      </c>
      <c r="BE457">
        <v>0</v>
      </c>
      <c r="BF457">
        <v>0.48593340000000002</v>
      </c>
      <c r="BG457">
        <v>25.796130000000002</v>
      </c>
      <c r="BH457">
        <v>0</v>
      </c>
      <c r="BI457">
        <v>0</v>
      </c>
      <c r="BJ457">
        <v>0.48489860000000001</v>
      </c>
      <c r="BK457">
        <v>24.351510000000001</v>
      </c>
      <c r="BL457">
        <v>0</v>
      </c>
      <c r="BM457">
        <v>0</v>
      </c>
      <c r="BN457">
        <v>0.483815</v>
      </c>
      <c r="BO457">
        <v>23.219830000000002</v>
      </c>
      <c r="BP457">
        <v>0</v>
      </c>
      <c r="BQ457">
        <v>0</v>
      </c>
      <c r="BR457">
        <v>0.48267700000000002</v>
      </c>
      <c r="BS457">
        <v>22.667919999999999</v>
      </c>
      <c r="BT457">
        <v>0</v>
      </c>
      <c r="BU457">
        <v>0</v>
      </c>
      <c r="BV457">
        <v>0.48150660000000001</v>
      </c>
      <c r="BW457">
        <v>22.649529999999999</v>
      </c>
      <c r="BX457">
        <v>0</v>
      </c>
      <c r="BY457">
        <v>0</v>
      </c>
      <c r="BZ457">
        <v>0.48031509999999999</v>
      </c>
      <c r="CA457">
        <v>23.631</v>
      </c>
      <c r="CB457">
        <v>0</v>
      </c>
      <c r="CC457">
        <v>0</v>
      </c>
      <c r="CD457">
        <v>0.47908200000000001</v>
      </c>
      <c r="CE457">
        <v>24.214469999999999</v>
      </c>
      <c r="CF457">
        <v>0</v>
      </c>
      <c r="CG457">
        <v>0</v>
      </c>
      <c r="CH457">
        <v>0.47782069999999999</v>
      </c>
      <c r="CI457">
        <v>24.327739999999999</v>
      </c>
      <c r="CJ457">
        <v>0</v>
      </c>
      <c r="CK457">
        <v>0</v>
      </c>
      <c r="CL457">
        <v>0.47651199999999999</v>
      </c>
      <c r="CM457">
        <v>23.588850000000001</v>
      </c>
      <c r="CN457">
        <v>0</v>
      </c>
      <c r="CO457">
        <v>0</v>
      </c>
      <c r="CP457">
        <v>0.47517480000000001</v>
      </c>
      <c r="CQ457">
        <v>22.628679999999999</v>
      </c>
      <c r="CR457">
        <v>0</v>
      </c>
      <c r="CS457">
        <v>0</v>
      </c>
      <c r="CT457">
        <v>0.4738</v>
      </c>
      <c r="CU457">
        <v>21.58934</v>
      </c>
      <c r="CV457">
        <v>1.54975E-35</v>
      </c>
      <c r="CW457">
        <v>7.5011529999999997E-33</v>
      </c>
      <c r="CX457">
        <v>0.4724563</v>
      </c>
      <c r="CY457">
        <v>20.581790000000002</v>
      </c>
      <c r="CZ457">
        <v>4.132143E-29</v>
      </c>
      <c r="DA457" s="1">
        <v>2.2091809999999999E-26</v>
      </c>
      <c r="DB457">
        <v>0.47108719999999998</v>
      </c>
      <c r="DC457">
        <v>20.196809999999999</v>
      </c>
      <c r="DD457" s="1">
        <v>2.4523259999999999E-23</v>
      </c>
      <c r="DE457" s="1">
        <v>1.054562E-20</v>
      </c>
      <c r="DF457">
        <v>0.46966960000000002</v>
      </c>
      <c r="DG457">
        <v>20.869019999999999</v>
      </c>
      <c r="DH457" s="1">
        <v>4.5047990000000004E-19</v>
      </c>
      <c r="DI457" s="1">
        <v>1.9137290000000001E-16</v>
      </c>
      <c r="DJ457">
        <v>0.4682655</v>
      </c>
      <c r="DK457">
        <v>21.638190000000002</v>
      </c>
      <c r="DL457" s="1">
        <v>1.1882499999999999E-15</v>
      </c>
      <c r="DM457" s="1">
        <v>5.1573240000000004E-13</v>
      </c>
      <c r="DN457">
        <v>0.46687079999999997</v>
      </c>
      <c r="DO457">
        <v>22.316130000000001</v>
      </c>
      <c r="DP457" s="1">
        <v>8.1204280000000004E-13</v>
      </c>
      <c r="DQ457" s="1">
        <v>3.6215049999999999E-10</v>
      </c>
      <c r="DR457">
        <v>0.46540419999999999</v>
      </c>
      <c r="DS457">
        <v>21.77299</v>
      </c>
      <c r="DT457" s="1">
        <v>2.009035E-10</v>
      </c>
      <c r="DU457" s="1">
        <v>9.2345049999999993E-8</v>
      </c>
      <c r="DV457">
        <v>0.46390439999999999</v>
      </c>
      <c r="DW457">
        <v>20.721350000000001</v>
      </c>
      <c r="DX457" s="1">
        <v>2.2047499999999999E-8</v>
      </c>
      <c r="DY457" s="1">
        <v>1.042986E-5</v>
      </c>
      <c r="DZ457">
        <v>0.4623892</v>
      </c>
      <c r="EA457">
        <v>19.93188</v>
      </c>
      <c r="EB457" s="1">
        <v>1.2148129999999999E-6</v>
      </c>
      <c r="EC457" s="1">
        <v>5.9241139999999996E-4</v>
      </c>
      <c r="ED457">
        <v>0.46082289999999998</v>
      </c>
      <c r="EE457">
        <v>19.39498</v>
      </c>
      <c r="EF457" s="1">
        <v>3.7224739999999999E-5</v>
      </c>
      <c r="EG457" s="1">
        <v>1.8688059999999999E-2</v>
      </c>
      <c r="EH457">
        <v>0.45919759999999998</v>
      </c>
      <c r="EI457">
        <v>20.108450000000001</v>
      </c>
      <c r="EJ457" s="1">
        <v>6.8406369999999997E-4</v>
      </c>
      <c r="EK457" s="1">
        <v>0.3534641</v>
      </c>
      <c r="EL457">
        <v>0.4576326</v>
      </c>
      <c r="EM457">
        <v>21.126539999999999</v>
      </c>
      <c r="EN457" s="1">
        <v>8.0365739999999995E-3</v>
      </c>
      <c r="EO457" s="1">
        <v>4.2674700000000003</v>
      </c>
      <c r="EP457">
        <v>0.45619120000000002</v>
      </c>
      <c r="EQ457">
        <v>21.72315</v>
      </c>
      <c r="ER457" s="1">
        <v>6.3573309999999994E-2</v>
      </c>
      <c r="ES457" s="1">
        <v>34.686120000000003</v>
      </c>
      <c r="ET457">
        <v>0.4547215</v>
      </c>
      <c r="EU457">
        <v>22.483750000000001</v>
      </c>
      <c r="EV457" s="1">
        <v>0.35377059999999999</v>
      </c>
      <c r="EW457">
        <v>198.20830000000001</v>
      </c>
      <c r="EX457">
        <v>0.4531714</v>
      </c>
      <c r="EY457">
        <v>22.48171</v>
      </c>
      <c r="EZ457" s="1">
        <v>1.435503</v>
      </c>
      <c r="FA457">
        <v>826.02909999999997</v>
      </c>
      <c r="FB457">
        <v>0.45151669999999999</v>
      </c>
      <c r="FC457">
        <v>21.258030000000002</v>
      </c>
      <c r="FD457" s="1">
        <v>4.3969319999999996</v>
      </c>
      <c r="FE457">
        <v>2595.942</v>
      </c>
      <c r="FF457">
        <v>0.44980140000000002</v>
      </c>
      <c r="FG457">
        <v>20.075050000000001</v>
      </c>
      <c r="FH457">
        <v>10.468909999999999</v>
      </c>
      <c r="FI457">
        <v>6339.8779999999997</v>
      </c>
      <c r="FJ457">
        <v>0.4480673</v>
      </c>
      <c r="FK457">
        <v>19.51595</v>
      </c>
      <c r="FL457">
        <v>19.927399999999999</v>
      </c>
      <c r="FM457">
        <v>12370.56</v>
      </c>
      <c r="FN457">
        <v>0.44646419999999998</v>
      </c>
      <c r="FO457">
        <v>20.731390000000001</v>
      </c>
      <c r="FP457">
        <v>31.094909999999999</v>
      </c>
      <c r="FQ457">
        <v>19773.349999999999</v>
      </c>
      <c r="FR457">
        <v>0.44487070000000001</v>
      </c>
      <c r="FS457">
        <v>22.526990000000001</v>
      </c>
      <c r="FT457">
        <v>40.614780000000003</v>
      </c>
      <c r="FU457">
        <v>26452.26</v>
      </c>
      <c r="FV457">
        <v>0.44304209999999999</v>
      </c>
      <c r="FW457">
        <v>24.104199999999999</v>
      </c>
      <c r="FX457">
        <v>45.184919999999998</v>
      </c>
      <c r="FY457">
        <v>30152.49</v>
      </c>
      <c r="FZ457">
        <v>0.44116529999999998</v>
      </c>
      <c r="GA457">
        <v>25.156459999999999</v>
      </c>
      <c r="GB457">
        <v>43.63082</v>
      </c>
      <c r="GC457">
        <v>29820.62</v>
      </c>
      <c r="GD457">
        <v>0.43926320000000002</v>
      </c>
      <c r="GE457">
        <v>24.53772</v>
      </c>
      <c r="GF457">
        <v>37.373199999999997</v>
      </c>
      <c r="GG457">
        <v>26182.55</v>
      </c>
      <c r="GH457">
        <v>0.4373631</v>
      </c>
      <c r="GI457">
        <v>22.805230000000002</v>
      </c>
      <c r="GJ457">
        <v>28.706710000000001</v>
      </c>
      <c r="GK457">
        <v>20614</v>
      </c>
      <c r="GL457">
        <v>0.43538680000000002</v>
      </c>
      <c r="GM457">
        <v>21.416219999999999</v>
      </c>
      <c r="GN457">
        <v>20.100729999999999</v>
      </c>
      <c r="GO457">
        <v>14810.04</v>
      </c>
      <c r="GP457">
        <v>0.43336730000000001</v>
      </c>
      <c r="GQ457">
        <v>20.761749999999999</v>
      </c>
      <c r="GR457">
        <v>13.008509999999999</v>
      </c>
      <c r="GS457">
        <v>9855.0079999999998</v>
      </c>
      <c r="GT457">
        <v>0.43148389999999998</v>
      </c>
      <c r="GU457">
        <v>21.999939999999999</v>
      </c>
      <c r="GV457">
        <v>7.8877899999999999</v>
      </c>
      <c r="GW457">
        <v>6158.7610000000004</v>
      </c>
      <c r="GX457">
        <v>0.42945270000000002</v>
      </c>
      <c r="GY457">
        <v>23.8172</v>
      </c>
      <c r="GZ457">
        <v>4.5412140000000001</v>
      </c>
      <c r="HA457">
        <v>3674.5590000000002</v>
      </c>
      <c r="HB457">
        <v>0.42743490000000001</v>
      </c>
      <c r="HC457">
        <v>25.438220000000001</v>
      </c>
      <c r="HD457">
        <v>2.5260880000000001</v>
      </c>
      <c r="HE457">
        <v>2132.8049999999998</v>
      </c>
      <c r="HF457">
        <v>0.42546420000000001</v>
      </c>
      <c r="HG457">
        <v>26.229679999999998</v>
      </c>
      <c r="HH457">
        <v>1.385958</v>
      </c>
      <c r="HI457">
        <v>1231.962</v>
      </c>
      <c r="HJ457">
        <v>0.42363459999999997</v>
      </c>
      <c r="HK457">
        <v>25.40401</v>
      </c>
      <c r="HL457">
        <v>0.77035770000000003</v>
      </c>
      <c r="HM457">
        <v>727.22979999999995</v>
      </c>
      <c r="HN457">
        <v>0.42202200000000001</v>
      </c>
      <c r="HO457">
        <v>23.512560000000001</v>
      </c>
      <c r="HP457">
        <v>0.4488685</v>
      </c>
      <c r="HQ457">
        <v>451.9538</v>
      </c>
      <c r="HR457">
        <v>0.42045189999999999</v>
      </c>
      <c r="HS457">
        <v>21.90382</v>
      </c>
      <c r="HT457">
        <v>0.28361049999999999</v>
      </c>
      <c r="HU457">
        <v>302.89600000000002</v>
      </c>
      <c r="HV457">
        <v>0.41929830000000001</v>
      </c>
      <c r="HW457">
        <v>21.023009999999999</v>
      </c>
      <c r="HX457">
        <v>0.19770209999999999</v>
      </c>
      <c r="HY457">
        <v>220.27019999999999</v>
      </c>
      <c r="HZ457">
        <v>0.41881620000000003</v>
      </c>
      <c r="IA457">
        <v>21.77732</v>
      </c>
      <c r="IB457">
        <v>0.15041550000000001</v>
      </c>
      <c r="IC457">
        <v>171.2757</v>
      </c>
      <c r="ID457">
        <v>0.41819919999999999</v>
      </c>
      <c r="IE457">
        <v>22.004529999999999</v>
      </c>
      <c r="IF457">
        <v>0.1220536</v>
      </c>
      <c r="IG457">
        <v>140.09450000000001</v>
      </c>
      <c r="IH457">
        <v>0.41737259999999998</v>
      </c>
      <c r="II457">
        <v>23.012840000000001</v>
      </c>
      <c r="IJ457">
        <v>0.10338360000000001</v>
      </c>
      <c r="IK457">
        <v>118.7564</v>
      </c>
      <c r="IL457">
        <v>0.41637829999999998</v>
      </c>
      <c r="IM457">
        <v>23.772649999999999</v>
      </c>
      <c r="IN457">
        <v>8.991507E-2</v>
      </c>
      <c r="IO457">
        <v>103.06270000000001</v>
      </c>
      <c r="IP457">
        <v>0.41528880000000001</v>
      </c>
      <c r="IQ457">
        <v>23.297499999999999</v>
      </c>
      <c r="IR457">
        <v>7.9389790000000002E-2</v>
      </c>
      <c r="IS457">
        <v>90.758290000000002</v>
      </c>
      <c r="IT457">
        <v>0.41417700000000002</v>
      </c>
      <c r="IU457">
        <v>21.862410000000001</v>
      </c>
      <c r="IV457">
        <v>7.0628899999999994E-2</v>
      </c>
      <c r="IW457">
        <v>80.616460000000004</v>
      </c>
      <c r="IX457">
        <v>0.41299459999999999</v>
      </c>
      <c r="IY457">
        <v>20.487200000000001</v>
      </c>
      <c r="IZ457">
        <v>6.3121700000000003E-2</v>
      </c>
      <c r="JA457">
        <v>72.079300000000003</v>
      </c>
      <c r="JB457">
        <v>0.41160479999999999</v>
      </c>
      <c r="JC457">
        <v>19.950970000000002</v>
      </c>
      <c r="JD457" s="1">
        <v>5.6633129999999997E-2</v>
      </c>
      <c r="JE457">
        <v>64.836200000000005</v>
      </c>
      <c r="JF457">
        <v>0.40993649999999998</v>
      </c>
      <c r="JG457">
        <v>21.42671</v>
      </c>
      <c r="JH457" s="1">
        <v>5.1047120000000001E-2</v>
      </c>
      <c r="JI457">
        <v>58.720199999999998</v>
      </c>
      <c r="JJ457">
        <v>0.4081765</v>
      </c>
      <c r="JK457">
        <v>23.46482</v>
      </c>
      <c r="JL457">
        <v>4.6211040000000002E-2</v>
      </c>
      <c r="JM457">
        <v>53.464109999999998</v>
      </c>
      <c r="JN457">
        <v>0.406495</v>
      </c>
      <c r="JO457">
        <v>25.230509999999999</v>
      </c>
      <c r="JP457" s="1">
        <v>4.1980610000000002E-2</v>
      </c>
      <c r="JQ457">
        <v>48.881549999999997</v>
      </c>
      <c r="JR457">
        <v>0.40502470000000002</v>
      </c>
      <c r="JS457">
        <v>26.244900000000001</v>
      </c>
      <c r="JT457" s="1">
        <v>3.8275139999999999E-2</v>
      </c>
      <c r="JU457">
        <v>44.839419999999997</v>
      </c>
      <c r="JV457">
        <v>0.4036111</v>
      </c>
      <c r="JW457">
        <v>25.594519999999999</v>
      </c>
      <c r="JX457" s="1">
        <v>3.4947520000000003E-2</v>
      </c>
      <c r="JY457">
        <v>41.233719999999998</v>
      </c>
      <c r="JZ457">
        <v>0.40223340000000002</v>
      </c>
      <c r="KA457">
        <v>23.595210000000002</v>
      </c>
      <c r="KB457" s="1">
        <v>3.1959120000000001E-2</v>
      </c>
      <c r="KC457">
        <v>38.003030000000003</v>
      </c>
      <c r="KD457">
        <v>0.40085140000000002</v>
      </c>
      <c r="KE457">
        <v>22.002880000000001</v>
      </c>
      <c r="KF457" s="1">
        <v>2.929317E-2</v>
      </c>
      <c r="KG457">
        <v>35.104280000000003</v>
      </c>
      <c r="KH457">
        <v>0.39954869999999998</v>
      </c>
      <c r="KI457">
        <v>21.218019999999999</v>
      </c>
      <c r="KJ457" s="1">
        <v>2.6902249999999999E-2</v>
      </c>
      <c r="KK457">
        <v>32.483820000000001</v>
      </c>
      <c r="KL457">
        <v>0.39825509999999997</v>
      </c>
      <c r="KM457">
        <v>21.978200000000001</v>
      </c>
      <c r="KN457" s="1">
        <v>2.4733669999999999E-2</v>
      </c>
      <c r="KO457">
        <v>30.107099999999999</v>
      </c>
      <c r="KP457">
        <v>0.39697460000000001</v>
      </c>
      <c r="KQ457">
        <v>23.04317</v>
      </c>
      <c r="KR457" s="1">
        <v>2.277918E-2</v>
      </c>
      <c r="KS457">
        <v>27.955539999999999</v>
      </c>
      <c r="KT457">
        <v>0.39568969999999998</v>
      </c>
      <c r="KU457">
        <v>23.540030000000002</v>
      </c>
      <c r="KV457" s="1">
        <v>2.1022260000000001E-2</v>
      </c>
      <c r="KW457">
        <v>26.020790000000002</v>
      </c>
      <c r="KX457">
        <v>0.39449659999999998</v>
      </c>
      <c r="KY457">
        <v>23.577110000000001</v>
      </c>
      <c r="KZ457" s="1">
        <v>1.9453060000000001E-2</v>
      </c>
      <c r="LA457">
        <v>24.274360000000001</v>
      </c>
      <c r="LB457">
        <v>0.39346229999999999</v>
      </c>
      <c r="LC457">
        <v>22.906929999999999</v>
      </c>
      <c r="LD457" s="1">
        <v>1.8020330000000001E-2</v>
      </c>
      <c r="LE457">
        <v>22.667670000000001</v>
      </c>
      <c r="LF457">
        <v>0.39241429999999999</v>
      </c>
      <c r="LG457">
        <v>21.997</v>
      </c>
      <c r="LH457" s="1">
        <v>1.6712790000000002E-2</v>
      </c>
      <c r="LI457">
        <v>21.20355</v>
      </c>
      <c r="LJ457">
        <v>0.39132400000000001</v>
      </c>
      <c r="LK457">
        <v>21.234210000000001</v>
      </c>
      <c r="LL457" s="1">
        <v>1.552129E-2</v>
      </c>
      <c r="LM457">
        <v>19.873840000000001</v>
      </c>
      <c r="LN457">
        <v>0.38999679999999998</v>
      </c>
      <c r="LO457">
        <v>21.141970000000001</v>
      </c>
      <c r="LP457" s="1">
        <v>1.443642E-2</v>
      </c>
      <c r="LQ457">
        <v>18.678599999999999</v>
      </c>
      <c r="LR457">
        <v>0.38834980000000002</v>
      </c>
      <c r="LS457">
        <v>22.678380000000001</v>
      </c>
      <c r="LT457" s="1">
        <v>1.3463050000000001E-2</v>
      </c>
      <c r="LU457">
        <v>17.63298</v>
      </c>
      <c r="LV457">
        <v>0.38659270000000001</v>
      </c>
      <c r="LW457">
        <v>24.591229999999999</v>
      </c>
      <c r="LX457" s="1">
        <v>1.2577120000000001E-2</v>
      </c>
      <c r="LY457">
        <v>16.692240000000002</v>
      </c>
      <c r="LZ457">
        <v>0.38494630000000002</v>
      </c>
      <c r="MA457">
        <v>26.306470000000001</v>
      </c>
      <c r="MB457" s="1">
        <v>1.175643E-2</v>
      </c>
      <c r="MC457">
        <v>15.81676</v>
      </c>
      <c r="MD457">
        <v>0.38338430000000001</v>
      </c>
      <c r="ME457">
        <v>27.056360000000002</v>
      </c>
      <c r="MF457" s="1">
        <v>1.0993650000000001E-2</v>
      </c>
      <c r="MG457">
        <v>14.999269999999999</v>
      </c>
      <c r="MH457">
        <v>0.38165850000000001</v>
      </c>
      <c r="MI457">
        <v>26.625119999999999</v>
      </c>
      <c r="MJ457" s="1">
        <v>1.029736E-2</v>
      </c>
      <c r="MK457">
        <v>14.26146</v>
      </c>
      <c r="ML457">
        <v>0.37962420000000002</v>
      </c>
      <c r="MM457">
        <v>24.88175</v>
      </c>
      <c r="MN457" s="1">
        <v>9.6772560000000004E-3</v>
      </c>
      <c r="MO457">
        <v>13.615640000000001</v>
      </c>
      <c r="MP457">
        <v>0.37752079999999999</v>
      </c>
      <c r="MQ457">
        <v>23.444310000000002</v>
      </c>
      <c r="MR457" s="1">
        <v>9.1337750000000002E-3</v>
      </c>
      <c r="MS457">
        <v>13.053509999999999</v>
      </c>
      <c r="MT457">
        <v>0.3755812</v>
      </c>
      <c r="MU457">
        <v>22.754760000000001</v>
      </c>
      <c r="MV457" s="1">
        <v>8.6525049999999996E-3</v>
      </c>
      <c r="MW457">
        <v>12.5464</v>
      </c>
      <c r="MX457">
        <v>0.37398160000000003</v>
      </c>
      <c r="MY457">
        <v>23.375509999999998</v>
      </c>
      <c r="MZ457" s="1">
        <v>8.2103869999999995E-3</v>
      </c>
      <c r="NA457">
        <v>12.06419</v>
      </c>
      <c r="NB457">
        <v>0.37229889999999999</v>
      </c>
      <c r="NC457">
        <v>24.725850000000001</v>
      </c>
      <c r="ND457" s="1">
        <v>7.807156E-3</v>
      </c>
      <c r="NE457">
        <v>11.623329999999999</v>
      </c>
      <c r="NF457">
        <v>0.37229889999999999</v>
      </c>
      <c r="NG457">
        <v>24.725850000000001</v>
      </c>
      <c r="NH457" s="1">
        <v>7.807156E-3</v>
      </c>
      <c r="NI457">
        <v>11.623329999999999</v>
      </c>
      <c r="NJ457">
        <v>0.37229889999999999</v>
      </c>
      <c r="NK457">
        <v>24.725850000000001</v>
      </c>
      <c r="NL457" s="1">
        <v>7.807156E-3</v>
      </c>
      <c r="NM457">
        <v>11.623329999999999</v>
      </c>
      <c r="NN457">
        <v>0.37229889999999999</v>
      </c>
      <c r="NO457">
        <v>24.725850000000001</v>
      </c>
      <c r="NP457" s="1">
        <v>7.807156E-3</v>
      </c>
      <c r="NQ457">
        <v>11.623329999999999</v>
      </c>
      <c r="NR457">
        <v>0.37229889999999999</v>
      </c>
      <c r="NS457">
        <v>24.725850000000001</v>
      </c>
      <c r="NT457" s="1">
        <v>7.807156E-3</v>
      </c>
      <c r="NU457">
        <v>11.623329999999999</v>
      </c>
      <c r="NV457">
        <v>0.37229889999999999</v>
      </c>
      <c r="NW457">
        <v>24.725850000000001</v>
      </c>
      <c r="NX457" s="1">
        <v>7.807156E-3</v>
      </c>
      <c r="NY457">
        <v>11.623329999999999</v>
      </c>
      <c r="NZ457">
        <v>0.37229889999999999</v>
      </c>
      <c r="OA457">
        <v>24.725850000000001</v>
      </c>
      <c r="OB457" s="1">
        <v>7.807156E-3</v>
      </c>
      <c r="OC457">
        <v>11.623329999999999</v>
      </c>
      <c r="OD457">
        <v>0.37229889999999999</v>
      </c>
      <c r="OE457">
        <v>24.725850000000001</v>
      </c>
      <c r="OF457" s="1">
        <v>7.807156E-3</v>
      </c>
      <c r="OG457">
        <v>11.623329999999999</v>
      </c>
      <c r="OH457">
        <v>0.37229889999999999</v>
      </c>
      <c r="OI457">
        <v>24.725850000000001</v>
      </c>
      <c r="OJ457" s="1">
        <v>7.807156E-3</v>
      </c>
      <c r="OK457">
        <v>11.623329999999999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0.39801160000000002</v>
      </c>
      <c r="G458">
        <v>20.389220000000002</v>
      </c>
      <c r="H458">
        <v>0</v>
      </c>
      <c r="I458">
        <v>0</v>
      </c>
      <c r="J458">
        <v>0.3969413</v>
      </c>
      <c r="K458">
        <v>21.933900000000001</v>
      </c>
      <c r="L458">
        <v>0</v>
      </c>
      <c r="M458">
        <v>0</v>
      </c>
      <c r="N458">
        <v>0.3958507</v>
      </c>
      <c r="O458">
        <v>23.371210000000001</v>
      </c>
      <c r="P458">
        <v>0</v>
      </c>
      <c r="Q458">
        <v>0</v>
      </c>
      <c r="R458">
        <v>0.39467400000000002</v>
      </c>
      <c r="S458">
        <v>24.353950000000001</v>
      </c>
      <c r="T458">
        <v>0</v>
      </c>
      <c r="U458">
        <v>0</v>
      </c>
      <c r="V458">
        <v>0.3934145</v>
      </c>
      <c r="W458">
        <v>25.25432</v>
      </c>
      <c r="X458">
        <v>0</v>
      </c>
      <c r="Y458">
        <v>0</v>
      </c>
      <c r="Z458">
        <v>0.3922272</v>
      </c>
      <c r="AA458">
        <v>24.999949999999998</v>
      </c>
      <c r="AB458">
        <v>0</v>
      </c>
      <c r="AC458">
        <v>0</v>
      </c>
      <c r="AD458">
        <v>0.3910653</v>
      </c>
      <c r="AE458">
        <v>23.587209999999999</v>
      </c>
      <c r="AF458">
        <v>0</v>
      </c>
      <c r="AG458">
        <v>0</v>
      </c>
      <c r="AH458">
        <v>0.38990839999999999</v>
      </c>
      <c r="AI458">
        <v>22.46011</v>
      </c>
      <c r="AJ458">
        <v>0</v>
      </c>
      <c r="AK458">
        <v>0</v>
      </c>
      <c r="AL458">
        <v>0.38879000000000002</v>
      </c>
      <c r="AM458">
        <v>21.966149999999999</v>
      </c>
      <c r="AN458">
        <v>0</v>
      </c>
      <c r="AO458">
        <v>0</v>
      </c>
      <c r="AP458">
        <v>0.38782620000000001</v>
      </c>
      <c r="AQ458">
        <v>23.18478</v>
      </c>
      <c r="AR458">
        <v>0</v>
      </c>
      <c r="AS458">
        <v>0</v>
      </c>
      <c r="AT458">
        <v>0.38678570000000001</v>
      </c>
      <c r="AU458">
        <v>24.82206</v>
      </c>
      <c r="AV458">
        <v>0</v>
      </c>
      <c r="AW458">
        <v>0</v>
      </c>
      <c r="AX458">
        <v>0.38560689999999997</v>
      </c>
      <c r="AY458">
        <v>25.92681</v>
      </c>
      <c r="AZ458">
        <v>0</v>
      </c>
      <c r="BA458">
        <v>0</v>
      </c>
      <c r="BB458">
        <v>0.38434449999999998</v>
      </c>
      <c r="BC458">
        <v>26.599</v>
      </c>
      <c r="BD458">
        <v>0</v>
      </c>
      <c r="BE458">
        <v>0</v>
      </c>
      <c r="BF458">
        <v>0.38313249999999999</v>
      </c>
      <c r="BG458">
        <v>25.960159999999998</v>
      </c>
      <c r="BH458">
        <v>0</v>
      </c>
      <c r="BI458">
        <v>0</v>
      </c>
      <c r="BJ458">
        <v>0.38191799999999998</v>
      </c>
      <c r="BK458">
        <v>24.572500000000002</v>
      </c>
      <c r="BL458">
        <v>0</v>
      </c>
      <c r="BM458">
        <v>0</v>
      </c>
      <c r="BN458">
        <v>0.38067640000000003</v>
      </c>
      <c r="BO458">
        <v>23.390129999999999</v>
      </c>
      <c r="BP458">
        <v>0</v>
      </c>
      <c r="BQ458">
        <v>0</v>
      </c>
      <c r="BR458">
        <v>0.37936789999999998</v>
      </c>
      <c r="BS458">
        <v>22.763310000000001</v>
      </c>
      <c r="BT458">
        <v>0</v>
      </c>
      <c r="BU458">
        <v>0</v>
      </c>
      <c r="BV458">
        <v>0.37803910000000002</v>
      </c>
      <c r="BW458">
        <v>22.669740000000001</v>
      </c>
      <c r="BX458">
        <v>0</v>
      </c>
      <c r="BY458">
        <v>0</v>
      </c>
      <c r="BZ458">
        <v>0.37665670000000001</v>
      </c>
      <c r="CA458">
        <v>23.588270000000001</v>
      </c>
      <c r="CB458">
        <v>0</v>
      </c>
      <c r="CC458">
        <v>0</v>
      </c>
      <c r="CD458">
        <v>0.37525219999999998</v>
      </c>
      <c r="CE458">
        <v>24.191020000000002</v>
      </c>
      <c r="CF458">
        <v>0</v>
      </c>
      <c r="CG458">
        <v>0</v>
      </c>
      <c r="CH458">
        <v>0.37383509999999998</v>
      </c>
      <c r="CI458">
        <v>24.377269999999999</v>
      </c>
      <c r="CJ458">
        <v>0</v>
      </c>
      <c r="CK458">
        <v>0</v>
      </c>
      <c r="CL458">
        <v>0.37232720000000002</v>
      </c>
      <c r="CM458">
        <v>23.71893</v>
      </c>
      <c r="CN458">
        <v>0</v>
      </c>
      <c r="CO458">
        <v>0</v>
      </c>
      <c r="CP458">
        <v>0.37081229999999998</v>
      </c>
      <c r="CQ458">
        <v>22.790299999999998</v>
      </c>
      <c r="CR458">
        <v>0</v>
      </c>
      <c r="CS458">
        <v>0</v>
      </c>
      <c r="CT458">
        <v>0.3692936</v>
      </c>
      <c r="CU458">
        <v>21.749289999999998</v>
      </c>
      <c r="CV458">
        <v>2.508861E-36</v>
      </c>
      <c r="CW458">
        <v>1.7824770000000001E-33</v>
      </c>
      <c r="CX458">
        <v>0.36776619999999999</v>
      </c>
      <c r="CY458">
        <v>20.713039999999999</v>
      </c>
      <c r="CZ458">
        <v>6.4009589999999998E-30</v>
      </c>
      <c r="DA458" s="1">
        <v>4.5531710000000002E-27</v>
      </c>
      <c r="DB458">
        <v>0.36619570000000001</v>
      </c>
      <c r="DC458">
        <v>20.254149999999999</v>
      </c>
      <c r="DD458" s="1">
        <v>4.4641090000000002E-24</v>
      </c>
      <c r="DE458" s="1">
        <v>2.7748220000000001E-21</v>
      </c>
      <c r="DF458">
        <v>0.36461979999999999</v>
      </c>
      <c r="DG458">
        <v>20.829889999999999</v>
      </c>
      <c r="DH458" s="1">
        <v>1.19869E-19</v>
      </c>
      <c r="DI458" s="1">
        <v>6.5050070000000004E-17</v>
      </c>
      <c r="DJ458">
        <v>0.36306440000000001</v>
      </c>
      <c r="DK458">
        <v>21.585629999999998</v>
      </c>
      <c r="DL458" s="1">
        <v>3.8826200000000001E-16</v>
      </c>
      <c r="DM458" s="1">
        <v>2.04231E-13</v>
      </c>
      <c r="DN458">
        <v>0.36150719999999997</v>
      </c>
      <c r="DO458">
        <v>22.309349999999998</v>
      </c>
      <c r="DP458" s="1">
        <v>3.0615700000000002E-13</v>
      </c>
      <c r="DQ458" s="1">
        <v>1.6039759999999999E-10</v>
      </c>
      <c r="DR458">
        <v>0.35985060000000002</v>
      </c>
      <c r="DS458">
        <v>21.871670000000002</v>
      </c>
      <c r="DT458" s="1">
        <v>8.4564990000000002E-11</v>
      </c>
      <c r="DU458" s="1">
        <v>4.4787629999999998E-8</v>
      </c>
      <c r="DV458">
        <v>0.35823579999999999</v>
      </c>
      <c r="DW458">
        <v>20.882850000000001</v>
      </c>
      <c r="DX458" s="1">
        <v>1.019705E-8</v>
      </c>
      <c r="DY458" s="1">
        <v>5.4800150000000003E-6</v>
      </c>
      <c r="DZ458">
        <v>0.35654370000000002</v>
      </c>
      <c r="EA458">
        <v>20.065670000000001</v>
      </c>
      <c r="EB458" s="1">
        <v>6.0999920000000005E-7</v>
      </c>
      <c r="EC458" s="1">
        <v>3.3442930000000001E-4</v>
      </c>
      <c r="ED458">
        <v>0.35484149999999998</v>
      </c>
      <c r="EE458">
        <v>19.48846</v>
      </c>
      <c r="EF458" s="1">
        <v>2.0123899999999999E-5</v>
      </c>
      <c r="EG458" s="1">
        <v>1.1266480000000001E-2</v>
      </c>
      <c r="EH458">
        <v>0.353043</v>
      </c>
      <c r="EI458">
        <v>20.112410000000001</v>
      </c>
      <c r="EJ458" s="1">
        <v>3.955772E-4</v>
      </c>
      <c r="EK458" s="1">
        <v>0.22650339999999999</v>
      </c>
      <c r="EL458">
        <v>0.3513384</v>
      </c>
      <c r="EM458">
        <v>21.067599999999999</v>
      </c>
      <c r="EN458" s="1">
        <v>4.9463290000000002E-3</v>
      </c>
      <c r="EO458" s="1">
        <v>2.895721</v>
      </c>
      <c r="EP458">
        <v>0.3497577</v>
      </c>
      <c r="EQ458">
        <v>21.706330000000001</v>
      </c>
      <c r="ER458" s="1">
        <v>4.1476220000000001E-2</v>
      </c>
      <c r="ES458" s="1">
        <v>24.845310000000001</v>
      </c>
      <c r="ET458">
        <v>0.348186</v>
      </c>
      <c r="EU458">
        <v>22.482970000000002</v>
      </c>
      <c r="EV458" s="1">
        <v>0.24389430000000001</v>
      </c>
      <c r="EW458">
        <v>149.51519999999999</v>
      </c>
      <c r="EX458">
        <v>0.34653590000000001</v>
      </c>
      <c r="EY458">
        <v>22.55564</v>
      </c>
      <c r="EZ458" s="1">
        <v>1.042975</v>
      </c>
      <c r="FA458">
        <v>654.91890000000001</v>
      </c>
      <c r="FB458">
        <v>0.34481869999999998</v>
      </c>
      <c r="FC458">
        <v>21.446449999999999</v>
      </c>
      <c r="FD458" s="1">
        <v>3.3583259999999999</v>
      </c>
      <c r="FE458">
        <v>2159.4079999999999</v>
      </c>
      <c r="FF458">
        <v>0.34298079999999997</v>
      </c>
      <c r="FG458">
        <v>20.257439999999999</v>
      </c>
      <c r="FH458">
        <v>8.3871800000000007</v>
      </c>
      <c r="FI458">
        <v>5524.6049999999996</v>
      </c>
      <c r="FJ458">
        <v>0.34117019999999998</v>
      </c>
      <c r="FK458">
        <v>19.61646</v>
      </c>
      <c r="FL458">
        <v>16.712630000000001</v>
      </c>
      <c r="FM458">
        <v>11276.43</v>
      </c>
      <c r="FN458">
        <v>0.33946759999999998</v>
      </c>
      <c r="FO458">
        <v>20.692979999999999</v>
      </c>
      <c r="FP458">
        <v>27.257919999999999</v>
      </c>
      <c r="FQ458">
        <v>18834.77</v>
      </c>
      <c r="FR458">
        <v>0.3377192</v>
      </c>
      <c r="FS458">
        <v>22.415849999999999</v>
      </c>
      <c r="FT458">
        <v>37.18318</v>
      </c>
      <c r="FU458">
        <v>26321.43</v>
      </c>
      <c r="FV458">
        <v>0.33578740000000001</v>
      </c>
      <c r="FW458">
        <v>24.04391</v>
      </c>
      <c r="FX458">
        <v>43.179679999999998</v>
      </c>
      <c r="FY458">
        <v>31343.16</v>
      </c>
      <c r="FZ458">
        <v>0.33378190000000002</v>
      </c>
      <c r="GA458">
        <v>25.15719</v>
      </c>
      <c r="GB458">
        <v>43.655050000000003</v>
      </c>
      <c r="GC458">
        <v>32442.68</v>
      </c>
      <c r="GD458">
        <v>0.33178940000000001</v>
      </c>
      <c r="GE458">
        <v>24.706710000000001</v>
      </c>
      <c r="GF458">
        <v>38.896270000000001</v>
      </c>
      <c r="GG458">
        <v>29753.360000000001</v>
      </c>
      <c r="GH458">
        <v>0.3298104</v>
      </c>
      <c r="GI458">
        <v>23.105709999999998</v>
      </c>
      <c r="GJ458">
        <v>31.183669999999999</v>
      </c>
      <c r="GK458">
        <v>24500.35</v>
      </c>
      <c r="GL458">
        <v>0.32772370000000001</v>
      </c>
      <c r="GM458">
        <v>21.683700000000002</v>
      </c>
      <c r="GN458">
        <v>22.824259999999999</v>
      </c>
      <c r="GO458">
        <v>18452.21</v>
      </c>
      <c r="GP458">
        <v>0.32566790000000001</v>
      </c>
      <c r="GQ458">
        <v>20.928090000000001</v>
      </c>
      <c r="GR458">
        <v>15.500719999999999</v>
      </c>
      <c r="GS458">
        <v>12931.52</v>
      </c>
      <c r="GT458">
        <v>0.3236773</v>
      </c>
      <c r="GU458">
        <v>21.996110000000002</v>
      </c>
      <c r="GV458">
        <v>9.9166919999999994</v>
      </c>
      <c r="GW458">
        <v>8562.1779999999999</v>
      </c>
      <c r="GX458">
        <v>0.32152239999999999</v>
      </c>
      <c r="GY458">
        <v>23.715859999999999</v>
      </c>
      <c r="GZ458">
        <v>6.0751809999999997</v>
      </c>
      <c r="HA458">
        <v>5458.982</v>
      </c>
      <c r="HB458">
        <v>0.31937100000000002</v>
      </c>
      <c r="HC458">
        <v>25.37933</v>
      </c>
      <c r="HD458">
        <v>3.6401219999999999</v>
      </c>
      <c r="HE458">
        <v>3422.5909999999999</v>
      </c>
      <c r="HF458">
        <v>0.31726480000000001</v>
      </c>
      <c r="HG458">
        <v>26.27366</v>
      </c>
      <c r="HH458">
        <v>2.1842290000000002</v>
      </c>
      <c r="HI458">
        <v>2159.393</v>
      </c>
      <c r="HJ458">
        <v>0.31539889999999998</v>
      </c>
      <c r="HK458">
        <v>25.631170000000001</v>
      </c>
      <c r="HL458">
        <v>1.346851</v>
      </c>
      <c r="HM458">
        <v>1402.664</v>
      </c>
      <c r="HN458">
        <v>0.31372139999999998</v>
      </c>
      <c r="HO458">
        <v>23.885649999999998</v>
      </c>
      <c r="HP458">
        <v>0.87482629999999995</v>
      </c>
      <c r="HQ458">
        <v>956.5865</v>
      </c>
      <c r="HR458">
        <v>0.3120714</v>
      </c>
      <c r="HS458">
        <v>22.26304</v>
      </c>
      <c r="HT458">
        <v>0.60874890000000004</v>
      </c>
      <c r="HU458">
        <v>692.43460000000005</v>
      </c>
      <c r="HV458">
        <v>0.31083309999999997</v>
      </c>
      <c r="HW458">
        <v>21.279520000000002</v>
      </c>
      <c r="HX458">
        <v>0.45473550000000001</v>
      </c>
      <c r="HY458">
        <v>530.9144</v>
      </c>
      <c r="HZ458">
        <v>0.3101469</v>
      </c>
      <c r="IA458">
        <v>21.869710000000001</v>
      </c>
      <c r="IB458">
        <v>0.35934860000000002</v>
      </c>
      <c r="IC458">
        <v>425.3408</v>
      </c>
      <c r="ID458">
        <v>0.30917250000000002</v>
      </c>
      <c r="IE458">
        <v>22.063179999999999</v>
      </c>
      <c r="IF458">
        <v>0.29575630000000003</v>
      </c>
      <c r="IG458">
        <v>352.63510000000002</v>
      </c>
      <c r="IH458">
        <v>0.30791160000000001</v>
      </c>
      <c r="II458">
        <v>23.062080000000002</v>
      </c>
      <c r="IJ458">
        <v>0.25065100000000001</v>
      </c>
      <c r="IK458">
        <v>300.04149999999998</v>
      </c>
      <c r="IL458">
        <v>0.30647760000000002</v>
      </c>
      <c r="IM458">
        <v>23.837050000000001</v>
      </c>
      <c r="IN458">
        <v>0.21680450000000001</v>
      </c>
      <c r="IO458">
        <v>260.10390000000001</v>
      </c>
      <c r="IP458">
        <v>0.30497950000000001</v>
      </c>
      <c r="IQ458">
        <v>23.504519999999999</v>
      </c>
      <c r="IR458">
        <v>0.1900133</v>
      </c>
      <c r="IS458">
        <v>228.36240000000001</v>
      </c>
      <c r="IT458">
        <v>0.30341420000000002</v>
      </c>
      <c r="IU458">
        <v>22.209330000000001</v>
      </c>
      <c r="IV458">
        <v>0.1679168</v>
      </c>
      <c r="IW458">
        <v>202.2697</v>
      </c>
      <c r="IX458">
        <v>0.30169360000000001</v>
      </c>
      <c r="IY458">
        <v>20.831099999999999</v>
      </c>
      <c r="IZ458">
        <v>0.149336</v>
      </c>
      <c r="JA458">
        <v>180.49629999999999</v>
      </c>
      <c r="JB458">
        <v>0.29980250000000003</v>
      </c>
      <c r="JC458">
        <v>20.198170000000001</v>
      </c>
      <c r="JD458">
        <v>0.13359380000000001</v>
      </c>
      <c r="JE458">
        <v>162.21639999999999</v>
      </c>
      <c r="JF458">
        <v>0.29763780000000001</v>
      </c>
      <c r="JG458">
        <v>21.48481</v>
      </c>
      <c r="JH458">
        <v>0.12024070000000001</v>
      </c>
      <c r="JI458">
        <v>146.8614</v>
      </c>
      <c r="JJ458">
        <v>0.29546240000000001</v>
      </c>
      <c r="JK458">
        <v>23.430340000000001</v>
      </c>
      <c r="JL458">
        <v>0.1087996</v>
      </c>
      <c r="JM458">
        <v>133.72149999999999</v>
      </c>
      <c r="JN458">
        <v>0.29330270000000003</v>
      </c>
      <c r="JO458">
        <v>25.23434</v>
      </c>
      <c r="JP458">
        <v>9.886317E-2</v>
      </c>
      <c r="JQ458">
        <v>122.3112</v>
      </c>
      <c r="JR458">
        <v>0.29136459999999997</v>
      </c>
      <c r="JS458">
        <v>26.42</v>
      </c>
      <c r="JT458">
        <v>9.0197680000000002E-2</v>
      </c>
      <c r="JU458">
        <v>112.28749999999999</v>
      </c>
      <c r="JV458">
        <v>0.28951739999999998</v>
      </c>
      <c r="JW458">
        <v>25.98085</v>
      </c>
      <c r="JX458">
        <v>8.2541100000000006E-2</v>
      </c>
      <c r="JY458">
        <v>103.4213</v>
      </c>
      <c r="JZ458">
        <v>0.28773530000000003</v>
      </c>
      <c r="KA458">
        <v>24.158149999999999</v>
      </c>
      <c r="KB458">
        <v>7.5736880000000006E-2</v>
      </c>
      <c r="KC458">
        <v>95.508300000000006</v>
      </c>
      <c r="KD458">
        <v>0.28608660000000002</v>
      </c>
      <c r="KE458">
        <v>22.517849999999999</v>
      </c>
      <c r="KF458">
        <v>6.9666270000000002E-2</v>
      </c>
      <c r="KG458">
        <v>88.397729999999996</v>
      </c>
      <c r="KH458">
        <v>0.28451029999999999</v>
      </c>
      <c r="KI458">
        <v>21.575479999999999</v>
      </c>
      <c r="KJ458" s="1">
        <v>6.4215289999999994E-2</v>
      </c>
      <c r="KK458">
        <v>81.96087</v>
      </c>
      <c r="KL458">
        <v>0.28297489999999997</v>
      </c>
      <c r="KM458">
        <v>22.141590000000001</v>
      </c>
      <c r="KN458">
        <v>5.9284780000000002E-2</v>
      </c>
      <c r="KO458">
        <v>76.139399999999995</v>
      </c>
      <c r="KP458">
        <v>0.28148319999999999</v>
      </c>
      <c r="KQ458">
        <v>23.097629999999999</v>
      </c>
      <c r="KR458" s="1">
        <v>5.4841830000000001E-2</v>
      </c>
      <c r="KS458">
        <v>70.872810000000001</v>
      </c>
      <c r="KT458">
        <v>0.279945</v>
      </c>
      <c r="KU458">
        <v>23.6524</v>
      </c>
      <c r="KV458" s="1">
        <v>5.0841669999999999E-2</v>
      </c>
      <c r="KW458">
        <v>66.126900000000006</v>
      </c>
      <c r="KX458">
        <v>0.2785512</v>
      </c>
      <c r="KY458">
        <v>23.748860000000001</v>
      </c>
      <c r="KZ458" s="1">
        <v>4.7256960000000001E-2</v>
      </c>
      <c r="LA458">
        <v>61.835250000000002</v>
      </c>
      <c r="LB458">
        <v>0.27726640000000002</v>
      </c>
      <c r="LC458">
        <v>23.178850000000001</v>
      </c>
      <c r="LD458" s="1">
        <v>4.398092E-2</v>
      </c>
      <c r="LE458">
        <v>57.895620000000001</v>
      </c>
      <c r="LF458">
        <v>0.2759026</v>
      </c>
      <c r="LG458">
        <v>22.296880000000002</v>
      </c>
      <c r="LH458" s="1">
        <v>4.0993689999999999E-2</v>
      </c>
      <c r="LI458">
        <v>54.314239999999998</v>
      </c>
      <c r="LJ458">
        <v>0.27448450000000002</v>
      </c>
      <c r="LK458">
        <v>21.485710000000001</v>
      </c>
      <c r="LL458" s="1">
        <v>3.828206E-2</v>
      </c>
      <c r="LM458">
        <v>51.067799999999998</v>
      </c>
      <c r="LN458">
        <v>0.27282990000000001</v>
      </c>
      <c r="LO458">
        <v>21.286950000000001</v>
      </c>
      <c r="LP458" s="1">
        <v>3.5824410000000001E-2</v>
      </c>
      <c r="LQ458">
        <v>48.158969999999997</v>
      </c>
      <c r="LR458">
        <v>0.2709568</v>
      </c>
      <c r="LS458">
        <v>22.650770000000001</v>
      </c>
      <c r="LT458" s="1">
        <v>3.3647570000000002E-2</v>
      </c>
      <c r="LU458">
        <v>45.62059</v>
      </c>
      <c r="LV458">
        <v>0.26905050000000003</v>
      </c>
      <c r="LW458">
        <v>24.514299999999999</v>
      </c>
      <c r="LX458" s="1">
        <v>3.1687809999999997E-2</v>
      </c>
      <c r="LY458">
        <v>43.336280000000002</v>
      </c>
      <c r="LZ458">
        <v>0.267239</v>
      </c>
      <c r="MA458">
        <v>26.285679999999999</v>
      </c>
      <c r="MB458" s="1">
        <v>2.9891350000000001E-2</v>
      </c>
      <c r="MC458">
        <v>41.232399999999998</v>
      </c>
      <c r="MD458">
        <v>0.26547959999999998</v>
      </c>
      <c r="ME458">
        <v>27.234349999999999</v>
      </c>
      <c r="MF458" s="1">
        <v>2.823355E-2</v>
      </c>
      <c r="MG458">
        <v>39.289029999999997</v>
      </c>
      <c r="MH458">
        <v>0.26351790000000003</v>
      </c>
      <c r="MI458">
        <v>26.983219999999999</v>
      </c>
      <c r="MJ458" s="1">
        <v>2.6720959999999998E-2</v>
      </c>
      <c r="MK458">
        <v>37.536830000000002</v>
      </c>
      <c r="ML458">
        <v>0.26136500000000001</v>
      </c>
      <c r="MM458">
        <v>25.408519999999999</v>
      </c>
      <c r="MN458" s="1">
        <v>2.5370549999999999E-2</v>
      </c>
      <c r="MO458">
        <v>35.998489999999997</v>
      </c>
      <c r="MP458">
        <v>0.25918039999999998</v>
      </c>
      <c r="MQ458">
        <v>23.944939999999999</v>
      </c>
      <c r="MR458" s="1">
        <v>2.4178910000000001E-2</v>
      </c>
      <c r="MS458">
        <v>34.646549999999998</v>
      </c>
      <c r="MT458">
        <v>0.25716899999999998</v>
      </c>
      <c r="MU458">
        <v>23.111460000000001</v>
      </c>
      <c r="MV458" s="1">
        <v>2.311409E-2</v>
      </c>
      <c r="MW458">
        <v>33.417479999999998</v>
      </c>
      <c r="MX458">
        <v>0.255415</v>
      </c>
      <c r="MY458">
        <v>23.546140000000001</v>
      </c>
      <c r="MZ458" s="1">
        <v>2.212505E-2</v>
      </c>
      <c r="NA458">
        <v>32.245049999999999</v>
      </c>
      <c r="NB458">
        <v>0.25357459999999998</v>
      </c>
      <c r="NC458">
        <v>24.78107</v>
      </c>
      <c r="ND458" s="1">
        <v>2.1210650000000001E-2</v>
      </c>
      <c r="NE458">
        <v>31.173020000000001</v>
      </c>
      <c r="NF458">
        <v>0.25357459999999998</v>
      </c>
      <c r="NG458">
        <v>24.78107</v>
      </c>
      <c r="NH458" s="1">
        <v>2.1210650000000001E-2</v>
      </c>
      <c r="NI458">
        <v>31.173020000000001</v>
      </c>
      <c r="NJ458">
        <v>0.25357459999999998</v>
      </c>
      <c r="NK458">
        <v>24.78107</v>
      </c>
      <c r="NL458" s="1">
        <v>2.1210650000000001E-2</v>
      </c>
      <c r="NM458">
        <v>31.173020000000001</v>
      </c>
      <c r="NN458">
        <v>0.25357459999999998</v>
      </c>
      <c r="NO458">
        <v>24.78107</v>
      </c>
      <c r="NP458" s="1">
        <v>2.1210650000000001E-2</v>
      </c>
      <c r="NQ458">
        <v>31.173020000000001</v>
      </c>
      <c r="NR458">
        <v>0.25357459999999998</v>
      </c>
      <c r="NS458">
        <v>24.78107</v>
      </c>
      <c r="NT458" s="1">
        <v>2.1210650000000001E-2</v>
      </c>
      <c r="NU458">
        <v>31.173020000000001</v>
      </c>
      <c r="NV458">
        <v>0.25357459999999998</v>
      </c>
      <c r="NW458">
        <v>24.78107</v>
      </c>
      <c r="NX458" s="1">
        <v>2.1210650000000001E-2</v>
      </c>
      <c r="NY458">
        <v>31.173020000000001</v>
      </c>
      <c r="NZ458">
        <v>0.25357459999999998</v>
      </c>
      <c r="OA458">
        <v>24.78107</v>
      </c>
      <c r="OB458" s="1">
        <v>2.1210650000000001E-2</v>
      </c>
      <c r="OC458">
        <v>31.173020000000001</v>
      </c>
      <c r="OD458">
        <v>0.25357459999999998</v>
      </c>
      <c r="OE458">
        <v>24.78107</v>
      </c>
      <c r="OF458" s="1">
        <v>2.1210650000000001E-2</v>
      </c>
      <c r="OG458">
        <v>31.173020000000001</v>
      </c>
      <c r="OH458">
        <v>0.25357459999999998</v>
      </c>
      <c r="OI458">
        <v>24.78107</v>
      </c>
      <c r="OJ458" s="1">
        <v>2.1210650000000001E-2</v>
      </c>
      <c r="OK458">
        <v>31.173020000000001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0.31622230000000001</v>
      </c>
      <c r="G459">
        <v>20.439080000000001</v>
      </c>
      <c r="H459">
        <v>0</v>
      </c>
      <c r="I459">
        <v>0</v>
      </c>
      <c r="J459">
        <v>0.31518180000000001</v>
      </c>
      <c r="K459">
        <v>21.826039999999999</v>
      </c>
      <c r="L459">
        <v>0</v>
      </c>
      <c r="M459">
        <v>0</v>
      </c>
      <c r="N459">
        <v>0.31410440000000001</v>
      </c>
      <c r="O459">
        <v>23.26304</v>
      </c>
      <c r="P459">
        <v>0</v>
      </c>
      <c r="Q459">
        <v>0</v>
      </c>
      <c r="R459">
        <v>0.31293789999999999</v>
      </c>
      <c r="S459">
        <v>24.307310000000001</v>
      </c>
      <c r="T459">
        <v>0</v>
      </c>
      <c r="U459">
        <v>0</v>
      </c>
      <c r="V459">
        <v>0.31174550000000001</v>
      </c>
      <c r="W459">
        <v>25.234100000000002</v>
      </c>
      <c r="X459">
        <v>0</v>
      </c>
      <c r="Y459">
        <v>0</v>
      </c>
      <c r="Z459">
        <v>0.31060529999999997</v>
      </c>
      <c r="AA459">
        <v>25.11365</v>
      </c>
      <c r="AB459">
        <v>0</v>
      </c>
      <c r="AC459">
        <v>0</v>
      </c>
      <c r="AD459">
        <v>0.30950680000000003</v>
      </c>
      <c r="AE459">
        <v>23.817509999999999</v>
      </c>
      <c r="AF459">
        <v>0</v>
      </c>
      <c r="AG459">
        <v>0</v>
      </c>
      <c r="AH459">
        <v>0.3083999</v>
      </c>
      <c r="AI459">
        <v>22.669969999999999</v>
      </c>
      <c r="AJ459">
        <v>0</v>
      </c>
      <c r="AK459">
        <v>0</v>
      </c>
      <c r="AL459">
        <v>0.30733700000000003</v>
      </c>
      <c r="AM459">
        <v>22.06222</v>
      </c>
      <c r="AN459">
        <v>0</v>
      </c>
      <c r="AO459">
        <v>0</v>
      </c>
      <c r="AP459">
        <v>0.30639529999999998</v>
      </c>
      <c r="AQ459">
        <v>23.11609</v>
      </c>
      <c r="AR459">
        <v>0</v>
      </c>
      <c r="AS459">
        <v>0</v>
      </c>
      <c r="AT459">
        <v>0.3053226</v>
      </c>
      <c r="AU459">
        <v>24.683250000000001</v>
      </c>
      <c r="AV459">
        <v>0</v>
      </c>
      <c r="AW459">
        <v>0</v>
      </c>
      <c r="AX459">
        <v>0.3041894</v>
      </c>
      <c r="AY459">
        <v>25.843979999999998</v>
      </c>
      <c r="AZ459">
        <v>0</v>
      </c>
      <c r="BA459">
        <v>0</v>
      </c>
      <c r="BB459">
        <v>0.3029753</v>
      </c>
      <c r="BC459">
        <v>26.590620000000001</v>
      </c>
      <c r="BD459">
        <v>0</v>
      </c>
      <c r="BE459">
        <v>0</v>
      </c>
      <c r="BF459">
        <v>0.30178349999999998</v>
      </c>
      <c r="BG459">
        <v>26.106449999999999</v>
      </c>
      <c r="BH459">
        <v>0</v>
      </c>
      <c r="BI459">
        <v>0</v>
      </c>
      <c r="BJ459">
        <v>0.30062480000000003</v>
      </c>
      <c r="BK459">
        <v>24.822240000000001</v>
      </c>
      <c r="BL459">
        <v>0</v>
      </c>
      <c r="BM459">
        <v>0</v>
      </c>
      <c r="BN459">
        <v>0.29940070000000002</v>
      </c>
      <c r="BO459">
        <v>23.624369999999999</v>
      </c>
      <c r="BP459">
        <v>0</v>
      </c>
      <c r="BQ459">
        <v>0</v>
      </c>
      <c r="BR459">
        <v>0.29814370000000001</v>
      </c>
      <c r="BS459">
        <v>22.92268</v>
      </c>
      <c r="BT459">
        <v>0</v>
      </c>
      <c r="BU459">
        <v>0</v>
      </c>
      <c r="BV459">
        <v>0.29682900000000001</v>
      </c>
      <c r="BW459">
        <v>22.736799999999999</v>
      </c>
      <c r="BX459">
        <v>0</v>
      </c>
      <c r="BY459">
        <v>0</v>
      </c>
      <c r="BZ459">
        <v>0.29549019999999998</v>
      </c>
      <c r="CA459">
        <v>23.54515</v>
      </c>
      <c r="CB459">
        <v>0</v>
      </c>
      <c r="CC459">
        <v>0</v>
      </c>
      <c r="CD459">
        <v>0.29411579999999998</v>
      </c>
      <c r="CE459">
        <v>24.137830000000001</v>
      </c>
      <c r="CF459">
        <v>0</v>
      </c>
      <c r="CG459">
        <v>0</v>
      </c>
      <c r="CH459">
        <v>0.29273120000000002</v>
      </c>
      <c r="CI459">
        <v>24.402570000000001</v>
      </c>
      <c r="CJ459">
        <v>0</v>
      </c>
      <c r="CK459">
        <v>0</v>
      </c>
      <c r="CL459">
        <v>0.29129169999999999</v>
      </c>
      <c r="CM459">
        <v>23.846409999999999</v>
      </c>
      <c r="CN459">
        <v>0</v>
      </c>
      <c r="CO459">
        <v>0</v>
      </c>
      <c r="CP459">
        <v>0.28982999999999998</v>
      </c>
      <c r="CQ459">
        <v>22.983139999999999</v>
      </c>
      <c r="CR459">
        <v>0</v>
      </c>
      <c r="CS459">
        <v>0</v>
      </c>
      <c r="CT459">
        <v>0.2883387</v>
      </c>
      <c r="CU459">
        <v>21.961510000000001</v>
      </c>
      <c r="CV459">
        <v>6.9582460000000001E-37</v>
      </c>
      <c r="CW459">
        <v>7.2116300000000004E-34</v>
      </c>
      <c r="CX459">
        <v>0.28686699999999998</v>
      </c>
      <c r="CY459">
        <v>20.91554</v>
      </c>
      <c r="CZ459">
        <v>1.6306830000000002E-30</v>
      </c>
      <c r="DA459">
        <v>1.6932059999999999E-27</v>
      </c>
      <c r="DB459">
        <v>0.28537659999999998</v>
      </c>
      <c r="DC459">
        <v>20.373940000000001</v>
      </c>
      <c r="DD459" s="1">
        <v>1.107471E-24</v>
      </c>
      <c r="DE459" s="1">
        <v>1.1562400000000001E-21</v>
      </c>
      <c r="DF459">
        <v>0.28388269999999999</v>
      </c>
      <c r="DG459">
        <v>20.821249999999999</v>
      </c>
      <c r="DH459" s="1">
        <v>2.8105979999999999E-20</v>
      </c>
      <c r="DI459" s="1">
        <v>2.940983E-17</v>
      </c>
      <c r="DJ459">
        <v>0.28240880000000002</v>
      </c>
      <c r="DK459">
        <v>21.51971</v>
      </c>
      <c r="DL459" s="1">
        <v>1.166644E-16</v>
      </c>
      <c r="DM459" s="1">
        <v>1.052651E-13</v>
      </c>
      <c r="DN459">
        <v>0.28090530000000002</v>
      </c>
      <c r="DO459">
        <v>22.273769999999999</v>
      </c>
      <c r="DP459" s="1">
        <v>1.101133E-13</v>
      </c>
      <c r="DQ459" s="1">
        <v>9.2107659999999999E-11</v>
      </c>
      <c r="DR459">
        <v>0.27935650000000001</v>
      </c>
      <c r="DS459">
        <v>21.958600000000001</v>
      </c>
      <c r="DT459" s="1">
        <v>3.4512259999999998E-11</v>
      </c>
      <c r="DU459" s="1">
        <v>2.809862E-8</v>
      </c>
      <c r="DV459">
        <v>0.27782509999999999</v>
      </c>
      <c r="DW459">
        <v>21.065950000000001</v>
      </c>
      <c r="DX459" s="1">
        <v>4.6083789999999998E-9</v>
      </c>
      <c r="DY459" s="1">
        <v>3.7182830000000002E-6</v>
      </c>
      <c r="DZ459">
        <v>0.2762521</v>
      </c>
      <c r="EA459">
        <v>20.249410000000001</v>
      </c>
      <c r="EB459" s="1">
        <v>3.004881E-7</v>
      </c>
      <c r="EC459" s="1">
        <v>2.4356900000000001E-4</v>
      </c>
      <c r="ED459">
        <v>0.27464309999999997</v>
      </c>
      <c r="EE459">
        <v>19.63391</v>
      </c>
      <c r="EF459" s="1">
        <v>1.0690459999999999E-5</v>
      </c>
      <c r="EG459" s="1">
        <v>8.7587419999999999E-3</v>
      </c>
      <c r="EH459">
        <v>0.27298810000000001</v>
      </c>
      <c r="EI459">
        <v>20.132549999999998</v>
      </c>
      <c r="EJ459" s="1">
        <v>2.2490140000000001E-4</v>
      </c>
      <c r="EK459" s="1">
        <v>0.18714230000000001</v>
      </c>
      <c r="EL459">
        <v>0.27139560000000001</v>
      </c>
      <c r="EM459">
        <v>21.000029999999999</v>
      </c>
      <c r="EN459" s="1">
        <v>2.9922999999999998E-3</v>
      </c>
      <c r="EO459" s="1">
        <v>2.5339299999999998</v>
      </c>
      <c r="EP459">
        <v>0.26992490000000002</v>
      </c>
      <c r="EQ459">
        <v>21.65605</v>
      </c>
      <c r="ER459" s="1">
        <v>2.65782E-2</v>
      </c>
      <c r="ES459" s="1">
        <v>22.959119999999999</v>
      </c>
      <c r="ET459">
        <v>0.26848129999999998</v>
      </c>
      <c r="EU459">
        <v>22.443210000000001</v>
      </c>
      <c r="EV459" s="1">
        <v>0.1649988</v>
      </c>
      <c r="EW459">
        <v>145.59289999999999</v>
      </c>
      <c r="EX459">
        <v>0.26701259999999999</v>
      </c>
      <c r="EY459">
        <v>22.598330000000001</v>
      </c>
      <c r="EZ459" s="1">
        <v>0.74288940000000003</v>
      </c>
      <c r="FA459">
        <v>670.85609999999997</v>
      </c>
      <c r="FB459">
        <v>0.26542840000000001</v>
      </c>
      <c r="FC459">
        <v>21.63503</v>
      </c>
      <c r="FD459" s="1">
        <v>2.5120550000000001</v>
      </c>
      <c r="FE459">
        <v>2322.9560000000001</v>
      </c>
      <c r="FF459">
        <v>0.26377</v>
      </c>
      <c r="FG459">
        <v>20.49371</v>
      </c>
      <c r="FH459">
        <v>6.5746229999999999</v>
      </c>
      <c r="FI459">
        <v>6232.3</v>
      </c>
      <c r="FJ459">
        <v>0.2621096</v>
      </c>
      <c r="FK459">
        <v>19.778179999999999</v>
      </c>
      <c r="FL459">
        <v>13.704140000000001</v>
      </c>
      <c r="FM459">
        <v>13323.1</v>
      </c>
      <c r="FN459">
        <v>0.26053290000000001</v>
      </c>
      <c r="FO459">
        <v>20.672280000000001</v>
      </c>
      <c r="FP459">
        <v>23.34798</v>
      </c>
      <c r="FQ459">
        <v>23284.58</v>
      </c>
      <c r="FR459">
        <v>0.2588722</v>
      </c>
      <c r="FS459">
        <v>22.257629999999999</v>
      </c>
      <c r="FT459">
        <v>33.243229999999997</v>
      </c>
      <c r="FU459">
        <v>34036.47</v>
      </c>
      <c r="FV459">
        <v>0.25708160000000002</v>
      </c>
      <c r="FW459">
        <v>23.883510000000001</v>
      </c>
      <c r="FX459">
        <v>40.286749999999998</v>
      </c>
      <c r="FY459">
        <v>42405.7</v>
      </c>
      <c r="FZ459">
        <v>0.2552449</v>
      </c>
      <c r="GA459">
        <v>25.070869999999999</v>
      </c>
      <c r="GB459">
        <v>42.429290000000002</v>
      </c>
      <c r="GC459">
        <v>45911.81</v>
      </c>
      <c r="GD459">
        <v>0.2534614</v>
      </c>
      <c r="GE459">
        <v>24.820360000000001</v>
      </c>
      <c r="GF459">
        <v>39.291919999999998</v>
      </c>
      <c r="GG459">
        <v>43976.41</v>
      </c>
      <c r="GH459">
        <v>0.2516485</v>
      </c>
      <c r="GI459">
        <v>23.402899999999999</v>
      </c>
      <c r="GJ459">
        <v>33.140689999999999</v>
      </c>
      <c r="GK459">
        <v>38121.910000000003</v>
      </c>
      <c r="GL459">
        <v>0.24975639999999999</v>
      </c>
      <c r="GM459">
        <v>22.01538</v>
      </c>
      <c r="GN459">
        <v>25.379639999999998</v>
      </c>
      <c r="GO459">
        <v>30147.18</v>
      </c>
      <c r="GP459">
        <v>0.24787870000000001</v>
      </c>
      <c r="GQ459">
        <v>21.165690000000001</v>
      </c>
      <c r="GR459">
        <v>18.113140000000001</v>
      </c>
      <c r="GS459">
        <v>22287.21</v>
      </c>
      <c r="GT459">
        <v>0.24603459999999999</v>
      </c>
      <c r="GU459">
        <v>22.02186</v>
      </c>
      <c r="GV459">
        <v>12.239660000000001</v>
      </c>
      <c r="GW459">
        <v>15642.32</v>
      </c>
      <c r="GX459">
        <v>0.244001</v>
      </c>
      <c r="GY459">
        <v>23.577750000000002</v>
      </c>
      <c r="GZ459">
        <v>7.9741150000000003</v>
      </c>
      <c r="HA459">
        <v>10634.16</v>
      </c>
      <c r="HB459">
        <v>0.24198410000000001</v>
      </c>
      <c r="HC459">
        <v>25.22606</v>
      </c>
      <c r="HD459">
        <v>5.1220340000000002</v>
      </c>
      <c r="HE459">
        <v>7150.509</v>
      </c>
      <c r="HF459">
        <v>0.2400815</v>
      </c>
      <c r="HG459">
        <v>26.21538</v>
      </c>
      <c r="HH459">
        <v>3.3180779999999999</v>
      </c>
      <c r="HI459">
        <v>4854.3739999999998</v>
      </c>
      <c r="HJ459">
        <v>0.23839009999999999</v>
      </c>
      <c r="HK459">
        <v>25.79684</v>
      </c>
      <c r="HL459">
        <v>2.214467</v>
      </c>
      <c r="HM459">
        <v>3386.4569999999999</v>
      </c>
      <c r="HN459">
        <v>0.2368556</v>
      </c>
      <c r="HO459">
        <v>24.252949999999998</v>
      </c>
      <c r="HP459">
        <v>1.546924</v>
      </c>
      <c r="HQ459">
        <v>2457.5439999999999</v>
      </c>
      <c r="HR459">
        <v>0.2353431</v>
      </c>
      <c r="HS459">
        <v>22.69</v>
      </c>
      <c r="HT459">
        <v>1.1399649999999999</v>
      </c>
      <c r="HU459">
        <v>1864.55</v>
      </c>
      <c r="HV459">
        <v>0.23420630000000001</v>
      </c>
      <c r="HW459">
        <v>21.62208</v>
      </c>
      <c r="HX459">
        <v>0.88478650000000003</v>
      </c>
      <c r="HY459">
        <v>1474.172</v>
      </c>
      <c r="HZ459">
        <v>0.23345750000000001</v>
      </c>
      <c r="IA459">
        <v>22.030449999999998</v>
      </c>
      <c r="IB459">
        <v>0.71433829999999998</v>
      </c>
      <c r="IC459">
        <v>1201.9259999999999</v>
      </c>
      <c r="ID459">
        <v>0.23239699999999999</v>
      </c>
      <c r="IE459">
        <v>22.150110000000002</v>
      </c>
      <c r="IF459">
        <v>0.5934992</v>
      </c>
      <c r="IG459">
        <v>1004.967</v>
      </c>
      <c r="IH459">
        <v>0.2310731</v>
      </c>
      <c r="II459">
        <v>23.088339999999999</v>
      </c>
      <c r="IJ459">
        <v>0.50405429999999996</v>
      </c>
      <c r="IK459">
        <v>857.38199999999995</v>
      </c>
      <c r="IL459">
        <v>0.22962479999999999</v>
      </c>
      <c r="IM459">
        <v>23.84721</v>
      </c>
      <c r="IN459">
        <v>0.43529909999999999</v>
      </c>
      <c r="IO459">
        <v>742.86320000000001</v>
      </c>
      <c r="IP459">
        <v>0.22811719999999999</v>
      </c>
      <c r="IQ459">
        <v>23.676130000000001</v>
      </c>
      <c r="IR459">
        <v>0.38029439999999998</v>
      </c>
      <c r="IS459">
        <v>650.79359999999997</v>
      </c>
      <c r="IT459">
        <v>0.22652800000000001</v>
      </c>
      <c r="IU459">
        <v>22.55762</v>
      </c>
      <c r="IV459">
        <v>0.33493400000000001</v>
      </c>
      <c r="IW459">
        <v>574.94640000000004</v>
      </c>
      <c r="IX459">
        <v>0.22478400000000001</v>
      </c>
      <c r="IY459">
        <v>21.238109999999999</v>
      </c>
      <c r="IZ459">
        <v>0.29690539999999999</v>
      </c>
      <c r="JA459">
        <v>511.72890000000001</v>
      </c>
      <c r="JB459">
        <v>0.22286500000000001</v>
      </c>
      <c r="JC459">
        <v>20.517910000000001</v>
      </c>
      <c r="JD459">
        <v>0.26485599999999998</v>
      </c>
      <c r="JE459">
        <v>458.72989999999999</v>
      </c>
      <c r="JF459">
        <v>0.2207914</v>
      </c>
      <c r="JG459">
        <v>21.57395</v>
      </c>
      <c r="JH459">
        <v>0.23775769999999999</v>
      </c>
      <c r="JI459">
        <v>414.21010000000001</v>
      </c>
      <c r="JJ459">
        <v>0.2187016</v>
      </c>
      <c r="JK459">
        <v>23.3476</v>
      </c>
      <c r="JL459">
        <v>0.2146081</v>
      </c>
      <c r="JM459">
        <v>376.09649999999999</v>
      </c>
      <c r="JN459">
        <v>0.21664320000000001</v>
      </c>
      <c r="JO459">
        <v>25.144580000000001</v>
      </c>
      <c r="JP459">
        <v>0.19457469999999999</v>
      </c>
      <c r="JQ459">
        <v>343.06599999999997</v>
      </c>
      <c r="JR459">
        <v>0.21473100000000001</v>
      </c>
      <c r="JS459">
        <v>26.411829999999998</v>
      </c>
      <c r="JT459">
        <v>0.17716799999999999</v>
      </c>
      <c r="JU459">
        <v>314.19580000000002</v>
      </c>
      <c r="JV459">
        <v>0.21291260000000001</v>
      </c>
      <c r="JW459">
        <v>26.245899999999999</v>
      </c>
      <c r="JX459">
        <v>0.16189329999999999</v>
      </c>
      <c r="JY459">
        <v>288.7749</v>
      </c>
      <c r="JZ459">
        <v>0.2112175</v>
      </c>
      <c r="KA459">
        <v>24.679279999999999</v>
      </c>
      <c r="KB459">
        <v>0.14839530000000001</v>
      </c>
      <c r="KC459">
        <v>266.20639999999997</v>
      </c>
      <c r="KD459">
        <v>0.20966989999999999</v>
      </c>
      <c r="KE459">
        <v>23.09113</v>
      </c>
      <c r="KF459">
        <v>0.1363964</v>
      </c>
      <c r="KG459">
        <v>245.9888</v>
      </c>
      <c r="KH459">
        <v>0.20821410000000001</v>
      </c>
      <c r="KI459">
        <v>22.037880000000001</v>
      </c>
      <c r="KJ459">
        <v>0.12564649999999999</v>
      </c>
      <c r="KK459">
        <v>227.73830000000001</v>
      </c>
      <c r="KL459">
        <v>0.20678640000000001</v>
      </c>
      <c r="KM459">
        <v>22.380649999999999</v>
      </c>
      <c r="KN459">
        <v>0.11595469999999999</v>
      </c>
      <c r="KO459">
        <v>211.2893</v>
      </c>
      <c r="KP459">
        <v>0.20538129999999999</v>
      </c>
      <c r="KQ459">
        <v>23.190519999999999</v>
      </c>
      <c r="KR459">
        <v>0.1072361</v>
      </c>
      <c r="KS459">
        <v>196.45490000000001</v>
      </c>
      <c r="KT459">
        <v>0.20399510000000001</v>
      </c>
      <c r="KU459">
        <v>23.73085</v>
      </c>
      <c r="KV459">
        <v>9.9390720000000002E-2</v>
      </c>
      <c r="KW459">
        <v>183.09010000000001</v>
      </c>
      <c r="KX459">
        <v>0.2026946</v>
      </c>
      <c r="KY459">
        <v>23.90006</v>
      </c>
      <c r="KZ459" s="1">
        <v>9.236076E-2</v>
      </c>
      <c r="LA459">
        <v>171.01939999999999</v>
      </c>
      <c r="LB459">
        <v>0.20148530000000001</v>
      </c>
      <c r="LC459">
        <v>23.439820000000001</v>
      </c>
      <c r="LD459" s="1">
        <v>8.5965109999999997E-2</v>
      </c>
      <c r="LE459">
        <v>159.98500000000001</v>
      </c>
      <c r="LF459">
        <v>0.20019419999999999</v>
      </c>
      <c r="LG459">
        <v>22.62753</v>
      </c>
      <c r="LH459" s="1">
        <v>8.0133380000000004E-2</v>
      </c>
      <c r="LI459">
        <v>149.9556</v>
      </c>
      <c r="LJ459">
        <v>0.19887199999999999</v>
      </c>
      <c r="LK459">
        <v>21.81</v>
      </c>
      <c r="LL459" s="1">
        <v>7.4846480000000007E-2</v>
      </c>
      <c r="LM459">
        <v>140.88630000000001</v>
      </c>
      <c r="LN459">
        <v>0.19735530000000001</v>
      </c>
      <c r="LO459">
        <v>21.504819999999999</v>
      </c>
      <c r="LP459" s="1">
        <v>7.0049319999999998E-2</v>
      </c>
      <c r="LQ459">
        <v>132.75299999999999</v>
      </c>
      <c r="LR459">
        <v>0.195688</v>
      </c>
      <c r="LS459">
        <v>22.650110000000002</v>
      </c>
      <c r="LT459" s="1">
        <v>6.5791550000000004E-2</v>
      </c>
      <c r="LU459">
        <v>125.60980000000001</v>
      </c>
      <c r="LV459">
        <v>0.19406660000000001</v>
      </c>
      <c r="LW459">
        <v>24.365770000000001</v>
      </c>
      <c r="LX459" s="1">
        <v>6.1964159999999997E-2</v>
      </c>
      <c r="LY459">
        <v>119.17010000000001</v>
      </c>
      <c r="LZ459">
        <v>0.1925066</v>
      </c>
      <c r="MA459">
        <v>26.14359</v>
      </c>
      <c r="MB459" s="1">
        <v>5.8484099999999997E-2</v>
      </c>
      <c r="MC459">
        <v>113.2683</v>
      </c>
      <c r="MD459">
        <v>0.1909344</v>
      </c>
      <c r="ME459">
        <v>27.208449999999999</v>
      </c>
      <c r="MF459" s="1">
        <v>5.528628E-2</v>
      </c>
      <c r="MG459">
        <v>107.846</v>
      </c>
      <c r="MH459">
        <v>0.1892267</v>
      </c>
      <c r="MI459">
        <v>27.200800000000001</v>
      </c>
      <c r="MJ459" s="1">
        <v>5.236292E-2</v>
      </c>
      <c r="MK459">
        <v>102.95350000000001</v>
      </c>
      <c r="ML459">
        <v>0.1873708</v>
      </c>
      <c r="MM459">
        <v>25.860220000000002</v>
      </c>
      <c r="MN459" s="1">
        <v>4.9736049999999997E-2</v>
      </c>
      <c r="MO459">
        <v>98.622969999999995</v>
      </c>
      <c r="MP459">
        <v>0.1855106</v>
      </c>
      <c r="MQ459">
        <v>24.466439999999999</v>
      </c>
      <c r="MR459" s="1">
        <v>4.7397910000000001E-2</v>
      </c>
      <c r="MS459">
        <v>94.773759999999996</v>
      </c>
      <c r="MT459">
        <v>0.1838012</v>
      </c>
      <c r="MU459">
        <v>23.54383</v>
      </c>
      <c r="MV459" s="1">
        <v>4.5304339999999999E-2</v>
      </c>
      <c r="MW459">
        <v>91.261399999999995</v>
      </c>
      <c r="MX459">
        <v>0.18231629999999999</v>
      </c>
      <c r="MY459">
        <v>23.77608</v>
      </c>
      <c r="MZ459" s="1">
        <v>4.3371279999999998E-2</v>
      </c>
      <c r="NA459">
        <v>87.942229999999995</v>
      </c>
      <c r="NB459">
        <v>0.18069760000000001</v>
      </c>
      <c r="NC459">
        <v>24.83389</v>
      </c>
      <c r="ND459" s="1">
        <v>4.1570719999999999E-2</v>
      </c>
      <c r="NE459">
        <v>84.902289999999994</v>
      </c>
      <c r="NF459">
        <v>0.18069760000000001</v>
      </c>
      <c r="NG459">
        <v>24.83389</v>
      </c>
      <c r="NH459" s="1">
        <v>4.1570719999999999E-2</v>
      </c>
      <c r="NI459">
        <v>84.902289999999994</v>
      </c>
      <c r="NJ459">
        <v>0.18069760000000001</v>
      </c>
      <c r="NK459">
        <v>24.83389</v>
      </c>
      <c r="NL459" s="1">
        <v>4.1570719999999999E-2</v>
      </c>
      <c r="NM459">
        <v>84.902289999999994</v>
      </c>
      <c r="NN459">
        <v>0.18069760000000001</v>
      </c>
      <c r="NO459">
        <v>24.83389</v>
      </c>
      <c r="NP459" s="1">
        <v>4.1570719999999999E-2</v>
      </c>
      <c r="NQ459">
        <v>84.902289999999994</v>
      </c>
      <c r="NR459">
        <v>0.18069760000000001</v>
      </c>
      <c r="NS459">
        <v>24.83389</v>
      </c>
      <c r="NT459" s="1">
        <v>4.1570719999999999E-2</v>
      </c>
      <c r="NU459">
        <v>84.902289999999994</v>
      </c>
      <c r="NV459">
        <v>0.18069760000000001</v>
      </c>
      <c r="NW459">
        <v>24.83389</v>
      </c>
      <c r="NX459" s="1">
        <v>4.1570719999999999E-2</v>
      </c>
      <c r="NY459">
        <v>84.902289999999994</v>
      </c>
      <c r="NZ459">
        <v>0.18069760000000001</v>
      </c>
      <c r="OA459">
        <v>24.83389</v>
      </c>
      <c r="OB459" s="1">
        <v>4.1570719999999999E-2</v>
      </c>
      <c r="OC459">
        <v>84.902289999999994</v>
      </c>
      <c r="OD459">
        <v>0.18069760000000001</v>
      </c>
      <c r="OE459">
        <v>24.83389</v>
      </c>
      <c r="OF459" s="1">
        <v>4.1570719999999999E-2</v>
      </c>
      <c r="OG459">
        <v>84.902289999999994</v>
      </c>
      <c r="OH459">
        <v>0.18069760000000001</v>
      </c>
      <c r="OI459">
        <v>24.83389</v>
      </c>
      <c r="OJ459" s="1">
        <v>4.1570719999999999E-2</v>
      </c>
      <c r="OK459">
        <v>84.902289999999994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0.26762269999999999</v>
      </c>
      <c r="G460">
        <v>20.568650000000002</v>
      </c>
      <c r="H460">
        <v>0</v>
      </c>
      <c r="I460">
        <v>0</v>
      </c>
      <c r="J460">
        <v>0.26666250000000002</v>
      </c>
      <c r="K460">
        <v>21.728210000000001</v>
      </c>
      <c r="L460">
        <v>0</v>
      </c>
      <c r="M460">
        <v>0</v>
      </c>
      <c r="N460">
        <v>0.26561570000000001</v>
      </c>
      <c r="O460">
        <v>23.08501</v>
      </c>
      <c r="P460">
        <v>0</v>
      </c>
      <c r="Q460">
        <v>0</v>
      </c>
      <c r="R460">
        <v>0.26451330000000001</v>
      </c>
      <c r="S460">
        <v>24.17464</v>
      </c>
      <c r="T460">
        <v>0</v>
      </c>
      <c r="U460">
        <v>0</v>
      </c>
      <c r="V460">
        <v>0.26339400000000002</v>
      </c>
      <c r="W460">
        <v>25.138780000000001</v>
      </c>
      <c r="X460">
        <v>0</v>
      </c>
      <c r="Y460">
        <v>0</v>
      </c>
      <c r="Z460">
        <v>0.26234669999999999</v>
      </c>
      <c r="AA460">
        <v>25.157240000000002</v>
      </c>
      <c r="AB460">
        <v>0</v>
      </c>
      <c r="AC460">
        <v>0</v>
      </c>
      <c r="AD460">
        <v>0.26132490000000003</v>
      </c>
      <c r="AE460">
        <v>24.068079999999998</v>
      </c>
      <c r="AF460">
        <v>0</v>
      </c>
      <c r="AG460">
        <v>0</v>
      </c>
      <c r="AH460">
        <v>0.26027299999999998</v>
      </c>
      <c r="AI460">
        <v>22.965070000000001</v>
      </c>
      <c r="AJ460">
        <v>0</v>
      </c>
      <c r="AK460">
        <v>0</v>
      </c>
      <c r="AL460">
        <v>0.25931159999999998</v>
      </c>
      <c r="AM460">
        <v>22.26379</v>
      </c>
      <c r="AN460">
        <v>0</v>
      </c>
      <c r="AO460">
        <v>0</v>
      </c>
      <c r="AP460">
        <v>0.25843339999999998</v>
      </c>
      <c r="AQ460">
        <v>23.095849999999999</v>
      </c>
      <c r="AR460">
        <v>0</v>
      </c>
      <c r="AS460">
        <v>0</v>
      </c>
      <c r="AT460">
        <v>0.25743549999999998</v>
      </c>
      <c r="AU460">
        <v>24.50132</v>
      </c>
      <c r="AV460">
        <v>0</v>
      </c>
      <c r="AW460">
        <v>0</v>
      </c>
      <c r="AX460">
        <v>0.2563647</v>
      </c>
      <c r="AY460">
        <v>25.67765</v>
      </c>
      <c r="AZ460">
        <v>0</v>
      </c>
      <c r="BA460">
        <v>0</v>
      </c>
      <c r="BB460">
        <v>0.2552333</v>
      </c>
      <c r="BC460">
        <v>26.50112</v>
      </c>
      <c r="BD460">
        <v>0</v>
      </c>
      <c r="BE460">
        <v>0</v>
      </c>
      <c r="BF460">
        <v>0.25414150000000002</v>
      </c>
      <c r="BG460">
        <v>26.20675</v>
      </c>
      <c r="BH460">
        <v>0</v>
      </c>
      <c r="BI460">
        <v>0</v>
      </c>
      <c r="BJ460">
        <v>0.253048</v>
      </c>
      <c r="BK460">
        <v>25.101019999999998</v>
      </c>
      <c r="BL460">
        <v>0</v>
      </c>
      <c r="BM460">
        <v>0</v>
      </c>
      <c r="BN460">
        <v>0.25191720000000001</v>
      </c>
      <c r="BO460">
        <v>23.950859999999999</v>
      </c>
      <c r="BP460">
        <v>0</v>
      </c>
      <c r="BQ460">
        <v>0</v>
      </c>
      <c r="BR460">
        <v>0.25073889999999999</v>
      </c>
      <c r="BS460">
        <v>23.188369999999999</v>
      </c>
      <c r="BT460">
        <v>0</v>
      </c>
      <c r="BU460">
        <v>0</v>
      </c>
      <c r="BV460">
        <v>0.2495223</v>
      </c>
      <c r="BW460">
        <v>22.897189999999998</v>
      </c>
      <c r="BX460">
        <v>0</v>
      </c>
      <c r="BY460">
        <v>0</v>
      </c>
      <c r="BZ460">
        <v>0.24829100000000001</v>
      </c>
      <c r="CA460">
        <v>23.543040000000001</v>
      </c>
      <c r="CB460">
        <v>0</v>
      </c>
      <c r="CC460">
        <v>0</v>
      </c>
      <c r="CD460">
        <v>0.2470223</v>
      </c>
      <c r="CE460">
        <v>24.075990000000001</v>
      </c>
      <c r="CF460">
        <v>0</v>
      </c>
      <c r="CG460">
        <v>0</v>
      </c>
      <c r="CH460">
        <v>0.24573539999999999</v>
      </c>
      <c r="CI460">
        <v>24.395</v>
      </c>
      <c r="CJ460">
        <v>0</v>
      </c>
      <c r="CK460">
        <v>0</v>
      </c>
      <c r="CL460">
        <v>0.2444257</v>
      </c>
      <c r="CM460">
        <v>23.971070000000001</v>
      </c>
      <c r="CN460">
        <v>0</v>
      </c>
      <c r="CO460">
        <v>0</v>
      </c>
      <c r="CP460">
        <v>0.243066</v>
      </c>
      <c r="CQ460">
        <v>23.21735</v>
      </c>
      <c r="CR460">
        <v>0</v>
      </c>
      <c r="CS460">
        <v>0</v>
      </c>
      <c r="CT460">
        <v>0.24168410000000001</v>
      </c>
      <c r="CU460">
        <v>22.2517</v>
      </c>
      <c r="CV460">
        <v>1.411682E-37</v>
      </c>
      <c r="CW460">
        <v>1.9456400000000001E-34</v>
      </c>
      <c r="CX460">
        <v>0.24031150000000001</v>
      </c>
      <c r="CY460">
        <v>21.222359999999998</v>
      </c>
      <c r="CZ460">
        <v>2.993502E-31</v>
      </c>
      <c r="DA460">
        <v>4.1351570000000002E-28</v>
      </c>
      <c r="DB460">
        <v>0.23894699999999999</v>
      </c>
      <c r="DC460">
        <v>20.606739999999999</v>
      </c>
      <c r="DD460" s="1">
        <v>2.4242799999999999E-25</v>
      </c>
      <c r="DE460" s="1">
        <v>3.3685740000000002E-22</v>
      </c>
      <c r="DF460">
        <v>0.237595</v>
      </c>
      <c r="DG460">
        <v>20.879249999999999</v>
      </c>
      <c r="DH460" s="1">
        <v>7.2198390000000006E-21</v>
      </c>
      <c r="DI460" s="1">
        <v>1.00581E-17</v>
      </c>
      <c r="DJ460">
        <v>0.23624780000000001</v>
      </c>
      <c r="DK460">
        <v>21.476130000000001</v>
      </c>
      <c r="DL460" s="1">
        <v>3.183423E-17</v>
      </c>
      <c r="DM460" s="1">
        <v>4.0433579999999997E-14</v>
      </c>
      <c r="DN460">
        <v>0.2348536</v>
      </c>
      <c r="DO460">
        <v>22.210640000000001</v>
      </c>
      <c r="DP460" s="1">
        <v>3.5675209999999997E-14</v>
      </c>
      <c r="DQ460" s="1">
        <v>3.9976140000000002E-11</v>
      </c>
      <c r="DR460">
        <v>0.2334659</v>
      </c>
      <c r="DS460">
        <v>22.023540000000001</v>
      </c>
      <c r="DT460" s="1">
        <v>1.265194E-11</v>
      </c>
      <c r="DU460" s="1">
        <v>1.3475760000000001E-8</v>
      </c>
      <c r="DV460">
        <v>0.23205629999999999</v>
      </c>
      <c r="DW460">
        <v>21.275469999999999</v>
      </c>
      <c r="DX460" s="1">
        <v>1.869598E-9</v>
      </c>
      <c r="DY460" s="1">
        <v>1.947254E-6</v>
      </c>
      <c r="DZ460">
        <v>0.2306222</v>
      </c>
      <c r="EA460">
        <v>20.504239999999999</v>
      </c>
      <c r="EB460" s="1">
        <v>1.330969E-7</v>
      </c>
      <c r="EC460" s="1">
        <v>1.381632E-4</v>
      </c>
      <c r="ED460">
        <v>0.2291531</v>
      </c>
      <c r="EE460">
        <v>19.868590000000001</v>
      </c>
      <c r="EF460" s="1">
        <v>5.1213289999999997E-6</v>
      </c>
      <c r="EG460" s="1">
        <v>5.3485859999999998E-3</v>
      </c>
      <c r="EH460">
        <v>0.22765769999999999</v>
      </c>
      <c r="EI460">
        <v>20.2165</v>
      </c>
      <c r="EJ460" s="1">
        <v>1.1573930000000001E-4</v>
      </c>
      <c r="EK460" s="1">
        <v>0.1224537</v>
      </c>
      <c r="EL460">
        <v>0.2262005</v>
      </c>
      <c r="EM460">
        <v>20.951540000000001</v>
      </c>
      <c r="EN460" s="1">
        <v>1.6455199999999999E-3</v>
      </c>
      <c r="EO460" s="1">
        <v>1.7699800000000001</v>
      </c>
      <c r="EP460">
        <v>0.22489229999999999</v>
      </c>
      <c r="EQ460">
        <v>21.583639999999999</v>
      </c>
      <c r="ER460" s="1">
        <v>1.555486E-2</v>
      </c>
      <c r="ES460" s="1">
        <v>17.06718</v>
      </c>
      <c r="ET460">
        <v>0.22359470000000001</v>
      </c>
      <c r="EU460">
        <v>22.359110000000001</v>
      </c>
      <c r="EV460" s="1">
        <v>0.1024496</v>
      </c>
      <c r="EW460">
        <v>114.9237</v>
      </c>
      <c r="EX460">
        <v>0.2222519</v>
      </c>
      <c r="EY460">
        <v>22.586790000000001</v>
      </c>
      <c r="EZ460" s="1">
        <v>0.4881643</v>
      </c>
      <c r="FA460">
        <v>561.30359999999996</v>
      </c>
      <c r="FB460">
        <v>0.22083369999999999</v>
      </c>
      <c r="FC460">
        <v>21.814419999999998</v>
      </c>
      <c r="FD460" s="1">
        <v>1.743026</v>
      </c>
      <c r="FE460">
        <v>2056.6260000000002</v>
      </c>
      <c r="FF460">
        <v>0.2193582</v>
      </c>
      <c r="FG460">
        <v>20.791119999999999</v>
      </c>
      <c r="FH460" s="1">
        <v>4.8082240000000001</v>
      </c>
      <c r="FI460">
        <v>5830.7780000000002</v>
      </c>
      <c r="FJ460">
        <v>0.2179043</v>
      </c>
      <c r="FK460">
        <v>20.04288</v>
      </c>
      <c r="FL460">
        <v>10.546709999999999</v>
      </c>
      <c r="FM460">
        <v>13155.03</v>
      </c>
      <c r="FN460">
        <v>0.21650030000000001</v>
      </c>
      <c r="FO460">
        <v>20.711449999999999</v>
      </c>
      <c r="FP460">
        <v>18.883839999999999</v>
      </c>
      <c r="FQ460">
        <v>24243.78</v>
      </c>
      <c r="FR460">
        <v>0.2149935</v>
      </c>
      <c r="FS460">
        <v>22.083919999999999</v>
      </c>
      <c r="FT460">
        <v>28.23582</v>
      </c>
      <c r="FU460">
        <v>37357.449999999997</v>
      </c>
      <c r="FV460">
        <v>0.2133381</v>
      </c>
      <c r="FW460">
        <v>23.62988</v>
      </c>
      <c r="FX460">
        <v>35.937959999999997</v>
      </c>
      <c r="FY460">
        <v>49090.35</v>
      </c>
      <c r="FZ460">
        <v>0.2117146</v>
      </c>
      <c r="GA460">
        <v>24.85643</v>
      </c>
      <c r="GB460">
        <v>39.728200000000001</v>
      </c>
      <c r="GC460">
        <v>56083.02</v>
      </c>
      <c r="GD460">
        <v>0.2101372</v>
      </c>
      <c r="GE460">
        <v>24.816749999999999</v>
      </c>
      <c r="GF460">
        <v>38.839779999999998</v>
      </c>
      <c r="GG460">
        <v>56765.45</v>
      </c>
      <c r="GH460">
        <v>0.2085418</v>
      </c>
      <c r="GI460">
        <v>23.679960000000001</v>
      </c>
      <c r="GJ460">
        <v>34.271039999999999</v>
      </c>
      <c r="GK460">
        <v>51828.31</v>
      </c>
      <c r="GL460">
        <v>0.20685990000000001</v>
      </c>
      <c r="GM460">
        <v>22.42014</v>
      </c>
      <c r="GN460">
        <v>27.798770000000001</v>
      </c>
      <c r="GO460">
        <v>43689.16</v>
      </c>
      <c r="GP460">
        <v>0.20519480000000001</v>
      </c>
      <c r="GQ460">
        <v>21.525790000000001</v>
      </c>
      <c r="GR460">
        <v>21.016470000000002</v>
      </c>
      <c r="GS460">
        <v>34384.629999999997</v>
      </c>
      <c r="GT460">
        <v>0.20356730000000001</v>
      </c>
      <c r="GU460">
        <v>22.137640000000001</v>
      </c>
      <c r="GV460">
        <v>15.11309</v>
      </c>
      <c r="GW460">
        <v>25791.29</v>
      </c>
      <c r="GX460">
        <v>0.20174729999999999</v>
      </c>
      <c r="GY460">
        <v>23.449490000000001</v>
      </c>
      <c r="GZ460">
        <v>10.529489999999999</v>
      </c>
      <c r="HA460">
        <v>18805.43</v>
      </c>
      <c r="HB460">
        <v>0.19992670000000001</v>
      </c>
      <c r="HC460">
        <v>24.991029999999999</v>
      </c>
      <c r="HD460">
        <v>7.2633080000000003</v>
      </c>
      <c r="HE460">
        <v>13585.47</v>
      </c>
      <c r="HF460">
        <v>0.19821929999999999</v>
      </c>
      <c r="HG460">
        <v>26.03669</v>
      </c>
      <c r="HH460">
        <v>5.0589269999999997</v>
      </c>
      <c r="HI460">
        <v>9889.4320000000007</v>
      </c>
      <c r="HJ460">
        <v>0.19673979999999999</v>
      </c>
      <c r="HK460">
        <v>25.848949999999999</v>
      </c>
      <c r="HL460">
        <v>3.6151789999999999</v>
      </c>
      <c r="HM460">
        <v>7346.0420000000004</v>
      </c>
      <c r="HN460">
        <v>0.19537669999999999</v>
      </c>
      <c r="HO460">
        <v>24.60586</v>
      </c>
      <c r="HP460">
        <v>2.6751040000000001</v>
      </c>
      <c r="HQ460">
        <v>5610.5929999999998</v>
      </c>
      <c r="HR460">
        <v>0.19404299999999999</v>
      </c>
      <c r="HS460">
        <v>23.20065</v>
      </c>
      <c r="HT460">
        <v>2.0571130000000002</v>
      </c>
      <c r="HU460">
        <v>4417.8010000000004</v>
      </c>
      <c r="HV460">
        <v>0.19306019999999999</v>
      </c>
      <c r="HW460">
        <v>22.110969999999998</v>
      </c>
      <c r="HX460">
        <v>1.641386</v>
      </c>
      <c r="HY460">
        <v>3577.4540000000002</v>
      </c>
      <c r="HZ460">
        <v>0.19239619999999999</v>
      </c>
      <c r="IA460">
        <v>22.311669999999999</v>
      </c>
      <c r="IB460">
        <v>1.346352</v>
      </c>
      <c r="IC460">
        <v>2958.57</v>
      </c>
      <c r="ID460">
        <v>0.19141540000000001</v>
      </c>
      <c r="IE460">
        <v>22.319210000000002</v>
      </c>
      <c r="IF460">
        <v>1.126876</v>
      </c>
      <c r="IG460">
        <v>2492.1950000000002</v>
      </c>
      <c r="IH460">
        <v>0.19019559999999999</v>
      </c>
      <c r="II460">
        <v>23.140560000000001</v>
      </c>
      <c r="IJ460">
        <v>0.95881340000000004</v>
      </c>
      <c r="IK460">
        <v>2132.0500000000002</v>
      </c>
      <c r="IL460">
        <v>0.18886729999999999</v>
      </c>
      <c r="IM460">
        <v>23.850650000000002</v>
      </c>
      <c r="IN460">
        <v>0.82694319999999999</v>
      </c>
      <c r="IO460">
        <v>1847.018</v>
      </c>
      <c r="IP460">
        <v>0.18752559999999999</v>
      </c>
      <c r="IQ460">
        <v>23.81467</v>
      </c>
      <c r="IR460">
        <v>0.7203541</v>
      </c>
      <c r="IS460">
        <v>1615.1959999999999</v>
      </c>
      <c r="IT460">
        <v>0.18609819999999999</v>
      </c>
      <c r="IU460">
        <v>22.91799</v>
      </c>
      <c r="IV460">
        <v>0.63214219999999999</v>
      </c>
      <c r="IW460">
        <v>1423.355</v>
      </c>
      <c r="IX460">
        <v>0.18449160000000001</v>
      </c>
      <c r="IY460">
        <v>21.735710000000001</v>
      </c>
      <c r="IZ460">
        <v>0.55808619999999998</v>
      </c>
      <c r="JA460">
        <v>1263.1479999999999</v>
      </c>
      <c r="JB460">
        <v>0.18274199999999999</v>
      </c>
      <c r="JC460">
        <v>20.979659999999999</v>
      </c>
      <c r="JD460">
        <v>0.49567640000000002</v>
      </c>
      <c r="JE460">
        <v>1128.71</v>
      </c>
      <c r="JF460">
        <v>0.18087349999999999</v>
      </c>
      <c r="JG460">
        <v>21.771409999999999</v>
      </c>
      <c r="JH460">
        <v>0.44296180000000002</v>
      </c>
      <c r="JI460">
        <v>1015.529</v>
      </c>
      <c r="JJ460">
        <v>0.17903849999999999</v>
      </c>
      <c r="JK460">
        <v>23.284289999999999</v>
      </c>
      <c r="JL460">
        <v>0.39800190000000002</v>
      </c>
      <c r="JM460">
        <v>918.50739999999996</v>
      </c>
      <c r="JN460">
        <v>0.1772302</v>
      </c>
      <c r="JO460">
        <v>24.972339999999999</v>
      </c>
      <c r="JP460">
        <v>0.35920069999999998</v>
      </c>
      <c r="JQ460">
        <v>834.59519999999998</v>
      </c>
      <c r="JR460">
        <v>0.17550650000000001</v>
      </c>
      <c r="JS460">
        <v>26.291329999999999</v>
      </c>
      <c r="JT460">
        <v>0.32559969999999999</v>
      </c>
      <c r="JU460">
        <v>761.46310000000005</v>
      </c>
      <c r="JV460">
        <v>0.17388100000000001</v>
      </c>
      <c r="JW460">
        <v>26.375509999999998</v>
      </c>
      <c r="JX460">
        <v>0.29628779999999999</v>
      </c>
      <c r="JY460">
        <v>697.39469999999994</v>
      </c>
      <c r="JZ460">
        <v>0.17236989999999999</v>
      </c>
      <c r="KA460">
        <v>25.162579999999998</v>
      </c>
      <c r="KB460">
        <v>0.27058840000000001</v>
      </c>
      <c r="KC460">
        <v>640.84730000000002</v>
      </c>
      <c r="KD460">
        <v>0.17099880000000001</v>
      </c>
      <c r="KE460">
        <v>23.748270000000002</v>
      </c>
      <c r="KF460">
        <v>0.24787890000000001</v>
      </c>
      <c r="KG460">
        <v>590.42660000000001</v>
      </c>
      <c r="KH460">
        <v>0.16972690000000001</v>
      </c>
      <c r="KI460">
        <v>22.663209999999999</v>
      </c>
      <c r="KJ460">
        <v>0.2276561</v>
      </c>
      <c r="KK460">
        <v>545.15779999999995</v>
      </c>
      <c r="KL460">
        <v>0.16848279999999999</v>
      </c>
      <c r="KM460">
        <v>22.774550000000001</v>
      </c>
      <c r="KN460">
        <v>0.20950289999999999</v>
      </c>
      <c r="KO460">
        <v>504.5009</v>
      </c>
      <c r="KP460">
        <v>0.16723669999999999</v>
      </c>
      <c r="KQ460">
        <v>23.376390000000001</v>
      </c>
      <c r="KR460">
        <v>0.1932162</v>
      </c>
      <c r="KS460">
        <v>467.95299999999997</v>
      </c>
      <c r="KT460">
        <v>0.16602459999999999</v>
      </c>
      <c r="KU460">
        <v>23.848469999999999</v>
      </c>
      <c r="KV460">
        <v>0.17861369999999999</v>
      </c>
      <c r="KW460">
        <v>435.12099999999998</v>
      </c>
      <c r="KX460">
        <v>0.16488810000000001</v>
      </c>
      <c r="KY460">
        <v>24.062149999999999</v>
      </c>
      <c r="KZ460">
        <v>0.16555210000000001</v>
      </c>
      <c r="LA460">
        <v>405.49360000000001</v>
      </c>
      <c r="LB460">
        <v>0.1638298</v>
      </c>
      <c r="LC460">
        <v>23.715630000000001</v>
      </c>
      <c r="LD460">
        <v>0.15372910000000001</v>
      </c>
      <c r="LE460">
        <v>378.54469999999998</v>
      </c>
      <c r="LF460">
        <v>0.16273000000000001</v>
      </c>
      <c r="LG460">
        <v>23.015470000000001</v>
      </c>
      <c r="LH460">
        <v>0.14297789999999999</v>
      </c>
      <c r="LI460">
        <v>354.11009999999999</v>
      </c>
      <c r="LJ460">
        <v>0.16154740000000001</v>
      </c>
      <c r="LK460">
        <v>22.237380000000002</v>
      </c>
      <c r="LL460">
        <v>0.1332179</v>
      </c>
      <c r="LM460">
        <v>332.00540000000001</v>
      </c>
      <c r="LN460">
        <v>0.1602037</v>
      </c>
      <c r="LO460">
        <v>21.85416</v>
      </c>
      <c r="LP460">
        <v>0.1243549</v>
      </c>
      <c r="LQ460">
        <v>312.18819999999999</v>
      </c>
      <c r="LR460">
        <v>0.15874630000000001</v>
      </c>
      <c r="LS460">
        <v>22.739640000000001</v>
      </c>
      <c r="LT460">
        <v>0.1164453</v>
      </c>
      <c r="LU460">
        <v>294.65390000000002</v>
      </c>
      <c r="LV460">
        <v>0.15735759999999999</v>
      </c>
      <c r="LW460">
        <v>24.22193</v>
      </c>
      <c r="LX460" s="1">
        <v>0.1093602</v>
      </c>
      <c r="LY460">
        <v>278.8075</v>
      </c>
      <c r="LZ460">
        <v>0.1560366</v>
      </c>
      <c r="MA460">
        <v>25.904949999999999</v>
      </c>
      <c r="MB460" s="1">
        <v>0.1029465</v>
      </c>
      <c r="MC460">
        <v>264.32799999999997</v>
      </c>
      <c r="MD460">
        <v>0.15467919999999999</v>
      </c>
      <c r="ME460">
        <v>27.050419999999999</v>
      </c>
      <c r="MF460" s="1">
        <v>9.7056240000000002E-2</v>
      </c>
      <c r="MG460">
        <v>251.0864</v>
      </c>
      <c r="MH460">
        <v>0.1532065</v>
      </c>
      <c r="MI460">
        <v>27.24859</v>
      </c>
      <c r="MJ460" s="1">
        <v>9.1675329999999999E-2</v>
      </c>
      <c r="MK460">
        <v>239.12710000000001</v>
      </c>
      <c r="ML460">
        <v>0.15160180000000001</v>
      </c>
      <c r="MM460">
        <v>26.242809999999999</v>
      </c>
      <c r="MN460">
        <v>8.6799180000000004E-2</v>
      </c>
      <c r="MO460">
        <v>228.44980000000001</v>
      </c>
      <c r="MP460">
        <v>0.1500203</v>
      </c>
      <c r="MQ460">
        <v>25.027519999999999</v>
      </c>
      <c r="MR460" s="1">
        <v>8.2440570000000005E-2</v>
      </c>
      <c r="MS460">
        <v>218.8853</v>
      </c>
      <c r="MT460">
        <v>0.14860180000000001</v>
      </c>
      <c r="MU460">
        <v>24.095659999999999</v>
      </c>
      <c r="MV460" s="1">
        <v>7.8546759999999993E-2</v>
      </c>
      <c r="MW460">
        <v>210.13120000000001</v>
      </c>
      <c r="MX460">
        <v>0.1473264</v>
      </c>
      <c r="MY460">
        <v>24.137350000000001</v>
      </c>
      <c r="MZ460" s="1">
        <v>7.4967320000000004E-2</v>
      </c>
      <c r="NA460">
        <v>201.9418</v>
      </c>
      <c r="NB460">
        <v>0.1459443</v>
      </c>
      <c r="NC460">
        <v>24.960989999999999</v>
      </c>
      <c r="ND460" s="1">
        <v>7.1630810000000003E-2</v>
      </c>
      <c r="NE460">
        <v>194.45760000000001</v>
      </c>
      <c r="NF460">
        <v>0.1459443</v>
      </c>
      <c r="NG460">
        <v>24.960989999999999</v>
      </c>
      <c r="NH460" s="1">
        <v>7.1630810000000003E-2</v>
      </c>
      <c r="NI460">
        <v>194.45760000000001</v>
      </c>
      <c r="NJ460">
        <v>0.1459443</v>
      </c>
      <c r="NK460">
        <v>24.960989999999999</v>
      </c>
      <c r="NL460" s="1">
        <v>7.1630810000000003E-2</v>
      </c>
      <c r="NM460">
        <v>194.45760000000001</v>
      </c>
      <c r="NN460">
        <v>0.1459443</v>
      </c>
      <c r="NO460">
        <v>24.960989999999999</v>
      </c>
      <c r="NP460" s="1">
        <v>7.1630810000000003E-2</v>
      </c>
      <c r="NQ460">
        <v>194.45760000000001</v>
      </c>
      <c r="NR460">
        <v>0.1459443</v>
      </c>
      <c r="NS460">
        <v>24.960989999999999</v>
      </c>
      <c r="NT460" s="1">
        <v>7.1630810000000003E-2</v>
      </c>
      <c r="NU460">
        <v>194.45760000000001</v>
      </c>
      <c r="NV460">
        <v>0.1459443</v>
      </c>
      <c r="NW460">
        <v>24.960989999999999</v>
      </c>
      <c r="NX460" s="1">
        <v>7.1630810000000003E-2</v>
      </c>
      <c r="NY460">
        <v>194.45760000000001</v>
      </c>
      <c r="NZ460">
        <v>0.1459443</v>
      </c>
      <c r="OA460">
        <v>24.960989999999999</v>
      </c>
      <c r="OB460" s="1">
        <v>7.1630810000000003E-2</v>
      </c>
      <c r="OC460">
        <v>194.45760000000001</v>
      </c>
      <c r="OD460">
        <v>0.1459443</v>
      </c>
      <c r="OE460">
        <v>24.960989999999999</v>
      </c>
      <c r="OF460" s="1">
        <v>7.1630810000000003E-2</v>
      </c>
      <c r="OG460">
        <v>194.45760000000001</v>
      </c>
      <c r="OH460">
        <v>0.1459443</v>
      </c>
      <c r="OI460">
        <v>24.960989999999999</v>
      </c>
      <c r="OJ460" s="1">
        <v>7.1630810000000003E-2</v>
      </c>
      <c r="OK460">
        <v>194.45760000000001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0.2201468</v>
      </c>
      <c r="G461">
        <v>20.751860000000001</v>
      </c>
      <c r="H461">
        <v>0</v>
      </c>
      <c r="I461">
        <v>0</v>
      </c>
      <c r="J461">
        <v>0.21932299999999999</v>
      </c>
      <c r="K461">
        <v>21.682079999999999</v>
      </c>
      <c r="L461">
        <v>0</v>
      </c>
      <c r="M461">
        <v>0</v>
      </c>
      <c r="N461">
        <v>0.21838869999999999</v>
      </c>
      <c r="O461">
        <v>22.897010000000002</v>
      </c>
      <c r="P461">
        <v>0</v>
      </c>
      <c r="Q461">
        <v>0</v>
      </c>
      <c r="R461">
        <v>0.217419</v>
      </c>
      <c r="S461">
        <v>23.983619999999998</v>
      </c>
      <c r="T461">
        <v>0</v>
      </c>
      <c r="U461">
        <v>0</v>
      </c>
      <c r="V461">
        <v>0.216443</v>
      </c>
      <c r="W461">
        <v>24.970949999999998</v>
      </c>
      <c r="X461">
        <v>0</v>
      </c>
      <c r="Y461">
        <v>0</v>
      </c>
      <c r="Z461">
        <v>0.21554309999999999</v>
      </c>
      <c r="AA461">
        <v>25.122340000000001</v>
      </c>
      <c r="AB461">
        <v>0</v>
      </c>
      <c r="AC461">
        <v>0</v>
      </c>
      <c r="AD461">
        <v>0.21467539999999999</v>
      </c>
      <c r="AE461">
        <v>24.25337</v>
      </c>
      <c r="AF461">
        <v>0</v>
      </c>
      <c r="AG461">
        <v>0</v>
      </c>
      <c r="AH461">
        <v>0.2137539</v>
      </c>
      <c r="AI461">
        <v>23.259060000000002</v>
      </c>
      <c r="AJ461">
        <v>0</v>
      </c>
      <c r="AK461">
        <v>0</v>
      </c>
      <c r="AL461">
        <v>0.2129423</v>
      </c>
      <c r="AM461">
        <v>22.522929999999999</v>
      </c>
      <c r="AN461">
        <v>0</v>
      </c>
      <c r="AO461">
        <v>0</v>
      </c>
      <c r="AP461">
        <v>0.21219099999999999</v>
      </c>
      <c r="AQ461">
        <v>23.128820000000001</v>
      </c>
      <c r="AR461">
        <v>0</v>
      </c>
      <c r="AS461">
        <v>0</v>
      </c>
      <c r="AT461">
        <v>0.2113083</v>
      </c>
      <c r="AU461">
        <v>24.341059999999999</v>
      </c>
      <c r="AV461">
        <v>0</v>
      </c>
      <c r="AW461">
        <v>0</v>
      </c>
      <c r="AX461">
        <v>0.21035390000000001</v>
      </c>
      <c r="AY461">
        <v>25.470300000000002</v>
      </c>
      <c r="AZ461">
        <v>0</v>
      </c>
      <c r="BA461">
        <v>0</v>
      </c>
      <c r="BB461">
        <v>0.2093662</v>
      </c>
      <c r="BC461">
        <v>26.336839999999999</v>
      </c>
      <c r="BD461">
        <v>0</v>
      </c>
      <c r="BE461">
        <v>0</v>
      </c>
      <c r="BF461">
        <v>0.20843610000000001</v>
      </c>
      <c r="BG461">
        <v>26.210830000000001</v>
      </c>
      <c r="BH461">
        <v>0</v>
      </c>
      <c r="BI461">
        <v>0</v>
      </c>
      <c r="BJ461">
        <v>0.20748839999999999</v>
      </c>
      <c r="BK461">
        <v>25.31832</v>
      </c>
      <c r="BL461">
        <v>0</v>
      </c>
      <c r="BM461">
        <v>0</v>
      </c>
      <c r="BN461">
        <v>0.2064957</v>
      </c>
      <c r="BO461">
        <v>24.275300000000001</v>
      </c>
      <c r="BP461">
        <v>0</v>
      </c>
      <c r="BQ461">
        <v>0</v>
      </c>
      <c r="BR461">
        <v>0.20547989999999999</v>
      </c>
      <c r="BS461">
        <v>23.497589999999999</v>
      </c>
      <c r="BT461">
        <v>0</v>
      </c>
      <c r="BU461">
        <v>0</v>
      </c>
      <c r="BV461">
        <v>0.20442579999999999</v>
      </c>
      <c r="BW461">
        <v>23.121549999999999</v>
      </c>
      <c r="BX461">
        <v>0</v>
      </c>
      <c r="BY461">
        <v>0</v>
      </c>
      <c r="BZ461">
        <v>0.20335139999999999</v>
      </c>
      <c r="CA461">
        <v>23.588470000000001</v>
      </c>
      <c r="CB461">
        <v>0</v>
      </c>
      <c r="CC461">
        <v>0</v>
      </c>
      <c r="CD461">
        <v>0.20224539999999999</v>
      </c>
      <c r="CE461">
        <v>24.039100000000001</v>
      </c>
      <c r="CF461">
        <v>0</v>
      </c>
      <c r="CG461">
        <v>0</v>
      </c>
      <c r="CH461">
        <v>0.20114109999999999</v>
      </c>
      <c r="CI461">
        <v>24.36889</v>
      </c>
      <c r="CJ461">
        <v>0</v>
      </c>
      <c r="CK461">
        <v>0</v>
      </c>
      <c r="CL461">
        <v>0.1999938</v>
      </c>
      <c r="CM461">
        <v>24.06005</v>
      </c>
      <c r="CN461">
        <v>0</v>
      </c>
      <c r="CO461">
        <v>0</v>
      </c>
      <c r="CP461">
        <v>0.19883400000000001</v>
      </c>
      <c r="CQ461">
        <v>23.428180000000001</v>
      </c>
      <c r="CR461">
        <v>0</v>
      </c>
      <c r="CS461">
        <v>0</v>
      </c>
      <c r="CT461">
        <v>0.19764499999999999</v>
      </c>
      <c r="CU461">
        <v>22.547820000000002</v>
      </c>
      <c r="CV461">
        <v>2.3828090000000002E-38</v>
      </c>
      <c r="CW461">
        <v>3.0019790000000001E-35</v>
      </c>
      <c r="CX461">
        <v>0.19643630000000001</v>
      </c>
      <c r="CY461">
        <v>21.5639</v>
      </c>
      <c r="CZ461">
        <v>4.515001E-32</v>
      </c>
      <c r="DA461">
        <v>5.702298E-29</v>
      </c>
      <c r="DB461">
        <v>0.19524359999999999</v>
      </c>
      <c r="DC461">
        <v>20.905819999999999</v>
      </c>
      <c r="DD461" s="1">
        <v>4.5597200000000002E-26</v>
      </c>
      <c r="DE461" s="1">
        <v>5.794537E-23</v>
      </c>
      <c r="DF461">
        <v>0.1940858</v>
      </c>
      <c r="DG461">
        <v>21.023710000000001</v>
      </c>
      <c r="DH461" s="1">
        <v>1.653029E-21</v>
      </c>
      <c r="DI461" s="1">
        <v>2.1063640000000001E-18</v>
      </c>
      <c r="DJ461">
        <v>0.19293769999999999</v>
      </c>
      <c r="DK461">
        <v>21.485810000000001</v>
      </c>
      <c r="DL461" s="1">
        <v>8.362358E-18</v>
      </c>
      <c r="DM461" s="1">
        <v>9.8676949999999999E-15</v>
      </c>
      <c r="DN461">
        <v>0.191751</v>
      </c>
      <c r="DO461">
        <v>22.15082</v>
      </c>
      <c r="DP461" s="1">
        <v>1.075502E-14</v>
      </c>
      <c r="DQ461" s="1">
        <v>1.139268E-11</v>
      </c>
      <c r="DR461">
        <v>0.19055710000000001</v>
      </c>
      <c r="DS461">
        <v>22.05584</v>
      </c>
      <c r="DT461" s="1">
        <v>4.2381060000000001E-12</v>
      </c>
      <c r="DU461" s="1">
        <v>4.295922E-9</v>
      </c>
      <c r="DV461">
        <v>0.1893367</v>
      </c>
      <c r="DW461">
        <v>21.4526</v>
      </c>
      <c r="DX461" s="1">
        <v>6.8580389999999995E-10</v>
      </c>
      <c r="DY461" s="1">
        <v>6.8182290000000004E-7</v>
      </c>
      <c r="DZ461">
        <v>0.18810769999999999</v>
      </c>
      <c r="EA461">
        <v>20.760909999999999</v>
      </c>
      <c r="EB461" s="1">
        <v>5.301599E-8</v>
      </c>
      <c r="EC461" s="1">
        <v>5.2588459999999997E-5</v>
      </c>
      <c r="ED461">
        <v>0.18684500000000001</v>
      </c>
      <c r="EE461">
        <v>20.135059999999999</v>
      </c>
      <c r="EF461" s="1">
        <v>2.2010569999999999E-6</v>
      </c>
      <c r="EG461" s="1">
        <v>2.19571E-3</v>
      </c>
      <c r="EH461">
        <v>0.18555079999999999</v>
      </c>
      <c r="EI461">
        <v>20.353760000000001</v>
      </c>
      <c r="EJ461" s="1">
        <v>5.3411729999999998E-5</v>
      </c>
      <c r="EK461" s="1">
        <v>5.3904500000000001E-2</v>
      </c>
      <c r="EL461">
        <v>0.18433279999999999</v>
      </c>
      <c r="EM461">
        <v>20.949310000000001</v>
      </c>
      <c r="EN461" s="1">
        <v>8.1246689999999995E-4</v>
      </c>
      <c r="EO461" s="1">
        <v>0.83165739999999999</v>
      </c>
      <c r="EP461">
        <v>0.18320449999999999</v>
      </c>
      <c r="EQ461">
        <v>21.516010000000001</v>
      </c>
      <c r="ER461" s="1">
        <v>8.1902450000000005E-3</v>
      </c>
      <c r="ES461" s="1">
        <v>8.5278410000000004</v>
      </c>
      <c r="ET461">
        <v>0.18209410000000001</v>
      </c>
      <c r="EU461">
        <v>22.254840000000002</v>
      </c>
      <c r="EV461" s="1">
        <v>5.7401319999999999E-2</v>
      </c>
      <c r="EW461" s="1">
        <v>60.897660000000002</v>
      </c>
      <c r="EX461">
        <v>0.18095079999999999</v>
      </c>
      <c r="EY461">
        <v>22.531330000000001</v>
      </c>
      <c r="EZ461" s="1">
        <v>0.29052489999999997</v>
      </c>
      <c r="FA461">
        <v>314.7448</v>
      </c>
      <c r="FB461">
        <v>0.17975659999999999</v>
      </c>
      <c r="FC461">
        <v>21.933109999999999</v>
      </c>
      <c r="FD461" s="1">
        <v>1.100217</v>
      </c>
      <c r="FE461">
        <v>1218.095</v>
      </c>
      <c r="FF461">
        <v>0.17850079999999999</v>
      </c>
      <c r="FG461">
        <v>21.058620000000001</v>
      </c>
      <c r="FH461" s="1">
        <v>3.2146710000000001</v>
      </c>
      <c r="FI461">
        <v>3642.145</v>
      </c>
      <c r="FJ461">
        <v>0.17731140000000001</v>
      </c>
      <c r="FK461">
        <v>20.333580000000001</v>
      </c>
      <c r="FL461">
        <v>7.4619470000000003</v>
      </c>
      <c r="FM461">
        <v>8655.1869999999999</v>
      </c>
      <c r="FN461">
        <v>0.17611540000000001</v>
      </c>
      <c r="FO461">
        <v>20.814039999999999</v>
      </c>
      <c r="FP461">
        <v>14.125120000000001</v>
      </c>
      <c r="FQ461">
        <v>16785.98</v>
      </c>
      <c r="FR461">
        <v>0.1748112</v>
      </c>
      <c r="FS461">
        <v>21.958909999999999</v>
      </c>
      <c r="FT461">
        <v>22.31964</v>
      </c>
      <c r="FU461">
        <v>27208.09</v>
      </c>
      <c r="FV461">
        <v>0.17339830000000001</v>
      </c>
      <c r="FW461">
        <v>23.365349999999999</v>
      </c>
      <c r="FX461">
        <v>30.042000000000002</v>
      </c>
      <c r="FY461">
        <v>37625.129999999997</v>
      </c>
      <c r="FZ461">
        <v>0.17202619999999999</v>
      </c>
      <c r="GA461">
        <v>24.577100000000002</v>
      </c>
      <c r="GB461">
        <v>35.15643</v>
      </c>
      <c r="GC461">
        <v>45262.84</v>
      </c>
      <c r="GD461">
        <v>0.17068369999999999</v>
      </c>
      <c r="GE461">
        <v>24.713640000000002</v>
      </c>
      <c r="GF461">
        <v>36.465429999999998</v>
      </c>
      <c r="GG461">
        <v>48294.52</v>
      </c>
      <c r="GH461">
        <v>0.16935310000000001</v>
      </c>
      <c r="GI461">
        <v>23.845790000000001</v>
      </c>
      <c r="GJ461">
        <v>34.278579999999998</v>
      </c>
      <c r="GK461">
        <v>46614</v>
      </c>
      <c r="GL461">
        <v>0.16792009999999999</v>
      </c>
      <c r="GM461">
        <v>22.767800000000001</v>
      </c>
      <c r="GN461">
        <v>29.47822</v>
      </c>
      <c r="GO461">
        <v>41488.28</v>
      </c>
      <c r="GP461">
        <v>0.1665373</v>
      </c>
      <c r="GQ461">
        <v>21.8994</v>
      </c>
      <c r="GR461">
        <v>23.79729</v>
      </c>
      <c r="GS461">
        <v>34570.629999999997</v>
      </c>
      <c r="GT461">
        <v>0.16517399999999999</v>
      </c>
      <c r="GU461">
        <v>22.312650000000001</v>
      </c>
      <c r="GV461">
        <v>18.33203</v>
      </c>
      <c r="GW461">
        <v>27507.16</v>
      </c>
      <c r="GX461">
        <v>0.16361210000000001</v>
      </c>
      <c r="GY461">
        <v>23.38082</v>
      </c>
      <c r="GZ461">
        <v>13.710129999999999</v>
      </c>
      <c r="HA461">
        <v>21284.39</v>
      </c>
      <c r="HB461">
        <v>0.16205030000000001</v>
      </c>
      <c r="HC461">
        <v>24.75855</v>
      </c>
      <c r="HD461">
        <v>10.14992</v>
      </c>
      <c r="HE461">
        <v>16284.76</v>
      </c>
      <c r="HF461">
        <v>0.16058839999999999</v>
      </c>
      <c r="HG461">
        <v>25.797619999999998</v>
      </c>
      <c r="HH461">
        <v>7.5578279999999998</v>
      </c>
      <c r="HI461">
        <v>12492.79</v>
      </c>
      <c r="HJ461">
        <v>0.15934909999999999</v>
      </c>
      <c r="HK461">
        <v>25.80405</v>
      </c>
      <c r="HL461">
        <v>5.727468</v>
      </c>
      <c r="HM461">
        <v>9703.7530000000006</v>
      </c>
      <c r="HN461">
        <v>0.1582123</v>
      </c>
      <c r="HO461">
        <v>24.839259999999999</v>
      </c>
      <c r="HP461">
        <v>4.441484</v>
      </c>
      <c r="HQ461">
        <v>7675.5529999999999</v>
      </c>
      <c r="HR461">
        <v>0.15708030000000001</v>
      </c>
      <c r="HS461">
        <v>23.63908</v>
      </c>
      <c r="HT461">
        <v>3.5322770000000001</v>
      </c>
      <c r="HU461">
        <v>6197.1850000000004</v>
      </c>
      <c r="HV461">
        <v>0.1562704</v>
      </c>
      <c r="HW461">
        <v>22.600429999999999</v>
      </c>
      <c r="HX461">
        <v>2.8808009999999999</v>
      </c>
      <c r="HY461">
        <v>5101.0619999999999</v>
      </c>
      <c r="HZ461">
        <v>0.15571109999999999</v>
      </c>
      <c r="IA461">
        <v>22.64329</v>
      </c>
      <c r="IB461">
        <v>2.394612</v>
      </c>
      <c r="IC461">
        <v>4262.3010000000004</v>
      </c>
      <c r="ID461">
        <v>0.15483810000000001</v>
      </c>
      <c r="IE461">
        <v>22.54468</v>
      </c>
      <c r="IF461">
        <v>2.017925</v>
      </c>
      <c r="IG461">
        <v>3611.444</v>
      </c>
      <c r="IH461">
        <v>0.153778</v>
      </c>
      <c r="II461">
        <v>23.223610000000001</v>
      </c>
      <c r="IJ461">
        <v>1.7212609999999999</v>
      </c>
      <c r="IK461">
        <v>3097.6039999999998</v>
      </c>
      <c r="IL461">
        <v>0.1526274</v>
      </c>
      <c r="IM461">
        <v>23.860109999999999</v>
      </c>
      <c r="IN461">
        <v>1.48403</v>
      </c>
      <c r="IO461">
        <v>2684.7249999999999</v>
      </c>
      <c r="IP461">
        <v>0.15150159999999999</v>
      </c>
      <c r="IQ461">
        <v>23.90136</v>
      </c>
      <c r="IR461">
        <v>1.29051</v>
      </c>
      <c r="IS461">
        <v>2346.02</v>
      </c>
      <c r="IT461">
        <v>0.15028449999999999</v>
      </c>
      <c r="IU461">
        <v>23.200119999999998</v>
      </c>
      <c r="IV461">
        <v>1.1294010000000001</v>
      </c>
      <c r="IW461">
        <v>2064.2069999999999</v>
      </c>
      <c r="IX461">
        <v>0.1488998</v>
      </c>
      <c r="IY461">
        <v>22.183019999999999</v>
      </c>
      <c r="IZ461">
        <v>0.99366030000000005</v>
      </c>
      <c r="JA461">
        <v>1828.1479999999999</v>
      </c>
      <c r="JB461">
        <v>0.1473603</v>
      </c>
      <c r="JC461">
        <v>21.449010000000001</v>
      </c>
      <c r="JD461">
        <v>0.87898969999999998</v>
      </c>
      <c r="JE461">
        <v>1629.6969999999999</v>
      </c>
      <c r="JF461">
        <v>0.1457658</v>
      </c>
      <c r="JG461">
        <v>22.025289999999998</v>
      </c>
      <c r="JH461">
        <v>0.78216350000000001</v>
      </c>
      <c r="JI461">
        <v>1462.1320000000001</v>
      </c>
      <c r="JJ461">
        <v>0.1442399</v>
      </c>
      <c r="JK461">
        <v>23.27891</v>
      </c>
      <c r="JL461">
        <v>0.69974729999999996</v>
      </c>
      <c r="JM461">
        <v>1318.433</v>
      </c>
      <c r="JN461">
        <v>0.14270849999999999</v>
      </c>
      <c r="JO461">
        <v>24.796880000000002</v>
      </c>
      <c r="JP461">
        <v>0.62866869999999997</v>
      </c>
      <c r="JQ461">
        <v>1194.1959999999999</v>
      </c>
      <c r="JR461">
        <v>0.1412475</v>
      </c>
      <c r="JS461">
        <v>26.09413</v>
      </c>
      <c r="JT461">
        <v>0.56727070000000002</v>
      </c>
      <c r="JU461">
        <v>1086.1559999999999</v>
      </c>
      <c r="JV461">
        <v>0.13984869999999999</v>
      </c>
      <c r="JW461">
        <v>26.3582</v>
      </c>
      <c r="JX461">
        <v>0.51394329999999999</v>
      </c>
      <c r="JY461">
        <v>991.82759999999996</v>
      </c>
      <c r="JZ461">
        <v>0.1385624</v>
      </c>
      <c r="KA461">
        <v>25.474519999999998</v>
      </c>
      <c r="KB461">
        <v>0.46750649999999999</v>
      </c>
      <c r="KC461">
        <v>908.88419999999996</v>
      </c>
      <c r="KD461">
        <v>0.1374167</v>
      </c>
      <c r="KE461">
        <v>24.29044</v>
      </c>
      <c r="KF461">
        <v>0.42676190000000003</v>
      </c>
      <c r="KG461">
        <v>835.23109999999997</v>
      </c>
      <c r="KH461">
        <v>0.13633719999999999</v>
      </c>
      <c r="KI461">
        <v>23.26041</v>
      </c>
      <c r="KJ461">
        <v>0.39064569999999998</v>
      </c>
      <c r="KK461">
        <v>769.36779999999999</v>
      </c>
      <c r="KL461">
        <v>0.13529140000000001</v>
      </c>
      <c r="KM461">
        <v>23.209769999999999</v>
      </c>
      <c r="KN461">
        <v>0.35838130000000001</v>
      </c>
      <c r="KO461">
        <v>710.39869999999996</v>
      </c>
      <c r="KP461">
        <v>0.13425010000000001</v>
      </c>
      <c r="KQ461">
        <v>23.618780000000001</v>
      </c>
      <c r="KR461">
        <v>0.32953719999999997</v>
      </c>
      <c r="KS461">
        <v>657.55349999999999</v>
      </c>
      <c r="KT461">
        <v>0.13321810000000001</v>
      </c>
      <c r="KU461">
        <v>23.992159999999998</v>
      </c>
      <c r="KV461">
        <v>0.30373050000000001</v>
      </c>
      <c r="KW461">
        <v>610.16890000000001</v>
      </c>
      <c r="KX461">
        <v>0.13227510000000001</v>
      </c>
      <c r="KY461">
        <v>24.207439999999998</v>
      </c>
      <c r="KZ461">
        <v>0.28073550000000003</v>
      </c>
      <c r="LA461">
        <v>567.47829999999999</v>
      </c>
      <c r="LB461">
        <v>0.1313975</v>
      </c>
      <c r="LC461">
        <v>23.9467</v>
      </c>
      <c r="LD461">
        <v>0.26002999999999998</v>
      </c>
      <c r="LE461">
        <v>528.7867</v>
      </c>
      <c r="LF461">
        <v>0.13046779999999999</v>
      </c>
      <c r="LG461">
        <v>23.358750000000001</v>
      </c>
      <c r="LH461">
        <v>0.2412378</v>
      </c>
      <c r="LI461">
        <v>493.77229999999997</v>
      </c>
      <c r="LJ461">
        <v>0.12947220000000001</v>
      </c>
      <c r="LK461">
        <v>22.648230000000002</v>
      </c>
      <c r="LL461">
        <v>0.2241551</v>
      </c>
      <c r="LM461">
        <v>462.08969999999999</v>
      </c>
      <c r="LN461">
        <v>0.12832189999999999</v>
      </c>
      <c r="LO461">
        <v>22.231059999999999</v>
      </c>
      <c r="LP461">
        <v>0.2086345</v>
      </c>
      <c r="LQ461">
        <v>433.67540000000002</v>
      </c>
      <c r="LR461">
        <v>0.1270985</v>
      </c>
      <c r="LS461">
        <v>22.899100000000001</v>
      </c>
      <c r="LT461">
        <v>0.1947429</v>
      </c>
      <c r="LU461">
        <v>408.41399999999999</v>
      </c>
      <c r="LV461">
        <v>0.12598219999999999</v>
      </c>
      <c r="LW461">
        <v>24.140229999999999</v>
      </c>
      <c r="LX461">
        <v>0.18234310000000001</v>
      </c>
      <c r="LY461">
        <v>385.5471</v>
      </c>
      <c r="LZ461">
        <v>0.1249116</v>
      </c>
      <c r="MA461">
        <v>25.66686</v>
      </c>
      <c r="MB461">
        <v>0.1711394</v>
      </c>
      <c r="MC461">
        <v>364.69029999999998</v>
      </c>
      <c r="MD461">
        <v>0.12376860000000001</v>
      </c>
      <c r="ME461">
        <v>26.818439999999999</v>
      </c>
      <c r="MF461">
        <v>0.16084899999999999</v>
      </c>
      <c r="MG461">
        <v>345.66469999999998</v>
      </c>
      <c r="MH461">
        <v>0.1225323</v>
      </c>
      <c r="MI461">
        <v>27.182790000000001</v>
      </c>
      <c r="MJ461">
        <v>0.15144450000000001</v>
      </c>
      <c r="MK461">
        <v>328.46</v>
      </c>
      <c r="ML461">
        <v>0.1212012</v>
      </c>
      <c r="MM461">
        <v>26.460460000000001</v>
      </c>
      <c r="MN461">
        <v>0.14289760000000001</v>
      </c>
      <c r="MO461">
        <v>313.03219999999999</v>
      </c>
      <c r="MP461">
        <v>0.11990919999999999</v>
      </c>
      <c r="MQ461">
        <v>25.461790000000001</v>
      </c>
      <c r="MR461">
        <v>0.13524939999999999</v>
      </c>
      <c r="MS461">
        <v>299.1465</v>
      </c>
      <c r="MT461">
        <v>0.11878859999999999</v>
      </c>
      <c r="MU461">
        <v>24.594930000000002</v>
      </c>
      <c r="MV461" s="1">
        <v>0.1284479</v>
      </c>
      <c r="MW461">
        <v>286.43529999999998</v>
      </c>
      <c r="MX461">
        <v>0.117731</v>
      </c>
      <c r="MY461">
        <v>24.514800000000001</v>
      </c>
      <c r="MZ461" s="1">
        <v>0.122185</v>
      </c>
      <c r="NA461">
        <v>274.61619999999999</v>
      </c>
      <c r="NB461">
        <v>0.116572</v>
      </c>
      <c r="NC461">
        <v>25.13241</v>
      </c>
      <c r="ND461" s="1">
        <v>0.1163651</v>
      </c>
      <c r="NE461">
        <v>263.83769999999998</v>
      </c>
      <c r="NF461">
        <v>0.116572</v>
      </c>
      <c r="NG461">
        <v>25.13241</v>
      </c>
      <c r="NH461" s="1">
        <v>0.1163651</v>
      </c>
      <c r="NI461">
        <v>263.83769999999998</v>
      </c>
      <c r="NJ461">
        <v>0.116572</v>
      </c>
      <c r="NK461">
        <v>25.13241</v>
      </c>
      <c r="NL461" s="1">
        <v>0.1163651</v>
      </c>
      <c r="NM461">
        <v>263.83769999999998</v>
      </c>
      <c r="NN461">
        <v>0.116572</v>
      </c>
      <c r="NO461">
        <v>25.13241</v>
      </c>
      <c r="NP461" s="1">
        <v>0.1163651</v>
      </c>
      <c r="NQ461">
        <v>263.83769999999998</v>
      </c>
      <c r="NR461">
        <v>0.116572</v>
      </c>
      <c r="NS461">
        <v>25.13241</v>
      </c>
      <c r="NT461" s="1">
        <v>0.1163651</v>
      </c>
      <c r="NU461">
        <v>263.83769999999998</v>
      </c>
      <c r="NV461">
        <v>0.116572</v>
      </c>
      <c r="NW461">
        <v>25.13241</v>
      </c>
      <c r="NX461" s="1">
        <v>0.1163651</v>
      </c>
      <c r="NY461">
        <v>263.83769999999998</v>
      </c>
      <c r="NZ461">
        <v>0.116572</v>
      </c>
      <c r="OA461">
        <v>25.13241</v>
      </c>
      <c r="OB461" s="1">
        <v>0.1163651</v>
      </c>
      <c r="OC461">
        <v>263.83769999999998</v>
      </c>
      <c r="OD461">
        <v>0.116572</v>
      </c>
      <c r="OE461">
        <v>25.13241</v>
      </c>
      <c r="OF461" s="1">
        <v>0.1163651</v>
      </c>
      <c r="OG461">
        <v>263.83769999999998</v>
      </c>
      <c r="OH461">
        <v>0.116572</v>
      </c>
      <c r="OI461">
        <v>25.13241</v>
      </c>
      <c r="OJ461" s="1">
        <v>0.1163651</v>
      </c>
      <c r="OK461">
        <v>263.83769999999998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0.18525249999999999</v>
      </c>
      <c r="G462">
        <v>20.96668</v>
      </c>
      <c r="H462">
        <v>0</v>
      </c>
      <c r="I462">
        <v>0</v>
      </c>
      <c r="J462">
        <v>0.1845502</v>
      </c>
      <c r="K462">
        <v>21.68535</v>
      </c>
      <c r="L462">
        <v>0</v>
      </c>
      <c r="M462">
        <v>0</v>
      </c>
      <c r="N462">
        <v>0.1837502</v>
      </c>
      <c r="O462">
        <v>22.72306</v>
      </c>
      <c r="P462">
        <v>0</v>
      </c>
      <c r="Q462">
        <v>0</v>
      </c>
      <c r="R462">
        <v>0.18289839999999999</v>
      </c>
      <c r="S462">
        <v>23.757549999999998</v>
      </c>
      <c r="T462">
        <v>0</v>
      </c>
      <c r="U462">
        <v>0</v>
      </c>
      <c r="V462">
        <v>0.18206939999999999</v>
      </c>
      <c r="W462">
        <v>24.748239999999999</v>
      </c>
      <c r="X462">
        <v>0</v>
      </c>
      <c r="Y462">
        <v>0</v>
      </c>
      <c r="Z462">
        <v>0.1813102</v>
      </c>
      <c r="AA462">
        <v>25.013480000000001</v>
      </c>
      <c r="AB462">
        <v>0</v>
      </c>
      <c r="AC462">
        <v>0</v>
      </c>
      <c r="AD462">
        <v>0.18057709999999999</v>
      </c>
      <c r="AE462">
        <v>24.36881</v>
      </c>
      <c r="AF462">
        <v>0</v>
      </c>
      <c r="AG462">
        <v>0</v>
      </c>
      <c r="AH462">
        <v>0.17978849999999999</v>
      </c>
      <c r="AI462">
        <v>23.527550000000002</v>
      </c>
      <c r="AJ462">
        <v>0</v>
      </c>
      <c r="AK462">
        <v>0</v>
      </c>
      <c r="AL462">
        <v>0.179122</v>
      </c>
      <c r="AM462">
        <v>22.808009999999999</v>
      </c>
      <c r="AN462">
        <v>0</v>
      </c>
      <c r="AO462">
        <v>0</v>
      </c>
      <c r="AP462">
        <v>0.17847250000000001</v>
      </c>
      <c r="AQ462">
        <v>23.218900000000001</v>
      </c>
      <c r="AR462">
        <v>0</v>
      </c>
      <c r="AS462">
        <v>0</v>
      </c>
      <c r="AT462">
        <v>0.17771120000000001</v>
      </c>
      <c r="AU462">
        <v>24.215620000000001</v>
      </c>
      <c r="AV462">
        <v>0</v>
      </c>
      <c r="AW462">
        <v>0</v>
      </c>
      <c r="AX462">
        <v>0.17686979999999999</v>
      </c>
      <c r="AY462">
        <v>25.246860000000002</v>
      </c>
      <c r="AZ462">
        <v>0</v>
      </c>
      <c r="BA462">
        <v>0</v>
      </c>
      <c r="BB462">
        <v>0.17602590000000001</v>
      </c>
      <c r="BC462">
        <v>26.12208</v>
      </c>
      <c r="BD462">
        <v>0</v>
      </c>
      <c r="BE462">
        <v>0</v>
      </c>
      <c r="BF462">
        <v>0.17524049999999999</v>
      </c>
      <c r="BG462">
        <v>26.151330000000002</v>
      </c>
      <c r="BH462">
        <v>0</v>
      </c>
      <c r="BI462">
        <v>0</v>
      </c>
      <c r="BJ462">
        <v>0.17443819999999999</v>
      </c>
      <c r="BK462">
        <v>25.47006</v>
      </c>
      <c r="BL462">
        <v>0</v>
      </c>
      <c r="BM462">
        <v>0</v>
      </c>
      <c r="BN462">
        <v>0.1735756</v>
      </c>
      <c r="BO462">
        <v>24.57395</v>
      </c>
      <c r="BP462">
        <v>0</v>
      </c>
      <c r="BQ462">
        <v>0</v>
      </c>
      <c r="BR462">
        <v>0.17270930000000001</v>
      </c>
      <c r="BS462">
        <v>23.824619999999999</v>
      </c>
      <c r="BT462">
        <v>0</v>
      </c>
      <c r="BU462">
        <v>0</v>
      </c>
      <c r="BV462">
        <v>0.17179440000000001</v>
      </c>
      <c r="BW462">
        <v>23.388259999999999</v>
      </c>
      <c r="BX462">
        <v>0</v>
      </c>
      <c r="BY462">
        <v>0</v>
      </c>
      <c r="BZ462">
        <v>0.17088999999999999</v>
      </c>
      <c r="CA462">
        <v>23.691839999999999</v>
      </c>
      <c r="CB462">
        <v>0</v>
      </c>
      <c r="CC462">
        <v>0</v>
      </c>
      <c r="CD462">
        <v>0.1699339</v>
      </c>
      <c r="CE462">
        <v>24.038129999999999</v>
      </c>
      <c r="CF462">
        <v>0</v>
      </c>
      <c r="CG462">
        <v>0</v>
      </c>
      <c r="CH462">
        <v>0.16898730000000001</v>
      </c>
      <c r="CI462">
        <v>24.340520000000001</v>
      </c>
      <c r="CJ462">
        <v>0</v>
      </c>
      <c r="CK462">
        <v>0</v>
      </c>
      <c r="CL462">
        <v>0.16800129999999999</v>
      </c>
      <c r="CM462">
        <v>24.122730000000001</v>
      </c>
      <c r="CN462">
        <v>0</v>
      </c>
      <c r="CO462">
        <v>0</v>
      </c>
      <c r="CP462">
        <v>0.16700309999999999</v>
      </c>
      <c r="CQ462">
        <v>23.6113</v>
      </c>
      <c r="CR462">
        <v>0</v>
      </c>
      <c r="CS462">
        <v>0</v>
      </c>
      <c r="CT462">
        <v>0.16598589999999999</v>
      </c>
      <c r="CU462">
        <v>22.834980000000002</v>
      </c>
      <c r="CV462">
        <v>0</v>
      </c>
      <c r="CW462">
        <v>1.174891E-35</v>
      </c>
      <c r="CX462">
        <v>0.1649524</v>
      </c>
      <c r="CY462">
        <v>21.919789999999999</v>
      </c>
      <c r="CZ462">
        <v>1.1495089999999999E-32</v>
      </c>
      <c r="DA462">
        <v>2.1704039999999999E-29</v>
      </c>
      <c r="DB462">
        <v>0.16392000000000001</v>
      </c>
      <c r="DC462">
        <v>21.245830000000002</v>
      </c>
      <c r="DD462" s="1">
        <v>1.255106E-26</v>
      </c>
      <c r="DE462" s="1">
        <v>2.384797E-23</v>
      </c>
      <c r="DF462">
        <v>0.16293479999999999</v>
      </c>
      <c r="DG462">
        <v>21.230560000000001</v>
      </c>
      <c r="DH462" s="1">
        <v>4.9763789999999999E-22</v>
      </c>
      <c r="DI462" s="1">
        <v>9.4814769999999996E-19</v>
      </c>
      <c r="DJ462">
        <v>0.16194800000000001</v>
      </c>
      <c r="DK462">
        <v>21.54711</v>
      </c>
      <c r="DL462" s="1">
        <v>2.4705319999999999E-18</v>
      </c>
      <c r="DM462" s="1">
        <v>4.7305590000000003E-15</v>
      </c>
      <c r="DN462">
        <v>0.16094820000000001</v>
      </c>
      <c r="DO462">
        <v>22.109829999999999</v>
      </c>
      <c r="DP462" s="1">
        <v>3.000196E-15</v>
      </c>
      <c r="DQ462" s="1">
        <v>5.7639510000000001E-12</v>
      </c>
      <c r="DR462">
        <v>0.15991359999999999</v>
      </c>
      <c r="DS462">
        <v>22.07244</v>
      </c>
      <c r="DT462" s="1">
        <v>1.3911680000000001E-12</v>
      </c>
      <c r="DU462" s="1">
        <v>2.350331E-9</v>
      </c>
      <c r="DV462">
        <v>0.1588794</v>
      </c>
      <c r="DW462">
        <v>21.598769999999998</v>
      </c>
      <c r="DX462" s="1">
        <v>2.5605750000000002E-10</v>
      </c>
      <c r="DY462" s="1">
        <v>4.016229E-7</v>
      </c>
      <c r="DZ462">
        <v>0.15782860000000001</v>
      </c>
      <c r="EA462">
        <v>21.004740000000002</v>
      </c>
      <c r="EB462" s="1">
        <v>2.1931190000000001E-8</v>
      </c>
      <c r="EC462" s="1">
        <v>3.3167770000000002E-5</v>
      </c>
      <c r="ED462">
        <v>0.15675230000000001</v>
      </c>
      <c r="EE462">
        <v>20.413180000000001</v>
      </c>
      <c r="EF462" s="1">
        <v>9.9272699999999994E-7</v>
      </c>
      <c r="EG462" s="1">
        <v>1.476111E-3</v>
      </c>
      <c r="EH462">
        <v>0.15564420000000001</v>
      </c>
      <c r="EI462">
        <v>20.526969999999999</v>
      </c>
      <c r="EJ462" s="1">
        <v>2.5988569999999998E-5</v>
      </c>
      <c r="EK462" s="1">
        <v>3.849843E-2</v>
      </c>
      <c r="EL462">
        <v>0.1546004</v>
      </c>
      <c r="EM462">
        <v>20.9833</v>
      </c>
      <c r="EN462" s="1">
        <v>4.2332840000000002E-4</v>
      </c>
      <c r="EO462" s="1">
        <v>0.6293569</v>
      </c>
      <c r="EP462">
        <v>0.15364069999999999</v>
      </c>
      <c r="EQ462">
        <v>21.464510000000001</v>
      </c>
      <c r="ER462" s="1">
        <v>4.543882E-3</v>
      </c>
      <c r="ES462" s="1">
        <v>6.8228070000000001</v>
      </c>
      <c r="ET462">
        <v>0.15270690000000001</v>
      </c>
      <c r="EU462">
        <v>22.145289999999999</v>
      </c>
      <c r="EV462" s="1">
        <v>3.3773579999999997E-2</v>
      </c>
      <c r="EW462" s="1">
        <v>51.431359999999998</v>
      </c>
      <c r="EX462">
        <v>0.151728</v>
      </c>
      <c r="EY462">
        <v>22.449560000000002</v>
      </c>
      <c r="EZ462" s="1">
        <v>0.18070520000000001</v>
      </c>
      <c r="FA462">
        <v>280.28910000000002</v>
      </c>
      <c r="FB462">
        <v>0.15071580000000001</v>
      </c>
      <c r="FC462">
        <v>22.002479999999998</v>
      </c>
      <c r="FD462" s="1">
        <v>0.72167610000000004</v>
      </c>
      <c r="FE462">
        <v>1142.79</v>
      </c>
      <c r="FF462">
        <v>0.1496567</v>
      </c>
      <c r="FG462">
        <v>21.284759999999999</v>
      </c>
      <c r="FH462" s="1">
        <v>2.2191480000000001</v>
      </c>
      <c r="FI462">
        <v>3597.0259999999998</v>
      </c>
      <c r="FJ462">
        <v>0.1486624</v>
      </c>
      <c r="FK462">
        <v>20.621130000000001</v>
      </c>
      <c r="FL462">
        <v>5.4127090000000004</v>
      </c>
      <c r="FM462">
        <v>8993.4349999999995</v>
      </c>
      <c r="FN462">
        <v>0.14765519999999999</v>
      </c>
      <c r="FO462">
        <v>20.954930000000001</v>
      </c>
      <c r="FP462">
        <v>10.75137</v>
      </c>
      <c r="FQ462">
        <v>18343.52</v>
      </c>
      <c r="FR462">
        <v>0.14651890000000001</v>
      </c>
      <c r="FS462">
        <v>21.883289999999999</v>
      </c>
      <c r="FT462">
        <v>17.808399999999999</v>
      </c>
      <c r="FU462">
        <v>31265.49</v>
      </c>
      <c r="FV462">
        <v>0.1453025</v>
      </c>
      <c r="FW462">
        <v>23.117370000000001</v>
      </c>
      <c r="FX462">
        <v>25.129470000000001</v>
      </c>
      <c r="FY462">
        <v>45491.85</v>
      </c>
      <c r="FZ462">
        <v>0.14414109999999999</v>
      </c>
      <c r="GA462">
        <v>24.270130000000002</v>
      </c>
      <c r="GB462">
        <v>30.840900000000001</v>
      </c>
      <c r="GC462">
        <v>57620.89</v>
      </c>
      <c r="GD462">
        <v>0.1430121</v>
      </c>
      <c r="GE462">
        <v>24.53754</v>
      </c>
      <c r="GF462">
        <v>33.567160000000001</v>
      </c>
      <c r="GG462">
        <v>64786.400000000001</v>
      </c>
      <c r="GH462">
        <v>0.14187930000000001</v>
      </c>
      <c r="GI462">
        <v>23.914680000000001</v>
      </c>
      <c r="GJ462">
        <v>33.040770000000002</v>
      </c>
      <c r="GK462">
        <v>65925.460000000006</v>
      </c>
      <c r="GL462">
        <v>0.1406423</v>
      </c>
      <c r="GM462">
        <v>23.042000000000002</v>
      </c>
      <c r="GN462">
        <v>29.718350000000001</v>
      </c>
      <c r="GO462">
        <v>61806.13</v>
      </c>
      <c r="GP462">
        <v>0.1395043</v>
      </c>
      <c r="GQ462">
        <v>22.25113</v>
      </c>
      <c r="GR462">
        <v>25.412970000000001</v>
      </c>
      <c r="GS462">
        <v>54463.24</v>
      </c>
      <c r="GT462">
        <v>0.1383443</v>
      </c>
      <c r="GU462">
        <v>22.516290000000001</v>
      </c>
      <c r="GV462">
        <v>20.590900000000001</v>
      </c>
      <c r="GW462">
        <v>45725.81</v>
      </c>
      <c r="GX462">
        <v>0.1369927</v>
      </c>
      <c r="GY462">
        <v>23.367460000000001</v>
      </c>
      <c r="GZ462">
        <v>16.180530000000001</v>
      </c>
      <c r="HA462">
        <v>37253.949999999997</v>
      </c>
      <c r="HB462">
        <v>0.13564190000000001</v>
      </c>
      <c r="HC462">
        <v>24.55311</v>
      </c>
      <c r="HD462">
        <v>12.549110000000001</v>
      </c>
      <c r="HE462">
        <v>29890.799999999999</v>
      </c>
      <c r="HF462">
        <v>0.1344011</v>
      </c>
      <c r="HG462">
        <v>25.538740000000001</v>
      </c>
      <c r="HH462">
        <v>9.7408660000000005</v>
      </c>
      <c r="HI462">
        <v>23903.14</v>
      </c>
      <c r="HJ462">
        <v>0.133358</v>
      </c>
      <c r="HK462">
        <v>25.683700000000002</v>
      </c>
      <c r="HL462">
        <v>7.6426460000000001</v>
      </c>
      <c r="HM462">
        <v>19211.95</v>
      </c>
      <c r="HN462">
        <v>0.13239110000000001</v>
      </c>
      <c r="HO462">
        <v>24.97091</v>
      </c>
      <c r="HP462">
        <v>6.0879300000000001</v>
      </c>
      <c r="HQ462">
        <v>15601.26</v>
      </c>
      <c r="HR462">
        <v>0.13141120000000001</v>
      </c>
      <c r="HS462">
        <v>23.99052</v>
      </c>
      <c r="HT462">
        <v>4.9341799999999996</v>
      </c>
      <c r="HU462">
        <v>12835.43</v>
      </c>
      <c r="HV462">
        <v>0.1307509</v>
      </c>
      <c r="HW462">
        <v>23.052</v>
      </c>
      <c r="HX462">
        <v>4.0757019999999997</v>
      </c>
      <c r="HY462">
        <v>10698.69</v>
      </c>
      <c r="HZ462">
        <v>0.1302751</v>
      </c>
      <c r="IA462">
        <v>22.99164</v>
      </c>
      <c r="IB462">
        <v>3.4151889999999998</v>
      </c>
      <c r="IC462">
        <v>9014.4629999999997</v>
      </c>
      <c r="ID462">
        <v>0.1295027</v>
      </c>
      <c r="IE462">
        <v>22.806509999999999</v>
      </c>
      <c r="IF462">
        <v>2.890638</v>
      </c>
      <c r="IG462">
        <v>7676.5910000000003</v>
      </c>
      <c r="IH462">
        <v>0.12858739999999999</v>
      </c>
      <c r="II462">
        <v>23.335280000000001</v>
      </c>
      <c r="IJ462">
        <v>2.470577</v>
      </c>
      <c r="IK462">
        <v>6601.3459999999995</v>
      </c>
      <c r="IL462">
        <v>0.1275934</v>
      </c>
      <c r="IM462">
        <v>23.883620000000001</v>
      </c>
      <c r="IN462">
        <v>2.130681</v>
      </c>
      <c r="IO462">
        <v>5726.5450000000001</v>
      </c>
      <c r="IP462">
        <v>0.1266245</v>
      </c>
      <c r="IQ462">
        <v>23.96095</v>
      </c>
      <c r="IR462">
        <v>1.8517680000000001</v>
      </c>
      <c r="IS462">
        <v>5003.5510000000004</v>
      </c>
      <c r="IT462">
        <v>0.12559629999999999</v>
      </c>
      <c r="IU462">
        <v>23.418620000000001</v>
      </c>
      <c r="IV462">
        <v>1.6187290000000001</v>
      </c>
      <c r="IW462">
        <v>4399.2629999999999</v>
      </c>
      <c r="IX462">
        <v>0.12440569999999999</v>
      </c>
      <c r="IY462">
        <v>22.568180000000002</v>
      </c>
      <c r="IZ462">
        <v>1.421694</v>
      </c>
      <c r="JA462">
        <v>3891.2750000000001</v>
      </c>
      <c r="JB462">
        <v>0.12304809999999999</v>
      </c>
      <c r="JC462">
        <v>21.89096</v>
      </c>
      <c r="JD462">
        <v>1.2546299999999999</v>
      </c>
      <c r="JE462">
        <v>3463.098</v>
      </c>
      <c r="JF462">
        <v>0.12168900000000001</v>
      </c>
      <c r="JG462">
        <v>22.303609999999999</v>
      </c>
      <c r="JH462">
        <v>1.1137030000000001</v>
      </c>
      <c r="JI462">
        <v>3100.5720000000001</v>
      </c>
      <c r="JJ462">
        <v>0.12039370000000001</v>
      </c>
      <c r="JK462">
        <v>23.318940000000001</v>
      </c>
      <c r="JL462">
        <v>0.99383999999999995</v>
      </c>
      <c r="JM462">
        <v>2789.4430000000002</v>
      </c>
      <c r="JN462">
        <v>0.1191091</v>
      </c>
      <c r="JO462">
        <v>24.644629999999999</v>
      </c>
      <c r="JP462">
        <v>0.89059250000000001</v>
      </c>
      <c r="JQ462">
        <v>2520.567</v>
      </c>
      <c r="JR462">
        <v>0.1178445</v>
      </c>
      <c r="JS462">
        <v>25.86909</v>
      </c>
      <c r="JT462">
        <v>0.80134459999999996</v>
      </c>
      <c r="JU462">
        <v>2287.0700000000002</v>
      </c>
      <c r="JV462">
        <v>0.11663610000000001</v>
      </c>
      <c r="JW462">
        <v>26.257390000000001</v>
      </c>
      <c r="JX462">
        <v>0.72405149999999996</v>
      </c>
      <c r="JY462">
        <v>2083.61</v>
      </c>
      <c r="JZ462">
        <v>0.11553720000000001</v>
      </c>
      <c r="KA462">
        <v>25.649750000000001</v>
      </c>
      <c r="KB462">
        <v>0.65702709999999998</v>
      </c>
      <c r="KC462">
        <v>1905.1469999999999</v>
      </c>
      <c r="KD462">
        <v>0.1145627</v>
      </c>
      <c r="KE462">
        <v>24.708480000000002</v>
      </c>
      <c r="KF462">
        <v>0.59842090000000003</v>
      </c>
      <c r="KG462">
        <v>1747.1780000000001</v>
      </c>
      <c r="KH462">
        <v>0.1136475</v>
      </c>
      <c r="KI462">
        <v>23.7895</v>
      </c>
      <c r="KJ462">
        <v>0.54664710000000005</v>
      </c>
      <c r="KK462">
        <v>1606.364</v>
      </c>
      <c r="KL462">
        <v>0.11276899999999999</v>
      </c>
      <c r="KM462">
        <v>23.642199999999999</v>
      </c>
      <c r="KN462">
        <v>0.50055799999999995</v>
      </c>
      <c r="KO462">
        <v>1480.625</v>
      </c>
      <c r="KP462">
        <v>0.1118706</v>
      </c>
      <c r="KQ462">
        <v>23.8931</v>
      </c>
      <c r="KR462">
        <v>0.45937830000000002</v>
      </c>
      <c r="KS462">
        <v>1368.154</v>
      </c>
      <c r="KT462">
        <v>0.1109883</v>
      </c>
      <c r="KU462">
        <v>24.156749999999999</v>
      </c>
      <c r="KV462">
        <v>0.4226183</v>
      </c>
      <c r="KW462">
        <v>1267.452</v>
      </c>
      <c r="KX462">
        <v>0.1101832</v>
      </c>
      <c r="KY462">
        <v>24.34534</v>
      </c>
      <c r="KZ462">
        <v>0.38992900000000003</v>
      </c>
      <c r="LA462">
        <v>1176.8910000000001</v>
      </c>
      <c r="LB462">
        <v>0.1094533</v>
      </c>
      <c r="LC462">
        <v>24.144449999999999</v>
      </c>
      <c r="LD462">
        <v>0.36063420000000002</v>
      </c>
      <c r="LE462">
        <v>1095.067</v>
      </c>
      <c r="LF462">
        <v>0.1086582</v>
      </c>
      <c r="LG462">
        <v>23.655190000000001</v>
      </c>
      <c r="LH462">
        <v>0.33400429999999998</v>
      </c>
      <c r="LI462">
        <v>1021.0359999999999</v>
      </c>
      <c r="LJ462">
        <v>0.1078167</v>
      </c>
      <c r="LK462">
        <v>23.02422</v>
      </c>
      <c r="LL462">
        <v>0.30986079999999999</v>
      </c>
      <c r="LM462">
        <v>954.12450000000001</v>
      </c>
      <c r="LN462">
        <v>0.1068089</v>
      </c>
      <c r="LO462">
        <v>22.601420000000001</v>
      </c>
      <c r="LP462">
        <v>0.28781420000000002</v>
      </c>
      <c r="LQ462">
        <v>894.01379999999995</v>
      </c>
      <c r="LR462">
        <v>0.1057734</v>
      </c>
      <c r="LS462">
        <v>23.09685</v>
      </c>
      <c r="LT462">
        <v>0.26811940000000001</v>
      </c>
      <c r="LU462">
        <v>840.40200000000004</v>
      </c>
      <c r="LV462">
        <v>0.1048495</v>
      </c>
      <c r="LW462">
        <v>24.117419999999999</v>
      </c>
      <c r="LX462">
        <v>0.25058730000000001</v>
      </c>
      <c r="LY462">
        <v>791.85500000000002</v>
      </c>
      <c r="LZ462">
        <v>0.103961</v>
      </c>
      <c r="MA462">
        <v>25.459900000000001</v>
      </c>
      <c r="MB462">
        <v>0.23475789999999999</v>
      </c>
      <c r="MC462">
        <v>747.63109999999995</v>
      </c>
      <c r="MD462">
        <v>0.10299469999999999</v>
      </c>
      <c r="ME462">
        <v>26.56606</v>
      </c>
      <c r="MF462">
        <v>0.22020690000000001</v>
      </c>
      <c r="MG462">
        <v>707.33410000000003</v>
      </c>
      <c r="MH462">
        <v>0.101948</v>
      </c>
      <c r="MI462">
        <v>27.036010000000001</v>
      </c>
      <c r="MJ462">
        <v>0.20690729999999999</v>
      </c>
      <c r="MK462">
        <v>670.87980000000005</v>
      </c>
      <c r="ML462">
        <v>0.100815</v>
      </c>
      <c r="MM462">
        <v>26.555250000000001</v>
      </c>
      <c r="MN462">
        <v>0.1947962</v>
      </c>
      <c r="MO462">
        <v>638.08339999999998</v>
      </c>
      <c r="MP462">
        <v>9.9743079999999998E-2</v>
      </c>
      <c r="MQ462">
        <v>25.774090000000001</v>
      </c>
      <c r="MR462">
        <v>0.1839808</v>
      </c>
      <c r="MS462">
        <v>608.48649999999998</v>
      </c>
      <c r="MT462">
        <v>9.8817329999999995E-2</v>
      </c>
      <c r="MU462">
        <v>25.01454</v>
      </c>
      <c r="MV462">
        <v>0.17437330000000001</v>
      </c>
      <c r="MW462">
        <v>581.40020000000004</v>
      </c>
      <c r="MX462">
        <v>9.7934789999999994E-2</v>
      </c>
      <c r="MY462">
        <v>24.870139999999999</v>
      </c>
      <c r="MZ462">
        <v>0.165546</v>
      </c>
      <c r="NA462">
        <v>556.34249999999997</v>
      </c>
      <c r="NB462">
        <v>9.6932740000000003E-2</v>
      </c>
      <c r="NC462">
        <v>25.323260000000001</v>
      </c>
      <c r="ND462">
        <v>0.15730179999999999</v>
      </c>
      <c r="NE462">
        <v>533.48659999999995</v>
      </c>
      <c r="NF462">
        <v>9.6932740000000003E-2</v>
      </c>
      <c r="NG462">
        <v>25.323260000000001</v>
      </c>
      <c r="NH462">
        <v>0.15730179999999999</v>
      </c>
      <c r="NI462">
        <v>533.48659999999995</v>
      </c>
      <c r="NJ462">
        <v>9.6932740000000003E-2</v>
      </c>
      <c r="NK462">
        <v>25.323260000000001</v>
      </c>
      <c r="NL462">
        <v>0.15730179999999999</v>
      </c>
      <c r="NM462">
        <v>533.48659999999995</v>
      </c>
      <c r="NN462">
        <v>9.6932740000000003E-2</v>
      </c>
      <c r="NO462">
        <v>25.323260000000001</v>
      </c>
      <c r="NP462">
        <v>0.15730179999999999</v>
      </c>
      <c r="NQ462">
        <v>533.48659999999995</v>
      </c>
      <c r="NR462">
        <v>9.6932740000000003E-2</v>
      </c>
      <c r="NS462">
        <v>25.323260000000001</v>
      </c>
      <c r="NT462">
        <v>0.15730179999999999</v>
      </c>
      <c r="NU462">
        <v>533.48659999999995</v>
      </c>
      <c r="NV462">
        <v>9.6932740000000003E-2</v>
      </c>
      <c r="NW462">
        <v>25.323260000000001</v>
      </c>
      <c r="NX462">
        <v>0.15730179999999999</v>
      </c>
      <c r="NY462">
        <v>533.48659999999995</v>
      </c>
      <c r="NZ462">
        <v>9.6932740000000003E-2</v>
      </c>
      <c r="OA462">
        <v>25.323260000000001</v>
      </c>
      <c r="OB462">
        <v>0.15730179999999999</v>
      </c>
      <c r="OC462">
        <v>533.48659999999995</v>
      </c>
      <c r="OD462">
        <v>9.6932740000000003E-2</v>
      </c>
      <c r="OE462">
        <v>25.323260000000001</v>
      </c>
      <c r="OF462">
        <v>0.15730179999999999</v>
      </c>
      <c r="OG462">
        <v>533.48659999999995</v>
      </c>
      <c r="OH462">
        <v>9.6932740000000003E-2</v>
      </c>
      <c r="OI462">
        <v>25.323260000000001</v>
      </c>
      <c r="OJ462">
        <v>0.15730179999999999</v>
      </c>
      <c r="OK462">
        <v>533.48659999999995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0.1442716</v>
      </c>
      <c r="G463">
        <v>21.18244</v>
      </c>
      <c r="H463">
        <v>0</v>
      </c>
      <c r="I463">
        <v>0</v>
      </c>
      <c r="J463">
        <v>0.14374429999999999</v>
      </c>
      <c r="K463">
        <v>21.73236</v>
      </c>
      <c r="L463">
        <v>0</v>
      </c>
      <c r="M463">
        <v>0</v>
      </c>
      <c r="N463">
        <v>0.14311409999999999</v>
      </c>
      <c r="O463">
        <v>22.59347</v>
      </c>
      <c r="P463">
        <v>0</v>
      </c>
      <c r="Q463">
        <v>0</v>
      </c>
      <c r="R463">
        <v>0.14243359999999999</v>
      </c>
      <c r="S463">
        <v>23.540780000000002</v>
      </c>
      <c r="T463">
        <v>0</v>
      </c>
      <c r="U463">
        <v>0</v>
      </c>
      <c r="V463">
        <v>0.14179520000000001</v>
      </c>
      <c r="W463">
        <v>24.51061</v>
      </c>
      <c r="X463">
        <v>0</v>
      </c>
      <c r="Y463">
        <v>0</v>
      </c>
      <c r="Z463">
        <v>0.1412302</v>
      </c>
      <c r="AA463">
        <v>24.860420000000001</v>
      </c>
      <c r="AB463">
        <v>0</v>
      </c>
      <c r="AC463">
        <v>0</v>
      </c>
      <c r="AD463">
        <v>0.1406616</v>
      </c>
      <c r="AE463">
        <v>24.408390000000001</v>
      </c>
      <c r="AF463">
        <v>0</v>
      </c>
      <c r="AG463">
        <v>0</v>
      </c>
      <c r="AH463">
        <v>0.14005919999999999</v>
      </c>
      <c r="AI463">
        <v>23.736499999999999</v>
      </c>
      <c r="AJ463">
        <v>0</v>
      </c>
      <c r="AK463">
        <v>0</v>
      </c>
      <c r="AL463">
        <v>0.1395537</v>
      </c>
      <c r="AM463">
        <v>23.076080000000001</v>
      </c>
      <c r="AN463">
        <v>0</v>
      </c>
      <c r="AO463">
        <v>0</v>
      </c>
      <c r="AP463">
        <v>0.1390644</v>
      </c>
      <c r="AQ463">
        <v>23.345050000000001</v>
      </c>
      <c r="AR463">
        <v>0</v>
      </c>
      <c r="AS463">
        <v>0</v>
      </c>
      <c r="AT463">
        <v>0.13845080000000001</v>
      </c>
      <c r="AU463">
        <v>24.14292</v>
      </c>
      <c r="AV463">
        <v>0</v>
      </c>
      <c r="AW463">
        <v>0</v>
      </c>
      <c r="AX463">
        <v>0.13778750000000001</v>
      </c>
      <c r="AY463">
        <v>25.049489999999999</v>
      </c>
      <c r="AZ463">
        <v>0</v>
      </c>
      <c r="BA463">
        <v>0</v>
      </c>
      <c r="BB463">
        <v>0.13713130000000001</v>
      </c>
      <c r="BC463">
        <v>25.898319999999998</v>
      </c>
      <c r="BD463">
        <v>0</v>
      </c>
      <c r="BE463">
        <v>0</v>
      </c>
      <c r="BF463">
        <v>0.1365208</v>
      </c>
      <c r="BG463">
        <v>26.040379999999999</v>
      </c>
      <c r="BH463">
        <v>0</v>
      </c>
      <c r="BI463">
        <v>0</v>
      </c>
      <c r="BJ463">
        <v>0.1359013</v>
      </c>
      <c r="BK463">
        <v>25.550329999999999</v>
      </c>
      <c r="BL463">
        <v>0</v>
      </c>
      <c r="BM463">
        <v>0</v>
      </c>
      <c r="BN463">
        <v>0.13523540000000001</v>
      </c>
      <c r="BO463">
        <v>24.813330000000001</v>
      </c>
      <c r="BP463">
        <v>0</v>
      </c>
      <c r="BQ463">
        <v>0</v>
      </c>
      <c r="BR463">
        <v>0.13455139999999999</v>
      </c>
      <c r="BS463">
        <v>24.12734</v>
      </c>
      <c r="BT463">
        <v>0</v>
      </c>
      <c r="BU463">
        <v>0</v>
      </c>
      <c r="BV463">
        <v>0.13383239999999999</v>
      </c>
      <c r="BW463">
        <v>23.6629</v>
      </c>
      <c r="BX463">
        <v>0</v>
      </c>
      <c r="BY463">
        <v>0</v>
      </c>
      <c r="BZ463">
        <v>0.13312789999999999</v>
      </c>
      <c r="CA463">
        <v>23.833159999999999</v>
      </c>
      <c r="CB463">
        <v>0</v>
      </c>
      <c r="CC463">
        <v>0</v>
      </c>
      <c r="CD463">
        <v>0.1323732</v>
      </c>
      <c r="CE463">
        <v>24.070509999999999</v>
      </c>
      <c r="CF463">
        <v>0</v>
      </c>
      <c r="CG463">
        <v>0</v>
      </c>
      <c r="CH463">
        <v>0.13163369999999999</v>
      </c>
      <c r="CI463">
        <v>24.32488</v>
      </c>
      <c r="CJ463">
        <v>0</v>
      </c>
      <c r="CK463">
        <v>0</v>
      </c>
      <c r="CL463">
        <v>0.13085550000000001</v>
      </c>
      <c r="CM463">
        <v>24.1663</v>
      </c>
      <c r="CN463">
        <v>0</v>
      </c>
      <c r="CO463">
        <v>0</v>
      </c>
      <c r="CP463">
        <v>0.13006860000000001</v>
      </c>
      <c r="CQ463">
        <v>23.756930000000001</v>
      </c>
      <c r="CR463">
        <v>0</v>
      </c>
      <c r="CS463">
        <v>0</v>
      </c>
      <c r="CT463">
        <v>0.12927089999999999</v>
      </c>
      <c r="CU463">
        <v>23.085429999999999</v>
      </c>
      <c r="CV463">
        <v>0</v>
      </c>
      <c r="CW463">
        <v>2.45139E-36</v>
      </c>
      <c r="CX463">
        <v>0.1284564</v>
      </c>
      <c r="CY463">
        <v>22.249739999999999</v>
      </c>
      <c r="CZ463">
        <v>2.0276970000000001E-33</v>
      </c>
      <c r="DA463">
        <v>4.2580779999999998E-30</v>
      </c>
      <c r="DB463">
        <v>0.1276632</v>
      </c>
      <c r="DC463">
        <v>21.585460000000001</v>
      </c>
      <c r="DD463" s="1">
        <v>2.610951E-27</v>
      </c>
      <c r="DE463" s="1">
        <v>5.517465E-24</v>
      </c>
      <c r="DF463">
        <v>0.12688169999999999</v>
      </c>
      <c r="DG463">
        <v>21.470780000000001</v>
      </c>
      <c r="DH463" s="1">
        <v>1.216898E-22</v>
      </c>
      <c r="DI463" s="1">
        <v>2.5787469999999998E-19</v>
      </c>
      <c r="DJ463">
        <v>0.12612490000000001</v>
      </c>
      <c r="DK463">
        <v>21.65568</v>
      </c>
      <c r="DL463" s="1">
        <v>7.1436820000000001E-19</v>
      </c>
      <c r="DM463" s="1">
        <v>1.450798E-15</v>
      </c>
      <c r="DN463">
        <v>0.12533079999999999</v>
      </c>
      <c r="DO463">
        <v>22.107330000000001</v>
      </c>
      <c r="DP463" s="1">
        <v>1.0111960000000001E-15</v>
      </c>
      <c r="DQ463" s="1">
        <v>1.9711030000000001E-12</v>
      </c>
      <c r="DR463">
        <v>0.1245257</v>
      </c>
      <c r="DS463">
        <v>22.087299999999999</v>
      </c>
      <c r="DT463" s="1">
        <v>4.8471270000000001E-13</v>
      </c>
      <c r="DU463" s="1">
        <v>8.8113469999999998E-10</v>
      </c>
      <c r="DV463">
        <v>0.12371649999999999</v>
      </c>
      <c r="DW463">
        <v>21.71275</v>
      </c>
      <c r="DX463" s="1">
        <v>9.388539E-11</v>
      </c>
      <c r="DY463" s="1">
        <v>1.6354269999999999E-7</v>
      </c>
      <c r="DZ463">
        <v>0.1228896</v>
      </c>
      <c r="EA463">
        <v>21.214359999999999</v>
      </c>
      <c r="EB463" s="1">
        <v>8.5321470000000004E-9</v>
      </c>
      <c r="EC463" s="1">
        <v>1.4569439999999999E-5</v>
      </c>
      <c r="ED463">
        <v>0.1220487</v>
      </c>
      <c r="EE463">
        <v>20.673159999999999</v>
      </c>
      <c r="EF463" s="1">
        <v>4.1058800000000002E-7</v>
      </c>
      <c r="EG463" s="1">
        <v>6.9556480000000003E-4</v>
      </c>
      <c r="EH463">
        <v>0.12118329999999999</v>
      </c>
      <c r="EI463">
        <v>20.71565</v>
      </c>
      <c r="EJ463" s="1">
        <v>1.1428500000000001E-5</v>
      </c>
      <c r="EK463" s="1">
        <v>1.9379259999999999E-2</v>
      </c>
      <c r="EL463">
        <v>0.120375</v>
      </c>
      <c r="EM463">
        <v>21.054200000000002</v>
      </c>
      <c r="EN463" s="1">
        <v>1.977952E-4</v>
      </c>
      <c r="EO463" s="1">
        <v>0.33731830000000002</v>
      </c>
      <c r="EP463">
        <v>0.1196299</v>
      </c>
      <c r="EQ463">
        <v>21.444430000000001</v>
      </c>
      <c r="ER463" s="1">
        <v>2.2532369999999999E-3</v>
      </c>
      <c r="ES463" s="1">
        <v>3.8830239999999998</v>
      </c>
      <c r="ET463">
        <v>0.1189014</v>
      </c>
      <c r="EU463">
        <v>22.053820000000002</v>
      </c>
      <c r="EV463" s="1">
        <v>1.7758380000000001E-2</v>
      </c>
      <c r="EW463" s="1">
        <v>31.017620000000001</v>
      </c>
      <c r="EX463">
        <v>0.1181354</v>
      </c>
      <c r="EY463">
        <v>22.36373</v>
      </c>
      <c r="EZ463" s="1">
        <v>0.1006726</v>
      </c>
      <c r="FA463">
        <v>178.85470000000001</v>
      </c>
      <c r="FB463">
        <v>0.1173481</v>
      </c>
      <c r="FC463">
        <v>22.032019999999999</v>
      </c>
      <c r="FD463" s="1">
        <v>0.42576360000000002</v>
      </c>
      <c r="FE463">
        <v>770.61710000000005</v>
      </c>
      <c r="FF463">
        <v>0.1165284</v>
      </c>
      <c r="FG463">
        <v>21.455570000000002</v>
      </c>
      <c r="FH463" s="1">
        <v>1.385581</v>
      </c>
      <c r="FI463">
        <v>2560.4140000000002</v>
      </c>
      <c r="FJ463">
        <v>0.11577469999999999</v>
      </c>
      <c r="FK463">
        <v>20.873360000000002</v>
      </c>
      <c r="FL463" s="1">
        <v>3.575294</v>
      </c>
      <c r="FM463">
        <v>6751.4</v>
      </c>
      <c r="FN463">
        <v>0.1149852</v>
      </c>
      <c r="FO463">
        <v>21.11159</v>
      </c>
      <c r="FP463">
        <v>7.5084530000000003</v>
      </c>
      <c r="FQ463">
        <v>14511.53</v>
      </c>
      <c r="FR463">
        <v>0.11407779999999999</v>
      </c>
      <c r="FS463">
        <v>21.86243</v>
      </c>
      <c r="FT463">
        <v>13.14367</v>
      </c>
      <c r="FU463">
        <v>26049.439999999999</v>
      </c>
      <c r="FV463">
        <v>0.11311010000000001</v>
      </c>
      <c r="FW463">
        <v>22.921669999999999</v>
      </c>
      <c r="FX463">
        <v>19.609290000000001</v>
      </c>
      <c r="FY463">
        <v>39914.42</v>
      </c>
      <c r="FZ463">
        <v>0.11220239999999999</v>
      </c>
      <c r="GA463">
        <v>23.986599999999999</v>
      </c>
      <c r="GB463">
        <v>25.46292</v>
      </c>
      <c r="GC463">
        <v>53243.05</v>
      </c>
      <c r="GD463">
        <v>0.11133709999999999</v>
      </c>
      <c r="GE463">
        <v>24.33193</v>
      </c>
      <c r="GF463">
        <v>29.342780000000001</v>
      </c>
      <c r="GG463">
        <v>63045.09</v>
      </c>
      <c r="GH463">
        <v>0.11045439999999999</v>
      </c>
      <c r="GI463">
        <v>23.90654</v>
      </c>
      <c r="GJ463">
        <v>30.563669999999998</v>
      </c>
      <c r="GK463">
        <v>67528.69</v>
      </c>
      <c r="GL463">
        <v>0.1094738</v>
      </c>
      <c r="GM463">
        <v>23.229040000000001</v>
      </c>
      <c r="GN463">
        <v>29.272559999999999</v>
      </c>
      <c r="GO463">
        <v>66626.91</v>
      </c>
      <c r="GP463">
        <v>0.10861170000000001</v>
      </c>
      <c r="GQ463">
        <v>22.544519999999999</v>
      </c>
      <c r="GR463">
        <v>26.366140000000001</v>
      </c>
      <c r="GS463">
        <v>61632.4</v>
      </c>
      <c r="GT463">
        <v>0.1076937</v>
      </c>
      <c r="GU463">
        <v>22.720659999999999</v>
      </c>
      <c r="GV463">
        <v>22.590129999999998</v>
      </c>
      <c r="GW463">
        <v>54302.83</v>
      </c>
      <c r="GX463">
        <v>0.10661320000000001</v>
      </c>
      <c r="GY463">
        <v>23.39452</v>
      </c>
      <c r="GZ463">
        <v>18.705480000000001</v>
      </c>
      <c r="HA463">
        <v>46234.79</v>
      </c>
      <c r="HB463">
        <v>0.10553079999999999</v>
      </c>
      <c r="HC463">
        <v>24.401530000000001</v>
      </c>
      <c r="HD463">
        <v>15.212899999999999</v>
      </c>
      <c r="HE463">
        <v>38585.040000000001</v>
      </c>
      <c r="HF463">
        <v>0.10455689999999999</v>
      </c>
      <c r="HG463">
        <v>25.30537</v>
      </c>
      <c r="HH463">
        <v>12.30438</v>
      </c>
      <c r="HI463">
        <v>31907.08</v>
      </c>
      <c r="HJ463">
        <v>0.1037394</v>
      </c>
      <c r="HK463">
        <v>25.531890000000001</v>
      </c>
      <c r="HL463">
        <v>9.9835569999999993</v>
      </c>
      <c r="HM463">
        <v>26350.1</v>
      </c>
      <c r="HN463">
        <v>0.1029862</v>
      </c>
      <c r="HO463">
        <v>25.01906</v>
      </c>
      <c r="HP463">
        <v>8.1605310000000006</v>
      </c>
      <c r="HQ463">
        <v>21849.19</v>
      </c>
      <c r="HR463">
        <v>0.1022076</v>
      </c>
      <c r="HS463">
        <v>24.242010000000001</v>
      </c>
      <c r="HT463">
        <v>6.737069</v>
      </c>
      <c r="HU463">
        <v>18249.82</v>
      </c>
      <c r="HV463">
        <v>0.1017165</v>
      </c>
      <c r="HW463">
        <v>23.42719</v>
      </c>
      <c r="HX463">
        <v>5.6367130000000003</v>
      </c>
      <c r="HY463">
        <v>15372.42</v>
      </c>
      <c r="HZ463">
        <v>0.10133490000000001</v>
      </c>
      <c r="IA463">
        <v>23.317620000000002</v>
      </c>
      <c r="IB463">
        <v>4.7634660000000002</v>
      </c>
      <c r="IC463">
        <v>13047.33</v>
      </c>
      <c r="ID463">
        <v>0.10070220000000001</v>
      </c>
      <c r="IE463">
        <v>23.073329999999999</v>
      </c>
      <c r="IF463">
        <v>4.0521570000000002</v>
      </c>
      <c r="IG463">
        <v>11163.78</v>
      </c>
      <c r="IH463">
        <v>9.9961880000000003E-2</v>
      </c>
      <c r="II463">
        <v>23.471060000000001</v>
      </c>
      <c r="IJ463">
        <v>3.4724110000000001</v>
      </c>
      <c r="IK463">
        <v>9627.0779999999995</v>
      </c>
      <c r="IL463">
        <v>9.9168859999999998E-2</v>
      </c>
      <c r="IM463">
        <v>23.92876</v>
      </c>
      <c r="IN463">
        <v>2.9977130000000001</v>
      </c>
      <c r="IO463">
        <v>8363.3070000000007</v>
      </c>
      <c r="IP463">
        <v>9.8407579999999995E-2</v>
      </c>
      <c r="IQ463">
        <v>24.01041</v>
      </c>
      <c r="IR463">
        <v>2.605451</v>
      </c>
      <c r="IS463">
        <v>7311.3620000000001</v>
      </c>
      <c r="IT463">
        <v>9.7595979999999999E-2</v>
      </c>
      <c r="IU463">
        <v>23.582799999999999</v>
      </c>
      <c r="IV463">
        <v>2.2762690000000001</v>
      </c>
      <c r="IW463">
        <v>6428.3130000000001</v>
      </c>
      <c r="IX463">
        <v>9.6658330000000001E-2</v>
      </c>
      <c r="IY463">
        <v>22.877320000000001</v>
      </c>
      <c r="IZ463">
        <v>1.9968790000000001</v>
      </c>
      <c r="JA463">
        <v>5683.3270000000002</v>
      </c>
      <c r="JB463">
        <v>9.5543180000000005E-2</v>
      </c>
      <c r="JC463">
        <v>22.274260000000002</v>
      </c>
      <c r="JD463">
        <v>1.758508</v>
      </c>
      <c r="JE463">
        <v>5053.2209999999995</v>
      </c>
      <c r="JF463">
        <v>9.4463130000000006E-2</v>
      </c>
      <c r="JG463">
        <v>22.57921</v>
      </c>
      <c r="JH463">
        <v>1.5575870000000001</v>
      </c>
      <c r="JI463">
        <v>4518.5159999999996</v>
      </c>
      <c r="JJ463">
        <v>9.3455200000000002E-2</v>
      </c>
      <c r="JK463">
        <v>23.404129999999999</v>
      </c>
      <c r="JL463">
        <v>1.386889</v>
      </c>
      <c r="JM463">
        <v>4059.2579999999998</v>
      </c>
      <c r="JN463">
        <v>9.2457559999999994E-2</v>
      </c>
      <c r="JO463">
        <v>24.544730000000001</v>
      </c>
      <c r="JP463">
        <v>1.240035</v>
      </c>
      <c r="JQ463">
        <v>3662.192</v>
      </c>
      <c r="JR463">
        <v>9.1446089999999994E-2</v>
      </c>
      <c r="JS463">
        <v>25.66986</v>
      </c>
      <c r="JT463">
        <v>1.112876</v>
      </c>
      <c r="JU463">
        <v>3317.5259999999998</v>
      </c>
      <c r="JV463">
        <v>9.0474260000000001E-2</v>
      </c>
      <c r="JW463">
        <v>26.12332</v>
      </c>
      <c r="JX463">
        <v>1.0029079999999999</v>
      </c>
      <c r="JY463">
        <v>3017.5369999999998</v>
      </c>
      <c r="JZ463">
        <v>8.9602500000000002E-2</v>
      </c>
      <c r="KA463">
        <v>25.725960000000001</v>
      </c>
      <c r="KB463">
        <v>0.90791350000000004</v>
      </c>
      <c r="KC463">
        <v>2754.7649999999999</v>
      </c>
      <c r="KD463" s="1">
        <v>8.8835600000000001E-2</v>
      </c>
      <c r="KE463">
        <v>25.002479999999998</v>
      </c>
      <c r="KF463">
        <v>0.82519600000000004</v>
      </c>
      <c r="KG463">
        <v>2522.6880000000001</v>
      </c>
      <c r="KH463" s="1">
        <v>8.8117169999999995E-2</v>
      </c>
      <c r="KI463">
        <v>24.217179999999999</v>
      </c>
      <c r="KJ463">
        <v>0.75235770000000002</v>
      </c>
      <c r="KK463">
        <v>2316.35</v>
      </c>
      <c r="KL463" s="1">
        <v>8.7427530000000003E-2</v>
      </c>
      <c r="KM463">
        <v>24.031749999999999</v>
      </c>
      <c r="KN463">
        <v>0.68769409999999997</v>
      </c>
      <c r="KO463">
        <v>2132.4160000000002</v>
      </c>
      <c r="KP463" s="1">
        <v>8.6723099999999997E-2</v>
      </c>
      <c r="KQ463">
        <v>24.16958</v>
      </c>
      <c r="KR463">
        <v>0.63000829999999997</v>
      </c>
      <c r="KS463">
        <v>1968.0429999999999</v>
      </c>
      <c r="KT463" s="1">
        <v>8.6023719999999998E-2</v>
      </c>
      <c r="KU463">
        <v>24.335190000000001</v>
      </c>
      <c r="KV463">
        <v>0.57854669999999997</v>
      </c>
      <c r="KW463">
        <v>1821.0239999999999</v>
      </c>
      <c r="KX463" s="1">
        <v>8.5390709999999995E-2</v>
      </c>
      <c r="KY463">
        <v>24.481159999999999</v>
      </c>
      <c r="KZ463">
        <v>0.53290990000000005</v>
      </c>
      <c r="LA463">
        <v>1688.9929999999999</v>
      </c>
      <c r="LB463" s="1">
        <v>8.4813100000000002E-2</v>
      </c>
      <c r="LC463">
        <v>24.31448</v>
      </c>
      <c r="LD463">
        <v>0.4921219</v>
      </c>
      <c r="LE463">
        <v>1569.944</v>
      </c>
      <c r="LF463" s="1">
        <v>8.4191550000000004E-2</v>
      </c>
      <c r="LG463">
        <v>23.901399999999999</v>
      </c>
      <c r="LH463">
        <v>0.45510089999999997</v>
      </c>
      <c r="LI463">
        <v>1462.2919999999999</v>
      </c>
      <c r="LJ463" s="1">
        <v>8.3530930000000003E-2</v>
      </c>
      <c r="LK463">
        <v>23.345289999999999</v>
      </c>
      <c r="LL463">
        <v>0.42155409999999999</v>
      </c>
      <c r="LM463">
        <v>1365.03</v>
      </c>
      <c r="LN463" s="1">
        <v>8.2703170000000006E-2</v>
      </c>
      <c r="LO463">
        <v>22.936330000000002</v>
      </c>
      <c r="LP463">
        <v>0.39072030000000002</v>
      </c>
      <c r="LQ463">
        <v>1277.5640000000001</v>
      </c>
      <c r="LR463" s="1">
        <v>8.1894640000000005E-2</v>
      </c>
      <c r="LS463">
        <v>23.308389999999999</v>
      </c>
      <c r="LT463">
        <v>0.36330220000000002</v>
      </c>
      <c r="LU463">
        <v>1199.3630000000001</v>
      </c>
      <c r="LV463">
        <v>8.1194349999999998E-2</v>
      </c>
      <c r="LW463">
        <v>24.144189999999998</v>
      </c>
      <c r="LX463">
        <v>0.33898479999999998</v>
      </c>
      <c r="LY463">
        <v>1128.5820000000001</v>
      </c>
      <c r="LZ463" s="1">
        <v>8.0519649999999998E-2</v>
      </c>
      <c r="MA463">
        <v>25.313379999999999</v>
      </c>
      <c r="MB463">
        <v>0.31704900000000003</v>
      </c>
      <c r="MC463">
        <v>1064.144</v>
      </c>
      <c r="MD463" s="1">
        <v>7.9762830000000007E-2</v>
      </c>
      <c r="ME463">
        <v>26.345079999999999</v>
      </c>
      <c r="MF463">
        <v>0.29683349999999997</v>
      </c>
      <c r="MG463">
        <v>1005.461</v>
      </c>
      <c r="MH463" s="1">
        <v>7.8936010000000001E-2</v>
      </c>
      <c r="MI463">
        <v>26.869540000000001</v>
      </c>
      <c r="MJ463">
        <v>0.27834300000000001</v>
      </c>
      <c r="MK463">
        <v>952.34249999999997</v>
      </c>
      <c r="ML463" s="1">
        <v>7.8040499999999999E-2</v>
      </c>
      <c r="MM463">
        <v>26.567530000000001</v>
      </c>
      <c r="MN463">
        <v>0.26146639999999999</v>
      </c>
      <c r="MO463">
        <v>904.46439999999996</v>
      </c>
      <c r="MP463">
        <v>7.72172E-2</v>
      </c>
      <c r="MQ463">
        <v>25.978159999999999</v>
      </c>
      <c r="MR463">
        <v>0.24645839999999999</v>
      </c>
      <c r="MS463">
        <v>861.16409999999996</v>
      </c>
      <c r="MT463" s="1">
        <v>7.6517450000000001E-2</v>
      </c>
      <c r="MU463">
        <v>25.339079999999999</v>
      </c>
      <c r="MV463">
        <v>0.2331529</v>
      </c>
      <c r="MW463">
        <v>821.56479999999999</v>
      </c>
      <c r="MX463" s="1">
        <v>7.5831259999999998E-2</v>
      </c>
      <c r="MY463">
        <v>25.176970000000001</v>
      </c>
      <c r="MZ463">
        <v>0.22092600000000001</v>
      </c>
      <c r="NA463">
        <v>785.03290000000004</v>
      </c>
      <c r="NB463" s="1">
        <v>7.5022409999999998E-2</v>
      </c>
      <c r="NC463">
        <v>25.51426</v>
      </c>
      <c r="ND463">
        <v>0.2094356</v>
      </c>
      <c r="NE463">
        <v>751.71109999999999</v>
      </c>
      <c r="NF463" s="1">
        <v>7.5022409999999998E-2</v>
      </c>
      <c r="NG463">
        <v>25.51426</v>
      </c>
      <c r="NH463">
        <v>0.2094356</v>
      </c>
      <c r="NI463">
        <v>751.71109999999999</v>
      </c>
      <c r="NJ463" s="1">
        <v>7.5022409999999998E-2</v>
      </c>
      <c r="NK463">
        <v>25.51426</v>
      </c>
      <c r="NL463">
        <v>0.2094356</v>
      </c>
      <c r="NM463">
        <v>751.71109999999999</v>
      </c>
      <c r="NN463" s="1">
        <v>7.5022409999999998E-2</v>
      </c>
      <c r="NO463">
        <v>25.51426</v>
      </c>
      <c r="NP463">
        <v>0.2094356</v>
      </c>
      <c r="NQ463">
        <v>751.71109999999999</v>
      </c>
      <c r="NR463" s="1">
        <v>7.5022409999999998E-2</v>
      </c>
      <c r="NS463">
        <v>25.51426</v>
      </c>
      <c r="NT463">
        <v>0.2094356</v>
      </c>
      <c r="NU463">
        <v>751.71109999999999</v>
      </c>
      <c r="NV463" s="1">
        <v>7.5022409999999998E-2</v>
      </c>
      <c r="NW463">
        <v>25.51426</v>
      </c>
      <c r="NX463">
        <v>0.2094356</v>
      </c>
      <c r="NY463">
        <v>751.71109999999999</v>
      </c>
      <c r="NZ463" s="1">
        <v>7.5022409999999998E-2</v>
      </c>
      <c r="OA463">
        <v>25.51426</v>
      </c>
      <c r="OB463">
        <v>0.2094356</v>
      </c>
      <c r="OC463">
        <v>751.71109999999999</v>
      </c>
      <c r="OD463" s="1">
        <v>7.5022409999999998E-2</v>
      </c>
      <c r="OE463">
        <v>25.51426</v>
      </c>
      <c r="OF463">
        <v>0.2094356</v>
      </c>
      <c r="OG463">
        <v>751.71109999999999</v>
      </c>
      <c r="OH463" s="1">
        <v>7.5022409999999998E-2</v>
      </c>
      <c r="OI463">
        <v>25.51426</v>
      </c>
      <c r="OJ463">
        <v>0.2094356</v>
      </c>
      <c r="OK463">
        <v>751.71109999999999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0.12211279999999999</v>
      </c>
      <c r="G464">
        <v>21.36347</v>
      </c>
      <c r="H464">
        <v>0</v>
      </c>
      <c r="I464">
        <v>0</v>
      </c>
      <c r="J464">
        <v>0.12166829999999999</v>
      </c>
      <c r="K464">
        <v>21.81071</v>
      </c>
      <c r="L464">
        <v>0</v>
      </c>
      <c r="M464">
        <v>0</v>
      </c>
      <c r="N464">
        <v>0.1211304</v>
      </c>
      <c r="O464">
        <v>22.5258</v>
      </c>
      <c r="P464">
        <v>0</v>
      </c>
      <c r="Q464">
        <v>0</v>
      </c>
      <c r="R464">
        <v>0.1205431</v>
      </c>
      <c r="S464">
        <v>23.377849999999999</v>
      </c>
      <c r="T464">
        <v>0</v>
      </c>
      <c r="U464">
        <v>0</v>
      </c>
      <c r="V464">
        <v>0.1200058</v>
      </c>
      <c r="W464">
        <v>24.30809</v>
      </c>
      <c r="X464">
        <v>0</v>
      </c>
      <c r="Y464">
        <v>0</v>
      </c>
      <c r="Z464">
        <v>0.1195456</v>
      </c>
      <c r="AA464">
        <v>24.701560000000001</v>
      </c>
      <c r="AB464">
        <v>0</v>
      </c>
      <c r="AC464">
        <v>0</v>
      </c>
      <c r="AD464">
        <v>0.1190668</v>
      </c>
      <c r="AE464">
        <v>24.38982</v>
      </c>
      <c r="AF464">
        <v>0</v>
      </c>
      <c r="AG464">
        <v>0</v>
      </c>
      <c r="AH464">
        <v>0.11856460000000001</v>
      </c>
      <c r="AI464">
        <v>23.862359999999999</v>
      </c>
      <c r="AJ464">
        <v>0</v>
      </c>
      <c r="AK464">
        <v>0</v>
      </c>
      <c r="AL464">
        <v>0.11815290000000001</v>
      </c>
      <c r="AM464">
        <v>23.283899999999999</v>
      </c>
      <c r="AN464">
        <v>0</v>
      </c>
      <c r="AO464">
        <v>0</v>
      </c>
      <c r="AP464">
        <v>0.1177522</v>
      </c>
      <c r="AQ464">
        <v>23.478269999999998</v>
      </c>
      <c r="AR464">
        <v>0</v>
      </c>
      <c r="AS464">
        <v>0</v>
      </c>
      <c r="AT464">
        <v>0.1172139</v>
      </c>
      <c r="AU464">
        <v>24.13017</v>
      </c>
      <c r="AV464">
        <v>0</v>
      </c>
      <c r="AW464">
        <v>0</v>
      </c>
      <c r="AX464">
        <v>0.11664919999999999</v>
      </c>
      <c r="AY464">
        <v>24.91357</v>
      </c>
      <c r="AZ464">
        <v>0</v>
      </c>
      <c r="BA464">
        <v>0</v>
      </c>
      <c r="BB464">
        <v>0.1160972</v>
      </c>
      <c r="BC464">
        <v>25.712070000000001</v>
      </c>
      <c r="BD464">
        <v>0</v>
      </c>
      <c r="BE464">
        <v>0</v>
      </c>
      <c r="BF464">
        <v>0.1155902</v>
      </c>
      <c r="BG464">
        <v>25.914169999999999</v>
      </c>
      <c r="BH464">
        <v>0</v>
      </c>
      <c r="BI464">
        <v>0</v>
      </c>
      <c r="BJ464" s="1">
        <v>0.1150664</v>
      </c>
      <c r="BK464">
        <v>25.560559999999999</v>
      </c>
      <c r="BL464">
        <v>0</v>
      </c>
      <c r="BM464">
        <v>0</v>
      </c>
      <c r="BN464" s="1">
        <v>0.1145091</v>
      </c>
      <c r="BO464">
        <v>24.967179999999999</v>
      </c>
      <c r="BP464">
        <v>0</v>
      </c>
      <c r="BQ464">
        <v>0</v>
      </c>
      <c r="BR464" s="1">
        <v>0.1139249</v>
      </c>
      <c r="BS464">
        <v>24.35999</v>
      </c>
      <c r="BT464">
        <v>0</v>
      </c>
      <c r="BU464">
        <v>0</v>
      </c>
      <c r="BV464" s="1">
        <v>0.1133107</v>
      </c>
      <c r="BW464">
        <v>23.899439999999998</v>
      </c>
      <c r="BX464">
        <v>0</v>
      </c>
      <c r="BY464">
        <v>0</v>
      </c>
      <c r="BZ464" s="1">
        <v>0.11271630000000001</v>
      </c>
      <c r="CA464">
        <v>23.983309999999999</v>
      </c>
      <c r="CB464">
        <v>0</v>
      </c>
      <c r="CC464">
        <v>0</v>
      </c>
      <c r="CD464" s="1">
        <v>0.11208170000000001</v>
      </c>
      <c r="CE464">
        <v>24.131810000000002</v>
      </c>
      <c r="CF464">
        <v>0</v>
      </c>
      <c r="CG464">
        <v>0</v>
      </c>
      <c r="CH464" s="1">
        <v>0.1114482</v>
      </c>
      <c r="CI464">
        <v>24.328779999999998</v>
      </c>
      <c r="CJ464">
        <v>0</v>
      </c>
      <c r="CK464">
        <v>0</v>
      </c>
      <c r="CL464" s="1">
        <v>0.1107896</v>
      </c>
      <c r="CM464">
        <v>24.195070000000001</v>
      </c>
      <c r="CN464">
        <v>0</v>
      </c>
      <c r="CO464">
        <v>0</v>
      </c>
      <c r="CP464">
        <v>0.11012429999999999</v>
      </c>
      <c r="CQ464">
        <v>23.856120000000001</v>
      </c>
      <c r="CR464">
        <v>0</v>
      </c>
      <c r="CS464">
        <v>0</v>
      </c>
      <c r="CT464" s="1">
        <v>0.10944669999999999</v>
      </c>
      <c r="CU464">
        <v>23.27084</v>
      </c>
      <c r="CV464">
        <v>0</v>
      </c>
      <c r="CW464">
        <v>6.5666610000000004E-37</v>
      </c>
      <c r="CX464" s="1">
        <v>0.1087563</v>
      </c>
      <c r="CY464">
        <v>22.509</v>
      </c>
      <c r="CZ464">
        <v>4.3487259999999996E-34</v>
      </c>
      <c r="DA464">
        <v>1.100798E-30</v>
      </c>
      <c r="DB464" s="1">
        <v>0.1080812</v>
      </c>
      <c r="DC464">
        <v>21.872779999999999</v>
      </c>
      <c r="DD464">
        <v>6.3446879999999999E-28</v>
      </c>
      <c r="DE464" s="1">
        <v>1.616222E-24</v>
      </c>
      <c r="DF464" s="1">
        <v>0.107423</v>
      </c>
      <c r="DG464">
        <v>21.702110000000001</v>
      </c>
      <c r="DH464" s="1">
        <v>3.3869309999999999E-23</v>
      </c>
      <c r="DI464" s="1">
        <v>8.6516230000000003E-20</v>
      </c>
      <c r="DJ464" s="1">
        <v>0.1067852</v>
      </c>
      <c r="DK464">
        <v>21.788399999999999</v>
      </c>
      <c r="DL464" s="1">
        <v>2.084579E-19</v>
      </c>
      <c r="DM464" s="1">
        <v>5.3509609999999997E-16</v>
      </c>
      <c r="DN464" s="1">
        <v>0.1061125</v>
      </c>
      <c r="DO464">
        <v>22.13721</v>
      </c>
      <c r="DP464" s="1">
        <v>3.0674959999999998E-16</v>
      </c>
      <c r="DQ464" s="1">
        <v>7.9007640000000004E-13</v>
      </c>
      <c r="DR464" s="1">
        <v>0.1054339</v>
      </c>
      <c r="DS464">
        <v>22.106470000000002</v>
      </c>
      <c r="DT464" s="1">
        <v>1.6459879999999999E-13</v>
      </c>
      <c r="DU464" s="1">
        <v>3.8394680000000002E-10</v>
      </c>
      <c r="DV464">
        <v>0.10473830000000001</v>
      </c>
      <c r="DW464">
        <v>21.791609999999999</v>
      </c>
      <c r="DX464" s="1">
        <v>3.4928299999999997E-11</v>
      </c>
      <c r="DY464" s="1">
        <v>7.689975E-8</v>
      </c>
      <c r="DZ464" s="1">
        <v>0.1040479</v>
      </c>
      <c r="EA464">
        <v>21.369260000000001</v>
      </c>
      <c r="EB464" s="1">
        <v>3.4389620000000001E-9</v>
      </c>
      <c r="EC464" s="1">
        <v>7.3484160000000003E-6</v>
      </c>
      <c r="ED464">
        <v>0.1033251</v>
      </c>
      <c r="EE464">
        <v>20.88092</v>
      </c>
      <c r="EF464" s="1">
        <v>1.7782850000000001E-7</v>
      </c>
      <c r="EG464" s="1">
        <v>3.7444760000000002E-4</v>
      </c>
      <c r="EH464" s="1">
        <v>0.10259160000000001</v>
      </c>
      <c r="EI464">
        <v>20.890889999999999</v>
      </c>
      <c r="EJ464" s="1">
        <v>5.2897130000000001E-6</v>
      </c>
      <c r="EK464" s="1">
        <v>1.109329E-2</v>
      </c>
      <c r="EL464" s="1">
        <v>0.10191359999999999</v>
      </c>
      <c r="EM464">
        <v>21.14583</v>
      </c>
      <c r="EN464" s="1">
        <v>9.7446010000000003E-5</v>
      </c>
      <c r="EO464" s="1">
        <v>0.2047168</v>
      </c>
      <c r="EP464" s="1">
        <v>0.10128520000000001</v>
      </c>
      <c r="EQ464">
        <v>21.456389999999999</v>
      </c>
      <c r="ER464" s="1">
        <v>1.17763E-3</v>
      </c>
      <c r="ES464" s="1">
        <v>2.492159</v>
      </c>
      <c r="ET464" s="1">
        <v>0.10067180000000001</v>
      </c>
      <c r="EU464">
        <v>21.998249999999999</v>
      </c>
      <c r="EV464" s="1">
        <v>9.8215899999999998E-3</v>
      </c>
      <c r="EW464" s="1">
        <v>21.011109999999999</v>
      </c>
      <c r="EX464" s="1">
        <v>0.1000239</v>
      </c>
      <c r="EY464">
        <v>22.293299999999999</v>
      </c>
      <c r="EZ464" s="1">
        <v>5.8813940000000002E-2</v>
      </c>
      <c r="FA464">
        <v>127.6892</v>
      </c>
      <c r="FB464" s="1">
        <v>9.9354709999999999E-2</v>
      </c>
      <c r="FC464">
        <v>22.031849999999999</v>
      </c>
      <c r="FD464" s="1">
        <v>0.26236280000000001</v>
      </c>
      <c r="FE464">
        <v>579.13940000000002</v>
      </c>
      <c r="FF464" s="1">
        <v>9.8663429999999996E-2</v>
      </c>
      <c r="FG464">
        <v>21.561389999999999</v>
      </c>
      <c r="FH464" s="1">
        <v>0.89947120000000003</v>
      </c>
      <c r="FI464">
        <v>2023.258</v>
      </c>
      <c r="FJ464" s="1">
        <v>9.8044720000000002E-2</v>
      </c>
      <c r="FK464">
        <v>21.060980000000001</v>
      </c>
      <c r="FL464" s="1">
        <v>2.4429349999999999</v>
      </c>
      <c r="FM464">
        <v>5604.1670000000004</v>
      </c>
      <c r="FN464" s="1">
        <v>9.7383960000000006E-2</v>
      </c>
      <c r="FO464">
        <v>21.25798</v>
      </c>
      <c r="FP464">
        <v>5.3939620000000001</v>
      </c>
      <c r="FQ464">
        <v>12641.42</v>
      </c>
      <c r="FR464" s="1">
        <v>9.6603709999999995E-2</v>
      </c>
      <c r="FS464">
        <v>21.883880000000001</v>
      </c>
      <c r="FT464">
        <v>9.917878</v>
      </c>
      <c r="FU464">
        <v>23794.71</v>
      </c>
      <c r="FV464">
        <v>9.5765649999999994E-2</v>
      </c>
      <c r="FW464">
        <v>22.802489999999999</v>
      </c>
      <c r="FX464">
        <v>15.53412</v>
      </c>
      <c r="FY464">
        <v>38208.89</v>
      </c>
      <c r="FZ464" s="1">
        <v>9.4996929999999993E-2</v>
      </c>
      <c r="GA464">
        <v>23.773070000000001</v>
      </c>
      <c r="GB464">
        <v>21.17632</v>
      </c>
      <c r="GC464">
        <v>53391.93</v>
      </c>
      <c r="GD464" s="1">
        <v>9.4273869999999996E-2</v>
      </c>
      <c r="GE464">
        <v>24.14208</v>
      </c>
      <c r="GF464">
        <v>25.612290000000002</v>
      </c>
      <c r="GG464">
        <v>66188.75</v>
      </c>
      <c r="GH464" s="1">
        <v>9.3528189999999997E-2</v>
      </c>
      <c r="GI464">
        <v>23.850390000000001</v>
      </c>
      <c r="GJ464">
        <v>27.974740000000001</v>
      </c>
      <c r="GK464">
        <v>74148.92</v>
      </c>
      <c r="GL464" s="1">
        <v>9.2700060000000001E-2</v>
      </c>
      <c r="GM464">
        <v>23.32443</v>
      </c>
      <c r="GN464">
        <v>28.089179999999999</v>
      </c>
      <c r="GO464">
        <v>76419.66</v>
      </c>
      <c r="GP464" s="1">
        <v>9.1986810000000002E-2</v>
      </c>
      <c r="GQ464">
        <v>22.74943</v>
      </c>
      <c r="GR464">
        <v>26.387319999999999</v>
      </c>
      <c r="GS464">
        <v>73665.899999999994</v>
      </c>
      <c r="GT464" s="1">
        <v>9.1207800000000006E-2</v>
      </c>
      <c r="GU464">
        <v>22.89555</v>
      </c>
      <c r="GV464">
        <v>23.640039999999999</v>
      </c>
      <c r="GW464">
        <v>67493.63</v>
      </c>
      <c r="GX464" s="1">
        <v>9.0286690000000003E-2</v>
      </c>
      <c r="GY464">
        <v>23.454650000000001</v>
      </c>
      <c r="GZ464">
        <v>20.35153</v>
      </c>
      <c r="HA464">
        <v>59539.37</v>
      </c>
      <c r="HB464">
        <v>8.9354450000000002E-2</v>
      </c>
      <c r="HC464">
        <v>24.318629999999999</v>
      </c>
      <c r="HD464">
        <v>17.128789999999999</v>
      </c>
      <c r="HE464">
        <v>51260.13</v>
      </c>
      <c r="HF464">
        <v>8.8516709999999998E-2</v>
      </c>
      <c r="HG464">
        <v>25.133880000000001</v>
      </c>
      <c r="HH464">
        <v>14.262079999999999</v>
      </c>
      <c r="HI464">
        <v>43515.839999999997</v>
      </c>
      <c r="HJ464" s="1">
        <v>8.7826089999999996E-2</v>
      </c>
      <c r="HK464">
        <v>25.386749999999999</v>
      </c>
      <c r="HL464">
        <v>11.84844</v>
      </c>
      <c r="HM464">
        <v>36709.07</v>
      </c>
      <c r="HN464" s="1">
        <v>8.7188379999999996E-2</v>
      </c>
      <c r="HO464">
        <v>25.00675</v>
      </c>
      <c r="HP464">
        <v>9.8633480000000002</v>
      </c>
      <c r="HQ464">
        <v>30947.13</v>
      </c>
      <c r="HR464" s="1">
        <v>8.6538180000000006E-2</v>
      </c>
      <c r="HS464">
        <v>24.386600000000001</v>
      </c>
      <c r="HT464">
        <v>8.2532169999999994</v>
      </c>
      <c r="HU464">
        <v>26169.51</v>
      </c>
      <c r="HV464" s="1">
        <v>8.6136470000000007E-2</v>
      </c>
      <c r="HW464">
        <v>23.692019999999999</v>
      </c>
      <c r="HX464">
        <v>6.9721159999999998</v>
      </c>
      <c r="HY464">
        <v>22240.25</v>
      </c>
      <c r="HZ464" s="1">
        <v>8.5810620000000004E-2</v>
      </c>
      <c r="IA464">
        <v>23.579740000000001</v>
      </c>
      <c r="IB464">
        <v>5.9312899999999997</v>
      </c>
      <c r="IC464">
        <v>18998.21</v>
      </c>
      <c r="ID464">
        <v>8.5258390000000003E-2</v>
      </c>
      <c r="IE464">
        <v>23.30536</v>
      </c>
      <c r="IF464">
        <v>5.0673300000000001</v>
      </c>
      <c r="IG464">
        <v>16328.57</v>
      </c>
      <c r="IH464" s="1">
        <v>8.4622050000000004E-2</v>
      </c>
      <c r="II464">
        <v>23.612539999999999</v>
      </c>
      <c r="IJ464">
        <v>4.3540390000000002</v>
      </c>
      <c r="IK464">
        <v>14123.4</v>
      </c>
      <c r="IL464" s="1">
        <v>8.394219E-2</v>
      </c>
      <c r="IM464">
        <v>23.991309999999999</v>
      </c>
      <c r="IN464">
        <v>3.7644340000000001</v>
      </c>
      <c r="IO464">
        <v>12292.49</v>
      </c>
      <c r="IP464" s="1">
        <v>8.33039E-2</v>
      </c>
      <c r="IQ464">
        <v>24.054449999999999</v>
      </c>
      <c r="IR464">
        <v>3.2747229999999998</v>
      </c>
      <c r="IS464">
        <v>10758.69</v>
      </c>
      <c r="IT464" s="1">
        <v>8.261628E-2</v>
      </c>
      <c r="IU464">
        <v>23.693449999999999</v>
      </c>
      <c r="IV464">
        <v>2.8616649999999999</v>
      </c>
      <c r="IW464">
        <v>9465.0640000000003</v>
      </c>
      <c r="IX464" s="1">
        <v>8.1817059999999997E-2</v>
      </c>
      <c r="IY464">
        <v>23.093689999999999</v>
      </c>
      <c r="IZ464">
        <v>2.5098690000000001</v>
      </c>
      <c r="JA464">
        <v>8369.9330000000009</v>
      </c>
      <c r="JB464" s="1">
        <v>8.0851909999999999E-2</v>
      </c>
      <c r="JC464">
        <v>22.565619999999999</v>
      </c>
      <c r="JD464">
        <v>2.2082679999999999</v>
      </c>
      <c r="JE464">
        <v>7440.5730000000003</v>
      </c>
      <c r="JF464" s="1">
        <v>7.991906E-2</v>
      </c>
      <c r="JG464">
        <v>22.819769999999998</v>
      </c>
      <c r="JH464">
        <v>1.95374</v>
      </c>
      <c r="JI464">
        <v>6650.1210000000001</v>
      </c>
      <c r="JJ464" s="1">
        <v>7.9069349999999997E-2</v>
      </c>
      <c r="JK464">
        <v>23.516169999999999</v>
      </c>
      <c r="JL464">
        <v>1.737908</v>
      </c>
      <c r="JM464">
        <v>5970.39</v>
      </c>
      <c r="JN464">
        <v>7.8235319999999997E-2</v>
      </c>
      <c r="JO464">
        <v>24.509820000000001</v>
      </c>
      <c r="JP464">
        <v>1.5521860000000001</v>
      </c>
      <c r="JQ464">
        <v>5382.1890000000003</v>
      </c>
      <c r="JR464" s="1">
        <v>7.7377130000000002E-2</v>
      </c>
      <c r="JS464">
        <v>25.533080000000002</v>
      </c>
      <c r="JT464">
        <v>1.3911990000000001</v>
      </c>
      <c r="JU464">
        <v>4871.4459999999999</v>
      </c>
      <c r="JV464" s="1">
        <v>7.6528529999999997E-2</v>
      </c>
      <c r="JW464">
        <v>25.998200000000001</v>
      </c>
      <c r="JX464">
        <v>1.2517119999999999</v>
      </c>
      <c r="JY464">
        <v>4426.8990000000003</v>
      </c>
      <c r="JZ464" s="1">
        <v>7.5779180000000002E-2</v>
      </c>
      <c r="KA464">
        <v>25.7302</v>
      </c>
      <c r="KB464">
        <v>1.131567</v>
      </c>
      <c r="KC464">
        <v>4037.8139999999999</v>
      </c>
      <c r="KD464" s="1">
        <v>7.5136900000000006E-2</v>
      </c>
      <c r="KE464">
        <v>25.173549999999999</v>
      </c>
      <c r="KF464">
        <v>1.027363</v>
      </c>
      <c r="KG464">
        <v>3694.556</v>
      </c>
      <c r="KH464">
        <v>7.4521950000000003E-2</v>
      </c>
      <c r="KI464">
        <v>24.514320000000001</v>
      </c>
      <c r="KJ464">
        <v>0.93563410000000002</v>
      </c>
      <c r="KK464">
        <v>3389.8969999999999</v>
      </c>
      <c r="KL464" s="1">
        <v>7.3936719999999997E-2</v>
      </c>
      <c r="KM464">
        <v>24.338419999999999</v>
      </c>
      <c r="KN464">
        <v>0.85436319999999999</v>
      </c>
      <c r="KO464">
        <v>3118.5129999999999</v>
      </c>
      <c r="KP464" s="1">
        <v>7.3343480000000003E-2</v>
      </c>
      <c r="KQ464">
        <v>24.41141</v>
      </c>
      <c r="KR464">
        <v>0.7819682</v>
      </c>
      <c r="KS464">
        <v>2876.1880000000001</v>
      </c>
      <c r="KT464" s="1">
        <v>7.2743130000000003E-2</v>
      </c>
      <c r="KU464">
        <v>24.5063</v>
      </c>
      <c r="KV464">
        <v>0.71732370000000001</v>
      </c>
      <c r="KW464">
        <v>2659.4589999999998</v>
      </c>
      <c r="KX464" s="1">
        <v>7.2206469999999995E-2</v>
      </c>
      <c r="KY464">
        <v>24.605789999999999</v>
      </c>
      <c r="KZ464">
        <v>0.66013290000000002</v>
      </c>
      <c r="LA464">
        <v>2465.029</v>
      </c>
      <c r="LB464" s="1">
        <v>7.1709490000000001E-2</v>
      </c>
      <c r="LC464">
        <v>24.449919999999999</v>
      </c>
      <c r="LD464">
        <v>0.6090217</v>
      </c>
      <c r="LE464">
        <v>2289.8589999999999</v>
      </c>
      <c r="LF464">
        <v>7.1187669999999995E-2</v>
      </c>
      <c r="LG464">
        <v>24.08578</v>
      </c>
      <c r="LH464">
        <v>0.56277569999999999</v>
      </c>
      <c r="LI464">
        <v>2131.6260000000002</v>
      </c>
      <c r="LJ464" s="1">
        <v>7.0623430000000001E-2</v>
      </c>
      <c r="LK464">
        <v>23.58792</v>
      </c>
      <c r="LL464">
        <v>0.52081489999999997</v>
      </c>
      <c r="LM464">
        <v>1988.59</v>
      </c>
      <c r="LN464" s="1">
        <v>6.9895650000000004E-2</v>
      </c>
      <c r="LO464">
        <v>23.20486</v>
      </c>
      <c r="LP464">
        <v>0.4820875</v>
      </c>
      <c r="LQ464">
        <v>1859.8879999999999</v>
      </c>
      <c r="LR464" s="1">
        <v>6.9212040000000002E-2</v>
      </c>
      <c r="LS464">
        <v>23.506599999999999</v>
      </c>
      <c r="LT464">
        <v>0.44777620000000001</v>
      </c>
      <c r="LU464">
        <v>1744.7439999999999</v>
      </c>
      <c r="LV464" s="1">
        <v>6.8632299999999993E-2</v>
      </c>
      <c r="LW464">
        <v>24.214320000000001</v>
      </c>
      <c r="LX464">
        <v>0.41744029999999999</v>
      </c>
      <c r="LY464">
        <v>1640.49</v>
      </c>
      <c r="LZ464" s="1">
        <v>6.8073140000000004E-2</v>
      </c>
      <c r="MA464">
        <v>25.241959999999999</v>
      </c>
      <c r="MB464">
        <v>0.39008080000000001</v>
      </c>
      <c r="MC464">
        <v>1545.5809999999999</v>
      </c>
      <c r="MD464" s="1">
        <v>6.7425819999999997E-2</v>
      </c>
      <c r="ME464">
        <v>26.19069</v>
      </c>
      <c r="MF464">
        <v>0.3647801</v>
      </c>
      <c r="MG464">
        <v>1459.1310000000001</v>
      </c>
      <c r="MH464" s="1">
        <v>6.6715079999999996E-2</v>
      </c>
      <c r="MI464">
        <v>26.723549999999999</v>
      </c>
      <c r="MJ464">
        <v>0.34161180000000002</v>
      </c>
      <c r="MK464">
        <v>1380.877</v>
      </c>
      <c r="ML464" s="1">
        <v>6.5946420000000006E-2</v>
      </c>
      <c r="MM464">
        <v>26.535730000000001</v>
      </c>
      <c r="MN464">
        <v>0.3204651</v>
      </c>
      <c r="MO464">
        <v>1310.251</v>
      </c>
      <c r="MP464" s="1">
        <v>6.5257529999999994E-2</v>
      </c>
      <c r="MQ464">
        <v>26.083860000000001</v>
      </c>
      <c r="MR464">
        <v>0.30171419999999999</v>
      </c>
      <c r="MS464">
        <v>1246.2950000000001</v>
      </c>
      <c r="MT464" s="1">
        <v>6.4682340000000005E-2</v>
      </c>
      <c r="MU464">
        <v>25.554200000000002</v>
      </c>
      <c r="MV464">
        <v>0.28514260000000002</v>
      </c>
      <c r="MW464">
        <v>1187.819</v>
      </c>
      <c r="MX464" s="1">
        <v>6.4107239999999996E-2</v>
      </c>
      <c r="MY464">
        <v>25.410070000000001</v>
      </c>
      <c r="MZ464">
        <v>0.2698894</v>
      </c>
      <c r="NA464">
        <v>1133.9490000000001</v>
      </c>
      <c r="NB464" s="1">
        <v>6.3404710000000003E-2</v>
      </c>
      <c r="NC464">
        <v>25.683129999999998</v>
      </c>
      <c r="ND464">
        <v>0.25547750000000002</v>
      </c>
      <c r="NE464">
        <v>1084.7909999999999</v>
      </c>
      <c r="NF464" s="1">
        <v>6.3404710000000003E-2</v>
      </c>
      <c r="NG464">
        <v>25.683129999999998</v>
      </c>
      <c r="NH464">
        <v>0.25547750000000002</v>
      </c>
      <c r="NI464">
        <v>1084.7909999999999</v>
      </c>
      <c r="NJ464" s="1">
        <v>6.3404710000000003E-2</v>
      </c>
      <c r="NK464">
        <v>25.683129999999998</v>
      </c>
      <c r="NL464">
        <v>0.25547750000000002</v>
      </c>
      <c r="NM464">
        <v>1084.7909999999999</v>
      </c>
      <c r="NN464" s="1">
        <v>6.3404710000000003E-2</v>
      </c>
      <c r="NO464">
        <v>25.683129999999998</v>
      </c>
      <c r="NP464">
        <v>0.25547750000000002</v>
      </c>
      <c r="NQ464">
        <v>1084.7909999999999</v>
      </c>
      <c r="NR464" s="1">
        <v>6.3404710000000003E-2</v>
      </c>
      <c r="NS464">
        <v>25.683129999999998</v>
      </c>
      <c r="NT464">
        <v>0.25547750000000002</v>
      </c>
      <c r="NU464">
        <v>1084.7909999999999</v>
      </c>
      <c r="NV464" s="1">
        <v>6.3404710000000003E-2</v>
      </c>
      <c r="NW464">
        <v>25.683129999999998</v>
      </c>
      <c r="NX464">
        <v>0.25547750000000002</v>
      </c>
      <c r="NY464">
        <v>1084.7909999999999</v>
      </c>
      <c r="NZ464" s="1">
        <v>6.3404710000000003E-2</v>
      </c>
      <c r="OA464">
        <v>25.683129999999998</v>
      </c>
      <c r="OB464">
        <v>0.25547750000000002</v>
      </c>
      <c r="OC464">
        <v>1084.7909999999999</v>
      </c>
      <c r="OD464" s="1">
        <v>6.3404710000000003E-2</v>
      </c>
      <c r="OE464">
        <v>25.683129999999998</v>
      </c>
      <c r="OF464">
        <v>0.25547750000000002</v>
      </c>
      <c r="OG464">
        <v>1084.7909999999999</v>
      </c>
      <c r="OH464" s="1">
        <v>6.3404710000000003E-2</v>
      </c>
      <c r="OI464">
        <v>25.683129999999998</v>
      </c>
      <c r="OJ464">
        <v>0.25547750000000002</v>
      </c>
      <c r="OK464">
        <v>1084.7909999999999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0.11450399999999999</v>
      </c>
      <c r="G465">
        <v>21.525410000000001</v>
      </c>
      <c r="H465">
        <v>0</v>
      </c>
      <c r="I465">
        <v>0</v>
      </c>
      <c r="J465">
        <v>0.1140837</v>
      </c>
      <c r="K465">
        <v>21.913080000000001</v>
      </c>
      <c r="L465">
        <v>0</v>
      </c>
      <c r="M465">
        <v>0</v>
      </c>
      <c r="N465">
        <v>0.1135779</v>
      </c>
      <c r="O465">
        <v>22.504760000000001</v>
      </c>
      <c r="P465">
        <v>0</v>
      </c>
      <c r="Q465">
        <v>0</v>
      </c>
      <c r="R465">
        <v>0.1130152</v>
      </c>
      <c r="S465">
        <v>23.253520000000002</v>
      </c>
      <c r="T465">
        <v>0</v>
      </c>
      <c r="U465">
        <v>0</v>
      </c>
      <c r="V465">
        <v>0.1125125</v>
      </c>
      <c r="W465">
        <v>24.127379999999999</v>
      </c>
      <c r="X465">
        <v>0</v>
      </c>
      <c r="Y465">
        <v>0</v>
      </c>
      <c r="Z465">
        <v>0.11208750000000001</v>
      </c>
      <c r="AA465">
        <v>24.535049999999998</v>
      </c>
      <c r="AB465">
        <v>0</v>
      </c>
      <c r="AC465">
        <v>0</v>
      </c>
      <c r="AD465">
        <v>0.1116466</v>
      </c>
      <c r="AE465">
        <v>24.328279999999999</v>
      </c>
      <c r="AF465">
        <v>0</v>
      </c>
      <c r="AG465">
        <v>0</v>
      </c>
      <c r="AH465">
        <v>0.1111752</v>
      </c>
      <c r="AI465">
        <v>23.931529999999999</v>
      </c>
      <c r="AJ465">
        <v>0</v>
      </c>
      <c r="AK465">
        <v>0</v>
      </c>
      <c r="AL465" s="1">
        <v>0.11081299999999999</v>
      </c>
      <c r="AM465">
        <v>23.451640000000001</v>
      </c>
      <c r="AN465">
        <v>0</v>
      </c>
      <c r="AO465">
        <v>0</v>
      </c>
      <c r="AP465" s="1">
        <v>0.1104378</v>
      </c>
      <c r="AQ465">
        <v>23.618289999999998</v>
      </c>
      <c r="AR465">
        <v>0</v>
      </c>
      <c r="AS465">
        <v>0</v>
      </c>
      <c r="AT465" s="1">
        <v>0.1099277</v>
      </c>
      <c r="AU465">
        <v>24.153580000000002</v>
      </c>
      <c r="AV465">
        <v>0</v>
      </c>
      <c r="AW465">
        <v>0</v>
      </c>
      <c r="AX465" s="1">
        <v>0.1093852</v>
      </c>
      <c r="AY465">
        <v>24.820799999999998</v>
      </c>
      <c r="AZ465">
        <v>0</v>
      </c>
      <c r="BA465">
        <v>0</v>
      </c>
      <c r="BB465" s="1">
        <v>0.1088684</v>
      </c>
      <c r="BC465">
        <v>25.550380000000001</v>
      </c>
      <c r="BD465">
        <v>0</v>
      </c>
      <c r="BE465">
        <v>0</v>
      </c>
      <c r="BF465" s="1">
        <v>0.1083988</v>
      </c>
      <c r="BG465">
        <v>25.776</v>
      </c>
      <c r="BH465">
        <v>0</v>
      </c>
      <c r="BI465">
        <v>0</v>
      </c>
      <c r="BJ465" s="1">
        <v>0.107914</v>
      </c>
      <c r="BK465">
        <v>25.531279999999999</v>
      </c>
      <c r="BL465">
        <v>0</v>
      </c>
      <c r="BM465">
        <v>0</v>
      </c>
      <c r="BN465" s="1">
        <v>0.10739070000000001</v>
      </c>
      <c r="BO465">
        <v>25.064550000000001</v>
      </c>
      <c r="BP465">
        <v>0</v>
      </c>
      <c r="BQ465">
        <v>0</v>
      </c>
      <c r="BR465" s="1">
        <v>0.1068455</v>
      </c>
      <c r="BS465">
        <v>24.549430000000001</v>
      </c>
      <c r="BT465">
        <v>0</v>
      </c>
      <c r="BU465">
        <v>0</v>
      </c>
      <c r="BV465" s="1">
        <v>0.1062607</v>
      </c>
      <c r="BW465">
        <v>24.11711</v>
      </c>
      <c r="BX465">
        <v>0</v>
      </c>
      <c r="BY465">
        <v>0</v>
      </c>
      <c r="BZ465" s="1">
        <v>0.1057136</v>
      </c>
      <c r="CA465">
        <v>24.147320000000001</v>
      </c>
      <c r="CB465">
        <v>0</v>
      </c>
      <c r="CC465">
        <v>0</v>
      </c>
      <c r="CD465" s="1">
        <v>0.10510990000000001</v>
      </c>
      <c r="CE465">
        <v>24.21931</v>
      </c>
      <c r="CF465">
        <v>0</v>
      </c>
      <c r="CG465">
        <v>0</v>
      </c>
      <c r="CH465">
        <v>0.1045186</v>
      </c>
      <c r="CI465">
        <v>24.352370000000001</v>
      </c>
      <c r="CJ465">
        <v>0</v>
      </c>
      <c r="CK465">
        <v>0</v>
      </c>
      <c r="CL465" s="1">
        <v>0.1038927</v>
      </c>
      <c r="CM465">
        <v>24.221329999999998</v>
      </c>
      <c r="CN465">
        <v>0</v>
      </c>
      <c r="CO465">
        <v>0</v>
      </c>
      <c r="CP465" s="1">
        <v>0.1032783</v>
      </c>
      <c r="CQ465">
        <v>23.932009999999998</v>
      </c>
      <c r="CR465">
        <v>0</v>
      </c>
      <c r="CS465">
        <v>0</v>
      </c>
      <c r="CT465" s="1">
        <v>0.10263750000000001</v>
      </c>
      <c r="CU465">
        <v>23.421779999999998</v>
      </c>
      <c r="CV465">
        <v>0</v>
      </c>
      <c r="CW465">
        <v>1.3530700000000001E-37</v>
      </c>
      <c r="CX465" s="1">
        <v>0.1019891</v>
      </c>
      <c r="CY465">
        <v>22.732600000000001</v>
      </c>
      <c r="CZ465">
        <v>7.947783E-35</v>
      </c>
      <c r="DA465">
        <v>2.1933940000000001E-31</v>
      </c>
      <c r="DB465" s="1">
        <v>0.1013486</v>
      </c>
      <c r="DC465">
        <v>22.137609999999999</v>
      </c>
      <c r="DD465">
        <v>1.3405800000000001E-28</v>
      </c>
      <c r="DE465" s="1">
        <v>3.7235249999999999E-25</v>
      </c>
      <c r="DF465">
        <v>0.1007352</v>
      </c>
      <c r="DG465">
        <v>21.939730000000001</v>
      </c>
      <c r="DH465" s="1">
        <v>8.4037039999999993E-24</v>
      </c>
      <c r="DI465" s="1">
        <v>2.3404930000000001E-20</v>
      </c>
      <c r="DJ465" s="1">
        <v>0.1001388</v>
      </c>
      <c r="DK465">
        <v>21.94894</v>
      </c>
      <c r="DL465" s="1">
        <v>6.6376789999999995E-20</v>
      </c>
      <c r="DM465" s="1">
        <v>1.639447E-16</v>
      </c>
      <c r="DN465" s="1">
        <v>9.9510550000000003E-2</v>
      </c>
      <c r="DO465">
        <v>22.20354</v>
      </c>
      <c r="DP465" s="1">
        <v>1.170345E-16</v>
      </c>
      <c r="DQ465" s="1">
        <v>2.6903729999999999E-13</v>
      </c>
      <c r="DR465" s="1">
        <v>9.8873600000000006E-2</v>
      </c>
      <c r="DS465">
        <v>22.138470000000002</v>
      </c>
      <c r="DT465" s="1">
        <v>6.5223739999999994E-14</v>
      </c>
      <c r="DU465" s="1">
        <v>1.4301879999999999E-10</v>
      </c>
      <c r="DV465" s="1">
        <v>9.8214300000000004E-2</v>
      </c>
      <c r="DW465">
        <v>21.857230000000001</v>
      </c>
      <c r="DX465" s="1">
        <v>1.451335E-11</v>
      </c>
      <c r="DY465" s="1">
        <v>3.1063760000000002E-8</v>
      </c>
      <c r="DZ465" s="1">
        <v>9.7568059999999998E-2</v>
      </c>
      <c r="EA465">
        <v>21.497489999999999</v>
      </c>
      <c r="EB465" s="1">
        <v>1.50449E-9</v>
      </c>
      <c r="EC465" s="1">
        <v>3.197828E-6</v>
      </c>
      <c r="ED465" s="1">
        <v>9.6887020000000004E-2</v>
      </c>
      <c r="EE465">
        <v>21.064250000000001</v>
      </c>
      <c r="EF465" s="1">
        <v>8.1970579999999998E-8</v>
      </c>
      <c r="EG465" s="1">
        <v>1.745765E-4</v>
      </c>
      <c r="EH465" s="1">
        <v>9.6191170000000006E-2</v>
      </c>
      <c r="EI465">
        <v>21.066479999999999</v>
      </c>
      <c r="EJ465" s="1">
        <v>2.5684229999999998E-6</v>
      </c>
      <c r="EK465" s="1">
        <v>5.5181120000000004E-3</v>
      </c>
      <c r="EL465" s="1">
        <v>9.5557920000000005E-2</v>
      </c>
      <c r="EM465">
        <v>21.25902</v>
      </c>
      <c r="EN465" s="1">
        <v>4.9817339999999998E-5</v>
      </c>
      <c r="EO465" s="1">
        <v>0.108293</v>
      </c>
      <c r="EP465" s="1">
        <v>9.4980830000000002E-2</v>
      </c>
      <c r="EQ465">
        <v>21.497319999999998</v>
      </c>
      <c r="ER465" s="1">
        <v>6.3339349999999995E-4</v>
      </c>
      <c r="ES465" s="1">
        <v>1.3981509999999999</v>
      </c>
      <c r="ET465" s="1">
        <v>9.4398289999999996E-2</v>
      </c>
      <c r="EU465">
        <v>21.971299999999999</v>
      </c>
      <c r="EV465" s="1">
        <v>5.5520170000000002E-3</v>
      </c>
      <c r="EW465" s="1">
        <v>12.4733</v>
      </c>
      <c r="EX465" s="1">
        <v>9.3791979999999997E-2</v>
      </c>
      <c r="EY465">
        <v>22.23631</v>
      </c>
      <c r="EZ465" s="1">
        <v>3.492551E-2</v>
      </c>
      <c r="FA465">
        <v>80.081040000000002</v>
      </c>
      <c r="FB465" s="1">
        <v>9.3159530000000004E-2</v>
      </c>
      <c r="FC465">
        <v>22.01735</v>
      </c>
      <c r="FD465" s="1">
        <v>0.1635749</v>
      </c>
      <c r="FE465">
        <v>383.18439999999998</v>
      </c>
      <c r="FF465" s="1">
        <v>9.2509010000000003E-2</v>
      </c>
      <c r="FG465">
        <v>21.630179999999999</v>
      </c>
      <c r="FH465" s="1">
        <v>0.58844359999999996</v>
      </c>
      <c r="FI465">
        <v>1410.4760000000001</v>
      </c>
      <c r="FJ465" s="1">
        <v>9.196211E-2</v>
      </c>
      <c r="FK465">
        <v>21.212319999999998</v>
      </c>
      <c r="FL465" s="1">
        <v>1.676698</v>
      </c>
      <c r="FM465">
        <v>4111.6589999999997</v>
      </c>
      <c r="FN465" s="1">
        <v>9.1339669999999998E-2</v>
      </c>
      <c r="FO465">
        <v>21.402709999999999</v>
      </c>
      <c r="FP465" s="1">
        <v>3.880185</v>
      </c>
      <c r="FQ465">
        <v>9749.9959999999992</v>
      </c>
      <c r="FR465" s="1">
        <v>9.0596689999999994E-2</v>
      </c>
      <c r="FS465">
        <v>21.93948</v>
      </c>
      <c r="FT465">
        <v>7.4719369999999996</v>
      </c>
      <c r="FU465">
        <v>19270.05</v>
      </c>
      <c r="FV465" s="1">
        <v>8.9796940000000006E-2</v>
      </c>
      <c r="FW465">
        <v>22.734660000000002</v>
      </c>
      <c r="FX465">
        <v>12.25023</v>
      </c>
      <c r="FY465">
        <v>32460.26</v>
      </c>
      <c r="FZ465" s="1">
        <v>8.9080290000000006E-2</v>
      </c>
      <c r="GA465">
        <v>23.604310000000002</v>
      </c>
      <c r="GB465">
        <v>17.47851</v>
      </c>
      <c r="GC465">
        <v>47544.82</v>
      </c>
      <c r="GD465" s="1">
        <v>8.8406970000000001E-2</v>
      </c>
      <c r="GE465">
        <v>23.960190000000001</v>
      </c>
      <c r="GF465">
        <v>22.112189999999998</v>
      </c>
      <c r="GG465">
        <v>61714.23</v>
      </c>
      <c r="GH465" s="1">
        <v>8.7706660000000006E-2</v>
      </c>
      <c r="GI465">
        <v>23.759060000000002</v>
      </c>
      <c r="GJ465">
        <v>25.2364</v>
      </c>
      <c r="GK465">
        <v>72285.490000000005</v>
      </c>
      <c r="GL465" s="1">
        <v>8.6939199999999994E-2</v>
      </c>
      <c r="GM465">
        <v>23.361219999999999</v>
      </c>
      <c r="GN465">
        <v>26.441279999999999</v>
      </c>
      <c r="GO465">
        <v>77741.8</v>
      </c>
      <c r="GP465" s="1">
        <v>8.6292069999999998E-2</v>
      </c>
      <c r="GQ465">
        <v>22.899760000000001</v>
      </c>
      <c r="GR465">
        <v>25.905180000000001</v>
      </c>
      <c r="GS465">
        <v>78010.399999999994</v>
      </c>
      <c r="GT465" s="1">
        <v>8.5550340000000002E-2</v>
      </c>
      <c r="GU465">
        <v>23.055050000000001</v>
      </c>
      <c r="GV465">
        <v>24.022359999999999</v>
      </c>
      <c r="GW465">
        <v>74103.63</v>
      </c>
      <c r="GX465" s="1">
        <v>8.4687799999999994E-2</v>
      </c>
      <c r="GY465">
        <v>23.53745</v>
      </c>
      <c r="GZ465">
        <v>21.433450000000001</v>
      </c>
      <c r="HA465">
        <v>67646.48</v>
      </c>
      <c r="HB465" s="1">
        <v>8.3792539999999999E-2</v>
      </c>
      <c r="HC465">
        <v>24.280740000000002</v>
      </c>
      <c r="HD465">
        <v>18.584859999999999</v>
      </c>
      <c r="HE465">
        <v>59965.21</v>
      </c>
      <c r="HF465" s="1">
        <v>8.2999859999999995E-2</v>
      </c>
      <c r="HG465">
        <v>25.001439999999999</v>
      </c>
      <c r="HH465">
        <v>15.87027</v>
      </c>
      <c r="HI465">
        <v>52172.21</v>
      </c>
      <c r="HJ465" s="1">
        <v>8.2365149999999998E-2</v>
      </c>
      <c r="HK465">
        <v>25.245740000000001</v>
      </c>
      <c r="HL465">
        <v>13.461539999999999</v>
      </c>
      <c r="HM465">
        <v>44905.98</v>
      </c>
      <c r="HN465" s="1">
        <v>8.1759990000000005E-2</v>
      </c>
      <c r="HO465">
        <v>24.956849999999999</v>
      </c>
      <c r="HP465">
        <v>11.388680000000001</v>
      </c>
      <c r="HQ465">
        <v>38464.800000000003</v>
      </c>
      <c r="HR465" s="1">
        <v>8.116073E-2</v>
      </c>
      <c r="HS465">
        <v>24.466830000000002</v>
      </c>
      <c r="HT465">
        <v>9.6487619999999996</v>
      </c>
      <c r="HU465">
        <v>32927.339999999997</v>
      </c>
      <c r="HV465" s="1">
        <v>8.0811339999999995E-2</v>
      </c>
      <c r="HW465">
        <v>23.893260000000001</v>
      </c>
      <c r="HX465">
        <v>8.2278389999999995</v>
      </c>
      <c r="HY465">
        <v>28240.62</v>
      </c>
      <c r="HZ465" s="1">
        <v>8.0500429999999998E-2</v>
      </c>
      <c r="IA465">
        <v>23.810079999999999</v>
      </c>
      <c r="IB465">
        <v>7.0460580000000004</v>
      </c>
      <c r="IC465">
        <v>24291.119999999999</v>
      </c>
      <c r="ID465" s="1">
        <v>7.997021E-2</v>
      </c>
      <c r="IE465">
        <v>23.525829999999999</v>
      </c>
      <c r="IF465">
        <v>6.047777</v>
      </c>
      <c r="IG465">
        <v>20984.7</v>
      </c>
      <c r="IH465">
        <v>7.9362650000000007E-2</v>
      </c>
      <c r="II465">
        <v>23.76859</v>
      </c>
      <c r="IJ465">
        <v>5.2134799999999997</v>
      </c>
      <c r="IK465">
        <v>18219.05</v>
      </c>
      <c r="IL465" s="1">
        <v>7.8723189999999998E-2</v>
      </c>
      <c r="IM465">
        <v>24.07489</v>
      </c>
      <c r="IN465">
        <v>4.5176309999999997</v>
      </c>
      <c r="IO465">
        <v>15899.25</v>
      </c>
      <c r="IP465" s="1">
        <v>7.8135679999999999E-2</v>
      </c>
      <c r="IQ465">
        <v>24.10576</v>
      </c>
      <c r="IR465">
        <v>3.9364910000000002</v>
      </c>
      <c r="IS465">
        <v>13941.91</v>
      </c>
      <c r="IT465" s="1">
        <v>7.7491240000000003E-2</v>
      </c>
      <c r="IU465">
        <v>23.78209</v>
      </c>
      <c r="IV465">
        <v>3.443298</v>
      </c>
      <c r="IW465">
        <v>12282.16</v>
      </c>
      <c r="IX465" s="1">
        <v>7.6731400000000005E-2</v>
      </c>
      <c r="IY465">
        <v>23.2651</v>
      </c>
      <c r="IZ465">
        <v>3.0212400000000001</v>
      </c>
      <c r="JA465">
        <v>10870.9</v>
      </c>
      <c r="JB465" s="1">
        <v>7.5807399999999997E-2</v>
      </c>
      <c r="JC465">
        <v>22.813140000000001</v>
      </c>
      <c r="JD465">
        <v>2.6580050000000002</v>
      </c>
      <c r="JE465">
        <v>9669.1949999999997</v>
      </c>
      <c r="JF465" s="1">
        <v>7.4922489999999994E-2</v>
      </c>
      <c r="JG465">
        <v>23.0517</v>
      </c>
      <c r="JH465">
        <v>2.3509929999999999</v>
      </c>
      <c r="JI465">
        <v>8643.8709999999992</v>
      </c>
      <c r="JJ465" s="1">
        <v>7.4138079999999995E-2</v>
      </c>
      <c r="JK465">
        <v>23.655660000000001</v>
      </c>
      <c r="JL465">
        <v>2.0908850000000001</v>
      </c>
      <c r="JM465">
        <v>7760.5510000000004</v>
      </c>
      <c r="JN465" s="1">
        <v>7.3363940000000002E-2</v>
      </c>
      <c r="JO465">
        <v>24.52243</v>
      </c>
      <c r="JP465">
        <v>1.866776</v>
      </c>
      <c r="JQ465">
        <v>6995.1040000000003</v>
      </c>
      <c r="JR465" s="1">
        <v>7.2556350000000006E-2</v>
      </c>
      <c r="JS465">
        <v>25.44022</v>
      </c>
      <c r="JT465">
        <v>1.6721220000000001</v>
      </c>
      <c r="JU465">
        <v>6329.5290000000005</v>
      </c>
      <c r="JV465">
        <v>7.1741600000000003E-2</v>
      </c>
      <c r="JW465">
        <v>25.882729999999999</v>
      </c>
      <c r="JX465">
        <v>1.503066</v>
      </c>
      <c r="JY465">
        <v>5749.92</v>
      </c>
      <c r="JZ465" s="1">
        <v>7.1034979999999998E-2</v>
      </c>
      <c r="KA465">
        <v>25.700140000000001</v>
      </c>
      <c r="KB465">
        <v>1.357842</v>
      </c>
      <c r="KC465">
        <v>5242.6120000000001</v>
      </c>
      <c r="KD465" s="1">
        <v>7.0435750000000005E-2</v>
      </c>
      <c r="KE465">
        <v>25.276019999999999</v>
      </c>
      <c r="KF465">
        <v>1.2320850000000001</v>
      </c>
      <c r="KG465">
        <v>4795.2569999999996</v>
      </c>
      <c r="KH465" s="1">
        <v>6.9848889999999997E-2</v>
      </c>
      <c r="KI465">
        <v>24.740089999999999</v>
      </c>
      <c r="KJ465">
        <v>1.1213120000000001</v>
      </c>
      <c r="KK465">
        <v>4398.3389999999999</v>
      </c>
      <c r="KL465">
        <v>6.9305149999999996E-2</v>
      </c>
      <c r="KM465">
        <v>24.604980000000001</v>
      </c>
      <c r="KN465">
        <v>1.023444</v>
      </c>
      <c r="KO465">
        <v>4044.982</v>
      </c>
      <c r="KP465" s="1">
        <v>6.8741079999999996E-2</v>
      </c>
      <c r="KQ465">
        <v>24.644079999999999</v>
      </c>
      <c r="KR465">
        <v>0.93615970000000004</v>
      </c>
      <c r="KS465">
        <v>3729.547</v>
      </c>
      <c r="KT465">
        <v>6.8180080000000004E-2</v>
      </c>
      <c r="KU465">
        <v>24.685690000000001</v>
      </c>
      <c r="KV465">
        <v>0.85833700000000002</v>
      </c>
      <c r="KW465">
        <v>3447.51</v>
      </c>
      <c r="KX465" s="1">
        <v>6.7677039999999994E-2</v>
      </c>
      <c r="KY465">
        <v>24.73742</v>
      </c>
      <c r="KZ465">
        <v>0.78951420000000005</v>
      </c>
      <c r="LA465">
        <v>3194.47</v>
      </c>
      <c r="LB465" s="1">
        <v>6.7207130000000004E-2</v>
      </c>
      <c r="LC465">
        <v>24.578099999999999</v>
      </c>
      <c r="LD465">
        <v>0.72799970000000003</v>
      </c>
      <c r="LE465">
        <v>2966.6439999999998</v>
      </c>
      <c r="LF465" s="1">
        <v>6.6718860000000005E-2</v>
      </c>
      <c r="LG465">
        <v>24.24689</v>
      </c>
      <c r="LH465">
        <v>0.67245390000000005</v>
      </c>
      <c r="LI465">
        <v>2760.92</v>
      </c>
      <c r="LJ465" s="1">
        <v>6.6190189999999996E-2</v>
      </c>
      <c r="LK465">
        <v>23.79832</v>
      </c>
      <c r="LL465">
        <v>0.6220118</v>
      </c>
      <c r="LM465">
        <v>2574.8710000000001</v>
      </c>
      <c r="LN465" s="1">
        <v>6.5482780000000004E-2</v>
      </c>
      <c r="LO465">
        <v>23.44819</v>
      </c>
      <c r="LP465">
        <v>0.57522169999999995</v>
      </c>
      <c r="LQ465">
        <v>2407.4319999999998</v>
      </c>
      <c r="LR465" s="1">
        <v>6.4837660000000005E-2</v>
      </c>
      <c r="LS465">
        <v>23.7105</v>
      </c>
      <c r="LT465">
        <v>0.53396370000000004</v>
      </c>
      <c r="LU465">
        <v>2257.5540000000001</v>
      </c>
      <c r="LV465">
        <v>6.4299170000000003E-2</v>
      </c>
      <c r="LW465">
        <v>24.320489999999999</v>
      </c>
      <c r="LX465">
        <v>0.49751810000000002</v>
      </c>
      <c r="LY465">
        <v>2121.7530000000002</v>
      </c>
      <c r="LZ465" s="1">
        <v>6.3793779999999994E-2</v>
      </c>
      <c r="MA465">
        <v>25.22513</v>
      </c>
      <c r="MB465">
        <v>0.4647444</v>
      </c>
      <c r="MC465">
        <v>1998.115</v>
      </c>
      <c r="MD465" s="1">
        <v>6.3184450000000003E-2</v>
      </c>
      <c r="ME465">
        <v>26.08117</v>
      </c>
      <c r="MF465">
        <v>0.43428220000000001</v>
      </c>
      <c r="MG465">
        <v>1885.414</v>
      </c>
      <c r="MH465" s="1">
        <v>6.2498350000000001E-2</v>
      </c>
      <c r="MI465">
        <v>26.592189999999999</v>
      </c>
      <c r="MJ465">
        <v>0.40629959999999998</v>
      </c>
      <c r="MK465">
        <v>1783.3810000000001</v>
      </c>
      <c r="ML465" s="1">
        <v>6.1769949999999997E-2</v>
      </c>
      <c r="MM465">
        <v>26.474989999999998</v>
      </c>
      <c r="MN465">
        <v>0.38080429999999998</v>
      </c>
      <c r="MO465">
        <v>1691.2170000000001</v>
      </c>
      <c r="MP465">
        <v>6.1133970000000003E-2</v>
      </c>
      <c r="MQ465">
        <v>26.13448</v>
      </c>
      <c r="MR465">
        <v>0.35829319999999998</v>
      </c>
      <c r="MS465">
        <v>1607.6949999999999</v>
      </c>
      <c r="MT465" s="1">
        <v>6.0613010000000002E-2</v>
      </c>
      <c r="MU465">
        <v>25.709399999999999</v>
      </c>
      <c r="MV465">
        <v>0.33843400000000001</v>
      </c>
      <c r="MW465">
        <v>1531.2729999999999</v>
      </c>
      <c r="MX465" s="1">
        <v>6.0077100000000001E-2</v>
      </c>
      <c r="MY465">
        <v>25.606100000000001</v>
      </c>
      <c r="MZ465">
        <v>0.32009789999999999</v>
      </c>
      <c r="NA465">
        <v>1460.9179999999999</v>
      </c>
      <c r="NB465" s="1">
        <v>5.9411579999999999E-2</v>
      </c>
      <c r="NC465">
        <v>25.84685</v>
      </c>
      <c r="ND465">
        <v>0.3027222</v>
      </c>
      <c r="NE465">
        <v>1396.683</v>
      </c>
      <c r="NF465" s="1">
        <v>5.9411579999999999E-2</v>
      </c>
      <c r="NG465">
        <v>25.84685</v>
      </c>
      <c r="NH465">
        <v>0.3027222</v>
      </c>
      <c r="NI465">
        <v>1396.683</v>
      </c>
      <c r="NJ465" s="1">
        <v>5.9411579999999999E-2</v>
      </c>
      <c r="NK465">
        <v>25.84685</v>
      </c>
      <c r="NL465">
        <v>0.3027222</v>
      </c>
      <c r="NM465">
        <v>1396.683</v>
      </c>
      <c r="NN465" s="1">
        <v>5.9411579999999999E-2</v>
      </c>
      <c r="NO465">
        <v>25.84685</v>
      </c>
      <c r="NP465">
        <v>0.3027222</v>
      </c>
      <c r="NQ465">
        <v>1396.683</v>
      </c>
      <c r="NR465" s="1">
        <v>5.9411579999999999E-2</v>
      </c>
      <c r="NS465">
        <v>25.84685</v>
      </c>
      <c r="NT465">
        <v>0.3027222</v>
      </c>
      <c r="NU465">
        <v>1396.683</v>
      </c>
      <c r="NV465" s="1">
        <v>5.9411579999999999E-2</v>
      </c>
      <c r="NW465">
        <v>25.84685</v>
      </c>
      <c r="NX465">
        <v>0.3027222</v>
      </c>
      <c r="NY465">
        <v>1396.683</v>
      </c>
      <c r="NZ465" s="1">
        <v>5.9411579999999999E-2</v>
      </c>
      <c r="OA465">
        <v>25.84685</v>
      </c>
      <c r="OB465">
        <v>0.3027222</v>
      </c>
      <c r="OC465">
        <v>1396.683</v>
      </c>
      <c r="OD465" s="1">
        <v>5.9411579999999999E-2</v>
      </c>
      <c r="OE465">
        <v>25.84685</v>
      </c>
      <c r="OF465">
        <v>0.3027222</v>
      </c>
      <c r="OG465">
        <v>1396.683</v>
      </c>
      <c r="OH465" s="1">
        <v>5.9411579999999999E-2</v>
      </c>
      <c r="OI465">
        <v>25.84685</v>
      </c>
      <c r="OJ465">
        <v>0.3027222</v>
      </c>
      <c r="OK465">
        <v>1396.683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0.10977190000000001</v>
      </c>
      <c r="G466">
        <v>21.65832</v>
      </c>
      <c r="H466">
        <v>0</v>
      </c>
      <c r="I466">
        <v>0</v>
      </c>
      <c r="J466">
        <v>0.1093686</v>
      </c>
      <c r="K466">
        <v>22.021239999999999</v>
      </c>
      <c r="L466">
        <v>0</v>
      </c>
      <c r="M466">
        <v>0</v>
      </c>
      <c r="N466">
        <v>0.1088779</v>
      </c>
      <c r="O466">
        <v>22.517959999999999</v>
      </c>
      <c r="P466">
        <v>0</v>
      </c>
      <c r="Q466">
        <v>0</v>
      </c>
      <c r="R466">
        <v>0.1083267</v>
      </c>
      <c r="S466">
        <v>23.170169999999999</v>
      </c>
      <c r="T466">
        <v>0</v>
      </c>
      <c r="U466">
        <v>0</v>
      </c>
      <c r="V466" s="1">
        <v>0.10784779999999999</v>
      </c>
      <c r="W466">
        <v>23.97972</v>
      </c>
      <c r="X466">
        <v>0</v>
      </c>
      <c r="Y466">
        <v>0</v>
      </c>
      <c r="Z466" s="1">
        <v>0.107449</v>
      </c>
      <c r="AA466">
        <v>24.379930000000002</v>
      </c>
      <c r="AB466">
        <v>0</v>
      </c>
      <c r="AC466">
        <v>0</v>
      </c>
      <c r="AD466" s="1">
        <v>0.1070227</v>
      </c>
      <c r="AE466">
        <v>24.240950000000002</v>
      </c>
      <c r="AF466">
        <v>0</v>
      </c>
      <c r="AG466">
        <v>0</v>
      </c>
      <c r="AH466" s="1">
        <v>0.1065769</v>
      </c>
      <c r="AI466">
        <v>23.951560000000001</v>
      </c>
      <c r="AJ466">
        <v>0</v>
      </c>
      <c r="AK466">
        <v>0</v>
      </c>
      <c r="AL466" s="1">
        <v>0.1062553</v>
      </c>
      <c r="AM466">
        <v>23.57009</v>
      </c>
      <c r="AN466">
        <v>0</v>
      </c>
      <c r="AO466">
        <v>0</v>
      </c>
      <c r="AP466" s="1">
        <v>0.10588980000000001</v>
      </c>
      <c r="AQ466">
        <v>23.745180000000001</v>
      </c>
      <c r="AR466">
        <v>0</v>
      </c>
      <c r="AS466">
        <v>0</v>
      </c>
      <c r="AT466" s="1">
        <v>0.10539809999999999</v>
      </c>
      <c r="AU466">
        <v>24.203279999999999</v>
      </c>
      <c r="AV466">
        <v>0</v>
      </c>
      <c r="AW466">
        <v>0</v>
      </c>
      <c r="AX466" s="1">
        <v>0.1048606</v>
      </c>
      <c r="AY466">
        <v>24.768249999999998</v>
      </c>
      <c r="AZ466">
        <v>0</v>
      </c>
      <c r="BA466">
        <v>0</v>
      </c>
      <c r="BB466" s="1">
        <v>0.1043699</v>
      </c>
      <c r="BC466">
        <v>25.423359999999999</v>
      </c>
      <c r="BD466">
        <v>0</v>
      </c>
      <c r="BE466">
        <v>0</v>
      </c>
      <c r="BF466" s="1">
        <v>0.1039228</v>
      </c>
      <c r="BG466">
        <v>25.6447</v>
      </c>
      <c r="BH466">
        <v>0</v>
      </c>
      <c r="BI466">
        <v>0</v>
      </c>
      <c r="BJ466" s="1">
        <v>0.1034611</v>
      </c>
      <c r="BK466">
        <v>25.471530000000001</v>
      </c>
      <c r="BL466">
        <v>0</v>
      </c>
      <c r="BM466">
        <v>0</v>
      </c>
      <c r="BN466" s="1">
        <v>0.1029564</v>
      </c>
      <c r="BO466">
        <v>25.111560000000001</v>
      </c>
      <c r="BP466">
        <v>0</v>
      </c>
      <c r="BQ466">
        <v>0</v>
      </c>
      <c r="BR466" s="1">
        <v>0.102435</v>
      </c>
      <c r="BS466">
        <v>24.688490000000002</v>
      </c>
      <c r="BT466">
        <v>0</v>
      </c>
      <c r="BU466">
        <v>0</v>
      </c>
      <c r="BV466" s="1">
        <v>0.1018743</v>
      </c>
      <c r="BW466">
        <v>24.30011</v>
      </c>
      <c r="BX466">
        <v>0</v>
      </c>
      <c r="BY466">
        <v>0</v>
      </c>
      <c r="BZ466" s="1">
        <v>0.1013522</v>
      </c>
      <c r="CA466">
        <v>24.306979999999999</v>
      </c>
      <c r="CB466">
        <v>0</v>
      </c>
      <c r="CC466">
        <v>0</v>
      </c>
      <c r="CD466" s="1">
        <v>0.10076739999999999</v>
      </c>
      <c r="CE466">
        <v>24.320430000000002</v>
      </c>
      <c r="CF466">
        <v>0</v>
      </c>
      <c r="CG466">
        <v>0</v>
      </c>
      <c r="CH466">
        <v>0.1002036</v>
      </c>
      <c r="CI466">
        <v>24.39489</v>
      </c>
      <c r="CJ466">
        <v>0</v>
      </c>
      <c r="CK466">
        <v>0</v>
      </c>
      <c r="CL466" s="1">
        <v>9.9599980000000005E-2</v>
      </c>
      <c r="CM466">
        <v>24.249659999999999</v>
      </c>
      <c r="CN466">
        <v>0</v>
      </c>
      <c r="CO466">
        <v>0</v>
      </c>
      <c r="CP466" s="1">
        <v>9.9013069999999995E-2</v>
      </c>
      <c r="CQ466">
        <v>23.990159999999999</v>
      </c>
      <c r="CR466">
        <v>0</v>
      </c>
      <c r="CS466">
        <v>0</v>
      </c>
      <c r="CT466" s="1">
        <v>9.8395650000000001E-2</v>
      </c>
      <c r="CU466">
        <v>23.5396</v>
      </c>
      <c r="CV466">
        <v>0</v>
      </c>
      <c r="CW466">
        <v>2.4831549999999998E-38</v>
      </c>
      <c r="CX466">
        <v>9.7772380000000006E-2</v>
      </c>
      <c r="CY466">
        <v>22.915659999999999</v>
      </c>
      <c r="CZ466">
        <v>1.390647E-35</v>
      </c>
      <c r="DA466">
        <v>3.9363119999999998E-32</v>
      </c>
      <c r="DB466" s="1">
        <v>9.71577E-2</v>
      </c>
      <c r="DC466">
        <v>22.366499999999998</v>
      </c>
      <c r="DD466">
        <v>2.702906E-29</v>
      </c>
      <c r="DE466" s="1">
        <v>7.7003700000000006E-26</v>
      </c>
      <c r="DF466" s="1">
        <v>9.6559580000000006E-2</v>
      </c>
      <c r="DG466">
        <v>22.163509999999999</v>
      </c>
      <c r="DH466" s="1">
        <v>2.0041899999999999E-24</v>
      </c>
      <c r="DI466" s="1">
        <v>5.7255999999999998E-21</v>
      </c>
      <c r="DJ466" s="1">
        <v>9.5990919999999993E-2</v>
      </c>
      <c r="DK466">
        <v>22.119730000000001</v>
      </c>
      <c r="DL466" s="1">
        <v>1.7653029999999999E-20</v>
      </c>
      <c r="DM466" s="1">
        <v>4.5554709999999998E-17</v>
      </c>
      <c r="DN466" s="1">
        <v>9.5396019999999998E-2</v>
      </c>
      <c r="DO466">
        <v>22.296250000000001</v>
      </c>
      <c r="DP466" s="1">
        <v>3.6058070000000003E-17</v>
      </c>
      <c r="DQ466" s="1">
        <v>8.3584279999999995E-14</v>
      </c>
      <c r="DR466" s="1">
        <v>9.4778080000000001E-2</v>
      </c>
      <c r="DS466">
        <v>22.186489999999999</v>
      </c>
      <c r="DT466" s="1">
        <v>2.2073079999999999E-14</v>
      </c>
      <c r="DU466" s="1">
        <v>4.8798110000000003E-11</v>
      </c>
      <c r="DV466" s="1">
        <v>9.4148029999999994E-2</v>
      </c>
      <c r="DW466">
        <v>21.916540000000001</v>
      </c>
      <c r="DX466" s="1">
        <v>5.3354229999999996E-12</v>
      </c>
      <c r="DY466" s="1">
        <v>1.1528239999999999E-8</v>
      </c>
      <c r="DZ466" s="1">
        <v>9.3523350000000005E-2</v>
      </c>
      <c r="EA466">
        <v>21.602</v>
      </c>
      <c r="EB466" s="1">
        <v>5.9628429999999996E-10</v>
      </c>
      <c r="EC466" s="1">
        <v>1.281604E-6</v>
      </c>
      <c r="ED466" s="1">
        <v>9.2863890000000004E-2</v>
      </c>
      <c r="EE466">
        <v>21.218409999999999</v>
      </c>
      <c r="EF466" s="1">
        <v>3.4818870000000001E-8</v>
      </c>
      <c r="EG466" s="1">
        <v>7.5118130000000004E-5</v>
      </c>
      <c r="EH466" s="1">
        <v>9.2194799999999993E-2</v>
      </c>
      <c r="EI466">
        <v>21.228829999999999</v>
      </c>
      <c r="EJ466" s="1">
        <v>1.1642269999999999E-6</v>
      </c>
      <c r="EK466" s="1">
        <v>2.53798E-3</v>
      </c>
      <c r="EL466" s="1">
        <v>9.1584150000000003E-2</v>
      </c>
      <c r="EM466">
        <v>21.380459999999999</v>
      </c>
      <c r="EN466" s="1">
        <v>2.4016810000000001E-5</v>
      </c>
      <c r="EO466" s="1">
        <v>5.3057409999999999E-2</v>
      </c>
      <c r="EP466" s="1">
        <v>9.1038380000000002E-2</v>
      </c>
      <c r="EQ466">
        <v>21.559339999999999</v>
      </c>
      <c r="ER466" s="1">
        <v>3.239076E-4</v>
      </c>
      <c r="ES466" s="1">
        <v>0.72761399999999998</v>
      </c>
      <c r="ET466" s="1">
        <v>9.0476559999999998E-2</v>
      </c>
      <c r="EU466">
        <v>21.972390000000001</v>
      </c>
      <c r="EV466" s="1">
        <v>3.0044070000000002E-3</v>
      </c>
      <c r="EW466" s="1">
        <v>6.8783830000000004</v>
      </c>
      <c r="EX466" s="1">
        <v>8.9897669999999999E-2</v>
      </c>
      <c r="EY466">
        <v>22.199909999999999</v>
      </c>
      <c r="EZ466" s="1">
        <v>1.9967329999999998E-2</v>
      </c>
      <c r="FA466" s="1">
        <v>46.710259999999998</v>
      </c>
      <c r="FB466" s="1">
        <v>8.928941E-2</v>
      </c>
      <c r="FC466">
        <v>21.998560000000001</v>
      </c>
      <c r="FD466" s="1">
        <v>9.8663440000000005E-2</v>
      </c>
      <c r="FE466">
        <v>236.05170000000001</v>
      </c>
      <c r="FF466" s="1">
        <v>8.866417E-2</v>
      </c>
      <c r="FG466">
        <v>21.671230000000001</v>
      </c>
      <c r="FH466" s="1">
        <v>0.3739826</v>
      </c>
      <c r="FI466">
        <v>916.33029999999997</v>
      </c>
      <c r="FJ466" s="1">
        <v>8.8170509999999994E-2</v>
      </c>
      <c r="FK466">
        <v>21.325330000000001</v>
      </c>
      <c r="FL466" s="1">
        <v>1.121934</v>
      </c>
      <c r="FM466">
        <v>2813.288</v>
      </c>
      <c r="FN466" s="1">
        <v>8.7566699999999997E-2</v>
      </c>
      <c r="FO466">
        <v>21.531230000000001</v>
      </c>
      <c r="FP466" s="1">
        <v>2.7291859999999999</v>
      </c>
      <c r="FQ466">
        <v>7016.1379999999999</v>
      </c>
      <c r="FR466" s="1">
        <v>8.6843539999999997E-2</v>
      </c>
      <c r="FS466">
        <v>22.01266</v>
      </c>
      <c r="FT466">
        <v>5.5172540000000003</v>
      </c>
      <c r="FU466">
        <v>14562.13</v>
      </c>
      <c r="FV466" s="1">
        <v>8.6068900000000004E-2</v>
      </c>
      <c r="FW466">
        <v>22.70974</v>
      </c>
      <c r="FX466">
        <v>9.4857800000000001</v>
      </c>
      <c r="FY466">
        <v>25723.439999999999</v>
      </c>
      <c r="FZ466" s="1">
        <v>8.5381840000000001E-2</v>
      </c>
      <c r="GA466">
        <v>23.484200000000001</v>
      </c>
      <c r="GB466">
        <v>14.1808</v>
      </c>
      <c r="GC466">
        <v>39459.11</v>
      </c>
      <c r="GD466" s="1">
        <v>8.4740969999999999E-2</v>
      </c>
      <c r="GE466">
        <v>23.804569999999998</v>
      </c>
      <c r="GF466">
        <v>18.774809999999999</v>
      </c>
      <c r="GG466">
        <v>53557.18</v>
      </c>
      <c r="GH466" s="1">
        <v>8.4079029999999999E-2</v>
      </c>
      <c r="GI466">
        <v>23.653890000000001</v>
      </c>
      <c r="GJ466">
        <v>22.38908</v>
      </c>
      <c r="GK466">
        <v>65469.4</v>
      </c>
      <c r="GL466" s="1">
        <v>8.3344310000000005E-2</v>
      </c>
      <c r="GM466">
        <v>23.354659999999999</v>
      </c>
      <c r="GN466">
        <v>24.456029999999998</v>
      </c>
      <c r="GO466">
        <v>73308.34</v>
      </c>
      <c r="GP466">
        <v>8.2747660000000001E-2</v>
      </c>
      <c r="GQ466">
        <v>22.99484</v>
      </c>
      <c r="GR466">
        <v>24.924019999999999</v>
      </c>
      <c r="GS466">
        <v>76373.14</v>
      </c>
      <c r="GT466" s="1">
        <v>8.2033190000000006E-2</v>
      </c>
      <c r="GU466">
        <v>23.18403</v>
      </c>
      <c r="GV466">
        <v>24.02918</v>
      </c>
      <c r="GW466">
        <v>75118.62</v>
      </c>
      <c r="GX466" s="1">
        <v>8.1197599999999995E-2</v>
      </c>
      <c r="GY466">
        <v>23.624639999999999</v>
      </c>
      <c r="GZ466">
        <v>22.070029999999999</v>
      </c>
      <c r="HA466">
        <v>70673.23</v>
      </c>
      <c r="HB466" s="1">
        <v>8.031779E-2</v>
      </c>
      <c r="HC466">
        <v>24.277539999999998</v>
      </c>
      <c r="HD466">
        <v>19.677969999999998</v>
      </c>
      <c r="HE466">
        <v>64338.47</v>
      </c>
      <c r="HF466" s="1">
        <v>7.956307E-2</v>
      </c>
      <c r="HG466">
        <v>24.909669999999998</v>
      </c>
      <c r="HH466">
        <v>17.208960000000001</v>
      </c>
      <c r="HI466">
        <v>57258.06</v>
      </c>
      <c r="HJ466" s="1">
        <v>7.8962690000000002E-2</v>
      </c>
      <c r="HK466">
        <v>25.12453</v>
      </c>
      <c r="HL466">
        <v>14.887840000000001</v>
      </c>
      <c r="HM466">
        <v>50216.7</v>
      </c>
      <c r="HN466" s="1">
        <v>7.8382380000000001E-2</v>
      </c>
      <c r="HO466">
        <v>24.887060000000002</v>
      </c>
      <c r="HP466">
        <v>12.7941</v>
      </c>
      <c r="HQ466">
        <v>43669.68</v>
      </c>
      <c r="HR466" s="1">
        <v>7.7805799999999994E-2</v>
      </c>
      <c r="HS466">
        <v>24.49644</v>
      </c>
      <c r="HT466">
        <v>10.972770000000001</v>
      </c>
      <c r="HU466">
        <v>37833.360000000001</v>
      </c>
      <c r="HV466" s="1">
        <v>7.7510860000000001E-2</v>
      </c>
      <c r="HW466">
        <v>24.030100000000001</v>
      </c>
      <c r="HX466">
        <v>9.4492270000000005</v>
      </c>
      <c r="HY466">
        <v>32752.19</v>
      </c>
      <c r="HZ466" s="1">
        <v>7.7208979999999997E-2</v>
      </c>
      <c r="IA466">
        <v>23.996200000000002</v>
      </c>
      <c r="IB466">
        <v>8.1499349999999993</v>
      </c>
      <c r="IC466">
        <v>28378.13</v>
      </c>
      <c r="ID466" s="1">
        <v>7.6690980000000006E-2</v>
      </c>
      <c r="IE466">
        <v>23.719290000000001</v>
      </c>
      <c r="IF466">
        <v>7.0325699999999998</v>
      </c>
      <c r="IG466">
        <v>24655.4</v>
      </c>
      <c r="IH466" s="1">
        <v>7.6086130000000002E-2</v>
      </c>
      <c r="II466">
        <v>23.92201</v>
      </c>
      <c r="IJ466">
        <v>6.0856849999999998</v>
      </c>
      <c r="IK466">
        <v>21500.38</v>
      </c>
      <c r="IL466" s="1">
        <v>7.5481179999999995E-2</v>
      </c>
      <c r="IM466">
        <v>24.170020000000001</v>
      </c>
      <c r="IN466">
        <v>5.2900270000000003</v>
      </c>
      <c r="IO466">
        <v>18826.79</v>
      </c>
      <c r="IP466" s="1">
        <v>7.4936020000000006E-2</v>
      </c>
      <c r="IQ466">
        <v>24.164929999999998</v>
      </c>
      <c r="IR466">
        <v>4.6211260000000003</v>
      </c>
      <c r="IS466">
        <v>16552.990000000002</v>
      </c>
      <c r="IT466" s="1">
        <v>7.4309929999999996E-2</v>
      </c>
      <c r="IU466">
        <v>23.85566</v>
      </c>
      <c r="IV466">
        <v>4.0487609999999998</v>
      </c>
      <c r="IW466">
        <v>14612.65</v>
      </c>
      <c r="IX466" s="1">
        <v>7.3573E-2</v>
      </c>
      <c r="IY466">
        <v>23.39705</v>
      </c>
      <c r="IZ466">
        <v>3.5565289999999998</v>
      </c>
      <c r="JA466">
        <v>12954.41</v>
      </c>
      <c r="JB466" s="1">
        <v>7.2664380000000001E-2</v>
      </c>
      <c r="JC466">
        <v>23.01172</v>
      </c>
      <c r="JD466">
        <v>3.1308180000000001</v>
      </c>
      <c r="JE466">
        <v>11537.09</v>
      </c>
      <c r="JF466" s="1">
        <v>7.1818950000000006E-2</v>
      </c>
      <c r="JG466">
        <v>23.25798</v>
      </c>
      <c r="JH466">
        <v>2.7708379999999999</v>
      </c>
      <c r="JI466">
        <v>10323.129999999999</v>
      </c>
      <c r="JJ466" s="1">
        <v>7.1075979999999997E-2</v>
      </c>
      <c r="JK466">
        <v>23.803100000000001</v>
      </c>
      <c r="JL466">
        <v>2.4655330000000002</v>
      </c>
      <c r="JM466">
        <v>9274.6990000000005</v>
      </c>
      <c r="JN466" s="1">
        <v>7.0335690000000006E-2</v>
      </c>
      <c r="JO466">
        <v>24.569929999999999</v>
      </c>
      <c r="JP466">
        <v>2.2017359999999999</v>
      </c>
      <c r="JQ466">
        <v>8364.1540000000005</v>
      </c>
      <c r="JR466" s="1">
        <v>6.956089E-2</v>
      </c>
      <c r="JS466">
        <v>25.390650000000001</v>
      </c>
      <c r="JT466">
        <v>1.972146</v>
      </c>
      <c r="JU466">
        <v>7570.7529999999997</v>
      </c>
      <c r="JV466">
        <v>6.8766179999999996E-2</v>
      </c>
      <c r="JW466">
        <v>25.7913</v>
      </c>
      <c r="JX466">
        <v>1.772313</v>
      </c>
      <c r="JY466">
        <v>6879.1350000000002</v>
      </c>
      <c r="JZ466" s="1">
        <v>6.8082500000000004E-2</v>
      </c>
      <c r="KA466">
        <v>25.651769999999999</v>
      </c>
      <c r="KB466">
        <v>1.600735</v>
      </c>
      <c r="KC466">
        <v>6273.2619999999997</v>
      </c>
      <c r="KD466" s="1">
        <v>6.7505549999999998E-2</v>
      </c>
      <c r="KE466">
        <v>25.325399999999998</v>
      </c>
      <c r="KF466">
        <v>1.4522919999999999</v>
      </c>
      <c r="KG466">
        <v>5738.72</v>
      </c>
      <c r="KH466">
        <v>6.6947469999999995E-2</v>
      </c>
      <c r="KI466">
        <v>24.89686</v>
      </c>
      <c r="KJ466">
        <v>1.321612</v>
      </c>
      <c r="KK466">
        <v>5264.2560000000003</v>
      </c>
      <c r="KL466" s="1">
        <v>6.6423209999999996E-2</v>
      </c>
      <c r="KM466">
        <v>24.81793</v>
      </c>
      <c r="KN466">
        <v>1.206078</v>
      </c>
      <c r="KO466">
        <v>4841.9049999999997</v>
      </c>
      <c r="KP466" s="1">
        <v>6.5881770000000006E-2</v>
      </c>
      <c r="KQ466">
        <v>24.850570000000001</v>
      </c>
      <c r="KR466">
        <v>1.10307</v>
      </c>
      <c r="KS466">
        <v>4464.7560000000003</v>
      </c>
      <c r="KT466" s="1">
        <v>6.5341099999999999E-2</v>
      </c>
      <c r="KU466">
        <v>24.856649999999998</v>
      </c>
      <c r="KV466">
        <v>1.011247</v>
      </c>
      <c r="KW466">
        <v>4127.4690000000001</v>
      </c>
      <c r="KX466" s="1">
        <v>6.4860749999999995E-2</v>
      </c>
      <c r="KY466">
        <v>24.868469999999999</v>
      </c>
      <c r="KZ466">
        <v>0.93005539999999998</v>
      </c>
      <c r="LA466">
        <v>3824.799</v>
      </c>
      <c r="LB466" s="1">
        <v>6.4403760000000004E-2</v>
      </c>
      <c r="LC466">
        <v>24.697690000000001</v>
      </c>
      <c r="LD466">
        <v>0.85741849999999997</v>
      </c>
      <c r="LE466">
        <v>3552.2620000000002</v>
      </c>
      <c r="LF466" s="1">
        <v>6.3938720000000004E-2</v>
      </c>
      <c r="LG466">
        <v>24.385529999999999</v>
      </c>
      <c r="LH466">
        <v>0.79193429999999998</v>
      </c>
      <c r="LI466">
        <v>3306.0419999999999</v>
      </c>
      <c r="LJ466" s="1">
        <v>6.3430680000000003E-2</v>
      </c>
      <c r="LK466">
        <v>23.975169999999999</v>
      </c>
      <c r="LL466">
        <v>0.73241270000000003</v>
      </c>
      <c r="LM466">
        <v>3083.4670000000001</v>
      </c>
      <c r="LN466" s="1">
        <v>6.2724559999999999E-2</v>
      </c>
      <c r="LO466">
        <v>23.657630000000001</v>
      </c>
      <c r="LP466">
        <v>0.67693139999999996</v>
      </c>
      <c r="LQ466">
        <v>2883.0529999999999</v>
      </c>
      <c r="LR466">
        <v>6.2110289999999999E-2</v>
      </c>
      <c r="LS466">
        <v>23.903500000000001</v>
      </c>
      <c r="LT466">
        <v>0.62827500000000003</v>
      </c>
      <c r="LU466">
        <v>2703.5</v>
      </c>
      <c r="LV466" s="1">
        <v>6.1597789999999999E-2</v>
      </c>
      <c r="LW466">
        <v>24.444929999999999</v>
      </c>
      <c r="LX466">
        <v>0.58527890000000005</v>
      </c>
      <c r="LY466">
        <v>2540.6869999999999</v>
      </c>
      <c r="LZ466" s="1">
        <v>6.113006E-2</v>
      </c>
      <c r="MA466">
        <v>25.24823</v>
      </c>
      <c r="MB466">
        <v>0.54672609999999999</v>
      </c>
      <c r="MC466">
        <v>2392.366</v>
      </c>
      <c r="MD466" s="1">
        <v>6.0546540000000003E-2</v>
      </c>
      <c r="ME466">
        <v>26.017810000000001</v>
      </c>
      <c r="MF466">
        <v>0.51073159999999995</v>
      </c>
      <c r="MG466">
        <v>2257.0990000000002</v>
      </c>
      <c r="MH466" s="1">
        <v>5.9875749999999998E-2</v>
      </c>
      <c r="MI466">
        <v>26.489560000000001</v>
      </c>
      <c r="MJ466">
        <v>0.47754000000000002</v>
      </c>
      <c r="MK466">
        <v>2134.5720000000001</v>
      </c>
      <c r="ML466">
        <v>5.9169609999999997E-2</v>
      </c>
      <c r="MM466">
        <v>26.406079999999999</v>
      </c>
      <c r="MN466">
        <v>0.44734580000000002</v>
      </c>
      <c r="MO466">
        <v>2023.796</v>
      </c>
      <c r="MP466" s="1">
        <v>5.8562799999999998E-2</v>
      </c>
      <c r="MQ466">
        <v>26.14517</v>
      </c>
      <c r="MR466">
        <v>0.42073519999999998</v>
      </c>
      <c r="MS466">
        <v>1923.3710000000001</v>
      </c>
      <c r="MT466" s="1">
        <v>5.8089200000000001E-2</v>
      </c>
      <c r="MU466">
        <v>25.809930000000001</v>
      </c>
      <c r="MV466">
        <v>0.39739950000000002</v>
      </c>
      <c r="MW466">
        <v>1831.415</v>
      </c>
      <c r="MX466" s="1">
        <v>5.7572129999999999E-2</v>
      </c>
      <c r="MY466">
        <v>25.756779999999999</v>
      </c>
      <c r="MZ466">
        <v>0.37566650000000001</v>
      </c>
      <c r="NA466">
        <v>1746.6769999999999</v>
      </c>
      <c r="NB466" s="1">
        <v>5.6931919999999997E-2</v>
      </c>
      <c r="NC466">
        <v>25.990680000000001</v>
      </c>
      <c r="ND466">
        <v>0.35508279999999998</v>
      </c>
      <c r="NE466">
        <v>1669.34</v>
      </c>
      <c r="NF466" s="1">
        <v>5.6931919999999997E-2</v>
      </c>
      <c r="NG466">
        <v>25.990680000000001</v>
      </c>
      <c r="NH466">
        <v>0.35508279999999998</v>
      </c>
      <c r="NI466">
        <v>1669.34</v>
      </c>
      <c r="NJ466" s="1">
        <v>5.6931919999999997E-2</v>
      </c>
      <c r="NK466">
        <v>25.990680000000001</v>
      </c>
      <c r="NL466">
        <v>0.35508279999999998</v>
      </c>
      <c r="NM466">
        <v>1669.34</v>
      </c>
      <c r="NN466" s="1">
        <v>5.6931919999999997E-2</v>
      </c>
      <c r="NO466">
        <v>25.990680000000001</v>
      </c>
      <c r="NP466">
        <v>0.35508279999999998</v>
      </c>
      <c r="NQ466">
        <v>1669.34</v>
      </c>
      <c r="NR466" s="1">
        <v>5.6931919999999997E-2</v>
      </c>
      <c r="NS466">
        <v>25.990680000000001</v>
      </c>
      <c r="NT466">
        <v>0.35508279999999998</v>
      </c>
      <c r="NU466">
        <v>1669.34</v>
      </c>
      <c r="NV466" s="1">
        <v>5.6931919999999997E-2</v>
      </c>
      <c r="NW466">
        <v>25.990680000000001</v>
      </c>
      <c r="NX466">
        <v>0.35508279999999998</v>
      </c>
      <c r="NY466">
        <v>1669.34</v>
      </c>
      <c r="NZ466" s="1">
        <v>5.6931919999999997E-2</v>
      </c>
      <c r="OA466">
        <v>25.990680000000001</v>
      </c>
      <c r="OB466">
        <v>0.35508279999999998</v>
      </c>
      <c r="OC466">
        <v>1669.34</v>
      </c>
      <c r="OD466" s="1">
        <v>5.6931919999999997E-2</v>
      </c>
      <c r="OE466">
        <v>25.990680000000001</v>
      </c>
      <c r="OF466">
        <v>0.35508279999999998</v>
      </c>
      <c r="OG466">
        <v>1669.34</v>
      </c>
      <c r="OH466" s="1">
        <v>5.6931919999999997E-2</v>
      </c>
      <c r="OI466">
        <v>25.990680000000001</v>
      </c>
      <c r="OJ466">
        <v>0.35508279999999998</v>
      </c>
      <c r="OK466">
        <v>1669.34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>
        <v>0.10388269999999999</v>
      </c>
      <c r="G467">
        <v>21.757000000000001</v>
      </c>
      <c r="H467">
        <v>0</v>
      </c>
      <c r="I467">
        <v>0</v>
      </c>
      <c r="J467" s="1">
        <v>0.1035148</v>
      </c>
      <c r="K467">
        <v>22.12013</v>
      </c>
      <c r="L467">
        <v>0</v>
      </c>
      <c r="M467">
        <v>0</v>
      </c>
      <c r="N467" s="1">
        <v>0.1030326</v>
      </c>
      <c r="O467">
        <v>22.55397</v>
      </c>
      <c r="P467">
        <v>0</v>
      </c>
      <c r="Q467">
        <v>0</v>
      </c>
      <c r="R467" s="1">
        <v>0.10251059999999999</v>
      </c>
      <c r="S467">
        <v>23.129020000000001</v>
      </c>
      <c r="T467">
        <v>0</v>
      </c>
      <c r="U467">
        <v>0</v>
      </c>
      <c r="V467" s="1">
        <v>0.10206</v>
      </c>
      <c r="W467">
        <v>23.877790000000001</v>
      </c>
      <c r="X467">
        <v>0</v>
      </c>
      <c r="Y467">
        <v>0</v>
      </c>
      <c r="Z467" s="1">
        <v>0.1016942</v>
      </c>
      <c r="AA467">
        <v>24.253769999999999</v>
      </c>
      <c r="AB467">
        <v>0</v>
      </c>
      <c r="AC467">
        <v>0</v>
      </c>
      <c r="AD467" s="1">
        <v>0.10129580000000001</v>
      </c>
      <c r="AE467">
        <v>24.149750000000001</v>
      </c>
      <c r="AF467">
        <v>0</v>
      </c>
      <c r="AG467">
        <v>0</v>
      </c>
      <c r="AH467" s="1">
        <v>0.1008768</v>
      </c>
      <c r="AI467">
        <v>23.938230000000001</v>
      </c>
      <c r="AJ467">
        <v>0</v>
      </c>
      <c r="AK467">
        <v>0</v>
      </c>
      <c r="AL467">
        <v>0.1006007</v>
      </c>
      <c r="AM467">
        <v>23.639430000000001</v>
      </c>
      <c r="AN467">
        <v>0</v>
      </c>
      <c r="AO467">
        <v>0</v>
      </c>
      <c r="AP467" s="1">
        <v>0.10024660000000001</v>
      </c>
      <c r="AQ467">
        <v>23.843910000000001</v>
      </c>
      <c r="AR467">
        <v>0</v>
      </c>
      <c r="AS467">
        <v>0</v>
      </c>
      <c r="AT467" s="1">
        <v>9.9776480000000001E-2</v>
      </c>
      <c r="AU467">
        <v>24.26079</v>
      </c>
      <c r="AV467">
        <v>0</v>
      </c>
      <c r="AW467">
        <v>0</v>
      </c>
      <c r="AX467" s="1">
        <v>9.9263509999999999E-2</v>
      </c>
      <c r="AY467">
        <v>24.750250000000001</v>
      </c>
      <c r="AZ467">
        <v>0</v>
      </c>
      <c r="BA467">
        <v>0</v>
      </c>
      <c r="BB467" s="1">
        <v>9.8800529999999998E-2</v>
      </c>
      <c r="BC467">
        <v>25.338460000000001</v>
      </c>
      <c r="BD467">
        <v>0</v>
      </c>
      <c r="BE467">
        <v>0</v>
      </c>
      <c r="BF467" s="1">
        <v>9.8383419999999999E-2</v>
      </c>
      <c r="BG467">
        <v>25.536660000000001</v>
      </c>
      <c r="BH467">
        <v>0</v>
      </c>
      <c r="BI467">
        <v>0</v>
      </c>
      <c r="BJ467" s="1">
        <v>9.7954089999999994E-2</v>
      </c>
      <c r="BK467">
        <v>25.402360000000002</v>
      </c>
      <c r="BL467">
        <v>0</v>
      </c>
      <c r="BM467">
        <v>0</v>
      </c>
      <c r="BN467" s="1">
        <v>9.7469780000000006E-2</v>
      </c>
      <c r="BO467">
        <v>25.117709999999999</v>
      </c>
      <c r="BP467">
        <v>0</v>
      </c>
      <c r="BQ467">
        <v>0</v>
      </c>
      <c r="BR467" s="1">
        <v>9.6977380000000002E-2</v>
      </c>
      <c r="BS467">
        <v>24.773849999999999</v>
      </c>
      <c r="BT467">
        <v>0</v>
      </c>
      <c r="BU467">
        <v>0</v>
      </c>
      <c r="BV467">
        <v>9.6455650000000004E-2</v>
      </c>
      <c r="BW467">
        <v>24.43431</v>
      </c>
      <c r="BX467">
        <v>0</v>
      </c>
      <c r="BY467">
        <v>0</v>
      </c>
      <c r="BZ467" s="1">
        <v>9.5955579999999999E-2</v>
      </c>
      <c r="CA467">
        <v>24.441099999999999</v>
      </c>
      <c r="CB467">
        <v>0</v>
      </c>
      <c r="CC467">
        <v>0</v>
      </c>
      <c r="CD467" s="1">
        <v>9.5403249999999995E-2</v>
      </c>
      <c r="CE467">
        <v>24.418060000000001</v>
      </c>
      <c r="CF467">
        <v>0</v>
      </c>
      <c r="CG467">
        <v>0</v>
      </c>
      <c r="CH467" s="1">
        <v>9.4867119999999999E-2</v>
      </c>
      <c r="CI467">
        <v>24.44558</v>
      </c>
      <c r="CJ467">
        <v>0</v>
      </c>
      <c r="CK467">
        <v>0</v>
      </c>
      <c r="CL467" s="1">
        <v>9.4293360000000007E-2</v>
      </c>
      <c r="CM467">
        <v>24.279520000000002</v>
      </c>
      <c r="CN467">
        <v>0</v>
      </c>
      <c r="CO467">
        <v>0</v>
      </c>
      <c r="CP467" s="1">
        <v>9.3749040000000006E-2</v>
      </c>
      <c r="CQ467">
        <v>24.03304</v>
      </c>
      <c r="CR467">
        <v>0</v>
      </c>
      <c r="CS467">
        <v>0</v>
      </c>
      <c r="CT467" s="1">
        <v>9.3156149999999993E-2</v>
      </c>
      <c r="CU467">
        <v>23.623100000000001</v>
      </c>
      <c r="CV467">
        <v>0</v>
      </c>
      <c r="CW467">
        <v>0</v>
      </c>
      <c r="CX467" s="1">
        <v>9.2569520000000002E-2</v>
      </c>
      <c r="CY467">
        <v>23.04982</v>
      </c>
      <c r="CZ467">
        <v>2.616947E-36</v>
      </c>
      <c r="DA467">
        <v>7.4565210000000003E-33</v>
      </c>
      <c r="DB467" s="1">
        <v>9.1981889999999997E-2</v>
      </c>
      <c r="DC467">
        <v>22.544329999999999</v>
      </c>
      <c r="DD467">
        <v>5.7938779999999997E-30</v>
      </c>
      <c r="DE467" s="1">
        <v>1.6617449999999999E-26</v>
      </c>
      <c r="DF467">
        <v>9.1418269999999996E-2</v>
      </c>
      <c r="DG467">
        <v>22.352229999999999</v>
      </c>
      <c r="DH467" s="1">
        <v>5.0726429999999999E-25</v>
      </c>
      <c r="DI467" s="1">
        <v>1.4588470000000001E-21</v>
      </c>
      <c r="DJ467">
        <v>9.0882980000000002E-2</v>
      </c>
      <c r="DK467">
        <v>22.278310000000001</v>
      </c>
      <c r="DL467" s="1">
        <v>4.8374129999999998E-21</v>
      </c>
      <c r="DM467" s="1">
        <v>1.3110700000000001E-17</v>
      </c>
      <c r="DN467" s="1">
        <v>9.0323790000000001E-2</v>
      </c>
      <c r="DO467">
        <v>22.398489999999999</v>
      </c>
      <c r="DP467" s="1">
        <v>1.109795E-17</v>
      </c>
      <c r="DQ467" s="1">
        <v>2.6864840000000001E-14</v>
      </c>
      <c r="DR467" s="1">
        <v>8.9733320000000005E-2</v>
      </c>
      <c r="DS467">
        <v>22.244029999999999</v>
      </c>
      <c r="DT467" s="1">
        <v>7.4660069999999998E-15</v>
      </c>
      <c r="DU467" s="1">
        <v>1.7216269999999998E-11</v>
      </c>
      <c r="DV467" s="1">
        <v>8.9133340000000005E-2</v>
      </c>
      <c r="DW467">
        <v>21.970369999999999</v>
      </c>
      <c r="DX467" s="1">
        <v>1.962161E-12</v>
      </c>
      <c r="DY467" s="1">
        <v>4.4199280000000002E-9</v>
      </c>
      <c r="DZ467" s="1">
        <v>8.8551210000000005E-2</v>
      </c>
      <c r="EA467">
        <v>21.68329</v>
      </c>
      <c r="EB467" s="1">
        <v>2.3668709999999999E-10</v>
      </c>
      <c r="EC467" s="1">
        <v>5.3006740000000003E-7</v>
      </c>
      <c r="ED467" s="1">
        <v>8.7910950000000002E-2</v>
      </c>
      <c r="EE467">
        <v>21.337669999999999</v>
      </c>
      <c r="EF467" s="1">
        <v>1.482651E-8</v>
      </c>
      <c r="EG467" s="1">
        <v>3.3317559999999998E-5</v>
      </c>
      <c r="EH467">
        <v>8.7287139999999999E-2</v>
      </c>
      <c r="EI467">
        <v>21.366060000000001</v>
      </c>
      <c r="EJ467" s="1">
        <v>5.2961639999999996E-7</v>
      </c>
      <c r="EK467" s="1">
        <v>1.201681E-3</v>
      </c>
      <c r="EL467" s="1">
        <v>8.6707999999999993E-2</v>
      </c>
      <c r="EM467">
        <v>21.494910000000001</v>
      </c>
      <c r="EN467" s="1">
        <v>1.163084E-5</v>
      </c>
      <c r="EO467" s="1">
        <v>2.672122E-2</v>
      </c>
      <c r="EP467" s="1">
        <v>8.6195069999999999E-2</v>
      </c>
      <c r="EQ467">
        <v>21.631430000000002</v>
      </c>
      <c r="ER467" s="1">
        <v>1.6651529999999999E-4</v>
      </c>
      <c r="ES467" s="1">
        <v>0.38858399999999998</v>
      </c>
      <c r="ET467" s="1">
        <v>8.5662890000000005E-2</v>
      </c>
      <c r="EU467">
        <v>21.99558</v>
      </c>
      <c r="EV467" s="1">
        <v>1.6355370000000001E-3</v>
      </c>
      <c r="EW467" s="1">
        <v>3.8850449999999999</v>
      </c>
      <c r="EX467">
        <v>8.5119790000000001E-2</v>
      </c>
      <c r="EY467">
        <v>22.184760000000001</v>
      </c>
      <c r="EZ467" s="1">
        <v>1.1489310000000001E-2</v>
      </c>
      <c r="FA467" s="1">
        <v>27.843859999999999</v>
      </c>
      <c r="FB467" s="1">
        <v>8.4537899999999999E-2</v>
      </c>
      <c r="FC467">
        <v>21.98368</v>
      </c>
      <c r="FD467" s="1">
        <v>5.9904939999999997E-2</v>
      </c>
      <c r="FE467">
        <v>148.2226</v>
      </c>
      <c r="FF467" s="1">
        <v>8.3958649999999996E-2</v>
      </c>
      <c r="FG467">
        <v>21.692789999999999</v>
      </c>
      <c r="FH467" s="1">
        <v>0.23927509999999999</v>
      </c>
      <c r="FI467">
        <v>605.02480000000003</v>
      </c>
      <c r="FJ467" s="1">
        <v>8.3511550000000004E-2</v>
      </c>
      <c r="FK467">
        <v>21.40222</v>
      </c>
      <c r="FL467" s="1">
        <v>0.75539140000000005</v>
      </c>
      <c r="FM467">
        <v>1949.7929999999999</v>
      </c>
      <c r="FN467" s="1">
        <v>8.2937510000000006E-2</v>
      </c>
      <c r="FO467">
        <v>21.63477</v>
      </c>
      <c r="FP467" s="1">
        <v>1.9301440000000001</v>
      </c>
      <c r="FQ467">
        <v>5094.902</v>
      </c>
      <c r="FR467" s="1">
        <v>8.2239980000000004E-2</v>
      </c>
      <c r="FS467">
        <v>22.08859</v>
      </c>
      <c r="FT467">
        <v>4.0912129999999998</v>
      </c>
      <c r="FU467">
        <v>11058.24</v>
      </c>
      <c r="FV467" s="1">
        <v>8.1499070000000007E-2</v>
      </c>
      <c r="FW467">
        <v>22.717140000000001</v>
      </c>
      <c r="FX467">
        <v>7.3634589999999998</v>
      </c>
      <c r="FY467">
        <v>20388.73</v>
      </c>
      <c r="FZ467" s="1">
        <v>8.0845680000000003E-2</v>
      </c>
      <c r="GA467">
        <v>23.413900000000002</v>
      </c>
      <c r="GB467">
        <v>11.506550000000001</v>
      </c>
      <c r="GC467">
        <v>32586.36</v>
      </c>
      <c r="GD467" s="1">
        <v>8.0253340000000006E-2</v>
      </c>
      <c r="GE467">
        <v>23.68788</v>
      </c>
      <c r="GF467">
        <v>15.899480000000001</v>
      </c>
      <c r="GG467">
        <v>45995.09</v>
      </c>
      <c r="GH467" s="1">
        <v>7.962996E-2</v>
      </c>
      <c r="GI467">
        <v>23.556329999999999</v>
      </c>
      <c r="GJ467">
        <v>19.744959999999999</v>
      </c>
      <c r="GK467">
        <v>58344.44</v>
      </c>
      <c r="GL467" s="1">
        <v>7.8926880000000005E-2</v>
      </c>
      <c r="GM467">
        <v>23.322030000000002</v>
      </c>
      <c r="GN467">
        <v>22.400790000000001</v>
      </c>
      <c r="GO467">
        <v>67623.75</v>
      </c>
      <c r="GP467" s="1">
        <v>7.8390109999999999E-2</v>
      </c>
      <c r="GQ467">
        <v>23.042339999999999</v>
      </c>
      <c r="GR467">
        <v>23.655370000000001</v>
      </c>
      <c r="GS467">
        <v>72729.59</v>
      </c>
      <c r="GT467" s="1">
        <v>7.7713299999999999E-2</v>
      </c>
      <c r="GU467">
        <v>23.27571</v>
      </c>
      <c r="GV467">
        <v>23.505710000000001</v>
      </c>
      <c r="GW467">
        <v>73629.16</v>
      </c>
      <c r="GX467" s="1">
        <v>7.690379E-2</v>
      </c>
      <c r="GY467">
        <v>23.701989999999999</v>
      </c>
      <c r="GZ467">
        <v>22.18956</v>
      </c>
      <c r="HA467">
        <v>71067.02</v>
      </c>
      <c r="HB467" s="1">
        <v>7.6058840000000003E-2</v>
      </c>
      <c r="HC467">
        <v>24.2943</v>
      </c>
      <c r="HD467">
        <v>20.337669999999999</v>
      </c>
      <c r="HE467">
        <v>66189.899999999994</v>
      </c>
      <c r="HF467" s="1">
        <v>7.5348520000000002E-2</v>
      </c>
      <c r="HG467">
        <v>24.856950000000001</v>
      </c>
      <c r="HH467">
        <v>18.169640000000001</v>
      </c>
      <c r="HI467">
        <v>60062.3</v>
      </c>
      <c r="HJ467" s="1">
        <v>7.4780920000000001E-2</v>
      </c>
      <c r="HK467">
        <v>25.032260000000001</v>
      </c>
      <c r="HL467">
        <v>16.000579999999999</v>
      </c>
      <c r="HM467">
        <v>53544.19</v>
      </c>
      <c r="HN467" s="1">
        <v>7.4236029999999995E-2</v>
      </c>
      <c r="HO467">
        <v>24.815740000000002</v>
      </c>
      <c r="HP467">
        <v>13.95194</v>
      </c>
      <c r="HQ467">
        <v>47196.94</v>
      </c>
      <c r="HR467" s="1">
        <v>7.3683209999999999E-2</v>
      </c>
      <c r="HS467">
        <v>24.491320000000002</v>
      </c>
      <c r="HT467">
        <v>12.10432</v>
      </c>
      <c r="HU467">
        <v>41341.57</v>
      </c>
      <c r="HV467" s="1">
        <v>7.3439989999999997E-2</v>
      </c>
      <c r="HW467">
        <v>24.108879999999999</v>
      </c>
      <c r="HX467">
        <v>10.525589999999999</v>
      </c>
      <c r="HY467">
        <v>36109.550000000003</v>
      </c>
      <c r="HZ467" s="1">
        <v>7.3153570000000001E-2</v>
      </c>
      <c r="IA467">
        <v>24.128139999999998</v>
      </c>
      <c r="IB467">
        <v>9.1450720000000008</v>
      </c>
      <c r="IC467">
        <v>31513.63</v>
      </c>
      <c r="ID467" s="1">
        <v>7.2652990000000001E-2</v>
      </c>
      <c r="IE467">
        <v>23.8688</v>
      </c>
      <c r="IF467">
        <v>7.9366459999999996</v>
      </c>
      <c r="IG467">
        <v>27540.49</v>
      </c>
      <c r="IH467" s="1">
        <v>7.2061929999999996E-2</v>
      </c>
      <c r="II467">
        <v>24.055730000000001</v>
      </c>
      <c r="IJ467">
        <v>6.8980860000000002</v>
      </c>
      <c r="IK467">
        <v>24130.43</v>
      </c>
      <c r="IL467" s="1">
        <v>7.1489460000000005E-2</v>
      </c>
      <c r="IM467">
        <v>24.262689999999999</v>
      </c>
      <c r="IN467">
        <v>6.0184680000000004</v>
      </c>
      <c r="IO467">
        <v>21211.57</v>
      </c>
      <c r="IP467" s="1">
        <v>7.0976010000000006E-2</v>
      </c>
      <c r="IQ467">
        <v>24.223140000000001</v>
      </c>
      <c r="IR467">
        <v>5.2733460000000001</v>
      </c>
      <c r="IS467">
        <v>18708.830000000002</v>
      </c>
      <c r="IT467" s="1">
        <v>7.0384760000000005E-2</v>
      </c>
      <c r="IU467">
        <v>23.914429999999999</v>
      </c>
      <c r="IV467">
        <v>4.6312379999999997</v>
      </c>
      <c r="IW467">
        <v>16558.88</v>
      </c>
      <c r="IX467" s="1">
        <v>6.9683899999999993E-2</v>
      </c>
      <c r="IY467">
        <v>23.49184</v>
      </c>
      <c r="IZ467">
        <v>4.075844</v>
      </c>
      <c r="JA467">
        <v>14711.66</v>
      </c>
      <c r="JB467" s="1">
        <v>6.8792290000000006E-2</v>
      </c>
      <c r="JC467">
        <v>23.158999999999999</v>
      </c>
      <c r="JD467">
        <v>3.5920450000000002</v>
      </c>
      <c r="JE467">
        <v>13125.96</v>
      </c>
      <c r="JF467" s="1">
        <v>6.7998329999999996E-2</v>
      </c>
      <c r="JG467">
        <v>23.426179999999999</v>
      </c>
      <c r="JH467">
        <v>3.1832799999999999</v>
      </c>
      <c r="JI467">
        <v>11762.77</v>
      </c>
      <c r="JJ467" s="1">
        <v>6.7300589999999993E-2</v>
      </c>
      <c r="JK467">
        <v>23.940429999999999</v>
      </c>
      <c r="JL467">
        <v>2.8355480000000002</v>
      </c>
      <c r="JM467">
        <v>10581.28</v>
      </c>
      <c r="JN467" s="1">
        <v>6.6601369999999993E-2</v>
      </c>
      <c r="JO467">
        <v>24.63815</v>
      </c>
      <c r="JP467">
        <v>2.5342440000000002</v>
      </c>
      <c r="JQ467">
        <v>9552.2330000000002</v>
      </c>
      <c r="JR467" s="1">
        <v>6.5866770000000005E-2</v>
      </c>
      <c r="JS467">
        <v>25.380980000000001</v>
      </c>
      <c r="JT467">
        <v>2.2713399999999999</v>
      </c>
      <c r="JU467">
        <v>8653.6479999999992</v>
      </c>
      <c r="JV467" s="1">
        <v>6.5103090000000002E-2</v>
      </c>
      <c r="JW467">
        <v>25.730640000000001</v>
      </c>
      <c r="JX467">
        <v>2.041855</v>
      </c>
      <c r="JY467">
        <v>7868.8770000000004</v>
      </c>
      <c r="JZ467" s="1">
        <v>6.4445429999999998E-2</v>
      </c>
      <c r="KA467">
        <v>25.603290000000001</v>
      </c>
      <c r="KB467">
        <v>1.8446819999999999</v>
      </c>
      <c r="KC467">
        <v>7180.42</v>
      </c>
      <c r="KD467" s="1">
        <v>6.3897860000000001E-2</v>
      </c>
      <c r="KE467">
        <v>25.338470000000001</v>
      </c>
      <c r="KF467">
        <v>1.6741520000000001</v>
      </c>
      <c r="KG467">
        <v>6572.326</v>
      </c>
      <c r="KH467" s="1">
        <v>6.3375959999999995E-2</v>
      </c>
      <c r="KI467">
        <v>24.99165</v>
      </c>
      <c r="KJ467">
        <v>1.524162</v>
      </c>
      <c r="KK467">
        <v>6032.107</v>
      </c>
      <c r="KL467" s="1">
        <v>6.2874349999999996E-2</v>
      </c>
      <c r="KM467">
        <v>24.970369999999999</v>
      </c>
      <c r="KN467">
        <v>1.391256</v>
      </c>
      <c r="KO467">
        <v>5550.7860000000001</v>
      </c>
      <c r="KP467" s="1">
        <v>6.235798E-2</v>
      </c>
      <c r="KQ467">
        <v>25.01238</v>
      </c>
      <c r="KR467">
        <v>1.2727299999999999</v>
      </c>
      <c r="KS467">
        <v>5120.7709999999997</v>
      </c>
      <c r="KT467" s="1">
        <v>6.1846350000000001E-2</v>
      </c>
      <c r="KU467">
        <v>25.002490000000002</v>
      </c>
      <c r="KV467">
        <v>1.1670579999999999</v>
      </c>
      <c r="KW467">
        <v>4735.9059999999999</v>
      </c>
      <c r="KX467" s="1">
        <v>6.1384420000000002E-2</v>
      </c>
      <c r="KY467">
        <v>24.984749999999998</v>
      </c>
      <c r="KZ467">
        <v>1.0735189999999999</v>
      </c>
      <c r="LA467">
        <v>4390.4170000000004</v>
      </c>
      <c r="LB467" s="1">
        <v>6.0952600000000003E-2</v>
      </c>
      <c r="LC467">
        <v>24.800660000000001</v>
      </c>
      <c r="LD467">
        <v>0.98990889999999998</v>
      </c>
      <c r="LE467">
        <v>4079.0859999999998</v>
      </c>
      <c r="LF467" s="1">
        <v>6.0515270000000003E-2</v>
      </c>
      <c r="LG467">
        <v>24.497029999999999</v>
      </c>
      <c r="LH467">
        <v>0.91451420000000005</v>
      </c>
      <c r="LI467">
        <v>3797.6460000000002</v>
      </c>
      <c r="LJ467" s="1">
        <v>6.00288E-2</v>
      </c>
      <c r="LK467">
        <v>24.112919999999999</v>
      </c>
      <c r="LL467">
        <v>0.8459139</v>
      </c>
      <c r="LM467">
        <v>3543.1860000000001</v>
      </c>
      <c r="LN467" s="1">
        <v>5.9333410000000003E-2</v>
      </c>
      <c r="LO467">
        <v>23.824680000000001</v>
      </c>
      <c r="LP467">
        <v>0.7816128</v>
      </c>
      <c r="LQ467">
        <v>3314.0410000000002</v>
      </c>
      <c r="LR467" s="1">
        <v>5.8752720000000001E-2</v>
      </c>
      <c r="LS467">
        <v>24.070620000000002</v>
      </c>
      <c r="LT467">
        <v>0.72555449999999999</v>
      </c>
      <c r="LU467">
        <v>3108.6610000000001</v>
      </c>
      <c r="LV467" s="1">
        <v>5.8277410000000002E-2</v>
      </c>
      <c r="LW467">
        <v>24.570399999999999</v>
      </c>
      <c r="LX467">
        <v>0.67606820000000001</v>
      </c>
      <c r="LY467">
        <v>2922.194</v>
      </c>
      <c r="LZ467" s="1">
        <v>5.7845439999999998E-2</v>
      </c>
      <c r="MA467">
        <v>25.300799999999999</v>
      </c>
      <c r="MB467">
        <v>0.63166690000000003</v>
      </c>
      <c r="MC467">
        <v>2752.0509999999999</v>
      </c>
      <c r="MD467" s="1">
        <v>5.7292999999999997E-2</v>
      </c>
      <c r="ME467">
        <v>25.997140000000002</v>
      </c>
      <c r="MF467">
        <v>0.59008229999999995</v>
      </c>
      <c r="MG467">
        <v>2596.848</v>
      </c>
      <c r="MH467" s="1">
        <v>5.66486E-2</v>
      </c>
      <c r="MI467">
        <v>26.4222</v>
      </c>
      <c r="MJ467">
        <v>0.55163790000000001</v>
      </c>
      <c r="MK467">
        <v>2456.2190000000001</v>
      </c>
      <c r="ML467" s="1">
        <v>5.5979750000000002E-2</v>
      </c>
      <c r="MM467">
        <v>26.345189999999999</v>
      </c>
      <c r="MN467">
        <v>0.51670510000000003</v>
      </c>
      <c r="MO467">
        <v>2329.0120000000002</v>
      </c>
      <c r="MP467" s="1">
        <v>5.5400190000000002E-2</v>
      </c>
      <c r="MQ467">
        <v>26.133880000000001</v>
      </c>
      <c r="MR467">
        <v>0.48588199999999998</v>
      </c>
      <c r="MS467">
        <v>2213.5540000000001</v>
      </c>
      <c r="MT467" s="1">
        <v>5.4975549999999998E-2</v>
      </c>
      <c r="MU467">
        <v>25.864730000000002</v>
      </c>
      <c r="MV467">
        <v>0.45907439999999999</v>
      </c>
      <c r="MW467">
        <v>2107.7310000000002</v>
      </c>
      <c r="MX467" s="1">
        <v>5.4484869999999998E-2</v>
      </c>
      <c r="MY467">
        <v>25.860859999999999</v>
      </c>
      <c r="MZ467">
        <v>0.43386780000000003</v>
      </c>
      <c r="NA467">
        <v>2010.12</v>
      </c>
      <c r="NB467" s="1">
        <v>5.3874030000000003E-2</v>
      </c>
      <c r="NC467">
        <v>26.10397</v>
      </c>
      <c r="ND467">
        <v>0.40999370000000002</v>
      </c>
      <c r="NE467">
        <v>1921.0609999999999</v>
      </c>
      <c r="NF467" s="1">
        <v>5.3874030000000003E-2</v>
      </c>
      <c r="NG467">
        <v>26.10397</v>
      </c>
      <c r="NH467">
        <v>0.40999370000000002</v>
      </c>
      <c r="NI467">
        <v>1921.0609999999999</v>
      </c>
      <c r="NJ467" s="1">
        <v>5.3874030000000003E-2</v>
      </c>
      <c r="NK467">
        <v>26.10397</v>
      </c>
      <c r="NL467">
        <v>0.40999370000000002</v>
      </c>
      <c r="NM467">
        <v>1921.0609999999999</v>
      </c>
      <c r="NN467" s="1">
        <v>5.3874030000000003E-2</v>
      </c>
      <c r="NO467">
        <v>26.10397</v>
      </c>
      <c r="NP467">
        <v>0.40999370000000002</v>
      </c>
      <c r="NQ467">
        <v>1921.0609999999999</v>
      </c>
      <c r="NR467" s="1">
        <v>5.3874030000000003E-2</v>
      </c>
      <c r="NS467">
        <v>26.10397</v>
      </c>
      <c r="NT467">
        <v>0.40999370000000002</v>
      </c>
      <c r="NU467">
        <v>1921.0609999999999</v>
      </c>
      <c r="NV467" s="1">
        <v>5.3874030000000003E-2</v>
      </c>
      <c r="NW467">
        <v>26.10397</v>
      </c>
      <c r="NX467">
        <v>0.40999370000000002</v>
      </c>
      <c r="NY467">
        <v>1921.0609999999999</v>
      </c>
      <c r="NZ467" s="1">
        <v>5.3874030000000003E-2</v>
      </c>
      <c r="OA467">
        <v>26.10397</v>
      </c>
      <c r="OB467">
        <v>0.40999370000000002</v>
      </c>
      <c r="OC467">
        <v>1921.0609999999999</v>
      </c>
      <c r="OD467" s="1">
        <v>5.3874030000000003E-2</v>
      </c>
      <c r="OE467">
        <v>26.10397</v>
      </c>
      <c r="OF467">
        <v>0.40999370000000002</v>
      </c>
      <c r="OG467">
        <v>1921.0609999999999</v>
      </c>
      <c r="OH467" s="1">
        <v>5.3874030000000003E-2</v>
      </c>
      <c r="OI467">
        <v>26.10397</v>
      </c>
      <c r="OJ467">
        <v>0.40999370000000002</v>
      </c>
      <c r="OK467">
        <v>1921.0609999999999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0.10840909999999999</v>
      </c>
      <c r="G468">
        <v>21.829529999999998</v>
      </c>
      <c r="H468">
        <v>0</v>
      </c>
      <c r="I468">
        <v>0</v>
      </c>
      <c r="J468">
        <v>0.10803160000000001</v>
      </c>
      <c r="K468">
        <v>22.20514</v>
      </c>
      <c r="L468">
        <v>0</v>
      </c>
      <c r="M468">
        <v>0</v>
      </c>
      <c r="N468">
        <v>0.1075135</v>
      </c>
      <c r="O468">
        <v>22.5992</v>
      </c>
      <c r="P468">
        <v>0</v>
      </c>
      <c r="Q468">
        <v>0</v>
      </c>
      <c r="R468">
        <v>0.10696509999999999</v>
      </c>
      <c r="S468">
        <v>23.120940000000001</v>
      </c>
      <c r="T468">
        <v>0</v>
      </c>
      <c r="U468">
        <v>0</v>
      </c>
      <c r="V468" s="1">
        <v>0.106486</v>
      </c>
      <c r="W468">
        <v>23.81615</v>
      </c>
      <c r="X468">
        <v>0</v>
      </c>
      <c r="Y468">
        <v>0</v>
      </c>
      <c r="Z468" s="1">
        <v>0.1061095</v>
      </c>
      <c r="AA468">
        <v>24.156600000000001</v>
      </c>
      <c r="AB468">
        <v>0</v>
      </c>
      <c r="AC468">
        <v>0</v>
      </c>
      <c r="AD468">
        <v>0.1056956</v>
      </c>
      <c r="AE468">
        <v>24.066040000000001</v>
      </c>
      <c r="AF468">
        <v>0</v>
      </c>
      <c r="AG468">
        <v>0</v>
      </c>
      <c r="AH468" s="1">
        <v>0.1052575</v>
      </c>
      <c r="AI468">
        <v>23.903790000000001</v>
      </c>
      <c r="AJ468">
        <v>0</v>
      </c>
      <c r="AK468">
        <v>0</v>
      </c>
      <c r="AL468" s="1">
        <v>0.10499</v>
      </c>
      <c r="AM468">
        <v>23.67313</v>
      </c>
      <c r="AN468">
        <v>0</v>
      </c>
      <c r="AO468">
        <v>0</v>
      </c>
      <c r="AP468" s="1">
        <v>0.104619</v>
      </c>
      <c r="AQ468">
        <v>23.91385</v>
      </c>
      <c r="AR468">
        <v>0</v>
      </c>
      <c r="AS468">
        <v>0</v>
      </c>
      <c r="AT468" s="1">
        <v>0.10412159999999999</v>
      </c>
      <c r="AU468">
        <v>24.31466</v>
      </c>
      <c r="AV468">
        <v>0</v>
      </c>
      <c r="AW468">
        <v>0</v>
      </c>
      <c r="AX468" s="1">
        <v>0.103575</v>
      </c>
      <c r="AY468">
        <v>24.753609999999998</v>
      </c>
      <c r="AZ468">
        <v>0</v>
      </c>
      <c r="BA468">
        <v>0</v>
      </c>
      <c r="BB468" s="1">
        <v>0.1030808</v>
      </c>
      <c r="BC468">
        <v>25.286760000000001</v>
      </c>
      <c r="BD468">
        <v>0</v>
      </c>
      <c r="BE468">
        <v>0</v>
      </c>
      <c r="BF468">
        <v>0.1026584</v>
      </c>
      <c r="BG468">
        <v>25.452570000000001</v>
      </c>
      <c r="BH468">
        <v>0</v>
      </c>
      <c r="BI468">
        <v>0</v>
      </c>
      <c r="BJ468" s="1">
        <v>0.1022164</v>
      </c>
      <c r="BK468">
        <v>25.335149999999999</v>
      </c>
      <c r="BL468">
        <v>0</v>
      </c>
      <c r="BM468">
        <v>0</v>
      </c>
      <c r="BN468" s="1">
        <v>0.1017002</v>
      </c>
      <c r="BO468">
        <v>25.101959999999998</v>
      </c>
      <c r="BP468">
        <v>0</v>
      </c>
      <c r="BQ468">
        <v>0</v>
      </c>
      <c r="BR468" s="1">
        <v>0.1011896</v>
      </c>
      <c r="BS468">
        <v>24.817609999999998</v>
      </c>
      <c r="BT468">
        <v>0</v>
      </c>
      <c r="BU468">
        <v>0</v>
      </c>
      <c r="BV468" s="1">
        <v>0.10064670000000001</v>
      </c>
      <c r="BW468">
        <v>24.525359999999999</v>
      </c>
      <c r="BX468">
        <v>0</v>
      </c>
      <c r="BY468">
        <v>0</v>
      </c>
      <c r="BZ468" s="1">
        <v>0.10011929999999999</v>
      </c>
      <c r="CA468">
        <v>24.544820000000001</v>
      </c>
      <c r="CB468">
        <v>0</v>
      </c>
      <c r="CC468">
        <v>0</v>
      </c>
      <c r="CD468" s="1">
        <v>9.9538329999999994E-2</v>
      </c>
      <c r="CE468">
        <v>24.504390000000001</v>
      </c>
      <c r="CF468">
        <v>0</v>
      </c>
      <c r="CG468">
        <v>0</v>
      </c>
      <c r="CH468" s="1">
        <v>9.8980410000000005E-2</v>
      </c>
      <c r="CI468">
        <v>24.49634</v>
      </c>
      <c r="CJ468">
        <v>0</v>
      </c>
      <c r="CK468">
        <v>0</v>
      </c>
      <c r="CL468" s="1">
        <v>9.8382650000000002E-2</v>
      </c>
      <c r="CM468">
        <v>24.310790000000001</v>
      </c>
      <c r="CN468">
        <v>0</v>
      </c>
      <c r="CO468">
        <v>0</v>
      </c>
      <c r="CP468" s="1">
        <v>9.7814789999999999E-2</v>
      </c>
      <c r="CQ468">
        <v>24.066289999999999</v>
      </c>
      <c r="CR468">
        <v>0</v>
      </c>
      <c r="CS468">
        <v>0</v>
      </c>
      <c r="CT468" s="1">
        <v>9.7183870000000006E-2</v>
      </c>
      <c r="CU468">
        <v>23.680859999999999</v>
      </c>
      <c r="CV468">
        <v>0</v>
      </c>
      <c r="CW468">
        <v>0</v>
      </c>
      <c r="CX468" s="1">
        <v>9.6567819999999999E-2</v>
      </c>
      <c r="CY468">
        <v>23.144159999999999</v>
      </c>
      <c r="CZ468">
        <v>5.183357E-37</v>
      </c>
      <c r="DA468">
        <v>1.2057519999999999E-33</v>
      </c>
      <c r="DB468" s="1">
        <v>9.5948939999999996E-2</v>
      </c>
      <c r="DC468">
        <v>22.678509999999999</v>
      </c>
      <c r="DD468">
        <v>1.3192839999999999E-30</v>
      </c>
      <c r="DE468">
        <v>3.0895099999999999E-27</v>
      </c>
      <c r="DF468" s="1">
        <v>9.5373239999999998E-2</v>
      </c>
      <c r="DG468">
        <v>22.50629</v>
      </c>
      <c r="DH468" s="1">
        <v>1.5751450000000001E-25</v>
      </c>
      <c r="DI468" s="1">
        <v>3.3089519999999999E-22</v>
      </c>
      <c r="DJ468" s="1">
        <v>9.4811240000000005E-2</v>
      </c>
      <c r="DK468">
        <v>22.418869999999998</v>
      </c>
      <c r="DL468" s="1">
        <v>1.7631789999999999E-21</v>
      </c>
      <c r="DM468" s="1">
        <v>3.4225860000000001E-18</v>
      </c>
      <c r="DN468" s="1">
        <v>9.4222299999999995E-2</v>
      </c>
      <c r="DO468">
        <v>22.500499999999999</v>
      </c>
      <c r="DP468" s="1">
        <v>4.2026460000000002E-18</v>
      </c>
      <c r="DQ468" s="1">
        <v>7.8558429999999997E-15</v>
      </c>
      <c r="DR468" s="1">
        <v>9.3604049999999994E-2</v>
      </c>
      <c r="DS468">
        <v>22.306319999999999</v>
      </c>
      <c r="DT468" s="1">
        <v>2.9846280000000001E-15</v>
      </c>
      <c r="DU468" s="1">
        <v>5.5308559999999998E-12</v>
      </c>
      <c r="DV468">
        <v>9.2977169999999998E-2</v>
      </c>
      <c r="DW468">
        <v>22.022459999999999</v>
      </c>
      <c r="DX468" s="1">
        <v>8.307518E-13</v>
      </c>
      <c r="DY468" s="1">
        <v>1.541039E-9</v>
      </c>
      <c r="DZ468" s="1">
        <v>9.2367989999999997E-2</v>
      </c>
      <c r="EA468">
        <v>21.74924</v>
      </c>
      <c r="EB468" s="1">
        <v>1.061407E-10</v>
      </c>
      <c r="EC468" s="1">
        <v>1.9882419999999999E-7</v>
      </c>
      <c r="ED468" s="1">
        <v>9.1685310000000006E-2</v>
      </c>
      <c r="EE468">
        <v>21.43074</v>
      </c>
      <c r="EF468" s="1">
        <v>7.0322829999999998E-9</v>
      </c>
      <c r="EG468" s="1">
        <v>1.3351330000000001E-5</v>
      </c>
      <c r="EH468" s="1">
        <v>9.1037629999999994E-2</v>
      </c>
      <c r="EI468">
        <v>21.480589999999999</v>
      </c>
      <c r="EJ468" s="1">
        <v>2.6531560000000002E-7</v>
      </c>
      <c r="EK468" s="1">
        <v>5.1170689999999999E-4</v>
      </c>
      <c r="EL468" s="1">
        <v>9.0435399999999999E-2</v>
      </c>
      <c r="EM468">
        <v>21.598179999999999</v>
      </c>
      <c r="EN468" s="1">
        <v>6.144064E-6</v>
      </c>
      <c r="EO468" s="1">
        <v>1.203917E-2</v>
      </c>
      <c r="EP468" s="1">
        <v>8.9894360000000006E-2</v>
      </c>
      <c r="EQ468">
        <v>21.707419999999999</v>
      </c>
      <c r="ER468" s="1">
        <v>9.2596089999999999E-5</v>
      </c>
      <c r="ES468" s="1">
        <v>0.1845697</v>
      </c>
      <c r="ET468" s="1">
        <v>8.9335890000000001E-2</v>
      </c>
      <c r="EU468">
        <v>22.03464</v>
      </c>
      <c r="EV468" s="1">
        <v>9.5583120000000004E-4</v>
      </c>
      <c r="EW468" s="1">
        <v>1.9391849999999999</v>
      </c>
      <c r="EX468" s="1">
        <v>8.8769989999999993E-2</v>
      </c>
      <c r="EY468">
        <v>22.18573</v>
      </c>
      <c r="EZ468" s="1">
        <v>7.0469210000000003E-3</v>
      </c>
      <c r="FA468">
        <v>14.567299999999999</v>
      </c>
      <c r="FB468" s="1">
        <v>8.8163270000000002E-2</v>
      </c>
      <c r="FC468">
        <v>21.976289999999999</v>
      </c>
      <c r="FD468" s="1">
        <v>3.8508559999999997E-2</v>
      </c>
      <c r="FE468">
        <v>81.094809999999995</v>
      </c>
      <c r="FF468" s="1">
        <v>8.7559339999999999E-2</v>
      </c>
      <c r="FG468">
        <v>21.704730000000001</v>
      </c>
      <c r="FH468" s="1">
        <v>0.16099630000000001</v>
      </c>
      <c r="FI468">
        <v>345.44369999999998</v>
      </c>
      <c r="FJ468" s="1">
        <v>8.711721E-2</v>
      </c>
      <c r="FK468">
        <v>21.455500000000001</v>
      </c>
      <c r="FL468" s="1">
        <v>0.53134859999999995</v>
      </c>
      <c r="FM468">
        <v>1159.424</v>
      </c>
      <c r="FN468" s="1">
        <v>8.6518700000000004E-2</v>
      </c>
      <c r="FO468">
        <v>21.716609999999999</v>
      </c>
      <c r="FP468" s="1">
        <v>1.4167920000000001</v>
      </c>
      <c r="FQ468">
        <v>3149.09</v>
      </c>
      <c r="FR468" s="1">
        <v>8.5780720000000005E-2</v>
      </c>
      <c r="FS468">
        <v>22.15962</v>
      </c>
      <c r="FT468" s="1">
        <v>3.1280730000000001</v>
      </c>
      <c r="FU468">
        <v>7090.2139999999999</v>
      </c>
      <c r="FV468" s="1">
        <v>8.4996710000000003E-2</v>
      </c>
      <c r="FW468">
        <v>22.744050000000001</v>
      </c>
      <c r="FX468">
        <v>5.853993</v>
      </c>
      <c r="FY468">
        <v>13535.23</v>
      </c>
      <c r="FZ468" s="1">
        <v>8.4312159999999997E-2</v>
      </c>
      <c r="GA468">
        <v>23.380590000000002</v>
      </c>
      <c r="GB468">
        <v>9.4976420000000008</v>
      </c>
      <c r="GC468">
        <v>22361.05</v>
      </c>
      <c r="GD468" s="1">
        <v>8.3705890000000005E-2</v>
      </c>
      <c r="GE468">
        <v>23.604600000000001</v>
      </c>
      <c r="GF468">
        <v>13.604789999999999</v>
      </c>
      <c r="GG468">
        <v>32570.15</v>
      </c>
      <c r="GH468" s="1">
        <v>8.3058129999999994E-2</v>
      </c>
      <c r="GI468">
        <v>23.47447</v>
      </c>
      <c r="GJ468">
        <v>17.478940000000001</v>
      </c>
      <c r="GK468">
        <v>42557.63</v>
      </c>
      <c r="GL468">
        <v>8.2320550000000006E-2</v>
      </c>
      <c r="GM468">
        <v>23.277729999999998</v>
      </c>
      <c r="GN468">
        <v>20.4681</v>
      </c>
      <c r="GO468">
        <v>50710.29</v>
      </c>
      <c r="GP468" s="1">
        <v>8.1782250000000001E-2</v>
      </c>
      <c r="GQ468">
        <v>23.059000000000001</v>
      </c>
      <c r="GR468">
        <v>22.265360000000001</v>
      </c>
      <c r="GS468">
        <v>55955.8</v>
      </c>
      <c r="GT468" s="1">
        <v>8.1090419999999996E-2</v>
      </c>
      <c r="GU468">
        <v>23.336839999999999</v>
      </c>
      <c r="GV468">
        <v>22.72627</v>
      </c>
      <c r="GW468">
        <v>57992.06</v>
      </c>
      <c r="GX468" s="1">
        <v>8.0226759999999994E-2</v>
      </c>
      <c r="GY468">
        <v>23.764489999999999</v>
      </c>
      <c r="GZ468">
        <v>22.03276</v>
      </c>
      <c r="HA468">
        <v>57182.61</v>
      </c>
      <c r="HB468" s="1">
        <v>7.9334199999999994E-2</v>
      </c>
      <c r="HC468">
        <v>24.319749999999999</v>
      </c>
      <c r="HD468">
        <v>20.545249999999999</v>
      </c>
      <c r="HE468">
        <v>54236.14</v>
      </c>
      <c r="HF468" s="1">
        <v>7.8597700000000006E-2</v>
      </c>
      <c r="HG468">
        <v>24.830390000000001</v>
      </c>
      <c r="HH468">
        <v>18.724630000000001</v>
      </c>
      <c r="HI468">
        <v>50067.87</v>
      </c>
      <c r="HJ468" s="1">
        <v>7.8006140000000002E-2</v>
      </c>
      <c r="HK468">
        <v>24.963429999999999</v>
      </c>
      <c r="HL468">
        <v>16.75337</v>
      </c>
      <c r="HM468">
        <v>45283.37</v>
      </c>
      <c r="HN468" s="1">
        <v>7.744144E-2</v>
      </c>
      <c r="HO468">
        <v>24.751139999999999</v>
      </c>
      <c r="HP468">
        <v>14.805210000000001</v>
      </c>
      <c r="HQ468">
        <v>40407.769999999997</v>
      </c>
      <c r="HR468">
        <v>7.6867240000000003E-2</v>
      </c>
      <c r="HS468">
        <v>24.467110000000002</v>
      </c>
      <c r="HT468">
        <v>12.98785</v>
      </c>
      <c r="HU468">
        <v>35762.35</v>
      </c>
      <c r="HV468" s="1">
        <v>7.6645240000000003E-2</v>
      </c>
      <c r="HW468">
        <v>24.14855</v>
      </c>
      <c r="HX468">
        <v>11.402189999999999</v>
      </c>
      <c r="HY468">
        <v>31506.92</v>
      </c>
      <c r="HZ468" s="1">
        <v>7.6343250000000001E-2</v>
      </c>
      <c r="IA468">
        <v>24.213699999999999</v>
      </c>
      <c r="IB468">
        <v>9.9811840000000007</v>
      </c>
      <c r="IC468">
        <v>27695.57</v>
      </c>
      <c r="ID468" s="1">
        <v>7.5820219999999994E-2</v>
      </c>
      <c r="IE468">
        <v>23.977060000000002</v>
      </c>
      <c r="IF468">
        <v>8.7162319999999998</v>
      </c>
      <c r="IG468">
        <v>24350.91</v>
      </c>
      <c r="IH468" s="1">
        <v>7.5189339999999993E-2</v>
      </c>
      <c r="II468">
        <v>24.16638</v>
      </c>
      <c r="IJ468">
        <v>7.6134459999999997</v>
      </c>
      <c r="IK468">
        <v>21444.86</v>
      </c>
      <c r="IL468" s="1">
        <v>7.460029E-2</v>
      </c>
      <c r="IM468">
        <v>24.346540000000001</v>
      </c>
      <c r="IN468">
        <v>6.6718039999999998</v>
      </c>
      <c r="IO468">
        <v>18932.39</v>
      </c>
      <c r="IP468" s="1">
        <v>7.406393E-2</v>
      </c>
      <c r="IQ468">
        <v>24.27619</v>
      </c>
      <c r="IR468">
        <v>5.8665209999999997</v>
      </c>
      <c r="IS468">
        <v>16758.84</v>
      </c>
      <c r="IT468" s="1">
        <v>7.3460719999999993E-2</v>
      </c>
      <c r="IU468">
        <v>23.96275</v>
      </c>
      <c r="IV468">
        <v>5.1686839999999998</v>
      </c>
      <c r="IW468">
        <v>14878.75</v>
      </c>
      <c r="IX468">
        <v>7.2724339999999998E-2</v>
      </c>
      <c r="IY468">
        <v>23.561330000000002</v>
      </c>
      <c r="IZ468">
        <v>4.5601779999999996</v>
      </c>
      <c r="JA468">
        <v>13254.31</v>
      </c>
      <c r="JB468" s="1">
        <v>7.1771440000000006E-2</v>
      </c>
      <c r="JC468">
        <v>23.270029999999998</v>
      </c>
      <c r="JD468">
        <v>4.0263989999999996</v>
      </c>
      <c r="JE468">
        <v>11853.14</v>
      </c>
      <c r="JF468" s="1">
        <v>7.0946079999999995E-2</v>
      </c>
      <c r="JG468">
        <v>23.561820000000001</v>
      </c>
      <c r="JH468">
        <v>3.5751569999999999</v>
      </c>
      <c r="JI468">
        <v>10644.09</v>
      </c>
      <c r="JJ468" s="1">
        <v>7.0221859999999997E-2</v>
      </c>
      <c r="JK468">
        <v>24.062249999999999</v>
      </c>
      <c r="JL468">
        <v>3.1898260000000001</v>
      </c>
      <c r="JM468">
        <v>9591.5840000000007</v>
      </c>
      <c r="JN468" s="1">
        <v>6.9507579999999999E-2</v>
      </c>
      <c r="JO468">
        <v>24.714680000000001</v>
      </c>
      <c r="JP468">
        <v>2.8552759999999999</v>
      </c>
      <c r="JQ468">
        <v>8671.5720000000001</v>
      </c>
      <c r="JR468" s="1">
        <v>6.8737720000000002E-2</v>
      </c>
      <c r="JS468">
        <v>25.395130000000002</v>
      </c>
      <c r="JT468">
        <v>2.5619619999999999</v>
      </c>
      <c r="JU468">
        <v>7866.085</v>
      </c>
      <c r="JV468" s="1">
        <v>6.7932549999999994E-2</v>
      </c>
      <c r="JW468">
        <v>25.69408</v>
      </c>
      <c r="JX468">
        <v>2.3051849999999998</v>
      </c>
      <c r="JY468">
        <v>7161.1019999999999</v>
      </c>
      <c r="JZ468" s="1">
        <v>6.7238580000000006E-2</v>
      </c>
      <c r="KA468">
        <v>25.562149999999999</v>
      </c>
      <c r="KB468">
        <v>2.08419</v>
      </c>
      <c r="KC468">
        <v>6541.4250000000002</v>
      </c>
      <c r="KD468" s="1">
        <v>6.666482E-2</v>
      </c>
      <c r="KE468">
        <v>25.33343</v>
      </c>
      <c r="KF468">
        <v>1.893022</v>
      </c>
      <c r="KG468">
        <v>5993.1760000000004</v>
      </c>
      <c r="KH468" s="1">
        <v>6.6126279999999996E-2</v>
      </c>
      <c r="KI468">
        <v>25.044750000000001</v>
      </c>
      <c r="KJ468">
        <v>1.7248760000000001</v>
      </c>
      <c r="KK468">
        <v>5505.3230000000003</v>
      </c>
      <c r="KL468" s="1">
        <v>6.5602540000000001E-2</v>
      </c>
      <c r="KM468">
        <v>25.07527</v>
      </c>
      <c r="KN468">
        <v>1.5754919999999999</v>
      </c>
      <c r="KO468">
        <v>5070.0559999999996</v>
      </c>
      <c r="KP468" s="1">
        <v>6.5061229999999998E-2</v>
      </c>
      <c r="KQ468">
        <v>25.13205</v>
      </c>
      <c r="KR468">
        <v>1.442161</v>
      </c>
      <c r="KS468">
        <v>4680.75</v>
      </c>
      <c r="KT468" s="1">
        <v>6.4526040000000007E-2</v>
      </c>
      <c r="KU468">
        <v>25.123439999999999</v>
      </c>
      <c r="KV468">
        <v>1.3232250000000001</v>
      </c>
      <c r="KW468">
        <v>4332.1229999999996</v>
      </c>
      <c r="KX468" s="1">
        <v>6.4040990000000006E-2</v>
      </c>
      <c r="KY468">
        <v>25.084150000000001</v>
      </c>
      <c r="KZ468">
        <v>1.217816</v>
      </c>
      <c r="LA468">
        <v>4018.8049999999998</v>
      </c>
      <c r="LB468" s="1">
        <v>6.3599390000000006E-2</v>
      </c>
      <c r="LC468">
        <v>24.88862</v>
      </c>
      <c r="LD468">
        <v>1.1237299999999999</v>
      </c>
      <c r="LE468">
        <v>3736.212</v>
      </c>
      <c r="LF468">
        <v>6.3145149999999997E-2</v>
      </c>
      <c r="LG468">
        <v>24.588149999999999</v>
      </c>
      <c r="LH468">
        <v>1.0387200000000001</v>
      </c>
      <c r="LI468">
        <v>3480.4989999999998</v>
      </c>
      <c r="LJ468" s="1">
        <v>6.2638570000000005E-2</v>
      </c>
      <c r="LK468">
        <v>24.221340000000001</v>
      </c>
      <c r="LL468">
        <v>0.96125519999999998</v>
      </c>
      <c r="LM468">
        <v>3249.16</v>
      </c>
      <c r="LN468" s="1">
        <v>6.1879469999999999E-2</v>
      </c>
      <c r="LO468">
        <v>23.96003</v>
      </c>
      <c r="LP468">
        <v>0.88818810000000004</v>
      </c>
      <c r="LQ468">
        <v>3040.8890000000001</v>
      </c>
      <c r="LR468" s="1">
        <v>6.1261299999999998E-2</v>
      </c>
      <c r="LS468">
        <v>24.2136</v>
      </c>
      <c r="LT468">
        <v>0.82472690000000004</v>
      </c>
      <c r="LU468">
        <v>2854.2220000000002</v>
      </c>
      <c r="LV468" s="1">
        <v>6.0780559999999997E-2</v>
      </c>
      <c r="LW468">
        <v>24.690049999999999</v>
      </c>
      <c r="LX468">
        <v>0.7690013</v>
      </c>
      <c r="LY468">
        <v>2684.4169999999999</v>
      </c>
      <c r="LZ468" s="1">
        <v>6.0342689999999997E-2</v>
      </c>
      <c r="MA468">
        <v>25.368189999999998</v>
      </c>
      <c r="MB468">
        <v>0.71887529999999999</v>
      </c>
      <c r="MC468">
        <v>2529.1970000000001</v>
      </c>
      <c r="MD468" s="1">
        <v>5.9766529999999998E-2</v>
      </c>
      <c r="ME468">
        <v>26.00459</v>
      </c>
      <c r="MF468">
        <v>0.67175359999999995</v>
      </c>
      <c r="MG468">
        <v>2387.5360000000001</v>
      </c>
      <c r="MH468" s="1">
        <v>5.9084329999999997E-2</v>
      </c>
      <c r="MI468">
        <v>26.382010000000001</v>
      </c>
      <c r="MJ468">
        <v>0.62806439999999997</v>
      </c>
      <c r="MK468">
        <v>2259.1329999999998</v>
      </c>
      <c r="ML468" s="1">
        <v>5.8380540000000002E-2</v>
      </c>
      <c r="MM468">
        <v>26.297090000000001</v>
      </c>
      <c r="MN468">
        <v>0.58841290000000002</v>
      </c>
      <c r="MO468">
        <v>2142.9899999999998</v>
      </c>
      <c r="MP468" s="1">
        <v>5.7779740000000003E-2</v>
      </c>
      <c r="MQ468">
        <v>26.1127</v>
      </c>
      <c r="MR468">
        <v>0.55344930000000003</v>
      </c>
      <c r="MS468">
        <v>2037.396</v>
      </c>
      <c r="MT468" s="1">
        <v>5.7359970000000003E-2</v>
      </c>
      <c r="MU468">
        <v>25.890609999999999</v>
      </c>
      <c r="MV468">
        <v>0.52318569999999998</v>
      </c>
      <c r="MW468">
        <v>1940.453</v>
      </c>
      <c r="MX468" s="1">
        <v>5.6845319999999998E-2</v>
      </c>
      <c r="MY468">
        <v>25.930890000000002</v>
      </c>
      <c r="MZ468">
        <v>0.49449009999999999</v>
      </c>
      <c r="NA468">
        <v>1850.875</v>
      </c>
      <c r="NB468" s="1">
        <v>5.6199159999999998E-2</v>
      </c>
      <c r="NC468">
        <v>26.189139999999998</v>
      </c>
      <c r="ND468">
        <v>0.46724850000000001</v>
      </c>
      <c r="NE468">
        <v>1769.204</v>
      </c>
      <c r="NF468" s="1">
        <v>5.6199159999999998E-2</v>
      </c>
      <c r="NG468">
        <v>26.189139999999998</v>
      </c>
      <c r="NH468">
        <v>0.46724850000000001</v>
      </c>
      <c r="NI468">
        <v>1769.204</v>
      </c>
      <c r="NJ468" s="1">
        <v>5.6199159999999998E-2</v>
      </c>
      <c r="NK468">
        <v>26.189139999999998</v>
      </c>
      <c r="NL468">
        <v>0.46724850000000001</v>
      </c>
      <c r="NM468">
        <v>1769.204</v>
      </c>
      <c r="NN468" s="1">
        <v>5.6199159999999998E-2</v>
      </c>
      <c r="NO468">
        <v>26.189139999999998</v>
      </c>
      <c r="NP468">
        <v>0.46724850000000001</v>
      </c>
      <c r="NQ468">
        <v>1769.204</v>
      </c>
      <c r="NR468" s="1">
        <v>5.6199159999999998E-2</v>
      </c>
      <c r="NS468">
        <v>26.189139999999998</v>
      </c>
      <c r="NT468">
        <v>0.46724850000000001</v>
      </c>
      <c r="NU468">
        <v>1769.204</v>
      </c>
      <c r="NV468" s="1">
        <v>5.6199159999999998E-2</v>
      </c>
      <c r="NW468">
        <v>26.189139999999998</v>
      </c>
      <c r="NX468">
        <v>0.46724850000000001</v>
      </c>
      <c r="NY468">
        <v>1769.204</v>
      </c>
      <c r="NZ468" s="1">
        <v>5.6199159999999998E-2</v>
      </c>
      <c r="OA468">
        <v>26.189139999999998</v>
      </c>
      <c r="OB468">
        <v>0.46724850000000001</v>
      </c>
      <c r="OC468">
        <v>1769.204</v>
      </c>
      <c r="OD468" s="1">
        <v>5.6199159999999998E-2</v>
      </c>
      <c r="OE468">
        <v>26.189139999999998</v>
      </c>
      <c r="OF468">
        <v>0.46724850000000001</v>
      </c>
      <c r="OG468">
        <v>1769.204</v>
      </c>
      <c r="OH468" s="1">
        <v>5.6199159999999998E-2</v>
      </c>
      <c r="OI468">
        <v>26.189139999999998</v>
      </c>
      <c r="OJ468">
        <v>0.46724850000000001</v>
      </c>
      <c r="OK468">
        <v>1769.204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0.1538881</v>
      </c>
      <c r="G469">
        <v>21.906600000000001</v>
      </c>
      <c r="H469">
        <v>0</v>
      </c>
      <c r="I469">
        <v>0</v>
      </c>
      <c r="J469">
        <v>0.15333530000000001</v>
      </c>
      <c r="K469">
        <v>22.294270000000001</v>
      </c>
      <c r="L469">
        <v>0</v>
      </c>
      <c r="M469">
        <v>0</v>
      </c>
      <c r="N469">
        <v>0.1525753</v>
      </c>
      <c r="O469">
        <v>22.659770000000002</v>
      </c>
      <c r="P469">
        <v>0</v>
      </c>
      <c r="Q469">
        <v>0</v>
      </c>
      <c r="R469">
        <v>0.1517655</v>
      </c>
      <c r="S469">
        <v>23.121780000000001</v>
      </c>
      <c r="T469">
        <v>0</v>
      </c>
      <c r="U469">
        <v>0</v>
      </c>
      <c r="V469">
        <v>0.15105579999999999</v>
      </c>
      <c r="W469">
        <v>23.75094</v>
      </c>
      <c r="X469">
        <v>0</v>
      </c>
      <c r="Y469">
        <v>0</v>
      </c>
      <c r="Z469">
        <v>0.1505117</v>
      </c>
      <c r="AA469">
        <v>24.04974</v>
      </c>
      <c r="AB469">
        <v>0</v>
      </c>
      <c r="AC469">
        <v>0</v>
      </c>
      <c r="AD469">
        <v>0.14992710000000001</v>
      </c>
      <c r="AE469">
        <v>23.96238</v>
      </c>
      <c r="AF469">
        <v>0</v>
      </c>
      <c r="AG469">
        <v>0</v>
      </c>
      <c r="AH469">
        <v>0.14928079999999999</v>
      </c>
      <c r="AI469">
        <v>23.843340000000001</v>
      </c>
      <c r="AJ469">
        <v>0</v>
      </c>
      <c r="AK469">
        <v>0</v>
      </c>
      <c r="AL469">
        <v>0.14891869999999999</v>
      </c>
      <c r="AM469">
        <v>23.680319999999998</v>
      </c>
      <c r="AN469">
        <v>0</v>
      </c>
      <c r="AO469">
        <v>0</v>
      </c>
      <c r="AP469">
        <v>0.14839340000000001</v>
      </c>
      <c r="AQ469">
        <v>23.966349999999998</v>
      </c>
      <c r="AR469">
        <v>0</v>
      </c>
      <c r="AS469">
        <v>0</v>
      </c>
      <c r="AT469">
        <v>0.14767</v>
      </c>
      <c r="AU469">
        <v>24.365200000000002</v>
      </c>
      <c r="AV469">
        <v>0</v>
      </c>
      <c r="AW469">
        <v>0</v>
      </c>
      <c r="AX469">
        <v>0.14686260000000001</v>
      </c>
      <c r="AY469">
        <v>24.75976</v>
      </c>
      <c r="AZ469">
        <v>0</v>
      </c>
      <c r="BA469">
        <v>0</v>
      </c>
      <c r="BB469">
        <v>0.14615239999999999</v>
      </c>
      <c r="BC469">
        <v>25.23273</v>
      </c>
      <c r="BD469">
        <v>0</v>
      </c>
      <c r="BE469">
        <v>0</v>
      </c>
      <c r="BF469">
        <v>0.1455457</v>
      </c>
      <c r="BG469">
        <v>25.360530000000001</v>
      </c>
      <c r="BH469">
        <v>0</v>
      </c>
      <c r="BI469">
        <v>0</v>
      </c>
      <c r="BJ469">
        <v>0.14492050000000001</v>
      </c>
      <c r="BK469">
        <v>25.249849999999999</v>
      </c>
      <c r="BL469">
        <v>0</v>
      </c>
      <c r="BM469">
        <v>0</v>
      </c>
      <c r="BN469">
        <v>0.144179</v>
      </c>
      <c r="BO469">
        <v>25.06195</v>
      </c>
      <c r="BP469">
        <v>0</v>
      </c>
      <c r="BQ469">
        <v>0</v>
      </c>
      <c r="BR469">
        <v>0.14344950000000001</v>
      </c>
      <c r="BS469">
        <v>24.843509999999998</v>
      </c>
      <c r="BT469">
        <v>0</v>
      </c>
      <c r="BU469">
        <v>0</v>
      </c>
      <c r="BV469">
        <v>0.14266499999999999</v>
      </c>
      <c r="BW469">
        <v>24.610959999999999</v>
      </c>
      <c r="BX469">
        <v>0</v>
      </c>
      <c r="BY469">
        <v>0</v>
      </c>
      <c r="BZ469">
        <v>0.14190259999999999</v>
      </c>
      <c r="CA469">
        <v>24.655570000000001</v>
      </c>
      <c r="CB469">
        <v>0</v>
      </c>
      <c r="CC469">
        <v>0</v>
      </c>
      <c r="CD469">
        <v>0.14107500000000001</v>
      </c>
      <c r="CE469">
        <v>24.609069999999999</v>
      </c>
      <c r="CF469">
        <v>0</v>
      </c>
      <c r="CG469">
        <v>0</v>
      </c>
      <c r="CH469">
        <v>0.14027609999999999</v>
      </c>
      <c r="CI469">
        <v>24.573250000000002</v>
      </c>
      <c r="CJ469">
        <v>0</v>
      </c>
      <c r="CK469">
        <v>0</v>
      </c>
      <c r="CL469">
        <v>0.13941490000000001</v>
      </c>
      <c r="CM469">
        <v>24.365659999999998</v>
      </c>
      <c r="CN469">
        <v>0</v>
      </c>
      <c r="CO469">
        <v>0</v>
      </c>
      <c r="CP469">
        <v>0.13860819999999999</v>
      </c>
      <c r="CQ469">
        <v>24.118179999999999</v>
      </c>
      <c r="CR469">
        <v>0</v>
      </c>
      <c r="CS469">
        <v>0</v>
      </c>
      <c r="CT469">
        <v>0.1376936</v>
      </c>
      <c r="CU469">
        <v>23.755019999999998</v>
      </c>
      <c r="CV469">
        <v>0</v>
      </c>
      <c r="CW469">
        <v>0</v>
      </c>
      <c r="CX469">
        <v>0.13679810000000001</v>
      </c>
      <c r="CY469">
        <v>23.259640000000001</v>
      </c>
      <c r="CZ469">
        <v>9.2526029999999998E-38</v>
      </c>
      <c r="DA469">
        <v>1.8246810000000001E-34</v>
      </c>
      <c r="DB469">
        <v>0.13591929999999999</v>
      </c>
      <c r="DC469">
        <v>22.838200000000001</v>
      </c>
      <c r="DD469">
        <v>3.565288E-31</v>
      </c>
      <c r="DE469">
        <v>5.3920669999999999E-28</v>
      </c>
      <c r="DF469">
        <v>0.13509699999999999</v>
      </c>
      <c r="DG469">
        <v>22.69041</v>
      </c>
      <c r="DH469" s="1">
        <v>5.4613890000000004E-26</v>
      </c>
      <c r="DI469" s="1">
        <v>7.2005340000000002E-23</v>
      </c>
      <c r="DJ469">
        <v>0.13428789999999999</v>
      </c>
      <c r="DK469">
        <v>22.598569999999999</v>
      </c>
      <c r="DL469" s="1">
        <v>6.6857480000000002E-22</v>
      </c>
      <c r="DM469" s="1">
        <v>8.5978309999999999E-19</v>
      </c>
      <c r="DN469">
        <v>0.1334476</v>
      </c>
      <c r="DO469">
        <v>22.645900000000001</v>
      </c>
      <c r="DP469" s="1">
        <v>1.711391E-18</v>
      </c>
      <c r="DQ469" s="1">
        <v>2.2072729999999999E-15</v>
      </c>
      <c r="DR469">
        <v>0.13255439999999999</v>
      </c>
      <c r="DS469">
        <v>22.4147</v>
      </c>
      <c r="DT469" s="1">
        <v>1.2988129999999999E-15</v>
      </c>
      <c r="DU469" s="1">
        <v>1.7075139999999999E-12</v>
      </c>
      <c r="DV469">
        <v>0.1316619</v>
      </c>
      <c r="DW469">
        <v>22.112580000000001</v>
      </c>
      <c r="DX469" s="1">
        <v>3.8429420000000002E-13</v>
      </c>
      <c r="DY469" s="1">
        <v>5.1651469999999996E-10</v>
      </c>
      <c r="DZ469">
        <v>0.1307847</v>
      </c>
      <c r="EA469">
        <v>21.84507</v>
      </c>
      <c r="EB469" s="1">
        <v>5.195926E-11</v>
      </c>
      <c r="EC469" s="1">
        <v>7.1743969999999994E-8</v>
      </c>
      <c r="ED469">
        <v>0.12980079999999999</v>
      </c>
      <c r="EE469">
        <v>21.550809999999998</v>
      </c>
      <c r="EF469" s="1">
        <v>3.629203E-9</v>
      </c>
      <c r="EG469" s="1">
        <v>5.1530109999999997E-6</v>
      </c>
      <c r="EH469">
        <v>0.12886990000000001</v>
      </c>
      <c r="EI469">
        <v>21.617419999999999</v>
      </c>
      <c r="EJ469" s="1">
        <v>1.4390340000000001E-7</v>
      </c>
      <c r="EK469" s="1">
        <v>2.1018769999999999E-4</v>
      </c>
      <c r="EL469">
        <v>0.1280078</v>
      </c>
      <c r="EM469">
        <v>21.729220000000002</v>
      </c>
      <c r="EN469" s="1">
        <v>3.4933180000000002E-6</v>
      </c>
      <c r="EO469" s="1">
        <v>5.242231E-3</v>
      </c>
      <c r="EP469">
        <v>0.1272211</v>
      </c>
      <c r="EQ469">
        <v>21.81352</v>
      </c>
      <c r="ER469" s="1">
        <v>5.505799E-5</v>
      </c>
      <c r="ES469" s="1">
        <v>8.4916199999999997E-2</v>
      </c>
      <c r="ET469">
        <v>0.1264274</v>
      </c>
      <c r="EU469">
        <v>22.098939999999999</v>
      </c>
      <c r="EV469" s="1">
        <v>5.9322010000000002E-4</v>
      </c>
      <c r="EW469" s="1">
        <v>0.9399921</v>
      </c>
      <c r="EX469">
        <v>0.12561120000000001</v>
      </c>
      <c r="EY469">
        <v>22.210229999999999</v>
      </c>
      <c r="EZ469" s="1">
        <v>4.5569119999999998E-3</v>
      </c>
      <c r="FA469" s="1">
        <v>7.4225450000000004</v>
      </c>
      <c r="FB469">
        <v>0.1247499</v>
      </c>
      <c r="FC469">
        <v>21.986640000000001</v>
      </c>
      <c r="FD469" s="1">
        <v>2.5911130000000001E-2</v>
      </c>
      <c r="FE469" s="1">
        <v>43.351730000000003</v>
      </c>
      <c r="FF469">
        <v>0.1238812</v>
      </c>
      <c r="FG469">
        <v>21.72871</v>
      </c>
      <c r="FH469" s="1">
        <v>0.1125461</v>
      </c>
      <c r="FI469">
        <v>193.3914</v>
      </c>
      <c r="FJ469">
        <v>0.12328</v>
      </c>
      <c r="FK469">
        <v>21.51473</v>
      </c>
      <c r="FL469" s="1">
        <v>0.38553939999999998</v>
      </c>
      <c r="FM469">
        <v>678.68889999999999</v>
      </c>
      <c r="FN469">
        <v>0.1224331</v>
      </c>
      <c r="FO469">
        <v>21.799869999999999</v>
      </c>
      <c r="FP469" s="1">
        <v>1.065307</v>
      </c>
      <c r="FQ469">
        <v>1924.2860000000001</v>
      </c>
      <c r="FR469">
        <v>0.1213771</v>
      </c>
      <c r="FS469">
        <v>22.23687</v>
      </c>
      <c r="FT469" s="1">
        <v>2.4337049999999998</v>
      </c>
      <c r="FU469">
        <v>4514.8159999999998</v>
      </c>
      <c r="FV469">
        <v>0.120253</v>
      </c>
      <c r="FW469">
        <v>22.779419999999998</v>
      </c>
      <c r="FX469">
        <v>4.706061</v>
      </c>
      <c r="FY469">
        <v>8967.0550000000003</v>
      </c>
      <c r="FZ469">
        <v>0.1192698</v>
      </c>
      <c r="GA469">
        <v>23.35136</v>
      </c>
      <c r="GB469">
        <v>7.8804049999999997</v>
      </c>
      <c r="GC469">
        <v>15391.11</v>
      </c>
      <c r="GD469">
        <v>0.11841749999999999</v>
      </c>
      <c r="GE469">
        <v>23.524139999999999</v>
      </c>
      <c r="GF469">
        <v>11.63843</v>
      </c>
      <c r="GG469">
        <v>23260.29</v>
      </c>
      <c r="GH469">
        <v>0.1175107</v>
      </c>
      <c r="GI469">
        <v>23.384460000000001</v>
      </c>
      <c r="GJ469">
        <v>15.39662</v>
      </c>
      <c r="GK469">
        <v>31488.54</v>
      </c>
      <c r="GL469">
        <v>0.1164613</v>
      </c>
      <c r="GM469">
        <v>23.21651</v>
      </c>
      <c r="GN469">
        <v>18.534929999999999</v>
      </c>
      <c r="GO469">
        <v>38805.599999999999</v>
      </c>
      <c r="GP469">
        <v>0.11572639999999999</v>
      </c>
      <c r="GQ469">
        <v>23.054659999999998</v>
      </c>
      <c r="GR469">
        <v>20.698789999999999</v>
      </c>
      <c r="GS469">
        <v>44202.63</v>
      </c>
      <c r="GT469">
        <v>0.1147565</v>
      </c>
      <c r="GU469">
        <v>23.376460000000002</v>
      </c>
      <c r="GV469">
        <v>21.647079999999999</v>
      </c>
      <c r="GW469">
        <v>47196.06</v>
      </c>
      <c r="GX469">
        <v>0.113526</v>
      </c>
      <c r="GY469">
        <v>23.81392</v>
      </c>
      <c r="GZ469">
        <v>21.460699999999999</v>
      </c>
      <c r="HA469">
        <v>47835.05</v>
      </c>
      <c r="HB469">
        <v>0.1122436</v>
      </c>
      <c r="HC469">
        <v>24.340920000000001</v>
      </c>
      <c r="HD469">
        <v>20.54543</v>
      </c>
      <c r="HE469">
        <v>46571.55</v>
      </c>
      <c r="HF469">
        <v>0.11119279999999999</v>
      </c>
      <c r="HG469">
        <v>24.800509999999999</v>
      </c>
      <c r="HH469">
        <v>18.941389999999998</v>
      </c>
      <c r="HI469">
        <v>43907.37</v>
      </c>
      <c r="HJ469">
        <v>0.1103647</v>
      </c>
      <c r="HK469">
        <v>24.892849999999999</v>
      </c>
      <c r="HL469">
        <v>17.223030000000001</v>
      </c>
      <c r="HM469">
        <v>40517.949999999997</v>
      </c>
      <c r="HN469">
        <v>0.1095778</v>
      </c>
      <c r="HO469">
        <v>24.677399999999999</v>
      </c>
      <c r="HP469">
        <v>15.4345</v>
      </c>
      <c r="HQ469">
        <v>36793.279999999999</v>
      </c>
      <c r="HR469">
        <v>0.108763</v>
      </c>
      <c r="HS469">
        <v>24.426860000000001</v>
      </c>
      <c r="HT469">
        <v>13.70196</v>
      </c>
      <c r="HU469">
        <v>33059.07</v>
      </c>
      <c r="HV469">
        <v>0.1084973</v>
      </c>
      <c r="HW469">
        <v>24.169799999999999</v>
      </c>
      <c r="HX469">
        <v>12.156409999999999</v>
      </c>
      <c r="HY469">
        <v>29504.880000000001</v>
      </c>
      <c r="HZ469">
        <v>0.1080763</v>
      </c>
      <c r="IA469">
        <v>24.28651</v>
      </c>
      <c r="IB469">
        <v>10.73358</v>
      </c>
      <c r="IC469">
        <v>26225.8</v>
      </c>
      <c r="ID469">
        <v>0.10734150000000001</v>
      </c>
      <c r="IE469">
        <v>24.090440000000001</v>
      </c>
      <c r="IF469">
        <v>9.4427869999999992</v>
      </c>
      <c r="IG469">
        <v>23280.46</v>
      </c>
      <c r="IH469">
        <v>0.1064354</v>
      </c>
      <c r="II469">
        <v>24.286180000000002</v>
      </c>
      <c r="IJ469">
        <v>8.2987230000000007</v>
      </c>
      <c r="IK469">
        <v>20670.8</v>
      </c>
      <c r="IL469">
        <v>0.105612</v>
      </c>
      <c r="IM469">
        <v>24.44782</v>
      </c>
      <c r="IN469">
        <v>7.3124500000000001</v>
      </c>
      <c r="IO469">
        <v>18378.39</v>
      </c>
      <c r="IP469">
        <v>0.10487290000000001</v>
      </c>
      <c r="IQ469">
        <v>24.35519</v>
      </c>
      <c r="IR469">
        <v>6.4604489999999997</v>
      </c>
      <c r="IS469">
        <v>16367.36</v>
      </c>
      <c r="IT469">
        <v>0.10403809999999999</v>
      </c>
      <c r="IU469">
        <v>24.036729999999999</v>
      </c>
      <c r="IV469">
        <v>5.7152770000000004</v>
      </c>
      <c r="IW469">
        <v>14608.25</v>
      </c>
      <c r="IX469">
        <v>0.10298880000000001</v>
      </c>
      <c r="IY469">
        <v>23.653600000000001</v>
      </c>
      <c r="IZ469">
        <v>5.0594830000000002</v>
      </c>
      <c r="JA469">
        <v>13073.81</v>
      </c>
      <c r="JB469">
        <v>0.1016283</v>
      </c>
      <c r="JC469">
        <v>23.39818</v>
      </c>
      <c r="JD469">
        <v>4.4803309999999996</v>
      </c>
      <c r="JE469">
        <v>11739.93</v>
      </c>
      <c r="JF469">
        <v>0.1004429</v>
      </c>
      <c r="JG469">
        <v>23.708500000000001</v>
      </c>
      <c r="JH469">
        <v>3.9883510000000002</v>
      </c>
      <c r="JI469">
        <v>10580.39</v>
      </c>
      <c r="JJ469">
        <v>9.9428799999999998E-2</v>
      </c>
      <c r="JK469">
        <v>24.197479999999999</v>
      </c>
      <c r="JL469">
        <v>3.5671680000000001</v>
      </c>
      <c r="JM469">
        <v>9564.2099999999991</v>
      </c>
      <c r="JN469">
        <v>9.8446690000000003E-2</v>
      </c>
      <c r="JO469">
        <v>24.805489999999999</v>
      </c>
      <c r="JP469">
        <v>3.2003970000000002</v>
      </c>
      <c r="JQ469">
        <v>8670.8379999999997</v>
      </c>
      <c r="JR469">
        <v>9.7357360000000004E-2</v>
      </c>
      <c r="JS469">
        <v>25.42118</v>
      </c>
      <c r="JT469">
        <v>2.8766829999999999</v>
      </c>
      <c r="JU469">
        <v>7885.0640000000003</v>
      </c>
      <c r="JV469">
        <v>9.6212450000000005E-2</v>
      </c>
      <c r="JW469">
        <v>25.666589999999999</v>
      </c>
      <c r="JX469">
        <v>2.5924239999999998</v>
      </c>
      <c r="JY469">
        <v>7194.4579999999996</v>
      </c>
      <c r="JZ469">
        <v>9.5218490000000003E-2</v>
      </c>
      <c r="KA469">
        <v>25.522110000000001</v>
      </c>
      <c r="KB469">
        <v>2.3470710000000001</v>
      </c>
      <c r="KC469">
        <v>6585.223</v>
      </c>
      <c r="KD469">
        <v>9.4410030000000006E-2</v>
      </c>
      <c r="KE469">
        <v>25.32066</v>
      </c>
      <c r="KF469">
        <v>2.1346799999999999</v>
      </c>
      <c r="KG469">
        <v>6044.2269999999999</v>
      </c>
      <c r="KH469">
        <v>9.3653349999999996E-2</v>
      </c>
      <c r="KI469">
        <v>25.087859999999999</v>
      </c>
      <c r="KJ469">
        <v>1.947511</v>
      </c>
      <c r="KK469">
        <v>5561.4380000000001</v>
      </c>
      <c r="KL469">
        <v>9.2912330000000001E-2</v>
      </c>
      <c r="KM469">
        <v>25.170670000000001</v>
      </c>
      <c r="KN469">
        <v>1.780878</v>
      </c>
      <c r="KO469">
        <v>5129.7060000000001</v>
      </c>
      <c r="KP469">
        <v>9.2154040000000007E-2</v>
      </c>
      <c r="KQ469">
        <v>25.258009999999999</v>
      </c>
      <c r="KR469">
        <v>1.631956</v>
      </c>
      <c r="KS469">
        <v>4742.79</v>
      </c>
      <c r="KT469">
        <v>9.1392200000000007E-2</v>
      </c>
      <c r="KU469">
        <v>25.259229999999999</v>
      </c>
      <c r="KV469">
        <v>1.498815</v>
      </c>
      <c r="KW469">
        <v>4395.5609999999997</v>
      </c>
      <c r="KX469">
        <v>9.0702720000000001E-2</v>
      </c>
      <c r="KY469">
        <v>25.210370000000001</v>
      </c>
      <c r="KZ469">
        <v>1.3806579999999999</v>
      </c>
      <c r="LA469">
        <v>4083.0059999999999</v>
      </c>
      <c r="LB469">
        <v>9.0086799999999995E-2</v>
      </c>
      <c r="LC469">
        <v>25.007919999999999</v>
      </c>
      <c r="LD469">
        <v>1.2752680000000001</v>
      </c>
      <c r="LE469">
        <v>3800.5410000000002</v>
      </c>
      <c r="LF469">
        <v>8.9455729999999997E-2</v>
      </c>
      <c r="LG469">
        <v>24.712019999999999</v>
      </c>
      <c r="LH469">
        <v>1.179918</v>
      </c>
      <c r="LI469">
        <v>3544.585</v>
      </c>
      <c r="LJ469">
        <v>8.8738700000000004E-2</v>
      </c>
      <c r="LK469">
        <v>24.363610000000001</v>
      </c>
      <c r="LL469">
        <v>1.092843</v>
      </c>
      <c r="LM469">
        <v>3312.8020000000001</v>
      </c>
      <c r="LN469">
        <v>8.7624110000000005E-2</v>
      </c>
      <c r="LO469">
        <v>24.12696</v>
      </c>
      <c r="LP469">
        <v>1.0101439999999999</v>
      </c>
      <c r="LQ469">
        <v>3103.9450000000002</v>
      </c>
      <c r="LR469">
        <v>8.6727170000000006E-2</v>
      </c>
      <c r="LS469">
        <v>24.382729999999999</v>
      </c>
      <c r="LT469">
        <v>0.93857000000000002</v>
      </c>
      <c r="LU469">
        <v>2916.4949999999999</v>
      </c>
      <c r="LV469">
        <v>8.6065900000000001E-2</v>
      </c>
      <c r="LW469">
        <v>24.834199999999999</v>
      </c>
      <c r="LX469">
        <v>0.87597639999999999</v>
      </c>
      <c r="LY469">
        <v>2745.6350000000002</v>
      </c>
      <c r="LZ469">
        <v>8.5458820000000005E-2</v>
      </c>
      <c r="MA469">
        <v>25.457249999999998</v>
      </c>
      <c r="MB469">
        <v>0.81952309999999995</v>
      </c>
      <c r="MC469">
        <v>2589.1039999999998</v>
      </c>
      <c r="MD469">
        <v>8.4644330000000004E-2</v>
      </c>
      <c r="ME469">
        <v>26.026979999999998</v>
      </c>
      <c r="MF469">
        <v>0.76628649999999998</v>
      </c>
      <c r="MG469">
        <v>2446.1170000000002</v>
      </c>
      <c r="MH469">
        <v>8.366738E-2</v>
      </c>
      <c r="MI469">
        <v>26.351030000000002</v>
      </c>
      <c r="MJ469">
        <v>0.71677199999999996</v>
      </c>
      <c r="MK469">
        <v>2316.4</v>
      </c>
      <c r="ML469">
        <v>8.2658629999999997E-2</v>
      </c>
      <c r="MM469">
        <v>26.25093</v>
      </c>
      <c r="MN469">
        <v>0.67179920000000004</v>
      </c>
      <c r="MO469">
        <v>2198.9450000000002</v>
      </c>
      <c r="MP469">
        <v>8.1812650000000001E-2</v>
      </c>
      <c r="MQ469">
        <v>26.08541</v>
      </c>
      <c r="MR469">
        <v>0.63223980000000002</v>
      </c>
      <c r="MS469">
        <v>2092.0100000000002</v>
      </c>
      <c r="MT469">
        <v>8.12441E-2</v>
      </c>
      <c r="MU469">
        <v>25.90673</v>
      </c>
      <c r="MV469">
        <v>0.59810419999999997</v>
      </c>
      <c r="MW469">
        <v>1993.5550000000001</v>
      </c>
      <c r="MX469">
        <v>8.052658E-2</v>
      </c>
      <c r="MY469">
        <v>25.98902</v>
      </c>
      <c r="MZ469">
        <v>0.56551450000000003</v>
      </c>
      <c r="NA469">
        <v>1902.44</v>
      </c>
      <c r="NB469">
        <v>7.9587859999999996E-2</v>
      </c>
      <c r="NC469">
        <v>26.2669</v>
      </c>
      <c r="ND469">
        <v>0.53436879999999998</v>
      </c>
      <c r="NE469">
        <v>1819.335</v>
      </c>
      <c r="NF469">
        <v>7.9587859999999996E-2</v>
      </c>
      <c r="NG469">
        <v>26.2669</v>
      </c>
      <c r="NH469">
        <v>0.53436879999999998</v>
      </c>
      <c r="NI469">
        <v>1819.335</v>
      </c>
      <c r="NJ469">
        <v>7.9587859999999996E-2</v>
      </c>
      <c r="NK469">
        <v>26.2669</v>
      </c>
      <c r="NL469">
        <v>0.53436879999999998</v>
      </c>
      <c r="NM469">
        <v>1819.335</v>
      </c>
      <c r="NN469">
        <v>7.9587859999999996E-2</v>
      </c>
      <c r="NO469">
        <v>26.2669</v>
      </c>
      <c r="NP469">
        <v>0.53436879999999998</v>
      </c>
      <c r="NQ469">
        <v>1819.335</v>
      </c>
      <c r="NR469">
        <v>7.9587859999999996E-2</v>
      </c>
      <c r="NS469">
        <v>26.2669</v>
      </c>
      <c r="NT469">
        <v>0.53436879999999998</v>
      </c>
      <c r="NU469">
        <v>1819.335</v>
      </c>
      <c r="NV469">
        <v>7.9587859999999996E-2</v>
      </c>
      <c r="NW469">
        <v>26.2669</v>
      </c>
      <c r="NX469">
        <v>0.53436879999999998</v>
      </c>
      <c r="NY469">
        <v>1819.335</v>
      </c>
      <c r="NZ469">
        <v>7.9587859999999996E-2</v>
      </c>
      <c r="OA469">
        <v>26.2669</v>
      </c>
      <c r="OB469">
        <v>0.53436879999999998</v>
      </c>
      <c r="OC469">
        <v>1819.335</v>
      </c>
      <c r="OD469">
        <v>7.9587859999999996E-2</v>
      </c>
      <c r="OE469">
        <v>26.2669</v>
      </c>
      <c r="OF469">
        <v>0.53436879999999998</v>
      </c>
      <c r="OG469">
        <v>1819.335</v>
      </c>
      <c r="OH469">
        <v>7.9587859999999996E-2</v>
      </c>
      <c r="OI469">
        <v>26.2669</v>
      </c>
      <c r="OJ469">
        <v>0.53436879999999998</v>
      </c>
      <c r="OK469">
        <v>1819.335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0.1338481</v>
      </c>
      <c r="G470">
        <v>21.974599999999999</v>
      </c>
      <c r="H470">
        <v>0</v>
      </c>
      <c r="I470">
        <v>0</v>
      </c>
      <c r="J470">
        <v>0.13337170000000001</v>
      </c>
      <c r="K470">
        <v>22.359089999999998</v>
      </c>
      <c r="L470">
        <v>0</v>
      </c>
      <c r="M470">
        <v>0</v>
      </c>
      <c r="N470">
        <v>0.13271620000000001</v>
      </c>
      <c r="O470">
        <v>22.712589999999999</v>
      </c>
      <c r="P470">
        <v>0</v>
      </c>
      <c r="Q470">
        <v>0</v>
      </c>
      <c r="R470">
        <v>0.13201379999999999</v>
      </c>
      <c r="S470">
        <v>23.121739999999999</v>
      </c>
      <c r="T470">
        <v>0</v>
      </c>
      <c r="U470">
        <v>0</v>
      </c>
      <c r="V470">
        <v>0.13141990000000001</v>
      </c>
      <c r="W470">
        <v>23.687670000000001</v>
      </c>
      <c r="X470">
        <v>0</v>
      </c>
      <c r="Y470">
        <v>0</v>
      </c>
      <c r="Z470">
        <v>0.13097120000000001</v>
      </c>
      <c r="AA470">
        <v>23.957920000000001</v>
      </c>
      <c r="AB470">
        <v>0</v>
      </c>
      <c r="AC470">
        <v>0</v>
      </c>
      <c r="AD470">
        <v>0.13048599999999999</v>
      </c>
      <c r="AE470">
        <v>23.868950000000002</v>
      </c>
      <c r="AF470">
        <v>0</v>
      </c>
      <c r="AG470">
        <v>0</v>
      </c>
      <c r="AH470">
        <v>0.12992819999999999</v>
      </c>
      <c r="AI470">
        <v>23.777940000000001</v>
      </c>
      <c r="AJ470">
        <v>0</v>
      </c>
      <c r="AK470">
        <v>0</v>
      </c>
      <c r="AL470">
        <v>0.1296465</v>
      </c>
      <c r="AM470">
        <v>23.66348</v>
      </c>
      <c r="AN470">
        <v>0</v>
      </c>
      <c r="AO470">
        <v>0</v>
      </c>
      <c r="AP470">
        <v>0.1291997</v>
      </c>
      <c r="AQ470">
        <v>23.98011</v>
      </c>
      <c r="AR470">
        <v>0</v>
      </c>
      <c r="AS470">
        <v>0</v>
      </c>
      <c r="AT470">
        <v>0.1285636</v>
      </c>
      <c r="AU470">
        <v>24.386469999999999</v>
      </c>
      <c r="AV470">
        <v>0</v>
      </c>
      <c r="AW470">
        <v>0</v>
      </c>
      <c r="AX470">
        <v>0.12786220000000001</v>
      </c>
      <c r="AY470">
        <v>24.753350000000001</v>
      </c>
      <c r="AZ470">
        <v>0</v>
      </c>
      <c r="BA470">
        <v>0</v>
      </c>
      <c r="BB470">
        <v>0.1272528</v>
      </c>
      <c r="BC470">
        <v>25.17858</v>
      </c>
      <c r="BD470">
        <v>0</v>
      </c>
      <c r="BE470">
        <v>0</v>
      </c>
      <c r="BF470">
        <v>0.12673880000000001</v>
      </c>
      <c r="BG470">
        <v>25.282389999999999</v>
      </c>
      <c r="BH470">
        <v>0</v>
      </c>
      <c r="BI470">
        <v>0</v>
      </c>
      <c r="BJ470">
        <v>0.1262065</v>
      </c>
      <c r="BK470">
        <v>25.171589999999998</v>
      </c>
      <c r="BL470">
        <v>0</v>
      </c>
      <c r="BM470">
        <v>0</v>
      </c>
      <c r="BN470">
        <v>0.12556590000000001</v>
      </c>
      <c r="BO470">
        <v>25.01492</v>
      </c>
      <c r="BP470">
        <v>0</v>
      </c>
      <c r="BQ470">
        <v>0</v>
      </c>
      <c r="BR470">
        <v>0.1249405</v>
      </c>
      <c r="BS470">
        <v>24.84892</v>
      </c>
      <c r="BT470">
        <v>0</v>
      </c>
      <c r="BU470">
        <v>0</v>
      </c>
      <c r="BV470">
        <v>0.1242528</v>
      </c>
      <c r="BW470">
        <v>24.671379999999999</v>
      </c>
      <c r="BX470">
        <v>0</v>
      </c>
      <c r="BY470">
        <v>0</v>
      </c>
      <c r="BZ470">
        <v>0.123603</v>
      </c>
      <c r="CA470">
        <v>24.741759999999999</v>
      </c>
      <c r="CB470">
        <v>0</v>
      </c>
      <c r="CC470">
        <v>0</v>
      </c>
      <c r="CD470">
        <v>0.1228865</v>
      </c>
      <c r="CE470">
        <v>24.701820000000001</v>
      </c>
      <c r="CF470">
        <v>0</v>
      </c>
      <c r="CG470">
        <v>0</v>
      </c>
      <c r="CH470">
        <v>0.1221984</v>
      </c>
      <c r="CI470">
        <v>24.656389999999998</v>
      </c>
      <c r="CJ470">
        <v>0</v>
      </c>
      <c r="CK470">
        <v>0</v>
      </c>
      <c r="CL470">
        <v>0.1214496</v>
      </c>
      <c r="CM470">
        <v>24.434069999999998</v>
      </c>
      <c r="CN470">
        <v>0</v>
      </c>
      <c r="CO470">
        <v>0</v>
      </c>
      <c r="CP470">
        <v>0.1207553</v>
      </c>
      <c r="CQ470">
        <v>24.183420000000002</v>
      </c>
      <c r="CR470">
        <v>0</v>
      </c>
      <c r="CS470">
        <v>0</v>
      </c>
      <c r="CT470">
        <v>0.11996560000000001</v>
      </c>
      <c r="CU470">
        <v>23.83802</v>
      </c>
      <c r="CV470">
        <v>0</v>
      </c>
      <c r="CW470">
        <v>0</v>
      </c>
      <c r="CX470">
        <v>0.11918090000000001</v>
      </c>
      <c r="CY470">
        <v>23.380400000000002</v>
      </c>
      <c r="CZ470">
        <v>1.795472E-38</v>
      </c>
      <c r="DA470">
        <v>4.0388150000000002E-35</v>
      </c>
      <c r="DB470">
        <v>0.1184249</v>
      </c>
      <c r="DC470">
        <v>22.992799999999999</v>
      </c>
      <c r="DD470">
        <v>5.6122940000000005E-32</v>
      </c>
      <c r="DE470">
        <v>1.2708609999999999E-28</v>
      </c>
      <c r="DF470">
        <v>0.11770990000000001</v>
      </c>
      <c r="DG470">
        <v>22.86101</v>
      </c>
      <c r="DH470" s="1">
        <v>9.3481099999999997E-27</v>
      </c>
      <c r="DI470" s="1">
        <v>1.9887529999999999E-23</v>
      </c>
      <c r="DJ470">
        <v>0.117022</v>
      </c>
      <c r="DK470">
        <v>22.772629999999999</v>
      </c>
      <c r="DL470" s="1">
        <v>1.5361000000000001E-22</v>
      </c>
      <c r="DM470" s="1">
        <v>2.7281900000000002E-19</v>
      </c>
      <c r="DN470">
        <v>0.1162936</v>
      </c>
      <c r="DO470">
        <v>22.798369999999998</v>
      </c>
      <c r="DP470" s="1">
        <v>4.6973010000000001E-19</v>
      </c>
      <c r="DQ470" s="1">
        <v>7.7785739999999996E-16</v>
      </c>
      <c r="DR470">
        <v>0.1155206</v>
      </c>
      <c r="DS470">
        <v>22.549060000000001</v>
      </c>
      <c r="DT470" s="1">
        <v>4.0750060000000001E-16</v>
      </c>
      <c r="DU470" s="1">
        <v>6.584628E-13</v>
      </c>
      <c r="DV470">
        <v>0.1147441</v>
      </c>
      <c r="DW470">
        <v>22.228529999999999</v>
      </c>
      <c r="DX470" s="1">
        <v>1.343569E-13</v>
      </c>
      <c r="DY470" s="1">
        <v>2.1555410000000001E-10</v>
      </c>
      <c r="DZ470">
        <v>0.11398129999999999</v>
      </c>
      <c r="EA470">
        <v>21.958400000000001</v>
      </c>
      <c r="EB470" s="1">
        <v>1.9923510000000001E-11</v>
      </c>
      <c r="EC470" s="1">
        <v>3.215685E-8</v>
      </c>
      <c r="ED470">
        <v>0.1131313</v>
      </c>
      <c r="EE470">
        <v>21.678799999999999</v>
      </c>
      <c r="EF470" s="1">
        <v>1.5093010000000001E-9</v>
      </c>
      <c r="EG470" s="1">
        <v>2.4661969999999999E-6</v>
      </c>
      <c r="EH470">
        <v>0.11233410000000001</v>
      </c>
      <c r="EI470">
        <v>21.7441</v>
      </c>
      <c r="EJ470" s="1">
        <v>6.4380659999999997E-8</v>
      </c>
      <c r="EK470" s="1">
        <v>1.069181E-4</v>
      </c>
      <c r="EL470">
        <v>0.1115931</v>
      </c>
      <c r="EM470">
        <v>21.855119999999999</v>
      </c>
      <c r="EN470" s="1">
        <v>1.670938E-6</v>
      </c>
      <c r="EO470" s="1">
        <v>2.8241130000000001E-3</v>
      </c>
      <c r="EP470">
        <v>0.1109135</v>
      </c>
      <c r="EQ470">
        <v>21.922160000000002</v>
      </c>
      <c r="ER470" s="1">
        <v>2.8016209999999999E-5</v>
      </c>
      <c r="ES470" s="1">
        <v>4.8304010000000001E-2</v>
      </c>
      <c r="ET470">
        <v>0.11022990000000001</v>
      </c>
      <c r="EU470">
        <v>22.169090000000001</v>
      </c>
      <c r="EV470" s="1">
        <v>3.1981549999999999E-4</v>
      </c>
      <c r="EW470" s="1">
        <v>0.56315490000000001</v>
      </c>
      <c r="EX470" s="1">
        <v>0.1095283</v>
      </c>
      <c r="EY470">
        <v>22.255210000000002</v>
      </c>
      <c r="EZ470" s="1">
        <v>2.5941219999999999E-3</v>
      </c>
      <c r="FA470" s="1">
        <v>4.6734260000000001</v>
      </c>
      <c r="FB470" s="1">
        <v>0.1087818</v>
      </c>
      <c r="FC470">
        <v>22.022069999999999</v>
      </c>
      <c r="FD470" s="1">
        <v>1.5533079999999999E-2</v>
      </c>
      <c r="FE470">
        <v>28.636140000000001</v>
      </c>
      <c r="FF470">
        <v>0.10802970000000001</v>
      </c>
      <c r="FG470">
        <v>21.769670000000001</v>
      </c>
      <c r="FH470" s="1">
        <v>7.0876339999999996E-2</v>
      </c>
      <c r="FI470">
        <v>133.80760000000001</v>
      </c>
      <c r="FJ470" s="1">
        <v>0.10754039999999999</v>
      </c>
      <c r="FK470">
        <v>21.57339</v>
      </c>
      <c r="FL470" s="1">
        <v>0.25458740000000002</v>
      </c>
      <c r="FM470">
        <v>491.17250000000001</v>
      </c>
      <c r="FN470" s="1">
        <v>0.1067946</v>
      </c>
      <c r="FO470">
        <v>21.861339999999998</v>
      </c>
      <c r="FP470" s="1">
        <v>0.73587420000000003</v>
      </c>
      <c r="FQ470">
        <v>1454.6110000000001</v>
      </c>
      <c r="FR470" s="1">
        <v>0.1058678</v>
      </c>
      <c r="FS470">
        <v>22.292149999999999</v>
      </c>
      <c r="FT470" s="1">
        <v>1.7547790000000001</v>
      </c>
      <c r="FU470">
        <v>3558.99</v>
      </c>
      <c r="FV470" s="1">
        <v>0.1048762</v>
      </c>
      <c r="FW470">
        <v>22.801839999999999</v>
      </c>
      <c r="FX470">
        <v>3.5349339999999998</v>
      </c>
      <c r="FY470">
        <v>7360.1790000000001</v>
      </c>
      <c r="FZ470" s="1">
        <v>0.1040263</v>
      </c>
      <c r="GA470">
        <v>23.32255</v>
      </c>
      <c r="GB470">
        <v>6.1568240000000003</v>
      </c>
      <c r="GC470">
        <v>13135.74</v>
      </c>
      <c r="GD470" s="1">
        <v>0.103298</v>
      </c>
      <c r="GE470">
        <v>23.466719999999999</v>
      </c>
      <c r="GF470">
        <v>9.4442070000000005</v>
      </c>
      <c r="GG470">
        <v>20616.759999999998</v>
      </c>
      <c r="GH470" s="1">
        <v>0.1025084</v>
      </c>
      <c r="GI470">
        <v>23.315280000000001</v>
      </c>
      <c r="GJ470">
        <v>12.953989999999999</v>
      </c>
      <c r="GK470">
        <v>28945.01</v>
      </c>
      <c r="GL470" s="1">
        <v>0.101593</v>
      </c>
      <c r="GM470">
        <v>23.162690000000001</v>
      </c>
      <c r="GN470">
        <v>16.137180000000001</v>
      </c>
      <c r="GO470">
        <v>36931.589999999997</v>
      </c>
      <c r="GP470" s="1">
        <v>0.1009762</v>
      </c>
      <c r="GQ470">
        <v>23.035630000000001</v>
      </c>
      <c r="GR470">
        <v>18.616209999999999</v>
      </c>
      <c r="GS470">
        <v>43475.1</v>
      </c>
      <c r="GT470" s="1">
        <v>0.10011249999999999</v>
      </c>
      <c r="GU470">
        <v>23.3766</v>
      </c>
      <c r="GV470">
        <v>20.061869999999999</v>
      </c>
      <c r="GW470">
        <v>47875.4</v>
      </c>
      <c r="GX470" s="1">
        <v>9.9025699999999994E-2</v>
      </c>
      <c r="GY470">
        <v>23.825489999999999</v>
      </c>
      <c r="GZ470">
        <v>20.446619999999999</v>
      </c>
      <c r="HA470">
        <v>49928.98</v>
      </c>
      <c r="HB470" s="1">
        <v>9.7892339999999994E-2</v>
      </c>
      <c r="HC470">
        <v>24.33709</v>
      </c>
      <c r="HD470">
        <v>19.982869999999998</v>
      </c>
      <c r="HE470">
        <v>49880.94</v>
      </c>
      <c r="HF470" s="1">
        <v>9.6971089999999996E-2</v>
      </c>
      <c r="HG470">
        <v>24.76277</v>
      </c>
      <c r="HH470">
        <v>18.965109999999999</v>
      </c>
      <c r="HI470">
        <v>48188.71</v>
      </c>
      <c r="HJ470" s="1">
        <v>9.6258259999999998E-2</v>
      </c>
      <c r="HK470">
        <v>24.836970000000001</v>
      </c>
      <c r="HL470">
        <v>17.55782</v>
      </c>
      <c r="HM470">
        <v>45377.14</v>
      </c>
      <c r="HN470">
        <v>9.5576789999999995E-2</v>
      </c>
      <c r="HO470">
        <v>24.61889</v>
      </c>
      <c r="HP470">
        <v>16.01557</v>
      </c>
      <c r="HQ470">
        <v>41976.01</v>
      </c>
      <c r="HR470">
        <v>9.4854729999999998E-2</v>
      </c>
      <c r="HS470">
        <v>24.389659999999999</v>
      </c>
      <c r="HT470">
        <v>14.435</v>
      </c>
      <c r="HU470">
        <v>38327.82</v>
      </c>
      <c r="HV470">
        <v>9.4646330000000001E-2</v>
      </c>
      <c r="HW470">
        <v>24.172450000000001</v>
      </c>
      <c r="HX470">
        <v>12.980230000000001</v>
      </c>
      <c r="HY470">
        <v>34688.269999999997</v>
      </c>
      <c r="HZ470">
        <v>9.4260330000000003E-2</v>
      </c>
      <c r="IA470">
        <v>24.326920000000001</v>
      </c>
      <c r="IB470">
        <v>11.59032</v>
      </c>
      <c r="IC470">
        <v>31209.66</v>
      </c>
      <c r="ID470">
        <v>9.3601039999999996E-2</v>
      </c>
      <c r="IE470">
        <v>24.178889999999999</v>
      </c>
      <c r="IF470">
        <v>10.29528</v>
      </c>
      <c r="IG470">
        <v>27996.33</v>
      </c>
      <c r="IH470">
        <v>9.2788819999999994E-2</v>
      </c>
      <c r="II470">
        <v>24.375910000000001</v>
      </c>
      <c r="IJ470">
        <v>9.1224070000000008</v>
      </c>
      <c r="IK470">
        <v>25083.22</v>
      </c>
      <c r="IL470">
        <v>9.2066439999999999E-2</v>
      </c>
      <c r="IM470">
        <v>24.532900000000001</v>
      </c>
      <c r="IN470">
        <v>8.0962370000000004</v>
      </c>
      <c r="IO470">
        <v>22475.33</v>
      </c>
      <c r="IP470" s="1">
        <v>9.1427359999999999E-2</v>
      </c>
      <c r="IQ470">
        <v>24.439910000000001</v>
      </c>
      <c r="IR470">
        <v>7.1984130000000004</v>
      </c>
      <c r="IS470">
        <v>20152.04</v>
      </c>
      <c r="IT470">
        <v>9.068292E-2</v>
      </c>
      <c r="IU470">
        <v>24.122879999999999</v>
      </c>
      <c r="IV470">
        <v>6.4024279999999996</v>
      </c>
      <c r="IW470">
        <v>18093.13</v>
      </c>
      <c r="IX470">
        <v>8.9757809999999993E-2</v>
      </c>
      <c r="IY470">
        <v>23.754090000000001</v>
      </c>
      <c r="IZ470">
        <v>5.694623</v>
      </c>
      <c r="JA470">
        <v>16277.1</v>
      </c>
      <c r="JB470" s="1">
        <v>8.8539279999999998E-2</v>
      </c>
      <c r="JC470">
        <v>23.515709999999999</v>
      </c>
      <c r="JD470">
        <v>5.0625960000000001</v>
      </c>
      <c r="JE470">
        <v>14683.37</v>
      </c>
      <c r="JF470" s="1">
        <v>8.7491360000000004E-2</v>
      </c>
      <c r="JG470">
        <v>23.823270000000001</v>
      </c>
      <c r="JH470">
        <v>4.5225749999999998</v>
      </c>
      <c r="JI470">
        <v>13285.76</v>
      </c>
      <c r="JJ470" s="1">
        <v>8.6608190000000002E-2</v>
      </c>
      <c r="JK470">
        <v>24.29975</v>
      </c>
      <c r="JL470">
        <v>4.0582529999999997</v>
      </c>
      <c r="JM470">
        <v>12052.08</v>
      </c>
      <c r="JN470" s="1">
        <v>8.5762599999999994E-2</v>
      </c>
      <c r="JO470">
        <v>24.872260000000001</v>
      </c>
      <c r="JP470">
        <v>3.6520769999999998</v>
      </c>
      <c r="JQ470">
        <v>10960.79</v>
      </c>
      <c r="JR470" s="1">
        <v>8.4793060000000003E-2</v>
      </c>
      <c r="JS470">
        <v>25.438500000000001</v>
      </c>
      <c r="JT470">
        <v>3.2907000000000002</v>
      </c>
      <c r="JU470">
        <v>9995.7440000000006</v>
      </c>
      <c r="JV470" s="1">
        <v>8.3782419999999996E-2</v>
      </c>
      <c r="JW470">
        <v>25.652550000000002</v>
      </c>
      <c r="JX470">
        <v>2.9720409999999999</v>
      </c>
      <c r="JY470">
        <v>9143.19</v>
      </c>
      <c r="JZ470" s="1">
        <v>8.2904290000000005E-2</v>
      </c>
      <c r="KA470">
        <v>25.49954</v>
      </c>
      <c r="KB470">
        <v>2.6960739999999999</v>
      </c>
      <c r="KC470">
        <v>8387.9629999999997</v>
      </c>
      <c r="KD470">
        <v>8.2202020000000001E-2</v>
      </c>
      <c r="KE470">
        <v>25.312329999999999</v>
      </c>
      <c r="KF470">
        <v>2.4568050000000001</v>
      </c>
      <c r="KG470">
        <v>7714.6289999999999</v>
      </c>
      <c r="KH470" s="1">
        <v>8.153842E-2</v>
      </c>
      <c r="KI470">
        <v>25.117640000000002</v>
      </c>
      <c r="KJ470">
        <v>2.2452019999999999</v>
      </c>
      <c r="KK470">
        <v>7111.7489999999998</v>
      </c>
      <c r="KL470" s="1">
        <v>8.0890779999999995E-2</v>
      </c>
      <c r="KM470">
        <v>25.23086</v>
      </c>
      <c r="KN470">
        <v>2.0563720000000001</v>
      </c>
      <c r="KO470">
        <v>6571.1540000000005</v>
      </c>
      <c r="KP470">
        <v>8.0217559999999993E-2</v>
      </c>
      <c r="KQ470">
        <v>25.353899999999999</v>
      </c>
      <c r="KR470">
        <v>1.8871150000000001</v>
      </c>
      <c r="KS470">
        <v>6085.5820000000003</v>
      </c>
      <c r="KT470" s="1">
        <v>7.9549460000000002E-2</v>
      </c>
      <c r="KU470">
        <v>25.367270000000001</v>
      </c>
      <c r="KV470">
        <v>1.7355050000000001</v>
      </c>
      <c r="KW470">
        <v>5648.7190000000001</v>
      </c>
      <c r="KX470" s="1">
        <v>7.8938739999999993E-2</v>
      </c>
      <c r="KY470">
        <v>25.32715</v>
      </c>
      <c r="KZ470">
        <v>1.6007119999999999</v>
      </c>
      <c r="LA470">
        <v>5254.6049999999996</v>
      </c>
      <c r="LB470" s="1">
        <v>7.8402340000000001E-2</v>
      </c>
      <c r="LC470">
        <v>25.127849999999999</v>
      </c>
      <c r="LD470">
        <v>1.4803900000000001</v>
      </c>
      <c r="LE470">
        <v>4897.8339999999998</v>
      </c>
      <c r="LF470" s="1">
        <v>7.7855859999999999E-2</v>
      </c>
      <c r="LG470">
        <v>24.840509999999998</v>
      </c>
      <c r="LH470">
        <v>1.371486</v>
      </c>
      <c r="LI470">
        <v>4574.07</v>
      </c>
      <c r="LJ470" s="1">
        <v>7.7226039999999996E-2</v>
      </c>
      <c r="LK470">
        <v>24.508939999999999</v>
      </c>
      <c r="LL470">
        <v>1.271709</v>
      </c>
      <c r="LM470">
        <v>4280.2879999999996</v>
      </c>
      <c r="LN470" s="1">
        <v>7.6220940000000001E-2</v>
      </c>
      <c r="LO470">
        <v>24.28417</v>
      </c>
      <c r="LP470">
        <v>1.1762969999999999</v>
      </c>
      <c r="LQ470">
        <v>4015.2350000000001</v>
      </c>
      <c r="LR470" s="1">
        <v>7.5447860000000005E-2</v>
      </c>
      <c r="LS470">
        <v>24.52826</v>
      </c>
      <c r="LT470">
        <v>1.0941270000000001</v>
      </c>
      <c r="LU470">
        <v>3776.7559999999999</v>
      </c>
      <c r="LV470" s="1">
        <v>7.4880909999999995E-2</v>
      </c>
      <c r="LW470">
        <v>24.953990000000001</v>
      </c>
      <c r="LX470">
        <v>1.022278</v>
      </c>
      <c r="LY470">
        <v>3559.1289999999999</v>
      </c>
      <c r="LZ470" s="1">
        <v>7.4364920000000001E-2</v>
      </c>
      <c r="MA470">
        <v>25.531420000000001</v>
      </c>
      <c r="MB470">
        <v>0.95739540000000001</v>
      </c>
      <c r="MC470">
        <v>3359.4119999999998</v>
      </c>
      <c r="MD470" s="1">
        <v>7.3649950000000006E-2</v>
      </c>
      <c r="ME470">
        <v>26.047460000000001</v>
      </c>
      <c r="MF470">
        <v>0.89588310000000004</v>
      </c>
      <c r="MG470">
        <v>3176.6709999999998</v>
      </c>
      <c r="MH470" s="1">
        <v>7.2793679999999999E-2</v>
      </c>
      <c r="MI470">
        <v>26.334499999999998</v>
      </c>
      <c r="MJ470">
        <v>0.83859810000000001</v>
      </c>
      <c r="MK470">
        <v>3010.7350000000001</v>
      </c>
      <c r="ML470" s="1">
        <v>7.1905730000000001E-2</v>
      </c>
      <c r="MM470">
        <v>26.223890000000001</v>
      </c>
      <c r="MN470">
        <v>0.7864449</v>
      </c>
      <c r="MO470">
        <v>2860.2289999999998</v>
      </c>
      <c r="MP470" s="1">
        <v>7.1174570000000006E-2</v>
      </c>
      <c r="MQ470">
        <v>26.06775</v>
      </c>
      <c r="MR470">
        <v>0.74068540000000005</v>
      </c>
      <c r="MS470">
        <v>2722.9940000000001</v>
      </c>
      <c r="MT470" s="1">
        <v>7.0700449999999998E-2</v>
      </c>
      <c r="MU470">
        <v>25.916399999999999</v>
      </c>
      <c r="MV470">
        <v>0.7012794</v>
      </c>
      <c r="MW470">
        <v>2596.404</v>
      </c>
      <c r="MX470" s="1">
        <v>7.0074129999999998E-2</v>
      </c>
      <c r="MY470">
        <v>26.019500000000001</v>
      </c>
      <c r="MZ470">
        <v>0.663443</v>
      </c>
      <c r="NA470">
        <v>2479.1680000000001</v>
      </c>
      <c r="NB470" s="1">
        <v>6.9241369999999997E-2</v>
      </c>
      <c r="NC470">
        <v>26.310210000000001</v>
      </c>
      <c r="ND470">
        <v>0.62707069999999998</v>
      </c>
      <c r="NE470">
        <v>2372.0140000000001</v>
      </c>
      <c r="NF470" s="1">
        <v>6.9241369999999997E-2</v>
      </c>
      <c r="NG470">
        <v>26.310210000000001</v>
      </c>
      <c r="NH470">
        <v>0.62707069999999998</v>
      </c>
      <c r="NI470">
        <v>2372.0140000000001</v>
      </c>
      <c r="NJ470" s="1">
        <v>6.9241369999999997E-2</v>
      </c>
      <c r="NK470">
        <v>26.310210000000001</v>
      </c>
      <c r="NL470">
        <v>0.62707069999999998</v>
      </c>
      <c r="NM470">
        <v>2372.0140000000001</v>
      </c>
      <c r="NN470" s="1">
        <v>6.9241369999999997E-2</v>
      </c>
      <c r="NO470">
        <v>26.310210000000001</v>
      </c>
      <c r="NP470">
        <v>0.62707069999999998</v>
      </c>
      <c r="NQ470">
        <v>2372.0140000000001</v>
      </c>
      <c r="NR470" s="1">
        <v>6.9241369999999997E-2</v>
      </c>
      <c r="NS470">
        <v>26.310210000000001</v>
      </c>
      <c r="NT470">
        <v>0.62707069999999998</v>
      </c>
      <c r="NU470">
        <v>2372.0140000000001</v>
      </c>
      <c r="NV470" s="1">
        <v>6.9241369999999997E-2</v>
      </c>
      <c r="NW470">
        <v>26.310210000000001</v>
      </c>
      <c r="NX470">
        <v>0.62707069999999998</v>
      </c>
      <c r="NY470">
        <v>2372.0140000000001</v>
      </c>
      <c r="NZ470" s="1">
        <v>6.9241369999999997E-2</v>
      </c>
      <c r="OA470">
        <v>26.310210000000001</v>
      </c>
      <c r="OB470">
        <v>0.62707069999999998</v>
      </c>
      <c r="OC470">
        <v>2372.0140000000001</v>
      </c>
      <c r="OD470" s="1">
        <v>6.9241369999999997E-2</v>
      </c>
      <c r="OE470">
        <v>26.310210000000001</v>
      </c>
      <c r="OF470">
        <v>0.62707069999999998</v>
      </c>
      <c r="OG470">
        <v>2372.0140000000001</v>
      </c>
      <c r="OH470" s="1">
        <v>6.9241369999999997E-2</v>
      </c>
      <c r="OI470">
        <v>26.310210000000001</v>
      </c>
      <c r="OJ470">
        <v>0.62707069999999998</v>
      </c>
      <c r="OK470">
        <v>2372.0140000000001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0.1280934</v>
      </c>
      <c r="G471">
        <v>22.043130000000001</v>
      </c>
      <c r="H471">
        <v>0</v>
      </c>
      <c r="I471">
        <v>0</v>
      </c>
      <c r="J471">
        <v>0.12765000000000001</v>
      </c>
      <c r="K471">
        <v>22.414940000000001</v>
      </c>
      <c r="L471">
        <v>0</v>
      </c>
      <c r="M471">
        <v>0</v>
      </c>
      <c r="N471">
        <v>0.1270164</v>
      </c>
      <c r="O471">
        <v>22.761610000000001</v>
      </c>
      <c r="P471">
        <v>0</v>
      </c>
      <c r="Q471">
        <v>0</v>
      </c>
      <c r="R471">
        <v>0.1263319</v>
      </c>
      <c r="S471">
        <v>23.129259999999999</v>
      </c>
      <c r="T471">
        <v>0</v>
      </c>
      <c r="U471">
        <v>0</v>
      </c>
      <c r="V471">
        <v>0.1257761</v>
      </c>
      <c r="W471">
        <v>23.635079999999999</v>
      </c>
      <c r="X471">
        <v>0</v>
      </c>
      <c r="Y471">
        <v>0</v>
      </c>
      <c r="Z471">
        <v>0.12535479999999999</v>
      </c>
      <c r="AA471">
        <v>23.876180000000002</v>
      </c>
      <c r="AB471">
        <v>0</v>
      </c>
      <c r="AC471">
        <v>0</v>
      </c>
      <c r="AD471">
        <v>0.1248992</v>
      </c>
      <c r="AE471">
        <v>23.78378</v>
      </c>
      <c r="AF471">
        <v>0</v>
      </c>
      <c r="AG471">
        <v>0</v>
      </c>
      <c r="AH471">
        <v>0.12436709999999999</v>
      </c>
      <c r="AI471">
        <v>23.707640000000001</v>
      </c>
      <c r="AJ471">
        <v>0</v>
      </c>
      <c r="AK471">
        <v>0</v>
      </c>
      <c r="AL471">
        <v>0.1241212</v>
      </c>
      <c r="AM471">
        <v>23.630179999999999</v>
      </c>
      <c r="AN471">
        <v>0</v>
      </c>
      <c r="AO471">
        <v>0</v>
      </c>
      <c r="AP471">
        <v>0.1236947</v>
      </c>
      <c r="AQ471">
        <v>23.96884</v>
      </c>
      <c r="AR471">
        <v>0</v>
      </c>
      <c r="AS471">
        <v>0</v>
      </c>
      <c r="AT471">
        <v>0.1230769</v>
      </c>
      <c r="AU471">
        <v>24.385000000000002</v>
      </c>
      <c r="AV471">
        <v>0</v>
      </c>
      <c r="AW471">
        <v>0</v>
      </c>
      <c r="AX471">
        <v>0.1224039</v>
      </c>
      <c r="AY471">
        <v>24.739599999999999</v>
      </c>
      <c r="AZ471">
        <v>0</v>
      </c>
      <c r="BA471">
        <v>0</v>
      </c>
      <c r="BB471">
        <v>0.1218175</v>
      </c>
      <c r="BC471">
        <v>25.12566</v>
      </c>
      <c r="BD471">
        <v>0</v>
      </c>
      <c r="BE471">
        <v>0</v>
      </c>
      <c r="BF471">
        <v>0.1213379</v>
      </c>
      <c r="BG471">
        <v>25.211379999999998</v>
      </c>
      <c r="BH471">
        <v>0</v>
      </c>
      <c r="BI471">
        <v>0</v>
      </c>
      <c r="BJ471">
        <v>0.12083149999999999</v>
      </c>
      <c r="BK471">
        <v>25.09693</v>
      </c>
      <c r="BL471">
        <v>0</v>
      </c>
      <c r="BM471">
        <v>0</v>
      </c>
      <c r="BN471">
        <v>0.12021900000000001</v>
      </c>
      <c r="BO471">
        <v>24.960920000000002</v>
      </c>
      <c r="BP471">
        <v>0</v>
      </c>
      <c r="BQ471">
        <v>0</v>
      </c>
      <c r="BR471">
        <v>0.11962440000000001</v>
      </c>
      <c r="BS471">
        <v>24.837800000000001</v>
      </c>
      <c r="BT471">
        <v>0</v>
      </c>
      <c r="BU471">
        <v>0</v>
      </c>
      <c r="BV471">
        <v>0.1189626</v>
      </c>
      <c r="BW471">
        <v>24.709800000000001</v>
      </c>
      <c r="BX471">
        <v>0</v>
      </c>
      <c r="BY471">
        <v>0</v>
      </c>
      <c r="BZ471">
        <v>0.1183457</v>
      </c>
      <c r="CA471">
        <v>24.805499999999999</v>
      </c>
      <c r="CB471">
        <v>0</v>
      </c>
      <c r="CC471">
        <v>0</v>
      </c>
      <c r="CD471">
        <v>0.1176613</v>
      </c>
      <c r="CE471">
        <v>24.78341</v>
      </c>
      <c r="CF471">
        <v>0</v>
      </c>
      <c r="CG471">
        <v>0</v>
      </c>
      <c r="CH471">
        <v>0.1169992</v>
      </c>
      <c r="CI471">
        <v>24.737169999999999</v>
      </c>
      <c r="CJ471">
        <v>0</v>
      </c>
      <c r="CK471">
        <v>0</v>
      </c>
      <c r="CL471">
        <v>0.1162812</v>
      </c>
      <c r="CM471">
        <v>24.509450000000001</v>
      </c>
      <c r="CN471">
        <v>0</v>
      </c>
      <c r="CO471">
        <v>0</v>
      </c>
      <c r="CP471">
        <v>0.1156186</v>
      </c>
      <c r="CQ471">
        <v>24.255970000000001</v>
      </c>
      <c r="CR471">
        <v>0</v>
      </c>
      <c r="CS471">
        <v>0</v>
      </c>
      <c r="CT471">
        <v>0.114867</v>
      </c>
      <c r="CU471">
        <v>23.92428</v>
      </c>
      <c r="CV471">
        <v>0</v>
      </c>
      <c r="CW471">
        <v>0</v>
      </c>
      <c r="CX471">
        <v>0.1141119</v>
      </c>
      <c r="CY471">
        <v>23.499400000000001</v>
      </c>
      <c r="CZ471">
        <v>0</v>
      </c>
      <c r="DA471">
        <v>8.3673799999999994E-36</v>
      </c>
      <c r="DB471">
        <v>0.1133846</v>
      </c>
      <c r="DC471">
        <v>23.141860000000001</v>
      </c>
      <c r="DD471">
        <v>1.1097760000000001E-32</v>
      </c>
      <c r="DE471">
        <v>2.7735869999999998E-29</v>
      </c>
      <c r="DF471">
        <v>0.11270429999999999</v>
      </c>
      <c r="DG471">
        <v>23.024069999999998</v>
      </c>
      <c r="DH471" s="1">
        <v>2.0298200000000001E-27</v>
      </c>
      <c r="DI471" s="1">
        <v>5.08564E-24</v>
      </c>
      <c r="DJ471">
        <v>0.1120483</v>
      </c>
      <c r="DK471">
        <v>22.944420000000001</v>
      </c>
      <c r="DL471" s="1">
        <v>3.429483E-23</v>
      </c>
      <c r="DM471" s="1">
        <v>7.9059719999999996E-20</v>
      </c>
      <c r="DN471" s="1">
        <v>0.1113529</v>
      </c>
      <c r="DO471">
        <v>22.956469999999999</v>
      </c>
      <c r="DP471" s="1">
        <v>1.240198E-19</v>
      </c>
      <c r="DQ471" s="1">
        <v>2.5175160000000001E-16</v>
      </c>
      <c r="DR471" s="1">
        <v>0.1106137</v>
      </c>
      <c r="DS471">
        <v>22.699200000000001</v>
      </c>
      <c r="DT471" s="1">
        <v>1.222171E-16</v>
      </c>
      <c r="DU471" s="1">
        <v>2.3410709999999999E-13</v>
      </c>
      <c r="DV471" s="1">
        <v>0.1098683</v>
      </c>
      <c r="DW471">
        <v>22.36431</v>
      </c>
      <c r="DX471" s="1">
        <v>4.4691429999999998E-14</v>
      </c>
      <c r="DY471" s="1">
        <v>8.3200930000000001E-11</v>
      </c>
      <c r="DZ471" s="1">
        <v>0.10913779999999999</v>
      </c>
      <c r="EA471">
        <v>22.086760000000002</v>
      </c>
      <c r="EB471" s="1">
        <v>7.2462640000000002E-12</v>
      </c>
      <c r="EC471" s="1">
        <v>1.3372270000000001E-8</v>
      </c>
      <c r="ED471" s="1">
        <v>0.10832360000000001</v>
      </c>
      <c r="EE471">
        <v>21.815650000000002</v>
      </c>
      <c r="EF471" s="1">
        <v>5.943467E-10</v>
      </c>
      <c r="EG471" s="1">
        <v>1.098471E-6</v>
      </c>
      <c r="EH471" s="1">
        <v>0.10756159999999999</v>
      </c>
      <c r="EI471">
        <v>21.871980000000001</v>
      </c>
      <c r="EJ471" s="1">
        <v>2.7248730000000001E-8</v>
      </c>
      <c r="EK471" s="1">
        <v>5.0770840000000001E-5</v>
      </c>
      <c r="EL471" s="1">
        <v>0.10686180000000001</v>
      </c>
      <c r="EM471">
        <v>21.982769999999999</v>
      </c>
      <c r="EN471" s="1">
        <v>7.5600860000000001E-7</v>
      </c>
      <c r="EO471" s="1">
        <v>1.4245740000000001E-3</v>
      </c>
      <c r="EP471" s="1">
        <v>0.1062085</v>
      </c>
      <c r="EQ471">
        <v>22.038889999999999</v>
      </c>
      <c r="ER471" s="1">
        <v>1.34894E-5</v>
      </c>
      <c r="ES471" s="1">
        <v>2.580667E-2</v>
      </c>
      <c r="ET471" s="1">
        <v>0.1055551</v>
      </c>
      <c r="EU471">
        <v>22.250640000000001</v>
      </c>
      <c r="EV471" s="1">
        <v>1.6327909999999999E-4</v>
      </c>
      <c r="EW471" s="1">
        <v>0.3178396</v>
      </c>
      <c r="EX471" s="1">
        <v>0.1048843</v>
      </c>
      <c r="EY471">
        <v>22.315290000000001</v>
      </c>
      <c r="EZ471" s="1">
        <v>1.400126E-3</v>
      </c>
      <c r="FA471">
        <v>2.780456</v>
      </c>
      <c r="FB471" s="1">
        <v>0.1041716</v>
      </c>
      <c r="FC471">
        <v>22.075800000000001</v>
      </c>
      <c r="FD471" s="1">
        <v>8.8418339999999998E-3</v>
      </c>
      <c r="FE471" s="1">
        <v>17.92792</v>
      </c>
      <c r="FF471" s="1">
        <v>0.10345459999999999</v>
      </c>
      <c r="FG471">
        <v>21.824059999999999</v>
      </c>
      <c r="FH471" s="1">
        <v>4.2459530000000002E-2</v>
      </c>
      <c r="FI471">
        <v>88.013810000000007</v>
      </c>
      <c r="FJ471" s="1">
        <v>0.1030085</v>
      </c>
      <c r="FK471">
        <v>21.637530000000002</v>
      </c>
      <c r="FL471" s="1">
        <v>0.16024150000000001</v>
      </c>
      <c r="FM471">
        <v>338.94490000000002</v>
      </c>
      <c r="FN471" s="1">
        <v>0.1022946</v>
      </c>
      <c r="FO471">
        <v>21.916650000000001</v>
      </c>
      <c r="FP471" s="1">
        <v>0.48565530000000001</v>
      </c>
      <c r="FQ471">
        <v>1051.596</v>
      </c>
      <c r="FR471" s="1">
        <v>0.1013947</v>
      </c>
      <c r="FS471">
        <v>22.339200000000002</v>
      </c>
      <c r="FT471" s="1">
        <v>1.2118180000000001</v>
      </c>
      <c r="FU471">
        <v>2690.9569999999999</v>
      </c>
      <c r="FV471" s="1">
        <v>0.1004342</v>
      </c>
      <c r="FW471">
        <v>22.82274</v>
      </c>
      <c r="FX471" s="1">
        <v>2.549585</v>
      </c>
      <c r="FY471">
        <v>5810.6540000000005</v>
      </c>
      <c r="FZ471" s="1">
        <v>9.9626439999999997E-2</v>
      </c>
      <c r="GA471">
        <v>23.301349999999999</v>
      </c>
      <c r="GB471">
        <v>4.6310589999999996</v>
      </c>
      <c r="GC471">
        <v>10811.27</v>
      </c>
      <c r="GD471" s="1">
        <v>9.8937819999999996E-2</v>
      </c>
      <c r="GE471">
        <v>23.424060000000001</v>
      </c>
      <c r="GF471">
        <v>7.3975179999999998</v>
      </c>
      <c r="GG471">
        <v>17664.310000000001</v>
      </c>
      <c r="GH471">
        <v>9.8184820000000006E-2</v>
      </c>
      <c r="GI471">
        <v>23.262219999999999</v>
      </c>
      <c r="GJ471">
        <v>10.547890000000001</v>
      </c>
      <c r="GK471">
        <v>25775.58</v>
      </c>
      <c r="GL471" s="1">
        <v>9.7305440000000007E-2</v>
      </c>
      <c r="GM471">
        <v>23.11506</v>
      </c>
      <c r="GN471">
        <v>13.63264</v>
      </c>
      <c r="GO471">
        <v>34117.550000000003</v>
      </c>
      <c r="GP471" s="1">
        <v>9.6733600000000003E-2</v>
      </c>
      <c r="GQ471">
        <v>23.011009999999999</v>
      </c>
      <c r="GR471">
        <v>16.286719999999999</v>
      </c>
      <c r="GS471">
        <v>41577.68</v>
      </c>
      <c r="GT471" s="1">
        <v>9.5900310000000002E-2</v>
      </c>
      <c r="GU471">
        <v>23.35915</v>
      </c>
      <c r="GV471">
        <v>18.130040000000001</v>
      </c>
      <c r="GW471">
        <v>47291.91</v>
      </c>
      <c r="GX471">
        <v>9.4852729999999996E-2</v>
      </c>
      <c r="GY471">
        <v>23.815989999999999</v>
      </c>
      <c r="GZ471">
        <v>19.038509999999999</v>
      </c>
      <c r="HA471">
        <v>50813.93</v>
      </c>
      <c r="HB471" s="1">
        <v>9.3758129999999995E-2</v>
      </c>
      <c r="HC471">
        <v>24.31887</v>
      </c>
      <c r="HD471">
        <v>19.11082</v>
      </c>
      <c r="HE471">
        <v>52157</v>
      </c>
      <c r="HF471" s="1">
        <v>9.2868419999999993E-2</v>
      </c>
      <c r="HG471">
        <v>24.72082</v>
      </c>
      <c r="HH471">
        <v>18.569369999999999</v>
      </c>
      <c r="HI471">
        <v>51642.67</v>
      </c>
      <c r="HJ471" s="1">
        <v>9.2197920000000003E-2</v>
      </c>
      <c r="HK471">
        <v>24.785710000000002</v>
      </c>
      <c r="HL471">
        <v>17.601839999999999</v>
      </c>
      <c r="HM471">
        <v>49715.4</v>
      </c>
      <c r="HN471">
        <v>9.1545929999999998E-2</v>
      </c>
      <c r="HO471">
        <v>24.568159999999999</v>
      </c>
      <c r="HP471">
        <v>16.366679999999999</v>
      </c>
      <c r="HQ471">
        <v>46874.05</v>
      </c>
      <c r="HR471">
        <v>9.0854969999999993E-2</v>
      </c>
      <c r="HS471">
        <v>24.352340000000002</v>
      </c>
      <c r="HT471">
        <v>15.001670000000001</v>
      </c>
      <c r="HU471">
        <v>43525.38</v>
      </c>
      <c r="HV471" s="1">
        <v>9.0678529999999993E-2</v>
      </c>
      <c r="HW471">
        <v>24.165150000000001</v>
      </c>
      <c r="HX471">
        <v>13.69168</v>
      </c>
      <c r="HY471">
        <v>39975.660000000003</v>
      </c>
      <c r="HZ471" s="1">
        <v>9.0299840000000006E-2</v>
      </c>
      <c r="IA471">
        <v>24.34196</v>
      </c>
      <c r="IB471">
        <v>12.380750000000001</v>
      </c>
      <c r="IC471">
        <v>36431.699999999997</v>
      </c>
      <c r="ID471" s="1">
        <v>8.9659169999999996E-2</v>
      </c>
      <c r="IE471">
        <v>24.24287</v>
      </c>
      <c r="IF471">
        <v>11.117649999999999</v>
      </c>
      <c r="IG471">
        <v>33045.4</v>
      </c>
      <c r="IH471" s="1">
        <v>8.8868929999999999E-2</v>
      </c>
      <c r="II471">
        <v>24.444479999999999</v>
      </c>
      <c r="IJ471">
        <v>9.9434140000000006</v>
      </c>
      <c r="IK471">
        <v>29893.51</v>
      </c>
      <c r="IL471" s="1">
        <v>8.818165E-2</v>
      </c>
      <c r="IM471">
        <v>24.604189999999999</v>
      </c>
      <c r="IN471">
        <v>8.8977660000000007</v>
      </c>
      <c r="IO471">
        <v>27009.599999999999</v>
      </c>
      <c r="IP471">
        <v>8.7572220000000006E-2</v>
      </c>
      <c r="IQ471">
        <v>24.519449999999999</v>
      </c>
      <c r="IR471">
        <v>7.9679479999999998</v>
      </c>
      <c r="IS471">
        <v>24394.74</v>
      </c>
      <c r="IT471" s="1">
        <v>8.6859290000000006E-2</v>
      </c>
      <c r="IU471">
        <v>24.210460000000001</v>
      </c>
      <c r="IV471">
        <v>7.1310310000000001</v>
      </c>
      <c r="IW471">
        <v>22042.41</v>
      </c>
      <c r="IX471" s="1">
        <v>8.5964780000000005E-2</v>
      </c>
      <c r="IY471">
        <v>23.854810000000001</v>
      </c>
      <c r="IZ471">
        <v>6.3768659999999997</v>
      </c>
      <c r="JA471">
        <v>19941.39</v>
      </c>
      <c r="JB471" s="1">
        <v>8.4771280000000004E-2</v>
      </c>
      <c r="JC471">
        <v>23.628160000000001</v>
      </c>
      <c r="JD471">
        <v>5.6945350000000001</v>
      </c>
      <c r="JE471">
        <v>18077.38</v>
      </c>
      <c r="JF471" s="1">
        <v>8.3768309999999999E-2</v>
      </c>
      <c r="JG471">
        <v>23.923400000000001</v>
      </c>
      <c r="JH471">
        <v>5.1084820000000004</v>
      </c>
      <c r="JI471">
        <v>16427.21</v>
      </c>
      <c r="JJ471" s="1">
        <v>8.2924800000000007E-2</v>
      </c>
      <c r="JK471">
        <v>24.38625</v>
      </c>
      <c r="JL471">
        <v>4.6011290000000002</v>
      </c>
      <c r="JM471">
        <v>14958.93</v>
      </c>
      <c r="JN471" s="1">
        <v>8.2125829999999997E-2</v>
      </c>
      <c r="JO471">
        <v>24.929770000000001</v>
      </c>
      <c r="JP471">
        <v>4.154941</v>
      </c>
      <c r="JQ471">
        <v>13651.21</v>
      </c>
      <c r="JR471">
        <v>8.1188659999999996E-2</v>
      </c>
      <c r="JS471">
        <v>25.45506</v>
      </c>
      <c r="JT471">
        <v>3.7544590000000002</v>
      </c>
      <c r="JU471">
        <v>12487.17</v>
      </c>
      <c r="JV471" s="1">
        <v>8.0210909999999996E-2</v>
      </c>
      <c r="JW471">
        <v>25.646070000000002</v>
      </c>
      <c r="JX471">
        <v>3.3993959999999999</v>
      </c>
      <c r="JY471">
        <v>11453.27</v>
      </c>
      <c r="JZ471" s="1">
        <v>7.9362299999999997E-2</v>
      </c>
      <c r="KA471">
        <v>25.487690000000001</v>
      </c>
      <c r="KB471">
        <v>3.0907879999999999</v>
      </c>
      <c r="KC471">
        <v>10533.15</v>
      </c>
      <c r="KD471" s="1">
        <v>7.8694070000000005E-2</v>
      </c>
      <c r="KE471">
        <v>25.306719999999999</v>
      </c>
      <c r="KF471">
        <v>2.8227470000000001</v>
      </c>
      <c r="KG471">
        <v>9709.3230000000003</v>
      </c>
      <c r="KH471" s="1">
        <v>7.8061220000000001E-2</v>
      </c>
      <c r="KI471">
        <v>25.138770000000001</v>
      </c>
      <c r="KJ471">
        <v>2.5848100000000001</v>
      </c>
      <c r="KK471">
        <v>8969.11</v>
      </c>
      <c r="KL471" s="1">
        <v>7.7442380000000005E-2</v>
      </c>
      <c r="KM471">
        <v>25.27028</v>
      </c>
      <c r="KN471">
        <v>2.3718499999999998</v>
      </c>
      <c r="KO471">
        <v>8303.2829999999994</v>
      </c>
      <c r="KP471" s="1">
        <v>7.6789949999999996E-2</v>
      </c>
      <c r="KQ471">
        <v>25.42333</v>
      </c>
      <c r="KR471">
        <v>2.180104</v>
      </c>
      <c r="KS471">
        <v>7703.35</v>
      </c>
      <c r="KT471" s="1">
        <v>7.6140730000000004E-2</v>
      </c>
      <c r="KU471">
        <v>25.456019999999999</v>
      </c>
      <c r="KV471">
        <v>2.0079899999999999</v>
      </c>
      <c r="KW471">
        <v>7162.3090000000002</v>
      </c>
      <c r="KX471" s="1">
        <v>7.5563329999999998E-2</v>
      </c>
      <c r="KY471">
        <v>25.430779999999999</v>
      </c>
      <c r="KZ471">
        <v>1.854954</v>
      </c>
      <c r="LA471">
        <v>6673.0219999999999</v>
      </c>
      <c r="LB471" s="1">
        <v>7.5045479999999998E-2</v>
      </c>
      <c r="LC471">
        <v>25.241019999999999</v>
      </c>
      <c r="LD471">
        <v>1.717943</v>
      </c>
      <c r="LE471">
        <v>6229.2089999999998</v>
      </c>
      <c r="LF471" s="1">
        <v>7.4521119999999996E-2</v>
      </c>
      <c r="LG471">
        <v>24.965150000000001</v>
      </c>
      <c r="LH471">
        <v>1.593736</v>
      </c>
      <c r="LI471">
        <v>5825.78</v>
      </c>
      <c r="LJ471" s="1">
        <v>7.3919239999999997E-2</v>
      </c>
      <c r="LK471">
        <v>24.649989999999999</v>
      </c>
      <c r="LL471">
        <v>1.4797119999999999</v>
      </c>
      <c r="LM471">
        <v>5458.8580000000002</v>
      </c>
      <c r="LN471" s="1">
        <v>7.2928720000000002E-2</v>
      </c>
      <c r="LO471">
        <v>24.435369999999999</v>
      </c>
      <c r="LP471">
        <v>1.3698539999999999</v>
      </c>
      <c r="LQ471">
        <v>5127.2740000000003</v>
      </c>
      <c r="LR471" s="1">
        <v>7.219399E-2</v>
      </c>
      <c r="LS471">
        <v>24.663229999999999</v>
      </c>
      <c r="LT471">
        <v>1.2756890000000001</v>
      </c>
      <c r="LU471">
        <v>4828.3509999999997</v>
      </c>
      <c r="LV471" s="1">
        <v>7.1659479999999998E-2</v>
      </c>
      <c r="LW471">
        <v>25.065069999999999</v>
      </c>
      <c r="LX471">
        <v>1.193311</v>
      </c>
      <c r="LY471">
        <v>4555.0820000000003</v>
      </c>
      <c r="LZ471" s="1">
        <v>7.1174440000000005E-2</v>
      </c>
      <c r="MA471">
        <v>25.60239</v>
      </c>
      <c r="MB471">
        <v>1.118841</v>
      </c>
      <c r="MC471">
        <v>4303.8850000000002</v>
      </c>
      <c r="MD471" s="1">
        <v>7.0487179999999997E-2</v>
      </c>
      <c r="ME471">
        <v>26.07292</v>
      </c>
      <c r="MF471">
        <v>1.047868</v>
      </c>
      <c r="MG471">
        <v>4073.6529999999998</v>
      </c>
      <c r="MH471" s="1">
        <v>6.9662080000000001E-2</v>
      </c>
      <c r="MI471">
        <v>26.328379999999999</v>
      </c>
      <c r="MJ471">
        <v>0.98164490000000004</v>
      </c>
      <c r="MK471">
        <v>3864.297</v>
      </c>
      <c r="ML471" s="1">
        <v>6.880327E-2</v>
      </c>
      <c r="MM471">
        <v>26.210619999999999</v>
      </c>
      <c r="MN471">
        <v>0.92120080000000004</v>
      </c>
      <c r="MO471">
        <v>3674.0540000000001</v>
      </c>
      <c r="MP471" s="1">
        <v>6.810869E-2</v>
      </c>
      <c r="MQ471">
        <v>26.057510000000001</v>
      </c>
      <c r="MR471">
        <v>0.86826130000000001</v>
      </c>
      <c r="MS471">
        <v>3500.2620000000002</v>
      </c>
      <c r="MT471" s="1">
        <v>6.7671720000000005E-2</v>
      </c>
      <c r="MU471">
        <v>25.92352</v>
      </c>
      <c r="MV471">
        <v>0.8228086</v>
      </c>
      <c r="MW471">
        <v>3339.77</v>
      </c>
      <c r="MX471" s="1">
        <v>6.7073430000000003E-2</v>
      </c>
      <c r="MY471">
        <v>26.037430000000001</v>
      </c>
      <c r="MZ471">
        <v>0.77887709999999999</v>
      </c>
      <c r="NA471">
        <v>3190.884</v>
      </c>
      <c r="NB471" s="1">
        <v>6.6272129999999999E-2</v>
      </c>
      <c r="NC471">
        <v>26.33464</v>
      </c>
      <c r="ND471">
        <v>0.73649019999999998</v>
      </c>
      <c r="NE471">
        <v>3054.596</v>
      </c>
      <c r="NF471" s="1">
        <v>6.6272129999999999E-2</v>
      </c>
      <c r="NG471">
        <v>26.33464</v>
      </c>
      <c r="NH471">
        <v>0.73649019999999998</v>
      </c>
      <c r="NI471">
        <v>3054.596</v>
      </c>
      <c r="NJ471" s="1">
        <v>6.6272129999999999E-2</v>
      </c>
      <c r="NK471">
        <v>26.33464</v>
      </c>
      <c r="NL471">
        <v>0.73649019999999998</v>
      </c>
      <c r="NM471">
        <v>3054.596</v>
      </c>
      <c r="NN471" s="1">
        <v>6.6272129999999999E-2</v>
      </c>
      <c r="NO471">
        <v>26.33464</v>
      </c>
      <c r="NP471">
        <v>0.73649019999999998</v>
      </c>
      <c r="NQ471">
        <v>3054.596</v>
      </c>
      <c r="NR471" s="1">
        <v>6.6272129999999999E-2</v>
      </c>
      <c r="NS471">
        <v>26.33464</v>
      </c>
      <c r="NT471">
        <v>0.73649019999999998</v>
      </c>
      <c r="NU471">
        <v>3054.596</v>
      </c>
      <c r="NV471" s="1">
        <v>6.6272129999999999E-2</v>
      </c>
      <c r="NW471">
        <v>26.33464</v>
      </c>
      <c r="NX471">
        <v>0.73649019999999998</v>
      </c>
      <c r="NY471">
        <v>3054.596</v>
      </c>
      <c r="NZ471" s="1">
        <v>6.6272129999999999E-2</v>
      </c>
      <c r="OA471">
        <v>26.33464</v>
      </c>
      <c r="OB471">
        <v>0.73649019999999998</v>
      </c>
      <c r="OC471">
        <v>3054.596</v>
      </c>
      <c r="OD471" s="1">
        <v>6.6272129999999999E-2</v>
      </c>
      <c r="OE471">
        <v>26.33464</v>
      </c>
      <c r="OF471">
        <v>0.73649019999999998</v>
      </c>
      <c r="OG471">
        <v>3054.596</v>
      </c>
      <c r="OH471" s="1">
        <v>6.6272129999999999E-2</v>
      </c>
      <c r="OI471">
        <v>26.33464</v>
      </c>
      <c r="OJ471">
        <v>0.73649019999999998</v>
      </c>
      <c r="OK471">
        <v>3054.596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0.10898040000000001</v>
      </c>
      <c r="G472">
        <v>22.10277</v>
      </c>
      <c r="H472">
        <v>0</v>
      </c>
      <c r="I472">
        <v>0</v>
      </c>
      <c r="J472">
        <v>0.1086078</v>
      </c>
      <c r="K472">
        <v>22.460290000000001</v>
      </c>
      <c r="L472">
        <v>0</v>
      </c>
      <c r="M472">
        <v>0</v>
      </c>
      <c r="N472">
        <v>0.10806490000000001</v>
      </c>
      <c r="O472">
        <v>22.80087</v>
      </c>
      <c r="P472">
        <v>0</v>
      </c>
      <c r="Q472">
        <v>0</v>
      </c>
      <c r="R472">
        <v>0.1074719</v>
      </c>
      <c r="S472">
        <v>23.142219999999998</v>
      </c>
      <c r="T472">
        <v>0</v>
      </c>
      <c r="U472">
        <v>0</v>
      </c>
      <c r="V472">
        <v>0.1070139</v>
      </c>
      <c r="W472">
        <v>23.60275</v>
      </c>
      <c r="X472">
        <v>0</v>
      </c>
      <c r="Y472">
        <v>0</v>
      </c>
      <c r="Z472">
        <v>0.106667</v>
      </c>
      <c r="AA472">
        <v>23.817789999999999</v>
      </c>
      <c r="AB472">
        <v>0</v>
      </c>
      <c r="AC472">
        <v>0</v>
      </c>
      <c r="AD472">
        <v>0.1062789</v>
      </c>
      <c r="AE472">
        <v>23.720230000000001</v>
      </c>
      <c r="AF472">
        <v>0</v>
      </c>
      <c r="AG472">
        <v>0</v>
      </c>
      <c r="AH472" s="1">
        <v>0.1058356</v>
      </c>
      <c r="AI472">
        <v>23.64884</v>
      </c>
      <c r="AJ472">
        <v>0</v>
      </c>
      <c r="AK472">
        <v>0</v>
      </c>
      <c r="AL472" s="1">
        <v>0.1056482</v>
      </c>
      <c r="AM472">
        <v>23.59451</v>
      </c>
      <c r="AN472">
        <v>0</v>
      </c>
      <c r="AO472">
        <v>0</v>
      </c>
      <c r="AP472" s="1">
        <v>0.1052815</v>
      </c>
      <c r="AQ472">
        <v>23.944790000000001</v>
      </c>
      <c r="AR472">
        <v>0</v>
      </c>
      <c r="AS472">
        <v>0</v>
      </c>
      <c r="AT472" s="1">
        <v>0.10475039999999999</v>
      </c>
      <c r="AU472">
        <v>24.37059</v>
      </c>
      <c r="AV472">
        <v>0</v>
      </c>
      <c r="AW472">
        <v>0</v>
      </c>
      <c r="AX472">
        <v>0.1041725</v>
      </c>
      <c r="AY472">
        <v>24.721769999999999</v>
      </c>
      <c r="AZ472">
        <v>0</v>
      </c>
      <c r="BA472">
        <v>0</v>
      </c>
      <c r="BB472" s="1">
        <v>0.10367609999999999</v>
      </c>
      <c r="BC472">
        <v>25.082619999999999</v>
      </c>
      <c r="BD472">
        <v>0</v>
      </c>
      <c r="BE472">
        <v>0</v>
      </c>
      <c r="BF472" s="1">
        <v>0.10328229999999999</v>
      </c>
      <c r="BG472">
        <v>25.155539999999998</v>
      </c>
      <c r="BH472">
        <v>0</v>
      </c>
      <c r="BI472">
        <v>0</v>
      </c>
      <c r="BJ472" s="1">
        <v>0.1028511</v>
      </c>
      <c r="BK472">
        <v>25.037279999999999</v>
      </c>
      <c r="BL472">
        <v>0</v>
      </c>
      <c r="BM472">
        <v>0</v>
      </c>
      <c r="BN472">
        <v>0.1023263</v>
      </c>
      <c r="BO472">
        <v>24.911809999999999</v>
      </c>
      <c r="BP472">
        <v>0</v>
      </c>
      <c r="BQ472">
        <v>0</v>
      </c>
      <c r="BR472">
        <v>0.10182389999999999</v>
      </c>
      <c r="BS472">
        <v>24.815300000000001</v>
      </c>
      <c r="BT472">
        <v>0</v>
      </c>
      <c r="BU472">
        <v>0</v>
      </c>
      <c r="BV472" s="1">
        <v>0.10126449999999999</v>
      </c>
      <c r="BW472">
        <v>24.724350000000001</v>
      </c>
      <c r="BX472">
        <v>0</v>
      </c>
      <c r="BY472">
        <v>0</v>
      </c>
      <c r="BZ472" s="1">
        <v>0.1007371</v>
      </c>
      <c r="CA472">
        <v>24.841360000000002</v>
      </c>
      <c r="CB472">
        <v>0</v>
      </c>
      <c r="CC472">
        <v>0</v>
      </c>
      <c r="CD472" s="1">
        <v>0.1001576</v>
      </c>
      <c r="CE472">
        <v>24.839289999999998</v>
      </c>
      <c r="CF472">
        <v>0</v>
      </c>
      <c r="CG472">
        <v>0</v>
      </c>
      <c r="CH472" s="1">
        <v>9.9597690000000003E-2</v>
      </c>
      <c r="CI472">
        <v>24.798179999999999</v>
      </c>
      <c r="CJ472">
        <v>0</v>
      </c>
      <c r="CK472">
        <v>0</v>
      </c>
      <c r="CL472" s="1">
        <v>9.8985669999999998E-2</v>
      </c>
      <c r="CM472">
        <v>24.572749999999999</v>
      </c>
      <c r="CN472">
        <v>0</v>
      </c>
      <c r="CO472">
        <v>0</v>
      </c>
      <c r="CP472" s="1">
        <v>9.8423179999999999E-2</v>
      </c>
      <c r="CQ472">
        <v>24.318680000000001</v>
      </c>
      <c r="CR472">
        <v>0</v>
      </c>
      <c r="CS472">
        <v>0</v>
      </c>
      <c r="CT472" s="1">
        <v>9.7785670000000005E-2</v>
      </c>
      <c r="CU472">
        <v>23.99615</v>
      </c>
      <c r="CV472">
        <v>0</v>
      </c>
      <c r="CW472">
        <v>0</v>
      </c>
      <c r="CX472" s="1">
        <v>9.7134369999999998E-2</v>
      </c>
      <c r="CY472">
        <v>23.594280000000001</v>
      </c>
      <c r="CZ472">
        <v>0</v>
      </c>
      <c r="DA472">
        <v>1.864045E-36</v>
      </c>
      <c r="DB472" s="1">
        <v>9.6519359999999998E-2</v>
      </c>
      <c r="DC472">
        <v>23.260079999999999</v>
      </c>
      <c r="DD472">
        <v>2.416207E-33</v>
      </c>
      <c r="DE472">
        <v>6.3820450000000002E-30</v>
      </c>
      <c r="DF472" s="1">
        <v>9.5944580000000002E-2</v>
      </c>
      <c r="DG472">
        <v>23.154109999999999</v>
      </c>
      <c r="DH472" s="1">
        <v>5.1711210000000002E-28</v>
      </c>
      <c r="DI472" s="1">
        <v>1.3691720000000001E-24</v>
      </c>
      <c r="DJ472" s="1">
        <v>9.5390379999999997E-2</v>
      </c>
      <c r="DK472">
        <v>23.083939999999998</v>
      </c>
      <c r="DL472" s="1">
        <v>8.9816520000000006E-24</v>
      </c>
      <c r="DM472" s="1">
        <v>2.3895649999999999E-20</v>
      </c>
      <c r="DN472" s="1">
        <v>9.4795729999999995E-2</v>
      </c>
      <c r="DO472">
        <v>23.08972</v>
      </c>
      <c r="DP472" s="1">
        <v>3.3110269999999998E-20</v>
      </c>
      <c r="DQ472" s="1">
        <v>8.3716149999999998E-17</v>
      </c>
      <c r="DR472">
        <v>9.4171290000000005E-2</v>
      </c>
      <c r="DS472">
        <v>22.831330000000001</v>
      </c>
      <c r="DT472" s="1">
        <v>3.6806149999999997E-17</v>
      </c>
      <c r="DU472" s="1">
        <v>8.5398210000000001E-14</v>
      </c>
      <c r="DV472" s="1">
        <v>9.3532100000000007E-2</v>
      </c>
      <c r="DW472">
        <v>22.489080000000001</v>
      </c>
      <c r="DX472" s="1">
        <v>1.4840689999999999E-14</v>
      </c>
      <c r="DY472" s="1">
        <v>3.2883419999999997E-11</v>
      </c>
      <c r="DZ472" s="1">
        <v>9.2919039999999994E-2</v>
      </c>
      <c r="EA472">
        <v>22.204470000000001</v>
      </c>
      <c r="EB472" s="1">
        <v>2.6206019999999999E-12</v>
      </c>
      <c r="EC472" s="1">
        <v>5.6820379999999997E-9</v>
      </c>
      <c r="ED472">
        <v>9.2220220000000006E-2</v>
      </c>
      <c r="EE472">
        <v>21.936509999999998</v>
      </c>
      <c r="EF472" s="1">
        <v>2.320587E-10</v>
      </c>
      <c r="EG472" s="1">
        <v>4.9887429999999995E-7</v>
      </c>
      <c r="EH472" s="1">
        <v>9.1576959999999999E-2</v>
      </c>
      <c r="EI472">
        <v>21.983789999999999</v>
      </c>
      <c r="EJ472" s="1">
        <v>1.1412630000000001E-8</v>
      </c>
      <c r="EK472" s="1">
        <v>2.4525899999999998E-5</v>
      </c>
      <c r="EL472" s="1">
        <v>9.0980720000000001E-2</v>
      </c>
      <c r="EM472">
        <v>22.091670000000001</v>
      </c>
      <c r="EN472" s="1">
        <v>3.380113E-7</v>
      </c>
      <c r="EO472" s="1">
        <v>7.2925289999999999E-4</v>
      </c>
      <c r="EP472" s="1">
        <v>9.0427229999999997E-2</v>
      </c>
      <c r="EQ472">
        <v>22.141860000000001</v>
      </c>
      <c r="ER472" s="1">
        <v>6.4131569999999997E-6</v>
      </c>
      <c r="ES472" s="1">
        <v>1.3955540000000001E-2</v>
      </c>
      <c r="ET472" s="1">
        <v>8.987713E-2</v>
      </c>
      <c r="EU472">
        <v>22.328939999999999</v>
      </c>
      <c r="EV472" s="1">
        <v>8.2279119999999998E-5</v>
      </c>
      <c r="EW472" s="1">
        <v>0.18107989999999999</v>
      </c>
      <c r="EX472" s="1">
        <v>8.9302149999999997E-2</v>
      </c>
      <c r="EY472">
        <v>22.376639999999998</v>
      </c>
      <c r="EZ472" s="1">
        <v>7.457125E-4</v>
      </c>
      <c r="FA472" s="1">
        <v>1.664984</v>
      </c>
      <c r="FB472">
        <v>8.8706279999999998E-2</v>
      </c>
      <c r="FC472">
        <v>22.133420000000001</v>
      </c>
      <c r="FD472" s="1">
        <v>4.9672529999999996E-3</v>
      </c>
      <c r="FE472" s="1">
        <v>11.262</v>
      </c>
      <c r="FF472" s="1">
        <v>8.80914E-2</v>
      </c>
      <c r="FG472">
        <v>21.879840000000002</v>
      </c>
      <c r="FH472" s="1">
        <v>2.510654E-2</v>
      </c>
      <c r="FI472">
        <v>57.89649</v>
      </c>
      <c r="FJ472" s="1">
        <v>8.7727349999999996E-2</v>
      </c>
      <c r="FK472">
        <v>21.69735</v>
      </c>
      <c r="FL472" s="1">
        <v>9.9570500000000006E-2</v>
      </c>
      <c r="FM472">
        <v>233.0822</v>
      </c>
      <c r="FN472" s="1">
        <v>8.712657E-2</v>
      </c>
      <c r="FO472">
        <v>21.964880000000001</v>
      </c>
      <c r="FP472" s="1">
        <v>0.31655179999999999</v>
      </c>
      <c r="FQ472">
        <v>754.78660000000002</v>
      </c>
      <c r="FR472" s="1">
        <v>8.6350129999999997E-2</v>
      </c>
      <c r="FS472">
        <v>22.377859999999998</v>
      </c>
      <c r="FT472" s="1">
        <v>0.8267388</v>
      </c>
      <c r="FU472">
        <v>2012.1969999999999</v>
      </c>
      <c r="FV472" s="1">
        <v>8.5522360000000006E-2</v>
      </c>
      <c r="FW472">
        <v>22.842919999999999</v>
      </c>
      <c r="FX472" s="1">
        <v>1.8170850000000001</v>
      </c>
      <c r="FY472">
        <v>4518.3760000000002</v>
      </c>
      <c r="FZ472" s="1">
        <v>8.4836220000000004E-2</v>
      </c>
      <c r="GA472">
        <v>23.29194</v>
      </c>
      <c r="GB472">
        <v>3.4421560000000002</v>
      </c>
      <c r="GC472">
        <v>8726.9140000000007</v>
      </c>
      <c r="GD472">
        <v>8.4264000000000006E-2</v>
      </c>
      <c r="GE472">
        <v>23.398700000000002</v>
      </c>
      <c r="GF472">
        <v>5.7251000000000003</v>
      </c>
      <c r="GG472">
        <v>14777.04</v>
      </c>
      <c r="GH472" s="1">
        <v>8.3621909999999994E-2</v>
      </c>
      <c r="GI472">
        <v>23.229620000000001</v>
      </c>
      <c r="GJ472">
        <v>8.4831219999999998</v>
      </c>
      <c r="GK472">
        <v>22308.03</v>
      </c>
      <c r="GL472" s="1">
        <v>8.2869520000000002E-2</v>
      </c>
      <c r="GM472">
        <v>23.081969999999998</v>
      </c>
      <c r="GN472">
        <v>11.3698</v>
      </c>
      <c r="GO472">
        <v>30490.67</v>
      </c>
      <c r="GP472" s="1">
        <v>8.2401160000000001E-2</v>
      </c>
      <c r="GQ472">
        <v>22.98987</v>
      </c>
      <c r="GR472">
        <v>14.05837</v>
      </c>
      <c r="GS472">
        <v>38291.33</v>
      </c>
      <c r="GT472" s="1">
        <v>8.169237E-2</v>
      </c>
      <c r="GU472">
        <v>23.337389999999999</v>
      </c>
      <c r="GV472">
        <v>16.154990000000002</v>
      </c>
      <c r="GW472">
        <v>44787.77</v>
      </c>
      <c r="GX472">
        <v>8.0792290000000003E-2</v>
      </c>
      <c r="GY472">
        <v>23.79758</v>
      </c>
      <c r="GZ472">
        <v>17.465299999999999</v>
      </c>
      <c r="HA472">
        <v>49372.68</v>
      </c>
      <c r="HB472" s="1">
        <v>7.9850009999999999E-2</v>
      </c>
      <c r="HC472">
        <v>24.295359999999999</v>
      </c>
      <c r="HD472">
        <v>17.99953</v>
      </c>
      <c r="HE472">
        <v>51869.96</v>
      </c>
      <c r="HF472">
        <v>7.9090770000000005E-2</v>
      </c>
      <c r="HG472">
        <v>24.68347</v>
      </c>
      <c r="HH472">
        <v>17.90964</v>
      </c>
      <c r="HI472">
        <v>52444.57</v>
      </c>
      <c r="HJ472" s="1">
        <v>7.8529360000000006E-2</v>
      </c>
      <c r="HK472">
        <v>24.743960000000001</v>
      </c>
      <c r="HL472">
        <v>17.34854</v>
      </c>
      <c r="HM472">
        <v>51448.21</v>
      </c>
      <c r="HN472" s="1">
        <v>7.7970010000000006E-2</v>
      </c>
      <c r="HO472">
        <v>24.529060000000001</v>
      </c>
      <c r="HP472">
        <v>16.41723</v>
      </c>
      <c r="HQ472">
        <v>49313.69</v>
      </c>
      <c r="HR472" s="1">
        <v>7.7382870000000006E-2</v>
      </c>
      <c r="HS472">
        <v>24.320789999999999</v>
      </c>
      <c r="HT472">
        <v>15.312139999999999</v>
      </c>
      <c r="HU472">
        <v>46465.54</v>
      </c>
      <c r="HV472" s="1">
        <v>7.725564E-2</v>
      </c>
      <c r="HW472">
        <v>24.152239999999999</v>
      </c>
      <c r="HX472">
        <v>14.18155</v>
      </c>
      <c r="HY472">
        <v>43226.21</v>
      </c>
      <c r="HZ472" s="1">
        <v>7.6921009999999998E-2</v>
      </c>
      <c r="IA472">
        <v>24.340109999999999</v>
      </c>
      <c r="IB472">
        <v>12.984080000000001</v>
      </c>
      <c r="IC472">
        <v>39841.96</v>
      </c>
      <c r="ID472" s="1">
        <v>7.6374040000000004E-2</v>
      </c>
      <c r="IE472">
        <v>24.277560000000001</v>
      </c>
      <c r="IF472">
        <v>11.78683</v>
      </c>
      <c r="IG472">
        <v>36496.370000000003</v>
      </c>
      <c r="IH472" s="1">
        <v>7.5685139999999998E-2</v>
      </c>
      <c r="II472">
        <v>24.486889999999999</v>
      </c>
      <c r="IJ472">
        <v>10.64025</v>
      </c>
      <c r="IK472">
        <v>33300.86</v>
      </c>
      <c r="IL472" s="1">
        <v>7.5101520000000005E-2</v>
      </c>
      <c r="IM472">
        <v>24.651979999999998</v>
      </c>
      <c r="IN472">
        <v>9.6001670000000008</v>
      </c>
      <c r="IO472">
        <v>30315.119999999999</v>
      </c>
      <c r="IP472" s="1">
        <v>7.4588299999999996E-2</v>
      </c>
      <c r="IQ472">
        <v>24.577159999999999</v>
      </c>
      <c r="IR472">
        <v>8.6598039999999994</v>
      </c>
      <c r="IS472">
        <v>27561.67</v>
      </c>
      <c r="IT472" s="1">
        <v>7.3982919999999994E-2</v>
      </c>
      <c r="IU472">
        <v>24.279319999999998</v>
      </c>
      <c r="IV472">
        <v>7.7995599999999996</v>
      </c>
      <c r="IW472">
        <v>25049.35</v>
      </c>
      <c r="IX472" s="1">
        <v>7.3210769999999994E-2</v>
      </c>
      <c r="IY472">
        <v>23.935220000000001</v>
      </c>
      <c r="IZ472">
        <v>7.0125609999999998</v>
      </c>
      <c r="JA472">
        <v>22778.6</v>
      </c>
      <c r="JB472" s="1">
        <v>7.2174249999999995E-2</v>
      </c>
      <c r="JC472">
        <v>23.717600000000001</v>
      </c>
      <c r="JD472">
        <v>6.2910880000000002</v>
      </c>
      <c r="JE472">
        <v>20743.12</v>
      </c>
      <c r="JF472" s="1">
        <v>7.1327479999999999E-2</v>
      </c>
      <c r="JG472">
        <v>24.000820000000001</v>
      </c>
      <c r="JH472">
        <v>5.6683779999999997</v>
      </c>
      <c r="JI472">
        <v>18924.89</v>
      </c>
      <c r="JJ472" s="1">
        <v>7.0611499999999994E-2</v>
      </c>
      <c r="JK472">
        <v>24.451329999999999</v>
      </c>
      <c r="JL472">
        <v>5.1251670000000003</v>
      </c>
      <c r="JM472">
        <v>17295.099999999999</v>
      </c>
      <c r="JN472" s="1">
        <v>6.9933149999999999E-2</v>
      </c>
      <c r="JO472">
        <v>24.97401</v>
      </c>
      <c r="JP472">
        <v>4.644196</v>
      </c>
      <c r="JQ472">
        <v>15833.83</v>
      </c>
      <c r="JR472" s="1">
        <v>6.9134669999999995E-2</v>
      </c>
      <c r="JS472">
        <v>25.47053</v>
      </c>
      <c r="JT472">
        <v>4.2092929999999997</v>
      </c>
      <c r="JU472">
        <v>14525.41</v>
      </c>
      <c r="JV472" s="1">
        <v>6.8294889999999997E-2</v>
      </c>
      <c r="JW472">
        <v>25.645430000000001</v>
      </c>
      <c r="JX472">
        <v>3.8212510000000002</v>
      </c>
      <c r="JY472">
        <v>13357.26</v>
      </c>
      <c r="JZ472" s="1">
        <v>6.7562330000000004E-2</v>
      </c>
      <c r="KA472">
        <v>25.483509999999999</v>
      </c>
      <c r="KB472">
        <v>3.4824350000000002</v>
      </c>
      <c r="KC472">
        <v>12312.85</v>
      </c>
      <c r="KD472" s="1">
        <v>6.6997730000000005E-2</v>
      </c>
      <c r="KE472">
        <v>25.304490000000001</v>
      </c>
      <c r="KF472">
        <v>3.1877789999999999</v>
      </c>
      <c r="KG472">
        <v>11374.21</v>
      </c>
      <c r="KH472" s="1">
        <v>6.6455570000000005E-2</v>
      </c>
      <c r="KI472">
        <v>25.151309999999999</v>
      </c>
      <c r="KJ472">
        <v>2.9250219999999998</v>
      </c>
      <c r="KK472">
        <v>10527.88</v>
      </c>
      <c r="KL472" s="1">
        <v>6.5930989999999995E-2</v>
      </c>
      <c r="KM472">
        <v>25.292349999999999</v>
      </c>
      <c r="KN472">
        <v>2.6893189999999998</v>
      </c>
      <c r="KO472">
        <v>9764.393</v>
      </c>
      <c r="KP472">
        <v>6.5375359999999993E-2</v>
      </c>
      <c r="KQ472">
        <v>25.46397</v>
      </c>
      <c r="KR472">
        <v>2.4763549999999999</v>
      </c>
      <c r="KS472">
        <v>9074.3889999999992</v>
      </c>
      <c r="KT472" s="1">
        <v>6.4817020000000003E-2</v>
      </c>
      <c r="KU472">
        <v>25.515280000000001</v>
      </c>
      <c r="KV472">
        <v>2.2844519999999999</v>
      </c>
      <c r="KW472">
        <v>8450.5349999999999</v>
      </c>
      <c r="KX472" s="1">
        <v>6.4325889999999997E-2</v>
      </c>
      <c r="KY472">
        <v>25.503979999999999</v>
      </c>
      <c r="KZ472">
        <v>2.1137090000000001</v>
      </c>
      <c r="LA472">
        <v>7885.1840000000002</v>
      </c>
      <c r="LB472" s="1">
        <v>6.3884549999999998E-2</v>
      </c>
      <c r="LC472">
        <v>25.326519999999999</v>
      </c>
      <c r="LD472">
        <v>1.960472</v>
      </c>
      <c r="LE472">
        <v>7371.201</v>
      </c>
      <c r="LF472" s="1">
        <v>6.3436309999999996E-2</v>
      </c>
      <c r="LG472">
        <v>25.06241</v>
      </c>
      <c r="LH472">
        <v>1.8213109999999999</v>
      </c>
      <c r="LI472">
        <v>6903.2550000000001</v>
      </c>
      <c r="LJ472" s="1">
        <v>6.2925439999999999E-2</v>
      </c>
      <c r="LK472">
        <v>24.76118</v>
      </c>
      <c r="LL472">
        <v>1.693303</v>
      </c>
      <c r="LM472">
        <v>6476.9139999999998</v>
      </c>
      <c r="LN472" s="1">
        <v>6.2053839999999999E-2</v>
      </c>
      <c r="LO472">
        <v>24.55555</v>
      </c>
      <c r="LP472">
        <v>1.5688390000000001</v>
      </c>
      <c r="LQ472">
        <v>6090.7510000000002</v>
      </c>
      <c r="LR472" s="1">
        <v>6.1436369999999997E-2</v>
      </c>
      <c r="LS472">
        <v>24.771139999999999</v>
      </c>
      <c r="LT472">
        <v>1.4628950000000001</v>
      </c>
      <c r="LU472">
        <v>5742.0559999999996</v>
      </c>
      <c r="LV472" s="1">
        <v>6.0984339999999998E-2</v>
      </c>
      <c r="LW472">
        <v>25.15446</v>
      </c>
      <c r="LX472">
        <v>1.369985</v>
      </c>
      <c r="LY472">
        <v>5422.7349999999997</v>
      </c>
      <c r="LZ472" s="1">
        <v>6.058206E-2</v>
      </c>
      <c r="MA472">
        <v>25.66225</v>
      </c>
      <c r="MB472">
        <v>1.286019</v>
      </c>
      <c r="MC472">
        <v>5128.799</v>
      </c>
      <c r="MD472" s="1">
        <v>5.9997580000000002E-2</v>
      </c>
      <c r="ME472">
        <v>26.1004</v>
      </c>
      <c r="MF472">
        <v>1.2056290000000001</v>
      </c>
      <c r="MG472">
        <v>4859.0290000000005</v>
      </c>
      <c r="MH472">
        <v>5.928427E-2</v>
      </c>
      <c r="MI472">
        <v>26.33136</v>
      </c>
      <c r="MJ472">
        <v>1.1302300000000001</v>
      </c>
      <c r="MK472">
        <v>4613.2160000000003</v>
      </c>
      <c r="ML472" s="1">
        <v>5.8550699999999997E-2</v>
      </c>
      <c r="MM472">
        <v>26.208739999999999</v>
      </c>
      <c r="MN472">
        <v>1.0614349999999999</v>
      </c>
      <c r="MO472">
        <v>4389.5420000000004</v>
      </c>
      <c r="MP472" s="1">
        <v>5.796283E-2</v>
      </c>
      <c r="MQ472">
        <v>26.054600000000001</v>
      </c>
      <c r="MR472">
        <v>1.0012160000000001</v>
      </c>
      <c r="MS472">
        <v>4184.8649999999998</v>
      </c>
      <c r="MT472" s="1">
        <v>5.7608779999999998E-2</v>
      </c>
      <c r="MU472">
        <v>25.929459999999999</v>
      </c>
      <c r="MV472">
        <v>0.94973739999999995</v>
      </c>
      <c r="MW472">
        <v>3995.61</v>
      </c>
      <c r="MX472">
        <v>5.709562E-2</v>
      </c>
      <c r="MY472">
        <v>26.047170000000001</v>
      </c>
      <c r="MZ472">
        <v>0.89951910000000002</v>
      </c>
      <c r="NA472">
        <v>3819.7939999999999</v>
      </c>
      <c r="NB472">
        <v>5.6407520000000003E-2</v>
      </c>
      <c r="NC472">
        <v>26.34628</v>
      </c>
      <c r="ND472">
        <v>0.85095849999999995</v>
      </c>
      <c r="NE472">
        <v>3658.6289999999999</v>
      </c>
      <c r="NF472">
        <v>5.6407520000000003E-2</v>
      </c>
      <c r="NG472">
        <v>26.34628</v>
      </c>
      <c r="NH472">
        <v>0.85095849999999995</v>
      </c>
      <c r="NI472">
        <v>3658.6289999999999</v>
      </c>
      <c r="NJ472">
        <v>5.6407520000000003E-2</v>
      </c>
      <c r="NK472">
        <v>26.34628</v>
      </c>
      <c r="NL472">
        <v>0.85095849999999995</v>
      </c>
      <c r="NM472">
        <v>3658.6289999999999</v>
      </c>
      <c r="NN472">
        <v>5.6407520000000003E-2</v>
      </c>
      <c r="NO472">
        <v>26.34628</v>
      </c>
      <c r="NP472">
        <v>0.85095849999999995</v>
      </c>
      <c r="NQ472">
        <v>3658.6289999999999</v>
      </c>
      <c r="NR472">
        <v>5.6407520000000003E-2</v>
      </c>
      <c r="NS472">
        <v>26.34628</v>
      </c>
      <c r="NT472">
        <v>0.85095849999999995</v>
      </c>
      <c r="NU472">
        <v>3658.6289999999999</v>
      </c>
      <c r="NV472">
        <v>5.6407520000000003E-2</v>
      </c>
      <c r="NW472">
        <v>26.34628</v>
      </c>
      <c r="NX472">
        <v>0.85095849999999995</v>
      </c>
      <c r="NY472">
        <v>3658.6289999999999</v>
      </c>
      <c r="NZ472">
        <v>5.6407520000000003E-2</v>
      </c>
      <c r="OA472">
        <v>26.34628</v>
      </c>
      <c r="OB472">
        <v>0.85095849999999995</v>
      </c>
      <c r="OC472">
        <v>3658.6289999999999</v>
      </c>
      <c r="OD472">
        <v>5.6407520000000003E-2</v>
      </c>
      <c r="OE472">
        <v>26.34628</v>
      </c>
      <c r="OF472">
        <v>0.85095849999999995</v>
      </c>
      <c r="OG472">
        <v>3658.6289999999999</v>
      </c>
      <c r="OH472">
        <v>5.6407520000000003E-2</v>
      </c>
      <c r="OI472">
        <v>26.34628</v>
      </c>
      <c r="OJ472">
        <v>0.85095849999999995</v>
      </c>
      <c r="OK472">
        <v>3658.6289999999999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0.1128931</v>
      </c>
      <c r="G473">
        <v>22.16056</v>
      </c>
      <c r="H473">
        <v>0</v>
      </c>
      <c r="I473">
        <v>0</v>
      </c>
      <c r="J473">
        <v>0.1125082</v>
      </c>
      <c r="K473">
        <v>22.505980000000001</v>
      </c>
      <c r="L473">
        <v>0</v>
      </c>
      <c r="M473">
        <v>0</v>
      </c>
      <c r="N473">
        <v>0.1119395</v>
      </c>
      <c r="O473">
        <v>22.837420000000002</v>
      </c>
      <c r="P473">
        <v>0</v>
      </c>
      <c r="Q473">
        <v>0</v>
      </c>
      <c r="R473">
        <v>0.1113247</v>
      </c>
      <c r="S473">
        <v>23.162030000000001</v>
      </c>
      <c r="T473">
        <v>0</v>
      </c>
      <c r="U473">
        <v>0</v>
      </c>
      <c r="V473">
        <v>0.110855</v>
      </c>
      <c r="W473">
        <v>23.587009999999999</v>
      </c>
      <c r="X473">
        <v>0</v>
      </c>
      <c r="Y473">
        <v>0</v>
      </c>
      <c r="Z473">
        <v>0.11050219999999999</v>
      </c>
      <c r="AA473">
        <v>23.774789999999999</v>
      </c>
      <c r="AB473">
        <v>0</v>
      </c>
      <c r="AC473">
        <v>0</v>
      </c>
      <c r="AD473">
        <v>0.1101055</v>
      </c>
      <c r="AE473">
        <v>23.66985</v>
      </c>
      <c r="AF473">
        <v>0</v>
      </c>
      <c r="AG473">
        <v>0</v>
      </c>
      <c r="AH473">
        <v>0.1096483</v>
      </c>
      <c r="AI473">
        <v>23.59789</v>
      </c>
      <c r="AJ473">
        <v>0</v>
      </c>
      <c r="AK473">
        <v>0</v>
      </c>
      <c r="AL473">
        <v>0.1094702</v>
      </c>
      <c r="AM473">
        <v>23.5593</v>
      </c>
      <c r="AN473">
        <v>0</v>
      </c>
      <c r="AO473">
        <v>0</v>
      </c>
      <c r="AP473">
        <v>0.10909190000000001</v>
      </c>
      <c r="AQ473">
        <v>23.916730000000001</v>
      </c>
      <c r="AR473">
        <v>0</v>
      </c>
      <c r="AS473">
        <v>0</v>
      </c>
      <c r="AT473">
        <v>0.1085392</v>
      </c>
      <c r="AU473">
        <v>24.349329999999998</v>
      </c>
      <c r="AV473">
        <v>0</v>
      </c>
      <c r="AW473">
        <v>0</v>
      </c>
      <c r="AX473" s="1">
        <v>0.10792690000000001</v>
      </c>
      <c r="AY473">
        <v>24.700890000000001</v>
      </c>
      <c r="AZ473">
        <v>0</v>
      </c>
      <c r="BA473">
        <v>0</v>
      </c>
      <c r="BB473" s="1">
        <v>0.10741870000000001</v>
      </c>
      <c r="BC473">
        <v>25.045089999999998</v>
      </c>
      <c r="BD473">
        <v>0</v>
      </c>
      <c r="BE473">
        <v>0</v>
      </c>
      <c r="BF473">
        <v>0.1070252</v>
      </c>
      <c r="BG473">
        <v>25.105899999999998</v>
      </c>
      <c r="BH473">
        <v>0</v>
      </c>
      <c r="BI473">
        <v>0</v>
      </c>
      <c r="BJ473" s="1">
        <v>0.1065798</v>
      </c>
      <c r="BK473">
        <v>24.98452</v>
      </c>
      <c r="BL473">
        <v>0</v>
      </c>
      <c r="BM473">
        <v>0</v>
      </c>
      <c r="BN473" s="1">
        <v>0.106033</v>
      </c>
      <c r="BO473">
        <v>24.86439</v>
      </c>
      <c r="BP473">
        <v>0</v>
      </c>
      <c r="BQ473">
        <v>0</v>
      </c>
      <c r="BR473">
        <v>0.1055155</v>
      </c>
      <c r="BS473">
        <v>24.785319999999999</v>
      </c>
      <c r="BT473">
        <v>0</v>
      </c>
      <c r="BU473">
        <v>0</v>
      </c>
      <c r="BV473" s="1">
        <v>0.10493470000000001</v>
      </c>
      <c r="BW473">
        <v>24.722799999999999</v>
      </c>
      <c r="BX473">
        <v>0</v>
      </c>
      <c r="BY473">
        <v>0</v>
      </c>
      <c r="BZ473" s="1">
        <v>0.1043867</v>
      </c>
      <c r="CA473">
        <v>24.85934</v>
      </c>
      <c r="CB473">
        <v>0</v>
      </c>
      <c r="CC473">
        <v>0</v>
      </c>
      <c r="CD473" s="1">
        <v>0.1037879</v>
      </c>
      <c r="CE473">
        <v>24.87697</v>
      </c>
      <c r="CF473">
        <v>0</v>
      </c>
      <c r="CG473">
        <v>0</v>
      </c>
      <c r="CH473" s="1">
        <v>0.1032148</v>
      </c>
      <c r="CI473">
        <v>24.843599999999999</v>
      </c>
      <c r="CJ473">
        <v>0</v>
      </c>
      <c r="CK473">
        <v>0</v>
      </c>
      <c r="CL473" s="1">
        <v>0.10257819999999999</v>
      </c>
      <c r="CM473">
        <v>24.6251</v>
      </c>
      <c r="CN473">
        <v>0</v>
      </c>
      <c r="CO473">
        <v>0</v>
      </c>
      <c r="CP473" s="1">
        <v>0.10199569999999999</v>
      </c>
      <c r="CQ473">
        <v>24.372879999999999</v>
      </c>
      <c r="CR473">
        <v>0</v>
      </c>
      <c r="CS473">
        <v>0</v>
      </c>
      <c r="CT473" s="1">
        <v>0.10134020000000001</v>
      </c>
      <c r="CU473">
        <v>24.05763</v>
      </c>
      <c r="CV473">
        <v>0</v>
      </c>
      <c r="CW473">
        <v>0</v>
      </c>
      <c r="CX473" s="1">
        <v>0.1006546</v>
      </c>
      <c r="CY473">
        <v>23.672889999999999</v>
      </c>
      <c r="CZ473">
        <v>0</v>
      </c>
      <c r="DA473">
        <v>3.3390630000000002E-37</v>
      </c>
      <c r="DB473" s="1">
        <v>0.10001839999999999</v>
      </c>
      <c r="DC473">
        <v>23.359729999999999</v>
      </c>
      <c r="DD473">
        <v>5.1514230000000004E-34</v>
      </c>
      <c r="DE473">
        <v>1.161039E-30</v>
      </c>
      <c r="DF473" s="1">
        <v>9.9429119999999996E-2</v>
      </c>
      <c r="DG473">
        <v>23.266500000000001</v>
      </c>
      <c r="DH473">
        <v>1.475064E-28</v>
      </c>
      <c r="DI473" s="1">
        <v>3.0092229999999999E-25</v>
      </c>
      <c r="DJ473" s="1">
        <v>9.885671E-2</v>
      </c>
      <c r="DK473">
        <v>23.205629999999999</v>
      </c>
      <c r="DL473" s="1">
        <v>3.2623420000000001E-24</v>
      </c>
      <c r="DM473" s="1">
        <v>6.0532349999999998E-21</v>
      </c>
      <c r="DN473" s="1">
        <v>9.8239699999999999E-2</v>
      </c>
      <c r="DO473">
        <v>23.208950000000002</v>
      </c>
      <c r="DP473" s="1">
        <v>1.326099E-20</v>
      </c>
      <c r="DQ473" s="1">
        <v>2.360185E-17</v>
      </c>
      <c r="DR473" s="1">
        <v>9.7594459999999994E-2</v>
      </c>
      <c r="DS473">
        <v>22.951429999999998</v>
      </c>
      <c r="DT473" s="1">
        <v>1.5165810000000001E-17</v>
      </c>
      <c r="DU473" s="1">
        <v>2.6488060000000002E-14</v>
      </c>
      <c r="DV473" s="1">
        <v>9.6930059999999998E-2</v>
      </c>
      <c r="DW473">
        <v>22.607199999999999</v>
      </c>
      <c r="DX473" s="1">
        <v>6.364675E-15</v>
      </c>
      <c r="DY473" s="1">
        <v>1.105911E-11</v>
      </c>
      <c r="DZ473" s="1">
        <v>9.6302429999999994E-2</v>
      </c>
      <c r="EA473">
        <v>22.31784</v>
      </c>
      <c r="EB473" s="1">
        <v>1.1754249999999999E-12</v>
      </c>
      <c r="EC473" s="1">
        <v>2.0538870000000001E-9</v>
      </c>
      <c r="ED473">
        <v>9.5568959999999994E-2</v>
      </c>
      <c r="EE473">
        <v>22.051159999999999</v>
      </c>
      <c r="EF473" s="1">
        <v>1.0900870000000001E-10</v>
      </c>
      <c r="EG473" s="1">
        <v>1.9253280000000001E-7</v>
      </c>
      <c r="EH473" s="1">
        <v>9.4906420000000005E-2</v>
      </c>
      <c r="EI473">
        <v>22.092410000000001</v>
      </c>
      <c r="EJ473" s="1">
        <v>5.6148130000000001E-9</v>
      </c>
      <c r="EK473" s="1">
        <v>1.005155E-5</v>
      </c>
      <c r="EL473" s="1">
        <v>9.4288529999999995E-2</v>
      </c>
      <c r="EM473">
        <v>22.194590000000002</v>
      </c>
      <c r="EN473" s="1">
        <v>1.740666E-7</v>
      </c>
      <c r="EO473" s="1">
        <v>3.1604510000000002E-4</v>
      </c>
      <c r="EP473" s="1">
        <v>9.3721260000000001E-2</v>
      </c>
      <c r="EQ473">
        <v>22.240749999999998</v>
      </c>
      <c r="ER473" s="1">
        <v>3.4542939999999999E-6</v>
      </c>
      <c r="ES473" s="1">
        <v>6.3733169999999999E-3</v>
      </c>
      <c r="ET473" s="1">
        <v>9.3150700000000003E-2</v>
      </c>
      <c r="EU473">
        <v>22.410170000000001</v>
      </c>
      <c r="EV473" s="1">
        <v>4.6304789999999997E-5</v>
      </c>
      <c r="EW473" s="1">
        <v>8.6882780000000007E-2</v>
      </c>
      <c r="EX473" s="1">
        <v>9.2550049999999995E-2</v>
      </c>
      <c r="EY473">
        <v>22.441030000000001</v>
      </c>
      <c r="EZ473" s="1">
        <v>4.3799179999999999E-4</v>
      </c>
      <c r="FA473" s="1">
        <v>0.8371075</v>
      </c>
      <c r="FB473" s="1">
        <v>9.1939800000000002E-2</v>
      </c>
      <c r="FC473">
        <v>22.194430000000001</v>
      </c>
      <c r="FD473" s="1">
        <v>3.0424219999999999E-3</v>
      </c>
      <c r="FE473" s="1">
        <v>5.9203760000000001</v>
      </c>
      <c r="FF473" s="1">
        <v>9.1304389999999999E-2</v>
      </c>
      <c r="FG473">
        <v>21.938559999999999</v>
      </c>
      <c r="FH473" s="1">
        <v>1.60193E-2</v>
      </c>
      <c r="FI473" s="1">
        <v>31.76127</v>
      </c>
      <c r="FJ473" s="1">
        <v>9.0947990000000006E-2</v>
      </c>
      <c r="FK473">
        <v>21.75882</v>
      </c>
      <c r="FL473" s="1">
        <v>6.6125089999999997E-2</v>
      </c>
      <c r="FM473">
        <v>133.1891</v>
      </c>
      <c r="FN473" s="1">
        <v>9.0325580000000003E-2</v>
      </c>
      <c r="FO473">
        <v>22.016490000000001</v>
      </c>
      <c r="FP473" s="1">
        <v>0.21853539999999999</v>
      </c>
      <c r="FQ473">
        <v>448.49439999999998</v>
      </c>
      <c r="FR473" s="1">
        <v>8.9512229999999998E-2</v>
      </c>
      <c r="FS473">
        <v>22.418700000000001</v>
      </c>
      <c r="FT473" s="1">
        <v>0.59244739999999996</v>
      </c>
      <c r="FU473">
        <v>1240.95</v>
      </c>
      <c r="FV473">
        <v>8.8643609999999998E-2</v>
      </c>
      <c r="FW473">
        <v>22.868480000000002</v>
      </c>
      <c r="FX473" s="1">
        <v>1.3496140000000001</v>
      </c>
      <c r="FY473">
        <v>2886.7559999999999</v>
      </c>
      <c r="FZ473" s="1">
        <v>8.7934890000000002E-2</v>
      </c>
      <c r="GA473">
        <v>23.293659999999999</v>
      </c>
      <c r="GB473">
        <v>2.6464059999999998</v>
      </c>
      <c r="GC473">
        <v>5765.8950000000004</v>
      </c>
      <c r="GD473" s="1">
        <v>8.7353070000000005E-2</v>
      </c>
      <c r="GE473">
        <v>23.383510000000001</v>
      </c>
      <c r="GF473">
        <v>4.5504100000000003</v>
      </c>
      <c r="GG473">
        <v>10080.459999999999</v>
      </c>
      <c r="GH473" s="1">
        <v>8.6687449999999999E-2</v>
      </c>
      <c r="GI473">
        <v>23.208760000000002</v>
      </c>
      <c r="GJ473">
        <v>6.9593249999999998</v>
      </c>
      <c r="GK473">
        <v>15686.38</v>
      </c>
      <c r="GL473" s="1">
        <v>8.5904159999999993E-2</v>
      </c>
      <c r="GM473">
        <v>23.05818</v>
      </c>
      <c r="GN473">
        <v>9.6112830000000002</v>
      </c>
      <c r="GO473">
        <v>22062.27</v>
      </c>
      <c r="GP473" s="1">
        <v>8.5438349999999996E-2</v>
      </c>
      <c r="GQ473">
        <v>22.97353</v>
      </c>
      <c r="GR473">
        <v>12.22749</v>
      </c>
      <c r="GS473">
        <v>28459.22</v>
      </c>
      <c r="GT473" s="1">
        <v>8.4706519999999993E-2</v>
      </c>
      <c r="GU473">
        <v>23.31908</v>
      </c>
      <c r="GV473">
        <v>14.42736</v>
      </c>
      <c r="GW473">
        <v>34128.82</v>
      </c>
      <c r="GX473" s="1">
        <v>8.3762829999999996E-2</v>
      </c>
      <c r="GY473">
        <v>23.778749999999999</v>
      </c>
      <c r="GZ473">
        <v>15.97993</v>
      </c>
      <c r="HA473">
        <v>38497.230000000003</v>
      </c>
      <c r="HB473" s="1">
        <v>8.2772449999999997E-2</v>
      </c>
      <c r="HC473">
        <v>24.270890000000001</v>
      </c>
      <c r="HD473">
        <v>16.835789999999999</v>
      </c>
      <c r="HE473">
        <v>41300.78</v>
      </c>
      <c r="HF473" s="1">
        <v>8.19883E-2</v>
      </c>
      <c r="HG473">
        <v>24.649329999999999</v>
      </c>
      <c r="HH473">
        <v>17.091899999999999</v>
      </c>
      <c r="HI473">
        <v>42559.12</v>
      </c>
      <c r="HJ473" s="1">
        <v>8.1416799999999998E-2</v>
      </c>
      <c r="HK473">
        <v>24.704470000000001</v>
      </c>
      <c r="HL473">
        <v>16.862549999999999</v>
      </c>
      <c r="HM473">
        <v>42475.82</v>
      </c>
      <c r="HN473" s="1">
        <v>8.0836039999999998E-2</v>
      </c>
      <c r="HO473">
        <v>24.493369999999999</v>
      </c>
      <c r="HP473">
        <v>16.23282</v>
      </c>
      <c r="HQ473">
        <v>41347.11</v>
      </c>
      <c r="HR473" s="1">
        <v>8.0224390000000007E-2</v>
      </c>
      <c r="HS473">
        <v>24.290510000000001</v>
      </c>
      <c r="HT473">
        <v>15.34179</v>
      </c>
      <c r="HU473">
        <v>39496.25</v>
      </c>
      <c r="HV473" s="1">
        <v>8.0122780000000005E-2</v>
      </c>
      <c r="HW473">
        <v>24.136420000000001</v>
      </c>
      <c r="HX473">
        <v>14.39709</v>
      </c>
      <c r="HY473">
        <v>37189.300000000003</v>
      </c>
      <c r="HZ473" s="1">
        <v>7.9762920000000001E-2</v>
      </c>
      <c r="IA473">
        <v>24.3306</v>
      </c>
      <c r="IB473">
        <v>13.328799999999999</v>
      </c>
      <c r="IC473">
        <v>34649.589999999997</v>
      </c>
      <c r="ID473" s="1">
        <v>7.918994E-2</v>
      </c>
      <c r="IE473">
        <v>24.294070000000001</v>
      </c>
      <c r="IF473">
        <v>12.21941</v>
      </c>
      <c r="IG473">
        <v>32045.26</v>
      </c>
      <c r="IH473" s="1">
        <v>7.8461009999999998E-2</v>
      </c>
      <c r="II473">
        <v>24.51493</v>
      </c>
      <c r="IJ473">
        <v>11.125120000000001</v>
      </c>
      <c r="IK473">
        <v>29487.53</v>
      </c>
      <c r="IL473" s="1">
        <v>7.7856560000000005E-2</v>
      </c>
      <c r="IM473">
        <v>24.685390000000002</v>
      </c>
      <c r="IN473">
        <v>10.11492</v>
      </c>
      <c r="IO473">
        <v>27044.560000000001</v>
      </c>
      <c r="IP473" s="1">
        <v>7.7332559999999995E-2</v>
      </c>
      <c r="IQ473">
        <v>24.6187</v>
      </c>
      <c r="IR473">
        <v>9.1869709999999998</v>
      </c>
      <c r="IS473">
        <v>24751.15</v>
      </c>
      <c r="IT473" s="1">
        <v>7.6710979999999998E-2</v>
      </c>
      <c r="IU473">
        <v>24.333680000000001</v>
      </c>
      <c r="IV473">
        <v>8.3247579999999992</v>
      </c>
      <c r="IW473">
        <v>22627.599999999999</v>
      </c>
      <c r="IX473" s="1">
        <v>7.5902040000000004E-2</v>
      </c>
      <c r="IY473">
        <v>24.001670000000001</v>
      </c>
      <c r="IZ473">
        <v>7.5239750000000001</v>
      </c>
      <c r="JA473">
        <v>20684.41</v>
      </c>
      <c r="JB473" s="1">
        <v>7.4804689999999993E-2</v>
      </c>
      <c r="JC473">
        <v>23.79468</v>
      </c>
      <c r="JD473">
        <v>6.7796310000000002</v>
      </c>
      <c r="JE473">
        <v>18923.830000000002</v>
      </c>
      <c r="JF473" s="1">
        <v>7.3937429999999998E-2</v>
      </c>
      <c r="JG473">
        <v>24.070360000000001</v>
      </c>
      <c r="JH473">
        <v>6.1349270000000002</v>
      </c>
      <c r="JI473">
        <v>17336.75</v>
      </c>
      <c r="JJ473" s="1">
        <v>7.3198050000000001E-2</v>
      </c>
      <c r="JK473">
        <v>24.50948</v>
      </c>
      <c r="JL473">
        <v>5.5680170000000002</v>
      </c>
      <c r="JM473">
        <v>15902.87</v>
      </c>
      <c r="JN473" s="1">
        <v>7.2498170000000001E-2</v>
      </c>
      <c r="JO473">
        <v>25.015149999999998</v>
      </c>
      <c r="JP473">
        <v>5.0627089999999999</v>
      </c>
      <c r="JQ473">
        <v>14607.95</v>
      </c>
      <c r="JR473" s="1">
        <v>7.1667510000000004E-2</v>
      </c>
      <c r="JS473">
        <v>25.488130000000002</v>
      </c>
      <c r="JT473">
        <v>4.6024500000000002</v>
      </c>
      <c r="JU473">
        <v>13441.45</v>
      </c>
      <c r="JV473" s="1">
        <v>7.078893E-2</v>
      </c>
      <c r="JW473">
        <v>25.646709999999999</v>
      </c>
      <c r="JX473">
        <v>4.1891699999999998</v>
      </c>
      <c r="JY473">
        <v>12394.55</v>
      </c>
      <c r="JZ473" s="1">
        <v>7.0023950000000001E-2</v>
      </c>
      <c r="KA473">
        <v>25.48199</v>
      </c>
      <c r="KB473">
        <v>3.8268939999999998</v>
      </c>
      <c r="KC473">
        <v>11453.89</v>
      </c>
      <c r="KD473" s="1">
        <v>6.9438669999999994E-2</v>
      </c>
      <c r="KE473">
        <v>25.303750000000001</v>
      </c>
      <c r="KF473">
        <v>3.511145</v>
      </c>
      <c r="KG473">
        <v>10605.01</v>
      </c>
      <c r="KH473" s="1">
        <v>6.8878809999999999E-2</v>
      </c>
      <c r="KI473">
        <v>25.15982</v>
      </c>
      <c r="KJ473">
        <v>3.2286380000000001</v>
      </c>
      <c r="KK473">
        <v>9836.848</v>
      </c>
      <c r="KL473">
        <v>6.8329600000000004E-2</v>
      </c>
      <c r="KM473">
        <v>25.307320000000001</v>
      </c>
      <c r="KN473">
        <v>2.9740989999999998</v>
      </c>
      <c r="KO473">
        <v>9141.5849999999991</v>
      </c>
      <c r="KP473" s="1">
        <v>6.7755930000000006E-2</v>
      </c>
      <c r="KQ473">
        <v>25.489149999999999</v>
      </c>
      <c r="KR473">
        <v>2.743684</v>
      </c>
      <c r="KS473">
        <v>8511.3379999999997</v>
      </c>
      <c r="KT473">
        <v>6.7177299999999995E-2</v>
      </c>
      <c r="KU473">
        <v>25.558199999999999</v>
      </c>
      <c r="KV473">
        <v>2.5354139999999998</v>
      </c>
      <c r="KW473">
        <v>7939.9549999999999</v>
      </c>
      <c r="KX473" s="1">
        <v>6.6664760000000003E-2</v>
      </c>
      <c r="KY473">
        <v>25.557849999999998</v>
      </c>
      <c r="KZ473">
        <v>2.3496169999999998</v>
      </c>
      <c r="LA473">
        <v>7420.8919999999998</v>
      </c>
      <c r="LB473" s="1">
        <v>6.6209749999999998E-2</v>
      </c>
      <c r="LC473">
        <v>25.393840000000001</v>
      </c>
      <c r="LD473">
        <v>2.1826789999999998</v>
      </c>
      <c r="LE473">
        <v>6948.0079999999998</v>
      </c>
      <c r="LF473" s="1">
        <v>6.5746139999999995E-2</v>
      </c>
      <c r="LG473">
        <v>25.14207</v>
      </c>
      <c r="LH473">
        <v>2.030735</v>
      </c>
      <c r="LI473">
        <v>6516.5129999999999</v>
      </c>
      <c r="LJ473" s="1">
        <v>6.5211500000000006E-2</v>
      </c>
      <c r="LK473">
        <v>24.853860000000001</v>
      </c>
      <c r="LL473">
        <v>1.890547</v>
      </c>
      <c r="LM473">
        <v>6122.6480000000001</v>
      </c>
      <c r="LN473" s="1">
        <v>6.4282859999999997E-2</v>
      </c>
      <c r="LO473">
        <v>24.659469999999999</v>
      </c>
      <c r="LP473">
        <v>1.7531410000000001</v>
      </c>
      <c r="LQ473">
        <v>5765.2479999999996</v>
      </c>
      <c r="LR473" s="1">
        <v>6.3649670000000005E-2</v>
      </c>
      <c r="LS473">
        <v>24.86843</v>
      </c>
      <c r="LT473">
        <v>1.636868</v>
      </c>
      <c r="LU473">
        <v>5441.9</v>
      </c>
      <c r="LV473" s="1">
        <v>6.3185690000000003E-2</v>
      </c>
      <c r="LW473">
        <v>25.23704</v>
      </c>
      <c r="LX473">
        <v>1.5347420000000001</v>
      </c>
      <c r="LY473">
        <v>5145.2269999999999</v>
      </c>
      <c r="LZ473" s="1">
        <v>6.2783749999999999E-2</v>
      </c>
      <c r="MA473">
        <v>25.720829999999999</v>
      </c>
      <c r="MB473">
        <v>1.442599</v>
      </c>
      <c r="MC473">
        <v>4871.7209999999995</v>
      </c>
      <c r="MD473">
        <v>6.2171270000000001E-2</v>
      </c>
      <c r="ME473">
        <v>26.13251</v>
      </c>
      <c r="MF473">
        <v>1.3536550000000001</v>
      </c>
      <c r="MG473">
        <v>4620.2780000000002</v>
      </c>
      <c r="MH473" s="1">
        <v>6.1426509999999997E-2</v>
      </c>
      <c r="MI473">
        <v>26.34056</v>
      </c>
      <c r="MJ473">
        <v>1.270051</v>
      </c>
      <c r="MK473">
        <v>4390.7380000000003</v>
      </c>
      <c r="ML473" s="1">
        <v>6.0659570000000003E-2</v>
      </c>
      <c r="MM473">
        <v>26.211839999999999</v>
      </c>
      <c r="MN473">
        <v>1.1936359999999999</v>
      </c>
      <c r="MO473">
        <v>4181.598</v>
      </c>
      <c r="MP473" s="1">
        <v>6.0058550000000002E-2</v>
      </c>
      <c r="MQ473">
        <v>26.055990000000001</v>
      </c>
      <c r="MR473">
        <v>1.126954</v>
      </c>
      <c r="MS473">
        <v>3989.8649999999998</v>
      </c>
      <c r="MT473" s="1">
        <v>5.970922E-2</v>
      </c>
      <c r="MU473">
        <v>25.935970000000001</v>
      </c>
      <c r="MV473">
        <v>1.07009</v>
      </c>
      <c r="MW473">
        <v>3812.2570000000001</v>
      </c>
      <c r="MX473">
        <v>5.9173749999999997E-2</v>
      </c>
      <c r="MY473">
        <v>26.055890000000002</v>
      </c>
      <c r="MZ473">
        <v>1.014127</v>
      </c>
      <c r="NA473">
        <v>3646.9789999999998</v>
      </c>
      <c r="NB473" s="1">
        <v>5.8454249999999999E-2</v>
      </c>
      <c r="NC473">
        <v>26.354489999999998</v>
      </c>
      <c r="ND473">
        <v>0.9598409</v>
      </c>
      <c r="NE473">
        <v>3495.3409999999999</v>
      </c>
      <c r="NF473" s="1">
        <v>5.8454249999999999E-2</v>
      </c>
      <c r="NG473">
        <v>26.354489999999998</v>
      </c>
      <c r="NH473">
        <v>0.9598409</v>
      </c>
      <c r="NI473">
        <v>3495.3409999999999</v>
      </c>
      <c r="NJ473" s="1">
        <v>5.8454249999999999E-2</v>
      </c>
      <c r="NK473">
        <v>26.354489999999998</v>
      </c>
      <c r="NL473">
        <v>0.9598409</v>
      </c>
      <c r="NM473">
        <v>3495.3409999999999</v>
      </c>
      <c r="NN473" s="1">
        <v>5.8454249999999999E-2</v>
      </c>
      <c r="NO473">
        <v>26.354489999999998</v>
      </c>
      <c r="NP473">
        <v>0.9598409</v>
      </c>
      <c r="NQ473">
        <v>3495.3409999999999</v>
      </c>
      <c r="NR473" s="1">
        <v>5.8454249999999999E-2</v>
      </c>
      <c r="NS473">
        <v>26.354489999999998</v>
      </c>
      <c r="NT473">
        <v>0.9598409</v>
      </c>
      <c r="NU473">
        <v>3495.3409999999999</v>
      </c>
      <c r="NV473" s="1">
        <v>5.8454249999999999E-2</v>
      </c>
      <c r="NW473">
        <v>26.354489999999998</v>
      </c>
      <c r="NX473">
        <v>0.9598409</v>
      </c>
      <c r="NY473">
        <v>3495.3409999999999</v>
      </c>
      <c r="NZ473" s="1">
        <v>5.8454249999999999E-2</v>
      </c>
      <c r="OA473">
        <v>26.354489999999998</v>
      </c>
      <c r="OB473">
        <v>0.9598409</v>
      </c>
      <c r="OC473">
        <v>3495.3409999999999</v>
      </c>
      <c r="OD473" s="1">
        <v>5.8454249999999999E-2</v>
      </c>
      <c r="OE473">
        <v>26.354489999999998</v>
      </c>
      <c r="OF473">
        <v>0.9598409</v>
      </c>
      <c r="OG473">
        <v>3495.3409999999999</v>
      </c>
      <c r="OH473" s="1">
        <v>5.8454249999999999E-2</v>
      </c>
      <c r="OI473">
        <v>26.354489999999998</v>
      </c>
      <c r="OJ473">
        <v>0.9598409</v>
      </c>
      <c r="OK473">
        <v>3495.3409999999999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0.11901200000000001</v>
      </c>
      <c r="G474">
        <v>22.22251</v>
      </c>
      <c r="H474">
        <v>0</v>
      </c>
      <c r="I474">
        <v>0</v>
      </c>
      <c r="J474">
        <v>0.1186025</v>
      </c>
      <c r="K474">
        <v>22.556799999999999</v>
      </c>
      <c r="L474">
        <v>0</v>
      </c>
      <c r="M474">
        <v>0</v>
      </c>
      <c r="N474">
        <v>0.1179911</v>
      </c>
      <c r="O474">
        <v>22.875540000000001</v>
      </c>
      <c r="P474">
        <v>0</v>
      </c>
      <c r="Q474">
        <v>0</v>
      </c>
      <c r="R474">
        <v>0.1173384</v>
      </c>
      <c r="S474">
        <v>23.187750000000001</v>
      </c>
      <c r="T474">
        <v>0</v>
      </c>
      <c r="U474">
        <v>0</v>
      </c>
      <c r="V474">
        <v>0.1168421</v>
      </c>
      <c r="W474">
        <v>23.58267</v>
      </c>
      <c r="X474">
        <v>0</v>
      </c>
      <c r="Y474">
        <v>0</v>
      </c>
      <c r="Z474">
        <v>0.1164678</v>
      </c>
      <c r="AA474">
        <v>23.74137</v>
      </c>
      <c r="AB474">
        <v>0</v>
      </c>
      <c r="AC474">
        <v>0</v>
      </c>
      <c r="AD474">
        <v>0.1160538</v>
      </c>
      <c r="AE474">
        <v>23.627320000000001</v>
      </c>
      <c r="AF474">
        <v>0</v>
      </c>
      <c r="AG474">
        <v>0</v>
      </c>
      <c r="AH474">
        <v>0.1155629</v>
      </c>
      <c r="AI474">
        <v>23.55134</v>
      </c>
      <c r="AJ474">
        <v>0</v>
      </c>
      <c r="AK474">
        <v>0</v>
      </c>
      <c r="AL474">
        <v>0.1153913</v>
      </c>
      <c r="AM474">
        <v>23.52384</v>
      </c>
      <c r="AN474">
        <v>0</v>
      </c>
      <c r="AO474">
        <v>0</v>
      </c>
      <c r="AP474">
        <v>0.1149915</v>
      </c>
      <c r="AQ474">
        <v>23.88496</v>
      </c>
      <c r="AR474">
        <v>0</v>
      </c>
      <c r="AS474">
        <v>0</v>
      </c>
      <c r="AT474">
        <v>0.1144072</v>
      </c>
      <c r="AU474">
        <v>24.321380000000001</v>
      </c>
      <c r="AV474">
        <v>0</v>
      </c>
      <c r="AW474">
        <v>0</v>
      </c>
      <c r="AX474">
        <v>0.1137538</v>
      </c>
      <c r="AY474">
        <v>24.674520000000001</v>
      </c>
      <c r="AZ474">
        <v>0</v>
      </c>
      <c r="BA474">
        <v>0</v>
      </c>
      <c r="BB474">
        <v>0.1132162</v>
      </c>
      <c r="BC474">
        <v>25.006900000000002</v>
      </c>
      <c r="BD474">
        <v>0</v>
      </c>
      <c r="BE474">
        <v>0</v>
      </c>
      <c r="BF474">
        <v>0.1128007</v>
      </c>
      <c r="BG474">
        <v>25.056010000000001</v>
      </c>
      <c r="BH474">
        <v>0</v>
      </c>
      <c r="BI474">
        <v>0</v>
      </c>
      <c r="BJ474">
        <v>0.1123354</v>
      </c>
      <c r="BK474">
        <v>24.932770000000001</v>
      </c>
      <c r="BL474">
        <v>0</v>
      </c>
      <c r="BM474">
        <v>0</v>
      </c>
      <c r="BN474">
        <v>0.1117582</v>
      </c>
      <c r="BO474">
        <v>24.8156</v>
      </c>
      <c r="BP474">
        <v>0</v>
      </c>
      <c r="BQ474">
        <v>0</v>
      </c>
      <c r="BR474">
        <v>0.1112076</v>
      </c>
      <c r="BS474">
        <v>24.748699999999999</v>
      </c>
      <c r="BT474">
        <v>0</v>
      </c>
      <c r="BU474">
        <v>0</v>
      </c>
      <c r="BV474" s="1">
        <v>0.1105965</v>
      </c>
      <c r="BW474">
        <v>24.709379999999999</v>
      </c>
      <c r="BX474">
        <v>0</v>
      </c>
      <c r="BY474">
        <v>0</v>
      </c>
      <c r="BZ474" s="1">
        <v>0.1100198</v>
      </c>
      <c r="CA474">
        <v>24.864049999999999</v>
      </c>
      <c r="CB474">
        <v>0</v>
      </c>
      <c r="CC474">
        <v>0</v>
      </c>
      <c r="CD474" s="1">
        <v>0.109386</v>
      </c>
      <c r="CE474">
        <v>24.901319999999998</v>
      </c>
      <c r="CF474">
        <v>0</v>
      </c>
      <c r="CG474">
        <v>0</v>
      </c>
      <c r="CH474" s="1">
        <v>0.1087819</v>
      </c>
      <c r="CI474">
        <v>24.877780000000001</v>
      </c>
      <c r="CJ474">
        <v>0</v>
      </c>
      <c r="CK474">
        <v>0</v>
      </c>
      <c r="CL474" s="1">
        <v>0.1081077</v>
      </c>
      <c r="CM474">
        <v>24.67015</v>
      </c>
      <c r="CN474">
        <v>0</v>
      </c>
      <c r="CO474">
        <v>0</v>
      </c>
      <c r="CP474" s="1">
        <v>0.10749060000000001</v>
      </c>
      <c r="CQ474">
        <v>24.422730000000001</v>
      </c>
      <c r="CR474">
        <v>0</v>
      </c>
      <c r="CS474">
        <v>0</v>
      </c>
      <c r="CT474" s="1">
        <v>0.10680000000000001</v>
      </c>
      <c r="CU474">
        <v>24.114989999999999</v>
      </c>
      <c r="CV474">
        <v>0</v>
      </c>
      <c r="CW474">
        <v>0</v>
      </c>
      <c r="CX474" s="1">
        <v>0.1060765</v>
      </c>
      <c r="CY474">
        <v>23.74511</v>
      </c>
      <c r="CZ474">
        <v>0</v>
      </c>
      <c r="DA474">
        <v>7.7400449999999998E-38</v>
      </c>
      <c r="DB474" s="1">
        <v>0.10540099999999999</v>
      </c>
      <c r="DC474">
        <v>23.452200000000001</v>
      </c>
      <c r="DD474">
        <v>1.205953E-34</v>
      </c>
      <c r="DE474">
        <v>2.662327E-31</v>
      </c>
      <c r="DF474" s="1">
        <v>0.1047801</v>
      </c>
      <c r="DG474">
        <v>23.372969999999999</v>
      </c>
      <c r="DH474">
        <v>4.4184050000000001E-29</v>
      </c>
      <c r="DI474" s="1">
        <v>8.2005569999999999E-26</v>
      </c>
      <c r="DJ474" s="1">
        <v>0.1041719</v>
      </c>
      <c r="DK474">
        <v>23.321280000000002</v>
      </c>
      <c r="DL474" s="1">
        <v>1.1198639999999999E-24</v>
      </c>
      <c r="DM474" s="1">
        <v>1.8828389999999998E-21</v>
      </c>
      <c r="DN474" s="1">
        <v>0.10352160000000001</v>
      </c>
      <c r="DO474">
        <v>23.324549999999999</v>
      </c>
      <c r="DP474" s="1">
        <v>4.9837559999999999E-21</v>
      </c>
      <c r="DQ474" s="1">
        <v>8.0937190000000003E-18</v>
      </c>
      <c r="DR474" s="1">
        <v>0.1028379</v>
      </c>
      <c r="DS474">
        <v>23.069379999999999</v>
      </c>
      <c r="DT474" s="1">
        <v>6.150853E-18</v>
      </c>
      <c r="DU474" s="1">
        <v>9.904955E-15</v>
      </c>
      <c r="DV474" s="1">
        <v>0.1021403</v>
      </c>
      <c r="DW474">
        <v>22.72777</v>
      </c>
      <c r="DX474" s="1">
        <v>2.7580640000000002E-15</v>
      </c>
      <c r="DY474" s="1">
        <v>4.4510500000000001E-12</v>
      </c>
      <c r="DZ474" s="1">
        <v>0.1014733</v>
      </c>
      <c r="EA474">
        <v>22.43619</v>
      </c>
      <c r="EB474" s="1">
        <v>5.4099119999999999E-13</v>
      </c>
      <c r="EC474" s="1">
        <v>8.8298270000000002E-10</v>
      </c>
      <c r="ED474" s="1">
        <v>0.1006987</v>
      </c>
      <c r="EE474">
        <v>22.170459999999999</v>
      </c>
      <c r="EF474" s="1">
        <v>5.3038879999999998E-11</v>
      </c>
      <c r="EG474" s="1">
        <v>8.789834E-8</v>
      </c>
      <c r="EH474" s="1">
        <v>9.9995310000000004E-2</v>
      </c>
      <c r="EI474">
        <v>22.2074</v>
      </c>
      <c r="EJ474" s="1">
        <v>2.8765490000000001E-9</v>
      </c>
      <c r="EK474" s="1">
        <v>4.8500089999999998E-6</v>
      </c>
      <c r="EL474">
        <v>9.9344689999999999E-2</v>
      </c>
      <c r="EM474">
        <v>22.30171</v>
      </c>
      <c r="EN474" s="1">
        <v>9.3608370000000006E-8</v>
      </c>
      <c r="EO474" s="1">
        <v>1.6057579999999999E-4</v>
      </c>
      <c r="EP474" s="1">
        <v>9.8750130000000005E-2</v>
      </c>
      <c r="EQ474">
        <v>22.343920000000001</v>
      </c>
      <c r="ER474" s="1">
        <v>1.944763E-6</v>
      </c>
      <c r="ES474" s="1">
        <v>3.39917E-3</v>
      </c>
      <c r="ET474" s="1">
        <v>9.8143469999999997E-2</v>
      </c>
      <c r="EU474">
        <v>22.49943</v>
      </c>
      <c r="EV474" s="1">
        <v>2.722629E-5</v>
      </c>
      <c r="EW474" s="1">
        <v>4.8512550000000002E-2</v>
      </c>
      <c r="EX474" s="1">
        <v>9.7506839999999997E-2</v>
      </c>
      <c r="EY474">
        <v>22.513269999999999</v>
      </c>
      <c r="EZ474" s="1">
        <v>2.6840220000000001E-4</v>
      </c>
      <c r="FA474" s="1">
        <v>0.48820629999999998</v>
      </c>
      <c r="FB474" s="1">
        <v>9.6863630000000006E-2</v>
      </c>
      <c r="FC474">
        <v>22.26332</v>
      </c>
      <c r="FD474" s="1">
        <v>1.9398200000000001E-3</v>
      </c>
      <c r="FE474" s="1">
        <v>3.5993249999999999</v>
      </c>
      <c r="FF474" s="1">
        <v>9.6199149999999997E-2</v>
      </c>
      <c r="FG474">
        <v>22.005600000000001</v>
      </c>
      <c r="FH474" s="1">
        <v>1.0610649999999999E-2</v>
      </c>
      <c r="FI474" s="1">
        <v>20.09374</v>
      </c>
      <c r="FJ474" s="1">
        <v>9.58421E-2</v>
      </c>
      <c r="FK474">
        <v>21.828130000000002</v>
      </c>
      <c r="FL474" s="1">
        <v>4.5440250000000001E-2</v>
      </c>
      <c r="FM474">
        <v>87.543859999999995</v>
      </c>
      <c r="FN474">
        <v>9.5182900000000001E-2</v>
      </c>
      <c r="FO474">
        <v>22.076499999999999</v>
      </c>
      <c r="FP474" s="1">
        <v>0.1555425</v>
      </c>
      <c r="FQ474">
        <v>305.79160000000002</v>
      </c>
      <c r="FR474" s="1">
        <v>9.4318319999999997E-2</v>
      </c>
      <c r="FS474">
        <v>22.465779999999999</v>
      </c>
      <c r="FT474" s="1">
        <v>0.43604130000000002</v>
      </c>
      <c r="FU474">
        <v>876.20680000000004</v>
      </c>
      <c r="FV474" s="1">
        <v>9.3389589999999995E-2</v>
      </c>
      <c r="FW474">
        <v>22.900459999999999</v>
      </c>
      <c r="FX474" s="1">
        <v>1.025479</v>
      </c>
      <c r="FY474">
        <v>2107.3029999999999</v>
      </c>
      <c r="FZ474" s="1">
        <v>9.2647549999999995E-2</v>
      </c>
      <c r="GA474">
        <v>23.304069999999999</v>
      </c>
      <c r="GB474" s="1">
        <v>2.0732300000000001</v>
      </c>
      <c r="GC474">
        <v>4344.8059999999996</v>
      </c>
      <c r="GD474" s="1">
        <v>9.2034969999999994E-2</v>
      </c>
      <c r="GE474">
        <v>23.37548</v>
      </c>
      <c r="GF474">
        <v>3.670283</v>
      </c>
      <c r="GG474">
        <v>7829.7</v>
      </c>
      <c r="GH474" s="1">
        <v>9.1341649999999996E-2</v>
      </c>
      <c r="GI474">
        <v>23.19642</v>
      </c>
      <c r="GJ474">
        <v>5.7715820000000004</v>
      </c>
      <c r="GK474">
        <v>12540.96</v>
      </c>
      <c r="GL474" s="1">
        <v>9.0509290000000006E-2</v>
      </c>
      <c r="GM474">
        <v>23.041979999999999</v>
      </c>
      <c r="GN474">
        <v>8.1823720000000009</v>
      </c>
      <c r="GO474">
        <v>18127.7</v>
      </c>
      <c r="GP474" s="1">
        <v>9.0036790000000005E-2</v>
      </c>
      <c r="GQ474">
        <v>22.96218</v>
      </c>
      <c r="GR474">
        <v>10.672000000000001</v>
      </c>
      <c r="GS474">
        <v>23995.11</v>
      </c>
      <c r="GT474" s="1">
        <v>8.9270390000000005E-2</v>
      </c>
      <c r="GU474">
        <v>23.30425</v>
      </c>
      <c r="GV474">
        <v>12.886839999999999</v>
      </c>
      <c r="GW474">
        <v>29480.04</v>
      </c>
      <c r="GX474" s="1">
        <v>8.8266369999999997E-2</v>
      </c>
      <c r="GY474">
        <v>23.759499999999999</v>
      </c>
      <c r="GZ474">
        <v>14.580550000000001</v>
      </c>
      <c r="HA474">
        <v>34008.17</v>
      </c>
      <c r="HB474" s="1">
        <v>8.7213079999999998E-2</v>
      </c>
      <c r="HC474">
        <v>24.244060000000001</v>
      </c>
      <c r="HD474">
        <v>15.663819999999999</v>
      </c>
      <c r="HE474">
        <v>37246.17</v>
      </c>
      <c r="HF474" s="1">
        <v>8.6389659999999993E-2</v>
      </c>
      <c r="HG474">
        <v>24.6142</v>
      </c>
      <c r="HH474">
        <v>16.18948</v>
      </c>
      <c r="HI474">
        <v>39114.519999999997</v>
      </c>
      <c r="HJ474" s="1">
        <v>8.5792590000000002E-2</v>
      </c>
      <c r="HK474">
        <v>24.663150000000002</v>
      </c>
      <c r="HL474">
        <v>16.235620000000001</v>
      </c>
      <c r="HM474">
        <v>39719.11</v>
      </c>
      <c r="HN474" s="1">
        <v>8.518125E-2</v>
      </c>
      <c r="HO474">
        <v>24.457360000000001</v>
      </c>
      <c r="HP474">
        <v>15.861789999999999</v>
      </c>
      <c r="HQ474">
        <v>39275.730000000003</v>
      </c>
      <c r="HR474" s="1">
        <v>8.4535990000000005E-2</v>
      </c>
      <c r="HS474">
        <v>24.259699999999999</v>
      </c>
      <c r="HT474">
        <v>15.19092</v>
      </c>
      <c r="HU474">
        <v>38049.86</v>
      </c>
      <c r="HV474" s="1">
        <v>8.44554E-2</v>
      </c>
      <c r="HW474">
        <v>24.118230000000001</v>
      </c>
      <c r="HX474">
        <v>14.42849</v>
      </c>
      <c r="HY474">
        <v>36286.46</v>
      </c>
      <c r="HZ474" s="1">
        <v>8.4077289999999999E-2</v>
      </c>
      <c r="IA474">
        <v>24.31587</v>
      </c>
      <c r="IB474">
        <v>13.4955</v>
      </c>
      <c r="IC474">
        <v>34188.449999999997</v>
      </c>
      <c r="ID474" s="1">
        <v>8.3461579999999994E-2</v>
      </c>
      <c r="IE474">
        <v>24.298469999999998</v>
      </c>
      <c r="IF474">
        <v>12.48643</v>
      </c>
      <c r="IG474">
        <v>31939.54</v>
      </c>
      <c r="IH474" s="1">
        <v>8.2684900000000006E-2</v>
      </c>
      <c r="II474">
        <v>24.532730000000001</v>
      </c>
      <c r="IJ474">
        <v>11.46158</v>
      </c>
      <c r="IK474">
        <v>29656.23</v>
      </c>
      <c r="IL474" s="1">
        <v>8.2051269999999996E-2</v>
      </c>
      <c r="IM474">
        <v>24.708490000000001</v>
      </c>
      <c r="IN474">
        <v>10.49804</v>
      </c>
      <c r="IO474">
        <v>27418.29</v>
      </c>
      <c r="IP474" s="1">
        <v>8.1508689999999995E-2</v>
      </c>
      <c r="IQ474">
        <v>24.649349999999998</v>
      </c>
      <c r="IR474">
        <v>9.5985580000000006</v>
      </c>
      <c r="IS474">
        <v>25273.599999999999</v>
      </c>
      <c r="IT474" s="1">
        <v>8.0859909999999993E-2</v>
      </c>
      <c r="IU474">
        <v>24.37912</v>
      </c>
      <c r="IV474">
        <v>8.7492549999999998</v>
      </c>
      <c r="IW474">
        <v>23253.17</v>
      </c>
      <c r="IX474" s="1">
        <v>8.0002149999999994E-2</v>
      </c>
      <c r="IY474">
        <v>24.060970000000001</v>
      </c>
      <c r="IZ474">
        <v>7.9483220000000001</v>
      </c>
      <c r="JA474">
        <v>21377.87</v>
      </c>
      <c r="JB474" s="1">
        <v>7.8826170000000001E-2</v>
      </c>
      <c r="JC474">
        <v>23.866879999999998</v>
      </c>
      <c r="JD474">
        <v>7.1935929999999999</v>
      </c>
      <c r="JE474">
        <v>19658.599999999999</v>
      </c>
      <c r="JF474" s="1">
        <v>7.7915979999999996E-2</v>
      </c>
      <c r="JG474">
        <v>24.137989999999999</v>
      </c>
      <c r="JH474">
        <v>6.5369729999999997</v>
      </c>
      <c r="JI474">
        <v>18092.52</v>
      </c>
      <c r="JJ474" s="1">
        <v>7.7142349999999998E-2</v>
      </c>
      <c r="JK474">
        <v>24.565439999999999</v>
      </c>
      <c r="JL474">
        <v>5.9556060000000004</v>
      </c>
      <c r="JM474">
        <v>16664.689999999999</v>
      </c>
      <c r="JN474" s="1">
        <v>7.6409409999999997E-2</v>
      </c>
      <c r="JO474">
        <v>25.05519</v>
      </c>
      <c r="JP474">
        <v>5.433649</v>
      </c>
      <c r="JQ474">
        <v>15364.64</v>
      </c>
      <c r="JR474" s="1">
        <v>7.5534169999999998E-2</v>
      </c>
      <c r="JS474">
        <v>25.50666</v>
      </c>
      <c r="JT474">
        <v>4.954669</v>
      </c>
      <c r="JU474">
        <v>14185.63</v>
      </c>
      <c r="JV474" s="1">
        <v>7.4600459999999993E-2</v>
      </c>
      <c r="JW474">
        <v>25.64865</v>
      </c>
      <c r="JX474">
        <v>4.5218730000000003</v>
      </c>
      <c r="JY474">
        <v>13121.12</v>
      </c>
      <c r="JZ474" s="1">
        <v>7.3791369999999995E-2</v>
      </c>
      <c r="KA474">
        <v>25.481819999999999</v>
      </c>
      <c r="KB474">
        <v>4.1410619999999998</v>
      </c>
      <c r="KC474">
        <v>12159.24</v>
      </c>
      <c r="KD474" s="1">
        <v>7.3178229999999997E-2</v>
      </c>
      <c r="KE474">
        <v>25.304400000000001</v>
      </c>
      <c r="KF474">
        <v>3.8083490000000002</v>
      </c>
      <c r="KG474">
        <v>11287.14</v>
      </c>
      <c r="KH474" s="1">
        <v>7.2591240000000001E-2</v>
      </c>
      <c r="KI474">
        <v>25.167100000000001</v>
      </c>
      <c r="KJ474">
        <v>3.509671</v>
      </c>
      <c r="KK474">
        <v>10494.73</v>
      </c>
      <c r="KL474" s="1">
        <v>7.200848E-2</v>
      </c>
      <c r="KM474">
        <v>25.318999999999999</v>
      </c>
      <c r="KN474">
        <v>3.2393160000000001</v>
      </c>
      <c r="KO474">
        <v>9774.6200000000008</v>
      </c>
      <c r="KP474" s="1">
        <v>7.139914E-2</v>
      </c>
      <c r="KQ474">
        <v>25.50515</v>
      </c>
      <c r="KR474">
        <v>2.9937819999999999</v>
      </c>
      <c r="KS474">
        <v>9119.8690000000006</v>
      </c>
      <c r="KT474" s="1">
        <v>7.07956E-2</v>
      </c>
      <c r="KU474">
        <v>25.590710000000001</v>
      </c>
      <c r="KV474">
        <v>2.771658</v>
      </c>
      <c r="KW474">
        <v>8524.3809999999994</v>
      </c>
      <c r="KX474" s="1">
        <v>7.0255990000000004E-2</v>
      </c>
      <c r="KY474">
        <v>25.59986</v>
      </c>
      <c r="KZ474">
        <v>2.5728249999999999</v>
      </c>
      <c r="LA474">
        <v>7981.8540000000003</v>
      </c>
      <c r="LB474" s="1">
        <v>6.9774580000000003E-2</v>
      </c>
      <c r="LC474">
        <v>25.45025</v>
      </c>
      <c r="LD474">
        <v>2.3937949999999999</v>
      </c>
      <c r="LE474">
        <v>7486.4430000000002</v>
      </c>
      <c r="LF474" s="1">
        <v>6.9284849999999995E-2</v>
      </c>
      <c r="LG474">
        <v>25.212140000000002</v>
      </c>
      <c r="LH474">
        <v>2.2304390000000001</v>
      </c>
      <c r="LI474">
        <v>7033.1239999999998</v>
      </c>
      <c r="LJ474" s="1">
        <v>6.8721850000000001E-2</v>
      </c>
      <c r="LK474">
        <v>24.93769</v>
      </c>
      <c r="LL474">
        <v>2.0793840000000001</v>
      </c>
      <c r="LM474">
        <v>6618.4449999999997</v>
      </c>
      <c r="LN474" s="1">
        <v>6.7726620000000001E-2</v>
      </c>
      <c r="LO474">
        <v>24.757090000000002</v>
      </c>
      <c r="LP474">
        <v>1.9304209999999999</v>
      </c>
      <c r="LQ474">
        <v>6241.6180000000004</v>
      </c>
      <c r="LR474" s="1">
        <v>6.7056149999999995E-2</v>
      </c>
      <c r="LS474">
        <v>24.962769999999999</v>
      </c>
      <c r="LT474">
        <v>1.8045960000000001</v>
      </c>
      <c r="LU474">
        <v>5899.8459999999995</v>
      </c>
      <c r="LV474" s="1">
        <v>6.657565E-2</v>
      </c>
      <c r="LW474">
        <v>25.31869</v>
      </c>
      <c r="LX474">
        <v>1.694242</v>
      </c>
      <c r="LY474">
        <v>5585.5860000000002</v>
      </c>
      <c r="LZ474" s="1">
        <v>6.6164319999999999E-2</v>
      </c>
      <c r="MA474">
        <v>25.78078</v>
      </c>
      <c r="MB474">
        <v>1.5946039999999999</v>
      </c>
      <c r="MC474">
        <v>5295.2659999999996</v>
      </c>
      <c r="MD474" s="1">
        <v>6.5513829999999995E-2</v>
      </c>
      <c r="ME474">
        <v>26.168389999999999</v>
      </c>
      <c r="MF474">
        <v>1.4977579999999999</v>
      </c>
      <c r="MG474">
        <v>5027.9030000000002</v>
      </c>
      <c r="MH474" s="1">
        <v>6.472485E-2</v>
      </c>
      <c r="MI474">
        <v>26.35425</v>
      </c>
      <c r="MJ474">
        <v>1.406547</v>
      </c>
      <c r="MK474">
        <v>4783.3630000000003</v>
      </c>
      <c r="ML474">
        <v>6.3905320000000002E-2</v>
      </c>
      <c r="MM474">
        <v>26.219159999999999</v>
      </c>
      <c r="MN474">
        <v>1.3229150000000001</v>
      </c>
      <c r="MO474">
        <v>4560.1369999999997</v>
      </c>
      <c r="MP474" s="1">
        <v>6.3277130000000001E-2</v>
      </c>
      <c r="MQ474">
        <v>26.061309999999999</v>
      </c>
      <c r="MR474">
        <v>1.2501500000000001</v>
      </c>
      <c r="MS474">
        <v>4355.116</v>
      </c>
      <c r="MT474" s="1">
        <v>6.2927150000000001E-2</v>
      </c>
      <c r="MU474">
        <v>25.944389999999999</v>
      </c>
      <c r="MV474">
        <v>1.188321</v>
      </c>
      <c r="MW474">
        <v>4164.826</v>
      </c>
      <c r="MX474" s="1">
        <v>6.2367060000000002E-2</v>
      </c>
      <c r="MY474">
        <v>26.0657</v>
      </c>
      <c r="MZ474">
        <v>1.1270249999999999</v>
      </c>
      <c r="NA474">
        <v>3987.3629999999998</v>
      </c>
      <c r="NB474" s="1">
        <v>6.1594690000000001E-2</v>
      </c>
      <c r="NC474">
        <v>26.360990000000001</v>
      </c>
      <c r="ND474">
        <v>1.067172</v>
      </c>
      <c r="NE474">
        <v>3824.3620000000001</v>
      </c>
      <c r="NF474" s="1">
        <v>6.1594690000000001E-2</v>
      </c>
      <c r="NG474">
        <v>26.360990000000001</v>
      </c>
      <c r="NH474">
        <v>1.067172</v>
      </c>
      <c r="NI474">
        <v>3824.3620000000001</v>
      </c>
      <c r="NJ474" s="1">
        <v>6.1594690000000001E-2</v>
      </c>
      <c r="NK474">
        <v>26.360990000000001</v>
      </c>
      <c r="NL474">
        <v>1.067172</v>
      </c>
      <c r="NM474">
        <v>3824.3620000000001</v>
      </c>
      <c r="NN474" s="1">
        <v>6.1594690000000001E-2</v>
      </c>
      <c r="NO474">
        <v>26.360990000000001</v>
      </c>
      <c r="NP474">
        <v>1.067172</v>
      </c>
      <c r="NQ474">
        <v>3824.3620000000001</v>
      </c>
      <c r="NR474" s="1">
        <v>6.1594690000000001E-2</v>
      </c>
      <c r="NS474">
        <v>26.360990000000001</v>
      </c>
      <c r="NT474">
        <v>1.067172</v>
      </c>
      <c r="NU474">
        <v>3824.3620000000001</v>
      </c>
      <c r="NV474" s="1">
        <v>6.1594690000000001E-2</v>
      </c>
      <c r="NW474">
        <v>26.360990000000001</v>
      </c>
      <c r="NX474">
        <v>1.067172</v>
      </c>
      <c r="NY474">
        <v>3824.3620000000001</v>
      </c>
      <c r="NZ474" s="1">
        <v>6.1594690000000001E-2</v>
      </c>
      <c r="OA474">
        <v>26.360990000000001</v>
      </c>
      <c r="OB474">
        <v>1.067172</v>
      </c>
      <c r="OC474">
        <v>3824.3620000000001</v>
      </c>
      <c r="OD474" s="1">
        <v>6.1594690000000001E-2</v>
      </c>
      <c r="OE474">
        <v>26.360990000000001</v>
      </c>
      <c r="OF474">
        <v>1.067172</v>
      </c>
      <c r="OG474">
        <v>3824.3620000000001</v>
      </c>
      <c r="OH474" s="1">
        <v>6.1594690000000001E-2</v>
      </c>
      <c r="OI474">
        <v>26.360990000000001</v>
      </c>
      <c r="OJ474">
        <v>1.067172</v>
      </c>
      <c r="OK474">
        <v>3824.3620000000001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0.11804290000000001</v>
      </c>
      <c r="G475">
        <v>22.290410000000001</v>
      </c>
      <c r="H475">
        <v>0</v>
      </c>
      <c r="I475">
        <v>0</v>
      </c>
      <c r="J475">
        <v>0.11763700000000001</v>
      </c>
      <c r="K475">
        <v>22.609670000000001</v>
      </c>
      <c r="L475">
        <v>0</v>
      </c>
      <c r="M475">
        <v>0</v>
      </c>
      <c r="N475">
        <v>0.11701780000000001</v>
      </c>
      <c r="O475">
        <v>22.91469</v>
      </c>
      <c r="P475">
        <v>0</v>
      </c>
      <c r="Q475">
        <v>0</v>
      </c>
      <c r="R475">
        <v>0.1163628</v>
      </c>
      <c r="S475">
        <v>23.213819999999998</v>
      </c>
      <c r="T475">
        <v>0</v>
      </c>
      <c r="U475">
        <v>0</v>
      </c>
      <c r="V475">
        <v>0.1158655</v>
      </c>
      <c r="W475">
        <v>23.582419999999999</v>
      </c>
      <c r="X475">
        <v>0</v>
      </c>
      <c r="Y475">
        <v>0</v>
      </c>
      <c r="Z475">
        <v>0.11549719999999999</v>
      </c>
      <c r="AA475">
        <v>23.716619999999999</v>
      </c>
      <c r="AB475">
        <v>0</v>
      </c>
      <c r="AC475">
        <v>0</v>
      </c>
      <c r="AD475">
        <v>0.1150891</v>
      </c>
      <c r="AE475">
        <v>23.59291</v>
      </c>
      <c r="AF475">
        <v>0</v>
      </c>
      <c r="AG475">
        <v>0</v>
      </c>
      <c r="AH475">
        <v>0.11459800000000001</v>
      </c>
      <c r="AI475">
        <v>23.510750000000002</v>
      </c>
      <c r="AJ475">
        <v>0</v>
      </c>
      <c r="AK475">
        <v>0</v>
      </c>
      <c r="AL475">
        <v>0.1144496</v>
      </c>
      <c r="AM475">
        <v>23.486789999999999</v>
      </c>
      <c r="AN475">
        <v>0</v>
      </c>
      <c r="AO475">
        <v>0</v>
      </c>
      <c r="AP475">
        <v>0.11404599999999999</v>
      </c>
      <c r="AQ475">
        <v>23.84507</v>
      </c>
      <c r="AR475">
        <v>0</v>
      </c>
      <c r="AS475">
        <v>0</v>
      </c>
      <c r="AT475">
        <v>0.1134598</v>
      </c>
      <c r="AU475">
        <v>24.280989999999999</v>
      </c>
      <c r="AV475">
        <v>0</v>
      </c>
      <c r="AW475">
        <v>0</v>
      </c>
      <c r="AX475">
        <v>0.1128035</v>
      </c>
      <c r="AY475">
        <v>24.63599</v>
      </c>
      <c r="AZ475">
        <v>0</v>
      </c>
      <c r="BA475">
        <v>0</v>
      </c>
      <c r="BB475">
        <v>0.1122731</v>
      </c>
      <c r="BC475">
        <v>24.96133</v>
      </c>
      <c r="BD475">
        <v>0</v>
      </c>
      <c r="BE475">
        <v>0</v>
      </c>
      <c r="BF475">
        <v>0.1118628</v>
      </c>
      <c r="BG475">
        <v>25.00422</v>
      </c>
      <c r="BH475">
        <v>0</v>
      </c>
      <c r="BI475">
        <v>0</v>
      </c>
      <c r="BJ475">
        <v>0.1113999</v>
      </c>
      <c r="BK475">
        <v>24.881029999999999</v>
      </c>
      <c r="BL475">
        <v>0</v>
      </c>
      <c r="BM475">
        <v>0</v>
      </c>
      <c r="BN475" s="1">
        <v>0.1108243</v>
      </c>
      <c r="BO475">
        <v>24.765750000000001</v>
      </c>
      <c r="BP475">
        <v>0</v>
      </c>
      <c r="BQ475">
        <v>0</v>
      </c>
      <c r="BR475" s="1">
        <v>0.1102771</v>
      </c>
      <c r="BS475">
        <v>24.70674</v>
      </c>
      <c r="BT475">
        <v>0</v>
      </c>
      <c r="BU475">
        <v>0</v>
      </c>
      <c r="BV475" s="1">
        <v>0.1096708</v>
      </c>
      <c r="BW475">
        <v>24.684979999999999</v>
      </c>
      <c r="BX475">
        <v>0</v>
      </c>
      <c r="BY475">
        <v>0</v>
      </c>
      <c r="BZ475" s="1">
        <v>0.1090996</v>
      </c>
      <c r="CA475">
        <v>24.855840000000001</v>
      </c>
      <c r="CB475">
        <v>0</v>
      </c>
      <c r="CC475">
        <v>0</v>
      </c>
      <c r="CD475" s="1">
        <v>0.1084697</v>
      </c>
      <c r="CE475">
        <v>24.9116</v>
      </c>
      <c r="CF475">
        <v>0</v>
      </c>
      <c r="CG475">
        <v>0</v>
      </c>
      <c r="CH475" s="1">
        <v>0.1078703</v>
      </c>
      <c r="CI475">
        <v>24.90269</v>
      </c>
      <c r="CJ475">
        <v>0</v>
      </c>
      <c r="CK475">
        <v>0</v>
      </c>
      <c r="CL475" s="1">
        <v>0.1071961</v>
      </c>
      <c r="CM475">
        <v>24.710180000000001</v>
      </c>
      <c r="CN475">
        <v>0</v>
      </c>
      <c r="CO475">
        <v>0</v>
      </c>
      <c r="CP475" s="1">
        <v>0.1065823</v>
      </c>
      <c r="CQ475">
        <v>24.47194</v>
      </c>
      <c r="CR475">
        <v>0</v>
      </c>
      <c r="CS475">
        <v>0</v>
      </c>
      <c r="CT475">
        <v>0.10589469999999999</v>
      </c>
      <c r="CU475">
        <v>24.17388</v>
      </c>
      <c r="CV475">
        <v>0</v>
      </c>
      <c r="CW475">
        <v>0</v>
      </c>
      <c r="CX475" s="1">
        <v>0.1051759</v>
      </c>
      <c r="CY475">
        <v>23.81926</v>
      </c>
      <c r="CZ475">
        <v>0</v>
      </c>
      <c r="DA475">
        <v>1.8840769999999999E-38</v>
      </c>
      <c r="DB475" s="1">
        <v>0.104505</v>
      </c>
      <c r="DC475">
        <v>23.543939999999999</v>
      </c>
      <c r="DD475">
        <v>2.7816989999999999E-35</v>
      </c>
      <c r="DE475">
        <v>6.296648E-32</v>
      </c>
      <c r="DF475" s="1">
        <v>0.1038868</v>
      </c>
      <c r="DG475">
        <v>23.476430000000001</v>
      </c>
      <c r="DH475">
        <v>1.207583E-29</v>
      </c>
      <c r="DI475" s="1">
        <v>2.291618E-26</v>
      </c>
      <c r="DJ475" s="1">
        <v>0.10328660000000001</v>
      </c>
      <c r="DK475">
        <v>23.433810000000001</v>
      </c>
      <c r="DL475" s="1">
        <v>3.4997339999999998E-25</v>
      </c>
      <c r="DM475" s="1">
        <v>5.9962570000000002E-22</v>
      </c>
      <c r="DN475" s="1">
        <v>0.1026376</v>
      </c>
      <c r="DO475">
        <v>23.440190000000001</v>
      </c>
      <c r="DP475" s="1">
        <v>1.7155920000000001E-21</v>
      </c>
      <c r="DQ475" s="1">
        <v>2.8374590000000001E-18</v>
      </c>
      <c r="DR475" s="1">
        <v>0.1019557</v>
      </c>
      <c r="DS475">
        <v>23.192450000000001</v>
      </c>
      <c r="DT475" s="1">
        <v>2.3075650000000001E-18</v>
      </c>
      <c r="DU475" s="1">
        <v>3.7825480000000003E-15</v>
      </c>
      <c r="DV475" s="1">
        <v>0.1012658</v>
      </c>
      <c r="DW475">
        <v>22.85773</v>
      </c>
      <c r="DX475" s="1">
        <v>1.1137880000000001E-15</v>
      </c>
      <c r="DY475" s="1">
        <v>1.8281830000000001E-12</v>
      </c>
      <c r="DZ475" s="1">
        <v>0.1005979</v>
      </c>
      <c r="EA475">
        <v>22.56636</v>
      </c>
      <c r="EB475" s="1">
        <v>2.3344080000000002E-13</v>
      </c>
      <c r="EC475" s="1">
        <v>3.872019E-10</v>
      </c>
      <c r="ED475">
        <v>9.9826360000000003E-2</v>
      </c>
      <c r="EE475">
        <v>22.30114</v>
      </c>
      <c r="EF475" s="1">
        <v>2.4318179999999999E-11</v>
      </c>
      <c r="EG475" s="1">
        <v>4.0921509999999997E-8</v>
      </c>
      <c r="EH475" s="1">
        <v>9.9129490000000001E-2</v>
      </c>
      <c r="EI475">
        <v>22.330909999999999</v>
      </c>
      <c r="EJ475" s="1">
        <v>1.394782E-9</v>
      </c>
      <c r="EK475" s="1">
        <v>2.3859720000000002E-6</v>
      </c>
      <c r="EL475" s="1">
        <v>9.8482330000000007E-2</v>
      </c>
      <c r="EM475">
        <v>22.41574</v>
      </c>
      <c r="EN475" s="1">
        <v>4.7821730000000003E-8</v>
      </c>
      <c r="EO475" s="1">
        <v>8.3170609999999993E-5</v>
      </c>
      <c r="EP475" s="1">
        <v>9.7894540000000002E-2</v>
      </c>
      <c r="EQ475">
        <v>22.453330000000001</v>
      </c>
      <c r="ER475" s="1">
        <v>1.0435390000000001E-6</v>
      </c>
      <c r="ES475" s="1">
        <v>1.8480759999999999E-3</v>
      </c>
      <c r="ET475" s="1">
        <v>9.7289470000000003E-2</v>
      </c>
      <c r="EU475">
        <v>22.596589999999999</v>
      </c>
      <c r="EV475" s="1">
        <v>1.5302210000000001E-5</v>
      </c>
      <c r="EW475" s="1">
        <v>2.761303E-2</v>
      </c>
      <c r="EX475" s="1">
        <v>9.665443E-2</v>
      </c>
      <c r="EY475">
        <v>22.59761</v>
      </c>
      <c r="EZ475" s="1">
        <v>1.5762980000000001E-4</v>
      </c>
      <c r="FA475" s="1">
        <v>0.29025580000000001</v>
      </c>
      <c r="FB475" s="1">
        <v>9.6015370000000003E-2</v>
      </c>
      <c r="FC475">
        <v>22.346</v>
      </c>
      <c r="FD475" s="1">
        <v>1.1880840000000001E-3</v>
      </c>
      <c r="FE475" s="1">
        <v>2.2309030000000001</v>
      </c>
      <c r="FF475" s="1">
        <v>9.5357399999999995E-2</v>
      </c>
      <c r="FG475">
        <v>22.087260000000001</v>
      </c>
      <c r="FH475" s="1">
        <v>6.765381E-3</v>
      </c>
      <c r="FI475" s="1">
        <v>12.9617</v>
      </c>
      <c r="FJ475" s="1">
        <v>9.5018770000000002E-2</v>
      </c>
      <c r="FK475">
        <v>21.90907</v>
      </c>
      <c r="FL475" s="1">
        <v>3.0117410000000001E-2</v>
      </c>
      <c r="FM475">
        <v>58.681809999999999</v>
      </c>
      <c r="FN475" s="1">
        <v>9.4365599999999994E-2</v>
      </c>
      <c r="FO475">
        <v>22.143730000000001</v>
      </c>
      <c r="FP475" s="1">
        <v>0.1069755</v>
      </c>
      <c r="FQ475">
        <v>212.6789</v>
      </c>
      <c r="FR475" s="1">
        <v>9.3499990000000005E-2</v>
      </c>
      <c r="FS475">
        <v>22.51624</v>
      </c>
      <c r="FT475" s="1">
        <v>0.31063540000000001</v>
      </c>
      <c r="FU475">
        <v>631.2894</v>
      </c>
      <c r="FV475" s="1">
        <v>9.256578E-2</v>
      </c>
      <c r="FW475">
        <v>22.93404</v>
      </c>
      <c r="FX475">
        <v>0.75540510000000005</v>
      </c>
      <c r="FY475">
        <v>1570.2929999999999</v>
      </c>
      <c r="FZ475" s="1">
        <v>9.1833540000000005E-2</v>
      </c>
      <c r="GA475">
        <v>23.318010000000001</v>
      </c>
      <c r="GB475" s="1">
        <v>1.577045</v>
      </c>
      <c r="GC475">
        <v>3343.587</v>
      </c>
      <c r="GD475">
        <v>9.1234830000000003E-2</v>
      </c>
      <c r="GE475">
        <v>23.376239999999999</v>
      </c>
      <c r="GF475">
        <v>2.8788680000000002</v>
      </c>
      <c r="GG475">
        <v>6214.0919999999996</v>
      </c>
      <c r="GH475" s="1">
        <v>9.0549760000000007E-2</v>
      </c>
      <c r="GI475">
        <v>23.194710000000001</v>
      </c>
      <c r="GJ475">
        <v>4.6613670000000003</v>
      </c>
      <c r="GK475">
        <v>10251.36</v>
      </c>
      <c r="GL475" s="1">
        <v>8.9722529999999995E-2</v>
      </c>
      <c r="GM475">
        <v>23.036339999999999</v>
      </c>
      <c r="GN475">
        <v>6.7938150000000004</v>
      </c>
      <c r="GO475">
        <v>15240.34</v>
      </c>
      <c r="GP475" s="1">
        <v>8.9267760000000002E-2</v>
      </c>
      <c r="GQ475">
        <v>22.956219999999998</v>
      </c>
      <c r="GR475">
        <v>9.0975319999999993</v>
      </c>
      <c r="GS475">
        <v>20717.93</v>
      </c>
      <c r="GT475" s="1">
        <v>8.8506219999999997E-2</v>
      </c>
      <c r="GU475">
        <v>23.28848</v>
      </c>
      <c r="GV475">
        <v>11.25901</v>
      </c>
      <c r="GW475">
        <v>26102.07</v>
      </c>
      <c r="GX475">
        <v>8.7501350000000006E-2</v>
      </c>
      <c r="GY475">
        <v>23.73396</v>
      </c>
      <c r="GZ475">
        <v>13.03204</v>
      </c>
      <c r="HA475">
        <v>30826.15</v>
      </c>
      <c r="HB475" s="1">
        <v>8.645862E-2</v>
      </c>
      <c r="HC475">
        <v>24.209620000000001</v>
      </c>
      <c r="HD475">
        <v>14.29927</v>
      </c>
      <c r="HE475">
        <v>34503.96</v>
      </c>
      <c r="HF475" s="1">
        <v>8.5635569999999994E-2</v>
      </c>
      <c r="HG475">
        <v>24.572379999999999</v>
      </c>
      <c r="HH475">
        <v>15.06771</v>
      </c>
      <c r="HI475">
        <v>36969.18</v>
      </c>
      <c r="HJ475" s="1">
        <v>8.5051539999999995E-2</v>
      </c>
      <c r="HK475">
        <v>24.6204</v>
      </c>
      <c r="HL475">
        <v>15.383050000000001</v>
      </c>
      <c r="HM475">
        <v>38239.629999999997</v>
      </c>
      <c r="HN475" s="1">
        <v>8.4448239999999994E-2</v>
      </c>
      <c r="HO475">
        <v>24.422440000000002</v>
      </c>
      <c r="HP475">
        <v>15.274660000000001</v>
      </c>
      <c r="HQ475">
        <v>38455.83</v>
      </c>
      <c r="HR475" s="1">
        <v>8.380783E-2</v>
      </c>
      <c r="HS475">
        <v>24.230830000000001</v>
      </c>
      <c r="HT475">
        <v>14.84348</v>
      </c>
      <c r="HU475">
        <v>37828.22</v>
      </c>
      <c r="HV475" s="1">
        <v>8.3751110000000004E-2</v>
      </c>
      <c r="HW475">
        <v>24.09815</v>
      </c>
      <c r="HX475">
        <v>14.287879999999999</v>
      </c>
      <c r="HY475">
        <v>36576.769999999997</v>
      </c>
      <c r="HZ475" s="1">
        <v>8.3378670000000002E-2</v>
      </c>
      <c r="IA475">
        <v>24.295839999999998</v>
      </c>
      <c r="IB475">
        <v>13.52657</v>
      </c>
      <c r="IC475">
        <v>34896.85</v>
      </c>
      <c r="ID475" s="1">
        <v>8.2756979999999994E-2</v>
      </c>
      <c r="IE475">
        <v>24.29382</v>
      </c>
      <c r="IF475">
        <v>12.642910000000001</v>
      </c>
      <c r="IG475">
        <v>32961.25</v>
      </c>
      <c r="IH475" s="1">
        <v>8.1981139999999994E-2</v>
      </c>
      <c r="II475">
        <v>24.53744</v>
      </c>
      <c r="IJ475">
        <v>11.714079999999999</v>
      </c>
      <c r="IK475">
        <v>30910.21</v>
      </c>
      <c r="IL475" s="1">
        <v>8.1356680000000001E-2</v>
      </c>
      <c r="IM475">
        <v>24.719899999999999</v>
      </c>
      <c r="IN475">
        <v>10.82042</v>
      </c>
      <c r="IO475">
        <v>28833.73</v>
      </c>
      <c r="IP475" s="1">
        <v>8.0823500000000006E-2</v>
      </c>
      <c r="IQ475">
        <v>24.672419999999999</v>
      </c>
      <c r="IR475">
        <v>9.9686649999999997</v>
      </c>
      <c r="IS475">
        <v>26791.49</v>
      </c>
      <c r="IT475" s="1">
        <v>8.0187720000000004E-2</v>
      </c>
      <c r="IU475">
        <v>24.42022</v>
      </c>
      <c r="IV475">
        <v>9.1485420000000008</v>
      </c>
      <c r="IW475">
        <v>24826.13</v>
      </c>
      <c r="IX475" s="1">
        <v>7.9334779999999994E-2</v>
      </c>
      <c r="IY475">
        <v>24.118480000000002</v>
      </c>
      <c r="IZ475">
        <v>8.3608290000000007</v>
      </c>
      <c r="JA475">
        <v>22970.49</v>
      </c>
      <c r="JB475" s="1">
        <v>7.8149590000000005E-2</v>
      </c>
      <c r="JC475">
        <v>23.935919999999999</v>
      </c>
      <c r="JD475">
        <v>7.6059390000000002</v>
      </c>
      <c r="JE475">
        <v>21244.36</v>
      </c>
      <c r="JF475" s="1">
        <v>7.7247560000000007E-2</v>
      </c>
      <c r="JG475">
        <v>24.2</v>
      </c>
      <c r="JH475">
        <v>6.9450399999999997</v>
      </c>
      <c r="JI475">
        <v>19652.259999999998</v>
      </c>
      <c r="JJ475" s="1">
        <v>7.6486739999999998E-2</v>
      </c>
      <c r="JK475">
        <v>24.61374</v>
      </c>
      <c r="JL475">
        <v>6.3554050000000002</v>
      </c>
      <c r="JM475">
        <v>18185.150000000001</v>
      </c>
      <c r="JN475" s="1">
        <v>7.5769080000000003E-2</v>
      </c>
      <c r="JO475">
        <v>25.087140000000002</v>
      </c>
      <c r="JP475">
        <v>5.8218560000000004</v>
      </c>
      <c r="JQ475">
        <v>16836.86</v>
      </c>
      <c r="JR475" s="1">
        <v>7.4896420000000005E-2</v>
      </c>
      <c r="JS475">
        <v>25.519839999999999</v>
      </c>
      <c r="JT475">
        <v>5.3274520000000001</v>
      </c>
      <c r="JU475">
        <v>15604.52</v>
      </c>
      <c r="JV475" s="1">
        <v>7.3963219999999996E-2</v>
      </c>
      <c r="JW475">
        <v>25.650500000000001</v>
      </c>
      <c r="JX475">
        <v>4.8774069999999998</v>
      </c>
      <c r="JY475">
        <v>14483.77</v>
      </c>
      <c r="JZ475" s="1">
        <v>7.3158239999999999E-2</v>
      </c>
      <c r="KA475">
        <v>25.484290000000001</v>
      </c>
      <c r="KB475">
        <v>4.479705</v>
      </c>
      <c r="KC475">
        <v>13464.44</v>
      </c>
      <c r="KD475" s="1">
        <v>7.2552800000000001E-2</v>
      </c>
      <c r="KE475">
        <v>25.30847</v>
      </c>
      <c r="KF475">
        <v>4.1312290000000003</v>
      </c>
      <c r="KG475">
        <v>12535.21</v>
      </c>
      <c r="KH475" s="1">
        <v>7.1971859999999999E-2</v>
      </c>
      <c r="KI475">
        <v>25.17512</v>
      </c>
      <c r="KJ475">
        <v>3.8169309999999999</v>
      </c>
      <c r="KK475">
        <v>11686.79</v>
      </c>
      <c r="KL475" s="1">
        <v>7.1397950000000002E-2</v>
      </c>
      <c r="KM475">
        <v>25.32602</v>
      </c>
      <c r="KN475">
        <v>3.531323</v>
      </c>
      <c r="KO475">
        <v>10912.36</v>
      </c>
      <c r="KP475" s="1">
        <v>7.0789009999999999E-2</v>
      </c>
      <c r="KQ475">
        <v>25.513770000000001</v>
      </c>
      <c r="KR475">
        <v>3.2707269999999999</v>
      </c>
      <c r="KS475">
        <v>10205.65</v>
      </c>
      <c r="KT475" s="1">
        <v>7.0193850000000002E-2</v>
      </c>
      <c r="KU475">
        <v>25.61139</v>
      </c>
      <c r="KV475">
        <v>3.0345040000000001</v>
      </c>
      <c r="KW475">
        <v>9560.5370000000003</v>
      </c>
      <c r="KX475">
        <v>6.9656850000000006E-2</v>
      </c>
      <c r="KY475">
        <v>25.63242</v>
      </c>
      <c r="KZ475">
        <v>2.8222529999999999</v>
      </c>
      <c r="LA475">
        <v>8970.9</v>
      </c>
      <c r="LB475" s="1">
        <v>6.9180459999999999E-2</v>
      </c>
      <c r="LC475">
        <v>25.499359999999999</v>
      </c>
      <c r="LD475">
        <v>2.6307830000000001</v>
      </c>
      <c r="LE475">
        <v>8430.7379999999994</v>
      </c>
      <c r="LF475" s="1">
        <v>6.8695229999999996E-2</v>
      </c>
      <c r="LG475">
        <v>25.277429999999999</v>
      </c>
      <c r="LH475">
        <v>2.4555530000000001</v>
      </c>
      <c r="LI475">
        <v>7935.1390000000001</v>
      </c>
      <c r="LJ475" s="1">
        <v>6.8136390000000005E-2</v>
      </c>
      <c r="LK475">
        <v>25.018730000000001</v>
      </c>
      <c r="LL475">
        <v>2.2930830000000002</v>
      </c>
      <c r="LM475">
        <v>7480.6760000000004</v>
      </c>
      <c r="LN475" s="1">
        <v>6.7130889999999999E-2</v>
      </c>
      <c r="LO475">
        <v>24.850639999999999</v>
      </c>
      <c r="LP475">
        <v>2.1316389999999998</v>
      </c>
      <c r="LQ475">
        <v>7066.5860000000002</v>
      </c>
      <c r="LR475" s="1">
        <v>6.6464640000000005E-2</v>
      </c>
      <c r="LS475">
        <v>25.051659999999998</v>
      </c>
      <c r="LT475">
        <v>1.9955940000000001</v>
      </c>
      <c r="LU475">
        <v>6690.0240000000003</v>
      </c>
      <c r="LV475" s="1">
        <v>6.5995380000000006E-2</v>
      </c>
      <c r="LW475">
        <v>25.394279999999998</v>
      </c>
      <c r="LX475">
        <v>1.87636</v>
      </c>
      <c r="LY475">
        <v>6342.9480000000003</v>
      </c>
      <c r="LZ475" s="1">
        <v>6.5597879999999997E-2</v>
      </c>
      <c r="MA475">
        <v>25.836079999999999</v>
      </c>
      <c r="MB475">
        <v>1.7686090000000001</v>
      </c>
      <c r="MC475">
        <v>6021.7070000000003</v>
      </c>
      <c r="MD475" s="1">
        <v>6.4951830000000002E-2</v>
      </c>
      <c r="ME475">
        <v>26.202449999999999</v>
      </c>
      <c r="MF475">
        <v>1.663251</v>
      </c>
      <c r="MG475">
        <v>5725.2370000000001</v>
      </c>
      <c r="MH475" s="1">
        <v>6.4161410000000002E-2</v>
      </c>
      <c r="MI475">
        <v>26.370909999999999</v>
      </c>
      <c r="MJ475">
        <v>1.563566</v>
      </c>
      <c r="MK475">
        <v>5453.4030000000002</v>
      </c>
      <c r="ML475" s="1">
        <v>6.3344490000000003E-2</v>
      </c>
      <c r="MM475">
        <v>26.23198</v>
      </c>
      <c r="MN475">
        <v>1.4720359999999999</v>
      </c>
      <c r="MO475">
        <v>5204.7209999999995</v>
      </c>
      <c r="MP475" s="1">
        <v>6.2723169999999995E-2</v>
      </c>
      <c r="MQ475">
        <v>26.072649999999999</v>
      </c>
      <c r="MR475">
        <v>1.3924749999999999</v>
      </c>
      <c r="MS475">
        <v>4975.7659999999996</v>
      </c>
      <c r="MT475">
        <v>6.2392469999999998E-2</v>
      </c>
      <c r="MU475">
        <v>25.956430000000001</v>
      </c>
      <c r="MV475">
        <v>1.3251599999999999</v>
      </c>
      <c r="MW475">
        <v>4762.88</v>
      </c>
      <c r="MX475" s="1">
        <v>6.1838169999999998E-2</v>
      </c>
      <c r="MY475">
        <v>26.074100000000001</v>
      </c>
      <c r="MZ475">
        <v>1.2578659999999999</v>
      </c>
      <c r="NA475">
        <v>4564.0519999999997</v>
      </c>
      <c r="NB475" s="1">
        <v>6.1061329999999997E-2</v>
      </c>
      <c r="NC475">
        <v>26.36205</v>
      </c>
      <c r="ND475">
        <v>1.1917420000000001</v>
      </c>
      <c r="NE475">
        <v>4381.0349999999999</v>
      </c>
      <c r="NF475" s="1">
        <v>6.1061329999999997E-2</v>
      </c>
      <c r="NG475">
        <v>26.36205</v>
      </c>
      <c r="NH475">
        <v>1.1917420000000001</v>
      </c>
      <c r="NI475">
        <v>4381.0349999999999</v>
      </c>
      <c r="NJ475" s="1">
        <v>6.1061329999999997E-2</v>
      </c>
      <c r="NK475">
        <v>26.36205</v>
      </c>
      <c r="NL475">
        <v>1.1917420000000001</v>
      </c>
      <c r="NM475">
        <v>4381.0349999999999</v>
      </c>
      <c r="NN475" s="1">
        <v>6.1061329999999997E-2</v>
      </c>
      <c r="NO475">
        <v>26.36205</v>
      </c>
      <c r="NP475">
        <v>1.1917420000000001</v>
      </c>
      <c r="NQ475">
        <v>4381.0349999999999</v>
      </c>
      <c r="NR475" s="1">
        <v>6.1061329999999997E-2</v>
      </c>
      <c r="NS475">
        <v>26.36205</v>
      </c>
      <c r="NT475">
        <v>1.1917420000000001</v>
      </c>
      <c r="NU475">
        <v>4381.0349999999999</v>
      </c>
      <c r="NV475" s="1">
        <v>6.1061329999999997E-2</v>
      </c>
      <c r="NW475">
        <v>26.36205</v>
      </c>
      <c r="NX475">
        <v>1.1917420000000001</v>
      </c>
      <c r="NY475">
        <v>4381.0349999999999</v>
      </c>
      <c r="NZ475" s="1">
        <v>6.1061329999999997E-2</v>
      </c>
      <c r="OA475">
        <v>26.36205</v>
      </c>
      <c r="OB475">
        <v>1.1917420000000001</v>
      </c>
      <c r="OC475">
        <v>4381.0349999999999</v>
      </c>
      <c r="OD475" s="1">
        <v>6.1061329999999997E-2</v>
      </c>
      <c r="OE475">
        <v>26.36205</v>
      </c>
      <c r="OF475">
        <v>1.1917420000000001</v>
      </c>
      <c r="OG475">
        <v>4381.0349999999999</v>
      </c>
      <c r="OH475" s="1">
        <v>6.1061329999999997E-2</v>
      </c>
      <c r="OI475">
        <v>26.36205</v>
      </c>
      <c r="OJ475">
        <v>1.1917420000000001</v>
      </c>
      <c r="OK475">
        <v>4381.0349999999999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0.11394219999999999</v>
      </c>
      <c r="G476">
        <v>22.363869999999999</v>
      </c>
      <c r="H476">
        <v>0</v>
      </c>
      <c r="I476">
        <v>0</v>
      </c>
      <c r="J476">
        <v>0.1135516</v>
      </c>
      <c r="K476">
        <v>22.662849999999999</v>
      </c>
      <c r="L476">
        <v>0</v>
      </c>
      <c r="M476">
        <v>0</v>
      </c>
      <c r="N476">
        <v>0.11295470000000001</v>
      </c>
      <c r="O476">
        <v>22.953859999999999</v>
      </c>
      <c r="P476">
        <v>0</v>
      </c>
      <c r="Q476">
        <v>0</v>
      </c>
      <c r="R476">
        <v>0.112318</v>
      </c>
      <c r="S476">
        <v>23.238389999999999</v>
      </c>
      <c r="T476">
        <v>0</v>
      </c>
      <c r="U476">
        <v>0</v>
      </c>
      <c r="V476">
        <v>0.11184570000000001</v>
      </c>
      <c r="W476">
        <v>23.583729999999999</v>
      </c>
      <c r="X476">
        <v>0</v>
      </c>
      <c r="Y476">
        <v>0</v>
      </c>
      <c r="Z476">
        <v>0.111499</v>
      </c>
      <c r="AA476">
        <v>23.700119999999998</v>
      </c>
      <c r="AB476">
        <v>0</v>
      </c>
      <c r="AC476">
        <v>0</v>
      </c>
      <c r="AD476">
        <v>0.1111163</v>
      </c>
      <c r="AE476">
        <v>23.567979999999999</v>
      </c>
      <c r="AF476">
        <v>0</v>
      </c>
      <c r="AG476">
        <v>0</v>
      </c>
      <c r="AH476">
        <v>0.1106413</v>
      </c>
      <c r="AI476">
        <v>23.478380000000001</v>
      </c>
      <c r="AJ476">
        <v>0</v>
      </c>
      <c r="AK476">
        <v>0</v>
      </c>
      <c r="AL476">
        <v>0.1105223</v>
      </c>
      <c r="AM476">
        <v>23.450679999999998</v>
      </c>
      <c r="AN476">
        <v>0</v>
      </c>
      <c r="AO476">
        <v>0</v>
      </c>
      <c r="AP476">
        <v>0.1101244</v>
      </c>
      <c r="AQ476">
        <v>23.798279999999998</v>
      </c>
      <c r="AR476">
        <v>0</v>
      </c>
      <c r="AS476">
        <v>0</v>
      </c>
      <c r="AT476">
        <v>0.1095566</v>
      </c>
      <c r="AU476">
        <v>24.228570000000001</v>
      </c>
      <c r="AV476">
        <v>0</v>
      </c>
      <c r="AW476">
        <v>0</v>
      </c>
      <c r="AX476">
        <v>0.1089205</v>
      </c>
      <c r="AY476">
        <v>24.584489999999999</v>
      </c>
      <c r="AZ476">
        <v>0</v>
      </c>
      <c r="BA476">
        <v>0</v>
      </c>
      <c r="BB476" s="1">
        <v>0.108415</v>
      </c>
      <c r="BC476">
        <v>24.906469999999999</v>
      </c>
      <c r="BD476">
        <v>0</v>
      </c>
      <c r="BE476">
        <v>0</v>
      </c>
      <c r="BF476" s="1">
        <v>0.1080279</v>
      </c>
      <c r="BG476">
        <v>24.950379999999999</v>
      </c>
      <c r="BH476">
        <v>0</v>
      </c>
      <c r="BI476">
        <v>0</v>
      </c>
      <c r="BJ476" s="1">
        <v>0.1075812</v>
      </c>
      <c r="BK476">
        <v>24.829650000000001</v>
      </c>
      <c r="BL476">
        <v>0</v>
      </c>
      <c r="BM476">
        <v>0</v>
      </c>
      <c r="BN476" s="1">
        <v>0.1070289</v>
      </c>
      <c r="BO476">
        <v>24.716010000000001</v>
      </c>
      <c r="BP476">
        <v>0</v>
      </c>
      <c r="BQ476">
        <v>0</v>
      </c>
      <c r="BR476" s="1">
        <v>0.1064977</v>
      </c>
      <c r="BS476">
        <v>24.661519999999999</v>
      </c>
      <c r="BT476">
        <v>0</v>
      </c>
      <c r="BU476">
        <v>0</v>
      </c>
      <c r="BV476" s="1">
        <v>0.1059199</v>
      </c>
      <c r="BW476">
        <v>24.651820000000001</v>
      </c>
      <c r="BX476">
        <v>0</v>
      </c>
      <c r="BY476">
        <v>0</v>
      </c>
      <c r="BZ476" s="1">
        <v>0.1053668</v>
      </c>
      <c r="CA476">
        <v>24.833359999999999</v>
      </c>
      <c r="CB476">
        <v>0</v>
      </c>
      <c r="CC476">
        <v>0</v>
      </c>
      <c r="CD476" s="1">
        <v>0.1047604</v>
      </c>
      <c r="CE476">
        <v>24.906880000000001</v>
      </c>
      <c r="CF476">
        <v>0</v>
      </c>
      <c r="CG476">
        <v>0</v>
      </c>
      <c r="CH476" s="1">
        <v>0.1041863</v>
      </c>
      <c r="CI476">
        <v>24.91666</v>
      </c>
      <c r="CJ476">
        <v>0</v>
      </c>
      <c r="CK476">
        <v>0</v>
      </c>
      <c r="CL476" s="1">
        <v>0.10353619999999999</v>
      </c>
      <c r="CM476">
        <v>24.74305</v>
      </c>
      <c r="CN476">
        <v>0</v>
      </c>
      <c r="CO476">
        <v>0</v>
      </c>
      <c r="CP476" s="1">
        <v>0.102947</v>
      </c>
      <c r="CQ476">
        <v>24.518750000000001</v>
      </c>
      <c r="CR476">
        <v>0</v>
      </c>
      <c r="CS476">
        <v>0</v>
      </c>
      <c r="CT476" s="1">
        <v>0.1022832</v>
      </c>
      <c r="CU476">
        <v>24.23319</v>
      </c>
      <c r="CV476">
        <v>0</v>
      </c>
      <c r="CW476">
        <v>0</v>
      </c>
      <c r="CX476" s="1">
        <v>0.1015868</v>
      </c>
      <c r="CY476">
        <v>23.89472</v>
      </c>
      <c r="CZ476">
        <v>0</v>
      </c>
      <c r="DA476">
        <v>0</v>
      </c>
      <c r="DB476">
        <v>0.10094</v>
      </c>
      <c r="DC476">
        <v>23.634080000000001</v>
      </c>
      <c r="DD476">
        <v>6.2848219999999996E-36</v>
      </c>
      <c r="DE476">
        <v>1.5048360000000001E-32</v>
      </c>
      <c r="DF476" s="1">
        <v>0.10034419999999999</v>
      </c>
      <c r="DG476">
        <v>23.57471</v>
      </c>
      <c r="DH476">
        <v>2.9208350000000001E-30</v>
      </c>
      <c r="DI476" s="1">
        <v>6.3801479999999997E-27</v>
      </c>
      <c r="DJ476" s="1">
        <v>9.9771659999999998E-2</v>
      </c>
      <c r="DK476">
        <v>23.541029999999999</v>
      </c>
      <c r="DL476" s="1">
        <v>1.003609E-25</v>
      </c>
      <c r="DM476" s="1">
        <v>1.9027320000000001E-22</v>
      </c>
      <c r="DN476" s="1">
        <v>9.9148970000000003E-2</v>
      </c>
      <c r="DO476">
        <v>23.552910000000001</v>
      </c>
      <c r="DP476" s="1">
        <v>5.5088990000000002E-22</v>
      </c>
      <c r="DQ476" s="1">
        <v>9.9080650000000006E-19</v>
      </c>
      <c r="DR476" s="1">
        <v>9.8488179999999995E-2</v>
      </c>
      <c r="DS476">
        <v>23.318190000000001</v>
      </c>
      <c r="DT476" s="1">
        <v>8.1612919999999999E-19</v>
      </c>
      <c r="DU476" s="1">
        <v>1.4382980000000001E-15</v>
      </c>
      <c r="DV476" s="1">
        <v>9.7826339999999998E-2</v>
      </c>
      <c r="DW476">
        <v>22.994140000000002</v>
      </c>
      <c r="DX476" s="1">
        <v>4.268523E-16</v>
      </c>
      <c r="DY476" s="1">
        <v>7.4759829999999999E-13</v>
      </c>
      <c r="DZ476" s="1">
        <v>9.7182770000000002E-2</v>
      </c>
      <c r="EA476">
        <v>22.706040000000002</v>
      </c>
      <c r="EB476" s="1">
        <v>9.6045180000000002E-14</v>
      </c>
      <c r="EC476" s="1">
        <v>1.6905530000000001E-10</v>
      </c>
      <c r="ED476" s="1">
        <v>9.6433640000000001E-2</v>
      </c>
      <c r="EE476">
        <v>22.44162</v>
      </c>
      <c r="EF476" s="1">
        <v>1.066717E-11</v>
      </c>
      <c r="EG476" s="1">
        <v>1.8970270000000001E-8</v>
      </c>
      <c r="EH476">
        <v>9.5765669999999997E-2</v>
      </c>
      <c r="EI476">
        <v>22.460329999999999</v>
      </c>
      <c r="EJ476" s="1">
        <v>6.4873839999999998E-10</v>
      </c>
      <c r="EK476" s="1">
        <v>1.1690139999999999E-6</v>
      </c>
      <c r="EL476" s="1">
        <v>9.5142939999999995E-2</v>
      </c>
      <c r="EM476">
        <v>22.535129999999999</v>
      </c>
      <c r="EN476" s="1">
        <v>2.3483710000000001E-8</v>
      </c>
      <c r="EO476" s="1">
        <v>4.2913459999999999E-5</v>
      </c>
      <c r="EP476" s="1">
        <v>9.4577309999999998E-2</v>
      </c>
      <c r="EQ476">
        <v>22.567299999999999</v>
      </c>
      <c r="ER476" s="1">
        <v>5.391501E-7</v>
      </c>
      <c r="ES476" s="1">
        <v>1.0012179999999999E-3</v>
      </c>
      <c r="ET476" s="1">
        <v>9.3994220000000003E-2</v>
      </c>
      <c r="EU476">
        <v>22.698989999999998</v>
      </c>
      <c r="EV476" s="1">
        <v>8.2931660000000008E-6</v>
      </c>
      <c r="EW476" s="1">
        <v>1.5667589999999999E-2</v>
      </c>
      <c r="EX476" s="1">
        <v>9.3384239999999993E-2</v>
      </c>
      <c r="EY476">
        <v>22.692270000000001</v>
      </c>
      <c r="EZ476" s="1">
        <v>8.9381249999999994E-5</v>
      </c>
      <c r="FA476" s="1">
        <v>0.17209730000000001</v>
      </c>
      <c r="FB476" s="1">
        <v>9.2767909999999995E-2</v>
      </c>
      <c r="FC476">
        <v>22.44163</v>
      </c>
      <c r="FD476" s="1">
        <v>7.0333639999999996E-4</v>
      </c>
      <c r="FE476" s="1">
        <v>1.3796489999999999</v>
      </c>
      <c r="FF476" s="1">
        <v>9.213702E-2</v>
      </c>
      <c r="FG476">
        <v>22.183060000000001</v>
      </c>
      <c r="FH476" s="1">
        <v>4.1736960000000002E-3</v>
      </c>
      <c r="FI476">
        <v>8.3472209999999993</v>
      </c>
      <c r="FJ476">
        <v>9.182659E-2</v>
      </c>
      <c r="FK476">
        <v>22.001529999999999</v>
      </c>
      <c r="FL476" s="1">
        <v>1.9332800000000001E-2</v>
      </c>
      <c r="FM476">
        <v>39.295859999999998</v>
      </c>
      <c r="FN476" s="1">
        <v>9.1193899999999994E-2</v>
      </c>
      <c r="FO476">
        <v>22.217179999999999</v>
      </c>
      <c r="FP476" s="1">
        <v>7.1323719999999993E-2</v>
      </c>
      <c r="FQ476">
        <v>147.88570000000001</v>
      </c>
      <c r="FR476" s="1">
        <v>9.0353600000000006E-2</v>
      </c>
      <c r="FS476">
        <v>22.569320000000001</v>
      </c>
      <c r="FT476" s="1">
        <v>0.2147482</v>
      </c>
      <c r="FU476">
        <v>455.13319999999999</v>
      </c>
      <c r="FV476" s="1">
        <v>8.9441960000000001E-2</v>
      </c>
      <c r="FW476">
        <v>22.968240000000002</v>
      </c>
      <c r="FX476" s="1">
        <v>0.54055439999999999</v>
      </c>
      <c r="FY476">
        <v>1172.04</v>
      </c>
      <c r="FZ476" s="1">
        <v>8.8740200000000005E-2</v>
      </c>
      <c r="GA476">
        <v>23.333850000000002</v>
      </c>
      <c r="GB476" s="1">
        <v>1.166499</v>
      </c>
      <c r="GC476">
        <v>2579.944</v>
      </c>
      <c r="GD476" s="1">
        <v>8.8173749999999995E-2</v>
      </c>
      <c r="GE476">
        <v>23.385560000000002</v>
      </c>
      <c r="GF476">
        <v>2.1982059999999999</v>
      </c>
      <c r="GG476">
        <v>4950.5140000000001</v>
      </c>
      <c r="GH476" s="1">
        <v>8.7512850000000003E-2</v>
      </c>
      <c r="GI476">
        <v>23.203230000000001</v>
      </c>
      <c r="GJ476">
        <v>3.6687650000000001</v>
      </c>
      <c r="GK476">
        <v>8421.2759999999998</v>
      </c>
      <c r="GL476">
        <v>8.671065E-2</v>
      </c>
      <c r="GM476">
        <v>23.04222</v>
      </c>
      <c r="GN476">
        <v>5.5035559999999997</v>
      </c>
      <c r="GO476">
        <v>12892.5</v>
      </c>
      <c r="GP476" s="1">
        <v>8.628893E-2</v>
      </c>
      <c r="GQ476">
        <v>22.957730000000002</v>
      </c>
      <c r="GR476">
        <v>7.575971</v>
      </c>
      <c r="GS476">
        <v>18022.740000000002</v>
      </c>
      <c r="GT476" s="1">
        <v>8.554457E-2</v>
      </c>
      <c r="GU476">
        <v>23.272739999999999</v>
      </c>
      <c r="GV476">
        <v>9.6210599999999999</v>
      </c>
      <c r="GW476">
        <v>23315.94</v>
      </c>
      <c r="GX476" s="1">
        <v>8.4565940000000006E-2</v>
      </c>
      <c r="GY476">
        <v>23.703330000000001</v>
      </c>
      <c r="GZ476">
        <v>11.40798</v>
      </c>
      <c r="HA476">
        <v>28228.1</v>
      </c>
      <c r="HB476" s="1">
        <v>8.3558380000000002E-2</v>
      </c>
      <c r="HC476">
        <v>24.167960000000001</v>
      </c>
      <c r="HD476">
        <v>12.80185</v>
      </c>
      <c r="HE476">
        <v>32335.040000000001</v>
      </c>
      <c r="HF476" s="1">
        <v>8.2757819999999996E-2</v>
      </c>
      <c r="HG476">
        <v>24.524080000000001</v>
      </c>
      <c r="HH476">
        <v>13.77164</v>
      </c>
      <c r="HI476">
        <v>35393.86</v>
      </c>
      <c r="HJ476" s="1">
        <v>8.2202259999999999E-2</v>
      </c>
      <c r="HK476">
        <v>24.577190000000002</v>
      </c>
      <c r="HL476">
        <v>14.3324</v>
      </c>
      <c r="HM476">
        <v>37338.980000000003</v>
      </c>
      <c r="HN476" s="1">
        <v>8.161823E-2</v>
      </c>
      <c r="HO476">
        <v>24.389620000000001</v>
      </c>
      <c r="HP476">
        <v>14.48203</v>
      </c>
      <c r="HQ476">
        <v>38234.25</v>
      </c>
      <c r="HR476" s="1">
        <v>8.0997479999999997E-2</v>
      </c>
      <c r="HS476">
        <v>24.20533</v>
      </c>
      <c r="HT476">
        <v>14.297510000000001</v>
      </c>
      <c r="HU476">
        <v>38231.379999999997</v>
      </c>
      <c r="HV476" s="1">
        <v>8.0961569999999997E-2</v>
      </c>
      <c r="HW476">
        <v>24.077839999999998</v>
      </c>
      <c r="HX476">
        <v>13.96415</v>
      </c>
      <c r="HY476">
        <v>37519.01</v>
      </c>
      <c r="HZ476" s="1">
        <v>8.0592289999999997E-2</v>
      </c>
      <c r="IA476">
        <v>24.271329999999999</v>
      </c>
      <c r="IB476">
        <v>13.39025</v>
      </c>
      <c r="IC476">
        <v>36281.58</v>
      </c>
      <c r="ID476" s="1">
        <v>7.9984299999999994E-2</v>
      </c>
      <c r="IE476">
        <v>24.281359999999999</v>
      </c>
      <c r="IF476">
        <v>12.66521</v>
      </c>
      <c r="IG476">
        <v>34687.410000000003</v>
      </c>
      <c r="IH476" s="1">
        <v>7.922912E-2</v>
      </c>
      <c r="II476">
        <v>24.52938</v>
      </c>
      <c r="IJ476">
        <v>11.851710000000001</v>
      </c>
      <c r="IK476">
        <v>32874.800000000003</v>
      </c>
      <c r="IL476" s="1">
        <v>7.8626420000000002E-2</v>
      </c>
      <c r="IM476">
        <v>24.718820000000001</v>
      </c>
      <c r="IN476">
        <v>11.049899999999999</v>
      </c>
      <c r="IO476">
        <v>30962.639999999999</v>
      </c>
      <c r="IP476" s="1">
        <v>7.8114909999999996E-2</v>
      </c>
      <c r="IQ476">
        <v>24.6876</v>
      </c>
      <c r="IR476">
        <v>10.26571</v>
      </c>
      <c r="IS476">
        <v>29019.7</v>
      </c>
      <c r="IT476" s="1">
        <v>7.7499990000000005E-2</v>
      </c>
      <c r="IU476">
        <v>24.456209999999999</v>
      </c>
      <c r="IV476">
        <v>9.4915299999999991</v>
      </c>
      <c r="IW476">
        <v>27100.01</v>
      </c>
      <c r="IX476" s="1">
        <v>7.6671059999999999E-2</v>
      </c>
      <c r="IY476">
        <v>24.173200000000001</v>
      </c>
      <c r="IZ476">
        <v>8.7319720000000007</v>
      </c>
      <c r="JA476">
        <v>25248.82</v>
      </c>
      <c r="JB476" s="1">
        <v>7.5507439999999995E-2</v>
      </c>
      <c r="JC476">
        <v>24.000419999999998</v>
      </c>
      <c r="JD476">
        <v>7.9890970000000001</v>
      </c>
      <c r="JE476">
        <v>23496.35</v>
      </c>
      <c r="JF476" s="1">
        <v>7.4634569999999997E-2</v>
      </c>
      <c r="JG476">
        <v>24.253740000000001</v>
      </c>
      <c r="JH476">
        <v>7.3337659999999998</v>
      </c>
      <c r="JI476">
        <v>21855.96</v>
      </c>
      <c r="JJ476" s="1">
        <v>7.3903800000000006E-2</v>
      </c>
      <c r="JK476">
        <v>24.651800000000001</v>
      </c>
      <c r="JL476">
        <v>6.7439</v>
      </c>
      <c r="JM476">
        <v>20325.57</v>
      </c>
      <c r="JN476">
        <v>7.3216680000000006E-2</v>
      </c>
      <c r="JO476">
        <v>25.108350000000002</v>
      </c>
      <c r="JP476">
        <v>6.2053820000000002</v>
      </c>
      <c r="JQ476">
        <v>18904.41</v>
      </c>
      <c r="JR476" s="1">
        <v>7.236766E-2</v>
      </c>
      <c r="JS476">
        <v>25.525110000000002</v>
      </c>
      <c r="JT476">
        <v>5.7006360000000003</v>
      </c>
      <c r="JU476">
        <v>17593.419999999998</v>
      </c>
      <c r="JV476" s="1">
        <v>7.145522E-2</v>
      </c>
      <c r="JW476">
        <v>25.650510000000001</v>
      </c>
      <c r="JX476">
        <v>5.2372670000000001</v>
      </c>
      <c r="JY476">
        <v>16391.38</v>
      </c>
      <c r="JZ476" s="1">
        <v>7.0674169999999994E-2</v>
      </c>
      <c r="KA476">
        <v>25.488900000000001</v>
      </c>
      <c r="KB476">
        <v>4.825863</v>
      </c>
      <c r="KC476">
        <v>15290.08</v>
      </c>
      <c r="KD476">
        <v>7.0093000000000003E-2</v>
      </c>
      <c r="KE476">
        <v>25.315760000000001</v>
      </c>
      <c r="KF476">
        <v>4.4642200000000001</v>
      </c>
      <c r="KG476">
        <v>14279.89</v>
      </c>
      <c r="KH476" s="1">
        <v>6.9532620000000003E-2</v>
      </c>
      <c r="KI476">
        <v>25.184699999999999</v>
      </c>
      <c r="KJ476">
        <v>4.1363329999999996</v>
      </c>
      <c r="KK476">
        <v>13352.74</v>
      </c>
      <c r="KL476">
        <v>6.8979499999999999E-2</v>
      </c>
      <c r="KM476">
        <v>25.32882</v>
      </c>
      <c r="KN476">
        <v>3.837072</v>
      </c>
      <c r="KO476">
        <v>12502.29</v>
      </c>
      <c r="KP476" s="1">
        <v>6.8387580000000003E-2</v>
      </c>
      <c r="KQ476">
        <v>25.515730000000001</v>
      </c>
      <c r="KR476">
        <v>3.5625330000000002</v>
      </c>
      <c r="KS476">
        <v>11722.68</v>
      </c>
      <c r="KT476" s="1">
        <v>6.7808110000000005E-2</v>
      </c>
      <c r="KU476">
        <v>25.62067</v>
      </c>
      <c r="KV476">
        <v>3.3127110000000002</v>
      </c>
      <c r="KW476">
        <v>11008.24</v>
      </c>
      <c r="KX476" s="1">
        <v>6.7287009999999994E-2</v>
      </c>
      <c r="KY476">
        <v>25.655419999999999</v>
      </c>
      <c r="KZ476">
        <v>3.0876830000000002</v>
      </c>
      <c r="LA476">
        <v>10352.9</v>
      </c>
      <c r="LB476" s="1">
        <v>6.6829230000000003E-2</v>
      </c>
      <c r="LC476">
        <v>25.54008</v>
      </c>
      <c r="LD476">
        <v>2.8842159999999999</v>
      </c>
      <c r="LE476">
        <v>9750.4390000000003</v>
      </c>
      <c r="LF476" s="1">
        <v>6.6363930000000002E-2</v>
      </c>
      <c r="LG476">
        <v>25.3367</v>
      </c>
      <c r="LH476">
        <v>2.6975660000000001</v>
      </c>
      <c r="LI476">
        <v>9196.0139999999992</v>
      </c>
      <c r="LJ476" s="1">
        <v>6.5816669999999994E-2</v>
      </c>
      <c r="LK476">
        <v>25.09535</v>
      </c>
      <c r="LL476">
        <v>2.5234969999999999</v>
      </c>
      <c r="LM476">
        <v>8686.1509999999998</v>
      </c>
      <c r="LN476" s="1">
        <v>6.4832319999999999E-2</v>
      </c>
      <c r="LO476">
        <v>24.93798</v>
      </c>
      <c r="LP476">
        <v>2.34938</v>
      </c>
      <c r="LQ476">
        <v>8220.0550000000003</v>
      </c>
      <c r="LR476" s="1">
        <v>6.4189510000000005E-2</v>
      </c>
      <c r="LS476">
        <v>25.131599999999999</v>
      </c>
      <c r="LT476">
        <v>2.2029740000000002</v>
      </c>
      <c r="LU476">
        <v>7794.8059999999996</v>
      </c>
      <c r="LV476" s="1">
        <v>6.3742019999999996E-2</v>
      </c>
      <c r="LW476">
        <v>25.460280000000001</v>
      </c>
      <c r="LX476">
        <v>2.0746630000000001</v>
      </c>
      <c r="LY476">
        <v>7401.9639999999999</v>
      </c>
      <c r="LZ476" s="1">
        <v>6.3365019999999994E-2</v>
      </c>
      <c r="MA476">
        <v>25.882940000000001</v>
      </c>
      <c r="MB476">
        <v>1.9585969999999999</v>
      </c>
      <c r="MC476">
        <v>7037.5780000000004</v>
      </c>
      <c r="MD476">
        <v>6.2737280000000006E-2</v>
      </c>
      <c r="ME476">
        <v>26.23114</v>
      </c>
      <c r="MF476">
        <v>1.8443259999999999</v>
      </c>
      <c r="MG476">
        <v>6700.5780000000004</v>
      </c>
      <c r="MH476" s="1">
        <v>6.1970079999999997E-2</v>
      </c>
      <c r="MI476">
        <v>26.388210000000001</v>
      </c>
      <c r="MJ476">
        <v>1.735859</v>
      </c>
      <c r="MK476">
        <v>6390.75</v>
      </c>
      <c r="ML476" s="1">
        <v>6.1180079999999998E-2</v>
      </c>
      <c r="MM476">
        <v>26.249210000000001</v>
      </c>
      <c r="MN476">
        <v>1.6361129999999999</v>
      </c>
      <c r="MO476">
        <v>6106.5460000000003</v>
      </c>
      <c r="MP476" s="1">
        <v>6.0585729999999997E-2</v>
      </c>
      <c r="MQ476">
        <v>26.089659999999999</v>
      </c>
      <c r="MR476">
        <v>1.5494159999999999</v>
      </c>
      <c r="MS476">
        <v>5844.1750000000002</v>
      </c>
      <c r="MT476" s="1">
        <v>6.0278619999999998E-2</v>
      </c>
      <c r="MU476">
        <v>25.972300000000001</v>
      </c>
      <c r="MV476">
        <v>1.476243</v>
      </c>
      <c r="MW476">
        <v>5599.7539999999999</v>
      </c>
      <c r="MX476" s="1">
        <v>5.9738579999999999E-2</v>
      </c>
      <c r="MY476">
        <v>26.081130000000002</v>
      </c>
      <c r="MZ476">
        <v>1.4025099999999999</v>
      </c>
      <c r="NA476">
        <v>5371.1959999999999</v>
      </c>
      <c r="NB476" s="1">
        <v>5.8979459999999997E-2</v>
      </c>
      <c r="NC476">
        <v>26.357959999999999</v>
      </c>
      <c r="ND476">
        <v>1.3297289999999999</v>
      </c>
      <c r="NE476">
        <v>5160.3370000000004</v>
      </c>
      <c r="NF476" s="1">
        <v>5.8979459999999997E-2</v>
      </c>
      <c r="NG476">
        <v>26.357959999999999</v>
      </c>
      <c r="NH476">
        <v>1.3297289999999999</v>
      </c>
      <c r="NI476">
        <v>5160.3370000000004</v>
      </c>
      <c r="NJ476" s="1">
        <v>5.8979459999999997E-2</v>
      </c>
      <c r="NK476">
        <v>26.357959999999999</v>
      </c>
      <c r="NL476">
        <v>1.3297289999999999</v>
      </c>
      <c r="NM476">
        <v>5160.3370000000004</v>
      </c>
      <c r="NN476" s="1">
        <v>5.8979459999999997E-2</v>
      </c>
      <c r="NO476">
        <v>26.357959999999999</v>
      </c>
      <c r="NP476">
        <v>1.3297289999999999</v>
      </c>
      <c r="NQ476">
        <v>5160.3370000000004</v>
      </c>
      <c r="NR476" s="1">
        <v>5.8979459999999997E-2</v>
      </c>
      <c r="NS476">
        <v>26.357959999999999</v>
      </c>
      <c r="NT476">
        <v>1.3297289999999999</v>
      </c>
      <c r="NU476">
        <v>5160.3370000000004</v>
      </c>
      <c r="NV476" s="1">
        <v>5.8979459999999997E-2</v>
      </c>
      <c r="NW476">
        <v>26.357959999999999</v>
      </c>
      <c r="NX476">
        <v>1.3297289999999999</v>
      </c>
      <c r="NY476">
        <v>5160.3370000000004</v>
      </c>
      <c r="NZ476" s="1">
        <v>5.8979459999999997E-2</v>
      </c>
      <c r="OA476">
        <v>26.357959999999999</v>
      </c>
      <c r="OB476">
        <v>1.3297289999999999</v>
      </c>
      <c r="OC476">
        <v>5160.3370000000004</v>
      </c>
      <c r="OD476" s="1">
        <v>5.8979459999999997E-2</v>
      </c>
      <c r="OE476">
        <v>26.357959999999999</v>
      </c>
      <c r="OF476">
        <v>1.3297289999999999</v>
      </c>
      <c r="OG476">
        <v>5160.3370000000004</v>
      </c>
      <c r="OH476" s="1">
        <v>5.8979459999999997E-2</v>
      </c>
      <c r="OI476">
        <v>26.357959999999999</v>
      </c>
      <c r="OJ476">
        <v>1.3297289999999999</v>
      </c>
      <c r="OK476">
        <v>5160.3370000000004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>
        <v>0.10562589999999999</v>
      </c>
      <c r="G477">
        <v>22.439050000000002</v>
      </c>
      <c r="H477">
        <v>0</v>
      </c>
      <c r="I477">
        <v>0</v>
      </c>
      <c r="J477">
        <v>0.1052621</v>
      </c>
      <c r="K477">
        <v>22.715890000000002</v>
      </c>
      <c r="L477">
        <v>0</v>
      </c>
      <c r="M477">
        <v>0</v>
      </c>
      <c r="N477">
        <v>0.1047044</v>
      </c>
      <c r="O477">
        <v>22.992069999999998</v>
      </c>
      <c r="P477">
        <v>0</v>
      </c>
      <c r="Q477">
        <v>0</v>
      </c>
      <c r="R477">
        <v>0.1041112</v>
      </c>
      <c r="S477">
        <v>23.262329999999999</v>
      </c>
      <c r="T477">
        <v>0</v>
      </c>
      <c r="U477">
        <v>0</v>
      </c>
      <c r="V477">
        <v>0.10367750000000001</v>
      </c>
      <c r="W477">
        <v>23.587350000000001</v>
      </c>
      <c r="X477">
        <v>0</v>
      </c>
      <c r="Y477">
        <v>0</v>
      </c>
      <c r="Z477">
        <v>0.103365</v>
      </c>
      <c r="AA477">
        <v>23.690439999999999</v>
      </c>
      <c r="AB477">
        <v>0</v>
      </c>
      <c r="AC477">
        <v>0</v>
      </c>
      <c r="AD477" s="1">
        <v>0.1030132</v>
      </c>
      <c r="AE477">
        <v>23.552219999999998</v>
      </c>
      <c r="AF477">
        <v>0</v>
      </c>
      <c r="AG477">
        <v>0</v>
      </c>
      <c r="AH477">
        <v>0.1025754</v>
      </c>
      <c r="AI477">
        <v>23.45486</v>
      </c>
      <c r="AJ477">
        <v>0</v>
      </c>
      <c r="AK477">
        <v>0</v>
      </c>
      <c r="AL477">
        <v>0.10247879999999999</v>
      </c>
      <c r="AM477">
        <v>23.42013</v>
      </c>
      <c r="AN477">
        <v>0</v>
      </c>
      <c r="AO477">
        <v>0</v>
      </c>
      <c r="AP477" s="1">
        <v>0.10210760000000001</v>
      </c>
      <c r="AQ477">
        <v>23.752109999999998</v>
      </c>
      <c r="AR477">
        <v>0</v>
      </c>
      <c r="AS477">
        <v>0</v>
      </c>
      <c r="AT477" s="1">
        <v>0.1015793</v>
      </c>
      <c r="AU477">
        <v>24.17258</v>
      </c>
      <c r="AV477">
        <v>0</v>
      </c>
      <c r="AW477">
        <v>0</v>
      </c>
      <c r="AX477" s="1">
        <v>0.1009859</v>
      </c>
      <c r="AY477">
        <v>24.527159999999999</v>
      </c>
      <c r="AZ477">
        <v>0</v>
      </c>
      <c r="BA477">
        <v>0</v>
      </c>
      <c r="BB477" s="1">
        <v>0.1005204</v>
      </c>
      <c r="BC477">
        <v>24.84703</v>
      </c>
      <c r="BD477">
        <v>0</v>
      </c>
      <c r="BE477">
        <v>0</v>
      </c>
      <c r="BF477">
        <v>0.1001653</v>
      </c>
      <c r="BG477">
        <v>24.895910000000001</v>
      </c>
      <c r="BH477">
        <v>0</v>
      </c>
      <c r="BI477">
        <v>0</v>
      </c>
      <c r="BJ477">
        <v>9.9754969999999998E-2</v>
      </c>
      <c r="BK477">
        <v>24.780149999999999</v>
      </c>
      <c r="BL477">
        <v>0</v>
      </c>
      <c r="BM477">
        <v>0</v>
      </c>
      <c r="BN477" s="1">
        <v>9.9243810000000002E-2</v>
      </c>
      <c r="BO477">
        <v>24.66846</v>
      </c>
      <c r="BP477">
        <v>0</v>
      </c>
      <c r="BQ477">
        <v>0</v>
      </c>
      <c r="BR477" s="1">
        <v>9.8748039999999995E-2</v>
      </c>
      <c r="BS477">
        <v>24.61627</v>
      </c>
      <c r="BT477">
        <v>0</v>
      </c>
      <c r="BU477">
        <v>0</v>
      </c>
      <c r="BV477" s="1">
        <v>9.8217540000000006E-2</v>
      </c>
      <c r="BW477">
        <v>24.614329999999999</v>
      </c>
      <c r="BX477">
        <v>0</v>
      </c>
      <c r="BY477">
        <v>0</v>
      </c>
      <c r="BZ477" s="1">
        <v>9.7704219999999994E-2</v>
      </c>
      <c r="CA477">
        <v>24.801449999999999</v>
      </c>
      <c r="CB477">
        <v>0</v>
      </c>
      <c r="CC477">
        <v>0</v>
      </c>
      <c r="CD477" s="1">
        <v>9.7143400000000005E-2</v>
      </c>
      <c r="CE477">
        <v>24.890250000000002</v>
      </c>
      <c r="CF477">
        <v>0</v>
      </c>
      <c r="CG477">
        <v>0</v>
      </c>
      <c r="CH477" s="1">
        <v>9.6611409999999995E-2</v>
      </c>
      <c r="CI477">
        <v>24.91788</v>
      </c>
      <c r="CJ477">
        <v>0</v>
      </c>
      <c r="CK477">
        <v>0</v>
      </c>
      <c r="CL477" s="1">
        <v>9.6009339999999999E-2</v>
      </c>
      <c r="CM477">
        <v>24.76549</v>
      </c>
      <c r="CN477">
        <v>0</v>
      </c>
      <c r="CO477">
        <v>0</v>
      </c>
      <c r="CP477" s="1">
        <v>9.5463660000000006E-2</v>
      </c>
      <c r="CQ477">
        <v>24.557549999999999</v>
      </c>
      <c r="CR477">
        <v>0</v>
      </c>
      <c r="CS477">
        <v>0</v>
      </c>
      <c r="CT477" s="1">
        <v>9.485143E-2</v>
      </c>
      <c r="CU477">
        <v>24.286460000000002</v>
      </c>
      <c r="CV477">
        <v>0</v>
      </c>
      <c r="CW477">
        <v>0</v>
      </c>
      <c r="CX477" s="1">
        <v>9.4200359999999997E-2</v>
      </c>
      <c r="CY477">
        <v>23.963989999999999</v>
      </c>
      <c r="CZ477">
        <v>0</v>
      </c>
      <c r="DA477">
        <v>0</v>
      </c>
      <c r="DB477">
        <v>9.3602279999999996E-2</v>
      </c>
      <c r="DC477">
        <v>23.7164</v>
      </c>
      <c r="DD477">
        <v>1.392592E-36</v>
      </c>
      <c r="DE477">
        <v>3.4485840000000003E-33</v>
      </c>
      <c r="DF477" s="1">
        <v>9.3049060000000003E-2</v>
      </c>
      <c r="DG477">
        <v>23.662929999999999</v>
      </c>
      <c r="DH477">
        <v>6.9154619999999998E-31</v>
      </c>
      <c r="DI477" s="1">
        <v>1.6906620000000002E-27</v>
      </c>
      <c r="DJ477" s="1">
        <v>9.2523460000000002E-2</v>
      </c>
      <c r="DK477">
        <v>23.63749</v>
      </c>
      <c r="DL477" s="1">
        <v>2.8049049999999997E-26</v>
      </c>
      <c r="DM477" s="1">
        <v>5.7682969999999995E-23</v>
      </c>
      <c r="DN477" s="1">
        <v>9.1946379999999994E-2</v>
      </c>
      <c r="DO477">
        <v>23.65532</v>
      </c>
      <c r="DP477" s="1">
        <v>1.718298E-22</v>
      </c>
      <c r="DQ477" s="1">
        <v>3.307727E-19</v>
      </c>
      <c r="DR477" s="1">
        <v>9.1332380000000005E-2</v>
      </c>
      <c r="DS477">
        <v>23.43582</v>
      </c>
      <c r="DT477" s="1">
        <v>2.796316E-19</v>
      </c>
      <c r="DU477" s="1">
        <v>5.2289600000000001E-16</v>
      </c>
      <c r="DV477" s="1">
        <v>9.0719159999999993E-2</v>
      </c>
      <c r="DW477">
        <v>23.124919999999999</v>
      </c>
      <c r="DX477" s="1">
        <v>1.58238E-16</v>
      </c>
      <c r="DY477" s="1">
        <v>2.9236499999999999E-13</v>
      </c>
      <c r="DZ477">
        <v>9.0124960000000004E-2</v>
      </c>
      <c r="EA477">
        <v>22.842890000000001</v>
      </c>
      <c r="EB477" s="1">
        <v>3.8185820000000001E-14</v>
      </c>
      <c r="EC477" s="1">
        <v>7.0599869999999997E-11</v>
      </c>
      <c r="ED477" s="1">
        <v>8.9426839999999994E-2</v>
      </c>
      <c r="EE477">
        <v>22.5809</v>
      </c>
      <c r="EF477" s="1">
        <v>4.518816E-12</v>
      </c>
      <c r="EG477" s="1">
        <v>8.4130680000000008E-9</v>
      </c>
      <c r="EH477" s="1">
        <v>8.8807499999999998E-2</v>
      </c>
      <c r="EI477">
        <v>22.587779999999999</v>
      </c>
      <c r="EJ477" s="1">
        <v>2.9129320000000002E-10</v>
      </c>
      <c r="EK477" s="1">
        <v>5.4805760000000003E-7</v>
      </c>
      <c r="EL477">
        <v>8.8230450000000002E-2</v>
      </c>
      <c r="EM477">
        <v>22.652999999999999</v>
      </c>
      <c r="EN477" s="1">
        <v>1.113158E-8</v>
      </c>
      <c r="EO477" s="1">
        <v>2.11921E-5</v>
      </c>
      <c r="EP477" s="1">
        <v>8.7710159999999995E-2</v>
      </c>
      <c r="EQ477">
        <v>22.679490000000001</v>
      </c>
      <c r="ER477" s="1">
        <v>2.6891090000000003E-7</v>
      </c>
      <c r="ES477" s="1">
        <v>5.1928870000000004E-4</v>
      </c>
      <c r="ET477" s="1">
        <v>8.7171719999999994E-2</v>
      </c>
      <c r="EU477">
        <v>22.800470000000001</v>
      </c>
      <c r="EV477" s="1">
        <v>4.3401880000000001E-6</v>
      </c>
      <c r="EW477" s="1">
        <v>8.5134540000000002E-3</v>
      </c>
      <c r="EX477" s="1">
        <v>8.6606000000000002E-2</v>
      </c>
      <c r="EY477">
        <v>22.78894</v>
      </c>
      <c r="EZ477" s="1">
        <v>4.8962080000000002E-5</v>
      </c>
      <c r="FA477" s="1">
        <v>9.7758910000000004E-2</v>
      </c>
      <c r="FB477" s="1">
        <v>8.6035180000000003E-2</v>
      </c>
      <c r="FC477">
        <v>22.54129</v>
      </c>
      <c r="FD477" s="1">
        <v>4.024675E-4</v>
      </c>
      <c r="FE477" s="1">
        <v>0.81777049999999996</v>
      </c>
      <c r="FF477" s="1">
        <v>8.5454080000000002E-2</v>
      </c>
      <c r="FG477">
        <v>22.284050000000001</v>
      </c>
      <c r="FH477" s="1">
        <v>2.4906049999999999E-3</v>
      </c>
      <c r="FI477" s="1">
        <v>5.1547879999999999</v>
      </c>
      <c r="FJ477" s="1">
        <v>8.5179569999999996E-2</v>
      </c>
      <c r="FK477">
        <v>22.098939999999999</v>
      </c>
      <c r="FL477" s="1">
        <v>1.201355E-2</v>
      </c>
      <c r="FM477" s="1">
        <v>25.246580000000002</v>
      </c>
      <c r="FN477" s="1">
        <v>8.4589129999999998E-2</v>
      </c>
      <c r="FO477">
        <v>22.2942</v>
      </c>
      <c r="FP477" s="1">
        <v>4.6076520000000003E-2</v>
      </c>
      <c r="FQ477">
        <v>98.71687</v>
      </c>
      <c r="FR477" s="1">
        <v>8.3803580000000003E-2</v>
      </c>
      <c r="FS477">
        <v>22.62499</v>
      </c>
      <c r="FT477" s="1">
        <v>0.1440034</v>
      </c>
      <c r="FU477">
        <v>315.21129999999999</v>
      </c>
      <c r="FV477" s="1">
        <v>8.2954849999999997E-2</v>
      </c>
      <c r="FW477">
        <v>23.004380000000001</v>
      </c>
      <c r="FX477" s="1">
        <v>0.37566480000000002</v>
      </c>
      <c r="FY477">
        <v>840.93910000000005</v>
      </c>
      <c r="FZ477" s="1">
        <v>8.2303050000000003E-2</v>
      </c>
      <c r="GA477">
        <v>23.352699999999999</v>
      </c>
      <c r="GB477" s="1">
        <v>0.83897820000000001</v>
      </c>
      <c r="GC477">
        <v>1915.04</v>
      </c>
      <c r="GD477" s="1">
        <v>8.1790450000000001E-2</v>
      </c>
      <c r="GE477">
        <v>23.401260000000001</v>
      </c>
      <c r="GF477" s="1">
        <v>1.6342239999999999</v>
      </c>
      <c r="GG477">
        <v>3796.5630000000001</v>
      </c>
      <c r="GH477" s="1">
        <v>8.117887E-2</v>
      </c>
      <c r="GI477">
        <v>23.22053</v>
      </c>
      <c r="GJ477">
        <v>2.8151860000000002</v>
      </c>
      <c r="GK477">
        <v>6663.9390000000003</v>
      </c>
      <c r="GL477" s="1">
        <v>8.0428529999999998E-2</v>
      </c>
      <c r="GM477">
        <v>23.05734</v>
      </c>
      <c r="GN477">
        <v>4.3524399999999996</v>
      </c>
      <c r="GO477">
        <v>10512.5</v>
      </c>
      <c r="GP477" s="1">
        <v>8.0054700000000006E-2</v>
      </c>
      <c r="GQ477">
        <v>22.967269999999999</v>
      </c>
      <c r="GR477">
        <v>6.1677369999999998</v>
      </c>
      <c r="GS477">
        <v>15121.08</v>
      </c>
      <c r="GT477" s="1">
        <v>7.9358449999999997E-2</v>
      </c>
      <c r="GU477">
        <v>23.262049999999999</v>
      </c>
      <c r="GV477">
        <v>8.0485670000000002</v>
      </c>
      <c r="GW477">
        <v>20097.84</v>
      </c>
      <c r="GX477" s="1">
        <v>7.8447580000000003E-2</v>
      </c>
      <c r="GY477">
        <v>23.674969999999998</v>
      </c>
      <c r="GZ477">
        <v>9.7902470000000008</v>
      </c>
      <c r="HA477">
        <v>24956.47</v>
      </c>
      <c r="HB477" s="1">
        <v>7.7509179999999997E-2</v>
      </c>
      <c r="HC477">
        <v>24.126380000000001</v>
      </c>
      <c r="HD477">
        <v>11.250500000000001</v>
      </c>
      <c r="HE477">
        <v>29269.4</v>
      </c>
      <c r="HF477" s="1">
        <v>7.6764040000000006E-2</v>
      </c>
      <c r="HG477">
        <v>24.475709999999999</v>
      </c>
      <c r="HH477">
        <v>12.371259999999999</v>
      </c>
      <c r="HI477">
        <v>32742.18</v>
      </c>
      <c r="HJ477" s="1">
        <v>7.6254550000000004E-2</v>
      </c>
      <c r="HK477">
        <v>24.535329999999998</v>
      </c>
      <c r="HL477">
        <v>13.13922</v>
      </c>
      <c r="HM477">
        <v>35238.97</v>
      </c>
      <c r="HN477" s="1">
        <v>7.5712970000000004E-2</v>
      </c>
      <c r="HO477">
        <v>24.359500000000001</v>
      </c>
      <c r="HP477">
        <v>13.52467</v>
      </c>
      <c r="HQ477">
        <v>36749.019999999997</v>
      </c>
      <c r="HR477" s="1">
        <v>7.5138800000000006E-2</v>
      </c>
      <c r="HS477">
        <v>24.183039999999998</v>
      </c>
      <c r="HT477">
        <v>13.57851</v>
      </c>
      <c r="HU477">
        <v>37359.440000000002</v>
      </c>
      <c r="HV477" s="1">
        <v>7.5123099999999998E-2</v>
      </c>
      <c r="HW477">
        <v>24.059470000000001</v>
      </c>
      <c r="HX477">
        <v>13.46799</v>
      </c>
      <c r="HY477">
        <v>37215.42</v>
      </c>
      <c r="HZ477" s="1">
        <v>7.4773590000000001E-2</v>
      </c>
      <c r="IA477">
        <v>24.245899999999999</v>
      </c>
      <c r="IB477">
        <v>13.092090000000001</v>
      </c>
      <c r="IC477">
        <v>36478.1</v>
      </c>
      <c r="ID477" s="1">
        <v>7.4203000000000005E-2</v>
      </c>
      <c r="IE477">
        <v>24.264700000000001</v>
      </c>
      <c r="IF477">
        <v>12.53335</v>
      </c>
      <c r="IG477">
        <v>35300.93</v>
      </c>
      <c r="IH477" s="1">
        <v>7.3496900000000004E-2</v>
      </c>
      <c r="II477">
        <v>24.512869999999999</v>
      </c>
      <c r="IJ477">
        <v>11.86543</v>
      </c>
      <c r="IK477">
        <v>33823.58</v>
      </c>
      <c r="IL477" s="1">
        <v>7.2938509999999998E-2</v>
      </c>
      <c r="IM477">
        <v>24.7088</v>
      </c>
      <c r="IN477">
        <v>11.165100000000001</v>
      </c>
      <c r="IO477">
        <v>32157.91</v>
      </c>
      <c r="IP477" s="1">
        <v>7.2473330000000002E-2</v>
      </c>
      <c r="IQ477">
        <v>24.693960000000001</v>
      </c>
      <c r="IR477">
        <v>10.466100000000001</v>
      </c>
      <c r="IS477">
        <v>30402.55</v>
      </c>
      <c r="IT477" s="1">
        <v>7.1899179999999993E-2</v>
      </c>
      <c r="IU477">
        <v>24.483519999999999</v>
      </c>
      <c r="IV477">
        <v>9.7532390000000007</v>
      </c>
      <c r="IW477">
        <v>28613.77</v>
      </c>
      <c r="IX477">
        <v>7.1122959999999999E-2</v>
      </c>
      <c r="IY477">
        <v>24.219650000000001</v>
      </c>
      <c r="IZ477">
        <v>9.0353279999999998</v>
      </c>
      <c r="JA477">
        <v>26843.74</v>
      </c>
      <c r="JB477" s="1">
        <v>7.0032800000000006E-2</v>
      </c>
      <c r="JC477">
        <v>24.056709999999999</v>
      </c>
      <c r="JD477">
        <v>8.3176179999999995</v>
      </c>
      <c r="JE477">
        <v>25135.69</v>
      </c>
      <c r="JF477" s="1">
        <v>6.9220009999999998E-2</v>
      </c>
      <c r="JG477">
        <v>24.298549999999999</v>
      </c>
      <c r="JH477">
        <v>7.6780429999999997</v>
      </c>
      <c r="JI477">
        <v>23510.36</v>
      </c>
      <c r="JJ477" s="1">
        <v>6.8554229999999994E-2</v>
      </c>
      <c r="JK477">
        <v>24.681260000000002</v>
      </c>
      <c r="JL477">
        <v>7.0977249999999996</v>
      </c>
      <c r="JM477">
        <v>21973.82</v>
      </c>
      <c r="JN477" s="1">
        <v>6.7920040000000001E-2</v>
      </c>
      <c r="JO477">
        <v>25.121680000000001</v>
      </c>
      <c r="JP477">
        <v>6.5616139999999996</v>
      </c>
      <c r="JQ477">
        <v>20531.09</v>
      </c>
      <c r="JR477" s="1">
        <v>6.7127950000000006E-2</v>
      </c>
      <c r="JS477">
        <v>25.524319999999999</v>
      </c>
      <c r="JT477">
        <v>6.0529409999999997</v>
      </c>
      <c r="JU477">
        <v>19186.71</v>
      </c>
      <c r="JV477" s="1">
        <v>6.6272529999999996E-2</v>
      </c>
      <c r="JW477">
        <v>25.647729999999999</v>
      </c>
      <c r="JX477">
        <v>5.581499</v>
      </c>
      <c r="JY477">
        <v>17943.060000000001</v>
      </c>
      <c r="JZ477" s="1">
        <v>6.5545889999999996E-2</v>
      </c>
      <c r="KA477">
        <v>25.492819999999998</v>
      </c>
      <c r="KB477">
        <v>5.1608650000000003</v>
      </c>
      <c r="KC477">
        <v>16795.27</v>
      </c>
      <c r="KD477" s="1">
        <v>6.5012390000000003E-2</v>
      </c>
      <c r="KE477">
        <v>25.323689999999999</v>
      </c>
      <c r="KF477">
        <v>4.7899479999999999</v>
      </c>
      <c r="KG477">
        <v>15735.76</v>
      </c>
      <c r="KH477" s="1">
        <v>6.4491519999999997E-2</v>
      </c>
      <c r="KI477">
        <v>25.194500000000001</v>
      </c>
      <c r="KJ477">
        <v>4.4514469999999999</v>
      </c>
      <c r="KK477">
        <v>14758.01</v>
      </c>
      <c r="KL477">
        <v>6.3979079999999994E-2</v>
      </c>
      <c r="KM477">
        <v>25.329660000000001</v>
      </c>
      <c r="KN477">
        <v>4.1410119999999999</v>
      </c>
      <c r="KO477">
        <v>13856.32</v>
      </c>
      <c r="KP477" s="1">
        <v>6.3428440000000003E-2</v>
      </c>
      <c r="KQ477">
        <v>25.513269999999999</v>
      </c>
      <c r="KR477">
        <v>3.8546999999999998</v>
      </c>
      <c r="KS477">
        <v>13025.95</v>
      </c>
      <c r="KT477" s="1">
        <v>6.2888879999999994E-2</v>
      </c>
      <c r="KU477">
        <v>25.622240000000001</v>
      </c>
      <c r="KV477">
        <v>3.5931030000000002</v>
      </c>
      <c r="KW477">
        <v>12261.87</v>
      </c>
      <c r="KX477" s="1">
        <v>6.2403060000000003E-2</v>
      </c>
      <c r="KY477">
        <v>25.66893</v>
      </c>
      <c r="KZ477">
        <v>3.3566549999999999</v>
      </c>
      <c r="LA477">
        <v>11558.29</v>
      </c>
      <c r="LB477" s="1">
        <v>6.1979979999999997E-2</v>
      </c>
      <c r="LC477">
        <v>25.570160000000001</v>
      </c>
      <c r="LD477">
        <v>3.1424650000000001</v>
      </c>
      <c r="LE477">
        <v>10909.18</v>
      </c>
      <c r="LF477" s="1">
        <v>6.1551830000000002E-2</v>
      </c>
      <c r="LG477">
        <v>25.385269999999998</v>
      </c>
      <c r="LH477">
        <v>2.9453469999999999</v>
      </c>
      <c r="LI477">
        <v>10310.09</v>
      </c>
      <c r="LJ477" s="1">
        <v>6.1038299999999997E-2</v>
      </c>
      <c r="LK477">
        <v>25.161149999999999</v>
      </c>
      <c r="LL477">
        <v>2.760472</v>
      </c>
      <c r="LM477">
        <v>9757.31</v>
      </c>
      <c r="LN477" s="1">
        <v>6.0111249999999998E-2</v>
      </c>
      <c r="LO477">
        <v>25.014099999999999</v>
      </c>
      <c r="LP477">
        <v>2.5741209999999999</v>
      </c>
      <c r="LQ477">
        <v>9250.3709999999992</v>
      </c>
      <c r="LR477" s="1">
        <v>5.9518099999999997E-2</v>
      </c>
      <c r="LS477">
        <v>25.20008</v>
      </c>
      <c r="LT477">
        <v>2.4178380000000002</v>
      </c>
      <c r="LU477">
        <v>8786.2289999999994</v>
      </c>
      <c r="LV477" s="1">
        <v>5.9107260000000002E-2</v>
      </c>
      <c r="LW477">
        <v>25.515899999999998</v>
      </c>
      <c r="LX477">
        <v>2.2807789999999999</v>
      </c>
      <c r="LY477">
        <v>8356.4930000000004</v>
      </c>
      <c r="LZ477" s="1">
        <v>5.8767850000000003E-2</v>
      </c>
      <c r="MA477">
        <v>25.921189999999999</v>
      </c>
      <c r="MB477">
        <v>2.1567859999999999</v>
      </c>
      <c r="MC477">
        <v>7956.9790000000003</v>
      </c>
      <c r="MD477" s="1">
        <v>5.8179120000000001E-2</v>
      </c>
      <c r="ME477">
        <v>26.254090000000001</v>
      </c>
      <c r="MF477">
        <v>2.033655</v>
      </c>
      <c r="MG477">
        <v>7586.576</v>
      </c>
      <c r="MH477" s="1">
        <v>5.7460600000000001E-2</v>
      </c>
      <c r="MI477">
        <v>26.40343</v>
      </c>
      <c r="MJ477">
        <v>1.916355</v>
      </c>
      <c r="MK477">
        <v>7245.0810000000001</v>
      </c>
      <c r="ML477" s="1">
        <v>5.6729000000000002E-2</v>
      </c>
      <c r="MM477">
        <v>26.266940000000002</v>
      </c>
      <c r="MN477">
        <v>1.808416</v>
      </c>
      <c r="MO477">
        <v>6931.0379999999996</v>
      </c>
      <c r="MP477" s="1">
        <v>5.6183650000000002E-2</v>
      </c>
      <c r="MQ477">
        <v>26.108450000000001</v>
      </c>
      <c r="MR477">
        <v>1.7146440000000001</v>
      </c>
      <c r="MS477">
        <v>6640.3459999999995</v>
      </c>
      <c r="MT477" s="1">
        <v>5.5908720000000002E-2</v>
      </c>
      <c r="MU477">
        <v>25.989750000000001</v>
      </c>
      <c r="MV477">
        <v>1.6356299999999999</v>
      </c>
      <c r="MW477">
        <v>6369.1009999999997</v>
      </c>
      <c r="MX477" s="1">
        <v>5.5406549999999999E-2</v>
      </c>
      <c r="MY477">
        <v>26.088480000000001</v>
      </c>
      <c r="MZ477">
        <v>1.5554129999999999</v>
      </c>
      <c r="NA477">
        <v>6115.0659999999998</v>
      </c>
      <c r="NB477">
        <v>5.4696210000000002E-2</v>
      </c>
      <c r="NC477">
        <v>26.3523</v>
      </c>
      <c r="ND477">
        <v>1.4758290000000001</v>
      </c>
      <c r="NE477">
        <v>5879.9610000000002</v>
      </c>
      <c r="NF477">
        <v>5.4696210000000002E-2</v>
      </c>
      <c r="NG477">
        <v>26.3523</v>
      </c>
      <c r="NH477">
        <v>1.4758290000000001</v>
      </c>
      <c r="NI477">
        <v>5879.9610000000002</v>
      </c>
      <c r="NJ477">
        <v>5.4696210000000002E-2</v>
      </c>
      <c r="NK477">
        <v>26.3523</v>
      </c>
      <c r="NL477">
        <v>1.4758290000000001</v>
      </c>
      <c r="NM477">
        <v>5879.9610000000002</v>
      </c>
      <c r="NN477">
        <v>5.4696210000000002E-2</v>
      </c>
      <c r="NO477">
        <v>26.3523</v>
      </c>
      <c r="NP477">
        <v>1.4758290000000001</v>
      </c>
      <c r="NQ477">
        <v>5879.9610000000002</v>
      </c>
      <c r="NR477">
        <v>5.4696210000000002E-2</v>
      </c>
      <c r="NS477">
        <v>26.3523</v>
      </c>
      <c r="NT477">
        <v>1.4758290000000001</v>
      </c>
      <c r="NU477">
        <v>5879.9610000000002</v>
      </c>
      <c r="NV477">
        <v>5.4696210000000002E-2</v>
      </c>
      <c r="NW477">
        <v>26.3523</v>
      </c>
      <c r="NX477">
        <v>1.4758290000000001</v>
      </c>
      <c r="NY477">
        <v>5879.9610000000002</v>
      </c>
      <c r="NZ477">
        <v>5.4696210000000002E-2</v>
      </c>
      <c r="OA477">
        <v>26.3523</v>
      </c>
      <c r="OB477">
        <v>1.4758290000000001</v>
      </c>
      <c r="OC477">
        <v>5879.9610000000002</v>
      </c>
      <c r="OD477">
        <v>5.4696210000000002E-2</v>
      </c>
      <c r="OE477">
        <v>26.3523</v>
      </c>
      <c r="OF477">
        <v>1.4758290000000001</v>
      </c>
      <c r="OG477">
        <v>5879.9610000000002</v>
      </c>
      <c r="OH477">
        <v>5.4696210000000002E-2</v>
      </c>
      <c r="OI477">
        <v>26.3523</v>
      </c>
      <c r="OJ477">
        <v>1.4758290000000001</v>
      </c>
      <c r="OK477">
        <v>5879.9610000000002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9.1494140000000002E-2</v>
      </c>
      <c r="G478">
        <v>22.506409999999999</v>
      </c>
      <c r="H478">
        <v>0</v>
      </c>
      <c r="I478">
        <v>0</v>
      </c>
      <c r="J478" s="1">
        <v>9.1178899999999993E-2</v>
      </c>
      <c r="K478">
        <v>22.764019999999999</v>
      </c>
      <c r="L478">
        <v>0</v>
      </c>
      <c r="M478">
        <v>0</v>
      </c>
      <c r="N478" s="1">
        <v>9.0691919999999995E-2</v>
      </c>
      <c r="O478">
        <v>23.026309999999999</v>
      </c>
      <c r="P478">
        <v>0</v>
      </c>
      <c r="Q478">
        <v>0</v>
      </c>
      <c r="R478" s="1">
        <v>9.0177069999999998E-2</v>
      </c>
      <c r="S478">
        <v>23.284289999999999</v>
      </c>
      <c r="T478">
        <v>0</v>
      </c>
      <c r="U478">
        <v>0</v>
      </c>
      <c r="V478" s="1">
        <v>8.9804079999999994E-2</v>
      </c>
      <c r="W478">
        <v>23.593019999999999</v>
      </c>
      <c r="X478">
        <v>0</v>
      </c>
      <c r="Y478">
        <v>0</v>
      </c>
      <c r="Z478" s="1">
        <v>8.9542960000000005E-2</v>
      </c>
      <c r="AA478">
        <v>23.68629</v>
      </c>
      <c r="AB478">
        <v>0</v>
      </c>
      <c r="AC478">
        <v>0</v>
      </c>
      <c r="AD478" s="1">
        <v>8.9241269999999998E-2</v>
      </c>
      <c r="AE478">
        <v>23.54419</v>
      </c>
      <c r="AF478">
        <v>0</v>
      </c>
      <c r="AG478">
        <v>0</v>
      </c>
      <c r="AH478" s="1">
        <v>8.8864700000000005E-2</v>
      </c>
      <c r="AI478">
        <v>23.440290000000001</v>
      </c>
      <c r="AJ478">
        <v>0</v>
      </c>
      <c r="AK478">
        <v>0</v>
      </c>
      <c r="AL478" s="1">
        <v>8.8790110000000005E-2</v>
      </c>
      <c r="AM478">
        <v>23.39847</v>
      </c>
      <c r="AN478">
        <v>0</v>
      </c>
      <c r="AO478">
        <v>0</v>
      </c>
      <c r="AP478" s="1">
        <v>8.8471729999999998E-2</v>
      </c>
      <c r="AQ478">
        <v>23.714510000000001</v>
      </c>
      <c r="AR478">
        <v>0</v>
      </c>
      <c r="AS478">
        <v>0</v>
      </c>
      <c r="AT478" s="1">
        <v>8.8010980000000003E-2</v>
      </c>
      <c r="AU478">
        <v>24.12341</v>
      </c>
      <c r="AV478">
        <v>0</v>
      </c>
      <c r="AW478">
        <v>0</v>
      </c>
      <c r="AX478" s="1">
        <v>8.7493840000000003E-2</v>
      </c>
      <c r="AY478">
        <v>24.47448</v>
      </c>
      <c r="AZ478">
        <v>0</v>
      </c>
      <c r="BA478">
        <v>0</v>
      </c>
      <c r="BB478" s="1">
        <v>8.7092119999999995E-2</v>
      </c>
      <c r="BC478">
        <v>24.792149999999999</v>
      </c>
      <c r="BD478">
        <v>0</v>
      </c>
      <c r="BE478">
        <v>0</v>
      </c>
      <c r="BF478" s="1">
        <v>8.678806E-2</v>
      </c>
      <c r="BG478">
        <v>24.846440000000001</v>
      </c>
      <c r="BH478">
        <v>0</v>
      </c>
      <c r="BI478">
        <v>0</v>
      </c>
      <c r="BJ478" s="1">
        <v>8.6437479999999997E-2</v>
      </c>
      <c r="BK478">
        <v>24.73657</v>
      </c>
      <c r="BL478">
        <v>0</v>
      </c>
      <c r="BM478">
        <v>0</v>
      </c>
      <c r="BN478">
        <v>8.5995660000000002E-2</v>
      </c>
      <c r="BO478">
        <v>24.627310000000001</v>
      </c>
      <c r="BP478">
        <v>0</v>
      </c>
      <c r="BQ478">
        <v>0</v>
      </c>
      <c r="BR478" s="1">
        <v>8.5566169999999997E-2</v>
      </c>
      <c r="BS478">
        <v>24.576039999999999</v>
      </c>
      <c r="BT478">
        <v>0</v>
      </c>
      <c r="BU478">
        <v>0</v>
      </c>
      <c r="BV478" s="1">
        <v>8.510508E-2</v>
      </c>
      <c r="BW478">
        <v>24.578530000000001</v>
      </c>
      <c r="BX478">
        <v>0</v>
      </c>
      <c r="BY478">
        <v>0</v>
      </c>
      <c r="BZ478" s="1">
        <v>8.4664470000000006E-2</v>
      </c>
      <c r="CA478">
        <v>24.767749999999999</v>
      </c>
      <c r="CB478">
        <v>0</v>
      </c>
      <c r="CC478">
        <v>0</v>
      </c>
      <c r="CD478" s="1">
        <v>8.4177109999999999E-2</v>
      </c>
      <c r="CE478">
        <v>24.867650000000001</v>
      </c>
      <c r="CF478">
        <v>0</v>
      </c>
      <c r="CG478">
        <v>0</v>
      </c>
      <c r="CH478" s="1">
        <v>8.3717230000000004E-2</v>
      </c>
      <c r="CI478">
        <v>24.910029999999999</v>
      </c>
      <c r="CJ478">
        <v>0</v>
      </c>
      <c r="CK478">
        <v>0</v>
      </c>
      <c r="CL478" s="1">
        <v>8.3198579999999994E-2</v>
      </c>
      <c r="CM478">
        <v>24.776260000000001</v>
      </c>
      <c r="CN478">
        <v>0</v>
      </c>
      <c r="CO478">
        <v>0</v>
      </c>
      <c r="CP478" s="1">
        <v>8.2727880000000004E-2</v>
      </c>
      <c r="CQ478">
        <v>24.583880000000001</v>
      </c>
      <c r="CR478">
        <v>0</v>
      </c>
      <c r="CS478">
        <v>0</v>
      </c>
      <c r="CT478" s="1">
        <v>8.2197210000000007E-2</v>
      </c>
      <c r="CU478">
        <v>24.32677</v>
      </c>
      <c r="CV478">
        <v>0</v>
      </c>
      <c r="CW478">
        <v>0</v>
      </c>
      <c r="CX478" s="1">
        <v>8.163086E-2</v>
      </c>
      <c r="CY478">
        <v>24.018429999999999</v>
      </c>
      <c r="CZ478">
        <v>0</v>
      </c>
      <c r="DA478">
        <v>0</v>
      </c>
      <c r="DB478" s="1">
        <v>8.1115499999999993E-2</v>
      </c>
      <c r="DC478">
        <v>23.782139999999998</v>
      </c>
      <c r="DD478">
        <v>3.491892E-37</v>
      </c>
      <c r="DE478">
        <v>9.6635309999999999E-34</v>
      </c>
      <c r="DF478" s="1">
        <v>8.0638210000000002E-2</v>
      </c>
      <c r="DG478">
        <v>23.733409999999999</v>
      </c>
      <c r="DH478">
        <v>1.9394700000000001E-31</v>
      </c>
      <c r="DI478">
        <v>5.3794670000000002E-28</v>
      </c>
      <c r="DJ478" s="1">
        <v>8.0183539999999998E-2</v>
      </c>
      <c r="DK478">
        <v>23.714690000000001</v>
      </c>
      <c r="DL478" s="1">
        <v>7.7897609999999999E-27</v>
      </c>
      <c r="DM478" s="1">
        <v>2.0482200000000001E-23</v>
      </c>
      <c r="DN478">
        <v>7.968335E-2</v>
      </c>
      <c r="DO478">
        <v>23.737670000000001</v>
      </c>
      <c r="DP478" s="1">
        <v>5.3630529999999994E-23</v>
      </c>
      <c r="DQ478" s="1">
        <v>1.283646E-19</v>
      </c>
      <c r="DR478" s="1">
        <v>7.9150460000000006E-2</v>
      </c>
      <c r="DS478">
        <v>23.532</v>
      </c>
      <c r="DT478" s="1">
        <v>9.6108329999999994E-20</v>
      </c>
      <c r="DU478" s="1">
        <v>2.194853E-16</v>
      </c>
      <c r="DV478" s="1">
        <v>7.8623180000000001E-2</v>
      </c>
      <c r="DW478">
        <v>23.234269999999999</v>
      </c>
      <c r="DX478" s="1">
        <v>5.892598E-17</v>
      </c>
      <c r="DY478" s="1">
        <v>1.313267E-13</v>
      </c>
      <c r="DZ478" s="1">
        <v>7.8107889999999999E-2</v>
      </c>
      <c r="EA478">
        <v>22.959569999999999</v>
      </c>
      <c r="EB478" s="1">
        <v>1.5258969999999999E-14</v>
      </c>
      <c r="EC478" s="1">
        <v>3.3712660000000003E-11</v>
      </c>
      <c r="ED478" s="1">
        <v>7.7502150000000006E-2</v>
      </c>
      <c r="EE478">
        <v>22.701460000000001</v>
      </c>
      <c r="EF478" s="1">
        <v>1.9243300000000001E-12</v>
      </c>
      <c r="EG478" s="1">
        <v>4.249411E-9</v>
      </c>
      <c r="EH478" s="1">
        <v>7.6966080000000006E-2</v>
      </c>
      <c r="EI478">
        <v>22.699149999999999</v>
      </c>
      <c r="EJ478" s="1">
        <v>1.3147940000000001E-10</v>
      </c>
      <c r="EK478" s="1">
        <v>2.916019E-7</v>
      </c>
      <c r="EL478" s="1">
        <v>7.6466129999999993E-2</v>
      </c>
      <c r="EM478">
        <v>22.756270000000001</v>
      </c>
      <c r="EN478" s="1">
        <v>5.3031609999999996E-9</v>
      </c>
      <c r="EO478" s="1">
        <v>1.183862E-5</v>
      </c>
      <c r="EP478" s="1">
        <v>7.6019390000000006E-2</v>
      </c>
      <c r="EQ478">
        <v>22.777819999999998</v>
      </c>
      <c r="ER478" s="1">
        <v>1.3476749999999999E-7</v>
      </c>
      <c r="ES478" s="1">
        <v>3.037642E-4</v>
      </c>
      <c r="ET478" s="1">
        <v>7.5552240000000007E-2</v>
      </c>
      <c r="EU478">
        <v>22.890049999999999</v>
      </c>
      <c r="EV478" s="1">
        <v>2.2815920000000001E-6</v>
      </c>
      <c r="EW478" s="1">
        <v>5.2028480000000004E-3</v>
      </c>
      <c r="EX478" s="1">
        <v>7.5062530000000002E-2</v>
      </c>
      <c r="EY478">
        <v>22.87519</v>
      </c>
      <c r="EZ478" s="1">
        <v>2.693235E-5</v>
      </c>
      <c r="FA478" s="1">
        <v>6.2290810000000002E-2</v>
      </c>
      <c r="FB478" s="1">
        <v>7.4570289999999997E-2</v>
      </c>
      <c r="FC478">
        <v>22.631270000000001</v>
      </c>
      <c r="FD478" s="1">
        <v>2.311832E-4</v>
      </c>
      <c r="FE478" s="1">
        <v>0.5423557</v>
      </c>
      <c r="FF478" s="1">
        <v>7.4067629999999995E-2</v>
      </c>
      <c r="FG478">
        <v>22.37595</v>
      </c>
      <c r="FH478" s="1">
        <v>1.4913490000000001E-3</v>
      </c>
      <c r="FI478" s="1">
        <v>3.5530970000000002</v>
      </c>
      <c r="FJ478" s="1">
        <v>7.3843629999999993E-2</v>
      </c>
      <c r="FK478">
        <v>22.188559999999999</v>
      </c>
      <c r="FL478" s="1">
        <v>7.4881419999999997E-3</v>
      </c>
      <c r="FM478" s="1">
        <v>18.060829999999999</v>
      </c>
      <c r="FN478" s="1">
        <v>7.3329720000000001E-2</v>
      </c>
      <c r="FO478">
        <v>22.366579999999999</v>
      </c>
      <c r="FP478" s="1">
        <v>2.984595E-2</v>
      </c>
      <c r="FQ478">
        <v>73.201710000000006</v>
      </c>
      <c r="FR478" s="1">
        <v>7.2647870000000003E-2</v>
      </c>
      <c r="FS478">
        <v>22.678650000000001</v>
      </c>
      <c r="FT478" s="1">
        <v>9.678987E-2</v>
      </c>
      <c r="FU478">
        <v>241.95939999999999</v>
      </c>
      <c r="FV478" s="1">
        <v>7.1905049999999998E-2</v>
      </c>
      <c r="FW478">
        <v>23.040289999999999</v>
      </c>
      <c r="FX478" s="1">
        <v>0.2615712</v>
      </c>
      <c r="FY478">
        <v>667.26859999999999</v>
      </c>
      <c r="FZ478" s="1">
        <v>7.1342249999999996E-2</v>
      </c>
      <c r="GA478">
        <v>23.373750000000001</v>
      </c>
      <c r="GB478" s="1">
        <v>0.6043113</v>
      </c>
      <c r="GC478">
        <v>1568.509</v>
      </c>
      <c r="GD478" s="1">
        <v>7.0904250000000002E-2</v>
      </c>
      <c r="GE478">
        <v>23.41968</v>
      </c>
      <c r="GF478" s="1">
        <v>1.2160299999999999</v>
      </c>
      <c r="GG478">
        <v>3205.4090000000001</v>
      </c>
      <c r="GH478" s="1">
        <v>7.0375789999999994E-2</v>
      </c>
      <c r="GI478">
        <v>23.241309999999999</v>
      </c>
      <c r="GJ478">
        <v>2.160892</v>
      </c>
      <c r="GK478">
        <v>5792.1319999999996</v>
      </c>
      <c r="GL478" s="1">
        <v>6.972631E-2</v>
      </c>
      <c r="GM478">
        <v>23.077110000000001</v>
      </c>
      <c r="GN478">
        <v>3.441163</v>
      </c>
      <c r="GO478">
        <v>9393.5879999999997</v>
      </c>
      <c r="GP478" s="1">
        <v>6.9412959999999996E-2</v>
      </c>
      <c r="GQ478">
        <v>22.982340000000001</v>
      </c>
      <c r="GR478">
        <v>5.0159700000000003</v>
      </c>
      <c r="GS478">
        <v>13870.5</v>
      </c>
      <c r="GT478" s="1">
        <v>6.8808069999999999E-2</v>
      </c>
      <c r="GU478">
        <v>23.258990000000001</v>
      </c>
      <c r="GV478">
        <v>6.7211160000000003</v>
      </c>
      <c r="GW478">
        <v>18897.02</v>
      </c>
      <c r="GX478" s="1">
        <v>6.8016380000000001E-2</v>
      </c>
      <c r="GY478">
        <v>23.654859999999999</v>
      </c>
      <c r="GZ478">
        <v>8.3803610000000006</v>
      </c>
      <c r="HA478">
        <v>24013.73</v>
      </c>
      <c r="HB478" s="1">
        <v>6.7192580000000002E-2</v>
      </c>
      <c r="HC478">
        <v>24.09291</v>
      </c>
      <c r="HD478">
        <v>9.8527319999999996</v>
      </c>
      <c r="HE478">
        <v>28772.67</v>
      </c>
      <c r="HF478" s="1">
        <v>6.6547029999999993E-2</v>
      </c>
      <c r="HG478">
        <v>24.435120000000001</v>
      </c>
      <c r="HH478">
        <v>11.065329999999999</v>
      </c>
      <c r="HI478">
        <v>32824.589999999997</v>
      </c>
      <c r="HJ478" s="1">
        <v>6.6108159999999999E-2</v>
      </c>
      <c r="HK478">
        <v>24.499559999999999</v>
      </c>
      <c r="HL478">
        <v>11.98232</v>
      </c>
      <c r="HM478">
        <v>35968</v>
      </c>
      <c r="HN478">
        <v>6.5643469999999995E-2</v>
      </c>
      <c r="HO478">
        <v>24.334240000000001</v>
      </c>
      <c r="HP478">
        <v>12.553929999999999</v>
      </c>
      <c r="HQ478">
        <v>38128.11</v>
      </c>
      <c r="HR478" s="1">
        <v>6.5145610000000007E-2</v>
      </c>
      <c r="HS478">
        <v>24.164960000000001</v>
      </c>
      <c r="HT478">
        <v>12.806570000000001</v>
      </c>
      <c r="HU478">
        <v>39339.14</v>
      </c>
      <c r="HV478" s="1">
        <v>6.5147269999999993E-2</v>
      </c>
      <c r="HW478">
        <v>24.044699999999999</v>
      </c>
      <c r="HX478">
        <v>12.889060000000001</v>
      </c>
      <c r="HY478">
        <v>39712.519999999997</v>
      </c>
      <c r="HZ478" s="1">
        <v>6.4839549999999996E-2</v>
      </c>
      <c r="IA478">
        <v>24.224160000000001</v>
      </c>
      <c r="IB478">
        <v>12.69204</v>
      </c>
      <c r="IC478">
        <v>39396.54</v>
      </c>
      <c r="ID478" s="1">
        <v>6.4338450000000005E-2</v>
      </c>
      <c r="IE478">
        <v>24.24832</v>
      </c>
      <c r="IF478">
        <v>12.29096</v>
      </c>
      <c r="IG478">
        <v>38537.800000000003</v>
      </c>
      <c r="IH478" s="1">
        <v>6.3719940000000003E-2</v>
      </c>
      <c r="II478">
        <v>24.494620000000001</v>
      </c>
      <c r="IJ478">
        <v>11.751099999999999</v>
      </c>
      <c r="IK478">
        <v>37281.550000000003</v>
      </c>
      <c r="IL478">
        <v>6.3235979999999997E-2</v>
      </c>
      <c r="IM478">
        <v>24.694610000000001</v>
      </c>
      <c r="IN478">
        <v>11.17032</v>
      </c>
      <c r="IO478">
        <v>35753.660000000003</v>
      </c>
      <c r="IP478" s="1">
        <v>6.2836600000000006E-2</v>
      </c>
      <c r="IQ478">
        <v>24.69267</v>
      </c>
      <c r="IR478">
        <v>10.544029999999999</v>
      </c>
      <c r="IS478">
        <v>34051.769999999997</v>
      </c>
      <c r="IT478" s="1">
        <v>6.2339699999999998E-2</v>
      </c>
      <c r="IU478">
        <v>24.500229999999998</v>
      </c>
      <c r="IV478">
        <v>9.9075120000000005</v>
      </c>
      <c r="IW478">
        <v>32277.919999999998</v>
      </c>
      <c r="IX478">
        <v>6.1662700000000001E-2</v>
      </c>
      <c r="IY478">
        <v>24.253209999999999</v>
      </c>
      <c r="IZ478">
        <v>9.2381670000000007</v>
      </c>
      <c r="JA478">
        <v>30467.59</v>
      </c>
      <c r="JB478">
        <v>6.0707839999999999E-2</v>
      </c>
      <c r="JC478">
        <v>24.099630000000001</v>
      </c>
      <c r="JD478">
        <v>8.5533590000000004</v>
      </c>
      <c r="JE478">
        <v>28686.44</v>
      </c>
      <c r="JF478" s="1">
        <v>6.000188E-2</v>
      </c>
      <c r="JG478">
        <v>24.332540000000002</v>
      </c>
      <c r="JH478">
        <v>7.9372829999999999</v>
      </c>
      <c r="JI478">
        <v>26965.040000000001</v>
      </c>
      <c r="JJ478" s="1">
        <v>5.9431909999999998E-2</v>
      </c>
      <c r="JK478">
        <v>24.702649999999998</v>
      </c>
      <c r="JL478">
        <v>7.3734710000000003</v>
      </c>
      <c r="JM478">
        <v>25315.71</v>
      </c>
      <c r="JN478" s="1">
        <v>5.8884970000000002E-2</v>
      </c>
      <c r="JO478">
        <v>25.1295</v>
      </c>
      <c r="JP478">
        <v>6.8468179999999998</v>
      </c>
      <c r="JQ478">
        <v>23751.27</v>
      </c>
      <c r="JR478" s="1">
        <v>5.8191960000000001E-2</v>
      </c>
      <c r="JS478">
        <v>25.520479999999999</v>
      </c>
      <c r="JT478">
        <v>6.3404550000000004</v>
      </c>
      <c r="JU478">
        <v>22278.79</v>
      </c>
      <c r="JV478" s="1">
        <v>5.7448279999999997E-2</v>
      </c>
      <c r="JW478">
        <v>25.642790000000002</v>
      </c>
      <c r="JX478">
        <v>5.8673979999999997</v>
      </c>
      <c r="JY478">
        <v>20905.59</v>
      </c>
      <c r="JZ478" s="1">
        <v>5.681692E-2</v>
      </c>
      <c r="KA478">
        <v>25.494620000000001</v>
      </c>
      <c r="KB478">
        <v>5.4430519999999998</v>
      </c>
      <c r="KC478">
        <v>19629.53</v>
      </c>
      <c r="KD478" s="1">
        <v>5.6354910000000001E-2</v>
      </c>
      <c r="KE478">
        <v>25.329840000000001</v>
      </c>
      <c r="KF478">
        <v>5.0673849999999998</v>
      </c>
      <c r="KG478">
        <v>18444.72</v>
      </c>
      <c r="KH478" s="1">
        <v>5.5900279999999997E-2</v>
      </c>
      <c r="KI478">
        <v>25.20243</v>
      </c>
      <c r="KJ478">
        <v>4.7225299999999999</v>
      </c>
      <c r="KK478">
        <v>17345.46</v>
      </c>
      <c r="KL478">
        <v>5.5456070000000003E-2</v>
      </c>
      <c r="KM478">
        <v>25.32967</v>
      </c>
      <c r="KN478">
        <v>4.4048439999999998</v>
      </c>
      <c r="KO478">
        <v>16326.94</v>
      </c>
      <c r="KP478" s="1">
        <v>5.4981309999999999E-2</v>
      </c>
      <c r="KQ478">
        <v>25.508800000000001</v>
      </c>
      <c r="KR478">
        <v>4.1107189999999996</v>
      </c>
      <c r="KS478">
        <v>15384.94</v>
      </c>
      <c r="KT478" s="1">
        <v>5.4513529999999998E-2</v>
      </c>
      <c r="KU478">
        <v>25.619689999999999</v>
      </c>
      <c r="KV478">
        <v>3.8406980000000002</v>
      </c>
      <c r="KW478">
        <v>14514.67</v>
      </c>
      <c r="KX478" s="1">
        <v>5.4086160000000001E-2</v>
      </c>
      <c r="KY478">
        <v>25.674250000000001</v>
      </c>
      <c r="KZ478">
        <v>3.5954120000000001</v>
      </c>
      <c r="LA478">
        <v>13710.23</v>
      </c>
      <c r="LB478" s="1">
        <v>5.3724899999999999E-2</v>
      </c>
      <c r="LC478">
        <v>25.58887</v>
      </c>
      <c r="LD478">
        <v>3.373246</v>
      </c>
      <c r="LE478">
        <v>12965.9</v>
      </c>
      <c r="LF478" s="1">
        <v>5.3350839999999997E-2</v>
      </c>
      <c r="LG478">
        <v>25.419460000000001</v>
      </c>
      <c r="LH478">
        <v>3.1677819999999999</v>
      </c>
      <c r="LI478">
        <v>12277</v>
      </c>
      <c r="LJ478" s="1">
        <v>5.2906670000000003E-2</v>
      </c>
      <c r="LK478">
        <v>25.21021</v>
      </c>
      <c r="LL478">
        <v>2.9744730000000001</v>
      </c>
      <c r="LM478">
        <v>11639.28</v>
      </c>
      <c r="LN478" s="1">
        <v>5.2089650000000001E-2</v>
      </c>
      <c r="LO478">
        <v>25.07246</v>
      </c>
      <c r="LP478">
        <v>2.77772</v>
      </c>
      <c r="LQ478">
        <v>11052.68</v>
      </c>
      <c r="LR478" s="1">
        <v>5.1576429999999999E-2</v>
      </c>
      <c r="LS478">
        <v>25.252949999999998</v>
      </c>
      <c r="LT478">
        <v>2.6132409999999999</v>
      </c>
      <c r="LU478">
        <v>10513.91</v>
      </c>
      <c r="LV478">
        <v>5.1222240000000002E-2</v>
      </c>
      <c r="LW478">
        <v>25.55855</v>
      </c>
      <c r="LX478">
        <v>2.4689030000000001</v>
      </c>
      <c r="LY478">
        <v>10014.08</v>
      </c>
      <c r="LZ478" s="1">
        <v>5.0937280000000001E-2</v>
      </c>
      <c r="MA478">
        <v>25.949929999999998</v>
      </c>
      <c r="MB478">
        <v>2.3384779999999998</v>
      </c>
      <c r="MC478">
        <v>9548.3520000000008</v>
      </c>
      <c r="MD478" s="1">
        <v>5.0424450000000003E-2</v>
      </c>
      <c r="ME478">
        <v>26.27103</v>
      </c>
      <c r="MF478">
        <v>2.2077930000000001</v>
      </c>
      <c r="MG478">
        <v>9115.5020000000004</v>
      </c>
      <c r="MH478" s="1">
        <v>4.9798630000000003E-2</v>
      </c>
      <c r="MI478">
        <v>26.414829999999998</v>
      </c>
      <c r="MJ478">
        <v>2.0828500000000001</v>
      </c>
      <c r="MK478">
        <v>8715.4130000000005</v>
      </c>
      <c r="ML478" s="1">
        <v>4.9159620000000001E-2</v>
      </c>
      <c r="MM478">
        <v>26.28163</v>
      </c>
      <c r="MN478">
        <v>1.967571</v>
      </c>
      <c r="MO478">
        <v>8346.5120000000006</v>
      </c>
      <c r="MP478" s="1">
        <v>4.8694540000000001E-2</v>
      </c>
      <c r="MQ478">
        <v>26.1249</v>
      </c>
      <c r="MR478">
        <v>1.867734</v>
      </c>
      <c r="MS478">
        <v>8004.4719999999998</v>
      </c>
      <c r="MT478" s="1">
        <v>4.8463550000000001E-2</v>
      </c>
      <c r="MU478">
        <v>26.005520000000001</v>
      </c>
      <c r="MV478">
        <v>1.783684</v>
      </c>
      <c r="MW478">
        <v>7684.6710000000003</v>
      </c>
      <c r="MX478" s="1">
        <v>4.8024890000000001E-2</v>
      </c>
      <c r="MY478">
        <v>26.095839999999999</v>
      </c>
      <c r="MZ478">
        <v>1.697681</v>
      </c>
      <c r="NA478">
        <v>7384.65</v>
      </c>
      <c r="NB478" s="1">
        <v>4.7407329999999998E-2</v>
      </c>
      <c r="NC478">
        <v>26.347909999999999</v>
      </c>
      <c r="ND478">
        <v>1.612026</v>
      </c>
      <c r="NE478">
        <v>7106.3149999999996</v>
      </c>
      <c r="NF478" s="1">
        <v>4.7407329999999998E-2</v>
      </c>
      <c r="NG478">
        <v>26.347909999999999</v>
      </c>
      <c r="NH478">
        <v>1.612026</v>
      </c>
      <c r="NI478">
        <v>7106.3149999999996</v>
      </c>
      <c r="NJ478" s="1">
        <v>4.7407329999999998E-2</v>
      </c>
      <c r="NK478">
        <v>26.347909999999999</v>
      </c>
      <c r="NL478">
        <v>1.612026</v>
      </c>
      <c r="NM478">
        <v>7106.3149999999996</v>
      </c>
      <c r="NN478" s="1">
        <v>4.7407329999999998E-2</v>
      </c>
      <c r="NO478">
        <v>26.347909999999999</v>
      </c>
      <c r="NP478">
        <v>1.612026</v>
      </c>
      <c r="NQ478">
        <v>7106.3149999999996</v>
      </c>
      <c r="NR478" s="1">
        <v>4.7407329999999998E-2</v>
      </c>
      <c r="NS478">
        <v>26.347909999999999</v>
      </c>
      <c r="NT478">
        <v>1.612026</v>
      </c>
      <c r="NU478">
        <v>7106.3149999999996</v>
      </c>
      <c r="NV478" s="1">
        <v>4.7407329999999998E-2</v>
      </c>
      <c r="NW478">
        <v>26.347909999999999</v>
      </c>
      <c r="NX478">
        <v>1.612026</v>
      </c>
      <c r="NY478">
        <v>7106.3149999999996</v>
      </c>
      <c r="NZ478" s="1">
        <v>4.7407329999999998E-2</v>
      </c>
      <c r="OA478">
        <v>26.347909999999999</v>
      </c>
      <c r="OB478">
        <v>1.612026</v>
      </c>
      <c r="OC478">
        <v>7106.3149999999996</v>
      </c>
      <c r="OD478" s="1">
        <v>4.7407329999999998E-2</v>
      </c>
      <c r="OE478">
        <v>26.347909999999999</v>
      </c>
      <c r="OF478">
        <v>1.612026</v>
      </c>
      <c r="OG478">
        <v>7106.3149999999996</v>
      </c>
      <c r="OH478" s="1">
        <v>4.7407329999999998E-2</v>
      </c>
      <c r="OI478">
        <v>26.347909999999999</v>
      </c>
      <c r="OJ478">
        <v>1.612026</v>
      </c>
      <c r="OK478">
        <v>7106.3149999999996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>
        <v>8.6176870000000003E-2</v>
      </c>
      <c r="G479">
        <v>22.570219999999999</v>
      </c>
      <c r="H479">
        <v>0</v>
      </c>
      <c r="I479">
        <v>0</v>
      </c>
      <c r="J479">
        <v>8.5883319999999999E-2</v>
      </c>
      <c r="K479">
        <v>22.811610000000002</v>
      </c>
      <c r="L479">
        <v>0</v>
      </c>
      <c r="M479">
        <v>0</v>
      </c>
      <c r="N479" s="1">
        <v>8.5420919999999997E-2</v>
      </c>
      <c r="O479">
        <v>23.060289999999998</v>
      </c>
      <c r="P479">
        <v>0</v>
      </c>
      <c r="Q479">
        <v>0</v>
      </c>
      <c r="R479" s="1">
        <v>8.4931779999999998E-2</v>
      </c>
      <c r="S479">
        <v>23.30688</v>
      </c>
      <c r="T479">
        <v>0</v>
      </c>
      <c r="U479">
        <v>0</v>
      </c>
      <c r="V479" s="1">
        <v>8.4583359999999996E-2</v>
      </c>
      <c r="W479">
        <v>23.601469999999999</v>
      </c>
      <c r="X479">
        <v>0</v>
      </c>
      <c r="Y479">
        <v>0</v>
      </c>
      <c r="Z479" s="1">
        <v>8.4344600000000006E-2</v>
      </c>
      <c r="AA479">
        <v>23.685890000000001</v>
      </c>
      <c r="AB479">
        <v>0</v>
      </c>
      <c r="AC479">
        <v>0</v>
      </c>
      <c r="AD479" s="1">
        <v>8.4060049999999997E-2</v>
      </c>
      <c r="AE479">
        <v>23.540769999999998</v>
      </c>
      <c r="AF479">
        <v>0</v>
      </c>
      <c r="AG479">
        <v>0</v>
      </c>
      <c r="AH479" s="1">
        <v>8.370677E-2</v>
      </c>
      <c r="AI479">
        <v>23.431319999999999</v>
      </c>
      <c r="AJ479">
        <v>0</v>
      </c>
      <c r="AK479">
        <v>0</v>
      </c>
      <c r="AL479" s="1">
        <v>8.3644940000000001E-2</v>
      </c>
      <c r="AM479">
        <v>23.383209999999998</v>
      </c>
      <c r="AN479">
        <v>0</v>
      </c>
      <c r="AO479">
        <v>0</v>
      </c>
      <c r="AP479" s="1">
        <v>8.3346030000000002E-2</v>
      </c>
      <c r="AQ479">
        <v>23.683589999999999</v>
      </c>
      <c r="AR479">
        <v>0</v>
      </c>
      <c r="AS479">
        <v>0</v>
      </c>
      <c r="AT479" s="1">
        <v>8.2908910000000002E-2</v>
      </c>
      <c r="AU479">
        <v>24.079519999999999</v>
      </c>
      <c r="AV479">
        <v>0</v>
      </c>
      <c r="AW479">
        <v>0</v>
      </c>
      <c r="AX479" s="1">
        <v>8.2420370000000007E-2</v>
      </c>
      <c r="AY479">
        <v>24.425039999999999</v>
      </c>
      <c r="AZ479">
        <v>0</v>
      </c>
      <c r="BA479">
        <v>0</v>
      </c>
      <c r="BB479" s="1">
        <v>8.2038570000000005E-2</v>
      </c>
      <c r="BC479">
        <v>24.739319999999999</v>
      </c>
      <c r="BD479">
        <v>0</v>
      </c>
      <c r="BE479">
        <v>0</v>
      </c>
      <c r="BF479" s="1">
        <v>8.1756999999999996E-2</v>
      </c>
      <c r="BG479">
        <v>24.797930000000001</v>
      </c>
      <c r="BH479">
        <v>0</v>
      </c>
      <c r="BI479">
        <v>0</v>
      </c>
      <c r="BJ479" s="1">
        <v>8.1429870000000001E-2</v>
      </c>
      <c r="BK479">
        <v>24.694199999999999</v>
      </c>
      <c r="BL479">
        <v>0</v>
      </c>
      <c r="BM479">
        <v>0</v>
      </c>
      <c r="BN479" s="1">
        <v>8.1012719999999996E-2</v>
      </c>
      <c r="BO479">
        <v>24.588039999999999</v>
      </c>
      <c r="BP479">
        <v>0</v>
      </c>
      <c r="BQ479">
        <v>0</v>
      </c>
      <c r="BR479" s="1">
        <v>8.0611009999999997E-2</v>
      </c>
      <c r="BS479">
        <v>24.537489999999998</v>
      </c>
      <c r="BT479">
        <v>0</v>
      </c>
      <c r="BU479">
        <v>0</v>
      </c>
      <c r="BV479" s="1">
        <v>8.017175E-2</v>
      </c>
      <c r="BW479">
        <v>24.542590000000001</v>
      </c>
      <c r="BX479">
        <v>0</v>
      </c>
      <c r="BY479">
        <v>0</v>
      </c>
      <c r="BZ479" s="1">
        <v>7.9762700000000006E-2</v>
      </c>
      <c r="CA479">
        <v>24.732220000000002</v>
      </c>
      <c r="CB479">
        <v>0</v>
      </c>
      <c r="CC479">
        <v>0</v>
      </c>
      <c r="CD479" s="1">
        <v>7.9304479999999997E-2</v>
      </c>
      <c r="CE479">
        <v>24.840319999999998</v>
      </c>
      <c r="CF479">
        <v>0</v>
      </c>
      <c r="CG479">
        <v>0</v>
      </c>
      <c r="CH479" s="1">
        <v>7.8871060000000007E-2</v>
      </c>
      <c r="CI479">
        <v>24.89423</v>
      </c>
      <c r="CJ479">
        <v>0</v>
      </c>
      <c r="CK479">
        <v>0</v>
      </c>
      <c r="CL479" s="1">
        <v>7.8377470000000005E-2</v>
      </c>
      <c r="CM479">
        <v>24.77712</v>
      </c>
      <c r="CN479">
        <v>0</v>
      </c>
      <c r="CO479">
        <v>0</v>
      </c>
      <c r="CP479" s="1">
        <v>7.7940029999999993E-2</v>
      </c>
      <c r="CQ479">
        <v>24.600359999999998</v>
      </c>
      <c r="CR479">
        <v>0</v>
      </c>
      <c r="CS479">
        <v>0</v>
      </c>
      <c r="CT479" s="1">
        <v>7.7436160000000004E-2</v>
      </c>
      <c r="CU479">
        <v>24.357199999999999</v>
      </c>
      <c r="CV479">
        <v>0</v>
      </c>
      <c r="CW479">
        <v>0</v>
      </c>
      <c r="CX479" s="1">
        <v>7.6901960000000005E-2</v>
      </c>
      <c r="CY479">
        <v>24.062519999999999</v>
      </c>
      <c r="CZ479">
        <v>0</v>
      </c>
      <c r="DA479">
        <v>0</v>
      </c>
      <c r="DB479" s="1">
        <v>7.6417269999999995E-2</v>
      </c>
      <c r="DC479">
        <v>23.83738</v>
      </c>
      <c r="DD479">
        <v>8.4707660000000003E-38</v>
      </c>
      <c r="DE479">
        <v>2.4787039999999998E-34</v>
      </c>
      <c r="DF479" s="1">
        <v>7.5970490000000002E-2</v>
      </c>
      <c r="DG479">
        <v>23.793759999999999</v>
      </c>
      <c r="DH479">
        <v>5.7749340000000002E-32</v>
      </c>
      <c r="DI479">
        <v>1.581392E-28</v>
      </c>
      <c r="DJ479" s="1">
        <v>7.5542239999999997E-2</v>
      </c>
      <c r="DK479">
        <v>23.780999999999999</v>
      </c>
      <c r="DL479" s="1">
        <v>2.7814040000000001E-27</v>
      </c>
      <c r="DM479" s="1">
        <v>6.8063390000000004E-24</v>
      </c>
      <c r="DN479" s="1">
        <v>7.5068919999999997E-2</v>
      </c>
      <c r="DO479">
        <v>23.808579999999999</v>
      </c>
      <c r="DP479" s="1">
        <v>2.0144229999999999E-23</v>
      </c>
      <c r="DQ479" s="1">
        <v>4.6754300000000003E-20</v>
      </c>
      <c r="DR479" s="1">
        <v>7.4568960000000004E-2</v>
      </c>
      <c r="DS479">
        <v>23.615459999999999</v>
      </c>
      <c r="DT479" s="1">
        <v>3.8165779999999998E-20</v>
      </c>
      <c r="DU479" s="1">
        <v>8.6615049999999994E-17</v>
      </c>
      <c r="DV479" s="1">
        <v>7.407234E-2</v>
      </c>
      <c r="DW479">
        <v>23.331130000000002</v>
      </c>
      <c r="DX479" s="1">
        <v>2.470409E-17</v>
      </c>
      <c r="DY479" s="1">
        <v>5.5556959999999997E-14</v>
      </c>
      <c r="DZ479" s="1">
        <v>7.3588539999999994E-2</v>
      </c>
      <c r="EA479">
        <v>23.065149999999999</v>
      </c>
      <c r="EB479" s="1">
        <v>6.7376079999999998E-15</v>
      </c>
      <c r="EC479" s="1">
        <v>1.5182410000000001E-11</v>
      </c>
      <c r="ED479" s="1">
        <v>7.3012720000000003E-2</v>
      </c>
      <c r="EE479">
        <v>22.812370000000001</v>
      </c>
      <c r="EF479" s="1">
        <v>8.9270860000000004E-13</v>
      </c>
      <c r="EG479" s="1">
        <v>2.0266499999999998E-9</v>
      </c>
      <c r="EH479" s="1">
        <v>7.2507240000000001E-2</v>
      </c>
      <c r="EI479">
        <v>22.803979999999999</v>
      </c>
      <c r="EJ479" s="1">
        <v>6.3931509999999998E-11</v>
      </c>
      <c r="EK479" s="1">
        <v>1.4664919999999999E-7</v>
      </c>
      <c r="EL479" s="1">
        <v>7.2038279999999996E-2</v>
      </c>
      <c r="EM479">
        <v>22.853960000000001</v>
      </c>
      <c r="EN479" s="1">
        <v>2.6971859999999998E-9</v>
      </c>
      <c r="EO479" s="1">
        <v>6.2566200000000001E-6</v>
      </c>
      <c r="EP479">
        <v>7.1618780000000007E-2</v>
      </c>
      <c r="EQ479">
        <v>22.871189999999999</v>
      </c>
      <c r="ER479" s="1">
        <v>7.1559349999999998E-8</v>
      </c>
      <c r="ES479" s="1">
        <v>1.6823230000000001E-4</v>
      </c>
      <c r="ET479">
        <v>7.1181190000000005E-2</v>
      </c>
      <c r="EU479">
        <v>22.97598</v>
      </c>
      <c r="EV479" s="1">
        <v>1.2626960000000001E-6</v>
      </c>
      <c r="EW479" s="1">
        <v>3.0122959999999998E-3</v>
      </c>
      <c r="EX479" s="1">
        <v>7.0716340000000003E-2</v>
      </c>
      <c r="EY479">
        <v>22.957740000000001</v>
      </c>
      <c r="EZ479" s="1">
        <v>1.550972E-5</v>
      </c>
      <c r="FA479" s="1">
        <v>3.7622139999999998E-2</v>
      </c>
      <c r="FB479" s="1">
        <v>7.0252330000000002E-2</v>
      </c>
      <c r="FC479">
        <v>22.717759999999998</v>
      </c>
      <c r="FD479" s="1">
        <v>1.3834939999999999E-4</v>
      </c>
      <c r="FE479" s="1">
        <v>0.34108539999999998</v>
      </c>
      <c r="FF479" s="1">
        <v>6.9782730000000001E-2</v>
      </c>
      <c r="FG479">
        <v>22.465029999999999</v>
      </c>
      <c r="FH479" s="1">
        <v>9.2635549999999997E-4</v>
      </c>
      <c r="FI479" s="1">
        <v>2.3229679999999999</v>
      </c>
      <c r="FJ479" s="1">
        <v>6.9584770000000004E-2</v>
      </c>
      <c r="FK479">
        <v>22.276910000000001</v>
      </c>
      <c r="FL479" s="1">
        <v>4.8226670000000001E-3</v>
      </c>
      <c r="FM479" s="1">
        <v>12.25685</v>
      </c>
      <c r="FN479" s="1">
        <v>6.9098789999999993E-2</v>
      </c>
      <c r="FO479">
        <v>22.44069</v>
      </c>
      <c r="FP479" s="1">
        <v>1.990447E-2</v>
      </c>
      <c r="FQ479">
        <v>51.494590000000002</v>
      </c>
      <c r="FR479" s="1">
        <v>6.8453529999999999E-2</v>
      </c>
      <c r="FS479">
        <v>22.73556</v>
      </c>
      <c r="FT479" s="1">
        <v>6.6760700000000006E-2</v>
      </c>
      <c r="FU479">
        <v>176.18</v>
      </c>
      <c r="FV479" s="1">
        <v>6.7747479999999999E-2</v>
      </c>
      <c r="FW479">
        <v>23.080300000000001</v>
      </c>
      <c r="FX479">
        <v>0.1863398</v>
      </c>
      <c r="FY479">
        <v>502.12950000000001</v>
      </c>
      <c r="FZ479" s="1">
        <v>6.7217680000000002E-2</v>
      </c>
      <c r="GA479">
        <v>23.39959</v>
      </c>
      <c r="GB479" s="1">
        <v>0.4440733</v>
      </c>
      <c r="GC479">
        <v>1217.9549999999999</v>
      </c>
      <c r="GD479" s="1">
        <v>6.6807210000000006E-2</v>
      </c>
      <c r="GE479">
        <v>23.441420000000001</v>
      </c>
      <c r="GF479" s="1">
        <v>0.92054639999999999</v>
      </c>
      <c r="GG479">
        <v>2564.5140000000001</v>
      </c>
      <c r="GH479" s="1">
        <v>6.6314170000000006E-2</v>
      </c>
      <c r="GI479">
        <v>23.265470000000001</v>
      </c>
      <c r="GJ479">
        <v>1.6830590000000001</v>
      </c>
      <c r="GK479">
        <v>4767.7529999999997</v>
      </c>
      <c r="GL479">
        <v>6.5702430000000006E-2</v>
      </c>
      <c r="GM479">
        <v>23.101030000000002</v>
      </c>
      <c r="GN479">
        <v>2.7537940000000001</v>
      </c>
      <c r="GO479">
        <v>7943.8</v>
      </c>
      <c r="GP479" s="1">
        <v>6.5417740000000002E-2</v>
      </c>
      <c r="GQ479">
        <v>23.00272</v>
      </c>
      <c r="GR479">
        <v>4.1188799999999999</v>
      </c>
      <c r="GS479">
        <v>12031.97</v>
      </c>
      <c r="GT479" s="1">
        <v>6.4848020000000006E-2</v>
      </c>
      <c r="GU479">
        <v>23.26314</v>
      </c>
      <c r="GV479">
        <v>5.6539590000000004</v>
      </c>
      <c r="GW479">
        <v>16788.38</v>
      </c>
      <c r="GX479" s="1">
        <v>6.409782E-2</v>
      </c>
      <c r="GY479">
        <v>23.642610000000001</v>
      </c>
      <c r="GZ479">
        <v>7.2102409999999999</v>
      </c>
      <c r="HA479">
        <v>21813.93</v>
      </c>
      <c r="HB479" s="1">
        <v>6.3312569999999999E-2</v>
      </c>
      <c r="HC479">
        <v>24.06634</v>
      </c>
      <c r="HD479">
        <v>8.6545509999999997</v>
      </c>
      <c r="HE479">
        <v>26678.71</v>
      </c>
      <c r="HF479" s="1">
        <v>6.2708299999999995E-2</v>
      </c>
      <c r="HG479">
        <v>24.400279999999999</v>
      </c>
      <c r="HH479">
        <v>9.9083729999999992</v>
      </c>
      <c r="HI479">
        <v>31013.16</v>
      </c>
      <c r="HJ479" s="1">
        <v>6.2297850000000002E-2</v>
      </c>
      <c r="HK479">
        <v>24.467040000000001</v>
      </c>
      <c r="HL479">
        <v>10.91957</v>
      </c>
      <c r="HM479">
        <v>34571.14</v>
      </c>
      <c r="HN479" s="1">
        <v>6.1861920000000001E-2</v>
      </c>
      <c r="HO479">
        <v>24.310839999999999</v>
      </c>
      <c r="HP479">
        <v>11.62501</v>
      </c>
      <c r="HQ479">
        <v>37223.67</v>
      </c>
      <c r="HR479">
        <v>6.1390260000000002E-2</v>
      </c>
      <c r="HS479">
        <v>24.148350000000001</v>
      </c>
      <c r="HT479">
        <v>12.030799999999999</v>
      </c>
      <c r="HU479">
        <v>38951.449999999997</v>
      </c>
      <c r="HV479" s="1">
        <v>6.1411149999999998E-2</v>
      </c>
      <c r="HW479">
        <v>24.031890000000001</v>
      </c>
      <c r="HX479">
        <v>12.270440000000001</v>
      </c>
      <c r="HY479">
        <v>39823.839999999997</v>
      </c>
      <c r="HZ479" s="1">
        <v>6.1116940000000002E-2</v>
      </c>
      <c r="IA479">
        <v>24.20496</v>
      </c>
      <c r="IB479">
        <v>12.22466</v>
      </c>
      <c r="IC479">
        <v>39963.339999999997</v>
      </c>
      <c r="ID479" s="1">
        <v>6.0640979999999997E-2</v>
      </c>
      <c r="IE479">
        <v>24.23217</v>
      </c>
      <c r="IF479">
        <v>11.96284</v>
      </c>
      <c r="IG479">
        <v>39496.730000000003</v>
      </c>
      <c r="IH479" s="1">
        <v>6.0049789999999999E-2</v>
      </c>
      <c r="II479">
        <v>24.475950000000001</v>
      </c>
      <c r="IJ479">
        <v>11.54373</v>
      </c>
      <c r="IK479">
        <v>38562.839999999997</v>
      </c>
      <c r="IL479" s="1">
        <v>5.9596919999999998E-2</v>
      </c>
      <c r="IM479">
        <v>24.67793</v>
      </c>
      <c r="IN479">
        <v>11.06152</v>
      </c>
      <c r="IO479">
        <v>37288.660000000003</v>
      </c>
      <c r="IP479" s="1">
        <v>5.9223379999999999E-2</v>
      </c>
      <c r="IQ479">
        <v>24.68571</v>
      </c>
      <c r="IR479">
        <v>10.5463</v>
      </c>
      <c r="IS479">
        <v>35784.36</v>
      </c>
      <c r="IT479" s="1">
        <v>5.8756049999999997E-2</v>
      </c>
      <c r="IU479">
        <v>24.509150000000002</v>
      </c>
      <c r="IV479">
        <v>9.9409709999999993</v>
      </c>
      <c r="IW479">
        <v>34131.919999999998</v>
      </c>
      <c r="IX479" s="1">
        <v>5.8114199999999998E-2</v>
      </c>
      <c r="IY479">
        <v>24.277840000000001</v>
      </c>
      <c r="IZ479">
        <v>9.3410840000000004</v>
      </c>
      <c r="JA479">
        <v>32421.3</v>
      </c>
      <c r="JB479" s="1">
        <v>5.7205489999999998E-2</v>
      </c>
      <c r="JC479">
        <v>24.134309999999999</v>
      </c>
      <c r="JD479">
        <v>8.6943590000000004</v>
      </c>
      <c r="JE479">
        <v>30690.04</v>
      </c>
      <c r="JF479" s="1">
        <v>5.6539930000000002E-2</v>
      </c>
      <c r="JG479">
        <v>24.36112</v>
      </c>
      <c r="JH479">
        <v>8.1080319999999997</v>
      </c>
      <c r="JI479">
        <v>28990.57</v>
      </c>
      <c r="JJ479" s="1">
        <v>5.6007599999999998E-2</v>
      </c>
      <c r="JK479">
        <v>24.72043</v>
      </c>
      <c r="JL479">
        <v>7.5661339999999999</v>
      </c>
      <c r="JM479">
        <v>27337.439999999999</v>
      </c>
      <c r="JN479" s="1">
        <v>5.5494309999999998E-2</v>
      </c>
      <c r="JO479">
        <v>25.135059999999999</v>
      </c>
      <c r="JP479">
        <v>7.0548710000000003</v>
      </c>
      <c r="JQ479">
        <v>25753.19</v>
      </c>
      <c r="JR479" s="1">
        <v>5.4840470000000002E-2</v>
      </c>
      <c r="JS479">
        <v>25.515070000000001</v>
      </c>
      <c r="JT479">
        <v>6.5572660000000003</v>
      </c>
      <c r="JU479">
        <v>24246.7</v>
      </c>
      <c r="JV479" s="1">
        <v>5.4138329999999998E-2</v>
      </c>
      <c r="JW479">
        <v>25.63579</v>
      </c>
      <c r="JX479">
        <v>6.0885920000000002</v>
      </c>
      <c r="JY479">
        <v>22830.44</v>
      </c>
      <c r="JZ479" s="1">
        <v>5.3538820000000001E-2</v>
      </c>
      <c r="KA479">
        <v>25.49381</v>
      </c>
      <c r="KB479">
        <v>5.6654540000000004</v>
      </c>
      <c r="KC479">
        <v>21504.36</v>
      </c>
      <c r="KD479" s="1">
        <v>5.3102660000000003E-2</v>
      </c>
      <c r="KE479">
        <v>25.33371</v>
      </c>
      <c r="KF479">
        <v>5.2897910000000001</v>
      </c>
      <c r="KG479">
        <v>20265.84</v>
      </c>
      <c r="KH479" s="1">
        <v>5.267492E-2</v>
      </c>
      <c r="KI479">
        <v>25.208629999999999</v>
      </c>
      <c r="KJ479">
        <v>4.9432049999999998</v>
      </c>
      <c r="KK479">
        <v>19110.34</v>
      </c>
      <c r="KL479" s="1">
        <v>5.225436E-2</v>
      </c>
      <c r="KM479">
        <v>25.329499999999999</v>
      </c>
      <c r="KN479">
        <v>4.6223200000000002</v>
      </c>
      <c r="KO479">
        <v>18034.72</v>
      </c>
      <c r="KP479" s="1">
        <v>5.1809529999999999E-2</v>
      </c>
      <c r="KQ479">
        <v>25.503319999999999</v>
      </c>
      <c r="KR479">
        <v>4.3241909999999999</v>
      </c>
      <c r="KS479">
        <v>17035.39</v>
      </c>
      <c r="KT479" s="1">
        <v>5.1368009999999999E-2</v>
      </c>
      <c r="KU479">
        <v>25.614840000000001</v>
      </c>
      <c r="KV479">
        <v>4.0491460000000004</v>
      </c>
      <c r="KW479">
        <v>16108.42</v>
      </c>
      <c r="KX479" s="1">
        <v>5.0965089999999998E-2</v>
      </c>
      <c r="KY479">
        <v>25.67428</v>
      </c>
      <c r="KZ479">
        <v>3.7984490000000002</v>
      </c>
      <c r="LA479">
        <v>15248.08</v>
      </c>
      <c r="LB479" s="1">
        <v>5.062527E-2</v>
      </c>
      <c r="LC479">
        <v>25.60013</v>
      </c>
      <c r="LD479">
        <v>3.5709650000000002</v>
      </c>
      <c r="LE479">
        <v>14449.69</v>
      </c>
      <c r="LF479" s="1">
        <v>5.0269990000000001E-2</v>
      </c>
      <c r="LG479">
        <v>25.444199999999999</v>
      </c>
      <c r="LH479">
        <v>3.3596409999999999</v>
      </c>
      <c r="LI479">
        <v>13708.32</v>
      </c>
      <c r="LJ479" s="1">
        <v>4.9853830000000002E-2</v>
      </c>
      <c r="LK479">
        <v>25.24868</v>
      </c>
      <c r="LL479">
        <v>3.1604299999999999</v>
      </c>
      <c r="LM479">
        <v>13019.99</v>
      </c>
      <c r="LN479" s="1">
        <v>4.9067880000000001E-2</v>
      </c>
      <c r="LO479">
        <v>25.120439999999999</v>
      </c>
      <c r="LP479">
        <v>2.9553319999999998</v>
      </c>
      <c r="LQ479">
        <v>12384.76</v>
      </c>
      <c r="LR479" s="1">
        <v>4.858577E-2</v>
      </c>
      <c r="LS479">
        <v>25.297609999999999</v>
      </c>
      <c r="LT479">
        <v>2.7846359999999999</v>
      </c>
      <c r="LU479">
        <v>11799.43</v>
      </c>
      <c r="LV479" s="1">
        <v>4.8255260000000001E-2</v>
      </c>
      <c r="LW479">
        <v>25.59479</v>
      </c>
      <c r="LX479">
        <v>2.6348590000000001</v>
      </c>
      <c r="LY479">
        <v>11255.1</v>
      </c>
      <c r="LZ479">
        <v>4.7993910000000001E-2</v>
      </c>
      <c r="MA479">
        <v>25.97418</v>
      </c>
      <c r="MB479">
        <v>2.4994640000000001</v>
      </c>
      <c r="MC479">
        <v>10746.83</v>
      </c>
      <c r="MD479" s="1">
        <v>4.75123E-2</v>
      </c>
      <c r="ME479">
        <v>26.285150000000002</v>
      </c>
      <c r="MF479">
        <v>2.3629370000000001</v>
      </c>
      <c r="MG479">
        <v>10273.34</v>
      </c>
      <c r="MH479" s="1">
        <v>4.6919790000000003E-2</v>
      </c>
      <c r="MI479">
        <v>26.4237</v>
      </c>
      <c r="MJ479">
        <v>2.2317670000000001</v>
      </c>
      <c r="MK479">
        <v>9834.5550000000003</v>
      </c>
      <c r="ML479" s="1">
        <v>4.6314340000000002E-2</v>
      </c>
      <c r="MM479">
        <v>26.293839999999999</v>
      </c>
      <c r="MN479">
        <v>2.110331</v>
      </c>
      <c r="MO479">
        <v>9428.7139999999999</v>
      </c>
      <c r="MP479" s="1">
        <v>4.5877479999999998E-2</v>
      </c>
      <c r="MQ479">
        <v>26.139469999999999</v>
      </c>
      <c r="MR479">
        <v>2.0054020000000001</v>
      </c>
      <c r="MS479">
        <v>9051.7929999999997</v>
      </c>
      <c r="MT479">
        <v>4.5667720000000002E-2</v>
      </c>
      <c r="MU479">
        <v>26.02026</v>
      </c>
      <c r="MV479">
        <v>1.9172929999999999</v>
      </c>
      <c r="MW479">
        <v>8698.5419999999995</v>
      </c>
      <c r="MX479" s="1">
        <v>4.5254999999999997E-2</v>
      </c>
      <c r="MY479">
        <v>26.103960000000001</v>
      </c>
      <c r="MZ479">
        <v>1.8264689999999999</v>
      </c>
      <c r="NA479">
        <v>8366.5609999999997</v>
      </c>
      <c r="NB479" s="1">
        <v>4.4667930000000002E-2</v>
      </c>
      <c r="NC479">
        <v>26.34525</v>
      </c>
      <c r="ND479">
        <v>1.735552</v>
      </c>
      <c r="NE479">
        <v>8057.9840000000004</v>
      </c>
      <c r="NF479" s="1">
        <v>4.4667930000000002E-2</v>
      </c>
      <c r="NG479">
        <v>26.34525</v>
      </c>
      <c r="NH479">
        <v>1.735552</v>
      </c>
      <c r="NI479">
        <v>8057.9840000000004</v>
      </c>
      <c r="NJ479" s="1">
        <v>4.4667930000000002E-2</v>
      </c>
      <c r="NK479">
        <v>26.34525</v>
      </c>
      <c r="NL479">
        <v>1.735552</v>
      </c>
      <c r="NM479">
        <v>8057.9840000000004</v>
      </c>
      <c r="NN479" s="1">
        <v>4.4667930000000002E-2</v>
      </c>
      <c r="NO479">
        <v>26.34525</v>
      </c>
      <c r="NP479">
        <v>1.735552</v>
      </c>
      <c r="NQ479">
        <v>8057.9840000000004</v>
      </c>
      <c r="NR479" s="1">
        <v>4.4667930000000002E-2</v>
      </c>
      <c r="NS479">
        <v>26.34525</v>
      </c>
      <c r="NT479">
        <v>1.735552</v>
      </c>
      <c r="NU479">
        <v>8057.9840000000004</v>
      </c>
      <c r="NV479" s="1">
        <v>4.4667930000000002E-2</v>
      </c>
      <c r="NW479">
        <v>26.34525</v>
      </c>
      <c r="NX479">
        <v>1.735552</v>
      </c>
      <c r="NY479">
        <v>8057.9840000000004</v>
      </c>
      <c r="NZ479" s="1">
        <v>4.4667930000000002E-2</v>
      </c>
      <c r="OA479">
        <v>26.34525</v>
      </c>
      <c r="OB479">
        <v>1.735552</v>
      </c>
      <c r="OC479">
        <v>8057.9840000000004</v>
      </c>
      <c r="OD479" s="1">
        <v>4.4667930000000002E-2</v>
      </c>
      <c r="OE479">
        <v>26.34525</v>
      </c>
      <c r="OF479">
        <v>1.735552</v>
      </c>
      <c r="OG479">
        <v>8057.9840000000004</v>
      </c>
      <c r="OH479" s="1">
        <v>4.4667930000000002E-2</v>
      </c>
      <c r="OI479">
        <v>26.34525</v>
      </c>
      <c r="OJ479">
        <v>1.735552</v>
      </c>
      <c r="OK479">
        <v>8057.9840000000004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8.0856659999999997E-2</v>
      </c>
      <c r="G480">
        <v>22.626609999999999</v>
      </c>
      <c r="H480">
        <v>0</v>
      </c>
      <c r="I480">
        <v>0</v>
      </c>
      <c r="J480" s="1">
        <v>8.0582210000000001E-2</v>
      </c>
      <c r="K480">
        <v>22.856030000000001</v>
      </c>
      <c r="L480">
        <v>0</v>
      </c>
      <c r="M480">
        <v>0</v>
      </c>
      <c r="N480" s="1">
        <v>8.0146519999999999E-2</v>
      </c>
      <c r="O480">
        <v>23.092410000000001</v>
      </c>
      <c r="P480">
        <v>0</v>
      </c>
      <c r="Q480">
        <v>0</v>
      </c>
      <c r="R480" s="1">
        <v>7.9685339999999993E-2</v>
      </c>
      <c r="S480">
        <v>23.329260000000001</v>
      </c>
      <c r="T480">
        <v>0</v>
      </c>
      <c r="U480">
        <v>0</v>
      </c>
      <c r="V480">
        <v>7.9356650000000001E-2</v>
      </c>
      <c r="W480">
        <v>23.611820000000002</v>
      </c>
      <c r="X480">
        <v>0</v>
      </c>
      <c r="Y480">
        <v>0</v>
      </c>
      <c r="Z480">
        <v>7.9138990000000006E-2</v>
      </c>
      <c r="AA480">
        <v>23.68787</v>
      </c>
      <c r="AB480">
        <v>0</v>
      </c>
      <c r="AC480">
        <v>0</v>
      </c>
      <c r="AD480" s="1">
        <v>7.8873020000000002E-2</v>
      </c>
      <c r="AE480">
        <v>23.540769999999998</v>
      </c>
      <c r="AF480">
        <v>0</v>
      </c>
      <c r="AG480">
        <v>0</v>
      </c>
      <c r="AH480" s="1">
        <v>7.8542959999999995E-2</v>
      </c>
      <c r="AI480">
        <v>23.42708</v>
      </c>
      <c r="AJ480">
        <v>0</v>
      </c>
      <c r="AK480">
        <v>0</v>
      </c>
      <c r="AL480" s="1">
        <v>7.8496150000000001E-2</v>
      </c>
      <c r="AM480">
        <v>23.374120000000001</v>
      </c>
      <c r="AN480">
        <v>0</v>
      </c>
      <c r="AO480">
        <v>0</v>
      </c>
      <c r="AP480" s="1">
        <v>7.8211370000000002E-2</v>
      </c>
      <c r="AQ480">
        <v>23.660889999999998</v>
      </c>
      <c r="AR480">
        <v>0</v>
      </c>
      <c r="AS480">
        <v>0</v>
      </c>
      <c r="AT480" s="1">
        <v>7.7802209999999997E-2</v>
      </c>
      <c r="AU480">
        <v>24.044</v>
      </c>
      <c r="AV480">
        <v>0</v>
      </c>
      <c r="AW480">
        <v>0</v>
      </c>
      <c r="AX480" s="1">
        <v>7.7342170000000002E-2</v>
      </c>
      <c r="AY480">
        <v>24.382480000000001</v>
      </c>
      <c r="AZ480">
        <v>0</v>
      </c>
      <c r="BA480">
        <v>0</v>
      </c>
      <c r="BB480" s="1">
        <v>7.6981910000000001E-2</v>
      </c>
      <c r="BC480">
        <v>24.69228</v>
      </c>
      <c r="BD480">
        <v>0</v>
      </c>
      <c r="BE480">
        <v>0</v>
      </c>
      <c r="BF480" s="1">
        <v>7.6722689999999996E-2</v>
      </c>
      <c r="BG480">
        <v>24.75301</v>
      </c>
      <c r="BH480">
        <v>0</v>
      </c>
      <c r="BI480">
        <v>0</v>
      </c>
      <c r="BJ480" s="1">
        <v>7.6417009999999994E-2</v>
      </c>
      <c r="BK480">
        <v>24.65476</v>
      </c>
      <c r="BL480">
        <v>0</v>
      </c>
      <c r="BM480">
        <v>0</v>
      </c>
      <c r="BN480" s="1">
        <v>7.6025620000000002E-2</v>
      </c>
      <c r="BO480">
        <v>24.551939999999998</v>
      </c>
      <c r="BP480">
        <v>0</v>
      </c>
      <c r="BQ480">
        <v>0</v>
      </c>
      <c r="BR480" s="1">
        <v>7.5649480000000005E-2</v>
      </c>
      <c r="BS480">
        <v>24.50234</v>
      </c>
      <c r="BT480">
        <v>0</v>
      </c>
      <c r="BU480">
        <v>0</v>
      </c>
      <c r="BV480" s="1">
        <v>7.5234529999999994E-2</v>
      </c>
      <c r="BW480">
        <v>24.508870000000002</v>
      </c>
      <c r="BX480">
        <v>0</v>
      </c>
      <c r="BY480">
        <v>0</v>
      </c>
      <c r="BZ480" s="1">
        <v>7.4854450000000003E-2</v>
      </c>
      <c r="CA480">
        <v>24.697849999999999</v>
      </c>
      <c r="CB480">
        <v>0</v>
      </c>
      <c r="CC480">
        <v>0</v>
      </c>
      <c r="CD480" s="1">
        <v>7.4427279999999998E-2</v>
      </c>
      <c r="CE480">
        <v>24.811309999999999</v>
      </c>
      <c r="CF480">
        <v>0</v>
      </c>
      <c r="CG480">
        <v>0</v>
      </c>
      <c r="CH480">
        <v>7.4020329999999995E-2</v>
      </c>
      <c r="CI480">
        <v>24.8734</v>
      </c>
      <c r="CJ480">
        <v>0</v>
      </c>
      <c r="CK480">
        <v>0</v>
      </c>
      <c r="CL480" s="1">
        <v>7.3554240000000007E-2</v>
      </c>
      <c r="CM480">
        <v>24.77036</v>
      </c>
      <c r="CN480">
        <v>0</v>
      </c>
      <c r="CO480">
        <v>0</v>
      </c>
      <c r="CP480" s="1">
        <v>7.3144760000000003E-2</v>
      </c>
      <c r="CQ480">
        <v>24.60697</v>
      </c>
      <c r="CR480">
        <v>0</v>
      </c>
      <c r="CS480">
        <v>0</v>
      </c>
      <c r="CT480" s="1">
        <v>7.2669990000000004E-2</v>
      </c>
      <c r="CU480">
        <v>24.376709999999999</v>
      </c>
      <c r="CV480">
        <v>0</v>
      </c>
      <c r="CW480">
        <v>0</v>
      </c>
      <c r="CX480" s="1">
        <v>7.2167729999999999E-2</v>
      </c>
      <c r="CY480">
        <v>24.0946</v>
      </c>
      <c r="CZ480">
        <v>0</v>
      </c>
      <c r="DA480">
        <v>0</v>
      </c>
      <c r="DB480" s="1">
        <v>7.1715669999999995E-2</v>
      </c>
      <c r="DC480">
        <v>23.880240000000001</v>
      </c>
      <c r="DD480">
        <v>2.1760010000000001E-38</v>
      </c>
      <c r="DE480">
        <v>6.2311799999999996E-35</v>
      </c>
      <c r="DF480">
        <v>7.1298169999999994E-2</v>
      </c>
      <c r="DG480">
        <v>23.842120000000001</v>
      </c>
      <c r="DH480">
        <v>1.7359379999999999E-32</v>
      </c>
      <c r="DI480">
        <v>4.5646379999999999E-29</v>
      </c>
      <c r="DJ480" s="1">
        <v>7.08955E-2</v>
      </c>
      <c r="DK480">
        <v>23.83446</v>
      </c>
      <c r="DL480" s="1">
        <v>9.3650050000000001E-28</v>
      </c>
      <c r="DM480" s="1">
        <v>2.227123E-24</v>
      </c>
      <c r="DN480" s="1">
        <v>7.0451180000000002E-2</v>
      </c>
      <c r="DO480">
        <v>23.866029999999999</v>
      </c>
      <c r="DP480" s="1">
        <v>7.3323309999999996E-24</v>
      </c>
      <c r="DQ480" s="1">
        <v>1.678188E-20</v>
      </c>
      <c r="DR480" s="1">
        <v>6.9981879999999996E-2</v>
      </c>
      <c r="DS480">
        <v>23.683199999999999</v>
      </c>
      <c r="DT480" s="1">
        <v>1.4904169999999999E-20</v>
      </c>
      <c r="DU480" s="1">
        <v>3.3655969999999999E-17</v>
      </c>
      <c r="DV480" s="1">
        <v>6.9515980000000005E-2</v>
      </c>
      <c r="DW480">
        <v>23.41133</v>
      </c>
      <c r="DX480" s="1">
        <v>1.0276920000000001E-17</v>
      </c>
      <c r="DY480" s="1">
        <v>2.3119560000000001E-14</v>
      </c>
      <c r="DZ480" s="1">
        <v>6.9062589999999993E-2</v>
      </c>
      <c r="EA480">
        <v>23.154579999999999</v>
      </c>
      <c r="EB480" s="1">
        <v>2.9693560000000001E-15</v>
      </c>
      <c r="EC480" s="1">
        <v>6.715776E-12</v>
      </c>
      <c r="ED480" s="1">
        <v>6.8519880000000005E-2</v>
      </c>
      <c r="EE480">
        <v>22.90812</v>
      </c>
      <c r="EF480" s="1">
        <v>4.1503739999999998E-13</v>
      </c>
      <c r="EG480" s="1">
        <v>9.4764809999999994E-10</v>
      </c>
      <c r="EH480" s="1">
        <v>6.8044099999999996E-2</v>
      </c>
      <c r="EI480">
        <v>22.897089999999999</v>
      </c>
      <c r="EJ480" s="1">
        <v>3.124413E-11</v>
      </c>
      <c r="EK480" s="1">
        <v>7.2161860000000003E-8</v>
      </c>
      <c r="EL480" s="1">
        <v>6.7606180000000002E-2</v>
      </c>
      <c r="EM480">
        <v>22.941590000000001</v>
      </c>
      <c r="EN480" s="1">
        <v>1.381618E-9</v>
      </c>
      <c r="EO480" s="1">
        <v>3.2281399999999999E-6</v>
      </c>
      <c r="EP480" s="1">
        <v>6.7213960000000003E-2</v>
      </c>
      <c r="EQ480">
        <v>22.955359999999999</v>
      </c>
      <c r="ER480" s="1">
        <v>3.8325460000000002E-8</v>
      </c>
      <c r="ES480" s="1">
        <v>9.0742639999999997E-5</v>
      </c>
      <c r="ET480" s="1">
        <v>6.6803849999999998E-2</v>
      </c>
      <c r="EU480">
        <v>23.054269999999999</v>
      </c>
      <c r="EV480" s="1">
        <v>7.0554520000000002E-7</v>
      </c>
      <c r="EW480" s="1">
        <v>1.6942700000000001E-3</v>
      </c>
      <c r="EX480" s="1">
        <v>6.6369960000000006E-2</v>
      </c>
      <c r="EY480">
        <v>23.03275</v>
      </c>
      <c r="EZ480" s="1">
        <v>9.0240239999999993E-6</v>
      </c>
      <c r="FA480" s="1">
        <v>2.2015670000000001E-2</v>
      </c>
      <c r="FB480" s="1">
        <v>6.5931480000000001E-2</v>
      </c>
      <c r="FC480">
        <v>22.796240000000001</v>
      </c>
      <c r="FD480" s="1">
        <v>8.3670590000000004E-5</v>
      </c>
      <c r="FE480" s="1">
        <v>0.20725089999999999</v>
      </c>
      <c r="FF480" s="1">
        <v>6.5495639999999994E-2</v>
      </c>
      <c r="FG480">
        <v>22.546559999999999</v>
      </c>
      <c r="FH480" s="1">
        <v>5.8152650000000002E-4</v>
      </c>
      <c r="FI480" s="1">
        <v>1.4631339999999999</v>
      </c>
      <c r="FJ480" s="1">
        <v>6.5318650000000006E-2</v>
      </c>
      <c r="FK480">
        <v>22.35915</v>
      </c>
      <c r="FL480" s="1">
        <v>3.1382490000000001E-3</v>
      </c>
      <c r="FM480" s="1">
        <v>7.9897929999999997</v>
      </c>
      <c r="FN480" s="1">
        <v>6.4863959999999998E-2</v>
      </c>
      <c r="FO480">
        <v>22.512589999999999</v>
      </c>
      <c r="FP480" s="1">
        <v>1.340676E-2</v>
      </c>
      <c r="FQ480">
        <v>34.689079999999997</v>
      </c>
      <c r="FR480" s="1">
        <v>6.4250100000000004E-2</v>
      </c>
      <c r="FS480">
        <v>22.792819999999999</v>
      </c>
      <c r="FT480" s="1">
        <v>4.6474670000000003E-2</v>
      </c>
      <c r="FU480">
        <v>122.4679</v>
      </c>
      <c r="FV480" s="1">
        <v>6.3587370000000004E-2</v>
      </c>
      <c r="FW480">
        <v>23.122669999999999</v>
      </c>
      <c r="FX480" s="1">
        <v>0.13388059999999999</v>
      </c>
      <c r="FY480">
        <v>359.61709999999999</v>
      </c>
      <c r="FZ480" s="1">
        <v>6.3087089999999998E-2</v>
      </c>
      <c r="GA480">
        <v>23.428930000000001</v>
      </c>
      <c r="GB480" s="1">
        <v>0.32879269999999999</v>
      </c>
      <c r="GC480">
        <v>897.33360000000005</v>
      </c>
      <c r="GD480" s="1">
        <v>6.2708260000000002E-2</v>
      </c>
      <c r="GE480">
        <v>23.46537</v>
      </c>
      <c r="GF480" s="1">
        <v>0.70144779999999995</v>
      </c>
      <c r="GG480">
        <v>1940.8050000000001</v>
      </c>
      <c r="GH480" s="1">
        <v>6.2248350000000001E-2</v>
      </c>
      <c r="GI480">
        <v>23.29119</v>
      </c>
      <c r="GJ480" s="1">
        <v>1.31795</v>
      </c>
      <c r="GK480">
        <v>3701.172</v>
      </c>
      <c r="GL480" s="1">
        <v>6.1671259999999999E-2</v>
      </c>
      <c r="GM480">
        <v>23.126819999999999</v>
      </c>
      <c r="GN480">
        <v>2.2126920000000001</v>
      </c>
      <c r="GO480">
        <v>6316.6710000000003</v>
      </c>
      <c r="GP480" s="1">
        <v>6.1416749999999999E-2</v>
      </c>
      <c r="GQ480">
        <v>23.026409999999998</v>
      </c>
      <c r="GR480">
        <v>3.3917649999999999</v>
      </c>
      <c r="GS480">
        <v>9786.2510000000002</v>
      </c>
      <c r="GT480" s="1">
        <v>6.0880749999999997E-2</v>
      </c>
      <c r="GU480">
        <v>23.27412</v>
      </c>
      <c r="GV480">
        <v>4.7632469999999998</v>
      </c>
      <c r="GW480">
        <v>13947.03</v>
      </c>
      <c r="GX480" s="1">
        <v>6.0172089999999998E-2</v>
      </c>
      <c r="GY480">
        <v>23.63879</v>
      </c>
      <c r="GZ480">
        <v>6.2044009999999998</v>
      </c>
      <c r="HA480">
        <v>18482.189999999999</v>
      </c>
      <c r="HB480" s="1">
        <v>5.9429309999999999E-2</v>
      </c>
      <c r="HC480">
        <v>24.048490000000001</v>
      </c>
      <c r="HD480">
        <v>7.5941029999999996</v>
      </c>
      <c r="HE480">
        <v>23018.02</v>
      </c>
      <c r="HF480" s="1">
        <v>5.8865889999999997E-2</v>
      </c>
      <c r="HG480">
        <v>24.373360000000002</v>
      </c>
      <c r="HH480">
        <v>8.8525010000000002</v>
      </c>
      <c r="HI480">
        <v>27206.93</v>
      </c>
      <c r="HJ480" s="1">
        <v>5.8485120000000002E-2</v>
      </c>
      <c r="HK480">
        <v>24.439720000000001</v>
      </c>
      <c r="HL480">
        <v>9.9183280000000007</v>
      </c>
      <c r="HM480">
        <v>30793.23</v>
      </c>
      <c r="HN480" s="1">
        <v>5.8078699999999997E-2</v>
      </c>
      <c r="HO480">
        <v>24.29053</v>
      </c>
      <c r="HP480">
        <v>10.718540000000001</v>
      </c>
      <c r="HQ480">
        <v>33618.800000000003</v>
      </c>
      <c r="HR480" s="1">
        <v>5.7632700000000002E-2</v>
      </c>
      <c r="HS480">
        <v>24.13382</v>
      </c>
      <c r="HT480">
        <v>11.243230000000001</v>
      </c>
      <c r="HU480">
        <v>35624.29</v>
      </c>
      <c r="HV480" s="1">
        <v>5.7668499999999998E-2</v>
      </c>
      <c r="HW480">
        <v>24.021439999999998</v>
      </c>
      <c r="HX480">
        <v>11.61149</v>
      </c>
      <c r="HY480">
        <v>36839</v>
      </c>
      <c r="HZ480" s="1">
        <v>5.7385650000000003E-2</v>
      </c>
      <c r="IA480">
        <v>24.189240000000002</v>
      </c>
      <c r="IB480">
        <v>11.69575</v>
      </c>
      <c r="IC480">
        <v>37351.71</v>
      </c>
      <c r="ID480" s="1">
        <v>5.693434E-2</v>
      </c>
      <c r="IE480">
        <v>24.217600000000001</v>
      </c>
      <c r="IF480">
        <v>11.55875</v>
      </c>
      <c r="IG480">
        <v>37260.339999999997</v>
      </c>
      <c r="IH480" s="1">
        <v>5.637371E-2</v>
      </c>
      <c r="II480">
        <v>24.458939999999998</v>
      </c>
      <c r="IJ480">
        <v>11.25258</v>
      </c>
      <c r="IK480">
        <v>36684.86</v>
      </c>
      <c r="IL480" s="1">
        <v>5.5953660000000002E-2</v>
      </c>
      <c r="IM480">
        <v>24.660979999999999</v>
      </c>
      <c r="IN480">
        <v>10.870100000000001</v>
      </c>
      <c r="IO480">
        <v>35740.949999999997</v>
      </c>
      <c r="IP480" s="1">
        <v>5.5604199999999999E-2</v>
      </c>
      <c r="IQ480">
        <v>24.675039999999999</v>
      </c>
      <c r="IR480">
        <v>10.42728</v>
      </c>
      <c r="IS480">
        <v>34533.79</v>
      </c>
      <c r="IT480" s="1">
        <v>5.5166010000000001E-2</v>
      </c>
      <c r="IU480">
        <v>24.51125</v>
      </c>
      <c r="IV480">
        <v>9.9433530000000001</v>
      </c>
      <c r="IW480">
        <v>33149.800000000003</v>
      </c>
      <c r="IX480" s="1">
        <v>5.4559000000000003E-2</v>
      </c>
      <c r="IY480">
        <v>24.293530000000001</v>
      </c>
      <c r="IZ480">
        <v>9.357386</v>
      </c>
      <c r="JA480">
        <v>31658.76</v>
      </c>
      <c r="JB480" s="1">
        <v>5.3697620000000001E-2</v>
      </c>
      <c r="JC480">
        <v>24.1601</v>
      </c>
      <c r="JD480">
        <v>8.7578600000000009</v>
      </c>
      <c r="JE480">
        <v>30119.77</v>
      </c>
      <c r="JF480" s="1">
        <v>5.3073019999999999E-2</v>
      </c>
      <c r="JG480">
        <v>24.38374</v>
      </c>
      <c r="JH480">
        <v>8.207236</v>
      </c>
      <c r="JI480">
        <v>28585.88</v>
      </c>
      <c r="JJ480" s="1">
        <v>5.2579109999999998E-2</v>
      </c>
      <c r="JK480">
        <v>24.734549999999999</v>
      </c>
      <c r="JL480">
        <v>7.6930290000000001</v>
      </c>
      <c r="JM480">
        <v>27068.78</v>
      </c>
      <c r="JN480" s="1">
        <v>5.2098909999999998E-2</v>
      </c>
      <c r="JO480">
        <v>25.138940000000002</v>
      </c>
      <c r="JP480">
        <v>7.2025980000000001</v>
      </c>
      <c r="JQ480">
        <v>25599.96</v>
      </c>
      <c r="JR480" s="1">
        <v>5.1487320000000003E-2</v>
      </c>
      <c r="JS480">
        <v>25.509139999999999</v>
      </c>
      <c r="JT480">
        <v>6.7198849999999997</v>
      </c>
      <c r="JU480">
        <v>24189.599999999999</v>
      </c>
      <c r="JV480" s="1">
        <v>5.0819400000000001E-2</v>
      </c>
      <c r="JW480">
        <v>25.62724</v>
      </c>
      <c r="JX480">
        <v>6.2600129999999998</v>
      </c>
      <c r="JY480">
        <v>22852.51</v>
      </c>
      <c r="JZ480">
        <v>5.025777E-2</v>
      </c>
      <c r="KA480">
        <v>25.49042</v>
      </c>
      <c r="KB480">
        <v>5.843477</v>
      </c>
      <c r="KC480">
        <v>21591.7</v>
      </c>
      <c r="KD480" s="1">
        <v>4.9847679999999998E-2</v>
      </c>
      <c r="KE480">
        <v>25.334869999999999</v>
      </c>
      <c r="KF480">
        <v>5.4720250000000004</v>
      </c>
      <c r="KG480">
        <v>20406.46</v>
      </c>
      <c r="KH480" s="1">
        <v>4.9448159999999998E-2</v>
      </c>
      <c r="KI480">
        <v>25.212610000000002</v>
      </c>
      <c r="KJ480">
        <v>5.127872</v>
      </c>
      <c r="KK480">
        <v>19295.009999999998</v>
      </c>
      <c r="KL480" s="1">
        <v>4.9051539999999998E-2</v>
      </c>
      <c r="KM480">
        <v>25.329229999999999</v>
      </c>
      <c r="KN480">
        <v>4.8072990000000004</v>
      </c>
      <c r="KO480">
        <v>18255.439999999999</v>
      </c>
      <c r="KP480">
        <v>4.8632929999999998E-2</v>
      </c>
      <c r="KQ480">
        <v>25.497589999999999</v>
      </c>
      <c r="KR480">
        <v>4.5081629999999997</v>
      </c>
      <c r="KS480">
        <v>17285.12</v>
      </c>
      <c r="KT480" s="1">
        <v>4.8216519999999999E-2</v>
      </c>
      <c r="KU480">
        <v>25.609000000000002</v>
      </c>
      <c r="KV480">
        <v>4.2310090000000002</v>
      </c>
      <c r="KW480">
        <v>16381.56</v>
      </c>
      <c r="KX480" s="1">
        <v>4.7842339999999997E-2</v>
      </c>
      <c r="KY480">
        <v>25.67088</v>
      </c>
      <c r="KZ480">
        <v>3.977986</v>
      </c>
      <c r="LA480">
        <v>15539.75</v>
      </c>
      <c r="LB480" s="1">
        <v>4.7521340000000002E-2</v>
      </c>
      <c r="LC480">
        <v>25.605</v>
      </c>
      <c r="LD480">
        <v>3.747296</v>
      </c>
      <c r="LE480">
        <v>14755.82</v>
      </c>
      <c r="LF480" s="1">
        <v>4.7187350000000003E-2</v>
      </c>
      <c r="LG480">
        <v>25.460049999999999</v>
      </c>
      <c r="LH480">
        <v>3.532378</v>
      </c>
      <c r="LI480">
        <v>14025.54</v>
      </c>
      <c r="LJ480" s="1">
        <v>4.6798060000000002E-2</v>
      </c>
      <c r="LK480">
        <v>25.27636</v>
      </c>
      <c r="LL480">
        <v>3.3291770000000001</v>
      </c>
      <c r="LM480">
        <v>13345.51</v>
      </c>
      <c r="LN480" s="1">
        <v>4.6044090000000003E-2</v>
      </c>
      <c r="LO480">
        <v>25.157350000000001</v>
      </c>
      <c r="LP480">
        <v>3.117372</v>
      </c>
      <c r="LQ480">
        <v>12715.82</v>
      </c>
      <c r="LR480" s="1">
        <v>4.5594929999999999E-2</v>
      </c>
      <c r="LS480">
        <v>25.333390000000001</v>
      </c>
      <c r="LT480">
        <v>2.9422109999999999</v>
      </c>
      <c r="LU480">
        <v>12134.04</v>
      </c>
      <c r="LV480" s="1">
        <v>4.529122E-2</v>
      </c>
      <c r="LW480">
        <v>25.624189999999999</v>
      </c>
      <c r="LX480">
        <v>2.7884920000000002</v>
      </c>
      <c r="LY480">
        <v>11591.36</v>
      </c>
      <c r="LZ480" s="1">
        <v>4.5048350000000001E-2</v>
      </c>
      <c r="MA480">
        <v>25.993790000000001</v>
      </c>
      <c r="MB480">
        <v>2.6491790000000002</v>
      </c>
      <c r="MC480">
        <v>11083.56</v>
      </c>
      <c r="MD480">
        <v>4.4596820000000002E-2</v>
      </c>
      <c r="ME480">
        <v>26.296189999999999</v>
      </c>
      <c r="MF480">
        <v>2.5079039999999999</v>
      </c>
      <c r="MG480">
        <v>10609.38</v>
      </c>
      <c r="MH480" s="1">
        <v>4.4037090000000001E-2</v>
      </c>
      <c r="MI480">
        <v>26.429739999999999</v>
      </c>
      <c r="MJ480">
        <v>2.3714729999999999</v>
      </c>
      <c r="MK480">
        <v>10168.83</v>
      </c>
      <c r="ML480" s="1">
        <v>4.3466589999999999E-2</v>
      </c>
      <c r="MM480">
        <v>26.302720000000001</v>
      </c>
      <c r="MN480">
        <v>2.2448920000000001</v>
      </c>
      <c r="MO480">
        <v>9760.3770000000004</v>
      </c>
      <c r="MP480">
        <v>4.3056810000000001E-2</v>
      </c>
      <c r="MQ480">
        <v>26.151060000000001</v>
      </c>
      <c r="MR480">
        <v>2.1355140000000001</v>
      </c>
      <c r="MS480">
        <v>9379.9410000000007</v>
      </c>
      <c r="MT480" s="1">
        <v>4.2870230000000002E-2</v>
      </c>
      <c r="MU480">
        <v>26.032959999999999</v>
      </c>
      <c r="MV480">
        <v>2.0441919999999998</v>
      </c>
      <c r="MW480">
        <v>9022.6830000000009</v>
      </c>
      <c r="MX480" s="1">
        <v>4.2484109999999999E-2</v>
      </c>
      <c r="MY480">
        <v>26.112110000000001</v>
      </c>
      <c r="MZ480">
        <v>1.949254</v>
      </c>
      <c r="NA480">
        <v>8686.4040000000005</v>
      </c>
      <c r="NB480">
        <v>4.1925520000000001E-2</v>
      </c>
      <c r="NC480">
        <v>26.344360000000002</v>
      </c>
      <c r="ND480">
        <v>1.8534710000000001</v>
      </c>
      <c r="NE480">
        <v>8373.1029999999992</v>
      </c>
      <c r="NF480">
        <v>4.1925520000000001E-2</v>
      </c>
      <c r="NG480">
        <v>26.344360000000002</v>
      </c>
      <c r="NH480">
        <v>1.8534710000000001</v>
      </c>
      <c r="NI480">
        <v>8373.1029999999992</v>
      </c>
      <c r="NJ480">
        <v>4.1925520000000001E-2</v>
      </c>
      <c r="NK480">
        <v>26.344360000000002</v>
      </c>
      <c r="NL480">
        <v>1.8534710000000001</v>
      </c>
      <c r="NM480">
        <v>8373.1029999999992</v>
      </c>
      <c r="NN480">
        <v>4.1925520000000001E-2</v>
      </c>
      <c r="NO480">
        <v>26.344360000000002</v>
      </c>
      <c r="NP480">
        <v>1.8534710000000001</v>
      </c>
      <c r="NQ480">
        <v>8373.1029999999992</v>
      </c>
      <c r="NR480">
        <v>4.1925520000000001E-2</v>
      </c>
      <c r="NS480">
        <v>26.344360000000002</v>
      </c>
      <c r="NT480">
        <v>1.8534710000000001</v>
      </c>
      <c r="NU480">
        <v>8373.1029999999992</v>
      </c>
      <c r="NV480">
        <v>4.1925520000000001E-2</v>
      </c>
      <c r="NW480">
        <v>26.344360000000002</v>
      </c>
      <c r="NX480">
        <v>1.8534710000000001</v>
      </c>
      <c r="NY480">
        <v>8373.1029999999992</v>
      </c>
      <c r="NZ480">
        <v>4.1925520000000001E-2</v>
      </c>
      <c r="OA480">
        <v>26.344360000000002</v>
      </c>
      <c r="OB480">
        <v>1.8534710000000001</v>
      </c>
      <c r="OC480">
        <v>8373.1029999999992</v>
      </c>
      <c r="OD480">
        <v>4.1925520000000001E-2</v>
      </c>
      <c r="OE480">
        <v>26.344360000000002</v>
      </c>
      <c r="OF480">
        <v>1.8534710000000001</v>
      </c>
      <c r="OG480">
        <v>8373.1029999999992</v>
      </c>
      <c r="OH480">
        <v>4.1925520000000001E-2</v>
      </c>
      <c r="OI480">
        <v>26.344360000000002</v>
      </c>
      <c r="OJ480">
        <v>1.8534710000000001</v>
      </c>
      <c r="OK480">
        <v>8373.1029999999992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9.0158089999999996E-2</v>
      </c>
      <c r="G481">
        <v>22.685880000000001</v>
      </c>
      <c r="H481">
        <v>0</v>
      </c>
      <c r="I481">
        <v>0</v>
      </c>
      <c r="J481">
        <v>8.9848709999999998E-2</v>
      </c>
      <c r="K481">
        <v>22.904679999999999</v>
      </c>
      <c r="L481">
        <v>0</v>
      </c>
      <c r="M481">
        <v>0</v>
      </c>
      <c r="N481" s="1">
        <v>8.936007E-2</v>
      </c>
      <c r="O481">
        <v>23.128520000000002</v>
      </c>
      <c r="P481">
        <v>0</v>
      </c>
      <c r="Q481">
        <v>0</v>
      </c>
      <c r="R481" s="1">
        <v>8.8837449999999998E-2</v>
      </c>
      <c r="S481">
        <v>23.354900000000001</v>
      </c>
      <c r="T481">
        <v>0</v>
      </c>
      <c r="U481">
        <v>0</v>
      </c>
      <c r="V481">
        <v>8.8470149999999997E-2</v>
      </c>
      <c r="W481">
        <v>23.625039999999998</v>
      </c>
      <c r="X481">
        <v>0</v>
      </c>
      <c r="Y481">
        <v>0</v>
      </c>
      <c r="Z481" s="1">
        <v>8.8232140000000001E-2</v>
      </c>
      <c r="AA481">
        <v>23.69284</v>
      </c>
      <c r="AB481">
        <v>0</v>
      </c>
      <c r="AC481">
        <v>0</v>
      </c>
      <c r="AD481" s="1">
        <v>8.7936280000000006E-2</v>
      </c>
      <c r="AE481">
        <v>23.54393</v>
      </c>
      <c r="AF481">
        <v>0</v>
      </c>
      <c r="AG481">
        <v>0</v>
      </c>
      <c r="AH481" s="1">
        <v>8.7565589999999999E-2</v>
      </c>
      <c r="AI481">
        <v>23.426649999999999</v>
      </c>
      <c r="AJ481">
        <v>0</v>
      </c>
      <c r="AK481">
        <v>0</v>
      </c>
      <c r="AL481" s="1">
        <v>8.7524389999999994E-2</v>
      </c>
      <c r="AM481">
        <v>23.3687</v>
      </c>
      <c r="AN481">
        <v>0</v>
      </c>
      <c r="AO481">
        <v>0</v>
      </c>
      <c r="AP481" s="1">
        <v>8.7207499999999993E-2</v>
      </c>
      <c r="AQ481">
        <v>23.641079999999999</v>
      </c>
      <c r="AR481">
        <v>0</v>
      </c>
      <c r="AS481">
        <v>0</v>
      </c>
      <c r="AT481" s="1">
        <v>8.6749699999999999E-2</v>
      </c>
      <c r="AU481">
        <v>24.0093</v>
      </c>
      <c r="AV481">
        <v>0</v>
      </c>
      <c r="AW481">
        <v>0</v>
      </c>
      <c r="AX481" s="1">
        <v>8.6230379999999995E-2</v>
      </c>
      <c r="AY481">
        <v>24.338069999999998</v>
      </c>
      <c r="AZ481">
        <v>0</v>
      </c>
      <c r="BA481">
        <v>0</v>
      </c>
      <c r="BB481" s="1">
        <v>8.5829559999999999E-2</v>
      </c>
      <c r="BC481">
        <v>24.641490000000001</v>
      </c>
      <c r="BD481">
        <v>0</v>
      </c>
      <c r="BE481">
        <v>0</v>
      </c>
      <c r="BF481" s="1">
        <v>8.5541140000000002E-2</v>
      </c>
      <c r="BG481">
        <v>24.70309</v>
      </c>
      <c r="BH481">
        <v>0</v>
      </c>
      <c r="BI481">
        <v>0</v>
      </c>
      <c r="BJ481" s="1">
        <v>8.5202219999999995E-2</v>
      </c>
      <c r="BK481">
        <v>24.610420000000001</v>
      </c>
      <c r="BL481">
        <v>0</v>
      </c>
      <c r="BM481">
        <v>0</v>
      </c>
      <c r="BN481" s="1">
        <v>8.4762989999999996E-2</v>
      </c>
      <c r="BO481">
        <v>24.511469999999999</v>
      </c>
      <c r="BP481">
        <v>0</v>
      </c>
      <c r="BQ481">
        <v>0</v>
      </c>
      <c r="BR481" s="1">
        <v>8.4343570000000007E-2</v>
      </c>
      <c r="BS481">
        <v>24.46313</v>
      </c>
      <c r="BT481">
        <v>0</v>
      </c>
      <c r="BU481">
        <v>0</v>
      </c>
      <c r="BV481" s="1">
        <v>8.3879049999999997E-2</v>
      </c>
      <c r="BW481">
        <v>24.470490000000002</v>
      </c>
      <c r="BX481">
        <v>0</v>
      </c>
      <c r="BY481">
        <v>0</v>
      </c>
      <c r="BZ481" s="1">
        <v>8.3456520000000006E-2</v>
      </c>
      <c r="CA481">
        <v>24.657679999999999</v>
      </c>
      <c r="CB481">
        <v>0</v>
      </c>
      <c r="CC481">
        <v>0</v>
      </c>
      <c r="CD481" s="1">
        <v>8.2981570000000004E-2</v>
      </c>
      <c r="CE481">
        <v>24.77486</v>
      </c>
      <c r="CF481">
        <v>0</v>
      </c>
      <c r="CG481">
        <v>0</v>
      </c>
      <c r="CH481" s="1">
        <v>8.2525719999999997E-2</v>
      </c>
      <c r="CI481">
        <v>24.843879999999999</v>
      </c>
      <c r="CJ481">
        <v>0</v>
      </c>
      <c r="CK481">
        <v>0</v>
      </c>
      <c r="CL481">
        <v>8.2006990000000002E-2</v>
      </c>
      <c r="CM481">
        <v>24.754349999999999</v>
      </c>
      <c r="CN481">
        <v>0</v>
      </c>
      <c r="CO481">
        <v>0</v>
      </c>
      <c r="CP481" s="1">
        <v>8.1547759999999997E-2</v>
      </c>
      <c r="CQ481">
        <v>24.605460000000001</v>
      </c>
      <c r="CR481">
        <v>0</v>
      </c>
      <c r="CS481">
        <v>0</v>
      </c>
      <c r="CT481" s="1">
        <v>8.1017430000000001E-2</v>
      </c>
      <c r="CU481">
        <v>24.38954</v>
      </c>
      <c r="CV481">
        <v>0</v>
      </c>
      <c r="CW481">
        <v>0</v>
      </c>
      <c r="CX481" s="1">
        <v>8.0454129999999999E-2</v>
      </c>
      <c r="CY481">
        <v>24.121559999999999</v>
      </c>
      <c r="CZ481">
        <v>0</v>
      </c>
      <c r="DA481">
        <v>0</v>
      </c>
      <c r="DB481" s="1">
        <v>7.995128E-2</v>
      </c>
      <c r="DC481">
        <v>23.919270000000001</v>
      </c>
      <c r="DD481">
        <v>0</v>
      </c>
      <c r="DE481">
        <v>1.4368230000000001E-35</v>
      </c>
      <c r="DF481" s="1">
        <v>7.9488760000000006E-2</v>
      </c>
      <c r="DG481">
        <v>23.887879999999999</v>
      </c>
      <c r="DH481">
        <v>5.965233E-33</v>
      </c>
      <c r="DI481">
        <v>1.2168880000000001E-29</v>
      </c>
      <c r="DJ481">
        <v>7.9039100000000001E-2</v>
      </c>
      <c r="DK481">
        <v>23.885719999999999</v>
      </c>
      <c r="DL481" s="1">
        <v>3.481863E-28</v>
      </c>
      <c r="DM481" s="1">
        <v>6.7554210000000003E-25</v>
      </c>
      <c r="DN481" s="1">
        <v>7.854179E-2</v>
      </c>
      <c r="DO481">
        <v>23.921749999999999</v>
      </c>
      <c r="DP481" s="1">
        <v>2.9190970000000001E-24</v>
      </c>
      <c r="DQ481" s="1">
        <v>5.5998399999999998E-21</v>
      </c>
      <c r="DR481" s="1">
        <v>7.8016360000000007E-2</v>
      </c>
      <c r="DS481">
        <v>23.749590000000001</v>
      </c>
      <c r="DT481" s="1">
        <v>6.3139540000000002E-21</v>
      </c>
      <c r="DU481" s="1">
        <v>1.2176230000000001E-17</v>
      </c>
      <c r="DV481" s="1">
        <v>7.7495229999999998E-2</v>
      </c>
      <c r="DW481">
        <v>23.49147</v>
      </c>
      <c r="DX481" s="1">
        <v>4.6074789999999998E-18</v>
      </c>
      <c r="DY481" s="1">
        <v>8.9732220000000007E-15</v>
      </c>
      <c r="DZ481" s="1">
        <v>7.6988589999999996E-2</v>
      </c>
      <c r="EA481">
        <v>23.246030000000001</v>
      </c>
      <c r="EB481" s="1">
        <v>1.4020469999999999E-15</v>
      </c>
      <c r="EC481" s="1">
        <v>2.7744509999999999E-12</v>
      </c>
      <c r="ED481" s="1">
        <v>7.6384750000000001E-2</v>
      </c>
      <c r="EE481">
        <v>23.008050000000001</v>
      </c>
      <c r="EF481" s="1">
        <v>2.0563710000000001E-13</v>
      </c>
      <c r="EG481" s="1">
        <v>4.1435909999999998E-10</v>
      </c>
      <c r="EH481" s="1">
        <v>7.585356E-2</v>
      </c>
      <c r="EI481">
        <v>22.99643</v>
      </c>
      <c r="EJ481" s="1">
        <v>1.6192649999999999E-11</v>
      </c>
      <c r="EK481" s="1">
        <v>3.324368E-8</v>
      </c>
      <c r="EL481" s="1">
        <v>7.5363749999999993E-2</v>
      </c>
      <c r="EM481">
        <v>23.036370000000002</v>
      </c>
      <c r="EN481" s="1">
        <v>7.4699729999999997E-10</v>
      </c>
      <c r="EO481" s="1">
        <v>1.561071E-6</v>
      </c>
      <c r="EP481">
        <v>7.4926290000000006E-2</v>
      </c>
      <c r="EQ481">
        <v>23.04691</v>
      </c>
      <c r="ER481" s="1">
        <v>2.1569359999999998E-8</v>
      </c>
      <c r="ES481" s="1">
        <v>4.592416E-5</v>
      </c>
      <c r="ET481" s="1">
        <v>7.4466829999999998E-2</v>
      </c>
      <c r="EU481">
        <v>23.140309999999999</v>
      </c>
      <c r="EV481" s="1">
        <v>4.1251199999999998E-7</v>
      </c>
      <c r="EW481" s="1">
        <v>8.9506619999999999E-4</v>
      </c>
      <c r="EX481" s="1">
        <v>7.3986850000000007E-2</v>
      </c>
      <c r="EY481">
        <v>23.115819999999999</v>
      </c>
      <c r="EZ481" s="1">
        <v>5.4718779999999999E-6</v>
      </c>
      <c r="FA481" s="1">
        <v>1.2113189999999999E-2</v>
      </c>
      <c r="FB481" s="1">
        <v>7.3496649999999997E-2</v>
      </c>
      <c r="FC481">
        <v>22.883189999999999</v>
      </c>
      <c r="FD481" s="1">
        <v>5.253145E-5</v>
      </c>
      <c r="FE481" s="1">
        <v>0.1185242</v>
      </c>
      <c r="FF481" s="1">
        <v>7.3010400000000003E-2</v>
      </c>
      <c r="FG481">
        <v>22.637370000000001</v>
      </c>
      <c r="FH481" s="1">
        <v>3.7752210000000002E-4</v>
      </c>
      <c r="FI481" s="1">
        <v>0.86822960000000005</v>
      </c>
      <c r="FJ481" s="1">
        <v>7.2823760000000001E-2</v>
      </c>
      <c r="FK481">
        <v>22.451789999999999</v>
      </c>
      <c r="FL481" s="1">
        <v>2.1041860000000001E-3</v>
      </c>
      <c r="FM481" s="1">
        <v>4.911848</v>
      </c>
      <c r="FN481" s="1">
        <v>7.2315260000000006E-2</v>
      </c>
      <c r="FO481">
        <v>22.595800000000001</v>
      </c>
      <c r="FP481" s="1">
        <v>9.2713699999999993E-3</v>
      </c>
      <c r="FQ481" s="1">
        <v>22.060089999999999</v>
      </c>
      <c r="FR481" s="1">
        <v>7.1627300000000005E-2</v>
      </c>
      <c r="FS481">
        <v>22.861219999999999</v>
      </c>
      <c r="FT481" s="1">
        <v>3.3105570000000001E-2</v>
      </c>
      <c r="FU481">
        <v>80.443830000000005</v>
      </c>
      <c r="FV481">
        <v>7.0885390000000006E-2</v>
      </c>
      <c r="FW481">
        <v>23.17529</v>
      </c>
      <c r="FX481" s="1">
        <v>9.810518E-2</v>
      </c>
      <c r="FY481">
        <v>243.6113</v>
      </c>
      <c r="FZ481" s="1">
        <v>7.032207E-2</v>
      </c>
      <c r="GA481">
        <v>23.46715</v>
      </c>
      <c r="GB481" s="1">
        <v>0.2475135</v>
      </c>
      <c r="GC481">
        <v>625.94780000000003</v>
      </c>
      <c r="GD481" s="1">
        <v>6.9910180000000002E-2</v>
      </c>
      <c r="GE481">
        <v>23.497070000000001</v>
      </c>
      <c r="GF481" s="1">
        <v>0.54186840000000003</v>
      </c>
      <c r="GG481">
        <v>1392.037</v>
      </c>
      <c r="GH481" s="1">
        <v>6.9395440000000003E-2</v>
      </c>
      <c r="GI481">
        <v>23.32432</v>
      </c>
      <c r="GJ481" s="1">
        <v>1.043288</v>
      </c>
      <c r="GK481">
        <v>2725.7139999999999</v>
      </c>
      <c r="GL481">
        <v>6.8754140000000005E-2</v>
      </c>
      <c r="GM481">
        <v>23.160260000000001</v>
      </c>
      <c r="GN481">
        <v>1.7926569999999999</v>
      </c>
      <c r="GO481">
        <v>4769.57</v>
      </c>
      <c r="GP481" s="1">
        <v>6.8483249999999996E-2</v>
      </c>
      <c r="GQ481">
        <v>23.058150000000001</v>
      </c>
      <c r="GR481">
        <v>2.8092899999999998</v>
      </c>
      <c r="GS481">
        <v>7565.8969999999999</v>
      </c>
      <c r="GT481" s="1">
        <v>6.7883269999999996E-2</v>
      </c>
      <c r="GU481">
        <v>23.293099999999999</v>
      </c>
      <c r="GV481">
        <v>4.0270820000000001</v>
      </c>
      <c r="GW481">
        <v>11024.13</v>
      </c>
      <c r="GX481" s="1">
        <v>6.7087229999999998E-2</v>
      </c>
      <c r="GY481">
        <v>23.64152</v>
      </c>
      <c r="GZ481">
        <v>5.3466909999999999</v>
      </c>
      <c r="HA481">
        <v>14913.51</v>
      </c>
      <c r="HB481" s="1">
        <v>6.6256220000000005E-2</v>
      </c>
      <c r="HC481">
        <v>24.035360000000001</v>
      </c>
      <c r="HD481">
        <v>6.6612999999999998</v>
      </c>
      <c r="HE481">
        <v>18932.27</v>
      </c>
      <c r="HF481">
        <v>6.5628779999999998E-2</v>
      </c>
      <c r="HG481">
        <v>24.348949999999999</v>
      </c>
      <c r="HH481">
        <v>7.8935820000000003</v>
      </c>
      <c r="HI481">
        <v>22776.01</v>
      </c>
      <c r="HJ481" s="1">
        <v>6.5210080000000004E-2</v>
      </c>
      <c r="HK481">
        <v>24.413170000000001</v>
      </c>
      <c r="HL481">
        <v>8.9786669999999997</v>
      </c>
      <c r="HM481">
        <v>26199.65</v>
      </c>
      <c r="HN481">
        <v>6.4758079999999996E-2</v>
      </c>
      <c r="HO481">
        <v>24.270109999999999</v>
      </c>
      <c r="HP481">
        <v>9.8378060000000005</v>
      </c>
      <c r="HQ481">
        <v>29032.13</v>
      </c>
      <c r="HR481" s="1">
        <v>6.4259449999999996E-2</v>
      </c>
      <c r="HS481">
        <v>24.11918</v>
      </c>
      <c r="HT481">
        <v>10.44933</v>
      </c>
      <c r="HU481">
        <v>31183.94</v>
      </c>
      <c r="HV481" s="1">
        <v>6.4315170000000005E-2</v>
      </c>
      <c r="HW481">
        <v>24.01116</v>
      </c>
      <c r="HX481">
        <v>10.91807</v>
      </c>
      <c r="HY481">
        <v>32648.74</v>
      </c>
      <c r="HZ481" s="1">
        <v>6.3996200000000003E-2</v>
      </c>
      <c r="IA481">
        <v>24.1737</v>
      </c>
      <c r="IB481">
        <v>11.111459999999999</v>
      </c>
      <c r="IC481">
        <v>33478.69</v>
      </c>
      <c r="ID481" s="1">
        <v>6.3487929999999998E-2</v>
      </c>
      <c r="IE481">
        <v>24.202110000000001</v>
      </c>
      <c r="IF481">
        <v>11.084160000000001</v>
      </c>
      <c r="IG481">
        <v>33740.800000000003</v>
      </c>
      <c r="IH481" s="1">
        <v>6.2858860000000003E-2</v>
      </c>
      <c r="II481">
        <v>24.440010000000001</v>
      </c>
      <c r="IJ481">
        <v>10.88199</v>
      </c>
      <c r="IK481">
        <v>33529.550000000003</v>
      </c>
      <c r="IL481" s="1">
        <v>6.2396489999999999E-2</v>
      </c>
      <c r="IM481">
        <v>24.640529999999998</v>
      </c>
      <c r="IN481">
        <v>10.59427</v>
      </c>
      <c r="IO481">
        <v>32943.33</v>
      </c>
      <c r="IP481" s="1">
        <v>6.2007840000000002E-2</v>
      </c>
      <c r="IQ481">
        <v>24.659739999999999</v>
      </c>
      <c r="IR481">
        <v>10.2339</v>
      </c>
      <c r="IS481">
        <v>32076.11</v>
      </c>
      <c r="IT481" s="1">
        <v>6.151885E-2</v>
      </c>
      <c r="IU481">
        <v>24.508420000000001</v>
      </c>
      <c r="IV481">
        <v>9.7994540000000008</v>
      </c>
      <c r="IW481">
        <v>31006.93</v>
      </c>
      <c r="IX481">
        <v>6.0842260000000002E-2</v>
      </c>
      <c r="IY481">
        <v>24.304580000000001</v>
      </c>
      <c r="IZ481">
        <v>9.3006519999999995</v>
      </c>
      <c r="JA481">
        <v>29804.63</v>
      </c>
      <c r="JB481" s="1">
        <v>5.9871800000000003E-2</v>
      </c>
      <c r="JC481">
        <v>24.182210000000001</v>
      </c>
      <c r="JD481">
        <v>8.7581900000000008</v>
      </c>
      <c r="JE481">
        <v>28527.05</v>
      </c>
      <c r="JF481" s="1">
        <v>5.9173160000000002E-2</v>
      </c>
      <c r="JG481">
        <v>24.404019999999999</v>
      </c>
      <c r="JH481">
        <v>8.2260059999999999</v>
      </c>
      <c r="JI481">
        <v>27211.95</v>
      </c>
      <c r="JJ481" s="1">
        <v>5.863111E-2</v>
      </c>
      <c r="JK481">
        <v>24.746739999999999</v>
      </c>
      <c r="JL481">
        <v>7.7548579999999996</v>
      </c>
      <c r="JM481">
        <v>25898.2</v>
      </c>
      <c r="JN481" s="1">
        <v>5.8096799999999997E-2</v>
      </c>
      <c r="JO481">
        <v>25.140619999999998</v>
      </c>
      <c r="JP481">
        <v>7.2905119999999997</v>
      </c>
      <c r="JQ481">
        <v>24604.85</v>
      </c>
      <c r="JR481" s="1">
        <v>5.741711E-2</v>
      </c>
      <c r="JS481">
        <v>25.500699999999998</v>
      </c>
      <c r="JT481">
        <v>6.8282530000000001</v>
      </c>
      <c r="JU481">
        <v>23349.63</v>
      </c>
      <c r="JV481" s="1">
        <v>5.6662530000000003E-2</v>
      </c>
      <c r="JW481">
        <v>25.615449999999999</v>
      </c>
      <c r="JX481">
        <v>6.3822619999999999</v>
      </c>
      <c r="JY481">
        <v>22145.77</v>
      </c>
      <c r="JZ481" s="1">
        <v>5.6038579999999998E-2</v>
      </c>
      <c r="KA481">
        <v>25.484030000000001</v>
      </c>
      <c r="KB481">
        <v>5.9775739999999997</v>
      </c>
      <c r="KC481">
        <v>21001.62</v>
      </c>
      <c r="KD481" s="1">
        <v>5.5580820000000003E-2</v>
      </c>
      <c r="KE481">
        <v>25.333680000000001</v>
      </c>
      <c r="KF481">
        <v>5.6146260000000003</v>
      </c>
      <c r="KG481">
        <v>19917</v>
      </c>
      <c r="KH481" s="1">
        <v>5.5139920000000002E-2</v>
      </c>
      <c r="KI481">
        <v>25.2151</v>
      </c>
      <c r="KJ481">
        <v>5.2771650000000001</v>
      </c>
      <c r="KK481">
        <v>18893.62</v>
      </c>
      <c r="KL481" s="1">
        <v>5.4694619999999999E-2</v>
      </c>
      <c r="KM481">
        <v>25.327970000000001</v>
      </c>
      <c r="KN481">
        <v>4.9605259999999998</v>
      </c>
      <c r="KO481">
        <v>17930.45</v>
      </c>
      <c r="KP481" s="1">
        <v>5.4229970000000002E-2</v>
      </c>
      <c r="KQ481">
        <v>25.49051</v>
      </c>
      <c r="KR481">
        <v>4.6639439999999999</v>
      </c>
      <c r="KS481">
        <v>17026.55</v>
      </c>
      <c r="KT481" s="1">
        <v>5.3760670000000003E-2</v>
      </c>
      <c r="KU481">
        <v>25.600680000000001</v>
      </c>
      <c r="KV481">
        <v>4.3874170000000001</v>
      </c>
      <c r="KW481">
        <v>16180.52</v>
      </c>
      <c r="KX481" s="1">
        <v>5.3346619999999997E-2</v>
      </c>
      <c r="KY481">
        <v>25.663869999999999</v>
      </c>
      <c r="KZ481">
        <v>4.1347769999999997</v>
      </c>
      <c r="LA481">
        <v>15388.57</v>
      </c>
      <c r="LB481">
        <v>5.2989229999999998E-2</v>
      </c>
      <c r="LC481">
        <v>25.605450000000001</v>
      </c>
      <c r="LD481">
        <v>3.903483</v>
      </c>
      <c r="LE481">
        <v>14647.94</v>
      </c>
      <c r="LF481" s="1">
        <v>5.261586E-2</v>
      </c>
      <c r="LG481">
        <v>25.471340000000001</v>
      </c>
      <c r="LH481">
        <v>3.687106</v>
      </c>
      <c r="LI481">
        <v>13955.16</v>
      </c>
      <c r="LJ481" s="1">
        <v>5.2182609999999997E-2</v>
      </c>
      <c r="LK481">
        <v>25.299869999999999</v>
      </c>
      <c r="LL481">
        <v>3.481849</v>
      </c>
      <c r="LM481">
        <v>13307.7</v>
      </c>
      <c r="LN481" s="1">
        <v>5.1329140000000002E-2</v>
      </c>
      <c r="LO481">
        <v>25.19097</v>
      </c>
      <c r="LP481">
        <v>3.2654399999999999</v>
      </c>
      <c r="LQ481">
        <v>12705.85</v>
      </c>
      <c r="LR481" s="1">
        <v>5.0827730000000002E-2</v>
      </c>
      <c r="LS481">
        <v>25.36683</v>
      </c>
      <c r="LT481">
        <v>3.087218</v>
      </c>
      <c r="LU481">
        <v>12147.78</v>
      </c>
      <c r="LV481" s="1">
        <v>5.0497069999999998E-2</v>
      </c>
      <c r="LW481">
        <v>25.65184</v>
      </c>
      <c r="LX481">
        <v>2.9310879999999999</v>
      </c>
      <c r="LY481">
        <v>11625.3</v>
      </c>
      <c r="LZ481" s="1">
        <v>5.0229709999999997E-2</v>
      </c>
      <c r="MA481">
        <v>26.01174</v>
      </c>
      <c r="MB481">
        <v>2.7890419999999998</v>
      </c>
      <c r="MC481">
        <v>11134.92</v>
      </c>
      <c r="MD481" s="1">
        <v>4.9722910000000002E-2</v>
      </c>
      <c r="ME481">
        <v>26.30537</v>
      </c>
      <c r="MF481">
        <v>2.6439189999999999</v>
      </c>
      <c r="MG481">
        <v>10675.75</v>
      </c>
      <c r="MH481" s="1">
        <v>4.9097509999999997E-2</v>
      </c>
      <c r="MI481">
        <v>26.434080000000002</v>
      </c>
      <c r="MJ481">
        <v>2.5033620000000001</v>
      </c>
      <c r="MK481">
        <v>10247.76</v>
      </c>
      <c r="ML481" s="1">
        <v>4.8454539999999997E-2</v>
      </c>
      <c r="MM481">
        <v>26.310189999999999</v>
      </c>
      <c r="MN481">
        <v>2.3723679999999998</v>
      </c>
      <c r="MO481">
        <v>9849.8539999999994</v>
      </c>
      <c r="MP481" s="1">
        <v>4.8000180000000003E-2</v>
      </c>
      <c r="MQ481">
        <v>26.162030000000001</v>
      </c>
      <c r="MR481">
        <v>2.259442</v>
      </c>
      <c r="MS481">
        <v>9477.9879999999994</v>
      </c>
      <c r="MT481">
        <v>4.7806330000000001E-2</v>
      </c>
      <c r="MU481">
        <v>26.045809999999999</v>
      </c>
      <c r="MV481">
        <v>2.1657410000000001</v>
      </c>
      <c r="MW481">
        <v>9127.7810000000009</v>
      </c>
      <c r="MX481" s="1">
        <v>4.7376019999999998E-2</v>
      </c>
      <c r="MY481">
        <v>26.120899999999999</v>
      </c>
      <c r="MZ481">
        <v>2.0672480000000002</v>
      </c>
      <c r="NA481">
        <v>8797.5380000000005</v>
      </c>
      <c r="NB481" s="1">
        <v>4.6744220000000003E-2</v>
      </c>
      <c r="NC481">
        <v>26.343979999999998</v>
      </c>
      <c r="ND481">
        <v>1.967095</v>
      </c>
      <c r="NE481">
        <v>8488.9480000000003</v>
      </c>
      <c r="NF481" s="1">
        <v>4.6744220000000003E-2</v>
      </c>
      <c r="NG481">
        <v>26.343979999999998</v>
      </c>
      <c r="NH481">
        <v>1.967095</v>
      </c>
      <c r="NI481">
        <v>8488.9480000000003</v>
      </c>
      <c r="NJ481" s="1">
        <v>4.6744220000000003E-2</v>
      </c>
      <c r="NK481">
        <v>26.343979999999998</v>
      </c>
      <c r="NL481">
        <v>1.967095</v>
      </c>
      <c r="NM481">
        <v>8488.9480000000003</v>
      </c>
      <c r="NN481" s="1">
        <v>4.6744220000000003E-2</v>
      </c>
      <c r="NO481">
        <v>26.343979999999998</v>
      </c>
      <c r="NP481">
        <v>1.967095</v>
      </c>
      <c r="NQ481">
        <v>8488.9480000000003</v>
      </c>
      <c r="NR481" s="1">
        <v>4.6744220000000003E-2</v>
      </c>
      <c r="NS481">
        <v>26.343979999999998</v>
      </c>
      <c r="NT481">
        <v>1.967095</v>
      </c>
      <c r="NU481">
        <v>8488.9480000000003</v>
      </c>
      <c r="NV481" s="1">
        <v>4.6744220000000003E-2</v>
      </c>
      <c r="NW481">
        <v>26.343979999999998</v>
      </c>
      <c r="NX481">
        <v>1.967095</v>
      </c>
      <c r="NY481">
        <v>8488.9480000000003</v>
      </c>
      <c r="NZ481" s="1">
        <v>4.6744220000000003E-2</v>
      </c>
      <c r="OA481">
        <v>26.343979999999998</v>
      </c>
      <c r="OB481">
        <v>1.967095</v>
      </c>
      <c r="OC481">
        <v>8488.9480000000003</v>
      </c>
      <c r="OD481" s="1">
        <v>4.6744220000000003E-2</v>
      </c>
      <c r="OE481">
        <v>26.343979999999998</v>
      </c>
      <c r="OF481">
        <v>1.967095</v>
      </c>
      <c r="OG481">
        <v>8488.9480000000003</v>
      </c>
      <c r="OH481" s="1">
        <v>4.6744220000000003E-2</v>
      </c>
      <c r="OI481">
        <v>26.343979999999998</v>
      </c>
      <c r="OJ481">
        <v>1.967095</v>
      </c>
      <c r="OK481">
        <v>8488.9480000000003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8.6080359999999995E-2</v>
      </c>
      <c r="G482">
        <v>22.741530000000001</v>
      </c>
      <c r="H482">
        <v>0</v>
      </c>
      <c r="I482">
        <v>0</v>
      </c>
      <c r="J482">
        <v>8.5785879999999995E-2</v>
      </c>
      <c r="K482">
        <v>22.951440000000002</v>
      </c>
      <c r="L482">
        <v>0</v>
      </c>
      <c r="M482">
        <v>0</v>
      </c>
      <c r="N482" s="1">
        <v>8.5318420000000006E-2</v>
      </c>
      <c r="O482">
        <v>23.164400000000001</v>
      </c>
      <c r="P482">
        <v>0</v>
      </c>
      <c r="Q482">
        <v>0</v>
      </c>
      <c r="R482" s="1">
        <v>8.4811310000000001E-2</v>
      </c>
      <c r="S482">
        <v>23.380369999999999</v>
      </c>
      <c r="T482">
        <v>0</v>
      </c>
      <c r="U482">
        <v>0</v>
      </c>
      <c r="V482" s="1">
        <v>8.4468180000000004E-2</v>
      </c>
      <c r="W482">
        <v>23.639050000000001</v>
      </c>
      <c r="X482">
        <v>0</v>
      </c>
      <c r="Y482">
        <v>0</v>
      </c>
      <c r="Z482">
        <v>8.4242700000000004E-2</v>
      </c>
      <c r="AA482">
        <v>23.700109999999999</v>
      </c>
      <c r="AB482">
        <v>0</v>
      </c>
      <c r="AC482">
        <v>0</v>
      </c>
      <c r="AD482" s="1">
        <v>8.3961569999999999E-2</v>
      </c>
      <c r="AE482">
        <v>23.549869999999999</v>
      </c>
      <c r="AF482">
        <v>0</v>
      </c>
      <c r="AG482">
        <v>0</v>
      </c>
      <c r="AH482" s="1">
        <v>8.3605899999999997E-2</v>
      </c>
      <c r="AI482">
        <v>23.429449999999999</v>
      </c>
      <c r="AJ482">
        <v>0</v>
      </c>
      <c r="AK482">
        <v>0</v>
      </c>
      <c r="AL482" s="1">
        <v>8.3582600000000007E-2</v>
      </c>
      <c r="AM482">
        <v>23.366949999999999</v>
      </c>
      <c r="AN482">
        <v>0</v>
      </c>
      <c r="AO482">
        <v>0</v>
      </c>
      <c r="AP482" s="1">
        <v>8.3281820000000006E-2</v>
      </c>
      <c r="AQ482">
        <v>23.62519</v>
      </c>
      <c r="AR482">
        <v>0</v>
      </c>
      <c r="AS482">
        <v>0</v>
      </c>
      <c r="AT482" s="1">
        <v>8.283923E-2</v>
      </c>
      <c r="AU482">
        <v>23.978020000000001</v>
      </c>
      <c r="AV482">
        <v>0</v>
      </c>
      <c r="AW482">
        <v>0</v>
      </c>
      <c r="AX482" s="1">
        <v>8.2337720000000003E-2</v>
      </c>
      <c r="AY482">
        <v>24.295629999999999</v>
      </c>
      <c r="AZ482">
        <v>0</v>
      </c>
      <c r="BA482">
        <v>0</v>
      </c>
      <c r="BB482" s="1">
        <v>8.1958119999999995E-2</v>
      </c>
      <c r="BC482">
        <v>24.591460000000001</v>
      </c>
      <c r="BD482">
        <v>0</v>
      </c>
      <c r="BE482">
        <v>0</v>
      </c>
      <c r="BF482">
        <v>8.1687549999999998E-2</v>
      </c>
      <c r="BG482">
        <v>24.65314</v>
      </c>
      <c r="BH482">
        <v>0</v>
      </c>
      <c r="BI482">
        <v>0</v>
      </c>
      <c r="BJ482" s="1">
        <v>8.1363829999999998E-2</v>
      </c>
      <c r="BK482">
        <v>24.565349999999999</v>
      </c>
      <c r="BL482">
        <v>0</v>
      </c>
      <c r="BM482">
        <v>0</v>
      </c>
      <c r="BN482" s="1">
        <v>8.0940509999999993E-2</v>
      </c>
      <c r="BO482">
        <v>24.47016</v>
      </c>
      <c r="BP482">
        <v>0</v>
      </c>
      <c r="BQ482">
        <v>0</v>
      </c>
      <c r="BR482" s="1">
        <v>8.0546580000000007E-2</v>
      </c>
      <c r="BS482">
        <v>24.423249999999999</v>
      </c>
      <c r="BT482">
        <v>0</v>
      </c>
      <c r="BU482">
        <v>0</v>
      </c>
      <c r="BV482" s="1">
        <v>8.0104069999999999E-2</v>
      </c>
      <c r="BW482">
        <v>24.430900000000001</v>
      </c>
      <c r="BX482">
        <v>0</v>
      </c>
      <c r="BY482">
        <v>0</v>
      </c>
      <c r="BZ482" s="1">
        <v>7.9698749999999999E-2</v>
      </c>
      <c r="CA482">
        <v>24.615290000000002</v>
      </c>
      <c r="CB482">
        <v>0</v>
      </c>
      <c r="CC482">
        <v>0</v>
      </c>
      <c r="CD482" s="1">
        <v>7.9246469999999999E-2</v>
      </c>
      <c r="CE482">
        <v>24.734279999999998</v>
      </c>
      <c r="CF482">
        <v>0</v>
      </c>
      <c r="CG482">
        <v>0</v>
      </c>
      <c r="CH482" s="1">
        <v>7.8811729999999997E-2</v>
      </c>
      <c r="CI482">
        <v>24.808910000000001</v>
      </c>
      <c r="CJ482">
        <v>0</v>
      </c>
      <c r="CK482">
        <v>0</v>
      </c>
      <c r="CL482">
        <v>7.8316899999999995E-2</v>
      </c>
      <c r="CM482">
        <v>24.731339999999999</v>
      </c>
      <c r="CN482">
        <v>0</v>
      </c>
      <c r="CO482">
        <v>0</v>
      </c>
      <c r="CP482" s="1">
        <v>7.7875890000000003E-2</v>
      </c>
      <c r="CQ482">
        <v>24.59618</v>
      </c>
      <c r="CR482">
        <v>0</v>
      </c>
      <c r="CS482">
        <v>0</v>
      </c>
      <c r="CT482" s="1">
        <v>7.7371079999999995E-2</v>
      </c>
      <c r="CU482">
        <v>24.39462</v>
      </c>
      <c r="CV482">
        <v>0</v>
      </c>
      <c r="CW482">
        <v>0</v>
      </c>
      <c r="CX482" s="1">
        <v>7.6832700000000004E-2</v>
      </c>
      <c r="CY482">
        <v>24.141110000000001</v>
      </c>
      <c r="CZ482">
        <v>0</v>
      </c>
      <c r="DA482">
        <v>0</v>
      </c>
      <c r="DB482" s="1">
        <v>7.6353539999999998E-2</v>
      </c>
      <c r="DC482">
        <v>23.950690000000002</v>
      </c>
      <c r="DD482">
        <v>0</v>
      </c>
      <c r="DE482">
        <v>3.658982E-36</v>
      </c>
      <c r="DF482">
        <v>7.5910950000000005E-2</v>
      </c>
      <c r="DG482">
        <v>23.925999999999998</v>
      </c>
      <c r="DH482">
        <v>1.532395E-33</v>
      </c>
      <c r="DI482">
        <v>3.5433270000000002E-30</v>
      </c>
      <c r="DJ482" s="1">
        <v>7.5485620000000003E-2</v>
      </c>
      <c r="DK482">
        <v>23.929480000000002</v>
      </c>
      <c r="DL482" s="1">
        <v>1.0517190000000001E-28</v>
      </c>
      <c r="DM482" s="1">
        <v>2.2289050000000001E-25</v>
      </c>
      <c r="DN482" s="1">
        <v>7.500764E-2</v>
      </c>
      <c r="DO482">
        <v>23.97017</v>
      </c>
      <c r="DP482" s="1">
        <v>9.8522999999999996E-25</v>
      </c>
      <c r="DQ482" s="1">
        <v>2.0277930000000001E-21</v>
      </c>
      <c r="DR482" s="1">
        <v>7.4509290000000006E-2</v>
      </c>
      <c r="DS482">
        <v>23.808820000000001</v>
      </c>
      <c r="DT482" s="1">
        <v>2.3310149999999999E-21</v>
      </c>
      <c r="DU482" s="1">
        <v>4.767783E-18</v>
      </c>
      <c r="DV482" s="1">
        <v>7.4010039999999999E-2</v>
      </c>
      <c r="DW482">
        <v>23.564340000000001</v>
      </c>
      <c r="DX482" s="1">
        <v>1.8362379999999998E-18</v>
      </c>
      <c r="DY482" s="1">
        <v>3.7623800000000002E-15</v>
      </c>
      <c r="DZ482" s="1">
        <v>7.3525119999999999E-2</v>
      </c>
      <c r="EA482">
        <v>23.3309</v>
      </c>
      <c r="EB482" s="1">
        <v>5.9730120000000004E-16</v>
      </c>
      <c r="EC482" s="1">
        <v>1.23602E-12</v>
      </c>
      <c r="ED482" s="1">
        <v>7.294863E-2</v>
      </c>
      <c r="EE482">
        <v>23.102519999999998</v>
      </c>
      <c r="EF482" s="1">
        <v>9.3016309999999999E-14</v>
      </c>
      <c r="EG482" s="1">
        <v>1.950588E-10</v>
      </c>
      <c r="EH482">
        <v>7.2447259999999999E-2</v>
      </c>
      <c r="EI482">
        <v>23.091750000000001</v>
      </c>
      <c r="EJ482" s="1">
        <v>7.7362989999999999E-12</v>
      </c>
      <c r="EK482" s="1">
        <v>1.646352E-8</v>
      </c>
      <c r="EL482" s="1">
        <v>7.1974460000000004E-2</v>
      </c>
      <c r="EM482">
        <v>23.128599999999999</v>
      </c>
      <c r="EN482" s="1">
        <v>3.7531390000000002E-10</v>
      </c>
      <c r="EO482" s="1">
        <v>8.1038769999999996E-7</v>
      </c>
      <c r="EP482" s="1">
        <v>7.1560390000000001E-2</v>
      </c>
      <c r="EQ482">
        <v>23.13672</v>
      </c>
      <c r="ER482" s="1">
        <v>1.135877E-8</v>
      </c>
      <c r="ES482" s="1">
        <v>2.491677E-5</v>
      </c>
      <c r="ET482" s="1">
        <v>7.1120619999999996E-2</v>
      </c>
      <c r="EU482">
        <v>23.225490000000001</v>
      </c>
      <c r="EV482" s="1">
        <v>2.270228E-7</v>
      </c>
      <c r="EW482" s="1">
        <v>5.0628100000000003E-4</v>
      </c>
      <c r="EX482" s="1">
        <v>7.0665519999999996E-2</v>
      </c>
      <c r="EY482">
        <v>23.19924</v>
      </c>
      <c r="EZ482" s="1">
        <v>3.1393199999999999E-6</v>
      </c>
      <c r="FA482" s="1">
        <v>7.1272180000000003E-3</v>
      </c>
      <c r="FB482">
        <v>7.0197620000000002E-2</v>
      </c>
      <c r="FC482">
        <v>22.970870000000001</v>
      </c>
      <c r="FD482" s="1">
        <v>3.13487E-5</v>
      </c>
      <c r="FE482" s="1">
        <v>7.2400539999999999E-2</v>
      </c>
      <c r="FF482" s="1">
        <v>6.9733630000000005E-2</v>
      </c>
      <c r="FG482">
        <v>22.729320000000001</v>
      </c>
      <c r="FH482" s="1">
        <v>2.338928E-4</v>
      </c>
      <c r="FI482" s="1">
        <v>0.54966720000000002</v>
      </c>
      <c r="FJ482" s="1">
        <v>6.9564609999999999E-2</v>
      </c>
      <c r="FK482">
        <v>22.545999999999999</v>
      </c>
      <c r="FL482" s="1">
        <v>1.351332E-3</v>
      </c>
      <c r="FM482" s="1">
        <v>3.2180040000000001</v>
      </c>
      <c r="FN482" s="1">
        <v>6.9077600000000003E-2</v>
      </c>
      <c r="FO482">
        <v>22.681470000000001</v>
      </c>
      <c r="FP482" s="1">
        <v>6.1608959999999999E-3</v>
      </c>
      <c r="FQ482" s="1">
        <v>14.93403</v>
      </c>
      <c r="FR482" s="1">
        <v>6.8418580000000007E-2</v>
      </c>
      <c r="FS482">
        <v>22.933340000000001</v>
      </c>
      <c r="FT482" s="1">
        <v>2.2726840000000002E-2</v>
      </c>
      <c r="FU482">
        <v>56.190510000000003</v>
      </c>
      <c r="FV482" s="1">
        <v>6.7706489999999994E-2</v>
      </c>
      <c r="FW482">
        <v>23.232340000000001</v>
      </c>
      <c r="FX482" s="1">
        <v>6.9462120000000002E-2</v>
      </c>
      <c r="FY482">
        <v>175.315</v>
      </c>
      <c r="FZ482" s="1">
        <v>6.7166950000000003E-2</v>
      </c>
      <c r="GA482">
        <v>23.510149999999999</v>
      </c>
      <c r="GB482" s="1">
        <v>0.18046889999999999</v>
      </c>
      <c r="GC482">
        <v>463.41219999999998</v>
      </c>
      <c r="GD482" s="1">
        <v>6.6782090000000002E-2</v>
      </c>
      <c r="GE482">
        <v>23.534040000000001</v>
      </c>
      <c r="GF482" s="1">
        <v>0.40630240000000001</v>
      </c>
      <c r="GG482">
        <v>1058.713</v>
      </c>
      <c r="GH482" s="1">
        <v>6.6285800000000006E-2</v>
      </c>
      <c r="GI482">
        <v>23.362130000000001</v>
      </c>
      <c r="GJ482" s="1">
        <v>0.80313460000000003</v>
      </c>
      <c r="GK482">
        <v>2126.692</v>
      </c>
      <c r="GL482" s="1">
        <v>6.5679180000000004E-2</v>
      </c>
      <c r="GM482">
        <v>23.19867</v>
      </c>
      <c r="GN482" s="1">
        <v>1.4149719999999999</v>
      </c>
      <c r="GO482">
        <v>3812.53</v>
      </c>
      <c r="GP482">
        <v>6.5429020000000004E-2</v>
      </c>
      <c r="GQ482">
        <v>23.094830000000002</v>
      </c>
      <c r="GR482">
        <v>2.2705570000000002</v>
      </c>
      <c r="GS482">
        <v>6187.7020000000002</v>
      </c>
      <c r="GT482" s="1">
        <v>6.4854460000000003E-2</v>
      </c>
      <c r="GU482">
        <v>23.317530000000001</v>
      </c>
      <c r="GV482">
        <v>3.3273980000000001</v>
      </c>
      <c r="GW482">
        <v>9212.0810000000001</v>
      </c>
      <c r="GX482" s="1">
        <v>6.4090549999999996E-2</v>
      </c>
      <c r="GY482">
        <v>23.650020000000001</v>
      </c>
      <c r="GZ482">
        <v>4.5092879999999997</v>
      </c>
      <c r="HA482">
        <v>12715.01</v>
      </c>
      <c r="HB482" s="1">
        <v>6.3291349999999996E-2</v>
      </c>
      <c r="HC482">
        <v>24.027850000000001</v>
      </c>
      <c r="HD482">
        <v>5.7257600000000002</v>
      </c>
      <c r="HE482">
        <v>16445.580000000002</v>
      </c>
      <c r="HF482" s="1">
        <v>6.2693559999999995E-2</v>
      </c>
      <c r="HG482">
        <v>24.3294</v>
      </c>
      <c r="HH482">
        <v>6.9055600000000004</v>
      </c>
      <c r="HI482">
        <v>20129.349999999999</v>
      </c>
      <c r="HJ482" s="1">
        <v>6.2294849999999999E-2</v>
      </c>
      <c r="HK482">
        <v>24.390750000000001</v>
      </c>
      <c r="HL482">
        <v>7.9833049999999997</v>
      </c>
      <c r="HM482">
        <v>23527.56</v>
      </c>
      <c r="HN482" s="1">
        <v>6.1865440000000001E-2</v>
      </c>
      <c r="HO482">
        <v>24.25235</v>
      </c>
      <c r="HP482">
        <v>8.8785349999999994</v>
      </c>
      <c r="HQ482">
        <v>26456.99</v>
      </c>
      <c r="HR482" s="1">
        <v>6.1390750000000001E-2</v>
      </c>
      <c r="HS482">
        <v>24.106580000000001</v>
      </c>
      <c r="HT482">
        <v>9.5596899999999998</v>
      </c>
      <c r="HU482">
        <v>28803.62</v>
      </c>
      <c r="HV482" s="1">
        <v>6.1458159999999998E-2</v>
      </c>
      <c r="HW482">
        <v>24.002269999999999</v>
      </c>
      <c r="HX482">
        <v>10.115830000000001</v>
      </c>
      <c r="HY482">
        <v>30531.96</v>
      </c>
      <c r="HZ482" s="1">
        <v>6.1151400000000002E-2</v>
      </c>
      <c r="IA482">
        <v>24.159859999999998</v>
      </c>
      <c r="IB482">
        <v>10.41226</v>
      </c>
      <c r="IC482">
        <v>31665.5</v>
      </c>
      <c r="ID482" s="1">
        <v>6.0658940000000001E-2</v>
      </c>
      <c r="IE482">
        <v>24.187639999999998</v>
      </c>
      <c r="IF482">
        <v>10.493550000000001</v>
      </c>
      <c r="IG482">
        <v>32245.96</v>
      </c>
      <c r="IH482">
        <v>6.0052550000000003E-2</v>
      </c>
      <c r="II482">
        <v>24.420719999999999</v>
      </c>
      <c r="IJ482">
        <v>10.39841</v>
      </c>
      <c r="IK482">
        <v>32347.98</v>
      </c>
      <c r="IL482" s="1">
        <v>5.9613439999999997E-2</v>
      </c>
      <c r="IM482">
        <v>24.618770000000001</v>
      </c>
      <c r="IN482">
        <v>10.21095</v>
      </c>
      <c r="IO482">
        <v>32058.29</v>
      </c>
      <c r="IP482" s="1">
        <v>5.9245150000000003E-2</v>
      </c>
      <c r="IQ482">
        <v>24.642299999999999</v>
      </c>
      <c r="IR482">
        <v>9.9414429999999996</v>
      </c>
      <c r="IS482">
        <v>31462.400000000001</v>
      </c>
      <c r="IT482" s="1">
        <v>5.8775470000000003E-2</v>
      </c>
      <c r="IU482">
        <v>24.501709999999999</v>
      </c>
      <c r="IV482">
        <v>9.5869859999999996</v>
      </c>
      <c r="IW482">
        <v>30636.32</v>
      </c>
      <c r="IX482" s="1">
        <v>5.8129960000000001E-2</v>
      </c>
      <c r="IY482">
        <v>24.3108</v>
      </c>
      <c r="IZ482">
        <v>9.1598220000000001</v>
      </c>
      <c r="JA482">
        <v>29646.42</v>
      </c>
      <c r="JB482" s="1">
        <v>5.7190879999999999E-2</v>
      </c>
      <c r="JC482">
        <v>24.198560000000001</v>
      </c>
      <c r="JD482">
        <v>8.6649940000000001</v>
      </c>
      <c r="JE482">
        <v>28549.91</v>
      </c>
      <c r="JF482" s="1">
        <v>5.6524610000000003E-2</v>
      </c>
      <c r="JG482">
        <v>24.4191</v>
      </c>
      <c r="JH482">
        <v>8.2019830000000002</v>
      </c>
      <c r="JI482">
        <v>27388.69</v>
      </c>
      <c r="JJ482" s="1">
        <v>5.6009990000000003E-2</v>
      </c>
      <c r="JK482">
        <v>24.754619999999999</v>
      </c>
      <c r="JL482">
        <v>7.7658069999999997</v>
      </c>
      <c r="JM482">
        <v>26203.87</v>
      </c>
      <c r="JN482">
        <v>5.5505100000000002E-2</v>
      </c>
      <c r="JO482">
        <v>25.138770000000001</v>
      </c>
      <c r="JP482">
        <v>7.3308</v>
      </c>
      <c r="JQ482">
        <v>25012.63</v>
      </c>
      <c r="JR482" s="1">
        <v>5.4852449999999997E-2</v>
      </c>
      <c r="JS482">
        <v>25.489529999999998</v>
      </c>
      <c r="JT482">
        <v>6.8994669999999996</v>
      </c>
      <c r="JU482">
        <v>23848.36</v>
      </c>
      <c r="JV482" s="1">
        <v>5.4126769999999998E-2</v>
      </c>
      <c r="JW482">
        <v>25.60155</v>
      </c>
      <c r="JX482">
        <v>6.4744330000000003</v>
      </c>
      <c r="JY482">
        <v>22713.49</v>
      </c>
      <c r="JZ482" s="1">
        <v>5.3530130000000002E-2</v>
      </c>
      <c r="KA482">
        <v>25.475300000000001</v>
      </c>
      <c r="KB482">
        <v>6.0870569999999997</v>
      </c>
      <c r="KC482">
        <v>21625.47</v>
      </c>
      <c r="KD482" s="1">
        <v>5.3093019999999998E-2</v>
      </c>
      <c r="KE482">
        <v>25.330279999999998</v>
      </c>
      <c r="KF482">
        <v>5.7379220000000002</v>
      </c>
      <c r="KG482">
        <v>20584.61</v>
      </c>
      <c r="KH482" s="1">
        <v>5.2671639999999999E-2</v>
      </c>
      <c r="KI482">
        <v>25.215589999999999</v>
      </c>
      <c r="KJ482">
        <v>5.4112609999999997</v>
      </c>
      <c r="KK482">
        <v>19595.060000000001</v>
      </c>
      <c r="KL482" s="1">
        <v>5.2249329999999997E-2</v>
      </c>
      <c r="KM482">
        <v>25.325130000000001</v>
      </c>
      <c r="KN482">
        <v>5.1029819999999999</v>
      </c>
      <c r="KO482">
        <v>18657.400000000001</v>
      </c>
      <c r="KP482" s="1">
        <v>5.1802590000000003E-2</v>
      </c>
      <c r="KQ482">
        <v>25.482510000000001</v>
      </c>
      <c r="KR482">
        <v>4.8120630000000002</v>
      </c>
      <c r="KS482">
        <v>17771.89</v>
      </c>
      <c r="KT482" s="1">
        <v>5.1351470000000003E-2</v>
      </c>
      <c r="KU482">
        <v>25.590350000000001</v>
      </c>
      <c r="KV482">
        <v>4.539301</v>
      </c>
      <c r="KW482">
        <v>16938.21</v>
      </c>
      <c r="KX482" s="1">
        <v>5.0959089999999999E-2</v>
      </c>
      <c r="KY482">
        <v>25.65436</v>
      </c>
      <c r="KZ482">
        <v>4.2895310000000002</v>
      </c>
      <c r="LA482">
        <v>16153.61</v>
      </c>
      <c r="LB482">
        <v>5.0617639999999998E-2</v>
      </c>
      <c r="LC482">
        <v>25.602309999999999</v>
      </c>
      <c r="LD482">
        <v>4.059812</v>
      </c>
      <c r="LE482">
        <v>15416.46</v>
      </c>
      <c r="LF482" s="1">
        <v>5.0261790000000001E-2</v>
      </c>
      <c r="LG482">
        <v>25.477709999999998</v>
      </c>
      <c r="LH482">
        <v>3.8439899999999998</v>
      </c>
      <c r="LI482">
        <v>14723.57</v>
      </c>
      <c r="LJ482" s="1">
        <v>4.9847700000000002E-2</v>
      </c>
      <c r="LK482">
        <v>25.31758</v>
      </c>
      <c r="LL482">
        <v>3.638223</v>
      </c>
      <c r="LM482">
        <v>14073.33</v>
      </c>
      <c r="LN482" s="1">
        <v>4.9021120000000001E-2</v>
      </c>
      <c r="LO482">
        <v>25.217880000000001</v>
      </c>
      <c r="LP482">
        <v>3.4185789999999998</v>
      </c>
      <c r="LQ482">
        <v>13466.28</v>
      </c>
      <c r="LR482" s="1">
        <v>4.8539600000000002E-2</v>
      </c>
      <c r="LS482">
        <v>25.393719999999998</v>
      </c>
      <c r="LT482">
        <v>3.2381790000000001</v>
      </c>
      <c r="LU482">
        <v>12900.86</v>
      </c>
      <c r="LV482" s="1">
        <v>4.8231749999999997E-2</v>
      </c>
      <c r="LW482">
        <v>25.673760000000001</v>
      </c>
      <c r="LX482">
        <v>3.0805669999999998</v>
      </c>
      <c r="LY482">
        <v>12369.64</v>
      </c>
      <c r="LZ482" s="1">
        <v>4.7980750000000003E-2</v>
      </c>
      <c r="MA482">
        <v>26.025089999999999</v>
      </c>
      <c r="MB482">
        <v>2.9367190000000001</v>
      </c>
      <c r="MC482">
        <v>11869.26</v>
      </c>
      <c r="MD482" s="1">
        <v>4.7491980000000003E-2</v>
      </c>
      <c r="ME482">
        <v>26.310849999999999</v>
      </c>
      <c r="MF482">
        <v>2.7882769999999999</v>
      </c>
      <c r="MG482">
        <v>11399.13</v>
      </c>
      <c r="MH482" s="1">
        <v>4.6893160000000003E-2</v>
      </c>
      <c r="MI482">
        <v>26.4359</v>
      </c>
      <c r="MJ482">
        <v>2.6440169999999998</v>
      </c>
      <c r="MK482">
        <v>10959.56</v>
      </c>
      <c r="ML482" s="1">
        <v>4.6272750000000001E-2</v>
      </c>
      <c r="MM482">
        <v>26.315300000000001</v>
      </c>
      <c r="MN482">
        <v>2.5088949999999999</v>
      </c>
      <c r="MO482">
        <v>10549.43</v>
      </c>
      <c r="MP482" s="1">
        <v>4.5843059999999998E-2</v>
      </c>
      <c r="MQ482">
        <v>26.171099999999999</v>
      </c>
      <c r="MR482">
        <v>2.3928349999999998</v>
      </c>
      <c r="MS482">
        <v>10164.91</v>
      </c>
      <c r="MT482" s="1">
        <v>4.5670420000000003E-2</v>
      </c>
      <c r="MU482">
        <v>26.05715</v>
      </c>
      <c r="MV482">
        <v>2.2970290000000002</v>
      </c>
      <c r="MW482">
        <v>9801.6080000000002</v>
      </c>
      <c r="MX482" s="1">
        <v>4.5255480000000001E-2</v>
      </c>
      <c r="MY482">
        <v>26.12847</v>
      </c>
      <c r="MZ482">
        <v>2.1949380000000001</v>
      </c>
      <c r="NA482">
        <v>9458.1650000000009</v>
      </c>
      <c r="NB482" s="1">
        <v>4.4648979999999998E-2</v>
      </c>
      <c r="NC482">
        <v>26.3432</v>
      </c>
      <c r="ND482">
        <v>2.0906660000000001</v>
      </c>
      <c r="NE482">
        <v>9136.4240000000009</v>
      </c>
      <c r="NF482" s="1">
        <v>4.4648979999999998E-2</v>
      </c>
      <c r="NG482">
        <v>26.3432</v>
      </c>
      <c r="NH482">
        <v>2.0906660000000001</v>
      </c>
      <c r="NI482">
        <v>9136.4240000000009</v>
      </c>
      <c r="NJ482" s="1">
        <v>4.4648979999999998E-2</v>
      </c>
      <c r="NK482">
        <v>26.3432</v>
      </c>
      <c r="NL482">
        <v>2.0906660000000001</v>
      </c>
      <c r="NM482">
        <v>9136.4240000000009</v>
      </c>
      <c r="NN482" s="1">
        <v>4.4648979999999998E-2</v>
      </c>
      <c r="NO482">
        <v>26.3432</v>
      </c>
      <c r="NP482">
        <v>2.0906660000000001</v>
      </c>
      <c r="NQ482">
        <v>9136.4240000000009</v>
      </c>
      <c r="NR482" s="1">
        <v>4.4648979999999998E-2</v>
      </c>
      <c r="NS482">
        <v>26.3432</v>
      </c>
      <c r="NT482">
        <v>2.0906660000000001</v>
      </c>
      <c r="NU482">
        <v>9136.4240000000009</v>
      </c>
      <c r="NV482" s="1">
        <v>4.4648979999999998E-2</v>
      </c>
      <c r="NW482">
        <v>26.3432</v>
      </c>
      <c r="NX482">
        <v>2.0906660000000001</v>
      </c>
      <c r="NY482">
        <v>9136.4240000000009</v>
      </c>
      <c r="NZ482" s="1">
        <v>4.4648979999999998E-2</v>
      </c>
      <c r="OA482">
        <v>26.3432</v>
      </c>
      <c r="OB482">
        <v>2.0906660000000001</v>
      </c>
      <c r="OC482">
        <v>9136.4240000000009</v>
      </c>
      <c r="OD482" s="1">
        <v>4.4648979999999998E-2</v>
      </c>
      <c r="OE482">
        <v>26.3432</v>
      </c>
      <c r="OF482">
        <v>2.0906660000000001</v>
      </c>
      <c r="OG482">
        <v>9136.4240000000009</v>
      </c>
      <c r="OH482" s="1">
        <v>4.4648979999999998E-2</v>
      </c>
      <c r="OI482">
        <v>26.3432</v>
      </c>
      <c r="OJ482">
        <v>2.0906660000000001</v>
      </c>
      <c r="OK482">
        <v>9136.4240000000009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8.699424E-2</v>
      </c>
      <c r="G483">
        <v>22.795950000000001</v>
      </c>
      <c r="H483">
        <v>0</v>
      </c>
      <c r="I483">
        <v>0</v>
      </c>
      <c r="J483" s="1">
        <v>8.6696780000000001E-2</v>
      </c>
      <c r="K483">
        <v>22.998449999999998</v>
      </c>
      <c r="L483">
        <v>0</v>
      </c>
      <c r="M483">
        <v>0</v>
      </c>
      <c r="N483" s="1">
        <v>8.6219210000000004E-2</v>
      </c>
      <c r="O483">
        <v>23.201419999999999</v>
      </c>
      <c r="P483">
        <v>0</v>
      </c>
      <c r="Q483">
        <v>0</v>
      </c>
      <c r="R483" s="1">
        <v>8.5704459999999996E-2</v>
      </c>
      <c r="S483">
        <v>23.40718</v>
      </c>
      <c r="T483">
        <v>0</v>
      </c>
      <c r="U483">
        <v>0</v>
      </c>
      <c r="V483" s="1">
        <v>8.5361880000000001E-2</v>
      </c>
      <c r="W483">
        <v>23.654579999999999</v>
      </c>
      <c r="X483">
        <v>0</v>
      </c>
      <c r="Y483">
        <v>0</v>
      </c>
      <c r="Z483" s="1">
        <v>8.5136729999999994E-2</v>
      </c>
      <c r="AA483">
        <v>23.709160000000001</v>
      </c>
      <c r="AB483">
        <v>0</v>
      </c>
      <c r="AC483">
        <v>0</v>
      </c>
      <c r="AD483" s="1">
        <v>8.4854330000000006E-2</v>
      </c>
      <c r="AE483">
        <v>23.558150000000001</v>
      </c>
      <c r="AF483">
        <v>0</v>
      </c>
      <c r="AG483">
        <v>0</v>
      </c>
      <c r="AH483" s="1">
        <v>8.4494669999999994E-2</v>
      </c>
      <c r="AI483">
        <v>23.435390000000002</v>
      </c>
      <c r="AJ483">
        <v>0</v>
      </c>
      <c r="AK483">
        <v>0</v>
      </c>
      <c r="AL483" s="1">
        <v>8.4483230000000006E-2</v>
      </c>
      <c r="AM483">
        <v>23.368459999999999</v>
      </c>
      <c r="AN483">
        <v>0</v>
      </c>
      <c r="AO483">
        <v>0</v>
      </c>
      <c r="AP483" s="1">
        <v>8.4175959999999994E-2</v>
      </c>
      <c r="AQ483">
        <v>23.612500000000001</v>
      </c>
      <c r="AR483">
        <v>0</v>
      </c>
      <c r="AS483">
        <v>0</v>
      </c>
      <c r="AT483" s="1">
        <v>8.3726880000000004E-2</v>
      </c>
      <c r="AU483">
        <v>23.94896</v>
      </c>
      <c r="AV483">
        <v>0</v>
      </c>
      <c r="AW483">
        <v>0</v>
      </c>
      <c r="AX483">
        <v>8.3214899999999994E-2</v>
      </c>
      <c r="AY483">
        <v>24.253599999999999</v>
      </c>
      <c r="AZ483">
        <v>0</v>
      </c>
      <c r="BA483">
        <v>0</v>
      </c>
      <c r="BB483" s="1">
        <v>8.2835919999999993E-2</v>
      </c>
      <c r="BC483">
        <v>24.540009999999999</v>
      </c>
      <c r="BD483">
        <v>0</v>
      </c>
      <c r="BE483">
        <v>0</v>
      </c>
      <c r="BF483" s="1">
        <v>8.2561549999999997E-2</v>
      </c>
      <c r="BG483">
        <v>24.600580000000001</v>
      </c>
      <c r="BH483">
        <v>0</v>
      </c>
      <c r="BI483">
        <v>0</v>
      </c>
      <c r="BJ483" s="1">
        <v>8.2235230000000006E-2</v>
      </c>
      <c r="BK483">
        <v>24.516999999999999</v>
      </c>
      <c r="BL483">
        <v>0</v>
      </c>
      <c r="BM483">
        <v>0</v>
      </c>
      <c r="BN483" s="1">
        <v>8.1809629999999994E-2</v>
      </c>
      <c r="BO483">
        <v>24.425689999999999</v>
      </c>
      <c r="BP483">
        <v>0</v>
      </c>
      <c r="BQ483">
        <v>0</v>
      </c>
      <c r="BR483" s="1">
        <v>8.1415039999999994E-2</v>
      </c>
      <c r="BS483">
        <v>24.380379999999999</v>
      </c>
      <c r="BT483">
        <v>0</v>
      </c>
      <c r="BU483">
        <v>0</v>
      </c>
      <c r="BV483" s="1">
        <v>8.096768E-2</v>
      </c>
      <c r="BW483">
        <v>24.38814</v>
      </c>
      <c r="BX483">
        <v>0</v>
      </c>
      <c r="BY483">
        <v>0</v>
      </c>
      <c r="BZ483" s="1">
        <v>8.0555950000000001E-2</v>
      </c>
      <c r="CA483">
        <v>24.56878</v>
      </c>
      <c r="CB483">
        <v>0</v>
      </c>
      <c r="CC483">
        <v>0</v>
      </c>
      <c r="CD483" s="1">
        <v>8.0099080000000003E-2</v>
      </c>
      <c r="CE483">
        <v>24.68815</v>
      </c>
      <c r="CF483">
        <v>0</v>
      </c>
      <c r="CG483">
        <v>0</v>
      </c>
      <c r="CH483" s="1">
        <v>7.9661750000000003E-2</v>
      </c>
      <c r="CI483">
        <v>24.767119999999998</v>
      </c>
      <c r="CJ483">
        <v>0</v>
      </c>
      <c r="CK483">
        <v>0</v>
      </c>
      <c r="CL483" s="1">
        <v>7.9160820000000007E-2</v>
      </c>
      <c r="CM483">
        <v>24.700310000000002</v>
      </c>
      <c r="CN483">
        <v>0</v>
      </c>
      <c r="CO483">
        <v>0</v>
      </c>
      <c r="CP483" s="1">
        <v>7.8714210000000007E-2</v>
      </c>
      <c r="CQ483">
        <v>24.578569999999999</v>
      </c>
      <c r="CR483">
        <v>0</v>
      </c>
      <c r="CS483">
        <v>0</v>
      </c>
      <c r="CT483" s="1">
        <v>7.8204460000000003E-2</v>
      </c>
      <c r="CU483">
        <v>24.391919999999999</v>
      </c>
      <c r="CV483">
        <v>0</v>
      </c>
      <c r="CW483">
        <v>0</v>
      </c>
      <c r="CX483" s="1">
        <v>7.7661069999999999E-2</v>
      </c>
      <c r="CY483">
        <v>24.153680000000001</v>
      </c>
      <c r="CZ483">
        <v>0</v>
      </c>
      <c r="DA483">
        <v>0</v>
      </c>
      <c r="DB483" s="1">
        <v>7.7175889999999997E-2</v>
      </c>
      <c r="DC483">
        <v>23.976009999999999</v>
      </c>
      <c r="DD483">
        <v>0</v>
      </c>
      <c r="DE483">
        <v>9.1500580000000001E-37</v>
      </c>
      <c r="DF483" s="1">
        <v>7.6727320000000002E-2</v>
      </c>
      <c r="DG483">
        <v>23.958639999999999</v>
      </c>
      <c r="DH483">
        <v>4.2724339999999999E-34</v>
      </c>
      <c r="DI483">
        <v>1.00987E-30</v>
      </c>
      <c r="DJ483" s="1">
        <v>7.6296729999999993E-2</v>
      </c>
      <c r="DK483">
        <v>23.968150000000001</v>
      </c>
      <c r="DL483">
        <v>3.3399079999999998E-29</v>
      </c>
      <c r="DM483" s="1">
        <v>7.2052949999999995E-26</v>
      </c>
      <c r="DN483" s="1">
        <v>7.5815690000000005E-2</v>
      </c>
      <c r="DO483">
        <v>24.013909999999999</v>
      </c>
      <c r="DP483" s="1">
        <v>3.4461699999999999E-25</v>
      </c>
      <c r="DQ483" s="1">
        <v>7.204554E-22</v>
      </c>
      <c r="DR483" s="1">
        <v>7.5314190000000003E-2</v>
      </c>
      <c r="DS483">
        <v>23.863710000000001</v>
      </c>
      <c r="DT483" s="1">
        <v>8.8307000000000007E-22</v>
      </c>
      <c r="DU483" s="1">
        <v>1.8327519999999999E-18</v>
      </c>
      <c r="DV483" s="1">
        <v>7.4806819999999996E-2</v>
      </c>
      <c r="DW483">
        <v>23.633420000000001</v>
      </c>
      <c r="DX483" s="1">
        <v>7.4608020000000002E-19</v>
      </c>
      <c r="DY483" s="1">
        <v>1.550222E-15</v>
      </c>
      <c r="DZ483" s="1">
        <v>7.4317140000000004E-2</v>
      </c>
      <c r="EA483">
        <v>23.413170000000001</v>
      </c>
      <c r="EB483" s="1">
        <v>2.5814579999999998E-16</v>
      </c>
      <c r="EC483" s="1">
        <v>5.4154280000000003E-13</v>
      </c>
      <c r="ED483" s="1">
        <v>7.3734160000000007E-2</v>
      </c>
      <c r="EE483">
        <v>23.196020000000001</v>
      </c>
      <c r="EF483" s="1">
        <v>4.2516599999999998E-14</v>
      </c>
      <c r="EG483" s="1">
        <v>9.0372750000000005E-11</v>
      </c>
      <c r="EH483" s="1">
        <v>7.3230299999999998E-2</v>
      </c>
      <c r="EI483">
        <v>23.187709999999999</v>
      </c>
      <c r="EJ483" s="1">
        <v>3.7231190000000002E-12</v>
      </c>
      <c r="EK483" s="1">
        <v>8.0306620000000007E-9</v>
      </c>
      <c r="EL483" s="1">
        <v>7.2750579999999995E-2</v>
      </c>
      <c r="EM483">
        <v>23.222909999999999</v>
      </c>
      <c r="EN483" s="1">
        <v>1.8944719999999999E-10</v>
      </c>
      <c r="EO483" s="1">
        <v>4.1465329999999998E-7</v>
      </c>
      <c r="EP483" s="1">
        <v>7.2333159999999994E-2</v>
      </c>
      <c r="EQ483">
        <v>23.22946</v>
      </c>
      <c r="ER483" s="1">
        <v>5.9958230000000002E-9</v>
      </c>
      <c r="ES483" s="1">
        <v>1.3334309999999999E-5</v>
      </c>
      <c r="ET483" s="1">
        <v>7.1887350000000003E-2</v>
      </c>
      <c r="EU483">
        <v>23.314039999999999</v>
      </c>
      <c r="EV483" s="1">
        <v>1.2498719999999999E-7</v>
      </c>
      <c r="EW483" s="1">
        <v>2.8265099999999997E-4</v>
      </c>
      <c r="EX483" s="1">
        <v>7.1428800000000001E-2</v>
      </c>
      <c r="EY483">
        <v>23.286650000000002</v>
      </c>
      <c r="EZ483" s="1">
        <v>1.798621E-6</v>
      </c>
      <c r="FA483" s="1">
        <v>4.1418150000000001E-3</v>
      </c>
      <c r="FB483" s="1">
        <v>7.0953130000000003E-2</v>
      </c>
      <c r="FC483">
        <v>23.06315</v>
      </c>
      <c r="FD483" s="1">
        <v>1.865239E-5</v>
      </c>
      <c r="FE483" s="1">
        <v>4.3707849999999999E-2</v>
      </c>
      <c r="FF483" s="1">
        <v>7.0488809999999999E-2</v>
      </c>
      <c r="FG483">
        <v>22.826640000000001</v>
      </c>
      <c r="FH483" s="1">
        <v>1.4428579999999999E-4</v>
      </c>
      <c r="FI483" s="1">
        <v>0.34412500000000001</v>
      </c>
      <c r="FJ483" s="1">
        <v>7.0326879999999994E-2</v>
      </c>
      <c r="FK483">
        <v>22.646339999999999</v>
      </c>
      <c r="FL483" s="1">
        <v>8.6301970000000005E-4</v>
      </c>
      <c r="FM483" s="1">
        <v>2.0861429999999999</v>
      </c>
      <c r="FN483">
        <v>6.9833049999999994E-2</v>
      </c>
      <c r="FO483">
        <v>22.77413</v>
      </c>
      <c r="FP483" s="1">
        <v>4.06661E-3</v>
      </c>
      <c r="FQ483" s="1">
        <v>10.00975</v>
      </c>
      <c r="FR483">
        <v>6.9161970000000003E-2</v>
      </c>
      <c r="FS483">
        <v>23.013069999999999</v>
      </c>
      <c r="FT483" s="1">
        <v>1.5480900000000001E-2</v>
      </c>
      <c r="FU483">
        <v>38.882989999999999</v>
      </c>
      <c r="FV483" s="1">
        <v>6.8439990000000006E-2</v>
      </c>
      <c r="FW483">
        <v>23.297080000000001</v>
      </c>
      <c r="FX483" s="1">
        <v>4.8756870000000001E-2</v>
      </c>
      <c r="FY483">
        <v>125.0613</v>
      </c>
      <c r="FZ483" s="1">
        <v>6.7895639999999993E-2</v>
      </c>
      <c r="GA483">
        <v>23.560459999999999</v>
      </c>
      <c r="GB483" s="1">
        <v>0.1303453</v>
      </c>
      <c r="GC483">
        <v>340.28190000000001</v>
      </c>
      <c r="GD483" s="1">
        <v>6.7513669999999998E-2</v>
      </c>
      <c r="GE483">
        <v>23.577999999999999</v>
      </c>
      <c r="GF483" s="1">
        <v>0.30156110000000003</v>
      </c>
      <c r="GG483">
        <v>799.11919999999998</v>
      </c>
      <c r="GH483" s="1">
        <v>6.7008990000000004E-2</v>
      </c>
      <c r="GI483">
        <v>23.406410000000001</v>
      </c>
      <c r="GJ483" s="1">
        <v>0.6116104</v>
      </c>
      <c r="GK483">
        <v>1647.7629999999999</v>
      </c>
      <c r="GL483" s="1">
        <v>6.6397120000000004E-2</v>
      </c>
      <c r="GM483">
        <v>23.2437</v>
      </c>
      <c r="GN483" s="1">
        <v>1.104174</v>
      </c>
      <c r="GO483">
        <v>3028.1610000000001</v>
      </c>
      <c r="GP483" s="1">
        <v>6.6154969999999994E-2</v>
      </c>
      <c r="GQ483">
        <v>23.13824</v>
      </c>
      <c r="GR483">
        <v>1.813458</v>
      </c>
      <c r="GS483">
        <v>5031.5020000000004</v>
      </c>
      <c r="GT483" s="1">
        <v>6.5570729999999994E-2</v>
      </c>
      <c r="GU483">
        <v>23.348870000000002</v>
      </c>
      <c r="GV483">
        <v>2.7157819999999999</v>
      </c>
      <c r="GW483">
        <v>7658.72</v>
      </c>
      <c r="GX483" s="1">
        <v>6.4797750000000001E-2</v>
      </c>
      <c r="GY483">
        <v>23.66526</v>
      </c>
      <c r="GZ483">
        <v>3.7559450000000001</v>
      </c>
      <c r="HA483">
        <v>10792.84</v>
      </c>
      <c r="HB483" s="1">
        <v>6.3984799999999994E-2</v>
      </c>
      <c r="HC483">
        <v>24.026209999999999</v>
      </c>
      <c r="HD483">
        <v>4.859807</v>
      </c>
      <c r="HE483">
        <v>14232.55</v>
      </c>
      <c r="HF483">
        <v>6.3380610000000004E-2</v>
      </c>
      <c r="HG483">
        <v>24.314360000000001</v>
      </c>
      <c r="HH483">
        <v>5.9649279999999996</v>
      </c>
      <c r="HI483">
        <v>17737.400000000001</v>
      </c>
      <c r="HJ483" s="1">
        <v>6.2978930000000002E-2</v>
      </c>
      <c r="HK483">
        <v>24.371379999999998</v>
      </c>
      <c r="HL483">
        <v>7.0087900000000003</v>
      </c>
      <c r="HM483">
        <v>21081.34</v>
      </c>
      <c r="HN483">
        <v>6.2547039999999998E-2</v>
      </c>
      <c r="HO483">
        <v>24.236499999999999</v>
      </c>
      <c r="HP483">
        <v>7.9126209999999997</v>
      </c>
      <c r="HQ483">
        <v>24075.61</v>
      </c>
      <c r="HR483" s="1">
        <v>6.2069699999999998E-2</v>
      </c>
      <c r="HS483">
        <v>24.09543</v>
      </c>
      <c r="HT483">
        <v>8.6382680000000001</v>
      </c>
      <c r="HU483">
        <v>26587.91</v>
      </c>
      <c r="HV483" s="1">
        <v>6.2153449999999999E-2</v>
      </c>
      <c r="HW483">
        <v>23.994700000000002</v>
      </c>
      <c r="HX483">
        <v>9.2596900000000009</v>
      </c>
      <c r="HY483">
        <v>28556.99</v>
      </c>
      <c r="HZ483">
        <v>6.1839060000000001E-2</v>
      </c>
      <c r="IA483">
        <v>24.147169999999999</v>
      </c>
      <c r="IB483">
        <v>9.6422840000000001</v>
      </c>
      <c r="IC483">
        <v>29979.53</v>
      </c>
      <c r="ID483" s="1">
        <v>6.13345E-2</v>
      </c>
      <c r="IE483">
        <v>24.173780000000001</v>
      </c>
      <c r="IF483">
        <v>9.8207869999999993</v>
      </c>
      <c r="IG483">
        <v>30871.09</v>
      </c>
      <c r="IH483" s="1">
        <v>6.0718340000000003E-2</v>
      </c>
      <c r="II483">
        <v>24.401039999999998</v>
      </c>
      <c r="IJ483">
        <v>9.8265480000000007</v>
      </c>
      <c r="IK483">
        <v>31287.26</v>
      </c>
      <c r="IL483" s="1">
        <v>6.0276610000000001E-2</v>
      </c>
      <c r="IM483">
        <v>24.59554</v>
      </c>
      <c r="IN483">
        <v>9.7365670000000009</v>
      </c>
      <c r="IO483">
        <v>31300</v>
      </c>
      <c r="IP483" s="1">
        <v>5.9907330000000002E-2</v>
      </c>
      <c r="IQ483">
        <v>24.62228</v>
      </c>
      <c r="IR483">
        <v>9.5582940000000001</v>
      </c>
      <c r="IS483">
        <v>30985.84</v>
      </c>
      <c r="IT483" s="1">
        <v>5.943118E-2</v>
      </c>
      <c r="IU483">
        <v>24.49136</v>
      </c>
      <c r="IV483">
        <v>9.2876600000000007</v>
      </c>
      <c r="IW483">
        <v>30415.040000000001</v>
      </c>
      <c r="IX483" s="1">
        <v>5.8778179999999999E-2</v>
      </c>
      <c r="IY483">
        <v>24.312860000000001</v>
      </c>
      <c r="IZ483">
        <v>8.9359680000000008</v>
      </c>
      <c r="JA483">
        <v>29650.76</v>
      </c>
      <c r="JB483" s="1">
        <v>5.7815940000000003E-2</v>
      </c>
      <c r="JC483">
        <v>24.21067</v>
      </c>
      <c r="JD483">
        <v>8.5053769999999993</v>
      </c>
      <c r="JE483">
        <v>28748.58</v>
      </c>
      <c r="JF483" s="1">
        <v>5.714466E-2</v>
      </c>
      <c r="JG483">
        <v>24.43037</v>
      </c>
      <c r="JH483">
        <v>8.0997120000000002</v>
      </c>
      <c r="JI483">
        <v>27754.33</v>
      </c>
      <c r="JJ483" s="1">
        <v>5.6627429999999999E-2</v>
      </c>
      <c r="JK483">
        <v>24.75919</v>
      </c>
      <c r="JL483">
        <v>7.7099900000000003</v>
      </c>
      <c r="JM483">
        <v>26709.17</v>
      </c>
      <c r="JN483" s="1">
        <v>5.6123100000000002E-2</v>
      </c>
      <c r="JO483">
        <v>25.133970000000001</v>
      </c>
      <c r="JP483">
        <v>7.3323289999999997</v>
      </c>
      <c r="JQ483">
        <v>25639.59</v>
      </c>
      <c r="JR483" s="1">
        <v>5.5459519999999998E-2</v>
      </c>
      <c r="JS483">
        <v>25.475359999999998</v>
      </c>
      <c r="JT483">
        <v>6.9144059999999996</v>
      </c>
      <c r="JU483">
        <v>24564.799999999999</v>
      </c>
      <c r="JV483" s="1">
        <v>5.4722729999999997E-2</v>
      </c>
      <c r="JW483">
        <v>25.584759999999999</v>
      </c>
      <c r="JX483">
        <v>6.5217919999999996</v>
      </c>
      <c r="JY483">
        <v>23508.21</v>
      </c>
      <c r="JZ483" s="1">
        <v>5.4117680000000001E-2</v>
      </c>
      <c r="KA483">
        <v>25.463480000000001</v>
      </c>
      <c r="KB483">
        <v>6.1569919999999998</v>
      </c>
      <c r="KC483">
        <v>22481.63</v>
      </c>
      <c r="KD483">
        <v>5.3676050000000003E-2</v>
      </c>
      <c r="KE483">
        <v>25.32432</v>
      </c>
      <c r="KF483">
        <v>5.826581</v>
      </c>
      <c r="KG483">
        <v>21489.35</v>
      </c>
      <c r="KH483" s="1">
        <v>5.32498E-2</v>
      </c>
      <c r="KI483">
        <v>25.214040000000001</v>
      </c>
      <c r="KJ483">
        <v>5.5149660000000003</v>
      </c>
      <c r="KK483">
        <v>20535.939999999999</v>
      </c>
      <c r="KL483" s="1">
        <v>5.282485E-2</v>
      </c>
      <c r="KM483">
        <v>25.320720000000001</v>
      </c>
      <c r="KN483">
        <v>5.2190979999999998</v>
      </c>
      <c r="KO483">
        <v>19626.09</v>
      </c>
      <c r="KP483" s="1">
        <v>5.2370359999999998E-2</v>
      </c>
      <c r="KQ483">
        <v>25.47306</v>
      </c>
      <c r="KR483">
        <v>4.9373370000000003</v>
      </c>
      <c r="KS483">
        <v>18759.240000000002</v>
      </c>
      <c r="KT483" s="1">
        <v>5.1916900000000002E-2</v>
      </c>
      <c r="KU483">
        <v>25.57826</v>
      </c>
      <c r="KV483">
        <v>4.6720290000000002</v>
      </c>
      <c r="KW483">
        <v>17938.060000000001</v>
      </c>
      <c r="KX483" s="1">
        <v>5.1518939999999999E-2</v>
      </c>
      <c r="KY483">
        <v>25.642160000000001</v>
      </c>
      <c r="KZ483">
        <v>4.427689</v>
      </c>
      <c r="LA483">
        <v>17159.849999999999</v>
      </c>
      <c r="LB483" s="1">
        <v>5.1170029999999998E-2</v>
      </c>
      <c r="LC483">
        <v>25.595459999999999</v>
      </c>
      <c r="LD483">
        <v>4.2018279999999999</v>
      </c>
      <c r="LE483">
        <v>16424.560000000001</v>
      </c>
      <c r="LF483" s="1">
        <v>5.0813280000000002E-2</v>
      </c>
      <c r="LG483">
        <v>25.479849999999999</v>
      </c>
      <c r="LH483">
        <v>3.9889929999999998</v>
      </c>
      <c r="LI483">
        <v>15729.46</v>
      </c>
      <c r="LJ483" s="1">
        <v>5.0393720000000003E-2</v>
      </c>
      <c r="LK483">
        <v>25.330559999999998</v>
      </c>
      <c r="LL483">
        <v>3.7846510000000002</v>
      </c>
      <c r="LM483">
        <v>15073.85</v>
      </c>
      <c r="LN483" s="1">
        <v>4.954857E-2</v>
      </c>
      <c r="LO483">
        <v>25.239989999999999</v>
      </c>
      <c r="LP483">
        <v>3.5636130000000001</v>
      </c>
      <c r="LQ483">
        <v>14458.54</v>
      </c>
      <c r="LR483" s="1">
        <v>4.906216E-2</v>
      </c>
      <c r="LS483">
        <v>25.416129999999999</v>
      </c>
      <c r="LT483">
        <v>3.3827189999999998</v>
      </c>
      <c r="LU483">
        <v>13882.56</v>
      </c>
      <c r="LV483" s="1">
        <v>4.8753900000000003E-2</v>
      </c>
      <c r="LW483">
        <v>25.69162</v>
      </c>
      <c r="LX483">
        <v>3.2247750000000002</v>
      </c>
      <c r="LY483">
        <v>13339.16</v>
      </c>
      <c r="LZ483" s="1">
        <v>4.8505270000000003E-2</v>
      </c>
      <c r="MA483">
        <v>26.034890000000001</v>
      </c>
      <c r="MB483">
        <v>3.0802870000000002</v>
      </c>
      <c r="MC483">
        <v>12825.03</v>
      </c>
      <c r="MD483" s="1">
        <v>4.8012100000000002E-2</v>
      </c>
      <c r="ME483">
        <v>26.313140000000001</v>
      </c>
      <c r="MF483">
        <v>2.9297930000000001</v>
      </c>
      <c r="MG483">
        <v>12340.05</v>
      </c>
      <c r="MH483">
        <v>4.7400699999999997E-2</v>
      </c>
      <c r="MI483">
        <v>26.434840000000001</v>
      </c>
      <c r="MJ483">
        <v>2.7825000000000002</v>
      </c>
      <c r="MK483">
        <v>11884.94</v>
      </c>
      <c r="ML483" s="1">
        <v>4.6769310000000001E-2</v>
      </c>
      <c r="MM483">
        <v>26.31794</v>
      </c>
      <c r="MN483">
        <v>2.6440869999999999</v>
      </c>
      <c r="MO483">
        <v>11458.47</v>
      </c>
      <c r="MP483" s="1">
        <v>4.6338669999999998E-2</v>
      </c>
      <c r="MQ483">
        <v>26.178090000000001</v>
      </c>
      <c r="MR483">
        <v>2.5255320000000001</v>
      </c>
      <c r="MS483">
        <v>11057.23</v>
      </c>
      <c r="MT483" s="1">
        <v>4.6176549999999997E-2</v>
      </c>
      <c r="MU483">
        <v>26.067219999999999</v>
      </c>
      <c r="MV483">
        <v>2.4282439999999998</v>
      </c>
      <c r="MW483">
        <v>10676.79</v>
      </c>
      <c r="MX483" s="1">
        <v>4.5753460000000003E-2</v>
      </c>
      <c r="MY483">
        <v>26.135339999999999</v>
      </c>
      <c r="MZ483">
        <v>2.3229709999999999</v>
      </c>
      <c r="NA483">
        <v>10315.950000000001</v>
      </c>
      <c r="NB483" s="1">
        <v>4.5138230000000001E-2</v>
      </c>
      <c r="NC483">
        <v>26.34205</v>
      </c>
      <c r="ND483">
        <v>2.2150699999999999</v>
      </c>
      <c r="NE483">
        <v>9977.027</v>
      </c>
      <c r="NF483" s="1">
        <v>4.5138230000000001E-2</v>
      </c>
      <c r="NG483">
        <v>26.34205</v>
      </c>
      <c r="NH483">
        <v>2.2150699999999999</v>
      </c>
      <c r="NI483">
        <v>9977.027</v>
      </c>
      <c r="NJ483" s="1">
        <v>4.5138230000000001E-2</v>
      </c>
      <c r="NK483">
        <v>26.34205</v>
      </c>
      <c r="NL483">
        <v>2.2150699999999999</v>
      </c>
      <c r="NM483">
        <v>9977.027</v>
      </c>
      <c r="NN483" s="1">
        <v>4.5138230000000001E-2</v>
      </c>
      <c r="NO483">
        <v>26.34205</v>
      </c>
      <c r="NP483">
        <v>2.2150699999999999</v>
      </c>
      <c r="NQ483">
        <v>9977.027</v>
      </c>
      <c r="NR483" s="1">
        <v>4.5138230000000001E-2</v>
      </c>
      <c r="NS483">
        <v>26.34205</v>
      </c>
      <c r="NT483">
        <v>2.2150699999999999</v>
      </c>
      <c r="NU483">
        <v>9977.027</v>
      </c>
      <c r="NV483" s="1">
        <v>4.5138230000000001E-2</v>
      </c>
      <c r="NW483">
        <v>26.34205</v>
      </c>
      <c r="NX483">
        <v>2.2150699999999999</v>
      </c>
      <c r="NY483">
        <v>9977.027</v>
      </c>
      <c r="NZ483" s="1">
        <v>4.5138230000000001E-2</v>
      </c>
      <c r="OA483">
        <v>26.34205</v>
      </c>
      <c r="OB483">
        <v>2.2150699999999999</v>
      </c>
      <c r="OC483">
        <v>9977.027</v>
      </c>
      <c r="OD483" s="1">
        <v>4.5138230000000001E-2</v>
      </c>
      <c r="OE483">
        <v>26.34205</v>
      </c>
      <c r="OF483">
        <v>2.2150699999999999</v>
      </c>
      <c r="OG483">
        <v>9977.027</v>
      </c>
      <c r="OH483" s="1">
        <v>4.5138230000000001E-2</v>
      </c>
      <c r="OI483">
        <v>26.34205</v>
      </c>
      <c r="OJ483">
        <v>2.2150699999999999</v>
      </c>
      <c r="OK483">
        <v>9977.027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 s="1">
        <v>8.2422330000000002E-2</v>
      </c>
      <c r="G484">
        <v>22.845410000000001</v>
      </c>
      <c r="H484">
        <v>0</v>
      </c>
      <c r="I484">
        <v>0</v>
      </c>
      <c r="J484" s="1">
        <v>8.2140550000000007E-2</v>
      </c>
      <c r="K484">
        <v>23.042269999999998</v>
      </c>
      <c r="L484">
        <v>0</v>
      </c>
      <c r="M484">
        <v>0</v>
      </c>
      <c r="N484" s="1">
        <v>8.168475E-2</v>
      </c>
      <c r="O484">
        <v>23.23685</v>
      </c>
      <c r="P484">
        <v>0</v>
      </c>
      <c r="Q484">
        <v>0</v>
      </c>
      <c r="R484" s="1">
        <v>8.1192639999999996E-2</v>
      </c>
      <c r="S484">
        <v>23.43319</v>
      </c>
      <c r="T484">
        <v>0</v>
      </c>
      <c r="U484">
        <v>0</v>
      </c>
      <c r="V484" s="1">
        <v>8.0872360000000004E-2</v>
      </c>
      <c r="W484">
        <v>23.670089999999998</v>
      </c>
      <c r="X484">
        <v>0</v>
      </c>
      <c r="Y484">
        <v>0</v>
      </c>
      <c r="Z484" s="1">
        <v>8.0662719999999993E-2</v>
      </c>
      <c r="AA484">
        <v>23.71893</v>
      </c>
      <c r="AB484">
        <v>0</v>
      </c>
      <c r="AC484">
        <v>0</v>
      </c>
      <c r="AD484">
        <v>8.0396880000000004E-2</v>
      </c>
      <c r="AE484">
        <v>23.567810000000001</v>
      </c>
      <c r="AF484">
        <v>0</v>
      </c>
      <c r="AG484">
        <v>0</v>
      </c>
      <c r="AH484" s="1">
        <v>8.0057729999999994E-2</v>
      </c>
      <c r="AI484">
        <v>23.443429999999999</v>
      </c>
      <c r="AJ484">
        <v>0</v>
      </c>
      <c r="AK484">
        <v>0</v>
      </c>
      <c r="AL484" s="1">
        <v>8.0056000000000002E-2</v>
      </c>
      <c r="AM484">
        <v>23.372699999999998</v>
      </c>
      <c r="AN484">
        <v>0</v>
      </c>
      <c r="AO484">
        <v>0</v>
      </c>
      <c r="AP484" s="1">
        <v>7.9761460000000006E-2</v>
      </c>
      <c r="AQ484">
        <v>23.603149999999999</v>
      </c>
      <c r="AR484">
        <v>0</v>
      </c>
      <c r="AS484">
        <v>0</v>
      </c>
      <c r="AT484" s="1">
        <v>7.9334249999999995E-2</v>
      </c>
      <c r="AU484">
        <v>23.92334</v>
      </c>
      <c r="AV484">
        <v>0</v>
      </c>
      <c r="AW484">
        <v>0</v>
      </c>
      <c r="AX484" s="1">
        <v>7.8844880000000006E-2</v>
      </c>
      <c r="AY484">
        <v>24.21424</v>
      </c>
      <c r="AZ484">
        <v>0</v>
      </c>
      <c r="BA484">
        <v>0</v>
      </c>
      <c r="BB484" s="1">
        <v>7.8489539999999997E-2</v>
      </c>
      <c r="BC484">
        <v>24.490030000000001</v>
      </c>
      <c r="BD484">
        <v>0</v>
      </c>
      <c r="BE484">
        <v>0</v>
      </c>
      <c r="BF484" s="1">
        <v>7.8231720000000005E-2</v>
      </c>
      <c r="BG484">
        <v>24.548459999999999</v>
      </c>
      <c r="BH484">
        <v>0</v>
      </c>
      <c r="BI484">
        <v>0</v>
      </c>
      <c r="BJ484" s="1">
        <v>7.7920820000000002E-2</v>
      </c>
      <c r="BK484">
        <v>24.46809</v>
      </c>
      <c r="BL484">
        <v>0</v>
      </c>
      <c r="BM484">
        <v>0</v>
      </c>
      <c r="BN484" s="1">
        <v>7.7520389999999995E-2</v>
      </c>
      <c r="BO484">
        <v>24.380410000000001</v>
      </c>
      <c r="BP484">
        <v>0</v>
      </c>
      <c r="BQ484">
        <v>0</v>
      </c>
      <c r="BR484" s="1">
        <v>7.7147489999999999E-2</v>
      </c>
      <c r="BS484">
        <v>24.336580000000001</v>
      </c>
      <c r="BT484">
        <v>0</v>
      </c>
      <c r="BU484">
        <v>0</v>
      </c>
      <c r="BV484" s="1">
        <v>7.6722559999999995E-2</v>
      </c>
      <c r="BW484">
        <v>24.344259999999998</v>
      </c>
      <c r="BX484">
        <v>0</v>
      </c>
      <c r="BY484">
        <v>0</v>
      </c>
      <c r="BZ484">
        <v>7.6334830000000006E-2</v>
      </c>
      <c r="CA484">
        <v>24.520689999999998</v>
      </c>
      <c r="CB484">
        <v>0</v>
      </c>
      <c r="CC484">
        <v>0</v>
      </c>
      <c r="CD484" s="1">
        <v>7.5898770000000004E-2</v>
      </c>
      <c r="CE484">
        <v>24.639279999999999</v>
      </c>
      <c r="CF484">
        <v>0</v>
      </c>
      <c r="CG484">
        <v>0</v>
      </c>
      <c r="CH484" s="1">
        <v>7.5484579999999996E-2</v>
      </c>
      <c r="CI484">
        <v>24.721170000000001</v>
      </c>
      <c r="CJ484">
        <v>0</v>
      </c>
      <c r="CK484">
        <v>0</v>
      </c>
      <c r="CL484" s="1">
        <v>7.5010770000000004E-2</v>
      </c>
      <c r="CM484">
        <v>24.663350000000001</v>
      </c>
      <c r="CN484">
        <v>0</v>
      </c>
      <c r="CO484">
        <v>0</v>
      </c>
      <c r="CP484" s="1">
        <v>7.4589390000000005E-2</v>
      </c>
      <c r="CQ484">
        <v>24.553979999999999</v>
      </c>
      <c r="CR484">
        <v>0</v>
      </c>
      <c r="CS484">
        <v>0</v>
      </c>
      <c r="CT484" s="1">
        <v>7.410593E-2</v>
      </c>
      <c r="CU484">
        <v>24.381589999999999</v>
      </c>
      <c r="CV484">
        <v>0</v>
      </c>
      <c r="CW484">
        <v>0</v>
      </c>
      <c r="CX484" s="1">
        <v>7.3589840000000004E-2</v>
      </c>
      <c r="CY484">
        <v>24.158670000000001</v>
      </c>
      <c r="CZ484">
        <v>0</v>
      </c>
      <c r="DA484">
        <v>0</v>
      </c>
      <c r="DB484">
        <v>7.3129330000000006E-2</v>
      </c>
      <c r="DC484">
        <v>23.993870000000001</v>
      </c>
      <c r="DD484">
        <v>0</v>
      </c>
      <c r="DE484">
        <v>2.251248E-37</v>
      </c>
      <c r="DF484" s="1">
        <v>7.2704920000000006E-2</v>
      </c>
      <c r="DG484">
        <v>23.98396</v>
      </c>
      <c r="DH484">
        <v>1.07629E-34</v>
      </c>
      <c r="DI484">
        <v>2.8181889999999999E-31</v>
      </c>
      <c r="DJ484" s="1">
        <v>7.2298849999999998E-2</v>
      </c>
      <c r="DK484">
        <v>23.999649999999999</v>
      </c>
      <c r="DL484">
        <v>9.8357009999999998E-30</v>
      </c>
      <c r="DM484" s="1">
        <v>2.292235E-26</v>
      </c>
      <c r="DN484" s="1">
        <v>7.184401E-2</v>
      </c>
      <c r="DO484">
        <v>24.050560000000001</v>
      </c>
      <c r="DP484" s="1">
        <v>1.1319790000000001E-25</v>
      </c>
      <c r="DQ484" s="1">
        <v>2.5256889999999998E-22</v>
      </c>
      <c r="DR484">
        <v>7.1366559999999996E-2</v>
      </c>
      <c r="DS484">
        <v>23.91133</v>
      </c>
      <c r="DT484" s="1">
        <v>3.164187E-22</v>
      </c>
      <c r="DU484" s="1">
        <v>6.9591489999999996E-19</v>
      </c>
      <c r="DV484" s="1">
        <v>7.0884879999999997E-2</v>
      </c>
      <c r="DW484">
        <v>23.695060000000002</v>
      </c>
      <c r="DX484" s="1">
        <v>2.883212E-19</v>
      </c>
      <c r="DY484" s="1">
        <v>6.3163159999999998E-16</v>
      </c>
      <c r="DZ484" s="1">
        <v>7.0419640000000006E-2</v>
      </c>
      <c r="EA484">
        <v>23.488289999999999</v>
      </c>
      <c r="EB484" s="1">
        <v>1.065396E-16</v>
      </c>
      <c r="EC484" s="1">
        <v>2.3476850000000001E-13</v>
      </c>
      <c r="ED484" s="1">
        <v>6.9869410000000007E-2</v>
      </c>
      <c r="EE484">
        <v>23.283270000000002</v>
      </c>
      <c r="EF484" s="1">
        <v>1.8618199999999999E-14</v>
      </c>
      <c r="EG484" s="1">
        <v>4.1444649999999997E-11</v>
      </c>
      <c r="EH484" s="1">
        <v>6.9391300000000003E-2</v>
      </c>
      <c r="EI484">
        <v>23.27863</v>
      </c>
      <c r="EJ484" s="1">
        <v>1.7210679999999999E-12</v>
      </c>
      <c r="EK484" s="1">
        <v>3.8781679999999998E-9</v>
      </c>
      <c r="EL484" s="1">
        <v>6.8938459999999993E-2</v>
      </c>
      <c r="EM484">
        <v>23.313759999999998</v>
      </c>
      <c r="EN484" s="1">
        <v>9.2066090000000003E-11</v>
      </c>
      <c r="EO484" s="1">
        <v>2.1006420000000001E-7</v>
      </c>
      <c r="EP484">
        <v>6.8542249999999999E-2</v>
      </c>
      <c r="EQ484">
        <v>23.319600000000001</v>
      </c>
      <c r="ER484" s="1">
        <v>3.0528929999999999E-9</v>
      </c>
      <c r="ES484" s="1">
        <v>7.0646860000000003E-6</v>
      </c>
      <c r="ET484" s="1">
        <v>6.8118049999999999E-2</v>
      </c>
      <c r="EU484">
        <v>23.400790000000001</v>
      </c>
      <c r="EV484" s="1">
        <v>6.6488869999999999E-8</v>
      </c>
      <c r="EW484" s="1">
        <v>1.5620369999999999E-4</v>
      </c>
      <c r="EX484">
        <v>6.7683090000000001E-2</v>
      </c>
      <c r="EY484">
        <v>23.373000000000001</v>
      </c>
      <c r="EZ484" s="1">
        <v>9.9716820000000001E-7</v>
      </c>
      <c r="FA484" s="1">
        <v>2.382023E-3</v>
      </c>
      <c r="FB484" s="1">
        <v>6.7232269999999997E-2</v>
      </c>
      <c r="FC484">
        <v>23.154789999999998</v>
      </c>
      <c r="FD484" s="1">
        <v>1.0754070000000001E-5</v>
      </c>
      <c r="FE484" s="1">
        <v>2.6106279999999999E-2</v>
      </c>
      <c r="FF484" s="1">
        <v>6.6795179999999996E-2</v>
      </c>
      <c r="FG484">
        <v>22.92379</v>
      </c>
      <c r="FH484" s="1">
        <v>8.6352430000000006E-5</v>
      </c>
      <c r="FI484" s="1">
        <v>0.21308940000000001</v>
      </c>
      <c r="FJ484" s="1">
        <v>6.6652779999999995E-2</v>
      </c>
      <c r="FK484">
        <v>22.747109999999999</v>
      </c>
      <c r="FL484" s="1">
        <v>5.3533309999999996E-4</v>
      </c>
      <c r="FM484" s="1">
        <v>1.3371550000000001</v>
      </c>
      <c r="FN484" s="1">
        <v>6.6182859999999996E-2</v>
      </c>
      <c r="FO484">
        <v>22.868310000000001</v>
      </c>
      <c r="FP484" s="1">
        <v>2.6097749999999999E-3</v>
      </c>
      <c r="FQ484" s="1">
        <v>6.6312480000000003</v>
      </c>
      <c r="FR484" s="1">
        <v>6.554132E-2</v>
      </c>
      <c r="FS484">
        <v>23.095549999999999</v>
      </c>
      <c r="FT484" s="1">
        <v>1.0262179999999999E-2</v>
      </c>
      <c r="FU484">
        <v>26.584689999999998</v>
      </c>
      <c r="FV484" s="1">
        <v>6.4857330000000005E-2</v>
      </c>
      <c r="FW484">
        <v>23.36552</v>
      </c>
      <c r="FX484" s="1">
        <v>3.333593E-2</v>
      </c>
      <c r="FY484">
        <v>88.118669999999995</v>
      </c>
      <c r="FZ484">
        <v>6.4342830000000004E-2</v>
      </c>
      <c r="GA484">
        <v>23.615020000000001</v>
      </c>
      <c r="GB484" s="1">
        <v>9.1782799999999998E-2</v>
      </c>
      <c r="GC484">
        <v>246.7336</v>
      </c>
      <c r="GD484" s="1">
        <v>6.3982730000000002E-2</v>
      </c>
      <c r="GE484">
        <v>23.626380000000001</v>
      </c>
      <c r="GF484" s="1">
        <v>0.21837290000000001</v>
      </c>
      <c r="GG484">
        <v>595.4588</v>
      </c>
      <c r="GH484" s="1">
        <v>6.3505870000000006E-2</v>
      </c>
      <c r="GI484">
        <v>23.454820000000002</v>
      </c>
      <c r="GJ484" s="1">
        <v>0.4548121</v>
      </c>
      <c r="GK484">
        <v>1260.0889999999999</v>
      </c>
      <c r="GL484" s="1">
        <v>6.2927129999999998E-2</v>
      </c>
      <c r="GM484">
        <v>23.292870000000001</v>
      </c>
      <c r="GN484" s="1">
        <v>0.84203609999999995</v>
      </c>
      <c r="GO484">
        <v>2373.498</v>
      </c>
      <c r="GP484" s="1">
        <v>6.2709059999999997E-2</v>
      </c>
      <c r="GQ484">
        <v>23.185980000000001</v>
      </c>
      <c r="GR484">
        <v>1.4165639999999999</v>
      </c>
      <c r="GS484">
        <v>4037.0810000000001</v>
      </c>
      <c r="GT484" s="1">
        <v>6.215155E-2</v>
      </c>
      <c r="GU484">
        <v>23.38514</v>
      </c>
      <c r="GV484">
        <v>2.169543</v>
      </c>
      <c r="GW484">
        <v>6282.5640000000003</v>
      </c>
      <c r="GX484">
        <v>6.1417970000000002E-2</v>
      </c>
      <c r="GY484">
        <v>23.6861</v>
      </c>
      <c r="GZ484">
        <v>3.0644209999999998</v>
      </c>
      <c r="HA484">
        <v>9039.6620000000003</v>
      </c>
      <c r="HB484" s="1">
        <v>6.0640239999999998E-2</v>
      </c>
      <c r="HC484">
        <v>24.029979999999998</v>
      </c>
      <c r="HD484">
        <v>4.0435109999999996</v>
      </c>
      <c r="HE484">
        <v>12155.14</v>
      </c>
      <c r="HF484" s="1">
        <v>6.0067990000000002E-2</v>
      </c>
      <c r="HG484">
        <v>24.30472</v>
      </c>
      <c r="HH484">
        <v>5.0549379999999999</v>
      </c>
      <c r="HI484">
        <v>15426.48</v>
      </c>
      <c r="HJ484" s="1">
        <v>5.968946E-2</v>
      </c>
      <c r="HK484">
        <v>24.356560000000002</v>
      </c>
      <c r="HL484">
        <v>6.041976</v>
      </c>
      <c r="HM484">
        <v>18648.3</v>
      </c>
      <c r="HN484" s="1">
        <v>5.9280760000000002E-2</v>
      </c>
      <c r="HO484">
        <v>24.223839999999999</v>
      </c>
      <c r="HP484">
        <v>6.929748</v>
      </c>
      <c r="HQ484">
        <v>21634.95</v>
      </c>
      <c r="HR484" s="1">
        <v>5.8829859999999998E-2</v>
      </c>
      <c r="HS484">
        <v>24.08663</v>
      </c>
      <c r="HT484">
        <v>7.6767589999999997</v>
      </c>
      <c r="HU484">
        <v>24243.86</v>
      </c>
      <c r="HV484" s="1">
        <v>5.892414E-2</v>
      </c>
      <c r="HW484">
        <v>23.988990000000001</v>
      </c>
      <c r="HX484">
        <v>8.3430680000000006</v>
      </c>
      <c r="HY484">
        <v>26394.44</v>
      </c>
      <c r="HZ484" s="1">
        <v>5.8623769999999999E-2</v>
      </c>
      <c r="IA484">
        <v>24.136430000000001</v>
      </c>
      <c r="IB484">
        <v>8.7966309999999996</v>
      </c>
      <c r="IC484">
        <v>28059.17</v>
      </c>
      <c r="ID484" s="1">
        <v>5.8142510000000001E-2</v>
      </c>
      <c r="IE484">
        <v>24.161650000000002</v>
      </c>
      <c r="IF484">
        <v>9.0622570000000007</v>
      </c>
      <c r="IG484">
        <v>29229.68</v>
      </c>
      <c r="IH484" s="1">
        <v>5.7552550000000001E-2</v>
      </c>
      <c r="II484">
        <v>24.382390000000001</v>
      </c>
      <c r="IJ484">
        <v>9.1629710000000006</v>
      </c>
      <c r="IK484">
        <v>29941.48</v>
      </c>
      <c r="IL484" s="1">
        <v>5.713683E-2</v>
      </c>
      <c r="IM484">
        <v>24.572610000000001</v>
      </c>
      <c r="IN484">
        <v>9.1681030000000003</v>
      </c>
      <c r="IO484">
        <v>30249.79</v>
      </c>
      <c r="IP484" s="1">
        <v>5.6787829999999997E-2</v>
      </c>
      <c r="IQ484">
        <v>24.601389999999999</v>
      </c>
      <c r="IR484">
        <v>9.0816730000000003</v>
      </c>
      <c r="IS484">
        <v>30220.29</v>
      </c>
      <c r="IT484" s="1">
        <v>5.6338300000000001E-2</v>
      </c>
      <c r="IU484">
        <v>24.47879</v>
      </c>
      <c r="IV484">
        <v>8.8983139999999992</v>
      </c>
      <c r="IW484">
        <v>29915.1</v>
      </c>
      <c r="IX484" s="1">
        <v>5.5717269999999999E-2</v>
      </c>
      <c r="IY484">
        <v>24.31146</v>
      </c>
      <c r="IZ484">
        <v>8.6270559999999996</v>
      </c>
      <c r="JA484">
        <v>29392.23</v>
      </c>
      <c r="JB484" s="1">
        <v>5.479411E-2</v>
      </c>
      <c r="JC484">
        <v>24.218430000000001</v>
      </c>
      <c r="JD484">
        <v>8.2678340000000006</v>
      </c>
      <c r="JE484">
        <v>28703.97</v>
      </c>
      <c r="JF484" s="1">
        <v>5.415938E-2</v>
      </c>
      <c r="JG484">
        <v>24.437280000000001</v>
      </c>
      <c r="JH484">
        <v>7.9256909999999996</v>
      </c>
      <c r="JI484">
        <v>27897.88</v>
      </c>
      <c r="JJ484" s="1">
        <v>5.3674069999999997E-2</v>
      </c>
      <c r="JK484">
        <v>24.760159999999999</v>
      </c>
      <c r="JL484">
        <v>7.5910200000000003</v>
      </c>
      <c r="JM484">
        <v>27014.959999999999</v>
      </c>
      <c r="JN484" s="1">
        <v>5.3199040000000003E-2</v>
      </c>
      <c r="JO484">
        <v>25.126239999999999</v>
      </c>
      <c r="JP484">
        <v>7.2504419999999996</v>
      </c>
      <c r="JQ484">
        <v>26083.91</v>
      </c>
      <c r="JR484" s="1">
        <v>5.2568110000000001E-2</v>
      </c>
      <c r="JS484">
        <v>25.458749999999998</v>
      </c>
      <c r="JT484">
        <v>6.8880080000000001</v>
      </c>
      <c r="JU484">
        <v>25127.58</v>
      </c>
      <c r="JV484" s="1">
        <v>5.1865759999999997E-2</v>
      </c>
      <c r="JW484">
        <v>25.565940000000001</v>
      </c>
      <c r="JX484">
        <v>6.5268839999999999</v>
      </c>
      <c r="JY484">
        <v>24169.86</v>
      </c>
      <c r="JZ484">
        <v>5.1292049999999999E-2</v>
      </c>
      <c r="KA484">
        <v>25.44943</v>
      </c>
      <c r="KB484">
        <v>6.1832260000000003</v>
      </c>
      <c r="KC484">
        <v>23218.959999999999</v>
      </c>
      <c r="KD484" s="1">
        <v>5.0870529999999997E-2</v>
      </c>
      <c r="KE484">
        <v>25.316099999999999</v>
      </c>
      <c r="KF484">
        <v>5.8807470000000004</v>
      </c>
      <c r="KG484">
        <v>22296.240000000002</v>
      </c>
      <c r="KH484" s="1">
        <v>5.0471090000000003E-2</v>
      </c>
      <c r="KI484">
        <v>25.2105</v>
      </c>
      <c r="KJ484">
        <v>5.5892150000000003</v>
      </c>
      <c r="KK484">
        <v>21394.66</v>
      </c>
      <c r="KL484" s="1">
        <v>5.0064400000000002E-2</v>
      </c>
      <c r="KM484">
        <v>25.31467</v>
      </c>
      <c r="KN484">
        <v>5.309456</v>
      </c>
      <c r="KO484">
        <v>20527.66</v>
      </c>
      <c r="KP484" s="1">
        <v>4.9636310000000003E-2</v>
      </c>
      <c r="KQ484">
        <v>25.462579999999999</v>
      </c>
      <c r="KR484">
        <v>5.0410550000000001</v>
      </c>
      <c r="KS484">
        <v>19692.57</v>
      </c>
      <c r="KT484" s="1">
        <v>4.9204669999999999E-2</v>
      </c>
      <c r="KU484">
        <v>25.564820000000001</v>
      </c>
      <c r="KV484">
        <v>4.786321</v>
      </c>
      <c r="KW484">
        <v>18895.91</v>
      </c>
      <c r="KX484" s="1">
        <v>4.8828999999999997E-2</v>
      </c>
      <c r="KY484">
        <v>25.6282</v>
      </c>
      <c r="KZ484">
        <v>4.5505760000000004</v>
      </c>
      <c r="LA484">
        <v>18134.57</v>
      </c>
      <c r="LB484" s="1">
        <v>4.8495509999999999E-2</v>
      </c>
      <c r="LC484">
        <v>25.585840000000001</v>
      </c>
      <c r="LD484">
        <v>4.3311780000000004</v>
      </c>
      <c r="LE484">
        <v>17410.53</v>
      </c>
      <c r="LF484">
        <v>4.815705E-2</v>
      </c>
      <c r="LG484">
        <v>25.478110000000001</v>
      </c>
      <c r="LH484">
        <v>4.1234250000000001</v>
      </c>
      <c r="LI484">
        <v>16721.54</v>
      </c>
      <c r="LJ484">
        <v>4.7760030000000002E-2</v>
      </c>
      <c r="LK484">
        <v>25.3386</v>
      </c>
      <c r="LL484">
        <v>3.922742</v>
      </c>
      <c r="LM484">
        <v>16067.96</v>
      </c>
      <c r="LN484" s="1">
        <v>4.6951189999999997E-2</v>
      </c>
      <c r="LO484">
        <v>25.256630000000001</v>
      </c>
      <c r="LP484">
        <v>3.702226</v>
      </c>
      <c r="LQ484">
        <v>15450.9</v>
      </c>
      <c r="LR484" s="1">
        <v>4.6492459999999999E-2</v>
      </c>
      <c r="LS484">
        <v>25.433019999999999</v>
      </c>
      <c r="LT484">
        <v>3.5226069999999998</v>
      </c>
      <c r="LU484">
        <v>14870.11</v>
      </c>
      <c r="LV484" s="1">
        <v>4.620117E-2</v>
      </c>
      <c r="LW484">
        <v>25.704440000000002</v>
      </c>
      <c r="LX484">
        <v>3.3654760000000001</v>
      </c>
      <c r="LY484">
        <v>14319.19</v>
      </c>
      <c r="LZ484" s="1">
        <v>4.596948E-2</v>
      </c>
      <c r="MA484">
        <v>26.040310000000002</v>
      </c>
      <c r="MB484">
        <v>3.2215479999999999</v>
      </c>
      <c r="MC484">
        <v>13795.65</v>
      </c>
      <c r="MD484" s="1">
        <v>4.5503759999999997E-2</v>
      </c>
      <c r="ME484">
        <v>26.31185</v>
      </c>
      <c r="MF484">
        <v>3.0701689999999999</v>
      </c>
      <c r="MG484">
        <v>13299.62</v>
      </c>
      <c r="MH484" s="1">
        <v>4.4918409999999999E-2</v>
      </c>
      <c r="MI484">
        <v>26.43085</v>
      </c>
      <c r="MJ484">
        <v>2.920636</v>
      </c>
      <c r="MK484">
        <v>12832.03</v>
      </c>
      <c r="ML484" s="1">
        <v>4.4318450000000002E-2</v>
      </c>
      <c r="MM484">
        <v>26.31793</v>
      </c>
      <c r="MN484">
        <v>2.779779</v>
      </c>
      <c r="MO484">
        <v>12391.88</v>
      </c>
      <c r="MP484" s="1">
        <v>4.391304E-2</v>
      </c>
      <c r="MQ484">
        <v>26.18262</v>
      </c>
      <c r="MR484">
        <v>2.6593460000000002</v>
      </c>
      <c r="MS484">
        <v>11976.1</v>
      </c>
      <c r="MT484" s="1">
        <v>4.3768609999999999E-2</v>
      </c>
      <c r="MU484">
        <v>26.075199999999999</v>
      </c>
      <c r="MV484">
        <v>2.561061</v>
      </c>
      <c r="MW484">
        <v>11580.5</v>
      </c>
      <c r="MX484">
        <v>4.3368160000000003E-2</v>
      </c>
      <c r="MY484">
        <v>26.140840000000001</v>
      </c>
      <c r="MZ484">
        <v>2.4533100000000001</v>
      </c>
      <c r="NA484">
        <v>11204.01</v>
      </c>
      <c r="NB484" s="1">
        <v>4.2780279999999997E-2</v>
      </c>
      <c r="NC484">
        <v>26.34018</v>
      </c>
      <c r="ND484">
        <v>2.3419530000000002</v>
      </c>
      <c r="NE484">
        <v>10849.12</v>
      </c>
      <c r="NF484" s="1">
        <v>4.2780279999999997E-2</v>
      </c>
      <c r="NG484">
        <v>26.34018</v>
      </c>
      <c r="NH484">
        <v>2.3419530000000002</v>
      </c>
      <c r="NI484">
        <v>10849.12</v>
      </c>
      <c r="NJ484" s="1">
        <v>4.2780279999999997E-2</v>
      </c>
      <c r="NK484">
        <v>26.34018</v>
      </c>
      <c r="NL484">
        <v>2.3419530000000002</v>
      </c>
      <c r="NM484">
        <v>10849.12</v>
      </c>
      <c r="NN484" s="1">
        <v>4.2780279999999997E-2</v>
      </c>
      <c r="NO484">
        <v>26.34018</v>
      </c>
      <c r="NP484">
        <v>2.3419530000000002</v>
      </c>
      <c r="NQ484">
        <v>10849.12</v>
      </c>
      <c r="NR484" s="1">
        <v>4.2780279999999997E-2</v>
      </c>
      <c r="NS484">
        <v>26.34018</v>
      </c>
      <c r="NT484">
        <v>2.3419530000000002</v>
      </c>
      <c r="NU484">
        <v>10849.12</v>
      </c>
      <c r="NV484" s="1">
        <v>4.2780279999999997E-2</v>
      </c>
      <c r="NW484">
        <v>26.34018</v>
      </c>
      <c r="NX484">
        <v>2.3419530000000002</v>
      </c>
      <c r="NY484">
        <v>10849.12</v>
      </c>
      <c r="NZ484" s="1">
        <v>4.2780279999999997E-2</v>
      </c>
      <c r="OA484">
        <v>26.34018</v>
      </c>
      <c r="OB484">
        <v>2.3419530000000002</v>
      </c>
      <c r="OC484">
        <v>10849.12</v>
      </c>
      <c r="OD484" s="1">
        <v>4.2780279999999997E-2</v>
      </c>
      <c r="OE484">
        <v>26.34018</v>
      </c>
      <c r="OF484">
        <v>2.3419530000000002</v>
      </c>
      <c r="OG484">
        <v>10849.12</v>
      </c>
      <c r="OH484" s="1">
        <v>4.2780279999999997E-2</v>
      </c>
      <c r="OI484">
        <v>26.34018</v>
      </c>
      <c r="OJ484">
        <v>2.3419530000000002</v>
      </c>
      <c r="OK484">
        <v>10849.12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7.9928509999999994E-2</v>
      </c>
      <c r="G485">
        <v>22.895700000000001</v>
      </c>
      <c r="H485">
        <v>0</v>
      </c>
      <c r="I485">
        <v>0</v>
      </c>
      <c r="J485" s="1">
        <v>7.9652210000000001E-2</v>
      </c>
      <c r="K485">
        <v>23.087879999999998</v>
      </c>
      <c r="L485">
        <v>0</v>
      </c>
      <c r="M485">
        <v>0</v>
      </c>
      <c r="N485" s="1">
        <v>7.9208990000000007E-2</v>
      </c>
      <c r="O485">
        <v>23.274740000000001</v>
      </c>
      <c r="P485">
        <v>0</v>
      </c>
      <c r="Q485">
        <v>0</v>
      </c>
      <c r="R485" s="1">
        <v>7.8728670000000001E-2</v>
      </c>
      <c r="S485">
        <v>23.461490000000001</v>
      </c>
      <c r="T485">
        <v>0</v>
      </c>
      <c r="U485">
        <v>0</v>
      </c>
      <c r="V485" s="1">
        <v>7.8420649999999995E-2</v>
      </c>
      <c r="W485">
        <v>23.68704</v>
      </c>
      <c r="X485">
        <v>0</v>
      </c>
      <c r="Y485">
        <v>0</v>
      </c>
      <c r="Z485" s="1">
        <v>7.8220090000000006E-2</v>
      </c>
      <c r="AA485">
        <v>23.730119999999999</v>
      </c>
      <c r="AB485">
        <v>0</v>
      </c>
      <c r="AC485">
        <v>0</v>
      </c>
      <c r="AD485" s="1">
        <v>7.7963679999999994E-2</v>
      </c>
      <c r="AE485">
        <v>23.579619999999998</v>
      </c>
      <c r="AF485">
        <v>0</v>
      </c>
      <c r="AG485">
        <v>0</v>
      </c>
      <c r="AH485" s="1">
        <v>7.7638570000000004E-2</v>
      </c>
      <c r="AI485">
        <v>23.454339999999998</v>
      </c>
      <c r="AJ485">
        <v>0</v>
      </c>
      <c r="AK485">
        <v>0</v>
      </c>
      <c r="AL485" s="1">
        <v>7.7642909999999996E-2</v>
      </c>
      <c r="AM485">
        <v>23.379960000000001</v>
      </c>
      <c r="AN485">
        <v>0</v>
      </c>
      <c r="AO485">
        <v>0</v>
      </c>
      <c r="AP485" s="1">
        <v>7.7358960000000004E-2</v>
      </c>
      <c r="AQ485">
        <v>23.595790000000001</v>
      </c>
      <c r="AR485">
        <v>0</v>
      </c>
      <c r="AS485">
        <v>0</v>
      </c>
      <c r="AT485" s="1">
        <v>7.6944250000000006E-2</v>
      </c>
      <c r="AU485">
        <v>23.89761</v>
      </c>
      <c r="AV485">
        <v>0</v>
      </c>
      <c r="AW485">
        <v>0</v>
      </c>
      <c r="AX485" s="1">
        <v>7.6464099999999993E-2</v>
      </c>
      <c r="AY485">
        <v>24.172049999999999</v>
      </c>
      <c r="AZ485">
        <v>0</v>
      </c>
      <c r="BA485">
        <v>0</v>
      </c>
      <c r="BB485" s="1">
        <v>7.6122090000000003E-2</v>
      </c>
      <c r="BC485">
        <v>24.434550000000002</v>
      </c>
      <c r="BD485">
        <v>0</v>
      </c>
      <c r="BE485">
        <v>0</v>
      </c>
      <c r="BF485" s="1">
        <v>7.5873060000000006E-2</v>
      </c>
      <c r="BG485">
        <v>24.48912</v>
      </c>
      <c r="BH485">
        <v>0</v>
      </c>
      <c r="BI485">
        <v>0</v>
      </c>
      <c r="BJ485" s="1">
        <v>7.5573639999999997E-2</v>
      </c>
      <c r="BK485">
        <v>24.411280000000001</v>
      </c>
      <c r="BL485">
        <v>0</v>
      </c>
      <c r="BM485">
        <v>0</v>
      </c>
      <c r="BN485" s="1">
        <v>7.5184180000000003E-2</v>
      </c>
      <c r="BO485">
        <v>24.327269999999999</v>
      </c>
      <c r="BP485">
        <v>0</v>
      </c>
      <c r="BQ485">
        <v>0</v>
      </c>
      <c r="BR485" s="1">
        <v>7.4826550000000006E-2</v>
      </c>
      <c r="BS485">
        <v>24.285049999999998</v>
      </c>
      <c r="BT485">
        <v>0</v>
      </c>
      <c r="BU485">
        <v>0</v>
      </c>
      <c r="BV485" s="1">
        <v>7.4412060000000002E-2</v>
      </c>
      <c r="BW485">
        <v>24.292470000000002</v>
      </c>
      <c r="BX485">
        <v>0</v>
      </c>
      <c r="BY485">
        <v>0</v>
      </c>
      <c r="BZ485" s="1">
        <v>7.4041129999999997E-2</v>
      </c>
      <c r="CA485">
        <v>24.463619999999999</v>
      </c>
      <c r="CB485">
        <v>0</v>
      </c>
      <c r="CC485">
        <v>0</v>
      </c>
      <c r="CD485" s="1">
        <v>7.3611419999999997E-2</v>
      </c>
      <c r="CE485">
        <v>24.58015</v>
      </c>
      <c r="CF485">
        <v>0</v>
      </c>
      <c r="CG485">
        <v>0</v>
      </c>
      <c r="CH485" s="1">
        <v>7.3213529999999999E-2</v>
      </c>
      <c r="CI485">
        <v>24.663930000000001</v>
      </c>
      <c r="CJ485">
        <v>0</v>
      </c>
      <c r="CK485">
        <v>0</v>
      </c>
      <c r="CL485" s="1">
        <v>7.2756730000000006E-2</v>
      </c>
      <c r="CM485">
        <v>24.614640000000001</v>
      </c>
      <c r="CN485">
        <v>0</v>
      </c>
      <c r="CO485">
        <v>0</v>
      </c>
      <c r="CP485" s="1">
        <v>7.2345149999999997E-2</v>
      </c>
      <c r="CQ485">
        <v>24.51793</v>
      </c>
      <c r="CR485">
        <v>0</v>
      </c>
      <c r="CS485">
        <v>0</v>
      </c>
      <c r="CT485" s="1">
        <v>7.1876990000000002E-2</v>
      </c>
      <c r="CU485">
        <v>24.361139999999999</v>
      </c>
      <c r="CV485">
        <v>0</v>
      </c>
      <c r="CW485">
        <v>0</v>
      </c>
      <c r="CX485" s="1">
        <v>7.1373790000000006E-2</v>
      </c>
      <c r="CY485">
        <v>24.155650000000001</v>
      </c>
      <c r="CZ485">
        <v>0</v>
      </c>
      <c r="DA485">
        <v>0</v>
      </c>
      <c r="DB485" s="1">
        <v>7.092851E-2</v>
      </c>
      <c r="DC485">
        <v>24.005680000000002</v>
      </c>
      <c r="DD485">
        <v>0</v>
      </c>
      <c r="DE485">
        <v>6.7362100000000003E-38</v>
      </c>
      <c r="DF485" s="1">
        <v>7.0517070000000001E-2</v>
      </c>
      <c r="DG485">
        <v>24.004490000000001</v>
      </c>
      <c r="DH485">
        <v>2.3487449999999999E-35</v>
      </c>
      <c r="DI485">
        <v>9.2518439999999996E-32</v>
      </c>
      <c r="DJ485" s="1">
        <v>7.012554E-2</v>
      </c>
      <c r="DK485">
        <v>24.027619999999999</v>
      </c>
      <c r="DL485">
        <v>2.394321E-30</v>
      </c>
      <c r="DM485" s="1">
        <v>8.4039360000000002E-27</v>
      </c>
      <c r="DN485" s="1">
        <v>6.9684800000000005E-2</v>
      </c>
      <c r="DO485">
        <v>24.084340000000001</v>
      </c>
      <c r="DP485" s="1">
        <v>3.2762309999999999E-26</v>
      </c>
      <c r="DQ485" s="1">
        <v>1.017616E-22</v>
      </c>
      <c r="DR485" s="1">
        <v>6.9219849999999999E-2</v>
      </c>
      <c r="DS485">
        <v>23.957630000000002</v>
      </c>
      <c r="DT485" s="1">
        <v>1.0326050000000001E-22</v>
      </c>
      <c r="DU485" s="1">
        <v>3.0293579999999998E-19</v>
      </c>
      <c r="DV485" s="1">
        <v>6.8753750000000002E-2</v>
      </c>
      <c r="DW485">
        <v>23.757259999999999</v>
      </c>
      <c r="DX485" s="1">
        <v>1.03662E-19</v>
      </c>
      <c r="DY485" s="1">
        <v>2.9488049999999998E-16</v>
      </c>
      <c r="DZ485" s="1">
        <v>6.8301619999999993E-2</v>
      </c>
      <c r="EA485">
        <v>23.56616</v>
      </c>
      <c r="EB485" s="1">
        <v>4.1485530000000001E-17</v>
      </c>
      <c r="EC485" s="1">
        <v>1.166715E-13</v>
      </c>
      <c r="ED485" s="1">
        <v>6.7766320000000005E-2</v>
      </c>
      <c r="EE485">
        <v>23.375679999999999</v>
      </c>
      <c r="EF485" s="1">
        <v>7.7689119999999999E-15</v>
      </c>
      <c r="EG485" s="1">
        <v>2.1817049999999999E-11</v>
      </c>
      <c r="EH485" s="1">
        <v>6.7302329999999994E-2</v>
      </c>
      <c r="EI485">
        <v>23.37669</v>
      </c>
      <c r="EJ485" s="1">
        <v>7.6369260000000004E-13</v>
      </c>
      <c r="EK485" s="1">
        <v>2.1540360000000001E-9</v>
      </c>
      <c r="EL485" s="1">
        <v>6.6866709999999996E-2</v>
      </c>
      <c r="EM485">
        <v>23.41338</v>
      </c>
      <c r="EN485" s="1">
        <v>4.3186479999999999E-11</v>
      </c>
      <c r="EO485" s="1">
        <v>1.226971E-7</v>
      </c>
      <c r="EP485" s="1">
        <v>6.6483219999999996E-2</v>
      </c>
      <c r="EQ485">
        <v>23.419560000000001</v>
      </c>
      <c r="ER485" s="1">
        <v>1.506776E-9</v>
      </c>
      <c r="ES485" s="1">
        <v>4.3277110000000002E-6</v>
      </c>
      <c r="ET485" s="1">
        <v>6.6074400000000005E-2</v>
      </c>
      <c r="EU485">
        <v>23.497990000000001</v>
      </c>
      <c r="EV485" s="1">
        <v>3.4398989999999999E-8</v>
      </c>
      <c r="EW485" s="1">
        <v>1.001224E-4</v>
      </c>
      <c r="EX485" s="1">
        <v>6.5647780000000003E-2</v>
      </c>
      <c r="EY485">
        <v>23.470469999999999</v>
      </c>
      <c r="EZ485" s="1">
        <v>5.3900580000000002E-7</v>
      </c>
      <c r="FA485" s="1">
        <v>1.59431E-3</v>
      </c>
      <c r="FB485" s="1">
        <v>6.521101E-2</v>
      </c>
      <c r="FC485">
        <v>23.258849999999999</v>
      </c>
      <c r="FD485" s="1">
        <v>6.0574230000000002E-6</v>
      </c>
      <c r="FE485" s="1">
        <v>1.8212329999999999E-2</v>
      </c>
      <c r="FF485" s="1">
        <v>6.479095E-2</v>
      </c>
      <c r="FG485">
        <v>23.034790000000001</v>
      </c>
      <c r="FH485" s="1">
        <v>5.0569360000000001E-5</v>
      </c>
      <c r="FI485" s="1">
        <v>0.154692</v>
      </c>
      <c r="FJ485" s="1">
        <v>6.466363E-2</v>
      </c>
      <c r="FK485">
        <v>22.86307</v>
      </c>
      <c r="FL485" s="1">
        <v>3.253358E-4</v>
      </c>
      <c r="FM485" s="1">
        <v>1.008713</v>
      </c>
      <c r="FN485" s="1">
        <v>6.4207349999999996E-2</v>
      </c>
      <c r="FO485">
        <v>22.977869999999999</v>
      </c>
      <c r="FP485" s="1">
        <v>1.642571E-3</v>
      </c>
      <c r="FQ485" s="1">
        <v>5.1910629999999998</v>
      </c>
      <c r="FR485">
        <v>6.3578930000000006E-2</v>
      </c>
      <c r="FS485">
        <v>23.192959999999999</v>
      </c>
      <c r="FT485" s="1">
        <v>6.6769910000000002E-3</v>
      </c>
      <c r="FU485" s="1">
        <v>21.565989999999999</v>
      </c>
      <c r="FV485" s="1">
        <v>6.291033E-2</v>
      </c>
      <c r="FW485">
        <v>23.447790000000001</v>
      </c>
      <c r="FX485" s="1">
        <v>2.2384899999999999E-2</v>
      </c>
      <c r="FY485">
        <v>73.975120000000004</v>
      </c>
      <c r="FZ485" s="1">
        <v>6.2418550000000003E-2</v>
      </c>
      <c r="GA485">
        <v>23.682289999999998</v>
      </c>
      <c r="GB485" s="1">
        <v>6.3514660000000001E-2</v>
      </c>
      <c r="GC485">
        <v>214.0453</v>
      </c>
      <c r="GD485" s="1">
        <v>6.206594E-2</v>
      </c>
      <c r="GE485">
        <v>23.686489999999999</v>
      </c>
      <c r="GF485" s="1">
        <v>0.15546860000000001</v>
      </c>
      <c r="GG485">
        <v>533.06349999999998</v>
      </c>
      <c r="GH485" s="1">
        <v>6.1606439999999998E-2</v>
      </c>
      <c r="GI485">
        <v>23.51483</v>
      </c>
      <c r="GJ485" s="1">
        <v>0.33266699999999999</v>
      </c>
      <c r="GK485">
        <v>1162.4860000000001</v>
      </c>
      <c r="GL485" s="1">
        <v>6.1045479999999999E-2</v>
      </c>
      <c r="GM485">
        <v>23.353680000000001</v>
      </c>
      <c r="GN485" s="1">
        <v>0.63184700000000005</v>
      </c>
      <c r="GO485">
        <v>2253.451</v>
      </c>
      <c r="GP485" s="1">
        <v>6.084755E-2</v>
      </c>
      <c r="GQ485">
        <v>23.245550000000001</v>
      </c>
      <c r="GR485">
        <v>1.089264</v>
      </c>
      <c r="GS485">
        <v>3939.3679999999999</v>
      </c>
      <c r="GT485" s="1">
        <v>6.0304219999999999E-2</v>
      </c>
      <c r="GU485">
        <v>23.43242</v>
      </c>
      <c r="GV485">
        <v>1.706807</v>
      </c>
      <c r="GW485">
        <v>6292.3630000000003</v>
      </c>
      <c r="GX485" s="1">
        <v>5.9587550000000003E-2</v>
      </c>
      <c r="GY485">
        <v>23.71621</v>
      </c>
      <c r="GZ485">
        <v>2.4630200000000002</v>
      </c>
      <c r="HA485">
        <v>9279.5030000000006</v>
      </c>
      <c r="HB485" s="1">
        <v>5.8828249999999999E-2</v>
      </c>
      <c r="HC485">
        <v>24.040990000000001</v>
      </c>
      <c r="HD485">
        <v>3.3157190000000001</v>
      </c>
      <c r="HE485">
        <v>12770.21</v>
      </c>
      <c r="HF485" s="1">
        <v>5.8273770000000003E-2</v>
      </c>
      <c r="HG485">
        <v>24.299900000000001</v>
      </c>
      <c r="HH485">
        <v>4.2237049999999998</v>
      </c>
      <c r="HI485">
        <v>16563.57</v>
      </c>
      <c r="HJ485" s="1">
        <v>5.7908939999999999E-2</v>
      </c>
      <c r="HK485">
        <v>24.344860000000001</v>
      </c>
      <c r="HL485">
        <v>5.1377600000000001</v>
      </c>
      <c r="HM485">
        <v>20434.61</v>
      </c>
      <c r="HN485" s="1">
        <v>5.751357E-2</v>
      </c>
      <c r="HO485">
        <v>24.213380000000001</v>
      </c>
      <c r="HP485">
        <v>5.9893989999999997</v>
      </c>
      <c r="HQ485">
        <v>24161.87</v>
      </c>
      <c r="HR485" s="1">
        <v>5.7077919999999997E-2</v>
      </c>
      <c r="HS485">
        <v>24.079550000000001</v>
      </c>
      <c r="HT485">
        <v>6.7359879999999999</v>
      </c>
      <c r="HU485">
        <v>27558.41</v>
      </c>
      <c r="HV485" s="1">
        <v>5.7181790000000003E-2</v>
      </c>
      <c r="HW485">
        <v>23.984770000000001</v>
      </c>
      <c r="HX485">
        <v>7.4254059999999997</v>
      </c>
      <c r="HY485">
        <v>30500.6</v>
      </c>
      <c r="HZ485" s="1">
        <v>5.6890009999999998E-2</v>
      </c>
      <c r="IA485">
        <v>24.126570000000001</v>
      </c>
      <c r="IB485">
        <v>7.9312199999999997</v>
      </c>
      <c r="IC485">
        <v>32924.199999999997</v>
      </c>
      <c r="ID485" s="1">
        <v>5.6414980000000003E-2</v>
      </c>
      <c r="IE485">
        <v>24.149799999999999</v>
      </c>
      <c r="IF485">
        <v>8.2679869999999998</v>
      </c>
      <c r="IG485">
        <v>34786.839999999997</v>
      </c>
      <c r="IH485" s="1">
        <v>5.5839590000000001E-2</v>
      </c>
      <c r="II485">
        <v>24.362549999999999</v>
      </c>
      <c r="IJ485">
        <v>8.4521359999999994</v>
      </c>
      <c r="IK485">
        <v>36103.620000000003</v>
      </c>
      <c r="IL485" s="1">
        <v>5.5438029999999999E-2</v>
      </c>
      <c r="IM485">
        <v>24.546959999999999</v>
      </c>
      <c r="IN485">
        <v>8.543787</v>
      </c>
      <c r="IO485">
        <v>36920.31</v>
      </c>
      <c r="IP485" s="1">
        <v>5.5103439999999997E-2</v>
      </c>
      <c r="IQ485">
        <v>24.576820000000001</v>
      </c>
      <c r="IR485">
        <v>8.5440050000000003</v>
      </c>
      <c r="IS485">
        <v>37301.050000000003</v>
      </c>
      <c r="IT485" s="1">
        <v>5.4666729999999997E-2</v>
      </c>
      <c r="IU485">
        <v>24.462399999999999</v>
      </c>
      <c r="IV485">
        <v>8.4450540000000007</v>
      </c>
      <c r="IW485">
        <v>37311.9</v>
      </c>
      <c r="IX485" s="1">
        <v>5.4061629999999999E-2</v>
      </c>
      <c r="IY485">
        <v>24.306370000000001</v>
      </c>
      <c r="IZ485">
        <v>8.2537780000000005</v>
      </c>
      <c r="JA485">
        <v>37015.64</v>
      </c>
      <c r="JB485" s="1">
        <v>5.3158700000000003E-2</v>
      </c>
      <c r="JC485">
        <v>24.223199999999999</v>
      </c>
      <c r="JD485">
        <v>7.9683419999999998</v>
      </c>
      <c r="JE485">
        <v>36474.129999999997</v>
      </c>
      <c r="JF485" s="1">
        <v>5.2543819999999998E-2</v>
      </c>
      <c r="JG485">
        <v>24.440750000000001</v>
      </c>
      <c r="JH485">
        <v>7.6919810000000002</v>
      </c>
      <c r="JI485">
        <v>35745.43</v>
      </c>
      <c r="JJ485" s="1">
        <v>5.2074090000000003E-2</v>
      </c>
      <c r="JK485">
        <v>24.757359999999998</v>
      </c>
      <c r="JL485">
        <v>7.415057</v>
      </c>
      <c r="JM485">
        <v>34882.42</v>
      </c>
      <c r="JN485" s="1">
        <v>5.1618339999999999E-2</v>
      </c>
      <c r="JO485">
        <v>25.11393</v>
      </c>
      <c r="JP485">
        <v>7.1254249999999999</v>
      </c>
      <c r="JQ485">
        <v>33923.22</v>
      </c>
      <c r="JR485" s="1">
        <v>5.1002699999999998E-2</v>
      </c>
      <c r="JS485">
        <v>25.436900000000001</v>
      </c>
      <c r="JT485">
        <v>6.8075549999999998</v>
      </c>
      <c r="JU485">
        <v>32900.54</v>
      </c>
      <c r="JV485" s="1">
        <v>5.0316430000000002E-2</v>
      </c>
      <c r="JW485">
        <v>25.541699999999999</v>
      </c>
      <c r="JX485">
        <v>6.4812630000000002</v>
      </c>
      <c r="JY485">
        <v>31844.33</v>
      </c>
      <c r="JZ485" s="1">
        <v>4.9762729999999998E-2</v>
      </c>
      <c r="KA485">
        <v>25.430720000000001</v>
      </c>
      <c r="KB485">
        <v>6.1837770000000001</v>
      </c>
      <c r="KC485">
        <v>30775.47</v>
      </c>
      <c r="KD485" s="1">
        <v>4.9352849999999997E-2</v>
      </c>
      <c r="KE485">
        <v>25.303999999999998</v>
      </c>
      <c r="KF485">
        <v>5.8913830000000003</v>
      </c>
      <c r="KG485">
        <v>29705.81</v>
      </c>
      <c r="KH485" s="1">
        <v>4.8966780000000001E-2</v>
      </c>
      <c r="KI485">
        <v>25.204029999999999</v>
      </c>
      <c r="KJ485">
        <v>5.6290300000000002</v>
      </c>
      <c r="KK485">
        <v>28652.17</v>
      </c>
      <c r="KL485" s="1">
        <v>4.8570330000000002E-2</v>
      </c>
      <c r="KM485">
        <v>25.30574</v>
      </c>
      <c r="KN485">
        <v>5.3688390000000004</v>
      </c>
      <c r="KO485">
        <v>27624.29</v>
      </c>
      <c r="KP485" s="1">
        <v>4.8153550000000003E-2</v>
      </c>
      <c r="KQ485">
        <v>25.44914</v>
      </c>
      <c r="KR485">
        <v>5.1164110000000003</v>
      </c>
      <c r="KS485">
        <v>26618.04</v>
      </c>
      <c r="KT485" s="1">
        <v>4.7733039999999997E-2</v>
      </c>
      <c r="KU485">
        <v>25.54777</v>
      </c>
      <c r="KV485">
        <v>4.8749269999999996</v>
      </c>
      <c r="KW485">
        <v>25648.54</v>
      </c>
      <c r="KX485" s="1">
        <v>4.7372079999999997E-2</v>
      </c>
      <c r="KY485">
        <v>25.610299999999999</v>
      </c>
      <c r="KZ485">
        <v>4.6504969999999997</v>
      </c>
      <c r="LA485">
        <v>24711.65</v>
      </c>
      <c r="LB485" s="1">
        <v>4.704738E-2</v>
      </c>
      <c r="LC485">
        <v>25.572019999999998</v>
      </c>
      <c r="LD485">
        <v>4.4400079999999997</v>
      </c>
      <c r="LE485">
        <v>23812.54</v>
      </c>
      <c r="LF485" s="1">
        <v>4.6720680000000001E-2</v>
      </c>
      <c r="LG485">
        <v>25.472159999999999</v>
      </c>
      <c r="LH485">
        <v>4.2395550000000002</v>
      </c>
      <c r="LI485">
        <v>22949.119999999999</v>
      </c>
      <c r="LJ485">
        <v>4.6333539999999999E-2</v>
      </c>
      <c r="LK485">
        <v>25.342790000000001</v>
      </c>
      <c r="LL485">
        <v>4.0441409999999998</v>
      </c>
      <c r="LM485">
        <v>22123.25</v>
      </c>
      <c r="LN485" s="1">
        <v>4.554014E-2</v>
      </c>
      <c r="LO485">
        <v>25.270050000000001</v>
      </c>
      <c r="LP485">
        <v>3.82585</v>
      </c>
      <c r="LQ485">
        <v>21337.89</v>
      </c>
      <c r="LR485" s="1">
        <v>4.5094339999999997E-2</v>
      </c>
      <c r="LS485">
        <v>25.446390000000001</v>
      </c>
      <c r="LT485">
        <v>3.648825</v>
      </c>
      <c r="LU485">
        <v>20592.75</v>
      </c>
      <c r="LV485" s="1">
        <v>4.4815319999999999E-2</v>
      </c>
      <c r="LW485">
        <v>25.71358</v>
      </c>
      <c r="LX485">
        <v>3.4940250000000002</v>
      </c>
      <c r="LY485">
        <v>19881.29</v>
      </c>
      <c r="LZ485" s="1">
        <v>4.4594040000000001E-2</v>
      </c>
      <c r="MA485">
        <v>26.041409999999999</v>
      </c>
      <c r="MB485">
        <v>3.3518370000000002</v>
      </c>
      <c r="MC485">
        <v>19201.169999999998</v>
      </c>
      <c r="MD485" s="1">
        <v>4.4143710000000003E-2</v>
      </c>
      <c r="ME485">
        <v>26.30613</v>
      </c>
      <c r="MF485">
        <v>3.2006730000000001</v>
      </c>
      <c r="MG485">
        <v>18552.990000000002</v>
      </c>
      <c r="MH485" s="1">
        <v>4.3569509999999999E-2</v>
      </c>
      <c r="MI485">
        <v>26.42257</v>
      </c>
      <c r="MJ485">
        <v>3.049839</v>
      </c>
      <c r="MK485">
        <v>17938.41</v>
      </c>
      <c r="ML485" s="1">
        <v>4.2987409999999997E-2</v>
      </c>
      <c r="MM485">
        <v>26.31457</v>
      </c>
      <c r="MN485">
        <v>2.907562</v>
      </c>
      <c r="MO485">
        <v>17356.7</v>
      </c>
      <c r="MP485" s="1">
        <v>4.2597030000000001E-2</v>
      </c>
      <c r="MQ485">
        <v>26.18478</v>
      </c>
      <c r="MR485">
        <v>2.7860209999999999</v>
      </c>
      <c r="MS485">
        <v>16804.07</v>
      </c>
      <c r="MT485" s="1">
        <v>4.2462960000000001E-2</v>
      </c>
      <c r="MU485">
        <v>26.08173</v>
      </c>
      <c r="MV485">
        <v>2.6873040000000001</v>
      </c>
      <c r="MW485">
        <v>16276.06</v>
      </c>
      <c r="MX485" s="1">
        <v>4.2076700000000002E-2</v>
      </c>
      <c r="MY485">
        <v>26.145219999999998</v>
      </c>
      <c r="MZ485">
        <v>2.5778379999999999</v>
      </c>
      <c r="NA485">
        <v>15771.62</v>
      </c>
      <c r="NB485" s="1">
        <v>4.1501120000000002E-2</v>
      </c>
      <c r="NC485">
        <v>26.336860000000001</v>
      </c>
      <c r="ND485">
        <v>2.4635359999999999</v>
      </c>
      <c r="NE485">
        <v>15293.77</v>
      </c>
      <c r="NF485" s="1">
        <v>4.1501120000000002E-2</v>
      </c>
      <c r="NG485">
        <v>26.336860000000001</v>
      </c>
      <c r="NH485">
        <v>2.4635359999999999</v>
      </c>
      <c r="NI485">
        <v>15293.77</v>
      </c>
      <c r="NJ485" s="1">
        <v>4.1501120000000002E-2</v>
      </c>
      <c r="NK485">
        <v>26.336860000000001</v>
      </c>
      <c r="NL485">
        <v>2.4635359999999999</v>
      </c>
      <c r="NM485">
        <v>15293.77</v>
      </c>
      <c r="NN485" s="1">
        <v>4.1501120000000002E-2</v>
      </c>
      <c r="NO485">
        <v>26.336860000000001</v>
      </c>
      <c r="NP485">
        <v>2.4635359999999999</v>
      </c>
      <c r="NQ485">
        <v>15293.77</v>
      </c>
      <c r="NR485" s="1">
        <v>4.1501120000000002E-2</v>
      </c>
      <c r="NS485">
        <v>26.336860000000001</v>
      </c>
      <c r="NT485">
        <v>2.4635359999999999</v>
      </c>
      <c r="NU485">
        <v>15293.77</v>
      </c>
      <c r="NV485" s="1">
        <v>4.1501120000000002E-2</v>
      </c>
      <c r="NW485">
        <v>26.336860000000001</v>
      </c>
      <c r="NX485">
        <v>2.4635359999999999</v>
      </c>
      <c r="NY485">
        <v>15293.77</v>
      </c>
      <c r="NZ485" s="1">
        <v>4.1501120000000002E-2</v>
      </c>
      <c r="OA485">
        <v>26.336860000000001</v>
      </c>
      <c r="OB485">
        <v>2.4635359999999999</v>
      </c>
      <c r="OC485">
        <v>15293.77</v>
      </c>
      <c r="OD485" s="1">
        <v>4.1501120000000002E-2</v>
      </c>
      <c r="OE485">
        <v>26.336860000000001</v>
      </c>
      <c r="OF485">
        <v>2.4635359999999999</v>
      </c>
      <c r="OG485">
        <v>15293.77</v>
      </c>
      <c r="OH485" s="1">
        <v>4.1501120000000002E-2</v>
      </c>
      <c r="OI485">
        <v>26.336860000000001</v>
      </c>
      <c r="OJ485">
        <v>2.4635359999999999</v>
      </c>
      <c r="OK485">
        <v>15293.77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6.8449339999999997E-2</v>
      </c>
      <c r="G486">
        <v>22.937619999999999</v>
      </c>
      <c r="H486">
        <v>0</v>
      </c>
      <c r="I486">
        <v>0</v>
      </c>
      <c r="J486" s="1">
        <v>6.8207610000000002E-2</v>
      </c>
      <c r="K486">
        <v>23.12696</v>
      </c>
      <c r="L486">
        <v>0</v>
      </c>
      <c r="M486">
        <v>0</v>
      </c>
      <c r="N486" s="1">
        <v>6.7826349999999994E-2</v>
      </c>
      <c r="O486">
        <v>23.307919999999999</v>
      </c>
      <c r="P486">
        <v>0</v>
      </c>
      <c r="Q486">
        <v>0</v>
      </c>
      <c r="R486" s="1">
        <v>6.7414009999999996E-2</v>
      </c>
      <c r="S486">
        <v>23.48676</v>
      </c>
      <c r="T486">
        <v>0</v>
      </c>
      <c r="U486">
        <v>0</v>
      </c>
      <c r="V486" s="1">
        <v>6.7151550000000004E-2</v>
      </c>
      <c r="W486">
        <v>23.701910000000002</v>
      </c>
      <c r="X486">
        <v>0</v>
      </c>
      <c r="Y486">
        <v>0</v>
      </c>
      <c r="Z486" s="1">
        <v>6.6983009999999996E-2</v>
      </c>
      <c r="AA486">
        <v>23.73996</v>
      </c>
      <c r="AB486">
        <v>0</v>
      </c>
      <c r="AC486">
        <v>0</v>
      </c>
      <c r="AD486" s="1">
        <v>6.6763810000000007E-2</v>
      </c>
      <c r="AE486">
        <v>23.590789999999998</v>
      </c>
      <c r="AF486">
        <v>0</v>
      </c>
      <c r="AG486">
        <v>0</v>
      </c>
      <c r="AH486" s="1">
        <v>6.6488729999999996E-2</v>
      </c>
      <c r="AI486">
        <v>23.46574</v>
      </c>
      <c r="AJ486">
        <v>0</v>
      </c>
      <c r="AK486">
        <v>0</v>
      </c>
      <c r="AL486" s="1">
        <v>6.6500340000000005E-2</v>
      </c>
      <c r="AM486">
        <v>23.388780000000001</v>
      </c>
      <c r="AN486">
        <v>0</v>
      </c>
      <c r="AO486">
        <v>0</v>
      </c>
      <c r="AP486" s="1">
        <v>6.6259700000000005E-2</v>
      </c>
      <c r="AQ486">
        <v>23.591270000000002</v>
      </c>
      <c r="AR486">
        <v>0</v>
      </c>
      <c r="AS486">
        <v>0</v>
      </c>
      <c r="AT486" s="1">
        <v>6.5897979999999995E-2</v>
      </c>
      <c r="AU486">
        <v>23.875440000000001</v>
      </c>
      <c r="AV486">
        <v>0</v>
      </c>
      <c r="AW486">
        <v>0</v>
      </c>
      <c r="AX486" s="1">
        <v>6.5484139999999996E-2</v>
      </c>
      <c r="AY486">
        <v>24.13317</v>
      </c>
      <c r="AZ486">
        <v>0</v>
      </c>
      <c r="BA486">
        <v>0</v>
      </c>
      <c r="BB486" s="1">
        <v>6.5191390000000002E-2</v>
      </c>
      <c r="BC486">
        <v>24.381440000000001</v>
      </c>
      <c r="BD486">
        <v>0</v>
      </c>
      <c r="BE486">
        <v>0</v>
      </c>
      <c r="BF486" s="1">
        <v>6.4985799999999996E-2</v>
      </c>
      <c r="BG486">
        <v>24.430810000000001</v>
      </c>
      <c r="BH486">
        <v>0</v>
      </c>
      <c r="BI486">
        <v>0</v>
      </c>
      <c r="BJ486" s="1">
        <v>6.4729090000000003E-2</v>
      </c>
      <c r="BK486">
        <v>24.35436</v>
      </c>
      <c r="BL486">
        <v>0</v>
      </c>
      <c r="BM486">
        <v>0</v>
      </c>
      <c r="BN486" s="1">
        <v>6.4394480000000004E-2</v>
      </c>
      <c r="BO486">
        <v>24.273219999999998</v>
      </c>
      <c r="BP486">
        <v>0</v>
      </c>
      <c r="BQ486">
        <v>0</v>
      </c>
      <c r="BR486" s="1">
        <v>6.4090300000000003E-2</v>
      </c>
      <c r="BS486">
        <v>24.232530000000001</v>
      </c>
      <c r="BT486">
        <v>0</v>
      </c>
      <c r="BU486">
        <v>0</v>
      </c>
      <c r="BV486">
        <v>6.3732650000000002E-2</v>
      </c>
      <c r="BW486">
        <v>24.239550000000001</v>
      </c>
      <c r="BX486">
        <v>0</v>
      </c>
      <c r="BY486">
        <v>0</v>
      </c>
      <c r="BZ486" s="1">
        <v>6.3418219999999997E-2</v>
      </c>
      <c r="CA486">
        <v>24.405190000000001</v>
      </c>
      <c r="CB486">
        <v>0</v>
      </c>
      <c r="CC486">
        <v>0</v>
      </c>
      <c r="CD486" s="1">
        <v>6.3049289999999994E-2</v>
      </c>
      <c r="CE486">
        <v>24.518930000000001</v>
      </c>
      <c r="CF486">
        <v>0</v>
      </c>
      <c r="CG486">
        <v>0</v>
      </c>
      <c r="CH486">
        <v>6.2707849999999996E-2</v>
      </c>
      <c r="CI486">
        <v>24.602830000000001</v>
      </c>
      <c r="CJ486">
        <v>0</v>
      </c>
      <c r="CK486">
        <v>0</v>
      </c>
      <c r="CL486" s="1">
        <v>6.231809E-2</v>
      </c>
      <c r="CM486">
        <v>24.560379999999999</v>
      </c>
      <c r="CN486">
        <v>0</v>
      </c>
      <c r="CO486">
        <v>0</v>
      </c>
      <c r="CP486" s="1">
        <v>6.1962589999999998E-2</v>
      </c>
      <c r="CQ486">
        <v>24.474599999999999</v>
      </c>
      <c r="CR486">
        <v>0</v>
      </c>
      <c r="CS486">
        <v>0</v>
      </c>
      <c r="CT486" s="1">
        <v>6.1563090000000001E-2</v>
      </c>
      <c r="CU486">
        <v>24.332280000000001</v>
      </c>
      <c r="CV486">
        <v>0</v>
      </c>
      <c r="CW486">
        <v>0</v>
      </c>
      <c r="CX486">
        <v>6.1130179999999999E-2</v>
      </c>
      <c r="CY486">
        <v>24.143529999999998</v>
      </c>
      <c r="CZ486">
        <v>0</v>
      </c>
      <c r="DA486">
        <v>0</v>
      </c>
      <c r="DB486" s="1">
        <v>6.0745970000000003E-2</v>
      </c>
      <c r="DC486">
        <v>24.007829999999998</v>
      </c>
      <c r="DD486">
        <v>0</v>
      </c>
      <c r="DE486">
        <v>1.4573250000000001E-38</v>
      </c>
      <c r="DF486">
        <v>6.0399349999999997E-2</v>
      </c>
      <c r="DG486">
        <v>24.015910000000002</v>
      </c>
      <c r="DH486">
        <v>5.0044170000000002E-36</v>
      </c>
      <c r="DI486">
        <v>2.236127E-32</v>
      </c>
      <c r="DJ486" s="1">
        <v>6.0060799999999998E-2</v>
      </c>
      <c r="DK486">
        <v>24.046559999999999</v>
      </c>
      <c r="DL486">
        <v>5.1281859999999996E-31</v>
      </c>
      <c r="DM486" s="1">
        <v>2.3024499999999999E-27</v>
      </c>
      <c r="DN486" s="1">
        <v>5.9688659999999998E-2</v>
      </c>
      <c r="DO486">
        <v>24.10915</v>
      </c>
      <c r="DP486" s="1">
        <v>6.8334240000000005E-27</v>
      </c>
      <c r="DQ486" s="1">
        <v>3.0773630000000001E-23</v>
      </c>
      <c r="DR486" s="1">
        <v>5.9286789999999999E-2</v>
      </c>
      <c r="DS486">
        <v>23.994610000000002</v>
      </c>
      <c r="DT486" s="1">
        <v>2.498063E-23</v>
      </c>
      <c r="DU486" s="1">
        <v>1.001163E-19</v>
      </c>
      <c r="DV486" s="1">
        <v>5.8888500000000003E-2</v>
      </c>
      <c r="DW486">
        <v>23.809750000000001</v>
      </c>
      <c r="DX486" s="1">
        <v>2.822356E-20</v>
      </c>
      <c r="DY486" s="1">
        <v>1.054815E-16</v>
      </c>
      <c r="DZ486" s="1">
        <v>5.8502129999999999E-2</v>
      </c>
      <c r="EA486">
        <v>23.634340000000002</v>
      </c>
      <c r="EB486" s="1">
        <v>1.243773E-17</v>
      </c>
      <c r="EC486" s="1">
        <v>4.4763800000000001E-14</v>
      </c>
      <c r="ED486" s="1">
        <v>5.803763E-2</v>
      </c>
      <c r="EE486">
        <v>23.4587</v>
      </c>
      <c r="EF486" s="1">
        <v>2.5320209999999999E-15</v>
      </c>
      <c r="EG486" s="1">
        <v>8.9255189999999999E-12</v>
      </c>
      <c r="EH486" s="1">
        <v>5.7639099999999999E-2</v>
      </c>
      <c r="EI486">
        <v>23.466629999999999</v>
      </c>
      <c r="EJ486" s="1">
        <v>2.6816450000000001E-13</v>
      </c>
      <c r="EK486" s="1">
        <v>9.3527970000000001E-10</v>
      </c>
      <c r="EL486" s="1">
        <v>5.7272480000000001E-2</v>
      </c>
      <c r="EM486">
        <v>23.506219999999999</v>
      </c>
      <c r="EN486" s="1">
        <v>1.6227530000000001E-11</v>
      </c>
      <c r="EO486" s="1">
        <v>5.6320479999999998E-8</v>
      </c>
      <c r="EP486" s="1">
        <v>5.6942920000000001E-2</v>
      </c>
      <c r="EQ486">
        <v>23.514030000000002</v>
      </c>
      <c r="ER486" s="1">
        <v>6.0254730000000002E-10</v>
      </c>
      <c r="ES486" s="1">
        <v>2.0933840000000001E-6</v>
      </c>
      <c r="ET486" s="1">
        <v>5.6597420000000002E-2</v>
      </c>
      <c r="EU486">
        <v>23.590990000000001</v>
      </c>
      <c r="EV486" s="1">
        <v>1.457825E-8</v>
      </c>
      <c r="EW486" s="1">
        <v>5.0898320000000002E-5</v>
      </c>
      <c r="EX486" s="1">
        <v>5.6226949999999998E-2</v>
      </c>
      <c r="EY486">
        <v>23.564360000000001</v>
      </c>
      <c r="EZ486" s="1">
        <v>2.4116529999999998E-7</v>
      </c>
      <c r="FA486" s="1">
        <v>8.497512E-4</v>
      </c>
      <c r="FB486" s="1">
        <v>5.5853279999999998E-2</v>
      </c>
      <c r="FC486">
        <v>23.359940000000002</v>
      </c>
      <c r="FD486" s="1">
        <v>2.852885E-6</v>
      </c>
      <c r="FE486" s="1">
        <v>1.0155849999999999E-2</v>
      </c>
      <c r="FF486" s="1">
        <v>5.5496139999999999E-2</v>
      </c>
      <c r="FG486">
        <v>23.143450000000001</v>
      </c>
      <c r="FH486" s="1">
        <v>2.500453E-5</v>
      </c>
      <c r="FI486" s="1">
        <v>9.0081159999999993E-2</v>
      </c>
      <c r="FJ486" s="1">
        <v>5.53991E-2</v>
      </c>
      <c r="FK486">
        <v>22.977460000000001</v>
      </c>
      <c r="FL486" s="1">
        <v>1.6853610000000001E-4</v>
      </c>
      <c r="FM486" s="1">
        <v>0.61239429999999995</v>
      </c>
      <c r="FN486" s="1">
        <v>5.5006409999999999E-2</v>
      </c>
      <c r="FO486">
        <v>23.08717</v>
      </c>
      <c r="FP486" s="1">
        <v>8.8938839999999999E-4</v>
      </c>
      <c r="FQ486" s="1">
        <v>3.2805490000000002</v>
      </c>
      <c r="FR486" s="1">
        <v>5.4463490000000003E-2</v>
      </c>
      <c r="FS486">
        <v>23.291550000000001</v>
      </c>
      <c r="FT486" s="1">
        <v>3.7710949999999999E-3</v>
      </c>
      <c r="FU486" s="1">
        <v>14.165509999999999</v>
      </c>
      <c r="FV486" s="1">
        <v>5.3885809999999999E-2</v>
      </c>
      <c r="FW486">
        <v>23.53247</v>
      </c>
      <c r="FX486" s="1">
        <v>1.316164E-2</v>
      </c>
      <c r="FY486">
        <v>50.425690000000003</v>
      </c>
      <c r="FZ486" s="1">
        <v>5.3467639999999997E-2</v>
      </c>
      <c r="GA486">
        <v>23.752849999999999</v>
      </c>
      <c r="GB486" s="1">
        <v>3.8809570000000002E-2</v>
      </c>
      <c r="GC486">
        <v>151.17920000000001</v>
      </c>
      <c r="GD486" s="1">
        <v>5.3167899999999997E-2</v>
      </c>
      <c r="GE486">
        <v>23.750060000000001</v>
      </c>
      <c r="GF486" s="1">
        <v>9.8534239999999995E-2</v>
      </c>
      <c r="GG486">
        <v>389.49639999999999</v>
      </c>
      <c r="GH486" s="1">
        <v>5.2776150000000001E-2</v>
      </c>
      <c r="GI486">
        <v>23.57846</v>
      </c>
      <c r="GJ486" s="1">
        <v>0.21830849999999999</v>
      </c>
      <c r="GK486">
        <v>877.40689999999995</v>
      </c>
      <c r="GL486" s="1">
        <v>5.2292650000000003E-2</v>
      </c>
      <c r="GM486">
        <v>23.417940000000002</v>
      </c>
      <c r="GN486" s="1">
        <v>0.4285506</v>
      </c>
      <c r="GO486">
        <v>1754.3219999999999</v>
      </c>
      <c r="GP486" s="1">
        <v>5.2141090000000001E-2</v>
      </c>
      <c r="GQ486">
        <v>23.309080000000002</v>
      </c>
      <c r="GR486" s="1">
        <v>0.76262839999999998</v>
      </c>
      <c r="GS486">
        <v>3158.6669999999999</v>
      </c>
      <c r="GT486" s="1">
        <v>5.1668739999999998E-2</v>
      </c>
      <c r="GU486">
        <v>23.484539999999999</v>
      </c>
      <c r="GV486">
        <v>1.230926</v>
      </c>
      <c r="GW486">
        <v>5188.99</v>
      </c>
      <c r="GX486" s="1">
        <v>5.1052050000000002E-2</v>
      </c>
      <c r="GY486">
        <v>23.752099999999999</v>
      </c>
      <c r="GZ486">
        <v>1.826743</v>
      </c>
      <c r="HA486">
        <v>7858.2979999999998</v>
      </c>
      <c r="HB486">
        <v>5.0398579999999998E-2</v>
      </c>
      <c r="HC486">
        <v>24.058350000000001</v>
      </c>
      <c r="HD486">
        <v>2.5246490000000001</v>
      </c>
      <c r="HE486">
        <v>11088.47</v>
      </c>
      <c r="HF486" s="1">
        <v>4.992278E-2</v>
      </c>
      <c r="HG486">
        <v>24.301439999999999</v>
      </c>
      <c r="HH486">
        <v>3.2963239999999998</v>
      </c>
      <c r="HI486">
        <v>14724.08</v>
      </c>
      <c r="HJ486" s="1">
        <v>4.9612509999999999E-2</v>
      </c>
      <c r="HK486">
        <v>24.33869</v>
      </c>
      <c r="HL486">
        <v>4.1032869999999999</v>
      </c>
      <c r="HM486">
        <v>18568.849999999999</v>
      </c>
      <c r="HN486" s="1">
        <v>4.9276729999999998E-2</v>
      </c>
      <c r="HO486">
        <v>24.20759</v>
      </c>
      <c r="HP486">
        <v>4.8874469999999999</v>
      </c>
      <c r="HQ486">
        <v>22410.799999999999</v>
      </c>
      <c r="HR486">
        <v>4.8905179999999999E-2</v>
      </c>
      <c r="HS486">
        <v>24.076139999999999</v>
      </c>
      <c r="HT486">
        <v>5.6076560000000004</v>
      </c>
      <c r="HU486">
        <v>26054.67</v>
      </c>
      <c r="HV486" s="1">
        <v>4.9009379999999998E-2</v>
      </c>
      <c r="HW486">
        <v>23.983509999999999</v>
      </c>
      <c r="HX486">
        <v>6.299112</v>
      </c>
      <c r="HY486">
        <v>29353.77</v>
      </c>
      <c r="HZ486" s="1">
        <v>4.875521E-2</v>
      </c>
      <c r="IA486">
        <v>24.119610000000002</v>
      </c>
      <c r="IB486">
        <v>6.8444940000000001</v>
      </c>
      <c r="IC486">
        <v>32215.13</v>
      </c>
      <c r="ID486" s="1">
        <v>4.8342610000000001E-2</v>
      </c>
      <c r="IE486">
        <v>24.140460000000001</v>
      </c>
      <c r="IF486">
        <v>7.2488239999999999</v>
      </c>
      <c r="IG486">
        <v>34564.18</v>
      </c>
      <c r="IH486" s="1">
        <v>4.7848080000000001E-2</v>
      </c>
      <c r="II486">
        <v>24.345230000000001</v>
      </c>
      <c r="IJ486">
        <v>7.5199499999999997</v>
      </c>
      <c r="IK486">
        <v>36386.589999999997</v>
      </c>
      <c r="IL486" s="1">
        <v>4.750248E-2</v>
      </c>
      <c r="IM486">
        <v>24.5229</v>
      </c>
      <c r="IN486">
        <v>7.7055309999999997</v>
      </c>
      <c r="IO486">
        <v>37702.730000000003</v>
      </c>
      <c r="IP486" s="1">
        <v>4.7221880000000001E-2</v>
      </c>
      <c r="IQ486">
        <v>24.552510000000002</v>
      </c>
      <c r="IR486">
        <v>7.8045640000000001</v>
      </c>
      <c r="IS486">
        <v>38559.81</v>
      </c>
      <c r="IT486" s="1">
        <v>4.6844179999999999E-2</v>
      </c>
      <c r="IU486">
        <v>24.444659999999999</v>
      </c>
      <c r="IV486">
        <v>7.8044060000000002</v>
      </c>
      <c r="IW486">
        <v>39010.39</v>
      </c>
      <c r="IX486" s="1">
        <v>4.6325270000000002E-2</v>
      </c>
      <c r="IY486">
        <v>24.298559999999998</v>
      </c>
      <c r="IZ486">
        <v>7.7106170000000001</v>
      </c>
      <c r="JA486">
        <v>39109.699999999997</v>
      </c>
      <c r="JB486">
        <v>4.5541640000000001E-2</v>
      </c>
      <c r="JC486">
        <v>24.22428</v>
      </c>
      <c r="JD486">
        <v>7.5174789999999998</v>
      </c>
      <c r="JE486">
        <v>38915.089999999997</v>
      </c>
      <c r="JF486" s="1">
        <v>4.5015390000000002E-2</v>
      </c>
      <c r="JG486">
        <v>24.440280000000001</v>
      </c>
      <c r="JH486">
        <v>7.3245560000000003</v>
      </c>
      <c r="JI486">
        <v>38483.17</v>
      </c>
      <c r="JJ486" s="1">
        <v>4.4617379999999998E-2</v>
      </c>
      <c r="JK486">
        <v>24.75095</v>
      </c>
      <c r="JL486">
        <v>7.1227470000000004</v>
      </c>
      <c r="JM486">
        <v>37869.53</v>
      </c>
      <c r="JN486" s="1">
        <v>4.423067E-2</v>
      </c>
      <c r="JO486">
        <v>25.098459999999999</v>
      </c>
      <c r="JP486">
        <v>6.9003449999999997</v>
      </c>
      <c r="JQ486">
        <v>37116.19</v>
      </c>
      <c r="JR486" s="1">
        <v>4.3702860000000003E-2</v>
      </c>
      <c r="JS486">
        <v>25.412489999999998</v>
      </c>
      <c r="JT486">
        <v>6.6420519999999996</v>
      </c>
      <c r="JU486">
        <v>36259.440000000002</v>
      </c>
      <c r="JV486" s="1">
        <v>4.3111620000000003E-2</v>
      </c>
      <c r="JW486">
        <v>25.514869999999998</v>
      </c>
      <c r="JX486">
        <v>6.3671329999999999</v>
      </c>
      <c r="JY486">
        <v>35331.99</v>
      </c>
      <c r="JZ486" s="1">
        <v>4.2635689999999997E-2</v>
      </c>
      <c r="KA486">
        <v>25.409420000000001</v>
      </c>
      <c r="KB486">
        <v>6.1078650000000003</v>
      </c>
      <c r="KC486">
        <v>34359.760000000002</v>
      </c>
      <c r="KD486" s="1">
        <v>4.2286190000000001E-2</v>
      </c>
      <c r="KE486">
        <v>25.289239999999999</v>
      </c>
      <c r="KF486">
        <v>5.866047</v>
      </c>
      <c r="KG486">
        <v>33360.93</v>
      </c>
      <c r="KH486" s="1">
        <v>4.1953900000000002E-2</v>
      </c>
      <c r="KI486">
        <v>25.19483</v>
      </c>
      <c r="KJ486">
        <v>5.6331749999999996</v>
      </c>
      <c r="KK486">
        <v>32353.91</v>
      </c>
      <c r="KL486" s="1">
        <v>4.1613959999999998E-2</v>
      </c>
      <c r="KM486">
        <v>25.294840000000001</v>
      </c>
      <c r="KN486">
        <v>5.3900899999999998</v>
      </c>
      <c r="KO486">
        <v>31342.29</v>
      </c>
      <c r="KP486" s="1">
        <v>4.125612E-2</v>
      </c>
      <c r="KQ486">
        <v>25.434059999999999</v>
      </c>
      <c r="KR486">
        <v>5.1706240000000001</v>
      </c>
      <c r="KS486">
        <v>30350.98</v>
      </c>
      <c r="KT486" s="1">
        <v>4.0895800000000003E-2</v>
      </c>
      <c r="KU486">
        <v>25.529540000000001</v>
      </c>
      <c r="KV486">
        <v>4.9493429999999998</v>
      </c>
      <c r="KW486">
        <v>29374.29</v>
      </c>
      <c r="KX486" s="1">
        <v>4.0587289999999998E-2</v>
      </c>
      <c r="KY486">
        <v>25.590820000000001</v>
      </c>
      <c r="KZ486">
        <v>4.7419440000000002</v>
      </c>
      <c r="LA486">
        <v>28418.37</v>
      </c>
      <c r="LB486" s="1">
        <v>4.0307330000000002E-2</v>
      </c>
      <c r="LC486">
        <v>25.555700000000002</v>
      </c>
      <c r="LD486">
        <v>4.5454150000000002</v>
      </c>
      <c r="LE486">
        <v>27489.88</v>
      </c>
      <c r="LF486" s="1">
        <v>4.0031619999999997E-2</v>
      </c>
      <c r="LG486">
        <v>25.462810000000001</v>
      </c>
      <c r="LH486">
        <v>4.3570700000000002</v>
      </c>
      <c r="LI486">
        <v>26588.639999999999</v>
      </c>
      <c r="LJ486">
        <v>3.9697799999999998E-2</v>
      </c>
      <c r="LK486">
        <v>25.342320000000001</v>
      </c>
      <c r="LL486">
        <v>4.1706349999999999</v>
      </c>
      <c r="LM486">
        <v>25717.69</v>
      </c>
      <c r="LN486">
        <v>3.9003900000000001E-2</v>
      </c>
      <c r="LO486">
        <v>25.277889999999999</v>
      </c>
      <c r="LP486">
        <v>3.9570949999999998</v>
      </c>
      <c r="LQ486">
        <v>24882.14</v>
      </c>
      <c r="LR486" s="1">
        <v>3.8622139999999999E-2</v>
      </c>
      <c r="LS486">
        <v>25.454029999999999</v>
      </c>
      <c r="LT486">
        <v>3.7853629999999998</v>
      </c>
      <c r="LU486">
        <v>24081.97</v>
      </c>
      <c r="LV486" s="1">
        <v>3.8388850000000002E-2</v>
      </c>
      <c r="LW486">
        <v>25.717140000000001</v>
      </c>
      <c r="LX486">
        <v>3.6355740000000001</v>
      </c>
      <c r="LY486">
        <v>23312.45</v>
      </c>
      <c r="LZ486" s="1">
        <v>3.8205280000000001E-2</v>
      </c>
      <c r="MA486">
        <v>26.037559999999999</v>
      </c>
      <c r="MB486">
        <v>3.497449</v>
      </c>
      <c r="MC486">
        <v>22571.45</v>
      </c>
      <c r="MD486" s="1">
        <v>3.7817360000000001E-2</v>
      </c>
      <c r="ME486">
        <v>26.295929999999998</v>
      </c>
      <c r="MF486">
        <v>3.3477950000000001</v>
      </c>
      <c r="MG486">
        <v>21860.43</v>
      </c>
      <c r="MH486">
        <v>3.7317919999999997E-2</v>
      </c>
      <c r="MI486">
        <v>26.4101</v>
      </c>
      <c r="MJ486">
        <v>3.1966580000000002</v>
      </c>
      <c r="MK486">
        <v>21181.62</v>
      </c>
      <c r="ML486" s="1">
        <v>3.6818169999999997E-2</v>
      </c>
      <c r="MM486">
        <v>26.307210000000001</v>
      </c>
      <c r="MN486">
        <v>3.0538439999999998</v>
      </c>
      <c r="MO486">
        <v>20535.310000000001</v>
      </c>
      <c r="MP486" s="1">
        <v>3.6490019999999998E-2</v>
      </c>
      <c r="MQ486">
        <v>26.183430000000001</v>
      </c>
      <c r="MR486">
        <v>2.9322949999999999</v>
      </c>
      <c r="MS486">
        <v>19917.61</v>
      </c>
      <c r="MT486" s="1">
        <v>3.6382789999999998E-2</v>
      </c>
      <c r="MU486">
        <v>26.085270000000001</v>
      </c>
      <c r="MV486">
        <v>2.8340640000000001</v>
      </c>
      <c r="MW486">
        <v>19324.62</v>
      </c>
      <c r="MX486" s="1">
        <v>3.6053290000000002E-2</v>
      </c>
      <c r="MY486">
        <v>26.14733</v>
      </c>
      <c r="MZ486">
        <v>2.7233499999999999</v>
      </c>
      <c r="NA486">
        <v>18755.53</v>
      </c>
      <c r="NB486" s="1">
        <v>3.555357E-2</v>
      </c>
      <c r="NC486">
        <v>26.33212</v>
      </c>
      <c r="ND486">
        <v>2.606112</v>
      </c>
      <c r="NE486">
        <v>18213.57</v>
      </c>
      <c r="NF486" s="1">
        <v>3.555357E-2</v>
      </c>
      <c r="NG486">
        <v>26.33212</v>
      </c>
      <c r="NH486">
        <v>2.606112</v>
      </c>
      <c r="NI486">
        <v>18213.57</v>
      </c>
      <c r="NJ486" s="1">
        <v>3.555357E-2</v>
      </c>
      <c r="NK486">
        <v>26.33212</v>
      </c>
      <c r="NL486">
        <v>2.606112</v>
      </c>
      <c r="NM486">
        <v>18213.57</v>
      </c>
      <c r="NN486" s="1">
        <v>3.555357E-2</v>
      </c>
      <c r="NO486">
        <v>26.33212</v>
      </c>
      <c r="NP486">
        <v>2.606112</v>
      </c>
      <c r="NQ486">
        <v>18213.57</v>
      </c>
      <c r="NR486" s="1">
        <v>3.555357E-2</v>
      </c>
      <c r="NS486">
        <v>26.33212</v>
      </c>
      <c r="NT486">
        <v>2.606112</v>
      </c>
      <c r="NU486">
        <v>18213.57</v>
      </c>
      <c r="NV486" s="1">
        <v>3.555357E-2</v>
      </c>
      <c r="NW486">
        <v>26.33212</v>
      </c>
      <c r="NX486">
        <v>2.606112</v>
      </c>
      <c r="NY486">
        <v>18213.57</v>
      </c>
      <c r="NZ486" s="1">
        <v>3.555357E-2</v>
      </c>
      <c r="OA486">
        <v>26.33212</v>
      </c>
      <c r="OB486">
        <v>2.606112</v>
      </c>
      <c r="OC486">
        <v>18213.57</v>
      </c>
      <c r="OD486" s="1">
        <v>3.555357E-2</v>
      </c>
      <c r="OE486">
        <v>26.33212</v>
      </c>
      <c r="OF486">
        <v>2.606112</v>
      </c>
      <c r="OG486">
        <v>18213.57</v>
      </c>
      <c r="OH486" s="1">
        <v>3.555357E-2</v>
      </c>
      <c r="OI486">
        <v>26.33212</v>
      </c>
      <c r="OJ486">
        <v>2.606112</v>
      </c>
      <c r="OK486">
        <v>18213.57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6.1906879999999997E-2</v>
      </c>
      <c r="G487">
        <v>22.96697</v>
      </c>
      <c r="H487">
        <v>0</v>
      </c>
      <c r="I487">
        <v>0</v>
      </c>
      <c r="J487" s="1">
        <v>6.1686159999999997E-2</v>
      </c>
      <c r="K487">
        <v>23.15503</v>
      </c>
      <c r="L487">
        <v>0</v>
      </c>
      <c r="M487">
        <v>0</v>
      </c>
      <c r="N487" s="1">
        <v>6.1337580000000003E-2</v>
      </c>
      <c r="O487">
        <v>23.332249999999998</v>
      </c>
      <c r="P487">
        <v>0</v>
      </c>
      <c r="Q487">
        <v>0</v>
      </c>
      <c r="R487" s="1">
        <v>6.0959300000000001E-2</v>
      </c>
      <c r="S487">
        <v>23.505289999999999</v>
      </c>
      <c r="T487">
        <v>0</v>
      </c>
      <c r="U487">
        <v>0</v>
      </c>
      <c r="V487">
        <v>6.0725510000000003E-2</v>
      </c>
      <c r="W487">
        <v>23.712109999999999</v>
      </c>
      <c r="X487">
        <v>0</v>
      </c>
      <c r="Y487">
        <v>0</v>
      </c>
      <c r="Z487" s="1">
        <v>6.0575900000000002E-2</v>
      </c>
      <c r="AA487">
        <v>23.746659999999999</v>
      </c>
      <c r="AB487">
        <v>0</v>
      </c>
      <c r="AC487">
        <v>0</v>
      </c>
      <c r="AD487" s="1">
        <v>6.0377609999999998E-2</v>
      </c>
      <c r="AE487">
        <v>23.599620000000002</v>
      </c>
      <c r="AF487">
        <v>0</v>
      </c>
      <c r="AG487">
        <v>0</v>
      </c>
      <c r="AH487" s="1">
        <v>6.013172E-2</v>
      </c>
      <c r="AI487">
        <v>23.475719999999999</v>
      </c>
      <c r="AJ487">
        <v>0</v>
      </c>
      <c r="AK487">
        <v>0</v>
      </c>
      <c r="AL487" s="1">
        <v>6.0153480000000002E-2</v>
      </c>
      <c r="AM487">
        <v>23.397449999999999</v>
      </c>
      <c r="AN487">
        <v>0</v>
      </c>
      <c r="AO487">
        <v>0</v>
      </c>
      <c r="AP487" s="1">
        <v>5.9934040000000001E-2</v>
      </c>
      <c r="AQ487">
        <v>23.588509999999999</v>
      </c>
      <c r="AR487">
        <v>0</v>
      </c>
      <c r="AS487">
        <v>0</v>
      </c>
      <c r="AT487">
        <v>5.9601969999999997E-2</v>
      </c>
      <c r="AU487">
        <v>23.857050000000001</v>
      </c>
      <c r="AV487">
        <v>0</v>
      </c>
      <c r="AW487">
        <v>0</v>
      </c>
      <c r="AX487" s="1">
        <v>5.922562E-2</v>
      </c>
      <c r="AY487">
        <v>24.099740000000001</v>
      </c>
      <c r="AZ487">
        <v>0</v>
      </c>
      <c r="BA487">
        <v>0</v>
      </c>
      <c r="BB487" s="1">
        <v>5.8961430000000002E-2</v>
      </c>
      <c r="BC487">
        <v>24.334129999999998</v>
      </c>
      <c r="BD487">
        <v>0</v>
      </c>
      <c r="BE487">
        <v>0</v>
      </c>
      <c r="BF487" s="1">
        <v>5.8779650000000003E-2</v>
      </c>
      <c r="BG487">
        <v>24.37809</v>
      </c>
      <c r="BH487">
        <v>0</v>
      </c>
      <c r="BI487">
        <v>0</v>
      </c>
      <c r="BJ487" s="1">
        <v>5.854815E-2</v>
      </c>
      <c r="BK487">
        <v>24.302119999999999</v>
      </c>
      <c r="BL487">
        <v>0</v>
      </c>
      <c r="BM487">
        <v>0</v>
      </c>
      <c r="BN487" s="1">
        <v>5.824642E-2</v>
      </c>
      <c r="BO487">
        <v>24.222750000000001</v>
      </c>
      <c r="BP487">
        <v>0</v>
      </c>
      <c r="BQ487">
        <v>0</v>
      </c>
      <c r="BR487" s="1">
        <v>5.7971189999999999E-2</v>
      </c>
      <c r="BS487">
        <v>24.183119999999999</v>
      </c>
      <c r="BT487">
        <v>0</v>
      </c>
      <c r="BU487">
        <v>0</v>
      </c>
      <c r="BV487" s="1">
        <v>5.7647749999999998E-2</v>
      </c>
      <c r="BW487">
        <v>24.189430000000002</v>
      </c>
      <c r="BX487">
        <v>0</v>
      </c>
      <c r="BY487">
        <v>0</v>
      </c>
      <c r="BZ487" s="1">
        <v>5.736393E-2</v>
      </c>
      <c r="CA487">
        <v>24.349710000000002</v>
      </c>
      <c r="CB487">
        <v>0</v>
      </c>
      <c r="CC487">
        <v>0</v>
      </c>
      <c r="CD487" s="1">
        <v>5.7029749999999997E-2</v>
      </c>
      <c r="CE487">
        <v>24.460319999999999</v>
      </c>
      <c r="CF487">
        <v>0</v>
      </c>
      <c r="CG487">
        <v>0</v>
      </c>
      <c r="CH487" s="1">
        <v>5.6720189999999997E-2</v>
      </c>
      <c r="CI487">
        <v>24.543050000000001</v>
      </c>
      <c r="CJ487">
        <v>0</v>
      </c>
      <c r="CK487">
        <v>0</v>
      </c>
      <c r="CL487" s="1">
        <v>5.6369799999999998E-2</v>
      </c>
      <c r="CM487">
        <v>24.505659999999999</v>
      </c>
      <c r="CN487">
        <v>0</v>
      </c>
      <c r="CO487">
        <v>0</v>
      </c>
      <c r="CP487" s="1">
        <v>5.6047220000000002E-2</v>
      </c>
      <c r="CQ487">
        <v>24.428560000000001</v>
      </c>
      <c r="CR487">
        <v>0</v>
      </c>
      <c r="CS487">
        <v>0</v>
      </c>
      <c r="CT487" s="1">
        <v>5.5685539999999999E-2</v>
      </c>
      <c r="CU487">
        <v>24.298469999999998</v>
      </c>
      <c r="CV487">
        <v>0</v>
      </c>
      <c r="CW487">
        <v>0</v>
      </c>
      <c r="CX487" s="1">
        <v>5.5290400000000003E-2</v>
      </c>
      <c r="CY487">
        <v>24.124189999999999</v>
      </c>
      <c r="CZ487">
        <v>0</v>
      </c>
      <c r="DA487">
        <v>0</v>
      </c>
      <c r="DB487" s="1">
        <v>5.4943890000000002E-2</v>
      </c>
      <c r="DC487">
        <v>24.001860000000001</v>
      </c>
      <c r="DD487">
        <v>0</v>
      </c>
      <c r="DE487">
        <v>0</v>
      </c>
      <c r="DF487" s="1">
        <v>5.4634229999999999E-2</v>
      </c>
      <c r="DG487">
        <v>24.017610000000001</v>
      </c>
      <c r="DH487">
        <v>1.0585940000000001E-36</v>
      </c>
      <c r="DI487">
        <v>5.3183979999999997E-33</v>
      </c>
      <c r="DJ487" s="1">
        <v>5.4324369999999997E-2</v>
      </c>
      <c r="DK487">
        <v>24.055199999999999</v>
      </c>
      <c r="DL487">
        <v>1.2270839999999999E-31</v>
      </c>
      <c r="DM487" s="1">
        <v>6.1950260000000004E-28</v>
      </c>
      <c r="DN487" s="1">
        <v>5.3989460000000003E-2</v>
      </c>
      <c r="DO487">
        <v>24.12321</v>
      </c>
      <c r="DP487" s="1">
        <v>1.8058340000000001E-27</v>
      </c>
      <c r="DQ487" s="1">
        <v>9.1441000000000003E-24</v>
      </c>
      <c r="DR487" s="1">
        <v>5.3629070000000001E-2</v>
      </c>
      <c r="DS487">
        <v>24.020009999999999</v>
      </c>
      <c r="DT487" s="1">
        <v>6.5208580000000002E-24</v>
      </c>
      <c r="DU487" s="1">
        <v>3.2269559999999999E-20</v>
      </c>
      <c r="DV487">
        <v>5.3264579999999999E-2</v>
      </c>
      <c r="DW487">
        <v>23.849219999999999</v>
      </c>
      <c r="DX487" s="1">
        <v>8.2525819999999995E-21</v>
      </c>
      <c r="DY487" s="1">
        <v>3.6810470000000002E-17</v>
      </c>
      <c r="DZ487" s="1">
        <v>5.291535E-2</v>
      </c>
      <c r="EA487">
        <v>23.688079999999999</v>
      </c>
      <c r="EB487" s="1">
        <v>3.9783810000000004E-18</v>
      </c>
      <c r="EC487" s="1">
        <v>1.6758640000000001E-14</v>
      </c>
      <c r="ED487" s="1">
        <v>5.2492070000000002E-2</v>
      </c>
      <c r="EE487">
        <v>23.526430000000001</v>
      </c>
      <c r="EF487" s="1">
        <v>8.7462989999999999E-16</v>
      </c>
      <c r="EG487" s="1">
        <v>3.563722E-12</v>
      </c>
      <c r="EH487" s="1">
        <v>5.21333E-2</v>
      </c>
      <c r="EI487">
        <v>23.541350000000001</v>
      </c>
      <c r="EJ487" s="1">
        <v>9.9182150000000004E-14</v>
      </c>
      <c r="EK487" s="1">
        <v>3.9641950000000001E-10</v>
      </c>
      <c r="EL487" s="1">
        <v>5.1803269999999998E-2</v>
      </c>
      <c r="EM487">
        <v>23.584589999999999</v>
      </c>
      <c r="EN487" s="1">
        <v>6.3851099999999996E-12</v>
      </c>
      <c r="EO487" s="1">
        <v>2.5241810000000001E-8</v>
      </c>
      <c r="EP487" s="1">
        <v>5.150515E-2</v>
      </c>
      <c r="EQ487">
        <v>23.595230000000001</v>
      </c>
      <c r="ER487" s="1">
        <v>2.5099619999999999E-10</v>
      </c>
      <c r="ES487" s="1">
        <v>9.8889250000000008E-7</v>
      </c>
      <c r="ET487" s="1">
        <v>5.1193330000000002E-2</v>
      </c>
      <c r="EU487">
        <v>23.671890000000001</v>
      </c>
      <c r="EV487" s="1">
        <v>6.4045700000000004E-9</v>
      </c>
      <c r="EW487" s="1">
        <v>2.52745E-5</v>
      </c>
      <c r="EX487" s="1">
        <v>5.085804E-2</v>
      </c>
      <c r="EY487">
        <v>23.647110000000001</v>
      </c>
      <c r="EZ487" s="1">
        <v>1.1138190000000001E-7</v>
      </c>
      <c r="FA487" s="1">
        <v>4.4250680000000001E-4</v>
      </c>
      <c r="FB487" s="1">
        <v>5.051986E-2</v>
      </c>
      <c r="FC487">
        <v>23.450030000000002</v>
      </c>
      <c r="FD487" s="1">
        <v>1.3814640000000001E-6</v>
      </c>
      <c r="FE487" s="1">
        <v>5.5345120000000001E-3</v>
      </c>
      <c r="FF487" s="1">
        <v>5.0196440000000002E-2</v>
      </c>
      <c r="FG487">
        <v>23.241230000000002</v>
      </c>
      <c r="FH487" s="1">
        <v>1.2665259999999999E-5</v>
      </c>
      <c r="FI487" s="1">
        <v>5.1275750000000002E-2</v>
      </c>
      <c r="FJ487" s="1">
        <v>5.0123319999999999E-2</v>
      </c>
      <c r="FK487">
        <v>23.081050000000001</v>
      </c>
      <c r="FL487" s="1">
        <v>8.9142350000000006E-5</v>
      </c>
      <c r="FM487" s="1">
        <v>0.36349350000000002</v>
      </c>
      <c r="FN487" s="1">
        <v>4.9765480000000001E-2</v>
      </c>
      <c r="FO487">
        <v>23.18693</v>
      </c>
      <c r="FP487" s="1">
        <v>4.9018230000000002E-4</v>
      </c>
      <c r="FQ487" s="1">
        <v>2.0273680000000001</v>
      </c>
      <c r="FR487" s="1">
        <v>4.9268340000000001E-2</v>
      </c>
      <c r="FS487">
        <v>23.382529999999999</v>
      </c>
      <c r="FT487" s="1">
        <v>2.1620020000000001E-3</v>
      </c>
      <c r="FU487" s="1">
        <v>9.1011170000000003</v>
      </c>
      <c r="FV487" s="1">
        <v>4.8743179999999997E-2</v>
      </c>
      <c r="FW487">
        <v>23.611660000000001</v>
      </c>
      <c r="FX487" s="1">
        <v>7.8362109999999992E-3</v>
      </c>
      <c r="FY487">
        <v>33.630000000000003</v>
      </c>
      <c r="FZ487" s="1">
        <v>4.836642E-2</v>
      </c>
      <c r="GA487">
        <v>23.819990000000001</v>
      </c>
      <c r="GB487" s="1">
        <v>2.3957550000000001E-2</v>
      </c>
      <c r="GC487">
        <v>104.495</v>
      </c>
      <c r="GD487" s="1">
        <v>4.809799E-2</v>
      </c>
      <c r="GE487">
        <v>23.811640000000001</v>
      </c>
      <c r="GF487" s="1">
        <v>6.2962519999999994E-2</v>
      </c>
      <c r="GG487">
        <v>278.58</v>
      </c>
      <c r="GH487" s="1">
        <v>4.7745759999999998E-2</v>
      </c>
      <c r="GI487">
        <v>23.640419999999999</v>
      </c>
      <c r="GJ487" s="1">
        <v>0.1441644</v>
      </c>
      <c r="GK487">
        <v>648.3827</v>
      </c>
      <c r="GL487" s="1">
        <v>4.7307769999999999E-2</v>
      </c>
      <c r="GM487">
        <v>23.480630000000001</v>
      </c>
      <c r="GN487" s="1">
        <v>0.29200389999999998</v>
      </c>
      <c r="GO487">
        <v>1337.4549999999999</v>
      </c>
      <c r="GP487" s="1">
        <v>4.7186069999999997E-2</v>
      </c>
      <c r="GQ487">
        <v>23.371289999999998</v>
      </c>
      <c r="GR487" s="1">
        <v>0.53553930000000005</v>
      </c>
      <c r="GS487">
        <v>2480.7190000000001</v>
      </c>
      <c r="GT487" s="1">
        <v>4.6750449999999999E-2</v>
      </c>
      <c r="GU487">
        <v>23.536470000000001</v>
      </c>
      <c r="GV487" s="1">
        <v>0.88908050000000005</v>
      </c>
      <c r="GW487">
        <v>4192.0209999999997</v>
      </c>
      <c r="GX487" s="1">
        <v>4.6192209999999997E-2</v>
      </c>
      <c r="GY487">
        <v>23.789829999999998</v>
      </c>
      <c r="GZ487">
        <v>1.355283</v>
      </c>
      <c r="HA487">
        <v>6520.8090000000002</v>
      </c>
      <c r="HB487" s="1">
        <v>4.5595839999999999E-2</v>
      </c>
      <c r="HC487">
        <v>24.079470000000001</v>
      </c>
      <c r="HD487">
        <v>1.920803</v>
      </c>
      <c r="HE487">
        <v>9436.57</v>
      </c>
      <c r="HF487" s="1">
        <v>4.5165900000000002E-2</v>
      </c>
      <c r="HG487">
        <v>24.308070000000001</v>
      </c>
      <c r="HH487">
        <v>2.5680399999999999</v>
      </c>
      <c r="HI487">
        <v>12831.23</v>
      </c>
      <c r="HJ487" s="1">
        <v>4.488673E-2</v>
      </c>
      <c r="HK487">
        <v>24.338329999999999</v>
      </c>
      <c r="HL487">
        <v>3.2684850000000001</v>
      </c>
      <c r="HM487">
        <v>16544.939999999999</v>
      </c>
      <c r="HN487" s="1">
        <v>4.4586470000000003E-2</v>
      </c>
      <c r="HO487">
        <v>24.20702</v>
      </c>
      <c r="HP487">
        <v>3.974783</v>
      </c>
      <c r="HQ487">
        <v>20386.689999999999</v>
      </c>
      <c r="HR487" s="1">
        <v>4.425171E-2</v>
      </c>
      <c r="HS487">
        <v>24.077030000000001</v>
      </c>
      <c r="HT487">
        <v>4.6494439999999999</v>
      </c>
      <c r="HU487">
        <v>24164.49</v>
      </c>
      <c r="HV487" s="1">
        <v>4.4360209999999997E-2</v>
      </c>
      <c r="HW487">
        <v>23.985510000000001</v>
      </c>
      <c r="HX487">
        <v>5.3190429999999997</v>
      </c>
      <c r="HY487">
        <v>27719.26</v>
      </c>
      <c r="HZ487" s="1">
        <v>4.4125900000000003E-2</v>
      </c>
      <c r="IA487">
        <v>24.11598</v>
      </c>
      <c r="IB487">
        <v>5.8762879999999997</v>
      </c>
      <c r="IC487">
        <v>30935.72</v>
      </c>
      <c r="ID487" s="1">
        <v>4.3751709999999999E-2</v>
      </c>
      <c r="IE487">
        <v>24.134350000000001</v>
      </c>
      <c r="IF487">
        <v>6.3205010000000001</v>
      </c>
      <c r="IG487">
        <v>33712.89</v>
      </c>
      <c r="IH487" s="1">
        <v>4.3296599999999998E-2</v>
      </c>
      <c r="II487">
        <v>24.331320000000002</v>
      </c>
      <c r="IJ487">
        <v>6.6506400000000001</v>
      </c>
      <c r="IK487">
        <v>36007.120000000003</v>
      </c>
      <c r="IL487" s="1">
        <v>4.298598E-2</v>
      </c>
      <c r="IM487">
        <v>24.502130000000001</v>
      </c>
      <c r="IN487">
        <v>6.906256</v>
      </c>
      <c r="IO487">
        <v>37812.26</v>
      </c>
      <c r="IP487" s="1">
        <v>4.2737280000000002E-2</v>
      </c>
      <c r="IQ487">
        <v>24.53079</v>
      </c>
      <c r="IR487">
        <v>7.0827530000000003</v>
      </c>
      <c r="IS487">
        <v>39155.760000000002</v>
      </c>
      <c r="IT487" s="1">
        <v>4.2397379999999998E-2</v>
      </c>
      <c r="IU487">
        <v>24.427959999999999</v>
      </c>
      <c r="IV487">
        <v>7.1643650000000001</v>
      </c>
      <c r="IW487">
        <v>40072.46</v>
      </c>
      <c r="IX487" s="1">
        <v>4.1922790000000001E-2</v>
      </c>
      <c r="IY487">
        <v>24.289829999999998</v>
      </c>
      <c r="IZ487">
        <v>7.1530659999999999</v>
      </c>
      <c r="JA487">
        <v>40606.720000000001</v>
      </c>
      <c r="JB487" s="1">
        <v>4.1203450000000003E-2</v>
      </c>
      <c r="JC487">
        <v>24.22261</v>
      </c>
      <c r="JD487">
        <v>7.0411149999999996</v>
      </c>
      <c r="JE487">
        <v>40807.17</v>
      </c>
      <c r="JF487" s="1">
        <v>4.0727090000000001E-2</v>
      </c>
      <c r="JG487">
        <v>24.436630000000001</v>
      </c>
      <c r="JH487">
        <v>6.9231410000000002</v>
      </c>
      <c r="JI487">
        <v>40726.050000000003</v>
      </c>
      <c r="JJ487" s="1">
        <v>4.0373729999999997E-2</v>
      </c>
      <c r="JK487">
        <v>24.741389999999999</v>
      </c>
      <c r="JL487">
        <v>6.7905379999999997</v>
      </c>
      <c r="JM487">
        <v>40418.620000000003</v>
      </c>
      <c r="JN487">
        <v>4.002493E-2</v>
      </c>
      <c r="JO487">
        <v>25.080639999999999</v>
      </c>
      <c r="JP487">
        <v>6.6304920000000003</v>
      </c>
      <c r="JQ487">
        <v>39928.32</v>
      </c>
      <c r="JR487" s="1">
        <v>3.9550719999999998E-2</v>
      </c>
      <c r="JS487">
        <v>25.386839999999999</v>
      </c>
      <c r="JT487">
        <v>6.4296340000000001</v>
      </c>
      <c r="JU487">
        <v>39293.99</v>
      </c>
      <c r="JV487" s="1">
        <v>3.9011230000000001E-2</v>
      </c>
      <c r="JW487">
        <v>25.487480000000001</v>
      </c>
      <c r="JX487">
        <v>6.2046060000000001</v>
      </c>
      <c r="JY487">
        <v>38549.449999999997</v>
      </c>
      <c r="JZ487" s="1">
        <v>3.857758E-2</v>
      </c>
      <c r="KA487">
        <v>25.387350000000001</v>
      </c>
      <c r="KB487">
        <v>5.9885479999999998</v>
      </c>
      <c r="KC487">
        <v>37724.959999999999</v>
      </c>
      <c r="KD487" s="1">
        <v>3.8261749999999997E-2</v>
      </c>
      <c r="KE487">
        <v>25.273260000000001</v>
      </c>
      <c r="KF487">
        <v>5.7858840000000002</v>
      </c>
      <c r="KG487">
        <v>36843.82</v>
      </c>
      <c r="KH487" s="1">
        <v>3.7962129999999997E-2</v>
      </c>
      <c r="KI487">
        <v>25.183920000000001</v>
      </c>
      <c r="KJ487">
        <v>5.5846140000000002</v>
      </c>
      <c r="KK487">
        <v>35925.519999999997</v>
      </c>
      <c r="KL487" s="1">
        <v>3.765462E-2</v>
      </c>
      <c r="KM487">
        <v>25.282630000000001</v>
      </c>
      <c r="KN487">
        <v>5.3908120000000004</v>
      </c>
      <c r="KO487">
        <v>34983.68</v>
      </c>
      <c r="KP487" s="1">
        <v>3.73316E-2</v>
      </c>
      <c r="KQ487">
        <v>25.418279999999999</v>
      </c>
      <c r="KR487">
        <v>5.1762100000000002</v>
      </c>
      <c r="KS487">
        <v>34031.22</v>
      </c>
      <c r="KT487" s="1">
        <v>3.7005990000000002E-2</v>
      </c>
      <c r="KU487">
        <v>25.511099999999999</v>
      </c>
      <c r="KV487">
        <v>4.9739810000000002</v>
      </c>
      <c r="KW487">
        <v>33075.71</v>
      </c>
      <c r="KX487" s="1">
        <v>3.6727360000000001E-2</v>
      </c>
      <c r="KY487">
        <v>25.571269999999998</v>
      </c>
      <c r="KZ487">
        <v>4.7892739999999998</v>
      </c>
      <c r="LA487">
        <v>32134.85</v>
      </c>
      <c r="LB487" s="1">
        <v>3.646899E-2</v>
      </c>
      <c r="LC487">
        <v>25.538489999999999</v>
      </c>
      <c r="LD487">
        <v>4.6076490000000003</v>
      </c>
      <c r="LE487">
        <v>31201.43</v>
      </c>
      <c r="LF487">
        <v>3.6223779999999997E-2</v>
      </c>
      <c r="LG487">
        <v>25.451280000000001</v>
      </c>
      <c r="LH487">
        <v>4.43302</v>
      </c>
      <c r="LI487">
        <v>30285.85</v>
      </c>
      <c r="LJ487" s="1">
        <v>3.592091E-2</v>
      </c>
      <c r="LK487">
        <v>25.33832</v>
      </c>
      <c r="LL487">
        <v>4.2573290000000004</v>
      </c>
      <c r="LM487">
        <v>29389.86</v>
      </c>
      <c r="LN487" s="1">
        <v>3.5278660000000003E-2</v>
      </c>
      <c r="LO487">
        <v>25.280539999999998</v>
      </c>
      <c r="LP487">
        <v>4.0501230000000001</v>
      </c>
      <c r="LQ487">
        <v>28521.61</v>
      </c>
      <c r="LR487" s="1">
        <v>3.493566E-2</v>
      </c>
      <c r="LS487">
        <v>25.455960000000001</v>
      </c>
      <c r="LT487">
        <v>3.8855689999999998</v>
      </c>
      <c r="LU487">
        <v>27681.67</v>
      </c>
      <c r="LV487" s="1">
        <v>3.4726840000000002E-2</v>
      </c>
      <c r="LW487">
        <v>25.71499</v>
      </c>
      <c r="LX487">
        <v>3.7419519999999999</v>
      </c>
      <c r="LY487">
        <v>26866.87</v>
      </c>
      <c r="LZ487" s="1">
        <v>3.4569780000000001E-2</v>
      </c>
      <c r="MA487">
        <v>26.028839999999999</v>
      </c>
      <c r="MB487">
        <v>3.6095860000000002</v>
      </c>
      <c r="MC487">
        <v>26076.32</v>
      </c>
      <c r="MD487" s="1">
        <v>3.4213849999999997E-2</v>
      </c>
      <c r="ME487">
        <v>26.281759999999998</v>
      </c>
      <c r="MF487">
        <v>3.462564</v>
      </c>
      <c r="MG487">
        <v>25312.01</v>
      </c>
      <c r="MH487" s="1">
        <v>3.3759690000000002E-2</v>
      </c>
      <c r="MI487">
        <v>26.394469999999998</v>
      </c>
      <c r="MJ487">
        <v>3.3129710000000001</v>
      </c>
      <c r="MK487">
        <v>24577.22</v>
      </c>
      <c r="ML487" s="1">
        <v>3.3303239999999998E-2</v>
      </c>
      <c r="MM487">
        <v>26.296749999999999</v>
      </c>
      <c r="MN487">
        <v>3.1707010000000002</v>
      </c>
      <c r="MO487">
        <v>23872.720000000001</v>
      </c>
      <c r="MP487" s="1">
        <v>3.301188E-2</v>
      </c>
      <c r="MQ487">
        <v>26.178850000000001</v>
      </c>
      <c r="MR487">
        <v>3.0504560000000001</v>
      </c>
      <c r="MS487">
        <v>23195.61</v>
      </c>
      <c r="MT487" s="1">
        <v>3.2925000000000003E-2</v>
      </c>
      <c r="MU487">
        <v>26.085560000000001</v>
      </c>
      <c r="MV487">
        <v>2.954126</v>
      </c>
      <c r="MW487">
        <v>22542.21</v>
      </c>
      <c r="MX487" s="1">
        <v>3.262524E-2</v>
      </c>
      <c r="MY487">
        <v>26.146599999999999</v>
      </c>
      <c r="MZ487">
        <v>2.84301</v>
      </c>
      <c r="NA487">
        <v>21912</v>
      </c>
      <c r="NB487">
        <v>3.2166210000000001E-2</v>
      </c>
      <c r="NC487">
        <v>26.325500000000002</v>
      </c>
      <c r="ND487">
        <v>2.7239010000000001</v>
      </c>
      <c r="NE487">
        <v>21308.57</v>
      </c>
      <c r="NF487">
        <v>3.2166210000000001E-2</v>
      </c>
      <c r="NG487">
        <v>26.325500000000002</v>
      </c>
      <c r="NH487">
        <v>2.7239010000000001</v>
      </c>
      <c r="NI487">
        <v>21308.57</v>
      </c>
      <c r="NJ487">
        <v>3.2166210000000001E-2</v>
      </c>
      <c r="NK487">
        <v>26.325500000000002</v>
      </c>
      <c r="NL487">
        <v>2.7239010000000001</v>
      </c>
      <c r="NM487">
        <v>21308.57</v>
      </c>
      <c r="NN487">
        <v>3.2166210000000001E-2</v>
      </c>
      <c r="NO487">
        <v>26.325500000000002</v>
      </c>
      <c r="NP487">
        <v>2.7239010000000001</v>
      </c>
      <c r="NQ487">
        <v>21308.57</v>
      </c>
      <c r="NR487">
        <v>3.2166210000000001E-2</v>
      </c>
      <c r="NS487">
        <v>26.325500000000002</v>
      </c>
      <c r="NT487">
        <v>2.7239010000000001</v>
      </c>
      <c r="NU487">
        <v>21308.57</v>
      </c>
      <c r="NV487">
        <v>3.2166210000000001E-2</v>
      </c>
      <c r="NW487">
        <v>26.325500000000002</v>
      </c>
      <c r="NX487">
        <v>2.7239010000000001</v>
      </c>
      <c r="NY487">
        <v>21308.57</v>
      </c>
      <c r="NZ487">
        <v>3.2166210000000001E-2</v>
      </c>
      <c r="OA487">
        <v>26.325500000000002</v>
      </c>
      <c r="OB487">
        <v>2.7239010000000001</v>
      </c>
      <c r="OC487">
        <v>21308.57</v>
      </c>
      <c r="OD487">
        <v>3.2166210000000001E-2</v>
      </c>
      <c r="OE487">
        <v>26.325500000000002</v>
      </c>
      <c r="OF487">
        <v>2.7239010000000001</v>
      </c>
      <c r="OG487">
        <v>21308.57</v>
      </c>
      <c r="OH487">
        <v>3.2166210000000001E-2</v>
      </c>
      <c r="OI487">
        <v>26.325500000000002</v>
      </c>
      <c r="OJ487">
        <v>2.7239010000000001</v>
      </c>
      <c r="OK487">
        <v>21308.57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5.5341019999999998E-2</v>
      </c>
      <c r="G488">
        <v>22.98359</v>
      </c>
      <c r="H488">
        <v>0</v>
      </c>
      <c r="I488">
        <v>0</v>
      </c>
      <c r="J488" s="1">
        <v>5.514264E-2</v>
      </c>
      <c r="K488">
        <v>23.171579999999999</v>
      </c>
      <c r="L488">
        <v>0</v>
      </c>
      <c r="M488">
        <v>0</v>
      </c>
      <c r="N488" s="1">
        <v>5.4827679999999997E-2</v>
      </c>
      <c r="O488">
        <v>23.34675</v>
      </c>
      <c r="P488">
        <v>0</v>
      </c>
      <c r="Q488">
        <v>0</v>
      </c>
      <c r="R488">
        <v>5.4485850000000002E-2</v>
      </c>
      <c r="S488">
        <v>23.516079999999999</v>
      </c>
      <c r="T488">
        <v>0</v>
      </c>
      <c r="U488">
        <v>0</v>
      </c>
      <c r="V488" s="1">
        <v>5.4279920000000002E-2</v>
      </c>
      <c r="W488">
        <v>23.716840000000001</v>
      </c>
      <c r="X488">
        <v>0</v>
      </c>
      <c r="Y488">
        <v>0</v>
      </c>
      <c r="Z488">
        <v>5.4148839999999997E-2</v>
      </c>
      <c r="AA488">
        <v>23.74915</v>
      </c>
      <c r="AB488">
        <v>0</v>
      </c>
      <c r="AC488">
        <v>0</v>
      </c>
      <c r="AD488" s="1">
        <v>5.3973819999999999E-2</v>
      </c>
      <c r="AE488">
        <v>23.605160000000001</v>
      </c>
      <c r="AF488">
        <v>0</v>
      </c>
      <c r="AG488">
        <v>0</v>
      </c>
      <c r="AH488" s="1">
        <v>5.3753500000000003E-2</v>
      </c>
      <c r="AI488">
        <v>23.482949999999999</v>
      </c>
      <c r="AJ488">
        <v>0</v>
      </c>
      <c r="AK488">
        <v>0</v>
      </c>
      <c r="AL488" s="1">
        <v>5.3783589999999999E-2</v>
      </c>
      <c r="AM488">
        <v>23.404630000000001</v>
      </c>
      <c r="AN488">
        <v>0</v>
      </c>
      <c r="AO488">
        <v>0</v>
      </c>
      <c r="AP488" s="1">
        <v>5.3586399999999999E-2</v>
      </c>
      <c r="AQ488">
        <v>23.586310000000001</v>
      </c>
      <c r="AR488">
        <v>0</v>
      </c>
      <c r="AS488">
        <v>0</v>
      </c>
      <c r="AT488" s="1">
        <v>5.3285760000000001E-2</v>
      </c>
      <c r="AU488">
        <v>23.841809999999999</v>
      </c>
      <c r="AV488">
        <v>0</v>
      </c>
      <c r="AW488">
        <v>0</v>
      </c>
      <c r="AX488" s="1">
        <v>5.294534E-2</v>
      </c>
      <c r="AY488">
        <v>24.071819999999999</v>
      </c>
      <c r="AZ488">
        <v>0</v>
      </c>
      <c r="BA488">
        <v>0</v>
      </c>
      <c r="BB488" s="1">
        <v>5.2713879999999998E-2</v>
      </c>
      <c r="BC488">
        <v>24.293839999999999</v>
      </c>
      <c r="BD488">
        <v>0</v>
      </c>
      <c r="BE488">
        <v>0</v>
      </c>
      <c r="BF488" s="1">
        <v>5.2551889999999997E-2</v>
      </c>
      <c r="BG488">
        <v>24.332550000000001</v>
      </c>
      <c r="BH488">
        <v>0</v>
      </c>
      <c r="BI488">
        <v>0</v>
      </c>
      <c r="BJ488" s="1">
        <v>5.2343870000000001E-2</v>
      </c>
      <c r="BK488">
        <v>24.256440000000001</v>
      </c>
      <c r="BL488">
        <v>0</v>
      </c>
      <c r="BM488">
        <v>0</v>
      </c>
      <c r="BN488" s="1">
        <v>5.2077459999999999E-2</v>
      </c>
      <c r="BO488">
        <v>24.17811</v>
      </c>
      <c r="BP488">
        <v>0</v>
      </c>
      <c r="BQ488">
        <v>0</v>
      </c>
      <c r="BR488" s="1">
        <v>5.182846E-2</v>
      </c>
      <c r="BS488">
        <v>24.138860000000001</v>
      </c>
      <c r="BT488">
        <v>0</v>
      </c>
      <c r="BU488">
        <v>0</v>
      </c>
      <c r="BV488" s="1">
        <v>5.154363E-2</v>
      </c>
      <c r="BW488">
        <v>24.14452</v>
      </c>
      <c r="BX488">
        <v>0</v>
      </c>
      <c r="BY488">
        <v>0</v>
      </c>
      <c r="BZ488" s="1">
        <v>5.1287649999999997E-2</v>
      </c>
      <c r="CA488">
        <v>24.299720000000001</v>
      </c>
      <c r="CB488">
        <v>0</v>
      </c>
      <c r="CC488">
        <v>0</v>
      </c>
      <c r="CD488" s="1">
        <v>5.0988819999999997E-2</v>
      </c>
      <c r="CE488">
        <v>24.407119999999999</v>
      </c>
      <c r="CF488">
        <v>0</v>
      </c>
      <c r="CG488">
        <v>0</v>
      </c>
      <c r="CH488" s="1">
        <v>5.0713330000000001E-2</v>
      </c>
      <c r="CI488">
        <v>24.487919999999999</v>
      </c>
      <c r="CJ488">
        <v>0</v>
      </c>
      <c r="CK488">
        <v>0</v>
      </c>
      <c r="CL488" s="1">
        <v>5.0398100000000001E-2</v>
      </c>
      <c r="CM488">
        <v>24.454000000000001</v>
      </c>
      <c r="CN488">
        <v>0</v>
      </c>
      <c r="CO488">
        <v>0</v>
      </c>
      <c r="CP488" s="1">
        <v>5.0114359999999997E-2</v>
      </c>
      <c r="CQ488">
        <v>24.383430000000001</v>
      </c>
      <c r="CR488">
        <v>0</v>
      </c>
      <c r="CS488">
        <v>0</v>
      </c>
      <c r="CT488" s="1">
        <v>4.9790929999999997E-2</v>
      </c>
      <c r="CU488">
        <v>24.263079999999999</v>
      </c>
      <c r="CV488">
        <v>0</v>
      </c>
      <c r="CW488">
        <v>0</v>
      </c>
      <c r="CX488" s="1">
        <v>4.9431580000000003E-2</v>
      </c>
      <c r="CY488">
        <v>24.100619999999999</v>
      </c>
      <c r="CZ488">
        <v>0</v>
      </c>
      <c r="DA488">
        <v>0</v>
      </c>
      <c r="DB488" s="1">
        <v>4.9124439999999998E-2</v>
      </c>
      <c r="DC488">
        <v>23.989450000000001</v>
      </c>
      <c r="DD488">
        <v>0</v>
      </c>
      <c r="DE488">
        <v>0</v>
      </c>
      <c r="DF488" s="1">
        <v>4.8849219999999999E-2</v>
      </c>
      <c r="DG488">
        <v>24.01229</v>
      </c>
      <c r="DH488">
        <v>2.2391290000000001E-37</v>
      </c>
      <c r="DI488">
        <v>1.181613E-33</v>
      </c>
      <c r="DJ488" s="1">
        <v>4.8573480000000002E-2</v>
      </c>
      <c r="DK488">
        <v>24.055009999999999</v>
      </c>
      <c r="DL488">
        <v>2.9558419999999998E-32</v>
      </c>
      <c r="DM488" s="1">
        <v>1.567443E-28</v>
      </c>
      <c r="DN488">
        <v>4.8270319999999999E-2</v>
      </c>
      <c r="DO488">
        <v>24.12773</v>
      </c>
      <c r="DP488" s="1">
        <v>4.8262130000000003E-28</v>
      </c>
      <c r="DQ488" s="1">
        <v>2.5670850000000002E-24</v>
      </c>
      <c r="DR488" s="1">
        <v>4.7951559999999997E-2</v>
      </c>
      <c r="DS488">
        <v>24.034459999999999</v>
      </c>
      <c r="DT488" s="1">
        <v>1.93981E-24</v>
      </c>
      <c r="DU488" s="1">
        <v>9.861583E-21</v>
      </c>
      <c r="DV488" s="1">
        <v>4.7622909999999997E-2</v>
      </c>
      <c r="DW488">
        <v>23.875959999999999</v>
      </c>
      <c r="DX488" s="1">
        <v>2.625491E-21</v>
      </c>
      <c r="DY488" s="1">
        <v>1.21965E-17</v>
      </c>
      <c r="DZ488" s="1">
        <v>4.7313380000000002E-2</v>
      </c>
      <c r="EA488">
        <v>23.7272</v>
      </c>
      <c r="EB488" s="1">
        <v>1.3478909999999999E-18</v>
      </c>
      <c r="EC488" s="1">
        <v>5.9620040000000003E-15</v>
      </c>
      <c r="ED488" s="1">
        <v>4.6931359999999998E-2</v>
      </c>
      <c r="EE488">
        <v>23.57789</v>
      </c>
      <c r="EF488" s="1">
        <v>3.1445839999999998E-16</v>
      </c>
      <c r="EG488" s="1">
        <v>1.3527329999999999E-12</v>
      </c>
      <c r="EH488" s="1">
        <v>4.6611279999999998E-2</v>
      </c>
      <c r="EI488">
        <v>23.599240000000002</v>
      </c>
      <c r="EJ488" s="1">
        <v>3.7723779999999997E-14</v>
      </c>
      <c r="EK488" s="1">
        <v>1.5976459999999999E-10</v>
      </c>
      <c r="EL488" s="1">
        <v>4.6318350000000001E-2</v>
      </c>
      <c r="EM488">
        <v>23.646350000000002</v>
      </c>
      <c r="EN488" s="1">
        <v>2.5615800000000001E-12</v>
      </c>
      <c r="EO488" s="1">
        <v>1.075608E-8</v>
      </c>
      <c r="EP488">
        <v>4.6051410000000001E-2</v>
      </c>
      <c r="EQ488">
        <v>23.66065</v>
      </c>
      <c r="ER488" s="1">
        <v>1.059255E-10</v>
      </c>
      <c r="ES488" s="1">
        <v>4.4402999999999999E-7</v>
      </c>
      <c r="ET488" s="1">
        <v>4.5773300000000003E-2</v>
      </c>
      <c r="EU488">
        <v>23.737749999999998</v>
      </c>
      <c r="EV488" s="1">
        <v>2.8369229999999999E-9</v>
      </c>
      <c r="EW488" s="1">
        <v>1.192446E-5</v>
      </c>
      <c r="EX488">
        <v>4.5472810000000002E-2</v>
      </c>
      <c r="EY488">
        <v>23.71537</v>
      </c>
      <c r="EZ488" s="1">
        <v>5.1675869999999997E-8</v>
      </c>
      <c r="FA488" s="1">
        <v>2.1881870000000001E-4</v>
      </c>
      <c r="FB488" s="1">
        <v>4.5169510000000003E-2</v>
      </c>
      <c r="FC488">
        <v>23.52552</v>
      </c>
      <c r="FD488" s="1">
        <v>6.7007200000000002E-7</v>
      </c>
      <c r="FE488" s="1">
        <v>2.8621229999999998E-3</v>
      </c>
      <c r="FF488" s="1">
        <v>4.487973E-2</v>
      </c>
      <c r="FG488">
        <v>23.324079999999999</v>
      </c>
      <c r="FH488" s="1">
        <v>6.4114570000000002E-6</v>
      </c>
      <c r="FI488" s="1">
        <v>2.7675950000000001E-2</v>
      </c>
      <c r="FJ488" s="1">
        <v>4.4828840000000002E-2</v>
      </c>
      <c r="FK488">
        <v>23.169750000000001</v>
      </c>
      <c r="FL488" s="1">
        <v>4.7039059999999999E-5</v>
      </c>
      <c r="FM488" s="1">
        <v>0.2044086</v>
      </c>
      <c r="FN488">
        <v>4.4507570000000003E-2</v>
      </c>
      <c r="FO488">
        <v>23.272880000000001</v>
      </c>
      <c r="FP488" s="1">
        <v>2.6915069999999998E-4</v>
      </c>
      <c r="FQ488" s="1">
        <v>1.1858960000000001</v>
      </c>
      <c r="FR488" s="1">
        <v>4.405829E-2</v>
      </c>
      <c r="FS488">
        <v>23.461549999999999</v>
      </c>
      <c r="FT488" s="1">
        <v>1.233453E-3</v>
      </c>
      <c r="FU488" s="1">
        <v>5.529128</v>
      </c>
      <c r="FV488" s="1">
        <v>4.3584810000000002E-2</v>
      </c>
      <c r="FW488">
        <v>23.681139999999999</v>
      </c>
      <c r="FX488" s="1">
        <v>4.6385300000000001E-3</v>
      </c>
      <c r="FY488">
        <v>21.18665</v>
      </c>
      <c r="FZ488" s="1">
        <v>4.324824E-2</v>
      </c>
      <c r="GA488">
        <v>23.87979</v>
      </c>
      <c r="GB488" s="1">
        <v>1.469323E-2</v>
      </c>
      <c r="GC488">
        <v>68.157849999999996</v>
      </c>
      <c r="GD488" s="1">
        <v>4.3012679999999998E-2</v>
      </c>
      <c r="GE488">
        <v>23.867260000000002</v>
      </c>
      <c r="GF488" s="1">
        <v>3.9950020000000003E-2</v>
      </c>
      <c r="GG488">
        <v>187.82480000000001</v>
      </c>
      <c r="GH488" s="1">
        <v>4.2698300000000002E-2</v>
      </c>
      <c r="GI488">
        <v>23.696909999999999</v>
      </c>
      <c r="GJ488" s="1">
        <v>9.4488550000000004E-2</v>
      </c>
      <c r="GK488">
        <v>451.18430000000001</v>
      </c>
      <c r="GL488" s="1">
        <v>4.2308320000000003E-2</v>
      </c>
      <c r="GM488">
        <v>23.538160000000001</v>
      </c>
      <c r="GN488" s="1">
        <v>0.1974117</v>
      </c>
      <c r="GO488">
        <v>959.13670000000002</v>
      </c>
      <c r="GP488" s="1">
        <v>4.2209070000000001E-2</v>
      </c>
      <c r="GQ488">
        <v>23.428619999999999</v>
      </c>
      <c r="GR488" s="1">
        <v>0.37299199999999999</v>
      </c>
      <c r="GS488">
        <v>1830.7260000000001</v>
      </c>
      <c r="GT488" s="1">
        <v>4.1819700000000001E-2</v>
      </c>
      <c r="GU488">
        <v>23.585090000000001</v>
      </c>
      <c r="GV488" s="1">
        <v>0.63685259999999999</v>
      </c>
      <c r="GW488">
        <v>3178.9569999999999</v>
      </c>
      <c r="GX488" s="1">
        <v>4.1315999999999999E-2</v>
      </c>
      <c r="GY488">
        <v>23.826370000000001</v>
      </c>
      <c r="GZ488">
        <v>0.99693560000000003</v>
      </c>
      <c r="HA488">
        <v>5074.2089999999998</v>
      </c>
      <c r="HB488">
        <v>4.077803E-2</v>
      </c>
      <c r="HC488">
        <v>24.101890000000001</v>
      </c>
      <c r="HD488">
        <v>1.4487570000000001</v>
      </c>
      <c r="HE488">
        <v>7523.9489999999996</v>
      </c>
      <c r="HF488" s="1">
        <v>4.0392659999999997E-2</v>
      </c>
      <c r="HG488">
        <v>24.317990000000002</v>
      </c>
      <c r="HH488">
        <v>1.9832460000000001</v>
      </c>
      <c r="HI488">
        <v>10467.11</v>
      </c>
      <c r="HJ488" s="1">
        <v>4.014827E-2</v>
      </c>
      <c r="HK488">
        <v>24.341830000000002</v>
      </c>
      <c r="HL488">
        <v>2.5810110000000002</v>
      </c>
      <c r="HM488">
        <v>13788.5</v>
      </c>
      <c r="HN488" s="1">
        <v>3.9882840000000003E-2</v>
      </c>
      <c r="HO488">
        <v>24.2103</v>
      </c>
      <c r="HP488">
        <v>3.2047159999999999</v>
      </c>
      <c r="HQ488">
        <v>17333.740000000002</v>
      </c>
      <c r="HR488" s="1">
        <v>3.9580999999999998E-2</v>
      </c>
      <c r="HS488">
        <v>24.08128</v>
      </c>
      <c r="HT488">
        <v>3.821609</v>
      </c>
      <c r="HU488">
        <v>20933.13</v>
      </c>
      <c r="HV488" s="1">
        <v>3.9690709999999997E-2</v>
      </c>
      <c r="HW488">
        <v>23.990390000000001</v>
      </c>
      <c r="HX488">
        <v>4.4528590000000001</v>
      </c>
      <c r="HY488">
        <v>24433.86</v>
      </c>
      <c r="HZ488" s="1">
        <v>3.9478079999999999E-2</v>
      </c>
      <c r="IA488">
        <v>24.115259999999999</v>
      </c>
      <c r="IB488">
        <v>5.0022159999999998</v>
      </c>
      <c r="IC488">
        <v>27714.83</v>
      </c>
      <c r="ID488" s="1">
        <v>3.9141759999999998E-2</v>
      </c>
      <c r="IE488">
        <v>24.13109</v>
      </c>
      <c r="IF488">
        <v>5.4648079999999997</v>
      </c>
      <c r="IG488">
        <v>30661.65</v>
      </c>
      <c r="IH488" s="1">
        <v>3.8727230000000001E-2</v>
      </c>
      <c r="II488">
        <v>24.320879999999999</v>
      </c>
      <c r="IJ488">
        <v>5.832992</v>
      </c>
      <c r="IK488">
        <v>33209.919999999998</v>
      </c>
      <c r="IL488" s="1">
        <v>3.8453399999999999E-2</v>
      </c>
      <c r="IM488">
        <v>24.485289999999999</v>
      </c>
      <c r="IN488">
        <v>6.1397190000000004</v>
      </c>
      <c r="IO488">
        <v>35330.93</v>
      </c>
      <c r="IP488" s="1">
        <v>3.8232889999999999E-2</v>
      </c>
      <c r="IQ488">
        <v>24.51248</v>
      </c>
      <c r="IR488">
        <v>6.3759690000000004</v>
      </c>
      <c r="IS488">
        <v>37029.839999999997</v>
      </c>
      <c r="IT488" s="1">
        <v>3.7934669999999997E-2</v>
      </c>
      <c r="IU488">
        <v>24.413489999999999</v>
      </c>
      <c r="IV488">
        <v>6.5254770000000004</v>
      </c>
      <c r="IW488">
        <v>38323.230000000003</v>
      </c>
      <c r="IX488" s="1">
        <v>3.7505080000000003E-2</v>
      </c>
      <c r="IY488">
        <v>24.281479999999998</v>
      </c>
      <c r="IZ488">
        <v>6.5846210000000003</v>
      </c>
      <c r="JA488">
        <v>39239.01</v>
      </c>
      <c r="JB488" s="1">
        <v>3.6850630000000002E-2</v>
      </c>
      <c r="JC488">
        <v>24.219550000000002</v>
      </c>
      <c r="JD488">
        <v>6.5443920000000002</v>
      </c>
      <c r="JE488">
        <v>39813.43</v>
      </c>
      <c r="JF488">
        <v>3.6424860000000003E-2</v>
      </c>
      <c r="JG488">
        <v>24.431010000000001</v>
      </c>
      <c r="JH488">
        <v>6.494186</v>
      </c>
      <c r="JI488">
        <v>40088.71</v>
      </c>
      <c r="JJ488" s="1">
        <v>3.6114569999999999E-2</v>
      </c>
      <c r="JK488">
        <v>24.730129999999999</v>
      </c>
      <c r="JL488">
        <v>6.4253739999999997</v>
      </c>
      <c r="JM488">
        <v>40114.61</v>
      </c>
      <c r="JN488" s="1">
        <v>3.5803099999999997E-2</v>
      </c>
      <c r="JO488">
        <v>25.062139999999999</v>
      </c>
      <c r="JP488">
        <v>6.3237930000000002</v>
      </c>
      <c r="JQ488">
        <v>39931.1</v>
      </c>
      <c r="JR488" s="1">
        <v>3.5381049999999997E-2</v>
      </c>
      <c r="JS488">
        <v>25.36159</v>
      </c>
      <c r="JT488">
        <v>6.177791</v>
      </c>
      <c r="JU488">
        <v>39575.620000000003</v>
      </c>
      <c r="JV488">
        <v>3.4894509999999997E-2</v>
      </c>
      <c r="JW488">
        <v>25.460999999999999</v>
      </c>
      <c r="JX488">
        <v>6.0014079999999996</v>
      </c>
      <c r="JY488">
        <v>39079.9</v>
      </c>
      <c r="JZ488" s="1">
        <v>3.4503150000000003E-2</v>
      </c>
      <c r="KA488">
        <v>25.365839999999999</v>
      </c>
      <c r="KB488">
        <v>5.828341</v>
      </c>
      <c r="KC488">
        <v>38475.79</v>
      </c>
      <c r="KD488" s="1">
        <v>3.4221080000000001E-2</v>
      </c>
      <c r="KE488">
        <v>25.257200000000001</v>
      </c>
      <c r="KF488">
        <v>5.6641079999999997</v>
      </c>
      <c r="KG488">
        <v>37787.96</v>
      </c>
      <c r="KH488" s="1">
        <v>3.3956430000000003E-2</v>
      </c>
      <c r="KI488">
        <v>25.172419999999999</v>
      </c>
      <c r="KJ488">
        <v>5.4970869999999996</v>
      </c>
      <c r="KK488">
        <v>37037.129999999997</v>
      </c>
      <c r="KL488" s="1">
        <v>3.3680630000000003E-2</v>
      </c>
      <c r="KM488">
        <v>25.26998</v>
      </c>
      <c r="KN488">
        <v>5.3235029999999997</v>
      </c>
      <c r="KO488">
        <v>36239.32</v>
      </c>
      <c r="KP488">
        <v>3.339263E-2</v>
      </c>
      <c r="KQ488">
        <v>25.402619999999999</v>
      </c>
      <c r="KR488">
        <v>5.1465769999999997</v>
      </c>
      <c r="KS488">
        <v>35411.39</v>
      </c>
      <c r="KT488" s="1">
        <v>3.3101150000000003E-2</v>
      </c>
      <c r="KU488">
        <v>25.493469999999999</v>
      </c>
      <c r="KV488">
        <v>4.9748169999999998</v>
      </c>
      <c r="KW488">
        <v>34563.25</v>
      </c>
      <c r="KX488" s="1">
        <v>3.2849120000000002E-2</v>
      </c>
      <c r="KY488">
        <v>25.552430000000001</v>
      </c>
      <c r="KZ488">
        <v>4.7962410000000002</v>
      </c>
      <c r="LA488">
        <v>33704.01</v>
      </c>
      <c r="LB488" s="1">
        <v>3.2619349999999998E-2</v>
      </c>
      <c r="LC488">
        <v>25.521660000000001</v>
      </c>
      <c r="LD488">
        <v>4.6338299999999997</v>
      </c>
      <c r="LE488">
        <v>32841.21</v>
      </c>
      <c r="LF488" s="1">
        <v>3.240051E-2</v>
      </c>
      <c r="LG488">
        <v>25.43881</v>
      </c>
      <c r="LH488">
        <v>4.475104</v>
      </c>
      <c r="LI488">
        <v>31985.63</v>
      </c>
      <c r="LJ488" s="1">
        <v>3.2128740000000003E-2</v>
      </c>
      <c r="LK488">
        <v>25.331959999999999</v>
      </c>
      <c r="LL488">
        <v>4.3114949999999999</v>
      </c>
      <c r="LM488">
        <v>31134.34</v>
      </c>
      <c r="LN488" s="1">
        <v>3.1542069999999998E-2</v>
      </c>
      <c r="LO488">
        <v>25.279419999999998</v>
      </c>
      <c r="LP488">
        <v>4.1123859999999999</v>
      </c>
      <c r="LQ488">
        <v>30301</v>
      </c>
      <c r="LR488" s="1">
        <v>3.1237520000000001E-2</v>
      </c>
      <c r="LS488">
        <v>25.453690000000002</v>
      </c>
      <c r="LT488">
        <v>3.9564629999999998</v>
      </c>
      <c r="LU488">
        <v>29485.63</v>
      </c>
      <c r="LV488" s="1">
        <v>3.105393E-2</v>
      </c>
      <c r="LW488">
        <v>25.708760000000002</v>
      </c>
      <c r="LX488">
        <v>3.820322</v>
      </c>
      <c r="LY488">
        <v>28687.55</v>
      </c>
      <c r="LZ488" s="1">
        <v>3.0918620000000001E-2</v>
      </c>
      <c r="MA488">
        <v>26.016649999999998</v>
      </c>
      <c r="MB488">
        <v>3.6946680000000001</v>
      </c>
      <c r="MC488">
        <v>27906.77</v>
      </c>
      <c r="MD488" s="1">
        <v>3.0600329999999999E-2</v>
      </c>
      <c r="ME488">
        <v>26.265090000000001</v>
      </c>
      <c r="MF488">
        <v>3.5520710000000002</v>
      </c>
      <c r="MG488">
        <v>27146.13</v>
      </c>
      <c r="MH488" s="1">
        <v>3.0190669999999999E-2</v>
      </c>
      <c r="MI488">
        <v>26.37688</v>
      </c>
      <c r="MJ488">
        <v>3.4052359999999999</v>
      </c>
      <c r="MK488">
        <v>26409.7</v>
      </c>
      <c r="ML488" s="1">
        <v>2.9778800000000001E-2</v>
      </c>
      <c r="MM488">
        <v>26.284230000000001</v>
      </c>
      <c r="MN488">
        <v>3.2646809999999999</v>
      </c>
      <c r="MO488">
        <v>25698.2</v>
      </c>
      <c r="MP488" s="1">
        <v>2.9520729999999998E-2</v>
      </c>
      <c r="MQ488">
        <v>26.171779999999998</v>
      </c>
      <c r="MR488">
        <v>3.146614</v>
      </c>
      <c r="MS488">
        <v>25010.76</v>
      </c>
      <c r="MT488">
        <v>2.9453030000000002E-2</v>
      </c>
      <c r="MU488">
        <v>26.083079999999999</v>
      </c>
      <c r="MV488">
        <v>3.0532240000000002</v>
      </c>
      <c r="MW488">
        <v>24343.72</v>
      </c>
      <c r="MX488" s="1">
        <v>2.9182940000000001E-2</v>
      </c>
      <c r="MY488">
        <v>26.1435</v>
      </c>
      <c r="MZ488">
        <v>2.942631</v>
      </c>
      <c r="NA488">
        <v>23697.19</v>
      </c>
      <c r="NB488" s="1">
        <v>2.8770589999999999E-2</v>
      </c>
      <c r="NC488">
        <v>26.317460000000001</v>
      </c>
      <c r="ND488">
        <v>2.823061</v>
      </c>
      <c r="NE488">
        <v>23074.9</v>
      </c>
      <c r="NF488" s="1">
        <v>2.8770589999999999E-2</v>
      </c>
      <c r="NG488">
        <v>26.317460000000001</v>
      </c>
      <c r="NH488">
        <v>2.823061</v>
      </c>
      <c r="NI488">
        <v>23074.9</v>
      </c>
      <c r="NJ488" s="1">
        <v>2.8770589999999999E-2</v>
      </c>
      <c r="NK488">
        <v>26.317460000000001</v>
      </c>
      <c r="NL488">
        <v>2.823061</v>
      </c>
      <c r="NM488">
        <v>23074.9</v>
      </c>
      <c r="NN488" s="1">
        <v>2.8770589999999999E-2</v>
      </c>
      <c r="NO488">
        <v>26.317460000000001</v>
      </c>
      <c r="NP488">
        <v>2.823061</v>
      </c>
      <c r="NQ488">
        <v>23074.9</v>
      </c>
      <c r="NR488" s="1">
        <v>2.8770589999999999E-2</v>
      </c>
      <c r="NS488">
        <v>26.317460000000001</v>
      </c>
      <c r="NT488">
        <v>2.823061</v>
      </c>
      <c r="NU488">
        <v>23074.9</v>
      </c>
      <c r="NV488" s="1">
        <v>2.8770589999999999E-2</v>
      </c>
      <c r="NW488">
        <v>26.317460000000001</v>
      </c>
      <c r="NX488">
        <v>2.823061</v>
      </c>
      <c r="NY488">
        <v>23074.9</v>
      </c>
      <c r="NZ488" s="1">
        <v>2.8770589999999999E-2</v>
      </c>
      <c r="OA488">
        <v>26.317460000000001</v>
      </c>
      <c r="OB488">
        <v>2.823061</v>
      </c>
      <c r="OC488">
        <v>23074.9</v>
      </c>
      <c r="OD488" s="1">
        <v>2.8770589999999999E-2</v>
      </c>
      <c r="OE488">
        <v>26.317460000000001</v>
      </c>
      <c r="OF488">
        <v>2.823061</v>
      </c>
      <c r="OG488">
        <v>23074.9</v>
      </c>
      <c r="OH488" s="1">
        <v>2.8770589999999999E-2</v>
      </c>
      <c r="OI488">
        <v>26.317460000000001</v>
      </c>
      <c r="OJ488">
        <v>2.823061</v>
      </c>
      <c r="OK488">
        <v>23074.9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5.2642469999999997E-2</v>
      </c>
      <c r="G489">
        <v>22.98958</v>
      </c>
      <c r="H489">
        <v>0</v>
      </c>
      <c r="I489">
        <v>0</v>
      </c>
      <c r="J489" s="1">
        <v>5.2454819999999999E-2</v>
      </c>
      <c r="K489">
        <v>23.178049999999999</v>
      </c>
      <c r="L489">
        <v>0</v>
      </c>
      <c r="M489">
        <v>0</v>
      </c>
      <c r="N489" s="1">
        <v>5.215115E-2</v>
      </c>
      <c r="O489">
        <v>23.35238</v>
      </c>
      <c r="P489">
        <v>0</v>
      </c>
      <c r="Q489">
        <v>0</v>
      </c>
      <c r="R489" s="1">
        <v>5.1822430000000003E-2</v>
      </c>
      <c r="S489">
        <v>23.519549999999999</v>
      </c>
      <c r="T489">
        <v>0</v>
      </c>
      <c r="U489">
        <v>0</v>
      </c>
      <c r="V489" s="1">
        <v>5.162738E-2</v>
      </c>
      <c r="W489">
        <v>23.715800000000002</v>
      </c>
      <c r="X489">
        <v>0</v>
      </c>
      <c r="Y489">
        <v>0</v>
      </c>
      <c r="Z489" s="1">
        <v>5.1504639999999997E-2</v>
      </c>
      <c r="AA489">
        <v>23.747340000000001</v>
      </c>
      <c r="AB489">
        <v>0</v>
      </c>
      <c r="AC489">
        <v>0</v>
      </c>
      <c r="AD489">
        <v>5.1342760000000001E-2</v>
      </c>
      <c r="AE489">
        <v>23.607279999999999</v>
      </c>
      <c r="AF489">
        <v>0</v>
      </c>
      <c r="AG489">
        <v>0</v>
      </c>
      <c r="AH489" s="1">
        <v>5.1129670000000002E-2</v>
      </c>
      <c r="AI489">
        <v>23.487390000000001</v>
      </c>
      <c r="AJ489">
        <v>0</v>
      </c>
      <c r="AK489">
        <v>0</v>
      </c>
      <c r="AL489" s="1">
        <v>5.1169069999999997E-2</v>
      </c>
      <c r="AM489">
        <v>23.409649999999999</v>
      </c>
      <c r="AN489">
        <v>0</v>
      </c>
      <c r="AO489">
        <v>0</v>
      </c>
      <c r="AP489">
        <v>5.097819E-2</v>
      </c>
      <c r="AQ489">
        <v>23.58323</v>
      </c>
      <c r="AR489">
        <v>0</v>
      </c>
      <c r="AS489">
        <v>0</v>
      </c>
      <c r="AT489" s="1">
        <v>5.06915E-2</v>
      </c>
      <c r="AU489">
        <v>23.827680000000001</v>
      </c>
      <c r="AV489">
        <v>0</v>
      </c>
      <c r="AW489">
        <v>0</v>
      </c>
      <c r="AX489" s="1">
        <v>5.0360099999999998E-2</v>
      </c>
      <c r="AY489">
        <v>24.046700000000001</v>
      </c>
      <c r="AZ489">
        <v>0</v>
      </c>
      <c r="BA489">
        <v>0</v>
      </c>
      <c r="BB489" s="1">
        <v>5.014714E-2</v>
      </c>
      <c r="BC489">
        <v>24.25808</v>
      </c>
      <c r="BD489">
        <v>0</v>
      </c>
      <c r="BE489">
        <v>0</v>
      </c>
      <c r="BF489" s="1">
        <v>4.9995299999999999E-2</v>
      </c>
      <c r="BG489">
        <v>24.29204</v>
      </c>
      <c r="BH489">
        <v>0</v>
      </c>
      <c r="BI489">
        <v>0</v>
      </c>
      <c r="BJ489" s="1">
        <v>4.9793249999999997E-2</v>
      </c>
      <c r="BK489">
        <v>24.215450000000001</v>
      </c>
      <c r="BL489">
        <v>0</v>
      </c>
      <c r="BM489">
        <v>0</v>
      </c>
      <c r="BN489" s="1">
        <v>4.9542910000000003E-2</v>
      </c>
      <c r="BO489">
        <v>24.137699999999999</v>
      </c>
      <c r="BP489">
        <v>0</v>
      </c>
      <c r="BQ489">
        <v>0</v>
      </c>
      <c r="BR489" s="1">
        <v>4.9302409999999998E-2</v>
      </c>
      <c r="BS489">
        <v>24.09836</v>
      </c>
      <c r="BT489">
        <v>0</v>
      </c>
      <c r="BU489">
        <v>0</v>
      </c>
      <c r="BV489" s="1">
        <v>4.9034929999999997E-2</v>
      </c>
      <c r="BW489">
        <v>24.103179999999998</v>
      </c>
      <c r="BX489">
        <v>0</v>
      </c>
      <c r="BY489">
        <v>0</v>
      </c>
      <c r="BZ489" s="1">
        <v>4.8788779999999997E-2</v>
      </c>
      <c r="CA489">
        <v>24.253360000000001</v>
      </c>
      <c r="CB489">
        <v>0</v>
      </c>
      <c r="CC489">
        <v>0</v>
      </c>
      <c r="CD489" s="1">
        <v>4.8506899999999999E-2</v>
      </c>
      <c r="CE489">
        <v>24.357479999999999</v>
      </c>
      <c r="CF489">
        <v>0</v>
      </c>
      <c r="CG489">
        <v>0</v>
      </c>
      <c r="CH489" s="1">
        <v>4.8245139999999999E-2</v>
      </c>
      <c r="CI489">
        <v>24.43619</v>
      </c>
      <c r="CJ489">
        <v>0</v>
      </c>
      <c r="CK489">
        <v>0</v>
      </c>
      <c r="CL489" s="1">
        <v>4.7943989999999999E-2</v>
      </c>
      <c r="CM489">
        <v>24.404720000000001</v>
      </c>
      <c r="CN489">
        <v>0</v>
      </c>
      <c r="CO489">
        <v>0</v>
      </c>
      <c r="CP489" s="1">
        <v>4.7676830000000003E-2</v>
      </c>
      <c r="CQ489">
        <v>24.339110000000002</v>
      </c>
      <c r="CR489">
        <v>0</v>
      </c>
      <c r="CS489">
        <v>0</v>
      </c>
      <c r="CT489" s="1">
        <v>4.7369050000000003E-2</v>
      </c>
      <c r="CU489">
        <v>24.226590000000002</v>
      </c>
      <c r="CV489">
        <v>0</v>
      </c>
      <c r="CW489">
        <v>0</v>
      </c>
      <c r="CX489" s="1">
        <v>4.7023130000000003E-2</v>
      </c>
      <c r="CY489">
        <v>24.074159999999999</v>
      </c>
      <c r="CZ489">
        <v>0</v>
      </c>
      <c r="DA489">
        <v>0</v>
      </c>
      <c r="DB489" s="1">
        <v>4.6730559999999997E-2</v>
      </c>
      <c r="DC489">
        <v>23.972300000000001</v>
      </c>
      <c r="DD489">
        <v>0</v>
      </c>
      <c r="DE489">
        <v>0</v>
      </c>
      <c r="DF489" s="1">
        <v>4.6469959999999998E-2</v>
      </c>
      <c r="DG489">
        <v>24.000769999999999</v>
      </c>
      <c r="DH489">
        <v>4.7707329999999996E-38</v>
      </c>
      <c r="DI489">
        <v>2.588683E-34</v>
      </c>
      <c r="DJ489" s="1">
        <v>4.6210300000000003E-2</v>
      </c>
      <c r="DK489">
        <v>24.048290000000001</v>
      </c>
      <c r="DL489">
        <v>7.1781649999999995E-33</v>
      </c>
      <c r="DM489">
        <v>3.9138069999999998E-29</v>
      </c>
      <c r="DN489" s="1">
        <v>4.5920420000000003E-2</v>
      </c>
      <c r="DO489">
        <v>24.12501</v>
      </c>
      <c r="DP489" s="1">
        <v>1.3442920000000001E-28</v>
      </c>
      <c r="DQ489" s="1">
        <v>7.1271589999999997E-25</v>
      </c>
      <c r="DR489" s="1">
        <v>4.5615360000000001E-2</v>
      </c>
      <c r="DS489">
        <v>24.040590000000002</v>
      </c>
      <c r="DT489" s="1">
        <v>6.275283E-25</v>
      </c>
      <c r="DU489" s="1">
        <v>2.9897199999999999E-21</v>
      </c>
      <c r="DV489" s="1">
        <v>4.5301389999999997E-2</v>
      </c>
      <c r="DW489">
        <v>23.892990000000001</v>
      </c>
      <c r="DX489" s="1">
        <v>8.9942189999999998E-22</v>
      </c>
      <c r="DY489" s="1">
        <v>4.0063360000000002E-18</v>
      </c>
      <c r="DZ489" s="1">
        <v>4.5008920000000001E-2</v>
      </c>
      <c r="EA489">
        <v>23.755369999999999</v>
      </c>
      <c r="EB489" s="1">
        <v>4.8828039999999999E-19</v>
      </c>
      <c r="EC489" s="1">
        <v>2.1014620000000001E-15</v>
      </c>
      <c r="ED489" s="1">
        <v>4.4641510000000002E-2</v>
      </c>
      <c r="EE489">
        <v>23.61692</v>
      </c>
      <c r="EF489" s="1">
        <v>1.2018859999999999E-16</v>
      </c>
      <c r="EG489" s="1">
        <v>5.0836749999999995E-13</v>
      </c>
      <c r="EH489" s="1">
        <v>4.433687E-2</v>
      </c>
      <c r="EI489">
        <v>23.64404</v>
      </c>
      <c r="EJ489" s="1">
        <v>1.517855E-14</v>
      </c>
      <c r="EK489" s="1">
        <v>6.3699210000000006E-11</v>
      </c>
      <c r="EL489" s="1">
        <v>4.4062619999999997E-2</v>
      </c>
      <c r="EM489">
        <v>23.695150000000002</v>
      </c>
      <c r="EN489" s="1">
        <v>1.0825280000000001E-12</v>
      </c>
      <c r="EO489" s="1">
        <v>4.5308249999999998E-9</v>
      </c>
      <c r="EP489">
        <v>4.3807890000000002E-2</v>
      </c>
      <c r="EQ489">
        <v>23.713529999999999</v>
      </c>
      <c r="ER489" s="1">
        <v>4.6907239999999999E-11</v>
      </c>
      <c r="ES489" s="1">
        <v>1.9693149999999999E-7</v>
      </c>
      <c r="ET489" s="1">
        <v>4.3543459999999999E-2</v>
      </c>
      <c r="EU489">
        <v>23.791609999999999</v>
      </c>
      <c r="EV489" s="1">
        <v>1.31388E-9</v>
      </c>
      <c r="EW489" s="1">
        <v>5.5523390000000002E-6</v>
      </c>
      <c r="EX489" s="1">
        <v>4.3256500000000003E-2</v>
      </c>
      <c r="EY489">
        <v>23.772200000000002</v>
      </c>
      <c r="EZ489" s="1">
        <v>2.4984190000000002E-8</v>
      </c>
      <c r="FA489" s="1">
        <v>1.067017E-4</v>
      </c>
      <c r="FB489">
        <v>4.2967329999999998E-2</v>
      </c>
      <c r="FC489">
        <v>23.589860000000002</v>
      </c>
      <c r="FD489" s="1">
        <v>3.3763609999999999E-7</v>
      </c>
      <c r="FE489" s="1">
        <v>1.4583339999999999E-3</v>
      </c>
      <c r="FF489" s="1">
        <v>4.2692800000000003E-2</v>
      </c>
      <c r="FG489">
        <v>23.39564</v>
      </c>
      <c r="FH489" s="1">
        <v>3.361847E-6</v>
      </c>
      <c r="FI489" s="1">
        <v>1.4705940000000001E-2</v>
      </c>
      <c r="FJ489" s="1">
        <v>4.2653330000000003E-2</v>
      </c>
      <c r="FK489">
        <v>23.24701</v>
      </c>
      <c r="FL489" s="1">
        <v>2.5634900000000001E-5</v>
      </c>
      <c r="FM489" s="1">
        <v>0.113068</v>
      </c>
      <c r="FN489" s="1">
        <v>4.2349150000000002E-2</v>
      </c>
      <c r="FO489">
        <v>23.347799999999999</v>
      </c>
      <c r="FP489" s="1">
        <v>1.5221829999999999E-4</v>
      </c>
      <c r="FQ489" s="1">
        <v>0.68175589999999997</v>
      </c>
      <c r="FR489" s="1">
        <v>4.1917790000000003E-2</v>
      </c>
      <c r="FS489">
        <v>23.530740000000002</v>
      </c>
      <c r="FT489" s="1">
        <v>7.2293520000000003E-4</v>
      </c>
      <c r="FU489" s="1">
        <v>3.2986330000000001</v>
      </c>
      <c r="FV489" s="1">
        <v>4.1463479999999997E-2</v>
      </c>
      <c r="FW489">
        <v>23.742560000000001</v>
      </c>
      <c r="FX489" s="1">
        <v>2.8136900000000002E-3</v>
      </c>
      <c r="FY489" s="1">
        <v>13.09676</v>
      </c>
      <c r="FZ489" s="1">
        <v>4.1141209999999998E-2</v>
      </c>
      <c r="GA489">
        <v>23.933240000000001</v>
      </c>
      <c r="GB489" s="1">
        <v>9.2121219999999997E-3</v>
      </c>
      <c r="GC489">
        <v>43.588259999999998</v>
      </c>
      <c r="GD489" s="1">
        <v>4.0922449999999999E-2</v>
      </c>
      <c r="GE489">
        <v>23.91799</v>
      </c>
      <c r="GF489" s="1">
        <v>2.5855980000000001E-2</v>
      </c>
      <c r="GG489">
        <v>124.074</v>
      </c>
      <c r="GH489" s="1">
        <v>4.0626790000000003E-2</v>
      </c>
      <c r="GI489">
        <v>23.749359999999999</v>
      </c>
      <c r="GJ489" s="1">
        <v>6.3037190000000007E-2</v>
      </c>
      <c r="GK489">
        <v>307.39580000000001</v>
      </c>
      <c r="GL489" s="1">
        <v>4.0254419999999999E-2</v>
      </c>
      <c r="GM489">
        <v>23.591930000000001</v>
      </c>
      <c r="GN489" s="1">
        <v>0.13556109999999999</v>
      </c>
      <c r="GO489">
        <v>672.99620000000004</v>
      </c>
      <c r="GP489" s="1">
        <v>4.0167609999999999E-2</v>
      </c>
      <c r="GQ489">
        <v>23.482230000000001</v>
      </c>
      <c r="GR489" s="1">
        <v>0.26334390000000002</v>
      </c>
      <c r="GS489">
        <v>1321.069</v>
      </c>
      <c r="GT489" s="1">
        <v>3.980036E-2</v>
      </c>
      <c r="GU489">
        <v>23.63081</v>
      </c>
      <c r="GV489" s="1">
        <v>0.46163739999999998</v>
      </c>
      <c r="GW489">
        <v>2355.89</v>
      </c>
      <c r="GX489" s="1">
        <v>3.9314740000000001E-2</v>
      </c>
      <c r="GY489">
        <v>23.86131</v>
      </c>
      <c r="GZ489" s="1">
        <v>0.74078999999999995</v>
      </c>
      <c r="HA489">
        <v>3856.6390000000001</v>
      </c>
      <c r="HB489">
        <v>3.8800580000000001E-2</v>
      </c>
      <c r="HC489">
        <v>24.12462</v>
      </c>
      <c r="HD489">
        <v>1.102158</v>
      </c>
      <c r="HE489">
        <v>5856.7089999999998</v>
      </c>
      <c r="HF489" s="1">
        <v>3.8433349999999998E-2</v>
      </c>
      <c r="HG489">
        <v>24.32987</v>
      </c>
      <c r="HH489">
        <v>1.542638</v>
      </c>
      <c r="HI489">
        <v>8332.7669999999998</v>
      </c>
      <c r="HJ489">
        <v>3.8204479999999999E-2</v>
      </c>
      <c r="HK489">
        <v>24.348490000000002</v>
      </c>
      <c r="HL489">
        <v>2.0501079999999998</v>
      </c>
      <c r="HM489">
        <v>11210.76</v>
      </c>
      <c r="HN489">
        <v>3.7955030000000001E-2</v>
      </c>
      <c r="HO489">
        <v>24.21698</v>
      </c>
      <c r="HP489">
        <v>2.5959439999999998</v>
      </c>
      <c r="HQ489">
        <v>14374.14</v>
      </c>
      <c r="HR489">
        <v>3.7662960000000002E-2</v>
      </c>
      <c r="HS489">
        <v>24.088349999999998</v>
      </c>
      <c r="HT489">
        <v>3.1522899999999998</v>
      </c>
      <c r="HU489">
        <v>17682.150000000001</v>
      </c>
      <c r="HV489" s="1">
        <v>3.7783810000000001E-2</v>
      </c>
      <c r="HW489">
        <v>23.997579999999999</v>
      </c>
      <c r="HX489">
        <v>3.7377020000000001</v>
      </c>
      <c r="HY489">
        <v>20997.73</v>
      </c>
      <c r="HZ489" s="1">
        <v>3.7577260000000001E-2</v>
      </c>
      <c r="IA489">
        <v>24.116589999999999</v>
      </c>
      <c r="IB489">
        <v>4.265701</v>
      </c>
      <c r="IC489">
        <v>24202.84</v>
      </c>
      <c r="ID489" s="1">
        <v>3.7256350000000001E-2</v>
      </c>
      <c r="IE489">
        <v>24.130089999999999</v>
      </c>
      <c r="IF489">
        <v>4.7295769999999999</v>
      </c>
      <c r="IG489">
        <v>27179.69</v>
      </c>
      <c r="IH489" s="1">
        <v>3.6856420000000001E-2</v>
      </c>
      <c r="II489">
        <v>24.312919999999998</v>
      </c>
      <c r="IJ489">
        <v>5.1174970000000002</v>
      </c>
      <c r="IK489">
        <v>29850.99</v>
      </c>
      <c r="IL489" s="1">
        <v>3.6596789999999997E-2</v>
      </c>
      <c r="IM489">
        <v>24.47138</v>
      </c>
      <c r="IN489">
        <v>5.4561830000000002</v>
      </c>
      <c r="IO489">
        <v>32170.66</v>
      </c>
      <c r="IP489" s="1">
        <v>3.6392220000000003E-2</v>
      </c>
      <c r="IQ489">
        <v>24.497029999999999</v>
      </c>
      <c r="IR489">
        <v>5.7346190000000004</v>
      </c>
      <c r="IS489">
        <v>34123.93</v>
      </c>
      <c r="IT489" s="1">
        <v>3.611081E-2</v>
      </c>
      <c r="IU489">
        <v>24.401119999999999</v>
      </c>
      <c r="IV489">
        <v>5.9346480000000001</v>
      </c>
      <c r="IW489">
        <v>35711.019999999997</v>
      </c>
      <c r="IX489" s="1">
        <v>3.5699149999999999E-2</v>
      </c>
      <c r="IY489">
        <v>24.274049999999999</v>
      </c>
      <c r="IZ489">
        <v>6.0495770000000002</v>
      </c>
      <c r="JA489">
        <v>36943.5</v>
      </c>
      <c r="JB489" s="1">
        <v>3.5062450000000002E-2</v>
      </c>
      <c r="JC489">
        <v>24.215900000000001</v>
      </c>
      <c r="JD489">
        <v>6.0675020000000002</v>
      </c>
      <c r="JE489">
        <v>37843.699999999997</v>
      </c>
      <c r="JF489" s="1">
        <v>3.4659710000000003E-2</v>
      </c>
      <c r="JG489">
        <v>24.4239</v>
      </c>
      <c r="JH489">
        <v>6.0743999999999998</v>
      </c>
      <c r="JI489">
        <v>38443.08</v>
      </c>
      <c r="JJ489" s="1">
        <v>3.4370530000000003E-2</v>
      </c>
      <c r="JK489">
        <v>24.717320000000001</v>
      </c>
      <c r="JL489">
        <v>6.0600250000000004</v>
      </c>
      <c r="JM489">
        <v>38782.97</v>
      </c>
      <c r="JN489" s="1">
        <v>3.40769E-2</v>
      </c>
      <c r="JO489">
        <v>25.04269</v>
      </c>
      <c r="JP489">
        <v>6.0096959999999999</v>
      </c>
      <c r="JQ489">
        <v>38897.79</v>
      </c>
      <c r="JR489" s="1">
        <v>3.3671920000000001E-2</v>
      </c>
      <c r="JS489">
        <v>25.336179999999999</v>
      </c>
      <c r="JT489">
        <v>5.9113990000000003</v>
      </c>
      <c r="JU489">
        <v>38821.54</v>
      </c>
      <c r="JV489" s="1">
        <v>3.3206899999999998E-2</v>
      </c>
      <c r="JW489">
        <v>25.43507</v>
      </c>
      <c r="JX489">
        <v>5.779331</v>
      </c>
      <c r="JY489">
        <v>38583.129999999997</v>
      </c>
      <c r="JZ489" s="1">
        <v>3.2830930000000001E-2</v>
      </c>
      <c r="KA489">
        <v>25.344709999999999</v>
      </c>
      <c r="KB489">
        <v>5.6455120000000001</v>
      </c>
      <c r="KC489">
        <v>38213.019999999997</v>
      </c>
      <c r="KD489">
        <v>3.256539E-2</v>
      </c>
      <c r="KE489">
        <v>25.24119</v>
      </c>
      <c r="KF489">
        <v>5.5171479999999997</v>
      </c>
      <c r="KG489">
        <v>37736.61</v>
      </c>
      <c r="KH489" s="1">
        <v>3.2314049999999997E-2</v>
      </c>
      <c r="KI489">
        <v>25.160509999999999</v>
      </c>
      <c r="KJ489">
        <v>5.3817979999999999</v>
      </c>
      <c r="KK489">
        <v>37174.769999999997</v>
      </c>
      <c r="KL489">
        <v>3.2053209999999999E-2</v>
      </c>
      <c r="KM489">
        <v>25.256730000000001</v>
      </c>
      <c r="KN489">
        <v>5.2365159999999999</v>
      </c>
      <c r="KO489">
        <v>36545.42</v>
      </c>
      <c r="KP489" s="1">
        <v>3.1777350000000003E-2</v>
      </c>
      <c r="KQ489">
        <v>25.38664</v>
      </c>
      <c r="KR489">
        <v>5.0846710000000002</v>
      </c>
      <c r="KS489">
        <v>35866.29</v>
      </c>
      <c r="KT489">
        <v>3.1502259999999997E-2</v>
      </c>
      <c r="KU489">
        <v>25.475999999999999</v>
      </c>
      <c r="KV489">
        <v>4.9297740000000001</v>
      </c>
      <c r="KW489">
        <v>35148.080000000002</v>
      </c>
      <c r="KX489" s="1">
        <v>3.1257319999999998E-2</v>
      </c>
      <c r="KY489">
        <v>25.53387</v>
      </c>
      <c r="KZ489">
        <v>4.7784089999999999</v>
      </c>
      <c r="LA489">
        <v>34402.620000000003</v>
      </c>
      <c r="LB489" s="1">
        <v>3.104123E-2</v>
      </c>
      <c r="LC489">
        <v>25.504999999999999</v>
      </c>
      <c r="LD489">
        <v>4.6343509999999997</v>
      </c>
      <c r="LE489">
        <v>33639.870000000003</v>
      </c>
      <c r="LF489" s="1">
        <v>3.0833869999999999E-2</v>
      </c>
      <c r="LG489">
        <v>25.42587</v>
      </c>
      <c r="LH489">
        <v>4.482119</v>
      </c>
      <c r="LI489">
        <v>32864.85</v>
      </c>
      <c r="LJ489">
        <v>3.0574090000000002E-2</v>
      </c>
      <c r="LK489">
        <v>25.324110000000001</v>
      </c>
      <c r="LL489">
        <v>4.3347319999999998</v>
      </c>
      <c r="LM489">
        <v>32086.82</v>
      </c>
      <c r="LN489" s="1">
        <v>3.0006060000000001E-2</v>
      </c>
      <c r="LO489">
        <v>25.275639999999999</v>
      </c>
      <c r="LP489">
        <v>4.1447419999999999</v>
      </c>
      <c r="LQ489">
        <v>31314.720000000001</v>
      </c>
      <c r="LR489" s="1">
        <v>2.9713469999999999E-2</v>
      </c>
      <c r="LS489">
        <v>25.447890000000001</v>
      </c>
      <c r="LT489">
        <v>3.997347</v>
      </c>
      <c r="LU489">
        <v>30548.36</v>
      </c>
      <c r="LV489" s="1">
        <v>2.9545999999999999E-2</v>
      </c>
      <c r="LW489">
        <v>25.698979999999999</v>
      </c>
      <c r="LX489">
        <v>3.8699870000000001</v>
      </c>
      <c r="LY489">
        <v>29792.18</v>
      </c>
      <c r="LZ489" s="1">
        <v>2.9419870000000001E-2</v>
      </c>
      <c r="MA489">
        <v>26.00131</v>
      </c>
      <c r="MB489">
        <v>3.7512979999999998</v>
      </c>
      <c r="MC489">
        <v>29044.38</v>
      </c>
      <c r="MD489">
        <v>2.9116530000000002E-2</v>
      </c>
      <c r="ME489">
        <v>26.24586</v>
      </c>
      <c r="MF489">
        <v>3.6138970000000001</v>
      </c>
      <c r="MG489">
        <v>28310.49</v>
      </c>
      <c r="MH489" s="1">
        <v>2.8723439999999999E-2</v>
      </c>
      <c r="MI489">
        <v>26.357399999999998</v>
      </c>
      <c r="MJ489">
        <v>3.4707110000000001</v>
      </c>
      <c r="MK489">
        <v>27594.53</v>
      </c>
      <c r="ML489" s="1">
        <v>2.8330109999999999E-2</v>
      </c>
      <c r="MM489">
        <v>26.269939999999998</v>
      </c>
      <c r="MN489">
        <v>3.3330479999999998</v>
      </c>
      <c r="MO489">
        <v>26897.49</v>
      </c>
      <c r="MP489" s="1">
        <v>2.8087009999999999E-2</v>
      </c>
      <c r="MQ489">
        <v>26.162749999999999</v>
      </c>
      <c r="MR489">
        <v>3.217997</v>
      </c>
      <c r="MS489">
        <v>26219.89</v>
      </c>
      <c r="MT489" s="1">
        <v>2.8032350000000001E-2</v>
      </c>
      <c r="MU489">
        <v>26.078230000000001</v>
      </c>
      <c r="MV489">
        <v>3.1282890000000001</v>
      </c>
      <c r="MW489">
        <v>25558.91</v>
      </c>
      <c r="MX489" s="1">
        <v>2.7772769999999999E-2</v>
      </c>
      <c r="MY489">
        <v>26.138100000000001</v>
      </c>
      <c r="MZ489">
        <v>3.0189379999999999</v>
      </c>
      <c r="NA489">
        <v>24914.67</v>
      </c>
      <c r="NB489" s="1">
        <v>2.7378240000000002E-2</v>
      </c>
      <c r="NC489">
        <v>26.307759999999998</v>
      </c>
      <c r="ND489">
        <v>2.8997769999999998</v>
      </c>
      <c r="NE489">
        <v>24291.64</v>
      </c>
      <c r="NF489" s="1">
        <v>2.7378240000000002E-2</v>
      </c>
      <c r="NG489">
        <v>26.307759999999998</v>
      </c>
      <c r="NH489">
        <v>2.8997769999999998</v>
      </c>
      <c r="NI489">
        <v>24291.64</v>
      </c>
      <c r="NJ489" s="1">
        <v>2.7378240000000002E-2</v>
      </c>
      <c r="NK489">
        <v>26.307759999999998</v>
      </c>
      <c r="NL489">
        <v>2.8997769999999998</v>
      </c>
      <c r="NM489">
        <v>24291.64</v>
      </c>
      <c r="NN489" s="1">
        <v>2.7378240000000002E-2</v>
      </c>
      <c r="NO489">
        <v>26.307759999999998</v>
      </c>
      <c r="NP489">
        <v>2.8997769999999998</v>
      </c>
      <c r="NQ489">
        <v>24291.64</v>
      </c>
      <c r="NR489" s="1">
        <v>2.7378240000000002E-2</v>
      </c>
      <c r="NS489">
        <v>26.307759999999998</v>
      </c>
      <c r="NT489">
        <v>2.8997769999999998</v>
      </c>
      <c r="NU489">
        <v>24291.64</v>
      </c>
      <c r="NV489" s="1">
        <v>2.7378240000000002E-2</v>
      </c>
      <c r="NW489">
        <v>26.307759999999998</v>
      </c>
      <c r="NX489">
        <v>2.8997769999999998</v>
      </c>
      <c r="NY489">
        <v>24291.64</v>
      </c>
      <c r="NZ489" s="1">
        <v>2.7378240000000002E-2</v>
      </c>
      <c r="OA489">
        <v>26.307759999999998</v>
      </c>
      <c r="OB489">
        <v>2.8997769999999998</v>
      </c>
      <c r="OC489">
        <v>24291.64</v>
      </c>
      <c r="OD489" s="1">
        <v>2.7378240000000002E-2</v>
      </c>
      <c r="OE489">
        <v>26.307759999999998</v>
      </c>
      <c r="OF489">
        <v>2.8997769999999998</v>
      </c>
      <c r="OG489">
        <v>24291.64</v>
      </c>
      <c r="OH489" s="1">
        <v>2.7378240000000002E-2</v>
      </c>
      <c r="OI489">
        <v>26.307759999999998</v>
      </c>
      <c r="OJ489">
        <v>2.8997769999999998</v>
      </c>
      <c r="OK489">
        <v>24291.64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4.8720970000000002E-2</v>
      </c>
      <c r="G490">
        <v>22.98657</v>
      </c>
      <c r="H490">
        <v>0</v>
      </c>
      <c r="I490">
        <v>0</v>
      </c>
      <c r="J490" s="1">
        <v>4.8547979999999998E-2</v>
      </c>
      <c r="K490">
        <v>23.175270000000001</v>
      </c>
      <c r="L490">
        <v>0</v>
      </c>
      <c r="M490">
        <v>0</v>
      </c>
      <c r="N490">
        <v>4.8263090000000002E-2</v>
      </c>
      <c r="O490">
        <v>23.349769999999999</v>
      </c>
      <c r="P490">
        <v>0</v>
      </c>
      <c r="Q490">
        <v>0</v>
      </c>
      <c r="R490">
        <v>4.7953099999999999E-2</v>
      </c>
      <c r="S490">
        <v>23.515999999999998</v>
      </c>
      <c r="T490">
        <v>0</v>
      </c>
      <c r="U490">
        <v>0</v>
      </c>
      <c r="V490" s="1">
        <v>4.7773379999999997E-2</v>
      </c>
      <c r="W490">
        <v>23.709099999999999</v>
      </c>
      <c r="X490">
        <v>0</v>
      </c>
      <c r="Y490">
        <v>0</v>
      </c>
      <c r="Z490" s="1">
        <v>4.7664249999999998E-2</v>
      </c>
      <c r="AA490">
        <v>23.741479999999999</v>
      </c>
      <c r="AB490">
        <v>0</v>
      </c>
      <c r="AC490">
        <v>0</v>
      </c>
      <c r="AD490" s="1">
        <v>4.7517749999999997E-2</v>
      </c>
      <c r="AE490">
        <v>23.60604</v>
      </c>
      <c r="AF490">
        <v>0</v>
      </c>
      <c r="AG490">
        <v>0</v>
      </c>
      <c r="AH490" s="1">
        <v>4.7318819999999998E-2</v>
      </c>
      <c r="AI490">
        <v>23.488900000000001</v>
      </c>
      <c r="AJ490">
        <v>0</v>
      </c>
      <c r="AK490">
        <v>0</v>
      </c>
      <c r="AL490" s="1">
        <v>4.736427E-2</v>
      </c>
      <c r="AM490">
        <v>23.411819999999999</v>
      </c>
      <c r="AN490">
        <v>0</v>
      </c>
      <c r="AO490">
        <v>0</v>
      </c>
      <c r="AP490" s="1">
        <v>4.718617E-2</v>
      </c>
      <c r="AQ490">
        <v>23.578250000000001</v>
      </c>
      <c r="AR490">
        <v>0</v>
      </c>
      <c r="AS490">
        <v>0</v>
      </c>
      <c r="AT490" s="1">
        <v>4.6919389999999998E-2</v>
      </c>
      <c r="AU490">
        <v>23.813400000000001</v>
      </c>
      <c r="AV490">
        <v>0</v>
      </c>
      <c r="AW490">
        <v>0</v>
      </c>
      <c r="AX490" s="1">
        <v>4.6607540000000003E-2</v>
      </c>
      <c r="AY490">
        <v>24.023340000000001</v>
      </c>
      <c r="AZ490">
        <v>0</v>
      </c>
      <c r="BA490">
        <v>0</v>
      </c>
      <c r="BB490" s="1">
        <v>4.6415379999999999E-2</v>
      </c>
      <c r="BC490">
        <v>24.225860000000001</v>
      </c>
      <c r="BD490">
        <v>0</v>
      </c>
      <c r="BE490">
        <v>0</v>
      </c>
      <c r="BF490">
        <v>4.6278960000000001E-2</v>
      </c>
      <c r="BG490">
        <v>24.256319999999999</v>
      </c>
      <c r="BH490">
        <v>0</v>
      </c>
      <c r="BI490">
        <v>0</v>
      </c>
      <c r="BJ490" s="1">
        <v>4.6091189999999997E-2</v>
      </c>
      <c r="BK490">
        <v>24.17934</v>
      </c>
      <c r="BL490">
        <v>0</v>
      </c>
      <c r="BM490">
        <v>0</v>
      </c>
      <c r="BN490">
        <v>4.5859089999999998E-2</v>
      </c>
      <c r="BO490">
        <v>24.101749999999999</v>
      </c>
      <c r="BP490">
        <v>0</v>
      </c>
      <c r="BQ490">
        <v>0</v>
      </c>
      <c r="BR490" s="1">
        <v>4.5636370000000002E-2</v>
      </c>
      <c r="BS490">
        <v>24.062010000000001</v>
      </c>
      <c r="BT490">
        <v>0</v>
      </c>
      <c r="BU490">
        <v>0</v>
      </c>
      <c r="BV490" s="1">
        <v>4.5389510000000001E-2</v>
      </c>
      <c r="BW490">
        <v>24.065529999999999</v>
      </c>
      <c r="BX490">
        <v>0</v>
      </c>
      <c r="BY490">
        <v>0</v>
      </c>
      <c r="BZ490" s="1">
        <v>4.5159119999999997E-2</v>
      </c>
      <c r="CA490">
        <v>24.210719999999998</v>
      </c>
      <c r="CB490">
        <v>0</v>
      </c>
      <c r="CC490">
        <v>0</v>
      </c>
      <c r="CD490" s="1">
        <v>4.4899559999999998E-2</v>
      </c>
      <c r="CE490">
        <v>24.311620000000001</v>
      </c>
      <c r="CF490">
        <v>0</v>
      </c>
      <c r="CG490">
        <v>0</v>
      </c>
      <c r="CH490" s="1">
        <v>4.465773E-2</v>
      </c>
      <c r="CI490">
        <v>24.388539999999999</v>
      </c>
      <c r="CJ490">
        <v>0</v>
      </c>
      <c r="CK490">
        <v>0</v>
      </c>
      <c r="CL490" s="1">
        <v>4.4379710000000003E-2</v>
      </c>
      <c r="CM490">
        <v>24.358930000000001</v>
      </c>
      <c r="CN490">
        <v>0</v>
      </c>
      <c r="CO490">
        <v>0</v>
      </c>
      <c r="CP490" s="1">
        <v>4.4130580000000003E-2</v>
      </c>
      <c r="CQ490">
        <v>24.297000000000001</v>
      </c>
      <c r="CR490">
        <v>0</v>
      </c>
      <c r="CS490">
        <v>0</v>
      </c>
      <c r="CT490" s="1">
        <v>4.3847169999999998E-2</v>
      </c>
      <c r="CU490">
        <v>24.19078</v>
      </c>
      <c r="CV490">
        <v>0</v>
      </c>
      <c r="CW490">
        <v>0</v>
      </c>
      <c r="CX490" s="1">
        <v>4.3525229999999998E-2</v>
      </c>
      <c r="CY490">
        <v>24.046690000000002</v>
      </c>
      <c r="CZ490">
        <v>0</v>
      </c>
      <c r="DA490">
        <v>0</v>
      </c>
      <c r="DB490" s="1">
        <v>4.3254529999999999E-2</v>
      </c>
      <c r="DC490">
        <v>23.95214</v>
      </c>
      <c r="DD490">
        <v>0</v>
      </c>
      <c r="DE490">
        <v>0</v>
      </c>
      <c r="DF490">
        <v>4.301456E-2</v>
      </c>
      <c r="DG490">
        <v>23.984780000000001</v>
      </c>
      <c r="DH490">
        <v>0</v>
      </c>
      <c r="DI490">
        <v>6.1984500000000005E-35</v>
      </c>
      <c r="DJ490">
        <v>4.2776950000000001E-2</v>
      </c>
      <c r="DK490">
        <v>24.036359999999998</v>
      </c>
      <c r="DL490">
        <v>1.8264059999999999E-33</v>
      </c>
      <c r="DM490">
        <v>1.061236E-29</v>
      </c>
      <c r="DN490" s="1">
        <v>4.2507009999999998E-2</v>
      </c>
      <c r="DO490">
        <v>24.116540000000001</v>
      </c>
      <c r="DP490" s="1">
        <v>3.7235989999999998E-29</v>
      </c>
      <c r="DQ490" s="1">
        <v>2.1367880000000001E-25</v>
      </c>
      <c r="DR490" s="1">
        <v>4.2223009999999998E-2</v>
      </c>
      <c r="DS490">
        <v>24.04016</v>
      </c>
      <c r="DT490" s="1">
        <v>1.902088E-25</v>
      </c>
      <c r="DU490" s="1">
        <v>9.7525969999999995E-22</v>
      </c>
      <c r="DV490" s="1">
        <v>4.193301E-2</v>
      </c>
      <c r="DW490">
        <v>23.902190000000001</v>
      </c>
      <c r="DX490" s="1">
        <v>2.9410410000000002E-22</v>
      </c>
      <c r="DY490" s="1">
        <v>1.4111039999999999E-18</v>
      </c>
      <c r="DZ490" s="1">
        <v>4.1659649999999999E-2</v>
      </c>
      <c r="EA490">
        <v>23.774139999999999</v>
      </c>
      <c r="EB490" s="1">
        <v>1.7081629999999999E-19</v>
      </c>
      <c r="EC490" s="1">
        <v>7.9203410000000002E-16</v>
      </c>
      <c r="ED490" s="1">
        <v>4.1320519999999999E-2</v>
      </c>
      <c r="EE490">
        <v>23.645189999999999</v>
      </c>
      <c r="EF490" s="1">
        <v>4.472672E-17</v>
      </c>
      <c r="EG490" s="1">
        <v>2.0377780000000001E-13</v>
      </c>
      <c r="EH490" s="1">
        <v>4.1038749999999999E-2</v>
      </c>
      <c r="EI490">
        <v>23.67698</v>
      </c>
      <c r="EJ490" s="1">
        <v>5.9814999999999999E-15</v>
      </c>
      <c r="EK490" s="1">
        <v>2.7028480000000001E-11</v>
      </c>
      <c r="EL490" s="1">
        <v>4.0785879999999997E-2</v>
      </c>
      <c r="EM490">
        <v>23.731909999999999</v>
      </c>
      <c r="EN490" s="1">
        <v>4.5001289999999998E-13</v>
      </c>
      <c r="EO490" s="1">
        <v>2.0269679999999999E-9</v>
      </c>
      <c r="EP490" s="1">
        <v>4.0552049999999999E-2</v>
      </c>
      <c r="EQ490">
        <v>23.754390000000001</v>
      </c>
      <c r="ER490" s="1">
        <v>2.0503550000000001E-11</v>
      </c>
      <c r="ES490" s="1">
        <v>9.2583409999999994E-8</v>
      </c>
      <c r="ET490" s="1">
        <v>4.0304689999999997E-2</v>
      </c>
      <c r="EU490">
        <v>23.833780000000001</v>
      </c>
      <c r="EV490" s="1">
        <v>6.0217409999999996E-10</v>
      </c>
      <c r="EW490" s="1">
        <v>2.7355630000000002E-6</v>
      </c>
      <c r="EX490">
        <v>4.0040329999999999E-2</v>
      </c>
      <c r="EY490">
        <v>23.81814</v>
      </c>
      <c r="EZ490" s="1">
        <v>1.197882E-8</v>
      </c>
      <c r="FA490" s="1">
        <v>5.4960999999999998E-5</v>
      </c>
      <c r="FB490" s="1">
        <v>3.9771620000000001E-2</v>
      </c>
      <c r="FC490">
        <v>23.64329</v>
      </c>
      <c r="FD490" s="1">
        <v>1.689809E-7</v>
      </c>
      <c r="FE490" s="1">
        <v>7.8365029999999999E-4</v>
      </c>
      <c r="FF490" s="1">
        <v>3.952162E-2</v>
      </c>
      <c r="FG490">
        <v>23.456060000000001</v>
      </c>
      <c r="FH490" s="1">
        <v>1.7531880000000001E-6</v>
      </c>
      <c r="FI490" s="1">
        <v>8.2282410000000007E-3</v>
      </c>
      <c r="FJ490" s="1">
        <v>3.9491470000000001E-2</v>
      </c>
      <c r="FK490">
        <v>23.312480000000001</v>
      </c>
      <c r="FL490" s="1">
        <v>1.3906689999999999E-5</v>
      </c>
      <c r="FM490" s="1">
        <v>6.5758650000000002E-2</v>
      </c>
      <c r="FN490" s="1">
        <v>3.921264E-2</v>
      </c>
      <c r="FO490">
        <v>23.41095</v>
      </c>
      <c r="FP490" s="1">
        <v>8.5757939999999997E-5</v>
      </c>
      <c r="FQ490" s="1">
        <v>0.41149200000000002</v>
      </c>
      <c r="FR490" s="1">
        <v>3.880687E-2</v>
      </c>
      <c r="FS490">
        <v>23.589079999999999</v>
      </c>
      <c r="FT490" s="1">
        <v>4.2227649999999997E-4</v>
      </c>
      <c r="FU490" s="1">
        <v>2.0632790000000001</v>
      </c>
      <c r="FV490" s="1">
        <v>3.8382600000000003E-2</v>
      </c>
      <c r="FW490">
        <v>23.794750000000001</v>
      </c>
      <c r="FX490" s="1">
        <v>1.7015349999999999E-3</v>
      </c>
      <c r="FY490" s="1">
        <v>8.4770179999999993</v>
      </c>
      <c r="FZ490">
        <v>3.8085180000000003E-2</v>
      </c>
      <c r="GA490">
        <v>23.979189999999999</v>
      </c>
      <c r="GB490" s="1">
        <v>5.7596610000000001E-3</v>
      </c>
      <c r="GC490">
        <v>29.15164</v>
      </c>
      <c r="GD490" s="1">
        <v>3.7888030000000003E-2</v>
      </c>
      <c r="GE490">
        <v>23.963090000000001</v>
      </c>
      <c r="GF490" s="1">
        <v>1.6690110000000001E-2</v>
      </c>
      <c r="GG490">
        <v>85.613309999999998</v>
      </c>
      <c r="GH490">
        <v>3.7616339999999998E-2</v>
      </c>
      <c r="GI490">
        <v>23.796869999999998</v>
      </c>
      <c r="GJ490" s="1">
        <v>4.194515E-2</v>
      </c>
      <c r="GK490">
        <v>218.524</v>
      </c>
      <c r="GL490" s="1">
        <v>3.7270329999999997E-2</v>
      </c>
      <c r="GM490">
        <v>23.640969999999999</v>
      </c>
      <c r="GN490" s="1">
        <v>9.2843289999999995E-2</v>
      </c>
      <c r="GO490">
        <v>492.21280000000002</v>
      </c>
      <c r="GP490" s="1">
        <v>3.7197630000000002E-2</v>
      </c>
      <c r="GQ490">
        <v>23.530989999999999</v>
      </c>
      <c r="GR490" s="1">
        <v>0.18542700000000001</v>
      </c>
      <c r="GS490">
        <v>992.70010000000002</v>
      </c>
      <c r="GT490" s="1">
        <v>3.6857349999999997E-2</v>
      </c>
      <c r="GU490">
        <v>23.671990000000001</v>
      </c>
      <c r="GV490" s="1">
        <v>0.33366069999999998</v>
      </c>
      <c r="GW490">
        <v>1816.4590000000001</v>
      </c>
      <c r="GX490" s="1">
        <v>3.6403579999999998E-2</v>
      </c>
      <c r="GY490">
        <v>23.893090000000001</v>
      </c>
      <c r="GZ490" s="1">
        <v>0.54882339999999996</v>
      </c>
      <c r="HA490">
        <v>3047.1909999999998</v>
      </c>
      <c r="HB490" s="1">
        <v>3.5925039999999998E-2</v>
      </c>
      <c r="HC490">
        <v>24.14603</v>
      </c>
      <c r="HD490">
        <v>0.83588779999999996</v>
      </c>
      <c r="HE490">
        <v>4735.8249999999998</v>
      </c>
      <c r="HF490">
        <v>3.5587000000000001E-2</v>
      </c>
      <c r="HG490">
        <v>24.342310000000001</v>
      </c>
      <c r="HH490">
        <v>1.1961710000000001</v>
      </c>
      <c r="HI490">
        <v>6886.6729999999998</v>
      </c>
      <c r="HJ490" s="1">
        <v>3.5376310000000001E-2</v>
      </c>
      <c r="HK490">
        <v>24.35718</v>
      </c>
      <c r="HL490">
        <v>1.6230720000000001</v>
      </c>
      <c r="HM490">
        <v>9457.2749999999996</v>
      </c>
      <c r="HN490" s="1">
        <v>3.5148529999999997E-2</v>
      </c>
      <c r="HO490">
        <v>24.22606</v>
      </c>
      <c r="HP490">
        <v>2.0957729999999999</v>
      </c>
      <c r="HQ490">
        <v>12361.48</v>
      </c>
      <c r="HR490" s="1">
        <v>3.4875679999999999E-2</v>
      </c>
      <c r="HS490">
        <v>24.097560000000001</v>
      </c>
      <c r="HT490">
        <v>2.5914779999999999</v>
      </c>
      <c r="HU490">
        <v>15482.66</v>
      </c>
      <c r="HV490" s="1">
        <v>3.5002140000000001E-2</v>
      </c>
      <c r="HW490">
        <v>24.00628</v>
      </c>
      <c r="HX490">
        <v>3.1267770000000001</v>
      </c>
      <c r="HY490">
        <v>18698.25</v>
      </c>
      <c r="HZ490" s="1">
        <v>3.4807100000000001E-2</v>
      </c>
      <c r="IA490">
        <v>24.119440000000001</v>
      </c>
      <c r="IB490">
        <v>3.6250779999999998</v>
      </c>
      <c r="IC490">
        <v>21893.53</v>
      </c>
      <c r="ID490" s="1">
        <v>3.4508209999999997E-2</v>
      </c>
      <c r="IE490">
        <v>24.130880000000001</v>
      </c>
      <c r="IF490">
        <v>4.0789569999999999</v>
      </c>
      <c r="IG490">
        <v>24949.29</v>
      </c>
      <c r="IH490" s="1">
        <v>3.4132030000000001E-2</v>
      </c>
      <c r="II490">
        <v>24.306819999999998</v>
      </c>
      <c r="IJ490">
        <v>4.473846</v>
      </c>
      <c r="IK490">
        <v>27777.42</v>
      </c>
      <c r="IL490" s="1">
        <v>3.3890360000000001E-2</v>
      </c>
      <c r="IM490">
        <v>24.459900000000001</v>
      </c>
      <c r="IN490">
        <v>4.8310659999999999</v>
      </c>
      <c r="IO490">
        <v>30317.29</v>
      </c>
      <c r="IP490" s="1">
        <v>3.3707790000000001E-2</v>
      </c>
      <c r="IQ490">
        <v>24.484549999999999</v>
      </c>
      <c r="IR490">
        <v>5.1390890000000002</v>
      </c>
      <c r="IS490">
        <v>32538.02</v>
      </c>
      <c r="IT490" s="1">
        <v>3.3449340000000001E-2</v>
      </c>
      <c r="IU490">
        <v>24.391159999999999</v>
      </c>
      <c r="IV490">
        <v>5.3774389999999999</v>
      </c>
      <c r="IW490">
        <v>34424.120000000003</v>
      </c>
      <c r="IX490" s="1">
        <v>3.3064860000000001E-2</v>
      </c>
      <c r="IY490">
        <v>24.268059999999998</v>
      </c>
      <c r="IZ490">
        <v>5.5371610000000002</v>
      </c>
      <c r="JA490">
        <v>35973.269999999997</v>
      </c>
      <c r="JB490" s="1">
        <v>3.2464149999999997E-2</v>
      </c>
      <c r="JC490">
        <v>24.212209999999999</v>
      </c>
      <c r="JD490">
        <v>5.6041689999999997</v>
      </c>
      <c r="JE490">
        <v>37194.839999999997</v>
      </c>
      <c r="JF490" s="1">
        <v>3.2093249999999997E-2</v>
      </c>
      <c r="JG490">
        <v>24.415759999999999</v>
      </c>
      <c r="JH490">
        <v>5.6598879999999996</v>
      </c>
      <c r="JI490">
        <v>38110.339999999997</v>
      </c>
      <c r="JJ490" s="1">
        <v>3.1828090000000003E-2</v>
      </c>
      <c r="JK490">
        <v>24.70336</v>
      </c>
      <c r="JL490">
        <v>5.6925480000000004</v>
      </c>
      <c r="JM490">
        <v>38753.57</v>
      </c>
      <c r="JN490" s="1">
        <v>3.1563389999999997E-2</v>
      </c>
      <c r="JO490">
        <v>25.022749999999998</v>
      </c>
      <c r="JP490">
        <v>5.6885849999999998</v>
      </c>
      <c r="JQ490">
        <v>39154.400000000001</v>
      </c>
      <c r="JR490" s="1">
        <v>3.1182809999999998E-2</v>
      </c>
      <c r="JS490">
        <v>25.31108</v>
      </c>
      <c r="JT490">
        <v>5.6330210000000003</v>
      </c>
      <c r="JU490">
        <v>39342.54</v>
      </c>
      <c r="JV490" s="1">
        <v>3.075E-2</v>
      </c>
      <c r="JW490">
        <v>25.41048</v>
      </c>
      <c r="JX490">
        <v>5.5417430000000003</v>
      </c>
      <c r="JY490">
        <v>39345.620000000003</v>
      </c>
      <c r="JZ490" s="1">
        <v>3.0400859999999998E-2</v>
      </c>
      <c r="KA490">
        <v>25.32488</v>
      </c>
      <c r="KB490">
        <v>5.4448509999999999</v>
      </c>
      <c r="KC490">
        <v>39192.14</v>
      </c>
      <c r="KD490" s="1">
        <v>3.0154859999999999E-2</v>
      </c>
      <c r="KE490">
        <v>25.22587</v>
      </c>
      <c r="KF490">
        <v>5.3497199999999996</v>
      </c>
      <c r="KG490">
        <v>38908.54</v>
      </c>
      <c r="KH490" s="1">
        <v>2.9922529999999999E-2</v>
      </c>
      <c r="KI490">
        <v>25.148710000000001</v>
      </c>
      <c r="KJ490">
        <v>5.2444889999999997</v>
      </c>
      <c r="KK490">
        <v>38516.559999999998</v>
      </c>
      <c r="KL490" s="1">
        <v>2.9684530000000001E-2</v>
      </c>
      <c r="KM490">
        <v>25.243189999999998</v>
      </c>
      <c r="KN490">
        <v>5.1270379999999998</v>
      </c>
      <c r="KO490">
        <v>38035.74</v>
      </c>
      <c r="KP490" s="1">
        <v>2.942465E-2</v>
      </c>
      <c r="KQ490">
        <v>25.37068</v>
      </c>
      <c r="KR490">
        <v>4.9987919999999999</v>
      </c>
      <c r="KS490">
        <v>37484.14</v>
      </c>
      <c r="KT490" s="1">
        <v>2.9171800000000001E-2</v>
      </c>
      <c r="KU490">
        <v>25.458729999999999</v>
      </c>
      <c r="KV490">
        <v>4.8657409999999999</v>
      </c>
      <c r="KW490">
        <v>36874.879999999997</v>
      </c>
      <c r="KX490" s="1">
        <v>2.894275E-2</v>
      </c>
      <c r="KY490">
        <v>25.51605</v>
      </c>
      <c r="KZ490">
        <v>4.7332869999999998</v>
      </c>
      <c r="LA490">
        <v>36221.370000000003</v>
      </c>
      <c r="LB490" s="1">
        <v>2.874523E-2</v>
      </c>
      <c r="LC490">
        <v>25.489039999999999</v>
      </c>
      <c r="LD490">
        <v>4.6032529999999996</v>
      </c>
      <c r="LE490">
        <v>35534.85</v>
      </c>
      <c r="LF490" s="1">
        <v>2.855386E-2</v>
      </c>
      <c r="LG490">
        <v>25.413160000000001</v>
      </c>
      <c r="LH490">
        <v>4.472677</v>
      </c>
      <c r="LI490">
        <v>34822.58</v>
      </c>
      <c r="LJ490" s="1">
        <v>2.8311869999999999E-2</v>
      </c>
      <c r="LK490">
        <v>25.315619999999999</v>
      </c>
      <c r="LL490">
        <v>4.3360539999999999</v>
      </c>
      <c r="LM490">
        <v>34095.230000000003</v>
      </c>
      <c r="LN490">
        <v>2.7778130000000002E-2</v>
      </c>
      <c r="LO490">
        <v>25.27009</v>
      </c>
      <c r="LP490">
        <v>4.1505999999999998</v>
      </c>
      <c r="LQ490">
        <v>33359.18</v>
      </c>
      <c r="LR490" s="1">
        <v>2.7502809999999999E-2</v>
      </c>
      <c r="LS490">
        <v>25.439330000000002</v>
      </c>
      <c r="LT490">
        <v>4.0157829999999999</v>
      </c>
      <c r="LU490">
        <v>32622.13</v>
      </c>
      <c r="LV490" s="1">
        <v>2.735191E-2</v>
      </c>
      <c r="LW490">
        <v>25.686299999999999</v>
      </c>
      <c r="LX490">
        <v>3.897408</v>
      </c>
      <c r="LY490">
        <v>31886.26</v>
      </c>
      <c r="LZ490" s="1">
        <v>2.7242639999999999E-2</v>
      </c>
      <c r="MA490">
        <v>25.98368</v>
      </c>
      <c r="MB490">
        <v>3.7868710000000001</v>
      </c>
      <c r="MC490">
        <v>31150.080000000002</v>
      </c>
      <c r="MD490" s="1">
        <v>2.6958619999999999E-2</v>
      </c>
      <c r="ME490">
        <v>26.224989999999998</v>
      </c>
      <c r="MF490">
        <v>3.6549939999999999</v>
      </c>
      <c r="MG490">
        <v>30422.1</v>
      </c>
      <c r="MH490">
        <v>2.6591279999999998E-2</v>
      </c>
      <c r="MI490">
        <v>26.337</v>
      </c>
      <c r="MJ490">
        <v>3.5161760000000002</v>
      </c>
      <c r="MK490">
        <v>29705.89</v>
      </c>
      <c r="ML490" s="1">
        <v>2.622505E-2</v>
      </c>
      <c r="MM490">
        <v>26.254829999999998</v>
      </c>
      <c r="MN490">
        <v>3.3821490000000001</v>
      </c>
      <c r="MO490">
        <v>29003.27</v>
      </c>
      <c r="MP490">
        <v>2.6002870000000001E-2</v>
      </c>
      <c r="MQ490">
        <v>26.15249</v>
      </c>
      <c r="MR490">
        <v>3.2708240000000002</v>
      </c>
      <c r="MS490">
        <v>28315.759999999998</v>
      </c>
      <c r="MT490" s="1">
        <v>2.5961100000000001E-2</v>
      </c>
      <c r="MU490">
        <v>26.0717</v>
      </c>
      <c r="MV490">
        <v>3.1853899999999999</v>
      </c>
      <c r="MW490">
        <v>27641.599999999999</v>
      </c>
      <c r="MX490" s="1">
        <v>2.57206E-2</v>
      </c>
      <c r="MY490">
        <v>26.130590000000002</v>
      </c>
      <c r="MZ490">
        <v>3.0781779999999999</v>
      </c>
      <c r="NA490">
        <v>26980.720000000001</v>
      </c>
      <c r="NB490" s="1">
        <v>2.5350669999999999E-2</v>
      </c>
      <c r="NC490">
        <v>26.296420000000001</v>
      </c>
      <c r="ND490">
        <v>2.9598740000000001</v>
      </c>
      <c r="NE490">
        <v>26338.720000000001</v>
      </c>
      <c r="NF490" s="1">
        <v>2.5350669999999999E-2</v>
      </c>
      <c r="NG490">
        <v>26.296420000000001</v>
      </c>
      <c r="NH490">
        <v>2.9598740000000001</v>
      </c>
      <c r="NI490">
        <v>26338.720000000001</v>
      </c>
      <c r="NJ490" s="1">
        <v>2.5350669999999999E-2</v>
      </c>
      <c r="NK490">
        <v>26.296420000000001</v>
      </c>
      <c r="NL490">
        <v>2.9598740000000001</v>
      </c>
      <c r="NM490">
        <v>26338.720000000001</v>
      </c>
      <c r="NN490" s="1">
        <v>2.5350669999999999E-2</v>
      </c>
      <c r="NO490">
        <v>26.296420000000001</v>
      </c>
      <c r="NP490">
        <v>2.9598740000000001</v>
      </c>
      <c r="NQ490">
        <v>26338.720000000001</v>
      </c>
      <c r="NR490" s="1">
        <v>2.5350669999999999E-2</v>
      </c>
      <c r="NS490">
        <v>26.296420000000001</v>
      </c>
      <c r="NT490">
        <v>2.9598740000000001</v>
      </c>
      <c r="NU490">
        <v>26338.720000000001</v>
      </c>
      <c r="NV490" s="1">
        <v>2.5350669999999999E-2</v>
      </c>
      <c r="NW490">
        <v>26.296420000000001</v>
      </c>
      <c r="NX490">
        <v>2.9598740000000001</v>
      </c>
      <c r="NY490">
        <v>26338.720000000001</v>
      </c>
      <c r="NZ490" s="1">
        <v>2.5350669999999999E-2</v>
      </c>
      <c r="OA490">
        <v>26.296420000000001</v>
      </c>
      <c r="OB490">
        <v>2.9598740000000001</v>
      </c>
      <c r="OC490">
        <v>26338.720000000001</v>
      </c>
      <c r="OD490" s="1">
        <v>2.5350669999999999E-2</v>
      </c>
      <c r="OE490">
        <v>26.296420000000001</v>
      </c>
      <c r="OF490">
        <v>2.9598740000000001</v>
      </c>
      <c r="OG490">
        <v>26338.720000000001</v>
      </c>
      <c r="OH490" s="1">
        <v>2.5350669999999999E-2</v>
      </c>
      <c r="OI490">
        <v>26.296420000000001</v>
      </c>
      <c r="OJ490">
        <v>2.9598740000000001</v>
      </c>
      <c r="OK490">
        <v>26338.720000000001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>
        <v>4.6822889999999999E-2</v>
      </c>
      <c r="G491">
        <v>22.97579</v>
      </c>
      <c r="H491">
        <v>0</v>
      </c>
      <c r="I491">
        <v>0</v>
      </c>
      <c r="J491" s="1">
        <v>4.6656860000000001E-2</v>
      </c>
      <c r="K491">
        <v>23.164739999999998</v>
      </c>
      <c r="L491">
        <v>0</v>
      </c>
      <c r="M491">
        <v>0</v>
      </c>
      <c r="N491">
        <v>4.6378959999999997E-2</v>
      </c>
      <c r="O491">
        <v>23.339950000000002</v>
      </c>
      <c r="P491">
        <v>0</v>
      </c>
      <c r="Q491">
        <v>0</v>
      </c>
      <c r="R491" s="1">
        <v>4.6075999999999999E-2</v>
      </c>
      <c r="S491">
        <v>23.506080000000001</v>
      </c>
      <c r="T491">
        <v>0</v>
      </c>
      <c r="U491">
        <v>0</v>
      </c>
      <c r="V491" s="1">
        <v>4.590603E-2</v>
      </c>
      <c r="W491">
        <v>23.697220000000002</v>
      </c>
      <c r="X491">
        <v>0</v>
      </c>
      <c r="Y491">
        <v>0</v>
      </c>
      <c r="Z491" s="1">
        <v>4.5805419999999999E-2</v>
      </c>
      <c r="AA491">
        <v>23.731580000000001</v>
      </c>
      <c r="AB491">
        <v>0</v>
      </c>
      <c r="AC491">
        <v>0</v>
      </c>
      <c r="AD491">
        <v>4.5666279999999997E-2</v>
      </c>
      <c r="AE491">
        <v>23.601130000000001</v>
      </c>
      <c r="AF491">
        <v>0</v>
      </c>
      <c r="AG491">
        <v>0</v>
      </c>
      <c r="AH491" s="1">
        <v>4.5474340000000002E-2</v>
      </c>
      <c r="AI491">
        <v>23.48715</v>
      </c>
      <c r="AJ491">
        <v>0</v>
      </c>
      <c r="AK491">
        <v>0</v>
      </c>
      <c r="AL491" s="1">
        <v>4.5528359999999997E-2</v>
      </c>
      <c r="AM491">
        <v>23.41095</v>
      </c>
      <c r="AN491">
        <v>0</v>
      </c>
      <c r="AO491">
        <v>0</v>
      </c>
      <c r="AP491" s="1">
        <v>4.5356439999999998E-2</v>
      </c>
      <c r="AQ491">
        <v>23.57114</v>
      </c>
      <c r="AR491">
        <v>0</v>
      </c>
      <c r="AS491">
        <v>0</v>
      </c>
      <c r="AT491" s="1">
        <v>4.5095999999999997E-2</v>
      </c>
      <c r="AU491">
        <v>23.79823</v>
      </c>
      <c r="AV491">
        <v>0</v>
      </c>
      <c r="AW491">
        <v>0</v>
      </c>
      <c r="AX491" s="1">
        <v>4.4793689999999997E-2</v>
      </c>
      <c r="AY491">
        <v>24.00056</v>
      </c>
      <c r="AZ491">
        <v>0</v>
      </c>
      <c r="BA491">
        <v>0</v>
      </c>
      <c r="BB491" s="1">
        <v>4.461122E-2</v>
      </c>
      <c r="BC491">
        <v>24.195460000000001</v>
      </c>
      <c r="BD491">
        <v>0</v>
      </c>
      <c r="BE491">
        <v>0</v>
      </c>
      <c r="BF491" s="1">
        <v>4.4482130000000002E-2</v>
      </c>
      <c r="BG491">
        <v>24.223230000000001</v>
      </c>
      <c r="BH491">
        <v>0</v>
      </c>
      <c r="BI491">
        <v>0</v>
      </c>
      <c r="BJ491" s="1">
        <v>4.4304860000000001E-2</v>
      </c>
      <c r="BK491">
        <v>24.146159999999998</v>
      </c>
      <c r="BL491">
        <v>0</v>
      </c>
      <c r="BM491">
        <v>0</v>
      </c>
      <c r="BN491" s="1">
        <v>4.4081719999999998E-2</v>
      </c>
      <c r="BO491">
        <v>24.068560000000002</v>
      </c>
      <c r="BP491">
        <v>0</v>
      </c>
      <c r="BQ491">
        <v>0</v>
      </c>
      <c r="BR491" s="1">
        <v>4.386694E-2</v>
      </c>
      <c r="BS491">
        <v>24.027989999999999</v>
      </c>
      <c r="BT491">
        <v>0</v>
      </c>
      <c r="BU491">
        <v>0</v>
      </c>
      <c r="BV491" s="1">
        <v>4.3627390000000002E-2</v>
      </c>
      <c r="BW491">
        <v>24.030010000000001</v>
      </c>
      <c r="BX491">
        <v>0</v>
      </c>
      <c r="BY491">
        <v>0</v>
      </c>
      <c r="BZ491" s="1">
        <v>4.3405579999999999E-2</v>
      </c>
      <c r="CA491">
        <v>24.170290000000001</v>
      </c>
      <c r="CB491">
        <v>0</v>
      </c>
      <c r="CC491">
        <v>0</v>
      </c>
      <c r="CD491" s="1">
        <v>4.3158149999999999E-2</v>
      </c>
      <c r="CE491">
        <v>24.268139999999999</v>
      </c>
      <c r="CF491">
        <v>0</v>
      </c>
      <c r="CG491">
        <v>0</v>
      </c>
      <c r="CH491" s="1">
        <v>4.2923540000000003E-2</v>
      </c>
      <c r="CI491">
        <v>24.3432</v>
      </c>
      <c r="CJ491">
        <v>0</v>
      </c>
      <c r="CK491">
        <v>0</v>
      </c>
      <c r="CL491" s="1">
        <v>4.2659290000000002E-2</v>
      </c>
      <c r="CM491">
        <v>24.315090000000001</v>
      </c>
      <c r="CN491">
        <v>0</v>
      </c>
      <c r="CO491">
        <v>0</v>
      </c>
      <c r="CP491" s="1">
        <v>4.2417789999999997E-2</v>
      </c>
      <c r="CQ491">
        <v>24.256119999999999</v>
      </c>
      <c r="CR491">
        <v>0</v>
      </c>
      <c r="CS491">
        <v>0</v>
      </c>
      <c r="CT491" s="1">
        <v>4.2147080000000003E-2</v>
      </c>
      <c r="CU491">
        <v>24.155090000000001</v>
      </c>
      <c r="CV491">
        <v>0</v>
      </c>
      <c r="CW491">
        <v>0</v>
      </c>
      <c r="CX491" s="1">
        <v>4.183543E-2</v>
      </c>
      <c r="CY491">
        <v>24.01793</v>
      </c>
      <c r="CZ491">
        <v>0</v>
      </c>
      <c r="DA491">
        <v>0</v>
      </c>
      <c r="DB491" s="1">
        <v>4.1574819999999998E-2</v>
      </c>
      <c r="DC491">
        <v>23.929290000000002</v>
      </c>
      <c r="DD491">
        <v>0</v>
      </c>
      <c r="DE491">
        <v>0</v>
      </c>
      <c r="DF491" s="1">
        <v>4.1345369999999999E-2</v>
      </c>
      <c r="DG491">
        <v>23.965129999999998</v>
      </c>
      <c r="DH491">
        <v>0</v>
      </c>
      <c r="DI491">
        <v>1.3849050000000001E-35</v>
      </c>
      <c r="DJ491" s="1">
        <v>4.1119429999999998E-2</v>
      </c>
      <c r="DK491">
        <v>24.020119999999999</v>
      </c>
      <c r="DL491">
        <v>4.5529620000000001E-34</v>
      </c>
      <c r="DM491">
        <v>2.7000069999999999E-30</v>
      </c>
      <c r="DN491" s="1">
        <v>4.0855370000000002E-2</v>
      </c>
      <c r="DO491">
        <v>24.103190000000001</v>
      </c>
      <c r="DP491">
        <v>1.14335E-29</v>
      </c>
      <c r="DQ491" s="1">
        <v>6.0610619999999997E-26</v>
      </c>
      <c r="DR491" s="1">
        <v>4.0583380000000002E-2</v>
      </c>
      <c r="DS491">
        <v>24.03435</v>
      </c>
      <c r="DT491" s="1">
        <v>6.1720140000000001E-26</v>
      </c>
      <c r="DU491" s="1">
        <v>3.016344E-22</v>
      </c>
      <c r="DV491" s="1">
        <v>4.0307669999999997E-2</v>
      </c>
      <c r="DW491">
        <v>23.90512</v>
      </c>
      <c r="DX491" s="1">
        <v>1.012496E-22</v>
      </c>
      <c r="DY491" s="1">
        <v>4.7188690000000003E-19</v>
      </c>
      <c r="DZ491" s="1">
        <v>4.0041800000000002E-2</v>
      </c>
      <c r="EA491">
        <v>23.785409999999999</v>
      </c>
      <c r="EB491" s="1">
        <v>6.2247200000000001E-20</v>
      </c>
      <c r="EC491" s="1">
        <v>2.8375220000000002E-16</v>
      </c>
      <c r="ED491" s="1">
        <v>3.9716090000000003E-2</v>
      </c>
      <c r="EE491">
        <v>23.665089999999999</v>
      </c>
      <c r="EF491" s="1">
        <v>1.720644E-17</v>
      </c>
      <c r="EG491" s="1">
        <v>7.7705600000000001E-14</v>
      </c>
      <c r="EH491" s="1">
        <v>3.9443359999999997E-2</v>
      </c>
      <c r="EI491">
        <v>23.700659999999999</v>
      </c>
      <c r="EJ491" s="1">
        <v>2.4225750000000001E-15</v>
      </c>
      <c r="EK491" s="1">
        <v>1.0915949999999999E-11</v>
      </c>
      <c r="EL491" s="1">
        <v>3.920158E-2</v>
      </c>
      <c r="EM491">
        <v>23.759360000000001</v>
      </c>
      <c r="EN491" s="1">
        <v>1.9139530000000001E-13</v>
      </c>
      <c r="EO491" s="1">
        <v>8.6344389999999997E-10</v>
      </c>
      <c r="EP491" s="1">
        <v>3.89778E-2</v>
      </c>
      <c r="EQ491">
        <v>23.785910000000001</v>
      </c>
      <c r="ER491" s="1">
        <v>9.1353290000000002E-12</v>
      </c>
      <c r="ES491" s="1">
        <v>4.1454589999999998E-8</v>
      </c>
      <c r="ET491" s="1">
        <v>3.8740139999999999E-2</v>
      </c>
      <c r="EU491">
        <v>23.86694</v>
      </c>
      <c r="EV491" s="1">
        <v>2.8046370000000002E-10</v>
      </c>
      <c r="EW491" s="1">
        <v>1.2837770000000001E-6</v>
      </c>
      <c r="EX491">
        <v>3.848468E-2</v>
      </c>
      <c r="EY491">
        <v>23.855550000000001</v>
      </c>
      <c r="EZ491" s="1">
        <v>5.8207420000000001E-9</v>
      </c>
      <c r="FA491" s="1">
        <v>2.6966539999999999E-5</v>
      </c>
      <c r="FB491" s="1">
        <v>3.8227570000000002E-2</v>
      </c>
      <c r="FC491">
        <v>23.688199999999998</v>
      </c>
      <c r="FD491" s="1">
        <v>8.5521260000000005E-8</v>
      </c>
      <c r="FE491" s="1">
        <v>4.0110930000000002E-4</v>
      </c>
      <c r="FF491" s="1">
        <v>3.7988389999999997E-2</v>
      </c>
      <c r="FG491">
        <v>23.507629999999999</v>
      </c>
      <c r="FH491" s="1">
        <v>9.2262740000000004E-7</v>
      </c>
      <c r="FI491" s="1">
        <v>4.3849479999999996E-3</v>
      </c>
      <c r="FJ491" s="1">
        <v>3.7968269999999998E-2</v>
      </c>
      <c r="FK491">
        <v>23.368970000000001</v>
      </c>
      <c r="FL491" s="1">
        <v>7.6000269999999998E-6</v>
      </c>
      <c r="FM491" s="1">
        <v>3.6421910000000002E-2</v>
      </c>
      <c r="FN491" s="1">
        <v>3.7702159999999998E-2</v>
      </c>
      <c r="FO491">
        <v>23.465309999999999</v>
      </c>
      <c r="FP491" s="1">
        <v>4.8593819999999997E-5</v>
      </c>
      <c r="FQ491" s="1">
        <v>0.23649919999999999</v>
      </c>
      <c r="FR491" s="1">
        <v>3.7306119999999998E-2</v>
      </c>
      <c r="FS491">
        <v>23.639309999999998</v>
      </c>
      <c r="FT491" s="1">
        <v>2.4772280000000003E-4</v>
      </c>
      <c r="FU491" s="1">
        <v>1.2287049999999999</v>
      </c>
      <c r="FV491" s="1">
        <v>3.6894780000000002E-2</v>
      </c>
      <c r="FW491">
        <v>23.840009999999999</v>
      </c>
      <c r="FX491" s="1">
        <v>1.0321060000000001E-3</v>
      </c>
      <c r="FY491" s="1">
        <v>5.2231300000000003</v>
      </c>
      <c r="FZ491" s="1">
        <v>3.6611339999999999E-2</v>
      </c>
      <c r="GA491">
        <v>24.01961</v>
      </c>
      <c r="GB491" s="1">
        <v>3.6081870000000001E-3</v>
      </c>
      <c r="GC491">
        <v>18.557639999999999</v>
      </c>
      <c r="GD491" s="1">
        <v>3.6424659999999998E-2</v>
      </c>
      <c r="GE491">
        <v>24.003720000000001</v>
      </c>
      <c r="GF491" s="1">
        <v>1.078343E-2</v>
      </c>
      <c r="GG491">
        <v>56.226379999999999</v>
      </c>
      <c r="GH491" s="1">
        <v>3.6165849999999999E-2</v>
      </c>
      <c r="GI491">
        <v>23.840430000000001</v>
      </c>
      <c r="GJ491" s="1">
        <v>2.7911809999999999E-2</v>
      </c>
      <c r="GK491">
        <v>147.84909999999999</v>
      </c>
      <c r="GL491" s="1">
        <v>3.5834169999999999E-2</v>
      </c>
      <c r="GM491">
        <v>23.686240000000002</v>
      </c>
      <c r="GN491" s="1">
        <v>6.3545160000000003E-2</v>
      </c>
      <c r="GO491">
        <v>342.61529999999999</v>
      </c>
      <c r="GP491" s="1">
        <v>3.577135E-2</v>
      </c>
      <c r="GQ491">
        <v>23.576149999999998</v>
      </c>
      <c r="GR491" s="1">
        <v>0.13039329999999999</v>
      </c>
      <c r="GS491">
        <v>709.96939999999995</v>
      </c>
      <c r="GT491">
        <v>3.5443799999999998E-2</v>
      </c>
      <c r="GU491">
        <v>23.71</v>
      </c>
      <c r="GV491" s="1">
        <v>0.24070829999999999</v>
      </c>
      <c r="GW491">
        <v>1333.049</v>
      </c>
      <c r="GX491" s="1">
        <v>3.5003109999999997E-2</v>
      </c>
      <c r="GY491">
        <v>23.922709999999999</v>
      </c>
      <c r="GZ491" s="1">
        <v>0.4056437</v>
      </c>
      <c r="HA491">
        <v>2291.8240000000001</v>
      </c>
      <c r="HB491" s="1">
        <v>3.4540679999999997E-2</v>
      </c>
      <c r="HC491">
        <v>24.16656</v>
      </c>
      <c r="HD491" s="1">
        <v>0.6322122</v>
      </c>
      <c r="HE491">
        <v>3645.7510000000002</v>
      </c>
      <c r="HF491" s="1">
        <v>3.4217570000000003E-2</v>
      </c>
      <c r="HG491">
        <v>24.355250000000002</v>
      </c>
      <c r="HH491">
        <v>0.92472589999999999</v>
      </c>
      <c r="HI491">
        <v>5419.4549999999999</v>
      </c>
      <c r="HJ491" s="1">
        <v>3.4018149999999997E-2</v>
      </c>
      <c r="HK491">
        <v>24.367360000000001</v>
      </c>
      <c r="HL491">
        <v>1.280939</v>
      </c>
      <c r="HM491">
        <v>7598.174</v>
      </c>
      <c r="HN491" s="1">
        <v>3.3798799999999997E-2</v>
      </c>
      <c r="HO491">
        <v>24.236809999999998</v>
      </c>
      <c r="HP491">
        <v>1.686234</v>
      </c>
      <c r="HQ491">
        <v>10126.620000000001</v>
      </c>
      <c r="HR491" s="1">
        <v>3.3536870000000003E-2</v>
      </c>
      <c r="HS491">
        <v>24.1084</v>
      </c>
      <c r="HT491">
        <v>2.123176</v>
      </c>
      <c r="HU491">
        <v>12916.84</v>
      </c>
      <c r="HV491" s="1">
        <v>3.3671319999999998E-2</v>
      </c>
      <c r="HW491">
        <v>24.01624</v>
      </c>
      <c r="HX491">
        <v>2.6065130000000001</v>
      </c>
      <c r="HY491">
        <v>15867.92</v>
      </c>
      <c r="HZ491" s="1">
        <v>3.3481459999999998E-2</v>
      </c>
      <c r="IA491">
        <v>24.12349</v>
      </c>
      <c r="IB491">
        <v>3.0698620000000001</v>
      </c>
      <c r="IC491">
        <v>18877.55</v>
      </c>
      <c r="ID491" s="1">
        <v>3.3190249999999998E-2</v>
      </c>
      <c r="IE491">
        <v>24.133130000000001</v>
      </c>
      <c r="IF491">
        <v>3.5051770000000002</v>
      </c>
      <c r="IG491">
        <v>21833.78</v>
      </c>
      <c r="IH491" s="1">
        <v>3.2822730000000001E-2</v>
      </c>
      <c r="II491">
        <v>24.302309999999999</v>
      </c>
      <c r="IJ491">
        <v>3.8969580000000001</v>
      </c>
      <c r="IK491">
        <v>24646.17</v>
      </c>
      <c r="IL491" s="1">
        <v>3.2591759999999997E-2</v>
      </c>
      <c r="IM491">
        <v>24.450379999999999</v>
      </c>
      <c r="IN491">
        <v>4.2622920000000004</v>
      </c>
      <c r="IO491">
        <v>27246.14</v>
      </c>
      <c r="IP491" s="1">
        <v>3.2419900000000001E-2</v>
      </c>
      <c r="IQ491">
        <v>24.474250000000001</v>
      </c>
      <c r="IR491">
        <v>4.588578</v>
      </c>
      <c r="IS491">
        <v>29590.99</v>
      </c>
      <c r="IT491">
        <v>3.2173130000000001E-2</v>
      </c>
      <c r="IU491">
        <v>24.382950000000001</v>
      </c>
      <c r="IV491">
        <v>4.8545829999999999</v>
      </c>
      <c r="IW491">
        <v>31651.63</v>
      </c>
      <c r="IX491" s="1">
        <v>3.1799790000000001E-2</v>
      </c>
      <c r="IY491">
        <v>24.262910000000002</v>
      </c>
      <c r="IZ491">
        <v>5.0492210000000002</v>
      </c>
      <c r="JA491">
        <v>33413.26</v>
      </c>
      <c r="JB491" s="1">
        <v>3.121293E-2</v>
      </c>
      <c r="JC491">
        <v>24.208570000000002</v>
      </c>
      <c r="JD491">
        <v>5.1569269999999996</v>
      </c>
      <c r="JE491">
        <v>34872.800000000003</v>
      </c>
      <c r="JF491" s="1">
        <v>3.085829E-2</v>
      </c>
      <c r="JG491">
        <v>24.407139999999998</v>
      </c>
      <c r="JH491">
        <v>5.2537370000000001</v>
      </c>
      <c r="JI491">
        <v>36040.39</v>
      </c>
      <c r="JJ491" s="1">
        <v>3.060649E-2</v>
      </c>
      <c r="JK491">
        <v>24.68899</v>
      </c>
      <c r="JL491">
        <v>5.3268199999999997</v>
      </c>
      <c r="JM491">
        <v>36940.550000000003</v>
      </c>
      <c r="JN491" s="1">
        <v>3.0358059999999999E-2</v>
      </c>
      <c r="JO491">
        <v>25.002749999999999</v>
      </c>
      <c r="JP491">
        <v>5.363537</v>
      </c>
      <c r="JQ491">
        <v>37596.71</v>
      </c>
      <c r="JR491" s="1">
        <v>2.9988709999999998E-2</v>
      </c>
      <c r="JS491">
        <v>25.286460000000002</v>
      </c>
      <c r="JT491">
        <v>5.3466209999999998</v>
      </c>
      <c r="JU491">
        <v>38031.910000000003</v>
      </c>
      <c r="JV491" s="1">
        <v>2.9567800000000002E-2</v>
      </c>
      <c r="JW491">
        <v>25.386700000000001</v>
      </c>
      <c r="JX491">
        <v>5.2920889999999998</v>
      </c>
      <c r="JY491">
        <v>38271.160000000003</v>
      </c>
      <c r="JZ491" s="1">
        <v>2.9233289999999999E-2</v>
      </c>
      <c r="KA491">
        <v>25.305769999999999</v>
      </c>
      <c r="KB491">
        <v>5.2296550000000002</v>
      </c>
      <c r="KC491">
        <v>38338.879999999997</v>
      </c>
      <c r="KD491" s="1">
        <v>2.8996620000000001E-2</v>
      </c>
      <c r="KE491">
        <v>25.210799999999999</v>
      </c>
      <c r="KF491">
        <v>5.1654419999999996</v>
      </c>
      <c r="KG491">
        <v>38260.410000000003</v>
      </c>
      <c r="KH491" s="1">
        <v>2.8773460000000001E-2</v>
      </c>
      <c r="KI491">
        <v>25.136690000000002</v>
      </c>
      <c r="KJ491">
        <v>5.0885759999999998</v>
      </c>
      <c r="KK491">
        <v>38057.68</v>
      </c>
      <c r="KL491" s="1">
        <v>2.8547619999999999E-2</v>
      </c>
      <c r="KM491">
        <v>25.229310000000002</v>
      </c>
      <c r="KN491">
        <v>4.9976019999999997</v>
      </c>
      <c r="KO491">
        <v>37749.760000000002</v>
      </c>
      <c r="KP491" s="1">
        <v>2.8293769999999999E-2</v>
      </c>
      <c r="KQ491">
        <v>25.35454</v>
      </c>
      <c r="KR491">
        <v>4.8920500000000002</v>
      </c>
      <c r="KS491">
        <v>37354.300000000003</v>
      </c>
      <c r="KT491" s="1">
        <v>2.8050100000000001E-2</v>
      </c>
      <c r="KU491">
        <v>25.441389999999998</v>
      </c>
      <c r="KV491">
        <v>4.7799969999999998</v>
      </c>
      <c r="KW491">
        <v>36886.019999999997</v>
      </c>
      <c r="KX491" s="1">
        <v>2.7829489999999998E-2</v>
      </c>
      <c r="KY491">
        <v>25.498460000000001</v>
      </c>
      <c r="KZ491">
        <v>4.6663040000000002</v>
      </c>
      <c r="LA491">
        <v>36358.660000000003</v>
      </c>
      <c r="LB491">
        <v>2.764173E-2</v>
      </c>
      <c r="LC491">
        <v>25.473279999999999</v>
      </c>
      <c r="LD491">
        <v>4.5532959999999996</v>
      </c>
      <c r="LE491">
        <v>35784.519999999997</v>
      </c>
      <c r="LF491" s="1">
        <v>2.745862E-2</v>
      </c>
      <c r="LG491">
        <v>25.400310000000001</v>
      </c>
      <c r="LH491">
        <v>4.4378479999999998</v>
      </c>
      <c r="LI491">
        <v>35172.61</v>
      </c>
      <c r="LJ491" s="1">
        <v>2.722422E-2</v>
      </c>
      <c r="LK491">
        <v>25.306319999999999</v>
      </c>
      <c r="LL491">
        <v>4.3125650000000002</v>
      </c>
      <c r="LM491">
        <v>34533.15</v>
      </c>
      <c r="LN491" s="1">
        <v>2.6700729999999999E-2</v>
      </c>
      <c r="LO491">
        <v>25.26296</v>
      </c>
      <c r="LP491">
        <v>4.1422759999999998</v>
      </c>
      <c r="LQ491">
        <v>33874.550000000003</v>
      </c>
      <c r="LR491" s="1">
        <v>2.6436000000000001E-2</v>
      </c>
      <c r="LS491">
        <v>25.42886</v>
      </c>
      <c r="LT491">
        <v>4.0153879999999997</v>
      </c>
      <c r="LU491">
        <v>33204.61</v>
      </c>
      <c r="LV491" s="1">
        <v>2.6293230000000001E-2</v>
      </c>
      <c r="LW491">
        <v>25.67163</v>
      </c>
      <c r="LX491">
        <v>3.901713</v>
      </c>
      <c r="LY491">
        <v>32524.16</v>
      </c>
      <c r="LZ491" s="1">
        <v>2.619488E-2</v>
      </c>
      <c r="MA491">
        <v>25.96435</v>
      </c>
      <c r="MB491">
        <v>3.8025199999999999</v>
      </c>
      <c r="MC491">
        <v>31839.06</v>
      </c>
      <c r="MD491" s="1">
        <v>2.5920800000000001E-2</v>
      </c>
      <c r="ME491">
        <v>26.202970000000001</v>
      </c>
      <c r="MF491">
        <v>3.6770999999999998</v>
      </c>
      <c r="MG491">
        <v>31154.73</v>
      </c>
      <c r="MH491" s="1">
        <v>2.5561739999999999E-2</v>
      </c>
      <c r="MI491">
        <v>26.315670000000001</v>
      </c>
      <c r="MJ491">
        <v>3.542929</v>
      </c>
      <c r="MK491">
        <v>30474.61</v>
      </c>
      <c r="ML491" s="1">
        <v>2.5210280000000002E-2</v>
      </c>
      <c r="MM491">
        <v>26.238720000000001</v>
      </c>
      <c r="MN491">
        <v>3.4135460000000002</v>
      </c>
      <c r="MO491">
        <v>29802.23</v>
      </c>
      <c r="MP491" s="1">
        <v>2.4999380000000002E-2</v>
      </c>
      <c r="MQ491">
        <v>26.140940000000001</v>
      </c>
      <c r="MR491">
        <v>3.3065899999999999</v>
      </c>
      <c r="MS491">
        <v>29139.89</v>
      </c>
      <c r="MT491" s="1">
        <v>2.4963559999999999E-2</v>
      </c>
      <c r="MU491">
        <v>26.063400000000001</v>
      </c>
      <c r="MV491">
        <v>3.2253810000000001</v>
      </c>
      <c r="MW491">
        <v>28486.12</v>
      </c>
      <c r="MX491">
        <v>2.473593E-2</v>
      </c>
      <c r="MY491">
        <v>26.121279999999999</v>
      </c>
      <c r="MZ491">
        <v>3.121461</v>
      </c>
      <c r="NA491">
        <v>27841.98</v>
      </c>
      <c r="NB491" s="1">
        <v>2.4375520000000001E-2</v>
      </c>
      <c r="NC491">
        <v>26.283539999999999</v>
      </c>
      <c r="ND491">
        <v>3.0046620000000002</v>
      </c>
      <c r="NE491">
        <v>27213.15</v>
      </c>
      <c r="NF491" s="1">
        <v>2.4375520000000001E-2</v>
      </c>
      <c r="NG491">
        <v>26.283539999999999</v>
      </c>
      <c r="NH491">
        <v>3.0046620000000002</v>
      </c>
      <c r="NI491">
        <v>27213.15</v>
      </c>
      <c r="NJ491" s="1">
        <v>2.4375520000000001E-2</v>
      </c>
      <c r="NK491">
        <v>26.283539999999999</v>
      </c>
      <c r="NL491">
        <v>3.0046620000000002</v>
      </c>
      <c r="NM491">
        <v>27213.15</v>
      </c>
      <c r="NN491" s="1">
        <v>2.4375520000000001E-2</v>
      </c>
      <c r="NO491">
        <v>26.283539999999999</v>
      </c>
      <c r="NP491">
        <v>3.0046620000000002</v>
      </c>
      <c r="NQ491">
        <v>27213.15</v>
      </c>
      <c r="NR491" s="1">
        <v>2.4375520000000001E-2</v>
      </c>
      <c r="NS491">
        <v>26.283539999999999</v>
      </c>
      <c r="NT491">
        <v>3.0046620000000002</v>
      </c>
      <c r="NU491">
        <v>27213.15</v>
      </c>
      <c r="NV491" s="1">
        <v>2.4375520000000001E-2</v>
      </c>
      <c r="NW491">
        <v>26.283539999999999</v>
      </c>
      <c r="NX491">
        <v>3.0046620000000002</v>
      </c>
      <c r="NY491">
        <v>27213.15</v>
      </c>
      <c r="NZ491" s="1">
        <v>2.4375520000000001E-2</v>
      </c>
      <c r="OA491">
        <v>26.283539999999999</v>
      </c>
      <c r="OB491">
        <v>3.0046620000000002</v>
      </c>
      <c r="OC491">
        <v>27213.15</v>
      </c>
      <c r="OD491" s="1">
        <v>2.4375520000000001E-2</v>
      </c>
      <c r="OE491">
        <v>26.283539999999999</v>
      </c>
      <c r="OF491">
        <v>3.0046620000000002</v>
      </c>
      <c r="OG491">
        <v>27213.15</v>
      </c>
      <c r="OH491" s="1">
        <v>2.4375520000000001E-2</v>
      </c>
      <c r="OI491">
        <v>26.283539999999999</v>
      </c>
      <c r="OJ491">
        <v>3.0046620000000002</v>
      </c>
      <c r="OK491">
        <v>27213.15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4.5092840000000002E-2</v>
      </c>
      <c r="G492">
        <v>22.957519999999999</v>
      </c>
      <c r="H492">
        <v>0</v>
      </c>
      <c r="I492">
        <v>0</v>
      </c>
      <c r="J492" s="1">
        <v>4.4930409999999997E-2</v>
      </c>
      <c r="K492">
        <v>23.146940000000001</v>
      </c>
      <c r="L492">
        <v>0</v>
      </c>
      <c r="M492">
        <v>0</v>
      </c>
      <c r="N492" s="1">
        <v>4.4660449999999997E-2</v>
      </c>
      <c r="O492">
        <v>23.323460000000001</v>
      </c>
      <c r="P492">
        <v>0</v>
      </c>
      <c r="Q492">
        <v>0</v>
      </c>
      <c r="R492" s="1">
        <v>4.4365849999999998E-2</v>
      </c>
      <c r="S492">
        <v>23.49014</v>
      </c>
      <c r="T492">
        <v>0</v>
      </c>
      <c r="U492">
        <v>0</v>
      </c>
      <c r="V492">
        <v>4.4205170000000002E-2</v>
      </c>
      <c r="W492">
        <v>23.680319999999998</v>
      </c>
      <c r="X492">
        <v>0</v>
      </c>
      <c r="Y492">
        <v>0</v>
      </c>
      <c r="Z492" s="1">
        <v>4.410994E-2</v>
      </c>
      <c r="AA492">
        <v>23.717179999999999</v>
      </c>
      <c r="AB492">
        <v>0</v>
      </c>
      <c r="AC492">
        <v>0</v>
      </c>
      <c r="AD492" s="1">
        <v>4.3976960000000002E-2</v>
      </c>
      <c r="AE492">
        <v>23.591899999999999</v>
      </c>
      <c r="AF492">
        <v>0</v>
      </c>
      <c r="AG492">
        <v>0</v>
      </c>
      <c r="AH492" s="1">
        <v>4.379156E-2</v>
      </c>
      <c r="AI492">
        <v>23.481380000000001</v>
      </c>
      <c r="AJ492">
        <v>0</v>
      </c>
      <c r="AK492">
        <v>0</v>
      </c>
      <c r="AL492" s="1">
        <v>4.3855449999999997E-2</v>
      </c>
      <c r="AM492">
        <v>23.406600000000001</v>
      </c>
      <c r="AN492">
        <v>0</v>
      </c>
      <c r="AO492">
        <v>0</v>
      </c>
      <c r="AP492" s="1">
        <v>4.3689209999999999E-2</v>
      </c>
      <c r="AQ492">
        <v>23.56157</v>
      </c>
      <c r="AR492">
        <v>0</v>
      </c>
      <c r="AS492">
        <v>0</v>
      </c>
      <c r="AT492" s="1">
        <v>4.3433899999999998E-2</v>
      </c>
      <c r="AU492">
        <v>23.78162</v>
      </c>
      <c r="AV492">
        <v>0</v>
      </c>
      <c r="AW492">
        <v>0</v>
      </c>
      <c r="AX492" s="1">
        <v>4.3140339999999999E-2</v>
      </c>
      <c r="AY492">
        <v>23.97747</v>
      </c>
      <c r="AZ492">
        <v>0</v>
      </c>
      <c r="BA492">
        <v>0</v>
      </c>
      <c r="BB492" s="1">
        <v>4.2966450000000003E-2</v>
      </c>
      <c r="BC492">
        <v>24.165859999999999</v>
      </c>
      <c r="BD492">
        <v>0</v>
      </c>
      <c r="BE492">
        <v>0</v>
      </c>
      <c r="BF492">
        <v>4.284164E-2</v>
      </c>
      <c r="BG492">
        <v>24.191299999999998</v>
      </c>
      <c r="BH492">
        <v>0</v>
      </c>
      <c r="BI492">
        <v>0</v>
      </c>
      <c r="BJ492" s="1">
        <v>4.26763E-2</v>
      </c>
      <c r="BK492">
        <v>24.114260000000002</v>
      </c>
      <c r="BL492">
        <v>0</v>
      </c>
      <c r="BM492">
        <v>0</v>
      </c>
      <c r="BN492" s="1">
        <v>4.2458549999999998E-2</v>
      </c>
      <c r="BO492">
        <v>24.036529999999999</v>
      </c>
      <c r="BP492">
        <v>0</v>
      </c>
      <c r="BQ492">
        <v>0</v>
      </c>
      <c r="BR492" s="1">
        <v>4.2253100000000002E-2</v>
      </c>
      <c r="BS492">
        <v>23.994890000000002</v>
      </c>
      <c r="BT492">
        <v>0</v>
      </c>
      <c r="BU492">
        <v>0</v>
      </c>
      <c r="BV492" s="1">
        <v>4.2020769999999999E-2</v>
      </c>
      <c r="BW492">
        <v>23.995360000000002</v>
      </c>
      <c r="BX492">
        <v>0</v>
      </c>
      <c r="BY492">
        <v>0</v>
      </c>
      <c r="BZ492" s="1">
        <v>4.180652E-2</v>
      </c>
      <c r="CA492">
        <v>24.130890000000001</v>
      </c>
      <c r="CB492">
        <v>0</v>
      </c>
      <c r="CC492">
        <v>0</v>
      </c>
      <c r="CD492" s="1">
        <v>4.1569679999999998E-2</v>
      </c>
      <c r="CE492">
        <v>24.22588</v>
      </c>
      <c r="CF492">
        <v>0</v>
      </c>
      <c r="CG492">
        <v>0</v>
      </c>
      <c r="CH492" s="1">
        <v>4.1343669999999999E-2</v>
      </c>
      <c r="CI492">
        <v>24.29907</v>
      </c>
      <c r="CJ492">
        <v>0</v>
      </c>
      <c r="CK492">
        <v>0</v>
      </c>
      <c r="CL492" s="1">
        <v>4.1091870000000003E-2</v>
      </c>
      <c r="CM492">
        <v>24.272099999999998</v>
      </c>
      <c r="CN492">
        <v>0</v>
      </c>
      <c r="CO492">
        <v>0</v>
      </c>
      <c r="CP492" s="1">
        <v>4.0857079999999997E-2</v>
      </c>
      <c r="CQ492">
        <v>24.215489999999999</v>
      </c>
      <c r="CR492">
        <v>0</v>
      </c>
      <c r="CS492">
        <v>0</v>
      </c>
      <c r="CT492" s="1">
        <v>4.0595180000000002E-2</v>
      </c>
      <c r="CU492">
        <v>24.11862</v>
      </c>
      <c r="CV492">
        <v>0</v>
      </c>
      <c r="CW492">
        <v>0</v>
      </c>
      <c r="CX492" s="1">
        <v>4.0295110000000002E-2</v>
      </c>
      <c r="CY492">
        <v>23.987359999999999</v>
      </c>
      <c r="CZ492">
        <v>0</v>
      </c>
      <c r="DA492">
        <v>0</v>
      </c>
      <c r="DB492" s="1">
        <v>4.0043219999999997E-2</v>
      </c>
      <c r="DC492">
        <v>23.903549999999999</v>
      </c>
      <c r="DD492">
        <v>0</v>
      </c>
      <c r="DE492">
        <v>0</v>
      </c>
      <c r="DF492" s="1">
        <v>3.982103E-2</v>
      </c>
      <c r="DG492">
        <v>23.94192</v>
      </c>
      <c r="DH492">
        <v>0</v>
      </c>
      <c r="DI492">
        <v>3.2732720000000001E-36</v>
      </c>
      <c r="DJ492">
        <v>3.9605519999999998E-2</v>
      </c>
      <c r="DK492">
        <v>23.999829999999999</v>
      </c>
      <c r="DL492">
        <v>1.1127899999999999E-34</v>
      </c>
      <c r="DM492">
        <v>7.2149209999999996E-31</v>
      </c>
      <c r="DN492" s="1">
        <v>3.9349509999999997E-2</v>
      </c>
      <c r="DO492">
        <v>24.085439999999998</v>
      </c>
      <c r="DP492">
        <v>3.0290160000000002E-30</v>
      </c>
      <c r="DQ492" s="1">
        <v>1.7973110000000001E-26</v>
      </c>
      <c r="DR492" s="1">
        <v>3.9087650000000002E-2</v>
      </c>
      <c r="DS492">
        <v>24.023489999999999</v>
      </c>
      <c r="DT492" s="1">
        <v>1.8138780000000001E-26</v>
      </c>
      <c r="DU492" s="1">
        <v>9.7357389999999997E-23</v>
      </c>
      <c r="DV492" s="1">
        <v>3.8825079999999998E-2</v>
      </c>
      <c r="DW492">
        <v>23.90239</v>
      </c>
      <c r="DX492" s="1">
        <v>3.2474840000000002E-23</v>
      </c>
      <c r="DY492" s="1">
        <v>1.643815E-19</v>
      </c>
      <c r="DZ492" s="1">
        <v>3.8567709999999998E-2</v>
      </c>
      <c r="EA492">
        <v>23.790150000000001</v>
      </c>
      <c r="EB492" s="1">
        <v>2.1511140000000001E-20</v>
      </c>
      <c r="EC492" s="1">
        <v>1.057916E-16</v>
      </c>
      <c r="ED492" s="1">
        <v>3.8252120000000001E-2</v>
      </c>
      <c r="EE492">
        <v>23.677759999999999</v>
      </c>
      <c r="EF492" s="1">
        <v>6.3517530000000002E-18</v>
      </c>
      <c r="EG492" s="1">
        <v>3.081626E-14</v>
      </c>
      <c r="EH492" s="1">
        <v>3.7989410000000001E-2</v>
      </c>
      <c r="EI492">
        <v>23.716709999999999</v>
      </c>
      <c r="EJ492" s="1">
        <v>9.4948129999999996E-16</v>
      </c>
      <c r="EK492" s="1">
        <v>4.5833570000000003E-12</v>
      </c>
      <c r="EL492" s="1">
        <v>3.775539E-2</v>
      </c>
      <c r="EM492">
        <v>23.779060000000001</v>
      </c>
      <c r="EN492" s="1">
        <v>7.9254980000000003E-14</v>
      </c>
      <c r="EO492" s="1">
        <v>3.823546E-10</v>
      </c>
      <c r="EP492" s="1">
        <v>3.7543519999999997E-2</v>
      </c>
      <c r="EQ492">
        <v>23.809719999999999</v>
      </c>
      <c r="ER492" s="1">
        <v>3.9814240000000001E-12</v>
      </c>
      <c r="ES492" s="1">
        <v>1.929759E-8</v>
      </c>
      <c r="ET492" s="1">
        <v>3.7314229999999997E-2</v>
      </c>
      <c r="EU492">
        <v>23.892759999999999</v>
      </c>
      <c r="EV492" s="1">
        <v>1.282252E-10</v>
      </c>
      <c r="EW492" s="1">
        <v>6.2654120000000001E-7</v>
      </c>
      <c r="EX492" s="1">
        <v>3.7067000000000003E-2</v>
      </c>
      <c r="EY492">
        <v>23.885770000000001</v>
      </c>
      <c r="EZ492" s="1">
        <v>2.783964E-9</v>
      </c>
      <c r="FA492" s="1">
        <v>1.3765869999999999E-5</v>
      </c>
      <c r="FB492" s="1">
        <v>3.6820279999999997E-2</v>
      </c>
      <c r="FC492">
        <v>23.725809999999999</v>
      </c>
      <c r="FD492" s="1">
        <v>4.2692620000000002E-8</v>
      </c>
      <c r="FE492" s="1">
        <v>2.137284E-4</v>
      </c>
      <c r="FF492" s="1">
        <v>3.6590490000000003E-2</v>
      </c>
      <c r="FG492">
        <v>23.551729999999999</v>
      </c>
      <c r="FH492" s="1">
        <v>4.7972069999999996E-7</v>
      </c>
      <c r="FI492" s="1">
        <v>2.4343609999999999E-3</v>
      </c>
      <c r="FJ492" s="1">
        <v>3.6577699999999998E-2</v>
      </c>
      <c r="FK492">
        <v>23.417899999999999</v>
      </c>
      <c r="FL492" s="1">
        <v>4.1089389999999998E-6</v>
      </c>
      <c r="FM492" s="1">
        <v>2.1032039999999998E-2</v>
      </c>
      <c r="FN492" s="1">
        <v>3.632088E-2</v>
      </c>
      <c r="FO492">
        <v>23.512540000000001</v>
      </c>
      <c r="FP492" s="1">
        <v>2.7267299999999999E-5</v>
      </c>
      <c r="FQ492" s="1">
        <v>0.14183750000000001</v>
      </c>
      <c r="FR492" s="1">
        <v>3.5937249999999997E-2</v>
      </c>
      <c r="FS492">
        <v>23.68328</v>
      </c>
      <c r="FT492" s="1">
        <v>1.440484E-4</v>
      </c>
      <c r="FU492" s="1">
        <v>0.76429069999999999</v>
      </c>
      <c r="FV492" s="1">
        <v>3.5536909999999998E-2</v>
      </c>
      <c r="FW492">
        <v>23.87997</v>
      </c>
      <c r="FX492" s="1">
        <v>6.2099699999999998E-4</v>
      </c>
      <c r="FY492" s="1">
        <v>3.365164</v>
      </c>
      <c r="FZ492" s="1">
        <v>3.5267100000000003E-2</v>
      </c>
      <c r="GA492">
        <v>24.05575</v>
      </c>
      <c r="GB492" s="1">
        <v>2.2435570000000002E-3</v>
      </c>
      <c r="GC492" s="1">
        <v>12.36698</v>
      </c>
      <c r="GD492" s="1">
        <v>3.508961E-2</v>
      </c>
      <c r="GE492">
        <v>24.04063</v>
      </c>
      <c r="GF492" s="1">
        <v>6.9190349999999996E-3</v>
      </c>
      <c r="GG492">
        <v>38.702419999999996</v>
      </c>
      <c r="GH492" s="1">
        <v>3.4841909999999997E-2</v>
      </c>
      <c r="GI492">
        <v>23.880490000000002</v>
      </c>
      <c r="GJ492" s="1">
        <v>1.8453919999999999E-2</v>
      </c>
      <c r="GK492">
        <v>104.9714</v>
      </c>
      <c r="GL492" s="1">
        <v>3.4523209999999999E-2</v>
      </c>
      <c r="GM492">
        <v>23.72813</v>
      </c>
      <c r="GN492" s="1">
        <v>4.3230999999999999E-2</v>
      </c>
      <c r="GO492">
        <v>250.57159999999999</v>
      </c>
      <c r="GP492" s="1">
        <v>3.4469819999999998E-2</v>
      </c>
      <c r="GQ492">
        <v>23.618300000000001</v>
      </c>
      <c r="GR492" s="1">
        <v>9.1179179999999999E-2</v>
      </c>
      <c r="GS492">
        <v>534.16160000000002</v>
      </c>
      <c r="GT492" s="1">
        <v>3.4156010000000001E-2</v>
      </c>
      <c r="GU492">
        <v>23.745799999999999</v>
      </c>
      <c r="GV492" s="1">
        <v>0.17275009999999999</v>
      </c>
      <c r="GW492">
        <v>1030.421</v>
      </c>
      <c r="GX492" s="1">
        <v>3.3724440000000001E-2</v>
      </c>
      <c r="GY492">
        <v>23.950749999999999</v>
      </c>
      <c r="GZ492" s="1">
        <v>0.29834270000000002</v>
      </c>
      <c r="HA492">
        <v>1817.7429999999999</v>
      </c>
      <c r="HB492" s="1">
        <v>3.3278210000000003E-2</v>
      </c>
      <c r="HC492">
        <v>24.186769999999999</v>
      </c>
      <c r="HD492" s="1">
        <v>0.47600189999999998</v>
      </c>
      <c r="HE492">
        <v>2963.252</v>
      </c>
      <c r="HF492" s="1">
        <v>3.2966450000000001E-2</v>
      </c>
      <c r="HG492">
        <v>24.368749999999999</v>
      </c>
      <c r="HH492">
        <v>0.71183019999999997</v>
      </c>
      <c r="HI492">
        <v>4508.0349999999999</v>
      </c>
      <c r="HJ492" s="1">
        <v>3.2777760000000003E-2</v>
      </c>
      <c r="HK492">
        <v>24.378679999999999</v>
      </c>
      <c r="HL492">
        <v>1.006923</v>
      </c>
      <c r="HM492">
        <v>6459.6279999999997</v>
      </c>
      <c r="HN492" s="1">
        <v>3.2565330000000003E-2</v>
      </c>
      <c r="HO492">
        <v>24.24869</v>
      </c>
      <c r="HP492">
        <v>1.3517110000000001</v>
      </c>
      <c r="HQ492">
        <v>8787.23</v>
      </c>
      <c r="HR492" s="1">
        <v>3.231386E-2</v>
      </c>
      <c r="HS492">
        <v>24.120280000000001</v>
      </c>
      <c r="HT492">
        <v>1.7335339999999999</v>
      </c>
      <c r="HU492">
        <v>11425.35</v>
      </c>
      <c r="HV492" s="1">
        <v>3.2456100000000002E-2</v>
      </c>
      <c r="HW492">
        <v>24.02712</v>
      </c>
      <c r="HX492">
        <v>2.1658569999999999</v>
      </c>
      <c r="HY492">
        <v>14289.23</v>
      </c>
      <c r="HZ492" s="1">
        <v>3.2272389999999998E-2</v>
      </c>
      <c r="IA492">
        <v>24.128640000000001</v>
      </c>
      <c r="IB492">
        <v>2.5919660000000002</v>
      </c>
      <c r="IC492">
        <v>17285.21</v>
      </c>
      <c r="ID492" s="1">
        <v>3.1986199999999999E-2</v>
      </c>
      <c r="IE492">
        <v>24.136479999999999</v>
      </c>
      <c r="IF492">
        <v>3.0034040000000002</v>
      </c>
      <c r="IG492">
        <v>20304.599999999999</v>
      </c>
      <c r="IH492" s="1">
        <v>3.1628570000000002E-2</v>
      </c>
      <c r="II492">
        <v>24.299320000000002</v>
      </c>
      <c r="IJ492">
        <v>3.3852329999999999</v>
      </c>
      <c r="IK492">
        <v>23252</v>
      </c>
      <c r="IL492" s="1">
        <v>3.1407039999999997E-2</v>
      </c>
      <c r="IM492">
        <v>24.442630000000001</v>
      </c>
      <c r="IN492">
        <v>3.7505160000000002</v>
      </c>
      <c r="IO492">
        <v>26049.46</v>
      </c>
      <c r="IP492" s="1">
        <v>3.1245149999999999E-2</v>
      </c>
      <c r="IQ492">
        <v>24.465630000000001</v>
      </c>
      <c r="IR492">
        <v>4.0863209999999999</v>
      </c>
      <c r="IS492">
        <v>28641.42</v>
      </c>
      <c r="IT492">
        <v>3.1008810000000001E-2</v>
      </c>
      <c r="IU492">
        <v>24.376069999999999</v>
      </c>
      <c r="IV492">
        <v>4.3710779999999998</v>
      </c>
      <c r="IW492">
        <v>30985.64</v>
      </c>
      <c r="IX492" s="1">
        <v>3.0647580000000001E-2</v>
      </c>
      <c r="IY492">
        <v>24.258369999999999</v>
      </c>
      <c r="IZ492">
        <v>4.5923699999999998</v>
      </c>
      <c r="JA492">
        <v>33053.879999999997</v>
      </c>
      <c r="JB492">
        <v>3.0070550000000001E-2</v>
      </c>
      <c r="JC492">
        <v>24.204940000000001</v>
      </c>
      <c r="JD492">
        <v>4.7324760000000001</v>
      </c>
      <c r="JE492">
        <v>34831.1</v>
      </c>
      <c r="JF492" s="1">
        <v>2.9733019999999999E-2</v>
      </c>
      <c r="JG492">
        <v>24.398499999999999</v>
      </c>
      <c r="JH492">
        <v>4.8635029999999997</v>
      </c>
      <c r="JI492">
        <v>36316.49</v>
      </c>
      <c r="JJ492" s="1">
        <v>2.9492859999999999E-2</v>
      </c>
      <c r="JK492">
        <v>24.67482</v>
      </c>
      <c r="JL492">
        <v>4.9706359999999998</v>
      </c>
      <c r="JM492">
        <v>37526.31</v>
      </c>
      <c r="JN492" s="1">
        <v>2.9257020000000002E-2</v>
      </c>
      <c r="JO492">
        <v>24.983129999999999</v>
      </c>
      <c r="JP492">
        <v>5.0419280000000004</v>
      </c>
      <c r="JQ492">
        <v>38478.11</v>
      </c>
      <c r="JR492" s="1">
        <v>2.8900189999999999E-2</v>
      </c>
      <c r="JS492">
        <v>25.262650000000001</v>
      </c>
      <c r="JT492">
        <v>5.059399</v>
      </c>
      <c r="JU492">
        <v>39190.019999999997</v>
      </c>
      <c r="JV492" s="1">
        <v>2.8487459999999999E-2</v>
      </c>
      <c r="JW492">
        <v>25.363520000000001</v>
      </c>
      <c r="JX492">
        <v>5.0373210000000004</v>
      </c>
      <c r="JY492">
        <v>39684.15</v>
      </c>
      <c r="JZ492" s="1">
        <v>2.8168499999999999E-2</v>
      </c>
      <c r="KA492">
        <v>25.28698</v>
      </c>
      <c r="KB492">
        <v>5.0064830000000002</v>
      </c>
      <c r="KC492">
        <v>39983.25</v>
      </c>
      <c r="KD492" s="1">
        <v>2.7942749999999999E-2</v>
      </c>
      <c r="KE492">
        <v>25.195699999999999</v>
      </c>
      <c r="KF492">
        <v>4.9709130000000004</v>
      </c>
      <c r="KG492">
        <v>40111.81</v>
      </c>
      <c r="KH492" s="1">
        <v>2.7725340000000001E-2</v>
      </c>
      <c r="KI492">
        <v>25.12415</v>
      </c>
      <c r="KJ492">
        <v>4.9198219999999999</v>
      </c>
      <c r="KK492">
        <v>40092.550000000003</v>
      </c>
      <c r="KL492" s="1">
        <v>2.7510969999999999E-2</v>
      </c>
      <c r="KM492">
        <v>25.215029999999999</v>
      </c>
      <c r="KN492">
        <v>4.8535700000000004</v>
      </c>
      <c r="KO492">
        <v>39945.96</v>
      </c>
      <c r="KP492" s="1">
        <v>2.7262000000000002E-2</v>
      </c>
      <c r="KQ492">
        <v>25.33821</v>
      </c>
      <c r="KR492">
        <v>4.7694570000000001</v>
      </c>
      <c r="KS492">
        <v>39689.660000000003</v>
      </c>
      <c r="KT492" s="1">
        <v>2.7026660000000001E-2</v>
      </c>
      <c r="KU492">
        <v>25.42389</v>
      </c>
      <c r="KV492">
        <v>4.6774360000000001</v>
      </c>
      <c r="KW492">
        <v>39340.44</v>
      </c>
      <c r="KX492" s="1">
        <v>2.6816079999999999E-2</v>
      </c>
      <c r="KY492">
        <v>25.480789999999999</v>
      </c>
      <c r="KZ492">
        <v>4.5821500000000004</v>
      </c>
      <c r="LA492">
        <v>38913.54</v>
      </c>
      <c r="LB492" s="1">
        <v>2.6635389999999998E-2</v>
      </c>
      <c r="LC492">
        <v>25.4573</v>
      </c>
      <c r="LD492">
        <v>4.4853569999999996</v>
      </c>
      <c r="LE492">
        <v>38422.620000000003</v>
      </c>
      <c r="LF492" s="1">
        <v>2.645906E-2</v>
      </c>
      <c r="LG492">
        <v>25.38692</v>
      </c>
      <c r="LH492">
        <v>4.3846100000000003</v>
      </c>
      <c r="LI492">
        <v>37879.06</v>
      </c>
      <c r="LJ492">
        <v>2.6231359999999999E-2</v>
      </c>
      <c r="LK492">
        <v>25.295909999999999</v>
      </c>
      <c r="LL492">
        <v>4.2720859999999998</v>
      </c>
      <c r="LM492">
        <v>37293.480000000003</v>
      </c>
      <c r="LN492" s="1">
        <v>2.571679E-2</v>
      </c>
      <c r="LO492">
        <v>25.254259999999999</v>
      </c>
      <c r="LP492">
        <v>4.1122100000000001</v>
      </c>
      <c r="LQ492">
        <v>36676.410000000003</v>
      </c>
      <c r="LR492" s="1">
        <v>2.5464509999999999E-2</v>
      </c>
      <c r="LS492">
        <v>25.41694</v>
      </c>
      <c r="LT492">
        <v>3.994326</v>
      </c>
      <c r="LU492">
        <v>36035.589999999997</v>
      </c>
      <c r="LV492" s="1">
        <v>2.533119E-2</v>
      </c>
      <c r="LW492">
        <v>25.655650000000001</v>
      </c>
      <c r="LX492">
        <v>3.8942199999999998</v>
      </c>
      <c r="LY492">
        <v>35374.86</v>
      </c>
      <c r="LZ492">
        <v>2.5238210000000001E-2</v>
      </c>
      <c r="MA492">
        <v>25.943930000000002</v>
      </c>
      <c r="MB492">
        <v>3.8026620000000002</v>
      </c>
      <c r="MC492">
        <v>34701.67</v>
      </c>
      <c r="MD492" s="1">
        <v>2.4975420000000002E-2</v>
      </c>
      <c r="ME492">
        <v>26.180129999999998</v>
      </c>
      <c r="MF492">
        <v>3.6809059999999998</v>
      </c>
      <c r="MG492">
        <v>34019.019999999997</v>
      </c>
      <c r="MH492" s="1">
        <v>2.4623539999999999E-2</v>
      </c>
      <c r="MI492">
        <v>26.293559999999999</v>
      </c>
      <c r="MJ492">
        <v>3.5515750000000001</v>
      </c>
      <c r="MK492">
        <v>33334.57</v>
      </c>
      <c r="ML492">
        <v>2.428516E-2</v>
      </c>
      <c r="MM492">
        <v>26.221440000000001</v>
      </c>
      <c r="MN492">
        <v>3.429049</v>
      </c>
      <c r="MO492">
        <v>32654.47</v>
      </c>
      <c r="MP492" s="1">
        <v>2.4084629999999999E-2</v>
      </c>
      <c r="MQ492">
        <v>26.1279</v>
      </c>
      <c r="MR492">
        <v>3.3269510000000002</v>
      </c>
      <c r="MS492">
        <v>31977.96</v>
      </c>
      <c r="MT492" s="1">
        <v>2.4054329999999999E-2</v>
      </c>
      <c r="MU492">
        <v>26.05322</v>
      </c>
      <c r="MV492">
        <v>3.2503090000000001</v>
      </c>
      <c r="MW492">
        <v>31304.85</v>
      </c>
      <c r="MX492" s="1">
        <v>2.3836019999999999E-2</v>
      </c>
      <c r="MY492">
        <v>26.110199999999999</v>
      </c>
      <c r="MZ492">
        <v>3.149851</v>
      </c>
      <c r="NA492">
        <v>30638.33</v>
      </c>
      <c r="NB492" s="1">
        <v>2.3486380000000001E-2</v>
      </c>
      <c r="NC492">
        <v>26.26925</v>
      </c>
      <c r="ND492">
        <v>3.0354179999999999</v>
      </c>
      <c r="NE492">
        <v>29984.39</v>
      </c>
      <c r="NF492" s="1">
        <v>2.3486380000000001E-2</v>
      </c>
      <c r="NG492">
        <v>26.26925</v>
      </c>
      <c r="NH492">
        <v>3.0354179999999999</v>
      </c>
      <c r="NI492">
        <v>29984.39</v>
      </c>
      <c r="NJ492" s="1">
        <v>2.3486380000000001E-2</v>
      </c>
      <c r="NK492">
        <v>26.26925</v>
      </c>
      <c r="NL492">
        <v>3.0354179999999999</v>
      </c>
      <c r="NM492">
        <v>29984.39</v>
      </c>
      <c r="NN492" s="1">
        <v>2.3486380000000001E-2</v>
      </c>
      <c r="NO492">
        <v>26.26925</v>
      </c>
      <c r="NP492">
        <v>3.0354179999999999</v>
      </c>
      <c r="NQ492">
        <v>29984.39</v>
      </c>
      <c r="NR492" s="1">
        <v>2.3486380000000001E-2</v>
      </c>
      <c r="NS492">
        <v>26.26925</v>
      </c>
      <c r="NT492">
        <v>3.0354179999999999</v>
      </c>
      <c r="NU492">
        <v>29984.39</v>
      </c>
      <c r="NV492" s="1">
        <v>2.3486380000000001E-2</v>
      </c>
      <c r="NW492">
        <v>26.26925</v>
      </c>
      <c r="NX492">
        <v>3.0354179999999999</v>
      </c>
      <c r="NY492">
        <v>29984.39</v>
      </c>
      <c r="NZ492" s="1">
        <v>2.3486380000000001E-2</v>
      </c>
      <c r="OA492">
        <v>26.26925</v>
      </c>
      <c r="OB492">
        <v>3.0354179999999999</v>
      </c>
      <c r="OC492">
        <v>29984.39</v>
      </c>
      <c r="OD492" s="1">
        <v>2.3486380000000001E-2</v>
      </c>
      <c r="OE492">
        <v>26.26925</v>
      </c>
      <c r="OF492">
        <v>3.0354179999999999</v>
      </c>
      <c r="OG492">
        <v>29984.39</v>
      </c>
      <c r="OH492" s="1">
        <v>2.3486380000000001E-2</v>
      </c>
      <c r="OI492">
        <v>26.26925</v>
      </c>
      <c r="OJ492">
        <v>3.0354179999999999</v>
      </c>
      <c r="OK492">
        <v>29984.39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4.0836690000000002E-2</v>
      </c>
      <c r="G493">
        <v>22.93318</v>
      </c>
      <c r="H493">
        <v>0</v>
      </c>
      <c r="I493">
        <v>0</v>
      </c>
      <c r="J493" s="1">
        <v>4.068683E-2</v>
      </c>
      <c r="K493">
        <v>23.123460000000001</v>
      </c>
      <c r="L493">
        <v>0</v>
      </c>
      <c r="M493">
        <v>0</v>
      </c>
      <c r="N493">
        <v>4.0440379999999998E-2</v>
      </c>
      <c r="O493">
        <v>23.301819999999999</v>
      </c>
      <c r="P493">
        <v>0</v>
      </c>
      <c r="Q493">
        <v>0</v>
      </c>
      <c r="R493">
        <v>4.0172109999999997E-2</v>
      </c>
      <c r="S493">
        <v>23.46949</v>
      </c>
      <c r="T493">
        <v>0</v>
      </c>
      <c r="U493">
        <v>0</v>
      </c>
      <c r="V493" s="1">
        <v>4.0027149999999997E-2</v>
      </c>
      <c r="W493">
        <v>23.65953</v>
      </c>
      <c r="X493">
        <v>0</v>
      </c>
      <c r="Y493">
        <v>0</v>
      </c>
      <c r="Z493">
        <v>3.9945000000000001E-2</v>
      </c>
      <c r="AA493">
        <v>23.699179999999998</v>
      </c>
      <c r="AB493">
        <v>0</v>
      </c>
      <c r="AC493">
        <v>0</v>
      </c>
      <c r="AD493" s="1">
        <v>3.9825020000000003E-2</v>
      </c>
      <c r="AE493">
        <v>23.57864</v>
      </c>
      <c r="AF493">
        <v>0</v>
      </c>
      <c r="AG493">
        <v>0</v>
      </c>
      <c r="AH493" s="1">
        <v>3.9654130000000003E-2</v>
      </c>
      <c r="AI493">
        <v>23.471409999999999</v>
      </c>
      <c r="AJ493">
        <v>0</v>
      </c>
      <c r="AK493">
        <v>0</v>
      </c>
      <c r="AL493" s="1">
        <v>3.9725759999999999E-2</v>
      </c>
      <c r="AM493">
        <v>23.398409999999998</v>
      </c>
      <c r="AN493">
        <v>0</v>
      </c>
      <c r="AO493">
        <v>0</v>
      </c>
      <c r="AP493" s="1">
        <v>3.9571960000000003E-2</v>
      </c>
      <c r="AQ493">
        <v>23.549489999999999</v>
      </c>
      <c r="AR493">
        <v>0</v>
      </c>
      <c r="AS493">
        <v>0</v>
      </c>
      <c r="AT493" s="1">
        <v>3.933917E-2</v>
      </c>
      <c r="AU493">
        <v>23.76418</v>
      </c>
      <c r="AV493">
        <v>0</v>
      </c>
      <c r="AW493">
        <v>0</v>
      </c>
      <c r="AX493" s="1">
        <v>3.9069939999999997E-2</v>
      </c>
      <c r="AY493">
        <v>23.954979999999999</v>
      </c>
      <c r="AZ493">
        <v>0</v>
      </c>
      <c r="BA493">
        <v>0</v>
      </c>
      <c r="BB493" s="1">
        <v>3.891505E-2</v>
      </c>
      <c r="BC493">
        <v>24.138290000000001</v>
      </c>
      <c r="BD493">
        <v>0</v>
      </c>
      <c r="BE493">
        <v>0</v>
      </c>
      <c r="BF493" s="1">
        <v>3.8801349999999998E-2</v>
      </c>
      <c r="BG493">
        <v>24.161899999999999</v>
      </c>
      <c r="BH493">
        <v>0</v>
      </c>
      <c r="BI493">
        <v>0</v>
      </c>
      <c r="BJ493" s="1">
        <v>3.8655879999999997E-2</v>
      </c>
      <c r="BK493">
        <v>24.084720000000001</v>
      </c>
      <c r="BL493">
        <v>0</v>
      </c>
      <c r="BM493">
        <v>0</v>
      </c>
      <c r="BN493" s="1">
        <v>3.8454269999999999E-2</v>
      </c>
      <c r="BO493">
        <v>24.006620000000002</v>
      </c>
      <c r="BP493">
        <v>0</v>
      </c>
      <c r="BQ493">
        <v>0</v>
      </c>
      <c r="BR493" s="1">
        <v>3.8271560000000003E-2</v>
      </c>
      <c r="BS493">
        <v>23.963940000000001</v>
      </c>
      <c r="BT493">
        <v>0</v>
      </c>
      <c r="BU493">
        <v>0</v>
      </c>
      <c r="BV493" s="1">
        <v>3.8061230000000001E-2</v>
      </c>
      <c r="BW493">
        <v>23.962990000000001</v>
      </c>
      <c r="BX493">
        <v>0</v>
      </c>
      <c r="BY493">
        <v>0</v>
      </c>
      <c r="BZ493" s="1">
        <v>3.7863790000000001E-2</v>
      </c>
      <c r="CA493">
        <v>24.094439999999999</v>
      </c>
      <c r="CB493">
        <v>0</v>
      </c>
      <c r="CC493">
        <v>0</v>
      </c>
      <c r="CD493" s="1">
        <v>3.7650639999999999E-2</v>
      </c>
      <c r="CE493">
        <v>24.186969999999999</v>
      </c>
      <c r="CF493">
        <v>0</v>
      </c>
      <c r="CG493">
        <v>0</v>
      </c>
      <c r="CH493">
        <v>3.7447840000000003E-2</v>
      </c>
      <c r="CI493">
        <v>24.258500000000002</v>
      </c>
      <c r="CJ493">
        <v>0</v>
      </c>
      <c r="CK493">
        <v>0</v>
      </c>
      <c r="CL493" s="1">
        <v>3.7220110000000001E-2</v>
      </c>
      <c r="CM493">
        <v>24.23218</v>
      </c>
      <c r="CN493">
        <v>0</v>
      </c>
      <c r="CO493">
        <v>0</v>
      </c>
      <c r="CP493" s="1">
        <v>3.7005120000000002E-2</v>
      </c>
      <c r="CQ493">
        <v>24.177119999999999</v>
      </c>
      <c r="CR493">
        <v>0</v>
      </c>
      <c r="CS493">
        <v>0</v>
      </c>
      <c r="CT493" s="1">
        <v>3.6767309999999997E-2</v>
      </c>
      <c r="CU493">
        <v>24.083349999999999</v>
      </c>
      <c r="CV493">
        <v>0</v>
      </c>
      <c r="CW493">
        <v>0</v>
      </c>
      <c r="CX493" s="1">
        <v>3.6496750000000001E-2</v>
      </c>
      <c r="CY493">
        <v>23.956759999999999</v>
      </c>
      <c r="CZ493">
        <v>0</v>
      </c>
      <c r="DA493">
        <v>0</v>
      </c>
      <c r="DB493" s="1">
        <v>3.6268000000000002E-2</v>
      </c>
      <c r="DC493">
        <v>23.8767</v>
      </c>
      <c r="DD493">
        <v>0</v>
      </c>
      <c r="DE493">
        <v>0</v>
      </c>
      <c r="DF493" s="1">
        <v>3.6065609999999998E-2</v>
      </c>
      <c r="DG493">
        <v>23.916889999999999</v>
      </c>
      <c r="DH493">
        <v>0</v>
      </c>
      <c r="DI493">
        <v>8.0273989999999996E-37</v>
      </c>
      <c r="DJ493" s="1">
        <v>3.5872229999999998E-2</v>
      </c>
      <c r="DK493">
        <v>23.977229999999999</v>
      </c>
      <c r="DL493">
        <v>2.7278419999999999E-35</v>
      </c>
      <c r="DM493">
        <v>1.9933259999999999E-31</v>
      </c>
      <c r="DN493" s="1">
        <v>3.56403E-2</v>
      </c>
      <c r="DO493">
        <v>24.065059999999999</v>
      </c>
      <c r="DP493">
        <v>7.4815199999999997E-31</v>
      </c>
      <c r="DQ493" s="1">
        <v>5.4845590000000002E-27</v>
      </c>
      <c r="DR493" s="1">
        <v>3.5403770000000001E-2</v>
      </c>
      <c r="DS493">
        <v>24.008890000000001</v>
      </c>
      <c r="DT493" s="1">
        <v>4.705614E-27</v>
      </c>
      <c r="DU493" s="1">
        <v>3.2214210000000003E-23</v>
      </c>
      <c r="DV493" s="1">
        <v>3.5165689999999999E-2</v>
      </c>
      <c r="DW493">
        <v>23.894459999999999</v>
      </c>
      <c r="DX493" s="1">
        <v>9.3411899999999995E-24</v>
      </c>
      <c r="DY493" s="1">
        <v>5.8654330000000006E-20</v>
      </c>
      <c r="DZ493" s="1">
        <v>3.4933730000000003E-2</v>
      </c>
      <c r="EA493">
        <v>23.788720000000001</v>
      </c>
      <c r="EB493" s="1">
        <v>6.7447570000000001E-21</v>
      </c>
      <c r="EC493" s="1">
        <v>4.03948E-17</v>
      </c>
      <c r="ED493" s="1">
        <v>3.4643880000000002E-2</v>
      </c>
      <c r="EE493">
        <v>23.683019999999999</v>
      </c>
      <c r="EF493" s="1">
        <v>2.1462219999999998E-18</v>
      </c>
      <c r="EG493" s="1">
        <v>1.2516280000000001E-14</v>
      </c>
      <c r="EH493" s="1">
        <v>3.4407970000000003E-2</v>
      </c>
      <c r="EI493">
        <v>23.724930000000001</v>
      </c>
      <c r="EJ493" s="1">
        <v>3.4313790000000002E-16</v>
      </c>
      <c r="EK493" s="1">
        <v>1.9713369999999998E-12</v>
      </c>
      <c r="EL493" s="1">
        <v>3.4194589999999997E-2</v>
      </c>
      <c r="EM493">
        <v>23.79072</v>
      </c>
      <c r="EN493" s="1">
        <v>3.0451670000000001E-14</v>
      </c>
      <c r="EO493" s="1">
        <v>1.7350450000000001E-10</v>
      </c>
      <c r="EP493" s="1">
        <v>3.4005630000000002E-2</v>
      </c>
      <c r="EQ493">
        <v>23.825240000000001</v>
      </c>
      <c r="ER493" s="1">
        <v>1.6189440000000001E-12</v>
      </c>
      <c r="ES493" s="1">
        <v>9.2098470000000003E-9</v>
      </c>
      <c r="ET493" s="1">
        <v>3.3795600000000002E-2</v>
      </c>
      <c r="EU493">
        <v>23.910419999999998</v>
      </c>
      <c r="EV493" s="1">
        <v>5.4964289999999998E-11</v>
      </c>
      <c r="EW493" s="1">
        <v>3.1366620000000001E-7</v>
      </c>
      <c r="EX493" s="1">
        <v>3.3572169999999998E-2</v>
      </c>
      <c r="EY493">
        <v>23.907630000000001</v>
      </c>
      <c r="EZ493" s="1">
        <v>1.2541740000000001E-9</v>
      </c>
      <c r="FA493" s="1">
        <v>7.2130269999999999E-6</v>
      </c>
      <c r="FB493" s="1">
        <v>3.3349530000000002E-2</v>
      </c>
      <c r="FC493">
        <v>23.75414</v>
      </c>
      <c r="FD493" s="1">
        <v>2.0159239999999999E-8</v>
      </c>
      <c r="FE493" s="1">
        <v>1.16975E-4</v>
      </c>
      <c r="FF493" s="1">
        <v>3.3142039999999998E-2</v>
      </c>
      <c r="FG493">
        <v>23.585989999999999</v>
      </c>
      <c r="FH493" s="1">
        <v>2.368693E-7</v>
      </c>
      <c r="FI493" s="1">
        <v>1.3891330000000001E-3</v>
      </c>
      <c r="FJ493" s="1">
        <v>3.3138929999999997E-2</v>
      </c>
      <c r="FK493">
        <v>23.456499999999998</v>
      </c>
      <c r="FL493" s="1">
        <v>2.1176030000000001E-6</v>
      </c>
      <c r="FM493" s="1">
        <v>1.2492369999999999E-2</v>
      </c>
      <c r="FN493" s="1">
        <v>3.2903309999999998E-2</v>
      </c>
      <c r="FO493">
        <v>23.550229999999999</v>
      </c>
      <c r="FP493" s="1">
        <v>1.463505E-5</v>
      </c>
      <c r="FQ493" s="1">
        <v>8.7560429999999995E-2</v>
      </c>
      <c r="FR493" s="1">
        <v>3.2553699999999998E-2</v>
      </c>
      <c r="FS493">
        <v>23.718900000000001</v>
      </c>
      <c r="FT493" s="1">
        <v>8.0388190000000003E-5</v>
      </c>
      <c r="FU493" s="1">
        <v>0.48970809999999998</v>
      </c>
      <c r="FV493" s="1">
        <v>3.2187269999999997E-2</v>
      </c>
      <c r="FW493">
        <v>23.912659999999999</v>
      </c>
      <c r="FX493" s="1">
        <v>3.5973450000000002E-4</v>
      </c>
      <c r="FY493" s="1">
        <v>2.2348880000000002</v>
      </c>
      <c r="FZ493" s="1">
        <v>3.1945059999999997E-2</v>
      </c>
      <c r="GA493">
        <v>24.08578</v>
      </c>
      <c r="GB493" s="1">
        <v>1.3472060000000001E-3</v>
      </c>
      <c r="GC493" s="1">
        <v>8.5011119999999991</v>
      </c>
      <c r="GD493" s="1">
        <v>3.1786910000000002E-2</v>
      </c>
      <c r="GE493">
        <v>24.071719999999999</v>
      </c>
      <c r="GF493" s="1">
        <v>4.2997230000000001E-3</v>
      </c>
      <c r="GG493">
        <v>27.496410000000001</v>
      </c>
      <c r="GH493" s="1">
        <v>3.1563899999999999E-2</v>
      </c>
      <c r="GI493">
        <v>23.914470000000001</v>
      </c>
      <c r="GJ493" s="1">
        <v>1.184899E-2</v>
      </c>
      <c r="GK493">
        <v>76.968350000000001</v>
      </c>
      <c r="GL493" s="1">
        <v>3.1275940000000002E-2</v>
      </c>
      <c r="GM493">
        <v>23.763860000000001</v>
      </c>
      <c r="GN493" s="1">
        <v>2.8636399999999999E-2</v>
      </c>
      <c r="GO493">
        <v>189.35050000000001</v>
      </c>
      <c r="GP493" s="1">
        <v>3.123455E-2</v>
      </c>
      <c r="GQ493">
        <v>23.654440000000001</v>
      </c>
      <c r="GR493" s="1">
        <v>6.2230630000000002E-2</v>
      </c>
      <c r="GS493">
        <v>415.4271</v>
      </c>
      <c r="GT493" s="1">
        <v>3.0948739999999999E-2</v>
      </c>
      <c r="GU493">
        <v>23.776979999999998</v>
      </c>
      <c r="GV493" s="1">
        <v>0.1212714</v>
      </c>
      <c r="GW493">
        <v>823.62090000000001</v>
      </c>
      <c r="GX493" s="1">
        <v>3.0555909999999999E-2</v>
      </c>
      <c r="GY493">
        <v>23.975650000000002</v>
      </c>
      <c r="GZ493" s="1">
        <v>0.21511259999999999</v>
      </c>
      <c r="HA493">
        <v>1491.2270000000001</v>
      </c>
      <c r="HB493" s="1">
        <v>3.0146570000000001E-2</v>
      </c>
      <c r="HC493">
        <v>24.205390000000001</v>
      </c>
      <c r="HD493">
        <v>0.35198069999999998</v>
      </c>
      <c r="HE493">
        <v>2491.6770000000001</v>
      </c>
      <c r="HF493" s="1">
        <v>2.9866E-2</v>
      </c>
      <c r="HG493">
        <v>24.381989999999998</v>
      </c>
      <c r="HH493" s="1">
        <v>0.5391551</v>
      </c>
      <c r="HI493">
        <v>3879.7950000000001</v>
      </c>
      <c r="HJ493" s="1">
        <v>2.9698059999999998E-2</v>
      </c>
      <c r="HK493">
        <v>24.39011</v>
      </c>
      <c r="HL493">
        <v>0.78009490000000004</v>
      </c>
      <c r="HM493">
        <v>5682.0749999999998</v>
      </c>
      <c r="HN493" s="1">
        <v>2.950794E-2</v>
      </c>
      <c r="HO493">
        <v>24.26042</v>
      </c>
      <c r="HP493">
        <v>1.0695730000000001</v>
      </c>
      <c r="HQ493">
        <v>7888.8959999999997</v>
      </c>
      <c r="HR493" s="1">
        <v>2.9277000000000001E-2</v>
      </c>
      <c r="HS493">
        <v>24.131810000000002</v>
      </c>
      <c r="HT493">
        <v>1.398811</v>
      </c>
      <c r="HU493">
        <v>10454.549999999999</v>
      </c>
      <c r="HV493" s="1">
        <v>2.9418550000000002E-2</v>
      </c>
      <c r="HW493">
        <v>24.037649999999999</v>
      </c>
      <c r="HX493">
        <v>1.780718</v>
      </c>
      <c r="HY493">
        <v>13308.65</v>
      </c>
      <c r="HZ493" s="1">
        <v>2.9251429999999998E-2</v>
      </c>
      <c r="IA493">
        <v>24.134399999999999</v>
      </c>
      <c r="IB493">
        <v>2.167538</v>
      </c>
      <c r="IC493">
        <v>16365.62</v>
      </c>
      <c r="ID493" s="1">
        <v>2.8986230000000002E-2</v>
      </c>
      <c r="IE493">
        <v>24.1404</v>
      </c>
      <c r="IF493">
        <v>2.5510449999999998</v>
      </c>
      <c r="IG493">
        <v>19519.12</v>
      </c>
      <c r="IH493" s="1">
        <v>2.8661030000000001E-2</v>
      </c>
      <c r="II493">
        <v>24.29786</v>
      </c>
      <c r="IJ493">
        <v>2.917475</v>
      </c>
      <c r="IK493">
        <v>22668.73</v>
      </c>
      <c r="IL493" s="1">
        <v>2.8461139999999999E-2</v>
      </c>
      <c r="IM493">
        <v>24.437100000000001</v>
      </c>
      <c r="IN493">
        <v>3.2762150000000001</v>
      </c>
      <c r="IO493">
        <v>25726.93</v>
      </c>
      <c r="IP493" s="1">
        <v>2.8315940000000001E-2</v>
      </c>
      <c r="IQ493">
        <v>24.458929999999999</v>
      </c>
      <c r="IR493">
        <v>3.6142590000000001</v>
      </c>
      <c r="IS493">
        <v>28625.38</v>
      </c>
      <c r="IT493" s="1">
        <v>2.810269E-2</v>
      </c>
      <c r="IU493">
        <v>24.370619999999999</v>
      </c>
      <c r="IV493">
        <v>3.910669</v>
      </c>
      <c r="IW493">
        <v>31309.18</v>
      </c>
      <c r="IX493" s="1">
        <v>2.7775879999999999E-2</v>
      </c>
      <c r="IY493">
        <v>24.254629999999999</v>
      </c>
      <c r="IZ493">
        <v>4.1520630000000001</v>
      </c>
      <c r="JA493">
        <v>33736.160000000003</v>
      </c>
      <c r="JB493" s="1">
        <v>2.724155E-2</v>
      </c>
      <c r="JC493">
        <v>24.201509999999999</v>
      </c>
      <c r="JD493">
        <v>4.318327</v>
      </c>
      <c r="JE493">
        <v>35878.699999999997</v>
      </c>
      <c r="JF493" s="1">
        <v>2.6939810000000002E-2</v>
      </c>
      <c r="JG493">
        <v>24.390640000000001</v>
      </c>
      <c r="JH493">
        <v>4.4778640000000003</v>
      </c>
      <c r="JI493">
        <v>37724.82</v>
      </c>
      <c r="JJ493" s="1">
        <v>2.6725059999999998E-2</v>
      </c>
      <c r="JK493">
        <v>24.662189999999999</v>
      </c>
      <c r="JL493">
        <v>4.6140739999999996</v>
      </c>
      <c r="JM493">
        <v>39282.86</v>
      </c>
      <c r="JN493">
        <v>2.6514360000000001E-2</v>
      </c>
      <c r="JO493">
        <v>24.96574</v>
      </c>
      <c r="JP493">
        <v>4.7155829999999996</v>
      </c>
      <c r="JQ493">
        <v>40564.14</v>
      </c>
      <c r="JR493" s="1">
        <v>2.6189649999999998E-2</v>
      </c>
      <c r="JS493">
        <v>25.241689999999998</v>
      </c>
      <c r="JT493">
        <v>4.7638990000000003</v>
      </c>
      <c r="JU493">
        <v>41582.46</v>
      </c>
      <c r="JV493">
        <v>2.5811420000000002E-2</v>
      </c>
      <c r="JW493">
        <v>25.342780000000001</v>
      </c>
      <c r="JX493">
        <v>4.7718210000000001</v>
      </c>
      <c r="JY493">
        <v>42355.98</v>
      </c>
      <c r="JZ493" s="1">
        <v>2.5523069999999998E-2</v>
      </c>
      <c r="KA493">
        <v>25.269739999999999</v>
      </c>
      <c r="KB493">
        <v>4.7698119999999999</v>
      </c>
      <c r="KC493">
        <v>42906.63</v>
      </c>
      <c r="KD493" s="1">
        <v>2.5320519999999999E-2</v>
      </c>
      <c r="KE493">
        <v>25.18139</v>
      </c>
      <c r="KF493">
        <v>4.761037</v>
      </c>
      <c r="KG493">
        <v>43258.43</v>
      </c>
      <c r="KH493" s="1">
        <v>2.5123860000000001E-2</v>
      </c>
      <c r="KI493">
        <v>25.111920000000001</v>
      </c>
      <c r="KJ493">
        <v>4.7346959999999996</v>
      </c>
      <c r="KK493">
        <v>43434.48</v>
      </c>
      <c r="KL493">
        <v>2.4929960000000001E-2</v>
      </c>
      <c r="KM493">
        <v>25.201250000000002</v>
      </c>
      <c r="KN493">
        <v>4.6916760000000002</v>
      </c>
      <c r="KO493">
        <v>43457.43</v>
      </c>
      <c r="KP493" s="1">
        <v>2.4700449999999999E-2</v>
      </c>
      <c r="KQ493">
        <v>25.322769999999998</v>
      </c>
      <c r="KR493">
        <v>4.6282920000000001</v>
      </c>
      <c r="KS493">
        <v>43344.73</v>
      </c>
      <c r="KT493" s="1">
        <v>2.448666E-2</v>
      </c>
      <c r="KU493">
        <v>25.407319999999999</v>
      </c>
      <c r="KV493">
        <v>4.555847</v>
      </c>
      <c r="KW493">
        <v>43116.25</v>
      </c>
      <c r="KX493" s="1">
        <v>2.4299399999999999E-2</v>
      </c>
      <c r="KY493">
        <v>25.464120000000001</v>
      </c>
      <c r="KZ493">
        <v>4.4791150000000002</v>
      </c>
      <c r="LA493">
        <v>42788.54</v>
      </c>
      <c r="LB493" s="1">
        <v>2.4135670000000001E-2</v>
      </c>
      <c r="LC493">
        <v>25.441980000000001</v>
      </c>
      <c r="LD493">
        <v>4.3984860000000001</v>
      </c>
      <c r="LE493">
        <v>42377.21</v>
      </c>
      <c r="LF493" s="1">
        <v>2.39767E-2</v>
      </c>
      <c r="LG493">
        <v>25.373660000000001</v>
      </c>
      <c r="LH493">
        <v>4.3125309999999999</v>
      </c>
      <c r="LI493">
        <v>41895.440000000002</v>
      </c>
      <c r="LJ493" s="1">
        <v>2.37682E-2</v>
      </c>
      <c r="LK493">
        <v>25.284939999999999</v>
      </c>
      <c r="LL493">
        <v>4.2129890000000003</v>
      </c>
      <c r="LM493">
        <v>41355.54</v>
      </c>
      <c r="LN493">
        <v>2.329177E-2</v>
      </c>
      <c r="LO493">
        <v>25.244520000000001</v>
      </c>
      <c r="LP493">
        <v>4.0638519999999998</v>
      </c>
      <c r="LQ493">
        <v>40769.94</v>
      </c>
      <c r="LR493">
        <v>2.3065740000000001E-2</v>
      </c>
      <c r="LS493">
        <v>25.404509999999998</v>
      </c>
      <c r="LT493">
        <v>3.9569549999999998</v>
      </c>
      <c r="LU493">
        <v>40146.93</v>
      </c>
      <c r="LV493" s="1">
        <v>2.2948980000000001E-2</v>
      </c>
      <c r="LW493">
        <v>25.639800000000001</v>
      </c>
      <c r="LX493">
        <v>3.8669159999999998</v>
      </c>
      <c r="LY493">
        <v>39492.980000000003</v>
      </c>
      <c r="LZ493" s="1">
        <v>2.2866830000000001E-2</v>
      </c>
      <c r="MA493">
        <v>25.92437</v>
      </c>
      <c r="MB493">
        <v>3.7820209999999999</v>
      </c>
      <c r="MC493">
        <v>38816.26</v>
      </c>
      <c r="MD493" s="1">
        <v>2.2629509999999999E-2</v>
      </c>
      <c r="ME493">
        <v>26.15842</v>
      </c>
      <c r="MF493">
        <v>3.6711990000000001</v>
      </c>
      <c r="MG493">
        <v>38122.86</v>
      </c>
      <c r="MH493" s="1">
        <v>2.230503E-2</v>
      </c>
      <c r="MI493">
        <v>26.272390000000001</v>
      </c>
      <c r="MJ493">
        <v>3.5510079999999999</v>
      </c>
      <c r="MK493">
        <v>37420.949999999997</v>
      </c>
      <c r="ML493">
        <v>2.1998509999999999E-2</v>
      </c>
      <c r="MM493">
        <v>26.204129999999999</v>
      </c>
      <c r="MN493">
        <v>3.4299650000000002</v>
      </c>
      <c r="MO493">
        <v>36713.89</v>
      </c>
      <c r="MP493" s="1">
        <v>2.1817159999999999E-2</v>
      </c>
      <c r="MQ493">
        <v>26.113990000000001</v>
      </c>
      <c r="MR493">
        <v>3.3305359999999999</v>
      </c>
      <c r="MS493">
        <v>36004.629999999997</v>
      </c>
      <c r="MT493" s="1">
        <v>2.1795990000000001E-2</v>
      </c>
      <c r="MU493">
        <v>26.04175</v>
      </c>
      <c r="MV493">
        <v>3.2592430000000001</v>
      </c>
      <c r="MW493">
        <v>35294.660000000003</v>
      </c>
      <c r="MX493" s="1">
        <v>2.1598989999999998E-2</v>
      </c>
      <c r="MY493">
        <v>26.098030000000001</v>
      </c>
      <c r="MZ493">
        <v>3.1649060000000002</v>
      </c>
      <c r="NA493">
        <v>34590.04</v>
      </c>
      <c r="NB493" s="1">
        <v>2.1279670000000001E-2</v>
      </c>
      <c r="NC493">
        <v>26.25461</v>
      </c>
      <c r="ND493">
        <v>3.0534460000000001</v>
      </c>
      <c r="NE493">
        <v>33893.74</v>
      </c>
      <c r="NF493" s="1">
        <v>2.1279670000000001E-2</v>
      </c>
      <c r="NG493">
        <v>26.25461</v>
      </c>
      <c r="NH493">
        <v>3.0534460000000001</v>
      </c>
      <c r="NI493">
        <v>33893.74</v>
      </c>
      <c r="NJ493" s="1">
        <v>2.1279670000000001E-2</v>
      </c>
      <c r="NK493">
        <v>26.25461</v>
      </c>
      <c r="NL493">
        <v>3.0534460000000001</v>
      </c>
      <c r="NM493">
        <v>33893.74</v>
      </c>
      <c r="NN493" s="1">
        <v>2.1279670000000001E-2</v>
      </c>
      <c r="NO493">
        <v>26.25461</v>
      </c>
      <c r="NP493">
        <v>3.0534460000000001</v>
      </c>
      <c r="NQ493">
        <v>33893.74</v>
      </c>
      <c r="NR493" s="1">
        <v>2.1279670000000001E-2</v>
      </c>
      <c r="NS493">
        <v>26.25461</v>
      </c>
      <c r="NT493">
        <v>3.0534460000000001</v>
      </c>
      <c r="NU493">
        <v>33893.74</v>
      </c>
      <c r="NV493" s="1">
        <v>2.1279670000000001E-2</v>
      </c>
      <c r="NW493">
        <v>26.25461</v>
      </c>
      <c r="NX493">
        <v>3.0534460000000001</v>
      </c>
      <c r="NY493">
        <v>33893.74</v>
      </c>
      <c r="NZ493" s="1">
        <v>2.1279670000000001E-2</v>
      </c>
      <c r="OA493">
        <v>26.25461</v>
      </c>
      <c r="OB493">
        <v>3.0534460000000001</v>
      </c>
      <c r="OC493">
        <v>33893.74</v>
      </c>
      <c r="OD493" s="1">
        <v>2.1279670000000001E-2</v>
      </c>
      <c r="OE493">
        <v>26.25461</v>
      </c>
      <c r="OF493">
        <v>3.0534460000000001</v>
      </c>
      <c r="OG493">
        <v>33893.74</v>
      </c>
      <c r="OH493" s="1">
        <v>2.1279670000000001E-2</v>
      </c>
      <c r="OI493">
        <v>26.25461</v>
      </c>
      <c r="OJ493">
        <v>3.0534460000000001</v>
      </c>
      <c r="OK493">
        <v>33893.74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3.7877069999999999E-2</v>
      </c>
      <c r="G494">
        <v>22.905529999999999</v>
      </c>
      <c r="H494">
        <v>0</v>
      </c>
      <c r="I494">
        <v>0</v>
      </c>
      <c r="J494" s="1">
        <v>3.7739410000000001E-2</v>
      </c>
      <c r="K494">
        <v>23.097460000000002</v>
      </c>
      <c r="L494">
        <v>0</v>
      </c>
      <c r="M494">
        <v>0</v>
      </c>
      <c r="N494" s="1">
        <v>3.7505789999999997E-2</v>
      </c>
      <c r="O494">
        <v>23.277670000000001</v>
      </c>
      <c r="P494">
        <v>0</v>
      </c>
      <c r="Q494">
        <v>0</v>
      </c>
      <c r="R494" s="1">
        <v>3.7255620000000003E-2</v>
      </c>
      <c r="S494">
        <v>23.4467</v>
      </c>
      <c r="T494">
        <v>0</v>
      </c>
      <c r="U494">
        <v>0</v>
      </c>
      <c r="V494" s="1">
        <v>3.7122309999999999E-2</v>
      </c>
      <c r="W494">
        <v>23.637229999999999</v>
      </c>
      <c r="X494">
        <v>0</v>
      </c>
      <c r="Y494">
        <v>0</v>
      </c>
      <c r="Z494" s="1">
        <v>3.7049510000000001E-2</v>
      </c>
      <c r="AA494">
        <v>23.679320000000001</v>
      </c>
      <c r="AB494">
        <v>0</v>
      </c>
      <c r="AC494">
        <v>0</v>
      </c>
      <c r="AD494" s="1">
        <v>3.6939E-2</v>
      </c>
      <c r="AE494">
        <v>23.56241</v>
      </c>
      <c r="AF494">
        <v>0</v>
      </c>
      <c r="AG494">
        <v>0</v>
      </c>
      <c r="AH494" s="1">
        <v>3.6779590000000001E-2</v>
      </c>
      <c r="AI494">
        <v>23.458069999999999</v>
      </c>
      <c r="AJ494">
        <v>0</v>
      </c>
      <c r="AK494">
        <v>0</v>
      </c>
      <c r="AL494" s="1">
        <v>3.6855730000000003E-2</v>
      </c>
      <c r="AM494">
        <v>23.386869999999998</v>
      </c>
      <c r="AN494">
        <v>0</v>
      </c>
      <c r="AO494">
        <v>0</v>
      </c>
      <c r="AP494" s="1">
        <v>3.671191E-2</v>
      </c>
      <c r="AQ494">
        <v>23.53593</v>
      </c>
      <c r="AR494">
        <v>0</v>
      </c>
      <c r="AS494">
        <v>0</v>
      </c>
      <c r="AT494" s="1">
        <v>3.649376E-2</v>
      </c>
      <c r="AU494">
        <v>23.747140000000002</v>
      </c>
      <c r="AV494">
        <v>0</v>
      </c>
      <c r="AW494">
        <v>0</v>
      </c>
      <c r="AX494" s="1">
        <v>3.6240790000000002E-2</v>
      </c>
      <c r="AY494">
        <v>23.93451</v>
      </c>
      <c r="AZ494">
        <v>0</v>
      </c>
      <c r="BA494">
        <v>0</v>
      </c>
      <c r="BB494" s="1">
        <v>3.6099609999999997E-2</v>
      </c>
      <c r="BC494">
        <v>24.114190000000001</v>
      </c>
      <c r="BD494">
        <v>0</v>
      </c>
      <c r="BE494">
        <v>0</v>
      </c>
      <c r="BF494" s="1">
        <v>3.5993329999999997E-2</v>
      </c>
      <c r="BG494">
        <v>24.136199999999999</v>
      </c>
      <c r="BH494">
        <v>0</v>
      </c>
      <c r="BI494">
        <v>0</v>
      </c>
      <c r="BJ494" s="1">
        <v>3.586077E-2</v>
      </c>
      <c r="BK494">
        <v>24.058610000000002</v>
      </c>
      <c r="BL494">
        <v>0</v>
      </c>
      <c r="BM494">
        <v>0</v>
      </c>
      <c r="BN494" s="1">
        <v>3.5671099999999997E-2</v>
      </c>
      <c r="BO494">
        <v>23.98002</v>
      </c>
      <c r="BP494">
        <v>0</v>
      </c>
      <c r="BQ494">
        <v>0</v>
      </c>
      <c r="BR494" s="1">
        <v>3.5504960000000002E-2</v>
      </c>
      <c r="BS494">
        <v>23.936540000000001</v>
      </c>
      <c r="BT494">
        <v>0</v>
      </c>
      <c r="BU494">
        <v>0</v>
      </c>
      <c r="BV494" s="1">
        <v>3.5309590000000002E-2</v>
      </c>
      <c r="BW494">
        <v>23.934480000000001</v>
      </c>
      <c r="BX494">
        <v>0</v>
      </c>
      <c r="BY494">
        <v>0</v>
      </c>
      <c r="BZ494" s="1">
        <v>3.5125959999999998E-2</v>
      </c>
      <c r="CA494">
        <v>24.063030000000001</v>
      </c>
      <c r="CB494">
        <v>0</v>
      </c>
      <c r="CC494">
        <v>0</v>
      </c>
      <c r="CD494" s="1">
        <v>3.492936E-2</v>
      </c>
      <c r="CE494">
        <v>24.153580000000002</v>
      </c>
      <c r="CF494">
        <v>0</v>
      </c>
      <c r="CG494">
        <v>0</v>
      </c>
      <c r="CH494" s="1">
        <v>3.4740750000000001E-2</v>
      </c>
      <c r="CI494">
        <v>24.223680000000002</v>
      </c>
      <c r="CJ494">
        <v>0</v>
      </c>
      <c r="CK494">
        <v>0</v>
      </c>
      <c r="CL494" s="1">
        <v>3.4529850000000001E-2</v>
      </c>
      <c r="CM494">
        <v>24.197379999999999</v>
      </c>
      <c r="CN494">
        <v>0</v>
      </c>
      <c r="CO494">
        <v>0</v>
      </c>
      <c r="CP494" s="1">
        <v>3.4327589999999998E-2</v>
      </c>
      <c r="CQ494">
        <v>24.143129999999999</v>
      </c>
      <c r="CR494">
        <v>0</v>
      </c>
      <c r="CS494">
        <v>0</v>
      </c>
      <c r="CT494" s="1">
        <v>3.4108529999999998E-2</v>
      </c>
      <c r="CU494">
        <v>24.051439999999999</v>
      </c>
      <c r="CV494">
        <v>0</v>
      </c>
      <c r="CW494">
        <v>0</v>
      </c>
      <c r="CX494" s="1">
        <v>3.3856320000000002E-2</v>
      </c>
      <c r="CY494">
        <v>23.927980000000002</v>
      </c>
      <c r="CZ494">
        <v>0</v>
      </c>
      <c r="DA494">
        <v>0</v>
      </c>
      <c r="DB494" s="1">
        <v>3.3643739999999998E-2</v>
      </c>
      <c r="DC494">
        <v>23.850739999999998</v>
      </c>
      <c r="DD494">
        <v>0</v>
      </c>
      <c r="DE494">
        <v>0</v>
      </c>
      <c r="DF494" s="1">
        <v>3.3456970000000003E-2</v>
      </c>
      <c r="DG494">
        <v>23.892420000000001</v>
      </c>
      <c r="DH494">
        <v>0</v>
      </c>
      <c r="DI494">
        <v>1.6951490000000001E-37</v>
      </c>
      <c r="DJ494" s="1">
        <v>3.3279320000000001E-2</v>
      </c>
      <c r="DK494">
        <v>23.954660000000001</v>
      </c>
      <c r="DL494">
        <v>6.8604900000000006E-36</v>
      </c>
      <c r="DM494">
        <v>4.8210330000000002E-32</v>
      </c>
      <c r="DN494" s="1">
        <v>3.3063919999999997E-2</v>
      </c>
      <c r="DO494">
        <v>24.044250000000002</v>
      </c>
      <c r="DP494">
        <v>2.1483839999999998E-31</v>
      </c>
      <c r="DQ494" s="1">
        <v>1.48357E-27</v>
      </c>
      <c r="DR494" s="1">
        <v>3.2844560000000002E-2</v>
      </c>
      <c r="DS494">
        <v>23.992280000000001</v>
      </c>
      <c r="DT494" s="1">
        <v>1.511236E-27</v>
      </c>
      <c r="DU494" s="1">
        <v>9.5392810000000006E-24</v>
      </c>
      <c r="DV494" s="1">
        <v>3.2621549999999999E-2</v>
      </c>
      <c r="DW494">
        <v>23.882739999999998</v>
      </c>
      <c r="DX494" s="1">
        <v>3.1540150000000001E-24</v>
      </c>
      <c r="DY494" s="1">
        <v>1.8826780000000001E-20</v>
      </c>
      <c r="DZ494" s="1">
        <v>3.2409769999999997E-2</v>
      </c>
      <c r="EA494">
        <v>23.782219999999999</v>
      </c>
      <c r="EB494" s="1">
        <v>2.4011030000000001E-21</v>
      </c>
      <c r="EC494" s="1">
        <v>1.3928690000000001E-17</v>
      </c>
      <c r="ED494" s="1">
        <v>3.2136539999999998E-2</v>
      </c>
      <c r="EE494">
        <v>23.681529999999999</v>
      </c>
      <c r="EF494" s="1">
        <v>8.0452390000000004E-19</v>
      </c>
      <c r="EG494" s="1">
        <v>4.6025300000000003E-15</v>
      </c>
      <c r="EH494" s="1">
        <v>3.1919509999999998E-2</v>
      </c>
      <c r="EI494">
        <v>23.726220000000001</v>
      </c>
      <c r="EJ494" s="1">
        <v>1.352651E-16</v>
      </c>
      <c r="EK494" s="1">
        <v>7.6891480000000005E-13</v>
      </c>
      <c r="EL494">
        <v>3.1720489999999997E-2</v>
      </c>
      <c r="EM494">
        <v>23.79505</v>
      </c>
      <c r="EN494" s="1">
        <v>1.259978E-14</v>
      </c>
      <c r="EO494" s="1">
        <v>7.1465139999999999E-11</v>
      </c>
      <c r="EP494" s="1">
        <v>3.1545759999999999E-2</v>
      </c>
      <c r="EQ494">
        <v>23.832789999999999</v>
      </c>
      <c r="ER494" s="1">
        <v>7.0181300000000003E-13</v>
      </c>
      <c r="ES494" s="1">
        <v>3.9909910000000004E-9</v>
      </c>
      <c r="ET494" s="1">
        <v>3.1350969999999999E-2</v>
      </c>
      <c r="EU494">
        <v>23.92022</v>
      </c>
      <c r="EV494" s="1">
        <v>2.4919909999999999E-11</v>
      </c>
      <c r="EW494" s="1">
        <v>1.42556E-7</v>
      </c>
      <c r="EX494" s="1">
        <v>3.1141559999999999E-2</v>
      </c>
      <c r="EY494">
        <v>23.920809999999999</v>
      </c>
      <c r="EZ494" s="1">
        <v>5.9370060000000001E-10</v>
      </c>
      <c r="FA494" s="1">
        <v>3.429026E-6</v>
      </c>
      <c r="FB494" s="1">
        <v>3.0937940000000001E-2</v>
      </c>
      <c r="FC494">
        <v>23.772310000000001</v>
      </c>
      <c r="FD494" s="1">
        <v>9.9501039999999998E-9</v>
      </c>
      <c r="FE494" s="1">
        <v>5.8029470000000002E-5</v>
      </c>
      <c r="FF494" s="1">
        <v>3.074644E-2</v>
      </c>
      <c r="FG494">
        <v>23.609020000000001</v>
      </c>
      <c r="FH494" s="1">
        <v>1.2171250000000001E-7</v>
      </c>
      <c r="FI494" s="1">
        <v>7.1759459999999999E-4</v>
      </c>
      <c r="FJ494" s="1">
        <v>3.0754070000000001E-2</v>
      </c>
      <c r="FK494">
        <v>23.483360000000001</v>
      </c>
      <c r="FL494" s="1">
        <v>1.1315220000000001E-6</v>
      </c>
      <c r="FM494" s="1">
        <v>6.7069599999999997E-3</v>
      </c>
      <c r="FN494">
        <v>3.05321E-2</v>
      </c>
      <c r="FO494">
        <v>23.57733</v>
      </c>
      <c r="FP494" s="1">
        <v>8.1179110000000008E-6</v>
      </c>
      <c r="FQ494" s="1">
        <v>4.8772910000000003E-2</v>
      </c>
      <c r="FR494" s="1">
        <v>3.020345E-2</v>
      </c>
      <c r="FS494">
        <v>23.745100000000001</v>
      </c>
      <c r="FT494" s="1">
        <v>4.6231589999999999E-5</v>
      </c>
      <c r="FU494" s="1">
        <v>0.28256490000000001</v>
      </c>
      <c r="FV494" s="1">
        <v>2.9861869999999999E-2</v>
      </c>
      <c r="FW494">
        <v>23.937200000000001</v>
      </c>
      <c r="FX494" s="1">
        <v>2.142492E-4</v>
      </c>
      <c r="FY494" s="1">
        <v>1.3337950000000001</v>
      </c>
      <c r="FZ494" s="1">
        <v>2.9637420000000001E-2</v>
      </c>
      <c r="GA494">
        <v>24.10868</v>
      </c>
      <c r="GB494" s="1">
        <v>8.2989719999999997E-4</v>
      </c>
      <c r="GC494" s="1">
        <v>5.2396209999999996</v>
      </c>
      <c r="GD494" s="1">
        <v>2.9493180000000001E-2</v>
      </c>
      <c r="GE494">
        <v>24.095369999999999</v>
      </c>
      <c r="GF494" s="1">
        <v>2.735964E-3</v>
      </c>
      <c r="GG494">
        <v>17.475180000000002</v>
      </c>
      <c r="GH494" s="1">
        <v>2.9287299999999999E-2</v>
      </c>
      <c r="GI494">
        <v>23.940190000000001</v>
      </c>
      <c r="GJ494" s="1">
        <v>7.7769420000000002E-3</v>
      </c>
      <c r="GK494">
        <v>50.364409999999999</v>
      </c>
      <c r="GL494" s="1">
        <v>2.902064E-2</v>
      </c>
      <c r="GM494">
        <v>23.791260000000001</v>
      </c>
      <c r="GN494" s="1">
        <v>1.9359870000000001E-2</v>
      </c>
      <c r="GO494">
        <v>127.3832</v>
      </c>
      <c r="GP494" s="1">
        <v>2.8991909999999999E-2</v>
      </c>
      <c r="GQ494">
        <v>23.682369999999999</v>
      </c>
      <c r="GR494" s="1">
        <v>4.3289750000000002E-2</v>
      </c>
      <c r="GS494">
        <v>286.91559999999998</v>
      </c>
      <c r="GT494" s="1">
        <v>2.8722879999999999E-2</v>
      </c>
      <c r="GU494">
        <v>23.801870000000001</v>
      </c>
      <c r="GV494" s="1">
        <v>8.6645169999999994E-2</v>
      </c>
      <c r="GW494">
        <v>583.16999999999996</v>
      </c>
      <c r="GX494" s="1">
        <v>2.8357830000000001E-2</v>
      </c>
      <c r="GY494">
        <v>23.996320000000001</v>
      </c>
      <c r="GZ494" s="1">
        <v>0.15766250000000001</v>
      </c>
      <c r="HA494">
        <v>1081.0119999999999</v>
      </c>
      <c r="HB494" s="1">
        <v>2.7970709999999999E-2</v>
      </c>
      <c r="HC494">
        <v>24.221450000000001</v>
      </c>
      <c r="HD494" s="1">
        <v>0.2642196</v>
      </c>
      <c r="HE494">
        <v>1846.7729999999999</v>
      </c>
      <c r="HF494" s="1">
        <v>2.7712210000000001E-2</v>
      </c>
      <c r="HG494">
        <v>24.39405</v>
      </c>
      <c r="HH494" s="1">
        <v>0.41407189999999999</v>
      </c>
      <c r="HI494">
        <v>2936.1460000000002</v>
      </c>
      <c r="HJ494" s="1">
        <v>2.7561499999999999E-2</v>
      </c>
      <c r="HK494">
        <v>24.400510000000001</v>
      </c>
      <c r="HL494">
        <v>0.61215359999999996</v>
      </c>
      <c r="HM494">
        <v>4384.6289999999999</v>
      </c>
      <c r="HN494" s="1">
        <v>2.7387749999999999E-2</v>
      </c>
      <c r="HO494">
        <v>24.270610000000001</v>
      </c>
      <c r="HP494">
        <v>0.85630759999999995</v>
      </c>
      <c r="HQ494">
        <v>6198.9579999999996</v>
      </c>
      <c r="HR494" s="1">
        <v>2.7172600000000002E-2</v>
      </c>
      <c r="HS494">
        <v>24.141690000000001</v>
      </c>
      <c r="HT494">
        <v>1.14086</v>
      </c>
      <c r="HU494">
        <v>8354.5079999999998</v>
      </c>
      <c r="HV494" s="1">
        <v>2.7314950000000001E-2</v>
      </c>
      <c r="HW494">
        <v>24.04663</v>
      </c>
      <c r="HX494">
        <v>1.478216</v>
      </c>
      <c r="HY494">
        <v>10802.54</v>
      </c>
      <c r="HZ494">
        <v>2.7158450000000001E-2</v>
      </c>
      <c r="IA494">
        <v>24.140129999999999</v>
      </c>
      <c r="IB494">
        <v>1.8282480000000001</v>
      </c>
      <c r="IC494">
        <v>13476.88</v>
      </c>
      <c r="ID494" s="1">
        <v>2.690654E-2</v>
      </c>
      <c r="IE494">
        <v>24.144390000000001</v>
      </c>
      <c r="IF494">
        <v>2.1833140000000002</v>
      </c>
      <c r="IG494">
        <v>16288.89</v>
      </c>
      <c r="IH494" s="1">
        <v>2.6603089999999999E-2</v>
      </c>
      <c r="II494">
        <v>24.297889999999999</v>
      </c>
      <c r="IJ494">
        <v>2.531056</v>
      </c>
      <c r="IK494">
        <v>19150.11</v>
      </c>
      <c r="IL494" s="1">
        <v>2.642079E-2</v>
      </c>
      <c r="IM494">
        <v>24.433959999999999</v>
      </c>
      <c r="IN494">
        <v>2.87852</v>
      </c>
      <c r="IO494">
        <v>21979.200000000001</v>
      </c>
      <c r="IP494" s="1">
        <v>2.6287089999999999E-2</v>
      </c>
      <c r="IQ494">
        <v>24.4544</v>
      </c>
      <c r="IR494">
        <v>3.2124670000000002</v>
      </c>
      <c r="IS494">
        <v>24708.74</v>
      </c>
      <c r="IT494">
        <v>2.6088219999999999E-2</v>
      </c>
      <c r="IU494">
        <v>24.366479999999999</v>
      </c>
      <c r="IV494">
        <v>3.5127799999999998</v>
      </c>
      <c r="IW494">
        <v>27281.95</v>
      </c>
      <c r="IX494" s="1">
        <v>2.578285E-2</v>
      </c>
      <c r="IY494">
        <v>24.251470000000001</v>
      </c>
      <c r="IZ494">
        <v>3.7657050000000001</v>
      </c>
      <c r="JA494">
        <v>29652.28</v>
      </c>
      <c r="JB494">
        <v>2.5279240000000001E-2</v>
      </c>
      <c r="JC494">
        <v>24.198340000000002</v>
      </c>
      <c r="JD494">
        <v>3.950221</v>
      </c>
      <c r="JE494">
        <v>31785.71</v>
      </c>
      <c r="JF494" s="1">
        <v>2.500347E-2</v>
      </c>
      <c r="JG494">
        <v>24.384519999999998</v>
      </c>
      <c r="JH494">
        <v>4.1302130000000004</v>
      </c>
      <c r="JI494">
        <v>33663.339999999997</v>
      </c>
      <c r="JJ494" s="1">
        <v>2.4804340000000001E-2</v>
      </c>
      <c r="JK494">
        <v>24.652460000000001</v>
      </c>
      <c r="JL494">
        <v>4.2876099999999999</v>
      </c>
      <c r="JM494">
        <v>35285.730000000003</v>
      </c>
      <c r="JN494" s="1">
        <v>2.4612080000000001E-2</v>
      </c>
      <c r="JO494">
        <v>24.952259999999999</v>
      </c>
      <c r="JP494">
        <v>4.4123520000000003</v>
      </c>
      <c r="JQ494">
        <v>36657.410000000003</v>
      </c>
      <c r="JR494" s="1">
        <v>2.4309029999999999E-2</v>
      </c>
      <c r="JS494">
        <v>25.225370000000002</v>
      </c>
      <c r="JT494">
        <v>4.4850969999999997</v>
      </c>
      <c r="JU494">
        <v>37786.43</v>
      </c>
      <c r="JV494" s="1">
        <v>2.3957530000000001E-2</v>
      </c>
      <c r="JW494">
        <v>25.326059999999998</v>
      </c>
      <c r="JX494">
        <v>4.5181040000000001</v>
      </c>
      <c r="JY494">
        <v>38684.379999999997</v>
      </c>
      <c r="JZ494" s="1">
        <v>2.3686780000000001E-2</v>
      </c>
      <c r="KA494">
        <v>25.255019999999998</v>
      </c>
      <c r="KB494">
        <v>4.5391450000000004</v>
      </c>
      <c r="KC494">
        <v>39369.199999999997</v>
      </c>
      <c r="KD494" s="1">
        <v>2.3500440000000001E-2</v>
      </c>
      <c r="KE494">
        <v>25.16864</v>
      </c>
      <c r="KF494">
        <v>4.5528170000000001</v>
      </c>
      <c r="KG494">
        <v>39861.040000000001</v>
      </c>
      <c r="KH494" s="1">
        <v>2.3320069999999998E-2</v>
      </c>
      <c r="KI494">
        <v>25.100680000000001</v>
      </c>
      <c r="KJ494">
        <v>4.5479339999999997</v>
      </c>
      <c r="KK494">
        <v>40180.230000000003</v>
      </c>
      <c r="KL494" s="1">
        <v>2.3138470000000001E-2</v>
      </c>
      <c r="KM494">
        <v>25.188980000000001</v>
      </c>
      <c r="KN494">
        <v>4.5245189999999997</v>
      </c>
      <c r="KO494">
        <v>40346.29</v>
      </c>
      <c r="KP494" s="1">
        <v>2.2923550000000001E-2</v>
      </c>
      <c r="KQ494">
        <v>25.30931</v>
      </c>
      <c r="KR494">
        <v>4.4796040000000001</v>
      </c>
      <c r="KS494">
        <v>40375.480000000003</v>
      </c>
      <c r="KT494" s="1">
        <v>2.2724370000000001E-2</v>
      </c>
      <c r="KU494">
        <v>25.39292</v>
      </c>
      <c r="KV494">
        <v>4.4245130000000001</v>
      </c>
      <c r="KW494">
        <v>40286.11</v>
      </c>
      <c r="KX494" s="1">
        <v>2.2552019999999999E-2</v>
      </c>
      <c r="KY494">
        <v>25.449490000000001</v>
      </c>
      <c r="KZ494">
        <v>4.3640720000000002</v>
      </c>
      <c r="LA494">
        <v>40093.69</v>
      </c>
      <c r="LB494" s="1">
        <v>2.2400030000000001E-2</v>
      </c>
      <c r="LC494">
        <v>25.428070000000002</v>
      </c>
      <c r="LD494">
        <v>4.2981280000000002</v>
      </c>
      <c r="LE494">
        <v>39813.11</v>
      </c>
      <c r="LF494" s="1">
        <v>2.2252919999999999E-2</v>
      </c>
      <c r="LG494">
        <v>25.361070000000002</v>
      </c>
      <c r="LH494">
        <v>4.2257400000000001</v>
      </c>
      <c r="LI494">
        <v>39457.160000000003</v>
      </c>
      <c r="LJ494" s="1">
        <v>2.2059490000000001E-2</v>
      </c>
      <c r="LK494">
        <v>25.274080000000001</v>
      </c>
      <c r="LL494">
        <v>4.1386830000000003</v>
      </c>
      <c r="LM494">
        <v>39037.67</v>
      </c>
      <c r="LN494" s="1">
        <v>2.1606790000000001E-2</v>
      </c>
      <c r="LO494">
        <v>25.23451</v>
      </c>
      <c r="LP494">
        <v>3.9996320000000001</v>
      </c>
      <c r="LQ494">
        <v>38566.36</v>
      </c>
      <c r="LR494" s="1">
        <v>2.1397490000000002E-2</v>
      </c>
      <c r="LS494">
        <v>25.392800000000001</v>
      </c>
      <c r="LT494">
        <v>3.9029449999999999</v>
      </c>
      <c r="LU494">
        <v>38051.56</v>
      </c>
      <c r="LV494" s="1">
        <v>2.1293240000000001E-2</v>
      </c>
      <c r="LW494">
        <v>25.625710000000002</v>
      </c>
      <c r="LX494">
        <v>3.8226179999999998</v>
      </c>
      <c r="LY494">
        <v>37500.67</v>
      </c>
      <c r="LZ494" s="1">
        <v>2.1221319999999998E-2</v>
      </c>
      <c r="MA494">
        <v>25.907520000000002</v>
      </c>
      <c r="MB494">
        <v>3.7464909999999998</v>
      </c>
      <c r="MC494">
        <v>36921.64</v>
      </c>
      <c r="MD494" s="1">
        <v>2.099906E-2</v>
      </c>
      <c r="ME494">
        <v>26.139769999999999</v>
      </c>
      <c r="MF494">
        <v>3.6429990000000001</v>
      </c>
      <c r="MG494">
        <v>36321.4</v>
      </c>
      <c r="MH494" s="1">
        <v>2.069447E-2</v>
      </c>
      <c r="MI494">
        <v>26.253820000000001</v>
      </c>
      <c r="MJ494">
        <v>3.5259469999999999</v>
      </c>
      <c r="MK494">
        <v>35706.449999999997</v>
      </c>
      <c r="ML494" s="1">
        <v>2.04101E-2</v>
      </c>
      <c r="MM494">
        <v>26.18798</v>
      </c>
      <c r="MN494">
        <v>3.4135650000000002</v>
      </c>
      <c r="MO494">
        <v>35081.82</v>
      </c>
      <c r="MP494" s="1">
        <v>2.0242340000000001E-2</v>
      </c>
      <c r="MQ494">
        <v>26.100149999999999</v>
      </c>
      <c r="MR494">
        <v>3.321758</v>
      </c>
      <c r="MS494">
        <v>34449.68</v>
      </c>
      <c r="MT494" s="1">
        <v>2.022908E-2</v>
      </c>
      <c r="MU494">
        <v>26.029789999999998</v>
      </c>
      <c r="MV494">
        <v>3.2597170000000002</v>
      </c>
      <c r="MW494">
        <v>33814.47</v>
      </c>
      <c r="MX494">
        <v>2.0049109999999998E-2</v>
      </c>
      <c r="MY494">
        <v>26.08587</v>
      </c>
      <c r="MZ494">
        <v>3.1660309999999998</v>
      </c>
      <c r="NA494">
        <v>33178.230000000003</v>
      </c>
      <c r="NB494" s="1">
        <v>1.974791E-2</v>
      </c>
      <c r="NC494">
        <v>26.240929999999999</v>
      </c>
      <c r="ND494">
        <v>3.0557099999999999</v>
      </c>
      <c r="NE494">
        <v>32546.14</v>
      </c>
      <c r="NF494" s="1">
        <v>1.974791E-2</v>
      </c>
      <c r="NG494">
        <v>26.240929999999999</v>
      </c>
      <c r="NH494">
        <v>3.0557099999999999</v>
      </c>
      <c r="NI494">
        <v>32546.14</v>
      </c>
      <c r="NJ494" s="1">
        <v>1.974791E-2</v>
      </c>
      <c r="NK494">
        <v>26.240929999999999</v>
      </c>
      <c r="NL494">
        <v>3.0557099999999999</v>
      </c>
      <c r="NM494">
        <v>32546.14</v>
      </c>
      <c r="NN494" s="1">
        <v>1.974791E-2</v>
      </c>
      <c r="NO494">
        <v>26.240929999999999</v>
      </c>
      <c r="NP494">
        <v>3.0557099999999999</v>
      </c>
      <c r="NQ494">
        <v>32546.14</v>
      </c>
      <c r="NR494" s="1">
        <v>1.974791E-2</v>
      </c>
      <c r="NS494">
        <v>26.240929999999999</v>
      </c>
      <c r="NT494">
        <v>3.0557099999999999</v>
      </c>
      <c r="NU494">
        <v>32546.14</v>
      </c>
      <c r="NV494" s="1">
        <v>1.974791E-2</v>
      </c>
      <c r="NW494">
        <v>26.240929999999999</v>
      </c>
      <c r="NX494">
        <v>3.0557099999999999</v>
      </c>
      <c r="NY494">
        <v>32546.14</v>
      </c>
      <c r="NZ494" s="1">
        <v>1.974791E-2</v>
      </c>
      <c r="OA494">
        <v>26.240929999999999</v>
      </c>
      <c r="OB494">
        <v>3.0557099999999999</v>
      </c>
      <c r="OC494">
        <v>32546.14</v>
      </c>
      <c r="OD494" s="1">
        <v>1.974791E-2</v>
      </c>
      <c r="OE494">
        <v>26.240929999999999</v>
      </c>
      <c r="OF494">
        <v>3.0557099999999999</v>
      </c>
      <c r="OG494">
        <v>32546.14</v>
      </c>
      <c r="OH494" s="1">
        <v>1.974791E-2</v>
      </c>
      <c r="OI494">
        <v>26.240929999999999</v>
      </c>
      <c r="OJ494">
        <v>3.0557099999999999</v>
      </c>
      <c r="OK494">
        <v>32546.14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4.456065E-2</v>
      </c>
      <c r="G495">
        <v>22.866140000000001</v>
      </c>
      <c r="H495">
        <v>0</v>
      </c>
      <c r="I495">
        <v>0</v>
      </c>
      <c r="J495" s="1">
        <v>4.4399540000000001E-2</v>
      </c>
      <c r="K495">
        <v>23.061450000000001</v>
      </c>
      <c r="L495">
        <v>0</v>
      </c>
      <c r="M495">
        <v>0</v>
      </c>
      <c r="N495" s="1">
        <v>4.4121599999999997E-2</v>
      </c>
      <c r="O495">
        <v>23.243970000000001</v>
      </c>
      <c r="P495">
        <v>0</v>
      </c>
      <c r="Q495">
        <v>0</v>
      </c>
      <c r="R495" s="1">
        <v>4.3823059999999997E-2</v>
      </c>
      <c r="S495">
        <v>23.41508</v>
      </c>
      <c r="T495">
        <v>0</v>
      </c>
      <c r="U495">
        <v>0</v>
      </c>
      <c r="V495" s="1">
        <v>4.3667150000000002E-2</v>
      </c>
      <c r="W495">
        <v>23.606829999999999</v>
      </c>
      <c r="X495">
        <v>0</v>
      </c>
      <c r="Y495">
        <v>0</v>
      </c>
      <c r="Z495" s="1">
        <v>4.3582959999999997E-2</v>
      </c>
      <c r="AA495">
        <v>23.65118</v>
      </c>
      <c r="AB495">
        <v>0</v>
      </c>
      <c r="AC495">
        <v>0</v>
      </c>
      <c r="AD495" s="1">
        <v>4.3456130000000003E-2</v>
      </c>
      <c r="AE495">
        <v>23.53755</v>
      </c>
      <c r="AF495">
        <v>0</v>
      </c>
      <c r="AG495">
        <v>0</v>
      </c>
      <c r="AH495" s="1">
        <v>4.326961E-2</v>
      </c>
      <c r="AI495">
        <v>23.436610000000002</v>
      </c>
      <c r="AJ495">
        <v>0</v>
      </c>
      <c r="AK495">
        <v>0</v>
      </c>
      <c r="AL495" s="1">
        <v>4.3364939999999998E-2</v>
      </c>
      <c r="AM495">
        <v>23.367760000000001</v>
      </c>
      <c r="AN495">
        <v>0</v>
      </c>
      <c r="AO495">
        <v>0</v>
      </c>
      <c r="AP495" s="1">
        <v>4.3196659999999998E-2</v>
      </c>
      <c r="AQ495">
        <v>23.516500000000001</v>
      </c>
      <c r="AR495">
        <v>0</v>
      </c>
      <c r="AS495">
        <v>0</v>
      </c>
      <c r="AT495" s="1">
        <v>4.2937059999999999E-2</v>
      </c>
      <c r="AU495">
        <v>23.725200000000001</v>
      </c>
      <c r="AV495">
        <v>0</v>
      </c>
      <c r="AW495">
        <v>0</v>
      </c>
      <c r="AX495" s="1">
        <v>4.2635529999999998E-2</v>
      </c>
      <c r="AY495">
        <v>23.90971</v>
      </c>
      <c r="AZ495">
        <v>0</v>
      </c>
      <c r="BA495">
        <v>0</v>
      </c>
      <c r="BB495" s="1">
        <v>4.2469970000000003E-2</v>
      </c>
      <c r="BC495">
        <v>24.085999999999999</v>
      </c>
      <c r="BD495">
        <v>0</v>
      </c>
      <c r="BE495">
        <v>0</v>
      </c>
      <c r="BF495">
        <v>4.2345929999999997E-2</v>
      </c>
      <c r="BG495">
        <v>24.105869999999999</v>
      </c>
      <c r="BH495">
        <v>0</v>
      </c>
      <c r="BI495">
        <v>0</v>
      </c>
      <c r="BJ495" s="1">
        <v>4.219001E-2</v>
      </c>
      <c r="BK495">
        <v>24.027370000000001</v>
      </c>
      <c r="BL495">
        <v>0</v>
      </c>
      <c r="BM495">
        <v>0</v>
      </c>
      <c r="BN495" s="1">
        <v>4.196834E-2</v>
      </c>
      <c r="BO495">
        <v>23.9483</v>
      </c>
      <c r="BP495">
        <v>0</v>
      </c>
      <c r="BQ495">
        <v>0</v>
      </c>
      <c r="BR495" s="1">
        <v>4.1774150000000003E-2</v>
      </c>
      <c r="BS495">
        <v>23.904019999999999</v>
      </c>
      <c r="BT495">
        <v>0</v>
      </c>
      <c r="BU495">
        <v>0</v>
      </c>
      <c r="BV495" s="1">
        <v>4.154186E-2</v>
      </c>
      <c r="BW495">
        <v>23.900880000000001</v>
      </c>
      <c r="BX495">
        <v>0</v>
      </c>
      <c r="BY495">
        <v>0</v>
      </c>
      <c r="BZ495" s="1">
        <v>4.1328610000000002E-2</v>
      </c>
      <c r="CA495">
        <v>24.0273</v>
      </c>
      <c r="CB495">
        <v>0</v>
      </c>
      <c r="CC495">
        <v>0</v>
      </c>
      <c r="CD495">
        <v>4.1099110000000001E-2</v>
      </c>
      <c r="CE495">
        <v>24.11572</v>
      </c>
      <c r="CF495">
        <v>0</v>
      </c>
      <c r="CG495">
        <v>0</v>
      </c>
      <c r="CH495" s="1">
        <v>4.0873979999999997E-2</v>
      </c>
      <c r="CI495">
        <v>24.184159999999999</v>
      </c>
      <c r="CJ495">
        <v>0</v>
      </c>
      <c r="CK495">
        <v>0</v>
      </c>
      <c r="CL495" s="1">
        <v>4.0625759999999997E-2</v>
      </c>
      <c r="CM495">
        <v>24.157109999999999</v>
      </c>
      <c r="CN495">
        <v>0</v>
      </c>
      <c r="CO495">
        <v>0</v>
      </c>
      <c r="CP495" s="1">
        <v>4.0387239999999998E-2</v>
      </c>
      <c r="CQ495">
        <v>24.10324</v>
      </c>
      <c r="CR495">
        <v>0</v>
      </c>
      <c r="CS495">
        <v>0</v>
      </c>
      <c r="CT495" s="1">
        <v>4.0130869999999999E-2</v>
      </c>
      <c r="CU495">
        <v>24.01315</v>
      </c>
      <c r="CV495">
        <v>0</v>
      </c>
      <c r="CW495">
        <v>0</v>
      </c>
      <c r="CX495" s="1">
        <v>3.9830329999999997E-2</v>
      </c>
      <c r="CY495">
        <v>23.892130000000002</v>
      </c>
      <c r="CZ495">
        <v>0</v>
      </c>
      <c r="DA495">
        <v>0</v>
      </c>
      <c r="DB495" s="1">
        <v>3.958155E-2</v>
      </c>
      <c r="DC495">
        <v>23.817740000000001</v>
      </c>
      <c r="DD495">
        <v>0</v>
      </c>
      <c r="DE495">
        <v>0</v>
      </c>
      <c r="DF495" s="1">
        <v>3.9360140000000002E-2</v>
      </c>
      <c r="DG495">
        <v>23.861339999999998</v>
      </c>
      <c r="DH495">
        <v>0</v>
      </c>
      <c r="DI495">
        <v>3.2383549999999998E-38</v>
      </c>
      <c r="DJ495" s="1">
        <v>3.9155379999999997E-2</v>
      </c>
      <c r="DK495">
        <v>23.925529999999998</v>
      </c>
      <c r="DL495">
        <v>1.8213420000000001E-36</v>
      </c>
      <c r="DM495">
        <v>1.0605759999999999E-32</v>
      </c>
      <c r="DN495">
        <v>3.8901369999999998E-2</v>
      </c>
      <c r="DO495">
        <v>24.01698</v>
      </c>
      <c r="DP495">
        <v>7.1886959999999997E-32</v>
      </c>
      <c r="DQ495" s="1">
        <v>3.67862E-28</v>
      </c>
      <c r="DR495" s="1">
        <v>3.864124E-2</v>
      </c>
      <c r="DS495">
        <v>23.968509999999998</v>
      </c>
      <c r="DT495" s="1">
        <v>5.3600340000000004E-28</v>
      </c>
      <c r="DU495" s="1">
        <v>2.5969859999999999E-24</v>
      </c>
      <c r="DV495">
        <v>3.8378469999999998E-2</v>
      </c>
      <c r="DW495">
        <v>23.863589999999999</v>
      </c>
      <c r="DX495" s="1">
        <v>1.1816290000000001E-24</v>
      </c>
      <c r="DY495" s="1">
        <v>5.567691E-21</v>
      </c>
      <c r="DZ495" s="1">
        <v>3.8130280000000003E-2</v>
      </c>
      <c r="EA495">
        <v>23.768190000000001</v>
      </c>
      <c r="EB495" s="1">
        <v>9.4863470000000005E-22</v>
      </c>
      <c r="EC495" s="1">
        <v>4.4366269999999999E-18</v>
      </c>
      <c r="ED495" s="1">
        <v>3.7805470000000001E-2</v>
      </c>
      <c r="EE495">
        <v>23.672560000000001</v>
      </c>
      <c r="EF495" s="1">
        <v>3.34081E-19</v>
      </c>
      <c r="EG495" s="1">
        <v>1.567323E-15</v>
      </c>
      <c r="EH495" s="1">
        <v>3.7552599999999998E-2</v>
      </c>
      <c r="EI495">
        <v>23.721450000000001</v>
      </c>
      <c r="EJ495" s="1">
        <v>5.8890580000000001E-17</v>
      </c>
      <c r="EK495" s="1">
        <v>2.7845100000000001E-13</v>
      </c>
      <c r="EL495" s="1">
        <v>3.7316559999999999E-2</v>
      </c>
      <c r="EM495">
        <v>23.793330000000001</v>
      </c>
      <c r="EN495" s="1">
        <v>5.7368209999999998E-15</v>
      </c>
      <c r="EO495" s="1">
        <v>2.7402359999999999E-11</v>
      </c>
      <c r="EP495" s="1">
        <v>3.7112029999999997E-2</v>
      </c>
      <c r="EQ495">
        <v>23.83447</v>
      </c>
      <c r="ER495" s="1">
        <v>3.3345500000000002E-13</v>
      </c>
      <c r="ES495" s="1">
        <v>1.614377E-9</v>
      </c>
      <c r="ET495" s="1">
        <v>3.6882570000000003E-2</v>
      </c>
      <c r="EU495">
        <v>23.92501</v>
      </c>
      <c r="EV495" s="1">
        <v>1.2331289999999999E-11</v>
      </c>
      <c r="EW495" s="1">
        <v>6.0648080000000001E-8</v>
      </c>
      <c r="EX495" s="1">
        <v>3.6633640000000002E-2</v>
      </c>
      <c r="EY495">
        <v>23.928879999999999</v>
      </c>
      <c r="EZ495" s="1">
        <v>3.0541870000000002E-10</v>
      </c>
      <c r="FA495" s="1">
        <v>1.5303129999999999E-6</v>
      </c>
      <c r="FB495" s="1">
        <v>3.6397100000000002E-2</v>
      </c>
      <c r="FC495">
        <v>23.784980000000001</v>
      </c>
      <c r="FD495" s="1">
        <v>5.3137669999999998E-9</v>
      </c>
      <c r="FE495" s="1">
        <v>2.7104079999999999E-5</v>
      </c>
      <c r="FF495" s="1">
        <v>3.6172309999999999E-2</v>
      </c>
      <c r="FG495">
        <v>23.626899999999999</v>
      </c>
      <c r="FH495" s="1">
        <v>6.7373709999999999E-8</v>
      </c>
      <c r="FI495" s="1">
        <v>3.5006460000000002E-4</v>
      </c>
      <c r="FJ495" s="1">
        <v>3.61912E-2</v>
      </c>
      <c r="FK495">
        <v>23.505680000000002</v>
      </c>
      <c r="FL495" s="1">
        <v>6.485164E-7</v>
      </c>
      <c r="FM495" s="1">
        <v>3.4109600000000002E-3</v>
      </c>
      <c r="FN495" s="1">
        <v>3.5928099999999998E-2</v>
      </c>
      <c r="FO495">
        <v>23.60155</v>
      </c>
      <c r="FP495" s="1">
        <v>4.8096130000000002E-6</v>
      </c>
      <c r="FQ495" s="1">
        <v>2.581352E-2</v>
      </c>
      <c r="FR495" s="1">
        <v>3.5538060000000003E-2</v>
      </c>
      <c r="FS495">
        <v>23.769500000000001</v>
      </c>
      <c r="FT495" s="1">
        <v>2.8281170000000001E-5</v>
      </c>
      <c r="FU495" s="1">
        <v>0.15538879999999999</v>
      </c>
      <c r="FV495" s="1">
        <v>3.5132129999999998E-2</v>
      </c>
      <c r="FW495">
        <v>23.960809999999999</v>
      </c>
      <c r="FX495" s="1">
        <v>1.3516369999999999E-4</v>
      </c>
      <c r="FY495" s="1">
        <v>0.76096680000000005</v>
      </c>
      <c r="FZ495" s="1">
        <v>3.4870320000000003E-2</v>
      </c>
      <c r="GA495">
        <v>24.131080000000001</v>
      </c>
      <c r="GB495" s="1">
        <v>5.3941280000000002E-4</v>
      </c>
      <c r="GC495" s="1">
        <v>3.0966809999999998</v>
      </c>
      <c r="GD495" s="1">
        <v>3.4703369999999997E-2</v>
      </c>
      <c r="GE495">
        <v>24.118020000000001</v>
      </c>
      <c r="GF495" s="1">
        <v>1.829928E-3</v>
      </c>
      <c r="GG495" s="1">
        <v>10.682270000000001</v>
      </c>
      <c r="GH495" s="1">
        <v>3.4461829999999999E-2</v>
      </c>
      <c r="GI495">
        <v>23.96442</v>
      </c>
      <c r="GJ495" s="1">
        <v>5.3455380000000004E-3</v>
      </c>
      <c r="GK495">
        <v>31.792079999999999</v>
      </c>
      <c r="GL495" s="1">
        <v>3.4146610000000001E-2</v>
      </c>
      <c r="GM495">
        <v>23.81747</v>
      </c>
      <c r="GN495" s="1">
        <v>1.3657860000000001E-2</v>
      </c>
      <c r="GO495">
        <v>82.905439999999999</v>
      </c>
      <c r="GP495" s="1">
        <v>3.4125759999999998E-2</v>
      </c>
      <c r="GQ495">
        <v>23.709669999999999</v>
      </c>
      <c r="GR495" s="1">
        <v>3.1320130000000002E-2</v>
      </c>
      <c r="GS495">
        <v>192.2433</v>
      </c>
      <c r="GT495" s="1">
        <v>3.3804529999999999E-2</v>
      </c>
      <c r="GU495">
        <v>23.827549999999999</v>
      </c>
      <c r="GV495" s="1">
        <v>6.4177239999999997E-2</v>
      </c>
      <c r="GW495">
        <v>401.64870000000002</v>
      </c>
      <c r="GX495" s="1">
        <v>3.3374590000000003E-2</v>
      </c>
      <c r="GY495">
        <v>24.018740000000001</v>
      </c>
      <c r="GZ495" s="1">
        <v>0.119424</v>
      </c>
      <c r="HA495">
        <v>764.14850000000001</v>
      </c>
      <c r="HB495" s="1">
        <v>3.2913190000000002E-2</v>
      </c>
      <c r="HC495">
        <v>24.239750000000001</v>
      </c>
      <c r="HD495" s="1">
        <v>0.20438899999999999</v>
      </c>
      <c r="HE495">
        <v>1337.845</v>
      </c>
      <c r="HF495" s="1">
        <v>3.2608640000000001E-2</v>
      </c>
      <c r="HG495">
        <v>24.408290000000001</v>
      </c>
      <c r="HH495" s="1">
        <v>0.32676559999999999</v>
      </c>
      <c r="HI495">
        <v>2176.56</v>
      </c>
      <c r="HJ495" s="1">
        <v>3.2434419999999999E-2</v>
      </c>
      <c r="HK495">
        <v>24.412459999999999</v>
      </c>
      <c r="HL495" s="1">
        <v>0.49226419999999999</v>
      </c>
      <c r="HM495">
        <v>3321.1179999999999</v>
      </c>
      <c r="HN495" s="1">
        <v>3.2234260000000001E-2</v>
      </c>
      <c r="HO495">
        <v>24.28163</v>
      </c>
      <c r="HP495">
        <v>0.70083930000000005</v>
      </c>
      <c r="HQ495">
        <v>4790.4840000000004</v>
      </c>
      <c r="HR495" s="1">
        <v>3.1983079999999997E-2</v>
      </c>
      <c r="HS495">
        <v>24.152229999999999</v>
      </c>
      <c r="HT495">
        <v>0.94910360000000005</v>
      </c>
      <c r="HU495">
        <v>6577.4970000000003</v>
      </c>
      <c r="HV495" s="1">
        <v>3.2160870000000001E-2</v>
      </c>
      <c r="HW495">
        <v>24.056180000000001</v>
      </c>
      <c r="HX495">
        <v>1.2488699999999999</v>
      </c>
      <c r="HY495">
        <v>8652.7129999999997</v>
      </c>
      <c r="HZ495" s="1">
        <v>3.1974830000000003E-2</v>
      </c>
      <c r="IA495">
        <v>24.14733</v>
      </c>
      <c r="IB495">
        <v>1.5662640000000001</v>
      </c>
      <c r="IC495">
        <v>10968.11</v>
      </c>
      <c r="ID495" s="1">
        <v>3.1671919999999999E-2</v>
      </c>
      <c r="IE495">
        <v>24.149339999999999</v>
      </c>
      <c r="IF495">
        <v>1.8943540000000001</v>
      </c>
      <c r="IG495">
        <v>13452.04</v>
      </c>
      <c r="IH495" s="1">
        <v>3.1312810000000003E-2</v>
      </c>
      <c r="II495">
        <v>24.29954</v>
      </c>
      <c r="IJ495">
        <v>2.2221679999999999</v>
      </c>
      <c r="IK495">
        <v>16029.02</v>
      </c>
      <c r="IL495" s="1">
        <v>3.110183E-2</v>
      </c>
      <c r="IM495">
        <v>24.432300000000001</v>
      </c>
      <c r="IN495">
        <v>2.555288</v>
      </c>
      <c r="IO495">
        <v>18625.5</v>
      </c>
      <c r="IP495" s="1">
        <v>3.0948280000000002E-2</v>
      </c>
      <c r="IQ495">
        <v>24.45065</v>
      </c>
      <c r="IR495">
        <v>2.8808410000000002</v>
      </c>
      <c r="IS495">
        <v>21177.040000000001</v>
      </c>
      <c r="IT495" s="1">
        <v>3.0712799999999998E-2</v>
      </c>
      <c r="IU495">
        <v>24.362200000000001</v>
      </c>
      <c r="IV495">
        <v>3.179173</v>
      </c>
      <c r="IW495">
        <v>23626.51</v>
      </c>
      <c r="IX495" s="1">
        <v>3.0350729999999999E-2</v>
      </c>
      <c r="IY495">
        <v>24.247599999999998</v>
      </c>
      <c r="IZ495">
        <v>3.43669</v>
      </c>
      <c r="JA495">
        <v>25924.43</v>
      </c>
      <c r="JB495" s="1">
        <v>2.9751139999999999E-2</v>
      </c>
      <c r="JC495">
        <v>24.19445</v>
      </c>
      <c r="JD495">
        <v>3.6321870000000001</v>
      </c>
      <c r="JE495">
        <v>28031.54</v>
      </c>
      <c r="JF495" s="1">
        <v>2.9429250000000001E-2</v>
      </c>
      <c r="JG495">
        <v>24.378799999999998</v>
      </c>
      <c r="JH495">
        <v>3.8249170000000001</v>
      </c>
      <c r="JI495">
        <v>29923.49</v>
      </c>
      <c r="JJ495" s="1">
        <v>2.9195309999999999E-2</v>
      </c>
      <c r="JK495">
        <v>24.643450000000001</v>
      </c>
      <c r="JL495">
        <v>3.9964520000000001</v>
      </c>
      <c r="JM495">
        <v>31594.01</v>
      </c>
      <c r="JN495" s="1">
        <v>2.8972089999999999E-2</v>
      </c>
      <c r="JO495">
        <v>24.939550000000001</v>
      </c>
      <c r="JP495">
        <v>4.1376439999999999</v>
      </c>
      <c r="JQ495">
        <v>33041.620000000003</v>
      </c>
      <c r="JR495" s="1">
        <v>2.8613329999999999E-2</v>
      </c>
      <c r="JS495">
        <v>25.209479999999999</v>
      </c>
      <c r="JT495">
        <v>4.2285180000000002</v>
      </c>
      <c r="JU495">
        <v>34268.400000000001</v>
      </c>
      <c r="JV495" s="1">
        <v>2.8199599999999998E-2</v>
      </c>
      <c r="JW495">
        <v>25.308789999999998</v>
      </c>
      <c r="JX495">
        <v>4.2808529999999996</v>
      </c>
      <c r="JY495">
        <v>35279.53</v>
      </c>
      <c r="JZ495" s="1">
        <v>2.787707E-2</v>
      </c>
      <c r="KA495">
        <v>25.23845</v>
      </c>
      <c r="KB495">
        <v>4.3199050000000003</v>
      </c>
      <c r="KC495">
        <v>36088.959999999999</v>
      </c>
      <c r="KD495" s="1">
        <v>2.765985E-2</v>
      </c>
      <c r="KE495">
        <v>25.15354</v>
      </c>
      <c r="KF495">
        <v>4.3514489999999997</v>
      </c>
      <c r="KG495">
        <v>36712.93</v>
      </c>
      <c r="KH495" s="1">
        <v>2.7447360000000001E-2</v>
      </c>
      <c r="KI495">
        <v>25.086849999999998</v>
      </c>
      <c r="KJ495">
        <v>4.363664</v>
      </c>
      <c r="KK495">
        <v>37169.18</v>
      </c>
      <c r="KL495" s="1">
        <v>2.72342E-2</v>
      </c>
      <c r="KM495">
        <v>25.17473</v>
      </c>
      <c r="KN495">
        <v>4.3567980000000004</v>
      </c>
      <c r="KO495">
        <v>37473.71</v>
      </c>
      <c r="KP495" s="1">
        <v>2.6980919999999999E-2</v>
      </c>
      <c r="KQ495">
        <v>25.29402</v>
      </c>
      <c r="KR495">
        <v>4.327826</v>
      </c>
      <c r="KS495">
        <v>37641.629999999997</v>
      </c>
      <c r="KT495" s="1">
        <v>2.6746039999999999E-2</v>
      </c>
      <c r="KU495">
        <v>25.376539999999999</v>
      </c>
      <c r="KV495">
        <v>4.2876099999999999</v>
      </c>
      <c r="KW495">
        <v>37688.629999999997</v>
      </c>
      <c r="KX495" s="1">
        <v>2.6542110000000001E-2</v>
      </c>
      <c r="KY495">
        <v>25.432590000000001</v>
      </c>
      <c r="KZ495">
        <v>4.2409309999999998</v>
      </c>
      <c r="LA495">
        <v>37629.699999999997</v>
      </c>
      <c r="LB495" s="1">
        <v>2.6363190000000002E-2</v>
      </c>
      <c r="LC495">
        <v>25.411370000000002</v>
      </c>
      <c r="LD495">
        <v>4.1879020000000002</v>
      </c>
      <c r="LE495">
        <v>37478.78</v>
      </c>
      <c r="LF495" s="1">
        <v>2.6190330000000001E-2</v>
      </c>
      <c r="LG495">
        <v>25.345279999999999</v>
      </c>
      <c r="LH495">
        <v>4.1275919999999999</v>
      </c>
      <c r="LI495">
        <v>37248.379999999997</v>
      </c>
      <c r="LJ495" s="1">
        <v>2.5962949999999999E-2</v>
      </c>
      <c r="LK495">
        <v>25.259779999999999</v>
      </c>
      <c r="LL495">
        <v>4.0519150000000002</v>
      </c>
      <c r="LM495">
        <v>36949.43</v>
      </c>
      <c r="LN495" s="1">
        <v>2.5420720000000001E-2</v>
      </c>
      <c r="LO495">
        <v>25.22119</v>
      </c>
      <c r="LP495">
        <v>3.9226830000000001</v>
      </c>
      <c r="LQ495">
        <v>36592.550000000003</v>
      </c>
      <c r="LR495" s="1">
        <v>2.5172360000000001E-2</v>
      </c>
      <c r="LS495">
        <v>25.378630000000001</v>
      </c>
      <c r="LT495">
        <v>3.8351660000000001</v>
      </c>
      <c r="LU495">
        <v>36185.9</v>
      </c>
      <c r="LV495" s="1">
        <v>2.5054179999999999E-2</v>
      </c>
      <c r="LW495">
        <v>25.6096</v>
      </c>
      <c r="LX495">
        <v>3.763944</v>
      </c>
      <c r="LY495">
        <v>35738.589999999997</v>
      </c>
      <c r="LZ495" s="1">
        <v>2.497626E-2</v>
      </c>
      <c r="MA495">
        <v>25.889030000000002</v>
      </c>
      <c r="MB495">
        <v>3.6965180000000002</v>
      </c>
      <c r="MC495">
        <v>35258.379999999997</v>
      </c>
      <c r="MD495" s="1">
        <v>2.4712660000000001E-2</v>
      </c>
      <c r="ME495">
        <v>26.119330000000001</v>
      </c>
      <c r="MF495">
        <v>3.600088</v>
      </c>
      <c r="MG495">
        <v>34751.760000000002</v>
      </c>
      <c r="MH495" s="1">
        <v>2.4352349999999998E-2</v>
      </c>
      <c r="MI495">
        <v>26.232759999999999</v>
      </c>
      <c r="MJ495">
        <v>3.4895339999999999</v>
      </c>
      <c r="MK495">
        <v>34224.75</v>
      </c>
      <c r="ML495" s="1">
        <v>2.4012869999999999E-2</v>
      </c>
      <c r="MM495">
        <v>26.168130000000001</v>
      </c>
      <c r="MN495">
        <v>3.3826420000000001</v>
      </c>
      <c r="MO495">
        <v>33682.82</v>
      </c>
      <c r="MP495" s="1">
        <v>2.3820879999999999E-2</v>
      </c>
      <c r="MQ495">
        <v>26.0823</v>
      </c>
      <c r="MR495">
        <v>3.2969390000000001</v>
      </c>
      <c r="MS495">
        <v>33128.68</v>
      </c>
      <c r="MT495" s="1">
        <v>2.3812570000000002E-2</v>
      </c>
      <c r="MU495">
        <v>26.01371</v>
      </c>
      <c r="MV495">
        <v>3.237206</v>
      </c>
      <c r="MW495">
        <v>32566.76</v>
      </c>
      <c r="MX495" s="1">
        <v>2.3600889999999999E-2</v>
      </c>
      <c r="MY495">
        <v>26.070150000000002</v>
      </c>
      <c r="MZ495">
        <v>3.1500620000000001</v>
      </c>
      <c r="NA495">
        <v>32000.799999999999</v>
      </c>
      <c r="NB495" s="1">
        <v>2.3240859999999999E-2</v>
      </c>
      <c r="NC495">
        <v>26.224350000000001</v>
      </c>
      <c r="ND495">
        <v>3.0448840000000001</v>
      </c>
      <c r="NE495">
        <v>31434.13</v>
      </c>
      <c r="NF495" s="1">
        <v>2.3240859999999999E-2</v>
      </c>
      <c r="NG495">
        <v>26.224350000000001</v>
      </c>
      <c r="NH495">
        <v>3.0448840000000001</v>
      </c>
      <c r="NI495">
        <v>31434.13</v>
      </c>
      <c r="NJ495" s="1">
        <v>2.3240859999999999E-2</v>
      </c>
      <c r="NK495">
        <v>26.224350000000001</v>
      </c>
      <c r="NL495">
        <v>3.0448840000000001</v>
      </c>
      <c r="NM495">
        <v>31434.13</v>
      </c>
      <c r="NN495" s="1">
        <v>2.3240859999999999E-2</v>
      </c>
      <c r="NO495">
        <v>26.224350000000001</v>
      </c>
      <c r="NP495">
        <v>3.0448840000000001</v>
      </c>
      <c r="NQ495">
        <v>31434.13</v>
      </c>
      <c r="NR495" s="1">
        <v>2.3240859999999999E-2</v>
      </c>
      <c r="NS495">
        <v>26.224350000000001</v>
      </c>
      <c r="NT495">
        <v>3.0448840000000001</v>
      </c>
      <c r="NU495">
        <v>31434.13</v>
      </c>
      <c r="NV495" s="1">
        <v>2.3240859999999999E-2</v>
      </c>
      <c r="NW495">
        <v>26.224350000000001</v>
      </c>
      <c r="NX495">
        <v>3.0448840000000001</v>
      </c>
      <c r="NY495">
        <v>31434.13</v>
      </c>
      <c r="NZ495" s="1">
        <v>2.3240859999999999E-2</v>
      </c>
      <c r="OA495">
        <v>26.224350000000001</v>
      </c>
      <c r="OB495">
        <v>3.0448840000000001</v>
      </c>
      <c r="OC495">
        <v>31434.13</v>
      </c>
      <c r="OD495" s="1">
        <v>2.3240859999999999E-2</v>
      </c>
      <c r="OE495">
        <v>26.224350000000001</v>
      </c>
      <c r="OF495">
        <v>3.0448840000000001</v>
      </c>
      <c r="OG495">
        <v>31434.13</v>
      </c>
      <c r="OH495" s="1">
        <v>2.3240859999999999E-2</v>
      </c>
      <c r="OI495">
        <v>26.224350000000001</v>
      </c>
      <c r="OJ495">
        <v>3.0448840000000001</v>
      </c>
      <c r="OK495">
        <v>31434.13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4.0927770000000002E-2</v>
      </c>
      <c r="G496">
        <v>22.825420000000001</v>
      </c>
      <c r="H496">
        <v>0</v>
      </c>
      <c r="I496">
        <v>0</v>
      </c>
      <c r="J496" s="1">
        <v>4.0776590000000001E-2</v>
      </c>
      <c r="K496">
        <v>23.025279999999999</v>
      </c>
      <c r="L496">
        <v>0</v>
      </c>
      <c r="M496">
        <v>0</v>
      </c>
      <c r="N496" s="1">
        <v>4.0522799999999998E-2</v>
      </c>
      <c r="O496">
        <v>23.209479999999999</v>
      </c>
      <c r="P496">
        <v>0</v>
      </c>
      <c r="Q496">
        <v>0</v>
      </c>
      <c r="R496" s="1">
        <v>4.0242649999999998E-2</v>
      </c>
      <c r="S496">
        <v>23.383220000000001</v>
      </c>
      <c r="T496">
        <v>0</v>
      </c>
      <c r="U496">
        <v>0</v>
      </c>
      <c r="V496" s="1">
        <v>4.0100530000000002E-2</v>
      </c>
      <c r="W496">
        <v>23.57638</v>
      </c>
      <c r="X496">
        <v>0</v>
      </c>
      <c r="Y496">
        <v>0</v>
      </c>
      <c r="Z496" s="1">
        <v>4.002472E-2</v>
      </c>
      <c r="AA496">
        <v>23.620899999999999</v>
      </c>
      <c r="AB496">
        <v>0</v>
      </c>
      <c r="AC496">
        <v>0</v>
      </c>
      <c r="AD496" s="1">
        <v>3.9910679999999997E-2</v>
      </c>
      <c r="AE496">
        <v>23.50947</v>
      </c>
      <c r="AF496">
        <v>0</v>
      </c>
      <c r="AG496">
        <v>0</v>
      </c>
      <c r="AH496" s="1">
        <v>3.9740310000000001E-2</v>
      </c>
      <c r="AI496">
        <v>23.41133</v>
      </c>
      <c r="AJ496">
        <v>0</v>
      </c>
      <c r="AK496">
        <v>0</v>
      </c>
      <c r="AL496" s="1">
        <v>3.9836429999999999E-2</v>
      </c>
      <c r="AM496">
        <v>23.345880000000001</v>
      </c>
      <c r="AN496">
        <v>0</v>
      </c>
      <c r="AO496">
        <v>0</v>
      </c>
      <c r="AP496" s="1">
        <v>3.9680130000000001E-2</v>
      </c>
      <c r="AQ496">
        <v>23.496210000000001</v>
      </c>
      <c r="AR496">
        <v>0</v>
      </c>
      <c r="AS496">
        <v>0</v>
      </c>
      <c r="AT496" s="1">
        <v>3.944106E-2</v>
      </c>
      <c r="AU496">
        <v>23.704129999999999</v>
      </c>
      <c r="AV496">
        <v>0</v>
      </c>
      <c r="AW496">
        <v>0</v>
      </c>
      <c r="AX496" s="1">
        <v>3.9158539999999999E-2</v>
      </c>
      <c r="AY496">
        <v>23.886759999999999</v>
      </c>
      <c r="AZ496">
        <v>0</v>
      </c>
      <c r="BA496">
        <v>0</v>
      </c>
      <c r="BB496">
        <v>3.9007189999999997E-2</v>
      </c>
      <c r="BC496">
        <v>24.060400000000001</v>
      </c>
      <c r="BD496">
        <v>0</v>
      </c>
      <c r="BE496">
        <v>0</v>
      </c>
      <c r="BF496" s="1">
        <v>3.889886E-2</v>
      </c>
      <c r="BG496">
        <v>24.077249999999999</v>
      </c>
      <c r="BH496">
        <v>0</v>
      </c>
      <c r="BI496">
        <v>0</v>
      </c>
      <c r="BJ496" s="1">
        <v>3.8755480000000002E-2</v>
      </c>
      <c r="BK496">
        <v>23.997720000000001</v>
      </c>
      <c r="BL496">
        <v>0</v>
      </c>
      <c r="BM496">
        <v>0</v>
      </c>
      <c r="BN496" s="1">
        <v>3.855107E-2</v>
      </c>
      <c r="BO496">
        <v>23.918279999999999</v>
      </c>
      <c r="BP496">
        <v>0</v>
      </c>
      <c r="BQ496">
        <v>0</v>
      </c>
      <c r="BR496" s="1">
        <v>3.837376E-2</v>
      </c>
      <c r="BS496">
        <v>23.873640000000002</v>
      </c>
      <c r="BT496">
        <v>0</v>
      </c>
      <c r="BU496">
        <v>0</v>
      </c>
      <c r="BV496" s="1">
        <v>3.815814E-2</v>
      </c>
      <c r="BW496">
        <v>23.870139999999999</v>
      </c>
      <c r="BX496">
        <v>0</v>
      </c>
      <c r="BY496">
        <v>0</v>
      </c>
      <c r="BZ496" s="1">
        <v>3.7965060000000002E-2</v>
      </c>
      <c r="CA496">
        <v>23.995830000000002</v>
      </c>
      <c r="CB496">
        <v>0</v>
      </c>
      <c r="CC496">
        <v>0</v>
      </c>
      <c r="CD496" s="1">
        <v>3.7753439999999999E-2</v>
      </c>
      <c r="CE496">
        <v>24.08257</v>
      </c>
      <c r="CF496">
        <v>0</v>
      </c>
      <c r="CG496">
        <v>0</v>
      </c>
      <c r="CH496" s="1">
        <v>3.7548159999999997E-2</v>
      </c>
      <c r="CI496">
        <v>24.148959999999999</v>
      </c>
      <c r="CJ496">
        <v>0</v>
      </c>
      <c r="CK496">
        <v>0</v>
      </c>
      <c r="CL496" s="1">
        <v>3.7318320000000002E-2</v>
      </c>
      <c r="CM496">
        <v>24.12069</v>
      </c>
      <c r="CN496">
        <v>0</v>
      </c>
      <c r="CO496">
        <v>0</v>
      </c>
      <c r="CP496" s="1">
        <v>3.7100649999999999E-2</v>
      </c>
      <c r="CQ496">
        <v>24.066549999999999</v>
      </c>
      <c r="CR496">
        <v>0</v>
      </c>
      <c r="CS496">
        <v>0</v>
      </c>
      <c r="CT496">
        <v>3.6864059999999997E-2</v>
      </c>
      <c r="CU496">
        <v>23.976980000000001</v>
      </c>
      <c r="CV496">
        <v>0</v>
      </c>
      <c r="CW496">
        <v>0</v>
      </c>
      <c r="CX496" s="1">
        <v>3.6586800000000003E-2</v>
      </c>
      <c r="CY496">
        <v>23.857299999999999</v>
      </c>
      <c r="CZ496">
        <v>0</v>
      </c>
      <c r="DA496">
        <v>0</v>
      </c>
      <c r="DB496" s="1">
        <v>3.635965E-2</v>
      </c>
      <c r="DC496">
        <v>23.78576</v>
      </c>
      <c r="DD496">
        <v>0</v>
      </c>
      <c r="DE496">
        <v>0</v>
      </c>
      <c r="DF496" s="1">
        <v>3.6155319999999998E-2</v>
      </c>
      <c r="DG496">
        <v>23.831910000000001</v>
      </c>
      <c r="DH496">
        <v>0</v>
      </c>
      <c r="DI496">
        <v>0</v>
      </c>
      <c r="DJ496" s="1">
        <v>3.5970549999999997E-2</v>
      </c>
      <c r="DK496">
        <v>23.897639999999999</v>
      </c>
      <c r="DL496">
        <v>3.864713E-37</v>
      </c>
      <c r="DM496">
        <v>2.375408E-33</v>
      </c>
      <c r="DN496" s="1">
        <v>3.5736629999999998E-2</v>
      </c>
      <c r="DO496">
        <v>23.990320000000001</v>
      </c>
      <c r="DP496">
        <v>1.64763E-32</v>
      </c>
      <c r="DQ496" s="1">
        <v>9.2921920000000003E-29</v>
      </c>
      <c r="DR496" s="1">
        <v>3.5495819999999997E-2</v>
      </c>
      <c r="DS496">
        <v>23.943159999999999</v>
      </c>
      <c r="DT496" s="1">
        <v>1.3872830000000001E-28</v>
      </c>
      <c r="DU496" s="1">
        <v>7.2140500000000004E-25</v>
      </c>
      <c r="DV496">
        <v>3.5254269999999997E-2</v>
      </c>
      <c r="DW496">
        <v>23.841550000000002</v>
      </c>
      <c r="DX496" s="1">
        <v>3.378776E-25</v>
      </c>
      <c r="DY496" s="1">
        <v>1.6798780000000001E-21</v>
      </c>
      <c r="DZ496" s="1">
        <v>3.5024550000000002E-2</v>
      </c>
      <c r="EA496">
        <v>23.749960000000002</v>
      </c>
      <c r="EB496" s="1">
        <v>2.9574239999999998E-22</v>
      </c>
      <c r="EC496" s="1">
        <v>1.4410669999999999E-18</v>
      </c>
      <c r="ED496" s="1">
        <v>3.4726479999999997E-2</v>
      </c>
      <c r="EE496">
        <v>23.658519999999999</v>
      </c>
      <c r="EF496" s="1">
        <v>1.1234910000000001E-19</v>
      </c>
      <c r="EG496" s="1">
        <v>5.4364540000000001E-16</v>
      </c>
      <c r="EH496" s="1">
        <v>3.4494120000000003E-2</v>
      </c>
      <c r="EI496">
        <v>23.71227</v>
      </c>
      <c r="EJ496" s="1">
        <v>2.1209020000000001E-17</v>
      </c>
      <c r="EK496" s="1">
        <v>1.025531E-13</v>
      </c>
      <c r="EL496" s="1">
        <v>3.4277700000000001E-2</v>
      </c>
      <c r="EM496">
        <v>23.786770000000001</v>
      </c>
      <c r="EN496" s="1">
        <v>2.2002000000000001E-15</v>
      </c>
      <c r="EO496" s="1">
        <v>1.066633E-11</v>
      </c>
      <c r="EP496" s="1">
        <v>3.4090570000000001E-2</v>
      </c>
      <c r="EQ496">
        <v>23.830960000000001</v>
      </c>
      <c r="ER496" s="1">
        <v>1.355592E-13</v>
      </c>
      <c r="ES496" s="1">
        <v>6.6154050000000003E-10</v>
      </c>
      <c r="ET496" s="1">
        <v>3.3879439999999997E-2</v>
      </c>
      <c r="EU496">
        <v>23.92426</v>
      </c>
      <c r="EV496" s="1">
        <v>5.2934970000000003E-12</v>
      </c>
      <c r="EW496" s="1">
        <v>2.607801E-8</v>
      </c>
      <c r="EX496" s="1">
        <v>3.3650859999999998E-2</v>
      </c>
      <c r="EY496">
        <v>23.92953</v>
      </c>
      <c r="EZ496" s="1">
        <v>1.3800380000000001E-10</v>
      </c>
      <c r="FA496" s="1">
        <v>6.8854669999999995E-7</v>
      </c>
      <c r="FB496" s="1">
        <v>3.3436250000000001E-2</v>
      </c>
      <c r="FC496">
        <v>23.788820000000001</v>
      </c>
      <c r="FD496" s="1">
        <v>2.5205599999999998E-9</v>
      </c>
      <c r="FE496" s="1">
        <v>1.2729479999999999E-5</v>
      </c>
      <c r="FF496">
        <v>3.3228269999999997E-2</v>
      </c>
      <c r="FG496">
        <v>23.634810000000002</v>
      </c>
      <c r="FH496" s="1">
        <v>3.3462599999999998E-8</v>
      </c>
      <c r="FI496" s="1">
        <v>1.7123250000000001E-4</v>
      </c>
      <c r="FJ496" s="1">
        <v>3.3254190000000003E-2</v>
      </c>
      <c r="FK496">
        <v>23.51821</v>
      </c>
      <c r="FL496" s="1">
        <v>3.3663280000000001E-7</v>
      </c>
      <c r="FM496" s="1">
        <v>1.7342620000000001E-3</v>
      </c>
      <c r="FN496" s="1">
        <v>3.3012680000000003E-2</v>
      </c>
      <c r="FO496">
        <v>23.617809999999999</v>
      </c>
      <c r="FP496" s="1">
        <v>2.603151E-6</v>
      </c>
      <c r="FQ496" s="1">
        <v>1.361678E-2</v>
      </c>
      <c r="FR496" s="1">
        <v>3.2651689999999997E-2</v>
      </c>
      <c r="FS496">
        <v>23.78707</v>
      </c>
      <c r="FT496" s="1">
        <v>1.59293E-5</v>
      </c>
      <c r="FU496" s="1">
        <v>8.4896860000000005E-2</v>
      </c>
      <c r="FV496" s="1">
        <v>3.2272809999999999E-2</v>
      </c>
      <c r="FW496">
        <v>23.978490000000001</v>
      </c>
      <c r="FX496" s="1">
        <v>7.9078289999999997E-5</v>
      </c>
      <c r="FY496" s="1">
        <v>0.42991289999999999</v>
      </c>
      <c r="FZ496" s="1">
        <v>3.2036839999999997E-2</v>
      </c>
      <c r="GA496">
        <v>24.148109999999999</v>
      </c>
      <c r="GB496" s="1">
        <v>3.2735469999999999E-4</v>
      </c>
      <c r="GC496" s="1">
        <v>1.8061940000000001</v>
      </c>
      <c r="GD496" s="1">
        <v>3.1885749999999997E-2</v>
      </c>
      <c r="GE496">
        <v>24.133410000000001</v>
      </c>
      <c r="GF496" s="1">
        <v>1.1498389999999999E-3</v>
      </c>
      <c r="GG496" s="1">
        <v>6.4222349999999997</v>
      </c>
      <c r="GH496" s="1">
        <v>3.1666310000000003E-2</v>
      </c>
      <c r="GI496">
        <v>23.98066</v>
      </c>
      <c r="GJ496" s="1">
        <v>3.4715969999999999E-3</v>
      </c>
      <c r="GK496">
        <v>19.669339999999998</v>
      </c>
      <c r="GL496" s="1">
        <v>3.1373390000000001E-2</v>
      </c>
      <c r="GM496">
        <v>23.835229999999999</v>
      </c>
      <c r="GN496" s="1">
        <v>9.1498789999999997E-3</v>
      </c>
      <c r="GO496">
        <v>52.700110000000002</v>
      </c>
      <c r="GP496" s="1">
        <v>3.1365589999999999E-2</v>
      </c>
      <c r="GQ496">
        <v>23.72955</v>
      </c>
      <c r="GR496" s="1">
        <v>2.161942E-2</v>
      </c>
      <c r="GS496">
        <v>125.3669</v>
      </c>
      <c r="GT496" s="1">
        <v>3.1067979999999999E-2</v>
      </c>
      <c r="GU496">
        <v>23.848379999999999</v>
      </c>
      <c r="GV496" s="1">
        <v>4.5547089999999998E-2</v>
      </c>
      <c r="GW496">
        <v>268.30200000000002</v>
      </c>
      <c r="GX496" s="1">
        <v>3.0672089999999999E-2</v>
      </c>
      <c r="GY496">
        <v>24.03819</v>
      </c>
      <c r="GZ496" s="1">
        <v>8.7004650000000003E-2</v>
      </c>
      <c r="HA496">
        <v>522.10239999999999</v>
      </c>
      <c r="HB496" s="1">
        <v>3.024315E-2</v>
      </c>
      <c r="HC496">
        <v>24.256219999999999</v>
      </c>
      <c r="HD496" s="1">
        <v>0.15258450000000001</v>
      </c>
      <c r="HE496">
        <v>933.58050000000003</v>
      </c>
      <c r="HF496" s="1">
        <v>2.9965249999999999E-2</v>
      </c>
      <c r="HG496">
        <v>24.421489999999999</v>
      </c>
      <c r="HH496" s="1">
        <v>0.24963630000000001</v>
      </c>
      <c r="HI496">
        <v>1549.088</v>
      </c>
      <c r="HJ496" s="1">
        <v>2.98036E-2</v>
      </c>
      <c r="HK496">
        <v>24.422000000000001</v>
      </c>
      <c r="HL496" s="1">
        <v>0.38420670000000001</v>
      </c>
      <c r="HM496">
        <v>2407.4540000000002</v>
      </c>
      <c r="HN496" s="1">
        <v>2.9622860000000001E-2</v>
      </c>
      <c r="HO496">
        <v>24.28978</v>
      </c>
      <c r="HP496">
        <v>0.55805419999999994</v>
      </c>
      <c r="HQ496">
        <v>3532.1480000000001</v>
      </c>
      <c r="HR496">
        <v>2.9394030000000002E-2</v>
      </c>
      <c r="HS496">
        <v>24.159770000000002</v>
      </c>
      <c r="HT496">
        <v>0.76983089999999998</v>
      </c>
      <c r="HU496">
        <v>4926.4790000000003</v>
      </c>
      <c r="HV496" s="1">
        <v>2.956657E-2</v>
      </c>
      <c r="HW496">
        <v>24.063739999999999</v>
      </c>
      <c r="HX496">
        <v>1.03068</v>
      </c>
      <c r="HY496">
        <v>6575.3789999999999</v>
      </c>
      <c r="HZ496" s="1">
        <v>2.9393160000000002E-2</v>
      </c>
      <c r="IA496">
        <v>24.15391</v>
      </c>
      <c r="IB496">
        <v>1.3129599999999999</v>
      </c>
      <c r="IC496">
        <v>8446.9840000000004</v>
      </c>
      <c r="ID496" s="1">
        <v>2.910915E-2</v>
      </c>
      <c r="IE496">
        <v>24.153690000000001</v>
      </c>
      <c r="IF496">
        <v>1.6106590000000001</v>
      </c>
      <c r="IG496">
        <v>10487.27</v>
      </c>
      <c r="IH496">
        <v>2.8776940000000001E-2</v>
      </c>
      <c r="II496">
        <v>24.30294</v>
      </c>
      <c r="IJ496">
        <v>1.9142920000000001</v>
      </c>
      <c r="IK496">
        <v>12637.01</v>
      </c>
      <c r="IL496" s="1">
        <v>2.858612E-2</v>
      </c>
      <c r="IM496">
        <v>24.432680000000001</v>
      </c>
      <c r="IN496">
        <v>2.228237</v>
      </c>
      <c r="IO496">
        <v>14835.46</v>
      </c>
      <c r="IP496" s="1">
        <v>2.8448310000000001E-2</v>
      </c>
      <c r="IQ496">
        <v>24.447759999999999</v>
      </c>
      <c r="IR496">
        <v>2.5403699999999998</v>
      </c>
      <c r="IS496">
        <v>17027.27</v>
      </c>
      <c r="IT496" s="1">
        <v>2.8232480000000001E-2</v>
      </c>
      <c r="IU496">
        <v>24.358139999999999</v>
      </c>
      <c r="IV496">
        <v>2.8320750000000001</v>
      </c>
      <c r="IW496">
        <v>19161.38</v>
      </c>
      <c r="IX496" s="1">
        <v>2.7897140000000001E-2</v>
      </c>
      <c r="IY496">
        <v>24.243269999999999</v>
      </c>
      <c r="IZ496">
        <v>3.0897079999999999</v>
      </c>
      <c r="JA496">
        <v>21191.58</v>
      </c>
      <c r="JB496">
        <v>2.7339860000000001E-2</v>
      </c>
      <c r="JC496">
        <v>24.19116</v>
      </c>
      <c r="JD496">
        <v>3.2924000000000002</v>
      </c>
      <c r="JE496">
        <v>23079.4</v>
      </c>
      <c r="JF496">
        <v>2.7044229999999999E-2</v>
      </c>
      <c r="JG496">
        <v>24.375699999999998</v>
      </c>
      <c r="JH496">
        <v>3.4939610000000001</v>
      </c>
      <c r="JI496">
        <v>24799.69</v>
      </c>
      <c r="JJ496" s="1">
        <v>2.6831569999999999E-2</v>
      </c>
      <c r="JK496">
        <v>24.638439999999999</v>
      </c>
      <c r="JL496">
        <v>3.6768990000000001</v>
      </c>
      <c r="JM496">
        <v>26343.200000000001</v>
      </c>
      <c r="JN496">
        <v>2.6631419999999999E-2</v>
      </c>
      <c r="JO496">
        <v>24.931989999999999</v>
      </c>
      <c r="JP496">
        <v>3.832328</v>
      </c>
      <c r="JQ496">
        <v>27704.17</v>
      </c>
      <c r="JR496" s="1">
        <v>2.6299320000000001E-2</v>
      </c>
      <c r="JS496">
        <v>25.198740000000001</v>
      </c>
      <c r="JT496">
        <v>3.9396369999999998</v>
      </c>
      <c r="JU496">
        <v>28880.59</v>
      </c>
      <c r="JV496" s="1">
        <v>2.5916390000000001E-2</v>
      </c>
      <c r="JW496">
        <v>25.294879999999999</v>
      </c>
      <c r="JX496">
        <v>4.0098570000000002</v>
      </c>
      <c r="JY496">
        <v>29873</v>
      </c>
      <c r="JZ496" s="1">
        <v>2.561685E-2</v>
      </c>
      <c r="KA496">
        <v>25.223749999999999</v>
      </c>
      <c r="KB496">
        <v>4.0662880000000001</v>
      </c>
      <c r="KC496">
        <v>30690.94</v>
      </c>
      <c r="KD496" s="1">
        <v>2.5418920000000001E-2</v>
      </c>
      <c r="KE496">
        <v>25.13946</v>
      </c>
      <c r="KF496">
        <v>4.1152790000000001</v>
      </c>
      <c r="KG496">
        <v>31347.09</v>
      </c>
      <c r="KH496" s="1">
        <v>2.522336E-2</v>
      </c>
      <c r="KI496">
        <v>25.073799999999999</v>
      </c>
      <c r="KJ496">
        <v>4.1445239999999997</v>
      </c>
      <c r="KK496">
        <v>31855.06</v>
      </c>
      <c r="KL496" s="1">
        <v>2.5027560000000001E-2</v>
      </c>
      <c r="KM496">
        <v>25.16263</v>
      </c>
      <c r="KN496">
        <v>4.1545040000000002</v>
      </c>
      <c r="KO496">
        <v>32227.4</v>
      </c>
      <c r="KP496" s="1">
        <v>2.4794460000000001E-2</v>
      </c>
      <c r="KQ496">
        <v>25.280650000000001</v>
      </c>
      <c r="KR496">
        <v>4.1420680000000001</v>
      </c>
      <c r="KS496">
        <v>32476.27</v>
      </c>
      <c r="KT496" s="1">
        <v>2.458012E-2</v>
      </c>
      <c r="KU496">
        <v>25.363040000000002</v>
      </c>
      <c r="KV496">
        <v>4.1178970000000001</v>
      </c>
      <c r="KW496">
        <v>32614.5</v>
      </c>
      <c r="KX496" s="1">
        <v>2.439208E-2</v>
      </c>
      <c r="KY496">
        <v>25.417539999999999</v>
      </c>
      <c r="KZ496">
        <v>4.0859290000000001</v>
      </c>
      <c r="LA496">
        <v>32654.79</v>
      </c>
      <c r="LB496" s="1">
        <v>2.422755E-2</v>
      </c>
      <c r="LC496">
        <v>25.39583</v>
      </c>
      <c r="LD496">
        <v>4.0468500000000001</v>
      </c>
      <c r="LE496">
        <v>32609.34</v>
      </c>
      <c r="LF496">
        <v>2.406881E-2</v>
      </c>
      <c r="LG496">
        <v>25.330010000000001</v>
      </c>
      <c r="LH496">
        <v>3.9997739999999999</v>
      </c>
      <c r="LI496">
        <v>32489.09</v>
      </c>
      <c r="LJ496" s="1">
        <v>2.3857360000000001E-2</v>
      </c>
      <c r="LK496">
        <v>25.245149999999999</v>
      </c>
      <c r="LL496">
        <v>3.9363329999999999</v>
      </c>
      <c r="LM496">
        <v>32303.31</v>
      </c>
      <c r="LN496" s="1">
        <v>2.335021E-2</v>
      </c>
      <c r="LO496">
        <v>25.208159999999999</v>
      </c>
      <c r="LP496">
        <v>3.8186309999999999</v>
      </c>
      <c r="LQ496">
        <v>32060.7</v>
      </c>
      <c r="LR496" s="1">
        <v>2.3122980000000001E-2</v>
      </c>
      <c r="LS496">
        <v>25.36647</v>
      </c>
      <c r="LT496">
        <v>3.7419859999999998</v>
      </c>
      <c r="LU496">
        <v>31768.45</v>
      </c>
      <c r="LV496" s="1">
        <v>2.3018319999999998E-2</v>
      </c>
      <c r="LW496">
        <v>25.596730000000001</v>
      </c>
      <c r="LX496">
        <v>3.6810079999999998</v>
      </c>
      <c r="LY496">
        <v>31436.38</v>
      </c>
      <c r="LZ496" s="1">
        <v>2.295049E-2</v>
      </c>
      <c r="MA496">
        <v>25.874490000000002</v>
      </c>
      <c r="MB496">
        <v>3.6230419999999999</v>
      </c>
      <c r="MC496">
        <v>31070.85</v>
      </c>
      <c r="MD496" s="1">
        <v>2.270842E-2</v>
      </c>
      <c r="ME496">
        <v>26.102889999999999</v>
      </c>
      <c r="MF496">
        <v>3.5353789999999998</v>
      </c>
      <c r="MG496">
        <v>30677.79</v>
      </c>
      <c r="MH496" s="1">
        <v>2.2375539999999999E-2</v>
      </c>
      <c r="MI496">
        <v>26.214220000000001</v>
      </c>
      <c r="MJ496">
        <v>3.4327429999999999</v>
      </c>
      <c r="MK496">
        <v>30262.16</v>
      </c>
      <c r="ML496" s="1">
        <v>2.205963E-2</v>
      </c>
      <c r="MM496">
        <v>26.149190000000001</v>
      </c>
      <c r="MN496">
        <v>3.3326210000000001</v>
      </c>
      <c r="MO496">
        <v>29828.66</v>
      </c>
      <c r="MP496">
        <v>2.1887859999999999E-2</v>
      </c>
      <c r="MQ496">
        <v>26.064599999999999</v>
      </c>
      <c r="MR496">
        <v>3.2541479999999998</v>
      </c>
      <c r="MS496">
        <v>29381.34</v>
      </c>
      <c r="MT496" s="1">
        <v>2.1886329999999999E-2</v>
      </c>
      <c r="MU496">
        <v>25.99737</v>
      </c>
      <c r="MV496">
        <v>3.2009509999999999</v>
      </c>
      <c r="MW496">
        <v>28923.38</v>
      </c>
      <c r="MX496" s="1">
        <v>2.1689610000000002E-2</v>
      </c>
      <c r="MY496">
        <v>26.055479999999999</v>
      </c>
      <c r="MZ496">
        <v>3.1191070000000001</v>
      </c>
      <c r="NA496">
        <v>28459.06</v>
      </c>
      <c r="NB496" s="1">
        <v>2.135606E-2</v>
      </c>
      <c r="NC496">
        <v>26.209630000000001</v>
      </c>
      <c r="ND496">
        <v>3.0187900000000001</v>
      </c>
      <c r="NE496">
        <v>27990.720000000001</v>
      </c>
      <c r="NF496" s="1">
        <v>2.135606E-2</v>
      </c>
      <c r="NG496">
        <v>26.209630000000001</v>
      </c>
      <c r="NH496">
        <v>3.0187900000000001</v>
      </c>
      <c r="NI496">
        <v>27990.720000000001</v>
      </c>
      <c r="NJ496" s="1">
        <v>2.135606E-2</v>
      </c>
      <c r="NK496">
        <v>26.209630000000001</v>
      </c>
      <c r="NL496">
        <v>3.0187900000000001</v>
      </c>
      <c r="NM496">
        <v>27990.720000000001</v>
      </c>
      <c r="NN496" s="1">
        <v>2.135606E-2</v>
      </c>
      <c r="NO496">
        <v>26.209630000000001</v>
      </c>
      <c r="NP496">
        <v>3.0187900000000001</v>
      </c>
      <c r="NQ496">
        <v>27990.720000000001</v>
      </c>
      <c r="NR496" s="1">
        <v>2.135606E-2</v>
      </c>
      <c r="NS496">
        <v>26.209630000000001</v>
      </c>
      <c r="NT496">
        <v>3.0187900000000001</v>
      </c>
      <c r="NU496">
        <v>27990.720000000001</v>
      </c>
      <c r="NV496" s="1">
        <v>2.135606E-2</v>
      </c>
      <c r="NW496">
        <v>26.209630000000001</v>
      </c>
      <c r="NX496">
        <v>3.0187900000000001</v>
      </c>
      <c r="NY496">
        <v>27990.720000000001</v>
      </c>
      <c r="NZ496" s="1">
        <v>2.135606E-2</v>
      </c>
      <c r="OA496">
        <v>26.209630000000001</v>
      </c>
      <c r="OB496">
        <v>3.0187900000000001</v>
      </c>
      <c r="OC496">
        <v>27990.720000000001</v>
      </c>
      <c r="OD496" s="1">
        <v>2.135606E-2</v>
      </c>
      <c r="OE496">
        <v>26.209630000000001</v>
      </c>
      <c r="OF496">
        <v>3.0187900000000001</v>
      </c>
      <c r="OG496">
        <v>27990.720000000001</v>
      </c>
      <c r="OH496" s="1">
        <v>2.135606E-2</v>
      </c>
      <c r="OI496">
        <v>26.209630000000001</v>
      </c>
      <c r="OJ496">
        <v>3.0187900000000001</v>
      </c>
      <c r="OK496">
        <v>27990.720000000001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4.7363189999999999E-2</v>
      </c>
      <c r="G497">
        <v>22.777460000000001</v>
      </c>
      <c r="H497">
        <v>0</v>
      </c>
      <c r="I497">
        <v>0</v>
      </c>
      <c r="J497" s="1">
        <v>4.7182620000000002E-2</v>
      </c>
      <c r="K497">
        <v>22.982420000000001</v>
      </c>
      <c r="L497">
        <v>0</v>
      </c>
      <c r="M497">
        <v>0</v>
      </c>
      <c r="N497" s="1">
        <v>4.6888949999999999E-2</v>
      </c>
      <c r="O497">
        <v>23.168279999999999</v>
      </c>
      <c r="P497">
        <v>0</v>
      </c>
      <c r="Q497">
        <v>0</v>
      </c>
      <c r="R497" s="1">
        <v>4.6557319999999999E-2</v>
      </c>
      <c r="S497">
        <v>23.34534</v>
      </c>
      <c r="T497">
        <v>0</v>
      </c>
      <c r="U497">
        <v>0</v>
      </c>
      <c r="V497" s="1">
        <v>4.639426E-2</v>
      </c>
      <c r="W497">
        <v>23.540310000000002</v>
      </c>
      <c r="X497">
        <v>0</v>
      </c>
      <c r="Y497">
        <v>0</v>
      </c>
      <c r="Z497" s="1">
        <v>4.6306609999999998E-2</v>
      </c>
      <c r="AA497">
        <v>23.584209999999999</v>
      </c>
      <c r="AB497">
        <v>0</v>
      </c>
      <c r="AC497">
        <v>0</v>
      </c>
      <c r="AD497" s="1">
        <v>4.6173890000000002E-2</v>
      </c>
      <c r="AE497">
        <v>23.474779999999999</v>
      </c>
      <c r="AF497">
        <v>0</v>
      </c>
      <c r="AG497">
        <v>0</v>
      </c>
      <c r="AH497" s="1">
        <v>4.5976679999999999E-2</v>
      </c>
      <c r="AI497">
        <v>23.379259999999999</v>
      </c>
      <c r="AJ497">
        <v>0</v>
      </c>
      <c r="AK497">
        <v>0</v>
      </c>
      <c r="AL497" s="1">
        <v>4.6095480000000001E-2</v>
      </c>
      <c r="AM497">
        <v>23.317920000000001</v>
      </c>
      <c r="AN497">
        <v>0</v>
      </c>
      <c r="AO497">
        <v>0</v>
      </c>
      <c r="AP497" s="1">
        <v>4.5914179999999999E-2</v>
      </c>
      <c r="AQ497">
        <v>23.470839999999999</v>
      </c>
      <c r="AR497">
        <v>0</v>
      </c>
      <c r="AS497">
        <v>0</v>
      </c>
      <c r="AT497">
        <v>4.5633979999999998E-2</v>
      </c>
      <c r="AU497">
        <v>23.67906</v>
      </c>
      <c r="AV497">
        <v>0</v>
      </c>
      <c r="AW497">
        <v>0</v>
      </c>
      <c r="AX497" s="1">
        <v>4.5302519999999999E-2</v>
      </c>
      <c r="AY497">
        <v>23.860489999999999</v>
      </c>
      <c r="AZ497">
        <v>0</v>
      </c>
      <c r="BA497">
        <v>0</v>
      </c>
      <c r="BB497" s="1">
        <v>4.5126869999999999E-2</v>
      </c>
      <c r="BC497">
        <v>24.03209</v>
      </c>
      <c r="BD497">
        <v>0</v>
      </c>
      <c r="BE497">
        <v>0</v>
      </c>
      <c r="BF497" s="1">
        <v>4.5005749999999997E-2</v>
      </c>
      <c r="BG497">
        <v>24.045660000000002</v>
      </c>
      <c r="BH497">
        <v>0</v>
      </c>
      <c r="BI497">
        <v>0</v>
      </c>
      <c r="BJ497" s="1">
        <v>4.4839480000000001E-2</v>
      </c>
      <c r="BK497">
        <v>23.965199999999999</v>
      </c>
      <c r="BL497">
        <v>0</v>
      </c>
      <c r="BM497">
        <v>0</v>
      </c>
      <c r="BN497" s="1">
        <v>4.460124E-2</v>
      </c>
      <c r="BO497">
        <v>23.885349999999999</v>
      </c>
      <c r="BP497">
        <v>0</v>
      </c>
      <c r="BQ497">
        <v>0</v>
      </c>
      <c r="BR497" s="1">
        <v>4.4396430000000001E-2</v>
      </c>
      <c r="BS497">
        <v>23.840599999999998</v>
      </c>
      <c r="BT497">
        <v>0</v>
      </c>
      <c r="BU497">
        <v>0</v>
      </c>
      <c r="BV497">
        <v>4.4145879999999998E-2</v>
      </c>
      <c r="BW497">
        <v>23.837129999999998</v>
      </c>
      <c r="BX497">
        <v>0</v>
      </c>
      <c r="BY497">
        <v>0</v>
      </c>
      <c r="BZ497" s="1">
        <v>4.3922330000000002E-2</v>
      </c>
      <c r="CA497">
        <v>23.962499999999999</v>
      </c>
      <c r="CB497">
        <v>0</v>
      </c>
      <c r="CC497">
        <v>0</v>
      </c>
      <c r="CD497" s="1">
        <v>4.3675489999999997E-2</v>
      </c>
      <c r="CE497">
        <v>24.047940000000001</v>
      </c>
      <c r="CF497">
        <v>0</v>
      </c>
      <c r="CG497">
        <v>0</v>
      </c>
      <c r="CH497" s="1">
        <v>4.3439070000000003E-2</v>
      </c>
      <c r="CI497">
        <v>24.111940000000001</v>
      </c>
      <c r="CJ497">
        <v>0</v>
      </c>
      <c r="CK497">
        <v>0</v>
      </c>
      <c r="CL497" s="1">
        <v>4.3170409999999999E-2</v>
      </c>
      <c r="CM497">
        <v>24.082350000000002</v>
      </c>
      <c r="CN497">
        <v>0</v>
      </c>
      <c r="CO497">
        <v>0</v>
      </c>
      <c r="CP497" s="1">
        <v>4.2919119999999998E-2</v>
      </c>
      <c r="CQ497">
        <v>24.027539999999998</v>
      </c>
      <c r="CR497">
        <v>0</v>
      </c>
      <c r="CS497">
        <v>0</v>
      </c>
      <c r="CT497" s="1">
        <v>4.264308E-2</v>
      </c>
      <c r="CU497">
        <v>23.93788</v>
      </c>
      <c r="CV497">
        <v>0</v>
      </c>
      <c r="CW497">
        <v>0</v>
      </c>
      <c r="CX497">
        <v>4.2322619999999998E-2</v>
      </c>
      <c r="CY497">
        <v>23.819040000000001</v>
      </c>
      <c r="CZ497">
        <v>0</v>
      </c>
      <c r="DA497">
        <v>0</v>
      </c>
      <c r="DB497" s="1">
        <v>4.205776E-2</v>
      </c>
      <c r="DC497">
        <v>23.750240000000002</v>
      </c>
      <c r="DD497">
        <v>0</v>
      </c>
      <c r="DE497">
        <v>0</v>
      </c>
      <c r="DF497" s="1">
        <v>4.182135E-2</v>
      </c>
      <c r="DG497">
        <v>23.799219999999998</v>
      </c>
      <c r="DH497">
        <v>0</v>
      </c>
      <c r="DI497">
        <v>0</v>
      </c>
      <c r="DJ497" s="1">
        <v>4.1608779999999998E-2</v>
      </c>
      <c r="DK497">
        <v>23.866340000000001</v>
      </c>
      <c r="DL497">
        <v>1.216211E-37</v>
      </c>
      <c r="DM497">
        <v>5.4713959999999997E-34</v>
      </c>
      <c r="DN497" s="1">
        <v>4.1336199999999997E-2</v>
      </c>
      <c r="DO497">
        <v>23.95992</v>
      </c>
      <c r="DP497">
        <v>5.8552360000000002E-33</v>
      </c>
      <c r="DQ497">
        <v>2.415897E-29</v>
      </c>
      <c r="DR497" s="1">
        <v>4.1057370000000003E-2</v>
      </c>
      <c r="DS497">
        <v>23.913209999999999</v>
      </c>
      <c r="DT497" s="1">
        <v>5.1493349999999995E-29</v>
      </c>
      <c r="DU497" s="1">
        <v>2.059571E-25</v>
      </c>
      <c r="DV497" s="1">
        <v>4.0776489999999999E-2</v>
      </c>
      <c r="DW497">
        <v>23.81438</v>
      </c>
      <c r="DX497" s="1">
        <v>1.3167689999999999E-25</v>
      </c>
      <c r="DY497" s="1">
        <v>5.1974029999999997E-22</v>
      </c>
      <c r="DZ497" s="1">
        <v>4.0508580000000002E-2</v>
      </c>
      <c r="EA497">
        <v>23.72607</v>
      </c>
      <c r="EB497" s="1">
        <v>1.21185E-22</v>
      </c>
      <c r="EC497" s="1">
        <v>4.7902660000000001E-19</v>
      </c>
      <c r="ED497" s="1">
        <v>4.0164650000000003E-2</v>
      </c>
      <c r="EE497">
        <v>23.638470000000002</v>
      </c>
      <c r="EF497" s="1">
        <v>4.8310009999999997E-20</v>
      </c>
      <c r="EG497" s="1">
        <v>1.9257889999999999E-16</v>
      </c>
      <c r="EH497">
        <v>3.9892329999999997E-2</v>
      </c>
      <c r="EI497">
        <v>23.69754</v>
      </c>
      <c r="EJ497" s="1">
        <v>9.5505840000000007E-18</v>
      </c>
      <c r="EK497" s="1">
        <v>3.8491169999999999E-14</v>
      </c>
      <c r="EL497" s="1">
        <v>3.9641969999999999E-2</v>
      </c>
      <c r="EM497">
        <v>23.774560000000001</v>
      </c>
      <c r="EN497" s="1">
        <v>1.0355750000000001E-15</v>
      </c>
      <c r="EO497" s="1">
        <v>4.222107E-12</v>
      </c>
      <c r="EP497" s="1">
        <v>3.9425420000000003E-2</v>
      </c>
      <c r="EQ497">
        <v>23.821760000000001</v>
      </c>
      <c r="ER497" s="1">
        <v>6.6553300000000003E-14</v>
      </c>
      <c r="ES497" s="1">
        <v>2.7508599999999999E-10</v>
      </c>
      <c r="ET497" s="1">
        <v>3.9181819999999999E-2</v>
      </c>
      <c r="EU497">
        <v>23.91807</v>
      </c>
      <c r="EV497" s="1">
        <v>2.7058549999999999E-12</v>
      </c>
      <c r="EW497" s="1">
        <v>1.135417E-8</v>
      </c>
      <c r="EX497" s="1">
        <v>3.8916449999999998E-2</v>
      </c>
      <c r="EY497">
        <v>23.924289999999999</v>
      </c>
      <c r="EZ497" s="1">
        <v>7.331689E-11</v>
      </c>
      <c r="FA497" s="1">
        <v>3.1301119999999998E-7</v>
      </c>
      <c r="FB497" s="1">
        <v>3.866795E-2</v>
      </c>
      <c r="FC497">
        <v>23.786280000000001</v>
      </c>
      <c r="FD497" s="1">
        <v>1.3895359999999999E-9</v>
      </c>
      <c r="FE497" s="1">
        <v>6.0270330000000003E-6</v>
      </c>
      <c r="FF497">
        <v>3.8427490000000002E-2</v>
      </c>
      <c r="FG497">
        <v>23.635739999999998</v>
      </c>
      <c r="FH497" s="1">
        <v>1.9112819999999999E-8</v>
      </c>
      <c r="FI497" s="1">
        <v>8.4251109999999998E-5</v>
      </c>
      <c r="FJ497" s="1">
        <v>3.8466060000000003E-2</v>
      </c>
      <c r="FK497">
        <v>23.524280000000001</v>
      </c>
      <c r="FL497" s="1">
        <v>1.9897099999999999E-7</v>
      </c>
      <c r="FM497" s="1">
        <v>8.8500269999999999E-4</v>
      </c>
      <c r="FN497" s="1">
        <v>3.8186379999999999E-2</v>
      </c>
      <c r="FO497">
        <v>23.628499999999999</v>
      </c>
      <c r="FP497" s="1">
        <v>1.5895889999999999E-6</v>
      </c>
      <c r="FQ497" s="1">
        <v>7.193021E-3</v>
      </c>
      <c r="FR497" s="1">
        <v>3.7763539999999998E-2</v>
      </c>
      <c r="FS497">
        <v>23.799790000000002</v>
      </c>
      <c r="FT497" s="1">
        <v>1.00344E-5</v>
      </c>
      <c r="FU497" s="1">
        <v>4.6340949999999999E-2</v>
      </c>
      <c r="FV497" s="1">
        <v>3.7320199999999998E-2</v>
      </c>
      <c r="FW497">
        <v>23.992260000000002</v>
      </c>
      <c r="FX497" s="1">
        <v>5.1321649999999997E-5</v>
      </c>
      <c r="FY497" s="1">
        <v>0.2420937</v>
      </c>
      <c r="FZ497" s="1">
        <v>3.7049279999999997E-2</v>
      </c>
      <c r="GA497">
        <v>24.161619999999999</v>
      </c>
      <c r="GB497" s="1">
        <v>2.1864240000000001E-4</v>
      </c>
      <c r="GC497" s="1">
        <v>1.0476589999999999</v>
      </c>
      <c r="GD497" s="1">
        <v>3.6876449999999998E-2</v>
      </c>
      <c r="GE497">
        <v>24.144649999999999</v>
      </c>
      <c r="GF497" s="1">
        <v>7.8929390000000003E-4</v>
      </c>
      <c r="GG497" s="1">
        <v>3.8310279999999999</v>
      </c>
      <c r="GH497" s="1">
        <v>3.6627560000000003E-2</v>
      </c>
      <c r="GI497">
        <v>23.99278</v>
      </c>
      <c r="GJ497" s="1">
        <v>2.4459220000000001E-3</v>
      </c>
      <c r="GK497">
        <v>12.047499999999999</v>
      </c>
      <c r="GL497" s="1">
        <v>3.6286489999999998E-2</v>
      </c>
      <c r="GM497">
        <v>23.848759999999999</v>
      </c>
      <c r="GN497" s="1">
        <v>6.6062849999999999E-3</v>
      </c>
      <c r="GO497">
        <v>33.091709999999999</v>
      </c>
      <c r="GP497" s="1">
        <v>3.6287670000000001E-2</v>
      </c>
      <c r="GQ497">
        <v>23.74577</v>
      </c>
      <c r="GR497" s="1">
        <v>1.598051E-2</v>
      </c>
      <c r="GS497">
        <v>80.587429999999998</v>
      </c>
      <c r="GT497" s="1">
        <v>3.594058E-2</v>
      </c>
      <c r="GU497">
        <v>23.866689999999998</v>
      </c>
      <c r="GV497" s="1">
        <v>3.4408950000000001E-2</v>
      </c>
      <c r="GW497">
        <v>176.29900000000001</v>
      </c>
      <c r="GX497" s="1">
        <v>3.5479810000000001E-2</v>
      </c>
      <c r="GY497">
        <v>24.056139999999999</v>
      </c>
      <c r="GZ497" s="1">
        <v>6.7086789999999993E-2</v>
      </c>
      <c r="HA497">
        <v>350.18270000000001</v>
      </c>
      <c r="HB497" s="1">
        <v>3.4979740000000002E-2</v>
      </c>
      <c r="HC497">
        <v>24.271899999999999</v>
      </c>
      <c r="HD497" s="1">
        <v>0.1199254</v>
      </c>
      <c r="HE497">
        <v>638.27970000000005</v>
      </c>
      <c r="HF497" s="1">
        <v>3.4660549999999998E-2</v>
      </c>
      <c r="HG497">
        <v>24.434419999999999</v>
      </c>
      <c r="HH497" s="1">
        <v>0.1997757</v>
      </c>
      <c r="HI497">
        <v>1078.191</v>
      </c>
      <c r="HJ497">
        <v>3.4474289999999998E-2</v>
      </c>
      <c r="HK497">
        <v>24.43066</v>
      </c>
      <c r="HL497" s="1">
        <v>0.31267260000000002</v>
      </c>
      <c r="HM497">
        <v>1703.748</v>
      </c>
      <c r="HN497" s="1">
        <v>3.4265730000000001E-2</v>
      </c>
      <c r="HO497">
        <v>24.296980000000001</v>
      </c>
      <c r="HP497" s="1">
        <v>0.46128910000000001</v>
      </c>
      <c r="HQ497">
        <v>2538.5540000000001</v>
      </c>
      <c r="HR497" s="1">
        <v>3.4003569999999997E-2</v>
      </c>
      <c r="HS497">
        <v>24.16619</v>
      </c>
      <c r="HT497">
        <v>0.64561120000000005</v>
      </c>
      <c r="HU497">
        <v>3591.47</v>
      </c>
      <c r="HV497">
        <v>3.4216169999999997E-2</v>
      </c>
      <c r="HW497">
        <v>24.070689999999999</v>
      </c>
      <c r="HX497">
        <v>0.87628669999999997</v>
      </c>
      <c r="HY497">
        <v>4857.2129999999997</v>
      </c>
      <c r="HZ497" s="1">
        <v>3.4011399999999997E-2</v>
      </c>
      <c r="IA497">
        <v>24.16009</v>
      </c>
      <c r="IB497">
        <v>1.1299490000000001</v>
      </c>
      <c r="IC497">
        <v>6316.1319999999996</v>
      </c>
      <c r="ID497" s="1">
        <v>3.3679300000000002E-2</v>
      </c>
      <c r="IE497">
        <v>24.157820000000001</v>
      </c>
      <c r="IF497">
        <v>1.4016930000000001</v>
      </c>
      <c r="IG497">
        <v>7929.5370000000003</v>
      </c>
      <c r="IH497" s="1">
        <v>3.329083E-2</v>
      </c>
      <c r="II497">
        <v>24.307089999999999</v>
      </c>
      <c r="IJ497">
        <v>1.683019</v>
      </c>
      <c r="IK497">
        <v>9653.0740000000005</v>
      </c>
      <c r="IL497" s="1">
        <v>3.3073720000000001E-2</v>
      </c>
      <c r="IM497">
        <v>24.433910000000001</v>
      </c>
      <c r="IN497">
        <v>1.977932</v>
      </c>
      <c r="IO497">
        <v>11439.36</v>
      </c>
      <c r="IP497" s="1">
        <v>3.2918049999999997E-2</v>
      </c>
      <c r="IQ497">
        <v>24.4452</v>
      </c>
      <c r="IR497">
        <v>2.2750360000000001</v>
      </c>
      <c r="IS497">
        <v>13243.79</v>
      </c>
      <c r="IT497" s="1">
        <v>3.2671619999999998E-2</v>
      </c>
      <c r="IU497">
        <v>24.354040000000001</v>
      </c>
      <c r="IV497">
        <v>2.5569639999999998</v>
      </c>
      <c r="IW497">
        <v>15023.05</v>
      </c>
      <c r="IX497" s="1">
        <v>3.2280870000000003E-2</v>
      </c>
      <c r="IY497">
        <v>24.23854</v>
      </c>
      <c r="IZ497">
        <v>2.8099370000000001</v>
      </c>
      <c r="JA497">
        <v>16736.82</v>
      </c>
      <c r="JB497" s="1">
        <v>3.1629459999999998E-2</v>
      </c>
      <c r="JC497">
        <v>24.18787</v>
      </c>
      <c r="JD497">
        <v>3.0138229999999999</v>
      </c>
      <c r="JE497">
        <v>18350.13</v>
      </c>
      <c r="JF497" s="1">
        <v>3.1287849999999999E-2</v>
      </c>
      <c r="JG497">
        <v>24.37312</v>
      </c>
      <c r="JH497">
        <v>3.2181410000000001</v>
      </c>
      <c r="JI497">
        <v>19839.490000000002</v>
      </c>
      <c r="JJ497" s="1">
        <v>3.1044080000000002E-2</v>
      </c>
      <c r="JK497">
        <v>24.63456</v>
      </c>
      <c r="JL497">
        <v>3.4062739999999998</v>
      </c>
      <c r="JM497">
        <v>21195.119999999999</v>
      </c>
      <c r="JN497" s="1">
        <v>3.0817879999999999E-2</v>
      </c>
      <c r="JO497">
        <v>24.926020000000001</v>
      </c>
      <c r="JP497">
        <v>3.5696439999999998</v>
      </c>
      <c r="JQ497">
        <v>22408.58</v>
      </c>
      <c r="JR497" s="1">
        <v>3.0431429999999999E-2</v>
      </c>
      <c r="JS497">
        <v>25.18965</v>
      </c>
      <c r="JT497">
        <v>3.687214</v>
      </c>
      <c r="JU497">
        <v>23474.82</v>
      </c>
      <c r="JV497" s="1">
        <v>2.9985649999999999E-2</v>
      </c>
      <c r="JW497">
        <v>25.28171</v>
      </c>
      <c r="JX497">
        <v>3.769428</v>
      </c>
      <c r="JY497">
        <v>24391.54</v>
      </c>
      <c r="JZ497" s="1">
        <v>2.963586E-2</v>
      </c>
      <c r="KA497">
        <v>25.209060000000001</v>
      </c>
      <c r="KB497">
        <v>3.8378950000000001</v>
      </c>
      <c r="KC497">
        <v>25164.49</v>
      </c>
      <c r="KD497" s="1">
        <v>2.9408790000000001E-2</v>
      </c>
      <c r="KE497">
        <v>25.124700000000001</v>
      </c>
      <c r="KF497">
        <v>3.8993690000000001</v>
      </c>
      <c r="KG497">
        <v>25803.41</v>
      </c>
      <c r="KH497" s="1">
        <v>2.9184740000000001E-2</v>
      </c>
      <c r="KI497">
        <v>25.059840000000001</v>
      </c>
      <c r="KJ497">
        <v>3.9414829999999998</v>
      </c>
      <c r="KK497">
        <v>26317.97</v>
      </c>
      <c r="KL497" s="1">
        <v>2.8956369999999999E-2</v>
      </c>
      <c r="KM497">
        <v>25.149989999999999</v>
      </c>
      <c r="KN497">
        <v>3.9639630000000001</v>
      </c>
      <c r="KO497">
        <v>26716.84</v>
      </c>
      <c r="KP497" s="1">
        <v>2.8686300000000001E-2</v>
      </c>
      <c r="KQ497">
        <v>25.266480000000001</v>
      </c>
      <c r="KR497">
        <v>3.9644339999999998</v>
      </c>
      <c r="KS497">
        <v>27009.83</v>
      </c>
      <c r="KT497" s="1">
        <v>2.8442309999999998E-2</v>
      </c>
      <c r="KU497">
        <v>25.349430000000002</v>
      </c>
      <c r="KV497">
        <v>3.9534020000000001</v>
      </c>
      <c r="KW497">
        <v>27206.74</v>
      </c>
      <c r="KX497" s="1">
        <v>2.8221690000000001E-2</v>
      </c>
      <c r="KY497">
        <v>25.40166</v>
      </c>
      <c r="KZ497">
        <v>3.9330620000000001</v>
      </c>
      <c r="LA497">
        <v>27317.7</v>
      </c>
      <c r="LB497">
        <v>2.803361E-2</v>
      </c>
      <c r="LC497">
        <v>25.379169999999998</v>
      </c>
      <c r="LD497">
        <v>3.9058290000000002</v>
      </c>
      <c r="LE497">
        <v>27352.79</v>
      </c>
      <c r="LF497" s="1">
        <v>2.7848379999999999E-2</v>
      </c>
      <c r="LG497">
        <v>25.313179999999999</v>
      </c>
      <c r="LH497">
        <v>3.8695689999999998</v>
      </c>
      <c r="LI497">
        <v>27320.89</v>
      </c>
      <c r="LJ497" s="1">
        <v>2.7603059999999999E-2</v>
      </c>
      <c r="LK497">
        <v>25.228590000000001</v>
      </c>
      <c r="LL497">
        <v>3.816881</v>
      </c>
      <c r="LM497">
        <v>27229.73</v>
      </c>
      <c r="LN497" s="1">
        <v>2.700644E-2</v>
      </c>
      <c r="LO497">
        <v>25.1935</v>
      </c>
      <c r="LP497">
        <v>3.709362</v>
      </c>
      <c r="LQ497">
        <v>27085.78</v>
      </c>
      <c r="LR497" s="1">
        <v>2.6744190000000001E-2</v>
      </c>
      <c r="LS497">
        <v>25.35322</v>
      </c>
      <c r="LT497">
        <v>3.6423459999999999</v>
      </c>
      <c r="LU497">
        <v>26895.62</v>
      </c>
      <c r="LV497" s="1">
        <v>2.6626859999999999E-2</v>
      </c>
      <c r="LW497">
        <v>25.583390000000001</v>
      </c>
      <c r="LX497">
        <v>3.5904600000000002</v>
      </c>
      <c r="LY497">
        <v>26668.57</v>
      </c>
      <c r="LZ497" s="1">
        <v>2.6552590000000001E-2</v>
      </c>
      <c r="MA497">
        <v>25.859729999999999</v>
      </c>
      <c r="MB497">
        <v>3.5409809999999999</v>
      </c>
      <c r="MC497">
        <v>26409.71</v>
      </c>
      <c r="MD497" s="1">
        <v>2.6272520000000001E-2</v>
      </c>
      <c r="ME497">
        <v>26.086269999999999</v>
      </c>
      <c r="MF497">
        <v>3.4613649999999998</v>
      </c>
      <c r="MG497">
        <v>26123.91</v>
      </c>
      <c r="MH497" s="1">
        <v>2.588275E-2</v>
      </c>
      <c r="MI497">
        <v>26.19483</v>
      </c>
      <c r="MJ497">
        <v>3.365866</v>
      </c>
      <c r="MK497">
        <v>25815.02</v>
      </c>
      <c r="ML497" s="1">
        <v>2.551728E-2</v>
      </c>
      <c r="MM497">
        <v>26.128810000000001</v>
      </c>
      <c r="MN497">
        <v>3.2727759999999999</v>
      </c>
      <c r="MO497">
        <v>25487.25</v>
      </c>
      <c r="MP497" s="1">
        <v>2.5319169999999998E-2</v>
      </c>
      <c r="MQ497">
        <v>26.044809999999998</v>
      </c>
      <c r="MR497">
        <v>3.2005889999999999</v>
      </c>
      <c r="MS497">
        <v>25144.959999999999</v>
      </c>
      <c r="MT497" s="1">
        <v>2.5326089999999999E-2</v>
      </c>
      <c r="MU497">
        <v>25.97878</v>
      </c>
      <c r="MV497">
        <v>3.1538560000000002</v>
      </c>
      <c r="MW497">
        <v>24790.74</v>
      </c>
      <c r="MX497" s="1">
        <v>2.5096250000000001E-2</v>
      </c>
      <c r="MY497">
        <v>26.039010000000001</v>
      </c>
      <c r="MZ497">
        <v>3.0771570000000001</v>
      </c>
      <c r="NA497">
        <v>24428.46</v>
      </c>
      <c r="NB497" s="1">
        <v>2.47093E-2</v>
      </c>
      <c r="NC497">
        <v>26.193300000000001</v>
      </c>
      <c r="ND497">
        <v>2.9819559999999998</v>
      </c>
      <c r="NE497">
        <v>24059.78</v>
      </c>
      <c r="NF497" s="1">
        <v>2.47093E-2</v>
      </c>
      <c r="NG497">
        <v>26.193300000000001</v>
      </c>
      <c r="NH497">
        <v>2.9819559999999998</v>
      </c>
      <c r="NI497">
        <v>24059.78</v>
      </c>
      <c r="NJ497" s="1">
        <v>2.47093E-2</v>
      </c>
      <c r="NK497">
        <v>26.193300000000001</v>
      </c>
      <c r="NL497">
        <v>2.9819559999999998</v>
      </c>
      <c r="NM497">
        <v>24059.78</v>
      </c>
      <c r="NN497" s="1">
        <v>2.47093E-2</v>
      </c>
      <c r="NO497">
        <v>26.193300000000001</v>
      </c>
      <c r="NP497">
        <v>2.9819559999999998</v>
      </c>
      <c r="NQ497">
        <v>24059.78</v>
      </c>
      <c r="NR497" s="1">
        <v>2.47093E-2</v>
      </c>
      <c r="NS497">
        <v>26.193300000000001</v>
      </c>
      <c r="NT497">
        <v>2.9819559999999998</v>
      </c>
      <c r="NU497">
        <v>24059.78</v>
      </c>
      <c r="NV497" s="1">
        <v>2.47093E-2</v>
      </c>
      <c r="NW497">
        <v>26.193300000000001</v>
      </c>
      <c r="NX497">
        <v>2.9819559999999998</v>
      </c>
      <c r="NY497">
        <v>24059.78</v>
      </c>
      <c r="NZ497" s="1">
        <v>2.47093E-2</v>
      </c>
      <c r="OA497">
        <v>26.193300000000001</v>
      </c>
      <c r="OB497">
        <v>2.9819559999999998</v>
      </c>
      <c r="OC497">
        <v>24059.78</v>
      </c>
      <c r="OD497" s="1">
        <v>2.47093E-2</v>
      </c>
      <c r="OE497">
        <v>26.193300000000001</v>
      </c>
      <c r="OF497">
        <v>2.9819559999999998</v>
      </c>
      <c r="OG497">
        <v>24059.78</v>
      </c>
      <c r="OH497" s="1">
        <v>2.47093E-2</v>
      </c>
      <c r="OI497">
        <v>26.193300000000001</v>
      </c>
      <c r="OJ497">
        <v>2.9819559999999998</v>
      </c>
      <c r="OK497">
        <v>24059.78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5.379126E-2</v>
      </c>
      <c r="G498">
        <v>22.71528</v>
      </c>
      <c r="H498">
        <v>0</v>
      </c>
      <c r="I498">
        <v>0</v>
      </c>
      <c r="J498" s="1">
        <v>5.358313E-2</v>
      </c>
      <c r="K498">
        <v>22.924040000000002</v>
      </c>
      <c r="L498">
        <v>0</v>
      </c>
      <c r="M498">
        <v>0</v>
      </c>
      <c r="N498" s="1">
        <v>5.3244590000000001E-2</v>
      </c>
      <c r="O498">
        <v>23.113150000000001</v>
      </c>
      <c r="P498">
        <v>0</v>
      </c>
      <c r="Q498">
        <v>0</v>
      </c>
      <c r="R498" s="1">
        <v>5.28654E-2</v>
      </c>
      <c r="S498">
        <v>23.293500000000002</v>
      </c>
      <c r="T498">
        <v>0</v>
      </c>
      <c r="U498">
        <v>0</v>
      </c>
      <c r="V498" s="1">
        <v>5.2682890000000003E-2</v>
      </c>
      <c r="W498">
        <v>23.491230000000002</v>
      </c>
      <c r="X498">
        <v>0</v>
      </c>
      <c r="Y498">
        <v>0</v>
      </c>
      <c r="Z498" s="1">
        <v>5.258401E-2</v>
      </c>
      <c r="AA498">
        <v>23.53735</v>
      </c>
      <c r="AB498">
        <v>0</v>
      </c>
      <c r="AC498">
        <v>0</v>
      </c>
      <c r="AD498" s="1">
        <v>5.2435710000000003E-2</v>
      </c>
      <c r="AE498">
        <v>23.430679999999999</v>
      </c>
      <c r="AF498">
        <v>0</v>
      </c>
      <c r="AG498">
        <v>0</v>
      </c>
      <c r="AH498" s="1">
        <v>5.220839E-2</v>
      </c>
      <c r="AI498">
        <v>23.33784</v>
      </c>
      <c r="AJ498">
        <v>0</v>
      </c>
      <c r="AK498">
        <v>0</v>
      </c>
      <c r="AL498">
        <v>5.2350439999999998E-2</v>
      </c>
      <c r="AM498">
        <v>23.279140000000002</v>
      </c>
      <c r="AN498">
        <v>0</v>
      </c>
      <c r="AO498">
        <v>0</v>
      </c>
      <c r="AP498" s="1">
        <v>5.2146390000000001E-2</v>
      </c>
      <c r="AQ498">
        <v>23.43393</v>
      </c>
      <c r="AR498">
        <v>0</v>
      </c>
      <c r="AS498">
        <v>0</v>
      </c>
      <c r="AT498" s="1">
        <v>5.1821890000000002E-2</v>
      </c>
      <c r="AU498">
        <v>23.643000000000001</v>
      </c>
      <c r="AV498">
        <v>0</v>
      </c>
      <c r="AW498">
        <v>0</v>
      </c>
      <c r="AX498" s="1">
        <v>5.1444869999999997E-2</v>
      </c>
      <c r="AY498">
        <v>23.82432</v>
      </c>
      <c r="AZ498">
        <v>0</v>
      </c>
      <c r="BA498">
        <v>0</v>
      </c>
      <c r="BB498" s="1">
        <v>5.124335E-2</v>
      </c>
      <c r="BC498">
        <v>23.995339999999999</v>
      </c>
      <c r="BD498">
        <v>0</v>
      </c>
      <c r="BE498">
        <v>0</v>
      </c>
      <c r="BF498" s="1">
        <v>5.1111129999999998E-2</v>
      </c>
      <c r="BG498">
        <v>24.007919999999999</v>
      </c>
      <c r="BH498">
        <v>0</v>
      </c>
      <c r="BI498">
        <v>0</v>
      </c>
      <c r="BJ498" s="1">
        <v>5.0921729999999998E-2</v>
      </c>
      <c r="BK498">
        <v>23.926939999999998</v>
      </c>
      <c r="BL498">
        <v>0</v>
      </c>
      <c r="BM498">
        <v>0</v>
      </c>
      <c r="BN498">
        <v>5.0652049999999997E-2</v>
      </c>
      <c r="BO498">
        <v>23.84656</v>
      </c>
      <c r="BP498">
        <v>0</v>
      </c>
      <c r="BQ498">
        <v>0</v>
      </c>
      <c r="BR498" s="1">
        <v>5.0417099999999999E-2</v>
      </c>
      <c r="BS498">
        <v>23.80124</v>
      </c>
      <c r="BT498">
        <v>0</v>
      </c>
      <c r="BU498">
        <v>0</v>
      </c>
      <c r="BV498" s="1">
        <v>5.0131530000000001E-2</v>
      </c>
      <c r="BW498">
        <v>23.79711</v>
      </c>
      <c r="BX498">
        <v>0</v>
      </c>
      <c r="BY498">
        <v>0</v>
      </c>
      <c r="BZ498" s="1">
        <v>4.9880340000000002E-2</v>
      </c>
      <c r="CA498">
        <v>23.921610000000001</v>
      </c>
      <c r="CB498">
        <v>0</v>
      </c>
      <c r="CC498">
        <v>0</v>
      </c>
      <c r="CD498" s="1">
        <v>4.9598620000000003E-2</v>
      </c>
      <c r="CE498">
        <v>24.006029999999999</v>
      </c>
      <c r="CF498">
        <v>0</v>
      </c>
      <c r="CG498">
        <v>0</v>
      </c>
      <c r="CH498" s="1">
        <v>4.9327849999999999E-2</v>
      </c>
      <c r="CI498">
        <v>24.06879</v>
      </c>
      <c r="CJ498">
        <v>0</v>
      </c>
      <c r="CK498">
        <v>0</v>
      </c>
      <c r="CL498" s="1">
        <v>4.9022969999999999E-2</v>
      </c>
      <c r="CM498">
        <v>24.038239999999998</v>
      </c>
      <c r="CN498">
        <v>0</v>
      </c>
      <c r="CO498">
        <v>0</v>
      </c>
      <c r="CP498" s="1">
        <v>4.8738150000000001E-2</v>
      </c>
      <c r="CQ498">
        <v>23.982849999999999</v>
      </c>
      <c r="CR498">
        <v>0</v>
      </c>
      <c r="CS498">
        <v>0</v>
      </c>
      <c r="CT498">
        <v>4.8424960000000003E-2</v>
      </c>
      <c r="CU498">
        <v>23.893190000000001</v>
      </c>
      <c r="CV498">
        <v>0</v>
      </c>
      <c r="CW498">
        <v>0</v>
      </c>
      <c r="CX498" s="1">
        <v>4.8058799999999999E-2</v>
      </c>
      <c r="CY498">
        <v>23.775040000000001</v>
      </c>
      <c r="CZ498">
        <v>0</v>
      </c>
      <c r="DA498">
        <v>0</v>
      </c>
      <c r="DB498" s="1">
        <v>4.7755989999999998E-2</v>
      </c>
      <c r="DC498">
        <v>23.70749</v>
      </c>
      <c r="DD498">
        <v>0</v>
      </c>
      <c r="DE498">
        <v>0</v>
      </c>
      <c r="DF498" s="1">
        <v>4.7487670000000003E-2</v>
      </c>
      <c r="DG498">
        <v>23.757919999999999</v>
      </c>
      <c r="DH498">
        <v>0</v>
      </c>
      <c r="DI498">
        <v>0</v>
      </c>
      <c r="DJ498" s="1">
        <v>4.7247039999999997E-2</v>
      </c>
      <c r="DK498">
        <v>23.826419999999999</v>
      </c>
      <c r="DL498">
        <v>3.6156429999999999E-38</v>
      </c>
      <c r="DM498">
        <v>1.2804749999999999E-34</v>
      </c>
      <c r="DN498" s="1">
        <v>4.6938470000000003E-2</v>
      </c>
      <c r="DO498">
        <v>23.921379999999999</v>
      </c>
      <c r="DP498">
        <v>1.9041769999999998E-33</v>
      </c>
      <c r="DQ498">
        <v>6.3780259999999997E-30</v>
      </c>
      <c r="DR498" s="1">
        <v>4.6621360000000001E-2</v>
      </c>
      <c r="DS498">
        <v>23.876539999999999</v>
      </c>
      <c r="DT498" s="1">
        <v>1.8051689999999999E-29</v>
      </c>
      <c r="DU498" s="1">
        <v>5.9661169999999995E-26</v>
      </c>
      <c r="DV498" s="1">
        <v>4.630153E-2</v>
      </c>
      <c r="DW498">
        <v>23.780470000000001</v>
      </c>
      <c r="DX498" s="1">
        <v>4.9382470000000001E-26</v>
      </c>
      <c r="DY498" s="1">
        <v>1.6292660000000001E-22</v>
      </c>
      <c r="DZ498" s="1">
        <v>4.5996990000000001E-2</v>
      </c>
      <c r="EA498">
        <v>23.695029999999999</v>
      </c>
      <c r="EB498" s="1">
        <v>4.8386429999999999E-23</v>
      </c>
      <c r="EC498" s="1">
        <v>1.611581E-19</v>
      </c>
      <c r="ED498" s="1">
        <v>4.5604779999999998E-2</v>
      </c>
      <c r="EE498">
        <v>23.610810000000001</v>
      </c>
      <c r="EF498" s="1">
        <v>2.0412690000000001E-20</v>
      </c>
      <c r="EG498" s="1">
        <v>6.89594E-17</v>
      </c>
      <c r="EH498" s="1">
        <v>4.5292850000000003E-2</v>
      </c>
      <c r="EI498">
        <v>23.673459999999999</v>
      </c>
      <c r="EJ498" s="1">
        <v>4.2518800000000002E-18</v>
      </c>
      <c r="EK498" s="1">
        <v>1.4585550000000001E-14</v>
      </c>
      <c r="EL498" s="1">
        <v>4.5010660000000001E-2</v>
      </c>
      <c r="EM498">
        <v>23.753620000000002</v>
      </c>
      <c r="EN498" s="1">
        <v>4.8405070000000002E-16</v>
      </c>
      <c r="EO498" s="1">
        <v>1.6852079999999999E-12</v>
      </c>
      <c r="EP498" s="1">
        <v>4.4764520000000002E-2</v>
      </c>
      <c r="EQ498">
        <v>23.804200000000002</v>
      </c>
      <c r="ER498" s="1">
        <v>3.2554880000000003E-14</v>
      </c>
      <c r="ES498" s="1">
        <v>1.1519730000000001E-10</v>
      </c>
      <c r="ET498" s="1">
        <v>4.4487169999999999E-2</v>
      </c>
      <c r="EU498">
        <v>23.903700000000001</v>
      </c>
      <c r="EV498" s="1">
        <v>1.3812680000000001E-12</v>
      </c>
      <c r="EW498" s="1">
        <v>4.9720140000000001E-9</v>
      </c>
      <c r="EX498" s="1">
        <v>4.4187200000000003E-2</v>
      </c>
      <c r="EY498">
        <v>23.912880000000001</v>
      </c>
      <c r="EZ498" s="1">
        <v>3.8964829999999997E-11</v>
      </c>
      <c r="FA498" s="1">
        <v>1.429246E-7</v>
      </c>
      <c r="FB498" s="1">
        <v>4.3902490000000002E-2</v>
      </c>
      <c r="FC498">
        <v>23.778490000000001</v>
      </c>
      <c r="FD498" s="1">
        <v>7.6711909999999996E-10</v>
      </c>
      <c r="FE498" s="1">
        <v>2.8624209999999998E-6</v>
      </c>
      <c r="FF498" s="1">
        <v>4.36316E-2</v>
      </c>
      <c r="FG498">
        <v>23.631810000000002</v>
      </c>
      <c r="FH498" s="1">
        <v>1.094034E-8</v>
      </c>
      <c r="FI498" s="1">
        <v>4.1525600000000001E-5</v>
      </c>
      <c r="FJ498" s="1">
        <v>4.368329E-2</v>
      </c>
      <c r="FK498">
        <v>23.52422</v>
      </c>
      <c r="FL498" s="1">
        <v>1.17898E-7</v>
      </c>
      <c r="FM498" s="1">
        <v>4.5180740000000001E-4</v>
      </c>
      <c r="FN498">
        <v>4.336715E-2</v>
      </c>
      <c r="FO498">
        <v>23.631689999999999</v>
      </c>
      <c r="FP498" s="1">
        <v>9.7316520000000003E-7</v>
      </c>
      <c r="FQ498" s="1">
        <v>3.7961499999999999E-3</v>
      </c>
      <c r="FR498" s="1">
        <v>4.2880420000000002E-2</v>
      </c>
      <c r="FS498">
        <v>23.805340000000001</v>
      </c>
      <c r="FT498" s="1">
        <v>6.335547E-6</v>
      </c>
      <c r="FU498" s="1">
        <v>2.5236160000000001E-2</v>
      </c>
      <c r="FV498" s="1">
        <v>4.2372649999999998E-2</v>
      </c>
      <c r="FW498">
        <v>23.99963</v>
      </c>
      <c r="FX498" s="1">
        <v>3.3368819999999999E-5</v>
      </c>
      <c r="FY498" s="1">
        <v>0.1358192</v>
      </c>
      <c r="FZ498" s="1">
        <v>4.2067050000000002E-2</v>
      </c>
      <c r="GA498">
        <v>24.16995</v>
      </c>
      <c r="GB498" s="1">
        <v>1.4621130000000001E-4</v>
      </c>
      <c r="GC498" s="1">
        <v>0.60459620000000003</v>
      </c>
      <c r="GD498" s="1">
        <v>4.1872800000000002E-2</v>
      </c>
      <c r="GE498">
        <v>24.1539</v>
      </c>
      <c r="GF498" s="1">
        <v>5.4208230000000004E-4</v>
      </c>
      <c r="GG498">
        <v>2.2708279999999998</v>
      </c>
      <c r="GH498" s="1">
        <v>4.1594720000000002E-2</v>
      </c>
      <c r="GI498">
        <v>24.00357</v>
      </c>
      <c r="GJ498" s="1">
        <v>1.7227869999999999E-3</v>
      </c>
      <c r="GK498" s="1">
        <v>7.3235299999999999</v>
      </c>
      <c r="GL498" s="1">
        <v>4.1205409999999998E-2</v>
      </c>
      <c r="GM498">
        <v>23.86103</v>
      </c>
      <c r="GN498" s="1">
        <v>4.7642479999999996E-3</v>
      </c>
      <c r="GO498">
        <v>20.598279999999999</v>
      </c>
      <c r="GP498" s="1">
        <v>4.1215359999999999E-2</v>
      </c>
      <c r="GQ498">
        <v>23.759499999999999</v>
      </c>
      <c r="GR498" s="1">
        <v>1.178741E-2</v>
      </c>
      <c r="GS498">
        <v>51.297260000000001</v>
      </c>
      <c r="GT498" s="1">
        <v>4.0819809999999998E-2</v>
      </c>
      <c r="GU498">
        <v>23.880929999999999</v>
      </c>
      <c r="GV498" s="1">
        <v>2.59169E-2</v>
      </c>
      <c r="GW498">
        <v>114.6006</v>
      </c>
      <c r="GX498">
        <v>4.0290890000000003E-2</v>
      </c>
      <c r="GY498">
        <v>24.07011</v>
      </c>
      <c r="GZ498" s="1">
        <v>5.15218E-2</v>
      </c>
      <c r="HA498">
        <v>232.12819999999999</v>
      </c>
      <c r="HB498" s="1">
        <v>3.9721300000000001E-2</v>
      </c>
      <c r="HC498">
        <v>24.284849999999999</v>
      </c>
      <c r="HD498" s="1">
        <v>9.3797229999999995E-2</v>
      </c>
      <c r="HE498">
        <v>430.90609999999998</v>
      </c>
      <c r="HF498" s="1">
        <v>3.93605E-2</v>
      </c>
      <c r="HG498">
        <v>24.445740000000001</v>
      </c>
      <c r="HH498">
        <v>0.15895300000000001</v>
      </c>
      <c r="HI498">
        <v>740.45680000000004</v>
      </c>
      <c r="HJ498" s="1">
        <v>3.9151970000000001E-2</v>
      </c>
      <c r="HK498">
        <v>24.440300000000001</v>
      </c>
      <c r="HL498" s="1">
        <v>0.25280639999999999</v>
      </c>
      <c r="HM498">
        <v>1188.9639999999999</v>
      </c>
      <c r="HN498" s="1">
        <v>3.8917760000000003E-2</v>
      </c>
      <c r="HO498">
        <v>24.305569999999999</v>
      </c>
      <c r="HP498" s="1">
        <v>0.3785656</v>
      </c>
      <c r="HQ498">
        <v>1798.153</v>
      </c>
      <c r="HR498" s="1">
        <v>3.8620380000000003E-2</v>
      </c>
      <c r="HS498">
        <v>24.173829999999999</v>
      </c>
      <c r="HT498">
        <v>0.53717879999999996</v>
      </c>
      <c r="HU498">
        <v>2579.431</v>
      </c>
      <c r="HV498" s="1">
        <v>3.8873739999999997E-2</v>
      </c>
      <c r="HW498">
        <v>24.07751</v>
      </c>
      <c r="HX498">
        <v>0.73872479999999996</v>
      </c>
      <c r="HY498">
        <v>3533.902</v>
      </c>
      <c r="HZ498" s="1">
        <v>3.8638279999999997E-2</v>
      </c>
      <c r="IA498">
        <v>24.165299999999998</v>
      </c>
      <c r="IB498">
        <v>0.96382270000000003</v>
      </c>
      <c r="IC498">
        <v>4650.7560000000003</v>
      </c>
      <c r="ID498">
        <v>3.825887E-2</v>
      </c>
      <c r="IE498">
        <v>24.16168</v>
      </c>
      <c r="IF498">
        <v>1.2085900000000001</v>
      </c>
      <c r="IG498">
        <v>5903.3879999999999</v>
      </c>
      <c r="IH498" s="1">
        <v>3.7810339999999998E-2</v>
      </c>
      <c r="II498">
        <v>24.3093</v>
      </c>
      <c r="IJ498">
        <v>1.465417</v>
      </c>
      <c r="IK498">
        <v>7259.7510000000002</v>
      </c>
      <c r="IL498" s="1">
        <v>3.7567839999999998E-2</v>
      </c>
      <c r="IM498">
        <v>24.434059999999999</v>
      </c>
      <c r="IN498">
        <v>1.738313</v>
      </c>
      <c r="IO498">
        <v>8684.4609999999993</v>
      </c>
      <c r="IP498" s="1">
        <v>3.7394339999999998E-2</v>
      </c>
      <c r="IQ498">
        <v>24.443449999999999</v>
      </c>
      <c r="IR498">
        <v>2.0167660000000001</v>
      </c>
      <c r="IS498">
        <v>10142.85</v>
      </c>
      <c r="IT498" s="1">
        <v>3.7117299999999999E-2</v>
      </c>
      <c r="IU498">
        <v>24.35097</v>
      </c>
      <c r="IV498">
        <v>2.2848199999999999</v>
      </c>
      <c r="IW498">
        <v>11599.34</v>
      </c>
      <c r="IX498" s="1">
        <v>3.6670220000000003E-2</v>
      </c>
      <c r="IY498">
        <v>24.234529999999999</v>
      </c>
      <c r="IZ498">
        <v>2.5289459999999999</v>
      </c>
      <c r="JA498">
        <v>13019.81</v>
      </c>
      <c r="JB498" s="1">
        <v>3.5922240000000001E-2</v>
      </c>
      <c r="JC498">
        <v>24.183420000000002</v>
      </c>
      <c r="JD498">
        <v>2.7299509999999998</v>
      </c>
      <c r="JE498">
        <v>14373.51</v>
      </c>
      <c r="JF498" s="1">
        <v>3.553713E-2</v>
      </c>
      <c r="JG498">
        <v>24.367280000000001</v>
      </c>
      <c r="JH498">
        <v>2.9332180000000001</v>
      </c>
      <c r="JI498">
        <v>15639.7</v>
      </c>
      <c r="JJ498" s="1">
        <v>3.5262660000000001E-2</v>
      </c>
      <c r="JK498">
        <v>24.627079999999999</v>
      </c>
      <c r="JL498">
        <v>3.1227960000000001</v>
      </c>
      <c r="JM498">
        <v>16808.89</v>
      </c>
      <c r="JN498" s="1">
        <v>3.5010899999999998E-2</v>
      </c>
      <c r="JO498">
        <v>24.916460000000001</v>
      </c>
      <c r="JP498">
        <v>3.2906330000000001</v>
      </c>
      <c r="JQ498">
        <v>17871.419999999998</v>
      </c>
      <c r="JR498" s="1">
        <v>3.4566909999999999E-2</v>
      </c>
      <c r="JS498">
        <v>25.177869999999999</v>
      </c>
      <c r="JT498">
        <v>3.4154390000000001</v>
      </c>
      <c r="JU498">
        <v>18820.07</v>
      </c>
      <c r="JV498" s="1">
        <v>3.405702E-2</v>
      </c>
      <c r="JW498">
        <v>25.267949999999999</v>
      </c>
      <c r="JX498">
        <v>3.5073620000000001</v>
      </c>
      <c r="JY498">
        <v>19650.39</v>
      </c>
      <c r="JZ498" s="1">
        <v>3.3658779999999999E-2</v>
      </c>
      <c r="KA498">
        <v>25.194230000000001</v>
      </c>
      <c r="KB498">
        <v>3.5862720000000001</v>
      </c>
      <c r="KC498">
        <v>20365.41</v>
      </c>
      <c r="KD498" s="1">
        <v>3.3404980000000001E-2</v>
      </c>
      <c r="KE498">
        <v>25.109110000000001</v>
      </c>
      <c r="KF498">
        <v>3.6588949999999998</v>
      </c>
      <c r="KG498">
        <v>20972.34</v>
      </c>
      <c r="KH498" s="1">
        <v>3.3149720000000001E-2</v>
      </c>
      <c r="KI498">
        <v>25.043949999999999</v>
      </c>
      <c r="KJ498">
        <v>3.7124069999999998</v>
      </c>
      <c r="KK498">
        <v>21477.47</v>
      </c>
      <c r="KL498">
        <v>3.289069E-2</v>
      </c>
      <c r="KM498">
        <v>25.133510000000001</v>
      </c>
      <c r="KN498">
        <v>3.7468859999999999</v>
      </c>
      <c r="KO498">
        <v>21886.240000000002</v>
      </c>
      <c r="KP498">
        <v>3.25832E-2</v>
      </c>
      <c r="KQ498">
        <v>25.24916</v>
      </c>
      <c r="KR498">
        <v>3.7598159999999998</v>
      </c>
      <c r="KS498">
        <v>22206.19</v>
      </c>
      <c r="KT498">
        <v>3.2307889999999999E-2</v>
      </c>
      <c r="KU498">
        <v>25.331700000000001</v>
      </c>
      <c r="KV498">
        <v>3.7614070000000002</v>
      </c>
      <c r="KW498">
        <v>22444.32</v>
      </c>
      <c r="KX498" s="1">
        <v>3.2053379999999999E-2</v>
      </c>
      <c r="KY498">
        <v>25.383030000000002</v>
      </c>
      <c r="KZ498">
        <v>3.7527599999999999</v>
      </c>
      <c r="LA498">
        <v>22608.560000000001</v>
      </c>
      <c r="LB498" s="1">
        <v>3.1842189999999999E-2</v>
      </c>
      <c r="LC498">
        <v>25.360140000000001</v>
      </c>
      <c r="LD498">
        <v>3.7375820000000002</v>
      </c>
      <c r="LE498">
        <v>22706.880000000001</v>
      </c>
      <c r="LF498" s="1">
        <v>3.1629709999999998E-2</v>
      </c>
      <c r="LG498">
        <v>25.293990000000001</v>
      </c>
      <c r="LH498">
        <v>3.7125569999999999</v>
      </c>
      <c r="LI498">
        <v>22746.560000000001</v>
      </c>
      <c r="LJ498" s="1">
        <v>3.1353029999999997E-2</v>
      </c>
      <c r="LK498">
        <v>25.20964</v>
      </c>
      <c r="LL498">
        <v>3.6715080000000002</v>
      </c>
      <c r="LM498">
        <v>22733.439999999999</v>
      </c>
      <c r="LN498">
        <v>3.066439E-2</v>
      </c>
      <c r="LO498">
        <v>25.174880000000002</v>
      </c>
      <c r="LP498">
        <v>3.5752809999999999</v>
      </c>
      <c r="LQ498">
        <v>22671.87</v>
      </c>
      <c r="LR498" s="1">
        <v>3.0367399999999999E-2</v>
      </c>
      <c r="LS498">
        <v>25.334389999999999</v>
      </c>
      <c r="LT498">
        <v>3.518678</v>
      </c>
      <c r="LU498">
        <v>22568.21</v>
      </c>
      <c r="LV498" s="1">
        <v>3.0238689999999999E-2</v>
      </c>
      <c r="LW498">
        <v>25.56401</v>
      </c>
      <c r="LX498">
        <v>3.4765679999999999</v>
      </c>
      <c r="LY498">
        <v>22430.799999999999</v>
      </c>
      <c r="LZ498" s="1">
        <v>3.015837E-2</v>
      </c>
      <c r="MA498">
        <v>25.839320000000001</v>
      </c>
      <c r="MB498">
        <v>3.4362949999999999</v>
      </c>
      <c r="MC498">
        <v>22263.97</v>
      </c>
      <c r="MD498" s="1">
        <v>2.98397E-2</v>
      </c>
      <c r="ME498">
        <v>26.064830000000001</v>
      </c>
      <c r="MF498">
        <v>3.3656609999999998</v>
      </c>
      <c r="MG498">
        <v>22071.24</v>
      </c>
      <c r="MH498" s="1">
        <v>2.9392089999999999E-2</v>
      </c>
      <c r="MI498">
        <v>26.17238</v>
      </c>
      <c r="MJ498">
        <v>3.2783760000000002</v>
      </c>
      <c r="MK498">
        <v>21855.3</v>
      </c>
      <c r="ML498" s="1">
        <v>2.8976729999999999E-2</v>
      </c>
      <c r="MM498">
        <v>26.106079999999999</v>
      </c>
      <c r="MN498">
        <v>3.1933729999999998</v>
      </c>
      <c r="MO498">
        <v>21620.3</v>
      </c>
      <c r="MP498" s="1">
        <v>2.8752400000000001E-2</v>
      </c>
      <c r="MQ498">
        <v>26.02216</v>
      </c>
      <c r="MR498">
        <v>3.1283629999999998</v>
      </c>
      <c r="MS498">
        <v>21370.31</v>
      </c>
      <c r="MT498" s="1">
        <v>2.8769869999999999E-2</v>
      </c>
      <c r="MU498">
        <v>25.956510000000002</v>
      </c>
      <c r="MV498">
        <v>3.0888119999999999</v>
      </c>
      <c r="MW498">
        <v>21107.96</v>
      </c>
      <c r="MX498" s="1">
        <v>2.8507979999999999E-2</v>
      </c>
      <c r="MY498">
        <v>26.016960000000001</v>
      </c>
      <c r="MZ498">
        <v>3.0184120000000001</v>
      </c>
      <c r="NA498">
        <v>20836.23</v>
      </c>
      <c r="NB498" s="1">
        <v>2.8067290000000002E-2</v>
      </c>
      <c r="NC498">
        <v>26.17088</v>
      </c>
      <c r="ND498">
        <v>2.9293110000000002</v>
      </c>
      <c r="NE498">
        <v>20556.05</v>
      </c>
      <c r="NF498" s="1">
        <v>2.8067290000000002E-2</v>
      </c>
      <c r="NG498">
        <v>26.17088</v>
      </c>
      <c r="NH498">
        <v>2.9293110000000002</v>
      </c>
      <c r="NI498">
        <v>20556.05</v>
      </c>
      <c r="NJ498" s="1">
        <v>2.8067290000000002E-2</v>
      </c>
      <c r="NK498">
        <v>26.17088</v>
      </c>
      <c r="NL498">
        <v>2.9293110000000002</v>
      </c>
      <c r="NM498">
        <v>20556.05</v>
      </c>
      <c r="NN498" s="1">
        <v>2.8067290000000002E-2</v>
      </c>
      <c r="NO498">
        <v>26.17088</v>
      </c>
      <c r="NP498">
        <v>2.9293110000000002</v>
      </c>
      <c r="NQ498">
        <v>20556.05</v>
      </c>
      <c r="NR498" s="1">
        <v>2.8067290000000002E-2</v>
      </c>
      <c r="NS498">
        <v>26.17088</v>
      </c>
      <c r="NT498">
        <v>2.9293110000000002</v>
      </c>
      <c r="NU498">
        <v>20556.05</v>
      </c>
      <c r="NV498" s="1">
        <v>2.8067290000000002E-2</v>
      </c>
      <c r="NW498">
        <v>26.17088</v>
      </c>
      <c r="NX498">
        <v>2.9293110000000002</v>
      </c>
      <c r="NY498">
        <v>20556.05</v>
      </c>
      <c r="NZ498" s="1">
        <v>2.8067290000000002E-2</v>
      </c>
      <c r="OA498">
        <v>26.17088</v>
      </c>
      <c r="OB498">
        <v>2.9293110000000002</v>
      </c>
      <c r="OC498">
        <v>20556.05</v>
      </c>
      <c r="OD498" s="1">
        <v>2.8067290000000002E-2</v>
      </c>
      <c r="OE498">
        <v>26.17088</v>
      </c>
      <c r="OF498">
        <v>2.9293110000000002</v>
      </c>
      <c r="OG498">
        <v>20556.05</v>
      </c>
      <c r="OH498" s="1">
        <v>2.8067290000000002E-2</v>
      </c>
      <c r="OI498">
        <v>26.17088</v>
      </c>
      <c r="OJ498">
        <v>2.9293110000000002</v>
      </c>
      <c r="OK498">
        <v>20556.05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6.2988649999999993E-2</v>
      </c>
      <c r="G499">
        <v>22.62895</v>
      </c>
      <c r="H499">
        <v>0</v>
      </c>
      <c r="I499">
        <v>0</v>
      </c>
      <c r="J499" s="1">
        <v>6.2742610000000004E-2</v>
      </c>
      <c r="K499">
        <v>22.839559999999999</v>
      </c>
      <c r="L499">
        <v>0</v>
      </c>
      <c r="M499">
        <v>0</v>
      </c>
      <c r="N499">
        <v>6.2342290000000002E-2</v>
      </c>
      <c r="O499">
        <v>23.034459999999999</v>
      </c>
      <c r="P499">
        <v>0</v>
      </c>
      <c r="Q499">
        <v>0</v>
      </c>
      <c r="R499">
        <v>6.1895279999999997E-2</v>
      </c>
      <c r="S499">
        <v>23.218250000000001</v>
      </c>
      <c r="T499">
        <v>0</v>
      </c>
      <c r="U499">
        <v>0</v>
      </c>
      <c r="V499" s="1">
        <v>6.1686209999999998E-2</v>
      </c>
      <c r="W499">
        <v>23.420110000000001</v>
      </c>
      <c r="X499">
        <v>0</v>
      </c>
      <c r="Y499">
        <v>0</v>
      </c>
      <c r="Z499">
        <v>6.157203E-2</v>
      </c>
      <c r="AA499">
        <v>23.47287</v>
      </c>
      <c r="AB499">
        <v>0</v>
      </c>
      <c r="AC499">
        <v>0</v>
      </c>
      <c r="AD499" s="1">
        <v>6.1403199999999998E-2</v>
      </c>
      <c r="AE499">
        <v>23.370419999999999</v>
      </c>
      <c r="AF499">
        <v>0</v>
      </c>
      <c r="AG499">
        <v>0</v>
      </c>
      <c r="AH499" s="1">
        <v>6.1135950000000001E-2</v>
      </c>
      <c r="AI499">
        <v>23.28049</v>
      </c>
      <c r="AJ499">
        <v>0</v>
      </c>
      <c r="AK499">
        <v>0</v>
      </c>
      <c r="AL499" s="1">
        <v>6.1311829999999998E-2</v>
      </c>
      <c r="AM499">
        <v>23.222719999999999</v>
      </c>
      <c r="AN499">
        <v>0</v>
      </c>
      <c r="AO499">
        <v>0</v>
      </c>
      <c r="AP499" s="1">
        <v>6.1072429999999997E-2</v>
      </c>
      <c r="AQ499">
        <v>23.378039999999999</v>
      </c>
      <c r="AR499">
        <v>0</v>
      </c>
      <c r="AS499">
        <v>0</v>
      </c>
      <c r="AT499" s="1">
        <v>6.0686120000000003E-2</v>
      </c>
      <c r="AU499">
        <v>23.588460000000001</v>
      </c>
      <c r="AV499">
        <v>0</v>
      </c>
      <c r="AW499">
        <v>0</v>
      </c>
      <c r="AX499" s="1">
        <v>6.0244789999999999E-2</v>
      </c>
      <c r="AY499">
        <v>23.771149999999999</v>
      </c>
      <c r="AZ499">
        <v>0</v>
      </c>
      <c r="BA499">
        <v>0</v>
      </c>
      <c r="BB499" s="1">
        <v>6.000817E-2</v>
      </c>
      <c r="BC499">
        <v>23.943180000000002</v>
      </c>
      <c r="BD499">
        <v>0</v>
      </c>
      <c r="BE499">
        <v>0</v>
      </c>
      <c r="BF499" s="1">
        <v>5.9860839999999998E-2</v>
      </c>
      <c r="BG499">
        <v>23.958290000000002</v>
      </c>
      <c r="BH499">
        <v>0</v>
      </c>
      <c r="BI499">
        <v>0</v>
      </c>
      <c r="BJ499" s="1">
        <v>5.9638759999999999E-2</v>
      </c>
      <c r="BK499">
        <v>23.877310000000001</v>
      </c>
      <c r="BL499">
        <v>0</v>
      </c>
      <c r="BM499">
        <v>0</v>
      </c>
      <c r="BN499">
        <v>5.9320940000000003E-2</v>
      </c>
      <c r="BO499">
        <v>23.796140000000001</v>
      </c>
      <c r="BP499">
        <v>0</v>
      </c>
      <c r="BQ499">
        <v>0</v>
      </c>
      <c r="BR499" s="1">
        <v>5.9044720000000002E-2</v>
      </c>
      <c r="BS499">
        <v>23.74954</v>
      </c>
      <c r="BT499">
        <v>0</v>
      </c>
      <c r="BU499">
        <v>0</v>
      </c>
      <c r="BV499" s="1">
        <v>5.8711720000000002E-2</v>
      </c>
      <c r="BW499">
        <v>23.743829999999999</v>
      </c>
      <c r="BX499">
        <v>0</v>
      </c>
      <c r="BY499">
        <v>0</v>
      </c>
      <c r="BZ499" s="1">
        <v>5.8420430000000002E-2</v>
      </c>
      <c r="CA499">
        <v>23.866399999999999</v>
      </c>
      <c r="CB499">
        <v>0</v>
      </c>
      <c r="CC499">
        <v>0</v>
      </c>
      <c r="CD499" s="1">
        <v>5.8089059999999998E-2</v>
      </c>
      <c r="CE499">
        <v>23.950060000000001</v>
      </c>
      <c r="CF499">
        <v>0</v>
      </c>
      <c r="CG499">
        <v>0</v>
      </c>
      <c r="CH499" s="1">
        <v>5.7770080000000001E-2</v>
      </c>
      <c r="CI499">
        <v>24.01332</v>
      </c>
      <c r="CJ499">
        <v>0</v>
      </c>
      <c r="CK499">
        <v>0</v>
      </c>
      <c r="CL499" s="1">
        <v>5.741537E-2</v>
      </c>
      <c r="CM499">
        <v>23.982289999999999</v>
      </c>
      <c r="CN499">
        <v>0</v>
      </c>
      <c r="CO499">
        <v>0</v>
      </c>
      <c r="CP499" s="1">
        <v>5.7082460000000002E-2</v>
      </c>
      <c r="CQ499">
        <v>23.926539999999999</v>
      </c>
      <c r="CR499">
        <v>0</v>
      </c>
      <c r="CS499">
        <v>0</v>
      </c>
      <c r="CT499" s="1">
        <v>5.6716620000000002E-2</v>
      </c>
      <c r="CU499">
        <v>23.837070000000001</v>
      </c>
      <c r="CV499">
        <v>0</v>
      </c>
      <c r="CW499">
        <v>0</v>
      </c>
      <c r="CX499" s="1">
        <v>5.6285330000000001E-2</v>
      </c>
      <c r="CY499">
        <v>23.71968</v>
      </c>
      <c r="CZ499">
        <v>0</v>
      </c>
      <c r="DA499">
        <v>0</v>
      </c>
      <c r="DB499" s="1">
        <v>5.59295E-2</v>
      </c>
      <c r="DC499">
        <v>23.65157</v>
      </c>
      <c r="DD499">
        <v>0</v>
      </c>
      <c r="DE499">
        <v>0</v>
      </c>
      <c r="DF499" s="1">
        <v>5.5615619999999998E-2</v>
      </c>
      <c r="DG499">
        <v>23.701450000000001</v>
      </c>
      <c r="DH499">
        <v>0</v>
      </c>
      <c r="DI499">
        <v>0</v>
      </c>
      <c r="DJ499" s="1">
        <v>5.5335969999999998E-2</v>
      </c>
      <c r="DK499">
        <v>23.771609999999999</v>
      </c>
      <c r="DL499">
        <v>0</v>
      </c>
      <c r="DM499">
        <v>2.8910799999999998E-35</v>
      </c>
      <c r="DN499" s="1">
        <v>5.497788E-2</v>
      </c>
      <c r="DO499">
        <v>23.868860000000002</v>
      </c>
      <c r="DP499">
        <v>5.6800960000000001E-34</v>
      </c>
      <c r="DQ499">
        <v>1.6306350000000001E-30</v>
      </c>
      <c r="DR499" s="1">
        <v>5.460313E-2</v>
      </c>
      <c r="DS499">
        <v>23.828320000000001</v>
      </c>
      <c r="DT499" s="1">
        <v>5.9168360000000001E-30</v>
      </c>
      <c r="DU499" s="1">
        <v>1.6779759999999999E-26</v>
      </c>
      <c r="DV499" s="1">
        <v>5.422859E-2</v>
      </c>
      <c r="DW499">
        <v>23.73507</v>
      </c>
      <c r="DX499" s="1">
        <v>1.7518400000000001E-26</v>
      </c>
      <c r="DY499" s="1">
        <v>4.9665459999999999E-23</v>
      </c>
      <c r="DZ499" s="1">
        <v>5.3873949999999997E-2</v>
      </c>
      <c r="EA499">
        <v>23.652360000000002</v>
      </c>
      <c r="EB499" s="1">
        <v>1.8424980000000001E-23</v>
      </c>
      <c r="EC499" s="1">
        <v>5.2812020000000002E-20</v>
      </c>
      <c r="ED499" s="1">
        <v>5.3411090000000001E-2</v>
      </c>
      <c r="EE499">
        <v>23.571370000000002</v>
      </c>
      <c r="EF499" s="1">
        <v>8.2716059999999994E-21</v>
      </c>
      <c r="EG499" s="1">
        <v>2.4085480000000001E-17</v>
      </c>
      <c r="EH499" s="1">
        <v>5.3045410000000001E-2</v>
      </c>
      <c r="EI499">
        <v>23.635179999999998</v>
      </c>
      <c r="EJ499" s="1">
        <v>1.8227650000000002E-18</v>
      </c>
      <c r="EK499" s="1">
        <v>5.3970910000000001E-15</v>
      </c>
      <c r="EL499">
        <v>5.2717340000000001E-2</v>
      </c>
      <c r="EM499">
        <v>23.719799999999999</v>
      </c>
      <c r="EN499" s="1">
        <v>2.1851949999999999E-16</v>
      </c>
      <c r="EO499" s="1">
        <v>6.5751340000000004E-13</v>
      </c>
      <c r="EP499" s="1">
        <v>5.2430169999999998E-2</v>
      </c>
      <c r="EQ499">
        <v>23.774640000000002</v>
      </c>
      <c r="ER499" s="1">
        <v>1.5413899999999999E-14</v>
      </c>
      <c r="ES499" s="1">
        <v>4.7201079999999999E-11</v>
      </c>
      <c r="ET499" s="1">
        <v>5.210422E-2</v>
      </c>
      <c r="EU499">
        <v>23.877590000000001</v>
      </c>
      <c r="EV499" s="1">
        <v>6.8359289999999998E-13</v>
      </c>
      <c r="EW499" s="1">
        <v>2.1321530000000001E-9</v>
      </c>
      <c r="EX499" s="1">
        <v>5.175271E-2</v>
      </c>
      <c r="EY499">
        <v>23.893039999999999</v>
      </c>
      <c r="EZ499" s="1">
        <v>2.0099000000000001E-11</v>
      </c>
      <c r="FA499" s="1">
        <v>6.3959630000000006E-8</v>
      </c>
      <c r="FB499" s="1">
        <v>5.1419359999999997E-2</v>
      </c>
      <c r="FC499">
        <v>23.763909999999999</v>
      </c>
      <c r="FD499" s="1">
        <v>4.114018E-10</v>
      </c>
      <c r="FE499" s="1">
        <v>1.3333400000000001E-6</v>
      </c>
      <c r="FF499" s="1">
        <v>5.110518E-2</v>
      </c>
      <c r="FG499">
        <v>23.62161</v>
      </c>
      <c r="FH499" s="1">
        <v>6.0867749999999996E-9</v>
      </c>
      <c r="FI499" s="1">
        <v>2.0088539999999999E-5</v>
      </c>
      <c r="FJ499">
        <v>5.1173509999999998E-2</v>
      </c>
      <c r="FK499">
        <v>23.516909999999999</v>
      </c>
      <c r="FL499" s="1">
        <v>6.7926069999999998E-8</v>
      </c>
      <c r="FM499" s="1">
        <v>2.2656689999999999E-4</v>
      </c>
      <c r="FN499" s="1">
        <v>5.0804059999999998E-2</v>
      </c>
      <c r="FO499">
        <v>23.62576</v>
      </c>
      <c r="FP499" s="1">
        <v>5.7940909999999999E-7</v>
      </c>
      <c r="FQ499" s="1">
        <v>1.9693950000000001E-3</v>
      </c>
      <c r="FR499" s="1">
        <v>5.0229990000000002E-2</v>
      </c>
      <c r="FS499">
        <v>23.802140000000001</v>
      </c>
      <c r="FT499" s="1">
        <v>3.8904769999999999E-6</v>
      </c>
      <c r="FU499" s="1">
        <v>1.3518540000000001E-2</v>
      </c>
      <c r="FV499" s="1">
        <v>4.9629670000000001E-2</v>
      </c>
      <c r="FW499">
        <v>23.998989999999999</v>
      </c>
      <c r="FX499" s="1">
        <v>2.109959E-5</v>
      </c>
      <c r="FY499" s="1">
        <v>7.5004479999999998E-2</v>
      </c>
      <c r="FZ499" s="1">
        <v>4.9274690000000003E-2</v>
      </c>
      <c r="GA499">
        <v>24.17221</v>
      </c>
      <c r="GB499" s="1">
        <v>9.5076070000000001E-5</v>
      </c>
      <c r="GC499" s="1">
        <v>0.34370210000000001</v>
      </c>
      <c r="GD499">
        <v>4.9051999999999998E-2</v>
      </c>
      <c r="GE499">
        <v>24.161750000000001</v>
      </c>
      <c r="GF499" s="1">
        <v>3.620033E-4</v>
      </c>
      <c r="GG499" s="1">
        <v>1.327062</v>
      </c>
      <c r="GH499">
        <v>4.8726409999999998E-2</v>
      </c>
      <c r="GI499">
        <v>24.0139</v>
      </c>
      <c r="GJ499" s="1">
        <v>1.1796210000000001E-3</v>
      </c>
      <c r="GK499" s="1">
        <v>4.3930259999999999</v>
      </c>
      <c r="GL499" s="1">
        <v>4.8268239999999997E-2</v>
      </c>
      <c r="GM499">
        <v>23.872890000000002</v>
      </c>
      <c r="GN499" s="1">
        <v>3.3396210000000001E-3</v>
      </c>
      <c r="GO499">
        <v>12.66358</v>
      </c>
      <c r="GP499" s="1">
        <v>4.8288949999999997E-2</v>
      </c>
      <c r="GQ499">
        <v>23.771229999999999</v>
      </c>
      <c r="GR499" s="1">
        <v>8.4503860000000007E-3</v>
      </c>
      <c r="GS499">
        <v>32.283070000000002</v>
      </c>
      <c r="GT499">
        <v>4.7827429999999997E-2</v>
      </c>
      <c r="GU499">
        <v>23.890830000000001</v>
      </c>
      <c r="GV499" s="1">
        <v>1.8973609999999998E-2</v>
      </c>
      <c r="GW499">
        <v>73.729619999999997</v>
      </c>
      <c r="GX499" s="1">
        <v>4.7201119999999999E-2</v>
      </c>
      <c r="GY499">
        <v>24.079730000000001</v>
      </c>
      <c r="GZ499" s="1">
        <v>3.8457640000000001E-2</v>
      </c>
      <c r="HA499">
        <v>152.45259999999999</v>
      </c>
      <c r="HB499" s="1">
        <v>4.6532150000000001E-2</v>
      </c>
      <c r="HC499">
        <v>24.294689999999999</v>
      </c>
      <c r="HD499" s="1">
        <v>7.1303320000000003E-2</v>
      </c>
      <c r="HE499">
        <v>288.53590000000003</v>
      </c>
      <c r="HF499">
        <v>4.6111699999999999E-2</v>
      </c>
      <c r="HG499">
        <v>24.455439999999999</v>
      </c>
      <c r="HH499" s="1">
        <v>0.1229346</v>
      </c>
      <c r="HI499">
        <v>504.95209999999997</v>
      </c>
      <c r="HJ499" s="1">
        <v>4.5867680000000001E-2</v>
      </c>
      <c r="HK499">
        <v>24.451889999999999</v>
      </c>
      <c r="HL499" s="1">
        <v>0.19870869999999999</v>
      </c>
      <c r="HM499">
        <v>824.93029999999999</v>
      </c>
      <c r="HN499" s="1">
        <v>4.5597020000000002E-2</v>
      </c>
      <c r="HO499">
        <v>24.316520000000001</v>
      </c>
      <c r="HP499" s="1">
        <v>0.30211589999999999</v>
      </c>
      <c r="HQ499">
        <v>1268.0060000000001</v>
      </c>
      <c r="HR499" s="1">
        <v>4.5249980000000002E-2</v>
      </c>
      <c r="HS499">
        <v>24.18355</v>
      </c>
      <c r="HT499" s="1">
        <v>0.434784</v>
      </c>
      <c r="HU499">
        <v>1846.741</v>
      </c>
      <c r="HV499" s="1">
        <v>4.5558700000000001E-2</v>
      </c>
      <c r="HW499">
        <v>24.084379999999999</v>
      </c>
      <c r="HX499">
        <v>0.60603169999999995</v>
      </c>
      <c r="HY499">
        <v>2566.6370000000002</v>
      </c>
      <c r="HZ499" s="1">
        <v>4.5280689999999998E-2</v>
      </c>
      <c r="IA499">
        <v>24.169319999999999</v>
      </c>
      <c r="IB499">
        <v>0.8004694</v>
      </c>
      <c r="IC499">
        <v>3423.4490000000001</v>
      </c>
      <c r="ID499" s="1">
        <v>4.4831179999999998E-2</v>
      </c>
      <c r="IE499">
        <v>24.165209999999998</v>
      </c>
      <c r="IF499">
        <v>1.0150999999999999</v>
      </c>
      <c r="IG499">
        <v>4399.7569999999996</v>
      </c>
      <c r="IH499" s="1">
        <v>4.4302279999999999E-2</v>
      </c>
      <c r="II499">
        <v>24.30856</v>
      </c>
      <c r="IJ499">
        <v>1.2436940000000001</v>
      </c>
      <c r="IK499">
        <v>5473.3339999999998</v>
      </c>
      <c r="IL499">
        <v>4.4019139999999998E-2</v>
      </c>
      <c r="IM499">
        <v>24.43235</v>
      </c>
      <c r="IN499">
        <v>1.48986</v>
      </c>
      <c r="IO499">
        <v>6618.5420000000004</v>
      </c>
      <c r="IP499" s="1">
        <v>4.3819039999999997E-2</v>
      </c>
      <c r="IQ499">
        <v>24.44238</v>
      </c>
      <c r="IR499">
        <v>1.744556</v>
      </c>
      <c r="IS499">
        <v>7808.866</v>
      </c>
      <c r="IT499" s="1">
        <v>4.3496420000000001E-2</v>
      </c>
      <c r="IU499">
        <v>24.348849999999999</v>
      </c>
      <c r="IV499">
        <v>1.9934730000000001</v>
      </c>
      <c r="IW499">
        <v>9015.4989999999998</v>
      </c>
      <c r="IX499" s="1">
        <v>4.2967829999999999E-2</v>
      </c>
      <c r="IY499">
        <v>24.231079999999999</v>
      </c>
      <c r="IZ499">
        <v>2.2237770000000001</v>
      </c>
      <c r="JA499">
        <v>10209.51</v>
      </c>
      <c r="JB499" s="1">
        <v>4.2082210000000002E-2</v>
      </c>
      <c r="JC499">
        <v>24.176739999999999</v>
      </c>
      <c r="JD499">
        <v>2.417586</v>
      </c>
      <c r="JE499">
        <v>11363.66</v>
      </c>
      <c r="JF499" s="1">
        <v>4.1634119999999997E-2</v>
      </c>
      <c r="JG499">
        <v>24.356210000000001</v>
      </c>
      <c r="JH499">
        <v>2.6155349999999999</v>
      </c>
      <c r="JI499">
        <v>12459.84</v>
      </c>
      <c r="JJ499" s="1">
        <v>4.1314950000000003E-2</v>
      </c>
      <c r="JK499">
        <v>24.613569999999999</v>
      </c>
      <c r="JL499">
        <v>2.802673</v>
      </c>
      <c r="JM499">
        <v>13488.88</v>
      </c>
      <c r="JN499">
        <v>4.1027290000000001E-2</v>
      </c>
      <c r="JO499">
        <v>24.90081</v>
      </c>
      <c r="JP499">
        <v>2.9717549999999999</v>
      </c>
      <c r="JQ499">
        <v>14440.35</v>
      </c>
      <c r="JR499" s="1">
        <v>4.0499880000000002E-2</v>
      </c>
      <c r="JS499">
        <v>25.160959999999999</v>
      </c>
      <c r="JT499">
        <v>3.1014490000000001</v>
      </c>
      <c r="JU499">
        <v>15305.19</v>
      </c>
      <c r="JV499" s="1">
        <v>3.9898669999999997E-2</v>
      </c>
      <c r="JW499">
        <v>25.25206</v>
      </c>
      <c r="JX499">
        <v>3.2014529999999999</v>
      </c>
      <c r="JY499">
        <v>16077.02</v>
      </c>
      <c r="JZ499" s="1">
        <v>3.9433200000000002E-2</v>
      </c>
      <c r="KA499">
        <v>25.177910000000001</v>
      </c>
      <c r="KB499">
        <v>3.2898260000000001</v>
      </c>
      <c r="KC499">
        <v>16756.86</v>
      </c>
      <c r="KD499" s="1">
        <v>3.913792E-2</v>
      </c>
      <c r="KE499">
        <v>25.091180000000001</v>
      </c>
      <c r="KF499">
        <v>3.372401</v>
      </c>
      <c r="KG499">
        <v>17349.45</v>
      </c>
      <c r="KH499" s="1">
        <v>3.8837940000000001E-2</v>
      </c>
      <c r="KI499">
        <v>25.0242</v>
      </c>
      <c r="KJ499">
        <v>3.4368569999999998</v>
      </c>
      <c r="KK499">
        <v>17858.37</v>
      </c>
      <c r="KL499" s="1">
        <v>3.8536689999999998E-2</v>
      </c>
      <c r="KM499">
        <v>25.110430000000001</v>
      </c>
      <c r="KN499">
        <v>3.4835919999999998</v>
      </c>
      <c r="KO499">
        <v>18286.810000000001</v>
      </c>
      <c r="KP499" s="1">
        <v>3.8172659999999997E-2</v>
      </c>
      <c r="KQ499">
        <v>25.226120000000002</v>
      </c>
      <c r="KR499">
        <v>3.5092319999999999</v>
      </c>
      <c r="KS499">
        <v>18639.669999999998</v>
      </c>
      <c r="KT499" s="1">
        <v>3.7851389999999999E-2</v>
      </c>
      <c r="KU499">
        <v>25.306760000000001</v>
      </c>
      <c r="KV499">
        <v>3.5240809999999998</v>
      </c>
      <c r="KW499">
        <v>18921.95</v>
      </c>
      <c r="KX499">
        <v>3.7551729999999998E-2</v>
      </c>
      <c r="KY499">
        <v>25.359279999999998</v>
      </c>
      <c r="KZ499">
        <v>3.5284279999999999</v>
      </c>
      <c r="LA499">
        <v>19139.66</v>
      </c>
      <c r="LB499" s="1">
        <v>3.7306579999999999E-2</v>
      </c>
      <c r="LC499">
        <v>25.336559999999999</v>
      </c>
      <c r="LD499">
        <v>3.5263260000000001</v>
      </c>
      <c r="LE499">
        <v>19299.05</v>
      </c>
      <c r="LF499" s="1">
        <v>3.7054839999999999E-2</v>
      </c>
      <c r="LG499">
        <v>25.270440000000001</v>
      </c>
      <c r="LH499">
        <v>3.5138669999999999</v>
      </c>
      <c r="LI499">
        <v>19406</v>
      </c>
      <c r="LJ499" s="1">
        <v>3.6729739999999997E-2</v>
      </c>
      <c r="LK499">
        <v>25.18619</v>
      </c>
      <c r="LL499">
        <v>3.4856950000000002</v>
      </c>
      <c r="LM499">
        <v>19464.78</v>
      </c>
      <c r="LN499" s="1">
        <v>3.5913359999999998E-2</v>
      </c>
      <c r="LO499">
        <v>25.149619999999999</v>
      </c>
      <c r="LP499">
        <v>3.4032689999999999</v>
      </c>
      <c r="LQ499">
        <v>19477.77</v>
      </c>
      <c r="LR499" s="1">
        <v>3.556687E-2</v>
      </c>
      <c r="LS499">
        <v>25.306570000000001</v>
      </c>
      <c r="LT499">
        <v>3.3587910000000001</v>
      </c>
      <c r="LU499">
        <v>19451.310000000001</v>
      </c>
      <c r="LV499" s="1">
        <v>3.5420590000000002E-2</v>
      </c>
      <c r="LW499">
        <v>25.534780000000001</v>
      </c>
      <c r="LX499">
        <v>3.3278650000000001</v>
      </c>
      <c r="LY499">
        <v>19393</v>
      </c>
      <c r="LZ499" s="1">
        <v>3.5330689999999998E-2</v>
      </c>
      <c r="MA499">
        <v>25.809519999999999</v>
      </c>
      <c r="MB499">
        <v>3.2981479999999999</v>
      </c>
      <c r="MC499">
        <v>19306.64</v>
      </c>
      <c r="MD499">
        <v>3.4956649999999999E-2</v>
      </c>
      <c r="ME499">
        <v>26.035049999999998</v>
      </c>
      <c r="MF499">
        <v>3.2382339999999998</v>
      </c>
      <c r="MG499">
        <v>19194.46</v>
      </c>
      <c r="MH499" s="1">
        <v>3.44292E-2</v>
      </c>
      <c r="MI499">
        <v>26.14415</v>
      </c>
      <c r="MJ499">
        <v>3.1613280000000001</v>
      </c>
      <c r="MK499">
        <v>19058.57</v>
      </c>
      <c r="ML499" s="1">
        <v>3.3940070000000003E-2</v>
      </c>
      <c r="MM499">
        <v>26.078600000000002</v>
      </c>
      <c r="MN499">
        <v>3.0859519999999998</v>
      </c>
      <c r="MO499">
        <v>18902.54</v>
      </c>
      <c r="MP499" s="1">
        <v>3.3678529999999998E-2</v>
      </c>
      <c r="MQ499">
        <v>25.994209999999999</v>
      </c>
      <c r="MR499">
        <v>3.0296919999999998</v>
      </c>
      <c r="MS499">
        <v>18730.62</v>
      </c>
      <c r="MT499">
        <v>3.3706199999999999E-2</v>
      </c>
      <c r="MU499">
        <v>25.927779999999998</v>
      </c>
      <c r="MV499">
        <v>2.9982489999999999</v>
      </c>
      <c r="MW499">
        <v>18545.599999999999</v>
      </c>
      <c r="MX499" s="1">
        <v>3.3400319999999997E-2</v>
      </c>
      <c r="MY499">
        <v>25.985769999999999</v>
      </c>
      <c r="MZ499">
        <v>2.935854</v>
      </c>
      <c r="NA499">
        <v>18349.73</v>
      </c>
      <c r="NB499" s="1">
        <v>3.2882469999999997E-2</v>
      </c>
      <c r="NC499">
        <v>26.1386</v>
      </c>
      <c r="ND499">
        <v>2.8544559999999999</v>
      </c>
      <c r="NE499">
        <v>18143.29</v>
      </c>
      <c r="NF499" s="1">
        <v>3.2882469999999997E-2</v>
      </c>
      <c r="NG499">
        <v>26.1386</v>
      </c>
      <c r="NH499">
        <v>2.8544559999999999</v>
      </c>
      <c r="NI499">
        <v>18143.29</v>
      </c>
      <c r="NJ499" s="1">
        <v>3.2882469999999997E-2</v>
      </c>
      <c r="NK499">
        <v>26.1386</v>
      </c>
      <c r="NL499">
        <v>2.8544559999999999</v>
      </c>
      <c r="NM499">
        <v>18143.29</v>
      </c>
      <c r="NN499" s="1">
        <v>3.2882469999999997E-2</v>
      </c>
      <c r="NO499">
        <v>26.1386</v>
      </c>
      <c r="NP499">
        <v>2.8544559999999999</v>
      </c>
      <c r="NQ499">
        <v>18143.29</v>
      </c>
      <c r="NR499" s="1">
        <v>3.2882469999999997E-2</v>
      </c>
      <c r="NS499">
        <v>26.1386</v>
      </c>
      <c r="NT499">
        <v>2.8544559999999999</v>
      </c>
      <c r="NU499">
        <v>18143.29</v>
      </c>
      <c r="NV499" s="1">
        <v>3.2882469999999997E-2</v>
      </c>
      <c r="NW499">
        <v>26.1386</v>
      </c>
      <c r="NX499">
        <v>2.8544559999999999</v>
      </c>
      <c r="NY499">
        <v>18143.29</v>
      </c>
      <c r="NZ499" s="1">
        <v>3.2882469999999997E-2</v>
      </c>
      <c r="OA499">
        <v>26.1386</v>
      </c>
      <c r="OB499">
        <v>2.8544559999999999</v>
      </c>
      <c r="OC499">
        <v>18143.29</v>
      </c>
      <c r="OD499" s="1">
        <v>3.2882469999999997E-2</v>
      </c>
      <c r="OE499">
        <v>26.1386</v>
      </c>
      <c r="OF499">
        <v>2.8544559999999999</v>
      </c>
      <c r="OG499">
        <v>18143.29</v>
      </c>
      <c r="OH499" s="1">
        <v>3.2882469999999997E-2</v>
      </c>
      <c r="OI499">
        <v>26.1386</v>
      </c>
      <c r="OJ499">
        <v>2.8544559999999999</v>
      </c>
      <c r="OK499">
        <v>18143.29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6.3768329999999998E-2</v>
      </c>
      <c r="G500">
        <v>22.50732</v>
      </c>
      <c r="H500">
        <v>0</v>
      </c>
      <c r="I500">
        <v>0</v>
      </c>
      <c r="J500" s="1">
        <v>6.3516610000000001E-2</v>
      </c>
      <c r="K500">
        <v>22.720269999999999</v>
      </c>
      <c r="L500">
        <v>0</v>
      </c>
      <c r="M500">
        <v>0</v>
      </c>
      <c r="N500" s="1">
        <v>6.3110589999999994E-2</v>
      </c>
      <c r="O500">
        <v>22.92267</v>
      </c>
      <c r="P500">
        <v>0</v>
      </c>
      <c r="Q500">
        <v>0</v>
      </c>
      <c r="R500" s="1">
        <v>6.2657619999999997E-2</v>
      </c>
      <c r="S500">
        <v>23.11178</v>
      </c>
      <c r="T500">
        <v>0</v>
      </c>
      <c r="U500">
        <v>0</v>
      </c>
      <c r="V500" s="1">
        <v>6.2450930000000002E-2</v>
      </c>
      <c r="W500">
        <v>23.319130000000001</v>
      </c>
      <c r="X500">
        <v>0</v>
      </c>
      <c r="Y500">
        <v>0</v>
      </c>
      <c r="Z500" s="1">
        <v>6.2337759999999999E-2</v>
      </c>
      <c r="AA500">
        <v>23.38006</v>
      </c>
      <c r="AB500">
        <v>0</v>
      </c>
      <c r="AC500">
        <v>0</v>
      </c>
      <c r="AD500" s="1">
        <v>6.2169889999999998E-2</v>
      </c>
      <c r="AE500">
        <v>23.28295</v>
      </c>
      <c r="AF500">
        <v>0</v>
      </c>
      <c r="AG500">
        <v>0</v>
      </c>
      <c r="AH500" s="1">
        <v>6.190064E-2</v>
      </c>
      <c r="AI500">
        <v>23.19624</v>
      </c>
      <c r="AJ500">
        <v>0</v>
      </c>
      <c r="AK500">
        <v>0</v>
      </c>
      <c r="AL500" s="1">
        <v>6.2090600000000003E-2</v>
      </c>
      <c r="AM500">
        <v>23.140640000000001</v>
      </c>
      <c r="AN500">
        <v>0</v>
      </c>
      <c r="AO500">
        <v>0</v>
      </c>
      <c r="AP500" s="1">
        <v>6.1845490000000003E-2</v>
      </c>
      <c r="AQ500">
        <v>23.296990000000001</v>
      </c>
      <c r="AR500">
        <v>0</v>
      </c>
      <c r="AS500">
        <v>0</v>
      </c>
      <c r="AT500" s="1">
        <v>6.1451119999999998E-2</v>
      </c>
      <c r="AU500">
        <v>23.510090000000002</v>
      </c>
      <c r="AV500">
        <v>0</v>
      </c>
      <c r="AW500">
        <v>0</v>
      </c>
      <c r="AX500" s="1">
        <v>6.100299E-2</v>
      </c>
      <c r="AY500">
        <v>23.69566</v>
      </c>
      <c r="AZ500">
        <v>0</v>
      </c>
      <c r="BA500">
        <v>0</v>
      </c>
      <c r="BB500" s="1">
        <v>6.0765350000000003E-2</v>
      </c>
      <c r="BC500">
        <v>23.86947</v>
      </c>
      <c r="BD500">
        <v>0</v>
      </c>
      <c r="BE500">
        <v>0</v>
      </c>
      <c r="BF500" s="1">
        <v>6.0623549999999998E-2</v>
      </c>
      <c r="BG500">
        <v>23.888369999999998</v>
      </c>
      <c r="BH500">
        <v>0</v>
      </c>
      <c r="BI500">
        <v>0</v>
      </c>
      <c r="BJ500" s="1">
        <v>6.0398760000000003E-2</v>
      </c>
      <c r="BK500">
        <v>23.807569999999998</v>
      </c>
      <c r="BL500">
        <v>0</v>
      </c>
      <c r="BM500">
        <v>0</v>
      </c>
      <c r="BN500" s="1">
        <v>6.0076070000000002E-2</v>
      </c>
      <c r="BO500">
        <v>23.725560000000002</v>
      </c>
      <c r="BP500">
        <v>0</v>
      </c>
      <c r="BQ500">
        <v>0</v>
      </c>
      <c r="BR500" s="1">
        <v>5.9795389999999997E-2</v>
      </c>
      <c r="BS500">
        <v>23.67747</v>
      </c>
      <c r="BT500">
        <v>0</v>
      </c>
      <c r="BU500">
        <v>0</v>
      </c>
      <c r="BV500" s="1">
        <v>5.9462540000000001E-2</v>
      </c>
      <c r="BW500">
        <v>23.670390000000001</v>
      </c>
      <c r="BX500">
        <v>0</v>
      </c>
      <c r="BY500">
        <v>0</v>
      </c>
      <c r="BZ500" s="1">
        <v>5.9167079999999997E-2</v>
      </c>
      <c r="CA500">
        <v>23.79083</v>
      </c>
      <c r="CB500">
        <v>0</v>
      </c>
      <c r="CC500">
        <v>0</v>
      </c>
      <c r="CD500" s="1">
        <v>5.8833490000000002E-2</v>
      </c>
      <c r="CE500">
        <v>23.87426</v>
      </c>
      <c r="CF500">
        <v>0</v>
      </c>
      <c r="CG500">
        <v>0</v>
      </c>
      <c r="CH500" s="1">
        <v>5.8509600000000002E-2</v>
      </c>
      <c r="CI500">
        <v>23.937889999999999</v>
      </c>
      <c r="CJ500">
        <v>0</v>
      </c>
      <c r="CK500">
        <v>0</v>
      </c>
      <c r="CL500" s="1">
        <v>5.8152719999999998E-2</v>
      </c>
      <c r="CM500">
        <v>23.906590000000001</v>
      </c>
      <c r="CN500">
        <v>0</v>
      </c>
      <c r="CO500">
        <v>0</v>
      </c>
      <c r="CP500" s="1">
        <v>5.7816319999999997E-2</v>
      </c>
      <c r="CQ500">
        <v>23.85012</v>
      </c>
      <c r="CR500">
        <v>0</v>
      </c>
      <c r="CS500">
        <v>0</v>
      </c>
      <c r="CT500" s="1">
        <v>5.7446629999999999E-2</v>
      </c>
      <c r="CU500">
        <v>23.760390000000001</v>
      </c>
      <c r="CV500">
        <v>0</v>
      </c>
      <c r="CW500">
        <v>0</v>
      </c>
      <c r="CX500" s="1">
        <v>5.7007990000000001E-2</v>
      </c>
      <c r="CY500">
        <v>23.643660000000001</v>
      </c>
      <c r="CZ500">
        <v>0</v>
      </c>
      <c r="DA500">
        <v>0</v>
      </c>
      <c r="DB500" s="1">
        <v>5.6649539999999998E-2</v>
      </c>
      <c r="DC500">
        <v>23.574940000000002</v>
      </c>
      <c r="DD500">
        <v>0</v>
      </c>
      <c r="DE500">
        <v>0</v>
      </c>
      <c r="DF500" s="1">
        <v>5.6332439999999998E-2</v>
      </c>
      <c r="DG500">
        <v>23.624140000000001</v>
      </c>
      <c r="DH500">
        <v>0</v>
      </c>
      <c r="DI500">
        <v>0</v>
      </c>
      <c r="DJ500" s="1">
        <v>5.6049219999999997E-2</v>
      </c>
      <c r="DK500">
        <v>23.69641</v>
      </c>
      <c r="DL500">
        <v>0</v>
      </c>
      <c r="DM500">
        <v>7.7816790000000004E-36</v>
      </c>
      <c r="DN500" s="1">
        <v>5.5689089999999997E-2</v>
      </c>
      <c r="DO500">
        <v>23.796399999999998</v>
      </c>
      <c r="DP500">
        <v>1.0924209999999999E-34</v>
      </c>
      <c r="DQ500">
        <v>4.8742120000000003E-31</v>
      </c>
      <c r="DR500" s="1">
        <v>5.530798E-2</v>
      </c>
      <c r="DS500">
        <v>23.760680000000001</v>
      </c>
      <c r="DT500">
        <v>1.394457E-30</v>
      </c>
      <c r="DU500" s="1">
        <v>5.4837730000000001E-27</v>
      </c>
      <c r="DV500" s="1">
        <v>5.4930090000000001E-2</v>
      </c>
      <c r="DW500">
        <v>23.670470000000002</v>
      </c>
      <c r="DX500" s="1">
        <v>4.760145E-27</v>
      </c>
      <c r="DY500" s="1">
        <v>1.7532009999999999E-23</v>
      </c>
      <c r="DZ500" s="1">
        <v>5.457331E-2</v>
      </c>
      <c r="EA500">
        <v>23.590720000000001</v>
      </c>
      <c r="EB500" s="1">
        <v>5.6109069999999998E-24</v>
      </c>
      <c r="EC500" s="1">
        <v>2.002117E-20</v>
      </c>
      <c r="ED500" s="1">
        <v>5.4102400000000002E-2</v>
      </c>
      <c r="EE500">
        <v>23.513549999999999</v>
      </c>
      <c r="EF500" s="1">
        <v>2.7627380000000001E-21</v>
      </c>
      <c r="EG500" s="1">
        <v>9.7322610000000008E-18</v>
      </c>
      <c r="EH500" s="1">
        <v>5.3734219999999999E-2</v>
      </c>
      <c r="EI500">
        <v>23.578880000000002</v>
      </c>
      <c r="EJ500" s="1">
        <v>6.5872689999999999E-19</v>
      </c>
      <c r="EK500" s="1">
        <v>2.311569E-15</v>
      </c>
      <c r="EL500" s="1">
        <v>5.3402900000000003E-2</v>
      </c>
      <c r="EM500">
        <v>23.669360000000001</v>
      </c>
      <c r="EN500" s="1">
        <v>8.4622579999999999E-17</v>
      </c>
      <c r="EO500" s="1">
        <v>2.9734410000000002E-13</v>
      </c>
      <c r="EP500" s="1">
        <v>5.3113100000000003E-2</v>
      </c>
      <c r="EQ500">
        <v>23.729659999999999</v>
      </c>
      <c r="ER500" s="1">
        <v>6.3484400000000003E-15</v>
      </c>
      <c r="ES500" s="1">
        <v>2.246331E-11</v>
      </c>
      <c r="ET500">
        <v>5.2784339999999999E-2</v>
      </c>
      <c r="EU500">
        <v>23.836939999999998</v>
      </c>
      <c r="EV500" s="1">
        <v>2.976724E-13</v>
      </c>
      <c r="EW500" s="1">
        <v>1.064805E-9</v>
      </c>
      <c r="EX500" s="1">
        <v>5.2425840000000001E-2</v>
      </c>
      <c r="EY500">
        <v>23.859770000000001</v>
      </c>
      <c r="EZ500" s="1">
        <v>9.2085079999999996E-12</v>
      </c>
      <c r="FA500" s="1">
        <v>3.3436459999999997E-8</v>
      </c>
      <c r="FB500" s="1">
        <v>5.209105E-2</v>
      </c>
      <c r="FC500">
        <v>23.737100000000002</v>
      </c>
      <c r="FD500" s="1">
        <v>1.9755430000000001E-10</v>
      </c>
      <c r="FE500" s="1">
        <v>7.2808589999999995E-7</v>
      </c>
      <c r="FF500" s="1">
        <v>5.1776000000000003E-2</v>
      </c>
      <c r="FG500">
        <v>23.6</v>
      </c>
      <c r="FH500" s="1">
        <v>3.0531520000000002E-9</v>
      </c>
      <c r="FI500" s="1">
        <v>1.1435939999999999E-5</v>
      </c>
      <c r="FJ500" s="1">
        <v>5.1852620000000002E-2</v>
      </c>
      <c r="FK500">
        <v>23.49898</v>
      </c>
      <c r="FL500" s="1">
        <v>3.5497069999999999E-8</v>
      </c>
      <c r="FM500" s="1">
        <v>1.3424849999999999E-4</v>
      </c>
      <c r="FN500" s="1">
        <v>5.1478990000000002E-2</v>
      </c>
      <c r="FO500">
        <v>23.609829999999999</v>
      </c>
      <c r="FP500" s="1">
        <v>3.1455490000000001E-7</v>
      </c>
      <c r="FQ500" s="1">
        <v>1.2124919999999999E-3</v>
      </c>
      <c r="FR500" s="1">
        <v>5.0895320000000001E-2</v>
      </c>
      <c r="FS500">
        <v>23.790790000000001</v>
      </c>
      <c r="FT500" s="1">
        <v>2.1885579999999998E-6</v>
      </c>
      <c r="FU500" s="1">
        <v>8.6324120000000008E-3</v>
      </c>
      <c r="FV500">
        <v>5.0280619999999998E-2</v>
      </c>
      <c r="FW500">
        <v>23.991879999999998</v>
      </c>
      <c r="FX500" s="1">
        <v>1.227219E-5</v>
      </c>
      <c r="FY500" s="1">
        <v>4.9601880000000001E-2</v>
      </c>
      <c r="FZ500" s="1">
        <v>4.9924429999999999E-2</v>
      </c>
      <c r="GA500">
        <v>24.169350000000001</v>
      </c>
      <c r="GB500" s="1">
        <v>5.7084540000000001E-5</v>
      </c>
      <c r="GC500" s="1">
        <v>0.2350893</v>
      </c>
      <c r="GD500" s="1">
        <v>4.9703160000000003E-2</v>
      </c>
      <c r="GE500">
        <v>24.165679999999998</v>
      </c>
      <c r="GF500" s="1">
        <v>2.239942E-4</v>
      </c>
      <c r="GG500" s="1">
        <v>0.93764879999999995</v>
      </c>
      <c r="GH500" s="1">
        <v>4.9372989999999999E-2</v>
      </c>
      <c r="GI500">
        <v>24.02092</v>
      </c>
      <c r="GJ500" s="1">
        <v>7.508161E-4</v>
      </c>
      <c r="GK500" s="1">
        <v>3.2017609999999999</v>
      </c>
      <c r="GL500" s="1">
        <v>4.8910740000000001E-2</v>
      </c>
      <c r="GM500">
        <v>23.881599999999999</v>
      </c>
      <c r="GN500" s="1">
        <v>2.182832E-3</v>
      </c>
      <c r="GO500">
        <v>9.5062929999999994</v>
      </c>
      <c r="GP500" s="1">
        <v>4.8937639999999998E-2</v>
      </c>
      <c r="GQ500">
        <v>23.78022</v>
      </c>
      <c r="GR500" s="1">
        <v>5.6645710000000002E-3</v>
      </c>
      <c r="GS500">
        <v>24.93036</v>
      </c>
      <c r="GT500" s="1">
        <v>4.8470810000000003E-2</v>
      </c>
      <c r="GU500">
        <v>23.89837</v>
      </c>
      <c r="GV500" s="1">
        <v>1.3023059999999999E-2</v>
      </c>
      <c r="GW500">
        <v>58.495829999999998</v>
      </c>
      <c r="GX500" s="1">
        <v>4.783229E-2</v>
      </c>
      <c r="GY500">
        <v>24.087990000000001</v>
      </c>
      <c r="GZ500" s="1">
        <v>2.6983090000000001E-2</v>
      </c>
      <c r="HA500">
        <v>124.0761</v>
      </c>
      <c r="HB500" s="1">
        <v>4.715196E-2</v>
      </c>
      <c r="HC500">
        <v>24.304089999999999</v>
      </c>
      <c r="HD500" s="1">
        <v>5.1072510000000002E-2</v>
      </c>
      <c r="HE500">
        <v>240.57409999999999</v>
      </c>
      <c r="HF500" s="1">
        <v>4.672639E-2</v>
      </c>
      <c r="HG500">
        <v>24.465399999999999</v>
      </c>
      <c r="HH500" s="1">
        <v>8.9789110000000005E-2</v>
      </c>
      <c r="HI500">
        <v>430.803</v>
      </c>
      <c r="HJ500" s="1">
        <v>4.6479159999999999E-2</v>
      </c>
      <c r="HK500">
        <v>24.463999999999999</v>
      </c>
      <c r="HL500" s="1">
        <v>0.14783399999999999</v>
      </c>
      <c r="HM500">
        <v>719.39009999999996</v>
      </c>
      <c r="HN500" s="1">
        <v>4.6209800000000002E-2</v>
      </c>
      <c r="HO500">
        <v>24.327829999999999</v>
      </c>
      <c r="HP500" s="1">
        <v>0.22872020000000001</v>
      </c>
      <c r="HQ500">
        <v>1129.0160000000001</v>
      </c>
      <c r="HR500" s="1">
        <v>4.5857009999999997E-2</v>
      </c>
      <c r="HS500">
        <v>24.192889999999998</v>
      </c>
      <c r="HT500" s="1">
        <v>0.33453519999999998</v>
      </c>
      <c r="HU500">
        <v>1676.922</v>
      </c>
      <c r="HV500" s="1">
        <v>4.6184129999999997E-2</v>
      </c>
      <c r="HW500">
        <v>24.090779999999999</v>
      </c>
      <c r="HX500">
        <v>0.47366140000000001</v>
      </c>
      <c r="HY500">
        <v>2374.5720000000001</v>
      </c>
      <c r="HZ500" s="1">
        <v>4.5894909999999997E-2</v>
      </c>
      <c r="IA500">
        <v>24.172219999999999</v>
      </c>
      <c r="IB500">
        <v>0.63459909999999997</v>
      </c>
      <c r="IC500">
        <v>3223.663</v>
      </c>
      <c r="ID500" s="1">
        <v>4.5436230000000001E-2</v>
      </c>
      <c r="IE500">
        <v>24.168109999999999</v>
      </c>
      <c r="IF500">
        <v>0.81549099999999997</v>
      </c>
      <c r="IG500">
        <v>4211.8519999999999</v>
      </c>
      <c r="IH500" s="1">
        <v>4.4898639999999997E-2</v>
      </c>
      <c r="II500">
        <v>24.306850000000001</v>
      </c>
      <c r="IJ500">
        <v>1.0115590000000001</v>
      </c>
      <c r="IK500">
        <v>5321.0259999999998</v>
      </c>
      <c r="IL500" s="1">
        <v>4.4610320000000002E-2</v>
      </c>
      <c r="IM500">
        <v>24.42971</v>
      </c>
      <c r="IN500">
        <v>1.225903</v>
      </c>
      <c r="IO500">
        <v>6528.5150000000003</v>
      </c>
      <c r="IP500" s="1">
        <v>4.440997E-2</v>
      </c>
      <c r="IQ500">
        <v>24.44042</v>
      </c>
      <c r="IR500">
        <v>1.451341</v>
      </c>
      <c r="IS500">
        <v>7809.1670000000004</v>
      </c>
      <c r="IT500" s="1">
        <v>4.4085359999999997E-2</v>
      </c>
      <c r="IU500">
        <v>24.34543</v>
      </c>
      <c r="IV500">
        <v>1.6756329999999999</v>
      </c>
      <c r="IW500">
        <v>9133.3909999999996</v>
      </c>
      <c r="IX500" s="1">
        <v>4.3544960000000001E-2</v>
      </c>
      <c r="IY500">
        <v>24.22569</v>
      </c>
      <c r="IZ500">
        <v>1.8870100000000001</v>
      </c>
      <c r="JA500">
        <v>10469.44</v>
      </c>
      <c r="JB500" s="1">
        <v>4.2640659999999997E-2</v>
      </c>
      <c r="JC500">
        <v>24.167310000000001</v>
      </c>
      <c r="JD500">
        <v>2.0694279999999998</v>
      </c>
      <c r="JE500">
        <v>11785.81</v>
      </c>
      <c r="JF500">
        <v>4.2185769999999997E-2</v>
      </c>
      <c r="JG500">
        <v>24.341840000000001</v>
      </c>
      <c r="JH500">
        <v>2.2575080000000001</v>
      </c>
      <c r="JI500">
        <v>13061.08</v>
      </c>
      <c r="JJ500" s="1">
        <v>4.1865230000000003E-2</v>
      </c>
      <c r="JK500">
        <v>24.596789999999999</v>
      </c>
      <c r="JL500">
        <v>2.4383689999999998</v>
      </c>
      <c r="JM500">
        <v>14283.25</v>
      </c>
      <c r="JN500" s="1">
        <v>4.1577429999999999E-2</v>
      </c>
      <c r="JO500">
        <v>24.882020000000001</v>
      </c>
      <c r="JP500">
        <v>2.6050819999999999</v>
      </c>
      <c r="JQ500">
        <v>15437.93</v>
      </c>
      <c r="JR500" s="1">
        <v>4.1040380000000001E-2</v>
      </c>
      <c r="JS500">
        <v>25.140709999999999</v>
      </c>
      <c r="JT500">
        <v>2.7377389999999999</v>
      </c>
      <c r="JU500">
        <v>16510.900000000001</v>
      </c>
      <c r="JV500" s="1">
        <v>4.0427419999999999E-2</v>
      </c>
      <c r="JW500">
        <v>25.232430000000001</v>
      </c>
      <c r="JX500">
        <v>2.8443930000000002</v>
      </c>
      <c r="JY500">
        <v>17491.47</v>
      </c>
      <c r="JZ500" s="1">
        <v>3.9956459999999999E-2</v>
      </c>
      <c r="KA500">
        <v>25.157060000000001</v>
      </c>
      <c r="KB500">
        <v>2.9411290000000001</v>
      </c>
      <c r="KC500">
        <v>18377.91</v>
      </c>
      <c r="KD500" s="1">
        <v>3.9656509999999999E-2</v>
      </c>
      <c r="KE500">
        <v>25.06747</v>
      </c>
      <c r="KF500">
        <v>3.0326759999999999</v>
      </c>
      <c r="KG500">
        <v>19173.03</v>
      </c>
      <c r="KH500">
        <v>3.9353390000000002E-2</v>
      </c>
      <c r="KI500">
        <v>24.997959999999999</v>
      </c>
      <c r="KJ500">
        <v>3.1080160000000001</v>
      </c>
      <c r="KK500">
        <v>19878.61</v>
      </c>
      <c r="KL500" s="1">
        <v>3.9049569999999999E-2</v>
      </c>
      <c r="KM500">
        <v>25.080030000000001</v>
      </c>
      <c r="KN500">
        <v>3.1671480000000001</v>
      </c>
      <c r="KO500">
        <v>20495.71</v>
      </c>
      <c r="KP500" s="1">
        <v>3.8677250000000003E-2</v>
      </c>
      <c r="KQ500">
        <v>25.195630000000001</v>
      </c>
      <c r="KR500">
        <v>3.2062249999999999</v>
      </c>
      <c r="KS500">
        <v>21027.56</v>
      </c>
      <c r="KT500" s="1">
        <v>3.8352669999999998E-2</v>
      </c>
      <c r="KU500">
        <v>25.27459</v>
      </c>
      <c r="KV500">
        <v>3.2352810000000001</v>
      </c>
      <c r="KW500">
        <v>21478.46</v>
      </c>
      <c r="KX500" s="1">
        <v>3.8049659999999999E-2</v>
      </c>
      <c r="KY500">
        <v>25.328140000000001</v>
      </c>
      <c r="KZ500">
        <v>3.2540429999999998</v>
      </c>
      <c r="LA500">
        <v>21853.78</v>
      </c>
      <c r="LB500" s="1">
        <v>3.7802799999999998E-2</v>
      </c>
      <c r="LC500">
        <v>25.305319999999998</v>
      </c>
      <c r="LD500">
        <v>3.266356</v>
      </c>
      <c r="LE500">
        <v>22159.65</v>
      </c>
      <c r="LF500" s="1">
        <v>3.7545269999999999E-2</v>
      </c>
      <c r="LG500">
        <v>25.23884</v>
      </c>
      <c r="LH500">
        <v>3.268059</v>
      </c>
      <c r="LI500">
        <v>22401.7</v>
      </c>
      <c r="LJ500" s="1">
        <v>3.7214240000000003E-2</v>
      </c>
      <c r="LK500">
        <v>25.15427</v>
      </c>
      <c r="LL500">
        <v>3.2544979999999999</v>
      </c>
      <c r="LM500">
        <v>22584.35</v>
      </c>
      <c r="LN500" s="1">
        <v>3.6380669999999997E-2</v>
      </c>
      <c r="LO500">
        <v>25.115670000000001</v>
      </c>
      <c r="LP500">
        <v>3.1887439999999998</v>
      </c>
      <c r="LQ500">
        <v>22708.49</v>
      </c>
      <c r="LR500" s="1">
        <v>3.6027379999999998E-2</v>
      </c>
      <c r="LS500">
        <v>25.269749999999998</v>
      </c>
      <c r="LT500">
        <v>3.1579570000000001</v>
      </c>
      <c r="LU500">
        <v>22781.54</v>
      </c>
      <c r="LV500" s="1">
        <v>3.588508E-2</v>
      </c>
      <c r="LW500">
        <v>25.49701</v>
      </c>
      <c r="LX500">
        <v>3.1400079999999999</v>
      </c>
      <c r="LY500">
        <v>22813.17</v>
      </c>
      <c r="LZ500" s="1">
        <v>3.5797179999999998E-2</v>
      </c>
      <c r="MA500">
        <v>25.7714</v>
      </c>
      <c r="MB500">
        <v>3.122474</v>
      </c>
      <c r="MC500">
        <v>22807.85</v>
      </c>
      <c r="MD500" s="1">
        <v>3.5419449999999998E-2</v>
      </c>
      <c r="ME500">
        <v>25.9971</v>
      </c>
      <c r="MF500">
        <v>3.0754440000000001</v>
      </c>
      <c r="MG500">
        <v>22767.06</v>
      </c>
      <c r="MH500">
        <v>3.4880090000000002E-2</v>
      </c>
      <c r="MI500">
        <v>26.107510000000001</v>
      </c>
      <c r="MJ500">
        <v>3.01092</v>
      </c>
      <c r="MK500">
        <v>22692.959999999999</v>
      </c>
      <c r="ML500" s="1">
        <v>3.4384419999999999E-2</v>
      </c>
      <c r="MM500">
        <v>26.042449999999999</v>
      </c>
      <c r="MN500">
        <v>2.9474369999999999</v>
      </c>
      <c r="MO500">
        <v>22589.83</v>
      </c>
      <c r="MP500">
        <v>3.4120310000000001E-2</v>
      </c>
      <c r="MQ500">
        <v>25.956689999999998</v>
      </c>
      <c r="MR500">
        <v>2.9016359999999999</v>
      </c>
      <c r="MS500">
        <v>22462.87</v>
      </c>
      <c r="MT500" s="1">
        <v>3.415468E-2</v>
      </c>
      <c r="MU500">
        <v>25.888940000000002</v>
      </c>
      <c r="MV500">
        <v>2.8796249999999999</v>
      </c>
      <c r="MW500">
        <v>22316.46</v>
      </c>
      <c r="MX500" s="1">
        <v>3.3842549999999999E-2</v>
      </c>
      <c r="MY500">
        <v>25.944040000000001</v>
      </c>
      <c r="MZ500">
        <v>2.8267000000000002</v>
      </c>
      <c r="NA500">
        <v>22152.6</v>
      </c>
      <c r="NB500" s="1">
        <v>3.3315949999999997E-2</v>
      </c>
      <c r="NC500">
        <v>26.095929999999999</v>
      </c>
      <c r="ND500">
        <v>2.754842</v>
      </c>
      <c r="NE500">
        <v>21971.67</v>
      </c>
      <c r="NF500" s="1">
        <v>3.3315949999999997E-2</v>
      </c>
      <c r="NG500">
        <v>26.095929999999999</v>
      </c>
      <c r="NH500">
        <v>2.754842</v>
      </c>
      <c r="NI500">
        <v>21971.67</v>
      </c>
      <c r="NJ500" s="1">
        <v>3.3315949999999997E-2</v>
      </c>
      <c r="NK500">
        <v>26.095929999999999</v>
      </c>
      <c r="NL500">
        <v>2.754842</v>
      </c>
      <c r="NM500">
        <v>21971.67</v>
      </c>
      <c r="NN500" s="1">
        <v>3.3315949999999997E-2</v>
      </c>
      <c r="NO500">
        <v>26.095929999999999</v>
      </c>
      <c r="NP500">
        <v>2.754842</v>
      </c>
      <c r="NQ500">
        <v>21971.67</v>
      </c>
      <c r="NR500" s="1">
        <v>3.3315949999999997E-2</v>
      </c>
      <c r="NS500">
        <v>26.095929999999999</v>
      </c>
      <c r="NT500">
        <v>2.754842</v>
      </c>
      <c r="NU500">
        <v>21971.67</v>
      </c>
      <c r="NV500" s="1">
        <v>3.3315949999999997E-2</v>
      </c>
      <c r="NW500">
        <v>26.095929999999999</v>
      </c>
      <c r="NX500">
        <v>2.754842</v>
      </c>
      <c r="NY500">
        <v>21971.67</v>
      </c>
      <c r="NZ500" s="1">
        <v>3.3315949999999997E-2</v>
      </c>
      <c r="OA500">
        <v>26.095929999999999</v>
      </c>
      <c r="OB500">
        <v>2.754842</v>
      </c>
      <c r="OC500">
        <v>21971.67</v>
      </c>
      <c r="OD500" s="1">
        <v>3.3315949999999997E-2</v>
      </c>
      <c r="OE500">
        <v>26.095929999999999</v>
      </c>
      <c r="OF500">
        <v>2.754842</v>
      </c>
      <c r="OG500">
        <v>21971.67</v>
      </c>
      <c r="OH500" s="1">
        <v>3.3315949999999997E-2</v>
      </c>
      <c r="OI500">
        <v>26.095929999999999</v>
      </c>
      <c r="OJ500">
        <v>2.754842</v>
      </c>
      <c r="OK500">
        <v>21971.67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5.1496630000000002E-2</v>
      </c>
      <c r="G501">
        <v>22.38335</v>
      </c>
      <c r="H501">
        <v>0</v>
      </c>
      <c r="I501">
        <v>0</v>
      </c>
      <c r="J501" s="1">
        <v>5.129177E-2</v>
      </c>
      <c r="K501">
        <v>22.602049999999998</v>
      </c>
      <c r="L501">
        <v>0</v>
      </c>
      <c r="M501">
        <v>0</v>
      </c>
      <c r="N501" s="1">
        <v>5.0960659999999998E-2</v>
      </c>
      <c r="O501">
        <v>22.81035</v>
      </c>
      <c r="P501">
        <v>0</v>
      </c>
      <c r="Q501">
        <v>0</v>
      </c>
      <c r="R501" s="1">
        <v>5.059143E-2</v>
      </c>
      <c r="S501">
        <v>23.00564</v>
      </c>
      <c r="T501">
        <v>0</v>
      </c>
      <c r="U501">
        <v>0</v>
      </c>
      <c r="V501" s="1">
        <v>5.0424610000000002E-2</v>
      </c>
      <c r="W501">
        <v>23.21819</v>
      </c>
      <c r="X501">
        <v>0</v>
      </c>
      <c r="Y501">
        <v>0</v>
      </c>
      <c r="Z501" s="1">
        <v>5.033555E-2</v>
      </c>
      <c r="AA501">
        <v>23.282699999999998</v>
      </c>
      <c r="AB501">
        <v>0</v>
      </c>
      <c r="AC501">
        <v>0</v>
      </c>
      <c r="AD501">
        <v>5.0202339999999998E-2</v>
      </c>
      <c r="AE501">
        <v>23.188849999999999</v>
      </c>
      <c r="AF501">
        <v>0</v>
      </c>
      <c r="AG501">
        <v>0</v>
      </c>
      <c r="AH501" s="1">
        <v>4.9983510000000002E-2</v>
      </c>
      <c r="AI501">
        <v>23.104949999999999</v>
      </c>
      <c r="AJ501">
        <v>0</v>
      </c>
      <c r="AK501">
        <v>0</v>
      </c>
      <c r="AL501" s="1">
        <v>5.0145729999999999E-2</v>
      </c>
      <c r="AM501">
        <v>23.053920000000002</v>
      </c>
      <c r="AN501">
        <v>0</v>
      </c>
      <c r="AO501">
        <v>0</v>
      </c>
      <c r="AP501" s="1">
        <v>4.9943540000000002E-2</v>
      </c>
      <c r="AQ501">
        <v>23.214739999999999</v>
      </c>
      <c r="AR501">
        <v>0</v>
      </c>
      <c r="AS501">
        <v>0</v>
      </c>
      <c r="AT501">
        <v>4.9625370000000002E-2</v>
      </c>
      <c r="AU501">
        <v>23.43205</v>
      </c>
      <c r="AV501">
        <v>0</v>
      </c>
      <c r="AW501">
        <v>0</v>
      </c>
      <c r="AX501" s="1">
        <v>4.9258089999999997E-2</v>
      </c>
      <c r="AY501">
        <v>23.62067</v>
      </c>
      <c r="AZ501">
        <v>0</v>
      </c>
      <c r="BA501">
        <v>0</v>
      </c>
      <c r="BB501" s="1">
        <v>4.9068960000000002E-2</v>
      </c>
      <c r="BC501">
        <v>23.795929999999998</v>
      </c>
      <c r="BD501">
        <v>0</v>
      </c>
      <c r="BE501">
        <v>0</v>
      </c>
      <c r="BF501" s="1">
        <v>4.8955749999999999E-2</v>
      </c>
      <c r="BG501">
        <v>23.815110000000001</v>
      </c>
      <c r="BH501">
        <v>0</v>
      </c>
      <c r="BI501">
        <v>0</v>
      </c>
      <c r="BJ501" s="1">
        <v>4.8775300000000001E-2</v>
      </c>
      <c r="BK501">
        <v>23.733799999999999</v>
      </c>
      <c r="BL501">
        <v>0</v>
      </c>
      <c r="BM501">
        <v>0</v>
      </c>
      <c r="BN501" s="1">
        <v>4.8512920000000001E-2</v>
      </c>
      <c r="BO501">
        <v>23.65118</v>
      </c>
      <c r="BP501">
        <v>0</v>
      </c>
      <c r="BQ501">
        <v>0</v>
      </c>
      <c r="BR501">
        <v>4.8286389999999998E-2</v>
      </c>
      <c r="BS501">
        <v>23.60275</v>
      </c>
      <c r="BT501">
        <v>0</v>
      </c>
      <c r="BU501">
        <v>0</v>
      </c>
      <c r="BV501" s="1">
        <v>4.8019869999999999E-2</v>
      </c>
      <c r="BW501">
        <v>23.5959</v>
      </c>
      <c r="BX501">
        <v>0</v>
      </c>
      <c r="BY501">
        <v>0</v>
      </c>
      <c r="BZ501" s="1">
        <v>4.7778590000000003E-2</v>
      </c>
      <c r="CA501">
        <v>23.716560000000001</v>
      </c>
      <c r="CB501">
        <v>0</v>
      </c>
      <c r="CC501">
        <v>0</v>
      </c>
      <c r="CD501" s="1">
        <v>4.7509170000000003E-2</v>
      </c>
      <c r="CE501">
        <v>23.800280000000001</v>
      </c>
      <c r="CF501">
        <v>0</v>
      </c>
      <c r="CG501">
        <v>0</v>
      </c>
      <c r="CH501" s="1">
        <v>4.7249439999999997E-2</v>
      </c>
      <c r="CI501">
        <v>23.862690000000001</v>
      </c>
      <c r="CJ501">
        <v>0</v>
      </c>
      <c r="CK501">
        <v>0</v>
      </c>
      <c r="CL501" s="1">
        <v>4.6961059999999999E-2</v>
      </c>
      <c r="CM501">
        <v>23.830300000000001</v>
      </c>
      <c r="CN501">
        <v>0</v>
      </c>
      <c r="CO501">
        <v>0</v>
      </c>
      <c r="CP501" s="1">
        <v>4.6688479999999997E-2</v>
      </c>
      <c r="CQ501">
        <v>23.77244</v>
      </c>
      <c r="CR501">
        <v>0</v>
      </c>
      <c r="CS501">
        <v>0</v>
      </c>
      <c r="CT501" s="1">
        <v>4.6391750000000002E-2</v>
      </c>
      <c r="CU501">
        <v>23.681730000000002</v>
      </c>
      <c r="CV501">
        <v>0</v>
      </c>
      <c r="CW501">
        <v>0</v>
      </c>
      <c r="CX501" s="1">
        <v>4.6032959999999998E-2</v>
      </c>
      <c r="CY501">
        <v>23.564910000000001</v>
      </c>
      <c r="CZ501">
        <v>0</v>
      </c>
      <c r="DA501">
        <v>0</v>
      </c>
      <c r="DB501" s="1">
        <v>4.5743480000000003E-2</v>
      </c>
      <c r="DC501">
        <v>23.497319999999998</v>
      </c>
      <c r="DD501">
        <v>0</v>
      </c>
      <c r="DE501">
        <v>0</v>
      </c>
      <c r="DF501" s="1">
        <v>4.548907E-2</v>
      </c>
      <c r="DG501">
        <v>23.548480000000001</v>
      </c>
      <c r="DH501">
        <v>0</v>
      </c>
      <c r="DI501">
        <v>0</v>
      </c>
      <c r="DJ501" s="1">
        <v>4.5256820000000003E-2</v>
      </c>
      <c r="DK501">
        <v>23.622890000000002</v>
      </c>
      <c r="DL501">
        <v>0</v>
      </c>
      <c r="DM501">
        <v>1.8752559999999999E-36</v>
      </c>
      <c r="DN501" s="1">
        <v>4.4967970000000003E-2</v>
      </c>
      <c r="DO501">
        <v>23.724820000000001</v>
      </c>
      <c r="DP501">
        <v>2.0245080000000001E-35</v>
      </c>
      <c r="DQ501">
        <v>1.301839E-31</v>
      </c>
      <c r="DR501" s="1">
        <v>4.4661439999999997E-2</v>
      </c>
      <c r="DS501">
        <v>23.690719999999999</v>
      </c>
      <c r="DT501">
        <v>2.4611490000000001E-31</v>
      </c>
      <c r="DU501" s="1">
        <v>1.5927639999999999E-27</v>
      </c>
      <c r="DV501" s="1">
        <v>4.4354640000000001E-2</v>
      </c>
      <c r="DW501">
        <v>23.602409999999999</v>
      </c>
      <c r="DX501" s="1">
        <v>8.4369819999999994E-28</v>
      </c>
      <c r="DY501" s="1">
        <v>5.4751440000000001E-24</v>
      </c>
      <c r="DZ501" s="1">
        <v>4.4067519999999999E-2</v>
      </c>
      <c r="EA501">
        <v>23.52516</v>
      </c>
      <c r="EB501" s="1">
        <v>1.0252919999999999E-24</v>
      </c>
      <c r="EC501" s="1">
        <v>6.6904120000000003E-21</v>
      </c>
      <c r="ED501" s="1">
        <v>4.3683039999999999E-2</v>
      </c>
      <c r="EE501">
        <v>23.451630000000002</v>
      </c>
      <c r="EF501" s="1">
        <v>5.5407309999999998E-22</v>
      </c>
      <c r="EG501" s="1">
        <v>3.4656130000000001E-18</v>
      </c>
      <c r="EH501" s="1">
        <v>4.3387240000000001E-2</v>
      </c>
      <c r="EI501">
        <v>23.52178</v>
      </c>
      <c r="EJ501" s="1">
        <v>1.5020789999999999E-19</v>
      </c>
      <c r="EK501" s="1">
        <v>8.7480830000000002E-16</v>
      </c>
      <c r="EL501">
        <v>4.3118480000000001E-2</v>
      </c>
      <c r="EM501">
        <v>23.617450000000002</v>
      </c>
      <c r="EN501" s="1">
        <v>2.1475399999999999E-17</v>
      </c>
      <c r="EO501" s="1">
        <v>1.1904650000000001E-13</v>
      </c>
      <c r="EP501" s="1">
        <v>4.2884289999999999E-2</v>
      </c>
      <c r="EQ501">
        <v>23.682639999999999</v>
      </c>
      <c r="ER501" s="1">
        <v>1.7668979999999999E-15</v>
      </c>
      <c r="ES501" s="1">
        <v>9.4805719999999998E-12</v>
      </c>
      <c r="ET501" s="1">
        <v>4.2621829999999999E-2</v>
      </c>
      <c r="EU501">
        <v>23.794409999999999</v>
      </c>
      <c r="EV501" s="1">
        <v>8.9899430000000002E-14</v>
      </c>
      <c r="EW501" s="1">
        <v>4.7232769999999995E-10</v>
      </c>
      <c r="EX501" s="1">
        <v>4.2330399999999997E-2</v>
      </c>
      <c r="EY501">
        <v>23.821110000000001</v>
      </c>
      <c r="EZ501" s="1">
        <v>2.9928319999999998E-12</v>
      </c>
      <c r="FA501" s="1">
        <v>1.5548810000000001E-8</v>
      </c>
      <c r="FB501">
        <v>4.2059340000000001E-2</v>
      </c>
      <c r="FC501">
        <v>23.702470000000002</v>
      </c>
      <c r="FD501" s="1">
        <v>6.865754E-11</v>
      </c>
      <c r="FE501" s="1">
        <v>3.5415139999999997E-7</v>
      </c>
      <c r="FF501" s="1">
        <v>4.180495E-2</v>
      </c>
      <c r="FG501">
        <v>23.569479999999999</v>
      </c>
      <c r="FH501" s="1">
        <v>1.128687E-9</v>
      </c>
      <c r="FI501" s="1">
        <v>5.8067169999999997E-6</v>
      </c>
      <c r="FJ501" s="1">
        <v>4.187565E-2</v>
      </c>
      <c r="FK501">
        <v>23.473669999999998</v>
      </c>
      <c r="FL501" s="1">
        <v>1.390293E-8</v>
      </c>
      <c r="FM501" s="1">
        <v>7.1028949999999997E-5</v>
      </c>
      <c r="FN501">
        <v>4.157338E-2</v>
      </c>
      <c r="FO501">
        <v>23.590389999999999</v>
      </c>
      <c r="FP501" s="1">
        <v>1.2999380000000001E-7</v>
      </c>
      <c r="FQ501" s="1">
        <v>6.6740609999999998E-4</v>
      </c>
      <c r="FR501" s="1">
        <v>4.1099650000000001E-2</v>
      </c>
      <c r="FS501">
        <v>23.77731</v>
      </c>
      <c r="FT501" s="1">
        <v>9.5081160000000001E-7</v>
      </c>
      <c r="FU501" s="1">
        <v>4.9349800000000003E-3</v>
      </c>
      <c r="FV501" s="1">
        <v>4.059629E-2</v>
      </c>
      <c r="FW501">
        <v>23.98319</v>
      </c>
      <c r="FX501" s="1">
        <v>5.5875210000000002E-6</v>
      </c>
      <c r="FY501" s="1">
        <v>2.9406020000000001E-2</v>
      </c>
      <c r="FZ501" s="1">
        <v>4.0310850000000002E-2</v>
      </c>
      <c r="GA501">
        <v>24.16403</v>
      </c>
      <c r="GB501" s="1">
        <v>2.7175709999999999E-5</v>
      </c>
      <c r="GC501" s="1">
        <v>0.14432809999999999</v>
      </c>
      <c r="GD501" s="1">
        <v>4.0135690000000002E-2</v>
      </c>
      <c r="GE501">
        <v>24.16208</v>
      </c>
      <c r="GF501" s="1">
        <v>1.112445E-4</v>
      </c>
      <c r="GG501" s="1">
        <v>0.5953562</v>
      </c>
      <c r="GH501" s="1">
        <v>3.9868000000000001E-2</v>
      </c>
      <c r="GI501">
        <v>24.018540000000002</v>
      </c>
      <c r="GJ501" s="1">
        <v>3.8803660000000001E-4</v>
      </c>
      <c r="GK501" s="1">
        <v>2.0996779999999999</v>
      </c>
      <c r="GL501" s="1">
        <v>3.9498169999999999E-2</v>
      </c>
      <c r="GM501">
        <v>23.880600000000001</v>
      </c>
      <c r="GN501" s="1">
        <v>1.1713629999999999E-3</v>
      </c>
      <c r="GO501" s="1">
        <v>6.4296990000000003</v>
      </c>
      <c r="GP501" s="1">
        <v>3.9526100000000002E-2</v>
      </c>
      <c r="GQ501">
        <v>23.781770000000002</v>
      </c>
      <c r="GR501" s="1">
        <v>3.1502740000000002E-3</v>
      </c>
      <c r="GS501">
        <v>17.366779999999999</v>
      </c>
      <c r="GT501" s="1">
        <v>3.9149580000000003E-2</v>
      </c>
      <c r="GU501">
        <v>23.903230000000001</v>
      </c>
      <c r="GV501" s="1">
        <v>7.4904430000000003E-3</v>
      </c>
      <c r="GW501">
        <v>41.920079999999999</v>
      </c>
      <c r="GX501" s="1">
        <v>3.8630039999999997E-2</v>
      </c>
      <c r="GY501">
        <v>24.09554</v>
      </c>
      <c r="GZ501" s="1">
        <v>1.6015339999999999E-2</v>
      </c>
      <c r="HA501">
        <v>91.344449999999995</v>
      </c>
      <c r="HB501" s="1">
        <v>3.8078220000000003E-2</v>
      </c>
      <c r="HC501">
        <v>24.313020000000002</v>
      </c>
      <c r="HD501" s="1">
        <v>3.122432E-2</v>
      </c>
      <c r="HE501">
        <v>181.70519999999999</v>
      </c>
      <c r="HF501" s="1">
        <v>3.7734530000000002E-2</v>
      </c>
      <c r="HG501">
        <v>24.47429</v>
      </c>
      <c r="HH501" s="1">
        <v>5.6455020000000002E-2</v>
      </c>
      <c r="HI501">
        <v>333.40589999999997</v>
      </c>
      <c r="HJ501" s="1">
        <v>3.753691E-2</v>
      </c>
      <c r="HK501">
        <v>24.470780000000001</v>
      </c>
      <c r="HL501" s="1">
        <v>9.5458000000000001E-2</v>
      </c>
      <c r="HM501">
        <v>569.81820000000005</v>
      </c>
      <c r="HN501" s="1">
        <v>3.732071E-2</v>
      </c>
      <c r="HO501">
        <v>24.332529999999998</v>
      </c>
      <c r="HP501" s="1">
        <v>0.1514441</v>
      </c>
      <c r="HQ501">
        <v>914.25160000000005</v>
      </c>
      <c r="HR501" s="1">
        <v>3.7035730000000003E-2</v>
      </c>
      <c r="HS501">
        <v>24.195519999999998</v>
      </c>
      <c r="HT501">
        <v>0.22679560000000001</v>
      </c>
      <c r="HU501">
        <v>1386.67</v>
      </c>
      <c r="HV501" s="1">
        <v>3.7310650000000001E-2</v>
      </c>
      <c r="HW501">
        <v>24.092839999999999</v>
      </c>
      <c r="HX501" s="1">
        <v>0.3284531</v>
      </c>
      <c r="HY501">
        <v>2002.8430000000001</v>
      </c>
      <c r="HZ501" s="1">
        <v>3.7073120000000001E-2</v>
      </c>
      <c r="IA501">
        <v>24.173380000000002</v>
      </c>
      <c r="IB501">
        <v>0.44935029999999998</v>
      </c>
      <c r="IC501">
        <v>2770.6750000000002</v>
      </c>
      <c r="ID501" s="1">
        <v>3.6701820000000003E-2</v>
      </c>
      <c r="IE501">
        <v>24.16882</v>
      </c>
      <c r="IF501">
        <v>0.58886099999999997</v>
      </c>
      <c r="IG501">
        <v>3684.8380000000002</v>
      </c>
      <c r="IH501" s="1">
        <v>3.6266899999999998E-2</v>
      </c>
      <c r="II501">
        <v>24.307030000000001</v>
      </c>
      <c r="IJ501">
        <v>0.74391200000000002</v>
      </c>
      <c r="IK501">
        <v>4733.4949999999999</v>
      </c>
      <c r="IL501" s="1">
        <v>3.6033200000000001E-2</v>
      </c>
      <c r="IM501">
        <v>24.428349999999998</v>
      </c>
      <c r="IN501">
        <v>0.9171397</v>
      </c>
      <c r="IO501">
        <v>5899.3519999999999</v>
      </c>
      <c r="IP501" s="1">
        <v>3.58763E-2</v>
      </c>
      <c r="IQ501">
        <v>24.436620000000001</v>
      </c>
      <c r="IR501">
        <v>1.1036600000000001</v>
      </c>
      <c r="IS501">
        <v>7161.6989999999996</v>
      </c>
      <c r="IT501" s="1">
        <v>3.5614899999999998E-2</v>
      </c>
      <c r="IU501">
        <v>24.33888</v>
      </c>
      <c r="IV501">
        <v>1.293793</v>
      </c>
      <c r="IW501">
        <v>8493.8909999999996</v>
      </c>
      <c r="IX501" s="1">
        <v>3.5174360000000002E-2</v>
      </c>
      <c r="IY501">
        <v>24.21686</v>
      </c>
      <c r="IZ501">
        <v>1.47777</v>
      </c>
      <c r="JA501">
        <v>9865.3539999999994</v>
      </c>
      <c r="JB501" s="1">
        <v>3.4438839999999998E-2</v>
      </c>
      <c r="JC501">
        <v>24.157250000000001</v>
      </c>
      <c r="JD501">
        <v>1.6421060000000001</v>
      </c>
      <c r="JE501">
        <v>11244.07</v>
      </c>
      <c r="JF501" s="1">
        <v>3.4068189999999998E-2</v>
      </c>
      <c r="JG501">
        <v>24.331510000000002</v>
      </c>
      <c r="JH501">
        <v>1.81368</v>
      </c>
      <c r="JI501">
        <v>12606.02</v>
      </c>
      <c r="JJ501" s="1">
        <v>3.3817069999999998E-2</v>
      </c>
      <c r="JK501">
        <v>24.586369999999999</v>
      </c>
      <c r="JL501">
        <v>1.982639</v>
      </c>
      <c r="JM501">
        <v>13936.94</v>
      </c>
      <c r="JN501" s="1">
        <v>3.358622E-2</v>
      </c>
      <c r="JO501">
        <v>24.870480000000001</v>
      </c>
      <c r="JP501">
        <v>2.1420349999999999</v>
      </c>
      <c r="JQ501">
        <v>15219.84</v>
      </c>
      <c r="JR501" s="1">
        <v>3.3149940000000003E-2</v>
      </c>
      <c r="JS501">
        <v>25.126580000000001</v>
      </c>
      <c r="JT501">
        <v>2.2746789999999999</v>
      </c>
      <c r="JU501">
        <v>16437.16</v>
      </c>
      <c r="JV501" s="1">
        <v>3.2653590000000003E-2</v>
      </c>
      <c r="JW501">
        <v>25.21452</v>
      </c>
      <c r="JX501">
        <v>2.3866369999999999</v>
      </c>
      <c r="JY501">
        <v>17574.27</v>
      </c>
      <c r="JZ501">
        <v>3.227182E-2</v>
      </c>
      <c r="KA501">
        <v>25.13531</v>
      </c>
      <c r="KB501">
        <v>2.490748</v>
      </c>
      <c r="KC501">
        <v>18625.71</v>
      </c>
      <c r="KD501" s="1">
        <v>3.2031280000000002E-2</v>
      </c>
      <c r="KE501">
        <v>25.042590000000001</v>
      </c>
      <c r="KF501">
        <v>2.5910829999999998</v>
      </c>
      <c r="KG501">
        <v>19591.07</v>
      </c>
      <c r="KH501" s="1">
        <v>3.1785059999999997E-2</v>
      </c>
      <c r="KI501">
        <v>24.971240000000002</v>
      </c>
      <c r="KJ501">
        <v>2.6775470000000001</v>
      </c>
      <c r="KK501">
        <v>20469.7</v>
      </c>
      <c r="KL501" s="1">
        <v>3.1540980000000003E-2</v>
      </c>
      <c r="KM501">
        <v>25.05265</v>
      </c>
      <c r="KN501">
        <v>2.7502339999999998</v>
      </c>
      <c r="KO501">
        <v>21260.47</v>
      </c>
      <c r="KP501" s="1">
        <v>3.1240960000000002E-2</v>
      </c>
      <c r="KQ501">
        <v>25.1676</v>
      </c>
      <c r="KR501">
        <v>2.805132</v>
      </c>
      <c r="KS501">
        <v>21964.22</v>
      </c>
      <c r="KT501" s="1">
        <v>3.097579E-2</v>
      </c>
      <c r="KU501">
        <v>25.246390000000002</v>
      </c>
      <c r="KV501">
        <v>2.850409</v>
      </c>
      <c r="KW501">
        <v>22583.18</v>
      </c>
      <c r="KX501" s="1">
        <v>3.0733549999999998E-2</v>
      </c>
      <c r="KY501">
        <v>25.298559999999998</v>
      </c>
      <c r="KZ501">
        <v>2.8865470000000002</v>
      </c>
      <c r="LA501">
        <v>23121.86</v>
      </c>
      <c r="LB501" s="1">
        <v>3.053409E-2</v>
      </c>
      <c r="LC501">
        <v>25.274280000000001</v>
      </c>
      <c r="LD501">
        <v>2.9160529999999998</v>
      </c>
      <c r="LE501">
        <v>23584.76</v>
      </c>
      <c r="LF501" s="1">
        <v>3.0326180000000001E-2</v>
      </c>
      <c r="LG501">
        <v>25.206430000000001</v>
      </c>
      <c r="LH501">
        <v>2.935371</v>
      </c>
      <c r="LI501">
        <v>23976.78</v>
      </c>
      <c r="LJ501" s="1">
        <v>3.0056909999999999E-2</v>
      </c>
      <c r="LK501">
        <v>25.121020000000001</v>
      </c>
      <c r="LL501">
        <v>2.9400059999999999</v>
      </c>
      <c r="LM501">
        <v>24302.07</v>
      </c>
      <c r="LN501" s="1">
        <v>2.9376570000000001E-2</v>
      </c>
      <c r="LO501">
        <v>25.082699999999999</v>
      </c>
      <c r="LP501">
        <v>2.895759</v>
      </c>
      <c r="LQ501">
        <v>24560.76</v>
      </c>
      <c r="LR501">
        <v>2.9091390000000002E-2</v>
      </c>
      <c r="LS501">
        <v>25.237660000000002</v>
      </c>
      <c r="LT501">
        <v>2.8827639999999999</v>
      </c>
      <c r="LU501">
        <v>24759.01</v>
      </c>
      <c r="LV501" s="1">
        <v>2.8981860000000002E-2</v>
      </c>
      <c r="LW501">
        <v>25.466139999999999</v>
      </c>
      <c r="LX501">
        <v>2.8812060000000002</v>
      </c>
      <c r="LY501">
        <v>24907.41</v>
      </c>
      <c r="LZ501" s="1">
        <v>2.891167E-2</v>
      </c>
      <c r="MA501">
        <v>25.740539999999999</v>
      </c>
      <c r="MB501">
        <v>2.8789009999999999</v>
      </c>
      <c r="MC501">
        <v>25010.67</v>
      </c>
      <c r="MD501" s="1">
        <v>2.8607259999999999E-2</v>
      </c>
      <c r="ME501">
        <v>25.965399999999999</v>
      </c>
      <c r="MF501">
        <v>2.848554</v>
      </c>
      <c r="MG501">
        <v>25070.69</v>
      </c>
      <c r="MH501" s="1">
        <v>2.8166400000000001E-2</v>
      </c>
      <c r="MI501">
        <v>26.073460000000001</v>
      </c>
      <c r="MJ501">
        <v>2.800386</v>
      </c>
      <c r="MK501">
        <v>25089.13</v>
      </c>
      <c r="ML501" s="1">
        <v>2.7765689999999999E-2</v>
      </c>
      <c r="MM501">
        <v>26.006060000000002</v>
      </c>
      <c r="MN501">
        <v>2.7526619999999999</v>
      </c>
      <c r="MO501">
        <v>25070.32</v>
      </c>
      <c r="MP501" s="1">
        <v>2.7555409999999999E-2</v>
      </c>
      <c r="MQ501">
        <v>25.91827</v>
      </c>
      <c r="MR501">
        <v>2.7208610000000002</v>
      </c>
      <c r="MS501">
        <v>25019.83</v>
      </c>
      <c r="MT501" s="1">
        <v>2.7589079999999998E-2</v>
      </c>
      <c r="MU501">
        <v>25.84975</v>
      </c>
      <c r="MV501">
        <v>2.711068</v>
      </c>
      <c r="MW501">
        <v>24942.75</v>
      </c>
      <c r="MX501" s="1">
        <v>2.733491E-2</v>
      </c>
      <c r="MY501">
        <v>25.905370000000001</v>
      </c>
      <c r="MZ501">
        <v>2.6706979999999998</v>
      </c>
      <c r="NA501">
        <v>24841.55</v>
      </c>
      <c r="NB501" s="1">
        <v>2.690582E-2</v>
      </c>
      <c r="NC501">
        <v>26.0581</v>
      </c>
      <c r="ND501">
        <v>2.6115010000000001</v>
      </c>
      <c r="NE501">
        <v>24716.93</v>
      </c>
      <c r="NF501" s="1">
        <v>2.690582E-2</v>
      </c>
      <c r="NG501">
        <v>26.0581</v>
      </c>
      <c r="NH501">
        <v>2.6115010000000001</v>
      </c>
      <c r="NI501">
        <v>24716.93</v>
      </c>
      <c r="NJ501" s="1">
        <v>2.690582E-2</v>
      </c>
      <c r="NK501">
        <v>26.0581</v>
      </c>
      <c r="NL501">
        <v>2.6115010000000001</v>
      </c>
      <c r="NM501">
        <v>24716.93</v>
      </c>
      <c r="NN501" s="1">
        <v>2.690582E-2</v>
      </c>
      <c r="NO501">
        <v>26.0581</v>
      </c>
      <c r="NP501">
        <v>2.6115010000000001</v>
      </c>
      <c r="NQ501">
        <v>24716.93</v>
      </c>
      <c r="NR501" s="1">
        <v>2.690582E-2</v>
      </c>
      <c r="NS501">
        <v>26.0581</v>
      </c>
      <c r="NT501">
        <v>2.6115010000000001</v>
      </c>
      <c r="NU501">
        <v>24716.93</v>
      </c>
      <c r="NV501" s="1">
        <v>2.690582E-2</v>
      </c>
      <c r="NW501">
        <v>26.0581</v>
      </c>
      <c r="NX501">
        <v>2.6115010000000001</v>
      </c>
      <c r="NY501">
        <v>24716.93</v>
      </c>
      <c r="NZ501" s="1">
        <v>2.690582E-2</v>
      </c>
      <c r="OA501">
        <v>26.0581</v>
      </c>
      <c r="OB501">
        <v>2.6115010000000001</v>
      </c>
      <c r="OC501">
        <v>24716.93</v>
      </c>
      <c r="OD501" s="1">
        <v>2.690582E-2</v>
      </c>
      <c r="OE501">
        <v>26.0581</v>
      </c>
      <c r="OF501">
        <v>2.6115010000000001</v>
      </c>
      <c r="OG501">
        <v>24716.93</v>
      </c>
      <c r="OH501" s="1">
        <v>2.690582E-2</v>
      </c>
      <c r="OI501">
        <v>26.0581</v>
      </c>
      <c r="OJ501">
        <v>2.6115010000000001</v>
      </c>
      <c r="OK501">
        <v>24716.93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4.4283790000000003E-2</v>
      </c>
      <c r="G502">
        <v>22.261939999999999</v>
      </c>
      <c r="H502">
        <v>0</v>
      </c>
      <c r="I502">
        <v>0</v>
      </c>
      <c r="J502" s="1">
        <v>4.4106079999999999E-2</v>
      </c>
      <c r="K502">
        <v>22.488099999999999</v>
      </c>
      <c r="L502">
        <v>0</v>
      </c>
      <c r="M502">
        <v>0</v>
      </c>
      <c r="N502" s="1">
        <v>4.3817559999999998E-2</v>
      </c>
      <c r="O502">
        <v>22.70213</v>
      </c>
      <c r="P502">
        <v>0</v>
      </c>
      <c r="Q502">
        <v>0</v>
      </c>
      <c r="R502" s="1">
        <v>4.3496119999999999E-2</v>
      </c>
      <c r="S502">
        <v>22.902429999999999</v>
      </c>
      <c r="T502">
        <v>0</v>
      </c>
      <c r="U502">
        <v>0</v>
      </c>
      <c r="V502" s="1">
        <v>4.3351210000000001E-2</v>
      </c>
      <c r="W502">
        <v>23.12002</v>
      </c>
      <c r="X502">
        <v>0</v>
      </c>
      <c r="Y502">
        <v>0</v>
      </c>
      <c r="Z502" s="1">
        <v>4.3278320000000002E-2</v>
      </c>
      <c r="AA502">
        <v>23.186979999999998</v>
      </c>
      <c r="AB502">
        <v>0</v>
      </c>
      <c r="AC502">
        <v>0</v>
      </c>
      <c r="AD502" s="1">
        <v>4.3164130000000002E-2</v>
      </c>
      <c r="AE502">
        <v>23.094010000000001</v>
      </c>
      <c r="AF502">
        <v>0</v>
      </c>
      <c r="AG502">
        <v>0</v>
      </c>
      <c r="AH502" s="1">
        <v>4.2977399999999999E-2</v>
      </c>
      <c r="AI502">
        <v>23.012709999999998</v>
      </c>
      <c r="AJ502">
        <v>0</v>
      </c>
      <c r="AK502">
        <v>0</v>
      </c>
      <c r="AL502" s="1">
        <v>4.3121329999999999E-2</v>
      </c>
      <c r="AM502">
        <v>22.965440000000001</v>
      </c>
      <c r="AN502">
        <v>0</v>
      </c>
      <c r="AO502">
        <v>0</v>
      </c>
      <c r="AP502" s="1">
        <v>4.2945400000000002E-2</v>
      </c>
      <c r="AQ502">
        <v>23.132860000000001</v>
      </c>
      <c r="AR502">
        <v>0</v>
      </c>
      <c r="AS502">
        <v>0</v>
      </c>
      <c r="AT502" s="1">
        <v>4.2670319999999998E-2</v>
      </c>
      <c r="AU502">
        <v>23.355309999999999</v>
      </c>
      <c r="AV502">
        <v>0</v>
      </c>
      <c r="AW502">
        <v>0</v>
      </c>
      <c r="AX502" s="1">
        <v>4.2351310000000003E-2</v>
      </c>
      <c r="AY502">
        <v>23.54702</v>
      </c>
      <c r="AZ502">
        <v>0</v>
      </c>
      <c r="BA502">
        <v>0</v>
      </c>
      <c r="BB502" s="1">
        <v>4.2189070000000002E-2</v>
      </c>
      <c r="BC502">
        <v>23.724240000000002</v>
      </c>
      <c r="BD502">
        <v>0</v>
      </c>
      <c r="BE502">
        <v>0</v>
      </c>
      <c r="BF502" s="1">
        <v>4.209131E-2</v>
      </c>
      <c r="BG502">
        <v>23.742450000000002</v>
      </c>
      <c r="BH502">
        <v>0</v>
      </c>
      <c r="BI502">
        <v>0</v>
      </c>
      <c r="BJ502" s="1">
        <v>4.193877E-2</v>
      </c>
      <c r="BK502">
        <v>23.659849999999999</v>
      </c>
      <c r="BL502">
        <v>0</v>
      </c>
      <c r="BM502">
        <v>0</v>
      </c>
      <c r="BN502" s="1">
        <v>4.1710039999999997E-2</v>
      </c>
      <c r="BO502">
        <v>23.576689999999999</v>
      </c>
      <c r="BP502">
        <v>0</v>
      </c>
      <c r="BQ502">
        <v>0</v>
      </c>
      <c r="BR502" s="1">
        <v>4.1514450000000001E-2</v>
      </c>
      <c r="BS502">
        <v>23.528580000000002</v>
      </c>
      <c r="BT502">
        <v>0</v>
      </c>
      <c r="BU502">
        <v>0</v>
      </c>
      <c r="BV502" s="1">
        <v>4.1287820000000003E-2</v>
      </c>
      <c r="BW502">
        <v>23.522500000000001</v>
      </c>
      <c r="BX502">
        <v>0</v>
      </c>
      <c r="BY502">
        <v>0</v>
      </c>
      <c r="BZ502" s="1">
        <v>4.1077139999999998E-2</v>
      </c>
      <c r="CA502">
        <v>23.645309999999998</v>
      </c>
      <c r="CB502">
        <v>0</v>
      </c>
      <c r="CC502">
        <v>0</v>
      </c>
      <c r="CD502" s="1">
        <v>4.084583E-2</v>
      </c>
      <c r="CE502">
        <v>23.729289999999999</v>
      </c>
      <c r="CF502">
        <v>0</v>
      </c>
      <c r="CG502">
        <v>0</v>
      </c>
      <c r="CH502" s="1">
        <v>4.06259E-2</v>
      </c>
      <c r="CI502">
        <v>23.79128</v>
      </c>
      <c r="CJ502">
        <v>0</v>
      </c>
      <c r="CK502">
        <v>0</v>
      </c>
      <c r="CL502" s="1">
        <v>4.0374E-2</v>
      </c>
      <c r="CM502">
        <v>23.756779999999999</v>
      </c>
      <c r="CN502">
        <v>0</v>
      </c>
      <c r="CO502">
        <v>0</v>
      </c>
      <c r="CP502" s="1">
        <v>4.0138819999999999E-2</v>
      </c>
      <c r="CQ502">
        <v>23.69754</v>
      </c>
      <c r="CR502">
        <v>0</v>
      </c>
      <c r="CS502">
        <v>0</v>
      </c>
      <c r="CT502" s="1">
        <v>3.9885629999999998E-2</v>
      </c>
      <c r="CU502">
        <v>23.605789999999999</v>
      </c>
      <c r="CV502">
        <v>0</v>
      </c>
      <c r="CW502">
        <v>0</v>
      </c>
      <c r="CX502" s="1">
        <v>3.957339E-2</v>
      </c>
      <c r="CY502">
        <v>23.48865</v>
      </c>
      <c r="CZ502">
        <v>0</v>
      </c>
      <c r="DA502">
        <v>0</v>
      </c>
      <c r="DB502" s="1">
        <v>3.9324970000000001E-2</v>
      </c>
      <c r="DC502">
        <v>23.422149999999998</v>
      </c>
      <c r="DD502">
        <v>0</v>
      </c>
      <c r="DE502">
        <v>0</v>
      </c>
      <c r="DF502" s="1">
        <v>3.9104310000000003E-2</v>
      </c>
      <c r="DG502">
        <v>23.475950000000001</v>
      </c>
      <c r="DH502">
        <v>0</v>
      </c>
      <c r="DI502">
        <v>0</v>
      </c>
      <c r="DJ502" s="1">
        <v>3.8903269999999997E-2</v>
      </c>
      <c r="DK502">
        <v>23.552700000000002</v>
      </c>
      <c r="DL502">
        <v>0</v>
      </c>
      <c r="DM502">
        <v>4.6454880000000003E-37</v>
      </c>
      <c r="DN502" s="1">
        <v>3.8655929999999998E-2</v>
      </c>
      <c r="DO502">
        <v>23.656690000000001</v>
      </c>
      <c r="DP502">
        <v>4.4710980000000003E-36</v>
      </c>
      <c r="DQ502">
        <v>3.5584070000000001E-32</v>
      </c>
      <c r="DR502" s="1">
        <v>3.8392809999999999E-2</v>
      </c>
      <c r="DS502">
        <v>23.62304</v>
      </c>
      <c r="DT502">
        <v>5.8992890000000004E-32</v>
      </c>
      <c r="DU502" s="1">
        <v>4.7251340000000001E-28</v>
      </c>
      <c r="DV502" s="1">
        <v>3.8127679999999997E-2</v>
      </c>
      <c r="DW502">
        <v>23.535170000000001</v>
      </c>
      <c r="DX502" s="1">
        <v>2.1699589999999999E-28</v>
      </c>
      <c r="DY502" s="1">
        <v>1.7428850000000001E-24</v>
      </c>
      <c r="DZ502" s="1">
        <v>3.7881440000000002E-2</v>
      </c>
      <c r="EA502">
        <v>23.459980000000002</v>
      </c>
      <c r="EB502" s="1">
        <v>2.8169209999999999E-25</v>
      </c>
      <c r="EC502" s="1">
        <v>2.2750060000000001E-21</v>
      </c>
      <c r="ED502" s="1">
        <v>3.7548600000000001E-2</v>
      </c>
      <c r="EE502">
        <v>23.389299999999999</v>
      </c>
      <c r="EF502" s="1">
        <v>1.5391780000000001E-22</v>
      </c>
      <c r="EG502" s="1">
        <v>1.250764E-18</v>
      </c>
      <c r="EH502" s="1">
        <v>3.7292819999999997E-2</v>
      </c>
      <c r="EI502">
        <v>23.464970000000001</v>
      </c>
      <c r="EJ502" s="1">
        <v>4.3525809999999999E-20</v>
      </c>
      <c r="EK502" s="1">
        <v>3.3439100000000001E-16</v>
      </c>
      <c r="EL502">
        <v>3.7060330000000002E-2</v>
      </c>
      <c r="EM502">
        <v>23.565329999999999</v>
      </c>
      <c r="EN502" s="1">
        <v>6.7086800000000001E-18</v>
      </c>
      <c r="EO502" s="1">
        <v>4.8107179999999999E-14</v>
      </c>
      <c r="EP502" s="1">
        <v>3.6858410000000001E-2</v>
      </c>
      <c r="EQ502">
        <v>23.634370000000001</v>
      </c>
      <c r="ER502" s="1">
        <v>5.895669E-16</v>
      </c>
      <c r="ES502" s="1">
        <v>4.0358350000000002E-12</v>
      </c>
      <c r="ET502" s="1">
        <v>3.6634489999999999E-2</v>
      </c>
      <c r="EU502">
        <v>23.750779999999999</v>
      </c>
      <c r="EV502" s="1">
        <v>3.1840760000000002E-14</v>
      </c>
      <c r="EW502" s="1">
        <v>2.112565E-10</v>
      </c>
      <c r="EX502">
        <v>3.6384710000000001E-2</v>
      </c>
      <c r="EY502">
        <v>23.780460000000001</v>
      </c>
      <c r="EZ502" s="1">
        <v>1.1197359999999999E-12</v>
      </c>
      <c r="FA502" s="1">
        <v>7.2903990000000001E-9</v>
      </c>
      <c r="FB502">
        <v>3.6148350000000003E-2</v>
      </c>
      <c r="FC502">
        <v>23.663540000000001</v>
      </c>
      <c r="FD502" s="1">
        <v>2.7029159999999999E-11</v>
      </c>
      <c r="FE502" s="1">
        <v>1.737308E-7</v>
      </c>
      <c r="FF502" s="1">
        <v>3.5931980000000002E-2</v>
      </c>
      <c r="FG502">
        <v>23.533740000000002</v>
      </c>
      <c r="FH502" s="1">
        <v>4.6614929999999997E-10</v>
      </c>
      <c r="FI502" s="1">
        <v>2.9749469999999999E-6</v>
      </c>
      <c r="FJ502" s="1">
        <v>3.600159E-2</v>
      </c>
      <c r="FK502">
        <v>23.442489999999999</v>
      </c>
      <c r="FL502" s="1">
        <v>6.0080350000000003E-9</v>
      </c>
      <c r="FM502" s="1">
        <v>3.7941439999999998E-5</v>
      </c>
      <c r="FN502" s="1">
        <v>3.573875E-2</v>
      </c>
      <c r="FO502">
        <v>23.566680000000002</v>
      </c>
      <c r="FP502" s="1">
        <v>5.8642319999999999E-8</v>
      </c>
      <c r="FQ502" s="1">
        <v>3.7121419999999999E-4</v>
      </c>
      <c r="FR502" s="1">
        <v>3.5328539999999999E-2</v>
      </c>
      <c r="FS502">
        <v>23.759969999999999</v>
      </c>
      <c r="FT502" s="1">
        <v>4.4681499999999999E-7</v>
      </c>
      <c r="FU502" s="1">
        <v>2.8539009999999998E-3</v>
      </c>
      <c r="FV502" s="1">
        <v>3.4892409999999999E-2</v>
      </c>
      <c r="FW502">
        <v>23.970680000000002</v>
      </c>
      <c r="FX502" s="1">
        <v>2.7299220000000001E-6</v>
      </c>
      <c r="FY502" s="1">
        <v>1.7656700000000001E-2</v>
      </c>
      <c r="FZ502" s="1">
        <v>3.4646650000000001E-2</v>
      </c>
      <c r="GA502">
        <v>24.154579999999999</v>
      </c>
      <c r="GB502" s="1">
        <v>1.378108E-5</v>
      </c>
      <c r="GC502" s="1">
        <v>8.9861060000000006E-2</v>
      </c>
      <c r="GD502">
        <v>3.449965E-2</v>
      </c>
      <c r="GE502">
        <v>24.15286</v>
      </c>
      <c r="GF502" s="1">
        <v>5.8467349999999998E-5</v>
      </c>
      <c r="GG502" s="1">
        <v>0.38389079999999998</v>
      </c>
      <c r="GH502" s="1">
        <v>3.426858E-2</v>
      </c>
      <c r="GI502">
        <v>24.008749999999999</v>
      </c>
      <c r="GJ502" s="1">
        <v>2.1101959999999999E-4</v>
      </c>
      <c r="GK502" s="1">
        <v>1.4003950000000001</v>
      </c>
      <c r="GL502">
        <v>3.3951750000000003E-2</v>
      </c>
      <c r="GM502">
        <v>23.872309999999999</v>
      </c>
      <c r="GN502" s="1">
        <v>6.5813299999999998E-4</v>
      </c>
      <c r="GO502" s="1">
        <v>4.4298489999999999</v>
      </c>
      <c r="GP502" s="1">
        <v>3.3984599999999997E-2</v>
      </c>
      <c r="GQ502">
        <v>23.775970000000001</v>
      </c>
      <c r="GR502" s="1">
        <v>1.826116E-3</v>
      </c>
      <c r="GS502">
        <v>12.34224</v>
      </c>
      <c r="GT502" s="1">
        <v>3.366069E-2</v>
      </c>
      <c r="GU502">
        <v>23.902529999999999</v>
      </c>
      <c r="GV502" s="1">
        <v>4.473014E-3</v>
      </c>
      <c r="GW502">
        <v>30.695810000000002</v>
      </c>
      <c r="GX502" s="1">
        <v>3.3212400000000003E-2</v>
      </c>
      <c r="GY502">
        <v>24.098870000000002</v>
      </c>
      <c r="GZ502" s="1">
        <v>9.8378019999999997E-3</v>
      </c>
      <c r="HA502">
        <v>68.827740000000006</v>
      </c>
      <c r="HB502" s="1">
        <v>3.2732770000000001E-2</v>
      </c>
      <c r="HC502">
        <v>24.318349999999999</v>
      </c>
      <c r="HD502" s="1">
        <v>1.9699520000000002E-2</v>
      </c>
      <c r="HE502">
        <v>140.6962</v>
      </c>
      <c r="HF502" s="1">
        <v>3.2439849999999999E-2</v>
      </c>
      <c r="HG502">
        <v>24.479510000000001</v>
      </c>
      <c r="HH502" s="1">
        <v>3.6539309999999998E-2</v>
      </c>
      <c r="HI502">
        <v>264.93939999999998</v>
      </c>
      <c r="HJ502" s="1">
        <v>3.227149E-2</v>
      </c>
      <c r="HK502">
        <v>24.473179999999999</v>
      </c>
      <c r="HL502" s="1">
        <v>6.3298930000000003E-2</v>
      </c>
      <c r="HM502">
        <v>464.10629999999998</v>
      </c>
      <c r="HN502" s="1">
        <v>3.2084559999999998E-2</v>
      </c>
      <c r="HO502">
        <v>24.331440000000001</v>
      </c>
      <c r="HP502">
        <v>0.102758</v>
      </c>
      <c r="HQ502">
        <v>762.3347</v>
      </c>
      <c r="HR502" s="1">
        <v>3.1842790000000003E-2</v>
      </c>
      <c r="HS502">
        <v>24.19293</v>
      </c>
      <c r="HT502" s="1">
        <v>0.1572934</v>
      </c>
      <c r="HU502">
        <v>1182.33</v>
      </c>
      <c r="HV502" s="1">
        <v>3.2087589999999999E-2</v>
      </c>
      <c r="HW502">
        <v>24.089649999999999</v>
      </c>
      <c r="HX502" s="1">
        <v>0.23258290000000001</v>
      </c>
      <c r="HY502">
        <v>1743.9690000000001</v>
      </c>
      <c r="HZ502">
        <v>3.1884959999999997E-2</v>
      </c>
      <c r="IA502">
        <v>24.172239999999999</v>
      </c>
      <c r="IB502">
        <v>0.32448090000000002</v>
      </c>
      <c r="IC502">
        <v>2461.2150000000001</v>
      </c>
      <c r="ID502" s="1">
        <v>3.1560890000000001E-2</v>
      </c>
      <c r="IE502">
        <v>24.16676</v>
      </c>
      <c r="IF502">
        <v>0.43307630000000003</v>
      </c>
      <c r="IG502">
        <v>3335.75</v>
      </c>
      <c r="IH502" s="1">
        <v>3.1185029999999999E-2</v>
      </c>
      <c r="II502">
        <v>24.305869999999999</v>
      </c>
      <c r="IJ502">
        <v>0.55664179999999996</v>
      </c>
      <c r="IK502">
        <v>4361.9690000000001</v>
      </c>
      <c r="IL502">
        <v>3.0985829999999999E-2</v>
      </c>
      <c r="IM502">
        <v>24.426279999999998</v>
      </c>
      <c r="IN502">
        <v>0.69753909999999997</v>
      </c>
      <c r="IO502">
        <v>5527.7240000000002</v>
      </c>
      <c r="IP502" s="1">
        <v>3.0855870000000001E-2</v>
      </c>
      <c r="IQ502">
        <v>24.431629999999998</v>
      </c>
      <c r="IR502">
        <v>0.85246370000000005</v>
      </c>
      <c r="IS502">
        <v>6816.5479999999998</v>
      </c>
      <c r="IT502">
        <v>3.0630290000000001E-2</v>
      </c>
      <c r="IU502">
        <v>24.330300000000001</v>
      </c>
      <c r="IV502">
        <v>1.013814</v>
      </c>
      <c r="IW502">
        <v>8204.8240000000005</v>
      </c>
      <c r="IX502" s="1">
        <v>3.0248480000000001E-2</v>
      </c>
      <c r="IY502">
        <v>24.205880000000001</v>
      </c>
      <c r="IZ502">
        <v>1.1737230000000001</v>
      </c>
      <c r="JA502">
        <v>9663.3709999999992</v>
      </c>
      <c r="JB502" s="1">
        <v>2.9610379999999999E-2</v>
      </c>
      <c r="JC502">
        <v>24.145409999999998</v>
      </c>
      <c r="JD502">
        <v>1.3208089999999999</v>
      </c>
      <c r="JE502">
        <v>11159.33</v>
      </c>
      <c r="JF502" s="1">
        <v>2.929139E-2</v>
      </c>
      <c r="JG502">
        <v>24.321870000000001</v>
      </c>
      <c r="JH502">
        <v>1.4763569999999999</v>
      </c>
      <c r="JI502">
        <v>12665.51</v>
      </c>
      <c r="JJ502" s="1">
        <v>2.9080559999999998E-2</v>
      </c>
      <c r="JK502">
        <v>24.57788</v>
      </c>
      <c r="JL502">
        <v>1.632414</v>
      </c>
      <c r="JM502">
        <v>14164.54</v>
      </c>
      <c r="JN502" s="1">
        <v>2.8884150000000001E-2</v>
      </c>
      <c r="JO502">
        <v>24.861529999999998</v>
      </c>
      <c r="JP502">
        <v>1.782538</v>
      </c>
      <c r="JQ502">
        <v>15636.4</v>
      </c>
      <c r="JR502" s="1">
        <v>2.8505849999999999E-2</v>
      </c>
      <c r="JS502">
        <v>25.115279999999998</v>
      </c>
      <c r="JT502">
        <v>1.9117440000000001</v>
      </c>
      <c r="JU502">
        <v>17060.23</v>
      </c>
      <c r="JV502" s="1">
        <v>2.8079819999999998E-2</v>
      </c>
      <c r="JW502">
        <v>25.198460000000001</v>
      </c>
      <c r="JX502">
        <v>2.024902</v>
      </c>
      <c r="JY502">
        <v>18416.830000000002</v>
      </c>
      <c r="JZ502" s="1">
        <v>2.7748060000000001E-2</v>
      </c>
      <c r="KA502">
        <v>25.11354</v>
      </c>
      <c r="KB502">
        <v>2.1318109999999999</v>
      </c>
      <c r="KC502">
        <v>19695.919999999998</v>
      </c>
      <c r="KD502" s="1">
        <v>2.7542609999999999E-2</v>
      </c>
      <c r="KE502">
        <v>25.017700000000001</v>
      </c>
      <c r="KF502">
        <v>2.2363879999999998</v>
      </c>
      <c r="KG502">
        <v>20893.45</v>
      </c>
      <c r="KH502" s="1">
        <v>2.7332479999999999E-2</v>
      </c>
      <c r="KI502">
        <v>24.944410000000001</v>
      </c>
      <c r="KJ502">
        <v>2.329393</v>
      </c>
      <c r="KK502">
        <v>22005.7</v>
      </c>
      <c r="KL502" s="1">
        <v>2.7121579999999999E-2</v>
      </c>
      <c r="KM502">
        <v>25.026779999999999</v>
      </c>
      <c r="KN502">
        <v>2.4104359999999998</v>
      </c>
      <c r="KO502">
        <v>23029.03</v>
      </c>
      <c r="KP502" s="1">
        <v>2.6863660000000001E-2</v>
      </c>
      <c r="KQ502">
        <v>25.14198</v>
      </c>
      <c r="KR502">
        <v>2.4759500000000001</v>
      </c>
      <c r="KS502">
        <v>23961.69</v>
      </c>
      <c r="KT502" s="1">
        <v>2.663563E-2</v>
      </c>
      <c r="KU502">
        <v>25.219819999999999</v>
      </c>
      <c r="KV502">
        <v>2.5327169999999999</v>
      </c>
      <c r="KW502">
        <v>24803.77</v>
      </c>
      <c r="KX502" s="1">
        <v>2.6427329999999999E-2</v>
      </c>
      <c r="KY502">
        <v>25.270769999999999</v>
      </c>
      <c r="KZ502">
        <v>2.5810909999999998</v>
      </c>
      <c r="LA502">
        <v>25557.82</v>
      </c>
      <c r="LB502" s="1">
        <v>2.6255899999999999E-2</v>
      </c>
      <c r="LC502">
        <v>25.244520000000001</v>
      </c>
      <c r="LD502">
        <v>2.623116</v>
      </c>
      <c r="LE502">
        <v>26227.21</v>
      </c>
      <c r="LF502" s="1">
        <v>2.6078779999999999E-2</v>
      </c>
      <c r="LG502">
        <v>25.17484</v>
      </c>
      <c r="LH502">
        <v>2.6556600000000001</v>
      </c>
      <c r="LI502">
        <v>26815.84</v>
      </c>
      <c r="LJ502" s="1">
        <v>2.584355E-2</v>
      </c>
      <c r="LK502">
        <v>25.08841</v>
      </c>
      <c r="LL502">
        <v>2.6738200000000001</v>
      </c>
      <c r="LM502">
        <v>27327.21</v>
      </c>
      <c r="LN502" s="1">
        <v>2.525254E-2</v>
      </c>
      <c r="LO502">
        <v>25.05048</v>
      </c>
      <c r="LP502">
        <v>2.6465450000000001</v>
      </c>
      <c r="LQ502">
        <v>27761.34</v>
      </c>
      <c r="LR502" s="1">
        <v>2.5008840000000001E-2</v>
      </c>
      <c r="LS502">
        <v>25.208189999999998</v>
      </c>
      <c r="LT502">
        <v>2.647656</v>
      </c>
      <c r="LU502">
        <v>28122.12</v>
      </c>
      <c r="LV502" s="1">
        <v>2.4916170000000001E-2</v>
      </c>
      <c r="LW502">
        <v>25.43852</v>
      </c>
      <c r="LX502">
        <v>2.6585730000000001</v>
      </c>
      <c r="LY502">
        <v>28421.21</v>
      </c>
      <c r="LZ502" s="1">
        <v>2.4859369999999999E-2</v>
      </c>
      <c r="MA502">
        <v>25.713750000000001</v>
      </c>
      <c r="MB502">
        <v>2.6684209999999999</v>
      </c>
      <c r="MC502">
        <v>28663.81</v>
      </c>
      <c r="MD502" s="1">
        <v>2.4596280000000002E-2</v>
      </c>
      <c r="ME502">
        <v>25.937460000000002</v>
      </c>
      <c r="MF502">
        <v>2.6511909999999999</v>
      </c>
      <c r="MG502">
        <v>28852.560000000001</v>
      </c>
      <c r="MH502" s="1">
        <v>2.4215279999999999E-2</v>
      </c>
      <c r="MI502">
        <v>26.042590000000001</v>
      </c>
      <c r="MJ502">
        <v>2.6165720000000001</v>
      </c>
      <c r="MK502">
        <v>28989.06</v>
      </c>
      <c r="ML502" s="1">
        <v>2.386864E-2</v>
      </c>
      <c r="MM502">
        <v>25.970790000000001</v>
      </c>
      <c r="MN502">
        <v>2.581521</v>
      </c>
      <c r="MO502">
        <v>29077.11</v>
      </c>
      <c r="MP502" s="1">
        <v>2.3690679999999999E-2</v>
      </c>
      <c r="MQ502">
        <v>25.880559999999999</v>
      </c>
      <c r="MR502">
        <v>2.5612240000000002</v>
      </c>
      <c r="MS502">
        <v>29122.880000000001</v>
      </c>
      <c r="MT502" s="1">
        <v>2.372639E-2</v>
      </c>
      <c r="MU502">
        <v>25.81129</v>
      </c>
      <c r="MV502">
        <v>2.5614690000000002</v>
      </c>
      <c r="MW502">
        <v>29132.22</v>
      </c>
      <c r="MX502">
        <v>2.3507050000000002E-2</v>
      </c>
      <c r="MY502">
        <v>25.868320000000001</v>
      </c>
      <c r="MZ502">
        <v>2.5315110000000001</v>
      </c>
      <c r="NA502">
        <v>29108.59</v>
      </c>
      <c r="NB502">
        <v>2.3132260000000002E-2</v>
      </c>
      <c r="NC502">
        <v>26.023019999999999</v>
      </c>
      <c r="ND502">
        <v>2.4825469999999998</v>
      </c>
      <c r="NE502">
        <v>29052.959999999999</v>
      </c>
      <c r="NF502">
        <v>2.3132260000000002E-2</v>
      </c>
      <c r="NG502">
        <v>26.023019999999999</v>
      </c>
      <c r="NH502">
        <v>2.4825469999999998</v>
      </c>
      <c r="NI502">
        <v>29052.959999999999</v>
      </c>
      <c r="NJ502">
        <v>2.3132260000000002E-2</v>
      </c>
      <c r="NK502">
        <v>26.023019999999999</v>
      </c>
      <c r="NL502">
        <v>2.4825469999999998</v>
      </c>
      <c r="NM502">
        <v>29052.959999999999</v>
      </c>
      <c r="NN502">
        <v>2.3132260000000002E-2</v>
      </c>
      <c r="NO502">
        <v>26.023019999999999</v>
      </c>
      <c r="NP502">
        <v>2.4825469999999998</v>
      </c>
      <c r="NQ502">
        <v>29052.959999999999</v>
      </c>
      <c r="NR502">
        <v>2.3132260000000002E-2</v>
      </c>
      <c r="NS502">
        <v>26.023019999999999</v>
      </c>
      <c r="NT502">
        <v>2.4825469999999998</v>
      </c>
      <c r="NU502">
        <v>29052.959999999999</v>
      </c>
      <c r="NV502">
        <v>2.3132260000000002E-2</v>
      </c>
      <c r="NW502">
        <v>26.023019999999999</v>
      </c>
      <c r="NX502">
        <v>2.4825469999999998</v>
      </c>
      <c r="NY502">
        <v>29052.959999999999</v>
      </c>
      <c r="NZ502">
        <v>2.3132260000000002E-2</v>
      </c>
      <c r="OA502">
        <v>26.023019999999999</v>
      </c>
      <c r="OB502">
        <v>2.4825469999999998</v>
      </c>
      <c r="OC502">
        <v>29052.959999999999</v>
      </c>
      <c r="OD502">
        <v>2.3132260000000002E-2</v>
      </c>
      <c r="OE502">
        <v>26.023019999999999</v>
      </c>
      <c r="OF502">
        <v>2.4825469999999998</v>
      </c>
      <c r="OG502">
        <v>29052.959999999999</v>
      </c>
      <c r="OH502">
        <v>2.3132260000000002E-2</v>
      </c>
      <c r="OI502">
        <v>26.023019999999999</v>
      </c>
      <c r="OJ502">
        <v>2.4825469999999998</v>
      </c>
      <c r="OK502">
        <v>29052.959999999999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 s="1">
        <v>3.4419129999999999E-2</v>
      </c>
      <c r="G503">
        <v>22.164380000000001</v>
      </c>
      <c r="H503">
        <v>0</v>
      </c>
      <c r="I503">
        <v>0</v>
      </c>
      <c r="J503" s="1">
        <v>3.4278080000000002E-2</v>
      </c>
      <c r="K503">
        <v>22.398119999999999</v>
      </c>
      <c r="L503">
        <v>0</v>
      </c>
      <c r="M503">
        <v>0</v>
      </c>
      <c r="N503" s="1">
        <v>3.4053739999999999E-2</v>
      </c>
      <c r="O503">
        <v>22.616040000000002</v>
      </c>
      <c r="P503">
        <v>0</v>
      </c>
      <c r="Q503">
        <v>0</v>
      </c>
      <c r="R503">
        <v>3.3800690000000001E-2</v>
      </c>
      <c r="S503">
        <v>22.819900000000001</v>
      </c>
      <c r="T503">
        <v>0</v>
      </c>
      <c r="U503">
        <v>0</v>
      </c>
      <c r="V503" s="1">
        <v>3.3687660000000001E-2</v>
      </c>
      <c r="W503">
        <v>23.04111</v>
      </c>
      <c r="X503">
        <v>0</v>
      </c>
      <c r="Y503">
        <v>0</v>
      </c>
      <c r="Z503" s="1">
        <v>3.3635749999999999E-2</v>
      </c>
      <c r="AA503">
        <v>23.108080000000001</v>
      </c>
      <c r="AB503">
        <v>0</v>
      </c>
      <c r="AC503">
        <v>0</v>
      </c>
      <c r="AD503" s="1">
        <v>3.354712E-2</v>
      </c>
      <c r="AE503">
        <v>23.01416</v>
      </c>
      <c r="AF503">
        <v>0</v>
      </c>
      <c r="AG503">
        <v>0</v>
      </c>
      <c r="AH503" s="1">
        <v>3.3405959999999998E-2</v>
      </c>
      <c r="AI503">
        <v>22.93515</v>
      </c>
      <c r="AJ503">
        <v>0</v>
      </c>
      <c r="AK503">
        <v>0</v>
      </c>
      <c r="AL503" s="1">
        <v>3.3523789999999998E-2</v>
      </c>
      <c r="AM503">
        <v>22.891349999999999</v>
      </c>
      <c r="AN503">
        <v>0</v>
      </c>
      <c r="AO503">
        <v>0</v>
      </c>
      <c r="AP503" s="1">
        <v>3.338414E-2</v>
      </c>
      <c r="AQ503">
        <v>23.066030000000001</v>
      </c>
      <c r="AR503">
        <v>0</v>
      </c>
      <c r="AS503">
        <v>0</v>
      </c>
      <c r="AT503" s="1">
        <v>3.3170310000000001E-2</v>
      </c>
      <c r="AU503">
        <v>23.293119999999998</v>
      </c>
      <c r="AV503">
        <v>0</v>
      </c>
      <c r="AW503">
        <v>0</v>
      </c>
      <c r="AX503" s="1">
        <v>3.291902E-2</v>
      </c>
      <c r="AY503">
        <v>23.48696</v>
      </c>
      <c r="AZ503">
        <v>0</v>
      </c>
      <c r="BA503">
        <v>0</v>
      </c>
      <c r="BB503" s="1">
        <v>3.2795079999999997E-2</v>
      </c>
      <c r="BC503">
        <v>23.665600000000001</v>
      </c>
      <c r="BD503">
        <v>0</v>
      </c>
      <c r="BE503">
        <v>0</v>
      </c>
      <c r="BF503" s="1">
        <v>3.2721229999999997E-2</v>
      </c>
      <c r="BG503">
        <v>23.681380000000001</v>
      </c>
      <c r="BH503">
        <v>0</v>
      </c>
      <c r="BI503">
        <v>0</v>
      </c>
      <c r="BJ503" s="1">
        <v>3.2603390000000003E-2</v>
      </c>
      <c r="BK503">
        <v>23.59723</v>
      </c>
      <c r="BL503">
        <v>0</v>
      </c>
      <c r="BM503">
        <v>0</v>
      </c>
      <c r="BN503" s="1">
        <v>3.242569E-2</v>
      </c>
      <c r="BO503">
        <v>23.514130000000002</v>
      </c>
      <c r="BP503">
        <v>0</v>
      </c>
      <c r="BQ503">
        <v>0</v>
      </c>
      <c r="BR503" s="1">
        <v>3.227377E-2</v>
      </c>
      <c r="BS503">
        <v>23.466930000000001</v>
      </c>
      <c r="BT503">
        <v>0</v>
      </c>
      <c r="BU503">
        <v>0</v>
      </c>
      <c r="BV503" s="1">
        <v>3.2098439999999999E-2</v>
      </c>
      <c r="BW503">
        <v>23.46218</v>
      </c>
      <c r="BX503">
        <v>0</v>
      </c>
      <c r="BY503">
        <v>0</v>
      </c>
      <c r="BZ503" s="1">
        <v>3.1933830000000003E-2</v>
      </c>
      <c r="CA503">
        <v>23.588349999999998</v>
      </c>
      <c r="CB503">
        <v>0</v>
      </c>
      <c r="CC503">
        <v>0</v>
      </c>
      <c r="CD503" s="1">
        <v>3.1754360000000002E-2</v>
      </c>
      <c r="CE503">
        <v>23.672450000000001</v>
      </c>
      <c r="CF503">
        <v>0</v>
      </c>
      <c r="CG503">
        <v>0</v>
      </c>
      <c r="CH503" s="1">
        <v>3.1584880000000003E-2</v>
      </c>
      <c r="CI503">
        <v>23.733899999999998</v>
      </c>
      <c r="CJ503">
        <v>0</v>
      </c>
      <c r="CK503">
        <v>0</v>
      </c>
      <c r="CL503" s="1">
        <v>3.1387379999999999E-2</v>
      </c>
      <c r="CM503">
        <v>23.696999999999999</v>
      </c>
      <c r="CN503">
        <v>0</v>
      </c>
      <c r="CO503">
        <v>0</v>
      </c>
      <c r="CP503" s="1">
        <v>3.120363E-2</v>
      </c>
      <c r="CQ503">
        <v>23.636469999999999</v>
      </c>
      <c r="CR503">
        <v>0</v>
      </c>
      <c r="CS503">
        <v>0</v>
      </c>
      <c r="CT503" s="1">
        <v>3.1008709999999998E-2</v>
      </c>
      <c r="CU503">
        <v>23.543959999999998</v>
      </c>
      <c r="CV503">
        <v>0</v>
      </c>
      <c r="CW503">
        <v>0</v>
      </c>
      <c r="CX503" s="1">
        <v>3.0765239999999999E-2</v>
      </c>
      <c r="CY503">
        <v>23.426369999999999</v>
      </c>
      <c r="CZ503">
        <v>0</v>
      </c>
      <c r="DA503">
        <v>0</v>
      </c>
      <c r="DB503" s="1">
        <v>3.05723E-2</v>
      </c>
      <c r="DC503">
        <v>23.36149</v>
      </c>
      <c r="DD503">
        <v>0</v>
      </c>
      <c r="DE503">
        <v>0</v>
      </c>
      <c r="DF503" s="1">
        <v>3.0400670000000001E-2</v>
      </c>
      <c r="DG503">
        <v>23.418659999999999</v>
      </c>
      <c r="DH503">
        <v>0</v>
      </c>
      <c r="DI503">
        <v>0</v>
      </c>
      <c r="DJ503" s="1">
        <v>3.0245689999999999E-2</v>
      </c>
      <c r="DK503">
        <v>23.497250000000001</v>
      </c>
      <c r="DL503">
        <v>0</v>
      </c>
      <c r="DM503">
        <v>1.147614E-37</v>
      </c>
      <c r="DN503" s="1">
        <v>3.005294E-2</v>
      </c>
      <c r="DO503">
        <v>23.60277</v>
      </c>
      <c r="DP503">
        <v>1.083702E-36</v>
      </c>
      <c r="DQ503">
        <v>9.7669709999999999E-33</v>
      </c>
      <c r="DR503">
        <v>2.9847470000000001E-2</v>
      </c>
      <c r="DS503">
        <v>23.567710000000002</v>
      </c>
      <c r="DT503">
        <v>1.559027E-32</v>
      </c>
      <c r="DU503" s="1">
        <v>1.4141650000000001E-28</v>
      </c>
      <c r="DV503" s="1">
        <v>2.9641919999999999E-2</v>
      </c>
      <c r="DW503">
        <v>23.47964</v>
      </c>
      <c r="DX503" s="1">
        <v>6.1685380000000003E-29</v>
      </c>
      <c r="DY503" s="1">
        <v>5.6107110000000002E-25</v>
      </c>
      <c r="DZ503">
        <v>2.9449369999999999E-2</v>
      </c>
      <c r="EA503">
        <v>23.405919999999998</v>
      </c>
      <c r="EB503" s="1">
        <v>8.567339E-26</v>
      </c>
      <c r="EC503" s="1">
        <v>7.8360729999999996E-22</v>
      </c>
      <c r="ED503" s="1">
        <v>2.9190870000000001E-2</v>
      </c>
      <c r="EE503">
        <v>23.33745</v>
      </c>
      <c r="EF503" s="1">
        <v>4.9764849999999999E-23</v>
      </c>
      <c r="EG503" s="1">
        <v>4.5798780000000001E-19</v>
      </c>
      <c r="EH503" s="1">
        <v>2.899181E-2</v>
      </c>
      <c r="EI503">
        <v>23.418849999999999</v>
      </c>
      <c r="EJ503" s="1">
        <v>1.401072E-20</v>
      </c>
      <c r="EK503" s="1">
        <v>1.2951899999999999E-16</v>
      </c>
      <c r="EL503" s="1">
        <v>2.8812819999999999E-2</v>
      </c>
      <c r="EM503">
        <v>23.52244</v>
      </c>
      <c r="EN503" s="1">
        <v>2.1687789999999998E-18</v>
      </c>
      <c r="EO503" s="1">
        <v>1.965233E-14</v>
      </c>
      <c r="EP503" s="1">
        <v>2.8655679999999999E-2</v>
      </c>
      <c r="EQ503">
        <v>23.59384</v>
      </c>
      <c r="ER503" s="1">
        <v>2.006813E-16</v>
      </c>
      <c r="ES503" s="1">
        <v>1.735827E-12</v>
      </c>
      <c r="ET503" s="1">
        <v>2.8480289999999998E-2</v>
      </c>
      <c r="EU503">
        <v>23.71407</v>
      </c>
      <c r="EV503" s="1">
        <v>1.1389929999999999E-14</v>
      </c>
      <c r="EW503" s="1">
        <v>9.5386820000000006E-11</v>
      </c>
      <c r="EX503" s="1">
        <v>2.828843E-2</v>
      </c>
      <c r="EY503">
        <v>23.74466</v>
      </c>
      <c r="EZ503" s="1">
        <v>4.202137E-13</v>
      </c>
      <c r="FA503" s="1">
        <v>3.4471259999999998E-9</v>
      </c>
      <c r="FB503" s="1">
        <v>2.810261E-2</v>
      </c>
      <c r="FC503">
        <v>23.62745</v>
      </c>
      <c r="FD503" s="1">
        <v>1.062184E-11</v>
      </c>
      <c r="FE503" s="1">
        <v>8.5832450000000002E-8</v>
      </c>
      <c r="FF503" s="1">
        <v>2.793851E-2</v>
      </c>
      <c r="FG503">
        <v>23.499939999999999</v>
      </c>
      <c r="FH503" s="1">
        <v>1.9155010000000001E-10</v>
      </c>
      <c r="FI503" s="1">
        <v>1.5327280000000001E-6</v>
      </c>
      <c r="FJ503" s="1">
        <v>2.800043E-2</v>
      </c>
      <c r="FK503">
        <v>23.412559999999999</v>
      </c>
      <c r="FL503" s="1">
        <v>2.5774819999999999E-9</v>
      </c>
      <c r="FM503" s="1">
        <v>2.0345650000000001E-5</v>
      </c>
      <c r="FN503" s="1">
        <v>2.77927E-2</v>
      </c>
      <c r="FO503">
        <v>23.54476</v>
      </c>
      <c r="FP503" s="1">
        <v>2.6222469999999999E-8</v>
      </c>
      <c r="FQ503" s="1">
        <v>2.0688179999999999E-4</v>
      </c>
      <c r="FR503" s="1">
        <v>2.7470930000000001E-2</v>
      </c>
      <c r="FS503">
        <v>23.74344</v>
      </c>
      <c r="FT503" s="1">
        <v>2.079673E-7</v>
      </c>
      <c r="FU503" s="1">
        <v>1.650463E-3</v>
      </c>
      <c r="FV503" s="1">
        <v>2.7130410000000001E-2</v>
      </c>
      <c r="FW503">
        <v>23.957879999999999</v>
      </c>
      <c r="FX503" s="1">
        <v>1.3207370000000001E-6</v>
      </c>
      <c r="FY503" s="1">
        <v>1.057992E-2</v>
      </c>
      <c r="FZ503" s="1">
        <v>2.693806E-2</v>
      </c>
      <c r="GA503">
        <v>24.143609999999999</v>
      </c>
      <c r="GB503" s="1">
        <v>6.920528E-6</v>
      </c>
      <c r="GC503" s="1">
        <v>5.5705690000000002E-2</v>
      </c>
      <c r="GD503" s="1">
        <v>2.682758E-2</v>
      </c>
      <c r="GE503">
        <v>24.139720000000001</v>
      </c>
      <c r="GF503" s="1">
        <v>3.0440740000000001E-5</v>
      </c>
      <c r="GG503" s="1">
        <v>0.2458601</v>
      </c>
      <c r="GH503" s="1">
        <v>2.6651399999999999E-2</v>
      </c>
      <c r="GI503">
        <v>23.994240000000001</v>
      </c>
      <c r="GJ503" s="1">
        <v>1.1375840000000001E-4</v>
      </c>
      <c r="GK503" s="1">
        <v>0.9253555</v>
      </c>
      <c r="GL503" s="1">
        <v>2.6404400000000001E-2</v>
      </c>
      <c r="GM503">
        <v>23.85914</v>
      </c>
      <c r="GN503" s="1">
        <v>3.6680799999999999E-4</v>
      </c>
      <c r="GO503" s="1">
        <v>3.016016</v>
      </c>
      <c r="GP503" s="1">
        <v>2.643856E-2</v>
      </c>
      <c r="GQ503">
        <v>23.765419999999999</v>
      </c>
      <c r="GR503" s="1">
        <v>1.050968E-3</v>
      </c>
      <c r="GS503">
        <v>8.6449510000000007</v>
      </c>
      <c r="GT503">
        <v>2.6183709999999999E-2</v>
      </c>
      <c r="GU503">
        <v>23.898510000000002</v>
      </c>
      <c r="GV503" s="1">
        <v>2.6538400000000002E-3</v>
      </c>
      <c r="GW503">
        <v>22.092379999999999</v>
      </c>
      <c r="GX503" s="1">
        <v>2.5832279999999999E-2</v>
      </c>
      <c r="GY503">
        <v>24.098690000000001</v>
      </c>
      <c r="GZ503" s="1">
        <v>6.0094809999999997E-3</v>
      </c>
      <c r="HA503">
        <v>50.8386</v>
      </c>
      <c r="HB503" s="1">
        <v>2.5456840000000001E-2</v>
      </c>
      <c r="HC503">
        <v>24.319990000000001</v>
      </c>
      <c r="HD503" s="1">
        <v>1.237166E-2</v>
      </c>
      <c r="HE503">
        <v>106.50839999999999</v>
      </c>
      <c r="HF503" s="1">
        <v>2.5229120000000001E-2</v>
      </c>
      <c r="HG503">
        <v>24.480399999999999</v>
      </c>
      <c r="HH503" s="1">
        <v>2.3560680000000001E-2</v>
      </c>
      <c r="HI503">
        <v>205.27590000000001</v>
      </c>
      <c r="HJ503" s="1">
        <v>2.5100009999999999E-2</v>
      </c>
      <c r="HK503">
        <v>24.470179999999999</v>
      </c>
      <c r="HL503" s="1">
        <v>4.1851289999999999E-2</v>
      </c>
      <c r="HM503">
        <v>367.5684</v>
      </c>
      <c r="HN503" s="1">
        <v>2.49559E-2</v>
      </c>
      <c r="HO503">
        <v>24.325109999999999</v>
      </c>
      <c r="HP503" s="1">
        <v>6.9576399999999997E-2</v>
      </c>
      <c r="HQ503">
        <v>616.44839999999999</v>
      </c>
      <c r="HR503" s="1">
        <v>2.477033E-2</v>
      </c>
      <c r="HS503">
        <v>24.185680000000001</v>
      </c>
      <c r="HT503">
        <v>0.1089392</v>
      </c>
      <c r="HU503">
        <v>975.05719999999997</v>
      </c>
      <c r="HV503" s="1">
        <v>2.496862E-2</v>
      </c>
      <c r="HW503">
        <v>24.08286</v>
      </c>
      <c r="HX503" s="1">
        <v>0.16457830000000001</v>
      </c>
      <c r="HY503">
        <v>1464.9839999999999</v>
      </c>
      <c r="HZ503" s="1">
        <v>2.4812859999999999E-2</v>
      </c>
      <c r="IA503">
        <v>24.169239999999999</v>
      </c>
      <c r="IB503">
        <v>0.23427609999999999</v>
      </c>
      <c r="IC503">
        <v>2103.84</v>
      </c>
      <c r="ID503" s="1">
        <v>2.455597E-2</v>
      </c>
      <c r="IE503">
        <v>24.162520000000001</v>
      </c>
      <c r="IF503" s="1">
        <v>0.31861709999999999</v>
      </c>
      <c r="IG503">
        <v>2898.7689999999998</v>
      </c>
      <c r="IH503" s="1">
        <v>2.4259699999999999E-2</v>
      </c>
      <c r="II503">
        <v>24.303909999999998</v>
      </c>
      <c r="IJ503">
        <v>0.41683120000000001</v>
      </c>
      <c r="IK503">
        <v>3849.6080000000002</v>
      </c>
      <c r="IL503" s="1">
        <v>2.4105809999999998E-2</v>
      </c>
      <c r="IM503">
        <v>24.423500000000001</v>
      </c>
      <c r="IN503">
        <v>0.53115619999999997</v>
      </c>
      <c r="IO503">
        <v>4949.424</v>
      </c>
      <c r="IP503" s="1">
        <v>2.400714E-2</v>
      </c>
      <c r="IQ503">
        <v>24.425170000000001</v>
      </c>
      <c r="IR503">
        <v>0.65942420000000002</v>
      </c>
      <c r="IS503">
        <v>6186.4759999999997</v>
      </c>
      <c r="IT503" s="1">
        <v>2.383248E-2</v>
      </c>
      <c r="IU503">
        <v>24.32047</v>
      </c>
      <c r="IV503">
        <v>0.79588170000000003</v>
      </c>
      <c r="IW503">
        <v>7541.5389999999998</v>
      </c>
      <c r="IX503" s="1">
        <v>2.3531460000000001E-2</v>
      </c>
      <c r="IY503">
        <v>24.194140000000001</v>
      </c>
      <c r="IZ503">
        <v>0.93413389999999996</v>
      </c>
      <c r="JA503">
        <v>8988.9130000000005</v>
      </c>
      <c r="JB503" s="1">
        <v>2.3031639999999999E-2</v>
      </c>
      <c r="JC503">
        <v>24.134219999999999</v>
      </c>
      <c r="JD503">
        <v>1.064843</v>
      </c>
      <c r="JE503">
        <v>10497.85</v>
      </c>
      <c r="JF503" s="1">
        <v>2.2782589999999998E-2</v>
      </c>
      <c r="JG503">
        <v>24.31493</v>
      </c>
      <c r="JH503">
        <v>1.204798</v>
      </c>
      <c r="JI503">
        <v>12040.49</v>
      </c>
      <c r="JJ503" s="1">
        <v>2.2621849999999999E-2</v>
      </c>
      <c r="JK503">
        <v>24.57245</v>
      </c>
      <c r="JL503">
        <v>1.347583</v>
      </c>
      <c r="JM503">
        <v>13597.89</v>
      </c>
      <c r="JN503" s="1">
        <v>2.247093E-2</v>
      </c>
      <c r="JO503">
        <v>24.85585</v>
      </c>
      <c r="JP503">
        <v>1.4874160000000001</v>
      </c>
      <c r="JQ503">
        <v>15149.08</v>
      </c>
      <c r="JR503" s="1">
        <v>2.2174630000000001E-2</v>
      </c>
      <c r="JS503">
        <v>25.10736</v>
      </c>
      <c r="JT503">
        <v>1.611218</v>
      </c>
      <c r="JU503">
        <v>16671.84</v>
      </c>
      <c r="JV503" s="1">
        <v>2.184125E-2</v>
      </c>
      <c r="JW503">
        <v>25.184660000000001</v>
      </c>
      <c r="JX503">
        <v>1.7226950000000001</v>
      </c>
      <c r="JY503">
        <v>18144.46</v>
      </c>
      <c r="JZ503" s="1">
        <v>2.1582279999999999E-2</v>
      </c>
      <c r="KA503">
        <v>25.094059999999999</v>
      </c>
      <c r="KB503">
        <v>1.8297650000000001</v>
      </c>
      <c r="KC503">
        <v>19553.13</v>
      </c>
      <c r="KD503" s="1">
        <v>2.1424309999999998E-2</v>
      </c>
      <c r="KE503">
        <v>24.995840000000001</v>
      </c>
      <c r="KF503">
        <v>1.9357569999999999</v>
      </c>
      <c r="KG503">
        <v>20890.7</v>
      </c>
      <c r="KH503">
        <v>2.1260640000000001E-2</v>
      </c>
      <c r="KI503">
        <v>24.921489999999999</v>
      </c>
      <c r="KJ503">
        <v>2.0321060000000002</v>
      </c>
      <c r="KK503">
        <v>22150.799999999999</v>
      </c>
      <c r="KL503" s="1">
        <v>2.1096360000000002E-2</v>
      </c>
      <c r="KM503">
        <v>25.006460000000001</v>
      </c>
      <c r="KN503">
        <v>2.1183480000000001</v>
      </c>
      <c r="KO503">
        <v>23327.759999999998</v>
      </c>
      <c r="KP503" s="1">
        <v>2.089587E-2</v>
      </c>
      <c r="KQ503">
        <v>25.121870000000001</v>
      </c>
      <c r="KR503">
        <v>2.1911529999999999</v>
      </c>
      <c r="KS503">
        <v>24417.45</v>
      </c>
      <c r="KT503" s="1">
        <v>2.0717159999999998E-2</v>
      </c>
      <c r="KU503">
        <v>25.198810000000002</v>
      </c>
      <c r="KV503">
        <v>2.2560630000000002</v>
      </c>
      <c r="KW503">
        <v>25417.99</v>
      </c>
      <c r="KX503">
        <v>2.0555759999999999E-2</v>
      </c>
      <c r="KY503">
        <v>25.248069999999998</v>
      </c>
      <c r="KZ503">
        <v>2.31351</v>
      </c>
      <c r="LA503">
        <v>26329.68</v>
      </c>
      <c r="LB503" s="1">
        <v>2.0422409999999998E-2</v>
      </c>
      <c r="LC503">
        <v>25.219709999999999</v>
      </c>
      <c r="LD503">
        <v>2.3650069999999999</v>
      </c>
      <c r="LE503">
        <v>27154.9</v>
      </c>
      <c r="LF503" s="1">
        <v>2.028578E-2</v>
      </c>
      <c r="LG503">
        <v>25.14828</v>
      </c>
      <c r="LH503">
        <v>2.4078040000000001</v>
      </c>
      <c r="LI503">
        <v>27895.89</v>
      </c>
      <c r="LJ503" s="1">
        <v>2.0098689999999999E-2</v>
      </c>
      <c r="LK503">
        <v>25.060960000000001</v>
      </c>
      <c r="LL503">
        <v>2.4365410000000001</v>
      </c>
      <c r="LM503">
        <v>28555.360000000001</v>
      </c>
      <c r="LN503" s="1">
        <v>1.963283E-2</v>
      </c>
      <c r="LO503">
        <v>25.024149999999999</v>
      </c>
      <c r="LP503">
        <v>2.423019</v>
      </c>
      <c r="LQ503">
        <v>29132.92</v>
      </c>
      <c r="LR503" s="1">
        <v>1.9445870000000001E-2</v>
      </c>
      <c r="LS503">
        <v>25.186050000000002</v>
      </c>
      <c r="LT503">
        <v>2.4357920000000002</v>
      </c>
      <c r="LU503">
        <v>29630.38</v>
      </c>
      <c r="LV503" s="1">
        <v>1.9373540000000002E-2</v>
      </c>
      <c r="LW503">
        <v>25.418220000000002</v>
      </c>
      <c r="LX503">
        <v>2.4566940000000002</v>
      </c>
      <c r="LY503">
        <v>30059</v>
      </c>
      <c r="LZ503" s="1">
        <v>1.9334279999999999E-2</v>
      </c>
      <c r="MA503">
        <v>25.694179999999999</v>
      </c>
      <c r="MB503">
        <v>2.4768240000000001</v>
      </c>
      <c r="MC503">
        <v>30424.35</v>
      </c>
      <c r="MD503" s="1">
        <v>1.9128200000000001E-2</v>
      </c>
      <c r="ME503">
        <v>25.916270000000001</v>
      </c>
      <c r="MF503">
        <v>2.4705300000000001</v>
      </c>
      <c r="MG503">
        <v>30729.25</v>
      </c>
      <c r="MH503" s="1">
        <v>1.8831850000000001E-2</v>
      </c>
      <c r="MI503">
        <v>26.017720000000001</v>
      </c>
      <c r="MJ503">
        <v>2.4476249999999999</v>
      </c>
      <c r="MK503">
        <v>30975.46</v>
      </c>
      <c r="ML503" s="1">
        <v>1.8560279999999998E-2</v>
      </c>
      <c r="MM503">
        <v>25.940899999999999</v>
      </c>
      <c r="MN503">
        <v>2.4233820000000001</v>
      </c>
      <c r="MO503">
        <v>31165.81</v>
      </c>
      <c r="MP503" s="1">
        <v>1.842504E-2</v>
      </c>
      <c r="MQ503">
        <v>25.848700000000001</v>
      </c>
      <c r="MR503">
        <v>2.4130280000000002</v>
      </c>
      <c r="MS503">
        <v>31306.38</v>
      </c>
      <c r="MT503" s="1">
        <v>1.8457040000000001E-2</v>
      </c>
      <c r="MU503">
        <v>25.779219999999999</v>
      </c>
      <c r="MV503">
        <v>2.4217149999999998</v>
      </c>
      <c r="MW503">
        <v>31403.42</v>
      </c>
      <c r="MX503">
        <v>1.8287290000000001E-2</v>
      </c>
      <c r="MY503">
        <v>25.83877</v>
      </c>
      <c r="MZ503">
        <v>2.400989</v>
      </c>
      <c r="NA503">
        <v>31460.93</v>
      </c>
      <c r="NB503">
        <v>1.7989660000000001E-2</v>
      </c>
      <c r="NC503">
        <v>25.995999999999999</v>
      </c>
      <c r="ND503">
        <v>2.3608060000000002</v>
      </c>
      <c r="NE503">
        <v>31480.37</v>
      </c>
      <c r="NF503">
        <v>1.7989660000000001E-2</v>
      </c>
      <c r="NG503">
        <v>25.995999999999999</v>
      </c>
      <c r="NH503">
        <v>2.3608060000000002</v>
      </c>
      <c r="NI503">
        <v>31480.37</v>
      </c>
      <c r="NJ503">
        <v>1.7989660000000001E-2</v>
      </c>
      <c r="NK503">
        <v>25.995999999999999</v>
      </c>
      <c r="NL503">
        <v>2.3608060000000002</v>
      </c>
      <c r="NM503">
        <v>31480.37</v>
      </c>
      <c r="NN503">
        <v>1.7989660000000001E-2</v>
      </c>
      <c r="NO503">
        <v>25.995999999999999</v>
      </c>
      <c r="NP503">
        <v>2.3608060000000002</v>
      </c>
      <c r="NQ503">
        <v>31480.37</v>
      </c>
      <c r="NR503">
        <v>1.7989660000000001E-2</v>
      </c>
      <c r="NS503">
        <v>25.995999999999999</v>
      </c>
      <c r="NT503">
        <v>2.3608060000000002</v>
      </c>
      <c r="NU503">
        <v>31480.37</v>
      </c>
      <c r="NV503">
        <v>1.7989660000000001E-2</v>
      </c>
      <c r="NW503">
        <v>25.995999999999999</v>
      </c>
      <c r="NX503">
        <v>2.3608060000000002</v>
      </c>
      <c r="NY503">
        <v>31480.37</v>
      </c>
      <c r="NZ503">
        <v>1.7989660000000001E-2</v>
      </c>
      <c r="OA503">
        <v>25.995999999999999</v>
      </c>
      <c r="OB503">
        <v>2.3608060000000002</v>
      </c>
      <c r="OC503">
        <v>31480.37</v>
      </c>
      <c r="OD503">
        <v>1.7989660000000001E-2</v>
      </c>
      <c r="OE503">
        <v>25.995999999999999</v>
      </c>
      <c r="OF503">
        <v>2.3608060000000002</v>
      </c>
      <c r="OG503">
        <v>31480.37</v>
      </c>
      <c r="OH503">
        <v>1.7989660000000001E-2</v>
      </c>
      <c r="OI503">
        <v>25.995999999999999</v>
      </c>
      <c r="OJ503">
        <v>2.3608060000000002</v>
      </c>
      <c r="OK503">
        <v>31480.37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3.3889019999999999E-2</v>
      </c>
      <c r="G504">
        <v>22.073930000000001</v>
      </c>
      <c r="H504">
        <v>0</v>
      </c>
      <c r="I504">
        <v>0</v>
      </c>
      <c r="J504" s="1">
        <v>3.37487E-2</v>
      </c>
      <c r="K504">
        <v>22.316269999999999</v>
      </c>
      <c r="L504">
        <v>0</v>
      </c>
      <c r="M504">
        <v>0</v>
      </c>
      <c r="N504" s="1">
        <v>3.3526199999999999E-2</v>
      </c>
      <c r="O504">
        <v>22.535540000000001</v>
      </c>
      <c r="P504">
        <v>0</v>
      </c>
      <c r="Q504">
        <v>0</v>
      </c>
      <c r="R504" s="1">
        <v>3.3272919999999997E-2</v>
      </c>
      <c r="S504">
        <v>22.743179999999999</v>
      </c>
      <c r="T504">
        <v>0</v>
      </c>
      <c r="U504">
        <v>0</v>
      </c>
      <c r="V504" s="1">
        <v>3.3160530000000001E-2</v>
      </c>
      <c r="W504">
        <v>22.966940000000001</v>
      </c>
      <c r="X504">
        <v>0</v>
      </c>
      <c r="Y504">
        <v>0</v>
      </c>
      <c r="Z504" s="1">
        <v>3.3111540000000002E-2</v>
      </c>
      <c r="AA504">
        <v>23.03</v>
      </c>
      <c r="AB504">
        <v>0</v>
      </c>
      <c r="AC504">
        <v>0</v>
      </c>
      <c r="AD504">
        <v>3.3025119999999998E-2</v>
      </c>
      <c r="AE504">
        <v>22.934799999999999</v>
      </c>
      <c r="AF504">
        <v>0</v>
      </c>
      <c r="AG504">
        <v>0</v>
      </c>
      <c r="AH504" s="1">
        <v>3.2887529999999998E-2</v>
      </c>
      <c r="AI504">
        <v>22.858070000000001</v>
      </c>
      <c r="AJ504">
        <v>0</v>
      </c>
      <c r="AK504">
        <v>0</v>
      </c>
      <c r="AL504">
        <v>3.301196E-2</v>
      </c>
      <c r="AM504">
        <v>22.819980000000001</v>
      </c>
      <c r="AN504">
        <v>0</v>
      </c>
      <c r="AO504">
        <v>0</v>
      </c>
      <c r="AP504" s="1">
        <v>3.28711E-2</v>
      </c>
      <c r="AQ504">
        <v>23.003070000000001</v>
      </c>
      <c r="AR504">
        <v>0</v>
      </c>
      <c r="AS504">
        <v>0</v>
      </c>
      <c r="AT504" s="1">
        <v>3.265937E-2</v>
      </c>
      <c r="AU504">
        <v>23.23441</v>
      </c>
      <c r="AV504">
        <v>0</v>
      </c>
      <c r="AW504">
        <v>0</v>
      </c>
      <c r="AX504" s="1">
        <v>3.2408329999999999E-2</v>
      </c>
      <c r="AY504">
        <v>23.42962</v>
      </c>
      <c r="AZ504">
        <v>0</v>
      </c>
      <c r="BA504">
        <v>0</v>
      </c>
      <c r="BB504" s="1">
        <v>3.2287179999999999E-2</v>
      </c>
      <c r="BC504">
        <v>23.608550000000001</v>
      </c>
      <c r="BD504">
        <v>0</v>
      </c>
      <c r="BE504">
        <v>0</v>
      </c>
      <c r="BF504" s="1">
        <v>3.2216189999999999E-2</v>
      </c>
      <c r="BG504">
        <v>23.619589999999999</v>
      </c>
      <c r="BH504">
        <v>0</v>
      </c>
      <c r="BI504">
        <v>0</v>
      </c>
      <c r="BJ504">
        <v>3.210064E-2</v>
      </c>
      <c r="BK504">
        <v>23.53415</v>
      </c>
      <c r="BL504">
        <v>0</v>
      </c>
      <c r="BM504">
        <v>0</v>
      </c>
      <c r="BN504" s="1">
        <v>3.1925160000000001E-2</v>
      </c>
      <c r="BO504">
        <v>23.45185</v>
      </c>
      <c r="BP504">
        <v>0</v>
      </c>
      <c r="BQ504">
        <v>0</v>
      </c>
      <c r="BR504">
        <v>3.1777260000000002E-2</v>
      </c>
      <c r="BS504">
        <v>23.406500000000001</v>
      </c>
      <c r="BT504">
        <v>0</v>
      </c>
      <c r="BU504">
        <v>0</v>
      </c>
      <c r="BV504" s="1">
        <v>3.1602999999999999E-2</v>
      </c>
      <c r="BW504">
        <v>23.404260000000001</v>
      </c>
      <c r="BX504">
        <v>0</v>
      </c>
      <c r="BY504">
        <v>0</v>
      </c>
      <c r="BZ504" s="1">
        <v>3.1441789999999997E-2</v>
      </c>
      <c r="CA504">
        <v>23.534690000000001</v>
      </c>
      <c r="CB504">
        <v>0</v>
      </c>
      <c r="CC504">
        <v>0</v>
      </c>
      <c r="CD504" s="1">
        <v>3.126524E-2</v>
      </c>
      <c r="CE504">
        <v>23.61909</v>
      </c>
      <c r="CF504">
        <v>0</v>
      </c>
      <c r="CG504">
        <v>0</v>
      </c>
      <c r="CH504" s="1">
        <v>3.1094980000000001E-2</v>
      </c>
      <c r="CI504">
        <v>23.6782</v>
      </c>
      <c r="CJ504">
        <v>0</v>
      </c>
      <c r="CK504">
        <v>0</v>
      </c>
      <c r="CL504" s="1">
        <v>3.0902099999999998E-2</v>
      </c>
      <c r="CM504">
        <v>23.639019999999999</v>
      </c>
      <c r="CN504">
        <v>0</v>
      </c>
      <c r="CO504">
        <v>0</v>
      </c>
      <c r="CP504" s="1">
        <v>3.0719799999999998E-2</v>
      </c>
      <c r="CQ504">
        <v>23.577059999999999</v>
      </c>
      <c r="CR504">
        <v>0</v>
      </c>
      <c r="CS504">
        <v>0</v>
      </c>
      <c r="CT504" s="1">
        <v>3.0527450000000001E-2</v>
      </c>
      <c r="CU504">
        <v>23.48377</v>
      </c>
      <c r="CV504">
        <v>0</v>
      </c>
      <c r="CW504">
        <v>0</v>
      </c>
      <c r="CX504" s="1">
        <v>3.0285739999999998E-2</v>
      </c>
      <c r="CY504">
        <v>23.365690000000001</v>
      </c>
      <c r="CZ504">
        <v>0</v>
      </c>
      <c r="DA504">
        <v>0</v>
      </c>
      <c r="DB504" s="1">
        <v>3.0096230000000002E-2</v>
      </c>
      <c r="DC504">
        <v>23.304079999999999</v>
      </c>
      <c r="DD504">
        <v>0</v>
      </c>
      <c r="DE504">
        <v>0</v>
      </c>
      <c r="DF504" s="1">
        <v>2.9928320000000001E-2</v>
      </c>
      <c r="DG504">
        <v>23.366309999999999</v>
      </c>
      <c r="DH504">
        <v>0</v>
      </c>
      <c r="DI504">
        <v>0</v>
      </c>
      <c r="DJ504" s="1">
        <v>2.9776400000000001E-2</v>
      </c>
      <c r="DK504">
        <v>23.44624</v>
      </c>
      <c r="DL504">
        <v>0</v>
      </c>
      <c r="DM504">
        <v>2.2434610000000001E-38</v>
      </c>
      <c r="DN504" s="1">
        <v>2.958583E-2</v>
      </c>
      <c r="DO504">
        <v>23.552150000000001</v>
      </c>
      <c r="DP504">
        <v>2.528884E-37</v>
      </c>
      <c r="DQ504">
        <v>2.1607090000000001E-33</v>
      </c>
      <c r="DR504" s="1">
        <v>2.9381959999999999E-2</v>
      </c>
      <c r="DS504">
        <v>23.51342</v>
      </c>
      <c r="DT504">
        <v>4.1420499999999997E-33</v>
      </c>
      <c r="DU504" s="1">
        <v>3.4588830000000001E-29</v>
      </c>
      <c r="DV504" s="1">
        <v>2.9179920000000002E-2</v>
      </c>
      <c r="DW504">
        <v>23.4253</v>
      </c>
      <c r="DX504" s="1">
        <v>1.9689140000000001E-29</v>
      </c>
      <c r="DY504" s="1">
        <v>1.494729E-25</v>
      </c>
      <c r="DZ504" s="1">
        <v>2.898881E-2</v>
      </c>
      <c r="EA504">
        <v>23.352989999999998</v>
      </c>
      <c r="EB504" s="1">
        <v>3.1389250000000002E-26</v>
      </c>
      <c r="EC504" s="1">
        <v>2.256276E-22</v>
      </c>
      <c r="ED504" s="1">
        <v>2.87315E-2</v>
      </c>
      <c r="EE504">
        <v>23.28697</v>
      </c>
      <c r="EF504" s="1">
        <v>2.02673E-23</v>
      </c>
      <c r="EG504" s="1">
        <v>1.4131389999999999E-19</v>
      </c>
      <c r="EH504" s="1">
        <v>2.8536840000000001E-2</v>
      </c>
      <c r="EI504">
        <v>23.375879999999999</v>
      </c>
      <c r="EJ504" s="1">
        <v>6.213708E-21</v>
      </c>
      <c r="EK504" s="1">
        <v>4.2551300000000003E-17</v>
      </c>
      <c r="EL504">
        <v>2.8361150000000002E-2</v>
      </c>
      <c r="EM504">
        <v>23.48151</v>
      </c>
      <c r="EN504" s="1">
        <v>1.0109270000000001E-18</v>
      </c>
      <c r="EO504" s="1">
        <v>6.8420819999999998E-15</v>
      </c>
      <c r="EP504" s="1">
        <v>2.8208560000000001E-2</v>
      </c>
      <c r="EQ504">
        <v>23.554739999999999</v>
      </c>
      <c r="ER504" s="1">
        <v>9.4792719999999999E-17</v>
      </c>
      <c r="ES504" s="1">
        <v>6.3794980000000001E-13</v>
      </c>
      <c r="ET504" s="1">
        <v>2.8031489999999999E-2</v>
      </c>
      <c r="EU504">
        <v>23.67812</v>
      </c>
      <c r="EV504" s="1">
        <v>5.4802750000000001E-15</v>
      </c>
      <c r="EW504" s="1">
        <v>3.6875049999999998E-11</v>
      </c>
      <c r="EX504" s="1">
        <v>2.7844859999999999E-2</v>
      </c>
      <c r="EY504">
        <v>23.706720000000001</v>
      </c>
      <c r="EZ504" s="1">
        <v>2.0669080000000001E-13</v>
      </c>
      <c r="FA504" s="1">
        <v>1.3974959999999999E-9</v>
      </c>
      <c r="FB504" s="1">
        <v>2.7658519999999999E-2</v>
      </c>
      <c r="FC504">
        <v>23.58832</v>
      </c>
      <c r="FD504" s="1">
        <v>5.3508980000000002E-12</v>
      </c>
      <c r="FE504" s="1">
        <v>3.6394870000000001E-8</v>
      </c>
      <c r="FF504" s="1">
        <v>2.749944E-2</v>
      </c>
      <c r="FG504">
        <v>23.462820000000001</v>
      </c>
      <c r="FH504" s="1">
        <v>9.8972950000000005E-11</v>
      </c>
      <c r="FI504" s="1">
        <v>6.7814349999999995E-7</v>
      </c>
      <c r="FJ504" s="1">
        <v>2.7570589999999999E-2</v>
      </c>
      <c r="FK504">
        <v>23.380849999999999</v>
      </c>
      <c r="FL504" s="1">
        <v>1.367111E-9</v>
      </c>
      <c r="FM504" s="1">
        <v>9.3721999999999998E-6</v>
      </c>
      <c r="FN504" s="1">
        <v>2.7362359999999999E-2</v>
      </c>
      <c r="FO504">
        <v>23.522559999999999</v>
      </c>
      <c r="FP504" s="1">
        <v>1.42771E-8</v>
      </c>
      <c r="FQ504" s="1">
        <v>9.9037189999999994E-5</v>
      </c>
      <c r="FR504" s="1">
        <v>2.7042110000000001E-2</v>
      </c>
      <c r="FS504">
        <v>23.726179999999999</v>
      </c>
      <c r="FT504" s="1">
        <v>1.162476E-7</v>
      </c>
      <c r="FU504" s="1">
        <v>8.1963640000000003E-4</v>
      </c>
      <c r="FV504" s="1">
        <v>2.6704800000000001E-2</v>
      </c>
      <c r="FW504">
        <v>23.94369</v>
      </c>
      <c r="FX504" s="1">
        <v>7.5780250000000004E-7</v>
      </c>
      <c r="FY504" s="1">
        <v>5.4410320000000002E-3</v>
      </c>
      <c r="FZ504" s="1">
        <v>2.6516379999999999E-2</v>
      </c>
      <c r="GA504">
        <v>24.130030000000001</v>
      </c>
      <c r="GB504" s="1">
        <v>4.0748329999999998E-6</v>
      </c>
      <c r="GC504" s="1">
        <v>2.9619159999999999E-2</v>
      </c>
      <c r="GD504" s="1">
        <v>2.6408879999999999E-2</v>
      </c>
      <c r="GE504">
        <v>24.120249999999999</v>
      </c>
      <c r="GF504" s="1">
        <v>1.83845E-5</v>
      </c>
      <c r="GG504" s="1">
        <v>0.1349486</v>
      </c>
      <c r="GH504" s="1">
        <v>2.6238290000000001E-2</v>
      </c>
      <c r="GI504">
        <v>23.973520000000001</v>
      </c>
      <c r="GJ504" s="1">
        <v>7.0438819999999995E-5</v>
      </c>
      <c r="GK504" s="1">
        <v>0.52356999999999998</v>
      </c>
      <c r="GL504" s="1">
        <v>2.599663E-2</v>
      </c>
      <c r="GM504">
        <v>23.840050000000002</v>
      </c>
      <c r="GN504" s="1">
        <v>2.3269769999999999E-4</v>
      </c>
      <c r="GO504" s="1">
        <v>1.7565230000000001</v>
      </c>
      <c r="GP504" s="1">
        <v>2.6040049999999999E-2</v>
      </c>
      <c r="GQ504">
        <v>23.751090000000001</v>
      </c>
      <c r="GR504" s="1">
        <v>6.8268769999999999E-4</v>
      </c>
      <c r="GS504" s="1">
        <v>5.1746249999999998</v>
      </c>
      <c r="GT504" s="1">
        <v>2.5785909999999999E-2</v>
      </c>
      <c r="GU504">
        <v>23.892790000000002</v>
      </c>
      <c r="GV504" s="1">
        <v>1.7629639999999999E-3</v>
      </c>
      <c r="GW504">
        <v>13.57255</v>
      </c>
      <c r="GX504" s="1">
        <v>2.5434910000000002E-2</v>
      </c>
      <c r="GY504">
        <v>24.096820000000001</v>
      </c>
      <c r="GZ504" s="1">
        <v>4.0794940000000003E-3</v>
      </c>
      <c r="HA504">
        <v>32.017330000000001</v>
      </c>
      <c r="HB504" s="1">
        <v>2.5064369999999999E-2</v>
      </c>
      <c r="HC504">
        <v>24.31887</v>
      </c>
      <c r="HD504" s="1">
        <v>8.5754969999999996E-3</v>
      </c>
      <c r="HE504">
        <v>68.669240000000002</v>
      </c>
      <c r="HF504" s="1">
        <v>2.4838289999999999E-2</v>
      </c>
      <c r="HG504">
        <v>24.477740000000001</v>
      </c>
      <c r="HH504" s="1">
        <v>1.6658929999999999E-2</v>
      </c>
      <c r="HI504">
        <v>135.31299999999999</v>
      </c>
      <c r="HJ504" s="1">
        <v>2.471539E-2</v>
      </c>
      <c r="HK504">
        <v>24.460850000000001</v>
      </c>
      <c r="HL504" s="1">
        <v>3.016315E-2</v>
      </c>
      <c r="HM504">
        <v>247.41139999999999</v>
      </c>
      <c r="HN504" s="1">
        <v>2.4572279999999998E-2</v>
      </c>
      <c r="HO504">
        <v>24.312819999999999</v>
      </c>
      <c r="HP504" s="1">
        <v>5.1058810000000003E-2</v>
      </c>
      <c r="HQ504">
        <v>423.21600000000001</v>
      </c>
      <c r="HR504" s="1">
        <v>2.439266E-2</v>
      </c>
      <c r="HS504">
        <v>24.17314</v>
      </c>
      <c r="HT504" s="1">
        <v>8.1344689999999997E-2</v>
      </c>
      <c r="HU504">
        <v>682.029</v>
      </c>
      <c r="HV504" s="1">
        <v>2.4599739999999998E-2</v>
      </c>
      <c r="HW504">
        <v>24.07321</v>
      </c>
      <c r="HX504" s="1">
        <v>0.1249648</v>
      </c>
      <c r="HY504">
        <v>1042.8720000000001</v>
      </c>
      <c r="HZ504" s="1">
        <v>2.4445999999999999E-2</v>
      </c>
      <c r="IA504">
        <v>24.163969999999999</v>
      </c>
      <c r="IB504">
        <v>0.18065100000000001</v>
      </c>
      <c r="IC504">
        <v>1522.585</v>
      </c>
      <c r="ID504" s="1">
        <v>2.4187690000000001E-2</v>
      </c>
      <c r="IE504">
        <v>24.15569</v>
      </c>
      <c r="IF504" s="1">
        <v>0.2492675</v>
      </c>
      <c r="IG504">
        <v>2130.8870000000002</v>
      </c>
      <c r="IH504" s="1">
        <v>2.3894140000000001E-2</v>
      </c>
      <c r="II504">
        <v>24.30162</v>
      </c>
      <c r="IJ504">
        <v>0.33062930000000001</v>
      </c>
      <c r="IK504">
        <v>2871.6489999999999</v>
      </c>
      <c r="IL504" s="1">
        <v>2.3744500000000002E-2</v>
      </c>
      <c r="IM504">
        <v>24.419429999999998</v>
      </c>
      <c r="IN504">
        <v>0.42686459999999998</v>
      </c>
      <c r="IO504">
        <v>3743.13</v>
      </c>
      <c r="IP504">
        <v>2.36478E-2</v>
      </c>
      <c r="IQ504">
        <v>24.41516</v>
      </c>
      <c r="IR504">
        <v>0.53647199999999995</v>
      </c>
      <c r="IS504">
        <v>4739.1959999999999</v>
      </c>
      <c r="IT504">
        <v>2.347668E-2</v>
      </c>
      <c r="IU504">
        <v>24.307259999999999</v>
      </c>
      <c r="IV504">
        <v>0.65500630000000004</v>
      </c>
      <c r="IW504">
        <v>5847.31</v>
      </c>
      <c r="IX504" s="1">
        <v>2.3178540000000001E-2</v>
      </c>
      <c r="IY504">
        <v>24.179559999999999</v>
      </c>
      <c r="IZ504">
        <v>0.77712230000000004</v>
      </c>
      <c r="JA504">
        <v>7048.8969999999999</v>
      </c>
      <c r="JB504" s="1">
        <v>2.2679270000000001E-2</v>
      </c>
      <c r="JC504">
        <v>24.12276</v>
      </c>
      <c r="JD504">
        <v>0.89472929999999995</v>
      </c>
      <c r="JE504">
        <v>8320.4230000000007</v>
      </c>
      <c r="JF504" s="1">
        <v>2.2433649999999999E-2</v>
      </c>
      <c r="JG504">
        <v>24.30997</v>
      </c>
      <c r="JH504">
        <v>1.0220959999999999</v>
      </c>
      <c r="JI504">
        <v>9638.9989999999998</v>
      </c>
      <c r="JJ504" s="1">
        <v>2.2281100000000002E-2</v>
      </c>
      <c r="JK504">
        <v>24.569189999999999</v>
      </c>
      <c r="JL504">
        <v>1.153845</v>
      </c>
      <c r="JM504">
        <v>10987.79</v>
      </c>
      <c r="JN504" s="1">
        <v>2.2134580000000001E-2</v>
      </c>
      <c r="JO504">
        <v>24.85202</v>
      </c>
      <c r="JP504">
        <v>1.2844850000000001</v>
      </c>
      <c r="JQ504">
        <v>12348.68</v>
      </c>
      <c r="JR504" s="1">
        <v>2.1843100000000001E-2</v>
      </c>
      <c r="JS504">
        <v>25.1</v>
      </c>
      <c r="JT504">
        <v>1.4025209999999999</v>
      </c>
      <c r="JU504">
        <v>13701.95</v>
      </c>
      <c r="JV504">
        <v>2.1510430000000001E-2</v>
      </c>
      <c r="JW504">
        <v>25.16863</v>
      </c>
      <c r="JX504">
        <v>1.5105550000000001</v>
      </c>
      <c r="JY504">
        <v>15027.87</v>
      </c>
      <c r="JZ504" s="1">
        <v>2.125438E-2</v>
      </c>
      <c r="KA504">
        <v>25.07235</v>
      </c>
      <c r="KB504">
        <v>1.615723</v>
      </c>
      <c r="KC504">
        <v>16312.76</v>
      </c>
      <c r="KD504" s="1">
        <v>2.1100299999999999E-2</v>
      </c>
      <c r="KE504">
        <v>24.972359999999998</v>
      </c>
      <c r="KF504">
        <v>1.720809</v>
      </c>
      <c r="KG504">
        <v>17547.82</v>
      </c>
      <c r="KH504" s="1">
        <v>2.094E-2</v>
      </c>
      <c r="KI504">
        <v>24.89836</v>
      </c>
      <c r="KJ504">
        <v>1.8177939999999999</v>
      </c>
      <c r="KK504">
        <v>18725.73</v>
      </c>
      <c r="KL504" s="1">
        <v>2.0777170000000001E-2</v>
      </c>
      <c r="KM504">
        <v>24.987880000000001</v>
      </c>
      <c r="KN504">
        <v>1.9060159999999999</v>
      </c>
      <c r="KO504">
        <v>19839.84</v>
      </c>
      <c r="KP504" s="1">
        <v>2.0581950000000002E-2</v>
      </c>
      <c r="KQ504">
        <v>25.10229</v>
      </c>
      <c r="KR504">
        <v>1.9826859999999999</v>
      </c>
      <c r="KS504">
        <v>20884.849999999999</v>
      </c>
      <c r="KT504" s="1">
        <v>2.04031E-2</v>
      </c>
      <c r="KU504">
        <v>25.179690000000001</v>
      </c>
      <c r="KV504">
        <v>2.051822</v>
      </c>
      <c r="KW504">
        <v>21857.11</v>
      </c>
      <c r="KX504" s="1">
        <v>2.024683E-2</v>
      </c>
      <c r="KY504">
        <v>25.22533</v>
      </c>
      <c r="KZ504">
        <v>2.1147580000000001</v>
      </c>
      <c r="LA504">
        <v>22755.77</v>
      </c>
      <c r="LB504" s="1">
        <v>2.011305E-2</v>
      </c>
      <c r="LC504">
        <v>25.194310000000002</v>
      </c>
      <c r="LD504">
        <v>2.1716929999999999</v>
      </c>
      <c r="LE504">
        <v>23581.16</v>
      </c>
      <c r="LF504">
        <v>1.9979960000000001E-2</v>
      </c>
      <c r="LG504">
        <v>25.121189999999999</v>
      </c>
      <c r="LH504">
        <v>2.2209279999999998</v>
      </c>
      <c r="LI504">
        <v>24333.95</v>
      </c>
      <c r="LJ504" s="1">
        <v>1.9793399999999999E-2</v>
      </c>
      <c r="LK504">
        <v>25.033049999999999</v>
      </c>
      <c r="LL504">
        <v>2.25658</v>
      </c>
      <c r="LM504">
        <v>25015.61</v>
      </c>
      <c r="LN504" s="1">
        <v>1.9325220000000001E-2</v>
      </c>
      <c r="LO504">
        <v>24.999279999999999</v>
      </c>
      <c r="LP504">
        <v>2.2519100000000001</v>
      </c>
      <c r="LQ504">
        <v>25624.92</v>
      </c>
      <c r="LR504" s="1">
        <v>1.9143549999999999E-2</v>
      </c>
      <c r="LS504">
        <v>25.166989999999998</v>
      </c>
      <c r="LT504">
        <v>2.2726139999999999</v>
      </c>
      <c r="LU504">
        <v>26162.92</v>
      </c>
      <c r="LV504" s="1">
        <v>1.9074509999999999E-2</v>
      </c>
      <c r="LW504">
        <v>25.401409999999998</v>
      </c>
      <c r="LX504">
        <v>2.300516</v>
      </c>
      <c r="LY504">
        <v>26637.51</v>
      </c>
      <c r="LZ504" s="1">
        <v>1.904119E-2</v>
      </c>
      <c r="MA504">
        <v>25.67717</v>
      </c>
      <c r="MB504">
        <v>2.3278180000000002</v>
      </c>
      <c r="MC504">
        <v>27053.64</v>
      </c>
      <c r="MD504" s="1">
        <v>1.8836539999999999E-2</v>
      </c>
      <c r="ME504">
        <v>25.896550000000001</v>
      </c>
      <c r="MF504">
        <v>2.3291110000000002</v>
      </c>
      <c r="MG504">
        <v>27413.68</v>
      </c>
      <c r="MH504" s="1">
        <v>1.8541999999999999E-2</v>
      </c>
      <c r="MI504">
        <v>25.991910000000001</v>
      </c>
      <c r="MJ504">
        <v>2.3142420000000001</v>
      </c>
      <c r="MK504">
        <v>27719</v>
      </c>
      <c r="ML504" s="1">
        <v>1.8272299999999998E-2</v>
      </c>
      <c r="MM504">
        <v>25.909559999999999</v>
      </c>
      <c r="MN504">
        <v>2.2976909999999999</v>
      </c>
      <c r="MO504">
        <v>27971.66</v>
      </c>
      <c r="MP504" s="1">
        <v>1.814267E-2</v>
      </c>
      <c r="MQ504">
        <v>25.815989999999999</v>
      </c>
      <c r="MR504">
        <v>2.294619</v>
      </c>
      <c r="MS504">
        <v>28176.53</v>
      </c>
      <c r="MT504" s="1">
        <v>1.8179290000000001E-2</v>
      </c>
      <c r="MU504">
        <v>25.747319999999998</v>
      </c>
      <c r="MV504">
        <v>2.3095309999999998</v>
      </c>
      <c r="MW504">
        <v>28338.560000000001</v>
      </c>
      <c r="MX504" s="1">
        <v>1.8015070000000001E-2</v>
      </c>
      <c r="MY504">
        <v>25.811599999999999</v>
      </c>
      <c r="MZ504">
        <v>2.295814</v>
      </c>
      <c r="NA504">
        <v>28461.98</v>
      </c>
      <c r="NB504" s="1">
        <v>1.7715270000000002E-2</v>
      </c>
      <c r="NC504">
        <v>25.97167</v>
      </c>
      <c r="ND504">
        <v>2.2618999999999998</v>
      </c>
      <c r="NE504">
        <v>28547.82</v>
      </c>
      <c r="NF504" s="1">
        <v>1.7715270000000002E-2</v>
      </c>
      <c r="NG504">
        <v>25.97167</v>
      </c>
      <c r="NH504">
        <v>2.2618999999999998</v>
      </c>
      <c r="NI504">
        <v>28547.82</v>
      </c>
      <c r="NJ504" s="1">
        <v>1.7715270000000002E-2</v>
      </c>
      <c r="NK504">
        <v>25.97167</v>
      </c>
      <c r="NL504">
        <v>2.2618999999999998</v>
      </c>
      <c r="NM504">
        <v>28547.82</v>
      </c>
      <c r="NN504" s="1">
        <v>1.7715270000000002E-2</v>
      </c>
      <c r="NO504">
        <v>25.97167</v>
      </c>
      <c r="NP504">
        <v>2.2618999999999998</v>
      </c>
      <c r="NQ504">
        <v>28547.82</v>
      </c>
      <c r="NR504" s="1">
        <v>1.7715270000000002E-2</v>
      </c>
      <c r="NS504">
        <v>25.97167</v>
      </c>
      <c r="NT504">
        <v>2.2618999999999998</v>
      </c>
      <c r="NU504">
        <v>28547.82</v>
      </c>
      <c r="NV504" s="1">
        <v>1.7715270000000002E-2</v>
      </c>
      <c r="NW504">
        <v>25.97167</v>
      </c>
      <c r="NX504">
        <v>2.2618999999999998</v>
      </c>
      <c r="NY504">
        <v>28547.82</v>
      </c>
      <c r="NZ504" s="1">
        <v>1.7715270000000002E-2</v>
      </c>
      <c r="OA504">
        <v>25.97167</v>
      </c>
      <c r="OB504">
        <v>2.2618999999999998</v>
      </c>
      <c r="OC504">
        <v>28547.82</v>
      </c>
      <c r="OD504" s="1">
        <v>1.7715270000000002E-2</v>
      </c>
      <c r="OE504">
        <v>25.97167</v>
      </c>
      <c r="OF504">
        <v>2.2618999999999998</v>
      </c>
      <c r="OG504">
        <v>28547.82</v>
      </c>
      <c r="OH504" s="1">
        <v>1.7715270000000002E-2</v>
      </c>
      <c r="OI504">
        <v>25.97167</v>
      </c>
      <c r="OJ504">
        <v>2.2618999999999998</v>
      </c>
      <c r="OK504">
        <v>28547.82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3.5419909999999999E-2</v>
      </c>
      <c r="G505">
        <v>21.978000000000002</v>
      </c>
      <c r="H505">
        <v>0</v>
      </c>
      <c r="I505">
        <v>0</v>
      </c>
      <c r="J505" s="1">
        <v>3.5275010000000002E-2</v>
      </c>
      <c r="K505">
        <v>22.22702</v>
      </c>
      <c r="L505">
        <v>0</v>
      </c>
      <c r="M505">
        <v>0</v>
      </c>
      <c r="N505" s="1">
        <v>3.5037529999999997E-2</v>
      </c>
      <c r="O505">
        <v>22.446349999999999</v>
      </c>
      <c r="P505">
        <v>0</v>
      </c>
      <c r="Q505">
        <v>0</v>
      </c>
      <c r="R505" s="1">
        <v>3.476717E-2</v>
      </c>
      <c r="S505">
        <v>22.657509999999998</v>
      </c>
      <c r="T505">
        <v>0</v>
      </c>
      <c r="U505">
        <v>0</v>
      </c>
      <c r="V505">
        <v>3.4650790000000001E-2</v>
      </c>
      <c r="W505">
        <v>22.883140000000001</v>
      </c>
      <c r="X505">
        <v>0</v>
      </c>
      <c r="Y505">
        <v>0</v>
      </c>
      <c r="Z505">
        <v>3.460075E-2</v>
      </c>
      <c r="AA505">
        <v>22.94228</v>
      </c>
      <c r="AB505">
        <v>0</v>
      </c>
      <c r="AC505">
        <v>0</v>
      </c>
      <c r="AD505">
        <v>3.4511310000000003E-2</v>
      </c>
      <c r="AE505">
        <v>22.8475</v>
      </c>
      <c r="AF505">
        <v>0</v>
      </c>
      <c r="AG505">
        <v>0</v>
      </c>
      <c r="AH505" s="1">
        <v>3.4365369999999999E-2</v>
      </c>
      <c r="AI505">
        <v>22.77346</v>
      </c>
      <c r="AJ505">
        <v>0</v>
      </c>
      <c r="AK505">
        <v>0</v>
      </c>
      <c r="AL505" s="1">
        <v>3.4504439999999997E-2</v>
      </c>
      <c r="AM505">
        <v>22.741900000000001</v>
      </c>
      <c r="AN505">
        <v>0</v>
      </c>
      <c r="AO505">
        <v>0</v>
      </c>
      <c r="AP505" s="1">
        <v>3.4355650000000001E-2</v>
      </c>
      <c r="AQ505">
        <v>22.931830000000001</v>
      </c>
      <c r="AR505">
        <v>0</v>
      </c>
      <c r="AS505">
        <v>0</v>
      </c>
      <c r="AT505" s="1">
        <v>3.4129760000000002E-2</v>
      </c>
      <c r="AU505">
        <v>23.166329999999999</v>
      </c>
      <c r="AV505">
        <v>0</v>
      </c>
      <c r="AW505">
        <v>0</v>
      </c>
      <c r="AX505" s="1">
        <v>3.386509E-2</v>
      </c>
      <c r="AY505">
        <v>23.362680000000001</v>
      </c>
      <c r="AZ505">
        <v>0</v>
      </c>
      <c r="BA505">
        <v>0</v>
      </c>
      <c r="BB505" s="1">
        <v>3.3737490000000002E-2</v>
      </c>
      <c r="BC505">
        <v>23.54158</v>
      </c>
      <c r="BD505">
        <v>0</v>
      </c>
      <c r="BE505">
        <v>0</v>
      </c>
      <c r="BF505" s="1">
        <v>3.3664689999999997E-2</v>
      </c>
      <c r="BG505">
        <v>23.54909</v>
      </c>
      <c r="BH505">
        <v>0</v>
      </c>
      <c r="BI505">
        <v>0</v>
      </c>
      <c r="BJ505" s="1">
        <v>3.3546340000000001E-2</v>
      </c>
      <c r="BK505">
        <v>23.463850000000001</v>
      </c>
      <c r="BL505">
        <v>0</v>
      </c>
      <c r="BM505">
        <v>0</v>
      </c>
      <c r="BN505" s="1">
        <v>3.3358899999999997E-2</v>
      </c>
      <c r="BO505">
        <v>23.383109999999999</v>
      </c>
      <c r="BP505">
        <v>0</v>
      </c>
      <c r="BQ505">
        <v>0</v>
      </c>
      <c r="BR505" s="1">
        <v>3.3205709999999999E-2</v>
      </c>
      <c r="BS505">
        <v>23.340019999999999</v>
      </c>
      <c r="BT505">
        <v>0</v>
      </c>
      <c r="BU505">
        <v>0</v>
      </c>
      <c r="BV505" s="1">
        <v>3.3021420000000003E-2</v>
      </c>
      <c r="BW505">
        <v>23.340769999999999</v>
      </c>
      <c r="BX505">
        <v>0</v>
      </c>
      <c r="BY505">
        <v>0</v>
      </c>
      <c r="BZ505" s="1">
        <v>3.2853210000000001E-2</v>
      </c>
      <c r="CA505">
        <v>23.47448</v>
      </c>
      <c r="CB505">
        <v>0</v>
      </c>
      <c r="CC505">
        <v>0</v>
      </c>
      <c r="CD505" s="1">
        <v>3.2668460000000003E-2</v>
      </c>
      <c r="CE505">
        <v>23.5595</v>
      </c>
      <c r="CF505">
        <v>0</v>
      </c>
      <c r="CG505">
        <v>0</v>
      </c>
      <c r="CH505">
        <v>3.2489230000000001E-2</v>
      </c>
      <c r="CI505">
        <v>23.616099999999999</v>
      </c>
      <c r="CJ505">
        <v>0</v>
      </c>
      <c r="CK505">
        <v>0</v>
      </c>
      <c r="CL505" s="1">
        <v>3.2288440000000002E-2</v>
      </c>
      <c r="CM505">
        <v>23.575780000000002</v>
      </c>
      <c r="CN505">
        <v>0</v>
      </c>
      <c r="CO505">
        <v>0</v>
      </c>
      <c r="CP505" s="1">
        <v>3.2096199999999998E-2</v>
      </c>
      <c r="CQ505">
        <v>23.51296</v>
      </c>
      <c r="CR505">
        <v>0</v>
      </c>
      <c r="CS505">
        <v>0</v>
      </c>
      <c r="CT505" s="1">
        <v>3.1894609999999997E-2</v>
      </c>
      <c r="CU505">
        <v>23.41949</v>
      </c>
      <c r="CV505">
        <v>0</v>
      </c>
      <c r="CW505">
        <v>0</v>
      </c>
      <c r="CX505" s="1">
        <v>3.1636890000000001E-2</v>
      </c>
      <c r="CY505">
        <v>23.301580000000001</v>
      </c>
      <c r="CZ505">
        <v>0</v>
      </c>
      <c r="DA505">
        <v>0</v>
      </c>
      <c r="DB505" s="1">
        <v>3.1440820000000001E-2</v>
      </c>
      <c r="DC505">
        <v>23.243480000000002</v>
      </c>
      <c r="DD505">
        <v>0</v>
      </c>
      <c r="DE505">
        <v>0</v>
      </c>
      <c r="DF505" s="1">
        <v>3.1266809999999999E-2</v>
      </c>
      <c r="DG505">
        <v>23.310130000000001</v>
      </c>
      <c r="DH505">
        <v>0</v>
      </c>
      <c r="DI505">
        <v>0</v>
      </c>
      <c r="DJ505" s="1">
        <v>3.1107969999999999E-2</v>
      </c>
      <c r="DK505">
        <v>23.390879999999999</v>
      </c>
      <c r="DL505">
        <v>0</v>
      </c>
      <c r="DM505">
        <v>0</v>
      </c>
      <c r="DN505" s="1">
        <v>3.0910010000000002E-2</v>
      </c>
      <c r="DO505">
        <v>23.496420000000001</v>
      </c>
      <c r="DP505">
        <v>5.7867439999999998E-38</v>
      </c>
      <c r="DQ505">
        <v>5.0438070000000004E-34</v>
      </c>
      <c r="DR505" s="1">
        <v>3.0692150000000001E-2</v>
      </c>
      <c r="DS505">
        <v>23.45449</v>
      </c>
      <c r="DT505">
        <v>1.1392279999999999E-33</v>
      </c>
      <c r="DU505" s="1">
        <v>8.9113459999999995E-30</v>
      </c>
      <c r="DV505">
        <v>3.0481000000000001E-2</v>
      </c>
      <c r="DW505">
        <v>23.366969999999998</v>
      </c>
      <c r="DX505" s="1">
        <v>5.9358400000000001E-30</v>
      </c>
      <c r="DY505" s="1">
        <v>4.184988E-26</v>
      </c>
      <c r="DZ505" s="1">
        <v>3.0281619999999999E-2</v>
      </c>
      <c r="EA505">
        <v>23.296209999999999</v>
      </c>
      <c r="EB505" s="1">
        <v>1.0226889999999999E-26</v>
      </c>
      <c r="EC505" s="1">
        <v>6.8116369999999997E-23</v>
      </c>
      <c r="ED505" s="1">
        <v>3.0009660000000001E-2</v>
      </c>
      <c r="EE505">
        <v>23.23272</v>
      </c>
      <c r="EF505" s="1">
        <v>7.0579049999999995E-24</v>
      </c>
      <c r="EG505" s="1">
        <v>4.5638429999999998E-20</v>
      </c>
      <c r="EH505" s="1">
        <v>2.980437E-2</v>
      </c>
      <c r="EI505">
        <v>23.328119999999998</v>
      </c>
      <c r="EJ505" s="1">
        <v>2.2961070000000001E-21</v>
      </c>
      <c r="EK505" s="1">
        <v>1.4610459999999999E-17</v>
      </c>
      <c r="EL505" s="1">
        <v>2.9621310000000001E-2</v>
      </c>
      <c r="EM505">
        <v>23.435189999999999</v>
      </c>
      <c r="EN505" s="1">
        <v>3.9414430000000002E-19</v>
      </c>
      <c r="EO505" s="1">
        <v>2.486533E-15</v>
      </c>
      <c r="EP505" s="1">
        <v>2.9463380000000001E-2</v>
      </c>
      <c r="EQ505">
        <v>23.509979999999999</v>
      </c>
      <c r="ER505" s="1">
        <v>3.8802510000000001E-17</v>
      </c>
      <c r="ES505" s="1">
        <v>2.4446290000000001E-13</v>
      </c>
      <c r="ET505" s="1">
        <v>2.9275760000000001E-2</v>
      </c>
      <c r="EU505">
        <v>23.6356</v>
      </c>
      <c r="EV505" s="1">
        <v>2.3477089999999998E-15</v>
      </c>
      <c r="EW505" s="1">
        <v>1.485055E-11</v>
      </c>
      <c r="EX505" s="1">
        <v>2.9079879999999999E-2</v>
      </c>
      <c r="EY505">
        <v>23.66197</v>
      </c>
      <c r="EZ505" s="1">
        <v>9.2429279999999994E-14</v>
      </c>
      <c r="FA505" s="1">
        <v>5.8980979999999999E-10</v>
      </c>
      <c r="FB505" s="1">
        <v>2.8884079999999999E-2</v>
      </c>
      <c r="FC505">
        <v>23.543700000000001</v>
      </c>
      <c r="FD505" s="1">
        <v>2.492138E-12</v>
      </c>
      <c r="FE505" s="1">
        <v>1.6057410000000001E-8</v>
      </c>
      <c r="FF505" s="1">
        <v>2.872009E-2</v>
      </c>
      <c r="FG505">
        <v>23.42061</v>
      </c>
      <c r="FH505" s="1">
        <v>4.7917339999999997E-11</v>
      </c>
      <c r="FI505" s="1">
        <v>3.120878E-7</v>
      </c>
      <c r="FJ505" s="1">
        <v>2.880307E-2</v>
      </c>
      <c r="FK505">
        <v>23.344550000000002</v>
      </c>
      <c r="FL505" s="1">
        <v>6.8692350000000002E-10</v>
      </c>
      <c r="FM505" s="1">
        <v>4.4899879999999999E-6</v>
      </c>
      <c r="FN505" s="1">
        <v>2.8583379999999999E-2</v>
      </c>
      <c r="FO505">
        <v>23.494039999999998</v>
      </c>
      <c r="FP505" s="1">
        <v>7.4299909999999998E-9</v>
      </c>
      <c r="FQ505" s="1">
        <v>4.9302370000000002E-5</v>
      </c>
      <c r="FR505" s="1">
        <v>2.8244720000000001E-2</v>
      </c>
      <c r="FS505">
        <v>23.70129</v>
      </c>
      <c r="FT505" s="1">
        <v>6.2560159999999997E-8</v>
      </c>
      <c r="FU505" s="1">
        <v>4.2330120000000002E-4</v>
      </c>
      <c r="FV505" s="1">
        <v>2.7889400000000002E-2</v>
      </c>
      <c r="FW505">
        <v>23.921050000000001</v>
      </c>
      <c r="FX505" s="1">
        <v>4.2111289999999998E-7</v>
      </c>
      <c r="FY505" s="1">
        <v>2.9104859999999999E-3</v>
      </c>
      <c r="FZ505">
        <v>2.7693059999999999E-2</v>
      </c>
      <c r="GA505">
        <v>24.107610000000001</v>
      </c>
      <c r="GB505" s="1">
        <v>2.33529E-6</v>
      </c>
      <c r="GC505" s="1">
        <v>1.6385839999999999E-2</v>
      </c>
      <c r="GD505">
        <v>2.7582470000000001E-2</v>
      </c>
      <c r="GE505">
        <v>24.09271</v>
      </c>
      <c r="GF505" s="1">
        <v>1.0851909999999999E-5</v>
      </c>
      <c r="GG505" s="1">
        <v>7.709916E-2</v>
      </c>
      <c r="GH505" s="1">
        <v>2.7404939999999999E-2</v>
      </c>
      <c r="GI505">
        <v>23.946529999999999</v>
      </c>
      <c r="GJ505" s="1">
        <v>4.276992E-5</v>
      </c>
      <c r="GK505" s="1">
        <v>0.30850280000000002</v>
      </c>
      <c r="GL505" s="1">
        <v>2.7153480000000001E-2</v>
      </c>
      <c r="GM505">
        <v>23.815390000000001</v>
      </c>
      <c r="GN505" s="1">
        <v>1.4516020000000001E-4</v>
      </c>
      <c r="GO505" s="1">
        <v>1.065987</v>
      </c>
      <c r="GP505" s="1">
        <v>2.721005E-2</v>
      </c>
      <c r="GQ505">
        <v>23.73198</v>
      </c>
      <c r="GR505" s="1">
        <v>4.3712969999999999E-4</v>
      </c>
      <c r="GS505" s="1">
        <v>3.2299639999999998</v>
      </c>
      <c r="GT505">
        <v>2.6943330000000001E-2</v>
      </c>
      <c r="GU505">
        <v>23.880929999999999</v>
      </c>
      <c r="GV505" s="1">
        <v>1.1566879999999999E-3</v>
      </c>
      <c r="GW505">
        <v>8.7016530000000003</v>
      </c>
      <c r="GX505" s="1">
        <v>2.657085E-2</v>
      </c>
      <c r="GY505">
        <v>24.08764</v>
      </c>
      <c r="GZ505" s="1">
        <v>2.7392520000000002E-3</v>
      </c>
      <c r="HA505">
        <v>21.059159999999999</v>
      </c>
      <c r="HB505">
        <v>2.61826E-2</v>
      </c>
      <c r="HC505">
        <v>24.309539999999998</v>
      </c>
      <c r="HD505" s="1">
        <v>5.887031E-3</v>
      </c>
      <c r="HE505">
        <v>46.279420000000002</v>
      </c>
      <c r="HF505" s="1">
        <v>2.59473E-2</v>
      </c>
      <c r="HG505">
        <v>24.466999999999999</v>
      </c>
      <c r="HH505" s="1">
        <v>1.1679520000000001E-2</v>
      </c>
      <c r="HI505">
        <v>93.324079999999995</v>
      </c>
      <c r="HJ505" s="1">
        <v>2.5820079999999999E-2</v>
      </c>
      <c r="HK505">
        <v>24.444520000000001</v>
      </c>
      <c r="HL505" s="1">
        <v>2.1573579999999998E-2</v>
      </c>
      <c r="HM505">
        <v>174.4128</v>
      </c>
      <c r="HN505" s="1">
        <v>2.566966E-2</v>
      </c>
      <c r="HO505">
        <v>24.295439999999999</v>
      </c>
      <c r="HP505" s="1">
        <v>3.7212170000000003E-2</v>
      </c>
      <c r="HQ505">
        <v>304.5951</v>
      </c>
      <c r="HR505" s="1">
        <v>2.5488150000000001E-2</v>
      </c>
      <c r="HS505">
        <v>24.15643</v>
      </c>
      <c r="HT505" s="1">
        <v>6.0367659999999997E-2</v>
      </c>
      <c r="HU505">
        <v>500.61009999999999</v>
      </c>
      <c r="HV505" s="1">
        <v>2.5715080000000001E-2</v>
      </c>
      <c r="HW505">
        <v>24.060289999999998</v>
      </c>
      <c r="HX505" s="1">
        <v>9.435578E-2</v>
      </c>
      <c r="HY505">
        <v>779.83259999999996</v>
      </c>
      <c r="HZ505" s="1">
        <v>2.5554469999999999E-2</v>
      </c>
      <c r="IA505">
        <v>24.153939999999999</v>
      </c>
      <c r="IB505" s="1">
        <v>0.13858419999999999</v>
      </c>
      <c r="IC505">
        <v>1158.6279999999999</v>
      </c>
      <c r="ID505" s="1">
        <v>2.5279059999999999E-2</v>
      </c>
      <c r="IE505">
        <v>24.144749999999998</v>
      </c>
      <c r="IF505" s="1">
        <v>0.19407720000000001</v>
      </c>
      <c r="IG505">
        <v>1648.587</v>
      </c>
      <c r="IH505" s="1">
        <v>2.4970249999999999E-2</v>
      </c>
      <c r="II505">
        <v>24.294519999999999</v>
      </c>
      <c r="IJ505" s="1">
        <v>0.26107560000000002</v>
      </c>
      <c r="IK505">
        <v>2256.65</v>
      </c>
      <c r="IL505" s="1">
        <v>2.4815540000000001E-2</v>
      </c>
      <c r="IM505">
        <v>24.410260000000001</v>
      </c>
      <c r="IN505">
        <v>0.34160970000000002</v>
      </c>
      <c r="IO505">
        <v>2985.0070000000001</v>
      </c>
      <c r="IP505" s="1">
        <v>2.4715609999999999E-2</v>
      </c>
      <c r="IQ505">
        <v>24.400690000000001</v>
      </c>
      <c r="IR505">
        <v>0.43473489999999998</v>
      </c>
      <c r="IS505">
        <v>3831.7289999999998</v>
      </c>
      <c r="IT505" s="1">
        <v>2.4538069999999999E-2</v>
      </c>
      <c r="IU505">
        <v>24.290859999999999</v>
      </c>
      <c r="IV505">
        <v>0.53707240000000001</v>
      </c>
      <c r="IW505">
        <v>4789.1840000000002</v>
      </c>
      <c r="IX505">
        <v>2.422678E-2</v>
      </c>
      <c r="IY505">
        <v>24.162749999999999</v>
      </c>
      <c r="IZ505">
        <v>0.64427310000000004</v>
      </c>
      <c r="JA505">
        <v>5843.9409999999998</v>
      </c>
      <c r="JB505" s="1">
        <v>2.3695150000000002E-2</v>
      </c>
      <c r="JC505">
        <v>24.109470000000002</v>
      </c>
      <c r="JD505">
        <v>0.74920699999999996</v>
      </c>
      <c r="JE505">
        <v>6977.5209999999997</v>
      </c>
      <c r="JF505" s="1">
        <v>2.343806E-2</v>
      </c>
      <c r="JG505">
        <v>24.30134</v>
      </c>
      <c r="JH505">
        <v>0.86424650000000003</v>
      </c>
      <c r="JI505">
        <v>8170.7759999999998</v>
      </c>
      <c r="JJ505">
        <v>2.3284920000000001E-2</v>
      </c>
      <c r="JK505">
        <v>24.561050000000002</v>
      </c>
      <c r="JL505">
        <v>0.98486799999999997</v>
      </c>
      <c r="JM505">
        <v>9408.5040000000008</v>
      </c>
      <c r="JN505">
        <v>2.313401E-2</v>
      </c>
      <c r="JO505">
        <v>24.84234</v>
      </c>
      <c r="JP505">
        <v>1.105915</v>
      </c>
      <c r="JQ505">
        <v>10674.14</v>
      </c>
      <c r="JR505" s="1">
        <v>2.2831770000000001E-2</v>
      </c>
      <c r="JS505">
        <v>25.08615</v>
      </c>
      <c r="JT505">
        <v>1.2174229999999999</v>
      </c>
      <c r="JU505">
        <v>11949.45</v>
      </c>
      <c r="JV505" s="1">
        <v>2.2482479999999999E-2</v>
      </c>
      <c r="JW505">
        <v>25.146999999999998</v>
      </c>
      <c r="JX505">
        <v>1.3210649999999999</v>
      </c>
      <c r="JY505">
        <v>13215.55</v>
      </c>
      <c r="JZ505" s="1">
        <v>2.220842E-2</v>
      </c>
      <c r="KA505">
        <v>25.046690000000002</v>
      </c>
      <c r="KB505">
        <v>1.4227620000000001</v>
      </c>
      <c r="KC505">
        <v>14458.58</v>
      </c>
      <c r="KD505" s="1">
        <v>2.2049699999999998E-2</v>
      </c>
      <c r="KE505">
        <v>24.94585</v>
      </c>
      <c r="KF505">
        <v>1.525628</v>
      </c>
      <c r="KG505">
        <v>15668.42</v>
      </c>
      <c r="KH505" s="1">
        <v>2.188493E-2</v>
      </c>
      <c r="KI505">
        <v>24.87294</v>
      </c>
      <c r="KJ505">
        <v>1.62201</v>
      </c>
      <c r="KK505">
        <v>16836.650000000001</v>
      </c>
      <c r="KL505" s="1">
        <v>2.1714009999999999E-2</v>
      </c>
      <c r="KM505">
        <v>24.965959999999999</v>
      </c>
      <c r="KN505">
        <v>1.7107699999999999</v>
      </c>
      <c r="KO505">
        <v>17954.89</v>
      </c>
      <c r="KP505">
        <v>2.150972E-2</v>
      </c>
      <c r="KQ505">
        <v>25.07845</v>
      </c>
      <c r="KR505">
        <v>1.789541</v>
      </c>
      <c r="KS505">
        <v>19017.13</v>
      </c>
      <c r="KT505" s="1">
        <v>2.1324699999999999E-2</v>
      </c>
      <c r="KU505">
        <v>25.156970000000001</v>
      </c>
      <c r="KV505">
        <v>1.86188</v>
      </c>
      <c r="KW505">
        <v>20018.03</v>
      </c>
      <c r="KX505" s="1">
        <v>2.1161760000000002E-2</v>
      </c>
      <c r="KY505">
        <v>25.198720000000002</v>
      </c>
      <c r="KZ505">
        <v>1.9286030000000001</v>
      </c>
      <c r="LA505">
        <v>20955.400000000001</v>
      </c>
      <c r="LB505" s="1">
        <v>2.1019650000000001E-2</v>
      </c>
      <c r="LC505">
        <v>25.165510000000001</v>
      </c>
      <c r="LD505">
        <v>1.9896290000000001</v>
      </c>
      <c r="LE505">
        <v>21827.72</v>
      </c>
      <c r="LF505" s="1">
        <v>2.0882390000000001E-2</v>
      </c>
      <c r="LG505">
        <v>25.091460000000001</v>
      </c>
      <c r="LH505">
        <v>2.0439620000000001</v>
      </c>
      <c r="LI505">
        <v>22634.65</v>
      </c>
      <c r="LJ505" s="1">
        <v>2.0684250000000001E-2</v>
      </c>
      <c r="LK505">
        <v>25.002939999999999</v>
      </c>
      <c r="LL505">
        <v>2.085207</v>
      </c>
      <c r="LM505">
        <v>23376.06</v>
      </c>
      <c r="LN505" s="1">
        <v>2.0187219999999999E-2</v>
      </c>
      <c r="LO505">
        <v>24.972549999999998</v>
      </c>
      <c r="LP505">
        <v>2.0883769999999999</v>
      </c>
      <c r="LQ505">
        <v>24050.33</v>
      </c>
      <c r="LR505" s="1">
        <v>1.9994899999999999E-2</v>
      </c>
      <c r="LS505">
        <v>25.14425</v>
      </c>
      <c r="LT505">
        <v>2.115335</v>
      </c>
      <c r="LU505">
        <v>24657.54</v>
      </c>
      <c r="LV505" s="1">
        <v>1.9930349999999999E-2</v>
      </c>
      <c r="LW505">
        <v>25.37988</v>
      </c>
      <c r="LX505">
        <v>2.1497850000000001</v>
      </c>
      <c r="LY505">
        <v>25203.57</v>
      </c>
      <c r="LZ505" s="1">
        <v>1.9898570000000001E-2</v>
      </c>
      <c r="MA505">
        <v>25.653980000000001</v>
      </c>
      <c r="MB505">
        <v>2.1829930000000002</v>
      </c>
      <c r="MC505">
        <v>25692.22</v>
      </c>
      <c r="MD505" s="1">
        <v>1.9682519999999998E-2</v>
      </c>
      <c r="ME505">
        <v>25.87032</v>
      </c>
      <c r="MF505">
        <v>2.1909890000000001</v>
      </c>
      <c r="MG505">
        <v>26125.87</v>
      </c>
      <c r="MH505" s="1">
        <v>1.9371949999999999E-2</v>
      </c>
      <c r="MI505">
        <v>25.959869999999999</v>
      </c>
      <c r="MJ505">
        <v>2.1833320000000001</v>
      </c>
      <c r="MK505">
        <v>26505.23</v>
      </c>
      <c r="ML505">
        <v>1.9087400000000001E-2</v>
      </c>
      <c r="MM505">
        <v>25.873719999999999</v>
      </c>
      <c r="MN505">
        <v>2.173727</v>
      </c>
      <c r="MO505">
        <v>26832.03</v>
      </c>
      <c r="MP505">
        <v>1.8953279999999999E-2</v>
      </c>
      <c r="MQ505">
        <v>25.779720000000001</v>
      </c>
      <c r="MR505">
        <v>2.1769799999999999</v>
      </c>
      <c r="MS505">
        <v>27110.47</v>
      </c>
      <c r="MT505" s="1">
        <v>1.9002390000000001E-2</v>
      </c>
      <c r="MU505">
        <v>25.712479999999999</v>
      </c>
      <c r="MV505">
        <v>2.198099</v>
      </c>
      <c r="MW505">
        <v>27344.44</v>
      </c>
      <c r="MX505">
        <v>1.883077E-2</v>
      </c>
      <c r="MY505">
        <v>25.780919999999998</v>
      </c>
      <c r="MZ505">
        <v>2.1905000000000001</v>
      </c>
      <c r="NA505">
        <v>27538.34</v>
      </c>
      <c r="NB505" s="1">
        <v>1.8512870000000001E-2</v>
      </c>
      <c r="NC505">
        <v>25.942540000000001</v>
      </c>
      <c r="ND505">
        <v>2.1627049999999999</v>
      </c>
      <c r="NE505">
        <v>27692.85</v>
      </c>
      <c r="NF505" s="1">
        <v>1.8512870000000001E-2</v>
      </c>
      <c r="NG505">
        <v>25.942540000000001</v>
      </c>
      <c r="NH505">
        <v>2.1627049999999999</v>
      </c>
      <c r="NI505">
        <v>27692.85</v>
      </c>
      <c r="NJ505" s="1">
        <v>1.8512870000000001E-2</v>
      </c>
      <c r="NK505">
        <v>25.942540000000001</v>
      </c>
      <c r="NL505">
        <v>2.1627049999999999</v>
      </c>
      <c r="NM505">
        <v>27692.85</v>
      </c>
      <c r="NN505" s="1">
        <v>1.8512870000000001E-2</v>
      </c>
      <c r="NO505">
        <v>25.942540000000001</v>
      </c>
      <c r="NP505">
        <v>2.1627049999999999</v>
      </c>
      <c r="NQ505">
        <v>27692.85</v>
      </c>
      <c r="NR505" s="1">
        <v>1.8512870000000001E-2</v>
      </c>
      <c r="NS505">
        <v>25.942540000000001</v>
      </c>
      <c r="NT505">
        <v>2.1627049999999999</v>
      </c>
      <c r="NU505">
        <v>27692.85</v>
      </c>
      <c r="NV505" s="1">
        <v>1.8512870000000001E-2</v>
      </c>
      <c r="NW505">
        <v>25.942540000000001</v>
      </c>
      <c r="NX505">
        <v>2.1627049999999999</v>
      </c>
      <c r="NY505">
        <v>27692.85</v>
      </c>
      <c r="NZ505" s="1">
        <v>1.8512870000000001E-2</v>
      </c>
      <c r="OA505">
        <v>25.942540000000001</v>
      </c>
      <c r="OB505">
        <v>2.1627049999999999</v>
      </c>
      <c r="OC505">
        <v>27692.85</v>
      </c>
      <c r="OD505" s="1">
        <v>1.8512870000000001E-2</v>
      </c>
      <c r="OE505">
        <v>25.942540000000001</v>
      </c>
      <c r="OF505">
        <v>2.1627049999999999</v>
      </c>
      <c r="OG505">
        <v>27692.85</v>
      </c>
      <c r="OH505" s="1">
        <v>1.8512870000000001E-2</v>
      </c>
      <c r="OI505">
        <v>25.942540000000001</v>
      </c>
      <c r="OJ505">
        <v>2.1627049999999999</v>
      </c>
      <c r="OK505">
        <v>27692.85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3.3032829999999999E-2</v>
      </c>
      <c r="G506">
        <v>21.88064</v>
      </c>
      <c r="H506">
        <v>0</v>
      </c>
      <c r="I506">
        <v>0</v>
      </c>
      <c r="J506" s="1">
        <v>3.2896559999999998E-2</v>
      </c>
      <c r="K506">
        <v>22.12726</v>
      </c>
      <c r="L506">
        <v>0</v>
      </c>
      <c r="M506">
        <v>0</v>
      </c>
      <c r="N506" s="1">
        <v>3.2666420000000002E-2</v>
      </c>
      <c r="O506">
        <v>22.34862</v>
      </c>
      <c r="P506">
        <v>0</v>
      </c>
      <c r="Q506">
        <v>0</v>
      </c>
      <c r="R506" s="1">
        <v>3.2411950000000002E-2</v>
      </c>
      <c r="S506">
        <v>22.56026</v>
      </c>
      <c r="T506">
        <v>0</v>
      </c>
      <c r="U506">
        <v>0</v>
      </c>
      <c r="V506" s="1">
        <v>3.2303859999999997E-2</v>
      </c>
      <c r="W506">
        <v>22.787510000000001</v>
      </c>
      <c r="X506">
        <v>0</v>
      </c>
      <c r="Y506">
        <v>0</v>
      </c>
      <c r="Z506" s="1">
        <v>3.2261850000000002E-2</v>
      </c>
      <c r="AA506">
        <v>22.852350000000001</v>
      </c>
      <c r="AB506">
        <v>0</v>
      </c>
      <c r="AC506">
        <v>0</v>
      </c>
      <c r="AD506" s="1">
        <v>3.2176219999999998E-2</v>
      </c>
      <c r="AE506">
        <v>22.761810000000001</v>
      </c>
      <c r="AF506">
        <v>0</v>
      </c>
      <c r="AG506">
        <v>0</v>
      </c>
      <c r="AH506" s="1">
        <v>3.2038520000000001E-2</v>
      </c>
      <c r="AI506">
        <v>22.690909999999999</v>
      </c>
      <c r="AJ506">
        <v>0</v>
      </c>
      <c r="AK506">
        <v>0</v>
      </c>
      <c r="AL506">
        <v>3.2178390000000001E-2</v>
      </c>
      <c r="AM506">
        <v>22.660540000000001</v>
      </c>
      <c r="AN506">
        <v>0</v>
      </c>
      <c r="AO506">
        <v>0</v>
      </c>
      <c r="AP506" s="1">
        <v>3.2037240000000002E-2</v>
      </c>
      <c r="AQ506">
        <v>22.849699999999999</v>
      </c>
      <c r="AR506">
        <v>0</v>
      </c>
      <c r="AS506">
        <v>0</v>
      </c>
      <c r="AT506" s="1">
        <v>3.1821450000000001E-2</v>
      </c>
      <c r="AU506">
        <v>23.08464</v>
      </c>
      <c r="AV506">
        <v>0</v>
      </c>
      <c r="AW506">
        <v>0</v>
      </c>
      <c r="AX506" s="1">
        <v>3.1572450000000002E-2</v>
      </c>
      <c r="AY506">
        <v>23.28257</v>
      </c>
      <c r="AZ506">
        <v>0</v>
      </c>
      <c r="BA506">
        <v>0</v>
      </c>
      <c r="BB506" s="1">
        <v>3.145208E-2</v>
      </c>
      <c r="BC506">
        <v>23.463470000000001</v>
      </c>
      <c r="BD506">
        <v>0</v>
      </c>
      <c r="BE506">
        <v>0</v>
      </c>
      <c r="BF506" s="1">
        <v>3.1385709999999997E-2</v>
      </c>
      <c r="BG506">
        <v>23.476089999999999</v>
      </c>
      <c r="BH506">
        <v>0</v>
      </c>
      <c r="BI506">
        <v>0</v>
      </c>
      <c r="BJ506" s="1">
        <v>3.1277840000000001E-2</v>
      </c>
      <c r="BK506">
        <v>23.393999999999998</v>
      </c>
      <c r="BL506">
        <v>0</v>
      </c>
      <c r="BM506">
        <v>0</v>
      </c>
      <c r="BN506" s="1">
        <v>3.1098879999999999E-2</v>
      </c>
      <c r="BO506">
        <v>23.315449999999998</v>
      </c>
      <c r="BP506">
        <v>0</v>
      </c>
      <c r="BQ506">
        <v>0</v>
      </c>
      <c r="BR506" s="1">
        <v>3.0960519999999998E-2</v>
      </c>
      <c r="BS506">
        <v>23.273589999999999</v>
      </c>
      <c r="BT506">
        <v>0</v>
      </c>
      <c r="BU506">
        <v>0</v>
      </c>
      <c r="BV506" s="1">
        <v>3.0786299999999999E-2</v>
      </c>
      <c r="BW506">
        <v>23.274889999999999</v>
      </c>
      <c r="BX506">
        <v>0</v>
      </c>
      <c r="BY506">
        <v>0</v>
      </c>
      <c r="BZ506" s="1">
        <v>3.0627060000000001E-2</v>
      </c>
      <c r="CA506">
        <v>23.40756</v>
      </c>
      <c r="CB506">
        <v>0</v>
      </c>
      <c r="CC506">
        <v>0</v>
      </c>
      <c r="CD506" s="1">
        <v>3.0454579999999998E-2</v>
      </c>
      <c r="CE506">
        <v>23.493120000000001</v>
      </c>
      <c r="CF506">
        <v>0</v>
      </c>
      <c r="CG506">
        <v>0</v>
      </c>
      <c r="CH506" s="1">
        <v>3.0288209999999999E-2</v>
      </c>
      <c r="CI506">
        <v>23.551770000000001</v>
      </c>
      <c r="CJ506">
        <v>0</v>
      </c>
      <c r="CK506">
        <v>0</v>
      </c>
      <c r="CL506" s="1">
        <v>3.0099730000000002E-2</v>
      </c>
      <c r="CM506">
        <v>23.512789999999999</v>
      </c>
      <c r="CN506">
        <v>0</v>
      </c>
      <c r="CO506">
        <v>0</v>
      </c>
      <c r="CP506">
        <v>2.9917860000000001E-2</v>
      </c>
      <c r="CQ506">
        <v>23.451409999999999</v>
      </c>
      <c r="CR506">
        <v>0</v>
      </c>
      <c r="CS506">
        <v>0</v>
      </c>
      <c r="CT506" s="1">
        <v>2.973197E-2</v>
      </c>
      <c r="CU506">
        <v>23.359680000000001</v>
      </c>
      <c r="CV506">
        <v>0</v>
      </c>
      <c r="CW506">
        <v>0</v>
      </c>
      <c r="CX506" s="1">
        <v>2.948665E-2</v>
      </c>
      <c r="CY506">
        <v>23.2437</v>
      </c>
      <c r="CZ506">
        <v>0</v>
      </c>
      <c r="DA506">
        <v>0</v>
      </c>
      <c r="DB506">
        <v>2.930634E-2</v>
      </c>
      <c r="DC506">
        <v>23.18507</v>
      </c>
      <c r="DD506">
        <v>0</v>
      </c>
      <c r="DE506">
        <v>0</v>
      </c>
      <c r="DF506" s="1">
        <v>2.9144420000000001E-2</v>
      </c>
      <c r="DG506">
        <v>23.25001</v>
      </c>
      <c r="DH506">
        <v>0</v>
      </c>
      <c r="DI506">
        <v>0</v>
      </c>
      <c r="DJ506" s="1">
        <v>2.899653E-2</v>
      </c>
      <c r="DK506">
        <v>23.33071</v>
      </c>
      <c r="DL506">
        <v>0</v>
      </c>
      <c r="DM506">
        <v>0</v>
      </c>
      <c r="DN506" s="1">
        <v>2.8813209999999999E-2</v>
      </c>
      <c r="DO506">
        <v>23.436699999999998</v>
      </c>
      <c r="DP506">
        <v>1.3200429999999999E-38</v>
      </c>
      <c r="DQ506">
        <v>1.246717E-34</v>
      </c>
      <c r="DR506" s="1">
        <v>2.8605060000000002E-2</v>
      </c>
      <c r="DS506">
        <v>23.398040000000002</v>
      </c>
      <c r="DT506">
        <v>2.5366669999999999E-34</v>
      </c>
      <c r="DU506">
        <v>2.412232E-30</v>
      </c>
      <c r="DV506" s="1">
        <v>2.8408180000000002E-2</v>
      </c>
      <c r="DW506">
        <v>23.31204</v>
      </c>
      <c r="DX506">
        <v>1.38438E-30</v>
      </c>
      <c r="DY506" s="1">
        <v>1.2245940000000001E-26</v>
      </c>
      <c r="DZ506" s="1">
        <v>2.8222560000000001E-2</v>
      </c>
      <c r="EA506">
        <v>23.24268</v>
      </c>
      <c r="EB506" s="1">
        <v>2.66275E-27</v>
      </c>
      <c r="EC506" s="1">
        <v>2.1440520000000001E-23</v>
      </c>
      <c r="ED506" s="1">
        <v>2.7964679999999999E-2</v>
      </c>
      <c r="EE506">
        <v>23.180440000000001</v>
      </c>
      <c r="EF506" s="1">
        <v>2.0108850000000001E-24</v>
      </c>
      <c r="EG506" s="1">
        <v>1.5341579999999999E-20</v>
      </c>
      <c r="EH506" s="1">
        <v>2.77722E-2</v>
      </c>
      <c r="EI506">
        <v>23.274049999999999</v>
      </c>
      <c r="EJ506" s="1">
        <v>7.0672819999999996E-22</v>
      </c>
      <c r="EK506" s="1">
        <v>5.2147739999999998E-18</v>
      </c>
      <c r="EL506">
        <v>2.7601690000000002E-2</v>
      </c>
      <c r="EM506">
        <v>23.382470000000001</v>
      </c>
      <c r="EN506" s="1">
        <v>1.299678E-19</v>
      </c>
      <c r="EO506" s="1">
        <v>9.3846809999999999E-16</v>
      </c>
      <c r="EP506" s="1">
        <v>2.7456419999999999E-2</v>
      </c>
      <c r="EQ506">
        <v>23.458469999999998</v>
      </c>
      <c r="ER506" s="1">
        <v>1.362E-17</v>
      </c>
      <c r="ES506" s="1">
        <v>9.7225260000000001E-14</v>
      </c>
      <c r="ET506" s="1">
        <v>2.7278279999999999E-2</v>
      </c>
      <c r="EU506">
        <v>23.584689999999998</v>
      </c>
      <c r="EV506" s="1">
        <v>8.725957E-16</v>
      </c>
      <c r="EW506" s="1">
        <v>6.2049730000000001E-12</v>
      </c>
      <c r="EX506">
        <v>2.7095649999999999E-2</v>
      </c>
      <c r="EY506">
        <v>23.615159999999999</v>
      </c>
      <c r="EZ506" s="1">
        <v>3.6230289999999999E-14</v>
      </c>
      <c r="FA506" s="1">
        <v>2.5822609999999999E-10</v>
      </c>
      <c r="FB506" s="1">
        <v>2.6910920000000001E-2</v>
      </c>
      <c r="FC506">
        <v>23.50102</v>
      </c>
      <c r="FD506" s="1">
        <v>1.0266080000000001E-12</v>
      </c>
      <c r="FE506" s="1">
        <v>7.3496490000000002E-9</v>
      </c>
      <c r="FF506" s="1">
        <v>2.6763639999999998E-2</v>
      </c>
      <c r="FG506">
        <v>23.381270000000001</v>
      </c>
      <c r="FH506" s="1">
        <v>2.068862E-11</v>
      </c>
      <c r="FI506" s="1">
        <v>1.4903370000000001E-7</v>
      </c>
      <c r="FJ506" s="1">
        <v>2.6847940000000001E-2</v>
      </c>
      <c r="FK506">
        <v>23.306750000000001</v>
      </c>
      <c r="FL506" s="1">
        <v>3.1006650000000002E-10</v>
      </c>
      <c r="FM506" s="1">
        <v>2.232814E-6</v>
      </c>
      <c r="FN506" s="1">
        <v>2.664292E-2</v>
      </c>
      <c r="FO506">
        <v>23.45476</v>
      </c>
      <c r="FP506" s="1">
        <v>3.4971339999999999E-9</v>
      </c>
      <c r="FQ506" s="1">
        <v>2.548862E-5</v>
      </c>
      <c r="FR506" s="1">
        <v>2.632265E-2</v>
      </c>
      <c r="FS506">
        <v>23.662189999999999</v>
      </c>
      <c r="FT506" s="1">
        <v>3.0638059999999999E-8</v>
      </c>
      <c r="FU506" s="1">
        <v>2.2716979999999999E-4</v>
      </c>
      <c r="FV506" s="1">
        <v>2.598864E-2</v>
      </c>
      <c r="FW506">
        <v>23.882429999999999</v>
      </c>
      <c r="FX506" s="1">
        <v>2.1417750000000001E-7</v>
      </c>
      <c r="FY506" s="1">
        <v>1.618911E-3</v>
      </c>
      <c r="FZ506" s="1">
        <v>2.5800409999999999E-2</v>
      </c>
      <c r="GA506">
        <v>24.070530000000002</v>
      </c>
      <c r="GB506" s="1">
        <v>1.231224E-6</v>
      </c>
      <c r="GC506" s="1">
        <v>9.4333219999999992E-3</v>
      </c>
      <c r="GD506" s="1">
        <v>2.5704189999999998E-2</v>
      </c>
      <c r="GE506">
        <v>24.061689999999999</v>
      </c>
      <c r="GF506" s="1">
        <v>5.9236969999999998E-6</v>
      </c>
      <c r="GG506" s="1">
        <v>4.5875689999999997E-2</v>
      </c>
      <c r="GH506">
        <v>2.553967E-2</v>
      </c>
      <c r="GI506">
        <v>23.91967</v>
      </c>
      <c r="GJ506" s="1">
        <v>2.4128980000000001E-5</v>
      </c>
      <c r="GK506" s="1">
        <v>0.1894805</v>
      </c>
      <c r="GL506">
        <v>2.530719E-2</v>
      </c>
      <c r="GM506">
        <v>23.79167</v>
      </c>
      <c r="GN506" s="1">
        <v>8.4509929999999997E-5</v>
      </c>
      <c r="GO506" s="1">
        <v>0.67493130000000001</v>
      </c>
      <c r="GP506">
        <v>2.5365599999999999E-2</v>
      </c>
      <c r="GQ506">
        <v>23.709309999999999</v>
      </c>
      <c r="GR506" s="1">
        <v>2.6227189999999999E-4</v>
      </c>
      <c r="GS506" s="1">
        <v>2.105362</v>
      </c>
      <c r="GT506">
        <v>2.5117830000000001E-2</v>
      </c>
      <c r="GU506">
        <v>23.856290000000001</v>
      </c>
      <c r="GV506" s="1">
        <v>7.1396079999999998E-4</v>
      </c>
      <c r="GW506">
        <v>5.8312249999999999</v>
      </c>
      <c r="GX506" s="1">
        <v>2.4767540000000001E-2</v>
      </c>
      <c r="GY506">
        <v>24.062190000000001</v>
      </c>
      <c r="GZ506" s="1">
        <v>1.736905E-3</v>
      </c>
      <c r="HA506">
        <v>14.491490000000001</v>
      </c>
      <c r="HB506">
        <v>2.4403629999999999E-2</v>
      </c>
      <c r="HC506">
        <v>24.284300000000002</v>
      </c>
      <c r="HD506" s="1">
        <v>3.8296319999999999E-3</v>
      </c>
      <c r="HE506">
        <v>32.661349999999999</v>
      </c>
      <c r="HF506" s="1">
        <v>2.4182120000000001E-2</v>
      </c>
      <c r="HG506">
        <v>24.442440000000001</v>
      </c>
      <c r="HH506" s="1">
        <v>7.7841220000000001E-3</v>
      </c>
      <c r="HI506">
        <v>67.46181</v>
      </c>
      <c r="HJ506" s="1">
        <v>2.406881E-2</v>
      </c>
      <c r="HK506">
        <v>24.424659999999999</v>
      </c>
      <c r="HL506" s="1">
        <v>1.471598E-2</v>
      </c>
      <c r="HM506">
        <v>128.97829999999999</v>
      </c>
      <c r="HN506" s="1">
        <v>2.392727E-2</v>
      </c>
      <c r="HO506">
        <v>24.278459999999999</v>
      </c>
      <c r="HP506" s="1">
        <v>2.5940290000000001E-2</v>
      </c>
      <c r="HQ506">
        <v>230.15270000000001</v>
      </c>
      <c r="HR506" s="1">
        <v>2.3764090000000002E-2</v>
      </c>
      <c r="HS506">
        <v>24.141459999999999</v>
      </c>
      <c r="HT506" s="1">
        <v>4.2968109999999997E-2</v>
      </c>
      <c r="HU506">
        <v>386.06610000000001</v>
      </c>
      <c r="HV506" s="1">
        <v>2.3984910000000002E-2</v>
      </c>
      <c r="HW506">
        <v>24.04514</v>
      </c>
      <c r="HX506" s="1">
        <v>6.8506250000000005E-2</v>
      </c>
      <c r="HY506">
        <v>613.12940000000003</v>
      </c>
      <c r="HZ506" s="1">
        <v>2.3834350000000001E-2</v>
      </c>
      <c r="IA506">
        <v>24.137429999999998</v>
      </c>
      <c r="IB506" s="1">
        <v>0.1024694</v>
      </c>
      <c r="IC506">
        <v>927.67020000000002</v>
      </c>
      <c r="ID506" s="1">
        <v>2.3573810000000001E-2</v>
      </c>
      <c r="IE506">
        <v>24.129580000000001</v>
      </c>
      <c r="IF506" s="1">
        <v>0.1459773</v>
      </c>
      <c r="IG506">
        <v>1342.857</v>
      </c>
      <c r="IH506" s="1">
        <v>2.3283870000000002E-2</v>
      </c>
      <c r="II506">
        <v>24.2758</v>
      </c>
      <c r="IJ506" s="1">
        <v>0.199575</v>
      </c>
      <c r="IK506">
        <v>1868.204</v>
      </c>
      <c r="IL506" s="1">
        <v>2.313923E-2</v>
      </c>
      <c r="IM506">
        <v>24.39151</v>
      </c>
      <c r="IN506">
        <v>0.26515470000000002</v>
      </c>
      <c r="IO506">
        <v>2509.1280000000002</v>
      </c>
      <c r="IP506" s="1">
        <v>2.3049730000000001E-2</v>
      </c>
      <c r="IQ506">
        <v>24.384519999999998</v>
      </c>
      <c r="IR506">
        <v>0.34235860000000001</v>
      </c>
      <c r="IS506">
        <v>3267.2280000000001</v>
      </c>
      <c r="IT506" s="1">
        <v>2.28848E-2</v>
      </c>
      <c r="IU506">
        <v>24.27618</v>
      </c>
      <c r="IV506">
        <v>0.42868309999999998</v>
      </c>
      <c r="IW506">
        <v>4138.7529999999997</v>
      </c>
      <c r="IX506" s="1">
        <v>2.2594240000000002E-2</v>
      </c>
      <c r="IY506">
        <v>24.148990000000001</v>
      </c>
      <c r="IZ506">
        <v>0.52076699999999998</v>
      </c>
      <c r="JA506">
        <v>5114.2820000000002</v>
      </c>
      <c r="JB506">
        <v>2.2089879999999999E-2</v>
      </c>
      <c r="JC506">
        <v>24.093920000000001</v>
      </c>
      <c r="JD506">
        <v>0.61257059999999997</v>
      </c>
      <c r="JE506">
        <v>6178.9840000000004</v>
      </c>
      <c r="JF506" s="1">
        <v>2.1850709999999999E-2</v>
      </c>
      <c r="JG506">
        <v>24.280919999999998</v>
      </c>
      <c r="JH506">
        <v>0.71455219999999997</v>
      </c>
      <c r="JI506">
        <v>7316.4840000000004</v>
      </c>
      <c r="JJ506" s="1">
        <v>2.171462E-2</v>
      </c>
      <c r="JK506">
        <v>24.53726</v>
      </c>
      <c r="JL506">
        <v>0.82307030000000003</v>
      </c>
      <c r="JM506">
        <v>8512.8979999999992</v>
      </c>
      <c r="JN506" s="1">
        <v>2.15763E-2</v>
      </c>
      <c r="JO506">
        <v>24.815470000000001</v>
      </c>
      <c r="JP506">
        <v>0.93339099999999997</v>
      </c>
      <c r="JQ506">
        <v>9752.5619999999999</v>
      </c>
      <c r="JR506" s="1">
        <v>2.1293340000000001E-2</v>
      </c>
      <c r="JS506">
        <v>25.057659999999998</v>
      </c>
      <c r="JT506">
        <v>1.0369010000000001</v>
      </c>
      <c r="JU506">
        <v>11017.94</v>
      </c>
      <c r="JV506" s="1">
        <v>2.0965299999999999E-2</v>
      </c>
      <c r="JW506">
        <v>25.120539999999998</v>
      </c>
      <c r="JX506">
        <v>1.134763</v>
      </c>
      <c r="JY506">
        <v>12290.35</v>
      </c>
      <c r="JZ506" s="1">
        <v>2.0706450000000001E-2</v>
      </c>
      <c r="KA506">
        <v>25.02167</v>
      </c>
      <c r="KB506">
        <v>1.231822</v>
      </c>
      <c r="KC506">
        <v>13554.95</v>
      </c>
      <c r="KD506" s="1">
        <v>2.0560120000000001E-2</v>
      </c>
      <c r="KE506">
        <v>24.921240000000001</v>
      </c>
      <c r="KF506">
        <v>1.3310599999999999</v>
      </c>
      <c r="KG506">
        <v>14800.68</v>
      </c>
      <c r="KH506" s="1">
        <v>2.0406850000000001E-2</v>
      </c>
      <c r="KI506">
        <v>24.84798</v>
      </c>
      <c r="KJ506">
        <v>1.425295</v>
      </c>
      <c r="KK506">
        <v>16017.45</v>
      </c>
      <c r="KL506" s="1">
        <v>2.0249119999999999E-2</v>
      </c>
      <c r="KM506">
        <v>24.937429999999999</v>
      </c>
      <c r="KN506">
        <v>1.513493</v>
      </c>
      <c r="KO506">
        <v>17195.509999999998</v>
      </c>
      <c r="KP506" s="1">
        <v>2.0058570000000001E-2</v>
      </c>
      <c r="KQ506">
        <v>25.049569999999999</v>
      </c>
      <c r="KR506">
        <v>1.5931839999999999</v>
      </c>
      <c r="KS506">
        <v>18327.45</v>
      </c>
      <c r="KT506" s="1">
        <v>1.9887660000000001E-2</v>
      </c>
      <c r="KU506">
        <v>25.125959999999999</v>
      </c>
      <c r="KV506">
        <v>1.6675850000000001</v>
      </c>
      <c r="KW506">
        <v>19406.490000000002</v>
      </c>
      <c r="KX506" s="1">
        <v>1.9733509999999999E-2</v>
      </c>
      <c r="KY506">
        <v>25.16901</v>
      </c>
      <c r="KZ506">
        <v>1.7368459999999999</v>
      </c>
      <c r="LA506">
        <v>20428.66</v>
      </c>
      <c r="LB506">
        <v>1.9600960000000001E-2</v>
      </c>
      <c r="LC506">
        <v>25.136669999999999</v>
      </c>
      <c r="LD506">
        <v>1.801275</v>
      </c>
      <c r="LE506">
        <v>21391</v>
      </c>
      <c r="LF506" s="1">
        <v>1.9474729999999999E-2</v>
      </c>
      <c r="LG506">
        <v>25.06371</v>
      </c>
      <c r="LH506">
        <v>1.8598870000000001</v>
      </c>
      <c r="LI506">
        <v>22292.12</v>
      </c>
      <c r="LJ506" s="1">
        <v>1.9286859999999999E-2</v>
      </c>
      <c r="LK506">
        <v>24.975989999999999</v>
      </c>
      <c r="LL506">
        <v>1.9060319999999999</v>
      </c>
      <c r="LM506">
        <v>23130.25</v>
      </c>
      <c r="LN506" s="1">
        <v>1.8813949999999999E-2</v>
      </c>
      <c r="LO506">
        <v>24.944130000000001</v>
      </c>
      <c r="LP506">
        <v>1.916515</v>
      </c>
      <c r="LQ506">
        <v>23903.05</v>
      </c>
      <c r="LR506" s="1">
        <v>1.863281E-2</v>
      </c>
      <c r="LS506">
        <v>25.11186</v>
      </c>
      <c r="LT506">
        <v>1.949287</v>
      </c>
      <c r="LU506">
        <v>24609.1</v>
      </c>
      <c r="LV506" s="1">
        <v>1.8580389999999999E-2</v>
      </c>
      <c r="LW506">
        <v>25.344429999999999</v>
      </c>
      <c r="LX506">
        <v>1.9898119999999999</v>
      </c>
      <c r="LY506">
        <v>25253.93</v>
      </c>
      <c r="LZ506" s="1">
        <v>1.8554290000000001E-2</v>
      </c>
      <c r="MA506">
        <v>25.61608</v>
      </c>
      <c r="MB506">
        <v>2.028572</v>
      </c>
      <c r="MC506">
        <v>25840.19</v>
      </c>
      <c r="MD506" s="1">
        <v>1.8350410000000001E-2</v>
      </c>
      <c r="ME506">
        <v>25.831389999999999</v>
      </c>
      <c r="MF506">
        <v>2.0430320000000002</v>
      </c>
      <c r="MG506">
        <v>26369.96</v>
      </c>
      <c r="MH506" s="1">
        <v>1.8057070000000001E-2</v>
      </c>
      <c r="MI506">
        <v>25.922509999999999</v>
      </c>
      <c r="MJ506">
        <v>2.0423960000000001</v>
      </c>
      <c r="MK506">
        <v>26843.11</v>
      </c>
      <c r="ML506">
        <v>1.7791970000000001E-2</v>
      </c>
      <c r="MM506">
        <v>25.838539999999998</v>
      </c>
      <c r="MN506">
        <v>2.0400070000000001</v>
      </c>
      <c r="MO506">
        <v>27261.06</v>
      </c>
      <c r="MP506" s="1">
        <v>1.766593E-2</v>
      </c>
      <c r="MQ506">
        <v>25.745419999999999</v>
      </c>
      <c r="MR506">
        <v>2.0492309999999998</v>
      </c>
      <c r="MS506">
        <v>27627.58</v>
      </c>
      <c r="MT506" s="1">
        <v>1.7722950000000001E-2</v>
      </c>
      <c r="MU506">
        <v>25.678290000000001</v>
      </c>
      <c r="MV506">
        <v>2.0764589999999998</v>
      </c>
      <c r="MW506">
        <v>27946.78</v>
      </c>
      <c r="MX506" s="1">
        <v>1.7563059999999998E-2</v>
      </c>
      <c r="MY506">
        <v>25.743980000000001</v>
      </c>
      <c r="MZ506">
        <v>2.075021</v>
      </c>
      <c r="NA506">
        <v>28222.53</v>
      </c>
      <c r="NB506" s="1">
        <v>1.7263830000000001E-2</v>
      </c>
      <c r="NC506">
        <v>25.903469999999999</v>
      </c>
      <c r="ND506">
        <v>2.0537610000000002</v>
      </c>
      <c r="NE506">
        <v>28455.34</v>
      </c>
      <c r="NF506" s="1">
        <v>1.7263830000000001E-2</v>
      </c>
      <c r="NG506">
        <v>25.903469999999999</v>
      </c>
      <c r="NH506">
        <v>2.0537610000000002</v>
      </c>
      <c r="NI506">
        <v>28455.34</v>
      </c>
      <c r="NJ506" s="1">
        <v>1.7263830000000001E-2</v>
      </c>
      <c r="NK506">
        <v>25.903469999999999</v>
      </c>
      <c r="NL506">
        <v>2.0537610000000002</v>
      </c>
      <c r="NM506">
        <v>28455.34</v>
      </c>
      <c r="NN506" s="1">
        <v>1.7263830000000001E-2</v>
      </c>
      <c r="NO506">
        <v>25.903469999999999</v>
      </c>
      <c r="NP506">
        <v>2.0537610000000002</v>
      </c>
      <c r="NQ506">
        <v>28455.34</v>
      </c>
      <c r="NR506" s="1">
        <v>1.7263830000000001E-2</v>
      </c>
      <c r="NS506">
        <v>25.903469999999999</v>
      </c>
      <c r="NT506">
        <v>2.0537610000000002</v>
      </c>
      <c r="NU506">
        <v>28455.34</v>
      </c>
      <c r="NV506" s="1">
        <v>1.7263830000000001E-2</v>
      </c>
      <c r="NW506">
        <v>25.903469999999999</v>
      </c>
      <c r="NX506">
        <v>2.0537610000000002</v>
      </c>
      <c r="NY506">
        <v>28455.34</v>
      </c>
      <c r="NZ506" s="1">
        <v>1.7263830000000001E-2</v>
      </c>
      <c r="OA506">
        <v>25.903469999999999</v>
      </c>
      <c r="OB506">
        <v>2.0537610000000002</v>
      </c>
      <c r="OC506">
        <v>28455.34</v>
      </c>
      <c r="OD506" s="1">
        <v>1.7263830000000001E-2</v>
      </c>
      <c r="OE506">
        <v>25.903469999999999</v>
      </c>
      <c r="OF506">
        <v>2.0537610000000002</v>
      </c>
      <c r="OG506">
        <v>28455.34</v>
      </c>
      <c r="OH506" s="1">
        <v>1.7263830000000001E-2</v>
      </c>
      <c r="OI506">
        <v>25.903469999999999</v>
      </c>
      <c r="OJ506">
        <v>2.0537610000000002</v>
      </c>
      <c r="OK506">
        <v>28455.34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2.949129E-2</v>
      </c>
      <c r="G507">
        <v>21.79466</v>
      </c>
      <c r="H507">
        <v>0</v>
      </c>
      <c r="I507">
        <v>0</v>
      </c>
      <c r="J507" s="1">
        <v>2.9368209999999999E-2</v>
      </c>
      <c r="K507">
        <v>22.03349</v>
      </c>
      <c r="L507">
        <v>0</v>
      </c>
      <c r="M507">
        <v>0</v>
      </c>
      <c r="N507">
        <v>2.9157740000000001E-2</v>
      </c>
      <c r="O507">
        <v>22.256820000000001</v>
      </c>
      <c r="P507">
        <v>0</v>
      </c>
      <c r="Q507">
        <v>0</v>
      </c>
      <c r="R507" s="1">
        <v>2.893337E-2</v>
      </c>
      <c r="S507">
        <v>22.467089999999999</v>
      </c>
      <c r="T507">
        <v>0</v>
      </c>
      <c r="U507">
        <v>0</v>
      </c>
      <c r="V507" s="1">
        <v>2.883867E-2</v>
      </c>
      <c r="W507">
        <v>22.695219999999999</v>
      </c>
      <c r="X507">
        <v>0</v>
      </c>
      <c r="Y507">
        <v>0</v>
      </c>
      <c r="Z507">
        <v>2.8807559999999999E-2</v>
      </c>
      <c r="AA507">
        <v>22.769929999999999</v>
      </c>
      <c r="AB507">
        <v>0</v>
      </c>
      <c r="AC507">
        <v>0</v>
      </c>
      <c r="AD507" s="1">
        <v>2.8734639999999999E-2</v>
      </c>
      <c r="AE507">
        <v>22.68601</v>
      </c>
      <c r="AF507">
        <v>0</v>
      </c>
      <c r="AG507">
        <v>0</v>
      </c>
      <c r="AH507" s="1">
        <v>2.8611850000000001E-2</v>
      </c>
      <c r="AI507">
        <v>22.61835</v>
      </c>
      <c r="AJ507">
        <v>0</v>
      </c>
      <c r="AK507">
        <v>0</v>
      </c>
      <c r="AL507">
        <v>2.8745440000000001E-2</v>
      </c>
      <c r="AM507">
        <v>22.586590000000001</v>
      </c>
      <c r="AN507">
        <v>0</v>
      </c>
      <c r="AO507">
        <v>0</v>
      </c>
      <c r="AP507" s="1">
        <v>2.862015E-2</v>
      </c>
      <c r="AQ507">
        <v>22.770479999999999</v>
      </c>
      <c r="AR507">
        <v>0</v>
      </c>
      <c r="AS507">
        <v>0</v>
      </c>
      <c r="AT507">
        <v>2.8424720000000001E-2</v>
      </c>
      <c r="AU507">
        <v>23.003689999999999</v>
      </c>
      <c r="AV507">
        <v>0</v>
      </c>
      <c r="AW507">
        <v>0</v>
      </c>
      <c r="AX507" s="1">
        <v>2.820164E-2</v>
      </c>
      <c r="AY507">
        <v>23.202919999999999</v>
      </c>
      <c r="AZ507">
        <v>0</v>
      </c>
      <c r="BA507">
        <v>0</v>
      </c>
      <c r="BB507" s="1">
        <v>2.809559E-2</v>
      </c>
      <c r="BC507">
        <v>23.386240000000001</v>
      </c>
      <c r="BD507">
        <v>0</v>
      </c>
      <c r="BE507">
        <v>0</v>
      </c>
      <c r="BF507" s="1">
        <v>2.803932E-2</v>
      </c>
      <c r="BG507">
        <v>23.40804</v>
      </c>
      <c r="BH507">
        <v>0</v>
      </c>
      <c r="BI507">
        <v>0</v>
      </c>
      <c r="BJ507" s="1">
        <v>2.7943989999999998E-2</v>
      </c>
      <c r="BK507">
        <v>23.330939999999998</v>
      </c>
      <c r="BL507">
        <v>0</v>
      </c>
      <c r="BM507">
        <v>0</v>
      </c>
      <c r="BN507" s="1">
        <v>2.778419E-2</v>
      </c>
      <c r="BO507">
        <v>23.255199999999999</v>
      </c>
      <c r="BP507">
        <v>0</v>
      </c>
      <c r="BQ507">
        <v>0</v>
      </c>
      <c r="BR507" s="1">
        <v>2.7665950000000002E-2</v>
      </c>
      <c r="BS507">
        <v>23.214120000000001</v>
      </c>
      <c r="BT507">
        <v>0</v>
      </c>
      <c r="BU507">
        <v>0</v>
      </c>
      <c r="BV507" s="1">
        <v>2.7509530000000001E-2</v>
      </c>
      <c r="BW507">
        <v>23.214659999999999</v>
      </c>
      <c r="BX507">
        <v>0</v>
      </c>
      <c r="BY507">
        <v>0</v>
      </c>
      <c r="BZ507" s="1">
        <v>2.736864E-2</v>
      </c>
      <c r="CA507">
        <v>23.343810000000001</v>
      </c>
      <c r="CB507">
        <v>0</v>
      </c>
      <c r="CC507">
        <v>0</v>
      </c>
      <c r="CD507" s="1">
        <v>2.721577E-2</v>
      </c>
      <c r="CE507">
        <v>23.429690000000001</v>
      </c>
      <c r="CF507">
        <v>0</v>
      </c>
      <c r="CG507">
        <v>0</v>
      </c>
      <c r="CH507" s="1">
        <v>2.706681E-2</v>
      </c>
      <c r="CI507">
        <v>23.492149999999999</v>
      </c>
      <c r="CJ507">
        <v>0</v>
      </c>
      <c r="CK507">
        <v>0</v>
      </c>
      <c r="CL507" s="1">
        <v>2.689799E-2</v>
      </c>
      <c r="CM507">
        <v>23.456099999999999</v>
      </c>
      <c r="CN507">
        <v>0</v>
      </c>
      <c r="CO507">
        <v>0</v>
      </c>
      <c r="CP507" s="1">
        <v>2.6734859999999999E-2</v>
      </c>
      <c r="CQ507">
        <v>23.397469999999998</v>
      </c>
      <c r="CR507">
        <v>0</v>
      </c>
      <c r="CS507">
        <v>0</v>
      </c>
      <c r="CT507" s="1">
        <v>2.657205E-2</v>
      </c>
      <c r="CU507">
        <v>23.30864</v>
      </c>
      <c r="CV507">
        <v>0</v>
      </c>
      <c r="CW507">
        <v>0</v>
      </c>
      <c r="CX507" s="1">
        <v>2.6351349999999999E-2</v>
      </c>
      <c r="CY507">
        <v>23.195499999999999</v>
      </c>
      <c r="CZ507">
        <v>0</v>
      </c>
      <c r="DA507">
        <v>0</v>
      </c>
      <c r="DB507" s="1">
        <v>2.6191889999999999E-2</v>
      </c>
      <c r="DC507">
        <v>23.134620000000002</v>
      </c>
      <c r="DD507">
        <v>0</v>
      </c>
      <c r="DE507">
        <v>0</v>
      </c>
      <c r="DF507" s="1">
        <v>2.6049260000000001E-2</v>
      </c>
      <c r="DG507">
        <v>23.194659999999999</v>
      </c>
      <c r="DH507">
        <v>0</v>
      </c>
      <c r="DI507">
        <v>0</v>
      </c>
      <c r="DJ507" s="1">
        <v>2.5918679999999999E-2</v>
      </c>
      <c r="DK507">
        <v>23.274509999999999</v>
      </c>
      <c r="DL507">
        <v>0</v>
      </c>
      <c r="DM507">
        <v>0</v>
      </c>
      <c r="DN507" s="1">
        <v>2.57551E-2</v>
      </c>
      <c r="DO507">
        <v>23.380949999999999</v>
      </c>
      <c r="DP507">
        <v>0</v>
      </c>
      <c r="DQ507">
        <v>3.1915520000000001E-35</v>
      </c>
      <c r="DR507">
        <v>2.5570389999999998E-2</v>
      </c>
      <c r="DS507">
        <v>23.348579999999998</v>
      </c>
      <c r="DT507">
        <v>6.8026439999999996E-35</v>
      </c>
      <c r="DU507">
        <v>6.7702209999999999E-31</v>
      </c>
      <c r="DV507" s="1">
        <v>2.5395890000000001E-2</v>
      </c>
      <c r="DW507">
        <v>23.26483</v>
      </c>
      <c r="DX507">
        <v>3.7172550000000002E-31</v>
      </c>
      <c r="DY507" s="1">
        <v>3.7091220000000001E-27</v>
      </c>
      <c r="DZ507" s="1">
        <v>2.522916E-2</v>
      </c>
      <c r="EA507">
        <v>23.196819999999999</v>
      </c>
      <c r="EB507" s="1">
        <v>7.4295870000000001E-28</v>
      </c>
      <c r="EC507" s="1">
        <v>6.9735750000000002E-24</v>
      </c>
      <c r="ED507" s="1">
        <v>2.4996870000000001E-2</v>
      </c>
      <c r="EE507">
        <v>23.13522</v>
      </c>
      <c r="EF507" s="1">
        <v>6.0283589999999997E-25</v>
      </c>
      <c r="EG507" s="1">
        <v>5.3266389999999996E-21</v>
      </c>
      <c r="EH507" s="1">
        <v>2.482728E-2</v>
      </c>
      <c r="EI507">
        <v>23.222639999999998</v>
      </c>
      <c r="EJ507" s="1">
        <v>2.2603430000000002E-22</v>
      </c>
      <c r="EK507" s="1">
        <v>1.9210799999999999E-18</v>
      </c>
      <c r="EL507" s="1">
        <v>2.4674600000000001E-2</v>
      </c>
      <c r="EM507">
        <v>23.33155</v>
      </c>
      <c r="EN507" s="1">
        <v>4.4129350000000002E-20</v>
      </c>
      <c r="EO507" s="1">
        <v>3.6526409999999999E-16</v>
      </c>
      <c r="EP507" s="1">
        <v>2.4550120000000002E-2</v>
      </c>
      <c r="EQ507">
        <v>23.40849</v>
      </c>
      <c r="ER507" s="1">
        <v>4.8905259999999999E-18</v>
      </c>
      <c r="ES507" s="1">
        <v>3.9835810000000001E-14</v>
      </c>
      <c r="ET507" s="1">
        <v>2.4387140000000002E-2</v>
      </c>
      <c r="EU507">
        <v>23.533950000000001</v>
      </c>
      <c r="EV507" s="1">
        <v>3.3009430000000002E-16</v>
      </c>
      <c r="EW507" s="1">
        <v>2.668068E-12</v>
      </c>
      <c r="EX507" s="1">
        <v>2.4227370000000002E-2</v>
      </c>
      <c r="EY507">
        <v>23.57114</v>
      </c>
      <c r="EZ507" s="1">
        <v>1.4400330000000001E-14</v>
      </c>
      <c r="FA507" s="1">
        <v>1.162095E-10</v>
      </c>
      <c r="FB507" s="1">
        <v>2.4062170000000001E-2</v>
      </c>
      <c r="FC507">
        <v>23.463100000000001</v>
      </c>
      <c r="FD507" s="1">
        <v>4.2757319999999999E-13</v>
      </c>
      <c r="FE507" s="1">
        <v>3.4535300000000002E-9</v>
      </c>
      <c r="FF507" s="1">
        <v>2.3936880000000001E-2</v>
      </c>
      <c r="FG507">
        <v>23.347190000000001</v>
      </c>
      <c r="FH507" s="1">
        <v>9.0107969999999994E-12</v>
      </c>
      <c r="FI507" s="1">
        <v>7.2966050000000002E-8</v>
      </c>
      <c r="FJ507" s="1">
        <v>2.4019539999999999E-2</v>
      </c>
      <c r="FK507">
        <v>23.272020000000001</v>
      </c>
      <c r="FL507" s="1">
        <v>1.409321E-10</v>
      </c>
      <c r="FM507" s="1">
        <v>1.136776E-6</v>
      </c>
      <c r="FN507" s="1">
        <v>2.3835579999999999E-2</v>
      </c>
      <c r="FO507">
        <v>23.413350000000001</v>
      </c>
      <c r="FP507" s="1">
        <v>1.6551749999999999E-9</v>
      </c>
      <c r="FQ507" s="1">
        <v>1.3471250000000001E-5</v>
      </c>
      <c r="FR507" s="1">
        <v>2.3545400000000001E-2</v>
      </c>
      <c r="FS507">
        <v>23.61844</v>
      </c>
      <c r="FT507" s="1">
        <v>1.5073209999999999E-8</v>
      </c>
      <c r="FU507" s="1">
        <v>1.244466E-4</v>
      </c>
      <c r="FV507">
        <v>2.3245060000000001E-2</v>
      </c>
      <c r="FW507">
        <v>23.837589999999999</v>
      </c>
      <c r="FX507" s="1">
        <v>1.0935310000000001E-7</v>
      </c>
      <c r="FY507" s="1">
        <v>9.1777530000000001E-4</v>
      </c>
      <c r="FZ507" s="1">
        <v>2.3073730000000001E-2</v>
      </c>
      <c r="GA507">
        <v>24.027380000000001</v>
      </c>
      <c r="GB507" s="1">
        <v>6.513232E-7</v>
      </c>
      <c r="GC507" s="1">
        <v>5.525922E-3</v>
      </c>
      <c r="GD507" s="1">
        <v>2.2995120000000001E-2</v>
      </c>
      <c r="GE507">
        <v>24.029669999999999</v>
      </c>
      <c r="GF507" s="1">
        <v>3.2432920000000001E-6</v>
      </c>
      <c r="GG507" s="1">
        <v>2.7728550000000001E-2</v>
      </c>
      <c r="GH507" s="1">
        <v>2.2849129999999999E-2</v>
      </c>
      <c r="GI507">
        <v>23.89387</v>
      </c>
      <c r="GJ507" s="1">
        <v>1.365013E-5</v>
      </c>
      <c r="GK507" s="1">
        <v>0.1180148</v>
      </c>
      <c r="GL507" s="1">
        <v>2.264294E-2</v>
      </c>
      <c r="GM507">
        <v>23.769490000000001</v>
      </c>
      <c r="GN507" s="1">
        <v>4.9329619999999997E-5</v>
      </c>
      <c r="GO507" s="1">
        <v>0.43259570000000003</v>
      </c>
      <c r="GP507">
        <v>2.2701019999999999E-2</v>
      </c>
      <c r="GQ507">
        <v>23.68629</v>
      </c>
      <c r="GR507" s="1">
        <v>1.5776230000000001E-4</v>
      </c>
      <c r="GS507" s="1">
        <v>1.386779</v>
      </c>
      <c r="GT507" s="1">
        <v>2.247882E-2</v>
      </c>
      <c r="GU507">
        <v>23.826260000000001</v>
      </c>
      <c r="GV507" s="1">
        <v>4.4180370000000002E-4</v>
      </c>
      <c r="GW507" s="1">
        <v>3.9419599999999999</v>
      </c>
      <c r="GX507">
        <v>2.2164159999999999E-2</v>
      </c>
      <c r="GY507">
        <v>24.029140000000002</v>
      </c>
      <c r="GZ507" s="1">
        <v>1.1042510000000001E-3</v>
      </c>
      <c r="HA507">
        <v>10.04185</v>
      </c>
      <c r="HB507" s="1">
        <v>2.1835110000000001E-2</v>
      </c>
      <c r="HC507">
        <v>24.250830000000001</v>
      </c>
      <c r="HD507" s="1">
        <v>2.4978119999999999E-3</v>
      </c>
      <c r="HE507">
        <v>23.170739999999999</v>
      </c>
      <c r="HF507" s="1">
        <v>2.16353E-2</v>
      </c>
      <c r="HG507">
        <v>24.41058</v>
      </c>
      <c r="HH507" s="1">
        <v>5.2019780000000003E-3</v>
      </c>
      <c r="HI507">
        <v>48.934840000000001</v>
      </c>
      <c r="HJ507">
        <v>2.1540610000000002E-2</v>
      </c>
      <c r="HK507">
        <v>24.402349999999998</v>
      </c>
      <c r="HL507" s="1">
        <v>1.006696E-2</v>
      </c>
      <c r="HM507">
        <v>95.542720000000003</v>
      </c>
      <c r="HN507">
        <v>2.141328E-2</v>
      </c>
      <c r="HO507">
        <v>24.26155</v>
      </c>
      <c r="HP507" s="1">
        <v>1.8135760000000001E-2</v>
      </c>
      <c r="HQ507">
        <v>173.9032</v>
      </c>
      <c r="HR507" s="1">
        <v>2.1267290000000001E-2</v>
      </c>
      <c r="HS507">
        <v>24.127490000000002</v>
      </c>
      <c r="HT507" s="1">
        <v>3.066636E-2</v>
      </c>
      <c r="HU507">
        <v>297.22480000000002</v>
      </c>
      <c r="HV507" s="1">
        <v>2.147694E-2</v>
      </c>
      <c r="HW507">
        <v>24.029620000000001</v>
      </c>
      <c r="HX507" s="1">
        <v>4.988223E-2</v>
      </c>
      <c r="HY507">
        <v>480.44920000000002</v>
      </c>
      <c r="HZ507" s="1">
        <v>2.1337180000000001E-2</v>
      </c>
      <c r="IA507">
        <v>24.11786</v>
      </c>
      <c r="IB507" s="1">
        <v>7.5974659999999999E-2</v>
      </c>
      <c r="IC507">
        <v>739.10350000000005</v>
      </c>
      <c r="ID507" s="1">
        <v>2.1099219999999998E-2</v>
      </c>
      <c r="IE507">
        <v>24.112269999999999</v>
      </c>
      <c r="IF507" s="1">
        <v>0.11009529999999999</v>
      </c>
      <c r="IG507">
        <v>1086.761</v>
      </c>
      <c r="IH507" s="1">
        <v>2.0837230000000002E-2</v>
      </c>
      <c r="II507">
        <v>24.251570000000001</v>
      </c>
      <c r="IJ507">
        <v>0.1529673</v>
      </c>
      <c r="IK507">
        <v>1534.3340000000001</v>
      </c>
      <c r="IL507">
        <v>2.0708799999999999E-2</v>
      </c>
      <c r="IM507">
        <v>24.367940000000001</v>
      </c>
      <c r="IN507" s="1">
        <v>0.20636750000000001</v>
      </c>
      <c r="IO507">
        <v>2089.3470000000002</v>
      </c>
      <c r="IP507" s="1">
        <v>2.0630969999999998E-2</v>
      </c>
      <c r="IQ507">
        <v>24.367180000000001</v>
      </c>
      <c r="IR507" s="1">
        <v>0.27032060000000002</v>
      </c>
      <c r="IS507">
        <v>2755.9850000000001</v>
      </c>
      <c r="IT507" s="1">
        <v>2.0485179999999999E-2</v>
      </c>
      <c r="IU507">
        <v>24.26266</v>
      </c>
      <c r="IV507">
        <v>0.3430744</v>
      </c>
      <c r="IW507">
        <v>3533.634</v>
      </c>
      <c r="IX507" s="1">
        <v>2.022084E-2</v>
      </c>
      <c r="IY507">
        <v>24.137419999999999</v>
      </c>
      <c r="IZ507">
        <v>0.42195500000000002</v>
      </c>
      <c r="JA507">
        <v>4416.33</v>
      </c>
      <c r="JB507" s="1">
        <v>1.97618E-2</v>
      </c>
      <c r="JC507">
        <v>24.078430000000001</v>
      </c>
      <c r="JD507">
        <v>0.50201370000000001</v>
      </c>
      <c r="JE507">
        <v>5392.643</v>
      </c>
      <c r="JF507" s="1">
        <v>1.9547579999999998E-2</v>
      </c>
      <c r="JG507">
        <v>24.25583</v>
      </c>
      <c r="JH507">
        <v>0.59208329999999998</v>
      </c>
      <c r="JI507">
        <v>6449.2330000000002</v>
      </c>
      <c r="JJ507" s="1">
        <v>1.9431460000000001E-2</v>
      </c>
      <c r="JK507">
        <v>24.506550000000001</v>
      </c>
      <c r="JL507">
        <v>0.68928179999999994</v>
      </c>
      <c r="JM507">
        <v>7574.0060000000003</v>
      </c>
      <c r="JN507" s="1">
        <v>1.930898E-2</v>
      </c>
      <c r="JO507">
        <v>24.780650000000001</v>
      </c>
      <c r="JP507">
        <v>0.78931370000000001</v>
      </c>
      <c r="JQ507">
        <v>8752.85</v>
      </c>
      <c r="JR507" s="1">
        <v>1.9054129999999999E-2</v>
      </c>
      <c r="JS507">
        <v>25.022349999999999</v>
      </c>
      <c r="JT507">
        <v>0.88473979999999997</v>
      </c>
      <c r="JU507">
        <v>9969.4989999999998</v>
      </c>
      <c r="JV507" s="1">
        <v>1.8755629999999999E-2</v>
      </c>
      <c r="JW507">
        <v>25.091940000000001</v>
      </c>
      <c r="JX507">
        <v>0.97624489999999997</v>
      </c>
      <c r="JY507">
        <v>11206.22</v>
      </c>
      <c r="JZ507" s="1">
        <v>1.8525010000000001E-2</v>
      </c>
      <c r="KA507">
        <v>24.99821</v>
      </c>
      <c r="KB507">
        <v>1.06826</v>
      </c>
      <c r="KC507">
        <v>12448.16</v>
      </c>
      <c r="KD507">
        <v>1.8393300000000001E-2</v>
      </c>
      <c r="KE507">
        <v>24.899260000000002</v>
      </c>
      <c r="KF507">
        <v>1.1629149999999999</v>
      </c>
      <c r="KG507">
        <v>13683.79</v>
      </c>
      <c r="KH507" s="1">
        <v>1.82562E-2</v>
      </c>
      <c r="KI507">
        <v>24.825289999999999</v>
      </c>
      <c r="KJ507">
        <v>1.253987</v>
      </c>
      <c r="KK507">
        <v>14902.35</v>
      </c>
      <c r="KL507">
        <v>1.81161E-2</v>
      </c>
      <c r="KM507">
        <v>24.907969999999999</v>
      </c>
      <c r="KN507">
        <v>1.340446</v>
      </c>
      <c r="KO507">
        <v>16093.53</v>
      </c>
      <c r="KP507" s="1">
        <v>1.7947339999999999E-2</v>
      </c>
      <c r="KQ507">
        <v>25.02017</v>
      </c>
      <c r="KR507">
        <v>1.419918</v>
      </c>
      <c r="KS507">
        <v>17248.84</v>
      </c>
      <c r="KT507" s="1">
        <v>1.779095E-2</v>
      </c>
      <c r="KU507">
        <v>25.0931</v>
      </c>
      <c r="KV507">
        <v>1.494621</v>
      </c>
      <c r="KW507">
        <v>18360.330000000002</v>
      </c>
      <c r="KX507" s="1">
        <v>1.7652999999999999E-2</v>
      </c>
      <c r="KY507">
        <v>25.13973</v>
      </c>
      <c r="KZ507">
        <v>1.5652459999999999</v>
      </c>
      <c r="LA507">
        <v>19423.080000000002</v>
      </c>
      <c r="LB507" s="1">
        <v>1.7534149999999998E-2</v>
      </c>
      <c r="LC507">
        <v>25.10998</v>
      </c>
      <c r="LD507">
        <v>1.63168</v>
      </c>
      <c r="LE507">
        <v>20432.86</v>
      </c>
      <c r="LF507" s="1">
        <v>1.7422469999999999E-2</v>
      </c>
      <c r="LG507">
        <v>25.039269999999998</v>
      </c>
      <c r="LH507">
        <v>1.6931339999999999</v>
      </c>
      <c r="LI507">
        <v>21387.52</v>
      </c>
      <c r="LJ507" s="1">
        <v>1.7252839999999998E-2</v>
      </c>
      <c r="LK507">
        <v>24.953250000000001</v>
      </c>
      <c r="LL507">
        <v>1.743001</v>
      </c>
      <c r="LM507">
        <v>22283.94</v>
      </c>
      <c r="LN507" s="1">
        <v>1.6819480000000001E-2</v>
      </c>
      <c r="LO507">
        <v>24.91779</v>
      </c>
      <c r="LP507">
        <v>1.759107</v>
      </c>
      <c r="LQ507">
        <v>23118.47</v>
      </c>
      <c r="LR507" s="1">
        <v>1.6659070000000002E-2</v>
      </c>
      <c r="LS507">
        <v>25.077639999999999</v>
      </c>
      <c r="LT507">
        <v>1.7966470000000001</v>
      </c>
      <c r="LU507">
        <v>23889.14</v>
      </c>
      <c r="LV507" s="1">
        <v>1.661727E-2</v>
      </c>
      <c r="LW507">
        <v>25.30472</v>
      </c>
      <c r="LX507">
        <v>1.8416729999999999</v>
      </c>
      <c r="LY507">
        <v>24600.73</v>
      </c>
      <c r="LZ507" s="1">
        <v>1.6596949999999999E-2</v>
      </c>
      <c r="MA507">
        <v>25.573250000000002</v>
      </c>
      <c r="MB507">
        <v>1.8848009999999999</v>
      </c>
      <c r="MC507">
        <v>25255.55</v>
      </c>
      <c r="MD507" s="1">
        <v>1.6412159999999999E-2</v>
      </c>
      <c r="ME507">
        <v>25.7883</v>
      </c>
      <c r="MF507">
        <v>1.904585</v>
      </c>
      <c r="MG507">
        <v>25854.68</v>
      </c>
      <c r="MH507" s="1">
        <v>1.6146400000000002E-2</v>
      </c>
      <c r="MI507">
        <v>25.884419999999999</v>
      </c>
      <c r="MJ507">
        <v>1.909864</v>
      </c>
      <c r="MK507">
        <v>26396.77</v>
      </c>
      <c r="ML507" s="1">
        <v>1.590987E-2</v>
      </c>
      <c r="MM507">
        <v>25.806190000000001</v>
      </c>
      <c r="MN507">
        <v>1.9136519999999999</v>
      </c>
      <c r="MO507">
        <v>26883.63</v>
      </c>
      <c r="MP507">
        <v>1.5798920000000001E-2</v>
      </c>
      <c r="MQ507">
        <v>25.715129999999998</v>
      </c>
      <c r="MR507">
        <v>1.928199</v>
      </c>
      <c r="MS507">
        <v>27317.95</v>
      </c>
      <c r="MT507" s="1">
        <v>1.5857570000000001E-2</v>
      </c>
      <c r="MU507">
        <v>25.647739999999999</v>
      </c>
      <c r="MV507">
        <v>1.960321</v>
      </c>
      <c r="MW507">
        <v>27704.47</v>
      </c>
      <c r="MX507">
        <v>1.5713910000000001E-2</v>
      </c>
      <c r="MY507">
        <v>25.707529999999998</v>
      </c>
      <c r="MZ507">
        <v>1.9641999999999999</v>
      </c>
      <c r="NA507">
        <v>28046.27</v>
      </c>
      <c r="NB507" s="1">
        <v>1.544325E-2</v>
      </c>
      <c r="NC507">
        <v>25.86279</v>
      </c>
      <c r="ND507">
        <v>1.948712</v>
      </c>
      <c r="NE507">
        <v>28343.39</v>
      </c>
      <c r="NF507" s="1">
        <v>1.544325E-2</v>
      </c>
      <c r="NG507">
        <v>25.86279</v>
      </c>
      <c r="NH507">
        <v>1.948712</v>
      </c>
      <c r="NI507">
        <v>28343.39</v>
      </c>
      <c r="NJ507" s="1">
        <v>1.544325E-2</v>
      </c>
      <c r="NK507">
        <v>25.86279</v>
      </c>
      <c r="NL507">
        <v>1.948712</v>
      </c>
      <c r="NM507">
        <v>28343.39</v>
      </c>
      <c r="NN507" s="1">
        <v>1.544325E-2</v>
      </c>
      <c r="NO507">
        <v>25.86279</v>
      </c>
      <c r="NP507">
        <v>1.948712</v>
      </c>
      <c r="NQ507">
        <v>28343.39</v>
      </c>
      <c r="NR507" s="1">
        <v>1.544325E-2</v>
      </c>
      <c r="NS507">
        <v>25.86279</v>
      </c>
      <c r="NT507">
        <v>1.948712</v>
      </c>
      <c r="NU507">
        <v>28343.39</v>
      </c>
      <c r="NV507" s="1">
        <v>1.544325E-2</v>
      </c>
      <c r="NW507">
        <v>25.86279</v>
      </c>
      <c r="NX507">
        <v>1.948712</v>
      </c>
      <c r="NY507">
        <v>28343.39</v>
      </c>
      <c r="NZ507" s="1">
        <v>1.544325E-2</v>
      </c>
      <c r="OA507">
        <v>25.86279</v>
      </c>
      <c r="OB507">
        <v>1.948712</v>
      </c>
      <c r="OC507">
        <v>28343.39</v>
      </c>
      <c r="OD507" s="1">
        <v>1.544325E-2</v>
      </c>
      <c r="OE507">
        <v>25.86279</v>
      </c>
      <c r="OF507">
        <v>1.948712</v>
      </c>
      <c r="OG507">
        <v>28343.39</v>
      </c>
      <c r="OH507" s="1">
        <v>1.544325E-2</v>
      </c>
      <c r="OI507">
        <v>25.86279</v>
      </c>
      <c r="OJ507">
        <v>1.948712</v>
      </c>
      <c r="OK507">
        <v>28343.39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3.0708530000000001E-2</v>
      </c>
      <c r="G508">
        <v>21.711860000000001</v>
      </c>
      <c r="H508">
        <v>0</v>
      </c>
      <c r="I508">
        <v>0</v>
      </c>
      <c r="J508" s="1">
        <v>3.0575499999999999E-2</v>
      </c>
      <c r="K508">
        <v>21.943770000000001</v>
      </c>
      <c r="L508">
        <v>0</v>
      </c>
      <c r="M508">
        <v>0</v>
      </c>
      <c r="N508" s="1">
        <v>3.0355030000000002E-2</v>
      </c>
      <c r="O508">
        <v>22.16601</v>
      </c>
      <c r="P508">
        <v>0</v>
      </c>
      <c r="Q508">
        <v>0</v>
      </c>
      <c r="R508" s="1">
        <v>3.012024E-2</v>
      </c>
      <c r="S508">
        <v>22.37546</v>
      </c>
      <c r="T508">
        <v>0</v>
      </c>
      <c r="U508">
        <v>0</v>
      </c>
      <c r="V508" s="1">
        <v>3.0022150000000001E-2</v>
      </c>
      <c r="W508">
        <v>22.603079999999999</v>
      </c>
      <c r="X508">
        <v>0</v>
      </c>
      <c r="Y508">
        <v>0</v>
      </c>
      <c r="Z508" s="1">
        <v>2.9994659999999999E-2</v>
      </c>
      <c r="AA508">
        <v>22.683499999999999</v>
      </c>
      <c r="AB508">
        <v>0</v>
      </c>
      <c r="AC508">
        <v>0</v>
      </c>
      <c r="AD508" s="1">
        <v>2.9920410000000001E-2</v>
      </c>
      <c r="AE508">
        <v>22.606870000000001</v>
      </c>
      <c r="AF508">
        <v>0</v>
      </c>
      <c r="AG508">
        <v>0</v>
      </c>
      <c r="AH508" s="1">
        <v>2.9792309999999999E-2</v>
      </c>
      <c r="AI508">
        <v>22.542940000000002</v>
      </c>
      <c r="AJ508">
        <v>0</v>
      </c>
      <c r="AK508">
        <v>0</v>
      </c>
      <c r="AL508" s="1">
        <v>2.9938699999999999E-2</v>
      </c>
      <c r="AM508">
        <v>22.51295</v>
      </c>
      <c r="AN508">
        <v>0</v>
      </c>
      <c r="AO508">
        <v>0</v>
      </c>
      <c r="AP508" s="1">
        <v>2.9808270000000001E-2</v>
      </c>
      <c r="AQ508">
        <v>22.692450000000001</v>
      </c>
      <c r="AR508">
        <v>0</v>
      </c>
      <c r="AS508">
        <v>0</v>
      </c>
      <c r="AT508" s="1">
        <v>2.960339E-2</v>
      </c>
      <c r="AU508">
        <v>22.92314</v>
      </c>
      <c r="AV508">
        <v>0</v>
      </c>
      <c r="AW508">
        <v>0</v>
      </c>
      <c r="AX508" s="1">
        <v>2.9367790000000001E-2</v>
      </c>
      <c r="AY508">
        <v>23.122479999999999</v>
      </c>
      <c r="AZ508">
        <v>0</v>
      </c>
      <c r="BA508">
        <v>0</v>
      </c>
      <c r="BB508" s="1">
        <v>2.925966E-2</v>
      </c>
      <c r="BC508">
        <v>23.306529999999999</v>
      </c>
      <c r="BD508">
        <v>0</v>
      </c>
      <c r="BE508">
        <v>0</v>
      </c>
      <c r="BF508" s="1">
        <v>2.9202990000000002E-2</v>
      </c>
      <c r="BG508">
        <v>23.334800000000001</v>
      </c>
      <c r="BH508">
        <v>0</v>
      </c>
      <c r="BI508">
        <v>0</v>
      </c>
      <c r="BJ508" s="1">
        <v>2.9101760000000001E-2</v>
      </c>
      <c r="BK508">
        <v>23.26351</v>
      </c>
      <c r="BL508">
        <v>0</v>
      </c>
      <c r="BM508">
        <v>0</v>
      </c>
      <c r="BN508" s="1">
        <v>2.8936799999999999E-2</v>
      </c>
      <c r="BO508">
        <v>23.191659999999999</v>
      </c>
      <c r="BP508">
        <v>0</v>
      </c>
      <c r="BQ508">
        <v>0</v>
      </c>
      <c r="BR508" s="1">
        <v>2.881558E-2</v>
      </c>
      <c r="BS508">
        <v>23.1524</v>
      </c>
      <c r="BT508">
        <v>0</v>
      </c>
      <c r="BU508">
        <v>0</v>
      </c>
      <c r="BV508" s="1">
        <v>2.865123E-2</v>
      </c>
      <c r="BW508">
        <v>23.15352</v>
      </c>
      <c r="BX508">
        <v>0</v>
      </c>
      <c r="BY508">
        <v>0</v>
      </c>
      <c r="BZ508" s="1">
        <v>2.8505200000000001E-2</v>
      </c>
      <c r="CA508">
        <v>23.279520000000002</v>
      </c>
      <c r="CB508">
        <v>0</v>
      </c>
      <c r="CC508">
        <v>0</v>
      </c>
      <c r="CD508" s="1">
        <v>2.8346469999999999E-2</v>
      </c>
      <c r="CE508">
        <v>23.365639999999999</v>
      </c>
      <c r="CF508">
        <v>0</v>
      </c>
      <c r="CG508">
        <v>0</v>
      </c>
      <c r="CH508" s="1">
        <v>2.8192660000000001E-2</v>
      </c>
      <c r="CI508">
        <v>23.42953</v>
      </c>
      <c r="CJ508">
        <v>0</v>
      </c>
      <c r="CK508">
        <v>0</v>
      </c>
      <c r="CL508">
        <v>2.8015959999999999E-2</v>
      </c>
      <c r="CM508">
        <v>23.396799999999999</v>
      </c>
      <c r="CN508">
        <v>0</v>
      </c>
      <c r="CO508">
        <v>0</v>
      </c>
      <c r="CP508" s="1">
        <v>2.7846590000000001E-2</v>
      </c>
      <c r="CQ508">
        <v>23.34094</v>
      </c>
      <c r="CR508">
        <v>0</v>
      </c>
      <c r="CS508">
        <v>0</v>
      </c>
      <c r="CT508" s="1">
        <v>2.7677400000000001E-2</v>
      </c>
      <c r="CU508">
        <v>23.255109999999998</v>
      </c>
      <c r="CV508">
        <v>0</v>
      </c>
      <c r="CW508">
        <v>0</v>
      </c>
      <c r="CX508" s="1">
        <v>2.7445359999999999E-2</v>
      </c>
      <c r="CY508">
        <v>23.144950000000001</v>
      </c>
      <c r="CZ508">
        <v>0</v>
      </c>
      <c r="DA508">
        <v>0</v>
      </c>
      <c r="DB508">
        <v>2.7279999999999999E-2</v>
      </c>
      <c r="DC508">
        <v>23.084129999999998</v>
      </c>
      <c r="DD508">
        <v>0</v>
      </c>
      <c r="DE508">
        <v>0</v>
      </c>
      <c r="DF508" s="1">
        <v>2.7132920000000001E-2</v>
      </c>
      <c r="DG508">
        <v>23.140999999999998</v>
      </c>
      <c r="DH508">
        <v>0</v>
      </c>
      <c r="DI508">
        <v>0</v>
      </c>
      <c r="DJ508" s="1">
        <v>2.6997690000000001E-2</v>
      </c>
      <c r="DK508">
        <v>23.219480000000001</v>
      </c>
      <c r="DL508">
        <v>0</v>
      </c>
      <c r="DM508">
        <v>0</v>
      </c>
      <c r="DN508" s="1">
        <v>2.682447E-2</v>
      </c>
      <c r="DO508">
        <v>23.324819999999999</v>
      </c>
      <c r="DP508">
        <v>0</v>
      </c>
      <c r="DQ508">
        <v>6.9897800000000002E-36</v>
      </c>
      <c r="DR508" s="1">
        <v>2.6634410000000001E-2</v>
      </c>
      <c r="DS508">
        <v>23.296399999999998</v>
      </c>
      <c r="DT508">
        <v>2.080824E-35</v>
      </c>
      <c r="DU508">
        <v>1.6461919999999999E-31</v>
      </c>
      <c r="DV508" s="1">
        <v>2.6453569999999999E-2</v>
      </c>
      <c r="DW508">
        <v>23.215610000000002</v>
      </c>
      <c r="DX508">
        <v>1.3284389999999999E-31</v>
      </c>
      <c r="DY508" s="1">
        <v>9.8196550000000006E-28</v>
      </c>
      <c r="DZ508" s="1">
        <v>2.627846E-2</v>
      </c>
      <c r="EA508">
        <v>23.149429999999999</v>
      </c>
      <c r="EB508" s="1">
        <v>2.8001239999999999E-28</v>
      </c>
      <c r="EC508" s="1">
        <v>1.9931159999999998E-24</v>
      </c>
      <c r="ED508" s="1">
        <v>2.6034000000000002E-2</v>
      </c>
      <c r="EE508">
        <v>23.089289999999998</v>
      </c>
      <c r="EF508" s="1">
        <v>2.3353950000000002E-25</v>
      </c>
      <c r="EG508" s="1">
        <v>1.6312040000000001E-21</v>
      </c>
      <c r="EH508" s="1">
        <v>2.5859E-2</v>
      </c>
      <c r="EI508">
        <v>23.172779999999999</v>
      </c>
      <c r="EJ508" s="1">
        <v>9.0473199999999995E-23</v>
      </c>
      <c r="EK508" s="1">
        <v>6.259458E-19</v>
      </c>
      <c r="EL508" s="1">
        <v>2.5700580000000001E-2</v>
      </c>
      <c r="EM508">
        <v>23.280750000000001</v>
      </c>
      <c r="EN508" s="1">
        <v>1.8292369999999999E-20</v>
      </c>
      <c r="EO508" s="1">
        <v>1.2601209999999999E-16</v>
      </c>
      <c r="EP508" s="1">
        <v>2.5571420000000001E-2</v>
      </c>
      <c r="EQ508">
        <v>23.35829</v>
      </c>
      <c r="ER508" s="1">
        <v>2.1010669999999999E-18</v>
      </c>
      <c r="ES508" s="1">
        <v>1.4490989999999998E-14</v>
      </c>
      <c r="ET508" s="1">
        <v>2.540158E-2</v>
      </c>
      <c r="EU508">
        <v>23.482479999999999</v>
      </c>
      <c r="EV508" s="1">
        <v>1.469856E-16</v>
      </c>
      <c r="EW508" s="1">
        <v>1.0198390000000001E-12</v>
      </c>
      <c r="EX508" s="1">
        <v>2.5235569999999999E-2</v>
      </c>
      <c r="EY508">
        <v>23.523040000000002</v>
      </c>
      <c r="EZ508" s="1">
        <v>6.6431549999999998E-15</v>
      </c>
      <c r="FA508" s="1">
        <v>4.6533060000000002E-11</v>
      </c>
      <c r="FB508" s="1">
        <v>2.5064619999999999E-2</v>
      </c>
      <c r="FC508">
        <v>23.421009999999999</v>
      </c>
      <c r="FD508" s="1">
        <v>2.0422480000000001E-13</v>
      </c>
      <c r="FE508" s="1">
        <v>1.444837E-9</v>
      </c>
      <c r="FF508" s="1">
        <v>2.4935160000000001E-2</v>
      </c>
      <c r="FG508">
        <v>23.309349999999998</v>
      </c>
      <c r="FH508" s="1">
        <v>4.4525490000000003E-12</v>
      </c>
      <c r="FI508" s="1">
        <v>3.1819319999999998E-8</v>
      </c>
      <c r="FJ508" s="1">
        <v>2.502942E-2</v>
      </c>
      <c r="FK508">
        <v>23.235900000000001</v>
      </c>
      <c r="FL508" s="1">
        <v>7.1998800000000002E-11</v>
      </c>
      <c r="FM508" s="1">
        <v>5.1562830000000005E-7</v>
      </c>
      <c r="FN508" s="1">
        <v>2.4836960000000002E-2</v>
      </c>
      <c r="FO508">
        <v>23.372250000000001</v>
      </c>
      <c r="FP508" s="1">
        <v>8.7313860000000001E-10</v>
      </c>
      <c r="FQ508" s="1">
        <v>6.3431910000000001E-6</v>
      </c>
      <c r="FR508" s="1">
        <v>2.453091E-2</v>
      </c>
      <c r="FS508">
        <v>23.574210000000001</v>
      </c>
      <c r="FT508" s="1">
        <v>8.2025520000000002E-9</v>
      </c>
      <c r="FU508" s="1">
        <v>6.0727429999999999E-5</v>
      </c>
      <c r="FV508" s="1">
        <v>2.4216040000000001E-2</v>
      </c>
      <c r="FW508">
        <v>23.791360000000001</v>
      </c>
      <c r="FX508" s="1">
        <v>6.132898E-8</v>
      </c>
      <c r="FY508" s="1">
        <v>4.6334190000000002E-4</v>
      </c>
      <c r="FZ508" s="1">
        <v>2.403682E-2</v>
      </c>
      <c r="GA508">
        <v>23.981120000000001</v>
      </c>
      <c r="GB508" s="1">
        <v>3.7609799999999998E-7</v>
      </c>
      <c r="GC508" s="1">
        <v>2.8816409999999999E-3</v>
      </c>
      <c r="GD508" s="1">
        <v>2.39586E-2</v>
      </c>
      <c r="GE508">
        <v>23.990310000000001</v>
      </c>
      <c r="GF508" s="1">
        <v>1.9265990000000001E-6</v>
      </c>
      <c r="GG508" s="1">
        <v>1.49134E-2</v>
      </c>
      <c r="GH508" s="1">
        <v>2.3809139999999999E-2</v>
      </c>
      <c r="GI508">
        <v>23.861719999999998</v>
      </c>
      <c r="GJ508" s="1">
        <v>8.3328230000000005E-6</v>
      </c>
      <c r="GK508" s="1">
        <v>6.5370029999999996E-2</v>
      </c>
      <c r="GL508" s="1">
        <v>2.3593369999999999E-2</v>
      </c>
      <c r="GM508">
        <v>23.741630000000001</v>
      </c>
      <c r="GN508" s="1">
        <v>3.0910110000000001E-5</v>
      </c>
      <c r="GO508" s="1">
        <v>0.2464394</v>
      </c>
      <c r="GP508" s="1">
        <v>2.3661910000000001E-2</v>
      </c>
      <c r="GQ508">
        <v>23.660509999999999</v>
      </c>
      <c r="GR508" s="1">
        <v>1.0139819999999999E-4</v>
      </c>
      <c r="GS508" s="1">
        <v>0.81139079999999997</v>
      </c>
      <c r="GT508" s="1">
        <v>2.3427719999999999E-2</v>
      </c>
      <c r="GU508">
        <v>23.795349999999999</v>
      </c>
      <c r="GV508" s="1">
        <v>2.9080259999999999E-4</v>
      </c>
      <c r="GW508" s="1">
        <v>2.365418</v>
      </c>
      <c r="GX508" s="1">
        <v>2.3100699999999998E-2</v>
      </c>
      <c r="GY508">
        <v>23.99492</v>
      </c>
      <c r="GZ508" s="1">
        <v>7.4371750000000003E-4</v>
      </c>
      <c r="HA508">
        <v>6.1721760000000003</v>
      </c>
      <c r="HB508">
        <v>2.275216E-2</v>
      </c>
      <c r="HC508">
        <v>24.214359999999999</v>
      </c>
      <c r="HD508" s="1">
        <v>1.719045E-3</v>
      </c>
      <c r="HE508">
        <v>14.56973</v>
      </c>
      <c r="HF508" s="1">
        <v>2.2545160000000002E-2</v>
      </c>
      <c r="HG508">
        <v>24.37452</v>
      </c>
      <c r="HH508" s="1">
        <v>3.6553559999999998E-3</v>
      </c>
      <c r="HI508">
        <v>31.43937</v>
      </c>
      <c r="HJ508" s="1">
        <v>2.2450020000000001E-2</v>
      </c>
      <c r="HK508">
        <v>24.37237</v>
      </c>
      <c r="HL508" s="1">
        <v>7.2155609999999997E-3</v>
      </c>
      <c r="HM508">
        <v>62.642879999999998</v>
      </c>
      <c r="HN508" s="1">
        <v>2.231868E-2</v>
      </c>
      <c r="HO508">
        <v>24.23807</v>
      </c>
      <c r="HP508" s="1">
        <v>1.324406E-2</v>
      </c>
      <c r="HQ508">
        <v>116.2231</v>
      </c>
      <c r="HR508" s="1">
        <v>2.2166849999999998E-2</v>
      </c>
      <c r="HS508">
        <v>24.107810000000001</v>
      </c>
      <c r="HT508" s="1">
        <v>2.2793190000000001E-2</v>
      </c>
      <c r="HU508">
        <v>202.25739999999999</v>
      </c>
      <c r="HV508">
        <v>2.23971E-2</v>
      </c>
      <c r="HW508">
        <v>24.011379999999999</v>
      </c>
      <c r="HX508" s="1">
        <v>3.7718809999999998E-2</v>
      </c>
      <c r="HY508">
        <v>332.55520000000001</v>
      </c>
      <c r="HZ508" s="1">
        <v>2.2247139999999999E-2</v>
      </c>
      <c r="IA508">
        <v>24.09553</v>
      </c>
      <c r="IB508" s="1">
        <v>5.8347759999999999E-2</v>
      </c>
      <c r="IC508">
        <v>519.83109999999999</v>
      </c>
      <c r="ID508">
        <v>2.199742E-2</v>
      </c>
      <c r="IE508">
        <v>24.091670000000001</v>
      </c>
      <c r="IF508">
        <v>8.5806930000000003E-2</v>
      </c>
      <c r="IG508">
        <v>775.90989999999999</v>
      </c>
      <c r="IH508" s="1">
        <v>2.1717730000000001E-2</v>
      </c>
      <c r="II508">
        <v>24.22644</v>
      </c>
      <c r="IJ508" s="1">
        <v>0.12086139999999999</v>
      </c>
      <c r="IK508">
        <v>1111.039</v>
      </c>
      <c r="IL508" s="1">
        <v>2.1587459999999999E-2</v>
      </c>
      <c r="IM508">
        <v>24.341819999999998</v>
      </c>
      <c r="IN508" s="1">
        <v>0.1652354</v>
      </c>
      <c r="IO508">
        <v>1533.125</v>
      </c>
      <c r="IP508" s="1">
        <v>2.151082E-2</v>
      </c>
      <c r="IQ508">
        <v>24.344460000000002</v>
      </c>
      <c r="IR508" s="1">
        <v>0.2191681</v>
      </c>
      <c r="IS508">
        <v>2047.56</v>
      </c>
      <c r="IT508" s="1">
        <v>2.1358970000000001E-2</v>
      </c>
      <c r="IU508">
        <v>24.244119999999999</v>
      </c>
      <c r="IV508">
        <v>0.2813889</v>
      </c>
      <c r="IW508">
        <v>2656.0320000000002</v>
      </c>
      <c r="IX508" s="1">
        <v>2.10797E-2</v>
      </c>
      <c r="IY508">
        <v>24.12189</v>
      </c>
      <c r="IZ508">
        <v>0.34979460000000001</v>
      </c>
      <c r="JA508">
        <v>3355.8290000000002</v>
      </c>
      <c r="JB508" s="1">
        <v>2.0595909999999999E-2</v>
      </c>
      <c r="JC508">
        <v>24.062159999999999</v>
      </c>
      <c r="JD508">
        <v>0.4203035</v>
      </c>
      <c r="JE508">
        <v>4139.665</v>
      </c>
      <c r="JF508" s="1">
        <v>2.0370550000000001E-2</v>
      </c>
      <c r="JG508">
        <v>24.232030000000002</v>
      </c>
      <c r="JH508">
        <v>0.50040739999999995</v>
      </c>
      <c r="JI508">
        <v>4998.2920000000004</v>
      </c>
      <c r="JJ508" s="1">
        <v>2.025279E-2</v>
      </c>
      <c r="JK508">
        <v>24.476700000000001</v>
      </c>
      <c r="JL508">
        <v>0.58788220000000002</v>
      </c>
      <c r="JM508">
        <v>5922.8959999999997</v>
      </c>
      <c r="JN508" s="1">
        <v>2.0128460000000001E-2</v>
      </c>
      <c r="JO508">
        <v>24.745979999999999</v>
      </c>
      <c r="JP508">
        <v>0.67897430000000003</v>
      </c>
      <c r="JQ508">
        <v>6902.5010000000002</v>
      </c>
      <c r="JR508" s="1">
        <v>1.9861630000000002E-2</v>
      </c>
      <c r="JS508">
        <v>24.98507</v>
      </c>
      <c r="JT508">
        <v>0.76701680000000005</v>
      </c>
      <c r="JU508">
        <v>7924.0140000000001</v>
      </c>
      <c r="JV508" s="1">
        <v>1.9548380000000001E-2</v>
      </c>
      <c r="JW508">
        <v>25.058029999999999</v>
      </c>
      <c r="JX508">
        <v>0.85251080000000001</v>
      </c>
      <c r="JY508">
        <v>8972.8909999999996</v>
      </c>
      <c r="JZ508">
        <v>1.930693E-2</v>
      </c>
      <c r="KA508">
        <v>24.96978</v>
      </c>
      <c r="KB508">
        <v>0.93928429999999996</v>
      </c>
      <c r="KC508">
        <v>10036.530000000001</v>
      </c>
      <c r="KD508" s="1">
        <v>1.916905E-2</v>
      </c>
      <c r="KE508">
        <v>24.873439999999999</v>
      </c>
      <c r="KF508">
        <v>1.0291380000000001</v>
      </c>
      <c r="KG508">
        <v>11104.69</v>
      </c>
      <c r="KH508" s="1">
        <v>1.9028170000000001E-2</v>
      </c>
      <c r="KI508">
        <v>24.800439999999998</v>
      </c>
      <c r="KJ508">
        <v>1.1166389999999999</v>
      </c>
      <c r="KK508">
        <v>12167.72</v>
      </c>
      <c r="KL508" s="1">
        <v>1.8883179999999999E-2</v>
      </c>
      <c r="KM508">
        <v>24.878779999999999</v>
      </c>
      <c r="KN508">
        <v>1.2005710000000001</v>
      </c>
      <c r="KO508">
        <v>13216.08</v>
      </c>
      <c r="KP508" s="1">
        <v>1.8706919999999998E-2</v>
      </c>
      <c r="KQ508">
        <v>24.988869999999999</v>
      </c>
      <c r="KR508">
        <v>1.2786200000000001</v>
      </c>
      <c r="KS508">
        <v>14241.6</v>
      </c>
      <c r="KT508" s="1">
        <v>1.85407E-2</v>
      </c>
      <c r="KU508">
        <v>25.060569999999998</v>
      </c>
      <c r="KV508">
        <v>1.352509</v>
      </c>
      <c r="KW508">
        <v>15236.57</v>
      </c>
      <c r="KX508" s="1">
        <v>1.8397340000000002E-2</v>
      </c>
      <c r="KY508">
        <v>25.10792</v>
      </c>
      <c r="KZ508">
        <v>1.4232590000000001</v>
      </c>
      <c r="LA508">
        <v>16196.04</v>
      </c>
      <c r="LB508" s="1">
        <v>1.8275309999999999E-2</v>
      </c>
      <c r="LC508">
        <v>25.080380000000002</v>
      </c>
      <c r="LD508">
        <v>1.4905440000000001</v>
      </c>
      <c r="LE508">
        <v>17115.509999999998</v>
      </c>
      <c r="LF508" s="1">
        <v>1.8157889999999999E-2</v>
      </c>
      <c r="LG508">
        <v>25.011939999999999</v>
      </c>
      <c r="LH508">
        <v>1.553242</v>
      </c>
      <c r="LI508">
        <v>17992.04</v>
      </c>
      <c r="LJ508" s="1">
        <v>1.7979820000000001E-2</v>
      </c>
      <c r="LK508">
        <v>24.927949999999999</v>
      </c>
      <c r="LL508">
        <v>1.605343</v>
      </c>
      <c r="LM508">
        <v>18822.150000000001</v>
      </c>
      <c r="LN508" s="1">
        <v>1.7520529999999999E-2</v>
      </c>
      <c r="LO508">
        <v>24.891649999999998</v>
      </c>
      <c r="LP508">
        <v>1.6256390000000001</v>
      </c>
      <c r="LQ508">
        <v>19601.509999999998</v>
      </c>
      <c r="LR508" s="1">
        <v>1.7352579999999999E-2</v>
      </c>
      <c r="LS508">
        <v>25.045110000000001</v>
      </c>
      <c r="LT508">
        <v>1.666242</v>
      </c>
      <c r="LU508">
        <v>20328.13</v>
      </c>
      <c r="LV508" s="1">
        <v>1.7315870000000001E-2</v>
      </c>
      <c r="LW508">
        <v>25.266839999999998</v>
      </c>
      <c r="LX508">
        <v>1.714502</v>
      </c>
      <c r="LY508">
        <v>21005.41</v>
      </c>
      <c r="LZ508" s="1">
        <v>1.729698E-2</v>
      </c>
      <c r="MA508">
        <v>25.530729999999998</v>
      </c>
      <c r="MB508">
        <v>1.7606010000000001</v>
      </c>
      <c r="MC508">
        <v>21635.03</v>
      </c>
      <c r="MD508" s="1">
        <v>1.709985E-2</v>
      </c>
      <c r="ME508">
        <v>25.743880000000001</v>
      </c>
      <c r="MF508">
        <v>1.784108</v>
      </c>
      <c r="MG508">
        <v>22216.639999999999</v>
      </c>
      <c r="MH508" s="1">
        <v>1.6822210000000001E-2</v>
      </c>
      <c r="MI508">
        <v>25.84207</v>
      </c>
      <c r="MJ508">
        <v>1.794173</v>
      </c>
      <c r="MK508">
        <v>22748.78</v>
      </c>
      <c r="ML508" s="1">
        <v>1.6571599999999999E-2</v>
      </c>
      <c r="MM508">
        <v>25.769390000000001</v>
      </c>
      <c r="MN508">
        <v>1.8022750000000001</v>
      </c>
      <c r="MO508">
        <v>23232.63</v>
      </c>
      <c r="MP508" s="1">
        <v>1.645988E-2</v>
      </c>
      <c r="MQ508">
        <v>25.681429999999999</v>
      </c>
      <c r="MR508">
        <v>1.8211759999999999</v>
      </c>
      <c r="MS508">
        <v>23670.33</v>
      </c>
      <c r="MT508" s="1">
        <v>1.65281E-2</v>
      </c>
      <c r="MU508">
        <v>25.615259999999999</v>
      </c>
      <c r="MV508">
        <v>1.8569720000000001</v>
      </c>
      <c r="MW508">
        <v>24065.87</v>
      </c>
      <c r="MX508" s="1">
        <v>1.637746E-2</v>
      </c>
      <c r="MY508">
        <v>25.671849999999999</v>
      </c>
      <c r="MZ508">
        <v>1.865008</v>
      </c>
      <c r="NA508">
        <v>24421.37</v>
      </c>
      <c r="NB508" s="1">
        <v>1.6092660000000002E-2</v>
      </c>
      <c r="NC508">
        <v>25.822800000000001</v>
      </c>
      <c r="ND508">
        <v>1.8542099999999999</v>
      </c>
      <c r="NE508">
        <v>24736.46</v>
      </c>
      <c r="NF508" s="1">
        <v>1.6092660000000002E-2</v>
      </c>
      <c r="NG508">
        <v>25.822800000000001</v>
      </c>
      <c r="NH508">
        <v>1.8542099999999999</v>
      </c>
      <c r="NI508">
        <v>24736.46</v>
      </c>
      <c r="NJ508" s="1">
        <v>1.6092660000000002E-2</v>
      </c>
      <c r="NK508">
        <v>25.822800000000001</v>
      </c>
      <c r="NL508">
        <v>1.8542099999999999</v>
      </c>
      <c r="NM508">
        <v>24736.46</v>
      </c>
      <c r="NN508" s="1">
        <v>1.6092660000000002E-2</v>
      </c>
      <c r="NO508">
        <v>25.822800000000001</v>
      </c>
      <c r="NP508">
        <v>1.8542099999999999</v>
      </c>
      <c r="NQ508">
        <v>24736.46</v>
      </c>
      <c r="NR508" s="1">
        <v>1.6092660000000002E-2</v>
      </c>
      <c r="NS508">
        <v>25.822800000000001</v>
      </c>
      <c r="NT508">
        <v>1.8542099999999999</v>
      </c>
      <c r="NU508">
        <v>24736.46</v>
      </c>
      <c r="NV508" s="1">
        <v>1.6092660000000002E-2</v>
      </c>
      <c r="NW508">
        <v>25.822800000000001</v>
      </c>
      <c r="NX508">
        <v>1.8542099999999999</v>
      </c>
      <c r="NY508">
        <v>24736.46</v>
      </c>
      <c r="NZ508" s="1">
        <v>1.6092660000000002E-2</v>
      </c>
      <c r="OA508">
        <v>25.822800000000001</v>
      </c>
      <c r="OB508">
        <v>1.8542099999999999</v>
      </c>
      <c r="OC508">
        <v>24736.46</v>
      </c>
      <c r="OD508" s="1">
        <v>1.6092660000000002E-2</v>
      </c>
      <c r="OE508">
        <v>25.822800000000001</v>
      </c>
      <c r="OF508">
        <v>1.8542099999999999</v>
      </c>
      <c r="OG508">
        <v>24736.46</v>
      </c>
      <c r="OH508" s="1">
        <v>1.6092660000000002E-2</v>
      </c>
      <c r="OI508">
        <v>25.822800000000001</v>
      </c>
      <c r="OJ508">
        <v>1.8542099999999999</v>
      </c>
      <c r="OK508">
        <v>24736.46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3.2308259999999998E-2</v>
      </c>
      <c r="G509">
        <v>21.627880000000001</v>
      </c>
      <c r="H509">
        <v>0</v>
      </c>
      <c r="I509">
        <v>0</v>
      </c>
      <c r="J509" s="1">
        <v>3.2167139999999997E-2</v>
      </c>
      <c r="K509">
        <v>21.854679999999998</v>
      </c>
      <c r="L509">
        <v>0</v>
      </c>
      <c r="M509">
        <v>0</v>
      </c>
      <c r="N509" s="1">
        <v>3.1931040000000001E-2</v>
      </c>
      <c r="O509">
        <v>22.073340000000002</v>
      </c>
      <c r="P509">
        <v>0</v>
      </c>
      <c r="Q509">
        <v>0</v>
      </c>
      <c r="R509" s="1">
        <v>3.1682009999999997E-2</v>
      </c>
      <c r="S509">
        <v>22.282119999999999</v>
      </c>
      <c r="T509">
        <v>0</v>
      </c>
      <c r="U509">
        <v>0</v>
      </c>
      <c r="V509" s="1">
        <v>3.1580270000000001E-2</v>
      </c>
      <c r="W509">
        <v>22.508330000000001</v>
      </c>
      <c r="X509">
        <v>0</v>
      </c>
      <c r="Y509">
        <v>0</v>
      </c>
      <c r="Z509" s="1">
        <v>3.155289E-2</v>
      </c>
      <c r="AA509">
        <v>22.591000000000001</v>
      </c>
      <c r="AB509">
        <v>0</v>
      </c>
      <c r="AC509">
        <v>0</v>
      </c>
      <c r="AD509" s="1">
        <v>3.1473729999999998E-2</v>
      </c>
      <c r="AE509">
        <v>22.5213</v>
      </c>
      <c r="AF509">
        <v>0</v>
      </c>
      <c r="AG509">
        <v>0</v>
      </c>
      <c r="AH509" s="1">
        <v>3.1339810000000003E-2</v>
      </c>
      <c r="AI509">
        <v>22.46181</v>
      </c>
      <c r="AJ509">
        <v>0</v>
      </c>
      <c r="AK509">
        <v>0</v>
      </c>
      <c r="AL509" s="1">
        <v>3.1500100000000003E-2</v>
      </c>
      <c r="AM509">
        <v>22.435860000000002</v>
      </c>
      <c r="AN509">
        <v>0</v>
      </c>
      <c r="AO509">
        <v>0</v>
      </c>
      <c r="AP509" s="1">
        <v>3.1362340000000002E-2</v>
      </c>
      <c r="AQ509">
        <v>22.61262</v>
      </c>
      <c r="AR509">
        <v>0</v>
      </c>
      <c r="AS509">
        <v>0</v>
      </c>
      <c r="AT509" s="1">
        <v>3.1143049999999999E-2</v>
      </c>
      <c r="AU509">
        <v>22.840240000000001</v>
      </c>
      <c r="AV509">
        <v>0</v>
      </c>
      <c r="AW509">
        <v>0</v>
      </c>
      <c r="AX509">
        <v>3.0893440000000001E-2</v>
      </c>
      <c r="AY509">
        <v>23.038640000000001</v>
      </c>
      <c r="AZ509">
        <v>0</v>
      </c>
      <c r="BA509">
        <v>0</v>
      </c>
      <c r="BB509">
        <v>3.0781429999999999E-2</v>
      </c>
      <c r="BC509">
        <v>23.222390000000001</v>
      </c>
      <c r="BD509">
        <v>0</v>
      </c>
      <c r="BE509">
        <v>0</v>
      </c>
      <c r="BF509" s="1">
        <v>3.0723029999999998E-2</v>
      </c>
      <c r="BG509">
        <v>23.254270000000002</v>
      </c>
      <c r="BH509">
        <v>0</v>
      </c>
      <c r="BI509">
        <v>0</v>
      </c>
      <c r="BJ509" s="1">
        <v>3.061647E-2</v>
      </c>
      <c r="BK509">
        <v>23.189219999999999</v>
      </c>
      <c r="BL509">
        <v>0</v>
      </c>
      <c r="BM509">
        <v>0</v>
      </c>
      <c r="BN509" s="1">
        <v>3.044374E-2</v>
      </c>
      <c r="BO509">
        <v>23.122039999999998</v>
      </c>
      <c r="BP509">
        <v>0</v>
      </c>
      <c r="BQ509">
        <v>0</v>
      </c>
      <c r="BR509" s="1">
        <v>3.031561E-2</v>
      </c>
      <c r="BS509">
        <v>23.085570000000001</v>
      </c>
      <c r="BT509">
        <v>0</v>
      </c>
      <c r="BU509">
        <v>0</v>
      </c>
      <c r="BV509">
        <v>3.014261E-2</v>
      </c>
      <c r="BW509">
        <v>23.0884</v>
      </c>
      <c r="BX509">
        <v>0</v>
      </c>
      <c r="BY509">
        <v>0</v>
      </c>
      <c r="BZ509" s="1">
        <v>2.9987380000000001E-2</v>
      </c>
      <c r="CA509">
        <v>23.21246</v>
      </c>
      <c r="CB509">
        <v>0</v>
      </c>
      <c r="CC509">
        <v>0</v>
      </c>
      <c r="CD509" s="1">
        <v>2.9820369999999999E-2</v>
      </c>
      <c r="CE509">
        <v>23.298449999999999</v>
      </c>
      <c r="CF509">
        <v>0</v>
      </c>
      <c r="CG509">
        <v>0</v>
      </c>
      <c r="CH509" s="1">
        <v>2.9659080000000001E-2</v>
      </c>
      <c r="CI509">
        <v>23.362130000000001</v>
      </c>
      <c r="CJ509">
        <v>0</v>
      </c>
      <c r="CK509">
        <v>0</v>
      </c>
      <c r="CL509" s="1">
        <v>2.9473900000000001E-2</v>
      </c>
      <c r="CM509">
        <v>23.332529999999998</v>
      </c>
      <c r="CN509">
        <v>0</v>
      </c>
      <c r="CO509">
        <v>0</v>
      </c>
      <c r="CP509">
        <v>2.92958E-2</v>
      </c>
      <c r="CQ509">
        <v>23.279540000000001</v>
      </c>
      <c r="CR509">
        <v>0</v>
      </c>
      <c r="CS509">
        <v>0</v>
      </c>
      <c r="CT509" s="1">
        <v>2.9115599999999998E-2</v>
      </c>
      <c r="CU509">
        <v>23.196719999999999</v>
      </c>
      <c r="CV509">
        <v>0</v>
      </c>
      <c r="CW509">
        <v>0</v>
      </c>
      <c r="CX509" s="1">
        <v>2.8869180000000001E-2</v>
      </c>
      <c r="CY509">
        <v>23.089749999999999</v>
      </c>
      <c r="CZ509">
        <v>0</v>
      </c>
      <c r="DA509">
        <v>0</v>
      </c>
      <c r="DB509" s="1">
        <v>2.869727E-2</v>
      </c>
      <c r="DC509">
        <v>23.030940000000001</v>
      </c>
      <c r="DD509">
        <v>0</v>
      </c>
      <c r="DE509">
        <v>0</v>
      </c>
      <c r="DF509" s="1">
        <v>2.8541210000000001E-2</v>
      </c>
      <c r="DG509">
        <v>23.086310000000001</v>
      </c>
      <c r="DH509">
        <v>0</v>
      </c>
      <c r="DI509">
        <v>0</v>
      </c>
      <c r="DJ509" s="1">
        <v>2.8399199999999999E-2</v>
      </c>
      <c r="DK509">
        <v>23.163029999999999</v>
      </c>
      <c r="DL509">
        <v>0</v>
      </c>
      <c r="DM509">
        <v>0</v>
      </c>
      <c r="DN509" s="1">
        <v>2.8216069999999999E-2</v>
      </c>
      <c r="DO509">
        <v>23.266259999999999</v>
      </c>
      <c r="DP509">
        <v>0</v>
      </c>
      <c r="DQ509">
        <v>1.6248749999999999E-36</v>
      </c>
      <c r="DR509" s="1">
        <v>2.801789E-2</v>
      </c>
      <c r="DS509">
        <v>23.239709999999999</v>
      </c>
      <c r="DT509">
        <v>5.9665180000000003E-36</v>
      </c>
      <c r="DU509">
        <v>4.241708E-32</v>
      </c>
      <c r="DV509" s="1">
        <v>2.782774E-2</v>
      </c>
      <c r="DW509">
        <v>23.162389999999998</v>
      </c>
      <c r="DX509">
        <v>4.1274789999999998E-32</v>
      </c>
      <c r="DY509" s="1">
        <v>2.7502760000000001E-28</v>
      </c>
      <c r="DZ509" s="1">
        <v>2.7641530000000001E-2</v>
      </c>
      <c r="EA509">
        <v>23.098400000000002</v>
      </c>
      <c r="EB509" s="1">
        <v>9.3204860000000003E-29</v>
      </c>
      <c r="EC509" s="1">
        <v>6.0135050000000002E-25</v>
      </c>
      <c r="ED509" s="1">
        <v>2.738148E-2</v>
      </c>
      <c r="EE509">
        <v>23.040299999999998</v>
      </c>
      <c r="EF509" s="1">
        <v>8.2708600000000005E-26</v>
      </c>
      <c r="EG509" s="1">
        <v>5.2634229999999996E-22</v>
      </c>
      <c r="EH509" s="1">
        <v>2.7198549999999998E-2</v>
      </c>
      <c r="EI509">
        <v>23.122209999999999</v>
      </c>
      <c r="EJ509" s="1">
        <v>3.3894099999999999E-23</v>
      </c>
      <c r="EK509" s="1">
        <v>2.1451250000000001E-19</v>
      </c>
      <c r="EL509" s="1">
        <v>2.7034260000000001E-2</v>
      </c>
      <c r="EM509">
        <v>23.228159999999999</v>
      </c>
      <c r="EN509" s="1">
        <v>7.2198100000000004E-21</v>
      </c>
      <c r="EO509" s="1">
        <v>4.5643650000000003E-17</v>
      </c>
      <c r="EP509" s="1">
        <v>2.6895869999999999E-2</v>
      </c>
      <c r="EQ509">
        <v>23.305689999999998</v>
      </c>
      <c r="ER509" s="1">
        <v>8.7044240000000003E-19</v>
      </c>
      <c r="ES509" s="1">
        <v>5.5253629999999998E-15</v>
      </c>
      <c r="ET509">
        <v>2.6718740000000001E-2</v>
      </c>
      <c r="EU509">
        <v>23.428730000000002</v>
      </c>
      <c r="EV509" s="1">
        <v>6.3738470000000006E-17</v>
      </c>
      <c r="EW509" s="1">
        <v>4.079578E-13</v>
      </c>
      <c r="EX509" s="1">
        <v>2.6541789999999999E-2</v>
      </c>
      <c r="EY509">
        <v>23.469950000000001</v>
      </c>
      <c r="EZ509" s="1">
        <v>3.0068380000000001E-15</v>
      </c>
      <c r="FA509" s="1">
        <v>1.946984E-11</v>
      </c>
      <c r="FB509" s="1">
        <v>2.636258E-2</v>
      </c>
      <c r="FC509">
        <v>23.37332</v>
      </c>
      <c r="FD509" s="1">
        <v>9.6272870000000004E-14</v>
      </c>
      <c r="FE509" s="1">
        <v>6.3068139999999997E-10</v>
      </c>
      <c r="FF509" s="1">
        <v>2.6227130000000001E-2</v>
      </c>
      <c r="FG509">
        <v>23.266290000000001</v>
      </c>
      <c r="FH509" s="1">
        <v>2.1815669999999998E-12</v>
      </c>
      <c r="FI509" s="1">
        <v>1.445687E-8</v>
      </c>
      <c r="FJ509" s="1">
        <v>2.6333909999999999E-2</v>
      </c>
      <c r="FK509">
        <v>23.196210000000001</v>
      </c>
      <c r="FL509" s="1">
        <v>3.6606719999999997E-11</v>
      </c>
      <c r="FM509" s="1">
        <v>2.4334790000000002E-7</v>
      </c>
      <c r="FN509" s="1">
        <v>2.6130279999999999E-2</v>
      </c>
      <c r="FO509">
        <v>23.32995</v>
      </c>
      <c r="FP509" s="1">
        <v>4.5969789999999998E-10</v>
      </c>
      <c r="FQ509" s="1">
        <v>3.1035200000000001E-6</v>
      </c>
      <c r="FR509" s="1">
        <v>2.5804469999999999E-2</v>
      </c>
      <c r="FS509">
        <v>23.528289999999998</v>
      </c>
      <c r="FT509" s="1">
        <v>4.4646590000000003E-9</v>
      </c>
      <c r="FU509" s="1">
        <v>3.0750980000000003E-5</v>
      </c>
      <c r="FV509" s="1">
        <v>2.547104E-2</v>
      </c>
      <c r="FW509">
        <v>23.742730000000002</v>
      </c>
      <c r="FX509" s="1">
        <v>3.4460070000000001E-8</v>
      </c>
      <c r="FY509" s="1">
        <v>2.424335E-4</v>
      </c>
      <c r="FZ509" s="1">
        <v>2.528333E-2</v>
      </c>
      <c r="GA509">
        <v>23.930910000000001</v>
      </c>
      <c r="GB509" s="1">
        <v>2.1787100000000001E-7</v>
      </c>
      <c r="GC509" s="1">
        <v>1.555549E-3</v>
      </c>
      <c r="GD509" s="1">
        <v>2.520203E-2</v>
      </c>
      <c r="GE509">
        <v>23.943259999999999</v>
      </c>
      <c r="GF509" s="1">
        <v>1.1490689999999999E-6</v>
      </c>
      <c r="GG509" s="1">
        <v>8.2936490000000002E-3</v>
      </c>
      <c r="GH509" s="1">
        <v>2.5047549999999998E-2</v>
      </c>
      <c r="GI509">
        <v>23.822150000000001</v>
      </c>
      <c r="GJ509" s="1">
        <v>5.1104619999999998E-6</v>
      </c>
      <c r="GK509" s="1">
        <v>3.7399750000000002E-2</v>
      </c>
      <c r="GL509" s="1">
        <v>2.482152E-2</v>
      </c>
      <c r="GM509">
        <v>23.707239999999999</v>
      </c>
      <c r="GN509" s="1">
        <v>1.9466890000000001E-5</v>
      </c>
      <c r="GO509" s="1">
        <v>0.14485629999999999</v>
      </c>
      <c r="GP509" s="1">
        <v>2.4899149999999998E-2</v>
      </c>
      <c r="GQ509">
        <v>23.63025</v>
      </c>
      <c r="GR509" s="1">
        <v>6.5509719999999995E-5</v>
      </c>
      <c r="GS509" s="1">
        <v>0.4893786</v>
      </c>
      <c r="GT509" s="1">
        <v>2.4651760000000002E-2</v>
      </c>
      <c r="GU509">
        <v>23.7624</v>
      </c>
      <c r="GV509" s="1">
        <v>1.9242360000000001E-4</v>
      </c>
      <c r="GW509" s="1">
        <v>1.4618709999999999</v>
      </c>
      <c r="GX509" s="1">
        <v>2.430657E-2</v>
      </c>
      <c r="GY509">
        <v>23.958539999999999</v>
      </c>
      <c r="GZ509" s="1">
        <v>5.0343130000000003E-4</v>
      </c>
      <c r="HA509" s="1">
        <v>3.903829</v>
      </c>
      <c r="HB509">
        <v>2.3934449999999999E-2</v>
      </c>
      <c r="HC509">
        <v>24.174479999999999</v>
      </c>
      <c r="HD509" s="1">
        <v>1.188805E-3</v>
      </c>
      <c r="HE509">
        <v>9.4197749999999996</v>
      </c>
      <c r="HF509" s="1">
        <v>2.3719710000000001E-2</v>
      </c>
      <c r="HG509">
        <v>24.333850000000002</v>
      </c>
      <c r="HH509" s="1">
        <v>2.580499E-3</v>
      </c>
      <c r="HI509">
        <v>20.753830000000001</v>
      </c>
      <c r="HJ509" s="1">
        <v>2.3620840000000001E-2</v>
      </c>
      <c r="HK509">
        <v>24.33466</v>
      </c>
      <c r="HL509" s="1">
        <v>5.1936600000000001E-3</v>
      </c>
      <c r="HM509">
        <v>42.173209999999997</v>
      </c>
      <c r="HN509" s="1">
        <v>2.3483649999999998E-2</v>
      </c>
      <c r="HO509">
        <v>24.207070000000002</v>
      </c>
      <c r="HP509" s="1">
        <v>9.7089480000000002E-3</v>
      </c>
      <c r="HQ509">
        <v>79.710520000000002</v>
      </c>
      <c r="HR509" s="1">
        <v>2.332679E-2</v>
      </c>
      <c r="HS509">
        <v>24.08154</v>
      </c>
      <c r="HT509" s="1">
        <v>1.7001970000000002E-2</v>
      </c>
      <c r="HU509">
        <v>141.16720000000001</v>
      </c>
      <c r="HV509" s="1">
        <v>2.357851E-2</v>
      </c>
      <c r="HW509">
        <v>23.988779999999998</v>
      </c>
      <c r="HX509" s="1">
        <v>2.860936E-2</v>
      </c>
      <c r="HY509">
        <v>235.99039999999999</v>
      </c>
      <c r="HZ509" s="1">
        <v>2.341708E-2</v>
      </c>
      <c r="IA509">
        <v>24.070080000000001</v>
      </c>
      <c r="IB509" s="1">
        <v>4.4932180000000002E-2</v>
      </c>
      <c r="IC509">
        <v>374.67630000000003</v>
      </c>
      <c r="ID509" s="1">
        <v>2.3154870000000001E-2</v>
      </c>
      <c r="IE509">
        <v>24.0671</v>
      </c>
      <c r="IF509">
        <v>6.7038210000000001E-2</v>
      </c>
      <c r="IG509">
        <v>567.49559999999997</v>
      </c>
      <c r="IH509" s="1">
        <v>2.2854630000000001E-2</v>
      </c>
      <c r="II509">
        <v>24.199439999999999</v>
      </c>
      <c r="IJ509">
        <v>9.5688190000000006E-2</v>
      </c>
      <c r="IK509">
        <v>823.87350000000004</v>
      </c>
      <c r="IL509">
        <v>2.27189E-2</v>
      </c>
      <c r="IM509">
        <v>24.312550000000002</v>
      </c>
      <c r="IN509" s="1">
        <v>0.13250709999999999</v>
      </c>
      <c r="IO509">
        <v>1151.7049999999999</v>
      </c>
      <c r="IP509" s="1">
        <v>2.2645120000000001E-2</v>
      </c>
      <c r="IQ509">
        <v>24.316120000000002</v>
      </c>
      <c r="IR509" s="1">
        <v>0.177926</v>
      </c>
      <c r="IS509">
        <v>1557.0250000000001</v>
      </c>
      <c r="IT509" s="1">
        <v>2.2481060000000001E-2</v>
      </c>
      <c r="IU509">
        <v>24.219809999999999</v>
      </c>
      <c r="IV509" s="1">
        <v>0.23097300000000001</v>
      </c>
      <c r="IW509">
        <v>2042.9449999999999</v>
      </c>
      <c r="IX509" s="1">
        <v>2.2186020000000001E-2</v>
      </c>
      <c r="IY509">
        <v>24.10134</v>
      </c>
      <c r="IZ509">
        <v>0.29014079999999998</v>
      </c>
      <c r="JA509">
        <v>2609.0160000000001</v>
      </c>
      <c r="JB509" s="1">
        <v>2.1673870000000001E-2</v>
      </c>
      <c r="JC509">
        <v>24.04346</v>
      </c>
      <c r="JD509">
        <v>0.3520257</v>
      </c>
      <c r="JE509">
        <v>3250.88</v>
      </c>
      <c r="JF509" s="1">
        <v>2.1434990000000001E-2</v>
      </c>
      <c r="JG509">
        <v>24.208259999999999</v>
      </c>
      <c r="JH509">
        <v>0.42297439999999997</v>
      </c>
      <c r="JI509">
        <v>3962.3490000000002</v>
      </c>
      <c r="JJ509" s="1">
        <v>2.1314019999999999E-2</v>
      </c>
      <c r="JK509">
        <v>24.446739999999998</v>
      </c>
      <c r="JL509">
        <v>0.50132469999999996</v>
      </c>
      <c r="JM509">
        <v>4737.1980000000003</v>
      </c>
      <c r="JN509" s="1">
        <v>2.11865E-2</v>
      </c>
      <c r="JO509">
        <v>24.710540000000002</v>
      </c>
      <c r="JP509">
        <v>0.58383929999999995</v>
      </c>
      <c r="JQ509">
        <v>5566.9579999999996</v>
      </c>
      <c r="JR509" s="1">
        <v>2.0904610000000001E-2</v>
      </c>
      <c r="JS509">
        <v>24.945340000000002</v>
      </c>
      <c r="JT509">
        <v>0.66456709999999997</v>
      </c>
      <c r="JU509">
        <v>6440.9920000000002</v>
      </c>
      <c r="JV509">
        <v>2.0573170000000002E-2</v>
      </c>
      <c r="JW509">
        <v>25.018599999999999</v>
      </c>
      <c r="JX509">
        <v>0.74389280000000002</v>
      </c>
      <c r="JY509">
        <v>7347.2780000000002</v>
      </c>
      <c r="JZ509" s="1">
        <v>2.0317970000000001E-2</v>
      </c>
      <c r="KA509">
        <v>24.935369999999999</v>
      </c>
      <c r="KB509">
        <v>0.82510609999999995</v>
      </c>
      <c r="KC509">
        <v>8275.1049999999996</v>
      </c>
      <c r="KD509" s="1">
        <v>2.0172369999999998E-2</v>
      </c>
      <c r="KE509">
        <v>24.842639999999999</v>
      </c>
      <c r="KF509">
        <v>0.90976049999999997</v>
      </c>
      <c r="KG509">
        <v>9215.4670000000006</v>
      </c>
      <c r="KH509" s="1">
        <v>2.002398E-2</v>
      </c>
      <c r="KI509">
        <v>24.771889999999999</v>
      </c>
      <c r="KJ509">
        <v>0.99301600000000001</v>
      </c>
      <c r="KK509">
        <v>10159.629999999999</v>
      </c>
      <c r="KL509" s="1">
        <v>1.98745E-2</v>
      </c>
      <c r="KM509">
        <v>24.84835</v>
      </c>
      <c r="KN509">
        <v>1.0738399999999999</v>
      </c>
      <c r="KO509">
        <v>11098.84</v>
      </c>
      <c r="KP509" s="1">
        <v>1.9686530000000001E-2</v>
      </c>
      <c r="KQ509">
        <v>24.95496</v>
      </c>
      <c r="KR509">
        <v>1.1495690000000001</v>
      </c>
      <c r="KS509">
        <v>12025.22</v>
      </c>
      <c r="KT509" s="1">
        <v>1.9510969999999999E-2</v>
      </c>
      <c r="KU509">
        <v>25.02647</v>
      </c>
      <c r="KV509">
        <v>1.222024</v>
      </c>
      <c r="KW509">
        <v>12931.37</v>
      </c>
      <c r="KX509" s="1">
        <v>1.93604E-2</v>
      </c>
      <c r="KY509">
        <v>25.072620000000001</v>
      </c>
      <c r="KZ509">
        <v>1.292028</v>
      </c>
      <c r="LA509">
        <v>13812.3</v>
      </c>
      <c r="LB509" s="1">
        <v>1.923364E-2</v>
      </c>
      <c r="LC509">
        <v>25.046769999999999</v>
      </c>
      <c r="LD509">
        <v>1.3592690000000001</v>
      </c>
      <c r="LE509">
        <v>14663.44</v>
      </c>
      <c r="LF509" s="1">
        <v>1.9109439999999998E-2</v>
      </c>
      <c r="LG509">
        <v>24.98066</v>
      </c>
      <c r="LH509">
        <v>1.42235</v>
      </c>
      <c r="LI509">
        <v>15481.18</v>
      </c>
      <c r="LJ509">
        <v>1.8920409999999999E-2</v>
      </c>
      <c r="LK509">
        <v>24.898949999999999</v>
      </c>
      <c r="LL509">
        <v>1.4758009999999999</v>
      </c>
      <c r="LM509">
        <v>16261.94</v>
      </c>
      <c r="LN509" s="1">
        <v>1.842966E-2</v>
      </c>
      <c r="LO509">
        <v>24.86383</v>
      </c>
      <c r="LP509">
        <v>1.499457</v>
      </c>
      <c r="LQ509">
        <v>17000.73</v>
      </c>
      <c r="LR509" s="1">
        <v>1.8252089999999999E-2</v>
      </c>
      <c r="LS509">
        <v>25.012779999999999</v>
      </c>
      <c r="LT509">
        <v>1.5422990000000001</v>
      </c>
      <c r="LU509">
        <v>17695.46</v>
      </c>
      <c r="LV509">
        <v>1.8219920000000001E-2</v>
      </c>
      <c r="LW509">
        <v>25.229240000000001</v>
      </c>
      <c r="LX509">
        <v>1.592905</v>
      </c>
      <c r="LY509">
        <v>18348.87</v>
      </c>
      <c r="LZ509" s="1">
        <v>1.8202059999999999E-2</v>
      </c>
      <c r="MA509">
        <v>25.487570000000002</v>
      </c>
      <c r="MB509">
        <v>1.6412009999999999</v>
      </c>
      <c r="MC509">
        <v>18961.759999999998</v>
      </c>
      <c r="MD509" s="1">
        <v>1.7992459999999998E-2</v>
      </c>
      <c r="ME509">
        <v>25.69744</v>
      </c>
      <c r="MF509">
        <v>1.6679569999999999</v>
      </c>
      <c r="MG509">
        <v>19532.7</v>
      </c>
      <c r="MH509">
        <v>1.769708E-2</v>
      </c>
      <c r="MI509">
        <v>25.795200000000001</v>
      </c>
      <c r="MJ509">
        <v>1.6819219999999999</v>
      </c>
      <c r="MK509">
        <v>20060.259999999998</v>
      </c>
      <c r="ML509" s="1">
        <v>1.7431700000000001E-2</v>
      </c>
      <c r="MM509">
        <v>25.7271</v>
      </c>
      <c r="MN509">
        <v>1.6939599999999999</v>
      </c>
      <c r="MO509">
        <v>20544.87</v>
      </c>
      <c r="MP509" s="1">
        <v>1.7315710000000002E-2</v>
      </c>
      <c r="MQ509">
        <v>25.64293</v>
      </c>
      <c r="MR509">
        <v>1.7163489999999999</v>
      </c>
      <c r="MS509">
        <v>20988.37</v>
      </c>
      <c r="MT509" s="1">
        <v>1.739419E-2</v>
      </c>
      <c r="MU509">
        <v>25.579180000000001</v>
      </c>
      <c r="MV509">
        <v>1.7551380000000001</v>
      </c>
      <c r="MW509">
        <v>21394.2</v>
      </c>
      <c r="MX509" s="1">
        <v>1.7236939999999999E-2</v>
      </c>
      <c r="MY509">
        <v>25.63496</v>
      </c>
      <c r="MZ509">
        <v>1.7670600000000001</v>
      </c>
      <c r="NA509">
        <v>21763.79</v>
      </c>
      <c r="NB509" s="1">
        <v>1.6934589999999999E-2</v>
      </c>
      <c r="NC509">
        <v>25.782080000000001</v>
      </c>
      <c r="ND509">
        <v>1.7605219999999999</v>
      </c>
      <c r="NE509">
        <v>22095.99</v>
      </c>
      <c r="NF509" s="1">
        <v>1.6934589999999999E-2</v>
      </c>
      <c r="NG509">
        <v>25.782080000000001</v>
      </c>
      <c r="NH509">
        <v>1.7605219999999999</v>
      </c>
      <c r="NI509">
        <v>22095.99</v>
      </c>
      <c r="NJ509" s="1">
        <v>1.6934589999999999E-2</v>
      </c>
      <c r="NK509">
        <v>25.782080000000001</v>
      </c>
      <c r="NL509">
        <v>1.7605219999999999</v>
      </c>
      <c r="NM509">
        <v>22095.99</v>
      </c>
      <c r="NN509" s="1">
        <v>1.6934589999999999E-2</v>
      </c>
      <c r="NO509">
        <v>25.782080000000001</v>
      </c>
      <c r="NP509">
        <v>1.7605219999999999</v>
      </c>
      <c r="NQ509">
        <v>22095.99</v>
      </c>
      <c r="NR509" s="1">
        <v>1.6934589999999999E-2</v>
      </c>
      <c r="NS509">
        <v>25.782080000000001</v>
      </c>
      <c r="NT509">
        <v>1.7605219999999999</v>
      </c>
      <c r="NU509">
        <v>22095.99</v>
      </c>
      <c r="NV509" s="1">
        <v>1.6934589999999999E-2</v>
      </c>
      <c r="NW509">
        <v>25.782080000000001</v>
      </c>
      <c r="NX509">
        <v>1.7605219999999999</v>
      </c>
      <c r="NY509">
        <v>22095.99</v>
      </c>
      <c r="NZ509" s="1">
        <v>1.6934589999999999E-2</v>
      </c>
      <c r="OA509">
        <v>25.782080000000001</v>
      </c>
      <c r="OB509">
        <v>1.7605219999999999</v>
      </c>
      <c r="OC509">
        <v>22095.99</v>
      </c>
      <c r="OD509" s="1">
        <v>1.6934589999999999E-2</v>
      </c>
      <c r="OE509">
        <v>25.782080000000001</v>
      </c>
      <c r="OF509">
        <v>1.7605219999999999</v>
      </c>
      <c r="OG509">
        <v>22095.99</v>
      </c>
      <c r="OH509" s="1">
        <v>1.6934589999999999E-2</v>
      </c>
      <c r="OI509">
        <v>25.782080000000001</v>
      </c>
      <c r="OJ509">
        <v>1.7605219999999999</v>
      </c>
      <c r="OK509">
        <v>22095.99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3.4035089999999997E-2</v>
      </c>
      <c r="G510">
        <v>21.536549999999998</v>
      </c>
      <c r="H510">
        <v>0</v>
      </c>
      <c r="I510">
        <v>0</v>
      </c>
      <c r="J510" s="1">
        <v>3.3889130000000003E-2</v>
      </c>
      <c r="K510">
        <v>21.758669999999999</v>
      </c>
      <c r="L510">
        <v>0</v>
      </c>
      <c r="M510">
        <v>0</v>
      </c>
      <c r="N510" s="1">
        <v>3.3634030000000002E-2</v>
      </c>
      <c r="O510">
        <v>21.972460000000002</v>
      </c>
      <c r="P510">
        <v>0</v>
      </c>
      <c r="Q510">
        <v>0</v>
      </c>
      <c r="R510" s="1">
        <v>3.3369929999999999E-2</v>
      </c>
      <c r="S510">
        <v>22.179819999999999</v>
      </c>
      <c r="T510">
        <v>0</v>
      </c>
      <c r="U510">
        <v>0</v>
      </c>
      <c r="V510">
        <v>3.3264630000000003E-2</v>
      </c>
      <c r="W510">
        <v>22.404109999999999</v>
      </c>
      <c r="X510">
        <v>0</v>
      </c>
      <c r="Y510">
        <v>0</v>
      </c>
      <c r="Z510" s="1">
        <v>3.3236050000000003E-2</v>
      </c>
      <c r="AA510">
        <v>22.488160000000001</v>
      </c>
      <c r="AB510">
        <v>0</v>
      </c>
      <c r="AC510">
        <v>0</v>
      </c>
      <c r="AD510" s="1">
        <v>3.315307E-2</v>
      </c>
      <c r="AE510">
        <v>22.425370000000001</v>
      </c>
      <c r="AF510">
        <v>0</v>
      </c>
      <c r="AG510">
        <v>0</v>
      </c>
      <c r="AH510" s="1">
        <v>3.3015490000000002E-2</v>
      </c>
      <c r="AI510">
        <v>22.371210000000001</v>
      </c>
      <c r="AJ510">
        <v>0</v>
      </c>
      <c r="AK510">
        <v>0</v>
      </c>
      <c r="AL510" s="1">
        <v>3.3189419999999997E-2</v>
      </c>
      <c r="AM510">
        <v>22.349810000000002</v>
      </c>
      <c r="AN510">
        <v>0</v>
      </c>
      <c r="AO510">
        <v>0</v>
      </c>
      <c r="AP510" s="1">
        <v>3.3043580000000003E-2</v>
      </c>
      <c r="AQ510">
        <v>22.524349999999998</v>
      </c>
      <c r="AR510">
        <v>0</v>
      </c>
      <c r="AS510">
        <v>0</v>
      </c>
      <c r="AT510" s="1">
        <v>3.2808650000000002E-2</v>
      </c>
      <c r="AU510">
        <v>22.748249999999999</v>
      </c>
      <c r="AV510">
        <v>0</v>
      </c>
      <c r="AW510">
        <v>0</v>
      </c>
      <c r="AX510" s="1">
        <v>3.2544129999999998E-2</v>
      </c>
      <c r="AY510">
        <v>22.944890000000001</v>
      </c>
      <c r="AZ510">
        <v>0</v>
      </c>
      <c r="BA510">
        <v>0</v>
      </c>
      <c r="BB510" s="1">
        <v>3.2425780000000001E-2</v>
      </c>
      <c r="BC510">
        <v>23.128019999999999</v>
      </c>
      <c r="BD510">
        <v>0</v>
      </c>
      <c r="BE510">
        <v>0</v>
      </c>
      <c r="BF510" s="1">
        <v>3.2367670000000001E-2</v>
      </c>
      <c r="BG510">
        <v>23.162859999999998</v>
      </c>
      <c r="BH510">
        <v>0</v>
      </c>
      <c r="BI510">
        <v>0</v>
      </c>
      <c r="BJ510" s="1">
        <v>3.2257300000000003E-2</v>
      </c>
      <c r="BK510">
        <v>23.104590000000002</v>
      </c>
      <c r="BL510">
        <v>0</v>
      </c>
      <c r="BM510">
        <v>0</v>
      </c>
      <c r="BN510" s="1">
        <v>3.2076170000000001E-2</v>
      </c>
      <c r="BO510">
        <v>23.042850000000001</v>
      </c>
      <c r="BP510">
        <v>0</v>
      </c>
      <c r="BQ510">
        <v>0</v>
      </c>
      <c r="BR510" s="1">
        <v>3.1938349999999997E-2</v>
      </c>
      <c r="BS510">
        <v>23.009840000000001</v>
      </c>
      <c r="BT510">
        <v>0</v>
      </c>
      <c r="BU510">
        <v>0</v>
      </c>
      <c r="BV510" s="1">
        <v>3.17589E-2</v>
      </c>
      <c r="BW510">
        <v>23.01482</v>
      </c>
      <c r="BX510">
        <v>0</v>
      </c>
      <c r="BY510">
        <v>0</v>
      </c>
      <c r="BZ510" s="1">
        <v>3.159356E-2</v>
      </c>
      <c r="CA510">
        <v>23.137560000000001</v>
      </c>
      <c r="CB510">
        <v>0</v>
      </c>
      <c r="CC510">
        <v>0</v>
      </c>
      <c r="CD510" s="1">
        <v>3.141766E-2</v>
      </c>
      <c r="CE510">
        <v>23.22308</v>
      </c>
      <c r="CF510">
        <v>0</v>
      </c>
      <c r="CG510">
        <v>0</v>
      </c>
      <c r="CH510" s="1">
        <v>3.124617E-2</v>
      </c>
      <c r="CI510">
        <v>23.28642</v>
      </c>
      <c r="CJ510">
        <v>0</v>
      </c>
      <c r="CK510">
        <v>0</v>
      </c>
      <c r="CL510">
        <v>3.105424E-2</v>
      </c>
      <c r="CM510">
        <v>23.259889999999999</v>
      </c>
      <c r="CN510">
        <v>0</v>
      </c>
      <c r="CO510">
        <v>0</v>
      </c>
      <c r="CP510">
        <v>3.0862199999999999E-2</v>
      </c>
      <c r="CQ510">
        <v>23.210129999999999</v>
      </c>
      <c r="CR510">
        <v>0</v>
      </c>
      <c r="CS510">
        <v>0</v>
      </c>
      <c r="CT510">
        <v>3.0672350000000001E-2</v>
      </c>
      <c r="CU510">
        <v>23.130859999999998</v>
      </c>
      <c r="CV510">
        <v>0</v>
      </c>
      <c r="CW510">
        <v>0</v>
      </c>
      <c r="CX510" s="1">
        <v>3.0412209999999999E-2</v>
      </c>
      <c r="CY510">
        <v>23.027660000000001</v>
      </c>
      <c r="CZ510">
        <v>0</v>
      </c>
      <c r="DA510">
        <v>0</v>
      </c>
      <c r="DB510" s="1">
        <v>3.0231569999999999E-2</v>
      </c>
      <c r="DC510">
        <v>22.97157</v>
      </c>
      <c r="DD510">
        <v>0</v>
      </c>
      <c r="DE510">
        <v>0</v>
      </c>
      <c r="DF510" s="1">
        <v>3.0065850000000002E-2</v>
      </c>
      <c r="DG510">
        <v>23.0259</v>
      </c>
      <c r="DH510">
        <v>0</v>
      </c>
      <c r="DI510">
        <v>0</v>
      </c>
      <c r="DJ510" s="1">
        <v>2.9916600000000002E-2</v>
      </c>
      <c r="DK510">
        <v>23.100519999999999</v>
      </c>
      <c r="DL510">
        <v>0</v>
      </c>
      <c r="DM510">
        <v>0</v>
      </c>
      <c r="DN510" s="1">
        <v>2.9724460000000001E-2</v>
      </c>
      <c r="DO510">
        <v>23.201339999999998</v>
      </c>
      <c r="DP510">
        <v>0</v>
      </c>
      <c r="DQ510">
        <v>3.8445280000000003E-37</v>
      </c>
      <c r="DR510" s="1">
        <v>2.9517709999999999E-2</v>
      </c>
      <c r="DS510">
        <v>23.176189999999998</v>
      </c>
      <c r="DT510">
        <v>1.621756E-36</v>
      </c>
      <c r="DU510">
        <v>1.1108240000000001E-32</v>
      </c>
      <c r="DV510" s="1">
        <v>2.9315529999999999E-2</v>
      </c>
      <c r="DW510">
        <v>23.102709999999998</v>
      </c>
      <c r="DX510">
        <v>1.2204119999999999E-32</v>
      </c>
      <c r="DY510" s="1">
        <v>7.8201190000000001E-29</v>
      </c>
      <c r="DZ510" s="1">
        <v>2.9119579999999999E-2</v>
      </c>
      <c r="EA510">
        <v>23.041340000000002</v>
      </c>
      <c r="EB510" s="1">
        <v>2.9676929999999999E-29</v>
      </c>
      <c r="EC510" s="1">
        <v>1.839914E-25</v>
      </c>
      <c r="ED510" s="1">
        <v>2.8842799999999998E-2</v>
      </c>
      <c r="EE510">
        <v>22.985489999999999</v>
      </c>
      <c r="EF510" s="1">
        <v>2.8157930000000002E-26</v>
      </c>
      <c r="EG510" s="1">
        <v>1.721307E-22</v>
      </c>
      <c r="EH510" s="1">
        <v>2.8650970000000001E-2</v>
      </c>
      <c r="EI510">
        <v>23.066389999999998</v>
      </c>
      <c r="EJ510" s="1">
        <v>1.2253199999999999E-23</v>
      </c>
      <c r="EK510" s="1">
        <v>7.4480200000000004E-20</v>
      </c>
      <c r="EL510" s="1">
        <v>2.8480640000000002E-2</v>
      </c>
      <c r="EM510">
        <v>23.16966</v>
      </c>
      <c r="EN510" s="1">
        <v>2.7582759999999999E-21</v>
      </c>
      <c r="EO510" s="1">
        <v>1.6746089999999999E-17</v>
      </c>
      <c r="EP510" s="1">
        <v>2.8332220000000002E-2</v>
      </c>
      <c r="EQ510">
        <v>23.246649999999999</v>
      </c>
      <c r="ER510" s="1">
        <v>3.4994139999999999E-19</v>
      </c>
      <c r="ES510" s="1">
        <v>2.13375E-15</v>
      </c>
      <c r="ET510">
        <v>2.8147579999999998E-2</v>
      </c>
      <c r="EU510">
        <v>23.368480000000002</v>
      </c>
      <c r="EV510" s="1">
        <v>2.6878650000000001E-17</v>
      </c>
      <c r="EW510" s="1">
        <v>1.652814E-13</v>
      </c>
      <c r="EX510" s="1">
        <v>2.7958899999999998E-2</v>
      </c>
      <c r="EY510">
        <v>23.409700000000001</v>
      </c>
      <c r="EZ510" s="1">
        <v>1.3258439999999999E-15</v>
      </c>
      <c r="FA510" s="1">
        <v>8.2514669999999993E-12</v>
      </c>
      <c r="FB510">
        <v>2.7770799999999998E-2</v>
      </c>
      <c r="FC510">
        <v>23.3184</v>
      </c>
      <c r="FD510" s="1">
        <v>4.4278770000000002E-14</v>
      </c>
      <c r="FE510" s="1">
        <v>2.7889789999999999E-10</v>
      </c>
      <c r="FF510" s="1">
        <v>2.7629009999999999E-2</v>
      </c>
      <c r="FG510">
        <v>23.216480000000001</v>
      </c>
      <c r="FH510" s="1">
        <v>1.0441869999999999E-12</v>
      </c>
      <c r="FI510" s="1">
        <v>6.65595E-9</v>
      </c>
      <c r="FJ510" s="1">
        <v>2.774911E-2</v>
      </c>
      <c r="FK510">
        <v>23.15034</v>
      </c>
      <c r="FL510" s="1">
        <v>1.8202299999999999E-11</v>
      </c>
      <c r="FM510" s="1">
        <v>1.1641730000000001E-7</v>
      </c>
      <c r="FN510" s="1">
        <v>2.753309E-2</v>
      </c>
      <c r="FO510">
        <v>23.282060000000001</v>
      </c>
      <c r="FP510" s="1">
        <v>2.3691589999999998E-10</v>
      </c>
      <c r="FQ510" s="1">
        <v>1.539783E-6</v>
      </c>
      <c r="FR510" s="1">
        <v>2.718601E-2</v>
      </c>
      <c r="FS510">
        <v>23.476019999999998</v>
      </c>
      <c r="FT510" s="1">
        <v>2.3806729999999999E-9</v>
      </c>
      <c r="FU510" s="1">
        <v>1.57963E-5</v>
      </c>
      <c r="FV510" s="1">
        <v>2.6832580000000002E-2</v>
      </c>
      <c r="FW510">
        <v>23.68695</v>
      </c>
      <c r="FX510" s="1">
        <v>1.8981919999999998E-8</v>
      </c>
      <c r="FY510" s="1">
        <v>1.287347E-4</v>
      </c>
      <c r="FZ510" s="1">
        <v>2.6637649999999999E-2</v>
      </c>
      <c r="GA510">
        <v>23.872789999999998</v>
      </c>
      <c r="GB510" s="1">
        <v>1.2381420000000001E-7</v>
      </c>
      <c r="GC510" s="1">
        <v>8.5261240000000002E-4</v>
      </c>
      <c r="GD510" s="1">
        <v>2.6553440000000001E-2</v>
      </c>
      <c r="GE510">
        <v>23.887429999999998</v>
      </c>
      <c r="GF510" s="1">
        <v>6.726943E-7</v>
      </c>
      <c r="GG510" s="1">
        <v>4.6856520000000002E-3</v>
      </c>
      <c r="GH510" s="1">
        <v>2.6390960000000002E-2</v>
      </c>
      <c r="GI510">
        <v>23.774100000000001</v>
      </c>
      <c r="GJ510" s="1">
        <v>3.0776649999999999E-6</v>
      </c>
      <c r="GK510" s="1">
        <v>2.1750080000000001E-2</v>
      </c>
      <c r="GL510" s="1">
        <v>2.6153880000000001E-2</v>
      </c>
      <c r="GM510">
        <v>23.665400000000002</v>
      </c>
      <c r="GN510" s="1">
        <v>1.204429E-5</v>
      </c>
      <c r="GO510" s="1">
        <v>8.6601349999999994E-2</v>
      </c>
      <c r="GP510">
        <v>2.6241420000000001E-2</v>
      </c>
      <c r="GQ510">
        <v>23.593129999999999</v>
      </c>
      <c r="GR510" s="1">
        <v>4.1596790000000001E-5</v>
      </c>
      <c r="GS510" s="1">
        <v>0.30039929999999998</v>
      </c>
      <c r="GT510" s="1">
        <v>2.5983869999999999E-2</v>
      </c>
      <c r="GU510">
        <v>23.723549999999999</v>
      </c>
      <c r="GV510" s="1">
        <v>1.252104E-4</v>
      </c>
      <c r="GW510">
        <v>0.92011810000000005</v>
      </c>
      <c r="GX510" s="1">
        <v>2.5614560000000001E-2</v>
      </c>
      <c r="GY510">
        <v>23.91555</v>
      </c>
      <c r="GZ510" s="1">
        <v>3.3517619999999998E-4</v>
      </c>
      <c r="HA510" s="1">
        <v>2.5162629999999999</v>
      </c>
      <c r="HB510" s="1">
        <v>2.5218939999999999E-2</v>
      </c>
      <c r="HC510">
        <v>24.127320000000001</v>
      </c>
      <c r="HD510" s="1">
        <v>8.0894739999999999E-4</v>
      </c>
      <c r="HE510">
        <v>6.2105779999999999</v>
      </c>
      <c r="HF510">
        <v>2.4996020000000001E-2</v>
      </c>
      <c r="HG510">
        <v>24.28537</v>
      </c>
      <c r="HH510" s="1">
        <v>1.7931550000000001E-3</v>
      </c>
      <c r="HI510">
        <v>13.98066</v>
      </c>
      <c r="HJ510">
        <v>2.489303E-2</v>
      </c>
      <c r="HK510">
        <v>24.288530000000002</v>
      </c>
      <c r="HL510" s="1">
        <v>3.6810340000000001E-3</v>
      </c>
      <c r="HM510">
        <v>28.99466</v>
      </c>
      <c r="HN510" s="1">
        <v>2.4746790000000001E-2</v>
      </c>
      <c r="HO510">
        <v>24.167909999999999</v>
      </c>
      <c r="HP510" s="1">
        <v>7.0101670000000003E-3</v>
      </c>
      <c r="HQ510">
        <v>55.868690000000001</v>
      </c>
      <c r="HR510" s="1">
        <v>2.4584999999999999E-2</v>
      </c>
      <c r="HS510">
        <v>24.048120000000001</v>
      </c>
      <c r="HT510" s="1">
        <v>1.249545E-2</v>
      </c>
      <c r="HU510">
        <v>100.7637</v>
      </c>
      <c r="HV510" s="1">
        <v>2.4859840000000001E-2</v>
      </c>
      <c r="HW510">
        <v>23.959969999999998</v>
      </c>
      <c r="HX510" s="1">
        <v>2.138818E-2</v>
      </c>
      <c r="HY510">
        <v>171.38910000000001</v>
      </c>
      <c r="HZ510" s="1">
        <v>2.4687310000000001E-2</v>
      </c>
      <c r="IA510">
        <v>24.039370000000002</v>
      </c>
      <c r="IB510" s="1">
        <v>3.4119009999999998E-2</v>
      </c>
      <c r="IC510">
        <v>276.58679999999998</v>
      </c>
      <c r="ID510" s="1">
        <v>2.4407370000000001E-2</v>
      </c>
      <c r="IE510">
        <v>24.036760000000001</v>
      </c>
      <c r="IF510" s="1">
        <v>5.1653579999999998E-2</v>
      </c>
      <c r="IG510">
        <v>425.3981</v>
      </c>
      <c r="IH510" s="1">
        <v>2.40888E-2</v>
      </c>
      <c r="II510">
        <v>24.167069999999999</v>
      </c>
      <c r="IJ510" s="1">
        <v>7.4752379999999993E-2</v>
      </c>
      <c r="IK510">
        <v>626.57209999999998</v>
      </c>
      <c r="IL510" s="1">
        <v>2.3947420000000001E-2</v>
      </c>
      <c r="IM510">
        <v>24.277450000000002</v>
      </c>
      <c r="IN510" s="1">
        <v>0.10488599999999999</v>
      </c>
      <c r="IO510">
        <v>887.9221</v>
      </c>
      <c r="IP510" s="1">
        <v>2.3874139999999999E-2</v>
      </c>
      <c r="IQ510">
        <v>24.28143</v>
      </c>
      <c r="IR510">
        <v>0.14261119999999999</v>
      </c>
      <c r="IS510">
        <v>1215.9549999999999</v>
      </c>
      <c r="IT510" s="1">
        <v>2.3698830000000001E-2</v>
      </c>
      <c r="IU510">
        <v>24.189440000000001</v>
      </c>
      <c r="IV510" s="1">
        <v>0.1872635</v>
      </c>
      <c r="IW510">
        <v>1614.826</v>
      </c>
      <c r="IX510">
        <v>2.338614E-2</v>
      </c>
      <c r="IY510">
        <v>24.075379999999999</v>
      </c>
      <c r="IZ510" s="1">
        <v>0.23778469999999999</v>
      </c>
      <c r="JA510">
        <v>2085.8229999999999</v>
      </c>
      <c r="JB510" s="1">
        <v>2.2841150000000001E-2</v>
      </c>
      <c r="JC510">
        <v>24.020189999999999</v>
      </c>
      <c r="JD510">
        <v>0.2913828</v>
      </c>
      <c r="JE510">
        <v>2626.7669999999998</v>
      </c>
      <c r="JF510" s="1">
        <v>2.258961E-2</v>
      </c>
      <c r="JG510">
        <v>24.180520000000001</v>
      </c>
      <c r="JH510">
        <v>0.35347450000000002</v>
      </c>
      <c r="JI510">
        <v>3233.8470000000002</v>
      </c>
      <c r="JJ510" s="1">
        <v>2.2465550000000001E-2</v>
      </c>
      <c r="JK510">
        <v>24.412230000000001</v>
      </c>
      <c r="JL510">
        <v>0.4228056</v>
      </c>
      <c r="JM510">
        <v>3902.9229999999998</v>
      </c>
      <c r="JN510" s="1">
        <v>2.2334280000000001E-2</v>
      </c>
      <c r="JO510">
        <v>24.669689999999999</v>
      </c>
      <c r="JP510">
        <v>0.49665979999999998</v>
      </c>
      <c r="JQ510">
        <v>4627.5519999999997</v>
      </c>
      <c r="JR510">
        <v>2.203546E-2</v>
      </c>
      <c r="JS510">
        <v>24.899360000000001</v>
      </c>
      <c r="JT510">
        <v>0.56980909999999996</v>
      </c>
      <c r="JU510">
        <v>5399.0680000000002</v>
      </c>
      <c r="JV510" s="1">
        <v>2.1682119999999999E-2</v>
      </c>
      <c r="JW510">
        <v>24.97203</v>
      </c>
      <c r="JX510">
        <v>0.64248439999999996</v>
      </c>
      <c r="JY510">
        <v>6207.2380000000003</v>
      </c>
      <c r="JZ510" s="1">
        <v>2.141411E-2</v>
      </c>
      <c r="KA510">
        <v>24.893940000000001</v>
      </c>
      <c r="KB510">
        <v>0.71767990000000004</v>
      </c>
      <c r="KC510">
        <v>7042.92</v>
      </c>
      <c r="KD510" s="1">
        <v>2.1260080000000001E-2</v>
      </c>
      <c r="KE510">
        <v>24.80575</v>
      </c>
      <c r="KF510">
        <v>0.79654709999999995</v>
      </c>
      <c r="KG510">
        <v>7898.0630000000001</v>
      </c>
      <c r="KH510" s="1">
        <v>2.1103690000000001E-2</v>
      </c>
      <c r="KI510">
        <v>24.73799</v>
      </c>
      <c r="KJ510">
        <v>0.87487800000000004</v>
      </c>
      <c r="KK510">
        <v>8764.6740000000009</v>
      </c>
      <c r="KL510" s="1">
        <v>2.0947210000000001E-2</v>
      </c>
      <c r="KM510">
        <v>24.813230000000001</v>
      </c>
      <c r="KN510">
        <v>0.95172420000000002</v>
      </c>
      <c r="KO510">
        <v>9634.5159999999996</v>
      </c>
      <c r="KP510" s="1">
        <v>2.0746339999999999E-2</v>
      </c>
      <c r="KQ510">
        <v>24.916080000000001</v>
      </c>
      <c r="KR510">
        <v>1.0243770000000001</v>
      </c>
      <c r="KS510">
        <v>10499.86</v>
      </c>
      <c r="KT510" s="1">
        <v>2.0562500000000001E-2</v>
      </c>
      <c r="KU510">
        <v>24.987089999999998</v>
      </c>
      <c r="KV510">
        <v>1.0947199999999999</v>
      </c>
      <c r="KW510">
        <v>11353.66</v>
      </c>
      <c r="KX510" s="1">
        <v>2.0406210000000001E-2</v>
      </c>
      <c r="KY510">
        <v>25.031860000000002</v>
      </c>
      <c r="KZ510">
        <v>1.163303</v>
      </c>
      <c r="LA510">
        <v>12190.54</v>
      </c>
      <c r="LB510" s="1">
        <v>2.0272229999999999E-2</v>
      </c>
      <c r="LC510">
        <v>25.007670000000001</v>
      </c>
      <c r="LD510">
        <v>1.2295609999999999</v>
      </c>
      <c r="LE510">
        <v>13005.79</v>
      </c>
      <c r="LF510" s="1">
        <v>2.0140559999999998E-2</v>
      </c>
      <c r="LG510">
        <v>24.944279999999999</v>
      </c>
      <c r="LH510">
        <v>1.292287</v>
      </c>
      <c r="LI510">
        <v>13795.5</v>
      </c>
      <c r="LJ510" s="1">
        <v>1.9939640000000002E-2</v>
      </c>
      <c r="LK510">
        <v>24.865220000000001</v>
      </c>
      <c r="LL510">
        <v>1.346363</v>
      </c>
      <c r="LM510">
        <v>14555.54</v>
      </c>
      <c r="LN510" s="1">
        <v>1.941445E-2</v>
      </c>
      <c r="LO510">
        <v>24.831790000000002</v>
      </c>
      <c r="LP510">
        <v>1.372795</v>
      </c>
      <c r="LQ510">
        <v>15280.4</v>
      </c>
      <c r="LR510" s="1">
        <v>1.9228909999999998E-2</v>
      </c>
      <c r="LS510">
        <v>24.976739999999999</v>
      </c>
      <c r="LT510">
        <v>1.4174180000000001</v>
      </c>
      <c r="LU510">
        <v>15967.86</v>
      </c>
      <c r="LV510" s="1">
        <v>1.919759E-2</v>
      </c>
      <c r="LW510">
        <v>25.187190000000001</v>
      </c>
      <c r="LX510">
        <v>1.469357</v>
      </c>
      <c r="LY510">
        <v>16619.96</v>
      </c>
      <c r="LZ510" s="1">
        <v>1.9180900000000001E-2</v>
      </c>
      <c r="MA510">
        <v>25.43918</v>
      </c>
      <c r="MB510">
        <v>1.5192319999999999</v>
      </c>
      <c r="MC510">
        <v>17236.990000000002</v>
      </c>
      <c r="MD510" s="1">
        <v>1.895927E-2</v>
      </c>
      <c r="ME510">
        <v>25.644950000000001</v>
      </c>
      <c r="MF510">
        <v>1.548935</v>
      </c>
      <c r="MG510">
        <v>17816.689999999999</v>
      </c>
      <c r="MH510" s="1">
        <v>1.864501E-2</v>
      </c>
      <c r="MI510">
        <v>25.74173</v>
      </c>
      <c r="MJ510">
        <v>1.566419</v>
      </c>
      <c r="MK510">
        <v>18357.23</v>
      </c>
      <c r="ML510" s="1">
        <v>1.8365360000000001E-2</v>
      </c>
      <c r="MM510">
        <v>25.678049999999999</v>
      </c>
      <c r="MN510">
        <v>1.5822270000000001</v>
      </c>
      <c r="MO510">
        <v>18858.5</v>
      </c>
      <c r="MP510" s="1">
        <v>1.8244880000000002E-2</v>
      </c>
      <c r="MQ510">
        <v>25.598299999999998</v>
      </c>
      <c r="MR510">
        <v>1.60772</v>
      </c>
      <c r="MS510">
        <v>19322.04</v>
      </c>
      <c r="MT510" s="1">
        <v>1.8334610000000001E-2</v>
      </c>
      <c r="MU510">
        <v>25.537680000000002</v>
      </c>
      <c r="MV510">
        <v>1.649044</v>
      </c>
      <c r="MW510">
        <v>19750.89</v>
      </c>
      <c r="MX510" s="1">
        <v>1.8167829999999999E-2</v>
      </c>
      <c r="MY510">
        <v>25.593139999999998</v>
      </c>
      <c r="MZ510">
        <v>1.664363</v>
      </c>
      <c r="NA510">
        <v>20146.04</v>
      </c>
      <c r="NB510" s="1">
        <v>1.7848429999999998E-2</v>
      </c>
      <c r="NC510">
        <v>25.73658</v>
      </c>
      <c r="ND510">
        <v>1.6621140000000001</v>
      </c>
      <c r="NE510">
        <v>20505.650000000001</v>
      </c>
      <c r="NF510" s="1">
        <v>1.7848429999999998E-2</v>
      </c>
      <c r="NG510">
        <v>25.73658</v>
      </c>
      <c r="NH510">
        <v>1.6621140000000001</v>
      </c>
      <c r="NI510">
        <v>20505.650000000001</v>
      </c>
      <c r="NJ510" s="1">
        <v>1.7848429999999998E-2</v>
      </c>
      <c r="NK510">
        <v>25.73658</v>
      </c>
      <c r="NL510">
        <v>1.6621140000000001</v>
      </c>
      <c r="NM510">
        <v>20505.650000000001</v>
      </c>
      <c r="NN510" s="1">
        <v>1.7848429999999998E-2</v>
      </c>
      <c r="NO510">
        <v>25.73658</v>
      </c>
      <c r="NP510">
        <v>1.6621140000000001</v>
      </c>
      <c r="NQ510">
        <v>20505.650000000001</v>
      </c>
      <c r="NR510" s="1">
        <v>1.7848429999999998E-2</v>
      </c>
      <c r="NS510">
        <v>25.73658</v>
      </c>
      <c r="NT510">
        <v>1.6621140000000001</v>
      </c>
      <c r="NU510">
        <v>20505.650000000001</v>
      </c>
      <c r="NV510" s="1">
        <v>1.7848429999999998E-2</v>
      </c>
      <c r="NW510">
        <v>25.73658</v>
      </c>
      <c r="NX510">
        <v>1.6621140000000001</v>
      </c>
      <c r="NY510">
        <v>20505.650000000001</v>
      </c>
      <c r="NZ510" s="1">
        <v>1.7848429999999998E-2</v>
      </c>
      <c r="OA510">
        <v>25.73658</v>
      </c>
      <c r="OB510">
        <v>1.6621140000000001</v>
      </c>
      <c r="OC510">
        <v>20505.650000000001</v>
      </c>
      <c r="OD510" s="1">
        <v>1.7848429999999998E-2</v>
      </c>
      <c r="OE510">
        <v>25.73658</v>
      </c>
      <c r="OF510">
        <v>1.6621140000000001</v>
      </c>
      <c r="OG510">
        <v>20505.650000000001</v>
      </c>
      <c r="OH510" s="1">
        <v>1.7848429999999998E-2</v>
      </c>
      <c r="OI510">
        <v>25.73658</v>
      </c>
      <c r="OJ510">
        <v>1.6621140000000001</v>
      </c>
      <c r="OK510">
        <v>20505.650000000001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3.3525529999999998E-2</v>
      </c>
      <c r="G511">
        <v>21.442409999999999</v>
      </c>
      <c r="H511">
        <v>0</v>
      </c>
      <c r="I511">
        <v>0</v>
      </c>
      <c r="J511" s="1">
        <v>3.3381960000000002E-2</v>
      </c>
      <c r="K511">
        <v>21.659330000000001</v>
      </c>
      <c r="L511">
        <v>0</v>
      </c>
      <c r="M511">
        <v>0</v>
      </c>
      <c r="N511" s="1">
        <v>3.3128629999999999E-2</v>
      </c>
      <c r="O511">
        <v>21.868189999999998</v>
      </c>
      <c r="P511">
        <v>0</v>
      </c>
      <c r="Q511">
        <v>0</v>
      </c>
      <c r="R511" s="1">
        <v>3.2864900000000002E-2</v>
      </c>
      <c r="S511">
        <v>22.07329</v>
      </c>
      <c r="T511">
        <v>0</v>
      </c>
      <c r="U511">
        <v>0</v>
      </c>
      <c r="V511">
        <v>3.276316E-2</v>
      </c>
      <c r="W511">
        <v>22.295190000000002</v>
      </c>
      <c r="X511">
        <v>0</v>
      </c>
      <c r="Y511">
        <v>0</v>
      </c>
      <c r="Z511" s="1">
        <v>3.2735199999999999E-2</v>
      </c>
      <c r="AA511">
        <v>22.380880000000001</v>
      </c>
      <c r="AB511">
        <v>0</v>
      </c>
      <c r="AC511">
        <v>0</v>
      </c>
      <c r="AD511">
        <v>3.2656749999999998E-2</v>
      </c>
      <c r="AE511">
        <v>22.32499</v>
      </c>
      <c r="AF511">
        <v>0</v>
      </c>
      <c r="AG511">
        <v>0</v>
      </c>
      <c r="AH511" s="1">
        <v>3.2522210000000003E-2</v>
      </c>
      <c r="AI511">
        <v>22.276420000000002</v>
      </c>
      <c r="AJ511">
        <v>0</v>
      </c>
      <c r="AK511">
        <v>0</v>
      </c>
      <c r="AL511" s="1">
        <v>3.2698150000000002E-2</v>
      </c>
      <c r="AM511">
        <v>22.259139999999999</v>
      </c>
      <c r="AN511">
        <v>0</v>
      </c>
      <c r="AO511">
        <v>0</v>
      </c>
      <c r="AP511" s="1">
        <v>3.2553499999999999E-2</v>
      </c>
      <c r="AQ511">
        <v>22.431229999999999</v>
      </c>
      <c r="AR511">
        <v>0</v>
      </c>
      <c r="AS511">
        <v>0</v>
      </c>
      <c r="AT511" s="1">
        <v>3.2322749999999997E-2</v>
      </c>
      <c r="AU511">
        <v>22.651140000000002</v>
      </c>
      <c r="AV511">
        <v>0</v>
      </c>
      <c r="AW511">
        <v>0</v>
      </c>
      <c r="AX511" s="1">
        <v>3.2056229999999998E-2</v>
      </c>
      <c r="AY511">
        <v>22.84552</v>
      </c>
      <c r="AZ511">
        <v>0</v>
      </c>
      <c r="BA511">
        <v>0</v>
      </c>
      <c r="BB511" s="1">
        <v>3.1939929999999998E-2</v>
      </c>
      <c r="BC511">
        <v>23.02779</v>
      </c>
      <c r="BD511">
        <v>0</v>
      </c>
      <c r="BE511">
        <v>0</v>
      </c>
      <c r="BF511" s="1">
        <v>3.1888380000000001E-2</v>
      </c>
      <c r="BG511">
        <v>23.06607</v>
      </c>
      <c r="BH511">
        <v>0</v>
      </c>
      <c r="BI511">
        <v>0</v>
      </c>
      <c r="BJ511" s="1">
        <v>3.1781249999999997E-2</v>
      </c>
      <c r="BK511">
        <v>23.014620000000001</v>
      </c>
      <c r="BL511">
        <v>0</v>
      </c>
      <c r="BM511">
        <v>0</v>
      </c>
      <c r="BN511">
        <v>3.1601280000000002E-2</v>
      </c>
      <c r="BO511">
        <v>22.958649999999999</v>
      </c>
      <c r="BP511">
        <v>0</v>
      </c>
      <c r="BQ511">
        <v>0</v>
      </c>
      <c r="BR511" s="1">
        <v>3.1463320000000003E-2</v>
      </c>
      <c r="BS511">
        <v>22.929269999999999</v>
      </c>
      <c r="BT511">
        <v>0</v>
      </c>
      <c r="BU511">
        <v>0</v>
      </c>
      <c r="BV511" s="1">
        <v>3.128856E-2</v>
      </c>
      <c r="BW511">
        <v>22.936509999999998</v>
      </c>
      <c r="BX511">
        <v>0</v>
      </c>
      <c r="BY511">
        <v>0</v>
      </c>
      <c r="BZ511" s="1">
        <v>3.1123939999999999E-2</v>
      </c>
      <c r="CA511">
        <v>23.057729999999999</v>
      </c>
      <c r="CB511">
        <v>0</v>
      </c>
      <c r="CC511">
        <v>0</v>
      </c>
      <c r="CD511" s="1">
        <v>3.0953029999999999E-2</v>
      </c>
      <c r="CE511">
        <v>23.142849999999999</v>
      </c>
      <c r="CF511">
        <v>0</v>
      </c>
      <c r="CG511">
        <v>0</v>
      </c>
      <c r="CH511" s="1">
        <v>3.0780689999999999E-2</v>
      </c>
      <c r="CI511">
        <v>23.206209999999999</v>
      </c>
      <c r="CJ511">
        <v>0</v>
      </c>
      <c r="CK511">
        <v>0</v>
      </c>
      <c r="CL511">
        <v>3.0594260000000002E-2</v>
      </c>
      <c r="CM511">
        <v>23.182880000000001</v>
      </c>
      <c r="CN511">
        <v>0</v>
      </c>
      <c r="CO511">
        <v>0</v>
      </c>
      <c r="CP511" s="1">
        <v>3.040313E-2</v>
      </c>
      <c r="CQ511">
        <v>23.136579999999999</v>
      </c>
      <c r="CR511">
        <v>0</v>
      </c>
      <c r="CS511">
        <v>0</v>
      </c>
      <c r="CT511" s="1">
        <v>3.021625E-2</v>
      </c>
      <c r="CU511">
        <v>23.061340000000001</v>
      </c>
      <c r="CV511">
        <v>0</v>
      </c>
      <c r="CW511">
        <v>0</v>
      </c>
      <c r="CX511" s="1">
        <v>2.9961499999999999E-2</v>
      </c>
      <c r="CY511">
        <v>22.962420000000002</v>
      </c>
      <c r="CZ511">
        <v>0</v>
      </c>
      <c r="DA511">
        <v>0</v>
      </c>
      <c r="DB511" s="1">
        <v>2.9782070000000001E-2</v>
      </c>
      <c r="DC511">
        <v>22.908999999999999</v>
      </c>
      <c r="DD511">
        <v>0</v>
      </c>
      <c r="DE511">
        <v>0</v>
      </c>
      <c r="DF511" s="1">
        <v>2.961751E-2</v>
      </c>
      <c r="DG511">
        <v>22.96209</v>
      </c>
      <c r="DH511">
        <v>0</v>
      </c>
      <c r="DI511">
        <v>0</v>
      </c>
      <c r="DJ511" s="1">
        <v>2.9470860000000001E-2</v>
      </c>
      <c r="DK511">
        <v>23.034669999999998</v>
      </c>
      <c r="DL511">
        <v>0</v>
      </c>
      <c r="DM511">
        <v>0</v>
      </c>
      <c r="DN511" s="1">
        <v>2.9282539999999999E-2</v>
      </c>
      <c r="DO511">
        <v>23.133099999999999</v>
      </c>
      <c r="DP511">
        <v>0</v>
      </c>
      <c r="DQ511">
        <v>9.2365650000000003E-38</v>
      </c>
      <c r="DR511" s="1">
        <v>2.9080370000000001E-2</v>
      </c>
      <c r="DS511">
        <v>23.109660000000002</v>
      </c>
      <c r="DT511">
        <v>3.8061859999999996E-37</v>
      </c>
      <c r="DU511">
        <v>2.9461430000000001E-33</v>
      </c>
      <c r="DV511" s="1">
        <v>2.8880099999999999E-2</v>
      </c>
      <c r="DW511">
        <v>23.040040000000001</v>
      </c>
      <c r="DX511">
        <v>3.1966429999999997E-33</v>
      </c>
      <c r="DY511" s="1">
        <v>2.2506670000000001E-29</v>
      </c>
      <c r="DZ511" s="1">
        <v>2.8686650000000001E-2</v>
      </c>
      <c r="EA511">
        <v>22.9815</v>
      </c>
      <c r="EB511" s="1">
        <v>8.5078669999999995E-30</v>
      </c>
      <c r="EC511" s="1">
        <v>5.6938759999999999E-26</v>
      </c>
      <c r="ED511" s="1">
        <v>2.8411160000000001E-2</v>
      </c>
      <c r="EE511">
        <v>22.92792</v>
      </c>
      <c r="EF511" s="1">
        <v>8.7339140000000001E-27</v>
      </c>
      <c r="EG511" s="1">
        <v>5.6916540000000003E-23</v>
      </c>
      <c r="EH511" s="1">
        <v>2.8223580000000002E-2</v>
      </c>
      <c r="EI511">
        <v>23.007280000000002</v>
      </c>
      <c r="EJ511" s="1">
        <v>4.0714979999999997E-24</v>
      </c>
      <c r="EK511" s="1">
        <v>2.614073E-20</v>
      </c>
      <c r="EL511" s="1">
        <v>2.8056009999999999E-2</v>
      </c>
      <c r="EM511">
        <v>23.107800000000001</v>
      </c>
      <c r="EN511" s="1">
        <v>9.7517779999999997E-22</v>
      </c>
      <c r="EO511" s="1">
        <v>6.2094520000000003E-18</v>
      </c>
      <c r="EP511" s="1">
        <v>2.7907620000000001E-2</v>
      </c>
      <c r="EQ511">
        <v>23.183990000000001</v>
      </c>
      <c r="ER511" s="1">
        <v>1.3093250000000001E-19</v>
      </c>
      <c r="ES511" s="1">
        <v>8.3269839999999999E-16</v>
      </c>
      <c r="ET511" s="1">
        <v>2.7727459999999999E-2</v>
      </c>
      <c r="EU511">
        <v>23.304120000000001</v>
      </c>
      <c r="EV511" s="1">
        <v>1.0599460000000001E-17</v>
      </c>
      <c r="EW511" s="1">
        <v>6.7668100000000005E-14</v>
      </c>
      <c r="EX511" s="1">
        <v>2.7541309999999999E-2</v>
      </c>
      <c r="EY511">
        <v>23.345780000000001</v>
      </c>
      <c r="EZ511" s="1">
        <v>5.4898640000000003E-16</v>
      </c>
      <c r="FA511" s="1">
        <v>3.533976E-12</v>
      </c>
      <c r="FB511" s="1">
        <v>2.7356849999999999E-2</v>
      </c>
      <c r="FC511">
        <v>23.259840000000001</v>
      </c>
      <c r="FD511" s="1">
        <v>1.9192919999999999E-14</v>
      </c>
      <c r="FE511" s="1">
        <v>1.2464500000000001E-10</v>
      </c>
      <c r="FF511">
        <v>2.7218039999999999E-2</v>
      </c>
      <c r="FG511">
        <v>23.16311</v>
      </c>
      <c r="FH511" s="1">
        <v>4.7253910000000001E-13</v>
      </c>
      <c r="FI511" s="1">
        <v>3.0973210000000001E-9</v>
      </c>
      <c r="FJ511" s="1">
        <v>2.7344250000000001E-2</v>
      </c>
      <c r="FK511">
        <v>23.100860000000001</v>
      </c>
      <c r="FL511" s="1">
        <v>8.5824969999999997E-12</v>
      </c>
      <c r="FM511" s="1">
        <v>5.6300130000000003E-8</v>
      </c>
      <c r="FN511" s="1">
        <v>2.7129650000000002E-2</v>
      </c>
      <c r="FO511">
        <v>23.229900000000001</v>
      </c>
      <c r="FP511" s="1">
        <v>1.160873E-10</v>
      </c>
      <c r="FQ511" s="1">
        <v>7.7240990000000003E-7</v>
      </c>
      <c r="FR511" s="1">
        <v>2.678552E-2</v>
      </c>
      <c r="FS511">
        <v>23.419119999999999</v>
      </c>
      <c r="FT511" s="1">
        <v>1.209919E-9</v>
      </c>
      <c r="FU511" s="1">
        <v>8.2058670000000002E-6</v>
      </c>
      <c r="FV511" s="1">
        <v>2.643324E-2</v>
      </c>
      <c r="FW511">
        <v>23.625969999999999</v>
      </c>
      <c r="FX511" s="1">
        <v>9.9874339999999997E-9</v>
      </c>
      <c r="FY511" s="1">
        <v>6.9147049999999997E-5</v>
      </c>
      <c r="FZ511" s="1">
        <v>2.6244389999999999E-2</v>
      </c>
      <c r="GA511">
        <v>23.809270000000001</v>
      </c>
      <c r="GB511" s="1">
        <v>6.7351780000000003E-8</v>
      </c>
      <c r="GC511" s="1">
        <v>4.7282800000000001E-4</v>
      </c>
      <c r="GD511" s="1">
        <v>2.6164610000000001E-2</v>
      </c>
      <c r="GE511">
        <v>23.82677</v>
      </c>
      <c r="GF511" s="1">
        <v>3.7774009999999999E-7</v>
      </c>
      <c r="GG511" s="1">
        <v>2.6791720000000001E-3</v>
      </c>
      <c r="GH511" s="1">
        <v>2.6002870000000001E-2</v>
      </c>
      <c r="GI511">
        <v>23.72109</v>
      </c>
      <c r="GJ511" s="1">
        <v>1.780993E-6</v>
      </c>
      <c r="GK511" s="1">
        <v>1.280512E-2</v>
      </c>
      <c r="GL511" s="1">
        <v>2.577047E-2</v>
      </c>
      <c r="GM511">
        <v>23.618870000000001</v>
      </c>
      <c r="GN511" s="1">
        <v>7.1732259999999996E-6</v>
      </c>
      <c r="GO511" s="1">
        <v>5.2429860000000002E-2</v>
      </c>
      <c r="GP511" s="1">
        <v>2.5864430000000001E-2</v>
      </c>
      <c r="GQ511">
        <v>23.551130000000001</v>
      </c>
      <c r="GR511" s="1">
        <v>2.547012E-5</v>
      </c>
      <c r="GS511" s="1">
        <v>0.18679200000000001</v>
      </c>
      <c r="GT511" s="1">
        <v>2.5610899999999999E-2</v>
      </c>
      <c r="GU511">
        <v>23.679500000000001</v>
      </c>
      <c r="GV511" s="1">
        <v>7.8687820000000004E-5</v>
      </c>
      <c r="GW511" s="1">
        <v>0.58687509999999998</v>
      </c>
      <c r="GX511" s="1">
        <v>2.524351E-2</v>
      </c>
      <c r="GY511">
        <v>23.86702</v>
      </c>
      <c r="GZ511" s="1">
        <v>2.158629E-4</v>
      </c>
      <c r="HA511" s="1">
        <v>1.644142</v>
      </c>
      <c r="HB511" s="1">
        <v>2.485016E-2</v>
      </c>
      <c r="HC511">
        <v>24.07443</v>
      </c>
      <c r="HD511" s="1">
        <v>5.332453E-4</v>
      </c>
      <c r="HE511">
        <v>4.1523529999999997</v>
      </c>
      <c r="HF511" s="1">
        <v>2.4632009999999999E-2</v>
      </c>
      <c r="HG511">
        <v>24.230910000000002</v>
      </c>
      <c r="HH511" s="1">
        <v>1.2086449999999999E-3</v>
      </c>
      <c r="HI511">
        <v>9.5539389999999997</v>
      </c>
      <c r="HJ511" s="1">
        <v>2.4531520000000001E-2</v>
      </c>
      <c r="HK511">
        <v>24.23695</v>
      </c>
      <c r="HL511" s="1">
        <v>2.5340240000000002E-3</v>
      </c>
      <c r="HM511">
        <v>20.229369999999999</v>
      </c>
      <c r="HN511" s="1">
        <v>2.438792E-2</v>
      </c>
      <c r="HO511">
        <v>24.123539999999998</v>
      </c>
      <c r="HP511" s="1">
        <v>4.922821E-3</v>
      </c>
      <c r="HQ511">
        <v>39.752299999999998</v>
      </c>
      <c r="HR511" s="1">
        <v>2.4231720000000002E-2</v>
      </c>
      <c r="HS511">
        <v>24.00995</v>
      </c>
      <c r="HT511" s="1">
        <v>8.9425990000000007E-3</v>
      </c>
      <c r="HU511">
        <v>73.042240000000007</v>
      </c>
      <c r="HV511" s="1">
        <v>2.4510339999999999E-2</v>
      </c>
      <c r="HW511">
        <v>23.926390000000001</v>
      </c>
      <c r="HX511" s="1">
        <v>1.5587190000000001E-2</v>
      </c>
      <c r="HY511">
        <v>126.4491</v>
      </c>
      <c r="HZ511" s="1">
        <v>2.4339340000000001E-2</v>
      </c>
      <c r="IA511">
        <v>24.004090000000001</v>
      </c>
      <c r="IB511" s="1">
        <v>2.5286090000000001E-2</v>
      </c>
      <c r="IC511">
        <v>207.4958</v>
      </c>
      <c r="ID511" s="1">
        <v>2.405786E-2</v>
      </c>
      <c r="IE511">
        <v>24.001940000000001</v>
      </c>
      <c r="IF511" s="1">
        <v>3.888142E-2</v>
      </c>
      <c r="IG511">
        <v>324.17680000000001</v>
      </c>
      <c r="IH511" s="1">
        <v>2.3741559999999998E-2</v>
      </c>
      <c r="II511">
        <v>24.129799999999999</v>
      </c>
      <c r="IJ511" s="1">
        <v>5.71066E-2</v>
      </c>
      <c r="IK511">
        <v>484.59480000000002</v>
      </c>
      <c r="IL511" s="1">
        <v>2.3605830000000001E-2</v>
      </c>
      <c r="IM511">
        <v>24.237670000000001</v>
      </c>
      <c r="IN511" s="1">
        <v>8.1272220000000006E-2</v>
      </c>
      <c r="IO511">
        <v>696.38170000000002</v>
      </c>
      <c r="IP511" s="1">
        <v>2.3535940000000002E-2</v>
      </c>
      <c r="IQ511">
        <v>24.242570000000001</v>
      </c>
      <c r="IR511">
        <v>0.1119872</v>
      </c>
      <c r="IS511">
        <v>966.30029999999999</v>
      </c>
      <c r="IT511">
        <v>2.3364869999999999E-2</v>
      </c>
      <c r="IU511">
        <v>24.155180000000001</v>
      </c>
      <c r="IV511" s="1">
        <v>0.14890139999999999</v>
      </c>
      <c r="IW511">
        <v>1299.2850000000001</v>
      </c>
      <c r="IX511" s="1">
        <v>2.3052449999999999E-2</v>
      </c>
      <c r="IY511">
        <v>24.045819999999999</v>
      </c>
      <c r="IZ511" s="1">
        <v>0.1912614</v>
      </c>
      <c r="JA511">
        <v>1697.92</v>
      </c>
      <c r="JB511" s="1">
        <v>2.250802E-2</v>
      </c>
      <c r="JC511">
        <v>23.99315</v>
      </c>
      <c r="JD511">
        <v>0.23687469999999999</v>
      </c>
      <c r="JE511">
        <v>2161.7600000000002</v>
      </c>
      <c r="JF511" s="1">
        <v>2.2262509999999999E-2</v>
      </c>
      <c r="JG511">
        <v>24.148779999999999</v>
      </c>
      <c r="JH511">
        <v>0.29035260000000002</v>
      </c>
      <c r="JI511">
        <v>2688.8690000000001</v>
      </c>
      <c r="JJ511" s="1">
        <v>2.2141350000000001E-2</v>
      </c>
      <c r="JK511">
        <v>24.373329999999999</v>
      </c>
      <c r="JL511">
        <v>0.3507094</v>
      </c>
      <c r="JM511">
        <v>3276.828</v>
      </c>
      <c r="JN511" s="1">
        <v>2.201707E-2</v>
      </c>
      <c r="JO511">
        <v>24.62416</v>
      </c>
      <c r="JP511">
        <v>0.41585159999999999</v>
      </c>
      <c r="JQ511">
        <v>3920.9369999999999</v>
      </c>
      <c r="JR511">
        <v>2.171849E-2</v>
      </c>
      <c r="JS511">
        <v>24.848549999999999</v>
      </c>
      <c r="JT511">
        <v>0.48113089999999997</v>
      </c>
      <c r="JU511">
        <v>4614.1899999999996</v>
      </c>
      <c r="JV511">
        <v>2.1368330000000001E-2</v>
      </c>
      <c r="JW511">
        <v>24.921199999999999</v>
      </c>
      <c r="JX511">
        <v>0.54683890000000002</v>
      </c>
      <c r="JY511">
        <v>5347.9110000000001</v>
      </c>
      <c r="JZ511" s="1">
        <v>2.1103050000000002E-2</v>
      </c>
      <c r="KA511">
        <v>24.848410000000001</v>
      </c>
      <c r="KB511">
        <v>0.6154596</v>
      </c>
      <c r="KC511">
        <v>6114.232</v>
      </c>
      <c r="KD511" s="1">
        <v>2.095288E-2</v>
      </c>
      <c r="KE511">
        <v>24.765129999999999</v>
      </c>
      <c r="KF511">
        <v>0.6880501</v>
      </c>
      <c r="KG511">
        <v>6905.9740000000002</v>
      </c>
      <c r="KH511" s="1">
        <v>2.0800530000000001E-2</v>
      </c>
      <c r="KI511">
        <v>24.700710000000001</v>
      </c>
      <c r="KJ511">
        <v>0.76090429999999998</v>
      </c>
      <c r="KK511">
        <v>7715.8810000000003</v>
      </c>
      <c r="KL511" s="1">
        <v>2.0645119999999999E-2</v>
      </c>
      <c r="KM511">
        <v>24.77439</v>
      </c>
      <c r="KN511">
        <v>0.8329839</v>
      </c>
      <c r="KO511">
        <v>8535.991</v>
      </c>
      <c r="KP511" s="1">
        <v>2.0444710000000001E-2</v>
      </c>
      <c r="KQ511">
        <v>24.87387</v>
      </c>
      <c r="KR511">
        <v>0.90186109999999997</v>
      </c>
      <c r="KS511">
        <v>9358.9410000000007</v>
      </c>
      <c r="KT511" s="1">
        <v>2.0264529999999999E-2</v>
      </c>
      <c r="KU511">
        <v>24.943999999999999</v>
      </c>
      <c r="KV511">
        <v>0.96933170000000002</v>
      </c>
      <c r="KW511">
        <v>10177.870000000001</v>
      </c>
      <c r="KX511" s="1">
        <v>2.01128E-2</v>
      </c>
      <c r="KY511">
        <v>24.987929999999999</v>
      </c>
      <c r="KZ511">
        <v>1.0357130000000001</v>
      </c>
      <c r="LA511">
        <v>10987.1</v>
      </c>
      <c r="LB511" s="1">
        <v>1.9982409999999999E-2</v>
      </c>
      <c r="LC511">
        <v>24.965520000000001</v>
      </c>
      <c r="LD511">
        <v>1.1003609999999999</v>
      </c>
      <c r="LE511">
        <v>11781.73</v>
      </c>
      <c r="LF511" s="1">
        <v>1.9849700000000001E-2</v>
      </c>
      <c r="LG511">
        <v>24.905059999999999</v>
      </c>
      <c r="LH511">
        <v>1.1618999999999999</v>
      </c>
      <c r="LI511">
        <v>12557.59</v>
      </c>
      <c r="LJ511" s="1">
        <v>1.9651680000000001E-2</v>
      </c>
      <c r="LK511">
        <v>24.82892</v>
      </c>
      <c r="LL511">
        <v>1.2160409999999999</v>
      </c>
      <c r="LM511">
        <v>13310.22</v>
      </c>
      <c r="LN511" s="1">
        <v>1.9126500000000001E-2</v>
      </c>
      <c r="LO511">
        <v>24.797029999999999</v>
      </c>
      <c r="LP511">
        <v>1.2447360000000001</v>
      </c>
      <c r="LQ511">
        <v>14033.43</v>
      </c>
      <c r="LR511" s="1">
        <v>1.894328E-2</v>
      </c>
      <c r="LS511">
        <v>24.937639999999998</v>
      </c>
      <c r="LT511">
        <v>1.290402</v>
      </c>
      <c r="LU511">
        <v>14724.77</v>
      </c>
      <c r="LV511">
        <v>1.8915000000000001E-2</v>
      </c>
      <c r="LW511">
        <v>25.141680000000001</v>
      </c>
      <c r="LX511">
        <v>1.343048</v>
      </c>
      <c r="LY511">
        <v>15385.79</v>
      </c>
      <c r="LZ511" s="1">
        <v>1.890242E-2</v>
      </c>
      <c r="MA511">
        <v>25.386949999999999</v>
      </c>
      <c r="MB511">
        <v>1.3940619999999999</v>
      </c>
      <c r="MC511">
        <v>16016.34</v>
      </c>
      <c r="MD511" s="1">
        <v>1.868324E-2</v>
      </c>
      <c r="ME511">
        <v>25.588480000000001</v>
      </c>
      <c r="MF511">
        <v>1.426237</v>
      </c>
      <c r="MG511">
        <v>16613.43</v>
      </c>
      <c r="MH511" s="1">
        <v>1.837039E-2</v>
      </c>
      <c r="MI511">
        <v>25.684619999999999</v>
      </c>
      <c r="MJ511">
        <v>1.446901</v>
      </c>
      <c r="MK511">
        <v>17174.93</v>
      </c>
      <c r="ML511" s="1">
        <v>1.809318E-2</v>
      </c>
      <c r="MM511">
        <v>25.625599999999999</v>
      </c>
      <c r="MN511">
        <v>1.465965</v>
      </c>
      <c r="MO511">
        <v>17699.88</v>
      </c>
      <c r="MP511" s="1">
        <v>1.797808E-2</v>
      </c>
      <c r="MQ511">
        <v>25.550519999999999</v>
      </c>
      <c r="MR511">
        <v>1.4943709999999999</v>
      </c>
      <c r="MS511">
        <v>18189.88</v>
      </c>
      <c r="MT511" s="1">
        <v>1.8073530000000001E-2</v>
      </c>
      <c r="MU511">
        <v>25.493179999999999</v>
      </c>
      <c r="MV511">
        <v>1.5377860000000001</v>
      </c>
      <c r="MW511">
        <v>18647.509999999998</v>
      </c>
      <c r="MX511" s="1">
        <v>1.790779E-2</v>
      </c>
      <c r="MY511">
        <v>25.548020000000001</v>
      </c>
      <c r="MZ511">
        <v>1.556236</v>
      </c>
      <c r="NA511">
        <v>19073.27</v>
      </c>
      <c r="NB511">
        <v>1.7590040000000001E-2</v>
      </c>
      <c r="NC511">
        <v>25.68769</v>
      </c>
      <c r="ND511">
        <v>1.5579480000000001</v>
      </c>
      <c r="NE511">
        <v>19464.990000000002</v>
      </c>
      <c r="NF511">
        <v>1.7590040000000001E-2</v>
      </c>
      <c r="NG511">
        <v>25.68769</v>
      </c>
      <c r="NH511">
        <v>1.5579480000000001</v>
      </c>
      <c r="NI511">
        <v>19464.990000000002</v>
      </c>
      <c r="NJ511">
        <v>1.7590040000000001E-2</v>
      </c>
      <c r="NK511">
        <v>25.68769</v>
      </c>
      <c r="NL511">
        <v>1.5579480000000001</v>
      </c>
      <c r="NM511">
        <v>19464.990000000002</v>
      </c>
      <c r="NN511">
        <v>1.7590040000000001E-2</v>
      </c>
      <c r="NO511">
        <v>25.68769</v>
      </c>
      <c r="NP511">
        <v>1.5579480000000001</v>
      </c>
      <c r="NQ511">
        <v>19464.990000000002</v>
      </c>
      <c r="NR511">
        <v>1.7590040000000001E-2</v>
      </c>
      <c r="NS511">
        <v>25.68769</v>
      </c>
      <c r="NT511">
        <v>1.5579480000000001</v>
      </c>
      <c r="NU511">
        <v>19464.990000000002</v>
      </c>
      <c r="NV511">
        <v>1.7590040000000001E-2</v>
      </c>
      <c r="NW511">
        <v>25.68769</v>
      </c>
      <c r="NX511">
        <v>1.5579480000000001</v>
      </c>
      <c r="NY511">
        <v>19464.990000000002</v>
      </c>
      <c r="NZ511">
        <v>1.7590040000000001E-2</v>
      </c>
      <c r="OA511">
        <v>25.68769</v>
      </c>
      <c r="OB511">
        <v>1.5579480000000001</v>
      </c>
      <c r="OC511">
        <v>19464.990000000002</v>
      </c>
      <c r="OD511">
        <v>1.7590040000000001E-2</v>
      </c>
      <c r="OE511">
        <v>25.68769</v>
      </c>
      <c r="OF511">
        <v>1.5579480000000001</v>
      </c>
      <c r="OG511">
        <v>19464.990000000002</v>
      </c>
      <c r="OH511">
        <v>1.7590040000000001E-2</v>
      </c>
      <c r="OI511">
        <v>25.68769</v>
      </c>
      <c r="OJ511">
        <v>1.5579480000000001</v>
      </c>
      <c r="OK511">
        <v>19464.990000000002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3.2636560000000002E-2</v>
      </c>
      <c r="G512">
        <v>21.348230000000001</v>
      </c>
      <c r="H512">
        <v>0</v>
      </c>
      <c r="I512">
        <v>0</v>
      </c>
      <c r="J512" s="1">
        <v>3.2496520000000001E-2</v>
      </c>
      <c r="K512">
        <v>21.558599999999998</v>
      </c>
      <c r="L512">
        <v>0</v>
      </c>
      <c r="M512">
        <v>0</v>
      </c>
      <c r="N512" s="1">
        <v>3.2249880000000002E-2</v>
      </c>
      <c r="O512">
        <v>21.763470000000002</v>
      </c>
      <c r="P512">
        <v>0</v>
      </c>
      <c r="Q512">
        <v>0</v>
      </c>
      <c r="R512" s="1">
        <v>3.1984899999999997E-2</v>
      </c>
      <c r="S512">
        <v>21.965319999999998</v>
      </c>
      <c r="T512">
        <v>0</v>
      </c>
      <c r="U512">
        <v>0</v>
      </c>
      <c r="V512" s="1">
        <v>3.1889760000000003E-2</v>
      </c>
      <c r="W512">
        <v>22.184709999999999</v>
      </c>
      <c r="X512">
        <v>0</v>
      </c>
      <c r="Y512">
        <v>0</v>
      </c>
      <c r="Z512" s="1">
        <v>3.186489E-2</v>
      </c>
      <c r="AA512">
        <v>22.273759999999999</v>
      </c>
      <c r="AB512">
        <v>0</v>
      </c>
      <c r="AC512">
        <v>0</v>
      </c>
      <c r="AD512" s="1">
        <v>3.1788999999999998E-2</v>
      </c>
      <c r="AE512">
        <v>22.224630000000001</v>
      </c>
      <c r="AF512">
        <v>0</v>
      </c>
      <c r="AG512">
        <v>0</v>
      </c>
      <c r="AH512" s="1">
        <v>3.1659199999999998E-2</v>
      </c>
      <c r="AI512">
        <v>22.181429999999999</v>
      </c>
      <c r="AJ512">
        <v>0</v>
      </c>
      <c r="AK512">
        <v>0</v>
      </c>
      <c r="AL512" s="1">
        <v>3.1837579999999997E-2</v>
      </c>
      <c r="AM512">
        <v>22.166930000000001</v>
      </c>
      <c r="AN512">
        <v>0</v>
      </c>
      <c r="AO512">
        <v>0</v>
      </c>
      <c r="AP512" s="1">
        <v>3.1693300000000001E-2</v>
      </c>
      <c r="AQ512">
        <v>22.335429999999999</v>
      </c>
      <c r="AR512">
        <v>0</v>
      </c>
      <c r="AS512">
        <v>0</v>
      </c>
      <c r="AT512" s="1">
        <v>3.1468719999999999E-2</v>
      </c>
      <c r="AU512">
        <v>22.551179999999999</v>
      </c>
      <c r="AV512">
        <v>0</v>
      </c>
      <c r="AW512">
        <v>0</v>
      </c>
      <c r="AX512" s="1">
        <v>3.1203720000000001E-2</v>
      </c>
      <c r="AY512">
        <v>22.74335</v>
      </c>
      <c r="AZ512">
        <v>0</v>
      </c>
      <c r="BA512">
        <v>0</v>
      </c>
      <c r="BB512">
        <v>3.1092560000000002E-2</v>
      </c>
      <c r="BC512">
        <v>22.924890000000001</v>
      </c>
      <c r="BD512">
        <v>0</v>
      </c>
      <c r="BE512">
        <v>0</v>
      </c>
      <c r="BF512" s="1">
        <v>3.104531E-2</v>
      </c>
      <c r="BG512">
        <v>22.968070000000001</v>
      </c>
      <c r="BH512">
        <v>0</v>
      </c>
      <c r="BI512">
        <v>0</v>
      </c>
      <c r="BJ512" s="1">
        <v>3.094297E-2</v>
      </c>
      <c r="BK512">
        <v>22.923249999999999</v>
      </c>
      <c r="BL512">
        <v>0</v>
      </c>
      <c r="BM512">
        <v>0</v>
      </c>
      <c r="BN512" s="1">
        <v>3.0766539999999998E-2</v>
      </c>
      <c r="BO512">
        <v>22.872859999999999</v>
      </c>
      <c r="BP512">
        <v>0</v>
      </c>
      <c r="BQ512">
        <v>0</v>
      </c>
      <c r="BR512" s="1">
        <v>3.0629279999999998E-2</v>
      </c>
      <c r="BS512">
        <v>22.846900000000002</v>
      </c>
      <c r="BT512">
        <v>0</v>
      </c>
      <c r="BU512">
        <v>0</v>
      </c>
      <c r="BV512" s="1">
        <v>3.0461510000000001E-2</v>
      </c>
      <c r="BW512">
        <v>22.855920000000001</v>
      </c>
      <c r="BX512">
        <v>0</v>
      </c>
      <c r="BY512">
        <v>0</v>
      </c>
      <c r="BZ512">
        <v>3.0299099999999999E-2</v>
      </c>
      <c r="CA512">
        <v>22.975090000000002</v>
      </c>
      <c r="CB512">
        <v>0</v>
      </c>
      <c r="CC512">
        <v>0</v>
      </c>
      <c r="CD512">
        <v>3.013472E-2</v>
      </c>
      <c r="CE512">
        <v>23.05996</v>
      </c>
      <c r="CF512">
        <v>0</v>
      </c>
      <c r="CG512">
        <v>0</v>
      </c>
      <c r="CH512">
        <v>2.9965720000000001E-2</v>
      </c>
      <c r="CI512">
        <v>23.124420000000001</v>
      </c>
      <c r="CJ512">
        <v>0</v>
      </c>
      <c r="CK512">
        <v>0</v>
      </c>
      <c r="CL512" s="1">
        <v>2.9784930000000001E-2</v>
      </c>
      <c r="CM512">
        <v>23.104510000000001</v>
      </c>
      <c r="CN512">
        <v>0</v>
      </c>
      <c r="CO512">
        <v>0</v>
      </c>
      <c r="CP512" s="1">
        <v>2.9600270000000001E-2</v>
      </c>
      <c r="CQ512">
        <v>23.06202</v>
      </c>
      <c r="CR512">
        <v>0</v>
      </c>
      <c r="CS512">
        <v>0</v>
      </c>
      <c r="CT512">
        <v>2.9416640000000001E-2</v>
      </c>
      <c r="CU512">
        <v>22.991050000000001</v>
      </c>
      <c r="CV512">
        <v>0</v>
      </c>
      <c r="CW512">
        <v>0</v>
      </c>
      <c r="CX512" s="1">
        <v>2.9167849999999999E-2</v>
      </c>
      <c r="CY512">
        <v>22.896740000000001</v>
      </c>
      <c r="CZ512">
        <v>0</v>
      </c>
      <c r="DA512">
        <v>0</v>
      </c>
      <c r="DB512" s="1">
        <v>2.899175E-2</v>
      </c>
      <c r="DC512">
        <v>22.84516</v>
      </c>
      <c r="DD512">
        <v>0</v>
      </c>
      <c r="DE512">
        <v>0</v>
      </c>
      <c r="DF512" s="1">
        <v>2.8834189999999999E-2</v>
      </c>
      <c r="DG512">
        <v>22.89622</v>
      </c>
      <c r="DH512">
        <v>0</v>
      </c>
      <c r="DI512">
        <v>0</v>
      </c>
      <c r="DJ512" s="1">
        <v>2.8691640000000001E-2</v>
      </c>
      <c r="DK512">
        <v>22.967009999999998</v>
      </c>
      <c r="DL512">
        <v>0</v>
      </c>
      <c r="DM512">
        <v>0</v>
      </c>
      <c r="DN512" s="1">
        <v>2.8507080000000001E-2</v>
      </c>
      <c r="DO512">
        <v>23.063420000000001</v>
      </c>
      <c r="DP512">
        <v>0</v>
      </c>
      <c r="DQ512">
        <v>2.2386019999999999E-38</v>
      </c>
      <c r="DR512">
        <v>2.8309750000000002E-2</v>
      </c>
      <c r="DS512">
        <v>23.04289</v>
      </c>
      <c r="DT512">
        <v>9.2613800000000004E-38</v>
      </c>
      <c r="DU512">
        <v>7.8730899999999993E-34</v>
      </c>
      <c r="DV512" s="1">
        <v>2.8115020000000001E-2</v>
      </c>
      <c r="DW512">
        <v>22.977</v>
      </c>
      <c r="DX512">
        <v>8.5915630000000005E-34</v>
      </c>
      <c r="DY512" s="1">
        <v>6.5327270000000006E-30</v>
      </c>
      <c r="DZ512" s="1">
        <v>2.7924520000000001E-2</v>
      </c>
      <c r="EA512">
        <v>22.921150000000001</v>
      </c>
      <c r="EB512" s="1">
        <v>2.483768E-30</v>
      </c>
      <c r="EC512" s="1">
        <v>1.7773069999999999E-26</v>
      </c>
      <c r="ED512" s="1">
        <v>2.7657649999999999E-2</v>
      </c>
      <c r="EE512">
        <v>22.86974</v>
      </c>
      <c r="EF512" s="1">
        <v>2.7448079999999999E-27</v>
      </c>
      <c r="EG512" s="1">
        <v>1.898893E-23</v>
      </c>
      <c r="EH512" s="1">
        <v>2.7473839999999999E-2</v>
      </c>
      <c r="EI512">
        <v>22.94594</v>
      </c>
      <c r="EJ512" s="1">
        <v>1.365411E-24</v>
      </c>
      <c r="EK512" s="1">
        <v>9.2598239999999994E-21</v>
      </c>
      <c r="EL512" s="1">
        <v>2.73113E-2</v>
      </c>
      <c r="EM512">
        <v>23.04411</v>
      </c>
      <c r="EN512" s="1">
        <v>3.4692399999999998E-22</v>
      </c>
      <c r="EO512" s="1">
        <v>2.3242510000000001E-18</v>
      </c>
      <c r="EP512" s="1">
        <v>2.7166139999999998E-2</v>
      </c>
      <c r="EQ512">
        <v>23.119420000000002</v>
      </c>
      <c r="ER512" s="1">
        <v>4.9182140000000001E-20</v>
      </c>
      <c r="ES512" s="1">
        <v>3.2809729999999999E-16</v>
      </c>
      <c r="ET512" s="1">
        <v>2.6990279999999998E-2</v>
      </c>
      <c r="EU512">
        <v>23.237439999999999</v>
      </c>
      <c r="EV512" s="1">
        <v>4.188067E-18</v>
      </c>
      <c r="EW512" s="1">
        <v>2.7975609999999999E-14</v>
      </c>
      <c r="EX512" s="1">
        <v>2.6809059999999999E-2</v>
      </c>
      <c r="EY512">
        <v>23.280899999999999</v>
      </c>
      <c r="EZ512" s="1">
        <v>2.2741959999999998E-16</v>
      </c>
      <c r="FA512" s="1">
        <v>1.528572E-12</v>
      </c>
      <c r="FB512" s="1">
        <v>2.6629770000000001E-2</v>
      </c>
      <c r="FC512">
        <v>23.200530000000001</v>
      </c>
      <c r="FD512" s="1">
        <v>8.3125869999999994E-15</v>
      </c>
      <c r="FE512" s="1">
        <v>5.6265350000000001E-11</v>
      </c>
      <c r="FF512" s="1">
        <v>2.6495930000000001E-2</v>
      </c>
      <c r="FG512">
        <v>23.10887</v>
      </c>
      <c r="FH512" s="1">
        <v>2.1345319999999999E-13</v>
      </c>
      <c r="FI512" s="1">
        <v>1.455897E-9</v>
      </c>
      <c r="FJ512" s="1">
        <v>2.6626380000000002E-2</v>
      </c>
      <c r="FK512">
        <v>23.049389999999999</v>
      </c>
      <c r="FL512" s="1">
        <v>4.0358100000000003E-12</v>
      </c>
      <c r="FM512" s="1">
        <v>2.7503840000000001E-8</v>
      </c>
      <c r="FN512" s="1">
        <v>2.6415339999999999E-2</v>
      </c>
      <c r="FO512">
        <v>23.17417</v>
      </c>
      <c r="FP512" s="1">
        <v>5.668934E-11</v>
      </c>
      <c r="FQ512" s="1">
        <v>3.9142590000000001E-7</v>
      </c>
      <c r="FR512" s="1">
        <v>2.608021E-2</v>
      </c>
      <c r="FS512">
        <v>23.358550000000001</v>
      </c>
      <c r="FT512" s="1">
        <v>6.1252600000000002E-10</v>
      </c>
      <c r="FU512" s="1">
        <v>4.306425E-6</v>
      </c>
      <c r="FV512" s="1">
        <v>2.5730989999999999E-2</v>
      </c>
      <c r="FW512">
        <v>23.561109999999999</v>
      </c>
      <c r="FX512" s="1">
        <v>5.2317120000000001E-9</v>
      </c>
      <c r="FY512" s="1">
        <v>3.752145E-5</v>
      </c>
      <c r="FZ512" s="1">
        <v>2.5550030000000001E-2</v>
      </c>
      <c r="GA512">
        <v>23.742080000000001</v>
      </c>
      <c r="GB512" s="1">
        <v>3.6461909999999997E-8</v>
      </c>
      <c r="GC512" s="1">
        <v>2.6490010000000002E-4</v>
      </c>
      <c r="GD512" s="1">
        <v>2.547377E-2</v>
      </c>
      <c r="GE512">
        <v>23.764330000000001</v>
      </c>
      <c r="GF512" s="1">
        <v>2.110165E-7</v>
      </c>
      <c r="GG512" s="1">
        <v>1.5475560000000001E-3</v>
      </c>
      <c r="GH512" s="1">
        <v>2.531661E-2</v>
      </c>
      <c r="GI512">
        <v>23.666080000000001</v>
      </c>
      <c r="GJ512" s="1">
        <v>1.025132E-6</v>
      </c>
      <c r="GK512" s="1">
        <v>7.6156720000000004E-3</v>
      </c>
      <c r="GL512" s="1">
        <v>2.509335E-2</v>
      </c>
      <c r="GM512">
        <v>23.5701</v>
      </c>
      <c r="GN512" s="1">
        <v>4.2489710000000001E-6</v>
      </c>
      <c r="GO512" s="1">
        <v>3.2064170000000003E-2</v>
      </c>
      <c r="GP512" s="1">
        <v>2.5192260000000001E-2</v>
      </c>
      <c r="GQ512">
        <v>23.50582</v>
      </c>
      <c r="GR512" s="1">
        <v>1.5508680000000001E-5</v>
      </c>
      <c r="GS512" s="1">
        <v>0.11732190000000001</v>
      </c>
      <c r="GT512" s="1">
        <v>2.4941680000000001E-2</v>
      </c>
      <c r="GU512">
        <v>23.630559999999999</v>
      </c>
      <c r="GV512" s="1">
        <v>4.9164220000000001E-5</v>
      </c>
      <c r="GW512" s="1">
        <v>0.37808890000000001</v>
      </c>
      <c r="GX512" s="1">
        <v>2.4584459999999999E-2</v>
      </c>
      <c r="GY512">
        <v>23.81352</v>
      </c>
      <c r="GZ512" s="1">
        <v>1.3823239999999999E-4</v>
      </c>
      <c r="HA512" s="1">
        <v>1.085053</v>
      </c>
      <c r="HB512" s="1">
        <v>2.4197900000000001E-2</v>
      </c>
      <c r="HC512">
        <v>24.016950000000001</v>
      </c>
      <c r="HD512" s="1">
        <v>3.4950409999999997E-4</v>
      </c>
      <c r="HE512" s="1">
        <v>2.8038750000000001</v>
      </c>
      <c r="HF512" s="1">
        <v>2.3984709999999999E-2</v>
      </c>
      <c r="HG512">
        <v>24.172000000000001</v>
      </c>
      <c r="HH512" s="1">
        <v>8.099604E-4</v>
      </c>
      <c r="HI512">
        <v>6.5933869999999999</v>
      </c>
      <c r="HJ512" s="1">
        <v>2.3888010000000001E-2</v>
      </c>
      <c r="HK512">
        <v>24.182690000000001</v>
      </c>
      <c r="HL512" s="1">
        <v>1.7343969999999999E-3</v>
      </c>
      <c r="HM512">
        <v>14.252330000000001</v>
      </c>
      <c r="HN512" s="1">
        <v>2.3751270000000001E-2</v>
      </c>
      <c r="HO512">
        <v>24.076720000000002</v>
      </c>
      <c r="HP512" s="1">
        <v>3.4377320000000002E-3</v>
      </c>
      <c r="HQ512">
        <v>28.560980000000001</v>
      </c>
      <c r="HR512" s="1">
        <v>2.3601770000000001E-2</v>
      </c>
      <c r="HS512">
        <v>23.969190000000001</v>
      </c>
      <c r="HT512" s="1">
        <v>6.3644699999999997E-3</v>
      </c>
      <c r="HU512">
        <v>53.460079999999998</v>
      </c>
      <c r="HV512" s="1">
        <v>2.387881E-2</v>
      </c>
      <c r="HW512">
        <v>23.88918</v>
      </c>
      <c r="HX512" s="1">
        <v>1.1296270000000001E-2</v>
      </c>
      <c r="HY512">
        <v>94.188130000000001</v>
      </c>
      <c r="HZ512" s="1">
        <v>2.37133E-2</v>
      </c>
      <c r="IA512">
        <v>23.964919999999999</v>
      </c>
      <c r="IB512" s="1">
        <v>1.8638490000000001E-2</v>
      </c>
      <c r="IC512">
        <v>157.14830000000001</v>
      </c>
      <c r="ID512" s="1">
        <v>2.3435379999999999E-2</v>
      </c>
      <c r="IE512">
        <v>23.963809999999999</v>
      </c>
      <c r="IF512" s="1">
        <v>2.9114129999999998E-2</v>
      </c>
      <c r="IG512">
        <v>249.3854</v>
      </c>
      <c r="IH512" s="1">
        <v>2.3123339999999999E-2</v>
      </c>
      <c r="II512">
        <v>24.087900000000001</v>
      </c>
      <c r="IJ512" s="1">
        <v>4.339813E-2</v>
      </c>
      <c r="IK512">
        <v>378.3211</v>
      </c>
      <c r="IL512">
        <v>2.2992619999999998E-2</v>
      </c>
      <c r="IM512">
        <v>24.193999999999999</v>
      </c>
      <c r="IN512" s="1">
        <v>6.2645889999999996E-2</v>
      </c>
      <c r="IO512">
        <v>551.26900000000001</v>
      </c>
      <c r="IP512" s="1">
        <v>2.2926829999999999E-2</v>
      </c>
      <c r="IQ512">
        <v>24.201419999999999</v>
      </c>
      <c r="IR512" s="1">
        <v>8.7487949999999995E-2</v>
      </c>
      <c r="IS512">
        <v>775.03909999999996</v>
      </c>
      <c r="IT512" s="1">
        <v>2.276361E-2</v>
      </c>
      <c r="IU512">
        <v>24.118880000000001</v>
      </c>
      <c r="IV512" s="1">
        <v>0.11781229999999999</v>
      </c>
      <c r="IW512">
        <v>1055.0740000000001</v>
      </c>
      <c r="IX512" s="1">
        <v>2.2455320000000001E-2</v>
      </c>
      <c r="IY512">
        <v>24.014230000000001</v>
      </c>
      <c r="IZ512" s="1">
        <v>0.15309429999999999</v>
      </c>
      <c r="JA512">
        <v>1394.8810000000001</v>
      </c>
      <c r="JB512" s="1">
        <v>2.1917800000000001E-2</v>
      </c>
      <c r="JC512">
        <v>23.962859999999999</v>
      </c>
      <c r="JD512">
        <v>0.19164880000000001</v>
      </c>
      <c r="JE512">
        <v>1795.384</v>
      </c>
      <c r="JF512" s="1">
        <v>2.168117E-2</v>
      </c>
      <c r="JG512">
        <v>24.112590000000001</v>
      </c>
      <c r="JH512">
        <v>0.23739550000000001</v>
      </c>
      <c r="JI512">
        <v>2256.136</v>
      </c>
      <c r="JJ512" s="1">
        <v>2.1566200000000001E-2</v>
      </c>
      <c r="JK512">
        <v>24.329969999999999</v>
      </c>
      <c r="JL512">
        <v>0.28960900000000001</v>
      </c>
      <c r="JM512">
        <v>2776.1439999999998</v>
      </c>
      <c r="JN512">
        <v>2.1447859999999999E-2</v>
      </c>
      <c r="JO512">
        <v>24.574100000000001</v>
      </c>
      <c r="JP512">
        <v>0.34663509999999997</v>
      </c>
      <c r="JQ512">
        <v>3352.2539999999999</v>
      </c>
      <c r="JR512" s="1">
        <v>2.115504E-2</v>
      </c>
      <c r="JS512">
        <v>24.79401</v>
      </c>
      <c r="JT512">
        <v>0.40451160000000003</v>
      </c>
      <c r="JU512">
        <v>3978.9450000000002</v>
      </c>
      <c r="JV512" s="1">
        <v>2.0812239999999999E-2</v>
      </c>
      <c r="JW512">
        <v>24.868500000000001</v>
      </c>
      <c r="JX512">
        <v>0.46348339999999999</v>
      </c>
      <c r="JY512">
        <v>4648.973</v>
      </c>
      <c r="JZ512" s="1">
        <v>2.055061E-2</v>
      </c>
      <c r="KA512">
        <v>24.801380000000002</v>
      </c>
      <c r="KB512">
        <v>0.52558280000000002</v>
      </c>
      <c r="KC512">
        <v>5355.5609999999997</v>
      </c>
      <c r="KD512" s="1">
        <v>2.040784E-2</v>
      </c>
      <c r="KE512">
        <v>24.72287</v>
      </c>
      <c r="KF512">
        <v>0.59194460000000004</v>
      </c>
      <c r="KG512">
        <v>6092.4830000000002</v>
      </c>
      <c r="KH512" s="1">
        <v>2.0259320000000001E-2</v>
      </c>
      <c r="KI512">
        <v>24.661460000000002</v>
      </c>
      <c r="KJ512">
        <v>0.65911019999999998</v>
      </c>
      <c r="KK512">
        <v>6853.1109999999999</v>
      </c>
      <c r="KL512" s="1">
        <v>2.010895E-2</v>
      </c>
      <c r="KM512">
        <v>24.73236</v>
      </c>
      <c r="KN512">
        <v>0.72624520000000004</v>
      </c>
      <c r="KO512">
        <v>7629.96</v>
      </c>
      <c r="KP512" s="1">
        <v>1.991103E-2</v>
      </c>
      <c r="KQ512">
        <v>24.829470000000001</v>
      </c>
      <c r="KR512">
        <v>0.79099459999999999</v>
      </c>
      <c r="KS512">
        <v>8416.0380000000005</v>
      </c>
      <c r="KT512" s="1">
        <v>1.9734660000000001E-2</v>
      </c>
      <c r="KU512">
        <v>24.897880000000001</v>
      </c>
      <c r="KV512">
        <v>0.8550352</v>
      </c>
      <c r="KW512">
        <v>9204.6</v>
      </c>
      <c r="KX512" s="1">
        <v>1.9587130000000001E-2</v>
      </c>
      <c r="KY512">
        <v>24.942329999999998</v>
      </c>
      <c r="KZ512">
        <v>0.91857699999999998</v>
      </c>
      <c r="LA512">
        <v>9989.9449999999997</v>
      </c>
      <c r="LB512">
        <v>1.9463790000000002E-2</v>
      </c>
      <c r="LC512">
        <v>24.922239999999999</v>
      </c>
      <c r="LD512">
        <v>0.98112370000000004</v>
      </c>
      <c r="LE512">
        <v>10767.09</v>
      </c>
      <c r="LF512" s="1">
        <v>1.9331729999999998E-2</v>
      </c>
      <c r="LG512">
        <v>24.864750000000001</v>
      </c>
      <c r="LH512">
        <v>1.040894</v>
      </c>
      <c r="LI512">
        <v>11531.42</v>
      </c>
      <c r="LJ512" s="1">
        <v>1.913846E-2</v>
      </c>
      <c r="LK512">
        <v>24.79177</v>
      </c>
      <c r="LL512">
        <v>1.0944179999999999</v>
      </c>
      <c r="LM512">
        <v>12278.53</v>
      </c>
      <c r="LN512" s="1">
        <v>1.8621240000000001E-2</v>
      </c>
      <c r="LO512">
        <v>24.76032</v>
      </c>
      <c r="LP512">
        <v>1.124781</v>
      </c>
      <c r="LQ512">
        <v>13001.5</v>
      </c>
      <c r="LR512" s="1">
        <v>1.8440950000000001E-2</v>
      </c>
      <c r="LS512">
        <v>24.895440000000001</v>
      </c>
      <c r="LT512">
        <v>1.1707240000000001</v>
      </c>
      <c r="LU512">
        <v>13697.49</v>
      </c>
      <c r="LV512" s="1">
        <v>1.8417940000000001E-2</v>
      </c>
      <c r="LW512">
        <v>25.0929</v>
      </c>
      <c r="LX512">
        <v>1.2235739999999999</v>
      </c>
      <c r="LY512">
        <v>14367.92</v>
      </c>
      <c r="LZ512" s="1">
        <v>1.840932E-2</v>
      </c>
      <c r="MA512">
        <v>25.331659999999999</v>
      </c>
      <c r="MB512">
        <v>1.275058</v>
      </c>
      <c r="MC512">
        <v>15012.1</v>
      </c>
      <c r="MD512" s="1">
        <v>1.8196739999999999E-2</v>
      </c>
      <c r="ME512">
        <v>25.529509999999998</v>
      </c>
      <c r="MF512">
        <v>1.3091969999999999</v>
      </c>
      <c r="MG512">
        <v>15626.69</v>
      </c>
      <c r="MH512" s="1">
        <v>1.788702E-2</v>
      </c>
      <c r="MI512">
        <v>25.626259999999998</v>
      </c>
      <c r="MJ512">
        <v>1.3322780000000001</v>
      </c>
      <c r="MK512">
        <v>16208.75</v>
      </c>
      <c r="ML512" s="1">
        <v>1.7615390000000002E-2</v>
      </c>
      <c r="MM512">
        <v>25.572369999999999</v>
      </c>
      <c r="MN512">
        <v>1.3540209999999999</v>
      </c>
      <c r="MO512">
        <v>16757.02</v>
      </c>
      <c r="MP512" s="1">
        <v>1.7507020000000002E-2</v>
      </c>
      <c r="MQ512">
        <v>25.501950000000001</v>
      </c>
      <c r="MR512">
        <v>1.3847590000000001</v>
      </c>
      <c r="MS512">
        <v>17272.900000000001</v>
      </c>
      <c r="MT512" s="1">
        <v>1.7604680000000001E-2</v>
      </c>
      <c r="MU512">
        <v>25.44745</v>
      </c>
      <c r="MV512">
        <v>1.429543</v>
      </c>
      <c r="MW512">
        <v>17758.61</v>
      </c>
      <c r="MX512" s="1">
        <v>1.744383E-2</v>
      </c>
      <c r="MY512">
        <v>25.50046</v>
      </c>
      <c r="MZ512">
        <v>1.4507730000000001</v>
      </c>
      <c r="NA512">
        <v>18214.34</v>
      </c>
      <c r="NB512" s="1">
        <v>1.712953E-2</v>
      </c>
      <c r="NC512">
        <v>25.636019999999998</v>
      </c>
      <c r="ND512">
        <v>1.455821</v>
      </c>
      <c r="NE512">
        <v>18637.27</v>
      </c>
      <c r="NF512" s="1">
        <v>1.712953E-2</v>
      </c>
      <c r="NG512">
        <v>25.636019999999998</v>
      </c>
      <c r="NH512">
        <v>1.455821</v>
      </c>
      <c r="NI512">
        <v>18637.27</v>
      </c>
      <c r="NJ512" s="1">
        <v>1.712953E-2</v>
      </c>
      <c r="NK512">
        <v>25.636019999999998</v>
      </c>
      <c r="NL512">
        <v>1.455821</v>
      </c>
      <c r="NM512">
        <v>18637.27</v>
      </c>
      <c r="NN512" s="1">
        <v>1.712953E-2</v>
      </c>
      <c r="NO512">
        <v>25.636019999999998</v>
      </c>
      <c r="NP512">
        <v>1.455821</v>
      </c>
      <c r="NQ512">
        <v>18637.27</v>
      </c>
      <c r="NR512" s="1">
        <v>1.712953E-2</v>
      </c>
      <c r="NS512">
        <v>25.636019999999998</v>
      </c>
      <c r="NT512">
        <v>1.455821</v>
      </c>
      <c r="NU512">
        <v>18637.27</v>
      </c>
      <c r="NV512" s="1">
        <v>1.712953E-2</v>
      </c>
      <c r="NW512">
        <v>25.636019999999998</v>
      </c>
      <c r="NX512">
        <v>1.455821</v>
      </c>
      <c r="NY512">
        <v>18637.27</v>
      </c>
      <c r="NZ512" s="1">
        <v>1.712953E-2</v>
      </c>
      <c r="OA512">
        <v>25.636019999999998</v>
      </c>
      <c r="OB512">
        <v>1.455821</v>
      </c>
      <c r="OC512">
        <v>18637.27</v>
      </c>
      <c r="OD512" s="1">
        <v>1.712953E-2</v>
      </c>
      <c r="OE512">
        <v>25.636019999999998</v>
      </c>
      <c r="OF512">
        <v>1.455821</v>
      </c>
      <c r="OG512">
        <v>18637.27</v>
      </c>
      <c r="OH512" s="1">
        <v>1.712953E-2</v>
      </c>
      <c r="OI512">
        <v>25.636019999999998</v>
      </c>
      <c r="OJ512">
        <v>1.455821</v>
      </c>
      <c r="OK512">
        <v>18637.27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>
        <v>3.2063099999999997E-2</v>
      </c>
      <c r="G513">
        <v>21.248819999999998</v>
      </c>
      <c r="H513">
        <v>0</v>
      </c>
      <c r="I513">
        <v>0</v>
      </c>
      <c r="J513" s="1">
        <v>3.1925309999999998E-2</v>
      </c>
      <c r="K513">
        <v>21.452010000000001</v>
      </c>
      <c r="L513">
        <v>0</v>
      </c>
      <c r="M513">
        <v>0</v>
      </c>
      <c r="N513" s="1">
        <v>3.1683330000000003E-2</v>
      </c>
      <c r="O513">
        <v>21.65325</v>
      </c>
      <c r="P513">
        <v>0</v>
      </c>
      <c r="Q513">
        <v>0</v>
      </c>
      <c r="R513" s="1">
        <v>3.1416699999999999E-2</v>
      </c>
      <c r="S513">
        <v>21.851230000000001</v>
      </c>
      <c r="T513">
        <v>0</v>
      </c>
      <c r="U513">
        <v>0</v>
      </c>
      <c r="V513" s="1">
        <v>3.1327929999999997E-2</v>
      </c>
      <c r="W513">
        <v>22.067879999999999</v>
      </c>
      <c r="X513">
        <v>0</v>
      </c>
      <c r="Y513">
        <v>0</v>
      </c>
      <c r="Z513" s="1">
        <v>3.1306100000000003E-2</v>
      </c>
      <c r="AA513">
        <v>22.16086</v>
      </c>
      <c r="AB513">
        <v>0</v>
      </c>
      <c r="AC513">
        <v>0</v>
      </c>
      <c r="AD513" s="1">
        <v>3.123308E-2</v>
      </c>
      <c r="AE513">
        <v>22.11834</v>
      </c>
      <c r="AF513">
        <v>0</v>
      </c>
      <c r="AG513">
        <v>0</v>
      </c>
      <c r="AH513" s="1">
        <v>3.11075E-2</v>
      </c>
      <c r="AI513">
        <v>22.080269999999999</v>
      </c>
      <c r="AJ513">
        <v>0</v>
      </c>
      <c r="AK513">
        <v>0</v>
      </c>
      <c r="AL513" s="1">
        <v>3.1291659999999999E-2</v>
      </c>
      <c r="AM513">
        <v>22.068169999999999</v>
      </c>
      <c r="AN513">
        <v>0</v>
      </c>
      <c r="AO513">
        <v>0</v>
      </c>
      <c r="AP513" s="1">
        <v>3.1146480000000001E-2</v>
      </c>
      <c r="AQ513">
        <v>22.232489999999999</v>
      </c>
      <c r="AR513">
        <v>0</v>
      </c>
      <c r="AS513">
        <v>0</v>
      </c>
      <c r="AT513" s="1">
        <v>3.0924630000000002E-2</v>
      </c>
      <c r="AU513">
        <v>22.443989999999999</v>
      </c>
      <c r="AV513">
        <v>0</v>
      </c>
      <c r="AW513">
        <v>0</v>
      </c>
      <c r="AX513" s="1">
        <v>3.0661040000000001E-2</v>
      </c>
      <c r="AY513">
        <v>22.633939999999999</v>
      </c>
      <c r="AZ513">
        <v>0</v>
      </c>
      <c r="BA513">
        <v>0</v>
      </c>
      <c r="BB513" s="1">
        <v>3.055627E-2</v>
      </c>
      <c r="BC513">
        <v>22.814609999999998</v>
      </c>
      <c r="BD513">
        <v>0</v>
      </c>
      <c r="BE513">
        <v>0</v>
      </c>
      <c r="BF513" s="1">
        <v>3.0511440000000001E-2</v>
      </c>
      <c r="BG513">
        <v>22.86327</v>
      </c>
      <c r="BH513">
        <v>0</v>
      </c>
      <c r="BI513">
        <v>0</v>
      </c>
      <c r="BJ513" s="1">
        <v>3.0410889999999999E-2</v>
      </c>
      <c r="BK513">
        <v>22.824960000000001</v>
      </c>
      <c r="BL513">
        <v>0</v>
      </c>
      <c r="BM513">
        <v>0</v>
      </c>
      <c r="BN513" s="1">
        <v>3.0238279999999999E-2</v>
      </c>
      <c r="BO513">
        <v>22.780110000000001</v>
      </c>
      <c r="BP513">
        <v>0</v>
      </c>
      <c r="BQ513">
        <v>0</v>
      </c>
      <c r="BR513" s="1">
        <v>3.0103660000000001E-2</v>
      </c>
      <c r="BS513">
        <v>22.75769</v>
      </c>
      <c r="BT513">
        <v>0</v>
      </c>
      <c r="BU513">
        <v>0</v>
      </c>
      <c r="BV513" s="1">
        <v>2.9939009999999999E-2</v>
      </c>
      <c r="BW513">
        <v>22.768360000000001</v>
      </c>
      <c r="BX513">
        <v>0</v>
      </c>
      <c r="BY513">
        <v>0</v>
      </c>
      <c r="BZ513" s="1">
        <v>2.977809E-2</v>
      </c>
      <c r="CA513">
        <v>22.885339999999999</v>
      </c>
      <c r="CB513">
        <v>0</v>
      </c>
      <c r="CC513">
        <v>0</v>
      </c>
      <c r="CD513" s="1">
        <v>2.9616739999999999E-2</v>
      </c>
      <c r="CE513">
        <v>22.970140000000001</v>
      </c>
      <c r="CF513">
        <v>0</v>
      </c>
      <c r="CG513">
        <v>0</v>
      </c>
      <c r="CH513" s="1">
        <v>2.9453529999999999E-2</v>
      </c>
      <c r="CI513">
        <v>23.036239999999999</v>
      </c>
      <c r="CJ513">
        <v>0</v>
      </c>
      <c r="CK513">
        <v>0</v>
      </c>
      <c r="CL513" s="1">
        <v>2.927488E-2</v>
      </c>
      <c r="CM513">
        <v>23.01989</v>
      </c>
      <c r="CN513">
        <v>0</v>
      </c>
      <c r="CO513">
        <v>0</v>
      </c>
      <c r="CP513" s="1">
        <v>2.9095329999999999E-2</v>
      </c>
      <c r="CQ513">
        <v>22.981490000000001</v>
      </c>
      <c r="CR513">
        <v>0</v>
      </c>
      <c r="CS513">
        <v>0</v>
      </c>
      <c r="CT513" s="1">
        <v>2.891326E-2</v>
      </c>
      <c r="CU513">
        <v>22.91497</v>
      </c>
      <c r="CV513">
        <v>0</v>
      </c>
      <c r="CW513">
        <v>0</v>
      </c>
      <c r="CX513" s="1">
        <v>2.8668280000000001E-2</v>
      </c>
      <c r="CY513">
        <v>22.825610000000001</v>
      </c>
      <c r="CZ513">
        <v>0</v>
      </c>
      <c r="DA513">
        <v>0</v>
      </c>
      <c r="DB513" s="1">
        <v>2.84944E-2</v>
      </c>
      <c r="DC513">
        <v>22.77571</v>
      </c>
      <c r="DD513">
        <v>0</v>
      </c>
      <c r="DE513">
        <v>0</v>
      </c>
      <c r="DF513" s="1">
        <v>2.8342570000000001E-2</v>
      </c>
      <c r="DG513">
        <v>22.824570000000001</v>
      </c>
      <c r="DH513">
        <v>0</v>
      </c>
      <c r="DI513">
        <v>0</v>
      </c>
      <c r="DJ513" s="1">
        <v>2.820305E-2</v>
      </c>
      <c r="DK513">
        <v>22.893820000000002</v>
      </c>
      <c r="DL513">
        <v>0</v>
      </c>
      <c r="DM513">
        <v>0</v>
      </c>
      <c r="DN513" s="1">
        <v>2.8020949999999999E-2</v>
      </c>
      <c r="DO513">
        <v>22.988399999999999</v>
      </c>
      <c r="DP513">
        <v>0</v>
      </c>
      <c r="DQ513">
        <v>0</v>
      </c>
      <c r="DR513" s="1">
        <v>2.7826610000000002E-2</v>
      </c>
      <c r="DS513">
        <v>22.971430000000002</v>
      </c>
      <c r="DT513">
        <v>2.2625300000000001E-38</v>
      </c>
      <c r="DU513">
        <v>2.2567749999999998E-34</v>
      </c>
      <c r="DV513" s="1">
        <v>2.7634260000000001E-2</v>
      </c>
      <c r="DW513">
        <v>22.909120000000001</v>
      </c>
      <c r="DX513">
        <v>2.2186050000000002E-34</v>
      </c>
      <c r="DY513">
        <v>2.0254180000000001E-30</v>
      </c>
      <c r="DZ513" s="1">
        <v>2.744738E-2</v>
      </c>
      <c r="EA513">
        <v>22.855979999999999</v>
      </c>
      <c r="EB513">
        <v>7.0616470000000002E-31</v>
      </c>
      <c r="EC513" s="1">
        <v>5.9147019999999999E-27</v>
      </c>
      <c r="ED513" s="1">
        <v>2.718659E-2</v>
      </c>
      <c r="EE513">
        <v>22.806760000000001</v>
      </c>
      <c r="EF513" s="1">
        <v>8.4721569999999996E-28</v>
      </c>
      <c r="EG513" s="1">
        <v>6.7468610000000006E-24</v>
      </c>
      <c r="EH513" s="1">
        <v>2.700545E-2</v>
      </c>
      <c r="EI513">
        <v>22.879259999999999</v>
      </c>
      <c r="EJ513" s="1">
        <v>4.522368E-25</v>
      </c>
      <c r="EK513" s="1">
        <v>3.4911100000000003E-21</v>
      </c>
      <c r="EL513" s="1">
        <v>2.6846410000000001E-2</v>
      </c>
      <c r="EM513">
        <v>22.975349999999999</v>
      </c>
      <c r="EN513" s="1">
        <v>1.2235679999999999E-22</v>
      </c>
      <c r="EO513" s="1">
        <v>9.2565679999999996E-19</v>
      </c>
      <c r="EP513">
        <v>2.6705599999999999E-2</v>
      </c>
      <c r="EQ513">
        <v>23.049720000000001</v>
      </c>
      <c r="ER513" s="1">
        <v>1.8367319999999999E-20</v>
      </c>
      <c r="ES513" s="1">
        <v>1.3754009999999999E-16</v>
      </c>
      <c r="ET513" s="1">
        <v>2.6532489999999999E-2</v>
      </c>
      <c r="EU513">
        <v>23.165410000000001</v>
      </c>
      <c r="EV513" s="1">
        <v>1.648555E-18</v>
      </c>
      <c r="EW513" s="1">
        <v>1.230696E-14</v>
      </c>
      <c r="EX513" s="1">
        <v>2.6352739999999999E-2</v>
      </c>
      <c r="EY513">
        <v>23.211040000000001</v>
      </c>
      <c r="EZ513" s="1">
        <v>9.3991150000000002E-17</v>
      </c>
      <c r="FA513" s="1">
        <v>7.0374600000000002E-13</v>
      </c>
      <c r="FB513" s="1">
        <v>2.6177539999999999E-2</v>
      </c>
      <c r="FC513">
        <v>23.13636</v>
      </c>
      <c r="FD513" s="1">
        <v>3.596088E-15</v>
      </c>
      <c r="FE513" s="1">
        <v>2.7045659999999998E-11</v>
      </c>
      <c r="FF513" s="1">
        <v>2.604733E-2</v>
      </c>
      <c r="FG513">
        <v>23.049679999999999</v>
      </c>
      <c r="FH513" s="1">
        <v>9.6392519999999994E-14</v>
      </c>
      <c r="FI513" s="1">
        <v>7.2910760000000004E-10</v>
      </c>
      <c r="FJ513" s="1">
        <v>2.6183080000000001E-2</v>
      </c>
      <c r="FK513">
        <v>22.992619999999999</v>
      </c>
      <c r="FL513" s="1">
        <v>1.898451E-12</v>
      </c>
      <c r="FM513" s="1">
        <v>1.432346E-8</v>
      </c>
      <c r="FN513" s="1">
        <v>2.5973360000000001E-2</v>
      </c>
      <c r="FO513">
        <v>23.112480000000001</v>
      </c>
      <c r="FP513" s="1">
        <v>2.770635E-11</v>
      </c>
      <c r="FQ513" s="1">
        <v>2.1159800000000001E-7</v>
      </c>
      <c r="FR513" s="1">
        <v>2.5643849999999999E-2</v>
      </c>
      <c r="FS513">
        <v>23.291979999999999</v>
      </c>
      <c r="FT513" s="1">
        <v>3.1046229999999999E-10</v>
      </c>
      <c r="FU513" s="1">
        <v>2.4125289999999999E-6</v>
      </c>
      <c r="FV513" s="1">
        <v>2.5295270000000002E-2</v>
      </c>
      <c r="FW513">
        <v>23.490030000000001</v>
      </c>
      <c r="FX513" s="1">
        <v>2.7445180000000001E-9</v>
      </c>
      <c r="FY513" s="1">
        <v>2.175009E-5</v>
      </c>
      <c r="FZ513" s="1">
        <v>2.5120360000000001E-2</v>
      </c>
      <c r="GA513">
        <v>23.668620000000001</v>
      </c>
      <c r="GB513" s="1">
        <v>1.9771070000000001E-8</v>
      </c>
      <c r="GC513" s="1">
        <v>1.586569E-4</v>
      </c>
      <c r="GD513" s="1">
        <v>2.504669E-2</v>
      </c>
      <c r="GE513">
        <v>23.696290000000001</v>
      </c>
      <c r="GF513" s="1">
        <v>1.180786E-7</v>
      </c>
      <c r="GG513" s="1">
        <v>9.5634979999999995E-4</v>
      </c>
      <c r="GH513" s="1">
        <v>2.48945E-2</v>
      </c>
      <c r="GI513">
        <v>23.60539</v>
      </c>
      <c r="GJ513" s="1">
        <v>5.9111909999999998E-7</v>
      </c>
      <c r="GK513" s="1">
        <v>4.8494239999999997E-3</v>
      </c>
      <c r="GL513" s="1">
        <v>2.4678039999999998E-2</v>
      </c>
      <c r="GM513">
        <v>23.515499999999999</v>
      </c>
      <c r="GN513" s="1">
        <v>2.5212909999999999E-6</v>
      </c>
      <c r="GO513" s="1">
        <v>2.1011129999999999E-2</v>
      </c>
      <c r="GP513" s="1">
        <v>2.478085E-2</v>
      </c>
      <c r="GQ513">
        <v>23.454350000000002</v>
      </c>
      <c r="GR513" s="1">
        <v>9.4585230000000006E-6</v>
      </c>
      <c r="GS513" s="1">
        <v>7.9015020000000005E-2</v>
      </c>
      <c r="GT513" s="1">
        <v>2.4531890000000001E-2</v>
      </c>
      <c r="GU513">
        <v>23.574829999999999</v>
      </c>
      <c r="GV513" s="1">
        <v>3.0767420000000001E-5</v>
      </c>
      <c r="GW513" s="1">
        <v>0.26138840000000002</v>
      </c>
      <c r="GX513" s="1">
        <v>2.4179200000000001E-2</v>
      </c>
      <c r="GY513">
        <v>23.75318</v>
      </c>
      <c r="GZ513" s="1">
        <v>8.8648280000000002E-5</v>
      </c>
      <c r="HA513" s="1">
        <v>0.76900489999999999</v>
      </c>
      <c r="HB513">
        <v>2.379568E-2</v>
      </c>
      <c r="HC513">
        <v>23.952729999999999</v>
      </c>
      <c r="HD513" s="1">
        <v>2.2937899999999999E-4</v>
      </c>
      <c r="HE513" s="1">
        <v>2.0346820000000001</v>
      </c>
      <c r="HF513" s="1">
        <v>2.3585660000000001E-2</v>
      </c>
      <c r="HG513">
        <v>24.10643</v>
      </c>
      <c r="HH513" s="1">
        <v>5.4342880000000004E-4</v>
      </c>
      <c r="HI513">
        <v>4.8933010000000001</v>
      </c>
      <c r="HJ513" s="1">
        <v>2.3495490000000001E-2</v>
      </c>
      <c r="HK513">
        <v>24.122520000000002</v>
      </c>
      <c r="HL513" s="1">
        <v>1.188511E-3</v>
      </c>
      <c r="HM513">
        <v>10.805619999999999</v>
      </c>
      <c r="HN513">
        <v>2.3361179999999999E-2</v>
      </c>
      <c r="HO513">
        <v>24.02393</v>
      </c>
      <c r="HP513" s="1">
        <v>2.4028869999999998E-3</v>
      </c>
      <c r="HQ513">
        <v>22.096720000000001</v>
      </c>
      <c r="HR513" s="1">
        <v>2.3215599999999999E-2</v>
      </c>
      <c r="HS513">
        <v>23.92248</v>
      </c>
      <c r="HT513" s="1">
        <v>4.5329009999999998E-3</v>
      </c>
      <c r="HU513">
        <v>42.160049999999998</v>
      </c>
      <c r="HV513" s="1">
        <v>2.3495120000000001E-2</v>
      </c>
      <c r="HW513">
        <v>23.845790000000001</v>
      </c>
      <c r="HX513" s="1">
        <v>8.1916639999999995E-3</v>
      </c>
      <c r="HY513">
        <v>75.640360000000001</v>
      </c>
      <c r="HZ513" s="1">
        <v>2.3332309999999998E-2</v>
      </c>
      <c r="IA513">
        <v>23.919530000000002</v>
      </c>
      <c r="IB513" s="1">
        <v>1.374472E-2</v>
      </c>
      <c r="IC513">
        <v>128.3939</v>
      </c>
      <c r="ID513" s="1">
        <v>2.3054999999999999E-2</v>
      </c>
      <c r="IE513">
        <v>23.920059999999999</v>
      </c>
      <c r="IF513" s="1">
        <v>2.180735E-2</v>
      </c>
      <c r="IG513">
        <v>207.08189999999999</v>
      </c>
      <c r="IH513" s="1">
        <v>2.2743889999999999E-2</v>
      </c>
      <c r="II513">
        <v>24.039840000000002</v>
      </c>
      <c r="IJ513" s="1">
        <v>3.2986099999999997E-2</v>
      </c>
      <c r="IK513">
        <v>318.97680000000003</v>
      </c>
      <c r="IL513" s="1">
        <v>2.2616890000000001E-2</v>
      </c>
      <c r="IM513">
        <v>24.144469999999998</v>
      </c>
      <c r="IN513" s="1">
        <v>4.8289579999999999E-2</v>
      </c>
      <c r="IO513">
        <v>471.53629999999998</v>
      </c>
      <c r="IP513" s="1">
        <v>2.2554000000000001E-2</v>
      </c>
      <c r="IQ513">
        <v>24.155139999999999</v>
      </c>
      <c r="IR513" s="1">
        <v>6.8339880000000006E-2</v>
      </c>
      <c r="IS513">
        <v>672.02340000000004</v>
      </c>
      <c r="IT513">
        <v>2.239418E-2</v>
      </c>
      <c r="IU513">
        <v>24.077660000000002</v>
      </c>
      <c r="IV513" s="1">
        <v>9.3182520000000005E-2</v>
      </c>
      <c r="IW513">
        <v>926.65840000000003</v>
      </c>
      <c r="IX513" s="1">
        <v>2.2088360000000001E-2</v>
      </c>
      <c r="IY513">
        <v>23.977779999999999</v>
      </c>
      <c r="IZ513" s="1">
        <v>0.1224975</v>
      </c>
      <c r="JA513">
        <v>1239.9839999999999</v>
      </c>
      <c r="JB513" s="1">
        <v>2.1554400000000001E-2</v>
      </c>
      <c r="JC513">
        <v>23.927430000000001</v>
      </c>
      <c r="JD513">
        <v>0.15499740000000001</v>
      </c>
      <c r="JE513">
        <v>1614.203</v>
      </c>
      <c r="JF513" s="1">
        <v>2.1322310000000001E-2</v>
      </c>
      <c r="JG513">
        <v>24.07076</v>
      </c>
      <c r="JH513" s="1">
        <v>0.19398609999999999</v>
      </c>
      <c r="JI513">
        <v>2050.172</v>
      </c>
      <c r="JJ513" s="1">
        <v>2.1214279999999999E-2</v>
      </c>
      <c r="JK513">
        <v>24.281210000000002</v>
      </c>
      <c r="JL513">
        <v>0.23901410000000001</v>
      </c>
      <c r="JM513">
        <v>2548.194</v>
      </c>
      <c r="JN513" s="1">
        <v>2.109807E-2</v>
      </c>
      <c r="JO513">
        <v>24.518509999999999</v>
      </c>
      <c r="JP513">
        <v>0.28871289999999999</v>
      </c>
      <c r="JQ513">
        <v>3106.3440000000001</v>
      </c>
      <c r="JR513" s="1">
        <v>2.0809609999999999E-2</v>
      </c>
      <c r="JS513">
        <v>24.734169999999999</v>
      </c>
      <c r="JT513">
        <v>0.33982899999999999</v>
      </c>
      <c r="JU513">
        <v>3720.2</v>
      </c>
      <c r="JV513" s="1">
        <v>2.0468569999999998E-2</v>
      </c>
      <c r="JW513">
        <v>24.811029999999999</v>
      </c>
      <c r="JX513">
        <v>0.39246520000000001</v>
      </c>
      <c r="JY513">
        <v>4383.3879999999999</v>
      </c>
      <c r="JZ513" s="1">
        <v>2.021017E-2</v>
      </c>
      <c r="KA513">
        <v>24.749770000000002</v>
      </c>
      <c r="KB513">
        <v>0.44842199999999999</v>
      </c>
      <c r="KC513">
        <v>5089.7160000000003</v>
      </c>
      <c r="KD513" s="1">
        <v>2.007287E-2</v>
      </c>
      <c r="KE513">
        <v>24.67596</v>
      </c>
      <c r="KF513">
        <v>0.50876290000000002</v>
      </c>
      <c r="KG513">
        <v>5833.4830000000002</v>
      </c>
      <c r="KH513">
        <v>1.992474E-2</v>
      </c>
      <c r="KI513">
        <v>24.617429999999999</v>
      </c>
      <c r="KJ513">
        <v>0.57028509999999999</v>
      </c>
      <c r="KK513">
        <v>6608.2060000000001</v>
      </c>
      <c r="KL513" s="1">
        <v>1.9777369999999999E-2</v>
      </c>
      <c r="KM513">
        <v>24.685140000000001</v>
      </c>
      <c r="KN513">
        <v>0.63242600000000004</v>
      </c>
      <c r="KO513">
        <v>7406.4920000000002</v>
      </c>
      <c r="KP513" s="1">
        <v>1.958201E-2</v>
      </c>
      <c r="KQ513">
        <v>24.78041</v>
      </c>
      <c r="KR513">
        <v>0.69295720000000005</v>
      </c>
      <c r="KS513">
        <v>8221.1190000000006</v>
      </c>
      <c r="KT513" s="1">
        <v>1.9407649999999999E-2</v>
      </c>
      <c r="KU513">
        <v>24.846910000000001</v>
      </c>
      <c r="KV513">
        <v>0.75331040000000005</v>
      </c>
      <c r="KW513">
        <v>9045.0589999999993</v>
      </c>
      <c r="KX513" s="1">
        <v>1.9262789999999998E-2</v>
      </c>
      <c r="KY513">
        <v>24.892410000000002</v>
      </c>
      <c r="KZ513">
        <v>0.81367460000000003</v>
      </c>
      <c r="LA513">
        <v>9872.1839999999993</v>
      </c>
      <c r="LB513" s="1">
        <v>1.9141120000000001E-2</v>
      </c>
      <c r="LC513">
        <v>24.874839999999999</v>
      </c>
      <c r="LD513">
        <v>0.87351719999999999</v>
      </c>
      <c r="LE513">
        <v>10697.02</v>
      </c>
      <c r="LF513" s="1">
        <v>1.901187E-2</v>
      </c>
      <c r="LG513">
        <v>24.820430000000002</v>
      </c>
      <c r="LH513">
        <v>0.93124779999999996</v>
      </c>
      <c r="LI513">
        <v>11514.3</v>
      </c>
      <c r="LJ513" s="1">
        <v>1.881936E-2</v>
      </c>
      <c r="LK513">
        <v>24.750699999999998</v>
      </c>
      <c r="LL513">
        <v>0.98350689999999996</v>
      </c>
      <c r="LM513">
        <v>12319.11</v>
      </c>
      <c r="LN513" s="1">
        <v>1.8305399999999999E-2</v>
      </c>
      <c r="LO513">
        <v>24.719449999999998</v>
      </c>
      <c r="LP513">
        <v>1.0148680000000001</v>
      </c>
      <c r="LQ513">
        <v>13103.49</v>
      </c>
      <c r="LR513" s="1">
        <v>1.8128399999999999E-2</v>
      </c>
      <c r="LS513">
        <v>24.848590000000002</v>
      </c>
      <c r="LT513">
        <v>1.060646</v>
      </c>
      <c r="LU513">
        <v>13863.84</v>
      </c>
      <c r="LV513" s="1">
        <v>1.8108630000000001E-2</v>
      </c>
      <c r="LW513">
        <v>25.039449999999999</v>
      </c>
      <c r="LX513">
        <v>1.113008</v>
      </c>
      <c r="LY513">
        <v>14601.53</v>
      </c>
      <c r="LZ513" s="1">
        <v>1.810347E-2</v>
      </c>
      <c r="MA513">
        <v>25.271730000000002</v>
      </c>
      <c r="MB513">
        <v>1.164358</v>
      </c>
      <c r="MC513">
        <v>15315.4</v>
      </c>
      <c r="MD513" s="1">
        <v>1.789499E-2</v>
      </c>
      <c r="ME513">
        <v>25.465949999999999</v>
      </c>
      <c r="MF513">
        <v>1.1998070000000001</v>
      </c>
      <c r="MG513">
        <v>16001.46</v>
      </c>
      <c r="MH513" s="1">
        <v>1.7587450000000001E-2</v>
      </c>
      <c r="MI513">
        <v>25.56373</v>
      </c>
      <c r="MJ513">
        <v>1.224839</v>
      </c>
      <c r="MK513">
        <v>16655.64</v>
      </c>
      <c r="ML513" s="1">
        <v>1.7318900000000002E-2</v>
      </c>
      <c r="MM513">
        <v>25.51512</v>
      </c>
      <c r="MN513">
        <v>1.2486729999999999</v>
      </c>
      <c r="MO513">
        <v>17276.259999999998</v>
      </c>
      <c r="MP513" s="1">
        <v>1.7214210000000001E-2</v>
      </c>
      <c r="MQ513">
        <v>25.449210000000001</v>
      </c>
      <c r="MR513">
        <v>1.281021</v>
      </c>
      <c r="MS513">
        <v>17864.55</v>
      </c>
      <c r="MT513">
        <v>1.7314949999999999E-2</v>
      </c>
      <c r="MU513">
        <v>25.397480000000002</v>
      </c>
      <c r="MV513">
        <v>1.3266359999999999</v>
      </c>
      <c r="MW513">
        <v>18422.63</v>
      </c>
      <c r="MX513" s="1">
        <v>1.7156629999999999E-2</v>
      </c>
      <c r="MY513">
        <v>25.44821</v>
      </c>
      <c r="MZ513">
        <v>1.3500829999999999</v>
      </c>
      <c r="NA513">
        <v>18950.46</v>
      </c>
      <c r="NB513" s="1">
        <v>1.6844850000000001E-2</v>
      </c>
      <c r="NC513">
        <v>25.579499999999999</v>
      </c>
      <c r="ND513">
        <v>1.358136</v>
      </c>
      <c r="NE513">
        <v>19444.03</v>
      </c>
      <c r="NF513" s="1">
        <v>1.6844850000000001E-2</v>
      </c>
      <c r="NG513">
        <v>25.579499999999999</v>
      </c>
      <c r="NH513">
        <v>1.358136</v>
      </c>
      <c r="NI513">
        <v>19444.03</v>
      </c>
      <c r="NJ513" s="1">
        <v>1.6844850000000001E-2</v>
      </c>
      <c r="NK513">
        <v>25.579499999999999</v>
      </c>
      <c r="NL513">
        <v>1.358136</v>
      </c>
      <c r="NM513">
        <v>19444.03</v>
      </c>
      <c r="NN513" s="1">
        <v>1.6844850000000001E-2</v>
      </c>
      <c r="NO513">
        <v>25.579499999999999</v>
      </c>
      <c r="NP513">
        <v>1.358136</v>
      </c>
      <c r="NQ513">
        <v>19444.03</v>
      </c>
      <c r="NR513" s="1">
        <v>1.6844850000000001E-2</v>
      </c>
      <c r="NS513">
        <v>25.579499999999999</v>
      </c>
      <c r="NT513">
        <v>1.358136</v>
      </c>
      <c r="NU513">
        <v>19444.03</v>
      </c>
      <c r="NV513" s="1">
        <v>1.6844850000000001E-2</v>
      </c>
      <c r="NW513">
        <v>25.579499999999999</v>
      </c>
      <c r="NX513">
        <v>1.358136</v>
      </c>
      <c r="NY513">
        <v>19444.03</v>
      </c>
      <c r="NZ513" s="1">
        <v>1.6844850000000001E-2</v>
      </c>
      <c r="OA513">
        <v>25.579499999999999</v>
      </c>
      <c r="OB513">
        <v>1.358136</v>
      </c>
      <c r="OC513">
        <v>19444.03</v>
      </c>
      <c r="OD513" s="1">
        <v>1.6844850000000001E-2</v>
      </c>
      <c r="OE513">
        <v>25.579499999999999</v>
      </c>
      <c r="OF513">
        <v>1.358136</v>
      </c>
      <c r="OG513">
        <v>19444.03</v>
      </c>
      <c r="OH513" s="1">
        <v>1.6844850000000001E-2</v>
      </c>
      <c r="OI513">
        <v>25.579499999999999</v>
      </c>
      <c r="OJ513">
        <v>1.358136</v>
      </c>
      <c r="OK513">
        <v>19444.03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 s="1">
        <v>3.2492170000000001E-2</v>
      </c>
      <c r="G514">
        <v>21.141200000000001</v>
      </c>
      <c r="H514">
        <v>0</v>
      </c>
      <c r="I514">
        <v>0</v>
      </c>
      <c r="J514" s="1">
        <v>3.2353920000000001E-2</v>
      </c>
      <c r="K514">
        <v>21.338830000000002</v>
      </c>
      <c r="L514">
        <v>0</v>
      </c>
      <c r="M514">
        <v>0</v>
      </c>
      <c r="N514" s="1">
        <v>3.2106349999999999E-2</v>
      </c>
      <c r="O514">
        <v>21.53575</v>
      </c>
      <c r="P514">
        <v>0</v>
      </c>
      <c r="Q514">
        <v>0</v>
      </c>
      <c r="R514" s="1">
        <v>3.1832720000000002E-2</v>
      </c>
      <c r="S514">
        <v>21.73021</v>
      </c>
      <c r="T514">
        <v>0</v>
      </c>
      <c r="U514">
        <v>0</v>
      </c>
      <c r="V514" s="1">
        <v>3.1745299999999997E-2</v>
      </c>
      <c r="W514">
        <v>21.943639999999998</v>
      </c>
      <c r="X514">
        <v>0</v>
      </c>
      <c r="Y514">
        <v>0</v>
      </c>
      <c r="Z514" s="1">
        <v>3.172345E-2</v>
      </c>
      <c r="AA514">
        <v>22.038150000000002</v>
      </c>
      <c r="AB514">
        <v>0</v>
      </c>
      <c r="AC514">
        <v>0</v>
      </c>
      <c r="AD514" s="1">
        <v>3.1652399999999997E-2</v>
      </c>
      <c r="AE514">
        <v>22.0014</v>
      </c>
      <c r="AF514">
        <v>0</v>
      </c>
      <c r="AG514">
        <v>0</v>
      </c>
      <c r="AH514" s="1">
        <v>3.1524660000000003E-2</v>
      </c>
      <c r="AI514">
        <v>21.968060000000001</v>
      </c>
      <c r="AJ514">
        <v>0</v>
      </c>
      <c r="AK514">
        <v>0</v>
      </c>
      <c r="AL514" s="1">
        <v>3.1718429999999999E-2</v>
      </c>
      <c r="AM514">
        <v>21.95965</v>
      </c>
      <c r="AN514">
        <v>0</v>
      </c>
      <c r="AO514">
        <v>0</v>
      </c>
      <c r="AP514" s="1">
        <v>3.1573280000000002E-2</v>
      </c>
      <c r="AQ514">
        <v>22.121130000000001</v>
      </c>
      <c r="AR514">
        <v>0</v>
      </c>
      <c r="AS514">
        <v>0</v>
      </c>
      <c r="AT514" s="1">
        <v>3.1344829999999997E-2</v>
      </c>
      <c r="AU514">
        <v>22.32873</v>
      </c>
      <c r="AV514">
        <v>0</v>
      </c>
      <c r="AW514">
        <v>0</v>
      </c>
      <c r="AX514" s="1">
        <v>3.107389E-2</v>
      </c>
      <c r="AY514">
        <v>22.516200000000001</v>
      </c>
      <c r="AZ514">
        <v>0</v>
      </c>
      <c r="BA514">
        <v>0</v>
      </c>
      <c r="BB514" s="1">
        <v>3.097229E-2</v>
      </c>
      <c r="BC514">
        <v>22.6953</v>
      </c>
      <c r="BD514">
        <v>0</v>
      </c>
      <c r="BE514">
        <v>0</v>
      </c>
      <c r="BF514" s="1">
        <v>3.092814E-2</v>
      </c>
      <c r="BG514">
        <v>22.74755</v>
      </c>
      <c r="BH514">
        <v>0</v>
      </c>
      <c r="BI514">
        <v>0</v>
      </c>
      <c r="BJ514" s="1">
        <v>3.0824069999999999E-2</v>
      </c>
      <c r="BK514">
        <v>22.715170000000001</v>
      </c>
      <c r="BL514">
        <v>0</v>
      </c>
      <c r="BM514">
        <v>0</v>
      </c>
      <c r="BN514" s="1">
        <v>3.0649329999999999E-2</v>
      </c>
      <c r="BO514">
        <v>22.675809999999998</v>
      </c>
      <c r="BP514">
        <v>0</v>
      </c>
      <c r="BQ514">
        <v>0</v>
      </c>
      <c r="BR514" s="1">
        <v>3.0514510000000002E-2</v>
      </c>
      <c r="BS514">
        <v>22.657399999999999</v>
      </c>
      <c r="BT514">
        <v>0</v>
      </c>
      <c r="BU514">
        <v>0</v>
      </c>
      <c r="BV514" s="1">
        <v>3.0348239999999999E-2</v>
      </c>
      <c r="BW514">
        <v>22.670570000000001</v>
      </c>
      <c r="BX514">
        <v>0</v>
      </c>
      <c r="BY514">
        <v>0</v>
      </c>
      <c r="BZ514" s="1">
        <v>3.018293E-2</v>
      </c>
      <c r="CA514">
        <v>22.786300000000001</v>
      </c>
      <c r="CB514">
        <v>0</v>
      </c>
      <c r="CC514">
        <v>0</v>
      </c>
      <c r="CD514" s="1">
        <v>3.0019589999999999E-2</v>
      </c>
      <c r="CE514">
        <v>22.871310000000001</v>
      </c>
      <c r="CF514">
        <v>0</v>
      </c>
      <c r="CG514">
        <v>0</v>
      </c>
      <c r="CH514" s="1">
        <v>2.985637E-2</v>
      </c>
      <c r="CI514">
        <v>22.938140000000001</v>
      </c>
      <c r="CJ514">
        <v>0</v>
      </c>
      <c r="CK514">
        <v>0</v>
      </c>
      <c r="CL514" s="1">
        <v>2.967446E-2</v>
      </c>
      <c r="CM514">
        <v>22.92511</v>
      </c>
      <c r="CN514">
        <v>0</v>
      </c>
      <c r="CO514">
        <v>0</v>
      </c>
      <c r="CP514" s="1">
        <v>2.9493800000000001E-2</v>
      </c>
      <c r="CQ514">
        <v>22.890550000000001</v>
      </c>
      <c r="CR514">
        <v>0</v>
      </c>
      <c r="CS514">
        <v>0</v>
      </c>
      <c r="CT514" s="1">
        <v>2.9307570000000002E-2</v>
      </c>
      <c r="CU514">
        <v>22.82846</v>
      </c>
      <c r="CV514">
        <v>0</v>
      </c>
      <c r="CW514">
        <v>0</v>
      </c>
      <c r="CX514" s="1">
        <v>2.9058560000000001E-2</v>
      </c>
      <c r="CY514">
        <v>22.74399</v>
      </c>
      <c r="CZ514">
        <v>0</v>
      </c>
      <c r="DA514">
        <v>0</v>
      </c>
      <c r="DB514" s="1">
        <v>2.8881239999999999E-2</v>
      </c>
      <c r="DC514">
        <v>22.69699</v>
      </c>
      <c r="DD514">
        <v>0</v>
      </c>
      <c r="DE514">
        <v>0</v>
      </c>
      <c r="DF514" s="1">
        <v>2.8727679999999998E-2</v>
      </c>
      <c r="DG514">
        <v>22.74513</v>
      </c>
      <c r="DH514">
        <v>0</v>
      </c>
      <c r="DI514">
        <v>0</v>
      </c>
      <c r="DJ514" s="1">
        <v>2.8586690000000001E-2</v>
      </c>
      <c r="DK514">
        <v>22.813189999999999</v>
      </c>
      <c r="DL514">
        <v>0</v>
      </c>
      <c r="DM514">
        <v>0</v>
      </c>
      <c r="DN514" s="1">
        <v>2.8402759999999999E-2</v>
      </c>
      <c r="DO514">
        <v>22.905899999999999</v>
      </c>
      <c r="DP514">
        <v>0</v>
      </c>
      <c r="DQ514">
        <v>0</v>
      </c>
      <c r="DR514" s="1">
        <v>2.8205609999999999E-2</v>
      </c>
      <c r="DS514">
        <v>22.891259999999999</v>
      </c>
      <c r="DT514">
        <v>0</v>
      </c>
      <c r="DU514">
        <v>5.0552730000000005E-35</v>
      </c>
      <c r="DV514" s="1">
        <v>2.800919E-2</v>
      </c>
      <c r="DW514">
        <v>22.832409999999999</v>
      </c>
      <c r="DX514">
        <v>5.7046410000000004E-35</v>
      </c>
      <c r="DY514">
        <v>4.9681789999999996E-31</v>
      </c>
      <c r="DZ514" s="1">
        <v>2.7819509999999999E-2</v>
      </c>
      <c r="EA514">
        <v>22.782070000000001</v>
      </c>
      <c r="EB514">
        <v>1.955525E-31</v>
      </c>
      <c r="EC514" s="1">
        <v>1.570906E-27</v>
      </c>
      <c r="ED514" s="1">
        <v>2.7554120000000001E-2</v>
      </c>
      <c r="EE514">
        <v>22.735340000000001</v>
      </c>
      <c r="EF514" s="1">
        <v>2.5142640000000001E-28</v>
      </c>
      <c r="EG514" s="1">
        <v>1.9277270000000002E-24</v>
      </c>
      <c r="EH514" s="1">
        <v>2.737177E-2</v>
      </c>
      <c r="EI514">
        <v>22.805980000000002</v>
      </c>
      <c r="EJ514" s="1">
        <v>1.42923E-25</v>
      </c>
      <c r="EK514" s="1">
        <v>1.065376E-21</v>
      </c>
      <c r="EL514" s="1">
        <v>2.721119E-2</v>
      </c>
      <c r="EM514">
        <v>22.899979999999999</v>
      </c>
      <c r="EN514" s="1">
        <v>4.0979289999999999E-23</v>
      </c>
      <c r="EO514" s="1">
        <v>3.0008320000000002E-19</v>
      </c>
      <c r="EP514" s="1">
        <v>2.7069989999999999E-2</v>
      </c>
      <c r="EQ514">
        <v>22.973469999999999</v>
      </c>
      <c r="ER514" s="1">
        <v>6.4945260000000003E-21</v>
      </c>
      <c r="ES514" s="1">
        <v>4.7168980000000003E-17</v>
      </c>
      <c r="ET514" s="1">
        <v>2.6894080000000001E-2</v>
      </c>
      <c r="EU514">
        <v>23.086849999999998</v>
      </c>
      <c r="EV514" s="1">
        <v>6.1337659999999999E-19</v>
      </c>
      <c r="EW514" s="1">
        <v>4.4490079999999997E-15</v>
      </c>
      <c r="EX514" s="1">
        <v>2.6711809999999999E-2</v>
      </c>
      <c r="EY514">
        <v>23.133179999999999</v>
      </c>
      <c r="EZ514" s="1">
        <v>3.6691140000000002E-17</v>
      </c>
      <c r="FA514" s="1">
        <v>2.6732490000000002E-13</v>
      </c>
      <c r="FB514" s="1">
        <v>2.653266E-2</v>
      </c>
      <c r="FC514">
        <v>23.063330000000001</v>
      </c>
      <c r="FD514" s="1">
        <v>1.4690380000000001E-15</v>
      </c>
      <c r="FE514" s="1">
        <v>1.076555E-11</v>
      </c>
      <c r="FF514" s="1">
        <v>2.640437E-2</v>
      </c>
      <c r="FG514">
        <v>22.981529999999999</v>
      </c>
      <c r="FH514" s="1">
        <v>4.1120960000000003E-14</v>
      </c>
      <c r="FI514" s="1">
        <v>3.033768E-10</v>
      </c>
      <c r="FJ514" s="1">
        <v>2.6547609999999999E-2</v>
      </c>
      <c r="FK514">
        <v>22.927820000000001</v>
      </c>
      <c r="FL514" s="1">
        <v>8.4410339999999995E-13</v>
      </c>
      <c r="FM514" s="1">
        <v>6.2167640000000004E-9</v>
      </c>
      <c r="FN514" s="1">
        <v>2.633398E-2</v>
      </c>
      <c r="FO514">
        <v>23.044530000000002</v>
      </c>
      <c r="FP514" s="1">
        <v>1.2811780000000001E-11</v>
      </c>
      <c r="FQ514" s="1">
        <v>9.5600440000000004E-8</v>
      </c>
      <c r="FR514" s="1">
        <v>2.5997800000000001E-2</v>
      </c>
      <c r="FS514">
        <v>23.219629999999999</v>
      </c>
      <c r="FT514" s="1">
        <v>1.4903499999999999E-10</v>
      </c>
      <c r="FU514" s="1">
        <v>1.132478E-6</v>
      </c>
      <c r="FV514">
        <v>2.564048E-2</v>
      </c>
      <c r="FW514">
        <v>23.4133</v>
      </c>
      <c r="FX514" s="1">
        <v>1.3653579999999999E-9</v>
      </c>
      <c r="FY514" s="1">
        <v>1.0589649999999999E-5</v>
      </c>
      <c r="FZ514" s="1">
        <v>2.546648E-2</v>
      </c>
      <c r="GA514">
        <v>23.58886</v>
      </c>
      <c r="GB514" s="1">
        <v>1.018046E-8</v>
      </c>
      <c r="GC514" s="1">
        <v>7.9990599999999999E-5</v>
      </c>
      <c r="GD514" s="1">
        <v>2.539313E-2</v>
      </c>
      <c r="GE514">
        <v>23.619440000000001</v>
      </c>
      <c r="GF514" s="1">
        <v>6.2833169999999999E-8</v>
      </c>
      <c r="GG514" s="1">
        <v>4.9852900000000005E-4</v>
      </c>
      <c r="GH514" s="1">
        <v>2.523891E-2</v>
      </c>
      <c r="GI514">
        <v>23.535160000000001</v>
      </c>
      <c r="GJ514" s="1">
        <v>3.24591E-7</v>
      </c>
      <c r="GK514" s="1">
        <v>2.6098409999999999E-3</v>
      </c>
      <c r="GL514" s="1">
        <v>2.5020580000000001E-2</v>
      </c>
      <c r="GM514">
        <v>23.451059999999998</v>
      </c>
      <c r="GN514" s="1">
        <v>1.426752E-6</v>
      </c>
      <c r="GO514" s="1">
        <v>1.165735E-2</v>
      </c>
      <c r="GP514" s="1">
        <v>2.5132539999999998E-2</v>
      </c>
      <c r="GQ514">
        <v>23.39424</v>
      </c>
      <c r="GR514" s="1">
        <v>5.5100069999999997E-6</v>
      </c>
      <c r="GS514" s="1">
        <v>4.5133529999999998E-2</v>
      </c>
      <c r="GT514" s="1">
        <v>2.4879459999999999E-2</v>
      </c>
      <c r="GU514">
        <v>23.51229</v>
      </c>
      <c r="GV514" s="1">
        <v>1.842092E-5</v>
      </c>
      <c r="GW514" s="1">
        <v>0.15350710000000001</v>
      </c>
      <c r="GX514" s="1">
        <v>2.4517919999999999E-2</v>
      </c>
      <c r="GY514">
        <v>23.68666</v>
      </c>
      <c r="GZ514" s="1">
        <v>5.4465770000000001E-5</v>
      </c>
      <c r="HA514" s="1">
        <v>0.46366269999999998</v>
      </c>
      <c r="HB514" s="1">
        <v>2.4125440000000001E-2</v>
      </c>
      <c r="HC514">
        <v>23.882100000000001</v>
      </c>
      <c r="HD514" s="1">
        <v>1.4443959999999999E-4</v>
      </c>
      <c r="HE514" s="1">
        <v>1.2578549999999999</v>
      </c>
      <c r="HF514" s="1">
        <v>2.3914439999999999E-2</v>
      </c>
      <c r="HG514">
        <v>24.033909999999999</v>
      </c>
      <c r="HH514" s="1">
        <v>3.5036810000000002E-4</v>
      </c>
      <c r="HI514" s="1">
        <v>3.097861</v>
      </c>
      <c r="HJ514" s="1">
        <v>2.3827919999999999E-2</v>
      </c>
      <c r="HK514">
        <v>24.053290000000001</v>
      </c>
      <c r="HL514" s="1">
        <v>7.837686E-4</v>
      </c>
      <c r="HM514">
        <v>6.9972209999999997</v>
      </c>
      <c r="HN514" s="1">
        <v>2.369081E-2</v>
      </c>
      <c r="HO514">
        <v>23.961349999999999</v>
      </c>
      <c r="HP514" s="1">
        <v>1.61849E-3</v>
      </c>
      <c r="HQ514">
        <v>14.61872</v>
      </c>
      <c r="HR514" s="1">
        <v>2.3543789999999998E-2</v>
      </c>
      <c r="HS514">
        <v>23.86591</v>
      </c>
      <c r="HT514" s="1">
        <v>3.115147E-3</v>
      </c>
      <c r="HU514">
        <v>28.463539999999998</v>
      </c>
      <c r="HV514" s="1">
        <v>2.3837049999999999E-2</v>
      </c>
      <c r="HW514">
        <v>23.793769999999999</v>
      </c>
      <c r="HX514" s="1">
        <v>5.7400690000000004E-3</v>
      </c>
      <c r="HY514">
        <v>52.05912</v>
      </c>
      <c r="HZ514" s="1">
        <v>2.366967E-2</v>
      </c>
      <c r="IA514">
        <v>23.86637</v>
      </c>
      <c r="IB514" s="1">
        <v>9.8056859999999992E-3</v>
      </c>
      <c r="IC514">
        <v>89.992199999999997</v>
      </c>
      <c r="ID514">
        <v>2.3386750000000001E-2</v>
      </c>
      <c r="IE514">
        <v>23.86872</v>
      </c>
      <c r="IF514" s="1">
        <v>1.5823230000000001E-2</v>
      </c>
      <c r="IG514">
        <v>147.65989999999999</v>
      </c>
      <c r="IH514" s="1">
        <v>2.306501E-2</v>
      </c>
      <c r="II514">
        <v>23.985659999999999</v>
      </c>
      <c r="IJ514" s="1">
        <v>2.431413E-2</v>
      </c>
      <c r="IK514">
        <v>231.1559</v>
      </c>
      <c r="IL514" s="1">
        <v>2.2939890000000001E-2</v>
      </c>
      <c r="IM514">
        <v>24.088529999999999</v>
      </c>
      <c r="IN514" s="1">
        <v>3.6142380000000002E-2</v>
      </c>
      <c r="IO514">
        <v>346.97359999999998</v>
      </c>
      <c r="IP514" s="1">
        <v>2.2880020000000001E-2</v>
      </c>
      <c r="IQ514">
        <v>24.101030000000002</v>
      </c>
      <c r="IR514" s="1">
        <v>5.189382E-2</v>
      </c>
      <c r="IS514">
        <v>501.69810000000001</v>
      </c>
      <c r="IT514" s="1">
        <v>2.2716940000000001E-2</v>
      </c>
      <c r="IU514">
        <v>24.028210000000001</v>
      </c>
      <c r="IV514" s="1">
        <v>7.1715559999999998E-2</v>
      </c>
      <c r="IW514">
        <v>701.29819999999995</v>
      </c>
      <c r="IX514" s="1">
        <v>2.2404029999999998E-2</v>
      </c>
      <c r="IY514">
        <v>23.933019999999999</v>
      </c>
      <c r="IZ514" s="1">
        <v>9.5469860000000004E-2</v>
      </c>
      <c r="JA514">
        <v>950.55259999999998</v>
      </c>
      <c r="JB514" s="1">
        <v>2.185699E-2</v>
      </c>
      <c r="JC514">
        <v>23.88524</v>
      </c>
      <c r="JD514" s="1">
        <v>0.1222177</v>
      </c>
      <c r="JE514">
        <v>1252.4480000000001</v>
      </c>
      <c r="JF514" s="1">
        <v>2.1622430000000002E-2</v>
      </c>
      <c r="JG514">
        <v>24.024069999999998</v>
      </c>
      <c r="JH514" s="1">
        <v>0.15468999999999999</v>
      </c>
      <c r="JI514">
        <v>1608.8779999999999</v>
      </c>
      <c r="JJ514" s="1">
        <v>2.1516029999999998E-2</v>
      </c>
      <c r="JK514">
        <v>24.228439999999999</v>
      </c>
      <c r="JL514" s="1">
        <v>0.1926551</v>
      </c>
      <c r="JM514">
        <v>2021.2760000000001</v>
      </c>
      <c r="JN514" s="1">
        <v>2.140042E-2</v>
      </c>
      <c r="JO514">
        <v>24.459209999999999</v>
      </c>
      <c r="JP514">
        <v>0.2350768</v>
      </c>
      <c r="JQ514">
        <v>2489.1089999999999</v>
      </c>
      <c r="JR514" s="1">
        <v>2.1107399999999998E-2</v>
      </c>
      <c r="JS514">
        <v>24.669899999999998</v>
      </c>
      <c r="JT514">
        <v>0.27931260000000002</v>
      </c>
      <c r="JU514">
        <v>3009.6439999999998</v>
      </c>
      <c r="JV514" s="1">
        <v>2.075741E-2</v>
      </c>
      <c r="JW514">
        <v>24.7469</v>
      </c>
      <c r="JX514">
        <v>0.32538830000000002</v>
      </c>
      <c r="JY514">
        <v>3578.232</v>
      </c>
      <c r="JZ514" s="1">
        <v>2.0496210000000001E-2</v>
      </c>
      <c r="KA514">
        <v>24.690470000000001</v>
      </c>
      <c r="KB514">
        <v>0.37491639999999998</v>
      </c>
      <c r="KC514">
        <v>4190.2089999999998</v>
      </c>
      <c r="KD514" s="1">
        <v>2.0358569999999999E-2</v>
      </c>
      <c r="KE514">
        <v>24.621200000000002</v>
      </c>
      <c r="KF514">
        <v>0.4287685</v>
      </c>
      <c r="KG514">
        <v>4841.1499999999996</v>
      </c>
      <c r="KH514">
        <v>2.0206149999999999E-2</v>
      </c>
      <c r="KI514">
        <v>24.56598</v>
      </c>
      <c r="KJ514">
        <v>0.48415580000000003</v>
      </c>
      <c r="KK514">
        <v>5525.7179999999998</v>
      </c>
      <c r="KL514" s="1">
        <v>2.00574E-2</v>
      </c>
      <c r="KM514">
        <v>24.632159999999999</v>
      </c>
      <c r="KN514">
        <v>0.54072480000000001</v>
      </c>
      <c r="KO514">
        <v>6237.7179999999998</v>
      </c>
      <c r="KP514" s="1">
        <v>1.9860470000000002E-2</v>
      </c>
      <c r="KQ514">
        <v>24.725380000000001</v>
      </c>
      <c r="KR514">
        <v>0.59647450000000002</v>
      </c>
      <c r="KS514">
        <v>6970.8149999999996</v>
      </c>
      <c r="KT514" s="1">
        <v>1.968278E-2</v>
      </c>
      <c r="KU514">
        <v>24.790980000000001</v>
      </c>
      <c r="KV514">
        <v>0.65248949999999994</v>
      </c>
      <c r="KW514">
        <v>7718.6620000000003</v>
      </c>
      <c r="KX514" s="1">
        <v>1.9536129999999999E-2</v>
      </c>
      <c r="KY514">
        <v>24.836349999999999</v>
      </c>
      <c r="KZ514">
        <v>0.7089974</v>
      </c>
      <c r="LA514">
        <v>8475.7049999999999</v>
      </c>
      <c r="LB514" s="1">
        <v>1.9410409999999999E-2</v>
      </c>
      <c r="LC514">
        <v>24.82066</v>
      </c>
      <c r="LD514">
        <v>0.76534990000000003</v>
      </c>
      <c r="LE514">
        <v>9236.6489999999994</v>
      </c>
      <c r="LF514" s="1">
        <v>1.9282090000000002E-2</v>
      </c>
      <c r="LG514">
        <v>24.769220000000001</v>
      </c>
      <c r="LH514">
        <v>0.8204226</v>
      </c>
      <c r="LI514">
        <v>9996.5689999999995</v>
      </c>
      <c r="LJ514" s="1">
        <v>1.9084139999999999E-2</v>
      </c>
      <c r="LK514">
        <v>24.702559999999998</v>
      </c>
      <c r="LL514">
        <v>0.87074200000000002</v>
      </c>
      <c r="LM514">
        <v>10750.51</v>
      </c>
      <c r="LN514" s="1">
        <v>1.8554899999999999E-2</v>
      </c>
      <c r="LO514">
        <v>24.672799999999999</v>
      </c>
      <c r="LP514">
        <v>0.90242529999999999</v>
      </c>
      <c r="LQ514">
        <v>11490.84</v>
      </c>
      <c r="LR514" s="1">
        <v>1.8376050000000001E-2</v>
      </c>
      <c r="LS514">
        <v>24.797460000000001</v>
      </c>
      <c r="LT514">
        <v>0.94743040000000001</v>
      </c>
      <c r="LU514">
        <v>12213.7</v>
      </c>
      <c r="LV514" s="1">
        <v>1.8358820000000001E-2</v>
      </c>
      <c r="LW514">
        <v>24.982690000000002</v>
      </c>
      <c r="LX514">
        <v>0.99864640000000005</v>
      </c>
      <c r="LY514">
        <v>12920.16</v>
      </c>
      <c r="LZ514" s="1">
        <v>1.8356870000000001E-2</v>
      </c>
      <c r="MA514">
        <v>25.20843</v>
      </c>
      <c r="MB514">
        <v>1.0492109999999999</v>
      </c>
      <c r="MC514">
        <v>13608.65</v>
      </c>
      <c r="MD514" s="1">
        <v>1.814586E-2</v>
      </c>
      <c r="ME514">
        <v>25.398260000000001</v>
      </c>
      <c r="MF514">
        <v>1.0854220000000001</v>
      </c>
      <c r="MG514">
        <v>14275.04</v>
      </c>
      <c r="MH514" s="1">
        <v>1.783098E-2</v>
      </c>
      <c r="MI514">
        <v>25.49539</v>
      </c>
      <c r="MJ514">
        <v>1.112001</v>
      </c>
      <c r="MK514">
        <v>14914.98</v>
      </c>
      <c r="ML514" s="1">
        <v>1.755717E-2</v>
      </c>
      <c r="MM514">
        <v>25.450980000000001</v>
      </c>
      <c r="MN514">
        <v>1.137545</v>
      </c>
      <c r="MO514">
        <v>15526.45</v>
      </c>
      <c r="MP514" s="1">
        <v>1.7452760000000001E-2</v>
      </c>
      <c r="MQ514">
        <v>25.38916</v>
      </c>
      <c r="MR514">
        <v>1.1710560000000001</v>
      </c>
      <c r="MS514">
        <v>16110.14</v>
      </c>
      <c r="MT514" s="1">
        <v>1.7560030000000001E-2</v>
      </c>
      <c r="MU514">
        <v>25.340610000000002</v>
      </c>
      <c r="MV514">
        <v>1.217025</v>
      </c>
      <c r="MW514">
        <v>16668.080000000002</v>
      </c>
      <c r="MX514" s="1">
        <v>1.7399250000000002E-2</v>
      </c>
      <c r="MY514">
        <v>25.390540000000001</v>
      </c>
      <c r="MZ514">
        <v>1.242345</v>
      </c>
      <c r="NA514">
        <v>17199.52</v>
      </c>
      <c r="NB514" s="1">
        <v>1.7082070000000001E-2</v>
      </c>
      <c r="NC514">
        <v>25.518350000000002</v>
      </c>
      <c r="ND514">
        <v>1.253352</v>
      </c>
      <c r="NE514">
        <v>17700.36</v>
      </c>
      <c r="NF514" s="1">
        <v>1.7082070000000001E-2</v>
      </c>
      <c r="NG514">
        <v>25.518350000000002</v>
      </c>
      <c r="NH514">
        <v>1.253352</v>
      </c>
      <c r="NI514">
        <v>17700.36</v>
      </c>
      <c r="NJ514" s="1">
        <v>1.7082070000000001E-2</v>
      </c>
      <c r="NK514">
        <v>25.518350000000002</v>
      </c>
      <c r="NL514">
        <v>1.253352</v>
      </c>
      <c r="NM514">
        <v>17700.36</v>
      </c>
      <c r="NN514" s="1">
        <v>1.7082070000000001E-2</v>
      </c>
      <c r="NO514">
        <v>25.518350000000002</v>
      </c>
      <c r="NP514">
        <v>1.253352</v>
      </c>
      <c r="NQ514">
        <v>17700.36</v>
      </c>
      <c r="NR514" s="1">
        <v>1.7082070000000001E-2</v>
      </c>
      <c r="NS514">
        <v>25.518350000000002</v>
      </c>
      <c r="NT514">
        <v>1.253352</v>
      </c>
      <c r="NU514">
        <v>17700.36</v>
      </c>
      <c r="NV514" s="1">
        <v>1.7082070000000001E-2</v>
      </c>
      <c r="NW514">
        <v>25.518350000000002</v>
      </c>
      <c r="NX514">
        <v>1.253352</v>
      </c>
      <c r="NY514">
        <v>17700.36</v>
      </c>
      <c r="NZ514" s="1">
        <v>1.7082070000000001E-2</v>
      </c>
      <c r="OA514">
        <v>25.518350000000002</v>
      </c>
      <c r="OB514">
        <v>1.253352</v>
      </c>
      <c r="OC514">
        <v>17700.36</v>
      </c>
      <c r="OD514" s="1">
        <v>1.7082070000000001E-2</v>
      </c>
      <c r="OE514">
        <v>25.518350000000002</v>
      </c>
      <c r="OF514">
        <v>1.253352</v>
      </c>
      <c r="OG514">
        <v>17700.36</v>
      </c>
      <c r="OH514" s="1">
        <v>1.7082070000000001E-2</v>
      </c>
      <c r="OI514">
        <v>25.518350000000002</v>
      </c>
      <c r="OJ514">
        <v>1.253352</v>
      </c>
      <c r="OK514">
        <v>17700.36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 s="1">
        <v>3.294089E-2</v>
      </c>
      <c r="G515">
        <v>21.029419999999998</v>
      </c>
      <c r="H515">
        <v>0</v>
      </c>
      <c r="I515">
        <v>0</v>
      </c>
      <c r="J515" s="1">
        <v>3.2801329999999997E-2</v>
      </c>
      <c r="K515">
        <v>21.223410000000001</v>
      </c>
      <c r="L515">
        <v>0</v>
      </c>
      <c r="M515">
        <v>0</v>
      </c>
      <c r="N515" s="1">
        <v>3.2546070000000003E-2</v>
      </c>
      <c r="O515">
        <v>21.41601</v>
      </c>
      <c r="P515">
        <v>0</v>
      </c>
      <c r="Q515">
        <v>0</v>
      </c>
      <c r="R515" s="1">
        <v>3.2268819999999997E-2</v>
      </c>
      <c r="S515">
        <v>21.607500000000002</v>
      </c>
      <c r="T515">
        <v>0</v>
      </c>
      <c r="U515">
        <v>0</v>
      </c>
      <c r="V515" s="1">
        <v>3.2178320000000003E-2</v>
      </c>
      <c r="W515">
        <v>21.817550000000001</v>
      </c>
      <c r="X515">
        <v>0</v>
      </c>
      <c r="Y515">
        <v>0</v>
      </c>
      <c r="Z515" s="1">
        <v>3.2157999999999999E-2</v>
      </c>
      <c r="AA515">
        <v>21.911650000000002</v>
      </c>
      <c r="AB515">
        <v>0</v>
      </c>
      <c r="AC515">
        <v>0</v>
      </c>
      <c r="AD515" s="1">
        <v>3.2086789999999997E-2</v>
      </c>
      <c r="AE515">
        <v>21.87913</v>
      </c>
      <c r="AF515">
        <v>0</v>
      </c>
      <c r="AG515">
        <v>0</v>
      </c>
      <c r="AH515" s="1">
        <v>3.1958529999999999E-2</v>
      </c>
      <c r="AI515">
        <v>21.849889999999998</v>
      </c>
      <c r="AJ515">
        <v>0</v>
      </c>
      <c r="AK515">
        <v>0</v>
      </c>
      <c r="AL515" s="1">
        <v>3.2159720000000003E-2</v>
      </c>
      <c r="AM515">
        <v>21.84554</v>
      </c>
      <c r="AN515">
        <v>0</v>
      </c>
      <c r="AO515">
        <v>0</v>
      </c>
      <c r="AP515">
        <v>3.2014069999999999E-2</v>
      </c>
      <c r="AQ515">
        <v>22.005749999999999</v>
      </c>
      <c r="AR515">
        <v>0</v>
      </c>
      <c r="AS515">
        <v>0</v>
      </c>
      <c r="AT515" s="1">
        <v>3.1778710000000002E-2</v>
      </c>
      <c r="AU515">
        <v>22.21021</v>
      </c>
      <c r="AV515">
        <v>0</v>
      </c>
      <c r="AW515">
        <v>0</v>
      </c>
      <c r="AX515" s="1">
        <v>3.1502210000000003E-2</v>
      </c>
      <c r="AY515">
        <v>22.395209999999999</v>
      </c>
      <c r="AZ515">
        <v>0</v>
      </c>
      <c r="BA515">
        <v>0</v>
      </c>
      <c r="BB515" s="1">
        <v>3.1399349999999999E-2</v>
      </c>
      <c r="BC515">
        <v>22.572369999999999</v>
      </c>
      <c r="BD515">
        <v>0</v>
      </c>
      <c r="BE515">
        <v>0</v>
      </c>
      <c r="BF515" s="1">
        <v>3.135752E-2</v>
      </c>
      <c r="BG515">
        <v>22.62631</v>
      </c>
      <c r="BH515">
        <v>0</v>
      </c>
      <c r="BI515">
        <v>0</v>
      </c>
      <c r="BJ515" s="1">
        <v>3.1251849999999998E-2</v>
      </c>
      <c r="BK515">
        <v>22.59882</v>
      </c>
      <c r="BL515">
        <v>0</v>
      </c>
      <c r="BM515">
        <v>0</v>
      </c>
      <c r="BN515" s="1">
        <v>3.1074750000000002E-2</v>
      </c>
      <c r="BO515">
        <v>22.56438</v>
      </c>
      <c r="BP515">
        <v>0</v>
      </c>
      <c r="BQ515">
        <v>0</v>
      </c>
      <c r="BR515" s="1">
        <v>3.0937550000000001E-2</v>
      </c>
      <c r="BS515">
        <v>22.55003</v>
      </c>
      <c r="BT515">
        <v>0</v>
      </c>
      <c r="BU515">
        <v>0</v>
      </c>
      <c r="BV515" s="1">
        <v>3.0770860000000001E-2</v>
      </c>
      <c r="BW515">
        <v>22.566279999999999</v>
      </c>
      <c r="BX515">
        <v>0</v>
      </c>
      <c r="BY515">
        <v>0</v>
      </c>
      <c r="BZ515" s="1">
        <v>3.0601110000000001E-2</v>
      </c>
      <c r="CA515">
        <v>22.681920000000002</v>
      </c>
      <c r="CB515">
        <v>0</v>
      </c>
      <c r="CC515">
        <v>0</v>
      </c>
      <c r="CD515" s="1">
        <v>3.043535E-2</v>
      </c>
      <c r="CE515">
        <v>22.767309999999998</v>
      </c>
      <c r="CF515">
        <v>0</v>
      </c>
      <c r="CG515">
        <v>0</v>
      </c>
      <c r="CH515" s="1">
        <v>3.0272170000000001E-2</v>
      </c>
      <c r="CI515">
        <v>22.834420000000001</v>
      </c>
      <c r="CJ515">
        <v>0</v>
      </c>
      <c r="CK515">
        <v>0</v>
      </c>
      <c r="CL515" s="1">
        <v>3.0086600000000002E-2</v>
      </c>
      <c r="CM515">
        <v>22.824100000000001</v>
      </c>
      <c r="CN515">
        <v>0</v>
      </c>
      <c r="CO515">
        <v>0</v>
      </c>
      <c r="CP515">
        <v>2.9904429999999999E-2</v>
      </c>
      <c r="CQ515">
        <v>22.792860000000001</v>
      </c>
      <c r="CR515">
        <v>0</v>
      </c>
      <c r="CS515">
        <v>0</v>
      </c>
      <c r="CT515" s="1">
        <v>2.9713590000000002E-2</v>
      </c>
      <c r="CU515">
        <v>22.734940000000002</v>
      </c>
      <c r="CV515">
        <v>0</v>
      </c>
      <c r="CW515">
        <v>0</v>
      </c>
      <c r="CX515" s="1">
        <v>2.9458129999999999E-2</v>
      </c>
      <c r="CY515">
        <v>22.654890000000002</v>
      </c>
      <c r="CZ515">
        <v>0</v>
      </c>
      <c r="DA515">
        <v>0</v>
      </c>
      <c r="DB515" s="1">
        <v>2.9279260000000001E-2</v>
      </c>
      <c r="DC515">
        <v>22.611640000000001</v>
      </c>
      <c r="DD515">
        <v>0</v>
      </c>
      <c r="DE515">
        <v>0</v>
      </c>
      <c r="DF515">
        <v>2.9123960000000001E-2</v>
      </c>
      <c r="DG515">
        <v>22.660509999999999</v>
      </c>
      <c r="DH515">
        <v>0</v>
      </c>
      <c r="DI515">
        <v>0</v>
      </c>
      <c r="DJ515" s="1">
        <v>2.8980820000000001E-2</v>
      </c>
      <c r="DK515">
        <v>22.72786</v>
      </c>
      <c r="DL515">
        <v>0</v>
      </c>
      <c r="DM515">
        <v>0</v>
      </c>
      <c r="DN515" s="1">
        <v>2.8795089999999999E-2</v>
      </c>
      <c r="DO515">
        <v>22.81906</v>
      </c>
      <c r="DP515">
        <v>0</v>
      </c>
      <c r="DQ515">
        <v>0</v>
      </c>
      <c r="DR515" s="1">
        <v>2.8594379999999999E-2</v>
      </c>
      <c r="DS515">
        <v>22.80565</v>
      </c>
      <c r="DT515">
        <v>0</v>
      </c>
      <c r="DU515">
        <v>1.109581E-35</v>
      </c>
      <c r="DV515" s="1">
        <v>2.8393720000000001E-2</v>
      </c>
      <c r="DW515">
        <v>22.749790000000001</v>
      </c>
      <c r="DX515">
        <v>1.2522790000000001E-35</v>
      </c>
      <c r="DY515">
        <v>1.1924040000000001E-31</v>
      </c>
      <c r="DZ515" s="1">
        <v>2.8200860000000001E-2</v>
      </c>
      <c r="EA515">
        <v>22.702200000000001</v>
      </c>
      <c r="EB515">
        <v>4.837502E-32</v>
      </c>
      <c r="EC515" s="1">
        <v>4.0884749999999996E-28</v>
      </c>
      <c r="ED515">
        <v>2.7932829999999999E-2</v>
      </c>
      <c r="EE515">
        <v>22.658059999999999</v>
      </c>
      <c r="EF515" s="1">
        <v>6.8493939999999996E-29</v>
      </c>
      <c r="EG515" s="1">
        <v>5.4025100000000003E-25</v>
      </c>
      <c r="EH515" s="1">
        <v>2.7747049999999999E-2</v>
      </c>
      <c r="EI515">
        <v>22.72851</v>
      </c>
      <c r="EJ515" s="1">
        <v>4.2194740000000002E-26</v>
      </c>
      <c r="EK515" s="1">
        <v>3.1914799999999999E-22</v>
      </c>
      <c r="EL515" s="1">
        <v>2.7586309999999999E-2</v>
      </c>
      <c r="EM515">
        <v>22.820820000000001</v>
      </c>
      <c r="EN515" s="1">
        <v>1.2978090000000001E-23</v>
      </c>
      <c r="EO515" s="1">
        <v>9.5546750000000004E-20</v>
      </c>
      <c r="EP515" s="1">
        <v>2.7442370000000001E-2</v>
      </c>
      <c r="EQ515">
        <v>22.893450000000001</v>
      </c>
      <c r="ER515" s="1">
        <v>2.190608E-21</v>
      </c>
      <c r="ES515" s="1">
        <v>1.5894020000000001E-17</v>
      </c>
      <c r="ET515" s="1">
        <v>2.7263329999999999E-2</v>
      </c>
      <c r="EU515">
        <v>23.004940000000001</v>
      </c>
      <c r="EV515" s="1">
        <v>2.191551E-19</v>
      </c>
      <c r="EW515" s="1">
        <v>1.5806699999999999E-15</v>
      </c>
      <c r="EX515" s="1">
        <v>2.7080280000000002E-2</v>
      </c>
      <c r="EY515">
        <v>23.050989999999999</v>
      </c>
      <c r="EZ515" s="1">
        <v>1.3826089999999999E-17</v>
      </c>
      <c r="FA515" s="1">
        <v>9.9818949999999997E-14</v>
      </c>
      <c r="FB515" s="1">
        <v>2.689712E-2</v>
      </c>
      <c r="FC515">
        <v>22.984690000000001</v>
      </c>
      <c r="FD515" s="1">
        <v>5.8163799999999999E-16</v>
      </c>
      <c r="FE515" s="1">
        <v>4.2127969999999999E-12</v>
      </c>
      <c r="FF515" s="1">
        <v>2.676854E-2</v>
      </c>
      <c r="FG515">
        <v>22.907119999999999</v>
      </c>
      <c r="FH515" s="1">
        <v>1.7055719999999999E-14</v>
      </c>
      <c r="FI515" s="1">
        <v>1.241071E-10</v>
      </c>
      <c r="FJ515">
        <v>2.6919129999999999E-2</v>
      </c>
      <c r="FK515">
        <v>22.857119999999998</v>
      </c>
      <c r="FL515" s="1">
        <v>3.6586519999999999E-13</v>
      </c>
      <c r="FM515" s="1">
        <v>2.6528519999999998E-9</v>
      </c>
      <c r="FN515" s="1">
        <v>2.670341E-2</v>
      </c>
      <c r="FO515">
        <v>22.972670000000001</v>
      </c>
      <c r="FP515" s="1">
        <v>5.7879990000000002E-12</v>
      </c>
      <c r="FQ515" s="1">
        <v>4.2465830000000003E-8</v>
      </c>
      <c r="FR515" s="1">
        <v>2.6360419999999999E-2</v>
      </c>
      <c r="FS515">
        <v>23.144310000000001</v>
      </c>
      <c r="FT515" s="1">
        <v>7.0016999999999995E-11</v>
      </c>
      <c r="FU515" s="1">
        <v>5.2263119999999997E-7</v>
      </c>
      <c r="FV515" s="1">
        <v>2.5993990000000002E-2</v>
      </c>
      <c r="FW515">
        <v>23.334109999999999</v>
      </c>
      <c r="FX515" s="1">
        <v>6.6570790000000002E-10</v>
      </c>
      <c r="FY515" s="1">
        <v>5.0685410000000003E-6</v>
      </c>
      <c r="FZ515">
        <v>2.5818569999999999E-2</v>
      </c>
      <c r="GA515">
        <v>23.506340000000002</v>
      </c>
      <c r="GB515" s="1">
        <v>5.143381E-9</v>
      </c>
      <c r="GC515" s="1">
        <v>3.9643520000000002E-5</v>
      </c>
      <c r="GD515" s="1">
        <v>2.5747329999999999E-2</v>
      </c>
      <c r="GE515">
        <v>23.537600000000001</v>
      </c>
      <c r="GF515" s="1">
        <v>3.2841520000000003E-8</v>
      </c>
      <c r="GG515" s="1">
        <v>2.554414E-4</v>
      </c>
      <c r="GH515" s="1">
        <v>2.5590700000000001E-2</v>
      </c>
      <c r="GI515">
        <v>23.45861</v>
      </c>
      <c r="GJ515" s="1">
        <v>1.752194E-7</v>
      </c>
      <c r="GK515" s="1">
        <v>1.380519E-3</v>
      </c>
      <c r="GL515" s="1">
        <v>2.5370739999999999E-2</v>
      </c>
      <c r="GM515">
        <v>23.379619999999999</v>
      </c>
      <c r="GN515" s="1">
        <v>7.9427259999999999E-7</v>
      </c>
      <c r="GO515" s="1">
        <v>6.3566889999999996E-3</v>
      </c>
      <c r="GP515" s="1">
        <v>2.5491679999999999E-2</v>
      </c>
      <c r="GQ515">
        <v>23.327549999999999</v>
      </c>
      <c r="GR515" s="1">
        <v>3.159732E-6</v>
      </c>
      <c r="GS515" s="1">
        <v>2.533736E-2</v>
      </c>
      <c r="GT515" s="1">
        <v>2.52321E-2</v>
      </c>
      <c r="GU515">
        <v>23.445039999999999</v>
      </c>
      <c r="GV515" s="1">
        <v>1.0861740000000001E-5</v>
      </c>
      <c r="GW515" s="1">
        <v>8.8601340000000001E-2</v>
      </c>
      <c r="GX515" s="1">
        <v>2.4863739999999999E-2</v>
      </c>
      <c r="GY515">
        <v>23.616510000000002</v>
      </c>
      <c r="GZ515" s="1">
        <v>3.2975190000000002E-5</v>
      </c>
      <c r="HA515" s="1">
        <v>0.27476020000000001</v>
      </c>
      <c r="HB515" s="1">
        <v>2.446212E-2</v>
      </c>
      <c r="HC515">
        <v>23.80818</v>
      </c>
      <c r="HD515" s="1">
        <v>8.9661550000000006E-5</v>
      </c>
      <c r="HE515" s="1">
        <v>0.76428680000000004</v>
      </c>
      <c r="HF515" s="1">
        <v>2.4250049999999999E-2</v>
      </c>
      <c r="HG515">
        <v>23.957719999999998</v>
      </c>
      <c r="HH515" s="1">
        <v>2.227702E-4</v>
      </c>
      <c r="HI515" s="1">
        <v>1.9276930000000001</v>
      </c>
      <c r="HJ515" s="1">
        <v>2.4165430000000002E-2</v>
      </c>
      <c r="HK515">
        <v>23.97851</v>
      </c>
      <c r="HL515" s="1">
        <v>5.09846E-4</v>
      </c>
      <c r="HM515">
        <v>4.4540559999999996</v>
      </c>
      <c r="HN515" s="1">
        <v>2.4027860000000002E-2</v>
      </c>
      <c r="HO515">
        <v>23.891929999999999</v>
      </c>
      <c r="HP515" s="1">
        <v>1.0758199999999999E-3</v>
      </c>
      <c r="HQ515">
        <v>9.5081570000000006</v>
      </c>
      <c r="HR515" s="1">
        <v>2.3878969999999999E-2</v>
      </c>
      <c r="HS515">
        <v>23.801919999999999</v>
      </c>
      <c r="HT515" s="1">
        <v>2.1133100000000002E-3</v>
      </c>
      <c r="HU515">
        <v>18.894880000000001</v>
      </c>
      <c r="HV515">
        <v>2.4184230000000001E-2</v>
      </c>
      <c r="HW515">
        <v>23.734749999999998</v>
      </c>
      <c r="HX515" s="1">
        <v>3.971413E-3</v>
      </c>
      <c r="HY515">
        <v>35.235340000000001</v>
      </c>
      <c r="HZ515" s="1">
        <v>2.4013900000000001E-2</v>
      </c>
      <c r="IA515">
        <v>23.80752</v>
      </c>
      <c r="IB515" s="1">
        <v>6.9096590000000003E-3</v>
      </c>
      <c r="IC515">
        <v>62.041469999999997</v>
      </c>
      <c r="ID515" s="1">
        <v>2.372339E-2</v>
      </c>
      <c r="IE515">
        <v>23.81148</v>
      </c>
      <c r="IF515" s="1">
        <v>1.134274E-2</v>
      </c>
      <c r="IG515">
        <v>103.58329999999999</v>
      </c>
      <c r="IH515" s="1">
        <v>2.339281E-2</v>
      </c>
      <c r="II515">
        <v>23.927109999999999</v>
      </c>
      <c r="IJ515" s="1">
        <v>1.7712140000000001E-2</v>
      </c>
      <c r="IK515">
        <v>164.8357</v>
      </c>
      <c r="IL515" s="1">
        <v>2.3270059999999999E-2</v>
      </c>
      <c r="IM515">
        <v>24.028420000000001</v>
      </c>
      <c r="IN515" s="1">
        <v>2.6741460000000002E-2</v>
      </c>
      <c r="IO515">
        <v>251.2911</v>
      </c>
      <c r="IP515" s="1">
        <v>2.321314E-2</v>
      </c>
      <c r="IQ515">
        <v>24.041609999999999</v>
      </c>
      <c r="IR515" s="1">
        <v>3.8965300000000001E-2</v>
      </c>
      <c r="IS515">
        <v>368.72460000000001</v>
      </c>
      <c r="IT515" s="1">
        <v>2.3046560000000001E-2</v>
      </c>
      <c r="IU515">
        <v>23.9725</v>
      </c>
      <c r="IV515" s="1">
        <v>5.4591689999999998E-2</v>
      </c>
      <c r="IW515">
        <v>522.63009999999997</v>
      </c>
      <c r="IX515">
        <v>2.2728290000000002E-2</v>
      </c>
      <c r="IY515">
        <v>23.881630000000001</v>
      </c>
      <c r="IZ515" s="1">
        <v>7.3618779999999995E-2</v>
      </c>
      <c r="JA515">
        <v>717.72130000000004</v>
      </c>
      <c r="JB515" s="1">
        <v>2.2166180000000001E-2</v>
      </c>
      <c r="JC515">
        <v>23.837260000000001</v>
      </c>
      <c r="JD515" s="1">
        <v>9.5367850000000004E-2</v>
      </c>
      <c r="JE515">
        <v>957.39580000000001</v>
      </c>
      <c r="JF515" s="1">
        <v>2.19291E-2</v>
      </c>
      <c r="JG515">
        <v>23.973739999999999</v>
      </c>
      <c r="JH515" s="1">
        <v>0.1221032</v>
      </c>
      <c r="JI515">
        <v>1244.2270000000001</v>
      </c>
      <c r="JJ515" s="1">
        <v>2.182253E-2</v>
      </c>
      <c r="JK515">
        <v>24.173279999999998</v>
      </c>
      <c r="JL515" s="1">
        <v>0.15373700000000001</v>
      </c>
      <c r="JM515">
        <v>1580.412</v>
      </c>
      <c r="JN515" s="1">
        <v>2.170942E-2</v>
      </c>
      <c r="JO515">
        <v>24.398409999999998</v>
      </c>
      <c r="JP515" s="1">
        <v>0.18955669999999999</v>
      </c>
      <c r="JQ515">
        <v>1966.537</v>
      </c>
      <c r="JR515" s="1">
        <v>2.141144E-2</v>
      </c>
      <c r="JS515">
        <v>24.60397</v>
      </c>
      <c r="JT515">
        <v>0.22740830000000001</v>
      </c>
      <c r="JU515">
        <v>2401.2579999999998</v>
      </c>
      <c r="JV515" s="1">
        <v>2.105255E-2</v>
      </c>
      <c r="JW515">
        <v>24.67943</v>
      </c>
      <c r="JX515">
        <v>0.26729560000000002</v>
      </c>
      <c r="JY515">
        <v>2881.4270000000001</v>
      </c>
      <c r="JZ515" s="1">
        <v>2.0788480000000002E-2</v>
      </c>
      <c r="KA515">
        <v>24.626239999999999</v>
      </c>
      <c r="KB515">
        <v>0.31064890000000001</v>
      </c>
      <c r="KC515">
        <v>3403.806</v>
      </c>
      <c r="KD515" s="1">
        <v>2.064856E-2</v>
      </c>
      <c r="KE515">
        <v>24.56091</v>
      </c>
      <c r="KF515">
        <v>0.35815780000000003</v>
      </c>
      <c r="KG515">
        <v>3965.1329999999998</v>
      </c>
      <c r="KH515" s="1">
        <v>2.0495590000000001E-2</v>
      </c>
      <c r="KI515">
        <v>24.509049999999998</v>
      </c>
      <c r="KJ515">
        <v>0.40756609999999999</v>
      </c>
      <c r="KK515">
        <v>4561.2579999999998</v>
      </c>
      <c r="KL515" s="1">
        <v>2.0345430000000001E-2</v>
      </c>
      <c r="KM515">
        <v>24.575289999999999</v>
      </c>
      <c r="KN515">
        <v>0.45851599999999998</v>
      </c>
      <c r="KO515">
        <v>5187.1310000000003</v>
      </c>
      <c r="KP515" s="1">
        <v>2.0144889999999999E-2</v>
      </c>
      <c r="KQ515">
        <v>24.666650000000001</v>
      </c>
      <c r="KR515">
        <v>0.50925169999999997</v>
      </c>
      <c r="KS515">
        <v>5837.357</v>
      </c>
      <c r="KT515" s="1">
        <v>1.9963970000000001E-2</v>
      </c>
      <c r="KU515">
        <v>24.731819999999999</v>
      </c>
      <c r="KV515">
        <v>0.56067840000000002</v>
      </c>
      <c r="KW515">
        <v>6506.4210000000003</v>
      </c>
      <c r="KX515" s="1">
        <v>1.9813529999999999E-2</v>
      </c>
      <c r="KY515">
        <v>24.776409999999998</v>
      </c>
      <c r="KZ515">
        <v>0.61293759999999997</v>
      </c>
      <c r="LA515">
        <v>7189.3549999999996</v>
      </c>
      <c r="LB515" s="1">
        <v>1.9685520000000001E-2</v>
      </c>
      <c r="LC515">
        <v>24.762</v>
      </c>
      <c r="LD515">
        <v>0.6654987</v>
      </c>
      <c r="LE515">
        <v>7881.3559999999998</v>
      </c>
      <c r="LF515" s="1">
        <v>1.9556250000000001E-2</v>
      </c>
      <c r="LG515">
        <v>24.713069999999998</v>
      </c>
      <c r="LH515">
        <v>0.7173621</v>
      </c>
      <c r="LI515">
        <v>8577.8539999999994</v>
      </c>
      <c r="LJ515" s="1">
        <v>1.9354639999999999E-2</v>
      </c>
      <c r="LK515">
        <v>24.649260000000002</v>
      </c>
      <c r="LL515">
        <v>0.76531300000000002</v>
      </c>
      <c r="LM515">
        <v>9274.08</v>
      </c>
      <c r="LN515" s="1">
        <v>1.88118E-2</v>
      </c>
      <c r="LO515">
        <v>24.621690000000001</v>
      </c>
      <c r="LP515">
        <v>0.79683110000000001</v>
      </c>
      <c r="LQ515">
        <v>9962.7630000000008</v>
      </c>
      <c r="LR515" s="1">
        <v>1.8629099999999999E-2</v>
      </c>
      <c r="LS515">
        <v>24.743729999999999</v>
      </c>
      <c r="LT515">
        <v>0.84043060000000003</v>
      </c>
      <c r="LU515">
        <v>10640.09</v>
      </c>
      <c r="LV515" s="1">
        <v>1.8614519999999999E-2</v>
      </c>
      <c r="LW515">
        <v>24.92454</v>
      </c>
      <c r="LX515">
        <v>0.88995820000000003</v>
      </c>
      <c r="LY515">
        <v>11306.76</v>
      </c>
      <c r="LZ515" s="1">
        <v>1.8615619999999999E-2</v>
      </c>
      <c r="MA515">
        <v>25.14443</v>
      </c>
      <c r="MB515">
        <v>0.93915559999999998</v>
      </c>
      <c r="MC515">
        <v>11960.95</v>
      </c>
      <c r="MD515" s="1">
        <v>1.8403739999999998E-2</v>
      </c>
      <c r="ME515">
        <v>25.32976</v>
      </c>
      <c r="MF515">
        <v>0.97561900000000001</v>
      </c>
      <c r="MG515">
        <v>12598.58</v>
      </c>
      <c r="MH515" s="1">
        <v>1.80793E-2</v>
      </c>
      <c r="MI515">
        <v>25.42483</v>
      </c>
      <c r="MJ515">
        <v>1.003077</v>
      </c>
      <c r="MK515">
        <v>13215.05</v>
      </c>
      <c r="ML515" s="1">
        <v>1.7800170000000001E-2</v>
      </c>
      <c r="MM515">
        <v>25.383030000000002</v>
      </c>
      <c r="MN515">
        <v>1.0297890000000001</v>
      </c>
      <c r="MO515">
        <v>13808.13</v>
      </c>
      <c r="MP515" s="1">
        <v>1.7698169999999999E-2</v>
      </c>
      <c r="MQ515">
        <v>25.324629999999999</v>
      </c>
      <c r="MR515">
        <v>1.0640419999999999</v>
      </c>
      <c r="MS515">
        <v>14378.17</v>
      </c>
      <c r="MT515" s="1">
        <v>1.780998E-2</v>
      </c>
      <c r="MU515">
        <v>25.27918</v>
      </c>
      <c r="MV515">
        <v>1.109699</v>
      </c>
      <c r="MW515">
        <v>14926.77</v>
      </c>
      <c r="MX515" s="1">
        <v>1.7648480000000001E-2</v>
      </c>
      <c r="MY515">
        <v>25.32948</v>
      </c>
      <c r="MZ515">
        <v>1.1364989999999999</v>
      </c>
      <c r="NA515">
        <v>15452.85</v>
      </c>
      <c r="NB515" s="1">
        <v>1.7323809999999999E-2</v>
      </c>
      <c r="NC515">
        <v>25.454940000000001</v>
      </c>
      <c r="ND515">
        <v>1.1498679999999999</v>
      </c>
      <c r="NE515">
        <v>15952.26</v>
      </c>
      <c r="NF515" s="1">
        <v>1.7323809999999999E-2</v>
      </c>
      <c r="NG515">
        <v>25.454940000000001</v>
      </c>
      <c r="NH515">
        <v>1.1498679999999999</v>
      </c>
      <c r="NI515">
        <v>15952.26</v>
      </c>
      <c r="NJ515" s="1">
        <v>1.7323809999999999E-2</v>
      </c>
      <c r="NK515">
        <v>25.454940000000001</v>
      </c>
      <c r="NL515">
        <v>1.1498679999999999</v>
      </c>
      <c r="NM515">
        <v>15952.26</v>
      </c>
      <c r="NN515" s="1">
        <v>1.7323809999999999E-2</v>
      </c>
      <c r="NO515">
        <v>25.454940000000001</v>
      </c>
      <c r="NP515">
        <v>1.1498679999999999</v>
      </c>
      <c r="NQ515">
        <v>15952.26</v>
      </c>
      <c r="NR515" s="1">
        <v>1.7323809999999999E-2</v>
      </c>
      <c r="NS515">
        <v>25.454940000000001</v>
      </c>
      <c r="NT515">
        <v>1.1498679999999999</v>
      </c>
      <c r="NU515">
        <v>15952.26</v>
      </c>
      <c r="NV515" s="1">
        <v>1.7323809999999999E-2</v>
      </c>
      <c r="NW515">
        <v>25.454940000000001</v>
      </c>
      <c r="NX515">
        <v>1.1498679999999999</v>
      </c>
      <c r="NY515">
        <v>15952.26</v>
      </c>
      <c r="NZ515" s="1">
        <v>1.7323809999999999E-2</v>
      </c>
      <c r="OA515">
        <v>25.454940000000001</v>
      </c>
      <c r="OB515">
        <v>1.1498679999999999</v>
      </c>
      <c r="OC515">
        <v>15952.26</v>
      </c>
      <c r="OD515" s="1">
        <v>1.7323809999999999E-2</v>
      </c>
      <c r="OE515">
        <v>25.454940000000001</v>
      </c>
      <c r="OF515">
        <v>1.1498679999999999</v>
      </c>
      <c r="OG515">
        <v>15952.26</v>
      </c>
      <c r="OH515" s="1">
        <v>1.7323809999999999E-2</v>
      </c>
      <c r="OI515">
        <v>25.454940000000001</v>
      </c>
      <c r="OJ515">
        <v>1.1498679999999999</v>
      </c>
      <c r="OK515">
        <v>15952.26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 s="1">
        <v>3.3063879999999997E-2</v>
      </c>
      <c r="G516">
        <v>20.91112</v>
      </c>
      <c r="H516">
        <v>0</v>
      </c>
      <c r="I516">
        <v>0</v>
      </c>
      <c r="J516">
        <v>3.2921899999999997E-2</v>
      </c>
      <c r="K516">
        <v>21.1023</v>
      </c>
      <c r="L516">
        <v>0</v>
      </c>
      <c r="M516">
        <v>0</v>
      </c>
      <c r="N516" s="1">
        <v>3.2663150000000002E-2</v>
      </c>
      <c r="O516">
        <v>21.291399999999999</v>
      </c>
      <c r="P516">
        <v>0</v>
      </c>
      <c r="Q516">
        <v>0</v>
      </c>
      <c r="R516" s="1">
        <v>3.2382830000000001E-2</v>
      </c>
      <c r="S516">
        <v>21.479980000000001</v>
      </c>
      <c r="T516">
        <v>0</v>
      </c>
      <c r="U516">
        <v>0</v>
      </c>
      <c r="V516" s="1">
        <v>3.2290699999999999E-2</v>
      </c>
      <c r="W516">
        <v>21.686730000000001</v>
      </c>
      <c r="X516">
        <v>0</v>
      </c>
      <c r="Y516">
        <v>0</v>
      </c>
      <c r="Z516" s="1">
        <v>3.2274270000000001E-2</v>
      </c>
      <c r="AA516">
        <v>21.780249999999999</v>
      </c>
      <c r="AB516">
        <v>0</v>
      </c>
      <c r="AC516">
        <v>0</v>
      </c>
      <c r="AD516" s="1">
        <v>3.2201010000000002E-2</v>
      </c>
      <c r="AE516">
        <v>21.750769999999999</v>
      </c>
      <c r="AF516">
        <v>0</v>
      </c>
      <c r="AG516">
        <v>0</v>
      </c>
      <c r="AH516" s="1">
        <v>3.2073619999999997E-2</v>
      </c>
      <c r="AI516">
        <v>21.72494</v>
      </c>
      <c r="AJ516">
        <v>0</v>
      </c>
      <c r="AK516">
        <v>0</v>
      </c>
      <c r="AL516" s="1">
        <v>3.2282770000000002E-2</v>
      </c>
      <c r="AM516">
        <v>21.72383</v>
      </c>
      <c r="AN516">
        <v>0</v>
      </c>
      <c r="AO516">
        <v>0</v>
      </c>
      <c r="AP516" s="1">
        <v>3.2135740000000003E-2</v>
      </c>
      <c r="AQ516">
        <v>21.88344</v>
      </c>
      <c r="AR516">
        <v>0</v>
      </c>
      <c r="AS516">
        <v>0</v>
      </c>
      <c r="AT516" s="1">
        <v>3.189575E-2</v>
      </c>
      <c r="AU516">
        <v>22.085360000000001</v>
      </c>
      <c r="AV516">
        <v>0</v>
      </c>
      <c r="AW516">
        <v>0</v>
      </c>
      <c r="AX516" s="1">
        <v>3.1618069999999998E-2</v>
      </c>
      <c r="AY516">
        <v>22.268139999999999</v>
      </c>
      <c r="AZ516">
        <v>0</v>
      </c>
      <c r="BA516">
        <v>0</v>
      </c>
      <c r="BB516" s="1">
        <v>3.1513409999999999E-2</v>
      </c>
      <c r="BC516">
        <v>22.443439999999999</v>
      </c>
      <c r="BD516">
        <v>0</v>
      </c>
      <c r="BE516">
        <v>0</v>
      </c>
      <c r="BF516" s="1">
        <v>3.1476209999999998E-2</v>
      </c>
      <c r="BG516">
        <v>22.498640000000002</v>
      </c>
      <c r="BH516">
        <v>0</v>
      </c>
      <c r="BI516">
        <v>0</v>
      </c>
      <c r="BJ516" s="1">
        <v>3.1369580000000001E-2</v>
      </c>
      <c r="BK516">
        <v>22.475110000000001</v>
      </c>
      <c r="BL516">
        <v>0</v>
      </c>
      <c r="BM516">
        <v>0</v>
      </c>
      <c r="BN516" s="1">
        <v>3.11939E-2</v>
      </c>
      <c r="BO516">
        <v>22.44502</v>
      </c>
      <c r="BP516">
        <v>0</v>
      </c>
      <c r="BQ516">
        <v>0</v>
      </c>
      <c r="BR516" s="1">
        <v>3.1053540000000001E-2</v>
      </c>
      <c r="BS516">
        <v>22.434439999999999</v>
      </c>
      <c r="BT516">
        <v>0</v>
      </c>
      <c r="BU516">
        <v>0</v>
      </c>
      <c r="BV516" s="1">
        <v>3.088639E-2</v>
      </c>
      <c r="BW516">
        <v>22.453690000000002</v>
      </c>
      <c r="BX516">
        <v>0</v>
      </c>
      <c r="BY516">
        <v>0</v>
      </c>
      <c r="BZ516" s="1">
        <v>3.0715389999999999E-2</v>
      </c>
      <c r="CA516">
        <v>22.569880000000001</v>
      </c>
      <c r="CB516">
        <v>0</v>
      </c>
      <c r="CC516">
        <v>0</v>
      </c>
      <c r="CD516" s="1">
        <v>3.0551410000000001E-2</v>
      </c>
      <c r="CE516">
        <v>22.655850000000001</v>
      </c>
      <c r="CF516">
        <v>0</v>
      </c>
      <c r="CG516">
        <v>0</v>
      </c>
      <c r="CH516" s="1">
        <v>3.0385410000000002E-2</v>
      </c>
      <c r="CI516">
        <v>22.723710000000001</v>
      </c>
      <c r="CJ516">
        <v>0</v>
      </c>
      <c r="CK516">
        <v>0</v>
      </c>
      <c r="CL516" s="1">
        <v>3.0200149999999999E-2</v>
      </c>
      <c r="CM516">
        <v>22.715689999999999</v>
      </c>
      <c r="CN516">
        <v>0</v>
      </c>
      <c r="CO516">
        <v>0</v>
      </c>
      <c r="CP516">
        <v>3.0017970000000001E-2</v>
      </c>
      <c r="CQ516">
        <v>22.687570000000001</v>
      </c>
      <c r="CR516">
        <v>0</v>
      </c>
      <c r="CS516">
        <v>0</v>
      </c>
      <c r="CT516" s="1">
        <v>2.9824750000000001E-2</v>
      </c>
      <c r="CU516">
        <v>22.633610000000001</v>
      </c>
      <c r="CV516">
        <v>0</v>
      </c>
      <c r="CW516">
        <v>0</v>
      </c>
      <c r="CX516" s="1">
        <v>2.9567159999999999E-2</v>
      </c>
      <c r="CY516">
        <v>22.557970000000001</v>
      </c>
      <c r="CZ516">
        <v>0</v>
      </c>
      <c r="DA516">
        <v>0</v>
      </c>
      <c r="DB516" s="1">
        <v>2.9388210000000001E-2</v>
      </c>
      <c r="DC516">
        <v>22.518419999999999</v>
      </c>
      <c r="DD516">
        <v>0</v>
      </c>
      <c r="DE516">
        <v>0</v>
      </c>
      <c r="DF516" s="1">
        <v>2.923094E-2</v>
      </c>
      <c r="DG516">
        <v>22.568359999999998</v>
      </c>
      <c r="DH516">
        <v>0</v>
      </c>
      <c r="DI516">
        <v>0</v>
      </c>
      <c r="DJ516">
        <v>2.908912E-2</v>
      </c>
      <c r="DK516">
        <v>22.635629999999999</v>
      </c>
      <c r="DL516">
        <v>0</v>
      </c>
      <c r="DM516">
        <v>0</v>
      </c>
      <c r="DN516" s="1">
        <v>2.890129E-2</v>
      </c>
      <c r="DO516">
        <v>22.725919999999999</v>
      </c>
      <c r="DP516">
        <v>0</v>
      </c>
      <c r="DQ516">
        <v>0</v>
      </c>
      <c r="DR516" s="1">
        <v>2.8701040000000001E-2</v>
      </c>
      <c r="DS516">
        <v>22.713850000000001</v>
      </c>
      <c r="DT516">
        <v>0</v>
      </c>
      <c r="DU516">
        <v>2.5251859999999999E-36</v>
      </c>
      <c r="DV516" s="1">
        <v>2.8498119999999998E-2</v>
      </c>
      <c r="DW516">
        <v>22.660589999999999</v>
      </c>
      <c r="DX516">
        <v>2.9162130000000001E-36</v>
      </c>
      <c r="DY516">
        <v>2.9531620000000001E-32</v>
      </c>
      <c r="DZ516" s="1">
        <v>2.830384E-2</v>
      </c>
      <c r="EA516">
        <v>22.615639999999999</v>
      </c>
      <c r="EB516">
        <v>1.1801090000000001E-32</v>
      </c>
      <c r="EC516" s="1">
        <v>1.092705E-28</v>
      </c>
      <c r="ED516" s="1">
        <v>2.8035520000000001E-2</v>
      </c>
      <c r="EE516">
        <v>22.57395</v>
      </c>
      <c r="EF516" s="1">
        <v>1.835467E-29</v>
      </c>
      <c r="EG516" s="1">
        <v>1.550998E-25</v>
      </c>
      <c r="EH516" s="1">
        <v>2.7848319999999999E-2</v>
      </c>
      <c r="EI516">
        <v>22.64461</v>
      </c>
      <c r="EJ516" s="1">
        <v>1.223711E-26</v>
      </c>
      <c r="EK516" s="1">
        <v>9.7762430000000006E-23</v>
      </c>
      <c r="EL516" s="1">
        <v>2.7687280000000002E-2</v>
      </c>
      <c r="EM516">
        <v>22.73583</v>
      </c>
      <c r="EN516" s="1">
        <v>4.0338349999999998E-24</v>
      </c>
      <c r="EO516" s="1">
        <v>3.1063709999999999E-20</v>
      </c>
      <c r="EP516" s="1">
        <v>2.7543870000000002E-2</v>
      </c>
      <c r="EQ516">
        <v>22.807649999999999</v>
      </c>
      <c r="ER516" s="1">
        <v>7.2485879999999996E-22</v>
      </c>
      <c r="ES516" s="1">
        <v>5.4624600000000003E-18</v>
      </c>
      <c r="ET516">
        <v>2.736338E-2</v>
      </c>
      <c r="EU516">
        <v>22.917680000000001</v>
      </c>
      <c r="EV516" s="1">
        <v>7.6794240000000005E-20</v>
      </c>
      <c r="EW516" s="1">
        <v>5.7230570000000001E-16</v>
      </c>
      <c r="EX516" s="1">
        <v>2.7177380000000001E-2</v>
      </c>
      <c r="EY516">
        <v>22.963609999999999</v>
      </c>
      <c r="EZ516" s="1">
        <v>5.1084340000000001E-18</v>
      </c>
      <c r="FA516" s="1">
        <v>3.796072E-14</v>
      </c>
      <c r="FB516" s="1">
        <v>2.6995789999999999E-2</v>
      </c>
      <c r="FC516">
        <v>22.900120000000001</v>
      </c>
      <c r="FD516" s="1">
        <v>2.2582840000000001E-16</v>
      </c>
      <c r="FE516" s="1">
        <v>1.6783400000000001E-12</v>
      </c>
      <c r="FF516" s="1">
        <v>2.6866250000000001E-2</v>
      </c>
      <c r="FG516">
        <v>22.826229999999999</v>
      </c>
      <c r="FH516" s="1">
        <v>6.9370739999999998E-15</v>
      </c>
      <c r="FI516" s="1">
        <v>5.1675489999999997E-11</v>
      </c>
      <c r="FJ516" s="1">
        <v>2.7025110000000001E-2</v>
      </c>
      <c r="FK516">
        <v>22.779530000000001</v>
      </c>
      <c r="FL516" s="1">
        <v>1.5553339999999999E-13</v>
      </c>
      <c r="FM516" s="1">
        <v>1.152126E-9</v>
      </c>
      <c r="FN516" s="1">
        <v>2.6806739999999999E-2</v>
      </c>
      <c r="FO516">
        <v>22.89443</v>
      </c>
      <c r="FP516" s="1">
        <v>2.5647819999999998E-12</v>
      </c>
      <c r="FQ516" s="1">
        <v>1.919971E-8</v>
      </c>
      <c r="FR516" s="1">
        <v>2.6460150000000002E-2</v>
      </c>
      <c r="FS516">
        <v>23.06334</v>
      </c>
      <c r="FT516" s="1">
        <v>3.2268980000000001E-11</v>
      </c>
      <c r="FU516" s="1">
        <v>2.4553800000000001E-7</v>
      </c>
      <c r="FV516" s="1">
        <v>2.608831E-2</v>
      </c>
      <c r="FW516">
        <v>23.24972</v>
      </c>
      <c r="FX516" s="1">
        <v>3.1846509999999998E-10</v>
      </c>
      <c r="FY516" s="1">
        <v>2.47041E-6</v>
      </c>
      <c r="FZ516" s="1">
        <v>2.591369E-2</v>
      </c>
      <c r="GA516">
        <v>23.41883</v>
      </c>
      <c r="GB516" s="1">
        <v>2.550097E-9</v>
      </c>
      <c r="GC516" s="1">
        <v>2.0015079999999999E-5</v>
      </c>
      <c r="GD516" s="1">
        <v>2.5846850000000001E-2</v>
      </c>
      <c r="GE516">
        <v>23.450610000000001</v>
      </c>
      <c r="GF516" s="1">
        <v>1.685019E-8</v>
      </c>
      <c r="GG516" s="1">
        <v>1.333997E-4</v>
      </c>
      <c r="GH516" s="1">
        <v>2.5689569999999998E-2</v>
      </c>
      <c r="GI516">
        <v>23.37575</v>
      </c>
      <c r="GJ516" s="1">
        <v>9.2870400000000006E-8</v>
      </c>
      <c r="GK516" s="1">
        <v>7.4469100000000002E-4</v>
      </c>
      <c r="GL516" s="1">
        <v>2.547E-2</v>
      </c>
      <c r="GM516">
        <v>23.301279999999998</v>
      </c>
      <c r="GN516" s="1">
        <v>4.3425589999999998E-7</v>
      </c>
      <c r="GO516" s="1">
        <v>3.537049E-3</v>
      </c>
      <c r="GP516" s="1">
        <v>2.5599E-2</v>
      </c>
      <c r="GQ516">
        <v>23.25338</v>
      </c>
      <c r="GR516" s="1">
        <v>1.7800079999999999E-6</v>
      </c>
      <c r="GS516" s="1">
        <v>1.452438E-2</v>
      </c>
      <c r="GT516" s="1">
        <v>2.5335010000000002E-2</v>
      </c>
      <c r="GU516">
        <v>23.37088</v>
      </c>
      <c r="GV516" s="1">
        <v>6.2932960000000003E-6</v>
      </c>
      <c r="GW516" s="1">
        <v>5.2257619999999998E-2</v>
      </c>
      <c r="GX516" s="1">
        <v>2.4961629999999999E-2</v>
      </c>
      <c r="GY516">
        <v>23.540130000000001</v>
      </c>
      <c r="GZ516" s="1">
        <v>1.9622239999999999E-5</v>
      </c>
      <c r="HA516" s="1">
        <v>0.16651340000000001</v>
      </c>
      <c r="HB516" s="1">
        <v>2.4556669999999999E-2</v>
      </c>
      <c r="HC516">
        <v>23.728760000000001</v>
      </c>
      <c r="HD516" s="1">
        <v>5.4726370000000003E-5</v>
      </c>
      <c r="HE516" s="1">
        <v>0.47531499999999999</v>
      </c>
      <c r="HF516" s="1">
        <v>2.4345840000000001E-2</v>
      </c>
      <c r="HG516">
        <v>23.876080000000002</v>
      </c>
      <c r="HH516" s="1">
        <v>1.3931800000000001E-4</v>
      </c>
      <c r="HI516" s="1">
        <v>1.2287790000000001</v>
      </c>
      <c r="HJ516" s="1">
        <v>2.4261789999999998E-2</v>
      </c>
      <c r="HK516">
        <v>23.898060000000001</v>
      </c>
      <c r="HL516" s="1">
        <v>3.2630780000000002E-4</v>
      </c>
      <c r="HM516" s="1">
        <v>2.9067959999999999</v>
      </c>
      <c r="HN516" s="1">
        <v>2.4127530000000001E-2</v>
      </c>
      <c r="HO516">
        <v>23.815819999999999</v>
      </c>
      <c r="HP516" s="1">
        <v>7.0390450000000005E-4</v>
      </c>
      <c r="HQ516">
        <v>6.3458589999999999</v>
      </c>
      <c r="HR516" s="1">
        <v>2.3977789999999999E-2</v>
      </c>
      <c r="HS516">
        <v>23.73067</v>
      </c>
      <c r="HT516" s="1">
        <v>1.411736E-3</v>
      </c>
      <c r="HU516">
        <v>12.88208</v>
      </c>
      <c r="HV516" s="1">
        <v>2.4292689999999999E-2</v>
      </c>
      <c r="HW516">
        <v>23.66797</v>
      </c>
      <c r="HX516" s="1">
        <v>2.706782E-3</v>
      </c>
      <c r="HY516">
        <v>24.514230000000001</v>
      </c>
      <c r="HZ516" s="1">
        <v>2.412046E-2</v>
      </c>
      <c r="IA516">
        <v>23.74174</v>
      </c>
      <c r="IB516" s="1">
        <v>4.7982270000000004E-3</v>
      </c>
      <c r="IC516">
        <v>44.003680000000003</v>
      </c>
      <c r="ID516" s="1">
        <v>2.3823230000000001E-2</v>
      </c>
      <c r="IE516">
        <v>23.747330000000002</v>
      </c>
      <c r="IF516" s="1">
        <v>8.0154709999999997E-3</v>
      </c>
      <c r="IG516">
        <v>74.820009999999996</v>
      </c>
      <c r="IH516" s="1">
        <v>2.3490670000000002E-2</v>
      </c>
      <c r="II516">
        <v>23.862200000000001</v>
      </c>
      <c r="IJ516" s="1">
        <v>1.272686E-2</v>
      </c>
      <c r="IK516">
        <v>121.1341</v>
      </c>
      <c r="IL516" s="1">
        <v>2.3369669999999999E-2</v>
      </c>
      <c r="IM516">
        <v>23.962479999999999</v>
      </c>
      <c r="IN516" s="1">
        <v>1.9522580000000001E-2</v>
      </c>
      <c r="IO516">
        <v>187.7062</v>
      </c>
      <c r="IP516" s="1">
        <v>2.3314600000000001E-2</v>
      </c>
      <c r="IQ516">
        <v>23.976469999999999</v>
      </c>
      <c r="IR516" s="1">
        <v>2.887764E-2</v>
      </c>
      <c r="IS516">
        <v>279.71660000000003</v>
      </c>
      <c r="IT516" s="1">
        <v>2.314577E-2</v>
      </c>
      <c r="IU516">
        <v>23.910499999999999</v>
      </c>
      <c r="IV516" s="1">
        <v>4.1032390000000002E-2</v>
      </c>
      <c r="IW516">
        <v>402.31869999999998</v>
      </c>
      <c r="IX516" s="1">
        <v>2.2826969999999999E-2</v>
      </c>
      <c r="IY516">
        <v>23.823699999999999</v>
      </c>
      <c r="IZ516" s="1">
        <v>5.6079419999999998E-2</v>
      </c>
      <c r="JA516">
        <v>560.20039999999995</v>
      </c>
      <c r="JB516" s="1">
        <v>2.2254860000000001E-2</v>
      </c>
      <c r="JC516">
        <v>23.782360000000001</v>
      </c>
      <c r="JD516" s="1">
        <v>7.3540720000000004E-2</v>
      </c>
      <c r="JE516">
        <v>757.07929999999999</v>
      </c>
      <c r="JF516" s="1">
        <v>2.2018099999999999E-2</v>
      </c>
      <c r="JG516">
        <v>23.91733</v>
      </c>
      <c r="JH516" s="1">
        <v>9.5283480000000004E-2</v>
      </c>
      <c r="JI516">
        <v>996.06140000000005</v>
      </c>
      <c r="JJ516">
        <v>2.1914599999999999E-2</v>
      </c>
      <c r="JK516">
        <v>24.11308</v>
      </c>
      <c r="JL516" s="1">
        <v>0.1213385</v>
      </c>
      <c r="JM516">
        <v>1279.9770000000001</v>
      </c>
      <c r="JN516" s="1">
        <v>2.1803059999999999E-2</v>
      </c>
      <c r="JO516">
        <v>24.333259999999999</v>
      </c>
      <c r="JP516" s="1">
        <v>0.15121689999999999</v>
      </c>
      <c r="JQ516">
        <v>1610.309</v>
      </c>
      <c r="JR516" s="1">
        <v>2.150266E-2</v>
      </c>
      <c r="JS516">
        <v>24.534120000000001</v>
      </c>
      <c r="JT516" s="1">
        <v>0.1832288</v>
      </c>
      <c r="JU516">
        <v>1986.8340000000001</v>
      </c>
      <c r="JV516" s="1">
        <v>2.1138480000000001E-2</v>
      </c>
      <c r="JW516">
        <v>24.60802</v>
      </c>
      <c r="JX516">
        <v>0.21736800000000001</v>
      </c>
      <c r="JY516">
        <v>2407.62</v>
      </c>
      <c r="JZ516" s="1">
        <v>2.087402E-2</v>
      </c>
      <c r="KA516">
        <v>24.557009999999998</v>
      </c>
      <c r="KB516">
        <v>0.25489040000000002</v>
      </c>
      <c r="KC516">
        <v>2870.5279999999998</v>
      </c>
      <c r="KD516" s="1">
        <v>2.0733430000000001E-2</v>
      </c>
      <c r="KE516">
        <v>24.49503</v>
      </c>
      <c r="KF516">
        <v>0.2963499</v>
      </c>
      <c r="KG516">
        <v>3373.25</v>
      </c>
      <c r="KH516" s="1">
        <v>2.0581220000000001E-2</v>
      </c>
      <c r="KI516">
        <v>24.446100000000001</v>
      </c>
      <c r="KJ516">
        <v>0.33994649999999998</v>
      </c>
      <c r="KK516">
        <v>3912.58</v>
      </c>
      <c r="KL516" s="1">
        <v>2.0431120000000001E-2</v>
      </c>
      <c r="KM516">
        <v>24.512730000000001</v>
      </c>
      <c r="KN516">
        <v>0.38534429999999997</v>
      </c>
      <c r="KO516">
        <v>4484.37</v>
      </c>
      <c r="KP516" s="1">
        <v>2.0228860000000001E-2</v>
      </c>
      <c r="KQ516">
        <v>24.603010000000001</v>
      </c>
      <c r="KR516">
        <v>0.43102010000000002</v>
      </c>
      <c r="KS516">
        <v>5083.9430000000002</v>
      </c>
      <c r="KT516" s="1">
        <v>2.0044309999999999E-2</v>
      </c>
      <c r="KU516">
        <v>24.667349999999999</v>
      </c>
      <c r="KV516">
        <v>0.47768310000000003</v>
      </c>
      <c r="KW516">
        <v>5706.3850000000002</v>
      </c>
      <c r="KX516" s="1">
        <v>1.9893890000000001E-2</v>
      </c>
      <c r="KY516">
        <v>24.7117</v>
      </c>
      <c r="KZ516">
        <v>0.52555289999999999</v>
      </c>
      <c r="LA516">
        <v>6347.2179999999998</v>
      </c>
      <c r="LB516" s="1">
        <v>1.9764940000000002E-2</v>
      </c>
      <c r="LC516">
        <v>24.69847</v>
      </c>
      <c r="LD516">
        <v>0.57406040000000003</v>
      </c>
      <c r="LE516">
        <v>7001.9170000000004</v>
      </c>
      <c r="LF516" s="1">
        <v>1.9635690000000001E-2</v>
      </c>
      <c r="LG516">
        <v>24.651810000000001</v>
      </c>
      <c r="LH516">
        <v>0.62237220000000004</v>
      </c>
      <c r="LI516">
        <v>7666.174</v>
      </c>
      <c r="LJ516">
        <v>1.943191E-2</v>
      </c>
      <c r="LK516">
        <v>24.590689999999999</v>
      </c>
      <c r="LL516">
        <v>0.66754409999999997</v>
      </c>
      <c r="LM516">
        <v>8335.3050000000003</v>
      </c>
      <c r="LN516" s="1">
        <v>1.8882699999999999E-2</v>
      </c>
      <c r="LO516">
        <v>24.565020000000001</v>
      </c>
      <c r="LP516">
        <v>0.69845040000000003</v>
      </c>
      <c r="LQ516">
        <v>9002.1470000000008</v>
      </c>
      <c r="LR516" s="1">
        <v>1.8698360000000001E-2</v>
      </c>
      <c r="LS516">
        <v>24.685310000000001</v>
      </c>
      <c r="LT516">
        <v>0.74021199999999998</v>
      </c>
      <c r="LU516">
        <v>9662.7720000000008</v>
      </c>
      <c r="LV516" s="1">
        <v>1.8684869999999999E-2</v>
      </c>
      <c r="LW516">
        <v>24.862259999999999</v>
      </c>
      <c r="LX516">
        <v>0.7875084</v>
      </c>
      <c r="LY516">
        <v>10317.469999999999</v>
      </c>
      <c r="LZ516" s="1">
        <v>1.869084E-2</v>
      </c>
      <c r="MA516">
        <v>25.077179999999998</v>
      </c>
      <c r="MB516">
        <v>0.83493079999999997</v>
      </c>
      <c r="MC516">
        <v>10964.51</v>
      </c>
      <c r="MD516" s="1">
        <v>1.8478000000000001E-2</v>
      </c>
      <c r="ME516">
        <v>25.258379999999999</v>
      </c>
      <c r="MF516">
        <v>0.87099629999999995</v>
      </c>
      <c r="MG516">
        <v>11599.51</v>
      </c>
      <c r="MH516" s="1">
        <v>1.814897E-2</v>
      </c>
      <c r="MI516">
        <v>25.351369999999999</v>
      </c>
      <c r="MJ516">
        <v>0.89892510000000003</v>
      </c>
      <c r="MK516">
        <v>12217.61</v>
      </c>
      <c r="ML516" s="1">
        <v>1.786747E-2</v>
      </c>
      <c r="MM516">
        <v>25.311150000000001</v>
      </c>
      <c r="MN516">
        <v>0.92629620000000001</v>
      </c>
      <c r="MO516">
        <v>12816.26</v>
      </c>
      <c r="MP516">
        <v>1.7768800000000001E-2</v>
      </c>
      <c r="MQ516">
        <v>25.255559999999999</v>
      </c>
      <c r="MR516">
        <v>0.96077729999999995</v>
      </c>
      <c r="MS516">
        <v>13395.51</v>
      </c>
      <c r="MT516" s="1">
        <v>1.7884379999999998E-2</v>
      </c>
      <c r="MU516">
        <v>25.212700000000002</v>
      </c>
      <c r="MV516">
        <v>1.005652</v>
      </c>
      <c r="MW516">
        <v>13956.53</v>
      </c>
      <c r="MX516" s="1">
        <v>1.7723260000000001E-2</v>
      </c>
      <c r="MY516">
        <v>25.263459999999998</v>
      </c>
      <c r="MZ516">
        <v>1.03342</v>
      </c>
      <c r="NA516">
        <v>14498.22</v>
      </c>
      <c r="NB516" s="1">
        <v>1.7392399999999999E-2</v>
      </c>
      <c r="NC516">
        <v>25.387129999999999</v>
      </c>
      <c r="ND516">
        <v>1.0485869999999999</v>
      </c>
      <c r="NE516">
        <v>15015.86</v>
      </c>
      <c r="NF516" s="1">
        <v>1.7392399999999999E-2</v>
      </c>
      <c r="NG516">
        <v>25.387129999999999</v>
      </c>
      <c r="NH516">
        <v>1.0485869999999999</v>
      </c>
      <c r="NI516">
        <v>15015.86</v>
      </c>
      <c r="NJ516" s="1">
        <v>1.7392399999999999E-2</v>
      </c>
      <c r="NK516">
        <v>25.387129999999999</v>
      </c>
      <c r="NL516">
        <v>1.0485869999999999</v>
      </c>
      <c r="NM516">
        <v>15015.86</v>
      </c>
      <c r="NN516" s="1">
        <v>1.7392399999999999E-2</v>
      </c>
      <c r="NO516">
        <v>25.387129999999999</v>
      </c>
      <c r="NP516">
        <v>1.0485869999999999</v>
      </c>
      <c r="NQ516">
        <v>15015.86</v>
      </c>
      <c r="NR516" s="1">
        <v>1.7392399999999999E-2</v>
      </c>
      <c r="NS516">
        <v>25.387129999999999</v>
      </c>
      <c r="NT516">
        <v>1.0485869999999999</v>
      </c>
      <c r="NU516">
        <v>15015.86</v>
      </c>
      <c r="NV516" s="1">
        <v>1.7392399999999999E-2</v>
      </c>
      <c r="NW516">
        <v>25.387129999999999</v>
      </c>
      <c r="NX516">
        <v>1.0485869999999999</v>
      </c>
      <c r="NY516">
        <v>15015.86</v>
      </c>
      <c r="NZ516" s="1">
        <v>1.7392399999999999E-2</v>
      </c>
      <c r="OA516">
        <v>25.387129999999999</v>
      </c>
      <c r="OB516">
        <v>1.0485869999999999</v>
      </c>
      <c r="OC516">
        <v>15015.86</v>
      </c>
      <c r="OD516" s="1">
        <v>1.7392399999999999E-2</v>
      </c>
      <c r="OE516">
        <v>25.387129999999999</v>
      </c>
      <c r="OF516">
        <v>1.0485869999999999</v>
      </c>
      <c r="OG516">
        <v>15015.86</v>
      </c>
      <c r="OH516" s="1">
        <v>1.7392399999999999E-2</v>
      </c>
      <c r="OI516">
        <v>25.387129999999999</v>
      </c>
      <c r="OJ516">
        <v>1.0485869999999999</v>
      </c>
      <c r="OK516">
        <v>15015.86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3.066551E-2</v>
      </c>
      <c r="G517">
        <v>20.805019999999999</v>
      </c>
      <c r="H517">
        <v>0</v>
      </c>
      <c r="I517">
        <v>0</v>
      </c>
      <c r="J517">
        <v>3.0532360000000001E-2</v>
      </c>
      <c r="K517">
        <v>20.994599999999998</v>
      </c>
      <c r="L517">
        <v>0</v>
      </c>
      <c r="M517">
        <v>0</v>
      </c>
      <c r="N517" s="1">
        <v>3.02901E-2</v>
      </c>
      <c r="O517">
        <v>21.181080000000001</v>
      </c>
      <c r="P517">
        <v>0</v>
      </c>
      <c r="Q517">
        <v>0</v>
      </c>
      <c r="R517" s="1">
        <v>3.0027350000000001E-2</v>
      </c>
      <c r="S517">
        <v>21.367419999999999</v>
      </c>
      <c r="T517">
        <v>0</v>
      </c>
      <c r="U517">
        <v>0</v>
      </c>
      <c r="V517" s="1">
        <v>2.9944470000000001E-2</v>
      </c>
      <c r="W517">
        <v>21.57152</v>
      </c>
      <c r="X517">
        <v>0</v>
      </c>
      <c r="Y517">
        <v>0</v>
      </c>
      <c r="Z517" s="1">
        <v>2.9931099999999999E-2</v>
      </c>
      <c r="AA517">
        <v>21.663869999999999</v>
      </c>
      <c r="AB517">
        <v>0</v>
      </c>
      <c r="AC517">
        <v>0</v>
      </c>
      <c r="AD517" s="1">
        <v>2.9862300000000001E-2</v>
      </c>
      <c r="AE517">
        <v>21.636109999999999</v>
      </c>
      <c r="AF517">
        <v>0</v>
      </c>
      <c r="AG517">
        <v>0</v>
      </c>
      <c r="AH517" s="1">
        <v>2.9745790000000001E-2</v>
      </c>
      <c r="AI517">
        <v>21.6126</v>
      </c>
      <c r="AJ517">
        <v>0</v>
      </c>
      <c r="AK517">
        <v>0</v>
      </c>
      <c r="AL517" s="1">
        <v>2.994643E-2</v>
      </c>
      <c r="AM517">
        <v>21.614139999999999</v>
      </c>
      <c r="AN517">
        <v>0</v>
      </c>
      <c r="AO517">
        <v>0</v>
      </c>
      <c r="AP517">
        <v>2.9809080000000002E-2</v>
      </c>
      <c r="AQ517">
        <v>21.77374</v>
      </c>
      <c r="AR517">
        <v>0</v>
      </c>
      <c r="AS517">
        <v>0</v>
      </c>
      <c r="AT517" s="1">
        <v>2.9583149999999999E-2</v>
      </c>
      <c r="AU517">
        <v>21.973929999999999</v>
      </c>
      <c r="AV517">
        <v>0</v>
      </c>
      <c r="AW517">
        <v>0</v>
      </c>
      <c r="AX517" s="1">
        <v>2.9325770000000001E-2</v>
      </c>
      <c r="AY517">
        <v>22.154949999999999</v>
      </c>
      <c r="AZ517">
        <v>0</v>
      </c>
      <c r="BA517">
        <v>0</v>
      </c>
      <c r="BB517" s="1">
        <v>2.9229430000000001E-2</v>
      </c>
      <c r="BC517">
        <v>22.328659999999999</v>
      </c>
      <c r="BD517">
        <v>0</v>
      </c>
      <c r="BE517">
        <v>0</v>
      </c>
      <c r="BF517" s="1">
        <v>2.919776E-2</v>
      </c>
      <c r="BG517">
        <v>22.3843</v>
      </c>
      <c r="BH517">
        <v>0</v>
      </c>
      <c r="BI517">
        <v>0</v>
      </c>
      <c r="BJ517" s="1">
        <v>2.9098829999999999E-2</v>
      </c>
      <c r="BK517">
        <v>22.363350000000001</v>
      </c>
      <c r="BL517">
        <v>0</v>
      </c>
      <c r="BM517">
        <v>0</v>
      </c>
      <c r="BN517" s="1">
        <v>2.8935720000000002E-2</v>
      </c>
      <c r="BO517">
        <v>22.336559999999999</v>
      </c>
      <c r="BP517">
        <v>0</v>
      </c>
      <c r="BQ517">
        <v>0</v>
      </c>
      <c r="BR517" s="1">
        <v>2.8805239999999999E-2</v>
      </c>
      <c r="BS517">
        <v>22.329000000000001</v>
      </c>
      <c r="BT517">
        <v>0</v>
      </c>
      <c r="BU517">
        <v>0</v>
      </c>
      <c r="BV517" s="1">
        <v>2.864893E-2</v>
      </c>
      <c r="BW517">
        <v>22.350809999999999</v>
      </c>
      <c r="BX517">
        <v>0</v>
      </c>
      <c r="BY517">
        <v>0</v>
      </c>
      <c r="BZ517" s="1">
        <v>2.8493319999999999E-2</v>
      </c>
      <c r="CA517">
        <v>22.467929999999999</v>
      </c>
      <c r="CB517">
        <v>0</v>
      </c>
      <c r="CC517">
        <v>0</v>
      </c>
      <c r="CD517" s="1">
        <v>2.8343159999999999E-2</v>
      </c>
      <c r="CE517">
        <v>22.554670000000002</v>
      </c>
      <c r="CF517">
        <v>0</v>
      </c>
      <c r="CG517">
        <v>0</v>
      </c>
      <c r="CH517" s="1">
        <v>2.8185959999999999E-2</v>
      </c>
      <c r="CI517">
        <v>22.623049999999999</v>
      </c>
      <c r="CJ517">
        <v>0</v>
      </c>
      <c r="CK517">
        <v>0</v>
      </c>
      <c r="CL517" s="1">
        <v>2.8014890000000001E-2</v>
      </c>
      <c r="CM517">
        <v>22.616779999999999</v>
      </c>
      <c r="CN517">
        <v>0</v>
      </c>
      <c r="CO517">
        <v>0</v>
      </c>
      <c r="CP517" s="1">
        <v>2.7844979999999998E-2</v>
      </c>
      <c r="CQ517">
        <v>22.591069999999998</v>
      </c>
      <c r="CR517">
        <v>0</v>
      </c>
      <c r="CS517">
        <v>0</v>
      </c>
      <c r="CT517" s="1">
        <v>2.7666110000000001E-2</v>
      </c>
      <c r="CU517">
        <v>22.54017</v>
      </c>
      <c r="CV517">
        <v>0</v>
      </c>
      <c r="CW517">
        <v>0</v>
      </c>
      <c r="CX517" s="1">
        <v>2.7427980000000001E-2</v>
      </c>
      <c r="CY517">
        <v>22.46827</v>
      </c>
      <c r="CZ517">
        <v>0</v>
      </c>
      <c r="DA517">
        <v>0</v>
      </c>
      <c r="DB517" s="1">
        <v>2.726114E-2</v>
      </c>
      <c r="DC517">
        <v>22.432020000000001</v>
      </c>
      <c r="DD517">
        <v>0</v>
      </c>
      <c r="DE517">
        <v>0</v>
      </c>
      <c r="DF517">
        <v>2.7115759999999999E-2</v>
      </c>
      <c r="DG517">
        <v>22.483409999999999</v>
      </c>
      <c r="DH517">
        <v>0</v>
      </c>
      <c r="DI517">
        <v>0</v>
      </c>
      <c r="DJ517" s="1">
        <v>2.6986090000000001E-2</v>
      </c>
      <c r="DK517">
        <v>22.551079999999999</v>
      </c>
      <c r="DL517">
        <v>0</v>
      </c>
      <c r="DM517">
        <v>0</v>
      </c>
      <c r="DN517" s="1">
        <v>2.680869E-2</v>
      </c>
      <c r="DO517">
        <v>22.640899999999998</v>
      </c>
      <c r="DP517">
        <v>0</v>
      </c>
      <c r="DQ517">
        <v>0</v>
      </c>
      <c r="DR517" s="1">
        <v>2.6624330000000002E-2</v>
      </c>
      <c r="DS517">
        <v>22.629760000000001</v>
      </c>
      <c r="DT517">
        <v>0</v>
      </c>
      <c r="DU517">
        <v>5.2965260000000002E-37</v>
      </c>
      <c r="DV517" s="1">
        <v>2.6436709999999999E-2</v>
      </c>
      <c r="DW517">
        <v>22.578589999999998</v>
      </c>
      <c r="DX517">
        <v>7.3318380000000002E-37</v>
      </c>
      <c r="DY517">
        <v>6.7850169999999994E-33</v>
      </c>
      <c r="DZ517" s="1">
        <v>2.6255859999999999E-2</v>
      </c>
      <c r="EA517">
        <v>22.535779999999999</v>
      </c>
      <c r="EB517">
        <v>3.0888900000000002E-33</v>
      </c>
      <c r="EC517" s="1">
        <v>2.7176260000000002E-29</v>
      </c>
      <c r="ED517">
        <v>2.6006089999999999E-2</v>
      </c>
      <c r="EE517">
        <v>22.49624</v>
      </c>
      <c r="EF517" s="1">
        <v>5.0989079999999997E-30</v>
      </c>
      <c r="EG517" s="1">
        <v>4.154878E-26</v>
      </c>
      <c r="EH517" s="1">
        <v>2.5831819999999998E-2</v>
      </c>
      <c r="EI517">
        <v>22.567609999999998</v>
      </c>
      <c r="EJ517" s="1">
        <v>3.6040440000000001E-27</v>
      </c>
      <c r="EK517" s="1">
        <v>2.7996120000000001E-23</v>
      </c>
      <c r="EL517" s="1">
        <v>2.5682940000000001E-2</v>
      </c>
      <c r="EM517">
        <v>22.658290000000001</v>
      </c>
      <c r="EN517" s="1">
        <v>1.25616E-24</v>
      </c>
      <c r="EO517" s="1">
        <v>9.4514419999999994E-21</v>
      </c>
      <c r="EP517" s="1">
        <v>2.5552789999999999E-2</v>
      </c>
      <c r="EQ517">
        <v>22.729679999999998</v>
      </c>
      <c r="ER517" s="1">
        <v>2.3809409999999998E-22</v>
      </c>
      <c r="ES517" s="1">
        <v>1.7577819999999999E-18</v>
      </c>
      <c r="ET517" s="1">
        <v>2.5384770000000001E-2</v>
      </c>
      <c r="EU517">
        <v>22.83878</v>
      </c>
      <c r="EV517" s="1">
        <v>2.6537439999999999E-20</v>
      </c>
      <c r="EW517" s="1">
        <v>1.940242E-16</v>
      </c>
      <c r="EX517" s="1">
        <v>2.5208830000000002E-2</v>
      </c>
      <c r="EY517">
        <v>22.884239999999998</v>
      </c>
      <c r="EZ517" s="1">
        <v>1.8525580000000002E-18</v>
      </c>
      <c r="FA517" s="1">
        <v>1.3513400000000001E-14</v>
      </c>
      <c r="FB517" s="1">
        <v>2.50423E-2</v>
      </c>
      <c r="FC517">
        <v>22.822600000000001</v>
      </c>
      <c r="FD517" s="1">
        <v>8.5771740000000006E-17</v>
      </c>
      <c r="FE517" s="1">
        <v>6.2552739999999997E-13</v>
      </c>
      <c r="FF517" s="1">
        <v>2.4924109999999999E-2</v>
      </c>
      <c r="FG517">
        <v>22.7515</v>
      </c>
      <c r="FH517" s="1">
        <v>2.7537669999999999E-15</v>
      </c>
      <c r="FI517" s="1">
        <v>2.0112709999999999E-11</v>
      </c>
      <c r="FJ517" s="1">
        <v>2.5076749999999998E-2</v>
      </c>
      <c r="FK517">
        <v>22.707550000000001</v>
      </c>
      <c r="FL517" s="1">
        <v>6.4419479999999997E-14</v>
      </c>
      <c r="FM517" s="1">
        <v>4.6723290000000004E-10</v>
      </c>
      <c r="FN517" s="1">
        <v>2.4874050000000002E-2</v>
      </c>
      <c r="FO517">
        <v>22.822569999999999</v>
      </c>
      <c r="FP517" s="1">
        <v>1.1061850000000001E-12</v>
      </c>
      <c r="FQ517" s="1">
        <v>8.096373E-9</v>
      </c>
      <c r="FR517" s="1">
        <v>2.4548569999999999E-2</v>
      </c>
      <c r="FS517">
        <v>22.989730000000002</v>
      </c>
      <c r="FT517" s="1">
        <v>1.446496E-11</v>
      </c>
      <c r="FU517" s="1">
        <v>1.074546E-7</v>
      </c>
      <c r="FV517" s="1">
        <v>2.419996E-2</v>
      </c>
      <c r="FW517">
        <v>23.17361</v>
      </c>
      <c r="FX517" s="1">
        <v>1.4813810000000001E-10</v>
      </c>
      <c r="FY517" s="1">
        <v>1.1200399999999999E-6</v>
      </c>
      <c r="FZ517">
        <v>2.404309E-2</v>
      </c>
      <c r="GA517">
        <v>23.340250000000001</v>
      </c>
      <c r="GB517" s="1">
        <v>1.22956E-9</v>
      </c>
      <c r="GC517" s="1">
        <v>9.385977E-6</v>
      </c>
      <c r="GD517" s="1">
        <v>2.3982010000000002E-2</v>
      </c>
      <c r="GE517">
        <v>23.371729999999999</v>
      </c>
      <c r="GF517" s="1">
        <v>8.4080010000000002E-9</v>
      </c>
      <c r="GG517" s="1">
        <v>6.4606440000000001E-5</v>
      </c>
      <c r="GH517" s="1">
        <v>2.383586E-2</v>
      </c>
      <c r="GI517">
        <v>23.29954</v>
      </c>
      <c r="GJ517" s="1">
        <v>4.7889340000000002E-8</v>
      </c>
      <c r="GK517" s="1">
        <v>3.7194049999999997E-4</v>
      </c>
      <c r="GL517" s="1">
        <v>2.3633629999999999E-2</v>
      </c>
      <c r="GM517">
        <v>23.228480000000001</v>
      </c>
      <c r="GN517" s="1">
        <v>2.3110860000000001E-7</v>
      </c>
      <c r="GO517" s="1">
        <v>1.819322E-3</v>
      </c>
      <c r="GP517">
        <v>2.3760610000000001E-2</v>
      </c>
      <c r="GQ517">
        <v>23.183990000000001</v>
      </c>
      <c r="GR517" s="1">
        <v>9.7668540000000009E-7</v>
      </c>
      <c r="GS517" s="1">
        <v>7.6836420000000001E-3</v>
      </c>
      <c r="GT517" s="1">
        <v>2.3515419999999999E-2</v>
      </c>
      <c r="GU517">
        <v>23.302209999999999</v>
      </c>
      <c r="GV517" s="1">
        <v>3.5545379999999998E-6</v>
      </c>
      <c r="GW517" s="1">
        <v>2.839728E-2</v>
      </c>
      <c r="GX517">
        <v>2.316358E-2</v>
      </c>
      <c r="GY517">
        <v>23.470120000000001</v>
      </c>
      <c r="GZ517" s="1">
        <v>1.139057E-5</v>
      </c>
      <c r="HA517" s="1">
        <v>9.2824569999999995E-2</v>
      </c>
      <c r="HB517" s="1">
        <v>2.278614E-2</v>
      </c>
      <c r="HC517">
        <v>23.656549999999999</v>
      </c>
      <c r="HD517" s="1">
        <v>3.261241E-5</v>
      </c>
      <c r="HE517" s="1">
        <v>0.2714742</v>
      </c>
      <c r="HF517" s="1">
        <v>2.2592640000000001E-2</v>
      </c>
      <c r="HG517">
        <v>23.802009999999999</v>
      </c>
      <c r="HH517" s="1">
        <v>8.5137569999999994E-5</v>
      </c>
      <c r="HI517" s="1">
        <v>0.71818389999999999</v>
      </c>
      <c r="HJ517" s="1">
        <v>2.2515830000000001E-2</v>
      </c>
      <c r="HK517">
        <v>23.824400000000001</v>
      </c>
      <c r="HL517" s="1">
        <v>2.0424479999999999E-4</v>
      </c>
      <c r="HM517" s="1">
        <v>1.736634</v>
      </c>
      <c r="HN517" s="1">
        <v>2.2394810000000001E-2</v>
      </c>
      <c r="HO517">
        <v>23.745090000000001</v>
      </c>
      <c r="HP517" s="1">
        <v>4.5081789999999999E-4</v>
      </c>
      <c r="HQ517">
        <v>3.8712240000000002</v>
      </c>
      <c r="HR517" s="1">
        <v>2.225545E-2</v>
      </c>
      <c r="HS517">
        <v>23.663640000000001</v>
      </c>
      <c r="HT517" s="1">
        <v>9.2391659999999998E-4</v>
      </c>
      <c r="HU517">
        <v>8.0156569999999991</v>
      </c>
      <c r="HV517" s="1">
        <v>2.2555189999999999E-2</v>
      </c>
      <c r="HW517">
        <v>23.604649999999999</v>
      </c>
      <c r="HX517" s="1">
        <v>1.808895E-3</v>
      </c>
      <c r="HY517">
        <v>15.54261</v>
      </c>
      <c r="HZ517">
        <v>2.239375E-2</v>
      </c>
      <c r="IA517">
        <v>23.679600000000001</v>
      </c>
      <c r="IB517" s="1">
        <v>3.2696859999999999E-3</v>
      </c>
      <c r="IC517">
        <v>28.40108</v>
      </c>
      <c r="ID517" s="1">
        <v>2.2114330000000001E-2</v>
      </c>
      <c r="IE517">
        <v>23.686789999999998</v>
      </c>
      <c r="IF517" s="1">
        <v>5.5632980000000004E-3</v>
      </c>
      <c r="IG517">
        <v>49.112479999999998</v>
      </c>
      <c r="IH517" s="1">
        <v>2.1803320000000001E-2</v>
      </c>
      <c r="II517">
        <v>23.801659999999998</v>
      </c>
      <c r="IJ517" s="1">
        <v>8.9883240000000007E-3</v>
      </c>
      <c r="IK517">
        <v>80.789619999999999</v>
      </c>
      <c r="IL517" s="1">
        <v>2.1693179999999999E-2</v>
      </c>
      <c r="IM517">
        <v>23.901299999999999</v>
      </c>
      <c r="IN517" s="1">
        <v>1.401934E-2</v>
      </c>
      <c r="IO517">
        <v>127.08580000000001</v>
      </c>
      <c r="IP517" s="1">
        <v>2.164191E-2</v>
      </c>
      <c r="IQ517">
        <v>23.915669999999999</v>
      </c>
      <c r="IR517" s="1">
        <v>2.1064670000000001E-2</v>
      </c>
      <c r="IS517">
        <v>192.09190000000001</v>
      </c>
      <c r="IT517" s="1">
        <v>2.1487249999999999E-2</v>
      </c>
      <c r="IU517">
        <v>23.852039999999999</v>
      </c>
      <c r="IV517" s="1">
        <v>3.038107E-2</v>
      </c>
      <c r="IW517">
        <v>280.02789999999999</v>
      </c>
      <c r="IX517" s="1">
        <v>2.118983E-2</v>
      </c>
      <c r="IY517">
        <v>23.768470000000001</v>
      </c>
      <c r="IZ517" s="1">
        <v>4.2105990000000003E-2</v>
      </c>
      <c r="JA517">
        <v>394.90370000000001</v>
      </c>
      <c r="JB517" s="1">
        <v>2.0651780000000002E-2</v>
      </c>
      <c r="JC517">
        <v>23.729800000000001</v>
      </c>
      <c r="JD517" s="1">
        <v>5.5931050000000003E-2</v>
      </c>
      <c r="JE517">
        <v>540.10730000000001</v>
      </c>
      <c r="JF517" s="1">
        <v>2.043319E-2</v>
      </c>
      <c r="JG517">
        <v>23.86439</v>
      </c>
      <c r="JH517" s="1">
        <v>7.3378509999999994E-2</v>
      </c>
      <c r="JI517">
        <v>718.64030000000002</v>
      </c>
      <c r="JJ517" s="1">
        <v>2.034031E-2</v>
      </c>
      <c r="JK517">
        <v>24.057759999999998</v>
      </c>
      <c r="JL517" s="1">
        <v>9.4562809999999997E-2</v>
      </c>
      <c r="JM517">
        <v>933.3297</v>
      </c>
      <c r="JN517">
        <v>2.023846E-2</v>
      </c>
      <c r="JO517">
        <v>24.274319999999999</v>
      </c>
      <c r="JP517" s="1">
        <v>0.1191739</v>
      </c>
      <c r="JQ517">
        <v>1186.019</v>
      </c>
      <c r="JR517" s="1">
        <v>1.9960140000000001E-2</v>
      </c>
      <c r="JS517">
        <v>24.47148</v>
      </c>
      <c r="JT517" s="1">
        <v>0.1459298</v>
      </c>
      <c r="JU517">
        <v>1477.2550000000001</v>
      </c>
      <c r="JV517" s="1">
        <v>1.9618380000000001E-2</v>
      </c>
      <c r="JW517">
        <v>24.543530000000001</v>
      </c>
      <c r="JX517" s="1">
        <v>0.17480879999999999</v>
      </c>
      <c r="JY517">
        <v>1806.1669999999999</v>
      </c>
      <c r="JZ517" s="1">
        <v>1.9373729999999999E-2</v>
      </c>
      <c r="KA517">
        <v>24.49363</v>
      </c>
      <c r="KB517">
        <v>0.2069134</v>
      </c>
      <c r="KC517">
        <v>2171.596</v>
      </c>
      <c r="KD517" s="1">
        <v>1.9241250000000001E-2</v>
      </c>
      <c r="KE517">
        <v>24.433859999999999</v>
      </c>
      <c r="KF517">
        <v>0.24267179999999999</v>
      </c>
      <c r="KG517">
        <v>2572.2130000000002</v>
      </c>
      <c r="KH517" s="1">
        <v>1.910129E-2</v>
      </c>
      <c r="KI517">
        <v>24.387339999999998</v>
      </c>
      <c r="KJ517">
        <v>0.2807154</v>
      </c>
      <c r="KK517">
        <v>3005.8780000000002</v>
      </c>
      <c r="KL517">
        <v>1.896254E-2</v>
      </c>
      <c r="KM517">
        <v>24.45476</v>
      </c>
      <c r="KN517">
        <v>0.32072689999999998</v>
      </c>
      <c r="KO517">
        <v>3469.6179999999999</v>
      </c>
      <c r="KP517" s="1">
        <v>1.8773890000000001E-2</v>
      </c>
      <c r="KQ517">
        <v>24.544360000000001</v>
      </c>
      <c r="KR517">
        <v>0.36140359999999999</v>
      </c>
      <c r="KS517">
        <v>3959.8809999999999</v>
      </c>
      <c r="KT517" s="1">
        <v>1.8601909999999999E-2</v>
      </c>
      <c r="KU517">
        <v>24.608339999999998</v>
      </c>
      <c r="KV517">
        <v>0.4033352</v>
      </c>
      <c r="KW517">
        <v>4472.8270000000002</v>
      </c>
      <c r="KX517" s="1">
        <v>1.8462510000000001E-2</v>
      </c>
      <c r="KY517">
        <v>24.65239</v>
      </c>
      <c r="KZ517">
        <v>0.44672460000000003</v>
      </c>
      <c r="LA517">
        <v>5004.9520000000002</v>
      </c>
      <c r="LB517" s="1">
        <v>1.834241E-2</v>
      </c>
      <c r="LC517">
        <v>24.639990000000001</v>
      </c>
      <c r="LD517">
        <v>0.49102780000000001</v>
      </c>
      <c r="LE517">
        <v>5552.4970000000003</v>
      </c>
      <c r="LF517">
        <v>1.8223070000000001E-2</v>
      </c>
      <c r="LG517">
        <v>24.595009999999998</v>
      </c>
      <c r="LH517">
        <v>0.53555620000000004</v>
      </c>
      <c r="LI517">
        <v>6111.8890000000001</v>
      </c>
      <c r="LJ517" s="1">
        <v>1.8032530000000001E-2</v>
      </c>
      <c r="LK517">
        <v>24.53604</v>
      </c>
      <c r="LL517">
        <v>0.57764269999999995</v>
      </c>
      <c r="LM517">
        <v>6679.1869999999999</v>
      </c>
      <c r="LN517" s="1">
        <v>1.751871E-2</v>
      </c>
      <c r="LO517">
        <v>24.512170000000001</v>
      </c>
      <c r="LP517">
        <v>0.60748769999999996</v>
      </c>
      <c r="LQ517">
        <v>7248.2950000000001</v>
      </c>
      <c r="LR517" s="1">
        <v>1.734714E-2</v>
      </c>
      <c r="LS517">
        <v>24.63175</v>
      </c>
      <c r="LT517">
        <v>0.64705400000000002</v>
      </c>
      <c r="LU517">
        <v>7815.6040000000003</v>
      </c>
      <c r="LV517" s="1">
        <v>1.733761E-2</v>
      </c>
      <c r="LW517">
        <v>24.806069999999998</v>
      </c>
      <c r="LX517">
        <v>0.69182370000000004</v>
      </c>
      <c r="LY517">
        <v>8381.1149999999998</v>
      </c>
      <c r="LZ517" s="1">
        <v>1.7345699999999999E-2</v>
      </c>
      <c r="MA517">
        <v>25.01728</v>
      </c>
      <c r="MB517">
        <v>0.73696600000000001</v>
      </c>
      <c r="MC517">
        <v>8943.3539999999994</v>
      </c>
      <c r="MD517" s="1">
        <v>1.714622E-2</v>
      </c>
      <c r="ME517">
        <v>25.195080000000001</v>
      </c>
      <c r="MF517">
        <v>0.77207579999999998</v>
      </c>
      <c r="MG517">
        <v>9498.393</v>
      </c>
      <c r="MH517">
        <v>1.683952E-2</v>
      </c>
      <c r="MI517">
        <v>25.286020000000001</v>
      </c>
      <c r="MJ517">
        <v>0.80008060000000003</v>
      </c>
      <c r="MK517">
        <v>10041.83</v>
      </c>
      <c r="ML517" s="1">
        <v>1.6577049999999999E-2</v>
      </c>
      <c r="MM517">
        <v>25.246390000000002</v>
      </c>
      <c r="MN517">
        <v>0.82763739999999997</v>
      </c>
      <c r="MO517">
        <v>10571.17</v>
      </c>
      <c r="MP517" s="1">
        <v>1.6487559999999998E-2</v>
      </c>
      <c r="MQ517">
        <v>25.19265</v>
      </c>
      <c r="MR517">
        <v>0.86177559999999997</v>
      </c>
      <c r="MS517">
        <v>11086.15</v>
      </c>
      <c r="MT517">
        <v>1.6599610000000001E-2</v>
      </c>
      <c r="MU517">
        <v>25.151810000000001</v>
      </c>
      <c r="MV517">
        <v>0.90553050000000002</v>
      </c>
      <c r="MW517">
        <v>11587.67</v>
      </c>
      <c r="MX517" s="1">
        <v>1.644901E-2</v>
      </c>
      <c r="MY517">
        <v>25.20326</v>
      </c>
      <c r="MZ517">
        <v>0.9336835</v>
      </c>
      <c r="NA517">
        <v>12074.58</v>
      </c>
      <c r="NB517" s="1">
        <v>1.613914E-2</v>
      </c>
      <c r="NC517">
        <v>25.32591</v>
      </c>
      <c r="ND517">
        <v>0.95033279999999998</v>
      </c>
      <c r="NE517">
        <v>12542.52</v>
      </c>
      <c r="NF517" s="1">
        <v>1.613914E-2</v>
      </c>
      <c r="NG517">
        <v>25.32591</v>
      </c>
      <c r="NH517">
        <v>0.95033279999999998</v>
      </c>
      <c r="NI517">
        <v>12542.52</v>
      </c>
      <c r="NJ517" s="1">
        <v>1.613914E-2</v>
      </c>
      <c r="NK517">
        <v>25.32591</v>
      </c>
      <c r="NL517">
        <v>0.95033279999999998</v>
      </c>
      <c r="NM517">
        <v>12542.52</v>
      </c>
      <c r="NN517" s="1">
        <v>1.613914E-2</v>
      </c>
      <c r="NO517">
        <v>25.32591</v>
      </c>
      <c r="NP517">
        <v>0.95033279999999998</v>
      </c>
      <c r="NQ517">
        <v>12542.52</v>
      </c>
      <c r="NR517" s="1">
        <v>1.613914E-2</v>
      </c>
      <c r="NS517">
        <v>25.32591</v>
      </c>
      <c r="NT517">
        <v>0.95033279999999998</v>
      </c>
      <c r="NU517">
        <v>12542.52</v>
      </c>
      <c r="NV517" s="1">
        <v>1.613914E-2</v>
      </c>
      <c r="NW517">
        <v>25.32591</v>
      </c>
      <c r="NX517">
        <v>0.95033279999999998</v>
      </c>
      <c r="NY517">
        <v>12542.52</v>
      </c>
      <c r="NZ517" s="1">
        <v>1.613914E-2</v>
      </c>
      <c r="OA517">
        <v>25.32591</v>
      </c>
      <c r="OB517">
        <v>0.95033279999999998</v>
      </c>
      <c r="OC517">
        <v>12542.52</v>
      </c>
      <c r="OD517" s="1">
        <v>1.613914E-2</v>
      </c>
      <c r="OE517">
        <v>25.32591</v>
      </c>
      <c r="OF517">
        <v>0.95033279999999998</v>
      </c>
      <c r="OG517">
        <v>12542.52</v>
      </c>
      <c r="OH517" s="1">
        <v>1.613914E-2</v>
      </c>
      <c r="OI517">
        <v>25.32591</v>
      </c>
      <c r="OJ517">
        <v>0.95033279999999998</v>
      </c>
      <c r="OK517">
        <v>12542.52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3.097633E-2</v>
      </c>
      <c r="G518">
        <v>20.704730000000001</v>
      </c>
      <c r="H518">
        <v>0</v>
      </c>
      <c r="I518">
        <v>0</v>
      </c>
      <c r="J518" s="1">
        <v>3.0841299999999999E-2</v>
      </c>
      <c r="K518">
        <v>20.89331</v>
      </c>
      <c r="L518">
        <v>0</v>
      </c>
      <c r="M518">
        <v>0</v>
      </c>
      <c r="N518" s="1">
        <v>3.059417E-2</v>
      </c>
      <c r="O518">
        <v>21.077629999999999</v>
      </c>
      <c r="P518">
        <v>0</v>
      </c>
      <c r="Q518">
        <v>0</v>
      </c>
      <c r="R518" s="1">
        <v>3.0325230000000002E-2</v>
      </c>
      <c r="S518">
        <v>21.262180000000001</v>
      </c>
      <c r="T518">
        <v>0</v>
      </c>
      <c r="U518">
        <v>0</v>
      </c>
      <c r="V518" s="1">
        <v>3.024348E-2</v>
      </c>
      <c r="W518">
        <v>21.46406</v>
      </c>
      <c r="X518">
        <v>0</v>
      </c>
      <c r="Y518">
        <v>0</v>
      </c>
      <c r="Z518" s="1">
        <v>3.0231359999999999E-2</v>
      </c>
      <c r="AA518">
        <v>21.5549</v>
      </c>
      <c r="AB518">
        <v>0</v>
      </c>
      <c r="AC518">
        <v>0</v>
      </c>
      <c r="AD518" s="1">
        <v>3.016218E-2</v>
      </c>
      <c r="AE518">
        <v>21.52806</v>
      </c>
      <c r="AF518">
        <v>0</v>
      </c>
      <c r="AG518">
        <v>0</v>
      </c>
      <c r="AH518" s="1">
        <v>3.0045559999999999E-2</v>
      </c>
      <c r="AI518">
        <v>21.506219999999999</v>
      </c>
      <c r="AJ518">
        <v>0</v>
      </c>
      <c r="AK518">
        <v>0</v>
      </c>
      <c r="AL518" s="1">
        <v>3.025284E-2</v>
      </c>
      <c r="AM518">
        <v>21.510090000000002</v>
      </c>
      <c r="AN518">
        <v>0</v>
      </c>
      <c r="AO518">
        <v>0</v>
      </c>
      <c r="AP518" s="1">
        <v>3.0114189999999999E-2</v>
      </c>
      <c r="AQ518">
        <v>21.66994</v>
      </c>
      <c r="AR518">
        <v>0</v>
      </c>
      <c r="AS518">
        <v>0</v>
      </c>
      <c r="AT518" s="1">
        <v>2.9882619999999999E-2</v>
      </c>
      <c r="AU518">
        <v>21.868829999999999</v>
      </c>
      <c r="AV518">
        <v>0</v>
      </c>
      <c r="AW518">
        <v>0</v>
      </c>
      <c r="AX518" s="1">
        <v>2.9622010000000001E-2</v>
      </c>
      <c r="AY518">
        <v>22.048400000000001</v>
      </c>
      <c r="AZ518">
        <v>0</v>
      </c>
      <c r="BA518">
        <v>0</v>
      </c>
      <c r="BB518" s="1">
        <v>2.9525429999999998E-2</v>
      </c>
      <c r="BC518">
        <v>22.220590000000001</v>
      </c>
      <c r="BD518">
        <v>0</v>
      </c>
      <c r="BE518">
        <v>0</v>
      </c>
      <c r="BF518" s="1">
        <v>2.9494019999999999E-2</v>
      </c>
      <c r="BG518">
        <v>22.27617</v>
      </c>
      <c r="BH518">
        <v>0</v>
      </c>
      <c r="BI518">
        <v>0</v>
      </c>
      <c r="BJ518" s="1">
        <v>2.9395029999999999E-2</v>
      </c>
      <c r="BK518">
        <v>22.25713</v>
      </c>
      <c r="BL518">
        <v>0</v>
      </c>
      <c r="BM518">
        <v>0</v>
      </c>
      <c r="BN518" s="1">
        <v>2.9228549999999999E-2</v>
      </c>
      <c r="BO518">
        <v>22.232890000000001</v>
      </c>
      <c r="BP518">
        <v>0</v>
      </c>
      <c r="BQ518">
        <v>0</v>
      </c>
      <c r="BR518" s="1">
        <v>2.9096319999999998E-2</v>
      </c>
      <c r="BS518">
        <v>22.22784</v>
      </c>
      <c r="BT518">
        <v>0</v>
      </c>
      <c r="BU518">
        <v>0</v>
      </c>
      <c r="BV518">
        <v>2.8938160000000001E-2</v>
      </c>
      <c r="BW518">
        <v>22.251989999999999</v>
      </c>
      <c r="BX518">
        <v>0</v>
      </c>
      <c r="BY518">
        <v>0</v>
      </c>
      <c r="BZ518" s="1">
        <v>2.8783300000000001E-2</v>
      </c>
      <c r="CA518">
        <v>22.370149999999999</v>
      </c>
      <c r="CB518">
        <v>0</v>
      </c>
      <c r="CC518">
        <v>0</v>
      </c>
      <c r="CD518" s="1">
        <v>2.8630019999999999E-2</v>
      </c>
      <c r="CE518">
        <v>22.457730000000002</v>
      </c>
      <c r="CF518">
        <v>0</v>
      </c>
      <c r="CG518">
        <v>0</v>
      </c>
      <c r="CH518">
        <v>2.8471110000000001E-2</v>
      </c>
      <c r="CI518">
        <v>22.526479999999999</v>
      </c>
      <c r="CJ518">
        <v>0</v>
      </c>
      <c r="CK518">
        <v>0</v>
      </c>
      <c r="CL518" s="1">
        <v>2.829744E-2</v>
      </c>
      <c r="CM518">
        <v>22.52167</v>
      </c>
      <c r="CN518">
        <v>0</v>
      </c>
      <c r="CO518">
        <v>0</v>
      </c>
      <c r="CP518" s="1">
        <v>2.8124679999999999E-2</v>
      </c>
      <c r="CQ518">
        <v>22.497910000000001</v>
      </c>
      <c r="CR518">
        <v>0</v>
      </c>
      <c r="CS518">
        <v>0</v>
      </c>
      <c r="CT518">
        <v>2.7945339999999999E-2</v>
      </c>
      <c r="CU518">
        <v>22.449590000000001</v>
      </c>
      <c r="CV518">
        <v>0</v>
      </c>
      <c r="CW518">
        <v>0</v>
      </c>
      <c r="CX518">
        <v>2.7703499999999999E-2</v>
      </c>
      <c r="CY518">
        <v>22.380990000000001</v>
      </c>
      <c r="CZ518">
        <v>0</v>
      </c>
      <c r="DA518">
        <v>0</v>
      </c>
      <c r="DB518">
        <v>2.753392E-2</v>
      </c>
      <c r="DC518">
        <v>22.34779</v>
      </c>
      <c r="DD518">
        <v>0</v>
      </c>
      <c r="DE518">
        <v>0</v>
      </c>
      <c r="DF518" s="1">
        <v>2.7388869999999999E-2</v>
      </c>
      <c r="DG518">
        <v>22.400950000000002</v>
      </c>
      <c r="DH518">
        <v>0</v>
      </c>
      <c r="DI518">
        <v>0</v>
      </c>
      <c r="DJ518" s="1">
        <v>2.7257489999999999E-2</v>
      </c>
      <c r="DK518">
        <v>22.4693</v>
      </c>
      <c r="DL518">
        <v>0</v>
      </c>
      <c r="DM518">
        <v>0</v>
      </c>
      <c r="DN518" s="1">
        <v>2.707704E-2</v>
      </c>
      <c r="DO518">
        <v>22.558979999999998</v>
      </c>
      <c r="DP518">
        <v>0</v>
      </c>
      <c r="DQ518">
        <v>0</v>
      </c>
      <c r="DR518" s="1">
        <v>2.6889969999999999E-2</v>
      </c>
      <c r="DS518">
        <v>22.54851</v>
      </c>
      <c r="DT518">
        <v>0</v>
      </c>
      <c r="DU518">
        <v>1.3482889999999999E-37</v>
      </c>
      <c r="DV518" s="1">
        <v>2.6700749999999999E-2</v>
      </c>
      <c r="DW518">
        <v>22.499120000000001</v>
      </c>
      <c r="DX518">
        <v>2.1422329999999999E-37</v>
      </c>
      <c r="DY518">
        <v>1.8764539999999999E-33</v>
      </c>
      <c r="DZ518" s="1">
        <v>2.6518750000000001E-2</v>
      </c>
      <c r="EA518">
        <v>22.458179999999999</v>
      </c>
      <c r="EB518">
        <v>1.0112600000000001E-33</v>
      </c>
      <c r="EC518" s="1">
        <v>8.083397E-30</v>
      </c>
      <c r="ED518" s="1">
        <v>2.626386E-2</v>
      </c>
      <c r="EE518">
        <v>22.42069</v>
      </c>
      <c r="EF518" s="1">
        <v>1.747962E-30</v>
      </c>
      <c r="EG518" s="1">
        <v>1.32172E-26</v>
      </c>
      <c r="EH518" s="1">
        <v>2.6086979999999999E-2</v>
      </c>
      <c r="EI518">
        <v>22.493020000000001</v>
      </c>
      <c r="EJ518" s="1">
        <v>1.29468E-27</v>
      </c>
      <c r="EK518" s="1">
        <v>9.4639400000000004E-24</v>
      </c>
      <c r="EL518" s="1">
        <v>2.593852E-2</v>
      </c>
      <c r="EM518">
        <v>22.583539999999999</v>
      </c>
      <c r="EN518" s="1">
        <v>4.7220500000000001E-25</v>
      </c>
      <c r="EO518" s="1">
        <v>3.3767869999999998E-21</v>
      </c>
      <c r="EP518" s="1">
        <v>2.5807549999999999E-2</v>
      </c>
      <c r="EQ518">
        <v>22.654779999999999</v>
      </c>
      <c r="ER518" s="1">
        <v>9.3503610000000003E-23</v>
      </c>
      <c r="ES518" s="1">
        <v>6.6107760000000003E-19</v>
      </c>
      <c r="ET518" s="1">
        <v>2.5637070000000001E-2</v>
      </c>
      <c r="EU518">
        <v>22.763169999999999</v>
      </c>
      <c r="EV518" s="1">
        <v>1.086784E-20</v>
      </c>
      <c r="EW518" s="1">
        <v>7.6549019999999998E-17</v>
      </c>
      <c r="EX518" s="1">
        <v>2.5459099999999998E-2</v>
      </c>
      <c r="EY518">
        <v>22.808039999999998</v>
      </c>
      <c r="EZ518" s="1">
        <v>7.8976539999999999E-19</v>
      </c>
      <c r="FA518" s="1">
        <v>5.5765770000000001E-15</v>
      </c>
      <c r="FB518">
        <v>2.5290690000000001E-2</v>
      </c>
      <c r="FC518">
        <v>22.74775</v>
      </c>
      <c r="FD518" s="1">
        <v>3.7998900000000002E-17</v>
      </c>
      <c r="FE518" s="1">
        <v>2.6930229999999999E-13</v>
      </c>
      <c r="FF518" s="1">
        <v>2.5172750000000001E-2</v>
      </c>
      <c r="FG518">
        <v>22.678889999999999</v>
      </c>
      <c r="FH518" s="1">
        <v>1.265813E-15</v>
      </c>
      <c r="FI518" s="1">
        <v>9.0128229999999993E-12</v>
      </c>
      <c r="FJ518" s="1">
        <v>2.533032E-2</v>
      </c>
      <c r="FK518">
        <v>22.637370000000001</v>
      </c>
      <c r="FL518" s="1">
        <v>3.0679489999999999E-14</v>
      </c>
      <c r="FM518" s="1">
        <v>2.1749380000000001E-10</v>
      </c>
      <c r="FN518">
        <v>2.512669E-2</v>
      </c>
      <c r="FO518">
        <v>22.75291</v>
      </c>
      <c r="FP518" s="1">
        <v>5.4501040000000005E-13</v>
      </c>
      <c r="FQ518" s="1">
        <v>3.9078269999999996E-9</v>
      </c>
      <c r="FR518">
        <v>2.479406E-2</v>
      </c>
      <c r="FS518">
        <v>22.91893</v>
      </c>
      <c r="FT518" s="1">
        <v>7.3609349999999995E-12</v>
      </c>
      <c r="FU518" s="1">
        <v>5.3682470000000001E-8</v>
      </c>
      <c r="FV518" s="1">
        <v>2.4440219999999999E-2</v>
      </c>
      <c r="FW518">
        <v>23.100930000000002</v>
      </c>
      <c r="FX518" s="1">
        <v>7.7765749999999996E-11</v>
      </c>
      <c r="FY518" s="1">
        <v>5.7825619999999997E-7</v>
      </c>
      <c r="FZ518" s="1">
        <v>2.428288E-2</v>
      </c>
      <c r="GA518">
        <v>23.265470000000001</v>
      </c>
      <c r="GB518" s="1">
        <v>6.6511479999999997E-10</v>
      </c>
      <c r="GC518" s="1">
        <v>5.0005029999999997E-6</v>
      </c>
      <c r="GD518" s="1">
        <v>2.422351E-2</v>
      </c>
      <c r="GE518">
        <v>23.296119999999998</v>
      </c>
      <c r="GF518" s="1">
        <v>4.6812459999999997E-9</v>
      </c>
      <c r="GG518" s="1">
        <v>3.5469799999999997E-5</v>
      </c>
      <c r="GH518" s="1">
        <v>2.4075470000000002E-2</v>
      </c>
      <c r="GI518">
        <v>23.22588</v>
      </c>
      <c r="GJ518" s="1">
        <v>2.7408450000000001E-8</v>
      </c>
      <c r="GK518" s="1">
        <v>2.1015399999999999E-4</v>
      </c>
      <c r="GL518" s="1">
        <v>2.3872669999999999E-2</v>
      </c>
      <c r="GM518">
        <v>23.15748</v>
      </c>
      <c r="GN518" s="1">
        <v>1.358252E-7</v>
      </c>
      <c r="GO518" s="1">
        <v>1.0565819999999999E-3</v>
      </c>
      <c r="GP518" s="1">
        <v>2.4005789999999999E-2</v>
      </c>
      <c r="GQ518">
        <v>23.11599</v>
      </c>
      <c r="GR518" s="1">
        <v>5.8887909999999998E-7</v>
      </c>
      <c r="GS518" s="1">
        <v>4.5810759999999999E-3</v>
      </c>
      <c r="GT518" s="1">
        <v>2.3759510000000001E-2</v>
      </c>
      <c r="GU518">
        <v>23.235230000000001</v>
      </c>
      <c r="GV518" s="1">
        <v>2.196054E-6</v>
      </c>
      <c r="GW518" s="1">
        <v>1.7361209999999998E-2</v>
      </c>
      <c r="GX518" s="1">
        <v>2.34007E-2</v>
      </c>
      <c r="GY518">
        <v>23.402329999999999</v>
      </c>
      <c r="GZ518" s="1">
        <v>7.2016330000000001E-6</v>
      </c>
      <c r="HA518" s="1">
        <v>5.8123370000000001E-2</v>
      </c>
      <c r="HB518" s="1">
        <v>2.3016229999999999E-2</v>
      </c>
      <c r="HC518">
        <v>23.586980000000001</v>
      </c>
      <c r="HD518" s="1">
        <v>2.107732E-5</v>
      </c>
      <c r="HE518" s="1">
        <v>0.17389450000000001</v>
      </c>
      <c r="HF518" s="1">
        <v>2.2822809999999999E-2</v>
      </c>
      <c r="HG518">
        <v>23.730879999999999</v>
      </c>
      <c r="HH518" s="1">
        <v>5.6201030000000002E-5</v>
      </c>
      <c r="HI518" s="1">
        <v>0.47009089999999998</v>
      </c>
      <c r="HJ518" s="1">
        <v>2.274617E-2</v>
      </c>
      <c r="HK518">
        <v>23.7532</v>
      </c>
      <c r="HL518" s="1">
        <v>1.375689E-4</v>
      </c>
      <c r="HM518" s="1">
        <v>1.1603619999999999</v>
      </c>
      <c r="HN518" s="1">
        <v>2.2626779999999999E-2</v>
      </c>
      <c r="HO518">
        <v>23.676100000000002</v>
      </c>
      <c r="HP518" s="1">
        <v>3.0955750000000003E-4</v>
      </c>
      <c r="HQ518">
        <v>2.637753</v>
      </c>
      <c r="HR518" s="1">
        <v>2.248638E-2</v>
      </c>
      <c r="HS518">
        <v>23.597539999999999</v>
      </c>
      <c r="HT518" s="1">
        <v>6.460662E-4</v>
      </c>
      <c r="HU518">
        <v>5.5640229999999997</v>
      </c>
      <c r="HV518" s="1">
        <v>2.279461E-2</v>
      </c>
      <c r="HW518">
        <v>23.541830000000001</v>
      </c>
      <c r="HX518" s="1">
        <v>1.2872420000000001E-3</v>
      </c>
      <c r="HY518">
        <v>10.98054</v>
      </c>
      <c r="HZ518" s="1">
        <v>2.263329E-2</v>
      </c>
      <c r="IA518">
        <v>23.61806</v>
      </c>
      <c r="IB518" s="1">
        <v>2.3654700000000002E-3</v>
      </c>
      <c r="IC518">
        <v>20.403020000000001</v>
      </c>
      <c r="ID518" s="1">
        <v>2.2347929999999998E-2</v>
      </c>
      <c r="IE518">
        <v>23.626860000000001</v>
      </c>
      <c r="IF518" s="1">
        <v>4.0874179999999998E-3</v>
      </c>
      <c r="IG518">
        <v>35.844850000000001</v>
      </c>
      <c r="IH518" s="1">
        <v>2.203012E-2</v>
      </c>
      <c r="II518">
        <v>23.74211</v>
      </c>
      <c r="IJ518" s="1">
        <v>6.7005789999999999E-3</v>
      </c>
      <c r="IK518">
        <v>59.851790000000001</v>
      </c>
      <c r="IL518" s="1">
        <v>2.1921070000000001E-2</v>
      </c>
      <c r="IM518">
        <v>23.841339999999999</v>
      </c>
      <c r="IN518" s="1">
        <v>1.0598420000000001E-2</v>
      </c>
      <c r="IO518">
        <v>95.486599999999996</v>
      </c>
      <c r="IP518" s="1">
        <v>2.1869300000000001E-2</v>
      </c>
      <c r="IQ518">
        <v>23.855910000000002</v>
      </c>
      <c r="IR518" s="1">
        <v>1.6135210000000001E-2</v>
      </c>
      <c r="IS518">
        <v>146.26519999999999</v>
      </c>
      <c r="IT518" s="1">
        <v>2.1716289999999999E-2</v>
      </c>
      <c r="IU518">
        <v>23.794160000000002</v>
      </c>
      <c r="IV518" s="1">
        <v>2.3566480000000001E-2</v>
      </c>
      <c r="IW518">
        <v>215.9263</v>
      </c>
      <c r="IX518" s="1">
        <v>2.1413020000000001E-2</v>
      </c>
      <c r="IY518">
        <v>23.713270000000001</v>
      </c>
      <c r="IZ518" s="1">
        <v>3.3043629999999997E-2</v>
      </c>
      <c r="JA518">
        <v>308.14830000000001</v>
      </c>
      <c r="JB518" s="1">
        <v>2.086441E-2</v>
      </c>
      <c r="JC518">
        <v>23.677240000000001</v>
      </c>
      <c r="JD518" s="1">
        <v>4.4371760000000003E-2</v>
      </c>
      <c r="JE518">
        <v>426.1968</v>
      </c>
      <c r="JF518" s="1">
        <v>2.0643180000000001E-2</v>
      </c>
      <c r="JG518">
        <v>23.81203</v>
      </c>
      <c r="JH518">
        <v>5.8822739999999998E-2</v>
      </c>
      <c r="JI518">
        <v>573.08029999999997</v>
      </c>
      <c r="JJ518" s="1">
        <v>2.055073E-2</v>
      </c>
      <c r="JK518">
        <v>24.003740000000001</v>
      </c>
      <c r="JL518" s="1">
        <v>7.6559160000000001E-2</v>
      </c>
      <c r="JM518">
        <v>751.70680000000004</v>
      </c>
      <c r="JN518" s="1">
        <v>2.0451130000000001E-2</v>
      </c>
      <c r="JO518">
        <v>24.217610000000001</v>
      </c>
      <c r="JP518" s="1">
        <v>9.7399910000000006E-2</v>
      </c>
      <c r="JQ518">
        <v>964.21140000000003</v>
      </c>
      <c r="JR518">
        <v>2.0170279999999999E-2</v>
      </c>
      <c r="JS518">
        <v>24.411619999999999</v>
      </c>
      <c r="JT518" s="1">
        <v>0.1203211</v>
      </c>
      <c r="JU518">
        <v>1211.652</v>
      </c>
      <c r="JV518" s="1">
        <v>1.9821470000000001E-2</v>
      </c>
      <c r="JW518">
        <v>24.481619999999999</v>
      </c>
      <c r="JX518" s="1">
        <v>0.1453053</v>
      </c>
      <c r="JY518">
        <v>1493.82</v>
      </c>
      <c r="JZ518" s="1">
        <v>1.9575209999999999E-2</v>
      </c>
      <c r="KA518">
        <v>24.432369999999999</v>
      </c>
      <c r="KB518">
        <v>0.17334459999999999</v>
      </c>
      <c r="KC518">
        <v>1810.1959999999999</v>
      </c>
      <c r="KD518" s="1">
        <v>1.9441190000000001E-2</v>
      </c>
      <c r="KE518">
        <v>24.374189999999999</v>
      </c>
      <c r="KF518">
        <v>0.20480039999999999</v>
      </c>
      <c r="KG518">
        <v>2160.0569999999998</v>
      </c>
      <c r="KH518" s="1">
        <v>1.9300970000000001E-2</v>
      </c>
      <c r="KI518">
        <v>24.329789999999999</v>
      </c>
      <c r="KJ518">
        <v>0.23857220000000001</v>
      </c>
      <c r="KK518">
        <v>2541.9209999999998</v>
      </c>
      <c r="KL518" s="1">
        <v>1.915967E-2</v>
      </c>
      <c r="KM518">
        <v>24.398160000000001</v>
      </c>
      <c r="KN518">
        <v>0.27435609999999999</v>
      </c>
      <c r="KO518">
        <v>2953.5050000000001</v>
      </c>
      <c r="KP518" s="1">
        <v>1.8968269999999999E-2</v>
      </c>
      <c r="KQ518">
        <v>24.487169999999999</v>
      </c>
      <c r="KR518">
        <v>0.31106109999999998</v>
      </c>
      <c r="KS518">
        <v>3391.9</v>
      </c>
      <c r="KT518" s="1">
        <v>1.8797040000000001E-2</v>
      </c>
      <c r="KU518">
        <v>24.551359999999999</v>
      </c>
      <c r="KV518">
        <v>0.34923900000000002</v>
      </c>
      <c r="KW518">
        <v>3853.9110000000001</v>
      </c>
      <c r="KX518" s="1">
        <v>1.865493E-2</v>
      </c>
      <c r="KY518">
        <v>24.59498</v>
      </c>
      <c r="KZ518">
        <v>0.38893290000000003</v>
      </c>
      <c r="LA518">
        <v>4336.4809999999998</v>
      </c>
      <c r="LB518" s="1">
        <v>1.853322E-2</v>
      </c>
      <c r="LC518">
        <v>24.583159999999999</v>
      </c>
      <c r="LD518">
        <v>0.42974590000000001</v>
      </c>
      <c r="LE518">
        <v>4836.3149999999996</v>
      </c>
      <c r="LF518" s="1">
        <v>1.841309E-2</v>
      </c>
      <c r="LG518">
        <v>24.539480000000001</v>
      </c>
      <c r="LH518">
        <v>0.47106589999999998</v>
      </c>
      <c r="LI518">
        <v>5350.2020000000002</v>
      </c>
      <c r="LJ518" s="1">
        <v>1.821911E-2</v>
      </c>
      <c r="LK518">
        <v>24.48236</v>
      </c>
      <c r="LL518">
        <v>0.51044630000000002</v>
      </c>
      <c r="LM518">
        <v>5874.558</v>
      </c>
      <c r="LN518" s="1">
        <v>1.769453E-2</v>
      </c>
      <c r="LO518">
        <v>24.460319999999999</v>
      </c>
      <c r="LP518">
        <v>0.53905579999999997</v>
      </c>
      <c r="LQ518">
        <v>6403.7150000000001</v>
      </c>
      <c r="LR518" s="1">
        <v>1.7520810000000001E-2</v>
      </c>
      <c r="LS518">
        <v>24.579660000000001</v>
      </c>
      <c r="LT518">
        <v>0.57658030000000005</v>
      </c>
      <c r="LU518">
        <v>6934.2179999999998</v>
      </c>
      <c r="LV518" s="1">
        <v>1.7515320000000001E-2</v>
      </c>
      <c r="LW518">
        <v>24.752220000000001</v>
      </c>
      <c r="LX518">
        <v>0.61909429999999999</v>
      </c>
      <c r="LY518">
        <v>7465.8990000000003</v>
      </c>
      <c r="LZ518">
        <v>1.7524350000000001E-2</v>
      </c>
      <c r="MA518">
        <v>24.960419999999999</v>
      </c>
      <c r="MB518">
        <v>0.66204110000000005</v>
      </c>
      <c r="MC518">
        <v>7997.3050000000003</v>
      </c>
      <c r="MD518" s="1">
        <v>1.7322520000000001E-2</v>
      </c>
      <c r="ME518">
        <v>25.135280000000002</v>
      </c>
      <c r="MF518">
        <v>0.69609650000000001</v>
      </c>
      <c r="MG518">
        <v>8524.7289999999994</v>
      </c>
      <c r="MH518" s="1">
        <v>1.7011390000000001E-2</v>
      </c>
      <c r="MI518">
        <v>25.22418</v>
      </c>
      <c r="MJ518">
        <v>0.72379170000000004</v>
      </c>
      <c r="MK518">
        <v>9043.8700000000008</v>
      </c>
      <c r="ML518" s="1">
        <v>1.6745159999999999E-2</v>
      </c>
      <c r="MM518">
        <v>25.184660000000001</v>
      </c>
      <c r="MN518">
        <v>0.7511388</v>
      </c>
      <c r="MO518">
        <v>9552.0360000000001</v>
      </c>
      <c r="MP518" s="1">
        <v>1.6654970000000002E-2</v>
      </c>
      <c r="MQ518">
        <v>25.132180000000002</v>
      </c>
      <c r="MR518">
        <v>0.78458430000000001</v>
      </c>
      <c r="MS518">
        <v>10048.91</v>
      </c>
      <c r="MT518" s="1">
        <v>1.6772479999999999E-2</v>
      </c>
      <c r="MU518">
        <v>25.092980000000001</v>
      </c>
      <c r="MV518">
        <v>0.82710870000000003</v>
      </c>
      <c r="MW518">
        <v>10535.2</v>
      </c>
      <c r="MX518" s="1">
        <v>1.662085E-2</v>
      </c>
      <c r="MY518">
        <v>25.145320000000002</v>
      </c>
      <c r="MZ518">
        <v>0.85530249999999997</v>
      </c>
      <c r="NA518">
        <v>11009.63</v>
      </c>
      <c r="NB518" s="1">
        <v>1.6305170000000001E-2</v>
      </c>
      <c r="NC518">
        <v>25.267330000000001</v>
      </c>
      <c r="ND518">
        <v>0.87280500000000005</v>
      </c>
      <c r="NE518">
        <v>11467.83</v>
      </c>
      <c r="NF518" s="1">
        <v>1.6305170000000001E-2</v>
      </c>
      <c r="NG518">
        <v>25.267330000000001</v>
      </c>
      <c r="NH518">
        <v>0.87280500000000005</v>
      </c>
      <c r="NI518">
        <v>11467.83</v>
      </c>
      <c r="NJ518" s="1">
        <v>1.6305170000000001E-2</v>
      </c>
      <c r="NK518">
        <v>25.267330000000001</v>
      </c>
      <c r="NL518">
        <v>0.87280500000000005</v>
      </c>
      <c r="NM518">
        <v>11467.83</v>
      </c>
      <c r="NN518" s="1">
        <v>1.6305170000000001E-2</v>
      </c>
      <c r="NO518">
        <v>25.267330000000001</v>
      </c>
      <c r="NP518">
        <v>0.87280500000000005</v>
      </c>
      <c r="NQ518">
        <v>11467.83</v>
      </c>
      <c r="NR518" s="1">
        <v>1.6305170000000001E-2</v>
      </c>
      <c r="NS518">
        <v>25.267330000000001</v>
      </c>
      <c r="NT518">
        <v>0.87280500000000005</v>
      </c>
      <c r="NU518">
        <v>11467.83</v>
      </c>
      <c r="NV518" s="1">
        <v>1.6305170000000001E-2</v>
      </c>
      <c r="NW518">
        <v>25.267330000000001</v>
      </c>
      <c r="NX518">
        <v>0.87280500000000005</v>
      </c>
      <c r="NY518">
        <v>11467.83</v>
      </c>
      <c r="NZ518" s="1">
        <v>1.6305170000000001E-2</v>
      </c>
      <c r="OA518">
        <v>25.267330000000001</v>
      </c>
      <c r="OB518">
        <v>0.87280500000000005</v>
      </c>
      <c r="OC518">
        <v>11467.83</v>
      </c>
      <c r="OD518" s="1">
        <v>1.6305170000000001E-2</v>
      </c>
      <c r="OE518">
        <v>25.267330000000001</v>
      </c>
      <c r="OF518">
        <v>0.87280500000000005</v>
      </c>
      <c r="OG518">
        <v>11467.83</v>
      </c>
      <c r="OH518" s="1">
        <v>1.6305170000000001E-2</v>
      </c>
      <c r="OI518">
        <v>25.267330000000001</v>
      </c>
      <c r="OJ518">
        <v>0.87280500000000005</v>
      </c>
      <c r="OK518">
        <v>11467.83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>
        <v>3.058344E-2</v>
      </c>
      <c r="G519">
        <v>20.60435</v>
      </c>
      <c r="H519">
        <v>0</v>
      </c>
      <c r="I519">
        <v>0</v>
      </c>
      <c r="J519" s="1">
        <v>3.0449460000000001E-2</v>
      </c>
      <c r="K519">
        <v>20.791499999999999</v>
      </c>
      <c r="L519">
        <v>0</v>
      </c>
      <c r="M519">
        <v>0</v>
      </c>
      <c r="N519" s="1">
        <v>3.0203020000000001E-2</v>
      </c>
      <c r="O519">
        <v>20.974409999999999</v>
      </c>
      <c r="P519">
        <v>0</v>
      </c>
      <c r="Q519">
        <v>0</v>
      </c>
      <c r="R519" s="1">
        <v>2.993585E-2</v>
      </c>
      <c r="S519">
        <v>21.15718</v>
      </c>
      <c r="T519">
        <v>0</v>
      </c>
      <c r="U519">
        <v>0</v>
      </c>
      <c r="V519" s="1">
        <v>2.985608E-2</v>
      </c>
      <c r="W519">
        <v>21.357060000000001</v>
      </c>
      <c r="X519">
        <v>0</v>
      </c>
      <c r="Y519">
        <v>0</v>
      </c>
      <c r="Z519" s="1">
        <v>2.9845730000000001E-2</v>
      </c>
      <c r="AA519">
        <v>21.447310000000002</v>
      </c>
      <c r="AB519">
        <v>0</v>
      </c>
      <c r="AC519">
        <v>0</v>
      </c>
      <c r="AD519" s="1">
        <v>2.9779130000000001E-2</v>
      </c>
      <c r="AE519">
        <v>21.421119999999998</v>
      </c>
      <c r="AF519">
        <v>0</v>
      </c>
      <c r="AG519">
        <v>0</v>
      </c>
      <c r="AH519" s="1">
        <v>2.9663729999999999E-2</v>
      </c>
      <c r="AI519">
        <v>21.400500000000001</v>
      </c>
      <c r="AJ519">
        <v>0</v>
      </c>
      <c r="AK519">
        <v>0</v>
      </c>
      <c r="AL519" s="1">
        <v>2.9874700000000001E-2</v>
      </c>
      <c r="AM519">
        <v>21.405760000000001</v>
      </c>
      <c r="AN519">
        <v>0</v>
      </c>
      <c r="AO519">
        <v>0</v>
      </c>
      <c r="AP519" s="1">
        <v>2.9736450000000001E-2</v>
      </c>
      <c r="AQ519">
        <v>21.565349999999999</v>
      </c>
      <c r="AR519">
        <v>0</v>
      </c>
      <c r="AS519">
        <v>0</v>
      </c>
      <c r="AT519">
        <v>2.950614E-2</v>
      </c>
      <c r="AU519">
        <v>21.763089999999998</v>
      </c>
      <c r="AV519">
        <v>0</v>
      </c>
      <c r="AW519">
        <v>0</v>
      </c>
      <c r="AX519" s="1">
        <v>2.9246879999999999E-2</v>
      </c>
      <c r="AY519">
        <v>21.94145</v>
      </c>
      <c r="AZ519">
        <v>0</v>
      </c>
      <c r="BA519">
        <v>0</v>
      </c>
      <c r="BB519" s="1">
        <v>2.915239E-2</v>
      </c>
      <c r="BC519">
        <v>22.112449999999999</v>
      </c>
      <c r="BD519">
        <v>0</v>
      </c>
      <c r="BE519">
        <v>0</v>
      </c>
      <c r="BF519" s="1">
        <v>2.9122080000000002E-2</v>
      </c>
      <c r="BG519">
        <v>22.168520000000001</v>
      </c>
      <c r="BH519">
        <v>0</v>
      </c>
      <c r="BI519">
        <v>0</v>
      </c>
      <c r="BJ519">
        <v>2.902573E-2</v>
      </c>
      <c r="BK519">
        <v>22.151070000000001</v>
      </c>
      <c r="BL519">
        <v>0</v>
      </c>
      <c r="BM519">
        <v>0</v>
      </c>
      <c r="BN519" s="1">
        <v>2.8860940000000002E-2</v>
      </c>
      <c r="BO519">
        <v>22.12886</v>
      </c>
      <c r="BP519">
        <v>0</v>
      </c>
      <c r="BQ519">
        <v>0</v>
      </c>
      <c r="BR519">
        <v>2.872808E-2</v>
      </c>
      <c r="BS519">
        <v>22.125810000000001</v>
      </c>
      <c r="BT519">
        <v>0</v>
      </c>
      <c r="BU519">
        <v>0</v>
      </c>
      <c r="BV519" s="1">
        <v>2.8573939999999999E-2</v>
      </c>
      <c r="BW519">
        <v>22.151910000000001</v>
      </c>
      <c r="BX519">
        <v>0</v>
      </c>
      <c r="BY519">
        <v>0</v>
      </c>
      <c r="BZ519" s="1">
        <v>2.8419949999999999E-2</v>
      </c>
      <c r="CA519">
        <v>22.270800000000001</v>
      </c>
      <c r="CB519">
        <v>0</v>
      </c>
      <c r="CC519">
        <v>0</v>
      </c>
      <c r="CD519" s="1">
        <v>2.8269019999999999E-2</v>
      </c>
      <c r="CE519">
        <v>22.35923</v>
      </c>
      <c r="CF519">
        <v>0</v>
      </c>
      <c r="CG519">
        <v>0</v>
      </c>
      <c r="CH519" s="1">
        <v>2.8111810000000001E-2</v>
      </c>
      <c r="CI519">
        <v>22.428909999999998</v>
      </c>
      <c r="CJ519">
        <v>0</v>
      </c>
      <c r="CK519">
        <v>0</v>
      </c>
      <c r="CL519" s="1">
        <v>2.794108E-2</v>
      </c>
      <c r="CM519">
        <v>22.425509999999999</v>
      </c>
      <c r="CN519">
        <v>0</v>
      </c>
      <c r="CO519">
        <v>0</v>
      </c>
      <c r="CP519" s="1">
        <v>2.776938E-2</v>
      </c>
      <c r="CQ519">
        <v>22.40362</v>
      </c>
      <c r="CR519">
        <v>0</v>
      </c>
      <c r="CS519">
        <v>0</v>
      </c>
      <c r="CT519" s="1">
        <v>2.759387E-2</v>
      </c>
      <c r="CU519">
        <v>22.357849999999999</v>
      </c>
      <c r="CV519">
        <v>0</v>
      </c>
      <c r="CW519">
        <v>0</v>
      </c>
      <c r="CX519" s="1">
        <v>2.735224E-2</v>
      </c>
      <c r="CY519">
        <v>22.292290000000001</v>
      </c>
      <c r="CZ519">
        <v>0</v>
      </c>
      <c r="DA519">
        <v>0</v>
      </c>
      <c r="DB519" s="1">
        <v>2.7184079999999999E-2</v>
      </c>
      <c r="DC519">
        <v>22.261610000000001</v>
      </c>
      <c r="DD519">
        <v>0</v>
      </c>
      <c r="DE519">
        <v>0</v>
      </c>
      <c r="DF519" s="1">
        <v>2.7042610000000002E-2</v>
      </c>
      <c r="DG519">
        <v>22.316140000000001</v>
      </c>
      <c r="DH519">
        <v>0</v>
      </c>
      <c r="DI519">
        <v>0</v>
      </c>
      <c r="DJ519" s="1">
        <v>2.6914739999999999E-2</v>
      </c>
      <c r="DK519">
        <v>22.385429999999999</v>
      </c>
      <c r="DL519">
        <v>0</v>
      </c>
      <c r="DM519">
        <v>0</v>
      </c>
      <c r="DN519" s="1">
        <v>2.673499E-2</v>
      </c>
      <c r="DO519">
        <v>22.475359999999998</v>
      </c>
      <c r="DP519">
        <v>0</v>
      </c>
      <c r="DQ519">
        <v>0</v>
      </c>
      <c r="DR519" s="1">
        <v>2.6549369999999999E-2</v>
      </c>
      <c r="DS519">
        <v>22.46613</v>
      </c>
      <c r="DT519">
        <v>0</v>
      </c>
      <c r="DU519">
        <v>3.463615E-38</v>
      </c>
      <c r="DV519" s="1">
        <v>2.6361320000000001E-2</v>
      </c>
      <c r="DW519">
        <v>22.418379999999999</v>
      </c>
      <c r="DX519">
        <v>6.6574870000000001E-38</v>
      </c>
      <c r="DY519">
        <v>5.2465380000000004E-34</v>
      </c>
      <c r="DZ519">
        <v>2.6183930000000001E-2</v>
      </c>
      <c r="EA519">
        <v>22.379200000000001</v>
      </c>
      <c r="EB519">
        <v>3.2765650000000001E-34</v>
      </c>
      <c r="EC519" s="1">
        <v>2.429376E-30</v>
      </c>
      <c r="ED519" s="1">
        <v>2.593001E-2</v>
      </c>
      <c r="EE519">
        <v>22.34357</v>
      </c>
      <c r="EF519" s="1">
        <v>5.9275999999999998E-31</v>
      </c>
      <c r="EG519" s="1">
        <v>4.2455209999999999E-27</v>
      </c>
      <c r="EH519" s="1">
        <v>2.5754470000000002E-2</v>
      </c>
      <c r="EI519">
        <v>22.416260000000001</v>
      </c>
      <c r="EJ519" s="1">
        <v>4.6014120000000004E-28</v>
      </c>
      <c r="EK519" s="1">
        <v>3.229056E-24</v>
      </c>
      <c r="EL519" s="1">
        <v>2.560981E-2</v>
      </c>
      <c r="EM519">
        <v>22.506969999999999</v>
      </c>
      <c r="EN519" s="1">
        <v>1.7569179999999999E-25</v>
      </c>
      <c r="EO519" s="1">
        <v>1.2171929999999999E-21</v>
      </c>
      <c r="EP519" s="1">
        <v>2.5481420000000001E-2</v>
      </c>
      <c r="EQ519">
        <v>22.57827</v>
      </c>
      <c r="ER519" s="1">
        <v>3.6365400000000001E-23</v>
      </c>
      <c r="ES519" s="1">
        <v>2.5073409999999999E-19</v>
      </c>
      <c r="ET519" s="1">
        <v>2.5312069999999999E-2</v>
      </c>
      <c r="EU519">
        <v>22.686019999999999</v>
      </c>
      <c r="EV519" s="1">
        <v>4.4103749999999997E-21</v>
      </c>
      <c r="EW519" s="1">
        <v>3.0446120000000003E-17</v>
      </c>
      <c r="EX519" s="1">
        <v>2.5136160000000001E-2</v>
      </c>
      <c r="EY519">
        <v>22.73104</v>
      </c>
      <c r="EZ519" s="1">
        <v>3.3385619999999998E-19</v>
      </c>
      <c r="FA519" s="1">
        <v>2.3191330000000001E-15</v>
      </c>
      <c r="FB519" s="1">
        <v>2.4969959999999999E-2</v>
      </c>
      <c r="FC519">
        <v>22.672139999999999</v>
      </c>
      <c r="FD519" s="1">
        <v>1.6703910000000001E-17</v>
      </c>
      <c r="FE519" s="1">
        <v>1.1679850000000001E-13</v>
      </c>
      <c r="FF519">
        <v>2.4855329999999998E-2</v>
      </c>
      <c r="FG519">
        <v>22.605229999999999</v>
      </c>
      <c r="FH519" s="1">
        <v>5.7771329999999997E-16</v>
      </c>
      <c r="FI519" s="1">
        <v>4.0673429999999996E-12</v>
      </c>
      <c r="FJ519" s="1">
        <v>2.5015760000000001E-2</v>
      </c>
      <c r="FK519">
        <v>22.565519999999999</v>
      </c>
      <c r="FL519" s="1">
        <v>1.451699E-14</v>
      </c>
      <c r="FM519" s="1">
        <v>1.019253E-10</v>
      </c>
      <c r="FN519" s="1">
        <v>2.481411E-2</v>
      </c>
      <c r="FO519">
        <v>22.680949999999999</v>
      </c>
      <c r="FP519" s="1">
        <v>2.6692679999999997E-13</v>
      </c>
      <c r="FQ519" s="1">
        <v>1.8982940000000001E-9</v>
      </c>
      <c r="FR519">
        <v>2.448173E-2</v>
      </c>
      <c r="FS519">
        <v>22.846060000000001</v>
      </c>
      <c r="FT519" s="1">
        <v>3.7254800000000004E-12</v>
      </c>
      <c r="FU519" s="1">
        <v>2.6982889999999999E-8</v>
      </c>
      <c r="FV519" s="1">
        <v>2.413212E-2</v>
      </c>
      <c r="FW519">
        <v>23.02646</v>
      </c>
      <c r="FX519" s="1">
        <v>4.0623279999999998E-11</v>
      </c>
      <c r="FY519" s="1">
        <v>3.0027609999999997E-7</v>
      </c>
      <c r="FZ519" s="1">
        <v>2.397523E-2</v>
      </c>
      <c r="GA519">
        <v>23.189350000000001</v>
      </c>
      <c r="GB519" s="1">
        <v>3.5813710000000002E-10</v>
      </c>
      <c r="GC519" s="1">
        <v>2.6786999999999999E-6</v>
      </c>
      <c r="GD519" s="1">
        <v>2.3922200000000001E-2</v>
      </c>
      <c r="GE519">
        <v>23.220130000000001</v>
      </c>
      <c r="GF519" s="1">
        <v>2.595823E-9</v>
      </c>
      <c r="GG519" s="1">
        <v>1.957435E-5</v>
      </c>
      <c r="GH519" s="1">
        <v>2.3775560000000001E-2</v>
      </c>
      <c r="GI519">
        <v>23.151579999999999</v>
      </c>
      <c r="GJ519" s="1">
        <v>1.5629159999999999E-8</v>
      </c>
      <c r="GK519" s="1">
        <v>1.193206E-4</v>
      </c>
      <c r="GL519" s="1">
        <v>2.3575160000000001E-2</v>
      </c>
      <c r="GM519">
        <v>23.085290000000001</v>
      </c>
      <c r="GN519" s="1">
        <v>7.9555180000000004E-8</v>
      </c>
      <c r="GO519" s="1">
        <v>6.1642399999999997E-4</v>
      </c>
      <c r="GP519" s="1">
        <v>2.3711719999999999E-2</v>
      </c>
      <c r="GQ519">
        <v>23.046019999999999</v>
      </c>
      <c r="GR519" s="1">
        <v>3.539664E-7</v>
      </c>
      <c r="GS519" s="1">
        <v>2.7429640000000001E-3</v>
      </c>
      <c r="GT519" s="1">
        <v>2.346937E-2</v>
      </c>
      <c r="GU519">
        <v>23.16564</v>
      </c>
      <c r="GV519" s="1">
        <v>1.352932E-6</v>
      </c>
      <c r="GW519" s="1">
        <v>1.0656290000000001E-2</v>
      </c>
      <c r="GX519" s="1">
        <v>2.3113270000000002E-2</v>
      </c>
      <c r="GY519">
        <v>23.332090000000001</v>
      </c>
      <c r="GZ519" s="1">
        <v>4.5417689999999996E-6</v>
      </c>
      <c r="HA519" s="1">
        <v>3.6528779999999997E-2</v>
      </c>
      <c r="HB519" s="1">
        <v>2.273037E-2</v>
      </c>
      <c r="HC519">
        <v>23.515350000000002</v>
      </c>
      <c r="HD519" s="1">
        <v>1.359084E-5</v>
      </c>
      <c r="HE519" s="1">
        <v>0.1117665</v>
      </c>
      <c r="HF519" s="1">
        <v>2.2539799999999999E-2</v>
      </c>
      <c r="HG519">
        <v>23.658110000000001</v>
      </c>
      <c r="HH519" s="1">
        <v>3.7018450000000001E-5</v>
      </c>
      <c r="HI519" s="1">
        <v>0.3086508</v>
      </c>
      <c r="HJ519" s="1">
        <v>2.2463469999999999E-2</v>
      </c>
      <c r="HK519">
        <v>23.681000000000001</v>
      </c>
      <c r="HL519" s="1">
        <v>9.2465200000000004E-5</v>
      </c>
      <c r="HM519" s="1">
        <v>0.77747350000000004</v>
      </c>
      <c r="HN519" s="1">
        <v>2.2348469999999999E-2</v>
      </c>
      <c r="HO519">
        <v>23.605889999999999</v>
      </c>
      <c r="HP519" s="1">
        <v>2.1214159999999999E-4</v>
      </c>
      <c r="HQ519" s="1">
        <v>1.80176</v>
      </c>
      <c r="HR519" s="1">
        <v>2.2211689999999999E-2</v>
      </c>
      <c r="HS519">
        <v>23.529820000000001</v>
      </c>
      <c r="HT519" s="1">
        <v>4.5097209999999998E-4</v>
      </c>
      <c r="HU519">
        <v>3.870714</v>
      </c>
      <c r="HV519" s="1">
        <v>2.2521659999999999E-2</v>
      </c>
      <c r="HW519">
        <v>23.47663</v>
      </c>
      <c r="HX519" s="1">
        <v>9.1449770000000003E-4</v>
      </c>
      <c r="HY519">
        <v>7.7723009999999997</v>
      </c>
      <c r="HZ519" s="1">
        <v>2.2363629999999999E-2</v>
      </c>
      <c r="IA519">
        <v>23.553999999999998</v>
      </c>
      <c r="IB519" s="1">
        <v>1.7085500000000001E-3</v>
      </c>
      <c r="IC519">
        <v>14.68099</v>
      </c>
      <c r="ID519" s="1">
        <v>2.2078560000000001E-2</v>
      </c>
      <c r="IE519">
        <v>23.56457</v>
      </c>
      <c r="IF519" s="1">
        <v>2.998344E-3</v>
      </c>
      <c r="IG519">
        <v>26.196069999999999</v>
      </c>
      <c r="IH519" s="1">
        <v>2.1760809999999998E-2</v>
      </c>
      <c r="II519">
        <v>23.67963</v>
      </c>
      <c r="IJ519" s="1">
        <v>4.9873469999999996E-3</v>
      </c>
      <c r="IK519">
        <v>44.386189999999999</v>
      </c>
      <c r="IL519" s="1">
        <v>2.165545E-2</v>
      </c>
      <c r="IM519">
        <v>23.778949999999998</v>
      </c>
      <c r="IN519" s="1">
        <v>7.9999879999999995E-3</v>
      </c>
      <c r="IO519">
        <v>71.798360000000002</v>
      </c>
      <c r="IP519" s="1">
        <v>2.1604149999999999E-2</v>
      </c>
      <c r="IQ519">
        <v>23.794419999999999</v>
      </c>
      <c r="IR519" s="1">
        <v>1.234038E-2</v>
      </c>
      <c r="IS519">
        <v>111.4239</v>
      </c>
      <c r="IT519" s="1">
        <v>2.145621E-2</v>
      </c>
      <c r="IU519">
        <v>23.734539999999999</v>
      </c>
      <c r="IV519" s="1">
        <v>1.8252060000000001E-2</v>
      </c>
      <c r="IW519">
        <v>166.5309</v>
      </c>
      <c r="IX519" s="1">
        <v>2.115349E-2</v>
      </c>
      <c r="IY519">
        <v>23.65605</v>
      </c>
      <c r="IZ519" s="1">
        <v>2.5890369999999999E-2</v>
      </c>
      <c r="JA519">
        <v>240.43389999999999</v>
      </c>
      <c r="JB519" s="1">
        <v>2.0608060000000001E-2</v>
      </c>
      <c r="JC519">
        <v>23.622</v>
      </c>
      <c r="JD519" s="1">
        <v>3.5146259999999999E-2</v>
      </c>
      <c r="JE519">
        <v>336.19639999999998</v>
      </c>
      <c r="JF519" s="1">
        <v>2.0389580000000001E-2</v>
      </c>
      <c r="JG519">
        <v>23.756550000000001</v>
      </c>
      <c r="JH519" s="1">
        <v>4.7078960000000003E-2</v>
      </c>
      <c r="JI519">
        <v>456.72969999999998</v>
      </c>
      <c r="JJ519" s="1">
        <v>2.0299569999999999E-2</v>
      </c>
      <c r="JK519">
        <v>23.946809999999999</v>
      </c>
      <c r="JL519" s="1">
        <v>6.1881169999999999E-2</v>
      </c>
      <c r="JM519">
        <v>604.91430000000003</v>
      </c>
      <c r="JN519" s="1">
        <v>2.020421E-2</v>
      </c>
      <c r="JO519">
        <v>24.158460000000002</v>
      </c>
      <c r="JP519" s="1">
        <v>7.9469079999999997E-2</v>
      </c>
      <c r="JQ519">
        <v>783.04340000000002</v>
      </c>
      <c r="JR519">
        <v>1.9923570000000002E-2</v>
      </c>
      <c r="JS519">
        <v>24.349989999999998</v>
      </c>
      <c r="JT519">
        <v>9.9014989999999997E-2</v>
      </c>
      <c r="JU519">
        <v>992.50490000000002</v>
      </c>
      <c r="JV519" s="1">
        <v>1.957892E-2</v>
      </c>
      <c r="JW519">
        <v>24.418880000000001</v>
      </c>
      <c r="JX519" s="1">
        <v>0.12055979999999999</v>
      </c>
      <c r="JY519">
        <v>1233.5989999999999</v>
      </c>
      <c r="JZ519" s="1">
        <v>1.933493E-2</v>
      </c>
      <c r="KA519">
        <v>24.370380000000001</v>
      </c>
      <c r="KB519" s="1">
        <v>0.14493510000000001</v>
      </c>
      <c r="KC519">
        <v>1506.3240000000001</v>
      </c>
      <c r="KD519" s="1">
        <v>1.920405E-2</v>
      </c>
      <c r="KE519">
        <v>24.313469999999999</v>
      </c>
      <c r="KF519">
        <v>0.17250209999999999</v>
      </c>
      <c r="KG519">
        <v>1810.4380000000001</v>
      </c>
      <c r="KH519" s="1">
        <v>1.906683E-2</v>
      </c>
      <c r="KI519">
        <v>24.270800000000001</v>
      </c>
      <c r="KJ519">
        <v>0.2023491</v>
      </c>
      <c r="KK519">
        <v>2145.029</v>
      </c>
      <c r="KL519" s="1">
        <v>1.8924469999999999E-2</v>
      </c>
      <c r="KM519">
        <v>24.339379999999998</v>
      </c>
      <c r="KN519">
        <v>0.234184</v>
      </c>
      <c r="KO519">
        <v>2508.393</v>
      </c>
      <c r="KP519" s="1">
        <v>1.8736039999999999E-2</v>
      </c>
      <c r="KQ519">
        <v>24.428360000000001</v>
      </c>
      <c r="KR519">
        <v>0.26716040000000002</v>
      </c>
      <c r="KS519">
        <v>2898.2510000000002</v>
      </c>
      <c r="KT519" s="1">
        <v>1.8567750000000001E-2</v>
      </c>
      <c r="KU519">
        <v>24.4925</v>
      </c>
      <c r="KV519">
        <v>0.30171209999999998</v>
      </c>
      <c r="KW519">
        <v>3311.9639999999999</v>
      </c>
      <c r="KX519" s="1">
        <v>1.8426109999999999E-2</v>
      </c>
      <c r="KY519">
        <v>24.536290000000001</v>
      </c>
      <c r="KZ519">
        <v>0.33783099999999999</v>
      </c>
      <c r="LA519">
        <v>3746.9349999999999</v>
      </c>
      <c r="LB519">
        <v>1.8307110000000001E-2</v>
      </c>
      <c r="LC519">
        <v>24.52524</v>
      </c>
      <c r="LD519">
        <v>0.3752528</v>
      </c>
      <c r="LE519">
        <v>4200.3389999999999</v>
      </c>
      <c r="LF519">
        <v>1.818881E-2</v>
      </c>
      <c r="LG519">
        <v>24.482839999999999</v>
      </c>
      <c r="LH519">
        <v>0.4133734</v>
      </c>
      <c r="LI519">
        <v>4669.3230000000003</v>
      </c>
      <c r="LJ519" s="1">
        <v>1.7993930000000002E-2</v>
      </c>
      <c r="LK519">
        <v>24.42737</v>
      </c>
      <c r="LL519">
        <v>0.44994800000000001</v>
      </c>
      <c r="LM519">
        <v>5150.6689999999999</v>
      </c>
      <c r="LN519" s="1">
        <v>1.7470329999999999E-2</v>
      </c>
      <c r="LO519">
        <v>24.406569999999999</v>
      </c>
      <c r="LP519">
        <v>0.47711880000000001</v>
      </c>
      <c r="LQ519">
        <v>5639.1580000000004</v>
      </c>
      <c r="LR519" s="1">
        <v>1.7298620000000001E-2</v>
      </c>
      <c r="LS519">
        <v>24.525310000000001</v>
      </c>
      <c r="LT519">
        <v>0.51246270000000005</v>
      </c>
      <c r="LU519">
        <v>6131.558</v>
      </c>
      <c r="LV519" s="1">
        <v>1.7297650000000001E-2</v>
      </c>
      <c r="LW519">
        <v>24.696400000000001</v>
      </c>
      <c r="LX519">
        <v>0.55257769999999995</v>
      </c>
      <c r="LY519">
        <v>6627.6970000000001</v>
      </c>
      <c r="LZ519" s="1">
        <v>1.7308870000000001E-2</v>
      </c>
      <c r="MA519">
        <v>24.90211</v>
      </c>
      <c r="MB519">
        <v>0.59323210000000004</v>
      </c>
      <c r="MC519">
        <v>7126.1350000000002</v>
      </c>
      <c r="MD519" s="1">
        <v>1.7107319999999999E-2</v>
      </c>
      <c r="ME519">
        <v>25.074539999999999</v>
      </c>
      <c r="MF519">
        <v>0.6259266</v>
      </c>
      <c r="MG519">
        <v>7623.2979999999998</v>
      </c>
      <c r="MH519" s="1">
        <v>1.6798489999999999E-2</v>
      </c>
      <c r="MI519">
        <v>25.162179999999999</v>
      </c>
      <c r="MJ519">
        <v>0.65301500000000001</v>
      </c>
      <c r="MK519">
        <v>8115.1289999999999</v>
      </c>
      <c r="ML519" s="1">
        <v>1.6536309999999999E-2</v>
      </c>
      <c r="MM519">
        <v>25.12294</v>
      </c>
      <c r="MN519">
        <v>0.67992759999999997</v>
      </c>
      <c r="MO519">
        <v>8598.83</v>
      </c>
      <c r="MP519" s="1">
        <v>1.644758E-2</v>
      </c>
      <c r="MQ519">
        <v>25.071400000000001</v>
      </c>
      <c r="MR519">
        <v>0.71242919999999998</v>
      </c>
      <c r="MS519">
        <v>9074.0519999999997</v>
      </c>
      <c r="MT519">
        <v>1.656811E-2</v>
      </c>
      <c r="MU519">
        <v>25.033370000000001</v>
      </c>
      <c r="MV519">
        <v>0.75348870000000001</v>
      </c>
      <c r="MW519">
        <v>9541.35</v>
      </c>
      <c r="MX519" s="1">
        <v>1.641859E-2</v>
      </c>
      <c r="MY519">
        <v>25.086030000000001</v>
      </c>
      <c r="MZ519">
        <v>0.78142060000000002</v>
      </c>
      <c r="NA519">
        <v>9999.4279999999999</v>
      </c>
      <c r="NB519" s="1">
        <v>1.610408E-2</v>
      </c>
      <c r="NC519">
        <v>25.2073</v>
      </c>
      <c r="ND519">
        <v>0.79945759999999999</v>
      </c>
      <c r="NE519">
        <v>10443.83</v>
      </c>
      <c r="NF519" s="1">
        <v>1.610408E-2</v>
      </c>
      <c r="NG519">
        <v>25.2073</v>
      </c>
      <c r="NH519">
        <v>0.79945759999999999</v>
      </c>
      <c r="NI519">
        <v>10443.83</v>
      </c>
      <c r="NJ519" s="1">
        <v>1.610408E-2</v>
      </c>
      <c r="NK519">
        <v>25.2073</v>
      </c>
      <c r="NL519">
        <v>0.79945759999999999</v>
      </c>
      <c r="NM519">
        <v>10443.83</v>
      </c>
      <c r="NN519" s="1">
        <v>1.610408E-2</v>
      </c>
      <c r="NO519">
        <v>25.2073</v>
      </c>
      <c r="NP519">
        <v>0.79945759999999999</v>
      </c>
      <c r="NQ519">
        <v>10443.83</v>
      </c>
      <c r="NR519" s="1">
        <v>1.610408E-2</v>
      </c>
      <c r="NS519">
        <v>25.2073</v>
      </c>
      <c r="NT519">
        <v>0.79945759999999999</v>
      </c>
      <c r="NU519">
        <v>10443.83</v>
      </c>
      <c r="NV519" s="1">
        <v>1.610408E-2</v>
      </c>
      <c r="NW519">
        <v>25.2073</v>
      </c>
      <c r="NX519">
        <v>0.79945759999999999</v>
      </c>
      <c r="NY519">
        <v>10443.83</v>
      </c>
      <c r="NZ519" s="1">
        <v>1.610408E-2</v>
      </c>
      <c r="OA519">
        <v>25.2073</v>
      </c>
      <c r="OB519">
        <v>0.79945759999999999</v>
      </c>
      <c r="OC519">
        <v>10443.83</v>
      </c>
      <c r="OD519" s="1">
        <v>1.610408E-2</v>
      </c>
      <c r="OE519">
        <v>25.2073</v>
      </c>
      <c r="OF519">
        <v>0.79945759999999999</v>
      </c>
      <c r="OG519">
        <v>10443.83</v>
      </c>
      <c r="OH519" s="1">
        <v>1.610408E-2</v>
      </c>
      <c r="OI519">
        <v>25.2073</v>
      </c>
      <c r="OJ519">
        <v>0.79945759999999999</v>
      </c>
      <c r="OK519">
        <v>10443.83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3.084224E-2</v>
      </c>
      <c r="G520">
        <v>20.50226</v>
      </c>
      <c r="H520">
        <v>0</v>
      </c>
      <c r="I520">
        <v>0</v>
      </c>
      <c r="J520" s="1">
        <v>3.0707870000000002E-2</v>
      </c>
      <c r="K520">
        <v>20.687560000000001</v>
      </c>
      <c r="L520">
        <v>0</v>
      </c>
      <c r="M520">
        <v>0</v>
      </c>
      <c r="N520" s="1">
        <v>3.0454080000000001E-2</v>
      </c>
      <c r="O520">
        <v>20.86957</v>
      </c>
      <c r="P520">
        <v>0</v>
      </c>
      <c r="Q520">
        <v>0</v>
      </c>
      <c r="R520" s="1">
        <v>3.018473E-2</v>
      </c>
      <c r="S520">
        <v>21.050460000000001</v>
      </c>
      <c r="T520">
        <v>0</v>
      </c>
      <c r="U520">
        <v>0</v>
      </c>
      <c r="V520" s="1">
        <v>3.0105090000000001E-2</v>
      </c>
      <c r="W520">
        <v>21.248539999999998</v>
      </c>
      <c r="X520">
        <v>0</v>
      </c>
      <c r="Y520">
        <v>0</v>
      </c>
      <c r="Z520" s="1">
        <v>3.0096500000000002E-2</v>
      </c>
      <c r="AA520">
        <v>21.338979999999999</v>
      </c>
      <c r="AB520">
        <v>0</v>
      </c>
      <c r="AC520">
        <v>0</v>
      </c>
      <c r="AD520" s="1">
        <v>3.003115E-2</v>
      </c>
      <c r="AE520">
        <v>21.313389999999998</v>
      </c>
      <c r="AF520">
        <v>0</v>
      </c>
      <c r="AG520">
        <v>0</v>
      </c>
      <c r="AH520" s="1">
        <v>2.9914679999999999E-2</v>
      </c>
      <c r="AI520">
        <v>21.293610000000001</v>
      </c>
      <c r="AJ520">
        <v>0</v>
      </c>
      <c r="AK520">
        <v>0</v>
      </c>
      <c r="AL520" s="1">
        <v>3.0133690000000001E-2</v>
      </c>
      <c r="AM520">
        <v>21.299520000000001</v>
      </c>
      <c r="AN520">
        <v>0</v>
      </c>
      <c r="AO520">
        <v>0</v>
      </c>
      <c r="AP520" s="1">
        <v>2.9992459999999999E-2</v>
      </c>
      <c r="AQ520">
        <v>21.458290000000002</v>
      </c>
      <c r="AR520">
        <v>0</v>
      </c>
      <c r="AS520">
        <v>0</v>
      </c>
      <c r="AT520" s="1">
        <v>2.975856E-2</v>
      </c>
      <c r="AU520">
        <v>21.654969999999999</v>
      </c>
      <c r="AV520">
        <v>0</v>
      </c>
      <c r="AW520">
        <v>0</v>
      </c>
      <c r="AX520">
        <v>2.9495190000000001E-2</v>
      </c>
      <c r="AY520">
        <v>21.832229999999999</v>
      </c>
      <c r="AZ520">
        <v>0</v>
      </c>
      <c r="BA520">
        <v>0</v>
      </c>
      <c r="BB520" s="1">
        <v>2.9400929999999999E-2</v>
      </c>
      <c r="BC520">
        <v>22.002359999999999</v>
      </c>
      <c r="BD520">
        <v>0</v>
      </c>
      <c r="BE520">
        <v>0</v>
      </c>
      <c r="BF520" s="1">
        <v>2.9371080000000001E-2</v>
      </c>
      <c r="BG520">
        <v>22.05939</v>
      </c>
      <c r="BH520">
        <v>0</v>
      </c>
      <c r="BI520">
        <v>0</v>
      </c>
      <c r="BJ520" s="1">
        <v>2.927511E-2</v>
      </c>
      <c r="BK520">
        <v>22.043289999999999</v>
      </c>
      <c r="BL520">
        <v>0</v>
      </c>
      <c r="BM520">
        <v>0</v>
      </c>
      <c r="BN520" s="1">
        <v>2.910867E-2</v>
      </c>
      <c r="BO520">
        <v>22.022760000000002</v>
      </c>
      <c r="BP520">
        <v>0</v>
      </c>
      <c r="BQ520">
        <v>0</v>
      </c>
      <c r="BR520" s="1">
        <v>2.8974150000000001E-2</v>
      </c>
      <c r="BS520">
        <v>22.021360000000001</v>
      </c>
      <c r="BT520">
        <v>0</v>
      </c>
      <c r="BU520">
        <v>0</v>
      </c>
      <c r="BV520" s="1">
        <v>2.881916E-2</v>
      </c>
      <c r="BW520">
        <v>22.04899</v>
      </c>
      <c r="BX520">
        <v>0</v>
      </c>
      <c r="BY520">
        <v>0</v>
      </c>
      <c r="BZ520" s="1">
        <v>2.8662880000000002E-2</v>
      </c>
      <c r="CA520">
        <v>22.168330000000001</v>
      </c>
      <c r="CB520">
        <v>0</v>
      </c>
      <c r="CC520">
        <v>0</v>
      </c>
      <c r="CD520" s="1">
        <v>2.851244E-2</v>
      </c>
      <c r="CE520">
        <v>22.257670000000001</v>
      </c>
      <c r="CF520">
        <v>0</v>
      </c>
      <c r="CG520">
        <v>0</v>
      </c>
      <c r="CH520" s="1">
        <v>2.8352269999999999E-2</v>
      </c>
      <c r="CI520">
        <v>22.32865</v>
      </c>
      <c r="CJ520">
        <v>0</v>
      </c>
      <c r="CK520">
        <v>0</v>
      </c>
      <c r="CL520" s="1">
        <v>2.8180710000000001E-2</v>
      </c>
      <c r="CM520">
        <v>22.32666</v>
      </c>
      <c r="CN520">
        <v>0</v>
      </c>
      <c r="CO520">
        <v>0</v>
      </c>
      <c r="CP520" s="1">
        <v>2.8008129999999999E-2</v>
      </c>
      <c r="CQ520">
        <v>22.30667</v>
      </c>
      <c r="CR520">
        <v>0</v>
      </c>
      <c r="CS520">
        <v>0</v>
      </c>
      <c r="CT520" s="1">
        <v>2.7831089999999999E-2</v>
      </c>
      <c r="CU520">
        <v>22.263439999999999</v>
      </c>
      <c r="CV520">
        <v>0</v>
      </c>
      <c r="CW520">
        <v>0</v>
      </c>
      <c r="CX520" s="1">
        <v>2.7584569999999999E-2</v>
      </c>
      <c r="CY520">
        <v>22.20072</v>
      </c>
      <c r="CZ520">
        <v>0</v>
      </c>
      <c r="DA520">
        <v>0</v>
      </c>
      <c r="DB520" s="1">
        <v>2.7415579999999998E-2</v>
      </c>
      <c r="DC520">
        <v>22.172170000000001</v>
      </c>
      <c r="DD520">
        <v>0</v>
      </c>
      <c r="DE520">
        <v>0</v>
      </c>
      <c r="DF520" s="1">
        <v>2.727504E-2</v>
      </c>
      <c r="DG520">
        <v>22.227720000000001</v>
      </c>
      <c r="DH520">
        <v>0</v>
      </c>
      <c r="DI520">
        <v>0</v>
      </c>
      <c r="DJ520" s="1">
        <v>2.7145840000000001E-2</v>
      </c>
      <c r="DK520">
        <v>22.29804</v>
      </c>
      <c r="DL520">
        <v>0</v>
      </c>
      <c r="DM520">
        <v>0</v>
      </c>
      <c r="DN520" s="1">
        <v>2.6964689999999999E-2</v>
      </c>
      <c r="DO520">
        <v>22.388549999999999</v>
      </c>
      <c r="DP520">
        <v>0</v>
      </c>
      <c r="DQ520">
        <v>0</v>
      </c>
      <c r="DR520" s="1">
        <v>2.6776899999999999E-2</v>
      </c>
      <c r="DS520">
        <v>22.38109</v>
      </c>
      <c r="DT520">
        <v>0</v>
      </c>
      <c r="DU520">
        <v>0</v>
      </c>
      <c r="DV520" s="1">
        <v>2.658607E-2</v>
      </c>
      <c r="DW520">
        <v>22.334949999999999</v>
      </c>
      <c r="DX520">
        <v>1.9274250000000001E-38</v>
      </c>
      <c r="DY520">
        <v>1.4733500000000001E-34</v>
      </c>
      <c r="DZ520" s="1">
        <v>2.640764E-2</v>
      </c>
      <c r="EA520">
        <v>22.297419999999999</v>
      </c>
      <c r="EB520">
        <v>1.0130170000000001E-34</v>
      </c>
      <c r="EC520">
        <v>7.3341419999999998E-31</v>
      </c>
      <c r="ED520" s="1">
        <v>2.6151009999999999E-2</v>
      </c>
      <c r="EE520">
        <v>22.263539999999999</v>
      </c>
      <c r="EF520">
        <v>1.949712E-31</v>
      </c>
      <c r="EG520" s="1">
        <v>1.3697490000000001E-27</v>
      </c>
      <c r="EH520" s="1">
        <v>2.5973260000000001E-2</v>
      </c>
      <c r="EI520">
        <v>22.33614</v>
      </c>
      <c r="EJ520" s="1">
        <v>1.602839E-28</v>
      </c>
      <c r="EK520" s="1">
        <v>1.106641E-24</v>
      </c>
      <c r="EL520" s="1">
        <v>2.5827550000000001E-2</v>
      </c>
      <c r="EM520">
        <v>22.42726</v>
      </c>
      <c r="EN520" s="1">
        <v>6.4512020000000004E-26</v>
      </c>
      <c r="EO520" s="1">
        <v>4.4066900000000002E-22</v>
      </c>
      <c r="EP520" s="1">
        <v>2.570033E-2</v>
      </c>
      <c r="EQ520">
        <v>22.498819999999998</v>
      </c>
      <c r="ER520" s="1">
        <v>1.402691E-23</v>
      </c>
      <c r="ES520" s="1">
        <v>9.5502339999999998E-20</v>
      </c>
      <c r="ET520" s="1">
        <v>2.5528780000000001E-2</v>
      </c>
      <c r="EU520">
        <v>22.60604</v>
      </c>
      <c r="EV520" s="1">
        <v>1.7813900000000002E-21</v>
      </c>
      <c r="EW520" s="1">
        <v>1.2158670000000001E-17</v>
      </c>
      <c r="EX520" s="1">
        <v>2.5349569999999998E-2</v>
      </c>
      <c r="EY520">
        <v>22.651779999999999</v>
      </c>
      <c r="EZ520" s="1">
        <v>1.4082450000000001E-19</v>
      </c>
      <c r="FA520" s="1">
        <v>9.6818489999999999E-16</v>
      </c>
      <c r="FB520">
        <v>2.5183819999999999E-2</v>
      </c>
      <c r="FC520">
        <v>22.594439999999999</v>
      </c>
      <c r="FD520" s="1">
        <v>7.3416890000000007E-18</v>
      </c>
      <c r="FE520" s="1">
        <v>5.0840709999999999E-14</v>
      </c>
      <c r="FF520" s="1">
        <v>2.5069850000000001E-2</v>
      </c>
      <c r="FG520">
        <v>22.52929</v>
      </c>
      <c r="FH520" s="1">
        <v>2.6400950000000002E-16</v>
      </c>
      <c r="FI520" s="1">
        <v>1.841755E-12</v>
      </c>
      <c r="FJ520" s="1">
        <v>2.5236700000000001E-2</v>
      </c>
      <c r="FK520">
        <v>22.490970000000001</v>
      </c>
      <c r="FL520" s="1">
        <v>6.8856970000000004E-15</v>
      </c>
      <c r="FM520" s="1">
        <v>4.7915079999999998E-11</v>
      </c>
      <c r="FN520" s="1">
        <v>2.5032309999999999E-2</v>
      </c>
      <c r="FO520">
        <v>22.605720000000002</v>
      </c>
      <c r="FP520" s="1">
        <v>1.3115050000000001E-13</v>
      </c>
      <c r="FQ520" s="1">
        <v>9.2474619999999996E-10</v>
      </c>
      <c r="FR520" s="1">
        <v>2.4693369999999999E-2</v>
      </c>
      <c r="FS520">
        <v>22.769929999999999</v>
      </c>
      <c r="FT520" s="1">
        <v>1.8927239999999999E-12</v>
      </c>
      <c r="FU520" s="1">
        <v>1.359697E-8</v>
      </c>
      <c r="FV520" s="1">
        <v>2.4340520000000001E-2</v>
      </c>
      <c r="FW520">
        <v>22.948930000000001</v>
      </c>
      <c r="FX520" s="1">
        <v>2.1310879999999999E-11</v>
      </c>
      <c r="FY520" s="1">
        <v>1.5627000000000001E-7</v>
      </c>
      <c r="FZ520" s="1">
        <v>2.4182439999999999E-2</v>
      </c>
      <c r="GA520">
        <v>23.110530000000001</v>
      </c>
      <c r="GB520" s="1">
        <v>1.9373000000000001E-10</v>
      </c>
      <c r="GC520" s="1">
        <v>1.4376180000000001E-6</v>
      </c>
      <c r="GD520" s="1">
        <v>2.4131159999999999E-2</v>
      </c>
      <c r="GE520">
        <v>23.14228</v>
      </c>
      <c r="GF520" s="1">
        <v>1.4461159999999999E-9</v>
      </c>
      <c r="GG520" s="1">
        <v>1.08187E-5</v>
      </c>
      <c r="GH520" s="1">
        <v>2.39843E-2</v>
      </c>
      <c r="GI520">
        <v>23.07527</v>
      </c>
      <c r="GJ520" s="1">
        <v>8.9550240000000008E-9</v>
      </c>
      <c r="GK520" s="1">
        <v>6.7826090000000004E-5</v>
      </c>
      <c r="GL520" s="1">
        <v>2.3782129999999999E-2</v>
      </c>
      <c r="GM520">
        <v>23.0108</v>
      </c>
      <c r="GN520" s="1">
        <v>4.6821099999999998E-8</v>
      </c>
      <c r="GO520" s="1">
        <v>3.599133E-4</v>
      </c>
      <c r="GP520" s="1">
        <v>2.392499E-2</v>
      </c>
      <c r="GQ520">
        <v>22.973120000000002</v>
      </c>
      <c r="GR520" s="1">
        <v>2.13778E-7</v>
      </c>
      <c r="GS520" s="1">
        <v>1.6430640000000001E-3</v>
      </c>
      <c r="GT520" s="1">
        <v>2.3681029999999999E-2</v>
      </c>
      <c r="GU520">
        <v>23.09254</v>
      </c>
      <c r="GV520" s="1">
        <v>8.3738059999999995E-7</v>
      </c>
      <c r="GW520" s="1">
        <v>6.5410360000000001E-3</v>
      </c>
      <c r="GX520">
        <v>2.3319980000000001E-2</v>
      </c>
      <c r="GY520">
        <v>23.258389999999999</v>
      </c>
      <c r="GZ520" s="1">
        <v>2.8772269999999999E-6</v>
      </c>
      <c r="HA520" s="1">
        <v>2.2949130000000002E-2</v>
      </c>
      <c r="HB520" s="1">
        <v>2.2930530000000001E-2</v>
      </c>
      <c r="HC520">
        <v>23.44051</v>
      </c>
      <c r="HD520" s="1">
        <v>8.8014929999999995E-6</v>
      </c>
      <c r="HE520" s="1">
        <v>7.1781300000000006E-2</v>
      </c>
      <c r="HF520" s="1">
        <v>2.2739120000000002E-2</v>
      </c>
      <c r="HG520">
        <v>23.582429999999999</v>
      </c>
      <c r="HH520" s="1">
        <v>2.4484190000000001E-5</v>
      </c>
      <c r="HI520" s="1">
        <v>0.20241980000000001</v>
      </c>
      <c r="HJ520" s="1">
        <v>2.2663059999999999E-2</v>
      </c>
      <c r="HK520">
        <v>23.60651</v>
      </c>
      <c r="HL520" s="1">
        <v>6.2396200000000004E-5</v>
      </c>
      <c r="HM520" s="1">
        <v>0.5201211</v>
      </c>
      <c r="HN520" s="1">
        <v>2.2547850000000001E-2</v>
      </c>
      <c r="HO520">
        <v>23.533259999999999</v>
      </c>
      <c r="HP520" s="1">
        <v>1.4591060000000001E-4</v>
      </c>
      <c r="HQ520" s="1">
        <v>1.2283310000000001</v>
      </c>
      <c r="HR520" s="1">
        <v>2.241216E-2</v>
      </c>
      <c r="HS520">
        <v>23.45947</v>
      </c>
      <c r="HT520" s="1">
        <v>3.158573E-4</v>
      </c>
      <c r="HU520">
        <v>2.6864469999999998</v>
      </c>
      <c r="HV520" s="1">
        <v>2.273211E-2</v>
      </c>
      <c r="HW520">
        <v>23.408300000000001</v>
      </c>
      <c r="HX520" s="1">
        <v>6.5176090000000002E-4</v>
      </c>
      <c r="HY520">
        <v>5.4865599999999999</v>
      </c>
      <c r="HZ520">
        <v>2.257031E-2</v>
      </c>
      <c r="IA520">
        <v>23.486529999999998</v>
      </c>
      <c r="IB520" s="1">
        <v>1.237461E-3</v>
      </c>
      <c r="IC520">
        <v>10.531129999999999</v>
      </c>
      <c r="ID520">
        <v>2.227939E-2</v>
      </c>
      <c r="IE520">
        <v>23.498950000000001</v>
      </c>
      <c r="IF520" s="1">
        <v>2.2048520000000002E-3</v>
      </c>
      <c r="IG520">
        <v>19.07826</v>
      </c>
      <c r="IH520" s="1">
        <v>2.195652E-2</v>
      </c>
      <c r="II520">
        <v>23.613420000000001</v>
      </c>
      <c r="IJ520" s="1">
        <v>3.7204450000000002E-3</v>
      </c>
      <c r="IK520">
        <v>32.790759999999999</v>
      </c>
      <c r="IL520" s="1">
        <v>2.1852690000000001E-2</v>
      </c>
      <c r="IM520">
        <v>23.71321</v>
      </c>
      <c r="IN520" s="1">
        <v>6.0503789999999998E-3</v>
      </c>
      <c r="IO520">
        <v>53.760739999999998</v>
      </c>
      <c r="IP520" s="1">
        <v>2.1802249999999999E-2</v>
      </c>
      <c r="IQ520">
        <v>23.7302</v>
      </c>
      <c r="IR520" s="1">
        <v>9.454367E-3</v>
      </c>
      <c r="IS520">
        <v>84.498220000000003</v>
      </c>
      <c r="IT520" s="1">
        <v>2.1654409999999999E-2</v>
      </c>
      <c r="IU520">
        <v>23.672229999999999</v>
      </c>
      <c r="IV520" s="1">
        <v>1.4155320000000001E-2</v>
      </c>
      <c r="IW520">
        <v>127.812</v>
      </c>
      <c r="IX520" s="1">
        <v>2.1347209999999998E-2</v>
      </c>
      <c r="IY520">
        <v>23.596029999999999</v>
      </c>
      <c r="IZ520" s="1">
        <v>2.030885E-2</v>
      </c>
      <c r="JA520">
        <v>186.63</v>
      </c>
      <c r="JB520">
        <v>2.0791690000000002E-2</v>
      </c>
      <c r="JC520">
        <v>23.563279999999999</v>
      </c>
      <c r="JD520" s="1">
        <v>2.786081E-2</v>
      </c>
      <c r="JE520">
        <v>263.74650000000003</v>
      </c>
      <c r="JF520" s="1">
        <v>2.0571320000000001E-2</v>
      </c>
      <c r="JG520">
        <v>23.697230000000001</v>
      </c>
      <c r="JH520" s="1">
        <v>3.7699700000000003E-2</v>
      </c>
      <c r="JI520">
        <v>361.89870000000002</v>
      </c>
      <c r="JJ520">
        <v>2.0483640000000001E-2</v>
      </c>
      <c r="JK520">
        <v>23.88618</v>
      </c>
      <c r="JL520" s="1">
        <v>5.0035009999999998E-2</v>
      </c>
      <c r="JM520">
        <v>483.84519999999998</v>
      </c>
      <c r="JN520" s="1">
        <v>2.0390200000000001E-2</v>
      </c>
      <c r="JO520">
        <v>24.09592</v>
      </c>
      <c r="JP520" s="1">
        <v>6.4846230000000005E-2</v>
      </c>
      <c r="JQ520">
        <v>631.91470000000004</v>
      </c>
      <c r="JR520" s="1">
        <v>2.0102149999999999E-2</v>
      </c>
      <c r="JS520">
        <v>24.285520000000002</v>
      </c>
      <c r="JT520" s="1">
        <v>8.1464300000000003E-2</v>
      </c>
      <c r="JU520">
        <v>807.68119999999999</v>
      </c>
      <c r="JV520" s="1">
        <v>1.9755749999999999E-2</v>
      </c>
      <c r="JW520">
        <v>24.35417</v>
      </c>
      <c r="JX520" s="1">
        <v>9.9992639999999994E-2</v>
      </c>
      <c r="JY520">
        <v>1011.827</v>
      </c>
      <c r="JZ520" s="1">
        <v>1.950727E-2</v>
      </c>
      <c r="KA520">
        <v>24.306480000000001</v>
      </c>
      <c r="KB520" s="1">
        <v>0.1211035</v>
      </c>
      <c r="KC520">
        <v>1244.731</v>
      </c>
      <c r="KD520">
        <v>1.9376689999999998E-2</v>
      </c>
      <c r="KE520">
        <v>24.250689999999999</v>
      </c>
      <c r="KF520" s="1">
        <v>0.1451751</v>
      </c>
      <c r="KG520">
        <v>1506.5519999999999</v>
      </c>
      <c r="KH520" s="1">
        <v>1.923938E-2</v>
      </c>
      <c r="KI520">
        <v>24.209389999999999</v>
      </c>
      <c r="KJ520">
        <v>0.1714502</v>
      </c>
      <c r="KK520">
        <v>1796.857</v>
      </c>
      <c r="KL520" s="1">
        <v>1.909454E-2</v>
      </c>
      <c r="KM520">
        <v>24.277609999999999</v>
      </c>
      <c r="KN520">
        <v>0.19967109999999999</v>
      </c>
      <c r="KO520">
        <v>2114.4299999999998</v>
      </c>
      <c r="KP520" s="1">
        <v>1.890348E-2</v>
      </c>
      <c r="KQ520">
        <v>24.367010000000001</v>
      </c>
      <c r="KR520">
        <v>0.2291445</v>
      </c>
      <c r="KS520">
        <v>2457.5680000000002</v>
      </c>
      <c r="KT520" s="1">
        <v>1.8734480000000001E-2</v>
      </c>
      <c r="KU520">
        <v>24.430820000000001</v>
      </c>
      <c r="KV520">
        <v>0.26025979999999999</v>
      </c>
      <c r="KW520">
        <v>2824.1640000000002</v>
      </c>
      <c r="KX520" s="1">
        <v>1.8590309999999999E-2</v>
      </c>
      <c r="KY520">
        <v>24.475249999999999</v>
      </c>
      <c r="KZ520">
        <v>0.29296119999999998</v>
      </c>
      <c r="LA520">
        <v>3212.0569999999998</v>
      </c>
      <c r="LB520" s="1">
        <v>1.847143E-2</v>
      </c>
      <c r="LC520">
        <v>24.465170000000001</v>
      </c>
      <c r="LD520">
        <v>0.3270904</v>
      </c>
      <c r="LE520">
        <v>3618.9110000000001</v>
      </c>
      <c r="LF520" s="1">
        <v>1.835237E-2</v>
      </c>
      <c r="LG520">
        <v>24.424109999999999</v>
      </c>
      <c r="LH520">
        <v>0.36206339999999998</v>
      </c>
      <c r="LI520">
        <v>4042.239</v>
      </c>
      <c r="LJ520" s="1">
        <v>1.8153880000000001E-2</v>
      </c>
      <c r="LK520">
        <v>24.37022</v>
      </c>
      <c r="LL520">
        <v>0.39586159999999998</v>
      </c>
      <c r="LM520">
        <v>4479.1959999999999</v>
      </c>
      <c r="LN520" s="1">
        <v>1.762174E-2</v>
      </c>
      <c r="LO520">
        <v>24.350259999999999</v>
      </c>
      <c r="LP520">
        <v>0.42148750000000001</v>
      </c>
      <c r="LQ520">
        <v>4925.0320000000002</v>
      </c>
      <c r="LR520" s="1">
        <v>1.74471E-2</v>
      </c>
      <c r="LS520">
        <v>24.468039999999998</v>
      </c>
      <c r="LT520">
        <v>0.4545226</v>
      </c>
      <c r="LU520">
        <v>5376.8069999999998</v>
      </c>
      <c r="LV520" s="1">
        <v>1.744882E-2</v>
      </c>
      <c r="LW520">
        <v>24.637699999999999</v>
      </c>
      <c r="LX520">
        <v>0.49209550000000002</v>
      </c>
      <c r="LY520">
        <v>5834.4740000000002</v>
      </c>
      <c r="LZ520" s="1">
        <v>1.7462229999999999E-2</v>
      </c>
      <c r="MA520">
        <v>24.8413</v>
      </c>
      <c r="MB520">
        <v>0.53033699999999995</v>
      </c>
      <c r="MC520">
        <v>6296.576</v>
      </c>
      <c r="MD520" s="1">
        <v>1.725834E-2</v>
      </c>
      <c r="ME520">
        <v>25.011780000000002</v>
      </c>
      <c r="MF520">
        <v>0.56153240000000004</v>
      </c>
      <c r="MG520">
        <v>6759.7110000000002</v>
      </c>
      <c r="MH520" s="1">
        <v>1.6943779999999999E-2</v>
      </c>
      <c r="MI520">
        <v>25.098769999999998</v>
      </c>
      <c r="MJ520">
        <v>0.58770849999999997</v>
      </c>
      <c r="MK520">
        <v>7220.0680000000002</v>
      </c>
      <c r="ML520" s="1">
        <v>1.668151E-2</v>
      </c>
      <c r="MM520">
        <v>25.060040000000001</v>
      </c>
      <c r="MN520">
        <v>0.61398090000000005</v>
      </c>
      <c r="MO520">
        <v>7674.9769999999999</v>
      </c>
      <c r="MP520">
        <v>1.6592450000000002E-2</v>
      </c>
      <c r="MQ520">
        <v>25.009239999999998</v>
      </c>
      <c r="MR520">
        <v>0.64532120000000004</v>
      </c>
      <c r="MS520">
        <v>8123.9480000000003</v>
      </c>
      <c r="MT520" s="1">
        <v>1.6718500000000001E-2</v>
      </c>
      <c r="MU520">
        <v>24.972180000000002</v>
      </c>
      <c r="MV520">
        <v>0.68471150000000003</v>
      </c>
      <c r="MW520">
        <v>8567.5939999999991</v>
      </c>
      <c r="MX520" s="1">
        <v>1.6566040000000001E-2</v>
      </c>
      <c r="MY520">
        <v>25.024439999999998</v>
      </c>
      <c r="MZ520">
        <v>0.71204160000000005</v>
      </c>
      <c r="NA520">
        <v>9004.3960000000006</v>
      </c>
      <c r="NB520" s="1">
        <v>1.624753E-2</v>
      </c>
      <c r="NC520">
        <v>25.144950000000001</v>
      </c>
      <c r="ND520">
        <v>0.7303925</v>
      </c>
      <c r="NE520">
        <v>9430.0239999999994</v>
      </c>
      <c r="NF520" s="1">
        <v>1.624753E-2</v>
      </c>
      <c r="NG520">
        <v>25.144950000000001</v>
      </c>
      <c r="NH520">
        <v>0.7303925</v>
      </c>
      <c r="NI520">
        <v>9430.0239999999994</v>
      </c>
      <c r="NJ520" s="1">
        <v>1.624753E-2</v>
      </c>
      <c r="NK520">
        <v>25.144950000000001</v>
      </c>
      <c r="NL520">
        <v>0.7303925</v>
      </c>
      <c r="NM520">
        <v>9430.0239999999994</v>
      </c>
      <c r="NN520" s="1">
        <v>1.624753E-2</v>
      </c>
      <c r="NO520">
        <v>25.144950000000001</v>
      </c>
      <c r="NP520">
        <v>0.7303925</v>
      </c>
      <c r="NQ520">
        <v>9430.0239999999994</v>
      </c>
      <c r="NR520" s="1">
        <v>1.624753E-2</v>
      </c>
      <c r="NS520">
        <v>25.144950000000001</v>
      </c>
      <c r="NT520">
        <v>0.7303925</v>
      </c>
      <c r="NU520">
        <v>9430.0239999999994</v>
      </c>
      <c r="NV520" s="1">
        <v>1.624753E-2</v>
      </c>
      <c r="NW520">
        <v>25.144950000000001</v>
      </c>
      <c r="NX520">
        <v>0.7303925</v>
      </c>
      <c r="NY520">
        <v>9430.0239999999994</v>
      </c>
      <c r="NZ520" s="1">
        <v>1.624753E-2</v>
      </c>
      <c r="OA520">
        <v>25.144950000000001</v>
      </c>
      <c r="OB520">
        <v>0.7303925</v>
      </c>
      <c r="OC520">
        <v>9430.0239999999994</v>
      </c>
      <c r="OD520" s="1">
        <v>1.624753E-2</v>
      </c>
      <c r="OE520">
        <v>25.144950000000001</v>
      </c>
      <c r="OF520">
        <v>0.7303925</v>
      </c>
      <c r="OG520">
        <v>9430.0239999999994</v>
      </c>
      <c r="OH520" s="1">
        <v>1.624753E-2</v>
      </c>
      <c r="OI520">
        <v>25.144950000000001</v>
      </c>
      <c r="OJ520">
        <v>0.7303925</v>
      </c>
      <c r="OK520">
        <v>9430.0239999999994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3.2241300000000001E-2</v>
      </c>
      <c r="G521">
        <v>20.39348</v>
      </c>
      <c r="H521">
        <v>0</v>
      </c>
      <c r="I521">
        <v>0</v>
      </c>
      <c r="J521">
        <v>3.2103050000000001E-2</v>
      </c>
      <c r="K521">
        <v>20.57732</v>
      </c>
      <c r="L521">
        <v>0</v>
      </c>
      <c r="M521">
        <v>0</v>
      </c>
      <c r="N521">
        <v>3.1833819999999999E-2</v>
      </c>
      <c r="O521">
        <v>20.758310000000002</v>
      </c>
      <c r="P521">
        <v>0</v>
      </c>
      <c r="Q521">
        <v>0</v>
      </c>
      <c r="R521" s="1">
        <v>3.1550700000000001E-2</v>
      </c>
      <c r="S521">
        <v>20.93741</v>
      </c>
      <c r="T521">
        <v>0</v>
      </c>
      <c r="U521">
        <v>0</v>
      </c>
      <c r="V521" s="1">
        <v>3.1468929999999999E-2</v>
      </c>
      <c r="W521">
        <v>21.13372</v>
      </c>
      <c r="X521">
        <v>0</v>
      </c>
      <c r="Y521">
        <v>0</v>
      </c>
      <c r="Z521" s="1">
        <v>3.1461719999999999E-2</v>
      </c>
      <c r="AA521">
        <v>21.224049999999998</v>
      </c>
      <c r="AB521">
        <v>0</v>
      </c>
      <c r="AC521">
        <v>0</v>
      </c>
      <c r="AD521" s="1">
        <v>3.1395289999999999E-2</v>
      </c>
      <c r="AE521">
        <v>21.198840000000001</v>
      </c>
      <c r="AF521">
        <v>0</v>
      </c>
      <c r="AG521">
        <v>0</v>
      </c>
      <c r="AH521">
        <v>3.1273670000000003E-2</v>
      </c>
      <c r="AI521">
        <v>21.179729999999999</v>
      </c>
      <c r="AJ521">
        <v>0</v>
      </c>
      <c r="AK521">
        <v>0</v>
      </c>
      <c r="AL521" s="1">
        <v>3.1507779999999999E-2</v>
      </c>
      <c r="AM521">
        <v>21.186250000000001</v>
      </c>
      <c r="AN521">
        <v>0</v>
      </c>
      <c r="AO521">
        <v>0</v>
      </c>
      <c r="AP521" s="1">
        <v>3.1361430000000003E-2</v>
      </c>
      <c r="AQ521">
        <v>21.344390000000001</v>
      </c>
      <c r="AR521">
        <v>0</v>
      </c>
      <c r="AS521">
        <v>0</v>
      </c>
      <c r="AT521" s="1">
        <v>3.111365E-2</v>
      </c>
      <c r="AU521">
        <v>21.53998</v>
      </c>
      <c r="AV521">
        <v>0</v>
      </c>
      <c r="AW521">
        <v>0</v>
      </c>
      <c r="AX521" s="1">
        <v>3.0836329999999999E-2</v>
      </c>
      <c r="AY521">
        <v>21.716080000000002</v>
      </c>
      <c r="AZ521">
        <v>0</v>
      </c>
      <c r="BA521">
        <v>0</v>
      </c>
      <c r="BB521" s="1">
        <v>3.0739220000000001E-2</v>
      </c>
      <c r="BC521">
        <v>21.885280000000002</v>
      </c>
      <c r="BD521">
        <v>0</v>
      </c>
      <c r="BE521">
        <v>0</v>
      </c>
      <c r="BF521" s="1">
        <v>3.0708639999999999E-2</v>
      </c>
      <c r="BG521">
        <v>21.94286</v>
      </c>
      <c r="BH521">
        <v>0</v>
      </c>
      <c r="BI521">
        <v>0</v>
      </c>
      <c r="BJ521" s="1">
        <v>3.0609560000000001E-2</v>
      </c>
      <c r="BK521">
        <v>21.927900000000001</v>
      </c>
      <c r="BL521">
        <v>0</v>
      </c>
      <c r="BM521">
        <v>0</v>
      </c>
      <c r="BN521" s="1">
        <v>3.0437019999999999E-2</v>
      </c>
      <c r="BO521">
        <v>21.90896</v>
      </c>
      <c r="BP521">
        <v>0</v>
      </c>
      <c r="BQ521">
        <v>0</v>
      </c>
      <c r="BR521" s="1">
        <v>3.0295989999999998E-2</v>
      </c>
      <c r="BS521">
        <v>21.909140000000001</v>
      </c>
      <c r="BT521">
        <v>0</v>
      </c>
      <c r="BU521">
        <v>0</v>
      </c>
      <c r="BV521" s="1">
        <v>3.0132579999999999E-2</v>
      </c>
      <c r="BW521">
        <v>21.938179999999999</v>
      </c>
      <c r="BX521">
        <v>0</v>
      </c>
      <c r="BY521">
        <v>0</v>
      </c>
      <c r="BZ521">
        <v>2.9969829999999999E-2</v>
      </c>
      <c r="CA521">
        <v>22.058240000000001</v>
      </c>
      <c r="CB521">
        <v>0</v>
      </c>
      <c r="CC521">
        <v>0</v>
      </c>
      <c r="CD521" s="1">
        <v>2.9813139999999998E-2</v>
      </c>
      <c r="CE521">
        <v>22.14836</v>
      </c>
      <c r="CF521">
        <v>0</v>
      </c>
      <c r="CG521">
        <v>0</v>
      </c>
      <c r="CH521" s="1">
        <v>2.9645419999999999E-2</v>
      </c>
      <c r="CI521">
        <v>22.22054</v>
      </c>
      <c r="CJ521">
        <v>0</v>
      </c>
      <c r="CK521">
        <v>0</v>
      </c>
      <c r="CL521" s="1">
        <v>2.94653E-2</v>
      </c>
      <c r="CM521">
        <v>22.219860000000001</v>
      </c>
      <c r="CN521">
        <v>0</v>
      </c>
      <c r="CO521">
        <v>0</v>
      </c>
      <c r="CP521" s="1">
        <v>2.928687E-2</v>
      </c>
      <c r="CQ521">
        <v>22.201809999999998</v>
      </c>
      <c r="CR521">
        <v>0</v>
      </c>
      <c r="CS521">
        <v>0</v>
      </c>
      <c r="CT521">
        <v>2.910018E-2</v>
      </c>
      <c r="CU521">
        <v>22.16104</v>
      </c>
      <c r="CV521">
        <v>0</v>
      </c>
      <c r="CW521">
        <v>0</v>
      </c>
      <c r="CX521" s="1">
        <v>2.8841160000000001E-2</v>
      </c>
      <c r="CY521">
        <v>22.101130000000001</v>
      </c>
      <c r="CZ521">
        <v>0</v>
      </c>
      <c r="DA521">
        <v>0</v>
      </c>
      <c r="DB521" s="1">
        <v>2.8665639999999999E-2</v>
      </c>
      <c r="DC521">
        <v>22.074850000000001</v>
      </c>
      <c r="DD521">
        <v>0</v>
      </c>
      <c r="DE521">
        <v>0</v>
      </c>
      <c r="DF521" s="1">
        <v>2.8520799999999999E-2</v>
      </c>
      <c r="DG521">
        <v>22.131740000000001</v>
      </c>
      <c r="DH521">
        <v>0</v>
      </c>
      <c r="DI521">
        <v>0</v>
      </c>
      <c r="DJ521" s="1">
        <v>2.8383789999999999E-2</v>
      </c>
      <c r="DK521">
        <v>22.20318</v>
      </c>
      <c r="DL521">
        <v>0</v>
      </c>
      <c r="DM521">
        <v>0</v>
      </c>
      <c r="DN521" s="1">
        <v>2.8196269999999999E-2</v>
      </c>
      <c r="DO521">
        <v>22.294450000000001</v>
      </c>
      <c r="DP521">
        <v>0</v>
      </c>
      <c r="DQ521">
        <v>0</v>
      </c>
      <c r="DR521" s="1">
        <v>2.7999079999999999E-2</v>
      </c>
      <c r="DS521">
        <v>22.288650000000001</v>
      </c>
      <c r="DT521">
        <v>0</v>
      </c>
      <c r="DU521">
        <v>0</v>
      </c>
      <c r="DV521" s="1">
        <v>2.7798590000000001E-2</v>
      </c>
      <c r="DW521">
        <v>22.244160000000001</v>
      </c>
      <c r="DX521">
        <v>0</v>
      </c>
      <c r="DY521">
        <v>3.8995979999999998E-35</v>
      </c>
      <c r="DZ521" s="1">
        <v>2.7612749999999998E-2</v>
      </c>
      <c r="EA521">
        <v>22.208359999999999</v>
      </c>
      <c r="EB521">
        <v>3.1548560000000003E-35</v>
      </c>
      <c r="EC521">
        <v>2.0907950000000001E-31</v>
      </c>
      <c r="ED521" s="1">
        <v>2.7342180000000001E-2</v>
      </c>
      <c r="EE521">
        <v>22.17625</v>
      </c>
      <c r="EF521">
        <v>6.4537939999999997E-32</v>
      </c>
      <c r="EG521" s="1">
        <v>4.1792259999999999E-28</v>
      </c>
      <c r="EH521">
        <v>2.7157509999999999E-2</v>
      </c>
      <c r="EI521">
        <v>22.249189999999999</v>
      </c>
      <c r="EJ521" s="1">
        <v>5.6155000000000005E-29</v>
      </c>
      <c r="EK521" s="1">
        <v>3.5917249999999999E-25</v>
      </c>
      <c r="EL521" s="1">
        <v>2.700551E-2</v>
      </c>
      <c r="EM521">
        <v>22.340810000000001</v>
      </c>
      <c r="EN521" s="1">
        <v>2.3810529999999999E-26</v>
      </c>
      <c r="EO521" s="1">
        <v>1.5127059999999999E-22</v>
      </c>
      <c r="EP521" s="1">
        <v>2.6873600000000001E-2</v>
      </c>
      <c r="EQ521">
        <v>22.412710000000001</v>
      </c>
      <c r="ER521" s="1">
        <v>5.4350680000000002E-24</v>
      </c>
      <c r="ES521" s="1">
        <v>3.4526750000000003E-20</v>
      </c>
      <c r="ET521" s="1">
        <v>2.6693209999999998E-2</v>
      </c>
      <c r="EU521">
        <v>22.519580000000001</v>
      </c>
      <c r="EV521" s="1">
        <v>7.2240259999999999E-22</v>
      </c>
      <c r="EW521" s="1">
        <v>4.6130610000000003E-18</v>
      </c>
      <c r="EX521">
        <v>2.6505629999999999E-2</v>
      </c>
      <c r="EY521">
        <v>22.566030000000001</v>
      </c>
      <c r="EZ521" s="1">
        <v>5.9614060000000005E-20</v>
      </c>
      <c r="FA521" s="1">
        <v>3.843334E-16</v>
      </c>
      <c r="FB521" s="1">
        <v>2.6334119999999999E-2</v>
      </c>
      <c r="FC521">
        <v>22.510120000000001</v>
      </c>
      <c r="FD521" s="1">
        <v>3.2368920000000001E-18</v>
      </c>
      <c r="FE521" s="1">
        <v>2.105911E-14</v>
      </c>
      <c r="FF521">
        <v>2.6215260000000001E-2</v>
      </c>
      <c r="FG521">
        <v>22.446680000000001</v>
      </c>
      <c r="FH521" s="1">
        <v>1.2096809999999999E-16</v>
      </c>
      <c r="FI521" s="1">
        <v>7.9416420000000002E-13</v>
      </c>
      <c r="FJ521" s="1">
        <v>2.6394979999999998E-2</v>
      </c>
      <c r="FK521">
        <v>22.409859999999998</v>
      </c>
      <c r="FL521" s="1">
        <v>3.273338E-15</v>
      </c>
      <c r="FM521" s="1">
        <v>2.1463820000000001E-11</v>
      </c>
      <c r="FN521" s="1">
        <v>2.6179859999999999E-2</v>
      </c>
      <c r="FO521">
        <v>22.52431</v>
      </c>
      <c r="FP521" s="1">
        <v>6.4557179999999995E-14</v>
      </c>
      <c r="FQ521" s="1">
        <v>4.2951659999999998E-10</v>
      </c>
      <c r="FR521" s="1">
        <v>2.582307E-2</v>
      </c>
      <c r="FS521">
        <v>22.687660000000001</v>
      </c>
      <c r="FT521" s="1">
        <v>9.6305280000000002E-13</v>
      </c>
      <c r="FU521" s="1">
        <v>6.5361650000000002E-9</v>
      </c>
      <c r="FV521" s="1">
        <v>2.5454049999999999E-2</v>
      </c>
      <c r="FW521">
        <v>22.865379999999998</v>
      </c>
      <c r="FX521" s="1">
        <v>1.1192410000000001E-11</v>
      </c>
      <c r="FY521" s="1">
        <v>7.7617260000000003E-8</v>
      </c>
      <c r="FZ521" s="1">
        <v>2.528913E-2</v>
      </c>
      <c r="GA521">
        <v>23.025680000000001</v>
      </c>
      <c r="GB521" s="1">
        <v>1.048784E-10</v>
      </c>
      <c r="GC521" s="1">
        <v>7.3667500000000002E-7</v>
      </c>
      <c r="GD521" s="1">
        <v>2.5236149999999999E-2</v>
      </c>
      <c r="GE521">
        <v>23.058060000000001</v>
      </c>
      <c r="GF521" s="1">
        <v>8.0591380000000003E-10</v>
      </c>
      <c r="GG521" s="1">
        <v>5.7114180000000001E-6</v>
      </c>
      <c r="GH521" s="1">
        <v>2.5083790000000002E-2</v>
      </c>
      <c r="GI521">
        <v>22.992419999999999</v>
      </c>
      <c r="GJ521" s="1">
        <v>5.1310280000000004E-9</v>
      </c>
      <c r="GK521" s="1">
        <v>3.6839170000000003E-5</v>
      </c>
      <c r="GL521" s="1">
        <v>2.4873820000000001E-2</v>
      </c>
      <c r="GM521">
        <v>22.929790000000001</v>
      </c>
      <c r="GN521" s="1">
        <v>2.7548430000000001E-8</v>
      </c>
      <c r="GO521" s="1">
        <v>2.008539E-4</v>
      </c>
      <c r="GP521" s="1">
        <v>2.502685E-2</v>
      </c>
      <c r="GQ521">
        <v>22.89368</v>
      </c>
      <c r="GR521" s="1">
        <v>1.290247E-7</v>
      </c>
      <c r="GS521" s="1">
        <v>9.4096779999999997E-4</v>
      </c>
      <c r="GT521" s="1">
        <v>2.4771850000000002E-2</v>
      </c>
      <c r="GU521">
        <v>23.013169999999999</v>
      </c>
      <c r="GV521" s="1">
        <v>5.177553E-7</v>
      </c>
      <c r="GW521" s="1">
        <v>3.839491E-3</v>
      </c>
      <c r="GX521" s="1">
        <v>2.439237E-2</v>
      </c>
      <c r="GY521">
        <v>23.178529999999999</v>
      </c>
      <c r="GZ521" s="1">
        <v>1.8202500000000001E-6</v>
      </c>
      <c r="HA521" s="1">
        <v>1.379008E-2</v>
      </c>
      <c r="HB521" s="1">
        <v>2.3983350000000001E-2</v>
      </c>
      <c r="HC521">
        <v>23.3596</v>
      </c>
      <c r="HD521" s="1">
        <v>5.6905690000000004E-6</v>
      </c>
      <c r="HE521" s="1">
        <v>4.4101059999999997E-2</v>
      </c>
      <c r="HF521" s="1">
        <v>2.3784139999999999E-2</v>
      </c>
      <c r="HG521">
        <v>23.50056</v>
      </c>
      <c r="HH521" s="1">
        <v>1.6162270000000001E-5</v>
      </c>
      <c r="HI521" s="1">
        <v>0.1270095</v>
      </c>
      <c r="HJ521" s="1">
        <v>2.3707160000000001E-2</v>
      </c>
      <c r="HK521">
        <v>23.52563</v>
      </c>
      <c r="HL521" s="1">
        <v>4.2012170000000002E-5</v>
      </c>
      <c r="HM521" s="1">
        <v>0.33294570000000001</v>
      </c>
      <c r="HN521" s="1">
        <v>2.3585910000000002E-2</v>
      </c>
      <c r="HO521">
        <v>23.454049999999999</v>
      </c>
      <c r="HP521" s="1">
        <v>1.000956E-4</v>
      </c>
      <c r="HQ521" s="1">
        <v>0.80135389999999995</v>
      </c>
      <c r="HR521" s="1">
        <v>2.3446249999999998E-2</v>
      </c>
      <c r="HS521">
        <v>23.382470000000001</v>
      </c>
      <c r="HT521" s="1">
        <v>2.205787E-4</v>
      </c>
      <c r="HU521" s="1">
        <v>1.784392</v>
      </c>
      <c r="HV521" s="1">
        <v>2.3786519999999998E-2</v>
      </c>
      <c r="HW521">
        <v>23.333379999999998</v>
      </c>
      <c r="HX521" s="1">
        <v>4.6299159999999999E-4</v>
      </c>
      <c r="HY521">
        <v>3.7069709999999998</v>
      </c>
      <c r="HZ521" s="1">
        <v>2.3616209999999999E-2</v>
      </c>
      <c r="IA521">
        <v>23.412680000000002</v>
      </c>
      <c r="IB521" s="1">
        <v>8.9312229999999999E-4</v>
      </c>
      <c r="IC521">
        <v>7.2308570000000003</v>
      </c>
      <c r="ID521" s="1">
        <v>2.3308490000000001E-2</v>
      </c>
      <c r="IE521">
        <v>23.426760000000002</v>
      </c>
      <c r="IF521" s="1">
        <v>1.6152079999999999E-3</v>
      </c>
      <c r="IG521">
        <v>13.300050000000001</v>
      </c>
      <c r="IH521" s="1">
        <v>2.2969880000000002E-2</v>
      </c>
      <c r="II521">
        <v>23.541149999999998</v>
      </c>
      <c r="IJ521" s="1">
        <v>2.764285E-3</v>
      </c>
      <c r="IK521">
        <v>23.189039999999999</v>
      </c>
      <c r="IL521" s="1">
        <v>2.2862339999999998E-2</v>
      </c>
      <c r="IM521">
        <v>23.641310000000001</v>
      </c>
      <c r="IN521" s="1">
        <v>4.5561330000000004E-3</v>
      </c>
      <c r="IO521">
        <v>38.53537</v>
      </c>
      <c r="IP521" s="1">
        <v>2.2812349999999999E-2</v>
      </c>
      <c r="IQ521">
        <v>23.659690000000001</v>
      </c>
      <c r="IR521" s="1">
        <v>7.2108040000000003E-3</v>
      </c>
      <c r="IS521">
        <v>61.345500000000001</v>
      </c>
      <c r="IT521" s="1">
        <v>2.265729E-2</v>
      </c>
      <c r="IU521">
        <v>23.60351</v>
      </c>
      <c r="IV521" s="1">
        <v>1.092542E-2</v>
      </c>
      <c r="IW521">
        <v>93.91431</v>
      </c>
      <c r="IX521" s="1">
        <v>2.2333929999999998E-2</v>
      </c>
      <c r="IY521">
        <v>23.529669999999999</v>
      </c>
      <c r="IZ521" s="1">
        <v>1.5850699999999999E-2</v>
      </c>
      <c r="JA521">
        <v>138.69730000000001</v>
      </c>
      <c r="JB521" s="1">
        <v>2.1747430000000002E-2</v>
      </c>
      <c r="JC521">
        <v>23.498370000000001</v>
      </c>
      <c r="JD521" s="1">
        <v>2.1969969999999998E-2</v>
      </c>
      <c r="JE521">
        <v>198.10329999999999</v>
      </c>
      <c r="JF521" s="1">
        <v>2.151724E-2</v>
      </c>
      <c r="JG521">
        <v>23.632149999999999</v>
      </c>
      <c r="JH521" s="1">
        <v>3.0025469999999999E-2</v>
      </c>
      <c r="JI521">
        <v>274.56459999999998</v>
      </c>
      <c r="JJ521" s="1">
        <v>2.1430049999999999E-2</v>
      </c>
      <c r="JK521">
        <v>23.8201</v>
      </c>
      <c r="JL521" s="1">
        <v>4.02338E-2</v>
      </c>
      <c r="JM521">
        <v>370.57740000000001</v>
      </c>
      <c r="JN521" s="1">
        <v>2.1333540000000002E-2</v>
      </c>
      <c r="JO521">
        <v>24.02805</v>
      </c>
      <c r="JP521" s="1">
        <v>5.2610799999999999E-2</v>
      </c>
      <c r="JQ521">
        <v>488.33870000000002</v>
      </c>
      <c r="JR521" s="1">
        <v>2.1028760000000001E-2</v>
      </c>
      <c r="JS521">
        <v>24.21576</v>
      </c>
      <c r="JT521" s="1">
        <v>6.6636360000000006E-2</v>
      </c>
      <c r="JU521">
        <v>629.46180000000004</v>
      </c>
      <c r="JV521" s="1">
        <v>2.0664390000000001E-2</v>
      </c>
      <c r="JW521">
        <v>24.283940000000001</v>
      </c>
      <c r="JX521">
        <v>8.2430619999999996E-2</v>
      </c>
      <c r="JY521">
        <v>794.86239999999998</v>
      </c>
      <c r="JZ521" s="1">
        <v>2.040378E-2</v>
      </c>
      <c r="KA521">
        <v>24.236910000000002</v>
      </c>
      <c r="KB521" s="1">
        <v>0.1005735</v>
      </c>
      <c r="KC521">
        <v>985.19510000000002</v>
      </c>
      <c r="KD521" s="1">
        <v>2.0270380000000001E-2</v>
      </c>
      <c r="KE521">
        <v>24.182289999999998</v>
      </c>
      <c r="KF521" s="1">
        <v>0.1214312</v>
      </c>
      <c r="KG521">
        <v>1200.93</v>
      </c>
      <c r="KH521">
        <v>2.0126100000000001E-2</v>
      </c>
      <c r="KI521">
        <v>24.14226</v>
      </c>
      <c r="KJ521" s="1">
        <v>0.14435980000000001</v>
      </c>
      <c r="KK521">
        <v>1442.018</v>
      </c>
      <c r="KL521" s="1">
        <v>1.9974929999999998E-2</v>
      </c>
      <c r="KM521">
        <v>24.21049</v>
      </c>
      <c r="KN521">
        <v>0.16918240000000001</v>
      </c>
      <c r="KO521">
        <v>1707.7249999999999</v>
      </c>
      <c r="KP521" s="1">
        <v>1.9774070000000001E-2</v>
      </c>
      <c r="KQ521">
        <v>24.300329999999999</v>
      </c>
      <c r="KR521">
        <v>0.19530239999999999</v>
      </c>
      <c r="KS521">
        <v>1996.8879999999999</v>
      </c>
      <c r="KT521" s="1">
        <v>1.9596530000000001E-2</v>
      </c>
      <c r="KU521">
        <v>24.363900000000001</v>
      </c>
      <c r="KV521">
        <v>0.22306680000000001</v>
      </c>
      <c r="KW521">
        <v>2307.9409999999998</v>
      </c>
      <c r="KX521" s="1">
        <v>1.944599E-2</v>
      </c>
      <c r="KY521">
        <v>24.408909999999999</v>
      </c>
      <c r="KZ521">
        <v>0.25244030000000001</v>
      </c>
      <c r="LA521">
        <v>2639.2240000000002</v>
      </c>
      <c r="LB521">
        <v>1.9321140000000001E-2</v>
      </c>
      <c r="LC521">
        <v>24.399719999999999</v>
      </c>
      <c r="LD521">
        <v>0.28327370000000002</v>
      </c>
      <c r="LE521">
        <v>2988.9110000000001</v>
      </c>
      <c r="LF521" s="1">
        <v>1.9196830000000002E-2</v>
      </c>
      <c r="LG521">
        <v>24.360009999999999</v>
      </c>
      <c r="LH521">
        <v>0.3150792</v>
      </c>
      <c r="LI521">
        <v>3354.9929999999999</v>
      </c>
      <c r="LJ521" s="1">
        <v>1.8988749999999999E-2</v>
      </c>
      <c r="LK521">
        <v>24.30771</v>
      </c>
      <c r="LL521">
        <v>0.34606219999999999</v>
      </c>
      <c r="LM521">
        <v>3735.0740000000001</v>
      </c>
      <c r="LN521" s="1">
        <v>1.84269E-2</v>
      </c>
      <c r="LO521">
        <v>24.288789999999999</v>
      </c>
      <c r="LP521">
        <v>0.36995240000000001</v>
      </c>
      <c r="LQ521">
        <v>4124.9859999999999</v>
      </c>
      <c r="LR521" s="1">
        <v>1.8244340000000001E-2</v>
      </c>
      <c r="LS521">
        <v>24.406040000000001</v>
      </c>
      <c r="LT521">
        <v>0.400586</v>
      </c>
      <c r="LU521">
        <v>4522.2749999999996</v>
      </c>
      <c r="LV521" s="1">
        <v>1.8247409999999999E-2</v>
      </c>
      <c r="LW521">
        <v>24.57432</v>
      </c>
      <c r="LX521">
        <v>0.43543579999999998</v>
      </c>
      <c r="LY521">
        <v>4926.9740000000002</v>
      </c>
      <c r="LZ521" s="1">
        <v>1.8263620000000001E-2</v>
      </c>
      <c r="MA521">
        <v>24.776070000000001</v>
      </c>
      <c r="MB521">
        <v>0.47109820000000002</v>
      </c>
      <c r="MC521">
        <v>5337.7849999999999</v>
      </c>
      <c r="MD521" s="1">
        <v>1.8051310000000001E-2</v>
      </c>
      <c r="ME521">
        <v>24.944659999999999</v>
      </c>
      <c r="MF521">
        <v>0.50062859999999998</v>
      </c>
      <c r="MG521">
        <v>5751.5609999999997</v>
      </c>
      <c r="MH521" s="1">
        <v>1.7718919999999999E-2</v>
      </c>
      <c r="MI521">
        <v>25.030740000000002</v>
      </c>
      <c r="MJ521">
        <v>0.52565930000000005</v>
      </c>
      <c r="MK521">
        <v>6164.8370000000004</v>
      </c>
      <c r="ML521" s="1">
        <v>1.7445539999999999E-2</v>
      </c>
      <c r="MM521">
        <v>24.992290000000001</v>
      </c>
      <c r="MN521">
        <v>0.55097499999999999</v>
      </c>
      <c r="MO521">
        <v>6575.2049999999999</v>
      </c>
      <c r="MP521">
        <v>1.735445E-2</v>
      </c>
      <c r="MQ521">
        <v>24.94228</v>
      </c>
      <c r="MR521">
        <v>0.58097279999999996</v>
      </c>
      <c r="MS521">
        <v>6982.2049999999999</v>
      </c>
      <c r="MT521" s="1">
        <v>1.7489080000000001E-2</v>
      </c>
      <c r="MU521">
        <v>24.90616</v>
      </c>
      <c r="MV521">
        <v>0.61839469999999996</v>
      </c>
      <c r="MW521">
        <v>7386.4219999999996</v>
      </c>
      <c r="MX521" s="1">
        <v>1.7329290000000001E-2</v>
      </c>
      <c r="MY521">
        <v>24.958179999999999</v>
      </c>
      <c r="MZ521">
        <v>0.64492799999999995</v>
      </c>
      <c r="NA521">
        <v>7786.1819999999998</v>
      </c>
      <c r="NB521" s="1">
        <v>1.699343E-2</v>
      </c>
      <c r="NC521">
        <v>25.078130000000002</v>
      </c>
      <c r="ND521">
        <v>0.66327100000000005</v>
      </c>
      <c r="NE521">
        <v>8177.45</v>
      </c>
      <c r="NF521" s="1">
        <v>1.699343E-2</v>
      </c>
      <c r="NG521">
        <v>25.078130000000002</v>
      </c>
      <c r="NH521">
        <v>0.66327100000000005</v>
      </c>
      <c r="NI521">
        <v>8177.45</v>
      </c>
      <c r="NJ521" s="1">
        <v>1.699343E-2</v>
      </c>
      <c r="NK521">
        <v>25.078130000000002</v>
      </c>
      <c r="NL521">
        <v>0.66327100000000005</v>
      </c>
      <c r="NM521">
        <v>8177.45</v>
      </c>
      <c r="NN521" s="1">
        <v>1.699343E-2</v>
      </c>
      <c r="NO521">
        <v>25.078130000000002</v>
      </c>
      <c r="NP521">
        <v>0.66327100000000005</v>
      </c>
      <c r="NQ521">
        <v>8177.45</v>
      </c>
      <c r="NR521" s="1">
        <v>1.699343E-2</v>
      </c>
      <c r="NS521">
        <v>25.078130000000002</v>
      </c>
      <c r="NT521">
        <v>0.66327100000000005</v>
      </c>
      <c r="NU521">
        <v>8177.45</v>
      </c>
      <c r="NV521" s="1">
        <v>1.699343E-2</v>
      </c>
      <c r="NW521">
        <v>25.078130000000002</v>
      </c>
      <c r="NX521">
        <v>0.66327100000000005</v>
      </c>
      <c r="NY521">
        <v>8177.45</v>
      </c>
      <c r="NZ521" s="1">
        <v>1.699343E-2</v>
      </c>
      <c r="OA521">
        <v>25.078130000000002</v>
      </c>
      <c r="OB521">
        <v>0.66327100000000005</v>
      </c>
      <c r="OC521">
        <v>8177.45</v>
      </c>
      <c r="OD521" s="1">
        <v>1.699343E-2</v>
      </c>
      <c r="OE521">
        <v>25.078130000000002</v>
      </c>
      <c r="OF521">
        <v>0.66327100000000005</v>
      </c>
      <c r="OG521">
        <v>8177.45</v>
      </c>
      <c r="OH521" s="1">
        <v>1.699343E-2</v>
      </c>
      <c r="OI521">
        <v>25.078130000000002</v>
      </c>
      <c r="OJ521">
        <v>0.66327100000000005</v>
      </c>
      <c r="OK521">
        <v>8177.45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3.2178020000000002E-2</v>
      </c>
      <c r="G522">
        <v>20.285119999999999</v>
      </c>
      <c r="H522">
        <v>0</v>
      </c>
      <c r="I522">
        <v>0</v>
      </c>
      <c r="J522" s="1">
        <v>3.2041989999999999E-2</v>
      </c>
      <c r="K522">
        <v>20.46884</v>
      </c>
      <c r="L522">
        <v>0</v>
      </c>
      <c r="M522">
        <v>0</v>
      </c>
      <c r="N522" s="1">
        <v>3.1770970000000003E-2</v>
      </c>
      <c r="O522">
        <v>20.64809</v>
      </c>
      <c r="P522">
        <v>0</v>
      </c>
      <c r="Q522">
        <v>0</v>
      </c>
      <c r="R522" s="1">
        <v>3.1487189999999998E-2</v>
      </c>
      <c r="S522">
        <v>20.82611</v>
      </c>
      <c r="T522">
        <v>0</v>
      </c>
      <c r="U522">
        <v>0</v>
      </c>
      <c r="V522" s="1">
        <v>3.1406580000000003E-2</v>
      </c>
      <c r="W522">
        <v>21.02065</v>
      </c>
      <c r="X522">
        <v>0</v>
      </c>
      <c r="Y522">
        <v>0</v>
      </c>
      <c r="Z522" s="1">
        <v>3.1399650000000001E-2</v>
      </c>
      <c r="AA522">
        <v>21.108920000000001</v>
      </c>
      <c r="AB522">
        <v>0</v>
      </c>
      <c r="AC522">
        <v>0</v>
      </c>
      <c r="AD522" s="1">
        <v>3.1334710000000002E-2</v>
      </c>
      <c r="AE522">
        <v>21.08371</v>
      </c>
      <c r="AF522">
        <v>0</v>
      </c>
      <c r="AG522">
        <v>0</v>
      </c>
      <c r="AH522" s="1">
        <v>3.1215030000000001E-2</v>
      </c>
      <c r="AI522">
        <v>21.06523</v>
      </c>
      <c r="AJ522">
        <v>0</v>
      </c>
      <c r="AK522">
        <v>0</v>
      </c>
      <c r="AL522" s="1">
        <v>3.1451640000000003E-2</v>
      </c>
      <c r="AM522">
        <v>21.073319999999999</v>
      </c>
      <c r="AN522">
        <v>0</v>
      </c>
      <c r="AO522">
        <v>0</v>
      </c>
      <c r="AP522" s="1">
        <v>3.130645E-2</v>
      </c>
      <c r="AQ522">
        <v>21.231770000000001</v>
      </c>
      <c r="AR522">
        <v>0</v>
      </c>
      <c r="AS522">
        <v>0</v>
      </c>
      <c r="AT522" s="1">
        <v>3.105604E-2</v>
      </c>
      <c r="AU522">
        <v>21.42634</v>
      </c>
      <c r="AV522">
        <v>0</v>
      </c>
      <c r="AW522">
        <v>0</v>
      </c>
      <c r="AX522" s="1">
        <v>3.0779109999999998E-2</v>
      </c>
      <c r="AY522">
        <v>21.60117</v>
      </c>
      <c r="AZ522">
        <v>0</v>
      </c>
      <c r="BA522">
        <v>0</v>
      </c>
      <c r="BB522" s="1">
        <v>3.0683200000000001E-2</v>
      </c>
      <c r="BC522">
        <v>21.768969999999999</v>
      </c>
      <c r="BD522">
        <v>0</v>
      </c>
      <c r="BE522">
        <v>0</v>
      </c>
      <c r="BF522" s="1">
        <v>3.065346E-2</v>
      </c>
      <c r="BG522">
        <v>21.82555</v>
      </c>
      <c r="BH522">
        <v>0</v>
      </c>
      <c r="BI522">
        <v>0</v>
      </c>
      <c r="BJ522" s="1">
        <v>3.055399E-2</v>
      </c>
      <c r="BK522">
        <v>21.811419999999998</v>
      </c>
      <c r="BL522">
        <v>0</v>
      </c>
      <c r="BM522">
        <v>0</v>
      </c>
      <c r="BN522" s="1">
        <v>3.0382969999999999E-2</v>
      </c>
      <c r="BO522">
        <v>21.79401</v>
      </c>
      <c r="BP522">
        <v>0</v>
      </c>
      <c r="BQ522">
        <v>0</v>
      </c>
      <c r="BR522" s="1">
        <v>3.02416E-2</v>
      </c>
      <c r="BS522">
        <v>21.795819999999999</v>
      </c>
      <c r="BT522">
        <v>0</v>
      </c>
      <c r="BU522">
        <v>0</v>
      </c>
      <c r="BV522" s="1">
        <v>3.0078959999999998E-2</v>
      </c>
      <c r="BW522">
        <v>21.826640000000001</v>
      </c>
      <c r="BX522">
        <v>0</v>
      </c>
      <c r="BY522">
        <v>0</v>
      </c>
      <c r="BZ522" s="1">
        <v>2.9915520000000001E-2</v>
      </c>
      <c r="CA522">
        <v>21.947859999999999</v>
      </c>
      <c r="CB522">
        <v>0</v>
      </c>
      <c r="CC522">
        <v>0</v>
      </c>
      <c r="CD522" s="1">
        <v>2.9760910000000002E-2</v>
      </c>
      <c r="CE522">
        <v>22.038720000000001</v>
      </c>
      <c r="CF522">
        <v>0</v>
      </c>
      <c r="CG522">
        <v>0</v>
      </c>
      <c r="CH522" s="1">
        <v>2.9593069999999999E-2</v>
      </c>
      <c r="CI522">
        <v>22.111070000000002</v>
      </c>
      <c r="CJ522">
        <v>0</v>
      </c>
      <c r="CK522">
        <v>0</v>
      </c>
      <c r="CL522">
        <v>2.9413990000000001E-2</v>
      </c>
      <c r="CM522">
        <v>22.11148</v>
      </c>
      <c r="CN522">
        <v>0</v>
      </c>
      <c r="CO522">
        <v>0</v>
      </c>
      <c r="CP522" s="1">
        <v>2.9234889999999999E-2</v>
      </c>
      <c r="CQ522">
        <v>22.094940000000001</v>
      </c>
      <c r="CR522">
        <v>0</v>
      </c>
      <c r="CS522">
        <v>0</v>
      </c>
      <c r="CT522" s="1">
        <v>2.9046869999999999E-2</v>
      </c>
      <c r="CU522">
        <v>22.0563</v>
      </c>
      <c r="CV522">
        <v>0</v>
      </c>
      <c r="CW522">
        <v>0</v>
      </c>
      <c r="CX522" s="1">
        <v>2.8788589999999999E-2</v>
      </c>
      <c r="CY522">
        <v>21.998999999999999</v>
      </c>
      <c r="CZ522">
        <v>0</v>
      </c>
      <c r="DA522">
        <v>0</v>
      </c>
      <c r="DB522" s="1">
        <v>2.8614150000000001E-2</v>
      </c>
      <c r="DC522">
        <v>21.9757</v>
      </c>
      <c r="DD522">
        <v>0</v>
      </c>
      <c r="DE522">
        <v>0</v>
      </c>
      <c r="DF522" s="1">
        <v>2.8470019999999999E-2</v>
      </c>
      <c r="DG522">
        <v>22.034800000000001</v>
      </c>
      <c r="DH522">
        <v>0</v>
      </c>
      <c r="DI522">
        <v>0</v>
      </c>
      <c r="DJ522" s="1">
        <v>2.8333230000000001E-2</v>
      </c>
      <c r="DK522">
        <v>22.107469999999999</v>
      </c>
      <c r="DL522">
        <v>0</v>
      </c>
      <c r="DM522">
        <v>0</v>
      </c>
      <c r="DN522" s="1">
        <v>2.814593E-2</v>
      </c>
      <c r="DO522">
        <v>22.199210000000001</v>
      </c>
      <c r="DP522">
        <v>0</v>
      </c>
      <c r="DQ522">
        <v>0</v>
      </c>
      <c r="DR522" s="1">
        <v>2.7949769999999999E-2</v>
      </c>
      <c r="DS522">
        <v>22.19398</v>
      </c>
      <c r="DT522">
        <v>0</v>
      </c>
      <c r="DU522">
        <v>0</v>
      </c>
      <c r="DV522">
        <v>2.774857E-2</v>
      </c>
      <c r="DW522">
        <v>22.151109999999999</v>
      </c>
      <c r="DX522">
        <v>0</v>
      </c>
      <c r="DY522">
        <v>1.076326E-35</v>
      </c>
      <c r="DZ522" s="1">
        <v>2.7563580000000001E-2</v>
      </c>
      <c r="EA522">
        <v>22.117159999999998</v>
      </c>
      <c r="EB522">
        <v>9.3559730000000006E-36</v>
      </c>
      <c r="EC522">
        <v>6.2097179999999996E-32</v>
      </c>
      <c r="ED522" s="1">
        <v>2.728997E-2</v>
      </c>
      <c r="EE522">
        <v>22.086980000000001</v>
      </c>
      <c r="EF522">
        <v>2.052792E-32</v>
      </c>
      <c r="EG522" s="1">
        <v>1.32674E-28</v>
      </c>
      <c r="EH522" s="1">
        <v>2.7107940000000001E-2</v>
      </c>
      <c r="EI522">
        <v>22.1617</v>
      </c>
      <c r="EJ522" s="1">
        <v>1.9033460000000001E-29</v>
      </c>
      <c r="EK522" s="1">
        <v>1.2114860000000001E-25</v>
      </c>
      <c r="EL522" s="1">
        <v>2.6956549999999999E-2</v>
      </c>
      <c r="EM522">
        <v>22.25357</v>
      </c>
      <c r="EN522" s="1">
        <v>8.5451550000000002E-27</v>
      </c>
      <c r="EO522" s="1">
        <v>5.3896490000000004E-23</v>
      </c>
      <c r="EP522" s="1">
        <v>2.682414E-2</v>
      </c>
      <c r="EQ522">
        <v>22.325810000000001</v>
      </c>
      <c r="ER522" s="1">
        <v>2.0556190000000001E-24</v>
      </c>
      <c r="ES522" s="1">
        <v>1.2938030000000001E-20</v>
      </c>
      <c r="ET522" s="1">
        <v>2.6644569999999999E-2</v>
      </c>
      <c r="EU522">
        <v>22.432639999999999</v>
      </c>
      <c r="EV522" s="1">
        <v>2.8686950000000001E-22</v>
      </c>
      <c r="EW522" s="1">
        <v>1.811541E-18</v>
      </c>
      <c r="EX522" s="1">
        <v>2.6457149999999999E-2</v>
      </c>
      <c r="EY522">
        <v>22.478549999999998</v>
      </c>
      <c r="EZ522" s="1">
        <v>2.4775370000000001E-20</v>
      </c>
      <c r="FA522" s="1">
        <v>1.576818E-16</v>
      </c>
      <c r="FB522" s="1">
        <v>2.6286150000000001E-2</v>
      </c>
      <c r="FC522">
        <v>22.423629999999999</v>
      </c>
      <c r="FD522" s="1">
        <v>1.4039600000000001E-18</v>
      </c>
      <c r="FE522" s="1">
        <v>9.0020540000000005E-15</v>
      </c>
      <c r="FF522" s="1">
        <v>2.6169209999999998E-2</v>
      </c>
      <c r="FG522">
        <v>22.361889999999999</v>
      </c>
      <c r="FH522" s="1">
        <v>5.4626530000000002E-17</v>
      </c>
      <c r="FI522" s="1">
        <v>3.5285659999999998E-13</v>
      </c>
      <c r="FJ522">
        <v>2.635185E-2</v>
      </c>
      <c r="FK522">
        <v>22.327279999999998</v>
      </c>
      <c r="FL522" s="1">
        <v>1.535789E-15</v>
      </c>
      <c r="FM522" s="1">
        <v>9.8918070000000003E-12</v>
      </c>
      <c r="FN522" s="1">
        <v>2.6137259999999999E-2</v>
      </c>
      <c r="FO522">
        <v>22.44286</v>
      </c>
      <c r="FP522" s="1">
        <v>3.1403109999999999E-14</v>
      </c>
      <c r="FQ522" s="1">
        <v>2.0492E-10</v>
      </c>
      <c r="FR522" s="1">
        <v>2.5780230000000001E-2</v>
      </c>
      <c r="FS522">
        <v>22.605699999999999</v>
      </c>
      <c r="FT522" s="1">
        <v>4.8476380000000002E-13</v>
      </c>
      <c r="FU522" s="1">
        <v>3.2222360000000002E-9</v>
      </c>
      <c r="FV522" s="1">
        <v>2.5410229999999999E-2</v>
      </c>
      <c r="FW522">
        <v>22.782209999999999</v>
      </c>
      <c r="FX522" s="1">
        <v>5.8195640000000002E-12</v>
      </c>
      <c r="FY522" s="1">
        <v>3.9471919999999999E-8</v>
      </c>
      <c r="FZ522" s="1">
        <v>2.5244599999999999E-2</v>
      </c>
      <c r="GA522">
        <v>22.940860000000001</v>
      </c>
      <c r="GB522" s="1">
        <v>5.624578E-11</v>
      </c>
      <c r="GC522" s="1">
        <v>3.8587559999999999E-7</v>
      </c>
      <c r="GD522" s="1">
        <v>2.5193920000000002E-2</v>
      </c>
      <c r="GE522">
        <v>22.971979999999999</v>
      </c>
      <c r="GF522" s="1">
        <v>4.4519969999999998E-10</v>
      </c>
      <c r="GG522" s="1">
        <v>3.077147E-6</v>
      </c>
      <c r="GH522" s="1">
        <v>2.5042419999999999E-2</v>
      </c>
      <c r="GI522">
        <v>22.907499999999999</v>
      </c>
      <c r="GJ522" s="1">
        <v>2.915431E-9</v>
      </c>
      <c r="GK522" s="1">
        <v>2.0387210000000001E-5</v>
      </c>
      <c r="GL522" s="1">
        <v>2.4834419999999999E-2</v>
      </c>
      <c r="GM522">
        <v>22.84665</v>
      </c>
      <c r="GN522" s="1">
        <v>1.6078889999999999E-8</v>
      </c>
      <c r="GO522" s="1">
        <v>1.1402460000000001E-4</v>
      </c>
      <c r="GP522" s="1">
        <v>2.499061E-2</v>
      </c>
      <c r="GQ522">
        <v>22.812919999999998</v>
      </c>
      <c r="GR522" s="1">
        <v>7.7266309999999998E-8</v>
      </c>
      <c r="GS522" s="1">
        <v>5.4732499999999998E-4</v>
      </c>
      <c r="GT522" s="1">
        <v>2.4735759999999999E-2</v>
      </c>
      <c r="GU522">
        <v>22.93375</v>
      </c>
      <c r="GV522" s="1">
        <v>3.176843E-7</v>
      </c>
      <c r="GW522" s="1">
        <v>2.2854619999999998E-3</v>
      </c>
      <c r="GX522" s="1">
        <v>2.435528E-2</v>
      </c>
      <c r="GY522">
        <v>23.098939999999999</v>
      </c>
      <c r="GZ522" s="1">
        <v>1.142866E-6</v>
      </c>
      <c r="HA522" s="1">
        <v>8.3902950000000007E-3</v>
      </c>
      <c r="HB522">
        <v>2.3945399999999999E-2</v>
      </c>
      <c r="HC522">
        <v>23.278700000000001</v>
      </c>
      <c r="HD522" s="1">
        <v>3.651535E-6</v>
      </c>
      <c r="HE522" s="1">
        <v>2.739391E-2</v>
      </c>
      <c r="HF522" s="1">
        <v>2.3747310000000001E-2</v>
      </c>
      <c r="HG522">
        <v>23.418379999999999</v>
      </c>
      <c r="HH522" s="1">
        <v>1.058833E-5</v>
      </c>
      <c r="HI522" s="1">
        <v>8.0457429999999996E-2</v>
      </c>
      <c r="HJ522" s="1">
        <v>2.3671330000000001E-2</v>
      </c>
      <c r="HK522">
        <v>23.442740000000001</v>
      </c>
      <c r="HL522" s="1">
        <v>2.807053E-5</v>
      </c>
      <c r="HM522" s="1">
        <v>0.2148796</v>
      </c>
      <c r="HN522" s="1">
        <v>2.3550919999999999E-2</v>
      </c>
      <c r="HO522">
        <v>23.372509999999998</v>
      </c>
      <c r="HP522" s="1">
        <v>6.8138439999999994E-5</v>
      </c>
      <c r="HQ522" s="1">
        <v>0.52640030000000004</v>
      </c>
      <c r="HR522" s="1">
        <v>2.3413989999999999E-2</v>
      </c>
      <c r="HS522">
        <v>23.30302</v>
      </c>
      <c r="HT522" s="1">
        <v>1.5284200000000001E-4</v>
      </c>
      <c r="HU522" s="1">
        <v>1.1919059999999999</v>
      </c>
      <c r="HV522" s="1">
        <v>2.3757190000000001E-2</v>
      </c>
      <c r="HW522">
        <v>23.256720000000001</v>
      </c>
      <c r="HX522" s="1">
        <v>3.2627710000000001E-4</v>
      </c>
      <c r="HY522">
        <v>2.515765</v>
      </c>
      <c r="HZ522">
        <v>2.3587469999999999E-2</v>
      </c>
      <c r="IA522">
        <v>23.337489999999999</v>
      </c>
      <c r="IB522" s="1">
        <v>6.3943409999999996E-4</v>
      </c>
      <c r="IC522">
        <v>4.9814429999999996</v>
      </c>
      <c r="ID522" s="1">
        <v>2.3277079999999999E-2</v>
      </c>
      <c r="IE522">
        <v>23.35275</v>
      </c>
      <c r="IF522" s="1">
        <v>1.1736120000000001E-3</v>
      </c>
      <c r="IG522">
        <v>9.2930320000000002</v>
      </c>
      <c r="IH522" s="1">
        <v>2.2938420000000001E-2</v>
      </c>
      <c r="II522">
        <v>23.468409999999999</v>
      </c>
      <c r="IJ522" s="1">
        <v>2.0368539999999998E-3</v>
      </c>
      <c r="IK522">
        <v>16.419989999999999</v>
      </c>
      <c r="IL522" s="1">
        <v>2.283195E-2</v>
      </c>
      <c r="IM522">
        <v>23.568380000000001</v>
      </c>
      <c r="IN522" s="1">
        <v>3.402057E-3</v>
      </c>
      <c r="IO522">
        <v>27.632290000000001</v>
      </c>
      <c r="IP522" s="1">
        <v>2.2783109999999999E-2</v>
      </c>
      <c r="IQ522">
        <v>23.586760000000002</v>
      </c>
      <c r="IR522" s="1">
        <v>5.4523460000000003E-3</v>
      </c>
      <c r="IS522">
        <v>44.515770000000003</v>
      </c>
      <c r="IT522" s="1">
        <v>2.2629259999999998E-2</v>
      </c>
      <c r="IU522">
        <v>23.5321</v>
      </c>
      <c r="IV522" s="1">
        <v>8.3595820000000008E-3</v>
      </c>
      <c r="IW522">
        <v>68.920929999999998</v>
      </c>
      <c r="IX522" s="1">
        <v>2.230298E-2</v>
      </c>
      <c r="IY522">
        <v>23.460519999999999</v>
      </c>
      <c r="IZ522" s="1">
        <v>1.226207E-2</v>
      </c>
      <c r="JA522">
        <v>102.872</v>
      </c>
      <c r="JB522" s="1">
        <v>2.171532E-2</v>
      </c>
      <c r="JC522">
        <v>23.431909999999998</v>
      </c>
      <c r="JD522" s="1">
        <v>1.717262E-2</v>
      </c>
      <c r="JE522">
        <v>148.40539999999999</v>
      </c>
      <c r="JF522" s="1">
        <v>2.1484240000000002E-2</v>
      </c>
      <c r="JG522">
        <v>23.5669</v>
      </c>
      <c r="JH522" s="1">
        <v>2.3700039999999999E-2</v>
      </c>
      <c r="JI522">
        <v>207.6311</v>
      </c>
      <c r="JJ522" s="1">
        <v>2.1401610000000001E-2</v>
      </c>
      <c r="JK522">
        <v>23.75432</v>
      </c>
      <c r="JL522" s="1">
        <v>3.2061779999999998E-2</v>
      </c>
      <c r="JM522">
        <v>282.75439999999998</v>
      </c>
      <c r="JN522" s="1">
        <v>2.1304779999999999E-2</v>
      </c>
      <c r="JO522">
        <v>23.96067</v>
      </c>
      <c r="JP522" s="1">
        <v>4.2295369999999999E-2</v>
      </c>
      <c r="JQ522">
        <v>375.77699999999999</v>
      </c>
      <c r="JR522" s="1">
        <v>2.0999960000000002E-2</v>
      </c>
      <c r="JS522">
        <v>24.146070000000002</v>
      </c>
      <c r="JT522" s="1">
        <v>5.4017460000000003E-2</v>
      </c>
      <c r="JU522">
        <v>488.26280000000003</v>
      </c>
      <c r="JV522" s="1">
        <v>2.063284E-2</v>
      </c>
      <c r="JW522">
        <v>24.212240000000001</v>
      </c>
      <c r="JX522" s="1">
        <v>6.733625E-2</v>
      </c>
      <c r="JY522">
        <v>621.23530000000005</v>
      </c>
      <c r="JZ522" s="1">
        <v>2.0372169999999998E-2</v>
      </c>
      <c r="KA522">
        <v>24.165400000000002</v>
      </c>
      <c r="KB522" s="1">
        <v>8.2766179999999995E-2</v>
      </c>
      <c r="KC522">
        <v>775.51919999999996</v>
      </c>
      <c r="KD522" s="1">
        <v>2.024169E-2</v>
      </c>
      <c r="KE522">
        <v>24.112069999999999</v>
      </c>
      <c r="KF522" s="1">
        <v>0.1006498</v>
      </c>
      <c r="KG522">
        <v>951.79169999999999</v>
      </c>
      <c r="KH522" s="1">
        <v>2.0097250000000001E-2</v>
      </c>
      <c r="KI522">
        <v>24.07357</v>
      </c>
      <c r="KJ522" s="1">
        <v>0.1204514</v>
      </c>
      <c r="KK522">
        <v>1150.2629999999999</v>
      </c>
      <c r="KL522">
        <v>1.9946579999999998E-2</v>
      </c>
      <c r="KM522">
        <v>24.143139999999999</v>
      </c>
      <c r="KN522" s="1">
        <v>0.14205970000000001</v>
      </c>
      <c r="KO522">
        <v>1370.5889999999999</v>
      </c>
      <c r="KP522" s="1">
        <v>1.9746369999999999E-2</v>
      </c>
      <c r="KQ522">
        <v>24.232839999999999</v>
      </c>
      <c r="KR522">
        <v>0.1649824</v>
      </c>
      <c r="KS522">
        <v>1612.04</v>
      </c>
      <c r="KT522" s="1">
        <v>1.9566960000000001E-2</v>
      </c>
      <c r="KU522">
        <v>24.29691</v>
      </c>
      <c r="KV522">
        <v>0.18948970000000001</v>
      </c>
      <c r="KW522">
        <v>1873.4839999999999</v>
      </c>
      <c r="KX522" s="1">
        <v>1.9418459999999998E-2</v>
      </c>
      <c r="KY522">
        <v>24.341529999999999</v>
      </c>
      <c r="KZ522">
        <v>0.21562329999999999</v>
      </c>
      <c r="LA522">
        <v>2153.7310000000002</v>
      </c>
      <c r="LB522" s="1">
        <v>1.929343E-2</v>
      </c>
      <c r="LC522">
        <v>24.332850000000001</v>
      </c>
      <c r="LD522">
        <v>0.2432019</v>
      </c>
      <c r="LE522">
        <v>2451.3789999999999</v>
      </c>
      <c r="LF522" s="1">
        <v>1.9169479999999999E-2</v>
      </c>
      <c r="LG522">
        <v>24.294250000000002</v>
      </c>
      <c r="LH522">
        <v>0.27184019999999998</v>
      </c>
      <c r="LI522">
        <v>2764.855</v>
      </c>
      <c r="LJ522" s="1">
        <v>1.895958E-2</v>
      </c>
      <c r="LK522">
        <v>24.243320000000001</v>
      </c>
      <c r="LL522">
        <v>0.29993449999999999</v>
      </c>
      <c r="LM522">
        <v>3092.1770000000001</v>
      </c>
      <c r="LN522" s="1">
        <v>1.8392080000000002E-2</v>
      </c>
      <c r="LO522">
        <v>24.226400000000002</v>
      </c>
      <c r="LP522">
        <v>0.32194030000000001</v>
      </c>
      <c r="LQ522">
        <v>3429.7559999999999</v>
      </c>
      <c r="LR522" s="1">
        <v>1.8213119999999999E-2</v>
      </c>
      <c r="LS522">
        <v>24.344470000000001</v>
      </c>
      <c r="LT522">
        <v>0.35012569999999998</v>
      </c>
      <c r="LU522">
        <v>3775.6379999999999</v>
      </c>
      <c r="LV522" s="1">
        <v>1.8217420000000002E-2</v>
      </c>
      <c r="LW522">
        <v>24.511859999999999</v>
      </c>
      <c r="LX522">
        <v>0.38214789999999998</v>
      </c>
      <c r="LY522">
        <v>4129.8950000000004</v>
      </c>
      <c r="LZ522" s="1">
        <v>1.8235390000000001E-2</v>
      </c>
      <c r="MA522">
        <v>24.71181</v>
      </c>
      <c r="MB522">
        <v>0.41509550000000001</v>
      </c>
      <c r="MC522">
        <v>4491.4189999999999</v>
      </c>
      <c r="MD522" s="1">
        <v>1.8024040000000002E-2</v>
      </c>
      <c r="ME522">
        <v>24.87828</v>
      </c>
      <c r="MF522">
        <v>0.44276650000000001</v>
      </c>
      <c r="MG522">
        <v>4857.3059999999996</v>
      </c>
      <c r="MH522" s="1">
        <v>1.768919E-2</v>
      </c>
      <c r="MI522">
        <v>24.962199999999999</v>
      </c>
      <c r="MJ522">
        <v>0.46646470000000001</v>
      </c>
      <c r="MK522">
        <v>5224.47</v>
      </c>
      <c r="ML522" s="1">
        <v>1.741562E-2</v>
      </c>
      <c r="MM522">
        <v>24.923459999999999</v>
      </c>
      <c r="MN522">
        <v>0.49055890000000002</v>
      </c>
      <c r="MO522">
        <v>5590.8119999999999</v>
      </c>
      <c r="MP522" s="1">
        <v>1.732674E-2</v>
      </c>
      <c r="MQ522">
        <v>24.87424</v>
      </c>
      <c r="MR522">
        <v>0.5190032</v>
      </c>
      <c r="MS522">
        <v>5955.9579999999996</v>
      </c>
      <c r="MT522" s="1">
        <v>1.7465140000000001E-2</v>
      </c>
      <c r="MU522">
        <v>24.839459999999999</v>
      </c>
      <c r="MV522">
        <v>0.55429499999999998</v>
      </c>
      <c r="MW522">
        <v>6320.3879999999999</v>
      </c>
      <c r="MX522" s="1">
        <v>1.730667E-2</v>
      </c>
      <c r="MY522">
        <v>24.892479999999999</v>
      </c>
      <c r="MZ522">
        <v>0.57985660000000006</v>
      </c>
      <c r="NA522">
        <v>6682.3950000000004</v>
      </c>
      <c r="NB522" s="1">
        <v>1.6967099999999999E-2</v>
      </c>
      <c r="NC522">
        <v>25.012250000000002</v>
      </c>
      <c r="ND522">
        <v>0.59791609999999995</v>
      </c>
      <c r="NE522">
        <v>7038.2139999999999</v>
      </c>
      <c r="NF522" s="1">
        <v>1.6967099999999999E-2</v>
      </c>
      <c r="NG522">
        <v>25.012250000000002</v>
      </c>
      <c r="NH522">
        <v>0.59791609999999995</v>
      </c>
      <c r="NI522">
        <v>7038.2139999999999</v>
      </c>
      <c r="NJ522" s="1">
        <v>1.6967099999999999E-2</v>
      </c>
      <c r="NK522">
        <v>25.012250000000002</v>
      </c>
      <c r="NL522">
        <v>0.59791609999999995</v>
      </c>
      <c r="NM522">
        <v>7038.2139999999999</v>
      </c>
      <c r="NN522" s="1">
        <v>1.6967099999999999E-2</v>
      </c>
      <c r="NO522">
        <v>25.012250000000002</v>
      </c>
      <c r="NP522">
        <v>0.59791609999999995</v>
      </c>
      <c r="NQ522">
        <v>7038.2139999999999</v>
      </c>
      <c r="NR522" s="1">
        <v>1.6967099999999999E-2</v>
      </c>
      <c r="NS522">
        <v>25.012250000000002</v>
      </c>
      <c r="NT522">
        <v>0.59791609999999995</v>
      </c>
      <c r="NU522">
        <v>7038.2139999999999</v>
      </c>
      <c r="NV522" s="1">
        <v>1.6967099999999999E-2</v>
      </c>
      <c r="NW522">
        <v>25.012250000000002</v>
      </c>
      <c r="NX522">
        <v>0.59791609999999995</v>
      </c>
      <c r="NY522">
        <v>7038.2139999999999</v>
      </c>
      <c r="NZ522" s="1">
        <v>1.6967099999999999E-2</v>
      </c>
      <c r="OA522">
        <v>25.012250000000002</v>
      </c>
      <c r="OB522">
        <v>0.59791609999999995</v>
      </c>
      <c r="OC522">
        <v>7038.2139999999999</v>
      </c>
      <c r="OD522" s="1">
        <v>1.6967099999999999E-2</v>
      </c>
      <c r="OE522">
        <v>25.012250000000002</v>
      </c>
      <c r="OF522">
        <v>0.59791609999999995</v>
      </c>
      <c r="OG522">
        <v>7038.2139999999999</v>
      </c>
      <c r="OH522" s="1">
        <v>1.6967099999999999E-2</v>
      </c>
      <c r="OI522">
        <v>25.012250000000002</v>
      </c>
      <c r="OJ522">
        <v>0.59791609999999995</v>
      </c>
      <c r="OK522">
        <v>7038.2139999999999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3.5369379999999999E-2</v>
      </c>
      <c r="G523">
        <v>20.164090000000002</v>
      </c>
      <c r="H523">
        <v>0</v>
      </c>
      <c r="I523">
        <v>0</v>
      </c>
      <c r="J523" s="1">
        <v>3.5219340000000002E-2</v>
      </c>
      <c r="K523">
        <v>20.348130000000001</v>
      </c>
      <c r="L523">
        <v>0</v>
      </c>
      <c r="M523">
        <v>0</v>
      </c>
      <c r="N523" s="1">
        <v>3.4918640000000001E-2</v>
      </c>
      <c r="O523">
        <v>20.524889999999999</v>
      </c>
      <c r="P523">
        <v>0</v>
      </c>
      <c r="Q523">
        <v>0</v>
      </c>
      <c r="R523">
        <v>3.4604599999999999E-2</v>
      </c>
      <c r="S523">
        <v>20.702089999999998</v>
      </c>
      <c r="T523">
        <v>0</v>
      </c>
      <c r="U523">
        <v>0</v>
      </c>
      <c r="V523">
        <v>3.4515339999999999E-2</v>
      </c>
      <c r="W523">
        <v>20.894580000000001</v>
      </c>
      <c r="X523">
        <v>0</v>
      </c>
      <c r="Y523">
        <v>0</v>
      </c>
      <c r="Z523" s="1">
        <v>3.4508369999999997E-2</v>
      </c>
      <c r="AA523">
        <v>20.979520000000001</v>
      </c>
      <c r="AB523">
        <v>0</v>
      </c>
      <c r="AC523">
        <v>0</v>
      </c>
      <c r="AD523">
        <v>3.4438219999999999E-2</v>
      </c>
      <c r="AE523">
        <v>20.954370000000001</v>
      </c>
      <c r="AF523">
        <v>0</v>
      </c>
      <c r="AG523">
        <v>0</v>
      </c>
      <c r="AH523" s="1">
        <v>3.4307909999999997E-2</v>
      </c>
      <c r="AI523">
        <v>20.936579999999999</v>
      </c>
      <c r="AJ523">
        <v>0</v>
      </c>
      <c r="AK523">
        <v>0</v>
      </c>
      <c r="AL523" s="1">
        <v>3.4571249999999998E-2</v>
      </c>
      <c r="AM523">
        <v>20.94706</v>
      </c>
      <c r="AN523">
        <v>0</v>
      </c>
      <c r="AO523">
        <v>0</v>
      </c>
      <c r="AP523" s="1">
        <v>3.4411940000000002E-2</v>
      </c>
      <c r="AQ523">
        <v>21.106169999999999</v>
      </c>
      <c r="AR523">
        <v>0</v>
      </c>
      <c r="AS523">
        <v>0</v>
      </c>
      <c r="AT523" s="1">
        <v>3.4132790000000003E-2</v>
      </c>
      <c r="AU523">
        <v>21.29946</v>
      </c>
      <c r="AV523">
        <v>0</v>
      </c>
      <c r="AW523">
        <v>0</v>
      </c>
      <c r="AX523" s="1">
        <v>3.3827889999999999E-2</v>
      </c>
      <c r="AY523">
        <v>21.472660000000001</v>
      </c>
      <c r="AZ523">
        <v>0</v>
      </c>
      <c r="BA523">
        <v>0</v>
      </c>
      <c r="BB523" s="1">
        <v>3.3723219999999998E-2</v>
      </c>
      <c r="BC523">
        <v>21.638649999999998</v>
      </c>
      <c r="BD523">
        <v>0</v>
      </c>
      <c r="BE523">
        <v>0</v>
      </c>
      <c r="BF523" s="1">
        <v>3.3692550000000002E-2</v>
      </c>
      <c r="BG523">
        <v>21.693390000000001</v>
      </c>
      <c r="BH523">
        <v>0</v>
      </c>
      <c r="BI523">
        <v>0</v>
      </c>
      <c r="BJ523" s="1">
        <v>3.3580819999999997E-2</v>
      </c>
      <c r="BK523">
        <v>21.680109999999999</v>
      </c>
      <c r="BL523">
        <v>0</v>
      </c>
      <c r="BM523">
        <v>0</v>
      </c>
      <c r="BN523" s="1">
        <v>3.3392020000000001E-2</v>
      </c>
      <c r="BO523">
        <v>21.664380000000001</v>
      </c>
      <c r="BP523">
        <v>0</v>
      </c>
      <c r="BQ523">
        <v>0</v>
      </c>
      <c r="BR523" s="1">
        <v>3.3237370000000002E-2</v>
      </c>
      <c r="BS523">
        <v>21.668019999999999</v>
      </c>
      <c r="BT523">
        <v>0</v>
      </c>
      <c r="BU523">
        <v>0</v>
      </c>
      <c r="BV523" s="1">
        <v>3.3058549999999999E-2</v>
      </c>
      <c r="BW523">
        <v>21.700990000000001</v>
      </c>
      <c r="BX523">
        <v>0</v>
      </c>
      <c r="BY523">
        <v>0</v>
      </c>
      <c r="BZ523" s="1">
        <v>3.2879110000000003E-2</v>
      </c>
      <c r="CA523">
        <v>21.823550000000001</v>
      </c>
      <c r="CB523">
        <v>0</v>
      </c>
      <c r="CC523">
        <v>0</v>
      </c>
      <c r="CD523" s="1">
        <v>3.2709170000000003E-2</v>
      </c>
      <c r="CE523">
        <v>21.915099999999999</v>
      </c>
      <c r="CF523">
        <v>0</v>
      </c>
      <c r="CG523">
        <v>0</v>
      </c>
      <c r="CH523" s="1">
        <v>3.252418E-2</v>
      </c>
      <c r="CI523">
        <v>21.987020000000001</v>
      </c>
      <c r="CJ523">
        <v>0</v>
      </c>
      <c r="CK523">
        <v>0</v>
      </c>
      <c r="CL523" s="1">
        <v>3.2327849999999998E-2</v>
      </c>
      <c r="CM523">
        <v>21.98864</v>
      </c>
      <c r="CN523">
        <v>0</v>
      </c>
      <c r="CO523">
        <v>0</v>
      </c>
      <c r="CP523" s="1">
        <v>3.2129159999999997E-2</v>
      </c>
      <c r="CQ523">
        <v>21.973569999999999</v>
      </c>
      <c r="CR523">
        <v>0</v>
      </c>
      <c r="CS523">
        <v>0</v>
      </c>
      <c r="CT523">
        <v>3.1922499999999999E-2</v>
      </c>
      <c r="CU523">
        <v>21.937200000000001</v>
      </c>
      <c r="CV523">
        <v>0</v>
      </c>
      <c r="CW523">
        <v>0</v>
      </c>
      <c r="CX523" s="1">
        <v>3.1636930000000001E-2</v>
      </c>
      <c r="CY523">
        <v>21.882650000000002</v>
      </c>
      <c r="CZ523">
        <v>0</v>
      </c>
      <c r="DA523">
        <v>0</v>
      </c>
      <c r="DB523" s="1">
        <v>3.1445399999999998E-2</v>
      </c>
      <c r="DC523">
        <v>21.863150000000001</v>
      </c>
      <c r="DD523">
        <v>0</v>
      </c>
      <c r="DE523">
        <v>0</v>
      </c>
      <c r="DF523" s="1">
        <v>3.1287189999999999E-2</v>
      </c>
      <c r="DG523">
        <v>21.925090000000001</v>
      </c>
      <c r="DH523">
        <v>0</v>
      </c>
      <c r="DI523">
        <v>0</v>
      </c>
      <c r="DJ523" s="1">
        <v>3.1136239999999999E-2</v>
      </c>
      <c r="DK523">
        <v>21.999040000000001</v>
      </c>
      <c r="DL523">
        <v>0</v>
      </c>
      <c r="DM523">
        <v>0</v>
      </c>
      <c r="DN523" s="1">
        <v>3.0930409999999998E-2</v>
      </c>
      <c r="DO523">
        <v>22.09104</v>
      </c>
      <c r="DP523">
        <v>0</v>
      </c>
      <c r="DQ523">
        <v>0</v>
      </c>
      <c r="DR523" s="1">
        <v>3.0714990000000001E-2</v>
      </c>
      <c r="DS523">
        <v>22.085940000000001</v>
      </c>
      <c r="DT523">
        <v>0</v>
      </c>
      <c r="DU523">
        <v>0</v>
      </c>
      <c r="DV523" s="1">
        <v>3.0493969999999999E-2</v>
      </c>
      <c r="DW523">
        <v>22.04505</v>
      </c>
      <c r="DX523">
        <v>0</v>
      </c>
      <c r="DY523">
        <v>2.7900999999999999E-36</v>
      </c>
      <c r="DZ523">
        <v>3.028925E-2</v>
      </c>
      <c r="EA523">
        <v>22.01322</v>
      </c>
      <c r="EB523">
        <v>3.060111E-36</v>
      </c>
      <c r="EC523">
        <v>1.7349779999999999E-32</v>
      </c>
      <c r="ED523">
        <v>2.9985930000000001E-2</v>
      </c>
      <c r="EE523">
        <v>21.985389999999999</v>
      </c>
      <c r="EF523">
        <v>7.0976010000000001E-33</v>
      </c>
      <c r="EG523" s="1">
        <v>3.9663999999999999E-29</v>
      </c>
      <c r="EH523" s="1">
        <v>2.9786300000000002E-2</v>
      </c>
      <c r="EI523">
        <v>22.06279</v>
      </c>
      <c r="EJ523" s="1">
        <v>6.9370870000000006E-30</v>
      </c>
      <c r="EK523" s="1">
        <v>3.852056E-26</v>
      </c>
      <c r="EL523" s="1">
        <v>2.962006E-2</v>
      </c>
      <c r="EM523">
        <v>22.154720000000001</v>
      </c>
      <c r="EN523" s="1">
        <v>3.2698950000000002E-27</v>
      </c>
      <c r="EO523" s="1">
        <v>1.8115640000000001E-23</v>
      </c>
      <c r="EP523" s="1">
        <v>2.9474799999999999E-2</v>
      </c>
      <c r="EQ523">
        <v>22.227399999999999</v>
      </c>
      <c r="ER523" s="1">
        <v>8.2325340000000001E-25</v>
      </c>
      <c r="ES523" s="1">
        <v>4.5762900000000003E-21</v>
      </c>
      <c r="ET523" s="1">
        <v>2.9277589999999999E-2</v>
      </c>
      <c r="EU523">
        <v>22.334320000000002</v>
      </c>
      <c r="EV523" s="1">
        <v>1.1991349999999999E-22</v>
      </c>
      <c r="EW523" s="1">
        <v>6.7178220000000004E-19</v>
      </c>
      <c r="EX523" s="1">
        <v>2.9071219999999998E-2</v>
      </c>
      <c r="EY523">
        <v>22.378889999999998</v>
      </c>
      <c r="EZ523" s="1">
        <v>1.078262E-20</v>
      </c>
      <c r="FA523" s="1">
        <v>6.1111029999999996E-17</v>
      </c>
      <c r="FB523" s="1">
        <v>2.8881609999999999E-2</v>
      </c>
      <c r="FC523">
        <v>22.325030000000002</v>
      </c>
      <c r="FD523" s="1">
        <v>6.3473970000000001E-19</v>
      </c>
      <c r="FE523" s="1">
        <v>3.6359569999999998E-15</v>
      </c>
      <c r="FF523" s="1">
        <v>2.8756279999999999E-2</v>
      </c>
      <c r="FG523">
        <v>22.2653</v>
      </c>
      <c r="FH523" s="1">
        <v>2.5608099999999999E-17</v>
      </c>
      <c r="FI523" s="1">
        <v>1.4816689999999999E-13</v>
      </c>
      <c r="FJ523" s="1">
        <v>2.8960320000000001E-2</v>
      </c>
      <c r="FK523">
        <v>22.23359</v>
      </c>
      <c r="FL523" s="1">
        <v>7.4519810000000001E-16</v>
      </c>
      <c r="FM523" s="1">
        <v>4.3091949999999998E-12</v>
      </c>
      <c r="FN523" s="1">
        <v>2.8724E-2</v>
      </c>
      <c r="FO523">
        <v>22.351040000000001</v>
      </c>
      <c r="FP523" s="1">
        <v>1.5742910000000001E-14</v>
      </c>
      <c r="FQ523" s="1">
        <v>9.2425530000000002E-11</v>
      </c>
      <c r="FR523" s="1">
        <v>2.833082E-2</v>
      </c>
      <c r="FS523">
        <v>22.513349999999999</v>
      </c>
      <c r="FT523" s="1">
        <v>2.5066490000000002E-13</v>
      </c>
      <c r="FU523" s="1">
        <v>1.501832E-9</v>
      </c>
      <c r="FV523" s="1">
        <v>2.792211E-2</v>
      </c>
      <c r="FW523">
        <v>22.688549999999999</v>
      </c>
      <c r="FX523" s="1">
        <v>3.0990129999999999E-12</v>
      </c>
      <c r="FY523" s="1">
        <v>1.8978660000000002E-8</v>
      </c>
      <c r="FZ523" s="1">
        <v>2.773904E-2</v>
      </c>
      <c r="GA523">
        <v>22.845120000000001</v>
      </c>
      <c r="GB523" s="1">
        <v>3.080562E-11</v>
      </c>
      <c r="GC523" s="1">
        <v>1.9111479999999999E-7</v>
      </c>
      <c r="GD523" s="1">
        <v>2.7685189999999998E-2</v>
      </c>
      <c r="GE523">
        <v>22.87388</v>
      </c>
      <c r="GF523" s="1">
        <v>2.5049779999999998E-10</v>
      </c>
      <c r="GG523" s="1">
        <v>1.567736E-6</v>
      </c>
      <c r="GH523" s="1">
        <v>2.751928E-2</v>
      </c>
      <c r="GI523">
        <v>22.810860000000002</v>
      </c>
      <c r="GJ523" s="1">
        <v>1.683066E-9</v>
      </c>
      <c r="GK523" s="1">
        <v>1.067011E-5</v>
      </c>
      <c r="GL523" s="1">
        <v>2.7290970000000001E-2</v>
      </c>
      <c r="GM523">
        <v>22.752020000000002</v>
      </c>
      <c r="GN523" s="1">
        <v>9.5120109999999996E-9</v>
      </c>
      <c r="GO523" s="1">
        <v>6.1224639999999999E-5</v>
      </c>
      <c r="GP523" s="1">
        <v>2.7467680000000001E-2</v>
      </c>
      <c r="GQ523">
        <v>22.721450000000001</v>
      </c>
      <c r="GR523" s="1">
        <v>4.6799179999999999E-8</v>
      </c>
      <c r="GS523" s="1">
        <v>3.011655E-4</v>
      </c>
      <c r="GT523" s="1">
        <v>2.7188960000000002E-2</v>
      </c>
      <c r="GU523">
        <v>22.84431</v>
      </c>
      <c r="GV523" s="1">
        <v>1.9675440000000001E-7</v>
      </c>
      <c r="GW523" s="1">
        <v>1.2871709999999999E-3</v>
      </c>
      <c r="GX523" s="1">
        <v>2.6767249999999999E-2</v>
      </c>
      <c r="GY523">
        <v>23.009250000000002</v>
      </c>
      <c r="GZ523" s="1">
        <v>7.2285089999999997E-7</v>
      </c>
      <c r="HA523" s="1">
        <v>4.8309010000000003E-3</v>
      </c>
      <c r="HB523" s="1">
        <v>2.6315040000000001E-2</v>
      </c>
      <c r="HC523">
        <v>23.187249999999999</v>
      </c>
      <c r="HD523" s="1">
        <v>2.3561370000000002E-6</v>
      </c>
      <c r="HE523" s="1">
        <v>1.6106249999999999E-2</v>
      </c>
      <c r="HF523" s="1">
        <v>2.609848E-2</v>
      </c>
      <c r="HG523">
        <v>23.32546</v>
      </c>
      <c r="HH523" s="1">
        <v>6.963665E-6</v>
      </c>
      <c r="HI523" s="1">
        <v>4.8256050000000002E-2</v>
      </c>
      <c r="HJ523" s="1">
        <v>2.6014300000000001E-2</v>
      </c>
      <c r="HK523">
        <v>23.348109999999998</v>
      </c>
      <c r="HL523" s="1">
        <v>1.8798239999999998E-5</v>
      </c>
      <c r="HM523" s="1">
        <v>0.13134599999999999</v>
      </c>
      <c r="HN523" s="1">
        <v>2.5884589999999999E-2</v>
      </c>
      <c r="HO523">
        <v>23.279499999999999</v>
      </c>
      <c r="HP523" s="1">
        <v>4.6427619999999997E-5</v>
      </c>
      <c r="HQ523" s="1">
        <v>0.32761960000000001</v>
      </c>
      <c r="HR523" s="1">
        <v>2.5734900000000002E-2</v>
      </c>
      <c r="HS523">
        <v>23.21228</v>
      </c>
      <c r="HT523" s="1">
        <v>1.058605E-4</v>
      </c>
      <c r="HU523" s="1">
        <v>0.75462929999999995</v>
      </c>
      <c r="HV523" s="1">
        <v>2.6117850000000001E-2</v>
      </c>
      <c r="HW523">
        <v>23.16958</v>
      </c>
      <c r="HX523" s="1">
        <v>2.2958120000000001E-4</v>
      </c>
      <c r="HY523" s="1">
        <v>1.619105</v>
      </c>
      <c r="HZ523" s="1">
        <v>2.5931800000000001E-2</v>
      </c>
      <c r="IA523">
        <v>23.251919999999998</v>
      </c>
      <c r="IB523" s="1">
        <v>4.5661600000000002E-4</v>
      </c>
      <c r="IC523">
        <v>3.256033</v>
      </c>
      <c r="ID523" s="1">
        <v>2.558734E-2</v>
      </c>
      <c r="IE523">
        <v>23.268249999999998</v>
      </c>
      <c r="IF523" s="1">
        <v>8.4969980000000004E-4</v>
      </c>
      <c r="IG523">
        <v>6.1637750000000002</v>
      </c>
      <c r="IH523" s="1">
        <v>2.521466E-2</v>
      </c>
      <c r="II523">
        <v>23.38588</v>
      </c>
      <c r="IJ523" s="1">
        <v>1.4941690000000001E-3</v>
      </c>
      <c r="IK523">
        <v>11.042820000000001</v>
      </c>
      <c r="IL523" s="1">
        <v>2.5097359999999999E-2</v>
      </c>
      <c r="IM523">
        <v>23.485309999999998</v>
      </c>
      <c r="IN523" s="1">
        <v>2.5268980000000001E-3</v>
      </c>
      <c r="IO523">
        <v>18.829619999999998</v>
      </c>
      <c r="IP523">
        <v>2.5046639999999998E-2</v>
      </c>
      <c r="IQ523">
        <v>23.50299</v>
      </c>
      <c r="IR523" s="1">
        <v>4.0984020000000001E-3</v>
      </c>
      <c r="IS523">
        <v>30.716840000000001</v>
      </c>
      <c r="IT523">
        <v>2.4878580000000001E-2</v>
      </c>
      <c r="IU523">
        <v>23.450019999999999</v>
      </c>
      <c r="IV523" s="1">
        <v>6.3547589999999998E-3</v>
      </c>
      <c r="IW523">
        <v>48.125480000000003</v>
      </c>
      <c r="IX523" s="1">
        <v>2.4516320000000001E-2</v>
      </c>
      <c r="IY523">
        <v>23.381060000000002</v>
      </c>
      <c r="IZ523" s="1">
        <v>9.4191819999999999E-3</v>
      </c>
      <c r="JA523">
        <v>72.644679999999994</v>
      </c>
      <c r="JB523" s="1">
        <v>2.3868250000000001E-2</v>
      </c>
      <c r="JC523">
        <v>23.356200000000001</v>
      </c>
      <c r="JD523" s="1">
        <v>1.332216E-2</v>
      </c>
      <c r="JE523">
        <v>105.91630000000001</v>
      </c>
      <c r="JF523" s="1">
        <v>2.3613309999999998E-2</v>
      </c>
      <c r="JG523">
        <v>23.49306</v>
      </c>
      <c r="JH523" s="1">
        <v>1.8559619999999999E-2</v>
      </c>
      <c r="JI523">
        <v>149.6858</v>
      </c>
      <c r="JJ523" s="1">
        <v>2.3525569999999999E-2</v>
      </c>
      <c r="JK523">
        <v>23.67989</v>
      </c>
      <c r="JL523" s="1">
        <v>2.5338200000000002E-2</v>
      </c>
      <c r="JM523">
        <v>205.81540000000001</v>
      </c>
      <c r="JN523" s="1">
        <v>2.3420259999999998E-2</v>
      </c>
      <c r="JO523">
        <v>23.88456</v>
      </c>
      <c r="JP523" s="1">
        <v>3.3714309999999997E-2</v>
      </c>
      <c r="JQ523">
        <v>276.04300000000001</v>
      </c>
      <c r="JR523" s="1">
        <v>2.308634E-2</v>
      </c>
      <c r="JS523">
        <v>24.067170000000001</v>
      </c>
      <c r="JT523" s="1">
        <v>4.3410110000000002E-2</v>
      </c>
      <c r="JU523">
        <v>361.80410000000001</v>
      </c>
      <c r="JV523" s="1">
        <v>2.2679350000000001E-2</v>
      </c>
      <c r="JW523">
        <v>24.130369999999999</v>
      </c>
      <c r="JX523" s="1">
        <v>5.4521189999999997E-2</v>
      </c>
      <c r="JY523">
        <v>464.14120000000003</v>
      </c>
      <c r="JZ523" s="1">
        <v>2.239244E-2</v>
      </c>
      <c r="KA523">
        <v>24.083819999999999</v>
      </c>
      <c r="KB523" s="1">
        <v>6.7502510000000002E-2</v>
      </c>
      <c r="KC523">
        <v>583.96799999999996</v>
      </c>
      <c r="KD523" s="1">
        <v>2.224903E-2</v>
      </c>
      <c r="KE523">
        <v>24.032150000000001</v>
      </c>
      <c r="KF523" s="1">
        <v>8.2659350000000006E-2</v>
      </c>
      <c r="KG523">
        <v>722.0847</v>
      </c>
      <c r="KH523" s="1">
        <v>2.2091260000000001E-2</v>
      </c>
      <c r="KI523">
        <v>23.995619999999999</v>
      </c>
      <c r="KJ523">
        <v>9.9580870000000002E-2</v>
      </c>
      <c r="KK523">
        <v>878.90629999999999</v>
      </c>
      <c r="KL523">
        <v>2.1926069999999999E-2</v>
      </c>
      <c r="KM523">
        <v>24.067250000000001</v>
      </c>
      <c r="KN523" s="1">
        <v>0.1181874</v>
      </c>
      <c r="KO523">
        <v>1054.404</v>
      </c>
      <c r="KP523" s="1">
        <v>2.1704939999999999E-2</v>
      </c>
      <c r="KQ523">
        <v>24.156269999999999</v>
      </c>
      <c r="KR523" s="1">
        <v>0.13807549999999999</v>
      </c>
      <c r="KS523">
        <v>1248.2260000000001</v>
      </c>
      <c r="KT523" s="1">
        <v>2.1508550000000001E-2</v>
      </c>
      <c r="KU523">
        <v>24.221450000000001</v>
      </c>
      <c r="KV523">
        <v>0.15949769999999999</v>
      </c>
      <c r="KW523">
        <v>1459.6690000000001</v>
      </c>
      <c r="KX523" s="1">
        <v>2.134581E-2</v>
      </c>
      <c r="KY523">
        <v>24.265039999999999</v>
      </c>
      <c r="KZ523">
        <v>0.18248900000000001</v>
      </c>
      <c r="LA523">
        <v>1687.9690000000001</v>
      </c>
      <c r="LB523" s="1">
        <v>2.1207779999999999E-2</v>
      </c>
      <c r="LC523">
        <v>24.256810000000002</v>
      </c>
      <c r="LD523">
        <v>0.20689650000000001</v>
      </c>
      <c r="LE523">
        <v>1932.145</v>
      </c>
      <c r="LF523" s="1">
        <v>2.1071739999999999E-2</v>
      </c>
      <c r="LG523">
        <v>24.21941</v>
      </c>
      <c r="LH523">
        <v>0.23241329999999999</v>
      </c>
      <c r="LI523">
        <v>2191.0459999999998</v>
      </c>
      <c r="LJ523" s="1">
        <v>2.0840210000000001E-2</v>
      </c>
      <c r="LK523">
        <v>24.170069999999999</v>
      </c>
      <c r="LL523">
        <v>0.25764029999999999</v>
      </c>
      <c r="LM523">
        <v>2463.1329999999998</v>
      </c>
      <c r="LN523" s="1">
        <v>2.0210889999999999E-2</v>
      </c>
      <c r="LO523">
        <v>24.155950000000001</v>
      </c>
      <c r="LP523">
        <v>0.27771050000000003</v>
      </c>
      <c r="LQ523">
        <v>2745.4589999999998</v>
      </c>
      <c r="LR523" s="1">
        <v>2.0014810000000001E-2</v>
      </c>
      <c r="LS523">
        <v>24.27534</v>
      </c>
      <c r="LT523">
        <v>0.3033341</v>
      </c>
      <c r="LU523">
        <v>3036.5859999999998</v>
      </c>
      <c r="LV523" s="1">
        <v>2.002232E-2</v>
      </c>
      <c r="LW523">
        <v>24.44201</v>
      </c>
      <c r="LX523">
        <v>0.33249970000000001</v>
      </c>
      <c r="LY523">
        <v>3336.6210000000001</v>
      </c>
      <c r="LZ523" s="1">
        <v>2.0042299999999999E-2</v>
      </c>
      <c r="MA523">
        <v>24.639720000000001</v>
      </c>
      <c r="MB523">
        <v>0.36261870000000002</v>
      </c>
      <c r="MC523">
        <v>3644.6089999999999</v>
      </c>
      <c r="MD523" s="1">
        <v>1.9812179999999999E-2</v>
      </c>
      <c r="ME523">
        <v>24.803830000000001</v>
      </c>
      <c r="MF523">
        <v>0.38831470000000001</v>
      </c>
      <c r="MG523">
        <v>3958.0529999999999</v>
      </c>
      <c r="MH523" s="1">
        <v>1.944073E-2</v>
      </c>
      <c r="MI523">
        <v>24.884740000000001</v>
      </c>
      <c r="MJ523">
        <v>0.41051969999999999</v>
      </c>
      <c r="MK523">
        <v>4274.2709999999997</v>
      </c>
      <c r="ML523" s="1">
        <v>1.9139550000000002E-2</v>
      </c>
      <c r="MM523">
        <v>24.845739999999999</v>
      </c>
      <c r="MN523">
        <v>0.43322139999999998</v>
      </c>
      <c r="MO523">
        <v>4591.5630000000001</v>
      </c>
      <c r="MP523" s="1">
        <v>1.9042389999999999E-2</v>
      </c>
      <c r="MQ523">
        <v>24.79749</v>
      </c>
      <c r="MR523">
        <v>0.45990189999999997</v>
      </c>
      <c r="MS523">
        <v>4909.5600000000004</v>
      </c>
      <c r="MT523" s="1">
        <v>1.920055E-2</v>
      </c>
      <c r="MU523">
        <v>24.764559999999999</v>
      </c>
      <c r="MV523">
        <v>0.4929365</v>
      </c>
      <c r="MW523">
        <v>5228.6949999999997</v>
      </c>
      <c r="MX523" s="1">
        <v>1.9025710000000001E-2</v>
      </c>
      <c r="MY523">
        <v>24.81925</v>
      </c>
      <c r="MZ523">
        <v>0.51727489999999998</v>
      </c>
      <c r="NA523">
        <v>5547.2460000000001</v>
      </c>
      <c r="NB523" s="1">
        <v>1.8651009999999999E-2</v>
      </c>
      <c r="NC523">
        <v>24.938939999999999</v>
      </c>
      <c r="ND523">
        <v>0.53494540000000002</v>
      </c>
      <c r="NE523">
        <v>5861.8980000000001</v>
      </c>
      <c r="NF523" s="1">
        <v>1.8651009999999999E-2</v>
      </c>
      <c r="NG523">
        <v>24.938939999999999</v>
      </c>
      <c r="NH523">
        <v>0.53494540000000002</v>
      </c>
      <c r="NI523">
        <v>5861.8980000000001</v>
      </c>
      <c r="NJ523" s="1">
        <v>1.8651009999999999E-2</v>
      </c>
      <c r="NK523">
        <v>24.938939999999999</v>
      </c>
      <c r="NL523">
        <v>0.53494540000000002</v>
      </c>
      <c r="NM523">
        <v>5861.8980000000001</v>
      </c>
      <c r="NN523" s="1">
        <v>1.8651009999999999E-2</v>
      </c>
      <c r="NO523">
        <v>24.938939999999999</v>
      </c>
      <c r="NP523">
        <v>0.53494540000000002</v>
      </c>
      <c r="NQ523">
        <v>5861.8980000000001</v>
      </c>
      <c r="NR523" s="1">
        <v>1.8651009999999999E-2</v>
      </c>
      <c r="NS523">
        <v>24.938939999999999</v>
      </c>
      <c r="NT523">
        <v>0.53494540000000002</v>
      </c>
      <c r="NU523">
        <v>5861.8980000000001</v>
      </c>
      <c r="NV523" s="1">
        <v>1.8651009999999999E-2</v>
      </c>
      <c r="NW523">
        <v>24.938939999999999</v>
      </c>
      <c r="NX523">
        <v>0.53494540000000002</v>
      </c>
      <c r="NY523">
        <v>5861.8980000000001</v>
      </c>
      <c r="NZ523" s="1">
        <v>1.8651009999999999E-2</v>
      </c>
      <c r="OA523">
        <v>24.938939999999999</v>
      </c>
      <c r="OB523">
        <v>0.53494540000000002</v>
      </c>
      <c r="OC523">
        <v>5861.8980000000001</v>
      </c>
      <c r="OD523" s="1">
        <v>1.8651009999999999E-2</v>
      </c>
      <c r="OE523">
        <v>24.938939999999999</v>
      </c>
      <c r="OF523">
        <v>0.53494540000000002</v>
      </c>
      <c r="OG523">
        <v>5861.8980000000001</v>
      </c>
      <c r="OH523" s="1">
        <v>1.8651009999999999E-2</v>
      </c>
      <c r="OI523">
        <v>24.938939999999999</v>
      </c>
      <c r="OJ523">
        <v>0.53494540000000002</v>
      </c>
      <c r="OK523">
        <v>5861.8980000000001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3.5250589999999998E-2</v>
      </c>
      <c r="G524">
        <v>20.02608</v>
      </c>
      <c r="H524">
        <v>0</v>
      </c>
      <c r="I524">
        <v>0</v>
      </c>
      <c r="J524" s="1">
        <v>3.5099020000000002E-2</v>
      </c>
      <c r="K524">
        <v>20.20843</v>
      </c>
      <c r="L524">
        <v>0</v>
      </c>
      <c r="M524">
        <v>0</v>
      </c>
      <c r="N524" s="1">
        <v>3.4795939999999997E-2</v>
      </c>
      <c r="O524">
        <v>20.382999999999999</v>
      </c>
      <c r="P524">
        <v>0</v>
      </c>
      <c r="Q524">
        <v>0</v>
      </c>
      <c r="R524" s="1">
        <v>3.4480909999999997E-2</v>
      </c>
      <c r="S524">
        <v>20.558599999999998</v>
      </c>
      <c r="T524">
        <v>0</v>
      </c>
      <c r="U524">
        <v>0</v>
      </c>
      <c r="V524" s="1">
        <v>3.4393010000000002E-2</v>
      </c>
      <c r="W524">
        <v>20.748860000000001</v>
      </c>
      <c r="X524">
        <v>0</v>
      </c>
      <c r="Y524">
        <v>0</v>
      </c>
      <c r="Z524" s="1">
        <v>3.4387279999999999E-2</v>
      </c>
      <c r="AA524">
        <v>20.832509999999999</v>
      </c>
      <c r="AB524">
        <v>0</v>
      </c>
      <c r="AC524">
        <v>0</v>
      </c>
      <c r="AD524" s="1">
        <v>3.4316779999999998E-2</v>
      </c>
      <c r="AE524">
        <v>20.808340000000001</v>
      </c>
      <c r="AF524">
        <v>0</v>
      </c>
      <c r="AG524">
        <v>0</v>
      </c>
      <c r="AH524" s="1">
        <v>3.418815E-2</v>
      </c>
      <c r="AI524">
        <v>20.791440000000001</v>
      </c>
      <c r="AJ524">
        <v>0</v>
      </c>
      <c r="AK524">
        <v>0</v>
      </c>
      <c r="AL524" s="1">
        <v>3.4455449999999999E-2</v>
      </c>
      <c r="AM524">
        <v>20.803229999999999</v>
      </c>
      <c r="AN524">
        <v>0</v>
      </c>
      <c r="AO524">
        <v>0</v>
      </c>
      <c r="AP524" s="1">
        <v>3.4295289999999999E-2</v>
      </c>
      <c r="AQ524">
        <v>20.961310000000001</v>
      </c>
      <c r="AR524">
        <v>0</v>
      </c>
      <c r="AS524">
        <v>0</v>
      </c>
      <c r="AT524" s="1">
        <v>3.4015259999999999E-2</v>
      </c>
      <c r="AU524">
        <v>21.1526</v>
      </c>
      <c r="AV524">
        <v>0</v>
      </c>
      <c r="AW524">
        <v>0</v>
      </c>
      <c r="AX524" s="1">
        <v>3.3708729999999999E-2</v>
      </c>
      <c r="AY524">
        <v>21.323979999999999</v>
      </c>
      <c r="AZ524">
        <v>0</v>
      </c>
      <c r="BA524">
        <v>0</v>
      </c>
      <c r="BB524" s="1">
        <v>3.3605740000000002E-2</v>
      </c>
      <c r="BC524">
        <v>21.48847</v>
      </c>
      <c r="BD524">
        <v>0</v>
      </c>
      <c r="BE524">
        <v>0</v>
      </c>
      <c r="BF524" s="1">
        <v>3.3576979999999999E-2</v>
      </c>
      <c r="BG524">
        <v>21.543019999999999</v>
      </c>
      <c r="BH524">
        <v>0</v>
      </c>
      <c r="BI524">
        <v>0</v>
      </c>
      <c r="BJ524" s="1">
        <v>3.3466469999999998E-2</v>
      </c>
      <c r="BK524">
        <v>21.53134</v>
      </c>
      <c r="BL524">
        <v>0</v>
      </c>
      <c r="BM524">
        <v>0</v>
      </c>
      <c r="BN524" s="1">
        <v>3.3276E-2</v>
      </c>
      <c r="BO524">
        <v>21.517440000000001</v>
      </c>
      <c r="BP524">
        <v>0</v>
      </c>
      <c r="BQ524">
        <v>0</v>
      </c>
      <c r="BR524" s="1">
        <v>3.3122369999999998E-2</v>
      </c>
      <c r="BS524">
        <v>21.522749999999998</v>
      </c>
      <c r="BT524">
        <v>0</v>
      </c>
      <c r="BU524">
        <v>0</v>
      </c>
      <c r="BV524" s="1">
        <v>3.2944389999999997E-2</v>
      </c>
      <c r="BW524">
        <v>21.557359999999999</v>
      </c>
      <c r="BX524">
        <v>0</v>
      </c>
      <c r="BY524">
        <v>0</v>
      </c>
      <c r="BZ524" s="1">
        <v>3.2765210000000003E-2</v>
      </c>
      <c r="CA524">
        <v>21.680330000000001</v>
      </c>
      <c r="CB524">
        <v>0</v>
      </c>
      <c r="CC524">
        <v>0</v>
      </c>
      <c r="CD524" s="1">
        <v>3.2594520000000002E-2</v>
      </c>
      <c r="CE524">
        <v>21.77251</v>
      </c>
      <c r="CF524">
        <v>0</v>
      </c>
      <c r="CG524">
        <v>0</v>
      </c>
      <c r="CH524" s="1">
        <v>3.241103E-2</v>
      </c>
      <c r="CI524">
        <v>21.845009999999998</v>
      </c>
      <c r="CJ524">
        <v>0</v>
      </c>
      <c r="CK524">
        <v>0</v>
      </c>
      <c r="CL524" s="1">
        <v>3.22145E-2</v>
      </c>
      <c r="CM524">
        <v>21.848379999999999</v>
      </c>
      <c r="CN524">
        <v>0</v>
      </c>
      <c r="CO524">
        <v>0</v>
      </c>
      <c r="CP524" s="1">
        <v>3.2016330000000003E-2</v>
      </c>
      <c r="CQ524">
        <v>21.83548</v>
      </c>
      <c r="CR524">
        <v>0</v>
      </c>
      <c r="CS524">
        <v>0</v>
      </c>
      <c r="CT524" s="1">
        <v>3.1809789999999998E-2</v>
      </c>
      <c r="CU524">
        <v>21.801950000000001</v>
      </c>
      <c r="CV524">
        <v>0</v>
      </c>
      <c r="CW524">
        <v>0</v>
      </c>
      <c r="CX524" s="1">
        <v>3.1523460000000003E-2</v>
      </c>
      <c r="CY524">
        <v>21.75076</v>
      </c>
      <c r="CZ524">
        <v>0</v>
      </c>
      <c r="DA524">
        <v>0</v>
      </c>
      <c r="DB524" s="1">
        <v>3.13318E-2</v>
      </c>
      <c r="DC524">
        <v>21.734490000000001</v>
      </c>
      <c r="DD524">
        <v>0</v>
      </c>
      <c r="DE524">
        <v>0</v>
      </c>
      <c r="DF524" s="1">
        <v>3.117582E-2</v>
      </c>
      <c r="DG524">
        <v>21.798290000000001</v>
      </c>
      <c r="DH524">
        <v>0</v>
      </c>
      <c r="DI524">
        <v>0</v>
      </c>
      <c r="DJ524" s="1">
        <v>3.1024909999999999E-2</v>
      </c>
      <c r="DK524">
        <v>21.873380000000001</v>
      </c>
      <c r="DL524">
        <v>0</v>
      </c>
      <c r="DM524">
        <v>0</v>
      </c>
      <c r="DN524" s="1">
        <v>3.0819249999999999E-2</v>
      </c>
      <c r="DO524">
        <v>21.965910000000001</v>
      </c>
      <c r="DP524">
        <v>0</v>
      </c>
      <c r="DQ524">
        <v>0</v>
      </c>
      <c r="DR524" s="1">
        <v>3.060508E-2</v>
      </c>
      <c r="DS524">
        <v>21.962540000000001</v>
      </c>
      <c r="DT524">
        <v>0</v>
      </c>
      <c r="DU524">
        <v>0</v>
      </c>
      <c r="DV524" s="1">
        <v>3.0384930000000001E-2</v>
      </c>
      <c r="DW524">
        <v>21.924209999999999</v>
      </c>
      <c r="DX524">
        <v>0</v>
      </c>
      <c r="DY524">
        <v>7.9870750000000002E-37</v>
      </c>
      <c r="DZ524" s="1">
        <v>3.017949E-2</v>
      </c>
      <c r="EA524">
        <v>21.894770000000001</v>
      </c>
      <c r="EB524">
        <v>7.7011180000000002E-37</v>
      </c>
      <c r="EC524">
        <v>5.3249729999999999E-33</v>
      </c>
      <c r="ED524" s="1">
        <v>2.987598E-2</v>
      </c>
      <c r="EE524">
        <v>21.869409999999998</v>
      </c>
      <c r="EF524">
        <v>1.9753549999999998E-33</v>
      </c>
      <c r="EG524" s="1">
        <v>1.2974220000000001E-29</v>
      </c>
      <c r="EH524" s="1">
        <v>2.9676330000000001E-2</v>
      </c>
      <c r="EI524">
        <v>21.947970000000002</v>
      </c>
      <c r="EJ524" s="1">
        <v>2.1012480000000001E-30</v>
      </c>
      <c r="EK524" s="1">
        <v>1.3363909999999999E-26</v>
      </c>
      <c r="EL524" s="1">
        <v>2.9512090000000001E-2</v>
      </c>
      <c r="EM524">
        <v>22.04008</v>
      </c>
      <c r="EN524" s="1">
        <v>1.064413E-27</v>
      </c>
      <c r="EO524" s="1">
        <v>6.6297009999999996E-24</v>
      </c>
      <c r="EP524" s="1">
        <v>2.9366090000000001E-2</v>
      </c>
      <c r="EQ524">
        <v>22.113309999999998</v>
      </c>
      <c r="ER524" s="1">
        <v>2.8548899999999999E-25</v>
      </c>
      <c r="ES524" s="1">
        <v>1.7599330000000001E-21</v>
      </c>
      <c r="ET524" s="1">
        <v>2.9171720000000002E-2</v>
      </c>
      <c r="EU524">
        <v>22.22015</v>
      </c>
      <c r="EV524" s="1">
        <v>4.4018999999999999E-23</v>
      </c>
      <c r="EW524" s="1">
        <v>2.7064899999999999E-19</v>
      </c>
      <c r="EX524" s="1">
        <v>2.8965100000000001E-2</v>
      </c>
      <c r="EY524">
        <v>22.26493</v>
      </c>
      <c r="EZ524" s="1">
        <v>4.1680239999999999E-21</v>
      </c>
      <c r="FA524" s="1">
        <v>2.5723849999999999E-17</v>
      </c>
      <c r="FB524">
        <v>2.8774709999999998E-2</v>
      </c>
      <c r="FC524">
        <v>22.213239999999999</v>
      </c>
      <c r="FD524" s="1">
        <v>2.572687E-19</v>
      </c>
      <c r="FE524" s="1">
        <v>1.5952669999999999E-15</v>
      </c>
      <c r="FF524" s="1">
        <v>2.8651360000000001E-2</v>
      </c>
      <c r="FG524">
        <v>22.15597</v>
      </c>
      <c r="FH524" s="1">
        <v>1.084578E-17</v>
      </c>
      <c r="FI524" s="1">
        <v>6.761674E-14</v>
      </c>
      <c r="FJ524" s="1">
        <v>2.885971E-2</v>
      </c>
      <c r="FK524">
        <v>22.12659</v>
      </c>
      <c r="FL524" s="1">
        <v>3.2888120000000001E-16</v>
      </c>
      <c r="FM524" s="1">
        <v>2.0417799999999998E-12</v>
      </c>
      <c r="FN524" s="1">
        <v>2.8623780000000001E-2</v>
      </c>
      <c r="FO524">
        <v>22.244119999999999</v>
      </c>
      <c r="FP524" s="1">
        <v>7.2189110000000002E-15</v>
      </c>
      <c r="FQ524" s="1">
        <v>4.5389200000000001E-11</v>
      </c>
      <c r="FR524" s="1">
        <v>2.8229299999999999E-2</v>
      </c>
      <c r="FS524">
        <v>22.405080000000002</v>
      </c>
      <c r="FT524" s="1">
        <v>1.1912509999999999E-13</v>
      </c>
      <c r="FU524" s="1">
        <v>7.6312800000000001E-10</v>
      </c>
      <c r="FV524" s="1">
        <v>2.7820080000000001E-2</v>
      </c>
      <c r="FW524">
        <v>22.57864</v>
      </c>
      <c r="FX524" s="1">
        <v>1.523101E-12</v>
      </c>
      <c r="FY524" s="1">
        <v>9.9629999999999996E-9</v>
      </c>
      <c r="FZ524" s="1">
        <v>2.7638019999999999E-2</v>
      </c>
      <c r="GA524">
        <v>22.733409999999999</v>
      </c>
      <c r="GB524" s="1">
        <v>1.5631209999999999E-11</v>
      </c>
      <c r="GC524" s="1">
        <v>1.035141E-7</v>
      </c>
      <c r="GD524" s="1">
        <v>2.7586389999999999E-2</v>
      </c>
      <c r="GE524">
        <v>22.762180000000001</v>
      </c>
      <c r="GF524" s="1">
        <v>1.3102010000000001E-10</v>
      </c>
      <c r="GG524" s="1">
        <v>8.7504770000000001E-7</v>
      </c>
      <c r="GH524" s="1">
        <v>2.742174E-2</v>
      </c>
      <c r="GI524">
        <v>22.701560000000001</v>
      </c>
      <c r="GJ524" s="1">
        <v>9.0592810000000001E-10</v>
      </c>
      <c r="GK524" s="1">
        <v>6.1298509999999997E-6</v>
      </c>
      <c r="GL524" s="1">
        <v>2.7194469999999998E-2</v>
      </c>
      <c r="GM524">
        <v>22.645150000000001</v>
      </c>
      <c r="GN524" s="1">
        <v>5.2609319999999998E-9</v>
      </c>
      <c r="GO524" s="1">
        <v>3.615846E-5</v>
      </c>
      <c r="GP524">
        <v>2.737409E-2</v>
      </c>
      <c r="GQ524">
        <v>22.617039999999999</v>
      </c>
      <c r="GR524" s="1">
        <v>2.6566699999999999E-8</v>
      </c>
      <c r="GS524" s="1">
        <v>1.826602E-4</v>
      </c>
      <c r="GT524" s="1">
        <v>2.7098839999999999E-2</v>
      </c>
      <c r="GU524">
        <v>22.740030000000001</v>
      </c>
      <c r="GV524" s="1">
        <v>1.144785E-7</v>
      </c>
      <c r="GW524" s="1">
        <v>8.0083840000000003E-4</v>
      </c>
      <c r="GX524" s="1">
        <v>2.6675270000000001E-2</v>
      </c>
      <c r="GY524">
        <v>22.903860000000002</v>
      </c>
      <c r="GZ524" s="1">
        <v>4.3041730000000001E-7</v>
      </c>
      <c r="HA524" s="1">
        <v>3.0797609999999999E-3</v>
      </c>
      <c r="HB524" s="1">
        <v>2.6222579999999999E-2</v>
      </c>
      <c r="HC524">
        <v>23.080089999999998</v>
      </c>
      <c r="HD524" s="1">
        <v>1.434056E-6</v>
      </c>
      <c r="HE524" s="1">
        <v>1.05097E-2</v>
      </c>
      <c r="HF524" s="1">
        <v>2.6006689999999999E-2</v>
      </c>
      <c r="HG524">
        <v>23.217199999999998</v>
      </c>
      <c r="HH524" s="1">
        <v>4.3279389999999997E-6</v>
      </c>
      <c r="HI524" s="1">
        <v>3.2197360000000001E-2</v>
      </c>
      <c r="HJ524" s="1">
        <v>2.5923720000000001E-2</v>
      </c>
      <c r="HK524">
        <v>23.240290000000002</v>
      </c>
      <c r="HL524" s="1">
        <v>1.191848E-5</v>
      </c>
      <c r="HM524" s="1">
        <v>8.9527960000000004E-2</v>
      </c>
      <c r="HN524" s="1">
        <v>2.5797500000000001E-2</v>
      </c>
      <c r="HO524">
        <v>23.174340000000001</v>
      </c>
      <c r="HP524" s="1">
        <v>3.000202E-5</v>
      </c>
      <c r="HQ524" s="1">
        <v>0.2279243</v>
      </c>
      <c r="HR524" s="1">
        <v>2.5648839999999999E-2</v>
      </c>
      <c r="HS524">
        <v>23.109839999999998</v>
      </c>
      <c r="HT524" s="1">
        <v>6.9649619999999999E-5</v>
      </c>
      <c r="HU524" s="1">
        <v>0.53535180000000004</v>
      </c>
      <c r="HV524" s="1">
        <v>2.6034519999999998E-2</v>
      </c>
      <c r="HW524">
        <v>23.0701</v>
      </c>
      <c r="HX524" s="1">
        <v>1.5369329999999999E-4</v>
      </c>
      <c r="HY524" s="1">
        <v>1.170393</v>
      </c>
      <c r="HZ524" s="1">
        <v>2.5850689999999999E-2</v>
      </c>
      <c r="IA524">
        <v>23.153120000000001</v>
      </c>
      <c r="IB524" s="1">
        <v>3.107152E-4</v>
      </c>
      <c r="IC524">
        <v>2.3961980000000001</v>
      </c>
      <c r="ID524">
        <v>2.5505860000000002E-2</v>
      </c>
      <c r="IE524">
        <v>23.171060000000001</v>
      </c>
      <c r="IF524" s="1">
        <v>5.871168E-4</v>
      </c>
      <c r="IG524">
        <v>4.6139479999999997</v>
      </c>
      <c r="IH524" s="1">
        <v>2.513203E-2</v>
      </c>
      <c r="II524">
        <v>23.289149999999999</v>
      </c>
      <c r="IJ524" s="1">
        <v>1.0474740000000001E-3</v>
      </c>
      <c r="IK524">
        <v>8.401313</v>
      </c>
      <c r="IL524" s="1">
        <v>2.5015160000000002E-2</v>
      </c>
      <c r="IM524">
        <v>23.388439999999999</v>
      </c>
      <c r="IN524" s="1">
        <v>1.796155E-3</v>
      </c>
      <c r="IO524">
        <v>14.54874</v>
      </c>
      <c r="IP524" s="1">
        <v>2.4967469999999999E-2</v>
      </c>
      <c r="IQ524">
        <v>23.407070000000001</v>
      </c>
      <c r="IR524" s="1">
        <v>2.9521769999999998E-3</v>
      </c>
      <c r="IS524">
        <v>24.08691</v>
      </c>
      <c r="IT524" s="1">
        <v>2.4800840000000001E-2</v>
      </c>
      <c r="IU524">
        <v>23.356729999999999</v>
      </c>
      <c r="IV524" s="1">
        <v>4.6353089999999998E-3</v>
      </c>
      <c r="IW524">
        <v>38.273949999999999</v>
      </c>
      <c r="IX524" s="1">
        <v>2.443766E-2</v>
      </c>
      <c r="IY524">
        <v>23.290990000000001</v>
      </c>
      <c r="IZ524" s="1">
        <v>6.9519109999999999E-3</v>
      </c>
      <c r="JA524">
        <v>58.554810000000003</v>
      </c>
      <c r="JB524" s="1">
        <v>2.3786080000000001E-2</v>
      </c>
      <c r="JC524">
        <v>23.268999999999998</v>
      </c>
      <c r="JD524" s="1">
        <v>9.9409540000000001E-3</v>
      </c>
      <c r="JE524">
        <v>86.468050000000005</v>
      </c>
      <c r="JF524" s="1">
        <v>2.3534280000000001E-2</v>
      </c>
      <c r="JG524">
        <v>23.40587</v>
      </c>
      <c r="JH524" s="1">
        <v>1.3998740000000001E-2</v>
      </c>
      <c r="JI524">
        <v>123.694</v>
      </c>
      <c r="JJ524" s="1">
        <v>2.3448589999999998E-2</v>
      </c>
      <c r="JK524">
        <v>23.59122</v>
      </c>
      <c r="JL524" s="1">
        <v>1.9308410000000002E-2</v>
      </c>
      <c r="JM524">
        <v>172.06309999999999</v>
      </c>
      <c r="JN524" s="1">
        <v>2.3346370000000002E-2</v>
      </c>
      <c r="JO524">
        <v>23.793790000000001</v>
      </c>
      <c r="JP524" s="1">
        <v>2.5944419999999999E-2</v>
      </c>
      <c r="JQ524">
        <v>233.34710000000001</v>
      </c>
      <c r="JR524" s="1">
        <v>2.301253E-2</v>
      </c>
      <c r="JS524">
        <v>23.97401</v>
      </c>
      <c r="JT524" s="1">
        <v>3.3713310000000003E-2</v>
      </c>
      <c r="JU524">
        <v>309.09339999999997</v>
      </c>
      <c r="JV524" s="1">
        <v>2.2604969999999999E-2</v>
      </c>
      <c r="JW524">
        <v>24.036290000000001</v>
      </c>
      <c r="JX524" s="1">
        <v>4.2710070000000003E-2</v>
      </c>
      <c r="JY524">
        <v>400.52890000000002</v>
      </c>
      <c r="JZ524" s="1">
        <v>2.2318660000000001E-2</v>
      </c>
      <c r="KA524">
        <v>23.99137</v>
      </c>
      <c r="KB524" s="1">
        <v>5.3319850000000002E-2</v>
      </c>
      <c r="KC524">
        <v>508.79039999999998</v>
      </c>
      <c r="KD524" s="1">
        <v>2.2175980000000001E-2</v>
      </c>
      <c r="KE524">
        <v>23.941839999999999</v>
      </c>
      <c r="KF524" s="1">
        <v>6.5813499999999997E-2</v>
      </c>
      <c r="KG524">
        <v>634.92129999999997</v>
      </c>
      <c r="KH524" s="1">
        <v>2.2018039999999999E-2</v>
      </c>
      <c r="KI524">
        <v>23.907219999999999</v>
      </c>
      <c r="KJ524" s="1">
        <v>7.9887040000000006E-2</v>
      </c>
      <c r="KK524">
        <v>779.6046</v>
      </c>
      <c r="KL524" s="1">
        <v>2.1855280000000001E-2</v>
      </c>
      <c r="KM524">
        <v>23.979489999999998</v>
      </c>
      <c r="KN524" s="1">
        <v>9.5510300000000006E-2</v>
      </c>
      <c r="KO524">
        <v>943.13699999999994</v>
      </c>
      <c r="KP524" s="1">
        <v>2.163209E-2</v>
      </c>
      <c r="KQ524">
        <v>24.067969999999999</v>
      </c>
      <c r="KR524" s="1">
        <v>0.11234040000000001</v>
      </c>
      <c r="KS524">
        <v>1125.4549999999999</v>
      </c>
      <c r="KT524" s="1">
        <v>2.1437100000000001E-2</v>
      </c>
      <c r="KU524">
        <v>24.133679999999998</v>
      </c>
      <c r="KV524" s="1">
        <v>0.13063130000000001</v>
      </c>
      <c r="KW524">
        <v>1326.193</v>
      </c>
      <c r="KX524" s="1">
        <v>2.1275490000000001E-2</v>
      </c>
      <c r="KY524">
        <v>24.177420000000001</v>
      </c>
      <c r="KZ524">
        <v>0.15040919999999999</v>
      </c>
      <c r="LA524">
        <v>1544.86</v>
      </c>
      <c r="LB524" s="1">
        <v>2.1137389999999999E-2</v>
      </c>
      <c r="LC524">
        <v>24.17043</v>
      </c>
      <c r="LD524">
        <v>0.17155090000000001</v>
      </c>
      <c r="LE524">
        <v>1780.723</v>
      </c>
      <c r="LF524" s="1">
        <v>2.1001929999999999E-2</v>
      </c>
      <c r="LG524">
        <v>24.13486</v>
      </c>
      <c r="LH524">
        <v>0.19382289999999999</v>
      </c>
      <c r="LI524">
        <v>2032.8910000000001</v>
      </c>
      <c r="LJ524" s="1">
        <v>2.0771680000000001E-2</v>
      </c>
      <c r="LK524">
        <v>24.087720000000001</v>
      </c>
      <c r="LL524">
        <v>0.21605260000000001</v>
      </c>
      <c r="LM524">
        <v>2300.0189999999998</v>
      </c>
      <c r="LN524" s="1">
        <v>2.0138759999999999E-2</v>
      </c>
      <c r="LO524">
        <v>24.075510000000001</v>
      </c>
      <c r="LP524">
        <v>0.23403789999999999</v>
      </c>
      <c r="LQ524">
        <v>2579.3380000000002</v>
      </c>
      <c r="LR524" s="1">
        <v>1.994257E-2</v>
      </c>
      <c r="LS524">
        <v>24.194510000000001</v>
      </c>
      <c r="LT524">
        <v>0.25690790000000002</v>
      </c>
      <c r="LU524">
        <v>2869.585</v>
      </c>
      <c r="LV524" s="1">
        <v>1.995303E-2</v>
      </c>
      <c r="LW524">
        <v>24.359639999999999</v>
      </c>
      <c r="LX524">
        <v>0.28301670000000001</v>
      </c>
      <c r="LY524">
        <v>3170.8690000000001</v>
      </c>
      <c r="LZ524" s="1">
        <v>1.9974720000000001E-2</v>
      </c>
      <c r="MA524">
        <v>24.5547</v>
      </c>
      <c r="MB524">
        <v>0.31012000000000001</v>
      </c>
      <c r="MC524">
        <v>3482.2869999999998</v>
      </c>
      <c r="MD524" s="1">
        <v>1.9745809999999999E-2</v>
      </c>
      <c r="ME524">
        <v>24.71677</v>
      </c>
      <c r="MF524">
        <v>0.33358729999999998</v>
      </c>
      <c r="MG524">
        <v>3801.4229999999998</v>
      </c>
      <c r="MH524" s="1">
        <v>1.9373629999999999E-2</v>
      </c>
      <c r="MI524">
        <v>24.79636</v>
      </c>
      <c r="MJ524">
        <v>0.35413060000000002</v>
      </c>
      <c r="MK524">
        <v>4125.5519999999997</v>
      </c>
      <c r="ML524" s="1">
        <v>1.907126E-2</v>
      </c>
      <c r="MM524">
        <v>24.75844</v>
      </c>
      <c r="MN524">
        <v>0.37520439999999999</v>
      </c>
      <c r="MO524">
        <v>4452.9809999999998</v>
      </c>
      <c r="MP524" s="1">
        <v>1.8976940000000001E-2</v>
      </c>
      <c r="MQ524">
        <v>24.711659999999998</v>
      </c>
      <c r="MR524">
        <v>0.39993250000000002</v>
      </c>
      <c r="MS524">
        <v>4783.2039999999997</v>
      </c>
      <c r="MT524" s="1">
        <v>1.9138929999999998E-2</v>
      </c>
      <c r="MU524">
        <v>24.680389999999999</v>
      </c>
      <c r="MV524">
        <v>0.43039680000000002</v>
      </c>
      <c r="MW524">
        <v>5116.6729999999998</v>
      </c>
      <c r="MX524" s="1">
        <v>1.896393E-2</v>
      </c>
      <c r="MY524">
        <v>24.735410000000002</v>
      </c>
      <c r="MZ524">
        <v>0.45328600000000002</v>
      </c>
      <c r="NA524">
        <v>5451.5039999999999</v>
      </c>
      <c r="NB524">
        <v>1.8588810000000001E-2</v>
      </c>
      <c r="NC524">
        <v>24.854199999999999</v>
      </c>
      <c r="ND524">
        <v>0.47037659999999998</v>
      </c>
      <c r="NE524">
        <v>5784.3190000000004</v>
      </c>
      <c r="NF524">
        <v>1.8588810000000001E-2</v>
      </c>
      <c r="NG524">
        <v>24.854199999999999</v>
      </c>
      <c r="NH524">
        <v>0.47037659999999998</v>
      </c>
      <c r="NI524">
        <v>5784.3190000000004</v>
      </c>
      <c r="NJ524">
        <v>1.8588810000000001E-2</v>
      </c>
      <c r="NK524">
        <v>24.854199999999999</v>
      </c>
      <c r="NL524">
        <v>0.47037659999999998</v>
      </c>
      <c r="NM524">
        <v>5784.3190000000004</v>
      </c>
      <c r="NN524">
        <v>1.8588810000000001E-2</v>
      </c>
      <c r="NO524">
        <v>24.854199999999999</v>
      </c>
      <c r="NP524">
        <v>0.47037659999999998</v>
      </c>
      <c r="NQ524">
        <v>5784.3190000000004</v>
      </c>
      <c r="NR524">
        <v>1.8588810000000001E-2</v>
      </c>
      <c r="NS524">
        <v>24.854199999999999</v>
      </c>
      <c r="NT524">
        <v>0.47037659999999998</v>
      </c>
      <c r="NU524">
        <v>5784.3190000000004</v>
      </c>
      <c r="NV524">
        <v>1.8588810000000001E-2</v>
      </c>
      <c r="NW524">
        <v>24.854199999999999</v>
      </c>
      <c r="NX524">
        <v>0.47037659999999998</v>
      </c>
      <c r="NY524">
        <v>5784.3190000000004</v>
      </c>
      <c r="NZ524">
        <v>1.8588810000000001E-2</v>
      </c>
      <c r="OA524">
        <v>24.854199999999999</v>
      </c>
      <c r="OB524">
        <v>0.47037659999999998</v>
      </c>
      <c r="OC524">
        <v>5784.3190000000004</v>
      </c>
      <c r="OD524">
        <v>1.8588810000000001E-2</v>
      </c>
      <c r="OE524">
        <v>24.854199999999999</v>
      </c>
      <c r="OF524">
        <v>0.47037659999999998</v>
      </c>
      <c r="OG524">
        <v>5784.3190000000004</v>
      </c>
      <c r="OH524">
        <v>1.8588810000000001E-2</v>
      </c>
      <c r="OI524">
        <v>24.854199999999999</v>
      </c>
      <c r="OJ524">
        <v>0.47037659999999998</v>
      </c>
      <c r="OK524">
        <v>5784.3190000000004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2.872912E-2</v>
      </c>
      <c r="G525">
        <v>19.906770000000002</v>
      </c>
      <c r="H525">
        <v>0</v>
      </c>
      <c r="I525">
        <v>0</v>
      </c>
      <c r="J525" s="1">
        <v>2.8605390000000001E-2</v>
      </c>
      <c r="K525">
        <v>20.085170000000002</v>
      </c>
      <c r="L525">
        <v>0</v>
      </c>
      <c r="M525">
        <v>0</v>
      </c>
      <c r="N525" s="1">
        <v>2.8354600000000001E-2</v>
      </c>
      <c r="O525">
        <v>20.25853</v>
      </c>
      <c r="P525">
        <v>0</v>
      </c>
      <c r="Q525">
        <v>0</v>
      </c>
      <c r="R525" s="1">
        <v>2.8096630000000001E-2</v>
      </c>
      <c r="S525">
        <v>20.431989999999999</v>
      </c>
      <c r="T525">
        <v>0</v>
      </c>
      <c r="U525">
        <v>0</v>
      </c>
      <c r="V525" s="1">
        <v>2.802791E-2</v>
      </c>
      <c r="W525">
        <v>20.620429999999999</v>
      </c>
      <c r="X525">
        <v>0</v>
      </c>
      <c r="Y525">
        <v>0</v>
      </c>
      <c r="Z525" s="1">
        <v>2.8023329999999999E-2</v>
      </c>
      <c r="AA525">
        <v>20.705870000000001</v>
      </c>
      <c r="AB525">
        <v>0</v>
      </c>
      <c r="AC525">
        <v>0</v>
      </c>
      <c r="AD525" s="1">
        <v>2.7965980000000001E-2</v>
      </c>
      <c r="AE525">
        <v>20.683710000000001</v>
      </c>
      <c r="AF525">
        <v>0</v>
      </c>
      <c r="AG525">
        <v>0</v>
      </c>
      <c r="AH525" s="1">
        <v>2.7864690000000001E-2</v>
      </c>
      <c r="AI525">
        <v>20.66779</v>
      </c>
      <c r="AJ525">
        <v>0</v>
      </c>
      <c r="AK525">
        <v>0</v>
      </c>
      <c r="AL525" s="1">
        <v>2.8085720000000002E-2</v>
      </c>
      <c r="AM525">
        <v>20.67916</v>
      </c>
      <c r="AN525">
        <v>0</v>
      </c>
      <c r="AO525">
        <v>0</v>
      </c>
      <c r="AP525" s="1">
        <v>2.795425E-2</v>
      </c>
      <c r="AQ525">
        <v>20.83408</v>
      </c>
      <c r="AR525">
        <v>0</v>
      </c>
      <c r="AS525">
        <v>0</v>
      </c>
      <c r="AT525" s="1">
        <v>2.7723810000000002E-2</v>
      </c>
      <c r="AU525">
        <v>21.022929999999999</v>
      </c>
      <c r="AV525">
        <v>0</v>
      </c>
      <c r="AW525">
        <v>0</v>
      </c>
      <c r="AX525" s="1">
        <v>2.7473870000000001E-2</v>
      </c>
      <c r="AY525">
        <v>21.193000000000001</v>
      </c>
      <c r="AZ525">
        <v>0</v>
      </c>
      <c r="BA525">
        <v>0</v>
      </c>
      <c r="BB525" s="1">
        <v>2.7390109999999999E-2</v>
      </c>
      <c r="BC525">
        <v>21.35661</v>
      </c>
      <c r="BD525">
        <v>0</v>
      </c>
      <c r="BE525">
        <v>0</v>
      </c>
      <c r="BF525" s="1">
        <v>2.7368679999999999E-2</v>
      </c>
      <c r="BG525">
        <v>21.413489999999999</v>
      </c>
      <c r="BH525">
        <v>0</v>
      </c>
      <c r="BI525">
        <v>0</v>
      </c>
      <c r="BJ525" s="1">
        <v>2.7281079999999999E-2</v>
      </c>
      <c r="BK525">
        <v>21.403929999999999</v>
      </c>
      <c r="BL525">
        <v>0</v>
      </c>
      <c r="BM525">
        <v>0</v>
      </c>
      <c r="BN525" s="1">
        <v>2.7123979999999999E-2</v>
      </c>
      <c r="BO525">
        <v>21.391649999999998</v>
      </c>
      <c r="BP525">
        <v>0</v>
      </c>
      <c r="BQ525">
        <v>0</v>
      </c>
      <c r="BR525" s="1">
        <v>2.6999430000000001E-2</v>
      </c>
      <c r="BS525">
        <v>21.39799</v>
      </c>
      <c r="BT525">
        <v>0</v>
      </c>
      <c r="BU525">
        <v>0</v>
      </c>
      <c r="BV525" s="1">
        <v>2.6854780000000002E-2</v>
      </c>
      <c r="BW525">
        <v>21.433129999999998</v>
      </c>
      <c r="BX525">
        <v>0</v>
      </c>
      <c r="BY525">
        <v>0</v>
      </c>
      <c r="BZ525" s="1">
        <v>2.6707479999999999E-2</v>
      </c>
      <c r="CA525">
        <v>21.555019999999999</v>
      </c>
      <c r="CB525">
        <v>0</v>
      </c>
      <c r="CC525">
        <v>0</v>
      </c>
      <c r="CD525" s="1">
        <v>2.656907E-2</v>
      </c>
      <c r="CE525">
        <v>21.647760000000002</v>
      </c>
      <c r="CF525">
        <v>0</v>
      </c>
      <c r="CG525">
        <v>0</v>
      </c>
      <c r="CH525">
        <v>2.6420389999999998E-2</v>
      </c>
      <c r="CI525">
        <v>21.721979999999999</v>
      </c>
      <c r="CJ525">
        <v>0</v>
      </c>
      <c r="CK525">
        <v>0</v>
      </c>
      <c r="CL525" s="1">
        <v>2.6259500000000002E-2</v>
      </c>
      <c r="CM525">
        <v>21.727450000000001</v>
      </c>
      <c r="CN525">
        <v>0</v>
      </c>
      <c r="CO525">
        <v>0</v>
      </c>
      <c r="CP525" s="1">
        <v>2.609641E-2</v>
      </c>
      <c r="CQ525">
        <v>21.716909999999999</v>
      </c>
      <c r="CR525">
        <v>0</v>
      </c>
      <c r="CS525">
        <v>0</v>
      </c>
      <c r="CT525" s="1">
        <v>2.592972E-2</v>
      </c>
      <c r="CU525">
        <v>21.686150000000001</v>
      </c>
      <c r="CV525">
        <v>0</v>
      </c>
      <c r="CW525">
        <v>0</v>
      </c>
      <c r="CX525" s="1">
        <v>2.56948E-2</v>
      </c>
      <c r="CY525">
        <v>21.63823</v>
      </c>
      <c r="CZ525">
        <v>0</v>
      </c>
      <c r="DA525">
        <v>0</v>
      </c>
      <c r="DB525" s="1">
        <v>2.5539800000000001E-2</v>
      </c>
      <c r="DC525">
        <v>21.623529999999999</v>
      </c>
      <c r="DD525">
        <v>0</v>
      </c>
      <c r="DE525">
        <v>0</v>
      </c>
      <c r="DF525" s="1">
        <v>2.5413229999999998E-2</v>
      </c>
      <c r="DG525">
        <v>21.687200000000001</v>
      </c>
      <c r="DH525">
        <v>0</v>
      </c>
      <c r="DI525">
        <v>0</v>
      </c>
      <c r="DJ525" s="1">
        <v>2.5289519999999999E-2</v>
      </c>
      <c r="DK525">
        <v>21.763000000000002</v>
      </c>
      <c r="DL525">
        <v>0</v>
      </c>
      <c r="DM525">
        <v>0</v>
      </c>
      <c r="DN525" s="1">
        <v>2.5121939999999999E-2</v>
      </c>
      <c r="DO525">
        <v>21.85622</v>
      </c>
      <c r="DP525">
        <v>0</v>
      </c>
      <c r="DQ525">
        <v>0</v>
      </c>
      <c r="DR525" s="1">
        <v>2.4947939999999998E-2</v>
      </c>
      <c r="DS525">
        <v>21.856190000000002</v>
      </c>
      <c r="DT525">
        <v>0</v>
      </c>
      <c r="DU525">
        <v>0</v>
      </c>
      <c r="DV525" s="1">
        <v>2.476888E-2</v>
      </c>
      <c r="DW525">
        <v>21.820350000000001</v>
      </c>
      <c r="DX525">
        <v>0</v>
      </c>
      <c r="DY525">
        <v>2.4060810000000001E-37</v>
      </c>
      <c r="DZ525" s="1">
        <v>2.460035E-2</v>
      </c>
      <c r="EA525">
        <v>21.79297</v>
      </c>
      <c r="EB525">
        <v>1.647054E-37</v>
      </c>
      <c r="EC525">
        <v>1.7105690000000002E-33</v>
      </c>
      <c r="ED525" s="1">
        <v>2.4352410000000001E-2</v>
      </c>
      <c r="EE525">
        <v>21.769469999999998</v>
      </c>
      <c r="EF525">
        <v>4.224578E-34</v>
      </c>
      <c r="EG525" s="1">
        <v>4.4201630000000002E-30</v>
      </c>
      <c r="EH525" s="1">
        <v>2.4188950000000001E-2</v>
      </c>
      <c r="EI525">
        <v>21.846699999999998</v>
      </c>
      <c r="EJ525" s="1">
        <v>4.7120539999999998E-31</v>
      </c>
      <c r="EK525" s="1">
        <v>4.8105169999999999E-27</v>
      </c>
      <c r="EL525">
        <v>2.4056910000000001E-2</v>
      </c>
      <c r="EM525">
        <v>21.9392</v>
      </c>
      <c r="EN525" s="1">
        <v>2.6297300000000002E-28</v>
      </c>
      <c r="EO525" s="1">
        <v>2.5133640000000001E-24</v>
      </c>
      <c r="EP525" s="1">
        <v>2.3937529999999999E-2</v>
      </c>
      <c r="EQ525">
        <v>22.01295</v>
      </c>
      <c r="ER525" s="1">
        <v>7.659865E-26</v>
      </c>
      <c r="ES525" s="1">
        <v>7.000755E-22</v>
      </c>
      <c r="ET525" s="1">
        <v>2.3780570000000001E-2</v>
      </c>
      <c r="EU525">
        <v>22.119330000000001</v>
      </c>
      <c r="EV525" s="1">
        <v>1.2701229999999999E-23</v>
      </c>
      <c r="EW525" s="1">
        <v>1.1263150000000001E-19</v>
      </c>
      <c r="EX525" s="1">
        <v>2.3612040000000001E-2</v>
      </c>
      <c r="EY525">
        <v>22.166270000000001</v>
      </c>
      <c r="EZ525" s="1">
        <v>1.2836180000000001E-21</v>
      </c>
      <c r="FA525" s="1">
        <v>1.117063E-17</v>
      </c>
      <c r="FB525" s="1">
        <v>2.3455509999999999E-2</v>
      </c>
      <c r="FC525">
        <v>22.117619999999999</v>
      </c>
      <c r="FD525" s="1">
        <v>8.4063429999999998E-20</v>
      </c>
      <c r="FE525" s="1">
        <v>7.2122040000000004E-16</v>
      </c>
      <c r="FF525" s="1">
        <v>2.3357139999999998E-2</v>
      </c>
      <c r="FG525">
        <v>22.062750000000001</v>
      </c>
      <c r="FH525" s="1">
        <v>3.742645E-18</v>
      </c>
      <c r="FI525" s="1">
        <v>3.1761239999999999E-14</v>
      </c>
      <c r="FJ525" s="1">
        <v>2.353189E-2</v>
      </c>
      <c r="FK525">
        <v>22.034279999999999</v>
      </c>
      <c r="FL525" s="1">
        <v>1.194029E-16</v>
      </c>
      <c r="FM525" s="1">
        <v>9.9462740000000009E-13</v>
      </c>
      <c r="FN525" s="1">
        <v>2.3338580000000001E-2</v>
      </c>
      <c r="FO525">
        <v>22.149290000000001</v>
      </c>
      <c r="FP525" s="1">
        <v>2.7474240000000001E-15</v>
      </c>
      <c r="FQ525" s="1">
        <v>2.289592E-11</v>
      </c>
      <c r="FR525" s="1">
        <v>2.3014550000000002E-2</v>
      </c>
      <c r="FS525">
        <v>22.30828</v>
      </c>
      <c r="FT525" s="1">
        <v>4.7378420000000003E-14</v>
      </c>
      <c r="FU525" s="1">
        <v>3.9800970000000001E-10</v>
      </c>
      <c r="FV525" s="1">
        <v>2.267953E-2</v>
      </c>
      <c r="FW525">
        <v>22.4802</v>
      </c>
      <c r="FX525" s="1">
        <v>6.3135899999999998E-13</v>
      </c>
      <c r="FY525" s="1">
        <v>5.3646310000000002E-9</v>
      </c>
      <c r="FZ525" s="1">
        <v>2.2531969999999998E-2</v>
      </c>
      <c r="GA525">
        <v>22.633990000000001</v>
      </c>
      <c r="GB525" s="1">
        <v>6.7387380000000001E-12</v>
      </c>
      <c r="GC525" s="1">
        <v>5.7467730000000002E-8</v>
      </c>
      <c r="GD525" s="1">
        <v>2.2490530000000002E-2</v>
      </c>
      <c r="GE525">
        <v>22.665970000000002</v>
      </c>
      <c r="GF525" s="1">
        <v>5.8624950000000001E-11</v>
      </c>
      <c r="GG525" s="1">
        <v>5.0027129999999997E-7</v>
      </c>
      <c r="GH525" s="1">
        <v>2.2358059999999999E-2</v>
      </c>
      <c r="GI525">
        <v>22.608309999999999</v>
      </c>
      <c r="GJ525" s="1">
        <v>4.1994700000000001E-10</v>
      </c>
      <c r="GK525" s="1">
        <v>3.6048690000000002E-6</v>
      </c>
      <c r="GL525" s="1">
        <v>2.217305E-2</v>
      </c>
      <c r="GM525">
        <v>22.554210000000001</v>
      </c>
      <c r="GN525" s="1">
        <v>2.521801E-9</v>
      </c>
      <c r="GO525" s="1">
        <v>2.1849179999999999E-5</v>
      </c>
      <c r="GP525" s="1">
        <v>2.2323249999999999E-2</v>
      </c>
      <c r="GQ525">
        <v>22.526949999999999</v>
      </c>
      <c r="GR525" s="1">
        <v>1.314979E-8</v>
      </c>
      <c r="GS525" s="1">
        <v>1.1328359999999999E-4</v>
      </c>
      <c r="GT525" s="1">
        <v>2.2099190000000001E-2</v>
      </c>
      <c r="GU525">
        <v>22.647400000000001</v>
      </c>
      <c r="GV525" s="1">
        <v>5.8411690000000001E-8</v>
      </c>
      <c r="GW525" s="1">
        <v>5.0928870000000002E-4</v>
      </c>
      <c r="GX525" s="1">
        <v>2.1753459999999999E-2</v>
      </c>
      <c r="GY525">
        <v>22.809439999999999</v>
      </c>
      <c r="GZ525" s="1">
        <v>2.260404E-7</v>
      </c>
      <c r="HA525" s="1">
        <v>2.006308E-3</v>
      </c>
      <c r="HB525">
        <v>2.1381290000000001E-2</v>
      </c>
      <c r="HC525">
        <v>22.984300000000001</v>
      </c>
      <c r="HD525" s="1">
        <v>7.7390859999999998E-7</v>
      </c>
      <c r="HE525" s="1">
        <v>7.006221E-3</v>
      </c>
      <c r="HF525" s="1">
        <v>2.1205140000000001E-2</v>
      </c>
      <c r="HG525">
        <v>23.121089999999999</v>
      </c>
      <c r="HH525" s="1">
        <v>2.3972180000000002E-6</v>
      </c>
      <c r="HI525" s="1">
        <v>2.1942110000000001E-2</v>
      </c>
      <c r="HJ525" s="1">
        <v>2.1139769999999999E-2</v>
      </c>
      <c r="HK525">
        <v>23.14742</v>
      </c>
      <c r="HL525" s="1">
        <v>6.7680859999999997E-6</v>
      </c>
      <c r="HM525" s="1">
        <v>6.2312230000000003E-2</v>
      </c>
      <c r="HN525" s="1">
        <v>2.1039140000000001E-2</v>
      </c>
      <c r="HO525">
        <v>23.084759999999999</v>
      </c>
      <c r="HP525" s="1">
        <v>1.744646E-5</v>
      </c>
      <c r="HQ525" s="1">
        <v>0.16187670000000001</v>
      </c>
      <c r="HR525" s="1">
        <v>2.091894E-2</v>
      </c>
      <c r="HS525">
        <v>23.02281</v>
      </c>
      <c r="HT525" s="1">
        <v>4.142523E-5</v>
      </c>
      <c r="HU525" s="1">
        <v>0.38764860000000001</v>
      </c>
      <c r="HV525" s="1">
        <v>2.1237510000000001E-2</v>
      </c>
      <c r="HW525">
        <v>22.984359999999999</v>
      </c>
      <c r="HX525" s="1">
        <v>9.3412900000000001E-5</v>
      </c>
      <c r="HY525" s="1">
        <v>0.86326820000000004</v>
      </c>
      <c r="HZ525" s="1">
        <v>2.1086609999999999E-2</v>
      </c>
      <c r="IA525">
        <v>23.066600000000001</v>
      </c>
      <c r="IB525" s="1">
        <v>1.9274329999999999E-4</v>
      </c>
      <c r="IC525">
        <v>1.799058</v>
      </c>
      <c r="ID525" s="1">
        <v>2.0803220000000001E-2</v>
      </c>
      <c r="IE525">
        <v>23.08652</v>
      </c>
      <c r="IF525" s="1">
        <v>3.7129829999999999E-4</v>
      </c>
      <c r="IG525">
        <v>3.5234079999999999</v>
      </c>
      <c r="IH525" s="1">
        <v>2.0496440000000001E-2</v>
      </c>
      <c r="II525">
        <v>23.202839999999998</v>
      </c>
      <c r="IJ525" s="1">
        <v>6.7467760000000003E-4</v>
      </c>
      <c r="IK525">
        <v>6.5202080000000002</v>
      </c>
      <c r="IL525" s="1">
        <v>2.0402699999999999E-2</v>
      </c>
      <c r="IM525">
        <v>23.30264</v>
      </c>
      <c r="IN525" s="1">
        <v>1.1774159999999999E-3</v>
      </c>
      <c r="IO525">
        <v>11.466200000000001</v>
      </c>
      <c r="IP525">
        <v>2.0364489999999999E-2</v>
      </c>
      <c r="IQ525">
        <v>23.324200000000001</v>
      </c>
      <c r="IR525" s="1">
        <v>1.9678019999999998E-3</v>
      </c>
      <c r="IS525">
        <v>19.263950000000001</v>
      </c>
      <c r="IT525">
        <v>2.0229179999999999E-2</v>
      </c>
      <c r="IU525">
        <v>23.276969999999999</v>
      </c>
      <c r="IV525" s="1">
        <v>3.139186E-3</v>
      </c>
      <c r="IW525">
        <v>31.04213</v>
      </c>
      <c r="IX525" s="1">
        <v>1.9930170000000001E-2</v>
      </c>
      <c r="IY525">
        <v>23.214189999999999</v>
      </c>
      <c r="IZ525" s="1">
        <v>4.7789629999999998E-3</v>
      </c>
      <c r="JA525">
        <v>48.130949999999999</v>
      </c>
      <c r="JB525">
        <v>1.9395510000000001E-2</v>
      </c>
      <c r="JC525">
        <v>23.193079999999998</v>
      </c>
      <c r="JD525" s="1">
        <v>6.9309250000000001E-3</v>
      </c>
      <c r="JE525">
        <v>71.989329999999995</v>
      </c>
      <c r="JF525" s="1">
        <v>1.9190579999999999E-2</v>
      </c>
      <c r="JG525">
        <v>23.32732</v>
      </c>
      <c r="JH525" s="1">
        <v>9.8937060000000004E-3</v>
      </c>
      <c r="JI525">
        <v>104.2372</v>
      </c>
      <c r="JJ525" s="1">
        <v>1.912235E-2</v>
      </c>
      <c r="JK525">
        <v>23.5105</v>
      </c>
      <c r="JL525" s="1">
        <v>1.382514E-2</v>
      </c>
      <c r="JM525">
        <v>146.67660000000001</v>
      </c>
      <c r="JN525" s="1">
        <v>1.904115E-2</v>
      </c>
      <c r="JO525">
        <v>23.710889999999999</v>
      </c>
      <c r="JP525" s="1">
        <v>1.8809079999999999E-2</v>
      </c>
      <c r="JQ525">
        <v>201.1138</v>
      </c>
      <c r="JR525" s="1">
        <v>1.8767869999999999E-2</v>
      </c>
      <c r="JS525">
        <v>23.889970000000002</v>
      </c>
      <c r="JT525" s="1">
        <v>2.472833E-2</v>
      </c>
      <c r="JU525">
        <v>269.2063</v>
      </c>
      <c r="JV525" s="1">
        <v>1.843502E-2</v>
      </c>
      <c r="JW525">
        <v>23.954360000000001</v>
      </c>
      <c r="JX525" s="1">
        <v>3.1677820000000002E-2</v>
      </c>
      <c r="JY525">
        <v>352.35160000000002</v>
      </c>
      <c r="JZ525" s="1">
        <v>1.8199799999999999E-2</v>
      </c>
      <c r="KA525">
        <v>23.912289999999999</v>
      </c>
      <c r="KB525" s="1">
        <v>3.9964930000000003E-2</v>
      </c>
      <c r="KC525">
        <v>451.86880000000002</v>
      </c>
      <c r="KD525" s="1">
        <v>1.8084699999999999E-2</v>
      </c>
      <c r="KE525">
        <v>23.864850000000001</v>
      </c>
      <c r="KF525" s="1">
        <v>4.9834139999999999E-2</v>
      </c>
      <c r="KG525">
        <v>569.01459999999997</v>
      </c>
      <c r="KH525" s="1">
        <v>1.7955849999999999E-2</v>
      </c>
      <c r="KI525">
        <v>23.83154</v>
      </c>
      <c r="KJ525">
        <v>6.1074929999999999E-2</v>
      </c>
      <c r="KK525">
        <v>704.7287</v>
      </c>
      <c r="KL525" s="1">
        <v>1.7822879999999999E-2</v>
      </c>
      <c r="KM525">
        <v>23.902270000000001</v>
      </c>
      <c r="KN525" s="1">
        <v>7.3692599999999997E-2</v>
      </c>
      <c r="KO525">
        <v>859.59960000000001</v>
      </c>
      <c r="KP525" s="1">
        <v>1.7641380000000002E-2</v>
      </c>
      <c r="KQ525">
        <v>23.990829999999999</v>
      </c>
      <c r="KR525">
        <v>8.7442309999999995E-2</v>
      </c>
      <c r="KS525">
        <v>1033.8520000000001</v>
      </c>
      <c r="KT525" s="1">
        <v>1.7481469999999999E-2</v>
      </c>
      <c r="KU525">
        <v>24.056080000000001</v>
      </c>
      <c r="KV525" s="1">
        <v>0.1025277</v>
      </c>
      <c r="KW525">
        <v>1227.4100000000001</v>
      </c>
      <c r="KX525">
        <v>1.735006E-2</v>
      </c>
      <c r="KY525">
        <v>24.101459999999999</v>
      </c>
      <c r="KZ525" s="1">
        <v>0.1189984</v>
      </c>
      <c r="LA525">
        <v>1440.048</v>
      </c>
      <c r="LB525" s="1">
        <v>1.7236979999999999E-2</v>
      </c>
      <c r="LC525">
        <v>24.09637</v>
      </c>
      <c r="LD525">
        <v>0.1367575</v>
      </c>
      <c r="LE525">
        <v>1671.2639999999999</v>
      </c>
      <c r="LF525" s="1">
        <v>1.7126369999999998E-2</v>
      </c>
      <c r="LG525">
        <v>24.062889999999999</v>
      </c>
      <c r="LH525">
        <v>0.1556399</v>
      </c>
      <c r="LI525">
        <v>1920.4010000000001</v>
      </c>
      <c r="LJ525" s="1">
        <v>1.693745E-2</v>
      </c>
      <c r="LK525">
        <v>24.01793</v>
      </c>
      <c r="LL525">
        <v>0.17468980000000001</v>
      </c>
      <c r="LM525">
        <v>2186.3359999999998</v>
      </c>
      <c r="LN525" s="1">
        <v>1.641774E-2</v>
      </c>
      <c r="LO525">
        <v>24.006039999999999</v>
      </c>
      <c r="LP525">
        <v>0.19044929999999999</v>
      </c>
      <c r="LQ525">
        <v>2466.5839999999998</v>
      </c>
      <c r="LR525" s="1">
        <v>1.625712E-2</v>
      </c>
      <c r="LS525">
        <v>24.12247</v>
      </c>
      <c r="LT525">
        <v>0.21038100000000001</v>
      </c>
      <c r="LU525">
        <v>2759.8029999999999</v>
      </c>
      <c r="LV525" s="1">
        <v>1.626886E-2</v>
      </c>
      <c r="LW525">
        <v>24.28528</v>
      </c>
      <c r="LX525">
        <v>0.23321529999999999</v>
      </c>
      <c r="LY525">
        <v>3066.1010000000001</v>
      </c>
      <c r="LZ525" s="1">
        <v>1.6289250000000002E-2</v>
      </c>
      <c r="MA525">
        <v>24.47803</v>
      </c>
      <c r="MB525">
        <v>0.2570807</v>
      </c>
      <c r="MC525">
        <v>3384.7020000000002</v>
      </c>
      <c r="MD525" s="1">
        <v>1.6101460000000001E-2</v>
      </c>
      <c r="ME525">
        <v>24.63899</v>
      </c>
      <c r="MF525">
        <v>0.27806259999999999</v>
      </c>
      <c r="MG525">
        <v>3713.3679999999999</v>
      </c>
      <c r="MH525" s="1">
        <v>1.5796060000000001E-2</v>
      </c>
      <c r="MI525">
        <v>24.71977</v>
      </c>
      <c r="MJ525">
        <v>0.29673319999999997</v>
      </c>
      <c r="MK525">
        <v>4049.3649999999998</v>
      </c>
      <c r="ML525" s="1">
        <v>1.554635E-2</v>
      </c>
      <c r="MM525">
        <v>24.684349999999998</v>
      </c>
      <c r="MN525">
        <v>0.3159421</v>
      </c>
      <c r="MO525">
        <v>4390.8440000000001</v>
      </c>
      <c r="MP525" s="1">
        <v>1.5473280000000001E-2</v>
      </c>
      <c r="MQ525">
        <v>24.639299999999999</v>
      </c>
      <c r="MR525">
        <v>0.33850419999999998</v>
      </c>
      <c r="MS525">
        <v>4737.1959999999999</v>
      </c>
      <c r="MT525" s="1">
        <v>1.5607960000000001E-2</v>
      </c>
      <c r="MU525">
        <v>24.608889999999999</v>
      </c>
      <c r="MV525">
        <v>0.3660718</v>
      </c>
      <c r="MW525">
        <v>5088.6899999999996</v>
      </c>
      <c r="MX525" s="1">
        <v>1.5465700000000001E-2</v>
      </c>
      <c r="MY525">
        <v>24.66244</v>
      </c>
      <c r="MZ525">
        <v>0.38730589999999998</v>
      </c>
      <c r="NA525">
        <v>5443.66</v>
      </c>
      <c r="NB525">
        <v>1.5156650000000001E-2</v>
      </c>
      <c r="NC525">
        <v>24.779340000000001</v>
      </c>
      <c r="ND525">
        <v>0.40358729999999998</v>
      </c>
      <c r="NE525">
        <v>5798.6369999999997</v>
      </c>
      <c r="NF525">
        <v>1.5156650000000001E-2</v>
      </c>
      <c r="NG525">
        <v>24.779340000000001</v>
      </c>
      <c r="NH525">
        <v>0.40358729999999998</v>
      </c>
      <c r="NI525">
        <v>5798.6369999999997</v>
      </c>
      <c r="NJ525">
        <v>1.5156650000000001E-2</v>
      </c>
      <c r="NK525">
        <v>24.779340000000001</v>
      </c>
      <c r="NL525">
        <v>0.40358729999999998</v>
      </c>
      <c r="NM525">
        <v>5798.6369999999997</v>
      </c>
      <c r="NN525">
        <v>1.5156650000000001E-2</v>
      </c>
      <c r="NO525">
        <v>24.779340000000001</v>
      </c>
      <c r="NP525">
        <v>0.40358729999999998</v>
      </c>
      <c r="NQ525">
        <v>5798.6369999999997</v>
      </c>
      <c r="NR525">
        <v>1.5156650000000001E-2</v>
      </c>
      <c r="NS525">
        <v>24.779340000000001</v>
      </c>
      <c r="NT525">
        <v>0.40358729999999998</v>
      </c>
      <c r="NU525">
        <v>5798.6369999999997</v>
      </c>
      <c r="NV525">
        <v>1.5156650000000001E-2</v>
      </c>
      <c r="NW525">
        <v>24.779340000000001</v>
      </c>
      <c r="NX525">
        <v>0.40358729999999998</v>
      </c>
      <c r="NY525">
        <v>5798.6369999999997</v>
      </c>
      <c r="NZ525">
        <v>1.5156650000000001E-2</v>
      </c>
      <c r="OA525">
        <v>24.779340000000001</v>
      </c>
      <c r="OB525">
        <v>0.40358729999999998</v>
      </c>
      <c r="OC525">
        <v>5798.6369999999997</v>
      </c>
      <c r="OD525">
        <v>1.5156650000000001E-2</v>
      </c>
      <c r="OE525">
        <v>24.779340000000001</v>
      </c>
      <c r="OF525">
        <v>0.40358729999999998</v>
      </c>
      <c r="OG525">
        <v>5798.6369999999997</v>
      </c>
      <c r="OH525">
        <v>1.5156650000000001E-2</v>
      </c>
      <c r="OI525">
        <v>24.779340000000001</v>
      </c>
      <c r="OJ525">
        <v>0.40358729999999998</v>
      </c>
      <c r="OK525">
        <v>5798.6369999999997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>
        <v>2.5192240000000001E-2</v>
      </c>
      <c r="G526">
        <v>19.803740000000001</v>
      </c>
      <c r="H526">
        <v>0</v>
      </c>
      <c r="I526">
        <v>0</v>
      </c>
      <c r="J526">
        <v>2.508345E-2</v>
      </c>
      <c r="K526">
        <v>19.977730000000001</v>
      </c>
      <c r="L526">
        <v>0</v>
      </c>
      <c r="M526">
        <v>0</v>
      </c>
      <c r="N526" s="1">
        <v>2.4861189999999998E-2</v>
      </c>
      <c r="O526">
        <v>20.150089999999999</v>
      </c>
      <c r="P526">
        <v>0</v>
      </c>
      <c r="Q526">
        <v>0</v>
      </c>
      <c r="R526">
        <v>2.463253E-2</v>
      </c>
      <c r="S526">
        <v>20.321300000000001</v>
      </c>
      <c r="T526">
        <v>0</v>
      </c>
      <c r="U526">
        <v>0</v>
      </c>
      <c r="V526" s="1">
        <v>2.4574100000000001E-2</v>
      </c>
      <c r="W526">
        <v>20.508189999999999</v>
      </c>
      <c r="X526">
        <v>0</v>
      </c>
      <c r="Y526">
        <v>0</v>
      </c>
      <c r="Z526" s="1">
        <v>2.457171E-2</v>
      </c>
      <c r="AA526">
        <v>20.596109999999999</v>
      </c>
      <c r="AB526">
        <v>0</v>
      </c>
      <c r="AC526">
        <v>0</v>
      </c>
      <c r="AD526" s="1">
        <v>2.4522820000000001E-2</v>
      </c>
      <c r="AE526">
        <v>20.57629</v>
      </c>
      <c r="AF526">
        <v>0</v>
      </c>
      <c r="AG526">
        <v>0</v>
      </c>
      <c r="AH526" s="1">
        <v>2.4435740000000001E-2</v>
      </c>
      <c r="AI526">
        <v>20.561360000000001</v>
      </c>
      <c r="AJ526">
        <v>0</v>
      </c>
      <c r="AK526">
        <v>0</v>
      </c>
      <c r="AL526" s="1">
        <v>2.4633019999999999E-2</v>
      </c>
      <c r="AM526">
        <v>20.57198</v>
      </c>
      <c r="AN526">
        <v>0</v>
      </c>
      <c r="AO526">
        <v>0</v>
      </c>
      <c r="AP526" s="1">
        <v>2.4517710000000002E-2</v>
      </c>
      <c r="AQ526">
        <v>20.72326</v>
      </c>
      <c r="AR526">
        <v>0</v>
      </c>
      <c r="AS526">
        <v>0</v>
      </c>
      <c r="AT526" s="1">
        <v>2.4313810000000002E-2</v>
      </c>
      <c r="AU526">
        <v>20.90963</v>
      </c>
      <c r="AV526">
        <v>0</v>
      </c>
      <c r="AW526">
        <v>0</v>
      </c>
      <c r="AX526" s="1">
        <v>2.4094629999999999E-2</v>
      </c>
      <c r="AY526">
        <v>21.07856</v>
      </c>
      <c r="AZ526">
        <v>0</v>
      </c>
      <c r="BA526">
        <v>0</v>
      </c>
      <c r="BB526" s="1">
        <v>2.4019889999999999E-2</v>
      </c>
      <c r="BC526">
        <v>21.241350000000001</v>
      </c>
      <c r="BD526">
        <v>0</v>
      </c>
      <c r="BE526">
        <v>0</v>
      </c>
      <c r="BF526" s="1">
        <v>2.4003030000000002E-2</v>
      </c>
      <c r="BG526">
        <v>21.30115</v>
      </c>
      <c r="BH526">
        <v>0</v>
      </c>
      <c r="BI526">
        <v>0</v>
      </c>
      <c r="BJ526" s="1">
        <v>2.3926949999999999E-2</v>
      </c>
      <c r="BK526">
        <v>21.293780000000002</v>
      </c>
      <c r="BL526">
        <v>0</v>
      </c>
      <c r="BM526">
        <v>0</v>
      </c>
      <c r="BN526" s="1">
        <v>2.3790559999999999E-2</v>
      </c>
      <c r="BO526">
        <v>21.283049999999999</v>
      </c>
      <c r="BP526">
        <v>0</v>
      </c>
      <c r="BQ526">
        <v>0</v>
      </c>
      <c r="BR526" s="1">
        <v>2.3681830000000001E-2</v>
      </c>
      <c r="BS526">
        <v>21.290099999999999</v>
      </c>
      <c r="BT526">
        <v>0</v>
      </c>
      <c r="BU526">
        <v>0</v>
      </c>
      <c r="BV526" s="1">
        <v>2.3552719999999999E-2</v>
      </c>
      <c r="BW526">
        <v>21.325279999999999</v>
      </c>
      <c r="BX526">
        <v>0</v>
      </c>
      <c r="BY526">
        <v>0</v>
      </c>
      <c r="BZ526" s="1">
        <v>2.3424980000000001E-2</v>
      </c>
      <c r="CA526">
        <v>21.445720000000001</v>
      </c>
      <c r="CB526">
        <v>0</v>
      </c>
      <c r="CC526">
        <v>0</v>
      </c>
      <c r="CD526">
        <v>2.3304189999999999E-2</v>
      </c>
      <c r="CE526">
        <v>21.53886</v>
      </c>
      <c r="CF526">
        <v>0</v>
      </c>
      <c r="CG526">
        <v>0</v>
      </c>
      <c r="CH526" s="1">
        <v>2.31735E-2</v>
      </c>
      <c r="CI526">
        <v>21.614799999999999</v>
      </c>
      <c r="CJ526">
        <v>0</v>
      </c>
      <c r="CK526">
        <v>0</v>
      </c>
      <c r="CL526" s="1">
        <v>2.3033049999999999E-2</v>
      </c>
      <c r="CM526">
        <v>21.622350000000001</v>
      </c>
      <c r="CN526">
        <v>0</v>
      </c>
      <c r="CO526">
        <v>0</v>
      </c>
      <c r="CP526" s="1">
        <v>2.2888760000000001E-2</v>
      </c>
      <c r="CQ526">
        <v>21.613990000000001</v>
      </c>
      <c r="CR526">
        <v>0</v>
      </c>
      <c r="CS526">
        <v>0</v>
      </c>
      <c r="CT526" s="1">
        <v>2.274379E-2</v>
      </c>
      <c r="CU526">
        <v>21.58577</v>
      </c>
      <c r="CV526">
        <v>0</v>
      </c>
      <c r="CW526">
        <v>0</v>
      </c>
      <c r="CX526" s="1">
        <v>2.253643E-2</v>
      </c>
      <c r="CY526">
        <v>21.54082</v>
      </c>
      <c r="CZ526">
        <v>0</v>
      </c>
      <c r="DA526">
        <v>0</v>
      </c>
      <c r="DB526" s="1">
        <v>2.2401419999999998E-2</v>
      </c>
      <c r="DC526">
        <v>21.52704</v>
      </c>
      <c r="DD526">
        <v>0</v>
      </c>
      <c r="DE526">
        <v>0</v>
      </c>
      <c r="DF526" s="1">
        <v>2.2289759999999999E-2</v>
      </c>
      <c r="DG526">
        <v>21.58991</v>
      </c>
      <c r="DH526">
        <v>0</v>
      </c>
      <c r="DI526">
        <v>0</v>
      </c>
      <c r="DJ526" s="1">
        <v>2.2180990000000001E-2</v>
      </c>
      <c r="DK526">
        <v>21.666119999999999</v>
      </c>
      <c r="DL526">
        <v>0</v>
      </c>
      <c r="DM526">
        <v>0</v>
      </c>
      <c r="DN526" s="1">
        <v>2.2035200000000001E-2</v>
      </c>
      <c r="DO526">
        <v>21.759969999999999</v>
      </c>
      <c r="DP526">
        <v>0</v>
      </c>
      <c r="DQ526">
        <v>0</v>
      </c>
      <c r="DR526" s="1">
        <v>2.1883150000000001E-2</v>
      </c>
      <c r="DS526">
        <v>21.763449999999999</v>
      </c>
      <c r="DT526">
        <v>0</v>
      </c>
      <c r="DU526">
        <v>0</v>
      </c>
      <c r="DV526" s="1">
        <v>2.1726479999999999E-2</v>
      </c>
      <c r="DW526">
        <v>21.72991</v>
      </c>
      <c r="DX526">
        <v>0</v>
      </c>
      <c r="DY526">
        <v>7.3951699999999999E-38</v>
      </c>
      <c r="DZ526" s="1">
        <v>2.1576149999999999E-2</v>
      </c>
      <c r="EA526">
        <v>21.704329999999999</v>
      </c>
      <c r="EB526">
        <v>4.7095500000000002E-38</v>
      </c>
      <c r="EC526">
        <v>5.6085939999999996E-34</v>
      </c>
      <c r="ED526" s="1">
        <v>2.1359590000000001E-2</v>
      </c>
      <c r="EE526">
        <v>21.682390000000002</v>
      </c>
      <c r="EF526">
        <v>1.2852019999999999E-34</v>
      </c>
      <c r="EG526" s="1">
        <v>1.5368459999999999E-30</v>
      </c>
      <c r="EH526" s="1">
        <v>2.1215870000000001E-2</v>
      </c>
      <c r="EI526">
        <v>21.757670000000001</v>
      </c>
      <c r="EJ526">
        <v>1.5892069999999999E-31</v>
      </c>
      <c r="EK526" s="1">
        <v>1.76912E-27</v>
      </c>
      <c r="EL526" s="1">
        <v>2.1100529999999999E-2</v>
      </c>
      <c r="EM526">
        <v>21.8504</v>
      </c>
      <c r="EN526" s="1">
        <v>9.2177629999999997E-29</v>
      </c>
      <c r="EO526" s="1">
        <v>9.7305099999999991E-25</v>
      </c>
      <c r="EP526" s="1">
        <v>2.0996399999999998E-2</v>
      </c>
      <c r="EQ526">
        <v>21.92464</v>
      </c>
      <c r="ER526" s="1">
        <v>2.790523E-26</v>
      </c>
      <c r="ES526" s="1">
        <v>2.8427529999999999E-22</v>
      </c>
      <c r="ET526" s="1">
        <v>2.0857609999999999E-2</v>
      </c>
      <c r="EU526">
        <v>22.030460000000001</v>
      </c>
      <c r="EV526" s="1">
        <v>4.8062060000000001E-24</v>
      </c>
      <c r="EW526" s="1">
        <v>4.7830429999999999E-20</v>
      </c>
      <c r="EX526" s="1">
        <v>2.07111E-2</v>
      </c>
      <c r="EY526">
        <v>22.079820000000002</v>
      </c>
      <c r="EZ526" s="1">
        <v>5.0410419999999999E-22</v>
      </c>
      <c r="FA526" s="1">
        <v>4.9485419999999998E-18</v>
      </c>
      <c r="FB526" s="1">
        <v>2.0572710000000001E-2</v>
      </c>
      <c r="FC526">
        <v>22.034269999999999</v>
      </c>
      <c r="FD526" s="1">
        <v>3.4219810000000001E-20</v>
      </c>
      <c r="FE526" s="1">
        <v>3.3254519999999998E-16</v>
      </c>
      <c r="FF526" s="1">
        <v>2.048999E-2</v>
      </c>
      <c r="FG526">
        <v>21.981719999999999</v>
      </c>
      <c r="FH526" s="1">
        <v>1.5776160000000001E-18</v>
      </c>
      <c r="FI526" s="1">
        <v>1.5212270000000001E-14</v>
      </c>
      <c r="FJ526" s="1">
        <v>2.0646379999999999E-2</v>
      </c>
      <c r="FK526">
        <v>21.953790000000001</v>
      </c>
      <c r="FL526" s="1">
        <v>5.2046990000000002E-17</v>
      </c>
      <c r="FM526" s="1">
        <v>4.9393950000000003E-13</v>
      </c>
      <c r="FN526" s="1">
        <v>2.0475779999999999E-2</v>
      </c>
      <c r="FO526">
        <v>22.065629999999999</v>
      </c>
      <c r="FP526" s="1">
        <v>1.2371119999999999E-15</v>
      </c>
      <c r="FQ526" s="1">
        <v>1.1772100000000001E-11</v>
      </c>
      <c r="FR526" s="1">
        <v>2.0190779999999998E-2</v>
      </c>
      <c r="FS526">
        <v>22.22261</v>
      </c>
      <c r="FT526" s="1">
        <v>2.2014860000000001E-14</v>
      </c>
      <c r="FU526" s="1">
        <v>2.115627E-10</v>
      </c>
      <c r="FV526" s="1">
        <v>1.98955E-2</v>
      </c>
      <c r="FW526">
        <v>22.392869999999998</v>
      </c>
      <c r="FX526" s="1">
        <v>3.0237249999999998E-13</v>
      </c>
      <c r="FY526" s="1">
        <v>2.943827E-9</v>
      </c>
      <c r="FZ526" s="1">
        <v>1.9766880000000001E-2</v>
      </c>
      <c r="GA526">
        <v>22.546009999999999</v>
      </c>
      <c r="GB526" s="1">
        <v>3.3229780000000001E-12</v>
      </c>
      <c r="GC526" s="1">
        <v>3.251204E-8</v>
      </c>
      <c r="GD526" s="1">
        <v>1.9729750000000001E-2</v>
      </c>
      <c r="GE526">
        <v>22.581769999999999</v>
      </c>
      <c r="GF526" s="1">
        <v>2.973165E-11</v>
      </c>
      <c r="GG526" s="1">
        <v>2.9143709999999998E-7</v>
      </c>
      <c r="GH526" s="1">
        <v>1.9615230000000001E-2</v>
      </c>
      <c r="GI526">
        <v>22.527149999999999</v>
      </c>
      <c r="GJ526" s="1">
        <v>2.1886600000000001E-10</v>
      </c>
      <c r="GK526" s="1">
        <v>2.1600890000000002E-6</v>
      </c>
      <c r="GL526">
        <v>1.9453499999999999E-2</v>
      </c>
      <c r="GM526">
        <v>22.475200000000001</v>
      </c>
      <c r="GN526" s="1">
        <v>1.34931E-9</v>
      </c>
      <c r="GO526" s="1">
        <v>1.3452219999999999E-5</v>
      </c>
      <c r="GP526" s="1">
        <v>1.9589869999999999E-2</v>
      </c>
      <c r="GQ526">
        <v>22.448399999999999</v>
      </c>
      <c r="GR526" s="1">
        <v>7.2169820000000003E-9</v>
      </c>
      <c r="GS526" s="1">
        <v>7.1582340000000004E-5</v>
      </c>
      <c r="GT526">
        <v>1.9392139999999999E-2</v>
      </c>
      <c r="GU526">
        <v>22.56569</v>
      </c>
      <c r="GV526" s="1">
        <v>3.284892E-8</v>
      </c>
      <c r="GW526" s="1">
        <v>3.2997849999999998E-4</v>
      </c>
      <c r="GX526" s="1">
        <v>1.9088299999999999E-2</v>
      </c>
      <c r="GY526">
        <v>22.725760000000001</v>
      </c>
      <c r="GZ526" s="1">
        <v>1.301474E-7</v>
      </c>
      <c r="HA526" s="1">
        <v>1.331647E-3</v>
      </c>
      <c r="HB526" s="1">
        <v>1.8760079999999998E-2</v>
      </c>
      <c r="HC526">
        <v>22.899360000000001</v>
      </c>
      <c r="HD526" s="1">
        <v>4.5575310000000001E-7</v>
      </c>
      <c r="HE526" s="1">
        <v>4.7588839999999997E-3</v>
      </c>
      <c r="HF526" s="1">
        <v>1.8605880000000002E-2</v>
      </c>
      <c r="HG526">
        <v>23.036020000000001</v>
      </c>
      <c r="HH526" s="1">
        <v>1.442577E-6</v>
      </c>
      <c r="HI526" s="1">
        <v>1.523591E-2</v>
      </c>
      <c r="HJ526" s="1">
        <v>1.8550540000000001E-2</v>
      </c>
      <c r="HK526">
        <v>23.06606</v>
      </c>
      <c r="HL526" s="1">
        <v>4.1584340000000004E-6</v>
      </c>
      <c r="HM526" s="1">
        <v>4.4188310000000001E-2</v>
      </c>
      <c r="HN526" s="1">
        <v>1.8462780000000002E-2</v>
      </c>
      <c r="HO526">
        <v>23.00665</v>
      </c>
      <c r="HP526" s="1">
        <v>1.0934829999999999E-5</v>
      </c>
      <c r="HQ526" s="1">
        <v>0.1171326</v>
      </c>
      <c r="HR526" s="1">
        <v>1.8359960000000002E-2</v>
      </c>
      <c r="HS526">
        <v>22.947179999999999</v>
      </c>
      <c r="HT526" s="1">
        <v>2.646715E-5</v>
      </c>
      <c r="HU526" s="1">
        <v>0.28596969999999999</v>
      </c>
      <c r="HV526" s="1">
        <v>1.8642780000000001E-2</v>
      </c>
      <c r="HW526">
        <v>22.909510000000001</v>
      </c>
      <c r="HX526" s="1">
        <v>6.0784459999999998E-5</v>
      </c>
      <c r="HY526" s="1">
        <v>0.64863530000000003</v>
      </c>
      <c r="HZ526" s="1">
        <v>1.8509669999999999E-2</v>
      </c>
      <c r="IA526">
        <v>22.990539999999999</v>
      </c>
      <c r="IB526" s="1">
        <v>1.276273E-4</v>
      </c>
      <c r="IC526" s="1">
        <v>1.3758170000000001</v>
      </c>
      <c r="ID526" s="1">
        <v>1.825771E-2</v>
      </c>
      <c r="IE526">
        <v>23.01229</v>
      </c>
      <c r="IF526" s="1">
        <v>2.4997399999999998E-4</v>
      </c>
      <c r="IG526">
        <v>2.7404069999999998</v>
      </c>
      <c r="IH526" s="1">
        <v>1.7987909999999999E-2</v>
      </c>
      <c r="II526">
        <v>23.126300000000001</v>
      </c>
      <c r="IJ526" s="1">
        <v>4.6153580000000001E-4</v>
      </c>
      <c r="IK526">
        <v>5.1535479999999998</v>
      </c>
      <c r="IL526" s="1">
        <v>1.7907090000000001E-2</v>
      </c>
      <c r="IM526">
        <v>23.226680000000002</v>
      </c>
      <c r="IN526" s="1">
        <v>8.1785620000000001E-4</v>
      </c>
      <c r="IO526">
        <v>9.2023989999999998</v>
      </c>
      <c r="IP526" s="1">
        <v>1.7874190000000002E-2</v>
      </c>
      <c r="IQ526">
        <v>23.2514</v>
      </c>
      <c r="IR526" s="1">
        <v>1.386846E-3</v>
      </c>
      <c r="IS526">
        <v>15.686730000000001</v>
      </c>
      <c r="IT526" s="1">
        <v>1.775591E-2</v>
      </c>
      <c r="IU526">
        <v>23.20729</v>
      </c>
      <c r="IV526" s="1">
        <v>2.243283E-3</v>
      </c>
      <c r="IW526">
        <v>25.630310000000001</v>
      </c>
      <c r="IX526" s="1">
        <v>1.7491019999999999E-2</v>
      </c>
      <c r="IY526">
        <v>23.14714</v>
      </c>
      <c r="IZ526" s="1">
        <v>3.4600920000000001E-3</v>
      </c>
      <c r="JA526">
        <v>40.268689999999999</v>
      </c>
      <c r="JB526" s="1">
        <v>1.7019550000000001E-2</v>
      </c>
      <c r="JC526">
        <v>23.126339999999999</v>
      </c>
      <c r="JD526" s="1">
        <v>5.0815310000000002E-3</v>
      </c>
      <c r="JE526">
        <v>60.995939999999997</v>
      </c>
      <c r="JF526" s="1">
        <v>1.68378E-2</v>
      </c>
      <c r="JG526">
        <v>23.25733</v>
      </c>
      <c r="JH526">
        <v>7.3403380000000001E-3</v>
      </c>
      <c r="JI526">
        <v>89.380889999999994</v>
      </c>
      <c r="JJ526" s="1">
        <v>1.6779519999999999E-2</v>
      </c>
      <c r="JK526">
        <v>23.43817</v>
      </c>
      <c r="JL526" s="1">
        <v>1.0375270000000001E-2</v>
      </c>
      <c r="JM526">
        <v>127.2009</v>
      </c>
      <c r="JN526" s="1">
        <v>1.671158E-2</v>
      </c>
      <c r="JO526">
        <v>23.636479999999999</v>
      </c>
      <c r="JP526" s="1">
        <v>1.4271809999999999E-2</v>
      </c>
      <c r="JQ526">
        <v>176.29419999999999</v>
      </c>
      <c r="JR526" s="1">
        <v>1.6470519999999999E-2</v>
      </c>
      <c r="JS526">
        <v>23.814800000000002</v>
      </c>
      <c r="JT526" s="1">
        <v>1.8956850000000001E-2</v>
      </c>
      <c r="JU526">
        <v>238.41550000000001</v>
      </c>
      <c r="JV526" s="1">
        <v>1.6176579999999999E-2</v>
      </c>
      <c r="JW526">
        <v>23.88194</v>
      </c>
      <c r="JX526" s="1">
        <v>2.4522680000000002E-2</v>
      </c>
      <c r="JY526">
        <v>315.1173</v>
      </c>
      <c r="JZ526" s="1">
        <v>1.5970000000000002E-2</v>
      </c>
      <c r="KA526">
        <v>23.843019999999999</v>
      </c>
      <c r="KB526" s="1">
        <v>3.1229010000000001E-2</v>
      </c>
      <c r="KC526">
        <v>407.8845</v>
      </c>
      <c r="KD526" s="1">
        <v>1.5869100000000001E-2</v>
      </c>
      <c r="KE526">
        <v>23.797550000000001</v>
      </c>
      <c r="KF526" s="1">
        <v>3.9288999999999998E-2</v>
      </c>
      <c r="KG526">
        <v>518.16060000000004</v>
      </c>
      <c r="KH526" s="1">
        <v>1.575677E-2</v>
      </c>
      <c r="KI526">
        <v>23.765460000000001</v>
      </c>
      <c r="KJ526" s="1">
        <v>4.856336E-2</v>
      </c>
      <c r="KK526">
        <v>647.13260000000002</v>
      </c>
      <c r="KL526" s="1">
        <v>1.5640279999999999E-2</v>
      </c>
      <c r="KM526">
        <v>23.83418</v>
      </c>
      <c r="KN526" s="1">
        <v>5.9071659999999998E-2</v>
      </c>
      <c r="KO526">
        <v>795.64430000000004</v>
      </c>
      <c r="KP526" s="1">
        <v>1.548096E-2</v>
      </c>
      <c r="KQ526">
        <v>23.922940000000001</v>
      </c>
      <c r="KR526" s="1">
        <v>7.0635359999999994E-2</v>
      </c>
      <c r="KS526">
        <v>964.20730000000003</v>
      </c>
      <c r="KT526" s="1">
        <v>1.5341469999999999E-2</v>
      </c>
      <c r="KU526">
        <v>23.98751</v>
      </c>
      <c r="KV526" s="1">
        <v>8.3435110000000007E-2</v>
      </c>
      <c r="KW526">
        <v>1153.0050000000001</v>
      </c>
      <c r="KX526">
        <v>1.5225199999999999E-2</v>
      </c>
      <c r="KY526">
        <v>24.03471</v>
      </c>
      <c r="KZ526" s="1">
        <v>9.7512600000000005E-2</v>
      </c>
      <c r="LA526">
        <v>1362.069</v>
      </c>
      <c r="LB526" s="1">
        <v>1.5125390000000001E-2</v>
      </c>
      <c r="LC526">
        <v>24.031600000000001</v>
      </c>
      <c r="LD526" s="1">
        <v>0.1128108</v>
      </c>
      <c r="LE526">
        <v>1591.1289999999999</v>
      </c>
      <c r="LF526" s="1">
        <v>1.502824E-2</v>
      </c>
      <c r="LG526">
        <v>24.000139999999998</v>
      </c>
      <c r="LH526">
        <v>0.12920490000000001</v>
      </c>
      <c r="LI526">
        <v>1839.729</v>
      </c>
      <c r="LJ526" s="1">
        <v>1.4859839999999999E-2</v>
      </c>
      <c r="LK526">
        <v>23.957190000000001</v>
      </c>
      <c r="LL526">
        <v>0.1458787</v>
      </c>
      <c r="LM526">
        <v>2106.9749999999999</v>
      </c>
      <c r="LN526" s="1">
        <v>1.4401539999999999E-2</v>
      </c>
      <c r="LO526">
        <v>23.945260000000001</v>
      </c>
      <c r="LP526">
        <v>0.15994920000000001</v>
      </c>
      <c r="LQ526">
        <v>2390.6930000000002</v>
      </c>
      <c r="LR526" s="1">
        <v>1.4260490000000001E-2</v>
      </c>
      <c r="LS526">
        <v>24.058679999999999</v>
      </c>
      <c r="LT526">
        <v>0.1776702</v>
      </c>
      <c r="LU526">
        <v>2689.4360000000001</v>
      </c>
      <c r="LV526" s="1">
        <v>1.427367E-2</v>
      </c>
      <c r="LW526">
        <v>24.21903</v>
      </c>
      <c r="LX526">
        <v>0.19803299999999999</v>
      </c>
      <c r="LY526">
        <v>3003.2950000000001</v>
      </c>
      <c r="LZ526">
        <v>1.429278E-2</v>
      </c>
      <c r="MA526">
        <v>24.409669999999998</v>
      </c>
      <c r="MB526">
        <v>0.21941550000000001</v>
      </c>
      <c r="MC526">
        <v>3331.6080000000002</v>
      </c>
      <c r="MD526" s="1">
        <v>1.412687E-2</v>
      </c>
      <c r="ME526">
        <v>24.569859999999998</v>
      </c>
      <c r="MF526">
        <v>0.2384558</v>
      </c>
      <c r="MG526">
        <v>3672.3560000000002</v>
      </c>
      <c r="MH526" s="1">
        <v>1.385846E-2</v>
      </c>
      <c r="MI526">
        <v>24.652429999999999</v>
      </c>
      <c r="MJ526">
        <v>0.25564769999999998</v>
      </c>
      <c r="MK526">
        <v>4022.8110000000001</v>
      </c>
      <c r="ML526">
        <v>1.3637989999999999E-2</v>
      </c>
      <c r="MM526">
        <v>24.61985</v>
      </c>
      <c r="MN526">
        <v>0.27338449999999997</v>
      </c>
      <c r="MO526">
        <v>4380.9639999999999</v>
      </c>
      <c r="MP526" s="1">
        <v>1.3576090000000001E-2</v>
      </c>
      <c r="MQ526">
        <v>24.576599999999999</v>
      </c>
      <c r="MR526">
        <v>0.29420390000000002</v>
      </c>
      <c r="MS526">
        <v>4746.0860000000002</v>
      </c>
      <c r="MT526" s="1">
        <v>1.3696669999999999E-2</v>
      </c>
      <c r="MU526">
        <v>24.546880000000002</v>
      </c>
      <c r="MV526">
        <v>0.31950640000000002</v>
      </c>
      <c r="MW526">
        <v>5118.2449999999999</v>
      </c>
      <c r="MX526" s="1">
        <v>1.357209E-2</v>
      </c>
      <c r="MY526">
        <v>24.598579999999998</v>
      </c>
      <c r="MZ526">
        <v>0.33936939999999999</v>
      </c>
      <c r="NA526">
        <v>5496.0110000000004</v>
      </c>
      <c r="NB526" s="1">
        <v>1.329928E-2</v>
      </c>
      <c r="NC526">
        <v>24.713519999999999</v>
      </c>
      <c r="ND526">
        <v>0.35493469999999999</v>
      </c>
      <c r="NE526">
        <v>5875.88</v>
      </c>
      <c r="NF526" s="1">
        <v>1.329928E-2</v>
      </c>
      <c r="NG526">
        <v>24.713519999999999</v>
      </c>
      <c r="NH526">
        <v>0.35493469999999999</v>
      </c>
      <c r="NI526">
        <v>5875.88</v>
      </c>
      <c r="NJ526" s="1">
        <v>1.329928E-2</v>
      </c>
      <c r="NK526">
        <v>24.713519999999999</v>
      </c>
      <c r="NL526">
        <v>0.35493469999999999</v>
      </c>
      <c r="NM526">
        <v>5875.88</v>
      </c>
      <c r="NN526" s="1">
        <v>1.329928E-2</v>
      </c>
      <c r="NO526">
        <v>24.713519999999999</v>
      </c>
      <c r="NP526">
        <v>0.35493469999999999</v>
      </c>
      <c r="NQ526">
        <v>5875.88</v>
      </c>
      <c r="NR526" s="1">
        <v>1.329928E-2</v>
      </c>
      <c r="NS526">
        <v>24.713519999999999</v>
      </c>
      <c r="NT526">
        <v>0.35493469999999999</v>
      </c>
      <c r="NU526">
        <v>5875.88</v>
      </c>
      <c r="NV526" s="1">
        <v>1.329928E-2</v>
      </c>
      <c r="NW526">
        <v>24.713519999999999</v>
      </c>
      <c r="NX526">
        <v>0.35493469999999999</v>
      </c>
      <c r="NY526">
        <v>5875.88</v>
      </c>
      <c r="NZ526" s="1">
        <v>1.329928E-2</v>
      </c>
      <c r="OA526">
        <v>24.713519999999999</v>
      </c>
      <c r="OB526">
        <v>0.35493469999999999</v>
      </c>
      <c r="OC526">
        <v>5875.88</v>
      </c>
      <c r="OD526" s="1">
        <v>1.329928E-2</v>
      </c>
      <c r="OE526">
        <v>24.713519999999999</v>
      </c>
      <c r="OF526">
        <v>0.35493469999999999</v>
      </c>
      <c r="OG526">
        <v>5875.88</v>
      </c>
      <c r="OH526" s="1">
        <v>1.329928E-2</v>
      </c>
      <c r="OI526">
        <v>24.713519999999999</v>
      </c>
      <c r="OJ526">
        <v>0.35493469999999999</v>
      </c>
      <c r="OK526">
        <v>5875.88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2.2289730000000001E-2</v>
      </c>
      <c r="G527">
        <v>19.717680000000001</v>
      </c>
      <c r="H527">
        <v>0</v>
      </c>
      <c r="I527">
        <v>0</v>
      </c>
      <c r="J527" s="1">
        <v>2.2193069999999999E-2</v>
      </c>
      <c r="K527">
        <v>19.8888</v>
      </c>
      <c r="L527">
        <v>0</v>
      </c>
      <c r="M527">
        <v>0</v>
      </c>
      <c r="N527" s="1">
        <v>2.1995520000000001E-2</v>
      </c>
      <c r="O527">
        <v>20.059650000000001</v>
      </c>
      <c r="P527">
        <v>0</v>
      </c>
      <c r="Q527">
        <v>0</v>
      </c>
      <c r="R527" s="1">
        <v>2.1790899999999998E-2</v>
      </c>
      <c r="S527">
        <v>20.229199999999999</v>
      </c>
      <c r="T527">
        <v>0</v>
      </c>
      <c r="U527">
        <v>0</v>
      </c>
      <c r="V527" s="1">
        <v>2.17398E-2</v>
      </c>
      <c r="W527">
        <v>20.414660000000001</v>
      </c>
      <c r="X527">
        <v>0</v>
      </c>
      <c r="Y527">
        <v>0</v>
      </c>
      <c r="Z527">
        <v>2.1738759999999999E-2</v>
      </c>
      <c r="AA527">
        <v>20.503319999999999</v>
      </c>
      <c r="AB527">
        <v>0</v>
      </c>
      <c r="AC527">
        <v>0</v>
      </c>
      <c r="AD527" s="1">
        <v>2.169687E-2</v>
      </c>
      <c r="AE527">
        <v>20.485240000000001</v>
      </c>
      <c r="AF527">
        <v>0</v>
      </c>
      <c r="AG527">
        <v>0</v>
      </c>
      <c r="AH527" s="1">
        <v>2.1621669999999999E-2</v>
      </c>
      <c r="AI527">
        <v>20.471299999999999</v>
      </c>
      <c r="AJ527">
        <v>0</v>
      </c>
      <c r="AK527">
        <v>0</v>
      </c>
      <c r="AL527" s="1">
        <v>2.1799249999999999E-2</v>
      </c>
      <c r="AM527">
        <v>20.482099999999999</v>
      </c>
      <c r="AN527">
        <v>0</v>
      </c>
      <c r="AO527">
        <v>0</v>
      </c>
      <c r="AP527" s="1">
        <v>2.1698510000000001E-2</v>
      </c>
      <c r="AQ527">
        <v>20.631070000000001</v>
      </c>
      <c r="AR527">
        <v>0</v>
      </c>
      <c r="AS527">
        <v>0</v>
      </c>
      <c r="AT527" s="1">
        <v>2.1516299999999999E-2</v>
      </c>
      <c r="AU527">
        <v>20.815339999999999</v>
      </c>
      <c r="AV527">
        <v>0</v>
      </c>
      <c r="AW527">
        <v>0</v>
      </c>
      <c r="AX527" s="1">
        <v>2.132102E-2</v>
      </c>
      <c r="AY527">
        <v>20.98302</v>
      </c>
      <c r="AZ527">
        <v>0</v>
      </c>
      <c r="BA527">
        <v>0</v>
      </c>
      <c r="BB527" s="1">
        <v>2.125519E-2</v>
      </c>
      <c r="BC527">
        <v>21.144780000000001</v>
      </c>
      <c r="BD527">
        <v>0</v>
      </c>
      <c r="BE527">
        <v>0</v>
      </c>
      <c r="BF527" s="1">
        <v>2.1240789999999999E-2</v>
      </c>
      <c r="BG527">
        <v>21.2059</v>
      </c>
      <c r="BH527">
        <v>0</v>
      </c>
      <c r="BI527">
        <v>0</v>
      </c>
      <c r="BJ527" s="1">
        <v>2.117436E-2</v>
      </c>
      <c r="BK527">
        <v>21.200299999999999</v>
      </c>
      <c r="BL527">
        <v>0</v>
      </c>
      <c r="BM527">
        <v>0</v>
      </c>
      <c r="BN527" s="1">
        <v>2.105452E-2</v>
      </c>
      <c r="BO527">
        <v>21.191009999999999</v>
      </c>
      <c r="BP527">
        <v>0</v>
      </c>
      <c r="BQ527">
        <v>0</v>
      </c>
      <c r="BR527" s="1">
        <v>2.0958870000000001E-2</v>
      </c>
      <c r="BS527">
        <v>21.198830000000001</v>
      </c>
      <c r="BT527">
        <v>0</v>
      </c>
      <c r="BU527">
        <v>0</v>
      </c>
      <c r="BV527" s="1">
        <v>2.084399E-2</v>
      </c>
      <c r="BW527">
        <v>21.234369999999998</v>
      </c>
      <c r="BX527">
        <v>0</v>
      </c>
      <c r="BY527">
        <v>0</v>
      </c>
      <c r="BZ527" s="1">
        <v>2.0730769999999999E-2</v>
      </c>
      <c r="CA527">
        <v>21.353940000000001</v>
      </c>
      <c r="CB527">
        <v>0</v>
      </c>
      <c r="CC527">
        <v>0</v>
      </c>
      <c r="CD527" s="1">
        <v>2.0624480000000001E-2</v>
      </c>
      <c r="CE527">
        <v>21.44725</v>
      </c>
      <c r="CF527">
        <v>0</v>
      </c>
      <c r="CG527">
        <v>0</v>
      </c>
      <c r="CH527" s="1">
        <v>2.0508459999999999E-2</v>
      </c>
      <c r="CI527">
        <v>21.523849999999999</v>
      </c>
      <c r="CJ527">
        <v>0</v>
      </c>
      <c r="CK527">
        <v>0</v>
      </c>
      <c r="CL527">
        <v>2.0384840000000001E-2</v>
      </c>
      <c r="CM527">
        <v>21.532920000000001</v>
      </c>
      <c r="CN527">
        <v>0</v>
      </c>
      <c r="CO527">
        <v>0</v>
      </c>
      <c r="CP527" s="1">
        <v>2.025834E-2</v>
      </c>
      <c r="CQ527">
        <v>21.526250000000001</v>
      </c>
      <c r="CR527">
        <v>0</v>
      </c>
      <c r="CS527">
        <v>0</v>
      </c>
      <c r="CT527" s="1">
        <v>2.012883E-2</v>
      </c>
      <c r="CU527">
        <v>21.500050000000002</v>
      </c>
      <c r="CV527">
        <v>0</v>
      </c>
      <c r="CW527">
        <v>0</v>
      </c>
      <c r="CX527">
        <v>1.9945299999999999E-2</v>
      </c>
      <c r="CY527">
        <v>21.457439999999998</v>
      </c>
      <c r="CZ527">
        <v>0</v>
      </c>
      <c r="DA527">
        <v>0</v>
      </c>
      <c r="DB527" s="1">
        <v>1.9825470000000001E-2</v>
      </c>
      <c r="DC527">
        <v>21.444929999999999</v>
      </c>
      <c r="DD527">
        <v>0</v>
      </c>
      <c r="DE527">
        <v>0</v>
      </c>
      <c r="DF527" s="1">
        <v>1.9726090000000002E-2</v>
      </c>
      <c r="DG527">
        <v>21.507739999999998</v>
      </c>
      <c r="DH527">
        <v>0</v>
      </c>
      <c r="DI527">
        <v>0</v>
      </c>
      <c r="DJ527" s="1">
        <v>1.9630689999999999E-2</v>
      </c>
      <c r="DK527">
        <v>21.584219999999998</v>
      </c>
      <c r="DL527">
        <v>0</v>
      </c>
      <c r="DM527">
        <v>0</v>
      </c>
      <c r="DN527" s="1">
        <v>1.950153E-2</v>
      </c>
      <c r="DO527">
        <v>21.678260000000002</v>
      </c>
      <c r="DP527">
        <v>0</v>
      </c>
      <c r="DQ527">
        <v>0</v>
      </c>
      <c r="DR527" s="1">
        <v>1.9367490000000001E-2</v>
      </c>
      <c r="DS527">
        <v>21.68383</v>
      </c>
      <c r="DT527">
        <v>0</v>
      </c>
      <c r="DU527">
        <v>0</v>
      </c>
      <c r="DV527" s="1">
        <v>1.9230480000000001E-2</v>
      </c>
      <c r="DW527">
        <v>21.652280000000001</v>
      </c>
      <c r="DX527">
        <v>0</v>
      </c>
      <c r="DY527">
        <v>2.073176E-38</v>
      </c>
      <c r="DZ527" s="1">
        <v>1.909402E-2</v>
      </c>
      <c r="EA527">
        <v>21.628260000000001</v>
      </c>
      <c r="EB527">
        <v>1.457624E-38</v>
      </c>
      <c r="EC527">
        <v>1.686099E-34</v>
      </c>
      <c r="ED527" s="1">
        <v>1.890294E-2</v>
      </c>
      <c r="EE527">
        <v>21.607790000000001</v>
      </c>
      <c r="EF527">
        <v>4.5180280000000001E-35</v>
      </c>
      <c r="EG527">
        <v>4.923204E-31</v>
      </c>
      <c r="EH527" s="1">
        <v>1.8776689999999999E-2</v>
      </c>
      <c r="EI527">
        <v>21.68242</v>
      </c>
      <c r="EJ527">
        <v>5.7582370000000005E-32</v>
      </c>
      <c r="EK527" s="1">
        <v>6.0097490000000003E-28</v>
      </c>
      <c r="EL527" s="1">
        <v>1.8674880000000001E-2</v>
      </c>
      <c r="EM527">
        <v>21.775120000000001</v>
      </c>
      <c r="EN527" s="1">
        <v>3.4446539999999998E-29</v>
      </c>
      <c r="EO527" s="1">
        <v>3.487192E-25</v>
      </c>
      <c r="EP527" s="1">
        <v>1.85822E-2</v>
      </c>
      <c r="EQ527">
        <v>21.84966</v>
      </c>
      <c r="ER527" s="1">
        <v>1.0772990000000001E-26</v>
      </c>
      <c r="ES527" s="1">
        <v>1.0702859999999999E-22</v>
      </c>
      <c r="ET527" s="1">
        <v>1.8458510000000001E-2</v>
      </c>
      <c r="EU527">
        <v>21.955100000000002</v>
      </c>
      <c r="EV527" s="1">
        <v>1.917968E-24</v>
      </c>
      <c r="EW527" s="1">
        <v>1.8856279999999999E-20</v>
      </c>
      <c r="EX527" s="1">
        <v>1.8329870000000002E-2</v>
      </c>
      <c r="EY527">
        <v>22.005559999999999</v>
      </c>
      <c r="EZ527" s="1">
        <v>2.079498E-22</v>
      </c>
      <c r="FA527" s="1">
        <v>2.0370009999999999E-18</v>
      </c>
      <c r="FB527" s="1">
        <v>1.8208889999999998E-2</v>
      </c>
      <c r="FC527">
        <v>21.962330000000001</v>
      </c>
      <c r="FD527" s="1">
        <v>1.4586079999999999E-20</v>
      </c>
      <c r="FE527" s="1">
        <v>1.4257439999999999E-16</v>
      </c>
      <c r="FF527" s="1">
        <v>1.8137670000000002E-2</v>
      </c>
      <c r="FG527">
        <v>21.911799999999999</v>
      </c>
      <c r="FH527" s="1">
        <v>6.9438910000000004E-19</v>
      </c>
      <c r="FI527" s="1">
        <v>6.7778929999999996E-15</v>
      </c>
      <c r="FJ527" s="1">
        <v>1.8277890000000001E-2</v>
      </c>
      <c r="FK527">
        <v>21.88496</v>
      </c>
      <c r="FL527" s="1">
        <v>2.363562E-17</v>
      </c>
      <c r="FM527" s="1">
        <v>2.2824030000000002E-13</v>
      </c>
      <c r="FN527" s="1">
        <v>1.8126920000000001E-2</v>
      </c>
      <c r="FO527">
        <v>21.99512</v>
      </c>
      <c r="FP527" s="1">
        <v>5.7918499999999996E-16</v>
      </c>
      <c r="FQ527" s="1">
        <v>5.6322199999999996E-12</v>
      </c>
      <c r="FR527" s="1">
        <v>1.787246E-2</v>
      </c>
      <c r="FS527">
        <v>22.150580000000001</v>
      </c>
      <c r="FT527" s="1">
        <v>1.0616269999999999E-14</v>
      </c>
      <c r="FU527" s="1">
        <v>1.046374E-10</v>
      </c>
      <c r="FV527" s="1">
        <v>1.760985E-2</v>
      </c>
      <c r="FW527">
        <v>22.31936</v>
      </c>
      <c r="FX527" s="1">
        <v>1.500597E-13</v>
      </c>
      <c r="FY527" s="1">
        <v>1.502805E-9</v>
      </c>
      <c r="FZ527" s="1">
        <v>1.7498320000000001E-2</v>
      </c>
      <c r="GA527">
        <v>22.471640000000001</v>
      </c>
      <c r="GB527" s="1">
        <v>1.695911E-12</v>
      </c>
      <c r="GC527" s="1">
        <v>1.7105770000000001E-8</v>
      </c>
      <c r="GD527" s="1">
        <v>1.74647E-2</v>
      </c>
      <c r="GE527">
        <v>22.509180000000001</v>
      </c>
      <c r="GF527" s="1">
        <v>1.558763E-11</v>
      </c>
      <c r="GG527" s="1">
        <v>1.5782309999999999E-7</v>
      </c>
      <c r="GH527">
        <v>1.7364850000000001E-2</v>
      </c>
      <c r="GI527">
        <v>22.457059999999998</v>
      </c>
      <c r="GJ527" s="1">
        <v>1.177962E-10</v>
      </c>
      <c r="GK527" s="1">
        <v>1.202563E-6</v>
      </c>
      <c r="GL527" s="1">
        <v>1.722344E-2</v>
      </c>
      <c r="GM527">
        <v>22.406980000000001</v>
      </c>
      <c r="GN527" s="1">
        <v>7.4491559999999999E-10</v>
      </c>
      <c r="GO527" s="1">
        <v>7.6903040000000008E-6</v>
      </c>
      <c r="GP527" s="1">
        <v>1.7345960000000001E-2</v>
      </c>
      <c r="GQ527">
        <v>22.381340000000002</v>
      </c>
      <c r="GR527" s="1">
        <v>4.0829950000000001E-9</v>
      </c>
      <c r="GS527" s="1">
        <v>4.1969650000000002E-5</v>
      </c>
      <c r="GT527" s="1">
        <v>1.7170979999999999E-2</v>
      </c>
      <c r="GU527">
        <v>22.49701</v>
      </c>
      <c r="GV527" s="1">
        <v>1.9028430000000001E-8</v>
      </c>
      <c r="GW527" s="1">
        <v>1.9822709999999999E-4</v>
      </c>
      <c r="GX527" s="1">
        <v>1.6900269999999998E-2</v>
      </c>
      <c r="GY527">
        <v>22.655470000000001</v>
      </c>
      <c r="GZ527" s="1">
        <v>7.7125530000000001E-8</v>
      </c>
      <c r="HA527" s="1">
        <v>8.1881819999999998E-4</v>
      </c>
      <c r="HB527">
        <v>1.6609550000000001E-2</v>
      </c>
      <c r="HC527">
        <v>22.827739999999999</v>
      </c>
      <c r="HD527" s="1">
        <v>2.760776E-7</v>
      </c>
      <c r="HE527" s="1">
        <v>2.9920680000000001E-3</v>
      </c>
      <c r="HF527" s="1">
        <v>1.6473189999999999E-2</v>
      </c>
      <c r="HG527">
        <v>22.963909999999998</v>
      </c>
      <c r="HH527" s="1">
        <v>8.9242659999999995E-7</v>
      </c>
      <c r="HI527" s="1">
        <v>9.784236E-3</v>
      </c>
      <c r="HJ527" s="1">
        <v>1.6424859999999999E-2</v>
      </c>
      <c r="HK527">
        <v>22.99579</v>
      </c>
      <c r="HL527" s="1">
        <v>2.624898E-6</v>
      </c>
      <c r="HM527" s="1">
        <v>2.8953940000000001E-2</v>
      </c>
      <c r="HN527" s="1">
        <v>1.6349490000000001E-2</v>
      </c>
      <c r="HO527">
        <v>22.938980000000001</v>
      </c>
      <c r="HP527" s="1">
        <v>7.037776E-6</v>
      </c>
      <c r="HQ527" s="1">
        <v>7.823869E-2</v>
      </c>
      <c r="HR527">
        <v>1.625913E-2</v>
      </c>
      <c r="HS527">
        <v>22.881679999999999</v>
      </c>
      <c r="HT527" s="1">
        <v>1.7353670000000001E-5</v>
      </c>
      <c r="HU527" s="1">
        <v>0.19454850000000001</v>
      </c>
      <c r="HV527" s="1">
        <v>1.651408E-2</v>
      </c>
      <c r="HW527">
        <v>22.845420000000001</v>
      </c>
      <c r="HX527" s="1">
        <v>4.05732E-5</v>
      </c>
      <c r="HY527" s="1">
        <v>0.44900610000000002</v>
      </c>
      <c r="HZ527" s="1">
        <v>1.6395179999999999E-2</v>
      </c>
      <c r="IA527">
        <v>22.925809999999998</v>
      </c>
      <c r="IB527" s="1">
        <v>8.6640130000000006E-5</v>
      </c>
      <c r="IC527">
        <v>0.96833389999999997</v>
      </c>
      <c r="ID527" s="1">
        <v>1.6169019999999999E-2</v>
      </c>
      <c r="IE527">
        <v>22.948699999999999</v>
      </c>
      <c r="IF527" s="1">
        <v>1.7244539999999999E-4</v>
      </c>
      <c r="IG527">
        <v>1.9596340000000001</v>
      </c>
      <c r="IH527">
        <v>1.5929619999999999E-2</v>
      </c>
      <c r="II527">
        <v>23.061630000000001</v>
      </c>
      <c r="IJ527" s="1">
        <v>3.2335900000000001E-4</v>
      </c>
      <c r="IK527">
        <v>3.7413069999999999</v>
      </c>
      <c r="IL527" s="1">
        <v>1.5858199999999999E-2</v>
      </c>
      <c r="IM527">
        <v>23.16208</v>
      </c>
      <c r="IN527" s="1">
        <v>5.8150970000000004E-4</v>
      </c>
      <c r="IO527">
        <v>6.7767840000000001</v>
      </c>
      <c r="IP527" s="1">
        <v>1.583087E-2</v>
      </c>
      <c r="IQ527">
        <v>23.188400000000001</v>
      </c>
      <c r="IR527" s="1">
        <v>1.000068E-3</v>
      </c>
      <c r="IS527">
        <v>11.70919</v>
      </c>
      <c r="IT527" s="1">
        <v>1.5726520000000001E-2</v>
      </c>
      <c r="IU527">
        <v>23.146709999999999</v>
      </c>
      <c r="IV527" s="1">
        <v>1.639419E-3</v>
      </c>
      <c r="IW527">
        <v>19.378910000000001</v>
      </c>
      <c r="IX527" s="1">
        <v>1.549066E-2</v>
      </c>
      <c r="IY527">
        <v>23.088819999999998</v>
      </c>
      <c r="IZ527" s="1">
        <v>2.5608969999999999E-3</v>
      </c>
      <c r="JA527">
        <v>30.821680000000001</v>
      </c>
      <c r="JB527" s="1">
        <v>1.506993E-2</v>
      </c>
      <c r="JC527">
        <v>23.069099999999999</v>
      </c>
      <c r="JD527" s="1">
        <v>3.8062719999999999E-3</v>
      </c>
      <c r="JE527">
        <v>47.234200000000001</v>
      </c>
      <c r="JF527">
        <v>1.490731E-2</v>
      </c>
      <c r="JG527">
        <v>23.198340000000002</v>
      </c>
      <c r="JH527" s="1">
        <v>5.5613210000000001E-3</v>
      </c>
      <c r="JI527">
        <v>69.981639999999999</v>
      </c>
      <c r="JJ527">
        <v>1.485857E-2</v>
      </c>
      <c r="JK527">
        <v>23.377379999999999</v>
      </c>
      <c r="JL527" s="1">
        <v>7.9482670000000002E-3</v>
      </c>
      <c r="JM527">
        <v>100.6326</v>
      </c>
      <c r="JN527" s="1">
        <v>1.480004E-2</v>
      </c>
      <c r="JO527">
        <v>23.573899999999998</v>
      </c>
      <c r="JP527" s="1">
        <v>1.1048209999999999E-2</v>
      </c>
      <c r="JQ527">
        <v>140.85040000000001</v>
      </c>
      <c r="JR527" s="1">
        <v>1.458536E-2</v>
      </c>
      <c r="JS527">
        <v>23.751069999999999</v>
      </c>
      <c r="JT527" s="1">
        <v>1.4819300000000001E-2</v>
      </c>
      <c r="JU527">
        <v>192.27279999999999</v>
      </c>
      <c r="JV527" s="1">
        <v>1.432342E-2</v>
      </c>
      <c r="JW527">
        <v>23.819299999999998</v>
      </c>
      <c r="JX527" s="1">
        <v>1.9349350000000001E-2</v>
      </c>
      <c r="JY527">
        <v>256.40309999999999</v>
      </c>
      <c r="JZ527" s="1">
        <v>1.4140359999999999E-2</v>
      </c>
      <c r="KA527">
        <v>23.782769999999999</v>
      </c>
      <c r="KB527" s="1">
        <v>2.4861629999999999E-2</v>
      </c>
      <c r="KC527">
        <v>334.69740000000002</v>
      </c>
      <c r="KD527">
        <v>1.4050979999999999E-2</v>
      </c>
      <c r="KE527">
        <v>23.739149999999999</v>
      </c>
      <c r="KF527" s="1">
        <v>3.1543620000000001E-2</v>
      </c>
      <c r="KG527">
        <v>428.58980000000003</v>
      </c>
      <c r="KH527" s="1">
        <v>1.395121E-2</v>
      </c>
      <c r="KI527">
        <v>23.708480000000002</v>
      </c>
      <c r="KJ527" s="1">
        <v>3.9302789999999997E-2</v>
      </c>
      <c r="KK527">
        <v>539.32839999999999</v>
      </c>
      <c r="KL527" s="1">
        <v>1.384934E-2</v>
      </c>
      <c r="KM527">
        <v>23.77646</v>
      </c>
      <c r="KN527">
        <v>4.8177930000000001E-2</v>
      </c>
      <c r="KO527">
        <v>667.87739999999997</v>
      </c>
      <c r="KP527" s="1">
        <v>1.37071E-2</v>
      </c>
      <c r="KQ527">
        <v>23.864940000000001</v>
      </c>
      <c r="KR527" s="1">
        <v>5.8024140000000002E-2</v>
      </c>
      <c r="KS527">
        <v>814.91079999999999</v>
      </c>
      <c r="KT527" s="1">
        <v>1.3585379999999999E-2</v>
      </c>
      <c r="KU527">
        <v>23.92943</v>
      </c>
      <c r="KV527">
        <v>6.9023559999999998E-2</v>
      </c>
      <c r="KW527">
        <v>980.81719999999996</v>
      </c>
      <c r="KX527" s="1">
        <v>1.3481669999999999E-2</v>
      </c>
      <c r="KY527">
        <v>23.977409999999999</v>
      </c>
      <c r="KZ527" s="1">
        <v>8.1197110000000003E-2</v>
      </c>
      <c r="LA527">
        <v>1165.8150000000001</v>
      </c>
      <c r="LB527" s="1">
        <v>1.339274E-2</v>
      </c>
      <c r="LC527">
        <v>23.975680000000001</v>
      </c>
      <c r="LD527" s="1">
        <v>9.4521800000000003E-2</v>
      </c>
      <c r="LE527">
        <v>1369.8689999999999</v>
      </c>
      <c r="LF527" s="1">
        <v>1.330657E-2</v>
      </c>
      <c r="LG527">
        <v>23.945799999999998</v>
      </c>
      <c r="LH527" s="1">
        <v>0.1089036</v>
      </c>
      <c r="LI527">
        <v>1592.7370000000001</v>
      </c>
      <c r="LJ527" s="1">
        <v>1.315507E-2</v>
      </c>
      <c r="LK527">
        <v>23.904499999999999</v>
      </c>
      <c r="LL527">
        <v>0.1236358</v>
      </c>
      <c r="LM527">
        <v>1833.808</v>
      </c>
      <c r="LN527">
        <v>1.274725E-2</v>
      </c>
      <c r="LO527">
        <v>23.893280000000001</v>
      </c>
      <c r="LP527">
        <v>0.1362824</v>
      </c>
      <c r="LQ527">
        <v>2091.3649999999998</v>
      </c>
      <c r="LR527" s="1">
        <v>1.2620869999999999E-2</v>
      </c>
      <c r="LS527">
        <v>24.00506</v>
      </c>
      <c r="LT527">
        <v>0.15215219999999999</v>
      </c>
      <c r="LU527">
        <v>2364.1190000000001</v>
      </c>
      <c r="LV527" s="1">
        <v>1.26353E-2</v>
      </c>
      <c r="LW527">
        <v>24.163599999999999</v>
      </c>
      <c r="LX527">
        <v>0.17046169999999999</v>
      </c>
      <c r="LY527">
        <v>2652.1239999999998</v>
      </c>
      <c r="LZ527" s="1">
        <v>1.2653309999999999E-2</v>
      </c>
      <c r="MA527">
        <v>24.3523</v>
      </c>
      <c r="MB527">
        <v>0.18976699999999999</v>
      </c>
      <c r="MC527">
        <v>2954.8560000000002</v>
      </c>
      <c r="MD527" s="1">
        <v>1.25053E-2</v>
      </c>
      <c r="ME527">
        <v>24.511479999999999</v>
      </c>
      <c r="MF527">
        <v>0.20714369999999999</v>
      </c>
      <c r="MG527">
        <v>3270.6880000000001</v>
      </c>
      <c r="MH527" s="1">
        <v>1.226846E-2</v>
      </c>
      <c r="MI527">
        <v>24.5946</v>
      </c>
      <c r="MJ527">
        <v>0.22305340000000001</v>
      </c>
      <c r="MK527">
        <v>3597.2049999999999</v>
      </c>
      <c r="ML527" s="1">
        <v>1.2073240000000001E-2</v>
      </c>
      <c r="MM527">
        <v>24.564080000000001</v>
      </c>
      <c r="MN527">
        <v>0.23951629999999999</v>
      </c>
      <c r="MO527">
        <v>3932.527</v>
      </c>
      <c r="MP527" s="1">
        <v>1.20181E-2</v>
      </c>
      <c r="MQ527">
        <v>24.522390000000001</v>
      </c>
      <c r="MR527">
        <v>0.25876579999999999</v>
      </c>
      <c r="MS527">
        <v>4275.8599999999997</v>
      </c>
      <c r="MT527" s="1">
        <v>1.2128369999999999E-2</v>
      </c>
      <c r="MU527">
        <v>24.49372</v>
      </c>
      <c r="MV527">
        <v>0.28215410000000002</v>
      </c>
      <c r="MW527">
        <v>4627.1779999999999</v>
      </c>
      <c r="MX527" s="1">
        <v>1.201815E-2</v>
      </c>
      <c r="MY527">
        <v>24.544740000000001</v>
      </c>
      <c r="MZ527">
        <v>0.30077880000000001</v>
      </c>
      <c r="NA527">
        <v>4985.2939999999999</v>
      </c>
      <c r="NB527" s="1">
        <v>1.1775000000000001E-2</v>
      </c>
      <c r="NC527">
        <v>24.658390000000001</v>
      </c>
      <c r="ND527">
        <v>0.31563140000000001</v>
      </c>
      <c r="NE527">
        <v>5347.0860000000002</v>
      </c>
      <c r="NF527" s="1">
        <v>1.1775000000000001E-2</v>
      </c>
      <c r="NG527">
        <v>24.658390000000001</v>
      </c>
      <c r="NH527">
        <v>0.31563140000000001</v>
      </c>
      <c r="NI527">
        <v>5347.0860000000002</v>
      </c>
      <c r="NJ527" s="1">
        <v>1.1775000000000001E-2</v>
      </c>
      <c r="NK527">
        <v>24.658390000000001</v>
      </c>
      <c r="NL527">
        <v>0.31563140000000001</v>
      </c>
      <c r="NM527">
        <v>5347.0860000000002</v>
      </c>
      <c r="NN527" s="1">
        <v>1.1775000000000001E-2</v>
      </c>
      <c r="NO527">
        <v>24.658390000000001</v>
      </c>
      <c r="NP527">
        <v>0.31563140000000001</v>
      </c>
      <c r="NQ527">
        <v>5347.0860000000002</v>
      </c>
      <c r="NR527" s="1">
        <v>1.1775000000000001E-2</v>
      </c>
      <c r="NS527">
        <v>24.658390000000001</v>
      </c>
      <c r="NT527">
        <v>0.31563140000000001</v>
      </c>
      <c r="NU527">
        <v>5347.0860000000002</v>
      </c>
      <c r="NV527" s="1">
        <v>1.1775000000000001E-2</v>
      </c>
      <c r="NW527">
        <v>24.658390000000001</v>
      </c>
      <c r="NX527">
        <v>0.31563140000000001</v>
      </c>
      <c r="NY527">
        <v>5347.0860000000002</v>
      </c>
      <c r="NZ527" s="1">
        <v>1.1775000000000001E-2</v>
      </c>
      <c r="OA527">
        <v>24.658390000000001</v>
      </c>
      <c r="OB527">
        <v>0.31563140000000001</v>
      </c>
      <c r="OC527">
        <v>5347.0860000000002</v>
      </c>
      <c r="OD527" s="1">
        <v>1.1775000000000001E-2</v>
      </c>
      <c r="OE527">
        <v>24.658390000000001</v>
      </c>
      <c r="OF527">
        <v>0.31563140000000001</v>
      </c>
      <c r="OG527">
        <v>5347.0860000000002</v>
      </c>
      <c r="OH527" s="1">
        <v>1.1775000000000001E-2</v>
      </c>
      <c r="OI527">
        <v>24.658390000000001</v>
      </c>
      <c r="OJ527">
        <v>0.31563140000000001</v>
      </c>
      <c r="OK527">
        <v>5347.0860000000002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2.1949349999999999E-2</v>
      </c>
      <c r="G528">
        <v>19.640750000000001</v>
      </c>
      <c r="H528">
        <v>0</v>
      </c>
      <c r="I528">
        <v>0</v>
      </c>
      <c r="J528" s="1">
        <v>2.1853359999999999E-2</v>
      </c>
      <c r="K528">
        <v>19.810569999999998</v>
      </c>
      <c r="L528">
        <v>0</v>
      </c>
      <c r="M528">
        <v>0</v>
      </c>
      <c r="N528" s="1">
        <v>2.1657490000000001E-2</v>
      </c>
      <c r="O528">
        <v>19.979289999999999</v>
      </c>
      <c r="P528">
        <v>0</v>
      </c>
      <c r="Q528">
        <v>0</v>
      </c>
      <c r="R528" s="1">
        <v>2.1455970000000001E-2</v>
      </c>
      <c r="S528">
        <v>20.147770000000001</v>
      </c>
      <c r="T528">
        <v>0</v>
      </c>
      <c r="U528">
        <v>0</v>
      </c>
      <c r="V528" s="1">
        <v>2.1404630000000001E-2</v>
      </c>
      <c r="W528">
        <v>20.33175</v>
      </c>
      <c r="X528">
        <v>0</v>
      </c>
      <c r="Y528">
        <v>0</v>
      </c>
      <c r="Z528" s="1">
        <v>2.1404590000000001E-2</v>
      </c>
      <c r="AA528">
        <v>20.41921</v>
      </c>
      <c r="AB528">
        <v>0</v>
      </c>
      <c r="AC528">
        <v>0</v>
      </c>
      <c r="AD528" s="1">
        <v>2.1362860000000001E-2</v>
      </c>
      <c r="AE528">
        <v>20.402200000000001</v>
      </c>
      <c r="AF528">
        <v>0</v>
      </c>
      <c r="AG528">
        <v>0</v>
      </c>
      <c r="AH528">
        <v>2.12917E-2</v>
      </c>
      <c r="AI528">
        <v>20.389309999999998</v>
      </c>
      <c r="AJ528">
        <v>0</v>
      </c>
      <c r="AK528">
        <v>0</v>
      </c>
      <c r="AL528" s="1">
        <v>2.146932E-2</v>
      </c>
      <c r="AM528">
        <v>20.40136</v>
      </c>
      <c r="AN528">
        <v>0</v>
      </c>
      <c r="AO528">
        <v>0</v>
      </c>
      <c r="AP528" s="1">
        <v>2.1370960000000001E-2</v>
      </c>
      <c r="AQ528">
        <v>20.549430000000001</v>
      </c>
      <c r="AR528">
        <v>0</v>
      </c>
      <c r="AS528">
        <v>0</v>
      </c>
      <c r="AT528" s="1">
        <v>2.118838E-2</v>
      </c>
      <c r="AU528">
        <v>20.731850000000001</v>
      </c>
      <c r="AV528">
        <v>0</v>
      </c>
      <c r="AW528">
        <v>0</v>
      </c>
      <c r="AX528" s="1">
        <v>2.099459E-2</v>
      </c>
      <c r="AY528">
        <v>20.898070000000001</v>
      </c>
      <c r="AZ528">
        <v>0</v>
      </c>
      <c r="BA528">
        <v>0</v>
      </c>
      <c r="BB528" s="1">
        <v>2.093107E-2</v>
      </c>
      <c r="BC528">
        <v>21.058499999999999</v>
      </c>
      <c r="BD528">
        <v>0</v>
      </c>
      <c r="BE528">
        <v>0</v>
      </c>
      <c r="BF528" s="1">
        <v>2.0917169999999999E-2</v>
      </c>
      <c r="BG528">
        <v>21.119250000000001</v>
      </c>
      <c r="BH528">
        <v>0</v>
      </c>
      <c r="BI528">
        <v>0</v>
      </c>
      <c r="BJ528" s="1">
        <v>2.0852300000000001E-2</v>
      </c>
      <c r="BK528">
        <v>21.115010000000002</v>
      </c>
      <c r="BL528">
        <v>0</v>
      </c>
      <c r="BM528">
        <v>0</v>
      </c>
      <c r="BN528">
        <v>2.0733830000000002E-2</v>
      </c>
      <c r="BO528">
        <v>21.107109999999999</v>
      </c>
      <c r="BP528">
        <v>0</v>
      </c>
      <c r="BQ528">
        <v>0</v>
      </c>
      <c r="BR528" s="1">
        <v>2.0639979999999999E-2</v>
      </c>
      <c r="BS528">
        <v>21.11589</v>
      </c>
      <c r="BT528">
        <v>0</v>
      </c>
      <c r="BU528">
        <v>0</v>
      </c>
      <c r="BV528" s="1">
        <v>2.0527150000000001E-2</v>
      </c>
      <c r="BW528">
        <v>21.1523</v>
      </c>
      <c r="BX528">
        <v>0</v>
      </c>
      <c r="BY528">
        <v>0</v>
      </c>
      <c r="BZ528" s="1">
        <v>2.041428E-2</v>
      </c>
      <c r="CA528">
        <v>21.271599999999999</v>
      </c>
      <c r="CB528">
        <v>0</v>
      </c>
      <c r="CC528">
        <v>0</v>
      </c>
      <c r="CD528" s="1">
        <v>2.030993E-2</v>
      </c>
      <c r="CE528">
        <v>21.364899999999999</v>
      </c>
      <c r="CF528">
        <v>0</v>
      </c>
      <c r="CG528">
        <v>0</v>
      </c>
      <c r="CH528" s="1">
        <v>2.019512E-2</v>
      </c>
      <c r="CI528">
        <v>21.44115</v>
      </c>
      <c r="CJ528">
        <v>0</v>
      </c>
      <c r="CK528">
        <v>0</v>
      </c>
      <c r="CL528" s="1">
        <v>2.0073899999999999E-2</v>
      </c>
      <c r="CM528">
        <v>21.4512</v>
      </c>
      <c r="CN528">
        <v>0</v>
      </c>
      <c r="CO528">
        <v>0</v>
      </c>
      <c r="CP528">
        <v>1.995013E-2</v>
      </c>
      <c r="CQ528">
        <v>21.445830000000001</v>
      </c>
      <c r="CR528">
        <v>0</v>
      </c>
      <c r="CS528">
        <v>0</v>
      </c>
      <c r="CT528" s="1">
        <v>1.982269E-2</v>
      </c>
      <c r="CU528">
        <v>21.421240000000001</v>
      </c>
      <c r="CV528">
        <v>0</v>
      </c>
      <c r="CW528">
        <v>0</v>
      </c>
      <c r="CX528" s="1">
        <v>1.9640359999999999E-2</v>
      </c>
      <c r="CY528">
        <v>21.380500000000001</v>
      </c>
      <c r="CZ528">
        <v>0</v>
      </c>
      <c r="DA528">
        <v>0</v>
      </c>
      <c r="DB528" s="1">
        <v>1.9521859999999999E-2</v>
      </c>
      <c r="DC528">
        <v>21.369869999999999</v>
      </c>
      <c r="DD528">
        <v>0</v>
      </c>
      <c r="DE528">
        <v>0</v>
      </c>
      <c r="DF528" s="1">
        <v>1.9424509999999999E-2</v>
      </c>
      <c r="DG528">
        <v>21.43357</v>
      </c>
      <c r="DH528">
        <v>0</v>
      </c>
      <c r="DI528">
        <v>0</v>
      </c>
      <c r="DJ528" s="1">
        <v>1.933124E-2</v>
      </c>
      <c r="DK528">
        <v>21.510210000000001</v>
      </c>
      <c r="DL528">
        <v>0</v>
      </c>
      <c r="DM528">
        <v>0</v>
      </c>
      <c r="DN528" s="1">
        <v>1.9203789999999998E-2</v>
      </c>
      <c r="DO528">
        <v>21.603999999999999</v>
      </c>
      <c r="DP528">
        <v>0</v>
      </c>
      <c r="DQ528">
        <v>0</v>
      </c>
      <c r="DR528">
        <v>1.9070779999999999E-2</v>
      </c>
      <c r="DS528">
        <v>21.610250000000001</v>
      </c>
      <c r="DT528">
        <v>0</v>
      </c>
      <c r="DU528">
        <v>0</v>
      </c>
      <c r="DV528" s="1">
        <v>1.8937240000000001E-2</v>
      </c>
      <c r="DW528">
        <v>21.58052</v>
      </c>
      <c r="DX528">
        <v>0</v>
      </c>
      <c r="DY528">
        <v>0</v>
      </c>
      <c r="DZ528" s="1">
        <v>1.880049E-2</v>
      </c>
      <c r="EA528">
        <v>21.557960000000001</v>
      </c>
      <c r="EB528">
        <v>0</v>
      </c>
      <c r="EC528">
        <v>5.2160209999999999E-35</v>
      </c>
      <c r="ED528" s="1">
        <v>1.8611559999999999E-2</v>
      </c>
      <c r="EE528">
        <v>21.539020000000001</v>
      </c>
      <c r="EF528">
        <v>1.684297E-35</v>
      </c>
      <c r="EG528">
        <v>1.622095E-31</v>
      </c>
      <c r="EH528" s="1">
        <v>1.848795E-2</v>
      </c>
      <c r="EI528">
        <v>21.614460000000001</v>
      </c>
      <c r="EJ528">
        <v>2.227049E-32</v>
      </c>
      <c r="EK528" s="1">
        <v>2.098338E-28</v>
      </c>
      <c r="EL528" s="1">
        <v>1.838913E-2</v>
      </c>
      <c r="EM528">
        <v>21.706890000000001</v>
      </c>
      <c r="EN528" s="1">
        <v>1.3826330000000001E-29</v>
      </c>
      <c r="EO528" s="1">
        <v>1.283475E-25</v>
      </c>
      <c r="EP528" s="1">
        <v>1.8297069999999999E-2</v>
      </c>
      <c r="EQ528">
        <v>21.781590000000001</v>
      </c>
      <c r="ER528" s="1">
        <v>4.4832420000000002E-27</v>
      </c>
      <c r="ES528" s="1">
        <v>4.134463E-23</v>
      </c>
      <c r="ET528" s="1">
        <v>1.8174050000000001E-2</v>
      </c>
      <c r="EU528">
        <v>21.88682</v>
      </c>
      <c r="EV528" s="1">
        <v>8.2672429999999998E-25</v>
      </c>
      <c r="EW528" s="1">
        <v>7.6191030000000001E-21</v>
      </c>
      <c r="EX528" s="1">
        <v>1.8048359999999999E-2</v>
      </c>
      <c r="EY528">
        <v>21.93703</v>
      </c>
      <c r="EZ528" s="1">
        <v>9.2747569999999998E-23</v>
      </c>
      <c r="FA528" s="1">
        <v>8.5841680000000002E-19</v>
      </c>
      <c r="FB528" s="1">
        <v>1.7930339999999999E-2</v>
      </c>
      <c r="FC528">
        <v>21.895379999999999</v>
      </c>
      <c r="FD528" s="1">
        <v>6.723676E-21</v>
      </c>
      <c r="FE528" s="1">
        <v>6.2502800000000006E-17</v>
      </c>
      <c r="FF528" s="1">
        <v>1.786072E-2</v>
      </c>
      <c r="FG528">
        <v>21.846689999999999</v>
      </c>
      <c r="FH528" s="1">
        <v>3.3041379999999998E-19</v>
      </c>
      <c r="FI528" s="1">
        <v>3.0839939999999999E-15</v>
      </c>
      <c r="FJ528" s="1">
        <v>1.8001679999999999E-2</v>
      </c>
      <c r="FK528">
        <v>21.821680000000001</v>
      </c>
      <c r="FL528" s="1">
        <v>1.1596650000000001E-17</v>
      </c>
      <c r="FM528" s="1">
        <v>1.075646E-13</v>
      </c>
      <c r="FN528" s="1">
        <v>1.7852929999999999E-2</v>
      </c>
      <c r="FO528">
        <v>21.931760000000001</v>
      </c>
      <c r="FP528" s="1">
        <v>2.9267459999999999E-16</v>
      </c>
      <c r="FQ528" s="1">
        <v>2.7445270000000001E-12</v>
      </c>
      <c r="FR528" s="1">
        <v>1.7599099999999999E-2</v>
      </c>
      <c r="FS528">
        <v>22.086099999999998</v>
      </c>
      <c r="FT528" s="1">
        <v>5.5186120000000004E-15</v>
      </c>
      <c r="FU528" s="1">
        <v>5.263736E-11</v>
      </c>
      <c r="FV528" s="1">
        <v>1.73391E-2</v>
      </c>
      <c r="FW528">
        <v>22.253540000000001</v>
      </c>
      <c r="FX528" s="1">
        <v>8.0164450000000003E-14</v>
      </c>
      <c r="FY528" s="1">
        <v>7.7919549999999997E-10</v>
      </c>
      <c r="FZ528" s="1">
        <v>1.7231320000000001E-2</v>
      </c>
      <c r="GA528">
        <v>22.404589999999999</v>
      </c>
      <c r="GB528" s="1">
        <v>9.3027910000000004E-13</v>
      </c>
      <c r="GC528" s="1">
        <v>9.1282950000000005E-9</v>
      </c>
      <c r="GD528" s="1">
        <v>1.719857E-2</v>
      </c>
      <c r="GE528">
        <v>22.44182</v>
      </c>
      <c r="GF528" s="1">
        <v>8.7700190000000005E-12</v>
      </c>
      <c r="GG528" s="1">
        <v>8.6563500000000006E-8</v>
      </c>
      <c r="GH528" s="1">
        <v>1.7101580000000002E-2</v>
      </c>
      <c r="GI528">
        <v>22.3917</v>
      </c>
      <c r="GJ528" s="1">
        <v>6.791967E-11</v>
      </c>
      <c r="GK528" s="1">
        <v>6.7712160000000005E-7</v>
      </c>
      <c r="GL528" s="1">
        <v>1.696522E-2</v>
      </c>
      <c r="GM528">
        <v>22.34346</v>
      </c>
      <c r="GN528" s="1">
        <v>4.398168E-10</v>
      </c>
      <c r="GO528" s="1">
        <v>4.4401890000000002E-6</v>
      </c>
      <c r="GP528" s="1">
        <v>1.7086529999999999E-2</v>
      </c>
      <c r="GQ528">
        <v>22.319749999999999</v>
      </c>
      <c r="GR528" s="1">
        <v>2.4658139999999998E-9</v>
      </c>
      <c r="GS528" s="1">
        <v>2.481836E-5</v>
      </c>
      <c r="GT528" s="1">
        <v>1.6914080000000001E-2</v>
      </c>
      <c r="GU528">
        <v>22.435459999999999</v>
      </c>
      <c r="GV528" s="1">
        <v>1.1744269999999999E-8</v>
      </c>
      <c r="GW528" s="1">
        <v>1.19932E-4</v>
      </c>
      <c r="GX528">
        <v>1.664583E-2</v>
      </c>
      <c r="GY528">
        <v>22.59272</v>
      </c>
      <c r="GZ528" s="1">
        <v>4.8605189999999998E-8</v>
      </c>
      <c r="HA528" s="1">
        <v>5.0637709999999995E-4</v>
      </c>
      <c r="HB528" s="1">
        <v>1.635793E-2</v>
      </c>
      <c r="HC528">
        <v>22.76343</v>
      </c>
      <c r="HD528" s="1">
        <v>1.7750220000000001E-7</v>
      </c>
      <c r="HE528" s="1">
        <v>1.889448E-3</v>
      </c>
      <c r="HF528" s="1">
        <v>1.6223990000000001E-2</v>
      </c>
      <c r="HG528">
        <v>22.89864</v>
      </c>
      <c r="HH528" s="1">
        <v>5.848906E-7</v>
      </c>
      <c r="HI528" s="1">
        <v>6.3024550000000002E-3</v>
      </c>
      <c r="HJ528" s="1">
        <v>1.617706E-2</v>
      </c>
      <c r="HK528">
        <v>22.93046</v>
      </c>
      <c r="HL528" s="1">
        <v>1.752112E-6</v>
      </c>
      <c r="HM528" s="1">
        <v>1.9005149999999998E-2</v>
      </c>
      <c r="HN528" s="1">
        <v>1.610584E-2</v>
      </c>
      <c r="HO528">
        <v>22.875679999999999</v>
      </c>
      <c r="HP528" s="1">
        <v>4.781334E-6</v>
      </c>
      <c r="HQ528" s="1">
        <v>5.2284959999999998E-2</v>
      </c>
      <c r="HR528" s="1">
        <v>1.6016829999999999E-2</v>
      </c>
      <c r="HS528">
        <v>22.82039</v>
      </c>
      <c r="HT528" s="1">
        <v>1.1988289999999999E-5</v>
      </c>
      <c r="HU528" s="1">
        <v>0.13225300000000001</v>
      </c>
      <c r="HV528">
        <v>1.6273559999999999E-2</v>
      </c>
      <c r="HW528">
        <v>22.786349999999999</v>
      </c>
      <c r="HX528" s="1">
        <v>2.8486649999999999E-5</v>
      </c>
      <c r="HY528">
        <v>0.31021739999999998</v>
      </c>
      <c r="HZ528" s="1">
        <v>1.6155590000000001E-2</v>
      </c>
      <c r="IA528">
        <v>22.866790000000002</v>
      </c>
      <c r="IB528" s="1">
        <v>6.1756290000000003E-5</v>
      </c>
      <c r="IC528" s="1">
        <v>0.67940679999999998</v>
      </c>
      <c r="ID528">
        <v>1.5930050000000001E-2</v>
      </c>
      <c r="IE528">
        <v>22.890229999999999</v>
      </c>
      <c r="IF528" s="1">
        <v>1.246942E-4</v>
      </c>
      <c r="IG528" s="1">
        <v>1.395305</v>
      </c>
      <c r="IH528" s="1">
        <v>1.5693829999999999E-2</v>
      </c>
      <c r="II528">
        <v>23.003399999999999</v>
      </c>
      <c r="IJ528" s="1">
        <v>2.370703E-4</v>
      </c>
      <c r="IK528">
        <v>2.7014040000000001</v>
      </c>
      <c r="IL528" s="1">
        <v>1.5622550000000001E-2</v>
      </c>
      <c r="IM528">
        <v>23.103280000000002</v>
      </c>
      <c r="IN528" s="1">
        <v>4.3193499999999999E-4</v>
      </c>
      <c r="IO528">
        <v>4.9583199999999996</v>
      </c>
      <c r="IP528">
        <v>1.559865E-2</v>
      </c>
      <c r="IQ528">
        <v>23.129729999999999</v>
      </c>
      <c r="IR528" s="1">
        <v>7.5225520000000003E-4</v>
      </c>
      <c r="IS528">
        <v>8.6749759999999991</v>
      </c>
      <c r="IT528" s="1">
        <v>1.5496380000000001E-2</v>
      </c>
      <c r="IU528">
        <v>23.08982</v>
      </c>
      <c r="IV528" s="1">
        <v>1.247859E-3</v>
      </c>
      <c r="IW528">
        <v>14.528420000000001</v>
      </c>
      <c r="IX528" s="1">
        <v>1.5261500000000001E-2</v>
      </c>
      <c r="IY528">
        <v>23.03396</v>
      </c>
      <c r="IZ528" s="1">
        <v>1.9709739999999999E-3</v>
      </c>
      <c r="JA528">
        <v>23.36881</v>
      </c>
      <c r="JB528" s="1">
        <v>1.484386E-2</v>
      </c>
      <c r="JC528">
        <v>23.01633</v>
      </c>
      <c r="JD528" s="1">
        <v>2.960439E-3</v>
      </c>
      <c r="JE528">
        <v>36.198549999999997</v>
      </c>
      <c r="JF528" s="1">
        <v>1.4683450000000001E-2</v>
      </c>
      <c r="JG528">
        <v>23.14546</v>
      </c>
      <c r="JH528" s="1">
        <v>4.3695189999999997E-3</v>
      </c>
      <c r="JI528">
        <v>54.177930000000003</v>
      </c>
      <c r="JJ528" s="1">
        <v>1.463943E-2</v>
      </c>
      <c r="JK528">
        <v>23.32321</v>
      </c>
      <c r="JL528" s="1">
        <v>6.3067280000000002E-3</v>
      </c>
      <c r="JM528">
        <v>78.655270000000002</v>
      </c>
      <c r="JN528" s="1">
        <v>1.458226E-2</v>
      </c>
      <c r="JO528">
        <v>23.51812</v>
      </c>
      <c r="JP528" s="1">
        <v>8.8465660000000002E-3</v>
      </c>
      <c r="JQ528">
        <v>111.0891</v>
      </c>
      <c r="JR528" s="1">
        <v>1.436957E-2</v>
      </c>
      <c r="JS528">
        <v>23.693580000000001</v>
      </c>
      <c r="JT528" s="1">
        <v>1.196792E-2</v>
      </c>
      <c r="JU528">
        <v>152.95189999999999</v>
      </c>
      <c r="JV528" s="1">
        <v>1.410994E-2</v>
      </c>
      <c r="JW528">
        <v>23.761140000000001</v>
      </c>
      <c r="JX528" s="1">
        <v>1.5753409999999999E-2</v>
      </c>
      <c r="JY528">
        <v>205.63640000000001</v>
      </c>
      <c r="JZ528" s="1">
        <v>1.392961E-2</v>
      </c>
      <c r="KA528">
        <v>23.726209999999998</v>
      </c>
      <c r="KB528" s="1">
        <v>2.0399489999999999E-2</v>
      </c>
      <c r="KC528">
        <v>270.512</v>
      </c>
      <c r="KD528" s="1">
        <v>1.384171E-2</v>
      </c>
      <c r="KE528">
        <v>23.684460000000001</v>
      </c>
      <c r="KF528" s="1">
        <v>2.607363E-2</v>
      </c>
      <c r="KG528">
        <v>348.93830000000003</v>
      </c>
      <c r="KH528" s="1">
        <v>1.3744340000000001E-2</v>
      </c>
      <c r="KI528">
        <v>23.65551</v>
      </c>
      <c r="KJ528" s="1">
        <v>3.2717070000000001E-2</v>
      </c>
      <c r="KK528">
        <v>442.14749999999998</v>
      </c>
      <c r="KL528" s="1">
        <v>1.364275E-2</v>
      </c>
      <c r="KM528">
        <v>23.724070000000001</v>
      </c>
      <c r="KN528">
        <v>4.0368309999999998E-2</v>
      </c>
      <c r="KO528">
        <v>551.14089999999999</v>
      </c>
      <c r="KP528" s="1">
        <v>1.350256E-2</v>
      </c>
      <c r="KQ528">
        <v>23.811820000000001</v>
      </c>
      <c r="KR528" s="1">
        <v>4.892577E-2</v>
      </c>
      <c r="KS528">
        <v>676.68359999999996</v>
      </c>
      <c r="KT528" s="1">
        <v>1.3383269999999999E-2</v>
      </c>
      <c r="KU528">
        <v>23.87687</v>
      </c>
      <c r="KV528" s="1">
        <v>5.8552979999999998E-2</v>
      </c>
      <c r="KW528">
        <v>819.29020000000003</v>
      </c>
      <c r="KX528" s="1">
        <v>1.3280500000000001E-2</v>
      </c>
      <c r="KY528">
        <v>23.924520000000001</v>
      </c>
      <c r="KZ528" s="1">
        <v>6.9269689999999995E-2</v>
      </c>
      <c r="LA528">
        <v>979.31960000000004</v>
      </c>
      <c r="LB528" s="1">
        <v>1.31936E-2</v>
      </c>
      <c r="LC528">
        <v>23.92362</v>
      </c>
      <c r="LD528" s="1">
        <v>8.1079330000000005E-2</v>
      </c>
      <c r="LE528">
        <v>1156.9069999999999</v>
      </c>
      <c r="LF528" s="1">
        <v>1.310858E-2</v>
      </c>
      <c r="LG528">
        <v>23.89499</v>
      </c>
      <c r="LH528" s="1">
        <v>9.3897140000000004E-2</v>
      </c>
      <c r="LI528">
        <v>1351.989</v>
      </c>
      <c r="LJ528" s="1">
        <v>1.295805E-2</v>
      </c>
      <c r="LK528">
        <v>23.855129999999999</v>
      </c>
      <c r="LL528" s="1">
        <v>0.10711370000000001</v>
      </c>
      <c r="LM528">
        <v>1564.1880000000001</v>
      </c>
      <c r="LN528" s="1">
        <v>1.255439E-2</v>
      </c>
      <c r="LO528">
        <v>23.84552</v>
      </c>
      <c r="LP528">
        <v>0.1186087</v>
      </c>
      <c r="LQ528">
        <v>1792.1690000000001</v>
      </c>
      <c r="LR528" s="1">
        <v>1.2427509999999999E-2</v>
      </c>
      <c r="LS528">
        <v>23.957059999999998</v>
      </c>
      <c r="LT528">
        <v>0.1329892</v>
      </c>
      <c r="LU528">
        <v>2034.874</v>
      </c>
      <c r="LV528" s="1">
        <v>1.244428E-2</v>
      </c>
      <c r="LW528">
        <v>24.114409999999999</v>
      </c>
      <c r="LX528">
        <v>0.14965819999999999</v>
      </c>
      <c r="LY528">
        <v>2292.3670000000002</v>
      </c>
      <c r="LZ528" s="1">
        <v>1.246418E-2</v>
      </c>
      <c r="MA528">
        <v>24.30123</v>
      </c>
      <c r="MB528">
        <v>0.16730990000000001</v>
      </c>
      <c r="MC528">
        <v>2564.2429999999999</v>
      </c>
      <c r="MD528" s="1">
        <v>1.2316000000000001E-2</v>
      </c>
      <c r="ME528">
        <v>24.458970000000001</v>
      </c>
      <c r="MF528">
        <v>0.18330199999999999</v>
      </c>
      <c r="MG528">
        <v>2849.16</v>
      </c>
      <c r="MH528" s="1">
        <v>1.2083450000000001E-2</v>
      </c>
      <c r="MI528">
        <v>24.541270000000001</v>
      </c>
      <c r="MJ528">
        <v>0.19812689999999999</v>
      </c>
      <c r="MK528">
        <v>3145.087</v>
      </c>
      <c r="ML528" s="1">
        <v>1.188988E-2</v>
      </c>
      <c r="MM528">
        <v>24.511890000000001</v>
      </c>
      <c r="MN528">
        <v>0.21348590000000001</v>
      </c>
      <c r="MO528">
        <v>3450.335</v>
      </c>
      <c r="MP528">
        <v>1.1836569999999999E-2</v>
      </c>
      <c r="MQ528">
        <v>24.471689999999999</v>
      </c>
      <c r="MR528">
        <v>0.23144600000000001</v>
      </c>
      <c r="MS528">
        <v>3764.134</v>
      </c>
      <c r="MT528" s="1">
        <v>1.1948540000000001E-2</v>
      </c>
      <c r="MU528">
        <v>24.444489999999998</v>
      </c>
      <c r="MV528">
        <v>0.25325259999999999</v>
      </c>
      <c r="MW528">
        <v>4086.444</v>
      </c>
      <c r="MX528" s="1">
        <v>1.183999E-2</v>
      </c>
      <c r="MY528">
        <v>24.496110000000002</v>
      </c>
      <c r="MZ528">
        <v>0.27080729999999997</v>
      </c>
      <c r="NA528">
        <v>4416.1729999999998</v>
      </c>
      <c r="NB528" s="1">
        <v>1.1597690000000001E-2</v>
      </c>
      <c r="NC528">
        <v>24.609020000000001</v>
      </c>
      <c r="ND528">
        <v>0.28496329999999997</v>
      </c>
      <c r="NE528">
        <v>4750.6149999999998</v>
      </c>
      <c r="NF528" s="1">
        <v>1.1597690000000001E-2</v>
      </c>
      <c r="NG528">
        <v>24.609020000000001</v>
      </c>
      <c r="NH528">
        <v>0.28496329999999997</v>
      </c>
      <c r="NI528">
        <v>4750.6149999999998</v>
      </c>
      <c r="NJ528" s="1">
        <v>1.1597690000000001E-2</v>
      </c>
      <c r="NK528">
        <v>24.609020000000001</v>
      </c>
      <c r="NL528">
        <v>0.28496329999999997</v>
      </c>
      <c r="NM528">
        <v>4750.6149999999998</v>
      </c>
      <c r="NN528" s="1">
        <v>1.1597690000000001E-2</v>
      </c>
      <c r="NO528">
        <v>24.609020000000001</v>
      </c>
      <c r="NP528">
        <v>0.28496329999999997</v>
      </c>
      <c r="NQ528">
        <v>4750.6149999999998</v>
      </c>
      <c r="NR528" s="1">
        <v>1.1597690000000001E-2</v>
      </c>
      <c r="NS528">
        <v>24.609020000000001</v>
      </c>
      <c r="NT528">
        <v>0.28496329999999997</v>
      </c>
      <c r="NU528">
        <v>4750.6149999999998</v>
      </c>
      <c r="NV528" s="1">
        <v>1.1597690000000001E-2</v>
      </c>
      <c r="NW528">
        <v>24.609020000000001</v>
      </c>
      <c r="NX528">
        <v>0.28496329999999997</v>
      </c>
      <c r="NY528">
        <v>4750.6149999999998</v>
      </c>
      <c r="NZ528" s="1">
        <v>1.1597690000000001E-2</v>
      </c>
      <c r="OA528">
        <v>24.609020000000001</v>
      </c>
      <c r="OB528">
        <v>0.28496329999999997</v>
      </c>
      <c r="OC528">
        <v>4750.6149999999998</v>
      </c>
      <c r="OD528" s="1">
        <v>1.1597690000000001E-2</v>
      </c>
      <c r="OE528">
        <v>24.609020000000001</v>
      </c>
      <c r="OF528">
        <v>0.28496329999999997</v>
      </c>
      <c r="OG528">
        <v>4750.6149999999998</v>
      </c>
      <c r="OH528" s="1">
        <v>1.1597690000000001E-2</v>
      </c>
      <c r="OI528">
        <v>24.609020000000001</v>
      </c>
      <c r="OJ528">
        <v>0.28496329999999997</v>
      </c>
      <c r="OK528">
        <v>4750.6149999999998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2.344017E-2</v>
      </c>
      <c r="G529">
        <v>19.558720000000001</v>
      </c>
      <c r="H529">
        <v>0</v>
      </c>
      <c r="I529">
        <v>0</v>
      </c>
      <c r="J529" s="1">
        <v>2.3336639999999999E-2</v>
      </c>
      <c r="K529">
        <v>19.72775</v>
      </c>
      <c r="L529">
        <v>0</v>
      </c>
      <c r="M529">
        <v>0</v>
      </c>
      <c r="N529" s="1">
        <v>2.3125759999999999E-2</v>
      </c>
      <c r="O529">
        <v>19.893840000000001</v>
      </c>
      <c r="P529">
        <v>0</v>
      </c>
      <c r="Q529">
        <v>0</v>
      </c>
      <c r="R529" s="1">
        <v>2.2910460000000001E-2</v>
      </c>
      <c r="S529">
        <v>20.06129</v>
      </c>
      <c r="T529">
        <v>0</v>
      </c>
      <c r="U529">
        <v>0</v>
      </c>
      <c r="V529">
        <v>2.2854659999999999E-2</v>
      </c>
      <c r="W529">
        <v>20.24352</v>
      </c>
      <c r="X529">
        <v>0</v>
      </c>
      <c r="Y529">
        <v>0</v>
      </c>
      <c r="Z529" s="1">
        <v>2.2856649999999999E-2</v>
      </c>
      <c r="AA529">
        <v>20.328949999999999</v>
      </c>
      <c r="AB529">
        <v>0</v>
      </c>
      <c r="AC529">
        <v>0</v>
      </c>
      <c r="AD529" s="1">
        <v>2.2811600000000001E-2</v>
      </c>
      <c r="AE529">
        <v>20.312799999999999</v>
      </c>
      <c r="AF529">
        <v>0</v>
      </c>
      <c r="AG529">
        <v>0</v>
      </c>
      <c r="AH529" s="1">
        <v>2.273733E-2</v>
      </c>
      <c r="AI529">
        <v>20.301120000000001</v>
      </c>
      <c r="AJ529">
        <v>0</v>
      </c>
      <c r="AK529">
        <v>0</v>
      </c>
      <c r="AL529">
        <v>2.293127E-2</v>
      </c>
      <c r="AM529">
        <v>20.314959999999999</v>
      </c>
      <c r="AN529">
        <v>0</v>
      </c>
      <c r="AO529">
        <v>0</v>
      </c>
      <c r="AP529" s="1">
        <v>2.2825959999999999E-2</v>
      </c>
      <c r="AQ529">
        <v>20.462669999999999</v>
      </c>
      <c r="AR529">
        <v>0</v>
      </c>
      <c r="AS529">
        <v>0</v>
      </c>
      <c r="AT529" s="1">
        <v>2.2628760000000001E-2</v>
      </c>
      <c r="AU529">
        <v>20.6431</v>
      </c>
      <c r="AV529">
        <v>0</v>
      </c>
      <c r="AW529">
        <v>0</v>
      </c>
      <c r="AX529" s="1">
        <v>2.2418759999999999E-2</v>
      </c>
      <c r="AY529">
        <v>20.807480000000002</v>
      </c>
      <c r="AZ529">
        <v>0</v>
      </c>
      <c r="BA529">
        <v>0</v>
      </c>
      <c r="BB529" s="1">
        <v>2.2353769999999999E-2</v>
      </c>
      <c r="BC529">
        <v>20.966360000000002</v>
      </c>
      <c r="BD529">
        <v>0</v>
      </c>
      <c r="BE529">
        <v>0</v>
      </c>
      <c r="BF529" s="1">
        <v>2.233916E-2</v>
      </c>
      <c r="BG529">
        <v>21.026</v>
      </c>
      <c r="BH529">
        <v>0</v>
      </c>
      <c r="BI529">
        <v>0</v>
      </c>
      <c r="BJ529" s="1">
        <v>2.2269000000000001E-2</v>
      </c>
      <c r="BK529">
        <v>21.023040000000002</v>
      </c>
      <c r="BL529">
        <v>0</v>
      </c>
      <c r="BM529">
        <v>0</v>
      </c>
      <c r="BN529" s="1">
        <v>2.2141939999999999E-2</v>
      </c>
      <c r="BO529">
        <v>21.016680000000001</v>
      </c>
      <c r="BP529">
        <v>0</v>
      </c>
      <c r="BQ529">
        <v>0</v>
      </c>
      <c r="BR529" s="1">
        <v>2.2042180000000001E-2</v>
      </c>
      <c r="BS529">
        <v>21.026630000000001</v>
      </c>
      <c r="BT529">
        <v>0</v>
      </c>
      <c r="BU529">
        <v>0</v>
      </c>
      <c r="BV529" s="1">
        <v>2.192055E-2</v>
      </c>
      <c r="BW529">
        <v>21.06409</v>
      </c>
      <c r="BX529">
        <v>0</v>
      </c>
      <c r="BY529">
        <v>0</v>
      </c>
      <c r="BZ529" s="1">
        <v>2.180091E-2</v>
      </c>
      <c r="CA529">
        <v>21.18338</v>
      </c>
      <c r="CB529">
        <v>0</v>
      </c>
      <c r="CC529">
        <v>0</v>
      </c>
      <c r="CD529">
        <v>2.1688610000000001E-2</v>
      </c>
      <c r="CE529">
        <v>21.276499999999999</v>
      </c>
      <c r="CF529">
        <v>0</v>
      </c>
      <c r="CG529">
        <v>0</v>
      </c>
      <c r="CH529" s="1">
        <v>2.1565379999999999E-2</v>
      </c>
      <c r="CI529">
        <v>21.351959999999998</v>
      </c>
      <c r="CJ529">
        <v>0</v>
      </c>
      <c r="CK529">
        <v>0</v>
      </c>
      <c r="CL529" s="1">
        <v>2.1437749999999998E-2</v>
      </c>
      <c r="CM529">
        <v>21.362829999999999</v>
      </c>
      <c r="CN529">
        <v>0</v>
      </c>
      <c r="CO529">
        <v>0</v>
      </c>
      <c r="CP529" s="1">
        <v>2.1303949999999999E-2</v>
      </c>
      <c r="CQ529">
        <v>21.358720000000002</v>
      </c>
      <c r="CR529">
        <v>0</v>
      </c>
      <c r="CS529">
        <v>0</v>
      </c>
      <c r="CT529" s="1">
        <v>2.1168820000000001E-2</v>
      </c>
      <c r="CU529">
        <v>21.335760000000001</v>
      </c>
      <c r="CV529">
        <v>0</v>
      </c>
      <c r="CW529">
        <v>0</v>
      </c>
      <c r="CX529" s="1">
        <v>2.097251E-2</v>
      </c>
      <c r="CY529">
        <v>21.296900000000001</v>
      </c>
      <c r="CZ529">
        <v>0</v>
      </c>
      <c r="DA529">
        <v>0</v>
      </c>
      <c r="DB529" s="1">
        <v>2.0845430000000002E-2</v>
      </c>
      <c r="DC529">
        <v>21.28857</v>
      </c>
      <c r="DD529">
        <v>0</v>
      </c>
      <c r="DE529">
        <v>0</v>
      </c>
      <c r="DF529" s="1">
        <v>2.074341E-2</v>
      </c>
      <c r="DG529">
        <v>21.3536</v>
      </c>
      <c r="DH529">
        <v>0</v>
      </c>
      <c r="DI529">
        <v>0</v>
      </c>
      <c r="DJ529" s="1">
        <v>2.064295E-2</v>
      </c>
      <c r="DK529">
        <v>21.43028</v>
      </c>
      <c r="DL529">
        <v>0</v>
      </c>
      <c r="DM529">
        <v>0</v>
      </c>
      <c r="DN529" s="1">
        <v>2.0509099999999999E-2</v>
      </c>
      <c r="DO529">
        <v>21.523669999999999</v>
      </c>
      <c r="DP529">
        <v>0</v>
      </c>
      <c r="DQ529">
        <v>0</v>
      </c>
      <c r="DR529" s="1">
        <v>2.0364739999999999E-2</v>
      </c>
      <c r="DS529">
        <v>21.530110000000001</v>
      </c>
      <c r="DT529">
        <v>0</v>
      </c>
      <c r="DU529">
        <v>0</v>
      </c>
      <c r="DV529" s="1">
        <v>2.0222299999999999E-2</v>
      </c>
      <c r="DW529">
        <v>21.502230000000001</v>
      </c>
      <c r="DX529">
        <v>0</v>
      </c>
      <c r="DY529">
        <v>0</v>
      </c>
      <c r="DZ529" s="1">
        <v>2.0074890000000001E-2</v>
      </c>
      <c r="EA529">
        <v>21.481310000000001</v>
      </c>
      <c r="EB529">
        <v>0</v>
      </c>
      <c r="EC529">
        <v>1.5803969999999999E-35</v>
      </c>
      <c r="ED529" s="1">
        <v>1.9872259999999999E-2</v>
      </c>
      <c r="EE529">
        <v>21.464099999999998</v>
      </c>
      <c r="EF529">
        <v>6.0060299999999997E-36</v>
      </c>
      <c r="EG529">
        <v>5.2363470000000001E-32</v>
      </c>
      <c r="EH529" s="1">
        <v>1.9741100000000001E-2</v>
      </c>
      <c r="EI529">
        <v>21.540959999999998</v>
      </c>
      <c r="EJ529">
        <v>8.3375569999999994E-33</v>
      </c>
      <c r="EK529" s="1">
        <v>7.1830150000000003E-29</v>
      </c>
      <c r="EL529" s="1">
        <v>1.9635590000000001E-2</v>
      </c>
      <c r="EM529">
        <v>21.632909999999999</v>
      </c>
      <c r="EN529" s="1">
        <v>5.4172659999999997E-30</v>
      </c>
      <c r="EO529" s="1">
        <v>4.6354E-26</v>
      </c>
      <c r="EP529" s="1">
        <v>1.9536270000000001E-2</v>
      </c>
      <c r="EQ529">
        <v>21.707709999999999</v>
      </c>
      <c r="ER529" s="1">
        <v>1.832832E-27</v>
      </c>
      <c r="ES529" s="1">
        <v>1.5687150000000001E-23</v>
      </c>
      <c r="ET529" s="1">
        <v>1.9405019999999999E-2</v>
      </c>
      <c r="EU529">
        <v>21.81279</v>
      </c>
      <c r="EV529" s="1">
        <v>3.5182339999999998E-25</v>
      </c>
      <c r="EW529" s="1">
        <v>3.0269720000000001E-21</v>
      </c>
      <c r="EX529" s="1">
        <v>1.9270450000000001E-2</v>
      </c>
      <c r="EY529">
        <v>21.862210000000001</v>
      </c>
      <c r="EZ529" s="1">
        <v>4.0996389999999999E-23</v>
      </c>
      <c r="FA529" s="1">
        <v>3.560779E-19</v>
      </c>
      <c r="FB529" s="1">
        <v>1.914567E-2</v>
      </c>
      <c r="FC529">
        <v>21.822040000000001</v>
      </c>
      <c r="FD529" s="1">
        <v>3.0812119999999998E-21</v>
      </c>
      <c r="FE529" s="1">
        <v>2.7002690000000001E-17</v>
      </c>
      <c r="FF529" s="1">
        <v>1.9072120000000001E-2</v>
      </c>
      <c r="FG529">
        <v>21.775369999999999</v>
      </c>
      <c r="FH529" s="1">
        <v>1.566923E-19</v>
      </c>
      <c r="FI529" s="1">
        <v>1.3845579999999999E-15</v>
      </c>
      <c r="FJ529" s="1">
        <v>1.9225519999999999E-2</v>
      </c>
      <c r="FK529">
        <v>21.752690000000001</v>
      </c>
      <c r="FL529" s="1">
        <v>5.682223E-18</v>
      </c>
      <c r="FM529" s="1">
        <v>5.0082300000000002E-14</v>
      </c>
      <c r="FN529" s="1">
        <v>1.906774E-2</v>
      </c>
      <c r="FO529">
        <v>21.863330000000001</v>
      </c>
      <c r="FP529" s="1">
        <v>1.479431E-16</v>
      </c>
      <c r="FQ529" s="1">
        <v>1.3229219999999999E-12</v>
      </c>
      <c r="FR529" s="1">
        <v>1.879304E-2</v>
      </c>
      <c r="FS529">
        <v>22.01651</v>
      </c>
      <c r="FT529" s="1">
        <v>2.8733320000000001E-15</v>
      </c>
      <c r="FU529" s="1">
        <v>2.6225789999999999E-11</v>
      </c>
      <c r="FV529">
        <v>1.8513970000000001E-2</v>
      </c>
      <c r="FW529">
        <v>22.18253</v>
      </c>
      <c r="FX529" s="1">
        <v>4.2938519999999999E-14</v>
      </c>
      <c r="FY529" s="1">
        <v>4.0065260000000001E-10</v>
      </c>
      <c r="FZ529" s="1">
        <v>1.8399849999999999E-2</v>
      </c>
      <c r="GA529">
        <v>22.331990000000001</v>
      </c>
      <c r="GB529" s="1">
        <v>5.1204090000000002E-13</v>
      </c>
      <c r="GC529" s="1">
        <v>4.8369329999999999E-9</v>
      </c>
      <c r="GD529" s="1">
        <v>1.8366489999999999E-2</v>
      </c>
      <c r="GE529">
        <v>22.368099999999998</v>
      </c>
      <c r="GF529" s="1">
        <v>4.9547070000000003E-12</v>
      </c>
      <c r="GG529" s="1">
        <v>4.7204729999999998E-8</v>
      </c>
      <c r="GH529" s="1">
        <v>1.8263000000000001E-2</v>
      </c>
      <c r="GI529">
        <v>22.319970000000001</v>
      </c>
      <c r="GJ529" s="1">
        <v>3.9340500000000001E-11</v>
      </c>
      <c r="GK529" s="1">
        <v>3.7953519999999997E-7</v>
      </c>
      <c r="GL529" s="1">
        <v>1.8120589999999999E-2</v>
      </c>
      <c r="GM529">
        <v>22.273869999999999</v>
      </c>
      <c r="GN529" s="1">
        <v>2.609618E-10</v>
      </c>
      <c r="GO529" s="1">
        <v>2.5551599999999999E-6</v>
      </c>
      <c r="GP529" s="1">
        <v>1.8253450000000001E-2</v>
      </c>
      <c r="GQ529">
        <v>22.252590000000001</v>
      </c>
      <c r="GR529" s="1">
        <v>1.497169E-9</v>
      </c>
      <c r="GS529" s="1">
        <v>1.4645599999999999E-5</v>
      </c>
      <c r="GT529" s="1">
        <v>1.8067710000000001E-2</v>
      </c>
      <c r="GU529">
        <v>22.368970000000001</v>
      </c>
      <c r="GV529" s="1">
        <v>7.2880029999999998E-9</v>
      </c>
      <c r="GW529" s="1">
        <v>7.2494119999999996E-5</v>
      </c>
      <c r="GX529" s="1">
        <v>1.7779409999999999E-2</v>
      </c>
      <c r="GY529">
        <v>22.52506</v>
      </c>
      <c r="GZ529" s="1">
        <v>3.0800200000000002E-8</v>
      </c>
      <c r="HA529" s="1">
        <v>3.13216E-4</v>
      </c>
      <c r="HB529" s="1">
        <v>1.7469109999999999E-2</v>
      </c>
      <c r="HC529">
        <v>22.69387</v>
      </c>
      <c r="HD529" s="1">
        <v>1.147448E-7</v>
      </c>
      <c r="HE529" s="1">
        <v>1.1946890000000001E-3</v>
      </c>
      <c r="HF529" s="1">
        <v>1.7327660000000002E-2</v>
      </c>
      <c r="HG529">
        <v>22.827829999999999</v>
      </c>
      <c r="HH529" s="1">
        <v>3.854398E-7</v>
      </c>
      <c r="HI529" s="1">
        <v>4.0693040000000002E-3</v>
      </c>
      <c r="HJ529" s="1">
        <v>1.7278249999999998E-2</v>
      </c>
      <c r="HK529">
        <v>22.858899999999998</v>
      </c>
      <c r="HL529" s="1">
        <v>1.1758799999999999E-6</v>
      </c>
      <c r="HM529" s="1">
        <v>1.251743E-2</v>
      </c>
      <c r="HN529" s="1">
        <v>1.7203960000000001E-2</v>
      </c>
      <c r="HO529">
        <v>22.80613</v>
      </c>
      <c r="HP529" s="1">
        <v>3.2653450000000001E-6</v>
      </c>
      <c r="HQ529" s="1">
        <v>3.5094750000000001E-2</v>
      </c>
      <c r="HR529" s="1">
        <v>1.7110440000000001E-2</v>
      </c>
      <c r="HS529">
        <v>22.753060000000001</v>
      </c>
      <c r="HT529" s="1">
        <v>8.3246009999999993E-6</v>
      </c>
      <c r="HU529" s="1">
        <v>9.0386709999999995E-2</v>
      </c>
      <c r="HV529" s="1">
        <v>1.7389490000000001E-2</v>
      </c>
      <c r="HW529">
        <v>22.721720000000001</v>
      </c>
      <c r="HX529" s="1">
        <v>2.0100219999999999E-5</v>
      </c>
      <c r="HY529" s="1">
        <v>0.21568219999999999</v>
      </c>
      <c r="HZ529" s="1">
        <v>1.7263710000000002E-2</v>
      </c>
      <c r="IA529">
        <v>22.802620000000001</v>
      </c>
      <c r="IB529" s="1">
        <v>4.4232440000000003E-5</v>
      </c>
      <c r="IC529" s="1">
        <v>0.48011090000000001</v>
      </c>
      <c r="ID529" s="1">
        <v>1.7019699999999999E-2</v>
      </c>
      <c r="IE529">
        <v>22.826370000000001</v>
      </c>
      <c r="IF529" s="1">
        <v>9.0580810000000006E-5</v>
      </c>
      <c r="IG529" s="1">
        <v>1.001436</v>
      </c>
      <c r="IH529" s="1">
        <v>1.6765789999999999E-2</v>
      </c>
      <c r="II529">
        <v>22.940270000000002</v>
      </c>
      <c r="IJ529" s="1">
        <v>1.7455460000000001E-4</v>
      </c>
      <c r="IK529">
        <v>1.9676720000000001</v>
      </c>
      <c r="IL529" s="1">
        <v>1.669004E-2</v>
      </c>
      <c r="IM529">
        <v>23.03923</v>
      </c>
      <c r="IN529" s="1">
        <v>3.2216740000000002E-4</v>
      </c>
      <c r="IO529">
        <v>3.6624690000000002</v>
      </c>
      <c r="IP529" s="1">
        <v>1.6666429999999999E-2</v>
      </c>
      <c r="IQ529">
        <v>23.065249999999999</v>
      </c>
      <c r="IR529" s="1">
        <v>5.6803590000000003E-4</v>
      </c>
      <c r="IS529">
        <v>6.4931770000000002</v>
      </c>
      <c r="IT529" s="1">
        <v>1.655767E-2</v>
      </c>
      <c r="IU529">
        <v>23.027049999999999</v>
      </c>
      <c r="IV529" s="1">
        <v>9.5326479999999995E-4</v>
      </c>
      <c r="IW529">
        <v>11.01169</v>
      </c>
      <c r="IX529" s="1">
        <v>1.630529E-2</v>
      </c>
      <c r="IY529">
        <v>22.973400000000002</v>
      </c>
      <c r="IZ529" s="1">
        <v>1.522179E-3</v>
      </c>
      <c r="JA529">
        <v>17.92427</v>
      </c>
      <c r="JB529" s="1">
        <v>1.585454E-2</v>
      </c>
      <c r="JC529">
        <v>22.958410000000001</v>
      </c>
      <c r="JD529" s="1">
        <v>2.3097030000000002E-3</v>
      </c>
      <c r="JE529">
        <v>28.080590000000001</v>
      </c>
      <c r="JF529" s="1">
        <v>1.5684199999999999E-2</v>
      </c>
      <c r="JG529">
        <v>23.088090000000001</v>
      </c>
      <c r="JH529" s="1">
        <v>3.4432719999999998E-3</v>
      </c>
      <c r="JI529">
        <v>42.481520000000003</v>
      </c>
      <c r="JJ529" s="1">
        <v>1.5640230000000001E-2</v>
      </c>
      <c r="JK529">
        <v>23.264559999999999</v>
      </c>
      <c r="JL529" s="1">
        <v>5.0175949999999997E-3</v>
      </c>
      <c r="JM529">
        <v>62.303049999999999</v>
      </c>
      <c r="JN529" s="1">
        <v>1.558096E-2</v>
      </c>
      <c r="JO529">
        <v>23.457689999999999</v>
      </c>
      <c r="JP529" s="1">
        <v>7.101726E-3</v>
      </c>
      <c r="JQ529">
        <v>88.841800000000006</v>
      </c>
      <c r="JR529" s="1">
        <v>1.5352360000000001E-2</v>
      </c>
      <c r="JS529">
        <v>23.631039999999999</v>
      </c>
      <c r="JT529" s="1">
        <v>9.6876710000000001E-3</v>
      </c>
      <c r="JU529">
        <v>123.4372</v>
      </c>
      <c r="JV529" s="1">
        <v>1.5073390000000001E-2</v>
      </c>
      <c r="JW529">
        <v>23.697199999999999</v>
      </c>
      <c r="JX529" s="1">
        <v>1.2852809999999999E-2</v>
      </c>
      <c r="JY529">
        <v>167.3938</v>
      </c>
      <c r="JZ529" s="1">
        <v>1.488073E-2</v>
      </c>
      <c r="KA529">
        <v>23.663779999999999</v>
      </c>
      <c r="KB529" s="1">
        <v>1.6770230000000001E-2</v>
      </c>
      <c r="KC529">
        <v>222.01689999999999</v>
      </c>
      <c r="KD529" s="1">
        <v>1.478693E-2</v>
      </c>
      <c r="KE529">
        <v>23.624140000000001</v>
      </c>
      <c r="KF529" s="1">
        <v>2.158962E-2</v>
      </c>
      <c r="KG529">
        <v>288.61649999999997</v>
      </c>
      <c r="KH529" s="1">
        <v>1.468391E-2</v>
      </c>
      <c r="KI529">
        <v>23.597270000000002</v>
      </c>
      <c r="KJ529" s="1">
        <v>2.7277510000000001E-2</v>
      </c>
      <c r="KK529">
        <v>368.4151</v>
      </c>
      <c r="KL529">
        <v>1.4574119999999999E-2</v>
      </c>
      <c r="KM529">
        <v>23.667010000000001</v>
      </c>
      <c r="KN529" s="1">
        <v>3.3871890000000002E-2</v>
      </c>
      <c r="KO529">
        <v>462.45069999999998</v>
      </c>
      <c r="KP529" s="1">
        <v>1.4424299999999999E-2</v>
      </c>
      <c r="KQ529">
        <v>23.753869999999999</v>
      </c>
      <c r="KR529" s="1">
        <v>4.130499E-2</v>
      </c>
      <c r="KS529">
        <v>571.57039999999995</v>
      </c>
      <c r="KT529" s="1">
        <v>1.4296339999999999E-2</v>
      </c>
      <c r="KU529">
        <v>23.819600000000001</v>
      </c>
      <c r="KV529" s="1">
        <v>4.9720140000000003E-2</v>
      </c>
      <c r="KW529">
        <v>696.40539999999999</v>
      </c>
      <c r="KX529" s="1">
        <v>1.418577E-2</v>
      </c>
      <c r="KY529">
        <v>23.866479999999999</v>
      </c>
      <c r="KZ529" s="1">
        <v>5.9144639999999998E-2</v>
      </c>
      <c r="LA529">
        <v>837.44309999999996</v>
      </c>
      <c r="LB529" s="1">
        <v>1.4095E-2</v>
      </c>
      <c r="LC529">
        <v>23.866389999999999</v>
      </c>
      <c r="LD529">
        <v>6.9604869999999999E-2</v>
      </c>
      <c r="LE529">
        <v>994.97019999999998</v>
      </c>
      <c r="LF529" s="1">
        <v>1.4003989999999999E-2</v>
      </c>
      <c r="LG529">
        <v>23.83905</v>
      </c>
      <c r="LH529" s="1">
        <v>8.1013840000000004E-2</v>
      </c>
      <c r="LI529">
        <v>1169.0820000000001</v>
      </c>
      <c r="LJ529" s="1">
        <v>1.384176E-2</v>
      </c>
      <c r="LK529">
        <v>23.800730000000001</v>
      </c>
      <c r="LL529">
        <v>9.2851219999999998E-2</v>
      </c>
      <c r="LM529">
        <v>1359.5940000000001</v>
      </c>
      <c r="LN529" s="1">
        <v>1.340703E-2</v>
      </c>
      <c r="LO529">
        <v>23.793220000000002</v>
      </c>
      <c r="LP529" s="1">
        <v>0.10326009999999999</v>
      </c>
      <c r="LQ529">
        <v>1565.4680000000001</v>
      </c>
      <c r="LR529" s="1">
        <v>1.32703E-2</v>
      </c>
      <c r="LS529">
        <v>23.905049999999999</v>
      </c>
      <c r="LT529">
        <v>0.1162758</v>
      </c>
      <c r="LU529">
        <v>1785.885</v>
      </c>
      <c r="LV529" s="1">
        <v>1.329119E-2</v>
      </c>
      <c r="LW529">
        <v>24.06128</v>
      </c>
      <c r="LX529">
        <v>0.13142419999999999</v>
      </c>
      <c r="LY529">
        <v>2020.951</v>
      </c>
      <c r="LZ529" s="1">
        <v>1.3314599999999999E-2</v>
      </c>
      <c r="MA529">
        <v>24.24606</v>
      </c>
      <c r="MB529">
        <v>0.14753269999999999</v>
      </c>
      <c r="MC529">
        <v>2270.3620000000001</v>
      </c>
      <c r="MD529" s="1">
        <v>1.315497E-2</v>
      </c>
      <c r="ME529">
        <v>24.401979999999998</v>
      </c>
      <c r="MF529">
        <v>0.1622295</v>
      </c>
      <c r="MG529">
        <v>2532.9580000000001</v>
      </c>
      <c r="MH529" s="1">
        <v>1.2904759999999999E-2</v>
      </c>
      <c r="MI529">
        <v>24.482849999999999</v>
      </c>
      <c r="MJ529">
        <v>0.17596229999999999</v>
      </c>
      <c r="MK529">
        <v>2807.0259999999998</v>
      </c>
      <c r="ML529">
        <v>1.2697979999999999E-2</v>
      </c>
      <c r="MM529">
        <v>24.4544</v>
      </c>
      <c r="MN529">
        <v>0.19026219999999999</v>
      </c>
      <c r="MO529">
        <v>3091.0569999999998</v>
      </c>
      <c r="MP529" s="1">
        <v>1.264353E-2</v>
      </c>
      <c r="MQ529">
        <v>24.415970000000002</v>
      </c>
      <c r="MR529">
        <v>0.20699490000000001</v>
      </c>
      <c r="MS529">
        <v>3384.3519999999999</v>
      </c>
      <c r="MT529" s="1">
        <v>1.2764080000000001E-2</v>
      </c>
      <c r="MU529">
        <v>24.390519999999999</v>
      </c>
      <c r="MV529">
        <v>0.22723760000000001</v>
      </c>
      <c r="MW529">
        <v>3686.84</v>
      </c>
      <c r="MX529" s="1">
        <v>1.264935E-2</v>
      </c>
      <c r="MY529">
        <v>24.44333</v>
      </c>
      <c r="MZ529">
        <v>0.24375240000000001</v>
      </c>
      <c r="NA529">
        <v>3997.489</v>
      </c>
      <c r="NB529" s="1">
        <v>1.238877E-2</v>
      </c>
      <c r="NC529">
        <v>24.555700000000002</v>
      </c>
      <c r="ND529">
        <v>0.25720880000000002</v>
      </c>
      <c r="NE529">
        <v>4313.8500000000004</v>
      </c>
      <c r="NF529" s="1">
        <v>1.238877E-2</v>
      </c>
      <c r="NG529">
        <v>24.555700000000002</v>
      </c>
      <c r="NH529">
        <v>0.25720880000000002</v>
      </c>
      <c r="NI529">
        <v>4313.8500000000004</v>
      </c>
      <c r="NJ529" s="1">
        <v>1.238877E-2</v>
      </c>
      <c r="NK529">
        <v>24.555700000000002</v>
      </c>
      <c r="NL529">
        <v>0.25720880000000002</v>
      </c>
      <c r="NM529">
        <v>4313.8500000000004</v>
      </c>
      <c r="NN529" s="1">
        <v>1.238877E-2</v>
      </c>
      <c r="NO529">
        <v>24.555700000000002</v>
      </c>
      <c r="NP529">
        <v>0.25720880000000002</v>
      </c>
      <c r="NQ529">
        <v>4313.8500000000004</v>
      </c>
      <c r="NR529" s="1">
        <v>1.238877E-2</v>
      </c>
      <c r="NS529">
        <v>24.555700000000002</v>
      </c>
      <c r="NT529">
        <v>0.25720880000000002</v>
      </c>
      <c r="NU529">
        <v>4313.8500000000004</v>
      </c>
      <c r="NV529" s="1">
        <v>1.238877E-2</v>
      </c>
      <c r="NW529">
        <v>24.555700000000002</v>
      </c>
      <c r="NX529">
        <v>0.25720880000000002</v>
      </c>
      <c r="NY529">
        <v>4313.8500000000004</v>
      </c>
      <c r="NZ529" s="1">
        <v>1.238877E-2</v>
      </c>
      <c r="OA529">
        <v>24.555700000000002</v>
      </c>
      <c r="OB529">
        <v>0.25720880000000002</v>
      </c>
      <c r="OC529">
        <v>4313.8500000000004</v>
      </c>
      <c r="OD529" s="1">
        <v>1.238877E-2</v>
      </c>
      <c r="OE529">
        <v>24.555700000000002</v>
      </c>
      <c r="OF529">
        <v>0.25720880000000002</v>
      </c>
      <c r="OG529">
        <v>4313.8500000000004</v>
      </c>
      <c r="OH529" s="1">
        <v>1.238877E-2</v>
      </c>
      <c r="OI529">
        <v>24.555700000000002</v>
      </c>
      <c r="OJ529">
        <v>0.25720880000000002</v>
      </c>
      <c r="OK529">
        <v>4313.8500000000004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 s="1">
        <v>2.2502589999999999E-2</v>
      </c>
      <c r="G530">
        <v>19.483830000000001</v>
      </c>
      <c r="H530">
        <v>0</v>
      </c>
      <c r="I530">
        <v>0</v>
      </c>
      <c r="J530" s="1">
        <v>2.2401959999999999E-2</v>
      </c>
      <c r="K530">
        <v>19.651340000000001</v>
      </c>
      <c r="L530">
        <v>0</v>
      </c>
      <c r="M530">
        <v>0</v>
      </c>
      <c r="N530" s="1">
        <v>2.2197769999999999E-2</v>
      </c>
      <c r="O530">
        <v>19.815359999999998</v>
      </c>
      <c r="P530">
        <v>0</v>
      </c>
      <c r="Q530">
        <v>0</v>
      </c>
      <c r="R530" s="1">
        <v>2.198816E-2</v>
      </c>
      <c r="S530">
        <v>19.981400000000001</v>
      </c>
      <c r="T530">
        <v>0</v>
      </c>
      <c r="U530">
        <v>0</v>
      </c>
      <c r="V530" s="1">
        <v>2.1934840000000001E-2</v>
      </c>
      <c r="W530">
        <v>20.16198</v>
      </c>
      <c r="X530">
        <v>0</v>
      </c>
      <c r="Y530">
        <v>0</v>
      </c>
      <c r="Z530" s="1">
        <v>2.193896E-2</v>
      </c>
      <c r="AA530">
        <v>20.246759999999998</v>
      </c>
      <c r="AB530">
        <v>0</v>
      </c>
      <c r="AC530">
        <v>0</v>
      </c>
      <c r="AD530">
        <v>2.1896410000000002E-2</v>
      </c>
      <c r="AE530">
        <v>20.23171</v>
      </c>
      <c r="AF530">
        <v>0</v>
      </c>
      <c r="AG530">
        <v>0</v>
      </c>
      <c r="AH530" s="1">
        <v>2.1825560000000001E-2</v>
      </c>
      <c r="AI530">
        <v>20.2212</v>
      </c>
      <c r="AJ530">
        <v>0</v>
      </c>
      <c r="AK530">
        <v>0</v>
      </c>
      <c r="AL530" s="1">
        <v>2.201465E-2</v>
      </c>
      <c r="AM530">
        <v>20.23593</v>
      </c>
      <c r="AN530">
        <v>0</v>
      </c>
      <c r="AO530">
        <v>0</v>
      </c>
      <c r="AP530" s="1">
        <v>2.191303E-2</v>
      </c>
      <c r="AQ530">
        <v>20.382639999999999</v>
      </c>
      <c r="AR530">
        <v>0</v>
      </c>
      <c r="AS530">
        <v>0</v>
      </c>
      <c r="AT530" s="1">
        <v>2.172259E-2</v>
      </c>
      <c r="AU530">
        <v>20.561129999999999</v>
      </c>
      <c r="AV530">
        <v>0</v>
      </c>
      <c r="AW530">
        <v>0</v>
      </c>
      <c r="AX530" s="1">
        <v>2.151958E-2</v>
      </c>
      <c r="AY530">
        <v>20.723849999999999</v>
      </c>
      <c r="AZ530">
        <v>0</v>
      </c>
      <c r="BA530">
        <v>0</v>
      </c>
      <c r="BB530" s="1">
        <v>2.145857E-2</v>
      </c>
      <c r="BC530">
        <v>20.88148</v>
      </c>
      <c r="BD530">
        <v>0</v>
      </c>
      <c r="BE530">
        <v>0</v>
      </c>
      <c r="BF530" s="1">
        <v>2.144472E-2</v>
      </c>
      <c r="BG530">
        <v>20.941009999999999</v>
      </c>
      <c r="BH530">
        <v>0</v>
      </c>
      <c r="BI530">
        <v>0</v>
      </c>
      <c r="BJ530" s="1">
        <v>2.1376559999999999E-2</v>
      </c>
      <c r="BK530">
        <v>20.939330000000002</v>
      </c>
      <c r="BL530">
        <v>0</v>
      </c>
      <c r="BM530">
        <v>0</v>
      </c>
      <c r="BN530" s="1">
        <v>2.1253970000000001E-2</v>
      </c>
      <c r="BO530">
        <v>20.93431</v>
      </c>
      <c r="BP530">
        <v>0</v>
      </c>
      <c r="BQ530">
        <v>0</v>
      </c>
      <c r="BR530" s="1">
        <v>2.115854E-2</v>
      </c>
      <c r="BS530">
        <v>20.945229999999999</v>
      </c>
      <c r="BT530">
        <v>0</v>
      </c>
      <c r="BU530">
        <v>0</v>
      </c>
      <c r="BV530" s="1">
        <v>2.1042149999999999E-2</v>
      </c>
      <c r="BW530">
        <v>20.983239999999999</v>
      </c>
      <c r="BX530">
        <v>0</v>
      </c>
      <c r="BY530">
        <v>0</v>
      </c>
      <c r="BZ530" s="1">
        <v>2.092807E-2</v>
      </c>
      <c r="CA530">
        <v>21.102150000000002</v>
      </c>
      <c r="CB530">
        <v>0</v>
      </c>
      <c r="CC530">
        <v>0</v>
      </c>
      <c r="CD530" s="1">
        <v>2.0819540000000001E-2</v>
      </c>
      <c r="CE530">
        <v>21.194939999999999</v>
      </c>
      <c r="CF530">
        <v>0</v>
      </c>
      <c r="CG530">
        <v>0</v>
      </c>
      <c r="CH530" s="1">
        <v>2.0700400000000001E-2</v>
      </c>
      <c r="CI530">
        <v>21.27027</v>
      </c>
      <c r="CJ530">
        <v>0</v>
      </c>
      <c r="CK530">
        <v>0</v>
      </c>
      <c r="CL530" s="1">
        <v>2.0579839999999999E-2</v>
      </c>
      <c r="CM530">
        <v>21.282019999999999</v>
      </c>
      <c r="CN530">
        <v>0</v>
      </c>
      <c r="CO530">
        <v>0</v>
      </c>
      <c r="CP530" s="1">
        <v>2.0449490000000001E-2</v>
      </c>
      <c r="CQ530">
        <v>21.279119999999999</v>
      </c>
      <c r="CR530">
        <v>0</v>
      </c>
      <c r="CS530">
        <v>0</v>
      </c>
      <c r="CT530" s="1">
        <v>2.0319650000000002E-2</v>
      </c>
      <c r="CU530">
        <v>21.25778</v>
      </c>
      <c r="CV530">
        <v>0</v>
      </c>
      <c r="CW530">
        <v>0</v>
      </c>
      <c r="CX530" s="1">
        <v>2.0129319999999999E-2</v>
      </c>
      <c r="CY530">
        <v>21.220659999999999</v>
      </c>
      <c r="CZ530">
        <v>0</v>
      </c>
      <c r="DA530">
        <v>0</v>
      </c>
      <c r="DB530" s="1">
        <v>2.0008120000000001E-2</v>
      </c>
      <c r="DC530">
        <v>21.21397</v>
      </c>
      <c r="DD530">
        <v>0</v>
      </c>
      <c r="DE530">
        <v>0</v>
      </c>
      <c r="DF530" s="1">
        <v>1.9910520000000001E-2</v>
      </c>
      <c r="DG530">
        <v>21.27946</v>
      </c>
      <c r="DH530">
        <v>0</v>
      </c>
      <c r="DI530">
        <v>0</v>
      </c>
      <c r="DJ530" s="1">
        <v>1.9814760000000001E-2</v>
      </c>
      <c r="DK530">
        <v>21.35615</v>
      </c>
      <c r="DL530">
        <v>0</v>
      </c>
      <c r="DM530">
        <v>0</v>
      </c>
      <c r="DN530" s="1">
        <v>1.9687139999999999E-2</v>
      </c>
      <c r="DO530">
        <v>21.449280000000002</v>
      </c>
      <c r="DP530">
        <v>0</v>
      </c>
      <c r="DQ530">
        <v>0</v>
      </c>
      <c r="DR530" s="1">
        <v>1.9546129999999998E-2</v>
      </c>
      <c r="DS530">
        <v>21.45656</v>
      </c>
      <c r="DT530">
        <v>0</v>
      </c>
      <c r="DU530">
        <v>0</v>
      </c>
      <c r="DV530" s="1">
        <v>1.9409590000000001E-2</v>
      </c>
      <c r="DW530">
        <v>21.43036</v>
      </c>
      <c r="DX530">
        <v>0</v>
      </c>
      <c r="DY530">
        <v>0</v>
      </c>
      <c r="DZ530" s="1">
        <v>1.9267960000000001E-2</v>
      </c>
      <c r="EA530">
        <v>21.41093</v>
      </c>
      <c r="EB530">
        <v>0</v>
      </c>
      <c r="EC530">
        <v>4.4564070000000003E-36</v>
      </c>
      <c r="ED530" s="1">
        <v>1.907265E-2</v>
      </c>
      <c r="EE530">
        <v>21.395109999999999</v>
      </c>
      <c r="EF530">
        <v>1.864947E-36</v>
      </c>
      <c r="EG530">
        <v>1.5762790000000001E-32</v>
      </c>
      <c r="EH530" s="1">
        <v>1.89474E-2</v>
      </c>
      <c r="EI530">
        <v>21.47241</v>
      </c>
      <c r="EJ530">
        <v>2.7501160000000001E-33</v>
      </c>
      <c r="EK530" s="1">
        <v>2.29576E-29</v>
      </c>
      <c r="EL530" s="1">
        <v>1.884483E-2</v>
      </c>
      <c r="EM530">
        <v>21.563929999999999</v>
      </c>
      <c r="EN530" s="1">
        <v>1.888278E-30</v>
      </c>
      <c r="EO530" s="1">
        <v>1.5640199999999999E-26</v>
      </c>
      <c r="EP530" s="1">
        <v>1.8750039999999999E-2</v>
      </c>
      <c r="EQ530">
        <v>21.638850000000001</v>
      </c>
      <c r="ER530" s="1">
        <v>6.7223139999999997E-28</v>
      </c>
      <c r="ES530" s="1">
        <v>5.5611919999999997E-24</v>
      </c>
      <c r="ET530" s="1">
        <v>1.8623839999999999E-2</v>
      </c>
      <c r="EU530">
        <v>21.743670000000002</v>
      </c>
      <c r="EV530" s="1">
        <v>1.353074E-25</v>
      </c>
      <c r="EW530" s="1">
        <v>1.1232680000000001E-21</v>
      </c>
      <c r="EX530" s="1">
        <v>1.8492959999999999E-2</v>
      </c>
      <c r="EY530">
        <v>21.79317</v>
      </c>
      <c r="EZ530" s="1">
        <v>1.6482219999999999E-23</v>
      </c>
      <c r="FA530" s="1">
        <v>1.3787699999999999E-19</v>
      </c>
      <c r="FB530">
        <v>1.8374379999999999E-2</v>
      </c>
      <c r="FC530">
        <v>21.754719999999999</v>
      </c>
      <c r="FD530" s="1">
        <v>1.2918729999999999E-21</v>
      </c>
      <c r="FE530" s="1">
        <v>1.088015E-17</v>
      </c>
      <c r="FF530">
        <v>1.8306099999999999E-2</v>
      </c>
      <c r="FG530">
        <v>21.70993</v>
      </c>
      <c r="FH530" s="1">
        <v>6.8357150000000001E-20</v>
      </c>
      <c r="FI530" s="1">
        <v>5.7910460000000004E-16</v>
      </c>
      <c r="FJ530" s="1">
        <v>1.845486E-2</v>
      </c>
      <c r="FK530">
        <v>21.688849999999999</v>
      </c>
      <c r="FL530" s="1">
        <v>2.573749E-18</v>
      </c>
      <c r="FM530" s="1">
        <v>2.1696990000000001E-14</v>
      </c>
      <c r="FN530" s="1">
        <v>1.8305709999999999E-2</v>
      </c>
      <c r="FO530">
        <v>21.799189999999999</v>
      </c>
      <c r="FP530" s="1">
        <v>6.9447170000000004E-17</v>
      </c>
      <c r="FQ530" s="1">
        <v>5.9249540000000002E-13</v>
      </c>
      <c r="FR530" s="1">
        <v>1.8038229999999999E-2</v>
      </c>
      <c r="FS530">
        <v>21.951059999999998</v>
      </c>
      <c r="FT530" s="1">
        <v>1.3950740000000001E-15</v>
      </c>
      <c r="FU530" s="1">
        <v>1.2122129999999999E-11</v>
      </c>
      <c r="FV530" s="1">
        <v>1.7769030000000002E-2</v>
      </c>
      <c r="FW530">
        <v>22.115639999999999</v>
      </c>
      <c r="FX530" s="1">
        <v>2.1530239999999999E-14</v>
      </c>
      <c r="FY530" s="1">
        <v>1.9080830000000001E-10</v>
      </c>
      <c r="FZ530" s="1">
        <v>1.7659029999999999E-2</v>
      </c>
      <c r="GA530">
        <v>22.26389</v>
      </c>
      <c r="GB530" s="1">
        <v>2.6476929999999999E-13</v>
      </c>
      <c r="GC530" s="1">
        <v>2.369829E-9</v>
      </c>
      <c r="GD530" s="1">
        <v>1.7630030000000001E-2</v>
      </c>
      <c r="GE530">
        <v>22.3002</v>
      </c>
      <c r="GF530" s="1">
        <v>2.6387910000000001E-12</v>
      </c>
      <c r="GG530" s="1">
        <v>2.3759459999999999E-8</v>
      </c>
      <c r="GH530" s="1">
        <v>1.7530779999999999E-2</v>
      </c>
      <c r="GI530">
        <v>22.25412</v>
      </c>
      <c r="GJ530" s="1">
        <v>2.1548219999999999E-11</v>
      </c>
      <c r="GK530" s="1">
        <v>1.9599660000000001E-7</v>
      </c>
      <c r="GL530" s="1">
        <v>1.73946E-2</v>
      </c>
      <c r="GM530">
        <v>22.209959999999999</v>
      </c>
      <c r="GN530" s="1">
        <v>1.468296E-10</v>
      </c>
      <c r="GO530" s="1">
        <v>1.3521989999999999E-6</v>
      </c>
      <c r="GP530" s="1">
        <v>1.7526719999999999E-2</v>
      </c>
      <c r="GQ530">
        <v>22.19042</v>
      </c>
      <c r="GR530" s="1">
        <v>8.6446680000000003E-10</v>
      </c>
      <c r="GS530" s="1">
        <v>7.9331759999999999E-6</v>
      </c>
      <c r="GT530" s="1">
        <v>1.7348260000000001E-2</v>
      </c>
      <c r="GU530">
        <v>22.306480000000001</v>
      </c>
      <c r="GV530" s="1">
        <v>4.3120669999999998E-9</v>
      </c>
      <c r="GW530" s="1">
        <v>4.0147900000000002E-5</v>
      </c>
      <c r="GX530" s="1">
        <v>1.706819E-2</v>
      </c>
      <c r="GY530">
        <v>22.461189999999998</v>
      </c>
      <c r="GZ530" s="1">
        <v>1.8651049999999999E-8</v>
      </c>
      <c r="HA530" s="1">
        <v>1.771702E-4</v>
      </c>
      <c r="HB530" s="1">
        <v>1.6768760000000001E-2</v>
      </c>
      <c r="HC530">
        <v>22.628430000000002</v>
      </c>
      <c r="HD530" s="1">
        <v>7.1044319999999994E-8</v>
      </c>
      <c r="HE530" s="1">
        <v>6.8952309999999997E-4</v>
      </c>
      <c r="HF530">
        <v>1.663473E-2</v>
      </c>
      <c r="HG530">
        <v>22.761489999999998</v>
      </c>
      <c r="HH530" s="1">
        <v>2.4378739999999998E-7</v>
      </c>
      <c r="HI530" s="1">
        <v>2.39397E-3</v>
      </c>
      <c r="HJ530" s="1">
        <v>1.6588080000000002E-2</v>
      </c>
      <c r="HK530">
        <v>22.79297</v>
      </c>
      <c r="HL530" s="1">
        <v>7.5889139999999998E-7</v>
      </c>
      <c r="HM530" s="1">
        <v>7.4986230000000003E-3</v>
      </c>
      <c r="HN530">
        <v>1.6518419999999999E-2</v>
      </c>
      <c r="HO530">
        <v>22.74231</v>
      </c>
      <c r="HP530" s="1">
        <v>2.1483389999999998E-6</v>
      </c>
      <c r="HQ530" s="1">
        <v>2.1388480000000001E-2</v>
      </c>
      <c r="HR530" s="1">
        <v>1.6430489999999999E-2</v>
      </c>
      <c r="HS530">
        <v>22.69135</v>
      </c>
      <c r="HT530" s="1">
        <v>5.5782579999999997E-6</v>
      </c>
      <c r="HU530" s="1">
        <v>5.5994130000000003E-2</v>
      </c>
      <c r="HV530">
        <v>1.6703409999999998E-2</v>
      </c>
      <c r="HW530">
        <v>22.66187</v>
      </c>
      <c r="HX530" s="1">
        <v>1.370853E-5</v>
      </c>
      <c r="HY530" s="1">
        <v>0.1357071</v>
      </c>
      <c r="HZ530">
        <v>1.6582840000000001E-2</v>
      </c>
      <c r="IA530">
        <v>22.742889999999999</v>
      </c>
      <c r="IB530" s="1">
        <v>3.0666120000000002E-5</v>
      </c>
      <c r="IC530" s="1">
        <v>0.30655909999999997</v>
      </c>
      <c r="ID530" s="1">
        <v>1.6345220000000001E-2</v>
      </c>
      <c r="IE530">
        <v>22.76708</v>
      </c>
      <c r="IF530" s="1">
        <v>6.3776249999999998E-5</v>
      </c>
      <c r="IG530" s="1">
        <v>0.64844219999999997</v>
      </c>
      <c r="IH530" s="1">
        <v>1.609853E-2</v>
      </c>
      <c r="II530">
        <v>22.880749999999999</v>
      </c>
      <c r="IJ530" s="1">
        <v>1.2471730000000001E-4</v>
      </c>
      <c r="IK530">
        <v>1.291131</v>
      </c>
      <c r="IL530" s="1">
        <v>1.6027650000000001E-2</v>
      </c>
      <c r="IM530">
        <v>22.97917</v>
      </c>
      <c r="IN530" s="1">
        <v>2.3347710000000001E-4</v>
      </c>
      <c r="IO530">
        <v>2.433675</v>
      </c>
      <c r="IP530" s="1">
        <v>1.6006969999999999E-2</v>
      </c>
      <c r="IQ530">
        <v>23.005649999999999</v>
      </c>
      <c r="IR530" s="1">
        <v>4.1723280000000002E-4</v>
      </c>
      <c r="IS530">
        <v>4.3663949999999998</v>
      </c>
      <c r="IT530" s="1">
        <v>1.5903029999999999E-2</v>
      </c>
      <c r="IU530">
        <v>22.96922</v>
      </c>
      <c r="IV530" s="1">
        <v>7.0909879999999997E-4</v>
      </c>
      <c r="IW530">
        <v>7.4889130000000002</v>
      </c>
      <c r="IX530" s="1">
        <v>1.565896E-2</v>
      </c>
      <c r="IY530">
        <v>22.917660000000001</v>
      </c>
      <c r="IZ530" s="1">
        <v>1.1457959999999999E-3</v>
      </c>
      <c r="JA530">
        <v>12.32109</v>
      </c>
      <c r="JB530" s="1">
        <v>1.522128E-2</v>
      </c>
      <c r="JC530">
        <v>22.90429</v>
      </c>
      <c r="JD530" s="1">
        <v>1.757879E-3</v>
      </c>
      <c r="JE530">
        <v>19.499169999999999</v>
      </c>
      <c r="JF530" s="1">
        <v>1.5059009999999999E-2</v>
      </c>
      <c r="JG530">
        <v>23.033609999999999</v>
      </c>
      <c r="JH530" s="1">
        <v>2.6492389999999998E-3</v>
      </c>
      <c r="JI530">
        <v>29.784780000000001</v>
      </c>
      <c r="JJ530" s="1">
        <v>1.501865E-2</v>
      </c>
      <c r="JK530">
        <v>23.208539999999999</v>
      </c>
      <c r="JL530" s="1">
        <v>3.9005519999999998E-3</v>
      </c>
      <c r="JM530">
        <v>44.082279999999997</v>
      </c>
      <c r="JN530" s="1">
        <v>1.4963519999999999E-2</v>
      </c>
      <c r="JO530">
        <v>23.39988</v>
      </c>
      <c r="JP530" s="1">
        <v>5.5748209999999998E-3</v>
      </c>
      <c r="JQ530">
        <v>63.404400000000003</v>
      </c>
      <c r="JR530" s="1">
        <v>1.4743869999999999E-2</v>
      </c>
      <c r="JS530">
        <v>23.5717</v>
      </c>
      <c r="JT530" s="1">
        <v>7.6744049999999996E-3</v>
      </c>
      <c r="JU530">
        <v>88.817139999999995</v>
      </c>
      <c r="JV530" s="1">
        <v>1.447413E-2</v>
      </c>
      <c r="JW530">
        <v>23.637730000000001</v>
      </c>
      <c r="JX530" s="1">
        <v>1.026909E-2</v>
      </c>
      <c r="JY530">
        <v>121.38330000000001</v>
      </c>
      <c r="JZ530" s="1">
        <v>1.4287960000000001E-2</v>
      </c>
      <c r="KA530">
        <v>23.60604</v>
      </c>
      <c r="KB530" s="1">
        <v>1.3508559999999999E-2</v>
      </c>
      <c r="KC530">
        <v>162.18260000000001</v>
      </c>
      <c r="KD530" s="1">
        <v>1.4199440000000001E-2</v>
      </c>
      <c r="KE530">
        <v>23.568429999999999</v>
      </c>
      <c r="KF530" s="1">
        <v>1.7528769999999999E-2</v>
      </c>
      <c r="KG530">
        <v>212.31399999999999</v>
      </c>
      <c r="KH530" s="1">
        <v>1.410017E-2</v>
      </c>
      <c r="KI530">
        <v>23.54325</v>
      </c>
      <c r="KJ530" s="1">
        <v>2.2310690000000001E-2</v>
      </c>
      <c r="KK530">
        <v>272.82100000000003</v>
      </c>
      <c r="KL530" s="1">
        <v>1.399482E-2</v>
      </c>
      <c r="KM530">
        <v>23.613350000000001</v>
      </c>
      <c r="KN530" s="1">
        <v>2.78996E-2</v>
      </c>
      <c r="KO530">
        <v>344.62200000000001</v>
      </c>
      <c r="KP530" s="1">
        <v>1.3850919999999999E-2</v>
      </c>
      <c r="KQ530">
        <v>23.69971</v>
      </c>
      <c r="KR530" s="1">
        <v>3.4249559999999998E-2</v>
      </c>
      <c r="KS530">
        <v>428.4973</v>
      </c>
      <c r="KT530" s="1">
        <v>1.3727380000000001E-2</v>
      </c>
      <c r="KU530">
        <v>23.765540000000001</v>
      </c>
      <c r="KV530" s="1">
        <v>4.1487719999999999E-2</v>
      </c>
      <c r="KW530">
        <v>525.07039999999995</v>
      </c>
      <c r="KX530" s="1">
        <v>1.3621930000000001E-2</v>
      </c>
      <c r="KY530">
        <v>23.81241</v>
      </c>
      <c r="KZ530">
        <v>4.965294E-2</v>
      </c>
      <c r="LA530">
        <v>634.84320000000002</v>
      </c>
      <c r="LB530" s="1">
        <v>1.3535439999999999E-2</v>
      </c>
      <c r="LC530">
        <v>23.813389999999998</v>
      </c>
      <c r="LD530" s="1">
        <v>5.8774229999999997E-2</v>
      </c>
      <c r="LE530">
        <v>758.17380000000003</v>
      </c>
      <c r="LF530" s="1">
        <v>1.3447809999999999E-2</v>
      </c>
      <c r="LG530">
        <v>23.787420000000001</v>
      </c>
      <c r="LH530" s="1">
        <v>6.8781969999999998E-2</v>
      </c>
      <c r="LI530">
        <v>895.24879999999996</v>
      </c>
      <c r="LJ530">
        <v>1.329048E-2</v>
      </c>
      <c r="LK530">
        <v>23.750630000000001</v>
      </c>
      <c r="LL530" s="1">
        <v>7.9234769999999996E-2</v>
      </c>
      <c r="LM530">
        <v>1046.038</v>
      </c>
      <c r="LN530" s="1">
        <v>1.286811E-2</v>
      </c>
      <c r="LO530">
        <v>23.744350000000001</v>
      </c>
      <c r="LP530" s="1">
        <v>8.8521230000000006E-2</v>
      </c>
      <c r="LQ530">
        <v>1209.8230000000001</v>
      </c>
      <c r="LR530" s="1">
        <v>1.273707E-2</v>
      </c>
      <c r="LS530">
        <v>23.855699999999999</v>
      </c>
      <c r="LT530" s="1">
        <v>0.1001557</v>
      </c>
      <c r="LU530">
        <v>1386.0930000000001</v>
      </c>
      <c r="LV530" s="1">
        <v>1.276014E-2</v>
      </c>
      <c r="LW530">
        <v>24.010570000000001</v>
      </c>
      <c r="LX530">
        <v>0.1137465</v>
      </c>
      <c r="LY530">
        <v>1574.9870000000001</v>
      </c>
      <c r="LZ530" s="1">
        <v>1.278342E-2</v>
      </c>
      <c r="MA530">
        <v>24.193470000000001</v>
      </c>
      <c r="MB530">
        <v>0.12825059999999999</v>
      </c>
      <c r="MC530">
        <v>1776.3050000000001</v>
      </c>
      <c r="MD530" s="1">
        <v>1.2631430000000001E-2</v>
      </c>
      <c r="ME530">
        <v>24.348030000000001</v>
      </c>
      <c r="MF530">
        <v>0.14162340000000001</v>
      </c>
      <c r="MG530">
        <v>1989.171</v>
      </c>
      <c r="MH530" s="1">
        <v>1.2386599999999999E-2</v>
      </c>
      <c r="MI530">
        <v>24.428439999999998</v>
      </c>
      <c r="MJ530">
        <v>0.15416289999999999</v>
      </c>
      <c r="MK530">
        <v>2212.2849999999999</v>
      </c>
      <c r="ML530" s="1">
        <v>1.21894E-2</v>
      </c>
      <c r="MM530">
        <v>24.40137</v>
      </c>
      <c r="MN530">
        <v>0.16734170000000001</v>
      </c>
      <c r="MO530">
        <v>2444.502</v>
      </c>
      <c r="MP530" s="1">
        <v>1.213824E-2</v>
      </c>
      <c r="MQ530">
        <v>24.364709999999999</v>
      </c>
      <c r="MR530">
        <v>0.18274000000000001</v>
      </c>
      <c r="MS530">
        <v>2685.2919999999999</v>
      </c>
      <c r="MT530" s="1">
        <v>1.2256589999999999E-2</v>
      </c>
      <c r="MU530">
        <v>24.340620000000001</v>
      </c>
      <c r="MV530">
        <v>0.20135349999999999</v>
      </c>
      <c r="MW530">
        <v>2934.569</v>
      </c>
      <c r="MX530" s="1">
        <v>1.214749E-2</v>
      </c>
      <c r="MY530">
        <v>24.393830000000001</v>
      </c>
      <c r="MZ530">
        <v>0.21672839999999999</v>
      </c>
      <c r="NA530">
        <v>3191.502</v>
      </c>
      <c r="NB530">
        <v>1.189539E-2</v>
      </c>
      <c r="NC530">
        <v>24.50544</v>
      </c>
      <c r="ND530">
        <v>0.2293888</v>
      </c>
      <c r="NE530">
        <v>3454.0859999999998</v>
      </c>
      <c r="NF530">
        <v>1.189539E-2</v>
      </c>
      <c r="NG530">
        <v>24.50544</v>
      </c>
      <c r="NH530">
        <v>0.2293888</v>
      </c>
      <c r="NI530">
        <v>3454.0859999999998</v>
      </c>
      <c r="NJ530">
        <v>1.189539E-2</v>
      </c>
      <c r="NK530">
        <v>24.50544</v>
      </c>
      <c r="NL530">
        <v>0.2293888</v>
      </c>
      <c r="NM530">
        <v>3454.0859999999998</v>
      </c>
      <c r="NN530">
        <v>1.189539E-2</v>
      </c>
      <c r="NO530">
        <v>24.50544</v>
      </c>
      <c r="NP530">
        <v>0.2293888</v>
      </c>
      <c r="NQ530">
        <v>3454.0859999999998</v>
      </c>
      <c r="NR530">
        <v>1.189539E-2</v>
      </c>
      <c r="NS530">
        <v>24.50544</v>
      </c>
      <c r="NT530">
        <v>0.2293888</v>
      </c>
      <c r="NU530">
        <v>3454.0859999999998</v>
      </c>
      <c r="NV530">
        <v>1.189539E-2</v>
      </c>
      <c r="NW530">
        <v>24.50544</v>
      </c>
      <c r="NX530">
        <v>0.2293888</v>
      </c>
      <c r="NY530">
        <v>3454.0859999999998</v>
      </c>
      <c r="NZ530">
        <v>1.189539E-2</v>
      </c>
      <c r="OA530">
        <v>24.50544</v>
      </c>
      <c r="OB530">
        <v>0.2293888</v>
      </c>
      <c r="OC530">
        <v>3454.0859999999998</v>
      </c>
      <c r="OD530">
        <v>1.189539E-2</v>
      </c>
      <c r="OE530">
        <v>24.50544</v>
      </c>
      <c r="OF530">
        <v>0.2293888</v>
      </c>
      <c r="OG530">
        <v>3454.0859999999998</v>
      </c>
      <c r="OH530">
        <v>1.189539E-2</v>
      </c>
      <c r="OI530">
        <v>24.50544</v>
      </c>
      <c r="OJ530">
        <v>0.2293888</v>
      </c>
      <c r="OK530">
        <v>3454.0859999999998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2.5614640000000001E-2</v>
      </c>
      <c r="G531">
        <v>19.402419999999999</v>
      </c>
      <c r="H531">
        <v>0</v>
      </c>
      <c r="I531">
        <v>0</v>
      </c>
      <c r="J531" s="1">
        <v>2.549918E-2</v>
      </c>
      <c r="K531">
        <v>19.566970000000001</v>
      </c>
      <c r="L531">
        <v>0</v>
      </c>
      <c r="M531">
        <v>0</v>
      </c>
      <c r="N531" s="1">
        <v>2.5265280000000001E-2</v>
      </c>
      <c r="O531">
        <v>19.72925</v>
      </c>
      <c r="P531">
        <v>0</v>
      </c>
      <c r="Q531">
        <v>0</v>
      </c>
      <c r="R531" s="1">
        <v>2.502412E-2</v>
      </c>
      <c r="S531">
        <v>19.893160000000002</v>
      </c>
      <c r="T531">
        <v>0</v>
      </c>
      <c r="U531">
        <v>0</v>
      </c>
      <c r="V531" s="1">
        <v>2.4965609999999999E-2</v>
      </c>
      <c r="W531">
        <v>20.07199</v>
      </c>
      <c r="X531">
        <v>0</v>
      </c>
      <c r="Y531">
        <v>0</v>
      </c>
      <c r="Z531" s="1">
        <v>2.497282E-2</v>
      </c>
      <c r="AA531">
        <v>20.15767</v>
      </c>
      <c r="AB531">
        <v>0</v>
      </c>
      <c r="AC531">
        <v>0</v>
      </c>
      <c r="AD531" s="1">
        <v>2.4924330000000001E-2</v>
      </c>
      <c r="AE531">
        <v>20.14434</v>
      </c>
      <c r="AF531">
        <v>0</v>
      </c>
      <c r="AG531">
        <v>0</v>
      </c>
      <c r="AH531" s="1">
        <v>2.484459E-2</v>
      </c>
      <c r="AI531">
        <v>20.135100000000001</v>
      </c>
      <c r="AJ531">
        <v>0</v>
      </c>
      <c r="AK531">
        <v>0</v>
      </c>
      <c r="AL531" s="1">
        <v>2.5062959999999999E-2</v>
      </c>
      <c r="AM531">
        <v>20.149850000000001</v>
      </c>
      <c r="AN531">
        <v>0</v>
      </c>
      <c r="AO531">
        <v>0</v>
      </c>
      <c r="AP531">
        <v>2.494683E-2</v>
      </c>
      <c r="AQ531">
        <v>20.294429999999998</v>
      </c>
      <c r="AR531">
        <v>0</v>
      </c>
      <c r="AS531">
        <v>0</v>
      </c>
      <c r="AT531" s="1">
        <v>2.4729279999999999E-2</v>
      </c>
      <c r="AU531">
        <v>20.470559999999999</v>
      </c>
      <c r="AV531">
        <v>0</v>
      </c>
      <c r="AW531">
        <v>0</v>
      </c>
      <c r="AX531" s="1">
        <v>2.449695E-2</v>
      </c>
      <c r="AY531">
        <v>20.631620000000002</v>
      </c>
      <c r="AZ531">
        <v>0</v>
      </c>
      <c r="BA531">
        <v>0</v>
      </c>
      <c r="BB531" s="1">
        <v>2.4427879999999999E-2</v>
      </c>
      <c r="BC531">
        <v>20.78809</v>
      </c>
      <c r="BD531">
        <v>0</v>
      </c>
      <c r="BE531">
        <v>0</v>
      </c>
      <c r="BF531" s="1">
        <v>2.441378E-2</v>
      </c>
      <c r="BG531">
        <v>20.84881</v>
      </c>
      <c r="BH531">
        <v>0</v>
      </c>
      <c r="BI531">
        <v>0</v>
      </c>
      <c r="BJ531" s="1">
        <v>2.4335610000000001E-2</v>
      </c>
      <c r="BK531">
        <v>20.848780000000001</v>
      </c>
      <c r="BL531">
        <v>0</v>
      </c>
      <c r="BM531">
        <v>0</v>
      </c>
      <c r="BN531" s="1">
        <v>2.419702E-2</v>
      </c>
      <c r="BO531">
        <v>20.84516</v>
      </c>
      <c r="BP531">
        <v>0</v>
      </c>
      <c r="BQ531">
        <v>0</v>
      </c>
      <c r="BR531" s="1">
        <v>2.4087560000000001E-2</v>
      </c>
      <c r="BS531">
        <v>20.856909999999999</v>
      </c>
      <c r="BT531">
        <v>0</v>
      </c>
      <c r="BU531">
        <v>0</v>
      </c>
      <c r="BV531" s="1">
        <v>2.3956939999999999E-2</v>
      </c>
      <c r="BW531">
        <v>20.895029999999998</v>
      </c>
      <c r="BX531">
        <v>0</v>
      </c>
      <c r="BY531">
        <v>0</v>
      </c>
      <c r="BZ531">
        <v>2.3826839999999998E-2</v>
      </c>
      <c r="CA531">
        <v>21.012920000000001</v>
      </c>
      <c r="CB531">
        <v>0</v>
      </c>
      <c r="CC531">
        <v>0</v>
      </c>
      <c r="CD531" s="1">
        <v>2.370384E-2</v>
      </c>
      <c r="CE531">
        <v>21.105270000000001</v>
      </c>
      <c r="CF531">
        <v>0</v>
      </c>
      <c r="CG531">
        <v>0</v>
      </c>
      <c r="CH531" s="1">
        <v>2.356635E-2</v>
      </c>
      <c r="CI531">
        <v>21.181159999999998</v>
      </c>
      <c r="CJ531">
        <v>0</v>
      </c>
      <c r="CK531">
        <v>0</v>
      </c>
      <c r="CL531" s="1">
        <v>2.3431199999999999E-2</v>
      </c>
      <c r="CM531">
        <v>21.19416</v>
      </c>
      <c r="CN531">
        <v>0</v>
      </c>
      <c r="CO531">
        <v>0</v>
      </c>
      <c r="CP531" s="1">
        <v>2.328243E-2</v>
      </c>
      <c r="CQ531">
        <v>21.192710000000002</v>
      </c>
      <c r="CR531">
        <v>0</v>
      </c>
      <c r="CS531">
        <v>0</v>
      </c>
      <c r="CT531" s="1">
        <v>2.3133290000000001E-2</v>
      </c>
      <c r="CU531">
        <v>21.17324</v>
      </c>
      <c r="CV531">
        <v>0</v>
      </c>
      <c r="CW531">
        <v>0</v>
      </c>
      <c r="CX531" s="1">
        <v>2.291607E-2</v>
      </c>
      <c r="CY531">
        <v>21.13815</v>
      </c>
      <c r="CZ531">
        <v>0</v>
      </c>
      <c r="DA531">
        <v>0</v>
      </c>
      <c r="DB531" s="1">
        <v>2.2778079999999999E-2</v>
      </c>
      <c r="DC531">
        <v>21.13252</v>
      </c>
      <c r="DD531">
        <v>0</v>
      </c>
      <c r="DE531">
        <v>0</v>
      </c>
      <c r="DF531">
        <v>2.2667730000000001E-2</v>
      </c>
      <c r="DG531">
        <v>21.19755</v>
      </c>
      <c r="DH531">
        <v>0</v>
      </c>
      <c r="DI531">
        <v>0</v>
      </c>
      <c r="DJ531" s="1">
        <v>2.255942E-2</v>
      </c>
      <c r="DK531">
        <v>21.274159999999998</v>
      </c>
      <c r="DL531">
        <v>0</v>
      </c>
      <c r="DM531">
        <v>0</v>
      </c>
      <c r="DN531" s="1">
        <v>2.2415129999999998E-2</v>
      </c>
      <c r="DO531">
        <v>21.3672</v>
      </c>
      <c r="DP531">
        <v>0</v>
      </c>
      <c r="DQ531">
        <v>0</v>
      </c>
      <c r="DR531" s="1">
        <v>2.225245E-2</v>
      </c>
      <c r="DS531">
        <v>21.376339999999999</v>
      </c>
      <c r="DT531">
        <v>0</v>
      </c>
      <c r="DU531">
        <v>0</v>
      </c>
      <c r="DV531" s="1">
        <v>2.209734E-2</v>
      </c>
      <c r="DW531">
        <v>21.352039999999999</v>
      </c>
      <c r="DX531">
        <v>0</v>
      </c>
      <c r="DY531">
        <v>0</v>
      </c>
      <c r="DZ531" s="1">
        <v>2.1936170000000001E-2</v>
      </c>
      <c r="EA531">
        <v>21.334150000000001</v>
      </c>
      <c r="EB531">
        <v>0</v>
      </c>
      <c r="EC531">
        <v>1.353871E-36</v>
      </c>
      <c r="ED531" s="1">
        <v>2.171437E-2</v>
      </c>
      <c r="EE531">
        <v>21.31964</v>
      </c>
      <c r="EF531">
        <v>6.9450919999999998E-37</v>
      </c>
      <c r="EG531">
        <v>5.0992609999999998E-33</v>
      </c>
      <c r="EH531">
        <v>2.15716E-2</v>
      </c>
      <c r="EI531">
        <v>21.396180000000001</v>
      </c>
      <c r="EJ531">
        <v>1.075706E-33</v>
      </c>
      <c r="EK531" s="1">
        <v>7.8688669999999997E-30</v>
      </c>
      <c r="EL531" s="1">
        <v>2.1454999999999998E-2</v>
      </c>
      <c r="EM531">
        <v>21.48734</v>
      </c>
      <c r="EN531" s="1">
        <v>7.7288359999999999E-31</v>
      </c>
      <c r="EO531" s="1">
        <v>5.6499979999999997E-27</v>
      </c>
      <c r="EP531" s="1">
        <v>2.134782E-2</v>
      </c>
      <c r="EQ531">
        <v>21.562380000000001</v>
      </c>
      <c r="ER531" s="1">
        <v>2.8694910000000002E-28</v>
      </c>
      <c r="ES531" s="1">
        <v>2.1078840000000001E-24</v>
      </c>
      <c r="ET531" s="1">
        <v>2.1204150000000001E-2</v>
      </c>
      <c r="EU531">
        <v>21.66675</v>
      </c>
      <c r="EV531" s="1">
        <v>6.0068269999999999E-26</v>
      </c>
      <c r="EW531" s="1">
        <v>4.4514439999999998E-22</v>
      </c>
      <c r="EX531" s="1">
        <v>2.1053659999999998E-2</v>
      </c>
      <c r="EY531">
        <v>21.717449999999999</v>
      </c>
      <c r="EZ531" s="1">
        <v>7.5911260000000003E-24</v>
      </c>
      <c r="FA531" s="1">
        <v>5.6957050000000004E-20</v>
      </c>
      <c r="FB531" s="1">
        <v>2.0918920000000001E-2</v>
      </c>
      <c r="FC531">
        <v>21.681329999999999</v>
      </c>
      <c r="FD531" s="1">
        <v>6.1603840000000004E-22</v>
      </c>
      <c r="FE531" s="1">
        <v>4.6731140000000003E-18</v>
      </c>
      <c r="FF531" s="1">
        <v>2.08436E-2</v>
      </c>
      <c r="FG531">
        <v>21.6387</v>
      </c>
      <c r="FH531" s="1">
        <v>3.3688689999999999E-20</v>
      </c>
      <c r="FI531" s="1">
        <v>2.580159E-16</v>
      </c>
      <c r="FJ531" s="1">
        <v>2.101604E-2</v>
      </c>
      <c r="FK531">
        <v>21.618659999999998</v>
      </c>
      <c r="FL531" s="1">
        <v>1.308698E-18</v>
      </c>
      <c r="FM531" s="1">
        <v>1.000753E-14</v>
      </c>
      <c r="FN531" s="1">
        <v>2.0847230000000001E-2</v>
      </c>
      <c r="FO531">
        <v>21.72747</v>
      </c>
      <c r="FP531" s="1">
        <v>3.6373119999999999E-17</v>
      </c>
      <c r="FQ531" s="1">
        <v>2.8237899999999998E-13</v>
      </c>
      <c r="FR531" s="1">
        <v>2.054009E-2</v>
      </c>
      <c r="FS531">
        <v>21.87754</v>
      </c>
      <c r="FT531" s="1">
        <v>7.5145909999999995E-16</v>
      </c>
      <c r="FU531" s="1">
        <v>5.9599140000000001E-12</v>
      </c>
      <c r="FV531" s="1">
        <v>2.023109E-2</v>
      </c>
      <c r="FW531">
        <v>22.040379999999999</v>
      </c>
      <c r="FX531" s="1">
        <v>1.19109E-14</v>
      </c>
      <c r="FY531" s="1">
        <v>9.6624980000000004E-11</v>
      </c>
      <c r="FZ531" s="1">
        <v>2.0105689999999999E-2</v>
      </c>
      <c r="GA531">
        <v>22.18769</v>
      </c>
      <c r="GB531" s="1">
        <v>1.5026459999999999E-13</v>
      </c>
      <c r="GC531" s="1">
        <v>1.234304E-9</v>
      </c>
      <c r="GD531" s="1">
        <v>2.0075869999999999E-2</v>
      </c>
      <c r="GE531">
        <v>22.225899999999999</v>
      </c>
      <c r="GF531" s="1">
        <v>1.53478E-12</v>
      </c>
      <c r="GG531" s="1">
        <v>1.271104E-8</v>
      </c>
      <c r="GH531" s="1">
        <v>1.9964280000000001E-2</v>
      </c>
      <c r="GI531">
        <v>22.182400000000001</v>
      </c>
      <c r="GJ531" s="1">
        <v>1.2829039999999999E-11</v>
      </c>
      <c r="GK531" s="1">
        <v>1.075711E-7</v>
      </c>
      <c r="GL531" s="1">
        <v>1.9808559999999999E-2</v>
      </c>
      <c r="GM531">
        <v>22.140370000000001</v>
      </c>
      <c r="GN531" s="1">
        <v>8.9381920000000003E-11</v>
      </c>
      <c r="GO531" s="1">
        <v>7.6048320000000001E-7</v>
      </c>
      <c r="GP531" s="1">
        <v>1.9962569999999999E-2</v>
      </c>
      <c r="GQ531">
        <v>22.121970000000001</v>
      </c>
      <c r="GR531" s="1">
        <v>5.3765989999999995E-10</v>
      </c>
      <c r="GS531" s="1">
        <v>4.5671059999999996E-6</v>
      </c>
      <c r="GT531" s="1">
        <v>1.9760059999999999E-2</v>
      </c>
      <c r="GU531">
        <v>22.23639</v>
      </c>
      <c r="GV531" s="1">
        <v>2.7369789999999999E-9</v>
      </c>
      <c r="GW531" s="1">
        <v>2.3632350000000001E-5</v>
      </c>
      <c r="GX531" s="1">
        <v>1.9438939999999998E-2</v>
      </c>
      <c r="GY531">
        <v>22.38918</v>
      </c>
      <c r="GZ531" s="1">
        <v>1.2069079999999999E-8</v>
      </c>
      <c r="HA531" s="1">
        <v>1.065264E-4</v>
      </c>
      <c r="HB531" s="1">
        <v>1.9096370000000001E-2</v>
      </c>
      <c r="HC531">
        <v>22.55499</v>
      </c>
      <c r="HD531" s="1">
        <v>4.6829500000000003E-8</v>
      </c>
      <c r="HE531" s="1">
        <v>4.2308089999999998E-4</v>
      </c>
      <c r="HF531" s="1">
        <v>1.894434E-2</v>
      </c>
      <c r="HG531">
        <v>22.687390000000001</v>
      </c>
      <c r="HH531" s="1">
        <v>1.6356339999999999E-7</v>
      </c>
      <c r="HI531" s="1">
        <v>1.497574E-3</v>
      </c>
      <c r="HJ531" s="1">
        <v>1.8893340000000002E-2</v>
      </c>
      <c r="HK531">
        <v>22.720829999999999</v>
      </c>
      <c r="HL531" s="1">
        <v>5.1783680000000002E-7</v>
      </c>
      <c r="HM531" s="1">
        <v>4.7778849999999999E-3</v>
      </c>
      <c r="HN531" s="1">
        <v>1.8814399999999998E-2</v>
      </c>
      <c r="HO531">
        <v>22.672840000000001</v>
      </c>
      <c r="HP531" s="1">
        <v>1.489581E-6</v>
      </c>
      <c r="HQ531" s="1">
        <v>1.38686E-2</v>
      </c>
      <c r="HR531" s="1">
        <v>1.8716300000000002E-2</v>
      </c>
      <c r="HS531">
        <v>22.62424</v>
      </c>
      <c r="HT531" s="1">
        <v>3.9274809999999998E-6</v>
      </c>
      <c r="HU531" s="1">
        <v>3.6917470000000001E-2</v>
      </c>
      <c r="HV531" s="1">
        <v>1.9031920000000001E-2</v>
      </c>
      <c r="HW531">
        <v>22.596039999999999</v>
      </c>
      <c r="HX531" s="1">
        <v>9.7954829999999998E-6</v>
      </c>
      <c r="HY531" s="1">
        <v>9.0910969999999994E-2</v>
      </c>
      <c r="HZ531" s="1">
        <v>1.889418E-2</v>
      </c>
      <c r="IA531">
        <v>22.676639999999999</v>
      </c>
      <c r="IB531" s="1">
        <v>2.2215949999999999E-5</v>
      </c>
      <c r="IC531" s="1">
        <v>0.2084877</v>
      </c>
      <c r="ID531">
        <v>1.8621349999999998E-2</v>
      </c>
      <c r="IE531">
        <v>22.70166</v>
      </c>
      <c r="IF531" s="1">
        <v>4.6806630000000002E-5</v>
      </c>
      <c r="IG531" s="1">
        <v>0.4473762</v>
      </c>
      <c r="IH531" s="1">
        <v>1.833738E-2</v>
      </c>
      <c r="II531">
        <v>22.813839999999999</v>
      </c>
      <c r="IJ531" s="1">
        <v>9.266644E-5</v>
      </c>
      <c r="IK531" s="1">
        <v>0.90304039999999997</v>
      </c>
      <c r="IL531" s="1">
        <v>1.8258480000000001E-2</v>
      </c>
      <c r="IM531">
        <v>22.912109999999998</v>
      </c>
      <c r="IN531" s="1">
        <v>1.7556590000000001E-4</v>
      </c>
      <c r="IO531">
        <v>1.7244790000000001</v>
      </c>
      <c r="IP531" s="1">
        <v>1.8236820000000001E-2</v>
      </c>
      <c r="IQ531">
        <v>22.940249999999999</v>
      </c>
      <c r="IR531" s="1">
        <v>3.1733E-4</v>
      </c>
      <c r="IS531">
        <v>3.1325189999999998</v>
      </c>
      <c r="IT531" s="1">
        <v>1.8118680000000002E-2</v>
      </c>
      <c r="IU531">
        <v>22.90607</v>
      </c>
      <c r="IV531" s="1">
        <v>5.4511070000000004E-4</v>
      </c>
      <c r="IW531">
        <v>5.4361009999999998</v>
      </c>
      <c r="IX531" s="1">
        <v>1.783736E-2</v>
      </c>
      <c r="IY531">
        <v>22.85679</v>
      </c>
      <c r="IZ531" s="1">
        <v>8.896253E-4</v>
      </c>
      <c r="JA531">
        <v>9.0438589999999994</v>
      </c>
      <c r="JB531" s="1">
        <v>1.733521E-2</v>
      </c>
      <c r="JC531">
        <v>22.844249999999999</v>
      </c>
      <c r="JD531" s="1">
        <v>1.377758E-3</v>
      </c>
      <c r="JE531">
        <v>14.46454</v>
      </c>
      <c r="JF531" s="1">
        <v>1.7151699999999999E-2</v>
      </c>
      <c r="JG531">
        <v>22.97184</v>
      </c>
      <c r="JH531" s="1">
        <v>2.095656E-3</v>
      </c>
      <c r="JI531">
        <v>22.318390000000001</v>
      </c>
      <c r="JJ531" s="1">
        <v>1.710762E-2</v>
      </c>
      <c r="JK531">
        <v>23.144659999999998</v>
      </c>
      <c r="JL531" s="1">
        <v>3.1128200000000001E-3</v>
      </c>
      <c r="JM531">
        <v>33.350270000000002</v>
      </c>
      <c r="JN531">
        <v>1.7046370000000002E-2</v>
      </c>
      <c r="JO531">
        <v>23.333880000000001</v>
      </c>
      <c r="JP531" s="1">
        <v>4.4862649999999997E-3</v>
      </c>
      <c r="JQ531">
        <v>48.407119999999999</v>
      </c>
      <c r="JR531" s="1">
        <v>1.6795810000000001E-2</v>
      </c>
      <c r="JS531">
        <v>23.50459</v>
      </c>
      <c r="JT531" s="1">
        <v>6.2242900000000004E-3</v>
      </c>
      <c r="JU531">
        <v>68.397109999999998</v>
      </c>
      <c r="JV531" s="1">
        <v>1.6485380000000001E-2</v>
      </c>
      <c r="JW531">
        <v>23.571960000000001</v>
      </c>
      <c r="JX531" s="1">
        <v>8.389255E-3</v>
      </c>
      <c r="JY531">
        <v>94.245450000000005</v>
      </c>
      <c r="JZ531" s="1">
        <v>1.6273340000000001E-2</v>
      </c>
      <c r="KA531">
        <v>23.542770000000001</v>
      </c>
      <c r="KB531" s="1">
        <v>1.111407E-2</v>
      </c>
      <c r="KC531">
        <v>126.9109</v>
      </c>
      <c r="KD531" s="1">
        <v>1.6172869999999999E-2</v>
      </c>
      <c r="KE531">
        <v>23.507380000000001</v>
      </c>
      <c r="KF531" s="1">
        <v>1.4519529999999999E-2</v>
      </c>
      <c r="KG531">
        <v>167.3819</v>
      </c>
      <c r="KH531" s="1">
        <v>1.6059380000000002E-2</v>
      </c>
      <c r="KI531">
        <v>23.48377</v>
      </c>
      <c r="KJ531" s="1">
        <v>1.8598750000000001E-2</v>
      </c>
      <c r="KK531">
        <v>216.61359999999999</v>
      </c>
      <c r="KL531" s="1">
        <v>1.5940630000000001E-2</v>
      </c>
      <c r="KM531">
        <v>23.553229999999999</v>
      </c>
      <c r="KN531" s="1">
        <v>2.3401749999999999E-2</v>
      </c>
      <c r="KO531">
        <v>275.47390000000001</v>
      </c>
      <c r="KP531" s="1">
        <v>1.5776490000000001E-2</v>
      </c>
      <c r="KQ531">
        <v>23.63944</v>
      </c>
      <c r="KR531" s="1">
        <v>2.8894670000000001E-2</v>
      </c>
      <c r="KS531">
        <v>344.72590000000002</v>
      </c>
      <c r="KT531">
        <v>1.5635059999999999E-2</v>
      </c>
      <c r="KU531">
        <v>23.704809999999998</v>
      </c>
      <c r="KV531" s="1">
        <v>3.519357E-2</v>
      </c>
      <c r="KW531">
        <v>425.01319999999998</v>
      </c>
      <c r="KX531" s="1">
        <v>1.5517039999999999E-2</v>
      </c>
      <c r="KY531">
        <v>23.752649999999999</v>
      </c>
      <c r="KZ531" s="1">
        <v>4.2347950000000002E-2</v>
      </c>
      <c r="LA531">
        <v>516.87860000000001</v>
      </c>
      <c r="LB531" s="1">
        <v>1.5416610000000001E-2</v>
      </c>
      <c r="LC531">
        <v>23.755130000000001</v>
      </c>
      <c r="LD531" s="1">
        <v>5.0373950000000001E-2</v>
      </c>
      <c r="LE531">
        <v>620.74689999999998</v>
      </c>
      <c r="LF531" s="1">
        <v>1.53177E-2</v>
      </c>
      <c r="LG531">
        <v>23.730910000000002</v>
      </c>
      <c r="LH531" s="1">
        <v>5.923846E-2</v>
      </c>
      <c r="LI531">
        <v>736.89250000000004</v>
      </c>
      <c r="LJ531" s="1">
        <v>1.513687E-2</v>
      </c>
      <c r="LK531">
        <v>23.695900000000002</v>
      </c>
      <c r="LL531" s="1">
        <v>6.8546499999999996E-2</v>
      </c>
      <c r="LM531">
        <v>865.39729999999997</v>
      </c>
      <c r="LN531" s="1">
        <v>1.46509E-2</v>
      </c>
      <c r="LO531">
        <v>23.690100000000001</v>
      </c>
      <c r="LP531" s="1">
        <v>7.6888010000000007E-2</v>
      </c>
      <c r="LQ531">
        <v>1005.739</v>
      </c>
      <c r="LR531" s="1">
        <v>1.45033E-2</v>
      </c>
      <c r="LS531">
        <v>23.79992</v>
      </c>
      <c r="LT531" s="1">
        <v>8.7367929999999996E-2</v>
      </c>
      <c r="LU531">
        <v>1157.6389999999999</v>
      </c>
      <c r="LV531">
        <v>1.453025E-2</v>
      </c>
      <c r="LW531">
        <v>23.952719999999999</v>
      </c>
      <c r="LX531" s="1">
        <v>9.9627090000000001E-2</v>
      </c>
      <c r="LY531">
        <v>1321.2840000000001</v>
      </c>
      <c r="LZ531">
        <v>1.4558710000000001E-2</v>
      </c>
      <c r="MA531">
        <v>24.133610000000001</v>
      </c>
      <c r="MB531">
        <v>0.1127784</v>
      </c>
      <c r="MC531">
        <v>1496.5630000000001</v>
      </c>
      <c r="MD531" s="1">
        <v>1.438554E-2</v>
      </c>
      <c r="ME531">
        <v>24.28706</v>
      </c>
      <c r="MF531">
        <v>0.12499449999999999</v>
      </c>
      <c r="MG531">
        <v>1682.7629999999999</v>
      </c>
      <c r="MH531" s="1">
        <v>1.4103350000000001E-2</v>
      </c>
      <c r="MI531">
        <v>24.368189999999998</v>
      </c>
      <c r="MJ531">
        <v>0.13650609999999999</v>
      </c>
      <c r="MK531">
        <v>1878.818</v>
      </c>
      <c r="ML531" s="1">
        <v>1.387891E-2</v>
      </c>
      <c r="MM531">
        <v>24.343360000000001</v>
      </c>
      <c r="MN531">
        <v>0.1486759</v>
      </c>
      <c r="MO531">
        <v>2083.8200000000002</v>
      </c>
      <c r="MP531" s="1">
        <v>1.3821969999999999E-2</v>
      </c>
      <c r="MQ531">
        <v>24.308759999999999</v>
      </c>
      <c r="MR531">
        <v>0.16289890000000001</v>
      </c>
      <c r="MS531">
        <v>2297.3670000000002</v>
      </c>
      <c r="MT531" s="1">
        <v>1.3961869999999999E-2</v>
      </c>
      <c r="MU531">
        <v>24.28593</v>
      </c>
      <c r="MV531">
        <v>0.18011949999999999</v>
      </c>
      <c r="MW531">
        <v>2519.4110000000001</v>
      </c>
      <c r="MX531" s="1">
        <v>1.3837210000000001E-2</v>
      </c>
      <c r="MY531">
        <v>24.338560000000001</v>
      </c>
      <c r="MZ531">
        <v>0.1944496</v>
      </c>
      <c r="NA531">
        <v>2749.1779999999999</v>
      </c>
      <c r="NB531" s="1">
        <v>1.354677E-2</v>
      </c>
      <c r="NC531">
        <v>24.448830000000001</v>
      </c>
      <c r="ND531">
        <v>0.2063489</v>
      </c>
      <c r="NE531">
        <v>2984.8850000000002</v>
      </c>
      <c r="NF531" s="1">
        <v>1.354677E-2</v>
      </c>
      <c r="NG531">
        <v>24.448830000000001</v>
      </c>
      <c r="NH531">
        <v>0.2063489</v>
      </c>
      <c r="NI531">
        <v>2984.8850000000002</v>
      </c>
      <c r="NJ531" s="1">
        <v>1.354677E-2</v>
      </c>
      <c r="NK531">
        <v>24.448830000000001</v>
      </c>
      <c r="NL531">
        <v>0.2063489</v>
      </c>
      <c r="NM531">
        <v>2984.8850000000002</v>
      </c>
      <c r="NN531" s="1">
        <v>1.354677E-2</v>
      </c>
      <c r="NO531">
        <v>24.448830000000001</v>
      </c>
      <c r="NP531">
        <v>0.2063489</v>
      </c>
      <c r="NQ531">
        <v>2984.8850000000002</v>
      </c>
      <c r="NR531" s="1">
        <v>1.354677E-2</v>
      </c>
      <c r="NS531">
        <v>24.448830000000001</v>
      </c>
      <c r="NT531">
        <v>0.2063489</v>
      </c>
      <c r="NU531">
        <v>2984.8850000000002</v>
      </c>
      <c r="NV531" s="1">
        <v>1.354677E-2</v>
      </c>
      <c r="NW531">
        <v>24.448830000000001</v>
      </c>
      <c r="NX531">
        <v>0.2063489</v>
      </c>
      <c r="NY531">
        <v>2984.8850000000002</v>
      </c>
      <c r="NZ531" s="1">
        <v>1.354677E-2</v>
      </c>
      <c r="OA531">
        <v>24.448830000000001</v>
      </c>
      <c r="OB531">
        <v>0.2063489</v>
      </c>
      <c r="OC531">
        <v>2984.8850000000002</v>
      </c>
      <c r="OD531" s="1">
        <v>1.354677E-2</v>
      </c>
      <c r="OE531">
        <v>24.448830000000001</v>
      </c>
      <c r="OF531">
        <v>0.2063489</v>
      </c>
      <c r="OG531">
        <v>2984.8850000000002</v>
      </c>
      <c r="OH531" s="1">
        <v>1.354677E-2</v>
      </c>
      <c r="OI531">
        <v>24.448830000000001</v>
      </c>
      <c r="OJ531">
        <v>0.2063489</v>
      </c>
      <c r="OK531">
        <v>2984.8850000000002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2.5739769999999999E-2</v>
      </c>
      <c r="G532">
        <v>19.314</v>
      </c>
      <c r="H532">
        <v>0</v>
      </c>
      <c r="I532">
        <v>0</v>
      </c>
      <c r="J532" s="1">
        <v>2.5623750000000001E-2</v>
      </c>
      <c r="K532">
        <v>19.47503</v>
      </c>
      <c r="L532">
        <v>0</v>
      </c>
      <c r="M532">
        <v>0</v>
      </c>
      <c r="N532" s="1">
        <v>2.5387369999999999E-2</v>
      </c>
      <c r="O532">
        <v>19.635200000000001</v>
      </c>
      <c r="P532">
        <v>0</v>
      </c>
      <c r="Q532">
        <v>0</v>
      </c>
      <c r="R532" s="1">
        <v>2.5144199999999998E-2</v>
      </c>
      <c r="S532">
        <v>19.796959999999999</v>
      </c>
      <c r="T532">
        <v>0</v>
      </c>
      <c r="U532">
        <v>0</v>
      </c>
      <c r="V532" s="1">
        <v>2.508641E-2</v>
      </c>
      <c r="W532">
        <v>19.973739999999999</v>
      </c>
      <c r="X532">
        <v>0</v>
      </c>
      <c r="Y532">
        <v>0</v>
      </c>
      <c r="Z532" s="1">
        <v>2.5095989999999999E-2</v>
      </c>
      <c r="AA532">
        <v>20.060189999999999</v>
      </c>
      <c r="AB532">
        <v>0</v>
      </c>
      <c r="AC532">
        <v>0</v>
      </c>
      <c r="AD532" s="1">
        <v>2.504729E-2</v>
      </c>
      <c r="AE532">
        <v>20.049019999999999</v>
      </c>
      <c r="AF532">
        <v>0</v>
      </c>
      <c r="AG532">
        <v>0</v>
      </c>
      <c r="AH532" s="1">
        <v>2.4968009999999999E-2</v>
      </c>
      <c r="AI532">
        <v>20.041080000000001</v>
      </c>
      <c r="AJ532">
        <v>0</v>
      </c>
      <c r="AK532">
        <v>0</v>
      </c>
      <c r="AL532" s="1">
        <v>2.519041E-2</v>
      </c>
      <c r="AM532">
        <v>20.056149999999999</v>
      </c>
      <c r="AN532">
        <v>0</v>
      </c>
      <c r="AO532">
        <v>0</v>
      </c>
      <c r="AP532" s="1">
        <v>2.5074510000000001E-2</v>
      </c>
      <c r="AQ532">
        <v>20.198129999999999</v>
      </c>
      <c r="AR532">
        <v>0</v>
      </c>
      <c r="AS532">
        <v>0</v>
      </c>
      <c r="AT532" s="1">
        <v>2.4855039999999998E-2</v>
      </c>
      <c r="AU532">
        <v>20.37162</v>
      </c>
      <c r="AV532">
        <v>0</v>
      </c>
      <c r="AW532">
        <v>0</v>
      </c>
      <c r="AX532" s="1">
        <v>2.4617779999999999E-2</v>
      </c>
      <c r="AY532">
        <v>20.530799999999999</v>
      </c>
      <c r="AZ532">
        <v>0</v>
      </c>
      <c r="BA532">
        <v>0</v>
      </c>
      <c r="BB532">
        <v>2.4550209999999999E-2</v>
      </c>
      <c r="BC532">
        <v>20.685839999999999</v>
      </c>
      <c r="BD532">
        <v>0</v>
      </c>
      <c r="BE532">
        <v>0</v>
      </c>
      <c r="BF532" s="1">
        <v>2.4537739999999999E-2</v>
      </c>
      <c r="BG532">
        <v>20.747900000000001</v>
      </c>
      <c r="BH532">
        <v>0</v>
      </c>
      <c r="BI532">
        <v>0</v>
      </c>
      <c r="BJ532" s="1">
        <v>2.4458440000000001E-2</v>
      </c>
      <c r="BK532">
        <v>20.7498</v>
      </c>
      <c r="BL532">
        <v>0</v>
      </c>
      <c r="BM532">
        <v>0</v>
      </c>
      <c r="BN532" s="1">
        <v>2.4320129999999999E-2</v>
      </c>
      <c r="BO532">
        <v>20.747669999999999</v>
      </c>
      <c r="BP532">
        <v>0</v>
      </c>
      <c r="BQ532">
        <v>0</v>
      </c>
      <c r="BR532" s="1">
        <v>2.420947E-2</v>
      </c>
      <c r="BS532">
        <v>20.760290000000001</v>
      </c>
      <c r="BT532">
        <v>0</v>
      </c>
      <c r="BU532">
        <v>0</v>
      </c>
      <c r="BV532" s="1">
        <v>2.4079940000000001E-2</v>
      </c>
      <c r="BW532">
        <v>20.798639999999999</v>
      </c>
      <c r="BX532">
        <v>0</v>
      </c>
      <c r="BY532">
        <v>0</v>
      </c>
      <c r="BZ532" s="1">
        <v>2.3948730000000001E-2</v>
      </c>
      <c r="CA532">
        <v>20.91507</v>
      </c>
      <c r="CB532">
        <v>0</v>
      </c>
      <c r="CC532">
        <v>0</v>
      </c>
      <c r="CD532" s="1">
        <v>2.3825869999999999E-2</v>
      </c>
      <c r="CE532">
        <v>21.007100000000001</v>
      </c>
      <c r="CF532">
        <v>0</v>
      </c>
      <c r="CG532">
        <v>0</v>
      </c>
      <c r="CH532" s="1">
        <v>2.3685919999999999E-2</v>
      </c>
      <c r="CI532">
        <v>21.083300000000001</v>
      </c>
      <c r="CJ532">
        <v>0</v>
      </c>
      <c r="CK532">
        <v>0</v>
      </c>
      <c r="CL532" s="1">
        <v>2.3550870000000002E-2</v>
      </c>
      <c r="CM532">
        <v>21.097770000000001</v>
      </c>
      <c r="CN532">
        <v>0</v>
      </c>
      <c r="CO532">
        <v>0</v>
      </c>
      <c r="CP532" s="1">
        <v>2.3402139999999998E-2</v>
      </c>
      <c r="CQ532">
        <v>21.097909999999999</v>
      </c>
      <c r="CR532">
        <v>0</v>
      </c>
      <c r="CS532">
        <v>0</v>
      </c>
      <c r="CT532" s="1">
        <v>2.3251109999999998E-2</v>
      </c>
      <c r="CU532">
        <v>21.080390000000001</v>
      </c>
      <c r="CV532">
        <v>0</v>
      </c>
      <c r="CW532">
        <v>0</v>
      </c>
      <c r="CX532" s="1">
        <v>2.303382E-2</v>
      </c>
      <c r="CY532">
        <v>21.047529999999998</v>
      </c>
      <c r="CZ532">
        <v>0</v>
      </c>
      <c r="DA532">
        <v>0</v>
      </c>
      <c r="DB532" s="1">
        <v>2.2893770000000001E-2</v>
      </c>
      <c r="DC532">
        <v>21.043040000000001</v>
      </c>
      <c r="DD532">
        <v>0</v>
      </c>
      <c r="DE532">
        <v>0</v>
      </c>
      <c r="DF532" s="1">
        <v>2.2784760000000001E-2</v>
      </c>
      <c r="DG532">
        <v>21.107569999999999</v>
      </c>
      <c r="DH532">
        <v>0</v>
      </c>
      <c r="DI532">
        <v>0</v>
      </c>
      <c r="DJ532" s="1">
        <v>2.2675259999999999E-2</v>
      </c>
      <c r="DK532">
        <v>21.184000000000001</v>
      </c>
      <c r="DL532">
        <v>0</v>
      </c>
      <c r="DM532">
        <v>0</v>
      </c>
      <c r="DN532" s="1">
        <v>2.253138E-2</v>
      </c>
      <c r="DO532">
        <v>21.27675</v>
      </c>
      <c r="DP532">
        <v>0</v>
      </c>
      <c r="DQ532">
        <v>0</v>
      </c>
      <c r="DR532">
        <v>2.236701E-2</v>
      </c>
      <c r="DS532">
        <v>21.287880000000001</v>
      </c>
      <c r="DT532">
        <v>0</v>
      </c>
      <c r="DU532">
        <v>0</v>
      </c>
      <c r="DV532" s="1">
        <v>2.2210509999999999E-2</v>
      </c>
      <c r="DW532">
        <v>21.265709999999999</v>
      </c>
      <c r="DX532">
        <v>0</v>
      </c>
      <c r="DY532">
        <v>0</v>
      </c>
      <c r="DZ532" s="1">
        <v>2.204834E-2</v>
      </c>
      <c r="EA532">
        <v>21.249459999999999</v>
      </c>
      <c r="EB532">
        <v>0</v>
      </c>
      <c r="EC532">
        <v>4.1215890000000002E-37</v>
      </c>
      <c r="ED532" s="1">
        <v>2.182605E-2</v>
      </c>
      <c r="EE532">
        <v>21.236470000000001</v>
      </c>
      <c r="EF532">
        <v>2.0886269999999998E-37</v>
      </c>
      <c r="EG532">
        <v>1.6524360000000001E-33</v>
      </c>
      <c r="EH532" s="1">
        <v>2.1682389999999999E-2</v>
      </c>
      <c r="EI532">
        <v>21.312090000000001</v>
      </c>
      <c r="EJ532">
        <v>3.470813E-34</v>
      </c>
      <c r="EK532" s="1">
        <v>2.7020470000000002E-30</v>
      </c>
      <c r="EL532">
        <v>2.156547E-2</v>
      </c>
      <c r="EM532">
        <v>21.40288</v>
      </c>
      <c r="EN532" s="1">
        <v>2.6539660000000001E-31</v>
      </c>
      <c r="EO532" s="1">
        <v>2.045951E-27</v>
      </c>
      <c r="EP532" s="1">
        <v>2.145706E-2</v>
      </c>
      <c r="EQ532">
        <v>21.478079999999999</v>
      </c>
      <c r="ER532" s="1">
        <v>1.041779E-28</v>
      </c>
      <c r="ES532" s="1">
        <v>8.0153190000000004E-25</v>
      </c>
      <c r="ET532" s="1">
        <v>2.1314019999999999E-2</v>
      </c>
      <c r="EU532">
        <v>21.581779999999998</v>
      </c>
      <c r="EV532" s="1">
        <v>2.2945729999999999E-26</v>
      </c>
      <c r="EW532" s="1">
        <v>1.7715540000000001E-22</v>
      </c>
      <c r="EX532" s="1">
        <v>2.116148E-2</v>
      </c>
      <c r="EY532">
        <v>21.633700000000001</v>
      </c>
      <c r="EZ532" s="1">
        <v>3.0383619999999998E-24</v>
      </c>
      <c r="FA532" s="1">
        <v>2.365662E-20</v>
      </c>
      <c r="FB532" s="1">
        <v>2.102741E-2</v>
      </c>
      <c r="FC532">
        <v>21.600259999999999</v>
      </c>
      <c r="FD532" s="1">
        <v>2.5752609999999999E-22</v>
      </c>
      <c r="FE532" s="1">
        <v>2.0207119999999999E-18</v>
      </c>
      <c r="FF532" s="1">
        <v>2.095296E-2</v>
      </c>
      <c r="FG532">
        <v>21.56006</v>
      </c>
      <c r="FH532" s="1">
        <v>1.4665769999999999E-20</v>
      </c>
      <c r="FI532" s="1">
        <v>1.159004E-16</v>
      </c>
      <c r="FJ532" s="1">
        <v>2.1130300000000001E-2</v>
      </c>
      <c r="FK532">
        <v>21.54129</v>
      </c>
      <c r="FL532" s="1">
        <v>5.9189509999999997E-19</v>
      </c>
      <c r="FM532" s="1">
        <v>4.660933E-15</v>
      </c>
      <c r="FN532" s="1">
        <v>2.0960030000000001E-2</v>
      </c>
      <c r="FO532">
        <v>21.64827</v>
      </c>
      <c r="FP532" s="1">
        <v>1.704783E-17</v>
      </c>
      <c r="FQ532" s="1">
        <v>1.361116E-13</v>
      </c>
      <c r="FR532" s="1">
        <v>2.0649000000000001E-2</v>
      </c>
      <c r="FS532">
        <v>21.796320000000001</v>
      </c>
      <c r="FT532" s="1">
        <v>3.6424539999999999E-16</v>
      </c>
      <c r="FU532" s="1">
        <v>2.9685070000000001E-12</v>
      </c>
      <c r="FV532" s="1">
        <v>2.033602E-2</v>
      </c>
      <c r="FW532">
        <v>21.957239999999999</v>
      </c>
      <c r="FX532" s="1">
        <v>5.9597279999999999E-15</v>
      </c>
      <c r="FY532" s="1">
        <v>4.9655080000000003E-11</v>
      </c>
      <c r="FZ532" s="1">
        <v>2.0211380000000001E-2</v>
      </c>
      <c r="GA532">
        <v>22.103490000000001</v>
      </c>
      <c r="GB532" s="1">
        <v>7.7500730000000005E-14</v>
      </c>
      <c r="GC532" s="1">
        <v>6.5353880000000003E-10</v>
      </c>
      <c r="GD532" s="1">
        <v>2.0182829999999999E-2</v>
      </c>
      <c r="GE532">
        <v>22.143730000000001</v>
      </c>
      <c r="GF532" s="1">
        <v>8.1471450000000004E-13</v>
      </c>
      <c r="GG532" s="1">
        <v>6.925392E-9</v>
      </c>
      <c r="GH532" s="1">
        <v>2.00719E-2</v>
      </c>
      <c r="GI532">
        <v>22.10323</v>
      </c>
      <c r="GJ532" s="1">
        <v>6.9991790000000003E-12</v>
      </c>
      <c r="GK532" s="1">
        <v>6.0234060000000001E-8</v>
      </c>
      <c r="GL532" s="1">
        <v>1.9916219999999998E-2</v>
      </c>
      <c r="GM532">
        <v>22.063600000000001</v>
      </c>
      <c r="GN532" s="1">
        <v>5.0052170000000003E-11</v>
      </c>
      <c r="GO532" s="1">
        <v>4.371435E-7</v>
      </c>
      <c r="GP532" s="1">
        <v>2.007397E-2</v>
      </c>
      <c r="GQ532">
        <v>22.046569999999999</v>
      </c>
      <c r="GR532" s="1">
        <v>3.0870870000000001E-10</v>
      </c>
      <c r="GS532" s="1">
        <v>2.6922389999999998E-6</v>
      </c>
      <c r="GT532">
        <v>1.9869769999999998E-2</v>
      </c>
      <c r="GU532">
        <v>22.15906</v>
      </c>
      <c r="GV532" s="1">
        <v>1.6089720000000001E-9</v>
      </c>
      <c r="GW532" s="1">
        <v>1.4269809999999999E-5</v>
      </c>
      <c r="GX532" s="1">
        <v>1.9547499999999999E-2</v>
      </c>
      <c r="GY532">
        <v>22.30978</v>
      </c>
      <c r="GZ532" s="1">
        <v>7.2567969999999999E-9</v>
      </c>
      <c r="HA532" s="1">
        <v>6.582247E-5</v>
      </c>
      <c r="HB532" s="1">
        <v>1.9199219999999999E-2</v>
      </c>
      <c r="HC532">
        <v>22.47381</v>
      </c>
      <c r="HD532" s="1">
        <v>2.876282E-8</v>
      </c>
      <c r="HE532" s="1">
        <v>2.6725350000000002E-4</v>
      </c>
      <c r="HF532" s="1">
        <v>1.904703E-2</v>
      </c>
      <c r="HG532">
        <v>22.605550000000001</v>
      </c>
      <c r="HH532" s="1">
        <v>1.025412E-7</v>
      </c>
      <c r="HI532" s="1">
        <v>9.6617450000000004E-4</v>
      </c>
      <c r="HJ532" s="1">
        <v>1.899766E-2</v>
      </c>
      <c r="HK532">
        <v>22.641079999999999</v>
      </c>
      <c r="HL532" s="1">
        <v>3.3105170000000002E-7</v>
      </c>
      <c r="HM532" s="1">
        <v>3.1452149999999998E-3</v>
      </c>
      <c r="HN532" s="1">
        <v>1.8918649999999999E-2</v>
      </c>
      <c r="HO532">
        <v>22.5962</v>
      </c>
      <c r="HP532" s="1">
        <v>9.7007600000000001E-7</v>
      </c>
      <c r="HQ532" s="1">
        <v>9.306613E-3</v>
      </c>
      <c r="HR532" s="1">
        <v>1.8821629999999999E-2</v>
      </c>
      <c r="HS532">
        <v>22.55012</v>
      </c>
      <c r="HT532" s="1">
        <v>2.6033780000000002E-6</v>
      </c>
      <c r="HU532" s="1">
        <v>2.523237E-2</v>
      </c>
      <c r="HV532" s="1">
        <v>1.9143420000000001E-2</v>
      </c>
      <c r="HW532">
        <v>22.523569999999999</v>
      </c>
      <c r="HX532" s="1">
        <v>6.6048379999999996E-6</v>
      </c>
      <c r="HY532" s="1">
        <v>6.3238390000000005E-2</v>
      </c>
      <c r="HZ532" s="1">
        <v>1.9004500000000001E-2</v>
      </c>
      <c r="IA532">
        <v>22.603259999999999</v>
      </c>
      <c r="IB532" s="1">
        <v>1.52198E-5</v>
      </c>
      <c r="IC532" s="1">
        <v>0.14746870000000001</v>
      </c>
      <c r="ID532" s="1">
        <v>1.872805E-2</v>
      </c>
      <c r="IE532">
        <v>22.629380000000001</v>
      </c>
      <c r="IF532" s="1">
        <v>3.2552419999999998E-5</v>
      </c>
      <c r="IG532" s="1">
        <v>0.32151740000000001</v>
      </c>
      <c r="IH532">
        <v>1.8441019999999999E-2</v>
      </c>
      <c r="II532">
        <v>22.739930000000001</v>
      </c>
      <c r="IJ532" s="1">
        <v>6.53765E-5</v>
      </c>
      <c r="IK532">
        <v>0.65891980000000006</v>
      </c>
      <c r="IL532">
        <v>1.8362219999999999E-2</v>
      </c>
      <c r="IM532">
        <v>22.83793</v>
      </c>
      <c r="IN532" s="1">
        <v>1.2558019999999999E-4</v>
      </c>
      <c r="IO532" s="1">
        <v>1.2766820000000001</v>
      </c>
      <c r="IP532" s="1">
        <v>1.834189E-2</v>
      </c>
      <c r="IQ532">
        <v>22.86778</v>
      </c>
      <c r="IR532" s="1">
        <v>2.2998410000000001E-4</v>
      </c>
      <c r="IS532">
        <v>2.3513600000000001</v>
      </c>
      <c r="IT532" s="1">
        <v>1.8223240000000002E-2</v>
      </c>
      <c r="IU532">
        <v>22.83615</v>
      </c>
      <c r="IV532" s="1">
        <v>3.9999499999999999E-4</v>
      </c>
      <c r="IW532">
        <v>4.1344349999999999</v>
      </c>
      <c r="IX532" s="1">
        <v>1.793836E-2</v>
      </c>
      <c r="IY532">
        <v>22.789429999999999</v>
      </c>
      <c r="IZ532" s="1">
        <v>6.604413E-4</v>
      </c>
      <c r="JA532">
        <v>6.9647230000000002</v>
      </c>
      <c r="JB532">
        <v>1.7430169999999998E-2</v>
      </c>
      <c r="JC532">
        <v>22.778009999999998</v>
      </c>
      <c r="JD532" s="1">
        <v>1.0340760000000001E-3</v>
      </c>
      <c r="JE532">
        <v>11.272</v>
      </c>
      <c r="JF532" s="1">
        <v>1.7245759999999999E-2</v>
      </c>
      <c r="JG532">
        <v>22.903420000000001</v>
      </c>
      <c r="JH532" s="1">
        <v>1.5897190000000001E-3</v>
      </c>
      <c r="JI532">
        <v>17.590479999999999</v>
      </c>
      <c r="JJ532" s="1">
        <v>1.720437E-2</v>
      </c>
      <c r="JK532">
        <v>23.07394</v>
      </c>
      <c r="JL532" s="1">
        <v>2.3857660000000001E-3</v>
      </c>
      <c r="JM532">
        <v>26.571010000000001</v>
      </c>
      <c r="JN532" s="1">
        <v>1.7144240000000002E-2</v>
      </c>
      <c r="JO532">
        <v>23.260840000000002</v>
      </c>
      <c r="JP532" s="1">
        <v>3.4719170000000001E-3</v>
      </c>
      <c r="JQ532">
        <v>38.965339999999998</v>
      </c>
      <c r="JR532" s="1">
        <v>1.6890570000000001E-2</v>
      </c>
      <c r="JS532">
        <v>23.430250000000001</v>
      </c>
      <c r="JT532" s="1">
        <v>4.8606379999999996E-3</v>
      </c>
      <c r="JU532">
        <v>55.596400000000003</v>
      </c>
      <c r="JV532" s="1">
        <v>1.6576750000000001E-2</v>
      </c>
      <c r="JW532">
        <v>23.499040000000001</v>
      </c>
      <c r="JX532" s="1">
        <v>6.6075719999999999E-3</v>
      </c>
      <c r="JY532">
        <v>77.320949999999996</v>
      </c>
      <c r="JZ532" s="1">
        <v>1.6363719999999998E-2</v>
      </c>
      <c r="KA532">
        <v>23.472850000000001</v>
      </c>
      <c r="KB532" s="1">
        <v>8.8263249999999994E-3</v>
      </c>
      <c r="KC532">
        <v>105.0455</v>
      </c>
      <c r="KD532" s="1">
        <v>1.626265E-2</v>
      </c>
      <c r="KE532">
        <v>23.439879999999999</v>
      </c>
      <c r="KF532" s="1">
        <v>1.162185E-2</v>
      </c>
      <c r="KG532">
        <v>139.71860000000001</v>
      </c>
      <c r="KH532" s="1">
        <v>1.614693E-2</v>
      </c>
      <c r="KI532">
        <v>23.418060000000001</v>
      </c>
      <c r="KJ532" s="1">
        <v>1.4997389999999999E-2</v>
      </c>
      <c r="KK532">
        <v>182.27440000000001</v>
      </c>
      <c r="KL532" s="1">
        <v>1.6028799999999999E-2</v>
      </c>
      <c r="KM532">
        <v>23.486809999999998</v>
      </c>
      <c r="KN532" s="1">
        <v>1.9006909999999998E-2</v>
      </c>
      <c r="KO532">
        <v>233.5882</v>
      </c>
      <c r="KP532">
        <v>1.5864679999999999E-2</v>
      </c>
      <c r="KQ532">
        <v>23.572690000000001</v>
      </c>
      <c r="KR532" s="1">
        <v>2.3629480000000001E-2</v>
      </c>
      <c r="KS532">
        <v>294.4538</v>
      </c>
      <c r="KT532" s="1">
        <v>1.572194E-2</v>
      </c>
      <c r="KU532">
        <v>23.63794</v>
      </c>
      <c r="KV532" s="1">
        <v>2.896638E-2</v>
      </c>
      <c r="KW532">
        <v>365.57130000000001</v>
      </c>
      <c r="KX532" s="1">
        <v>1.5603830000000001E-2</v>
      </c>
      <c r="KY532">
        <v>23.686669999999999</v>
      </c>
      <c r="KZ532" s="1">
        <v>3.5072310000000002E-2</v>
      </c>
      <c r="LA532">
        <v>447.56049999999999</v>
      </c>
      <c r="LB532" s="1">
        <v>1.550091E-2</v>
      </c>
      <c r="LC532">
        <v>23.6907</v>
      </c>
      <c r="LD532" s="1">
        <v>4.196109E-2</v>
      </c>
      <c r="LE532">
        <v>540.92899999999997</v>
      </c>
      <c r="LF532" s="1">
        <v>1.540358E-2</v>
      </c>
      <c r="LG532">
        <v>23.668469999999999</v>
      </c>
      <c r="LH532" s="1">
        <v>4.9631050000000003E-2</v>
      </c>
      <c r="LI532">
        <v>646.05930000000001</v>
      </c>
      <c r="LJ532" s="1">
        <v>1.5220060000000001E-2</v>
      </c>
      <c r="LK532">
        <v>23.63542</v>
      </c>
      <c r="LL532" s="1">
        <v>5.7733100000000002E-2</v>
      </c>
      <c r="LM532">
        <v>763.14800000000002</v>
      </c>
      <c r="LN532" s="1">
        <v>1.4726929999999999E-2</v>
      </c>
      <c r="LO532">
        <v>23.630310000000001</v>
      </c>
      <c r="LP532" s="1">
        <v>6.5070379999999997E-2</v>
      </c>
      <c r="LQ532">
        <v>891.82280000000003</v>
      </c>
      <c r="LR532" s="1">
        <v>1.4579109999999999E-2</v>
      </c>
      <c r="LS532">
        <v>23.738340000000001</v>
      </c>
      <c r="LT532" s="1">
        <v>7.4306140000000007E-2</v>
      </c>
      <c r="LU532">
        <v>1031.981</v>
      </c>
      <c r="LV532" s="1">
        <v>1.460671E-2</v>
      </c>
      <c r="LW532">
        <v>23.888870000000001</v>
      </c>
      <c r="LX532" s="1">
        <v>8.5136550000000005E-2</v>
      </c>
      <c r="LY532">
        <v>1183.8879999999999</v>
      </c>
      <c r="LZ532" s="1">
        <v>1.4638419999999999E-2</v>
      </c>
      <c r="MA532">
        <v>24.067450000000001</v>
      </c>
      <c r="MB532" s="1">
        <v>9.6833089999999997E-2</v>
      </c>
      <c r="MC532">
        <v>1347.53</v>
      </c>
      <c r="MD532">
        <v>1.44639E-2</v>
      </c>
      <c r="ME532">
        <v>24.21968</v>
      </c>
      <c r="MF532">
        <v>0.10778450000000001</v>
      </c>
      <c r="MG532">
        <v>1522.3019999999999</v>
      </c>
      <c r="MH532" s="1">
        <v>1.417849E-2</v>
      </c>
      <c r="MI532">
        <v>24.301580000000001</v>
      </c>
      <c r="MJ532">
        <v>0.118184</v>
      </c>
      <c r="MK532">
        <v>1707.289</v>
      </c>
      <c r="ML532" s="1">
        <v>1.395184E-2</v>
      </c>
      <c r="MM532">
        <v>24.279419999999998</v>
      </c>
      <c r="MN532">
        <v>0.12922249999999999</v>
      </c>
      <c r="MO532">
        <v>1901.7280000000001</v>
      </c>
      <c r="MP532" s="1">
        <v>1.3895869999999999E-2</v>
      </c>
      <c r="MQ532">
        <v>24.247109999999999</v>
      </c>
      <c r="MR532">
        <v>0.14213999999999999</v>
      </c>
      <c r="MS532">
        <v>2105.317</v>
      </c>
      <c r="MT532" s="1">
        <v>1.4039980000000001E-2</v>
      </c>
      <c r="MU532">
        <v>24.225809999999999</v>
      </c>
      <c r="MV532">
        <v>0.15778719999999999</v>
      </c>
      <c r="MW532">
        <v>2318.06</v>
      </c>
      <c r="MX532" s="1">
        <v>1.391409E-2</v>
      </c>
      <c r="MY532">
        <v>24.27786</v>
      </c>
      <c r="MZ532">
        <v>0.17093939999999999</v>
      </c>
      <c r="NA532">
        <v>2539.2040000000002</v>
      </c>
      <c r="NB532" s="1">
        <v>1.3620220000000001E-2</v>
      </c>
      <c r="NC532">
        <v>24.38655</v>
      </c>
      <c r="ND532">
        <v>0.1819905</v>
      </c>
      <c r="NE532">
        <v>2767.0630000000001</v>
      </c>
      <c r="NF532" s="1">
        <v>1.3620220000000001E-2</v>
      </c>
      <c r="NG532">
        <v>24.38655</v>
      </c>
      <c r="NH532">
        <v>0.1819905</v>
      </c>
      <c r="NI532">
        <v>2767.0630000000001</v>
      </c>
      <c r="NJ532" s="1">
        <v>1.3620220000000001E-2</v>
      </c>
      <c r="NK532">
        <v>24.38655</v>
      </c>
      <c r="NL532">
        <v>0.1819905</v>
      </c>
      <c r="NM532">
        <v>2767.0630000000001</v>
      </c>
      <c r="NN532" s="1">
        <v>1.3620220000000001E-2</v>
      </c>
      <c r="NO532">
        <v>24.38655</v>
      </c>
      <c r="NP532">
        <v>0.1819905</v>
      </c>
      <c r="NQ532">
        <v>2767.0630000000001</v>
      </c>
      <c r="NR532" s="1">
        <v>1.3620220000000001E-2</v>
      </c>
      <c r="NS532">
        <v>24.38655</v>
      </c>
      <c r="NT532">
        <v>0.1819905</v>
      </c>
      <c r="NU532">
        <v>2767.0630000000001</v>
      </c>
      <c r="NV532" s="1">
        <v>1.3620220000000001E-2</v>
      </c>
      <c r="NW532">
        <v>24.38655</v>
      </c>
      <c r="NX532">
        <v>0.1819905</v>
      </c>
      <c r="NY532">
        <v>2767.0630000000001</v>
      </c>
      <c r="NZ532" s="1">
        <v>1.3620220000000001E-2</v>
      </c>
      <c r="OA532">
        <v>24.38655</v>
      </c>
      <c r="OB532">
        <v>0.1819905</v>
      </c>
      <c r="OC532">
        <v>2767.0630000000001</v>
      </c>
      <c r="OD532" s="1">
        <v>1.3620220000000001E-2</v>
      </c>
      <c r="OE532">
        <v>24.38655</v>
      </c>
      <c r="OF532">
        <v>0.1819905</v>
      </c>
      <c r="OG532">
        <v>2767.0630000000001</v>
      </c>
      <c r="OH532" s="1">
        <v>1.3620220000000001E-2</v>
      </c>
      <c r="OI532">
        <v>24.38655</v>
      </c>
      <c r="OJ532">
        <v>0.1819905</v>
      </c>
      <c r="OK532">
        <v>2767.0630000000001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2.3138780000000001E-2</v>
      </c>
      <c r="G533">
        <v>19.235489999999999</v>
      </c>
      <c r="H533">
        <v>0</v>
      </c>
      <c r="I533">
        <v>0</v>
      </c>
      <c r="J533" s="1">
        <v>2.3034160000000001E-2</v>
      </c>
      <c r="K533">
        <v>19.3935</v>
      </c>
      <c r="L533">
        <v>0</v>
      </c>
      <c r="M533">
        <v>0</v>
      </c>
      <c r="N533">
        <v>2.2821279999999999E-2</v>
      </c>
      <c r="O533">
        <v>19.551639999999999</v>
      </c>
      <c r="P533">
        <v>0</v>
      </c>
      <c r="Q533">
        <v>0</v>
      </c>
      <c r="R533" s="1">
        <v>2.2601650000000001E-2</v>
      </c>
      <c r="S533">
        <v>19.711690000000001</v>
      </c>
      <c r="T533">
        <v>0</v>
      </c>
      <c r="U533">
        <v>0</v>
      </c>
      <c r="V533" s="1">
        <v>2.2549050000000001E-2</v>
      </c>
      <c r="W533">
        <v>19.886559999999999</v>
      </c>
      <c r="X533">
        <v>0</v>
      </c>
      <c r="Y533">
        <v>0</v>
      </c>
      <c r="Z533" s="1">
        <v>2.255946E-2</v>
      </c>
      <c r="AA533">
        <v>19.973299999999998</v>
      </c>
      <c r="AB533">
        <v>0</v>
      </c>
      <c r="AC533">
        <v>0</v>
      </c>
      <c r="AD533" s="1">
        <v>2.2516350000000001E-2</v>
      </c>
      <c r="AE533">
        <v>19.964009999999998</v>
      </c>
      <c r="AF533">
        <v>0</v>
      </c>
      <c r="AG533">
        <v>0</v>
      </c>
      <c r="AH533" s="1">
        <v>2.2444450000000001E-2</v>
      </c>
      <c r="AI533">
        <v>19.957159999999998</v>
      </c>
      <c r="AJ533">
        <v>0</v>
      </c>
      <c r="AK533">
        <v>0</v>
      </c>
      <c r="AL533" s="1">
        <v>2.2647130000000001E-2</v>
      </c>
      <c r="AM533">
        <v>19.972770000000001</v>
      </c>
      <c r="AN533">
        <v>0</v>
      </c>
      <c r="AO533">
        <v>0</v>
      </c>
      <c r="AP533" s="1">
        <v>2.2543319999999999E-2</v>
      </c>
      <c r="AQ533">
        <v>20.112490000000001</v>
      </c>
      <c r="AR533">
        <v>0</v>
      </c>
      <c r="AS533">
        <v>0</v>
      </c>
      <c r="AT533" s="1">
        <v>2.2344889999999999E-2</v>
      </c>
      <c r="AU533">
        <v>20.283650000000002</v>
      </c>
      <c r="AV533">
        <v>0</v>
      </c>
      <c r="AW533">
        <v>0</v>
      </c>
      <c r="AX533" s="1">
        <v>2.2129449999999998E-2</v>
      </c>
      <c r="AY533">
        <v>20.441179999999999</v>
      </c>
      <c r="AZ533">
        <v>0</v>
      </c>
      <c r="BA533">
        <v>0</v>
      </c>
      <c r="BB533">
        <v>2.207015E-2</v>
      </c>
      <c r="BC533">
        <v>20.594840000000001</v>
      </c>
      <c r="BD533">
        <v>0</v>
      </c>
      <c r="BE533">
        <v>0</v>
      </c>
      <c r="BF533" s="1">
        <v>2.2059079999999998E-2</v>
      </c>
      <c r="BG533">
        <v>20.657820000000001</v>
      </c>
      <c r="BH533">
        <v>0</v>
      </c>
      <c r="BI533">
        <v>0</v>
      </c>
      <c r="BJ533" s="1">
        <v>2.1988150000000001E-2</v>
      </c>
      <c r="BK533">
        <v>20.66141</v>
      </c>
      <c r="BL533">
        <v>0</v>
      </c>
      <c r="BM533">
        <v>0</v>
      </c>
      <c r="BN533" s="1">
        <v>2.186449E-2</v>
      </c>
      <c r="BO533">
        <v>20.66058</v>
      </c>
      <c r="BP533">
        <v>0</v>
      </c>
      <c r="BQ533">
        <v>0</v>
      </c>
      <c r="BR533" s="1">
        <v>2.1764080000000002E-2</v>
      </c>
      <c r="BS533">
        <v>20.673970000000001</v>
      </c>
      <c r="BT533">
        <v>0</v>
      </c>
      <c r="BU533">
        <v>0</v>
      </c>
      <c r="BV533" s="1">
        <v>2.1649100000000001E-2</v>
      </c>
      <c r="BW533">
        <v>20.712620000000001</v>
      </c>
      <c r="BX533">
        <v>0</v>
      </c>
      <c r="BY533">
        <v>0</v>
      </c>
      <c r="BZ533" s="1">
        <v>2.1530629999999999E-2</v>
      </c>
      <c r="CA533">
        <v>20.827719999999999</v>
      </c>
      <c r="CB533">
        <v>0</v>
      </c>
      <c r="CC533">
        <v>0</v>
      </c>
      <c r="CD533" s="1">
        <v>2.1420620000000001E-2</v>
      </c>
      <c r="CE533">
        <v>20.91949</v>
      </c>
      <c r="CF533">
        <v>0</v>
      </c>
      <c r="CG533">
        <v>0</v>
      </c>
      <c r="CH533" s="1">
        <v>2.1293139999999999E-2</v>
      </c>
      <c r="CI533">
        <v>20.99567</v>
      </c>
      <c r="CJ533">
        <v>0</v>
      </c>
      <c r="CK533">
        <v>0</v>
      </c>
      <c r="CL533" s="1">
        <v>2.117105E-2</v>
      </c>
      <c r="CM533">
        <v>21.011420000000001</v>
      </c>
      <c r="CN533">
        <v>0</v>
      </c>
      <c r="CO533">
        <v>0</v>
      </c>
      <c r="CP533" s="1">
        <v>2.1039160000000001E-2</v>
      </c>
      <c r="CQ533">
        <v>21.01294</v>
      </c>
      <c r="CR533">
        <v>0</v>
      </c>
      <c r="CS533">
        <v>0</v>
      </c>
      <c r="CT533" s="1">
        <v>2.0902159999999999E-2</v>
      </c>
      <c r="CU533">
        <v>20.997029999999999</v>
      </c>
      <c r="CV533">
        <v>0</v>
      </c>
      <c r="CW533">
        <v>0</v>
      </c>
      <c r="CX533" s="1">
        <v>2.0706249999999999E-2</v>
      </c>
      <c r="CY533">
        <v>20.966100000000001</v>
      </c>
      <c r="CZ533">
        <v>0</v>
      </c>
      <c r="DA533">
        <v>0</v>
      </c>
      <c r="DB533" s="1">
        <v>2.0580040000000001E-2</v>
      </c>
      <c r="DC533">
        <v>20.962679999999999</v>
      </c>
      <c r="DD533">
        <v>0</v>
      </c>
      <c r="DE533">
        <v>0</v>
      </c>
      <c r="DF533" s="1">
        <v>2.0482500000000001E-2</v>
      </c>
      <c r="DG533">
        <v>21.026949999999999</v>
      </c>
      <c r="DH533">
        <v>0</v>
      </c>
      <c r="DI533">
        <v>0</v>
      </c>
      <c r="DJ533" s="1">
        <v>2.038326E-2</v>
      </c>
      <c r="DK533">
        <v>21.10313</v>
      </c>
      <c r="DL533">
        <v>0</v>
      </c>
      <c r="DM533">
        <v>0</v>
      </c>
      <c r="DN533" s="1">
        <v>2.025482E-2</v>
      </c>
      <c r="DO533">
        <v>21.195499999999999</v>
      </c>
      <c r="DP533">
        <v>0</v>
      </c>
      <c r="DQ533">
        <v>0</v>
      </c>
      <c r="DR533" s="1">
        <v>2.0106039999999999E-2</v>
      </c>
      <c r="DS533">
        <v>21.20823</v>
      </c>
      <c r="DT533">
        <v>0</v>
      </c>
      <c r="DU533">
        <v>0</v>
      </c>
      <c r="DV533" s="1">
        <v>1.9964590000000001E-2</v>
      </c>
      <c r="DW533">
        <v>21.187909999999999</v>
      </c>
      <c r="DX533">
        <v>0</v>
      </c>
      <c r="DY533">
        <v>0</v>
      </c>
      <c r="DZ533" s="1">
        <v>1.9819469999999999E-2</v>
      </c>
      <c r="EA533">
        <v>21.17315</v>
      </c>
      <c r="EB533">
        <v>0</v>
      </c>
      <c r="EC533">
        <v>1.296898E-37</v>
      </c>
      <c r="ED533" s="1">
        <v>1.9619049999999999E-2</v>
      </c>
      <c r="EE533">
        <v>21.161519999999999</v>
      </c>
      <c r="EF533">
        <v>5.4446939999999996E-38</v>
      </c>
      <c r="EG533">
        <v>5.5310059999999996E-34</v>
      </c>
      <c r="EH533" s="1">
        <v>1.948944E-2</v>
      </c>
      <c r="EI533">
        <v>21.23649</v>
      </c>
      <c r="EJ533">
        <v>9.8166779999999998E-35</v>
      </c>
      <c r="EK533" s="1">
        <v>9.5761619999999999E-31</v>
      </c>
      <c r="EL533">
        <v>1.9384490000000001E-2</v>
      </c>
      <c r="EM533">
        <v>21.32694</v>
      </c>
      <c r="EN533">
        <v>8.0599839999999998E-32</v>
      </c>
      <c r="EO533" s="1">
        <v>7.6405429999999999E-28</v>
      </c>
      <c r="EP533" s="1">
        <v>1.928622E-2</v>
      </c>
      <c r="EQ533">
        <v>21.402290000000001</v>
      </c>
      <c r="ER533" s="1">
        <v>3.3694760000000002E-29</v>
      </c>
      <c r="ES533" s="1">
        <v>3.1406219999999999E-25</v>
      </c>
      <c r="ET533" s="1">
        <v>1.9158649999999999E-2</v>
      </c>
      <c r="EU533">
        <v>21.50543</v>
      </c>
      <c r="EV533" s="1">
        <v>7.8574070000000002E-27</v>
      </c>
      <c r="EW533" s="1">
        <v>7.2584959999999995E-23</v>
      </c>
      <c r="EX533" s="1">
        <v>1.9020160000000001E-2</v>
      </c>
      <c r="EY533">
        <v>21.55818</v>
      </c>
      <c r="EZ533" s="1">
        <v>1.0961820000000001E-24</v>
      </c>
      <c r="FA533" s="1">
        <v>1.010655E-20</v>
      </c>
      <c r="FB533" s="1">
        <v>1.8901930000000001E-2</v>
      </c>
      <c r="FC533">
        <v>21.52712</v>
      </c>
      <c r="FD533" s="1">
        <v>9.7528100000000004E-23</v>
      </c>
      <c r="FE533" s="1">
        <v>8.9792619999999993E-19</v>
      </c>
      <c r="FF533" s="1">
        <v>1.8834779999999999E-2</v>
      </c>
      <c r="FG533">
        <v>21.48903</v>
      </c>
      <c r="FH533" s="1">
        <v>5.8098919999999997E-21</v>
      </c>
      <c r="FI533" s="1">
        <v>5.3449279999999999E-17</v>
      </c>
      <c r="FJ533" s="1">
        <v>1.8998959999999999E-2</v>
      </c>
      <c r="FK533">
        <v>21.471550000000001</v>
      </c>
      <c r="FL533" s="1">
        <v>2.4464849999999999E-19</v>
      </c>
      <c r="FM533" s="1">
        <v>2.22633E-15</v>
      </c>
      <c r="FN533">
        <v>1.8845210000000001E-2</v>
      </c>
      <c r="FO533">
        <v>21.577089999999998</v>
      </c>
      <c r="FP533" s="1">
        <v>7.3309690000000002E-18</v>
      </c>
      <c r="FQ533" s="1">
        <v>6.7220179999999996E-14</v>
      </c>
      <c r="FR533" s="1">
        <v>1.8562229999999999E-2</v>
      </c>
      <c r="FS533">
        <v>21.723400000000002</v>
      </c>
      <c r="FT533" s="1">
        <v>1.6258320000000001E-16</v>
      </c>
      <c r="FU533" s="1">
        <v>1.513401E-12</v>
      </c>
      <c r="FV533" s="1">
        <v>1.8279819999999999E-2</v>
      </c>
      <c r="FW533">
        <v>21.882729999999999</v>
      </c>
      <c r="FX533" s="1">
        <v>2.7558859999999998E-15</v>
      </c>
      <c r="FY533" s="1">
        <v>2.6093669999999999E-11</v>
      </c>
      <c r="FZ533" s="1">
        <v>1.8168920000000002E-2</v>
      </c>
      <c r="GA533">
        <v>22.027950000000001</v>
      </c>
      <c r="GB533" s="1">
        <v>3.7064410000000003E-14</v>
      </c>
      <c r="GC533" s="1">
        <v>3.5349430000000001E-10</v>
      </c>
      <c r="GD533" s="1">
        <v>1.81446E-2</v>
      </c>
      <c r="GE533">
        <v>22.069680000000002</v>
      </c>
      <c r="GF533" s="1">
        <v>4.022935E-13</v>
      </c>
      <c r="GG533" s="1">
        <v>3.8505659999999998E-9</v>
      </c>
      <c r="GH533" s="1">
        <v>1.804588E-2</v>
      </c>
      <c r="GI533">
        <v>22.031870000000001</v>
      </c>
      <c r="GJ533" s="1">
        <v>3.5627930000000001E-12</v>
      </c>
      <c r="GK533" s="1">
        <v>3.4384940000000001E-8</v>
      </c>
      <c r="GL533">
        <v>1.7906680000000001E-2</v>
      </c>
      <c r="GM533">
        <v>21.994389999999999</v>
      </c>
      <c r="GN533" s="1">
        <v>2.6226880000000001E-11</v>
      </c>
      <c r="GO533" s="1">
        <v>2.5592139999999997E-7</v>
      </c>
      <c r="GP533" s="1">
        <v>1.80524E-2</v>
      </c>
      <c r="GQ533">
        <v>21.978750000000002</v>
      </c>
      <c r="GR533" s="1">
        <v>1.6632889999999999E-10</v>
      </c>
      <c r="GS533" s="1">
        <v>1.6146829999999999E-6</v>
      </c>
      <c r="GT533" s="1">
        <v>1.786826E-2</v>
      </c>
      <c r="GU533">
        <v>22.089690000000001</v>
      </c>
      <c r="GV533" s="1">
        <v>8.8993619999999996E-10</v>
      </c>
      <c r="GW533" s="1">
        <v>8.7581800000000006E-6</v>
      </c>
      <c r="GX533" s="1">
        <v>1.7576459999999999E-2</v>
      </c>
      <c r="GY533">
        <v>22.238679999999999</v>
      </c>
      <c r="GZ533" s="1">
        <v>4.1152290000000002E-9</v>
      </c>
      <c r="HA533" s="1">
        <v>4.1301640000000001E-5</v>
      </c>
      <c r="HB533" s="1">
        <v>1.7261060000000002E-2</v>
      </c>
      <c r="HC533">
        <v>22.401019999999999</v>
      </c>
      <c r="HD533" s="1">
        <v>1.670362E-8</v>
      </c>
      <c r="HE533" s="1">
        <v>1.7127820000000001E-4</v>
      </c>
      <c r="HF533" s="1">
        <v>1.7123670000000001E-2</v>
      </c>
      <c r="HG533">
        <v>22.532150000000001</v>
      </c>
      <c r="HH533" s="1">
        <v>6.092048E-8</v>
      </c>
      <c r="HI533" s="1">
        <v>6.3183830000000001E-4</v>
      </c>
      <c r="HJ533" s="1">
        <v>1.708113E-2</v>
      </c>
      <c r="HK533">
        <v>22.569240000000001</v>
      </c>
      <c r="HL533" s="1">
        <v>2.0101220000000001E-7</v>
      </c>
      <c r="HM533" s="1">
        <v>2.0968250000000001E-3</v>
      </c>
      <c r="HN533">
        <v>1.701138E-2</v>
      </c>
      <c r="HO533">
        <v>22.52712</v>
      </c>
      <c r="HP533" s="1">
        <v>6.0133689999999999E-7</v>
      </c>
      <c r="HQ533" s="1">
        <v>6.3193449999999996E-3</v>
      </c>
      <c r="HR533" s="1">
        <v>1.6925949999999999E-2</v>
      </c>
      <c r="HS533">
        <v>22.483260000000001</v>
      </c>
      <c r="HT533" s="1">
        <v>1.64596E-6</v>
      </c>
      <c r="HU533" s="1">
        <v>1.743581E-2</v>
      </c>
      <c r="HV533" s="1">
        <v>1.7218319999999999E-2</v>
      </c>
      <c r="HW533">
        <v>22.458290000000002</v>
      </c>
      <c r="HX533" s="1">
        <v>4.2556280000000003E-6</v>
      </c>
      <c r="HY533" s="1">
        <v>4.443515E-2</v>
      </c>
      <c r="HZ533" s="1">
        <v>1.709287E-2</v>
      </c>
      <c r="IA533">
        <v>22.53716</v>
      </c>
      <c r="IB533" s="1">
        <v>9.9821739999999996E-6</v>
      </c>
      <c r="IC533" s="1">
        <v>0.10528510000000001</v>
      </c>
      <c r="ID533" s="1">
        <v>1.6842610000000001E-2</v>
      </c>
      <c r="IE533">
        <v>22.56427</v>
      </c>
      <c r="IF533" s="1">
        <v>2.1711919999999999E-5</v>
      </c>
      <c r="IG533" s="1">
        <v>0.23305600000000001</v>
      </c>
      <c r="IH533" s="1">
        <v>1.658449E-2</v>
      </c>
      <c r="II533">
        <v>22.673629999999999</v>
      </c>
      <c r="IJ533" s="1">
        <v>4.4312440000000002E-5</v>
      </c>
      <c r="IK533">
        <v>0.48459029999999997</v>
      </c>
      <c r="IL533" s="1">
        <v>1.6513070000000001E-2</v>
      </c>
      <c r="IM533">
        <v>22.77122</v>
      </c>
      <c r="IN533" s="1">
        <v>8.6431990000000001E-5</v>
      </c>
      <c r="IO533" s="1">
        <v>0.95195689999999999</v>
      </c>
      <c r="IP533" s="1">
        <v>1.6497399999999999E-2</v>
      </c>
      <c r="IQ533">
        <v>22.802350000000001</v>
      </c>
      <c r="IR533" s="1">
        <v>1.6064059999999999E-4</v>
      </c>
      <c r="IS533">
        <v>1.7764880000000001</v>
      </c>
      <c r="IT533" s="1">
        <v>1.639094E-2</v>
      </c>
      <c r="IU533">
        <v>22.77298</v>
      </c>
      <c r="IV533" s="1">
        <v>2.8329039999999998E-4</v>
      </c>
      <c r="IW533">
        <v>3.1629160000000001</v>
      </c>
      <c r="IX533" s="1">
        <v>1.613299E-2</v>
      </c>
      <c r="IY533">
        <v>22.72851</v>
      </c>
      <c r="IZ533" s="1">
        <v>4.7388619999999998E-4</v>
      </c>
      <c r="JA533">
        <v>5.3918650000000001</v>
      </c>
      <c r="JB533" s="1">
        <v>1.567294E-2</v>
      </c>
      <c r="JC533">
        <v>22.71829</v>
      </c>
      <c r="JD533" s="1">
        <v>7.5114370000000004E-4</v>
      </c>
      <c r="JE533">
        <v>8.8256270000000008</v>
      </c>
      <c r="JF533" s="1">
        <v>1.5507379999999999E-2</v>
      </c>
      <c r="JG533">
        <v>22.841909999999999</v>
      </c>
      <c r="JH533" s="1">
        <v>1.1685840000000001E-3</v>
      </c>
      <c r="JI533">
        <v>13.92191</v>
      </c>
      <c r="JJ533" s="1">
        <v>1.547167E-2</v>
      </c>
      <c r="JK533">
        <v>23.010470000000002</v>
      </c>
      <c r="JL533" s="1">
        <v>1.7739139999999999E-3</v>
      </c>
      <c r="JM533">
        <v>21.246559999999999</v>
      </c>
      <c r="JN533" s="1">
        <v>1.5418879999999999E-2</v>
      </c>
      <c r="JO533">
        <v>23.19538</v>
      </c>
      <c r="JP533" s="1">
        <v>2.6096510000000002E-3</v>
      </c>
      <c r="JQ533">
        <v>31.463069999999998</v>
      </c>
      <c r="JR533" s="1">
        <v>1.5189329999999999E-2</v>
      </c>
      <c r="JS533">
        <v>23.36354</v>
      </c>
      <c r="JT533" s="1">
        <v>3.6906310000000002E-3</v>
      </c>
      <c r="JU533">
        <v>45.310960000000001</v>
      </c>
      <c r="JV533" s="1">
        <v>1.490678E-2</v>
      </c>
      <c r="JW533">
        <v>23.433350000000001</v>
      </c>
      <c r="JX533" s="1">
        <v>5.0658309999999998E-3</v>
      </c>
      <c r="JY533">
        <v>63.575530000000001</v>
      </c>
      <c r="JZ533" s="1">
        <v>1.4714420000000001E-2</v>
      </c>
      <c r="KA533">
        <v>23.409759999999999</v>
      </c>
      <c r="KB533" s="1">
        <v>6.8292739999999998E-3</v>
      </c>
      <c r="KC533">
        <v>87.100960000000001</v>
      </c>
      <c r="KD533">
        <v>1.4624659999999999E-2</v>
      </c>
      <c r="KE533">
        <v>23.378969999999999</v>
      </c>
      <c r="KF533" s="1">
        <v>9.072531E-3</v>
      </c>
      <c r="KG533">
        <v>116.78400000000001</v>
      </c>
      <c r="KH533" s="1">
        <v>1.452036E-2</v>
      </c>
      <c r="KI533">
        <v>23.358799999999999</v>
      </c>
      <c r="KJ533" s="1">
        <v>1.1805970000000001E-2</v>
      </c>
      <c r="KK533">
        <v>153.5231</v>
      </c>
      <c r="KL533">
        <v>1.4412950000000001E-2</v>
      </c>
      <c r="KM533">
        <v>23.42708</v>
      </c>
      <c r="KN533" s="1">
        <v>1.5080980000000001E-2</v>
      </c>
      <c r="KO533">
        <v>198.1816</v>
      </c>
      <c r="KP533" s="1">
        <v>1.4267429999999999E-2</v>
      </c>
      <c r="KQ533">
        <v>23.51258</v>
      </c>
      <c r="KR533" s="1">
        <v>1.8894569999999999E-2</v>
      </c>
      <c r="KS533">
        <v>251.56299999999999</v>
      </c>
      <c r="KT533" s="1">
        <v>1.413855E-2</v>
      </c>
      <c r="KU533">
        <v>23.57798</v>
      </c>
      <c r="KV533">
        <v>2.332965E-2</v>
      </c>
      <c r="KW533">
        <v>314.39699999999999</v>
      </c>
      <c r="KX533" s="1">
        <v>1.4031790000000001E-2</v>
      </c>
      <c r="KY533">
        <v>23.627310000000001</v>
      </c>
      <c r="KZ533" s="1">
        <v>2.844234E-2</v>
      </c>
      <c r="LA533">
        <v>387.35199999999998</v>
      </c>
      <c r="LB533" s="1">
        <v>1.393988E-2</v>
      </c>
      <c r="LC533">
        <v>23.63269</v>
      </c>
      <c r="LD533" s="1">
        <v>3.4255859999999999E-2</v>
      </c>
      <c r="LE533">
        <v>470.99689999999998</v>
      </c>
      <c r="LF533" s="1">
        <v>1.385312E-2</v>
      </c>
      <c r="LG533">
        <v>23.612130000000001</v>
      </c>
      <c r="LH533" s="1">
        <v>4.0776199999999999E-2</v>
      </c>
      <c r="LI533">
        <v>565.79290000000003</v>
      </c>
      <c r="LJ533" s="1">
        <v>1.368518E-2</v>
      </c>
      <c r="LK533">
        <v>23.5808</v>
      </c>
      <c r="LL533" s="1">
        <v>4.7709550000000003E-2</v>
      </c>
      <c r="LM533">
        <v>672.0376</v>
      </c>
      <c r="LN533" s="1">
        <v>1.323888E-2</v>
      </c>
      <c r="LO533">
        <v>23.57658</v>
      </c>
      <c r="LP533" s="1">
        <v>5.4070170000000001E-2</v>
      </c>
      <c r="LQ533">
        <v>789.4982</v>
      </c>
      <c r="LR533" s="1">
        <v>1.31053E-2</v>
      </c>
      <c r="LS533">
        <v>23.683060000000001</v>
      </c>
      <c r="LT533" s="1">
        <v>6.2081900000000002E-2</v>
      </c>
      <c r="LU533">
        <v>918.19439999999997</v>
      </c>
      <c r="LV533" s="1">
        <v>1.3131810000000001E-2</v>
      </c>
      <c r="LW533">
        <v>23.83175</v>
      </c>
      <c r="LX533" s="1">
        <v>7.1516319999999994E-2</v>
      </c>
      <c r="LY533">
        <v>1058.46</v>
      </c>
      <c r="LZ533" s="1">
        <v>1.316294E-2</v>
      </c>
      <c r="MA533">
        <v>24.008299999999998</v>
      </c>
      <c r="MB533" s="1">
        <v>8.1771769999999994E-2</v>
      </c>
      <c r="MC533">
        <v>1210.3779999999999</v>
      </c>
      <c r="MD533" s="1">
        <v>1.300566E-2</v>
      </c>
      <c r="ME533">
        <v>24.15943</v>
      </c>
      <c r="MF533" s="1">
        <v>9.1458929999999994E-2</v>
      </c>
      <c r="MG533">
        <v>1373.4570000000001</v>
      </c>
      <c r="MH533" s="1">
        <v>1.274746E-2</v>
      </c>
      <c r="MI533">
        <v>24.241810000000001</v>
      </c>
      <c r="MJ533">
        <v>0.1007366</v>
      </c>
      <c r="MK533">
        <v>1546.9349999999999</v>
      </c>
      <c r="ML533" s="1">
        <v>1.25428E-2</v>
      </c>
      <c r="MM533">
        <v>24.221959999999999</v>
      </c>
      <c r="MN533">
        <v>0.1106279</v>
      </c>
      <c r="MO533">
        <v>1730.162</v>
      </c>
      <c r="MP533" s="1">
        <v>1.249372E-2</v>
      </c>
      <c r="MQ533">
        <v>24.19162</v>
      </c>
      <c r="MR533">
        <v>0.12222</v>
      </c>
      <c r="MS533">
        <v>1922.92</v>
      </c>
      <c r="MT533" s="1">
        <v>1.2625249999999999E-2</v>
      </c>
      <c r="MU533">
        <v>24.171810000000001</v>
      </c>
      <c r="MV533">
        <v>0.13625670000000001</v>
      </c>
      <c r="MW533">
        <v>2125.2660000000001</v>
      </c>
      <c r="MX533" s="1">
        <v>1.251268E-2</v>
      </c>
      <c r="MY533">
        <v>24.22353</v>
      </c>
      <c r="MZ533">
        <v>0.14820800000000001</v>
      </c>
      <c r="NA533">
        <v>2336.5169999999998</v>
      </c>
      <c r="NB533" s="1">
        <v>1.2246699999999999E-2</v>
      </c>
      <c r="NC533">
        <v>24.330960000000001</v>
      </c>
      <c r="ND533">
        <v>0.15836749999999999</v>
      </c>
      <c r="NE533">
        <v>2555.1149999999998</v>
      </c>
      <c r="NF533" s="1">
        <v>1.2246699999999999E-2</v>
      </c>
      <c r="NG533">
        <v>24.330960000000001</v>
      </c>
      <c r="NH533">
        <v>0.15836749999999999</v>
      </c>
      <c r="NI533">
        <v>2555.1149999999998</v>
      </c>
      <c r="NJ533" s="1">
        <v>1.2246699999999999E-2</v>
      </c>
      <c r="NK533">
        <v>24.330960000000001</v>
      </c>
      <c r="NL533">
        <v>0.15836749999999999</v>
      </c>
      <c r="NM533">
        <v>2555.1149999999998</v>
      </c>
      <c r="NN533" s="1">
        <v>1.2246699999999999E-2</v>
      </c>
      <c r="NO533">
        <v>24.330960000000001</v>
      </c>
      <c r="NP533">
        <v>0.15836749999999999</v>
      </c>
      <c r="NQ533">
        <v>2555.1149999999998</v>
      </c>
      <c r="NR533" s="1">
        <v>1.2246699999999999E-2</v>
      </c>
      <c r="NS533">
        <v>24.330960000000001</v>
      </c>
      <c r="NT533">
        <v>0.15836749999999999</v>
      </c>
      <c r="NU533">
        <v>2555.1149999999998</v>
      </c>
      <c r="NV533" s="1">
        <v>1.2246699999999999E-2</v>
      </c>
      <c r="NW533">
        <v>24.330960000000001</v>
      </c>
      <c r="NX533">
        <v>0.15836749999999999</v>
      </c>
      <c r="NY533">
        <v>2555.1149999999998</v>
      </c>
      <c r="NZ533" s="1">
        <v>1.2246699999999999E-2</v>
      </c>
      <c r="OA533">
        <v>24.330960000000001</v>
      </c>
      <c r="OB533">
        <v>0.15836749999999999</v>
      </c>
      <c r="OC533">
        <v>2555.1149999999998</v>
      </c>
      <c r="OD533" s="1">
        <v>1.2246699999999999E-2</v>
      </c>
      <c r="OE533">
        <v>24.330960000000001</v>
      </c>
      <c r="OF533">
        <v>0.15836749999999999</v>
      </c>
      <c r="OG533">
        <v>2555.1149999999998</v>
      </c>
      <c r="OH533" s="1">
        <v>1.2246699999999999E-2</v>
      </c>
      <c r="OI533">
        <v>24.330960000000001</v>
      </c>
      <c r="OJ533">
        <v>0.15836749999999999</v>
      </c>
      <c r="OK533">
        <v>2555.1149999999998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2.368054E-2</v>
      </c>
      <c r="G534">
        <v>19.15729</v>
      </c>
      <c r="H534">
        <v>0</v>
      </c>
      <c r="I534">
        <v>0</v>
      </c>
      <c r="J534" s="1">
        <v>2.3571870000000002E-2</v>
      </c>
      <c r="K534">
        <v>19.312329999999999</v>
      </c>
      <c r="L534">
        <v>0</v>
      </c>
      <c r="M534">
        <v>0</v>
      </c>
      <c r="N534" s="1">
        <v>2.335367E-2</v>
      </c>
      <c r="O534">
        <v>19.46857</v>
      </c>
      <c r="P534">
        <v>0</v>
      </c>
      <c r="Q534">
        <v>0</v>
      </c>
      <c r="R534" s="1">
        <v>2.312788E-2</v>
      </c>
      <c r="S534">
        <v>19.626860000000001</v>
      </c>
      <c r="T534">
        <v>0</v>
      </c>
      <c r="U534">
        <v>0</v>
      </c>
      <c r="V534" s="1">
        <v>2.3073860000000002E-2</v>
      </c>
      <c r="W534">
        <v>19.79993</v>
      </c>
      <c r="X534">
        <v>0</v>
      </c>
      <c r="Y534">
        <v>0</v>
      </c>
      <c r="Z534" s="1">
        <v>2.3086490000000001E-2</v>
      </c>
      <c r="AA534">
        <v>19.887029999999999</v>
      </c>
      <c r="AB534">
        <v>0</v>
      </c>
      <c r="AC534">
        <v>0</v>
      </c>
      <c r="AD534" s="1">
        <v>2.30431E-2</v>
      </c>
      <c r="AE534">
        <v>19.879429999999999</v>
      </c>
      <c r="AF534">
        <v>0</v>
      </c>
      <c r="AG534">
        <v>0</v>
      </c>
      <c r="AH534" s="1">
        <v>2.2969409999999999E-2</v>
      </c>
      <c r="AI534">
        <v>19.873560000000001</v>
      </c>
      <c r="AJ534">
        <v>0</v>
      </c>
      <c r="AK534">
        <v>0</v>
      </c>
      <c r="AL534" s="1">
        <v>2.3180909999999999E-2</v>
      </c>
      <c r="AM534">
        <v>19.889500000000002</v>
      </c>
      <c r="AN534">
        <v>0</v>
      </c>
      <c r="AO534">
        <v>0</v>
      </c>
      <c r="AP534" s="1">
        <v>2.3073779999999999E-2</v>
      </c>
      <c r="AQ534">
        <v>20.027000000000001</v>
      </c>
      <c r="AR534">
        <v>0</v>
      </c>
      <c r="AS534">
        <v>0</v>
      </c>
      <c r="AT534" s="1">
        <v>2.286974E-2</v>
      </c>
      <c r="AU534">
        <v>20.195959999999999</v>
      </c>
      <c r="AV534">
        <v>0</v>
      </c>
      <c r="AW534">
        <v>0</v>
      </c>
      <c r="AX534" s="1">
        <v>2.264801E-2</v>
      </c>
      <c r="AY534">
        <v>20.351929999999999</v>
      </c>
      <c r="AZ534">
        <v>0</v>
      </c>
      <c r="BA534">
        <v>0</v>
      </c>
      <c r="BB534" s="1">
        <v>2.2587880000000001E-2</v>
      </c>
      <c r="BC534">
        <v>20.504300000000001</v>
      </c>
      <c r="BD534">
        <v>0</v>
      </c>
      <c r="BE534">
        <v>0</v>
      </c>
      <c r="BF534" s="1">
        <v>2.2577960000000001E-2</v>
      </c>
      <c r="BG534">
        <v>20.568190000000001</v>
      </c>
      <c r="BH534">
        <v>0</v>
      </c>
      <c r="BI534">
        <v>0</v>
      </c>
      <c r="BJ534" s="1">
        <v>2.2505669999999998E-2</v>
      </c>
      <c r="BK534">
        <v>20.573250000000002</v>
      </c>
      <c r="BL534">
        <v>0</v>
      </c>
      <c r="BM534">
        <v>0</v>
      </c>
      <c r="BN534" s="1">
        <v>2.2380000000000001E-2</v>
      </c>
      <c r="BO534">
        <v>20.573650000000001</v>
      </c>
      <c r="BP534">
        <v>0</v>
      </c>
      <c r="BQ534">
        <v>0</v>
      </c>
      <c r="BR534" s="1">
        <v>2.227635E-2</v>
      </c>
      <c r="BS534">
        <v>20.587700000000002</v>
      </c>
      <c r="BT534">
        <v>0</v>
      </c>
      <c r="BU534">
        <v>0</v>
      </c>
      <c r="BV534" s="1">
        <v>2.2159169999999999E-2</v>
      </c>
      <c r="BW534">
        <v>20.626570000000001</v>
      </c>
      <c r="BX534">
        <v>0</v>
      </c>
      <c r="BY534">
        <v>0</v>
      </c>
      <c r="BZ534" s="1">
        <v>2.203741E-2</v>
      </c>
      <c r="CA534">
        <v>20.740400000000001</v>
      </c>
      <c r="CB534">
        <v>0</v>
      </c>
      <c r="CC534">
        <v>0</v>
      </c>
      <c r="CD534" s="1">
        <v>2.192537E-2</v>
      </c>
      <c r="CE534">
        <v>20.831859999999999</v>
      </c>
      <c r="CF534">
        <v>0</v>
      </c>
      <c r="CG534">
        <v>0</v>
      </c>
      <c r="CH534" s="1">
        <v>2.1794250000000001E-2</v>
      </c>
      <c r="CI534">
        <v>20.90812</v>
      </c>
      <c r="CJ534">
        <v>0</v>
      </c>
      <c r="CK534">
        <v>0</v>
      </c>
      <c r="CL534" s="1">
        <v>2.166877E-2</v>
      </c>
      <c r="CM534">
        <v>20.92501</v>
      </c>
      <c r="CN534">
        <v>0</v>
      </c>
      <c r="CO534">
        <v>0</v>
      </c>
      <c r="CP534" s="1">
        <v>2.1534480000000002E-2</v>
      </c>
      <c r="CQ534">
        <v>20.927790000000002</v>
      </c>
      <c r="CR534">
        <v>0</v>
      </c>
      <c r="CS534">
        <v>0</v>
      </c>
      <c r="CT534" s="1">
        <v>2.1394199999999999E-2</v>
      </c>
      <c r="CU534">
        <v>20.913399999999999</v>
      </c>
      <c r="CV534">
        <v>0</v>
      </c>
      <c r="CW534">
        <v>0</v>
      </c>
      <c r="CX534" s="1">
        <v>2.1193239999999999E-2</v>
      </c>
      <c r="CY534">
        <v>20.884329999999999</v>
      </c>
      <c r="CZ534">
        <v>0</v>
      </c>
      <c r="DA534">
        <v>0</v>
      </c>
      <c r="DB534">
        <v>2.106386E-2</v>
      </c>
      <c r="DC534">
        <v>20.881869999999999</v>
      </c>
      <c r="DD534">
        <v>0</v>
      </c>
      <c r="DE534">
        <v>0</v>
      </c>
      <c r="DF534" s="1">
        <v>2.0963599999999999E-2</v>
      </c>
      <c r="DG534">
        <v>20.945810000000002</v>
      </c>
      <c r="DH534">
        <v>0</v>
      </c>
      <c r="DI534">
        <v>0</v>
      </c>
      <c r="DJ534" s="1">
        <v>2.08623E-2</v>
      </c>
      <c r="DK534">
        <v>21.02178</v>
      </c>
      <c r="DL534">
        <v>0</v>
      </c>
      <c r="DM534">
        <v>0</v>
      </c>
      <c r="DN534" s="1">
        <v>2.0731869999999999E-2</v>
      </c>
      <c r="DO534">
        <v>21.113859999999999</v>
      </c>
      <c r="DP534">
        <v>0</v>
      </c>
      <c r="DQ534">
        <v>0</v>
      </c>
      <c r="DR534" s="1">
        <v>2.0577399999999999E-2</v>
      </c>
      <c r="DS534">
        <v>21.128160000000001</v>
      </c>
      <c r="DT534">
        <v>0</v>
      </c>
      <c r="DU534">
        <v>0</v>
      </c>
      <c r="DV534" s="1">
        <v>2.0433070000000001E-2</v>
      </c>
      <c r="DW534">
        <v>21.109529999999999</v>
      </c>
      <c r="DX534">
        <v>0</v>
      </c>
      <c r="DY534">
        <v>0</v>
      </c>
      <c r="DZ534" s="1">
        <v>2.0284279999999998E-2</v>
      </c>
      <c r="EA534">
        <v>21.096219999999999</v>
      </c>
      <c r="EB534">
        <v>0</v>
      </c>
      <c r="EC534">
        <v>3.7508049999999998E-38</v>
      </c>
      <c r="ED534" s="1">
        <v>2.0079639999999999E-2</v>
      </c>
      <c r="EE534">
        <v>21.08588</v>
      </c>
      <c r="EF534">
        <v>1.876049E-38</v>
      </c>
      <c r="EG534">
        <v>1.705527E-34</v>
      </c>
      <c r="EH534" s="1">
        <v>1.994547E-2</v>
      </c>
      <c r="EI534">
        <v>21.160160000000001</v>
      </c>
      <c r="EJ534">
        <v>3.5298029999999998E-35</v>
      </c>
      <c r="EK534">
        <v>3.1328330000000001E-31</v>
      </c>
      <c r="EL534" s="1">
        <v>1.983944E-2</v>
      </c>
      <c r="EM534">
        <v>21.250340000000001</v>
      </c>
      <c r="EN534">
        <v>3.0220480000000002E-32</v>
      </c>
      <c r="EO534" s="1">
        <v>2.638888E-28</v>
      </c>
      <c r="EP534" s="1">
        <v>1.9738060000000002E-2</v>
      </c>
      <c r="EQ534">
        <v>21.32582</v>
      </c>
      <c r="ER534" s="1">
        <v>1.314771E-29</v>
      </c>
      <c r="ES534" s="1">
        <v>1.140015E-25</v>
      </c>
      <c r="ET534" s="1">
        <v>1.960866E-2</v>
      </c>
      <c r="EU534">
        <v>21.428529999999999</v>
      </c>
      <c r="EV534" s="1">
        <v>3.1854849999999999E-27</v>
      </c>
      <c r="EW534" s="1">
        <v>2.7593020000000002E-23</v>
      </c>
      <c r="EX534" s="1">
        <v>1.9465550000000002E-2</v>
      </c>
      <c r="EY534">
        <v>21.48217</v>
      </c>
      <c r="EZ534" s="1">
        <v>4.6089910000000001E-25</v>
      </c>
      <c r="FA534" s="1">
        <v>4.0116680000000001E-21</v>
      </c>
      <c r="FB534" s="1">
        <v>1.9347119999999999E-2</v>
      </c>
      <c r="FC534">
        <v>21.453430000000001</v>
      </c>
      <c r="FD534" s="1">
        <v>4.2470500000000003E-23</v>
      </c>
      <c r="FE534" s="1">
        <v>3.7121119999999998E-19</v>
      </c>
      <c r="FF534" s="1">
        <v>1.9277200000000001E-2</v>
      </c>
      <c r="FG534">
        <v>21.417300000000001</v>
      </c>
      <c r="FH534" s="1">
        <v>2.6157980000000001E-21</v>
      </c>
      <c r="FI534" s="1">
        <v>2.2960580000000001E-17</v>
      </c>
      <c r="FJ534" s="1">
        <v>1.945028E-2</v>
      </c>
      <c r="FK534">
        <v>21.401</v>
      </c>
      <c r="FL534" s="1">
        <v>1.1375260000000001E-19</v>
      </c>
      <c r="FM534" s="1">
        <v>9.9177150000000007E-16</v>
      </c>
      <c r="FN534" s="1">
        <v>1.929326E-2</v>
      </c>
      <c r="FO534">
        <v>21.505179999999999</v>
      </c>
      <c r="FP534" s="1">
        <v>3.5147300000000002E-18</v>
      </c>
      <c r="FQ534" s="1">
        <v>3.0995109999999997E-14</v>
      </c>
      <c r="FR534" s="1">
        <v>1.8999990000000001E-2</v>
      </c>
      <c r="FS534">
        <v>21.64987</v>
      </c>
      <c r="FT534" s="1">
        <v>8.0262630000000004E-17</v>
      </c>
      <c r="FU534" s="1">
        <v>7.2113220000000004E-13</v>
      </c>
      <c r="FV534" s="1">
        <v>1.870989E-2</v>
      </c>
      <c r="FW534">
        <v>21.807759999999998</v>
      </c>
      <c r="FX534" s="1">
        <v>1.3993819999999999E-15</v>
      </c>
      <c r="FY534" s="1">
        <v>1.2829090000000001E-11</v>
      </c>
      <c r="FZ534" s="1">
        <v>1.8597760000000001E-2</v>
      </c>
      <c r="GA534">
        <v>21.952030000000001</v>
      </c>
      <c r="GB534" s="1">
        <v>1.933821E-14</v>
      </c>
      <c r="GC534" s="1">
        <v>1.790665E-10</v>
      </c>
      <c r="GD534" s="1">
        <v>1.8574219999999999E-2</v>
      </c>
      <c r="GE534">
        <v>21.995259999999998</v>
      </c>
      <c r="GF534" s="1">
        <v>2.154287E-13</v>
      </c>
      <c r="GG534" s="1">
        <v>2.0069949999999999E-9</v>
      </c>
      <c r="GH534" s="1">
        <v>1.8472990000000002E-2</v>
      </c>
      <c r="GI534">
        <v>21.96</v>
      </c>
      <c r="GJ534" s="1">
        <v>1.9560300000000001E-12</v>
      </c>
      <c r="GK534" s="1">
        <v>1.8417900000000001E-8</v>
      </c>
      <c r="GL534" s="1">
        <v>1.8331690000000001E-2</v>
      </c>
      <c r="GM534">
        <v>21.92456</v>
      </c>
      <c r="GN534" s="1">
        <v>1.4749129999999999E-11</v>
      </c>
      <c r="GO534" s="1">
        <v>1.4071010000000001E-7</v>
      </c>
      <c r="GP534" s="1">
        <v>1.848489E-2</v>
      </c>
      <c r="GQ534">
        <v>21.910160000000001</v>
      </c>
      <c r="GR534" s="1">
        <v>9.5737739999999998E-11</v>
      </c>
      <c r="GS534" s="1">
        <v>9.1030389999999995E-7</v>
      </c>
      <c r="GT534" s="1">
        <v>1.8296679999999999E-2</v>
      </c>
      <c r="GU534">
        <v>22.019659999999998</v>
      </c>
      <c r="GV534" s="1">
        <v>5.2369370000000002E-10</v>
      </c>
      <c r="GW534" s="1">
        <v>5.0572240000000003E-6</v>
      </c>
      <c r="GX534">
        <v>1.7994889999999999E-2</v>
      </c>
      <c r="GY534">
        <v>22.16705</v>
      </c>
      <c r="GZ534" s="1">
        <v>2.473184E-9</v>
      </c>
      <c r="HA534" s="1">
        <v>2.440165E-5</v>
      </c>
      <c r="HB534" s="1">
        <v>1.767169E-2</v>
      </c>
      <c r="HC534">
        <v>22.327860000000001</v>
      </c>
      <c r="HD534" s="1">
        <v>1.024511E-8</v>
      </c>
      <c r="HE534" s="1">
        <v>1.0344109999999999E-4</v>
      </c>
      <c r="HF534" s="1">
        <v>1.753068E-2</v>
      </c>
      <c r="HG534">
        <v>22.458410000000001</v>
      </c>
      <c r="HH534" s="1">
        <v>3.8100510000000001E-8</v>
      </c>
      <c r="HI534" s="1">
        <v>3.896894E-4</v>
      </c>
      <c r="HJ534" s="1">
        <v>1.7488940000000001E-2</v>
      </c>
      <c r="HK534">
        <v>22.497119999999999</v>
      </c>
      <c r="HL534" s="1">
        <v>1.2809530000000001E-7</v>
      </c>
      <c r="HM534" s="1">
        <v>1.3194179999999999E-3</v>
      </c>
      <c r="HN534" s="1">
        <v>1.741825E-2</v>
      </c>
      <c r="HO534">
        <v>22.457560000000001</v>
      </c>
      <c r="HP534" s="1">
        <v>3.9010350000000002E-7</v>
      </c>
      <c r="HQ534" s="1">
        <v>4.0531769999999998E-3</v>
      </c>
      <c r="HR534">
        <v>1.733233E-2</v>
      </c>
      <c r="HS534">
        <v>22.41582</v>
      </c>
      <c r="HT534" s="1">
        <v>1.086214E-6</v>
      </c>
      <c r="HU534" s="1">
        <v>1.138918E-2</v>
      </c>
      <c r="HV534" s="1">
        <v>1.7634899999999998E-2</v>
      </c>
      <c r="HW534">
        <v>22.39226</v>
      </c>
      <c r="HX534" s="1">
        <v>2.8550230000000002E-6</v>
      </c>
      <c r="HY534" s="1">
        <v>2.9536340000000001E-2</v>
      </c>
      <c r="HZ534" s="1">
        <v>1.7504519999999999E-2</v>
      </c>
      <c r="IA534">
        <v>22.470459999999999</v>
      </c>
      <c r="IB534" s="1">
        <v>6.8012250000000003E-6</v>
      </c>
      <c r="IC534" s="1">
        <v>7.1158470000000001E-2</v>
      </c>
      <c r="ID534" s="1">
        <v>1.7247499999999999E-2</v>
      </c>
      <c r="IE534">
        <v>22.498519999999999</v>
      </c>
      <c r="IF534" s="1">
        <v>1.501384E-5</v>
      </c>
      <c r="IG534" s="1">
        <v>0.16003210000000001</v>
      </c>
      <c r="IH534" s="1">
        <v>1.6981949999999999E-2</v>
      </c>
      <c r="II534">
        <v>22.606719999999999</v>
      </c>
      <c r="IJ534" s="1">
        <v>3.1077919999999997E-5</v>
      </c>
      <c r="IK534" s="1">
        <v>0.33782640000000003</v>
      </c>
      <c r="IL534" s="1">
        <v>1.6910709999999999E-2</v>
      </c>
      <c r="IM534">
        <v>22.704029999999999</v>
      </c>
      <c r="IN534" s="1">
        <v>6.145132E-5</v>
      </c>
      <c r="IO534" s="1">
        <v>0.67330120000000004</v>
      </c>
      <c r="IP534" s="1">
        <v>1.6896189999999998E-2</v>
      </c>
      <c r="IQ534">
        <v>22.736409999999999</v>
      </c>
      <c r="IR534" s="1">
        <v>1.157083E-4</v>
      </c>
      <c r="IS534">
        <v>1.2739050000000001</v>
      </c>
      <c r="IT534" s="1">
        <v>1.6787300000000002E-2</v>
      </c>
      <c r="IU534">
        <v>22.709209999999999</v>
      </c>
      <c r="IV534" s="1">
        <v>2.0658229999999999E-4</v>
      </c>
      <c r="IW534">
        <v>2.2980369999999999</v>
      </c>
      <c r="IX534" s="1">
        <v>1.6521020000000001E-2</v>
      </c>
      <c r="IY534">
        <v>22.666889999999999</v>
      </c>
      <c r="IZ534" s="1">
        <v>3.4960530000000001E-4</v>
      </c>
      <c r="JA534">
        <v>3.9666700000000001</v>
      </c>
      <c r="JB534" s="1">
        <v>1.6046649999999999E-2</v>
      </c>
      <c r="JC534">
        <v>22.657679999999999</v>
      </c>
      <c r="JD534" s="1">
        <v>5.6026109999999997E-4</v>
      </c>
      <c r="JE534">
        <v>6.5703129999999996</v>
      </c>
      <c r="JF534" s="1">
        <v>1.5877479999999999E-2</v>
      </c>
      <c r="JG534">
        <v>22.779640000000001</v>
      </c>
      <c r="JH534" s="1">
        <v>8.8096669999999998E-4</v>
      </c>
      <c r="JI534">
        <v>10.482189999999999</v>
      </c>
      <c r="JJ534" s="1">
        <v>1.5842800000000001E-2</v>
      </c>
      <c r="JK534">
        <v>22.94631</v>
      </c>
      <c r="JL534" s="1">
        <v>1.3511249999999999E-3</v>
      </c>
      <c r="JM534">
        <v>16.17069</v>
      </c>
      <c r="JN534" s="1">
        <v>1.5789950000000001E-2</v>
      </c>
      <c r="JO534">
        <v>23.12941</v>
      </c>
      <c r="JP534" s="1">
        <v>2.0071720000000002E-3</v>
      </c>
      <c r="JQ534">
        <v>24.193850000000001</v>
      </c>
      <c r="JR534" s="1">
        <v>1.555313E-2</v>
      </c>
      <c r="JS534">
        <v>23.296410000000002</v>
      </c>
      <c r="JT534" s="1">
        <v>2.8645620000000002E-3</v>
      </c>
      <c r="JU534">
        <v>35.184809999999999</v>
      </c>
      <c r="JV534">
        <v>1.526338E-2</v>
      </c>
      <c r="JW534">
        <v>23.367290000000001</v>
      </c>
      <c r="JX534" s="1">
        <v>3.9665050000000004E-3</v>
      </c>
      <c r="JY534">
        <v>49.829149999999998</v>
      </c>
      <c r="JZ534" s="1">
        <v>1.5065520000000001E-2</v>
      </c>
      <c r="KA534">
        <v>23.346150000000002</v>
      </c>
      <c r="KB534" s="1">
        <v>5.3918500000000001E-3</v>
      </c>
      <c r="KC534">
        <v>68.875489999999999</v>
      </c>
      <c r="KD534">
        <v>1.4973810000000001E-2</v>
      </c>
      <c r="KE534">
        <v>23.317419999999998</v>
      </c>
      <c r="KF534" s="1">
        <v>7.2203909999999996E-3</v>
      </c>
      <c r="KG534">
        <v>93.131290000000007</v>
      </c>
      <c r="KH534" s="1">
        <v>1.486905E-2</v>
      </c>
      <c r="KI534">
        <v>23.298870000000001</v>
      </c>
      <c r="KJ534" s="1">
        <v>9.468822E-3</v>
      </c>
      <c r="KK534">
        <v>123.4207</v>
      </c>
      <c r="KL534">
        <v>1.475782E-2</v>
      </c>
      <c r="KM534">
        <v>23.36666</v>
      </c>
      <c r="KN534" s="1">
        <v>1.218259E-2</v>
      </c>
      <c r="KO534">
        <v>160.5515</v>
      </c>
      <c r="KP534" s="1">
        <v>1.4609759999999999E-2</v>
      </c>
      <c r="KQ534">
        <v>23.451969999999999</v>
      </c>
      <c r="KR534" s="1">
        <v>1.5370409999999999E-2</v>
      </c>
      <c r="KS534">
        <v>205.29730000000001</v>
      </c>
      <c r="KT534" s="1">
        <v>1.4477210000000001E-2</v>
      </c>
      <c r="KU534">
        <v>23.517420000000001</v>
      </c>
      <c r="KV534" s="1">
        <v>1.910334E-2</v>
      </c>
      <c r="KW534">
        <v>258.37549999999999</v>
      </c>
      <c r="KX534" s="1">
        <v>1.43673E-2</v>
      </c>
      <c r="KY534">
        <v>23.56747</v>
      </c>
      <c r="KZ534" s="1">
        <v>2.3436410000000001E-2</v>
      </c>
      <c r="LA534">
        <v>320.46469999999999</v>
      </c>
      <c r="LB534" s="1">
        <v>1.427381E-2</v>
      </c>
      <c r="LC534">
        <v>23.574190000000002</v>
      </c>
      <c r="LD534" s="1">
        <v>2.8398799999999998E-2</v>
      </c>
      <c r="LE534">
        <v>392.1601</v>
      </c>
      <c r="LF534" s="1">
        <v>1.418586E-2</v>
      </c>
      <c r="LG534">
        <v>23.55527</v>
      </c>
      <c r="LH534" s="1">
        <v>3.4001919999999998E-2</v>
      </c>
      <c r="LI534">
        <v>473.971</v>
      </c>
      <c r="LJ534" s="1">
        <v>1.4009529999999999E-2</v>
      </c>
      <c r="LK534">
        <v>23.525539999999999</v>
      </c>
      <c r="LL534" s="1">
        <v>3.999138E-2</v>
      </c>
      <c r="LM534">
        <v>566.26499999999999</v>
      </c>
      <c r="LN534" s="1">
        <v>1.3550690000000001E-2</v>
      </c>
      <c r="LO534">
        <v>23.52215</v>
      </c>
      <c r="LP534" s="1">
        <v>4.5556100000000002E-2</v>
      </c>
      <c r="LQ534">
        <v>668.95640000000003</v>
      </c>
      <c r="LR534" s="1">
        <v>1.34133E-2</v>
      </c>
      <c r="LS534">
        <v>23.627120000000001</v>
      </c>
      <c r="LT534" s="1">
        <v>5.2568280000000002E-2</v>
      </c>
      <c r="LU534">
        <v>782.15869999999995</v>
      </c>
      <c r="LV534" s="1">
        <v>1.3442340000000001E-2</v>
      </c>
      <c r="LW534">
        <v>23.774059999999999</v>
      </c>
      <c r="LX534">
        <v>6.0859330000000003E-2</v>
      </c>
      <c r="LY534">
        <v>906.26289999999995</v>
      </c>
      <c r="LZ534" s="1">
        <v>1.3475819999999999E-2</v>
      </c>
      <c r="MA534">
        <v>23.94877</v>
      </c>
      <c r="MB534" s="1">
        <v>6.991936E-2</v>
      </c>
      <c r="MC534">
        <v>1041.4349999999999</v>
      </c>
      <c r="MD534" s="1">
        <v>1.3314289999999999E-2</v>
      </c>
      <c r="ME534">
        <v>24.09892</v>
      </c>
      <c r="MF534">
        <v>7.8548980000000004E-2</v>
      </c>
      <c r="MG534">
        <v>1187.33</v>
      </c>
      <c r="MH534" s="1">
        <v>1.3048280000000001E-2</v>
      </c>
      <c r="MI534">
        <v>24.18186</v>
      </c>
      <c r="MJ534" s="1">
        <v>8.6876350000000005E-2</v>
      </c>
      <c r="MK534">
        <v>1343.3420000000001</v>
      </c>
      <c r="ML534" s="1">
        <v>1.283903E-2</v>
      </c>
      <c r="MM534">
        <v>24.164210000000001</v>
      </c>
      <c r="MN534">
        <v>9.5800259999999998E-2</v>
      </c>
      <c r="MO534">
        <v>1508.963</v>
      </c>
      <c r="MP534" s="1">
        <v>1.279016E-2</v>
      </c>
      <c r="MQ534">
        <v>24.13571</v>
      </c>
      <c r="MR534">
        <v>0.1062674</v>
      </c>
      <c r="MS534">
        <v>1684.058</v>
      </c>
      <c r="MT534" s="1">
        <v>1.292695E-2</v>
      </c>
      <c r="MU534">
        <v>24.117280000000001</v>
      </c>
      <c r="MV534">
        <v>0.1189423</v>
      </c>
      <c r="MW534">
        <v>1868.7370000000001</v>
      </c>
      <c r="MX534" s="1">
        <v>1.2813339999999999E-2</v>
      </c>
      <c r="MY534">
        <v>24.16872</v>
      </c>
      <c r="MZ534">
        <v>0.12986590000000001</v>
      </c>
      <c r="NA534">
        <v>2062.4299999999998</v>
      </c>
      <c r="NB534" s="1">
        <v>1.2537990000000001E-2</v>
      </c>
      <c r="NC534">
        <v>24.275020000000001</v>
      </c>
      <c r="ND534">
        <v>0.13922399999999999</v>
      </c>
      <c r="NE534">
        <v>2263.7620000000002</v>
      </c>
      <c r="NF534" s="1">
        <v>1.2537990000000001E-2</v>
      </c>
      <c r="NG534">
        <v>24.275020000000001</v>
      </c>
      <c r="NH534">
        <v>0.13922399999999999</v>
      </c>
      <c r="NI534">
        <v>2263.7620000000002</v>
      </c>
      <c r="NJ534" s="1">
        <v>1.2537990000000001E-2</v>
      </c>
      <c r="NK534">
        <v>24.275020000000001</v>
      </c>
      <c r="NL534">
        <v>0.13922399999999999</v>
      </c>
      <c r="NM534">
        <v>2263.7620000000002</v>
      </c>
      <c r="NN534" s="1">
        <v>1.2537990000000001E-2</v>
      </c>
      <c r="NO534">
        <v>24.275020000000001</v>
      </c>
      <c r="NP534">
        <v>0.13922399999999999</v>
      </c>
      <c r="NQ534">
        <v>2263.7620000000002</v>
      </c>
      <c r="NR534" s="1">
        <v>1.2537990000000001E-2</v>
      </c>
      <c r="NS534">
        <v>24.275020000000001</v>
      </c>
      <c r="NT534">
        <v>0.13922399999999999</v>
      </c>
      <c r="NU534">
        <v>2263.7620000000002</v>
      </c>
      <c r="NV534" s="1">
        <v>1.2537990000000001E-2</v>
      </c>
      <c r="NW534">
        <v>24.275020000000001</v>
      </c>
      <c r="NX534">
        <v>0.13922399999999999</v>
      </c>
      <c r="NY534">
        <v>2263.7620000000002</v>
      </c>
      <c r="NZ534" s="1">
        <v>1.2537990000000001E-2</v>
      </c>
      <c r="OA534">
        <v>24.275020000000001</v>
      </c>
      <c r="OB534">
        <v>0.13922399999999999</v>
      </c>
      <c r="OC534">
        <v>2263.7620000000002</v>
      </c>
      <c r="OD534" s="1">
        <v>1.2537990000000001E-2</v>
      </c>
      <c r="OE534">
        <v>24.275020000000001</v>
      </c>
      <c r="OF534">
        <v>0.13922399999999999</v>
      </c>
      <c r="OG534">
        <v>2263.7620000000002</v>
      </c>
      <c r="OH534" s="1">
        <v>1.2537990000000001E-2</v>
      </c>
      <c r="OI534">
        <v>24.275020000000001</v>
      </c>
      <c r="OJ534">
        <v>0.13922399999999999</v>
      </c>
      <c r="OK534">
        <v>2263.7620000000002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2.2239740000000001E-2</v>
      </c>
      <c r="G535">
        <v>19.084990000000001</v>
      </c>
      <c r="H535">
        <v>0</v>
      </c>
      <c r="I535">
        <v>0</v>
      </c>
      <c r="J535" s="1">
        <v>2.213731E-2</v>
      </c>
      <c r="K535">
        <v>19.237729999999999</v>
      </c>
      <c r="L535">
        <v>0</v>
      </c>
      <c r="M535">
        <v>0</v>
      </c>
      <c r="N535" s="1">
        <v>2.1930890000000001E-2</v>
      </c>
      <c r="O535">
        <v>19.392250000000001</v>
      </c>
      <c r="P535">
        <v>0</v>
      </c>
      <c r="Q535">
        <v>0</v>
      </c>
      <c r="R535" s="1">
        <v>2.171793E-2</v>
      </c>
      <c r="S535">
        <v>19.549009999999999</v>
      </c>
      <c r="T535">
        <v>0</v>
      </c>
      <c r="U535">
        <v>0</v>
      </c>
      <c r="V535" s="1">
        <v>2.166701E-2</v>
      </c>
      <c r="W535">
        <v>19.720459999999999</v>
      </c>
      <c r="X535">
        <v>0</v>
      </c>
      <c r="Y535">
        <v>0</v>
      </c>
      <c r="Z535" s="1">
        <v>2.1680789999999998E-2</v>
      </c>
      <c r="AA535">
        <v>19.807549999999999</v>
      </c>
      <c r="AB535">
        <v>0</v>
      </c>
      <c r="AC535">
        <v>0</v>
      </c>
      <c r="AD535" s="1">
        <v>2.1640880000000001E-2</v>
      </c>
      <c r="AE535">
        <v>19.80114</v>
      </c>
      <c r="AF535">
        <v>0</v>
      </c>
      <c r="AG535">
        <v>0</v>
      </c>
      <c r="AH535" s="1">
        <v>2.1572520000000001E-2</v>
      </c>
      <c r="AI535">
        <v>19.796040000000001</v>
      </c>
      <c r="AJ535">
        <v>0</v>
      </c>
      <c r="AK535">
        <v>0</v>
      </c>
      <c r="AL535" s="1">
        <v>2.1774870000000002E-2</v>
      </c>
      <c r="AM535">
        <v>19.812329999999999</v>
      </c>
      <c r="AN535">
        <v>0</v>
      </c>
      <c r="AO535">
        <v>0</v>
      </c>
      <c r="AP535">
        <v>2.167347E-2</v>
      </c>
      <c r="AQ535">
        <v>19.948180000000001</v>
      </c>
      <c r="AR535">
        <v>0</v>
      </c>
      <c r="AS535">
        <v>0</v>
      </c>
      <c r="AT535" s="1">
        <v>2.1479680000000001E-2</v>
      </c>
      <c r="AU535">
        <v>20.11525</v>
      </c>
      <c r="AV535">
        <v>0</v>
      </c>
      <c r="AW535">
        <v>0</v>
      </c>
      <c r="AX535" s="1">
        <v>2.1270210000000001E-2</v>
      </c>
      <c r="AY535">
        <v>20.269839999999999</v>
      </c>
      <c r="AZ535">
        <v>0</v>
      </c>
      <c r="BA535">
        <v>0</v>
      </c>
      <c r="BB535" s="1">
        <v>2.121462E-2</v>
      </c>
      <c r="BC535">
        <v>20.421029999999998</v>
      </c>
      <c r="BD535">
        <v>0</v>
      </c>
      <c r="BE535">
        <v>0</v>
      </c>
      <c r="BF535">
        <v>2.1206590000000001E-2</v>
      </c>
      <c r="BG535">
        <v>20.48537</v>
      </c>
      <c r="BH535">
        <v>0</v>
      </c>
      <c r="BI535">
        <v>0</v>
      </c>
      <c r="BJ535">
        <v>2.1139950000000001E-2</v>
      </c>
      <c r="BK535">
        <v>20.491520000000001</v>
      </c>
      <c r="BL535">
        <v>0</v>
      </c>
      <c r="BM535">
        <v>0</v>
      </c>
      <c r="BN535" s="1">
        <v>2.1020480000000001E-2</v>
      </c>
      <c r="BO535">
        <v>20.492899999999999</v>
      </c>
      <c r="BP535">
        <v>0</v>
      </c>
      <c r="BQ535">
        <v>0</v>
      </c>
      <c r="BR535" s="1">
        <v>2.092345E-2</v>
      </c>
      <c r="BS535">
        <v>20.50751</v>
      </c>
      <c r="BT535">
        <v>0</v>
      </c>
      <c r="BU535">
        <v>0</v>
      </c>
      <c r="BV535" s="1">
        <v>2.081388E-2</v>
      </c>
      <c r="BW535">
        <v>20.546700000000001</v>
      </c>
      <c r="BX535">
        <v>0</v>
      </c>
      <c r="BY535">
        <v>0</v>
      </c>
      <c r="BZ535">
        <v>2.0699019999999999E-2</v>
      </c>
      <c r="CA535">
        <v>20.65954</v>
      </c>
      <c r="CB535">
        <v>0</v>
      </c>
      <c r="CC535">
        <v>0</v>
      </c>
      <c r="CD535" s="1">
        <v>2.0594310000000001E-2</v>
      </c>
      <c r="CE535">
        <v>20.750689999999999</v>
      </c>
      <c r="CF535">
        <v>0</v>
      </c>
      <c r="CG535">
        <v>0</v>
      </c>
      <c r="CH535" s="1">
        <v>2.0471650000000001E-2</v>
      </c>
      <c r="CI535">
        <v>20.826979999999999</v>
      </c>
      <c r="CJ535">
        <v>0</v>
      </c>
      <c r="CK535">
        <v>0</v>
      </c>
      <c r="CL535" s="1">
        <v>2.0353349999999999E-2</v>
      </c>
      <c r="CM535">
        <v>20.844670000000001</v>
      </c>
      <c r="CN535">
        <v>0</v>
      </c>
      <c r="CO535">
        <v>0</v>
      </c>
      <c r="CP535" s="1">
        <v>2.022668E-2</v>
      </c>
      <c r="CQ535">
        <v>20.848420000000001</v>
      </c>
      <c r="CR535">
        <v>0</v>
      </c>
      <c r="CS535">
        <v>0</v>
      </c>
      <c r="CT535" s="1">
        <v>2.0096010000000001E-2</v>
      </c>
      <c r="CU535">
        <v>20.835319999999999</v>
      </c>
      <c r="CV535">
        <v>0</v>
      </c>
      <c r="CW535">
        <v>0</v>
      </c>
      <c r="CX535" s="1">
        <v>1.990681E-2</v>
      </c>
      <c r="CY535">
        <v>20.80782</v>
      </c>
      <c r="CZ535">
        <v>0</v>
      </c>
      <c r="DA535">
        <v>0</v>
      </c>
      <c r="DB535" s="1">
        <v>1.9785110000000002E-2</v>
      </c>
      <c r="DC535">
        <v>20.806329999999999</v>
      </c>
      <c r="DD535">
        <v>0</v>
      </c>
      <c r="DE535">
        <v>0</v>
      </c>
      <c r="DF535" s="1">
        <v>1.969044E-2</v>
      </c>
      <c r="DG535">
        <v>20.870159999999998</v>
      </c>
      <c r="DH535">
        <v>0</v>
      </c>
      <c r="DI535">
        <v>0</v>
      </c>
      <c r="DJ535" s="1">
        <v>1.9596849999999999E-2</v>
      </c>
      <c r="DK535">
        <v>20.946020000000001</v>
      </c>
      <c r="DL535">
        <v>0</v>
      </c>
      <c r="DM535">
        <v>0</v>
      </c>
      <c r="DN535" s="1">
        <v>1.9474149999999999E-2</v>
      </c>
      <c r="DO535">
        <v>21.0379</v>
      </c>
      <c r="DP535">
        <v>0</v>
      </c>
      <c r="DQ535">
        <v>0</v>
      </c>
      <c r="DR535" s="1">
        <v>1.9326900000000001E-2</v>
      </c>
      <c r="DS535">
        <v>21.053319999999999</v>
      </c>
      <c r="DT535">
        <v>0</v>
      </c>
      <c r="DU535">
        <v>0</v>
      </c>
      <c r="DV535" s="1">
        <v>1.919177E-2</v>
      </c>
      <c r="DW535">
        <v>21.036059999999999</v>
      </c>
      <c r="DX535">
        <v>0</v>
      </c>
      <c r="DY535">
        <v>0</v>
      </c>
      <c r="DZ535" s="1">
        <v>1.9051579999999999E-2</v>
      </c>
      <c r="EA535">
        <v>21.024000000000001</v>
      </c>
      <c r="EB535">
        <v>0</v>
      </c>
      <c r="EC535">
        <v>0</v>
      </c>
      <c r="ED535">
        <v>1.885881E-2</v>
      </c>
      <c r="EE535">
        <v>21.01484</v>
      </c>
      <c r="EF535">
        <v>0</v>
      </c>
      <c r="EG535">
        <v>5.5185449999999997E-35</v>
      </c>
      <c r="EH535">
        <v>1.8732519999999999E-2</v>
      </c>
      <c r="EI535">
        <v>21.088809999999999</v>
      </c>
      <c r="EJ535">
        <v>1.08854E-35</v>
      </c>
      <c r="EK535">
        <v>1.073968E-31</v>
      </c>
      <c r="EL535" s="1">
        <v>1.8634290000000001E-2</v>
      </c>
      <c r="EM535">
        <v>21.17887</v>
      </c>
      <c r="EN535">
        <v>9.9202500000000002E-33</v>
      </c>
      <c r="EO535" s="1">
        <v>9.5397709999999997E-29</v>
      </c>
      <c r="EP535" s="1">
        <v>1.8539420000000001E-2</v>
      </c>
      <c r="EQ535">
        <v>21.254449999999999</v>
      </c>
      <c r="ER535" s="1">
        <v>4.5635580000000001E-30</v>
      </c>
      <c r="ES535" s="1">
        <v>4.327065E-26</v>
      </c>
      <c r="ET535" s="1">
        <v>1.8417800000000002E-2</v>
      </c>
      <c r="EU535">
        <v>21.356870000000001</v>
      </c>
      <c r="EV535" s="1">
        <v>1.163345E-27</v>
      </c>
      <c r="EW535" s="1">
        <v>1.095835E-23</v>
      </c>
      <c r="EX535" s="1">
        <v>1.8282010000000001E-2</v>
      </c>
      <c r="EY535">
        <v>21.41113</v>
      </c>
      <c r="EZ535" s="1">
        <v>1.763922E-25</v>
      </c>
      <c r="FA535" s="1">
        <v>1.66221E-21</v>
      </c>
      <c r="FB535" s="1">
        <v>1.8172049999999999E-2</v>
      </c>
      <c r="FC535">
        <v>21.384229999999999</v>
      </c>
      <c r="FD535" s="1">
        <v>1.6980840000000001E-23</v>
      </c>
      <c r="FE535" s="1">
        <v>1.6007209999999999E-19</v>
      </c>
      <c r="FF535" s="1">
        <v>1.8106489999999999E-2</v>
      </c>
      <c r="FG535">
        <v>21.349779999999999</v>
      </c>
      <c r="FH535" s="1">
        <v>1.089474E-21</v>
      </c>
      <c r="FI535" s="1">
        <v>1.028114E-17</v>
      </c>
      <c r="FJ535" s="1">
        <v>1.8272529999999999E-2</v>
      </c>
      <c r="FK535">
        <v>21.334669999999999</v>
      </c>
      <c r="FL535" s="1">
        <v>4.9242700000000002E-20</v>
      </c>
      <c r="FM535" s="1">
        <v>4.60225E-16</v>
      </c>
      <c r="FN535" s="1">
        <v>1.8125249999999999E-2</v>
      </c>
      <c r="FO535">
        <v>21.437999999999999</v>
      </c>
      <c r="FP535" s="1">
        <v>1.577641E-18</v>
      </c>
      <c r="FQ535" s="1">
        <v>1.4878990000000001E-14</v>
      </c>
      <c r="FR535" s="1">
        <v>1.784759E-2</v>
      </c>
      <c r="FS535">
        <v>21.58146</v>
      </c>
      <c r="FT535" s="1">
        <v>3.7281479999999997E-17</v>
      </c>
      <c r="FU535" s="1">
        <v>3.575475E-13</v>
      </c>
      <c r="FV535" s="1">
        <v>1.757297E-2</v>
      </c>
      <c r="FW535">
        <v>21.73817</v>
      </c>
      <c r="FX535" s="1">
        <v>6.7146379999999998E-16</v>
      </c>
      <c r="FY535" s="1">
        <v>6.5600579999999999E-12</v>
      </c>
      <c r="FZ535" s="1">
        <v>1.7470200000000002E-2</v>
      </c>
      <c r="GA535">
        <v>21.881630000000001</v>
      </c>
      <c r="GB535" s="1">
        <v>9.5725500000000005E-15</v>
      </c>
      <c r="GC535" s="1">
        <v>9.4297549999999995E-11</v>
      </c>
      <c r="GD535" s="1">
        <v>1.7449220000000001E-2</v>
      </c>
      <c r="GE535">
        <v>21.92586</v>
      </c>
      <c r="GF535" s="1">
        <v>1.098394E-13</v>
      </c>
      <c r="GG535" s="1">
        <v>1.087018E-9</v>
      </c>
      <c r="GH535" s="1">
        <v>1.7354049999999999E-2</v>
      </c>
      <c r="GI535">
        <v>21.892610000000001</v>
      </c>
      <c r="GJ535" s="1">
        <v>1.0257660000000001E-12</v>
      </c>
      <c r="GK535" s="1">
        <v>1.0247259999999999E-8</v>
      </c>
      <c r="GL535" s="1">
        <v>1.7221119999999999E-2</v>
      </c>
      <c r="GM535">
        <v>21.858910000000002</v>
      </c>
      <c r="GN535" s="1">
        <v>7.9453060000000003E-12</v>
      </c>
      <c r="GO535" s="1">
        <v>8.0330810000000005E-8</v>
      </c>
      <c r="GP535" s="1">
        <v>1.7368829999999998E-2</v>
      </c>
      <c r="GQ535">
        <v>21.845669999999998</v>
      </c>
      <c r="GR535" s="1">
        <v>5.2929159999999998E-11</v>
      </c>
      <c r="GS535" s="1">
        <v>5.3267949999999996E-7</v>
      </c>
      <c r="GT535" s="1">
        <v>1.7192160000000001E-2</v>
      </c>
      <c r="GU535">
        <v>21.954329999999999</v>
      </c>
      <c r="GV535" s="1">
        <v>2.9672380000000001E-10</v>
      </c>
      <c r="GW535" s="1">
        <v>3.0301040000000001E-6</v>
      </c>
      <c r="GX535" s="1">
        <v>1.6906850000000001E-2</v>
      </c>
      <c r="GY535">
        <v>22.100519999999999</v>
      </c>
      <c r="GZ535" s="1">
        <v>1.43441E-9</v>
      </c>
      <c r="HA535" s="1">
        <v>1.4955250000000001E-5</v>
      </c>
      <c r="HB535" s="1">
        <v>1.6603E-2</v>
      </c>
      <c r="HC535">
        <v>22.260090000000002</v>
      </c>
      <c r="HD535" s="1">
        <v>6.076791E-9</v>
      </c>
      <c r="HE535" s="1">
        <v>6.478737E-5</v>
      </c>
      <c r="HF535" s="1">
        <v>1.6470129999999999E-2</v>
      </c>
      <c r="HG535">
        <v>22.390049999999999</v>
      </c>
      <c r="HH535" s="1">
        <v>2.308815E-8</v>
      </c>
      <c r="HI535" s="1">
        <v>2.4918949999999998E-4</v>
      </c>
      <c r="HJ535" s="1">
        <v>1.6432820000000001E-2</v>
      </c>
      <c r="HK535">
        <v>22.42989</v>
      </c>
      <c r="HL535" s="1">
        <v>7.9235039999999994E-8</v>
      </c>
      <c r="HM535" s="1">
        <v>8.6059630000000003E-4</v>
      </c>
      <c r="HN535" s="1">
        <v>1.6366729999999999E-2</v>
      </c>
      <c r="HO535">
        <v>22.39235</v>
      </c>
      <c r="HP535" s="1">
        <v>2.4605320000000002E-7</v>
      </c>
      <c r="HQ535" s="1">
        <v>2.694147E-3</v>
      </c>
      <c r="HR535" s="1">
        <v>1.6287780000000002E-2</v>
      </c>
      <c r="HS535">
        <v>22.352419999999999</v>
      </c>
      <c r="HT535" s="1">
        <v>6.9803269999999996E-7</v>
      </c>
      <c r="HU535" s="1">
        <v>7.7082629999999999E-3</v>
      </c>
      <c r="HV535" s="1">
        <v>1.6575070000000001E-2</v>
      </c>
      <c r="HW535">
        <v>22.330200000000001</v>
      </c>
      <c r="HX535" s="1">
        <v>1.8678820000000001E-6</v>
      </c>
      <c r="HY535" s="1">
        <v>2.0337930000000001E-2</v>
      </c>
      <c r="HZ535" s="1">
        <v>1.6451810000000001E-2</v>
      </c>
      <c r="IA535">
        <v>22.408069999999999</v>
      </c>
      <c r="IB535" s="1">
        <v>4.5253389999999997E-6</v>
      </c>
      <c r="IC535" s="1">
        <v>4.9811460000000002E-2</v>
      </c>
      <c r="ID535" s="1">
        <v>1.6208199999999999E-2</v>
      </c>
      <c r="IE535">
        <v>22.436900000000001</v>
      </c>
      <c r="IF535" s="1">
        <v>1.0150629999999999E-5</v>
      </c>
      <c r="IG535" s="1">
        <v>0.1137962</v>
      </c>
      <c r="IH535" s="1">
        <v>1.5957809999999999E-2</v>
      </c>
      <c r="II535">
        <v>22.544360000000001</v>
      </c>
      <c r="IJ535" s="1">
        <v>2.1334909999999999E-5</v>
      </c>
      <c r="IK535" s="1">
        <v>0.24384749999999999</v>
      </c>
      <c r="IL535" s="1">
        <v>1.589254E-2</v>
      </c>
      <c r="IM535">
        <v>22.64143</v>
      </c>
      <c r="IN535" s="1">
        <v>4.2812989999999997E-5</v>
      </c>
      <c r="IO535" s="1">
        <v>0.4929943</v>
      </c>
      <c r="IP535" s="1">
        <v>1.5879069999999999E-2</v>
      </c>
      <c r="IQ535">
        <v>22.674710000000001</v>
      </c>
      <c r="IR535" s="1">
        <v>8.1747099999999995E-5</v>
      </c>
      <c r="IS535" s="1">
        <v>0.9455578</v>
      </c>
      <c r="IT535" s="1">
        <v>1.5776809999999999E-2</v>
      </c>
      <c r="IU535">
        <v>22.649270000000001</v>
      </c>
      <c r="IV535" s="1">
        <v>1.479002E-4</v>
      </c>
      <c r="IW535">
        <v>1.7280089999999999</v>
      </c>
      <c r="IX535" s="1">
        <v>1.5525860000000001E-2</v>
      </c>
      <c r="IY535">
        <v>22.608789999999999</v>
      </c>
      <c r="IZ535" s="1">
        <v>2.5346279999999998E-4</v>
      </c>
      <c r="JA535">
        <v>3.0198140000000002</v>
      </c>
      <c r="JB535" s="1">
        <v>1.507704E-2</v>
      </c>
      <c r="JC535">
        <v>22.6006</v>
      </c>
      <c r="JD535" s="1">
        <v>4.1100929999999999E-4</v>
      </c>
      <c r="JE535">
        <v>5.0611410000000001</v>
      </c>
      <c r="JF535">
        <v>1.491729E-2</v>
      </c>
      <c r="JG535">
        <v>22.72148</v>
      </c>
      <c r="JH535" s="1">
        <v>6.5367650000000002E-4</v>
      </c>
      <c r="JI535">
        <v>8.1653819999999993</v>
      </c>
      <c r="JJ535" s="1">
        <v>1.488753E-2</v>
      </c>
      <c r="JK535">
        <v>22.886759999999999</v>
      </c>
      <c r="JL535" s="1">
        <v>1.013721E-3</v>
      </c>
      <c r="JM535">
        <v>12.731820000000001</v>
      </c>
      <c r="JN535" s="1">
        <v>1.4840280000000001E-2</v>
      </c>
      <c r="JO535">
        <v>23.06842</v>
      </c>
      <c r="JP535" s="1">
        <v>1.5218919999999999E-3</v>
      </c>
      <c r="JQ535">
        <v>19.243539999999999</v>
      </c>
      <c r="JR535" s="1">
        <v>1.4615929999999999E-2</v>
      </c>
      <c r="JS535">
        <v>23.23432</v>
      </c>
      <c r="JT535" s="1">
        <v>2.1932800000000001E-3</v>
      </c>
      <c r="JU535">
        <v>28.257960000000001</v>
      </c>
      <c r="JV535" s="1">
        <v>1.434212E-2</v>
      </c>
      <c r="JW535">
        <v>23.305800000000001</v>
      </c>
      <c r="JX535" s="1">
        <v>3.0653260000000002E-3</v>
      </c>
      <c r="JY535">
        <v>40.389749999999999</v>
      </c>
      <c r="JZ535" s="1">
        <v>1.4155569999999999E-2</v>
      </c>
      <c r="KA535">
        <v>23.286580000000001</v>
      </c>
      <c r="KB535" s="1">
        <v>4.20404E-3</v>
      </c>
      <c r="KC535">
        <v>56.319749999999999</v>
      </c>
      <c r="KD535" s="1">
        <v>1.4070620000000001E-2</v>
      </c>
      <c r="KE535">
        <v>23.259609999999999</v>
      </c>
      <c r="KF535" s="1">
        <v>5.6784510000000002E-3</v>
      </c>
      <c r="KG535">
        <v>76.793270000000007</v>
      </c>
      <c r="KH535" s="1">
        <v>1.3971620000000001E-2</v>
      </c>
      <c r="KI535">
        <v>23.242519999999999</v>
      </c>
      <c r="KJ535" s="1">
        <v>7.5072079999999996E-3</v>
      </c>
      <c r="KK535">
        <v>102.5839</v>
      </c>
      <c r="KL535" s="1">
        <v>1.38683E-2</v>
      </c>
      <c r="KM535">
        <v>23.310179999999999</v>
      </c>
      <c r="KN535" s="1">
        <v>9.7346619999999998E-3</v>
      </c>
      <c r="KO535">
        <v>134.46440000000001</v>
      </c>
      <c r="KP535" s="1">
        <v>1.372781E-2</v>
      </c>
      <c r="KQ535">
        <v>23.395389999999999</v>
      </c>
      <c r="KR535" s="1">
        <v>1.2371760000000001E-2</v>
      </c>
      <c r="KS535">
        <v>173.19040000000001</v>
      </c>
      <c r="KT535" s="1">
        <v>1.3603870000000001E-2</v>
      </c>
      <c r="KU535">
        <v>23.46096</v>
      </c>
      <c r="KV535" s="1">
        <v>1.548574E-2</v>
      </c>
      <c r="KW535">
        <v>219.4802</v>
      </c>
      <c r="KX535" s="1">
        <v>1.350005E-2</v>
      </c>
      <c r="KY535">
        <v>23.511559999999999</v>
      </c>
      <c r="KZ535" s="1">
        <v>1.9125639999999999E-2</v>
      </c>
      <c r="LA535">
        <v>274.02600000000001</v>
      </c>
      <c r="LB535" s="1">
        <v>1.3411599999999999E-2</v>
      </c>
      <c r="LC535">
        <v>23.519300000000001</v>
      </c>
      <c r="LD535" s="1">
        <v>2.3323449999999999E-2</v>
      </c>
      <c r="LE535">
        <v>337.45209999999997</v>
      </c>
      <c r="LF535" s="1">
        <v>1.332966E-2</v>
      </c>
      <c r="LG535">
        <v>23.50179</v>
      </c>
      <c r="LH535" s="1">
        <v>2.8098689999999999E-2</v>
      </c>
      <c r="LI535">
        <v>410.31630000000001</v>
      </c>
      <c r="LJ535" s="1">
        <v>1.316228E-2</v>
      </c>
      <c r="LK535">
        <v>23.473500000000001</v>
      </c>
      <c r="LL535" s="1">
        <v>3.3238120000000003E-2</v>
      </c>
      <c r="LM535">
        <v>493.04750000000001</v>
      </c>
      <c r="LN535">
        <v>1.272817E-2</v>
      </c>
      <c r="LO535">
        <v>23.470949999999998</v>
      </c>
      <c r="LP535" s="1">
        <v>3.8067089999999998E-2</v>
      </c>
      <c r="LQ535">
        <v>585.68439999999998</v>
      </c>
      <c r="LR535" s="1">
        <v>1.2598669999999999E-2</v>
      </c>
      <c r="LS535">
        <v>23.574929999999998</v>
      </c>
      <c r="LT535" s="1">
        <v>4.4160699999999997E-2</v>
      </c>
      <c r="LU535">
        <v>688.40710000000001</v>
      </c>
      <c r="LV535" s="1">
        <v>1.262777E-2</v>
      </c>
      <c r="LW535">
        <v>23.720549999999999</v>
      </c>
      <c r="LX535" s="1">
        <v>5.1396249999999997E-2</v>
      </c>
      <c r="LY535">
        <v>801.6694</v>
      </c>
      <c r="LZ535" s="1">
        <v>1.2660660000000001E-2</v>
      </c>
      <c r="MA535">
        <v>23.89376</v>
      </c>
      <c r="MB535" s="1">
        <v>5.934598E-2</v>
      </c>
      <c r="MC535">
        <v>925.71220000000005</v>
      </c>
      <c r="MD535">
        <v>1.250832E-2</v>
      </c>
      <c r="ME535">
        <v>24.043009999999999</v>
      </c>
      <c r="MF535" s="1">
        <v>6.6983619999999994E-2</v>
      </c>
      <c r="MG535">
        <v>1060.3150000000001</v>
      </c>
      <c r="MH535">
        <v>1.225686E-2</v>
      </c>
      <c r="MI535">
        <v>24.12622</v>
      </c>
      <c r="MJ535" s="1">
        <v>7.4411790000000005E-2</v>
      </c>
      <c r="MK535">
        <v>1204.9960000000001</v>
      </c>
      <c r="ML535" s="1">
        <v>1.206058E-2</v>
      </c>
      <c r="MM535">
        <v>24.110240000000001</v>
      </c>
      <c r="MN535" s="1">
        <v>8.2414370000000001E-2</v>
      </c>
      <c r="MO535">
        <v>1359.357</v>
      </c>
      <c r="MP535">
        <v>1.2015980000000001E-2</v>
      </c>
      <c r="MQ535">
        <v>24.083300000000001</v>
      </c>
      <c r="MR535">
        <v>9.1810879999999997E-2</v>
      </c>
      <c r="MS535">
        <v>1523.328</v>
      </c>
      <c r="MT535" s="1">
        <v>1.214761E-2</v>
      </c>
      <c r="MU535">
        <v>24.066109999999998</v>
      </c>
      <c r="MV535">
        <v>0.1032015</v>
      </c>
      <c r="MW535">
        <v>1697.066</v>
      </c>
      <c r="MX535" s="1">
        <v>1.203998E-2</v>
      </c>
      <c r="MY535">
        <v>24.11759</v>
      </c>
      <c r="MZ535">
        <v>0.1131085</v>
      </c>
      <c r="NA535">
        <v>1880.1110000000001</v>
      </c>
      <c r="NB535">
        <v>1.1779599999999999E-2</v>
      </c>
      <c r="NC535">
        <v>24.223140000000001</v>
      </c>
      <c r="ND535">
        <v>0.1216941</v>
      </c>
      <c r="NE535">
        <v>2071.221</v>
      </c>
      <c r="NF535">
        <v>1.1779599999999999E-2</v>
      </c>
      <c r="NG535">
        <v>24.223140000000001</v>
      </c>
      <c r="NH535">
        <v>0.1216941</v>
      </c>
      <c r="NI535">
        <v>2071.221</v>
      </c>
      <c r="NJ535">
        <v>1.1779599999999999E-2</v>
      </c>
      <c r="NK535">
        <v>24.223140000000001</v>
      </c>
      <c r="NL535">
        <v>0.1216941</v>
      </c>
      <c r="NM535">
        <v>2071.221</v>
      </c>
      <c r="NN535">
        <v>1.1779599999999999E-2</v>
      </c>
      <c r="NO535">
        <v>24.223140000000001</v>
      </c>
      <c r="NP535">
        <v>0.1216941</v>
      </c>
      <c r="NQ535">
        <v>2071.221</v>
      </c>
      <c r="NR535">
        <v>1.1779599999999999E-2</v>
      </c>
      <c r="NS535">
        <v>24.223140000000001</v>
      </c>
      <c r="NT535">
        <v>0.1216941</v>
      </c>
      <c r="NU535">
        <v>2071.221</v>
      </c>
      <c r="NV535">
        <v>1.1779599999999999E-2</v>
      </c>
      <c r="NW535">
        <v>24.223140000000001</v>
      </c>
      <c r="NX535">
        <v>0.1216941</v>
      </c>
      <c r="NY535">
        <v>2071.221</v>
      </c>
      <c r="NZ535">
        <v>1.1779599999999999E-2</v>
      </c>
      <c r="OA535">
        <v>24.223140000000001</v>
      </c>
      <c r="OB535">
        <v>0.1216941</v>
      </c>
      <c r="OC535">
        <v>2071.221</v>
      </c>
      <c r="OD535">
        <v>1.1779599999999999E-2</v>
      </c>
      <c r="OE535">
        <v>24.223140000000001</v>
      </c>
      <c r="OF535">
        <v>0.1216941</v>
      </c>
      <c r="OG535">
        <v>2071.221</v>
      </c>
      <c r="OH535">
        <v>1.1779599999999999E-2</v>
      </c>
      <c r="OI535">
        <v>24.223140000000001</v>
      </c>
      <c r="OJ535">
        <v>0.1216941</v>
      </c>
      <c r="OK535">
        <v>2071.221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2.175235E-2</v>
      </c>
      <c r="G536">
        <v>19.016739999999999</v>
      </c>
      <c r="H536">
        <v>0</v>
      </c>
      <c r="I536">
        <v>0</v>
      </c>
      <c r="J536" s="1">
        <v>2.1652640000000001E-2</v>
      </c>
      <c r="K536">
        <v>19.167909999999999</v>
      </c>
      <c r="L536">
        <v>0</v>
      </c>
      <c r="M536">
        <v>0</v>
      </c>
      <c r="N536" s="1">
        <v>2.1449070000000001E-2</v>
      </c>
      <c r="O536">
        <v>19.320959999999999</v>
      </c>
      <c r="P536">
        <v>0</v>
      </c>
      <c r="Q536">
        <v>0</v>
      </c>
      <c r="R536" s="1">
        <v>2.1239709999999998E-2</v>
      </c>
      <c r="S536">
        <v>19.476320000000001</v>
      </c>
      <c r="T536">
        <v>0</v>
      </c>
      <c r="U536">
        <v>0</v>
      </c>
      <c r="V536" s="1">
        <v>2.1189610000000001E-2</v>
      </c>
      <c r="W536">
        <v>19.646360000000001</v>
      </c>
      <c r="X536">
        <v>0</v>
      </c>
      <c r="Y536">
        <v>0</v>
      </c>
      <c r="Z536">
        <v>2.1204979999999998E-2</v>
      </c>
      <c r="AA536">
        <v>19.733180000000001</v>
      </c>
      <c r="AB536">
        <v>0</v>
      </c>
      <c r="AC536">
        <v>0</v>
      </c>
      <c r="AD536" s="1">
        <v>2.116529E-2</v>
      </c>
      <c r="AE536">
        <v>19.727340000000002</v>
      </c>
      <c r="AF536">
        <v>0</v>
      </c>
      <c r="AG536">
        <v>0</v>
      </c>
      <c r="AH536" s="1">
        <v>2.110047E-2</v>
      </c>
      <c r="AI536">
        <v>19.722829999999998</v>
      </c>
      <c r="AJ536">
        <v>0</v>
      </c>
      <c r="AK536">
        <v>0</v>
      </c>
      <c r="AL536" s="1">
        <v>2.1300900000000001E-2</v>
      </c>
      <c r="AM536">
        <v>19.739350000000002</v>
      </c>
      <c r="AN536">
        <v>0</v>
      </c>
      <c r="AO536">
        <v>0</v>
      </c>
      <c r="AP536" s="1">
        <v>2.1200770000000001E-2</v>
      </c>
      <c r="AQ536">
        <v>19.874130000000001</v>
      </c>
      <c r="AR536">
        <v>0</v>
      </c>
      <c r="AS536">
        <v>0</v>
      </c>
      <c r="AT536" s="1">
        <v>2.1010109999999999E-2</v>
      </c>
      <c r="AU536">
        <v>20.039660000000001</v>
      </c>
      <c r="AV536">
        <v>0</v>
      </c>
      <c r="AW536">
        <v>0</v>
      </c>
      <c r="AX536" s="1">
        <v>2.0804099999999999E-2</v>
      </c>
      <c r="AY536">
        <v>20.193010000000001</v>
      </c>
      <c r="AZ536">
        <v>0</v>
      </c>
      <c r="BA536">
        <v>0</v>
      </c>
      <c r="BB536" s="1">
        <v>2.0749E-2</v>
      </c>
      <c r="BC536">
        <v>20.343129999999999</v>
      </c>
      <c r="BD536">
        <v>0</v>
      </c>
      <c r="BE536">
        <v>0</v>
      </c>
      <c r="BF536" s="1">
        <v>2.0742469999999999E-2</v>
      </c>
      <c r="BG536">
        <v>20.407499999999999</v>
      </c>
      <c r="BH536">
        <v>0</v>
      </c>
      <c r="BI536">
        <v>0</v>
      </c>
      <c r="BJ536" s="1">
        <v>2.0678479999999999E-2</v>
      </c>
      <c r="BK536">
        <v>20.41433</v>
      </c>
      <c r="BL536">
        <v>0</v>
      </c>
      <c r="BM536">
        <v>0</v>
      </c>
      <c r="BN536" s="1">
        <v>2.0561389999999999E-2</v>
      </c>
      <c r="BO536">
        <v>20.41647</v>
      </c>
      <c r="BP536">
        <v>0</v>
      </c>
      <c r="BQ536">
        <v>0</v>
      </c>
      <c r="BR536" s="1">
        <v>2.046663E-2</v>
      </c>
      <c r="BS536">
        <v>20.431560000000001</v>
      </c>
      <c r="BT536">
        <v>0</v>
      </c>
      <c r="BU536">
        <v>0</v>
      </c>
      <c r="BV536" s="1">
        <v>2.035872E-2</v>
      </c>
      <c r="BW536">
        <v>20.47101</v>
      </c>
      <c r="BX536">
        <v>0</v>
      </c>
      <c r="BY536">
        <v>0</v>
      </c>
      <c r="BZ536" s="1">
        <v>2.024691E-2</v>
      </c>
      <c r="CA536">
        <v>20.58333</v>
      </c>
      <c r="CB536">
        <v>0</v>
      </c>
      <c r="CC536">
        <v>0</v>
      </c>
      <c r="CD536">
        <v>2.01438E-2</v>
      </c>
      <c r="CE536">
        <v>20.674099999999999</v>
      </c>
      <c r="CF536">
        <v>0</v>
      </c>
      <c r="CG536">
        <v>0</v>
      </c>
      <c r="CH536" s="1">
        <v>2.0024219999999999E-2</v>
      </c>
      <c r="CI536">
        <v>20.750430000000001</v>
      </c>
      <c r="CJ536">
        <v>0</v>
      </c>
      <c r="CK536">
        <v>0</v>
      </c>
      <c r="CL536" s="1">
        <v>1.990919E-2</v>
      </c>
      <c r="CM536">
        <v>20.768550000000001</v>
      </c>
      <c r="CN536">
        <v>0</v>
      </c>
      <c r="CO536">
        <v>0</v>
      </c>
      <c r="CP536" s="1">
        <v>1.9784590000000001E-2</v>
      </c>
      <c r="CQ536">
        <v>20.773040000000002</v>
      </c>
      <c r="CR536">
        <v>0</v>
      </c>
      <c r="CS536">
        <v>0</v>
      </c>
      <c r="CT536" s="1">
        <v>1.9656650000000001E-2</v>
      </c>
      <c r="CU536">
        <v>20.761009999999999</v>
      </c>
      <c r="CV536">
        <v>0</v>
      </c>
      <c r="CW536">
        <v>0</v>
      </c>
      <c r="CX536" s="1">
        <v>1.9471059999999998E-2</v>
      </c>
      <c r="CY536">
        <v>20.734829999999999</v>
      </c>
      <c r="CZ536">
        <v>0</v>
      </c>
      <c r="DA536">
        <v>0</v>
      </c>
      <c r="DB536" s="1">
        <v>1.9351819999999999E-2</v>
      </c>
      <c r="DC536">
        <v>20.73424</v>
      </c>
      <c r="DD536">
        <v>0</v>
      </c>
      <c r="DE536">
        <v>0</v>
      </c>
      <c r="DF536" s="1">
        <v>1.925982E-2</v>
      </c>
      <c r="DG536">
        <v>20.798190000000002</v>
      </c>
      <c r="DH536">
        <v>0</v>
      </c>
      <c r="DI536">
        <v>0</v>
      </c>
      <c r="DJ536" s="1">
        <v>1.9168459999999998E-2</v>
      </c>
      <c r="DK536">
        <v>20.87406</v>
      </c>
      <c r="DL536">
        <v>0</v>
      </c>
      <c r="DM536">
        <v>0</v>
      </c>
      <c r="DN536" s="1">
        <v>1.9048300000000001E-2</v>
      </c>
      <c r="DO536">
        <v>20.965810000000001</v>
      </c>
      <c r="DP536">
        <v>0</v>
      </c>
      <c r="DQ536">
        <v>0</v>
      </c>
      <c r="DR536" s="1">
        <v>1.890323E-2</v>
      </c>
      <c r="DS536">
        <v>20.982040000000001</v>
      </c>
      <c r="DT536">
        <v>0</v>
      </c>
      <c r="DU536">
        <v>0</v>
      </c>
      <c r="DV536" s="1">
        <v>1.877148E-2</v>
      </c>
      <c r="DW536">
        <v>20.965879999999999</v>
      </c>
      <c r="DX536">
        <v>0</v>
      </c>
      <c r="DY536">
        <v>0</v>
      </c>
      <c r="DZ536" s="1">
        <v>1.8634930000000001E-2</v>
      </c>
      <c r="EA536">
        <v>20.954910000000002</v>
      </c>
      <c r="EB536">
        <v>0</v>
      </c>
      <c r="EC536">
        <v>0</v>
      </c>
      <c r="ED536" s="1">
        <v>1.8443540000000001E-2</v>
      </c>
      <c r="EE536">
        <v>20.946709999999999</v>
      </c>
      <c r="EF536">
        <v>0</v>
      </c>
      <c r="EG536">
        <v>1.7463120000000001E-35</v>
      </c>
      <c r="EH536" s="1">
        <v>1.8320800000000002E-2</v>
      </c>
      <c r="EI536">
        <v>21.020779999999998</v>
      </c>
      <c r="EJ536">
        <v>3.6096689999999997E-36</v>
      </c>
      <c r="EK536">
        <v>3.6023809999999999E-32</v>
      </c>
      <c r="EL536" s="1">
        <v>1.8224810000000001E-2</v>
      </c>
      <c r="EM536">
        <v>21.11082</v>
      </c>
      <c r="EN536">
        <v>3.4598020000000003E-33</v>
      </c>
      <c r="EO536" s="1">
        <v>3.376235E-29</v>
      </c>
      <c r="EP536" s="1">
        <v>1.8133429999999999E-2</v>
      </c>
      <c r="EQ536">
        <v>21.18655</v>
      </c>
      <c r="ER536" s="1">
        <v>1.6680010000000001E-30</v>
      </c>
      <c r="ES536" s="1">
        <v>1.6086570000000001E-26</v>
      </c>
      <c r="ET536">
        <v>1.8014349999999998E-2</v>
      </c>
      <c r="EU536">
        <v>21.28885</v>
      </c>
      <c r="EV536" s="1">
        <v>4.4425680000000003E-28</v>
      </c>
      <c r="EW536" s="1">
        <v>4.2644309999999999E-24</v>
      </c>
      <c r="EX536">
        <v>1.7880159999999999E-2</v>
      </c>
      <c r="EY536">
        <v>21.343540000000001</v>
      </c>
      <c r="EZ536" s="1">
        <v>7.019514E-26</v>
      </c>
      <c r="FA536" s="1">
        <v>6.7512950000000001E-22</v>
      </c>
      <c r="FB536" s="1">
        <v>1.777279E-2</v>
      </c>
      <c r="FC536">
        <v>21.317969999999999</v>
      </c>
      <c r="FD536" s="1">
        <v>7.0268219999999995E-24</v>
      </c>
      <c r="FE536" s="1">
        <v>6.7687810000000004E-20</v>
      </c>
      <c r="FF536" s="1">
        <v>1.7709909999999999E-2</v>
      </c>
      <c r="FG536">
        <v>21.284980000000001</v>
      </c>
      <c r="FH536" s="1">
        <v>4.678683E-22</v>
      </c>
      <c r="FI536" s="1">
        <v>4.5159880000000002E-18</v>
      </c>
      <c r="FJ536" s="1">
        <v>1.7875769999999999E-2</v>
      </c>
      <c r="FK536">
        <v>21.270990000000001</v>
      </c>
      <c r="FL536" s="1">
        <v>2.1907860000000001E-20</v>
      </c>
      <c r="FM536" s="1">
        <v>2.095678E-16</v>
      </c>
      <c r="FN536" s="1">
        <v>1.773067E-2</v>
      </c>
      <c r="FO536">
        <v>21.37396</v>
      </c>
      <c r="FP536" s="1">
        <v>7.2574470000000002E-19</v>
      </c>
      <c r="FQ536" s="1">
        <v>7.0110680000000001E-15</v>
      </c>
      <c r="FR536" s="1">
        <v>1.7457750000000001E-2</v>
      </c>
      <c r="FS536">
        <v>21.516629999999999</v>
      </c>
      <c r="FT536" s="1">
        <v>1.7706749999999999E-17</v>
      </c>
      <c r="FU536" s="1">
        <v>1.7406580000000001E-13</v>
      </c>
      <c r="FV536" s="1">
        <v>1.718602E-2</v>
      </c>
      <c r="FW536">
        <v>21.672350000000002</v>
      </c>
      <c r="FX536" s="1">
        <v>3.2875479999999999E-16</v>
      </c>
      <c r="FY536" s="1">
        <v>3.2946149999999999E-12</v>
      </c>
      <c r="FZ536" s="1">
        <v>1.7088030000000001E-2</v>
      </c>
      <c r="GA536">
        <v>21.81513</v>
      </c>
      <c r="GB536" s="1">
        <v>4.8265060000000003E-15</v>
      </c>
      <c r="GC536" s="1">
        <v>4.878569E-11</v>
      </c>
      <c r="GD536" s="1">
        <v>1.7068670000000001E-2</v>
      </c>
      <c r="GE536">
        <v>21.86</v>
      </c>
      <c r="GF536" s="1">
        <v>5.6954330000000003E-14</v>
      </c>
      <c r="GG536" s="1">
        <v>5.7855529999999997E-10</v>
      </c>
      <c r="GH536" s="1">
        <v>1.6976390000000001E-2</v>
      </c>
      <c r="GI536">
        <v>21.828230000000001</v>
      </c>
      <c r="GJ536" s="1">
        <v>5.4633909999999996E-13</v>
      </c>
      <c r="GK536" s="1">
        <v>5.604023E-9</v>
      </c>
      <c r="GL536">
        <v>1.6846409999999999E-2</v>
      </c>
      <c r="GM536">
        <v>21.796009999999999</v>
      </c>
      <c r="GN536" s="1">
        <v>4.3418120000000004E-12</v>
      </c>
      <c r="GO536" s="1">
        <v>4.5088099999999999E-8</v>
      </c>
      <c r="GP536" s="1">
        <v>1.699473E-2</v>
      </c>
      <c r="GQ536">
        <v>21.78379</v>
      </c>
      <c r="GR536" s="1">
        <v>2.965125E-11</v>
      </c>
      <c r="GS536" s="1">
        <v>3.0652049999999998E-7</v>
      </c>
      <c r="GT536" s="1">
        <v>1.6821929999999999E-2</v>
      </c>
      <c r="GU536">
        <v>21.892189999999999</v>
      </c>
      <c r="GV536" s="1">
        <v>1.7019529999999999E-10</v>
      </c>
      <c r="GW536" s="1">
        <v>1.7857009999999999E-6</v>
      </c>
      <c r="GX536">
        <v>1.6540989999999998E-2</v>
      </c>
      <c r="GY536">
        <v>22.037569999999999</v>
      </c>
      <c r="GZ536" s="1">
        <v>8.4147180000000005E-10</v>
      </c>
      <c r="HA536" s="1">
        <v>9.0169050000000004E-6</v>
      </c>
      <c r="HB536" s="1">
        <v>1.6242380000000001E-2</v>
      </c>
      <c r="HC536">
        <v>22.196179999999998</v>
      </c>
      <c r="HD536" s="1">
        <v>3.6426829999999998E-9</v>
      </c>
      <c r="HE536" s="1">
        <v>3.9925860000000001E-5</v>
      </c>
      <c r="HF536" s="1">
        <v>1.611214E-2</v>
      </c>
      <c r="HG536">
        <v>22.32555</v>
      </c>
      <c r="HH536" s="1">
        <v>1.4129930000000001E-8</v>
      </c>
      <c r="HI536" s="1">
        <v>1.568125E-4</v>
      </c>
      <c r="HJ536" s="1">
        <v>1.6077370000000001E-2</v>
      </c>
      <c r="HK536">
        <v>22.366109999999999</v>
      </c>
      <c r="HL536" s="1">
        <v>4.946803E-8</v>
      </c>
      <c r="HM536" s="1">
        <v>5.5249659999999996E-4</v>
      </c>
      <c r="HN536" s="1">
        <v>1.6013960000000001E-2</v>
      </c>
      <c r="HO536">
        <v>22.33004</v>
      </c>
      <c r="HP536" s="1">
        <v>1.565602E-7</v>
      </c>
      <c r="HQ536" s="1">
        <v>1.7628889999999999E-3</v>
      </c>
      <c r="HR536" s="1">
        <v>1.593781E-2</v>
      </c>
      <c r="HS536">
        <v>22.291620000000002</v>
      </c>
      <c r="HT536" s="1">
        <v>4.5227429999999999E-7</v>
      </c>
      <c r="HU536" s="1">
        <v>5.1363820000000001E-3</v>
      </c>
      <c r="HV536" s="1">
        <v>1.6222E-2</v>
      </c>
      <c r="HW536">
        <v>22.270630000000001</v>
      </c>
      <c r="HX536" s="1">
        <v>1.2315359999999999E-6</v>
      </c>
      <c r="HY536" s="1">
        <v>1.378938E-2</v>
      </c>
      <c r="HZ536" s="1">
        <v>1.6101529999999999E-2</v>
      </c>
      <c r="IA536">
        <v>22.34863</v>
      </c>
      <c r="IB536" s="1">
        <v>3.0333039999999999E-6</v>
      </c>
      <c r="IC536" s="1">
        <v>3.4337659999999999E-2</v>
      </c>
      <c r="ID536" s="1">
        <v>1.5861299999999998E-2</v>
      </c>
      <c r="IE536">
        <v>22.378</v>
      </c>
      <c r="IF536" s="1">
        <v>6.9109059999999999E-6</v>
      </c>
      <c r="IG536" s="1">
        <v>7.9695070000000007E-2</v>
      </c>
      <c r="IH536" s="1">
        <v>1.5615260000000001E-2</v>
      </c>
      <c r="II536">
        <v>22.485109999999999</v>
      </c>
      <c r="IJ536" s="1">
        <v>1.47442E-5</v>
      </c>
      <c r="IK536" s="1">
        <v>0.1733682</v>
      </c>
      <c r="IL536">
        <v>1.5552160000000001E-2</v>
      </c>
      <c r="IM536">
        <v>22.581990000000001</v>
      </c>
      <c r="IN536" s="1">
        <v>3.0015419999999999E-5</v>
      </c>
      <c r="IO536" s="1">
        <v>0.35557889999999998</v>
      </c>
      <c r="IP536" s="1">
        <v>1.5539310000000001E-2</v>
      </c>
      <c r="IQ536">
        <v>22.615870000000001</v>
      </c>
      <c r="IR536" s="1">
        <v>5.8099970000000001E-5</v>
      </c>
      <c r="IS536" s="1">
        <v>0.69140380000000001</v>
      </c>
      <c r="IT536" s="1">
        <v>1.543929E-2</v>
      </c>
      <c r="IU536">
        <v>22.59178</v>
      </c>
      <c r="IV536" s="1">
        <v>1.064934E-4</v>
      </c>
      <c r="IW536">
        <v>1.2801469999999999</v>
      </c>
      <c r="IX536" s="1">
        <v>1.519381E-2</v>
      </c>
      <c r="IY536">
        <v>22.552869999999999</v>
      </c>
      <c r="IZ536" s="1">
        <v>1.8477860000000001E-4</v>
      </c>
      <c r="JA536">
        <v>2.265117</v>
      </c>
      <c r="JB536" s="1">
        <v>1.4751459999999999E-2</v>
      </c>
      <c r="JC536">
        <v>22.545680000000001</v>
      </c>
      <c r="JD536" s="1">
        <v>3.0312239999999999E-4</v>
      </c>
      <c r="JE536">
        <v>3.8414290000000002</v>
      </c>
      <c r="JF536" s="1">
        <v>1.4594589999999999E-2</v>
      </c>
      <c r="JG536">
        <v>22.666090000000001</v>
      </c>
      <c r="JH536" s="1">
        <v>4.8750790000000002E-4</v>
      </c>
      <c r="JI536">
        <v>6.2676309999999997</v>
      </c>
      <c r="JJ536" s="1">
        <v>1.4567399999999999E-2</v>
      </c>
      <c r="JK536">
        <v>22.830390000000001</v>
      </c>
      <c r="JL536" s="1">
        <v>7.6425720000000003E-4</v>
      </c>
      <c r="JM536">
        <v>9.8780380000000001</v>
      </c>
      <c r="JN536" s="1">
        <v>1.4523339999999999E-2</v>
      </c>
      <c r="JO536">
        <v>23.010919999999999</v>
      </c>
      <c r="JP536" s="1">
        <v>1.1593090000000001E-3</v>
      </c>
      <c r="JQ536">
        <v>15.08352</v>
      </c>
      <c r="JR536" s="1">
        <v>1.4303110000000001E-2</v>
      </c>
      <c r="JS536">
        <v>23.175899999999999</v>
      </c>
      <c r="JT536" s="1">
        <v>1.686952E-3</v>
      </c>
      <c r="JU536">
        <v>22.365549999999999</v>
      </c>
      <c r="JV536" s="1">
        <v>1.403367E-2</v>
      </c>
      <c r="JW536">
        <v>23.247589999999999</v>
      </c>
      <c r="JX536" s="1">
        <v>2.3793030000000001E-3</v>
      </c>
      <c r="JY536">
        <v>32.264580000000002</v>
      </c>
      <c r="JZ536" s="1">
        <v>1.385051E-2</v>
      </c>
      <c r="KA536">
        <v>23.22973</v>
      </c>
      <c r="KB536" s="1">
        <v>3.2918320000000002E-3</v>
      </c>
      <c r="KC536">
        <v>45.387630000000001</v>
      </c>
      <c r="KD536" s="1">
        <v>1.376869E-2</v>
      </c>
      <c r="KE536">
        <v>23.204270000000001</v>
      </c>
      <c r="KF536" s="1">
        <v>4.4841400000000002E-3</v>
      </c>
      <c r="KG536">
        <v>62.408029999999997</v>
      </c>
      <c r="KH536" s="1">
        <v>1.367141E-2</v>
      </c>
      <c r="KI536">
        <v>23.18844</v>
      </c>
      <c r="KJ536" s="1">
        <v>5.9756050000000002E-3</v>
      </c>
      <c r="KK536">
        <v>84.036379999999994</v>
      </c>
      <c r="KL536" s="1">
        <v>1.357016E-2</v>
      </c>
      <c r="KM536">
        <v>23.256309999999999</v>
      </c>
      <c r="KN536" s="1">
        <v>7.8078280000000002E-3</v>
      </c>
      <c r="KO536">
        <v>110.99550000000001</v>
      </c>
      <c r="KP536" s="1">
        <v>1.343141E-2</v>
      </c>
      <c r="KQ536">
        <v>23.341550000000002</v>
      </c>
      <c r="KR536" s="1">
        <v>9.9943059999999997E-3</v>
      </c>
      <c r="KS536">
        <v>144.00450000000001</v>
      </c>
      <c r="KT536" s="1">
        <v>1.331189E-2</v>
      </c>
      <c r="KU536">
        <v>23.407219999999999</v>
      </c>
      <c r="KV536" s="1">
        <v>1.259849E-2</v>
      </c>
      <c r="KW536">
        <v>183.76310000000001</v>
      </c>
      <c r="KX536" s="1">
        <v>1.3209759999999999E-2</v>
      </c>
      <c r="KY536">
        <v>23.458269999999999</v>
      </c>
      <c r="KZ536" s="1">
        <v>1.566234E-2</v>
      </c>
      <c r="LA536">
        <v>230.9545</v>
      </c>
      <c r="LB536">
        <v>1.312259E-2</v>
      </c>
      <c r="LC536">
        <v>23.466809999999999</v>
      </c>
      <c r="LD536" s="1">
        <v>1.9220049999999999E-2</v>
      </c>
      <c r="LE536">
        <v>286.2124</v>
      </c>
      <c r="LF536" s="1">
        <v>1.3043300000000001E-2</v>
      </c>
      <c r="LG536">
        <v>23.45045</v>
      </c>
      <c r="LH536" s="1">
        <v>2.3296890000000001E-2</v>
      </c>
      <c r="LI536">
        <v>350.11950000000002</v>
      </c>
      <c r="LJ536" s="1">
        <v>1.2877420000000001E-2</v>
      </c>
      <c r="LK536">
        <v>23.42342</v>
      </c>
      <c r="LL536" s="1">
        <v>2.771326E-2</v>
      </c>
      <c r="LM536">
        <v>423.1508</v>
      </c>
      <c r="LN536" s="1">
        <v>1.2449699999999999E-2</v>
      </c>
      <c r="LO536">
        <v>23.421720000000001</v>
      </c>
      <c r="LP536">
        <v>3.1907850000000001E-2</v>
      </c>
      <c r="LQ536">
        <v>505.43869999999998</v>
      </c>
      <c r="LR536" s="1">
        <v>1.2322720000000001E-2</v>
      </c>
      <c r="LS536">
        <v>23.525230000000001</v>
      </c>
      <c r="LT536" s="1">
        <v>3.7210119999999999E-2</v>
      </c>
      <c r="LU536">
        <v>597.22580000000005</v>
      </c>
      <c r="LV536" s="1">
        <v>1.2353070000000001E-2</v>
      </c>
      <c r="LW536">
        <v>23.66994</v>
      </c>
      <c r="LX536" s="1">
        <v>4.3532830000000002E-2</v>
      </c>
      <c r="LY536">
        <v>699.0077</v>
      </c>
      <c r="LZ536">
        <v>1.238769E-2</v>
      </c>
      <c r="MA536">
        <v>23.842030000000001</v>
      </c>
      <c r="MB536" s="1">
        <v>5.0520679999999998E-2</v>
      </c>
      <c r="MC536">
        <v>811.08870000000002</v>
      </c>
      <c r="MD536" s="1">
        <v>1.223692E-2</v>
      </c>
      <c r="ME536">
        <v>23.990449999999999</v>
      </c>
      <c r="MF536" s="1">
        <v>5.7280610000000003E-2</v>
      </c>
      <c r="MG536">
        <v>933.35749999999996</v>
      </c>
      <c r="MH536" s="1">
        <v>1.1990499999999999E-2</v>
      </c>
      <c r="MI536">
        <v>24.07376</v>
      </c>
      <c r="MJ536" s="1">
        <v>6.3915399999999997E-2</v>
      </c>
      <c r="MK536">
        <v>1065.4639999999999</v>
      </c>
      <c r="ML536" s="1">
        <v>1.179768E-2</v>
      </c>
      <c r="MM536">
        <v>24.05884</v>
      </c>
      <c r="MN536" s="1">
        <v>7.1088230000000002E-2</v>
      </c>
      <c r="MO536">
        <v>1207.106</v>
      </c>
      <c r="MP536" s="1">
        <v>1.1755410000000001E-2</v>
      </c>
      <c r="MQ536">
        <v>24.033190000000001</v>
      </c>
      <c r="MR536" s="1">
        <v>7.9528699999999994E-2</v>
      </c>
      <c r="MS536">
        <v>1358.2829999999999</v>
      </c>
      <c r="MT536">
        <v>1.188845E-2</v>
      </c>
      <c r="MU536">
        <v>24.017099999999999</v>
      </c>
      <c r="MV536" s="1">
        <v>8.9781819999999998E-2</v>
      </c>
      <c r="MW536">
        <v>1519.192</v>
      </c>
      <c r="MX536" s="1">
        <v>1.1781069999999999E-2</v>
      </c>
      <c r="MY536">
        <v>24.068809999999999</v>
      </c>
      <c r="MZ536">
        <v>9.87595E-2</v>
      </c>
      <c r="NA536">
        <v>1689.4780000000001</v>
      </c>
      <c r="NB536" s="1">
        <v>1.152457E-2</v>
      </c>
      <c r="NC536">
        <v>24.17398</v>
      </c>
      <c r="ND536">
        <v>0.1066309</v>
      </c>
      <c r="NE536">
        <v>1868.0609999999999</v>
      </c>
      <c r="NF536" s="1">
        <v>1.152457E-2</v>
      </c>
      <c r="NG536">
        <v>24.17398</v>
      </c>
      <c r="NH536">
        <v>0.1066309</v>
      </c>
      <c r="NI536">
        <v>1868.0609999999999</v>
      </c>
      <c r="NJ536" s="1">
        <v>1.152457E-2</v>
      </c>
      <c r="NK536">
        <v>24.17398</v>
      </c>
      <c r="NL536">
        <v>0.1066309</v>
      </c>
      <c r="NM536">
        <v>1868.0609999999999</v>
      </c>
      <c r="NN536" s="1">
        <v>1.152457E-2</v>
      </c>
      <c r="NO536">
        <v>24.17398</v>
      </c>
      <c r="NP536">
        <v>0.1066309</v>
      </c>
      <c r="NQ536">
        <v>1868.0609999999999</v>
      </c>
      <c r="NR536" s="1">
        <v>1.152457E-2</v>
      </c>
      <c r="NS536">
        <v>24.17398</v>
      </c>
      <c r="NT536">
        <v>0.1066309</v>
      </c>
      <c r="NU536">
        <v>1868.0609999999999</v>
      </c>
      <c r="NV536" s="1">
        <v>1.152457E-2</v>
      </c>
      <c r="NW536">
        <v>24.17398</v>
      </c>
      <c r="NX536">
        <v>0.1066309</v>
      </c>
      <c r="NY536">
        <v>1868.0609999999999</v>
      </c>
      <c r="NZ536" s="1">
        <v>1.152457E-2</v>
      </c>
      <c r="OA536">
        <v>24.17398</v>
      </c>
      <c r="OB536">
        <v>0.1066309</v>
      </c>
      <c r="OC536">
        <v>1868.0609999999999</v>
      </c>
      <c r="OD536" s="1">
        <v>1.152457E-2</v>
      </c>
      <c r="OE536">
        <v>24.17398</v>
      </c>
      <c r="OF536">
        <v>0.1066309</v>
      </c>
      <c r="OG536">
        <v>1868.0609999999999</v>
      </c>
      <c r="OH536" s="1">
        <v>1.152457E-2</v>
      </c>
      <c r="OI536">
        <v>24.17398</v>
      </c>
      <c r="OJ536">
        <v>0.1066309</v>
      </c>
      <c r="OK536">
        <v>1868.0609999999999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2.101219E-2</v>
      </c>
      <c r="G537">
        <v>18.955269999999999</v>
      </c>
      <c r="H537">
        <v>0</v>
      </c>
      <c r="I537">
        <v>0</v>
      </c>
      <c r="J537" s="1">
        <v>2.091635E-2</v>
      </c>
      <c r="K537">
        <v>19.105830000000001</v>
      </c>
      <c r="L537">
        <v>0</v>
      </c>
      <c r="M537">
        <v>0</v>
      </c>
      <c r="N537" s="1">
        <v>2.0718219999999999E-2</v>
      </c>
      <c r="O537">
        <v>19.257529999999999</v>
      </c>
      <c r="P537">
        <v>0</v>
      </c>
      <c r="Q537">
        <v>0</v>
      </c>
      <c r="R537">
        <v>2.0515140000000001E-2</v>
      </c>
      <c r="S537">
        <v>19.411850000000001</v>
      </c>
      <c r="T537">
        <v>0</v>
      </c>
      <c r="U537">
        <v>0</v>
      </c>
      <c r="V537" s="1">
        <v>2.0467809999999999E-2</v>
      </c>
      <c r="W537">
        <v>19.58071</v>
      </c>
      <c r="X537">
        <v>0</v>
      </c>
      <c r="Y537">
        <v>0</v>
      </c>
      <c r="Z537" s="1">
        <v>2.0483500000000002E-2</v>
      </c>
      <c r="AA537">
        <v>19.666509999999999</v>
      </c>
      <c r="AB537">
        <v>0</v>
      </c>
      <c r="AC537">
        <v>0</v>
      </c>
      <c r="AD537" s="1">
        <v>2.0444739999999999E-2</v>
      </c>
      <c r="AE537">
        <v>19.660620000000002</v>
      </c>
      <c r="AF537">
        <v>0</v>
      </c>
      <c r="AG537">
        <v>0</v>
      </c>
      <c r="AH537" s="1">
        <v>2.0384320000000001E-2</v>
      </c>
      <c r="AI537">
        <v>19.656490000000002</v>
      </c>
      <c r="AJ537">
        <v>0</v>
      </c>
      <c r="AK537">
        <v>0</v>
      </c>
      <c r="AL537" s="1">
        <v>2.0580500000000002E-2</v>
      </c>
      <c r="AM537">
        <v>19.673439999999999</v>
      </c>
      <c r="AN537">
        <v>0</v>
      </c>
      <c r="AO537">
        <v>0</v>
      </c>
      <c r="AP537" s="1">
        <v>2.048283E-2</v>
      </c>
      <c r="AQ537">
        <v>19.807929999999999</v>
      </c>
      <c r="AR537">
        <v>0</v>
      </c>
      <c r="AS537">
        <v>0</v>
      </c>
      <c r="AT537" s="1">
        <v>2.029868E-2</v>
      </c>
      <c r="AU537">
        <v>19.972380000000001</v>
      </c>
      <c r="AV537">
        <v>0</v>
      </c>
      <c r="AW537">
        <v>0</v>
      </c>
      <c r="AX537" s="1">
        <v>2.0098600000000001E-2</v>
      </c>
      <c r="AY537">
        <v>20.124600000000001</v>
      </c>
      <c r="AZ537">
        <v>0</v>
      </c>
      <c r="BA537">
        <v>0</v>
      </c>
      <c r="BB537" s="1">
        <v>2.0044050000000001E-2</v>
      </c>
      <c r="BC537">
        <v>20.273689999999998</v>
      </c>
      <c r="BD537">
        <v>0</v>
      </c>
      <c r="BE537">
        <v>0</v>
      </c>
      <c r="BF537" s="1">
        <v>2.0040039999999999E-2</v>
      </c>
      <c r="BG537">
        <v>20.337409999999998</v>
      </c>
      <c r="BH537">
        <v>0</v>
      </c>
      <c r="BI537">
        <v>0</v>
      </c>
      <c r="BJ537" s="1">
        <v>1.9978349999999999E-2</v>
      </c>
      <c r="BK537">
        <v>20.344439999999999</v>
      </c>
      <c r="BL537">
        <v>0</v>
      </c>
      <c r="BM537">
        <v>0</v>
      </c>
      <c r="BN537" s="1">
        <v>1.9866100000000001E-2</v>
      </c>
      <c r="BO537">
        <v>20.34713</v>
      </c>
      <c r="BP537">
        <v>0</v>
      </c>
      <c r="BQ537">
        <v>0</v>
      </c>
      <c r="BR537" s="1">
        <v>1.9774839999999998E-2</v>
      </c>
      <c r="BS537">
        <v>20.362670000000001</v>
      </c>
      <c r="BT537">
        <v>0</v>
      </c>
      <c r="BU537">
        <v>0</v>
      </c>
      <c r="BV537" s="1">
        <v>1.9668939999999999E-2</v>
      </c>
      <c r="BW537">
        <v>20.402439999999999</v>
      </c>
      <c r="BX537">
        <v>0</v>
      </c>
      <c r="BY537">
        <v>0</v>
      </c>
      <c r="BZ537" s="1">
        <v>1.9561499999999999E-2</v>
      </c>
      <c r="CA537">
        <v>20.514759999999999</v>
      </c>
      <c r="CB537">
        <v>0</v>
      </c>
      <c r="CC537">
        <v>0</v>
      </c>
      <c r="CD537" s="1">
        <v>1.9461300000000001E-2</v>
      </c>
      <c r="CE537">
        <v>20.605149999999998</v>
      </c>
      <c r="CF537">
        <v>0</v>
      </c>
      <c r="CG537">
        <v>0</v>
      </c>
      <c r="CH537" s="1">
        <v>1.934628E-2</v>
      </c>
      <c r="CI537">
        <v>20.681239999999999</v>
      </c>
      <c r="CJ537">
        <v>0</v>
      </c>
      <c r="CK537">
        <v>0</v>
      </c>
      <c r="CL537" s="1">
        <v>1.923571E-2</v>
      </c>
      <c r="CM537">
        <v>20.69941</v>
      </c>
      <c r="CN537">
        <v>0</v>
      </c>
      <c r="CO537">
        <v>0</v>
      </c>
      <c r="CP537" s="1">
        <v>1.911595E-2</v>
      </c>
      <c r="CQ537">
        <v>20.704370000000001</v>
      </c>
      <c r="CR537">
        <v>0</v>
      </c>
      <c r="CS537">
        <v>0</v>
      </c>
      <c r="CT537" s="1">
        <v>1.8991210000000001E-2</v>
      </c>
      <c r="CU537">
        <v>20.693090000000002</v>
      </c>
      <c r="CV537">
        <v>0</v>
      </c>
      <c r="CW537">
        <v>0</v>
      </c>
      <c r="CX537">
        <v>1.8811560000000001E-2</v>
      </c>
      <c r="CY537">
        <v>20.66788</v>
      </c>
      <c r="CZ537">
        <v>0</v>
      </c>
      <c r="DA537">
        <v>0</v>
      </c>
      <c r="DB537" s="1">
        <v>1.869618E-2</v>
      </c>
      <c r="DC537">
        <v>20.668310000000002</v>
      </c>
      <c r="DD537">
        <v>0</v>
      </c>
      <c r="DE537">
        <v>0</v>
      </c>
      <c r="DF537">
        <v>1.8609049999999999E-2</v>
      </c>
      <c r="DG537">
        <v>20.732859999999999</v>
      </c>
      <c r="DH537">
        <v>0</v>
      </c>
      <c r="DI537">
        <v>0</v>
      </c>
      <c r="DJ537">
        <v>1.8520080000000001E-2</v>
      </c>
      <c r="DK537">
        <v>20.808789999999998</v>
      </c>
      <c r="DL537">
        <v>0</v>
      </c>
      <c r="DM537">
        <v>0</v>
      </c>
      <c r="DN537" s="1">
        <v>1.840379E-2</v>
      </c>
      <c r="DO537">
        <v>20.90044</v>
      </c>
      <c r="DP537">
        <v>0</v>
      </c>
      <c r="DQ537">
        <v>0</v>
      </c>
      <c r="DR537" s="1">
        <v>1.8262629999999998E-2</v>
      </c>
      <c r="DS537">
        <v>20.916879999999999</v>
      </c>
      <c r="DT537">
        <v>0</v>
      </c>
      <c r="DU537">
        <v>0</v>
      </c>
      <c r="DV537">
        <v>1.813588E-2</v>
      </c>
      <c r="DW537">
        <v>20.901509999999998</v>
      </c>
      <c r="DX537">
        <v>0</v>
      </c>
      <c r="DY537">
        <v>0</v>
      </c>
      <c r="DZ537" s="1">
        <v>1.8004510000000001E-2</v>
      </c>
      <c r="EA537">
        <v>20.891490000000001</v>
      </c>
      <c r="EB537">
        <v>0</v>
      </c>
      <c r="EC537">
        <v>0</v>
      </c>
      <c r="ED537" s="1">
        <v>1.7818049999999998E-2</v>
      </c>
      <c r="EE537">
        <v>20.884139999999999</v>
      </c>
      <c r="EF537">
        <v>0</v>
      </c>
      <c r="EG537">
        <v>5.3618310000000002E-36</v>
      </c>
      <c r="EH537" s="1">
        <v>1.7700339999999998E-2</v>
      </c>
      <c r="EI537">
        <v>20.958950000000002</v>
      </c>
      <c r="EJ537">
        <v>1.210052E-36</v>
      </c>
      <c r="EK537">
        <v>1.173107E-32</v>
      </c>
      <c r="EL537" s="1">
        <v>1.7607769999999998E-2</v>
      </c>
      <c r="EM537">
        <v>21.049019999999999</v>
      </c>
      <c r="EN537">
        <v>1.218704E-33</v>
      </c>
      <c r="EO537" s="1">
        <v>1.160505E-29</v>
      </c>
      <c r="EP537" s="1">
        <v>1.751983E-2</v>
      </c>
      <c r="EQ537">
        <v>21.124860000000002</v>
      </c>
      <c r="ER537" s="1">
        <v>6.1527450000000001E-31</v>
      </c>
      <c r="ES537" s="1">
        <v>5.8092849999999999E-27</v>
      </c>
      <c r="ET537" s="1">
        <v>1.7404739999999998E-2</v>
      </c>
      <c r="EU537">
        <v>21.227229999999999</v>
      </c>
      <c r="EV537" s="1">
        <v>1.711106E-28</v>
      </c>
      <c r="EW537" s="1">
        <v>1.611931E-24</v>
      </c>
      <c r="EX537" s="1">
        <v>1.7274930000000001E-2</v>
      </c>
      <c r="EY537">
        <v>21.281880000000001</v>
      </c>
      <c r="EZ537" s="1">
        <v>2.8161820000000002E-26</v>
      </c>
      <c r="FA537" s="1">
        <v>2.6630189999999998E-22</v>
      </c>
      <c r="FB537" s="1">
        <v>1.7171479999999999E-2</v>
      </c>
      <c r="FC537">
        <v>21.25705</v>
      </c>
      <c r="FD537" s="1">
        <v>2.930243E-24</v>
      </c>
      <c r="FE537" s="1">
        <v>2.7787769999999997E-20</v>
      </c>
      <c r="FF537" s="1">
        <v>1.7112080000000002E-2</v>
      </c>
      <c r="FG537">
        <v>21.22523</v>
      </c>
      <c r="FH537" s="1">
        <v>2.024076E-22</v>
      </c>
      <c r="FI537" s="1">
        <v>1.9250150000000002E-18</v>
      </c>
      <c r="FJ537" s="1">
        <v>1.7274629999999999E-2</v>
      </c>
      <c r="FK537">
        <v>21.212440000000001</v>
      </c>
      <c r="FL537" s="1">
        <v>9.8151969999999993E-21</v>
      </c>
      <c r="FM537" s="1">
        <v>9.2562140000000003E-17</v>
      </c>
      <c r="FN537" s="1">
        <v>1.7134420000000001E-2</v>
      </c>
      <c r="FO537">
        <v>21.315840000000001</v>
      </c>
      <c r="FP537" s="1">
        <v>3.361299E-19</v>
      </c>
      <c r="FQ537" s="1">
        <v>3.2026029999999999E-15</v>
      </c>
      <c r="FR537" s="1">
        <v>1.6869539999999999E-2</v>
      </c>
      <c r="FS537">
        <v>21.458189999999998</v>
      </c>
      <c r="FT537" s="1">
        <v>8.465011E-18</v>
      </c>
      <c r="FU537" s="1">
        <v>8.2096639999999998E-14</v>
      </c>
      <c r="FV537">
        <v>1.6604979999999998E-2</v>
      </c>
      <c r="FW537">
        <v>21.613230000000001</v>
      </c>
      <c r="FX537" s="1">
        <v>1.619938E-16</v>
      </c>
      <c r="FY537" s="1">
        <v>1.601925E-12</v>
      </c>
      <c r="FZ537">
        <v>1.6510739999999999E-2</v>
      </c>
      <c r="GA537">
        <v>21.755330000000001</v>
      </c>
      <c r="GB537" s="1">
        <v>2.4483870000000001E-15</v>
      </c>
      <c r="GC537" s="1">
        <v>2.441824E-11</v>
      </c>
      <c r="GD537" s="1">
        <v>1.6494350000000001E-2</v>
      </c>
      <c r="GE537">
        <v>21.8</v>
      </c>
      <c r="GF537" s="1">
        <v>2.9709309999999998E-14</v>
      </c>
      <c r="GG537" s="1">
        <v>2.9768709999999999E-10</v>
      </c>
      <c r="GH537" s="1">
        <v>1.6404950000000001E-2</v>
      </c>
      <c r="GI537">
        <v>21.769120000000001</v>
      </c>
      <c r="GJ537" s="1">
        <v>2.9266670000000002E-13</v>
      </c>
      <c r="GK537" s="1">
        <v>2.9604790000000002E-9</v>
      </c>
      <c r="GL537" s="1">
        <v>1.6280429999999999E-2</v>
      </c>
      <c r="GM537">
        <v>21.73808</v>
      </c>
      <c r="GN537" s="1">
        <v>2.3861000000000001E-12</v>
      </c>
      <c r="GO537" s="1">
        <v>2.4426919999999999E-8</v>
      </c>
      <c r="GP537" s="1">
        <v>1.6427480000000001E-2</v>
      </c>
      <c r="GQ537">
        <v>21.72701</v>
      </c>
      <c r="GR537" s="1">
        <v>1.6702490000000001E-11</v>
      </c>
      <c r="GS537" s="1">
        <v>1.7010930000000001E-7</v>
      </c>
      <c r="GT537" s="1">
        <v>1.626037E-2</v>
      </c>
      <c r="GU537">
        <v>21.835930000000001</v>
      </c>
      <c r="GV537" s="1">
        <v>9.8144589999999997E-11</v>
      </c>
      <c r="GW537" s="1">
        <v>1.0140989999999999E-6</v>
      </c>
      <c r="GX537" s="1">
        <v>1.5987040000000001E-2</v>
      </c>
      <c r="GY537">
        <v>21.980920000000001</v>
      </c>
      <c r="GZ537" s="1">
        <v>4.9620839999999999E-10</v>
      </c>
      <c r="HA537" s="1">
        <v>5.2345940000000001E-6</v>
      </c>
      <c r="HB537" s="1">
        <v>1.5696069999999999E-2</v>
      </c>
      <c r="HC537">
        <v>22.138780000000001</v>
      </c>
      <c r="HD537" s="1">
        <v>2.1944769999999999E-9</v>
      </c>
      <c r="HE537" s="1">
        <v>2.3671100000000001E-5</v>
      </c>
      <c r="HF537" s="1">
        <v>1.5571160000000001E-2</v>
      </c>
      <c r="HG537">
        <v>22.267530000000001</v>
      </c>
      <c r="HH537" s="1">
        <v>8.6900999999999992E-9</v>
      </c>
      <c r="HI537" s="1">
        <v>9.4858380000000005E-5</v>
      </c>
      <c r="HJ537" s="1">
        <v>1.553818E-2</v>
      </c>
      <c r="HK537">
        <v>22.308</v>
      </c>
      <c r="HL537" s="1">
        <v>3.102981E-8</v>
      </c>
      <c r="HM537" s="1">
        <v>3.406859E-4</v>
      </c>
      <c r="HN537" s="1">
        <v>1.5478459999999999E-2</v>
      </c>
      <c r="HO537">
        <v>22.2728</v>
      </c>
      <c r="HP537" s="1">
        <v>1.000775E-7</v>
      </c>
      <c r="HQ537" s="1">
        <v>1.1070889999999999E-3</v>
      </c>
      <c r="HR537" s="1">
        <v>1.5406660000000001E-2</v>
      </c>
      <c r="HS537">
        <v>22.235589999999998</v>
      </c>
      <c r="HT537" s="1">
        <v>2.9437019999999999E-7</v>
      </c>
      <c r="HU537" s="1">
        <v>3.2822760000000002E-3</v>
      </c>
      <c r="HV537">
        <v>1.5683200000000001E-2</v>
      </c>
      <c r="HW537">
        <v>22.21585</v>
      </c>
      <c r="HX537" s="1">
        <v>8.1549830000000004E-7</v>
      </c>
      <c r="HY537" s="1">
        <v>8.9592140000000001E-3</v>
      </c>
      <c r="HZ537" s="1">
        <v>1.556663E-2</v>
      </c>
      <c r="IA537">
        <v>22.29439</v>
      </c>
      <c r="IB537" s="1">
        <v>2.04172E-6</v>
      </c>
      <c r="IC537" s="1">
        <v>2.266609E-2</v>
      </c>
      <c r="ID537">
        <v>1.533353E-2</v>
      </c>
      <c r="IE537">
        <v>22.324090000000002</v>
      </c>
      <c r="IF537" s="1">
        <v>4.724598E-6</v>
      </c>
      <c r="IG537" s="1">
        <v>5.3405670000000002E-2</v>
      </c>
      <c r="IH537" s="1">
        <v>1.509373E-2</v>
      </c>
      <c r="II537">
        <v>22.431470000000001</v>
      </c>
      <c r="IJ537" s="1">
        <v>1.022948E-5</v>
      </c>
      <c r="IK537" s="1">
        <v>0.1178594</v>
      </c>
      <c r="IL537">
        <v>1.5033410000000001E-2</v>
      </c>
      <c r="IM537">
        <v>22.528130000000001</v>
      </c>
      <c r="IN537" s="1">
        <v>2.1123159999999999E-5</v>
      </c>
      <c r="IO537" s="1">
        <v>0.24506240000000001</v>
      </c>
      <c r="IP537" s="1">
        <v>1.502234E-2</v>
      </c>
      <c r="IQ537">
        <v>22.562010000000001</v>
      </c>
      <c r="IR537" s="1">
        <v>4.1447789999999999E-5</v>
      </c>
      <c r="IS537" s="1">
        <v>0.48276780000000002</v>
      </c>
      <c r="IT537" s="1">
        <v>1.49255E-2</v>
      </c>
      <c r="IU537">
        <v>22.53876</v>
      </c>
      <c r="IV537" s="1">
        <v>7.69562E-5</v>
      </c>
      <c r="IW537" s="1">
        <v>0.90502629999999995</v>
      </c>
      <c r="IX537" s="1">
        <v>1.468713E-2</v>
      </c>
      <c r="IY537">
        <v>22.501100000000001</v>
      </c>
      <c r="IZ537" s="1">
        <v>1.3516719999999999E-4</v>
      </c>
      <c r="JA537">
        <v>1.6204050000000001</v>
      </c>
      <c r="JB537" s="1">
        <v>1.42577E-2</v>
      </c>
      <c r="JC537">
        <v>22.495170000000002</v>
      </c>
      <c r="JD537" s="1">
        <v>2.243096E-4</v>
      </c>
      <c r="JE537">
        <v>2.7790919999999999</v>
      </c>
      <c r="JF537" s="1">
        <v>1.410547E-2</v>
      </c>
      <c r="JG537">
        <v>22.615970000000001</v>
      </c>
      <c r="JH537" s="1">
        <v>3.6476660000000003E-4</v>
      </c>
      <c r="JI537">
        <v>4.5830149999999996</v>
      </c>
      <c r="JJ537" s="1">
        <v>1.4081049999999999E-2</v>
      </c>
      <c r="JK537">
        <v>22.779769999999999</v>
      </c>
      <c r="JL537" s="1">
        <v>5.7799860000000002E-4</v>
      </c>
      <c r="JM537">
        <v>7.2968700000000002</v>
      </c>
      <c r="JN537" s="1">
        <v>1.403941E-2</v>
      </c>
      <c r="JO537">
        <v>22.959520000000001</v>
      </c>
      <c r="JP537" s="1">
        <v>8.8572580000000002E-4</v>
      </c>
      <c r="JQ537">
        <v>11.250719999999999</v>
      </c>
      <c r="JR537" s="1">
        <v>1.3825779999999999E-2</v>
      </c>
      <c r="JS537">
        <v>23.1236</v>
      </c>
      <c r="JT537" s="1">
        <v>1.301214E-3</v>
      </c>
      <c r="JU537">
        <v>16.836970000000001</v>
      </c>
      <c r="JV537" s="1">
        <v>1.35649E-2</v>
      </c>
      <c r="JW537">
        <v>23.194790000000001</v>
      </c>
      <c r="JX537" s="1">
        <v>1.852037E-3</v>
      </c>
      <c r="JY537">
        <v>24.50311</v>
      </c>
      <c r="JZ537" s="1">
        <v>1.33873E-2</v>
      </c>
      <c r="KA537">
        <v>23.17764</v>
      </c>
      <c r="KB537" s="1">
        <v>2.5846139999999998E-3</v>
      </c>
      <c r="KC537">
        <v>34.758279999999999</v>
      </c>
      <c r="KD537" s="1">
        <v>1.330841E-2</v>
      </c>
      <c r="KE537">
        <v>23.15335</v>
      </c>
      <c r="KF537" s="1">
        <v>3.550101E-3</v>
      </c>
      <c r="KG537">
        <v>48.174160000000001</v>
      </c>
      <c r="KH537" s="1">
        <v>1.321491E-2</v>
      </c>
      <c r="KI537">
        <v>23.138660000000002</v>
      </c>
      <c r="KJ537" s="1">
        <v>4.7686050000000004E-3</v>
      </c>
      <c r="KK537">
        <v>65.363240000000005</v>
      </c>
      <c r="KL537" s="1">
        <v>1.3115959999999999E-2</v>
      </c>
      <c r="KM537">
        <v>23.20731</v>
      </c>
      <c r="KN537" s="1">
        <v>6.2773000000000004E-3</v>
      </c>
      <c r="KO537">
        <v>86.95805</v>
      </c>
      <c r="KP537" s="1">
        <v>1.2981599999999999E-2</v>
      </c>
      <c r="KQ537">
        <v>23.292529999999999</v>
      </c>
      <c r="KR537" s="1">
        <v>8.0929260000000003E-3</v>
      </c>
      <c r="KS537">
        <v>113.59869999999999</v>
      </c>
      <c r="KT537" s="1">
        <v>1.286668E-2</v>
      </c>
      <c r="KU537">
        <v>23.358499999999999</v>
      </c>
      <c r="KV537" s="1">
        <v>1.027231E-2</v>
      </c>
      <c r="KW537">
        <v>145.91900000000001</v>
      </c>
      <c r="KX537">
        <v>1.27685E-2</v>
      </c>
      <c r="KY537">
        <v>23.40962</v>
      </c>
      <c r="KZ537" s="1">
        <v>1.285474E-2</v>
      </c>
      <c r="LA537">
        <v>184.54599999999999</v>
      </c>
      <c r="LB537" s="1">
        <v>1.268361E-2</v>
      </c>
      <c r="LC537">
        <v>23.418669999999999</v>
      </c>
      <c r="LD537" s="1">
        <v>1.58727E-2</v>
      </c>
      <c r="LE537">
        <v>230.07470000000001</v>
      </c>
      <c r="LF537" s="1">
        <v>1.260882E-2</v>
      </c>
      <c r="LG537">
        <v>23.403120000000001</v>
      </c>
      <c r="LH537" s="1">
        <v>1.9357599999999999E-2</v>
      </c>
      <c r="LI537">
        <v>283.06420000000003</v>
      </c>
      <c r="LJ537" s="1">
        <v>1.2444169999999999E-2</v>
      </c>
      <c r="LK537">
        <v>23.377050000000001</v>
      </c>
      <c r="LL537" s="1">
        <v>2.315116E-2</v>
      </c>
      <c r="LM537">
        <v>343.98790000000002</v>
      </c>
      <c r="LN537" s="1">
        <v>1.2029160000000001E-2</v>
      </c>
      <c r="LO537">
        <v>23.37642</v>
      </c>
      <c r="LP537" s="1">
        <v>2.679726E-2</v>
      </c>
      <c r="LQ537">
        <v>413.04</v>
      </c>
      <c r="LR537" s="1">
        <v>1.19062E-2</v>
      </c>
      <c r="LS537">
        <v>23.480229999999999</v>
      </c>
      <c r="LT537" s="1">
        <v>3.1413040000000003E-2</v>
      </c>
      <c r="LU537">
        <v>490.49669999999998</v>
      </c>
      <c r="LV537" s="1">
        <v>1.1937420000000001E-2</v>
      </c>
      <c r="LW537">
        <v>23.62452</v>
      </c>
      <c r="LX537" s="1">
        <v>3.6940679999999997E-2</v>
      </c>
      <c r="LY537">
        <v>576.85130000000004</v>
      </c>
      <c r="LZ537" s="1">
        <v>1.197318E-2</v>
      </c>
      <c r="MA537">
        <v>23.795839999999998</v>
      </c>
      <c r="MB537" s="1">
        <v>4.3084949999999997E-2</v>
      </c>
      <c r="MC537">
        <v>672.43799999999999</v>
      </c>
      <c r="MD537" s="1">
        <v>1.182681E-2</v>
      </c>
      <c r="ME537">
        <v>23.943529999999999</v>
      </c>
      <c r="MF537" s="1">
        <v>4.9072780000000003E-2</v>
      </c>
      <c r="MG537">
        <v>777.2373</v>
      </c>
      <c r="MH537" s="1">
        <v>1.1587180000000001E-2</v>
      </c>
      <c r="MI537">
        <v>24.02637</v>
      </c>
      <c r="MJ537" s="1">
        <v>5.4992579999999999E-2</v>
      </c>
      <c r="MK537">
        <v>891.02260000000001</v>
      </c>
      <c r="ML537" s="1">
        <v>1.140014E-2</v>
      </c>
      <c r="MM537">
        <v>24.011849999999999</v>
      </c>
      <c r="MN537" s="1">
        <v>6.1420120000000002E-2</v>
      </c>
      <c r="MO537">
        <v>1013.593</v>
      </c>
      <c r="MP537">
        <v>1.136067E-2</v>
      </c>
      <c r="MQ537">
        <v>23.987169999999999</v>
      </c>
      <c r="MR537" s="1">
        <v>6.9001270000000003E-2</v>
      </c>
      <c r="MS537">
        <v>1145.008</v>
      </c>
      <c r="MT537" s="1">
        <v>1.149231E-2</v>
      </c>
      <c r="MU537">
        <v>23.972069999999999</v>
      </c>
      <c r="MV537" s="1">
        <v>7.8223870000000001E-2</v>
      </c>
      <c r="MW537">
        <v>1285.4829999999999</v>
      </c>
      <c r="MX537" s="1">
        <v>1.1388570000000001E-2</v>
      </c>
      <c r="MY537">
        <v>24.024480000000001</v>
      </c>
      <c r="MZ537">
        <v>8.6371939999999994E-2</v>
      </c>
      <c r="NA537">
        <v>1434.7739999999999</v>
      </c>
      <c r="NB537" s="1">
        <v>1.113889E-2</v>
      </c>
      <c r="NC537">
        <v>24.12969</v>
      </c>
      <c r="ND537">
        <v>9.3581890000000001E-2</v>
      </c>
      <c r="NE537">
        <v>1591.992</v>
      </c>
      <c r="NF537" s="1">
        <v>1.113889E-2</v>
      </c>
      <c r="NG537">
        <v>24.12969</v>
      </c>
      <c r="NH537">
        <v>9.3581890000000001E-2</v>
      </c>
      <c r="NI537">
        <v>1591.992</v>
      </c>
      <c r="NJ537" s="1">
        <v>1.113889E-2</v>
      </c>
      <c r="NK537">
        <v>24.12969</v>
      </c>
      <c r="NL537">
        <v>9.3581890000000001E-2</v>
      </c>
      <c r="NM537">
        <v>1591.992</v>
      </c>
      <c r="NN537" s="1">
        <v>1.113889E-2</v>
      </c>
      <c r="NO537">
        <v>24.12969</v>
      </c>
      <c r="NP537">
        <v>9.3581890000000001E-2</v>
      </c>
      <c r="NQ537">
        <v>1591.992</v>
      </c>
      <c r="NR537" s="1">
        <v>1.113889E-2</v>
      </c>
      <c r="NS537">
        <v>24.12969</v>
      </c>
      <c r="NT537">
        <v>9.3581890000000001E-2</v>
      </c>
      <c r="NU537">
        <v>1591.992</v>
      </c>
      <c r="NV537" s="1">
        <v>1.113889E-2</v>
      </c>
      <c r="NW537">
        <v>24.12969</v>
      </c>
      <c r="NX537">
        <v>9.3581890000000001E-2</v>
      </c>
      <c r="NY537">
        <v>1591.992</v>
      </c>
      <c r="NZ537" s="1">
        <v>1.113889E-2</v>
      </c>
      <c r="OA537">
        <v>24.12969</v>
      </c>
      <c r="OB537">
        <v>9.3581890000000001E-2</v>
      </c>
      <c r="OC537">
        <v>1591.992</v>
      </c>
      <c r="OD537" s="1">
        <v>1.113889E-2</v>
      </c>
      <c r="OE537">
        <v>24.12969</v>
      </c>
      <c r="OF537">
        <v>9.3581890000000001E-2</v>
      </c>
      <c r="OG537">
        <v>1591.992</v>
      </c>
      <c r="OH537" s="1">
        <v>1.113889E-2</v>
      </c>
      <c r="OI537">
        <v>24.12969</v>
      </c>
      <c r="OJ537">
        <v>9.3581890000000001E-2</v>
      </c>
      <c r="OK537">
        <v>1591.992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2.1625910000000002E-2</v>
      </c>
      <c r="G538">
        <v>18.897580000000001</v>
      </c>
      <c r="H538">
        <v>0</v>
      </c>
      <c r="I538">
        <v>0</v>
      </c>
      <c r="J538" s="1">
        <v>2.1527549999999999E-2</v>
      </c>
      <c r="K538">
        <v>19.048269999999999</v>
      </c>
      <c r="L538">
        <v>0</v>
      </c>
      <c r="M538">
        <v>0</v>
      </c>
      <c r="N538" s="1">
        <v>2.1320749999999999E-2</v>
      </c>
      <c r="O538">
        <v>19.19849</v>
      </c>
      <c r="P538">
        <v>0</v>
      </c>
      <c r="Q538">
        <v>0</v>
      </c>
      <c r="R538" s="1">
        <v>2.1110710000000001E-2</v>
      </c>
      <c r="S538">
        <v>19.352209999999999</v>
      </c>
      <c r="T538">
        <v>0</v>
      </c>
      <c r="U538">
        <v>0</v>
      </c>
      <c r="V538" s="1">
        <v>2.1062870000000001E-2</v>
      </c>
      <c r="W538">
        <v>19.51999</v>
      </c>
      <c r="X538">
        <v>0</v>
      </c>
      <c r="Y538">
        <v>0</v>
      </c>
      <c r="Z538" s="1">
        <v>2.1079710000000002E-2</v>
      </c>
      <c r="AA538">
        <v>19.603850000000001</v>
      </c>
      <c r="AB538">
        <v>0</v>
      </c>
      <c r="AC538">
        <v>0</v>
      </c>
      <c r="AD538" s="1">
        <v>2.104017E-2</v>
      </c>
      <c r="AE538">
        <v>19.597549999999998</v>
      </c>
      <c r="AF538">
        <v>0</v>
      </c>
      <c r="AG538">
        <v>0</v>
      </c>
      <c r="AH538" s="1">
        <v>2.097895E-2</v>
      </c>
      <c r="AI538">
        <v>19.593579999999999</v>
      </c>
      <c r="AJ538">
        <v>0</v>
      </c>
      <c r="AK538">
        <v>0</v>
      </c>
      <c r="AL538" s="1">
        <v>2.1184330000000001E-2</v>
      </c>
      <c r="AM538">
        <v>19.611429999999999</v>
      </c>
      <c r="AN538">
        <v>0</v>
      </c>
      <c r="AO538">
        <v>0</v>
      </c>
      <c r="AP538" s="1">
        <v>2.1082690000000001E-2</v>
      </c>
      <c r="AQ538">
        <v>19.746210000000001</v>
      </c>
      <c r="AR538">
        <v>0</v>
      </c>
      <c r="AS538">
        <v>0</v>
      </c>
      <c r="AT538" s="1">
        <v>2.0891960000000001E-2</v>
      </c>
      <c r="AU538">
        <v>19.909870000000002</v>
      </c>
      <c r="AV538">
        <v>0</v>
      </c>
      <c r="AW538">
        <v>0</v>
      </c>
      <c r="AX538" s="1">
        <v>2.0684870000000001E-2</v>
      </c>
      <c r="AY538">
        <v>20.06099</v>
      </c>
      <c r="AZ538">
        <v>0</v>
      </c>
      <c r="BA538">
        <v>0</v>
      </c>
      <c r="BB538" s="1">
        <v>2.062831E-2</v>
      </c>
      <c r="BC538">
        <v>20.20898</v>
      </c>
      <c r="BD538">
        <v>0</v>
      </c>
      <c r="BE538">
        <v>0</v>
      </c>
      <c r="BF538" s="1">
        <v>2.0626490000000001E-2</v>
      </c>
      <c r="BG538">
        <v>20.271350000000002</v>
      </c>
      <c r="BH538">
        <v>0</v>
      </c>
      <c r="BI538">
        <v>0</v>
      </c>
      <c r="BJ538" s="1">
        <v>2.0562859999999999E-2</v>
      </c>
      <c r="BK538">
        <v>20.278300000000002</v>
      </c>
      <c r="BL538">
        <v>0</v>
      </c>
      <c r="BM538">
        <v>0</v>
      </c>
      <c r="BN538" s="1">
        <v>2.0447E-2</v>
      </c>
      <c r="BO538">
        <v>20.281320000000001</v>
      </c>
      <c r="BP538">
        <v>0</v>
      </c>
      <c r="BQ538">
        <v>0</v>
      </c>
      <c r="BR538">
        <v>2.035213E-2</v>
      </c>
      <c r="BS538">
        <v>20.2973</v>
      </c>
      <c r="BT538">
        <v>0</v>
      </c>
      <c r="BU538">
        <v>0</v>
      </c>
      <c r="BV538" s="1">
        <v>2.0243710000000002E-2</v>
      </c>
      <c r="BW538">
        <v>20.337620000000001</v>
      </c>
      <c r="BX538">
        <v>0</v>
      </c>
      <c r="BY538">
        <v>0</v>
      </c>
      <c r="BZ538" s="1">
        <v>2.013245E-2</v>
      </c>
      <c r="CA538">
        <v>20.450209999999998</v>
      </c>
      <c r="CB538">
        <v>0</v>
      </c>
      <c r="CC538">
        <v>0</v>
      </c>
      <c r="CD538" s="1">
        <v>2.002965E-2</v>
      </c>
      <c r="CE538">
        <v>20.54034</v>
      </c>
      <c r="CF538">
        <v>0</v>
      </c>
      <c r="CG538">
        <v>0</v>
      </c>
      <c r="CH538" s="1">
        <v>1.9911559999999998E-2</v>
      </c>
      <c r="CI538">
        <v>20.61571</v>
      </c>
      <c r="CJ538">
        <v>0</v>
      </c>
      <c r="CK538">
        <v>0</v>
      </c>
      <c r="CL538">
        <v>1.979738E-2</v>
      </c>
      <c r="CM538">
        <v>20.63372</v>
      </c>
      <c r="CN538">
        <v>0</v>
      </c>
      <c r="CO538">
        <v>0</v>
      </c>
      <c r="CP538" s="1">
        <v>1.9674460000000001E-2</v>
      </c>
      <c r="CQ538">
        <v>20.638870000000001</v>
      </c>
      <c r="CR538">
        <v>0</v>
      </c>
      <c r="CS538">
        <v>0</v>
      </c>
      <c r="CT538" s="1">
        <v>1.9545900000000001E-2</v>
      </c>
      <c r="CU538">
        <v>20.628119999999999</v>
      </c>
      <c r="CV538">
        <v>0</v>
      </c>
      <c r="CW538">
        <v>0</v>
      </c>
      <c r="CX538" s="1">
        <v>1.935928E-2</v>
      </c>
      <c r="CY538">
        <v>20.603590000000001</v>
      </c>
      <c r="CZ538">
        <v>0</v>
      </c>
      <c r="DA538">
        <v>0</v>
      </c>
      <c r="DB538" s="1">
        <v>1.9241479999999998E-2</v>
      </c>
      <c r="DC538">
        <v>20.605309999999999</v>
      </c>
      <c r="DD538">
        <v>0</v>
      </c>
      <c r="DE538">
        <v>0</v>
      </c>
      <c r="DF538" s="1">
        <v>1.9152329999999999E-2</v>
      </c>
      <c r="DG538">
        <v>20.670929999999998</v>
      </c>
      <c r="DH538">
        <v>0</v>
      </c>
      <c r="DI538">
        <v>0</v>
      </c>
      <c r="DJ538" s="1">
        <v>1.906095E-2</v>
      </c>
      <c r="DK538">
        <v>20.74699</v>
      </c>
      <c r="DL538">
        <v>0</v>
      </c>
      <c r="DM538">
        <v>0</v>
      </c>
      <c r="DN538" s="1">
        <v>1.8941050000000001E-2</v>
      </c>
      <c r="DO538">
        <v>20.8385</v>
      </c>
      <c r="DP538">
        <v>0</v>
      </c>
      <c r="DQ538">
        <v>0</v>
      </c>
      <c r="DR538" s="1">
        <v>1.8793609999999999E-2</v>
      </c>
      <c r="DS538">
        <v>20.854479999999999</v>
      </c>
      <c r="DT538">
        <v>0</v>
      </c>
      <c r="DU538">
        <v>0</v>
      </c>
      <c r="DV538" s="1">
        <v>1.8664590000000002E-2</v>
      </c>
      <c r="DW538">
        <v>20.839770000000001</v>
      </c>
      <c r="DX538">
        <v>0</v>
      </c>
      <c r="DY538">
        <v>0</v>
      </c>
      <c r="DZ538" s="1">
        <v>1.8527620000000002E-2</v>
      </c>
      <c r="EA538">
        <v>20.830549999999999</v>
      </c>
      <c r="EB538">
        <v>0</v>
      </c>
      <c r="EC538">
        <v>0</v>
      </c>
      <c r="ED538" s="1">
        <v>1.833624E-2</v>
      </c>
      <c r="EE538">
        <v>20.824149999999999</v>
      </c>
      <c r="EF538">
        <v>0</v>
      </c>
      <c r="EG538">
        <v>1.6715659999999999E-36</v>
      </c>
      <c r="EH538" s="1">
        <v>1.821474E-2</v>
      </c>
      <c r="EI538">
        <v>20.900269999999999</v>
      </c>
      <c r="EJ538">
        <v>4.3932390000000003E-37</v>
      </c>
      <c r="EK538">
        <v>3.8752909999999999E-33</v>
      </c>
      <c r="EL538">
        <v>1.8120609999999999E-2</v>
      </c>
      <c r="EM538">
        <v>20.990459999999999</v>
      </c>
      <c r="EN538">
        <v>4.6291139999999998E-34</v>
      </c>
      <c r="EO538" s="1">
        <v>4.0428440000000002E-30</v>
      </c>
      <c r="EP538" s="1">
        <v>1.8030299999999999E-2</v>
      </c>
      <c r="EQ538">
        <v>21.066420000000001</v>
      </c>
      <c r="ER538" s="1">
        <v>2.4379449999999999E-31</v>
      </c>
      <c r="ES538" s="1">
        <v>2.1242120000000002E-27</v>
      </c>
      <c r="ET538" s="1">
        <v>1.7910579999999999E-2</v>
      </c>
      <c r="EU538">
        <v>21.16893</v>
      </c>
      <c r="EV538" s="1">
        <v>7.0545440000000004E-29</v>
      </c>
      <c r="EW538" s="1">
        <v>6.1632929999999999E-25</v>
      </c>
      <c r="EX538">
        <v>1.7777749999999998E-2</v>
      </c>
      <c r="EY538">
        <v>21.222940000000001</v>
      </c>
      <c r="EZ538" s="1">
        <v>1.205616E-26</v>
      </c>
      <c r="FA538" s="1">
        <v>1.061445E-22</v>
      </c>
      <c r="FB538" s="1">
        <v>1.7670430000000001E-2</v>
      </c>
      <c r="FC538">
        <v>21.198460000000001</v>
      </c>
      <c r="FD538" s="1">
        <v>1.2999640000000001E-24</v>
      </c>
      <c r="FE538" s="1">
        <v>1.151545E-20</v>
      </c>
      <c r="FF538" s="1">
        <v>1.7611720000000001E-2</v>
      </c>
      <c r="FG538">
        <v>21.167570000000001</v>
      </c>
      <c r="FH538" s="1">
        <v>9.2904820000000005E-23</v>
      </c>
      <c r="FI538" s="1">
        <v>8.2746420000000004E-19</v>
      </c>
      <c r="FJ538">
        <v>1.7780020000000001E-2</v>
      </c>
      <c r="FK538">
        <v>21.15625</v>
      </c>
      <c r="FL538" s="1">
        <v>4.6531179999999999E-21</v>
      </c>
      <c r="FM538" s="1">
        <v>4.1184579999999999E-17</v>
      </c>
      <c r="FN538">
        <v>1.763665E-2</v>
      </c>
      <c r="FO538">
        <v>21.26078</v>
      </c>
      <c r="FP538" s="1">
        <v>1.6433199999999999E-19</v>
      </c>
      <c r="FQ538" s="1">
        <v>1.4721979999999999E-15</v>
      </c>
      <c r="FR538" s="1">
        <v>1.736273E-2</v>
      </c>
      <c r="FS538">
        <v>21.403179999999999</v>
      </c>
      <c r="FT538" s="1">
        <v>4.2615869999999999E-18</v>
      </c>
      <c r="FU538" s="1">
        <v>3.8925280000000002E-14</v>
      </c>
      <c r="FV538" s="1">
        <v>1.7088490000000001E-2</v>
      </c>
      <c r="FW538">
        <v>21.55782</v>
      </c>
      <c r="FX538" s="1">
        <v>8.3867680000000006E-17</v>
      </c>
      <c r="FY538" s="1">
        <v>7.8222819999999996E-13</v>
      </c>
      <c r="FZ538" s="1">
        <v>1.6991920000000001E-2</v>
      </c>
      <c r="GA538">
        <v>21.699169999999999</v>
      </c>
      <c r="GB538" s="1">
        <v>1.302123E-15</v>
      </c>
      <c r="GC538" s="1">
        <v>1.2262209999999999E-11</v>
      </c>
      <c r="GD538" s="1">
        <v>1.697711E-2</v>
      </c>
      <c r="GE538">
        <v>21.742709999999999</v>
      </c>
      <c r="GF538" s="1">
        <v>1.6213470000000001E-14</v>
      </c>
      <c r="GG538" s="1">
        <v>1.5353399999999999E-10</v>
      </c>
      <c r="GH538" s="1">
        <v>1.688483E-2</v>
      </c>
      <c r="GI538">
        <v>21.71236</v>
      </c>
      <c r="GJ538" s="1">
        <v>1.6369329999999999E-13</v>
      </c>
      <c r="GK538" s="1">
        <v>1.56624E-9</v>
      </c>
      <c r="GL538" s="1">
        <v>1.6757810000000001E-2</v>
      </c>
      <c r="GM538">
        <v>21.682259999999999</v>
      </c>
      <c r="GN538" s="1">
        <v>1.366523E-12</v>
      </c>
      <c r="GO538" s="1">
        <v>1.3241160000000001E-8</v>
      </c>
      <c r="GP538" s="1">
        <v>1.691177E-2</v>
      </c>
      <c r="GQ538">
        <v>21.672709999999999</v>
      </c>
      <c r="GR538" s="1">
        <v>9.7857749999999999E-12</v>
      </c>
      <c r="GS538" s="1">
        <v>9.4380300000000005E-8</v>
      </c>
      <c r="GT538">
        <v>1.6740629999999999E-2</v>
      </c>
      <c r="GU538">
        <v>21.782820000000001</v>
      </c>
      <c r="GV538" s="1">
        <v>5.876383E-11</v>
      </c>
      <c r="GW538" s="1">
        <v>5.7527669999999999E-7</v>
      </c>
      <c r="GX538" s="1">
        <v>1.645748E-2</v>
      </c>
      <c r="GY538">
        <v>21.92774</v>
      </c>
      <c r="GZ538" s="1">
        <v>3.0329590000000001E-10</v>
      </c>
      <c r="HA538" s="1">
        <v>3.0330699999999998E-6</v>
      </c>
      <c r="HB538" s="1">
        <v>1.6155599999999999E-2</v>
      </c>
      <c r="HC538">
        <v>22.084910000000001</v>
      </c>
      <c r="HD538" s="1">
        <v>1.3680430000000001E-9</v>
      </c>
      <c r="HE538" s="1">
        <v>1.399652E-5</v>
      </c>
      <c r="HF538" s="1">
        <v>1.6027960000000001E-2</v>
      </c>
      <c r="HG538">
        <v>22.212980000000002</v>
      </c>
      <c r="HH538" s="1">
        <v>5.521819E-9</v>
      </c>
      <c r="HI538" s="1">
        <v>5.7186830000000001E-5</v>
      </c>
      <c r="HJ538" s="1">
        <v>1.5994769999999998E-2</v>
      </c>
      <c r="HK538">
        <v>22.252459999999999</v>
      </c>
      <c r="HL538" s="1">
        <v>2.007962E-8</v>
      </c>
      <c r="HM538" s="1">
        <v>2.092246E-4</v>
      </c>
      <c r="HN538" s="1">
        <v>1.593412E-2</v>
      </c>
      <c r="HO538">
        <v>22.2178</v>
      </c>
      <c r="HP538" s="1">
        <v>6.5898239999999996E-8</v>
      </c>
      <c r="HQ538" s="1">
        <v>6.9199470000000005E-4</v>
      </c>
      <c r="HR538" s="1">
        <v>1.5862749999999998E-2</v>
      </c>
      <c r="HS538">
        <v>22.181570000000001</v>
      </c>
      <c r="HT538" s="1">
        <v>1.9710359999999999E-7</v>
      </c>
      <c r="HU538" s="1">
        <v>2.0863969999999998E-3</v>
      </c>
      <c r="HV538" s="1">
        <v>1.614939E-2</v>
      </c>
      <c r="HW538">
        <v>22.163319999999999</v>
      </c>
      <c r="HX538" s="1">
        <v>5.5481090000000001E-7</v>
      </c>
      <c r="HY538" s="1">
        <v>5.7871470000000003E-3</v>
      </c>
      <c r="HZ538" s="1">
        <v>1.6030260000000001E-2</v>
      </c>
      <c r="IA538">
        <v>22.242619999999999</v>
      </c>
      <c r="IB538" s="1">
        <v>1.4102930000000001E-6</v>
      </c>
      <c r="IC538" s="1">
        <v>1.486698E-2</v>
      </c>
      <c r="ID538" s="1">
        <v>1.5788380000000001E-2</v>
      </c>
      <c r="IE538">
        <v>22.272500000000001</v>
      </c>
      <c r="IF538" s="1">
        <v>3.3104379999999999E-6</v>
      </c>
      <c r="IG538" s="1">
        <v>3.5543819999999997E-2</v>
      </c>
      <c r="IH538" s="1">
        <v>1.553967E-2</v>
      </c>
      <c r="II538">
        <v>22.380790000000001</v>
      </c>
      <c r="IJ538" s="1">
        <v>7.2658989999999999E-6</v>
      </c>
      <c r="IK538" s="1">
        <v>7.9537559999999993E-2</v>
      </c>
      <c r="IL538" s="1">
        <v>1.547845E-2</v>
      </c>
      <c r="IM538">
        <v>22.47711</v>
      </c>
      <c r="IN538" s="1">
        <v>1.520245E-5</v>
      </c>
      <c r="IO538" s="1">
        <v>0.16758670000000001</v>
      </c>
      <c r="IP538">
        <v>1.5468310000000001E-2</v>
      </c>
      <c r="IQ538">
        <v>22.510370000000002</v>
      </c>
      <c r="IR538" s="1">
        <v>3.0208329999999999E-5</v>
      </c>
      <c r="IS538" s="1">
        <v>0.3343448</v>
      </c>
      <c r="IT538" s="1">
        <v>1.536972E-2</v>
      </c>
      <c r="IU538">
        <v>22.48762</v>
      </c>
      <c r="IV538" s="1">
        <v>5.6764680000000001E-5</v>
      </c>
      <c r="IW538" s="1">
        <v>0.63437699999999997</v>
      </c>
      <c r="IX538" s="1">
        <v>1.512105E-2</v>
      </c>
      <c r="IY538">
        <v>22.450939999999999</v>
      </c>
      <c r="IZ538" s="1">
        <v>1.0081970000000001E-4</v>
      </c>
      <c r="JA538">
        <v>1.1489069999999999</v>
      </c>
      <c r="JB538" s="1">
        <v>1.467801E-2</v>
      </c>
      <c r="JC538">
        <v>22.446729999999999</v>
      </c>
      <c r="JD538" s="1">
        <v>1.6911699999999999E-4</v>
      </c>
      <c r="JE538">
        <v>1.992029</v>
      </c>
      <c r="JF538" s="1">
        <v>1.452084E-2</v>
      </c>
      <c r="JG538">
        <v>22.568660000000001</v>
      </c>
      <c r="JH538" s="1">
        <v>2.778468E-4</v>
      </c>
      <c r="JI538">
        <v>3.3193039999999998</v>
      </c>
      <c r="JJ538" s="1">
        <v>1.4497619999999999E-2</v>
      </c>
      <c r="JK538">
        <v>22.732420000000001</v>
      </c>
      <c r="JL538" s="1">
        <v>4.4466580000000001E-4</v>
      </c>
      <c r="JM538">
        <v>5.3373920000000004</v>
      </c>
      <c r="JN538" s="1">
        <v>1.4455819999999999E-2</v>
      </c>
      <c r="JO538">
        <v>22.911629999999999</v>
      </c>
      <c r="JP538" s="1">
        <v>6.8786040000000002E-4</v>
      </c>
      <c r="JQ538">
        <v>8.3075060000000001</v>
      </c>
      <c r="JR538" s="1">
        <v>1.4234989999999999E-2</v>
      </c>
      <c r="JS538">
        <v>23.074680000000001</v>
      </c>
      <c r="JT538" s="1">
        <v>1.0195149999999999E-3</v>
      </c>
      <c r="JU538">
        <v>12.54454</v>
      </c>
      <c r="JV538" s="1">
        <v>1.3965989999999999E-2</v>
      </c>
      <c r="JW538">
        <v>23.14461</v>
      </c>
      <c r="JX538" s="1">
        <v>1.4634050000000001E-3</v>
      </c>
      <c r="JY538">
        <v>18.412990000000001</v>
      </c>
      <c r="JZ538">
        <v>1.378268E-2</v>
      </c>
      <c r="KA538">
        <v>23.127700000000001</v>
      </c>
      <c r="KB538" s="1">
        <v>2.0587449999999998E-3</v>
      </c>
      <c r="KC538">
        <v>26.332750000000001</v>
      </c>
      <c r="KD538" s="1">
        <v>1.3701710000000001E-2</v>
      </c>
      <c r="KE538">
        <v>23.10435</v>
      </c>
      <c r="KF538" s="1">
        <v>2.8496929999999999E-3</v>
      </c>
      <c r="KG538">
        <v>36.780940000000001</v>
      </c>
      <c r="KH538" s="1">
        <v>1.3604959999999999E-2</v>
      </c>
      <c r="KI538">
        <v>23.090789999999998</v>
      </c>
      <c r="KJ538" s="1">
        <v>3.8558529999999998E-3</v>
      </c>
      <c r="KK538">
        <v>50.275700000000001</v>
      </c>
      <c r="KL538" s="1">
        <v>1.3503090000000001E-2</v>
      </c>
      <c r="KM538">
        <v>23.160810000000001</v>
      </c>
      <c r="KN538" s="1">
        <v>5.1114719999999997E-3</v>
      </c>
      <c r="KO538">
        <v>67.360290000000006</v>
      </c>
      <c r="KP538" s="1">
        <v>1.336445E-2</v>
      </c>
      <c r="KQ538">
        <v>23.245799999999999</v>
      </c>
      <c r="KR538" s="1">
        <v>6.6339809999999997E-3</v>
      </c>
      <c r="KS538">
        <v>88.592359999999999</v>
      </c>
      <c r="KT538" s="1">
        <v>1.3245699999999999E-2</v>
      </c>
      <c r="KU538">
        <v>23.312480000000001</v>
      </c>
      <c r="KV538" s="1">
        <v>8.4741290000000004E-3</v>
      </c>
      <c r="KW538">
        <v>114.53319999999999</v>
      </c>
      <c r="KX538" s="1">
        <v>1.314626E-2</v>
      </c>
      <c r="KY538">
        <v>23.36317</v>
      </c>
      <c r="KZ538" s="1">
        <v>1.067066E-2</v>
      </c>
      <c r="LA538">
        <v>145.7456</v>
      </c>
      <c r="LB538" s="1">
        <v>1.305826E-2</v>
      </c>
      <c r="LC538">
        <v>23.372440000000001</v>
      </c>
      <c r="LD538" s="1">
        <v>1.325224E-2</v>
      </c>
      <c r="LE538">
        <v>182.77340000000001</v>
      </c>
      <c r="LF538" s="1">
        <v>1.2982E-2</v>
      </c>
      <c r="LG538">
        <v>23.35744</v>
      </c>
      <c r="LH538" s="1">
        <v>1.6253110000000001E-2</v>
      </c>
      <c r="LI538">
        <v>226.1377</v>
      </c>
      <c r="LJ538">
        <v>1.28104E-2</v>
      </c>
      <c r="LK538">
        <v>23.332170000000001</v>
      </c>
      <c r="LL538">
        <v>1.9539000000000001E-2</v>
      </c>
      <c r="LM538">
        <v>276.29199999999997</v>
      </c>
      <c r="LN538" s="1">
        <v>1.2380270000000001E-2</v>
      </c>
      <c r="LO538">
        <v>23.332979999999999</v>
      </c>
      <c r="LP538" s="1">
        <v>2.2726739999999999E-2</v>
      </c>
      <c r="LQ538">
        <v>333.46640000000002</v>
      </c>
      <c r="LR538" s="1">
        <v>1.225362E-2</v>
      </c>
      <c r="LS538">
        <v>23.4377</v>
      </c>
      <c r="LT538" s="1">
        <v>2.6771449999999999E-2</v>
      </c>
      <c r="LU538">
        <v>397.95769999999999</v>
      </c>
      <c r="LV538" s="1">
        <v>1.2287609999999999E-2</v>
      </c>
      <c r="LW538">
        <v>23.582039999999999</v>
      </c>
      <c r="LX538" s="1">
        <v>3.1634990000000002E-2</v>
      </c>
      <c r="LY538">
        <v>470.24189999999999</v>
      </c>
      <c r="LZ538" s="1">
        <v>1.232666E-2</v>
      </c>
      <c r="MA538">
        <v>23.752770000000002</v>
      </c>
      <c r="MB538" s="1">
        <v>3.7070020000000002E-2</v>
      </c>
      <c r="MC538">
        <v>550.66380000000004</v>
      </c>
      <c r="MD538" s="1">
        <v>1.217525E-2</v>
      </c>
      <c r="ME538">
        <v>23.89968</v>
      </c>
      <c r="MF538" s="1">
        <v>4.240236E-2</v>
      </c>
      <c r="MG538">
        <v>639.27059999999994</v>
      </c>
      <c r="MH538" s="1">
        <v>1.1926000000000001E-2</v>
      </c>
      <c r="MI538">
        <v>23.98142</v>
      </c>
      <c r="MJ538" s="1">
        <v>4.7704820000000002E-2</v>
      </c>
      <c r="MK538">
        <v>735.93619999999999</v>
      </c>
      <c r="ML538" s="1">
        <v>1.173391E-2</v>
      </c>
      <c r="MM538">
        <v>23.96688</v>
      </c>
      <c r="MN538" s="1">
        <v>5.349516E-2</v>
      </c>
      <c r="MO538">
        <v>840.55060000000003</v>
      </c>
      <c r="MP538" s="1">
        <v>1.1693520000000001E-2</v>
      </c>
      <c r="MQ538">
        <v>23.94294</v>
      </c>
      <c r="MR538" s="1">
        <v>6.0330219999999997E-2</v>
      </c>
      <c r="MS538">
        <v>953.21720000000005</v>
      </c>
      <c r="MT538" s="1">
        <v>1.18321E-2</v>
      </c>
      <c r="MU538">
        <v>23.92887</v>
      </c>
      <c r="MV538" s="1">
        <v>6.8664500000000003E-2</v>
      </c>
      <c r="MW538">
        <v>1074.1690000000001</v>
      </c>
      <c r="MX538" s="1">
        <v>1.172627E-2</v>
      </c>
      <c r="MY538">
        <v>23.982510000000001</v>
      </c>
      <c r="MZ538" s="1">
        <v>7.6093729999999998E-2</v>
      </c>
      <c r="NA538">
        <v>1203.2439999999999</v>
      </c>
      <c r="NB538" s="1">
        <v>1.146867E-2</v>
      </c>
      <c r="NC538">
        <v>24.088069999999998</v>
      </c>
      <c r="ND538">
        <v>8.2724560000000003E-2</v>
      </c>
      <c r="NE538">
        <v>1339.722</v>
      </c>
      <c r="NF538" s="1">
        <v>1.146867E-2</v>
      </c>
      <c r="NG538">
        <v>24.088069999999998</v>
      </c>
      <c r="NH538">
        <v>8.2724560000000003E-2</v>
      </c>
      <c r="NI538">
        <v>1339.722</v>
      </c>
      <c r="NJ538" s="1">
        <v>1.146867E-2</v>
      </c>
      <c r="NK538">
        <v>24.088069999999998</v>
      </c>
      <c r="NL538">
        <v>8.2724560000000003E-2</v>
      </c>
      <c r="NM538">
        <v>1339.722</v>
      </c>
      <c r="NN538" s="1">
        <v>1.146867E-2</v>
      </c>
      <c r="NO538">
        <v>24.088069999999998</v>
      </c>
      <c r="NP538">
        <v>8.2724560000000003E-2</v>
      </c>
      <c r="NQ538">
        <v>1339.722</v>
      </c>
      <c r="NR538" s="1">
        <v>1.146867E-2</v>
      </c>
      <c r="NS538">
        <v>24.088069999999998</v>
      </c>
      <c r="NT538">
        <v>8.2724560000000003E-2</v>
      </c>
      <c r="NU538">
        <v>1339.722</v>
      </c>
      <c r="NV538" s="1">
        <v>1.146867E-2</v>
      </c>
      <c r="NW538">
        <v>24.088069999999998</v>
      </c>
      <c r="NX538">
        <v>8.2724560000000003E-2</v>
      </c>
      <c r="NY538">
        <v>1339.722</v>
      </c>
      <c r="NZ538" s="1">
        <v>1.146867E-2</v>
      </c>
      <c r="OA538">
        <v>24.088069999999998</v>
      </c>
      <c r="OB538">
        <v>8.2724560000000003E-2</v>
      </c>
      <c r="OC538">
        <v>1339.722</v>
      </c>
      <c r="OD538" s="1">
        <v>1.146867E-2</v>
      </c>
      <c r="OE538">
        <v>24.088069999999998</v>
      </c>
      <c r="OF538">
        <v>8.2724560000000003E-2</v>
      </c>
      <c r="OG538">
        <v>1339.722</v>
      </c>
      <c r="OH538" s="1">
        <v>1.146867E-2</v>
      </c>
      <c r="OI538">
        <v>24.088069999999998</v>
      </c>
      <c r="OJ538">
        <v>8.2724560000000003E-2</v>
      </c>
      <c r="OK538">
        <v>1339.722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2.2538389999999998E-2</v>
      </c>
      <c r="G539">
        <v>18.838229999999999</v>
      </c>
      <c r="H539">
        <v>0</v>
      </c>
      <c r="I539">
        <v>0</v>
      </c>
      <c r="J539" s="1">
        <v>2.2435839999999999E-2</v>
      </c>
      <c r="K539">
        <v>18.988669999999999</v>
      </c>
      <c r="L539">
        <v>0</v>
      </c>
      <c r="M539">
        <v>0</v>
      </c>
      <c r="N539" s="1">
        <v>2.2216119999999999E-2</v>
      </c>
      <c r="O539">
        <v>19.13768</v>
      </c>
      <c r="P539">
        <v>0</v>
      </c>
      <c r="Q539">
        <v>0</v>
      </c>
      <c r="R539" s="1">
        <v>2.199719E-2</v>
      </c>
      <c r="S539">
        <v>19.290679999999998</v>
      </c>
      <c r="T539">
        <v>0</v>
      </c>
      <c r="U539">
        <v>0</v>
      </c>
      <c r="V539" s="1">
        <v>2.1947040000000001E-2</v>
      </c>
      <c r="W539">
        <v>19.45749</v>
      </c>
      <c r="X539">
        <v>0</v>
      </c>
      <c r="Y539">
        <v>0</v>
      </c>
      <c r="Z539">
        <v>2.1966260000000001E-2</v>
      </c>
      <c r="AA539">
        <v>19.540030000000002</v>
      </c>
      <c r="AB539">
        <v>0</v>
      </c>
      <c r="AC539">
        <v>0</v>
      </c>
      <c r="AD539" s="1">
        <v>2.192537E-2</v>
      </c>
      <c r="AE539">
        <v>19.53332</v>
      </c>
      <c r="AF539">
        <v>0</v>
      </c>
      <c r="AG539">
        <v>0</v>
      </c>
      <c r="AH539" s="1">
        <v>2.1862639999999999E-2</v>
      </c>
      <c r="AI539">
        <v>19.52938</v>
      </c>
      <c r="AJ539">
        <v>0</v>
      </c>
      <c r="AK539">
        <v>0</v>
      </c>
      <c r="AL539" s="1">
        <v>2.207901E-2</v>
      </c>
      <c r="AM539">
        <v>19.547599999999999</v>
      </c>
      <c r="AN539">
        <v>0</v>
      </c>
      <c r="AO539">
        <v>0</v>
      </c>
      <c r="AP539" s="1">
        <v>2.1973019999999999E-2</v>
      </c>
      <c r="AQ539">
        <v>19.68233</v>
      </c>
      <c r="AR539">
        <v>0</v>
      </c>
      <c r="AS539">
        <v>0</v>
      </c>
      <c r="AT539" s="1">
        <v>2.177161E-2</v>
      </c>
      <c r="AU539">
        <v>19.845189999999999</v>
      </c>
      <c r="AV539">
        <v>0</v>
      </c>
      <c r="AW539">
        <v>0</v>
      </c>
      <c r="AX539" s="1">
        <v>2.1555640000000001E-2</v>
      </c>
      <c r="AY539">
        <v>19.995339999999999</v>
      </c>
      <c r="AZ539">
        <v>0</v>
      </c>
      <c r="BA539">
        <v>0</v>
      </c>
      <c r="BB539" s="1">
        <v>2.1496169999999998E-2</v>
      </c>
      <c r="BC539">
        <v>20.142410000000002</v>
      </c>
      <c r="BD539">
        <v>0</v>
      </c>
      <c r="BE539">
        <v>0</v>
      </c>
      <c r="BF539" s="1">
        <v>2.149539E-2</v>
      </c>
      <c r="BG539">
        <v>20.203849999999999</v>
      </c>
      <c r="BH539">
        <v>0</v>
      </c>
      <c r="BI539">
        <v>0</v>
      </c>
      <c r="BJ539" s="1">
        <v>2.143018E-2</v>
      </c>
      <c r="BK539">
        <v>20.21069</v>
      </c>
      <c r="BL539">
        <v>0</v>
      </c>
      <c r="BM539">
        <v>0</v>
      </c>
      <c r="BN539" s="1">
        <v>2.1308939999999998E-2</v>
      </c>
      <c r="BO539">
        <v>20.21388</v>
      </c>
      <c r="BP539">
        <v>0</v>
      </c>
      <c r="BQ539">
        <v>0</v>
      </c>
      <c r="BR539" s="1">
        <v>2.120909E-2</v>
      </c>
      <c r="BS539">
        <v>20.230090000000001</v>
      </c>
      <c r="BT539">
        <v>0</v>
      </c>
      <c r="BU539">
        <v>0</v>
      </c>
      <c r="BV539" s="1">
        <v>2.1096449999999999E-2</v>
      </c>
      <c r="BW539">
        <v>20.270659999999999</v>
      </c>
      <c r="BX539">
        <v>0</v>
      </c>
      <c r="BY539">
        <v>0</v>
      </c>
      <c r="BZ539" s="1">
        <v>2.0979680000000001E-2</v>
      </c>
      <c r="CA539">
        <v>20.383389999999999</v>
      </c>
      <c r="CB539">
        <v>0</v>
      </c>
      <c r="CC539">
        <v>0</v>
      </c>
      <c r="CD539" s="1">
        <v>2.0872910000000001E-2</v>
      </c>
      <c r="CE539">
        <v>20.473330000000001</v>
      </c>
      <c r="CF539">
        <v>0</v>
      </c>
      <c r="CG539">
        <v>0</v>
      </c>
      <c r="CH539" s="1">
        <v>2.0748860000000001E-2</v>
      </c>
      <c r="CI539">
        <v>20.548269999999999</v>
      </c>
      <c r="CJ539">
        <v>0</v>
      </c>
      <c r="CK539">
        <v>0</v>
      </c>
      <c r="CL539" s="1">
        <v>2.0630530000000001E-2</v>
      </c>
      <c r="CM539">
        <v>20.566179999999999</v>
      </c>
      <c r="CN539">
        <v>0</v>
      </c>
      <c r="CO539">
        <v>0</v>
      </c>
      <c r="CP539" s="1">
        <v>2.050163E-2</v>
      </c>
      <c r="CQ539">
        <v>20.571449999999999</v>
      </c>
      <c r="CR539">
        <v>0</v>
      </c>
      <c r="CS539">
        <v>0</v>
      </c>
      <c r="CT539" s="1">
        <v>2.0367349999999999E-2</v>
      </c>
      <c r="CU539">
        <v>20.561199999999999</v>
      </c>
      <c r="CV539">
        <v>0</v>
      </c>
      <c r="CW539">
        <v>0</v>
      </c>
      <c r="CX539" s="1">
        <v>2.017236E-2</v>
      </c>
      <c r="CY539">
        <v>20.53734</v>
      </c>
      <c r="CZ539">
        <v>0</v>
      </c>
      <c r="DA539">
        <v>0</v>
      </c>
      <c r="DB539" s="1">
        <v>2.005032E-2</v>
      </c>
      <c r="DC539">
        <v>20.540030000000002</v>
      </c>
      <c r="DD539">
        <v>0</v>
      </c>
      <c r="DE539">
        <v>0</v>
      </c>
      <c r="DF539" s="1">
        <v>1.9956769999999999E-2</v>
      </c>
      <c r="DG539">
        <v>20.606359999999999</v>
      </c>
      <c r="DH539">
        <v>0</v>
      </c>
      <c r="DI539">
        <v>0</v>
      </c>
      <c r="DJ539" s="1">
        <v>1.986278E-2</v>
      </c>
      <c r="DK539">
        <v>20.68262</v>
      </c>
      <c r="DL539">
        <v>0</v>
      </c>
      <c r="DM539">
        <v>0</v>
      </c>
      <c r="DN539" s="1">
        <v>1.9736400000000001E-2</v>
      </c>
      <c r="DO539">
        <v>20.774190000000001</v>
      </c>
      <c r="DP539">
        <v>0</v>
      </c>
      <c r="DQ539">
        <v>0</v>
      </c>
      <c r="DR539" s="1">
        <v>1.9582579999999999E-2</v>
      </c>
      <c r="DS539">
        <v>20.790130000000001</v>
      </c>
      <c r="DT539">
        <v>0</v>
      </c>
      <c r="DU539">
        <v>0</v>
      </c>
      <c r="DV539" s="1">
        <v>1.9448489999999999E-2</v>
      </c>
      <c r="DW539">
        <v>20.77599</v>
      </c>
      <c r="DX539">
        <v>0</v>
      </c>
      <c r="DY539">
        <v>0</v>
      </c>
      <c r="DZ539" s="1">
        <v>1.9303799999999999E-2</v>
      </c>
      <c r="EA539">
        <v>20.767440000000001</v>
      </c>
      <c r="EB539">
        <v>0</v>
      </c>
      <c r="EC539">
        <v>0</v>
      </c>
      <c r="ED539" s="1">
        <v>1.9103660000000001E-2</v>
      </c>
      <c r="EE539">
        <v>20.761890000000001</v>
      </c>
      <c r="EF539">
        <v>0</v>
      </c>
      <c r="EG539">
        <v>5.3686310000000003E-37</v>
      </c>
      <c r="EH539" s="1">
        <v>1.8977819999999999E-2</v>
      </c>
      <c r="EI539">
        <v>20.838899999999999</v>
      </c>
      <c r="EJ539">
        <v>1.5312099999999999E-37</v>
      </c>
      <c r="EK539">
        <v>1.317332E-33</v>
      </c>
      <c r="EL539" s="1">
        <v>1.8879770000000001E-2</v>
      </c>
      <c r="EM539">
        <v>20.929290000000002</v>
      </c>
      <c r="EN539">
        <v>1.700122E-34</v>
      </c>
      <c r="EO539" s="1">
        <v>1.448231E-30</v>
      </c>
      <c r="EP539" s="1">
        <v>1.8785630000000001E-2</v>
      </c>
      <c r="EQ539">
        <v>21.005490000000002</v>
      </c>
      <c r="ER539" s="1">
        <v>9.3907559999999996E-32</v>
      </c>
      <c r="ES539" s="1">
        <v>7.9837179999999996E-28</v>
      </c>
      <c r="ET539" s="1">
        <v>1.8660630000000001E-2</v>
      </c>
      <c r="EU539">
        <v>21.10819</v>
      </c>
      <c r="EV539" s="1">
        <v>2.8391929999999998E-29</v>
      </c>
      <c r="EW539" s="1">
        <v>2.4217140000000001E-25</v>
      </c>
      <c r="EX539" s="1">
        <v>1.8523040000000001E-2</v>
      </c>
      <c r="EY539">
        <v>21.16207</v>
      </c>
      <c r="EZ539" s="1">
        <v>5.0546019999999998E-27</v>
      </c>
      <c r="FA539" s="1">
        <v>4.3476850000000002E-23</v>
      </c>
      <c r="FB539">
        <v>1.8409020000000002E-2</v>
      </c>
      <c r="FC539">
        <v>21.137969999999999</v>
      </c>
      <c r="FD539" s="1">
        <v>5.661949E-25</v>
      </c>
      <c r="FE539" s="1">
        <v>4.9046939999999999E-21</v>
      </c>
      <c r="FF539" s="1">
        <v>1.8351470000000002E-2</v>
      </c>
      <c r="FG539">
        <v>21.107949999999999</v>
      </c>
      <c r="FH539" s="1">
        <v>4.1953949999999999E-23</v>
      </c>
      <c r="FI539" s="1">
        <v>3.6568180000000002E-19</v>
      </c>
      <c r="FJ539" s="1">
        <v>1.852792E-2</v>
      </c>
      <c r="FK539">
        <v>21.097719999999999</v>
      </c>
      <c r="FL539" s="1">
        <v>2.1739179999999998E-21</v>
      </c>
      <c r="FM539" s="1">
        <v>1.8848340000000001E-17</v>
      </c>
      <c r="FN539">
        <v>1.8379360000000001E-2</v>
      </c>
      <c r="FO539">
        <v>21.203009999999999</v>
      </c>
      <c r="FP539" s="1">
        <v>7.9281289999999996E-20</v>
      </c>
      <c r="FQ539" s="1">
        <v>6.9647639999999999E-16</v>
      </c>
      <c r="FR539" s="1">
        <v>1.8091300000000001E-2</v>
      </c>
      <c r="FS539">
        <v>21.34544</v>
      </c>
      <c r="FT539" s="1">
        <v>2.1192690000000001E-18</v>
      </c>
      <c r="FU539" s="1">
        <v>1.900584E-14</v>
      </c>
      <c r="FV539" s="1">
        <v>1.780472E-2</v>
      </c>
      <c r="FW539">
        <v>21.499839999999999</v>
      </c>
      <c r="FX539" s="1">
        <v>4.2931699999999998E-17</v>
      </c>
      <c r="FY539" s="1">
        <v>3.9363010000000002E-13</v>
      </c>
      <c r="FZ539" s="1">
        <v>1.7704439999999998E-2</v>
      </c>
      <c r="GA539">
        <v>21.640699999999999</v>
      </c>
      <c r="GB539" s="1">
        <v>6.8524190000000002E-16</v>
      </c>
      <c r="GC539" s="1">
        <v>6.3510429999999997E-12</v>
      </c>
      <c r="GD539" s="1">
        <v>1.7690150000000002E-2</v>
      </c>
      <c r="GE539">
        <v>21.683730000000001</v>
      </c>
      <c r="GF539" s="1">
        <v>8.7607190000000003E-15</v>
      </c>
      <c r="GG539" s="1">
        <v>8.1745509999999995E-11</v>
      </c>
      <c r="GH539" s="1">
        <v>1.7594619999999998E-2</v>
      </c>
      <c r="GI539">
        <v>21.653939999999999</v>
      </c>
      <c r="GJ539" s="1">
        <v>9.0705799999999998E-14</v>
      </c>
      <c r="GK539" s="1">
        <v>8.5622839999999995E-10</v>
      </c>
      <c r="GL539" s="1">
        <v>1.74635E-2</v>
      </c>
      <c r="GM539">
        <v>21.624610000000001</v>
      </c>
      <c r="GN539" s="1">
        <v>7.7571020000000005E-13</v>
      </c>
      <c r="GO539" s="1">
        <v>7.4242719999999999E-9</v>
      </c>
      <c r="GP539" s="1">
        <v>1.762565E-2</v>
      </c>
      <c r="GQ539">
        <v>21.616199999999999</v>
      </c>
      <c r="GR539" s="1">
        <v>5.6848189999999998E-12</v>
      </c>
      <c r="GS539" s="1">
        <v>5.4217779999999999E-8</v>
      </c>
      <c r="GT539" s="1">
        <v>1.744801E-2</v>
      </c>
      <c r="GU539">
        <v>21.72711</v>
      </c>
      <c r="GV539" s="1">
        <v>3.4897970000000001E-11</v>
      </c>
      <c r="GW539" s="1">
        <v>3.382338E-7</v>
      </c>
      <c r="GX539" s="1">
        <v>1.7152170000000001E-2</v>
      </c>
      <c r="GY539">
        <v>21.871949999999998</v>
      </c>
      <c r="GZ539" s="1">
        <v>1.8393279999999999E-10</v>
      </c>
      <c r="HA539" s="1">
        <v>1.8233110000000001E-6</v>
      </c>
      <c r="HB539" s="1">
        <v>1.6835059999999999E-2</v>
      </c>
      <c r="HC539">
        <v>22.028690000000001</v>
      </c>
      <c r="HD539" s="1">
        <v>8.4636709999999995E-10</v>
      </c>
      <c r="HE539" s="1">
        <v>8.5948499999999995E-6</v>
      </c>
      <c r="HF539" s="1">
        <v>1.6703050000000001E-2</v>
      </c>
      <c r="HG539">
        <v>22.156289999999998</v>
      </c>
      <c r="HH539" s="1">
        <v>3.4828059999999999E-9</v>
      </c>
      <c r="HI539" s="1">
        <v>3.5841209999999999E-5</v>
      </c>
      <c r="HJ539" s="1">
        <v>1.6670359999999999E-2</v>
      </c>
      <c r="HK539">
        <v>22.195360000000001</v>
      </c>
      <c r="HL539" s="1">
        <v>1.290176E-8</v>
      </c>
      <c r="HM539" s="1">
        <v>1.337198E-4</v>
      </c>
      <c r="HN539" s="1">
        <v>1.6606739999999998E-2</v>
      </c>
      <c r="HO539">
        <v>22.161169999999998</v>
      </c>
      <c r="HP539" s="1">
        <v>4.3090749999999998E-8</v>
      </c>
      <c r="HQ539" s="1">
        <v>4.5061059999999998E-4</v>
      </c>
      <c r="HR539" s="1">
        <v>1.6534320000000002E-2</v>
      </c>
      <c r="HS539">
        <v>22.125810000000001</v>
      </c>
      <c r="HT539" s="1">
        <v>1.3107830000000001E-7</v>
      </c>
      <c r="HU539" s="1">
        <v>1.383069E-3</v>
      </c>
      <c r="HV539" s="1">
        <v>1.6837330000000001E-2</v>
      </c>
      <c r="HW539">
        <v>22.108699999999999</v>
      </c>
      <c r="HX539" s="1">
        <v>3.7501709999999999E-7</v>
      </c>
      <c r="HY539" s="1">
        <v>3.9024540000000001E-3</v>
      </c>
      <c r="HZ539">
        <v>1.6712899999999999E-2</v>
      </c>
      <c r="IA539">
        <v>22.18862</v>
      </c>
      <c r="IB539" s="1">
        <v>9.6793800000000007E-7</v>
      </c>
      <c r="IC539" s="1">
        <v>1.019014E-2</v>
      </c>
      <c r="ID539" s="1">
        <v>1.6458830000000001E-2</v>
      </c>
      <c r="IE539">
        <v>22.218769999999999</v>
      </c>
      <c r="IF539" s="1">
        <v>2.3051210000000001E-6</v>
      </c>
      <c r="IG539" s="1">
        <v>2.4743939999999999E-2</v>
      </c>
      <c r="IH539" s="1">
        <v>1.619777E-2</v>
      </c>
      <c r="II539">
        <v>22.327649999999998</v>
      </c>
      <c r="IJ539" s="1">
        <v>5.1294730000000001E-6</v>
      </c>
      <c r="IK539" s="1">
        <v>5.6196820000000001E-2</v>
      </c>
      <c r="IL539" s="1">
        <v>1.613612E-2</v>
      </c>
      <c r="IM539">
        <v>22.423850000000002</v>
      </c>
      <c r="IN539" s="1">
        <v>1.0877020000000001E-5</v>
      </c>
      <c r="IO539" s="1">
        <v>0.12009649999999999</v>
      </c>
      <c r="IP539" s="1">
        <v>1.6124610000000001E-2</v>
      </c>
      <c r="IQ539">
        <v>22.456949999999999</v>
      </c>
      <c r="IR539" s="1">
        <v>2.1887420000000001E-5</v>
      </c>
      <c r="IS539" s="1">
        <v>0.2428661</v>
      </c>
      <c r="IT539" s="1">
        <v>1.602408E-2</v>
      </c>
      <c r="IU539">
        <v>22.43477</v>
      </c>
      <c r="IV539" s="1">
        <v>4.1633679999999999E-5</v>
      </c>
      <c r="IW539" s="1">
        <v>0.4667964</v>
      </c>
      <c r="IX539" s="1">
        <v>1.576261E-2</v>
      </c>
      <c r="IY539">
        <v>22.398959999999999</v>
      </c>
      <c r="IZ539" s="1">
        <v>7.4788459999999994E-5</v>
      </c>
      <c r="JA539" s="1">
        <v>0.85585460000000002</v>
      </c>
      <c r="JB539" s="1">
        <v>1.529749E-2</v>
      </c>
      <c r="JC539">
        <v>22.39601</v>
      </c>
      <c r="JD539" s="1">
        <v>1.268009E-4</v>
      </c>
      <c r="JE539">
        <v>1.5013529999999999</v>
      </c>
      <c r="JF539" s="1">
        <v>1.513452E-2</v>
      </c>
      <c r="JG539">
        <v>22.518719999999998</v>
      </c>
      <c r="JH539" s="1">
        <v>2.1051269999999999E-4</v>
      </c>
      <c r="JI539">
        <v>2.5297139999999998</v>
      </c>
      <c r="JJ539" s="1">
        <v>1.511124E-2</v>
      </c>
      <c r="JK539">
        <v>22.682459999999999</v>
      </c>
      <c r="JL539" s="1">
        <v>3.4028759999999998E-4</v>
      </c>
      <c r="JM539">
        <v>4.1112570000000002</v>
      </c>
      <c r="JN539" s="1">
        <v>1.5069890000000001E-2</v>
      </c>
      <c r="JO539">
        <v>22.861239999999999</v>
      </c>
      <c r="JP539" s="1">
        <v>5.3148620000000003E-4</v>
      </c>
      <c r="JQ539">
        <v>6.4644050000000002</v>
      </c>
      <c r="JR539" s="1">
        <v>1.4838850000000001E-2</v>
      </c>
      <c r="JS539">
        <v>23.023620000000001</v>
      </c>
      <c r="JT539" s="1">
        <v>7.9483400000000001E-4</v>
      </c>
      <c r="JU539">
        <v>9.8563100000000006</v>
      </c>
      <c r="JV539" s="1">
        <v>1.455799E-2</v>
      </c>
      <c r="JW539">
        <v>23.092929999999999</v>
      </c>
      <c r="JX539" s="1">
        <v>1.1507069999999999E-3</v>
      </c>
      <c r="JY539">
        <v>14.60106</v>
      </c>
      <c r="JZ539" s="1">
        <v>1.4366490000000001E-2</v>
      </c>
      <c r="KA539">
        <v>23.076350000000001</v>
      </c>
      <c r="KB539" s="1">
        <v>1.632086E-3</v>
      </c>
      <c r="KC539">
        <v>21.065359999999998</v>
      </c>
      <c r="KD539" s="1">
        <v>1.4282390000000001E-2</v>
      </c>
      <c r="KE539">
        <v>23.053750000000001</v>
      </c>
      <c r="KF539" s="1">
        <v>2.2768739999999999E-3</v>
      </c>
      <c r="KG539">
        <v>29.67107</v>
      </c>
      <c r="KH539" s="1">
        <v>1.418089E-2</v>
      </c>
      <c r="KI539">
        <v>23.041060000000002</v>
      </c>
      <c r="KJ539" s="1">
        <v>3.1036950000000001E-3</v>
      </c>
      <c r="KK539">
        <v>40.883029999999998</v>
      </c>
      <c r="KL539" s="1">
        <v>1.407478E-2</v>
      </c>
      <c r="KM539">
        <v>23.112030000000001</v>
      </c>
      <c r="KN539" s="1">
        <v>4.1437799999999997E-3</v>
      </c>
      <c r="KO539">
        <v>55.196129999999997</v>
      </c>
      <c r="KP539" s="1">
        <v>1.393001E-2</v>
      </c>
      <c r="KQ539">
        <v>23.19706</v>
      </c>
      <c r="KR539">
        <v>5.414599E-3</v>
      </c>
      <c r="KS539">
        <v>73.125500000000002</v>
      </c>
      <c r="KT539" s="1">
        <v>1.380581E-2</v>
      </c>
      <c r="KU539">
        <v>23.264220000000002</v>
      </c>
      <c r="KV539" s="1">
        <v>6.9613260000000003E-3</v>
      </c>
      <c r="KW539">
        <v>95.198849999999993</v>
      </c>
      <c r="KX539" s="1">
        <v>1.370273E-2</v>
      </c>
      <c r="KY539">
        <v>23.314869999999999</v>
      </c>
      <c r="KZ539" s="1">
        <v>8.8206199999999995E-3</v>
      </c>
      <c r="LA539">
        <v>121.95229999999999</v>
      </c>
      <c r="LB539" s="1">
        <v>1.361152E-2</v>
      </c>
      <c r="LC539">
        <v>23.3245</v>
      </c>
      <c r="LD539" s="1">
        <v>1.1020200000000001E-2</v>
      </c>
      <c r="LE539">
        <v>153.9134</v>
      </c>
      <c r="LF539">
        <v>1.3531649999999999E-2</v>
      </c>
      <c r="LG539">
        <v>23.310089999999999</v>
      </c>
      <c r="LH539" s="1">
        <v>1.359226E-2</v>
      </c>
      <c r="LI539">
        <v>191.59690000000001</v>
      </c>
      <c r="LJ539" s="1">
        <v>1.3351500000000001E-2</v>
      </c>
      <c r="LK539">
        <v>23.285589999999999</v>
      </c>
      <c r="LL539" s="1">
        <v>1.64277E-2</v>
      </c>
      <c r="LM539">
        <v>235.46289999999999</v>
      </c>
      <c r="LN539" s="1">
        <v>1.2900379999999999E-2</v>
      </c>
      <c r="LO539">
        <v>23.28745</v>
      </c>
      <c r="LP539" s="1">
        <v>1.920295E-2</v>
      </c>
      <c r="LQ539">
        <v>285.77789999999999</v>
      </c>
      <c r="LR539" s="1">
        <v>1.276828E-2</v>
      </c>
      <c r="LS539">
        <v>23.392779999999998</v>
      </c>
      <c r="LT539" s="1">
        <v>2.2733369999999999E-2</v>
      </c>
      <c r="LU539">
        <v>342.87889999999999</v>
      </c>
      <c r="LV539" s="1">
        <v>1.280568E-2</v>
      </c>
      <c r="LW539">
        <v>23.53717</v>
      </c>
      <c r="LX539" s="1">
        <v>2.6996470000000002E-2</v>
      </c>
      <c r="LY539">
        <v>407.25170000000003</v>
      </c>
      <c r="LZ539" s="1">
        <v>1.2847519999999999E-2</v>
      </c>
      <c r="MA539">
        <v>23.707450000000001</v>
      </c>
      <c r="MB539" s="1">
        <v>3.1783449999999998E-2</v>
      </c>
      <c r="MC539">
        <v>479.26949999999999</v>
      </c>
      <c r="MD539" s="1">
        <v>1.2690069999999999E-2</v>
      </c>
      <c r="ME539">
        <v>23.853909999999999</v>
      </c>
      <c r="MF539" s="1">
        <v>3.651737E-2</v>
      </c>
      <c r="MG539">
        <v>559.04229999999995</v>
      </c>
      <c r="MH539" s="1">
        <v>1.2427529999999999E-2</v>
      </c>
      <c r="MI539">
        <v>23.935040000000001</v>
      </c>
      <c r="MJ539" s="1">
        <v>4.1249349999999997E-2</v>
      </c>
      <c r="MK539">
        <v>646.52089999999998</v>
      </c>
      <c r="ML539" s="1">
        <v>1.222783E-2</v>
      </c>
      <c r="MM539">
        <v>23.920649999999998</v>
      </c>
      <c r="MN539" s="1">
        <v>4.644703E-2</v>
      </c>
      <c r="MO539">
        <v>741.67399999999998</v>
      </c>
      <c r="MP539" s="1">
        <v>1.218613E-2</v>
      </c>
      <c r="MQ539">
        <v>23.897349999999999</v>
      </c>
      <c r="MR539" s="1">
        <v>5.2589049999999998E-2</v>
      </c>
      <c r="MS539">
        <v>844.64909999999998</v>
      </c>
      <c r="MT539" s="1">
        <v>1.2333739999999999E-2</v>
      </c>
      <c r="MU539">
        <v>23.884080000000001</v>
      </c>
      <c r="MV539" s="1">
        <v>6.0096820000000002E-2</v>
      </c>
      <c r="MW539">
        <v>955.72080000000005</v>
      </c>
      <c r="MX539" s="1">
        <v>1.222321E-2</v>
      </c>
      <c r="MY539">
        <v>23.93854</v>
      </c>
      <c r="MZ539" s="1">
        <v>6.6841380000000006E-2</v>
      </c>
      <c r="NA539">
        <v>1074.7819999999999</v>
      </c>
      <c r="NB539" s="1">
        <v>1.1954060000000001E-2</v>
      </c>
      <c r="NC539">
        <v>24.044329999999999</v>
      </c>
      <c r="ND539" s="1">
        <v>7.2917640000000006E-2</v>
      </c>
      <c r="NE539">
        <v>1201.2260000000001</v>
      </c>
      <c r="NF539" s="1">
        <v>1.1954060000000001E-2</v>
      </c>
      <c r="NG539">
        <v>24.044329999999999</v>
      </c>
      <c r="NH539" s="1">
        <v>7.2917640000000006E-2</v>
      </c>
      <c r="NI539">
        <v>1201.2260000000001</v>
      </c>
      <c r="NJ539" s="1">
        <v>1.1954060000000001E-2</v>
      </c>
      <c r="NK539">
        <v>24.044329999999999</v>
      </c>
      <c r="NL539" s="1">
        <v>7.2917640000000006E-2</v>
      </c>
      <c r="NM539">
        <v>1201.2260000000001</v>
      </c>
      <c r="NN539" s="1">
        <v>1.1954060000000001E-2</v>
      </c>
      <c r="NO539">
        <v>24.044329999999999</v>
      </c>
      <c r="NP539" s="1">
        <v>7.2917640000000006E-2</v>
      </c>
      <c r="NQ539">
        <v>1201.2260000000001</v>
      </c>
      <c r="NR539" s="1">
        <v>1.1954060000000001E-2</v>
      </c>
      <c r="NS539">
        <v>24.044329999999999</v>
      </c>
      <c r="NT539" s="1">
        <v>7.2917640000000006E-2</v>
      </c>
      <c r="NU539">
        <v>1201.2260000000001</v>
      </c>
      <c r="NV539" s="1">
        <v>1.1954060000000001E-2</v>
      </c>
      <c r="NW539">
        <v>24.044329999999999</v>
      </c>
      <c r="NX539" s="1">
        <v>7.2917640000000006E-2</v>
      </c>
      <c r="NY539">
        <v>1201.2260000000001</v>
      </c>
      <c r="NZ539" s="1">
        <v>1.1954060000000001E-2</v>
      </c>
      <c r="OA539">
        <v>24.044329999999999</v>
      </c>
      <c r="OB539" s="1">
        <v>7.2917640000000006E-2</v>
      </c>
      <c r="OC539">
        <v>1201.2260000000001</v>
      </c>
      <c r="OD539" s="1">
        <v>1.1954060000000001E-2</v>
      </c>
      <c r="OE539">
        <v>24.044329999999999</v>
      </c>
      <c r="OF539" s="1">
        <v>7.2917640000000006E-2</v>
      </c>
      <c r="OG539">
        <v>1201.2260000000001</v>
      </c>
      <c r="OH539" s="1">
        <v>1.1954060000000001E-2</v>
      </c>
      <c r="OI539">
        <v>24.044329999999999</v>
      </c>
      <c r="OJ539" s="1">
        <v>7.2917640000000006E-2</v>
      </c>
      <c r="OK539">
        <v>1201.2260000000001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>
        <v>2.116229E-2</v>
      </c>
      <c r="G540">
        <v>18.7837</v>
      </c>
      <c r="H540">
        <v>0</v>
      </c>
      <c r="I540">
        <v>0</v>
      </c>
      <c r="J540" s="1">
        <v>2.106601E-2</v>
      </c>
      <c r="K540">
        <v>18.933050000000001</v>
      </c>
      <c r="L540">
        <v>0</v>
      </c>
      <c r="M540">
        <v>0</v>
      </c>
      <c r="N540" s="1">
        <v>2.0856980000000001E-2</v>
      </c>
      <c r="O540">
        <v>19.081440000000001</v>
      </c>
      <c r="P540">
        <v>0</v>
      </c>
      <c r="Q540">
        <v>0</v>
      </c>
      <c r="R540" s="1">
        <v>2.0651849999999999E-2</v>
      </c>
      <c r="S540">
        <v>19.23357</v>
      </c>
      <c r="T540">
        <v>0</v>
      </c>
      <c r="U540">
        <v>0</v>
      </c>
      <c r="V540" s="1">
        <v>2.06048E-2</v>
      </c>
      <c r="W540">
        <v>19.399660000000001</v>
      </c>
      <c r="X540">
        <v>0</v>
      </c>
      <c r="Y540">
        <v>0</v>
      </c>
      <c r="Z540" s="1">
        <v>2.062479E-2</v>
      </c>
      <c r="AA540">
        <v>19.482189999999999</v>
      </c>
      <c r="AB540">
        <v>0</v>
      </c>
      <c r="AC540">
        <v>0</v>
      </c>
      <c r="AD540">
        <v>2.058697E-2</v>
      </c>
      <c r="AE540">
        <v>19.475339999999999</v>
      </c>
      <c r="AF540">
        <v>0</v>
      </c>
      <c r="AG540">
        <v>0</v>
      </c>
      <c r="AH540" s="1">
        <v>2.0528279999999999E-2</v>
      </c>
      <c r="AI540">
        <v>19.47128</v>
      </c>
      <c r="AJ540">
        <v>0</v>
      </c>
      <c r="AK540">
        <v>0</v>
      </c>
      <c r="AL540" s="1">
        <v>2.0733959999999999E-2</v>
      </c>
      <c r="AM540">
        <v>19.489000000000001</v>
      </c>
      <c r="AN540">
        <v>0</v>
      </c>
      <c r="AO540">
        <v>0</v>
      </c>
      <c r="AP540" s="1">
        <v>2.0635420000000002E-2</v>
      </c>
      <c r="AQ540">
        <v>19.622910000000001</v>
      </c>
      <c r="AR540">
        <v>0</v>
      </c>
      <c r="AS540">
        <v>0</v>
      </c>
      <c r="AT540">
        <v>2.0442889999999998E-2</v>
      </c>
      <c r="AU540">
        <v>19.784960000000002</v>
      </c>
      <c r="AV540">
        <v>0</v>
      </c>
      <c r="AW540">
        <v>0</v>
      </c>
      <c r="AX540" s="1">
        <v>2.024132E-2</v>
      </c>
      <c r="AY540">
        <v>19.93449</v>
      </c>
      <c r="AZ540">
        <v>0</v>
      </c>
      <c r="BA540">
        <v>0</v>
      </c>
      <c r="BB540" s="1">
        <v>2.0185350000000001E-2</v>
      </c>
      <c r="BC540">
        <v>20.08099</v>
      </c>
      <c r="BD540">
        <v>0</v>
      </c>
      <c r="BE540">
        <v>0</v>
      </c>
      <c r="BF540" s="1">
        <v>2.0184779999999999E-2</v>
      </c>
      <c r="BG540">
        <v>20.142499999999998</v>
      </c>
      <c r="BH540">
        <v>0</v>
      </c>
      <c r="BI540">
        <v>0</v>
      </c>
      <c r="BJ540" s="1">
        <v>2.0124550000000001E-2</v>
      </c>
      <c r="BK540">
        <v>20.149349999999998</v>
      </c>
      <c r="BL540">
        <v>0</v>
      </c>
      <c r="BM540">
        <v>0</v>
      </c>
      <c r="BN540">
        <v>2.0011749999999998E-2</v>
      </c>
      <c r="BO540">
        <v>20.152539999999998</v>
      </c>
      <c r="BP540">
        <v>0</v>
      </c>
      <c r="BQ540">
        <v>0</v>
      </c>
      <c r="BR540">
        <v>1.9916969999999999E-2</v>
      </c>
      <c r="BS540">
        <v>20.168690000000002</v>
      </c>
      <c r="BT540">
        <v>0</v>
      </c>
      <c r="BU540">
        <v>0</v>
      </c>
      <c r="BV540" s="1">
        <v>1.9811990000000002E-2</v>
      </c>
      <c r="BW540">
        <v>20.209019999999999</v>
      </c>
      <c r="BX540">
        <v>0</v>
      </c>
      <c r="BY540">
        <v>0</v>
      </c>
      <c r="BZ540" s="1">
        <v>1.9701690000000001E-2</v>
      </c>
      <c r="CA540">
        <v>20.321470000000001</v>
      </c>
      <c r="CB540">
        <v>0</v>
      </c>
      <c r="CC540">
        <v>0</v>
      </c>
      <c r="CD540" s="1">
        <v>1.9601960000000002E-2</v>
      </c>
      <c r="CE540">
        <v>20.41133</v>
      </c>
      <c r="CF540">
        <v>0</v>
      </c>
      <c r="CG540">
        <v>0</v>
      </c>
      <c r="CH540" s="1">
        <v>1.9483569999999999E-2</v>
      </c>
      <c r="CI540">
        <v>20.48639</v>
      </c>
      <c r="CJ540">
        <v>0</v>
      </c>
      <c r="CK540">
        <v>0</v>
      </c>
      <c r="CL540" s="1">
        <v>1.937442E-2</v>
      </c>
      <c r="CM540">
        <v>20.504449999999999</v>
      </c>
      <c r="CN540">
        <v>0</v>
      </c>
      <c r="CO540">
        <v>0</v>
      </c>
      <c r="CP540" s="1">
        <v>1.9252760000000001E-2</v>
      </c>
      <c r="CQ540">
        <v>20.509899999999998</v>
      </c>
      <c r="CR540">
        <v>0</v>
      </c>
      <c r="CS540">
        <v>0</v>
      </c>
      <c r="CT540" s="1">
        <v>1.9125429999999999E-2</v>
      </c>
      <c r="CU540">
        <v>20.500109999999999</v>
      </c>
      <c r="CV540">
        <v>0</v>
      </c>
      <c r="CW540">
        <v>0</v>
      </c>
      <c r="CX540" s="1">
        <v>1.8943020000000001E-2</v>
      </c>
      <c r="CY540">
        <v>20.476880000000001</v>
      </c>
      <c r="CZ540">
        <v>0</v>
      </c>
      <c r="DA540">
        <v>0</v>
      </c>
      <c r="DB540" s="1">
        <v>1.8828350000000001E-2</v>
      </c>
      <c r="DC540">
        <v>20.479849999999999</v>
      </c>
      <c r="DD540">
        <v>0</v>
      </c>
      <c r="DE540">
        <v>0</v>
      </c>
      <c r="DF540" s="1">
        <v>1.8741210000000001E-2</v>
      </c>
      <c r="DG540">
        <v>20.546189999999999</v>
      </c>
      <c r="DH540">
        <v>0</v>
      </c>
      <c r="DI540">
        <v>0</v>
      </c>
      <c r="DJ540">
        <v>1.8654339999999998E-2</v>
      </c>
      <c r="DK540">
        <v>20.622679999999999</v>
      </c>
      <c r="DL540">
        <v>0</v>
      </c>
      <c r="DM540">
        <v>0</v>
      </c>
      <c r="DN540" s="1">
        <v>1.853337E-2</v>
      </c>
      <c r="DO540">
        <v>20.714490000000001</v>
      </c>
      <c r="DP540">
        <v>0</v>
      </c>
      <c r="DQ540">
        <v>0</v>
      </c>
      <c r="DR540" s="1">
        <v>1.8389920000000001E-2</v>
      </c>
      <c r="DS540">
        <v>20.73122</v>
      </c>
      <c r="DT540">
        <v>0</v>
      </c>
      <c r="DU540">
        <v>0</v>
      </c>
      <c r="DV540" s="1">
        <v>1.8263629999999999E-2</v>
      </c>
      <c r="DW540">
        <v>20.717559999999999</v>
      </c>
      <c r="DX540">
        <v>0</v>
      </c>
      <c r="DY540">
        <v>0</v>
      </c>
      <c r="DZ540" s="1">
        <v>1.8128100000000001E-2</v>
      </c>
      <c r="EA540">
        <v>20.709499999999998</v>
      </c>
      <c r="EB540">
        <v>0</v>
      </c>
      <c r="EC540">
        <v>0</v>
      </c>
      <c r="ED540" s="1">
        <v>1.7938699999999998E-2</v>
      </c>
      <c r="EE540">
        <v>20.704460000000001</v>
      </c>
      <c r="EF540">
        <v>0</v>
      </c>
      <c r="EG540">
        <v>1.722552E-37</v>
      </c>
      <c r="EH540" s="1">
        <v>1.7821380000000001E-2</v>
      </c>
      <c r="EI540">
        <v>20.78145</v>
      </c>
      <c r="EJ540">
        <v>4.6583400000000001E-38</v>
      </c>
      <c r="EK540">
        <v>4.4708699999999999E-34</v>
      </c>
      <c r="EL540" s="1">
        <v>1.772953E-2</v>
      </c>
      <c r="EM540">
        <v>20.872140000000002</v>
      </c>
      <c r="EN540">
        <v>5.5041080000000003E-35</v>
      </c>
      <c r="EO540" s="1">
        <v>5.1778109999999999E-31</v>
      </c>
      <c r="EP540" s="1">
        <v>1.7640280000000001E-2</v>
      </c>
      <c r="EQ540">
        <v>20.948640000000001</v>
      </c>
      <c r="ER540">
        <v>3.2147400000000002E-32</v>
      </c>
      <c r="ES540" s="1">
        <v>2.9943880000000002E-28</v>
      </c>
      <c r="ET540" s="1">
        <v>1.752395E-2</v>
      </c>
      <c r="EU540">
        <v>21.05152</v>
      </c>
      <c r="EV540" s="1">
        <v>1.022768E-29</v>
      </c>
      <c r="EW540" s="1">
        <v>9.4957489999999997E-26</v>
      </c>
      <c r="EX540">
        <v>1.7394529999999998E-2</v>
      </c>
      <c r="EY540">
        <v>21.106120000000001</v>
      </c>
      <c r="EZ540" s="1">
        <v>1.9085129999999999E-27</v>
      </c>
      <c r="FA540" s="1">
        <v>1.7773540000000001E-23</v>
      </c>
      <c r="FB540" s="1">
        <v>1.728679E-2</v>
      </c>
      <c r="FC540">
        <v>21.08268</v>
      </c>
      <c r="FD540" s="1">
        <v>2.2335389999999999E-25</v>
      </c>
      <c r="FE540" s="1">
        <v>2.0854879999999999E-21</v>
      </c>
      <c r="FF540" s="1">
        <v>1.723543E-2</v>
      </c>
      <c r="FG540">
        <v>21.05339</v>
      </c>
      <c r="FH540" s="1">
        <v>1.7246799999999999E-23</v>
      </c>
      <c r="FI540" s="1">
        <v>1.6139180000000001E-19</v>
      </c>
      <c r="FJ540" s="1">
        <v>1.7403479999999999E-2</v>
      </c>
      <c r="FK540">
        <v>21.043530000000001</v>
      </c>
      <c r="FL540" s="1">
        <v>9.2906060000000007E-22</v>
      </c>
      <c r="FM540" s="1">
        <v>8.6186039999999993E-18</v>
      </c>
      <c r="FN540" s="1">
        <v>1.726463E-2</v>
      </c>
      <c r="FO540">
        <v>21.14864</v>
      </c>
      <c r="FP540" s="1">
        <v>3.5143339999999999E-20</v>
      </c>
      <c r="FQ540" s="1">
        <v>3.2938970000000002E-16</v>
      </c>
      <c r="FR540" s="1">
        <v>1.6991570000000001E-2</v>
      </c>
      <c r="FS540">
        <v>21.29092</v>
      </c>
      <c r="FT540" s="1">
        <v>9.7234679999999994E-19</v>
      </c>
      <c r="FU540" s="1">
        <v>9.2823530000000001E-15</v>
      </c>
      <c r="FV540" s="1">
        <v>1.672158E-2</v>
      </c>
      <c r="FW540">
        <v>21.445239999999998</v>
      </c>
      <c r="FX540" s="1">
        <v>2.0355680000000001E-17</v>
      </c>
      <c r="FY540" s="1">
        <v>1.9825760000000001E-13</v>
      </c>
      <c r="FZ540" s="1">
        <v>1.6628159999999999E-2</v>
      </c>
      <c r="GA540">
        <v>21.586010000000002</v>
      </c>
      <c r="GB540" s="1">
        <v>3.3526989999999999E-16</v>
      </c>
      <c r="GC540" s="1">
        <v>3.294513E-12</v>
      </c>
      <c r="GD540" s="1">
        <v>1.6615919999999999E-2</v>
      </c>
      <c r="GE540">
        <v>21.629799999999999</v>
      </c>
      <c r="GF540" s="1">
        <v>4.4169339999999998E-15</v>
      </c>
      <c r="GG540" s="1">
        <v>4.3620329999999997E-11</v>
      </c>
      <c r="GH540" s="1">
        <v>1.652692E-2</v>
      </c>
      <c r="GI540">
        <v>21.600729999999999</v>
      </c>
      <c r="GJ540" s="1">
        <v>4.7059049999999998E-14</v>
      </c>
      <c r="GK540" s="1">
        <v>4.6944080000000003E-10</v>
      </c>
      <c r="GL540" s="1">
        <v>1.6405090000000001E-2</v>
      </c>
      <c r="GM540">
        <v>21.57197</v>
      </c>
      <c r="GN540" s="1">
        <v>4.1361810000000002E-13</v>
      </c>
      <c r="GO540" s="1">
        <v>4.1774970000000004E-9</v>
      </c>
      <c r="GP540" s="1">
        <v>1.6559000000000001E-2</v>
      </c>
      <c r="GQ540">
        <v>21.563870000000001</v>
      </c>
      <c r="GR540" s="1">
        <v>3.1114390000000001E-12</v>
      </c>
      <c r="GS540" s="1">
        <v>3.126877E-8</v>
      </c>
      <c r="GT540" s="1">
        <v>1.6391650000000001E-2</v>
      </c>
      <c r="GU540">
        <v>21.67456</v>
      </c>
      <c r="GV540" s="1">
        <v>1.9579910000000002E-11</v>
      </c>
      <c r="GW540" s="1">
        <v>1.9971670000000001E-7</v>
      </c>
      <c r="GX540">
        <v>1.611288E-2</v>
      </c>
      <c r="GY540">
        <v>21.819210000000002</v>
      </c>
      <c r="GZ540" s="1">
        <v>1.05664E-10</v>
      </c>
      <c r="HA540" s="1">
        <v>1.1010970000000001E-6</v>
      </c>
      <c r="HB540" s="1">
        <v>1.581368E-2</v>
      </c>
      <c r="HC540">
        <v>21.97589</v>
      </c>
      <c r="HD540" s="1">
        <v>4.9730290000000002E-10</v>
      </c>
      <c r="HE540" s="1">
        <v>5.3034010000000001E-6</v>
      </c>
      <c r="HF540">
        <v>1.569075E-2</v>
      </c>
      <c r="HG540">
        <v>22.103429999999999</v>
      </c>
      <c r="HH540" s="1">
        <v>2.0914009999999999E-9</v>
      </c>
      <c r="HI540" s="1">
        <v>2.257699E-5</v>
      </c>
      <c r="HJ540" s="1">
        <v>1.5660830000000001E-2</v>
      </c>
      <c r="HK540">
        <v>22.143229999999999</v>
      </c>
      <c r="HL540" s="1">
        <v>7.9101390000000007E-9</v>
      </c>
      <c r="HM540" s="1">
        <v>8.5913919999999999E-5</v>
      </c>
      <c r="HN540" s="1">
        <v>1.5601469999999999E-2</v>
      </c>
      <c r="HO540">
        <v>22.109590000000001</v>
      </c>
      <c r="HP540" s="1">
        <v>2.6947299999999999E-8</v>
      </c>
      <c r="HQ540" s="1">
        <v>2.9502370000000002E-4</v>
      </c>
      <c r="HR540" s="1">
        <v>1.553563E-2</v>
      </c>
      <c r="HS540">
        <v>22.074919999999999</v>
      </c>
      <c r="HT540" s="1">
        <v>8.3541670000000002E-8</v>
      </c>
      <c r="HU540" s="1">
        <v>9.2194320000000001E-4</v>
      </c>
      <c r="HV540" s="1">
        <v>1.5823230000000001E-2</v>
      </c>
      <c r="HW540">
        <v>22.058199999999999</v>
      </c>
      <c r="HX540" s="1">
        <v>2.4340620000000001E-7</v>
      </c>
      <c r="HY540" s="1">
        <v>2.646467E-3</v>
      </c>
      <c r="HZ540" s="1">
        <v>1.5705739999999999E-2</v>
      </c>
      <c r="IA540">
        <v>22.138269999999999</v>
      </c>
      <c r="IB540" s="1">
        <v>6.3909439999999996E-7</v>
      </c>
      <c r="IC540" s="1">
        <v>7.0245630000000002E-3</v>
      </c>
      <c r="ID540">
        <v>1.5466000000000001E-2</v>
      </c>
      <c r="IE540">
        <v>22.16892</v>
      </c>
      <c r="IF540" s="1">
        <v>1.5469129999999999E-6</v>
      </c>
      <c r="IG540" s="1">
        <v>1.732465E-2</v>
      </c>
      <c r="IH540" s="1">
        <v>1.521891E-2</v>
      </c>
      <c r="II540">
        <v>22.27759</v>
      </c>
      <c r="IJ540" s="1">
        <v>3.4956879999999999E-6</v>
      </c>
      <c r="IK540" s="1">
        <v>3.9933349999999999E-2</v>
      </c>
      <c r="IL540" s="1">
        <v>1.516297E-2</v>
      </c>
      <c r="IM540">
        <v>22.37406</v>
      </c>
      <c r="IN540" s="1">
        <v>7.5242199999999996E-6</v>
      </c>
      <c r="IO540" s="1">
        <v>8.6554649999999997E-2</v>
      </c>
      <c r="IP540" s="1">
        <v>1.515119E-2</v>
      </c>
      <c r="IQ540">
        <v>22.407900000000001</v>
      </c>
      <c r="IR540" s="1">
        <v>1.5355349999999999E-5</v>
      </c>
      <c r="IS540" s="1">
        <v>0.17741190000000001</v>
      </c>
      <c r="IT540" s="1">
        <v>1.5057589999999999E-2</v>
      </c>
      <c r="IU540">
        <v>22.386410000000001</v>
      </c>
      <c r="IV540" s="1">
        <v>2.9606250000000001E-5</v>
      </c>
      <c r="IW540" s="1">
        <v>0.34539829999999999</v>
      </c>
      <c r="IX540" s="1">
        <v>1.4810540000000001E-2</v>
      </c>
      <c r="IY540">
        <v>22.351379999999999</v>
      </c>
      <c r="IZ540" s="1">
        <v>5.3863039999999999E-5</v>
      </c>
      <c r="JA540" s="1">
        <v>0.64104910000000004</v>
      </c>
      <c r="JB540" s="1">
        <v>1.437043E-2</v>
      </c>
      <c r="JC540">
        <v>22.348739999999999</v>
      </c>
      <c r="JD540" s="1">
        <v>9.2417589999999993E-5</v>
      </c>
      <c r="JE540">
        <v>1.1376269999999999</v>
      </c>
      <c r="JF540" s="1">
        <v>1.4216929999999999E-2</v>
      </c>
      <c r="JG540">
        <v>22.471229999999998</v>
      </c>
      <c r="JH540" s="1">
        <v>1.552108E-4</v>
      </c>
      <c r="JI540">
        <v>1.938099</v>
      </c>
      <c r="JJ540" s="1">
        <v>1.4196E-2</v>
      </c>
      <c r="JK540">
        <v>22.634779999999999</v>
      </c>
      <c r="JL540" s="1">
        <v>2.5369539999999999E-4</v>
      </c>
      <c r="JM540">
        <v>3.1830769999999999</v>
      </c>
      <c r="JN540" s="1">
        <v>1.4160280000000001E-2</v>
      </c>
      <c r="JO540">
        <v>22.813330000000001</v>
      </c>
      <c r="JP540" s="1">
        <v>4.0052289999999998E-4</v>
      </c>
      <c r="JQ540">
        <v>5.0554579999999998</v>
      </c>
      <c r="JR540" s="1">
        <v>1.3942059999999999E-2</v>
      </c>
      <c r="JS540">
        <v>22.975619999999999</v>
      </c>
      <c r="JT540" s="1">
        <v>6.0496230000000001E-4</v>
      </c>
      <c r="JU540">
        <v>7.78207</v>
      </c>
      <c r="JV540" s="1">
        <v>1.367668E-2</v>
      </c>
      <c r="JW540">
        <v>23.04551</v>
      </c>
      <c r="JX540" s="1">
        <v>8.8410669999999998E-4</v>
      </c>
      <c r="JY540">
        <v>11.633470000000001</v>
      </c>
      <c r="JZ540" s="1">
        <v>1.3496289999999999E-2</v>
      </c>
      <c r="KA540">
        <v>23.029610000000002</v>
      </c>
      <c r="KB540" s="1">
        <v>1.265342E-3</v>
      </c>
      <c r="KC540">
        <v>16.929770000000001</v>
      </c>
      <c r="KD540" s="1">
        <v>1.341876E-2</v>
      </c>
      <c r="KE540">
        <v>23.007570000000001</v>
      </c>
      <c r="KF540" s="1">
        <v>1.7807669999999999E-3</v>
      </c>
      <c r="KG540">
        <v>24.043530000000001</v>
      </c>
      <c r="KH540" s="1">
        <v>1.3322789999999999E-2</v>
      </c>
      <c r="KI540">
        <v>22.99531</v>
      </c>
      <c r="KJ540" s="1">
        <v>2.4474269999999998E-3</v>
      </c>
      <c r="KK540">
        <v>33.390819999999998</v>
      </c>
      <c r="KL540" s="1">
        <v>1.322298E-2</v>
      </c>
      <c r="KM540">
        <v>23.066220000000001</v>
      </c>
      <c r="KN540" s="1">
        <v>3.2934290000000001E-3</v>
      </c>
      <c r="KO540">
        <v>45.421169999999996</v>
      </c>
      <c r="KP540" s="1">
        <v>1.308664E-2</v>
      </c>
      <c r="KQ540">
        <v>23.151630000000001</v>
      </c>
      <c r="KR540" s="1">
        <v>4.3358349999999997E-3</v>
      </c>
      <c r="KS540">
        <v>60.608759999999997</v>
      </c>
      <c r="KT540" s="1">
        <v>1.296954E-2</v>
      </c>
      <c r="KU540">
        <v>23.21885</v>
      </c>
      <c r="KV540" s="1">
        <v>5.6143859999999999E-3</v>
      </c>
      <c r="KW540">
        <v>79.446619999999996</v>
      </c>
      <c r="KX540" s="1">
        <v>1.2873239999999999E-2</v>
      </c>
      <c r="KY540">
        <v>23.270150000000001</v>
      </c>
      <c r="KZ540" s="1">
        <v>7.1631940000000003E-3</v>
      </c>
      <c r="LA540">
        <v>102.4423</v>
      </c>
      <c r="LB540" s="1">
        <v>1.2787979999999999E-2</v>
      </c>
      <c r="LC540">
        <v>23.280390000000001</v>
      </c>
      <c r="LD540" s="1">
        <v>9.0086809999999993E-3</v>
      </c>
      <c r="LE540">
        <v>130.10329999999999</v>
      </c>
      <c r="LF540" s="1">
        <v>1.2712569999999999E-2</v>
      </c>
      <c r="LG540">
        <v>23.26661</v>
      </c>
      <c r="LH540" s="1">
        <v>1.118094E-2</v>
      </c>
      <c r="LI540">
        <v>162.93199999999999</v>
      </c>
      <c r="LJ540" s="1">
        <v>1.2540819999999999E-2</v>
      </c>
      <c r="LK540">
        <v>23.24278</v>
      </c>
      <c r="LL540">
        <v>1.3592109999999999E-2</v>
      </c>
      <c r="LM540">
        <v>201.38890000000001</v>
      </c>
      <c r="LN540" s="1">
        <v>1.211534E-2</v>
      </c>
      <c r="LO540">
        <v>23.244890000000002</v>
      </c>
      <c r="LP540" s="1">
        <v>1.5977370000000001E-2</v>
      </c>
      <c r="LQ540">
        <v>245.76830000000001</v>
      </c>
      <c r="LR540" s="1">
        <v>1.1991389999999999E-2</v>
      </c>
      <c r="LS540">
        <v>23.350090000000002</v>
      </c>
      <c r="LT540" s="1">
        <v>1.9019290000000001E-2</v>
      </c>
      <c r="LU540">
        <v>296.43130000000002</v>
      </c>
      <c r="LV540" s="1">
        <v>1.202743E-2</v>
      </c>
      <c r="LW540">
        <v>23.494299999999999</v>
      </c>
      <c r="LX540" s="1">
        <v>2.2707399999999999E-2</v>
      </c>
      <c r="LY540">
        <v>353.87040000000002</v>
      </c>
      <c r="LZ540" s="1">
        <v>1.206897E-2</v>
      </c>
      <c r="MA540">
        <v>23.664380000000001</v>
      </c>
      <c r="MB540" s="1">
        <v>2.687519E-2</v>
      </c>
      <c r="MC540">
        <v>418.48079999999999</v>
      </c>
      <c r="MD540" s="1">
        <v>1.1921279999999999E-2</v>
      </c>
      <c r="ME540">
        <v>23.810870000000001</v>
      </c>
      <c r="MF540" s="1">
        <v>3.102982E-2</v>
      </c>
      <c r="MG540">
        <v>490.42489999999998</v>
      </c>
      <c r="MH540" s="1">
        <v>1.16731E-2</v>
      </c>
      <c r="MI540">
        <v>23.892410000000002</v>
      </c>
      <c r="MJ540">
        <v>3.5210600000000002E-2</v>
      </c>
      <c r="MK540">
        <v>569.71870000000001</v>
      </c>
      <c r="ML540" s="1">
        <v>1.1485E-2</v>
      </c>
      <c r="MM540">
        <v>23.878579999999999</v>
      </c>
      <c r="MN540" s="1">
        <v>3.9824529999999997E-2</v>
      </c>
      <c r="MO540">
        <v>656.39520000000005</v>
      </c>
      <c r="MP540" s="1">
        <v>1.144732E-2</v>
      </c>
      <c r="MQ540">
        <v>23.855799999999999</v>
      </c>
      <c r="MR540" s="1">
        <v>4.5292579999999999E-2</v>
      </c>
      <c r="MS540">
        <v>750.64480000000003</v>
      </c>
      <c r="MT540" s="1">
        <v>1.1588040000000001E-2</v>
      </c>
      <c r="MU540">
        <v>23.84291</v>
      </c>
      <c r="MV540" s="1">
        <v>5.1985160000000002E-2</v>
      </c>
      <c r="MW540">
        <v>852.77059999999994</v>
      </c>
      <c r="MX540">
        <v>1.148384E-2</v>
      </c>
      <c r="MY540">
        <v>23.897290000000002</v>
      </c>
      <c r="MZ540" s="1">
        <v>5.8051360000000003E-2</v>
      </c>
      <c r="NA540">
        <v>962.72389999999996</v>
      </c>
      <c r="NB540" s="1">
        <v>1.12303E-2</v>
      </c>
      <c r="NC540">
        <v>24.002949999999998</v>
      </c>
      <c r="ND540" s="1">
        <v>6.3570970000000004E-2</v>
      </c>
      <c r="NE540">
        <v>1079.998</v>
      </c>
      <c r="NF540" s="1">
        <v>1.12303E-2</v>
      </c>
      <c r="NG540">
        <v>24.002949999999998</v>
      </c>
      <c r="NH540" s="1">
        <v>6.3570970000000004E-2</v>
      </c>
      <c r="NI540">
        <v>1079.998</v>
      </c>
      <c r="NJ540" s="1">
        <v>1.12303E-2</v>
      </c>
      <c r="NK540">
        <v>24.002949999999998</v>
      </c>
      <c r="NL540" s="1">
        <v>6.3570970000000004E-2</v>
      </c>
      <c r="NM540">
        <v>1079.998</v>
      </c>
      <c r="NN540" s="1">
        <v>1.12303E-2</v>
      </c>
      <c r="NO540">
        <v>24.002949999999998</v>
      </c>
      <c r="NP540" s="1">
        <v>6.3570970000000004E-2</v>
      </c>
      <c r="NQ540">
        <v>1079.998</v>
      </c>
      <c r="NR540" s="1">
        <v>1.12303E-2</v>
      </c>
      <c r="NS540">
        <v>24.002949999999998</v>
      </c>
      <c r="NT540" s="1">
        <v>6.3570970000000004E-2</v>
      </c>
      <c r="NU540">
        <v>1079.998</v>
      </c>
      <c r="NV540" s="1">
        <v>1.12303E-2</v>
      </c>
      <c r="NW540">
        <v>24.002949999999998</v>
      </c>
      <c r="NX540" s="1">
        <v>6.3570970000000004E-2</v>
      </c>
      <c r="NY540">
        <v>1079.998</v>
      </c>
      <c r="NZ540" s="1">
        <v>1.12303E-2</v>
      </c>
      <c r="OA540">
        <v>24.002949999999998</v>
      </c>
      <c r="OB540" s="1">
        <v>6.3570970000000004E-2</v>
      </c>
      <c r="OC540">
        <v>1079.998</v>
      </c>
      <c r="OD540" s="1">
        <v>1.12303E-2</v>
      </c>
      <c r="OE540">
        <v>24.002949999999998</v>
      </c>
      <c r="OF540" s="1">
        <v>6.3570970000000004E-2</v>
      </c>
      <c r="OG540">
        <v>1079.998</v>
      </c>
      <c r="OH540" s="1">
        <v>1.12303E-2</v>
      </c>
      <c r="OI540">
        <v>24.002949999999998</v>
      </c>
      <c r="OJ540" s="1">
        <v>6.3570970000000004E-2</v>
      </c>
      <c r="OK540">
        <v>1079.998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2.1184439999999999E-2</v>
      </c>
      <c r="G541">
        <v>18.732790000000001</v>
      </c>
      <c r="H541">
        <v>0</v>
      </c>
      <c r="I541">
        <v>0</v>
      </c>
      <c r="J541" s="1">
        <v>2.1086859999999999E-2</v>
      </c>
      <c r="K541">
        <v>18.880659999999999</v>
      </c>
      <c r="L541">
        <v>0</v>
      </c>
      <c r="M541">
        <v>0</v>
      </c>
      <c r="N541" s="1">
        <v>2.0877059999999999E-2</v>
      </c>
      <c r="O541">
        <v>19.02872</v>
      </c>
      <c r="P541">
        <v>0</v>
      </c>
      <c r="Q541">
        <v>0</v>
      </c>
      <c r="R541" s="1">
        <v>2.0670839999999999E-2</v>
      </c>
      <c r="S541">
        <v>19.180029999999999</v>
      </c>
      <c r="T541">
        <v>0</v>
      </c>
      <c r="U541">
        <v>0</v>
      </c>
      <c r="V541" s="1">
        <v>2.0623900000000001E-2</v>
      </c>
      <c r="W541">
        <v>19.34554</v>
      </c>
      <c r="X541">
        <v>0</v>
      </c>
      <c r="Y541">
        <v>0</v>
      </c>
      <c r="Z541" s="1">
        <v>2.0644590000000001E-2</v>
      </c>
      <c r="AA541">
        <v>19.428570000000001</v>
      </c>
      <c r="AB541">
        <v>0</v>
      </c>
      <c r="AC541">
        <v>0</v>
      </c>
      <c r="AD541" s="1">
        <v>2.0607179999999999E-2</v>
      </c>
      <c r="AE541">
        <v>19.421759999999999</v>
      </c>
      <c r="AF541">
        <v>0</v>
      </c>
      <c r="AG541">
        <v>0</v>
      </c>
      <c r="AH541" s="1">
        <v>2.054862E-2</v>
      </c>
      <c r="AI541">
        <v>19.417400000000001</v>
      </c>
      <c r="AJ541">
        <v>0</v>
      </c>
      <c r="AK541">
        <v>0</v>
      </c>
      <c r="AL541" s="1">
        <v>2.0757020000000001E-2</v>
      </c>
      <c r="AM541">
        <v>19.434290000000001</v>
      </c>
      <c r="AN541">
        <v>0</v>
      </c>
      <c r="AO541">
        <v>0</v>
      </c>
      <c r="AP541" s="1">
        <v>2.0659219999999999E-2</v>
      </c>
      <c r="AQ541">
        <v>19.566990000000001</v>
      </c>
      <c r="AR541">
        <v>0</v>
      </c>
      <c r="AS541">
        <v>0</v>
      </c>
      <c r="AT541">
        <v>2.0465279999999999E-2</v>
      </c>
      <c r="AU541">
        <v>19.728290000000001</v>
      </c>
      <c r="AV541">
        <v>0</v>
      </c>
      <c r="AW541">
        <v>0</v>
      </c>
      <c r="AX541" s="1">
        <v>2.0262410000000002E-2</v>
      </c>
      <c r="AY541">
        <v>19.877400000000002</v>
      </c>
      <c r="AZ541">
        <v>0</v>
      </c>
      <c r="BA541">
        <v>0</v>
      </c>
      <c r="BB541" s="1">
        <v>2.020719E-2</v>
      </c>
      <c r="BC541">
        <v>20.023499999999999</v>
      </c>
      <c r="BD541">
        <v>0</v>
      </c>
      <c r="BE541">
        <v>0</v>
      </c>
      <c r="BF541" s="1">
        <v>2.0206809999999999E-2</v>
      </c>
      <c r="BG541">
        <v>20.085529999999999</v>
      </c>
      <c r="BH541">
        <v>0</v>
      </c>
      <c r="BI541">
        <v>0</v>
      </c>
      <c r="BJ541" s="1">
        <v>2.014649E-2</v>
      </c>
      <c r="BK541">
        <v>20.09244</v>
      </c>
      <c r="BL541">
        <v>0</v>
      </c>
      <c r="BM541">
        <v>0</v>
      </c>
      <c r="BN541" s="1">
        <v>2.003549E-2</v>
      </c>
      <c r="BO541">
        <v>20.095479999999998</v>
      </c>
      <c r="BP541">
        <v>0</v>
      </c>
      <c r="BQ541">
        <v>0</v>
      </c>
      <c r="BR541" s="1">
        <v>1.9938600000000001E-2</v>
      </c>
      <c r="BS541">
        <v>20.111370000000001</v>
      </c>
      <c r="BT541">
        <v>0</v>
      </c>
      <c r="BU541">
        <v>0</v>
      </c>
      <c r="BV541" s="1">
        <v>1.9835169999999999E-2</v>
      </c>
      <c r="BW541">
        <v>20.151299999999999</v>
      </c>
      <c r="BX541">
        <v>0</v>
      </c>
      <c r="BY541">
        <v>0</v>
      </c>
      <c r="BZ541" s="1">
        <v>1.9724019999999998E-2</v>
      </c>
      <c r="CA541">
        <v>20.263190000000002</v>
      </c>
      <c r="CB541">
        <v>0</v>
      </c>
      <c r="CC541">
        <v>0</v>
      </c>
      <c r="CD541" s="1">
        <v>1.962473E-2</v>
      </c>
      <c r="CE541">
        <v>20.35304</v>
      </c>
      <c r="CF541">
        <v>0</v>
      </c>
      <c r="CG541">
        <v>0</v>
      </c>
      <c r="CH541" s="1">
        <v>1.9505249999999998E-2</v>
      </c>
      <c r="CI541">
        <v>20.42841</v>
      </c>
      <c r="CJ541">
        <v>0</v>
      </c>
      <c r="CK541">
        <v>0</v>
      </c>
      <c r="CL541" s="1">
        <v>1.939691E-2</v>
      </c>
      <c r="CM541">
        <v>20.446770000000001</v>
      </c>
      <c r="CN541">
        <v>0</v>
      </c>
      <c r="CO541">
        <v>0</v>
      </c>
      <c r="CP541" s="1">
        <v>1.9274340000000001E-2</v>
      </c>
      <c r="CQ541">
        <v>20.45241</v>
      </c>
      <c r="CR541">
        <v>0</v>
      </c>
      <c r="CS541">
        <v>0</v>
      </c>
      <c r="CT541">
        <v>1.9145559999999999E-2</v>
      </c>
      <c r="CU541">
        <v>20.443000000000001</v>
      </c>
      <c r="CV541">
        <v>0</v>
      </c>
      <c r="CW541">
        <v>0</v>
      </c>
      <c r="CX541" s="1">
        <v>1.8962489999999999E-2</v>
      </c>
      <c r="CY541">
        <v>20.42024</v>
      </c>
      <c r="CZ541">
        <v>0</v>
      </c>
      <c r="DA541">
        <v>0</v>
      </c>
      <c r="DB541" s="1">
        <v>1.8847650000000001E-2</v>
      </c>
      <c r="DC541">
        <v>20.423190000000002</v>
      </c>
      <c r="DD541">
        <v>0</v>
      </c>
      <c r="DE541">
        <v>0</v>
      </c>
      <c r="DF541" s="1">
        <v>1.87621E-2</v>
      </c>
      <c r="DG541">
        <v>20.489280000000001</v>
      </c>
      <c r="DH541">
        <v>0</v>
      </c>
      <c r="DI541">
        <v>0</v>
      </c>
      <c r="DJ541">
        <v>1.867537E-2</v>
      </c>
      <c r="DK541">
        <v>20.56598</v>
      </c>
      <c r="DL541">
        <v>0</v>
      </c>
      <c r="DM541">
        <v>0</v>
      </c>
      <c r="DN541" s="1">
        <v>1.85542E-2</v>
      </c>
      <c r="DO541">
        <v>20.65813</v>
      </c>
      <c r="DP541">
        <v>0</v>
      </c>
      <c r="DQ541">
        <v>0</v>
      </c>
      <c r="DR541" s="1">
        <v>1.8409189999999999E-2</v>
      </c>
      <c r="DS541">
        <v>20.675899999999999</v>
      </c>
      <c r="DT541">
        <v>0</v>
      </c>
      <c r="DU541">
        <v>0</v>
      </c>
      <c r="DV541" s="1">
        <v>1.828339E-2</v>
      </c>
      <c r="DW541">
        <v>20.662710000000001</v>
      </c>
      <c r="DX541">
        <v>0</v>
      </c>
      <c r="DY541">
        <v>0</v>
      </c>
      <c r="DZ541" s="1">
        <v>1.8148029999999999E-2</v>
      </c>
      <c r="EA541">
        <v>20.655010000000001</v>
      </c>
      <c r="EB541">
        <v>0</v>
      </c>
      <c r="EC541">
        <v>0</v>
      </c>
      <c r="ED541" s="1">
        <v>1.795793E-2</v>
      </c>
      <c r="EE541">
        <v>20.65035</v>
      </c>
      <c r="EF541">
        <v>0</v>
      </c>
      <c r="EG541">
        <v>4.497974E-38</v>
      </c>
      <c r="EH541" s="1">
        <v>1.783918E-2</v>
      </c>
      <c r="EI541">
        <v>20.726880000000001</v>
      </c>
      <c r="EJ541">
        <v>1.5007000000000001E-38</v>
      </c>
      <c r="EK541">
        <v>1.2582480000000001E-34</v>
      </c>
      <c r="EL541" s="1">
        <v>1.77485E-2</v>
      </c>
      <c r="EM541">
        <v>20.817979999999999</v>
      </c>
      <c r="EN541">
        <v>1.871768E-35</v>
      </c>
      <c r="EO541">
        <v>1.5619010000000001E-31</v>
      </c>
      <c r="EP541" s="1">
        <v>1.7658219999999999E-2</v>
      </c>
      <c r="EQ541">
        <v>20.894829999999999</v>
      </c>
      <c r="ER541">
        <v>1.1491990000000001E-32</v>
      </c>
      <c r="ES541" s="1">
        <v>9.6257530000000004E-29</v>
      </c>
      <c r="ET541" s="1">
        <v>1.7542729999999999E-2</v>
      </c>
      <c r="EU541">
        <v>20.99785</v>
      </c>
      <c r="EV541" s="1">
        <v>3.8306490000000003E-30</v>
      </c>
      <c r="EW541" s="1">
        <v>3.2370079999999997E-26</v>
      </c>
      <c r="EX541" s="1">
        <v>1.7411800000000002E-2</v>
      </c>
      <c r="EY541">
        <v>21.053470000000001</v>
      </c>
      <c r="EZ541" s="1">
        <v>7.4674570000000004E-28</v>
      </c>
      <c r="FA541" s="1">
        <v>6.3993260000000001E-24</v>
      </c>
      <c r="FB541" s="1">
        <v>1.730435E-2</v>
      </c>
      <c r="FC541">
        <v>21.030809999999999</v>
      </c>
      <c r="FD541" s="1">
        <v>9.1088119999999998E-26</v>
      </c>
      <c r="FE541" s="1">
        <v>7.9030490000000001E-22</v>
      </c>
      <c r="FF541" s="1">
        <v>1.7254499999999999E-2</v>
      </c>
      <c r="FG541">
        <v>21.002099999999999</v>
      </c>
      <c r="FH541" s="1">
        <v>7.3160230000000001E-24</v>
      </c>
      <c r="FI541" s="1">
        <v>6.417344E-20</v>
      </c>
      <c r="FJ541" s="1">
        <v>1.7425949999999999E-2</v>
      </c>
      <c r="FK541">
        <v>20.992339999999999</v>
      </c>
      <c r="FL541" s="1">
        <v>4.091991E-22</v>
      </c>
      <c r="FM541" s="1">
        <v>3.5862110000000002E-18</v>
      </c>
      <c r="FN541" s="1">
        <v>1.7286530000000001E-2</v>
      </c>
      <c r="FO541">
        <v>21.096820000000001</v>
      </c>
      <c r="FP541" s="1">
        <v>1.6038609999999999E-20</v>
      </c>
      <c r="FQ541" s="1">
        <v>1.430281E-16</v>
      </c>
      <c r="FR541">
        <v>1.7012780000000002E-2</v>
      </c>
      <c r="FS541">
        <v>21.238969999999998</v>
      </c>
      <c r="FT541" s="1">
        <v>4.5903879999999999E-19</v>
      </c>
      <c r="FU541" s="1">
        <v>4.1956150000000002E-15</v>
      </c>
      <c r="FV541" s="1">
        <v>1.673958E-2</v>
      </c>
      <c r="FW541">
        <v>21.39329</v>
      </c>
      <c r="FX541" s="1">
        <v>9.9243269999999996E-18</v>
      </c>
      <c r="FY541" s="1">
        <v>9.3078050000000003E-14</v>
      </c>
      <c r="FZ541" s="1">
        <v>1.6647800000000001E-2</v>
      </c>
      <c r="GA541">
        <v>21.534199999999998</v>
      </c>
      <c r="GB541" s="1">
        <v>1.6862479999999999E-16</v>
      </c>
      <c r="GC541" s="1">
        <v>1.603416E-12</v>
      </c>
      <c r="GD541" s="1">
        <v>1.6636660000000001E-2</v>
      </c>
      <c r="GE541">
        <v>21.579270000000001</v>
      </c>
      <c r="GF541" s="1">
        <v>2.2885859999999999E-15</v>
      </c>
      <c r="GG541" s="1">
        <v>2.1967220000000001E-11</v>
      </c>
      <c r="GH541">
        <v>1.654711E-2</v>
      </c>
      <c r="GI541">
        <v>21.550940000000001</v>
      </c>
      <c r="GJ541" s="1">
        <v>2.508408E-14</v>
      </c>
      <c r="GK541" s="1">
        <v>2.4416550000000001E-10</v>
      </c>
      <c r="GL541" s="1">
        <v>1.6427569999999999E-2</v>
      </c>
      <c r="GM541">
        <v>21.52261</v>
      </c>
      <c r="GN541" s="1">
        <v>2.265499E-13</v>
      </c>
      <c r="GO541" s="1">
        <v>2.239796E-9</v>
      </c>
      <c r="GP541" s="1">
        <v>1.6583270000000001E-2</v>
      </c>
      <c r="GQ541">
        <v>21.514430000000001</v>
      </c>
      <c r="GR541" s="1">
        <v>1.748198E-12</v>
      </c>
      <c r="GS541" s="1">
        <v>1.7239190000000001E-8</v>
      </c>
      <c r="GT541" s="1">
        <v>1.641629E-2</v>
      </c>
      <c r="GU541">
        <v>21.624490000000002</v>
      </c>
      <c r="GV541" s="1">
        <v>1.1270409999999999E-11</v>
      </c>
      <c r="GW541" s="1">
        <v>1.1303500000000001E-7</v>
      </c>
      <c r="GX541" s="1">
        <v>1.613508E-2</v>
      </c>
      <c r="GY541">
        <v>21.768920000000001</v>
      </c>
      <c r="GZ541" s="1">
        <v>6.2227999999999997E-11</v>
      </c>
      <c r="HA541" s="1">
        <v>6.3881139999999998E-7</v>
      </c>
      <c r="HB541">
        <v>1.583418E-2</v>
      </c>
      <c r="HC541">
        <v>21.925709999999999</v>
      </c>
      <c r="HD541" s="1">
        <v>2.9934970000000001E-10</v>
      </c>
      <c r="HE541" s="1">
        <v>3.1498750000000001E-6</v>
      </c>
      <c r="HF541" s="1">
        <v>1.5712199999999999E-2</v>
      </c>
      <c r="HG541">
        <v>22.05341</v>
      </c>
      <c r="HH541" s="1">
        <v>1.2857450000000001E-9</v>
      </c>
      <c r="HI541" s="1">
        <v>1.37125E-5</v>
      </c>
      <c r="HJ541">
        <v>1.5681939999999998E-2</v>
      </c>
      <c r="HK541">
        <v>22.094370000000001</v>
      </c>
      <c r="HL541" s="1">
        <v>4.9615529999999998E-9</v>
      </c>
      <c r="HM541" s="1">
        <v>5.3301679999999997E-5</v>
      </c>
      <c r="HN541" s="1">
        <v>1.562441E-2</v>
      </c>
      <c r="HO541">
        <v>22.061399999999999</v>
      </c>
      <c r="HP541" s="1">
        <v>1.723074E-8</v>
      </c>
      <c r="HQ541" s="1">
        <v>1.8675000000000001E-4</v>
      </c>
      <c r="HR541" s="1">
        <v>1.5559190000000001E-2</v>
      </c>
      <c r="HS541">
        <v>22.027170000000002</v>
      </c>
      <c r="HT541" s="1">
        <v>5.4401030000000002E-8</v>
      </c>
      <c r="HU541" s="1">
        <v>5.9477930000000003E-4</v>
      </c>
      <c r="HV541" s="1">
        <v>1.585019E-2</v>
      </c>
      <c r="HW541">
        <v>22.010470000000002</v>
      </c>
      <c r="HX541" s="1">
        <v>1.6131159999999999E-7</v>
      </c>
      <c r="HY541" s="1">
        <v>1.7385549999999999E-3</v>
      </c>
      <c r="HZ541">
        <v>1.5732960000000001E-2</v>
      </c>
      <c r="IA541">
        <v>22.090409999999999</v>
      </c>
      <c r="IB541" s="1">
        <v>4.3059920000000001E-7</v>
      </c>
      <c r="IC541" s="1">
        <v>4.6940109999999997E-3</v>
      </c>
      <c r="ID541" s="1">
        <v>1.5490759999999999E-2</v>
      </c>
      <c r="IE541">
        <v>22.121670000000002</v>
      </c>
      <c r="IF541" s="1">
        <v>1.058536E-6</v>
      </c>
      <c r="IG541" s="1">
        <v>1.176436E-2</v>
      </c>
      <c r="IH541">
        <v>1.524266E-2</v>
      </c>
      <c r="II541">
        <v>22.229839999999999</v>
      </c>
      <c r="IJ541" s="1">
        <v>2.4277379999999998E-6</v>
      </c>
      <c r="IK541" s="1">
        <v>2.7532339999999999E-2</v>
      </c>
      <c r="IL541" s="1">
        <v>1.5187529999999999E-2</v>
      </c>
      <c r="IM541">
        <v>22.326789999999999</v>
      </c>
      <c r="IN541" s="1">
        <v>5.3003720000000002E-6</v>
      </c>
      <c r="IO541" s="1">
        <v>6.0545630000000003E-2</v>
      </c>
      <c r="IP541" s="1">
        <v>1.517596E-2</v>
      </c>
      <c r="IQ541">
        <v>22.361709999999999</v>
      </c>
      <c r="IR541" s="1">
        <v>1.096404E-5</v>
      </c>
      <c r="IS541" s="1">
        <v>0.1258196</v>
      </c>
      <c r="IT541" s="1">
        <v>1.5083040000000001E-2</v>
      </c>
      <c r="IU541">
        <v>22.34094</v>
      </c>
      <c r="IV541" s="1">
        <v>2.1413740000000001E-5</v>
      </c>
      <c r="IW541" s="1">
        <v>0.24816859999999999</v>
      </c>
      <c r="IX541" s="1">
        <v>1.48331E-2</v>
      </c>
      <c r="IY541">
        <v>22.306550000000001</v>
      </c>
      <c r="IZ541" s="1">
        <v>3.9429089999999998E-5</v>
      </c>
      <c r="JA541" s="1">
        <v>0.46630500000000003</v>
      </c>
      <c r="JB541" s="1">
        <v>1.439022E-2</v>
      </c>
      <c r="JC541">
        <v>22.30386</v>
      </c>
      <c r="JD541" s="1">
        <v>6.8426959999999998E-5</v>
      </c>
      <c r="JE541" s="1">
        <v>0.83720640000000002</v>
      </c>
      <c r="JF541" s="1">
        <v>1.42363E-2</v>
      </c>
      <c r="JG541">
        <v>22.425640000000001</v>
      </c>
      <c r="JH541" s="1">
        <v>1.161871E-4</v>
      </c>
      <c r="JI541">
        <v>1.4421889999999999</v>
      </c>
      <c r="JJ541" s="1">
        <v>1.421742E-2</v>
      </c>
      <c r="JK541">
        <v>22.589030000000001</v>
      </c>
      <c r="JL541" s="1">
        <v>1.9193979999999999E-4</v>
      </c>
      <c r="JM541">
        <v>2.3937710000000001</v>
      </c>
      <c r="JN541" s="1">
        <v>1.4183660000000001E-2</v>
      </c>
      <c r="JO541">
        <v>22.76754</v>
      </c>
      <c r="JP541" s="1">
        <v>3.0611359999999999E-4</v>
      </c>
      <c r="JQ541">
        <v>3.8403010000000002</v>
      </c>
      <c r="JR541">
        <v>1.3963959999999999E-2</v>
      </c>
      <c r="JS541">
        <v>22.93008</v>
      </c>
      <c r="JT541" s="1">
        <v>4.6674100000000001E-4</v>
      </c>
      <c r="JU541">
        <v>5.9682149999999998</v>
      </c>
      <c r="JV541" s="1">
        <v>1.369664E-2</v>
      </c>
      <c r="JW541">
        <v>23.001000000000001</v>
      </c>
      <c r="JX541" s="1">
        <v>6.8822149999999999E-4</v>
      </c>
      <c r="JY541">
        <v>9.0031599999999994</v>
      </c>
      <c r="JZ541" s="1">
        <v>1.351569E-2</v>
      </c>
      <c r="KA541">
        <v>22.985910000000001</v>
      </c>
      <c r="KB541" s="1">
        <v>9.9347689999999995E-4</v>
      </c>
      <c r="KC541">
        <v>13.215540000000001</v>
      </c>
      <c r="KD541" s="1">
        <v>1.343835E-2</v>
      </c>
      <c r="KE541">
        <v>22.964269999999999</v>
      </c>
      <c r="KF541" s="1">
        <v>1.4097230000000001E-3</v>
      </c>
      <c r="KG541">
        <v>18.923760000000001</v>
      </c>
      <c r="KH541" s="1">
        <v>1.3342629999999999E-2</v>
      </c>
      <c r="KI541">
        <v>22.952210000000001</v>
      </c>
      <c r="KJ541" s="1">
        <v>1.9527660000000001E-3</v>
      </c>
      <c r="KK541">
        <v>26.487819999999999</v>
      </c>
      <c r="KL541" s="1">
        <v>1.324263E-2</v>
      </c>
      <c r="KM541">
        <v>23.022600000000001</v>
      </c>
      <c r="KN541" s="1">
        <v>2.6474910000000001E-3</v>
      </c>
      <c r="KO541">
        <v>36.301940000000002</v>
      </c>
      <c r="KP541" s="1">
        <v>1.3105759999999999E-2</v>
      </c>
      <c r="KQ541">
        <v>23.108470000000001</v>
      </c>
      <c r="KR541" s="1">
        <v>3.510343E-3</v>
      </c>
      <c r="KS541">
        <v>48.787799999999997</v>
      </c>
      <c r="KT541" s="1">
        <v>1.2988110000000001E-2</v>
      </c>
      <c r="KU541">
        <v>23.17567</v>
      </c>
      <c r="KV541" s="1">
        <v>4.5764439999999998E-3</v>
      </c>
      <c r="KW541">
        <v>64.389669999999995</v>
      </c>
      <c r="KX541" s="1">
        <v>1.2892229999999999E-2</v>
      </c>
      <c r="KY541">
        <v>23.227869999999999</v>
      </c>
      <c r="KZ541" s="1">
        <v>5.8773699999999998E-3</v>
      </c>
      <c r="LA541">
        <v>83.571020000000004</v>
      </c>
      <c r="LB541" s="1">
        <v>1.2807239999999999E-2</v>
      </c>
      <c r="LC541">
        <v>23.238779999999998</v>
      </c>
      <c r="LD541" s="1">
        <v>7.4380890000000002E-3</v>
      </c>
      <c r="LE541">
        <v>106.8014</v>
      </c>
      <c r="LF541" s="1">
        <v>1.2731370000000001E-2</v>
      </c>
      <c r="LG541">
        <v>23.2256</v>
      </c>
      <c r="LH541" s="1">
        <v>9.2867000000000002E-3</v>
      </c>
      <c r="LI541">
        <v>134.55240000000001</v>
      </c>
      <c r="LJ541" s="1">
        <v>1.255677E-2</v>
      </c>
      <c r="LK541">
        <v>23.20233</v>
      </c>
      <c r="LL541" s="1">
        <v>1.135179E-2</v>
      </c>
      <c r="LM541">
        <v>167.2654</v>
      </c>
      <c r="LN541" s="1">
        <v>1.2128979999999999E-2</v>
      </c>
      <c r="LO541">
        <v>23.20439</v>
      </c>
      <c r="LP541" s="1">
        <v>1.3415089999999999E-2</v>
      </c>
      <c r="LQ541">
        <v>205.2432</v>
      </c>
      <c r="LR541" s="1">
        <v>1.2005149999999999E-2</v>
      </c>
      <c r="LS541">
        <v>23.30913</v>
      </c>
      <c r="LT541">
        <v>1.6053520000000002E-2</v>
      </c>
      <c r="LU541">
        <v>248.8561</v>
      </c>
      <c r="LV541" s="1">
        <v>1.2041039999999999E-2</v>
      </c>
      <c r="LW541">
        <v>23.45309</v>
      </c>
      <c r="LX541" s="1">
        <v>1.926317E-2</v>
      </c>
      <c r="LY541">
        <v>298.5813</v>
      </c>
      <c r="LZ541" s="1">
        <v>1.208701E-2</v>
      </c>
      <c r="MA541">
        <v>23.62323</v>
      </c>
      <c r="MB541" s="1">
        <v>2.2918129999999998E-2</v>
      </c>
      <c r="MC541">
        <v>354.81950000000001</v>
      </c>
      <c r="MD541" s="1">
        <v>1.1937039999999999E-2</v>
      </c>
      <c r="ME541">
        <v>23.769909999999999</v>
      </c>
      <c r="MF541" s="1">
        <v>2.658013E-2</v>
      </c>
      <c r="MG541">
        <v>417.76299999999998</v>
      </c>
      <c r="MH541" s="1">
        <v>1.168808E-2</v>
      </c>
      <c r="MI541">
        <v>23.852360000000001</v>
      </c>
      <c r="MJ541" s="1">
        <v>3.0295599999999999E-2</v>
      </c>
      <c r="MK541">
        <v>487.48899999999998</v>
      </c>
      <c r="ML541" s="1">
        <v>1.1499270000000001E-2</v>
      </c>
      <c r="MM541">
        <v>23.839259999999999</v>
      </c>
      <c r="MN541" s="1">
        <v>3.441197E-2</v>
      </c>
      <c r="MO541">
        <v>564.08079999999995</v>
      </c>
      <c r="MP541">
        <v>1.146192E-2</v>
      </c>
      <c r="MQ541">
        <v>23.816870000000002</v>
      </c>
      <c r="MR541" s="1">
        <v>3.9300929999999998E-2</v>
      </c>
      <c r="MS541">
        <v>647.76250000000005</v>
      </c>
      <c r="MT541" s="1">
        <v>1.1606E-2</v>
      </c>
      <c r="MU541">
        <v>23.804130000000001</v>
      </c>
      <c r="MV541" s="1">
        <v>4.5301679999999997E-2</v>
      </c>
      <c r="MW541">
        <v>738.85360000000003</v>
      </c>
      <c r="MX541" s="1">
        <v>1.150118E-2</v>
      </c>
      <c r="MY541">
        <v>23.858059999999998</v>
      </c>
      <c r="MZ541" s="1">
        <v>5.0781680000000003E-2</v>
      </c>
      <c r="NA541">
        <v>837.34780000000001</v>
      </c>
      <c r="NB541" s="1">
        <v>1.1247709999999999E-2</v>
      </c>
      <c r="NC541">
        <v>23.963439999999999</v>
      </c>
      <c r="ND541" s="1">
        <v>5.5819279999999999E-2</v>
      </c>
      <c r="NE541">
        <v>942.85109999999997</v>
      </c>
      <c r="NF541" s="1">
        <v>1.1247709999999999E-2</v>
      </c>
      <c r="NG541">
        <v>23.963439999999999</v>
      </c>
      <c r="NH541" s="1">
        <v>5.5819279999999999E-2</v>
      </c>
      <c r="NI541">
        <v>942.85109999999997</v>
      </c>
      <c r="NJ541" s="1">
        <v>1.1247709999999999E-2</v>
      </c>
      <c r="NK541">
        <v>23.963439999999999</v>
      </c>
      <c r="NL541" s="1">
        <v>5.5819279999999999E-2</v>
      </c>
      <c r="NM541">
        <v>942.85109999999997</v>
      </c>
      <c r="NN541" s="1">
        <v>1.1247709999999999E-2</v>
      </c>
      <c r="NO541">
        <v>23.963439999999999</v>
      </c>
      <c r="NP541" s="1">
        <v>5.5819279999999999E-2</v>
      </c>
      <c r="NQ541">
        <v>942.85109999999997</v>
      </c>
      <c r="NR541" s="1">
        <v>1.1247709999999999E-2</v>
      </c>
      <c r="NS541">
        <v>23.963439999999999</v>
      </c>
      <c r="NT541" s="1">
        <v>5.5819279999999999E-2</v>
      </c>
      <c r="NU541">
        <v>942.85109999999997</v>
      </c>
      <c r="NV541" s="1">
        <v>1.1247709999999999E-2</v>
      </c>
      <c r="NW541">
        <v>23.963439999999999</v>
      </c>
      <c r="NX541" s="1">
        <v>5.5819279999999999E-2</v>
      </c>
      <c r="NY541">
        <v>942.85109999999997</v>
      </c>
      <c r="NZ541" s="1">
        <v>1.1247709999999999E-2</v>
      </c>
      <c r="OA541">
        <v>23.963439999999999</v>
      </c>
      <c r="OB541" s="1">
        <v>5.5819279999999999E-2</v>
      </c>
      <c r="OC541">
        <v>942.85109999999997</v>
      </c>
      <c r="OD541" s="1">
        <v>1.1247709999999999E-2</v>
      </c>
      <c r="OE541">
        <v>23.963439999999999</v>
      </c>
      <c r="OF541" s="1">
        <v>5.5819279999999999E-2</v>
      </c>
      <c r="OG541">
        <v>942.85109999999997</v>
      </c>
      <c r="OH541" s="1">
        <v>1.1247709999999999E-2</v>
      </c>
      <c r="OI541">
        <v>23.963439999999999</v>
      </c>
      <c r="OJ541" s="1">
        <v>5.5819279999999999E-2</v>
      </c>
      <c r="OK541">
        <v>942.85109999999997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 s="1">
        <v>2.141904E-2</v>
      </c>
      <c r="G542">
        <v>18.613630000000001</v>
      </c>
      <c r="H542">
        <v>0</v>
      </c>
      <c r="I542">
        <v>0</v>
      </c>
      <c r="J542" s="1">
        <v>2.131916E-2</v>
      </c>
      <c r="K542">
        <v>18.758710000000001</v>
      </c>
      <c r="L542">
        <v>0</v>
      </c>
      <c r="M542">
        <v>0</v>
      </c>
      <c r="N542" s="1">
        <v>2.1107549999999999E-2</v>
      </c>
      <c r="O542">
        <v>18.906089999999999</v>
      </c>
      <c r="P542">
        <v>0</v>
      </c>
      <c r="Q542">
        <v>0</v>
      </c>
      <c r="R542" s="1">
        <v>2.0897430000000002E-2</v>
      </c>
      <c r="S542">
        <v>19.05631</v>
      </c>
      <c r="T542">
        <v>0</v>
      </c>
      <c r="U542">
        <v>0</v>
      </c>
      <c r="V542" s="1">
        <v>2.085122E-2</v>
      </c>
      <c r="W542">
        <v>19.220669999999998</v>
      </c>
      <c r="X542">
        <v>0</v>
      </c>
      <c r="Y542">
        <v>0</v>
      </c>
      <c r="Z542" s="1">
        <v>2.087195E-2</v>
      </c>
      <c r="AA542">
        <v>19.30369</v>
      </c>
      <c r="AB542">
        <v>0</v>
      </c>
      <c r="AC542">
        <v>0</v>
      </c>
      <c r="AD542" s="1">
        <v>2.083463E-2</v>
      </c>
      <c r="AE542">
        <v>19.296620000000001</v>
      </c>
      <c r="AF542">
        <v>0</v>
      </c>
      <c r="AG542">
        <v>0</v>
      </c>
      <c r="AH542" s="1">
        <v>2.0776849999999999E-2</v>
      </c>
      <c r="AI542">
        <v>19.290790000000001</v>
      </c>
      <c r="AJ542">
        <v>0</v>
      </c>
      <c r="AK542">
        <v>0</v>
      </c>
      <c r="AL542" s="1">
        <v>2.0988969999999999E-2</v>
      </c>
      <c r="AM542">
        <v>19.305910000000001</v>
      </c>
      <c r="AN542">
        <v>0</v>
      </c>
      <c r="AO542">
        <v>0</v>
      </c>
      <c r="AP542" s="1">
        <v>2.0890829999999999E-2</v>
      </c>
      <c r="AQ542">
        <v>19.436170000000001</v>
      </c>
      <c r="AR542">
        <v>0</v>
      </c>
      <c r="AS542">
        <v>0</v>
      </c>
      <c r="AT542" s="1">
        <v>2.0694549999999999E-2</v>
      </c>
      <c r="AU542">
        <v>19.596260000000001</v>
      </c>
      <c r="AV542">
        <v>0</v>
      </c>
      <c r="AW542">
        <v>0</v>
      </c>
      <c r="AX542" s="1">
        <v>2.048763E-2</v>
      </c>
      <c r="AY542">
        <v>19.744589999999999</v>
      </c>
      <c r="AZ542">
        <v>0</v>
      </c>
      <c r="BA542">
        <v>0</v>
      </c>
      <c r="BB542">
        <v>2.0433670000000001E-2</v>
      </c>
      <c r="BC542">
        <v>19.889890000000001</v>
      </c>
      <c r="BD542">
        <v>0</v>
      </c>
      <c r="BE542">
        <v>0</v>
      </c>
      <c r="BF542" s="1">
        <v>2.0433570000000002E-2</v>
      </c>
      <c r="BG542">
        <v>19.95224</v>
      </c>
      <c r="BH542">
        <v>0</v>
      </c>
      <c r="BI542">
        <v>0</v>
      </c>
      <c r="BJ542" s="1">
        <v>2.037247E-2</v>
      </c>
      <c r="BK542">
        <v>19.958829999999999</v>
      </c>
      <c r="BL542">
        <v>0</v>
      </c>
      <c r="BM542">
        <v>0</v>
      </c>
      <c r="BN542" s="1">
        <v>2.0261250000000001E-2</v>
      </c>
      <c r="BO542">
        <v>19.960940000000001</v>
      </c>
      <c r="BP542">
        <v>0</v>
      </c>
      <c r="BQ542">
        <v>0</v>
      </c>
      <c r="BR542" s="1">
        <v>2.0162280000000001E-2</v>
      </c>
      <c r="BS542">
        <v>19.975819999999999</v>
      </c>
      <c r="BT542">
        <v>0</v>
      </c>
      <c r="BU542">
        <v>0</v>
      </c>
      <c r="BV542" s="1">
        <v>2.0058469999999998E-2</v>
      </c>
      <c r="BW542">
        <v>20.015049999999999</v>
      </c>
      <c r="BX542">
        <v>0</v>
      </c>
      <c r="BY542">
        <v>0</v>
      </c>
      <c r="BZ542" s="1">
        <v>1.9946430000000001E-2</v>
      </c>
      <c r="CA542">
        <v>20.125810000000001</v>
      </c>
      <c r="CB542">
        <v>0</v>
      </c>
      <c r="CC542">
        <v>0</v>
      </c>
      <c r="CD542" s="1">
        <v>1.9845419999999999E-2</v>
      </c>
      <c r="CE542">
        <v>20.215800000000002</v>
      </c>
      <c r="CF542">
        <v>0</v>
      </c>
      <c r="CG542">
        <v>0</v>
      </c>
      <c r="CH542" s="1">
        <v>1.9725949999999999E-2</v>
      </c>
      <c r="CI542">
        <v>20.291399999999999</v>
      </c>
      <c r="CJ542">
        <v>0</v>
      </c>
      <c r="CK542">
        <v>0</v>
      </c>
      <c r="CL542" s="1">
        <v>1.9615199999999999E-2</v>
      </c>
      <c r="CM542">
        <v>20.310110000000002</v>
      </c>
      <c r="CN542">
        <v>0</v>
      </c>
      <c r="CO542">
        <v>0</v>
      </c>
      <c r="CP542" s="1">
        <v>1.949064E-2</v>
      </c>
      <c r="CQ542">
        <v>20.31588</v>
      </c>
      <c r="CR542">
        <v>0</v>
      </c>
      <c r="CS542">
        <v>0</v>
      </c>
      <c r="CT542" s="1">
        <v>1.9360280000000001E-2</v>
      </c>
      <c r="CU542">
        <v>20.306750000000001</v>
      </c>
      <c r="CV542">
        <v>0</v>
      </c>
      <c r="CW542">
        <v>0</v>
      </c>
      <c r="CX542" s="1">
        <v>1.9174710000000001E-2</v>
      </c>
      <c r="CY542">
        <v>20.284520000000001</v>
      </c>
      <c r="CZ542">
        <v>0</v>
      </c>
      <c r="DA542">
        <v>0</v>
      </c>
      <c r="DB542" s="1">
        <v>1.9058530000000001E-2</v>
      </c>
      <c r="DC542">
        <v>20.287569999999999</v>
      </c>
      <c r="DD542">
        <v>0</v>
      </c>
      <c r="DE542">
        <v>0</v>
      </c>
      <c r="DF542" s="1">
        <v>1.897279E-2</v>
      </c>
      <c r="DG542">
        <v>20.353570000000001</v>
      </c>
      <c r="DH542">
        <v>0</v>
      </c>
      <c r="DI542">
        <v>0</v>
      </c>
      <c r="DJ542" s="1">
        <v>1.8885320000000001E-2</v>
      </c>
      <c r="DK542">
        <v>20.43102</v>
      </c>
      <c r="DL542">
        <v>0</v>
      </c>
      <c r="DM542">
        <v>0</v>
      </c>
      <c r="DN542" s="1">
        <v>1.876384E-2</v>
      </c>
      <c r="DO542">
        <v>20.523969999999998</v>
      </c>
      <c r="DP542">
        <v>0</v>
      </c>
      <c r="DQ542">
        <v>0</v>
      </c>
      <c r="DR542" s="1">
        <v>1.8615860000000001E-2</v>
      </c>
      <c r="DS542">
        <v>20.543479999999999</v>
      </c>
      <c r="DT542">
        <v>0</v>
      </c>
      <c r="DU542">
        <v>0</v>
      </c>
      <c r="DV542" s="1">
        <v>1.8489370000000001E-2</v>
      </c>
      <c r="DW542">
        <v>20.531220000000001</v>
      </c>
      <c r="DX542">
        <v>0</v>
      </c>
      <c r="DY542">
        <v>0</v>
      </c>
      <c r="DZ542" s="1">
        <v>1.8351780000000002E-2</v>
      </c>
      <c r="EA542">
        <v>20.523900000000001</v>
      </c>
      <c r="EB542">
        <v>0</v>
      </c>
      <c r="EC542">
        <v>0</v>
      </c>
      <c r="ED542" s="1">
        <v>1.8159149999999999E-2</v>
      </c>
      <c r="EE542">
        <v>20.520140000000001</v>
      </c>
      <c r="EF542">
        <v>0</v>
      </c>
      <c r="EG542">
        <v>3.9717209999999999E-38</v>
      </c>
      <c r="EH542">
        <v>1.8038930000000002E-2</v>
      </c>
      <c r="EI542">
        <v>20.596489999999999</v>
      </c>
      <c r="EJ542">
        <v>0</v>
      </c>
      <c r="EK542">
        <v>1.129322E-34</v>
      </c>
      <c r="EL542" s="1">
        <v>1.794751E-2</v>
      </c>
      <c r="EM542">
        <v>20.688590000000001</v>
      </c>
      <c r="EN542">
        <v>2.8432E-36</v>
      </c>
      <c r="EO542">
        <v>1.4262860000000001E-31</v>
      </c>
      <c r="EP542" s="1">
        <v>1.785637E-2</v>
      </c>
      <c r="EQ542">
        <v>20.766729999999999</v>
      </c>
      <c r="ER542">
        <v>1.7789419999999999E-33</v>
      </c>
      <c r="ES542" s="1">
        <v>8.9489010000000004E-29</v>
      </c>
      <c r="ET542" s="1">
        <v>1.773959E-2</v>
      </c>
      <c r="EU542">
        <v>20.870259999999998</v>
      </c>
      <c r="EV542" s="1">
        <v>6.0714890000000004E-31</v>
      </c>
      <c r="EW542" s="1">
        <v>3.065798E-26</v>
      </c>
      <c r="EX542" s="1">
        <v>1.760693E-2</v>
      </c>
      <c r="EY542">
        <v>20.927350000000001</v>
      </c>
      <c r="EZ542" s="1">
        <v>1.2159359999999999E-28</v>
      </c>
      <c r="FA542" s="1">
        <v>6.1787330000000004E-24</v>
      </c>
      <c r="FB542" s="1">
        <v>1.749883E-2</v>
      </c>
      <c r="FC542">
        <v>20.906210000000002</v>
      </c>
      <c r="FD542" s="1">
        <v>1.5275419999999999E-26</v>
      </c>
      <c r="FE542" s="1">
        <v>7.783847E-22</v>
      </c>
      <c r="FF542" s="1">
        <v>1.745E-2</v>
      </c>
      <c r="FG542">
        <v>20.878360000000001</v>
      </c>
      <c r="FH542" s="1">
        <v>1.2658830000000001E-24</v>
      </c>
      <c r="FI542" s="1">
        <v>6.4511310000000005E-20</v>
      </c>
      <c r="FJ542" s="1">
        <v>1.762563E-2</v>
      </c>
      <c r="FK542">
        <v>20.86899</v>
      </c>
      <c r="FL542" s="1">
        <v>7.3121540000000004E-23</v>
      </c>
      <c r="FM542" s="1">
        <v>3.6797620000000003E-18</v>
      </c>
      <c r="FN542" s="1">
        <v>1.7483930000000002E-2</v>
      </c>
      <c r="FO542">
        <v>20.972750000000001</v>
      </c>
      <c r="FP542" s="1">
        <v>2.963673E-21</v>
      </c>
      <c r="FQ542" s="1">
        <v>1.499719E-16</v>
      </c>
      <c r="FR542" s="1">
        <v>1.7206740000000002E-2</v>
      </c>
      <c r="FS542">
        <v>21.115189999999998</v>
      </c>
      <c r="FT542" s="1">
        <v>8.7818069999999995E-20</v>
      </c>
      <c r="FU542" s="1">
        <v>4.5003530000000001E-15</v>
      </c>
      <c r="FV542" s="1">
        <v>1.692867E-2</v>
      </c>
      <c r="FW542">
        <v>21.270209999999999</v>
      </c>
      <c r="FX542" s="1">
        <v>1.9668760000000001E-18</v>
      </c>
      <c r="FY542" s="1">
        <v>1.022018E-13</v>
      </c>
      <c r="FZ542" s="1">
        <v>1.68367E-2</v>
      </c>
      <c r="GA542">
        <v>21.411840000000002</v>
      </c>
      <c r="GB542" s="1">
        <v>3.4630909999999998E-17</v>
      </c>
      <c r="GC542" s="1">
        <v>1.8024979999999999E-12</v>
      </c>
      <c r="GD542" s="1">
        <v>1.6827580000000002E-2</v>
      </c>
      <c r="GE542">
        <v>21.458829999999999</v>
      </c>
      <c r="GF542" s="1">
        <v>4.8709879999999999E-16</v>
      </c>
      <c r="GG542" s="1">
        <v>2.5286910000000001E-11</v>
      </c>
      <c r="GH542">
        <v>1.6736580000000001E-2</v>
      </c>
      <c r="GI542">
        <v>21.43167</v>
      </c>
      <c r="GJ542" s="1">
        <v>5.5335460000000001E-15</v>
      </c>
      <c r="GK542" s="1">
        <v>2.8796429999999998E-10</v>
      </c>
      <c r="GL542" s="1">
        <v>1.661704E-2</v>
      </c>
      <c r="GM542">
        <v>21.403729999999999</v>
      </c>
      <c r="GN542" s="1">
        <v>5.3470920000000003E-14</v>
      </c>
      <c r="GO542" s="1">
        <v>2.7090430000000001E-9</v>
      </c>
      <c r="GP542" s="1">
        <v>1.67771E-2</v>
      </c>
      <c r="GQ542">
        <v>21.39565</v>
      </c>
      <c r="GR542" s="1">
        <v>4.8073899999999996E-13</v>
      </c>
      <c r="GS542" s="1">
        <v>2.145682E-8</v>
      </c>
      <c r="GT542" s="1">
        <v>1.6608620000000001E-2</v>
      </c>
      <c r="GU542">
        <v>21.504930000000002</v>
      </c>
      <c r="GV542" s="1">
        <v>3.5079989999999998E-12</v>
      </c>
      <c r="GW542" s="1">
        <v>1.4493539999999999E-7</v>
      </c>
      <c r="GX542" s="1">
        <v>1.632219E-2</v>
      </c>
      <c r="GY542">
        <v>21.649519999999999</v>
      </c>
      <c r="GZ542" s="1">
        <v>2.1478279999999999E-11</v>
      </c>
      <c r="HA542" s="1">
        <v>8.4414379999999995E-7</v>
      </c>
      <c r="HB542" s="1">
        <v>1.6016590000000001E-2</v>
      </c>
      <c r="HC542">
        <v>21.806760000000001</v>
      </c>
      <c r="HD542" s="1">
        <v>1.128808E-10</v>
      </c>
      <c r="HE542" s="1">
        <v>4.2892740000000003E-6</v>
      </c>
      <c r="HF542" s="1">
        <v>1.589428E-2</v>
      </c>
      <c r="HG542">
        <v>21.935189999999999</v>
      </c>
      <c r="HH542" s="1">
        <v>5.2380479999999997E-10</v>
      </c>
      <c r="HI542" s="1">
        <v>1.9233509999999999E-5</v>
      </c>
      <c r="HJ542" s="1">
        <v>1.5863410000000001E-2</v>
      </c>
      <c r="HK542">
        <v>21.977810000000002</v>
      </c>
      <c r="HL542" s="1">
        <v>2.1633199999999999E-9</v>
      </c>
      <c r="HM542" s="1">
        <v>7.6957250000000006E-5</v>
      </c>
      <c r="HN542" s="1">
        <v>1.5805739999999999E-2</v>
      </c>
      <c r="HO542">
        <v>21.946020000000001</v>
      </c>
      <c r="HP542" s="1">
        <v>7.9769759999999999E-9</v>
      </c>
      <c r="HQ542" s="1">
        <v>2.7746349999999999E-4</v>
      </c>
      <c r="HR542" s="1">
        <v>1.574192E-2</v>
      </c>
      <c r="HS542">
        <v>21.912009999999999</v>
      </c>
      <c r="HT542" s="1">
        <v>2.6564509999999999E-8</v>
      </c>
      <c r="HU542" s="1">
        <v>9.0907330000000004E-4</v>
      </c>
      <c r="HV542" s="1">
        <v>1.6039040000000001E-2</v>
      </c>
      <c r="HW542">
        <v>21.895569999999999</v>
      </c>
      <c r="HX542" s="1">
        <v>8.2663690000000005E-8</v>
      </c>
      <c r="HY542" s="1">
        <v>2.7315070000000002E-3</v>
      </c>
      <c r="HZ542" s="1">
        <v>1.5920650000000001E-2</v>
      </c>
      <c r="IA542">
        <v>21.97503</v>
      </c>
      <c r="IB542" s="1">
        <v>2.3033600000000001E-7</v>
      </c>
      <c r="IC542" s="1">
        <v>7.579583E-3</v>
      </c>
      <c r="ID542" s="1">
        <v>1.567346E-2</v>
      </c>
      <c r="IE542">
        <v>22.007819999999999</v>
      </c>
      <c r="IF542" s="1">
        <v>5.8842229999999995E-7</v>
      </c>
      <c r="IG542" s="1">
        <v>1.951833E-2</v>
      </c>
      <c r="IH542" s="1">
        <v>1.542192E-2</v>
      </c>
      <c r="II542">
        <v>22.115760000000002</v>
      </c>
      <c r="IJ542" s="1">
        <v>1.3975299999999999E-6</v>
      </c>
      <c r="IK542" s="1">
        <v>4.6909880000000001E-2</v>
      </c>
      <c r="IL542">
        <v>1.5366009999999999E-2</v>
      </c>
      <c r="IM542">
        <v>22.213819999999998</v>
      </c>
      <c r="IN542" s="1">
        <v>3.150526E-6</v>
      </c>
      <c r="IO542" s="1">
        <v>0.1058648</v>
      </c>
      <c r="IP542" s="1">
        <v>1.53554E-2</v>
      </c>
      <c r="IQ542">
        <v>22.250520000000002</v>
      </c>
      <c r="IR542" s="1">
        <v>6.7118849999999999E-6</v>
      </c>
      <c r="IS542" s="1">
        <v>0.22562289999999999</v>
      </c>
      <c r="IT542" s="1">
        <v>1.526216E-2</v>
      </c>
      <c r="IU542">
        <v>22.231200000000001</v>
      </c>
      <c r="IV542" s="1">
        <v>1.346734E-5</v>
      </c>
      <c r="IW542" s="1">
        <v>0.45614959999999999</v>
      </c>
      <c r="IX542" s="1">
        <v>1.5006719999999999E-2</v>
      </c>
      <c r="IY542">
        <v>22.197769999999998</v>
      </c>
      <c r="IZ542" s="1">
        <v>2.5412039999999999E-5</v>
      </c>
      <c r="JA542" s="1">
        <v>0.87804309999999997</v>
      </c>
      <c r="JB542" s="1">
        <v>1.4556660000000001E-2</v>
      </c>
      <c r="JC542">
        <v>22.195350000000001</v>
      </c>
      <c r="JD542" s="1">
        <v>4.5101639999999998E-5</v>
      </c>
      <c r="JE542">
        <v>1.614055</v>
      </c>
      <c r="JF542" s="1">
        <v>1.4401850000000001E-2</v>
      </c>
      <c r="JG542">
        <v>22.316490000000002</v>
      </c>
      <c r="JH542" s="1">
        <v>7.8207639999999996E-5</v>
      </c>
      <c r="JI542">
        <v>2.8445909999999999</v>
      </c>
      <c r="JJ542" s="1">
        <v>1.438479E-2</v>
      </c>
      <c r="JK542">
        <v>22.480340000000002</v>
      </c>
      <c r="JL542" s="1">
        <v>1.3175980000000001E-4</v>
      </c>
      <c r="JM542">
        <v>4.8268240000000002</v>
      </c>
      <c r="JN542" s="1">
        <v>1.435146E-2</v>
      </c>
      <c r="JO542">
        <v>22.65954</v>
      </c>
      <c r="JP542" s="1">
        <v>2.1398869999999999E-4</v>
      </c>
      <c r="JQ542">
        <v>7.9111659999999997</v>
      </c>
      <c r="JR542" s="1">
        <v>1.4128E-2</v>
      </c>
      <c r="JS542">
        <v>22.822949999999999</v>
      </c>
      <c r="JT542" s="1">
        <v>3.317665E-4</v>
      </c>
      <c r="JU542">
        <v>12.553280000000001</v>
      </c>
      <c r="JV542" s="1">
        <v>1.3857090000000001E-2</v>
      </c>
      <c r="JW542">
        <v>22.895499999999998</v>
      </c>
      <c r="JX542" s="1">
        <v>4.9686130000000002E-4</v>
      </c>
      <c r="JY542">
        <v>19.323049999999999</v>
      </c>
      <c r="JZ542">
        <v>1.367268E-2</v>
      </c>
      <c r="KA542">
        <v>22.881499999999999</v>
      </c>
      <c r="KB542" s="1">
        <v>7.2767489999999997E-4</v>
      </c>
      <c r="KC542">
        <v>28.922560000000001</v>
      </c>
      <c r="KD542" s="1">
        <v>1.3594770000000001E-2</v>
      </c>
      <c r="KE542">
        <v>22.86016</v>
      </c>
      <c r="KF542" s="1">
        <v>1.046724E-3</v>
      </c>
      <c r="KG542">
        <v>42.202550000000002</v>
      </c>
      <c r="KH542" s="1">
        <v>1.349826E-2</v>
      </c>
      <c r="KI542">
        <v>22.848369999999999</v>
      </c>
      <c r="KJ542" s="1">
        <v>1.4685569999999999E-3</v>
      </c>
      <c r="KK542">
        <v>60.156379999999999</v>
      </c>
      <c r="KL542" s="1">
        <v>1.3397020000000001E-2</v>
      </c>
      <c r="KM542">
        <v>22.91816</v>
      </c>
      <c r="KN542" s="1">
        <v>2.0149199999999999E-3</v>
      </c>
      <c r="KO542">
        <v>83.908100000000005</v>
      </c>
      <c r="KP542" s="1">
        <v>1.3258209999999999E-2</v>
      </c>
      <c r="KQ542">
        <v>23.0047</v>
      </c>
      <c r="KR542" s="1">
        <v>2.7016449999999999E-3</v>
      </c>
      <c r="KS542">
        <v>114.7013</v>
      </c>
      <c r="KT542" s="1">
        <v>1.3138840000000001E-2</v>
      </c>
      <c r="KU542">
        <v>23.072800000000001</v>
      </c>
      <c r="KV542" s="1">
        <v>3.5593299999999999E-3</v>
      </c>
      <c r="KW542">
        <v>153.88800000000001</v>
      </c>
      <c r="KX542" s="1">
        <v>1.3041290000000001E-2</v>
      </c>
      <c r="KY542">
        <v>23.126259999999998</v>
      </c>
      <c r="KZ542" s="1">
        <v>4.616495E-3</v>
      </c>
      <c r="LA542">
        <v>202.92230000000001</v>
      </c>
      <c r="LB542" s="1">
        <v>1.295575E-2</v>
      </c>
      <c r="LC542">
        <v>23.138400000000001</v>
      </c>
      <c r="LD542" s="1">
        <v>5.8974819999999999E-3</v>
      </c>
      <c r="LE542">
        <v>263.32870000000003</v>
      </c>
      <c r="LF542" s="1">
        <v>1.2879720000000001E-2</v>
      </c>
      <c r="LG542">
        <v>23.12623</v>
      </c>
      <c r="LH542" s="1">
        <v>7.4289120000000002E-3</v>
      </c>
      <c r="LI542">
        <v>336.68759999999997</v>
      </c>
      <c r="LJ542" s="1">
        <v>1.2700370000000001E-2</v>
      </c>
      <c r="LK542">
        <v>23.103909999999999</v>
      </c>
      <c r="LL542" s="1">
        <v>9.1549590000000007E-3</v>
      </c>
      <c r="LM542">
        <v>424.55869999999999</v>
      </c>
      <c r="LN542" s="1">
        <v>1.226607E-2</v>
      </c>
      <c r="LO542">
        <v>23.106359999999999</v>
      </c>
      <c r="LP542" s="1">
        <v>1.090267E-2</v>
      </c>
      <c r="LQ542">
        <v>528.19389999999999</v>
      </c>
      <c r="LR542" s="1">
        <v>1.2140160000000001E-2</v>
      </c>
      <c r="LS542">
        <v>23.21068</v>
      </c>
      <c r="LT542" s="1">
        <v>1.3143989999999999E-2</v>
      </c>
      <c r="LU542">
        <v>649.01070000000004</v>
      </c>
      <c r="LV542" s="1">
        <v>1.2178339999999999E-2</v>
      </c>
      <c r="LW542">
        <v>23.35502</v>
      </c>
      <c r="LX542" s="1">
        <v>1.588674E-2</v>
      </c>
      <c r="LY542">
        <v>788.73969999999997</v>
      </c>
      <c r="LZ542" s="1">
        <v>1.222702E-2</v>
      </c>
      <c r="MA542">
        <v>23.525880000000001</v>
      </c>
      <c r="MB542" s="1">
        <v>1.903285E-2</v>
      </c>
      <c r="MC542">
        <v>948.97379999999998</v>
      </c>
      <c r="MD542">
        <v>1.2075280000000001E-2</v>
      </c>
      <c r="ME542">
        <v>23.67353</v>
      </c>
      <c r="MF542" s="1">
        <v>2.2215829999999999E-2</v>
      </c>
      <c r="MG542">
        <v>1130.77</v>
      </c>
      <c r="MH542" s="1">
        <v>1.182092E-2</v>
      </c>
      <c r="MI542">
        <v>23.757349999999999</v>
      </c>
      <c r="MJ542" s="1">
        <v>2.5470570000000001E-2</v>
      </c>
      <c r="MK542">
        <v>1334.86</v>
      </c>
      <c r="ML542" s="1">
        <v>1.1630629999999999E-2</v>
      </c>
      <c r="MM542">
        <v>23.745570000000001</v>
      </c>
      <c r="MN542" s="1">
        <v>2.9101269999999999E-2</v>
      </c>
      <c r="MO542">
        <v>1561.96</v>
      </c>
      <c r="MP542" s="1">
        <v>1.159321E-2</v>
      </c>
      <c r="MQ542">
        <v>23.72344</v>
      </c>
      <c r="MR542" s="1">
        <v>3.3421510000000001E-2</v>
      </c>
      <c r="MS542">
        <v>1813.1469999999999</v>
      </c>
      <c r="MT542">
        <v>1.174207E-2</v>
      </c>
      <c r="MU542">
        <v>23.710819999999998</v>
      </c>
      <c r="MV542" s="1">
        <v>3.8740259999999999E-2</v>
      </c>
      <c r="MW542">
        <v>2089.7820000000002</v>
      </c>
      <c r="MX542" s="1">
        <v>1.163544E-2</v>
      </c>
      <c r="MY542">
        <v>23.76417</v>
      </c>
      <c r="MZ542" s="1">
        <v>4.3644820000000001E-2</v>
      </c>
      <c r="NA542">
        <v>2392.3290000000002</v>
      </c>
      <c r="NB542" s="1">
        <v>1.137841E-2</v>
      </c>
      <c r="NC542">
        <v>23.869299999999999</v>
      </c>
      <c r="ND542" s="1">
        <v>4.8204219999999999E-2</v>
      </c>
      <c r="NE542">
        <v>2720.152</v>
      </c>
      <c r="NF542" s="1">
        <v>1.137841E-2</v>
      </c>
      <c r="NG542">
        <v>23.869299999999999</v>
      </c>
      <c r="NH542" s="1">
        <v>4.8204219999999999E-2</v>
      </c>
      <c r="NI542">
        <v>2720.152</v>
      </c>
      <c r="NJ542" s="1">
        <v>1.137841E-2</v>
      </c>
      <c r="NK542">
        <v>23.869299999999999</v>
      </c>
      <c r="NL542" s="1">
        <v>4.8204219999999999E-2</v>
      </c>
      <c r="NM542">
        <v>2720.152</v>
      </c>
      <c r="NN542" s="1">
        <v>1.137841E-2</v>
      </c>
      <c r="NO542">
        <v>23.869299999999999</v>
      </c>
      <c r="NP542" s="1">
        <v>4.8204219999999999E-2</v>
      </c>
      <c r="NQ542">
        <v>2720.152</v>
      </c>
      <c r="NR542" s="1">
        <v>1.137841E-2</v>
      </c>
      <c r="NS542">
        <v>23.869299999999999</v>
      </c>
      <c r="NT542" s="1">
        <v>4.8204219999999999E-2</v>
      </c>
      <c r="NU542">
        <v>2720.152</v>
      </c>
      <c r="NV542" s="1">
        <v>1.137841E-2</v>
      </c>
      <c r="NW542">
        <v>23.869299999999999</v>
      </c>
      <c r="NX542" s="1">
        <v>4.8204219999999999E-2</v>
      </c>
      <c r="NY542">
        <v>2720.152</v>
      </c>
      <c r="NZ542" s="1">
        <v>1.137841E-2</v>
      </c>
      <c r="OA542">
        <v>23.869299999999999</v>
      </c>
      <c r="OB542" s="1">
        <v>4.8204219999999999E-2</v>
      </c>
      <c r="OC542">
        <v>2720.152</v>
      </c>
      <c r="OD542" s="1">
        <v>1.137841E-2</v>
      </c>
      <c r="OE542">
        <v>23.869299999999999</v>
      </c>
      <c r="OF542" s="1">
        <v>4.8204219999999999E-2</v>
      </c>
      <c r="OG542">
        <v>2720.152</v>
      </c>
      <c r="OH542" s="1">
        <v>1.137841E-2</v>
      </c>
      <c r="OI542">
        <v>23.869299999999999</v>
      </c>
      <c r="OJ542" s="1">
        <v>4.8204219999999999E-2</v>
      </c>
      <c r="OK542">
        <v>2720.152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 s="1">
        <v>1.997811E-2</v>
      </c>
      <c r="G543">
        <v>18.485710000000001</v>
      </c>
      <c r="H543">
        <v>0</v>
      </c>
      <c r="I543">
        <v>0</v>
      </c>
      <c r="J543" s="1">
        <v>1.9886919999999999E-2</v>
      </c>
      <c r="K543">
        <v>18.63655</v>
      </c>
      <c r="L543">
        <v>0</v>
      </c>
      <c r="M543">
        <v>0</v>
      </c>
      <c r="N543" s="1">
        <v>1.9682180000000001E-2</v>
      </c>
      <c r="O543">
        <v>18.784579999999998</v>
      </c>
      <c r="P543">
        <v>0</v>
      </c>
      <c r="Q543">
        <v>0</v>
      </c>
      <c r="R543" s="1">
        <v>1.947991E-2</v>
      </c>
      <c r="S543">
        <v>18.93534</v>
      </c>
      <c r="T543">
        <v>0</v>
      </c>
      <c r="U543">
        <v>0</v>
      </c>
      <c r="V543" s="1">
        <v>1.944543E-2</v>
      </c>
      <c r="W543">
        <v>19.099799999999998</v>
      </c>
      <c r="X543">
        <v>0</v>
      </c>
      <c r="Y543">
        <v>0</v>
      </c>
      <c r="Z543" s="1">
        <v>1.9463290000000001E-2</v>
      </c>
      <c r="AA543">
        <v>19.176500000000001</v>
      </c>
      <c r="AB543">
        <v>0</v>
      </c>
      <c r="AC543">
        <v>0</v>
      </c>
      <c r="AD543" s="1">
        <v>1.9429289999999998E-2</v>
      </c>
      <c r="AE543">
        <v>19.161930000000002</v>
      </c>
      <c r="AF543">
        <v>0</v>
      </c>
      <c r="AG543">
        <v>0</v>
      </c>
      <c r="AH543">
        <v>1.9380769999999999E-2</v>
      </c>
      <c r="AI543">
        <v>19.15213</v>
      </c>
      <c r="AJ543">
        <v>0</v>
      </c>
      <c r="AK543">
        <v>0</v>
      </c>
      <c r="AL543" s="1">
        <v>1.958758E-2</v>
      </c>
      <c r="AM543">
        <v>19.166889999999999</v>
      </c>
      <c r="AN543">
        <v>0</v>
      </c>
      <c r="AO543">
        <v>0</v>
      </c>
      <c r="AP543" s="1">
        <v>1.9493420000000001E-2</v>
      </c>
      <c r="AQ543">
        <v>19.301960000000001</v>
      </c>
      <c r="AR543">
        <v>0</v>
      </c>
      <c r="AS543">
        <v>0</v>
      </c>
      <c r="AT543" s="1">
        <v>1.9309340000000001E-2</v>
      </c>
      <c r="AU543">
        <v>19.464500000000001</v>
      </c>
      <c r="AV543">
        <v>0</v>
      </c>
      <c r="AW543">
        <v>0</v>
      </c>
      <c r="AX543" s="1">
        <v>1.911295E-2</v>
      </c>
      <c r="AY543">
        <v>19.612500000000001</v>
      </c>
      <c r="AZ543">
        <v>0</v>
      </c>
      <c r="BA543">
        <v>0</v>
      </c>
      <c r="BB543" s="1">
        <v>1.9065639999999998E-2</v>
      </c>
      <c r="BC543">
        <v>19.756869999999999</v>
      </c>
      <c r="BD543">
        <v>0</v>
      </c>
      <c r="BE543">
        <v>0</v>
      </c>
      <c r="BF543" s="1">
        <v>1.9066199999999998E-2</v>
      </c>
      <c r="BG543">
        <v>19.812950000000001</v>
      </c>
      <c r="BH543">
        <v>0</v>
      </c>
      <c r="BI543">
        <v>0</v>
      </c>
      <c r="BJ543" s="1">
        <v>1.900789E-2</v>
      </c>
      <c r="BK543">
        <v>19.814050000000002</v>
      </c>
      <c r="BL543">
        <v>0</v>
      </c>
      <c r="BM543">
        <v>0</v>
      </c>
      <c r="BN543" s="1">
        <v>1.8904020000000001E-2</v>
      </c>
      <c r="BO543">
        <v>19.81326</v>
      </c>
      <c r="BP543">
        <v>0</v>
      </c>
      <c r="BQ543">
        <v>0</v>
      </c>
      <c r="BR543" s="1">
        <v>1.881122E-2</v>
      </c>
      <c r="BS543">
        <v>19.82695</v>
      </c>
      <c r="BT543">
        <v>0</v>
      </c>
      <c r="BU543">
        <v>0</v>
      </c>
      <c r="BV543" s="1">
        <v>1.8717319999999999E-2</v>
      </c>
      <c r="BW543">
        <v>19.866949999999999</v>
      </c>
      <c r="BX543">
        <v>0</v>
      </c>
      <c r="BY543">
        <v>0</v>
      </c>
      <c r="BZ543" s="1">
        <v>1.8609199999999999E-2</v>
      </c>
      <c r="CA543">
        <v>19.981549999999999</v>
      </c>
      <c r="CB543">
        <v>0</v>
      </c>
      <c r="CC543">
        <v>0</v>
      </c>
      <c r="CD543" s="1">
        <v>1.851686E-2</v>
      </c>
      <c r="CE543">
        <v>20.07179</v>
      </c>
      <c r="CF543">
        <v>0</v>
      </c>
      <c r="CG543">
        <v>0</v>
      </c>
      <c r="CH543" s="1">
        <v>1.840516E-2</v>
      </c>
      <c r="CI543">
        <v>20.145769999999999</v>
      </c>
      <c r="CJ543">
        <v>0</v>
      </c>
      <c r="CK543">
        <v>0</v>
      </c>
      <c r="CL543">
        <v>1.8301600000000001E-2</v>
      </c>
      <c r="CM543">
        <v>20.16085</v>
      </c>
      <c r="CN543">
        <v>0</v>
      </c>
      <c r="CO543">
        <v>0</v>
      </c>
      <c r="CP543" s="1">
        <v>1.8182549999999999E-2</v>
      </c>
      <c r="CQ543">
        <v>20.164439999999999</v>
      </c>
      <c r="CR543">
        <v>0</v>
      </c>
      <c r="CS543">
        <v>0</v>
      </c>
      <c r="CT543" s="1">
        <v>1.8063530000000001E-2</v>
      </c>
      <c r="CU543">
        <v>20.153649999999999</v>
      </c>
      <c r="CV543">
        <v>0</v>
      </c>
      <c r="CW543">
        <v>0</v>
      </c>
      <c r="CX543" s="1">
        <v>1.7888939999999999E-2</v>
      </c>
      <c r="CY543">
        <v>20.130289999999999</v>
      </c>
      <c r="CZ543">
        <v>0</v>
      </c>
      <c r="DA543">
        <v>0</v>
      </c>
      <c r="DB543" s="1">
        <v>1.7779940000000001E-2</v>
      </c>
      <c r="DC543">
        <v>20.135110000000001</v>
      </c>
      <c r="DD543">
        <v>0</v>
      </c>
      <c r="DE543">
        <v>0</v>
      </c>
      <c r="DF543" s="1">
        <v>1.769859E-2</v>
      </c>
      <c r="DG543">
        <v>20.205670000000001</v>
      </c>
      <c r="DH543">
        <v>0</v>
      </c>
      <c r="DI543">
        <v>0</v>
      </c>
      <c r="DJ543" s="1">
        <v>1.7617290000000001E-2</v>
      </c>
      <c r="DK543">
        <v>20.285699999999999</v>
      </c>
      <c r="DL543">
        <v>0</v>
      </c>
      <c r="DM543">
        <v>0</v>
      </c>
      <c r="DN543" s="1">
        <v>1.7503459999999998E-2</v>
      </c>
      <c r="DO543">
        <v>20.380389999999998</v>
      </c>
      <c r="DP543">
        <v>0</v>
      </c>
      <c r="DQ543">
        <v>0</v>
      </c>
      <c r="DR543" s="1">
        <v>1.7367690000000002E-2</v>
      </c>
      <c r="DS543">
        <v>20.39677</v>
      </c>
      <c r="DT543">
        <v>0</v>
      </c>
      <c r="DU543">
        <v>0</v>
      </c>
      <c r="DV543" s="1">
        <v>1.7248289999999999E-2</v>
      </c>
      <c r="DW543">
        <v>20.38251</v>
      </c>
      <c r="DX543">
        <v>0</v>
      </c>
      <c r="DY543">
        <v>0</v>
      </c>
      <c r="DZ543" s="1">
        <v>1.7116530000000001E-2</v>
      </c>
      <c r="EA543">
        <v>20.375</v>
      </c>
      <c r="EB543">
        <v>0</v>
      </c>
      <c r="EC543">
        <v>0</v>
      </c>
      <c r="ED543" s="1">
        <v>1.6930609999999999E-2</v>
      </c>
      <c r="EE543">
        <v>20.371919999999999</v>
      </c>
      <c r="EF543">
        <v>0</v>
      </c>
      <c r="EG543">
        <v>0</v>
      </c>
      <c r="EH543" s="1">
        <v>1.6822110000000001E-2</v>
      </c>
      <c r="EI543">
        <v>20.4541</v>
      </c>
      <c r="EJ543">
        <v>0</v>
      </c>
      <c r="EK543">
        <v>4.4222239999999999E-36</v>
      </c>
      <c r="EL543" s="1">
        <v>1.673753E-2</v>
      </c>
      <c r="EM543">
        <v>20.549109999999999</v>
      </c>
      <c r="EN543">
        <v>1.404294E-37</v>
      </c>
      <c r="EO543">
        <v>6.1843260000000003E-33</v>
      </c>
      <c r="EP543" s="1">
        <v>1.6652259999999999E-2</v>
      </c>
      <c r="EQ543">
        <v>20.628589999999999</v>
      </c>
      <c r="ER543">
        <v>9.6793689999999999E-35</v>
      </c>
      <c r="ES543" s="1">
        <v>4.2746450000000001E-30</v>
      </c>
      <c r="ET543" s="1">
        <v>1.6543120000000001E-2</v>
      </c>
      <c r="EU543">
        <v>20.734660000000002</v>
      </c>
      <c r="EV543" s="1">
        <v>3.6233159999999998E-32</v>
      </c>
      <c r="EW543" s="1">
        <v>1.6062279999999999E-27</v>
      </c>
      <c r="EX543" s="1">
        <v>1.6421990000000001E-2</v>
      </c>
      <c r="EY543">
        <v>20.789650000000002</v>
      </c>
      <c r="EZ543" s="1">
        <v>7.9328240000000004E-30</v>
      </c>
      <c r="FA543" s="1">
        <v>3.5384550000000002E-25</v>
      </c>
      <c r="FB543" s="1">
        <v>1.6318590000000001E-2</v>
      </c>
      <c r="FC543">
        <v>20.764769999999999</v>
      </c>
      <c r="FD543" s="1">
        <v>1.085981E-27</v>
      </c>
      <c r="FE543" s="1">
        <v>4.858299E-23</v>
      </c>
      <c r="FF543" s="1">
        <v>1.627957E-2</v>
      </c>
      <c r="FG543">
        <v>20.735569999999999</v>
      </c>
      <c r="FH543" s="1">
        <v>9.7868579999999997E-26</v>
      </c>
      <c r="FI543" s="1">
        <v>4.3769820000000003E-21</v>
      </c>
      <c r="FJ543" s="1">
        <v>1.6451150000000001E-2</v>
      </c>
      <c r="FK543">
        <v>20.727509999999999</v>
      </c>
      <c r="FL543" s="1">
        <v>6.1312320000000004E-24</v>
      </c>
      <c r="FM543" s="1">
        <v>2.7065219999999998E-19</v>
      </c>
      <c r="FN543" s="1">
        <v>1.6319460000000001E-2</v>
      </c>
      <c r="FO543">
        <v>20.838370000000001</v>
      </c>
      <c r="FP543" s="1">
        <v>2.688808E-22</v>
      </c>
      <c r="FQ543" s="1">
        <v>1.1934860000000001E-17</v>
      </c>
      <c r="FR543" s="1">
        <v>1.6054990000000002E-2</v>
      </c>
      <c r="FS543">
        <v>20.985690000000002</v>
      </c>
      <c r="FT543" s="1">
        <v>8.604568E-21</v>
      </c>
      <c r="FU543" s="1">
        <v>3.8691939999999999E-16</v>
      </c>
      <c r="FV543" s="1">
        <v>1.579301E-2</v>
      </c>
      <c r="FW543">
        <v>21.14386</v>
      </c>
      <c r="FX543" s="1">
        <v>2.078334E-19</v>
      </c>
      <c r="FY543" s="1">
        <v>9.4776720000000005E-15</v>
      </c>
      <c r="FZ543" s="1">
        <v>1.5706680000000001E-2</v>
      </c>
      <c r="GA543">
        <v>21.28622</v>
      </c>
      <c r="GB543" s="1">
        <v>3.9392739999999999E-18</v>
      </c>
      <c r="GC543" s="1">
        <v>1.799457E-13</v>
      </c>
      <c r="GD543">
        <v>1.5706069999999999E-2</v>
      </c>
      <c r="GE543">
        <v>21.327919999999999</v>
      </c>
      <c r="GF543" s="1">
        <v>5.9557359999999995E-17</v>
      </c>
      <c r="GG543" s="1">
        <v>2.7121359999999999E-12</v>
      </c>
      <c r="GH543" s="1">
        <v>1.562264E-2</v>
      </c>
      <c r="GI543">
        <v>21.295960000000001</v>
      </c>
      <c r="GJ543" s="1">
        <v>7.2572470000000003E-16</v>
      </c>
      <c r="GK543" s="1">
        <v>3.3125750000000002E-11</v>
      </c>
      <c r="GL543" s="1">
        <v>1.5512710000000001E-2</v>
      </c>
      <c r="GM543">
        <v>21.266349999999999</v>
      </c>
      <c r="GN543" s="1">
        <v>7.2799309999999998E-15</v>
      </c>
      <c r="GO543" s="1">
        <v>3.337031E-10</v>
      </c>
      <c r="GP543" s="1">
        <v>1.56717E-2</v>
      </c>
      <c r="GQ543">
        <v>21.259589999999999</v>
      </c>
      <c r="GR543" s="1">
        <v>6.2478779999999995E-14</v>
      </c>
      <c r="GS543" s="1">
        <v>2.8251920000000001E-9</v>
      </c>
      <c r="GT543" s="1">
        <v>1.551519E-2</v>
      </c>
      <c r="GU543">
        <v>21.375969999999999</v>
      </c>
      <c r="GV543" s="1">
        <v>4.476303E-13</v>
      </c>
      <c r="GW543" s="1">
        <v>2.0383520000000002E-8</v>
      </c>
      <c r="GX543" s="1">
        <v>1.523994E-2</v>
      </c>
      <c r="GY543">
        <v>21.525120000000001</v>
      </c>
      <c r="GZ543" s="1">
        <v>2.7417500000000001E-12</v>
      </c>
      <c r="HA543" s="1">
        <v>1.2666379999999999E-7</v>
      </c>
      <c r="HB543" s="1">
        <v>1.4953879999999999E-2</v>
      </c>
      <c r="HC543">
        <v>21.684809999999999</v>
      </c>
      <c r="HD543" s="1">
        <v>1.4609099999999999E-11</v>
      </c>
      <c r="HE543" s="1">
        <v>6.8557980000000004E-7</v>
      </c>
      <c r="HF543" s="1">
        <v>1.4840320000000001E-2</v>
      </c>
      <c r="HG543">
        <v>21.813089999999999</v>
      </c>
      <c r="HH543" s="1">
        <v>7.1895659999999994E-11</v>
      </c>
      <c r="HI543" s="1">
        <v>3.270235E-6</v>
      </c>
      <c r="HJ543" s="1">
        <v>1.4814880000000001E-2</v>
      </c>
      <c r="HK543">
        <v>21.8507</v>
      </c>
      <c r="HL543" s="1">
        <v>3.266946E-10</v>
      </c>
      <c r="HM543" s="1">
        <v>1.391331E-5</v>
      </c>
      <c r="HN543">
        <v>1.4759309999999999E-2</v>
      </c>
      <c r="HO543">
        <v>21.813970000000001</v>
      </c>
      <c r="HP543" s="1">
        <v>1.3122850000000001E-9</v>
      </c>
      <c r="HQ543" s="1">
        <v>5.3241269999999999E-5</v>
      </c>
      <c r="HR543">
        <v>1.471197E-2</v>
      </c>
      <c r="HS543">
        <v>21.778120000000001</v>
      </c>
      <c r="HT543" s="1">
        <v>4.730519E-9</v>
      </c>
      <c r="HU543" s="1">
        <v>1.8477399999999999E-4</v>
      </c>
      <c r="HV543">
        <v>1.4995949999999999E-2</v>
      </c>
      <c r="HW543">
        <v>21.76268</v>
      </c>
      <c r="HX543" s="1">
        <v>1.5804419999999999E-8</v>
      </c>
      <c r="HY543" s="1">
        <v>5.8643919999999997E-4</v>
      </c>
      <c r="HZ543" s="1">
        <v>1.4889319999999999E-2</v>
      </c>
      <c r="IA543">
        <v>21.847349999999999</v>
      </c>
      <c r="IB543" s="1">
        <v>4.7095019999999999E-8</v>
      </c>
      <c r="IC543" s="1">
        <v>1.7148420000000001E-3</v>
      </c>
      <c r="ID543" s="1">
        <v>1.465026E-2</v>
      </c>
      <c r="IE543">
        <v>21.88017</v>
      </c>
      <c r="IF543" s="1">
        <v>1.281381E-7</v>
      </c>
      <c r="IG543" s="1">
        <v>4.645616E-3</v>
      </c>
      <c r="IH543" s="1">
        <v>1.4409780000000001E-2</v>
      </c>
      <c r="II543">
        <v>21.993220000000001</v>
      </c>
      <c r="IJ543" s="1">
        <v>3.2299769999999999E-7</v>
      </c>
      <c r="IK543" s="1">
        <v>1.172463E-2</v>
      </c>
      <c r="IL543" s="1">
        <v>1.435781E-2</v>
      </c>
      <c r="IM543">
        <v>22.09273</v>
      </c>
      <c r="IN543" s="1">
        <v>7.701994E-7</v>
      </c>
      <c r="IO543" s="1">
        <v>2.7732799999999998E-2</v>
      </c>
      <c r="IP543" s="1">
        <v>1.4355959999999999E-2</v>
      </c>
      <c r="IQ543">
        <v>22.126539999999999</v>
      </c>
      <c r="IR543" s="1">
        <v>1.7310020000000001E-6</v>
      </c>
      <c r="IS543" s="1">
        <v>6.1832379999999999E-2</v>
      </c>
      <c r="IT543" s="1">
        <v>1.426734E-2</v>
      </c>
      <c r="IU543">
        <v>22.104299999999999</v>
      </c>
      <c r="IV543" s="1">
        <v>3.6526629999999998E-6</v>
      </c>
      <c r="IW543" s="1">
        <v>0.13054589999999999</v>
      </c>
      <c r="IX543" s="1">
        <v>1.4022649999999999E-2</v>
      </c>
      <c r="IY543">
        <v>22.06955</v>
      </c>
      <c r="IZ543" s="1">
        <v>7.2304990000000002E-6</v>
      </c>
      <c r="JA543" s="1">
        <v>0.26198310000000002</v>
      </c>
      <c r="JB543">
        <v>1.3598590000000001E-2</v>
      </c>
      <c r="JC543">
        <v>22.069649999999999</v>
      </c>
      <c r="JD543" s="1">
        <v>1.343796E-5</v>
      </c>
      <c r="JE543" s="1">
        <v>0.50128689999999998</v>
      </c>
      <c r="JF543" s="1">
        <v>1.34501E-2</v>
      </c>
      <c r="JG543">
        <v>22.19924</v>
      </c>
      <c r="JH543" s="1">
        <v>2.434052E-5</v>
      </c>
      <c r="JI543" s="1">
        <v>0.91809830000000003</v>
      </c>
      <c r="JJ543" s="1">
        <v>1.3442259999999999E-2</v>
      </c>
      <c r="JK543">
        <v>22.368829999999999</v>
      </c>
      <c r="JL543" s="1">
        <v>4.2775619999999999E-5</v>
      </c>
      <c r="JM543">
        <v>1.6162129999999999</v>
      </c>
      <c r="JN543" s="1">
        <v>1.341417E-2</v>
      </c>
      <c r="JO543">
        <v>22.551639999999999</v>
      </c>
      <c r="JP543" s="1">
        <v>7.2302870000000007E-5</v>
      </c>
      <c r="JQ543">
        <v>2.7438739999999999</v>
      </c>
      <c r="JR543" s="1">
        <v>1.320413E-2</v>
      </c>
      <c r="JS543">
        <v>22.715589999999999</v>
      </c>
      <c r="JT543" s="1">
        <v>1.1644779999999999E-4</v>
      </c>
      <c r="JU543">
        <v>4.5034280000000004</v>
      </c>
      <c r="JV543" s="1">
        <v>1.294557E-2</v>
      </c>
      <c r="JW543">
        <v>22.78303</v>
      </c>
      <c r="JX543" s="1">
        <v>1.8082339999999999E-4</v>
      </c>
      <c r="JY543">
        <v>7.1603050000000001</v>
      </c>
      <c r="JZ543" s="1">
        <v>1.2768669999999999E-2</v>
      </c>
      <c r="KA543">
        <v>22.76332</v>
      </c>
      <c r="KB543" s="1">
        <v>2.7414730000000002E-4</v>
      </c>
      <c r="KC543">
        <v>11.055440000000001</v>
      </c>
      <c r="KD543" s="1">
        <v>1.270132E-2</v>
      </c>
      <c r="KE543">
        <v>22.739719999999998</v>
      </c>
      <c r="KF543" s="1">
        <v>4.079105E-4</v>
      </c>
      <c r="KG543">
        <v>16.61795</v>
      </c>
      <c r="KH543" s="1">
        <v>1.2612399999999999E-2</v>
      </c>
      <c r="KI543">
        <v>22.727989999999998</v>
      </c>
      <c r="KJ543" s="1">
        <v>5.9093220000000003E-4</v>
      </c>
      <c r="KK543">
        <v>24.370380000000001</v>
      </c>
      <c r="KL543" s="1">
        <v>1.251759E-2</v>
      </c>
      <c r="KM543">
        <v>22.80274</v>
      </c>
      <c r="KN543" s="1">
        <v>8.3596889999999996E-4</v>
      </c>
      <c r="KO543">
        <v>34.930120000000002</v>
      </c>
      <c r="KP543" s="1">
        <v>1.2386579999999999E-2</v>
      </c>
      <c r="KQ543">
        <v>22.891680000000001</v>
      </c>
      <c r="KR543" s="1">
        <v>1.1541609999999999E-3</v>
      </c>
      <c r="KS543">
        <v>49.010350000000003</v>
      </c>
      <c r="KT543" s="1">
        <v>1.227399E-2</v>
      </c>
      <c r="KU543">
        <v>22.961089999999999</v>
      </c>
      <c r="KV543" s="1">
        <v>1.563844E-3</v>
      </c>
      <c r="KW543">
        <v>67.417360000000002</v>
      </c>
      <c r="KX543" s="1">
        <v>1.218079E-2</v>
      </c>
      <c r="KY543">
        <v>23.013860000000001</v>
      </c>
      <c r="KZ543" s="1">
        <v>2.0834650000000001E-3</v>
      </c>
      <c r="LA543">
        <v>91.052459999999996</v>
      </c>
      <c r="LB543" s="1">
        <v>1.2102699999999999E-2</v>
      </c>
      <c r="LC543">
        <v>23.0242</v>
      </c>
      <c r="LD543" s="1">
        <v>2.7318199999999998E-3</v>
      </c>
      <c r="LE543">
        <v>120.8977</v>
      </c>
      <c r="LF543" s="1">
        <v>1.203417E-2</v>
      </c>
      <c r="LG543">
        <v>23.010680000000001</v>
      </c>
      <c r="LH543" s="1">
        <v>3.5285170000000001E-3</v>
      </c>
      <c r="LI543">
        <v>158.01220000000001</v>
      </c>
      <c r="LJ543" s="1">
        <v>1.1859659999999999E-2</v>
      </c>
      <c r="LK543">
        <v>22.987829999999999</v>
      </c>
      <c r="LL543" s="1">
        <v>4.4508059999999999E-3</v>
      </c>
      <c r="LM543">
        <v>203.4931</v>
      </c>
      <c r="LN543" s="1">
        <v>1.1444309999999999E-2</v>
      </c>
      <c r="LO543">
        <v>22.992619999999999</v>
      </c>
      <c r="LP543" s="1">
        <v>5.419292E-3</v>
      </c>
      <c r="LQ543">
        <v>258.34879999999998</v>
      </c>
      <c r="LR543" s="1">
        <v>1.132524E-2</v>
      </c>
      <c r="LS543">
        <v>23.103819999999999</v>
      </c>
      <c r="LT543" s="1">
        <v>6.6783440000000001E-3</v>
      </c>
      <c r="LU543">
        <v>323.68529999999998</v>
      </c>
      <c r="LV543" s="1">
        <v>1.137197E-2</v>
      </c>
      <c r="LW543">
        <v>23.253609999999998</v>
      </c>
      <c r="LX543" s="1">
        <v>8.2526100000000005E-3</v>
      </c>
      <c r="LY543">
        <v>400.7774</v>
      </c>
      <c r="LZ543">
        <v>1.141722E-2</v>
      </c>
      <c r="MA543">
        <v>23.428319999999999</v>
      </c>
      <c r="MB543" s="1">
        <v>1.008964E-2</v>
      </c>
      <c r="MC543">
        <v>490.87459999999999</v>
      </c>
      <c r="MD543" s="1">
        <v>1.1278639999999999E-2</v>
      </c>
      <c r="ME543">
        <v>23.576840000000001</v>
      </c>
      <c r="MF543" s="1">
        <v>1.201317E-2</v>
      </c>
      <c r="MG543">
        <v>595.01509999999996</v>
      </c>
      <c r="MH543" s="1">
        <v>1.103147E-2</v>
      </c>
      <c r="MI543">
        <v>23.657260000000001</v>
      </c>
      <c r="MJ543" s="1">
        <v>1.402348E-2</v>
      </c>
      <c r="MK543">
        <v>714.08370000000002</v>
      </c>
      <c r="ML543" s="1">
        <v>1.0852769999999999E-2</v>
      </c>
      <c r="MM543">
        <v>23.63964</v>
      </c>
      <c r="MN543" s="1">
        <v>1.6315159999999999E-2</v>
      </c>
      <c r="MO543">
        <v>848.9434</v>
      </c>
      <c r="MP543" s="1">
        <v>1.0827639999999999E-2</v>
      </c>
      <c r="MQ543">
        <v>23.614930000000001</v>
      </c>
      <c r="MR543" s="1">
        <v>1.9085149999999999E-2</v>
      </c>
      <c r="MS543">
        <v>1000.615</v>
      </c>
      <c r="MT543" s="1">
        <v>1.097011E-2</v>
      </c>
      <c r="MU543">
        <v>23.602229999999999</v>
      </c>
      <c r="MV543" s="1">
        <v>2.2504329999999999E-2</v>
      </c>
      <c r="MW543">
        <v>1170.2539999999999</v>
      </c>
      <c r="MX543" s="1">
        <v>1.0875330000000001E-2</v>
      </c>
      <c r="MY543">
        <v>23.65954</v>
      </c>
      <c r="MZ543" s="1">
        <v>2.577873E-2</v>
      </c>
      <c r="NA543">
        <v>1358.5809999999999</v>
      </c>
      <c r="NB543">
        <v>1.0624969999999999E-2</v>
      </c>
      <c r="NC543">
        <v>23.769189999999998</v>
      </c>
      <c r="ND543" s="1">
        <v>2.8893249999999999E-2</v>
      </c>
      <c r="NE543">
        <v>1565.7670000000001</v>
      </c>
      <c r="NF543">
        <v>1.0624969999999999E-2</v>
      </c>
      <c r="NG543">
        <v>23.769189999999998</v>
      </c>
      <c r="NH543" s="1">
        <v>2.8893249999999999E-2</v>
      </c>
      <c r="NI543">
        <v>1565.7670000000001</v>
      </c>
      <c r="NJ543">
        <v>1.0624969999999999E-2</v>
      </c>
      <c r="NK543">
        <v>23.769189999999998</v>
      </c>
      <c r="NL543" s="1">
        <v>2.8893249999999999E-2</v>
      </c>
      <c r="NM543">
        <v>1565.7670000000001</v>
      </c>
      <c r="NN543">
        <v>1.0624969999999999E-2</v>
      </c>
      <c r="NO543">
        <v>23.769189999999998</v>
      </c>
      <c r="NP543" s="1">
        <v>2.8893249999999999E-2</v>
      </c>
      <c r="NQ543">
        <v>1565.7670000000001</v>
      </c>
      <c r="NR543">
        <v>1.0624969999999999E-2</v>
      </c>
      <c r="NS543">
        <v>23.769189999999998</v>
      </c>
      <c r="NT543" s="1">
        <v>2.8893249999999999E-2</v>
      </c>
      <c r="NU543">
        <v>1565.7670000000001</v>
      </c>
      <c r="NV543">
        <v>1.0624969999999999E-2</v>
      </c>
      <c r="NW543">
        <v>23.769189999999998</v>
      </c>
      <c r="NX543" s="1">
        <v>2.8893249999999999E-2</v>
      </c>
      <c r="NY543">
        <v>1565.7670000000001</v>
      </c>
      <c r="NZ543">
        <v>1.0624969999999999E-2</v>
      </c>
      <c r="OA543">
        <v>23.769189999999998</v>
      </c>
      <c r="OB543" s="1">
        <v>2.8893249999999999E-2</v>
      </c>
      <c r="OC543">
        <v>1565.7670000000001</v>
      </c>
      <c r="OD543">
        <v>1.0624969999999999E-2</v>
      </c>
      <c r="OE543">
        <v>23.769189999999998</v>
      </c>
      <c r="OF543" s="1">
        <v>2.8893249999999999E-2</v>
      </c>
      <c r="OG543">
        <v>1565.7670000000001</v>
      </c>
      <c r="OH543">
        <v>1.0624969999999999E-2</v>
      </c>
      <c r="OI543">
        <v>23.769189999999998</v>
      </c>
      <c r="OJ543" s="1">
        <v>2.8893249999999999E-2</v>
      </c>
      <c r="OK543">
        <v>1565.7670000000001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2.9034239999999999E-2</v>
      </c>
      <c r="G544">
        <v>18.340769999999999</v>
      </c>
      <c r="H544">
        <v>0</v>
      </c>
      <c r="I544">
        <v>0</v>
      </c>
      <c r="J544">
        <v>2.8901509999999998E-2</v>
      </c>
      <c r="K544">
        <v>18.488939999999999</v>
      </c>
      <c r="L544">
        <v>0</v>
      </c>
      <c r="M544">
        <v>0</v>
      </c>
      <c r="N544" s="1">
        <v>2.8592090000000001E-2</v>
      </c>
      <c r="O544">
        <v>18.636130000000001</v>
      </c>
      <c r="P544">
        <v>0</v>
      </c>
      <c r="Q544">
        <v>0</v>
      </c>
      <c r="R544" s="1">
        <v>2.8294469999999999E-2</v>
      </c>
      <c r="S544">
        <v>18.785789999999999</v>
      </c>
      <c r="T544">
        <v>0</v>
      </c>
      <c r="U544">
        <v>0</v>
      </c>
      <c r="V544" s="1">
        <v>2.8247129999999999E-2</v>
      </c>
      <c r="W544">
        <v>18.949120000000001</v>
      </c>
      <c r="X544">
        <v>0</v>
      </c>
      <c r="Y544">
        <v>0</v>
      </c>
      <c r="Z544" s="1">
        <v>2.8275499999999999E-2</v>
      </c>
      <c r="AA544">
        <v>19.02495</v>
      </c>
      <c r="AB544">
        <v>0</v>
      </c>
      <c r="AC544">
        <v>0</v>
      </c>
      <c r="AD544">
        <v>2.822506E-2</v>
      </c>
      <c r="AE544">
        <v>19.00787</v>
      </c>
      <c r="AF544">
        <v>0</v>
      </c>
      <c r="AG544">
        <v>0</v>
      </c>
      <c r="AH544" s="1">
        <v>2.8168140000000001E-2</v>
      </c>
      <c r="AI544">
        <v>18.994759999999999</v>
      </c>
      <c r="AJ544">
        <v>0</v>
      </c>
      <c r="AK544">
        <v>0</v>
      </c>
      <c r="AL544" s="1">
        <v>2.8476319999999999E-2</v>
      </c>
      <c r="AM544">
        <v>19.006499999999999</v>
      </c>
      <c r="AN544">
        <v>0</v>
      </c>
      <c r="AO544">
        <v>0</v>
      </c>
      <c r="AP544" s="1">
        <v>2.833842E-2</v>
      </c>
      <c r="AQ544">
        <v>19.1389</v>
      </c>
      <c r="AR544">
        <v>0</v>
      </c>
      <c r="AS544">
        <v>0</v>
      </c>
      <c r="AT544" s="1">
        <v>2.806341E-2</v>
      </c>
      <c r="AU544">
        <v>19.300059999999998</v>
      </c>
      <c r="AV544">
        <v>0</v>
      </c>
      <c r="AW544">
        <v>0</v>
      </c>
      <c r="AX544" s="1">
        <v>2.7773639999999999E-2</v>
      </c>
      <c r="AY544">
        <v>19.447330000000001</v>
      </c>
      <c r="AZ544">
        <v>0</v>
      </c>
      <c r="BA544">
        <v>0</v>
      </c>
      <c r="BB544">
        <v>2.7704530000000002E-2</v>
      </c>
      <c r="BC544">
        <v>19.590689999999999</v>
      </c>
      <c r="BD544">
        <v>0</v>
      </c>
      <c r="BE544">
        <v>0</v>
      </c>
      <c r="BF544">
        <v>2.771057E-2</v>
      </c>
      <c r="BG544">
        <v>19.64592</v>
      </c>
      <c r="BH544">
        <v>0</v>
      </c>
      <c r="BI544">
        <v>0</v>
      </c>
      <c r="BJ544" s="1">
        <v>2.762771E-2</v>
      </c>
      <c r="BK544">
        <v>19.6449</v>
      </c>
      <c r="BL544">
        <v>0</v>
      </c>
      <c r="BM544">
        <v>0</v>
      </c>
      <c r="BN544" s="1">
        <v>2.7471639999999999E-2</v>
      </c>
      <c r="BO544">
        <v>19.641749999999998</v>
      </c>
      <c r="BP544">
        <v>0</v>
      </c>
      <c r="BQ544">
        <v>0</v>
      </c>
      <c r="BR544" s="1">
        <v>2.733532E-2</v>
      </c>
      <c r="BS544">
        <v>19.65326</v>
      </c>
      <c r="BT544">
        <v>0</v>
      </c>
      <c r="BU544">
        <v>0</v>
      </c>
      <c r="BV544" s="1">
        <v>2.7203089999999999E-2</v>
      </c>
      <c r="BW544">
        <v>19.691649999999999</v>
      </c>
      <c r="BX544">
        <v>0</v>
      </c>
      <c r="BY544">
        <v>0</v>
      </c>
      <c r="BZ544" s="1">
        <v>2.703972E-2</v>
      </c>
      <c r="CA544">
        <v>19.805219999999998</v>
      </c>
      <c r="CB544">
        <v>0</v>
      </c>
      <c r="CC544">
        <v>0</v>
      </c>
      <c r="CD544" s="1">
        <v>2.6913309999999999E-2</v>
      </c>
      <c r="CE544">
        <v>19.895189999999999</v>
      </c>
      <c r="CF544">
        <v>0</v>
      </c>
      <c r="CG544">
        <v>0</v>
      </c>
      <c r="CH544" s="1">
        <v>2.6743889999999999E-2</v>
      </c>
      <c r="CI544">
        <v>19.969000000000001</v>
      </c>
      <c r="CJ544">
        <v>0</v>
      </c>
      <c r="CK544">
        <v>0</v>
      </c>
      <c r="CL544" s="1">
        <v>2.6599029999999999E-2</v>
      </c>
      <c r="CM544">
        <v>19.983440000000002</v>
      </c>
      <c r="CN544">
        <v>0</v>
      </c>
      <c r="CO544">
        <v>0</v>
      </c>
      <c r="CP544" s="1">
        <v>2.6420740000000002E-2</v>
      </c>
      <c r="CQ544">
        <v>19.985990000000001</v>
      </c>
      <c r="CR544">
        <v>0</v>
      </c>
      <c r="CS544">
        <v>0</v>
      </c>
      <c r="CT544" s="1">
        <v>2.6250929999999999E-2</v>
      </c>
      <c r="CU544">
        <v>19.97458</v>
      </c>
      <c r="CV544">
        <v>0</v>
      </c>
      <c r="CW544">
        <v>0</v>
      </c>
      <c r="CX544" s="1">
        <v>2.59898E-2</v>
      </c>
      <c r="CY544">
        <v>19.950980000000001</v>
      </c>
      <c r="CZ544">
        <v>0</v>
      </c>
      <c r="DA544">
        <v>0</v>
      </c>
      <c r="DB544" s="1">
        <v>2.5830490000000001E-2</v>
      </c>
      <c r="DC544">
        <v>19.955469999999998</v>
      </c>
      <c r="DD544">
        <v>0</v>
      </c>
      <c r="DE544">
        <v>0</v>
      </c>
      <c r="DF544" s="1">
        <v>2.5715249999999999E-2</v>
      </c>
      <c r="DG544">
        <v>20.025839999999999</v>
      </c>
      <c r="DH544">
        <v>0</v>
      </c>
      <c r="DI544">
        <v>0</v>
      </c>
      <c r="DJ544" s="1">
        <v>2.5596649999999999E-2</v>
      </c>
      <c r="DK544">
        <v>20.1067</v>
      </c>
      <c r="DL544">
        <v>0</v>
      </c>
      <c r="DM544">
        <v>0</v>
      </c>
      <c r="DN544" s="1">
        <v>2.5430169999999998E-2</v>
      </c>
      <c r="DO544">
        <v>20.202300000000001</v>
      </c>
      <c r="DP544">
        <v>0</v>
      </c>
      <c r="DQ544">
        <v>0</v>
      </c>
      <c r="DR544" s="1">
        <v>2.5234510000000002E-2</v>
      </c>
      <c r="DS544">
        <v>20.219809999999999</v>
      </c>
      <c r="DT544">
        <v>0</v>
      </c>
      <c r="DU544">
        <v>0</v>
      </c>
      <c r="DV544" s="1">
        <v>2.5054219999999999E-2</v>
      </c>
      <c r="DW544">
        <v>20.20561</v>
      </c>
      <c r="DX544">
        <v>0</v>
      </c>
      <c r="DY544">
        <v>0</v>
      </c>
      <c r="DZ544" s="1">
        <v>2.486236E-2</v>
      </c>
      <c r="EA544">
        <v>20.198119999999999</v>
      </c>
      <c r="EB544">
        <v>0</v>
      </c>
      <c r="EC544">
        <v>0</v>
      </c>
      <c r="ED544" s="1">
        <v>2.4587009999999999E-2</v>
      </c>
      <c r="EE544">
        <v>20.19511</v>
      </c>
      <c r="EF544">
        <v>0</v>
      </c>
      <c r="EG544">
        <v>0</v>
      </c>
      <c r="EH544" s="1">
        <v>2.4429849999999999E-2</v>
      </c>
      <c r="EI544">
        <v>20.277159999999999</v>
      </c>
      <c r="EJ544">
        <v>0</v>
      </c>
      <c r="EK544">
        <v>2.6814810000000002E-37</v>
      </c>
      <c r="EL544">
        <v>2.4308119999999999E-2</v>
      </c>
      <c r="EM544">
        <v>20.373640000000002</v>
      </c>
      <c r="EN544">
        <v>0</v>
      </c>
      <c r="EO544">
        <v>3.9590389999999996E-34</v>
      </c>
      <c r="EP544" s="1">
        <v>2.4182619999999998E-2</v>
      </c>
      <c r="EQ544">
        <v>20.45448</v>
      </c>
      <c r="ER544">
        <v>5.6421990000000001E-36</v>
      </c>
      <c r="ES544" s="1">
        <v>2.8884429999999998E-31</v>
      </c>
      <c r="ET544" s="1">
        <v>2.402866E-2</v>
      </c>
      <c r="EU544">
        <v>20.56147</v>
      </c>
      <c r="EV544">
        <v>2.2291940000000001E-33</v>
      </c>
      <c r="EW544" s="1">
        <v>1.1453060000000001E-28</v>
      </c>
      <c r="EX544" s="1">
        <v>2.385083E-2</v>
      </c>
      <c r="EY544">
        <v>20.617899999999999</v>
      </c>
      <c r="EZ544" s="1">
        <v>5.1499160000000001E-31</v>
      </c>
      <c r="FA544" s="1">
        <v>2.6624960000000002E-26</v>
      </c>
      <c r="FB544" s="1">
        <v>2.3696720000000001E-2</v>
      </c>
      <c r="FC544">
        <v>20.593810000000001</v>
      </c>
      <c r="FD544" s="1">
        <v>7.4397659999999998E-29</v>
      </c>
      <c r="FE544" s="1">
        <v>3.8582110000000003E-24</v>
      </c>
      <c r="FF544" s="1">
        <v>2.3650709999999998E-2</v>
      </c>
      <c r="FG544">
        <v>20.564499999999999</v>
      </c>
      <c r="FH544" s="1">
        <v>7.0809689999999995E-27</v>
      </c>
      <c r="FI544" s="1">
        <v>3.6693329999999998E-22</v>
      </c>
      <c r="FJ544" s="1">
        <v>2.391062E-2</v>
      </c>
      <c r="FK544">
        <v>20.555910000000001</v>
      </c>
      <c r="FL544" s="1">
        <v>4.6850230000000002E-25</v>
      </c>
      <c r="FM544" s="1">
        <v>2.3951999999999999E-20</v>
      </c>
      <c r="FN544" s="1">
        <v>2.3722090000000001E-2</v>
      </c>
      <c r="FO544">
        <v>20.6662</v>
      </c>
      <c r="FP544" s="1">
        <v>2.169577E-23</v>
      </c>
      <c r="FQ544" s="1">
        <v>1.115185E-18</v>
      </c>
      <c r="FR544" s="1">
        <v>2.3323779999999999E-2</v>
      </c>
      <c r="FS544">
        <v>20.814699999999998</v>
      </c>
      <c r="FT544" s="1">
        <v>7.3302280000000001E-22</v>
      </c>
      <c r="FU544" s="1">
        <v>3.8191970000000001E-17</v>
      </c>
      <c r="FV544" s="1">
        <v>2.2939910000000001E-2</v>
      </c>
      <c r="FW544">
        <v>20.974430000000002</v>
      </c>
      <c r="FX544" s="1">
        <v>1.870881E-20</v>
      </c>
      <c r="FY544" s="1">
        <v>9.8868429999999994E-16</v>
      </c>
      <c r="FZ544" s="1">
        <v>2.281445E-2</v>
      </c>
      <c r="GA544">
        <v>21.11824</v>
      </c>
      <c r="GB544" s="1">
        <v>3.7481999999999998E-19</v>
      </c>
      <c r="GC544" s="1">
        <v>1.984086E-14</v>
      </c>
      <c r="GD544" s="1">
        <v>2.2820130000000001E-2</v>
      </c>
      <c r="GE544">
        <v>21.161580000000001</v>
      </c>
      <c r="GF544" s="1">
        <v>5.9906739999999996E-18</v>
      </c>
      <c r="GG544" s="1">
        <v>3.1603569999999998E-13</v>
      </c>
      <c r="GH544" s="1">
        <v>2.2699460000000001E-2</v>
      </c>
      <c r="GI544">
        <v>21.129809999999999</v>
      </c>
      <c r="GJ544" s="1">
        <v>7.7148479999999996E-17</v>
      </c>
      <c r="GK544" s="1">
        <v>4.0793549999999996E-12</v>
      </c>
      <c r="GL544" s="1">
        <v>2.2553150000000001E-2</v>
      </c>
      <c r="GM544">
        <v>21.099699999999999</v>
      </c>
      <c r="GN544" s="1">
        <v>8.18409E-16</v>
      </c>
      <c r="GO544" s="1">
        <v>4.3432680000000001E-11</v>
      </c>
      <c r="GP544" s="1">
        <v>2.2787910000000001E-2</v>
      </c>
      <c r="GQ544">
        <v>21.092140000000001</v>
      </c>
      <c r="GR544" s="1">
        <v>7.4164419999999999E-15</v>
      </c>
      <c r="GS544" s="1">
        <v>3.88198E-10</v>
      </c>
      <c r="GT544" s="1">
        <v>2.2564589999999999E-2</v>
      </c>
      <c r="GU544">
        <v>21.207809999999998</v>
      </c>
      <c r="GV544" s="1">
        <v>5.6120540000000002E-14</v>
      </c>
      <c r="GW544" s="1">
        <v>2.95765E-9</v>
      </c>
      <c r="GX544" s="1">
        <v>2.2157159999999999E-2</v>
      </c>
      <c r="GY544">
        <v>21.35792</v>
      </c>
      <c r="GZ544" s="1">
        <v>3.6309299999999999E-13</v>
      </c>
      <c r="HA544" s="1">
        <v>1.9419770000000001E-8</v>
      </c>
      <c r="HB544" s="1">
        <v>2.1740389999999998E-2</v>
      </c>
      <c r="HC544">
        <v>21.519120000000001</v>
      </c>
      <c r="HD544" s="1">
        <v>2.0444820000000001E-12</v>
      </c>
      <c r="HE544" s="1">
        <v>1.110798E-7</v>
      </c>
      <c r="HF544" s="1">
        <v>2.1572129999999998E-2</v>
      </c>
      <c r="HG544">
        <v>21.64874</v>
      </c>
      <c r="HH544" s="1">
        <v>1.025194E-11</v>
      </c>
      <c r="HI544" s="1">
        <v>5.5958649999999995E-7</v>
      </c>
      <c r="HJ544" s="1">
        <v>2.1540460000000001E-2</v>
      </c>
      <c r="HK544">
        <v>21.687889999999999</v>
      </c>
      <c r="HL544" s="1">
        <v>4.6090240000000002E-11</v>
      </c>
      <c r="HM544" s="1">
        <v>2.5113980000000002E-6</v>
      </c>
      <c r="HN544" s="1">
        <v>2.1462209999999999E-2</v>
      </c>
      <c r="HO544">
        <v>21.65118</v>
      </c>
      <c r="HP544" s="1">
        <v>1.8588950000000001E-10</v>
      </c>
      <c r="HQ544" s="1">
        <v>1.013497E-5</v>
      </c>
      <c r="HR544" s="1">
        <v>2.140243E-2</v>
      </c>
      <c r="HS544">
        <v>21.614629999999998</v>
      </c>
      <c r="HT544" s="1">
        <v>6.804031E-10</v>
      </c>
      <c r="HU544" s="1">
        <v>3.7078359999999998E-5</v>
      </c>
      <c r="HV544" s="1">
        <v>2.1829310000000001E-2</v>
      </c>
      <c r="HW544">
        <v>21.59808</v>
      </c>
      <c r="HX544" s="1">
        <v>2.7635230000000001E-9</v>
      </c>
      <c r="HY544" s="1">
        <v>1.2439069999999999E-4</v>
      </c>
      <c r="HZ544" s="1">
        <v>2.1677889999999998E-2</v>
      </c>
      <c r="IA544">
        <v>21.682169999999999</v>
      </c>
      <c r="IB544" s="1">
        <v>9.5443100000000005E-9</v>
      </c>
      <c r="IC544" s="1">
        <v>3.8512630000000001E-4</v>
      </c>
      <c r="ID544" s="1">
        <v>2.1317699999999998E-2</v>
      </c>
      <c r="IE544">
        <v>21.71611</v>
      </c>
      <c r="IF544" s="1">
        <v>2.9210560000000001E-8</v>
      </c>
      <c r="IG544" s="1">
        <v>1.104004E-3</v>
      </c>
      <c r="IH544" s="1">
        <v>2.0960929999999999E-2</v>
      </c>
      <c r="II544">
        <v>21.829730000000001</v>
      </c>
      <c r="IJ544" s="1">
        <v>8.1201929999999999E-8</v>
      </c>
      <c r="IK544" s="1">
        <v>2.9422049999999998E-3</v>
      </c>
      <c r="IL544" s="1">
        <v>2.0886800000000001E-2</v>
      </c>
      <c r="IM544">
        <v>21.930900000000001</v>
      </c>
      <c r="IN544" s="1">
        <v>2.10586E-7</v>
      </c>
      <c r="IO544" s="1">
        <v>7.3342310000000001E-3</v>
      </c>
      <c r="IP544" s="1">
        <v>2.0895460000000001E-2</v>
      </c>
      <c r="IQ544">
        <v>21.966449999999998</v>
      </c>
      <c r="IR544" s="1">
        <v>5.0941940000000001E-7</v>
      </c>
      <c r="IS544">
        <v>1.7201480000000002E-2</v>
      </c>
      <c r="IT544" s="1">
        <v>2.0768399999999999E-2</v>
      </c>
      <c r="IU544">
        <v>21.94491</v>
      </c>
      <c r="IV544" s="1">
        <v>1.1468829999999999E-6</v>
      </c>
      <c r="IW544" s="1">
        <v>3.8143089999999998E-2</v>
      </c>
      <c r="IX544" s="1">
        <v>2.0407160000000001E-2</v>
      </c>
      <c r="IY544">
        <v>21.910540000000001</v>
      </c>
      <c r="IZ544" s="1">
        <v>2.4056470000000001E-6</v>
      </c>
      <c r="JA544" s="1">
        <v>8.0285449999999994E-2</v>
      </c>
      <c r="JB544" s="1">
        <v>1.978019E-2</v>
      </c>
      <c r="JC544">
        <v>21.910979999999999</v>
      </c>
      <c r="JD544" s="1">
        <v>4.7114600000000003E-6</v>
      </c>
      <c r="JE544" s="1">
        <v>0.1609362</v>
      </c>
      <c r="JF544">
        <v>1.9560279999999999E-2</v>
      </c>
      <c r="JG544">
        <v>22.041340000000002</v>
      </c>
      <c r="JH544" s="1">
        <v>8.9568050000000007E-6</v>
      </c>
      <c r="JI544" s="1">
        <v>0.3083322</v>
      </c>
      <c r="JJ544" s="1">
        <v>1.9556299999999999E-2</v>
      </c>
      <c r="JK544">
        <v>22.212789999999998</v>
      </c>
      <c r="JL544" s="1">
        <v>1.6465619999999998E-5</v>
      </c>
      <c r="JM544" s="1">
        <v>0.56680470000000005</v>
      </c>
      <c r="JN544" s="1">
        <v>1.95193E-2</v>
      </c>
      <c r="JO544">
        <v>22.397570000000002</v>
      </c>
      <c r="JP544" s="1">
        <v>2.901027E-5</v>
      </c>
      <c r="JQ544">
        <v>1.0032049999999999</v>
      </c>
      <c r="JR544" s="1">
        <v>1.921521E-2</v>
      </c>
      <c r="JS544">
        <v>22.563099999999999</v>
      </c>
      <c r="JT544" s="1">
        <v>4.8557780000000003E-5</v>
      </c>
      <c r="JU544">
        <v>1.714216</v>
      </c>
      <c r="JV544">
        <v>1.8826220000000001E-2</v>
      </c>
      <c r="JW544">
        <v>22.632079999999998</v>
      </c>
      <c r="JX544" s="1">
        <v>7.8116229999999998E-5</v>
      </c>
      <c r="JY544">
        <v>2.834238</v>
      </c>
      <c r="JZ544" s="1">
        <v>1.8573200000000002E-2</v>
      </c>
      <c r="KA544">
        <v>22.612939999999998</v>
      </c>
      <c r="KB544" s="1">
        <v>1.2254179999999999E-4</v>
      </c>
      <c r="KC544">
        <v>4.5446429999999998</v>
      </c>
      <c r="KD544" s="1">
        <v>1.847358E-2</v>
      </c>
      <c r="KE544">
        <v>22.58867</v>
      </c>
      <c r="KF544" s="1">
        <v>1.882164E-4</v>
      </c>
      <c r="KG544">
        <v>7.0840339999999999</v>
      </c>
      <c r="KH544" s="1">
        <v>1.8350559999999998E-2</v>
      </c>
      <c r="KI544">
        <v>22.576229999999999</v>
      </c>
      <c r="KJ544" s="1">
        <v>2.8106239999999997E-4</v>
      </c>
      <c r="KK544">
        <v>10.757949999999999</v>
      </c>
      <c r="KL544" s="1">
        <v>1.821217E-2</v>
      </c>
      <c r="KM544">
        <v>22.650510000000001</v>
      </c>
      <c r="KN544" s="1">
        <v>4.0902359999999999E-4</v>
      </c>
      <c r="KO544">
        <v>15.94628</v>
      </c>
      <c r="KP544" s="1">
        <v>1.8019449999999999E-2</v>
      </c>
      <c r="KQ544">
        <v>22.740600000000001</v>
      </c>
      <c r="KR544" s="1">
        <v>5.8000949999999999E-4</v>
      </c>
      <c r="KS544">
        <v>23.110469999999999</v>
      </c>
      <c r="KT544">
        <v>1.7854410000000001E-2</v>
      </c>
      <c r="KU544">
        <v>22.810880000000001</v>
      </c>
      <c r="KV544" s="1">
        <v>8.0611039999999999E-4</v>
      </c>
      <c r="KW544">
        <v>32.797269999999997</v>
      </c>
      <c r="KX544" s="1">
        <v>1.772083E-2</v>
      </c>
      <c r="KY544">
        <v>22.865100000000002</v>
      </c>
      <c r="KZ544" s="1">
        <v>1.100387E-3</v>
      </c>
      <c r="LA544">
        <v>45.643990000000002</v>
      </c>
      <c r="LB544" s="1">
        <v>1.7610440000000002E-2</v>
      </c>
      <c r="LC544">
        <v>22.876429999999999</v>
      </c>
      <c r="LD544" s="1">
        <v>1.4766779999999999E-3</v>
      </c>
      <c r="LE544">
        <v>62.377699999999997</v>
      </c>
      <c r="LF544" s="1">
        <v>1.7508940000000001E-2</v>
      </c>
      <c r="LG544">
        <v>22.86355</v>
      </c>
      <c r="LH544" s="1">
        <v>1.949391E-3</v>
      </c>
      <c r="LI544">
        <v>83.815799999999996</v>
      </c>
      <c r="LJ544" s="1">
        <v>1.724757E-2</v>
      </c>
      <c r="LK544">
        <v>22.841100000000001</v>
      </c>
      <c r="LL544" s="1">
        <v>2.5097489999999999E-3</v>
      </c>
      <c r="LM544">
        <v>110.8561</v>
      </c>
      <c r="LN544" s="1">
        <v>1.662974E-2</v>
      </c>
      <c r="LO544">
        <v>22.846440000000001</v>
      </c>
      <c r="LP544" s="1">
        <v>3.1152300000000001E-3</v>
      </c>
      <c r="LQ544">
        <v>144.45330000000001</v>
      </c>
      <c r="LR544">
        <v>1.645694E-2</v>
      </c>
      <c r="LS544">
        <v>22.958320000000001</v>
      </c>
      <c r="LT544" s="1">
        <v>3.9136329999999997E-3</v>
      </c>
      <c r="LU544">
        <v>185.59020000000001</v>
      </c>
      <c r="LV544" s="1">
        <v>1.6535919999999999E-2</v>
      </c>
      <c r="LW544">
        <v>23.109909999999999</v>
      </c>
      <c r="LX544" s="1">
        <v>4.928806E-3</v>
      </c>
      <c r="LY544">
        <v>235.3329</v>
      </c>
      <c r="LZ544" s="1">
        <v>1.6600810000000001E-2</v>
      </c>
      <c r="MA544">
        <v>23.286370000000002</v>
      </c>
      <c r="MB544" s="1">
        <v>6.1312379999999998E-3</v>
      </c>
      <c r="MC544">
        <v>294.81360000000001</v>
      </c>
      <c r="MD544">
        <v>1.6396899999999999E-2</v>
      </c>
      <c r="ME544">
        <v>23.43694</v>
      </c>
      <c r="MF544" s="1">
        <v>7.4213680000000002E-3</v>
      </c>
      <c r="MG544">
        <v>365.20679999999999</v>
      </c>
      <c r="MH544" s="1">
        <v>1.6033149999999999E-2</v>
      </c>
      <c r="MI544">
        <v>23.519279999999998</v>
      </c>
      <c r="MJ544" s="1">
        <v>8.8006479999999995E-3</v>
      </c>
      <c r="MK544">
        <v>447.65300000000002</v>
      </c>
      <c r="ML544" s="1">
        <v>1.576783E-2</v>
      </c>
      <c r="MM544">
        <v>23.502289999999999</v>
      </c>
      <c r="MN544" s="1">
        <v>1.03943E-2</v>
      </c>
      <c r="MO544">
        <v>543.21910000000003</v>
      </c>
      <c r="MP544" s="1">
        <v>1.5746389999999999E-2</v>
      </c>
      <c r="MQ544">
        <v>23.476990000000001</v>
      </c>
      <c r="MR544" s="1">
        <v>1.235168E-2</v>
      </c>
      <c r="MS544">
        <v>652.93769999999995</v>
      </c>
      <c r="MT544" s="1">
        <v>1.5958050000000001E-2</v>
      </c>
      <c r="MU544">
        <v>23.463370000000001</v>
      </c>
      <c r="MV544" s="1">
        <v>1.4774320000000001E-2</v>
      </c>
      <c r="MW544">
        <v>777.84159999999997</v>
      </c>
      <c r="MX544" s="1">
        <v>1.582517E-2</v>
      </c>
      <c r="MY544">
        <v>23.519659999999998</v>
      </c>
      <c r="MZ544" s="1">
        <v>1.7157769999999999E-2</v>
      </c>
      <c r="NA544">
        <v>919.07169999999996</v>
      </c>
      <c r="NB544" s="1">
        <v>1.5451019999999999E-2</v>
      </c>
      <c r="NC544">
        <v>23.62979</v>
      </c>
      <c r="ND544" s="1">
        <v>1.9469230000000001E-2</v>
      </c>
      <c r="NE544">
        <v>1077.675</v>
      </c>
      <c r="NF544" s="1">
        <v>1.5451019999999999E-2</v>
      </c>
      <c r="NG544">
        <v>23.62979</v>
      </c>
      <c r="NH544" s="1">
        <v>1.9469230000000001E-2</v>
      </c>
      <c r="NI544">
        <v>1077.675</v>
      </c>
      <c r="NJ544" s="1">
        <v>1.5451019999999999E-2</v>
      </c>
      <c r="NK544">
        <v>23.62979</v>
      </c>
      <c r="NL544" s="1">
        <v>1.9469230000000001E-2</v>
      </c>
      <c r="NM544">
        <v>1077.675</v>
      </c>
      <c r="NN544" s="1">
        <v>1.5451019999999999E-2</v>
      </c>
      <c r="NO544">
        <v>23.62979</v>
      </c>
      <c r="NP544" s="1">
        <v>1.9469230000000001E-2</v>
      </c>
      <c r="NQ544">
        <v>1077.675</v>
      </c>
      <c r="NR544" s="1">
        <v>1.5451019999999999E-2</v>
      </c>
      <c r="NS544">
        <v>23.62979</v>
      </c>
      <c r="NT544" s="1">
        <v>1.9469230000000001E-2</v>
      </c>
      <c r="NU544">
        <v>1077.675</v>
      </c>
      <c r="NV544" s="1">
        <v>1.5451019999999999E-2</v>
      </c>
      <c r="NW544">
        <v>23.62979</v>
      </c>
      <c r="NX544" s="1">
        <v>1.9469230000000001E-2</v>
      </c>
      <c r="NY544">
        <v>1077.675</v>
      </c>
      <c r="NZ544" s="1">
        <v>1.5451019999999999E-2</v>
      </c>
      <c r="OA544">
        <v>23.62979</v>
      </c>
      <c r="OB544" s="1">
        <v>1.9469230000000001E-2</v>
      </c>
      <c r="OC544">
        <v>1077.675</v>
      </c>
      <c r="OD544" s="1">
        <v>1.5451019999999999E-2</v>
      </c>
      <c r="OE544">
        <v>23.62979</v>
      </c>
      <c r="OF544" s="1">
        <v>1.9469230000000001E-2</v>
      </c>
      <c r="OG544">
        <v>1077.675</v>
      </c>
      <c r="OH544" s="1">
        <v>1.5451019999999999E-2</v>
      </c>
      <c r="OI544">
        <v>23.62979</v>
      </c>
      <c r="OJ544" s="1">
        <v>1.9469230000000001E-2</v>
      </c>
      <c r="OK544">
        <v>1077.675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5.0717859999999997E-2</v>
      </c>
      <c r="G545">
        <v>18.064070000000001</v>
      </c>
      <c r="H545">
        <v>0</v>
      </c>
      <c r="I545">
        <v>0</v>
      </c>
      <c r="J545" s="1">
        <v>5.0475270000000003E-2</v>
      </c>
      <c r="K545">
        <v>18.18638</v>
      </c>
      <c r="L545">
        <v>0</v>
      </c>
      <c r="M545">
        <v>0</v>
      </c>
      <c r="N545" s="1">
        <v>4.993512E-2</v>
      </c>
      <c r="O545">
        <v>18.312180000000001</v>
      </c>
      <c r="P545">
        <v>0</v>
      </c>
      <c r="Q545">
        <v>0</v>
      </c>
      <c r="R545" s="1">
        <v>4.9407020000000003E-2</v>
      </c>
      <c r="S545">
        <v>18.44257</v>
      </c>
      <c r="T545">
        <v>0</v>
      </c>
      <c r="U545">
        <v>0</v>
      </c>
      <c r="V545" s="1">
        <v>4.9321360000000002E-2</v>
      </c>
      <c r="W545">
        <v>18.58653</v>
      </c>
      <c r="X545">
        <v>0</v>
      </c>
      <c r="Y545">
        <v>0</v>
      </c>
      <c r="Z545" s="1">
        <v>4.9390410000000003E-2</v>
      </c>
      <c r="AA545">
        <v>18.66103</v>
      </c>
      <c r="AB545">
        <v>0</v>
      </c>
      <c r="AC545">
        <v>0</v>
      </c>
      <c r="AD545" s="1">
        <v>4.9305290000000002E-2</v>
      </c>
      <c r="AE545">
        <v>18.657029999999999</v>
      </c>
      <c r="AF545">
        <v>0</v>
      </c>
      <c r="AG545">
        <v>0</v>
      </c>
      <c r="AH545" s="1">
        <v>4.9241979999999998E-2</v>
      </c>
      <c r="AI545">
        <v>18.65239</v>
      </c>
      <c r="AJ545">
        <v>0</v>
      </c>
      <c r="AK545">
        <v>0</v>
      </c>
      <c r="AL545" s="1">
        <v>4.9781190000000003E-2</v>
      </c>
      <c r="AM545">
        <v>18.666180000000001</v>
      </c>
      <c r="AN545">
        <v>0</v>
      </c>
      <c r="AO545">
        <v>0</v>
      </c>
      <c r="AP545" s="1">
        <v>4.9554840000000003E-2</v>
      </c>
      <c r="AQ545">
        <v>18.77891</v>
      </c>
      <c r="AR545">
        <v>0</v>
      </c>
      <c r="AS545">
        <v>0</v>
      </c>
      <c r="AT545" s="1">
        <v>4.9041059999999997E-2</v>
      </c>
      <c r="AU545">
        <v>18.917529999999999</v>
      </c>
      <c r="AV545">
        <v>0</v>
      </c>
      <c r="AW545">
        <v>0</v>
      </c>
      <c r="AX545" s="1">
        <v>4.8529839999999998E-2</v>
      </c>
      <c r="AY545">
        <v>19.047329999999999</v>
      </c>
      <c r="AZ545">
        <v>0</v>
      </c>
      <c r="BA545">
        <v>0</v>
      </c>
      <c r="BB545" s="1">
        <v>4.8413289999999998E-2</v>
      </c>
      <c r="BC545">
        <v>19.175889999999999</v>
      </c>
      <c r="BD545">
        <v>0</v>
      </c>
      <c r="BE545">
        <v>0</v>
      </c>
      <c r="BF545" s="1">
        <v>4.8442390000000002E-2</v>
      </c>
      <c r="BG545">
        <v>19.233840000000001</v>
      </c>
      <c r="BH545">
        <v>0</v>
      </c>
      <c r="BI545">
        <v>0</v>
      </c>
      <c r="BJ545" s="1">
        <v>4.8311809999999997E-2</v>
      </c>
      <c r="BK545">
        <v>19.243639999999999</v>
      </c>
      <c r="BL545">
        <v>0</v>
      </c>
      <c r="BM545">
        <v>0</v>
      </c>
      <c r="BN545">
        <v>4.8030639999999999E-2</v>
      </c>
      <c r="BO545">
        <v>19.248239999999999</v>
      </c>
      <c r="BP545">
        <v>0</v>
      </c>
      <c r="BQ545">
        <v>0</v>
      </c>
      <c r="BR545" s="1">
        <v>4.7789020000000001E-2</v>
      </c>
      <c r="BS545">
        <v>19.262070000000001</v>
      </c>
      <c r="BT545">
        <v>0</v>
      </c>
      <c r="BU545">
        <v>0</v>
      </c>
      <c r="BV545" s="1">
        <v>4.7558719999999999E-2</v>
      </c>
      <c r="BW545">
        <v>19.296900000000001</v>
      </c>
      <c r="BX545">
        <v>0</v>
      </c>
      <c r="BY545">
        <v>0</v>
      </c>
      <c r="BZ545" s="1">
        <v>4.7276810000000002E-2</v>
      </c>
      <c r="CA545">
        <v>19.39425</v>
      </c>
      <c r="CB545">
        <v>0</v>
      </c>
      <c r="CC545">
        <v>0</v>
      </c>
      <c r="CD545" s="1">
        <v>4.7061319999999997E-2</v>
      </c>
      <c r="CE545">
        <v>19.473949999999999</v>
      </c>
      <c r="CF545">
        <v>0</v>
      </c>
      <c r="CG545">
        <v>0</v>
      </c>
      <c r="CH545" s="1">
        <v>4.6762699999999997E-2</v>
      </c>
      <c r="CI545">
        <v>19.541429999999998</v>
      </c>
      <c r="CJ545">
        <v>0</v>
      </c>
      <c r="CK545">
        <v>0</v>
      </c>
      <c r="CL545" s="1">
        <v>4.6512659999999997E-2</v>
      </c>
      <c r="CM545">
        <v>19.559380000000001</v>
      </c>
      <c r="CN545">
        <v>0</v>
      </c>
      <c r="CO545">
        <v>0</v>
      </c>
      <c r="CP545" s="1">
        <v>4.619442E-2</v>
      </c>
      <c r="CQ545">
        <v>19.56643</v>
      </c>
      <c r="CR545">
        <v>0</v>
      </c>
      <c r="CS545">
        <v>0</v>
      </c>
      <c r="CT545" s="1">
        <v>4.5899309999999999E-2</v>
      </c>
      <c r="CU545">
        <v>19.56044</v>
      </c>
      <c r="CV545">
        <v>0</v>
      </c>
      <c r="CW545">
        <v>0</v>
      </c>
      <c r="CX545" s="1">
        <v>4.5429789999999998E-2</v>
      </c>
      <c r="CY545">
        <v>19.54318</v>
      </c>
      <c r="CZ545">
        <v>0</v>
      </c>
      <c r="DA545">
        <v>0</v>
      </c>
      <c r="DB545" s="1">
        <v>4.5151499999999997E-2</v>
      </c>
      <c r="DC545">
        <v>19.547170000000001</v>
      </c>
      <c r="DD545">
        <v>0</v>
      </c>
      <c r="DE545">
        <v>0</v>
      </c>
      <c r="DF545" s="1">
        <v>4.4964909999999997E-2</v>
      </c>
      <c r="DG545">
        <v>19.605409999999999</v>
      </c>
      <c r="DH545">
        <v>0</v>
      </c>
      <c r="DI545">
        <v>0</v>
      </c>
      <c r="DJ545" s="1">
        <v>4.4761710000000003E-2</v>
      </c>
      <c r="DK545">
        <v>19.67399</v>
      </c>
      <c r="DL545">
        <v>0</v>
      </c>
      <c r="DM545">
        <v>0</v>
      </c>
      <c r="DN545" s="1">
        <v>4.4469689999999999E-2</v>
      </c>
      <c r="DO545">
        <v>19.756530000000001</v>
      </c>
      <c r="DP545">
        <v>0</v>
      </c>
      <c r="DQ545">
        <v>0</v>
      </c>
      <c r="DR545">
        <v>4.4124660000000003E-2</v>
      </c>
      <c r="DS545">
        <v>19.776250000000001</v>
      </c>
      <c r="DT545">
        <v>0</v>
      </c>
      <c r="DU545">
        <v>0</v>
      </c>
      <c r="DV545" s="1">
        <v>4.3804000000000003E-2</v>
      </c>
      <c r="DW545">
        <v>19.768329999999999</v>
      </c>
      <c r="DX545">
        <v>0</v>
      </c>
      <c r="DY545">
        <v>0</v>
      </c>
      <c r="DZ545" s="1">
        <v>4.3466629999999999E-2</v>
      </c>
      <c r="EA545">
        <v>19.764050000000001</v>
      </c>
      <c r="EB545">
        <v>0</v>
      </c>
      <c r="EC545">
        <v>0</v>
      </c>
      <c r="ED545" s="1">
        <v>4.2992830000000003E-2</v>
      </c>
      <c r="EE545">
        <v>19.762309999999999</v>
      </c>
      <c r="EF545">
        <v>0</v>
      </c>
      <c r="EG545">
        <v>0</v>
      </c>
      <c r="EH545">
        <v>4.2711850000000003E-2</v>
      </c>
      <c r="EI545">
        <v>19.830210000000001</v>
      </c>
      <c r="EJ545">
        <v>0</v>
      </c>
      <c r="EK545">
        <v>0</v>
      </c>
      <c r="EL545" s="1">
        <v>4.2498220000000003E-2</v>
      </c>
      <c r="EM545">
        <v>19.912320000000001</v>
      </c>
      <c r="EN545">
        <v>0</v>
      </c>
      <c r="EO545">
        <v>0</v>
      </c>
      <c r="EP545" s="1">
        <v>4.2287070000000003E-2</v>
      </c>
      <c r="EQ545">
        <v>19.98357</v>
      </c>
      <c r="ER545">
        <v>0</v>
      </c>
      <c r="ES545">
        <v>-2.6394789999999998E-37</v>
      </c>
      <c r="ET545" s="1">
        <v>4.2022520000000001E-2</v>
      </c>
      <c r="EU545">
        <v>20.077159999999999</v>
      </c>
      <c r="EV545">
        <v>0</v>
      </c>
      <c r="EW545">
        <v>-2.8323850000000003E-35</v>
      </c>
      <c r="EX545" s="1">
        <v>4.1704789999999999E-2</v>
      </c>
      <c r="EY545">
        <v>20.130759999999999</v>
      </c>
      <c r="EZ545">
        <v>0</v>
      </c>
      <c r="FA545" s="1">
        <v>-5.8661920000000005E-32</v>
      </c>
      <c r="FB545" s="1">
        <v>4.1434060000000002E-2</v>
      </c>
      <c r="FC545">
        <v>20.117239999999999</v>
      </c>
      <c r="FD545">
        <v>0</v>
      </c>
      <c r="FE545" s="1">
        <v>-2.6509380000000001E-30</v>
      </c>
      <c r="FF545" s="1">
        <v>4.1381979999999999E-2</v>
      </c>
      <c r="FG545">
        <v>20.09768</v>
      </c>
      <c r="FH545">
        <v>0</v>
      </c>
      <c r="FI545" s="1">
        <v>-1.4186710000000001E-28</v>
      </c>
      <c r="FJ545">
        <v>4.1852710000000001E-2</v>
      </c>
      <c r="FK545">
        <v>20.093920000000001</v>
      </c>
      <c r="FL545">
        <v>1.493699E-29</v>
      </c>
      <c r="FM545" s="1">
        <v>6.1617629999999999E-25</v>
      </c>
      <c r="FN545" s="1">
        <v>4.1526019999999997E-2</v>
      </c>
      <c r="FO545">
        <v>20.187370000000001</v>
      </c>
      <c r="FP545">
        <v>1.4864280000000001E-26</v>
      </c>
      <c r="FQ545" s="1">
        <v>6.1496790000000004E-22</v>
      </c>
      <c r="FR545" s="1">
        <v>4.0799259999999997E-2</v>
      </c>
      <c r="FS545">
        <v>20.313890000000001</v>
      </c>
      <c r="FT545" s="1">
        <v>1.0093479999999999E-24</v>
      </c>
      <c r="FU545" s="1">
        <v>4.2349100000000002E-20</v>
      </c>
      <c r="FV545" s="1">
        <v>4.0123779999999998E-2</v>
      </c>
      <c r="FW545">
        <v>20.4514</v>
      </c>
      <c r="FX545" s="1">
        <v>3.911146E-23</v>
      </c>
      <c r="FY545" s="1">
        <v>1.6646809999999999E-18</v>
      </c>
      <c r="FZ545" s="1">
        <v>3.9909310000000003E-2</v>
      </c>
      <c r="GA545">
        <v>20.578029999999998</v>
      </c>
      <c r="GB545" s="1">
        <v>1.112093E-21</v>
      </c>
      <c r="GC545" s="1">
        <v>4.7403039999999999E-17</v>
      </c>
      <c r="GD545" s="1">
        <v>3.9929079999999999E-2</v>
      </c>
      <c r="GE545">
        <v>20.625139999999998</v>
      </c>
      <c r="GF545" s="1">
        <v>2.4172509999999999E-20</v>
      </c>
      <c r="GG545" s="1">
        <v>1.026624E-15</v>
      </c>
      <c r="GH545" s="1">
        <v>3.9722090000000002E-2</v>
      </c>
      <c r="GI545">
        <v>20.609539999999999</v>
      </c>
      <c r="GJ545" s="1">
        <v>3.9730969999999999E-19</v>
      </c>
      <c r="GK545" s="1">
        <v>1.6911499999999999E-14</v>
      </c>
      <c r="GL545" s="1">
        <v>3.94978E-2</v>
      </c>
      <c r="GM545">
        <v>20.591570000000001</v>
      </c>
      <c r="GN545" s="1">
        <v>5.1320729999999999E-18</v>
      </c>
      <c r="GO545" s="1">
        <v>2.190746E-13</v>
      </c>
      <c r="GP545" s="1">
        <v>3.9915550000000001E-2</v>
      </c>
      <c r="GQ545">
        <v>20.59065</v>
      </c>
      <c r="GR545" s="1">
        <v>5.7640040000000003E-17</v>
      </c>
      <c r="GS545" s="1">
        <v>2.4263430000000001E-12</v>
      </c>
      <c r="GT545" s="1">
        <v>3.9525909999999997E-2</v>
      </c>
      <c r="GU545">
        <v>20.69023</v>
      </c>
      <c r="GV545" s="1">
        <v>5.1645859999999997E-16</v>
      </c>
      <c r="GW545" s="1">
        <v>2.1888579999999999E-11</v>
      </c>
      <c r="GX545" s="1">
        <v>3.8805569999999998E-2</v>
      </c>
      <c r="GY545">
        <v>20.81907</v>
      </c>
      <c r="GZ545" s="1">
        <v>3.7745459999999997E-15</v>
      </c>
      <c r="HA545" s="1">
        <v>1.623712E-10</v>
      </c>
      <c r="HB545" s="1">
        <v>3.8067770000000001E-2</v>
      </c>
      <c r="HC545">
        <v>20.958290000000002</v>
      </c>
      <c r="HD545" s="1">
        <v>2.3518359999999999E-14</v>
      </c>
      <c r="HE545" s="1">
        <v>1.0279290000000001E-9</v>
      </c>
      <c r="HF545" s="1">
        <v>3.7770999999999999E-2</v>
      </c>
      <c r="HG545">
        <v>21.073799999999999</v>
      </c>
      <c r="HH545" s="1">
        <v>1.314987E-13</v>
      </c>
      <c r="HI545" s="1">
        <v>5.7744910000000003E-9</v>
      </c>
      <c r="HJ545" s="1">
        <v>3.772126E-2</v>
      </c>
      <c r="HK545">
        <v>21.117149999999999</v>
      </c>
      <c r="HL545" s="1">
        <v>6.6831079999999996E-13</v>
      </c>
      <c r="HM545" s="1">
        <v>2.929242E-8</v>
      </c>
      <c r="HN545" s="1">
        <v>3.7588549999999998E-2</v>
      </c>
      <c r="HO545">
        <v>21.096779999999999</v>
      </c>
      <c r="HP545" s="1">
        <v>3.034083E-12</v>
      </c>
      <c r="HQ545" s="1">
        <v>1.3305040000000001E-7</v>
      </c>
      <c r="HR545" s="1">
        <v>3.75073E-2</v>
      </c>
      <c r="HS545">
        <v>21.07386</v>
      </c>
      <c r="HT545" s="1">
        <v>1.237944E-11</v>
      </c>
      <c r="HU545" s="1">
        <v>5.4226020000000002E-7</v>
      </c>
      <c r="HV545" s="1">
        <v>3.8285699999999999E-2</v>
      </c>
      <c r="HW545">
        <v>21.066690000000001</v>
      </c>
      <c r="HX545" s="1">
        <v>4.869884E-11</v>
      </c>
      <c r="HY545" s="1">
        <v>2.0827110000000001E-6</v>
      </c>
      <c r="HZ545" s="1">
        <v>3.8012560000000001E-2</v>
      </c>
      <c r="IA545">
        <v>21.14141</v>
      </c>
      <c r="IB545" s="1">
        <v>1.691374E-10</v>
      </c>
      <c r="IC545" s="1">
        <v>7.2619459999999999E-6</v>
      </c>
      <c r="ID545" s="1">
        <v>3.7362699999999999E-2</v>
      </c>
      <c r="IE545">
        <v>21.175280000000001</v>
      </c>
      <c r="IF545" s="1">
        <v>8.1694459999999999E-10</v>
      </c>
      <c r="IG545" s="1">
        <v>2.281736E-5</v>
      </c>
      <c r="IH545" s="1">
        <v>3.6724420000000001E-2</v>
      </c>
      <c r="II545">
        <v>21.27328</v>
      </c>
      <c r="IJ545" s="1">
        <v>4.2405429999999996E-9</v>
      </c>
      <c r="IK545" s="1">
        <v>6.8470349999999997E-5</v>
      </c>
      <c r="IL545" s="1">
        <v>3.6605699999999998E-2</v>
      </c>
      <c r="IM545">
        <v>21.362300000000001</v>
      </c>
      <c r="IN545" s="1">
        <v>1.5397499999999999E-8</v>
      </c>
      <c r="IO545" s="1">
        <v>1.9497739999999999E-4</v>
      </c>
      <c r="IP545" s="1">
        <v>3.6635719999999997E-2</v>
      </c>
      <c r="IQ545">
        <v>21.399799999999999</v>
      </c>
      <c r="IR545" s="1">
        <v>4.6775159999999998E-8</v>
      </c>
      <c r="IS545" s="1">
        <v>5.2478919999999997E-4</v>
      </c>
      <c r="IT545" s="1">
        <v>3.6416749999999998E-2</v>
      </c>
      <c r="IU545">
        <v>21.39001</v>
      </c>
      <c r="IV545" s="1">
        <v>1.2497129999999999E-7</v>
      </c>
      <c r="IW545" s="1">
        <v>1.320721E-3</v>
      </c>
      <c r="IX545" s="1">
        <v>3.5770749999999997E-2</v>
      </c>
      <c r="IY545">
        <v>21.367730000000002</v>
      </c>
      <c r="IZ545" s="1">
        <v>3.005098E-7</v>
      </c>
      <c r="JA545" s="1">
        <v>3.0928879999999998E-3</v>
      </c>
      <c r="JB545" s="1">
        <v>3.4645269999999999E-2</v>
      </c>
      <c r="JC545">
        <v>21.370139999999999</v>
      </c>
      <c r="JD545" s="1">
        <v>6.5897900000000001E-7</v>
      </c>
      <c r="JE545" s="1">
        <v>6.709306E-3</v>
      </c>
      <c r="JF545" s="1">
        <v>3.4262769999999998E-2</v>
      </c>
      <c r="JG545">
        <v>21.477540000000001</v>
      </c>
      <c r="JH545" s="1">
        <v>1.381874E-6</v>
      </c>
      <c r="JI545" s="1">
        <v>1.3830749999999999E-2</v>
      </c>
      <c r="JJ545" s="1">
        <v>3.4260499999999999E-2</v>
      </c>
      <c r="JK545">
        <v>21.621829999999999</v>
      </c>
      <c r="JL545" s="1">
        <v>2.7711020000000001E-6</v>
      </c>
      <c r="JM545" s="1">
        <v>2.7599559999999999E-2</v>
      </c>
      <c r="JN545" s="1">
        <v>3.4205670000000001E-2</v>
      </c>
      <c r="JO545">
        <v>21.780529999999999</v>
      </c>
      <c r="JP545" s="1">
        <v>5.2799019999999997E-6</v>
      </c>
      <c r="JQ545" s="1">
        <v>5.3227999999999998E-2</v>
      </c>
      <c r="JR545" s="1">
        <v>3.3675690000000001E-2</v>
      </c>
      <c r="JS545">
        <v>21.925709999999999</v>
      </c>
      <c r="JT545" s="1">
        <v>9.4839620000000004E-6</v>
      </c>
      <c r="JU545" s="1">
        <v>9.8280619999999999E-2</v>
      </c>
      <c r="JV545" s="1">
        <v>3.2971640000000003E-2</v>
      </c>
      <c r="JW545">
        <v>21.99231</v>
      </c>
      <c r="JX545" s="1">
        <v>1.6255220000000001E-5</v>
      </c>
      <c r="JY545" s="1">
        <v>0.17311860000000001</v>
      </c>
      <c r="JZ545" s="1">
        <v>3.2538360000000002E-2</v>
      </c>
      <c r="KA545">
        <v>21.985800000000001</v>
      </c>
      <c r="KB545" s="1">
        <v>2.7053500000000001E-5</v>
      </c>
      <c r="KC545" s="1">
        <v>0.29381790000000002</v>
      </c>
      <c r="KD545" s="1">
        <v>3.235582E-2</v>
      </c>
      <c r="KE545">
        <v>21.973130000000001</v>
      </c>
      <c r="KF545" s="1">
        <v>4.3876669999999997E-5</v>
      </c>
      <c r="KG545">
        <v>0.48541240000000002</v>
      </c>
      <c r="KH545" s="1">
        <v>3.2145930000000003E-2</v>
      </c>
      <c r="KI545">
        <v>21.968360000000001</v>
      </c>
      <c r="KJ545" s="1">
        <v>6.8966950000000002E-5</v>
      </c>
      <c r="KK545">
        <v>0.78214839999999997</v>
      </c>
      <c r="KL545" s="1">
        <v>3.190685E-2</v>
      </c>
      <c r="KM545">
        <v>22.03359</v>
      </c>
      <c r="KN545" s="1">
        <v>1.052981E-4</v>
      </c>
      <c r="KO545">
        <v>1.2283139999999999</v>
      </c>
      <c r="KP545" s="1">
        <v>3.1562159999999999E-2</v>
      </c>
      <c r="KQ545">
        <v>22.112200000000001</v>
      </c>
      <c r="KR545" s="1">
        <v>1.5613589999999999E-4</v>
      </c>
      <c r="KS545">
        <v>1.8792409999999999</v>
      </c>
      <c r="KT545" s="1">
        <v>3.1271159999999999E-2</v>
      </c>
      <c r="KU545">
        <v>22.175540000000002</v>
      </c>
      <c r="KV545" s="1">
        <v>2.2632889999999999E-4</v>
      </c>
      <c r="KW545">
        <v>2.8057210000000001</v>
      </c>
      <c r="KX545" s="1">
        <v>3.1046319999999999E-2</v>
      </c>
      <c r="KY545">
        <v>22.22626</v>
      </c>
      <c r="KZ545" s="1">
        <v>3.2158309999999999E-4</v>
      </c>
      <c r="LA545">
        <v>4.1008100000000001</v>
      </c>
      <c r="LB545" s="1">
        <v>3.0847570000000001E-2</v>
      </c>
      <c r="LC545">
        <v>22.241820000000001</v>
      </c>
      <c r="LD545" s="1">
        <v>4.480323E-4</v>
      </c>
      <c r="LE545">
        <v>5.8786750000000003</v>
      </c>
      <c r="LF545" s="1">
        <v>3.0672020000000001E-2</v>
      </c>
      <c r="LG545">
        <v>22.236750000000001</v>
      </c>
      <c r="LH545" s="1">
        <v>6.1300899999999997E-4</v>
      </c>
      <c r="LI545">
        <v>8.2792019999999997</v>
      </c>
      <c r="LJ545" s="1">
        <v>3.0189270000000001E-2</v>
      </c>
      <c r="LK545">
        <v>22.222619999999999</v>
      </c>
      <c r="LL545" s="1">
        <v>8.157056E-4</v>
      </c>
      <c r="LM545">
        <v>11.44455</v>
      </c>
      <c r="LN545">
        <v>2.9097870000000001E-2</v>
      </c>
      <c r="LO545">
        <v>22.228490000000001</v>
      </c>
      <c r="LP545" s="1">
        <v>1.044519E-3</v>
      </c>
      <c r="LQ545">
        <v>15.38772</v>
      </c>
      <c r="LR545" s="1">
        <v>2.878563E-2</v>
      </c>
      <c r="LS545">
        <v>22.320170000000001</v>
      </c>
      <c r="LT545" s="1">
        <v>1.351115E-3</v>
      </c>
      <c r="LU545">
        <v>20.296320000000001</v>
      </c>
      <c r="LV545" s="1">
        <v>2.8944009999999999E-2</v>
      </c>
      <c r="LW545">
        <v>22.446870000000001</v>
      </c>
      <c r="LX545" s="1">
        <v>1.75186E-3</v>
      </c>
      <c r="LY545">
        <v>26.58409</v>
      </c>
      <c r="LZ545" s="1">
        <v>2.9058299999999999E-2</v>
      </c>
      <c r="MA545">
        <v>22.597709999999999</v>
      </c>
      <c r="MB545" s="1">
        <v>2.240208E-3</v>
      </c>
      <c r="MC545">
        <v>34.647539999999999</v>
      </c>
      <c r="MD545" s="1">
        <v>2.8698189999999998E-2</v>
      </c>
      <c r="ME545">
        <v>22.730340000000002</v>
      </c>
      <c r="MF545" s="1">
        <v>2.7838709999999998E-3</v>
      </c>
      <c r="MG545">
        <v>44.609819999999999</v>
      </c>
      <c r="MH545" s="1">
        <v>2.8061880000000001E-2</v>
      </c>
      <c r="MI545">
        <v>22.806930000000001</v>
      </c>
      <c r="MJ545" s="1">
        <v>3.3846449999999999E-3</v>
      </c>
      <c r="MK545">
        <v>56.452330000000003</v>
      </c>
      <c r="ML545" s="1">
        <v>2.759029E-2</v>
      </c>
      <c r="MM545">
        <v>22.800830000000001</v>
      </c>
      <c r="MN545" s="1">
        <v>4.0914360000000004E-3</v>
      </c>
      <c r="MO545">
        <v>70.317970000000003</v>
      </c>
      <c r="MP545" s="1">
        <v>2.7570319999999999E-2</v>
      </c>
      <c r="MQ545">
        <v>22.7866</v>
      </c>
      <c r="MR545" s="1">
        <v>4.9753210000000004E-3</v>
      </c>
      <c r="MS545">
        <v>86.804860000000005</v>
      </c>
      <c r="MT545" s="1">
        <v>2.795926E-2</v>
      </c>
      <c r="MU545">
        <v>22.781600000000001</v>
      </c>
      <c r="MV545" s="1">
        <v>6.0872360000000002E-3</v>
      </c>
      <c r="MW545">
        <v>106.95</v>
      </c>
      <c r="MX545" s="1">
        <v>2.7724120000000001E-2</v>
      </c>
      <c r="MY545">
        <v>22.833269999999999</v>
      </c>
      <c r="MZ545" s="1">
        <v>7.2210570000000003E-3</v>
      </c>
      <c r="NA545">
        <v>130.96100000000001</v>
      </c>
      <c r="NB545" s="1">
        <v>2.7057359999999999E-2</v>
      </c>
      <c r="NC545">
        <v>22.9283</v>
      </c>
      <c r="ND545" s="1">
        <v>8.3573150000000006E-3</v>
      </c>
      <c r="NE545">
        <v>158.12110000000001</v>
      </c>
      <c r="NF545" s="1">
        <v>2.7057359999999999E-2</v>
      </c>
      <c r="NG545">
        <v>22.9283</v>
      </c>
      <c r="NH545" s="1">
        <v>8.3573150000000006E-3</v>
      </c>
      <c r="NI545">
        <v>158.12110000000001</v>
      </c>
      <c r="NJ545" s="1">
        <v>2.7057359999999999E-2</v>
      </c>
      <c r="NK545">
        <v>22.9283</v>
      </c>
      <c r="NL545" s="1">
        <v>8.3573150000000006E-3</v>
      </c>
      <c r="NM545">
        <v>158.12110000000001</v>
      </c>
      <c r="NN545" s="1">
        <v>2.7057359999999999E-2</v>
      </c>
      <c r="NO545">
        <v>22.9283</v>
      </c>
      <c r="NP545" s="1">
        <v>8.3573150000000006E-3</v>
      </c>
      <c r="NQ545">
        <v>158.12110000000001</v>
      </c>
      <c r="NR545" s="1">
        <v>2.7057359999999999E-2</v>
      </c>
      <c r="NS545">
        <v>22.9283</v>
      </c>
      <c r="NT545" s="1">
        <v>8.3573150000000006E-3</v>
      </c>
      <c r="NU545">
        <v>158.12110000000001</v>
      </c>
      <c r="NV545" s="1">
        <v>2.7057359999999999E-2</v>
      </c>
      <c r="NW545">
        <v>22.9283</v>
      </c>
      <c r="NX545" s="1">
        <v>8.3573150000000006E-3</v>
      </c>
      <c r="NY545">
        <v>158.12110000000001</v>
      </c>
      <c r="NZ545" s="1">
        <v>2.7057359999999999E-2</v>
      </c>
      <c r="OA545">
        <v>22.9283</v>
      </c>
      <c r="OB545" s="1">
        <v>8.3573150000000006E-3</v>
      </c>
      <c r="OC545">
        <v>158.12110000000001</v>
      </c>
      <c r="OD545" s="1">
        <v>2.7057359999999999E-2</v>
      </c>
      <c r="OE545">
        <v>22.9283</v>
      </c>
      <c r="OF545" s="1">
        <v>8.3573150000000006E-3</v>
      </c>
      <c r="OG545">
        <v>158.12110000000001</v>
      </c>
      <c r="OH545" s="1">
        <v>2.7057359999999999E-2</v>
      </c>
      <c r="OI545">
        <v>22.9283</v>
      </c>
      <c r="OJ545" s="1">
        <v>8.3573150000000006E-3</v>
      </c>
      <c r="OK545">
        <v>158.12110000000001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>
        <v>3.3601329999999999E-2</v>
      </c>
      <c r="G546">
        <v>17.760010000000001</v>
      </c>
      <c r="H546">
        <v>0</v>
      </c>
      <c r="I546">
        <v>0</v>
      </c>
      <c r="J546" s="1">
        <v>3.3443140000000003E-2</v>
      </c>
      <c r="K546">
        <v>17.87256</v>
      </c>
      <c r="L546">
        <v>0</v>
      </c>
      <c r="M546">
        <v>0</v>
      </c>
      <c r="N546" s="1">
        <v>3.3076290000000001E-2</v>
      </c>
      <c r="O546">
        <v>17.986529999999998</v>
      </c>
      <c r="P546">
        <v>0</v>
      </c>
      <c r="Q546">
        <v>0</v>
      </c>
      <c r="R546" s="1">
        <v>3.2722479999999998E-2</v>
      </c>
      <c r="S546">
        <v>18.104399999999998</v>
      </c>
      <c r="T546">
        <v>0</v>
      </c>
      <c r="U546">
        <v>0</v>
      </c>
      <c r="V546" s="1">
        <v>3.2668820000000001E-2</v>
      </c>
      <c r="W546">
        <v>18.234279999999998</v>
      </c>
      <c r="X546">
        <v>0</v>
      </c>
      <c r="Y546">
        <v>0</v>
      </c>
      <c r="Z546" s="1">
        <v>3.2721220000000002E-2</v>
      </c>
      <c r="AA546">
        <v>18.297689999999999</v>
      </c>
      <c r="AB546">
        <v>0</v>
      </c>
      <c r="AC546">
        <v>0</v>
      </c>
      <c r="AD546" s="1">
        <v>3.2666720000000003E-2</v>
      </c>
      <c r="AE546">
        <v>18.28848</v>
      </c>
      <c r="AF546">
        <v>0</v>
      </c>
      <c r="AG546">
        <v>0</v>
      </c>
      <c r="AH546" s="1">
        <v>3.2628549999999999E-2</v>
      </c>
      <c r="AI546">
        <v>18.280729999999998</v>
      </c>
      <c r="AJ546">
        <v>0</v>
      </c>
      <c r="AK546">
        <v>0</v>
      </c>
      <c r="AL546" s="1">
        <v>3.299274E-2</v>
      </c>
      <c r="AM546">
        <v>18.291920000000001</v>
      </c>
      <c r="AN546">
        <v>0</v>
      </c>
      <c r="AO546">
        <v>0</v>
      </c>
      <c r="AP546">
        <v>3.2844230000000002E-2</v>
      </c>
      <c r="AQ546">
        <v>18.396350000000002</v>
      </c>
      <c r="AR546">
        <v>0</v>
      </c>
      <c r="AS546">
        <v>0</v>
      </c>
      <c r="AT546" s="1">
        <v>3.2498060000000002E-2</v>
      </c>
      <c r="AU546">
        <v>18.523599999999998</v>
      </c>
      <c r="AV546">
        <v>0</v>
      </c>
      <c r="AW546">
        <v>0</v>
      </c>
      <c r="AX546">
        <v>3.2152060000000003E-2</v>
      </c>
      <c r="AY546">
        <v>18.641570000000002</v>
      </c>
      <c r="AZ546">
        <v>0</v>
      </c>
      <c r="BA546">
        <v>0</v>
      </c>
      <c r="BB546" s="1">
        <v>3.2079169999999997E-2</v>
      </c>
      <c r="BC546">
        <v>18.75806</v>
      </c>
      <c r="BD546">
        <v>0</v>
      </c>
      <c r="BE546">
        <v>0</v>
      </c>
      <c r="BF546">
        <v>3.2098790000000002E-2</v>
      </c>
      <c r="BG546">
        <v>18.807680000000001</v>
      </c>
      <c r="BH546">
        <v>0</v>
      </c>
      <c r="BI546">
        <v>0</v>
      </c>
      <c r="BJ546" s="1">
        <v>3.201507E-2</v>
      </c>
      <c r="BK546">
        <v>18.813590000000001</v>
      </c>
      <c r="BL546">
        <v>0</v>
      </c>
      <c r="BM546">
        <v>0</v>
      </c>
      <c r="BN546" s="1">
        <v>3.18301E-2</v>
      </c>
      <c r="BO546">
        <v>18.81644</v>
      </c>
      <c r="BP546">
        <v>0</v>
      </c>
      <c r="BQ546">
        <v>0</v>
      </c>
      <c r="BR546" s="1">
        <v>3.1671339999999999E-2</v>
      </c>
      <c r="BS546">
        <v>18.829000000000001</v>
      </c>
      <c r="BT546">
        <v>0</v>
      </c>
      <c r="BU546">
        <v>0</v>
      </c>
      <c r="BV546" s="1">
        <v>3.1514979999999998E-2</v>
      </c>
      <c r="BW546">
        <v>18.862269999999999</v>
      </c>
      <c r="BX546">
        <v>0</v>
      </c>
      <c r="BY546">
        <v>0</v>
      </c>
      <c r="BZ546" s="1">
        <v>3.1330919999999998E-2</v>
      </c>
      <c r="CA546">
        <v>18.954429999999999</v>
      </c>
      <c r="CB546">
        <v>0</v>
      </c>
      <c r="CC546">
        <v>0</v>
      </c>
      <c r="CD546" s="1">
        <v>3.1184679999999999E-2</v>
      </c>
      <c r="CE546">
        <v>19.028770000000002</v>
      </c>
      <c r="CF546">
        <v>0</v>
      </c>
      <c r="CG546">
        <v>0</v>
      </c>
      <c r="CH546" s="1">
        <v>3.0988789999999999E-2</v>
      </c>
      <c r="CI546">
        <v>19.09074</v>
      </c>
      <c r="CJ546">
        <v>0</v>
      </c>
      <c r="CK546">
        <v>0</v>
      </c>
      <c r="CL546" s="1">
        <v>3.0819820000000001E-2</v>
      </c>
      <c r="CM546">
        <v>19.105930000000001</v>
      </c>
      <c r="CN546">
        <v>0</v>
      </c>
      <c r="CO546">
        <v>0</v>
      </c>
      <c r="CP546" s="1">
        <v>3.0613700000000001E-2</v>
      </c>
      <c r="CQ546">
        <v>19.112110000000001</v>
      </c>
      <c r="CR546">
        <v>0</v>
      </c>
      <c r="CS546">
        <v>0</v>
      </c>
      <c r="CT546" s="1">
        <v>3.0410880000000001E-2</v>
      </c>
      <c r="CU546">
        <v>19.10727</v>
      </c>
      <c r="CV546">
        <v>0</v>
      </c>
      <c r="CW546">
        <v>0</v>
      </c>
      <c r="CX546" s="1">
        <v>3.009935E-2</v>
      </c>
      <c r="CY546">
        <v>19.0929</v>
      </c>
      <c r="CZ546">
        <v>0</v>
      </c>
      <c r="DA546">
        <v>0</v>
      </c>
      <c r="DB546" s="1">
        <v>2.9915509999999999E-2</v>
      </c>
      <c r="DC546">
        <v>19.099329999999998</v>
      </c>
      <c r="DD546">
        <v>0</v>
      </c>
      <c r="DE546">
        <v>0</v>
      </c>
      <c r="DF546" s="1">
        <v>2.979238E-2</v>
      </c>
      <c r="DG546">
        <v>19.156569999999999</v>
      </c>
      <c r="DH546">
        <v>0</v>
      </c>
      <c r="DI546">
        <v>0</v>
      </c>
      <c r="DJ546" s="1">
        <v>2.965572E-2</v>
      </c>
      <c r="DK546">
        <v>19.222110000000001</v>
      </c>
      <c r="DL546">
        <v>0</v>
      </c>
      <c r="DM546">
        <v>0</v>
      </c>
      <c r="DN546" s="1">
        <v>2.9459140000000002E-2</v>
      </c>
      <c r="DO546">
        <v>19.299720000000001</v>
      </c>
      <c r="DP546">
        <v>0</v>
      </c>
      <c r="DQ546">
        <v>0</v>
      </c>
      <c r="DR546" s="1">
        <v>2.9234050000000001E-2</v>
      </c>
      <c r="DS546">
        <v>19.31756</v>
      </c>
      <c r="DT546">
        <v>0</v>
      </c>
      <c r="DU546">
        <v>0</v>
      </c>
      <c r="DV546" s="1">
        <v>2.9023819999999999E-2</v>
      </c>
      <c r="DW546">
        <v>19.310110000000002</v>
      </c>
      <c r="DX546">
        <v>0</v>
      </c>
      <c r="DY546">
        <v>0</v>
      </c>
      <c r="DZ546" s="1">
        <v>2.8796749999999999E-2</v>
      </c>
      <c r="EA546">
        <v>19.306830000000001</v>
      </c>
      <c r="EB546">
        <v>0</v>
      </c>
      <c r="EC546">
        <v>0</v>
      </c>
      <c r="ED546" s="1">
        <v>2.847709E-2</v>
      </c>
      <c r="EE546">
        <v>19.306760000000001</v>
      </c>
      <c r="EF546">
        <v>0</v>
      </c>
      <c r="EG546">
        <v>0</v>
      </c>
      <c r="EH546" s="1">
        <v>2.8295000000000001E-2</v>
      </c>
      <c r="EI546">
        <v>19.373000000000001</v>
      </c>
      <c r="EJ546">
        <v>0</v>
      </c>
      <c r="EK546">
        <v>0</v>
      </c>
      <c r="EL546" s="1">
        <v>2.8153399999999999E-2</v>
      </c>
      <c r="EM546">
        <v>19.451560000000001</v>
      </c>
      <c r="EN546">
        <v>0</v>
      </c>
      <c r="EO546">
        <v>1.6447240000000001E-36</v>
      </c>
      <c r="EP546" s="1">
        <v>2.801503E-2</v>
      </c>
      <c r="EQ546">
        <v>19.519079999999999</v>
      </c>
      <c r="ER546">
        <v>0</v>
      </c>
      <c r="ES546">
        <v>1.321838E-33</v>
      </c>
      <c r="ET546" s="1">
        <v>2.78336E-2</v>
      </c>
      <c r="EU546">
        <v>19.607230000000001</v>
      </c>
      <c r="EV546">
        <v>0</v>
      </c>
      <c r="EW546" s="1">
        <v>5.7490440000000001E-31</v>
      </c>
      <c r="EX546" s="1">
        <v>2.7626789999999998E-2</v>
      </c>
      <c r="EY546">
        <v>19.656960000000002</v>
      </c>
      <c r="EZ546">
        <v>0</v>
      </c>
      <c r="FA546" s="1">
        <v>1.4611519999999999E-28</v>
      </c>
      <c r="FB546" s="1">
        <v>2.7443510000000001E-2</v>
      </c>
      <c r="FC546">
        <v>19.64424</v>
      </c>
      <c r="FD546">
        <v>0</v>
      </c>
      <c r="FE546" s="1">
        <v>2.3086409999999999E-26</v>
      </c>
      <c r="FF546" s="1">
        <v>2.74223E-2</v>
      </c>
      <c r="FG546">
        <v>19.627130000000001</v>
      </c>
      <c r="FH546">
        <v>0</v>
      </c>
      <c r="FI546" s="1">
        <v>2.388222E-24</v>
      </c>
      <c r="FJ546" s="1">
        <v>2.7739349999999999E-2</v>
      </c>
      <c r="FK546">
        <v>19.62509</v>
      </c>
      <c r="FL546">
        <v>1.493278E-29</v>
      </c>
      <c r="FM546" s="1">
        <v>1.6912420000000001E-22</v>
      </c>
      <c r="FN546" s="1">
        <v>2.751932E-2</v>
      </c>
      <c r="FO546">
        <v>19.71444</v>
      </c>
      <c r="FP546">
        <v>1.485819E-26</v>
      </c>
      <c r="FQ546" s="1">
        <v>8.5454120000000004E-21</v>
      </c>
      <c r="FR546" s="1">
        <v>2.703297E-2</v>
      </c>
      <c r="FS546">
        <v>19.834389999999999</v>
      </c>
      <c r="FT546" s="1">
        <v>1.008757E-24</v>
      </c>
      <c r="FU546" s="1">
        <v>3.1753169999999999E-19</v>
      </c>
      <c r="FV546">
        <v>2.6586370000000002E-2</v>
      </c>
      <c r="FW546">
        <v>19.964580000000002</v>
      </c>
      <c r="FX546" s="1">
        <v>3.909021E-23</v>
      </c>
      <c r="FY546" s="1">
        <v>8.9093429999999998E-18</v>
      </c>
      <c r="FZ546" s="1">
        <v>2.644444E-2</v>
      </c>
      <c r="GA546">
        <v>20.083670000000001</v>
      </c>
      <c r="GB546" s="1">
        <v>1.111506E-21</v>
      </c>
      <c r="GC546" s="1">
        <v>1.935628E-16</v>
      </c>
      <c r="GD546" s="1">
        <v>2.645513E-2</v>
      </c>
      <c r="GE546">
        <v>20.127120000000001</v>
      </c>
      <c r="GF546" s="1">
        <v>2.415767E-20</v>
      </c>
      <c r="GG546" s="1">
        <v>3.334257E-15</v>
      </c>
      <c r="GH546" s="1">
        <v>2.6321549999999999E-2</v>
      </c>
      <c r="GI546">
        <v>20.112780000000001</v>
      </c>
      <c r="GJ546" s="1">
        <v>3.9712079999999999E-19</v>
      </c>
      <c r="GK546" s="1">
        <v>4.6498440000000001E-14</v>
      </c>
      <c r="GL546" s="1">
        <v>2.6186750000000002E-2</v>
      </c>
      <c r="GM546">
        <v>20.097770000000001</v>
      </c>
      <c r="GN546" s="1">
        <v>5.1323550000000001E-18</v>
      </c>
      <c r="GO546" s="1">
        <v>5.3435070000000004E-13</v>
      </c>
      <c r="GP546" s="1">
        <v>2.6471809999999998E-2</v>
      </c>
      <c r="GQ546">
        <v>20.099440000000001</v>
      </c>
      <c r="GR546" s="1">
        <v>5.187814E-17</v>
      </c>
      <c r="GS546" s="1">
        <v>5.1723930000000001E-12</v>
      </c>
      <c r="GT546" s="1">
        <v>2.621188E-2</v>
      </c>
      <c r="GU546">
        <v>20.19624</v>
      </c>
      <c r="GV546" s="1">
        <v>4.2285050000000002E-16</v>
      </c>
      <c r="GW546" s="1">
        <v>4.244971E-11</v>
      </c>
      <c r="GX546" s="1">
        <v>2.572814E-2</v>
      </c>
      <c r="GY546">
        <v>20.319870000000002</v>
      </c>
      <c r="GZ546" s="1">
        <v>2.9426669999999999E-15</v>
      </c>
      <c r="HA546" s="1">
        <v>2.9991670000000002E-10</v>
      </c>
      <c r="HB546" s="1">
        <v>2.5228980000000002E-2</v>
      </c>
      <c r="HC546">
        <v>20.452870000000001</v>
      </c>
      <c r="HD546" s="1">
        <v>1.7807739999999999E-14</v>
      </c>
      <c r="HE546" s="1">
        <v>1.8448130000000001E-9</v>
      </c>
      <c r="HF546">
        <v>2.5036260000000001E-2</v>
      </c>
      <c r="HG546">
        <v>20.56316</v>
      </c>
      <c r="HH546" s="1">
        <v>9.5955210000000006E-14</v>
      </c>
      <c r="HI546" s="1">
        <v>9.9857009999999999E-9</v>
      </c>
      <c r="HJ546" s="1">
        <v>2.5006130000000001E-2</v>
      </c>
      <c r="HK546">
        <v>20.605060000000002</v>
      </c>
      <c r="HL546" s="1">
        <v>4.6306940000000002E-13</v>
      </c>
      <c r="HM546" s="1">
        <v>4.8093739999999997E-8</v>
      </c>
      <c r="HN546" s="1">
        <v>2.4919360000000002E-2</v>
      </c>
      <c r="HO546">
        <v>20.587589999999999</v>
      </c>
      <c r="HP546" s="1">
        <v>2.0032370000000001E-12</v>
      </c>
      <c r="HQ546" s="1">
        <v>2.081452E-7</v>
      </c>
      <c r="HR546" s="1">
        <v>2.488433E-2</v>
      </c>
      <c r="HS546">
        <v>20.568819999999999</v>
      </c>
      <c r="HT546" s="1">
        <v>7.8687400000000007E-12</v>
      </c>
      <c r="HU546" s="1">
        <v>8.1606939999999997E-7</v>
      </c>
      <c r="HV546" s="1">
        <v>2.540539E-2</v>
      </c>
      <c r="HW546">
        <v>20.565100000000001</v>
      </c>
      <c r="HX546" s="1">
        <v>2.8892180000000001E-11</v>
      </c>
      <c r="HY546" s="1">
        <v>2.9250200000000001E-6</v>
      </c>
      <c r="HZ546" s="1">
        <v>2.522537E-2</v>
      </c>
      <c r="IA546">
        <v>20.638580000000001</v>
      </c>
      <c r="IB546" s="1">
        <v>9.5203740000000005E-11</v>
      </c>
      <c r="IC546" s="1">
        <v>9.6759740000000007E-6</v>
      </c>
      <c r="ID546" s="1">
        <v>2.4781540000000001E-2</v>
      </c>
      <c r="IE546">
        <v>20.673729999999999</v>
      </c>
      <c r="IF546" s="1">
        <v>2.8747460000000001E-10</v>
      </c>
      <c r="IG546" s="1">
        <v>2.965064E-5</v>
      </c>
      <c r="IH546" s="1">
        <v>2.4360619999999999E-2</v>
      </c>
      <c r="II546">
        <v>20.770230000000002</v>
      </c>
      <c r="IJ546" s="1">
        <v>8.0778630000000002E-10</v>
      </c>
      <c r="IK546" s="1">
        <v>8.4552509999999995E-5</v>
      </c>
      <c r="IL546" s="1">
        <v>2.4286889999999998E-2</v>
      </c>
      <c r="IM546">
        <v>20.857610000000001</v>
      </c>
      <c r="IN546" s="1">
        <v>2.1540180000000002E-9</v>
      </c>
      <c r="IO546" s="1">
        <v>2.2554399999999999E-4</v>
      </c>
      <c r="IP546" s="1">
        <v>2.4306299999999999E-2</v>
      </c>
      <c r="IQ546">
        <v>20.895240000000001</v>
      </c>
      <c r="IR546" s="1">
        <v>5.4196549999999999E-9</v>
      </c>
      <c r="IS546" s="1">
        <v>5.6583689999999999E-4</v>
      </c>
      <c r="IT546" s="1">
        <v>2.4164169999999999E-2</v>
      </c>
      <c r="IU546">
        <v>20.88888</v>
      </c>
      <c r="IV546" s="1">
        <v>1.279909E-8</v>
      </c>
      <c r="IW546" s="1">
        <v>1.3414620000000001E-3</v>
      </c>
      <c r="IX546" s="1">
        <v>2.3721280000000001E-2</v>
      </c>
      <c r="IY546">
        <v>20.87209</v>
      </c>
      <c r="IZ546" s="1">
        <v>2.8310359999999999E-8</v>
      </c>
      <c r="JA546" s="1">
        <v>3.0168109999999999E-3</v>
      </c>
      <c r="JB546">
        <v>2.2976509999999999E-2</v>
      </c>
      <c r="JC546">
        <v>20.880859999999998</v>
      </c>
      <c r="JD546" s="1">
        <v>5.8759539999999997E-8</v>
      </c>
      <c r="JE546" s="1">
        <v>6.4549919999999997E-3</v>
      </c>
      <c r="JF546" s="1">
        <v>2.271776E-2</v>
      </c>
      <c r="JG546">
        <v>20.989339999999999</v>
      </c>
      <c r="JH546" s="1">
        <v>1.187701E-7</v>
      </c>
      <c r="JI546" s="1">
        <v>1.3179150000000001E-2</v>
      </c>
      <c r="JJ546" s="1">
        <v>2.2720600000000001E-2</v>
      </c>
      <c r="JK546">
        <v>21.130739999999999</v>
      </c>
      <c r="JL546" s="1">
        <v>2.3270980000000001E-7</v>
      </c>
      <c r="JM546" s="1">
        <v>2.57836E-2</v>
      </c>
      <c r="JN546" s="1">
        <v>2.2691860000000001E-2</v>
      </c>
      <c r="JO546">
        <v>21.283560000000001</v>
      </c>
      <c r="JP546" s="1">
        <v>4.378428E-7</v>
      </c>
      <c r="JQ546" s="1">
        <v>4.852447E-2</v>
      </c>
      <c r="JR546" s="1">
        <v>2.2337610000000001E-2</v>
      </c>
      <c r="JS546">
        <v>21.422550000000001</v>
      </c>
      <c r="JT546" s="1">
        <v>7.832524E-7</v>
      </c>
      <c r="JU546" s="1">
        <v>8.8107370000000004E-2</v>
      </c>
      <c r="JV546" s="1">
        <v>2.1869960000000001E-2</v>
      </c>
      <c r="JW546">
        <v>21.487369999999999</v>
      </c>
      <c r="JX546" s="1">
        <v>1.3468669999999999E-6</v>
      </c>
      <c r="JY546" s="1">
        <v>0.15464620000000001</v>
      </c>
      <c r="JZ546">
        <v>2.1577780000000001E-2</v>
      </c>
      <c r="KA546">
        <v>21.48499</v>
      </c>
      <c r="KB546" s="1">
        <v>2.2602559999999998E-6</v>
      </c>
      <c r="KC546" s="1">
        <v>0.26289829999999997</v>
      </c>
      <c r="KD546" s="1">
        <v>2.146027E-2</v>
      </c>
      <c r="KE546">
        <v>21.477979999999999</v>
      </c>
      <c r="KF546" s="1">
        <v>3.7117349999999999E-6</v>
      </c>
      <c r="KG546" s="1">
        <v>0.43389820000000001</v>
      </c>
      <c r="KH546" s="1">
        <v>2.1317039999999999E-2</v>
      </c>
      <c r="KI546">
        <v>21.478940000000001</v>
      </c>
      <c r="KJ546" s="1">
        <v>5.9239750000000003E-6</v>
      </c>
      <c r="KK546">
        <v>0.69693510000000003</v>
      </c>
      <c r="KL546" s="1">
        <v>2.1159379999999998E-2</v>
      </c>
      <c r="KM546">
        <v>21.54637</v>
      </c>
      <c r="KN546" s="1">
        <v>9.2116949999999999E-6</v>
      </c>
      <c r="KO546">
        <v>1.0916170000000001</v>
      </c>
      <c r="KP546" s="1">
        <v>2.0931390000000001E-2</v>
      </c>
      <c r="KQ546">
        <v>21.626110000000001</v>
      </c>
      <c r="KR546" s="1">
        <v>1.394508E-5</v>
      </c>
      <c r="KS546">
        <v>1.670169</v>
      </c>
      <c r="KT546" s="1">
        <v>2.0738510000000002E-2</v>
      </c>
      <c r="KU546">
        <v>21.691109999999998</v>
      </c>
      <c r="KV546" s="1">
        <v>2.0677439999999999E-5</v>
      </c>
      <c r="KW546">
        <v>2.49973</v>
      </c>
      <c r="KX546" s="1">
        <v>2.0587729999999999E-2</v>
      </c>
      <c r="KY546">
        <v>21.7439</v>
      </c>
      <c r="KZ546" s="1">
        <v>3.0093599999999999E-5</v>
      </c>
      <c r="LA546">
        <v>3.6651449999999999</v>
      </c>
      <c r="LB546" s="1">
        <v>2.045961E-2</v>
      </c>
      <c r="LC546">
        <v>21.763390000000001</v>
      </c>
      <c r="LD546" s="1">
        <v>4.3006049999999998E-5</v>
      </c>
      <c r="LE546">
        <v>5.2717890000000001</v>
      </c>
      <c r="LF546" s="1">
        <v>2.0345749999999999E-2</v>
      </c>
      <c r="LG546">
        <v>21.76333</v>
      </c>
      <c r="LH546" s="1">
        <v>6.0407379999999999E-5</v>
      </c>
      <c r="LI546">
        <v>7.4482150000000003</v>
      </c>
      <c r="LJ546" s="1">
        <v>2.001433E-2</v>
      </c>
      <c r="LK546">
        <v>21.75545</v>
      </c>
      <c r="LL546" s="1">
        <v>8.2539669999999996E-5</v>
      </c>
      <c r="LM546">
        <v>10.34901</v>
      </c>
      <c r="LN546" s="1">
        <v>1.9282130000000001E-2</v>
      </c>
      <c r="LO546">
        <v>21.768229999999999</v>
      </c>
      <c r="LP546" s="1">
        <v>1.087105E-4</v>
      </c>
      <c r="LQ546">
        <v>14.153549999999999</v>
      </c>
      <c r="LR546" s="1">
        <v>1.9071890000000001E-2</v>
      </c>
      <c r="LS546">
        <v>21.862880000000001</v>
      </c>
      <c r="LT546" s="1">
        <v>1.4473949999999999E-4</v>
      </c>
      <c r="LU546">
        <v>19.05922</v>
      </c>
      <c r="LV546" s="1">
        <v>1.9183889999999999E-2</v>
      </c>
      <c r="LW546">
        <v>21.98931</v>
      </c>
      <c r="LX546" s="1">
        <v>1.9314899999999999E-4</v>
      </c>
      <c r="LY546">
        <v>25.29776</v>
      </c>
      <c r="LZ546" s="1">
        <v>1.9265790000000001E-2</v>
      </c>
      <c r="MA546">
        <v>22.136500000000002</v>
      </c>
      <c r="MB546" s="1">
        <v>2.5405460000000002E-4</v>
      </c>
      <c r="MC546">
        <v>33.14376</v>
      </c>
      <c r="MD546" s="1">
        <v>1.9027740000000001E-2</v>
      </c>
      <c r="ME546">
        <v>22.265809999999998</v>
      </c>
      <c r="MF546" s="1">
        <v>3.247317E-4</v>
      </c>
      <c r="MG546">
        <v>42.910640000000001</v>
      </c>
      <c r="MH546" s="1">
        <v>1.859775E-2</v>
      </c>
      <c r="MI546">
        <v>22.342269999999999</v>
      </c>
      <c r="MJ546" s="1">
        <v>4.0618940000000002E-4</v>
      </c>
      <c r="MK546">
        <v>54.932690000000001</v>
      </c>
      <c r="ML546" s="1">
        <v>1.8286150000000001E-2</v>
      </c>
      <c r="MM546">
        <v>22.341380000000001</v>
      </c>
      <c r="MN546" s="1">
        <v>5.0562220000000002E-4</v>
      </c>
      <c r="MO546">
        <v>69.556079999999994</v>
      </c>
      <c r="MP546" s="1">
        <v>1.8280850000000001E-2</v>
      </c>
      <c r="MQ546">
        <v>22.333500000000001</v>
      </c>
      <c r="MR546" s="1">
        <v>6.3316339999999998E-4</v>
      </c>
      <c r="MS546">
        <v>87.149450000000002</v>
      </c>
      <c r="MT546" s="1">
        <v>1.854395E-2</v>
      </c>
      <c r="MU546">
        <v>22.333580000000001</v>
      </c>
      <c r="MV546" s="1">
        <v>7.9684410000000004E-4</v>
      </c>
      <c r="MW546">
        <v>108.1276</v>
      </c>
      <c r="MX546" s="1">
        <v>1.8392189999999999E-2</v>
      </c>
      <c r="MY546">
        <v>22.387</v>
      </c>
      <c r="MZ546" s="1">
        <v>9.7197440000000004E-4</v>
      </c>
      <c r="NA546">
        <v>132.98150000000001</v>
      </c>
      <c r="NB546" s="1">
        <v>1.794074E-2</v>
      </c>
      <c r="NC546">
        <v>22.482489999999999</v>
      </c>
      <c r="ND546" s="1">
        <v>1.156455E-3</v>
      </c>
      <c r="NE546">
        <v>162.2063</v>
      </c>
      <c r="NF546" s="1">
        <v>1.794074E-2</v>
      </c>
      <c r="NG546">
        <v>22.482489999999999</v>
      </c>
      <c r="NH546" s="1">
        <v>1.156455E-3</v>
      </c>
      <c r="NI546">
        <v>162.2063</v>
      </c>
      <c r="NJ546" s="1">
        <v>1.794074E-2</v>
      </c>
      <c r="NK546">
        <v>22.482489999999999</v>
      </c>
      <c r="NL546" s="1">
        <v>1.156455E-3</v>
      </c>
      <c r="NM546">
        <v>162.2063</v>
      </c>
      <c r="NN546" s="1">
        <v>1.794074E-2</v>
      </c>
      <c r="NO546">
        <v>22.482489999999999</v>
      </c>
      <c r="NP546" s="1">
        <v>1.156455E-3</v>
      </c>
      <c r="NQ546">
        <v>162.2063</v>
      </c>
      <c r="NR546" s="1">
        <v>1.794074E-2</v>
      </c>
      <c r="NS546">
        <v>22.482489999999999</v>
      </c>
      <c r="NT546" s="1">
        <v>1.156455E-3</v>
      </c>
      <c r="NU546">
        <v>162.2063</v>
      </c>
      <c r="NV546" s="1">
        <v>1.794074E-2</v>
      </c>
      <c r="NW546">
        <v>22.482489999999999</v>
      </c>
      <c r="NX546" s="1">
        <v>1.156455E-3</v>
      </c>
      <c r="NY546">
        <v>162.2063</v>
      </c>
      <c r="NZ546" s="1">
        <v>1.794074E-2</v>
      </c>
      <c r="OA546">
        <v>22.482489999999999</v>
      </c>
      <c r="OB546" s="1">
        <v>1.156455E-3</v>
      </c>
      <c r="OC546">
        <v>162.2063</v>
      </c>
      <c r="OD546" s="1">
        <v>1.794074E-2</v>
      </c>
      <c r="OE546">
        <v>22.482489999999999</v>
      </c>
      <c r="OF546" s="1">
        <v>1.156455E-3</v>
      </c>
      <c r="OG546">
        <v>162.2063</v>
      </c>
      <c r="OH546" s="1">
        <v>1.794074E-2</v>
      </c>
      <c r="OI546">
        <v>22.482489999999999</v>
      </c>
      <c r="OJ546" s="1">
        <v>1.156455E-3</v>
      </c>
      <c r="OK546">
        <v>162.2063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3.2494559999999999E-2</v>
      </c>
      <c r="G547">
        <v>17.530270000000002</v>
      </c>
      <c r="H547">
        <v>0</v>
      </c>
      <c r="I547">
        <v>0</v>
      </c>
      <c r="J547" s="1">
        <v>3.2356429999999999E-2</v>
      </c>
      <c r="K547">
        <v>17.63214</v>
      </c>
      <c r="L547">
        <v>0</v>
      </c>
      <c r="M547">
        <v>0</v>
      </c>
      <c r="N547" s="1">
        <v>3.1981629999999997E-2</v>
      </c>
      <c r="O547">
        <v>17.73593</v>
      </c>
      <c r="P547">
        <v>0</v>
      </c>
      <c r="Q547">
        <v>0</v>
      </c>
      <c r="R547" s="1">
        <v>3.1634299999999997E-2</v>
      </c>
      <c r="S547">
        <v>17.843640000000001</v>
      </c>
      <c r="T547">
        <v>0</v>
      </c>
      <c r="U547">
        <v>0</v>
      </c>
      <c r="V547" s="1">
        <v>3.1581749999999999E-2</v>
      </c>
      <c r="W547">
        <v>17.96283</v>
      </c>
      <c r="X547">
        <v>0</v>
      </c>
      <c r="Y547">
        <v>0</v>
      </c>
      <c r="Z547" s="1">
        <v>3.1648580000000003E-2</v>
      </c>
      <c r="AA547">
        <v>18.020810000000001</v>
      </c>
      <c r="AB547">
        <v>0</v>
      </c>
      <c r="AC547">
        <v>0</v>
      </c>
      <c r="AD547" s="1">
        <v>3.1593679999999999E-2</v>
      </c>
      <c r="AE547">
        <v>18.011590000000002</v>
      </c>
      <c r="AF547">
        <v>0</v>
      </c>
      <c r="AG547">
        <v>0</v>
      </c>
      <c r="AH547" s="1">
        <v>3.1584340000000002E-2</v>
      </c>
      <c r="AI547">
        <v>18.00301</v>
      </c>
      <c r="AJ547">
        <v>0</v>
      </c>
      <c r="AK547">
        <v>0</v>
      </c>
      <c r="AL547" s="1">
        <v>3.1939889999999999E-2</v>
      </c>
      <c r="AM547">
        <v>18.011610000000001</v>
      </c>
      <c r="AN547">
        <v>0</v>
      </c>
      <c r="AO547">
        <v>0</v>
      </c>
      <c r="AP547" s="1">
        <v>3.1801679999999999E-2</v>
      </c>
      <c r="AQ547">
        <v>18.105869999999999</v>
      </c>
      <c r="AR547">
        <v>0</v>
      </c>
      <c r="AS547">
        <v>0</v>
      </c>
      <c r="AT547" s="1">
        <v>3.1457510000000001E-2</v>
      </c>
      <c r="AU547">
        <v>18.221599999999999</v>
      </c>
      <c r="AV547">
        <v>0</v>
      </c>
      <c r="AW547">
        <v>0</v>
      </c>
      <c r="AX547" s="1">
        <v>3.1111739999999999E-2</v>
      </c>
      <c r="AY547">
        <v>18.32938</v>
      </c>
      <c r="AZ547">
        <v>0</v>
      </c>
      <c r="BA547">
        <v>0</v>
      </c>
      <c r="BB547" s="1">
        <v>3.1049170000000001E-2</v>
      </c>
      <c r="BC547">
        <v>18.436299999999999</v>
      </c>
      <c r="BD547">
        <v>0</v>
      </c>
      <c r="BE547">
        <v>0</v>
      </c>
      <c r="BF547" s="1">
        <v>3.1071089999999999E-2</v>
      </c>
      <c r="BG547">
        <v>18.482060000000001</v>
      </c>
      <c r="BH547">
        <v>0</v>
      </c>
      <c r="BI547">
        <v>0</v>
      </c>
      <c r="BJ547" s="1">
        <v>3.099244E-2</v>
      </c>
      <c r="BK547">
        <v>18.48725</v>
      </c>
      <c r="BL547">
        <v>0</v>
      </c>
      <c r="BM547">
        <v>0</v>
      </c>
      <c r="BN547" s="1">
        <v>3.0815909999999998E-2</v>
      </c>
      <c r="BO547">
        <v>18.489239999999999</v>
      </c>
      <c r="BP547">
        <v>0</v>
      </c>
      <c r="BQ547">
        <v>0</v>
      </c>
      <c r="BR547">
        <v>3.0660920000000001E-2</v>
      </c>
      <c r="BS547">
        <v>18.49991</v>
      </c>
      <c r="BT547">
        <v>0</v>
      </c>
      <c r="BU547">
        <v>0</v>
      </c>
      <c r="BV547" s="1">
        <v>3.0506419999999999E-2</v>
      </c>
      <c r="BW547">
        <v>18.52994</v>
      </c>
      <c r="BX547">
        <v>0</v>
      </c>
      <c r="BY547">
        <v>0</v>
      </c>
      <c r="BZ547" s="1">
        <v>3.033711E-2</v>
      </c>
      <c r="CA547">
        <v>18.614450000000001</v>
      </c>
      <c r="CB547">
        <v>0</v>
      </c>
      <c r="CC547">
        <v>0</v>
      </c>
      <c r="CD547" s="1">
        <v>3.0191369999999999E-2</v>
      </c>
      <c r="CE547">
        <v>18.683150000000001</v>
      </c>
      <c r="CF547">
        <v>0</v>
      </c>
      <c r="CG547">
        <v>0</v>
      </c>
      <c r="CH547" s="1">
        <v>3.0002859999999999E-2</v>
      </c>
      <c r="CI547">
        <v>18.740670000000001</v>
      </c>
      <c r="CJ547">
        <v>0</v>
      </c>
      <c r="CK547">
        <v>0</v>
      </c>
      <c r="CL547" s="1">
        <v>2.983624E-2</v>
      </c>
      <c r="CM547">
        <v>18.754989999999999</v>
      </c>
      <c r="CN547">
        <v>0</v>
      </c>
      <c r="CO547">
        <v>0</v>
      </c>
      <c r="CP547" s="1">
        <v>2.9641750000000001E-2</v>
      </c>
      <c r="CQ547">
        <v>18.760870000000001</v>
      </c>
      <c r="CR547">
        <v>0</v>
      </c>
      <c r="CS547">
        <v>0</v>
      </c>
      <c r="CT547" s="1">
        <v>2.9437970000000001E-2</v>
      </c>
      <c r="CU547">
        <v>18.75705</v>
      </c>
      <c r="CV547">
        <v>0</v>
      </c>
      <c r="CW547">
        <v>0</v>
      </c>
      <c r="CX547" s="1">
        <v>2.9135749999999998E-2</v>
      </c>
      <c r="CY547">
        <v>18.744499999999999</v>
      </c>
      <c r="CZ547">
        <v>0</v>
      </c>
      <c r="DA547">
        <v>0</v>
      </c>
      <c r="DB547" s="1">
        <v>2.8953130000000001E-2</v>
      </c>
      <c r="DC547">
        <v>18.751080000000002</v>
      </c>
      <c r="DD547">
        <v>0</v>
      </c>
      <c r="DE547">
        <v>0</v>
      </c>
      <c r="DF547">
        <v>2.8838519999999999E-2</v>
      </c>
      <c r="DG547">
        <v>18.80434</v>
      </c>
      <c r="DH547">
        <v>0</v>
      </c>
      <c r="DI547">
        <v>0</v>
      </c>
      <c r="DJ547" s="1">
        <v>2.8706740000000001E-2</v>
      </c>
      <c r="DK547">
        <v>18.865629999999999</v>
      </c>
      <c r="DL547">
        <v>0</v>
      </c>
      <c r="DM547">
        <v>0</v>
      </c>
      <c r="DN547" s="1">
        <v>2.851449E-2</v>
      </c>
      <c r="DO547">
        <v>18.938230000000001</v>
      </c>
      <c r="DP547">
        <v>0</v>
      </c>
      <c r="DQ547">
        <v>0</v>
      </c>
      <c r="DR547" s="1">
        <v>2.82987E-2</v>
      </c>
      <c r="DS547">
        <v>18.95618</v>
      </c>
      <c r="DT547">
        <v>0</v>
      </c>
      <c r="DU547">
        <v>0</v>
      </c>
      <c r="DV547" s="1">
        <v>2.8098250000000002E-2</v>
      </c>
      <c r="DW547">
        <v>18.950399999999998</v>
      </c>
      <c r="DX547">
        <v>0</v>
      </c>
      <c r="DY547">
        <v>0</v>
      </c>
      <c r="DZ547" s="1">
        <v>2.786638E-2</v>
      </c>
      <c r="EA547">
        <v>18.948250000000002</v>
      </c>
      <c r="EB547">
        <v>0</v>
      </c>
      <c r="EC547">
        <v>0</v>
      </c>
      <c r="ED547" s="1">
        <v>2.755554E-2</v>
      </c>
      <c r="EE547">
        <v>18.949100000000001</v>
      </c>
      <c r="EF547">
        <v>0</v>
      </c>
      <c r="EG547">
        <v>0</v>
      </c>
      <c r="EH547" s="1">
        <v>2.7380950000000001E-2</v>
      </c>
      <c r="EI547">
        <v>19.010870000000001</v>
      </c>
      <c r="EJ547">
        <v>0</v>
      </c>
      <c r="EK547">
        <v>0</v>
      </c>
      <c r="EL547" s="1">
        <v>2.7246570000000001E-2</v>
      </c>
      <c r="EM547">
        <v>19.08427</v>
      </c>
      <c r="EN547">
        <v>0</v>
      </c>
      <c r="EO547">
        <v>2.054793E-38</v>
      </c>
      <c r="EP547">
        <v>2.7115569999999999E-2</v>
      </c>
      <c r="EQ547">
        <v>19.147749999999998</v>
      </c>
      <c r="ER547">
        <v>1.34943E-38</v>
      </c>
      <c r="ES547">
        <v>1.809741E-35</v>
      </c>
      <c r="ET547" s="1">
        <v>2.6933849999999999E-2</v>
      </c>
      <c r="EU547">
        <v>19.23001</v>
      </c>
      <c r="EV547">
        <v>5.8459910000000001E-36</v>
      </c>
      <c r="EW547">
        <v>8.5721200000000003E-33</v>
      </c>
      <c r="EX547" s="1">
        <v>2.6733940000000001E-2</v>
      </c>
      <c r="EY547">
        <v>19.276890000000002</v>
      </c>
      <c r="EZ547">
        <v>1.476437E-33</v>
      </c>
      <c r="FA547" s="1">
        <v>2.362358E-30</v>
      </c>
      <c r="FB547">
        <v>2.65548E-2</v>
      </c>
      <c r="FC547">
        <v>19.266259999999999</v>
      </c>
      <c r="FD547" s="1">
        <v>2.325046E-31</v>
      </c>
      <c r="FE547" s="1">
        <v>4.0390259999999996E-28</v>
      </c>
      <c r="FF547" s="1">
        <v>2.6563409999999999E-2</v>
      </c>
      <c r="FG547">
        <v>19.251259999999998</v>
      </c>
      <c r="FH547" s="1">
        <v>2.412451E-29</v>
      </c>
      <c r="FI547" s="1">
        <v>4.5298650000000002E-26</v>
      </c>
      <c r="FJ547" s="1">
        <v>2.6876980000000002E-2</v>
      </c>
      <c r="FK547">
        <v>19.24982</v>
      </c>
      <c r="FL547" s="1">
        <v>1.732996E-27</v>
      </c>
      <c r="FM547" s="1">
        <v>3.5145459999999997E-24</v>
      </c>
      <c r="FN547" s="1">
        <v>2.6663940000000001E-2</v>
      </c>
      <c r="FO547">
        <v>19.331959999999999</v>
      </c>
      <c r="FP547" s="1">
        <v>8.7088779999999998E-26</v>
      </c>
      <c r="FQ547" s="1">
        <v>1.8917050000000001E-22</v>
      </c>
      <c r="FR547" s="1">
        <v>2.6183830000000002E-2</v>
      </c>
      <c r="FS547">
        <v>19.44258</v>
      </c>
      <c r="FT547" s="1">
        <v>3.1885839999999999E-24</v>
      </c>
      <c r="FU547" s="1">
        <v>7.3762649999999996E-21</v>
      </c>
      <c r="FV547" s="1">
        <v>2.574276E-2</v>
      </c>
      <c r="FW547">
        <v>19.562850000000001</v>
      </c>
      <c r="FX547" s="1">
        <v>8.8169460000000003E-23</v>
      </c>
      <c r="FY547" s="1">
        <v>2.1691469999999999E-19</v>
      </c>
      <c r="FZ547" s="1">
        <v>2.5607729999999999E-2</v>
      </c>
      <c r="GA547">
        <v>19.67314</v>
      </c>
      <c r="GB547" s="1">
        <v>1.9127879999999999E-21</v>
      </c>
      <c r="GC547" s="1">
        <v>4.9750619999999999E-18</v>
      </c>
      <c r="GD547">
        <v>2.5620819999999999E-2</v>
      </c>
      <c r="GE547">
        <v>19.714680000000001</v>
      </c>
      <c r="GF547" s="1">
        <v>3.3069649999999998E-20</v>
      </c>
      <c r="GG547" s="1">
        <v>9.0907760000000004E-17</v>
      </c>
      <c r="GH547" s="1">
        <v>2.5502569999999999E-2</v>
      </c>
      <c r="GI547">
        <v>19.703099999999999</v>
      </c>
      <c r="GJ547" s="1">
        <v>4.6041909999999997E-19</v>
      </c>
      <c r="GK547" s="1">
        <v>1.3408390000000001E-15</v>
      </c>
      <c r="GL547" s="1">
        <v>2.539862E-2</v>
      </c>
      <c r="GM547">
        <v>19.690339999999999</v>
      </c>
      <c r="GN547" s="1">
        <v>5.2842839999999998E-18</v>
      </c>
      <c r="GO547" s="1">
        <v>1.6259810000000001E-14</v>
      </c>
      <c r="GP547" s="1">
        <v>2.5679850000000001E-2</v>
      </c>
      <c r="GQ547">
        <v>19.692769999999999</v>
      </c>
      <c r="GR547" s="1">
        <v>2.565042E-17</v>
      </c>
      <c r="GS547" s="1">
        <v>1.384642E-13</v>
      </c>
      <c r="GT547" s="1">
        <v>2.543376E-2</v>
      </c>
      <c r="GU547">
        <v>19.782440000000001</v>
      </c>
      <c r="GV547" s="1">
        <v>2.024509E-16</v>
      </c>
      <c r="GW547" s="1">
        <v>1.1478179999999999E-12</v>
      </c>
      <c r="GX547" s="1">
        <v>2.494656E-2</v>
      </c>
      <c r="GY547">
        <v>19.896789999999999</v>
      </c>
      <c r="GZ547" s="1">
        <v>1.384445E-15</v>
      </c>
      <c r="HA547" s="1">
        <v>8.3951749999999997E-12</v>
      </c>
      <c r="HB547" s="1">
        <v>2.4452720000000001E-2</v>
      </c>
      <c r="HC547">
        <v>20.019860000000001</v>
      </c>
      <c r="HD547" s="1">
        <v>8.2966500000000004E-15</v>
      </c>
      <c r="HE547" s="1">
        <v>5.3697810000000002E-11</v>
      </c>
      <c r="HF547" s="1">
        <v>2.4274839999999999E-2</v>
      </c>
      <c r="HG547">
        <v>20.122430000000001</v>
      </c>
      <c r="HH547" s="1">
        <v>4.4149640000000002E-14</v>
      </c>
      <c r="HI547" s="1">
        <v>3.0419620000000002E-10</v>
      </c>
      <c r="HJ547" s="1">
        <v>2.4252929999999999E-2</v>
      </c>
      <c r="HK547">
        <v>20.162980000000001</v>
      </c>
      <c r="HL547" s="1">
        <v>2.08885E-13</v>
      </c>
      <c r="HM547" s="1">
        <v>1.5382200000000001E-9</v>
      </c>
      <c r="HN547" s="1">
        <v>2.4172160000000002E-2</v>
      </c>
      <c r="HO547">
        <v>20.148810000000001</v>
      </c>
      <c r="HP547" s="1">
        <v>8.8588459999999999E-13</v>
      </c>
      <c r="HQ547" s="1">
        <v>6.9758589999999996E-9</v>
      </c>
      <c r="HR547" s="1">
        <v>2.417569E-2</v>
      </c>
      <c r="HS547">
        <v>20.13288</v>
      </c>
      <c r="HT547" s="1">
        <v>3.4284390000000001E-12</v>
      </c>
      <c r="HU547" s="1">
        <v>2.863513E-8</v>
      </c>
      <c r="HV547" s="1">
        <v>2.4684970000000001E-2</v>
      </c>
      <c r="HW547">
        <v>20.13101</v>
      </c>
      <c r="HX547" s="1">
        <v>1.216967E-11</v>
      </c>
      <c r="HY547" s="1">
        <v>1.083149E-7</v>
      </c>
      <c r="HZ547">
        <v>2.4510919999999999E-2</v>
      </c>
      <c r="IA547">
        <v>20.20008</v>
      </c>
      <c r="IB547" s="1">
        <v>3.8979280000000002E-11</v>
      </c>
      <c r="IC547" s="1">
        <v>3.7330770000000002E-7</v>
      </c>
      <c r="ID547" s="1">
        <v>2.4063649999999999E-2</v>
      </c>
      <c r="IE547">
        <v>20.234110000000001</v>
      </c>
      <c r="IF547" s="1">
        <v>1.1611139999999999E-10</v>
      </c>
      <c r="IG547" s="1">
        <v>1.184445E-6</v>
      </c>
      <c r="IH547" s="1">
        <v>2.3654120000000001E-2</v>
      </c>
      <c r="II547">
        <v>20.323869999999999</v>
      </c>
      <c r="IJ547" s="1">
        <v>3.1590650000000002E-10</v>
      </c>
      <c r="IK547" s="1">
        <v>3.4719760000000001E-6</v>
      </c>
      <c r="IL547" s="1">
        <v>2.3578379999999999E-2</v>
      </c>
      <c r="IM547">
        <v>20.40588</v>
      </c>
      <c r="IN547" s="1">
        <v>8.0368080000000001E-10</v>
      </c>
      <c r="IO547" s="1">
        <v>9.4865550000000002E-6</v>
      </c>
      <c r="IP547" s="1">
        <v>2.3612560000000001E-2</v>
      </c>
      <c r="IQ547">
        <v>20.442599999999999</v>
      </c>
      <c r="IR547" s="1">
        <v>1.9106189999999999E-9</v>
      </c>
      <c r="IS547" s="1">
        <v>2.4338350000000001E-5</v>
      </c>
      <c r="IT547">
        <v>2.3481720000000001E-2</v>
      </c>
      <c r="IU547">
        <v>20.439160000000001</v>
      </c>
      <c r="IV547" s="1">
        <v>4.2712940000000001E-9</v>
      </c>
      <c r="IW547" s="1">
        <v>5.8787859999999997E-5</v>
      </c>
      <c r="IX547" s="1">
        <v>2.3019970000000001E-2</v>
      </c>
      <c r="IY547">
        <v>20.425660000000001</v>
      </c>
      <c r="IZ547" s="1">
        <v>9.0559800000000004E-9</v>
      </c>
      <c r="JA547" s="1">
        <v>1.3423849999999999E-4</v>
      </c>
      <c r="JB547">
        <v>2.229509E-2</v>
      </c>
      <c r="JC547">
        <v>20.434809999999999</v>
      </c>
      <c r="JD547" s="1">
        <v>1.8541419999999999E-8</v>
      </c>
      <c r="JE547" s="1">
        <v>2.9117359999999997E-4</v>
      </c>
      <c r="JF547">
        <v>2.2036400000000001E-2</v>
      </c>
      <c r="JG547">
        <v>20.53546</v>
      </c>
      <c r="JH547" s="1">
        <v>3.7175590000000003E-8</v>
      </c>
      <c r="JI547" s="1">
        <v>6.0866700000000002E-4</v>
      </c>
      <c r="JJ547" s="1">
        <v>2.2051689999999999E-2</v>
      </c>
      <c r="JK547">
        <v>20.666869999999999</v>
      </c>
      <c r="JL547" s="1">
        <v>7.1528869999999996E-8</v>
      </c>
      <c r="JM547" s="1">
        <v>1.2293359999999999E-3</v>
      </c>
      <c r="JN547" s="1">
        <v>2.2033879999999999E-2</v>
      </c>
      <c r="JO547">
        <v>20.809229999999999</v>
      </c>
      <c r="JP547" s="1">
        <v>1.3130879999999999E-7</v>
      </c>
      <c r="JQ547" s="1">
        <v>2.3909859999999999E-3</v>
      </c>
      <c r="JR547" s="1">
        <v>2.1675639999999999E-2</v>
      </c>
      <c r="JS547">
        <v>20.9392</v>
      </c>
      <c r="JT547" s="1">
        <v>2.3081639999999999E-7</v>
      </c>
      <c r="JU547" s="1">
        <v>4.4684019999999998E-3</v>
      </c>
      <c r="JV547" s="1">
        <v>2.122595E-2</v>
      </c>
      <c r="JW547">
        <v>21.000910000000001</v>
      </c>
      <c r="JX547" s="1">
        <v>3.9689670000000001E-7</v>
      </c>
      <c r="JY547" s="1">
        <v>8.0550150000000004E-3</v>
      </c>
      <c r="JZ547" s="1">
        <v>2.0938140000000001E-2</v>
      </c>
      <c r="KA547">
        <v>21.001069999999999</v>
      </c>
      <c r="KB547" s="1">
        <v>6.707547E-7</v>
      </c>
      <c r="KC547" s="1">
        <v>1.4107919999999999E-2</v>
      </c>
      <c r="KD547" s="1">
        <v>2.082355E-2</v>
      </c>
      <c r="KE547">
        <v>20.996829999999999</v>
      </c>
      <c r="KF547" s="1">
        <v>1.1067060000000001E-6</v>
      </c>
      <c r="KG547" s="1">
        <v>2.4100880000000002E-2</v>
      </c>
      <c r="KH547" s="1">
        <v>2.0683989999999999E-2</v>
      </c>
      <c r="KI547">
        <v>20.999590000000001</v>
      </c>
      <c r="KJ547" s="1">
        <v>1.770561E-6</v>
      </c>
      <c r="KK547" s="1">
        <v>4.0132519999999998E-2</v>
      </c>
      <c r="KL547" s="1">
        <v>2.0531730000000002E-2</v>
      </c>
      <c r="KM547">
        <v>21.063389999999998</v>
      </c>
      <c r="KN547" s="1">
        <v>2.7623799999999999E-6</v>
      </c>
      <c r="KO547" s="1">
        <v>6.5154909999999996E-2</v>
      </c>
      <c r="KP547" s="1">
        <v>2.0307780000000001E-2</v>
      </c>
      <c r="KQ547">
        <v>21.1387</v>
      </c>
      <c r="KR547" s="1">
        <v>4.2096250000000004E-6</v>
      </c>
      <c r="KS547" s="1">
        <v>0.1032206</v>
      </c>
      <c r="KT547" s="1">
        <v>2.012123E-2</v>
      </c>
      <c r="KU547">
        <v>21.200669999999999</v>
      </c>
      <c r="KV547" s="1">
        <v>6.3048019999999998E-6</v>
      </c>
      <c r="KW547" s="1">
        <v>0.1599315</v>
      </c>
      <c r="KX547">
        <v>1.997266E-2</v>
      </c>
      <c r="KY547">
        <v>21.251609999999999</v>
      </c>
      <c r="KZ547" s="1">
        <v>9.277459E-6</v>
      </c>
      <c r="LA547" s="1">
        <v>0.24290300000000001</v>
      </c>
      <c r="LB547" s="1">
        <v>1.985584E-2</v>
      </c>
      <c r="LC547">
        <v>21.27205</v>
      </c>
      <c r="LD547" s="1">
        <v>1.341753E-5</v>
      </c>
      <c r="LE547">
        <v>0.36206899999999997</v>
      </c>
      <c r="LF547" s="1">
        <v>1.9743980000000001E-2</v>
      </c>
      <c r="LG547">
        <v>21.274509999999999</v>
      </c>
      <c r="LH547" s="1">
        <v>1.906426E-5</v>
      </c>
      <c r="LI547">
        <v>0.53028489999999995</v>
      </c>
      <c r="LJ547" s="1">
        <v>1.9400799999999999E-2</v>
      </c>
      <c r="LK547">
        <v>21.269680000000001</v>
      </c>
      <c r="LL547" s="1">
        <v>2.638036E-5</v>
      </c>
      <c r="LM547">
        <v>0.76284209999999997</v>
      </c>
      <c r="LN547" s="1">
        <v>1.867912E-2</v>
      </c>
      <c r="LO547">
        <v>21.283090000000001</v>
      </c>
      <c r="LP547" s="1">
        <v>3.564682E-5</v>
      </c>
      <c r="LQ547">
        <v>1.074238</v>
      </c>
      <c r="LR547" s="1">
        <v>1.846339E-2</v>
      </c>
      <c r="LS547">
        <v>21.37114</v>
      </c>
      <c r="LT547" s="1">
        <v>4.8865529999999997E-5</v>
      </c>
      <c r="LU547">
        <v>1.4917020000000001</v>
      </c>
      <c r="LV547" s="1">
        <v>1.8587380000000001E-2</v>
      </c>
      <c r="LW547">
        <v>21.4892</v>
      </c>
      <c r="LX547" s="1">
        <v>6.6732529999999994E-5</v>
      </c>
      <c r="LY547">
        <v>2.0534159999999999</v>
      </c>
      <c r="LZ547" s="1">
        <v>1.8687459999999999E-2</v>
      </c>
      <c r="MA547">
        <v>21.62706</v>
      </c>
      <c r="MB547" s="1">
        <v>8.9146760000000002E-5</v>
      </c>
      <c r="MC547">
        <v>2.7989570000000001</v>
      </c>
      <c r="MD547" s="1">
        <v>1.844848E-2</v>
      </c>
      <c r="ME547">
        <v>21.74935</v>
      </c>
      <c r="MF547" s="1">
        <v>1.1553029999999999E-4</v>
      </c>
      <c r="MG547">
        <v>3.7606709999999999</v>
      </c>
      <c r="MH547" s="1">
        <v>1.801229E-2</v>
      </c>
      <c r="MI547">
        <v>21.822790000000001</v>
      </c>
      <c r="MJ547" s="1">
        <v>1.471442E-4</v>
      </c>
      <c r="MK547">
        <v>4.9735820000000004</v>
      </c>
      <c r="ML547" s="1">
        <v>1.771116E-2</v>
      </c>
      <c r="MM547">
        <v>21.824560000000002</v>
      </c>
      <c r="MN547" s="1">
        <v>1.8741879999999999E-4</v>
      </c>
      <c r="MO547">
        <v>6.4911240000000001</v>
      </c>
      <c r="MP547" s="1">
        <v>1.7728150000000002E-2</v>
      </c>
      <c r="MQ547">
        <v>21.819859999999998</v>
      </c>
      <c r="MR547" s="1">
        <v>2.4006249999999999E-4</v>
      </c>
      <c r="MS547">
        <v>8.3963590000000003</v>
      </c>
      <c r="MT547" s="1">
        <v>1.799947E-2</v>
      </c>
      <c r="MU547">
        <v>21.822880000000001</v>
      </c>
      <c r="MV547" s="1">
        <v>3.0698029999999999E-4</v>
      </c>
      <c r="MW547">
        <v>10.798690000000001</v>
      </c>
      <c r="MX547" s="1">
        <v>1.78444E-2</v>
      </c>
      <c r="MY547">
        <v>21.87481</v>
      </c>
      <c r="MZ547" s="1">
        <v>3.7906380000000001E-4</v>
      </c>
      <c r="NA547">
        <v>13.759040000000001</v>
      </c>
      <c r="NB547" s="1">
        <v>1.7398529999999999E-2</v>
      </c>
      <c r="NC547">
        <v>21.965050000000002</v>
      </c>
      <c r="ND547" s="1">
        <v>4.5833199999999999E-4</v>
      </c>
      <c r="NE547">
        <v>17.304670000000002</v>
      </c>
      <c r="NF547" s="1">
        <v>1.7398529999999999E-2</v>
      </c>
      <c r="NG547">
        <v>21.965050000000002</v>
      </c>
      <c r="NH547" s="1">
        <v>4.5833199999999999E-4</v>
      </c>
      <c r="NI547">
        <v>17.304670000000002</v>
      </c>
      <c r="NJ547" s="1">
        <v>1.7398529999999999E-2</v>
      </c>
      <c r="NK547">
        <v>21.965050000000002</v>
      </c>
      <c r="NL547" s="1">
        <v>4.5833199999999999E-4</v>
      </c>
      <c r="NM547">
        <v>17.304670000000002</v>
      </c>
      <c r="NN547" s="1">
        <v>1.7398529999999999E-2</v>
      </c>
      <c r="NO547">
        <v>21.965050000000002</v>
      </c>
      <c r="NP547" s="1">
        <v>4.5833199999999999E-4</v>
      </c>
      <c r="NQ547">
        <v>17.304670000000002</v>
      </c>
      <c r="NR547" s="1">
        <v>1.7398529999999999E-2</v>
      </c>
      <c r="NS547">
        <v>21.965050000000002</v>
      </c>
      <c r="NT547" s="1">
        <v>4.5833199999999999E-4</v>
      </c>
      <c r="NU547">
        <v>17.304670000000002</v>
      </c>
      <c r="NV547" s="1">
        <v>1.7398529999999999E-2</v>
      </c>
      <c r="NW547">
        <v>21.965050000000002</v>
      </c>
      <c r="NX547" s="1">
        <v>4.5833199999999999E-4</v>
      </c>
      <c r="NY547">
        <v>17.304670000000002</v>
      </c>
      <c r="NZ547" s="1">
        <v>1.7398529999999999E-2</v>
      </c>
      <c r="OA547">
        <v>21.965050000000002</v>
      </c>
      <c r="OB547" s="1">
        <v>4.5833199999999999E-4</v>
      </c>
      <c r="OC547">
        <v>17.304670000000002</v>
      </c>
      <c r="OD547" s="1">
        <v>1.7398529999999999E-2</v>
      </c>
      <c r="OE547">
        <v>21.965050000000002</v>
      </c>
      <c r="OF547" s="1">
        <v>4.5833199999999999E-4</v>
      </c>
      <c r="OG547">
        <v>17.304670000000002</v>
      </c>
      <c r="OH547" s="1">
        <v>1.7398529999999999E-2</v>
      </c>
      <c r="OI547">
        <v>21.965050000000002</v>
      </c>
      <c r="OJ547" s="1">
        <v>4.5833199999999999E-4</v>
      </c>
      <c r="OK547">
        <v>17.304670000000002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3.868717E-2</v>
      </c>
      <c r="G548">
        <v>17.259450000000001</v>
      </c>
      <c r="H548">
        <v>0</v>
      </c>
      <c r="I548">
        <v>0</v>
      </c>
      <c r="J548" s="1">
        <v>3.8527180000000001E-2</v>
      </c>
      <c r="K548">
        <v>17.352799999999998</v>
      </c>
      <c r="L548">
        <v>0</v>
      </c>
      <c r="M548">
        <v>0</v>
      </c>
      <c r="N548" s="1">
        <v>3.807087E-2</v>
      </c>
      <c r="O548">
        <v>17.447669999999999</v>
      </c>
      <c r="P548">
        <v>0</v>
      </c>
      <c r="Q548">
        <v>0</v>
      </c>
      <c r="R548" s="1">
        <v>3.765636E-2</v>
      </c>
      <c r="S548">
        <v>17.546220000000002</v>
      </c>
      <c r="T548">
        <v>0</v>
      </c>
      <c r="U548">
        <v>0</v>
      </c>
      <c r="V548" s="1">
        <v>3.759154E-2</v>
      </c>
      <c r="W548">
        <v>17.655380000000001</v>
      </c>
      <c r="X548">
        <v>0</v>
      </c>
      <c r="Y548">
        <v>0</v>
      </c>
      <c r="Z548">
        <v>3.7675819999999999E-2</v>
      </c>
      <c r="AA548">
        <v>17.70637</v>
      </c>
      <c r="AB548">
        <v>0</v>
      </c>
      <c r="AC548">
        <v>0</v>
      </c>
      <c r="AD548" s="1">
        <v>3.7609139999999999E-2</v>
      </c>
      <c r="AE548">
        <v>17.693850000000001</v>
      </c>
      <c r="AF548">
        <v>0</v>
      </c>
      <c r="AG548">
        <v>0</v>
      </c>
      <c r="AH548" s="1">
        <v>3.762091E-2</v>
      </c>
      <c r="AI548">
        <v>17.681989999999999</v>
      </c>
      <c r="AJ548">
        <v>0</v>
      </c>
      <c r="AK548">
        <v>0</v>
      </c>
      <c r="AL548" s="1">
        <v>3.8041400000000003E-2</v>
      </c>
      <c r="AM548">
        <v>17.686710000000001</v>
      </c>
      <c r="AN548">
        <v>0</v>
      </c>
      <c r="AO548">
        <v>0</v>
      </c>
      <c r="AP548" s="1">
        <v>3.788263E-2</v>
      </c>
      <c r="AQ548">
        <v>17.77216</v>
      </c>
      <c r="AR548">
        <v>0</v>
      </c>
      <c r="AS548">
        <v>0</v>
      </c>
      <c r="AT548" s="1">
        <v>3.7463610000000001E-2</v>
      </c>
      <c r="AU548">
        <v>17.877369999999999</v>
      </c>
      <c r="AV548">
        <v>0</v>
      </c>
      <c r="AW548">
        <v>0</v>
      </c>
      <c r="AX548" s="1">
        <v>3.704702E-2</v>
      </c>
      <c r="AY548">
        <v>17.97476</v>
      </c>
      <c r="AZ548">
        <v>0</v>
      </c>
      <c r="BA548">
        <v>0</v>
      </c>
      <c r="BB548">
        <v>3.6975920000000002E-2</v>
      </c>
      <c r="BC548">
        <v>18.07114</v>
      </c>
      <c r="BD548">
        <v>0</v>
      </c>
      <c r="BE548">
        <v>0</v>
      </c>
      <c r="BF548">
        <v>3.7004219999999997E-2</v>
      </c>
      <c r="BG548">
        <v>18.10979</v>
      </c>
      <c r="BH548">
        <v>0</v>
      </c>
      <c r="BI548">
        <v>0</v>
      </c>
      <c r="BJ548" s="1">
        <v>3.6908299999999998E-2</v>
      </c>
      <c r="BK548">
        <v>18.110209999999999</v>
      </c>
      <c r="BL548">
        <v>0</v>
      </c>
      <c r="BM548">
        <v>0</v>
      </c>
      <c r="BN548">
        <v>3.6704830000000001E-2</v>
      </c>
      <c r="BO548">
        <v>18.107810000000001</v>
      </c>
      <c r="BP548">
        <v>0</v>
      </c>
      <c r="BQ548">
        <v>0</v>
      </c>
      <c r="BR548" s="1">
        <v>3.6515909999999999E-2</v>
      </c>
      <c r="BS548">
        <v>18.11336</v>
      </c>
      <c r="BT548">
        <v>0</v>
      </c>
      <c r="BU548">
        <v>0</v>
      </c>
      <c r="BV548" s="1">
        <v>3.6336979999999998E-2</v>
      </c>
      <c r="BW548">
        <v>18.137519999999999</v>
      </c>
      <c r="BX548">
        <v>0</v>
      </c>
      <c r="BY548">
        <v>0</v>
      </c>
      <c r="BZ548" s="1">
        <v>3.6132440000000002E-2</v>
      </c>
      <c r="CA548">
        <v>18.21303</v>
      </c>
      <c r="CB548">
        <v>0</v>
      </c>
      <c r="CC548">
        <v>0</v>
      </c>
      <c r="CD548" s="1">
        <v>3.5957120000000002E-2</v>
      </c>
      <c r="CE548">
        <v>18.27346</v>
      </c>
      <c r="CF548">
        <v>0</v>
      </c>
      <c r="CG548">
        <v>0</v>
      </c>
      <c r="CH548" s="1">
        <v>3.5731550000000001E-2</v>
      </c>
      <c r="CI548">
        <v>18.323090000000001</v>
      </c>
      <c r="CJ548">
        <v>0</v>
      </c>
      <c r="CK548">
        <v>0</v>
      </c>
      <c r="CL548" s="1">
        <v>3.5536970000000001E-2</v>
      </c>
      <c r="CM548">
        <v>18.331530000000001</v>
      </c>
      <c r="CN548">
        <v>0</v>
      </c>
      <c r="CO548">
        <v>0</v>
      </c>
      <c r="CP548" s="1">
        <v>3.5300529999999997E-2</v>
      </c>
      <c r="CQ548">
        <v>18.33229</v>
      </c>
      <c r="CR548">
        <v>0</v>
      </c>
      <c r="CS548">
        <v>0</v>
      </c>
      <c r="CT548" s="1">
        <v>3.5057909999999998E-2</v>
      </c>
      <c r="CU548">
        <v>18.324369999999998</v>
      </c>
      <c r="CV548">
        <v>0</v>
      </c>
      <c r="CW548">
        <v>0</v>
      </c>
      <c r="CX548" s="1">
        <v>3.4702490000000003E-2</v>
      </c>
      <c r="CY548">
        <v>18.30846</v>
      </c>
      <c r="CZ548">
        <v>0</v>
      </c>
      <c r="DA548">
        <v>0</v>
      </c>
      <c r="DB548" s="1">
        <v>3.4476939999999998E-2</v>
      </c>
      <c r="DC548">
        <v>18.310759999999998</v>
      </c>
      <c r="DD548">
        <v>0</v>
      </c>
      <c r="DE548">
        <v>0</v>
      </c>
      <c r="DF548" s="1">
        <v>3.4338390000000003E-2</v>
      </c>
      <c r="DG548">
        <v>18.357030000000002</v>
      </c>
      <c r="DH548">
        <v>0</v>
      </c>
      <c r="DI548">
        <v>0</v>
      </c>
      <c r="DJ548" s="1">
        <v>3.4185210000000001E-2</v>
      </c>
      <c r="DK548">
        <v>18.410799999999998</v>
      </c>
      <c r="DL548">
        <v>0</v>
      </c>
      <c r="DM548">
        <v>0</v>
      </c>
      <c r="DN548" s="1">
        <v>3.3957519999999998E-2</v>
      </c>
      <c r="DO548">
        <v>18.475059999999999</v>
      </c>
      <c r="DP548">
        <v>0</v>
      </c>
      <c r="DQ548">
        <v>0</v>
      </c>
      <c r="DR548" s="1">
        <v>3.3697589999999999E-2</v>
      </c>
      <c r="DS548">
        <v>18.487449999999999</v>
      </c>
      <c r="DT548">
        <v>0</v>
      </c>
      <c r="DU548">
        <v>0</v>
      </c>
      <c r="DV548" s="1">
        <v>3.3459410000000002E-2</v>
      </c>
      <c r="DW548">
        <v>18.477409999999999</v>
      </c>
      <c r="DX548">
        <v>0</v>
      </c>
      <c r="DY548">
        <v>0</v>
      </c>
      <c r="DZ548" s="1">
        <v>3.31773E-2</v>
      </c>
      <c r="EA548">
        <v>18.471029999999999</v>
      </c>
      <c r="EB548">
        <v>0</v>
      </c>
      <c r="EC548">
        <v>0</v>
      </c>
      <c r="ED548" s="1">
        <v>3.2807309999999999E-2</v>
      </c>
      <c r="EE548">
        <v>18.467860000000002</v>
      </c>
      <c r="EF548">
        <v>0</v>
      </c>
      <c r="EG548">
        <v>0</v>
      </c>
      <c r="EH548" s="1">
        <v>3.2595310000000002E-2</v>
      </c>
      <c r="EI548">
        <v>18.522459999999999</v>
      </c>
      <c r="EJ548">
        <v>0</v>
      </c>
      <c r="EK548">
        <v>0</v>
      </c>
      <c r="EL548" s="1">
        <v>3.2437939999999998E-2</v>
      </c>
      <c r="EM548">
        <v>18.588069999999998</v>
      </c>
      <c r="EN548">
        <v>0</v>
      </c>
      <c r="EO548">
        <v>0</v>
      </c>
      <c r="EP548" s="1">
        <v>3.2287950000000003E-2</v>
      </c>
      <c r="EQ548">
        <v>18.644580000000001</v>
      </c>
      <c r="ER548">
        <v>0</v>
      </c>
      <c r="ES548">
        <v>1.586233E-36</v>
      </c>
      <c r="ET548" s="1">
        <v>3.206606E-2</v>
      </c>
      <c r="EU548">
        <v>18.718679999999999</v>
      </c>
      <c r="EV548">
        <v>0</v>
      </c>
      <c r="EW548">
        <v>7.5549080000000003E-34</v>
      </c>
      <c r="EX548" s="1">
        <v>3.182716E-2</v>
      </c>
      <c r="EY548">
        <v>18.75919</v>
      </c>
      <c r="EZ548">
        <v>1.6426110000000001E-36</v>
      </c>
      <c r="FA548" s="1">
        <v>2.093933E-31</v>
      </c>
      <c r="FB548" s="1">
        <v>3.161199E-2</v>
      </c>
      <c r="FC548">
        <v>18.745460000000001</v>
      </c>
      <c r="FD548">
        <v>2.8155889999999998E-34</v>
      </c>
      <c r="FE548" s="1">
        <v>3.6012949999999999E-29</v>
      </c>
      <c r="FF548" s="1">
        <v>3.1639399999999998E-2</v>
      </c>
      <c r="FG548">
        <v>18.728000000000002</v>
      </c>
      <c r="FH548" s="1">
        <v>3.1907990000000002E-32</v>
      </c>
      <c r="FI548" s="1">
        <v>4.0666870000000003E-27</v>
      </c>
      <c r="FJ548" s="1">
        <v>3.2017839999999999E-2</v>
      </c>
      <c r="FK548">
        <v>18.72354</v>
      </c>
      <c r="FL548" s="1">
        <v>2.532998E-30</v>
      </c>
      <c r="FM548" s="1">
        <v>3.1820129999999998E-25</v>
      </c>
      <c r="FN548" s="1">
        <v>3.1764170000000001E-2</v>
      </c>
      <c r="FO548">
        <v>18.79795</v>
      </c>
      <c r="FP548" s="1">
        <v>1.3818050000000001E-28</v>
      </c>
      <c r="FQ548" s="1">
        <v>1.745319E-23</v>
      </c>
      <c r="FR548" s="1">
        <v>3.1188190000000001E-2</v>
      </c>
      <c r="FS548">
        <v>18.899000000000001</v>
      </c>
      <c r="FT548" s="1">
        <v>5.4111580000000003E-27</v>
      </c>
      <c r="FU548" s="1">
        <v>6.9372249999999996E-22</v>
      </c>
      <c r="FV548" s="1">
        <v>3.0655709999999999E-2</v>
      </c>
      <c r="FW548">
        <v>19.008939999999999</v>
      </c>
      <c r="FX548" s="1">
        <v>1.5946149999999999E-25</v>
      </c>
      <c r="FY548" s="1">
        <v>2.0748769999999999E-20</v>
      </c>
      <c r="FZ548" s="1">
        <v>3.0495890000000001E-2</v>
      </c>
      <c r="GA548">
        <v>19.10895</v>
      </c>
      <c r="GB548" s="1">
        <v>3.7205800000000001E-24</v>
      </c>
      <c r="GC548" s="1">
        <v>4.847839E-19</v>
      </c>
      <c r="GD548" s="1">
        <v>3.051827E-2</v>
      </c>
      <c r="GE548">
        <v>19.144359999999999</v>
      </c>
      <c r="GF548" s="1">
        <v>6.9713060000000005E-23</v>
      </c>
      <c r="GG548" s="1">
        <v>9.048347E-18</v>
      </c>
      <c r="GH548">
        <v>3.0380870000000001E-2</v>
      </c>
      <c r="GI548">
        <v>19.13008</v>
      </c>
      <c r="GJ548" s="1">
        <v>1.0484380000000001E-21</v>
      </c>
      <c r="GK548" s="1">
        <v>1.362897E-16</v>
      </c>
      <c r="GL548" s="1">
        <v>3.0270310000000002E-2</v>
      </c>
      <c r="GM548">
        <v>19.11476</v>
      </c>
      <c r="GN548" s="1">
        <v>1.2943870000000001E-20</v>
      </c>
      <c r="GO548" s="1">
        <v>1.68404E-15</v>
      </c>
      <c r="GP548" s="1">
        <v>3.0605380000000001E-2</v>
      </c>
      <c r="GQ548">
        <v>19.114159999999998</v>
      </c>
      <c r="GR548" s="1">
        <v>1.3658919999999999E-19</v>
      </c>
      <c r="GS548" s="1">
        <v>1.7515530000000001E-14</v>
      </c>
      <c r="GT548">
        <v>3.0316240000000001E-2</v>
      </c>
      <c r="GU548">
        <v>19.195920000000001</v>
      </c>
      <c r="GV548" s="1">
        <v>1.19113E-18</v>
      </c>
      <c r="GW548" s="1">
        <v>1.5374030000000001E-13</v>
      </c>
      <c r="GX548" s="1">
        <v>2.972578E-2</v>
      </c>
      <c r="GY548">
        <v>19.300429999999999</v>
      </c>
      <c r="GZ548" s="1">
        <v>8.7766549999999993E-18</v>
      </c>
      <c r="HA548" s="1">
        <v>1.1512659999999999E-12</v>
      </c>
      <c r="HB548">
        <v>2.9135000000000001E-2</v>
      </c>
      <c r="HC548">
        <v>19.412710000000001</v>
      </c>
      <c r="HD548" s="1">
        <v>5.6044169999999996E-17</v>
      </c>
      <c r="HE548" s="1">
        <v>7.4760020000000004E-12</v>
      </c>
      <c r="HF548" s="1">
        <v>2.8929199999999999E-2</v>
      </c>
      <c r="HG548">
        <v>19.505680000000002</v>
      </c>
      <c r="HH548" s="1">
        <v>3.2098799999999998E-16</v>
      </c>
      <c r="HI548" s="1">
        <v>4.2987579999999997E-11</v>
      </c>
      <c r="HJ548" s="1">
        <v>2.8908130000000001E-2</v>
      </c>
      <c r="HK548">
        <v>19.540469999999999</v>
      </c>
      <c r="HL548" s="1">
        <v>1.6601479999999999E-15</v>
      </c>
      <c r="HM548" s="1">
        <v>2.2178359999999999E-10</v>
      </c>
      <c r="HN548" s="1">
        <v>2.8809310000000001E-2</v>
      </c>
      <c r="HO548">
        <v>19.52365</v>
      </c>
      <c r="HP548" s="1">
        <v>7.6972430000000007E-15</v>
      </c>
      <c r="HQ548" s="1">
        <v>1.0287E-9</v>
      </c>
      <c r="HR548" s="1">
        <v>2.8838590000000001E-2</v>
      </c>
      <c r="HS548">
        <v>19.505600000000001</v>
      </c>
      <c r="HT548" s="1">
        <v>3.2427860000000001E-14</v>
      </c>
      <c r="HU548" s="1">
        <v>4.315293E-9</v>
      </c>
      <c r="HV548" s="1">
        <v>2.9443469999999999E-2</v>
      </c>
      <c r="HW548">
        <v>19.501259999999998</v>
      </c>
      <c r="HX548" s="1">
        <v>1.29152E-13</v>
      </c>
      <c r="HY548" s="1">
        <v>1.677659E-8</v>
      </c>
      <c r="HZ548" s="1">
        <v>2.9239979999999999E-2</v>
      </c>
      <c r="IA548">
        <v>19.563610000000001</v>
      </c>
      <c r="IB548" s="1">
        <v>4.5778090000000001E-13</v>
      </c>
      <c r="IC548" s="1">
        <v>5.9685839999999998E-8</v>
      </c>
      <c r="ID548" s="1">
        <v>2.86999E-2</v>
      </c>
      <c r="IE548">
        <v>19.59309</v>
      </c>
      <c r="IF548" s="1">
        <v>1.463239E-12</v>
      </c>
      <c r="IG548" s="1">
        <v>1.937797E-7</v>
      </c>
      <c r="IH548" s="1">
        <v>2.82081E-2</v>
      </c>
      <c r="II548">
        <v>19.675249999999998</v>
      </c>
      <c r="IJ548" s="1">
        <v>4.3238349999999998E-12</v>
      </c>
      <c r="IK548" s="1">
        <v>5.811999E-7</v>
      </c>
      <c r="IL548">
        <v>2.8115919999999999E-2</v>
      </c>
      <c r="IM548">
        <v>19.7498</v>
      </c>
      <c r="IN548" s="1">
        <v>1.2167720000000001E-11</v>
      </c>
      <c r="IO548" s="1">
        <v>1.6365140000000001E-6</v>
      </c>
      <c r="IP548" s="1">
        <v>2.816652E-2</v>
      </c>
      <c r="IQ548">
        <v>19.78152</v>
      </c>
      <c r="IR548" s="1">
        <v>3.2541E-11</v>
      </c>
      <c r="IS548" s="1">
        <v>4.3596219999999999E-6</v>
      </c>
      <c r="IT548" s="1">
        <v>2.8010130000000001E-2</v>
      </c>
      <c r="IU548">
        <v>19.775759999999998</v>
      </c>
      <c r="IV548" s="1">
        <v>8.1574319999999995E-11</v>
      </c>
      <c r="IW548" s="1">
        <v>1.096784E-5</v>
      </c>
      <c r="IX548" s="1">
        <v>2.7450749999999999E-2</v>
      </c>
      <c r="IY548">
        <v>19.761109999999999</v>
      </c>
      <c r="IZ548" s="1">
        <v>1.8983189999999999E-10</v>
      </c>
      <c r="JA548" s="1">
        <v>2.5993360000000001E-5</v>
      </c>
      <c r="JB548" s="1">
        <v>2.657696E-2</v>
      </c>
      <c r="JC548">
        <v>19.767849999999999</v>
      </c>
      <c r="JD548" s="1">
        <v>4.100304E-10</v>
      </c>
      <c r="JE548" s="1">
        <v>5.790536E-5</v>
      </c>
      <c r="JF548" s="1">
        <v>2.6265839999999999E-2</v>
      </c>
      <c r="JG548">
        <v>19.860910000000001</v>
      </c>
      <c r="JH548" s="1">
        <v>8.6293130000000004E-10</v>
      </c>
      <c r="JI548" s="1">
        <v>1.2315159999999999E-4</v>
      </c>
      <c r="JJ548" s="1">
        <v>2.6293919999999998E-2</v>
      </c>
      <c r="JK548">
        <v>19.98265</v>
      </c>
      <c r="JL548" s="1">
        <v>1.778031E-9</v>
      </c>
      <c r="JM548" s="1">
        <v>2.5312620000000002E-4</v>
      </c>
      <c r="JN548" s="1">
        <v>2.6275110000000001E-2</v>
      </c>
      <c r="JO548">
        <v>20.114139999999999</v>
      </c>
      <c r="JP548" s="1">
        <v>3.5349129999999999E-9</v>
      </c>
      <c r="JQ548" s="1">
        <v>5.0309460000000003E-4</v>
      </c>
      <c r="JR548" s="1">
        <v>2.584825E-2</v>
      </c>
      <c r="JS548">
        <v>20.233270000000001</v>
      </c>
      <c r="JT548" s="1">
        <v>6.6532529999999997E-9</v>
      </c>
      <c r="JU548" s="1">
        <v>9.6173350000000005E-4</v>
      </c>
      <c r="JV548" s="1">
        <v>2.5304719999999999E-2</v>
      </c>
      <c r="JW548">
        <v>20.28772</v>
      </c>
      <c r="JX548" s="1">
        <v>1.1963720000000001E-8</v>
      </c>
      <c r="JY548" s="1">
        <v>1.765349E-3</v>
      </c>
      <c r="JZ548" s="1">
        <v>2.4962539999999998E-2</v>
      </c>
      <c r="KA548">
        <v>20.284749999999999</v>
      </c>
      <c r="KB548" s="1">
        <v>2.0942220000000001E-8</v>
      </c>
      <c r="KC548" s="1">
        <v>3.13094E-3</v>
      </c>
      <c r="KD548">
        <v>2.4820849999999998E-2</v>
      </c>
      <c r="KE548">
        <v>20.278040000000001</v>
      </c>
      <c r="KF548" s="1">
        <v>3.595832E-8</v>
      </c>
      <c r="KG548" s="1">
        <v>5.4041870000000004E-3</v>
      </c>
      <c r="KH548" s="1">
        <v>2.465935E-2</v>
      </c>
      <c r="KI548">
        <v>20.27815</v>
      </c>
      <c r="KJ548" s="1">
        <v>6.0155610000000001E-8</v>
      </c>
      <c r="KK548" s="1">
        <v>9.0971639999999996E-3</v>
      </c>
      <c r="KL548" s="1">
        <v>2.4482589999999999E-2</v>
      </c>
      <c r="KM548">
        <v>20.33615</v>
      </c>
      <c r="KN548" s="1">
        <v>9.8090549999999997E-8</v>
      </c>
      <c r="KO548" s="1">
        <v>1.493853E-2</v>
      </c>
      <c r="KP548" s="1">
        <v>2.42121E-2</v>
      </c>
      <c r="KQ548">
        <v>20.404789999999998</v>
      </c>
      <c r="KR548" s="1">
        <v>1.5543829999999999E-7</v>
      </c>
      <c r="KS548" s="1">
        <v>2.3931109999999998E-2</v>
      </c>
      <c r="KT548" s="1">
        <v>2.3989699999999999E-2</v>
      </c>
      <c r="KU548">
        <v>20.46106</v>
      </c>
      <c r="KV548" s="1">
        <v>2.4103869999999999E-7</v>
      </c>
      <c r="KW548" s="1">
        <v>3.7457440000000002E-2</v>
      </c>
      <c r="KX548" s="1">
        <v>2.381161E-2</v>
      </c>
      <c r="KY548">
        <v>20.50686</v>
      </c>
      <c r="KZ548" s="1">
        <v>3.6669810000000001E-7</v>
      </c>
      <c r="LA548" s="1">
        <v>5.7418320000000002E-2</v>
      </c>
      <c r="LB548" s="1">
        <v>2.3672729999999999E-2</v>
      </c>
      <c r="LC548">
        <v>20.523759999999999</v>
      </c>
      <c r="LD548" s="1">
        <v>5.4806009999999999E-7</v>
      </c>
      <c r="LE548" s="1">
        <v>8.6339529999999998E-2</v>
      </c>
      <c r="LF548" s="1">
        <v>2.3537490000000001E-2</v>
      </c>
      <c r="LG548">
        <v>20.523900000000001</v>
      </c>
      <c r="LH548" s="1">
        <v>8.0488719999999996E-7</v>
      </c>
      <c r="LI548" s="1">
        <v>0.12755910000000001</v>
      </c>
      <c r="LJ548" s="1">
        <v>2.311334E-2</v>
      </c>
      <c r="LK548">
        <v>20.51735</v>
      </c>
      <c r="LL548" s="1">
        <v>1.1462989999999999E-6</v>
      </c>
      <c r="LM548" s="1">
        <v>0.18505949999999999</v>
      </c>
      <c r="LN548" s="1">
        <v>2.225628E-2</v>
      </c>
      <c r="LO548">
        <v>20.528359999999999</v>
      </c>
      <c r="LP548" s="1">
        <v>1.5630300000000001E-6</v>
      </c>
      <c r="LQ548">
        <v>0.2621599</v>
      </c>
      <c r="LR548" s="1">
        <v>2.1987949999999999E-2</v>
      </c>
      <c r="LS548">
        <v>20.60962</v>
      </c>
      <c r="LT548" s="1">
        <v>2.1476439999999999E-6</v>
      </c>
      <c r="LU548">
        <v>0.36474630000000002</v>
      </c>
      <c r="LV548" s="1">
        <v>2.2144710000000001E-2</v>
      </c>
      <c r="LW548">
        <v>20.719100000000001</v>
      </c>
      <c r="LX548" s="1">
        <v>2.978594E-6</v>
      </c>
      <c r="LY548">
        <v>0.50254089999999996</v>
      </c>
      <c r="LZ548" s="1">
        <v>2.2272489999999999E-2</v>
      </c>
      <c r="MA548">
        <v>20.84721</v>
      </c>
      <c r="MB548" s="1">
        <v>4.094481E-6</v>
      </c>
      <c r="MC548">
        <v>0.68705649999999996</v>
      </c>
      <c r="MD548" s="1">
        <v>2.1980039999999999E-2</v>
      </c>
      <c r="ME548">
        <v>20.960909999999998</v>
      </c>
      <c r="MF548" s="1">
        <v>5.4558320000000004E-6</v>
      </c>
      <c r="MG548">
        <v>0.92803080000000004</v>
      </c>
      <c r="MH548" s="1">
        <v>2.1457750000000001E-2</v>
      </c>
      <c r="MI548">
        <v>21.027899999999999</v>
      </c>
      <c r="MJ548" s="1">
        <v>7.0814480000000001E-6</v>
      </c>
      <c r="MK548">
        <v>1.2342569999999999</v>
      </c>
      <c r="ML548">
        <v>2.109873E-2</v>
      </c>
      <c r="MM548">
        <v>21.026949999999999</v>
      </c>
      <c r="MN548" s="1">
        <v>9.1261670000000005E-6</v>
      </c>
      <c r="MO548">
        <v>1.617944</v>
      </c>
      <c r="MP548" s="1">
        <v>2.113052E-2</v>
      </c>
      <c r="MQ548">
        <v>21.020250000000001</v>
      </c>
      <c r="MR548" s="1">
        <v>1.1860569999999999E-5</v>
      </c>
      <c r="MS548">
        <v>2.1001219999999998</v>
      </c>
      <c r="MT548" s="1">
        <v>2.1461290000000001E-2</v>
      </c>
      <c r="MU548">
        <v>21.021070000000002</v>
      </c>
      <c r="MV548" s="1">
        <v>1.5559480000000001E-5</v>
      </c>
      <c r="MW548">
        <v>2.7127530000000002</v>
      </c>
      <c r="MX548">
        <v>2.1270859999999999E-2</v>
      </c>
      <c r="MY548">
        <v>21.068359999999998</v>
      </c>
      <c r="MZ548" s="1">
        <v>1.977394E-5</v>
      </c>
      <c r="NA548">
        <v>3.4783919999999999</v>
      </c>
      <c r="NB548" s="1">
        <v>2.0738079999999999E-2</v>
      </c>
      <c r="NC548">
        <v>21.15184</v>
      </c>
      <c r="ND548" s="1">
        <v>2.4414890000000002E-5</v>
      </c>
      <c r="NE548">
        <v>4.4052259999999999</v>
      </c>
      <c r="NF548" s="1">
        <v>2.0738079999999999E-2</v>
      </c>
      <c r="NG548">
        <v>21.15184</v>
      </c>
      <c r="NH548" s="1">
        <v>2.4414890000000002E-5</v>
      </c>
      <c r="NI548">
        <v>4.4052259999999999</v>
      </c>
      <c r="NJ548" s="1">
        <v>2.0738079999999999E-2</v>
      </c>
      <c r="NK548">
        <v>21.15184</v>
      </c>
      <c r="NL548" s="1">
        <v>2.4414890000000002E-5</v>
      </c>
      <c r="NM548">
        <v>4.4052259999999999</v>
      </c>
      <c r="NN548" s="1">
        <v>2.0738079999999999E-2</v>
      </c>
      <c r="NO548">
        <v>21.15184</v>
      </c>
      <c r="NP548" s="1">
        <v>2.4414890000000002E-5</v>
      </c>
      <c r="NQ548">
        <v>4.4052259999999999</v>
      </c>
      <c r="NR548" s="1">
        <v>2.0738079999999999E-2</v>
      </c>
      <c r="NS548">
        <v>21.15184</v>
      </c>
      <c r="NT548" s="1">
        <v>2.4414890000000002E-5</v>
      </c>
      <c r="NU548">
        <v>4.4052259999999999</v>
      </c>
      <c r="NV548" s="1">
        <v>2.0738079999999999E-2</v>
      </c>
      <c r="NW548">
        <v>21.15184</v>
      </c>
      <c r="NX548" s="1">
        <v>2.4414890000000002E-5</v>
      </c>
      <c r="NY548">
        <v>4.4052259999999999</v>
      </c>
      <c r="NZ548" s="1">
        <v>2.0738079999999999E-2</v>
      </c>
      <c r="OA548">
        <v>21.15184</v>
      </c>
      <c r="OB548" s="1">
        <v>2.4414890000000002E-5</v>
      </c>
      <c r="OC548">
        <v>4.4052259999999999</v>
      </c>
      <c r="OD548" s="1">
        <v>2.0738079999999999E-2</v>
      </c>
      <c r="OE548">
        <v>21.15184</v>
      </c>
      <c r="OF548" s="1">
        <v>2.4414890000000002E-5</v>
      </c>
      <c r="OG548">
        <v>4.4052259999999999</v>
      </c>
      <c r="OH548" s="1">
        <v>2.0738079999999999E-2</v>
      </c>
      <c r="OI548">
        <v>21.15184</v>
      </c>
      <c r="OJ548" s="1">
        <v>2.4414890000000002E-5</v>
      </c>
      <c r="OK548">
        <v>4.4052259999999999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2.5324949999999999E-2</v>
      </c>
      <c r="G549">
        <v>17.046720000000001</v>
      </c>
      <c r="H549">
        <v>0</v>
      </c>
      <c r="I549">
        <v>0</v>
      </c>
      <c r="J549" s="1">
        <v>2.5230789999999999E-2</v>
      </c>
      <c r="K549">
        <v>17.131070000000001</v>
      </c>
      <c r="L549">
        <v>0</v>
      </c>
      <c r="M549">
        <v>0</v>
      </c>
      <c r="N549" s="1">
        <v>2.4917020000000002E-2</v>
      </c>
      <c r="O549">
        <v>17.217400000000001</v>
      </c>
      <c r="P549">
        <v>0</v>
      </c>
      <c r="Q549">
        <v>0</v>
      </c>
      <c r="R549">
        <v>2.4643089999999999E-2</v>
      </c>
      <c r="S549">
        <v>17.307739999999999</v>
      </c>
      <c r="T549">
        <v>0</v>
      </c>
      <c r="U549">
        <v>0</v>
      </c>
      <c r="V549" s="1">
        <v>2.4602410000000002E-2</v>
      </c>
      <c r="W549">
        <v>17.40823</v>
      </c>
      <c r="X549">
        <v>0</v>
      </c>
      <c r="Y549">
        <v>0</v>
      </c>
      <c r="Z549" s="1">
        <v>2.4658759999999998E-2</v>
      </c>
      <c r="AA549">
        <v>17.454619999999998</v>
      </c>
      <c r="AB549">
        <v>0</v>
      </c>
      <c r="AC549">
        <v>0</v>
      </c>
      <c r="AD549" s="1">
        <v>2.462555E-2</v>
      </c>
      <c r="AE549">
        <v>17.441189999999999</v>
      </c>
      <c r="AF549">
        <v>0</v>
      </c>
      <c r="AG549">
        <v>0</v>
      </c>
      <c r="AH549" s="1">
        <v>2.4659609999999998E-2</v>
      </c>
      <c r="AI549">
        <v>17.42794</v>
      </c>
      <c r="AJ549">
        <v>0</v>
      </c>
      <c r="AK549">
        <v>0</v>
      </c>
      <c r="AL549" s="1">
        <v>2.492948E-2</v>
      </c>
      <c r="AM549">
        <v>17.429849999999998</v>
      </c>
      <c r="AN549">
        <v>0</v>
      </c>
      <c r="AO549">
        <v>0</v>
      </c>
      <c r="AP549" s="1">
        <v>2.4831389999999998E-2</v>
      </c>
      <c r="AQ549">
        <v>17.50694</v>
      </c>
      <c r="AR549">
        <v>0</v>
      </c>
      <c r="AS549">
        <v>0</v>
      </c>
      <c r="AT549" s="1">
        <v>2.4545029999999999E-2</v>
      </c>
      <c r="AU549">
        <v>17.602630000000001</v>
      </c>
      <c r="AV549">
        <v>0</v>
      </c>
      <c r="AW549">
        <v>0</v>
      </c>
      <c r="AX549" s="1">
        <v>2.4268359999999999E-2</v>
      </c>
      <c r="AY549">
        <v>17.691500000000001</v>
      </c>
      <c r="AZ549">
        <v>0</v>
      </c>
      <c r="BA549">
        <v>0</v>
      </c>
      <c r="BB549" s="1">
        <v>2.421806E-2</v>
      </c>
      <c r="BC549">
        <v>17.779720000000001</v>
      </c>
      <c r="BD549">
        <v>0</v>
      </c>
      <c r="BE549">
        <v>0</v>
      </c>
      <c r="BF549" s="1">
        <v>2.424919E-2</v>
      </c>
      <c r="BG549">
        <v>17.814209999999999</v>
      </c>
      <c r="BH549">
        <v>0</v>
      </c>
      <c r="BI549">
        <v>0</v>
      </c>
      <c r="BJ549" s="1">
        <v>2.4187429999999999E-2</v>
      </c>
      <c r="BK549">
        <v>17.812750000000001</v>
      </c>
      <c r="BL549">
        <v>0</v>
      </c>
      <c r="BM549">
        <v>0</v>
      </c>
      <c r="BN549" s="1">
        <v>2.4054639999999999E-2</v>
      </c>
      <c r="BO549">
        <v>17.808250000000001</v>
      </c>
      <c r="BP549">
        <v>0</v>
      </c>
      <c r="BQ549">
        <v>0</v>
      </c>
      <c r="BR549" s="1">
        <v>2.3930400000000001E-2</v>
      </c>
      <c r="BS549">
        <v>17.810770000000002</v>
      </c>
      <c r="BT549">
        <v>0</v>
      </c>
      <c r="BU549">
        <v>0</v>
      </c>
      <c r="BV549" s="1">
        <v>2.3821640000000002E-2</v>
      </c>
      <c r="BW549">
        <v>17.830670000000001</v>
      </c>
      <c r="BX549">
        <v>0</v>
      </c>
      <c r="BY549">
        <v>0</v>
      </c>
      <c r="BZ549" s="1">
        <v>2.3680050000000001E-2</v>
      </c>
      <c r="CA549">
        <v>17.898599999999998</v>
      </c>
      <c r="CB549">
        <v>0</v>
      </c>
      <c r="CC549">
        <v>0</v>
      </c>
      <c r="CD549" s="1">
        <v>2.356424E-2</v>
      </c>
      <c r="CE549">
        <v>17.952670000000001</v>
      </c>
      <c r="CF549">
        <v>0</v>
      </c>
      <c r="CG549">
        <v>0</v>
      </c>
      <c r="CH549" s="1">
        <v>2.3411919999999999E-2</v>
      </c>
      <c r="CI549">
        <v>17.99652</v>
      </c>
      <c r="CJ549">
        <v>0</v>
      </c>
      <c r="CK549">
        <v>0</v>
      </c>
      <c r="CL549" s="1">
        <v>2.329084E-2</v>
      </c>
      <c r="CM549">
        <v>18.00169</v>
      </c>
      <c r="CN549">
        <v>0</v>
      </c>
      <c r="CO549">
        <v>0</v>
      </c>
      <c r="CP549" s="1">
        <v>2.3126939999999999E-2</v>
      </c>
      <c r="CQ549">
        <v>17.99962</v>
      </c>
      <c r="CR549">
        <v>0</v>
      </c>
      <c r="CS549">
        <v>0</v>
      </c>
      <c r="CT549" s="1">
        <v>2.2965639999999999E-2</v>
      </c>
      <c r="CU549">
        <v>17.989529999999998</v>
      </c>
      <c r="CV549">
        <v>0</v>
      </c>
      <c r="CW549">
        <v>0</v>
      </c>
      <c r="CX549" s="1">
        <v>2.2740090000000001E-2</v>
      </c>
      <c r="CY549">
        <v>17.972049999999999</v>
      </c>
      <c r="CZ549">
        <v>0</v>
      </c>
      <c r="DA549">
        <v>0</v>
      </c>
      <c r="DB549">
        <v>2.2590760000000001E-2</v>
      </c>
      <c r="DC549">
        <v>17.971409999999999</v>
      </c>
      <c r="DD549">
        <v>0</v>
      </c>
      <c r="DE549">
        <v>0</v>
      </c>
      <c r="DF549" s="1">
        <v>2.2496160000000001E-2</v>
      </c>
      <c r="DG549">
        <v>18.011690000000002</v>
      </c>
      <c r="DH549">
        <v>0</v>
      </c>
      <c r="DI549">
        <v>0</v>
      </c>
      <c r="DJ549" s="1">
        <v>2.2400650000000001E-2</v>
      </c>
      <c r="DK549">
        <v>18.058959999999999</v>
      </c>
      <c r="DL549">
        <v>0</v>
      </c>
      <c r="DM549">
        <v>0</v>
      </c>
      <c r="DN549" s="1">
        <v>2.2248380000000002E-2</v>
      </c>
      <c r="DO549">
        <v>18.116289999999999</v>
      </c>
      <c r="DP549">
        <v>0</v>
      </c>
      <c r="DQ549">
        <v>0</v>
      </c>
      <c r="DR549">
        <v>2.2075930000000001E-2</v>
      </c>
      <c r="DS549">
        <v>18.125389999999999</v>
      </c>
      <c r="DT549">
        <v>0</v>
      </c>
      <c r="DU549">
        <v>0</v>
      </c>
      <c r="DV549" s="1">
        <v>2.1920760000000001E-2</v>
      </c>
      <c r="DW549">
        <v>18.11327</v>
      </c>
      <c r="DX549">
        <v>0</v>
      </c>
      <c r="DY549">
        <v>0</v>
      </c>
      <c r="DZ549" s="1">
        <v>2.1728540000000001E-2</v>
      </c>
      <c r="EA549">
        <v>18.104089999999999</v>
      </c>
      <c r="EB549">
        <v>0</v>
      </c>
      <c r="EC549">
        <v>0</v>
      </c>
      <c r="ED549" s="1">
        <v>2.148866E-2</v>
      </c>
      <c r="EE549">
        <v>18.09778</v>
      </c>
      <c r="EF549">
        <v>0</v>
      </c>
      <c r="EG549">
        <v>0</v>
      </c>
      <c r="EH549" s="1">
        <v>2.1346859999999999E-2</v>
      </c>
      <c r="EI549">
        <v>18.145399999999999</v>
      </c>
      <c r="EJ549">
        <v>0</v>
      </c>
      <c r="EK549">
        <v>0</v>
      </c>
      <c r="EL549" s="1">
        <v>2.12515E-2</v>
      </c>
      <c r="EM549">
        <v>18.203589999999998</v>
      </c>
      <c r="EN549">
        <v>0</v>
      </c>
      <c r="EO549">
        <v>0</v>
      </c>
      <c r="EP549" s="1">
        <v>2.114653E-2</v>
      </c>
      <c r="EQ549">
        <v>18.25346</v>
      </c>
      <c r="ER549">
        <v>0</v>
      </c>
      <c r="ES549">
        <v>0</v>
      </c>
      <c r="ET549" s="1">
        <v>2.0999279999999999E-2</v>
      </c>
      <c r="EU549">
        <v>18.319759999999999</v>
      </c>
      <c r="EV549">
        <v>0</v>
      </c>
      <c r="EW549">
        <v>4.06257E-36</v>
      </c>
      <c r="EX549" s="1">
        <v>2.0842530000000001E-2</v>
      </c>
      <c r="EY549">
        <v>18.354749999999999</v>
      </c>
      <c r="EZ549">
        <v>0</v>
      </c>
      <c r="FA549">
        <v>1.221297E-33</v>
      </c>
      <c r="FB549" s="1">
        <v>2.0707159999999999E-2</v>
      </c>
      <c r="FC549">
        <v>18.338999999999999</v>
      </c>
      <c r="FD549">
        <v>1.7701250000000001E-36</v>
      </c>
      <c r="FE549" s="1">
        <v>2.273088E-31</v>
      </c>
      <c r="FF549" s="1">
        <v>2.074376E-2</v>
      </c>
      <c r="FG549">
        <v>18.319600000000001</v>
      </c>
      <c r="FH549">
        <v>2.1753490000000001E-34</v>
      </c>
      <c r="FI549" s="1">
        <v>2.781026E-29</v>
      </c>
      <c r="FJ549" s="1">
        <v>2.0991340000000001E-2</v>
      </c>
      <c r="FK549">
        <v>18.311869999999999</v>
      </c>
      <c r="FL549" s="1">
        <v>1.8907280000000001E-32</v>
      </c>
      <c r="FM549" s="1">
        <v>2.3825699999999999E-27</v>
      </c>
      <c r="FN549" s="1">
        <v>2.0832699999999999E-2</v>
      </c>
      <c r="FO549">
        <v>18.377549999999999</v>
      </c>
      <c r="FP549" s="1">
        <v>1.11788E-30</v>
      </c>
      <c r="FQ549" s="1">
        <v>1.415843E-25</v>
      </c>
      <c r="FR549" s="1">
        <v>2.044197E-2</v>
      </c>
      <c r="FS549">
        <v>18.468440000000001</v>
      </c>
      <c r="FT549" s="1">
        <v>4.6644800000000002E-29</v>
      </c>
      <c r="FU549" s="1">
        <v>6.0001189999999996E-24</v>
      </c>
      <c r="FV549" s="1">
        <v>2.0091270000000001E-2</v>
      </c>
      <c r="FW549">
        <v>18.568149999999999</v>
      </c>
      <c r="FX549" s="1">
        <v>1.4564259999999999E-27</v>
      </c>
      <c r="FY549" s="1">
        <v>1.9016360000000001E-22</v>
      </c>
      <c r="FZ549" s="1">
        <v>1.9987640000000001E-2</v>
      </c>
      <c r="GA549">
        <v>18.658740000000002</v>
      </c>
      <c r="GB549" s="1">
        <v>3.6210920000000003E-26</v>
      </c>
      <c r="GC549" s="1">
        <v>4.7342439999999998E-21</v>
      </c>
      <c r="GD549" s="1">
        <v>2.001083E-2</v>
      </c>
      <c r="GE549">
        <v>18.689530000000001</v>
      </c>
      <c r="GF549" s="1">
        <v>7.2899039999999997E-25</v>
      </c>
      <c r="GG549" s="1">
        <v>9.4900230000000004E-20</v>
      </c>
      <c r="GH549" s="1">
        <v>1.992054E-2</v>
      </c>
      <c r="GI549">
        <v>18.674040000000002</v>
      </c>
      <c r="GJ549" s="1">
        <v>1.1768020000000001E-23</v>
      </c>
      <c r="GK549" s="1">
        <v>1.534337E-18</v>
      </c>
      <c r="GL549" s="1">
        <v>1.987539E-2</v>
      </c>
      <c r="GM549">
        <v>18.657029999999999</v>
      </c>
      <c r="GN549" s="1">
        <v>1.5544119999999999E-22</v>
      </c>
      <c r="GO549" s="1">
        <v>2.0256170000000001E-17</v>
      </c>
      <c r="GP549" s="1">
        <v>2.0088399999999999E-2</v>
      </c>
      <c r="GQ549">
        <v>18.653469999999999</v>
      </c>
      <c r="GR549" s="1">
        <v>1.7674440000000001E-21</v>
      </c>
      <c r="GS549" s="1">
        <v>2.2709289999999998E-16</v>
      </c>
      <c r="GT549" s="1">
        <v>1.9903839999999999E-2</v>
      </c>
      <c r="GU549">
        <v>18.726590000000002</v>
      </c>
      <c r="GV549" s="1">
        <v>1.651302E-20</v>
      </c>
      <c r="GW549" s="1">
        <v>2.1349859999999999E-15</v>
      </c>
      <c r="GX549" s="1">
        <v>1.9512080000000001E-2</v>
      </c>
      <c r="GY549">
        <v>18.820889999999999</v>
      </c>
      <c r="GZ549" s="1">
        <v>1.287299E-19</v>
      </c>
      <c r="HA549" s="1">
        <v>1.691812E-14</v>
      </c>
      <c r="HB549" s="1">
        <v>1.9118570000000001E-2</v>
      </c>
      <c r="HC549">
        <v>18.92286</v>
      </c>
      <c r="HD549" s="1">
        <v>8.635537E-19</v>
      </c>
      <c r="HE549" s="1">
        <v>1.154468E-13</v>
      </c>
      <c r="HF549" s="1">
        <v>1.8988029999999999E-2</v>
      </c>
      <c r="HG549">
        <v>19.007169999999999</v>
      </c>
      <c r="HH549" s="1">
        <v>5.2047989999999999E-18</v>
      </c>
      <c r="HI549" s="1">
        <v>6.9840949999999996E-13</v>
      </c>
      <c r="HJ549">
        <v>1.8972579999999999E-2</v>
      </c>
      <c r="HK549">
        <v>19.037680000000002</v>
      </c>
      <c r="HL549" s="1">
        <v>2.8507190000000001E-17</v>
      </c>
      <c r="HM549" s="1">
        <v>3.8161609999999999E-12</v>
      </c>
      <c r="HN549">
        <v>1.8908899999999999E-2</v>
      </c>
      <c r="HO549">
        <v>19.019659999999998</v>
      </c>
      <c r="HP549" s="1">
        <v>1.404619E-16</v>
      </c>
      <c r="HQ549" s="1">
        <v>1.8809469999999999E-11</v>
      </c>
      <c r="HR549" s="1">
        <v>1.8969659999999999E-2</v>
      </c>
      <c r="HS549">
        <v>19.000150000000001</v>
      </c>
      <c r="HT549" s="1">
        <v>6.2990039999999997E-16</v>
      </c>
      <c r="HU549" s="1">
        <v>8.3806629999999999E-11</v>
      </c>
      <c r="HV549">
        <v>1.9362040000000001E-2</v>
      </c>
      <c r="HW549">
        <v>18.993259999999999</v>
      </c>
      <c r="HX549" s="1">
        <v>2.6791889999999998E-15</v>
      </c>
      <c r="HY549" s="1">
        <v>3.4805150000000002E-10</v>
      </c>
      <c r="HZ549" s="1">
        <v>1.9239610000000001E-2</v>
      </c>
      <c r="IA549">
        <v>19.048310000000001</v>
      </c>
      <c r="IB549" s="1">
        <v>1.016736E-14</v>
      </c>
      <c r="IC549" s="1">
        <v>1.324948E-9</v>
      </c>
      <c r="ID549" s="1">
        <v>1.8866859999999999E-2</v>
      </c>
      <c r="IE549">
        <v>19.072900000000001</v>
      </c>
      <c r="IF549" s="1">
        <v>3.4395730000000002E-14</v>
      </c>
      <c r="IG549" s="1">
        <v>4.5569080000000003E-9</v>
      </c>
      <c r="IH549" s="1">
        <v>1.8547669999999999E-2</v>
      </c>
      <c r="II549">
        <v>19.146650000000001</v>
      </c>
      <c r="IJ549" s="1">
        <v>1.0669639999999999E-13</v>
      </c>
      <c r="IK549" s="1">
        <v>1.434452E-8</v>
      </c>
      <c r="IL549" s="1">
        <v>1.8483619999999999E-2</v>
      </c>
      <c r="IM549">
        <v>19.213550000000001</v>
      </c>
      <c r="IN549" s="1">
        <v>3.144049E-13</v>
      </c>
      <c r="IO549" s="1">
        <v>4.2301589999999999E-8</v>
      </c>
      <c r="IP549" s="1">
        <v>1.8522650000000002E-2</v>
      </c>
      <c r="IQ549">
        <v>19.240639999999999</v>
      </c>
      <c r="IR549" s="1">
        <v>8.840004E-13</v>
      </c>
      <c r="IS549" s="1">
        <v>1.184391E-7</v>
      </c>
      <c r="IT549" s="1">
        <v>1.8419080000000001E-2</v>
      </c>
      <c r="IU549">
        <v>19.232800000000001</v>
      </c>
      <c r="IV549" s="1">
        <v>2.3345979999999998E-12</v>
      </c>
      <c r="IW549" s="1">
        <v>3.1392139999999999E-7</v>
      </c>
      <c r="IX549" s="1">
        <v>1.8034789999999998E-2</v>
      </c>
      <c r="IY549">
        <v>19.216570000000001</v>
      </c>
      <c r="IZ549" s="1">
        <v>5.70517E-12</v>
      </c>
      <c r="JA549" s="1">
        <v>7.8197719999999997E-7</v>
      </c>
      <c r="JB549" s="1">
        <v>1.7453179999999999E-2</v>
      </c>
      <c r="JC549">
        <v>19.220089999999999</v>
      </c>
      <c r="JD549" s="1">
        <v>1.2855770000000001E-11</v>
      </c>
      <c r="JE549" s="1">
        <v>1.8181189999999999E-6</v>
      </c>
      <c r="JF549" s="1">
        <v>1.7248599999999999E-2</v>
      </c>
      <c r="JG549">
        <v>19.30397</v>
      </c>
      <c r="JH549" s="1">
        <v>2.8075499999999998E-11</v>
      </c>
      <c r="JI549" s="1">
        <v>4.0125430000000003E-6</v>
      </c>
      <c r="JJ549" s="1">
        <v>1.7276929999999999E-2</v>
      </c>
      <c r="JK549">
        <v>19.414899999999999</v>
      </c>
      <c r="JL549" s="1">
        <v>6.0118389999999996E-11</v>
      </c>
      <c r="JM549" s="1">
        <v>8.5660790000000001E-6</v>
      </c>
      <c r="JN549" s="1">
        <v>1.7272989999999998E-2</v>
      </c>
      <c r="JO549">
        <v>19.535119999999999</v>
      </c>
      <c r="JP549" s="1">
        <v>1.246829E-10</v>
      </c>
      <c r="JQ549" s="1">
        <v>1.775182E-5</v>
      </c>
      <c r="JR549" s="1">
        <v>1.6994970000000002E-2</v>
      </c>
      <c r="JS549">
        <v>19.643940000000001</v>
      </c>
      <c r="JT549" s="1">
        <v>2.4505250000000002E-10</v>
      </c>
      <c r="JU549" s="1">
        <v>3.5430479999999998E-5</v>
      </c>
      <c r="JV549" s="1">
        <v>1.662044E-2</v>
      </c>
      <c r="JW549">
        <v>19.69257</v>
      </c>
      <c r="JX549" s="1">
        <v>4.5843480000000002E-10</v>
      </c>
      <c r="JY549" s="1">
        <v>6.7731019999999994E-5</v>
      </c>
      <c r="JZ549" s="1">
        <v>1.639301E-2</v>
      </c>
      <c r="KA549">
        <v>19.688009999999998</v>
      </c>
      <c r="KB549" s="1">
        <v>8.3293130000000004E-10</v>
      </c>
      <c r="KC549" s="1">
        <v>1.2470330000000001E-4</v>
      </c>
      <c r="KD549" s="1">
        <v>1.6295609999999999E-2</v>
      </c>
      <c r="KE549">
        <v>19.679780000000001</v>
      </c>
      <c r="KF549" s="1">
        <v>1.482186E-9</v>
      </c>
      <c r="KG549" s="1">
        <v>2.2313340000000001E-4</v>
      </c>
      <c r="KH549">
        <v>1.620599E-2</v>
      </c>
      <c r="KI549">
        <v>19.677620000000001</v>
      </c>
      <c r="KJ549" s="1">
        <v>2.573699E-9</v>
      </c>
      <c r="KK549" s="1">
        <v>3.8947679999999998E-4</v>
      </c>
      <c r="KL549" s="1">
        <v>1.6083210000000001E-2</v>
      </c>
      <c r="KM549">
        <v>19.72936</v>
      </c>
      <c r="KN549" s="1">
        <v>4.3508809999999997E-9</v>
      </c>
      <c r="KO549" s="1">
        <v>6.633295E-4</v>
      </c>
      <c r="KP549">
        <v>1.5908740000000001E-2</v>
      </c>
      <c r="KQ549">
        <v>19.791160000000001</v>
      </c>
      <c r="KR549" s="1">
        <v>7.1508229999999996E-9</v>
      </c>
      <c r="KS549" s="1">
        <v>1.1018969999999999E-3</v>
      </c>
      <c r="KT549" s="1">
        <v>1.5762109999999999E-2</v>
      </c>
      <c r="KU549">
        <v>19.841390000000001</v>
      </c>
      <c r="KV549" s="1">
        <v>1.1488199999999999E-8</v>
      </c>
      <c r="KW549" s="1">
        <v>1.7868859999999999E-3</v>
      </c>
      <c r="KX549" s="1">
        <v>1.5642380000000001E-2</v>
      </c>
      <c r="KY549">
        <v>19.88203</v>
      </c>
      <c r="KZ549" s="1">
        <v>1.809073E-8</v>
      </c>
      <c r="LA549" s="1">
        <v>2.8357590000000002E-3</v>
      </c>
      <c r="LB549">
        <v>1.5547200000000001E-2</v>
      </c>
      <c r="LC549">
        <v>19.895659999999999</v>
      </c>
      <c r="LD549" s="1">
        <v>2.797011E-8</v>
      </c>
      <c r="LE549" s="1">
        <v>4.4122110000000001E-3</v>
      </c>
      <c r="LF549" s="1">
        <v>1.545938E-2</v>
      </c>
      <c r="LG549">
        <v>19.893419999999999</v>
      </c>
      <c r="LH549" s="1">
        <v>4.2488370000000002E-8</v>
      </c>
      <c r="LI549" s="1">
        <v>6.7421349999999998E-3</v>
      </c>
      <c r="LJ549" s="1">
        <v>1.5154610000000001E-2</v>
      </c>
      <c r="LK549">
        <v>19.88477</v>
      </c>
      <c r="LL549" s="1">
        <v>6.2426729999999994E-8</v>
      </c>
      <c r="LM549" s="1">
        <v>1.01084E-2</v>
      </c>
      <c r="LN549" s="1">
        <v>1.459359E-2</v>
      </c>
      <c r="LO549">
        <v>19.892469999999999</v>
      </c>
      <c r="LP549" s="1">
        <v>8.7755660000000006E-8</v>
      </c>
      <c r="LQ549" s="1">
        <v>1.47621E-2</v>
      </c>
      <c r="LR549" s="1">
        <v>1.4416679999999999E-2</v>
      </c>
      <c r="LS549">
        <v>19.965499999999999</v>
      </c>
      <c r="LT549" s="1">
        <v>1.239391E-7</v>
      </c>
      <c r="LU549" s="1">
        <v>2.1112550000000001E-2</v>
      </c>
      <c r="LV549" s="1">
        <v>1.4532440000000001E-2</v>
      </c>
      <c r="LW549">
        <v>20.06521</v>
      </c>
      <c r="LX549" s="1">
        <v>1.7669119999999999E-7</v>
      </c>
      <c r="LY549" s="1">
        <v>2.987389E-2</v>
      </c>
      <c r="LZ549">
        <v>1.461403E-2</v>
      </c>
      <c r="MA549">
        <v>20.182770000000001</v>
      </c>
      <c r="MB549" s="1">
        <v>2.4961810000000002E-7</v>
      </c>
      <c r="MC549" s="1">
        <v>4.1980839999999998E-2</v>
      </c>
      <c r="MD549" s="1">
        <v>1.4423780000000001E-2</v>
      </c>
      <c r="ME549">
        <v>20.28764</v>
      </c>
      <c r="MF549" s="1">
        <v>3.4216199999999999E-7</v>
      </c>
      <c r="MG549" s="1">
        <v>5.8326660000000002E-2</v>
      </c>
      <c r="MH549" s="1">
        <v>1.407312E-2</v>
      </c>
      <c r="MI549">
        <v>20.348749999999999</v>
      </c>
      <c r="MJ549" s="1">
        <v>4.5626920000000001E-7</v>
      </c>
      <c r="MK549" s="1">
        <v>7.9741549999999994E-2</v>
      </c>
      <c r="ML549" s="1">
        <v>1.3836879999999999E-2</v>
      </c>
      <c r="MM549">
        <v>20.34619</v>
      </c>
      <c r="MN549" s="1">
        <v>6.0362689999999999E-7</v>
      </c>
      <c r="MO549" s="1">
        <v>0.1073112</v>
      </c>
      <c r="MP549" s="1">
        <v>1.3875149999999999E-2</v>
      </c>
      <c r="MQ549">
        <v>20.338270000000001</v>
      </c>
      <c r="MR549" s="1">
        <v>8.0575480000000002E-7</v>
      </c>
      <c r="MS549">
        <v>0.14288960000000001</v>
      </c>
      <c r="MT549">
        <v>1.409884E-2</v>
      </c>
      <c r="MU549">
        <v>20.337060000000001</v>
      </c>
      <c r="MV549" s="1">
        <v>1.085314E-6</v>
      </c>
      <c r="MW549">
        <v>0.1894219</v>
      </c>
      <c r="MX549" s="1">
        <v>1.3982039999999999E-2</v>
      </c>
      <c r="MY549">
        <v>20.378969999999999</v>
      </c>
      <c r="MZ549" s="1">
        <v>1.417317E-6</v>
      </c>
      <c r="NA549">
        <v>0.24943119999999999</v>
      </c>
      <c r="NB549" s="1">
        <v>1.361397E-2</v>
      </c>
      <c r="NC549">
        <v>20.454899999999999</v>
      </c>
      <c r="ND549" s="1">
        <v>1.793981E-6</v>
      </c>
      <c r="NE549">
        <v>0.32426480000000002</v>
      </c>
      <c r="NF549" s="1">
        <v>1.361397E-2</v>
      </c>
      <c r="NG549">
        <v>20.454899999999999</v>
      </c>
      <c r="NH549" s="1">
        <v>1.793981E-6</v>
      </c>
      <c r="NI549">
        <v>0.32426480000000002</v>
      </c>
      <c r="NJ549" s="1">
        <v>1.361397E-2</v>
      </c>
      <c r="NK549">
        <v>20.454899999999999</v>
      </c>
      <c r="NL549" s="1">
        <v>1.793981E-6</v>
      </c>
      <c r="NM549">
        <v>0.32426480000000002</v>
      </c>
      <c r="NN549" s="1">
        <v>1.361397E-2</v>
      </c>
      <c r="NO549">
        <v>20.454899999999999</v>
      </c>
      <c r="NP549" s="1">
        <v>1.793981E-6</v>
      </c>
      <c r="NQ549">
        <v>0.32426480000000002</v>
      </c>
      <c r="NR549" s="1">
        <v>1.361397E-2</v>
      </c>
      <c r="NS549">
        <v>20.454899999999999</v>
      </c>
      <c r="NT549" s="1">
        <v>1.793981E-6</v>
      </c>
      <c r="NU549">
        <v>0.32426480000000002</v>
      </c>
      <c r="NV549" s="1">
        <v>1.361397E-2</v>
      </c>
      <c r="NW549">
        <v>20.454899999999999</v>
      </c>
      <c r="NX549" s="1">
        <v>1.793981E-6</v>
      </c>
      <c r="NY549">
        <v>0.32426480000000002</v>
      </c>
      <c r="NZ549" s="1">
        <v>1.361397E-2</v>
      </c>
      <c r="OA549">
        <v>20.454899999999999</v>
      </c>
      <c r="OB549" s="1">
        <v>1.793981E-6</v>
      </c>
      <c r="OC549">
        <v>0.32426480000000002</v>
      </c>
      <c r="OD549" s="1">
        <v>1.361397E-2</v>
      </c>
      <c r="OE549">
        <v>20.454899999999999</v>
      </c>
      <c r="OF549" s="1">
        <v>1.793981E-6</v>
      </c>
      <c r="OG549">
        <v>0.32426480000000002</v>
      </c>
      <c r="OH549" s="1">
        <v>1.361397E-2</v>
      </c>
      <c r="OI549">
        <v>20.454899999999999</v>
      </c>
      <c r="OJ549" s="1">
        <v>1.793981E-6</v>
      </c>
      <c r="OK549">
        <v>0.32426480000000002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2.5998830000000001E-2</v>
      </c>
      <c r="G550">
        <v>16.917560000000002</v>
      </c>
      <c r="H550">
        <v>0</v>
      </c>
      <c r="I550">
        <v>0</v>
      </c>
      <c r="J550" s="1">
        <v>2.5913640000000002E-2</v>
      </c>
      <c r="K550">
        <v>17.004100000000001</v>
      </c>
      <c r="L550">
        <v>0</v>
      </c>
      <c r="M550">
        <v>0</v>
      </c>
      <c r="N550" s="1">
        <v>2.5583890000000001E-2</v>
      </c>
      <c r="O550">
        <v>17.092230000000001</v>
      </c>
      <c r="P550">
        <v>0</v>
      </c>
      <c r="Q550">
        <v>0</v>
      </c>
      <c r="R550" s="1">
        <v>2.529404E-2</v>
      </c>
      <c r="S550">
        <v>17.184190000000001</v>
      </c>
      <c r="T550">
        <v>0</v>
      </c>
      <c r="U550">
        <v>0</v>
      </c>
      <c r="V550" s="1">
        <v>2.5258510000000001E-2</v>
      </c>
      <c r="W550">
        <v>17.286819999999999</v>
      </c>
      <c r="X550">
        <v>0</v>
      </c>
      <c r="Y550">
        <v>0</v>
      </c>
      <c r="Z550" s="1">
        <v>2.531924E-2</v>
      </c>
      <c r="AA550">
        <v>17.32949</v>
      </c>
      <c r="AB550">
        <v>0</v>
      </c>
      <c r="AC550">
        <v>0</v>
      </c>
      <c r="AD550" s="1">
        <v>2.5288850000000002E-2</v>
      </c>
      <c r="AE550">
        <v>17.306699999999999</v>
      </c>
      <c r="AF550">
        <v>0</v>
      </c>
      <c r="AG550">
        <v>0</v>
      </c>
      <c r="AH550" s="1">
        <v>2.5351169999999999E-2</v>
      </c>
      <c r="AI550">
        <v>17.284389999999998</v>
      </c>
      <c r="AJ550">
        <v>0</v>
      </c>
      <c r="AK550">
        <v>0</v>
      </c>
      <c r="AL550">
        <v>2.5621669999999999E-2</v>
      </c>
      <c r="AM550">
        <v>17.2791</v>
      </c>
      <c r="AN550">
        <v>0</v>
      </c>
      <c r="AO550">
        <v>0</v>
      </c>
      <c r="AP550" s="1">
        <v>2.552393E-2</v>
      </c>
      <c r="AQ550">
        <v>17.356200000000001</v>
      </c>
      <c r="AR550">
        <v>0</v>
      </c>
      <c r="AS550">
        <v>0</v>
      </c>
      <c r="AT550">
        <v>2.5226849999999999E-2</v>
      </c>
      <c r="AU550">
        <v>17.453109999999999</v>
      </c>
      <c r="AV550">
        <v>0</v>
      </c>
      <c r="AW550">
        <v>0</v>
      </c>
      <c r="AX550" s="1">
        <v>2.4941439999999999E-2</v>
      </c>
      <c r="AY550">
        <v>17.541810000000002</v>
      </c>
      <c r="AZ550">
        <v>0</v>
      </c>
      <c r="BA550">
        <v>0</v>
      </c>
      <c r="BB550" s="1">
        <v>2.4880449999999998E-2</v>
      </c>
      <c r="BC550">
        <v>17.629570000000001</v>
      </c>
      <c r="BD550">
        <v>0</v>
      </c>
      <c r="BE550">
        <v>0</v>
      </c>
      <c r="BF550" s="1">
        <v>2.492339E-2</v>
      </c>
      <c r="BG550">
        <v>17.65812</v>
      </c>
      <c r="BH550">
        <v>0</v>
      </c>
      <c r="BI550">
        <v>0</v>
      </c>
      <c r="BJ550">
        <v>2.4862700000000001E-2</v>
      </c>
      <c r="BK550">
        <v>17.647500000000001</v>
      </c>
      <c r="BL550">
        <v>0</v>
      </c>
      <c r="BM550">
        <v>0</v>
      </c>
      <c r="BN550">
        <v>2.472833E-2</v>
      </c>
      <c r="BO550">
        <v>17.633669999999999</v>
      </c>
      <c r="BP550">
        <v>0</v>
      </c>
      <c r="BQ550">
        <v>0</v>
      </c>
      <c r="BR550" s="1">
        <v>2.459745E-2</v>
      </c>
      <c r="BS550">
        <v>17.627749999999999</v>
      </c>
      <c r="BT550">
        <v>0</v>
      </c>
      <c r="BU550">
        <v>0</v>
      </c>
      <c r="BV550">
        <v>2.4487410000000001E-2</v>
      </c>
      <c r="BW550">
        <v>17.641179999999999</v>
      </c>
      <c r="BX550">
        <v>0</v>
      </c>
      <c r="BY550">
        <v>0</v>
      </c>
      <c r="BZ550" s="1">
        <v>2.43383E-2</v>
      </c>
      <c r="CA550">
        <v>17.707260000000002</v>
      </c>
      <c r="CB550">
        <v>0</v>
      </c>
      <c r="CC550">
        <v>0</v>
      </c>
      <c r="CD550" s="1">
        <v>2.422786E-2</v>
      </c>
      <c r="CE550">
        <v>17.75779</v>
      </c>
      <c r="CF550">
        <v>0</v>
      </c>
      <c r="CG550">
        <v>0</v>
      </c>
      <c r="CH550" s="1">
        <v>2.4063569999999999E-2</v>
      </c>
      <c r="CI550">
        <v>17.796810000000001</v>
      </c>
      <c r="CJ550">
        <v>0</v>
      </c>
      <c r="CK550">
        <v>0</v>
      </c>
      <c r="CL550" s="1">
        <v>2.39399E-2</v>
      </c>
      <c r="CM550">
        <v>17.793389999999999</v>
      </c>
      <c r="CN550">
        <v>0</v>
      </c>
      <c r="CO550">
        <v>0</v>
      </c>
      <c r="CP550">
        <v>2.3767529999999999E-2</v>
      </c>
      <c r="CQ550">
        <v>17.782250000000001</v>
      </c>
      <c r="CR550">
        <v>0</v>
      </c>
      <c r="CS550">
        <v>0</v>
      </c>
      <c r="CT550" s="1">
        <v>2.3597460000000001E-2</v>
      </c>
      <c r="CU550">
        <v>17.762550000000001</v>
      </c>
      <c r="CV550">
        <v>0</v>
      </c>
      <c r="CW550">
        <v>0</v>
      </c>
      <c r="CX550">
        <v>2.336589E-2</v>
      </c>
      <c r="CY550">
        <v>17.735140000000001</v>
      </c>
      <c r="CZ550">
        <v>0</v>
      </c>
      <c r="DA550">
        <v>0</v>
      </c>
      <c r="DB550">
        <v>2.3219969999999999E-2</v>
      </c>
      <c r="DC550">
        <v>17.726510000000001</v>
      </c>
      <c r="DD550">
        <v>0</v>
      </c>
      <c r="DE550">
        <v>0</v>
      </c>
      <c r="DF550" s="1">
        <v>2.3123709999999999E-2</v>
      </c>
      <c r="DG550">
        <v>17.76296</v>
      </c>
      <c r="DH550">
        <v>0</v>
      </c>
      <c r="DI550">
        <v>0</v>
      </c>
      <c r="DJ550" s="1">
        <v>2.3023040000000002E-2</v>
      </c>
      <c r="DK550">
        <v>17.806799999999999</v>
      </c>
      <c r="DL550">
        <v>0</v>
      </c>
      <c r="DM550">
        <v>0</v>
      </c>
      <c r="DN550" s="1">
        <v>2.2860809999999999E-2</v>
      </c>
      <c r="DO550">
        <v>17.86138</v>
      </c>
      <c r="DP550">
        <v>0</v>
      </c>
      <c r="DQ550">
        <v>0</v>
      </c>
      <c r="DR550" s="1">
        <v>2.2680220000000001E-2</v>
      </c>
      <c r="DS550">
        <v>17.862770000000001</v>
      </c>
      <c r="DT550">
        <v>0</v>
      </c>
      <c r="DU550">
        <v>0</v>
      </c>
      <c r="DV550" s="1">
        <v>2.252293E-2</v>
      </c>
      <c r="DW550">
        <v>17.84102</v>
      </c>
      <c r="DX550">
        <v>0</v>
      </c>
      <c r="DY550">
        <v>0</v>
      </c>
      <c r="DZ550" s="1">
        <v>2.2312129999999999E-2</v>
      </c>
      <c r="EA550">
        <v>17.82272</v>
      </c>
      <c r="EB550">
        <v>0</v>
      </c>
      <c r="EC550">
        <v>0</v>
      </c>
      <c r="ED550" s="1">
        <v>2.2077980000000001E-2</v>
      </c>
      <c r="EE550">
        <v>17.807729999999999</v>
      </c>
      <c r="EF550">
        <v>0</v>
      </c>
      <c r="EG550">
        <v>0</v>
      </c>
      <c r="EH550" s="1">
        <v>2.1924079999999999E-2</v>
      </c>
      <c r="EI550">
        <v>17.852319999999999</v>
      </c>
      <c r="EJ550">
        <v>0</v>
      </c>
      <c r="EK550">
        <v>0</v>
      </c>
      <c r="EL550" s="1">
        <v>2.1835440000000001E-2</v>
      </c>
      <c r="EM550">
        <v>17.908370000000001</v>
      </c>
      <c r="EN550">
        <v>0</v>
      </c>
      <c r="EO550">
        <v>0</v>
      </c>
      <c r="EP550">
        <v>2.1717210000000001E-2</v>
      </c>
      <c r="EQ550">
        <v>17.955069999999999</v>
      </c>
      <c r="ER550">
        <v>0</v>
      </c>
      <c r="ES550">
        <v>0</v>
      </c>
      <c r="ET550" s="1">
        <v>2.1576439999999999E-2</v>
      </c>
      <c r="EU550">
        <v>18.019590000000001</v>
      </c>
      <c r="EV550">
        <v>0</v>
      </c>
      <c r="EW550">
        <v>0</v>
      </c>
      <c r="EX550">
        <v>2.1408969999999999E-2</v>
      </c>
      <c r="EY550">
        <v>18.049340000000001</v>
      </c>
      <c r="EZ550">
        <v>0</v>
      </c>
      <c r="FA550">
        <v>-8.5394499999999999E-38</v>
      </c>
      <c r="FB550" s="1">
        <v>2.1272249999999999E-2</v>
      </c>
      <c r="FC550">
        <v>18.023599999999998</v>
      </c>
      <c r="FD550">
        <v>0</v>
      </c>
      <c r="FE550">
        <v>-6.8807519999999999E-36</v>
      </c>
      <c r="FF550" s="1">
        <v>2.133285E-2</v>
      </c>
      <c r="FG550">
        <v>17.994119999999999</v>
      </c>
      <c r="FH550">
        <v>0</v>
      </c>
      <c r="FI550">
        <v>-9.0134299999999998E-34</v>
      </c>
      <c r="FJ550">
        <v>2.158158E-2</v>
      </c>
      <c r="FK550">
        <v>17.97766</v>
      </c>
      <c r="FL550">
        <v>0</v>
      </c>
      <c r="FM550" s="1">
        <v>-1.026547E-31</v>
      </c>
      <c r="FN550" s="1">
        <v>2.142989E-2</v>
      </c>
      <c r="FO550">
        <v>18.04157</v>
      </c>
      <c r="FP550">
        <v>0</v>
      </c>
      <c r="FQ550" s="1">
        <v>-7.3503019999999998E-30</v>
      </c>
      <c r="FR550" s="1">
        <v>2.1008059999999999E-2</v>
      </c>
      <c r="FS550">
        <v>18.132809999999999</v>
      </c>
      <c r="FT550">
        <v>0</v>
      </c>
      <c r="FU550" s="1">
        <v>-1.2599980000000001E-28</v>
      </c>
      <c r="FV550" s="1">
        <v>2.0646370000000001E-2</v>
      </c>
      <c r="FW550">
        <v>18.233139999999999</v>
      </c>
      <c r="FX550">
        <v>0</v>
      </c>
      <c r="FY550" s="1">
        <v>-8.3860859999999993E-27</v>
      </c>
      <c r="FZ550" s="1">
        <v>2.0551010000000001E-2</v>
      </c>
      <c r="GA550">
        <v>18.323070000000001</v>
      </c>
      <c r="GB550">
        <v>0</v>
      </c>
      <c r="GC550" s="1">
        <v>-2.9446959999999998E-26</v>
      </c>
      <c r="GD550" s="1">
        <v>2.0581100000000001E-2</v>
      </c>
      <c r="GE550">
        <v>18.34742</v>
      </c>
      <c r="GF550">
        <v>0</v>
      </c>
      <c r="GG550" s="1">
        <v>-1.0633010000000001E-24</v>
      </c>
      <c r="GH550" s="1">
        <v>2.0479870000000001E-2</v>
      </c>
      <c r="GI550">
        <v>18.32131</v>
      </c>
      <c r="GJ550">
        <v>0</v>
      </c>
      <c r="GK550" s="1">
        <v>-2.3947949999999999E-23</v>
      </c>
      <c r="GL550" s="1">
        <v>2.0460860000000001E-2</v>
      </c>
      <c r="GM550">
        <v>18.293420000000001</v>
      </c>
      <c r="GN550">
        <v>0</v>
      </c>
      <c r="GO550" s="1">
        <v>-5.7956210000000001E-22</v>
      </c>
      <c r="GP550">
        <v>2.0675019999999999E-2</v>
      </c>
      <c r="GQ550">
        <v>18.280740000000002</v>
      </c>
      <c r="GR550">
        <v>0</v>
      </c>
      <c r="GS550" s="1">
        <v>-3.3315719999999998E-21</v>
      </c>
      <c r="GT550" s="1">
        <v>2.0496230000000001E-2</v>
      </c>
      <c r="GU550">
        <v>18.35209</v>
      </c>
      <c r="GV550">
        <v>0</v>
      </c>
      <c r="GW550" s="1">
        <v>-5.8672420000000002E-20</v>
      </c>
      <c r="GX550" s="1">
        <v>2.0081680000000001E-2</v>
      </c>
      <c r="GY550">
        <v>18.44613</v>
      </c>
      <c r="GZ550">
        <v>0</v>
      </c>
      <c r="HA550" s="1">
        <v>-1.768531E-19</v>
      </c>
      <c r="HB550" s="1">
        <v>1.967694E-2</v>
      </c>
      <c r="HC550">
        <v>18.548010000000001</v>
      </c>
      <c r="HD550">
        <v>0</v>
      </c>
      <c r="HE550" s="1">
        <v>-4.7078160000000004E-19</v>
      </c>
      <c r="HF550" s="1">
        <v>1.9546500000000001E-2</v>
      </c>
      <c r="HG550">
        <v>18.630199999999999</v>
      </c>
      <c r="HH550">
        <v>0</v>
      </c>
      <c r="HI550" s="1">
        <v>-3.5808289999999999E-18</v>
      </c>
      <c r="HJ550" s="1">
        <v>1.9529230000000002E-2</v>
      </c>
      <c r="HK550">
        <v>18.65363</v>
      </c>
      <c r="HL550">
        <v>0</v>
      </c>
      <c r="HM550" s="1">
        <v>-2.8805200000000001E-17</v>
      </c>
      <c r="HN550" s="1">
        <v>1.9465050000000001E-2</v>
      </c>
      <c r="HO550">
        <v>18.623809999999999</v>
      </c>
      <c r="HP550">
        <v>0</v>
      </c>
      <c r="HQ550" s="1">
        <v>-2.103377E-16</v>
      </c>
      <c r="HR550" s="1">
        <v>1.9569659999999999E-2</v>
      </c>
      <c r="HS550">
        <v>18.592410000000001</v>
      </c>
      <c r="HT550">
        <v>0</v>
      </c>
      <c r="HU550" s="1">
        <v>-1.1826670000000001E-15</v>
      </c>
      <c r="HV550" s="1">
        <v>1.9964539999999999E-2</v>
      </c>
      <c r="HW550">
        <v>18.575589999999998</v>
      </c>
      <c r="HX550">
        <v>0</v>
      </c>
      <c r="HY550" s="1">
        <v>-4.2966410000000002E-15</v>
      </c>
      <c r="HZ550" s="1">
        <v>1.9846320000000001E-2</v>
      </c>
      <c r="IA550">
        <v>18.626660000000001</v>
      </c>
      <c r="IB550">
        <v>0</v>
      </c>
      <c r="IC550" s="1">
        <v>-1.161506E-14</v>
      </c>
      <c r="ID550" s="1">
        <v>1.944423E-2</v>
      </c>
      <c r="IE550">
        <v>18.64423</v>
      </c>
      <c r="IF550">
        <v>0</v>
      </c>
      <c r="IG550" s="1">
        <v>-2.0972499999999999E-14</v>
      </c>
      <c r="IH550" s="1">
        <v>1.911318E-2</v>
      </c>
      <c r="II550">
        <v>18.715319999999998</v>
      </c>
      <c r="IJ550">
        <v>0</v>
      </c>
      <c r="IK550" s="1">
        <v>-1.4157680000000001E-13</v>
      </c>
      <c r="IL550" s="1">
        <v>1.905186E-2</v>
      </c>
      <c r="IM550">
        <v>18.778729999999999</v>
      </c>
      <c r="IN550">
        <v>0</v>
      </c>
      <c r="IO550" s="1">
        <v>-2.00918E-13</v>
      </c>
      <c r="IP550" s="1">
        <v>1.9098770000000001E-2</v>
      </c>
      <c r="IQ550">
        <v>18.798480000000001</v>
      </c>
      <c r="IR550">
        <v>0</v>
      </c>
      <c r="IS550" s="1">
        <v>-1.091563E-12</v>
      </c>
      <c r="IT550" s="1">
        <v>1.8988499999999998E-2</v>
      </c>
      <c r="IU550">
        <v>18.78023</v>
      </c>
      <c r="IV550">
        <v>0</v>
      </c>
      <c r="IW550" s="1">
        <v>-2.7853760000000001E-12</v>
      </c>
      <c r="IX550" s="1">
        <v>1.8574070000000002E-2</v>
      </c>
      <c r="IY550">
        <v>18.752870000000001</v>
      </c>
      <c r="IZ550">
        <v>0</v>
      </c>
      <c r="JA550" s="1">
        <v>-2.5181599999999998E-12</v>
      </c>
      <c r="JB550" s="1">
        <v>1.7980659999999999E-2</v>
      </c>
      <c r="JC550">
        <v>18.7471</v>
      </c>
      <c r="JD550">
        <v>0</v>
      </c>
      <c r="JE550" s="1">
        <v>-1.0030239999999999E-11</v>
      </c>
      <c r="JF550" s="1">
        <v>1.7766870000000001E-2</v>
      </c>
      <c r="JG550">
        <v>18.829139999999999</v>
      </c>
      <c r="JH550">
        <v>0</v>
      </c>
      <c r="JI550" s="1">
        <v>-2.5102460000000001E-11</v>
      </c>
      <c r="JJ550" s="1">
        <v>1.7803260000000001E-2</v>
      </c>
      <c r="JK550">
        <v>18.940760000000001</v>
      </c>
      <c r="JL550">
        <v>0</v>
      </c>
      <c r="JM550" s="1">
        <v>-1.4885329999999999E-11</v>
      </c>
      <c r="JN550">
        <v>1.7810579999999999E-2</v>
      </c>
      <c r="JO550">
        <v>19.06232</v>
      </c>
      <c r="JP550">
        <v>0</v>
      </c>
      <c r="JQ550" s="1">
        <v>-2.4717379999999999E-11</v>
      </c>
      <c r="JR550" s="1">
        <v>1.751337E-2</v>
      </c>
      <c r="JS550">
        <v>19.170950000000001</v>
      </c>
      <c r="JT550">
        <v>0</v>
      </c>
      <c r="JU550" s="1">
        <v>-6.8856610000000003E-11</v>
      </c>
      <c r="JV550" s="1">
        <v>1.712524E-2</v>
      </c>
      <c r="JW550">
        <v>19.212910000000001</v>
      </c>
      <c r="JX550">
        <v>0</v>
      </c>
      <c r="JY550" s="1">
        <v>-1.2427889999999999E-10</v>
      </c>
      <c r="JZ550" s="1">
        <v>1.6887659999999999E-2</v>
      </c>
      <c r="KA550">
        <v>19.196750000000002</v>
      </c>
      <c r="KB550">
        <v>0</v>
      </c>
      <c r="KC550" s="1">
        <v>-2.590727E-10</v>
      </c>
      <c r="KD550" s="1">
        <v>1.678547E-2</v>
      </c>
      <c r="KE550">
        <v>19.17679</v>
      </c>
      <c r="KF550">
        <v>0</v>
      </c>
      <c r="KG550" s="1">
        <v>-1.6372780000000001E-10</v>
      </c>
      <c r="KH550" s="1">
        <v>1.6700920000000001E-2</v>
      </c>
      <c r="KI550">
        <v>19.163689999999999</v>
      </c>
      <c r="KJ550">
        <v>0</v>
      </c>
      <c r="KK550" s="1">
        <v>-1.053414E-9</v>
      </c>
      <c r="KL550" s="1">
        <v>1.6565179999999999E-2</v>
      </c>
      <c r="KM550">
        <v>19.209910000000001</v>
      </c>
      <c r="KN550">
        <v>0</v>
      </c>
      <c r="KO550" s="1">
        <v>-1.379422E-9</v>
      </c>
      <c r="KP550" s="1">
        <v>1.6388219999999998E-2</v>
      </c>
      <c r="KQ550">
        <v>19.267140000000001</v>
      </c>
      <c r="KR550">
        <v>0</v>
      </c>
      <c r="KS550" s="1">
        <v>-2.3929119999999998E-10</v>
      </c>
      <c r="KT550">
        <v>1.6237999999999999E-2</v>
      </c>
      <c r="KU550">
        <v>19.311769999999999</v>
      </c>
      <c r="KV550">
        <v>0</v>
      </c>
      <c r="KW550" s="1">
        <v>-1.472913E-9</v>
      </c>
      <c r="KX550" s="1">
        <v>1.611079E-2</v>
      </c>
      <c r="KY550">
        <v>19.345659999999999</v>
      </c>
      <c r="KZ550">
        <v>0</v>
      </c>
      <c r="LA550" s="1">
        <v>-4.5628730000000001E-9</v>
      </c>
      <c r="LB550" s="1">
        <v>1.6012800000000001E-2</v>
      </c>
      <c r="LC550">
        <v>19.350010000000001</v>
      </c>
      <c r="LD550">
        <v>0</v>
      </c>
      <c r="LE550" s="1">
        <v>-5.4508919999999998E-9</v>
      </c>
      <c r="LF550" s="1">
        <v>1.5925020000000002E-2</v>
      </c>
      <c r="LG550">
        <v>19.336980000000001</v>
      </c>
      <c r="LH550">
        <v>0</v>
      </c>
      <c r="LI550" s="1">
        <v>-3.456541E-9</v>
      </c>
      <c r="LJ550" s="1">
        <v>1.558181E-2</v>
      </c>
      <c r="LK550">
        <v>19.317049999999998</v>
      </c>
      <c r="LL550">
        <v>0</v>
      </c>
      <c r="LM550" s="1">
        <v>-4.491836E-10</v>
      </c>
      <c r="LN550" s="1">
        <v>1.501239E-2</v>
      </c>
      <c r="LO550">
        <v>19.314859999999999</v>
      </c>
      <c r="LP550" s="1">
        <v>0</v>
      </c>
      <c r="LQ550" s="1">
        <v>-1.11466E-8</v>
      </c>
      <c r="LR550" s="1">
        <v>1.482823E-2</v>
      </c>
      <c r="LS550">
        <v>19.384209999999999</v>
      </c>
      <c r="LT550" s="1">
        <v>0</v>
      </c>
      <c r="LU550" s="1">
        <v>-1.040061E-8</v>
      </c>
      <c r="LV550" s="1">
        <v>1.496016E-2</v>
      </c>
      <c r="LW550">
        <v>19.4833</v>
      </c>
      <c r="LX550" s="1">
        <v>0</v>
      </c>
      <c r="LY550" s="1">
        <v>-1.454064E-8</v>
      </c>
      <c r="LZ550" s="1">
        <v>1.503445E-2</v>
      </c>
      <c r="MA550">
        <v>19.602239999999998</v>
      </c>
      <c r="MB550" s="1">
        <v>0</v>
      </c>
      <c r="MC550" s="1">
        <v>-2.400715E-9</v>
      </c>
      <c r="MD550" s="1">
        <v>1.4841999999999999E-2</v>
      </c>
      <c r="ME550">
        <v>19.70758</v>
      </c>
      <c r="MF550" s="1">
        <v>0</v>
      </c>
      <c r="MG550" s="1">
        <v>-9.7239419999999996E-9</v>
      </c>
      <c r="MH550" s="1">
        <v>1.447324E-2</v>
      </c>
      <c r="MI550">
        <v>19.764119999999998</v>
      </c>
      <c r="MJ550" s="1">
        <v>0</v>
      </c>
      <c r="MK550" s="1">
        <v>-1.4979330000000001E-8</v>
      </c>
      <c r="ML550" s="1">
        <v>1.4230130000000001E-2</v>
      </c>
      <c r="MM550">
        <v>19.75027</v>
      </c>
      <c r="MN550" s="1">
        <v>0</v>
      </c>
      <c r="MO550" s="1">
        <v>-6.5765769999999997E-10</v>
      </c>
      <c r="MP550" s="1">
        <v>1.4287960000000001E-2</v>
      </c>
      <c r="MQ550">
        <v>19.730720000000002</v>
      </c>
      <c r="MR550" s="1">
        <v>5.685528E-11</v>
      </c>
      <c r="MS550" s="1">
        <v>7.9072200000000008E-6</v>
      </c>
      <c r="MT550" s="1">
        <v>1.451912E-2</v>
      </c>
      <c r="MU550">
        <v>19.718979999999998</v>
      </c>
      <c r="MV550" s="1">
        <v>6.9655919999999997E-10</v>
      </c>
      <c r="MW550" s="1">
        <v>9.5264620000000004E-5</v>
      </c>
      <c r="MX550" s="1">
        <v>1.440462E-2</v>
      </c>
      <c r="MY550">
        <v>19.75469</v>
      </c>
      <c r="MZ550" s="1">
        <v>2.1744649999999999E-9</v>
      </c>
      <c r="NA550" s="1">
        <v>2.99654E-4</v>
      </c>
      <c r="NB550" s="1">
        <v>1.4016570000000001E-2</v>
      </c>
      <c r="NC550">
        <v>19.827860000000001</v>
      </c>
      <c r="ND550" s="1">
        <v>4.3859810000000001E-9</v>
      </c>
      <c r="NE550" s="1">
        <v>6.2118229999999996E-4</v>
      </c>
      <c r="NF550" s="1">
        <v>1.4016570000000001E-2</v>
      </c>
      <c r="NG550">
        <v>19.827860000000001</v>
      </c>
      <c r="NH550" s="1">
        <v>4.3859810000000001E-9</v>
      </c>
      <c r="NI550" s="1">
        <v>6.2118229999999996E-4</v>
      </c>
      <c r="NJ550" s="1">
        <v>1.4016570000000001E-2</v>
      </c>
      <c r="NK550">
        <v>19.827860000000001</v>
      </c>
      <c r="NL550" s="1">
        <v>4.3859810000000001E-9</v>
      </c>
      <c r="NM550" s="1">
        <v>6.2118229999999996E-4</v>
      </c>
      <c r="NN550" s="1">
        <v>1.4016570000000001E-2</v>
      </c>
      <c r="NO550">
        <v>19.827860000000001</v>
      </c>
      <c r="NP550" s="1">
        <v>4.3859810000000001E-9</v>
      </c>
      <c r="NQ550" s="1">
        <v>6.2118229999999996E-4</v>
      </c>
      <c r="NR550" s="1">
        <v>1.4016570000000001E-2</v>
      </c>
      <c r="NS550">
        <v>19.827860000000001</v>
      </c>
      <c r="NT550" s="1">
        <v>4.3859810000000001E-9</v>
      </c>
      <c r="NU550" s="1">
        <v>6.2118229999999996E-4</v>
      </c>
      <c r="NV550" s="1">
        <v>1.4016570000000001E-2</v>
      </c>
      <c r="NW550">
        <v>19.827860000000001</v>
      </c>
      <c r="NX550" s="1">
        <v>4.3859810000000001E-9</v>
      </c>
      <c r="NY550" s="1">
        <v>6.2118229999999996E-4</v>
      </c>
      <c r="NZ550" s="1">
        <v>1.4016570000000001E-2</v>
      </c>
      <c r="OA550">
        <v>19.827860000000001</v>
      </c>
      <c r="OB550" s="1">
        <v>4.3859810000000001E-9</v>
      </c>
      <c r="OC550" s="1">
        <v>6.2118229999999996E-4</v>
      </c>
      <c r="OD550" s="1">
        <v>1.4016570000000001E-2</v>
      </c>
      <c r="OE550">
        <v>19.827860000000001</v>
      </c>
      <c r="OF550" s="1">
        <v>4.3859810000000001E-9</v>
      </c>
      <c r="OG550" s="1">
        <v>6.2118229999999996E-4</v>
      </c>
      <c r="OH550" s="1">
        <v>1.4016570000000001E-2</v>
      </c>
      <c r="OI550">
        <v>19.827860000000001</v>
      </c>
      <c r="OJ550" s="1">
        <v>4.3859810000000001E-9</v>
      </c>
      <c r="OK550" s="1">
        <v>6.2118229999999996E-4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>
        <v>1.5182930000000001E-2</v>
      </c>
      <c r="G551">
        <v>16.84816</v>
      </c>
      <c r="H551">
        <v>0</v>
      </c>
      <c r="I551">
        <v>0</v>
      </c>
      <c r="J551" s="1">
        <v>1.5134679999999999E-2</v>
      </c>
      <c r="K551">
        <v>16.936920000000001</v>
      </c>
      <c r="L551">
        <v>0</v>
      </c>
      <c r="M551">
        <v>0</v>
      </c>
      <c r="N551" s="1">
        <v>1.493972E-2</v>
      </c>
      <c r="O551">
        <v>17.02675</v>
      </c>
      <c r="P551">
        <v>0</v>
      </c>
      <c r="Q551">
        <v>0</v>
      </c>
      <c r="R551" s="1">
        <v>1.476827E-2</v>
      </c>
      <c r="S551">
        <v>17.12032</v>
      </c>
      <c r="T551">
        <v>0</v>
      </c>
      <c r="U551">
        <v>0</v>
      </c>
      <c r="V551">
        <v>1.474786E-2</v>
      </c>
      <c r="W551">
        <v>17.224360000000001</v>
      </c>
      <c r="X551">
        <v>0</v>
      </c>
      <c r="Y551">
        <v>0</v>
      </c>
      <c r="Z551" s="1">
        <v>1.4784469999999999E-2</v>
      </c>
      <c r="AA551">
        <v>17.264489999999999</v>
      </c>
      <c r="AB551">
        <v>0</v>
      </c>
      <c r="AC551">
        <v>0</v>
      </c>
      <c r="AD551" s="1">
        <v>1.476184E-2</v>
      </c>
      <c r="AE551">
        <v>17.235690000000002</v>
      </c>
      <c r="AF551">
        <v>0</v>
      </c>
      <c r="AG551">
        <v>0</v>
      </c>
      <c r="AH551" s="1">
        <v>1.4820079999999999E-2</v>
      </c>
      <c r="AI551">
        <v>17.207979999999999</v>
      </c>
      <c r="AJ551">
        <v>0</v>
      </c>
      <c r="AK551">
        <v>0</v>
      </c>
      <c r="AL551" s="1">
        <v>1.496975E-2</v>
      </c>
      <c r="AM551">
        <v>17.198889999999999</v>
      </c>
      <c r="AN551">
        <v>0</v>
      </c>
      <c r="AO551">
        <v>0</v>
      </c>
      <c r="AP551">
        <v>1.4919109999999999E-2</v>
      </c>
      <c r="AQ551">
        <v>17.276820000000001</v>
      </c>
      <c r="AR551">
        <v>0</v>
      </c>
      <c r="AS551">
        <v>0</v>
      </c>
      <c r="AT551" s="1">
        <v>1.4741280000000001E-2</v>
      </c>
      <c r="AU551">
        <v>17.375150000000001</v>
      </c>
      <c r="AV551">
        <v>0</v>
      </c>
      <c r="AW551">
        <v>0</v>
      </c>
      <c r="AX551" s="1">
        <v>1.4577059999999999E-2</v>
      </c>
      <c r="AY551">
        <v>17.464569999999998</v>
      </c>
      <c r="AZ551">
        <v>0</v>
      </c>
      <c r="BA551">
        <v>0</v>
      </c>
      <c r="BB551" s="1">
        <v>1.453314E-2</v>
      </c>
      <c r="BC551">
        <v>17.552299999999999</v>
      </c>
      <c r="BD551">
        <v>0</v>
      </c>
      <c r="BE551">
        <v>0</v>
      </c>
      <c r="BF551" s="1">
        <v>1.4559280000000001E-2</v>
      </c>
      <c r="BG551">
        <v>17.577200000000001</v>
      </c>
      <c r="BH551">
        <v>0</v>
      </c>
      <c r="BI551">
        <v>0</v>
      </c>
      <c r="BJ551" s="1">
        <v>1.452898E-2</v>
      </c>
      <c r="BK551">
        <v>17.560970000000001</v>
      </c>
      <c r="BL551">
        <v>0</v>
      </c>
      <c r="BM551">
        <v>0</v>
      </c>
      <c r="BN551" s="1">
        <v>1.4456460000000001E-2</v>
      </c>
      <c r="BO551">
        <v>17.54205</v>
      </c>
      <c r="BP551">
        <v>0</v>
      </c>
      <c r="BQ551">
        <v>0</v>
      </c>
      <c r="BR551" s="1">
        <v>1.437078E-2</v>
      </c>
      <c r="BS551">
        <v>17.531780000000001</v>
      </c>
      <c r="BT551">
        <v>0</v>
      </c>
      <c r="BU551">
        <v>0</v>
      </c>
      <c r="BV551" s="1">
        <v>1.43094E-2</v>
      </c>
      <c r="BW551">
        <v>17.542169999999999</v>
      </c>
      <c r="BX551">
        <v>0</v>
      </c>
      <c r="BY551">
        <v>0</v>
      </c>
      <c r="BZ551" s="1">
        <v>1.422314E-2</v>
      </c>
      <c r="CA551">
        <v>17.608470000000001</v>
      </c>
      <c r="CB551">
        <v>0</v>
      </c>
      <c r="CC551">
        <v>0</v>
      </c>
      <c r="CD551" s="1">
        <v>1.415897E-2</v>
      </c>
      <c r="CE551">
        <v>17.65804</v>
      </c>
      <c r="CF551">
        <v>0</v>
      </c>
      <c r="CG551">
        <v>0</v>
      </c>
      <c r="CH551">
        <v>1.405995E-2</v>
      </c>
      <c r="CI551">
        <v>17.695070000000001</v>
      </c>
      <c r="CJ551">
        <v>0</v>
      </c>
      <c r="CK551">
        <v>0</v>
      </c>
      <c r="CL551" s="1">
        <v>1.398538E-2</v>
      </c>
      <c r="CM551">
        <v>17.687190000000001</v>
      </c>
      <c r="CN551">
        <v>0</v>
      </c>
      <c r="CO551">
        <v>0</v>
      </c>
      <c r="CP551" s="1">
        <v>1.389201E-2</v>
      </c>
      <c r="CQ551">
        <v>17.67163</v>
      </c>
      <c r="CR551">
        <v>0</v>
      </c>
      <c r="CS551">
        <v>0</v>
      </c>
      <c r="CT551" s="1">
        <v>1.3782849999999999E-2</v>
      </c>
      <c r="CU551">
        <v>17.647490000000001</v>
      </c>
      <c r="CV551">
        <v>0</v>
      </c>
      <c r="CW551">
        <v>0</v>
      </c>
      <c r="CX551" s="1">
        <v>1.364953E-2</v>
      </c>
      <c r="CY551">
        <v>17.6157</v>
      </c>
      <c r="CZ551">
        <v>0</v>
      </c>
      <c r="DA551">
        <v>0</v>
      </c>
      <c r="DB551" s="1">
        <v>1.35643E-2</v>
      </c>
      <c r="DC551">
        <v>17.604209999999998</v>
      </c>
      <c r="DD551">
        <v>0</v>
      </c>
      <c r="DE551">
        <v>0</v>
      </c>
      <c r="DF551" s="1">
        <v>1.3507709999999999E-2</v>
      </c>
      <c r="DG551">
        <v>17.64038</v>
      </c>
      <c r="DH551">
        <v>0</v>
      </c>
      <c r="DI551">
        <v>0</v>
      </c>
      <c r="DJ551" s="1">
        <v>1.344653E-2</v>
      </c>
      <c r="DK551">
        <v>17.683920000000001</v>
      </c>
      <c r="DL551">
        <v>0</v>
      </c>
      <c r="DM551">
        <v>0</v>
      </c>
      <c r="DN551" s="1">
        <v>1.3354049999999999E-2</v>
      </c>
      <c r="DO551">
        <v>17.738499999999998</v>
      </c>
      <c r="DP551">
        <v>0</v>
      </c>
      <c r="DQ551">
        <v>0</v>
      </c>
      <c r="DR551" s="1">
        <v>1.32511E-2</v>
      </c>
      <c r="DS551">
        <v>17.736709999999999</v>
      </c>
      <c r="DT551">
        <v>0</v>
      </c>
      <c r="DU551">
        <v>0</v>
      </c>
      <c r="DV551" s="1">
        <v>1.3155470000000001E-2</v>
      </c>
      <c r="DW551">
        <v>17.710619999999999</v>
      </c>
      <c r="DX551">
        <v>0</v>
      </c>
      <c r="DY551">
        <v>0</v>
      </c>
      <c r="DZ551" s="1">
        <v>1.3028720000000001E-2</v>
      </c>
      <c r="EA551">
        <v>17.688669999999998</v>
      </c>
      <c r="EB551">
        <v>0</v>
      </c>
      <c r="EC551">
        <v>0</v>
      </c>
      <c r="ED551" s="1">
        <v>1.2888119999999999E-2</v>
      </c>
      <c r="EE551">
        <v>17.670549999999999</v>
      </c>
      <c r="EF551">
        <v>0</v>
      </c>
      <c r="EG551">
        <v>0</v>
      </c>
      <c r="EH551" s="1">
        <v>1.2800479999999999E-2</v>
      </c>
      <c r="EI551">
        <v>17.715730000000001</v>
      </c>
      <c r="EJ551">
        <v>0</v>
      </c>
      <c r="EK551">
        <v>0</v>
      </c>
      <c r="EL551" s="1">
        <v>1.2749730000000001E-2</v>
      </c>
      <c r="EM551">
        <v>17.772490000000001</v>
      </c>
      <c r="EN551">
        <v>0</v>
      </c>
      <c r="EO551">
        <v>0</v>
      </c>
      <c r="EP551" s="1">
        <v>1.2681639999999999E-2</v>
      </c>
      <c r="EQ551">
        <v>17.819130000000001</v>
      </c>
      <c r="ER551">
        <v>0</v>
      </c>
      <c r="ES551">
        <v>0</v>
      </c>
      <c r="ET551" s="1">
        <v>1.2599569999999999E-2</v>
      </c>
      <c r="EU551">
        <v>17.88411</v>
      </c>
      <c r="EV551">
        <v>0</v>
      </c>
      <c r="EW551">
        <v>0</v>
      </c>
      <c r="EX551" s="1">
        <v>1.249774E-2</v>
      </c>
      <c r="EY551">
        <v>17.912089999999999</v>
      </c>
      <c r="EZ551">
        <v>0</v>
      </c>
      <c r="FA551">
        <v>1.8660209999999999E-36</v>
      </c>
      <c r="FB551" s="1">
        <v>1.242002E-2</v>
      </c>
      <c r="FC551">
        <v>17.88156</v>
      </c>
      <c r="FD551">
        <v>0</v>
      </c>
      <c r="FE551">
        <v>3.7738800000000002E-34</v>
      </c>
      <c r="FF551" s="1">
        <v>1.2474519999999999E-2</v>
      </c>
      <c r="FG551">
        <v>17.84761</v>
      </c>
      <c r="FH551">
        <v>0</v>
      </c>
      <c r="FI551" s="1">
        <v>4.9891000000000002E-32</v>
      </c>
      <c r="FJ551" s="1">
        <v>1.2614770000000001E-2</v>
      </c>
      <c r="FK551">
        <v>17.827539999999999</v>
      </c>
      <c r="FL551">
        <v>0</v>
      </c>
      <c r="FM551" s="1">
        <v>4.6034689999999997E-30</v>
      </c>
      <c r="FN551">
        <v>1.252404E-2</v>
      </c>
      <c r="FO551">
        <v>17.892389999999999</v>
      </c>
      <c r="FP551">
        <v>0</v>
      </c>
      <c r="FQ551" s="1">
        <v>2.973042E-28</v>
      </c>
      <c r="FR551" s="1">
        <v>1.2274810000000001E-2</v>
      </c>
      <c r="FS551">
        <v>17.985679999999999</v>
      </c>
      <c r="FT551">
        <v>0</v>
      </c>
      <c r="FU551" s="1">
        <v>1.3652080000000001E-26</v>
      </c>
      <c r="FV551" s="1">
        <v>1.2065930000000001E-2</v>
      </c>
      <c r="FW551">
        <v>18.088329999999999</v>
      </c>
      <c r="FX551">
        <v>0</v>
      </c>
      <c r="FY551" s="1">
        <v>4.6591920000000004E-25</v>
      </c>
      <c r="FZ551" s="1">
        <v>1.2009290000000001E-2</v>
      </c>
      <c r="GA551">
        <v>18.179349999999999</v>
      </c>
      <c r="GB551">
        <v>0</v>
      </c>
      <c r="GC551" s="1">
        <v>1.239853E-23</v>
      </c>
      <c r="GD551" s="1">
        <v>1.20286E-2</v>
      </c>
      <c r="GE551">
        <v>18.200569999999999</v>
      </c>
      <c r="GF551">
        <v>0</v>
      </c>
      <c r="GG551" s="1">
        <v>2.6541229999999999E-22</v>
      </c>
      <c r="GH551" s="1">
        <v>1.196846E-2</v>
      </c>
      <c r="GI551">
        <v>18.16872</v>
      </c>
      <c r="GJ551">
        <v>0</v>
      </c>
      <c r="GK551" s="1">
        <v>4.6018819999999998E-21</v>
      </c>
      <c r="GL551">
        <v>1.197138E-2</v>
      </c>
      <c r="GM551">
        <v>18.135680000000001</v>
      </c>
      <c r="GN551">
        <v>0</v>
      </c>
      <c r="GO551" s="1">
        <v>6.5043660000000002E-20</v>
      </c>
      <c r="GP551" s="1">
        <v>1.2096549999999999E-2</v>
      </c>
      <c r="GQ551">
        <v>18.119109999999999</v>
      </c>
      <c r="GR551">
        <v>0</v>
      </c>
      <c r="GS551" s="1">
        <v>7.7501200000000003E-19</v>
      </c>
      <c r="GT551" s="1">
        <v>1.1990270000000001E-2</v>
      </c>
      <c r="GU551">
        <v>18.19144</v>
      </c>
      <c r="GV551">
        <v>0</v>
      </c>
      <c r="GW551" s="1">
        <v>7.8137370000000007E-18</v>
      </c>
      <c r="GX551">
        <v>1.174774E-2</v>
      </c>
      <c r="GY551">
        <v>18.287469999999999</v>
      </c>
      <c r="GZ551">
        <v>0</v>
      </c>
      <c r="HA551" s="1">
        <v>6.6498730000000003E-17</v>
      </c>
      <c r="HB551" s="1">
        <v>1.150751E-2</v>
      </c>
      <c r="HC551">
        <v>18.391169999999999</v>
      </c>
      <c r="HD551">
        <v>0</v>
      </c>
      <c r="HE551" s="1">
        <v>4.8525610000000003E-16</v>
      </c>
      <c r="HF551" s="1">
        <v>1.143189E-2</v>
      </c>
      <c r="HG551">
        <v>18.473690000000001</v>
      </c>
      <c r="HH551">
        <v>0</v>
      </c>
      <c r="HI551" s="1">
        <v>3.11018E-15</v>
      </c>
      <c r="HJ551" s="1">
        <v>1.142085E-2</v>
      </c>
      <c r="HK551">
        <v>18.493849999999998</v>
      </c>
      <c r="HL551">
        <v>0</v>
      </c>
      <c r="HM551" s="1">
        <v>1.7919510000000001E-14</v>
      </c>
      <c r="HN551" s="1">
        <v>1.138667E-2</v>
      </c>
      <c r="HO551">
        <v>18.458200000000001</v>
      </c>
      <c r="HP551">
        <v>0</v>
      </c>
      <c r="HQ551" s="1">
        <v>9.3399610000000005E-14</v>
      </c>
      <c r="HR551" s="1">
        <v>1.146952E-2</v>
      </c>
      <c r="HS551">
        <v>18.421489999999999</v>
      </c>
      <c r="HT551">
        <v>0</v>
      </c>
      <c r="HU551" s="1">
        <v>4.4035610000000002E-13</v>
      </c>
      <c r="HV551" s="1">
        <v>1.169164E-2</v>
      </c>
      <c r="HW551">
        <v>18.400300000000001</v>
      </c>
      <c r="HX551">
        <v>0</v>
      </c>
      <c r="HY551" s="1">
        <v>1.910833E-12</v>
      </c>
      <c r="HZ551" s="1">
        <v>1.162987E-2</v>
      </c>
      <c r="IA551">
        <v>18.45093</v>
      </c>
      <c r="IB551">
        <v>0</v>
      </c>
      <c r="IC551" s="1">
        <v>7.6871580000000006E-12</v>
      </c>
      <c r="ID551" s="1">
        <v>1.1387670000000001E-2</v>
      </c>
      <c r="IE551">
        <v>18.466329999999999</v>
      </c>
      <c r="IF551">
        <v>0</v>
      </c>
      <c r="IG551" s="1">
        <v>2.82215E-11</v>
      </c>
      <c r="IH551" s="1">
        <v>1.1191919999999999E-2</v>
      </c>
      <c r="II551">
        <v>18.538530000000002</v>
      </c>
      <c r="IJ551">
        <v>0</v>
      </c>
      <c r="IK551" s="1">
        <v>9.4602710000000002E-11</v>
      </c>
      <c r="IL551" s="1">
        <v>1.116029E-2</v>
      </c>
      <c r="IM551">
        <v>18.602170000000001</v>
      </c>
      <c r="IN551">
        <v>0</v>
      </c>
      <c r="IO551" s="1">
        <v>2.9389299999999998E-10</v>
      </c>
      <c r="IP551">
        <v>1.1188E-2</v>
      </c>
      <c r="IQ551">
        <v>18.619199999999999</v>
      </c>
      <c r="IR551">
        <v>0</v>
      </c>
      <c r="IS551" s="1">
        <v>8.602263E-10</v>
      </c>
      <c r="IT551" s="1">
        <v>1.112059E-2</v>
      </c>
      <c r="IU551">
        <v>18.596399999999999</v>
      </c>
      <c r="IV551">
        <v>0</v>
      </c>
      <c r="IW551" s="1">
        <v>2.3874890000000001E-9</v>
      </c>
      <c r="IX551" s="1">
        <v>1.0866570000000001E-2</v>
      </c>
      <c r="IY551">
        <v>18.564769999999999</v>
      </c>
      <c r="IZ551">
        <v>0</v>
      </c>
      <c r="JA551" s="1">
        <v>6.268142E-9</v>
      </c>
      <c r="JB551" s="1">
        <v>1.05296E-2</v>
      </c>
      <c r="JC551">
        <v>18.557040000000001</v>
      </c>
      <c r="JD551">
        <v>0</v>
      </c>
      <c r="JE551" s="1">
        <v>1.548218E-8</v>
      </c>
      <c r="JF551" s="1">
        <v>1.040024E-2</v>
      </c>
      <c r="JG551">
        <v>18.642530000000001</v>
      </c>
      <c r="JH551">
        <v>0</v>
      </c>
      <c r="JI551" s="1">
        <v>3.6048730000000001E-8</v>
      </c>
      <c r="JJ551" s="1">
        <v>1.042708E-2</v>
      </c>
      <c r="JK551">
        <v>18.75826</v>
      </c>
      <c r="JL551">
        <v>0</v>
      </c>
      <c r="JM551" s="1">
        <v>8.0197370000000006E-8</v>
      </c>
      <c r="JN551" s="1">
        <v>1.042974E-2</v>
      </c>
      <c r="JO551">
        <v>18.883369999999999</v>
      </c>
      <c r="JP551">
        <v>0</v>
      </c>
      <c r="JQ551" s="1">
        <v>1.7227809999999999E-7</v>
      </c>
      <c r="JR551" s="1">
        <v>1.025671E-2</v>
      </c>
      <c r="JS551">
        <v>18.993639999999999</v>
      </c>
      <c r="JT551">
        <v>0</v>
      </c>
      <c r="JU551" s="1">
        <v>3.5800829999999999E-7</v>
      </c>
      <c r="JV551" s="1">
        <v>1.002606E-2</v>
      </c>
      <c r="JW551">
        <v>19.033349999999999</v>
      </c>
      <c r="JX551">
        <v>0</v>
      </c>
      <c r="JY551" s="1">
        <v>7.1692839999999997E-7</v>
      </c>
      <c r="JZ551">
        <v>9.8824010000000007E-3</v>
      </c>
      <c r="KA551">
        <v>19.012409999999999</v>
      </c>
      <c r="KB551">
        <v>0</v>
      </c>
      <c r="KC551" s="1">
        <v>1.3821690000000001E-6</v>
      </c>
      <c r="KD551">
        <v>9.8286789999999999E-3</v>
      </c>
      <c r="KE551">
        <v>18.98828</v>
      </c>
      <c r="KF551">
        <v>0</v>
      </c>
      <c r="KG551" s="1">
        <v>2.5761190000000001E-6</v>
      </c>
      <c r="KH551" s="1">
        <v>9.7745929999999998E-3</v>
      </c>
      <c r="KI551">
        <v>18.972010000000001</v>
      </c>
      <c r="KJ551">
        <v>0</v>
      </c>
      <c r="KK551" s="1">
        <v>4.6654229999999998E-6</v>
      </c>
      <c r="KL551" s="1">
        <v>9.6928499999999994E-3</v>
      </c>
      <c r="KM551">
        <v>19.018699999999999</v>
      </c>
      <c r="KN551">
        <v>0</v>
      </c>
      <c r="KO551" s="1">
        <v>8.2337390000000005E-6</v>
      </c>
      <c r="KP551" s="1">
        <v>9.5971289999999994E-3</v>
      </c>
      <c r="KQ551">
        <v>19.076689999999999</v>
      </c>
      <c r="KR551">
        <v>0</v>
      </c>
      <c r="KS551" s="1">
        <v>1.417862E-5</v>
      </c>
      <c r="KT551" s="1">
        <v>9.5047919999999998E-3</v>
      </c>
      <c r="KU551">
        <v>19.121469999999999</v>
      </c>
      <c r="KV551">
        <v>0</v>
      </c>
      <c r="KW551" s="1">
        <v>2.383644E-5</v>
      </c>
      <c r="KX551" s="1">
        <v>9.4341149999999999E-3</v>
      </c>
      <c r="KY551">
        <v>19.15466</v>
      </c>
      <c r="KZ551">
        <v>0</v>
      </c>
      <c r="LA551" s="1">
        <v>3.9171059999999999E-5</v>
      </c>
      <c r="LB551" s="1">
        <v>9.3752439999999996E-3</v>
      </c>
      <c r="LC551">
        <v>19.156700000000001</v>
      </c>
      <c r="LD551">
        <v>0</v>
      </c>
      <c r="LE551" s="1">
        <v>6.3023660000000002E-5</v>
      </c>
      <c r="LF551" s="1">
        <v>9.3237519999999994E-3</v>
      </c>
      <c r="LG551">
        <v>19.140809999999998</v>
      </c>
      <c r="LH551">
        <v>0</v>
      </c>
      <c r="LI551" s="1">
        <v>9.9437190000000003E-5</v>
      </c>
      <c r="LJ551" s="1">
        <v>9.1046909999999998E-3</v>
      </c>
      <c r="LK551">
        <v>19.11805</v>
      </c>
      <c r="LL551">
        <v>0</v>
      </c>
      <c r="LM551" s="1">
        <v>1.5403920000000001E-4</v>
      </c>
      <c r="LN551" s="1">
        <v>8.7788699999999994E-3</v>
      </c>
      <c r="LO551">
        <v>19.115449999999999</v>
      </c>
      <c r="LP551" s="1">
        <v>0</v>
      </c>
      <c r="LQ551" s="1">
        <v>2.3399250000000001E-4</v>
      </c>
      <c r="LR551" s="1">
        <v>8.6674850000000008E-3</v>
      </c>
      <c r="LS551">
        <v>19.188659999999999</v>
      </c>
      <c r="LT551" s="1">
        <v>0</v>
      </c>
      <c r="LU551" s="1">
        <v>3.4795630000000001E-4</v>
      </c>
      <c r="LV551">
        <v>8.7484980000000004E-3</v>
      </c>
      <c r="LW551">
        <v>19.29243</v>
      </c>
      <c r="LX551" s="1">
        <v>0</v>
      </c>
      <c r="LY551" s="1">
        <v>5.0800330000000003E-4</v>
      </c>
      <c r="LZ551" s="1">
        <v>8.7938919999999993E-3</v>
      </c>
      <c r="MA551">
        <v>19.41554</v>
      </c>
      <c r="MB551" s="1">
        <v>0</v>
      </c>
      <c r="MC551" s="1">
        <v>7.3147000000000002E-4</v>
      </c>
      <c r="MD551" s="1">
        <v>8.6791520000000007E-3</v>
      </c>
      <c r="ME551">
        <v>19.523389999999999</v>
      </c>
      <c r="MF551" s="1">
        <v>0</v>
      </c>
      <c r="MG551" s="1">
        <v>1.041239E-3</v>
      </c>
      <c r="MH551" s="1">
        <v>8.457394E-3</v>
      </c>
      <c r="MI551">
        <v>19.579429999999999</v>
      </c>
      <c r="MJ551" s="1">
        <v>0</v>
      </c>
      <c r="MK551" s="1">
        <v>1.4643569999999999E-3</v>
      </c>
      <c r="ML551" s="1">
        <v>8.3187599999999997E-3</v>
      </c>
      <c r="MM551">
        <v>19.56166</v>
      </c>
      <c r="MN551" s="1">
        <v>0</v>
      </c>
      <c r="MO551" s="1">
        <v>2.031878E-3</v>
      </c>
      <c r="MP551" s="1">
        <v>8.3578569999999998E-3</v>
      </c>
      <c r="MQ551">
        <v>19.538920000000001</v>
      </c>
      <c r="MR551" s="1">
        <v>5.6850380000000002E-11</v>
      </c>
      <c r="MS551" s="1">
        <v>2.7822820000000001E-3</v>
      </c>
      <c r="MT551" s="1">
        <v>8.4990929999999992E-3</v>
      </c>
      <c r="MU551">
        <v>19.52449</v>
      </c>
      <c r="MV551" s="1">
        <v>6.969894E-10</v>
      </c>
      <c r="MW551" s="1">
        <v>3.7682729999999999E-3</v>
      </c>
      <c r="MX551" s="1">
        <v>8.427403E-3</v>
      </c>
      <c r="MY551">
        <v>19.56044</v>
      </c>
      <c r="MZ551" s="1">
        <v>2.1746070000000001E-9</v>
      </c>
      <c r="NA551" s="1">
        <v>5.0611559999999998E-3</v>
      </c>
      <c r="NB551" s="1">
        <v>8.2013729999999996E-3</v>
      </c>
      <c r="NC551">
        <v>19.63598</v>
      </c>
      <c r="ND551" s="1">
        <v>4.3868079999999999E-9</v>
      </c>
      <c r="NE551" s="1">
        <v>6.7401090000000002E-3</v>
      </c>
      <c r="NF551" s="1">
        <v>8.2013729999999996E-3</v>
      </c>
      <c r="NG551">
        <v>19.63598</v>
      </c>
      <c r="NH551" s="1">
        <v>4.3868079999999999E-9</v>
      </c>
      <c r="NI551" s="1">
        <v>6.7401090000000002E-3</v>
      </c>
      <c r="NJ551" s="1">
        <v>8.2013729999999996E-3</v>
      </c>
      <c r="NK551">
        <v>19.63598</v>
      </c>
      <c r="NL551" s="1">
        <v>4.3868079999999999E-9</v>
      </c>
      <c r="NM551" s="1">
        <v>6.7401090000000002E-3</v>
      </c>
      <c r="NN551" s="1">
        <v>8.2013729999999996E-3</v>
      </c>
      <c r="NO551">
        <v>19.63598</v>
      </c>
      <c r="NP551" s="1">
        <v>4.3868079999999999E-9</v>
      </c>
      <c r="NQ551" s="1">
        <v>6.7401090000000002E-3</v>
      </c>
      <c r="NR551" s="1">
        <v>8.2013729999999996E-3</v>
      </c>
      <c r="NS551">
        <v>19.63598</v>
      </c>
      <c r="NT551" s="1">
        <v>4.3868079999999999E-9</v>
      </c>
      <c r="NU551" s="1">
        <v>6.7401090000000002E-3</v>
      </c>
      <c r="NV551" s="1">
        <v>8.2013729999999996E-3</v>
      </c>
      <c r="NW551">
        <v>19.63598</v>
      </c>
      <c r="NX551" s="1">
        <v>4.3868079999999999E-9</v>
      </c>
      <c r="NY551" s="1">
        <v>6.7401090000000002E-3</v>
      </c>
      <c r="NZ551" s="1">
        <v>8.2013729999999996E-3</v>
      </c>
      <c r="OA551">
        <v>19.63598</v>
      </c>
      <c r="OB551" s="1">
        <v>4.3868079999999999E-9</v>
      </c>
      <c r="OC551" s="1">
        <v>6.7401090000000002E-3</v>
      </c>
      <c r="OD551" s="1">
        <v>8.2013729999999996E-3</v>
      </c>
      <c r="OE551">
        <v>19.63598</v>
      </c>
      <c r="OF551" s="1">
        <v>4.3868079999999999E-9</v>
      </c>
      <c r="OG551" s="1">
        <v>6.7401090000000002E-3</v>
      </c>
      <c r="OH551" s="1">
        <v>8.2013729999999996E-3</v>
      </c>
      <c r="OI551">
        <v>19.63598</v>
      </c>
      <c r="OJ551" s="1">
        <v>4.3868079999999999E-9</v>
      </c>
      <c r="OK551" s="1">
        <v>6.7401090000000002E-3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6.8214549999999997E-3</v>
      </c>
      <c r="G552">
        <v>16.827970000000001</v>
      </c>
      <c r="H552">
        <v>0</v>
      </c>
      <c r="I552">
        <v>0</v>
      </c>
      <c r="J552" s="1">
        <v>6.8002239999999997E-3</v>
      </c>
      <c r="K552">
        <v>16.91104</v>
      </c>
      <c r="L552">
        <v>0</v>
      </c>
      <c r="M552">
        <v>0</v>
      </c>
      <c r="N552" s="1">
        <v>6.7106889999999997E-3</v>
      </c>
      <c r="O552">
        <v>16.995629999999998</v>
      </c>
      <c r="P552">
        <v>0</v>
      </c>
      <c r="Q552">
        <v>0</v>
      </c>
      <c r="R552" s="1">
        <v>6.6325139999999999E-3</v>
      </c>
      <c r="S552">
        <v>17.084209999999999</v>
      </c>
      <c r="T552">
        <v>0</v>
      </c>
      <c r="U552">
        <v>0</v>
      </c>
      <c r="V552" s="1">
        <v>6.6228509999999999E-3</v>
      </c>
      <c r="W552">
        <v>17.183</v>
      </c>
      <c r="X552">
        <v>0</v>
      </c>
      <c r="Y552">
        <v>0</v>
      </c>
      <c r="Z552" s="1">
        <v>6.6400080000000002E-3</v>
      </c>
      <c r="AA552">
        <v>17.22326</v>
      </c>
      <c r="AB552">
        <v>0</v>
      </c>
      <c r="AC552">
        <v>0</v>
      </c>
      <c r="AD552" s="1">
        <v>6.630146E-3</v>
      </c>
      <c r="AE552">
        <v>17.199439999999999</v>
      </c>
      <c r="AF552">
        <v>0</v>
      </c>
      <c r="AG552">
        <v>0</v>
      </c>
      <c r="AH552" s="1">
        <v>6.6670710000000001E-3</v>
      </c>
      <c r="AI552">
        <v>17.176100000000002</v>
      </c>
      <c r="AJ552">
        <v>0</v>
      </c>
      <c r="AK552">
        <v>0</v>
      </c>
      <c r="AL552" s="1">
        <v>6.7301219999999998E-3</v>
      </c>
      <c r="AM552">
        <v>17.169609999999999</v>
      </c>
      <c r="AN552">
        <v>0</v>
      </c>
      <c r="AO552">
        <v>0</v>
      </c>
      <c r="AP552" s="1">
        <v>6.7124419999999999E-3</v>
      </c>
      <c r="AQ552">
        <v>17.243390000000002</v>
      </c>
      <c r="AR552">
        <v>0</v>
      </c>
      <c r="AS552">
        <v>0</v>
      </c>
      <c r="AT552" s="1">
        <v>6.6276579999999998E-3</v>
      </c>
      <c r="AU552">
        <v>17.336410000000001</v>
      </c>
      <c r="AV552">
        <v>0</v>
      </c>
      <c r="AW552">
        <v>0</v>
      </c>
      <c r="AX552" s="1">
        <v>6.5541610000000002E-3</v>
      </c>
      <c r="AY552">
        <v>17.421710000000001</v>
      </c>
      <c r="AZ552">
        <v>0</v>
      </c>
      <c r="BA552">
        <v>0</v>
      </c>
      <c r="BB552" s="1">
        <v>6.5351899999999997E-3</v>
      </c>
      <c r="BC552">
        <v>17.50591</v>
      </c>
      <c r="BD552">
        <v>0</v>
      </c>
      <c r="BE552">
        <v>0</v>
      </c>
      <c r="BF552" s="1">
        <v>6.5476750000000002E-3</v>
      </c>
      <c r="BG552">
        <v>17.53229</v>
      </c>
      <c r="BH552">
        <v>0</v>
      </c>
      <c r="BI552">
        <v>0</v>
      </c>
      <c r="BJ552" s="1">
        <v>6.5353299999999998E-3</v>
      </c>
      <c r="BK552">
        <v>17.520309999999998</v>
      </c>
      <c r="BL552">
        <v>0</v>
      </c>
      <c r="BM552">
        <v>0</v>
      </c>
      <c r="BN552" s="1">
        <v>6.503165E-3</v>
      </c>
      <c r="BO552">
        <v>17.505469999999999</v>
      </c>
      <c r="BP552">
        <v>0</v>
      </c>
      <c r="BQ552">
        <v>0</v>
      </c>
      <c r="BR552" s="1">
        <v>6.4640970000000002E-3</v>
      </c>
      <c r="BS552">
        <v>17.498239999999999</v>
      </c>
      <c r="BT552">
        <v>0</v>
      </c>
      <c r="BU552">
        <v>0</v>
      </c>
      <c r="BV552" s="1">
        <v>6.436593E-3</v>
      </c>
      <c r="BW552">
        <v>17.50985</v>
      </c>
      <c r="BX552">
        <v>0</v>
      </c>
      <c r="BY552">
        <v>0</v>
      </c>
      <c r="BZ552" s="1">
        <v>6.3983670000000003E-3</v>
      </c>
      <c r="CA552">
        <v>17.573119999999999</v>
      </c>
      <c r="CB552">
        <v>0</v>
      </c>
      <c r="CC552">
        <v>0</v>
      </c>
      <c r="CD552" s="1">
        <v>6.3682740000000002E-3</v>
      </c>
      <c r="CE552">
        <v>17.621169999999999</v>
      </c>
      <c r="CF552">
        <v>0</v>
      </c>
      <c r="CG552">
        <v>0</v>
      </c>
      <c r="CH552" s="1">
        <v>6.3247989999999999E-3</v>
      </c>
      <c r="CI552">
        <v>17.657779999999999</v>
      </c>
      <c r="CJ552">
        <v>0</v>
      </c>
      <c r="CK552">
        <v>0</v>
      </c>
      <c r="CL552" s="1">
        <v>6.2901520000000002E-3</v>
      </c>
      <c r="CM552">
        <v>17.652850000000001</v>
      </c>
      <c r="CN552">
        <v>0</v>
      </c>
      <c r="CO552">
        <v>0</v>
      </c>
      <c r="CP552" s="1">
        <v>6.2473219999999996E-3</v>
      </c>
      <c r="CQ552">
        <v>17.640560000000001</v>
      </c>
      <c r="CR552">
        <v>0</v>
      </c>
      <c r="CS552">
        <v>0</v>
      </c>
      <c r="CT552" s="1">
        <v>6.1970690000000004E-3</v>
      </c>
      <c r="CU552">
        <v>17.620139999999999</v>
      </c>
      <c r="CV552">
        <v>0</v>
      </c>
      <c r="CW552">
        <v>0</v>
      </c>
      <c r="CX552" s="1">
        <v>6.1366559999999999E-3</v>
      </c>
      <c r="CY552">
        <v>17.592379999999999</v>
      </c>
      <c r="CZ552">
        <v>0</v>
      </c>
      <c r="DA552">
        <v>0</v>
      </c>
      <c r="DB552" s="1">
        <v>6.0971280000000003E-3</v>
      </c>
      <c r="DC552">
        <v>17.582979999999999</v>
      </c>
      <c r="DD552">
        <v>0</v>
      </c>
      <c r="DE552">
        <v>0</v>
      </c>
      <c r="DF552" s="1">
        <v>6.0715099999999996E-3</v>
      </c>
      <c r="DG552">
        <v>17.617419999999999</v>
      </c>
      <c r="DH552">
        <v>0</v>
      </c>
      <c r="DI552">
        <v>0</v>
      </c>
      <c r="DJ552" s="1">
        <v>6.0460599999999998E-3</v>
      </c>
      <c r="DK552">
        <v>17.658950000000001</v>
      </c>
      <c r="DL552">
        <v>0</v>
      </c>
      <c r="DM552">
        <v>0</v>
      </c>
      <c r="DN552" s="1">
        <v>6.0041690000000002E-3</v>
      </c>
      <c r="DO552">
        <v>17.710850000000001</v>
      </c>
      <c r="DP552">
        <v>0</v>
      </c>
      <c r="DQ552">
        <v>0</v>
      </c>
      <c r="DR552" s="1">
        <v>5.9571729999999996E-3</v>
      </c>
      <c r="DS552">
        <v>17.710940000000001</v>
      </c>
      <c r="DT552">
        <v>0</v>
      </c>
      <c r="DU552">
        <v>0</v>
      </c>
      <c r="DV552" s="1">
        <v>5.9141100000000002E-3</v>
      </c>
      <c r="DW552">
        <v>17.688310000000001</v>
      </c>
      <c r="DX552">
        <v>0</v>
      </c>
      <c r="DY552">
        <v>0</v>
      </c>
      <c r="DZ552" s="1">
        <v>5.8560590000000003E-3</v>
      </c>
      <c r="EA552">
        <v>17.6693</v>
      </c>
      <c r="EB552">
        <v>0</v>
      </c>
      <c r="EC552">
        <v>0</v>
      </c>
      <c r="ED552" s="1">
        <v>5.7908120000000002E-3</v>
      </c>
      <c r="EE552">
        <v>17.653559999999999</v>
      </c>
      <c r="EF552">
        <v>0</v>
      </c>
      <c r="EG552">
        <v>0</v>
      </c>
      <c r="EH552" s="1">
        <v>5.7512400000000003E-3</v>
      </c>
      <c r="EI552">
        <v>17.696110000000001</v>
      </c>
      <c r="EJ552">
        <v>0</v>
      </c>
      <c r="EK552">
        <v>0</v>
      </c>
      <c r="EL552" s="1">
        <v>5.7293730000000003E-3</v>
      </c>
      <c r="EM552">
        <v>17.749700000000001</v>
      </c>
      <c r="EN552">
        <v>0</v>
      </c>
      <c r="EO552">
        <v>0</v>
      </c>
      <c r="EP552" s="1">
        <v>5.6992309999999999E-3</v>
      </c>
      <c r="EQ552">
        <v>17.794170000000001</v>
      </c>
      <c r="ER552">
        <v>0</v>
      </c>
      <c r="ES552">
        <v>0</v>
      </c>
      <c r="ET552" s="1">
        <v>5.6610289999999997E-3</v>
      </c>
      <c r="EU552">
        <v>17.85576</v>
      </c>
      <c r="EV552">
        <v>0</v>
      </c>
      <c r="EW552">
        <v>0</v>
      </c>
      <c r="EX552" s="1">
        <v>5.616106E-3</v>
      </c>
      <c r="EY552">
        <v>17.883479999999999</v>
      </c>
      <c r="EZ552">
        <v>0</v>
      </c>
      <c r="FA552">
        <v>2.9140989999999998E-38</v>
      </c>
      <c r="FB552" s="1">
        <v>5.5808869999999997E-3</v>
      </c>
      <c r="FC552">
        <v>17.856999999999999</v>
      </c>
      <c r="FD552">
        <v>0</v>
      </c>
      <c r="FE552">
        <v>6.3931799999999998E-36</v>
      </c>
      <c r="FF552" s="1">
        <v>5.6161400000000004E-3</v>
      </c>
      <c r="FG552">
        <v>17.827100000000002</v>
      </c>
      <c r="FH552">
        <v>3.4493110000000001E-37</v>
      </c>
      <c r="FI552">
        <v>9.149833E-34</v>
      </c>
      <c r="FJ552" s="1">
        <v>5.6752E-3</v>
      </c>
      <c r="FK552">
        <v>17.809670000000001</v>
      </c>
      <c r="FL552">
        <v>3.2243520000000003E-35</v>
      </c>
      <c r="FM552" s="1">
        <v>9.1086680000000005E-32</v>
      </c>
      <c r="FN552" s="1">
        <v>5.6378849999999996E-3</v>
      </c>
      <c r="FO552">
        <v>17.870560000000001</v>
      </c>
      <c r="FP552" s="1">
        <v>2.0738729999999999E-33</v>
      </c>
      <c r="FQ552" s="1">
        <v>6.3767909999999996E-30</v>
      </c>
      <c r="FR552" s="1">
        <v>5.5227490000000004E-3</v>
      </c>
      <c r="FS552">
        <v>17.95805</v>
      </c>
      <c r="FT552" s="1">
        <v>9.3607640000000005E-32</v>
      </c>
      <c r="FU552" s="1">
        <v>3.1599060000000001E-28</v>
      </c>
      <c r="FV552" s="1">
        <v>5.427388E-3</v>
      </c>
      <c r="FW552">
        <v>18.054790000000001</v>
      </c>
      <c r="FX552" s="1">
        <v>3.1469219999999999E-30</v>
      </c>
      <c r="FY552" s="1">
        <v>1.1574680000000001E-26</v>
      </c>
      <c r="FZ552" s="1">
        <v>5.4025430000000001E-3</v>
      </c>
      <c r="GA552">
        <v>18.14113</v>
      </c>
      <c r="GB552" s="1">
        <v>8.3682379999999998E-29</v>
      </c>
      <c r="GC552" s="1">
        <v>3.2899389999999998E-25</v>
      </c>
      <c r="GD552" s="1">
        <v>5.4121350000000002E-3</v>
      </c>
      <c r="GE552">
        <v>18.163430000000002</v>
      </c>
      <c r="GF552" s="1">
        <v>1.8001780000000002E-27</v>
      </c>
      <c r="GG552" s="1">
        <v>7.5175830000000005E-24</v>
      </c>
      <c r="GH552" s="1">
        <v>5.3875440000000002E-3</v>
      </c>
      <c r="GI552">
        <v>18.136520000000001</v>
      </c>
      <c r="GJ552" s="1">
        <v>3.116325E-26</v>
      </c>
      <c r="GK552" s="1">
        <v>1.3946860000000001E-22</v>
      </c>
      <c r="GL552" s="1">
        <v>5.3977829999999997E-3</v>
      </c>
      <c r="GM552">
        <v>18.108090000000001</v>
      </c>
      <c r="GN552" s="1">
        <v>4.4253210000000002E-25</v>
      </c>
      <c r="GO552" s="1">
        <v>2.1118499999999999E-21</v>
      </c>
      <c r="GP552" s="1">
        <v>5.4498000000000003E-3</v>
      </c>
      <c r="GQ552">
        <v>18.09442</v>
      </c>
      <c r="GR552" s="1">
        <v>5.3422040000000003E-24</v>
      </c>
      <c r="GS552" s="1">
        <v>2.6821779999999999E-20</v>
      </c>
      <c r="GT552" s="1">
        <v>5.4056740000000001E-3</v>
      </c>
      <c r="GU552">
        <v>18.162700000000001</v>
      </c>
      <c r="GV552" s="1">
        <v>5.3583719999999998E-23</v>
      </c>
      <c r="GW552" s="1">
        <v>2.8889669999999999E-19</v>
      </c>
      <c r="GX552" s="1">
        <v>5.2918339999999996E-3</v>
      </c>
      <c r="GY552">
        <v>18.25329</v>
      </c>
      <c r="GZ552" s="1">
        <v>4.4800089999999999E-22</v>
      </c>
      <c r="HA552" s="1">
        <v>2.6280010000000001E-18</v>
      </c>
      <c r="HB552" s="1">
        <v>5.1839759999999999E-3</v>
      </c>
      <c r="HC552">
        <v>18.35136</v>
      </c>
      <c r="HD552" s="1">
        <v>3.2130920000000001E-21</v>
      </c>
      <c r="HE552" s="1">
        <v>2.0426579999999999E-17</v>
      </c>
      <c r="HF552" s="1">
        <v>5.1489200000000004E-3</v>
      </c>
      <c r="HG552">
        <v>18.43036</v>
      </c>
      <c r="HH552" s="1">
        <v>2.051882E-20</v>
      </c>
      <c r="HI552" s="1">
        <v>1.388184E-16</v>
      </c>
      <c r="HJ552" s="1">
        <v>5.1431580000000001E-3</v>
      </c>
      <c r="HK552">
        <v>18.45194</v>
      </c>
      <c r="HL552" s="1">
        <v>1.1846579999999999E-19</v>
      </c>
      <c r="HM552" s="1">
        <v>8.4398610000000005E-16</v>
      </c>
      <c r="HN552" s="1">
        <v>5.1312060000000001E-3</v>
      </c>
      <c r="HO552">
        <v>18.421759999999999</v>
      </c>
      <c r="HP552" s="1">
        <v>6.1789369999999996E-19</v>
      </c>
      <c r="HQ552" s="1">
        <v>4.6431740000000001E-15</v>
      </c>
      <c r="HR552" s="1">
        <v>5.1840719999999996E-3</v>
      </c>
      <c r="HS552">
        <v>18.390139999999999</v>
      </c>
      <c r="HT552" s="1">
        <v>2.952847E-18</v>
      </c>
      <c r="HU552" s="1">
        <v>2.3171190000000001E-14</v>
      </c>
      <c r="HV552" s="1">
        <v>5.2771820000000001E-3</v>
      </c>
      <c r="HW552">
        <v>18.372340000000001</v>
      </c>
      <c r="HX552" s="1">
        <v>1.308783E-17</v>
      </c>
      <c r="HY552" s="1">
        <v>1.060411E-13</v>
      </c>
      <c r="HZ552" s="1">
        <v>5.2548050000000004E-3</v>
      </c>
      <c r="IA552">
        <v>18.420750000000002</v>
      </c>
      <c r="IB552" s="1">
        <v>5.2598040000000002E-17</v>
      </c>
      <c r="IC552" s="1">
        <v>4.4886429999999998E-13</v>
      </c>
      <c r="ID552" s="1">
        <v>5.141924E-3</v>
      </c>
      <c r="IE552">
        <v>18.436769999999999</v>
      </c>
      <c r="IF552" s="1">
        <v>1.8952989999999999E-16</v>
      </c>
      <c r="IG552" s="1">
        <v>1.743712E-12</v>
      </c>
      <c r="IH552" s="1">
        <v>5.0528439999999999E-3</v>
      </c>
      <c r="II552">
        <v>18.505269999999999</v>
      </c>
      <c r="IJ552" s="1">
        <v>6.2581860000000004E-16</v>
      </c>
      <c r="IK552" s="1">
        <v>6.1964879999999996E-12</v>
      </c>
      <c r="IL552" s="1">
        <v>5.0405520000000002E-3</v>
      </c>
      <c r="IM552">
        <v>18.566199999999998</v>
      </c>
      <c r="IN552" s="1">
        <v>1.9446940000000001E-15</v>
      </c>
      <c r="IO552" s="1">
        <v>2.0340940000000001E-11</v>
      </c>
      <c r="IP552" s="1">
        <v>5.0532850000000002E-3</v>
      </c>
      <c r="IQ552">
        <v>18.584209999999999</v>
      </c>
      <c r="IR552" s="1">
        <v>5.7184250000000002E-15</v>
      </c>
      <c r="IS552" s="1">
        <v>6.2534799999999995E-11</v>
      </c>
      <c r="IT552" s="1">
        <v>5.0235719999999996E-3</v>
      </c>
      <c r="IU552">
        <v>18.565300000000001</v>
      </c>
      <c r="IV552" s="1">
        <v>1.5809300000000001E-14</v>
      </c>
      <c r="IW552" s="1">
        <v>1.816622E-10</v>
      </c>
      <c r="IX552" s="1">
        <v>4.899568E-3</v>
      </c>
      <c r="IY552">
        <v>18.5379</v>
      </c>
      <c r="IZ552" s="1">
        <v>4.0560219999999998E-14</v>
      </c>
      <c r="JA552" s="1">
        <v>4.9917629999999999E-10</v>
      </c>
      <c r="JB552" s="1">
        <v>4.7517599999999998E-3</v>
      </c>
      <c r="JC552">
        <v>18.532119999999999</v>
      </c>
      <c r="JD552" s="1">
        <v>9.7302599999999998E-14</v>
      </c>
      <c r="JE552" s="1">
        <v>1.2939760000000001E-9</v>
      </c>
      <c r="JF552" s="1">
        <v>4.692028E-3</v>
      </c>
      <c r="JG552">
        <v>18.61243</v>
      </c>
      <c r="JH552" s="1">
        <v>2.239964E-13</v>
      </c>
      <c r="JI552" s="1">
        <v>3.1698179999999999E-9</v>
      </c>
      <c r="JJ552" s="1">
        <v>4.7041390000000004E-3</v>
      </c>
      <c r="JK552">
        <v>18.721139999999998</v>
      </c>
      <c r="JL552" s="1">
        <v>5.0031269999999996E-13</v>
      </c>
      <c r="JM552" s="1">
        <v>7.3930129999999996E-9</v>
      </c>
      <c r="JN552" s="1">
        <v>4.7057260000000004E-3</v>
      </c>
      <c r="JO552">
        <v>18.839040000000001</v>
      </c>
      <c r="JP552" s="1">
        <v>1.076207E-12</v>
      </c>
      <c r="JQ552" s="1">
        <v>1.6554230000000001E-8</v>
      </c>
      <c r="JR552" s="1">
        <v>4.6311299999999998E-3</v>
      </c>
      <c r="JS552">
        <v>18.943760000000001</v>
      </c>
      <c r="JT552" s="1">
        <v>2.202843E-12</v>
      </c>
      <c r="JU552" s="1">
        <v>3.5730399999999998E-8</v>
      </c>
      <c r="JV552" s="1">
        <v>4.5225689999999997E-3</v>
      </c>
      <c r="JW552">
        <v>18.98368</v>
      </c>
      <c r="JX552" s="1">
        <v>4.3107189999999999E-12</v>
      </c>
      <c r="JY552" s="1">
        <v>7.436837E-8</v>
      </c>
      <c r="JZ552" s="1">
        <v>4.457412E-3</v>
      </c>
      <c r="KA552">
        <v>18.967490000000002</v>
      </c>
      <c r="KB552" s="1">
        <v>8.1951689999999995E-12</v>
      </c>
      <c r="KC552" s="1">
        <v>1.493375E-7</v>
      </c>
      <c r="KD552" s="1">
        <v>4.4315079999999998E-3</v>
      </c>
      <c r="KE552">
        <v>18.947890000000001</v>
      </c>
      <c r="KF552" s="1">
        <v>1.5192480000000002E-11</v>
      </c>
      <c r="KG552" s="1">
        <v>2.899199E-7</v>
      </c>
      <c r="KH552" s="1">
        <v>4.4078590000000001E-3</v>
      </c>
      <c r="KI552">
        <v>18.935120000000001</v>
      </c>
      <c r="KJ552" s="1">
        <v>2.737537E-11</v>
      </c>
      <c r="KK552" s="1">
        <v>5.457544E-7</v>
      </c>
      <c r="KL552" s="1">
        <v>4.3730430000000001E-3</v>
      </c>
      <c r="KM552">
        <v>18.980260000000001</v>
      </c>
      <c r="KN552" s="1">
        <v>4.7939950000000002E-11</v>
      </c>
      <c r="KO552" s="1">
        <v>9.9891710000000007E-7</v>
      </c>
      <c r="KP552" s="1">
        <v>4.3293589999999996E-3</v>
      </c>
      <c r="KQ552">
        <v>19.036010000000001</v>
      </c>
      <c r="KR552" s="1">
        <v>8.1748860000000003E-11</v>
      </c>
      <c r="KS552" s="1">
        <v>1.781192E-6</v>
      </c>
      <c r="KT552" s="1">
        <v>4.2870800000000004E-3</v>
      </c>
      <c r="KU552">
        <v>19.079630000000002</v>
      </c>
      <c r="KV552" s="1">
        <v>1.3607749999999999E-10</v>
      </c>
      <c r="KW552" s="1">
        <v>3.0990560000000002E-6</v>
      </c>
      <c r="KX552" s="1">
        <v>4.2557289999999998E-3</v>
      </c>
      <c r="KY552">
        <v>19.11271</v>
      </c>
      <c r="KZ552" s="1">
        <v>2.219552E-10</v>
      </c>
      <c r="LA552" s="1">
        <v>5.2685410000000001E-6</v>
      </c>
      <c r="LB552" s="1">
        <v>4.2300300000000001E-3</v>
      </c>
      <c r="LC552">
        <v>19.116879999999998</v>
      </c>
      <c r="LD552" s="1">
        <v>3.548746E-10</v>
      </c>
      <c r="LE552" s="1">
        <v>8.7640609999999996E-6</v>
      </c>
      <c r="LF552" s="1">
        <v>4.206507E-3</v>
      </c>
      <c r="LG552">
        <v>19.104340000000001</v>
      </c>
      <c r="LH552" s="1">
        <v>5.5666620000000003E-10</v>
      </c>
      <c r="LI552" s="1">
        <v>1.428558E-5</v>
      </c>
      <c r="LJ552" s="1">
        <v>4.097397E-3</v>
      </c>
      <c r="LK552">
        <v>19.0852</v>
      </c>
      <c r="LL552" s="1">
        <v>8.3970910000000001E-10</v>
      </c>
      <c r="LM552" s="1">
        <v>2.2834239999999998E-5</v>
      </c>
      <c r="LN552" s="1">
        <v>3.9523559999999998E-3</v>
      </c>
      <c r="LO552">
        <v>19.084630000000001</v>
      </c>
      <c r="LP552" s="1">
        <v>1.229885E-9</v>
      </c>
      <c r="LQ552" s="1">
        <v>3.5779860000000003E-5</v>
      </c>
      <c r="LR552" s="1">
        <v>3.9011879999999999E-3</v>
      </c>
      <c r="LS552">
        <v>19.15419</v>
      </c>
      <c r="LT552" s="1">
        <v>1.804538E-9</v>
      </c>
      <c r="LU552" s="1">
        <v>5.5002849999999998E-5</v>
      </c>
      <c r="LV552" s="1">
        <v>3.9391440000000003E-3</v>
      </c>
      <c r="LW552">
        <v>19.25216</v>
      </c>
      <c r="LX552" s="1">
        <v>2.6588579999999998E-9</v>
      </c>
      <c r="LY552" s="1">
        <v>8.3066940000000005E-5</v>
      </c>
      <c r="LZ552" s="1">
        <v>3.9635989999999999E-3</v>
      </c>
      <c r="MA552">
        <v>19.368359999999999</v>
      </c>
      <c r="MB552" s="1">
        <v>3.8511150000000003E-9</v>
      </c>
      <c r="MC552" s="1">
        <v>1.234486E-4</v>
      </c>
      <c r="MD552" s="1">
        <v>3.9096979999999996E-3</v>
      </c>
      <c r="ME552">
        <v>19.471060000000001</v>
      </c>
      <c r="MF552" s="1">
        <v>5.405334E-9</v>
      </c>
      <c r="MG552" s="1">
        <v>1.8075559999999999E-4</v>
      </c>
      <c r="MH552" s="1">
        <v>3.8072549999999998E-3</v>
      </c>
      <c r="MI552">
        <v>19.526489999999999</v>
      </c>
      <c r="MJ552" s="1">
        <v>7.4002340000000002E-9</v>
      </c>
      <c r="MK552" s="1">
        <v>2.6099309999999998E-4</v>
      </c>
      <c r="ML552" s="1">
        <v>3.7443820000000001E-3</v>
      </c>
      <c r="MM552">
        <v>19.513729999999999</v>
      </c>
      <c r="MN552" s="1">
        <v>1.009736E-8</v>
      </c>
      <c r="MO552" s="1">
        <v>3.7186990000000002E-4</v>
      </c>
      <c r="MP552" s="1">
        <v>3.7689529999999998E-3</v>
      </c>
      <c r="MQ552">
        <v>19.49587</v>
      </c>
      <c r="MR552" s="1">
        <v>1.3913209999999999E-8</v>
      </c>
      <c r="MS552" s="1">
        <v>5.234479E-4</v>
      </c>
      <c r="MT552" s="1">
        <v>3.832008E-3</v>
      </c>
      <c r="MU552">
        <v>19.484970000000001</v>
      </c>
      <c r="MV552" s="1">
        <v>1.915813E-8</v>
      </c>
      <c r="MW552" s="1">
        <v>7.3298999999999999E-4</v>
      </c>
      <c r="MX552" s="1">
        <v>3.8013610000000001E-3</v>
      </c>
      <c r="MY552">
        <v>19.520240000000001</v>
      </c>
      <c r="MZ552" s="1">
        <v>2.5525809999999999E-8</v>
      </c>
      <c r="NA552" s="1">
        <v>1.02727E-3</v>
      </c>
      <c r="NB552" s="1">
        <v>3.69564E-3</v>
      </c>
      <c r="NC552">
        <v>19.59234</v>
      </c>
      <c r="ND552" s="1">
        <v>3.3047050000000001E-8</v>
      </c>
      <c r="NE552" s="1">
        <v>1.4371340000000001E-3</v>
      </c>
      <c r="NF552" s="1">
        <v>3.69564E-3</v>
      </c>
      <c r="NG552">
        <v>19.59234</v>
      </c>
      <c r="NH552" s="1">
        <v>3.3047050000000001E-8</v>
      </c>
      <c r="NI552" s="1">
        <v>1.4371340000000001E-3</v>
      </c>
      <c r="NJ552" s="1">
        <v>3.69564E-3</v>
      </c>
      <c r="NK552">
        <v>19.59234</v>
      </c>
      <c r="NL552" s="1">
        <v>3.3047050000000001E-8</v>
      </c>
      <c r="NM552" s="1">
        <v>1.4371340000000001E-3</v>
      </c>
      <c r="NN552" s="1">
        <v>3.69564E-3</v>
      </c>
      <c r="NO552">
        <v>19.59234</v>
      </c>
      <c r="NP552" s="1">
        <v>3.3047050000000001E-8</v>
      </c>
      <c r="NQ552" s="1">
        <v>1.4371340000000001E-3</v>
      </c>
      <c r="NR552" s="1">
        <v>3.69564E-3</v>
      </c>
      <c r="NS552">
        <v>19.59234</v>
      </c>
      <c r="NT552" s="1">
        <v>3.3047050000000001E-8</v>
      </c>
      <c r="NU552" s="1">
        <v>1.4371340000000001E-3</v>
      </c>
      <c r="NV552" s="1">
        <v>3.69564E-3</v>
      </c>
      <c r="NW552">
        <v>19.59234</v>
      </c>
      <c r="NX552" s="1">
        <v>3.3047050000000001E-8</v>
      </c>
      <c r="NY552" s="1">
        <v>1.4371340000000001E-3</v>
      </c>
      <c r="NZ552" s="1">
        <v>3.69564E-3</v>
      </c>
      <c r="OA552">
        <v>19.59234</v>
      </c>
      <c r="OB552" s="1">
        <v>3.3047050000000001E-8</v>
      </c>
      <c r="OC552" s="1">
        <v>1.4371340000000001E-3</v>
      </c>
      <c r="OD552" s="1">
        <v>3.69564E-3</v>
      </c>
      <c r="OE552">
        <v>19.59234</v>
      </c>
      <c r="OF552" s="1">
        <v>3.3047050000000001E-8</v>
      </c>
      <c r="OG552" s="1">
        <v>1.4371340000000001E-3</v>
      </c>
      <c r="OH552" s="1">
        <v>3.69564E-3</v>
      </c>
      <c r="OI552">
        <v>19.59234</v>
      </c>
      <c r="OJ552" s="1">
        <v>3.3047050000000001E-8</v>
      </c>
      <c r="OK552" s="1">
        <v>1.4371340000000001E-3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1.2523670000000001E-2</v>
      </c>
      <c r="G553">
        <v>16.703150000000001</v>
      </c>
      <c r="H553">
        <v>0</v>
      </c>
      <c r="I553">
        <v>0</v>
      </c>
      <c r="J553" s="1">
        <v>1.24913E-2</v>
      </c>
      <c r="K553">
        <v>16.771640000000001</v>
      </c>
      <c r="L553">
        <v>0</v>
      </c>
      <c r="M553">
        <v>0</v>
      </c>
      <c r="N553" s="1">
        <v>1.231318E-2</v>
      </c>
      <c r="O553">
        <v>16.84235</v>
      </c>
      <c r="P553">
        <v>0</v>
      </c>
      <c r="Q553">
        <v>0</v>
      </c>
      <c r="R553" s="1">
        <v>1.217239E-2</v>
      </c>
      <c r="S553">
        <v>16.916930000000001</v>
      </c>
      <c r="T553">
        <v>0</v>
      </c>
      <c r="U553">
        <v>0</v>
      </c>
      <c r="V553">
        <v>1.2155030000000001E-2</v>
      </c>
      <c r="W553">
        <v>17.000450000000001</v>
      </c>
      <c r="X553">
        <v>0</v>
      </c>
      <c r="Y553">
        <v>0</v>
      </c>
      <c r="Z553" s="1">
        <v>1.218815E-2</v>
      </c>
      <c r="AA553">
        <v>17.037990000000001</v>
      </c>
      <c r="AB553">
        <v>0</v>
      </c>
      <c r="AC553">
        <v>0</v>
      </c>
      <c r="AD553" s="1">
        <v>1.2177749999999999E-2</v>
      </c>
      <c r="AE553">
        <v>17.024290000000001</v>
      </c>
      <c r="AF553">
        <v>0</v>
      </c>
      <c r="AG553">
        <v>0</v>
      </c>
      <c r="AH553" s="1">
        <v>1.2274139999999999E-2</v>
      </c>
      <c r="AI553">
        <v>17.01024</v>
      </c>
      <c r="AJ553">
        <v>0</v>
      </c>
      <c r="AK553">
        <v>0</v>
      </c>
      <c r="AL553" s="1">
        <v>1.2380149999999999E-2</v>
      </c>
      <c r="AM553">
        <v>17.008959999999998</v>
      </c>
      <c r="AN553">
        <v>0</v>
      </c>
      <c r="AO553">
        <v>0</v>
      </c>
      <c r="AP553" s="1">
        <v>1.236374E-2</v>
      </c>
      <c r="AQ553">
        <v>17.071480000000001</v>
      </c>
      <c r="AR553">
        <v>0</v>
      </c>
      <c r="AS553">
        <v>0</v>
      </c>
      <c r="AT553" s="1">
        <v>1.219022E-2</v>
      </c>
      <c r="AU553">
        <v>17.149889999999999</v>
      </c>
      <c r="AV553">
        <v>0</v>
      </c>
      <c r="AW553">
        <v>0</v>
      </c>
      <c r="AX553" s="1">
        <v>1.2051020000000001E-2</v>
      </c>
      <c r="AY553">
        <v>17.222770000000001</v>
      </c>
      <c r="AZ553">
        <v>0</v>
      </c>
      <c r="BA553">
        <v>0</v>
      </c>
      <c r="BB553" s="1">
        <v>1.2026770000000001E-2</v>
      </c>
      <c r="BC553">
        <v>17.29562</v>
      </c>
      <c r="BD553">
        <v>0</v>
      </c>
      <c r="BE553">
        <v>0</v>
      </c>
      <c r="BF553" s="1">
        <v>1.205204E-2</v>
      </c>
      <c r="BG553">
        <v>17.32272</v>
      </c>
      <c r="BH553">
        <v>0</v>
      </c>
      <c r="BI553">
        <v>0</v>
      </c>
      <c r="BJ553" s="1">
        <v>1.203336E-2</v>
      </c>
      <c r="BK553">
        <v>17.319120000000002</v>
      </c>
      <c r="BL553">
        <v>0</v>
      </c>
      <c r="BM553">
        <v>0</v>
      </c>
      <c r="BN553" s="1">
        <v>1.1969469999999999E-2</v>
      </c>
      <c r="BO553">
        <v>17.312519999999999</v>
      </c>
      <c r="BP553">
        <v>0</v>
      </c>
      <c r="BQ553">
        <v>0</v>
      </c>
      <c r="BR553" s="1">
        <v>1.190272E-2</v>
      </c>
      <c r="BS553">
        <v>17.31138</v>
      </c>
      <c r="BT553">
        <v>0</v>
      </c>
      <c r="BU553">
        <v>0</v>
      </c>
      <c r="BV553" s="1">
        <v>1.184549E-2</v>
      </c>
      <c r="BW553">
        <v>17.324960000000001</v>
      </c>
      <c r="BX553">
        <v>0</v>
      </c>
      <c r="BY553">
        <v>0</v>
      </c>
      <c r="BZ553" s="1">
        <v>1.1778149999999999E-2</v>
      </c>
      <c r="CA553">
        <v>17.37961</v>
      </c>
      <c r="CB553">
        <v>0</v>
      </c>
      <c r="CC553">
        <v>0</v>
      </c>
      <c r="CD553" s="1">
        <v>1.1724429999999999E-2</v>
      </c>
      <c r="CE553">
        <v>17.422429999999999</v>
      </c>
      <c r="CF553">
        <v>0</v>
      </c>
      <c r="CG553">
        <v>0</v>
      </c>
      <c r="CH553" s="1">
        <v>1.1647269999999999E-2</v>
      </c>
      <c r="CI553">
        <v>17.456489999999999</v>
      </c>
      <c r="CJ553">
        <v>0</v>
      </c>
      <c r="CK553">
        <v>0</v>
      </c>
      <c r="CL553" s="1">
        <v>1.157997E-2</v>
      </c>
      <c r="CM553">
        <v>17.4572</v>
      </c>
      <c r="CN553">
        <v>0</v>
      </c>
      <c r="CO553">
        <v>0</v>
      </c>
      <c r="CP553" s="1">
        <v>1.149799E-2</v>
      </c>
      <c r="CQ553">
        <v>17.45166</v>
      </c>
      <c r="CR553">
        <v>0</v>
      </c>
      <c r="CS553">
        <v>0</v>
      </c>
      <c r="CT553" s="1">
        <v>1.1400840000000001E-2</v>
      </c>
      <c r="CU553">
        <v>17.43929</v>
      </c>
      <c r="CV553">
        <v>0</v>
      </c>
      <c r="CW553">
        <v>0</v>
      </c>
      <c r="CX553" s="1">
        <v>1.128826E-2</v>
      </c>
      <c r="CY553">
        <v>17.420649999999998</v>
      </c>
      <c r="CZ553">
        <v>0</v>
      </c>
      <c r="DA553">
        <v>0</v>
      </c>
      <c r="DB553" s="1">
        <v>1.1212150000000001E-2</v>
      </c>
      <c r="DC553">
        <v>17.415970000000002</v>
      </c>
      <c r="DD553">
        <v>0</v>
      </c>
      <c r="DE553">
        <v>0</v>
      </c>
      <c r="DF553" s="1">
        <v>1.116429E-2</v>
      </c>
      <c r="DG553">
        <v>17.445879999999999</v>
      </c>
      <c r="DH553">
        <v>0</v>
      </c>
      <c r="DI553">
        <v>0</v>
      </c>
      <c r="DJ553" s="1">
        <v>1.112523E-2</v>
      </c>
      <c r="DK553">
        <v>17.481850000000001</v>
      </c>
      <c r="DL553">
        <v>0</v>
      </c>
      <c r="DM553">
        <v>0</v>
      </c>
      <c r="DN553" s="1">
        <v>1.104669E-2</v>
      </c>
      <c r="DO553">
        <v>17.52627</v>
      </c>
      <c r="DP553">
        <v>0</v>
      </c>
      <c r="DQ553">
        <v>0</v>
      </c>
      <c r="DR553" s="1">
        <v>1.0957420000000001E-2</v>
      </c>
      <c r="DS553">
        <v>17.52974</v>
      </c>
      <c r="DT553">
        <v>0</v>
      </c>
      <c r="DU553">
        <v>0</v>
      </c>
      <c r="DV553" s="1">
        <v>1.087834E-2</v>
      </c>
      <c r="DW553">
        <v>17.514720000000001</v>
      </c>
      <c r="DX553">
        <v>0</v>
      </c>
      <c r="DY553">
        <v>0</v>
      </c>
      <c r="DZ553" s="1">
        <v>1.076716E-2</v>
      </c>
      <c r="EA553">
        <v>17.502030000000001</v>
      </c>
      <c r="EB553">
        <v>0</v>
      </c>
      <c r="EC553">
        <v>0</v>
      </c>
      <c r="ED553" s="1">
        <v>1.064645E-2</v>
      </c>
      <c r="EE553">
        <v>17.491679999999999</v>
      </c>
      <c r="EF553">
        <v>0</v>
      </c>
      <c r="EG553">
        <v>0</v>
      </c>
      <c r="EH553" s="1">
        <v>1.056724E-2</v>
      </c>
      <c r="EI553">
        <v>17.527349999999998</v>
      </c>
      <c r="EJ553">
        <v>0</v>
      </c>
      <c r="EK553">
        <v>0</v>
      </c>
      <c r="EL553" s="1">
        <v>1.053043E-2</v>
      </c>
      <c r="EM553">
        <v>17.572379999999999</v>
      </c>
      <c r="EN553">
        <v>0</v>
      </c>
      <c r="EO553">
        <v>0</v>
      </c>
      <c r="EP553" s="1">
        <v>1.0476940000000001E-2</v>
      </c>
      <c r="EQ553">
        <v>17.610469999999999</v>
      </c>
      <c r="ER553">
        <v>0</v>
      </c>
      <c r="ES553">
        <v>0</v>
      </c>
      <c r="ET553" s="1">
        <v>1.0402389999999999E-2</v>
      </c>
      <c r="EU553">
        <v>17.662590000000002</v>
      </c>
      <c r="EV553">
        <v>0</v>
      </c>
      <c r="EW553">
        <v>0</v>
      </c>
      <c r="EX553" s="1">
        <v>1.032255E-2</v>
      </c>
      <c r="EY553">
        <v>17.68805</v>
      </c>
      <c r="EZ553">
        <v>0</v>
      </c>
      <c r="FA553">
        <v>0</v>
      </c>
      <c r="FB553" s="1">
        <v>1.02577E-2</v>
      </c>
      <c r="FC553">
        <v>17.670269999999999</v>
      </c>
      <c r="FD553">
        <v>0</v>
      </c>
      <c r="FE553">
        <v>7.4027400000000002E-38</v>
      </c>
      <c r="FF553" s="1">
        <v>1.0356539999999999E-2</v>
      </c>
      <c r="FG553">
        <v>17.64921</v>
      </c>
      <c r="FH553">
        <v>0</v>
      </c>
      <c r="FI553">
        <v>1.1214959999999999E-35</v>
      </c>
      <c r="FJ553" s="1">
        <v>1.0450020000000001E-2</v>
      </c>
      <c r="FK553">
        <v>17.637550000000001</v>
      </c>
      <c r="FL553">
        <v>0</v>
      </c>
      <c r="FM553">
        <v>1.1773999999999999E-33</v>
      </c>
      <c r="FN553" s="1">
        <v>1.0398070000000001E-2</v>
      </c>
      <c r="FO553">
        <v>17.687930000000001</v>
      </c>
      <c r="FP553">
        <v>2.886787E-37</v>
      </c>
      <c r="FQ553" s="1">
        <v>8.7567989999999996E-32</v>
      </c>
      <c r="FR553" s="1">
        <v>1.0173929999999999E-2</v>
      </c>
      <c r="FS553">
        <v>17.760090000000002</v>
      </c>
      <c r="FT553">
        <v>1.4964160000000001E-35</v>
      </c>
      <c r="FU553" s="1">
        <v>4.6232100000000002E-30</v>
      </c>
      <c r="FV553" s="1">
        <v>9.988172E-3</v>
      </c>
      <c r="FW553">
        <v>17.840299999999999</v>
      </c>
      <c r="FX553" s="1">
        <v>5.7289220000000002E-34</v>
      </c>
      <c r="FY553" s="1">
        <v>1.798653E-28</v>
      </c>
      <c r="FZ553" s="1">
        <v>9.9530710000000008E-3</v>
      </c>
      <c r="GA553">
        <v>17.913080000000001</v>
      </c>
      <c r="GB553" s="1">
        <v>1.720194E-32</v>
      </c>
      <c r="GC553" s="1">
        <v>5.398642E-27</v>
      </c>
      <c r="GD553" s="1">
        <v>9.9674459999999996E-3</v>
      </c>
      <c r="GE553">
        <v>17.935680000000001</v>
      </c>
      <c r="GF553" s="1">
        <v>4.1576789999999999E-31</v>
      </c>
      <c r="GG553" s="1">
        <v>1.298888E-25</v>
      </c>
      <c r="GH553">
        <v>9.930286E-3</v>
      </c>
      <c r="GI553">
        <v>17.91892</v>
      </c>
      <c r="GJ553" s="1">
        <v>8.1370560000000006E-30</v>
      </c>
      <c r="GK553" s="1">
        <v>2.5440300000000001E-24</v>
      </c>
      <c r="GL553" s="1">
        <v>9.9891689999999991E-3</v>
      </c>
      <c r="GM553">
        <v>17.90014</v>
      </c>
      <c r="GN553" s="1">
        <v>1.3147939999999999E-28</v>
      </c>
      <c r="GO553" s="1">
        <v>4.0751539999999998E-23</v>
      </c>
      <c r="GP553" s="1">
        <v>1.006252E-2</v>
      </c>
      <c r="GQ553">
        <v>17.892510000000001</v>
      </c>
      <c r="GR553" s="1">
        <v>1.7773879999999999E-27</v>
      </c>
      <c r="GS553" s="1">
        <v>5.449764E-22</v>
      </c>
      <c r="GT553" s="1">
        <v>9.9987570000000005E-3</v>
      </c>
      <c r="GU553">
        <v>17.949839999999998</v>
      </c>
      <c r="GV553" s="1">
        <v>2.014442E-26</v>
      </c>
      <c r="GW553" s="1">
        <v>6.1976510000000003E-21</v>
      </c>
      <c r="GX553" s="1">
        <v>9.7703789999999992E-3</v>
      </c>
      <c r="GY553">
        <v>18.02535</v>
      </c>
      <c r="GZ553" s="1">
        <v>1.9069179999999999E-25</v>
      </c>
      <c r="HA553" s="1">
        <v>5.9826569999999995E-20</v>
      </c>
      <c r="HB553" s="1">
        <v>9.5746430000000007E-3</v>
      </c>
      <c r="HC553">
        <v>18.107579999999999</v>
      </c>
      <c r="HD553" s="1">
        <v>1.5460769999999999E-24</v>
      </c>
      <c r="HE553" s="1">
        <v>4.9334140000000004E-19</v>
      </c>
      <c r="HF553" s="1">
        <v>9.5067369999999995E-3</v>
      </c>
      <c r="HG553">
        <v>18.175460000000001</v>
      </c>
      <c r="HH553" s="1">
        <v>1.104812E-23</v>
      </c>
      <c r="HI553" s="1">
        <v>3.5394439999999999E-18</v>
      </c>
      <c r="HJ553" s="1">
        <v>9.4987140000000001E-3</v>
      </c>
      <c r="HK553">
        <v>18.198160000000001</v>
      </c>
      <c r="HL553" s="1">
        <v>7.0670789999999998E-23</v>
      </c>
      <c r="HM553" s="1">
        <v>2.2587559999999999E-17</v>
      </c>
      <c r="HN553" s="1">
        <v>9.4826259999999992E-3</v>
      </c>
      <c r="HO553">
        <v>18.179200000000002</v>
      </c>
      <c r="HP553" s="1">
        <v>4.078961E-22</v>
      </c>
      <c r="HQ553" s="1">
        <v>1.3019839999999999E-16</v>
      </c>
      <c r="HR553" s="1">
        <v>9.6340739999999994E-3</v>
      </c>
      <c r="HS553">
        <v>18.158370000000001</v>
      </c>
      <c r="HT553" s="1">
        <v>2.1758899999999999E-21</v>
      </c>
      <c r="HU553" s="1">
        <v>6.8139509999999998E-16</v>
      </c>
      <c r="HV553" s="1">
        <v>9.7856049999999993E-3</v>
      </c>
      <c r="HW553">
        <v>18.14799</v>
      </c>
      <c r="HX553" s="1">
        <v>1.061331E-20</v>
      </c>
      <c r="HY553" s="1">
        <v>3.2610490000000002E-15</v>
      </c>
      <c r="HZ553" s="1">
        <v>9.7604159999999992E-3</v>
      </c>
      <c r="IA553">
        <v>18.189979999999998</v>
      </c>
      <c r="IB553" s="1">
        <v>4.695681E-20</v>
      </c>
      <c r="IC553" s="1">
        <v>1.441851E-14</v>
      </c>
      <c r="ID553" s="1">
        <v>9.5377729999999994E-3</v>
      </c>
      <c r="IE553">
        <v>18.20636</v>
      </c>
      <c r="IF553" s="1">
        <v>1.878982E-19</v>
      </c>
      <c r="IG553" s="1">
        <v>5.8862469999999998E-14</v>
      </c>
      <c r="IH553" s="1">
        <v>9.3709799999999992E-3</v>
      </c>
      <c r="II553">
        <v>18.264420000000001</v>
      </c>
      <c r="IJ553" s="1">
        <v>6.9408549999999998E-19</v>
      </c>
      <c r="IK553" s="1">
        <v>2.207815E-13</v>
      </c>
      <c r="IL553">
        <v>9.3513820000000001E-3</v>
      </c>
      <c r="IM553">
        <v>18.317060000000001</v>
      </c>
      <c r="IN553" s="1">
        <v>2.4019350000000002E-18</v>
      </c>
      <c r="IO553" s="1">
        <v>7.6355169999999998E-13</v>
      </c>
      <c r="IP553" s="1">
        <v>9.3814229999999998E-3</v>
      </c>
      <c r="IQ553">
        <v>18.335850000000001</v>
      </c>
      <c r="IR553" s="1">
        <v>7.7808369999999999E-18</v>
      </c>
      <c r="IS553" s="1">
        <v>2.4604349999999999E-12</v>
      </c>
      <c r="IT553" s="1">
        <v>9.327208E-3</v>
      </c>
      <c r="IU553">
        <v>18.325119999999998</v>
      </c>
      <c r="IV553" s="1">
        <v>2.351299E-17</v>
      </c>
      <c r="IW553" s="1">
        <v>7.4635140000000003E-12</v>
      </c>
      <c r="IX553" s="1">
        <v>9.0665780000000005E-3</v>
      </c>
      <c r="IY553">
        <v>18.306999999999999</v>
      </c>
      <c r="IZ553" s="1">
        <v>6.5730499999999994E-17</v>
      </c>
      <c r="JA553" s="1">
        <v>2.1421940000000001E-11</v>
      </c>
      <c r="JB553" s="1">
        <v>8.8038319999999993E-3</v>
      </c>
      <c r="JC553">
        <v>18.305499999999999</v>
      </c>
      <c r="JD553" s="1">
        <v>1.736097E-16</v>
      </c>
      <c r="JE553" s="1">
        <v>5.818477E-11</v>
      </c>
      <c r="JF553" s="1">
        <v>8.6848740000000004E-3</v>
      </c>
      <c r="JG553">
        <v>18.37237</v>
      </c>
      <c r="JH553" s="1">
        <v>4.4073649999999998E-16</v>
      </c>
      <c r="JI553" s="1">
        <v>1.495454E-10</v>
      </c>
      <c r="JJ553" s="1">
        <v>8.7073500000000009E-3</v>
      </c>
      <c r="JK553">
        <v>18.462599999999998</v>
      </c>
      <c r="JL553" s="1">
        <v>1.0801200000000001E-15</v>
      </c>
      <c r="JM553" s="1">
        <v>3.6502629999999999E-10</v>
      </c>
      <c r="JN553" s="1">
        <v>8.7164040000000005E-3</v>
      </c>
      <c r="JO553">
        <v>18.560960000000001</v>
      </c>
      <c r="JP553" s="1">
        <v>2.5255559999999999E-15</v>
      </c>
      <c r="JQ553" s="1">
        <v>8.51764E-10</v>
      </c>
      <c r="JR553" s="1">
        <v>8.5832249999999999E-3</v>
      </c>
      <c r="JS553">
        <v>18.649850000000001</v>
      </c>
      <c r="JT553" s="1">
        <v>5.5837739999999997E-15</v>
      </c>
      <c r="JU553" s="1">
        <v>1.9107979999999998E-9</v>
      </c>
      <c r="JV553" s="1">
        <v>8.3780190000000004E-3</v>
      </c>
      <c r="JW553">
        <v>18.687660000000001</v>
      </c>
      <c r="JX553" s="1">
        <v>1.179612E-14</v>
      </c>
      <c r="JY553" s="1">
        <v>4.1328620000000004E-9</v>
      </c>
      <c r="JZ553" s="1">
        <v>8.2516120000000002E-3</v>
      </c>
      <c r="KA553">
        <v>18.680869999999999</v>
      </c>
      <c r="KB553" s="1">
        <v>2.4268050000000001E-14</v>
      </c>
      <c r="KC553" s="1">
        <v>8.6283059999999995E-9</v>
      </c>
      <c r="KD553" s="1">
        <v>8.1977449999999993E-3</v>
      </c>
      <c r="KE553">
        <v>18.670760000000001</v>
      </c>
      <c r="KF553" s="1">
        <v>4.8673249999999998E-14</v>
      </c>
      <c r="KG553" s="1">
        <v>1.7411049999999999E-8</v>
      </c>
      <c r="KH553" s="1">
        <v>8.1562649999999993E-3</v>
      </c>
      <c r="KI553">
        <v>18.665459999999999</v>
      </c>
      <c r="KJ553" s="1">
        <v>9.467499E-14</v>
      </c>
      <c r="KK553" s="1">
        <v>3.4029039999999999E-8</v>
      </c>
      <c r="KL553" s="1">
        <v>8.0992349999999998E-3</v>
      </c>
      <c r="KM553">
        <v>18.705919999999999</v>
      </c>
      <c r="KN553" s="1">
        <v>1.7842760000000001E-13</v>
      </c>
      <c r="KO553" s="1">
        <v>6.4572470000000002E-8</v>
      </c>
      <c r="KP553">
        <v>8.0098019999999999E-3</v>
      </c>
      <c r="KQ553">
        <v>18.755030000000001</v>
      </c>
      <c r="KR553" s="1">
        <v>3.2588789999999999E-13</v>
      </c>
      <c r="KS553" s="1">
        <v>1.1922359999999999E-7</v>
      </c>
      <c r="KT553" s="1">
        <v>7.9362749999999996E-3</v>
      </c>
      <c r="KU553">
        <v>18.79467</v>
      </c>
      <c r="KV553" s="1">
        <v>5.811005E-13</v>
      </c>
      <c r="KW553" s="1">
        <v>2.1458230000000001E-7</v>
      </c>
      <c r="KX553" s="1">
        <v>7.8741680000000008E-3</v>
      </c>
      <c r="KY553">
        <v>18.826219999999999</v>
      </c>
      <c r="KZ553" s="1">
        <v>1.012945E-12</v>
      </c>
      <c r="LA553" s="1">
        <v>3.7705359999999999E-7</v>
      </c>
      <c r="LB553" s="1">
        <v>7.8296990000000007E-3</v>
      </c>
      <c r="LC553">
        <v>18.83456</v>
      </c>
      <c r="LD553" s="1">
        <v>1.727574E-12</v>
      </c>
      <c r="LE553" s="1">
        <v>6.4686040000000003E-7</v>
      </c>
      <c r="LF553" s="1">
        <v>7.7912540000000001E-3</v>
      </c>
      <c r="LG553">
        <v>18.82911</v>
      </c>
      <c r="LH553" s="1">
        <v>2.882461E-12</v>
      </c>
      <c r="LI553" s="1">
        <v>1.0848650000000001E-6</v>
      </c>
      <c r="LJ553" s="1">
        <v>7.5553540000000002E-3</v>
      </c>
      <c r="LK553">
        <v>18.818010000000001</v>
      </c>
      <c r="LL553" s="1">
        <v>4.5740799999999998E-12</v>
      </c>
      <c r="LM553" s="1">
        <v>1.7758260000000001E-6</v>
      </c>
      <c r="LN553" s="1">
        <v>7.2938999999999999E-3</v>
      </c>
      <c r="LO553">
        <v>18.82075</v>
      </c>
      <c r="LP553" s="1">
        <v>7.0155139999999997E-12</v>
      </c>
      <c r="LQ553" s="1">
        <v>2.8225270000000002E-6</v>
      </c>
      <c r="LR553" s="1">
        <v>7.1871740000000002E-3</v>
      </c>
      <c r="LS553">
        <v>18.87893</v>
      </c>
      <c r="LT553" s="1">
        <v>1.076513E-11</v>
      </c>
      <c r="LU553" s="1">
        <v>4.3970340000000001E-6</v>
      </c>
      <c r="LV553" s="1">
        <v>7.2693749999999998E-3</v>
      </c>
      <c r="LW553">
        <v>18.960370000000001</v>
      </c>
      <c r="LX553" s="1">
        <v>1.6787269999999999E-11</v>
      </c>
      <c r="LY553" s="1">
        <v>6.7826949999999999E-6</v>
      </c>
      <c r="LZ553" s="1">
        <v>7.3214719999999999E-3</v>
      </c>
      <c r="MA553">
        <v>19.057459999999999</v>
      </c>
      <c r="MB553" s="1">
        <v>2.583951E-11</v>
      </c>
      <c r="MC553" s="1">
        <v>1.0368740000000001E-5</v>
      </c>
      <c r="MD553" s="1">
        <v>7.2186050000000003E-3</v>
      </c>
      <c r="ME553">
        <v>19.144829999999999</v>
      </c>
      <c r="MF553" s="1">
        <v>3.8298899999999998E-11</v>
      </c>
      <c r="MG553" s="1">
        <v>1.5593620000000001E-5</v>
      </c>
      <c r="MH553" s="1">
        <v>7.0251419999999998E-3</v>
      </c>
      <c r="MI553">
        <v>19.19473</v>
      </c>
      <c r="MJ553" s="1">
        <v>5.4886390000000001E-11</v>
      </c>
      <c r="MK553" s="1">
        <v>2.2970330000000001E-5</v>
      </c>
      <c r="ML553" s="1">
        <v>6.9034960000000003E-3</v>
      </c>
      <c r="MM553">
        <v>19.190169999999998</v>
      </c>
      <c r="MN553" s="1">
        <v>7.8080439999999999E-11</v>
      </c>
      <c r="MO553" s="1">
        <v>3.3256909999999997E-5</v>
      </c>
      <c r="MP553" s="1">
        <v>6.976388E-3</v>
      </c>
      <c r="MQ553">
        <v>19.18093</v>
      </c>
      <c r="MR553" s="1">
        <v>1.130615E-10</v>
      </c>
      <c r="MS553" s="1">
        <v>4.7667529999999999E-5</v>
      </c>
      <c r="MT553" s="1">
        <v>7.0825870000000004E-3</v>
      </c>
      <c r="MU553">
        <v>19.17709</v>
      </c>
      <c r="MV553" s="1">
        <v>1.6398949999999999E-10</v>
      </c>
      <c r="MW553" s="1">
        <v>6.8106000000000001E-5</v>
      </c>
      <c r="MX553" s="1">
        <v>7.036619E-3</v>
      </c>
      <c r="MY553">
        <v>19.209579999999999</v>
      </c>
      <c r="MZ553" s="1">
        <v>2.3133339999999999E-10</v>
      </c>
      <c r="NA553" s="1">
        <v>9.6699489999999997E-5</v>
      </c>
      <c r="NB553" s="1">
        <v>6.8263380000000004E-3</v>
      </c>
      <c r="NC553">
        <v>19.271439999999998</v>
      </c>
      <c r="ND553" s="1">
        <v>3.1528470000000002E-10</v>
      </c>
      <c r="NE553" s="1">
        <v>1.3585720000000001E-4</v>
      </c>
      <c r="NF553" s="1">
        <v>6.8263380000000004E-3</v>
      </c>
      <c r="NG553">
        <v>19.271439999999998</v>
      </c>
      <c r="NH553" s="1">
        <v>3.1528470000000002E-10</v>
      </c>
      <c r="NI553" s="1">
        <v>1.3585720000000001E-4</v>
      </c>
      <c r="NJ553" s="1">
        <v>6.8263380000000004E-3</v>
      </c>
      <c r="NK553">
        <v>19.271439999999998</v>
      </c>
      <c r="NL553" s="1">
        <v>3.1528470000000002E-10</v>
      </c>
      <c r="NM553" s="1">
        <v>1.3585720000000001E-4</v>
      </c>
      <c r="NN553" s="1">
        <v>6.8263380000000004E-3</v>
      </c>
      <c r="NO553">
        <v>19.271439999999998</v>
      </c>
      <c r="NP553" s="1">
        <v>3.1528470000000002E-10</v>
      </c>
      <c r="NQ553" s="1">
        <v>1.3585720000000001E-4</v>
      </c>
      <c r="NR553" s="1">
        <v>6.8263380000000004E-3</v>
      </c>
      <c r="NS553">
        <v>19.271439999999998</v>
      </c>
      <c r="NT553" s="1">
        <v>3.1528470000000002E-10</v>
      </c>
      <c r="NU553" s="1">
        <v>1.3585720000000001E-4</v>
      </c>
      <c r="NV553" s="1">
        <v>6.8263380000000004E-3</v>
      </c>
      <c r="NW553">
        <v>19.271439999999998</v>
      </c>
      <c r="NX553" s="1">
        <v>3.1528470000000002E-10</v>
      </c>
      <c r="NY553" s="1">
        <v>1.3585720000000001E-4</v>
      </c>
      <c r="NZ553" s="1">
        <v>6.8263380000000004E-3</v>
      </c>
      <c r="OA553">
        <v>19.271439999999998</v>
      </c>
      <c r="OB553" s="1">
        <v>3.1528470000000002E-10</v>
      </c>
      <c r="OC553" s="1">
        <v>1.3585720000000001E-4</v>
      </c>
      <c r="OD553" s="1">
        <v>6.8263380000000004E-3</v>
      </c>
      <c r="OE553">
        <v>19.271439999999998</v>
      </c>
      <c r="OF553" s="1">
        <v>3.1528470000000002E-10</v>
      </c>
      <c r="OG553" s="1">
        <v>1.3585720000000001E-4</v>
      </c>
      <c r="OH553" s="1">
        <v>6.8263380000000004E-3</v>
      </c>
      <c r="OI553">
        <v>19.271439999999998</v>
      </c>
      <c r="OJ553" s="1">
        <v>3.1528470000000002E-10</v>
      </c>
      <c r="OK553" s="1">
        <v>1.3585720000000001E-4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8.8323129999999996E-3</v>
      </c>
      <c r="G554">
        <v>16.630089999999999</v>
      </c>
      <c r="H554">
        <v>0</v>
      </c>
      <c r="I554">
        <v>0</v>
      </c>
      <c r="J554" s="1">
        <v>8.8181579999999996E-3</v>
      </c>
      <c r="K554">
        <v>16.695869999999999</v>
      </c>
      <c r="L554">
        <v>0</v>
      </c>
      <c r="M554">
        <v>0</v>
      </c>
      <c r="N554" s="1">
        <v>8.6809920000000002E-3</v>
      </c>
      <c r="O554">
        <v>16.763809999999999</v>
      </c>
      <c r="P554">
        <v>0</v>
      </c>
      <c r="Q554">
        <v>0</v>
      </c>
      <c r="R554" s="1">
        <v>8.5801430000000001E-3</v>
      </c>
      <c r="S554">
        <v>16.835319999999999</v>
      </c>
      <c r="T554">
        <v>0</v>
      </c>
      <c r="U554">
        <v>0</v>
      </c>
      <c r="V554" s="1">
        <v>8.5715380000000001E-3</v>
      </c>
      <c r="W554">
        <v>16.91525</v>
      </c>
      <c r="X554">
        <v>0</v>
      </c>
      <c r="Y554">
        <v>0</v>
      </c>
      <c r="Z554" s="1">
        <v>8.6000020000000007E-3</v>
      </c>
      <c r="AA554">
        <v>16.951260000000001</v>
      </c>
      <c r="AB554">
        <v>0</v>
      </c>
      <c r="AC554">
        <v>0</v>
      </c>
      <c r="AD554" s="1">
        <v>8.591207E-3</v>
      </c>
      <c r="AE554">
        <v>16.938199999999998</v>
      </c>
      <c r="AF554">
        <v>0</v>
      </c>
      <c r="AG554">
        <v>0</v>
      </c>
      <c r="AH554" s="1">
        <v>8.6862740000000008E-3</v>
      </c>
      <c r="AI554">
        <v>16.92475</v>
      </c>
      <c r="AJ554">
        <v>0</v>
      </c>
      <c r="AK554">
        <v>0</v>
      </c>
      <c r="AL554" s="1">
        <v>8.7456700000000005E-3</v>
      </c>
      <c r="AM554">
        <v>16.92362</v>
      </c>
      <c r="AN554">
        <v>0</v>
      </c>
      <c r="AO554">
        <v>0</v>
      </c>
      <c r="AP554" s="1">
        <v>8.7397659999999995E-3</v>
      </c>
      <c r="AQ554">
        <v>16.98349</v>
      </c>
      <c r="AR554">
        <v>0</v>
      </c>
      <c r="AS554">
        <v>0</v>
      </c>
      <c r="AT554" s="1">
        <v>8.6119969999999997E-3</v>
      </c>
      <c r="AU554">
        <v>17.058479999999999</v>
      </c>
      <c r="AV554">
        <v>0</v>
      </c>
      <c r="AW554">
        <v>0</v>
      </c>
      <c r="AX554" s="1">
        <v>8.5131619999999995E-3</v>
      </c>
      <c r="AY554">
        <v>17.128170000000001</v>
      </c>
      <c r="AZ554">
        <v>0</v>
      </c>
      <c r="BA554">
        <v>0</v>
      </c>
      <c r="BB554" s="1">
        <v>8.4967259999999996E-3</v>
      </c>
      <c r="BC554">
        <v>17.197759999999999</v>
      </c>
      <c r="BD554">
        <v>0</v>
      </c>
      <c r="BE554">
        <v>0</v>
      </c>
      <c r="BF554" s="1">
        <v>8.5155660000000005E-3</v>
      </c>
      <c r="BG554">
        <v>17.223710000000001</v>
      </c>
      <c r="BH554">
        <v>0</v>
      </c>
      <c r="BI554">
        <v>0</v>
      </c>
      <c r="BJ554" s="1">
        <v>8.5046170000000008E-3</v>
      </c>
      <c r="BK554">
        <v>17.220300000000002</v>
      </c>
      <c r="BL554">
        <v>0</v>
      </c>
      <c r="BM554">
        <v>0</v>
      </c>
      <c r="BN554" s="1">
        <v>8.4623059999999993E-3</v>
      </c>
      <c r="BO554">
        <v>17.214079999999999</v>
      </c>
      <c r="BP554">
        <v>0</v>
      </c>
      <c r="BQ554">
        <v>0</v>
      </c>
      <c r="BR554" s="1">
        <v>8.4121779999999993E-3</v>
      </c>
      <c r="BS554">
        <v>17.21311</v>
      </c>
      <c r="BT554">
        <v>0</v>
      </c>
      <c r="BU554">
        <v>0</v>
      </c>
      <c r="BV554" s="1">
        <v>8.3726310000000002E-3</v>
      </c>
      <c r="BW554">
        <v>17.226310000000002</v>
      </c>
      <c r="BX554">
        <v>0</v>
      </c>
      <c r="BY554">
        <v>0</v>
      </c>
      <c r="BZ554" s="1">
        <v>8.3226959999999992E-3</v>
      </c>
      <c r="CA554">
        <v>17.278829999999999</v>
      </c>
      <c r="CB554">
        <v>0</v>
      </c>
      <c r="CC554">
        <v>0</v>
      </c>
      <c r="CD554" s="1">
        <v>8.2857639999999993E-3</v>
      </c>
      <c r="CE554">
        <v>17.32019</v>
      </c>
      <c r="CF554">
        <v>0</v>
      </c>
      <c r="CG554">
        <v>0</v>
      </c>
      <c r="CH554" s="1">
        <v>8.2298389999999992E-3</v>
      </c>
      <c r="CI554">
        <v>17.353059999999999</v>
      </c>
      <c r="CJ554">
        <v>0</v>
      </c>
      <c r="CK554">
        <v>0</v>
      </c>
      <c r="CL554" s="1">
        <v>8.1868359999999994E-3</v>
      </c>
      <c r="CM554">
        <v>17.35406</v>
      </c>
      <c r="CN554">
        <v>0</v>
      </c>
      <c r="CO554">
        <v>0</v>
      </c>
      <c r="CP554" s="1">
        <v>8.1300069999999999E-3</v>
      </c>
      <c r="CQ554">
        <v>17.349229999999999</v>
      </c>
      <c r="CR554">
        <v>0</v>
      </c>
      <c r="CS554">
        <v>0</v>
      </c>
      <c r="CT554" s="1">
        <v>8.0469640000000002E-3</v>
      </c>
      <c r="CU554">
        <v>17.337890000000002</v>
      </c>
      <c r="CV554">
        <v>0</v>
      </c>
      <c r="CW554">
        <v>0</v>
      </c>
      <c r="CX554" s="1">
        <v>7.9755239999999995E-3</v>
      </c>
      <c r="CY554">
        <v>17.320650000000001</v>
      </c>
      <c r="CZ554">
        <v>0</v>
      </c>
      <c r="DA554">
        <v>0</v>
      </c>
      <c r="DB554" s="1">
        <v>7.9205890000000004E-3</v>
      </c>
      <c r="DC554">
        <v>17.31683</v>
      </c>
      <c r="DD554">
        <v>0</v>
      </c>
      <c r="DE554">
        <v>0</v>
      </c>
      <c r="DF554" s="1">
        <v>7.8861130000000002E-3</v>
      </c>
      <c r="DG554">
        <v>17.346139999999998</v>
      </c>
      <c r="DH554">
        <v>0</v>
      </c>
      <c r="DI554">
        <v>0</v>
      </c>
      <c r="DJ554" s="1">
        <v>7.8559110000000001E-3</v>
      </c>
      <c r="DK554">
        <v>17.38111</v>
      </c>
      <c r="DL554">
        <v>0</v>
      </c>
      <c r="DM554">
        <v>0</v>
      </c>
      <c r="DN554" s="1">
        <v>7.8066890000000003E-3</v>
      </c>
      <c r="DO554">
        <v>17.424189999999999</v>
      </c>
      <c r="DP554">
        <v>0</v>
      </c>
      <c r="DQ554">
        <v>0</v>
      </c>
      <c r="DR554" s="1">
        <v>7.7437590000000002E-3</v>
      </c>
      <c r="DS554">
        <v>17.428129999999999</v>
      </c>
      <c r="DT554">
        <v>0</v>
      </c>
      <c r="DU554">
        <v>0</v>
      </c>
      <c r="DV554" s="1">
        <v>7.6862349999999996E-3</v>
      </c>
      <c r="DW554">
        <v>17.414339999999999</v>
      </c>
      <c r="DX554">
        <v>0</v>
      </c>
      <c r="DY554">
        <v>0</v>
      </c>
      <c r="DZ554">
        <v>7.5974090000000003E-3</v>
      </c>
      <c r="EA554">
        <v>17.402660000000001</v>
      </c>
      <c r="EB554">
        <v>0</v>
      </c>
      <c r="EC554">
        <v>0</v>
      </c>
      <c r="ED554" s="1">
        <v>7.5182499999999998E-3</v>
      </c>
      <c r="EE554">
        <v>17.39329</v>
      </c>
      <c r="EF554">
        <v>0</v>
      </c>
      <c r="EG554">
        <v>0</v>
      </c>
      <c r="EH554" s="1">
        <v>7.4591070000000004E-3</v>
      </c>
      <c r="EI554">
        <v>17.427849999999999</v>
      </c>
      <c r="EJ554">
        <v>0</v>
      </c>
      <c r="EK554">
        <v>0</v>
      </c>
      <c r="EL554">
        <v>7.4344260000000001E-3</v>
      </c>
      <c r="EM554">
        <v>17.471350000000001</v>
      </c>
      <c r="EN554">
        <v>0</v>
      </c>
      <c r="EO554">
        <v>0</v>
      </c>
      <c r="EP554" s="1">
        <v>7.3985880000000002E-3</v>
      </c>
      <c r="EQ554">
        <v>17.50827</v>
      </c>
      <c r="ER554">
        <v>0</v>
      </c>
      <c r="ES554">
        <v>0</v>
      </c>
      <c r="ET554" s="1">
        <v>7.3425299999999999E-3</v>
      </c>
      <c r="EU554">
        <v>17.558420000000002</v>
      </c>
      <c r="EV554">
        <v>0</v>
      </c>
      <c r="EW554">
        <v>0</v>
      </c>
      <c r="EX554" s="1">
        <v>7.286041E-3</v>
      </c>
      <c r="EY554">
        <v>17.583159999999999</v>
      </c>
      <c r="EZ554">
        <v>0</v>
      </c>
      <c r="FA554">
        <v>0</v>
      </c>
      <c r="FB554" s="1">
        <v>7.2445019999999999E-3</v>
      </c>
      <c r="FC554">
        <v>17.566549999999999</v>
      </c>
      <c r="FD554">
        <v>0</v>
      </c>
      <c r="FE554">
        <v>0</v>
      </c>
      <c r="FF554" s="1">
        <v>7.3293569999999999E-3</v>
      </c>
      <c r="FG554">
        <v>17.546659999999999</v>
      </c>
      <c r="FH554">
        <v>0</v>
      </c>
      <c r="FI554">
        <v>0</v>
      </c>
      <c r="FJ554" s="1">
        <v>7.3913019999999998E-3</v>
      </c>
      <c r="FK554">
        <v>17.535740000000001</v>
      </c>
      <c r="FL554">
        <v>0</v>
      </c>
      <c r="FM554">
        <v>-1.174185E-37</v>
      </c>
      <c r="FN554" s="1">
        <v>7.3579509999999997E-3</v>
      </c>
      <c r="FO554">
        <v>17.584040000000002</v>
      </c>
      <c r="FP554">
        <v>0</v>
      </c>
      <c r="FQ554">
        <v>-1.080995E-35</v>
      </c>
      <c r="FR554" s="1">
        <v>7.1935660000000002E-3</v>
      </c>
      <c r="FS554">
        <v>17.65324</v>
      </c>
      <c r="FT554">
        <v>0</v>
      </c>
      <c r="FU554">
        <v>-2.3486279999999999E-34</v>
      </c>
      <c r="FV554" s="1">
        <v>7.0645279999999996E-3</v>
      </c>
      <c r="FW554">
        <v>17.730029999999999</v>
      </c>
      <c r="FX554">
        <v>0</v>
      </c>
      <c r="FY554" s="1">
        <v>-1.940024E-32</v>
      </c>
      <c r="FZ554" s="1">
        <v>7.0356230000000004E-3</v>
      </c>
      <c r="GA554">
        <v>17.799669999999999</v>
      </c>
      <c r="GB554">
        <v>0</v>
      </c>
      <c r="GC554" s="1">
        <v>-8.3157760000000004E-32</v>
      </c>
      <c r="GD554" s="1">
        <v>7.0490029999999999E-3</v>
      </c>
      <c r="GE554">
        <v>17.821370000000002</v>
      </c>
      <c r="GF554">
        <v>0</v>
      </c>
      <c r="GG554" s="1">
        <v>-3.6762629999999999E-30</v>
      </c>
      <c r="GH554" s="1">
        <v>7.0193369999999996E-3</v>
      </c>
      <c r="GI554">
        <v>17.805389999999999</v>
      </c>
      <c r="GJ554">
        <v>0</v>
      </c>
      <c r="GK554" s="1">
        <v>-1.0255180000000001E-28</v>
      </c>
      <c r="GL554">
        <v>7.0890399999999996E-3</v>
      </c>
      <c r="GM554">
        <v>17.787430000000001</v>
      </c>
      <c r="GN554">
        <v>0</v>
      </c>
      <c r="GO554" s="1">
        <v>-3.0428389999999999E-27</v>
      </c>
      <c r="GP554" s="1">
        <v>7.1321539999999999E-3</v>
      </c>
      <c r="GQ554">
        <v>17.78022</v>
      </c>
      <c r="GR554">
        <v>0</v>
      </c>
      <c r="GS554" s="1">
        <v>-2.1233339999999999E-26</v>
      </c>
      <c r="GT554" s="1">
        <v>7.0917860000000001E-3</v>
      </c>
      <c r="GU554">
        <v>17.835039999999999</v>
      </c>
      <c r="GV554">
        <v>0</v>
      </c>
      <c r="GW554" s="1">
        <v>-4.6329459999999997E-25</v>
      </c>
      <c r="GX554" s="1">
        <v>6.9270779999999997E-3</v>
      </c>
      <c r="GY554">
        <v>17.907250000000001</v>
      </c>
      <c r="GZ554">
        <v>0</v>
      </c>
      <c r="HA554" s="1">
        <v>-1.7217959999999999E-24</v>
      </c>
      <c r="HB554" s="1">
        <v>6.7853480000000001E-3</v>
      </c>
      <c r="HC554">
        <v>17.98584</v>
      </c>
      <c r="HD554">
        <v>0</v>
      </c>
      <c r="HE554" s="1">
        <v>-5.5510859999999997E-24</v>
      </c>
      <c r="HF554" s="1">
        <v>6.736059E-3</v>
      </c>
      <c r="HG554">
        <v>18.050630000000002</v>
      </c>
      <c r="HH554">
        <v>0</v>
      </c>
      <c r="HI554" s="1">
        <v>-4.9957800000000001E-23</v>
      </c>
      <c r="HJ554" s="1">
        <v>6.7391300000000003E-3</v>
      </c>
      <c r="HK554">
        <v>18.072420000000001</v>
      </c>
      <c r="HL554">
        <v>0</v>
      </c>
      <c r="HM554" s="1">
        <v>-4.7385950000000002E-22</v>
      </c>
      <c r="HN554" s="1">
        <v>6.7235769999999997E-3</v>
      </c>
      <c r="HO554">
        <v>18.05433</v>
      </c>
      <c r="HP554">
        <v>0</v>
      </c>
      <c r="HQ554" s="1">
        <v>-4.1253289999999998E-21</v>
      </c>
      <c r="HR554" s="1">
        <v>6.8617130000000002E-3</v>
      </c>
      <c r="HS554">
        <v>18.034400000000002</v>
      </c>
      <c r="HT554">
        <v>0</v>
      </c>
      <c r="HU554" s="1">
        <v>-2.7532200000000002E-20</v>
      </c>
      <c r="HV554" s="1">
        <v>6.9552099999999999E-3</v>
      </c>
      <c r="HW554">
        <v>18.0246</v>
      </c>
      <c r="HX554">
        <v>0</v>
      </c>
      <c r="HY554" s="1">
        <v>-1.1666959999999999E-19</v>
      </c>
      <c r="HZ554" s="1">
        <v>6.94701E-3</v>
      </c>
      <c r="IA554">
        <v>18.064830000000001</v>
      </c>
      <c r="IB554">
        <v>0</v>
      </c>
      <c r="IC554" s="1">
        <v>-3.8126580000000002E-19</v>
      </c>
      <c r="ID554" s="1">
        <v>6.7810199999999996E-3</v>
      </c>
      <c r="IE554">
        <v>18.08079</v>
      </c>
      <c r="IF554">
        <v>0</v>
      </c>
      <c r="IG554" s="1">
        <v>-8.3983149999999998E-19</v>
      </c>
      <c r="IH554" s="1">
        <v>6.6635399999999999E-3</v>
      </c>
      <c r="II554">
        <v>18.136430000000001</v>
      </c>
      <c r="IJ554">
        <v>0</v>
      </c>
      <c r="IK554" s="1">
        <v>-6.7674129999999997E-18</v>
      </c>
      <c r="IL554" s="1">
        <v>6.647521E-3</v>
      </c>
      <c r="IM554">
        <v>18.18695</v>
      </c>
      <c r="IN554">
        <v>0</v>
      </c>
      <c r="IO554" s="1">
        <v>-1.114353E-17</v>
      </c>
      <c r="IP554" s="1">
        <v>6.6722040000000002E-3</v>
      </c>
      <c r="IQ554">
        <v>18.20524</v>
      </c>
      <c r="IR554">
        <v>0</v>
      </c>
      <c r="IS554" s="1">
        <v>-6.964888E-17</v>
      </c>
      <c r="IT554" s="1">
        <v>6.6299059999999996E-3</v>
      </c>
      <c r="IU554">
        <v>18.195319999999999</v>
      </c>
      <c r="IV554">
        <v>0</v>
      </c>
      <c r="IW554" s="1">
        <v>-2.0695360000000001E-16</v>
      </c>
      <c r="IX554" s="1">
        <v>6.4352209999999996E-3</v>
      </c>
      <c r="IY554">
        <v>18.178319999999999</v>
      </c>
      <c r="IZ554">
        <v>0</v>
      </c>
      <c r="JA554" s="1">
        <v>-2.2081679999999999E-16</v>
      </c>
      <c r="JB554" s="1">
        <v>6.2526819999999999E-3</v>
      </c>
      <c r="JC554">
        <v>18.17727</v>
      </c>
      <c r="JD554">
        <v>0</v>
      </c>
      <c r="JE554" s="1">
        <v>-1.037224E-15</v>
      </c>
      <c r="JF554" s="1">
        <v>6.1596239999999998E-3</v>
      </c>
      <c r="JG554">
        <v>18.24145</v>
      </c>
      <c r="JH554">
        <v>0</v>
      </c>
      <c r="JI554" s="1">
        <v>-2.9594639999999998E-15</v>
      </c>
      <c r="JJ554" s="1">
        <v>6.1843469999999998E-3</v>
      </c>
      <c r="JK554">
        <v>18.327919999999999</v>
      </c>
      <c r="JL554">
        <v>0</v>
      </c>
      <c r="JM554" s="1">
        <v>-1.9557110000000002E-15</v>
      </c>
      <c r="JN554" s="1">
        <v>6.1909169999999998E-3</v>
      </c>
      <c r="JO554">
        <v>18.422070000000001</v>
      </c>
      <c r="JP554">
        <v>0</v>
      </c>
      <c r="JQ554" s="1">
        <v>-3.6263749999999997E-15</v>
      </c>
      <c r="JR554" s="1">
        <v>6.0963789999999999E-3</v>
      </c>
      <c r="JS554">
        <v>18.507079999999998</v>
      </c>
      <c r="JT554">
        <v>0</v>
      </c>
      <c r="JU554" s="1">
        <v>-1.14619E-14</v>
      </c>
      <c r="JV554" s="1">
        <v>5.9511520000000004E-3</v>
      </c>
      <c r="JW554">
        <v>18.543379999999999</v>
      </c>
      <c r="JX554">
        <v>0</v>
      </c>
      <c r="JY554" s="1">
        <v>-2.3542019999999999E-14</v>
      </c>
      <c r="JZ554" s="1">
        <v>5.8563599999999997E-3</v>
      </c>
      <c r="KA554">
        <v>18.537179999999999</v>
      </c>
      <c r="KB554">
        <v>0</v>
      </c>
      <c r="KC554" s="1">
        <v>-5.5014460000000002E-14</v>
      </c>
      <c r="KD554" s="1">
        <v>5.8200580000000003E-3</v>
      </c>
      <c r="KE554">
        <v>18.527699999999999</v>
      </c>
      <c r="KF554">
        <v>0</v>
      </c>
      <c r="KG554" s="1">
        <v>-3.8324760000000002E-14</v>
      </c>
      <c r="KH554" s="1">
        <v>5.788662E-3</v>
      </c>
      <c r="KI554">
        <v>18.522860000000001</v>
      </c>
      <c r="KJ554">
        <v>0</v>
      </c>
      <c r="KK554" s="1">
        <v>-2.6946660000000002E-13</v>
      </c>
      <c r="KL554" s="1">
        <v>5.7516140000000004E-3</v>
      </c>
      <c r="KM554">
        <v>18.561630000000001</v>
      </c>
      <c r="KN554">
        <v>0</v>
      </c>
      <c r="KO554" s="1">
        <v>-3.8396869999999999E-13</v>
      </c>
      <c r="KP554" s="1">
        <v>5.6910650000000004E-3</v>
      </c>
      <c r="KQ554">
        <v>18.60886</v>
      </c>
      <c r="KR554">
        <v>0</v>
      </c>
      <c r="KS554" s="1">
        <v>-7.2129160000000004E-14</v>
      </c>
      <c r="KT554" s="1">
        <v>5.6349640000000001E-3</v>
      </c>
      <c r="KU554">
        <v>18.647120000000001</v>
      </c>
      <c r="KV554">
        <v>0</v>
      </c>
      <c r="KW554" s="1">
        <v>-4.7603409999999999E-13</v>
      </c>
      <c r="KX554" s="1">
        <v>5.5895759999999997E-3</v>
      </c>
      <c r="KY554">
        <v>18.677700000000002</v>
      </c>
      <c r="KZ554">
        <v>0</v>
      </c>
      <c r="LA554" s="1">
        <v>-1.558425E-12</v>
      </c>
      <c r="LB554" s="1">
        <v>5.5582060000000004E-3</v>
      </c>
      <c r="LC554">
        <v>18.686119999999999</v>
      </c>
      <c r="LD554">
        <v>0</v>
      </c>
      <c r="LE554" s="1">
        <v>-1.9470689999999999E-12</v>
      </c>
      <c r="LF554" s="1">
        <v>5.5294849999999998E-3</v>
      </c>
      <c r="LG554">
        <v>18.681370000000001</v>
      </c>
      <c r="LH554">
        <v>0</v>
      </c>
      <c r="LI554" s="1">
        <v>-1.2690149999999999E-12</v>
      </c>
      <c r="LJ554" s="1">
        <v>5.3432200000000001E-3</v>
      </c>
      <c r="LK554">
        <v>18.671250000000001</v>
      </c>
      <c r="LL554">
        <v>0</v>
      </c>
      <c r="LM554" s="1">
        <v>-1.6317299999999999E-13</v>
      </c>
      <c r="LN554" s="1">
        <v>5.1703900000000004E-3</v>
      </c>
      <c r="LO554">
        <v>18.674209999999999</v>
      </c>
      <c r="LP554">
        <v>0</v>
      </c>
      <c r="LQ554" s="1">
        <v>-4.194929E-12</v>
      </c>
      <c r="LR554" s="1">
        <v>5.0848860000000003E-3</v>
      </c>
      <c r="LS554">
        <v>18.72991</v>
      </c>
      <c r="LT554">
        <v>0</v>
      </c>
      <c r="LU554" s="1">
        <v>-4.1880589999999997E-12</v>
      </c>
      <c r="LV554" s="1">
        <v>5.1516030000000003E-3</v>
      </c>
      <c r="LW554">
        <v>18.80781</v>
      </c>
      <c r="LX554">
        <v>0</v>
      </c>
      <c r="LY554" s="1">
        <v>-5.6662590000000004E-12</v>
      </c>
      <c r="LZ554" s="1">
        <v>5.1829729999999996E-3</v>
      </c>
      <c r="MA554">
        <v>18.90063</v>
      </c>
      <c r="MB554">
        <v>0</v>
      </c>
      <c r="MC554" s="1">
        <v>-5.3416269999999996E-13</v>
      </c>
      <c r="MD554" s="1">
        <v>5.1137650000000002E-3</v>
      </c>
      <c r="ME554">
        <v>18.984249999999999</v>
      </c>
      <c r="MF554">
        <v>1.040879E-14</v>
      </c>
      <c r="MG554" s="1">
        <v>2.0555930000000001E-9</v>
      </c>
      <c r="MH554" s="1">
        <v>4.970688E-3</v>
      </c>
      <c r="MI554">
        <v>19.03192</v>
      </c>
      <c r="MJ554">
        <v>1.32627E-13</v>
      </c>
      <c r="MK554" s="1">
        <v>2.6941690000000001E-8</v>
      </c>
      <c r="ML554" s="1">
        <v>4.8844250000000004E-3</v>
      </c>
      <c r="MM554">
        <v>19.02749</v>
      </c>
      <c r="MN554">
        <v>4.113819E-13</v>
      </c>
      <c r="MO554" s="1">
        <v>8.5024839999999997E-8</v>
      </c>
      <c r="MP554" s="1">
        <v>4.9488689999999998E-3</v>
      </c>
      <c r="MQ554">
        <v>19.018660000000001</v>
      </c>
      <c r="MR554">
        <v>9.5575369999999996E-13</v>
      </c>
      <c r="MS554" s="1">
        <v>1.950407E-7</v>
      </c>
      <c r="MT554" s="1">
        <v>5.0237720000000001E-3</v>
      </c>
      <c r="MU554">
        <v>19.014959999999999</v>
      </c>
      <c r="MV554">
        <v>2.0020239999999999E-12</v>
      </c>
      <c r="MW554" s="1">
        <v>4.0247700000000001E-7</v>
      </c>
      <c r="MX554" s="1">
        <v>4.9919550000000002E-3</v>
      </c>
      <c r="MY554">
        <v>19.04598</v>
      </c>
      <c r="MZ554">
        <v>3.6757790000000001E-12</v>
      </c>
      <c r="NA554" s="1">
        <v>7.4359229999999998E-7</v>
      </c>
      <c r="NB554" s="1">
        <v>4.841316E-3</v>
      </c>
      <c r="NC554">
        <v>19.1051</v>
      </c>
      <c r="ND554">
        <v>5.8614319999999999E-12</v>
      </c>
      <c r="NE554" s="1">
        <v>1.2226909999999999E-6</v>
      </c>
      <c r="NF554" s="1">
        <v>4.841316E-3</v>
      </c>
      <c r="NG554">
        <v>19.1051</v>
      </c>
      <c r="NH554">
        <v>5.8614319999999999E-12</v>
      </c>
      <c r="NI554" s="1">
        <v>1.2226909999999999E-6</v>
      </c>
      <c r="NJ554" s="1">
        <v>4.841316E-3</v>
      </c>
      <c r="NK554">
        <v>19.1051</v>
      </c>
      <c r="NL554">
        <v>5.8614319999999999E-12</v>
      </c>
      <c r="NM554" s="1">
        <v>1.2226909999999999E-6</v>
      </c>
      <c r="NN554" s="1">
        <v>4.841316E-3</v>
      </c>
      <c r="NO554">
        <v>19.1051</v>
      </c>
      <c r="NP554">
        <v>5.8614319999999999E-12</v>
      </c>
      <c r="NQ554" s="1">
        <v>1.2226909999999999E-6</v>
      </c>
      <c r="NR554" s="1">
        <v>4.841316E-3</v>
      </c>
      <c r="NS554">
        <v>19.1051</v>
      </c>
      <c r="NT554">
        <v>5.8614319999999999E-12</v>
      </c>
      <c r="NU554" s="1">
        <v>1.2226909999999999E-6</v>
      </c>
      <c r="NV554" s="1">
        <v>4.841316E-3</v>
      </c>
      <c r="NW554">
        <v>19.1051</v>
      </c>
      <c r="NX554">
        <v>5.8614319999999999E-12</v>
      </c>
      <c r="NY554" s="1">
        <v>1.2226909999999999E-6</v>
      </c>
      <c r="NZ554" s="1">
        <v>4.841316E-3</v>
      </c>
      <c r="OA554">
        <v>19.1051</v>
      </c>
      <c r="OB554">
        <v>5.8614319999999999E-12</v>
      </c>
      <c r="OC554" s="1">
        <v>1.2226909999999999E-6</v>
      </c>
      <c r="OD554" s="1">
        <v>4.841316E-3</v>
      </c>
      <c r="OE554">
        <v>19.1051</v>
      </c>
      <c r="OF554">
        <v>5.8614319999999999E-12</v>
      </c>
      <c r="OG554" s="1">
        <v>1.2226909999999999E-6</v>
      </c>
      <c r="OH554" s="1">
        <v>4.841316E-3</v>
      </c>
      <c r="OI554">
        <v>19.1051</v>
      </c>
      <c r="OJ554">
        <v>5.8614319999999999E-12</v>
      </c>
      <c r="OK554" s="1">
        <v>1.2226909999999999E-6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9.8586720000000006E-3</v>
      </c>
      <c r="G555">
        <v>16.595590000000001</v>
      </c>
      <c r="H555">
        <v>0</v>
      </c>
      <c r="I555">
        <v>0</v>
      </c>
      <c r="J555" s="1">
        <v>9.8459629999999992E-3</v>
      </c>
      <c r="K555">
        <v>16.663340000000002</v>
      </c>
      <c r="L555">
        <v>0</v>
      </c>
      <c r="M555">
        <v>0</v>
      </c>
      <c r="N555" s="1">
        <v>9.6887840000000006E-3</v>
      </c>
      <c r="O555">
        <v>16.732189999999999</v>
      </c>
      <c r="P555">
        <v>0</v>
      </c>
      <c r="Q555">
        <v>0</v>
      </c>
      <c r="R555" s="1">
        <v>9.5766010000000006E-3</v>
      </c>
      <c r="S555">
        <v>16.804189999999998</v>
      </c>
      <c r="T555">
        <v>0</v>
      </c>
      <c r="U555">
        <v>0</v>
      </c>
      <c r="V555" s="1">
        <v>9.5671839999999994E-3</v>
      </c>
      <c r="W555">
        <v>16.884370000000001</v>
      </c>
      <c r="X555">
        <v>0</v>
      </c>
      <c r="Y555">
        <v>0</v>
      </c>
      <c r="Z555" s="1">
        <v>9.6008570000000008E-3</v>
      </c>
      <c r="AA555">
        <v>16.918669999999999</v>
      </c>
      <c r="AB555">
        <v>0</v>
      </c>
      <c r="AC555">
        <v>0</v>
      </c>
      <c r="AD555" s="1">
        <v>9.5905290000000004E-3</v>
      </c>
      <c r="AE555">
        <v>16.902920000000002</v>
      </c>
      <c r="AF555">
        <v>0</v>
      </c>
      <c r="AG555">
        <v>0</v>
      </c>
      <c r="AH555" s="1">
        <v>9.7118740000000005E-3</v>
      </c>
      <c r="AI555">
        <v>16.88766</v>
      </c>
      <c r="AJ555">
        <v>0</v>
      </c>
      <c r="AK555">
        <v>0</v>
      </c>
      <c r="AL555" s="1">
        <v>9.7689449999999994E-3</v>
      </c>
      <c r="AM555">
        <v>16.88578</v>
      </c>
      <c r="AN555">
        <v>0</v>
      </c>
      <c r="AO555">
        <v>0</v>
      </c>
      <c r="AP555" s="1">
        <v>9.7642509999999998E-3</v>
      </c>
      <c r="AQ555">
        <v>16.946909999999999</v>
      </c>
      <c r="AR555">
        <v>0</v>
      </c>
      <c r="AS555">
        <v>0</v>
      </c>
      <c r="AT555" s="1">
        <v>9.6238920000000002E-3</v>
      </c>
      <c r="AU555">
        <v>17.022839999999999</v>
      </c>
      <c r="AV555">
        <v>0</v>
      </c>
      <c r="AW555">
        <v>0</v>
      </c>
      <c r="AX555" s="1">
        <v>9.5105780000000004E-3</v>
      </c>
      <c r="AY555">
        <v>17.092590000000001</v>
      </c>
      <c r="AZ555">
        <v>0</v>
      </c>
      <c r="BA555">
        <v>0</v>
      </c>
      <c r="BB555" s="1">
        <v>9.4939889999999996E-3</v>
      </c>
      <c r="BC555">
        <v>17.161770000000001</v>
      </c>
      <c r="BD555">
        <v>0</v>
      </c>
      <c r="BE555">
        <v>0</v>
      </c>
      <c r="BF555" s="1">
        <v>9.5152910000000004E-3</v>
      </c>
      <c r="BG555">
        <v>17.185749999999999</v>
      </c>
      <c r="BH555">
        <v>0</v>
      </c>
      <c r="BI555">
        <v>0</v>
      </c>
      <c r="BJ555" s="1">
        <v>9.5008520000000006E-3</v>
      </c>
      <c r="BK555">
        <v>17.17999</v>
      </c>
      <c r="BL555">
        <v>0</v>
      </c>
      <c r="BM555">
        <v>0</v>
      </c>
      <c r="BN555" s="1">
        <v>9.4600410000000006E-3</v>
      </c>
      <c r="BO555">
        <v>17.172049999999999</v>
      </c>
      <c r="BP555">
        <v>0</v>
      </c>
      <c r="BQ555">
        <v>0</v>
      </c>
      <c r="BR555" s="1">
        <v>9.4007819999999999E-3</v>
      </c>
      <c r="BS555">
        <v>17.170079999999999</v>
      </c>
      <c r="BT555">
        <v>0</v>
      </c>
      <c r="BU555">
        <v>0</v>
      </c>
      <c r="BV555" s="1">
        <v>9.3592359999999999E-3</v>
      </c>
      <c r="BW555">
        <v>17.182960000000001</v>
      </c>
      <c r="BX555">
        <v>0</v>
      </c>
      <c r="BY555">
        <v>0</v>
      </c>
      <c r="BZ555" s="1">
        <v>9.3002229999999998E-3</v>
      </c>
      <c r="CA555">
        <v>17.236360000000001</v>
      </c>
      <c r="CB555">
        <v>0</v>
      </c>
      <c r="CC555">
        <v>0</v>
      </c>
      <c r="CD555" s="1">
        <v>9.2560179999999995E-3</v>
      </c>
      <c r="CE555">
        <v>17.277650000000001</v>
      </c>
      <c r="CF555">
        <v>0</v>
      </c>
      <c r="CG555">
        <v>0</v>
      </c>
      <c r="CH555" s="1">
        <v>9.1953759999999999E-3</v>
      </c>
      <c r="CI555">
        <v>17.309799999999999</v>
      </c>
      <c r="CJ555">
        <v>0</v>
      </c>
      <c r="CK555">
        <v>0</v>
      </c>
      <c r="CL555" s="1">
        <v>9.149473E-3</v>
      </c>
      <c r="CM555">
        <v>17.309249999999999</v>
      </c>
      <c r="CN555">
        <v>0</v>
      </c>
      <c r="CO555">
        <v>0</v>
      </c>
      <c r="CP555" s="1">
        <v>9.0837850000000005E-3</v>
      </c>
      <c r="CQ555">
        <v>17.30312</v>
      </c>
      <c r="CR555">
        <v>0</v>
      </c>
      <c r="CS555">
        <v>0</v>
      </c>
      <c r="CT555" s="1">
        <v>8.9885020000000006E-3</v>
      </c>
      <c r="CU555">
        <v>17.290710000000001</v>
      </c>
      <c r="CV555">
        <v>0</v>
      </c>
      <c r="CW555">
        <v>0</v>
      </c>
      <c r="CX555" s="1">
        <v>8.9102039999999997E-3</v>
      </c>
      <c r="CY555">
        <v>17.272580000000001</v>
      </c>
      <c r="CZ555">
        <v>0</v>
      </c>
      <c r="DA555">
        <v>0</v>
      </c>
      <c r="DB555" s="1">
        <v>8.8483250000000006E-3</v>
      </c>
      <c r="DC555">
        <v>17.268740000000001</v>
      </c>
      <c r="DD555">
        <v>0</v>
      </c>
      <c r="DE555">
        <v>0</v>
      </c>
      <c r="DF555" s="1">
        <v>8.8096359999999992E-3</v>
      </c>
      <c r="DG555">
        <v>17.299099999999999</v>
      </c>
      <c r="DH555">
        <v>0</v>
      </c>
      <c r="DI555">
        <v>0</v>
      </c>
      <c r="DJ555" s="1">
        <v>8.7749279999999995E-3</v>
      </c>
      <c r="DK555">
        <v>17.334689999999998</v>
      </c>
      <c r="DL555">
        <v>0</v>
      </c>
      <c r="DM555">
        <v>0</v>
      </c>
      <c r="DN555" s="1">
        <v>8.7200330000000003E-3</v>
      </c>
      <c r="DO555">
        <v>17.378309999999999</v>
      </c>
      <c r="DP555">
        <v>0</v>
      </c>
      <c r="DQ555">
        <v>0</v>
      </c>
      <c r="DR555" s="1">
        <v>8.6499149999999993E-3</v>
      </c>
      <c r="DS555">
        <v>17.381070000000001</v>
      </c>
      <c r="DT555">
        <v>0</v>
      </c>
      <c r="DU555">
        <v>0</v>
      </c>
      <c r="DV555" s="1">
        <v>8.5846199999999994E-3</v>
      </c>
      <c r="DW555">
        <v>17.365939999999998</v>
      </c>
      <c r="DX555">
        <v>0</v>
      </c>
      <c r="DY555">
        <v>0</v>
      </c>
      <c r="DZ555" s="1">
        <v>8.4827919999999994E-3</v>
      </c>
      <c r="EA555">
        <v>17.353549999999998</v>
      </c>
      <c r="EB555">
        <v>0</v>
      </c>
      <c r="EC555">
        <v>0</v>
      </c>
      <c r="ED555" s="1">
        <v>8.3974879999999998E-3</v>
      </c>
      <c r="EE555">
        <v>17.34385</v>
      </c>
      <c r="EF555">
        <v>0</v>
      </c>
      <c r="EG555">
        <v>0</v>
      </c>
      <c r="EH555" s="1">
        <v>8.3297200000000005E-3</v>
      </c>
      <c r="EI555">
        <v>17.379719999999999</v>
      </c>
      <c r="EJ555">
        <v>0</v>
      </c>
      <c r="EK555">
        <v>0</v>
      </c>
      <c r="EL555" s="1">
        <v>8.302617E-3</v>
      </c>
      <c r="EM555">
        <v>17.424130000000002</v>
      </c>
      <c r="EN555">
        <v>0</v>
      </c>
      <c r="EO555">
        <v>0</v>
      </c>
      <c r="EP555" s="1">
        <v>8.263846E-3</v>
      </c>
      <c r="EQ555">
        <v>17.46133</v>
      </c>
      <c r="ER555">
        <v>0</v>
      </c>
      <c r="ES555">
        <v>0</v>
      </c>
      <c r="ET555" s="1">
        <v>8.1989899999999998E-3</v>
      </c>
      <c r="EU555">
        <v>17.51192</v>
      </c>
      <c r="EV555">
        <v>0</v>
      </c>
      <c r="EW555">
        <v>0</v>
      </c>
      <c r="EX555" s="1">
        <v>8.1358160000000006E-3</v>
      </c>
      <c r="EY555">
        <v>17.53586</v>
      </c>
      <c r="EZ555">
        <v>0</v>
      </c>
      <c r="FA555">
        <v>0</v>
      </c>
      <c r="FB555" s="1">
        <v>8.0898659999999994E-3</v>
      </c>
      <c r="FC555">
        <v>17.51737</v>
      </c>
      <c r="FD555">
        <v>0</v>
      </c>
      <c r="FE555">
        <v>0</v>
      </c>
      <c r="FF555" s="1">
        <v>8.1932120000000001E-3</v>
      </c>
      <c r="FG555">
        <v>17.496230000000001</v>
      </c>
      <c r="FH555">
        <v>0</v>
      </c>
      <c r="FI555">
        <v>0</v>
      </c>
      <c r="FJ555" s="1">
        <v>8.2621210000000007E-3</v>
      </c>
      <c r="FK555">
        <v>17.484850000000002</v>
      </c>
      <c r="FL555">
        <v>0</v>
      </c>
      <c r="FM555">
        <v>0</v>
      </c>
      <c r="FN555" s="1">
        <v>8.2280930000000006E-3</v>
      </c>
      <c r="FO555">
        <v>17.534749999999999</v>
      </c>
      <c r="FP555">
        <v>0</v>
      </c>
      <c r="FQ555">
        <v>-8.3541989999999996E-38</v>
      </c>
      <c r="FR555" s="1">
        <v>8.0385200000000004E-3</v>
      </c>
      <c r="FS555">
        <v>17.605360000000001</v>
      </c>
      <c r="FT555">
        <v>0</v>
      </c>
      <c r="FU555">
        <v>-1.9585570000000001E-36</v>
      </c>
      <c r="FV555" s="1">
        <v>7.8957430000000002E-3</v>
      </c>
      <c r="FW555">
        <v>17.6831</v>
      </c>
      <c r="FX555">
        <v>0</v>
      </c>
      <c r="FY555">
        <v>-1.7407429999999999E-34</v>
      </c>
      <c r="FZ555" s="1">
        <v>7.8595090000000006E-3</v>
      </c>
      <c r="GA555">
        <v>17.752659999999999</v>
      </c>
      <c r="GB555">
        <v>0</v>
      </c>
      <c r="GC555" s="1">
        <v>-7.9793520000000001E-34</v>
      </c>
      <c r="GD555" s="1">
        <v>7.8789819999999997E-3</v>
      </c>
      <c r="GE555">
        <v>17.772369999999999</v>
      </c>
      <c r="GF555">
        <v>0</v>
      </c>
      <c r="GG555" s="1">
        <v>-3.7618020000000002E-32</v>
      </c>
      <c r="GH555" s="1">
        <v>7.8434939999999995E-3</v>
      </c>
      <c r="GI555">
        <v>17.753979999999999</v>
      </c>
      <c r="GJ555">
        <v>0</v>
      </c>
      <c r="GK555" s="1">
        <v>-1.1238309999999999E-30</v>
      </c>
      <c r="GL555" s="1">
        <v>7.9346020000000007E-3</v>
      </c>
      <c r="GM555">
        <v>17.734369999999998</v>
      </c>
      <c r="GN555">
        <v>0</v>
      </c>
      <c r="GO555" s="1">
        <v>-3.5840990000000002E-29</v>
      </c>
      <c r="GP555" s="1">
        <v>7.9797649999999998E-3</v>
      </c>
      <c r="GQ555">
        <v>17.726430000000001</v>
      </c>
      <c r="GR555">
        <v>0</v>
      </c>
      <c r="GS555" s="1">
        <v>-2.6750499999999998E-28</v>
      </c>
      <c r="GT555" s="1">
        <v>7.9360660000000003E-3</v>
      </c>
      <c r="GU555">
        <v>17.782699999999998</v>
      </c>
      <c r="GV555">
        <v>0</v>
      </c>
      <c r="GW555" s="1">
        <v>-6.2723569999999997E-27</v>
      </c>
      <c r="GX555" s="1">
        <v>7.7497629999999998E-3</v>
      </c>
      <c r="GY555">
        <v>17.85605</v>
      </c>
      <c r="GZ555">
        <v>0</v>
      </c>
      <c r="HA555" s="1">
        <v>-2.525773E-26</v>
      </c>
      <c r="HB555" s="1">
        <v>7.5905030000000002E-3</v>
      </c>
      <c r="HC555">
        <v>17.935130000000001</v>
      </c>
      <c r="HD555">
        <v>0</v>
      </c>
      <c r="HE555" s="1">
        <v>-8.8359149999999995E-26</v>
      </c>
      <c r="HF555" s="1">
        <v>7.5349600000000003E-3</v>
      </c>
      <c r="HG555">
        <v>17.999500000000001</v>
      </c>
      <c r="HH555">
        <v>0</v>
      </c>
      <c r="HI555" s="1">
        <v>-8.5843299999999991E-25</v>
      </c>
      <c r="HJ555" s="1">
        <v>7.5401640000000002E-3</v>
      </c>
      <c r="HK555">
        <v>18.019300000000001</v>
      </c>
      <c r="HL555">
        <v>0</v>
      </c>
      <c r="HM555" s="1">
        <v>-8.732255E-24</v>
      </c>
      <c r="HN555" s="1">
        <v>7.5235850000000002E-3</v>
      </c>
      <c r="HO555">
        <v>17.998529999999999</v>
      </c>
      <c r="HP555">
        <v>0</v>
      </c>
      <c r="HQ555" s="1">
        <v>-8.1434209999999999E-23</v>
      </c>
      <c r="HR555" s="1">
        <v>7.6937480000000003E-3</v>
      </c>
      <c r="HS555">
        <v>17.976900000000001</v>
      </c>
      <c r="HT555">
        <v>0</v>
      </c>
      <c r="HU555" s="1">
        <v>-5.8394369999999996E-22</v>
      </c>
      <c r="HV555" s="1">
        <v>7.790033E-3</v>
      </c>
      <c r="HW555">
        <v>17.96621</v>
      </c>
      <c r="HX555">
        <v>0</v>
      </c>
      <c r="HY555" s="1">
        <v>-2.6517799999999998E-21</v>
      </c>
      <c r="HZ555" s="1">
        <v>7.7867099999999996E-3</v>
      </c>
      <c r="IA555">
        <v>18.007269999999998</v>
      </c>
      <c r="IB555">
        <v>0</v>
      </c>
      <c r="IC555" s="1">
        <v>-9.2855649999999997E-21</v>
      </c>
      <c r="ID555" s="1">
        <v>7.5966949999999997E-3</v>
      </c>
      <c r="IE555">
        <v>18.0228</v>
      </c>
      <c r="IF555">
        <v>0</v>
      </c>
      <c r="IG555" s="1">
        <v>-2.2179019999999999E-20</v>
      </c>
      <c r="IH555" s="1">
        <v>7.4665010000000004E-3</v>
      </c>
      <c r="II555">
        <v>18.079409999999999</v>
      </c>
      <c r="IJ555">
        <v>0</v>
      </c>
      <c r="IK555" s="1">
        <v>-1.957744E-19</v>
      </c>
      <c r="IL555" s="1">
        <v>7.4486609999999997E-3</v>
      </c>
      <c r="IM555">
        <v>18.12998</v>
      </c>
      <c r="IN555">
        <v>0</v>
      </c>
      <c r="IO555" s="1">
        <v>-3.5325370000000001E-19</v>
      </c>
      <c r="IP555" s="1">
        <v>7.4745799999999998E-3</v>
      </c>
      <c r="IQ555">
        <v>18.14695</v>
      </c>
      <c r="IR555">
        <v>0</v>
      </c>
      <c r="IS555" s="1">
        <v>-2.4055539999999999E-18</v>
      </c>
      <c r="IT555" s="1">
        <v>7.4272289999999996E-3</v>
      </c>
      <c r="IU555">
        <v>18.135179999999998</v>
      </c>
      <c r="IV555">
        <v>0</v>
      </c>
      <c r="IW555" s="1">
        <v>-7.7586509999999994E-18</v>
      </c>
      <c r="IX555" s="1">
        <v>7.2050580000000003E-3</v>
      </c>
      <c r="IY555">
        <v>18.116869999999999</v>
      </c>
      <c r="IZ555">
        <v>0</v>
      </c>
      <c r="JA555" s="1">
        <v>-9.0222759999999995E-18</v>
      </c>
      <c r="JB555" s="1">
        <v>7.0011919999999998E-3</v>
      </c>
      <c r="JC555">
        <v>18.115490000000001</v>
      </c>
      <c r="JD555">
        <v>0</v>
      </c>
      <c r="JE555" s="1">
        <v>-4.667381E-17</v>
      </c>
      <c r="JF555" s="1">
        <v>6.8938560000000003E-3</v>
      </c>
      <c r="JG555">
        <v>18.181470000000001</v>
      </c>
      <c r="JH555">
        <v>0</v>
      </c>
      <c r="JI555" s="1">
        <v>-1.478722E-16</v>
      </c>
      <c r="JJ555" s="1">
        <v>6.9262669999999998E-3</v>
      </c>
      <c r="JK555">
        <v>18.26951</v>
      </c>
      <c r="JL555">
        <v>0</v>
      </c>
      <c r="JM555" s="1">
        <v>-1.08559E-16</v>
      </c>
      <c r="JN555" s="1">
        <v>6.9325530000000002E-3</v>
      </c>
      <c r="JO555">
        <v>18.36449</v>
      </c>
      <c r="JP555">
        <v>0</v>
      </c>
      <c r="JQ555" s="1">
        <v>-2.227219E-16</v>
      </c>
      <c r="JR555" s="1">
        <v>6.8292379999999996E-3</v>
      </c>
      <c r="JS555">
        <v>18.44923</v>
      </c>
      <c r="JT555">
        <v>0</v>
      </c>
      <c r="JU555" s="1">
        <v>-7.7509199999999997E-16</v>
      </c>
      <c r="JV555" s="1">
        <v>6.6643839999999998E-3</v>
      </c>
      <c r="JW555">
        <v>18.48293</v>
      </c>
      <c r="JX555">
        <v>0</v>
      </c>
      <c r="JY555" s="1">
        <v>-1.7257150000000001E-15</v>
      </c>
      <c r="JZ555" s="1">
        <v>6.5584299999999996E-3</v>
      </c>
      <c r="KA555">
        <v>18.473089999999999</v>
      </c>
      <c r="KB555">
        <v>0</v>
      </c>
      <c r="KC555" s="1">
        <v>-4.4518939999999999E-15</v>
      </c>
      <c r="KD555" s="1">
        <v>6.5140119999999996E-3</v>
      </c>
      <c r="KE555">
        <v>18.46097</v>
      </c>
      <c r="KF555">
        <v>0</v>
      </c>
      <c r="KG555" s="1">
        <v>-3.4889969999999998E-15</v>
      </c>
      <c r="KH555" s="1">
        <v>6.4800190000000001E-3</v>
      </c>
      <c r="KI555">
        <v>18.45429</v>
      </c>
      <c r="KJ555">
        <v>0</v>
      </c>
      <c r="KK555" s="1">
        <v>-2.786072E-14</v>
      </c>
      <c r="KL555" s="1">
        <v>6.4407910000000004E-3</v>
      </c>
      <c r="KM555">
        <v>18.493120000000001</v>
      </c>
      <c r="KN555">
        <v>0</v>
      </c>
      <c r="KO555" s="1">
        <v>-4.541231E-14</v>
      </c>
      <c r="KP555" s="1">
        <v>6.3742149999999999E-3</v>
      </c>
      <c r="KQ555">
        <v>18.540099999999999</v>
      </c>
      <c r="KR555">
        <v>0</v>
      </c>
      <c r="KS555" s="1">
        <v>-9.8186039999999999E-15</v>
      </c>
      <c r="KT555" s="1">
        <v>6.3092959999999998E-3</v>
      </c>
      <c r="KU555">
        <v>18.57752</v>
      </c>
      <c r="KV555">
        <v>0</v>
      </c>
      <c r="KW555" s="1">
        <v>-7.5726890000000001E-14</v>
      </c>
      <c r="KX555" s="1">
        <v>6.2580789999999997E-3</v>
      </c>
      <c r="KY555">
        <v>18.606719999999999</v>
      </c>
      <c r="KZ555">
        <v>0</v>
      </c>
      <c r="LA555" s="1">
        <v>-2.9648760000000001E-13</v>
      </c>
      <c r="LB555" s="1">
        <v>6.2258879999999997E-3</v>
      </c>
      <c r="LC555">
        <v>18.613230000000001</v>
      </c>
      <c r="LD555">
        <v>0</v>
      </c>
      <c r="LE555" s="1">
        <v>-4.5295910000000001E-13</v>
      </c>
      <c r="LF555" s="1">
        <v>6.1876989999999996E-3</v>
      </c>
      <c r="LG555">
        <v>18.606660000000002</v>
      </c>
      <c r="LH555">
        <v>0</v>
      </c>
      <c r="LI555" s="1">
        <v>-3.7162050000000002E-13</v>
      </c>
      <c r="LJ555" s="1">
        <v>5.9705380000000001E-3</v>
      </c>
      <c r="LK555">
        <v>18.594760000000001</v>
      </c>
      <c r="LL555">
        <v>0</v>
      </c>
      <c r="LM555" s="1">
        <v>-6.0510999999999996E-14</v>
      </c>
      <c r="LN555" s="1">
        <v>5.7812109999999996E-3</v>
      </c>
      <c r="LO555">
        <v>18.596620000000001</v>
      </c>
      <c r="LP555">
        <v>0</v>
      </c>
      <c r="LQ555" s="1">
        <v>-1.8488170000000001E-12</v>
      </c>
      <c r="LR555" s="1">
        <v>5.6852279999999996E-3</v>
      </c>
      <c r="LS555">
        <v>18.65343</v>
      </c>
      <c r="LT555">
        <v>0</v>
      </c>
      <c r="LU555" s="1">
        <v>-2.2306909999999998E-12</v>
      </c>
      <c r="LV555" s="1">
        <v>5.7643579999999998E-3</v>
      </c>
      <c r="LW555">
        <v>18.73255</v>
      </c>
      <c r="LX555">
        <v>0</v>
      </c>
      <c r="LY555" s="1">
        <v>-4.4873789999999996E-12</v>
      </c>
      <c r="LZ555" s="1">
        <v>5.7959989999999996E-3</v>
      </c>
      <c r="MA555">
        <v>18.82647</v>
      </c>
      <c r="MB555">
        <v>0</v>
      </c>
      <c r="MC555" s="1">
        <v>-1.1448370000000001E-12</v>
      </c>
      <c r="MD555" s="1">
        <v>5.7197610000000003E-3</v>
      </c>
      <c r="ME555">
        <v>18.910119999999999</v>
      </c>
      <c r="MF555">
        <v>0</v>
      </c>
      <c r="MG555" s="1">
        <v>-7.3730449999999995E-12</v>
      </c>
      <c r="MH555" s="1">
        <v>5.5584069999999996E-3</v>
      </c>
      <c r="MI555">
        <v>18.95626</v>
      </c>
      <c r="MJ555">
        <v>0</v>
      </c>
      <c r="MK555" s="1">
        <v>-1.8022930000000001E-11</v>
      </c>
      <c r="ML555" s="1">
        <v>5.4625840000000004E-3</v>
      </c>
      <c r="MM555">
        <v>18.948830000000001</v>
      </c>
      <c r="MN555">
        <v>0</v>
      </c>
      <c r="MO555" s="1">
        <v>-2.0126849999999999E-12</v>
      </c>
      <c r="MP555" s="1">
        <v>5.5403789999999998E-3</v>
      </c>
      <c r="MQ555">
        <v>18.937729999999998</v>
      </c>
      <c r="MR555">
        <v>0</v>
      </c>
      <c r="MS555" s="1">
        <v>-2.6377119999999999E-11</v>
      </c>
      <c r="MT555" s="1">
        <v>5.6230400000000002E-3</v>
      </c>
      <c r="MU555">
        <v>18.932580000000002</v>
      </c>
      <c r="MV555">
        <v>0</v>
      </c>
      <c r="MW555" s="1">
        <v>-3.7727419999999999E-11</v>
      </c>
      <c r="MX555" s="1">
        <v>5.58947E-3</v>
      </c>
      <c r="MY555">
        <v>18.963640000000002</v>
      </c>
      <c r="MZ555">
        <v>0</v>
      </c>
      <c r="NA555" s="1">
        <v>-1.275074E-11</v>
      </c>
      <c r="NB555" s="1">
        <v>5.4196770000000003E-3</v>
      </c>
      <c r="NC555">
        <v>19.02366</v>
      </c>
      <c r="ND555">
        <v>0</v>
      </c>
      <c r="NE555" s="1">
        <v>-4.0438450000000002E-11</v>
      </c>
      <c r="NF555" s="1">
        <v>5.4196770000000003E-3</v>
      </c>
      <c r="NG555">
        <v>19.02366</v>
      </c>
      <c r="NH555">
        <v>0</v>
      </c>
      <c r="NI555" s="1">
        <v>-4.0438450000000002E-11</v>
      </c>
      <c r="NJ555" s="1">
        <v>5.4196770000000003E-3</v>
      </c>
      <c r="NK555">
        <v>19.02366</v>
      </c>
      <c r="NL555">
        <v>0</v>
      </c>
      <c r="NM555" s="1">
        <v>-4.0438450000000002E-11</v>
      </c>
      <c r="NN555" s="1">
        <v>5.4196770000000003E-3</v>
      </c>
      <c r="NO555">
        <v>19.02366</v>
      </c>
      <c r="NP555">
        <v>0</v>
      </c>
      <c r="NQ555" s="1">
        <v>-4.0438450000000002E-11</v>
      </c>
      <c r="NR555" s="1">
        <v>5.4196770000000003E-3</v>
      </c>
      <c r="NS555">
        <v>19.02366</v>
      </c>
      <c r="NT555">
        <v>0</v>
      </c>
      <c r="NU555" s="1">
        <v>-4.0438450000000002E-11</v>
      </c>
      <c r="NV555" s="1">
        <v>5.4196770000000003E-3</v>
      </c>
      <c r="NW555">
        <v>19.02366</v>
      </c>
      <c r="NX555">
        <v>0</v>
      </c>
      <c r="NY555" s="1">
        <v>-4.0438450000000002E-11</v>
      </c>
      <c r="NZ555" s="1">
        <v>5.4196770000000003E-3</v>
      </c>
      <c r="OA555">
        <v>19.02366</v>
      </c>
      <c r="OB555">
        <v>0</v>
      </c>
      <c r="OC555" s="1">
        <v>-4.0438450000000002E-11</v>
      </c>
      <c r="OD555" s="1">
        <v>5.4196770000000003E-3</v>
      </c>
      <c r="OE555">
        <v>19.02366</v>
      </c>
      <c r="OF555">
        <v>0</v>
      </c>
      <c r="OG555" s="1">
        <v>-4.0438450000000002E-11</v>
      </c>
      <c r="OH555" s="1">
        <v>5.4196770000000003E-3</v>
      </c>
      <c r="OI555">
        <v>19.02366</v>
      </c>
      <c r="OJ555">
        <v>0</v>
      </c>
      <c r="OK555" s="1">
        <v>-4.0438450000000002E-11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>
        <v>1.0601029999999999E-2</v>
      </c>
      <c r="G556">
        <v>16.529209999999999</v>
      </c>
      <c r="H556">
        <v>0</v>
      </c>
      <c r="I556">
        <v>0</v>
      </c>
      <c r="J556" s="1">
        <v>1.0591639999999999E-2</v>
      </c>
      <c r="K556">
        <v>16.596129999999999</v>
      </c>
      <c r="L556">
        <v>0</v>
      </c>
      <c r="M556">
        <v>0</v>
      </c>
      <c r="N556" s="1">
        <v>1.0418709999999999E-2</v>
      </c>
      <c r="O556">
        <v>16.664549999999998</v>
      </c>
      <c r="P556">
        <v>0</v>
      </c>
      <c r="Q556">
        <v>0</v>
      </c>
      <c r="R556" s="1">
        <v>1.030172E-2</v>
      </c>
      <c r="S556">
        <v>16.736350000000002</v>
      </c>
      <c r="T556">
        <v>0</v>
      </c>
      <c r="U556">
        <v>0</v>
      </c>
      <c r="V556" s="1">
        <v>1.028974E-2</v>
      </c>
      <c r="W556">
        <v>16.816330000000001</v>
      </c>
      <c r="X556">
        <v>0</v>
      </c>
      <c r="Y556">
        <v>0</v>
      </c>
      <c r="Z556" s="1">
        <v>1.0324659999999999E-2</v>
      </c>
      <c r="AA556">
        <v>16.850180000000002</v>
      </c>
      <c r="AB556">
        <v>0</v>
      </c>
      <c r="AC556">
        <v>0</v>
      </c>
      <c r="AD556" s="1">
        <v>1.0315680000000001E-2</v>
      </c>
      <c r="AE556">
        <v>16.833490000000001</v>
      </c>
      <c r="AF556">
        <v>0</v>
      </c>
      <c r="AG556">
        <v>0</v>
      </c>
      <c r="AH556" s="1">
        <v>1.045457E-2</v>
      </c>
      <c r="AI556">
        <v>16.816939999999999</v>
      </c>
      <c r="AJ556">
        <v>0</v>
      </c>
      <c r="AK556">
        <v>0</v>
      </c>
      <c r="AL556" s="1">
        <v>1.051244E-2</v>
      </c>
      <c r="AM556">
        <v>16.813639999999999</v>
      </c>
      <c r="AN556">
        <v>0</v>
      </c>
      <c r="AO556">
        <v>0</v>
      </c>
      <c r="AP556" s="1">
        <v>1.051094E-2</v>
      </c>
      <c r="AQ556">
        <v>16.873560000000001</v>
      </c>
      <c r="AR556">
        <v>0</v>
      </c>
      <c r="AS556">
        <v>0</v>
      </c>
      <c r="AT556" s="1">
        <v>1.0359159999999999E-2</v>
      </c>
      <c r="AU556">
        <v>16.948650000000001</v>
      </c>
      <c r="AV556">
        <v>0</v>
      </c>
      <c r="AW556">
        <v>0</v>
      </c>
      <c r="AX556" s="1">
        <v>1.0234719999999999E-2</v>
      </c>
      <c r="AY556">
        <v>17.01773</v>
      </c>
      <c r="AZ556">
        <v>0</v>
      </c>
      <c r="BA556">
        <v>0</v>
      </c>
      <c r="BB556" s="1">
        <v>1.0216609999999999E-2</v>
      </c>
      <c r="BC556">
        <v>17.086189999999998</v>
      </c>
      <c r="BD556">
        <v>0</v>
      </c>
      <c r="BE556">
        <v>0</v>
      </c>
      <c r="BF556" s="1">
        <v>1.0242100000000001E-2</v>
      </c>
      <c r="BG556">
        <v>17.10933</v>
      </c>
      <c r="BH556">
        <v>0</v>
      </c>
      <c r="BI556">
        <v>0</v>
      </c>
      <c r="BJ556" s="1">
        <v>1.0224219999999999E-2</v>
      </c>
      <c r="BK556">
        <v>17.102309999999999</v>
      </c>
      <c r="BL556">
        <v>0</v>
      </c>
      <c r="BM556">
        <v>0</v>
      </c>
      <c r="BN556" s="1">
        <v>1.018555E-2</v>
      </c>
      <c r="BO556">
        <v>17.092780000000001</v>
      </c>
      <c r="BP556">
        <v>0</v>
      </c>
      <c r="BQ556">
        <v>0</v>
      </c>
      <c r="BR556" s="1">
        <v>1.011688E-2</v>
      </c>
      <c r="BS556">
        <v>17.089110000000002</v>
      </c>
      <c r="BT556">
        <v>0</v>
      </c>
      <c r="BU556">
        <v>0</v>
      </c>
      <c r="BV556" s="1">
        <v>1.0074430000000001E-2</v>
      </c>
      <c r="BW556">
        <v>17.100449999999999</v>
      </c>
      <c r="BX556">
        <v>0</v>
      </c>
      <c r="BY556">
        <v>0</v>
      </c>
      <c r="BZ556" s="1">
        <v>1.001091E-2</v>
      </c>
      <c r="CA556">
        <v>17.152560000000001</v>
      </c>
      <c r="CB556">
        <v>0</v>
      </c>
      <c r="CC556">
        <v>0</v>
      </c>
      <c r="CD556" s="1">
        <v>9.9602460000000007E-3</v>
      </c>
      <c r="CE556">
        <v>17.192720000000001</v>
      </c>
      <c r="CF556">
        <v>0</v>
      </c>
      <c r="CG556">
        <v>0</v>
      </c>
      <c r="CH556" s="1">
        <v>9.8965749999999995E-3</v>
      </c>
      <c r="CI556">
        <v>17.223790000000001</v>
      </c>
      <c r="CJ556">
        <v>0</v>
      </c>
      <c r="CK556">
        <v>0</v>
      </c>
      <c r="CL556" s="1">
        <v>9.8463449999999994E-3</v>
      </c>
      <c r="CM556">
        <v>17.221869999999999</v>
      </c>
      <c r="CN556">
        <v>0</v>
      </c>
      <c r="CO556">
        <v>0</v>
      </c>
      <c r="CP556" s="1">
        <v>9.7764600000000007E-3</v>
      </c>
      <c r="CQ556">
        <v>17.21424</v>
      </c>
      <c r="CR556">
        <v>0</v>
      </c>
      <c r="CS556">
        <v>0</v>
      </c>
      <c r="CT556" s="1">
        <v>9.6739540000000002E-3</v>
      </c>
      <c r="CU556">
        <v>17.200340000000001</v>
      </c>
      <c r="CV556">
        <v>0</v>
      </c>
      <c r="CW556">
        <v>0</v>
      </c>
      <c r="CX556" s="1">
        <v>9.5884549999999992E-3</v>
      </c>
      <c r="CY556">
        <v>17.180789999999998</v>
      </c>
      <c r="CZ556">
        <v>0</v>
      </c>
      <c r="DA556">
        <v>0</v>
      </c>
      <c r="DB556" s="1">
        <v>9.5213720000000002E-3</v>
      </c>
      <c r="DC556">
        <v>17.17558</v>
      </c>
      <c r="DD556">
        <v>0</v>
      </c>
      <c r="DE556">
        <v>0</v>
      </c>
      <c r="DF556" s="1">
        <v>9.4798220000000006E-3</v>
      </c>
      <c r="DG556">
        <v>17.204820000000002</v>
      </c>
      <c r="DH556">
        <v>0</v>
      </c>
      <c r="DI556">
        <v>0</v>
      </c>
      <c r="DJ556" s="1">
        <v>9.4417059999999994E-3</v>
      </c>
      <c r="DK556">
        <v>17.239570000000001</v>
      </c>
      <c r="DL556">
        <v>0</v>
      </c>
      <c r="DM556">
        <v>0</v>
      </c>
      <c r="DN556" s="1">
        <v>9.3826029999999998E-3</v>
      </c>
      <c r="DO556">
        <v>17.282579999999999</v>
      </c>
      <c r="DP556">
        <v>0</v>
      </c>
      <c r="DQ556">
        <v>0</v>
      </c>
      <c r="DR556" s="1">
        <v>9.3073370000000006E-3</v>
      </c>
      <c r="DS556">
        <v>17.284649999999999</v>
      </c>
      <c r="DT556">
        <v>0</v>
      </c>
      <c r="DU556">
        <v>0</v>
      </c>
      <c r="DV556" s="1">
        <v>9.235966E-3</v>
      </c>
      <c r="DW556">
        <v>17.26857</v>
      </c>
      <c r="DX556">
        <v>0</v>
      </c>
      <c r="DY556">
        <v>0</v>
      </c>
      <c r="DZ556" s="1">
        <v>9.1269249999999993E-3</v>
      </c>
      <c r="EA556">
        <v>17.25516</v>
      </c>
      <c r="EB556">
        <v>0</v>
      </c>
      <c r="EC556">
        <v>0</v>
      </c>
      <c r="ED556" s="1">
        <v>9.0352330000000002E-3</v>
      </c>
      <c r="EE556">
        <v>17.244530000000001</v>
      </c>
      <c r="EF556">
        <v>0</v>
      </c>
      <c r="EG556">
        <v>0</v>
      </c>
      <c r="EH556" s="1">
        <v>8.960694E-3</v>
      </c>
      <c r="EI556">
        <v>17.27965</v>
      </c>
      <c r="EJ556">
        <v>0</v>
      </c>
      <c r="EK556">
        <v>0</v>
      </c>
      <c r="EL556" s="1">
        <v>8.9318929999999998E-3</v>
      </c>
      <c r="EM556">
        <v>17.323650000000001</v>
      </c>
      <c r="EN556">
        <v>0</v>
      </c>
      <c r="EO556">
        <v>0</v>
      </c>
      <c r="EP556" s="1">
        <v>8.8887210000000005E-3</v>
      </c>
      <c r="EQ556">
        <v>17.360489999999999</v>
      </c>
      <c r="ER556">
        <v>0</v>
      </c>
      <c r="ES556">
        <v>0</v>
      </c>
      <c r="ET556" s="1">
        <v>8.8193950000000007E-3</v>
      </c>
      <c r="EU556">
        <v>17.410830000000001</v>
      </c>
      <c r="EV556">
        <v>0</v>
      </c>
      <c r="EW556">
        <v>0</v>
      </c>
      <c r="EX556" s="1">
        <v>8.7511780000000001E-3</v>
      </c>
      <c r="EY556">
        <v>17.434360000000002</v>
      </c>
      <c r="EZ556">
        <v>0</v>
      </c>
      <c r="FA556">
        <v>0</v>
      </c>
      <c r="FB556" s="1">
        <v>8.7000979999999999E-3</v>
      </c>
      <c r="FC556">
        <v>17.415220000000001</v>
      </c>
      <c r="FD556">
        <v>0</v>
      </c>
      <c r="FE556">
        <v>0</v>
      </c>
      <c r="FF556" s="1">
        <v>8.8216909999999996E-3</v>
      </c>
      <c r="FG556">
        <v>17.393249999999998</v>
      </c>
      <c r="FH556">
        <v>0</v>
      </c>
      <c r="FI556">
        <v>0</v>
      </c>
      <c r="FJ556" s="1">
        <v>8.8949819999999992E-3</v>
      </c>
      <c r="FK556">
        <v>17.380980000000001</v>
      </c>
      <c r="FL556">
        <v>0</v>
      </c>
      <c r="FM556">
        <v>0</v>
      </c>
      <c r="FN556" s="1">
        <v>8.8604449999999998E-3</v>
      </c>
      <c r="FO556">
        <v>17.430209999999999</v>
      </c>
      <c r="FP556">
        <v>0</v>
      </c>
      <c r="FQ556">
        <v>0</v>
      </c>
      <c r="FR556" s="1">
        <v>8.6512919999999997E-3</v>
      </c>
      <c r="FS556">
        <v>17.50048</v>
      </c>
      <c r="FT556">
        <v>0</v>
      </c>
      <c r="FU556">
        <v>0</v>
      </c>
      <c r="FV556" s="1">
        <v>8.4964930000000008E-3</v>
      </c>
      <c r="FW556">
        <v>17.578050000000001</v>
      </c>
      <c r="FX556">
        <v>0</v>
      </c>
      <c r="FY556">
        <v>0</v>
      </c>
      <c r="FZ556" s="1">
        <v>8.4596210000000005E-3</v>
      </c>
      <c r="GA556">
        <v>17.647480000000002</v>
      </c>
      <c r="GB556">
        <v>0</v>
      </c>
      <c r="GC556">
        <v>0</v>
      </c>
      <c r="GD556" s="1">
        <v>8.4819930000000002E-3</v>
      </c>
      <c r="GE556">
        <v>17.666779999999999</v>
      </c>
      <c r="GF556">
        <v>0</v>
      </c>
      <c r="GG556">
        <v>0</v>
      </c>
      <c r="GH556" s="1">
        <v>8.4438719999999998E-3</v>
      </c>
      <c r="GI556">
        <v>17.64761</v>
      </c>
      <c r="GJ556">
        <v>0</v>
      </c>
      <c r="GK556">
        <v>0</v>
      </c>
      <c r="GL556" s="1">
        <v>8.5513740000000005E-3</v>
      </c>
      <c r="GM556">
        <v>17.626830000000002</v>
      </c>
      <c r="GN556">
        <v>0</v>
      </c>
      <c r="GO556">
        <v>0</v>
      </c>
      <c r="GP556" s="1">
        <v>8.5967319999999993E-3</v>
      </c>
      <c r="GQ556">
        <v>17.617750000000001</v>
      </c>
      <c r="GR556">
        <v>0</v>
      </c>
      <c r="GS556">
        <v>0</v>
      </c>
      <c r="GT556" s="1">
        <v>8.5502849999999995E-3</v>
      </c>
      <c r="GU556">
        <v>17.673100000000002</v>
      </c>
      <c r="GV556">
        <v>0</v>
      </c>
      <c r="GW556">
        <v>0</v>
      </c>
      <c r="GX556" s="1">
        <v>8.3478140000000003E-3</v>
      </c>
      <c r="GY556">
        <v>17.745750000000001</v>
      </c>
      <c r="GZ556">
        <v>0</v>
      </c>
      <c r="HA556">
        <v>0</v>
      </c>
      <c r="HB556" s="1">
        <v>8.1759529999999997E-3</v>
      </c>
      <c r="HC556">
        <v>17.82441</v>
      </c>
      <c r="HD556">
        <v>0</v>
      </c>
      <c r="HE556">
        <v>0</v>
      </c>
      <c r="HF556" s="1">
        <v>8.1157910000000007E-3</v>
      </c>
      <c r="HG556">
        <v>17.888280000000002</v>
      </c>
      <c r="HH556">
        <v>0</v>
      </c>
      <c r="HI556">
        <v>0</v>
      </c>
      <c r="HJ556" s="1">
        <v>8.1231900000000006E-3</v>
      </c>
      <c r="HK556">
        <v>17.907399999999999</v>
      </c>
      <c r="HL556">
        <v>0</v>
      </c>
      <c r="HM556">
        <v>0</v>
      </c>
      <c r="HN556" s="1">
        <v>8.1038519999999999E-3</v>
      </c>
      <c r="HO556">
        <v>17.885490000000001</v>
      </c>
      <c r="HP556">
        <v>0</v>
      </c>
      <c r="HQ556">
        <v>0</v>
      </c>
      <c r="HR556" s="1">
        <v>8.3009810000000007E-3</v>
      </c>
      <c r="HS556">
        <v>17.86243</v>
      </c>
      <c r="HT556">
        <v>0</v>
      </c>
      <c r="HU556">
        <v>0</v>
      </c>
      <c r="HV556" s="1">
        <v>8.3997450000000001E-3</v>
      </c>
      <c r="HW556">
        <v>17.850249999999999</v>
      </c>
      <c r="HX556">
        <v>0</v>
      </c>
      <c r="HY556">
        <v>0</v>
      </c>
      <c r="HZ556" s="1">
        <v>8.4002729999999998E-3</v>
      </c>
      <c r="IA556">
        <v>17.89002</v>
      </c>
      <c r="IB556">
        <v>0</v>
      </c>
      <c r="IC556">
        <v>0</v>
      </c>
      <c r="ID556" s="1">
        <v>8.1917110000000008E-3</v>
      </c>
      <c r="IE556">
        <v>17.90446</v>
      </c>
      <c r="IF556">
        <v>0</v>
      </c>
      <c r="IG556">
        <v>0</v>
      </c>
      <c r="IH556" s="1">
        <v>8.0505620000000007E-3</v>
      </c>
      <c r="II556">
        <v>17.960039999999999</v>
      </c>
      <c r="IJ556">
        <v>0</v>
      </c>
      <c r="IK556">
        <v>0</v>
      </c>
      <c r="IL556" s="1">
        <v>8.0344839999999997E-3</v>
      </c>
      <c r="IM556">
        <v>18.009810000000002</v>
      </c>
      <c r="IN556">
        <v>0</v>
      </c>
      <c r="IO556">
        <v>0</v>
      </c>
      <c r="IP556" s="1">
        <v>8.0606819999999996E-3</v>
      </c>
      <c r="IQ556">
        <v>18.025919999999999</v>
      </c>
      <c r="IR556">
        <v>0</v>
      </c>
      <c r="IS556">
        <v>0</v>
      </c>
      <c r="IT556" s="1">
        <v>8.0116340000000001E-3</v>
      </c>
      <c r="IU556">
        <v>18.013020000000001</v>
      </c>
      <c r="IV556">
        <v>0</v>
      </c>
      <c r="IW556">
        <v>0</v>
      </c>
      <c r="IX556" s="1">
        <v>7.7653380000000001E-3</v>
      </c>
      <c r="IY556">
        <v>17.993469999999999</v>
      </c>
      <c r="IZ556">
        <v>0</v>
      </c>
      <c r="JA556">
        <v>0</v>
      </c>
      <c r="JB556" s="1">
        <v>7.5464E-3</v>
      </c>
      <c r="JC556">
        <v>17.990729999999999</v>
      </c>
      <c r="JD556">
        <v>0</v>
      </c>
      <c r="JE556">
        <v>0</v>
      </c>
      <c r="JF556" s="1">
        <v>7.4287900000000002E-3</v>
      </c>
      <c r="JG556">
        <v>18.055700000000002</v>
      </c>
      <c r="JH556">
        <v>0</v>
      </c>
      <c r="JI556">
        <v>0</v>
      </c>
      <c r="JJ556" s="1">
        <v>7.4679660000000004E-3</v>
      </c>
      <c r="JK556">
        <v>18.143129999999999</v>
      </c>
      <c r="JL556">
        <v>0</v>
      </c>
      <c r="JM556">
        <v>0</v>
      </c>
      <c r="JN556" s="1">
        <v>7.4731229999999999E-3</v>
      </c>
      <c r="JO556">
        <v>18.2377</v>
      </c>
      <c r="JP556">
        <v>0</v>
      </c>
      <c r="JQ556">
        <v>0</v>
      </c>
      <c r="JR556" s="1">
        <v>7.3638439999999996E-3</v>
      </c>
      <c r="JS556">
        <v>18.322040000000001</v>
      </c>
      <c r="JT556">
        <v>0</v>
      </c>
      <c r="JU556">
        <v>0</v>
      </c>
      <c r="JV556" s="1">
        <v>7.1871560000000001E-3</v>
      </c>
      <c r="JW556">
        <v>18.355260000000001</v>
      </c>
      <c r="JX556">
        <v>0</v>
      </c>
      <c r="JY556">
        <v>0</v>
      </c>
      <c r="JZ556" s="1">
        <v>7.0704059999999996E-3</v>
      </c>
      <c r="KA556">
        <v>18.34468</v>
      </c>
      <c r="KB556">
        <v>0</v>
      </c>
      <c r="KC556">
        <v>0</v>
      </c>
      <c r="KD556" s="1">
        <v>7.0223359999999997E-3</v>
      </c>
      <c r="KE556">
        <v>18.331530000000001</v>
      </c>
      <c r="KF556">
        <v>0</v>
      </c>
      <c r="KG556">
        <v>0</v>
      </c>
      <c r="KH556" s="1">
        <v>6.986183E-3</v>
      </c>
      <c r="KI556">
        <v>18.323619999999998</v>
      </c>
      <c r="KJ556">
        <v>0</v>
      </c>
      <c r="KK556">
        <v>0</v>
      </c>
      <c r="KL556" s="1">
        <v>6.9410009999999996E-3</v>
      </c>
      <c r="KM556">
        <v>18.361370000000001</v>
      </c>
      <c r="KN556">
        <v>0</v>
      </c>
      <c r="KO556">
        <v>0</v>
      </c>
      <c r="KP556" s="1">
        <v>6.8701910000000003E-3</v>
      </c>
      <c r="KQ556">
        <v>18.407589999999999</v>
      </c>
      <c r="KR556">
        <v>0</v>
      </c>
      <c r="KS556">
        <v>0</v>
      </c>
      <c r="KT556" s="1">
        <v>6.8009500000000001E-3</v>
      </c>
      <c r="KU556">
        <v>18.444379999999999</v>
      </c>
      <c r="KV556">
        <v>0</v>
      </c>
      <c r="KW556">
        <v>0</v>
      </c>
      <c r="KX556" s="1">
        <v>6.7454250000000002E-3</v>
      </c>
      <c r="KY556">
        <v>18.472989999999999</v>
      </c>
      <c r="KZ556">
        <v>0</v>
      </c>
      <c r="LA556">
        <v>0</v>
      </c>
      <c r="LB556" s="1">
        <v>6.7106609999999997E-3</v>
      </c>
      <c r="LC556">
        <v>18.478899999999999</v>
      </c>
      <c r="LD556">
        <v>0</v>
      </c>
      <c r="LE556">
        <v>0</v>
      </c>
      <c r="LF556" s="1">
        <v>6.6695160000000003E-3</v>
      </c>
      <c r="LG556">
        <v>18.471509999999999</v>
      </c>
      <c r="LH556">
        <v>0</v>
      </c>
      <c r="LI556">
        <v>0</v>
      </c>
      <c r="LJ556" s="1">
        <v>6.4274579999999996E-3</v>
      </c>
      <c r="LK556">
        <v>18.458970000000001</v>
      </c>
      <c r="LL556">
        <v>0</v>
      </c>
      <c r="LM556">
        <v>0</v>
      </c>
      <c r="LN556" s="1">
        <v>6.2248319999999996E-3</v>
      </c>
      <c r="LO556">
        <v>18.460740000000001</v>
      </c>
      <c r="LP556">
        <v>0</v>
      </c>
      <c r="LQ556">
        <v>0</v>
      </c>
      <c r="LR556" s="1">
        <v>6.1194259999999999E-3</v>
      </c>
      <c r="LS556">
        <v>18.517410000000002</v>
      </c>
      <c r="LT556">
        <v>0</v>
      </c>
      <c r="LU556">
        <v>0</v>
      </c>
      <c r="LV556" s="1">
        <v>6.2086620000000002E-3</v>
      </c>
      <c r="LW556">
        <v>18.596599999999999</v>
      </c>
      <c r="LX556">
        <v>0</v>
      </c>
      <c r="LY556">
        <v>0</v>
      </c>
      <c r="LZ556" s="1">
        <v>6.2418029999999998E-3</v>
      </c>
      <c r="MA556">
        <v>18.69068</v>
      </c>
      <c r="MB556">
        <v>0</v>
      </c>
      <c r="MC556">
        <v>0</v>
      </c>
      <c r="MD556" s="1">
        <v>6.1603650000000001E-3</v>
      </c>
      <c r="ME556">
        <v>18.774570000000001</v>
      </c>
      <c r="MF556">
        <v>0</v>
      </c>
      <c r="MG556">
        <v>1.6878239999999999E-11</v>
      </c>
      <c r="MH556" s="1">
        <v>5.9876460000000001E-3</v>
      </c>
      <c r="MI556">
        <v>18.820720000000001</v>
      </c>
      <c r="MJ556">
        <v>0</v>
      </c>
      <c r="MK556">
        <v>7.5109000000000004E-10</v>
      </c>
      <c r="ML556" s="1">
        <v>5.8854299999999997E-3</v>
      </c>
      <c r="MM556">
        <v>18.81287</v>
      </c>
      <c r="MN556">
        <v>0</v>
      </c>
      <c r="MO556">
        <v>3.8518150000000001E-9</v>
      </c>
      <c r="MP556" s="1">
        <v>5.9724039999999997E-3</v>
      </c>
      <c r="MQ556">
        <v>18.800999999999998</v>
      </c>
      <c r="MR556">
        <v>0</v>
      </c>
      <c r="MS556">
        <v>1.16173E-8</v>
      </c>
      <c r="MT556" s="1">
        <v>6.0600350000000001E-3</v>
      </c>
      <c r="MU556">
        <v>18.794840000000001</v>
      </c>
      <c r="MV556">
        <v>0</v>
      </c>
      <c r="MW556">
        <v>2.8453399999999999E-8</v>
      </c>
      <c r="MX556" s="1">
        <v>6.0249240000000001E-3</v>
      </c>
      <c r="MY556">
        <v>18.824940000000002</v>
      </c>
      <c r="MZ556">
        <v>0</v>
      </c>
      <c r="NA556">
        <v>6.1018999999999999E-8</v>
      </c>
      <c r="NB556" s="1">
        <v>5.8406669999999999E-3</v>
      </c>
      <c r="NC556">
        <v>18.884119999999999</v>
      </c>
      <c r="ND556">
        <v>0</v>
      </c>
      <c r="NE556">
        <v>1.156743E-7</v>
      </c>
      <c r="NF556" s="1">
        <v>5.8406669999999999E-3</v>
      </c>
      <c r="NG556">
        <v>18.884119999999999</v>
      </c>
      <c r="NH556">
        <v>0</v>
      </c>
      <c r="NI556">
        <v>1.156743E-7</v>
      </c>
      <c r="NJ556" s="1">
        <v>5.8406669999999999E-3</v>
      </c>
      <c r="NK556">
        <v>18.884119999999999</v>
      </c>
      <c r="NL556">
        <v>0</v>
      </c>
      <c r="NM556">
        <v>1.156743E-7</v>
      </c>
      <c r="NN556" s="1">
        <v>5.8406669999999999E-3</v>
      </c>
      <c r="NO556">
        <v>18.884119999999999</v>
      </c>
      <c r="NP556">
        <v>0</v>
      </c>
      <c r="NQ556">
        <v>1.156743E-7</v>
      </c>
      <c r="NR556" s="1">
        <v>5.8406669999999999E-3</v>
      </c>
      <c r="NS556">
        <v>18.884119999999999</v>
      </c>
      <c r="NT556">
        <v>0</v>
      </c>
      <c r="NU556">
        <v>1.156743E-7</v>
      </c>
      <c r="NV556" s="1">
        <v>5.8406669999999999E-3</v>
      </c>
      <c r="NW556">
        <v>18.884119999999999</v>
      </c>
      <c r="NX556">
        <v>0</v>
      </c>
      <c r="NY556">
        <v>1.156743E-7</v>
      </c>
      <c r="NZ556" s="1">
        <v>5.8406669999999999E-3</v>
      </c>
      <c r="OA556">
        <v>18.884119999999999</v>
      </c>
      <c r="OB556">
        <v>0</v>
      </c>
      <c r="OC556">
        <v>1.156743E-7</v>
      </c>
      <c r="OD556" s="1">
        <v>5.8406669999999999E-3</v>
      </c>
      <c r="OE556">
        <v>18.884119999999999</v>
      </c>
      <c r="OF556">
        <v>0</v>
      </c>
      <c r="OG556">
        <v>1.156743E-7</v>
      </c>
      <c r="OH556" s="1">
        <v>5.8406669999999999E-3</v>
      </c>
      <c r="OI556">
        <v>18.884119999999999</v>
      </c>
      <c r="OJ556">
        <v>0</v>
      </c>
      <c r="OK556">
        <v>1.156743E-7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9.3253869999999992E-3</v>
      </c>
      <c r="G557">
        <v>16.446359999999999</v>
      </c>
      <c r="H557">
        <v>0</v>
      </c>
      <c r="I557">
        <v>0</v>
      </c>
      <c r="J557" s="1">
        <v>9.325191E-3</v>
      </c>
      <c r="K557">
        <v>16.507400000000001</v>
      </c>
      <c r="L557">
        <v>0</v>
      </c>
      <c r="M557">
        <v>0</v>
      </c>
      <c r="N557" s="1">
        <v>9.1663690000000006E-3</v>
      </c>
      <c r="O557">
        <v>16.5703</v>
      </c>
      <c r="P557">
        <v>0</v>
      </c>
      <c r="Q557">
        <v>0</v>
      </c>
      <c r="R557" s="1">
        <v>9.0630899999999993E-3</v>
      </c>
      <c r="S557">
        <v>16.636669999999999</v>
      </c>
      <c r="T557">
        <v>0</v>
      </c>
      <c r="U557">
        <v>0</v>
      </c>
      <c r="V557" s="1">
        <v>9.050532E-3</v>
      </c>
      <c r="W557">
        <v>16.710889999999999</v>
      </c>
      <c r="X557">
        <v>0</v>
      </c>
      <c r="Y557">
        <v>0</v>
      </c>
      <c r="Z557" s="1">
        <v>9.0852869999999992E-3</v>
      </c>
      <c r="AA557">
        <v>16.743279999999999</v>
      </c>
      <c r="AB557">
        <v>0</v>
      </c>
      <c r="AC557">
        <v>0</v>
      </c>
      <c r="AD557" s="1">
        <v>9.0744229999999999E-3</v>
      </c>
      <c r="AE557">
        <v>16.729420000000001</v>
      </c>
      <c r="AF557">
        <v>0</v>
      </c>
      <c r="AG557">
        <v>0</v>
      </c>
      <c r="AH557" s="1">
        <v>9.2200890000000008E-3</v>
      </c>
      <c r="AI557">
        <v>16.71527</v>
      </c>
      <c r="AJ557">
        <v>0</v>
      </c>
      <c r="AK557">
        <v>0</v>
      </c>
      <c r="AL557" s="1">
        <v>9.2711760000000008E-3</v>
      </c>
      <c r="AM557">
        <v>16.712969999999999</v>
      </c>
      <c r="AN557">
        <v>0</v>
      </c>
      <c r="AO557">
        <v>0</v>
      </c>
      <c r="AP557" s="1">
        <v>9.2770549999999993E-3</v>
      </c>
      <c r="AQ557">
        <v>16.768249999999998</v>
      </c>
      <c r="AR557">
        <v>0</v>
      </c>
      <c r="AS557">
        <v>0</v>
      </c>
      <c r="AT557" s="1">
        <v>9.1323020000000001E-3</v>
      </c>
      <c r="AU557">
        <v>16.837620000000001</v>
      </c>
      <c r="AV557">
        <v>0</v>
      </c>
      <c r="AW557">
        <v>0</v>
      </c>
      <c r="AX557" s="1">
        <v>9.0243790000000008E-3</v>
      </c>
      <c r="AY557">
        <v>16.90184</v>
      </c>
      <c r="AZ557">
        <v>0</v>
      </c>
      <c r="BA557">
        <v>0</v>
      </c>
      <c r="BB557" s="1">
        <v>9.0037380000000007E-3</v>
      </c>
      <c r="BC557">
        <v>16.965879999999999</v>
      </c>
      <c r="BD557">
        <v>0</v>
      </c>
      <c r="BE557">
        <v>0</v>
      </c>
      <c r="BF557" s="1">
        <v>9.0340019999999993E-3</v>
      </c>
      <c r="BG557">
        <v>16.98874</v>
      </c>
      <c r="BH557">
        <v>0</v>
      </c>
      <c r="BI557">
        <v>0</v>
      </c>
      <c r="BJ557" s="1">
        <v>9.0167509999999999E-3</v>
      </c>
      <c r="BK557">
        <v>16.983969999999999</v>
      </c>
      <c r="BL557">
        <v>0</v>
      </c>
      <c r="BM557">
        <v>0</v>
      </c>
      <c r="BN557" s="1">
        <v>8.9900339999999992E-3</v>
      </c>
      <c r="BO557">
        <v>16.976610000000001</v>
      </c>
      <c r="BP557">
        <v>0</v>
      </c>
      <c r="BQ557">
        <v>0</v>
      </c>
      <c r="BR557" s="1">
        <v>8.9234650000000002E-3</v>
      </c>
      <c r="BS557">
        <v>16.97419</v>
      </c>
      <c r="BT557">
        <v>0</v>
      </c>
      <c r="BU557">
        <v>0</v>
      </c>
      <c r="BV557" s="1">
        <v>8.8853869999999998E-3</v>
      </c>
      <c r="BW557">
        <v>16.985389999999999</v>
      </c>
      <c r="BX557">
        <v>0</v>
      </c>
      <c r="BY557">
        <v>0</v>
      </c>
      <c r="BZ557" s="1">
        <v>8.8302239999999994E-3</v>
      </c>
      <c r="CA557">
        <v>17.033750000000001</v>
      </c>
      <c r="CB557">
        <v>0</v>
      </c>
      <c r="CC557">
        <v>0</v>
      </c>
      <c r="CD557" s="1">
        <v>8.7890309999999992E-3</v>
      </c>
      <c r="CE557">
        <v>17.07142</v>
      </c>
      <c r="CF557">
        <v>0</v>
      </c>
      <c r="CG557">
        <v>0</v>
      </c>
      <c r="CH557" s="1">
        <v>8.7318099999999996E-3</v>
      </c>
      <c r="CI557">
        <v>17.100850000000001</v>
      </c>
      <c r="CJ557">
        <v>0</v>
      </c>
      <c r="CK557">
        <v>0</v>
      </c>
      <c r="CL557" s="1">
        <v>8.6845940000000003E-3</v>
      </c>
      <c r="CM557">
        <v>17.100079999999998</v>
      </c>
      <c r="CN557">
        <v>0</v>
      </c>
      <c r="CO557">
        <v>0</v>
      </c>
      <c r="CP557" s="1">
        <v>8.6253070000000005E-3</v>
      </c>
      <c r="CQ557">
        <v>17.093969999999999</v>
      </c>
      <c r="CR557">
        <v>0</v>
      </c>
      <c r="CS557">
        <v>0</v>
      </c>
      <c r="CT557" s="1">
        <v>8.5329129999999996E-3</v>
      </c>
      <c r="CU557">
        <v>17.08193</v>
      </c>
      <c r="CV557">
        <v>0</v>
      </c>
      <c r="CW557">
        <v>0</v>
      </c>
      <c r="CX557" s="1">
        <v>8.4538410000000001E-3</v>
      </c>
      <c r="CY557">
        <v>17.064620000000001</v>
      </c>
      <c r="CZ557">
        <v>0</v>
      </c>
      <c r="DA557">
        <v>0</v>
      </c>
      <c r="DB557" s="1">
        <v>8.3941780000000004E-3</v>
      </c>
      <c r="DC557">
        <v>17.06015</v>
      </c>
      <c r="DD557">
        <v>0</v>
      </c>
      <c r="DE557">
        <v>0</v>
      </c>
      <c r="DF557" s="1">
        <v>8.3587590000000003E-3</v>
      </c>
      <c r="DG557">
        <v>17.087060000000001</v>
      </c>
      <c r="DH557">
        <v>0</v>
      </c>
      <c r="DI557">
        <v>0</v>
      </c>
      <c r="DJ557" s="1">
        <v>8.3229889999999994E-3</v>
      </c>
      <c r="DK557">
        <v>17.11908</v>
      </c>
      <c r="DL557">
        <v>0</v>
      </c>
      <c r="DM557">
        <v>0</v>
      </c>
      <c r="DN557" s="1">
        <v>8.2707200000000005E-3</v>
      </c>
      <c r="DO557">
        <v>17.158760000000001</v>
      </c>
      <c r="DP557">
        <v>0</v>
      </c>
      <c r="DQ557">
        <v>0</v>
      </c>
      <c r="DR557" s="1">
        <v>8.2048650000000004E-3</v>
      </c>
      <c r="DS557">
        <v>17.161290000000001</v>
      </c>
      <c r="DT557">
        <v>0</v>
      </c>
      <c r="DU557">
        <v>0</v>
      </c>
      <c r="DV557" s="1">
        <v>8.1461490000000001E-3</v>
      </c>
      <c r="DW557">
        <v>17.147200000000002</v>
      </c>
      <c r="DX557">
        <v>0</v>
      </c>
      <c r="DY557">
        <v>0</v>
      </c>
      <c r="DZ557" s="1">
        <v>8.0370719999999993E-3</v>
      </c>
      <c r="EA557">
        <v>17.135290000000001</v>
      </c>
      <c r="EB557">
        <v>0</v>
      </c>
      <c r="EC557">
        <v>0</v>
      </c>
      <c r="ED557" s="1">
        <v>7.9571620000000003E-3</v>
      </c>
      <c r="EE557">
        <v>17.125779999999999</v>
      </c>
      <c r="EF557">
        <v>0</v>
      </c>
      <c r="EG557">
        <v>0</v>
      </c>
      <c r="EH557" s="1">
        <v>7.8944900000000005E-3</v>
      </c>
      <c r="EI557">
        <v>17.157990000000002</v>
      </c>
      <c r="EJ557">
        <v>0</v>
      </c>
      <c r="EK557">
        <v>0</v>
      </c>
      <c r="EL557" s="1">
        <v>7.8704480000000004E-3</v>
      </c>
      <c r="EM557">
        <v>17.19847</v>
      </c>
      <c r="EN557">
        <v>0</v>
      </c>
      <c r="EO557">
        <v>0</v>
      </c>
      <c r="EP557" s="1">
        <v>7.8287189999999996E-3</v>
      </c>
      <c r="EQ557">
        <v>17.23263</v>
      </c>
      <c r="ER557">
        <v>0</v>
      </c>
      <c r="ES557">
        <v>0</v>
      </c>
      <c r="ET557" s="1">
        <v>7.7669949999999996E-3</v>
      </c>
      <c r="EU557">
        <v>17.279219999999999</v>
      </c>
      <c r="EV557">
        <v>0</v>
      </c>
      <c r="EW557">
        <v>0</v>
      </c>
      <c r="EX557" s="1">
        <v>7.7145060000000003E-3</v>
      </c>
      <c r="EY557">
        <v>17.301570000000002</v>
      </c>
      <c r="EZ557">
        <v>0</v>
      </c>
      <c r="FA557">
        <v>0</v>
      </c>
      <c r="FB557">
        <v>7.6586780000000004E-3</v>
      </c>
      <c r="FC557">
        <v>17.285029999999999</v>
      </c>
      <c r="FD557">
        <v>0</v>
      </c>
      <c r="FE557">
        <v>0</v>
      </c>
      <c r="FF557" s="1">
        <v>7.7938149999999999E-3</v>
      </c>
      <c r="FG557">
        <v>17.26559</v>
      </c>
      <c r="FH557">
        <v>0</v>
      </c>
      <c r="FI557">
        <v>0</v>
      </c>
      <c r="FJ557" s="1">
        <v>7.8521489999999992E-3</v>
      </c>
      <c r="FK557">
        <v>17.2547</v>
      </c>
      <c r="FL557">
        <v>0</v>
      </c>
      <c r="FM557">
        <v>0</v>
      </c>
      <c r="FN557" s="1">
        <v>7.8252400000000007E-3</v>
      </c>
      <c r="FO557">
        <v>17.299769999999999</v>
      </c>
      <c r="FP557">
        <v>0</v>
      </c>
      <c r="FQ557">
        <v>0</v>
      </c>
      <c r="FR557" s="1">
        <v>7.6382830000000001E-3</v>
      </c>
      <c r="FS557">
        <v>17.3643</v>
      </c>
      <c r="FT557">
        <v>0</v>
      </c>
      <c r="FU557">
        <v>0</v>
      </c>
      <c r="FV557" s="1">
        <v>7.4923710000000003E-3</v>
      </c>
      <c r="FW557">
        <v>17.435929999999999</v>
      </c>
      <c r="FX557">
        <v>0</v>
      </c>
      <c r="FY557">
        <v>0</v>
      </c>
      <c r="FZ557" s="1">
        <v>7.468794E-3</v>
      </c>
      <c r="GA557">
        <v>17.500530000000001</v>
      </c>
      <c r="GB557">
        <v>0</v>
      </c>
      <c r="GC557">
        <v>0</v>
      </c>
      <c r="GD557">
        <v>7.4867409999999999E-3</v>
      </c>
      <c r="GE557">
        <v>17.519729999999999</v>
      </c>
      <c r="GF557">
        <v>0</v>
      </c>
      <c r="GG557">
        <v>0</v>
      </c>
      <c r="GH557" s="1">
        <v>7.4579770000000002E-3</v>
      </c>
      <c r="GI557">
        <v>17.503699999999998</v>
      </c>
      <c r="GJ557">
        <v>0</v>
      </c>
      <c r="GK557">
        <v>0</v>
      </c>
      <c r="GL557" s="1">
        <v>7.5787229999999999E-3</v>
      </c>
      <c r="GM557">
        <v>17.48582</v>
      </c>
      <c r="GN557">
        <v>0</v>
      </c>
      <c r="GO557">
        <v>0</v>
      </c>
      <c r="GP557" s="1">
        <v>7.604698E-3</v>
      </c>
      <c r="GQ557">
        <v>17.478290000000001</v>
      </c>
      <c r="GR557">
        <v>0</v>
      </c>
      <c r="GS557">
        <v>0</v>
      </c>
      <c r="GT557" s="1">
        <v>7.5780739999999997E-3</v>
      </c>
      <c r="GU557">
        <v>17.529409999999999</v>
      </c>
      <c r="GV557">
        <v>0</v>
      </c>
      <c r="GW557">
        <v>0</v>
      </c>
      <c r="GX557" s="1">
        <v>7.383545E-3</v>
      </c>
      <c r="GY557">
        <v>17.596579999999999</v>
      </c>
      <c r="GZ557">
        <v>0</v>
      </c>
      <c r="HA557">
        <v>0</v>
      </c>
      <c r="HB557" s="1">
        <v>7.2324529999999998E-3</v>
      </c>
      <c r="HC557">
        <v>17.66958</v>
      </c>
      <c r="HD557">
        <v>0</v>
      </c>
      <c r="HE557">
        <v>0</v>
      </c>
      <c r="HF557">
        <v>7.1793639999999997E-3</v>
      </c>
      <c r="HG557">
        <v>17.729420000000001</v>
      </c>
      <c r="HH557">
        <v>0</v>
      </c>
      <c r="HI557">
        <v>0</v>
      </c>
      <c r="HJ557" s="1">
        <v>7.1934299999999998E-3</v>
      </c>
      <c r="HK557">
        <v>17.748670000000001</v>
      </c>
      <c r="HL557">
        <v>0</v>
      </c>
      <c r="HM557">
        <v>0</v>
      </c>
      <c r="HN557" s="1">
        <v>7.1711800000000001E-3</v>
      </c>
      <c r="HO557">
        <v>17.730360000000001</v>
      </c>
      <c r="HP557">
        <v>0</v>
      </c>
      <c r="HQ557">
        <v>0</v>
      </c>
      <c r="HR557" s="1">
        <v>7.3852350000000004E-3</v>
      </c>
      <c r="HS557">
        <v>17.71049</v>
      </c>
      <c r="HT557">
        <v>0</v>
      </c>
      <c r="HU557">
        <v>0</v>
      </c>
      <c r="HV557" s="1">
        <v>7.4623470000000003E-3</v>
      </c>
      <c r="HW557">
        <v>17.700279999999999</v>
      </c>
      <c r="HX557">
        <v>0</v>
      </c>
      <c r="HY557">
        <v>0</v>
      </c>
      <c r="HZ557" s="1">
        <v>7.4704319999999999E-3</v>
      </c>
      <c r="IA557">
        <v>17.73725</v>
      </c>
      <c r="IB557">
        <v>0</v>
      </c>
      <c r="IC557">
        <v>0</v>
      </c>
      <c r="ID557" s="1">
        <v>7.2799780000000003E-3</v>
      </c>
      <c r="IE557">
        <v>17.751290000000001</v>
      </c>
      <c r="IF557">
        <v>0</v>
      </c>
      <c r="IG557">
        <v>0</v>
      </c>
      <c r="IH557" s="1">
        <v>7.1473489999999999E-3</v>
      </c>
      <c r="II557">
        <v>17.80283</v>
      </c>
      <c r="IJ557">
        <v>0</v>
      </c>
      <c r="IK557">
        <v>0</v>
      </c>
      <c r="IL557" s="1">
        <v>7.1384990000000004E-3</v>
      </c>
      <c r="IM557">
        <v>17.849329999999998</v>
      </c>
      <c r="IN557">
        <v>0</v>
      </c>
      <c r="IO557">
        <v>0</v>
      </c>
      <c r="IP557" s="1">
        <v>7.1616029999999999E-3</v>
      </c>
      <c r="IQ557">
        <v>17.865200000000002</v>
      </c>
      <c r="IR557">
        <v>0</v>
      </c>
      <c r="IS557">
        <v>0</v>
      </c>
      <c r="IT557" s="1">
        <v>7.1290449999999997E-3</v>
      </c>
      <c r="IU557">
        <v>17.854600000000001</v>
      </c>
      <c r="IV557">
        <v>0</v>
      </c>
      <c r="IW557">
        <v>0</v>
      </c>
      <c r="IX557" s="1">
        <v>6.8855829999999998E-3</v>
      </c>
      <c r="IY557">
        <v>17.837679999999999</v>
      </c>
      <c r="IZ557">
        <v>0</v>
      </c>
      <c r="JA557">
        <v>0</v>
      </c>
      <c r="JB557" s="1">
        <v>6.6957639999999999E-3</v>
      </c>
      <c r="JC557">
        <v>17.83595</v>
      </c>
      <c r="JD557">
        <v>0</v>
      </c>
      <c r="JE557">
        <v>0</v>
      </c>
      <c r="JF557" s="1">
        <v>6.5905E-3</v>
      </c>
      <c r="JG557">
        <v>17.895959999999999</v>
      </c>
      <c r="JH557">
        <v>0</v>
      </c>
      <c r="JI557">
        <v>0</v>
      </c>
      <c r="JJ557" s="1">
        <v>6.632059E-3</v>
      </c>
      <c r="JK557">
        <v>17.976700000000001</v>
      </c>
      <c r="JL557">
        <v>0</v>
      </c>
      <c r="JM557">
        <v>0</v>
      </c>
      <c r="JN557" s="1">
        <v>6.634582E-3</v>
      </c>
      <c r="JO557">
        <v>18.06437</v>
      </c>
      <c r="JP557">
        <v>0</v>
      </c>
      <c r="JQ557">
        <v>0</v>
      </c>
      <c r="JR557" s="1">
        <v>6.5360289999999996E-3</v>
      </c>
      <c r="JS557">
        <v>18.14302</v>
      </c>
      <c r="JT557">
        <v>0</v>
      </c>
      <c r="JU557">
        <v>0</v>
      </c>
      <c r="JV557" s="1">
        <v>6.3754909999999996E-3</v>
      </c>
      <c r="JW557">
        <v>18.175409999999999</v>
      </c>
      <c r="JX557">
        <v>0</v>
      </c>
      <c r="JY557">
        <v>0</v>
      </c>
      <c r="JZ557" s="1">
        <v>6.2732409999999997E-3</v>
      </c>
      <c r="KA557">
        <v>18.16789</v>
      </c>
      <c r="KB557">
        <v>0</v>
      </c>
      <c r="KC557">
        <v>0</v>
      </c>
      <c r="KD557" s="1">
        <v>6.2309399999999999E-3</v>
      </c>
      <c r="KE557">
        <v>18.15767</v>
      </c>
      <c r="KF557">
        <v>0</v>
      </c>
      <c r="KG557">
        <v>0</v>
      </c>
      <c r="KH557" s="1">
        <v>6.2060190000000001E-3</v>
      </c>
      <c r="KI557">
        <v>18.152000000000001</v>
      </c>
      <c r="KJ557">
        <v>0</v>
      </c>
      <c r="KK557">
        <v>0</v>
      </c>
      <c r="KL557" s="1">
        <v>6.1508659999999996E-3</v>
      </c>
      <c r="KM557">
        <v>18.187719999999999</v>
      </c>
      <c r="KN557">
        <v>0</v>
      </c>
      <c r="KO557">
        <v>0</v>
      </c>
      <c r="KP557" s="1">
        <v>6.0907970000000002E-3</v>
      </c>
      <c r="KQ557">
        <v>18.23114</v>
      </c>
      <c r="KR557">
        <v>0</v>
      </c>
      <c r="KS557">
        <v>0</v>
      </c>
      <c r="KT557" s="1">
        <v>6.0315079999999997E-3</v>
      </c>
      <c r="KU557">
        <v>18.26595</v>
      </c>
      <c r="KV557">
        <v>0</v>
      </c>
      <c r="KW557">
        <v>0</v>
      </c>
      <c r="KX557" s="1">
        <v>5.9814509999999996E-3</v>
      </c>
      <c r="KY557">
        <v>18.29336</v>
      </c>
      <c r="KZ557">
        <v>0</v>
      </c>
      <c r="LA557">
        <v>0</v>
      </c>
      <c r="LB557" s="1">
        <v>5.9495679999999997E-3</v>
      </c>
      <c r="LC557">
        <v>18.299959999999999</v>
      </c>
      <c r="LD557">
        <v>0</v>
      </c>
      <c r="LE557">
        <v>0</v>
      </c>
      <c r="LF557" s="1">
        <v>5.9211940000000003E-3</v>
      </c>
      <c r="LG557">
        <v>18.29421</v>
      </c>
      <c r="LH557">
        <v>0</v>
      </c>
      <c r="LI557">
        <v>0</v>
      </c>
      <c r="LJ557" s="1">
        <v>5.6772569999999998E-3</v>
      </c>
      <c r="LK557">
        <v>18.283570000000001</v>
      </c>
      <c r="LL557">
        <v>0</v>
      </c>
      <c r="LM557">
        <v>0</v>
      </c>
      <c r="LN557" s="1">
        <v>5.5059560000000002E-3</v>
      </c>
      <c r="LO557">
        <v>18.285589999999999</v>
      </c>
      <c r="LP557">
        <v>0</v>
      </c>
      <c r="LQ557">
        <v>0</v>
      </c>
      <c r="LR557" s="1">
        <v>5.403092E-3</v>
      </c>
      <c r="LS557">
        <v>18.33756</v>
      </c>
      <c r="LT557">
        <v>0</v>
      </c>
      <c r="LU557">
        <v>0</v>
      </c>
      <c r="LV557" s="1">
        <v>5.488616E-3</v>
      </c>
      <c r="LW557">
        <v>18.410419999999998</v>
      </c>
      <c r="LX557">
        <v>0</v>
      </c>
      <c r="LY557">
        <v>0</v>
      </c>
      <c r="LZ557" s="1">
        <v>5.5176169999999998E-3</v>
      </c>
      <c r="MA557">
        <v>18.49708</v>
      </c>
      <c r="MB557">
        <v>0</v>
      </c>
      <c r="MC557">
        <v>0</v>
      </c>
      <c r="MD557" s="1">
        <v>5.445704E-3</v>
      </c>
      <c r="ME557">
        <v>18.57499</v>
      </c>
      <c r="MF557">
        <v>3.4086440000000003E-17</v>
      </c>
      <c r="MG557">
        <v>5.1548109999999998E-14</v>
      </c>
      <c r="MH557" s="1">
        <v>5.2948880000000002E-3</v>
      </c>
      <c r="MI557">
        <v>18.618680000000001</v>
      </c>
      <c r="MJ557">
        <v>1.4754259999999999E-15</v>
      </c>
      <c r="MK557">
        <v>7.9076000000000008E-12</v>
      </c>
      <c r="ML557" s="1">
        <v>5.2021209999999997E-3</v>
      </c>
      <c r="MM557">
        <v>18.61308</v>
      </c>
      <c r="MN557">
        <v>7.437017E-15</v>
      </c>
      <c r="MO557">
        <v>6.7426880000000002E-11</v>
      </c>
      <c r="MP557" s="1">
        <v>5.2950150000000001E-3</v>
      </c>
      <c r="MQ557">
        <v>18.603590000000001</v>
      </c>
      <c r="MR557">
        <v>2.2820939999999999E-14</v>
      </c>
      <c r="MS557">
        <v>2.7760650000000001E-10</v>
      </c>
      <c r="MT557" s="1">
        <v>5.3731650000000001E-3</v>
      </c>
      <c r="MU557">
        <v>18.599119999999999</v>
      </c>
      <c r="MV557">
        <v>5.6717009999999999E-14</v>
      </c>
      <c r="MW557">
        <v>8.3914949999999999E-10</v>
      </c>
      <c r="MX557" s="1">
        <v>5.3418349999999996E-3</v>
      </c>
      <c r="MY557">
        <v>18.627549999999999</v>
      </c>
      <c r="MZ557">
        <v>1.2093850000000001E-13</v>
      </c>
      <c r="NA557">
        <v>2.108447E-9</v>
      </c>
      <c r="NB557" s="1">
        <v>5.17177E-3</v>
      </c>
      <c r="NC557">
        <v>18.682449999999999</v>
      </c>
      <c r="ND557">
        <v>2.219513E-13</v>
      </c>
      <c r="NE557">
        <v>4.5783290000000004E-9</v>
      </c>
      <c r="NF557" s="1">
        <v>5.17177E-3</v>
      </c>
      <c r="NG557">
        <v>18.682449999999999</v>
      </c>
      <c r="NH557">
        <v>2.219513E-13</v>
      </c>
      <c r="NI557">
        <v>4.5783290000000004E-9</v>
      </c>
      <c r="NJ557" s="1">
        <v>5.17177E-3</v>
      </c>
      <c r="NK557">
        <v>18.682449999999999</v>
      </c>
      <c r="NL557">
        <v>2.219513E-13</v>
      </c>
      <c r="NM557">
        <v>4.5783290000000004E-9</v>
      </c>
      <c r="NN557" s="1">
        <v>5.17177E-3</v>
      </c>
      <c r="NO557">
        <v>18.682449999999999</v>
      </c>
      <c r="NP557">
        <v>2.219513E-13</v>
      </c>
      <c r="NQ557">
        <v>4.5783290000000004E-9</v>
      </c>
      <c r="NR557" s="1">
        <v>5.17177E-3</v>
      </c>
      <c r="NS557">
        <v>18.682449999999999</v>
      </c>
      <c r="NT557">
        <v>2.219513E-13</v>
      </c>
      <c r="NU557">
        <v>4.5783290000000004E-9</v>
      </c>
      <c r="NV557" s="1">
        <v>5.17177E-3</v>
      </c>
      <c r="NW557">
        <v>18.682449999999999</v>
      </c>
      <c r="NX557">
        <v>2.219513E-13</v>
      </c>
      <c r="NY557">
        <v>4.5783290000000004E-9</v>
      </c>
      <c r="NZ557" s="1">
        <v>5.17177E-3</v>
      </c>
      <c r="OA557">
        <v>18.682449999999999</v>
      </c>
      <c r="OB557">
        <v>2.219513E-13</v>
      </c>
      <c r="OC557">
        <v>4.5783290000000004E-9</v>
      </c>
      <c r="OD557" s="1">
        <v>5.17177E-3</v>
      </c>
      <c r="OE557">
        <v>18.682449999999999</v>
      </c>
      <c r="OF557">
        <v>2.219513E-13</v>
      </c>
      <c r="OG557">
        <v>4.5783290000000004E-9</v>
      </c>
      <c r="OH557" s="1">
        <v>5.17177E-3</v>
      </c>
      <c r="OI557">
        <v>18.682449999999999</v>
      </c>
      <c r="OJ557">
        <v>2.219513E-13</v>
      </c>
      <c r="OK557">
        <v>4.5783290000000004E-9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1.010875E-2</v>
      </c>
      <c r="G558">
        <v>16.368639999999999</v>
      </c>
      <c r="H558">
        <v>0</v>
      </c>
      <c r="I558">
        <v>0</v>
      </c>
      <c r="J558" s="1">
        <v>1.0108819999999999E-2</v>
      </c>
      <c r="K558">
        <v>16.43027</v>
      </c>
      <c r="L558">
        <v>0</v>
      </c>
      <c r="M558">
        <v>0</v>
      </c>
      <c r="N558" s="1">
        <v>9.9333500000000005E-3</v>
      </c>
      <c r="O558">
        <v>16.493130000000001</v>
      </c>
      <c r="P558">
        <v>0</v>
      </c>
      <c r="Q558">
        <v>0</v>
      </c>
      <c r="R558" s="1">
        <v>9.8182559999999992E-3</v>
      </c>
      <c r="S558">
        <v>16.559139999999999</v>
      </c>
      <c r="T558">
        <v>0</v>
      </c>
      <c r="U558">
        <v>0</v>
      </c>
      <c r="V558" s="1">
        <v>9.8066669999999998E-3</v>
      </c>
      <c r="W558">
        <v>16.632840000000002</v>
      </c>
      <c r="X558">
        <v>0</v>
      </c>
      <c r="Y558">
        <v>0</v>
      </c>
      <c r="Z558" s="1">
        <v>9.8505060000000002E-3</v>
      </c>
      <c r="AA558">
        <v>16.663239999999998</v>
      </c>
      <c r="AB558">
        <v>0</v>
      </c>
      <c r="AC558">
        <v>0</v>
      </c>
      <c r="AD558" s="1">
        <v>9.8388009999999994E-3</v>
      </c>
      <c r="AE558">
        <v>16.646229999999999</v>
      </c>
      <c r="AF558">
        <v>0</v>
      </c>
      <c r="AG558">
        <v>0</v>
      </c>
      <c r="AH558" s="1">
        <v>1.002168E-2</v>
      </c>
      <c r="AI558">
        <v>16.629390000000001</v>
      </c>
      <c r="AJ558">
        <v>0</v>
      </c>
      <c r="AK558">
        <v>0</v>
      </c>
      <c r="AL558" s="1">
        <v>1.0073159999999999E-2</v>
      </c>
      <c r="AM558">
        <v>16.625309999999999</v>
      </c>
      <c r="AN558">
        <v>0</v>
      </c>
      <c r="AO558">
        <v>0</v>
      </c>
      <c r="AP558" s="1">
        <v>1.008181E-2</v>
      </c>
      <c r="AQ558">
        <v>16.680299999999999</v>
      </c>
      <c r="AR558">
        <v>0</v>
      </c>
      <c r="AS558">
        <v>0</v>
      </c>
      <c r="AT558" s="1">
        <v>9.9176100000000003E-3</v>
      </c>
      <c r="AU558">
        <v>16.74934</v>
      </c>
      <c r="AV558">
        <v>0</v>
      </c>
      <c r="AW558">
        <v>0</v>
      </c>
      <c r="AX558" s="1">
        <v>9.8067229999999998E-3</v>
      </c>
      <c r="AY558">
        <v>16.812629999999999</v>
      </c>
      <c r="AZ558">
        <v>0</v>
      </c>
      <c r="BA558">
        <v>0</v>
      </c>
      <c r="BB558" s="1">
        <v>9.7824079999999994E-3</v>
      </c>
      <c r="BC558">
        <v>16.875389999999999</v>
      </c>
      <c r="BD558">
        <v>0</v>
      </c>
      <c r="BE558">
        <v>0</v>
      </c>
      <c r="BF558" s="1">
        <v>9.8085800000000008E-3</v>
      </c>
      <c r="BG558">
        <v>16.895610000000001</v>
      </c>
      <c r="BH558">
        <v>0</v>
      </c>
      <c r="BI558">
        <v>0</v>
      </c>
      <c r="BJ558" s="1">
        <v>9.7937219999999995E-3</v>
      </c>
      <c r="BK558">
        <v>16.887720000000002</v>
      </c>
      <c r="BL558">
        <v>0</v>
      </c>
      <c r="BM558">
        <v>0</v>
      </c>
      <c r="BN558" s="1">
        <v>9.7721189999999993E-3</v>
      </c>
      <c r="BO558">
        <v>16.877549999999999</v>
      </c>
      <c r="BP558">
        <v>0</v>
      </c>
      <c r="BQ558">
        <v>0</v>
      </c>
      <c r="BR558" s="1">
        <v>9.7011349999999996E-3</v>
      </c>
      <c r="BS558">
        <v>16.87285</v>
      </c>
      <c r="BT558">
        <v>0</v>
      </c>
      <c r="BU558">
        <v>0</v>
      </c>
      <c r="BV558" s="1">
        <v>9.6562290000000005E-3</v>
      </c>
      <c r="BW558">
        <v>16.882269999999998</v>
      </c>
      <c r="BX558">
        <v>0</v>
      </c>
      <c r="BY558">
        <v>0</v>
      </c>
      <c r="BZ558" s="1">
        <v>9.5909319999999999E-3</v>
      </c>
      <c r="CA558">
        <v>16.929939999999998</v>
      </c>
      <c r="CB558">
        <v>0</v>
      </c>
      <c r="CC558">
        <v>0</v>
      </c>
      <c r="CD558" s="1">
        <v>9.5576329999999994E-3</v>
      </c>
      <c r="CE558">
        <v>16.9663</v>
      </c>
      <c r="CF558">
        <v>0</v>
      </c>
      <c r="CG558">
        <v>0</v>
      </c>
      <c r="CH558" s="1">
        <v>9.4895069999999995E-3</v>
      </c>
      <c r="CI558">
        <v>16.994150000000001</v>
      </c>
      <c r="CJ558">
        <v>0</v>
      </c>
      <c r="CK558">
        <v>0</v>
      </c>
      <c r="CL558" s="1">
        <v>9.4396459999999995E-3</v>
      </c>
      <c r="CM558">
        <v>16.990939999999998</v>
      </c>
      <c r="CN558">
        <v>0</v>
      </c>
      <c r="CO558">
        <v>0</v>
      </c>
      <c r="CP558" s="1">
        <v>9.3795200000000006E-3</v>
      </c>
      <c r="CQ558">
        <v>16.982530000000001</v>
      </c>
      <c r="CR558">
        <v>0</v>
      </c>
      <c r="CS558">
        <v>0</v>
      </c>
      <c r="CT558" s="1">
        <v>9.2743630000000007E-3</v>
      </c>
      <c r="CU558">
        <v>16.96846</v>
      </c>
      <c r="CV558">
        <v>0</v>
      </c>
      <c r="CW558">
        <v>0</v>
      </c>
      <c r="CX558" s="1">
        <v>9.1832589999999992E-3</v>
      </c>
      <c r="CY558">
        <v>16.949210000000001</v>
      </c>
      <c r="CZ558">
        <v>0</v>
      </c>
      <c r="DA558">
        <v>0</v>
      </c>
      <c r="DB558" s="1">
        <v>9.1113489999999995E-3</v>
      </c>
      <c r="DC558">
        <v>16.943429999999999</v>
      </c>
      <c r="DD558">
        <v>0</v>
      </c>
      <c r="DE558">
        <v>0</v>
      </c>
      <c r="DF558" s="1">
        <v>9.0831639999999995E-3</v>
      </c>
      <c r="DG558">
        <v>16.969850000000001</v>
      </c>
      <c r="DH558">
        <v>0</v>
      </c>
      <c r="DI558">
        <v>0</v>
      </c>
      <c r="DJ558" s="1">
        <v>9.0406270000000007E-3</v>
      </c>
      <c r="DK558">
        <v>17.001390000000001</v>
      </c>
      <c r="DL558">
        <v>0</v>
      </c>
      <c r="DM558">
        <v>0</v>
      </c>
      <c r="DN558" s="1">
        <v>8.9839589999999997E-3</v>
      </c>
      <c r="DO558">
        <v>17.040489999999998</v>
      </c>
      <c r="DP558">
        <v>0</v>
      </c>
      <c r="DQ558">
        <v>0</v>
      </c>
      <c r="DR558" s="1">
        <v>8.9122149999999994E-3</v>
      </c>
      <c r="DS558">
        <v>17.041340000000002</v>
      </c>
      <c r="DT558">
        <v>0</v>
      </c>
      <c r="DU558">
        <v>0</v>
      </c>
      <c r="DV558" s="1">
        <v>8.8460929999999993E-3</v>
      </c>
      <c r="DW558">
        <v>17.02524</v>
      </c>
      <c r="DX558">
        <v>0</v>
      </c>
      <c r="DY558">
        <v>0</v>
      </c>
      <c r="DZ558" s="1">
        <v>8.7213889999999995E-3</v>
      </c>
      <c r="EA558">
        <v>17.011569999999999</v>
      </c>
      <c r="EB558">
        <v>0</v>
      </c>
      <c r="EC558">
        <v>0</v>
      </c>
      <c r="ED558" s="1">
        <v>8.6275870000000008E-3</v>
      </c>
      <c r="EE558">
        <v>17.000509999999998</v>
      </c>
      <c r="EF558">
        <v>0</v>
      </c>
      <c r="EG558">
        <v>0</v>
      </c>
      <c r="EH558" s="1">
        <v>8.5650029999999999E-3</v>
      </c>
      <c r="EI558">
        <v>17.032430000000002</v>
      </c>
      <c r="EJ558">
        <v>0</v>
      </c>
      <c r="EK558">
        <v>0</v>
      </c>
      <c r="EL558" s="1">
        <v>8.5406790000000007E-3</v>
      </c>
      <c r="EM558">
        <v>17.072690000000001</v>
      </c>
      <c r="EN558">
        <v>0</v>
      </c>
      <c r="EO558">
        <v>0</v>
      </c>
      <c r="EP558" s="1">
        <v>8.5000400000000004E-3</v>
      </c>
      <c r="EQ558">
        <v>17.106249999999999</v>
      </c>
      <c r="ER558">
        <v>0</v>
      </c>
      <c r="ES558">
        <v>0</v>
      </c>
      <c r="ET558" s="1">
        <v>8.4285890000000002E-3</v>
      </c>
      <c r="EU558">
        <v>17.15221</v>
      </c>
      <c r="EV558">
        <v>0</v>
      </c>
      <c r="EW558">
        <v>0</v>
      </c>
      <c r="EX558" s="1">
        <v>8.3743829999999991E-3</v>
      </c>
      <c r="EY558">
        <v>17.172979999999999</v>
      </c>
      <c r="EZ558">
        <v>0</v>
      </c>
      <c r="FA558">
        <v>0</v>
      </c>
      <c r="FB558" s="1">
        <v>8.3089410000000002E-3</v>
      </c>
      <c r="FC558">
        <v>17.153919999999999</v>
      </c>
      <c r="FD558">
        <v>0</v>
      </c>
      <c r="FE558">
        <v>0</v>
      </c>
      <c r="FF558" s="1">
        <v>8.4779499999999997E-3</v>
      </c>
      <c r="FG558">
        <v>17.13232</v>
      </c>
      <c r="FH558">
        <v>0</v>
      </c>
      <c r="FI558">
        <v>0</v>
      </c>
      <c r="FJ558" s="1">
        <v>8.5363629999999999E-3</v>
      </c>
      <c r="FK558">
        <v>17.119869999999999</v>
      </c>
      <c r="FL558">
        <v>0</v>
      </c>
      <c r="FM558">
        <v>0</v>
      </c>
      <c r="FN558" s="1">
        <v>8.5156290000000003E-3</v>
      </c>
      <c r="FO558">
        <v>17.16489</v>
      </c>
      <c r="FP558">
        <v>0</v>
      </c>
      <c r="FQ558">
        <v>0</v>
      </c>
      <c r="FR558" s="1">
        <v>8.3053699999999994E-3</v>
      </c>
      <c r="FS558">
        <v>17.22944</v>
      </c>
      <c r="FT558">
        <v>0</v>
      </c>
      <c r="FU558">
        <v>0</v>
      </c>
      <c r="FV558" s="1">
        <v>8.1454679999999995E-3</v>
      </c>
      <c r="FW558">
        <v>17.30077</v>
      </c>
      <c r="FX558">
        <v>0</v>
      </c>
      <c r="FY558">
        <v>0</v>
      </c>
      <c r="FZ558" s="1">
        <v>8.1198429999999999E-3</v>
      </c>
      <c r="GA558">
        <v>17.364260000000002</v>
      </c>
      <c r="GB558">
        <v>0</v>
      </c>
      <c r="GC558">
        <v>0</v>
      </c>
      <c r="GD558" s="1">
        <v>8.1382880000000005E-3</v>
      </c>
      <c r="GE558">
        <v>17.381029999999999</v>
      </c>
      <c r="GF558">
        <v>0</v>
      </c>
      <c r="GG558">
        <v>0</v>
      </c>
      <c r="GH558" s="1">
        <v>8.1098820000000005E-3</v>
      </c>
      <c r="GI558">
        <v>17.361930000000001</v>
      </c>
      <c r="GJ558">
        <v>0</v>
      </c>
      <c r="GK558">
        <v>0</v>
      </c>
      <c r="GL558" s="1">
        <v>8.2688020000000004E-3</v>
      </c>
      <c r="GM558">
        <v>17.341380000000001</v>
      </c>
      <c r="GN558">
        <v>0</v>
      </c>
      <c r="GO558">
        <v>0</v>
      </c>
      <c r="GP558" s="1">
        <v>8.2815909999999996E-3</v>
      </c>
      <c r="GQ558">
        <v>17.33183</v>
      </c>
      <c r="GR558">
        <v>0</v>
      </c>
      <c r="GS558">
        <v>0</v>
      </c>
      <c r="GT558" s="1">
        <v>8.2651860000000008E-3</v>
      </c>
      <c r="GU558">
        <v>17.38259</v>
      </c>
      <c r="GV558">
        <v>0</v>
      </c>
      <c r="GW558">
        <v>0</v>
      </c>
      <c r="GX558" s="1">
        <v>8.0456369999999996E-3</v>
      </c>
      <c r="GY558">
        <v>17.449339999999999</v>
      </c>
      <c r="GZ558">
        <v>0</v>
      </c>
      <c r="HA558">
        <v>0</v>
      </c>
      <c r="HB558" s="1">
        <v>7.886934E-3</v>
      </c>
      <c r="HC558">
        <v>17.5214</v>
      </c>
      <c r="HD558">
        <v>0</v>
      </c>
      <c r="HE558">
        <v>0</v>
      </c>
      <c r="HF558" s="1">
        <v>7.8316449999999999E-3</v>
      </c>
      <c r="HG558">
        <v>17.579599999999999</v>
      </c>
      <c r="HH558">
        <v>0</v>
      </c>
      <c r="HI558">
        <v>0</v>
      </c>
      <c r="HJ558" s="1">
        <v>7.8431679999999993E-3</v>
      </c>
      <c r="HK558">
        <v>17.596029999999999</v>
      </c>
      <c r="HL558">
        <v>0</v>
      </c>
      <c r="HM558">
        <v>0</v>
      </c>
      <c r="HN558" s="1">
        <v>7.8249040000000006E-3</v>
      </c>
      <c r="HO558">
        <v>17.574200000000001</v>
      </c>
      <c r="HP558">
        <v>0</v>
      </c>
      <c r="HQ558">
        <v>0</v>
      </c>
      <c r="HR558" s="1">
        <v>8.0962210000000007E-3</v>
      </c>
      <c r="HS558">
        <v>17.551310000000001</v>
      </c>
      <c r="HT558">
        <v>0</v>
      </c>
      <c r="HU558">
        <v>0</v>
      </c>
      <c r="HV558" s="1">
        <v>8.1648880000000004E-3</v>
      </c>
      <c r="HW558">
        <v>17.538969999999999</v>
      </c>
      <c r="HX558">
        <v>0</v>
      </c>
      <c r="HY558">
        <v>0</v>
      </c>
      <c r="HZ558" s="1">
        <v>8.1817290000000004E-3</v>
      </c>
      <c r="IA558">
        <v>17.575209999999998</v>
      </c>
      <c r="IB558">
        <v>0</v>
      </c>
      <c r="IC558">
        <v>0</v>
      </c>
      <c r="ID558" s="1">
        <v>7.9653950000000001E-3</v>
      </c>
      <c r="IE558">
        <v>17.587730000000001</v>
      </c>
      <c r="IF558">
        <v>0</v>
      </c>
      <c r="IG558">
        <v>0</v>
      </c>
      <c r="IH558" s="1">
        <v>7.8235839999999997E-3</v>
      </c>
      <c r="II558">
        <v>17.638580000000001</v>
      </c>
      <c r="IJ558">
        <v>0</v>
      </c>
      <c r="IK558">
        <v>0</v>
      </c>
      <c r="IL558" s="1">
        <v>7.8097829999999998E-3</v>
      </c>
      <c r="IM558">
        <v>17.683890000000002</v>
      </c>
      <c r="IN558">
        <v>0</v>
      </c>
      <c r="IO558">
        <v>0</v>
      </c>
      <c r="IP558" s="1">
        <v>7.8393939999999995E-3</v>
      </c>
      <c r="IQ558">
        <v>17.69755</v>
      </c>
      <c r="IR558">
        <v>0</v>
      </c>
      <c r="IS558">
        <v>0</v>
      </c>
      <c r="IT558" s="1">
        <v>7.8059820000000004E-3</v>
      </c>
      <c r="IU558">
        <v>17.684280000000001</v>
      </c>
      <c r="IV558">
        <v>0</v>
      </c>
      <c r="IW558">
        <v>0</v>
      </c>
      <c r="IX558" s="1">
        <v>7.5199430000000003E-3</v>
      </c>
      <c r="IY558">
        <v>17.66479</v>
      </c>
      <c r="IZ558">
        <v>0</v>
      </c>
      <c r="JA558">
        <v>0</v>
      </c>
      <c r="JB558" s="1">
        <v>7.320554E-3</v>
      </c>
      <c r="JC558">
        <v>17.660969999999999</v>
      </c>
      <c r="JD558">
        <v>0</v>
      </c>
      <c r="JE558">
        <v>0</v>
      </c>
      <c r="JF558" s="1">
        <v>7.2050810000000003E-3</v>
      </c>
      <c r="JG558">
        <v>17.720410000000001</v>
      </c>
      <c r="JH558">
        <v>0</v>
      </c>
      <c r="JI558">
        <v>0</v>
      </c>
      <c r="JJ558" s="1">
        <v>7.2532559999999996E-3</v>
      </c>
      <c r="JK558">
        <v>17.800730000000001</v>
      </c>
      <c r="JL558">
        <v>0</v>
      </c>
      <c r="JM558">
        <v>0</v>
      </c>
      <c r="JN558" s="1">
        <v>7.2537139999999996E-3</v>
      </c>
      <c r="JO558">
        <v>17.88768</v>
      </c>
      <c r="JP558">
        <v>0</v>
      </c>
      <c r="JQ558">
        <v>0</v>
      </c>
      <c r="JR558" s="1">
        <v>7.1424640000000003E-3</v>
      </c>
      <c r="JS558">
        <v>17.96472</v>
      </c>
      <c r="JT558">
        <v>0</v>
      </c>
      <c r="JU558">
        <v>0</v>
      </c>
      <c r="JV558" s="1">
        <v>6.963665E-3</v>
      </c>
      <c r="JW558">
        <v>17.993739999999999</v>
      </c>
      <c r="JX558">
        <v>0</v>
      </c>
      <c r="JY558">
        <v>0</v>
      </c>
      <c r="JZ558" s="1">
        <v>6.8565800000000001E-3</v>
      </c>
      <c r="KA558">
        <v>17.982030000000002</v>
      </c>
      <c r="KB558">
        <v>0</v>
      </c>
      <c r="KC558">
        <v>0</v>
      </c>
      <c r="KD558" s="1">
        <v>6.8042490000000001E-3</v>
      </c>
      <c r="KE558">
        <v>17.967980000000001</v>
      </c>
      <c r="KF558">
        <v>0</v>
      </c>
      <c r="KG558">
        <v>0</v>
      </c>
      <c r="KH558" s="1">
        <v>6.7837679999999999E-3</v>
      </c>
      <c r="KI558">
        <v>17.958929999999999</v>
      </c>
      <c r="KJ558">
        <v>0</v>
      </c>
      <c r="KK558">
        <v>0</v>
      </c>
      <c r="KL558" s="1">
        <v>6.7208750000000003E-3</v>
      </c>
      <c r="KM558">
        <v>17.992640000000002</v>
      </c>
      <c r="KN558">
        <v>0</v>
      </c>
      <c r="KO558">
        <v>0</v>
      </c>
      <c r="KP558" s="1">
        <v>6.6584030000000002E-3</v>
      </c>
      <c r="KQ558">
        <v>18.03406</v>
      </c>
      <c r="KR558">
        <v>0</v>
      </c>
      <c r="KS558">
        <v>0</v>
      </c>
      <c r="KT558" s="1">
        <v>6.589335E-3</v>
      </c>
      <c r="KU558">
        <v>18.066690000000001</v>
      </c>
      <c r="KV558">
        <v>0</v>
      </c>
      <c r="KW558">
        <v>0</v>
      </c>
      <c r="KX558" s="1">
        <v>6.5343759999999997E-3</v>
      </c>
      <c r="KY558">
        <v>18.091609999999999</v>
      </c>
      <c r="KZ558">
        <v>0</v>
      </c>
      <c r="LA558">
        <v>0</v>
      </c>
      <c r="LB558" s="1">
        <v>6.5033859999999999E-3</v>
      </c>
      <c r="LC558">
        <v>18.09526</v>
      </c>
      <c r="LD558">
        <v>0</v>
      </c>
      <c r="LE558">
        <v>0</v>
      </c>
      <c r="LF558" s="1">
        <v>6.468489E-3</v>
      </c>
      <c r="LG558">
        <v>18.086459999999999</v>
      </c>
      <c r="LH558">
        <v>0</v>
      </c>
      <c r="LI558">
        <v>0</v>
      </c>
      <c r="LJ558" s="1">
        <v>6.1758819999999997E-3</v>
      </c>
      <c r="LK558">
        <v>18.072780000000002</v>
      </c>
      <c r="LL558">
        <v>0</v>
      </c>
      <c r="LM558">
        <v>0</v>
      </c>
      <c r="LN558" s="1">
        <v>5.9962790000000002E-3</v>
      </c>
      <c r="LO558">
        <v>18.072389999999999</v>
      </c>
      <c r="LP558">
        <v>0</v>
      </c>
      <c r="LQ558">
        <v>0</v>
      </c>
      <c r="LR558" s="1">
        <v>5.8786139999999999E-3</v>
      </c>
      <c r="LS558">
        <v>18.12321</v>
      </c>
      <c r="LT558">
        <v>0</v>
      </c>
      <c r="LU558">
        <v>0</v>
      </c>
      <c r="LV558" s="1">
        <v>5.9776289999999999E-3</v>
      </c>
      <c r="LW558">
        <v>18.195270000000001</v>
      </c>
      <c r="LX558">
        <v>0</v>
      </c>
      <c r="LY558">
        <v>0</v>
      </c>
      <c r="LZ558" s="1">
        <v>6.0149449999999998E-3</v>
      </c>
      <c r="MA558">
        <v>18.281179999999999</v>
      </c>
      <c r="MB558">
        <v>0</v>
      </c>
      <c r="MC558">
        <v>0</v>
      </c>
      <c r="MD558" s="1">
        <v>5.9331590000000003E-3</v>
      </c>
      <c r="ME558">
        <v>18.357589999999998</v>
      </c>
      <c r="MF558">
        <v>0</v>
      </c>
      <c r="MG558">
        <v>-2.139897E-18</v>
      </c>
      <c r="MH558" s="1">
        <v>5.763107E-3</v>
      </c>
      <c r="MI558">
        <v>18.398430000000001</v>
      </c>
      <c r="MJ558">
        <v>0</v>
      </c>
      <c r="MK558">
        <v>-1.373885E-16</v>
      </c>
      <c r="ML558" s="1">
        <v>5.6623430000000002E-3</v>
      </c>
      <c r="MM558">
        <v>18.388670000000001</v>
      </c>
      <c r="MN558">
        <v>0</v>
      </c>
      <c r="MO558">
        <v>-4.6968080000000003E-17</v>
      </c>
      <c r="MP558" s="1">
        <v>5.7829789999999997E-3</v>
      </c>
      <c r="MQ558">
        <v>18.37528</v>
      </c>
      <c r="MR558">
        <v>0</v>
      </c>
      <c r="MS558">
        <v>-1.103551E-15</v>
      </c>
      <c r="MT558" s="1">
        <v>5.8649899999999996E-3</v>
      </c>
      <c r="MU558">
        <v>18.367599999999999</v>
      </c>
      <c r="MV558">
        <v>0</v>
      </c>
      <c r="MW558">
        <v>-2.2624459999999998E-15</v>
      </c>
      <c r="MX558" s="1">
        <v>5.8314619999999999E-3</v>
      </c>
      <c r="MY558">
        <v>18.39387</v>
      </c>
      <c r="MZ558">
        <v>0</v>
      </c>
      <c r="NA558">
        <v>-9.0344380000000005E-16</v>
      </c>
      <c r="NB558" s="1">
        <v>5.6416490000000003E-3</v>
      </c>
      <c r="NC558">
        <v>18.447330000000001</v>
      </c>
      <c r="ND558">
        <v>0</v>
      </c>
      <c r="NE558">
        <v>-2.3125370000000001E-15</v>
      </c>
      <c r="NF558" s="1">
        <v>5.6416490000000003E-3</v>
      </c>
      <c r="NG558">
        <v>18.447330000000001</v>
      </c>
      <c r="NH558">
        <v>0</v>
      </c>
      <c r="NI558">
        <v>-2.3125370000000001E-15</v>
      </c>
      <c r="NJ558" s="1">
        <v>5.6416490000000003E-3</v>
      </c>
      <c r="NK558">
        <v>18.447330000000001</v>
      </c>
      <c r="NL558">
        <v>0</v>
      </c>
      <c r="NM558">
        <v>-2.3125370000000001E-15</v>
      </c>
      <c r="NN558" s="1">
        <v>5.6416490000000003E-3</v>
      </c>
      <c r="NO558">
        <v>18.447330000000001</v>
      </c>
      <c r="NP558">
        <v>0</v>
      </c>
      <c r="NQ558">
        <v>-2.3125370000000001E-15</v>
      </c>
      <c r="NR558" s="1">
        <v>5.6416490000000003E-3</v>
      </c>
      <c r="NS558">
        <v>18.447330000000001</v>
      </c>
      <c r="NT558">
        <v>0</v>
      </c>
      <c r="NU558">
        <v>-2.3125370000000001E-15</v>
      </c>
      <c r="NV558" s="1">
        <v>5.6416490000000003E-3</v>
      </c>
      <c r="NW558">
        <v>18.447330000000001</v>
      </c>
      <c r="NX558">
        <v>0</v>
      </c>
      <c r="NY558">
        <v>-2.3125370000000001E-15</v>
      </c>
      <c r="NZ558" s="1">
        <v>5.6416490000000003E-3</v>
      </c>
      <c r="OA558">
        <v>18.447330000000001</v>
      </c>
      <c r="OB558">
        <v>0</v>
      </c>
      <c r="OC558">
        <v>-2.3125370000000001E-15</v>
      </c>
      <c r="OD558" s="1">
        <v>5.6416490000000003E-3</v>
      </c>
      <c r="OE558">
        <v>18.447330000000001</v>
      </c>
      <c r="OF558">
        <v>0</v>
      </c>
      <c r="OG558">
        <v>-2.3125370000000001E-15</v>
      </c>
      <c r="OH558" s="1">
        <v>5.6416490000000003E-3</v>
      </c>
      <c r="OI558">
        <v>18.447330000000001</v>
      </c>
      <c r="OJ558">
        <v>0</v>
      </c>
      <c r="OK558">
        <v>-2.3125370000000001E-15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6.5387860000000004E-3</v>
      </c>
      <c r="G559">
        <v>16.32246</v>
      </c>
      <c r="H559">
        <v>0</v>
      </c>
      <c r="I559">
        <v>0</v>
      </c>
      <c r="J559" s="1">
        <v>6.545291E-3</v>
      </c>
      <c r="K559">
        <v>16.380330000000001</v>
      </c>
      <c r="L559">
        <v>0</v>
      </c>
      <c r="M559">
        <v>0</v>
      </c>
      <c r="N559" s="1">
        <v>6.4283869999999998E-3</v>
      </c>
      <c r="O559">
        <v>16.439509999999999</v>
      </c>
      <c r="P559">
        <v>0</v>
      </c>
      <c r="Q559">
        <v>0</v>
      </c>
      <c r="R559" s="1">
        <v>6.3539520000000004E-3</v>
      </c>
      <c r="S559">
        <v>16.50178</v>
      </c>
      <c r="T559">
        <v>0</v>
      </c>
      <c r="U559">
        <v>0</v>
      </c>
      <c r="V559" s="1">
        <v>6.3434340000000002E-3</v>
      </c>
      <c r="W559">
        <v>16.57131</v>
      </c>
      <c r="X559">
        <v>0</v>
      </c>
      <c r="Y559">
        <v>0</v>
      </c>
      <c r="Z559" s="1">
        <v>6.3717799999999996E-3</v>
      </c>
      <c r="AA559">
        <v>16.60061</v>
      </c>
      <c r="AB559">
        <v>0</v>
      </c>
      <c r="AC559">
        <v>0</v>
      </c>
      <c r="AD559" s="1">
        <v>6.3660779999999998E-3</v>
      </c>
      <c r="AE559">
        <v>16.585730000000002</v>
      </c>
      <c r="AF559">
        <v>0</v>
      </c>
      <c r="AG559">
        <v>0</v>
      </c>
      <c r="AH559" s="1">
        <v>6.4957849999999996E-3</v>
      </c>
      <c r="AI559">
        <v>16.570959999999999</v>
      </c>
      <c r="AJ559">
        <v>0</v>
      </c>
      <c r="AK559">
        <v>0</v>
      </c>
      <c r="AL559" s="1">
        <v>6.5269330000000004E-3</v>
      </c>
      <c r="AM559">
        <v>16.567969999999999</v>
      </c>
      <c r="AN559">
        <v>0</v>
      </c>
      <c r="AO559">
        <v>0</v>
      </c>
      <c r="AP559" s="1">
        <v>6.5358559999999996E-3</v>
      </c>
      <c r="AQ559">
        <v>16.62</v>
      </c>
      <c r="AR559">
        <v>0</v>
      </c>
      <c r="AS559">
        <v>0</v>
      </c>
      <c r="AT559" s="1">
        <v>6.4227319999999996E-3</v>
      </c>
      <c r="AU559">
        <v>16.685140000000001</v>
      </c>
      <c r="AV559">
        <v>0</v>
      </c>
      <c r="AW559">
        <v>0</v>
      </c>
      <c r="AX559" s="1">
        <v>6.3526499999999996E-3</v>
      </c>
      <c r="AY559">
        <v>16.745080000000002</v>
      </c>
      <c r="AZ559">
        <v>0</v>
      </c>
      <c r="BA559">
        <v>0</v>
      </c>
      <c r="BB559" s="1">
        <v>6.3363500000000001E-3</v>
      </c>
      <c r="BC559">
        <v>16.80462</v>
      </c>
      <c r="BD559">
        <v>0</v>
      </c>
      <c r="BE559">
        <v>0</v>
      </c>
      <c r="BF559" s="1">
        <v>6.3554529999999996E-3</v>
      </c>
      <c r="BG559">
        <v>16.824629999999999</v>
      </c>
      <c r="BH559">
        <v>0</v>
      </c>
      <c r="BI559">
        <v>0</v>
      </c>
      <c r="BJ559" s="1">
        <v>6.3477500000000001E-3</v>
      </c>
      <c r="BK559">
        <v>16.818439999999999</v>
      </c>
      <c r="BL559">
        <v>0</v>
      </c>
      <c r="BM559">
        <v>0</v>
      </c>
      <c r="BN559" s="1">
        <v>6.3319639999999998E-3</v>
      </c>
      <c r="BO559">
        <v>16.810079999999999</v>
      </c>
      <c r="BP559">
        <v>0</v>
      </c>
      <c r="BQ559">
        <v>0</v>
      </c>
      <c r="BR559" s="1">
        <v>6.2868949999999998E-3</v>
      </c>
      <c r="BS559">
        <v>16.806709999999999</v>
      </c>
      <c r="BT559">
        <v>0</v>
      </c>
      <c r="BU559">
        <v>0</v>
      </c>
      <c r="BV559" s="1">
        <v>6.263584E-3</v>
      </c>
      <c r="BW559">
        <v>16.816479999999999</v>
      </c>
      <c r="BX559">
        <v>0</v>
      </c>
      <c r="BY559">
        <v>0</v>
      </c>
      <c r="BZ559" s="1">
        <v>6.2182929999999997E-3</v>
      </c>
      <c r="CA559">
        <v>16.861910000000002</v>
      </c>
      <c r="CB559">
        <v>0</v>
      </c>
      <c r="CC559">
        <v>0</v>
      </c>
      <c r="CD559" s="1">
        <v>6.1948089999999999E-3</v>
      </c>
      <c r="CE559">
        <v>16.896809999999999</v>
      </c>
      <c r="CF559">
        <v>0</v>
      </c>
      <c r="CG559">
        <v>0</v>
      </c>
      <c r="CH559" s="1">
        <v>6.1479539999999997E-3</v>
      </c>
      <c r="CI559">
        <v>16.9238</v>
      </c>
      <c r="CJ559">
        <v>0</v>
      </c>
      <c r="CK559">
        <v>0</v>
      </c>
      <c r="CL559" s="1">
        <v>6.1198499999999996E-3</v>
      </c>
      <c r="CM559">
        <v>16.921800000000001</v>
      </c>
      <c r="CN559">
        <v>0</v>
      </c>
      <c r="CO559">
        <v>0</v>
      </c>
      <c r="CP559" s="1">
        <v>6.0798960000000004E-3</v>
      </c>
      <c r="CQ559">
        <v>16.914950000000001</v>
      </c>
      <c r="CR559">
        <v>0</v>
      </c>
      <c r="CS559">
        <v>0</v>
      </c>
      <c r="CT559" s="1">
        <v>6.0076740000000002E-3</v>
      </c>
      <c r="CU559">
        <v>16.902889999999999</v>
      </c>
      <c r="CV559">
        <v>0</v>
      </c>
      <c r="CW559">
        <v>0</v>
      </c>
      <c r="CX559" s="1">
        <v>5.9502319999999997E-3</v>
      </c>
      <c r="CY559">
        <v>16.885870000000001</v>
      </c>
      <c r="CZ559">
        <v>0</v>
      </c>
      <c r="DA559">
        <v>0</v>
      </c>
      <c r="DB559" s="1">
        <v>5.8999220000000002E-3</v>
      </c>
      <c r="DC559">
        <v>16.8813</v>
      </c>
      <c r="DD559">
        <v>0</v>
      </c>
      <c r="DE559">
        <v>0</v>
      </c>
      <c r="DF559" s="1">
        <v>5.8890560000000002E-3</v>
      </c>
      <c r="DG559">
        <v>16.906659999999999</v>
      </c>
      <c r="DH559">
        <v>0</v>
      </c>
      <c r="DI559">
        <v>0</v>
      </c>
      <c r="DJ559" s="1">
        <v>5.8567760000000002E-3</v>
      </c>
      <c r="DK559">
        <v>16.936810000000001</v>
      </c>
      <c r="DL559">
        <v>0</v>
      </c>
      <c r="DM559">
        <v>0</v>
      </c>
      <c r="DN559" s="1">
        <v>5.8202109999999996E-3</v>
      </c>
      <c r="DO559">
        <v>16.973939999999999</v>
      </c>
      <c r="DP559">
        <v>0</v>
      </c>
      <c r="DQ559">
        <v>0</v>
      </c>
      <c r="DR559" s="1">
        <v>5.773622E-3</v>
      </c>
      <c r="DS559">
        <v>16.975439999999999</v>
      </c>
      <c r="DT559">
        <v>0</v>
      </c>
      <c r="DU559">
        <v>0</v>
      </c>
      <c r="DV559" s="1">
        <v>5.7247130000000002E-3</v>
      </c>
      <c r="DW559">
        <v>16.961110000000001</v>
      </c>
      <c r="DX559">
        <v>0</v>
      </c>
      <c r="DY559">
        <v>0</v>
      </c>
      <c r="DZ559" s="1">
        <v>5.6443270000000002E-3</v>
      </c>
      <c r="EA559">
        <v>16.949079999999999</v>
      </c>
      <c r="EB559">
        <v>0</v>
      </c>
      <c r="EC559">
        <v>0</v>
      </c>
      <c r="ED559" s="1">
        <v>5.5850329999999997E-3</v>
      </c>
      <c r="EE559">
        <v>16.939409999999999</v>
      </c>
      <c r="EF559">
        <v>0</v>
      </c>
      <c r="EG559">
        <v>0</v>
      </c>
      <c r="EH559" s="1">
        <v>5.5387980000000002E-3</v>
      </c>
      <c r="EI559">
        <v>16.96978</v>
      </c>
      <c r="EJ559">
        <v>0</v>
      </c>
      <c r="EK559">
        <v>0</v>
      </c>
      <c r="EL559" s="1">
        <v>5.5241760000000004E-3</v>
      </c>
      <c r="EM559">
        <v>17.007919999999999</v>
      </c>
      <c r="EN559">
        <v>0</v>
      </c>
      <c r="EO559">
        <v>0</v>
      </c>
      <c r="EP559" s="1">
        <v>5.5010939999999998E-3</v>
      </c>
      <c r="EQ559">
        <v>17.039809999999999</v>
      </c>
      <c r="ER559">
        <v>0</v>
      </c>
      <c r="ES559">
        <v>0</v>
      </c>
      <c r="ET559" s="1">
        <v>5.4558879999999999E-3</v>
      </c>
      <c r="EU559">
        <v>17.08343</v>
      </c>
      <c r="EV559">
        <v>0</v>
      </c>
      <c r="EW559">
        <v>0</v>
      </c>
      <c r="EX559" s="1">
        <v>5.4185149999999996E-3</v>
      </c>
      <c r="EY559">
        <v>17.103580000000001</v>
      </c>
      <c r="EZ559">
        <v>0</v>
      </c>
      <c r="FA559">
        <v>0</v>
      </c>
      <c r="FB559" s="1">
        <v>5.3765000000000002E-3</v>
      </c>
      <c r="FC559">
        <v>17.086600000000001</v>
      </c>
      <c r="FD559">
        <v>0</v>
      </c>
      <c r="FE559">
        <v>0</v>
      </c>
      <c r="FF559" s="1">
        <v>5.4975129999999999E-3</v>
      </c>
      <c r="FG559">
        <v>17.067209999999999</v>
      </c>
      <c r="FH559">
        <v>0</v>
      </c>
      <c r="FI559">
        <v>0</v>
      </c>
      <c r="FJ559" s="1">
        <v>5.5348649999999999E-3</v>
      </c>
      <c r="FK559">
        <v>17.05622</v>
      </c>
      <c r="FL559">
        <v>0</v>
      </c>
      <c r="FM559">
        <v>0</v>
      </c>
      <c r="FN559" s="1">
        <v>5.525121E-3</v>
      </c>
      <c r="FO559">
        <v>17.098680000000002</v>
      </c>
      <c r="FP559">
        <v>0</v>
      </c>
      <c r="FQ559">
        <v>0</v>
      </c>
      <c r="FR559" s="1">
        <v>5.3824190000000003E-3</v>
      </c>
      <c r="FS559">
        <v>17.159459999999999</v>
      </c>
      <c r="FT559">
        <v>0</v>
      </c>
      <c r="FU559">
        <v>0</v>
      </c>
      <c r="FV559" s="1">
        <v>5.2836020000000001E-3</v>
      </c>
      <c r="FW559">
        <v>17.226659999999999</v>
      </c>
      <c r="FX559">
        <v>0</v>
      </c>
      <c r="FY559">
        <v>0</v>
      </c>
      <c r="FZ559" s="1">
        <v>5.2649059999999998E-3</v>
      </c>
      <c r="GA559">
        <v>17.286719999999999</v>
      </c>
      <c r="GB559">
        <v>0</v>
      </c>
      <c r="GC559">
        <v>0</v>
      </c>
      <c r="GD559" s="1">
        <v>5.275432E-3</v>
      </c>
      <c r="GE559">
        <v>17.303339999999999</v>
      </c>
      <c r="GF559">
        <v>0</v>
      </c>
      <c r="GG559">
        <v>0</v>
      </c>
      <c r="GH559" s="1">
        <v>5.2587149999999997E-3</v>
      </c>
      <c r="GI559">
        <v>17.2866</v>
      </c>
      <c r="GJ559">
        <v>0</v>
      </c>
      <c r="GK559">
        <v>0</v>
      </c>
      <c r="GL559" s="1">
        <v>5.3764260000000001E-3</v>
      </c>
      <c r="GM559">
        <v>17.268409999999999</v>
      </c>
      <c r="GN559">
        <v>0</v>
      </c>
      <c r="GO559">
        <v>0</v>
      </c>
      <c r="GP559" s="1">
        <v>5.381406E-3</v>
      </c>
      <c r="GQ559">
        <v>17.26031</v>
      </c>
      <c r="GR559">
        <v>0</v>
      </c>
      <c r="GS559">
        <v>0</v>
      </c>
      <c r="GT559" s="1">
        <v>5.3717770000000003E-3</v>
      </c>
      <c r="GU559">
        <v>17.308350000000001</v>
      </c>
      <c r="GV559">
        <v>0</v>
      </c>
      <c r="GW559">
        <v>0</v>
      </c>
      <c r="GX559" s="1">
        <v>5.2307289999999999E-3</v>
      </c>
      <c r="GY559">
        <v>17.37134</v>
      </c>
      <c r="GZ559">
        <v>0</v>
      </c>
      <c r="HA559">
        <v>0</v>
      </c>
      <c r="HB559" s="1">
        <v>5.1235289999999999E-3</v>
      </c>
      <c r="HC559">
        <v>17.43946</v>
      </c>
      <c r="HD559">
        <v>0</v>
      </c>
      <c r="HE559">
        <v>0</v>
      </c>
      <c r="HF559" s="1">
        <v>5.0908020000000002E-3</v>
      </c>
      <c r="HG559">
        <v>17.494800000000001</v>
      </c>
      <c r="HH559">
        <v>0</v>
      </c>
      <c r="HI559">
        <v>0</v>
      </c>
      <c r="HJ559" s="1">
        <v>5.0983089999999997E-3</v>
      </c>
      <c r="HK559">
        <v>17.511320000000001</v>
      </c>
      <c r="HL559">
        <v>0</v>
      </c>
      <c r="HM559">
        <v>0</v>
      </c>
      <c r="HN559" s="1">
        <v>5.0867270000000001E-3</v>
      </c>
      <c r="HO559">
        <v>17.492159999999998</v>
      </c>
      <c r="HP559">
        <v>0</v>
      </c>
      <c r="HQ559">
        <v>0</v>
      </c>
      <c r="HR559" s="1">
        <v>5.2801899999999997E-3</v>
      </c>
      <c r="HS559">
        <v>17.47194</v>
      </c>
      <c r="HT559">
        <v>0</v>
      </c>
      <c r="HU559">
        <v>0</v>
      </c>
      <c r="HV559" s="1">
        <v>5.3188510000000003E-3</v>
      </c>
      <c r="HW559">
        <v>17.461390000000002</v>
      </c>
      <c r="HX559">
        <v>0</v>
      </c>
      <c r="HY559">
        <v>0</v>
      </c>
      <c r="HZ559" s="1">
        <v>5.3352249999999999E-3</v>
      </c>
      <c r="IA559">
        <v>17.495940000000001</v>
      </c>
      <c r="IB559">
        <v>0</v>
      </c>
      <c r="IC559">
        <v>0</v>
      </c>
      <c r="ID559" s="1">
        <v>5.1887590000000003E-3</v>
      </c>
      <c r="IE559">
        <v>17.508430000000001</v>
      </c>
      <c r="IF559">
        <v>0</v>
      </c>
      <c r="IG559">
        <v>0</v>
      </c>
      <c r="IH559" s="1">
        <v>5.1004559999999997E-3</v>
      </c>
      <c r="II559">
        <v>17.556719999999999</v>
      </c>
      <c r="IJ559">
        <v>0</v>
      </c>
      <c r="IK559">
        <v>0</v>
      </c>
      <c r="IL559" s="1">
        <v>5.0910169999999998E-3</v>
      </c>
      <c r="IM559">
        <v>17.599889999999998</v>
      </c>
      <c r="IN559">
        <v>0</v>
      </c>
      <c r="IO559">
        <v>0</v>
      </c>
      <c r="IP559" s="1">
        <v>5.1122540000000001E-3</v>
      </c>
      <c r="IQ559">
        <v>17.613689999999998</v>
      </c>
      <c r="IR559">
        <v>0</v>
      </c>
      <c r="IS559">
        <v>0</v>
      </c>
      <c r="IT559" s="1">
        <v>5.0922759999999997E-3</v>
      </c>
      <c r="IU559">
        <v>17.602329999999998</v>
      </c>
      <c r="IV559">
        <v>0</v>
      </c>
      <c r="IW559">
        <v>0</v>
      </c>
      <c r="IX559" s="1">
        <v>4.8941749999999997E-3</v>
      </c>
      <c r="IY559">
        <v>17.585239999999999</v>
      </c>
      <c r="IZ559">
        <v>0</v>
      </c>
      <c r="JA559">
        <v>0</v>
      </c>
      <c r="JB559" s="1">
        <v>4.7713010000000004E-3</v>
      </c>
      <c r="JC559">
        <v>17.582789999999999</v>
      </c>
      <c r="JD559">
        <v>0</v>
      </c>
      <c r="JE559">
        <v>0</v>
      </c>
      <c r="JF559" s="1">
        <v>4.6894600000000003E-3</v>
      </c>
      <c r="JG559">
        <v>17.639209999999999</v>
      </c>
      <c r="JH559">
        <v>0</v>
      </c>
      <c r="JI559">
        <v>0</v>
      </c>
      <c r="JJ559" s="1">
        <v>4.724575E-3</v>
      </c>
      <c r="JK559">
        <v>17.715170000000001</v>
      </c>
      <c r="JL559">
        <v>0</v>
      </c>
      <c r="JM559">
        <v>0</v>
      </c>
      <c r="JN559" s="1">
        <v>4.7188220000000001E-3</v>
      </c>
      <c r="JO559">
        <v>17.79721</v>
      </c>
      <c r="JP559">
        <v>0</v>
      </c>
      <c r="JQ559">
        <v>0</v>
      </c>
      <c r="JR559" s="1">
        <v>4.6538940000000004E-3</v>
      </c>
      <c r="JS559">
        <v>17.870170000000002</v>
      </c>
      <c r="JT559">
        <v>0</v>
      </c>
      <c r="JU559">
        <v>0</v>
      </c>
      <c r="JV559" s="1">
        <v>4.5354419999999998E-3</v>
      </c>
      <c r="JW559">
        <v>17.898599999999998</v>
      </c>
      <c r="JX559">
        <v>0</v>
      </c>
      <c r="JY559">
        <v>0</v>
      </c>
      <c r="JZ559" s="1">
        <v>4.4650050000000002E-3</v>
      </c>
      <c r="KA559">
        <v>17.889289999999999</v>
      </c>
      <c r="KB559">
        <v>0</v>
      </c>
      <c r="KC559">
        <v>0</v>
      </c>
      <c r="KD559" s="1">
        <v>4.4279970000000004E-3</v>
      </c>
      <c r="KE559">
        <v>17.877739999999999</v>
      </c>
      <c r="KF559">
        <v>0</v>
      </c>
      <c r="KG559">
        <v>0</v>
      </c>
      <c r="KH559" s="1">
        <v>4.413953E-3</v>
      </c>
      <c r="KI559">
        <v>17.870830000000002</v>
      </c>
      <c r="KJ559">
        <v>0</v>
      </c>
      <c r="KK559">
        <v>0</v>
      </c>
      <c r="KL559" s="1">
        <v>4.3736720000000003E-3</v>
      </c>
      <c r="KM559">
        <v>17.903670000000002</v>
      </c>
      <c r="KN559">
        <v>0</v>
      </c>
      <c r="KO559">
        <v>0</v>
      </c>
      <c r="KP559" s="1">
        <v>4.3351939999999997E-3</v>
      </c>
      <c r="KQ559">
        <v>17.943739999999998</v>
      </c>
      <c r="KR559">
        <v>0</v>
      </c>
      <c r="KS559">
        <v>0</v>
      </c>
      <c r="KT559" s="1">
        <v>4.2892870000000001E-3</v>
      </c>
      <c r="KU559">
        <v>17.975619999999999</v>
      </c>
      <c r="KV559">
        <v>0</v>
      </c>
      <c r="KW559">
        <v>0</v>
      </c>
      <c r="KX559" s="1">
        <v>4.2535949999999998E-3</v>
      </c>
      <c r="KY559">
        <v>18.00029</v>
      </c>
      <c r="KZ559">
        <v>0</v>
      </c>
      <c r="LA559">
        <v>0</v>
      </c>
      <c r="LB559" s="1">
        <v>4.2338749999999998E-3</v>
      </c>
      <c r="LC559">
        <v>18.005089999999999</v>
      </c>
      <c r="LD559">
        <v>0</v>
      </c>
      <c r="LE559">
        <v>0</v>
      </c>
      <c r="LF559" s="1">
        <v>4.2113280000000003E-3</v>
      </c>
      <c r="LG559">
        <v>17.998329999999999</v>
      </c>
      <c r="LH559">
        <v>0</v>
      </c>
      <c r="LI559">
        <v>0</v>
      </c>
      <c r="LJ559" s="1">
        <v>4.0103860000000003E-3</v>
      </c>
      <c r="LK559">
        <v>17.987030000000001</v>
      </c>
      <c r="LL559">
        <v>0</v>
      </c>
      <c r="LM559">
        <v>0</v>
      </c>
      <c r="LN559" s="1">
        <v>3.8897530000000001E-3</v>
      </c>
      <c r="LO559">
        <v>17.988130000000002</v>
      </c>
      <c r="LP559">
        <v>0</v>
      </c>
      <c r="LQ559">
        <v>0</v>
      </c>
      <c r="LR559" s="1">
        <v>3.8124389999999999E-3</v>
      </c>
      <c r="LS559">
        <v>18.036919999999999</v>
      </c>
      <c r="LT559">
        <v>0</v>
      </c>
      <c r="LU559">
        <v>0</v>
      </c>
      <c r="LV559" s="1">
        <v>3.8799440000000002E-3</v>
      </c>
      <c r="LW559">
        <v>18.105460000000001</v>
      </c>
      <c r="LX559">
        <v>0</v>
      </c>
      <c r="LY559">
        <v>0</v>
      </c>
      <c r="LZ559" s="1">
        <v>3.9074940000000001E-3</v>
      </c>
      <c r="MA559">
        <v>18.186889999999998</v>
      </c>
      <c r="MB559">
        <v>0</v>
      </c>
      <c r="MC559">
        <v>0</v>
      </c>
      <c r="MD559" s="1">
        <v>3.8550250000000002E-3</v>
      </c>
      <c r="ME559">
        <v>18.259650000000001</v>
      </c>
      <c r="MF559">
        <v>0</v>
      </c>
      <c r="MG559">
        <v>3.0557269999999999E-19</v>
      </c>
      <c r="MH559" s="1">
        <v>3.7423729999999998E-3</v>
      </c>
      <c r="MI559">
        <v>18.299399999999999</v>
      </c>
      <c r="MJ559">
        <v>0</v>
      </c>
      <c r="MK559">
        <v>1.6257090000000001E-16</v>
      </c>
      <c r="ML559" s="1">
        <v>3.6781259999999999E-3</v>
      </c>
      <c r="MM559">
        <v>18.292090000000002</v>
      </c>
      <c r="MN559">
        <v>0</v>
      </c>
      <c r="MO559">
        <v>2.3144600000000001E-15</v>
      </c>
      <c r="MP559" s="1">
        <v>3.7620599999999998E-3</v>
      </c>
      <c r="MQ559">
        <v>18.281469999999999</v>
      </c>
      <c r="MR559">
        <v>0</v>
      </c>
      <c r="MS559">
        <v>1.291086E-14</v>
      </c>
      <c r="MT559" s="1">
        <v>3.8118940000000001E-3</v>
      </c>
      <c r="MU559">
        <v>18.27591</v>
      </c>
      <c r="MV559">
        <v>0</v>
      </c>
      <c r="MW559">
        <v>4.7634159999999997E-14</v>
      </c>
      <c r="MX559" s="1">
        <v>3.7971150000000002E-3</v>
      </c>
      <c r="MY559">
        <v>18.301880000000001</v>
      </c>
      <c r="MZ559">
        <v>0</v>
      </c>
      <c r="NA559">
        <v>1.3918650000000001E-13</v>
      </c>
      <c r="NB559" s="1">
        <v>3.667965E-3</v>
      </c>
      <c r="NC559">
        <v>18.35323</v>
      </c>
      <c r="ND559">
        <v>0</v>
      </c>
      <c r="NE559">
        <v>3.456856E-13</v>
      </c>
      <c r="NF559" s="1">
        <v>3.667965E-3</v>
      </c>
      <c r="NG559">
        <v>18.35323</v>
      </c>
      <c r="NH559">
        <v>0</v>
      </c>
      <c r="NI559">
        <v>3.456856E-13</v>
      </c>
      <c r="NJ559" s="1">
        <v>3.667965E-3</v>
      </c>
      <c r="NK559">
        <v>18.35323</v>
      </c>
      <c r="NL559">
        <v>0</v>
      </c>
      <c r="NM559">
        <v>3.456856E-13</v>
      </c>
      <c r="NN559" s="1">
        <v>3.667965E-3</v>
      </c>
      <c r="NO559">
        <v>18.35323</v>
      </c>
      <c r="NP559">
        <v>0</v>
      </c>
      <c r="NQ559">
        <v>3.456856E-13</v>
      </c>
      <c r="NR559" s="1">
        <v>3.667965E-3</v>
      </c>
      <c r="NS559">
        <v>18.35323</v>
      </c>
      <c r="NT559">
        <v>0</v>
      </c>
      <c r="NU559">
        <v>3.456856E-13</v>
      </c>
      <c r="NV559" s="1">
        <v>3.667965E-3</v>
      </c>
      <c r="NW559">
        <v>18.35323</v>
      </c>
      <c r="NX559">
        <v>0</v>
      </c>
      <c r="NY559">
        <v>3.456856E-13</v>
      </c>
      <c r="NZ559" s="1">
        <v>3.667965E-3</v>
      </c>
      <c r="OA559">
        <v>18.35323</v>
      </c>
      <c r="OB559">
        <v>0</v>
      </c>
      <c r="OC559">
        <v>3.456856E-13</v>
      </c>
      <c r="OD559" s="1">
        <v>3.667965E-3</v>
      </c>
      <c r="OE559">
        <v>18.35323</v>
      </c>
      <c r="OF559">
        <v>0</v>
      </c>
      <c r="OG559">
        <v>3.456856E-13</v>
      </c>
      <c r="OH559" s="1">
        <v>3.667965E-3</v>
      </c>
      <c r="OI559">
        <v>18.35323</v>
      </c>
      <c r="OJ559">
        <v>0</v>
      </c>
      <c r="OK559">
        <v>3.456856E-13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3.9710869999999999E-3</v>
      </c>
      <c r="G560">
        <v>16.30517</v>
      </c>
      <c r="H560">
        <v>0</v>
      </c>
      <c r="I560">
        <v>0</v>
      </c>
      <c r="J560" s="1">
        <v>3.9771909999999997E-3</v>
      </c>
      <c r="K560">
        <v>16.35924</v>
      </c>
      <c r="L560">
        <v>0</v>
      </c>
      <c r="M560">
        <v>0</v>
      </c>
      <c r="N560" s="1">
        <v>3.9041879999999998E-3</v>
      </c>
      <c r="O560">
        <v>16.41525</v>
      </c>
      <c r="P560">
        <v>0</v>
      </c>
      <c r="Q560">
        <v>0</v>
      </c>
      <c r="R560" s="1">
        <v>3.8593989999999999E-3</v>
      </c>
      <c r="S560">
        <v>16.474460000000001</v>
      </c>
      <c r="T560">
        <v>0</v>
      </c>
      <c r="U560">
        <v>0</v>
      </c>
      <c r="V560" s="1">
        <v>3.8525339999999999E-3</v>
      </c>
      <c r="W560">
        <v>16.54083</v>
      </c>
      <c r="X560">
        <v>0</v>
      </c>
      <c r="Y560">
        <v>0</v>
      </c>
      <c r="Z560" s="1">
        <v>3.8700370000000002E-3</v>
      </c>
      <c r="AA560">
        <v>16.570309999999999</v>
      </c>
      <c r="AB560">
        <v>0</v>
      </c>
      <c r="AC560">
        <v>0</v>
      </c>
      <c r="AD560" s="1">
        <v>3.8656519999999998E-3</v>
      </c>
      <c r="AE560">
        <v>16.55865</v>
      </c>
      <c r="AF560">
        <v>0</v>
      </c>
      <c r="AG560">
        <v>0</v>
      </c>
      <c r="AH560" s="1">
        <v>3.9541289999999998E-3</v>
      </c>
      <c r="AI560">
        <v>16.546479999999999</v>
      </c>
      <c r="AJ560">
        <v>0</v>
      </c>
      <c r="AK560">
        <v>0</v>
      </c>
      <c r="AL560" s="1">
        <v>3.9708590000000002E-3</v>
      </c>
      <c r="AM560">
        <v>16.54477</v>
      </c>
      <c r="AN560">
        <v>0</v>
      </c>
      <c r="AO560">
        <v>0</v>
      </c>
      <c r="AP560" s="1">
        <v>3.9775929999999998E-3</v>
      </c>
      <c r="AQ560">
        <v>16.593969999999999</v>
      </c>
      <c r="AR560">
        <v>0</v>
      </c>
      <c r="AS560">
        <v>0</v>
      </c>
      <c r="AT560" s="1">
        <v>3.9070340000000002E-3</v>
      </c>
      <c r="AU560">
        <v>16.65568</v>
      </c>
      <c r="AV560">
        <v>0</v>
      </c>
      <c r="AW560">
        <v>0</v>
      </c>
      <c r="AX560" s="1">
        <v>3.8646650000000002E-3</v>
      </c>
      <c r="AY560">
        <v>16.713049999999999</v>
      </c>
      <c r="AZ560">
        <v>0</v>
      </c>
      <c r="BA560">
        <v>0</v>
      </c>
      <c r="BB560" s="1">
        <v>3.8546079999999998E-3</v>
      </c>
      <c r="BC560">
        <v>16.770420000000001</v>
      </c>
      <c r="BD560">
        <v>0</v>
      </c>
      <c r="BE560">
        <v>0</v>
      </c>
      <c r="BF560" s="1">
        <v>3.8681789999999998E-3</v>
      </c>
      <c r="BG560">
        <v>16.791440000000001</v>
      </c>
      <c r="BH560">
        <v>0</v>
      </c>
      <c r="BI560">
        <v>0</v>
      </c>
      <c r="BJ560" s="1">
        <v>3.8618189999999998E-3</v>
      </c>
      <c r="BK560">
        <v>16.787870000000002</v>
      </c>
      <c r="BL560">
        <v>0</v>
      </c>
      <c r="BM560">
        <v>0</v>
      </c>
      <c r="BN560" s="1">
        <v>3.8550849999999998E-3</v>
      </c>
      <c r="BO560">
        <v>16.781870000000001</v>
      </c>
      <c r="BP560">
        <v>0</v>
      </c>
      <c r="BQ560">
        <v>0</v>
      </c>
      <c r="BR560" s="1">
        <v>3.8255630000000001E-3</v>
      </c>
      <c r="BS560">
        <v>16.78004</v>
      </c>
      <c r="BT560">
        <v>0</v>
      </c>
      <c r="BU560">
        <v>0</v>
      </c>
      <c r="BV560" s="1">
        <v>3.8132330000000001E-3</v>
      </c>
      <c r="BW560">
        <v>16.790189999999999</v>
      </c>
      <c r="BX560">
        <v>0</v>
      </c>
      <c r="BY560">
        <v>0</v>
      </c>
      <c r="BZ560" s="1">
        <v>3.7866060000000001E-3</v>
      </c>
      <c r="CA560">
        <v>16.833369999999999</v>
      </c>
      <c r="CB560">
        <v>0</v>
      </c>
      <c r="CC560">
        <v>0</v>
      </c>
      <c r="CD560" s="1">
        <v>3.7701259999999999E-3</v>
      </c>
      <c r="CE560">
        <v>16.86712</v>
      </c>
      <c r="CF560">
        <v>0</v>
      </c>
      <c r="CG560">
        <v>0</v>
      </c>
      <c r="CH560" s="1">
        <v>3.7427269999999999E-3</v>
      </c>
      <c r="CI560">
        <v>16.893689999999999</v>
      </c>
      <c r="CJ560">
        <v>0</v>
      </c>
      <c r="CK560">
        <v>0</v>
      </c>
      <c r="CL560" s="1">
        <v>3.7252940000000001E-3</v>
      </c>
      <c r="CM560">
        <v>16.893419999999999</v>
      </c>
      <c r="CN560">
        <v>0</v>
      </c>
      <c r="CO560">
        <v>0</v>
      </c>
      <c r="CP560">
        <v>3.6991649999999999E-3</v>
      </c>
      <c r="CQ560">
        <v>16.888380000000002</v>
      </c>
      <c r="CR560">
        <v>0</v>
      </c>
      <c r="CS560">
        <v>0</v>
      </c>
      <c r="CT560" s="1">
        <v>3.6525529999999998E-3</v>
      </c>
      <c r="CU560">
        <v>16.87819</v>
      </c>
      <c r="CV560">
        <v>0</v>
      </c>
      <c r="CW560">
        <v>0</v>
      </c>
      <c r="CX560" s="1">
        <v>3.6202510000000001E-3</v>
      </c>
      <c r="CY560">
        <v>16.863199999999999</v>
      </c>
      <c r="CZ560">
        <v>0</v>
      </c>
      <c r="DA560">
        <v>0</v>
      </c>
      <c r="DB560" s="1">
        <v>3.5890779999999999E-3</v>
      </c>
      <c r="DC560">
        <v>16.859439999999999</v>
      </c>
      <c r="DD560">
        <v>0</v>
      </c>
      <c r="DE560">
        <v>0</v>
      </c>
      <c r="DF560" s="1">
        <v>3.5831130000000002E-3</v>
      </c>
      <c r="DG560">
        <v>16.883379999999999</v>
      </c>
      <c r="DH560">
        <v>0</v>
      </c>
      <c r="DI560">
        <v>0</v>
      </c>
      <c r="DJ560" s="1">
        <v>3.5627150000000002E-3</v>
      </c>
      <c r="DK560">
        <v>16.912009999999999</v>
      </c>
      <c r="DL560">
        <v>0</v>
      </c>
      <c r="DM560">
        <v>0</v>
      </c>
      <c r="DN560" s="1">
        <v>3.5418329999999999E-3</v>
      </c>
      <c r="DO560">
        <v>16.947379999999999</v>
      </c>
      <c r="DP560">
        <v>0</v>
      </c>
      <c r="DQ560">
        <v>0</v>
      </c>
      <c r="DR560" s="1">
        <v>3.5123620000000002E-3</v>
      </c>
      <c r="DS560">
        <v>16.94997</v>
      </c>
      <c r="DT560">
        <v>0</v>
      </c>
      <c r="DU560">
        <v>0</v>
      </c>
      <c r="DV560" s="1">
        <v>3.4818549999999998E-3</v>
      </c>
      <c r="DW560">
        <v>16.937629999999999</v>
      </c>
      <c r="DX560">
        <v>0</v>
      </c>
      <c r="DY560">
        <v>0</v>
      </c>
      <c r="DZ560" s="1">
        <v>3.4314250000000001E-3</v>
      </c>
      <c r="EA560">
        <v>16.92718</v>
      </c>
      <c r="EB560">
        <v>0</v>
      </c>
      <c r="EC560">
        <v>0</v>
      </c>
      <c r="ED560" s="1">
        <v>3.39676E-3</v>
      </c>
      <c r="EE560">
        <v>16.918700000000001</v>
      </c>
      <c r="EF560">
        <v>0</v>
      </c>
      <c r="EG560">
        <v>0</v>
      </c>
      <c r="EH560" s="1">
        <v>3.3668309999999998E-3</v>
      </c>
      <c r="EI560">
        <v>16.947189999999999</v>
      </c>
      <c r="EJ560">
        <v>0</v>
      </c>
      <c r="EK560">
        <v>0</v>
      </c>
      <c r="EL560" s="1">
        <v>3.3586279999999998E-3</v>
      </c>
      <c r="EM560">
        <v>16.98319</v>
      </c>
      <c r="EN560">
        <v>0</v>
      </c>
      <c r="EO560">
        <v>0</v>
      </c>
      <c r="EP560" s="1">
        <v>3.3438489999999999E-3</v>
      </c>
      <c r="EQ560">
        <v>17.013719999999999</v>
      </c>
      <c r="ER560">
        <v>0</v>
      </c>
      <c r="ES560">
        <v>0</v>
      </c>
      <c r="ET560" s="1">
        <v>3.3170090000000001E-3</v>
      </c>
      <c r="EU560">
        <v>17.05536</v>
      </c>
      <c r="EV560">
        <v>0</v>
      </c>
      <c r="EW560">
        <v>0</v>
      </c>
      <c r="EX560" s="1">
        <v>3.2930979999999999E-3</v>
      </c>
      <c r="EY560">
        <v>17.07555</v>
      </c>
      <c r="EZ560">
        <v>0</v>
      </c>
      <c r="FA560">
        <v>0</v>
      </c>
      <c r="FB560" s="1">
        <v>3.267481E-3</v>
      </c>
      <c r="FC560">
        <v>17.06119</v>
      </c>
      <c r="FD560">
        <v>0</v>
      </c>
      <c r="FE560">
        <v>0</v>
      </c>
      <c r="FF560" s="1">
        <v>3.3485559999999999E-3</v>
      </c>
      <c r="FG560">
        <v>17.044170000000001</v>
      </c>
      <c r="FH560">
        <v>0</v>
      </c>
      <c r="FI560">
        <v>0</v>
      </c>
      <c r="FJ560" s="1">
        <v>3.370615E-3</v>
      </c>
      <c r="FK560">
        <v>17.03454</v>
      </c>
      <c r="FL560">
        <v>0</v>
      </c>
      <c r="FM560">
        <v>0</v>
      </c>
      <c r="FN560" s="1">
        <v>3.3651660000000002E-3</v>
      </c>
      <c r="FO560">
        <v>17.074269999999999</v>
      </c>
      <c r="FP560">
        <v>0</v>
      </c>
      <c r="FQ560">
        <v>0</v>
      </c>
      <c r="FR560" s="1">
        <v>3.2771969999999999E-3</v>
      </c>
      <c r="FS560">
        <v>17.13148</v>
      </c>
      <c r="FT560">
        <v>0</v>
      </c>
      <c r="FU560">
        <v>0</v>
      </c>
      <c r="FV560" s="1">
        <v>3.218645E-3</v>
      </c>
      <c r="FW560">
        <v>17.195160000000001</v>
      </c>
      <c r="FX560">
        <v>0</v>
      </c>
      <c r="FY560">
        <v>0</v>
      </c>
      <c r="FZ560" s="1">
        <v>3.206408E-3</v>
      </c>
      <c r="GA560">
        <v>17.252759999999999</v>
      </c>
      <c r="GB560">
        <v>0</v>
      </c>
      <c r="GC560">
        <v>0</v>
      </c>
      <c r="GD560" s="1">
        <v>3.21295E-3</v>
      </c>
      <c r="GE560">
        <v>17.270399999999999</v>
      </c>
      <c r="GF560">
        <v>0</v>
      </c>
      <c r="GG560">
        <v>0</v>
      </c>
      <c r="GH560" s="1">
        <v>3.2025930000000001E-3</v>
      </c>
      <c r="GI560">
        <v>17.25684</v>
      </c>
      <c r="GJ560">
        <v>0</v>
      </c>
      <c r="GK560">
        <v>0</v>
      </c>
      <c r="GL560" s="1">
        <v>3.283752E-3</v>
      </c>
      <c r="GM560">
        <v>17.241350000000001</v>
      </c>
      <c r="GN560">
        <v>0</v>
      </c>
      <c r="GO560">
        <v>0</v>
      </c>
      <c r="GP560" s="1">
        <v>3.2855100000000002E-3</v>
      </c>
      <c r="GQ560">
        <v>17.234729999999999</v>
      </c>
      <c r="GR560">
        <v>0</v>
      </c>
      <c r="GS560">
        <v>0</v>
      </c>
      <c r="GT560" s="1">
        <v>3.2800139999999999E-3</v>
      </c>
      <c r="GU560">
        <v>17.279990000000002</v>
      </c>
      <c r="GV560">
        <v>0</v>
      </c>
      <c r="GW560">
        <v>0</v>
      </c>
      <c r="GX560" s="1">
        <v>3.1942329999999999E-3</v>
      </c>
      <c r="GY560">
        <v>17.339580000000002</v>
      </c>
      <c r="GZ560">
        <v>0</v>
      </c>
      <c r="HA560">
        <v>0</v>
      </c>
      <c r="HB560" s="1">
        <v>3.1263649999999999E-3</v>
      </c>
      <c r="HC560">
        <v>17.404440000000001</v>
      </c>
      <c r="HD560">
        <v>0</v>
      </c>
      <c r="HE560">
        <v>0</v>
      </c>
      <c r="HF560" s="1">
        <v>3.1059479999999999E-3</v>
      </c>
      <c r="HG560">
        <v>17.457920000000001</v>
      </c>
      <c r="HH560">
        <v>0</v>
      </c>
      <c r="HI560">
        <v>0</v>
      </c>
      <c r="HJ560" s="1">
        <v>3.1124260000000002E-3</v>
      </c>
      <c r="HK560">
        <v>17.475639999999999</v>
      </c>
      <c r="HL560">
        <v>0</v>
      </c>
      <c r="HM560">
        <v>0</v>
      </c>
      <c r="HN560" s="1">
        <v>3.1049160000000001E-3</v>
      </c>
      <c r="HO560">
        <v>17.459959999999999</v>
      </c>
      <c r="HP560">
        <v>0</v>
      </c>
      <c r="HQ560">
        <v>0</v>
      </c>
      <c r="HR560" s="1">
        <v>3.2307799999999999E-3</v>
      </c>
      <c r="HS560">
        <v>17.442679999999999</v>
      </c>
      <c r="HT560">
        <v>0</v>
      </c>
      <c r="HU560">
        <v>0</v>
      </c>
      <c r="HV560" s="1">
        <v>3.253386E-3</v>
      </c>
      <c r="HW560">
        <v>17.43383</v>
      </c>
      <c r="HX560">
        <v>0</v>
      </c>
      <c r="HY560">
        <v>0</v>
      </c>
      <c r="HZ560" s="1">
        <v>3.265858E-3</v>
      </c>
      <c r="IA560">
        <v>17.46659</v>
      </c>
      <c r="IB560">
        <v>0</v>
      </c>
      <c r="IC560">
        <v>0</v>
      </c>
      <c r="ID560" s="1">
        <v>3.1742609999999998E-3</v>
      </c>
      <c r="IE560">
        <v>17.47916</v>
      </c>
      <c r="IF560">
        <v>0</v>
      </c>
      <c r="IG560">
        <v>0</v>
      </c>
      <c r="IH560" s="1">
        <v>3.1218130000000002E-3</v>
      </c>
      <c r="II560">
        <v>17.524940000000001</v>
      </c>
      <c r="IJ560">
        <v>0</v>
      </c>
      <c r="IK560">
        <v>0</v>
      </c>
      <c r="IL560" s="1">
        <v>3.1157849999999998E-3</v>
      </c>
      <c r="IM560">
        <v>17.566420000000001</v>
      </c>
      <c r="IN560">
        <v>0</v>
      </c>
      <c r="IO560">
        <v>0</v>
      </c>
      <c r="IP560" s="1">
        <v>3.1300799999999999E-3</v>
      </c>
      <c r="IQ560">
        <v>17.580919999999999</v>
      </c>
      <c r="IR560">
        <v>0</v>
      </c>
      <c r="IS560">
        <v>0</v>
      </c>
      <c r="IT560" s="1">
        <v>3.1177890000000002E-3</v>
      </c>
      <c r="IU560">
        <v>17.571929999999998</v>
      </c>
      <c r="IV560">
        <v>0</v>
      </c>
      <c r="IW560">
        <v>0</v>
      </c>
      <c r="IX560" s="1">
        <v>2.9914059999999998E-3</v>
      </c>
      <c r="IY560">
        <v>17.557259999999999</v>
      </c>
      <c r="IZ560">
        <v>0</v>
      </c>
      <c r="JA560">
        <v>0</v>
      </c>
      <c r="JB560" s="1">
        <v>2.9180949999999999E-3</v>
      </c>
      <c r="JC560">
        <v>17.55585</v>
      </c>
      <c r="JD560">
        <v>0</v>
      </c>
      <c r="JE560">
        <v>0</v>
      </c>
      <c r="JF560" s="1">
        <v>2.865982E-3</v>
      </c>
      <c r="JG560">
        <v>17.60896</v>
      </c>
      <c r="JH560">
        <v>0</v>
      </c>
      <c r="JI560">
        <v>0</v>
      </c>
      <c r="JJ560" s="1">
        <v>2.8871880000000002E-3</v>
      </c>
      <c r="JK560">
        <v>17.680689999999998</v>
      </c>
      <c r="JL560">
        <v>0</v>
      </c>
      <c r="JM560">
        <v>0</v>
      </c>
      <c r="JN560" s="1">
        <v>2.8847999999999999E-3</v>
      </c>
      <c r="JO560">
        <v>17.758659999999999</v>
      </c>
      <c r="JP560">
        <v>0</v>
      </c>
      <c r="JQ560">
        <v>0</v>
      </c>
      <c r="JR560" s="1">
        <v>2.8453969999999999E-3</v>
      </c>
      <c r="JS560">
        <v>17.828790000000001</v>
      </c>
      <c r="JT560">
        <v>0</v>
      </c>
      <c r="JU560">
        <v>0</v>
      </c>
      <c r="JV560" s="1">
        <v>2.773059E-3</v>
      </c>
      <c r="JW560">
        <v>17.858059999999998</v>
      </c>
      <c r="JX560">
        <v>0</v>
      </c>
      <c r="JY560">
        <v>0</v>
      </c>
      <c r="JZ560" s="1">
        <v>2.729796E-3</v>
      </c>
      <c r="KA560">
        <v>17.852049999999998</v>
      </c>
      <c r="KB560">
        <v>0</v>
      </c>
      <c r="KC560">
        <v>0</v>
      </c>
      <c r="KD560" s="1">
        <v>2.7054280000000002E-3</v>
      </c>
      <c r="KE560">
        <v>17.84347</v>
      </c>
      <c r="KF560">
        <v>0</v>
      </c>
      <c r="KG560">
        <v>0</v>
      </c>
      <c r="KH560" s="1">
        <v>2.6965940000000001E-3</v>
      </c>
      <c r="KI560">
        <v>17.838709999999999</v>
      </c>
      <c r="KJ560">
        <v>0</v>
      </c>
      <c r="KK560">
        <v>0</v>
      </c>
      <c r="KL560" s="1">
        <v>2.6730730000000002E-3</v>
      </c>
      <c r="KM560">
        <v>17.8705</v>
      </c>
      <c r="KN560">
        <v>0</v>
      </c>
      <c r="KO560">
        <v>0</v>
      </c>
      <c r="KP560" s="1">
        <v>2.6480200000000001E-3</v>
      </c>
      <c r="KQ560">
        <v>17.90925</v>
      </c>
      <c r="KR560">
        <v>0</v>
      </c>
      <c r="KS560">
        <v>0</v>
      </c>
      <c r="KT560" s="1">
        <v>2.6213360000000002E-3</v>
      </c>
      <c r="KU560">
        <v>17.940519999999999</v>
      </c>
      <c r="KV560">
        <v>0</v>
      </c>
      <c r="KW560">
        <v>0</v>
      </c>
      <c r="KX560" s="1">
        <v>2.5995699999999998E-3</v>
      </c>
      <c r="KY560">
        <v>17.96527</v>
      </c>
      <c r="KZ560">
        <v>0</v>
      </c>
      <c r="LA560">
        <v>0</v>
      </c>
      <c r="LB560" s="1">
        <v>2.5875659999999999E-3</v>
      </c>
      <c r="LC560">
        <v>17.97147</v>
      </c>
      <c r="LD560">
        <v>0</v>
      </c>
      <c r="LE560">
        <v>0</v>
      </c>
      <c r="LF560" s="1">
        <v>2.5758370000000001E-3</v>
      </c>
      <c r="LG560">
        <v>17.966760000000001</v>
      </c>
      <c r="LH560">
        <v>0</v>
      </c>
      <c r="LI560">
        <v>0</v>
      </c>
      <c r="LJ560" s="1">
        <v>2.4458359999999998E-3</v>
      </c>
      <c r="LK560">
        <v>17.957599999999999</v>
      </c>
      <c r="LL560">
        <v>0</v>
      </c>
      <c r="LM560">
        <v>0</v>
      </c>
      <c r="LN560" s="1">
        <v>2.3713319999999999E-3</v>
      </c>
      <c r="LO560">
        <v>17.959620000000001</v>
      </c>
      <c r="LP560">
        <v>0</v>
      </c>
      <c r="LQ560">
        <v>0</v>
      </c>
      <c r="LR560" s="1">
        <v>2.3243869999999998E-3</v>
      </c>
      <c r="LS560">
        <v>18.005880000000001</v>
      </c>
      <c r="LT560">
        <v>0</v>
      </c>
      <c r="LU560">
        <v>0</v>
      </c>
      <c r="LV560" s="1">
        <v>2.365523E-3</v>
      </c>
      <c r="LW560">
        <v>18.070799999999998</v>
      </c>
      <c r="LX560">
        <v>0</v>
      </c>
      <c r="LY560">
        <v>0</v>
      </c>
      <c r="LZ560">
        <v>2.3820730000000002E-3</v>
      </c>
      <c r="MA560">
        <v>18.148230000000002</v>
      </c>
      <c r="MB560">
        <v>0</v>
      </c>
      <c r="MC560">
        <v>0</v>
      </c>
      <c r="MD560" s="1">
        <v>2.3511999999999999E-3</v>
      </c>
      <c r="ME560">
        <v>18.21819</v>
      </c>
      <c r="MF560">
        <v>7.1299759999999996E-25</v>
      </c>
      <c r="MG560">
        <v>2.198421E-21</v>
      </c>
      <c r="MH560" s="1">
        <v>2.2832339999999999E-3</v>
      </c>
      <c r="MI560">
        <v>18.257999999999999</v>
      </c>
      <c r="MJ560">
        <v>3.6867249999999998E-22</v>
      </c>
      <c r="MK560">
        <v>4.1203020000000001E-18</v>
      </c>
      <c r="ML560" s="1">
        <v>2.24333E-3</v>
      </c>
      <c r="MM560">
        <v>18.254069999999999</v>
      </c>
      <c r="MN560">
        <v>5.1612930000000002E-21</v>
      </c>
      <c r="MO560">
        <v>9.9729820000000003E-17</v>
      </c>
      <c r="MP560" s="1">
        <v>2.2969309999999999E-3</v>
      </c>
      <c r="MQ560">
        <v>18.246510000000001</v>
      </c>
      <c r="MR560">
        <v>2.9463120000000001E-20</v>
      </c>
      <c r="MS560">
        <v>7.743218E-16</v>
      </c>
      <c r="MT560" s="1">
        <v>2.3266139999999999E-3</v>
      </c>
      <c r="MU560">
        <v>18.243069999999999</v>
      </c>
      <c r="MV560">
        <v>1.1010809999999999E-19</v>
      </c>
      <c r="MW560">
        <v>3.5838660000000003E-15</v>
      </c>
      <c r="MX560" s="1">
        <v>2.3199309999999999E-3</v>
      </c>
      <c r="MY560">
        <v>18.268540000000002</v>
      </c>
      <c r="MZ560">
        <v>3.2088059999999998E-19</v>
      </c>
      <c r="NA560">
        <v>1.240294E-14</v>
      </c>
      <c r="NB560" s="1">
        <v>2.2408910000000001E-3</v>
      </c>
      <c r="NC560">
        <v>18.31767</v>
      </c>
      <c r="ND560">
        <v>7.6971719999999998E-19</v>
      </c>
      <c r="NE560">
        <v>3.5426550000000003E-14</v>
      </c>
      <c r="NF560" s="1">
        <v>2.2408910000000001E-3</v>
      </c>
      <c r="NG560">
        <v>18.31767</v>
      </c>
      <c r="NH560">
        <v>7.6971719999999998E-19</v>
      </c>
      <c r="NI560">
        <v>3.5426550000000003E-14</v>
      </c>
      <c r="NJ560" s="1">
        <v>2.2408910000000001E-3</v>
      </c>
      <c r="NK560">
        <v>18.31767</v>
      </c>
      <c r="NL560">
        <v>7.6971719999999998E-19</v>
      </c>
      <c r="NM560">
        <v>3.5426550000000003E-14</v>
      </c>
      <c r="NN560" s="1">
        <v>2.2408910000000001E-3</v>
      </c>
      <c r="NO560">
        <v>18.31767</v>
      </c>
      <c r="NP560">
        <v>7.6971719999999998E-19</v>
      </c>
      <c r="NQ560">
        <v>3.5426550000000003E-14</v>
      </c>
      <c r="NR560" s="1">
        <v>2.2408910000000001E-3</v>
      </c>
      <c r="NS560">
        <v>18.31767</v>
      </c>
      <c r="NT560">
        <v>7.6971719999999998E-19</v>
      </c>
      <c r="NU560">
        <v>3.5426550000000003E-14</v>
      </c>
      <c r="NV560" s="1">
        <v>2.2408910000000001E-3</v>
      </c>
      <c r="NW560">
        <v>18.31767</v>
      </c>
      <c r="NX560">
        <v>7.6971719999999998E-19</v>
      </c>
      <c r="NY560">
        <v>3.5426550000000003E-14</v>
      </c>
      <c r="NZ560" s="1">
        <v>2.2408910000000001E-3</v>
      </c>
      <c r="OA560">
        <v>18.31767</v>
      </c>
      <c r="OB560">
        <v>7.6971719999999998E-19</v>
      </c>
      <c r="OC560">
        <v>3.5426550000000003E-14</v>
      </c>
      <c r="OD560" s="1">
        <v>2.2408910000000001E-3</v>
      </c>
      <c r="OE560">
        <v>18.31767</v>
      </c>
      <c r="OF560">
        <v>7.6971719999999998E-19</v>
      </c>
      <c r="OG560">
        <v>3.5426550000000003E-14</v>
      </c>
      <c r="OH560" s="1">
        <v>2.2408910000000001E-3</v>
      </c>
      <c r="OI560">
        <v>18.31767</v>
      </c>
      <c r="OJ560">
        <v>7.6971719999999998E-19</v>
      </c>
      <c r="OK560">
        <v>3.5426550000000003E-14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7.8521890000000007E-3</v>
      </c>
      <c r="G561">
        <v>16.269349999999999</v>
      </c>
      <c r="H561">
        <v>0</v>
      </c>
      <c r="I561">
        <v>0</v>
      </c>
      <c r="J561" s="1">
        <v>7.8636999999999995E-3</v>
      </c>
      <c r="K561">
        <v>16.323309999999999</v>
      </c>
      <c r="L561">
        <v>0</v>
      </c>
      <c r="M561">
        <v>0</v>
      </c>
      <c r="N561" s="1">
        <v>7.7127719999999997E-3</v>
      </c>
      <c r="O561">
        <v>16.378730000000001</v>
      </c>
      <c r="P561">
        <v>0</v>
      </c>
      <c r="Q561">
        <v>0</v>
      </c>
      <c r="R561" s="1">
        <v>7.6263879999999996E-3</v>
      </c>
      <c r="S561">
        <v>16.437169999999998</v>
      </c>
      <c r="T561">
        <v>0</v>
      </c>
      <c r="U561">
        <v>0</v>
      </c>
      <c r="V561" s="1">
        <v>7.6176580000000002E-3</v>
      </c>
      <c r="W561">
        <v>16.50243</v>
      </c>
      <c r="X561">
        <v>0</v>
      </c>
      <c r="Y561">
        <v>0</v>
      </c>
      <c r="Z561" s="1">
        <v>7.652636E-3</v>
      </c>
      <c r="AA561">
        <v>16.5306</v>
      </c>
      <c r="AB561">
        <v>0</v>
      </c>
      <c r="AC561">
        <v>0</v>
      </c>
      <c r="AD561" s="1">
        <v>7.6407940000000002E-3</v>
      </c>
      <c r="AE561">
        <v>16.518070000000002</v>
      </c>
      <c r="AF561">
        <v>0</v>
      </c>
      <c r="AG561">
        <v>0</v>
      </c>
      <c r="AH561" s="1">
        <v>7.8457360000000007E-3</v>
      </c>
      <c r="AI561">
        <v>16.505320000000001</v>
      </c>
      <c r="AJ561">
        <v>0</v>
      </c>
      <c r="AK561">
        <v>0</v>
      </c>
      <c r="AL561" s="1">
        <v>7.8707889999999996E-3</v>
      </c>
      <c r="AM561">
        <v>16.503340000000001</v>
      </c>
      <c r="AN561">
        <v>0</v>
      </c>
      <c r="AO561">
        <v>0</v>
      </c>
      <c r="AP561" s="1">
        <v>7.8865600000000008E-3</v>
      </c>
      <c r="AQ561">
        <v>16.55208</v>
      </c>
      <c r="AR561">
        <v>0</v>
      </c>
      <c r="AS561">
        <v>0</v>
      </c>
      <c r="AT561" s="1">
        <v>7.7462800000000004E-3</v>
      </c>
      <c r="AU561">
        <v>16.613050000000001</v>
      </c>
      <c r="AV561">
        <v>0</v>
      </c>
      <c r="AW561">
        <v>0</v>
      </c>
      <c r="AX561" s="1">
        <v>7.664957E-3</v>
      </c>
      <c r="AY561">
        <v>16.6694</v>
      </c>
      <c r="AZ561">
        <v>0</v>
      </c>
      <c r="BA561">
        <v>0</v>
      </c>
      <c r="BB561" s="1">
        <v>7.6449259999999998E-3</v>
      </c>
      <c r="BC561">
        <v>16.725539999999999</v>
      </c>
      <c r="BD561">
        <v>0</v>
      </c>
      <c r="BE561">
        <v>0</v>
      </c>
      <c r="BF561" s="1">
        <v>7.6665850000000001E-3</v>
      </c>
      <c r="BG561">
        <v>16.74541</v>
      </c>
      <c r="BH561">
        <v>0</v>
      </c>
      <c r="BI561">
        <v>0</v>
      </c>
      <c r="BJ561" s="1">
        <v>7.6518869999999996E-3</v>
      </c>
      <c r="BK561">
        <v>16.740970000000001</v>
      </c>
      <c r="BL561">
        <v>0</v>
      </c>
      <c r="BM561">
        <v>0</v>
      </c>
      <c r="BN561" s="1">
        <v>7.6498240000000004E-3</v>
      </c>
      <c r="BO561">
        <v>16.734459999999999</v>
      </c>
      <c r="BP561">
        <v>0</v>
      </c>
      <c r="BQ561">
        <v>0</v>
      </c>
      <c r="BR561" s="1">
        <v>7.58379E-3</v>
      </c>
      <c r="BS561">
        <v>16.73236</v>
      </c>
      <c r="BT561">
        <v>0</v>
      </c>
      <c r="BU561">
        <v>0</v>
      </c>
      <c r="BV561" s="1">
        <v>7.5579489999999996E-3</v>
      </c>
      <c r="BW561">
        <v>16.742339999999999</v>
      </c>
      <c r="BX561">
        <v>0</v>
      </c>
      <c r="BY561">
        <v>0</v>
      </c>
      <c r="BZ561" s="1">
        <v>7.5139279999999996E-3</v>
      </c>
      <c r="CA561">
        <v>16.785229999999999</v>
      </c>
      <c r="CB561">
        <v>0</v>
      </c>
      <c r="CC561">
        <v>0</v>
      </c>
      <c r="CD561" s="1">
        <v>7.4752109999999998E-3</v>
      </c>
      <c r="CE561">
        <v>16.8185</v>
      </c>
      <c r="CF561">
        <v>0</v>
      </c>
      <c r="CG561">
        <v>0</v>
      </c>
      <c r="CH561" s="1">
        <v>7.4250740000000003E-3</v>
      </c>
      <c r="CI561">
        <v>16.844429999999999</v>
      </c>
      <c r="CJ561">
        <v>0</v>
      </c>
      <c r="CK561">
        <v>0</v>
      </c>
      <c r="CL561" s="1">
        <v>7.3832680000000001E-3</v>
      </c>
      <c r="CM561">
        <v>16.84376</v>
      </c>
      <c r="CN561">
        <v>0</v>
      </c>
      <c r="CO561">
        <v>0</v>
      </c>
      <c r="CP561" s="1">
        <v>7.3317909999999998E-3</v>
      </c>
      <c r="CQ561">
        <v>16.838470000000001</v>
      </c>
      <c r="CR561">
        <v>0</v>
      </c>
      <c r="CS561">
        <v>0</v>
      </c>
      <c r="CT561" s="1">
        <v>7.2351810000000003E-3</v>
      </c>
      <c r="CU561">
        <v>16.82816</v>
      </c>
      <c r="CV561">
        <v>0</v>
      </c>
      <c r="CW561">
        <v>0</v>
      </c>
      <c r="CX561" s="1">
        <v>7.1743179999999998E-3</v>
      </c>
      <c r="CY561">
        <v>16.813369999999999</v>
      </c>
      <c r="CZ561">
        <v>0</v>
      </c>
      <c r="DA561">
        <v>0</v>
      </c>
      <c r="DB561" s="1">
        <v>7.1106199999999998E-3</v>
      </c>
      <c r="DC561">
        <v>16.809920000000002</v>
      </c>
      <c r="DD561">
        <v>0</v>
      </c>
      <c r="DE561">
        <v>0</v>
      </c>
      <c r="DF561" s="1">
        <v>7.0960950000000002E-3</v>
      </c>
      <c r="DG561">
        <v>16.834050000000001</v>
      </c>
      <c r="DH561">
        <v>0</v>
      </c>
      <c r="DI561">
        <v>0</v>
      </c>
      <c r="DJ561" s="1">
        <v>7.0582309999999999E-3</v>
      </c>
      <c r="DK561">
        <v>16.86262</v>
      </c>
      <c r="DL561">
        <v>0</v>
      </c>
      <c r="DM561">
        <v>0</v>
      </c>
      <c r="DN561" s="1">
        <v>7.0221440000000001E-3</v>
      </c>
      <c r="DO561">
        <v>16.897760000000002</v>
      </c>
      <c r="DP561">
        <v>0</v>
      </c>
      <c r="DQ561">
        <v>0</v>
      </c>
      <c r="DR561" s="1">
        <v>6.9586209999999999E-3</v>
      </c>
      <c r="DS561">
        <v>16.900099999999998</v>
      </c>
      <c r="DT561">
        <v>0</v>
      </c>
      <c r="DU561">
        <v>0</v>
      </c>
      <c r="DV561" s="1">
        <v>6.9019249999999997E-3</v>
      </c>
      <c r="DW561">
        <v>16.887709999999998</v>
      </c>
      <c r="DX561">
        <v>0</v>
      </c>
      <c r="DY561">
        <v>0</v>
      </c>
      <c r="DZ561" s="1">
        <v>6.7975630000000004E-3</v>
      </c>
      <c r="EA561">
        <v>16.87735</v>
      </c>
      <c r="EB561">
        <v>0</v>
      </c>
      <c r="EC561">
        <v>0</v>
      </c>
      <c r="ED561" s="1">
        <v>6.7263510000000002E-3</v>
      </c>
      <c r="EE561">
        <v>16.869109999999999</v>
      </c>
      <c r="EF561">
        <v>0</v>
      </c>
      <c r="EG561">
        <v>0</v>
      </c>
      <c r="EH561" s="1">
        <v>6.6684739999999998E-3</v>
      </c>
      <c r="EI561">
        <v>16.897670000000002</v>
      </c>
      <c r="EJ561">
        <v>0</v>
      </c>
      <c r="EK561">
        <v>0</v>
      </c>
      <c r="EL561" s="1">
        <v>6.6541450000000002E-3</v>
      </c>
      <c r="EM561">
        <v>16.93346</v>
      </c>
      <c r="EN561">
        <v>0</v>
      </c>
      <c r="EO561">
        <v>0</v>
      </c>
      <c r="EP561" s="1">
        <v>6.6164600000000002E-3</v>
      </c>
      <c r="EQ561">
        <v>16.963609999999999</v>
      </c>
      <c r="ER561">
        <v>0</v>
      </c>
      <c r="ES561">
        <v>0</v>
      </c>
      <c r="ET561" s="1">
        <v>6.5652260000000004E-3</v>
      </c>
      <c r="EU561">
        <v>17.004580000000001</v>
      </c>
      <c r="EV561">
        <v>0</v>
      </c>
      <c r="EW561">
        <v>0</v>
      </c>
      <c r="EX561" s="1">
        <v>6.5143140000000002E-3</v>
      </c>
      <c r="EY561">
        <v>17.024049999999999</v>
      </c>
      <c r="EZ561">
        <v>0</v>
      </c>
      <c r="FA561">
        <v>0</v>
      </c>
      <c r="FB561" s="1">
        <v>6.4680229999999998E-3</v>
      </c>
      <c r="FC561">
        <v>17.0092</v>
      </c>
      <c r="FD561">
        <v>0</v>
      </c>
      <c r="FE561">
        <v>0</v>
      </c>
      <c r="FF561" s="1">
        <v>6.6470019999999999E-3</v>
      </c>
      <c r="FG561">
        <v>16.992039999999999</v>
      </c>
      <c r="FH561">
        <v>0</v>
      </c>
      <c r="FI561">
        <v>0</v>
      </c>
      <c r="FJ561" s="1">
        <v>6.6878490000000001E-3</v>
      </c>
      <c r="FK561">
        <v>16.982520000000001</v>
      </c>
      <c r="FL561">
        <v>0</v>
      </c>
      <c r="FM561">
        <v>0</v>
      </c>
      <c r="FN561" s="1">
        <v>6.6780800000000003E-3</v>
      </c>
      <c r="FO561">
        <v>17.022179999999999</v>
      </c>
      <c r="FP561">
        <v>0</v>
      </c>
      <c r="FQ561">
        <v>0</v>
      </c>
      <c r="FR561" s="1">
        <v>6.4987680000000003E-3</v>
      </c>
      <c r="FS561">
        <v>17.07893</v>
      </c>
      <c r="FT561">
        <v>0</v>
      </c>
      <c r="FU561">
        <v>0</v>
      </c>
      <c r="FV561" s="1">
        <v>6.3838530000000001E-3</v>
      </c>
      <c r="FW561">
        <v>17.141690000000001</v>
      </c>
      <c r="FX561">
        <v>0</v>
      </c>
      <c r="FY561">
        <v>0</v>
      </c>
      <c r="FZ561" s="1">
        <v>6.3626009999999998E-3</v>
      </c>
      <c r="GA561">
        <v>17.198049999999999</v>
      </c>
      <c r="GB561">
        <v>0</v>
      </c>
      <c r="GC561">
        <v>0</v>
      </c>
      <c r="GD561" s="1">
        <v>6.3767590000000001E-3</v>
      </c>
      <c r="GE561">
        <v>17.214490000000001</v>
      </c>
      <c r="GF561">
        <v>0</v>
      </c>
      <c r="GG561">
        <v>0</v>
      </c>
      <c r="GH561" s="1">
        <v>6.3538680000000004E-3</v>
      </c>
      <c r="GI561">
        <v>17.20007</v>
      </c>
      <c r="GJ561">
        <v>0</v>
      </c>
      <c r="GK561">
        <v>0</v>
      </c>
      <c r="GL561" s="1">
        <v>6.539479E-3</v>
      </c>
      <c r="GM561">
        <v>17.18412</v>
      </c>
      <c r="GN561">
        <v>0</v>
      </c>
      <c r="GO561">
        <v>0</v>
      </c>
      <c r="GP561" s="1">
        <v>6.5424589999999996E-3</v>
      </c>
      <c r="GQ561">
        <v>17.17745</v>
      </c>
      <c r="GR561">
        <v>0</v>
      </c>
      <c r="GS561">
        <v>0</v>
      </c>
      <c r="GT561" s="1">
        <v>6.5318160000000002E-3</v>
      </c>
      <c r="GU561">
        <v>17.222460000000002</v>
      </c>
      <c r="GV561">
        <v>0</v>
      </c>
      <c r="GW561">
        <v>0</v>
      </c>
      <c r="GX561">
        <v>6.3564349999999997E-3</v>
      </c>
      <c r="GY561">
        <v>17.281379999999999</v>
      </c>
      <c r="GZ561">
        <v>0</v>
      </c>
      <c r="HA561">
        <v>0</v>
      </c>
      <c r="HB561" s="1">
        <v>6.2255000000000001E-3</v>
      </c>
      <c r="HC561">
        <v>17.345089999999999</v>
      </c>
      <c r="HD561">
        <v>0</v>
      </c>
      <c r="HE561">
        <v>0</v>
      </c>
      <c r="HF561" s="1">
        <v>6.1787630000000003E-3</v>
      </c>
      <c r="HG561">
        <v>17.397200000000002</v>
      </c>
      <c r="HH561">
        <v>0</v>
      </c>
      <c r="HI561">
        <v>0</v>
      </c>
      <c r="HJ561" s="1">
        <v>6.1973310000000004E-3</v>
      </c>
      <c r="HK561">
        <v>17.413709999999998</v>
      </c>
      <c r="HL561">
        <v>0</v>
      </c>
      <c r="HM561">
        <v>0</v>
      </c>
      <c r="HN561" s="1">
        <v>6.1803509999999997E-3</v>
      </c>
      <c r="HO561">
        <v>17.397189999999998</v>
      </c>
      <c r="HP561">
        <v>0</v>
      </c>
      <c r="HQ561">
        <v>0</v>
      </c>
      <c r="HR561" s="1">
        <v>6.4602269999999998E-3</v>
      </c>
      <c r="HS561">
        <v>17.379429999999999</v>
      </c>
      <c r="HT561">
        <v>0</v>
      </c>
      <c r="HU561">
        <v>0</v>
      </c>
      <c r="HV561">
        <v>6.5004219999999996E-3</v>
      </c>
      <c r="HW561">
        <v>17.370470000000001</v>
      </c>
      <c r="HX561">
        <v>0</v>
      </c>
      <c r="HY561">
        <v>0</v>
      </c>
      <c r="HZ561" s="1">
        <v>6.526975E-3</v>
      </c>
      <c r="IA561">
        <v>17.403079999999999</v>
      </c>
      <c r="IB561">
        <v>0</v>
      </c>
      <c r="IC561">
        <v>0</v>
      </c>
      <c r="ID561" s="1">
        <v>6.3412329999999999E-3</v>
      </c>
      <c r="IE561">
        <v>17.415410000000001</v>
      </c>
      <c r="IF561">
        <v>0</v>
      </c>
      <c r="IG561">
        <v>0</v>
      </c>
      <c r="IH561" s="1">
        <v>6.2387930000000003E-3</v>
      </c>
      <c r="II561">
        <v>17.460699999999999</v>
      </c>
      <c r="IJ561">
        <v>0</v>
      </c>
      <c r="IK561">
        <v>0</v>
      </c>
      <c r="IL561" s="1">
        <v>6.2264249999999998E-3</v>
      </c>
      <c r="IM561">
        <v>17.50149</v>
      </c>
      <c r="IN561">
        <v>0</v>
      </c>
      <c r="IO561">
        <v>0</v>
      </c>
      <c r="IP561" s="1">
        <v>6.259059E-3</v>
      </c>
      <c r="IQ561">
        <v>17.51521</v>
      </c>
      <c r="IR561">
        <v>0</v>
      </c>
      <c r="IS561">
        <v>0</v>
      </c>
      <c r="IT561" s="1">
        <v>6.2277340000000004E-3</v>
      </c>
      <c r="IU561">
        <v>17.505849999999999</v>
      </c>
      <c r="IV561">
        <v>0</v>
      </c>
      <c r="IW561">
        <v>0</v>
      </c>
      <c r="IX561" s="1">
        <v>5.9642929999999999E-3</v>
      </c>
      <c r="IY561">
        <v>17.490950000000002</v>
      </c>
      <c r="IZ561">
        <v>0</v>
      </c>
      <c r="JA561">
        <v>0</v>
      </c>
      <c r="JB561" s="1">
        <v>5.8232259999999999E-3</v>
      </c>
      <c r="JC561">
        <v>17.489439999999998</v>
      </c>
      <c r="JD561">
        <v>0</v>
      </c>
      <c r="JE561">
        <v>0</v>
      </c>
      <c r="JF561" s="1">
        <v>5.7159969999999996E-3</v>
      </c>
      <c r="JG561">
        <v>17.542179999999998</v>
      </c>
      <c r="JH561">
        <v>0</v>
      </c>
      <c r="JI561">
        <v>0</v>
      </c>
      <c r="JJ561" s="1">
        <v>5.7567970000000001E-3</v>
      </c>
      <c r="JK561">
        <v>17.613009999999999</v>
      </c>
      <c r="JL561">
        <v>0</v>
      </c>
      <c r="JM561">
        <v>0</v>
      </c>
      <c r="JN561" s="1">
        <v>5.7562250000000002E-3</v>
      </c>
      <c r="JO561">
        <v>17.68974</v>
      </c>
      <c r="JP561">
        <v>0</v>
      </c>
      <c r="JQ561">
        <v>0</v>
      </c>
      <c r="JR561" s="1">
        <v>5.6754580000000004E-3</v>
      </c>
      <c r="JS561">
        <v>17.75825</v>
      </c>
      <c r="JT561">
        <v>0</v>
      </c>
      <c r="JU561">
        <v>0</v>
      </c>
      <c r="JV561" s="1">
        <v>5.5331340000000003E-3</v>
      </c>
      <c r="JW561">
        <v>17.785730000000001</v>
      </c>
      <c r="JX561">
        <v>0</v>
      </c>
      <c r="JY561">
        <v>0</v>
      </c>
      <c r="JZ561" s="1">
        <v>5.4470220000000001E-3</v>
      </c>
      <c r="KA561">
        <v>17.778310000000001</v>
      </c>
      <c r="KB561">
        <v>0</v>
      </c>
      <c r="KC561">
        <v>0</v>
      </c>
      <c r="KD561" s="1">
        <v>5.392951E-3</v>
      </c>
      <c r="KE561">
        <v>17.76878</v>
      </c>
      <c r="KF561">
        <v>0</v>
      </c>
      <c r="KG561">
        <v>0</v>
      </c>
      <c r="KH561" s="1">
        <v>5.3799859999999998E-3</v>
      </c>
      <c r="KI561">
        <v>17.763339999999999</v>
      </c>
      <c r="KJ561">
        <v>0</v>
      </c>
      <c r="KK561">
        <v>0</v>
      </c>
      <c r="KL561" s="1">
        <v>5.3323559999999999E-3</v>
      </c>
      <c r="KM561">
        <v>17.794509999999999</v>
      </c>
      <c r="KN561">
        <v>0</v>
      </c>
      <c r="KO561">
        <v>0</v>
      </c>
      <c r="KP561" s="1">
        <v>5.2812780000000004E-3</v>
      </c>
      <c r="KQ561">
        <v>17.832429999999999</v>
      </c>
      <c r="KR561">
        <v>0</v>
      </c>
      <c r="KS561">
        <v>0</v>
      </c>
      <c r="KT561" s="1">
        <v>5.2275230000000004E-3</v>
      </c>
      <c r="KU561">
        <v>17.862829999999999</v>
      </c>
      <c r="KV561">
        <v>0</v>
      </c>
      <c r="KW561">
        <v>0</v>
      </c>
      <c r="KX561" s="1">
        <v>5.1842770000000002E-3</v>
      </c>
      <c r="KY561">
        <v>17.88673</v>
      </c>
      <c r="KZ561">
        <v>0</v>
      </c>
      <c r="LA561">
        <v>0</v>
      </c>
      <c r="LB561" s="1">
        <v>5.160637E-3</v>
      </c>
      <c r="LC561">
        <v>17.892209999999999</v>
      </c>
      <c r="LD561">
        <v>0</v>
      </c>
      <c r="LE561">
        <v>0</v>
      </c>
      <c r="LF561" s="1">
        <v>5.1386619999999996E-3</v>
      </c>
      <c r="LG561">
        <v>17.886859999999999</v>
      </c>
      <c r="LH561">
        <v>0</v>
      </c>
      <c r="LI561">
        <v>0</v>
      </c>
      <c r="LJ561" s="1">
        <v>4.8610770000000001E-3</v>
      </c>
      <c r="LK561">
        <v>17.877320000000001</v>
      </c>
      <c r="LL561">
        <v>0</v>
      </c>
      <c r="LM561">
        <v>0</v>
      </c>
      <c r="LN561" s="1">
        <v>4.7163719999999999E-3</v>
      </c>
      <c r="LO561">
        <v>17.879059999999999</v>
      </c>
      <c r="LP561">
        <v>0</v>
      </c>
      <c r="LQ561">
        <v>0</v>
      </c>
      <c r="LR561" s="1">
        <v>4.6212509999999998E-3</v>
      </c>
      <c r="LS561">
        <v>17.924790000000002</v>
      </c>
      <c r="LT561">
        <v>0</v>
      </c>
      <c r="LU561">
        <v>0</v>
      </c>
      <c r="LV561" s="1">
        <v>4.7023810000000003E-3</v>
      </c>
      <c r="LW561">
        <v>17.988810000000001</v>
      </c>
      <c r="LX561">
        <v>0</v>
      </c>
      <c r="LY561">
        <v>0</v>
      </c>
      <c r="LZ561" s="1">
        <v>4.7341900000000001E-3</v>
      </c>
      <c r="MA561">
        <v>18.064959999999999</v>
      </c>
      <c r="MB561">
        <v>0</v>
      </c>
      <c r="MC561">
        <v>0</v>
      </c>
      <c r="MD561" s="1">
        <v>4.6740799999999997E-3</v>
      </c>
      <c r="ME561">
        <v>18.133330000000001</v>
      </c>
      <c r="MF561">
        <v>0</v>
      </c>
      <c r="MG561">
        <v>-5.0620719999999999E-26</v>
      </c>
      <c r="MH561" s="1">
        <v>4.5368479999999996E-3</v>
      </c>
      <c r="MI561">
        <v>18.17144</v>
      </c>
      <c r="MJ561">
        <v>0</v>
      </c>
      <c r="MK561">
        <v>-2.4142229999999999E-23</v>
      </c>
      <c r="ML561" s="1">
        <v>4.4560399999999997E-3</v>
      </c>
      <c r="MM561">
        <v>18.16602</v>
      </c>
      <c r="MN561">
        <v>0</v>
      </c>
      <c r="MO561">
        <v>-1.895166E-24</v>
      </c>
      <c r="MP561" s="1">
        <v>4.5759340000000003E-3</v>
      </c>
      <c r="MQ561">
        <v>18.157409999999999</v>
      </c>
      <c r="MR561">
        <v>2.408208E-24</v>
      </c>
      <c r="MS561">
        <v>1.4951439999999999E-18</v>
      </c>
      <c r="MT561" s="1">
        <v>4.6319289999999999E-3</v>
      </c>
      <c r="MU561">
        <v>18.153320000000001</v>
      </c>
      <c r="MV561">
        <v>2.9586719999999999E-23</v>
      </c>
      <c r="MW561">
        <v>1.8142480000000001E-17</v>
      </c>
      <c r="MX561" s="1">
        <v>4.6182899999999997E-3</v>
      </c>
      <c r="MY561">
        <v>18.178239999999999</v>
      </c>
      <c r="MZ561">
        <v>1.640505E-22</v>
      </c>
      <c r="NA561">
        <v>1.008499E-16</v>
      </c>
      <c r="NB561" s="1">
        <v>4.4663159999999997E-3</v>
      </c>
      <c r="NC561">
        <v>18.22663</v>
      </c>
      <c r="ND561">
        <v>6.0815759999999996E-22</v>
      </c>
      <c r="NE561">
        <v>3.866381E-16</v>
      </c>
      <c r="NF561" s="1">
        <v>4.4663159999999997E-3</v>
      </c>
      <c r="NG561">
        <v>18.22663</v>
      </c>
      <c r="NH561">
        <v>6.0815759999999996E-22</v>
      </c>
      <c r="NI561">
        <v>3.866381E-16</v>
      </c>
      <c r="NJ561" s="1">
        <v>4.4663159999999997E-3</v>
      </c>
      <c r="NK561">
        <v>18.22663</v>
      </c>
      <c r="NL561">
        <v>6.0815759999999996E-22</v>
      </c>
      <c r="NM561">
        <v>3.866381E-16</v>
      </c>
      <c r="NN561" s="1">
        <v>4.4663159999999997E-3</v>
      </c>
      <c r="NO561">
        <v>18.22663</v>
      </c>
      <c r="NP561">
        <v>6.0815759999999996E-22</v>
      </c>
      <c r="NQ561">
        <v>3.866381E-16</v>
      </c>
      <c r="NR561" s="1">
        <v>4.4663159999999997E-3</v>
      </c>
      <c r="NS561">
        <v>18.22663</v>
      </c>
      <c r="NT561">
        <v>6.0815759999999996E-22</v>
      </c>
      <c r="NU561">
        <v>3.866381E-16</v>
      </c>
      <c r="NV561" s="1">
        <v>4.4663159999999997E-3</v>
      </c>
      <c r="NW561">
        <v>18.22663</v>
      </c>
      <c r="NX561">
        <v>6.0815759999999996E-22</v>
      </c>
      <c r="NY561">
        <v>3.866381E-16</v>
      </c>
      <c r="NZ561" s="1">
        <v>4.4663159999999997E-3</v>
      </c>
      <c r="OA561">
        <v>18.22663</v>
      </c>
      <c r="OB561">
        <v>6.0815759999999996E-22</v>
      </c>
      <c r="OC561">
        <v>3.866381E-16</v>
      </c>
      <c r="OD561" s="1">
        <v>4.4663159999999997E-3</v>
      </c>
      <c r="OE561">
        <v>18.22663</v>
      </c>
      <c r="OF561">
        <v>6.0815759999999996E-22</v>
      </c>
      <c r="OG561">
        <v>3.866381E-16</v>
      </c>
      <c r="OH561" s="1">
        <v>4.4663159999999997E-3</v>
      </c>
      <c r="OI561">
        <v>18.22663</v>
      </c>
      <c r="OJ561">
        <v>6.0815759999999996E-22</v>
      </c>
      <c r="OK561">
        <v>3.866381E-16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8.3097980000000002E-3</v>
      </c>
      <c r="G562">
        <v>16.239999999999998</v>
      </c>
      <c r="H562">
        <v>0</v>
      </c>
      <c r="I562">
        <v>0</v>
      </c>
      <c r="J562" s="1">
        <v>8.3196980000000004E-3</v>
      </c>
      <c r="K562">
        <v>16.291499999999999</v>
      </c>
      <c r="L562">
        <v>0</v>
      </c>
      <c r="M562">
        <v>0</v>
      </c>
      <c r="N562" s="1">
        <v>8.1570630000000009E-3</v>
      </c>
      <c r="O562">
        <v>16.344660000000001</v>
      </c>
      <c r="P562">
        <v>0</v>
      </c>
      <c r="Q562">
        <v>0</v>
      </c>
      <c r="R562" s="1">
        <v>8.0652919999999999E-3</v>
      </c>
      <c r="S562">
        <v>16.400980000000001</v>
      </c>
      <c r="T562">
        <v>0</v>
      </c>
      <c r="U562">
        <v>0</v>
      </c>
      <c r="V562">
        <v>8.0560990000000006E-3</v>
      </c>
      <c r="W562">
        <v>16.464079999999999</v>
      </c>
      <c r="X562">
        <v>0</v>
      </c>
      <c r="Y562">
        <v>0</v>
      </c>
      <c r="Z562" s="1">
        <v>8.0917300000000001E-3</v>
      </c>
      <c r="AA562">
        <v>16.491949999999999</v>
      </c>
      <c r="AB562">
        <v>0</v>
      </c>
      <c r="AC562">
        <v>0</v>
      </c>
      <c r="AD562" s="1">
        <v>8.0811440000000002E-3</v>
      </c>
      <c r="AE562">
        <v>16.480879999999999</v>
      </c>
      <c r="AF562">
        <v>0</v>
      </c>
      <c r="AG562">
        <v>0</v>
      </c>
      <c r="AH562" s="1">
        <v>8.3227300000000004E-3</v>
      </c>
      <c r="AI562">
        <v>16.469360000000002</v>
      </c>
      <c r="AJ562">
        <v>0</v>
      </c>
      <c r="AK562">
        <v>0</v>
      </c>
      <c r="AL562" s="1">
        <v>8.3479230000000001E-3</v>
      </c>
      <c r="AM562">
        <v>16.467860000000002</v>
      </c>
      <c r="AN562">
        <v>0</v>
      </c>
      <c r="AO562">
        <v>0</v>
      </c>
      <c r="AP562" s="1">
        <v>8.3642749999999991E-3</v>
      </c>
      <c r="AQ562">
        <v>16.514620000000001</v>
      </c>
      <c r="AR562">
        <v>0</v>
      </c>
      <c r="AS562">
        <v>0</v>
      </c>
      <c r="AT562" s="1">
        <v>8.2118790000000001E-3</v>
      </c>
      <c r="AU562">
        <v>16.57328</v>
      </c>
      <c r="AV562">
        <v>0</v>
      </c>
      <c r="AW562">
        <v>0</v>
      </c>
      <c r="AX562" s="1">
        <v>8.1270149999999996E-3</v>
      </c>
      <c r="AY562">
        <v>16.627800000000001</v>
      </c>
      <c r="AZ562">
        <v>0</v>
      </c>
      <c r="BA562">
        <v>0</v>
      </c>
      <c r="BB562" s="1">
        <v>8.1071430000000007E-3</v>
      </c>
      <c r="BC562">
        <v>16.682269999999999</v>
      </c>
      <c r="BD562">
        <v>0</v>
      </c>
      <c r="BE562">
        <v>0</v>
      </c>
      <c r="BF562" s="1">
        <v>8.1285509999999995E-3</v>
      </c>
      <c r="BG562">
        <v>16.702279999999998</v>
      </c>
      <c r="BH562">
        <v>0</v>
      </c>
      <c r="BI562">
        <v>0</v>
      </c>
      <c r="BJ562" s="1">
        <v>8.1125559999999999E-3</v>
      </c>
      <c r="BK562">
        <v>16.698930000000001</v>
      </c>
      <c r="BL562">
        <v>0</v>
      </c>
      <c r="BM562">
        <v>0</v>
      </c>
      <c r="BN562" s="1">
        <v>8.1124639999999998E-3</v>
      </c>
      <c r="BO562">
        <v>16.69333</v>
      </c>
      <c r="BP562">
        <v>0</v>
      </c>
      <c r="BQ562">
        <v>0</v>
      </c>
      <c r="BR562" s="1">
        <v>8.0433870000000008E-3</v>
      </c>
      <c r="BS562">
        <v>16.691680000000002</v>
      </c>
      <c r="BT562">
        <v>0</v>
      </c>
      <c r="BU562">
        <v>0</v>
      </c>
      <c r="BV562" s="1">
        <v>8.0131649999999992E-3</v>
      </c>
      <c r="BW562">
        <v>16.701499999999999</v>
      </c>
      <c r="BX562">
        <v>0</v>
      </c>
      <c r="BY562">
        <v>0</v>
      </c>
      <c r="BZ562" s="1">
        <v>7.9710860000000005E-3</v>
      </c>
      <c r="CA562">
        <v>16.742660000000001</v>
      </c>
      <c r="CB562">
        <v>0</v>
      </c>
      <c r="CC562">
        <v>0</v>
      </c>
      <c r="CD562" s="1">
        <v>7.9290909999999992E-3</v>
      </c>
      <c r="CE562">
        <v>16.774819999999998</v>
      </c>
      <c r="CF562">
        <v>0</v>
      </c>
      <c r="CG562">
        <v>0</v>
      </c>
      <c r="CH562">
        <v>7.8718030000000001E-3</v>
      </c>
      <c r="CI562">
        <v>16.800049999999999</v>
      </c>
      <c r="CJ562">
        <v>0</v>
      </c>
      <c r="CK562">
        <v>0</v>
      </c>
      <c r="CL562" s="1">
        <v>7.8241219999999993E-3</v>
      </c>
      <c r="CM562">
        <v>16.79984</v>
      </c>
      <c r="CN562">
        <v>0</v>
      </c>
      <c r="CO562">
        <v>0</v>
      </c>
      <c r="CP562" s="1">
        <v>7.7754779999999997E-3</v>
      </c>
      <c r="CQ562">
        <v>16.795089999999998</v>
      </c>
      <c r="CR562">
        <v>0</v>
      </c>
      <c r="CS562">
        <v>0</v>
      </c>
      <c r="CT562" s="1">
        <v>7.6667480000000001E-3</v>
      </c>
      <c r="CU562">
        <v>16.785450000000001</v>
      </c>
      <c r="CV562">
        <v>0</v>
      </c>
      <c r="CW562">
        <v>0</v>
      </c>
      <c r="CX562" s="1">
        <v>7.6058769999999996E-3</v>
      </c>
      <c r="CY562">
        <v>16.771460000000001</v>
      </c>
      <c r="CZ562">
        <v>0</v>
      </c>
      <c r="DA562">
        <v>0</v>
      </c>
      <c r="DB562" s="1">
        <v>7.5363740000000002E-3</v>
      </c>
      <c r="DC562">
        <v>16.768059999999998</v>
      </c>
      <c r="DD562">
        <v>0</v>
      </c>
      <c r="DE562">
        <v>0</v>
      </c>
      <c r="DF562" s="1">
        <v>7.5208669999999997E-3</v>
      </c>
      <c r="DG562">
        <v>16.79091</v>
      </c>
      <c r="DH562">
        <v>0</v>
      </c>
      <c r="DI562">
        <v>0</v>
      </c>
      <c r="DJ562" s="1">
        <v>7.4817679999999998E-3</v>
      </c>
      <c r="DK562">
        <v>16.818159999999999</v>
      </c>
      <c r="DL562">
        <v>0</v>
      </c>
      <c r="DM562">
        <v>0</v>
      </c>
      <c r="DN562" s="1">
        <v>7.4397350000000003E-3</v>
      </c>
      <c r="DO562">
        <v>16.851839999999999</v>
      </c>
      <c r="DP562">
        <v>0</v>
      </c>
      <c r="DQ562">
        <v>0</v>
      </c>
      <c r="DR562" s="1">
        <v>7.3752690000000003E-3</v>
      </c>
      <c r="DS562">
        <v>16.85435</v>
      </c>
      <c r="DT562">
        <v>0</v>
      </c>
      <c r="DU562">
        <v>0</v>
      </c>
      <c r="DV562" s="1">
        <v>7.3115599999999999E-3</v>
      </c>
      <c r="DW562">
        <v>16.84271</v>
      </c>
      <c r="DX562">
        <v>0</v>
      </c>
      <c r="DY562">
        <v>0</v>
      </c>
      <c r="DZ562" s="1">
        <v>7.1965859999999996E-3</v>
      </c>
      <c r="EA562">
        <v>16.83286</v>
      </c>
      <c r="EB562">
        <v>0</v>
      </c>
      <c r="EC562">
        <v>0</v>
      </c>
      <c r="ED562" s="1">
        <v>7.1252750000000004E-3</v>
      </c>
      <c r="EE562">
        <v>16.82489</v>
      </c>
      <c r="EF562">
        <v>0</v>
      </c>
      <c r="EG562">
        <v>0</v>
      </c>
      <c r="EH562" s="1">
        <v>7.0599139999999996E-3</v>
      </c>
      <c r="EI562">
        <v>16.851990000000001</v>
      </c>
      <c r="EJ562">
        <v>0</v>
      </c>
      <c r="EK562">
        <v>0</v>
      </c>
      <c r="EL562" s="1">
        <v>7.0475290000000003E-3</v>
      </c>
      <c r="EM562">
        <v>16.886230000000001</v>
      </c>
      <c r="EN562">
        <v>0</v>
      </c>
      <c r="EO562">
        <v>0</v>
      </c>
      <c r="EP562" s="1">
        <v>7.0042899999999998E-3</v>
      </c>
      <c r="EQ562">
        <v>16.91527</v>
      </c>
      <c r="ER562">
        <v>0</v>
      </c>
      <c r="ES562">
        <v>0</v>
      </c>
      <c r="ET562" s="1">
        <v>6.9512760000000002E-3</v>
      </c>
      <c r="EU562">
        <v>16.95468</v>
      </c>
      <c r="EV562">
        <v>0</v>
      </c>
      <c r="EW562">
        <v>0</v>
      </c>
      <c r="EX562" s="1">
        <v>6.8932109999999998E-3</v>
      </c>
      <c r="EY562">
        <v>16.97372</v>
      </c>
      <c r="EZ562">
        <v>0</v>
      </c>
      <c r="FA562">
        <v>0</v>
      </c>
      <c r="FB562" s="1">
        <v>6.8527529999999996E-3</v>
      </c>
      <c r="FC562">
        <v>16.959980000000002</v>
      </c>
      <c r="FD562">
        <v>0</v>
      </c>
      <c r="FE562">
        <v>0</v>
      </c>
      <c r="FF562" s="1">
        <v>7.0562120000000001E-3</v>
      </c>
      <c r="FG562">
        <v>16.943819999999999</v>
      </c>
      <c r="FH562">
        <v>0</v>
      </c>
      <c r="FI562">
        <v>0</v>
      </c>
      <c r="FJ562" s="1">
        <v>7.1009109999999997E-3</v>
      </c>
      <c r="FK562">
        <v>16.93477</v>
      </c>
      <c r="FL562">
        <v>0</v>
      </c>
      <c r="FM562">
        <v>0</v>
      </c>
      <c r="FN562" s="1">
        <v>7.0877550000000003E-3</v>
      </c>
      <c r="FO562">
        <v>16.972539999999999</v>
      </c>
      <c r="FP562">
        <v>0</v>
      </c>
      <c r="FQ562">
        <v>0</v>
      </c>
      <c r="FR562" s="1">
        <v>6.8964600000000001E-3</v>
      </c>
      <c r="FS562">
        <v>17.026779999999999</v>
      </c>
      <c r="FT562">
        <v>0</v>
      </c>
      <c r="FU562">
        <v>0</v>
      </c>
      <c r="FV562" s="1">
        <v>6.763392E-3</v>
      </c>
      <c r="FW562">
        <v>17.086980000000001</v>
      </c>
      <c r="FX562">
        <v>0</v>
      </c>
      <c r="FY562">
        <v>0</v>
      </c>
      <c r="FZ562" s="1">
        <v>6.7500370000000004E-3</v>
      </c>
      <c r="GA562">
        <v>17.14143</v>
      </c>
      <c r="GB562">
        <v>0</v>
      </c>
      <c r="GC562">
        <v>0</v>
      </c>
      <c r="GD562" s="1">
        <v>6.7693379999999997E-3</v>
      </c>
      <c r="GE562">
        <v>17.15794</v>
      </c>
      <c r="GF562">
        <v>0</v>
      </c>
      <c r="GG562">
        <v>0</v>
      </c>
      <c r="GH562" s="1">
        <v>6.74254E-3</v>
      </c>
      <c r="GI562">
        <v>17.144839999999999</v>
      </c>
      <c r="GJ562">
        <v>0</v>
      </c>
      <c r="GK562">
        <v>0</v>
      </c>
      <c r="GL562" s="1">
        <v>6.9598589999999997E-3</v>
      </c>
      <c r="GM562">
        <v>17.130140000000001</v>
      </c>
      <c r="GN562">
        <v>0</v>
      </c>
      <c r="GO562">
        <v>0</v>
      </c>
      <c r="GP562" s="1">
        <v>6.9630969999999997E-3</v>
      </c>
      <c r="GQ562">
        <v>17.124009999999998</v>
      </c>
      <c r="GR562">
        <v>0</v>
      </c>
      <c r="GS562">
        <v>0</v>
      </c>
      <c r="GT562" s="1">
        <v>6.9552959999999997E-3</v>
      </c>
      <c r="GU562">
        <v>17.167110000000001</v>
      </c>
      <c r="GV562">
        <v>0</v>
      </c>
      <c r="GW562">
        <v>0</v>
      </c>
      <c r="GX562" s="1">
        <v>6.7590480000000001E-3</v>
      </c>
      <c r="GY562">
        <v>17.22363</v>
      </c>
      <c r="GZ562">
        <v>0</v>
      </c>
      <c r="HA562">
        <v>0</v>
      </c>
      <c r="HB562" s="1">
        <v>6.6274259999999996E-3</v>
      </c>
      <c r="HC562">
        <v>17.28491</v>
      </c>
      <c r="HD562">
        <v>0</v>
      </c>
      <c r="HE562">
        <v>0</v>
      </c>
      <c r="HF562" s="1">
        <v>6.5745919999999998E-3</v>
      </c>
      <c r="HG562">
        <v>17.335380000000001</v>
      </c>
      <c r="HH562">
        <v>0</v>
      </c>
      <c r="HI562">
        <v>0</v>
      </c>
      <c r="HJ562" s="1">
        <v>6.6012939999999997E-3</v>
      </c>
      <c r="HK562">
        <v>17.352</v>
      </c>
      <c r="HL562">
        <v>0</v>
      </c>
      <c r="HM562">
        <v>0</v>
      </c>
      <c r="HN562" s="1">
        <v>6.5791749999999996E-3</v>
      </c>
      <c r="HO562">
        <v>17.336970000000001</v>
      </c>
      <c r="HP562">
        <v>0</v>
      </c>
      <c r="HQ562">
        <v>0</v>
      </c>
      <c r="HR562" s="1">
        <v>6.913509E-3</v>
      </c>
      <c r="HS562">
        <v>17.320589999999999</v>
      </c>
      <c r="HT562">
        <v>0</v>
      </c>
      <c r="HU562">
        <v>0</v>
      </c>
      <c r="HV562" s="1">
        <v>6.9464749999999997E-3</v>
      </c>
      <c r="HW562">
        <v>17.312349999999999</v>
      </c>
      <c r="HX562">
        <v>0</v>
      </c>
      <c r="HY562">
        <v>0</v>
      </c>
      <c r="HZ562" s="1">
        <v>6.971919E-3</v>
      </c>
      <c r="IA562">
        <v>17.343640000000001</v>
      </c>
      <c r="IB562">
        <v>0</v>
      </c>
      <c r="IC562">
        <v>0</v>
      </c>
      <c r="ID562" s="1">
        <v>6.7737919999999998E-3</v>
      </c>
      <c r="IE562">
        <v>17.355730000000001</v>
      </c>
      <c r="IF562">
        <v>0</v>
      </c>
      <c r="IG562">
        <v>0</v>
      </c>
      <c r="IH562" s="1">
        <v>6.6653470000000003E-3</v>
      </c>
      <c r="II562">
        <v>17.399170000000002</v>
      </c>
      <c r="IJ562">
        <v>0</v>
      </c>
      <c r="IK562">
        <v>0</v>
      </c>
      <c r="IL562" s="1">
        <v>6.6532070000000004E-3</v>
      </c>
      <c r="IM562">
        <v>17.438500000000001</v>
      </c>
      <c r="IN562">
        <v>0</v>
      </c>
      <c r="IO562">
        <v>0</v>
      </c>
      <c r="IP562" s="1">
        <v>6.6848059999999997E-3</v>
      </c>
      <c r="IQ562">
        <v>17.45214</v>
      </c>
      <c r="IR562">
        <v>0</v>
      </c>
      <c r="IS562">
        <v>0</v>
      </c>
      <c r="IT562" s="1">
        <v>6.648256E-3</v>
      </c>
      <c r="IU562">
        <v>17.443680000000001</v>
      </c>
      <c r="IV562">
        <v>0</v>
      </c>
      <c r="IW562">
        <v>0</v>
      </c>
      <c r="IX562" s="1">
        <v>6.3586839999999999E-3</v>
      </c>
      <c r="IY562">
        <v>17.429760000000002</v>
      </c>
      <c r="IZ562">
        <v>0</v>
      </c>
      <c r="JA562">
        <v>0</v>
      </c>
      <c r="JB562" s="1">
        <v>6.2121249999999998E-3</v>
      </c>
      <c r="JC562">
        <v>17.428429999999999</v>
      </c>
      <c r="JD562">
        <v>0</v>
      </c>
      <c r="JE562">
        <v>0</v>
      </c>
      <c r="JF562" s="1">
        <v>6.0961440000000004E-3</v>
      </c>
      <c r="JG562">
        <v>17.4787</v>
      </c>
      <c r="JH562">
        <v>0</v>
      </c>
      <c r="JI562">
        <v>0</v>
      </c>
      <c r="JJ562" s="1">
        <v>6.1480839999999998E-3</v>
      </c>
      <c r="JK562">
        <v>17.54654</v>
      </c>
      <c r="JL562">
        <v>0</v>
      </c>
      <c r="JM562">
        <v>0</v>
      </c>
      <c r="JN562" s="1">
        <v>6.1365380000000004E-3</v>
      </c>
      <c r="JO562">
        <v>17.620239999999999</v>
      </c>
      <c r="JP562">
        <v>0</v>
      </c>
      <c r="JQ562">
        <v>0</v>
      </c>
      <c r="JR562" s="1">
        <v>6.0574009999999996E-3</v>
      </c>
      <c r="JS562">
        <v>17.68628</v>
      </c>
      <c r="JT562">
        <v>0</v>
      </c>
      <c r="JU562">
        <v>0</v>
      </c>
      <c r="JV562" s="1">
        <v>5.9059050000000004E-3</v>
      </c>
      <c r="JW562">
        <v>17.713439999999999</v>
      </c>
      <c r="JX562">
        <v>0</v>
      </c>
      <c r="JY562">
        <v>0</v>
      </c>
      <c r="JZ562" s="1">
        <v>5.8112509999999999E-3</v>
      </c>
      <c r="KA562">
        <v>17.707249999999998</v>
      </c>
      <c r="KB562">
        <v>0</v>
      </c>
      <c r="KC562">
        <v>0</v>
      </c>
      <c r="KD562" s="1">
        <v>5.7532310000000001E-3</v>
      </c>
      <c r="KE562">
        <v>17.69877</v>
      </c>
      <c r="KF562">
        <v>0</v>
      </c>
      <c r="KG562">
        <v>0</v>
      </c>
      <c r="KH562" s="1">
        <v>5.7417120000000004E-3</v>
      </c>
      <c r="KI562">
        <v>17.693999999999999</v>
      </c>
      <c r="KJ562">
        <v>0</v>
      </c>
      <c r="KK562">
        <v>0</v>
      </c>
      <c r="KL562" s="1">
        <v>5.6837279999999999E-3</v>
      </c>
      <c r="KM562">
        <v>17.723949999999999</v>
      </c>
      <c r="KN562">
        <v>0</v>
      </c>
      <c r="KO562">
        <v>0</v>
      </c>
      <c r="KP562" s="1">
        <v>5.6325139999999999E-3</v>
      </c>
      <c r="KQ562">
        <v>17.760480000000001</v>
      </c>
      <c r="KR562">
        <v>0</v>
      </c>
      <c r="KS562">
        <v>0</v>
      </c>
      <c r="KT562" s="1">
        <v>5.5727709999999998E-3</v>
      </c>
      <c r="KU562">
        <v>17.789840000000002</v>
      </c>
      <c r="KV562">
        <v>0</v>
      </c>
      <c r="KW562">
        <v>0</v>
      </c>
      <c r="KX562" s="1">
        <v>5.52696E-3</v>
      </c>
      <c r="KY562">
        <v>17.81306</v>
      </c>
      <c r="KZ562">
        <v>0</v>
      </c>
      <c r="LA562">
        <v>0</v>
      </c>
      <c r="LB562" s="1">
        <v>5.5037890000000003E-3</v>
      </c>
      <c r="LC562">
        <v>17.818760000000001</v>
      </c>
      <c r="LD562">
        <v>0</v>
      </c>
      <c r="LE562">
        <v>0</v>
      </c>
      <c r="LF562" s="1">
        <v>5.4723280000000003E-3</v>
      </c>
      <c r="LG562">
        <v>17.814060000000001</v>
      </c>
      <c r="LH562">
        <v>0</v>
      </c>
      <c r="LI562">
        <v>0</v>
      </c>
      <c r="LJ562" s="1">
        <v>5.1620019999999997E-3</v>
      </c>
      <c r="LK562">
        <v>17.80518</v>
      </c>
      <c r="LL562">
        <v>0</v>
      </c>
      <c r="LM562">
        <v>0</v>
      </c>
      <c r="LN562" s="1">
        <v>5.010802E-3</v>
      </c>
      <c r="LO562">
        <v>17.806899999999999</v>
      </c>
      <c r="LP562">
        <v>0</v>
      </c>
      <c r="LQ562">
        <v>0</v>
      </c>
      <c r="LR562" s="1">
        <v>4.906667E-3</v>
      </c>
      <c r="LS562">
        <v>17.8505</v>
      </c>
      <c r="LT562">
        <v>0</v>
      </c>
      <c r="LU562">
        <v>0</v>
      </c>
      <c r="LV562" s="1">
        <v>5.0020020000000002E-3</v>
      </c>
      <c r="LW562">
        <v>17.911719999999999</v>
      </c>
      <c r="LX562">
        <v>0</v>
      </c>
      <c r="LY562">
        <v>0</v>
      </c>
      <c r="LZ562" s="1">
        <v>5.03303E-3</v>
      </c>
      <c r="MA562">
        <v>17.984690000000001</v>
      </c>
      <c r="MB562">
        <v>0</v>
      </c>
      <c r="MC562">
        <v>0</v>
      </c>
      <c r="MD562" s="1">
        <v>4.9670189999999996E-3</v>
      </c>
      <c r="ME562">
        <v>18.05057</v>
      </c>
      <c r="MF562">
        <v>0</v>
      </c>
      <c r="MG562">
        <v>-3.546075E-28</v>
      </c>
      <c r="MH562" s="1">
        <v>4.8169889999999998E-3</v>
      </c>
      <c r="MI562">
        <v>18.08765</v>
      </c>
      <c r="MJ562">
        <v>0</v>
      </c>
      <c r="MK562">
        <v>-1.1638589999999999E-24</v>
      </c>
      <c r="ML562" s="1">
        <v>4.7308669999999997E-3</v>
      </c>
      <c r="MM562">
        <v>18.08324</v>
      </c>
      <c r="MN562">
        <v>0</v>
      </c>
      <c r="MO562">
        <v>-2.3499649999999999E-24</v>
      </c>
      <c r="MP562" s="1">
        <v>4.871027E-3</v>
      </c>
      <c r="MQ562">
        <v>18.07555</v>
      </c>
      <c r="MR562">
        <v>0</v>
      </c>
      <c r="MS562">
        <v>-1.7875599999999999E-22</v>
      </c>
      <c r="MT562" s="1">
        <v>4.9315879999999998E-3</v>
      </c>
      <c r="MU562">
        <v>18.072040000000001</v>
      </c>
      <c r="MV562">
        <v>0</v>
      </c>
      <c r="MW562">
        <v>-8.7428150000000006E-22</v>
      </c>
      <c r="MX562" s="1">
        <v>4.9137549999999997E-3</v>
      </c>
      <c r="MY562">
        <v>18.096109999999999</v>
      </c>
      <c r="MZ562">
        <v>0</v>
      </c>
      <c r="NA562">
        <v>-7.7311569999999997E-22</v>
      </c>
      <c r="NB562" s="1">
        <v>4.7530519999999998E-3</v>
      </c>
      <c r="NC562">
        <v>18.14254</v>
      </c>
      <c r="ND562">
        <v>0</v>
      </c>
      <c r="NE562">
        <v>-5.219767E-21</v>
      </c>
      <c r="NF562" s="1">
        <v>4.7530519999999998E-3</v>
      </c>
      <c r="NG562">
        <v>18.14254</v>
      </c>
      <c r="NH562">
        <v>0</v>
      </c>
      <c r="NI562">
        <v>-5.219767E-21</v>
      </c>
      <c r="NJ562" s="1">
        <v>4.7530519999999998E-3</v>
      </c>
      <c r="NK562">
        <v>18.14254</v>
      </c>
      <c r="NL562">
        <v>0</v>
      </c>
      <c r="NM562">
        <v>-5.219767E-21</v>
      </c>
      <c r="NN562" s="1">
        <v>4.7530519999999998E-3</v>
      </c>
      <c r="NO562">
        <v>18.14254</v>
      </c>
      <c r="NP562">
        <v>0</v>
      </c>
      <c r="NQ562">
        <v>-5.219767E-21</v>
      </c>
      <c r="NR562" s="1">
        <v>4.7530519999999998E-3</v>
      </c>
      <c r="NS562">
        <v>18.14254</v>
      </c>
      <c r="NT562">
        <v>0</v>
      </c>
      <c r="NU562">
        <v>-5.219767E-21</v>
      </c>
      <c r="NV562" s="1">
        <v>4.7530519999999998E-3</v>
      </c>
      <c r="NW562">
        <v>18.14254</v>
      </c>
      <c r="NX562">
        <v>0</v>
      </c>
      <c r="NY562">
        <v>-5.219767E-21</v>
      </c>
      <c r="NZ562" s="1">
        <v>4.7530519999999998E-3</v>
      </c>
      <c r="OA562">
        <v>18.14254</v>
      </c>
      <c r="OB562">
        <v>0</v>
      </c>
      <c r="OC562">
        <v>-5.219767E-21</v>
      </c>
      <c r="OD562" s="1">
        <v>4.7530519999999998E-3</v>
      </c>
      <c r="OE562">
        <v>18.14254</v>
      </c>
      <c r="OF562">
        <v>0</v>
      </c>
      <c r="OG562">
        <v>-5.219767E-21</v>
      </c>
      <c r="OH562" s="1">
        <v>4.7530519999999998E-3</v>
      </c>
      <c r="OI562">
        <v>18.14254</v>
      </c>
      <c r="OJ562">
        <v>0</v>
      </c>
      <c r="OK562">
        <v>-5.219767E-21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6.5139789999999996E-3</v>
      </c>
      <c r="G563">
        <v>16.233550000000001</v>
      </c>
      <c r="H563">
        <v>0</v>
      </c>
      <c r="I563">
        <v>0</v>
      </c>
      <c r="J563" s="1">
        <v>6.5229720000000001E-3</v>
      </c>
      <c r="K563">
        <v>16.287929999999999</v>
      </c>
      <c r="L563">
        <v>0</v>
      </c>
      <c r="M563">
        <v>0</v>
      </c>
      <c r="N563" s="1">
        <v>6.3958440000000004E-3</v>
      </c>
      <c r="O563">
        <v>16.34357</v>
      </c>
      <c r="P563">
        <v>0</v>
      </c>
      <c r="Q563">
        <v>0</v>
      </c>
      <c r="R563" s="1">
        <v>6.3220189999999999E-3</v>
      </c>
      <c r="S563">
        <v>16.402190000000001</v>
      </c>
      <c r="T563">
        <v>0</v>
      </c>
      <c r="U563">
        <v>0</v>
      </c>
      <c r="V563" s="1">
        <v>6.3125480000000003E-3</v>
      </c>
      <c r="W563">
        <v>16.46762</v>
      </c>
      <c r="X563">
        <v>0</v>
      </c>
      <c r="Y563">
        <v>0</v>
      </c>
      <c r="Z563" s="1">
        <v>6.3427919999999999E-3</v>
      </c>
      <c r="AA563">
        <v>16.494959999999999</v>
      </c>
      <c r="AB563">
        <v>0</v>
      </c>
      <c r="AC563">
        <v>0</v>
      </c>
      <c r="AD563">
        <v>6.3341530000000004E-3</v>
      </c>
      <c r="AE563">
        <v>16.480699999999999</v>
      </c>
      <c r="AF563">
        <v>0</v>
      </c>
      <c r="AG563">
        <v>0</v>
      </c>
      <c r="AH563" s="1">
        <v>6.5364000000000004E-3</v>
      </c>
      <c r="AI563">
        <v>16.466460000000001</v>
      </c>
      <c r="AJ563">
        <v>0</v>
      </c>
      <c r="AK563">
        <v>0</v>
      </c>
      <c r="AL563" s="1">
        <v>6.5535530000000002E-3</v>
      </c>
      <c r="AM563">
        <v>16.4634</v>
      </c>
      <c r="AN563">
        <v>0</v>
      </c>
      <c r="AO563">
        <v>0</v>
      </c>
      <c r="AP563" s="1">
        <v>6.5690000000000002E-3</v>
      </c>
      <c r="AQ563">
        <v>16.512180000000001</v>
      </c>
      <c r="AR563">
        <v>0</v>
      </c>
      <c r="AS563">
        <v>0</v>
      </c>
      <c r="AT563" s="1">
        <v>6.4454480000000003E-3</v>
      </c>
      <c r="AU563">
        <v>16.573250000000002</v>
      </c>
      <c r="AV563">
        <v>0</v>
      </c>
      <c r="AW563">
        <v>0</v>
      </c>
      <c r="AX563" s="1">
        <v>6.3786279999999999E-3</v>
      </c>
      <c r="AY563">
        <v>16.62951</v>
      </c>
      <c r="AZ563">
        <v>0</v>
      </c>
      <c r="BA563">
        <v>0</v>
      </c>
      <c r="BB563" s="1">
        <v>6.3649500000000003E-3</v>
      </c>
      <c r="BC563">
        <v>16.685359999999999</v>
      </c>
      <c r="BD563">
        <v>0</v>
      </c>
      <c r="BE563">
        <v>0</v>
      </c>
      <c r="BF563" s="1">
        <v>6.3878989999999998E-3</v>
      </c>
      <c r="BG563">
        <v>16.704000000000001</v>
      </c>
      <c r="BH563">
        <v>0</v>
      </c>
      <c r="BI563">
        <v>0</v>
      </c>
      <c r="BJ563" s="1">
        <v>6.3689619999999997E-3</v>
      </c>
      <c r="BK563">
        <v>16.698039999999999</v>
      </c>
      <c r="BL563">
        <v>0</v>
      </c>
      <c r="BM563">
        <v>0</v>
      </c>
      <c r="BN563" s="1">
        <v>6.3715919999999997E-3</v>
      </c>
      <c r="BO563">
        <v>16.689990000000002</v>
      </c>
      <c r="BP563">
        <v>0</v>
      </c>
      <c r="BQ563">
        <v>0</v>
      </c>
      <c r="BR563" s="1">
        <v>6.3175089999999998E-3</v>
      </c>
      <c r="BS563">
        <v>16.68655</v>
      </c>
      <c r="BT563">
        <v>0</v>
      </c>
      <c r="BU563">
        <v>0</v>
      </c>
      <c r="BV563" s="1">
        <v>6.2910129999999998E-3</v>
      </c>
      <c r="BW563">
        <v>16.695620000000002</v>
      </c>
      <c r="BX563">
        <v>0</v>
      </c>
      <c r="BY563">
        <v>0</v>
      </c>
      <c r="BZ563" s="1">
        <v>6.25911E-3</v>
      </c>
      <c r="CA563">
        <v>16.738320000000002</v>
      </c>
      <c r="CB563">
        <v>0</v>
      </c>
      <c r="CC563">
        <v>0</v>
      </c>
      <c r="CD563">
        <v>6.2279429999999997E-3</v>
      </c>
      <c r="CE563">
        <v>16.771139999999999</v>
      </c>
      <c r="CF563">
        <v>0</v>
      </c>
      <c r="CG563">
        <v>0</v>
      </c>
      <c r="CH563" s="1">
        <v>6.1816930000000003E-3</v>
      </c>
      <c r="CI563">
        <v>16.796379999999999</v>
      </c>
      <c r="CJ563">
        <v>0</v>
      </c>
      <c r="CK563">
        <v>0</v>
      </c>
      <c r="CL563" s="1">
        <v>6.1435429999999996E-3</v>
      </c>
      <c r="CM563">
        <v>16.794370000000001</v>
      </c>
      <c r="CN563">
        <v>0</v>
      </c>
      <c r="CO563">
        <v>0</v>
      </c>
      <c r="CP563" s="1">
        <v>6.1069310000000003E-3</v>
      </c>
      <c r="CQ563">
        <v>16.787749999999999</v>
      </c>
      <c r="CR563">
        <v>0</v>
      </c>
      <c r="CS563">
        <v>0</v>
      </c>
      <c r="CT563" s="1">
        <v>6.015655E-3</v>
      </c>
      <c r="CU563">
        <v>16.776140000000002</v>
      </c>
      <c r="CV563">
        <v>0</v>
      </c>
      <c r="CW563">
        <v>0</v>
      </c>
      <c r="CX563" s="1">
        <v>5.9720340000000002E-3</v>
      </c>
      <c r="CY563">
        <v>16.760100000000001</v>
      </c>
      <c r="CZ563">
        <v>0</v>
      </c>
      <c r="DA563">
        <v>0</v>
      </c>
      <c r="DB563" s="1">
        <v>5.9164430000000004E-3</v>
      </c>
      <c r="DC563">
        <v>16.755790000000001</v>
      </c>
      <c r="DD563">
        <v>0</v>
      </c>
      <c r="DE563">
        <v>0</v>
      </c>
      <c r="DF563" s="1">
        <v>5.9050090000000001E-3</v>
      </c>
      <c r="DG563">
        <v>16.77965</v>
      </c>
      <c r="DH563">
        <v>0</v>
      </c>
      <c r="DI563">
        <v>0</v>
      </c>
      <c r="DJ563" s="1">
        <v>5.8743550000000004E-3</v>
      </c>
      <c r="DK563">
        <v>16.808019999999999</v>
      </c>
      <c r="DL563">
        <v>0</v>
      </c>
      <c r="DM563">
        <v>0</v>
      </c>
      <c r="DN563" s="1">
        <v>5.8389180000000002E-3</v>
      </c>
      <c r="DO563">
        <v>16.843</v>
      </c>
      <c r="DP563">
        <v>0</v>
      </c>
      <c r="DQ563">
        <v>0</v>
      </c>
      <c r="DR563" s="1">
        <v>5.7903080000000001E-3</v>
      </c>
      <c r="DS563">
        <v>16.84442</v>
      </c>
      <c r="DT563">
        <v>0</v>
      </c>
      <c r="DU563">
        <v>0</v>
      </c>
      <c r="DV563" s="1">
        <v>5.7375739999999996E-3</v>
      </c>
      <c r="DW563">
        <v>16.830850000000002</v>
      </c>
      <c r="DX563">
        <v>0</v>
      </c>
      <c r="DY563">
        <v>0</v>
      </c>
      <c r="DZ563" s="1">
        <v>5.6405439999999999E-3</v>
      </c>
      <c r="EA563">
        <v>16.819369999999999</v>
      </c>
      <c r="EB563">
        <v>0</v>
      </c>
      <c r="EC563">
        <v>0</v>
      </c>
      <c r="ED563" s="1">
        <v>5.5917959999999996E-3</v>
      </c>
      <c r="EE563">
        <v>16.810220000000001</v>
      </c>
      <c r="EF563">
        <v>0</v>
      </c>
      <c r="EG563">
        <v>0</v>
      </c>
      <c r="EH563" s="1">
        <v>5.5387120000000003E-3</v>
      </c>
      <c r="EI563">
        <v>16.83878</v>
      </c>
      <c r="EJ563">
        <v>0</v>
      </c>
      <c r="EK563">
        <v>0</v>
      </c>
      <c r="EL563" s="1">
        <v>5.5272120000000001E-3</v>
      </c>
      <c r="EM563">
        <v>16.874659999999999</v>
      </c>
      <c r="EN563">
        <v>0</v>
      </c>
      <c r="EO563">
        <v>0</v>
      </c>
      <c r="EP563" s="1">
        <v>5.4938089999999997E-3</v>
      </c>
      <c r="EQ563">
        <v>16.904720000000001</v>
      </c>
      <c r="ER563">
        <v>0</v>
      </c>
      <c r="ES563">
        <v>0</v>
      </c>
      <c r="ET563" s="1">
        <v>5.4526139999999997E-3</v>
      </c>
      <c r="EU563">
        <v>16.945720000000001</v>
      </c>
      <c r="EV563">
        <v>0</v>
      </c>
      <c r="EW563">
        <v>0</v>
      </c>
      <c r="EX563" s="1">
        <v>5.4081110000000002E-3</v>
      </c>
      <c r="EY563">
        <v>16.96463</v>
      </c>
      <c r="EZ563">
        <v>0</v>
      </c>
      <c r="FA563">
        <v>0</v>
      </c>
      <c r="FB563" s="1">
        <v>5.3747930000000001E-3</v>
      </c>
      <c r="FC563">
        <v>16.948460000000001</v>
      </c>
      <c r="FD563">
        <v>0</v>
      </c>
      <c r="FE563">
        <v>0</v>
      </c>
      <c r="FF563" s="1">
        <v>5.5446870000000004E-3</v>
      </c>
      <c r="FG563">
        <v>16.930029999999999</v>
      </c>
      <c r="FH563">
        <v>0</v>
      </c>
      <c r="FI563">
        <v>0</v>
      </c>
      <c r="FJ563" s="1">
        <v>5.5789749999999999E-3</v>
      </c>
      <c r="FK563">
        <v>16.919609999999999</v>
      </c>
      <c r="FL563">
        <v>0</v>
      </c>
      <c r="FM563">
        <v>0</v>
      </c>
      <c r="FN563" s="1">
        <v>5.5680829999999997E-3</v>
      </c>
      <c r="FO563">
        <v>16.959379999999999</v>
      </c>
      <c r="FP563">
        <v>0</v>
      </c>
      <c r="FQ563">
        <v>0</v>
      </c>
      <c r="FR563" s="1">
        <v>5.4199230000000001E-3</v>
      </c>
      <c r="FS563">
        <v>17.016459999999999</v>
      </c>
      <c r="FT563">
        <v>0</v>
      </c>
      <c r="FU563">
        <v>0</v>
      </c>
      <c r="FV563" s="1">
        <v>5.3107299999999996E-3</v>
      </c>
      <c r="FW563">
        <v>17.07949</v>
      </c>
      <c r="FX563">
        <v>0</v>
      </c>
      <c r="FY563">
        <v>0</v>
      </c>
      <c r="FZ563" s="1">
        <v>5.3002700000000002E-3</v>
      </c>
      <c r="GA563">
        <v>17.135919999999999</v>
      </c>
      <c r="GB563">
        <v>0</v>
      </c>
      <c r="GC563">
        <v>0</v>
      </c>
      <c r="GD563" s="1">
        <v>5.3217100000000003E-3</v>
      </c>
      <c r="GE563">
        <v>17.15146</v>
      </c>
      <c r="GF563">
        <v>0</v>
      </c>
      <c r="GG563">
        <v>0</v>
      </c>
      <c r="GH563" s="1">
        <v>5.2969690000000003E-3</v>
      </c>
      <c r="GI563">
        <v>17.13551</v>
      </c>
      <c r="GJ563">
        <v>0</v>
      </c>
      <c r="GK563">
        <v>0</v>
      </c>
      <c r="GL563">
        <v>5.4816409999999998E-3</v>
      </c>
      <c r="GM563">
        <v>17.118179999999999</v>
      </c>
      <c r="GN563">
        <v>0</v>
      </c>
      <c r="GO563">
        <v>0</v>
      </c>
      <c r="GP563" s="1">
        <v>5.4799870000000004E-3</v>
      </c>
      <c r="GQ563">
        <v>17.11036</v>
      </c>
      <c r="GR563">
        <v>0</v>
      </c>
      <c r="GS563">
        <v>0</v>
      </c>
      <c r="GT563" s="1">
        <v>5.4772140000000002E-3</v>
      </c>
      <c r="GU563">
        <v>17.155419999999999</v>
      </c>
      <c r="GV563">
        <v>0</v>
      </c>
      <c r="GW563">
        <v>0</v>
      </c>
      <c r="GX563" s="1">
        <v>5.3233059999999999E-3</v>
      </c>
      <c r="GY563">
        <v>17.214549999999999</v>
      </c>
      <c r="GZ563">
        <v>0</v>
      </c>
      <c r="HA563">
        <v>0</v>
      </c>
      <c r="HB563" s="1">
        <v>5.2179410000000002E-3</v>
      </c>
      <c r="HC563">
        <v>17.278410000000001</v>
      </c>
      <c r="HD563">
        <v>0</v>
      </c>
      <c r="HE563">
        <v>0</v>
      </c>
      <c r="HF563" s="1">
        <v>5.1757729999999998E-3</v>
      </c>
      <c r="HG563">
        <v>17.330349999999999</v>
      </c>
      <c r="HH563">
        <v>0</v>
      </c>
      <c r="HI563">
        <v>0</v>
      </c>
      <c r="HJ563" s="1">
        <v>5.1979599999999997E-3</v>
      </c>
      <c r="HK563">
        <v>17.345749999999999</v>
      </c>
      <c r="HL563">
        <v>0</v>
      </c>
      <c r="HM563">
        <v>0</v>
      </c>
      <c r="HN563" s="1">
        <v>5.1803409999999998E-3</v>
      </c>
      <c r="HO563">
        <v>17.327500000000001</v>
      </c>
      <c r="HP563">
        <v>0</v>
      </c>
      <c r="HQ563">
        <v>0</v>
      </c>
      <c r="HR563" s="1">
        <v>5.4595590000000001E-3</v>
      </c>
      <c r="HS563">
        <v>17.308119999999999</v>
      </c>
      <c r="HT563">
        <v>0</v>
      </c>
      <c r="HU563">
        <v>0</v>
      </c>
      <c r="HV563" s="1">
        <v>5.4809050000000003E-3</v>
      </c>
      <c r="HW563">
        <v>17.297920000000001</v>
      </c>
      <c r="HX563">
        <v>0</v>
      </c>
      <c r="HY563">
        <v>0</v>
      </c>
      <c r="HZ563" s="1">
        <v>5.5012969999999996E-3</v>
      </c>
      <c r="IA563">
        <v>17.330200000000001</v>
      </c>
      <c r="IB563">
        <v>0</v>
      </c>
      <c r="IC563">
        <v>0</v>
      </c>
      <c r="ID563" s="1">
        <v>5.3463779999999997E-3</v>
      </c>
      <c r="IE563">
        <v>17.341799999999999</v>
      </c>
      <c r="IF563">
        <v>0</v>
      </c>
      <c r="IG563">
        <v>0</v>
      </c>
      <c r="IH563" s="1">
        <v>5.2615609999999997E-3</v>
      </c>
      <c r="II563">
        <v>17.387</v>
      </c>
      <c r="IJ563">
        <v>0</v>
      </c>
      <c r="IK563">
        <v>0</v>
      </c>
      <c r="IL563" s="1">
        <v>5.2492789999999999E-3</v>
      </c>
      <c r="IM563">
        <v>17.42754</v>
      </c>
      <c r="IN563">
        <v>0</v>
      </c>
      <c r="IO563">
        <v>0</v>
      </c>
      <c r="IP563" s="1">
        <v>5.2716789999999996E-3</v>
      </c>
      <c r="IQ563">
        <v>17.44032</v>
      </c>
      <c r="IR563">
        <v>0</v>
      </c>
      <c r="IS563">
        <v>0</v>
      </c>
      <c r="IT563" s="1">
        <v>5.246934E-3</v>
      </c>
      <c r="IU563">
        <v>17.429539999999999</v>
      </c>
      <c r="IV563">
        <v>0</v>
      </c>
      <c r="IW563">
        <v>0</v>
      </c>
      <c r="IX563" s="1">
        <v>5.012E-3</v>
      </c>
      <c r="IY563">
        <v>17.413270000000001</v>
      </c>
      <c r="IZ563">
        <v>0</v>
      </c>
      <c r="JA563">
        <v>0</v>
      </c>
      <c r="JB563" s="1">
        <v>4.8968279999999998E-3</v>
      </c>
      <c r="JC563">
        <v>17.410789999999999</v>
      </c>
      <c r="JD563">
        <v>0</v>
      </c>
      <c r="JE563">
        <v>0</v>
      </c>
      <c r="JF563" s="1">
        <v>4.8064830000000003E-3</v>
      </c>
      <c r="JG563">
        <v>17.463699999999999</v>
      </c>
      <c r="JH563">
        <v>0</v>
      </c>
      <c r="JI563">
        <v>0</v>
      </c>
      <c r="JJ563" s="1">
        <v>4.8486459999999999E-3</v>
      </c>
      <c r="JK563">
        <v>17.535119999999999</v>
      </c>
      <c r="JL563">
        <v>0</v>
      </c>
      <c r="JM563">
        <v>0</v>
      </c>
      <c r="JN563" s="1">
        <v>4.8396020000000001E-3</v>
      </c>
      <c r="JO563">
        <v>17.61225</v>
      </c>
      <c r="JP563">
        <v>0</v>
      </c>
      <c r="JQ563">
        <v>0</v>
      </c>
      <c r="JR563" s="1">
        <v>4.7753049999999997E-3</v>
      </c>
      <c r="JS563">
        <v>17.680820000000001</v>
      </c>
      <c r="JT563">
        <v>0</v>
      </c>
      <c r="JU563">
        <v>0</v>
      </c>
      <c r="JV563" s="1">
        <v>4.6564650000000003E-3</v>
      </c>
      <c r="JW563">
        <v>17.70739</v>
      </c>
      <c r="JX563">
        <v>0</v>
      </c>
      <c r="JY563">
        <v>0</v>
      </c>
      <c r="JZ563" s="1">
        <v>4.5826440000000003E-3</v>
      </c>
      <c r="KA563">
        <v>17.69829</v>
      </c>
      <c r="KB563">
        <v>0</v>
      </c>
      <c r="KC563">
        <v>0</v>
      </c>
      <c r="KD563" s="1">
        <v>4.5356839999999999E-3</v>
      </c>
      <c r="KE563">
        <v>17.687069999999999</v>
      </c>
      <c r="KF563">
        <v>0</v>
      </c>
      <c r="KG563">
        <v>0</v>
      </c>
      <c r="KH563" s="1">
        <v>4.5292479999999996E-3</v>
      </c>
      <c r="KI563">
        <v>17.680150000000001</v>
      </c>
      <c r="KJ563">
        <v>0</v>
      </c>
      <c r="KK563">
        <v>0</v>
      </c>
      <c r="KL563" s="1">
        <v>4.4824180000000002E-3</v>
      </c>
      <c r="KM563">
        <v>17.71068</v>
      </c>
      <c r="KN563">
        <v>0</v>
      </c>
      <c r="KO563">
        <v>0</v>
      </c>
      <c r="KP563" s="1">
        <v>4.4356480000000004E-3</v>
      </c>
      <c r="KQ563">
        <v>17.748180000000001</v>
      </c>
      <c r="KR563">
        <v>0</v>
      </c>
      <c r="KS563">
        <v>0</v>
      </c>
      <c r="KT563" s="1">
        <v>4.3912489999999998E-3</v>
      </c>
      <c r="KU563">
        <v>17.777920000000002</v>
      </c>
      <c r="KV563">
        <v>0</v>
      </c>
      <c r="KW563">
        <v>0</v>
      </c>
      <c r="KX563" s="1">
        <v>4.3553059999999998E-3</v>
      </c>
      <c r="KY563">
        <v>17.80096</v>
      </c>
      <c r="KZ563">
        <v>0</v>
      </c>
      <c r="LA563">
        <v>0</v>
      </c>
      <c r="LB563" s="1">
        <v>4.3395960000000003E-3</v>
      </c>
      <c r="LC563">
        <v>17.805289999999999</v>
      </c>
      <c r="LD563">
        <v>0</v>
      </c>
      <c r="LE563">
        <v>0</v>
      </c>
      <c r="LF563" s="1">
        <v>4.309434E-3</v>
      </c>
      <c r="LG563">
        <v>17.79861</v>
      </c>
      <c r="LH563">
        <v>0</v>
      </c>
      <c r="LI563">
        <v>0</v>
      </c>
      <c r="LJ563" s="1">
        <v>4.0586859999999997E-3</v>
      </c>
      <c r="LK563">
        <v>17.78763</v>
      </c>
      <c r="LL563">
        <v>0</v>
      </c>
      <c r="LM563">
        <v>0</v>
      </c>
      <c r="LN563" s="1">
        <v>3.936826E-3</v>
      </c>
      <c r="LO563">
        <v>17.78829</v>
      </c>
      <c r="LP563">
        <v>0</v>
      </c>
      <c r="LQ563">
        <v>0</v>
      </c>
      <c r="LR563" s="1">
        <v>3.8574500000000001E-3</v>
      </c>
      <c r="LS563">
        <v>17.83398</v>
      </c>
      <c r="LT563">
        <v>0</v>
      </c>
      <c r="LU563">
        <v>0</v>
      </c>
      <c r="LV563" s="1">
        <v>3.934066E-3</v>
      </c>
      <c r="LW563">
        <v>17.89837</v>
      </c>
      <c r="LX563">
        <v>0</v>
      </c>
      <c r="LY563">
        <v>0</v>
      </c>
      <c r="LZ563" s="1">
        <v>3.9598960000000001E-3</v>
      </c>
      <c r="MA563">
        <v>17.97495</v>
      </c>
      <c r="MB563">
        <v>0</v>
      </c>
      <c r="MC563">
        <v>0</v>
      </c>
      <c r="MD563" s="1">
        <v>3.9049879999999999E-3</v>
      </c>
      <c r="ME563">
        <v>18.043479999999999</v>
      </c>
      <c r="MF563">
        <v>0</v>
      </c>
      <c r="MG563">
        <v>0</v>
      </c>
      <c r="MH563" s="1">
        <v>3.7885219999999999E-3</v>
      </c>
      <c r="MI563">
        <v>18.080880000000001</v>
      </c>
      <c r="MJ563">
        <v>0</v>
      </c>
      <c r="MK563">
        <v>0</v>
      </c>
      <c r="ML563" s="1">
        <v>3.7210530000000002E-3</v>
      </c>
      <c r="MM563">
        <v>18.073820000000001</v>
      </c>
      <c r="MN563">
        <v>0</v>
      </c>
      <c r="MO563">
        <v>0</v>
      </c>
      <c r="MP563" s="1">
        <v>3.8368180000000001E-3</v>
      </c>
      <c r="MQ563">
        <v>18.06344</v>
      </c>
      <c r="MR563">
        <v>0</v>
      </c>
      <c r="MS563">
        <v>7.9099379999999996E-23</v>
      </c>
      <c r="MT563" s="1">
        <v>3.883222E-3</v>
      </c>
      <c r="MU563">
        <v>18.057759999999998</v>
      </c>
      <c r="MV563">
        <v>0</v>
      </c>
      <c r="MW563">
        <v>1.6750149999999999E-21</v>
      </c>
      <c r="MX563" s="1">
        <v>3.8693970000000001E-3</v>
      </c>
      <c r="MY563">
        <v>18.081910000000001</v>
      </c>
      <c r="MZ563">
        <v>0</v>
      </c>
      <c r="NA563">
        <v>1.244647E-20</v>
      </c>
      <c r="NB563" s="1">
        <v>3.7433229999999998E-3</v>
      </c>
      <c r="NC563">
        <v>18.12998</v>
      </c>
      <c r="ND563">
        <v>0</v>
      </c>
      <c r="NE563">
        <v>5.7424749999999994E-20</v>
      </c>
      <c r="NF563" s="1">
        <v>3.7433229999999998E-3</v>
      </c>
      <c r="NG563">
        <v>18.12998</v>
      </c>
      <c r="NH563">
        <v>0</v>
      </c>
      <c r="NI563">
        <v>5.7424749999999994E-20</v>
      </c>
      <c r="NJ563" s="1">
        <v>3.7433229999999998E-3</v>
      </c>
      <c r="NK563">
        <v>18.12998</v>
      </c>
      <c r="NL563">
        <v>0</v>
      </c>
      <c r="NM563">
        <v>5.7424749999999994E-20</v>
      </c>
      <c r="NN563" s="1">
        <v>3.7433229999999998E-3</v>
      </c>
      <c r="NO563">
        <v>18.12998</v>
      </c>
      <c r="NP563">
        <v>0</v>
      </c>
      <c r="NQ563">
        <v>5.7424749999999994E-20</v>
      </c>
      <c r="NR563" s="1">
        <v>3.7433229999999998E-3</v>
      </c>
      <c r="NS563">
        <v>18.12998</v>
      </c>
      <c r="NT563">
        <v>0</v>
      </c>
      <c r="NU563">
        <v>5.7424749999999994E-20</v>
      </c>
      <c r="NV563" s="1">
        <v>3.7433229999999998E-3</v>
      </c>
      <c r="NW563">
        <v>18.12998</v>
      </c>
      <c r="NX563">
        <v>0</v>
      </c>
      <c r="NY563">
        <v>5.7424749999999994E-20</v>
      </c>
      <c r="NZ563" s="1">
        <v>3.7433229999999998E-3</v>
      </c>
      <c r="OA563">
        <v>18.12998</v>
      </c>
      <c r="OB563">
        <v>0</v>
      </c>
      <c r="OC563">
        <v>5.7424749999999994E-20</v>
      </c>
      <c r="OD563" s="1">
        <v>3.7433229999999998E-3</v>
      </c>
      <c r="OE563">
        <v>18.12998</v>
      </c>
      <c r="OF563">
        <v>0</v>
      </c>
      <c r="OG563">
        <v>5.7424749999999994E-20</v>
      </c>
      <c r="OH563" s="1">
        <v>3.7433229999999998E-3</v>
      </c>
      <c r="OI563">
        <v>18.12998</v>
      </c>
      <c r="OJ563">
        <v>0</v>
      </c>
      <c r="OK563">
        <v>5.7424749999999994E-20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6.0427980000000003E-3</v>
      </c>
      <c r="G564">
        <v>16.230879999999999</v>
      </c>
      <c r="H564">
        <v>0</v>
      </c>
      <c r="I564">
        <v>0</v>
      </c>
      <c r="J564" s="1">
        <v>6.0498920000000003E-3</v>
      </c>
      <c r="K564">
        <v>16.284980000000001</v>
      </c>
      <c r="L564">
        <v>0</v>
      </c>
      <c r="M564">
        <v>0</v>
      </c>
      <c r="N564" s="1">
        <v>5.9316539999999997E-3</v>
      </c>
      <c r="O564">
        <v>16.34019</v>
      </c>
      <c r="P564">
        <v>0</v>
      </c>
      <c r="Q564">
        <v>0</v>
      </c>
      <c r="R564" s="1">
        <v>5.8620110000000003E-3</v>
      </c>
      <c r="S564">
        <v>16.398399999999999</v>
      </c>
      <c r="T564">
        <v>0</v>
      </c>
      <c r="U564">
        <v>0</v>
      </c>
      <c r="V564" s="1">
        <v>5.8516999999999996E-3</v>
      </c>
      <c r="W564">
        <v>16.463360000000002</v>
      </c>
      <c r="X564">
        <v>0</v>
      </c>
      <c r="Y564">
        <v>0</v>
      </c>
      <c r="Z564" s="1">
        <v>5.885632E-3</v>
      </c>
      <c r="AA564">
        <v>16.490490000000001</v>
      </c>
      <c r="AB564">
        <v>0</v>
      </c>
      <c r="AC564">
        <v>0</v>
      </c>
      <c r="AD564" s="1">
        <v>5.8768570000000001E-3</v>
      </c>
      <c r="AE564">
        <v>16.47636</v>
      </c>
      <c r="AF564">
        <v>0</v>
      </c>
      <c r="AG564">
        <v>0</v>
      </c>
      <c r="AH564" s="1">
        <v>6.0725240000000002E-3</v>
      </c>
      <c r="AI564">
        <v>16.46238</v>
      </c>
      <c r="AJ564">
        <v>0</v>
      </c>
      <c r="AK564">
        <v>0</v>
      </c>
      <c r="AL564" s="1">
        <v>6.0842350000000003E-3</v>
      </c>
      <c r="AM564">
        <v>16.45955</v>
      </c>
      <c r="AN564">
        <v>0</v>
      </c>
      <c r="AO564">
        <v>0</v>
      </c>
      <c r="AP564" s="1">
        <v>6.1045939999999996E-3</v>
      </c>
      <c r="AQ564">
        <v>16.508369999999999</v>
      </c>
      <c r="AR564">
        <v>0</v>
      </c>
      <c r="AS564">
        <v>0</v>
      </c>
      <c r="AT564" s="1">
        <v>5.9882590000000001E-3</v>
      </c>
      <c r="AU564">
        <v>16.56916</v>
      </c>
      <c r="AV564">
        <v>0</v>
      </c>
      <c r="AW564">
        <v>0</v>
      </c>
      <c r="AX564" s="1">
        <v>5.9228010000000001E-3</v>
      </c>
      <c r="AY564">
        <v>16.6251</v>
      </c>
      <c r="AZ564">
        <v>0</v>
      </c>
      <c r="BA564">
        <v>0</v>
      </c>
      <c r="BB564" s="1">
        <v>5.9136249999999996E-3</v>
      </c>
      <c r="BC564">
        <v>16.680679999999999</v>
      </c>
      <c r="BD564">
        <v>0</v>
      </c>
      <c r="BE564">
        <v>0</v>
      </c>
      <c r="BF564" s="1">
        <v>5.937052E-3</v>
      </c>
      <c r="BG564">
        <v>16.699190000000002</v>
      </c>
      <c r="BH564">
        <v>0</v>
      </c>
      <c r="BI564">
        <v>0</v>
      </c>
      <c r="BJ564" s="1">
        <v>5.918497E-3</v>
      </c>
      <c r="BK564">
        <v>16.693339999999999</v>
      </c>
      <c r="BL564">
        <v>0</v>
      </c>
      <c r="BM564">
        <v>0</v>
      </c>
      <c r="BN564" s="1">
        <v>5.921066E-3</v>
      </c>
      <c r="BO564">
        <v>16.68552</v>
      </c>
      <c r="BP564">
        <v>0</v>
      </c>
      <c r="BQ564">
        <v>0</v>
      </c>
      <c r="BR564" s="1">
        <v>5.8708659999999998E-3</v>
      </c>
      <c r="BS564">
        <v>16.682300000000001</v>
      </c>
      <c r="BT564">
        <v>0</v>
      </c>
      <c r="BU564">
        <v>0</v>
      </c>
      <c r="BV564" s="1">
        <v>5.841934E-3</v>
      </c>
      <c r="BW564">
        <v>16.691500000000001</v>
      </c>
      <c r="BX564">
        <v>0</v>
      </c>
      <c r="BY564">
        <v>0</v>
      </c>
      <c r="BZ564" s="1">
        <v>5.8156060000000001E-3</v>
      </c>
      <c r="CA564">
        <v>16.734089999999998</v>
      </c>
      <c r="CB564">
        <v>0</v>
      </c>
      <c r="CC564">
        <v>0</v>
      </c>
      <c r="CD564" s="1">
        <v>5.7875590000000003E-3</v>
      </c>
      <c r="CE564">
        <v>16.7667</v>
      </c>
      <c r="CF564">
        <v>0</v>
      </c>
      <c r="CG564">
        <v>0</v>
      </c>
      <c r="CH564" s="1">
        <v>5.7437520000000004E-3</v>
      </c>
      <c r="CI564">
        <v>16.791740000000001</v>
      </c>
      <c r="CJ564">
        <v>0</v>
      </c>
      <c r="CK564">
        <v>0</v>
      </c>
      <c r="CL564" s="1">
        <v>5.705145E-3</v>
      </c>
      <c r="CM564">
        <v>16.789680000000001</v>
      </c>
      <c r="CN564">
        <v>0</v>
      </c>
      <c r="CO564">
        <v>0</v>
      </c>
      <c r="CP564" s="1">
        <v>5.6746000000000001E-3</v>
      </c>
      <c r="CQ564">
        <v>16.78313</v>
      </c>
      <c r="CR564">
        <v>0</v>
      </c>
      <c r="CS564">
        <v>0</v>
      </c>
      <c r="CT564" s="1">
        <v>5.5853760000000004E-3</v>
      </c>
      <c r="CU564">
        <v>16.771660000000001</v>
      </c>
      <c r="CV564">
        <v>0</v>
      </c>
      <c r="CW564">
        <v>0</v>
      </c>
      <c r="CX564" s="1">
        <v>5.547654E-3</v>
      </c>
      <c r="CY564">
        <v>16.755690000000001</v>
      </c>
      <c r="CZ564">
        <v>0</v>
      </c>
      <c r="DA564">
        <v>0</v>
      </c>
      <c r="DB564" s="1">
        <v>5.4951380000000001E-3</v>
      </c>
      <c r="DC564">
        <v>16.751460000000002</v>
      </c>
      <c r="DD564">
        <v>0</v>
      </c>
      <c r="DE564">
        <v>0</v>
      </c>
      <c r="DF564" s="1">
        <v>5.4854209999999999E-3</v>
      </c>
      <c r="DG564">
        <v>16.775179999999999</v>
      </c>
      <c r="DH564">
        <v>0</v>
      </c>
      <c r="DI564">
        <v>0</v>
      </c>
      <c r="DJ564" s="1">
        <v>5.4565509999999996E-3</v>
      </c>
      <c r="DK564">
        <v>16.803290000000001</v>
      </c>
      <c r="DL564">
        <v>0</v>
      </c>
      <c r="DM564">
        <v>0</v>
      </c>
      <c r="DN564" s="1">
        <v>5.4198689999999999E-3</v>
      </c>
      <c r="DO564">
        <v>16.83794</v>
      </c>
      <c r="DP564">
        <v>0</v>
      </c>
      <c r="DQ564">
        <v>0</v>
      </c>
      <c r="DR564" s="1">
        <v>5.3784119999999999E-3</v>
      </c>
      <c r="DS564">
        <v>16.839110000000002</v>
      </c>
      <c r="DT564">
        <v>0</v>
      </c>
      <c r="DU564">
        <v>0</v>
      </c>
      <c r="DV564" s="1">
        <v>5.329154E-3</v>
      </c>
      <c r="DW564">
        <v>16.825569999999999</v>
      </c>
      <c r="DX564">
        <v>0</v>
      </c>
      <c r="DY564">
        <v>0</v>
      </c>
      <c r="DZ564" s="1">
        <v>5.231538E-3</v>
      </c>
      <c r="EA564">
        <v>16.814129999999999</v>
      </c>
      <c r="EB564">
        <v>0</v>
      </c>
      <c r="EC564">
        <v>0</v>
      </c>
      <c r="ED564" s="1">
        <v>5.1917509999999997E-3</v>
      </c>
      <c r="EE564">
        <v>16.805029999999999</v>
      </c>
      <c r="EF564">
        <v>0</v>
      </c>
      <c r="EG564">
        <v>0</v>
      </c>
      <c r="EH564" s="1">
        <v>5.1392160000000003E-3</v>
      </c>
      <c r="EI564">
        <v>16.833490000000001</v>
      </c>
      <c r="EJ564">
        <v>0</v>
      </c>
      <c r="EK564">
        <v>0</v>
      </c>
      <c r="EL564" s="1">
        <v>5.1274420000000003E-3</v>
      </c>
      <c r="EM564">
        <v>16.869050000000001</v>
      </c>
      <c r="EN564">
        <v>0</v>
      </c>
      <c r="EO564">
        <v>0</v>
      </c>
      <c r="EP564" s="1">
        <v>5.0961260000000003E-3</v>
      </c>
      <c r="EQ564">
        <v>16.898790000000002</v>
      </c>
      <c r="ER564">
        <v>0</v>
      </c>
      <c r="ES564">
        <v>0</v>
      </c>
      <c r="ET564" s="1">
        <v>5.0582689999999998E-3</v>
      </c>
      <c r="EU564">
        <v>16.93948</v>
      </c>
      <c r="EV564">
        <v>0</v>
      </c>
      <c r="EW564">
        <v>0</v>
      </c>
      <c r="EX564" s="1">
        <v>5.0215470000000003E-3</v>
      </c>
      <c r="EY564">
        <v>16.958169999999999</v>
      </c>
      <c r="EZ564">
        <v>0</v>
      </c>
      <c r="FA564">
        <v>0</v>
      </c>
      <c r="FB564" s="1">
        <v>4.9857979999999996E-3</v>
      </c>
      <c r="FC564">
        <v>16.942049999999998</v>
      </c>
      <c r="FD564">
        <v>0</v>
      </c>
      <c r="FE564">
        <v>0</v>
      </c>
      <c r="FF564" s="1">
        <v>5.1518889999999998E-3</v>
      </c>
      <c r="FG564">
        <v>16.9238</v>
      </c>
      <c r="FH564">
        <v>0</v>
      </c>
      <c r="FI564">
        <v>0</v>
      </c>
      <c r="FJ564" s="1">
        <v>5.1825220000000002E-3</v>
      </c>
      <c r="FK564">
        <v>16.913550000000001</v>
      </c>
      <c r="FL564">
        <v>0</v>
      </c>
      <c r="FM564">
        <v>0</v>
      </c>
      <c r="FN564" s="1">
        <v>5.1776849999999996E-3</v>
      </c>
      <c r="FO564">
        <v>16.953220000000002</v>
      </c>
      <c r="FP564">
        <v>0</v>
      </c>
      <c r="FQ564">
        <v>0</v>
      </c>
      <c r="FR564" s="1">
        <v>5.037265E-3</v>
      </c>
      <c r="FS564">
        <v>17.01004</v>
      </c>
      <c r="FT564">
        <v>0</v>
      </c>
      <c r="FU564">
        <v>0</v>
      </c>
      <c r="FV564" s="1">
        <v>4.9345329999999996E-3</v>
      </c>
      <c r="FW564">
        <v>17.072679999999998</v>
      </c>
      <c r="FX564">
        <v>0</v>
      </c>
      <c r="FY564">
        <v>0</v>
      </c>
      <c r="FZ564" s="1">
        <v>4.9233259999999996E-3</v>
      </c>
      <c r="GA564">
        <v>17.128730000000001</v>
      </c>
      <c r="GB564">
        <v>0</v>
      </c>
      <c r="GC564">
        <v>0</v>
      </c>
      <c r="GD564" s="1">
        <v>4.9474549999999999E-3</v>
      </c>
      <c r="GE564">
        <v>17.144030000000001</v>
      </c>
      <c r="GF564">
        <v>0</v>
      </c>
      <c r="GG564">
        <v>0</v>
      </c>
      <c r="GH564" s="1">
        <v>4.9216520000000003E-3</v>
      </c>
      <c r="GI564">
        <v>17.128260000000001</v>
      </c>
      <c r="GJ564">
        <v>0</v>
      </c>
      <c r="GK564">
        <v>0</v>
      </c>
      <c r="GL564" s="1">
        <v>5.110463E-3</v>
      </c>
      <c r="GM564">
        <v>17.111190000000001</v>
      </c>
      <c r="GN564">
        <v>0</v>
      </c>
      <c r="GO564">
        <v>0</v>
      </c>
      <c r="GP564" s="1">
        <v>5.1038919999999996E-3</v>
      </c>
      <c r="GQ564">
        <v>17.10369</v>
      </c>
      <c r="GR564">
        <v>0</v>
      </c>
      <c r="GS564">
        <v>0</v>
      </c>
      <c r="GT564" s="1">
        <v>5.1031959999999999E-3</v>
      </c>
      <c r="GU564">
        <v>17.14874</v>
      </c>
      <c r="GV564">
        <v>0</v>
      </c>
      <c r="GW564">
        <v>0</v>
      </c>
      <c r="GX564" s="1">
        <v>4.9622299999999998E-3</v>
      </c>
      <c r="GY564">
        <v>17.207599999999999</v>
      </c>
      <c r="GZ564">
        <v>0</v>
      </c>
      <c r="HA564">
        <v>0</v>
      </c>
      <c r="HB564" s="1">
        <v>4.8607490000000001E-3</v>
      </c>
      <c r="HC564">
        <v>17.271180000000001</v>
      </c>
      <c r="HD564">
        <v>0</v>
      </c>
      <c r="HE564">
        <v>0</v>
      </c>
      <c r="HF564" s="1">
        <v>4.8213750000000001E-3</v>
      </c>
      <c r="HG564">
        <v>17.322780000000002</v>
      </c>
      <c r="HH564">
        <v>0</v>
      </c>
      <c r="HI564">
        <v>0</v>
      </c>
      <c r="HJ564" s="1">
        <v>4.8410379999999998E-3</v>
      </c>
      <c r="HK564">
        <v>17.338039999999999</v>
      </c>
      <c r="HL564">
        <v>0</v>
      </c>
      <c r="HM564">
        <v>0</v>
      </c>
      <c r="HN564" s="1">
        <v>4.8261859999999997E-3</v>
      </c>
      <c r="HO564">
        <v>17.319959999999998</v>
      </c>
      <c r="HP564">
        <v>0</v>
      </c>
      <c r="HQ564">
        <v>0</v>
      </c>
      <c r="HR564" s="1">
        <v>5.103303E-3</v>
      </c>
      <c r="HS564">
        <v>17.300899999999999</v>
      </c>
      <c r="HT564">
        <v>0</v>
      </c>
      <c r="HU564">
        <v>0</v>
      </c>
      <c r="HV564" s="1">
        <v>5.1193200000000001E-3</v>
      </c>
      <c r="HW564">
        <v>17.29102</v>
      </c>
      <c r="HX564">
        <v>0</v>
      </c>
      <c r="HY564">
        <v>0</v>
      </c>
      <c r="HZ564" s="1">
        <v>5.1363570000000002E-3</v>
      </c>
      <c r="IA564">
        <v>17.323360000000001</v>
      </c>
      <c r="IB564">
        <v>0</v>
      </c>
      <c r="IC564">
        <v>0</v>
      </c>
      <c r="ID564" s="1">
        <v>4.9965399999999998E-3</v>
      </c>
      <c r="IE564">
        <v>17.334969999999998</v>
      </c>
      <c r="IF564">
        <v>0</v>
      </c>
      <c r="IG564">
        <v>0</v>
      </c>
      <c r="IH564" s="1">
        <v>4.9164889999999996E-3</v>
      </c>
      <c r="II564">
        <v>17.37997</v>
      </c>
      <c r="IJ564">
        <v>0</v>
      </c>
      <c r="IK564">
        <v>0</v>
      </c>
      <c r="IL564" s="1">
        <v>4.8987739999999998E-3</v>
      </c>
      <c r="IM564">
        <v>17.42024</v>
      </c>
      <c r="IN564">
        <v>0</v>
      </c>
      <c r="IO564">
        <v>0</v>
      </c>
      <c r="IP564" s="1">
        <v>4.924337E-3</v>
      </c>
      <c r="IQ564">
        <v>17.432849999999998</v>
      </c>
      <c r="IR564">
        <v>0</v>
      </c>
      <c r="IS564">
        <v>0</v>
      </c>
      <c r="IT564" s="1">
        <v>4.9038190000000002E-3</v>
      </c>
      <c r="IU564">
        <v>17.42212</v>
      </c>
      <c r="IV564">
        <v>0</v>
      </c>
      <c r="IW564">
        <v>0</v>
      </c>
      <c r="IX564" s="1">
        <v>4.6769300000000001E-3</v>
      </c>
      <c r="IY564">
        <v>17.406040000000001</v>
      </c>
      <c r="IZ564">
        <v>0</v>
      </c>
      <c r="JA564">
        <v>0</v>
      </c>
      <c r="JB564" s="1">
        <v>4.571032E-3</v>
      </c>
      <c r="JC564">
        <v>17.403759999999998</v>
      </c>
      <c r="JD564">
        <v>0</v>
      </c>
      <c r="JE564">
        <v>0</v>
      </c>
      <c r="JF564" s="1">
        <v>4.4853239999999997E-3</v>
      </c>
      <c r="JG564">
        <v>17.456630000000001</v>
      </c>
      <c r="JH564">
        <v>0</v>
      </c>
      <c r="JI564">
        <v>0</v>
      </c>
      <c r="JJ564" s="1">
        <v>4.5233349999999999E-3</v>
      </c>
      <c r="JK564">
        <v>17.527750000000001</v>
      </c>
      <c r="JL564">
        <v>0</v>
      </c>
      <c r="JM564">
        <v>0</v>
      </c>
      <c r="JN564" s="1">
        <v>4.5169490000000001E-3</v>
      </c>
      <c r="JO564">
        <v>17.60435</v>
      </c>
      <c r="JP564">
        <v>0</v>
      </c>
      <c r="JQ564">
        <v>0</v>
      </c>
      <c r="JR564" s="1">
        <v>4.4533580000000001E-3</v>
      </c>
      <c r="JS564">
        <v>17.672460000000001</v>
      </c>
      <c r="JT564">
        <v>0</v>
      </c>
      <c r="JU564">
        <v>0</v>
      </c>
      <c r="JV564" s="1">
        <v>4.3446910000000004E-3</v>
      </c>
      <c r="JW564">
        <v>17.698799999999999</v>
      </c>
      <c r="JX564">
        <v>0</v>
      </c>
      <c r="JY564">
        <v>0</v>
      </c>
      <c r="JZ564" s="1">
        <v>4.2771500000000004E-3</v>
      </c>
      <c r="KA564">
        <v>17.68984</v>
      </c>
      <c r="KB564">
        <v>0</v>
      </c>
      <c r="KC564">
        <v>0</v>
      </c>
      <c r="KD564" s="1">
        <v>4.2279370000000002E-3</v>
      </c>
      <c r="KE564">
        <v>17.67896</v>
      </c>
      <c r="KF564">
        <v>0</v>
      </c>
      <c r="KG564">
        <v>0</v>
      </c>
      <c r="KH564" s="1">
        <v>4.2328929999999997E-3</v>
      </c>
      <c r="KI564">
        <v>17.672409999999999</v>
      </c>
      <c r="KJ564">
        <v>0</v>
      </c>
      <c r="KK564">
        <v>0</v>
      </c>
      <c r="KL564" s="1">
        <v>4.1836449999999997E-3</v>
      </c>
      <c r="KM564">
        <v>17.703209999999999</v>
      </c>
      <c r="KN564">
        <v>0</v>
      </c>
      <c r="KO564">
        <v>0</v>
      </c>
      <c r="KP564" s="1">
        <v>4.1372099999999997E-3</v>
      </c>
      <c r="KQ564">
        <v>17.740729999999999</v>
      </c>
      <c r="KR564">
        <v>0</v>
      </c>
      <c r="KS564">
        <v>0</v>
      </c>
      <c r="KT564" s="1">
        <v>4.0940309999999997E-3</v>
      </c>
      <c r="KU564">
        <v>17.770440000000001</v>
      </c>
      <c r="KV564">
        <v>0</v>
      </c>
      <c r="KW564">
        <v>0</v>
      </c>
      <c r="KX564" s="1">
        <v>4.0606399999999999E-3</v>
      </c>
      <c r="KY564">
        <v>17.79344</v>
      </c>
      <c r="KZ564">
        <v>0</v>
      </c>
      <c r="LA564">
        <v>0</v>
      </c>
      <c r="LB564" s="1">
        <v>4.0500809999999996E-3</v>
      </c>
      <c r="LC564">
        <v>17.797830000000001</v>
      </c>
      <c r="LD564">
        <v>0</v>
      </c>
      <c r="LE564">
        <v>0</v>
      </c>
      <c r="LF564" s="1">
        <v>4.0195300000000003E-3</v>
      </c>
      <c r="LG564">
        <v>17.791270000000001</v>
      </c>
      <c r="LH564">
        <v>0</v>
      </c>
      <c r="LI564">
        <v>0</v>
      </c>
      <c r="LJ564" s="1">
        <v>3.7768739999999999E-3</v>
      </c>
      <c r="LK564">
        <v>17.780439999999999</v>
      </c>
      <c r="LL564">
        <v>0</v>
      </c>
      <c r="LM564">
        <v>0</v>
      </c>
      <c r="LN564" s="1">
        <v>3.6609809999999998E-3</v>
      </c>
      <c r="LO564">
        <v>17.781289999999998</v>
      </c>
      <c r="LP564">
        <v>0</v>
      </c>
      <c r="LQ564">
        <v>0</v>
      </c>
      <c r="LR564" s="1">
        <v>3.5877880000000002E-3</v>
      </c>
      <c r="LS564">
        <v>17.82705</v>
      </c>
      <c r="LT564">
        <v>0</v>
      </c>
      <c r="LU564">
        <v>0</v>
      </c>
      <c r="LV564" s="1">
        <v>3.6583399999999999E-3</v>
      </c>
      <c r="LW564">
        <v>17.891290000000001</v>
      </c>
      <c r="LX564">
        <v>0</v>
      </c>
      <c r="LY564">
        <v>0</v>
      </c>
      <c r="LZ564" s="1">
        <v>3.687273E-3</v>
      </c>
      <c r="MA564">
        <v>17.967479999999998</v>
      </c>
      <c r="MB564">
        <v>0</v>
      </c>
      <c r="MC564">
        <v>0</v>
      </c>
      <c r="MD564" s="1">
        <v>3.6355099999999998E-3</v>
      </c>
      <c r="ME564">
        <v>18.03556</v>
      </c>
      <c r="MF564">
        <v>0</v>
      </c>
      <c r="MG564">
        <v>0</v>
      </c>
      <c r="MH564" s="1">
        <v>3.5244180000000001E-3</v>
      </c>
      <c r="MI564">
        <v>18.072769999999998</v>
      </c>
      <c r="MJ564">
        <v>0</v>
      </c>
      <c r="MK564">
        <v>0</v>
      </c>
      <c r="ML564" s="1">
        <v>3.4618359999999998E-3</v>
      </c>
      <c r="MM564">
        <v>18.065750000000001</v>
      </c>
      <c r="MN564">
        <v>0</v>
      </c>
      <c r="MO564">
        <v>0</v>
      </c>
      <c r="MP564" s="1">
        <v>3.5766169999999998E-3</v>
      </c>
      <c r="MQ564">
        <v>18.055630000000001</v>
      </c>
      <c r="MR564">
        <v>1.7122349999999999E-28</v>
      </c>
      <c r="MS564">
        <v>1.6011210000000001E-24</v>
      </c>
      <c r="MT564" s="1">
        <v>3.6180869999999999E-3</v>
      </c>
      <c r="MU564">
        <v>18.05021</v>
      </c>
      <c r="MV564">
        <v>3.6692399999999997E-27</v>
      </c>
      <c r="MW564">
        <v>6.0323930000000002E-23</v>
      </c>
      <c r="MX564" s="1">
        <v>3.6032310000000001E-3</v>
      </c>
      <c r="MY564">
        <v>18.0745</v>
      </c>
      <c r="MZ564">
        <v>2.716684E-26</v>
      </c>
      <c r="NA564">
        <v>6.0611719999999999E-22</v>
      </c>
      <c r="NB564" s="1">
        <v>3.4919130000000001E-3</v>
      </c>
      <c r="NC564">
        <v>18.122540000000001</v>
      </c>
      <c r="ND564">
        <v>1.2145030000000001E-25</v>
      </c>
      <c r="NE564">
        <v>3.4569040000000001E-21</v>
      </c>
      <c r="NF564" s="1">
        <v>3.4919130000000001E-3</v>
      </c>
      <c r="NG564">
        <v>18.122540000000001</v>
      </c>
      <c r="NH564">
        <v>1.2145030000000001E-25</v>
      </c>
      <c r="NI564">
        <v>3.4569040000000001E-21</v>
      </c>
      <c r="NJ564" s="1">
        <v>3.4919130000000001E-3</v>
      </c>
      <c r="NK564">
        <v>18.122540000000001</v>
      </c>
      <c r="NL564">
        <v>1.2145030000000001E-25</v>
      </c>
      <c r="NM564">
        <v>3.4569040000000001E-21</v>
      </c>
      <c r="NN564" s="1">
        <v>3.4919130000000001E-3</v>
      </c>
      <c r="NO564">
        <v>18.122540000000001</v>
      </c>
      <c r="NP564">
        <v>1.2145030000000001E-25</v>
      </c>
      <c r="NQ564">
        <v>3.4569040000000001E-21</v>
      </c>
      <c r="NR564" s="1">
        <v>3.4919130000000001E-3</v>
      </c>
      <c r="NS564">
        <v>18.122540000000001</v>
      </c>
      <c r="NT564">
        <v>1.2145030000000001E-25</v>
      </c>
      <c r="NU564">
        <v>3.4569040000000001E-21</v>
      </c>
      <c r="NV564" s="1">
        <v>3.4919130000000001E-3</v>
      </c>
      <c r="NW564">
        <v>18.122540000000001</v>
      </c>
      <c r="NX564">
        <v>1.2145030000000001E-25</v>
      </c>
      <c r="NY564">
        <v>3.4569040000000001E-21</v>
      </c>
      <c r="NZ564" s="1">
        <v>3.4919130000000001E-3</v>
      </c>
      <c r="OA564">
        <v>18.122540000000001</v>
      </c>
      <c r="OB564">
        <v>1.2145030000000001E-25</v>
      </c>
      <c r="OC564">
        <v>3.4569040000000001E-21</v>
      </c>
      <c r="OD564" s="1">
        <v>3.4919130000000001E-3</v>
      </c>
      <c r="OE564">
        <v>18.122540000000001</v>
      </c>
      <c r="OF564">
        <v>1.2145030000000001E-25</v>
      </c>
      <c r="OG564">
        <v>3.4569040000000001E-21</v>
      </c>
      <c r="OH564" s="1">
        <v>3.4919130000000001E-3</v>
      </c>
      <c r="OI564">
        <v>18.122540000000001</v>
      </c>
      <c r="OJ564">
        <v>1.2145030000000001E-25</v>
      </c>
      <c r="OK564">
        <v>3.4569040000000001E-21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5.5985560000000002E-3</v>
      </c>
      <c r="G565">
        <v>16.230250000000002</v>
      </c>
      <c r="H565">
        <v>0</v>
      </c>
      <c r="I565">
        <v>0</v>
      </c>
      <c r="J565" s="1">
        <v>5.603373E-3</v>
      </c>
      <c r="K565">
        <v>16.28096</v>
      </c>
      <c r="L565">
        <v>0</v>
      </c>
      <c r="M565">
        <v>0</v>
      </c>
      <c r="N565" s="1">
        <v>5.4935449999999999E-3</v>
      </c>
      <c r="O565">
        <v>16.334099999999999</v>
      </c>
      <c r="P565">
        <v>0</v>
      </c>
      <c r="Q565">
        <v>0</v>
      </c>
      <c r="R565" s="1">
        <v>5.428492E-3</v>
      </c>
      <c r="S565">
        <v>16.39067</v>
      </c>
      <c r="T565">
        <v>0</v>
      </c>
      <c r="U565">
        <v>0</v>
      </c>
      <c r="V565" s="1">
        <v>5.4212210000000004E-3</v>
      </c>
      <c r="W565">
        <v>16.454190000000001</v>
      </c>
      <c r="X565">
        <v>0</v>
      </c>
      <c r="Y565">
        <v>0</v>
      </c>
      <c r="Z565" s="1">
        <v>5.4521730000000003E-3</v>
      </c>
      <c r="AA565">
        <v>16.48283</v>
      </c>
      <c r="AB565">
        <v>0</v>
      </c>
      <c r="AC565">
        <v>0</v>
      </c>
      <c r="AD565" s="1">
        <v>5.4452820000000001E-3</v>
      </c>
      <c r="AE565">
        <v>16.471979999999999</v>
      </c>
      <c r="AF565">
        <v>0</v>
      </c>
      <c r="AG565">
        <v>0</v>
      </c>
      <c r="AH565" s="1">
        <v>5.6348300000000004E-3</v>
      </c>
      <c r="AI565">
        <v>16.460090000000001</v>
      </c>
      <c r="AJ565">
        <v>0</v>
      </c>
      <c r="AK565">
        <v>0</v>
      </c>
      <c r="AL565" s="1">
        <v>5.6412540000000001E-3</v>
      </c>
      <c r="AM565">
        <v>16.45776</v>
      </c>
      <c r="AN565">
        <v>0</v>
      </c>
      <c r="AO565">
        <v>0</v>
      </c>
      <c r="AP565" s="1">
        <v>5.6654349999999999E-3</v>
      </c>
      <c r="AQ565">
        <v>16.50384</v>
      </c>
      <c r="AR565">
        <v>0</v>
      </c>
      <c r="AS565">
        <v>0</v>
      </c>
      <c r="AT565" s="1">
        <v>5.557991E-3</v>
      </c>
      <c r="AU565">
        <v>16.562249999999999</v>
      </c>
      <c r="AV565">
        <v>0</v>
      </c>
      <c r="AW565">
        <v>0</v>
      </c>
      <c r="AX565" s="1">
        <v>5.4918969999999999E-3</v>
      </c>
      <c r="AY565">
        <v>16.616949999999999</v>
      </c>
      <c r="AZ565">
        <v>0</v>
      </c>
      <c r="BA565">
        <v>0</v>
      </c>
      <c r="BB565" s="1">
        <v>5.4876279999999996E-3</v>
      </c>
      <c r="BC565">
        <v>16.671759999999999</v>
      </c>
      <c r="BD565">
        <v>0</v>
      </c>
      <c r="BE565">
        <v>0</v>
      </c>
      <c r="BF565" s="1">
        <v>5.5088749999999999E-3</v>
      </c>
      <c r="BG565">
        <v>16.692160000000001</v>
      </c>
      <c r="BH565">
        <v>0</v>
      </c>
      <c r="BI565">
        <v>0</v>
      </c>
      <c r="BJ565" s="1">
        <v>5.4924609999999997E-3</v>
      </c>
      <c r="BK565">
        <v>16.68882</v>
      </c>
      <c r="BL565">
        <v>0</v>
      </c>
      <c r="BM565">
        <v>0</v>
      </c>
      <c r="BN565" s="1">
        <v>5.4951920000000003E-3</v>
      </c>
      <c r="BO565">
        <v>16.682690000000001</v>
      </c>
      <c r="BP565">
        <v>0</v>
      </c>
      <c r="BQ565">
        <v>0</v>
      </c>
      <c r="BR565" s="1">
        <v>5.4486270000000002E-3</v>
      </c>
      <c r="BS565">
        <v>16.68027</v>
      </c>
      <c r="BT565">
        <v>0</v>
      </c>
      <c r="BU565">
        <v>0</v>
      </c>
      <c r="BV565" s="1">
        <v>5.4172379999999996E-3</v>
      </c>
      <c r="BW565">
        <v>16.689209999999999</v>
      </c>
      <c r="BX565">
        <v>0</v>
      </c>
      <c r="BY565">
        <v>0</v>
      </c>
      <c r="BZ565" s="1">
        <v>5.396985E-3</v>
      </c>
      <c r="CA565">
        <v>16.729659999999999</v>
      </c>
      <c r="CB565">
        <v>0</v>
      </c>
      <c r="CC565">
        <v>0</v>
      </c>
      <c r="CD565" s="1">
        <v>5.3713179999999999E-3</v>
      </c>
      <c r="CE565">
        <v>16.761479999999999</v>
      </c>
      <c r="CF565">
        <v>0</v>
      </c>
      <c r="CG565">
        <v>0</v>
      </c>
      <c r="CH565" s="1">
        <v>5.3303109999999999E-3</v>
      </c>
      <c r="CI565">
        <v>16.7866</v>
      </c>
      <c r="CJ565">
        <v>0</v>
      </c>
      <c r="CK565">
        <v>0</v>
      </c>
      <c r="CL565" s="1">
        <v>5.2903999999999998E-3</v>
      </c>
      <c r="CM565">
        <v>16.78614</v>
      </c>
      <c r="CN565">
        <v>0</v>
      </c>
      <c r="CO565">
        <v>0</v>
      </c>
      <c r="CP565" s="1">
        <v>5.2662500000000001E-3</v>
      </c>
      <c r="CQ565">
        <v>16.78088</v>
      </c>
      <c r="CR565">
        <v>0</v>
      </c>
      <c r="CS565">
        <v>0</v>
      </c>
      <c r="CT565" s="1">
        <v>5.1787930000000001E-3</v>
      </c>
      <c r="CU565">
        <v>16.770520000000001</v>
      </c>
      <c r="CV565">
        <v>0</v>
      </c>
      <c r="CW565">
        <v>0</v>
      </c>
      <c r="CX565" s="1">
        <v>5.1476270000000001E-3</v>
      </c>
      <c r="CY565">
        <v>16.75554</v>
      </c>
      <c r="CZ565">
        <v>0</v>
      </c>
      <c r="DA565">
        <v>0</v>
      </c>
      <c r="DB565" s="1">
        <v>5.098432E-3</v>
      </c>
      <c r="DC565">
        <v>16.75112</v>
      </c>
      <c r="DD565">
        <v>0</v>
      </c>
      <c r="DE565">
        <v>0</v>
      </c>
      <c r="DF565" s="1">
        <v>5.0900269999999996E-3</v>
      </c>
      <c r="DG565">
        <v>16.773009999999999</v>
      </c>
      <c r="DH565">
        <v>0</v>
      </c>
      <c r="DI565">
        <v>0</v>
      </c>
      <c r="DJ565" s="1">
        <v>5.0629619999999998E-3</v>
      </c>
      <c r="DK565">
        <v>16.79975</v>
      </c>
      <c r="DL565">
        <v>0</v>
      </c>
      <c r="DM565">
        <v>0</v>
      </c>
      <c r="DN565" s="1">
        <v>5.0247139999999996E-3</v>
      </c>
      <c r="DO565">
        <v>16.833210000000001</v>
      </c>
      <c r="DP565">
        <v>0</v>
      </c>
      <c r="DQ565">
        <v>0</v>
      </c>
      <c r="DR565" s="1">
        <v>4.9905610000000001E-3</v>
      </c>
      <c r="DS565">
        <v>16.83568</v>
      </c>
      <c r="DT565">
        <v>0</v>
      </c>
      <c r="DU565">
        <v>0</v>
      </c>
      <c r="DV565" s="1">
        <v>4.9444839999999999E-3</v>
      </c>
      <c r="DW565">
        <v>16.823740000000001</v>
      </c>
      <c r="DX565">
        <v>0</v>
      </c>
      <c r="DY565">
        <v>0</v>
      </c>
      <c r="DZ565" s="1">
        <v>4.849417E-3</v>
      </c>
      <c r="EA565">
        <v>16.81317</v>
      </c>
      <c r="EB565">
        <v>0</v>
      </c>
      <c r="EC565">
        <v>0</v>
      </c>
      <c r="ED565" s="1">
        <v>4.8161380000000002E-3</v>
      </c>
      <c r="EE565">
        <v>16.80442</v>
      </c>
      <c r="EF565">
        <v>0</v>
      </c>
      <c r="EG565">
        <v>0</v>
      </c>
      <c r="EH565" s="1">
        <v>4.7646659999999999E-3</v>
      </c>
      <c r="EI565">
        <v>16.830749999999998</v>
      </c>
      <c r="EJ565">
        <v>0</v>
      </c>
      <c r="EK565">
        <v>0</v>
      </c>
      <c r="EL565" s="1">
        <v>4.7521220000000001E-3</v>
      </c>
      <c r="EM565">
        <v>16.864619999999999</v>
      </c>
      <c r="EN565">
        <v>0</v>
      </c>
      <c r="EO565">
        <v>0</v>
      </c>
      <c r="EP565" s="1">
        <v>4.7227529999999997E-3</v>
      </c>
      <c r="EQ565">
        <v>16.89358</v>
      </c>
      <c r="ER565">
        <v>0</v>
      </c>
      <c r="ES565">
        <v>0</v>
      </c>
      <c r="ET565" s="1">
        <v>4.6878739999999999E-3</v>
      </c>
      <c r="EU565">
        <v>16.933029999999999</v>
      </c>
      <c r="EV565">
        <v>0</v>
      </c>
      <c r="EW565">
        <v>0</v>
      </c>
      <c r="EX565" s="1">
        <v>4.6583320000000003E-3</v>
      </c>
      <c r="EY565">
        <v>16.95241</v>
      </c>
      <c r="EZ565">
        <v>0</v>
      </c>
      <c r="FA565">
        <v>0</v>
      </c>
      <c r="FB565" s="1">
        <v>4.6206720000000001E-3</v>
      </c>
      <c r="FC565">
        <v>16.938700000000001</v>
      </c>
      <c r="FD565">
        <v>0</v>
      </c>
      <c r="FE565">
        <v>0</v>
      </c>
      <c r="FF565" s="1">
        <v>4.78006E-3</v>
      </c>
      <c r="FG565">
        <v>16.922160000000002</v>
      </c>
      <c r="FH565">
        <v>0</v>
      </c>
      <c r="FI565">
        <v>0</v>
      </c>
      <c r="FJ565" s="1">
        <v>4.8094740000000002E-3</v>
      </c>
      <c r="FK565">
        <v>16.912469999999999</v>
      </c>
      <c r="FL565">
        <v>0</v>
      </c>
      <c r="FM565">
        <v>0</v>
      </c>
      <c r="FN565" s="1">
        <v>4.8083580000000004E-3</v>
      </c>
      <c r="FO565">
        <v>16.94943</v>
      </c>
      <c r="FP565">
        <v>0</v>
      </c>
      <c r="FQ565">
        <v>0</v>
      </c>
      <c r="FR565" s="1">
        <v>4.6755679999999997E-3</v>
      </c>
      <c r="FS565">
        <v>17.003530000000001</v>
      </c>
      <c r="FT565">
        <v>0</v>
      </c>
      <c r="FU565">
        <v>0</v>
      </c>
      <c r="FV565" s="1">
        <v>4.5793839999999997E-3</v>
      </c>
      <c r="FW565">
        <v>17.063960000000002</v>
      </c>
      <c r="FX565">
        <v>0</v>
      </c>
      <c r="FY565">
        <v>0</v>
      </c>
      <c r="FZ565" s="1">
        <v>4.5686049999999999E-3</v>
      </c>
      <c r="GA565">
        <v>17.119019999999999</v>
      </c>
      <c r="GB565">
        <v>0</v>
      </c>
      <c r="GC565">
        <v>0</v>
      </c>
      <c r="GD565" s="1">
        <v>4.5954869999999997E-3</v>
      </c>
      <c r="GE565">
        <v>17.136199999999999</v>
      </c>
      <c r="GF565">
        <v>0</v>
      </c>
      <c r="GG565">
        <v>0</v>
      </c>
      <c r="GH565" s="1">
        <v>4.5676570000000001E-3</v>
      </c>
      <c r="GI565">
        <v>17.123439999999999</v>
      </c>
      <c r="GJ565">
        <v>0</v>
      </c>
      <c r="GK565">
        <v>0</v>
      </c>
      <c r="GL565" s="1">
        <v>4.755965E-3</v>
      </c>
      <c r="GM565">
        <v>17.108429999999998</v>
      </c>
      <c r="GN565">
        <v>0</v>
      </c>
      <c r="GO565">
        <v>0</v>
      </c>
      <c r="GP565" s="1">
        <v>4.7478980000000004E-3</v>
      </c>
      <c r="GQ565">
        <v>17.101590000000002</v>
      </c>
      <c r="GR565">
        <v>0</v>
      </c>
      <c r="GS565">
        <v>0</v>
      </c>
      <c r="GT565" s="1">
        <v>4.747986E-3</v>
      </c>
      <c r="GU565">
        <v>17.143899999999999</v>
      </c>
      <c r="GV565">
        <v>0</v>
      </c>
      <c r="GW565">
        <v>0</v>
      </c>
      <c r="GX565" s="1">
        <v>4.6178299999999999E-3</v>
      </c>
      <c r="GY565">
        <v>17.200150000000001</v>
      </c>
      <c r="GZ565">
        <v>0</v>
      </c>
      <c r="HA565">
        <v>0</v>
      </c>
      <c r="HB565" s="1">
        <v>4.5219739999999998E-3</v>
      </c>
      <c r="HC565">
        <v>17.261749999999999</v>
      </c>
      <c r="HD565">
        <v>0</v>
      </c>
      <c r="HE565">
        <v>0</v>
      </c>
      <c r="HF565" s="1">
        <v>4.4854079999999998E-3</v>
      </c>
      <c r="HG565">
        <v>17.312709999999999</v>
      </c>
      <c r="HH565">
        <v>0</v>
      </c>
      <c r="HI565">
        <v>0</v>
      </c>
      <c r="HJ565" s="1">
        <v>4.5034239999999998E-3</v>
      </c>
      <c r="HK565">
        <v>17.329879999999999</v>
      </c>
      <c r="HL565">
        <v>0</v>
      </c>
      <c r="HM565">
        <v>0</v>
      </c>
      <c r="HN565" s="1">
        <v>4.4901109999999998E-3</v>
      </c>
      <c r="HO565">
        <v>17.314990000000002</v>
      </c>
      <c r="HP565">
        <v>0</v>
      </c>
      <c r="HQ565">
        <v>0</v>
      </c>
      <c r="HR565" s="1">
        <v>4.7609009999999997E-3</v>
      </c>
      <c r="HS565">
        <v>17.298169999999999</v>
      </c>
      <c r="HT565">
        <v>0</v>
      </c>
      <c r="HU565">
        <v>0</v>
      </c>
      <c r="HV565" s="1">
        <v>4.77116E-3</v>
      </c>
      <c r="HW565">
        <v>17.289100000000001</v>
      </c>
      <c r="HX565">
        <v>0</v>
      </c>
      <c r="HY565">
        <v>0</v>
      </c>
      <c r="HZ565" s="1">
        <v>4.7864869999999999E-3</v>
      </c>
      <c r="IA565">
        <v>17.319500000000001</v>
      </c>
      <c r="IB565">
        <v>0</v>
      </c>
      <c r="IC565">
        <v>0</v>
      </c>
      <c r="ID565" s="1">
        <v>4.6607640000000004E-3</v>
      </c>
      <c r="IE565">
        <v>17.331119999999999</v>
      </c>
      <c r="IF565">
        <v>0</v>
      </c>
      <c r="IG565">
        <v>0</v>
      </c>
      <c r="IH565" s="1">
        <v>4.5889160000000002E-3</v>
      </c>
      <c r="II565">
        <v>17.373950000000001</v>
      </c>
      <c r="IJ565">
        <v>0</v>
      </c>
      <c r="IK565">
        <v>0</v>
      </c>
      <c r="IL565" s="1">
        <v>4.5669739999999997E-3</v>
      </c>
      <c r="IM565">
        <v>17.413139999999999</v>
      </c>
      <c r="IN565">
        <v>0</v>
      </c>
      <c r="IO565">
        <v>0</v>
      </c>
      <c r="IP565" s="1">
        <v>4.5912230000000002E-3</v>
      </c>
      <c r="IQ565">
        <v>17.426870000000001</v>
      </c>
      <c r="IR565">
        <v>0</v>
      </c>
      <c r="IS565">
        <v>0</v>
      </c>
      <c r="IT565" s="1">
        <v>4.5743579999999997E-3</v>
      </c>
      <c r="IU565">
        <v>17.418220000000002</v>
      </c>
      <c r="IV565">
        <v>0</v>
      </c>
      <c r="IW565">
        <v>0</v>
      </c>
      <c r="IX565" s="1">
        <v>4.3583820000000001E-3</v>
      </c>
      <c r="IY565">
        <v>17.403790000000001</v>
      </c>
      <c r="IZ565">
        <v>0</v>
      </c>
      <c r="JA565">
        <v>0</v>
      </c>
      <c r="JB565" s="1">
        <v>4.2563840000000002E-3</v>
      </c>
      <c r="JC565">
        <v>17.401620000000001</v>
      </c>
      <c r="JD565">
        <v>0</v>
      </c>
      <c r="JE565">
        <v>0</v>
      </c>
      <c r="JF565" s="1">
        <v>4.1788329999999999E-3</v>
      </c>
      <c r="JG565">
        <v>17.451139999999999</v>
      </c>
      <c r="JH565">
        <v>0</v>
      </c>
      <c r="JI565">
        <v>0</v>
      </c>
      <c r="JJ565" s="1">
        <v>4.2136719999999999E-3</v>
      </c>
      <c r="JK565">
        <v>17.51886</v>
      </c>
      <c r="JL565">
        <v>0</v>
      </c>
      <c r="JM565">
        <v>0</v>
      </c>
      <c r="JN565" s="1">
        <v>4.2085480000000003E-3</v>
      </c>
      <c r="JO565">
        <v>17.592849999999999</v>
      </c>
      <c r="JP565">
        <v>0</v>
      </c>
      <c r="JQ565">
        <v>0</v>
      </c>
      <c r="JR565" s="1">
        <v>4.1450790000000003E-3</v>
      </c>
      <c r="JS565">
        <v>17.659659999999999</v>
      </c>
      <c r="JT565">
        <v>0</v>
      </c>
      <c r="JU565">
        <v>0</v>
      </c>
      <c r="JV565" s="1">
        <v>4.0490049999999996E-3</v>
      </c>
      <c r="JW565">
        <v>17.68777</v>
      </c>
      <c r="JX565">
        <v>0</v>
      </c>
      <c r="JY565">
        <v>0</v>
      </c>
      <c r="JZ565" s="1">
        <v>3.9852519999999999E-3</v>
      </c>
      <c r="KA565">
        <v>17.682040000000001</v>
      </c>
      <c r="KB565">
        <v>0</v>
      </c>
      <c r="KC565">
        <v>0</v>
      </c>
      <c r="KD565" s="1">
        <v>3.9344369999999998E-3</v>
      </c>
      <c r="KE565">
        <v>17.67352</v>
      </c>
      <c r="KF565">
        <v>0</v>
      </c>
      <c r="KG565">
        <v>0</v>
      </c>
      <c r="KH565" s="1">
        <v>3.946209E-3</v>
      </c>
      <c r="KI565">
        <v>17.668289999999999</v>
      </c>
      <c r="KJ565">
        <v>0</v>
      </c>
      <c r="KK565">
        <v>0</v>
      </c>
      <c r="KL565" s="1">
        <v>3.8980669999999999E-3</v>
      </c>
      <c r="KM565">
        <v>17.69763</v>
      </c>
      <c r="KN565">
        <v>0</v>
      </c>
      <c r="KO565">
        <v>0</v>
      </c>
      <c r="KP565" s="1">
        <v>3.8549729999999998E-3</v>
      </c>
      <c r="KQ565">
        <v>17.733840000000001</v>
      </c>
      <c r="KR565">
        <v>0</v>
      </c>
      <c r="KS565">
        <v>0</v>
      </c>
      <c r="KT565" s="1">
        <v>3.8100679999999998E-3</v>
      </c>
      <c r="KU565">
        <v>17.76295</v>
      </c>
      <c r="KV565">
        <v>0</v>
      </c>
      <c r="KW565">
        <v>0</v>
      </c>
      <c r="KX565" s="1">
        <v>3.7790469999999998E-3</v>
      </c>
      <c r="KY565">
        <v>17.786090000000002</v>
      </c>
      <c r="KZ565">
        <v>0</v>
      </c>
      <c r="LA565">
        <v>0</v>
      </c>
      <c r="LB565" s="1">
        <v>3.7736499999999999E-3</v>
      </c>
      <c r="LC565">
        <v>17.791720000000002</v>
      </c>
      <c r="LD565">
        <v>0</v>
      </c>
      <c r="LE565">
        <v>0</v>
      </c>
      <c r="LF565" s="1">
        <v>3.7454089999999999E-3</v>
      </c>
      <c r="LG565">
        <v>17.786719999999999</v>
      </c>
      <c r="LH565">
        <v>0</v>
      </c>
      <c r="LI565">
        <v>0</v>
      </c>
      <c r="LJ565" s="1">
        <v>3.5116000000000001E-3</v>
      </c>
      <c r="LK565">
        <v>17.777170000000002</v>
      </c>
      <c r="LL565">
        <v>0</v>
      </c>
      <c r="LM565">
        <v>0</v>
      </c>
      <c r="LN565" s="1">
        <v>3.4013870000000001E-3</v>
      </c>
      <c r="LO565">
        <v>17.778099999999998</v>
      </c>
      <c r="LP565">
        <v>0</v>
      </c>
      <c r="LQ565">
        <v>0</v>
      </c>
      <c r="LR565" s="1">
        <v>3.3324019999999999E-3</v>
      </c>
      <c r="LS565">
        <v>17.821059999999999</v>
      </c>
      <c r="LT565">
        <v>0</v>
      </c>
      <c r="LU565">
        <v>0</v>
      </c>
      <c r="LV565" s="1">
        <v>3.3978290000000002E-3</v>
      </c>
      <c r="LW565">
        <v>17.88205</v>
      </c>
      <c r="LX565">
        <v>0</v>
      </c>
      <c r="LY565">
        <v>0</v>
      </c>
      <c r="LZ565" s="1">
        <v>3.4292910000000001E-3</v>
      </c>
      <c r="MA565">
        <v>17.95514</v>
      </c>
      <c r="MB565">
        <v>0</v>
      </c>
      <c r="MC565">
        <v>0</v>
      </c>
      <c r="MD565" s="1">
        <v>3.3822140000000001E-3</v>
      </c>
      <c r="ME565">
        <v>18.021429999999999</v>
      </c>
      <c r="MF565">
        <v>0</v>
      </c>
      <c r="MG565">
        <v>0</v>
      </c>
      <c r="MH565" s="1">
        <v>3.2738340000000002E-3</v>
      </c>
      <c r="MI565">
        <v>18.059370000000001</v>
      </c>
      <c r="MJ565">
        <v>0</v>
      </c>
      <c r="MK565">
        <v>0</v>
      </c>
      <c r="ML565" s="1">
        <v>3.215734E-3</v>
      </c>
      <c r="MM565">
        <v>18.055620000000001</v>
      </c>
      <c r="MN565">
        <v>0</v>
      </c>
      <c r="MO565">
        <v>0</v>
      </c>
      <c r="MP565" s="1">
        <v>3.326823E-3</v>
      </c>
      <c r="MQ565">
        <v>18.048110000000001</v>
      </c>
      <c r="MR565">
        <v>0</v>
      </c>
      <c r="MS565">
        <v>-7.8258360000000001E-29</v>
      </c>
      <c r="MT565" s="1">
        <v>3.3659969999999999E-3</v>
      </c>
      <c r="MU565">
        <v>18.044350000000001</v>
      </c>
      <c r="MV565">
        <v>0</v>
      </c>
      <c r="MW565">
        <v>-7.4405809999999999E-28</v>
      </c>
      <c r="MX565" s="1">
        <v>3.3500019999999999E-3</v>
      </c>
      <c r="MY565">
        <v>18.06784</v>
      </c>
      <c r="MZ565">
        <v>1.3873289999999999E-30</v>
      </c>
      <c r="NA565">
        <v>3.4847269999999999E-25</v>
      </c>
      <c r="NB565" s="1">
        <v>3.2545030000000002E-3</v>
      </c>
      <c r="NC565">
        <v>18.113769999999999</v>
      </c>
      <c r="ND565">
        <v>1.472318E-28</v>
      </c>
      <c r="NE565">
        <v>3.8052909999999999E-23</v>
      </c>
      <c r="NF565" s="1">
        <v>3.2545030000000002E-3</v>
      </c>
      <c r="NG565">
        <v>18.113769999999999</v>
      </c>
      <c r="NH565">
        <v>1.472318E-28</v>
      </c>
      <c r="NI565">
        <v>3.8052909999999999E-23</v>
      </c>
      <c r="NJ565" s="1">
        <v>3.2545030000000002E-3</v>
      </c>
      <c r="NK565">
        <v>18.113769999999999</v>
      </c>
      <c r="NL565">
        <v>1.472318E-28</v>
      </c>
      <c r="NM565">
        <v>3.8052909999999999E-23</v>
      </c>
      <c r="NN565" s="1">
        <v>3.2545030000000002E-3</v>
      </c>
      <c r="NO565">
        <v>18.113769999999999</v>
      </c>
      <c r="NP565">
        <v>1.472318E-28</v>
      </c>
      <c r="NQ565">
        <v>3.8052909999999999E-23</v>
      </c>
      <c r="NR565" s="1">
        <v>3.2545030000000002E-3</v>
      </c>
      <c r="NS565">
        <v>18.113769999999999</v>
      </c>
      <c r="NT565">
        <v>1.472318E-28</v>
      </c>
      <c r="NU565">
        <v>3.8052909999999999E-23</v>
      </c>
      <c r="NV565" s="1">
        <v>3.2545030000000002E-3</v>
      </c>
      <c r="NW565">
        <v>18.113769999999999</v>
      </c>
      <c r="NX565">
        <v>1.472318E-28</v>
      </c>
      <c r="NY565">
        <v>3.8052909999999999E-23</v>
      </c>
      <c r="NZ565" s="1">
        <v>3.2545030000000002E-3</v>
      </c>
      <c r="OA565">
        <v>18.113769999999999</v>
      </c>
      <c r="OB565">
        <v>1.472318E-28</v>
      </c>
      <c r="OC565">
        <v>3.8052909999999999E-23</v>
      </c>
      <c r="OD565" s="1">
        <v>3.2545030000000002E-3</v>
      </c>
      <c r="OE565">
        <v>18.113769999999999</v>
      </c>
      <c r="OF565">
        <v>1.472318E-28</v>
      </c>
      <c r="OG565">
        <v>3.8052909999999999E-23</v>
      </c>
      <c r="OH565" s="1">
        <v>3.2545030000000002E-3</v>
      </c>
      <c r="OI565">
        <v>18.113769999999999</v>
      </c>
      <c r="OJ565">
        <v>1.472318E-28</v>
      </c>
      <c r="OK565">
        <v>3.8052909999999999E-23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7" workbookViewId="0">
      <selection activeCell="A566" sqref="A566:XFD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3.5698694358208601E-14</v>
      </c>
      <c r="D2" s="10">
        <f>3/24*OO[[#This Row],[60 (26JUN1985 09:00:00)-Water Temperature (C)]]*OO[[#This Row],[2]]/SUM(OO[2])</f>
        <v>6.0518967786539299E-17</v>
      </c>
      <c r="E2" s="10">
        <f>3/24*OO[[#This Row],[61 (26JUN1985 12:00:00)-Water Temperature (C)]]*OO[[#This Row],[3]]/SUM(OO[3])</f>
        <v>9.627092744799931E-20</v>
      </c>
      <c r="F2" s="10">
        <f>3/24*OO[[#This Row],[62 (26JUN1985 15:00:00)-Water Temperature (C)]]*OO[[#This Row],[4]]/SUM(OO[4])</f>
        <v>1.4668409428022197E-22</v>
      </c>
      <c r="G2" s="10">
        <f>3/24*OO[[#This Row],[63 (26JUN1985 18:00:00)-Water Temperature (C)]]*OO[[#This Row],[5]]/SUM(OO[5])</f>
        <v>2.0360462397945354E-25</v>
      </c>
      <c r="H2" s="10">
        <f>3/24*OO[[#This Row],[64 (26JUN1985 21:00:00)-Water Temperature (C)]]*OO[[#This Row],[6]]/SUM(OO[6])</f>
        <v>1.8341878838197415E-27</v>
      </c>
      <c r="I2" s="10">
        <f>3/24*OO[[#This Row],[65 (27JUN1985 00:00:00)-Water Temperature (C)]]*OO[[#This Row],[7]]/SUM(OO[7])</f>
        <v>1.3662960213455254E-27</v>
      </c>
      <c r="J2" s="10">
        <f>3/24*OO[[#This Row],[66 (27JUN1985 03:00:00)-Water Temperature (C)]]*OO[[#This Row],[8]]/SUM(OO[8])</f>
        <v>1.4251662685791488E-27</v>
      </c>
      <c r="K2" s="10">
        <f>3/24*OO[[#This Row],[67 (27JUN1985 06:00:00)-Water Temperature (C)]]*OO[[#This Row],[9]]/SUM(OO[9])</f>
        <v>1.8036034037571349E-27</v>
      </c>
      <c r="L2" s="10">
        <f>3/24*OO[[#This Row],[68 (27JUN1985 09:00:00)-Water Temperature (C)]]*OO[[#This Row],[10]]/SUM(OO[10])</f>
        <v>2.343121513994101E-27</v>
      </c>
      <c r="M2" s="10">
        <f>3/24*OO[[#This Row],[69 (27JUN1985 12:00:00)-Water Temperature (C)]]*OO[[#This Row],[11]]/SUM(OO[11])</f>
        <v>4.1492720122060508E-27</v>
      </c>
      <c r="N2" s="10">
        <f>3/24*OO[[#This Row],[70 (27JUN1985 15:00:00)-Water Temperature (C)]]*OO[[#This Row],[12]]/SUM(OO[12])</f>
        <v>7.20156325699575E-27</v>
      </c>
      <c r="O2" s="10">
        <f>3/24*OO[[#This Row],[71 (27JUN1985 18:00:00)-Water Temperature (C)]]*OO[[#This Row],[13]]/SUM(OO[13])</f>
        <v>2.6469740997614682E-27</v>
      </c>
      <c r="P2" s="10">
        <f>3/24*OO[[#This Row],[72 (27JUN1985 21:00:00)-Water Temperature (C)]]*OO[[#This Row],[14]]/SUM(OO[14])</f>
        <v>1.1717618434347483E-27</v>
      </c>
      <c r="Q2" s="10">
        <f>3/24*OO[[#This Row],[73 (28JUN1985 00:00:00)-Water Temperature (C)]]*OO[[#This Row],[15]]/SUM(OO[15])</f>
        <v>1.5325099515605458E-27</v>
      </c>
      <c r="R2" s="10">
        <f>3/24*OO[[#This Row],[74 (28JUN1985 03:00:00)-Water Temperature (C)]]*OO[[#This Row],[16]]/SUM(OO[16])</f>
        <v>1.8560578142973066E-27</v>
      </c>
      <c r="S2" s="10">
        <f>3/24*OO[[#This Row],[75 (28JUN1985 06:00:00)-Water Temperature (C)]]*OO[[#This Row],[17]]/SUM(OO[17])</f>
        <v>2.1657812379413128E-27</v>
      </c>
      <c r="T2" s="10">
        <f>3/24*OO[[#This Row],[76 (28JUN1985 09:00:00)-Water Temperature (C)]]*OO[[#This Row],[18]]/SUM(OO[18])</f>
        <v>2.4559686629715678E-27</v>
      </c>
      <c r="U2" s="10">
        <f>3/24*OO[[#This Row],[77 (28JUN1985 12:00:00)-Water Temperature (C)]]*OO[[#This Row],[19]]/SUM(OO[19])</f>
        <v>2.7287413050568027E-27</v>
      </c>
      <c r="V2" s="10">
        <f>3/24000000*OO[[#This Row],[78 (28JUN1985 15:00:00)-Water Temperature (C)]]*OO[[#This Row],[20]]</f>
        <v>2.9662774964374997E-27</v>
      </c>
      <c r="W2" s="10">
        <f>3/24000000*OO[[#This Row],[79 (28JUN1985 18:00:00)-Water Temperature (C)]]*OO[[#This Row],[21]]</f>
        <v>3.2183051973950004E-27</v>
      </c>
      <c r="X2" s="10">
        <f>3/24000000*OO[[#This Row],[80 (28JUN1985 21:00:00)-Water Temperature (C)]]*OO[[#This Row],[22]]</f>
        <v>3.4882150560775003E-27</v>
      </c>
      <c r="Y2" s="10">
        <f>3/24000000*OO[[#This Row],[81 (29JUN1985 00:00:00)-Water Temperature (C)]]*OO[[#This Row],[23]]</f>
        <v>3.6685787298100003E-27</v>
      </c>
      <c r="Z2" s="10">
        <f>3/24000000*OO[[#This Row],[82 (29JUN1985 03:00:00)-Water Temperature (C)]]*OO[[#This Row],[24]]</f>
        <v>4.4509540703999994E-27</v>
      </c>
      <c r="AA2" s="10">
        <f>3/24000000*OO[[#This Row],[83 (29JUN1985 06:00:00)-Water Temperature (C)]]*OO[[#This Row],[25]]</f>
        <v>5.4333459708E-27</v>
      </c>
      <c r="AB2" s="10">
        <f>3/24000000*OO[[#This Row],[84 (29JUN1985 09:00:00)-Water Temperature (C)]]*OO[[#This Row],[26]]</f>
        <v>6.6272509331300004E-27</v>
      </c>
      <c r="AC2" s="10">
        <f>3/24000000*OO[[#This Row],[85 (29JUN1985 12:00:00)-Water Temperature (C)]]*OO[[#This Row],[27]]</f>
        <v>7.7765098156525001E-27</v>
      </c>
      <c r="AD2" s="10">
        <f>3/24000000*OO[[#This Row],[86 (29JUN1985 15:00:00)-Water Temperature (C)]]*OO[[#This Row],[28]]</f>
        <v>8.1637957262674998E-27</v>
      </c>
      <c r="AE2" s="10">
        <f>3/24000000*OO[[#This Row],[88 (29JUN1985 21:00:00)-Water Temperature (C)]]*OO[[#This Row],[30]]</f>
        <v>8.7895083233700009E-27</v>
      </c>
      <c r="AF2" s="10">
        <f>3/24000000*OO[[#This Row],[88 (29JUN1985 21:00:00)-Water Temperature (C)]]*OO[[#This Row],[30]]</f>
        <v>8.7895083233700009E-27</v>
      </c>
      <c r="AG2" s="10">
        <f>3/24000000*OO[[#This Row],[89 (30JUN1985 00:00:00)-Water Temperature (C)]]*OO[[#This Row],[31]]</f>
        <v>8.8259195126412487E-27</v>
      </c>
      <c r="AH2" s="10">
        <f>3/24000000*OO[[#This Row],[90 (30JUN1985 03:00:00)-Water Temperature (C)]]*OO[[#This Row],[32]]</f>
        <v>8.8836051565199988E-27</v>
      </c>
      <c r="AI2" s="10">
        <f>3/24000000*OO[[#This Row],[91 (30JUN1985 06:00:00)-Water Temperature (C)]]*OO[[#This Row],[33]]</f>
        <v>9.9637024649375E-27</v>
      </c>
      <c r="AJ2" s="10">
        <f>3/24000000*OO[[#This Row],[92 (30JUN1985 09:00:00)-Water Temperature (C)]]*OO[[#This Row],[34]]</f>
        <v>1.0183945699200001E-26</v>
      </c>
      <c r="AK2" s="10">
        <f>3/24000000*OO[[#This Row],[93 (30JUN1985 12:00:00)-Water Temperature (C)]]*OO[[#This Row],[35]]</f>
        <v>1.9100167548374999E-26</v>
      </c>
      <c r="AL2" s="10">
        <f>3/24000000*OO[[#This Row],[94 (30JUN1985 15:00:00)-Water Temperature (C)]]*OO[[#This Row],[36]]</f>
        <v>2.9898511587199997E-26</v>
      </c>
      <c r="AM2" s="10">
        <f>3/24000000*OO[[#This Row],[95 (30JUN1985 18:00:00)-Water Temperature (C)]]*OO[[#This Row],[37]]</f>
        <v>4.2265735349850001E-26</v>
      </c>
      <c r="AN2" s="10">
        <f>3/24000000*OO[[#This Row],[96 (30JUN1985 21:00:00)-Water Temperature (C)]]*OO[[#This Row],[38]]</f>
        <v>5.694891413106251E-26</v>
      </c>
      <c r="AO2" s="10">
        <f>3/24000000*OO[[#This Row],[97 (01JUL1985 00:00:00)-Water Temperature (C)]]*OO[[#This Row],[39]]</f>
        <v>7.4317147128849997E-26</v>
      </c>
      <c r="AP2" s="10">
        <f>3/24000000*OO[[#This Row],[98 (01JUL1985 03:00:00)-Water Temperature (C)]]*OO[[#This Row],[40]]</f>
        <v>8.1775060982375E-26</v>
      </c>
      <c r="AQ2" s="10">
        <f>3/24000000*OO[[#This Row],[99 (01JUL1985 06:00:00)-Water Temperature (C)]]*OO[[#This Row],[41]]</f>
        <v>7.732778358400001E-26</v>
      </c>
      <c r="AR2" s="10">
        <f>3/24000000*OO[[#This Row],[100 (01JUL1985 09:00:00)-Water Temperature (C)]]*OO[[#This Row],[42]]</f>
        <v>5.931033311373751E-26</v>
      </c>
      <c r="AS2" s="10">
        <f>3/24000000*OO[[#This Row],[101 (01JUL1985 12:00:00)-Water Temperature (C)]]*OO[[#This Row],[43]]</f>
        <v>4.28895598914375E-26</v>
      </c>
      <c r="AT2" s="10">
        <f>3/24000000*OO[[#This Row],[102 (01JUL1985 15:00:00)-Water Temperature (C)]]*OO[[#This Row],[44]]</f>
        <v>3.3166967714999997E-26</v>
      </c>
      <c r="AU2" s="10">
        <f>3/24000000*OO[[#This Row],[103 (01JUL1985 18:00:00)-Water Temperature (C)]]*OO[[#This Row],[45]]</f>
        <v>2.8016404410049996E-26</v>
      </c>
      <c r="AV2" s="10">
        <f>3/24000000*OO[[#This Row],[104 (01JUL1985 21:00:00)-Water Temperature (C)]]*OO[[#This Row],[46]]</f>
        <v>2.5133333882399995E-26</v>
      </c>
      <c r="AW2" s="10">
        <f>3/24000000*OO[[#This Row],[105 (02JUL1985 00:00:00)-Water Temperature (C)]]*OO[[#This Row],[47]]</f>
        <v>2.352305612535E-26</v>
      </c>
      <c r="AX2" s="10">
        <f>3/24000000*OO[[#This Row],[106 (02JUL1985 03:00:00)-Water Temperature (C)]]*OO[[#This Row],[48]]</f>
        <v>2.2150481548050001E-26</v>
      </c>
      <c r="AY2" s="10">
        <f>3/24000000*OO[[#This Row],[107 (02JUL1985 06:00:00)-Water Temperature (C)]]*OO[[#This Row],[49]]</f>
        <v>2.0603805254812497E-26</v>
      </c>
      <c r="AZ2" s="10">
        <f>3/24000000*OO[[#This Row],[108 (02JUL1985 09:00:00)-Water Temperature (C)]]*OO[[#This Row],[50]]</f>
        <v>1.8237665309474998E-26</v>
      </c>
      <c r="BA2" s="10">
        <f>3/24000000*OO[[#This Row],[109 (02JUL1985 12:00:00)-Water Temperature (C)]]*OO[[#This Row],[51]]</f>
        <v>1.6114909101855E-26</v>
      </c>
      <c r="BB2" s="10">
        <f>3/24000000*OO[[#This Row],[110 (02JUL1985 15:00:00)-Water Temperature (C)]]*OO[[#This Row],[52]]</f>
        <v>1.4663911613229998E-26</v>
      </c>
      <c r="BC2" s="10">
        <f>3/24000000*OO[[#This Row],[111 (02JUL1985 18:00:00)-Water Temperature (C)]]*OO[[#This Row],[53]]</f>
        <v>1.36373272506625E-26</v>
      </c>
      <c r="BD2" s="10">
        <f>3/24000000*OO[[#This Row],[112 (02JUL1985 21:00:00)-Water Temperature (C)]]*OO[[#This Row],[54]]</f>
        <v>1.2846198510705E-26</v>
      </c>
      <c r="BE2" s="10">
        <f>3/24000000*OO[[#This Row],[113 (03JUL1985 00:00:00)-Water Temperature (C)]]*OO[[#This Row],[55]]</f>
        <v>1.2200959068870001E-26</v>
      </c>
      <c r="BF2" s="10">
        <f>3/24000000*OO[[#This Row],[114 (03JUL1985 03:00:00)-Water Temperature (C)]]*OO[[#This Row],[56]]</f>
        <v>1.1294651382104999E-26</v>
      </c>
      <c r="BG2" s="10">
        <f>3/24000000*OO[[#This Row],[115 (03JUL1985 06:00:00)-Water Temperature (C)]]*OO[[#This Row],[57]]</f>
        <v>1.00093914467925E-26</v>
      </c>
      <c r="BH2" s="10">
        <f>3/24000000*OO[[#This Row],[116 (03JUL1985 09:00:00)-Water Temperature (C)]]*OO[[#This Row],[58]]</f>
        <v>7.9319072543400008E-27</v>
      </c>
      <c r="BI2" s="10">
        <f>3/24000000*OO[[#This Row],[117 (03JUL1985 12:00:00)-Water Temperature (C)]]*OO[[#This Row],[59]]</f>
        <v>6.1727824319324992E-27</v>
      </c>
      <c r="BJ2" s="10">
        <f>3/24000000*OO[[#This Row],[118 (03JUL1985 15:00:00)-Water Temperature (C)]]*OO[[#This Row],[60]]</f>
        <v>5.0719410629599991E-27</v>
      </c>
      <c r="BK2" s="10">
        <f>3/24000000*OO[[#This Row],[119 (03JUL1985 18:00:00)-Water Temperature (C)]]*OO[[#This Row],[61]]</f>
        <v>4.3595534556599999E-27</v>
      </c>
      <c r="BL2" s="10">
        <f>3/24000000*OO[[#This Row],[120 (03JUL1985 21:00:00)-Water Temperature (C)]]*OO[[#This Row],[62]]</f>
        <v>3.8560503011812498E-27</v>
      </c>
      <c r="BM2" s="10">
        <f>3/24000000*OO[[#This Row],[121 (04JUL1985 00:00:00)-Water Temperature (C)]]*OO[[#This Row],[63]]</f>
        <v>3.4469563248187497E-27</v>
      </c>
      <c r="BN2" s="10">
        <f>3/24000000*OO[[#This Row],[122 (04JUL1985 03:00:00)-Water Temperature (C)]]*OO[[#This Row],[64]]</f>
        <v>3.2584298528249995E-27</v>
      </c>
      <c r="BO2" s="10">
        <f>3/24000000*OO[[#This Row],[123 (04JUL1985 06:00:00)-Water Temperature (C)]]*OO[[#This Row],[65]]</f>
        <v>3.33123003351375E-27</v>
      </c>
      <c r="BP2" s="10">
        <f>3/24000000*OO[[#This Row],[124 (04JUL1985 09:00:00)-Water Temperature (C)]]*OO[[#This Row],[66]]</f>
        <v>4.0274493029062495E-27</v>
      </c>
      <c r="BQ2" s="10">
        <f>3/24000000*OO[[#This Row],[125 (04JUL1985 12:00:00)-Water Temperature (C)]]*OO[[#This Row],[67]]</f>
        <v>4.7919600216199998E-27</v>
      </c>
      <c r="BR2" s="10">
        <f>3/24000000*OO[[#This Row],[126 (04JUL1985 15:00:00)-Water Temperature (C)]]*OO[[#This Row],[68]]</f>
        <v>5.2250936711399997E-27</v>
      </c>
      <c r="BS2" s="10">
        <f>3/24000000*OO[[#This Row],[127 (04JUL1985 18:00:00)-Water Temperature (C)]]*OO[[#This Row],[69]]</f>
        <v>5.3988783316325E-27</v>
      </c>
      <c r="BT2" s="10">
        <f>3/24000000*OO[[#This Row],[128 (04JUL1985 21:00:00)-Water Temperature (C)]]*OO[[#This Row],[70]]</f>
        <v>5.4085652463749994E-27</v>
      </c>
      <c r="BU2" s="10">
        <f>3/24000000*OO[[#This Row],[129 (05JUL1985 00:00:00)-Water Temperature (C)]]*OO[[#This Row],[71]]</f>
        <v>5.3651251815899999E-27</v>
      </c>
      <c r="BV2" s="10">
        <f>3/24000000*OO[[#This Row],[130 (05JUL1985 03:00:00)-Water Temperature (C)]]*OO[[#This Row],[72]]</f>
        <v>5.2209857653800001E-27</v>
      </c>
      <c r="BW2" s="10">
        <f>3/24000000*OO[[#This Row],[131 (05JUL1985 06:00:00)-Water Temperature (C)]]*OO[[#This Row],[73]]</f>
        <v>5.0019815364874994E-27</v>
      </c>
      <c r="BX2" s="10">
        <f>3/24000000*OO[[#This Row],[132 (05JUL1985 09:00:00)-Water Temperature (C)]]*OO[[#This Row],[74]]</f>
        <v>4.6506946780849992E-27</v>
      </c>
      <c r="BY2" s="10">
        <f>3/24000000*OO[[#This Row],[133 (05JUL1985 12:00:00)-Water Temperature (C)]]*OO[[#This Row],[75]]</f>
        <v>4.3027446799949993E-27</v>
      </c>
      <c r="BZ2" s="10">
        <f>3/24000000*OO[[#This Row],[134 (05JUL1985 15:00:00)-Water Temperature (C)]]*OO[[#This Row],[76]]</f>
        <v>4.0606787390099999E-27</v>
      </c>
      <c r="CA2" s="10">
        <f>3/24000000*OO[[#This Row],[135 (05JUL1985 18:00:00)-Water Temperature (C)]]*OO[[#This Row],[77]]</f>
        <v>3.8536903049487496E-27</v>
      </c>
      <c r="CB2" s="10">
        <f>3/24000000*OO[[#This Row],[136 (05JUL1985 21:00:00)-Water Temperature (C)]]*OO[[#This Row],[78]]</f>
        <v>3.6850420589674994E-27</v>
      </c>
      <c r="CC2" s="10">
        <f>3/24000000*OO[[#This Row],[137 (06JUL1985 00:00:00)-Water Temperature (C)]]*OO[[#This Row],[79]]</f>
        <v>3.5377516204900002E-27</v>
      </c>
      <c r="CD2" s="10">
        <f>3/24000000*OO[[#This Row],[138 (06JUL1985 03:00:00)-Water Temperature (C)]]*OO[[#This Row],[80]]</f>
        <v>3.4419244215749997E-27</v>
      </c>
      <c r="CE2" s="10">
        <f>3/24000000*OO[[#This Row],[139 (06JUL1985 06:00:00)-Water Temperature (C)]]*OO[[#This Row],[81]]</f>
        <v>3.4060612162200006E-27</v>
      </c>
      <c r="CF2" s="10">
        <f>3/24000000*OO[[#This Row],[140 (06JUL1985 09:00:00)-Water Temperature (C)]]*OO[[#This Row],[82]]</f>
        <v>3.46990006141625E-27</v>
      </c>
      <c r="CG2" s="10">
        <f>3/24000000*OO[[#This Row],[141 (06JUL1985 12:00:00)-Water Temperature (C)]]*OO[[#This Row],[83]]</f>
        <v>3.5405645136299998E-27</v>
      </c>
      <c r="CH2" s="10">
        <f>3/24000000*OO[[#This Row],[142 (06JUL1985 15:00:00)-Water Temperature (C)]]*OO[[#This Row],[84]]</f>
        <v>3.5622989108362492E-27</v>
      </c>
      <c r="CI2" s="10">
        <f>3/24000000*OO[[#This Row],[143 (06JUL1985 18:00:00)-Water Temperature (C)]]*OO[[#This Row],[85]]</f>
        <v>3.5411637507449999E-27</v>
      </c>
      <c r="CJ2" s="10">
        <f>3/24000000*OO[[#This Row],[144 (06JUL1985 21:00:00)-Water Temperature (C)]]*OO[[#This Row],[86]]</f>
        <v>3.4887582551949999E-27</v>
      </c>
      <c r="CK2" s="10">
        <f>3/24000000*OO[[#This Row],[145 (07JUL1985 00:00:00)-Water Temperature (C)]]*OO[[#This Row],[87]]</f>
        <v>3.43922820727E-27</v>
      </c>
      <c r="CL2" s="10">
        <f>3/24000000*OO[[#This Row],[146 (07JUL1985 03:00:00)-Water Temperature (C)]]*OO[[#This Row],[88]]</f>
        <v>3.3799028281549995E-27</v>
      </c>
      <c r="CM2" s="10">
        <f>3/24000000*OO[[#This Row],[147 (07JUL1985 06:00:00)-Water Temperature (C)]]*OO[[#This Row],[89]]</f>
        <v>3.3347791879875002E-27</v>
      </c>
      <c r="CN2" s="10">
        <f>3/24000000*OO[[#This Row],[148 (07JUL1985 09:00:00)-Water Temperature (C)]]*OO[[#This Row],[90]]</f>
        <v>3.2847565475725E-27</v>
      </c>
      <c r="CO2" s="10">
        <f>3/24000000*OO[[#This Row],[149 (07JUL1985 12:00:00)-Water Temperature (C)]]*OO[[#This Row],[91]]</f>
        <v>3.2386743354950001E-27</v>
      </c>
      <c r="CP2" s="10">
        <f>3/24000000*OO[[#This Row],[150 (07JUL1985 15:00:00)-Water Temperature (C)]]*OO[[#This Row],[92]]</f>
        <v>3.2386743354950001E-27</v>
      </c>
      <c r="CQ2" s="10">
        <f>3/24000000*OO[[#This Row],[151 (07JUL1985 18:00:00)-Water Temperature (C)]]*OO[[#This Row],[93]]</f>
        <v>3.2386743354950001E-27</v>
      </c>
      <c r="CR2" s="10">
        <f>3/24000000*OO[[#This Row],[152 (07JUL1985 21:00:00)-Water Temperature (C)]]*OO[[#This Row],[94]]</f>
        <v>3.2386743354950001E-27</v>
      </c>
      <c r="CS2" s="10">
        <f>3/24000000*OO[[#This Row],[153 (08JUL1985 00:00:00)-Water Temperature (C)]]*OO[[#This Row],[95]]</f>
        <v>3.2386743354950001E-27</v>
      </c>
      <c r="CT2" s="10">
        <f>3/24000000*OO[[#This Row],[154 (08JUL1985 03:00:00)-Water Temperature (C)]]*OO[[#This Row],[96]]</f>
        <v>3.2386743354950001E-27</v>
      </c>
      <c r="CU2" s="10">
        <f>3/24000000*OO[[#This Row],[155 (08JUL1985 06:00:00)-Water Temperature (C)]]*OO[[#This Row],[97]]</f>
        <v>3.2386743354950001E-27</v>
      </c>
      <c r="CV2" s="10">
        <f>3/24000000*OO[[#This Row],[156 (08JUL1985 09:00:00)-Water Temperature (C)]]*OO[[#This Row],[98]]</f>
        <v>3.2386743354950001E-27</v>
      </c>
      <c r="CW2" s="10">
        <f>3/24000000*OO[[#This Row],[157 (08JUL1985 12:00:00)-Water Temperature (C)]]*OO[[#This Row],[99]]</f>
        <v>3.2386743354950001E-27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4.711748317256789E-13</v>
      </c>
      <c r="D3" s="10">
        <f>3/24*OO[[#This Row],[60 (26JUN1985 09:00:00)-Water Temperature (C)]]*OO[[#This Row],[2]]/SUM(OO[2])</f>
        <v>8.0960045454523224E-16</v>
      </c>
      <c r="E3" s="10">
        <f>3/24*OO[[#This Row],[61 (26JUN1985 12:00:00)-Water Temperature (C)]]*OO[[#This Row],[3]]/SUM(OO[3])</f>
        <v>1.305572544830371E-18</v>
      </c>
      <c r="F3" s="10">
        <f>3/24*OO[[#This Row],[62 (26JUN1985 15:00:00)-Water Temperature (C)]]*OO[[#This Row],[4]]/SUM(OO[4])</f>
        <v>2.0187379190794173E-21</v>
      </c>
      <c r="G3" s="10">
        <f>3/24*OO[[#This Row],[63 (26JUN1985 18:00:00)-Water Temperature (C)]]*OO[[#This Row],[5]]/SUM(OO[5])</f>
        <v>2.835881444102259E-24</v>
      </c>
      <c r="H3" s="10">
        <f>3/24*OO[[#This Row],[64 (26JUN1985 21:00:00)-Water Temperature (C)]]*OO[[#This Row],[6]]/SUM(OO[6])</f>
        <v>3.0567700208259749E-26</v>
      </c>
      <c r="I3" s="10">
        <f>3/24*OO[[#This Row],[65 (27JUN1985 00:00:00)-Water Temperature (C)]]*OO[[#This Row],[7]]/SUM(OO[7])</f>
        <v>2.4996771656638936E-26</v>
      </c>
      <c r="J3" s="10">
        <f>3/24*OO[[#This Row],[66 (27JUN1985 03:00:00)-Water Temperature (C)]]*OO[[#This Row],[8]]/SUM(OO[8])</f>
        <v>2.8207808796425305E-26</v>
      </c>
      <c r="K3" s="10">
        <f>3/24*OO[[#This Row],[67 (27JUN1985 06:00:00)-Water Temperature (C)]]*OO[[#This Row],[9]]/SUM(OO[9])</f>
        <v>4.1824153107916768E-26</v>
      </c>
      <c r="L3" s="10">
        <f>3/24*OO[[#This Row],[68 (27JUN1985 09:00:00)-Water Temperature (C)]]*OO[[#This Row],[10]]/SUM(OO[10])</f>
        <v>6.5048468617384607E-26</v>
      </c>
      <c r="M3" s="10">
        <f>3/24*OO[[#This Row],[69 (27JUN1985 12:00:00)-Water Temperature (C)]]*OO[[#This Row],[11]]/SUM(OO[11])</f>
        <v>1.4536971471323482E-25</v>
      </c>
      <c r="N3" s="10">
        <f>3/24*OO[[#This Row],[70 (27JUN1985 15:00:00)-Water Temperature (C)]]*OO[[#This Row],[12]]/SUM(OO[12])</f>
        <v>3.1930188134626041E-25</v>
      </c>
      <c r="O3" s="10">
        <f>3/24*OO[[#This Row],[71 (27JUN1985 18:00:00)-Water Temperature (C)]]*OO[[#This Row],[13]]/SUM(OO[13])</f>
        <v>5.2187004777221072E-25</v>
      </c>
      <c r="P3" s="10">
        <f>3/24*OO[[#This Row],[72 (27JUN1985 21:00:00)-Water Temperature (C)]]*OO[[#This Row],[14]]/SUM(OO[14])</f>
        <v>7.2413585090849633E-25</v>
      </c>
      <c r="Q3" s="10">
        <f>3/24*OO[[#This Row],[73 (28JUN1985 00:00:00)-Water Temperature (C)]]*OO[[#This Row],[15]]/SUM(OO[15])</f>
        <v>9.5021957988782062E-25</v>
      </c>
      <c r="R3" s="10">
        <f>3/24*OO[[#This Row],[74 (28JUN1985 03:00:00)-Water Temperature (C)]]*OO[[#This Row],[16]]/SUM(OO[16])</f>
        <v>1.155299480224797E-24</v>
      </c>
      <c r="S3" s="10">
        <f>3/24*OO[[#This Row],[75 (28JUN1985 06:00:00)-Water Temperature (C)]]*OO[[#This Row],[17]]/SUM(OO[17])</f>
        <v>1.3537693613069434E-24</v>
      </c>
      <c r="T3" s="10">
        <f>3/24*OO[[#This Row],[76 (28JUN1985 09:00:00)-Water Temperature (C)]]*OO[[#This Row],[18]]/SUM(OO[18])</f>
        <v>1.5436855476050259E-24</v>
      </c>
      <c r="U3" s="10">
        <f>3/24*OO[[#This Row],[77 (28JUN1985 12:00:00)-Water Temperature (C)]]*OO[[#This Row],[19]]/SUM(OO[19])</f>
        <v>1.7232916421388982E-24</v>
      </c>
      <c r="V3" s="10">
        <f>3/24000000*OO[[#This Row],[78 (28JUN1985 15:00:00)-Water Temperature (C)]]*OO[[#This Row],[20]]</f>
        <v>1.8798844557112496E-24</v>
      </c>
      <c r="W3" s="10">
        <f>3/24000000*OO[[#This Row],[79 (28JUN1985 18:00:00)-Water Temperature (C)]]*OO[[#This Row],[21]]</f>
        <v>1.9930099941949998E-24</v>
      </c>
      <c r="X3" s="10">
        <f>3/24000000*OO[[#This Row],[80 (28JUN1985 21:00:00)-Water Temperature (C)]]*OO[[#This Row],[22]]</f>
        <v>2.0708541652150001E-24</v>
      </c>
      <c r="Y3" s="10">
        <f>3/24000000*OO[[#This Row],[81 (29JUN1985 00:00:00)-Water Temperature (C)]]*OO[[#This Row],[23]]</f>
        <v>2.0900636264062498E-24</v>
      </c>
      <c r="Z3" s="10">
        <f>3/24000000*OO[[#This Row],[82 (29JUN1985 03:00:00)-Water Temperature (C)]]*OO[[#This Row],[24]]</f>
        <v>2.5429098853125002E-24</v>
      </c>
      <c r="AA3" s="10">
        <f>3/24000000*OO[[#This Row],[83 (29JUN1985 06:00:00)-Water Temperature (C)]]*OO[[#This Row],[25]]</f>
        <v>3.1165641734787498E-24</v>
      </c>
      <c r="AB3" s="10">
        <f>3/24000000*OO[[#This Row],[84 (29JUN1985 09:00:00)-Water Temperature (C)]]*OO[[#This Row],[26]]</f>
        <v>3.8227371319425E-24</v>
      </c>
      <c r="AC3" s="10">
        <f>3/24000000*OO[[#This Row],[85 (29JUN1985 12:00:00)-Water Temperature (C)]]*OO[[#This Row],[27]]</f>
        <v>4.5056666327624998E-24</v>
      </c>
      <c r="AD3" s="10">
        <f>3/24000000*OO[[#This Row],[86 (29JUN1985 15:00:00)-Water Temperature (C)]]*OO[[#This Row],[28]]</f>
        <v>4.7394043332100002E-24</v>
      </c>
      <c r="AE3" s="10">
        <f>3/24000000*OO[[#This Row],[88 (29JUN1985 21:00:00)-Water Temperature (C)]]*OO[[#This Row],[30]]</f>
        <v>5.1131086030400004E-24</v>
      </c>
      <c r="AF3" s="10">
        <f>3/24000000*OO[[#This Row],[88 (29JUN1985 21:00:00)-Water Temperature (C)]]*OO[[#This Row],[30]]</f>
        <v>5.1131086030400004E-24</v>
      </c>
      <c r="AG3" s="10">
        <f>3/24000000*OO[[#This Row],[89 (30JUN1985 00:00:00)-Water Temperature (C)]]*OO[[#This Row],[31]]</f>
        <v>5.1496586684287491E-24</v>
      </c>
      <c r="AH3" s="10">
        <f>3/24000000*OO[[#This Row],[90 (30JUN1985 03:00:00)-Water Temperature (C)]]*OO[[#This Row],[32]]</f>
        <v>5.1842695855387493E-24</v>
      </c>
      <c r="AI3" s="10">
        <f>3/24000000*OO[[#This Row],[91 (30JUN1985 06:00:00)-Water Temperature (C)]]*OO[[#This Row],[33]]</f>
        <v>5.8333455501737503E-24</v>
      </c>
      <c r="AJ3" s="10">
        <f>3/24000000*OO[[#This Row],[92 (30JUN1985 09:00:00)-Water Temperature (C)]]*OO[[#This Row],[34]]</f>
        <v>5.9943629122624992E-24</v>
      </c>
      <c r="AK3" s="10">
        <f>3/24000000*OO[[#This Row],[93 (30JUN1985 12:00:00)-Water Temperature (C)]]*OO[[#This Row],[35]]</f>
        <v>5.8432565013549999E-24</v>
      </c>
      <c r="AL3" s="10">
        <f>3/24000000*OO[[#This Row],[94 (30JUN1985 15:00:00)-Water Temperature (C)]]*OO[[#This Row],[36]]</f>
        <v>5.9595371395562502E-24</v>
      </c>
      <c r="AM3" s="10">
        <f>3/24000000*OO[[#This Row],[95 (30JUN1985 18:00:00)-Water Temperature (C)]]*OO[[#This Row],[37]]</f>
        <v>6.1187550699975006E-24</v>
      </c>
      <c r="AN3" s="10">
        <f>3/24000000*OO[[#This Row],[96 (30JUN1985 21:00:00)-Water Temperature (C)]]*OO[[#This Row],[38]]</f>
        <v>6.44165956073125E-24</v>
      </c>
      <c r="AO3" s="10">
        <f>3/24000000*OO[[#This Row],[97 (01JUL1985 00:00:00)-Water Temperature (C)]]*OO[[#This Row],[39]]</f>
        <v>6.8812825545750003E-24</v>
      </c>
      <c r="AP3" s="10">
        <f>3/24000000*OO[[#This Row],[98 (01JUL1985 03:00:00)-Water Temperature (C)]]*OO[[#This Row],[40]]</f>
        <v>7.1038452199299998E-24</v>
      </c>
      <c r="AQ3" s="10">
        <f>3/24000000*OO[[#This Row],[99 (01JUL1985 06:00:00)-Water Temperature (C)]]*OO[[#This Row],[41]]</f>
        <v>6.5177375513512498E-24</v>
      </c>
      <c r="AR3" s="10">
        <f>3/24000000*OO[[#This Row],[100 (01JUL1985 09:00:00)-Water Temperature (C)]]*OO[[#This Row],[42]]</f>
        <v>4.8858685300749995E-24</v>
      </c>
      <c r="AS3" s="10">
        <f>3/24000000*OO[[#This Row],[101 (01JUL1985 12:00:00)-Water Temperature (C)]]*OO[[#This Row],[43]]</f>
        <v>3.47448474075E-24</v>
      </c>
      <c r="AT3" s="10">
        <f>3/24000000*OO[[#This Row],[102 (01JUL1985 15:00:00)-Water Temperature (C)]]*OO[[#This Row],[44]]</f>
        <v>2.6495318116687499E-24</v>
      </c>
      <c r="AU3" s="10">
        <f>3/24000000*OO[[#This Row],[103 (01JUL1985 18:00:00)-Water Temperature (C)]]*OO[[#This Row],[45]]</f>
        <v>2.2041031756012501E-24</v>
      </c>
      <c r="AV3" s="10">
        <f>3/24000000*OO[[#This Row],[104 (01JUL1985 21:00:00)-Water Temperature (C)]]*OO[[#This Row],[46]]</f>
        <v>1.9394804537324999E-24</v>
      </c>
      <c r="AW3" s="10">
        <f>3/24000000*OO[[#This Row],[105 (02JUL1985 00:00:00)-Water Temperature (C)]]*OO[[#This Row],[47]]</f>
        <v>1.7862606774100001E-24</v>
      </c>
      <c r="AX3" s="10">
        <f>3/24000000*OO[[#This Row],[106 (02JUL1985 03:00:00)-Water Temperature (C)]]*OO[[#This Row],[48]]</f>
        <v>1.6732485620062499E-24</v>
      </c>
      <c r="AY3" s="10">
        <f>3/24000000*OO[[#This Row],[107 (02JUL1985 06:00:00)-Water Temperature (C)]]*OO[[#This Row],[49]]</f>
        <v>1.5568219495117499E-24</v>
      </c>
      <c r="AZ3" s="10">
        <f>3/24000000*OO[[#This Row],[108 (02JUL1985 09:00:00)-Water Temperature (C)]]*OO[[#This Row],[50]]</f>
        <v>1.379221885815625E-24</v>
      </c>
      <c r="BA3" s="10">
        <f>3/24000000*OO[[#This Row],[109 (02JUL1985 12:00:00)-Water Temperature (C)]]*OO[[#This Row],[51]]</f>
        <v>1.220433092877625E-24</v>
      </c>
      <c r="BB3" s="10">
        <f>3/24000000*OO[[#This Row],[110 (02JUL1985 15:00:00)-Water Temperature (C)]]*OO[[#This Row],[52]]</f>
        <v>1.1105537993013748E-24</v>
      </c>
      <c r="BC3" s="10">
        <f>3/24000000*OO[[#This Row],[111 (02JUL1985 18:00:00)-Water Temperature (C)]]*OO[[#This Row],[53]]</f>
        <v>1.0330398469657499E-24</v>
      </c>
      <c r="BD3" s="10">
        <f>3/24000000*OO[[#This Row],[112 (02JUL1985 21:00:00)-Water Temperature (C)]]*OO[[#This Row],[54]]</f>
        <v>9.6943785000562506E-25</v>
      </c>
      <c r="BE3" s="10">
        <f>3/24000000*OO[[#This Row],[113 (03JUL1985 00:00:00)-Water Temperature (C)]]*OO[[#This Row],[55]]</f>
        <v>9.1991373808799992E-25</v>
      </c>
      <c r="BF3" s="10">
        <f>3/24000000*OO[[#This Row],[114 (03JUL1985 03:00:00)-Water Temperature (C)]]*OO[[#This Row],[56]]</f>
        <v>8.6636276182000005E-25</v>
      </c>
      <c r="BG3" s="10">
        <f>3/24000000*OO[[#This Row],[115 (03JUL1985 06:00:00)-Water Temperature (C)]]*OO[[#This Row],[57]]</f>
        <v>7.8601969943849994E-25</v>
      </c>
      <c r="BH3" s="10">
        <f>3/24000000*OO[[#This Row],[116 (03JUL1985 09:00:00)-Water Temperature (C)]]*OO[[#This Row],[58]]</f>
        <v>6.3731136942199995E-25</v>
      </c>
      <c r="BI3" s="10">
        <f>3/24000000*OO[[#This Row],[117 (03JUL1985 12:00:00)-Water Temperature (C)]]*OO[[#This Row],[59]]</f>
        <v>5.0998613694599993E-25</v>
      </c>
      <c r="BJ3" s="10">
        <f>3/24000000*OO[[#This Row],[118 (03JUL1985 15:00:00)-Water Temperature (C)]]*OO[[#This Row],[60]]</f>
        <v>4.3255557121699997E-25</v>
      </c>
      <c r="BK3" s="10">
        <f>3/24000000*OO[[#This Row],[119 (03JUL1985 18:00:00)-Water Temperature (C)]]*OO[[#This Row],[61]]</f>
        <v>3.8258367501624994E-25</v>
      </c>
      <c r="BL3" s="10">
        <f>3/24000000*OO[[#This Row],[120 (03JUL1985 21:00:00)-Water Temperature (C)]]*OO[[#This Row],[62]]</f>
        <v>3.4745312682024994E-25</v>
      </c>
      <c r="BM3" s="10">
        <f>3/24000000*OO[[#This Row],[121 (04JUL1985 00:00:00)-Water Temperature (C)]]*OO[[#This Row],[63]]</f>
        <v>3.1989378592499998E-25</v>
      </c>
      <c r="BN3" s="10">
        <f>3/24000000*OO[[#This Row],[122 (04JUL1985 03:00:00)-Water Temperature (C)]]*OO[[#This Row],[64]]</f>
        <v>3.0287304886499999E-25</v>
      </c>
      <c r="BO3" s="10">
        <f>3/24000000*OO[[#This Row],[123 (04JUL1985 06:00:00)-Water Temperature (C)]]*OO[[#This Row],[65]]</f>
        <v>3.0941771096599995E-25</v>
      </c>
      <c r="BP3" s="10">
        <f>3/24000000*OO[[#This Row],[124 (04JUL1985 09:00:00)-Water Temperature (C)]]*OO[[#This Row],[66]]</f>
        <v>3.7296314767074997E-25</v>
      </c>
      <c r="BQ3" s="10">
        <f>3/24000000*OO[[#This Row],[125 (04JUL1985 12:00:00)-Water Temperature (C)]]*OO[[#This Row],[67]]</f>
        <v>4.3829556469725004E-25</v>
      </c>
      <c r="BR3" s="10">
        <f>3/24000000*OO[[#This Row],[126 (04JUL1985 15:00:00)-Water Temperature (C)]]*OO[[#This Row],[68]]</f>
        <v>4.7200246538799989E-25</v>
      </c>
      <c r="BS3" s="10">
        <f>3/24000000*OO[[#This Row],[127 (04JUL1985 18:00:00)-Water Temperature (C)]]*OO[[#This Row],[69]]</f>
        <v>4.8144109460500005E-25</v>
      </c>
      <c r="BT3" s="10">
        <f>3/24000000*OO[[#This Row],[128 (04JUL1985 21:00:00)-Water Temperature (C)]]*OO[[#This Row],[70]]</f>
        <v>4.7558038523250004E-25</v>
      </c>
      <c r="BU3" s="10">
        <f>3/24000000*OO[[#This Row],[129 (05JUL1985 00:00:00)-Water Temperature (C)]]*OO[[#This Row],[71]]</f>
        <v>4.6675645460349996E-25</v>
      </c>
      <c r="BV3" s="10">
        <f>3/24000000*OO[[#This Row],[130 (05JUL1985 03:00:00)-Water Temperature (C)]]*OO[[#This Row],[72]]</f>
        <v>4.5273117970325003E-25</v>
      </c>
      <c r="BW3" s="10">
        <f>3/24000000*OO[[#This Row],[131 (05JUL1985 06:00:00)-Water Temperature (C)]]*OO[[#This Row],[73]]</f>
        <v>4.3347984127000003E-25</v>
      </c>
      <c r="BX3" s="10">
        <f>3/24000000*OO[[#This Row],[132 (05JUL1985 09:00:00)-Water Temperature (C)]]*OO[[#This Row],[74]]</f>
        <v>4.0380586308637503E-25</v>
      </c>
      <c r="BY3" s="10">
        <f>3/24000000*OO[[#This Row],[133 (05JUL1985 12:00:00)-Water Temperature (C)]]*OO[[#This Row],[75]]</f>
        <v>3.7323530557E-25</v>
      </c>
      <c r="BZ3" s="10">
        <f>3/24000000*OO[[#This Row],[134 (05JUL1985 15:00:00)-Water Temperature (C)]]*OO[[#This Row],[76]]</f>
        <v>3.5320341981162499E-25</v>
      </c>
      <c r="CA3" s="10">
        <f>3/24000000*OO[[#This Row],[135 (05JUL1985 18:00:00)-Water Temperature (C)]]*OO[[#This Row],[77]]</f>
        <v>3.3439771933874997E-25</v>
      </c>
      <c r="CB3" s="10">
        <f>3/24000000*OO[[#This Row],[136 (05JUL1985 21:00:00)-Water Temperature (C)]]*OO[[#This Row],[78]]</f>
        <v>3.19515829767E-25</v>
      </c>
      <c r="CC3" s="10">
        <f>3/24000000*OO[[#This Row],[137 (06JUL1985 00:00:00)-Water Temperature (C)]]*OO[[#This Row],[79]]</f>
        <v>3.0659159277374999E-25</v>
      </c>
      <c r="CD3" s="10">
        <f>3/24000000*OO[[#This Row],[138 (06JUL1985 03:00:00)-Water Temperature (C)]]*OO[[#This Row],[80]]</f>
        <v>2.9631199518724995E-25</v>
      </c>
      <c r="CE3" s="10">
        <f>3/24000000*OO[[#This Row],[139 (06JUL1985 06:00:00)-Water Temperature (C)]]*OO[[#This Row],[81]]</f>
        <v>2.91537848835E-25</v>
      </c>
      <c r="CF3" s="10">
        <f>3/24000000*OO[[#This Row],[140 (06JUL1985 09:00:00)-Water Temperature (C)]]*OO[[#This Row],[82]]</f>
        <v>2.9527484856999995E-25</v>
      </c>
      <c r="CG3" s="10">
        <f>3/24000000*OO[[#This Row],[141 (06JUL1985 12:00:00)-Water Temperature (C)]]*OO[[#This Row],[83]]</f>
        <v>2.9869934609812501E-25</v>
      </c>
      <c r="CH3" s="10">
        <f>3/24000000*OO[[#This Row],[142 (06JUL1985 15:00:00)-Water Temperature (C)]]*OO[[#This Row],[84]]</f>
        <v>2.9778430591800003E-25</v>
      </c>
      <c r="CI3" s="10">
        <f>3/24000000*OO[[#This Row],[143 (06JUL1985 18:00:00)-Water Temperature (C)]]*OO[[#This Row],[85]]</f>
        <v>2.9298844451249996E-25</v>
      </c>
      <c r="CJ3" s="10">
        <f>3/24000000*OO[[#This Row],[144 (06JUL1985 21:00:00)-Water Temperature (C)]]*OO[[#This Row],[86]]</f>
        <v>2.8505617768375E-25</v>
      </c>
      <c r="CK3" s="10">
        <f>3/24000000*OO[[#This Row],[145 (07JUL1985 00:00:00)-Water Temperature (C)]]*OO[[#This Row],[87]]</f>
        <v>2.7816371388875001E-25</v>
      </c>
      <c r="CL3" s="10">
        <f>3/24000000*OO[[#This Row],[146 (07JUL1985 03:00:00)-Water Temperature (C)]]*OO[[#This Row],[88]]</f>
        <v>2.7090490096462499E-25</v>
      </c>
      <c r="CM3" s="10">
        <f>3/24000000*OO[[#This Row],[147 (07JUL1985 06:00:00)-Water Temperature (C)]]*OO[[#This Row],[89]]</f>
        <v>2.6520224310412494E-25</v>
      </c>
      <c r="CN3" s="10">
        <f>3/24000000*OO[[#This Row],[148 (07JUL1985 09:00:00)-Water Temperature (C)]]*OO[[#This Row],[90]]</f>
        <v>2.5963240262399996E-25</v>
      </c>
      <c r="CO3" s="10">
        <f>3/24000000*OO[[#This Row],[149 (07JUL1985 12:00:00)-Water Temperature (C)]]*OO[[#This Row],[91]]</f>
        <v>2.5426518694499999E-25</v>
      </c>
      <c r="CP3" s="10">
        <f>3/24000000*OO[[#This Row],[150 (07JUL1985 15:00:00)-Water Temperature (C)]]*OO[[#This Row],[92]]</f>
        <v>2.5426518694499999E-25</v>
      </c>
      <c r="CQ3" s="10">
        <f>3/24000000*OO[[#This Row],[151 (07JUL1985 18:00:00)-Water Temperature (C)]]*OO[[#This Row],[93]]</f>
        <v>2.5426518694499999E-25</v>
      </c>
      <c r="CR3" s="10">
        <f>3/24000000*OO[[#This Row],[152 (07JUL1985 21:00:00)-Water Temperature (C)]]*OO[[#This Row],[94]]</f>
        <v>2.5426518694499999E-25</v>
      </c>
      <c r="CS3" s="10">
        <f>3/24000000*OO[[#This Row],[153 (08JUL1985 00:00:00)-Water Temperature (C)]]*OO[[#This Row],[95]]</f>
        <v>2.5426518694499999E-25</v>
      </c>
      <c r="CT3" s="10">
        <f>3/24000000*OO[[#This Row],[154 (08JUL1985 03:00:00)-Water Temperature (C)]]*OO[[#This Row],[96]]</f>
        <v>2.5426518694499999E-25</v>
      </c>
      <c r="CU3" s="10">
        <f>3/24000000*OO[[#This Row],[155 (08JUL1985 06:00:00)-Water Temperature (C)]]*OO[[#This Row],[97]]</f>
        <v>2.5426518694499999E-25</v>
      </c>
      <c r="CV3" s="10">
        <f>3/24000000*OO[[#This Row],[156 (08JUL1985 09:00:00)-Water Temperature (C)]]*OO[[#This Row],[98]]</f>
        <v>2.5426518694499999E-25</v>
      </c>
      <c r="CW3" s="10">
        <f>3/24000000*OO[[#This Row],[157 (08JUL1985 12:00:00)-Water Temperature (C)]]*OO[[#This Row],[99]]</f>
        <v>2.5426518694499999E-25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3.1067850423740344E-12</v>
      </c>
      <c r="D4" s="10">
        <f>3/24*OO[[#This Row],[60 (26JUN1985 09:00:00)-Water Temperature (C)]]*OO[[#This Row],[2]]/SUM(OO[2])</f>
        <v>5.301765973160199E-15</v>
      </c>
      <c r="E4" s="10">
        <f>3/24*OO[[#This Row],[61 (26JUN1985 12:00:00)-Water Temperature (C)]]*OO[[#This Row],[3]]/SUM(OO[3])</f>
        <v>8.4926713587709535E-18</v>
      </c>
      <c r="F4" s="10">
        <f>3/24*OO[[#This Row],[62 (26JUN1985 15:00:00)-Water Temperature (C)]]*OO[[#This Row],[4]]/SUM(OO[4])</f>
        <v>1.3056097685267948E-20</v>
      </c>
      <c r="G4" s="10">
        <f>3/24*OO[[#This Row],[63 (26JUN1985 18:00:00)-Water Temperature (C)]]*OO[[#This Row],[5]]/SUM(OO[5])</f>
        <v>1.8235443795525306E-23</v>
      </c>
      <c r="H4" s="10">
        <f>3/24*OO[[#This Row],[64 (26JUN1985 21:00:00)-Water Temperature (C)]]*OO[[#This Row],[6]]/SUM(OO[6])</f>
        <v>2.4969136383740187E-25</v>
      </c>
      <c r="I4" s="10">
        <f>3/24*OO[[#This Row],[65 (27JUN1985 00:00:00)-Water Temperature (C)]]*OO[[#This Row],[7]]/SUM(OO[7])</f>
        <v>2.2487983145592074E-25</v>
      </c>
      <c r="J4" s="10">
        <f>3/24*OO[[#This Row],[66 (27JUN1985 03:00:00)-Water Temperature (C)]]*OO[[#This Row],[8]]/SUM(OO[8])</f>
        <v>2.5545533869823255E-25</v>
      </c>
      <c r="K4" s="10">
        <f>3/24*OO[[#This Row],[67 (27JUN1985 06:00:00)-Water Temperature (C)]]*OO[[#This Row],[9]]/SUM(OO[9])</f>
        <v>3.8841280142241802E-25</v>
      </c>
      <c r="L4" s="10">
        <f>3/24*OO[[#This Row],[68 (27JUN1985 09:00:00)-Water Temperature (C)]]*OO[[#This Row],[10]]/SUM(OO[10])</f>
        <v>6.1031233734961339E-25</v>
      </c>
      <c r="M4" s="10">
        <f>3/24*OO[[#This Row],[69 (27JUN1985 12:00:00)-Water Temperature (C)]]*OO[[#This Row],[11]]/SUM(OO[11])</f>
        <v>1.4567389096786677E-24</v>
      </c>
      <c r="N4" s="10">
        <f>3/24*OO[[#This Row],[70 (27JUN1985 15:00:00)-Water Temperature (C)]]*OO[[#This Row],[12]]/SUM(OO[12])</f>
        <v>3.3180482824151053E-24</v>
      </c>
      <c r="O4" s="10">
        <f>3/24*OO[[#This Row],[71 (27JUN1985 18:00:00)-Water Temperature (C)]]*OO[[#This Row],[13]]/SUM(OO[13])</f>
        <v>5.5970585049747863E-24</v>
      </c>
      <c r="P4" s="10">
        <f>3/24*OO[[#This Row],[72 (27JUN1985 21:00:00)-Water Temperature (C)]]*OO[[#This Row],[14]]/SUM(OO[14])</f>
        <v>8.0667337863346336E-24</v>
      </c>
      <c r="Q4" s="10">
        <f>3/24*OO[[#This Row],[73 (28JUN1985 00:00:00)-Water Temperature (C)]]*OO[[#This Row],[15]]/SUM(OO[15])</f>
        <v>1.0858633771747559E-23</v>
      </c>
      <c r="R4" s="10">
        <f>3/24*OO[[#This Row],[74 (28JUN1985 03:00:00)-Water Temperature (C)]]*OO[[#This Row],[16]]/SUM(OO[16])</f>
        <v>1.3577329079370323E-23</v>
      </c>
      <c r="S4" s="10">
        <f>3/24*OO[[#This Row],[75 (28JUN1985 06:00:00)-Water Temperature (C)]]*OO[[#This Row],[17]]/SUM(OO[17])</f>
        <v>1.6460876920766148E-23</v>
      </c>
      <c r="T4" s="10">
        <f>3/24*OO[[#This Row],[76 (28JUN1985 09:00:00)-Water Temperature (C)]]*OO[[#This Row],[18]]/SUM(OO[18])</f>
        <v>1.9542821354484905E-23</v>
      </c>
      <c r="U4" s="10">
        <f>3/24*OO[[#This Row],[77 (28JUN1985 12:00:00)-Water Temperature (C)]]*OO[[#This Row],[19]]/SUM(OO[19])</f>
        <v>2.2835460904398951E-23</v>
      </c>
      <c r="V4" s="10">
        <f>3/24000000*OO[[#This Row],[78 (28JUN1985 15:00:00)-Water Temperature (C)]]*OO[[#This Row],[20]]</f>
        <v>2.6236139023812499E-23</v>
      </c>
      <c r="W4" s="10">
        <f>3/24000000*OO[[#This Row],[79 (28JUN1985 18:00:00)-Water Temperature (C)]]*OO[[#This Row],[21]]</f>
        <v>2.9501129350799998E-23</v>
      </c>
      <c r="X4" s="10">
        <f>3/24000000*OO[[#This Row],[80 (28JUN1985 21:00:00)-Water Temperature (C)]]*OO[[#This Row],[22]]</f>
        <v>3.2993630767937497E-23</v>
      </c>
      <c r="Y4" s="10">
        <f>3/24000000*OO[[#This Row],[81 (29JUN1985 00:00:00)-Water Temperature (C)]]*OO[[#This Row],[23]]</f>
        <v>3.6386984704675E-23</v>
      </c>
      <c r="Z4" s="10">
        <f>3/24000000*OO[[#This Row],[82 (29JUN1985 03:00:00)-Water Temperature (C)]]*OO[[#This Row],[24]]</f>
        <v>4.2556911788737495E-23</v>
      </c>
      <c r="AA4" s="10">
        <f>3/24000000*OO[[#This Row],[83 (29JUN1985 06:00:00)-Water Temperature (C)]]*OO[[#This Row],[25]]</f>
        <v>4.9699125490337497E-23</v>
      </c>
      <c r="AB4" s="10">
        <f>3/24000000*OO[[#This Row],[84 (29JUN1985 09:00:00)-Water Temperature (C)]]*OO[[#This Row],[26]]</f>
        <v>5.8142238208087505E-23</v>
      </c>
      <c r="AC4" s="10">
        <f>3/24000000*OO[[#This Row],[85 (29JUN1985 12:00:00)-Water Temperature (C)]]*OO[[#This Row],[27]]</f>
        <v>6.6316179752550008E-23</v>
      </c>
      <c r="AD4" s="10">
        <f>3/24000000*OO[[#This Row],[86 (29JUN1985 15:00:00)-Water Temperature (C)]]*OO[[#This Row],[28]]</f>
        <v>7.5574630478474985E-23</v>
      </c>
      <c r="AE4" s="10">
        <f>3/24000000*OO[[#This Row],[88 (29JUN1985 21:00:00)-Water Temperature (C)]]*OO[[#This Row],[30]]</f>
        <v>9.8020425365549986E-23</v>
      </c>
      <c r="AF4" s="10">
        <f>3/24000000*OO[[#This Row],[88 (29JUN1985 21:00:00)-Water Temperature (C)]]*OO[[#This Row],[30]]</f>
        <v>9.8020425365549986E-23</v>
      </c>
      <c r="AG4" s="10">
        <f>3/24000000*OO[[#This Row],[89 (30JUN1985 00:00:00)-Water Temperature (C)]]*OO[[#This Row],[31]]</f>
        <v>1.1024764614309999E-22</v>
      </c>
      <c r="AH4" s="10">
        <f>3/24000000*OO[[#This Row],[90 (30JUN1985 03:00:00)-Water Temperature (C)]]*OO[[#This Row],[32]]</f>
        <v>1.1828037525599999E-22</v>
      </c>
      <c r="AI4" s="10">
        <f>3/24000000*OO[[#This Row],[91 (30JUN1985 06:00:00)-Water Temperature (C)]]*OO[[#This Row],[33]]</f>
        <v>1.3088514588737499E-22</v>
      </c>
      <c r="AJ4" s="10">
        <f>3/24000000*OO[[#This Row],[92 (30JUN1985 09:00:00)-Water Temperature (C)]]*OO[[#This Row],[34]]</f>
        <v>1.3168925154059999E-22</v>
      </c>
      <c r="AK4" s="10">
        <f>3/24000000*OO[[#This Row],[93 (30JUN1985 12:00:00)-Water Temperature (C)]]*OO[[#This Row],[35]]</f>
        <v>1.2623851633749999E-22</v>
      </c>
      <c r="AL4" s="10">
        <f>3/24000000*OO[[#This Row],[94 (30JUN1985 15:00:00)-Water Temperature (C)]]*OO[[#This Row],[36]]</f>
        <v>1.2658746285818749E-22</v>
      </c>
      <c r="AM4" s="10">
        <f>3/24000000*OO[[#This Row],[95 (30JUN1985 18:00:00)-Water Temperature (C)]]*OO[[#This Row],[37]]</f>
        <v>1.27907039787E-22</v>
      </c>
      <c r="AN4" s="10">
        <f>3/24000000*OO[[#This Row],[96 (30JUN1985 21:00:00)-Water Temperature (C)]]*OO[[#This Row],[38]]</f>
        <v>1.3179716786827499E-22</v>
      </c>
      <c r="AO4" s="10">
        <f>3/24000000*OO[[#This Row],[97 (01JUL1985 00:00:00)-Water Temperature (C)]]*OO[[#This Row],[39]]</f>
        <v>1.3805151661042498E-22</v>
      </c>
      <c r="AP4" s="10">
        <f>3/24000000*OO[[#This Row],[98 (01JUL1985 03:00:00)-Water Temperature (C)]]*OO[[#This Row],[40]]</f>
        <v>1.4091368823775E-22</v>
      </c>
      <c r="AQ4" s="10">
        <f>3/24000000*OO[[#This Row],[99 (01JUL1985 06:00:00)-Water Temperature (C)]]*OO[[#This Row],[41]]</f>
        <v>1.2796401100603751E-22</v>
      </c>
      <c r="AR4" s="10">
        <f>3/24000000*OO[[#This Row],[100 (01JUL1985 09:00:00)-Water Temperature (C)]]*OO[[#This Row],[42]]</f>
        <v>9.5529593140062507E-23</v>
      </c>
      <c r="AS4" s="10">
        <f>3/24000000*OO[[#This Row],[101 (01JUL1985 12:00:00)-Water Temperature (C)]]*OO[[#This Row],[43]]</f>
        <v>6.7988090889674994E-23</v>
      </c>
      <c r="AT4" s="10">
        <f>3/24000000*OO[[#This Row],[102 (01JUL1985 15:00:00)-Water Temperature (C)]]*OO[[#This Row],[44]]</f>
        <v>5.2017743075275002E-23</v>
      </c>
      <c r="AU4" s="10">
        <f>3/24000000*OO[[#This Row],[103 (01JUL1985 18:00:00)-Water Temperature (C)]]*OO[[#This Row],[45]]</f>
        <v>4.3291907334400001E-23</v>
      </c>
      <c r="AV4" s="10">
        <f>3/24000000*OO[[#This Row],[104 (01JUL1985 21:00:00)-Water Temperature (C)]]*OO[[#This Row],[46]]</f>
        <v>3.7873364925924999E-23</v>
      </c>
      <c r="AW4" s="10">
        <f>3/24000000*OO[[#This Row],[105 (02JUL1985 00:00:00)-Water Temperature (C)]]*OO[[#This Row],[47]]</f>
        <v>3.4801587579799999E-23</v>
      </c>
      <c r="AX4" s="10">
        <f>3/24000000*OO[[#This Row],[106 (02JUL1985 03:00:00)-Water Temperature (C)]]*OO[[#This Row],[48]]</f>
        <v>3.2555821256750002E-23</v>
      </c>
      <c r="AY4" s="10">
        <f>3/24000000*OO[[#This Row],[107 (02JUL1985 06:00:00)-Water Temperature (C)]]*OO[[#This Row],[49]]</f>
        <v>3.0328652581699997E-23</v>
      </c>
      <c r="AZ4" s="10">
        <f>3/24000000*OO[[#This Row],[108 (02JUL1985 09:00:00)-Water Temperature (C)]]*OO[[#This Row],[50]]</f>
        <v>2.6970400310087502E-23</v>
      </c>
      <c r="BA4" s="10">
        <f>3/24000000*OO[[#This Row],[109 (02JUL1985 12:00:00)-Water Temperature (C)]]*OO[[#This Row],[51]]</f>
        <v>2.3923186246612496E-23</v>
      </c>
      <c r="BB4" s="10">
        <f>3/24000000*OO[[#This Row],[110 (02JUL1985 15:00:00)-Water Temperature (C)]]*OO[[#This Row],[52]]</f>
        <v>2.1778084937499999E-23</v>
      </c>
      <c r="BC4" s="10">
        <f>3/24000000*OO[[#This Row],[111 (02JUL1985 18:00:00)-Water Temperature (C)]]*OO[[#This Row],[53]]</f>
        <v>2.0262135345899996E-23</v>
      </c>
      <c r="BD4" s="10">
        <f>3/24000000*OO[[#This Row],[112 (02JUL1985 21:00:00)-Water Temperature (C)]]*OO[[#This Row],[54]]</f>
        <v>1.8900317552000002E-23</v>
      </c>
      <c r="BE4" s="10">
        <f>3/24000000*OO[[#This Row],[113 (03JUL1985 00:00:00)-Water Temperature (C)]]*OO[[#This Row],[55]]</f>
        <v>1.7904107368725001E-23</v>
      </c>
      <c r="BF4" s="10">
        <f>3/24000000*OO[[#This Row],[114 (03JUL1985 03:00:00)-Water Temperature (C)]]*OO[[#This Row],[56]]</f>
        <v>1.6876364871225E-23</v>
      </c>
      <c r="BG4" s="10">
        <f>3/24000000*OO[[#This Row],[115 (03JUL1985 06:00:00)-Water Temperature (C)]]*OO[[#This Row],[57]]</f>
        <v>1.5336227914019999E-23</v>
      </c>
      <c r="BH4" s="10">
        <f>3/24000000*OO[[#This Row],[116 (03JUL1985 09:00:00)-Water Temperature (C)]]*OO[[#This Row],[58]]</f>
        <v>1.2447479825999999E-23</v>
      </c>
      <c r="BI4" s="10">
        <f>3/24000000*OO[[#This Row],[117 (03JUL1985 12:00:00)-Water Temperature (C)]]*OO[[#This Row],[59]]</f>
        <v>1.0000329761152499E-23</v>
      </c>
      <c r="BJ4" s="10">
        <f>3/24000000*OO[[#This Row],[118 (03JUL1985 15:00:00)-Water Temperature (C)]]*OO[[#This Row],[60]]</f>
        <v>8.5696244800499997E-24</v>
      </c>
      <c r="BK4" s="10">
        <f>3/24000000*OO[[#This Row],[119 (03JUL1985 18:00:00)-Water Temperature (C)]]*OO[[#This Row],[61]]</f>
        <v>7.6041264666499996E-24</v>
      </c>
      <c r="BL4" s="10">
        <f>3/24000000*OO[[#This Row],[120 (03JUL1985 21:00:00)-Water Temperature (C)]]*OO[[#This Row],[62]]</f>
        <v>6.8969535093562495E-24</v>
      </c>
      <c r="BM4" s="10">
        <f>3/24000000*OO[[#This Row],[121 (04JUL1985 00:00:00)-Water Temperature (C)]]*OO[[#This Row],[63]]</f>
        <v>6.3646714279399987E-24</v>
      </c>
      <c r="BN4" s="10">
        <f>3/24000000*OO[[#This Row],[122 (04JUL1985 03:00:00)-Water Temperature (C)]]*OO[[#This Row],[64]]</f>
        <v>6.0361595174249994E-24</v>
      </c>
      <c r="BO4" s="10">
        <f>3/24000000*OO[[#This Row],[123 (04JUL1985 06:00:00)-Water Temperature (C)]]*OO[[#This Row],[65]]</f>
        <v>6.2317271380837504E-24</v>
      </c>
      <c r="BP4" s="10">
        <f>3/24000000*OO[[#This Row],[124 (04JUL1985 09:00:00)-Water Temperature (C)]]*OO[[#This Row],[66]]</f>
        <v>7.5782334748312488E-24</v>
      </c>
      <c r="BQ4" s="10">
        <f>3/24000000*OO[[#This Row],[125 (04JUL1985 12:00:00)-Water Temperature (C)]]*OO[[#This Row],[67]]</f>
        <v>8.8706856062125004E-24</v>
      </c>
      <c r="BR4" s="10">
        <f>3/24000000*OO[[#This Row],[126 (04JUL1985 15:00:00)-Water Temperature (C)]]*OO[[#This Row],[68]]</f>
        <v>9.5121480122900007E-24</v>
      </c>
      <c r="BS4" s="10">
        <f>3/24000000*OO[[#This Row],[127 (04JUL1985 18:00:00)-Water Temperature (C)]]*OO[[#This Row],[69]]</f>
        <v>9.652686092091249E-24</v>
      </c>
      <c r="BT4" s="10">
        <f>3/24000000*OO[[#This Row],[128 (04JUL1985 21:00:00)-Water Temperature (C)]]*OO[[#This Row],[70]]</f>
        <v>9.4558783646424993E-24</v>
      </c>
      <c r="BU4" s="10">
        <f>3/24000000*OO[[#This Row],[129 (05JUL1985 00:00:00)-Water Temperature (C)]]*OO[[#This Row],[71]]</f>
        <v>9.2532013938175007E-24</v>
      </c>
      <c r="BV4" s="10">
        <f>3/24000000*OO[[#This Row],[130 (05JUL1985 03:00:00)-Water Temperature (C)]]*OO[[#This Row],[72]]</f>
        <v>8.9647179549874998E-24</v>
      </c>
      <c r="BW4" s="10">
        <f>3/24000000*OO[[#This Row],[131 (05JUL1985 06:00:00)-Water Temperature (C)]]*OO[[#This Row],[73]]</f>
        <v>8.5815291151199994E-24</v>
      </c>
      <c r="BX4" s="10">
        <f>3/24000000*OO[[#This Row],[132 (05JUL1985 09:00:00)-Water Temperature (C)]]*OO[[#This Row],[74]]</f>
        <v>8.0245225021474991E-24</v>
      </c>
      <c r="BY4" s="10">
        <f>3/24000000*OO[[#This Row],[133 (05JUL1985 12:00:00)-Water Temperature (C)]]*OO[[#This Row],[75]]</f>
        <v>7.4079219973000003E-24</v>
      </c>
      <c r="BZ4" s="10">
        <f>3/24000000*OO[[#This Row],[134 (05JUL1985 15:00:00)-Water Temperature (C)]]*OO[[#This Row],[76]]</f>
        <v>7.0343250837974997E-24</v>
      </c>
      <c r="CA4" s="10">
        <f>3/24000000*OO[[#This Row],[135 (05JUL1985 18:00:00)-Water Temperature (C)]]*OO[[#This Row],[77]]</f>
        <v>6.6357659564312507E-24</v>
      </c>
      <c r="CB4" s="10">
        <f>3/24000000*OO[[#This Row],[136 (05JUL1985 21:00:00)-Water Temperature (C)]]*OO[[#This Row],[78]]</f>
        <v>6.3322443962249996E-24</v>
      </c>
      <c r="CC4" s="10">
        <f>3/24000000*OO[[#This Row],[137 (06JUL1985 00:00:00)-Water Temperature (C)]]*OO[[#This Row],[79]]</f>
        <v>6.0700873976400008E-24</v>
      </c>
      <c r="CD4" s="10">
        <f>3/24000000*OO[[#This Row],[138 (06JUL1985 03:00:00)-Water Temperature (C)]]*OO[[#This Row],[80]]</f>
        <v>5.8637107829474998E-24</v>
      </c>
      <c r="CE4" s="10">
        <f>3/24000000*OO[[#This Row],[139 (06JUL1985 06:00:00)-Water Temperature (C)]]*OO[[#This Row],[81]]</f>
        <v>5.7904187296200001E-24</v>
      </c>
      <c r="CF4" s="10">
        <f>3/24000000*OO[[#This Row],[140 (06JUL1985 09:00:00)-Water Temperature (C)]]*OO[[#This Row],[82]]</f>
        <v>5.8909632956662492E-24</v>
      </c>
      <c r="CG4" s="10">
        <f>3/24000000*OO[[#This Row],[141 (06JUL1985 12:00:00)-Water Temperature (C)]]*OO[[#This Row],[83]]</f>
        <v>5.9610757810500002E-24</v>
      </c>
      <c r="CH4" s="10">
        <f>3/24000000*OO[[#This Row],[142 (06JUL1985 15:00:00)-Water Temperature (C)]]*OO[[#This Row],[84]]</f>
        <v>5.9364147634774992E-24</v>
      </c>
      <c r="CI4" s="10">
        <f>3/24000000*OO[[#This Row],[143 (06JUL1985 18:00:00)-Water Temperature (C)]]*OO[[#This Row],[85]]</f>
        <v>5.82573223542E-24</v>
      </c>
      <c r="CJ4" s="10">
        <f>3/24000000*OO[[#This Row],[144 (06JUL1985 21:00:00)-Water Temperature (C)]]*OO[[#This Row],[86]]</f>
        <v>5.6276701513299997E-24</v>
      </c>
      <c r="CK4" s="10">
        <f>3/24000000*OO[[#This Row],[145 (07JUL1985 00:00:00)-Water Temperature (C)]]*OO[[#This Row],[87]]</f>
        <v>5.4705430943749997E-24</v>
      </c>
      <c r="CL4" s="10">
        <f>3/24000000*OO[[#This Row],[146 (07JUL1985 03:00:00)-Water Temperature (C)]]*OO[[#This Row],[88]]</f>
        <v>5.3210124255924997E-24</v>
      </c>
      <c r="CM4" s="10">
        <f>3/24000000*OO[[#This Row],[147 (07JUL1985 06:00:00)-Water Temperature (C)]]*OO[[#This Row],[89]]</f>
        <v>5.2107633141849999E-24</v>
      </c>
      <c r="CN4" s="10">
        <f>3/24000000*OO[[#This Row],[148 (07JUL1985 09:00:00)-Water Temperature (C)]]*OO[[#This Row],[90]]</f>
        <v>5.1154526807999995E-24</v>
      </c>
      <c r="CO4" s="10">
        <f>3/24000000*OO[[#This Row],[149 (07JUL1985 12:00:00)-Water Temperature (C)]]*OO[[#This Row],[91]]</f>
        <v>5.0223272059249999E-24</v>
      </c>
      <c r="CP4" s="10">
        <f>3/24000000*OO[[#This Row],[150 (07JUL1985 15:00:00)-Water Temperature (C)]]*OO[[#This Row],[92]]</f>
        <v>5.0223272059249999E-24</v>
      </c>
      <c r="CQ4" s="10">
        <f>3/24000000*OO[[#This Row],[151 (07JUL1985 18:00:00)-Water Temperature (C)]]*OO[[#This Row],[93]]</f>
        <v>5.0223272059249999E-24</v>
      </c>
      <c r="CR4" s="10">
        <f>3/24000000*OO[[#This Row],[152 (07JUL1985 21:00:00)-Water Temperature (C)]]*OO[[#This Row],[94]]</f>
        <v>5.0223272059249999E-24</v>
      </c>
      <c r="CS4" s="10">
        <f>3/24000000*OO[[#This Row],[153 (08JUL1985 00:00:00)-Water Temperature (C)]]*OO[[#This Row],[95]]</f>
        <v>5.0223272059249999E-24</v>
      </c>
      <c r="CT4" s="10">
        <f>3/24000000*OO[[#This Row],[154 (08JUL1985 03:00:00)-Water Temperature (C)]]*OO[[#This Row],[96]]</f>
        <v>5.0223272059249999E-24</v>
      </c>
      <c r="CU4" s="10">
        <f>3/24000000*OO[[#This Row],[155 (08JUL1985 06:00:00)-Water Temperature (C)]]*OO[[#This Row],[97]]</f>
        <v>5.0223272059249999E-24</v>
      </c>
      <c r="CV4" s="10">
        <f>3/24000000*OO[[#This Row],[156 (08JUL1985 09:00:00)-Water Temperature (C)]]*OO[[#This Row],[98]]</f>
        <v>5.0223272059249999E-24</v>
      </c>
      <c r="CW4" s="10">
        <f>3/24000000*OO[[#This Row],[157 (08JUL1985 12:00:00)-Water Temperature (C)]]*OO[[#This Row],[99]]</f>
        <v>5.0223272059249999E-24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8.5999472550408968E-12</v>
      </c>
      <c r="D5" s="10">
        <f>3/24*OO[[#This Row],[60 (26JUN1985 09:00:00)-Water Temperature (C)]]*OO[[#This Row],[2]]/SUM(OO[2])</f>
        <v>1.4274327414328354E-14</v>
      </c>
      <c r="E5" s="10">
        <f>3/24*OO[[#This Row],[61 (26JUN1985 12:00:00)-Water Temperature (C)]]*OO[[#This Row],[3]]/SUM(OO[3])</f>
        <v>2.2318034105468709E-17</v>
      </c>
      <c r="F5" s="10">
        <f>3/24*OO[[#This Row],[62 (26JUN1985 15:00:00)-Water Temperature (C)]]*OO[[#This Row],[4]]/SUM(OO[4])</f>
        <v>3.3403737362286641E-20</v>
      </c>
      <c r="G5" s="10">
        <f>3/24*OO[[#This Row],[63 (26JUN1985 18:00:00)-Water Temperature (C)]]*OO[[#This Row],[5]]/SUM(OO[5])</f>
        <v>4.5766959676491201E-23</v>
      </c>
      <c r="H5" s="10">
        <f>3/24*OO[[#This Row],[64 (26JUN1985 21:00:00)-Water Temperature (C)]]*OO[[#This Row],[6]]/SUM(OO[6])</f>
        <v>9.2918540885188231E-25</v>
      </c>
      <c r="I5" s="10">
        <f>3/24*OO[[#This Row],[65 (27JUN1985 00:00:00)-Water Temperature (C)]]*OO[[#This Row],[7]]/SUM(OO[7])</f>
        <v>9.1541334035298062E-25</v>
      </c>
      <c r="J5" s="10">
        <f>3/24*OO[[#This Row],[66 (27JUN1985 03:00:00)-Water Temperature (C)]]*OO[[#This Row],[8]]/SUM(OO[8])</f>
        <v>1.0316927116694068E-24</v>
      </c>
      <c r="K5" s="10">
        <f>3/24*OO[[#This Row],[67 (27JUN1985 06:00:00)-Water Temperature (C)]]*OO[[#This Row],[9]]/SUM(OO[9])</f>
        <v>1.5833156087763317E-24</v>
      </c>
      <c r="L5" s="10">
        <f>3/24*OO[[#This Row],[68 (27JUN1985 09:00:00)-Water Temperature (C)]]*OO[[#This Row],[10]]/SUM(OO[10])</f>
        <v>2.4584906784696948E-24</v>
      </c>
      <c r="M5" s="10">
        <f>3/24*OO[[#This Row],[69 (27JUN1985 12:00:00)-Water Temperature (C)]]*OO[[#This Row],[11]]/SUM(OO[11])</f>
        <v>6.1218412625965473E-24</v>
      </c>
      <c r="N5" s="10">
        <f>3/24*OO[[#This Row],[70 (27JUN1985 15:00:00)-Water Temperature (C)]]*OO[[#This Row],[12]]/SUM(OO[12])</f>
        <v>1.3714460472677937E-23</v>
      </c>
      <c r="O5" s="10">
        <f>3/24*OO[[#This Row],[71 (27JUN1985 18:00:00)-Water Temperature (C)]]*OO[[#This Row],[13]]/SUM(OO[13])</f>
        <v>2.3547772544012185E-23</v>
      </c>
      <c r="P5" s="10">
        <f>3/24*OO[[#This Row],[72 (27JUN1985 21:00:00)-Water Temperature (C)]]*OO[[#This Row],[14]]/SUM(OO[14])</f>
        <v>3.4838150266440623E-23</v>
      </c>
      <c r="Q5" s="10">
        <f>3/24*OO[[#This Row],[73 (28JUN1985 00:00:00)-Water Temperature (C)]]*OO[[#This Row],[15]]/SUM(OO[15])</f>
        <v>4.8480257235914883E-23</v>
      </c>
      <c r="R5" s="10">
        <f>3/24*OO[[#This Row],[74 (28JUN1985 03:00:00)-Water Temperature (C)]]*OO[[#This Row],[16]]/SUM(OO[16])</f>
        <v>6.2889322296189442E-23</v>
      </c>
      <c r="S5" s="10">
        <f>3/24*OO[[#This Row],[75 (28JUN1985 06:00:00)-Water Temperature (C)]]*OO[[#This Row],[17]]/SUM(OO[17])</f>
        <v>7.9641013606159384E-23</v>
      </c>
      <c r="T5" s="10">
        <f>3/24*OO[[#This Row],[76 (28JUN1985 09:00:00)-Water Temperature (C)]]*OO[[#This Row],[18]]/SUM(OO[18])</f>
        <v>9.923128586098699E-23</v>
      </c>
      <c r="U5" s="10">
        <f>3/24*OO[[#This Row],[77 (28JUN1985 12:00:00)-Water Temperature (C)]]*OO[[#This Row],[19]]/SUM(OO[19])</f>
        <v>1.2225728031990994E-22</v>
      </c>
      <c r="V5" s="10">
        <f>3/24000000*OO[[#This Row],[78 (28JUN1985 15:00:00)-Water Temperature (C)]]*OO[[#This Row],[20]]</f>
        <v>1.4869653369089999E-22</v>
      </c>
      <c r="W5" s="10">
        <f>3/24000000*OO[[#This Row],[79 (28JUN1985 18:00:00)-Water Temperature (C)]]*OO[[#This Row],[21]]</f>
        <v>1.7746500263690001E-22</v>
      </c>
      <c r="X5" s="10">
        <f>3/24000000*OO[[#This Row],[80 (28JUN1985 21:00:00)-Water Temperature (C)]]*OO[[#This Row],[22]]</f>
        <v>2.1180565771249997E-22</v>
      </c>
      <c r="Y5" s="10">
        <f>3/24000000*OO[[#This Row],[81 (29JUN1985 00:00:00)-Water Temperature (C)]]*OO[[#This Row],[23]]</f>
        <v>2.5027535083049999E-22</v>
      </c>
      <c r="Z5" s="10">
        <f>3/24000000*OO[[#This Row],[82 (29JUN1985 03:00:00)-Water Temperature (C)]]*OO[[#This Row],[24]]</f>
        <v>2.8687109696437495E-22</v>
      </c>
      <c r="AA5" s="10">
        <f>3/24000000*OO[[#This Row],[83 (29JUN1985 06:00:00)-Water Temperature (C)]]*OO[[#This Row],[25]]</f>
        <v>3.2692267408437502E-22</v>
      </c>
      <c r="AB5" s="10">
        <f>3/24000000*OO[[#This Row],[84 (29JUN1985 09:00:00)-Water Temperature (C)]]*OO[[#This Row],[26]]</f>
        <v>3.7318728146887501E-22</v>
      </c>
      <c r="AC5" s="10">
        <f>3/24000000*OO[[#This Row],[85 (29JUN1985 12:00:00)-Water Temperature (C)]]*OO[[#This Row],[27]]</f>
        <v>4.1601274837100001E-22</v>
      </c>
      <c r="AD5" s="10">
        <f>3/24000000*OO[[#This Row],[86 (29JUN1985 15:00:00)-Water Temperature (C)]]*OO[[#This Row],[28]]</f>
        <v>4.6319044025912498E-22</v>
      </c>
      <c r="AE5" s="10">
        <f>3/24000000*OO[[#This Row],[88 (29JUN1985 21:00:00)-Water Temperature (C)]]*OO[[#This Row],[30]]</f>
        <v>5.713380007905E-22</v>
      </c>
      <c r="AF5" s="10">
        <f>3/24000000*OO[[#This Row],[88 (29JUN1985 21:00:00)-Water Temperature (C)]]*OO[[#This Row],[30]]</f>
        <v>5.713380007905E-22</v>
      </c>
      <c r="AG5" s="10">
        <f>3/24000000*OO[[#This Row],[89 (30JUN1985 00:00:00)-Water Temperature (C)]]*OO[[#This Row],[31]]</f>
        <v>6.2596841253099996E-22</v>
      </c>
      <c r="AH5" s="10">
        <f>3/24000000*OO[[#This Row],[90 (30JUN1985 03:00:00)-Water Temperature (C)]]*OO[[#This Row],[32]]</f>
        <v>6.6150080559712502E-22</v>
      </c>
      <c r="AI5" s="10">
        <f>3/24000000*OO[[#This Row],[91 (30JUN1985 06:00:00)-Water Temperature (C)]]*OO[[#This Row],[33]]</f>
        <v>7.2150009335749997E-22</v>
      </c>
      <c r="AJ5" s="10">
        <f>3/24000000*OO[[#This Row],[92 (30JUN1985 09:00:00)-Water Temperature (C)]]*OO[[#This Row],[34]]</f>
        <v>7.1216790390625E-22</v>
      </c>
      <c r="AK5" s="10">
        <f>3/24000000*OO[[#This Row],[93 (30JUN1985 12:00:00)-Water Temperature (C)]]*OO[[#This Row],[35]]</f>
        <v>6.7287466472775001E-22</v>
      </c>
      <c r="AL5" s="10">
        <f>3/24000000*OO[[#This Row],[94 (30JUN1985 15:00:00)-Water Temperature (C)]]*OO[[#This Row],[36]]</f>
        <v>6.6434913746325001E-22</v>
      </c>
      <c r="AM5" s="10">
        <f>3/24000000*OO[[#This Row],[95 (30JUN1985 18:00:00)-Water Temperature (C)]]*OO[[#This Row],[37]]</f>
        <v>6.6166856519925008E-22</v>
      </c>
      <c r="AN5" s="10">
        <f>3/24000000*OO[[#This Row],[96 (30JUN1985 21:00:00)-Water Temperature (C)]]*OO[[#This Row],[38]]</f>
        <v>6.6855771775162502E-22</v>
      </c>
      <c r="AO5" s="10">
        <f>3/24000000*OO[[#This Row],[97 (01JUL1985 00:00:00)-Water Temperature (C)]]*OO[[#This Row],[39]]</f>
        <v>6.8757637574974996E-22</v>
      </c>
      <c r="AP5" s="10">
        <f>3/24000000*OO[[#This Row],[98 (01JUL1985 03:00:00)-Water Temperature (C)]]*OO[[#This Row],[40]]</f>
        <v>6.9700191118649994E-22</v>
      </c>
      <c r="AQ5" s="10">
        <f>3/24000000*OO[[#This Row],[99 (01JUL1985 06:00:00)-Water Temperature (C)]]*OO[[#This Row],[41]]</f>
        <v>6.2625187801637509E-22</v>
      </c>
      <c r="AR5" s="10">
        <f>3/24000000*OO[[#This Row],[100 (01JUL1985 09:00:00)-Water Temperature (C)]]*OO[[#This Row],[42]]</f>
        <v>4.6564664674500004E-22</v>
      </c>
      <c r="AS5" s="10">
        <f>3/24000000*OO[[#This Row],[101 (01JUL1985 12:00:00)-Water Temperature (C)]]*OO[[#This Row],[43]]</f>
        <v>3.3185967101437497E-22</v>
      </c>
      <c r="AT5" s="10">
        <f>3/24000000*OO[[#This Row],[102 (01JUL1985 15:00:00)-Water Temperature (C)]]*OO[[#This Row],[44]]</f>
        <v>2.5490515300624994E-22</v>
      </c>
      <c r="AU5" s="10">
        <f>3/24000000*OO[[#This Row],[103 (01JUL1985 18:00:00)-Water Temperature (C)]]*OO[[#This Row],[45]]</f>
        <v>2.1235755190999997E-22</v>
      </c>
      <c r="AV5" s="10">
        <f>3/24000000*OO[[#This Row],[104 (01JUL1985 21:00:00)-Water Temperature (C)]]*OO[[#This Row],[46]]</f>
        <v>1.8487239643449999E-22</v>
      </c>
      <c r="AW5" s="10">
        <f>3/24000000*OO[[#This Row],[105 (02JUL1985 00:00:00)-Water Temperature (C)]]*OO[[#This Row],[47]]</f>
        <v>1.6947653283375E-22</v>
      </c>
      <c r="AX5" s="10">
        <f>3/24000000*OO[[#This Row],[106 (02JUL1985 03:00:00)-Water Temperature (C)]]*OO[[#This Row],[48]]</f>
        <v>1.58431430595375E-22</v>
      </c>
      <c r="AY5" s="10">
        <f>3/24000000*OO[[#This Row],[107 (02JUL1985 06:00:00)-Water Temperature (C)]]*OO[[#This Row],[49]]</f>
        <v>1.4766147152697498E-22</v>
      </c>
      <c r="AZ5" s="10">
        <f>3/24000000*OO[[#This Row],[108 (02JUL1985 09:00:00)-Water Temperature (C)]]*OO[[#This Row],[50]]</f>
        <v>1.3181210072662499E-22</v>
      </c>
      <c r="BA5" s="10">
        <f>3/24000000*OO[[#This Row],[109 (02JUL1985 12:00:00)-Water Temperature (C)]]*OO[[#This Row],[51]]</f>
        <v>1.1722461543652499E-22</v>
      </c>
      <c r="BB5" s="10">
        <f>3/24000000*OO[[#This Row],[110 (02JUL1985 15:00:00)-Water Temperature (C)]]*OO[[#This Row],[52]]</f>
        <v>1.0680218562468749E-22</v>
      </c>
      <c r="BC5" s="10">
        <f>3/24000000*OO[[#This Row],[111 (02JUL1985 18:00:00)-Water Temperature (C)]]*OO[[#This Row],[53]]</f>
        <v>9.9404377270237475E-23</v>
      </c>
      <c r="BD5" s="10">
        <f>3/24000000*OO[[#This Row],[112 (02JUL1985 21:00:00)-Water Temperature (C)]]*OO[[#This Row],[54]]</f>
        <v>9.223720079627498E-23</v>
      </c>
      <c r="BE5" s="10">
        <f>3/24000000*OO[[#This Row],[113 (03JUL1985 00:00:00)-Water Temperature (C)]]*OO[[#This Row],[55]]</f>
        <v>8.7207206895262498E-23</v>
      </c>
      <c r="BF5" s="10">
        <f>3/24000000*OO[[#This Row],[114 (03JUL1985 03:00:00)-Water Temperature (C)]]*OO[[#This Row],[56]]</f>
        <v>8.2322127948000003E-23</v>
      </c>
      <c r="BG5" s="10">
        <f>3/24000000*OO[[#This Row],[115 (03JUL1985 06:00:00)-Water Temperature (C)]]*OO[[#This Row],[57]]</f>
        <v>7.4852948381849998E-23</v>
      </c>
      <c r="BH5" s="10">
        <f>3/24000000*OO[[#This Row],[116 (03JUL1985 09:00:00)-Water Temperature (C)]]*OO[[#This Row],[58]]</f>
        <v>6.0852490102350003E-23</v>
      </c>
      <c r="BI5" s="10">
        <f>3/24000000*OO[[#This Row],[117 (03JUL1985 12:00:00)-Water Temperature (C)]]*OO[[#This Row],[59]]</f>
        <v>4.9090063924049999E-23</v>
      </c>
      <c r="BJ5" s="10">
        <f>3/24000000*OO[[#This Row],[118 (03JUL1985 15:00:00)-Water Temperature (C)]]*OO[[#This Row],[60]]</f>
        <v>4.2488380417624997E-23</v>
      </c>
      <c r="BK5" s="10">
        <f>3/24000000*OO[[#This Row],[119 (03JUL1985 18:00:00)-Water Temperature (C)]]*OO[[#This Row],[61]]</f>
        <v>3.7831852590349997E-23</v>
      </c>
      <c r="BL5" s="10">
        <f>3/24000000*OO[[#This Row],[120 (03JUL1985 21:00:00)-Water Temperature (C)]]*OO[[#This Row],[62]]</f>
        <v>3.4284552188249993E-23</v>
      </c>
      <c r="BM5" s="10">
        <f>3/24000000*OO[[#This Row],[121 (04JUL1985 00:00:00)-Water Temperature (C)]]*OO[[#This Row],[63]]</f>
        <v>3.1705892547500002E-23</v>
      </c>
      <c r="BN5" s="10">
        <f>3/24000000*OO[[#This Row],[122 (04JUL1985 03:00:00)-Water Temperature (C)]]*OO[[#This Row],[64]]</f>
        <v>3.0091842156249998E-23</v>
      </c>
      <c r="BO5" s="10">
        <f>3/24000000*OO[[#This Row],[123 (04JUL1985 06:00:00)-Water Temperature (C)]]*OO[[#This Row],[65]]</f>
        <v>3.1401049211399999E-23</v>
      </c>
      <c r="BP5" s="10">
        <f>3/24000000*OO[[#This Row],[124 (04JUL1985 09:00:00)-Water Temperature (C)]]*OO[[#This Row],[66]]</f>
        <v>3.8509730901600001E-23</v>
      </c>
      <c r="BQ5" s="10">
        <f>3/24000000*OO[[#This Row],[125 (04JUL1985 12:00:00)-Water Temperature (C)]]*OO[[#This Row],[67]]</f>
        <v>4.4878935407812499E-23</v>
      </c>
      <c r="BR5" s="10">
        <f>3/24000000*OO[[#This Row],[126 (04JUL1985 15:00:00)-Water Temperature (C)]]*OO[[#This Row],[68]]</f>
        <v>4.7912766123787492E-23</v>
      </c>
      <c r="BS5" s="10">
        <f>3/24000000*OO[[#This Row],[127 (04JUL1985 18:00:00)-Water Temperature (C)]]*OO[[#This Row],[69]]</f>
        <v>4.8388033578562501E-23</v>
      </c>
      <c r="BT5" s="10">
        <f>3/24000000*OO[[#This Row],[128 (04JUL1985 21:00:00)-Water Temperature (C)]]*OO[[#This Row],[70]]</f>
        <v>4.7036595075300007E-23</v>
      </c>
      <c r="BU5" s="10">
        <f>3/24000000*OO[[#This Row],[129 (05JUL1985 00:00:00)-Water Temperature (C)]]*OO[[#This Row],[71]]</f>
        <v>4.58865424413E-23</v>
      </c>
      <c r="BV5" s="10">
        <f>3/24000000*OO[[#This Row],[130 (05JUL1985 03:00:00)-Water Temperature (C)]]*OO[[#This Row],[72]]</f>
        <v>4.4416228309249998E-23</v>
      </c>
      <c r="BW5" s="10">
        <f>3/24000000*OO[[#This Row],[131 (05JUL1985 06:00:00)-Water Temperature (C)]]*OO[[#This Row],[73]]</f>
        <v>4.2486336271112494E-23</v>
      </c>
      <c r="BX5" s="10">
        <f>3/24000000*OO[[#This Row],[132 (05JUL1985 09:00:00)-Water Temperature (C)]]*OO[[#This Row],[74]]</f>
        <v>3.9875936326524997E-23</v>
      </c>
      <c r="BY5" s="10">
        <f>3/24000000*OO[[#This Row],[133 (05JUL1985 12:00:00)-Water Temperature (C)]]*OO[[#This Row],[75]]</f>
        <v>3.6787331318999997E-23</v>
      </c>
      <c r="BZ5" s="10">
        <f>3/24000000*OO[[#This Row],[134 (05JUL1985 15:00:00)-Water Temperature (C)]]*OO[[#This Row],[76]]</f>
        <v>3.5021568112599995E-23</v>
      </c>
      <c r="CA5" s="10">
        <f>3/24000000*OO[[#This Row],[135 (05JUL1985 18:00:00)-Water Temperature (C)]]*OO[[#This Row],[77]]</f>
        <v>3.2944922612875002E-23</v>
      </c>
      <c r="CB5" s="10">
        <f>3/24000000*OO[[#This Row],[136 (05JUL1985 21:00:00)-Water Temperature (C)]]*OO[[#This Row],[78]]</f>
        <v>3.1404790919600001E-23</v>
      </c>
      <c r="CC5" s="10">
        <f>3/24000000*OO[[#This Row],[137 (06JUL1985 00:00:00)-Water Temperature (C)]]*OO[[#This Row],[79]]</f>
        <v>3.0075330009374996E-23</v>
      </c>
      <c r="CD5" s="10">
        <f>3/24000000*OO[[#This Row],[138 (06JUL1985 03:00:00)-Water Temperature (C)]]*OO[[#This Row],[80]]</f>
        <v>2.9030844985549995E-23</v>
      </c>
      <c r="CE5" s="10">
        <f>3/24000000*OO[[#This Row],[139 (06JUL1985 06:00:00)-Water Temperature (C)]]*OO[[#This Row],[81]]</f>
        <v>2.8760741053762502E-23</v>
      </c>
      <c r="CF5" s="10">
        <f>3/24000000*OO[[#This Row],[140 (06JUL1985 09:00:00)-Water Temperature (C)]]*OO[[#This Row],[82]]</f>
        <v>2.9389947125362497E-23</v>
      </c>
      <c r="CG5" s="10">
        <f>3/24000000*OO[[#This Row],[141 (06JUL1985 12:00:00)-Water Temperature (C)]]*OO[[#This Row],[83]]</f>
        <v>2.9740574764424997E-23</v>
      </c>
      <c r="CH5" s="10">
        <f>3/24000000*OO[[#This Row],[142 (06JUL1985 15:00:00)-Water Temperature (C)]]*OO[[#This Row],[84]]</f>
        <v>2.9589084199875001E-23</v>
      </c>
      <c r="CI5" s="10">
        <f>3/24000000*OO[[#This Row],[143 (06JUL1985 18:00:00)-Water Temperature (C)]]*OO[[#This Row],[85]]</f>
        <v>2.8972278372800001E-23</v>
      </c>
      <c r="CJ5" s="10">
        <f>3/24000000*OO[[#This Row],[144 (06JUL1985 21:00:00)-Water Temperature (C)]]*OO[[#This Row],[86]]</f>
        <v>2.7808899392625003E-23</v>
      </c>
      <c r="CK5" s="10">
        <f>3/24000000*OO[[#This Row],[145 (07JUL1985 00:00:00)-Water Temperature (C)]]*OO[[#This Row],[87]]</f>
        <v>2.6920149176449993E-23</v>
      </c>
      <c r="CL5" s="10">
        <f>3/24000000*OO[[#This Row],[146 (07JUL1985 03:00:00)-Water Temperature (C)]]*OO[[#This Row],[88]]</f>
        <v>2.6154284859949998E-23</v>
      </c>
      <c r="CM5" s="10">
        <f>3/24000000*OO[[#This Row],[147 (07JUL1985 06:00:00)-Water Temperature (C)]]*OO[[#This Row],[89]]</f>
        <v>2.5612191610687498E-23</v>
      </c>
      <c r="CN5" s="10">
        <f>3/24000000*OO[[#This Row],[148 (07JUL1985 09:00:00)-Water Temperature (C)]]*OO[[#This Row],[90]]</f>
        <v>2.5206101758875003E-23</v>
      </c>
      <c r="CO5" s="10">
        <f>3/24000000*OO[[#This Row],[149 (07JUL1985 12:00:00)-Water Temperature (C)]]*OO[[#This Row],[91]]</f>
        <v>2.4806078749387498E-23</v>
      </c>
      <c r="CP5" s="10">
        <f>3/24000000*OO[[#This Row],[150 (07JUL1985 15:00:00)-Water Temperature (C)]]*OO[[#This Row],[92]]</f>
        <v>2.4806078749387498E-23</v>
      </c>
      <c r="CQ5" s="10">
        <f>3/24000000*OO[[#This Row],[151 (07JUL1985 18:00:00)-Water Temperature (C)]]*OO[[#This Row],[93]]</f>
        <v>2.4806078749387498E-23</v>
      </c>
      <c r="CR5" s="10">
        <f>3/24000000*OO[[#This Row],[152 (07JUL1985 21:00:00)-Water Temperature (C)]]*OO[[#This Row],[94]]</f>
        <v>2.4806078749387498E-23</v>
      </c>
      <c r="CS5" s="10">
        <f>3/24000000*OO[[#This Row],[153 (08JUL1985 00:00:00)-Water Temperature (C)]]*OO[[#This Row],[95]]</f>
        <v>2.4806078749387498E-23</v>
      </c>
      <c r="CT5" s="10">
        <f>3/24000000*OO[[#This Row],[154 (08JUL1985 03:00:00)-Water Temperature (C)]]*OO[[#This Row],[96]]</f>
        <v>2.4806078749387498E-23</v>
      </c>
      <c r="CU5" s="10">
        <f>3/24000000*OO[[#This Row],[155 (08JUL1985 06:00:00)-Water Temperature (C)]]*OO[[#This Row],[97]]</f>
        <v>2.4806078749387498E-23</v>
      </c>
      <c r="CV5" s="10">
        <f>3/24000000*OO[[#This Row],[156 (08JUL1985 09:00:00)-Water Temperature (C)]]*OO[[#This Row],[98]]</f>
        <v>2.4806078749387498E-23</v>
      </c>
      <c r="CW5" s="10">
        <f>3/24000000*OO[[#This Row],[157 (08JUL1985 12:00:00)-Water Temperature (C)]]*OO[[#This Row],[99]]</f>
        <v>2.4806078749387498E-23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1.2080051215486025E-10</v>
      </c>
      <c r="D6" s="10">
        <f>3/24*OO[[#This Row],[60 (26JUN1985 09:00:00)-Water Temperature (C)]]*OO[[#This Row],[2]]/SUM(OO[2])</f>
        <v>2.3665801333477734E-13</v>
      </c>
      <c r="E6" s="10">
        <f>3/24*OO[[#This Row],[61 (26JUN1985 12:00:00)-Water Temperature (C)]]*OO[[#This Row],[3]]/SUM(OO[3])</f>
        <v>4.6429851498684243E-16</v>
      </c>
      <c r="F6" s="10">
        <f>3/24*OO[[#This Row],[62 (26JUN1985 15:00:00)-Water Temperature (C)]]*OO[[#This Row],[4]]/SUM(OO[4])</f>
        <v>9.5136626551061057E-19</v>
      </c>
      <c r="G6" s="10">
        <f>3/24*OO[[#This Row],[63 (26JUN1985 18:00:00)-Water Temperature (C)]]*OO[[#This Row],[5]]/SUM(OO[5])</f>
        <v>2.2754670386926498E-21</v>
      </c>
      <c r="H6" s="10">
        <f>3/24*OO[[#This Row],[64 (26JUN1985 21:00:00)-Water Temperature (C)]]*OO[[#This Row],[6]]/SUM(OO[6])</f>
        <v>3.1813175494517108E-22</v>
      </c>
      <c r="I6" s="10">
        <f>3/24*OO[[#This Row],[65 (27JUN1985 00:00:00)-Water Temperature (C)]]*OO[[#This Row],[7]]/SUM(OO[7])</f>
        <v>3.2350319740653603E-22</v>
      </c>
      <c r="J6" s="10">
        <f>3/24*OO[[#This Row],[66 (27JUN1985 03:00:00)-Water Temperature (C)]]*OO[[#This Row],[8]]/SUM(OO[8])</f>
        <v>3.6571443768689024E-22</v>
      </c>
      <c r="K6" s="10">
        <f>3/24*OO[[#This Row],[67 (27JUN1985 06:00:00)-Water Temperature (C)]]*OO[[#This Row],[9]]/SUM(OO[9])</f>
        <v>5.6262258137997414E-22</v>
      </c>
      <c r="L6" s="10">
        <f>3/24*OO[[#This Row],[68 (27JUN1985 09:00:00)-Water Temperature (C)]]*OO[[#This Row],[10]]/SUM(OO[10])</f>
        <v>8.7199953949700271E-22</v>
      </c>
      <c r="M6" s="10">
        <f>3/24*OO[[#This Row],[69 (27JUN1985 12:00:00)-Water Temperature (C)]]*OO[[#This Row],[11]]/SUM(OO[11])</f>
        <v>1.1640569075914789E-21</v>
      </c>
      <c r="N6" s="10">
        <f>3/24*OO[[#This Row],[70 (27JUN1985 15:00:00)-Water Temperature (C)]]*OO[[#This Row],[12]]/SUM(OO[12])</f>
        <v>1.4373124949227757E-21</v>
      </c>
      <c r="O6" s="10">
        <f>3/24*OO[[#This Row],[71 (27JUN1985 18:00:00)-Water Temperature (C)]]*OO[[#This Row],[13]]/SUM(OO[13])</f>
        <v>1.6832928771022229E-21</v>
      </c>
      <c r="P6" s="10">
        <f>3/24*OO[[#This Row],[72 (27JUN1985 21:00:00)-Water Temperature (C)]]*OO[[#This Row],[14]]/SUM(OO[14])</f>
        <v>1.8980477762788525E-21</v>
      </c>
      <c r="Q6" s="10">
        <f>3/24*OO[[#This Row],[73 (28JUN1985 00:00:00)-Water Temperature (C)]]*OO[[#This Row],[15]]/SUM(OO[15])</f>
        <v>2.1500982649692092E-21</v>
      </c>
      <c r="R6" s="10">
        <f>3/24*OO[[#This Row],[74 (28JUN1985 03:00:00)-Water Temperature (C)]]*OO[[#This Row],[16]]/SUM(OO[16])</f>
        <v>2.3509760199705195E-21</v>
      </c>
      <c r="S6" s="10">
        <f>3/24*OO[[#This Row],[75 (28JUN1985 06:00:00)-Water Temperature (C)]]*OO[[#This Row],[17]]/SUM(OO[17])</f>
        <v>2.5960217148640729E-21</v>
      </c>
      <c r="T6" s="10">
        <f>3/24*OO[[#This Row],[76 (28JUN1985 09:00:00)-Water Temperature (C)]]*OO[[#This Row],[18]]/SUM(OO[18])</f>
        <v>2.8792147100810965E-21</v>
      </c>
      <c r="U6" s="10">
        <f>3/24*OO[[#This Row],[77 (28JUN1985 12:00:00)-Water Temperature (C)]]*OO[[#This Row],[19]]/SUM(OO[19])</f>
        <v>3.2102453551235621E-21</v>
      </c>
      <c r="V6" s="10">
        <f>3/24000000*OO[[#This Row],[78 (28JUN1985 15:00:00)-Water Temperature (C)]]*OO[[#This Row],[20]]</f>
        <v>3.5644593360474997E-21</v>
      </c>
      <c r="W6" s="10">
        <f>3/24000000*OO[[#This Row],[79 (28JUN1985 18:00:00)-Water Temperature (C)]]*OO[[#This Row],[21]]</f>
        <v>3.9154319927125002E-21</v>
      </c>
      <c r="X6" s="10">
        <f>3/24000000*OO[[#This Row],[80 (28JUN1985 21:00:00)-Water Temperature (C)]]*OO[[#This Row],[22]]</f>
        <v>4.3374590503199999E-21</v>
      </c>
      <c r="Y6" s="10">
        <f>3/24000000*OO[[#This Row],[81 (29JUN1985 00:00:00)-Water Temperature (C)]]*OO[[#This Row],[23]]</f>
        <v>4.7931077832300001E-21</v>
      </c>
      <c r="Z6" s="10">
        <f>3/24000000*OO[[#This Row],[82 (29JUN1985 03:00:00)-Water Temperature (C)]]*OO[[#This Row],[24]]</f>
        <v>5.1184503621675001E-21</v>
      </c>
      <c r="AA6" s="10">
        <f>3/24000000*OO[[#This Row],[83 (29JUN1985 06:00:00)-Water Temperature (C)]]*OO[[#This Row],[25]]</f>
        <v>5.4204849379349999E-21</v>
      </c>
      <c r="AB6" s="10">
        <f>3/24000000*OO[[#This Row],[84 (29JUN1985 09:00:00)-Water Temperature (C)]]*OO[[#This Row],[26]]</f>
        <v>5.7624829418587491E-21</v>
      </c>
      <c r="AC6" s="10">
        <f>3/24000000*OO[[#This Row],[85 (29JUN1985 12:00:00)-Water Temperature (C)]]*OO[[#This Row],[27]]</f>
        <v>6.0289287317999995E-21</v>
      </c>
      <c r="AD6" s="10">
        <f>3/24000000*OO[[#This Row],[86 (29JUN1985 15:00:00)-Water Temperature (C)]]*OO[[#This Row],[28]]</f>
        <v>6.29778174608625E-21</v>
      </c>
      <c r="AE6" s="10">
        <f>3/24000000*OO[[#This Row],[88 (29JUN1985 21:00:00)-Water Temperature (C)]]*OO[[#This Row],[30]]</f>
        <v>6.830188972895E-21</v>
      </c>
      <c r="AF6" s="10">
        <f>3/24000000*OO[[#This Row],[88 (29JUN1985 21:00:00)-Water Temperature (C)]]*OO[[#This Row],[30]]</f>
        <v>6.830188972895E-21</v>
      </c>
      <c r="AG6" s="10">
        <f>3/24000000*OO[[#This Row],[89 (30JUN1985 00:00:00)-Water Temperature (C)]]*OO[[#This Row],[31]]</f>
        <v>7.0110440768199997E-21</v>
      </c>
      <c r="AH6" s="10">
        <f>3/24000000*OO[[#This Row],[90 (30JUN1985 03:00:00)-Water Temperature (C)]]*OO[[#This Row],[32]]</f>
        <v>7.1230145602787495E-21</v>
      </c>
      <c r="AI6" s="10">
        <f>3/24000000*OO[[#This Row],[91 (30JUN1985 06:00:00)-Water Temperature (C)]]*OO[[#This Row],[33]]</f>
        <v>7.5016542524724997E-21</v>
      </c>
      <c r="AJ6" s="10">
        <f>3/24000000*OO[[#This Row],[92 (30JUN1985 09:00:00)-Water Temperature (C)]]*OO[[#This Row],[34]]</f>
        <v>7.1109827211787492E-21</v>
      </c>
      <c r="AK6" s="10">
        <f>3/24000000*OO[[#This Row],[93 (30JUN1985 12:00:00)-Water Temperature (C)]]*OO[[#This Row],[35]]</f>
        <v>6.4968284917499997E-21</v>
      </c>
      <c r="AL6" s="10">
        <f>3/24000000*OO[[#This Row],[94 (30JUN1985 15:00:00)-Water Temperature (C)]]*OO[[#This Row],[36]]</f>
        <v>6.1897198107499998E-21</v>
      </c>
      <c r="AM6" s="10">
        <f>3/24000000*OO[[#This Row],[95 (30JUN1985 18:00:00)-Water Temperature (C)]]*OO[[#This Row],[37]]</f>
        <v>5.9649298690387497E-21</v>
      </c>
      <c r="AN6" s="10">
        <f>3/24000000*OO[[#This Row],[96 (30JUN1985 21:00:00)-Water Temperature (C)]]*OO[[#This Row],[38]]</f>
        <v>5.7975155121975001E-21</v>
      </c>
      <c r="AO6" s="10">
        <f>3/24000000*OO[[#This Row],[97 (01JUL1985 00:00:00)-Water Temperature (C)]]*OO[[#This Row],[39]]</f>
        <v>5.7504440964749995E-21</v>
      </c>
      <c r="AP6" s="10">
        <f>3/24000000*OO[[#This Row],[98 (01JUL1985 03:00:00)-Water Temperature (C)]]*OO[[#This Row],[40]]</f>
        <v>5.7529356201200002E-21</v>
      </c>
      <c r="AQ6" s="10">
        <f>3/24000000*OO[[#This Row],[99 (01JUL1985 06:00:00)-Water Temperature (C)]]*OO[[#This Row],[41]]</f>
        <v>5.0831386232174999E-21</v>
      </c>
      <c r="AR6" s="10">
        <f>3/24000000*OO[[#This Row],[100 (01JUL1985 09:00:00)-Water Temperature (C)]]*OO[[#This Row],[42]]</f>
        <v>3.7558306885400001E-21</v>
      </c>
      <c r="AS6" s="10">
        <f>3/24000000*OO[[#This Row],[101 (01JUL1985 12:00:00)-Water Temperature (C)]]*OO[[#This Row],[43]]</f>
        <v>2.6798287384050002E-21</v>
      </c>
      <c r="AT6" s="10">
        <f>3/24000000*OO[[#This Row],[102 (01JUL1985 15:00:00)-Water Temperature (C)]]*OO[[#This Row],[44]]</f>
        <v>2.0672049525874999E-21</v>
      </c>
      <c r="AU6" s="10">
        <f>3/24000000*OO[[#This Row],[103 (01JUL1985 18:00:00)-Water Temperature (C)]]*OO[[#This Row],[45]]</f>
        <v>1.7226882544174998E-21</v>
      </c>
      <c r="AV6" s="10">
        <f>3/24000000*OO[[#This Row],[104 (01JUL1985 21:00:00)-Water Temperature (C)]]*OO[[#This Row],[46]]</f>
        <v>1.489118964909375E-21</v>
      </c>
      <c r="AW6" s="10">
        <f>3/24000000*OO[[#This Row],[105 (02JUL1985 00:00:00)-Water Temperature (C)]]*OO[[#This Row],[47]]</f>
        <v>1.3583067072744998E-21</v>
      </c>
      <c r="AX6" s="10">
        <f>3/24000000*OO[[#This Row],[106 (02JUL1985 03:00:00)-Water Temperature (C)]]*OO[[#This Row],[48]]</f>
        <v>1.2684254043890001E-21</v>
      </c>
      <c r="AY6" s="10">
        <f>3/24000000*OO[[#This Row],[107 (02JUL1985 06:00:00)-Water Temperature (C)]]*OO[[#This Row],[49]]</f>
        <v>1.1814143866411252E-21</v>
      </c>
      <c r="AZ6" s="10">
        <f>3/24000000*OO[[#This Row],[108 (02JUL1985 09:00:00)-Water Temperature (C)]]*OO[[#This Row],[50]]</f>
        <v>1.060285895145E-21</v>
      </c>
      <c r="BA6" s="10">
        <f>3/24000000*OO[[#This Row],[109 (02JUL1985 12:00:00)-Water Temperature (C)]]*OO[[#This Row],[51]]</f>
        <v>9.4644477328237506E-22</v>
      </c>
      <c r="BB6" s="10">
        <f>3/24000000*OO[[#This Row],[110 (02JUL1985 15:00:00)-Water Temperature (C)]]*OO[[#This Row],[52]]</f>
        <v>8.6367875811000003E-22</v>
      </c>
      <c r="BC6" s="10">
        <f>3/24000000*OO[[#This Row],[111 (02JUL1985 18:00:00)-Water Temperature (C)]]*OO[[#This Row],[53]]</f>
        <v>8.0419713787724996E-22</v>
      </c>
      <c r="BD6" s="10">
        <f>3/24000000*OO[[#This Row],[112 (02JUL1985 21:00:00)-Water Temperature (C)]]*OO[[#This Row],[54]]</f>
        <v>7.415739654645E-22</v>
      </c>
      <c r="BE6" s="10">
        <f>3/24000000*OO[[#This Row],[113 (03JUL1985 00:00:00)-Water Temperature (C)]]*OO[[#This Row],[55]]</f>
        <v>6.9894129626999995E-22</v>
      </c>
      <c r="BF6" s="10">
        <f>3/24000000*OO[[#This Row],[114 (03JUL1985 03:00:00)-Water Temperature (C)]]*OO[[#This Row],[56]]</f>
        <v>6.6207056532149997E-22</v>
      </c>
      <c r="BG6" s="10">
        <f>3/24000000*OO[[#This Row],[115 (03JUL1985 06:00:00)-Water Temperature (C)]]*OO[[#This Row],[57]]</f>
        <v>6.0288488549587496E-22</v>
      </c>
      <c r="BH6" s="10">
        <f>3/24000000*OO[[#This Row],[116 (03JUL1985 09:00:00)-Water Temperature (C)]]*OO[[#This Row],[58]]</f>
        <v>4.9277663980800001E-22</v>
      </c>
      <c r="BI6" s="10">
        <f>3/24000000*OO[[#This Row],[117 (03JUL1985 12:00:00)-Water Temperature (C)]]*OO[[#This Row],[59]]</f>
        <v>4.0046423794999998E-22</v>
      </c>
      <c r="BJ6" s="10">
        <f>3/24000000*OO[[#This Row],[118 (03JUL1985 15:00:00)-Water Temperature (C)]]*OO[[#This Row],[60]]</f>
        <v>3.5197107416724999E-22</v>
      </c>
      <c r="BK6" s="10">
        <f>3/24000000*OO[[#This Row],[119 (03JUL1985 18:00:00)-Water Temperature (C)]]*OO[[#This Row],[61]]</f>
        <v>3.1554702828999997E-22</v>
      </c>
      <c r="BL6" s="10">
        <f>3/24000000*OO[[#This Row],[120 (03JUL1985 21:00:00)-Water Temperature (C)]]*OO[[#This Row],[62]]</f>
        <v>2.86360822903625E-22</v>
      </c>
      <c r="BM6" s="10">
        <f>3/24000000*OO[[#This Row],[121 (04JUL1985 00:00:00)-Water Temperature (C)]]*OO[[#This Row],[63]]</f>
        <v>2.6605909770900001E-22</v>
      </c>
      <c r="BN6" s="10">
        <f>3/24000000*OO[[#This Row],[122 (04JUL1985 03:00:00)-Water Temperature (C)]]*OO[[#This Row],[64]]</f>
        <v>2.5272920702799999E-22</v>
      </c>
      <c r="BO6" s="10">
        <f>3/24000000*OO[[#This Row],[123 (04JUL1985 06:00:00)-Water Temperature (C)]]*OO[[#This Row],[65]]</f>
        <v>2.6736733348199998E-22</v>
      </c>
      <c r="BP6" s="10">
        <f>3/24000000*OO[[#This Row],[124 (04JUL1985 09:00:00)-Water Temperature (C)]]*OO[[#This Row],[66]]</f>
        <v>3.3106523670675E-22</v>
      </c>
      <c r="BQ6" s="10">
        <f>3/24000000*OO[[#This Row],[125 (04JUL1985 12:00:00)-Water Temperature (C)]]*OO[[#This Row],[67]]</f>
        <v>3.8327707525387494E-22</v>
      </c>
      <c r="BR6" s="10">
        <f>3/24000000*OO[[#This Row],[126 (04JUL1985 15:00:00)-Water Temperature (C)]]*OO[[#This Row],[68]]</f>
        <v>4.0655239925287498E-22</v>
      </c>
      <c r="BS6" s="10">
        <f>3/24000000*OO[[#This Row],[127 (04JUL1985 18:00:00)-Water Temperature (C)]]*OO[[#This Row],[69]]</f>
        <v>4.0785275282325002E-22</v>
      </c>
      <c r="BT6" s="10">
        <f>3/24000000*OO[[#This Row],[128 (04JUL1985 21:00:00)-Water Temperature (C)]]*OO[[#This Row],[70]]</f>
        <v>3.924007265875E-22</v>
      </c>
      <c r="BU6" s="10">
        <f>3/24000000*OO[[#This Row],[129 (05JUL1985 00:00:00)-Water Temperature (C)]]*OO[[#This Row],[71]]</f>
        <v>3.8071796653799993E-22</v>
      </c>
      <c r="BV6" s="10">
        <f>3/24000000*OO[[#This Row],[130 (05JUL1985 03:00:00)-Water Temperature (C)]]*OO[[#This Row],[72]]</f>
        <v>3.6806517901124991E-22</v>
      </c>
      <c r="BW6" s="10">
        <f>3/24000000*OO[[#This Row],[131 (05JUL1985 06:00:00)-Water Temperature (C)]]*OO[[#This Row],[73]]</f>
        <v>3.5158168713500003E-22</v>
      </c>
      <c r="BX6" s="10">
        <f>3/24000000*OO[[#This Row],[132 (05JUL1985 09:00:00)-Water Temperature (C)]]*OO[[#This Row],[74]]</f>
        <v>3.3154071984749999E-22</v>
      </c>
      <c r="BY6" s="10">
        <f>3/24000000*OO[[#This Row],[133 (05JUL1985 12:00:00)-Water Temperature (C)]]*OO[[#This Row],[75]]</f>
        <v>3.0585195023999999E-22</v>
      </c>
      <c r="BZ6" s="10">
        <f>3/24000000*OO[[#This Row],[134 (05JUL1985 15:00:00)-Water Temperature (C)]]*OO[[#This Row],[76]]</f>
        <v>2.9183110772625002E-22</v>
      </c>
      <c r="CA6" s="10">
        <f>3/24000000*OO[[#This Row],[135 (05JUL1985 18:00:00)-Water Temperature (C)]]*OO[[#This Row],[77]]</f>
        <v>2.7375380050099996E-22</v>
      </c>
      <c r="CB6" s="10">
        <f>3/24000000*OO[[#This Row],[136 (05JUL1985 21:00:00)-Water Temperature (C)]]*OO[[#This Row],[78]]</f>
        <v>2.6061566159199997E-22</v>
      </c>
      <c r="CC6" s="10">
        <f>3/24000000*OO[[#This Row],[137 (06JUL1985 00:00:00)-Water Temperature (C)]]*OO[[#This Row],[79]]</f>
        <v>2.4923091778950002E-22</v>
      </c>
      <c r="CD6" s="10">
        <f>3/24000000*OO[[#This Row],[138 (06JUL1985 03:00:00)-Water Temperature (C)]]*OO[[#This Row],[80]]</f>
        <v>2.4021704245562498E-22</v>
      </c>
      <c r="CE6" s="10">
        <f>3/24000000*OO[[#This Row],[139 (06JUL1985 06:00:00)-Water Temperature (C)]]*OO[[#This Row],[81]]</f>
        <v>2.3870145848174996E-22</v>
      </c>
      <c r="CF6" s="10">
        <f>3/24000000*OO[[#This Row],[140 (06JUL1985 09:00:00)-Water Temperature (C)]]*OO[[#This Row],[82]]</f>
        <v>2.4521447462324998E-22</v>
      </c>
      <c r="CG6" s="10">
        <f>3/24000000*OO[[#This Row],[141 (06JUL1985 12:00:00)-Water Temperature (C)]]*OO[[#This Row],[83]]</f>
        <v>2.47938515821875E-22</v>
      </c>
      <c r="CH6" s="10">
        <f>3/24000000*OO[[#This Row],[142 (06JUL1985 15:00:00)-Water Temperature (C)]]*OO[[#This Row],[84]]</f>
        <v>2.4628227152374997E-22</v>
      </c>
      <c r="CI6" s="10">
        <f>3/24000000*OO[[#This Row],[143 (06JUL1985 18:00:00)-Water Temperature (C)]]*OO[[#This Row],[85]]</f>
        <v>2.4029817511549995E-22</v>
      </c>
      <c r="CJ6" s="10">
        <f>3/24000000*OO[[#This Row],[144 (06JUL1985 21:00:00)-Water Temperature (C)]]*OO[[#This Row],[86]]</f>
        <v>2.2872918357450001E-22</v>
      </c>
      <c r="CK6" s="10">
        <f>3/24000000*OO[[#This Row],[145 (07JUL1985 00:00:00)-Water Temperature (C)]]*OO[[#This Row],[87]]</f>
        <v>2.1990164831799996E-22</v>
      </c>
      <c r="CL6" s="10">
        <f>3/24000000*OO[[#This Row],[146 (07JUL1985 03:00:00)-Water Temperature (C)]]*OO[[#This Row],[88]]</f>
        <v>2.1318047028800001E-22</v>
      </c>
      <c r="CM6" s="10">
        <f>3/24000000*OO[[#This Row],[147 (07JUL1985 06:00:00)-Water Temperature (C)]]*OO[[#This Row],[89]]</f>
        <v>2.0853827972324997E-22</v>
      </c>
      <c r="CN6" s="10">
        <f>3/24000000*OO[[#This Row],[148 (07JUL1985 09:00:00)-Water Temperature (C)]]*OO[[#This Row],[90]]</f>
        <v>2.0572217166574998E-22</v>
      </c>
      <c r="CO6" s="10">
        <f>3/24000000*OO[[#This Row],[149 (07JUL1985 12:00:00)-Water Temperature (C)]]*OO[[#This Row],[91]]</f>
        <v>2.0291949305599997E-22</v>
      </c>
      <c r="CP6" s="10">
        <f>3/24000000*OO[[#This Row],[150 (07JUL1985 15:00:00)-Water Temperature (C)]]*OO[[#This Row],[92]]</f>
        <v>2.0291949305599997E-22</v>
      </c>
      <c r="CQ6" s="10">
        <f>3/24000000*OO[[#This Row],[151 (07JUL1985 18:00:00)-Water Temperature (C)]]*OO[[#This Row],[93]]</f>
        <v>2.0291949305599997E-22</v>
      </c>
      <c r="CR6" s="10">
        <f>3/24000000*OO[[#This Row],[152 (07JUL1985 21:00:00)-Water Temperature (C)]]*OO[[#This Row],[94]]</f>
        <v>2.0291949305599997E-22</v>
      </c>
      <c r="CS6" s="10">
        <f>3/24000000*OO[[#This Row],[153 (08JUL1985 00:00:00)-Water Temperature (C)]]*OO[[#This Row],[95]]</f>
        <v>2.0291949305599997E-22</v>
      </c>
      <c r="CT6" s="10">
        <f>3/24000000*OO[[#This Row],[154 (08JUL1985 03:00:00)-Water Temperature (C)]]*OO[[#This Row],[96]]</f>
        <v>2.0291949305599997E-22</v>
      </c>
      <c r="CU6" s="10">
        <f>3/24000000*OO[[#This Row],[155 (08JUL1985 06:00:00)-Water Temperature (C)]]*OO[[#This Row],[97]]</f>
        <v>2.0291949305599997E-22</v>
      </c>
      <c r="CV6" s="10">
        <f>3/24000000*OO[[#This Row],[156 (08JUL1985 09:00:00)-Water Temperature (C)]]*OO[[#This Row],[98]]</f>
        <v>2.0291949305599997E-22</v>
      </c>
      <c r="CW6" s="10">
        <f>3/24000000*OO[[#This Row],[157 (08JUL1985 12:00:00)-Water Temperature (C)]]*OO[[#This Row],[99]]</f>
        <v>2.0291949305599997E-22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6.2962701891551792E-10</v>
      </c>
      <c r="D7" s="10">
        <f>3/24*OO[[#This Row],[60 (26JUN1985 09:00:00)-Water Temperature (C)]]*OO[[#This Row],[2]]/SUM(OO[2])</f>
        <v>1.2517299924607735E-12</v>
      </c>
      <c r="E7" s="10">
        <f>3/24*OO[[#This Row],[61 (26JUN1985 12:00:00)-Water Temperature (C)]]*OO[[#This Row],[3]]/SUM(OO[3])</f>
        <v>2.490150563579276E-15</v>
      </c>
      <c r="F7" s="10">
        <f>3/24*OO[[#This Row],[62 (26JUN1985 15:00:00)-Water Temperature (C)]]*OO[[#This Row],[4]]/SUM(OO[4])</f>
        <v>5.1819630139262278E-18</v>
      </c>
      <c r="G7" s="10">
        <f>3/24*OO[[#This Row],[63 (26JUN1985 18:00:00)-Water Temperature (C)]]*OO[[#This Row],[5]]/SUM(OO[5])</f>
        <v>1.3231308477640231E-20</v>
      </c>
      <c r="H7" s="10">
        <f>3/24*OO[[#This Row],[64 (26JUN1985 21:00:00)-Water Temperature (C)]]*OO[[#This Row],[6]]/SUM(OO[6])</f>
        <v>2.4278942362355149E-21</v>
      </c>
      <c r="I7" s="10">
        <f>3/24*OO[[#This Row],[65 (27JUN1985 00:00:00)-Water Temperature (C)]]*OO[[#This Row],[7]]/SUM(OO[7])</f>
        <v>2.4787675179742445E-21</v>
      </c>
      <c r="J7" s="10">
        <f>3/24*OO[[#This Row],[66 (27JUN1985 03:00:00)-Water Temperature (C)]]*OO[[#This Row],[8]]/SUM(OO[8])</f>
        <v>2.7878069653455622E-21</v>
      </c>
      <c r="K7" s="10">
        <f>3/24*OO[[#This Row],[67 (27JUN1985 06:00:00)-Water Temperature (C)]]*OO[[#This Row],[9]]/SUM(OO[9])</f>
        <v>4.2404280116963725E-21</v>
      </c>
      <c r="L7" s="10">
        <f>3/24*OO[[#This Row],[68 (27JUN1985 09:00:00)-Water Temperature (C)]]*OO[[#This Row],[10]]/SUM(OO[10])</f>
        <v>6.4179263411052013E-21</v>
      </c>
      <c r="M7" s="10">
        <f>3/24*OO[[#This Row],[69 (27JUN1985 12:00:00)-Water Temperature (C)]]*OO[[#This Row],[11]]/SUM(OO[11])</f>
        <v>8.3584215057872794E-21</v>
      </c>
      <c r="N7" s="10">
        <f>3/24*OO[[#This Row],[70 (27JUN1985 15:00:00)-Water Temperature (C)]]*OO[[#This Row],[12]]/SUM(OO[12])</f>
        <v>1.0078738912941393E-20</v>
      </c>
      <c r="O7" s="10">
        <f>3/24*OO[[#This Row],[71 (27JUN1985 18:00:00)-Water Temperature (C)]]*OO[[#This Row],[13]]/SUM(OO[13])</f>
        <v>1.1525249865376739E-20</v>
      </c>
      <c r="P7" s="10">
        <f>3/24*OO[[#This Row],[72 (27JUN1985 21:00:00)-Water Temperature (C)]]*OO[[#This Row],[14]]/SUM(OO[14])</f>
        <v>1.2670683662814837E-20</v>
      </c>
      <c r="Q7" s="10">
        <f>3/24*OO[[#This Row],[73 (28JUN1985 00:00:00)-Water Temperature (C)]]*OO[[#This Row],[15]]/SUM(OO[15])</f>
        <v>1.4020735071174623E-20</v>
      </c>
      <c r="R7" s="10">
        <f>3/24*OO[[#This Row],[74 (28JUN1985 03:00:00)-Water Temperature (C)]]*OO[[#This Row],[16]]/SUM(OO[16])</f>
        <v>1.4989277768725199E-20</v>
      </c>
      <c r="S7" s="10">
        <f>3/24*OO[[#This Row],[75 (28JUN1985 06:00:00)-Water Temperature (C)]]*OO[[#This Row],[17]]/SUM(OO[17])</f>
        <v>1.6220147405368314E-20</v>
      </c>
      <c r="T7" s="10">
        <f>3/24*OO[[#This Row],[76 (28JUN1985 09:00:00)-Water Temperature (C)]]*OO[[#This Row],[18]]/SUM(OO[18])</f>
        <v>1.7632776807737208E-20</v>
      </c>
      <c r="U7" s="10">
        <f>3/24*OO[[#This Row],[77 (28JUN1985 12:00:00)-Water Temperature (C)]]*OO[[#This Row],[19]]/SUM(OO[19])</f>
        <v>1.931223312172773E-20</v>
      </c>
      <c r="V7" s="10">
        <f>3/24000000*OO[[#This Row],[78 (28JUN1985 15:00:00)-Water Temperature (C)]]*OO[[#This Row],[20]]</f>
        <v>2.0969792989125E-20</v>
      </c>
      <c r="W7" s="10">
        <f>3/24000000*OO[[#This Row],[79 (28JUN1985 18:00:00)-Water Temperature (C)]]*OO[[#This Row],[21]]</f>
        <v>2.2507366179750001E-20</v>
      </c>
      <c r="X7" s="10">
        <f>3/24000000*OO[[#This Row],[80 (28JUN1985 21:00:00)-Water Temperature (C)]]*OO[[#This Row],[22]]</f>
        <v>2.4337727126749999E-20</v>
      </c>
      <c r="Y7" s="10">
        <f>3/24000000*OO[[#This Row],[81 (29JUN1985 00:00:00)-Water Temperature (C)]]*OO[[#This Row],[23]]</f>
        <v>2.6250710892699996E-20</v>
      </c>
      <c r="Z7" s="10">
        <f>3/24000000*OO[[#This Row],[82 (29JUN1985 03:00:00)-Water Temperature (C)]]*OO[[#This Row],[24]]</f>
        <v>2.7426354384399997E-20</v>
      </c>
      <c r="AA7" s="10">
        <f>3/24000000*OO[[#This Row],[83 (29JUN1985 06:00:00)-Water Temperature (C)]]*OO[[#This Row],[25]]</f>
        <v>2.8407950805524998E-20</v>
      </c>
      <c r="AB7" s="10">
        <f>3/24000000*OO[[#This Row],[84 (29JUN1985 09:00:00)-Water Temperature (C)]]*OO[[#This Row],[26]]</f>
        <v>2.9522409206675001E-20</v>
      </c>
      <c r="AC7" s="10">
        <f>3/24000000*OO[[#This Row],[85 (29JUN1985 12:00:00)-Water Temperature (C)]]*OO[[#This Row],[27]]</f>
        <v>3.0341969409474999E-20</v>
      </c>
      <c r="AD7" s="10">
        <f>3/24000000*OO[[#This Row],[86 (29JUN1985 15:00:00)-Water Temperature (C)]]*OO[[#This Row],[28]]</f>
        <v>3.1044337850749999E-20</v>
      </c>
      <c r="AE7" s="10">
        <f>3/24000000*OO[[#This Row],[88 (29JUN1985 21:00:00)-Water Temperature (C)]]*OO[[#This Row],[30]]</f>
        <v>3.21237318017E-20</v>
      </c>
      <c r="AF7" s="10">
        <f>3/24000000*OO[[#This Row],[88 (29JUN1985 21:00:00)-Water Temperature (C)]]*OO[[#This Row],[30]]</f>
        <v>3.21237318017E-20</v>
      </c>
      <c r="AG7" s="10">
        <f>3/24000000*OO[[#This Row],[89 (30JUN1985 00:00:00)-Water Temperature (C)]]*OO[[#This Row],[31]]</f>
        <v>3.2113993366899999E-20</v>
      </c>
      <c r="AH7" s="10">
        <f>3/24000000*OO[[#This Row],[90 (30JUN1985 03:00:00)-Water Temperature (C)]]*OO[[#This Row],[32]]</f>
        <v>3.2206836213E-20</v>
      </c>
      <c r="AI7" s="10">
        <f>3/24000000*OO[[#This Row],[91 (30JUN1985 06:00:00)-Water Temperature (C)]]*OO[[#This Row],[33]]</f>
        <v>3.3445363558499993E-20</v>
      </c>
      <c r="AJ7" s="10">
        <f>3/24000000*OO[[#This Row],[92 (30JUN1985 09:00:00)-Water Temperature (C)]]*OO[[#This Row],[34]]</f>
        <v>3.1200215009512501E-20</v>
      </c>
      <c r="AK7" s="10">
        <f>3/24000000*OO[[#This Row],[93 (30JUN1985 12:00:00)-Water Temperature (C)]]*OO[[#This Row],[35]]</f>
        <v>2.8160478637849996E-20</v>
      </c>
      <c r="AL7" s="10">
        <f>3/24000000*OO[[#This Row],[94 (30JUN1985 15:00:00)-Water Temperature (C)]]*OO[[#This Row],[36]]</f>
        <v>2.6432613687662498E-20</v>
      </c>
      <c r="AM7" s="10">
        <f>3/24000000*OO[[#This Row],[95 (30JUN1985 18:00:00)-Water Temperature (C)]]*OO[[#This Row],[37]]</f>
        <v>2.5170524503387496E-20</v>
      </c>
      <c r="AN7" s="10">
        <f>3/24000000*OO[[#This Row],[96 (30JUN1985 21:00:00)-Water Temperature (C)]]*OO[[#This Row],[38]]</f>
        <v>2.4057841862699997E-20</v>
      </c>
      <c r="AO7" s="10">
        <f>3/24000000*OO[[#This Row],[97 (01JUL1985 00:00:00)-Water Temperature (C)]]*OO[[#This Row],[39]]</f>
        <v>2.3478683397000001E-20</v>
      </c>
      <c r="AP7" s="10">
        <f>3/24000000*OO[[#This Row],[98 (01JUL1985 03:00:00)-Water Temperature (C)]]*OO[[#This Row],[40]]</f>
        <v>2.3367876072187501E-20</v>
      </c>
      <c r="AQ7" s="10">
        <f>3/24000000*OO[[#This Row],[99 (01JUL1985 06:00:00)-Water Temperature (C)]]*OO[[#This Row],[41]]</f>
        <v>2.0407762369200001E-20</v>
      </c>
      <c r="AR7" s="10">
        <f>3/24000000*OO[[#This Row],[100 (01JUL1985 09:00:00)-Water Temperature (C)]]*OO[[#This Row],[42]]</f>
        <v>1.5062892173158749E-20</v>
      </c>
      <c r="AS7" s="10">
        <f>3/24000000*OO[[#This Row],[101 (01JUL1985 12:00:00)-Water Temperature (C)]]*OO[[#This Row],[43]]</f>
        <v>1.07841420248975E-20</v>
      </c>
      <c r="AT7" s="10">
        <f>3/24000000*OO[[#This Row],[102 (01JUL1985 15:00:00)-Water Temperature (C)]]*OO[[#This Row],[44]]</f>
        <v>8.3613924235199984E-21</v>
      </c>
      <c r="AU7" s="10">
        <f>3/24000000*OO[[#This Row],[103 (01JUL1985 18:00:00)-Water Temperature (C)]]*OO[[#This Row],[45]]</f>
        <v>6.9773459470875005E-21</v>
      </c>
      <c r="AV7" s="10">
        <f>3/24000000*OO[[#This Row],[104 (01JUL1985 21:00:00)-Water Temperature (C)]]*OO[[#This Row],[46]]</f>
        <v>6.0018986370200001E-21</v>
      </c>
      <c r="AW7" s="10">
        <f>3/24000000*OO[[#This Row],[105 (02JUL1985 00:00:00)-Water Temperature (C)]]*OO[[#This Row],[47]]</f>
        <v>5.4548881045349995E-21</v>
      </c>
      <c r="AX7" s="10">
        <f>3/24000000*OO[[#This Row],[106 (02JUL1985 03:00:00)-Water Temperature (C)]]*OO[[#This Row],[48]]</f>
        <v>5.0912293547562495E-21</v>
      </c>
      <c r="AY7" s="10">
        <f>3/24000000*OO[[#This Row],[107 (02JUL1985 06:00:00)-Water Temperature (C)]]*OO[[#This Row],[49]]</f>
        <v>4.7384409339687497E-21</v>
      </c>
      <c r="AZ7" s="10">
        <f>3/24000000*OO[[#This Row],[108 (02JUL1985 09:00:00)-Water Temperature (C)]]*OO[[#This Row],[50]]</f>
        <v>4.2788180741174999E-21</v>
      </c>
      <c r="BA7" s="10">
        <f>3/24000000*OO[[#This Row],[109 (02JUL1985 12:00:00)-Water Temperature (C)]]*OO[[#This Row],[51]]</f>
        <v>3.8321649139962501E-21</v>
      </c>
      <c r="BB7" s="10">
        <f>3/24000000*OO[[#This Row],[110 (02JUL1985 15:00:00)-Water Temperature (C)]]*OO[[#This Row],[52]]</f>
        <v>3.5025946277562495E-21</v>
      </c>
      <c r="BC7" s="10">
        <f>3/24000000*OO[[#This Row],[111 (02JUL1985 18:00:00)-Water Temperature (C)]]*OO[[#This Row],[53]]</f>
        <v>3.2616367243924998E-21</v>
      </c>
      <c r="BD7" s="10">
        <f>3/24000000*OO[[#This Row],[112 (02JUL1985 21:00:00)-Water Temperature (C)]]*OO[[#This Row],[54]]</f>
        <v>2.991250484E-21</v>
      </c>
      <c r="BE7" s="10">
        <f>3/24000000*OO[[#This Row],[113 (03JUL1985 00:00:00)-Water Temperature (C)]]*OO[[#This Row],[55]]</f>
        <v>2.8090376413199996E-21</v>
      </c>
      <c r="BF7" s="10">
        <f>3/24000000*OO[[#This Row],[114 (03JUL1985 03:00:00)-Water Temperature (C)]]*OO[[#This Row],[56]]</f>
        <v>2.6637386359150002E-21</v>
      </c>
      <c r="BG7" s="10">
        <f>3/24000000*OO[[#This Row],[115 (03JUL1985 06:00:00)-Water Temperature (C)]]*OO[[#This Row],[57]]</f>
        <v>2.4218732123462497E-21</v>
      </c>
      <c r="BH7" s="10">
        <f>3/24000000*OO[[#This Row],[116 (03JUL1985 09:00:00)-Water Temperature (C)]]*OO[[#This Row],[58]]</f>
        <v>1.9882741632275E-21</v>
      </c>
      <c r="BI7" s="10">
        <f>3/24000000*OO[[#This Row],[117 (03JUL1985 12:00:00)-Water Temperature (C)]]*OO[[#This Row],[59]]</f>
        <v>1.6209033116185E-21</v>
      </c>
      <c r="BJ7" s="10">
        <f>3/24000000*OO[[#This Row],[118 (03JUL1985 15:00:00)-Water Temperature (C)]]*OO[[#This Row],[60]]</f>
        <v>1.43986850839125E-21</v>
      </c>
      <c r="BK7" s="10">
        <f>3/24000000*OO[[#This Row],[119 (03JUL1985 18:00:00)-Water Temperature (C)]]*OO[[#This Row],[61]]</f>
        <v>1.2948530934997498E-21</v>
      </c>
      <c r="BL7" s="10">
        <f>3/24000000*OO[[#This Row],[120 (03JUL1985 21:00:00)-Water Temperature (C)]]*OO[[#This Row],[62]]</f>
        <v>1.1730884212250001E-21</v>
      </c>
      <c r="BM7" s="10">
        <f>3/24000000*OO[[#This Row],[121 (04JUL1985 00:00:00)-Water Temperature (C)]]*OO[[#This Row],[63]]</f>
        <v>1.0907941479875E-21</v>
      </c>
      <c r="BN7" s="10">
        <f>3/24000000*OO[[#This Row],[122 (04JUL1985 03:00:00)-Water Temperature (C)]]*OO[[#This Row],[64]]</f>
        <v>1.03633040240625E-21</v>
      </c>
      <c r="BO7" s="10">
        <f>3/24000000*OO[[#This Row],[123 (04JUL1985 06:00:00)-Water Temperature (C)]]*OO[[#This Row],[65]]</f>
        <v>1.109614533533875E-21</v>
      </c>
      <c r="BP7" s="10">
        <f>3/24000000*OO[[#This Row],[124 (04JUL1985 09:00:00)-Water Temperature (C)]]*OO[[#This Row],[66]]</f>
        <v>1.3859548340024999E-21</v>
      </c>
      <c r="BQ7" s="10">
        <f>3/24000000*OO[[#This Row],[125 (04JUL1985 12:00:00)-Water Temperature (C)]]*OO[[#This Row],[67]]</f>
        <v>1.5977788199399999E-21</v>
      </c>
      <c r="BR7" s="10">
        <f>3/24000000*OO[[#This Row],[126 (04JUL1985 15:00:00)-Water Temperature (C)]]*OO[[#This Row],[68]]</f>
        <v>1.6882041798599999E-21</v>
      </c>
      <c r="BS7" s="10">
        <f>3/24000000*OO[[#This Row],[127 (04JUL1985 18:00:00)-Water Temperature (C)]]*OO[[#This Row],[69]]</f>
        <v>1.6860278797740001E-21</v>
      </c>
      <c r="BT7" s="10">
        <f>3/24000000*OO[[#This Row],[128 (04JUL1985 21:00:00)-Water Temperature (C)]]*OO[[#This Row],[70]]</f>
        <v>1.6090505162118749E-21</v>
      </c>
      <c r="BU7" s="10">
        <f>3/24000000*OO[[#This Row],[129 (05JUL1985 00:00:00)-Water Temperature (C)]]*OO[[#This Row],[71]]</f>
        <v>1.5539188886874999E-21</v>
      </c>
      <c r="BV7" s="10">
        <f>3/24000000*OO[[#This Row],[130 (05JUL1985 03:00:00)-Water Temperature (C)]]*OO[[#This Row],[72]]</f>
        <v>1.5010579035506248E-21</v>
      </c>
      <c r="BW7" s="10">
        <f>3/24000000*OO[[#This Row],[131 (05JUL1985 06:00:00)-Water Temperature (C)]]*OO[[#This Row],[73]]</f>
        <v>1.4320106656362499E-21</v>
      </c>
      <c r="BX7" s="10">
        <f>3/24000000*OO[[#This Row],[132 (05JUL1985 09:00:00)-Water Temperature (C)]]*OO[[#This Row],[74]]</f>
        <v>1.356938977361875E-21</v>
      </c>
      <c r="BY7" s="10">
        <f>3/24000000*OO[[#This Row],[133 (05JUL1985 12:00:00)-Water Temperature (C)]]*OO[[#This Row],[75]]</f>
        <v>1.2525217758357499E-21</v>
      </c>
      <c r="BZ7" s="10">
        <f>3/24000000*OO[[#This Row],[134 (05JUL1985 15:00:00)-Water Temperature (C)]]*OO[[#This Row],[76]]</f>
        <v>1.1962799603585E-21</v>
      </c>
      <c r="CA7" s="10">
        <f>3/24000000*OO[[#This Row],[135 (05JUL1985 18:00:00)-Water Temperature (C)]]*OO[[#This Row],[77]]</f>
        <v>1.1200081924154998E-21</v>
      </c>
      <c r="CB7" s="10">
        <f>3/24000000*OO[[#This Row],[136 (05JUL1985 21:00:00)-Water Temperature (C)]]*OO[[#This Row],[78]]</f>
        <v>1.0646122096199997E-21</v>
      </c>
      <c r="CC7" s="10">
        <f>3/24000000*OO[[#This Row],[137 (06JUL1985 00:00:00)-Water Temperature (C)]]*OO[[#This Row],[79]]</f>
        <v>1.0167267973979998E-21</v>
      </c>
      <c r="CD7" s="10">
        <f>3/24000000*OO[[#This Row],[138 (06JUL1985 03:00:00)-Water Temperature (C)]]*OO[[#This Row],[80]]</f>
        <v>9.7896546059099983E-22</v>
      </c>
      <c r="CE7" s="10">
        <f>3/24000000*OO[[#This Row],[139 (06JUL1985 06:00:00)-Water Temperature (C)]]*OO[[#This Row],[81]]</f>
        <v>9.7600273474675009E-22</v>
      </c>
      <c r="CF7" s="10">
        <f>3/24000000*OO[[#This Row],[140 (06JUL1985 09:00:00)-Water Temperature (C)]]*OO[[#This Row],[82]]</f>
        <v>1.0085241152105E-21</v>
      </c>
      <c r="CG7" s="10">
        <f>3/24000000*OO[[#This Row],[141 (06JUL1985 12:00:00)-Water Temperature (C)]]*OO[[#This Row],[83]]</f>
        <v>1.0203283619587498E-21</v>
      </c>
      <c r="CH7" s="10">
        <f>3/24000000*OO[[#This Row],[142 (06JUL1985 15:00:00)-Water Temperature (C)]]*OO[[#This Row],[84]]</f>
        <v>1.01336266952125E-21</v>
      </c>
      <c r="CI7" s="10">
        <f>3/24000000*OO[[#This Row],[143 (06JUL1985 18:00:00)-Water Temperature (C)]]*OO[[#This Row],[85]]</f>
        <v>9.8670965041187493E-22</v>
      </c>
      <c r="CJ7" s="10">
        <f>3/24000000*OO[[#This Row],[144 (06JUL1985 21:00:00)-Water Temperature (C)]]*OO[[#This Row],[86]]</f>
        <v>9.3340754326124982E-22</v>
      </c>
      <c r="CK7" s="10">
        <f>3/24000000*OO[[#This Row],[145 (07JUL1985 00:00:00)-Water Temperature (C)]]*OO[[#This Row],[87]]</f>
        <v>8.9180418463699995E-22</v>
      </c>
      <c r="CL7" s="10">
        <f>3/24000000*OO[[#This Row],[146 (07JUL1985 03:00:00)-Water Temperature (C)]]*OO[[#This Row],[88]]</f>
        <v>8.6363228190775E-22</v>
      </c>
      <c r="CM7" s="10">
        <f>3/24000000*OO[[#This Row],[147 (07JUL1985 06:00:00)-Water Temperature (C)]]*OO[[#This Row],[89]]</f>
        <v>8.4463306164499998E-22</v>
      </c>
      <c r="CN7" s="10">
        <f>3/24000000*OO[[#This Row],[148 (07JUL1985 09:00:00)-Water Temperature (C)]]*OO[[#This Row],[90]]</f>
        <v>8.3601892340175009E-22</v>
      </c>
      <c r="CO7" s="10">
        <f>3/24000000*OO[[#This Row],[149 (07JUL1985 12:00:00)-Water Temperature (C)]]*OO[[#This Row],[91]]</f>
        <v>8.2707435929249995E-22</v>
      </c>
      <c r="CP7" s="10">
        <f>3/24000000*OO[[#This Row],[150 (07JUL1985 15:00:00)-Water Temperature (C)]]*OO[[#This Row],[92]]</f>
        <v>8.2707435929249995E-22</v>
      </c>
      <c r="CQ7" s="10">
        <f>3/24000000*OO[[#This Row],[151 (07JUL1985 18:00:00)-Water Temperature (C)]]*OO[[#This Row],[93]]</f>
        <v>8.2707435929249995E-22</v>
      </c>
      <c r="CR7" s="10">
        <f>3/24000000*OO[[#This Row],[152 (07JUL1985 21:00:00)-Water Temperature (C)]]*OO[[#This Row],[94]]</f>
        <v>8.2707435929249995E-22</v>
      </c>
      <c r="CS7" s="10">
        <f>3/24000000*OO[[#This Row],[153 (08JUL1985 00:00:00)-Water Temperature (C)]]*OO[[#This Row],[95]]</f>
        <v>8.2707435929249995E-22</v>
      </c>
      <c r="CT7" s="10">
        <f>3/24000000*OO[[#This Row],[154 (08JUL1985 03:00:00)-Water Temperature (C)]]*OO[[#This Row],[96]]</f>
        <v>8.2707435929249995E-22</v>
      </c>
      <c r="CU7" s="10">
        <f>3/24000000*OO[[#This Row],[155 (08JUL1985 06:00:00)-Water Temperature (C)]]*OO[[#This Row],[97]]</f>
        <v>8.2707435929249995E-22</v>
      </c>
      <c r="CV7" s="10">
        <f>3/24000000*OO[[#This Row],[156 (08JUL1985 09:00:00)-Water Temperature (C)]]*OO[[#This Row],[98]]</f>
        <v>8.2707435929249995E-22</v>
      </c>
      <c r="CW7" s="10">
        <f>3/24000000*OO[[#This Row],[157 (08JUL1985 12:00:00)-Water Temperature (C)]]*OO[[#This Row],[99]]</f>
        <v>8.2707435929249995E-22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2.1499370684382033E-9</v>
      </c>
      <c r="D8" s="10">
        <f>3/24*OO[[#This Row],[60 (26JUN1985 09:00:00)-Water Temperature (C)]]*OO[[#This Row],[2]]/SUM(OO[2])</f>
        <v>4.2801124176794029E-12</v>
      </c>
      <c r="E8" s="10">
        <f>3/24*OO[[#This Row],[61 (26JUN1985 12:00:00)-Water Temperature (C)]]*OO[[#This Row],[3]]/SUM(OO[3])</f>
        <v>8.5103619510357374E-15</v>
      </c>
      <c r="F8" s="10">
        <f>3/24*OO[[#This Row],[62 (26JUN1985 15:00:00)-Water Temperature (C)]]*OO[[#This Row],[4]]/SUM(OO[4])</f>
        <v>1.7711929063803639E-17</v>
      </c>
      <c r="G8" s="10">
        <f>3/24*OO[[#This Row],[63 (26JUN1985 18:00:00)-Water Temperature (C)]]*OO[[#This Row],[5]]/SUM(OO[5])</f>
        <v>4.7973961743494549E-20</v>
      </c>
      <c r="H8" s="10">
        <f>3/24*OO[[#This Row],[64 (26JUN1985 21:00:00)-Water Temperature (C)]]*OO[[#This Row],[6]]/SUM(OO[6])</f>
        <v>1.1063649766722823E-20</v>
      </c>
      <c r="I8" s="10">
        <f>3/24*OO[[#This Row],[65 (27JUN1985 00:00:00)-Water Temperature (C)]]*OO[[#This Row],[7]]/SUM(OO[7])</f>
        <v>1.1257868220383976E-20</v>
      </c>
      <c r="J8" s="10">
        <f>3/24*OO[[#This Row],[66 (27JUN1985 03:00:00)-Water Temperature (C)]]*OO[[#This Row],[8]]/SUM(OO[8])</f>
        <v>1.26371860086211E-20</v>
      </c>
      <c r="K8" s="10">
        <f>3/24*OO[[#This Row],[67 (27JUN1985 06:00:00)-Water Temperature (C)]]*OO[[#This Row],[9]]/SUM(OO[9])</f>
        <v>1.9173566046732008E-20</v>
      </c>
      <c r="L8" s="10">
        <f>3/24*OO[[#This Row],[68 (27JUN1985 09:00:00)-Water Temperature (C)]]*OO[[#This Row],[10]]/SUM(OO[10])</f>
        <v>2.8628323728848987E-20</v>
      </c>
      <c r="M8" s="10">
        <f>3/24*OO[[#This Row],[69 (27JUN1985 12:00:00)-Water Temperature (C)]]*OO[[#This Row],[11]]/SUM(OO[11])</f>
        <v>3.6762188914787957E-20</v>
      </c>
      <c r="N8" s="10">
        <f>3/24*OO[[#This Row],[70 (27JUN1985 15:00:00)-Water Temperature (C)]]*OO[[#This Row],[12]]/SUM(OO[12])</f>
        <v>4.3748807040926497E-20</v>
      </c>
      <c r="O8" s="10">
        <f>3/24*OO[[#This Row],[71 (27JUN1985 18:00:00)-Water Temperature (C)]]*OO[[#This Row],[13]]/SUM(OO[13])</f>
        <v>4.9422059390734419E-20</v>
      </c>
      <c r="P8" s="10">
        <f>3/24*OO[[#This Row],[72 (27JUN1985 21:00:00)-Water Temperature (C)]]*OO[[#This Row],[14]]/SUM(OO[14])</f>
        <v>5.3606608262753089E-20</v>
      </c>
      <c r="Q8" s="10">
        <f>3/24*OO[[#This Row],[73 (28JUN1985 00:00:00)-Water Temperature (C)]]*OO[[#This Row],[15]]/SUM(OO[15])</f>
        <v>5.8577745968263719E-20</v>
      </c>
      <c r="R8" s="10">
        <f>3/24*OO[[#This Row],[74 (28JUN1985 03:00:00)-Water Temperature (C)]]*OO[[#This Row],[16]]/SUM(OO[16])</f>
        <v>6.1928793172797733E-20</v>
      </c>
      <c r="S8" s="10">
        <f>3/24*OO[[#This Row],[75 (28JUN1985 06:00:00)-Water Temperature (C)]]*OO[[#This Row],[17]]/SUM(OO[17])</f>
        <v>6.6360088156251606E-20</v>
      </c>
      <c r="T8" s="10">
        <f>3/24*OO[[#This Row],[76 (28JUN1985 09:00:00)-Water Temperature (C)]]*OO[[#This Row],[18]]/SUM(OO[18])</f>
        <v>7.1454181253327502E-20</v>
      </c>
      <c r="U8" s="10">
        <f>3/24*OO[[#This Row],[77 (28JUN1985 12:00:00)-Water Temperature (C)]]*OO[[#This Row],[19]]/SUM(OO[19])</f>
        <v>7.7671278566847774E-20</v>
      </c>
      <c r="V8" s="10">
        <f>3/24000000*OO[[#This Row],[78 (28JUN1985 15:00:00)-Water Temperature (C)]]*OO[[#This Row],[20]]</f>
        <v>8.3366780579774998E-20</v>
      </c>
      <c r="W8" s="10">
        <f>3/24000000*OO[[#This Row],[79 (28JUN1985 18:00:00)-Water Temperature (C)]]*OO[[#This Row],[21]]</f>
        <v>8.8428064530999999E-20</v>
      </c>
      <c r="X8" s="10">
        <f>3/24000000*OO[[#This Row],[80 (28JUN1985 21:00:00)-Water Temperature (C)]]*OO[[#This Row],[22]]</f>
        <v>9.4367323803599997E-20</v>
      </c>
      <c r="Y8" s="10">
        <f>3/24000000*OO[[#This Row],[81 (29JUN1985 00:00:00)-Water Temperature (C)]]*OO[[#This Row],[23]]</f>
        <v>1.004686969159E-19</v>
      </c>
      <c r="Z8" s="10">
        <f>3/24000000*OO[[#This Row],[82 (29JUN1985 03:00:00)-Water Temperature (C)]]*OO[[#This Row],[24]]</f>
        <v>1.03695767243E-19</v>
      </c>
      <c r="AA8" s="10">
        <f>3/24000000*OO[[#This Row],[83 (29JUN1985 06:00:00)-Water Temperature (C)]]*OO[[#This Row],[25]]</f>
        <v>1.0615348036071249E-19</v>
      </c>
      <c r="AB8" s="10">
        <f>3/24000000*OO[[#This Row],[84 (29JUN1985 09:00:00)-Water Temperature (C)]]*OO[[#This Row],[26]]</f>
        <v>1.08973467321E-19</v>
      </c>
      <c r="AC8" s="10">
        <f>3/24000000*OO[[#This Row],[85 (29JUN1985 12:00:00)-Water Temperature (C)]]*OO[[#This Row],[27]]</f>
        <v>1.11099917316475E-19</v>
      </c>
      <c r="AD8" s="10">
        <f>3/24000000*OO[[#This Row],[86 (29JUN1985 15:00:00)-Water Temperature (C)]]*OO[[#This Row],[28]]</f>
        <v>1.1243632341492501E-19</v>
      </c>
      <c r="AE8" s="10">
        <f>3/24000000*OO[[#This Row],[88 (29JUN1985 21:00:00)-Water Temperature (C)]]*OO[[#This Row],[30]]</f>
        <v>1.1344744782442499E-19</v>
      </c>
      <c r="AF8" s="10">
        <f>3/24000000*OO[[#This Row],[88 (29JUN1985 21:00:00)-Water Temperature (C)]]*OO[[#This Row],[30]]</f>
        <v>1.1344744782442499E-19</v>
      </c>
      <c r="AG8" s="10">
        <f>3/24000000*OO[[#This Row],[89 (30JUN1985 00:00:00)-Water Temperature (C)]]*OO[[#This Row],[31]]</f>
        <v>1.1168447606599999E-19</v>
      </c>
      <c r="AH8" s="10">
        <f>3/24000000*OO[[#This Row],[90 (30JUN1985 03:00:00)-Water Temperature (C)]]*OO[[#This Row],[32]]</f>
        <v>1.114707086347E-19</v>
      </c>
      <c r="AI8" s="10">
        <f>3/24000000*OO[[#This Row],[91 (30JUN1985 06:00:00)-Water Temperature (C)]]*OO[[#This Row],[33]]</f>
        <v>1.1485687603719999E-19</v>
      </c>
      <c r="AJ8" s="10">
        <f>3/24000000*OO[[#This Row],[92 (30JUN1985 09:00:00)-Water Temperature (C)]]*OO[[#This Row],[34]]</f>
        <v>1.062301765006125E-19</v>
      </c>
      <c r="AK8" s="10">
        <f>3/24000000*OO[[#This Row],[93 (30JUN1985 12:00:00)-Water Temperature (C)]]*OO[[#This Row],[35]]</f>
        <v>9.5441815622399987E-20</v>
      </c>
      <c r="AL8" s="10">
        <f>3/24000000*OO[[#This Row],[94 (30JUN1985 15:00:00)-Water Temperature (C)]]*OO[[#This Row],[36]]</f>
        <v>8.8889939324774991E-20</v>
      </c>
      <c r="AM8" s="10">
        <f>3/24000000*OO[[#This Row],[95 (30JUN1985 18:00:00)-Water Temperature (C)]]*OO[[#This Row],[37]]</f>
        <v>8.4285812498550002E-20</v>
      </c>
      <c r="AN8" s="10">
        <f>3/24000000*OO[[#This Row],[96 (30JUN1985 21:00:00)-Water Temperature (C)]]*OO[[#This Row],[38]]</f>
        <v>7.9904029913749996E-20</v>
      </c>
      <c r="AO8" s="10">
        <f>3/24000000*OO[[#This Row],[97 (01JUL1985 00:00:00)-Water Temperature (C)]]*OO[[#This Row],[39]]</f>
        <v>7.7245551275437509E-20</v>
      </c>
      <c r="AP8" s="10">
        <f>3/24000000*OO[[#This Row],[98 (01JUL1985 03:00:00)-Water Temperature (C)]]*OO[[#This Row],[40]]</f>
        <v>7.6720215523050001E-20</v>
      </c>
      <c r="AQ8" s="10">
        <f>3/24000000*OO[[#This Row],[99 (01JUL1985 06:00:00)-Water Temperature (C)]]*OO[[#This Row],[41]]</f>
        <v>6.6327412639949992E-20</v>
      </c>
      <c r="AR8" s="10">
        <f>3/24000000*OO[[#This Row],[100 (01JUL1985 09:00:00)-Water Temperature (C)]]*OO[[#This Row],[42]]</f>
        <v>4.8980727996200009E-20</v>
      </c>
      <c r="AS8" s="10">
        <f>3/24000000*OO[[#This Row],[101 (01JUL1985 12:00:00)-Water Temperature (C)]]*OO[[#This Row],[43]]</f>
        <v>3.5211928718249999E-20</v>
      </c>
      <c r="AT8" s="10">
        <f>3/24000000*OO[[#This Row],[102 (01JUL1985 15:00:00)-Water Temperature (C)]]*OO[[#This Row],[44]]</f>
        <v>2.7440187367999996E-20</v>
      </c>
      <c r="AU8" s="10">
        <f>3/24000000*OO[[#This Row],[103 (01JUL1985 18:00:00)-Water Temperature (C)]]*OO[[#This Row],[45]]</f>
        <v>2.2946011892999999E-20</v>
      </c>
      <c r="AV8" s="10">
        <f>3/24000000*OO[[#This Row],[104 (01JUL1985 21:00:00)-Water Temperature (C)]]*OO[[#This Row],[46]]</f>
        <v>1.967596229775E-20</v>
      </c>
      <c r="AW8" s="10">
        <f>3/24000000*OO[[#This Row],[105 (02JUL1985 00:00:00)-Water Temperature (C)]]*OO[[#This Row],[47]]</f>
        <v>1.78270117262E-20</v>
      </c>
      <c r="AX8" s="10">
        <f>3/24000000*OO[[#This Row],[106 (02JUL1985 03:00:00)-Water Temperature (C)]]*OO[[#This Row],[48]]</f>
        <v>1.66338537617625E-20</v>
      </c>
      <c r="AY8" s="10">
        <f>3/24000000*OO[[#This Row],[107 (02JUL1985 06:00:00)-Water Temperature (C)]]*OO[[#This Row],[49]]</f>
        <v>1.5459924631441248E-20</v>
      </c>
      <c r="AZ8" s="10">
        <f>3/24000000*OO[[#This Row],[108 (02JUL1985 09:00:00)-Water Temperature (C)]]*OO[[#This Row],[50]]</f>
        <v>1.403871799533E-20</v>
      </c>
      <c r="BA8" s="10">
        <f>3/24000000*OO[[#This Row],[109 (02JUL1985 12:00:00)-Water Temperature (C)]]*OO[[#This Row],[51]]</f>
        <v>1.2613684839794997E-20</v>
      </c>
      <c r="BB8" s="10">
        <f>3/24000000*OO[[#This Row],[110 (02JUL1985 15:00:00)-Water Temperature (C)]]*OO[[#This Row],[52]]</f>
        <v>1.1548771409790001E-20</v>
      </c>
      <c r="BC8" s="10">
        <f>3/24000000*OO[[#This Row],[111 (02JUL1985 18:00:00)-Water Temperature (C)]]*OO[[#This Row],[53]]</f>
        <v>1.0753204347048749E-20</v>
      </c>
      <c r="BD8" s="10">
        <f>3/24000000*OO[[#This Row],[112 (02JUL1985 21:00:00)-Water Temperature (C)]]*OO[[#This Row],[54]]</f>
        <v>9.8221778802199999E-21</v>
      </c>
      <c r="BE8" s="10">
        <f>3/24000000*OO[[#This Row],[113 (03JUL1985 00:00:00)-Water Temperature (C)]]*OO[[#This Row],[55]]</f>
        <v>9.1886200181999991E-21</v>
      </c>
      <c r="BF8" s="10">
        <f>3/24000000*OO[[#This Row],[114 (03JUL1985 03:00:00)-Water Temperature (C)]]*OO[[#This Row],[56]]</f>
        <v>8.7165849337087488E-21</v>
      </c>
      <c r="BG8" s="10">
        <f>3/24000000*OO[[#This Row],[115 (03JUL1985 06:00:00)-Water Temperature (C)]]*OO[[#This Row],[57]]</f>
        <v>7.9001714995175E-21</v>
      </c>
      <c r="BH8" s="10">
        <f>3/24000000*OO[[#This Row],[116 (03JUL1985 09:00:00)-Water Temperature (C)]]*OO[[#This Row],[58]]</f>
        <v>6.5127929507550008E-21</v>
      </c>
      <c r="BI8" s="10">
        <f>3/24000000*OO[[#This Row],[117 (03JUL1985 12:00:00)-Water Temperature (C)]]*OO[[#This Row],[59]]</f>
        <v>5.3182628822187499E-21</v>
      </c>
      <c r="BJ8" s="10">
        <f>3/24000000*OO[[#This Row],[118 (03JUL1985 15:00:00)-Water Temperature (C)]]*OO[[#This Row],[60]]</f>
        <v>4.7622216024074995E-21</v>
      </c>
      <c r="BK8" s="10">
        <f>3/24000000*OO[[#This Row],[119 (03JUL1985 18:00:00)-Water Temperature (C)]]*OO[[#This Row],[61]]</f>
        <v>4.2919597319774992E-21</v>
      </c>
      <c r="BL8" s="10">
        <f>3/24000000*OO[[#This Row],[120 (03JUL1985 21:00:00)-Water Temperature (C)]]*OO[[#This Row],[62]]</f>
        <v>3.8811844325249994E-21</v>
      </c>
      <c r="BM8" s="10">
        <f>3/24000000*OO[[#This Row],[121 (04JUL1985 00:00:00)-Water Temperature (C)]]*OO[[#This Row],[63]]</f>
        <v>3.6066035719224997E-21</v>
      </c>
      <c r="BN8" s="10">
        <f>3/24000000*OO[[#This Row],[122 (04JUL1985 03:00:00)-Water Temperature (C)]]*OO[[#This Row],[64]]</f>
        <v>3.4259809423874993E-21</v>
      </c>
      <c r="BO8" s="10">
        <f>3/24000000*OO[[#This Row],[123 (04JUL1985 06:00:00)-Water Temperature (C)]]*OO[[#This Row],[65]]</f>
        <v>3.7062170943374995E-21</v>
      </c>
      <c r="BP8" s="10">
        <f>3/24000000*OO[[#This Row],[124 (04JUL1985 09:00:00)-Water Temperature (C)]]*OO[[#This Row],[66]]</f>
        <v>4.6639945475924998E-21</v>
      </c>
      <c r="BQ8" s="10">
        <f>3/24000000*OO[[#This Row],[125 (04JUL1985 12:00:00)-Water Temperature (C)]]*OO[[#This Row],[67]]</f>
        <v>5.3592505484999992E-21</v>
      </c>
      <c r="BR8" s="10">
        <f>3/24000000*OO[[#This Row],[126 (04JUL1985 15:00:00)-Water Temperature (C)]]*OO[[#This Row],[68]]</f>
        <v>5.64586550948625E-21</v>
      </c>
      <c r="BS8" s="10">
        <f>3/24000000*OO[[#This Row],[127 (04JUL1985 18:00:00)-Water Temperature (C)]]*OO[[#This Row],[69]]</f>
        <v>5.6212750495549998E-21</v>
      </c>
      <c r="BT8" s="10">
        <f>3/24000000*OO[[#This Row],[128 (04JUL1985 21:00:00)-Water Temperature (C)]]*OO[[#This Row],[70]]</f>
        <v>5.3309872742937493E-21</v>
      </c>
      <c r="BU8" s="10">
        <f>3/24000000*OO[[#This Row],[129 (05JUL1985 00:00:00)-Water Temperature (C)]]*OO[[#This Row],[71]]</f>
        <v>5.1258134856149999E-21</v>
      </c>
      <c r="BV8" s="10">
        <f>3/24000000*OO[[#This Row],[130 (05JUL1985 03:00:00)-Water Temperature (C)]]*OO[[#This Row],[72]]</f>
        <v>4.9485520771049995E-21</v>
      </c>
      <c r="BW8" s="10">
        <f>3/24000000*OO[[#This Row],[131 (05JUL1985 06:00:00)-Water Temperature (C)]]*OO[[#This Row],[73]]</f>
        <v>4.7140966294787492E-21</v>
      </c>
      <c r="BX8" s="10">
        <f>3/24000000*OO[[#This Row],[132 (05JUL1985 09:00:00)-Water Temperature (C)]]*OO[[#This Row],[74]]</f>
        <v>4.4858734986574998E-21</v>
      </c>
      <c r="BY8" s="10">
        <f>3/24000000*OO[[#This Row],[133 (05JUL1985 12:00:00)-Water Temperature (C)]]*OO[[#This Row],[75]]</f>
        <v>4.1461267982999999E-21</v>
      </c>
      <c r="BZ8" s="10">
        <f>3/24000000*OO[[#This Row],[134 (05JUL1985 15:00:00)-Water Temperature (C)]]*OO[[#This Row],[76]]</f>
        <v>3.9592171040212493E-21</v>
      </c>
      <c r="CA8" s="10">
        <f>3/24000000*OO[[#This Row],[135 (05JUL1985 18:00:00)-Water Temperature (C)]]*OO[[#This Row],[77]]</f>
        <v>3.7036688752012491E-21</v>
      </c>
      <c r="CB8" s="10">
        <f>3/24000000*OO[[#This Row],[136 (05JUL1985 21:00:00)-Water Temperature (C)]]*OO[[#This Row],[78]]</f>
        <v>3.5153813052612501E-21</v>
      </c>
      <c r="CC8" s="10">
        <f>3/24000000*OO[[#This Row],[137 (06JUL1985 00:00:00)-Water Temperature (C)]]*OO[[#This Row],[79]]</f>
        <v>3.3531148702087499E-21</v>
      </c>
      <c r="CD8" s="10">
        <f>3/24000000*OO[[#This Row],[138 (06JUL1985 03:00:00)-Water Temperature (C)]]*OO[[#This Row],[80]]</f>
        <v>3.2259249641499999E-21</v>
      </c>
      <c r="CE8" s="10">
        <f>3/24000000*OO[[#This Row],[139 (06JUL1985 06:00:00)-Water Temperature (C)]]*OO[[#This Row],[81]]</f>
        <v>3.224909572575E-21</v>
      </c>
      <c r="CF8" s="10">
        <f>3/24000000*OO[[#This Row],[140 (06JUL1985 09:00:00)-Water Temperature (C)]]*OO[[#This Row],[82]]</f>
        <v>3.350364883675E-21</v>
      </c>
      <c r="CG8" s="10">
        <f>3/24000000*OO[[#This Row],[141 (06JUL1985 12:00:00)-Water Temperature (C)]]*OO[[#This Row],[83]]</f>
        <v>3.3925756038750001E-21</v>
      </c>
      <c r="CH8" s="10">
        <f>3/24000000*OO[[#This Row],[142 (06JUL1985 15:00:00)-Water Temperature (C)]]*OO[[#This Row],[84]]</f>
        <v>3.3709036526999999E-21</v>
      </c>
      <c r="CI8" s="10">
        <f>3/24000000*OO[[#This Row],[143 (06JUL1985 18:00:00)-Water Temperature (C)]]*OO[[#This Row],[85]]</f>
        <v>3.2779192444874998E-21</v>
      </c>
      <c r="CJ8" s="10">
        <f>3/24000000*OO[[#This Row],[144 (06JUL1985 21:00:00)-Water Temperature (C)]]*OO[[#This Row],[86]]</f>
        <v>3.0873089697300001E-21</v>
      </c>
      <c r="CK8" s="10">
        <f>3/24000000*OO[[#This Row],[145 (07JUL1985 00:00:00)-Water Temperature (C)]]*OO[[#This Row],[87]]</f>
        <v>2.9325452725875001E-21</v>
      </c>
      <c r="CL8" s="10">
        <f>3/24000000*OO[[#This Row],[146 (07JUL1985 03:00:00)-Water Temperature (C)]]*OO[[#This Row],[88]]</f>
        <v>2.8379503233199995E-21</v>
      </c>
      <c r="CM8" s="10">
        <f>3/24000000*OO[[#This Row],[147 (07JUL1985 06:00:00)-Water Temperature (C)]]*OO[[#This Row],[89]]</f>
        <v>2.7751670391899994E-21</v>
      </c>
      <c r="CN8" s="10">
        <f>3/24000000*OO[[#This Row],[148 (07JUL1985 09:00:00)-Water Temperature (C)]]*OO[[#This Row],[90]]</f>
        <v>2.75522559474E-21</v>
      </c>
      <c r="CO8" s="10">
        <f>3/24000000*OO[[#This Row],[149 (07JUL1985 12:00:00)-Water Temperature (C)]]*OO[[#This Row],[91]]</f>
        <v>2.7333241806674994E-21</v>
      </c>
      <c r="CP8" s="10">
        <f>3/24000000*OO[[#This Row],[150 (07JUL1985 15:00:00)-Water Temperature (C)]]*OO[[#This Row],[92]]</f>
        <v>2.7333241806674994E-21</v>
      </c>
      <c r="CQ8" s="10">
        <f>3/24000000*OO[[#This Row],[151 (07JUL1985 18:00:00)-Water Temperature (C)]]*OO[[#This Row],[93]]</f>
        <v>2.7333241806674994E-21</v>
      </c>
      <c r="CR8" s="10">
        <f>3/24000000*OO[[#This Row],[152 (07JUL1985 21:00:00)-Water Temperature (C)]]*OO[[#This Row],[94]]</f>
        <v>2.7333241806674994E-21</v>
      </c>
      <c r="CS8" s="10">
        <f>3/24000000*OO[[#This Row],[153 (08JUL1985 00:00:00)-Water Temperature (C)]]*OO[[#This Row],[95]]</f>
        <v>2.7333241806674994E-21</v>
      </c>
      <c r="CT8" s="10">
        <f>3/24000000*OO[[#This Row],[154 (08JUL1985 03:00:00)-Water Temperature (C)]]*OO[[#This Row],[96]]</f>
        <v>2.7333241806674994E-21</v>
      </c>
      <c r="CU8" s="10">
        <f>3/24000000*OO[[#This Row],[155 (08JUL1985 06:00:00)-Water Temperature (C)]]*OO[[#This Row],[97]]</f>
        <v>2.7333241806674994E-21</v>
      </c>
      <c r="CV8" s="10">
        <f>3/24000000*OO[[#This Row],[156 (08JUL1985 09:00:00)-Water Temperature (C)]]*OO[[#This Row],[98]]</f>
        <v>2.7333241806674994E-21</v>
      </c>
      <c r="CW8" s="10">
        <f>3/24000000*OO[[#This Row],[157 (08JUL1985 12:00:00)-Water Temperature (C)]]*OO[[#This Row],[99]]</f>
        <v>2.7333241806674994E-21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1.0723029104418005E-8</v>
      </c>
      <c r="D9" s="10">
        <f>3/24*OO[[#This Row],[60 (26JUN1985 09:00:00)-Water Temperature (C)]]*OO[[#This Row],[2]]/SUM(OO[2])</f>
        <v>2.1363012948427934E-11</v>
      </c>
      <c r="E9" s="10">
        <f>3/24*OO[[#This Row],[61 (26JUN1985 12:00:00)-Water Temperature (C)]]*OO[[#This Row],[3]]/SUM(OO[3])</f>
        <v>4.2387431729127908E-14</v>
      </c>
      <c r="F9" s="10">
        <f>3/24*OO[[#This Row],[62 (26JUN1985 15:00:00)-Water Temperature (C)]]*OO[[#This Row],[4]]/SUM(OO[4])</f>
        <v>8.8065038179792417E-17</v>
      </c>
      <c r="G9" s="10">
        <f>3/24*OO[[#This Row],[63 (26JUN1985 18:00:00)-Water Temperature (C)]]*OO[[#This Row],[5]]/SUM(OO[5])</f>
        <v>2.6124042892700616E-19</v>
      </c>
      <c r="H9" s="10">
        <f>3/24*OO[[#This Row],[64 (26JUN1985 21:00:00)-Water Temperature (C)]]*OO[[#This Row],[6]]/SUM(OO[6])</f>
        <v>7.8073015160128019E-20</v>
      </c>
      <c r="I9" s="10">
        <f>3/24*OO[[#This Row],[65 (27JUN1985 00:00:00)-Water Temperature (C)]]*OO[[#This Row],[7]]/SUM(OO[7])</f>
        <v>7.9054120694172227E-20</v>
      </c>
      <c r="J9" s="10">
        <f>3/24*OO[[#This Row],[66 (27JUN1985 03:00:00)-Water Temperature (C)]]*OO[[#This Row],[8]]/SUM(OO[8])</f>
        <v>8.8707132928350035E-20</v>
      </c>
      <c r="K9" s="10">
        <f>3/24*OO[[#This Row],[67 (27JUN1985 06:00:00)-Water Temperature (C)]]*OO[[#This Row],[9]]/SUM(OO[9])</f>
        <v>1.3417585252505779E-19</v>
      </c>
      <c r="L9" s="10">
        <f>3/24*OO[[#This Row],[68 (27JUN1985 09:00:00)-Water Temperature (C)]]*OO[[#This Row],[10]]/SUM(OO[10])</f>
        <v>1.973573817957088E-19</v>
      </c>
      <c r="M9" s="10">
        <f>3/24*OO[[#This Row],[69 (27JUN1985 12:00:00)-Water Temperature (C)]]*OO[[#This Row],[11]]/SUM(OO[11])</f>
        <v>2.4944891785357938E-19</v>
      </c>
      <c r="N9" s="10">
        <f>3/24*OO[[#This Row],[70 (27JUN1985 15:00:00)-Water Temperature (C)]]*OO[[#This Row],[12]]/SUM(OO[12])</f>
        <v>2.924463147159697E-19</v>
      </c>
      <c r="O9" s="10">
        <f>3/24*OO[[#This Row],[71 (27JUN1985 18:00:00)-Water Temperature (C)]]*OO[[#This Row],[13]]/SUM(OO[13])</f>
        <v>3.2586569753064247E-19</v>
      </c>
      <c r="P9" s="10">
        <f>3/24*OO[[#This Row],[72 (27JUN1985 21:00:00)-Water Temperature (C)]]*OO[[#This Row],[14]]/SUM(OO[14])</f>
        <v>3.4833049792210951E-19</v>
      </c>
      <c r="Q9" s="10">
        <f>3/24*OO[[#This Row],[73 (28JUN1985 00:00:00)-Water Temperature (C)]]*OO[[#This Row],[15]]/SUM(OO[15])</f>
        <v>3.7543873177695231E-19</v>
      </c>
      <c r="R9" s="10">
        <f>3/24*OO[[#This Row],[74 (28JUN1985 03:00:00)-Water Temperature (C)]]*OO[[#This Row],[16]]/SUM(OO[16])</f>
        <v>3.9242724740969656E-19</v>
      </c>
      <c r="S9" s="10">
        <f>3/24*OO[[#This Row],[75 (28JUN1985 06:00:00)-Water Temperature (C)]]*OO[[#This Row],[17]]/SUM(OO[17])</f>
        <v>4.1620030786130908E-19</v>
      </c>
      <c r="T9" s="10">
        <f>3/24*OO[[#This Row],[76 (28JUN1985 09:00:00)-Water Temperature (C)]]*OO[[#This Row],[18]]/SUM(OO[18])</f>
        <v>4.4354409144525975E-19</v>
      </c>
      <c r="U9" s="10">
        <f>3/24*OO[[#This Row],[77 (28JUN1985 12:00:00)-Water Temperature (C)]]*OO[[#This Row],[19]]/SUM(OO[19])</f>
        <v>4.7854927886252476E-19</v>
      </c>
      <c r="V9" s="10">
        <f>3/24000000*OO[[#This Row],[78 (28JUN1985 15:00:00)-Water Temperature (C)]]*OO[[#This Row],[20]]</f>
        <v>5.0721132895237504E-19</v>
      </c>
      <c r="W9" s="10">
        <f>3/24000000*OO[[#This Row],[79 (28JUN1985 18:00:00)-Water Temperature (C)]]*OO[[#This Row],[21]]</f>
        <v>5.3147718727650006E-19</v>
      </c>
      <c r="X9" s="10">
        <f>3/24000000*OO[[#This Row],[80 (28JUN1985 21:00:00)-Water Temperature (C)]]*OO[[#This Row],[22]]</f>
        <v>5.5887575512499998E-19</v>
      </c>
      <c r="Y9" s="10">
        <f>3/24000000*OO[[#This Row],[81 (29JUN1985 00:00:00)-Water Temperature (C)]]*OO[[#This Row],[23]]</f>
        <v>5.8680428586449994E-19</v>
      </c>
      <c r="Z9" s="10">
        <f>3/24000000*OO[[#This Row],[82 (29JUN1985 03:00:00)-Water Temperature (C)]]*OO[[#This Row],[24]]</f>
        <v>5.9788358719699994E-19</v>
      </c>
      <c r="AA9" s="10">
        <f>3/24000000*OO[[#This Row],[83 (29JUN1985 06:00:00)-Water Temperature (C)]]*OO[[#This Row],[25]]</f>
        <v>6.0515269738200004E-19</v>
      </c>
      <c r="AB9" s="10">
        <f>3/24000000*OO[[#This Row],[84 (29JUN1985 09:00:00)-Water Temperature (C)]]*OO[[#This Row],[26]]</f>
        <v>6.1366475119687497E-19</v>
      </c>
      <c r="AC9" s="10">
        <f>3/24000000*OO[[#This Row],[85 (29JUN1985 12:00:00)-Water Temperature (C)]]*OO[[#This Row],[27]]</f>
        <v>6.2088534374750003E-19</v>
      </c>
      <c r="AD9" s="10">
        <f>3/24000000*OO[[#This Row],[86 (29JUN1985 15:00:00)-Water Temperature (C)]]*OO[[#This Row],[28]]</f>
        <v>6.2133691920712497E-19</v>
      </c>
      <c r="AE9" s="10">
        <f>3/24000000*OO[[#This Row],[88 (29JUN1985 21:00:00)-Water Temperature (C)]]*OO[[#This Row],[30]]</f>
        <v>6.1070280415699997E-19</v>
      </c>
      <c r="AF9" s="10">
        <f>3/24000000*OO[[#This Row],[88 (29JUN1985 21:00:00)-Water Temperature (C)]]*OO[[#This Row],[30]]</f>
        <v>6.1070280415699997E-19</v>
      </c>
      <c r="AG9" s="10">
        <f>3/24000000*OO[[#This Row],[89 (30JUN1985 00:00:00)-Water Temperature (C)]]*OO[[#This Row],[31]]</f>
        <v>5.9136815424299994E-19</v>
      </c>
      <c r="AH9" s="10">
        <f>3/24000000*OO[[#This Row],[90 (30JUN1985 03:00:00)-Water Temperature (C)]]*OO[[#This Row],[32]]</f>
        <v>5.8749901488549989E-19</v>
      </c>
      <c r="AI9" s="10">
        <f>3/24000000*OO[[#This Row],[91 (30JUN1985 06:00:00)-Water Temperature (C)]]*OO[[#This Row],[33]]</f>
        <v>5.9992386098399993E-19</v>
      </c>
      <c r="AJ9" s="10">
        <f>3/24000000*OO[[#This Row],[92 (30JUN1985 09:00:00)-Water Temperature (C)]]*OO[[#This Row],[34]]</f>
        <v>5.5057617902249998E-19</v>
      </c>
      <c r="AK9" s="10">
        <f>3/24000000*OO[[#This Row],[93 (30JUN1985 12:00:00)-Water Temperature (C)]]*OO[[#This Row],[35]]</f>
        <v>4.9337341550575001E-19</v>
      </c>
      <c r="AL9" s="10">
        <f>3/24000000*OO[[#This Row],[94 (30JUN1985 15:00:00)-Water Temperature (C)]]*OO[[#This Row],[36]]</f>
        <v>4.5617471828099994E-19</v>
      </c>
      <c r="AM9" s="10">
        <f>3/24000000*OO[[#This Row],[95 (30JUN1985 18:00:00)-Water Temperature (C)]]*OO[[#This Row],[37]]</f>
        <v>4.3144418404799997E-19</v>
      </c>
      <c r="AN9" s="10">
        <f>3/24000000*OO[[#This Row],[96 (30JUN1985 21:00:00)-Water Temperature (C)]]*OO[[#This Row],[38]]</f>
        <v>4.0611320966824995E-19</v>
      </c>
      <c r="AO9" s="10">
        <f>3/24000000*OO[[#This Row],[97 (01JUL1985 00:00:00)-Water Temperature (C)]]*OO[[#This Row],[39]]</f>
        <v>3.8849531293199997E-19</v>
      </c>
      <c r="AP9" s="10">
        <f>3/24000000*OO[[#This Row],[98 (01JUL1985 03:00:00)-Water Temperature (C)]]*OO[[#This Row],[40]]</f>
        <v>3.8467341845587491E-19</v>
      </c>
      <c r="AQ9" s="10">
        <f>3/24000000*OO[[#This Row],[99 (01JUL1985 06:00:00)-Water Temperature (C)]]*OO[[#This Row],[41]]</f>
        <v>3.2842897126687496E-19</v>
      </c>
      <c r="AR9" s="10">
        <f>3/24000000*OO[[#This Row],[100 (01JUL1985 09:00:00)-Water Temperature (C)]]*OO[[#This Row],[42]]</f>
        <v>2.4290440533837497E-19</v>
      </c>
      <c r="AS9" s="10">
        <f>3/24000000*OO[[#This Row],[101 (01JUL1985 12:00:00)-Water Temperature (C)]]*OO[[#This Row],[43]]</f>
        <v>1.7563349654099999E-19</v>
      </c>
      <c r="AT9" s="10">
        <f>3/24000000*OO[[#This Row],[102 (01JUL1985 15:00:00)-Water Temperature (C)]]*OO[[#This Row],[44]]</f>
        <v>1.3772266177573752E-19</v>
      </c>
      <c r="AU9" s="10">
        <f>3/24000000*OO[[#This Row],[103 (01JUL1985 18:00:00)-Water Temperature (C)]]*OO[[#This Row],[45]]</f>
        <v>1.15481325104625E-19</v>
      </c>
      <c r="AV9" s="10">
        <f>3/24000000*OO[[#This Row],[104 (01JUL1985 21:00:00)-Water Temperature (C)]]*OO[[#This Row],[46]]</f>
        <v>9.8732444966874999E-20</v>
      </c>
      <c r="AW9" s="10">
        <f>3/24000000*OO[[#This Row],[105 (02JUL1985 00:00:00)-Water Temperature (C)]]*OO[[#This Row],[47]]</f>
        <v>8.9047403003512492E-20</v>
      </c>
      <c r="AX9" s="10">
        <f>3/24000000*OO[[#This Row],[106 (02JUL1985 03:00:00)-Water Temperature (C)]]*OO[[#This Row],[48]]</f>
        <v>8.30404978656E-20</v>
      </c>
      <c r="AY9" s="10">
        <f>3/24000000*OO[[#This Row],[107 (02JUL1985 06:00:00)-Water Temperature (C)]]*OO[[#This Row],[49]]</f>
        <v>7.6986187256999997E-20</v>
      </c>
      <c r="AZ9" s="10">
        <f>3/24000000*OO[[#This Row],[108 (02JUL1985 09:00:00)-Water Temperature (C)]]*OO[[#This Row],[50]]</f>
        <v>7.0410580353900008E-20</v>
      </c>
      <c r="BA9" s="10">
        <f>3/24000000*OO[[#This Row],[109 (02JUL1985 12:00:00)-Water Temperature (C)]]*OO[[#This Row],[51]]</f>
        <v>6.3530677685662498E-20</v>
      </c>
      <c r="BB9" s="10">
        <f>3/24000000*OO[[#This Row],[110 (02JUL1985 15:00:00)-Water Temperature (C)]]*OO[[#This Row],[52]]</f>
        <v>5.8314738562799996E-20</v>
      </c>
      <c r="BC9" s="10">
        <f>3/24000000*OO[[#This Row],[111 (02JUL1985 18:00:00)-Water Temperature (C)]]*OO[[#This Row],[53]]</f>
        <v>5.4280295435624994E-20</v>
      </c>
      <c r="BD9" s="10">
        <f>3/24000000*OO[[#This Row],[112 (02JUL1985 21:00:00)-Water Temperature (C)]]*OO[[#This Row],[54]]</f>
        <v>4.9378332230062497E-20</v>
      </c>
      <c r="BE9" s="10">
        <f>3/24000000*OO[[#This Row],[113 (03JUL1985 00:00:00)-Water Temperature (C)]]*OO[[#This Row],[55]]</f>
        <v>4.5945976023062495E-20</v>
      </c>
      <c r="BF9" s="10">
        <f>3/24000000*OO[[#This Row],[114 (03JUL1985 03:00:00)-Water Temperature (C)]]*OO[[#This Row],[56]]</f>
        <v>4.3578310288974993E-20</v>
      </c>
      <c r="BG9" s="10">
        <f>3/24000000*OO[[#This Row],[115 (03JUL1985 06:00:00)-Water Temperature (C)]]*OO[[#This Row],[57]]</f>
        <v>3.9305810147087495E-20</v>
      </c>
      <c r="BH9" s="10">
        <f>3/24000000*OO[[#This Row],[116 (03JUL1985 09:00:00)-Water Temperature (C)]]*OO[[#This Row],[58]]</f>
        <v>3.2600377815187498E-20</v>
      </c>
      <c r="BI9" s="10">
        <f>3/24000000*OO[[#This Row],[117 (03JUL1985 12:00:00)-Water Temperature (C)]]*OO[[#This Row],[59]]</f>
        <v>2.6658250898624999E-20</v>
      </c>
      <c r="BJ9" s="10">
        <f>3/24000000*OO[[#This Row],[118 (03JUL1985 15:00:00)-Water Temperature (C)]]*OO[[#This Row],[60]]</f>
        <v>2.4083068879687498E-20</v>
      </c>
      <c r="BK9" s="10">
        <f>3/24000000*OO[[#This Row],[119 (03JUL1985 18:00:00)-Water Temperature (C)]]*OO[[#This Row],[61]]</f>
        <v>2.17649530417E-20</v>
      </c>
      <c r="BL9" s="10">
        <f>3/24000000*OO[[#This Row],[120 (03JUL1985 21:00:00)-Water Temperature (C)]]*OO[[#This Row],[62]]</f>
        <v>1.9647548391799999E-20</v>
      </c>
      <c r="BM9" s="10">
        <f>3/24000000*OO[[#This Row],[121 (04JUL1985 00:00:00)-Water Temperature (C)]]*OO[[#This Row],[63]]</f>
        <v>1.8224315069262499E-20</v>
      </c>
      <c r="BN9" s="10">
        <f>3/24000000*OO[[#This Row],[122 (04JUL1985 03:00:00)-Water Temperature (C)]]*OO[[#This Row],[64]]</f>
        <v>1.7309559232124999E-20</v>
      </c>
      <c r="BO9" s="10">
        <f>3/24000000*OO[[#This Row],[123 (04JUL1985 06:00:00)-Water Temperature (C)]]*OO[[#This Row],[65]]</f>
        <v>1.8948308998E-20</v>
      </c>
      <c r="BP9" s="10">
        <f>3/24000000*OO[[#This Row],[124 (04JUL1985 09:00:00)-Water Temperature (C)]]*OO[[#This Row],[66]]</f>
        <v>2.40416460416E-20</v>
      </c>
      <c r="BQ9" s="10">
        <f>3/24000000*OO[[#This Row],[125 (04JUL1985 12:00:00)-Water Temperature (C)]]*OO[[#This Row],[67]]</f>
        <v>2.7536343432500005E-20</v>
      </c>
      <c r="BR9" s="10">
        <f>3/24000000*OO[[#This Row],[126 (04JUL1985 15:00:00)-Water Temperature (C)]]*OO[[#This Row],[68]]</f>
        <v>2.8921993411625E-20</v>
      </c>
      <c r="BS9" s="10">
        <f>3/24000000*OO[[#This Row],[127 (04JUL1985 18:00:00)-Water Temperature (C)]]*OO[[#This Row],[69]]</f>
        <v>2.8708045547562497E-20</v>
      </c>
      <c r="BT9" s="10">
        <f>3/24000000*OO[[#This Row],[128 (04JUL1985 21:00:00)-Water Temperature (C)]]*OO[[#This Row],[70]]</f>
        <v>2.7044083291087496E-20</v>
      </c>
      <c r="BU9" s="10">
        <f>3/24000000*OO[[#This Row],[129 (05JUL1985 00:00:00)-Water Temperature (C)]]*OO[[#This Row],[71]]</f>
        <v>2.5844599667699999E-20</v>
      </c>
      <c r="BV9" s="10">
        <f>3/24000000*OO[[#This Row],[130 (05JUL1985 03:00:00)-Water Temperature (C)]]*OO[[#This Row],[72]]</f>
        <v>2.4931083074799999E-20</v>
      </c>
      <c r="BW9" s="10">
        <f>3/24000000*OO[[#This Row],[131 (05JUL1985 06:00:00)-Water Temperature (C)]]*OO[[#This Row],[73]]</f>
        <v>2.370278109675E-20</v>
      </c>
      <c r="BX9" s="10">
        <f>3/24000000*OO[[#This Row],[132 (05JUL1985 09:00:00)-Water Temperature (C)]]*OO[[#This Row],[74]]</f>
        <v>2.2666516922812495E-20</v>
      </c>
      <c r="BY9" s="10">
        <f>3/24000000*OO[[#This Row],[133 (05JUL1985 12:00:00)-Water Temperature (C)]]*OO[[#This Row],[75]]</f>
        <v>2.1005807886649998E-20</v>
      </c>
      <c r="BZ9" s="10">
        <f>3/24000000*OO[[#This Row],[134 (05JUL1985 15:00:00)-Water Temperature (C)]]*OO[[#This Row],[76]]</f>
        <v>2.0030427626824997E-20</v>
      </c>
      <c r="CA9" s="10">
        <f>3/24000000*OO[[#This Row],[135 (05JUL1985 18:00:00)-Water Temperature (C)]]*OO[[#This Row],[77]]</f>
        <v>1.8738291427999999E-20</v>
      </c>
      <c r="CB9" s="10">
        <f>3/24000000*OO[[#This Row],[136 (05JUL1985 21:00:00)-Water Temperature (C)]]*OO[[#This Row],[78]]</f>
        <v>1.7751187932499997E-20</v>
      </c>
      <c r="CC9" s="10">
        <f>3/24000000*OO[[#This Row],[137 (06JUL1985 00:00:00)-Water Temperature (C)]]*OO[[#This Row],[79]]</f>
        <v>1.6902507035624998E-20</v>
      </c>
      <c r="CD9" s="10">
        <f>3/24000000*OO[[#This Row],[138 (06JUL1985 03:00:00)-Water Temperature (C)]]*OO[[#This Row],[80]]</f>
        <v>1.62481413241E-20</v>
      </c>
      <c r="CE9" s="10">
        <f>3/24000000*OO[[#This Row],[139 (06JUL1985 06:00:00)-Water Temperature (C)]]*OO[[#This Row],[81]]</f>
        <v>1.6283187807699999E-20</v>
      </c>
      <c r="CF9" s="10">
        <f>3/24000000*OO[[#This Row],[140 (06JUL1985 09:00:00)-Water Temperature (C)]]*OO[[#This Row],[82]]</f>
        <v>1.702934965919E-20</v>
      </c>
      <c r="CG9" s="10">
        <f>3/24000000*OO[[#This Row],[141 (06JUL1985 12:00:00)-Water Temperature (C)]]*OO[[#This Row],[83]]</f>
        <v>1.7267351966211248E-20</v>
      </c>
      <c r="CH9" s="10">
        <f>3/24000000*OO[[#This Row],[142 (06JUL1985 15:00:00)-Water Temperature (C)]]*OO[[#This Row],[84]]</f>
        <v>1.7174694575167501E-20</v>
      </c>
      <c r="CI9" s="10">
        <f>3/24000000*OO[[#This Row],[143 (06JUL1985 18:00:00)-Water Temperature (C)]]*OO[[#This Row],[85]]</f>
        <v>1.6679691617902499E-20</v>
      </c>
      <c r="CJ9" s="10">
        <f>3/24000000*OO[[#This Row],[144 (06JUL1985 21:00:00)-Water Temperature (C)]]*OO[[#This Row],[86]]</f>
        <v>1.5643820999107501E-20</v>
      </c>
      <c r="CK9" s="10">
        <f>3/24000000*OO[[#This Row],[145 (07JUL1985 00:00:00)-Water Temperature (C)]]*OO[[#This Row],[87]]</f>
        <v>1.4745642207827499E-20</v>
      </c>
      <c r="CL9" s="10">
        <f>3/24000000*OO[[#This Row],[146 (07JUL1985 03:00:00)-Water Temperature (C)]]*OO[[#This Row],[88]]</f>
        <v>1.4255629523869998E-20</v>
      </c>
      <c r="CM9" s="10">
        <f>3/24000000*OO[[#This Row],[147 (07JUL1985 06:00:00)-Water Temperature (C)]]*OO[[#This Row],[89]]</f>
        <v>1.3935164625909998E-20</v>
      </c>
      <c r="CN9" s="10">
        <f>3/24000000*OO[[#This Row],[148 (07JUL1985 09:00:00)-Water Temperature (C)]]*OO[[#This Row],[90]]</f>
        <v>1.3885539256769999E-20</v>
      </c>
      <c r="CO9" s="10">
        <f>3/24000000*OO[[#This Row],[149 (07JUL1985 12:00:00)-Water Temperature (C)]]*OO[[#This Row],[91]]</f>
        <v>1.3818301647749999E-20</v>
      </c>
      <c r="CP9" s="10">
        <f>3/24000000*OO[[#This Row],[150 (07JUL1985 15:00:00)-Water Temperature (C)]]*OO[[#This Row],[92]]</f>
        <v>1.3818301647749999E-20</v>
      </c>
      <c r="CQ9" s="10">
        <f>3/24000000*OO[[#This Row],[151 (07JUL1985 18:00:00)-Water Temperature (C)]]*OO[[#This Row],[93]]</f>
        <v>1.3818301647749999E-20</v>
      </c>
      <c r="CR9" s="10">
        <f>3/24000000*OO[[#This Row],[152 (07JUL1985 21:00:00)-Water Temperature (C)]]*OO[[#This Row],[94]]</f>
        <v>1.3818301647749999E-20</v>
      </c>
      <c r="CS9" s="10">
        <f>3/24000000*OO[[#This Row],[153 (08JUL1985 00:00:00)-Water Temperature (C)]]*OO[[#This Row],[95]]</f>
        <v>1.3818301647749999E-20</v>
      </c>
      <c r="CT9" s="10">
        <f>3/24000000*OO[[#This Row],[154 (08JUL1985 03:00:00)-Water Temperature (C)]]*OO[[#This Row],[96]]</f>
        <v>1.3818301647749999E-20</v>
      </c>
      <c r="CU9" s="10">
        <f>3/24000000*OO[[#This Row],[155 (08JUL1985 06:00:00)-Water Temperature (C)]]*OO[[#This Row],[97]]</f>
        <v>1.3818301647749999E-20</v>
      </c>
      <c r="CV9" s="10">
        <f>3/24000000*OO[[#This Row],[156 (08JUL1985 09:00:00)-Water Temperature (C)]]*OO[[#This Row],[98]]</f>
        <v>1.3818301647749999E-20</v>
      </c>
      <c r="CW9" s="10">
        <f>3/24000000*OO[[#This Row],[157 (08JUL1985 12:00:00)-Water Temperature (C)]]*OO[[#This Row],[99]]</f>
        <v>1.3818301647749999E-20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4.6579118050363845E-8</v>
      </c>
      <c r="D10" s="10">
        <f>3/24*OO[[#This Row],[60 (26JUN1985 09:00:00)-Water Temperature (C)]]*OO[[#This Row],[2]]/SUM(OO[2])</f>
        <v>9.2969012528711761E-11</v>
      </c>
      <c r="E10" s="10">
        <f>3/24*OO[[#This Row],[61 (26JUN1985 12:00:00)-Water Temperature (C)]]*OO[[#This Row],[3]]/SUM(OO[3])</f>
        <v>1.8422898540643913E-13</v>
      </c>
      <c r="F10" s="10">
        <f>3/24*OO[[#This Row],[62 (26JUN1985 15:00:00)-Water Temperature (C)]]*OO[[#This Row],[4]]/SUM(OO[4])</f>
        <v>3.8201995425458388E-16</v>
      </c>
      <c r="G10" s="10">
        <f>3/24*OO[[#This Row],[63 (26JUN1985 18:00:00)-Water Temperature (C)]]*OO[[#This Row],[5]]/SUM(OO[5])</f>
        <v>1.3652515329622944E-18</v>
      </c>
      <c r="H10" s="10">
        <f>3/24*OO[[#This Row],[64 (26JUN1985 21:00:00)-Water Temperature (C)]]*OO[[#This Row],[6]]/SUM(OO[6])</f>
        <v>5.717820769384472E-19</v>
      </c>
      <c r="I10" s="10">
        <f>3/24*OO[[#This Row],[65 (27JUN1985 00:00:00)-Water Temperature (C)]]*OO[[#This Row],[7]]/SUM(OO[7])</f>
        <v>5.7531529400407878E-19</v>
      </c>
      <c r="J10" s="10">
        <f>3/24*OO[[#This Row],[66 (27JUN1985 03:00:00)-Water Temperature (C)]]*OO[[#This Row],[8]]/SUM(OO[8])</f>
        <v>6.4862632497478705E-19</v>
      </c>
      <c r="K10" s="10">
        <f>3/24*OO[[#This Row],[67 (27JUN1985 06:00:00)-Water Temperature (C)]]*OO[[#This Row],[9]]/SUM(OO[9])</f>
        <v>9.7977680635111354E-19</v>
      </c>
      <c r="L10" s="10">
        <f>3/24*OO[[#This Row],[68 (27JUN1985 09:00:00)-Water Temperature (C)]]*OO[[#This Row],[10]]/SUM(OO[10])</f>
        <v>1.4176803153729107E-18</v>
      </c>
      <c r="M10" s="10">
        <f>3/24*OO[[#This Row],[69 (27JUN1985 12:00:00)-Water Temperature (C)]]*OO[[#This Row],[11]]/SUM(OO[11])</f>
        <v>1.7620993532704298E-18</v>
      </c>
      <c r="N10" s="10">
        <f>3/24*OO[[#This Row],[70 (27JUN1985 15:00:00)-Water Temperature (C)]]*OO[[#This Row],[12]]/SUM(OO[12])</f>
        <v>2.0336838121243602E-18</v>
      </c>
      <c r="O10" s="10">
        <f>3/24*OO[[#This Row],[71 (27JUN1985 18:00:00)-Water Temperature (C)]]*OO[[#This Row],[13]]/SUM(OO[13])</f>
        <v>2.2358023089321268E-18</v>
      </c>
      <c r="P10" s="10">
        <f>3/24*OO[[#This Row],[72 (27JUN1985 21:00:00)-Water Temperature (C)]]*OO[[#This Row],[14]]/SUM(OO[14])</f>
        <v>2.3529773395030675E-18</v>
      </c>
      <c r="Q10" s="10">
        <f>3/24*OO[[#This Row],[73 (28JUN1985 00:00:00)-Water Temperature (C)]]*OO[[#This Row],[15]]/SUM(OO[15])</f>
        <v>2.4887723971241133E-18</v>
      </c>
      <c r="R10" s="10">
        <f>3/24*OO[[#This Row],[74 (28JUN1985 03:00:00)-Water Temperature (C)]]*OO[[#This Row],[16]]/SUM(OO[16])</f>
        <v>2.5642340182759752E-18</v>
      </c>
      <c r="S10" s="10">
        <f>3/24*OO[[#This Row],[75 (28JUN1985 06:00:00)-Water Temperature (C)]]*OO[[#This Row],[17]]/SUM(OO[17])</f>
        <v>2.6826934084377946E-18</v>
      </c>
      <c r="T10" s="10">
        <f>3/24*OO[[#This Row],[76 (28JUN1985 09:00:00)-Water Temperature (C)]]*OO[[#This Row],[18]]/SUM(OO[18])</f>
        <v>2.8209593177383979E-18</v>
      </c>
      <c r="U10" s="10">
        <f>3/24*OO[[#This Row],[77 (28JUN1985 12:00:00)-Water Temperature (C)]]*OO[[#This Row],[19]]/SUM(OO[19])</f>
        <v>3.0113154089152395E-18</v>
      </c>
      <c r="V10" s="10">
        <f>3/24000000*OO[[#This Row],[78 (28JUN1985 15:00:00)-Water Temperature (C)]]*OO[[#This Row],[20]]</f>
        <v>3.139108804425E-18</v>
      </c>
      <c r="W10" s="10">
        <f>3/24000000*OO[[#This Row],[79 (28JUN1985 18:00:00)-Water Temperature (C)]]*OO[[#This Row],[21]]</f>
        <v>3.2380488497237494E-18</v>
      </c>
      <c r="X10" s="10">
        <f>3/24000000*OO[[#This Row],[80 (28JUN1985 21:00:00)-Water Temperature (C)]]*OO[[#This Row],[22]]</f>
        <v>3.3395936900062495E-18</v>
      </c>
      <c r="Y10" s="10">
        <f>3/24000000*OO[[#This Row],[81 (29JUN1985 00:00:00)-Water Temperature (C)]]*OO[[#This Row],[23]]</f>
        <v>3.4436624595587501E-18</v>
      </c>
      <c r="Z10" s="10">
        <f>3/24000000*OO[[#This Row],[82 (29JUN1985 03:00:00)-Water Temperature (C)]]*OO[[#This Row],[24]]</f>
        <v>3.448856983265E-18</v>
      </c>
      <c r="AA10" s="10">
        <f>3/24000000*OO[[#This Row],[83 (29JUN1985 06:00:00)-Water Temperature (C)]]*OO[[#This Row],[25]]</f>
        <v>3.4328384990900001E-18</v>
      </c>
      <c r="AB10" s="10">
        <f>3/24000000*OO[[#This Row],[84 (29JUN1985 09:00:00)-Water Temperature (C)]]*OO[[#This Row],[26]]</f>
        <v>3.4184471312062497E-18</v>
      </c>
      <c r="AC10" s="10">
        <f>3/24000000*OO[[#This Row],[85 (29JUN1985 12:00:00)-Water Temperature (C)]]*OO[[#This Row],[27]]</f>
        <v>3.4150405257599996E-18</v>
      </c>
      <c r="AD10" s="10">
        <f>3/24000000*OO[[#This Row],[86 (29JUN1985 15:00:00)-Water Temperature (C)]]*OO[[#This Row],[28]]</f>
        <v>3.35948756547375E-18</v>
      </c>
      <c r="AE10" s="10">
        <f>3/24000000*OO[[#This Row],[88 (29JUN1985 21:00:00)-Water Temperature (C)]]*OO[[#This Row],[30]]</f>
        <v>3.1754083433437495E-18</v>
      </c>
      <c r="AF10" s="10">
        <f>3/24000000*OO[[#This Row],[88 (29JUN1985 21:00:00)-Water Temperature (C)]]*OO[[#This Row],[30]]</f>
        <v>3.1754083433437495E-18</v>
      </c>
      <c r="AG10" s="10">
        <f>3/24000000*OO[[#This Row],[89 (30JUN1985 00:00:00)-Water Temperature (C)]]*OO[[#This Row],[31]]</f>
        <v>2.9982123767399998E-18</v>
      </c>
      <c r="AH10" s="10">
        <f>3/24000000*OO[[#This Row],[90 (30JUN1985 03:00:00)-Water Temperature (C)]]*OO[[#This Row],[32]]</f>
        <v>2.9517627762374999E-18</v>
      </c>
      <c r="AI10" s="10">
        <f>3/24000000*OO[[#This Row],[91 (30JUN1985 06:00:00)-Water Temperature (C)]]*OO[[#This Row],[33]]</f>
        <v>2.969926909065E-18</v>
      </c>
      <c r="AJ10" s="10">
        <f>3/24000000*OO[[#This Row],[92 (30JUN1985 09:00:00)-Water Temperature (C)]]*OO[[#This Row],[34]]</f>
        <v>2.6926711469999998E-18</v>
      </c>
      <c r="AK10" s="10">
        <f>3/24000000*OO[[#This Row],[93 (30JUN1985 12:00:00)-Water Temperature (C)]]*OO[[#This Row],[35]]</f>
        <v>2.40335485149E-18</v>
      </c>
      <c r="AL10" s="10">
        <f>3/24000000*OO[[#This Row],[94 (30JUN1985 15:00:00)-Water Temperature (C)]]*OO[[#This Row],[36]]</f>
        <v>2.1967590487412499E-18</v>
      </c>
      <c r="AM10" s="10">
        <f>3/24000000*OO[[#This Row],[95 (30JUN1985 18:00:00)-Water Temperature (C)]]*OO[[#This Row],[37]]</f>
        <v>2.0665263858524998E-18</v>
      </c>
      <c r="AN10" s="10">
        <f>3/24000000*OO[[#This Row],[96 (30JUN1985 21:00:00)-Water Temperature (C)]]*OO[[#This Row],[38]]</f>
        <v>1.9239461254000001E-18</v>
      </c>
      <c r="AO10" s="10">
        <f>3/24000000*OO[[#This Row],[97 (01JUL1985 00:00:00)-Water Temperature (C)]]*OO[[#This Row],[39]]</f>
        <v>1.8102016798549999E-18</v>
      </c>
      <c r="AP10" s="10">
        <f>3/24000000*OO[[#This Row],[98 (01JUL1985 03:00:00)-Water Temperature (C)]]*OO[[#This Row],[40]]</f>
        <v>1.7749947349750001E-18</v>
      </c>
      <c r="AQ10" s="10">
        <f>3/24000000*OO[[#This Row],[99 (01JUL1985 06:00:00)-Water Temperature (C)]]*OO[[#This Row],[41]]</f>
        <v>1.4856518327148751E-18</v>
      </c>
      <c r="AR10" s="10">
        <f>3/24000000*OO[[#This Row],[100 (01JUL1985 09:00:00)-Water Temperature (C)]]*OO[[#This Row],[42]]</f>
        <v>1.0999928039406249E-18</v>
      </c>
      <c r="AS10" s="10">
        <f>3/24000000*OO[[#This Row],[101 (01JUL1985 12:00:00)-Water Temperature (C)]]*OO[[#This Row],[43]]</f>
        <v>8.0199001646900002E-19</v>
      </c>
      <c r="AT10" s="10">
        <f>3/24000000*OO[[#This Row],[102 (01JUL1985 15:00:00)-Water Temperature (C)]]*OO[[#This Row],[44]]</f>
        <v>6.33952106233875E-19</v>
      </c>
      <c r="AU10" s="10">
        <f>3/24000000*OO[[#This Row],[103 (01JUL1985 18:00:00)-Water Temperature (C)]]*OO[[#This Row],[45]]</f>
        <v>5.3345139015299998E-19</v>
      </c>
      <c r="AV10" s="10">
        <f>3/24000000*OO[[#This Row],[104 (01JUL1985 21:00:00)-Water Temperature (C)]]*OO[[#This Row],[46]]</f>
        <v>4.54799429637E-19</v>
      </c>
      <c r="AW10" s="10">
        <f>3/24000000*OO[[#This Row],[105 (02JUL1985 00:00:00)-Water Temperature (C)]]*OO[[#This Row],[47]]</f>
        <v>4.0732251881724997E-19</v>
      </c>
      <c r="AX10" s="10">
        <f>3/24000000*OO[[#This Row],[106 (02JUL1985 03:00:00)-Water Temperature (C)]]*OO[[#This Row],[48]]</f>
        <v>3.7925281397812494E-19</v>
      </c>
      <c r="AY10" s="10">
        <f>3/24000000*OO[[#This Row],[107 (02JUL1985 06:00:00)-Water Temperature (C)]]*OO[[#This Row],[49]]</f>
        <v>3.4999624724200001E-19</v>
      </c>
      <c r="AZ10" s="10">
        <f>3/24000000*OO[[#This Row],[108 (02JUL1985 09:00:00)-Water Temperature (C)]]*OO[[#This Row],[50]]</f>
        <v>3.2299528659749999E-19</v>
      </c>
      <c r="BA10" s="10">
        <f>3/24000000*OO[[#This Row],[109 (02JUL1985 12:00:00)-Water Temperature (C)]]*OO[[#This Row],[51]]</f>
        <v>2.9321206274899996E-19</v>
      </c>
      <c r="BB10" s="10">
        <f>3/24000000*OO[[#This Row],[110 (02JUL1985 15:00:00)-Water Temperature (C)]]*OO[[#This Row],[52]]</f>
        <v>2.7009726396937502E-19</v>
      </c>
      <c r="BC10" s="10">
        <f>3/24000000*OO[[#This Row],[111 (02JUL1985 18:00:00)-Water Temperature (C)]]*OO[[#This Row],[53]]</f>
        <v>2.51303246582875E-19</v>
      </c>
      <c r="BD10" s="10">
        <f>3/24000000*OO[[#This Row],[112 (02JUL1985 21:00:00)-Water Temperature (C)]]*OO[[#This Row],[54]]</f>
        <v>2.2771060499550001E-19</v>
      </c>
      <c r="BE10" s="10">
        <f>3/24000000*OO[[#This Row],[113 (03JUL1985 00:00:00)-Water Temperature (C)]]*OO[[#This Row],[55]]</f>
        <v>2.1028636423812501E-19</v>
      </c>
      <c r="BF10" s="10">
        <f>3/24000000*OO[[#This Row],[114 (03JUL1985 03:00:00)-Water Temperature (C)]]*OO[[#This Row],[56]]</f>
        <v>1.9925454979849997E-19</v>
      </c>
      <c r="BG10" s="10">
        <f>3/24000000*OO[[#This Row],[115 (03JUL1985 06:00:00)-Water Temperature (C)]]*OO[[#This Row],[57]]</f>
        <v>1.7834162866199998E-19</v>
      </c>
      <c r="BH10" s="10">
        <f>3/24000000*OO[[#This Row],[116 (03JUL1985 09:00:00)-Water Temperature (C)]]*OO[[#This Row],[58]]</f>
        <v>1.4920879488634999E-19</v>
      </c>
      <c r="BI10" s="10">
        <f>3/24000000*OO[[#This Row],[117 (03JUL1985 12:00:00)-Water Temperature (C)]]*OO[[#This Row],[59]]</f>
        <v>1.223961657336E-19</v>
      </c>
      <c r="BJ10" s="10">
        <f>3/24000000*OO[[#This Row],[118 (03JUL1985 15:00:00)-Water Temperature (C)]]*OO[[#This Row],[60]]</f>
        <v>1.1180168084312498E-19</v>
      </c>
      <c r="BK10" s="10">
        <f>3/24000000*OO[[#This Row],[119 (03JUL1985 18:00:00)-Water Temperature (C)]]*OO[[#This Row],[61]]</f>
        <v>1.015429851135E-19</v>
      </c>
      <c r="BL10" s="10">
        <f>3/24000000*OO[[#This Row],[120 (03JUL1985 21:00:00)-Water Temperature (C)]]*OO[[#This Row],[62]]</f>
        <v>9.1617573407199995E-20</v>
      </c>
      <c r="BM10" s="10">
        <f>3/24000000*OO[[#This Row],[121 (04JUL1985 00:00:00)-Water Temperature (C)]]*OO[[#This Row],[63]]</f>
        <v>8.4758114422799994E-20</v>
      </c>
      <c r="BN10" s="10">
        <f>3/24000000*OO[[#This Row],[122 (04JUL1985 03:00:00)-Water Temperature (C)]]*OO[[#This Row],[64]]</f>
        <v>8.0585074702049988E-20</v>
      </c>
      <c r="BO10" s="10">
        <f>3/24000000*OO[[#This Row],[123 (04JUL1985 06:00:00)-Water Temperature (C)]]*OO[[#This Row],[65]]</f>
        <v>8.9605024446437502E-20</v>
      </c>
      <c r="BP10" s="10">
        <f>3/24000000*OO[[#This Row],[124 (04JUL1985 09:00:00)-Water Temperature (C)]]*OO[[#This Row],[66]]</f>
        <v>1.1470947401646249E-19</v>
      </c>
      <c r="BQ10" s="10">
        <f>3/24000000*OO[[#This Row],[125 (04JUL1985 12:00:00)-Water Temperature (C)]]*OO[[#This Row],[67]]</f>
        <v>1.3084810103999998E-19</v>
      </c>
      <c r="BR10" s="10">
        <f>3/24000000*OO[[#This Row],[126 (04JUL1985 15:00:00)-Water Temperature (C)]]*OO[[#This Row],[68]]</f>
        <v>1.3692129170625E-19</v>
      </c>
      <c r="BS10" s="10">
        <f>3/24000000*OO[[#This Row],[127 (04JUL1985 18:00:00)-Water Temperature (C)]]*OO[[#This Row],[69]]</f>
        <v>1.3541553249882499E-19</v>
      </c>
      <c r="BT10" s="10">
        <f>3/24000000*OO[[#This Row],[128 (04JUL1985 21:00:00)-Water Temperature (C)]]*OO[[#This Row],[70]]</f>
        <v>1.2661771137579998E-19</v>
      </c>
      <c r="BU10" s="10">
        <f>3/24000000*OO[[#This Row],[129 (05JUL1985 00:00:00)-Water Temperature (C)]]*OO[[#This Row],[71]]</f>
        <v>1.1991589664999999E-19</v>
      </c>
      <c r="BV10" s="10">
        <f>3/24000000*OO[[#This Row],[130 (05JUL1985 03:00:00)-Water Temperature (C)]]*OO[[#This Row],[72]]</f>
        <v>1.1548600688689998E-19</v>
      </c>
      <c r="BW10" s="10">
        <f>3/24000000*OO[[#This Row],[131 (05JUL1985 06:00:00)-Water Temperature (C)]]*OO[[#This Row],[73]]</f>
        <v>1.0946472520600001E-19</v>
      </c>
      <c r="BX10" s="10">
        <f>3/24000000*OO[[#This Row],[132 (05JUL1985 09:00:00)-Water Temperature (C)]]*OO[[#This Row],[74]]</f>
        <v>1.0527824196079999E-19</v>
      </c>
      <c r="BY10" s="10">
        <f>3/24000000*OO[[#This Row],[133 (05JUL1985 12:00:00)-Water Temperature (C)]]*OO[[#This Row],[75]]</f>
        <v>9.8033085283599989E-20</v>
      </c>
      <c r="BZ10" s="10">
        <f>3/24000000*OO[[#This Row],[134 (05JUL1985 15:00:00)-Water Temperature (C)]]*OO[[#This Row],[76]]</f>
        <v>9.3234028624899995E-20</v>
      </c>
      <c r="CA10" s="10">
        <f>3/24000000*OO[[#This Row],[135 (05JUL1985 18:00:00)-Water Temperature (C)]]*OO[[#This Row],[77]]</f>
        <v>8.7330434318849997E-20</v>
      </c>
      <c r="CB10" s="10">
        <f>3/24000000*OO[[#This Row],[136 (05JUL1985 21:00:00)-Water Temperature (C)]]*OO[[#This Row],[78]]</f>
        <v>8.2480926581212491E-20</v>
      </c>
      <c r="CC10" s="10">
        <f>3/24000000*OO[[#This Row],[137 (06JUL1985 00:00:00)-Water Temperature (C)]]*OO[[#This Row],[79]]</f>
        <v>7.8355950809399992E-20</v>
      </c>
      <c r="CD10" s="10">
        <f>3/24000000*OO[[#This Row],[138 (06JUL1985 03:00:00)-Water Temperature (C)]]*OO[[#This Row],[80]]</f>
        <v>7.5250809442149985E-20</v>
      </c>
      <c r="CE10" s="10">
        <f>3/24000000*OO[[#This Row],[139 (06JUL1985 06:00:00)-Water Temperature (C)]]*OO[[#This Row],[81]]</f>
        <v>7.5615571970887496E-20</v>
      </c>
      <c r="CF10" s="10">
        <f>3/24000000*OO[[#This Row],[140 (06JUL1985 09:00:00)-Water Temperature (C)]]*OO[[#This Row],[82]]</f>
        <v>7.9690513090012495E-20</v>
      </c>
      <c r="CG10" s="10">
        <f>3/24000000*OO[[#This Row],[141 (06JUL1985 12:00:00)-Water Temperature (C)]]*OO[[#This Row],[83]]</f>
        <v>8.0955763601624999E-20</v>
      </c>
      <c r="CH10" s="10">
        <f>3/24000000*OO[[#This Row],[142 (06JUL1985 15:00:00)-Water Temperature (C)]]*OO[[#This Row],[84]]</f>
        <v>8.0626548007462487E-20</v>
      </c>
      <c r="CI10" s="10">
        <f>3/24000000*OO[[#This Row],[143 (06JUL1985 18:00:00)-Water Temperature (C)]]*OO[[#This Row],[85]]</f>
        <v>7.8170474478100003E-20</v>
      </c>
      <c r="CJ10" s="10">
        <f>3/24000000*OO[[#This Row],[144 (06JUL1985 21:00:00)-Water Temperature (C)]]*OO[[#This Row],[86]]</f>
        <v>7.3004271336249993E-20</v>
      </c>
      <c r="CK10" s="10">
        <f>3/24000000*OO[[#This Row],[145 (07JUL1985 00:00:00)-Water Temperature (C)]]*OO[[#This Row],[87]]</f>
        <v>6.8080164933550005E-20</v>
      </c>
      <c r="CL10" s="10">
        <f>3/24000000*OO[[#This Row],[146 (07JUL1985 03:00:00)-Water Temperature (C)]]*OO[[#This Row],[88]]</f>
        <v>6.5720017203437503E-20</v>
      </c>
      <c r="CM10" s="10">
        <f>3/24000000*OO[[#This Row],[147 (07JUL1985 06:00:00)-Water Temperature (C)]]*OO[[#This Row],[89]]</f>
        <v>6.418380234465E-20</v>
      </c>
      <c r="CN10" s="10">
        <f>3/24000000*OO[[#This Row],[148 (07JUL1985 09:00:00)-Water Temperature (C)]]*OO[[#This Row],[90]]</f>
        <v>6.4223260234199999E-20</v>
      </c>
      <c r="CO10" s="10">
        <f>3/24000000*OO[[#This Row],[149 (07JUL1985 12:00:00)-Water Temperature (C)]]*OO[[#This Row],[91]]</f>
        <v>6.411900448639999E-20</v>
      </c>
      <c r="CP10" s="10">
        <f>3/24000000*OO[[#This Row],[150 (07JUL1985 15:00:00)-Water Temperature (C)]]*OO[[#This Row],[92]]</f>
        <v>6.411900448639999E-20</v>
      </c>
      <c r="CQ10" s="10">
        <f>3/24000000*OO[[#This Row],[151 (07JUL1985 18:00:00)-Water Temperature (C)]]*OO[[#This Row],[93]]</f>
        <v>6.411900448639999E-20</v>
      </c>
      <c r="CR10" s="10">
        <f>3/24000000*OO[[#This Row],[152 (07JUL1985 21:00:00)-Water Temperature (C)]]*OO[[#This Row],[94]]</f>
        <v>6.411900448639999E-20</v>
      </c>
      <c r="CS10" s="10">
        <f>3/24000000*OO[[#This Row],[153 (08JUL1985 00:00:00)-Water Temperature (C)]]*OO[[#This Row],[95]]</f>
        <v>6.411900448639999E-20</v>
      </c>
      <c r="CT10" s="10">
        <f>3/24000000*OO[[#This Row],[154 (08JUL1985 03:00:00)-Water Temperature (C)]]*OO[[#This Row],[96]]</f>
        <v>6.411900448639999E-20</v>
      </c>
      <c r="CU10" s="10">
        <f>3/24000000*OO[[#This Row],[155 (08JUL1985 06:00:00)-Water Temperature (C)]]*OO[[#This Row],[97]]</f>
        <v>6.411900448639999E-20</v>
      </c>
      <c r="CV10" s="10">
        <f>3/24000000*OO[[#This Row],[156 (08JUL1985 09:00:00)-Water Temperature (C)]]*OO[[#This Row],[98]]</f>
        <v>6.411900448639999E-20</v>
      </c>
      <c r="CW10" s="10">
        <f>3/24000000*OO[[#This Row],[157 (08JUL1985 12:00:00)-Water Temperature (C)]]*OO[[#This Row],[99]]</f>
        <v>6.411900448639999E-20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1.3785659113260143E-7</v>
      </c>
      <c r="D11" s="10">
        <f>3/24*OO[[#This Row],[60 (26JUN1985 09:00:00)-Water Temperature (C)]]*OO[[#This Row],[2]]/SUM(OO[2])</f>
        <v>2.7593159219903489E-10</v>
      </c>
      <c r="E11" s="10">
        <f>3/24*OO[[#This Row],[61 (26JUN1985 12:00:00)-Water Temperature (C)]]*OO[[#This Row],[3]]/SUM(OO[3])</f>
        <v>5.473520744346194E-13</v>
      </c>
      <c r="F11" s="10">
        <f>3/24*OO[[#This Row],[62 (26JUN1985 15:00:00)-Water Temperature (C)]]*OO[[#This Row],[4]]/SUM(OO[4])</f>
        <v>1.1329073194264788E-15</v>
      </c>
      <c r="G11" s="10">
        <f>3/24*OO[[#This Row],[63 (26JUN1985 18:00:00)-Water Temperature (C)]]*OO[[#This Row],[5]]/SUM(OO[5])</f>
        <v>5.4892102667550914E-18</v>
      </c>
      <c r="H11" s="10">
        <f>3/24*OO[[#This Row],[64 (26JUN1985 21:00:00)-Water Temperature (C)]]*OO[[#This Row],[6]]/SUM(OO[6])</f>
        <v>3.1325723738727228E-18</v>
      </c>
      <c r="I11" s="10">
        <f>3/24*OO[[#This Row],[65 (27JUN1985 00:00:00)-Water Temperature (C)]]*OO[[#This Row],[7]]/SUM(OO[7])</f>
        <v>3.1301662525208952E-18</v>
      </c>
      <c r="J11" s="10">
        <f>3/24*OO[[#This Row],[66 (27JUN1985 03:00:00)-Water Temperature (C)]]*OO[[#This Row],[8]]/SUM(OO[8])</f>
        <v>3.5634416152188494E-18</v>
      </c>
      <c r="K11" s="10">
        <f>3/24*OO[[#This Row],[67 (27JUN1985 06:00:00)-Water Temperature (C)]]*OO[[#This Row],[9]]/SUM(OO[9])</f>
        <v>5.3794001335555642E-18</v>
      </c>
      <c r="L11" s="10">
        <f>3/24*OO[[#This Row],[68 (27JUN1985 09:00:00)-Water Temperature (C)]]*OO[[#This Row],[10]]/SUM(OO[10])</f>
        <v>7.6638797067838654E-18</v>
      </c>
      <c r="M11" s="10">
        <f>3/24*OO[[#This Row],[69 (27JUN1985 12:00:00)-Water Temperature (C)]]*OO[[#This Row],[11]]/SUM(OO[11])</f>
        <v>9.3853597273196575E-18</v>
      </c>
      <c r="N11" s="10">
        <f>3/24*OO[[#This Row],[70 (27JUN1985 15:00:00)-Water Temperature (C)]]*OO[[#This Row],[12]]/SUM(OO[12])</f>
        <v>1.0683658640486848E-17</v>
      </c>
      <c r="O11" s="10">
        <f>3/24*OO[[#This Row],[71 (27JUN1985 18:00:00)-Water Temperature (C)]]*OO[[#This Row],[13]]/SUM(OO[13])</f>
        <v>1.1611007110738982E-17</v>
      </c>
      <c r="P11" s="10">
        <f>3/24*OO[[#This Row],[72 (27JUN1985 21:00:00)-Water Temperature (C)]]*OO[[#This Row],[14]]/SUM(OO[14])</f>
        <v>1.2069283372497281E-17</v>
      </c>
      <c r="Q11" s="10">
        <f>3/24*OO[[#This Row],[73 (28JUN1985 00:00:00)-Water Temperature (C)]]*OO[[#This Row],[15]]/SUM(OO[15])</f>
        <v>1.256611527154881E-17</v>
      </c>
      <c r="R11" s="10">
        <f>3/24*OO[[#This Row],[74 (28JUN1985 03:00:00)-Water Temperature (C)]]*OO[[#This Row],[16]]/SUM(OO[16])</f>
        <v>1.2816454467810536E-17</v>
      </c>
      <c r="S11" s="10">
        <f>3/24*OO[[#This Row],[75 (28JUN1985 06:00:00)-Water Temperature (C)]]*OO[[#This Row],[17]]/SUM(OO[17])</f>
        <v>1.327961642128612E-17</v>
      </c>
      <c r="T11" s="10">
        <f>3/24*OO[[#This Row],[76 (28JUN1985 09:00:00)-Water Temperature (C)]]*OO[[#This Row],[18]]/SUM(OO[18])</f>
        <v>1.3833177767940357E-17</v>
      </c>
      <c r="U11" s="10">
        <f>3/24*OO[[#This Row],[77 (28JUN1985 12:00:00)-Water Temperature (C)]]*OO[[#This Row],[19]]/SUM(OO[19])</f>
        <v>1.4670774253271221E-17</v>
      </c>
      <c r="V11" s="10">
        <f>3/24000000*OO[[#This Row],[78 (28JUN1985 15:00:00)-Water Temperature (C)]]*OO[[#This Row],[20]]</f>
        <v>1.5109567409429999E-17</v>
      </c>
      <c r="W11" s="10">
        <f>3/24000000*OO[[#This Row],[79 (28JUN1985 18:00:00)-Water Temperature (C)]]*OO[[#This Row],[21]]</f>
        <v>1.5418219524440001E-17</v>
      </c>
      <c r="X11" s="10">
        <f>3/24000000*OO[[#This Row],[80 (28JUN1985 21:00:00)-Water Temperature (C)]]*OO[[#This Row],[22]]</f>
        <v>1.56658958556375E-17</v>
      </c>
      <c r="Y11" s="10">
        <f>3/24000000*OO[[#This Row],[81 (29JUN1985 00:00:00)-Water Temperature (C)]]*OO[[#This Row],[23]]</f>
        <v>1.5940688489202498E-17</v>
      </c>
      <c r="Z11" s="10">
        <f>3/24000000*OO[[#This Row],[82 (29JUN1985 03:00:00)-Water Temperature (C)]]*OO[[#This Row],[24]]</f>
        <v>1.5758751055208748E-17</v>
      </c>
      <c r="AA11" s="10">
        <f>3/24000000*OO[[#This Row],[83 (29JUN1985 06:00:00)-Water Temperature (C)]]*OO[[#This Row],[25]]</f>
        <v>1.551233334832125E-17</v>
      </c>
      <c r="AB11" s="10">
        <f>3/24000000*OO[[#This Row],[84 (29JUN1985 09:00:00)-Water Temperature (C)]]*OO[[#This Row],[26]]</f>
        <v>1.5253850914181251E-17</v>
      </c>
      <c r="AC11" s="10">
        <f>3/24000000*OO[[#This Row],[85 (29JUN1985 12:00:00)-Water Temperature (C)]]*OO[[#This Row],[27]]</f>
        <v>1.5135127696127501E-17</v>
      </c>
      <c r="AD11" s="10">
        <f>3/24000000*OO[[#This Row],[86 (29JUN1985 15:00:00)-Water Temperature (C)]]*OO[[#This Row],[28]]</f>
        <v>1.4733085669499998E-17</v>
      </c>
      <c r="AE11" s="10">
        <f>3/24000000*OO[[#This Row],[88 (29JUN1985 21:00:00)-Water Temperature (C)]]*OO[[#This Row],[30]]</f>
        <v>1.3569866805675001E-17</v>
      </c>
      <c r="AF11" s="10">
        <f>3/24000000*OO[[#This Row],[88 (29JUN1985 21:00:00)-Water Temperature (C)]]*OO[[#This Row],[30]]</f>
        <v>1.3569866805675001E-17</v>
      </c>
      <c r="AG11" s="10">
        <f>3/24000000*OO[[#This Row],[89 (30JUN1985 00:00:00)-Water Temperature (C)]]*OO[[#This Row],[31]]</f>
        <v>1.25740116525525E-17</v>
      </c>
      <c r="AH11" s="10">
        <f>3/24000000*OO[[#This Row],[90 (30JUN1985 03:00:00)-Water Temperature (C)]]*OO[[#This Row],[32]]</f>
        <v>1.2338950979212501E-17</v>
      </c>
      <c r="AI11" s="10">
        <f>3/24000000*OO[[#This Row],[91 (30JUN1985 06:00:00)-Water Temperature (C)]]*OO[[#This Row],[33]]</f>
        <v>1.2251970166968748E-17</v>
      </c>
      <c r="AJ11" s="10">
        <f>3/24000000*OO[[#This Row],[92 (30JUN1985 09:00:00)-Water Temperature (C)]]*OO[[#This Row],[34]]</f>
        <v>1.1019741486774999E-17</v>
      </c>
      <c r="AK11" s="10">
        <f>3/24000000*OO[[#This Row],[93 (30JUN1985 12:00:00)-Water Temperature (C)]]*OO[[#This Row],[35]]</f>
        <v>9.8544362992499978E-18</v>
      </c>
      <c r="AL11" s="10">
        <f>3/24000000*OO[[#This Row],[94 (30JUN1985 15:00:00)-Water Temperature (C)]]*OO[[#This Row],[36]]</f>
        <v>8.941583024295E-18</v>
      </c>
      <c r="AM11" s="10">
        <f>3/24000000*OO[[#This Row],[95 (30JUN1985 18:00:00)-Water Temperature (C)]]*OO[[#This Row],[37]]</f>
        <v>8.4066814295824999E-18</v>
      </c>
      <c r="AN11" s="10">
        <f>3/24000000*OO[[#This Row],[96 (30JUN1985 21:00:00)-Water Temperature (C)]]*OO[[#This Row],[38]]</f>
        <v>7.7842113363424994E-18</v>
      </c>
      <c r="AO11" s="10">
        <f>3/24000000*OO[[#This Row],[97 (01JUL1985 00:00:00)-Water Temperature (C)]]*OO[[#This Row],[39]]</f>
        <v>7.24072434135E-18</v>
      </c>
      <c r="AP11" s="10">
        <f>3/24000000*OO[[#This Row],[98 (01JUL1985 03:00:00)-Water Temperature (C)]]*OO[[#This Row],[40]]</f>
        <v>7.0305221916749989E-18</v>
      </c>
      <c r="AQ11" s="10">
        <f>3/24000000*OO[[#This Row],[99 (01JUL1985 06:00:00)-Water Temperature (C)]]*OO[[#This Row],[41]]</f>
        <v>5.7584485116724986E-18</v>
      </c>
      <c r="AR11" s="10">
        <f>3/24000000*OO[[#This Row],[100 (01JUL1985 09:00:00)-Water Temperature (C)]]*OO[[#This Row],[42]]</f>
        <v>4.27148470428875E-18</v>
      </c>
      <c r="AS11" s="10">
        <f>3/24000000*OO[[#This Row],[101 (01JUL1985 12:00:00)-Water Temperature (C)]]*OO[[#This Row],[43]]</f>
        <v>3.1478665931337495E-18</v>
      </c>
      <c r="AT11" s="10">
        <f>3/24000000*OO[[#This Row],[102 (01JUL1985 15:00:00)-Water Temperature (C)]]*OO[[#This Row],[44]]</f>
        <v>2.5115772234437496E-18</v>
      </c>
      <c r="AU11" s="10">
        <f>3/24000000*OO[[#This Row],[103 (01JUL1985 18:00:00)-Water Temperature (C)]]*OO[[#This Row],[45]]</f>
        <v>2.12324475582875E-18</v>
      </c>
      <c r="AV11" s="10">
        <f>3/24000000*OO[[#This Row],[104 (01JUL1985 21:00:00)-Water Temperature (C)]]*OO[[#This Row],[46]]</f>
        <v>1.8085136985325E-18</v>
      </c>
      <c r="AW11" s="10">
        <f>3/24000000*OO[[#This Row],[105 (02JUL1985 00:00:00)-Water Temperature (C)]]*OO[[#This Row],[47]]</f>
        <v>1.6081580907974999E-18</v>
      </c>
      <c r="AX11" s="10">
        <f>3/24000000*OO[[#This Row],[106 (02JUL1985 03:00:00)-Water Temperature (C)]]*OO[[#This Row],[48]]</f>
        <v>1.4944156451317501E-18</v>
      </c>
      <c r="AY11" s="10">
        <f>3/24000000*OO[[#This Row],[107 (02JUL1985 06:00:00)-Water Temperature (C)]]*OO[[#This Row],[49]]</f>
        <v>1.3710511331981248E-18</v>
      </c>
      <c r="AZ11" s="10">
        <f>3/24000000*OO[[#This Row],[108 (02JUL1985 09:00:00)-Water Temperature (C)]]*OO[[#This Row],[50]]</f>
        <v>1.2767099605125001E-18</v>
      </c>
      <c r="BA11" s="10">
        <f>3/24000000*OO[[#This Row],[109 (02JUL1985 12:00:00)-Water Temperature (C)]]*OO[[#This Row],[51]]</f>
        <v>1.1672763046202501E-18</v>
      </c>
      <c r="BB11" s="10">
        <f>3/24000000*OO[[#This Row],[110 (02JUL1985 15:00:00)-Water Temperature (C)]]*OO[[#This Row],[52]]</f>
        <v>1.07943051002E-18</v>
      </c>
      <c r="BC11" s="10">
        <f>3/24000000*OO[[#This Row],[111 (02JUL1985 18:00:00)-Water Temperature (C)]]*OO[[#This Row],[53]]</f>
        <v>1.003983456151125E-18</v>
      </c>
      <c r="BD11" s="10">
        <f>3/24000000*OO[[#This Row],[112 (02JUL1985 21:00:00)-Water Temperature (C)]]*OO[[#This Row],[54]]</f>
        <v>9.0721324855124997E-19</v>
      </c>
      <c r="BE11" s="10">
        <f>3/24000000*OO[[#This Row],[113 (03JUL1985 00:00:00)-Water Temperature (C)]]*OO[[#This Row],[55]]</f>
        <v>8.3093444129625E-19</v>
      </c>
      <c r="BF11" s="10">
        <f>3/24000000*OO[[#This Row],[114 (03JUL1985 03:00:00)-Water Temperature (C)]]*OO[[#This Row],[56]]</f>
        <v>7.8545912202150004E-19</v>
      </c>
      <c r="BG11" s="10">
        <f>3/24000000*OO[[#This Row],[115 (03JUL1985 06:00:00)-Water Temperature (C)]]*OO[[#This Row],[57]]</f>
        <v>6.9573915780199994E-19</v>
      </c>
      <c r="BH11" s="10">
        <f>3/24000000*OO[[#This Row],[116 (03JUL1985 09:00:00)-Water Temperature (C)]]*OO[[#This Row],[58]]</f>
        <v>5.8702461808049998E-19</v>
      </c>
      <c r="BI11" s="10">
        <f>3/24000000*OO[[#This Row],[117 (03JUL1985 12:00:00)-Water Temperature (C)]]*OO[[#This Row],[59]]</f>
        <v>4.8324774154799996E-19</v>
      </c>
      <c r="BJ11" s="10">
        <f>3/24000000*OO[[#This Row],[118 (03JUL1985 15:00:00)-Water Temperature (C)]]*OO[[#This Row],[60]]</f>
        <v>4.4558538186825E-19</v>
      </c>
      <c r="BK11" s="10">
        <f>3/24000000*OO[[#This Row],[119 (03JUL1985 18:00:00)-Water Temperature (C)]]*OO[[#This Row],[61]]</f>
        <v>4.0689972695124995E-19</v>
      </c>
      <c r="BL11" s="10">
        <f>3/24000000*OO[[#This Row],[120 (03JUL1985 21:00:00)-Water Temperature (C)]]*OO[[#This Row],[62]]</f>
        <v>3.6697985199999996E-19</v>
      </c>
      <c r="BM11" s="10">
        <f>3/24000000*OO[[#This Row],[121 (04JUL1985 00:00:00)-Water Temperature (C)]]*OO[[#This Row],[63]]</f>
        <v>3.3810663868312501E-19</v>
      </c>
      <c r="BN11" s="10">
        <f>3/24000000*OO[[#This Row],[122 (04JUL1985 03:00:00)-Water Temperature (C)]]*OO[[#This Row],[64]]</f>
        <v>3.2188895680274992E-19</v>
      </c>
      <c r="BO11" s="10">
        <f>3/24000000*OO[[#This Row],[123 (04JUL1985 06:00:00)-Water Temperature (C)]]*OO[[#This Row],[65]]</f>
        <v>3.6404992959749997E-19</v>
      </c>
      <c r="BP11" s="10">
        <f>3/24000000*OO[[#This Row],[124 (04JUL1985 09:00:00)-Water Temperature (C)]]*OO[[#This Row],[66]]</f>
        <v>4.6939091132962496E-19</v>
      </c>
      <c r="BQ11" s="10">
        <f>3/24000000*OO[[#This Row],[125 (04JUL1985 12:00:00)-Water Temperature (C)]]*OO[[#This Row],[67]]</f>
        <v>5.3348289774999997E-19</v>
      </c>
      <c r="BR11" s="10">
        <f>3/24000000*OO[[#This Row],[126 (04JUL1985 15:00:00)-Water Temperature (C)]]*OO[[#This Row],[68]]</f>
        <v>5.5625874513999994E-19</v>
      </c>
      <c r="BS11" s="10">
        <f>3/24000000*OO[[#This Row],[127 (04JUL1985 18:00:00)-Water Temperature (C)]]*OO[[#This Row],[69]]</f>
        <v>5.4856408903499991E-19</v>
      </c>
      <c r="BT11" s="10">
        <f>3/24000000*OO[[#This Row],[128 (04JUL1985 21:00:00)-Water Temperature (C)]]*OO[[#This Row],[70]]</f>
        <v>5.0977439654475002E-19</v>
      </c>
      <c r="BU11" s="10">
        <f>3/24000000*OO[[#This Row],[129 (05JUL1985 00:00:00)-Water Temperature (C)]]*OO[[#This Row],[71]]</f>
        <v>4.7805712363749992E-19</v>
      </c>
      <c r="BV11" s="10">
        <f>3/24000000*OO[[#This Row],[130 (05JUL1985 03:00:00)-Water Temperature (C)]]*OO[[#This Row],[72]]</f>
        <v>4.5952602749999994E-19</v>
      </c>
      <c r="BW11" s="10">
        <f>3/24000000*OO[[#This Row],[131 (05JUL1985 06:00:00)-Water Temperature (C)]]*OO[[#This Row],[73]]</f>
        <v>4.3409446702712491E-19</v>
      </c>
      <c r="BX11" s="10">
        <f>3/24000000*OO[[#This Row],[132 (05JUL1985 09:00:00)-Water Temperature (C)]]*OO[[#This Row],[74]]</f>
        <v>4.1965611811012493E-19</v>
      </c>
      <c r="BY11" s="10">
        <f>3/24000000*OO[[#This Row],[133 (05JUL1985 12:00:00)-Water Temperature (C)]]*OO[[#This Row],[75]]</f>
        <v>3.9318044676937498E-19</v>
      </c>
      <c r="BZ11" s="10">
        <f>3/24000000*OO[[#This Row],[134 (05JUL1985 15:00:00)-Water Temperature (C)]]*OO[[#This Row],[76]]</f>
        <v>3.7270364512499996E-19</v>
      </c>
      <c r="CA11" s="10">
        <f>3/24000000*OO[[#This Row],[135 (05JUL1985 18:00:00)-Water Temperature (C)]]*OO[[#This Row],[77]]</f>
        <v>3.4995474854999995E-19</v>
      </c>
      <c r="CB11" s="10">
        <f>3/24000000*OO[[#This Row],[136 (05JUL1985 21:00:00)-Water Temperature (C)]]*OO[[#This Row],[78]]</f>
        <v>3.2932467283949996E-19</v>
      </c>
      <c r="CC11" s="10">
        <f>3/24000000*OO[[#This Row],[137 (06JUL1985 00:00:00)-Water Temperature (C)]]*OO[[#This Row],[79]]</f>
        <v>3.1214158664250001E-19</v>
      </c>
      <c r="CD11" s="10">
        <f>3/24000000*OO[[#This Row],[138 (06JUL1985 03:00:00)-Water Temperature (C)]]*OO[[#This Row],[80]]</f>
        <v>2.9951735461449994E-19</v>
      </c>
      <c r="CE11" s="10">
        <f>3/24000000*OO[[#This Row],[139 (06JUL1985 06:00:00)-Water Temperature (C)]]*OO[[#This Row],[81]]</f>
        <v>3.0178770670799999E-19</v>
      </c>
      <c r="CF11" s="10">
        <f>3/24000000*OO[[#This Row],[140 (06JUL1985 09:00:00)-Water Temperature (C)]]*OO[[#This Row],[82]]</f>
        <v>3.2037824553675001E-19</v>
      </c>
      <c r="CG11" s="10">
        <f>3/24000000*OO[[#This Row],[141 (06JUL1985 12:00:00)-Water Temperature (C)]]*OO[[#This Row],[83]]</f>
        <v>3.2631100602299998E-19</v>
      </c>
      <c r="CH11" s="10">
        <f>3/24000000*OO[[#This Row],[142 (06JUL1985 15:00:00)-Water Temperature (C)]]*OO[[#This Row],[84]]</f>
        <v>3.2549437806262499E-19</v>
      </c>
      <c r="CI11" s="10">
        <f>3/24000000*OO[[#This Row],[143 (06JUL1985 18:00:00)-Water Temperature (C)]]*OO[[#This Row],[85]]</f>
        <v>3.1518378960937503E-19</v>
      </c>
      <c r="CJ11" s="10">
        <f>3/24000000*OO[[#This Row],[144 (06JUL1985 21:00:00)-Water Temperature (C)]]*OO[[#This Row],[86]]</f>
        <v>2.9348639428599998E-19</v>
      </c>
      <c r="CK11" s="10">
        <f>3/24000000*OO[[#This Row],[145 (07JUL1985 00:00:00)-Water Temperature (C)]]*OO[[#This Row],[87]]</f>
        <v>2.7076497892124996E-19</v>
      </c>
      <c r="CL11" s="10">
        <f>3/24000000*OO[[#This Row],[146 (07JUL1985 03:00:00)-Water Temperature (C)]]*OO[[#This Row],[88]]</f>
        <v>2.6095273045250002E-19</v>
      </c>
      <c r="CM11" s="10">
        <f>3/24000000*OO[[#This Row],[147 (07JUL1985 06:00:00)-Water Temperature (C)]]*OO[[#This Row],[89]]</f>
        <v>2.5465419278199996E-19</v>
      </c>
      <c r="CN11" s="10">
        <f>3/24000000*OO[[#This Row],[148 (07JUL1985 09:00:00)-Water Temperature (C)]]*OO[[#This Row],[90]]</f>
        <v>2.5584889528875001E-19</v>
      </c>
      <c r="CO11" s="10">
        <f>3/24000000*OO[[#This Row],[149 (07JUL1985 12:00:00)-Water Temperature (C)]]*OO[[#This Row],[91]]</f>
        <v>2.5627107191399998E-19</v>
      </c>
      <c r="CP11" s="10">
        <f>3/24000000*OO[[#This Row],[150 (07JUL1985 15:00:00)-Water Temperature (C)]]*OO[[#This Row],[92]]</f>
        <v>2.5627107191399998E-19</v>
      </c>
      <c r="CQ11" s="10">
        <f>3/24000000*OO[[#This Row],[151 (07JUL1985 18:00:00)-Water Temperature (C)]]*OO[[#This Row],[93]]</f>
        <v>2.5627107191399998E-19</v>
      </c>
      <c r="CR11" s="10">
        <f>3/24000000*OO[[#This Row],[152 (07JUL1985 21:00:00)-Water Temperature (C)]]*OO[[#This Row],[94]]</f>
        <v>2.5627107191399998E-19</v>
      </c>
      <c r="CS11" s="10">
        <f>3/24000000*OO[[#This Row],[153 (08JUL1985 00:00:00)-Water Temperature (C)]]*OO[[#This Row],[95]]</f>
        <v>2.5627107191399998E-19</v>
      </c>
      <c r="CT11" s="10">
        <f>3/24000000*OO[[#This Row],[154 (08JUL1985 03:00:00)-Water Temperature (C)]]*OO[[#This Row],[96]]</f>
        <v>2.5627107191399998E-19</v>
      </c>
      <c r="CU11" s="10">
        <f>3/24000000*OO[[#This Row],[155 (08JUL1985 06:00:00)-Water Temperature (C)]]*OO[[#This Row],[97]]</f>
        <v>2.5627107191399998E-19</v>
      </c>
      <c r="CV11" s="10">
        <f>3/24000000*OO[[#This Row],[156 (08JUL1985 09:00:00)-Water Temperature (C)]]*OO[[#This Row],[98]]</f>
        <v>2.5627107191399998E-19</v>
      </c>
      <c r="CW11" s="10">
        <f>3/24000000*OO[[#This Row],[157 (08JUL1985 12:00:00)-Water Temperature (C)]]*OO[[#This Row],[99]]</f>
        <v>2.5627107191399998E-19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2.8142196117066216E-7</v>
      </c>
      <c r="D12" s="10">
        <f>3/24*OO[[#This Row],[60 (26JUN1985 09:00:00)-Water Temperature (C)]]*OO[[#This Row],[2]]/SUM(OO[2])</f>
        <v>5.6424338100079659E-10</v>
      </c>
      <c r="E12" s="10">
        <f>3/24*OO[[#This Row],[61 (26JUN1985 12:00:00)-Water Temperature (C)]]*OO[[#This Row],[3]]/SUM(OO[3])</f>
        <v>1.1231358331695619E-12</v>
      </c>
      <c r="F12" s="10">
        <f>3/24*OO[[#This Row],[62 (26JUN1985 15:00:00)-Water Temperature (C)]]*OO[[#This Row],[4]]/SUM(OO[4])</f>
        <v>2.3161297870602701E-15</v>
      </c>
      <c r="G12" s="10">
        <f>3/24*OO[[#This Row],[63 (26JUN1985 18:00:00)-Water Temperature (C)]]*OO[[#This Row],[5]]/SUM(OO[5])</f>
        <v>1.997438900340687E-17</v>
      </c>
      <c r="H12" s="10">
        <f>3/24*OO[[#This Row],[64 (26JUN1985 21:00:00)-Water Temperature (C)]]*OO[[#This Row],[6]]/SUM(OO[6])</f>
        <v>1.5079888899133706E-17</v>
      </c>
      <c r="I12" s="10">
        <f>3/24*OO[[#This Row],[65 (27JUN1985 00:00:00)-Water Temperature (C)]]*OO[[#This Row],[7]]/SUM(OO[7])</f>
        <v>1.4932241165391309E-17</v>
      </c>
      <c r="J12" s="10">
        <f>3/24*OO[[#This Row],[66 (27JUN1985 03:00:00)-Water Temperature (C)]]*OO[[#This Row],[8]]/SUM(OO[8])</f>
        <v>1.7197218006274544E-17</v>
      </c>
      <c r="K12" s="10">
        <f>3/24*OO[[#This Row],[67 (27JUN1985 06:00:00)-Water Temperature (C)]]*OO[[#This Row],[9]]/SUM(OO[9])</f>
        <v>2.5818463099539954E-17</v>
      </c>
      <c r="L12" s="10">
        <f>3/24*OO[[#This Row],[68 (27JUN1985 09:00:00)-Water Temperature (C)]]*OO[[#This Row],[10]]/SUM(OO[10])</f>
        <v>3.5955585547090744E-17</v>
      </c>
      <c r="M12" s="10">
        <f>3/24*OO[[#This Row],[69 (27JUN1985 12:00:00)-Water Temperature (C)]]*OO[[#This Row],[11]]/SUM(OO[11])</f>
        <v>4.3137611794053524E-17</v>
      </c>
      <c r="N12" s="10">
        <f>3/24*OO[[#This Row],[70 (27JUN1985 15:00:00)-Water Temperature (C)]]*OO[[#This Row],[12]]/SUM(OO[12])</f>
        <v>4.8157682475281001E-17</v>
      </c>
      <c r="O12" s="10">
        <f>3/24*OO[[#This Row],[71 (27JUN1985 18:00:00)-Water Temperature (C)]]*OO[[#This Row],[13]]/SUM(OO[13])</f>
        <v>5.1443629973287028E-17</v>
      </c>
      <c r="P12" s="10">
        <f>3/24*OO[[#This Row],[72 (27JUN1985 21:00:00)-Water Temperature (C)]]*OO[[#This Row],[14]]/SUM(OO[14])</f>
        <v>5.2595140571270709E-17</v>
      </c>
      <c r="Q12" s="10">
        <f>3/24*OO[[#This Row],[73 (28JUN1985 00:00:00)-Water Temperature (C)]]*OO[[#This Row],[15]]/SUM(OO[15])</f>
        <v>5.3642270017205549E-17</v>
      </c>
      <c r="R12" s="10">
        <f>3/24*OO[[#This Row],[74 (28JUN1985 03:00:00)-Water Temperature (C)]]*OO[[#This Row],[16]]/SUM(OO[16])</f>
        <v>5.3957510764957832E-17</v>
      </c>
      <c r="S12" s="10">
        <f>3/24*OO[[#This Row],[75 (28JUN1985 06:00:00)-Water Temperature (C)]]*OO[[#This Row],[17]]/SUM(OO[17])</f>
        <v>5.5111287704937385E-17</v>
      </c>
      <c r="T12" s="10">
        <f>3/24*OO[[#This Row],[76 (28JUN1985 09:00:00)-Water Temperature (C)]]*OO[[#This Row],[18]]/SUM(OO[18])</f>
        <v>5.6621903261839176E-17</v>
      </c>
      <c r="U12" s="10">
        <f>3/24*OO[[#This Row],[77 (28JUN1985 12:00:00)-Water Temperature (C)]]*OO[[#This Row],[19]]/SUM(OO[19])</f>
        <v>5.9342532615264405E-17</v>
      </c>
      <c r="V12" s="10">
        <f>3/24000000*OO[[#This Row],[78 (28JUN1985 15:00:00)-Water Temperature (C)]]*OO[[#This Row],[20]]</f>
        <v>6.0123477033599998E-17</v>
      </c>
      <c r="W12" s="10">
        <f>3/24000000*OO[[#This Row],[79 (28JUN1985 18:00:00)-Water Temperature (C)]]*OO[[#This Row],[21]]</f>
        <v>6.0400705765237506E-17</v>
      </c>
      <c r="X12" s="10">
        <f>3/24000000*OO[[#This Row],[80 (28JUN1985 21:00:00)-Water Temperature (C)]]*OO[[#This Row],[22]]</f>
        <v>6.0204777128925007E-17</v>
      </c>
      <c r="Y12" s="10">
        <f>3/24000000*OO[[#This Row],[81 (29JUN1985 00:00:00)-Water Temperature (C)]]*OO[[#This Row],[23]]</f>
        <v>6.0135541859250001E-17</v>
      </c>
      <c r="Z12" s="10">
        <f>3/24000000*OO[[#This Row],[82 (29JUN1985 03:00:00)-Water Temperature (C)]]*OO[[#This Row],[24]]</f>
        <v>5.8427819864199992E-17</v>
      </c>
      <c r="AA12" s="10">
        <f>3/24000000*OO[[#This Row],[83 (29JUN1985 06:00:00)-Water Temperature (C)]]*OO[[#This Row],[25]]</f>
        <v>5.6723719826562504E-17</v>
      </c>
      <c r="AB12" s="10">
        <f>3/24000000*OO[[#This Row],[84 (29JUN1985 09:00:00)-Water Temperature (C)]]*OO[[#This Row],[26]]</f>
        <v>5.4881769116199992E-17</v>
      </c>
      <c r="AC12" s="10">
        <f>3/24000000*OO[[#This Row],[85 (29JUN1985 12:00:00)-Water Temperature (C)]]*OO[[#This Row],[27]]</f>
        <v>5.3884827945299988E-17</v>
      </c>
      <c r="AD12" s="10">
        <f>3/24000000*OO[[#This Row],[86 (29JUN1985 15:00:00)-Water Temperature (C)]]*OO[[#This Row],[28]]</f>
        <v>5.1731158915049995E-17</v>
      </c>
      <c r="AE12" s="10">
        <f>3/24000000*OO[[#This Row],[88 (29JUN1985 21:00:00)-Water Temperature (C)]]*OO[[#This Row],[30]]</f>
        <v>4.6109752683087498E-17</v>
      </c>
      <c r="AF12" s="10">
        <f>3/24000000*OO[[#This Row],[88 (29JUN1985 21:00:00)-Water Temperature (C)]]*OO[[#This Row],[30]]</f>
        <v>4.6109752683087498E-17</v>
      </c>
      <c r="AG12" s="10">
        <f>3/24000000*OO[[#This Row],[89 (30JUN1985 00:00:00)-Water Temperature (C)]]*OO[[#This Row],[31]]</f>
        <v>4.1805326613187498E-17</v>
      </c>
      <c r="AH12" s="10">
        <f>3/24000000*OO[[#This Row],[90 (30JUN1985 03:00:00)-Water Temperature (C)]]*OO[[#This Row],[32]]</f>
        <v>4.0794400123499992E-17</v>
      </c>
      <c r="AI12" s="10">
        <f>3/24000000*OO[[#This Row],[91 (30JUN1985 06:00:00)-Water Temperature (C)]]*OO[[#This Row],[33]]</f>
        <v>3.9742511256112492E-17</v>
      </c>
      <c r="AJ12" s="10">
        <f>3/24000000*OO[[#This Row],[92 (30JUN1985 09:00:00)-Water Temperature (C)]]*OO[[#This Row],[34]]</f>
        <v>3.5394152542912503E-17</v>
      </c>
      <c r="AK12" s="10">
        <f>3/24000000*OO[[#This Row],[93 (30JUN1985 12:00:00)-Water Temperature (C)]]*OO[[#This Row],[35]]</f>
        <v>3.1683488008699998E-17</v>
      </c>
      <c r="AL12" s="10">
        <f>3/24000000*OO[[#This Row],[94 (30JUN1985 15:00:00)-Water Temperature (C)]]*OO[[#This Row],[36]]</f>
        <v>2.8491789285312499E-17</v>
      </c>
      <c r="AM12" s="10">
        <f>3/24000000*OO[[#This Row],[95 (30JUN1985 18:00:00)-Water Temperature (C)]]*OO[[#This Row],[37]]</f>
        <v>2.6723770072350004E-17</v>
      </c>
      <c r="AN12" s="10">
        <f>3/24000000*OO[[#This Row],[96 (30JUN1985 21:00:00)-Water Temperature (C)]]*OO[[#This Row],[38]]</f>
        <v>2.4578858544500002E-17</v>
      </c>
      <c r="AO12" s="10">
        <f>3/24000000*OO[[#This Row],[97 (01JUL1985 00:00:00)-Water Temperature (C)]]*OO[[#This Row],[39]]</f>
        <v>2.2603225981424997E-17</v>
      </c>
      <c r="AP12" s="10">
        <f>3/24000000*OO[[#This Row],[98 (01JUL1985 03:00:00)-Water Temperature (C)]]*OO[[#This Row],[40]]</f>
        <v>2.1643142935249999E-17</v>
      </c>
      <c r="AQ12" s="10">
        <f>3/24000000*OO[[#This Row],[99 (01JUL1985 06:00:00)-Water Temperature (C)]]*OO[[#This Row],[41]]</f>
        <v>1.7268773288400001E-17</v>
      </c>
      <c r="AR12" s="10">
        <f>3/24000000*OO[[#This Row],[100 (01JUL1985 09:00:00)-Water Temperature (C)]]*OO[[#This Row],[42]]</f>
        <v>1.28130756807975E-17</v>
      </c>
      <c r="AS12" s="10">
        <f>3/24000000*OO[[#This Row],[101 (01JUL1985 12:00:00)-Water Temperature (C)]]*OO[[#This Row],[43]]</f>
        <v>9.5519574750312485E-18</v>
      </c>
      <c r="AT12" s="10">
        <f>3/24000000*OO[[#This Row],[102 (01JUL1985 15:00:00)-Water Temperature (C)]]*OO[[#This Row],[44]]</f>
        <v>7.6966242680699996E-18</v>
      </c>
      <c r="AU12" s="10">
        <f>3/24000000*OO[[#This Row],[103 (01JUL1985 18:00:00)-Water Temperature (C)]]*OO[[#This Row],[45]]</f>
        <v>6.5402040880574995E-18</v>
      </c>
      <c r="AV12" s="10">
        <f>3/24000000*OO[[#This Row],[104 (01JUL1985 21:00:00)-Water Temperature (C)]]*OO[[#This Row],[46]]</f>
        <v>5.5736549071724996E-18</v>
      </c>
      <c r="AW12" s="10">
        <f>3/24000000*OO[[#This Row],[105 (02JUL1985 00:00:00)-Water Temperature (C)]]*OO[[#This Row],[47]]</f>
        <v>4.9263200267049993E-18</v>
      </c>
      <c r="AX12" s="10">
        <f>3/24000000*OO[[#This Row],[106 (02JUL1985 03:00:00)-Water Temperature (C)]]*OO[[#This Row],[48]]</f>
        <v>4.5669341639875001E-18</v>
      </c>
      <c r="AY12" s="10">
        <f>3/24000000*OO[[#This Row],[107 (02JUL1985 06:00:00)-Water Temperature (C)]]*OO[[#This Row],[49]]</f>
        <v>4.1604043738012502E-18</v>
      </c>
      <c r="AZ12" s="10">
        <f>3/24000000*OO[[#This Row],[108 (02JUL1985 09:00:00)-Water Temperature (C)]]*OO[[#This Row],[50]]</f>
        <v>3.9029003472187501E-18</v>
      </c>
      <c r="BA12" s="10">
        <f>3/24000000*OO[[#This Row],[109 (02JUL1985 12:00:00)-Water Temperature (C)]]*OO[[#This Row],[51]]</f>
        <v>3.5943402215150002E-18</v>
      </c>
      <c r="BB12" s="10">
        <f>3/24000000*OO[[#This Row],[110 (02JUL1985 15:00:00)-Water Temperature (C)]]*OO[[#This Row],[52]]</f>
        <v>3.3360916608450002E-18</v>
      </c>
      <c r="BC12" s="10">
        <f>3/24000000*OO[[#This Row],[111 (02JUL1985 18:00:00)-Water Temperature (C)]]*OO[[#This Row],[53]]</f>
        <v>3.1031336549687503E-18</v>
      </c>
      <c r="BD12" s="10">
        <f>3/24000000*OO[[#This Row],[112 (02JUL1985 21:00:00)-Water Temperature (C)]]*OO[[#This Row],[54]]</f>
        <v>2.8000380405399999E-18</v>
      </c>
      <c r="BE12" s="10">
        <f>3/24000000*OO[[#This Row],[113 (03JUL1985 00:00:00)-Water Temperature (C)]]*OO[[#This Row],[55]]</f>
        <v>2.5475906178350002E-18</v>
      </c>
      <c r="BF12" s="10">
        <f>3/24000000*OO[[#This Row],[114 (03JUL1985 03:00:00)-Water Temperature (C)]]*OO[[#This Row],[56]]</f>
        <v>2.4004890924299995E-18</v>
      </c>
      <c r="BG12" s="10">
        <f>3/24000000*OO[[#This Row],[115 (03JUL1985 06:00:00)-Water Temperature (C)]]*OO[[#This Row],[57]]</f>
        <v>2.1002948727000001E-18</v>
      </c>
      <c r="BH12" s="10">
        <f>3/24000000*OO[[#This Row],[116 (03JUL1985 09:00:00)-Water Temperature (C)]]*OO[[#This Row],[58]]</f>
        <v>1.7856323134487498E-18</v>
      </c>
      <c r="BI12" s="10">
        <f>3/24000000*OO[[#This Row],[117 (03JUL1985 12:00:00)-Water Temperature (C)]]*OO[[#This Row],[59]]</f>
        <v>1.4783630828159998E-18</v>
      </c>
      <c r="BJ12" s="10">
        <f>3/24000000*OO[[#This Row],[118 (03JUL1985 15:00:00)-Water Temperature (C)]]*OO[[#This Row],[60]]</f>
        <v>1.3751747470124998E-18</v>
      </c>
      <c r="BK12" s="10">
        <f>3/24000000*OO[[#This Row],[119 (03JUL1985 18:00:00)-Water Temperature (C)]]*OO[[#This Row],[61]]</f>
        <v>1.2639339495667499E-18</v>
      </c>
      <c r="BL12" s="10">
        <f>3/24000000*OO[[#This Row],[120 (03JUL1985 21:00:00)-Water Temperature (C)]]*OO[[#This Row],[62]]</f>
        <v>1.1409750437202499E-18</v>
      </c>
      <c r="BM12" s="10">
        <f>3/24000000*OO[[#This Row],[121 (04JUL1985 00:00:00)-Water Temperature (C)]]*OO[[#This Row],[63]]</f>
        <v>1.048318026586875E-18</v>
      </c>
      <c r="BN12" s="10">
        <f>3/24000000*OO[[#This Row],[122 (04JUL1985 03:00:00)-Water Temperature (C)]]*OO[[#This Row],[64]]</f>
        <v>1.0010133530205001E-18</v>
      </c>
      <c r="BO12" s="10">
        <f>3/24000000*OO[[#This Row],[123 (04JUL1985 06:00:00)-Water Temperature (C)]]*OO[[#This Row],[65]]</f>
        <v>1.1541064071995001E-18</v>
      </c>
      <c r="BP12" s="10">
        <f>3/24000000*OO[[#This Row],[124 (04JUL1985 09:00:00)-Water Temperature (C)]]*OO[[#This Row],[66]]</f>
        <v>1.492382747058625E-18</v>
      </c>
      <c r="BQ12" s="10">
        <f>3/24000000*OO[[#This Row],[125 (04JUL1985 12:00:00)-Water Temperature (C)]]*OO[[#This Row],[67]]</f>
        <v>1.6873775543142499E-18</v>
      </c>
      <c r="BR12" s="10">
        <f>3/24000000*OO[[#This Row],[126 (04JUL1985 15:00:00)-Water Temperature (C)]]*OO[[#This Row],[68]]</f>
        <v>1.7523352909437499E-18</v>
      </c>
      <c r="BS12" s="10">
        <f>3/24000000*OO[[#This Row],[127 (04JUL1985 18:00:00)-Water Temperature (C)]]*OO[[#This Row],[69]]</f>
        <v>1.7228766634205001E-18</v>
      </c>
      <c r="BT12" s="10">
        <f>3/24000000*OO[[#This Row],[128 (04JUL1985 21:00:00)-Water Temperature (C)]]*OO[[#This Row],[70]]</f>
        <v>1.5934492595384999E-18</v>
      </c>
      <c r="BU12" s="10">
        <f>3/24000000*OO[[#This Row],[129 (05JUL1985 00:00:00)-Water Temperature (C)]]*OO[[#This Row],[71]]</f>
        <v>1.4811604840632499E-18</v>
      </c>
      <c r="BV12" s="10">
        <f>3/24000000*OO[[#This Row],[130 (05JUL1985 03:00:00)-Water Temperature (C)]]*OO[[#This Row],[72]]</f>
        <v>1.4206793546255E-18</v>
      </c>
      <c r="BW12" s="10">
        <f>3/24000000*OO[[#This Row],[131 (05JUL1985 06:00:00)-Water Temperature (C)]]*OO[[#This Row],[73]]</f>
        <v>1.3369382246298749E-18</v>
      </c>
      <c r="BX12" s="10">
        <f>3/24000000*OO[[#This Row],[132 (05JUL1985 09:00:00)-Water Temperature (C)]]*OO[[#This Row],[74]]</f>
        <v>1.2972197818912499E-18</v>
      </c>
      <c r="BY12" s="10">
        <f>3/24000000*OO[[#This Row],[133 (05JUL1985 12:00:00)-Water Temperature (C)]]*OO[[#This Row],[75]]</f>
        <v>1.2230551833979998E-18</v>
      </c>
      <c r="BZ12" s="10">
        <f>3/24000000*OO[[#This Row],[134 (05JUL1985 15:00:00)-Water Temperature (C)]]*OO[[#This Row],[76]]</f>
        <v>1.1562430064999998E-18</v>
      </c>
      <c r="CA12" s="10">
        <f>3/24000000*OO[[#This Row],[135 (05JUL1985 18:00:00)-Water Temperature (C)]]*OO[[#This Row],[77]]</f>
        <v>1.088617323991125E-18</v>
      </c>
      <c r="CB12" s="10">
        <f>3/24000000*OO[[#This Row],[136 (05JUL1985 21:00:00)-Water Temperature (C)]]*OO[[#This Row],[78]]</f>
        <v>1.0211741628446248E-18</v>
      </c>
      <c r="CC12" s="10">
        <f>3/24000000*OO[[#This Row],[137 (06JUL1985 00:00:00)-Water Temperature (C)]]*OO[[#This Row],[79]]</f>
        <v>9.6620383379462498E-19</v>
      </c>
      <c r="CD12" s="10">
        <f>3/24000000*OO[[#This Row],[138 (06JUL1985 03:00:00)-Water Temperature (C)]]*OO[[#This Row],[80]]</f>
        <v>9.2665235138699994E-19</v>
      </c>
      <c r="CE12" s="10">
        <f>3/24000000*OO[[#This Row],[139 (06JUL1985 06:00:00)-Water Temperature (C)]]*OO[[#This Row],[81]]</f>
        <v>9.3620905259250001E-19</v>
      </c>
      <c r="CF12" s="10">
        <f>3/24000000*OO[[#This Row],[140 (06JUL1985 09:00:00)-Water Temperature (C)]]*OO[[#This Row],[82]]</f>
        <v>9.9897398442875011E-19</v>
      </c>
      <c r="CG12" s="10">
        <f>3/24000000*OO[[#This Row],[141 (06JUL1985 12:00:00)-Water Temperature (C)]]*OO[[#This Row],[83]]</f>
        <v>1.0194901451056248E-18</v>
      </c>
      <c r="CH12" s="10">
        <f>3/24000000*OO[[#This Row],[142 (06JUL1985 15:00:00)-Water Temperature (C)]]*OO[[#This Row],[84]]</f>
        <v>1.0176185021399999E-18</v>
      </c>
      <c r="CI12" s="10">
        <f>3/24000000*OO[[#This Row],[143 (06JUL1985 18:00:00)-Water Temperature (C)]]*OO[[#This Row],[85]]</f>
        <v>9.8422752212062485E-19</v>
      </c>
      <c r="CJ12" s="10">
        <f>3/24000000*OO[[#This Row],[144 (06JUL1985 21:00:00)-Water Temperature (C)]]*OO[[#This Row],[86]]</f>
        <v>9.1457698109100005E-19</v>
      </c>
      <c r="CK12" s="10">
        <f>3/24000000*OO[[#This Row],[145 (07JUL1985 00:00:00)-Water Temperature (C)]]*OO[[#This Row],[87]]</f>
        <v>8.361676955865001E-19</v>
      </c>
      <c r="CL12" s="10">
        <f>3/24000000*OO[[#This Row],[146 (07JUL1985 03:00:00)-Water Temperature (C)]]*OO[[#This Row],[88]]</f>
        <v>8.0449740645999993E-19</v>
      </c>
      <c r="CM12" s="10">
        <f>3/24000000*OO[[#This Row],[147 (07JUL1985 06:00:00)-Water Temperature (C)]]*OO[[#This Row],[89]]</f>
        <v>7.8441242308899994E-19</v>
      </c>
      <c r="CN12" s="10">
        <f>3/24000000*OO[[#This Row],[148 (07JUL1985 09:00:00)-Water Temperature (C)]]*OO[[#This Row],[90]]</f>
        <v>7.9042084903687504E-19</v>
      </c>
      <c r="CO12" s="10">
        <f>3/24000000*OO[[#This Row],[149 (07JUL1985 12:00:00)-Water Temperature (C)]]*OO[[#This Row],[91]]</f>
        <v>7.93540594148E-19</v>
      </c>
      <c r="CP12" s="10">
        <f>3/24000000*OO[[#This Row],[150 (07JUL1985 15:00:00)-Water Temperature (C)]]*OO[[#This Row],[92]]</f>
        <v>7.93540594148E-19</v>
      </c>
      <c r="CQ12" s="10">
        <f>3/24000000*OO[[#This Row],[151 (07JUL1985 18:00:00)-Water Temperature (C)]]*OO[[#This Row],[93]]</f>
        <v>7.93540594148E-19</v>
      </c>
      <c r="CR12" s="10">
        <f>3/24000000*OO[[#This Row],[152 (07JUL1985 21:00:00)-Water Temperature (C)]]*OO[[#This Row],[94]]</f>
        <v>7.93540594148E-19</v>
      </c>
      <c r="CS12" s="10">
        <f>3/24000000*OO[[#This Row],[153 (08JUL1985 00:00:00)-Water Temperature (C)]]*OO[[#This Row],[95]]</f>
        <v>7.93540594148E-19</v>
      </c>
      <c r="CT12" s="10">
        <f>3/24000000*OO[[#This Row],[154 (08JUL1985 03:00:00)-Water Temperature (C)]]*OO[[#This Row],[96]]</f>
        <v>7.93540594148E-19</v>
      </c>
      <c r="CU12" s="10">
        <f>3/24000000*OO[[#This Row],[155 (08JUL1985 06:00:00)-Water Temperature (C)]]*OO[[#This Row],[97]]</f>
        <v>7.93540594148E-19</v>
      </c>
      <c r="CV12" s="10">
        <f>3/24000000*OO[[#This Row],[156 (08JUL1985 09:00:00)-Water Temperature (C)]]*OO[[#This Row],[98]]</f>
        <v>7.93540594148E-19</v>
      </c>
      <c r="CW12" s="10">
        <f>3/24000000*OO[[#This Row],[157 (08JUL1985 12:00:00)-Water Temperature (C)]]*OO[[#This Row],[99]]</f>
        <v>7.93540594148E-19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3.7561541596054099E-7</v>
      </c>
      <c r="D13" s="10">
        <f>3/24*OO[[#This Row],[60 (26JUN1985 09:00:00)-Water Temperature (C)]]*OO[[#This Row],[2]]/SUM(OO[2])</f>
        <v>7.5414874673693982E-10</v>
      </c>
      <c r="E13" s="10">
        <f>3/24*OO[[#This Row],[61 (26JUN1985 12:00:00)-Water Temperature (C)]]*OO[[#This Row],[3]]/SUM(OO[3])</f>
        <v>1.5479831758659501E-12</v>
      </c>
      <c r="F13" s="10">
        <f>3/24*OO[[#This Row],[62 (26JUN1985 15:00:00)-Water Temperature (C)]]*OO[[#This Row],[4]]/SUM(OO[4])</f>
        <v>3.1631891426744749E-15</v>
      </c>
      <c r="G13" s="10">
        <f>3/24*OO[[#This Row],[63 (26JUN1985 18:00:00)-Water Temperature (C)]]*OO[[#This Row],[5]]/SUM(OO[5])</f>
        <v>1.1396235095217755E-16</v>
      </c>
      <c r="H13" s="10">
        <f>3/24*OO[[#This Row],[64 (26JUN1985 21:00:00)-Water Temperature (C)]]*OO[[#This Row],[6]]/SUM(OO[6])</f>
        <v>1.0589915050449799E-16</v>
      </c>
      <c r="I13" s="10">
        <f>3/24*OO[[#This Row],[65 (27JUN1985 00:00:00)-Water Temperature (C)]]*OO[[#This Row],[7]]/SUM(OO[7])</f>
        <v>1.0369750618958619E-16</v>
      </c>
      <c r="J13" s="10">
        <f>3/24*OO[[#This Row],[66 (27JUN1985 03:00:00)-Water Temperature (C)]]*OO[[#This Row],[8]]/SUM(OO[8])</f>
        <v>1.2102599443065761E-16</v>
      </c>
      <c r="K13" s="10">
        <f>3/24*OO[[#This Row],[67 (27JUN1985 06:00:00)-Water Temperature (C)]]*OO[[#This Row],[9]]/SUM(OO[9])</f>
        <v>1.7936812636103233E-16</v>
      </c>
      <c r="L13" s="10">
        <f>3/24*OO[[#This Row],[68 (27JUN1985 09:00:00)-Water Temperature (C)]]*OO[[#This Row],[10]]/SUM(OO[10])</f>
        <v>2.4183384629806621E-16</v>
      </c>
      <c r="M13" s="10">
        <f>3/24*OO[[#This Row],[69 (27JUN1985 12:00:00)-Water Temperature (C)]]*OO[[#This Row],[11]]/SUM(OO[11])</f>
        <v>2.8208422571562678E-16</v>
      </c>
      <c r="N13" s="10">
        <f>3/24*OO[[#This Row],[70 (27JUN1985 15:00:00)-Water Temperature (C)]]*OO[[#This Row],[12]]/SUM(OO[12])</f>
        <v>3.0661709003416973E-16</v>
      </c>
      <c r="O13" s="10">
        <f>3/24*OO[[#This Row],[71 (27JUN1985 18:00:00)-Water Temperature (C)]]*OO[[#This Row],[13]]/SUM(OO[13])</f>
        <v>3.2006203013379081E-16</v>
      </c>
      <c r="P13" s="10">
        <f>3/24*OO[[#This Row],[72 (27JUN1985 21:00:00)-Water Temperature (C)]]*OO[[#This Row],[14]]/SUM(OO[14])</f>
        <v>3.1976701207635661E-16</v>
      </c>
      <c r="Q13" s="10">
        <f>3/24*OO[[#This Row],[73 (28JUN1985 00:00:00)-Water Temperature (C)]]*OO[[#This Row],[15]]/SUM(OO[15])</f>
        <v>3.1714928278602708E-16</v>
      </c>
      <c r="R13" s="10">
        <f>3/24*OO[[#This Row],[74 (28JUN1985 03:00:00)-Water Temperature (C)]]*OO[[#This Row],[16]]/SUM(OO[16])</f>
        <v>3.1298547608726639E-16</v>
      </c>
      <c r="S13" s="10">
        <f>3/24*OO[[#This Row],[75 (28JUN1985 06:00:00)-Water Temperature (C)]]*OO[[#This Row],[17]]/SUM(OO[17])</f>
        <v>3.1318927223484344E-16</v>
      </c>
      <c r="T13" s="10">
        <f>3/24*OO[[#This Row],[76 (28JUN1985 09:00:00)-Water Temperature (C)]]*OO[[#This Row],[18]]/SUM(OO[18])</f>
        <v>3.1540935551673461E-16</v>
      </c>
      <c r="U13" s="10">
        <f>3/24*OO[[#This Row],[77 (28JUN1985 12:00:00)-Water Temperature (C)]]*OO[[#This Row],[19]]/SUM(OO[19])</f>
        <v>3.2436534346935527E-16</v>
      </c>
      <c r="V13" s="10">
        <f>3/24000000*OO[[#This Row],[78 (28JUN1985 15:00:00)-Water Temperature (C)]]*OO[[#This Row],[20]]</f>
        <v>3.2120210868749997E-16</v>
      </c>
      <c r="W13" s="10">
        <f>3/24000000*OO[[#This Row],[79 (28JUN1985 18:00:00)-Water Temperature (C)]]*OO[[#This Row],[21]]</f>
        <v>3.15389296529E-16</v>
      </c>
      <c r="X13" s="10">
        <f>3/24000000*OO[[#This Row],[80 (28JUN1985 21:00:00)-Water Temperature (C)]]*OO[[#This Row],[22]]</f>
        <v>3.06420969987E-16</v>
      </c>
      <c r="Y13" s="10">
        <f>3/24000000*OO[[#This Row],[81 (29JUN1985 00:00:00)-Water Temperature (C)]]*OO[[#This Row],[23]]</f>
        <v>2.9820631989525001E-16</v>
      </c>
      <c r="Z13" s="10">
        <f>3/24000000*OO[[#This Row],[82 (29JUN1985 03:00:00)-Water Temperature (C)]]*OO[[#This Row],[24]]</f>
        <v>2.8168725327612499E-16</v>
      </c>
      <c r="AA13" s="10">
        <f>3/24000000*OO[[#This Row],[83 (29JUN1985 06:00:00)-Water Temperature (C)]]*OO[[#This Row],[25]]</f>
        <v>2.6593660965137501E-16</v>
      </c>
      <c r="AB13" s="10">
        <f>3/24000000*OO[[#This Row],[84 (29JUN1985 09:00:00)-Water Temperature (C)]]*OO[[#This Row],[26]]</f>
        <v>2.4954397038674999E-16</v>
      </c>
      <c r="AC13" s="10">
        <f>3/24000000*OO[[#This Row],[85 (29JUN1985 12:00:00)-Water Temperature (C)]]*OO[[#This Row],[27]]</f>
        <v>2.3893090359600001E-16</v>
      </c>
      <c r="AD13" s="10">
        <f>3/24000000*OO[[#This Row],[86 (29JUN1985 15:00:00)-Water Temperature (C)]]*OO[[#This Row],[28]]</f>
        <v>2.2282284190500001E-16</v>
      </c>
      <c r="AE13" s="10">
        <f>3/24000000*OO[[#This Row],[88 (29JUN1985 21:00:00)-Water Temperature (C)]]*OO[[#This Row],[30]]</f>
        <v>1.8601685725612499E-16</v>
      </c>
      <c r="AF13" s="10">
        <f>3/24000000*OO[[#This Row],[88 (29JUN1985 21:00:00)-Water Temperature (C)]]*OO[[#This Row],[30]]</f>
        <v>1.8601685725612499E-16</v>
      </c>
      <c r="AG13" s="10">
        <f>3/24000000*OO[[#This Row],[89 (30JUN1985 00:00:00)-Water Temperature (C)]]*OO[[#This Row],[31]]</f>
        <v>1.6242070892819999E-16</v>
      </c>
      <c r="AH13" s="10">
        <f>3/24000000*OO[[#This Row],[90 (30JUN1985 03:00:00)-Water Temperature (C)]]*OO[[#This Row],[32]]</f>
        <v>1.5724046430699998E-16</v>
      </c>
      <c r="AI13" s="10">
        <f>3/24000000*OO[[#This Row],[91 (30JUN1985 06:00:00)-Water Temperature (C)]]*OO[[#This Row],[33]]</f>
        <v>1.4877530994374998E-16</v>
      </c>
      <c r="AJ13" s="10">
        <f>3/24000000*OO[[#This Row],[92 (30JUN1985 09:00:00)-Water Temperature (C)]]*OO[[#This Row],[34]]</f>
        <v>1.3046673513299998E-16</v>
      </c>
      <c r="AK13" s="10">
        <f>3/24000000*OO[[#This Row],[93 (30JUN1985 12:00:00)-Water Temperature (C)]]*OO[[#This Row],[35]]</f>
        <v>1.163475743115E-16</v>
      </c>
      <c r="AL13" s="10">
        <f>3/24000000*OO[[#This Row],[94 (30JUN1985 15:00:00)-Water Temperature (C)]]*OO[[#This Row],[36]]</f>
        <v>1.0322842840705E-16</v>
      </c>
      <c r="AM13" s="10">
        <f>3/24000000*OO[[#This Row],[95 (30JUN1985 18:00:00)-Water Temperature (C)]]*OO[[#This Row],[37]]</f>
        <v>9.6240303385312494E-17</v>
      </c>
      <c r="AN13" s="10">
        <f>3/24000000*OO[[#This Row],[96 (30JUN1985 21:00:00)-Water Temperature (C)]]*OO[[#This Row],[38]]</f>
        <v>8.7518037818187501E-17</v>
      </c>
      <c r="AO13" s="10">
        <f>3/24000000*OO[[#This Row],[97 (01JUL1985 00:00:00)-Water Temperature (C)]]*OO[[#This Row],[39]]</f>
        <v>7.9401300454399997E-17</v>
      </c>
      <c r="AP13" s="10">
        <f>3/24000000*OO[[#This Row],[98 (01JUL1985 03:00:00)-Water Temperature (C)]]*OO[[#This Row],[40]]</f>
        <v>7.4384914966524998E-17</v>
      </c>
      <c r="AQ13" s="10">
        <f>3/24000000*OO[[#This Row],[99 (01JUL1985 06:00:00)-Water Temperature (C)]]*OO[[#This Row],[41]]</f>
        <v>5.729152595074999E-17</v>
      </c>
      <c r="AR13" s="10">
        <f>3/24000000*OO[[#This Row],[100 (01JUL1985 09:00:00)-Water Temperature (C)]]*OO[[#This Row],[42]]</f>
        <v>4.2465576939499996E-17</v>
      </c>
      <c r="AS13" s="10">
        <f>3/24000000*OO[[#This Row],[101 (01JUL1985 12:00:00)-Water Temperature (C)]]*OO[[#This Row],[43]]</f>
        <v>3.2098890616875E-17</v>
      </c>
      <c r="AT13" s="10">
        <f>3/24000000*OO[[#This Row],[102 (01JUL1985 15:00:00)-Water Temperature (C)]]*OO[[#This Row],[44]]</f>
        <v>2.6173350206499998E-17</v>
      </c>
      <c r="AU13" s="10">
        <f>3/24000000*OO[[#This Row],[103 (01JUL1985 18:00:00)-Water Temperature (C)]]*OO[[#This Row],[45]]</f>
        <v>2.23808313991E-17</v>
      </c>
      <c r="AV13" s="10">
        <f>3/24000000*OO[[#This Row],[104 (01JUL1985 21:00:00)-Water Temperature (C)]]*OO[[#This Row],[46]]</f>
        <v>1.91066132088125E-17</v>
      </c>
      <c r="AW13" s="10">
        <f>3/24000000*OO[[#This Row],[105 (02JUL1985 00:00:00)-Water Temperature (C)]]*OO[[#This Row],[47]]</f>
        <v>1.6807104239399996E-17</v>
      </c>
      <c r="AX13" s="10">
        <f>3/24000000*OO[[#This Row],[106 (02JUL1985 03:00:00)-Water Temperature (C)]]*OO[[#This Row],[48]]</f>
        <v>1.5526660013066249E-17</v>
      </c>
      <c r="AY13" s="10">
        <f>3/24000000*OO[[#This Row],[107 (02JUL1985 06:00:00)-Water Temperature (C)]]*OO[[#This Row],[49]]</f>
        <v>1.40154969460425E-17</v>
      </c>
      <c r="AZ13" s="10">
        <f>3/24000000*OO[[#This Row],[108 (02JUL1985 09:00:00)-Water Temperature (C)]]*OO[[#This Row],[50]]</f>
        <v>1.3236158808249998E-17</v>
      </c>
      <c r="BA13" s="10">
        <f>3/24000000*OO[[#This Row],[109 (02JUL1985 12:00:00)-Water Temperature (C)]]*OO[[#This Row],[51]]</f>
        <v>1.22879584862075E-17</v>
      </c>
      <c r="BB13" s="10">
        <f>3/24000000*OO[[#This Row],[110 (02JUL1985 15:00:00)-Water Temperature (C)]]*OO[[#This Row],[52]]</f>
        <v>1.1450557031416251E-17</v>
      </c>
      <c r="BC13" s="10">
        <f>3/24000000*OO[[#This Row],[111 (02JUL1985 18:00:00)-Water Temperature (C)]]*OO[[#This Row],[53]]</f>
        <v>1.0656607878142499E-17</v>
      </c>
      <c r="BD13" s="10">
        <f>3/24000000*OO[[#This Row],[112 (02JUL1985 21:00:00)-Water Temperature (C)]]*OO[[#This Row],[54]]</f>
        <v>9.6107794394924994E-18</v>
      </c>
      <c r="BE13" s="10">
        <f>3/24000000*OO[[#This Row],[113 (03JUL1985 00:00:00)-Water Temperature (C)]]*OO[[#This Row],[55]]</f>
        <v>8.6999059101599992E-18</v>
      </c>
      <c r="BF13" s="10">
        <f>3/24000000*OO[[#This Row],[114 (03JUL1985 03:00:00)-Water Temperature (C)]]*OO[[#This Row],[56]]</f>
        <v>8.1614000813999995E-18</v>
      </c>
      <c r="BG13" s="10">
        <f>3/24000000*OO[[#This Row],[115 (03JUL1985 06:00:00)-Water Temperature (C)]]*OO[[#This Row],[57]]</f>
        <v>7.0265384720600004E-18</v>
      </c>
      <c r="BH13" s="10">
        <f>3/24000000*OO[[#This Row],[116 (03JUL1985 09:00:00)-Water Temperature (C)]]*OO[[#This Row],[58]]</f>
        <v>6.0224879124300006E-18</v>
      </c>
      <c r="BI13" s="10">
        <f>3/24000000*OO[[#This Row],[117 (03JUL1985 12:00:00)-Water Temperature (C)]]*OO[[#This Row],[59]]</f>
        <v>5.0333616626475002E-18</v>
      </c>
      <c r="BJ13" s="10">
        <f>3/24000000*OO[[#This Row],[118 (03JUL1985 15:00:00)-Water Temperature (C)]]*OO[[#This Row],[60]]</f>
        <v>4.7298070798687505E-18</v>
      </c>
      <c r="BK13" s="10">
        <f>3/24000000*OO[[#This Row],[119 (03JUL1985 18:00:00)-Water Temperature (C)]]*OO[[#This Row],[61]]</f>
        <v>4.3829024026037501E-18</v>
      </c>
      <c r="BL13" s="10">
        <f>3/24000000*OO[[#This Row],[120 (03JUL1985 21:00:00)-Water Temperature (C)]]*OO[[#This Row],[62]]</f>
        <v>3.9660221038349995E-18</v>
      </c>
      <c r="BM13" s="10">
        <f>3/24000000*OO[[#This Row],[121 (04JUL1985 00:00:00)-Water Temperature (C)]]*OO[[#This Row],[63]]</f>
        <v>3.6417935540799998E-18</v>
      </c>
      <c r="BN13" s="10">
        <f>3/24000000*OO[[#This Row],[122 (04JUL1985 03:00:00)-Water Temperature (C)]]*OO[[#This Row],[64]]</f>
        <v>3.4988443154699999E-18</v>
      </c>
      <c r="BO13" s="10">
        <f>3/24000000*OO[[#This Row],[123 (04JUL1985 06:00:00)-Water Temperature (C)]]*OO[[#This Row],[65]]</f>
        <v>4.1354230002375002E-18</v>
      </c>
      <c r="BP13" s="10">
        <f>3/24000000*OO[[#This Row],[124 (04JUL1985 09:00:00)-Water Temperature (C)]]*OO[[#This Row],[66]]</f>
        <v>5.3348930193899996E-18</v>
      </c>
      <c r="BQ13" s="10">
        <f>3/24000000*OO[[#This Row],[125 (04JUL1985 12:00:00)-Water Temperature (C)]]*OO[[#This Row],[67]]</f>
        <v>5.9810429668499992E-18</v>
      </c>
      <c r="BR13" s="10">
        <f>3/24000000*OO[[#This Row],[126 (04JUL1985 15:00:00)-Water Temperature (C)]]*OO[[#This Row],[68]]</f>
        <v>6.1768245317499995E-18</v>
      </c>
      <c r="BS13" s="10">
        <f>3/24000000*OO[[#This Row],[127 (04JUL1985 18:00:00)-Water Temperature (C)]]*OO[[#This Row],[69]]</f>
        <v>6.0494831583787495E-18</v>
      </c>
      <c r="BT13" s="10">
        <f>3/24000000*OO[[#This Row],[128 (04JUL1985 21:00:00)-Water Temperature (C)]]*OO[[#This Row],[70]]</f>
        <v>5.5708052162400002E-18</v>
      </c>
      <c r="BU13" s="10">
        <f>3/24000000*OO[[#This Row],[129 (05JUL1985 00:00:00)-Water Temperature (C)]]*OO[[#This Row],[71]]</f>
        <v>5.135176482445E-18</v>
      </c>
      <c r="BV13" s="10">
        <f>3/24000000*OO[[#This Row],[130 (05JUL1985 03:00:00)-Water Temperature (C)]]*OO[[#This Row],[72]]</f>
        <v>4.9127678475749993E-18</v>
      </c>
      <c r="BW13" s="10">
        <f>3/24000000*OO[[#This Row],[131 (05JUL1985 06:00:00)-Water Temperature (C)]]*OO[[#This Row],[73]]</f>
        <v>4.6012619321112495E-18</v>
      </c>
      <c r="BX13" s="10">
        <f>3/24000000*OO[[#This Row],[132 (05JUL1985 09:00:00)-Water Temperature (C)]]*OO[[#This Row],[74]]</f>
        <v>4.4772863403449995E-18</v>
      </c>
      <c r="BY13" s="10">
        <f>3/24000000*OO[[#This Row],[133 (05JUL1985 12:00:00)-Water Temperature (C)]]*OO[[#This Row],[75]]</f>
        <v>4.2486826396224996E-18</v>
      </c>
      <c r="BZ13" s="10">
        <f>3/24000000*OO[[#This Row],[134 (05JUL1985 15:00:00)-Water Temperature (C)]]*OO[[#This Row],[76]]</f>
        <v>4.0091802219087504E-18</v>
      </c>
      <c r="CA13" s="10">
        <f>3/24000000*OO[[#This Row],[135 (05JUL1985 18:00:00)-Water Temperature (C)]]*OO[[#This Row],[77]]</f>
        <v>3.7846015883137494E-18</v>
      </c>
      <c r="CB13" s="10">
        <f>3/24000000*OO[[#This Row],[136 (05JUL1985 21:00:00)-Water Temperature (C)]]*OO[[#This Row],[78]]</f>
        <v>3.5406229520187501E-18</v>
      </c>
      <c r="CC13" s="10">
        <f>3/24000000*OO[[#This Row],[137 (06JUL1985 00:00:00)-Water Temperature (C)]]*OO[[#This Row],[79]]</f>
        <v>3.3466800463499999E-18</v>
      </c>
      <c r="CD13" s="10">
        <f>3/24000000*OO[[#This Row],[138 (06JUL1985 03:00:00)-Water Temperature (C)]]*OO[[#This Row],[80]]</f>
        <v>3.2092547233425004E-18</v>
      </c>
      <c r="CE13" s="10">
        <f>3/24000000*OO[[#This Row],[139 (06JUL1985 06:00:00)-Water Temperature (C)]]*OO[[#This Row],[81]]</f>
        <v>3.2534617251824997E-18</v>
      </c>
      <c r="CF13" s="10">
        <f>3/24000000*OO[[#This Row],[140 (06JUL1985 09:00:00)-Water Temperature (C)]]*OO[[#This Row],[82]]</f>
        <v>3.4819855721887498E-18</v>
      </c>
      <c r="CG13" s="10">
        <f>3/24000000*OO[[#This Row],[141 (06JUL1985 12:00:00)-Water Temperature (C)]]*OO[[#This Row],[83]]</f>
        <v>3.5568238915937499E-18</v>
      </c>
      <c r="CH13" s="10">
        <f>3/24000000*OO[[#This Row],[142 (06JUL1985 15:00:00)-Water Temperature (C)]]*OO[[#This Row],[84]]</f>
        <v>3.5482261177799998E-18</v>
      </c>
      <c r="CI13" s="10">
        <f>3/24000000*OO[[#This Row],[143 (06JUL1985 18:00:00)-Water Temperature (C)]]*OO[[#This Row],[85]]</f>
        <v>3.4274892013224992E-18</v>
      </c>
      <c r="CJ13" s="10">
        <f>3/24000000*OO[[#This Row],[144 (06JUL1985 21:00:00)-Water Temperature (C)]]*OO[[#This Row],[86]]</f>
        <v>3.1786720649449998E-18</v>
      </c>
      <c r="CK13" s="10">
        <f>3/24000000*OO[[#This Row],[145 (07JUL1985 00:00:00)-Water Temperature (C)]]*OO[[#This Row],[87]]</f>
        <v>2.8829170419949996E-18</v>
      </c>
      <c r="CL13" s="10">
        <f>3/24000000*OO[[#This Row],[146 (07JUL1985 03:00:00)-Water Temperature (C)]]*OO[[#This Row],[88]]</f>
        <v>2.7689598038699997E-18</v>
      </c>
      <c r="CM13" s="10">
        <f>3/24000000*OO[[#This Row],[147 (07JUL1985 06:00:00)-Water Temperature (C)]]*OO[[#This Row],[89]]</f>
        <v>2.6970308687525002E-18</v>
      </c>
      <c r="CN13" s="10">
        <f>3/24000000*OO[[#This Row],[148 (07JUL1985 09:00:00)-Water Temperature (C)]]*OO[[#This Row],[90]]</f>
        <v>2.7233353434049997E-18</v>
      </c>
      <c r="CO13" s="10">
        <f>3/24000000*OO[[#This Row],[149 (07JUL1985 12:00:00)-Water Temperature (C)]]*OO[[#This Row],[91]]</f>
        <v>2.7373722509512502E-18</v>
      </c>
      <c r="CP13" s="10">
        <f>3/24000000*OO[[#This Row],[150 (07JUL1985 15:00:00)-Water Temperature (C)]]*OO[[#This Row],[92]]</f>
        <v>2.7373722509512502E-18</v>
      </c>
      <c r="CQ13" s="10">
        <f>3/24000000*OO[[#This Row],[151 (07JUL1985 18:00:00)-Water Temperature (C)]]*OO[[#This Row],[93]]</f>
        <v>2.7373722509512502E-18</v>
      </c>
      <c r="CR13" s="10">
        <f>3/24000000*OO[[#This Row],[152 (07JUL1985 21:00:00)-Water Temperature (C)]]*OO[[#This Row],[94]]</f>
        <v>2.7373722509512502E-18</v>
      </c>
      <c r="CS13" s="10">
        <f>3/24000000*OO[[#This Row],[153 (08JUL1985 00:00:00)-Water Temperature (C)]]*OO[[#This Row],[95]]</f>
        <v>2.7373722509512502E-18</v>
      </c>
      <c r="CT13" s="10">
        <f>3/24000000*OO[[#This Row],[154 (08JUL1985 03:00:00)-Water Temperature (C)]]*OO[[#This Row],[96]]</f>
        <v>2.7373722509512502E-18</v>
      </c>
      <c r="CU13" s="10">
        <f>3/24000000*OO[[#This Row],[155 (08JUL1985 06:00:00)-Water Temperature (C)]]*OO[[#This Row],[97]]</f>
        <v>2.7373722509512502E-18</v>
      </c>
      <c r="CV13" s="10">
        <f>3/24000000*OO[[#This Row],[156 (08JUL1985 09:00:00)-Water Temperature (C)]]*OO[[#This Row],[98]]</f>
        <v>2.7373722509512502E-18</v>
      </c>
      <c r="CW13" s="10">
        <f>3/24000000*OO[[#This Row],[157 (08JUL1985 12:00:00)-Water Temperature (C)]]*OO[[#This Row],[99]]</f>
        <v>2.7373722509512502E-18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3.9490689813681224E-7</v>
      </c>
      <c r="D14" s="10">
        <f>3/24*OO[[#This Row],[60 (26JUN1985 09:00:00)-Water Temperature (C)]]*OO[[#This Row],[2]]/SUM(OO[2])</f>
        <v>8.0128825950742236E-10</v>
      </c>
      <c r="E14" s="10">
        <f>3/24*OO[[#This Row],[61 (26JUN1985 12:00:00)-Water Temperature (C)]]*OO[[#This Row],[3]]/SUM(OO[3])</f>
        <v>1.1876480845270165E-12</v>
      </c>
      <c r="F14" s="10">
        <f>3/24*OO[[#This Row],[62 (26JUN1985 15:00:00)-Water Temperature (C)]]*OO[[#This Row],[4]]/SUM(OO[4])</f>
        <v>1.7747865430963449E-14</v>
      </c>
      <c r="G14" s="10">
        <f>3/24*OO[[#This Row],[63 (26JUN1985 18:00:00)-Water Temperature (C)]]*OO[[#This Row],[5]]/SUM(OO[5])</f>
        <v>1.4042881780648349E-14</v>
      </c>
      <c r="H14" s="10">
        <f>3/24*OO[[#This Row],[64 (26JUN1985 21:00:00)-Water Temperature (C)]]*OO[[#This Row],[6]]/SUM(OO[6])</f>
        <v>1.2294951743864272E-14</v>
      </c>
      <c r="I14" s="10">
        <f>3/24*OO[[#This Row],[65 (27JUN1985 00:00:00)-Water Temperature (C)]]*OO[[#This Row],[7]]/SUM(OO[7])</f>
        <v>1.0797326010235971E-14</v>
      </c>
      <c r="J14" s="10">
        <f>3/24*OO[[#This Row],[66 (27JUN1985 03:00:00)-Water Temperature (C)]]*OO[[#This Row],[8]]/SUM(OO[8])</f>
        <v>1.0720858340434004E-14</v>
      </c>
      <c r="K14" s="10">
        <f>3/24*OO[[#This Row],[67 (27JUN1985 06:00:00)-Water Temperature (C)]]*OO[[#This Row],[9]]/SUM(OO[9])</f>
        <v>1.2785291413775493E-14</v>
      </c>
      <c r="L14" s="10">
        <f>3/24*OO[[#This Row],[68 (27JUN1985 09:00:00)-Water Temperature (C)]]*OO[[#This Row],[10]]/SUM(OO[10])</f>
        <v>1.4078208249117038E-14</v>
      </c>
      <c r="M14" s="10">
        <f>3/24*OO[[#This Row],[69 (27JUN1985 12:00:00)-Water Temperature (C)]]*OO[[#This Row],[11]]/SUM(OO[11])</f>
        <v>1.3807790888931406E-14</v>
      </c>
      <c r="N14" s="10">
        <f>3/24*OO[[#This Row],[70 (27JUN1985 15:00:00)-Water Temperature (C)]]*OO[[#This Row],[12]]/SUM(OO[12])</f>
        <v>1.2892427854140467E-14</v>
      </c>
      <c r="O14" s="10">
        <f>3/24*OO[[#This Row],[71 (27JUN1985 18:00:00)-Water Temperature (C)]]*OO[[#This Row],[13]]/SUM(OO[13])</f>
        <v>1.1793074229389877E-14</v>
      </c>
      <c r="P14" s="10">
        <f>3/24*OO[[#This Row],[72 (27JUN1985 21:00:00)-Water Temperature (C)]]*OO[[#This Row],[14]]/SUM(OO[14])</f>
        <v>1.0438717484754316E-14</v>
      </c>
      <c r="Q14" s="10">
        <f>3/24*OO[[#This Row],[73 (28JUN1985 00:00:00)-Water Temperature (C)]]*OO[[#This Row],[15]]/SUM(OO[15])</f>
        <v>9.369220888911743E-15</v>
      </c>
      <c r="R14" s="10">
        <f>3/24*OO[[#This Row],[74 (28JUN1985 03:00:00)-Water Temperature (C)]]*OO[[#This Row],[16]]/SUM(OO[16])</f>
        <v>8.5209769537212829E-15</v>
      </c>
      <c r="S14" s="10">
        <f>3/24*OO[[#This Row],[75 (28JUN1985 06:00:00)-Water Temperature (C)]]*OO[[#This Row],[17]]/SUM(OO[17])</f>
        <v>7.8833192852102565E-15</v>
      </c>
      <c r="T14" s="10">
        <f>3/24*OO[[#This Row],[76 (28JUN1985 09:00:00)-Water Temperature (C)]]*OO[[#This Row],[18]]/SUM(OO[18])</f>
        <v>7.3673109307929386E-15</v>
      </c>
      <c r="U14" s="10">
        <f>3/24*OO[[#This Row],[77 (28JUN1985 12:00:00)-Water Temperature (C)]]*OO[[#This Row],[19]]/SUM(OO[19])</f>
        <v>7.0543666311233956E-15</v>
      </c>
      <c r="V14" s="10">
        <f>3/24000000*OO[[#This Row],[78 (28JUN1985 15:00:00)-Water Temperature (C)]]*OO[[#This Row],[20]]</f>
        <v>6.5064234356549998E-15</v>
      </c>
      <c r="W14" s="10">
        <f>3/24000000*OO[[#This Row],[79 (28JUN1985 18:00:00)-Water Temperature (C)]]*OO[[#This Row],[21]]</f>
        <v>5.9627342816199998E-15</v>
      </c>
      <c r="X14" s="10">
        <f>3/24000000*OO[[#This Row],[80 (28JUN1985 21:00:00)-Water Temperature (C)]]*OO[[#This Row],[22]]</f>
        <v>5.4084227966587488E-15</v>
      </c>
      <c r="Y14" s="10">
        <f>3/24000000*OO[[#This Row],[81 (29JUN1985 00:00:00)-Water Temperature (C)]]*OO[[#This Row],[23]]</f>
        <v>5.0477242683799999E-15</v>
      </c>
      <c r="Z14" s="10">
        <f>3/24000000*OO[[#This Row],[82 (29JUN1985 03:00:00)-Water Temperature (C)]]*OO[[#This Row],[24]]</f>
        <v>4.5871101942524995E-15</v>
      </c>
      <c r="AA14" s="10">
        <f>3/24000000*OO[[#This Row],[83 (29JUN1985 06:00:00)-Water Temperature (C)]]*OO[[#This Row],[25]]</f>
        <v>4.1838685072937497E-15</v>
      </c>
      <c r="AB14" s="10">
        <f>3/24000000*OO[[#This Row],[84 (29JUN1985 09:00:00)-Water Temperature (C)]]*OO[[#This Row],[26]]</f>
        <v>3.8527423029200001E-15</v>
      </c>
      <c r="AC14" s="10">
        <f>3/24000000*OO[[#This Row],[85 (29JUN1985 12:00:00)-Water Temperature (C)]]*OO[[#This Row],[27]]</f>
        <v>3.6369020657049995E-15</v>
      </c>
      <c r="AD14" s="10">
        <f>3/24000000*OO[[#This Row],[86 (29JUN1985 15:00:00)-Water Temperature (C)]]*OO[[#This Row],[28]]</f>
        <v>3.337623344025E-15</v>
      </c>
      <c r="AE14" s="10">
        <f>3/24000000*OO[[#This Row],[88 (29JUN1985 21:00:00)-Water Temperature (C)]]*OO[[#This Row],[30]]</f>
        <v>2.678247092565E-15</v>
      </c>
      <c r="AF14" s="10">
        <f>3/24000000*OO[[#This Row],[88 (29JUN1985 21:00:00)-Water Temperature (C)]]*OO[[#This Row],[30]]</f>
        <v>2.678247092565E-15</v>
      </c>
      <c r="AG14" s="10">
        <f>3/24000000*OO[[#This Row],[89 (30JUN1985 00:00:00)-Water Temperature (C)]]*OO[[#This Row],[31]]</f>
        <v>2.28973598065125E-15</v>
      </c>
      <c r="AH14" s="10">
        <f>3/24000000*OO[[#This Row],[90 (30JUN1985 03:00:00)-Water Temperature (C)]]*OO[[#This Row],[32]]</f>
        <v>2.0629764728274996E-15</v>
      </c>
      <c r="AI14" s="10">
        <f>3/24000000*OO[[#This Row],[91 (30JUN1985 06:00:00)-Water Temperature (C)]]*OO[[#This Row],[33]]</f>
        <v>1.8061479872749999E-15</v>
      </c>
      <c r="AJ14" s="10">
        <f>3/24000000*OO[[#This Row],[92 (30JUN1985 09:00:00)-Water Temperature (C)]]*OO[[#This Row],[34]]</f>
        <v>1.5016203262856248E-15</v>
      </c>
      <c r="AK14" s="10">
        <f>3/24000000*OO[[#This Row],[93 (30JUN1985 12:00:00)-Water Temperature (C)]]*OO[[#This Row],[35]]</f>
        <v>1.2811131225065001E-15</v>
      </c>
      <c r="AL14" s="10">
        <f>3/24000000*OO[[#This Row],[94 (30JUN1985 15:00:00)-Water Temperature (C)]]*OO[[#This Row],[36]]</f>
        <v>1.0930948885188749E-15</v>
      </c>
      <c r="AM14" s="10">
        <f>3/24000000*OO[[#This Row],[95 (30JUN1985 18:00:00)-Water Temperature (C)]]*OO[[#This Row],[37]]</f>
        <v>9.8676637048900001E-16</v>
      </c>
      <c r="AN14" s="10">
        <f>3/24000000*OO[[#This Row],[96 (30JUN1985 21:00:00)-Water Temperature (C)]]*OO[[#This Row],[38]]</f>
        <v>8.6588915883824988E-16</v>
      </c>
      <c r="AO14" s="10">
        <f>3/24000000*OO[[#This Row],[97 (01JUL1985 00:00:00)-Water Temperature (C)]]*OO[[#This Row],[39]]</f>
        <v>7.5773169295424995E-16</v>
      </c>
      <c r="AP14" s="10">
        <f>3/24000000*OO[[#This Row],[98 (01JUL1985 03:00:00)-Water Temperature (C)]]*OO[[#This Row],[40]]</f>
        <v>6.8191497840000003E-16</v>
      </c>
      <c r="AQ14" s="10">
        <f>3/24000000*OO[[#This Row],[99 (01JUL1985 06:00:00)-Water Temperature (C)]]*OO[[#This Row],[41]]</f>
        <v>5.0651395869374998E-16</v>
      </c>
      <c r="AR14" s="10">
        <f>3/24000000*OO[[#This Row],[100 (01JUL1985 09:00:00)-Water Temperature (C)]]*OO[[#This Row],[42]]</f>
        <v>3.7447399014899997E-16</v>
      </c>
      <c r="AS14" s="10">
        <f>3/24000000*OO[[#This Row],[101 (01JUL1985 12:00:00)-Water Temperature (C)]]*OO[[#This Row],[43]]</f>
        <v>2.8582364297499999E-16</v>
      </c>
      <c r="AT14" s="10">
        <f>3/24000000*OO[[#This Row],[102 (01JUL1985 15:00:00)-Water Temperature (C)]]*OO[[#This Row],[44]]</f>
        <v>2.3473083119487496E-16</v>
      </c>
      <c r="AU14" s="10">
        <f>3/24000000*OO[[#This Row],[103 (01JUL1985 18:00:00)-Water Temperature (C)]]*OO[[#This Row],[45]]</f>
        <v>2.0117685103249998E-16</v>
      </c>
      <c r="AV14" s="10">
        <f>3/24000000*OO[[#This Row],[104 (01JUL1985 21:00:00)-Water Temperature (C)]]*OO[[#This Row],[46]]</f>
        <v>1.7156355020875E-16</v>
      </c>
      <c r="AW14" s="10">
        <f>3/24000000*OO[[#This Row],[105 (02JUL1985 00:00:00)-Water Temperature (C)]]*OO[[#This Row],[47]]</f>
        <v>1.4996513701550001E-16</v>
      </c>
      <c r="AX14" s="10">
        <f>3/24000000*OO[[#This Row],[106 (02JUL1985 03:00:00)-Water Temperature (C)]]*OO[[#This Row],[48]]</f>
        <v>1.3773887048397502E-16</v>
      </c>
      <c r="AY14" s="10">
        <f>3/24000000*OO[[#This Row],[107 (02JUL1985 06:00:00)-Water Temperature (C)]]*OO[[#This Row],[49]]</f>
        <v>1.232642605662625E-16</v>
      </c>
      <c r="AZ14" s="10">
        <f>3/24000000*OO[[#This Row],[108 (02JUL1985 09:00:00)-Water Temperature (C)]]*OO[[#This Row],[50]]</f>
        <v>1.1711454959759999E-16</v>
      </c>
      <c r="BA14" s="10">
        <f>3/24000000*OO[[#This Row],[109 (02JUL1985 12:00:00)-Water Temperature (C)]]*OO[[#This Row],[51]]</f>
        <v>1.0943481263475001E-16</v>
      </c>
      <c r="BB14" s="10">
        <f>3/24000000*OO[[#This Row],[110 (02JUL1985 15:00:00)-Water Temperature (C)]]*OO[[#This Row],[52]]</f>
        <v>1.02342072100275E-16</v>
      </c>
      <c r="BC14" s="10">
        <f>3/24000000*OO[[#This Row],[111 (02JUL1985 18:00:00)-Water Temperature (C)]]*OO[[#This Row],[53]]</f>
        <v>9.5271961414124986E-17</v>
      </c>
      <c r="BD14" s="10">
        <f>3/24000000*OO[[#This Row],[112 (02JUL1985 21:00:00)-Water Temperature (C)]]*OO[[#This Row],[54]]</f>
        <v>8.5903252963600002E-17</v>
      </c>
      <c r="BE14" s="10">
        <f>3/24000000*OO[[#This Row],[113 (03JUL1985 00:00:00)-Water Temperature (C)]]*OO[[#This Row],[55]]</f>
        <v>7.7449937570849982E-17</v>
      </c>
      <c r="BF14" s="10">
        <f>3/24000000*OO[[#This Row],[114 (03JUL1985 03:00:00)-Water Temperature (C)]]*OO[[#This Row],[56]]</f>
        <v>7.2390153106587494E-17</v>
      </c>
      <c r="BG14" s="10">
        <f>3/24000000*OO[[#This Row],[115 (03JUL1985 06:00:00)-Water Temperature (C)]]*OO[[#This Row],[57]]</f>
        <v>6.1676457571787496E-17</v>
      </c>
      <c r="BH14" s="10">
        <f>3/24000000*OO[[#This Row],[116 (03JUL1985 09:00:00)-Water Temperature (C)]]*OO[[#This Row],[58]]</f>
        <v>5.3508295155899991E-17</v>
      </c>
      <c r="BI14" s="10">
        <f>3/24000000*OO[[#This Row],[117 (03JUL1985 12:00:00)-Water Temperature (C)]]*OO[[#This Row],[59]]</f>
        <v>4.5298800345749992E-17</v>
      </c>
      <c r="BJ14" s="10">
        <f>3/24000000*OO[[#This Row],[118 (03JUL1985 15:00:00)-Water Temperature (C)]]*OO[[#This Row],[60]]</f>
        <v>4.3069990955312496E-17</v>
      </c>
      <c r="BK14" s="10">
        <f>3/24000000*OO[[#This Row],[119 (03JUL1985 18:00:00)-Water Temperature (C)]]*OO[[#This Row],[61]]</f>
        <v>4.0367621682599999E-17</v>
      </c>
      <c r="BL14" s="10">
        <f>3/24000000*OO[[#This Row],[120 (03JUL1985 21:00:00)-Water Temperature (C)]]*OO[[#This Row],[62]]</f>
        <v>3.6760821140475E-17</v>
      </c>
      <c r="BM14" s="10">
        <f>3/24000000*OO[[#This Row],[121 (04JUL1985 00:00:00)-Water Temperature (C)]]*OO[[#This Row],[63]]</f>
        <v>3.3892505164199998E-17</v>
      </c>
      <c r="BN14" s="10">
        <f>3/24000000*OO[[#This Row],[122 (04JUL1985 03:00:00)-Water Temperature (C)]]*OO[[#This Row],[64]]</f>
        <v>3.2887771920999999E-17</v>
      </c>
      <c r="BO14" s="10">
        <f>3/24000000*OO[[#This Row],[123 (04JUL1985 06:00:00)-Water Temperature (C)]]*OO[[#This Row],[65]]</f>
        <v>3.9622333480874995E-17</v>
      </c>
      <c r="BP14" s="10">
        <f>3/24000000*OO[[#This Row],[124 (04JUL1985 09:00:00)-Water Temperature (C)]]*OO[[#This Row],[66]]</f>
        <v>5.0803137619200004E-17</v>
      </c>
      <c r="BQ14" s="10">
        <f>3/24000000*OO[[#This Row],[125 (04JUL1985 12:00:00)-Water Temperature (C)]]*OO[[#This Row],[67]]</f>
        <v>5.6482071788312499E-17</v>
      </c>
      <c r="BR14" s="10">
        <f>3/24000000*OO[[#This Row],[126 (04JUL1985 15:00:00)-Water Temperature (C)]]*OO[[#This Row],[68]]</f>
        <v>5.7981583404587484E-17</v>
      </c>
      <c r="BS14" s="10">
        <f>3/24000000*OO[[#This Row],[127 (04JUL1985 18:00:00)-Water Temperature (C)]]*OO[[#This Row],[69]]</f>
        <v>5.6535324838687491E-17</v>
      </c>
      <c r="BT14" s="10">
        <f>3/24000000*OO[[#This Row],[128 (04JUL1985 21:00:00)-Water Temperature (C)]]*OO[[#This Row],[70]]</f>
        <v>5.1827942676037506E-17</v>
      </c>
      <c r="BU14" s="10">
        <f>3/24000000*OO[[#This Row],[129 (05JUL1985 00:00:00)-Water Temperature (C)]]*OO[[#This Row],[71]]</f>
        <v>4.7392642650600003E-17</v>
      </c>
      <c r="BV14" s="10">
        <f>3/24000000*OO[[#This Row],[130 (05JUL1985 03:00:00)-Water Temperature (C)]]*OO[[#This Row],[72]]</f>
        <v>4.5174444627937498E-17</v>
      </c>
      <c r="BW14" s="10">
        <f>3/24000000*OO[[#This Row],[131 (05JUL1985 06:00:00)-Water Temperature (C)]]*OO[[#This Row],[73]]</f>
        <v>4.2135162636524996E-17</v>
      </c>
      <c r="BX14" s="10">
        <f>3/24000000*OO[[#This Row],[132 (05JUL1985 09:00:00)-Water Temperature (C)]]*OO[[#This Row],[74]]</f>
        <v>4.1090125430137497E-17</v>
      </c>
      <c r="BY14" s="10">
        <f>3/24000000*OO[[#This Row],[133 (05JUL1985 12:00:00)-Water Temperature (C)]]*OO[[#This Row],[75]]</f>
        <v>3.9214446926199995E-17</v>
      </c>
      <c r="BZ14" s="10">
        <f>3/24000000*OO[[#This Row],[134 (05JUL1985 15:00:00)-Water Temperature (C)]]*OO[[#This Row],[76]]</f>
        <v>3.6945093872899996E-17</v>
      </c>
      <c r="CA14" s="10">
        <f>3/24000000*OO[[#This Row],[135 (05JUL1985 18:00:00)-Water Temperature (C)]]*OO[[#This Row],[77]]</f>
        <v>3.4955782770037491E-17</v>
      </c>
      <c r="CB14" s="10">
        <f>3/24000000*OO[[#This Row],[136 (05JUL1985 21:00:00)-Water Temperature (C)]]*OO[[#This Row],[78]]</f>
        <v>3.2630254846000001E-17</v>
      </c>
      <c r="CC14" s="10">
        <f>3/24000000*OO[[#This Row],[137 (06JUL1985 00:00:00)-Water Temperature (C)]]*OO[[#This Row],[79]]</f>
        <v>3.0828499981999999E-17</v>
      </c>
      <c r="CD14" s="10">
        <f>3/24000000*OO[[#This Row],[138 (06JUL1985 03:00:00)-Water Temperature (C)]]*OO[[#This Row],[80]]</f>
        <v>2.9558153604175E-17</v>
      </c>
      <c r="CE14" s="10">
        <f>3/24000000*OO[[#This Row],[139 (06JUL1985 06:00:00)-Water Temperature (C)]]*OO[[#This Row],[81]]</f>
        <v>3.0007329317437491E-17</v>
      </c>
      <c r="CF14" s="10">
        <f>3/24000000*OO[[#This Row],[140 (06JUL1985 09:00:00)-Water Temperature (C)]]*OO[[#This Row],[82]]</f>
        <v>3.21125582903875E-17</v>
      </c>
      <c r="CG14" s="10">
        <f>3/24000000*OO[[#This Row],[141 (06JUL1985 12:00:00)-Water Temperature (C)]]*OO[[#This Row],[83]]</f>
        <v>3.2786134213149992E-17</v>
      </c>
      <c r="CH14" s="10">
        <f>3/24000000*OO[[#This Row],[142 (06JUL1985 15:00:00)-Water Temperature (C)]]*OO[[#This Row],[84]]</f>
        <v>3.2643506165062498E-17</v>
      </c>
      <c r="CI14" s="10">
        <f>3/24000000*OO[[#This Row],[143 (06JUL1985 18:00:00)-Water Temperature (C)]]*OO[[#This Row],[85]]</f>
        <v>3.1462749446412498E-17</v>
      </c>
      <c r="CJ14" s="10">
        <f>3/24000000*OO[[#This Row],[144 (06JUL1985 21:00:00)-Water Temperature (C)]]*OO[[#This Row],[86]]</f>
        <v>2.9098532929949993E-17</v>
      </c>
      <c r="CK14" s="10">
        <f>3/24000000*OO[[#This Row],[145 (07JUL1985 00:00:00)-Water Temperature (C)]]*OO[[#This Row],[87]]</f>
        <v>2.6187476233574996E-17</v>
      </c>
      <c r="CL14" s="10">
        <f>3/24000000*OO[[#This Row],[146 (07JUL1985 03:00:00)-Water Temperature (C)]]*OO[[#This Row],[88]]</f>
        <v>2.5079557541674999E-17</v>
      </c>
      <c r="CM14" s="10">
        <f>3/24000000*OO[[#This Row],[147 (07JUL1985 06:00:00)-Water Temperature (C)]]*OO[[#This Row],[89]]</f>
        <v>2.4373128558000001E-17</v>
      </c>
      <c r="CN14" s="10">
        <f>3/24000000*OO[[#This Row],[148 (07JUL1985 09:00:00)-Water Temperature (C)]]*OO[[#This Row],[90]]</f>
        <v>2.46069820143E-17</v>
      </c>
      <c r="CO14" s="10">
        <f>3/24000000*OO[[#This Row],[149 (07JUL1985 12:00:00)-Water Temperature (C)]]*OO[[#This Row],[91]]</f>
        <v>2.4720684258300002E-17</v>
      </c>
      <c r="CP14" s="10">
        <f>3/24000000*OO[[#This Row],[150 (07JUL1985 15:00:00)-Water Temperature (C)]]*OO[[#This Row],[92]]</f>
        <v>2.4720684258300002E-17</v>
      </c>
      <c r="CQ14" s="10">
        <f>3/24000000*OO[[#This Row],[151 (07JUL1985 18:00:00)-Water Temperature (C)]]*OO[[#This Row],[93]]</f>
        <v>2.4720684258300002E-17</v>
      </c>
      <c r="CR14" s="10">
        <f>3/24000000*OO[[#This Row],[152 (07JUL1985 21:00:00)-Water Temperature (C)]]*OO[[#This Row],[94]]</f>
        <v>2.4720684258300002E-17</v>
      </c>
      <c r="CS14" s="10">
        <f>3/24000000*OO[[#This Row],[153 (08JUL1985 00:00:00)-Water Temperature (C)]]*OO[[#This Row],[95]]</f>
        <v>2.4720684258300002E-17</v>
      </c>
      <c r="CT14" s="10">
        <f>3/24000000*OO[[#This Row],[154 (08JUL1985 03:00:00)-Water Temperature (C)]]*OO[[#This Row],[96]]</f>
        <v>2.4720684258300002E-17</v>
      </c>
      <c r="CU14" s="10">
        <f>3/24000000*OO[[#This Row],[155 (08JUL1985 06:00:00)-Water Temperature (C)]]*OO[[#This Row],[97]]</f>
        <v>2.4720684258300002E-17</v>
      </c>
      <c r="CV14" s="10">
        <f>3/24000000*OO[[#This Row],[156 (08JUL1985 09:00:00)-Water Temperature (C)]]*OO[[#This Row],[98]]</f>
        <v>2.4720684258300002E-17</v>
      </c>
      <c r="CW14" s="10">
        <f>3/24000000*OO[[#This Row],[157 (08JUL1985 12:00:00)-Water Temperature (C)]]*OO[[#This Row],[99]]</f>
        <v>2.4720684258300002E-17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4.2742022206341652E-7</v>
      </c>
      <c r="D15" s="10">
        <f>3/24*OO[[#This Row],[60 (26JUN1985 09:00:00)-Water Temperature (C)]]*OO[[#This Row],[2]]/SUM(OO[2])</f>
        <v>8.1736150768952404E-10</v>
      </c>
      <c r="E15" s="10">
        <f>3/24*OO[[#This Row],[61 (26JUN1985 12:00:00)-Water Temperature (C)]]*OO[[#This Row],[3]]/SUM(OO[3])</f>
        <v>7.7083989816038101E-12</v>
      </c>
      <c r="F15" s="10">
        <f>3/24*OO[[#This Row],[62 (26JUN1985 15:00:00)-Water Temperature (C)]]*OO[[#This Row],[4]]/SUM(OO[4])</f>
        <v>5.7366487299350462E-12</v>
      </c>
      <c r="G15" s="10">
        <f>3/24*OO[[#This Row],[63 (26JUN1985 18:00:00)-Water Temperature (C)]]*OO[[#This Row],[5]]/SUM(OO[5])</f>
        <v>5.2154353660163831E-12</v>
      </c>
      <c r="H15" s="10">
        <f>3/24*OO[[#This Row],[64 (26JUN1985 21:00:00)-Water Temperature (C)]]*OO[[#This Row],[6]]/SUM(OO[6])</f>
        <v>4.5630753556467247E-12</v>
      </c>
      <c r="I15" s="10">
        <f>3/24*OO[[#This Row],[65 (27JUN1985 00:00:00)-Water Temperature (C)]]*OO[[#This Row],[7]]/SUM(OO[7])</f>
        <v>3.9938968872757315E-12</v>
      </c>
      <c r="J15" s="10">
        <f>3/24*OO[[#This Row],[66 (27JUN1985 03:00:00)-Water Temperature (C)]]*OO[[#This Row],[8]]/SUM(OO[8])</f>
        <v>3.9646684889533368E-12</v>
      </c>
      <c r="K15" s="10">
        <f>3/24*OO[[#This Row],[67 (27JUN1985 06:00:00)-Water Temperature (C)]]*OO[[#This Row],[9]]/SUM(OO[9])</f>
        <v>4.7277237043647135E-12</v>
      </c>
      <c r="L15" s="10">
        <f>3/24*OO[[#This Row],[68 (27JUN1985 09:00:00)-Water Temperature (C)]]*OO[[#This Row],[10]]/SUM(OO[10])</f>
        <v>5.2179621579465971E-12</v>
      </c>
      <c r="M15" s="10">
        <f>3/24*OO[[#This Row],[69 (27JUN1985 12:00:00)-Water Temperature (C)]]*OO[[#This Row],[11]]/SUM(OO[11])</f>
        <v>5.1223946184028656E-12</v>
      </c>
      <c r="N15" s="10">
        <f>3/24*OO[[#This Row],[70 (27JUN1985 15:00:00)-Water Temperature (C)]]*OO[[#This Row],[12]]/SUM(OO[12])</f>
        <v>4.7821275429889453E-12</v>
      </c>
      <c r="O15" s="10">
        <f>3/24*OO[[#This Row],[71 (27JUN1985 18:00:00)-Water Temperature (C)]]*OO[[#This Row],[13]]/SUM(OO[13])</f>
        <v>4.3750240816393373E-12</v>
      </c>
      <c r="P15" s="10">
        <f>3/24*OO[[#This Row],[72 (27JUN1985 21:00:00)-Water Temperature (C)]]*OO[[#This Row],[14]]/SUM(OO[14])</f>
        <v>3.8709703729633996E-12</v>
      </c>
      <c r="Q15" s="10">
        <f>3/24*OO[[#This Row],[73 (28JUN1985 00:00:00)-Water Temperature (C)]]*OO[[#This Row],[15]]/SUM(OO[15])</f>
        <v>3.4590788915789783E-12</v>
      </c>
      <c r="R15" s="10">
        <f>3/24*OO[[#This Row],[74 (28JUN1985 03:00:00)-Water Temperature (C)]]*OO[[#This Row],[16]]/SUM(OO[16])</f>
        <v>3.1345812825065426E-12</v>
      </c>
      <c r="S15" s="10">
        <f>3/24*OO[[#This Row],[75 (28JUN1985 06:00:00)-Water Temperature (C)]]*OO[[#This Row],[17]]/SUM(OO[17])</f>
        <v>2.8907464774168618E-12</v>
      </c>
      <c r="T15" s="10">
        <f>3/24*OO[[#This Row],[76 (28JUN1985 09:00:00)-Water Temperature (C)]]*OO[[#This Row],[18]]/SUM(OO[18])</f>
        <v>2.6935895858466576E-12</v>
      </c>
      <c r="U15" s="10">
        <f>3/24*OO[[#This Row],[77 (28JUN1985 12:00:00)-Water Temperature (C)]]*OO[[#This Row],[19]]/SUM(OO[19])</f>
        <v>2.5742442975412874E-12</v>
      </c>
      <c r="V15" s="10">
        <f>3/24000000*OO[[#This Row],[78 (28JUN1985 15:00:00)-Water Temperature (C)]]*OO[[#This Row],[20]]</f>
        <v>2.3659367852999997E-12</v>
      </c>
      <c r="W15" s="10">
        <f>3/24000000*OO[[#This Row],[79 (28JUN1985 18:00:00)-Water Temperature (C)]]*OO[[#This Row],[21]]</f>
        <v>2.1604626635625E-12</v>
      </c>
      <c r="X15" s="10">
        <f>3/24000000*OO[[#This Row],[80 (28JUN1985 21:00:00)-Water Temperature (C)]]*OO[[#This Row],[22]]</f>
        <v>1.94814576638E-12</v>
      </c>
      <c r="Y15" s="10">
        <f>3/24000000*OO[[#This Row],[81 (29JUN1985 00:00:00)-Water Temperature (C)]]*OO[[#This Row],[23]]</f>
        <v>1.8155841497639997E-12</v>
      </c>
      <c r="Z15" s="10">
        <f>3/24000000*OO[[#This Row],[82 (29JUN1985 03:00:00)-Water Temperature (C)]]*OO[[#This Row],[24]]</f>
        <v>1.6494064006919999E-12</v>
      </c>
      <c r="AA15" s="10">
        <f>3/24000000*OO[[#This Row],[83 (29JUN1985 06:00:00)-Water Temperature (C)]]*OO[[#This Row],[25]]</f>
        <v>1.5031803585937499E-12</v>
      </c>
      <c r="AB15" s="10">
        <f>3/24000000*OO[[#This Row],[84 (29JUN1985 09:00:00)-Water Temperature (C)]]*OO[[#This Row],[26]]</f>
        <v>1.384951571393375E-12</v>
      </c>
      <c r="AC15" s="10">
        <f>3/24000000*OO[[#This Row],[85 (29JUN1985 12:00:00)-Water Temperature (C)]]*OO[[#This Row],[27]]</f>
        <v>1.3102957438750001E-12</v>
      </c>
      <c r="AD15" s="10">
        <f>3/24000000*OO[[#This Row],[86 (29JUN1985 15:00:00)-Water Temperature (C)]]*OO[[#This Row],[28]]</f>
        <v>1.2049497472199999E-12</v>
      </c>
      <c r="AE15" s="10">
        <f>3/24000000*OO[[#This Row],[88 (29JUN1985 21:00:00)-Water Temperature (C)]]*OO[[#This Row],[30]]</f>
        <v>9.6792304352387487E-13</v>
      </c>
      <c r="AF15" s="10">
        <f>3/24000000*OO[[#This Row],[88 (29JUN1985 21:00:00)-Water Temperature (C)]]*OO[[#This Row],[30]]</f>
        <v>9.6792304352387487E-13</v>
      </c>
      <c r="AG15" s="10">
        <f>3/24000000*OO[[#This Row],[89 (30JUN1985 00:00:00)-Water Temperature (C)]]*OO[[#This Row],[31]]</f>
        <v>8.264024033300001E-13</v>
      </c>
      <c r="AH15" s="10">
        <f>3/24000000*OO[[#This Row],[90 (30JUN1985 03:00:00)-Water Temperature (C)]]*OO[[#This Row],[32]]</f>
        <v>7.3794904939999998E-13</v>
      </c>
      <c r="AI15" s="10">
        <f>3/24000000*OO[[#This Row],[91 (30JUN1985 06:00:00)-Water Temperature (C)]]*OO[[#This Row],[33]]</f>
        <v>6.4126323761624996E-13</v>
      </c>
      <c r="AJ15" s="10">
        <f>3/24000000*OO[[#This Row],[92 (30JUN1985 09:00:00)-Water Temperature (C)]]*OO[[#This Row],[34]]</f>
        <v>5.3041122024524998E-13</v>
      </c>
      <c r="AK15" s="10">
        <f>3/24000000*OO[[#This Row],[93 (30JUN1985 12:00:00)-Water Temperature (C)]]*OO[[#This Row],[35]]</f>
        <v>4.5113552252499995E-13</v>
      </c>
      <c r="AL15" s="10">
        <f>3/24000000*OO[[#This Row],[94 (30JUN1985 15:00:00)-Water Temperature (C)]]*OO[[#This Row],[36]]</f>
        <v>3.8283987631999996E-13</v>
      </c>
      <c r="AM15" s="10">
        <f>3/24000000*OO[[#This Row],[95 (30JUN1985 18:00:00)-Water Temperature (C)]]*OO[[#This Row],[37]]</f>
        <v>3.4406670645575E-13</v>
      </c>
      <c r="AN15" s="10">
        <f>3/24000000*OO[[#This Row],[96 (30JUN1985 21:00:00)-Water Temperature (C)]]*OO[[#This Row],[38]]</f>
        <v>3.0063984627449998E-13</v>
      </c>
      <c r="AO15" s="10">
        <f>3/24000000*OO[[#This Row],[97 (01JUL1985 00:00:00)-Water Temperature (C)]]*OO[[#This Row],[39]]</f>
        <v>2.6091750348300001E-13</v>
      </c>
      <c r="AP15" s="10">
        <f>3/24000000*OO[[#This Row],[98 (01JUL1985 03:00:00)-Water Temperature (C)]]*OO[[#This Row],[40]]</f>
        <v>2.3290212000499996E-13</v>
      </c>
      <c r="AQ15" s="10">
        <f>3/24000000*OO[[#This Row],[99 (01JUL1985 06:00:00)-Water Temperature (C)]]*OO[[#This Row],[41]]</f>
        <v>1.718540757015E-13</v>
      </c>
      <c r="AR15" s="10">
        <f>3/24000000*OO[[#This Row],[100 (01JUL1985 09:00:00)-Water Temperature (C)]]*OO[[#This Row],[42]]</f>
        <v>1.2697364409806252E-13</v>
      </c>
      <c r="AS15" s="10">
        <f>3/24000000*OO[[#This Row],[101 (01JUL1985 12:00:00)-Water Temperature (C)]]*OO[[#This Row],[43]]</f>
        <v>9.7075022890474989E-14</v>
      </c>
      <c r="AT15" s="10">
        <f>3/24000000*OO[[#This Row],[102 (01JUL1985 15:00:00)-Water Temperature (C)]]*OO[[#This Row],[44]]</f>
        <v>7.9628605177662497E-14</v>
      </c>
      <c r="AU15" s="10">
        <f>3/24000000*OO[[#This Row],[103 (01JUL1985 18:00:00)-Water Temperature (C)]]*OO[[#This Row],[45]]</f>
        <v>6.8087668798625003E-14</v>
      </c>
      <c r="AV15" s="10">
        <f>3/24000000*OO[[#This Row],[104 (01JUL1985 21:00:00)-Water Temperature (C)]]*OO[[#This Row],[46]]</f>
        <v>5.7824314489899996E-14</v>
      </c>
      <c r="AW15" s="10">
        <f>3/24000000*OO[[#This Row],[105 (02JUL1985 00:00:00)-Water Temperature (C)]]*OO[[#This Row],[47]]</f>
        <v>5.01444834908E-14</v>
      </c>
      <c r="AX15" s="10">
        <f>3/24000000*OO[[#This Row],[106 (02JUL1985 03:00:00)-Water Temperature (C)]]*OO[[#This Row],[48]]</f>
        <v>4.5820901453124994E-14</v>
      </c>
      <c r="AY15" s="10">
        <f>3/24000000*OO[[#This Row],[107 (02JUL1985 06:00:00)-Water Temperature (C)]]*OO[[#This Row],[49]]</f>
        <v>4.0818569617624997E-14</v>
      </c>
      <c r="AZ15" s="10">
        <f>3/24000000*OO[[#This Row],[108 (02JUL1985 09:00:00)-Water Temperature (C)]]*OO[[#This Row],[50]]</f>
        <v>3.8793442548574994E-14</v>
      </c>
      <c r="BA15" s="10">
        <f>3/24000000*OO[[#This Row],[109 (02JUL1985 12:00:00)-Water Temperature (C)]]*OO[[#This Row],[51]]</f>
        <v>3.6277123741374999E-14</v>
      </c>
      <c r="BB15" s="10">
        <f>3/24000000*OO[[#This Row],[110 (02JUL1985 15:00:00)-Water Temperature (C)]]*OO[[#This Row],[52]]</f>
        <v>3.3865006955900001E-14</v>
      </c>
      <c r="BC15" s="10">
        <f>3/24000000*OO[[#This Row],[111 (02JUL1985 18:00:00)-Water Temperature (C)]]*OO[[#This Row],[53]]</f>
        <v>3.1411088251200003E-14</v>
      </c>
      <c r="BD15" s="10">
        <f>3/24000000*OO[[#This Row],[112 (02JUL1985 21:00:00)-Water Temperature (C)]]*OO[[#This Row],[54]]</f>
        <v>2.8208299281487499E-14</v>
      </c>
      <c r="BE15" s="10">
        <f>3/24000000*OO[[#This Row],[113 (03JUL1985 00:00:00)-Water Temperature (C)]]*OO[[#This Row],[55]]</f>
        <v>2.5235363655024998E-14</v>
      </c>
      <c r="BF15" s="10">
        <f>3/24000000*OO[[#This Row],[114 (03JUL1985 03:00:00)-Water Temperature (C)]]*OO[[#This Row],[56]]</f>
        <v>2.3458461465600002E-14</v>
      </c>
      <c r="BG15" s="10">
        <f>3/24000000*OO[[#This Row],[115 (03JUL1985 06:00:00)-Water Temperature (C)]]*OO[[#This Row],[57]]</f>
        <v>1.9891214601712497E-14</v>
      </c>
      <c r="BH15" s="10">
        <f>3/24000000*OO[[#This Row],[116 (03JUL1985 09:00:00)-Water Temperature (C)]]*OO[[#This Row],[58]]</f>
        <v>1.7270470081512501E-14</v>
      </c>
      <c r="BI15" s="10">
        <f>3/24000000*OO[[#This Row],[117 (03JUL1985 12:00:00)-Water Temperature (C)]]*OO[[#This Row],[59]]</f>
        <v>1.4606287236859999E-14</v>
      </c>
      <c r="BJ15" s="10">
        <f>3/24000000*OO[[#This Row],[118 (03JUL1985 15:00:00)-Water Temperature (C)]]*OO[[#This Row],[60]]</f>
        <v>1.3864203162480001E-14</v>
      </c>
      <c r="BK15" s="10">
        <f>3/24000000*OO[[#This Row],[119 (03JUL1985 18:00:00)-Water Temperature (C)]]*OO[[#This Row],[61]]</f>
        <v>1.3003050781517501E-14</v>
      </c>
      <c r="BL15" s="10">
        <f>3/24000000*OO[[#This Row],[120 (03JUL1985 21:00:00)-Water Temperature (C)]]*OO[[#This Row],[62]]</f>
        <v>1.181244735874125E-14</v>
      </c>
      <c r="BM15" s="10">
        <f>3/24000000*OO[[#This Row],[121 (04JUL1985 00:00:00)-Water Temperature (C)]]*OO[[#This Row],[63]]</f>
        <v>1.083357286951625E-14</v>
      </c>
      <c r="BN15" s="10">
        <f>3/24000000*OO[[#This Row],[122 (04JUL1985 03:00:00)-Water Temperature (C)]]*OO[[#This Row],[64]]</f>
        <v>1.049333654474625E-14</v>
      </c>
      <c r="BO15" s="10">
        <f>3/24000000*OO[[#This Row],[123 (04JUL1985 06:00:00)-Water Temperature (C)]]*OO[[#This Row],[65]]</f>
        <v>1.2641221807796249E-14</v>
      </c>
      <c r="BP15" s="10">
        <f>3/24000000*OO[[#This Row],[124 (04JUL1985 09:00:00)-Water Temperature (C)]]*OO[[#This Row],[66]]</f>
        <v>1.6232163146818749E-14</v>
      </c>
      <c r="BQ15" s="10">
        <f>3/24000000*OO[[#This Row],[125 (04JUL1985 12:00:00)-Water Temperature (C)]]*OO[[#This Row],[67]]</f>
        <v>1.8072026589937499E-14</v>
      </c>
      <c r="BR15" s="10">
        <f>3/24000000*OO[[#This Row],[126 (04JUL1985 15:00:00)-Water Temperature (C)]]*OO[[#This Row],[68]]</f>
        <v>1.8542870539278751E-14</v>
      </c>
      <c r="BS15" s="10">
        <f>3/24000000*OO[[#This Row],[127 (04JUL1985 18:00:00)-Water Temperature (C)]]*OO[[#This Row],[69]]</f>
        <v>1.8064730192879998E-14</v>
      </c>
      <c r="BT15" s="10">
        <f>3/24000000*OO[[#This Row],[128 (04JUL1985 21:00:00)-Water Temperature (C)]]*OO[[#This Row],[70]]</f>
        <v>1.6521721939679998E-14</v>
      </c>
      <c r="BU15" s="10">
        <f>3/24000000*OO[[#This Row],[129 (05JUL1985 00:00:00)-Water Temperature (C)]]*OO[[#This Row],[71]]</f>
        <v>1.50220436421925E-14</v>
      </c>
      <c r="BV15" s="10">
        <f>3/24000000*OO[[#This Row],[130 (05JUL1985 03:00:00)-Water Temperature (C)]]*OO[[#This Row],[72]]</f>
        <v>1.4287832591327497E-14</v>
      </c>
      <c r="BW15" s="10">
        <f>3/24000000*OO[[#This Row],[131 (05JUL1985 06:00:00)-Water Temperature (C)]]*OO[[#This Row],[73]]</f>
        <v>1.3314609900062499E-14</v>
      </c>
      <c r="BX15" s="10">
        <f>3/24000000*OO[[#This Row],[132 (05JUL1985 09:00:00)-Water Temperature (C)]]*OO[[#This Row],[74]]</f>
        <v>1.3003443151950001E-14</v>
      </c>
      <c r="BY15" s="10">
        <f>3/24000000*OO[[#This Row],[133 (05JUL1985 12:00:00)-Water Temperature (C)]]*OO[[#This Row],[75]]</f>
        <v>1.2454208259783749E-14</v>
      </c>
      <c r="BZ15" s="10">
        <f>3/24000000*OO[[#This Row],[134 (05JUL1985 15:00:00)-Water Temperature (C)]]*OO[[#This Row],[76]]</f>
        <v>1.1716154695580001E-14</v>
      </c>
      <c r="CA15" s="10">
        <f>3/24000000*OO[[#This Row],[135 (05JUL1985 18:00:00)-Water Temperature (C)]]*OO[[#This Row],[77]]</f>
        <v>1.11033412593625E-14</v>
      </c>
      <c r="CB15" s="10">
        <f>3/24000000*OO[[#This Row],[136 (05JUL1985 21:00:00)-Water Temperature (C)]]*OO[[#This Row],[78]]</f>
        <v>1.03409047629375E-14</v>
      </c>
      <c r="CC15" s="10">
        <f>3/24000000*OO[[#This Row],[137 (06JUL1985 00:00:00)-Water Temperature (C)]]*OO[[#This Row],[79]]</f>
        <v>9.7592111377949989E-15</v>
      </c>
      <c r="CD15" s="10">
        <f>3/24000000*OO[[#This Row],[138 (06JUL1985 03:00:00)-Water Temperature (C)]]*OO[[#This Row],[80]]</f>
        <v>9.3537790208099997E-15</v>
      </c>
      <c r="CE15" s="10">
        <f>3/24000000*OO[[#This Row],[139 (06JUL1985 06:00:00)-Water Temperature (C)]]*OO[[#This Row],[81]]</f>
        <v>9.4980789080437505E-15</v>
      </c>
      <c r="CF15" s="10">
        <f>3/24000000*OO[[#This Row],[140 (06JUL1985 09:00:00)-Water Temperature (C)]]*OO[[#This Row],[82]]</f>
        <v>1.0195755451499999E-14</v>
      </c>
      <c r="CG15" s="10">
        <f>3/24000000*OO[[#This Row],[141 (06JUL1985 12:00:00)-Water Temperature (C)]]*OO[[#This Row],[83]]</f>
        <v>1.0443733940818748E-14</v>
      </c>
      <c r="CH15" s="10">
        <f>3/24000000*OO[[#This Row],[142 (06JUL1985 15:00:00)-Water Temperature (C)]]*OO[[#This Row],[84]]</f>
        <v>1.0416125671109998E-14</v>
      </c>
      <c r="CI15" s="10">
        <f>3/24000000*OO[[#This Row],[143 (06JUL1985 18:00:00)-Water Temperature (C)]]*OO[[#This Row],[85]]</f>
        <v>1.0043268332799999E-14</v>
      </c>
      <c r="CJ15" s="10">
        <f>3/24000000*OO[[#This Row],[144 (06JUL1985 21:00:00)-Water Temperature (C)]]*OO[[#This Row],[86]]</f>
        <v>9.2853454673437501E-15</v>
      </c>
      <c r="CK15" s="10">
        <f>3/24000000*OO[[#This Row],[145 (07JUL1985 00:00:00)-Water Temperature (C)]]*OO[[#This Row],[87]]</f>
        <v>8.3177112409562491E-15</v>
      </c>
      <c r="CL15" s="10">
        <f>3/24000000*OO[[#This Row],[146 (07JUL1985 03:00:00)-Water Temperature (C)]]*OO[[#This Row],[88]]</f>
        <v>7.9496336800812494E-15</v>
      </c>
      <c r="CM15" s="10">
        <f>3/24000000*OO[[#This Row],[147 (07JUL1985 06:00:00)-Water Temperature (C)]]*OO[[#This Row],[89]]</f>
        <v>7.7232262781399991E-15</v>
      </c>
      <c r="CN15" s="10">
        <f>3/24000000*OO[[#This Row],[148 (07JUL1985 09:00:00)-Water Temperature (C)]]*OO[[#This Row],[90]]</f>
        <v>7.8084977934999985E-15</v>
      </c>
      <c r="CO15" s="10">
        <f>3/24000000*OO[[#This Row],[149 (07JUL1985 12:00:00)-Water Temperature (C)]]*OO[[#This Row],[91]]</f>
        <v>7.8616087329812487E-15</v>
      </c>
      <c r="CP15" s="10">
        <f>3/24000000*OO[[#This Row],[150 (07JUL1985 15:00:00)-Water Temperature (C)]]*OO[[#This Row],[92]]</f>
        <v>7.8616087329812487E-15</v>
      </c>
      <c r="CQ15" s="10">
        <f>3/24000000*OO[[#This Row],[151 (07JUL1985 18:00:00)-Water Temperature (C)]]*OO[[#This Row],[93]]</f>
        <v>7.8616087329812487E-15</v>
      </c>
      <c r="CR15" s="10">
        <f>3/24000000*OO[[#This Row],[152 (07JUL1985 21:00:00)-Water Temperature (C)]]*OO[[#This Row],[94]]</f>
        <v>7.8616087329812487E-15</v>
      </c>
      <c r="CS15" s="10">
        <f>3/24000000*OO[[#This Row],[153 (08JUL1985 00:00:00)-Water Temperature (C)]]*OO[[#This Row],[95]]</f>
        <v>7.8616087329812487E-15</v>
      </c>
      <c r="CT15" s="10">
        <f>3/24000000*OO[[#This Row],[154 (08JUL1985 03:00:00)-Water Temperature (C)]]*OO[[#This Row],[96]]</f>
        <v>7.8616087329812487E-15</v>
      </c>
      <c r="CU15" s="10">
        <f>3/24000000*OO[[#This Row],[155 (08JUL1985 06:00:00)-Water Temperature (C)]]*OO[[#This Row],[97]]</f>
        <v>7.8616087329812487E-15</v>
      </c>
      <c r="CV15" s="10">
        <f>3/24000000*OO[[#This Row],[156 (08JUL1985 09:00:00)-Water Temperature (C)]]*OO[[#This Row],[98]]</f>
        <v>7.8616087329812487E-15</v>
      </c>
      <c r="CW15" s="10">
        <f>3/24000000*OO[[#This Row],[157 (08JUL1985 12:00:00)-Water Temperature (C)]]*OO[[#This Row],[99]]</f>
        <v>7.8616087329812487E-15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7.6865354624864852E-7</v>
      </c>
      <c r="D16" s="10">
        <f>3/24*OO[[#This Row],[60 (26JUN1985 09:00:00)-Water Temperature (C)]]*OO[[#This Row],[2]]/SUM(OO[2])</f>
        <v>1.5721651802343543E-9</v>
      </c>
      <c r="E16" s="10">
        <f>3/24*OO[[#This Row],[61 (26JUN1985 12:00:00)-Water Temperature (C)]]*OO[[#This Row],[3]]/SUM(OO[3])</f>
        <v>1.0135613604148928E-10</v>
      </c>
      <c r="F16" s="10">
        <f>3/24*OO[[#This Row],[62 (26JUN1985 15:00:00)-Water Temperature (C)]]*OO[[#This Row],[4]]/SUM(OO[4])</f>
        <v>8.9416163581597114E-11</v>
      </c>
      <c r="G16" s="10">
        <f>3/24*OO[[#This Row],[63 (26JUN1985 18:00:00)-Water Temperature (C)]]*OO[[#This Row],[5]]/SUM(OO[5])</f>
        <v>8.1184836119291462E-11</v>
      </c>
      <c r="H16" s="10">
        <f>3/24*OO[[#This Row],[64 (26JUN1985 21:00:00)-Water Temperature (C)]]*OO[[#This Row],[6]]/SUM(OO[6])</f>
        <v>7.0833780900005801E-11</v>
      </c>
      <c r="I16" s="10">
        <f>3/24*OO[[#This Row],[65 (27JUN1985 00:00:00)-Water Temperature (C)]]*OO[[#This Row],[7]]/SUM(OO[7])</f>
        <v>6.1655301382488967E-11</v>
      </c>
      <c r="J16" s="10">
        <f>3/24*OO[[#This Row],[66 (27JUN1985 03:00:00)-Water Temperature (C)]]*OO[[#This Row],[8]]/SUM(OO[8])</f>
        <v>6.1256663045330942E-11</v>
      </c>
      <c r="K16" s="10">
        <f>3/24*OO[[#This Row],[67 (27JUN1985 06:00:00)-Water Temperature (C)]]*OO[[#This Row],[9]]/SUM(OO[9])</f>
        <v>7.2404717458327858E-11</v>
      </c>
      <c r="L16" s="10">
        <f>3/24*OO[[#This Row],[68 (27JUN1985 09:00:00)-Water Temperature (C)]]*OO[[#This Row],[10]]/SUM(OO[10])</f>
        <v>7.9107898458448919E-11</v>
      </c>
      <c r="M16" s="10">
        <f>3/24*OO[[#This Row],[69 (27JUN1985 12:00:00)-Water Temperature (C)]]*OO[[#This Row],[11]]/SUM(OO[11])</f>
        <v>7.6943929380379154E-11</v>
      </c>
      <c r="N16" s="10">
        <f>3/24*OO[[#This Row],[70 (27JUN1985 15:00:00)-Water Temperature (C)]]*OO[[#This Row],[12]]/SUM(OO[12])</f>
        <v>7.1129811526640892E-11</v>
      </c>
      <c r="O16" s="10">
        <f>3/24*OO[[#This Row],[71 (27JUN1985 18:00:00)-Water Temperature (C)]]*OO[[#This Row],[13]]/SUM(OO[13])</f>
        <v>6.4484637260032912E-11</v>
      </c>
      <c r="P16" s="10">
        <f>3/24*OO[[#This Row],[72 (27JUN1985 21:00:00)-Water Temperature (C)]]*OO[[#This Row],[14]]/SUM(OO[14])</f>
        <v>5.6510988791921951E-11</v>
      </c>
      <c r="Q16" s="10">
        <f>3/24*OO[[#This Row],[73 (28JUN1985 00:00:00)-Water Temperature (C)]]*OO[[#This Row],[15]]/SUM(OO[15])</f>
        <v>4.9832436573119973E-11</v>
      </c>
      <c r="R16" s="10">
        <f>3/24*OO[[#This Row],[74 (28JUN1985 03:00:00)-Water Temperature (C)]]*OO[[#This Row],[16]]/SUM(OO[16])</f>
        <v>4.468709204011756E-11</v>
      </c>
      <c r="S16" s="10">
        <f>3/24*OO[[#This Row],[75 (28JUN1985 06:00:00)-Water Temperature (C)]]*OO[[#This Row],[17]]/SUM(OO[17])</f>
        <v>4.0759360882777265E-11</v>
      </c>
      <c r="T16" s="10">
        <f>3/24*OO[[#This Row],[76 (28JUN1985 09:00:00)-Water Temperature (C)]]*OO[[#This Row],[18]]/SUM(OO[18])</f>
        <v>3.7571105311578332E-11</v>
      </c>
      <c r="U16" s="10">
        <f>3/24*OO[[#This Row],[77 (28JUN1985 12:00:00)-Water Temperature (C)]]*OO[[#This Row],[19]]/SUM(OO[19])</f>
        <v>3.5544238788878536E-11</v>
      </c>
      <c r="V16" s="10">
        <f>3/24000000*OO[[#This Row],[78 (28JUN1985 15:00:00)-Water Temperature (C)]]*OO[[#This Row],[20]]</f>
        <v>3.2266652881999999E-11</v>
      </c>
      <c r="W16" s="10">
        <f>3/24000000*OO[[#This Row],[79 (28JUN1985 18:00:00)-Water Temperature (C)]]*OO[[#This Row],[21]]</f>
        <v>2.9094607450462499E-11</v>
      </c>
      <c r="X16" s="10">
        <f>3/24000000*OO[[#This Row],[80 (28JUN1985 21:00:00)-Water Temperature (C)]]*OO[[#This Row],[22]]</f>
        <v>2.5833737906925E-11</v>
      </c>
      <c r="Y16" s="10">
        <f>3/24000000*OO[[#This Row],[81 (29JUN1985 00:00:00)-Water Temperature (C)]]*OO[[#This Row],[23]]</f>
        <v>2.3729814390374999E-11</v>
      </c>
      <c r="Z16" s="10">
        <f>3/24000000*OO[[#This Row],[82 (29JUN1985 03:00:00)-Water Temperature (C)]]*OO[[#This Row],[24]]</f>
        <v>2.123524045615E-11</v>
      </c>
      <c r="AA16" s="10">
        <f>3/24000000*OO[[#This Row],[83 (29JUN1985 06:00:00)-Water Temperature (C)]]*OO[[#This Row],[25]]</f>
        <v>1.9079357023950001E-11</v>
      </c>
      <c r="AB16" s="10">
        <f>3/24000000*OO[[#This Row],[84 (29JUN1985 09:00:00)-Water Temperature (C)]]*OO[[#This Row],[26]]</f>
        <v>1.73328794419475E-11</v>
      </c>
      <c r="AC16" s="10">
        <f>3/24000000*OO[[#This Row],[85 (29JUN1985 12:00:00)-Water Temperature (C)]]*OO[[#This Row],[27]]</f>
        <v>1.6198692367327498E-11</v>
      </c>
      <c r="AD16" s="10">
        <f>3/24000000*OO[[#This Row],[86 (29JUN1985 15:00:00)-Water Temperature (C)]]*OO[[#This Row],[28]]</f>
        <v>1.4696897177460001E-11</v>
      </c>
      <c r="AE16" s="10">
        <f>3/24000000*OO[[#This Row],[88 (29JUN1985 21:00:00)-Water Temperature (C)]]*OO[[#This Row],[30]]</f>
        <v>1.1405121219369998E-11</v>
      </c>
      <c r="AF16" s="10">
        <f>3/24000000*OO[[#This Row],[88 (29JUN1985 21:00:00)-Water Temperature (C)]]*OO[[#This Row],[30]]</f>
        <v>1.1405121219369998E-11</v>
      </c>
      <c r="AG16" s="10">
        <f>3/24000000*OO[[#This Row],[89 (30JUN1985 00:00:00)-Water Temperature (C)]]*OO[[#This Row],[31]]</f>
        <v>9.5558169348249995E-12</v>
      </c>
      <c r="AH16" s="10">
        <f>3/24000000*OO[[#This Row],[90 (30JUN1985 03:00:00)-Water Temperature (C)]]*OO[[#This Row],[32]]</f>
        <v>8.4151099776974995E-12</v>
      </c>
      <c r="AI16" s="10">
        <f>3/24000000*OO[[#This Row],[91 (30JUN1985 06:00:00)-Water Temperature (C)]]*OO[[#This Row],[33]]</f>
        <v>7.1777356959600002E-12</v>
      </c>
      <c r="AJ16" s="10">
        <f>3/24000000*OO[[#This Row],[92 (30JUN1985 09:00:00)-Water Temperature (C)]]*OO[[#This Row],[34]]</f>
        <v>5.8802046323937492E-12</v>
      </c>
      <c r="AK16" s="10">
        <f>3/24000000*OO[[#This Row],[93 (30JUN1985 12:00:00)-Water Temperature (C)]]*OO[[#This Row],[35]]</f>
        <v>4.9672266871249993E-12</v>
      </c>
      <c r="AL16" s="10">
        <f>3/24000000*OO[[#This Row],[94 (30JUN1985 15:00:00)-Water Temperature (C)]]*OO[[#This Row],[36]]</f>
        <v>4.1701510472737494E-12</v>
      </c>
      <c r="AM16" s="10">
        <f>3/24000000*OO[[#This Row],[95 (30JUN1985 18:00:00)-Water Temperature (C)]]*OO[[#This Row],[37]]</f>
        <v>3.7101939912812496E-12</v>
      </c>
      <c r="AN16" s="10">
        <f>3/24000000*OO[[#This Row],[96 (30JUN1985 21:00:00)-Water Temperature (C)]]*OO[[#This Row],[38]]</f>
        <v>3.2056051853975001E-12</v>
      </c>
      <c r="AO16" s="10">
        <f>3/24000000*OO[[#This Row],[97 (01JUL1985 00:00:00)-Water Temperature (C)]]*OO[[#This Row],[39]]</f>
        <v>2.7423255837599998E-12</v>
      </c>
      <c r="AP16" s="10">
        <f>3/24000000*OO[[#This Row],[98 (01JUL1985 03:00:00)-Water Temperature (C)]]*OO[[#This Row],[40]]</f>
        <v>2.4052337495600001E-12</v>
      </c>
      <c r="AQ16" s="10">
        <f>3/24000000*OO[[#This Row],[99 (01JUL1985 06:00:00)-Water Temperature (C)]]*OO[[#This Row],[41]]</f>
        <v>1.754328038135E-12</v>
      </c>
      <c r="AR16" s="10">
        <f>3/24000000*OO[[#This Row],[100 (01JUL1985 09:00:00)-Water Temperature (C)]]*OO[[#This Row],[42]]</f>
        <v>1.2981093264455E-12</v>
      </c>
      <c r="AS16" s="10">
        <f>3/24000000*OO[[#This Row],[101 (01JUL1985 12:00:00)-Water Temperature (C)]]*OO[[#This Row],[43]]</f>
        <v>9.9857068484974992E-13</v>
      </c>
      <c r="AT16" s="10">
        <f>3/24000000*OO[[#This Row],[102 (01JUL1985 15:00:00)-Water Temperature (C)]]*OO[[#This Row],[44]]</f>
        <v>8.2125510685925E-13</v>
      </c>
      <c r="AU16" s="10">
        <f>3/24000000*OO[[#This Row],[103 (01JUL1985 18:00:00)-Water Temperature (C)]]*OO[[#This Row],[45]]</f>
        <v>7.0280673545412501E-13</v>
      </c>
      <c r="AV16" s="10">
        <f>3/24000000*OO[[#This Row],[104 (01JUL1985 21:00:00)-Water Temperature (C)]]*OO[[#This Row],[46]]</f>
        <v>5.9591566418750002E-13</v>
      </c>
      <c r="AW16" s="10">
        <f>3/24000000*OO[[#This Row],[105 (02JUL1985 00:00:00)-Water Temperature (C)]]*OO[[#This Row],[47]]</f>
        <v>5.1379271246799999E-13</v>
      </c>
      <c r="AX16" s="10">
        <f>3/24000000*OO[[#This Row],[106 (02JUL1985 03:00:00)-Water Temperature (C)]]*OO[[#This Row],[48]]</f>
        <v>4.6757871763199995E-13</v>
      </c>
      <c r="AY16" s="10">
        <f>3/24000000*OO[[#This Row],[107 (02JUL1985 06:00:00)-Water Temperature (C)]]*OO[[#This Row],[49]]</f>
        <v>4.1535813427224996E-13</v>
      </c>
      <c r="AZ16" s="10">
        <f>3/24000000*OO[[#This Row],[108 (02JUL1985 09:00:00)-Water Temperature (C)]]*OO[[#This Row],[50]]</f>
        <v>3.9649830186750004E-13</v>
      </c>
      <c r="BA16" s="10">
        <f>3/24000000*OO[[#This Row],[109 (02JUL1985 12:00:00)-Water Temperature (C)]]*OO[[#This Row],[51]]</f>
        <v>3.7267884887449994E-13</v>
      </c>
      <c r="BB16" s="10">
        <f>3/24000000*OO[[#This Row],[110 (02JUL1985 15:00:00)-Water Temperature (C)]]*OO[[#This Row],[52]]</f>
        <v>3.4851769092274998E-13</v>
      </c>
      <c r="BC16" s="10">
        <f>3/24000000*OO[[#This Row],[111 (02JUL1985 18:00:00)-Water Temperature (C)]]*OO[[#This Row],[53]]</f>
        <v>3.2314915923250003E-13</v>
      </c>
      <c r="BD16" s="10">
        <f>3/24000000*OO[[#This Row],[112 (02JUL1985 21:00:00)-Water Temperature (C)]]*OO[[#This Row],[54]]</f>
        <v>2.8995931145362502E-13</v>
      </c>
      <c r="BE16" s="10">
        <f>3/24000000*OO[[#This Row],[113 (03JUL1985 00:00:00)-Water Temperature (C)]]*OO[[#This Row],[55]]</f>
        <v>2.5815071781900002E-13</v>
      </c>
      <c r="BF16" s="10">
        <f>3/24000000*OO[[#This Row],[114 (03JUL1985 03:00:00)-Water Temperature (C)]]*OO[[#This Row],[56]]</f>
        <v>2.3910218603125001E-13</v>
      </c>
      <c r="BG16" s="10">
        <f>3/24000000*OO[[#This Row],[115 (03JUL1985 06:00:00)-Water Temperature (C)]]*OO[[#This Row],[57]]</f>
        <v>2.0218707172949999E-13</v>
      </c>
      <c r="BH16" s="10">
        <f>3/24000000*OO[[#This Row],[116 (03JUL1985 09:00:00)-Water Temperature (C)]]*OO[[#This Row],[58]]</f>
        <v>1.7675206821999999E-13</v>
      </c>
      <c r="BI16" s="10">
        <f>3/24000000*OO[[#This Row],[117 (03JUL1985 12:00:00)-Water Temperature (C)]]*OO[[#This Row],[59]]</f>
        <v>1.5033392426565001E-13</v>
      </c>
      <c r="BJ16" s="10">
        <f>3/24000000*OO[[#This Row],[118 (03JUL1985 15:00:00)-Water Temperature (C)]]*OO[[#This Row],[60]]</f>
        <v>1.431915748718E-13</v>
      </c>
      <c r="BK16" s="10">
        <f>3/24000000*OO[[#This Row],[119 (03JUL1985 18:00:00)-Water Temperature (C)]]*OO[[#This Row],[61]]</f>
        <v>1.3508577264761248E-13</v>
      </c>
      <c r="BL16" s="10">
        <f>3/24000000*OO[[#This Row],[120 (03JUL1985 21:00:00)-Water Temperature (C)]]*OO[[#This Row],[62]]</f>
        <v>1.2287927234249999E-13</v>
      </c>
      <c r="BM16" s="10">
        <f>3/24000000*OO[[#This Row],[121 (04JUL1985 00:00:00)-Water Temperature (C)]]*OO[[#This Row],[63]]</f>
        <v>1.125497067603125E-13</v>
      </c>
      <c r="BN16" s="10">
        <f>3/24000000*OO[[#This Row],[122 (04JUL1985 03:00:00)-Water Temperature (C)]]*OO[[#This Row],[64]]</f>
        <v>1.0944497214062501E-13</v>
      </c>
      <c r="BO16" s="10">
        <f>3/24000000*OO[[#This Row],[123 (04JUL1985 06:00:00)-Water Temperature (C)]]*OO[[#This Row],[65]]</f>
        <v>1.32565226934225E-13</v>
      </c>
      <c r="BP16" s="10">
        <f>3/24000000*OO[[#This Row],[124 (04JUL1985 09:00:00)-Water Temperature (C)]]*OO[[#This Row],[66]]</f>
        <v>1.7014940380002499E-13</v>
      </c>
      <c r="BQ16" s="10">
        <f>3/24000000*OO[[#This Row],[125 (04JUL1985 12:00:00)-Water Temperature (C)]]*OO[[#This Row],[67]]</f>
        <v>1.8949880415375001E-13</v>
      </c>
      <c r="BR16" s="10">
        <f>3/24000000*OO[[#This Row],[126 (04JUL1985 15:00:00)-Water Temperature (C)]]*OO[[#This Row],[68]]</f>
        <v>1.9424719285400002E-13</v>
      </c>
      <c r="BS16" s="10">
        <f>3/24000000*OO[[#This Row],[127 (04JUL1985 18:00:00)-Water Temperature (C)]]*OO[[#This Row],[69]]</f>
        <v>1.8901522389175E-13</v>
      </c>
      <c r="BT16" s="10">
        <f>3/24000000*OO[[#This Row],[128 (04JUL1985 21:00:00)-Water Temperature (C)]]*OO[[#This Row],[70]]</f>
        <v>1.72428550900925E-13</v>
      </c>
      <c r="BU16" s="10">
        <f>3/24000000*OO[[#This Row],[129 (05JUL1985 00:00:00)-Water Temperature (C)]]*OO[[#This Row],[71]]</f>
        <v>1.55786642263875E-13</v>
      </c>
      <c r="BV16" s="10">
        <f>3/24000000*OO[[#This Row],[130 (05JUL1985 03:00:00)-Water Temperature (C)]]*OO[[#This Row],[72]]</f>
        <v>1.4772011301862499E-13</v>
      </c>
      <c r="BW16" s="10">
        <f>3/24000000*OO[[#This Row],[131 (05JUL1985 06:00:00)-Water Temperature (C)]]*OO[[#This Row],[73]]</f>
        <v>1.3752120490981251E-13</v>
      </c>
      <c r="BX16" s="10">
        <f>3/24000000*OO[[#This Row],[132 (05JUL1985 09:00:00)-Water Temperature (C)]]*OO[[#This Row],[74]]</f>
        <v>1.3456883676534998E-13</v>
      </c>
      <c r="BY16" s="10">
        <f>3/24000000*OO[[#This Row],[133 (05JUL1985 12:00:00)-Water Temperature (C)]]*OO[[#This Row],[75]]</f>
        <v>1.29443068124E-13</v>
      </c>
      <c r="BZ16" s="10">
        <f>3/24000000*OO[[#This Row],[134 (05JUL1985 15:00:00)-Water Temperature (C)]]*OO[[#This Row],[76]]</f>
        <v>1.21659074073825E-13</v>
      </c>
      <c r="CA16" s="10">
        <f>3/24000000*OO[[#This Row],[135 (05JUL1985 18:00:00)-Water Temperature (C)]]*OO[[#This Row],[77]]</f>
        <v>1.1545267580980001E-13</v>
      </c>
      <c r="CB16" s="10">
        <f>3/24000000*OO[[#This Row],[136 (05JUL1985 21:00:00)-Water Temperature (C)]]*OO[[#This Row],[78]]</f>
        <v>1.0723750043355E-13</v>
      </c>
      <c r="CC16" s="10">
        <f>3/24000000*OO[[#This Row],[137 (06JUL1985 00:00:00)-Water Temperature (C)]]*OO[[#This Row],[79]]</f>
        <v>1.0107632002087499E-13</v>
      </c>
      <c r="CD16" s="10">
        <f>3/24000000*OO[[#This Row],[138 (06JUL1985 03:00:00)-Water Temperature (C)]]*OO[[#This Row],[80]]</f>
        <v>9.6828780494325002E-14</v>
      </c>
      <c r="CE16" s="10">
        <f>3/24000000*OO[[#This Row],[139 (06JUL1985 06:00:00)-Water Temperature (C)]]*OO[[#This Row],[81]]</f>
        <v>9.8344089441699998E-14</v>
      </c>
      <c r="CF16" s="10">
        <f>3/24000000*OO[[#This Row],[140 (06JUL1985 09:00:00)-Water Temperature (C)]]*OO[[#This Row],[82]]</f>
        <v>1.0573889101099999E-13</v>
      </c>
      <c r="CG16" s="10">
        <f>3/24000000*OO[[#This Row],[141 (06JUL1985 12:00:00)-Water Temperature (C)]]*OO[[#This Row],[83]]</f>
        <v>1.0858482779775E-13</v>
      </c>
      <c r="CH16" s="10">
        <f>3/24000000*OO[[#This Row],[142 (06JUL1985 15:00:00)-Water Temperature (C)]]*OO[[#This Row],[84]]</f>
        <v>1.0833898711072499E-13</v>
      </c>
      <c r="CI16" s="10">
        <f>3/24000000*OO[[#This Row],[143 (06JUL1985 18:00:00)-Water Temperature (C)]]*OO[[#This Row],[85]]</f>
        <v>1.0440614279775E-13</v>
      </c>
      <c r="CJ16" s="10">
        <f>3/24000000*OO[[#This Row],[144 (06JUL1985 21:00:00)-Water Temperature (C)]]*OO[[#This Row],[86]]</f>
        <v>9.6393867549512502E-14</v>
      </c>
      <c r="CK16" s="10">
        <f>3/24000000*OO[[#This Row],[145 (07JUL1985 00:00:00)-Water Temperature (C)]]*OO[[#This Row],[87]]</f>
        <v>8.5848989036849984E-14</v>
      </c>
      <c r="CL16" s="10">
        <f>3/24000000*OO[[#This Row],[146 (07JUL1985 03:00:00)-Water Temperature (C)]]*OO[[#This Row],[88]]</f>
        <v>8.1785055584249999E-14</v>
      </c>
      <c r="CM16" s="10">
        <f>3/24000000*OO[[#This Row],[147 (07JUL1985 06:00:00)-Water Temperature (C)]]*OO[[#This Row],[89]]</f>
        <v>7.9392992371500002E-14</v>
      </c>
      <c r="CN16" s="10">
        <f>3/24000000*OO[[#This Row],[148 (07JUL1985 09:00:00)-Water Temperature (C)]]*OO[[#This Row],[90]]</f>
        <v>8.0345748361725001E-14</v>
      </c>
      <c r="CO16" s="10">
        <f>3/24000000*OO[[#This Row],[149 (07JUL1985 12:00:00)-Water Temperature (C)]]*OO[[#This Row],[91]]</f>
        <v>8.1033567407324988E-14</v>
      </c>
      <c r="CP16" s="10">
        <f>3/24000000*OO[[#This Row],[150 (07JUL1985 15:00:00)-Water Temperature (C)]]*OO[[#This Row],[92]]</f>
        <v>8.1033567407324988E-14</v>
      </c>
      <c r="CQ16" s="10">
        <f>3/24000000*OO[[#This Row],[151 (07JUL1985 18:00:00)-Water Temperature (C)]]*OO[[#This Row],[93]]</f>
        <v>8.1033567407324988E-14</v>
      </c>
      <c r="CR16" s="10">
        <f>3/24000000*OO[[#This Row],[152 (07JUL1985 21:00:00)-Water Temperature (C)]]*OO[[#This Row],[94]]</f>
        <v>8.1033567407324988E-14</v>
      </c>
      <c r="CS16" s="10">
        <f>3/24000000*OO[[#This Row],[153 (08JUL1985 00:00:00)-Water Temperature (C)]]*OO[[#This Row],[95]]</f>
        <v>8.1033567407324988E-14</v>
      </c>
      <c r="CT16" s="10">
        <f>3/24000000*OO[[#This Row],[154 (08JUL1985 03:00:00)-Water Temperature (C)]]*OO[[#This Row],[96]]</f>
        <v>8.1033567407324988E-14</v>
      </c>
      <c r="CU16" s="10">
        <f>3/24000000*OO[[#This Row],[155 (08JUL1985 06:00:00)-Water Temperature (C)]]*OO[[#This Row],[97]]</f>
        <v>8.1033567407324988E-14</v>
      </c>
      <c r="CV16" s="10">
        <f>3/24000000*OO[[#This Row],[156 (08JUL1985 09:00:00)-Water Temperature (C)]]*OO[[#This Row],[98]]</f>
        <v>8.1033567407324988E-14</v>
      </c>
      <c r="CW16" s="10">
        <f>3/24000000*OO[[#This Row],[157 (08JUL1985 12:00:00)-Water Temperature (C)]]*OO[[#This Row],[99]]</f>
        <v>8.1033567407324988E-14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4.6846709166972582E-6</v>
      </c>
      <c r="D17" s="10">
        <f>3/24*OO[[#This Row],[60 (26JUN1985 09:00:00)-Water Temperature (C)]]*OO[[#This Row],[2]]/SUM(OO[2])</f>
        <v>8.8776599506960736E-8</v>
      </c>
      <c r="E17" s="10">
        <f>3/24*OO[[#This Row],[61 (26JUN1985 12:00:00)-Water Temperature (C)]]*OO[[#This Row],[3]]/SUM(OO[3])</f>
        <v>7.1707984593910244E-8</v>
      </c>
      <c r="F17" s="10">
        <f>3/24*OO[[#This Row],[62 (26JUN1985 15:00:00)-Water Temperature (C)]]*OO[[#This Row],[4]]/SUM(OO[4])</f>
        <v>6.457153030489391E-8</v>
      </c>
      <c r="G17" s="10">
        <f>3/24*OO[[#This Row],[63 (26JUN1985 18:00:00)-Water Temperature (C)]]*OO[[#This Row],[5]]/SUM(OO[5])</f>
        <v>5.8502181445217714E-8</v>
      </c>
      <c r="H17" s="10">
        <f>3/24*OO[[#This Row],[64 (26JUN1985 21:00:00)-Water Temperature (C)]]*OO[[#This Row],[6]]/SUM(OO[6])</f>
        <v>5.0808649374739862E-8</v>
      </c>
      <c r="I17" s="10">
        <f>3/24*OO[[#This Row],[65 (27JUN1985 00:00:00)-Water Temperature (C)]]*OO[[#This Row],[7]]/SUM(OO[7])</f>
        <v>4.3832500754917114E-8</v>
      </c>
      <c r="J17" s="10">
        <f>3/24*OO[[#This Row],[66 (27JUN1985 03:00:00)-Water Temperature (C)]]*OO[[#This Row],[8]]/SUM(OO[8])</f>
        <v>4.3359853825826341E-8</v>
      </c>
      <c r="K17" s="10">
        <f>3/24*OO[[#This Row],[67 (27JUN1985 06:00:00)-Water Temperature (C)]]*OO[[#This Row],[9]]/SUM(OO[9])</f>
        <v>5.0967431454487715E-8</v>
      </c>
      <c r="L17" s="10">
        <f>3/24*OO[[#This Row],[68 (27JUN1985 09:00:00)-Water Temperature (C)]]*OO[[#This Row],[10]]/SUM(OO[10])</f>
        <v>5.5474705873126612E-8</v>
      </c>
      <c r="M17" s="10">
        <f>3/24*OO[[#This Row],[69 (27JUN1985 12:00:00)-Water Temperature (C)]]*OO[[#This Row],[11]]/SUM(OO[11])</f>
        <v>5.3666401017172744E-8</v>
      </c>
      <c r="N17" s="10">
        <f>3/24*OO[[#This Row],[70 (27JUN1985 15:00:00)-Water Temperature (C)]]*OO[[#This Row],[12]]/SUM(OO[12])</f>
        <v>4.9193958071400599E-8</v>
      </c>
      <c r="O17" s="10">
        <f>3/24*OO[[#This Row],[71 (27JUN1985 18:00:00)-Water Temperature (C)]]*OO[[#This Row],[13]]/SUM(OO[13])</f>
        <v>4.4184513079875937E-8</v>
      </c>
      <c r="P17" s="10">
        <f>3/24*OO[[#This Row],[72 (27JUN1985 21:00:00)-Water Temperature (C)]]*OO[[#This Row],[14]]/SUM(OO[14])</f>
        <v>3.8316864470426973E-8</v>
      </c>
      <c r="Q17" s="10">
        <f>3/24*OO[[#This Row],[73 (28JUN1985 00:00:00)-Water Temperature (C)]]*OO[[#This Row],[15]]/SUM(OO[15])</f>
        <v>3.3333729007334249E-8</v>
      </c>
      <c r="R17" s="10">
        <f>3/24*OO[[#This Row],[74 (28JUN1985 03:00:00)-Water Temperature (C)]]*OO[[#This Row],[16]]/SUM(OO[16])</f>
        <v>2.9603652093333277E-8</v>
      </c>
      <c r="S17" s="10">
        <f>3/24*OO[[#This Row],[75 (28JUN1985 06:00:00)-Water Temperature (C)]]*OO[[#This Row],[17]]/SUM(OO[17])</f>
        <v>2.679219046498596E-8</v>
      </c>
      <c r="T17" s="10">
        <f>3/24*OO[[#This Row],[76 (28JUN1985 09:00:00)-Water Temperature (C)]]*OO[[#This Row],[18]]/SUM(OO[18])</f>
        <v>2.4512602901414353E-8</v>
      </c>
      <c r="U17" s="10">
        <f>3/24*OO[[#This Row],[77 (28JUN1985 12:00:00)-Water Temperature (C)]]*OO[[#This Row],[19]]/SUM(OO[19])</f>
        <v>2.304702041902186E-8</v>
      </c>
      <c r="V17" s="10">
        <f>3/24000000*OO[[#This Row],[78 (28JUN1985 15:00:00)-Water Temperature (C)]]*OO[[#This Row],[20]]</f>
        <v>2.0758986627499996E-8</v>
      </c>
      <c r="W17" s="10">
        <f>3/24000000*OO[[#This Row],[79 (28JUN1985 18:00:00)-Water Temperature (C)]]*OO[[#This Row],[21]]</f>
        <v>1.8537742158759998E-8</v>
      </c>
      <c r="X17" s="10">
        <f>3/24000000*OO[[#This Row],[80 (28JUN1985 21:00:00)-Water Temperature (C)]]*OO[[#This Row],[22]]</f>
        <v>1.6247531446329999E-8</v>
      </c>
      <c r="Y17" s="10">
        <f>3/24000000*OO[[#This Row],[81 (29JUN1985 00:00:00)-Water Temperature (C)]]*OO[[#This Row],[23]]</f>
        <v>1.4743028472739999E-8</v>
      </c>
      <c r="Z17" s="10">
        <f>3/24000000*OO[[#This Row],[82 (29JUN1985 03:00:00)-Water Temperature (C)]]*OO[[#This Row],[24]]</f>
        <v>1.3041463580182499E-8</v>
      </c>
      <c r="AA17" s="10">
        <f>3/24000000*OO[[#This Row],[83 (29JUN1985 06:00:00)-Water Temperature (C)]]*OO[[#This Row],[25]]</f>
        <v>1.1572987236941251E-8</v>
      </c>
      <c r="AB17" s="10">
        <f>3/24000000*OO[[#This Row],[84 (29JUN1985 09:00:00)-Water Temperature (C)]]*OO[[#This Row],[26]]</f>
        <v>1.0400762357727499E-8</v>
      </c>
      <c r="AC17" s="10">
        <f>3/24000000*OO[[#This Row],[85 (29JUN1985 12:00:00)-Water Temperature (C)]]*OO[[#This Row],[27]]</f>
        <v>9.6345061634749977E-9</v>
      </c>
      <c r="AD17" s="10">
        <f>3/24000000*OO[[#This Row],[86 (29JUN1985 15:00:00)-Water Temperature (C)]]*OO[[#This Row],[28]]</f>
        <v>8.6569514667199999E-9</v>
      </c>
      <c r="AE17" s="10">
        <f>3/24000000*OO[[#This Row],[88 (29JUN1985 21:00:00)-Water Temperature (C)]]*OO[[#This Row],[30]]</f>
        <v>6.5276195657024995E-9</v>
      </c>
      <c r="AF17" s="10">
        <f>3/24000000*OO[[#This Row],[88 (29JUN1985 21:00:00)-Water Temperature (C)]]*OO[[#This Row],[30]]</f>
        <v>6.5276195657024995E-9</v>
      </c>
      <c r="AG17" s="10">
        <f>3/24000000*OO[[#This Row],[89 (30JUN1985 00:00:00)-Water Temperature (C)]]*OO[[#This Row],[31]]</f>
        <v>5.3659666580625005E-9</v>
      </c>
      <c r="AH17" s="10">
        <f>3/24000000*OO[[#This Row],[90 (30JUN1985 03:00:00)-Water Temperature (C)]]*OO[[#This Row],[32]]</f>
        <v>4.6513992037424997E-9</v>
      </c>
      <c r="AI17" s="10">
        <f>3/24000000*OO[[#This Row],[91 (30JUN1985 06:00:00)-Water Temperature (C)]]*OO[[#This Row],[33]]</f>
        <v>3.9093098878050003E-9</v>
      </c>
      <c r="AJ17" s="10">
        <f>3/24000000*OO[[#This Row],[92 (30JUN1985 09:00:00)-Water Temperature (C)]]*OO[[#This Row],[34]]</f>
        <v>3.1647129330599999E-9</v>
      </c>
      <c r="AK17" s="10">
        <f>3/24000000*OO[[#This Row],[93 (30JUN1985 12:00:00)-Water Temperature (C)]]*OO[[#This Row],[35]]</f>
        <v>2.6577242022449999E-9</v>
      </c>
      <c r="AL17" s="10">
        <f>3/24000000*OO[[#This Row],[94 (30JUN1985 15:00:00)-Water Temperature (C)]]*OO[[#This Row],[36]]</f>
        <v>2.2098481622749996E-9</v>
      </c>
      <c r="AM17" s="10">
        <f>3/24000000*OO[[#This Row],[95 (30JUN1985 18:00:00)-Water Temperature (C)]]*OO[[#This Row],[37]]</f>
        <v>1.9470401188E-9</v>
      </c>
      <c r="AN17" s="10">
        <f>3/24000000*OO[[#This Row],[96 (30JUN1985 21:00:00)-Water Temperature (C)]]*OO[[#This Row],[38]]</f>
        <v>1.665631328672375E-9</v>
      </c>
      <c r="AO17" s="10">
        <f>3/24000000*OO[[#This Row],[97 (01JUL1985 00:00:00)-Water Temperature (C)]]*OO[[#This Row],[39]]</f>
        <v>1.4037126621620001E-9</v>
      </c>
      <c r="AP17" s="10">
        <f>3/24000000*OO[[#This Row],[98 (01JUL1985 03:00:00)-Water Temperature (C)]]*OO[[#This Row],[40]]</f>
        <v>1.2116338294324999E-9</v>
      </c>
      <c r="AQ17" s="10">
        <f>3/24000000*OO[[#This Row],[99 (01JUL1985 06:00:00)-Water Temperature (C)]]*OO[[#This Row],[41]]</f>
        <v>8.7486642750000006E-10</v>
      </c>
      <c r="AR17" s="10">
        <f>3/24000000*OO[[#This Row],[100 (01JUL1985 09:00:00)-Water Temperature (C)]]*OO[[#This Row],[42]]</f>
        <v>6.4651590466975002E-10</v>
      </c>
      <c r="AS17" s="10">
        <f>3/24000000*OO[[#This Row],[101 (01JUL1985 12:00:00)-Water Temperature (C)]]*OO[[#This Row],[43]]</f>
        <v>4.98924810605E-10</v>
      </c>
      <c r="AT17" s="10">
        <f>3/24000000*OO[[#This Row],[102 (01JUL1985 15:00:00)-Water Temperature (C)]]*OO[[#This Row],[44]]</f>
        <v>4.0975832188449999E-10</v>
      </c>
      <c r="AU17" s="10">
        <f>3/24000000*OO[[#This Row],[103 (01JUL1985 18:00:00)-Water Temperature (C)]]*OO[[#This Row],[45]]</f>
        <v>3.4951474919049994E-10</v>
      </c>
      <c r="AV17" s="10">
        <f>3/24000000*OO[[#This Row],[104 (01JUL1985 21:00:00)-Water Temperature (C)]]*OO[[#This Row],[46]]</f>
        <v>2.9430857297362495E-10</v>
      </c>
      <c r="AW17" s="10">
        <f>3/24000000*OO[[#This Row],[105 (02JUL1985 00:00:00)-Water Temperature (C)]]*OO[[#This Row],[47]]</f>
        <v>2.5090280728762497E-10</v>
      </c>
      <c r="AX17" s="10">
        <f>3/24000000*OO[[#This Row],[106 (02JUL1985 03:00:00)-Water Temperature (C)]]*OO[[#This Row],[48]]</f>
        <v>2.2649050536525001E-10</v>
      </c>
      <c r="AY17" s="10">
        <f>3/24000000*OO[[#This Row],[107 (02JUL1985 06:00:00)-Water Temperature (C)]]*OO[[#This Row],[49]]</f>
        <v>2.0039719513774999E-10</v>
      </c>
      <c r="AZ17" s="10">
        <f>3/24000000*OO[[#This Row],[108 (02JUL1985 09:00:00)-Water Temperature (C)]]*OO[[#This Row],[50]]</f>
        <v>1.9163519936875001E-10</v>
      </c>
      <c r="BA17" s="10">
        <f>3/24000000*OO[[#This Row],[109 (02JUL1985 12:00:00)-Water Temperature (C)]]*OO[[#This Row],[51]]</f>
        <v>1.808694926789625E-10</v>
      </c>
      <c r="BB17" s="10">
        <f>3/24000000*OO[[#This Row],[110 (02JUL1985 15:00:00)-Water Temperature (C)]]*OO[[#This Row],[52]]</f>
        <v>1.688823047961E-10</v>
      </c>
      <c r="BC17" s="10">
        <f>3/24000000*OO[[#This Row],[111 (02JUL1985 18:00:00)-Water Temperature (C)]]*OO[[#This Row],[53]]</f>
        <v>1.560303518379E-10</v>
      </c>
      <c r="BD17" s="10">
        <f>3/24000000*OO[[#This Row],[112 (02JUL1985 21:00:00)-Water Temperature (C)]]*OO[[#This Row],[54]]</f>
        <v>1.39143721554525E-10</v>
      </c>
      <c r="BE17" s="10">
        <f>3/24000000*OO[[#This Row],[113 (03JUL1985 00:00:00)-Water Temperature (C)]]*OO[[#This Row],[55]]</f>
        <v>1.2260235731418747E-10</v>
      </c>
      <c r="BF17" s="10">
        <f>3/24000000*OO[[#This Row],[114 (03JUL1985 03:00:00)-Water Temperature (C)]]*OO[[#This Row],[56]]</f>
        <v>1.126477852955E-10</v>
      </c>
      <c r="BG17" s="10">
        <f>3/24000000*OO[[#This Row],[115 (03JUL1985 06:00:00)-Water Temperature (C)]]*OO[[#This Row],[57]]</f>
        <v>9.4963364531812502E-11</v>
      </c>
      <c r="BH17" s="10">
        <f>3/24000000*OO[[#This Row],[116 (03JUL1985 09:00:00)-Water Temperature (C)]]*OO[[#This Row],[58]]</f>
        <v>8.3187685961737502E-11</v>
      </c>
      <c r="BI17" s="10">
        <f>3/24000000*OO[[#This Row],[117 (03JUL1985 12:00:00)-Water Temperature (C)]]*OO[[#This Row],[59]]</f>
        <v>7.0923751831800002E-11</v>
      </c>
      <c r="BJ17" s="10">
        <f>3/24000000*OO[[#This Row],[118 (03JUL1985 15:00:00)-Water Temperature (C)]]*OO[[#This Row],[60]]</f>
        <v>6.7479309337299985E-11</v>
      </c>
      <c r="BK17" s="10">
        <f>3/24000000*OO[[#This Row],[119 (03JUL1985 18:00:00)-Water Temperature (C)]]*OO[[#This Row],[61]]</f>
        <v>6.3858227400624991E-11</v>
      </c>
      <c r="BL17" s="10">
        <f>3/24000000*OO[[#This Row],[120 (03JUL1985 21:00:00)-Water Temperature (C)]]*OO[[#This Row],[62]]</f>
        <v>5.7890567425074996E-11</v>
      </c>
      <c r="BM17" s="10">
        <f>3/24000000*OO[[#This Row],[121 (04JUL1985 00:00:00)-Water Temperature (C)]]*OO[[#This Row],[63]]</f>
        <v>5.2685311045487491E-11</v>
      </c>
      <c r="BN17" s="10">
        <f>3/24000000*OO[[#This Row],[122 (04JUL1985 03:00:00)-Water Temperature (C)]]*OO[[#This Row],[64]]</f>
        <v>5.1112368509124997E-11</v>
      </c>
      <c r="BO17" s="10">
        <f>3/24000000*OO[[#This Row],[123 (04JUL1985 06:00:00)-Water Temperature (C)]]*OO[[#This Row],[65]]</f>
        <v>6.1976431838262497E-11</v>
      </c>
      <c r="BP17" s="10">
        <f>3/24000000*OO[[#This Row],[124 (04JUL1985 09:00:00)-Water Temperature (C)]]*OO[[#This Row],[66]]</f>
        <v>7.9830444625912494E-11</v>
      </c>
      <c r="BQ17" s="10">
        <f>3/24000000*OO[[#This Row],[125 (04JUL1985 12:00:00)-Water Temperature (C)]]*OO[[#This Row],[67]]</f>
        <v>8.9347793654399998E-11</v>
      </c>
      <c r="BR17" s="10">
        <f>3/24000000*OO[[#This Row],[126 (04JUL1985 15:00:00)-Water Temperature (C)]]*OO[[#This Row],[68]]</f>
        <v>9.1644367165312511E-11</v>
      </c>
      <c r="BS17" s="10">
        <f>3/24000000*OO[[#This Row],[127 (04JUL1985 18:00:00)-Water Temperature (C)]]*OO[[#This Row],[69]]</f>
        <v>8.9055199918849997E-11</v>
      </c>
      <c r="BT17" s="10">
        <f>3/24000000*OO[[#This Row],[128 (04JUL1985 21:00:00)-Water Temperature (C)]]*OO[[#This Row],[70]]</f>
        <v>8.0883036140624999E-11</v>
      </c>
      <c r="BU17" s="10">
        <f>3/24000000*OO[[#This Row],[129 (05JUL1985 00:00:00)-Water Temperature (C)]]*OO[[#This Row],[71]]</f>
        <v>7.2435431906699995E-11</v>
      </c>
      <c r="BV17" s="10">
        <f>3/24000000*OO[[#This Row],[130 (05JUL1985 03:00:00)-Water Temperature (C)]]*OO[[#This Row],[72]]</f>
        <v>6.8358226196950005E-11</v>
      </c>
      <c r="BW17" s="10">
        <f>3/24000000*OO[[#This Row],[131 (05JUL1985 06:00:00)-Water Temperature (C)]]*OO[[#This Row],[73]]</f>
        <v>6.3591210462999999E-11</v>
      </c>
      <c r="BX17" s="10">
        <f>3/24000000*OO[[#This Row],[132 (05JUL1985 09:00:00)-Water Temperature (C)]]*OO[[#This Row],[74]]</f>
        <v>6.2402573598487499E-11</v>
      </c>
      <c r="BY17" s="10">
        <f>3/24000000*OO[[#This Row],[133 (05JUL1985 12:00:00)-Water Temperature (C)]]*OO[[#This Row],[75]]</f>
        <v>6.0317023341475006E-11</v>
      </c>
      <c r="BZ17" s="10">
        <f>3/24000000*OO[[#This Row],[134 (05JUL1985 15:00:00)-Water Temperature (C)]]*OO[[#This Row],[76]]</f>
        <v>5.6708690784900003E-11</v>
      </c>
      <c r="CA17" s="10">
        <f>3/24000000*OO[[#This Row],[135 (05JUL1985 18:00:00)-Water Temperature (C)]]*OO[[#This Row],[77]]</f>
        <v>5.3818760409562502E-11</v>
      </c>
      <c r="CB17" s="10">
        <f>3/24000000*OO[[#This Row],[136 (05JUL1985 21:00:00)-Water Temperature (C)]]*OO[[#This Row],[78]]</f>
        <v>4.9816424956624994E-11</v>
      </c>
      <c r="CC17" s="10">
        <f>3/24000000*OO[[#This Row],[137 (06JUL1985 00:00:00)-Water Temperature (C)]]*OO[[#This Row],[79]]</f>
        <v>4.6838591140549997E-11</v>
      </c>
      <c r="CD17" s="10">
        <f>3/24000000*OO[[#This Row],[138 (06JUL1985 03:00:00)-Water Temperature (C)]]*OO[[#This Row],[80]]</f>
        <v>4.4816132795799994E-11</v>
      </c>
      <c r="CE17" s="10">
        <f>3/24000000*OO[[#This Row],[139 (06JUL1985 06:00:00)-Water Temperature (C)]]*OO[[#This Row],[81]]</f>
        <v>4.5559130198399998E-11</v>
      </c>
      <c r="CF17" s="10">
        <f>3/24000000*OO[[#This Row],[140 (06JUL1985 09:00:00)-Water Temperature (C)]]*OO[[#This Row],[82]]</f>
        <v>4.9209782853649999E-11</v>
      </c>
      <c r="CG17" s="10">
        <f>3/24000000*OO[[#This Row],[141 (06JUL1985 12:00:00)-Water Temperature (C)]]*OO[[#This Row],[83]]</f>
        <v>5.0848895222124994E-11</v>
      </c>
      <c r="CH17" s="10">
        <f>3/24000000*OO[[#This Row],[142 (06JUL1985 15:00:00)-Water Temperature (C)]]*OO[[#This Row],[84]]</f>
        <v>5.0856481973999999E-11</v>
      </c>
      <c r="CI17" s="10">
        <f>3/24000000*OO[[#This Row],[143 (06JUL1985 18:00:00)-Water Temperature (C)]]*OO[[#This Row],[85]]</f>
        <v>4.9034399171999992E-11</v>
      </c>
      <c r="CJ17" s="10">
        <f>3/24000000*OO[[#This Row],[144 (06JUL1985 21:00:00)-Water Temperature (C)]]*OO[[#This Row],[86]]</f>
        <v>4.5167351639024992E-11</v>
      </c>
      <c r="CK17" s="10">
        <f>3/24000000*OO[[#This Row],[145 (07JUL1985 00:00:00)-Water Temperature (C)]]*OO[[#This Row],[87]]</f>
        <v>3.9944193703437498E-11</v>
      </c>
      <c r="CL17" s="10">
        <f>3/24000000*OO[[#This Row],[146 (07JUL1985 03:00:00)-Water Temperature (C)]]*OO[[#This Row],[88]]</f>
        <v>3.7841607790699995E-11</v>
      </c>
      <c r="CM17" s="10">
        <f>3/24000000*OO[[#This Row],[147 (07JUL1985 06:00:00)-Water Temperature (C)]]*OO[[#This Row],[89]]</f>
        <v>3.6722468975399998E-11</v>
      </c>
      <c r="CN17" s="10">
        <f>3/24000000*OO[[#This Row],[148 (07JUL1985 09:00:00)-Water Temperature (C)]]*OO[[#This Row],[90]]</f>
        <v>3.7255866210062498E-11</v>
      </c>
      <c r="CO17" s="10">
        <f>3/24000000*OO[[#This Row],[149 (07JUL1985 12:00:00)-Water Temperature (C)]]*OO[[#This Row],[91]]</f>
        <v>3.7742809157125003E-11</v>
      </c>
      <c r="CP17" s="10">
        <f>3/24000000*OO[[#This Row],[150 (07JUL1985 15:00:00)-Water Temperature (C)]]*OO[[#This Row],[92]]</f>
        <v>3.7742809157125003E-11</v>
      </c>
      <c r="CQ17" s="10">
        <f>3/24000000*OO[[#This Row],[151 (07JUL1985 18:00:00)-Water Temperature (C)]]*OO[[#This Row],[93]]</f>
        <v>3.7742809157125003E-11</v>
      </c>
      <c r="CR17" s="10">
        <f>3/24000000*OO[[#This Row],[152 (07JUL1985 21:00:00)-Water Temperature (C)]]*OO[[#This Row],[94]]</f>
        <v>3.7742809157125003E-11</v>
      </c>
      <c r="CS17" s="10">
        <f>3/24000000*OO[[#This Row],[153 (08JUL1985 00:00:00)-Water Temperature (C)]]*OO[[#This Row],[95]]</f>
        <v>3.7742809157125003E-11</v>
      </c>
      <c r="CT17" s="10">
        <f>3/24000000*OO[[#This Row],[154 (08JUL1985 03:00:00)-Water Temperature (C)]]*OO[[#This Row],[96]]</f>
        <v>3.7742809157125003E-11</v>
      </c>
      <c r="CU17" s="10">
        <f>3/24000000*OO[[#This Row],[155 (08JUL1985 06:00:00)-Water Temperature (C)]]*OO[[#This Row],[97]]</f>
        <v>3.7742809157125003E-11</v>
      </c>
      <c r="CV17" s="10">
        <f>3/24000000*OO[[#This Row],[156 (08JUL1985 09:00:00)-Water Temperature (C)]]*OO[[#This Row],[98]]</f>
        <v>3.7742809157125003E-11</v>
      </c>
      <c r="CW17" s="10">
        <f>3/24000000*OO[[#This Row],[157 (08JUL1985 12:00:00)-Water Temperature (C)]]*OO[[#This Row],[99]]</f>
        <v>3.7742809157125003E-11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2.4607609893654402E-5</v>
      </c>
      <c r="D18" s="10">
        <f>3/24*OO[[#This Row],[60 (26JUN1985 09:00:00)-Water Temperature (C)]]*OO[[#This Row],[2]]/SUM(OO[2])</f>
        <v>7.7288810682340633E-7</v>
      </c>
      <c r="E18" s="10">
        <f>3/24*OO[[#This Row],[61 (26JUN1985 12:00:00)-Water Temperature (C)]]*OO[[#This Row],[3]]/SUM(OO[3])</f>
        <v>6.5923338797235196E-7</v>
      </c>
      <c r="F18" s="10">
        <f>3/24*OO[[#This Row],[62 (26JUN1985 15:00:00)-Water Temperature (C)]]*OO[[#This Row],[4]]/SUM(OO[4])</f>
        <v>5.9297707680722329E-7</v>
      </c>
      <c r="G18" s="10">
        <f>3/24*OO[[#This Row],[63 (26JUN1985 18:00:00)-Water Temperature (C)]]*OO[[#This Row],[5]]/SUM(OO[5])</f>
        <v>5.3758177038011481E-7</v>
      </c>
      <c r="H18" s="10">
        <f>3/24*OO[[#This Row],[64 (26JUN1985 21:00:00)-Water Temperature (C)]]*OO[[#This Row],[6]]/SUM(OO[6])</f>
        <v>4.6623054758647215E-7</v>
      </c>
      <c r="I18" s="10">
        <f>3/24*OO[[#This Row],[65 (27JUN1985 00:00:00)-Water Temperature (C)]]*OO[[#This Row],[7]]/SUM(OO[7])</f>
        <v>3.9984117007976443E-7</v>
      </c>
      <c r="J18" s="10">
        <f>3/24*OO[[#This Row],[66 (27JUN1985 03:00:00)-Water Temperature (C)]]*OO[[#This Row],[8]]/SUM(OO[8])</f>
        <v>3.9758337053820853E-7</v>
      </c>
      <c r="K18" s="10">
        <f>3/24*OO[[#This Row],[67 (27JUN1985 06:00:00)-Water Temperature (C)]]*OO[[#This Row],[9]]/SUM(OO[9])</f>
        <v>4.6451784379176012E-7</v>
      </c>
      <c r="L18" s="10">
        <f>3/24*OO[[#This Row],[68 (27JUN1985 09:00:00)-Water Temperature (C)]]*OO[[#This Row],[10]]/SUM(OO[10])</f>
        <v>5.0194697578086925E-7</v>
      </c>
      <c r="M18" s="10">
        <f>3/24*OO[[#This Row],[69 (27JUN1985 12:00:00)-Water Temperature (C)]]*OO[[#This Row],[11]]/SUM(OO[11])</f>
        <v>4.8350044549884357E-7</v>
      </c>
      <c r="N18" s="10">
        <f>3/24*OO[[#This Row],[70 (27JUN1985 15:00:00)-Water Temperature (C)]]*OO[[#This Row],[12]]/SUM(OO[12])</f>
        <v>4.4052130102178594E-7</v>
      </c>
      <c r="O18" s="10">
        <f>3/24*OO[[#This Row],[71 (27JUN1985 18:00:00)-Water Temperature (C)]]*OO[[#This Row],[13]]/SUM(OO[13])</f>
        <v>3.9335075058760352E-7</v>
      </c>
      <c r="P18" s="10">
        <f>3/24*OO[[#This Row],[72 (27JUN1985 21:00:00)-Water Temperature (C)]]*OO[[#This Row],[14]]/SUM(OO[14])</f>
        <v>3.3900807004297803E-7</v>
      </c>
      <c r="Q18" s="10">
        <f>3/24*OO[[#This Row],[73 (28JUN1985 00:00:00)-Water Temperature (C)]]*OO[[#This Row],[15]]/SUM(OO[15])</f>
        <v>2.9178700452912685E-7</v>
      </c>
      <c r="R18" s="10">
        <f>3/24*OO[[#This Row],[74 (28JUN1985 03:00:00)-Water Temperature (C)]]*OO[[#This Row],[16]]/SUM(OO[16])</f>
        <v>2.5747101114969804E-7</v>
      </c>
      <c r="S18" s="10">
        <f>3/24*OO[[#This Row],[75 (28JUN1985 06:00:00)-Water Temperature (C)]]*OO[[#This Row],[17]]/SUM(OO[17])</f>
        <v>2.3173728592839211E-7</v>
      </c>
      <c r="T18" s="10">
        <f>3/24*OO[[#This Row],[76 (28JUN1985 09:00:00)-Water Temperature (C)]]*OO[[#This Row],[18]]/SUM(OO[18])</f>
        <v>2.1120058506723392E-7</v>
      </c>
      <c r="U18" s="10">
        <f>3/24*OO[[#This Row],[77 (28JUN1985 12:00:00)-Water Temperature (C)]]*OO[[#This Row],[19]]/SUM(OO[19])</f>
        <v>1.9808764950461045E-7</v>
      </c>
      <c r="V18" s="10">
        <f>3/24000000*OO[[#This Row],[78 (28JUN1985 15:00:00)-Water Temperature (C)]]*OO[[#This Row],[20]]</f>
        <v>1.7772910632482499E-7</v>
      </c>
      <c r="W18" s="10">
        <f>3/24000000*OO[[#This Row],[79 (28JUN1985 18:00:00)-Water Temperature (C)]]*OO[[#This Row],[21]]</f>
        <v>1.5772592078039998E-7</v>
      </c>
      <c r="X18" s="10">
        <f>3/24000000*OO[[#This Row],[80 (28JUN1985 21:00:00)-Water Temperature (C)]]*OO[[#This Row],[22]]</f>
        <v>1.3704709590144999E-7</v>
      </c>
      <c r="Y18" s="10">
        <f>3/24000000*OO[[#This Row],[81 (29JUN1985 00:00:00)-Water Temperature (C)]]*OO[[#This Row],[23]]</f>
        <v>1.2334892059769999E-7</v>
      </c>
      <c r="Z18" s="10">
        <f>3/24000000*OO[[#This Row],[82 (29JUN1985 03:00:00)-Water Temperature (C)]]*OO[[#This Row],[24]]</f>
        <v>1.082721524967E-7</v>
      </c>
      <c r="AA18" s="10">
        <f>3/24000000*OO[[#This Row],[83 (29JUN1985 06:00:00)-Water Temperature (C)]]*OO[[#This Row],[25]]</f>
        <v>9.5411629382987494E-8</v>
      </c>
      <c r="AB18" s="10">
        <f>3/24000000*OO[[#This Row],[84 (29JUN1985 09:00:00)-Water Temperature (C)]]*OO[[#This Row],[26]]</f>
        <v>8.5145565711049997E-8</v>
      </c>
      <c r="AC18" s="10">
        <f>3/24000000*OO[[#This Row],[85 (29JUN1985 12:00:00)-Water Temperature (C)]]*OO[[#This Row],[27]]</f>
        <v>7.8600703862749999E-8</v>
      </c>
      <c r="AD18" s="10">
        <f>3/24000000*OO[[#This Row],[86 (29JUN1985 15:00:00)-Water Temperature (C)]]*OO[[#This Row],[28]]</f>
        <v>7.0310365621874993E-8</v>
      </c>
      <c r="AE18" s="10">
        <f>3/24000000*OO[[#This Row],[88 (29JUN1985 21:00:00)-Water Temperature (C)]]*OO[[#This Row],[30]]</f>
        <v>5.1931684404400002E-8</v>
      </c>
      <c r="AF18" s="10">
        <f>3/24000000*OO[[#This Row],[88 (29JUN1985 21:00:00)-Water Temperature (C)]]*OO[[#This Row],[30]]</f>
        <v>5.1931684404400002E-8</v>
      </c>
      <c r="AG18" s="10">
        <f>3/24000000*OO[[#This Row],[89 (30JUN1985 00:00:00)-Water Temperature (C)]]*OO[[#This Row],[31]]</f>
        <v>4.2188524221375001E-8</v>
      </c>
      <c r="AH18" s="10">
        <f>3/24000000*OO[[#This Row],[90 (30JUN1985 03:00:00)-Water Temperature (C)]]*OO[[#This Row],[32]]</f>
        <v>3.6340003589999996E-8</v>
      </c>
      <c r="AI18" s="10">
        <f>3/24000000*OO[[#This Row],[91 (30JUN1985 06:00:00)-Water Temperature (C)]]*OO[[#This Row],[33]]</f>
        <v>3.0115614289499999E-8</v>
      </c>
      <c r="AJ18" s="10">
        <f>3/24000000*OO[[#This Row],[92 (30JUN1985 09:00:00)-Water Temperature (C)]]*OO[[#This Row],[34]]</f>
        <v>2.439065695075E-8</v>
      </c>
      <c r="AK18" s="10">
        <f>3/24000000*OO[[#This Row],[93 (30JUN1985 12:00:00)-Water Temperature (C)]]*OO[[#This Row],[35]]</f>
        <v>2.0499900811949997E-8</v>
      </c>
      <c r="AL18" s="10">
        <f>3/24000000*OO[[#This Row],[94 (30JUN1985 15:00:00)-Water Temperature (C)]]*OO[[#This Row],[36]]</f>
        <v>1.69447266399125E-8</v>
      </c>
      <c r="AM18" s="10">
        <f>3/24000000*OO[[#This Row],[95 (30JUN1985 18:00:00)-Water Temperature (C)]]*OO[[#This Row],[37]]</f>
        <v>1.4836308509624998E-8</v>
      </c>
      <c r="AN18" s="10">
        <f>3/24000000*OO[[#This Row],[96 (30JUN1985 21:00:00)-Water Temperature (C)]]*OO[[#This Row],[38]]</f>
        <v>1.258521801398125E-8</v>
      </c>
      <c r="AO18" s="10">
        <f>3/24000000*OO[[#This Row],[97 (01JUL1985 00:00:00)-Water Temperature (C)]]*OO[[#This Row],[39]]</f>
        <v>1.0484578116425E-8</v>
      </c>
      <c r="AP18" s="10">
        <f>3/24000000*OO[[#This Row],[98 (01JUL1985 03:00:00)-Water Temperature (C)]]*OO[[#This Row],[40]]</f>
        <v>8.8709598911500005E-9</v>
      </c>
      <c r="AQ18" s="10">
        <f>3/24000000*OO[[#This Row],[99 (01JUL1985 06:00:00)-Water Temperature (C)]]*OO[[#This Row],[41]]</f>
        <v>6.3261913514712496E-9</v>
      </c>
      <c r="AR18" s="10">
        <f>3/24000000*OO[[#This Row],[100 (01JUL1985 09:00:00)-Water Temperature (C)]]*OO[[#This Row],[42]]</f>
        <v>4.6979502272900003E-9</v>
      </c>
      <c r="AS18" s="10">
        <f>3/24000000*OO[[#This Row],[101 (01JUL1985 12:00:00)-Water Temperature (C)]]*OO[[#This Row],[43]]</f>
        <v>3.664384464365E-9</v>
      </c>
      <c r="AT18" s="10">
        <f>3/24000000*OO[[#This Row],[102 (01JUL1985 15:00:00)-Water Temperature (C)]]*OO[[#This Row],[44]]</f>
        <v>3.02555785266E-9</v>
      </c>
      <c r="AU18" s="10">
        <f>3/24000000*OO[[#This Row],[103 (01JUL1985 18:00:00)-Water Temperature (C)]]*OO[[#This Row],[45]]</f>
        <v>2.58571498476875E-9</v>
      </c>
      <c r="AV18" s="10">
        <f>3/24000000*OO[[#This Row],[104 (01JUL1985 21:00:00)-Water Temperature (C)]]*OO[[#This Row],[46]]</f>
        <v>2.1712923390800001E-9</v>
      </c>
      <c r="AW18" s="10">
        <f>3/24000000*OO[[#This Row],[105 (02JUL1985 00:00:00)-Water Temperature (C)]]*OO[[#This Row],[47]]</f>
        <v>1.83811897399E-9</v>
      </c>
      <c r="AX18" s="10">
        <f>3/24000000*OO[[#This Row],[106 (02JUL1985 03:00:00)-Water Temperature (C)]]*OO[[#This Row],[48]]</f>
        <v>1.6476231588749998E-9</v>
      </c>
      <c r="AY18" s="10">
        <f>3/24000000*OO[[#This Row],[107 (02JUL1985 06:00:00)-Water Temperature (C)]]*OO[[#This Row],[49]]</f>
        <v>1.45431322549025E-9</v>
      </c>
      <c r="AZ18" s="10">
        <f>3/24000000*OO[[#This Row],[108 (02JUL1985 09:00:00)-Water Temperature (C)]]*OO[[#This Row],[50]]</f>
        <v>1.399595866183125E-9</v>
      </c>
      <c r="BA18" s="10">
        <f>3/24000000*OO[[#This Row],[109 (02JUL1985 12:00:00)-Water Temperature (C)]]*OO[[#This Row],[51]]</f>
        <v>1.3318713090855E-9</v>
      </c>
      <c r="BB18" s="10">
        <f>3/24000000*OO[[#This Row],[110 (02JUL1985 15:00:00)-Water Temperature (C)]]*OO[[#This Row],[52]]</f>
        <v>1.2470923404612501E-9</v>
      </c>
      <c r="BC18" s="10">
        <f>3/24000000*OO[[#This Row],[111 (02JUL1985 18:00:00)-Water Temperature (C)]]*OO[[#This Row],[53]]</f>
        <v>1.1523210710093748E-9</v>
      </c>
      <c r="BD18" s="10">
        <f>3/24000000*OO[[#This Row],[112 (02JUL1985 21:00:00)-Water Temperature (C)]]*OO[[#This Row],[54]]</f>
        <v>1.0245578407374999E-9</v>
      </c>
      <c r="BE18" s="10">
        <f>3/24000000*OO[[#This Row],[113 (03JUL1985 00:00:00)-Water Temperature (C)]]*OO[[#This Row],[55]]</f>
        <v>8.9705641105499994E-10</v>
      </c>
      <c r="BF18" s="10">
        <f>3/24000000*OO[[#This Row],[114 (03JUL1985 03:00:00)-Water Temperature (C)]]*OO[[#This Row],[56]]</f>
        <v>8.1813327693974986E-10</v>
      </c>
      <c r="BG18" s="10">
        <f>3/24000000*OO[[#This Row],[115 (03JUL1985 06:00:00)-Water Temperature (C)]]*OO[[#This Row],[57]]</f>
        <v>6.8740205957499987E-10</v>
      </c>
      <c r="BH18" s="10">
        <f>3/24000000*OO[[#This Row],[116 (03JUL1985 09:00:00)-Water Temperature (C)]]*OO[[#This Row],[58]]</f>
        <v>6.0704858437874992E-10</v>
      </c>
      <c r="BI18" s="10">
        <f>3/24000000*OO[[#This Row],[117 (03JUL1985 12:00:00)-Water Temperature (C)]]*OO[[#This Row],[59]]</f>
        <v>5.2227279937687498E-10</v>
      </c>
      <c r="BJ18" s="10">
        <f>3/24000000*OO[[#This Row],[118 (03JUL1985 15:00:00)-Water Temperature (C)]]*OO[[#This Row],[60]]</f>
        <v>4.9864039891725002E-10</v>
      </c>
      <c r="BK18" s="10">
        <f>3/24000000*OO[[#This Row],[119 (03JUL1985 18:00:00)-Water Temperature (C)]]*OO[[#This Row],[61]]</f>
        <v>4.7517554466000004E-10</v>
      </c>
      <c r="BL18" s="10">
        <f>3/24000000*OO[[#This Row],[120 (03JUL1985 21:00:00)-Water Temperature (C)]]*OO[[#This Row],[62]]</f>
        <v>4.3055280371249995E-10</v>
      </c>
      <c r="BM18" s="10">
        <f>3/24000000*OO[[#This Row],[121 (04JUL1985 00:00:00)-Water Temperature (C)]]*OO[[#This Row],[63]]</f>
        <v>3.9085466588999996E-10</v>
      </c>
      <c r="BN18" s="10">
        <f>3/24000000*OO[[#This Row],[122 (04JUL1985 03:00:00)-Water Temperature (C)]]*OO[[#This Row],[64]]</f>
        <v>3.8070071951449998E-10</v>
      </c>
      <c r="BO18" s="10">
        <f>3/24000000*OO[[#This Row],[123 (04JUL1985 06:00:00)-Water Temperature (C)]]*OO[[#This Row],[65]]</f>
        <v>4.6523821156612497E-10</v>
      </c>
      <c r="BP18" s="10">
        <f>3/24000000*OO[[#This Row],[124 (04JUL1985 09:00:00)-Water Temperature (C)]]*OO[[#This Row],[66]]</f>
        <v>5.988726041095E-10</v>
      </c>
      <c r="BQ18" s="10">
        <f>3/24000000*OO[[#This Row],[125 (04JUL1985 12:00:00)-Water Temperature (C)]]*OO[[#This Row],[67]]</f>
        <v>6.7179212871224986E-10</v>
      </c>
      <c r="BR18" s="10">
        <f>3/24000000*OO[[#This Row],[126 (04JUL1985 15:00:00)-Water Temperature (C)]]*OO[[#This Row],[68]]</f>
        <v>6.8895915925349995E-10</v>
      </c>
      <c r="BS18" s="10">
        <f>3/24000000*OO[[#This Row],[127 (04JUL1985 18:00:00)-Water Temperature (C)]]*OO[[#This Row],[69]]</f>
        <v>6.6845611818874998E-10</v>
      </c>
      <c r="BT18" s="10">
        <f>3/24000000*OO[[#This Row],[128 (04JUL1985 21:00:00)-Water Temperature (C)]]*OO[[#This Row],[70]]</f>
        <v>6.0460743690187496E-10</v>
      </c>
      <c r="BU18" s="10">
        <f>3/24000000*OO[[#This Row],[129 (05JUL1985 00:00:00)-Water Temperature (C)]]*OO[[#This Row],[71]]</f>
        <v>5.3706082555999999E-10</v>
      </c>
      <c r="BV18" s="10">
        <f>3/24000000*OO[[#This Row],[130 (05JUL1985 03:00:00)-Water Temperature (C)]]*OO[[#This Row],[72]]</f>
        <v>5.0399594823599988E-10</v>
      </c>
      <c r="BW18" s="10">
        <f>3/24000000*OO[[#This Row],[131 (05JUL1985 06:00:00)-Water Temperature (C)]]*OO[[#This Row],[73]]</f>
        <v>4.6820672026024989E-10</v>
      </c>
      <c r="BX18" s="10">
        <f>3/24000000*OO[[#This Row],[132 (05JUL1985 09:00:00)-Water Temperature (C)]]*OO[[#This Row],[74]]</f>
        <v>4.6109090997749994E-10</v>
      </c>
      <c r="BY18" s="10">
        <f>3/24000000*OO[[#This Row],[133 (05JUL1985 12:00:00)-Water Temperature (C)]]*OO[[#This Row],[75]]</f>
        <v>4.4813734575774999E-10</v>
      </c>
      <c r="BZ18" s="10">
        <f>3/24000000*OO[[#This Row],[134 (05JUL1985 15:00:00)-Water Temperature (C)]]*OO[[#This Row],[76]]</f>
        <v>4.2190823740799994E-10</v>
      </c>
      <c r="CA18" s="10">
        <f>3/24000000*OO[[#This Row],[135 (05JUL1985 18:00:00)-Water Temperature (C)]]*OO[[#This Row],[77]]</f>
        <v>4.0011889480875E-10</v>
      </c>
      <c r="CB18" s="10">
        <f>3/24000000*OO[[#This Row],[136 (05JUL1985 21:00:00)-Water Temperature (C)]]*OO[[#This Row],[78]]</f>
        <v>3.6929577900599999E-10</v>
      </c>
      <c r="CC18" s="10">
        <f>3/24000000*OO[[#This Row],[137 (06JUL1985 00:00:00)-Water Temperature (C)]]*OO[[#This Row],[79]]</f>
        <v>3.4638574626062501E-10</v>
      </c>
      <c r="CD18" s="10">
        <f>3/24000000*OO[[#This Row],[138 (06JUL1985 03:00:00)-Water Temperature (C)]]*OO[[#This Row],[80]]</f>
        <v>3.3110761182025003E-10</v>
      </c>
      <c r="CE18" s="10">
        <f>3/24000000*OO[[#This Row],[139 (06JUL1985 06:00:00)-Water Temperature (C)]]*OO[[#This Row],[81]]</f>
        <v>3.3703822397087499E-10</v>
      </c>
      <c r="CF18" s="10">
        <f>3/24000000*OO[[#This Row],[140 (06JUL1985 09:00:00)-Water Temperature (C)]]*OO[[#This Row],[82]]</f>
        <v>3.6501625695049996E-10</v>
      </c>
      <c r="CG18" s="10">
        <f>3/24000000*OO[[#This Row],[141 (06JUL1985 12:00:00)-Water Temperature (C)]]*OO[[#This Row],[83]]</f>
        <v>3.79105563144E-10</v>
      </c>
      <c r="CH18" s="10">
        <f>3/24000000*OO[[#This Row],[142 (06JUL1985 15:00:00)-Water Temperature (C)]]*OO[[#This Row],[84]]</f>
        <v>3.7959694213099999E-10</v>
      </c>
      <c r="CI18" s="10">
        <f>3/24000000*OO[[#This Row],[143 (06JUL1985 18:00:00)-Water Temperature (C)]]*OO[[#This Row],[85]]</f>
        <v>3.6604745900549998E-10</v>
      </c>
      <c r="CJ18" s="10">
        <f>3/24000000*OO[[#This Row],[144 (06JUL1985 21:00:00)-Water Temperature (C)]]*OO[[#This Row],[86]]</f>
        <v>3.3624668914925E-10</v>
      </c>
      <c r="CK18" s="10">
        <f>3/24000000*OO[[#This Row],[145 (07JUL1985 00:00:00)-Water Temperature (C)]]*OO[[#This Row],[87]]</f>
        <v>2.9528823014600001E-10</v>
      </c>
      <c r="CL18" s="10">
        <f>3/24000000*OO[[#This Row],[146 (07JUL1985 03:00:00)-Water Temperature (C)]]*OO[[#This Row],[88]]</f>
        <v>2.7804578973137496E-10</v>
      </c>
      <c r="CM18" s="10">
        <f>3/24000000*OO[[#This Row],[147 (07JUL1985 06:00:00)-Water Temperature (C)]]*OO[[#This Row],[89]]</f>
        <v>2.6955093404799995E-10</v>
      </c>
      <c r="CN18" s="10">
        <f>3/24000000*OO[[#This Row],[148 (07JUL1985 09:00:00)-Water Temperature (C)]]*OO[[#This Row],[90]]</f>
        <v>2.7401029773600001E-10</v>
      </c>
      <c r="CO18" s="10">
        <f>3/24000000*OO[[#This Row],[149 (07JUL1985 12:00:00)-Water Temperature (C)]]*OO[[#This Row],[91]]</f>
        <v>2.7875990624E-10</v>
      </c>
      <c r="CP18" s="10">
        <f>3/24000000*OO[[#This Row],[150 (07JUL1985 15:00:00)-Water Temperature (C)]]*OO[[#This Row],[92]]</f>
        <v>2.7875990624E-10</v>
      </c>
      <c r="CQ18" s="10">
        <f>3/24000000*OO[[#This Row],[151 (07JUL1985 18:00:00)-Water Temperature (C)]]*OO[[#This Row],[93]]</f>
        <v>2.7875990624E-10</v>
      </c>
      <c r="CR18" s="10">
        <f>3/24000000*OO[[#This Row],[152 (07JUL1985 21:00:00)-Water Temperature (C)]]*OO[[#This Row],[94]]</f>
        <v>2.7875990624E-10</v>
      </c>
      <c r="CS18" s="10">
        <f>3/24000000*OO[[#This Row],[153 (08JUL1985 00:00:00)-Water Temperature (C)]]*OO[[#This Row],[95]]</f>
        <v>2.7875990624E-10</v>
      </c>
      <c r="CT18" s="10">
        <f>3/24000000*OO[[#This Row],[154 (08JUL1985 03:00:00)-Water Temperature (C)]]*OO[[#This Row],[96]]</f>
        <v>2.7875990624E-10</v>
      </c>
      <c r="CU18" s="10">
        <f>3/24000000*OO[[#This Row],[155 (08JUL1985 06:00:00)-Water Temperature (C)]]*OO[[#This Row],[97]]</f>
        <v>2.7875990624E-10</v>
      </c>
      <c r="CV18" s="10">
        <f>3/24000000*OO[[#This Row],[156 (08JUL1985 09:00:00)-Water Temperature (C)]]*OO[[#This Row],[98]]</f>
        <v>2.7875990624E-10</v>
      </c>
      <c r="CW18" s="10">
        <f>3/24000000*OO[[#This Row],[157 (08JUL1985 12:00:00)-Water Temperature (C)]]*OO[[#This Row],[99]]</f>
        <v>2.7875990624E-10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6.3375317394997148E-5</v>
      </c>
      <c r="D19" s="10">
        <f>3/24*OO[[#This Row],[60 (26JUN1985 09:00:00)-Water Temperature (C)]]*OO[[#This Row],[2]]/SUM(OO[2])</f>
        <v>6.4222157220042091E-6</v>
      </c>
      <c r="E19" s="10">
        <f>3/24*OO[[#This Row],[61 (26JUN1985 12:00:00)-Water Temperature (C)]]*OO[[#This Row],[3]]/SUM(OO[3])</f>
        <v>5.8235327020116862E-6</v>
      </c>
      <c r="F19" s="10">
        <f>3/24*OO[[#This Row],[62 (26JUN1985 15:00:00)-Water Temperature (C)]]*OO[[#This Row],[4]]/SUM(OO[4])</f>
        <v>5.2369402203500817E-6</v>
      </c>
      <c r="G19" s="10">
        <f>3/24*OO[[#This Row],[63 (26JUN1985 18:00:00)-Water Temperature (C)]]*OO[[#This Row],[5]]/SUM(OO[5])</f>
        <v>4.7555111876170377E-6</v>
      </c>
      <c r="H19" s="10">
        <f>3/24*OO[[#This Row],[64 (26JUN1985 21:00:00)-Water Temperature (C)]]*OO[[#This Row],[6]]/SUM(OO[6])</f>
        <v>4.1368357462345034E-6</v>
      </c>
      <c r="I19" s="10">
        <f>3/24*OO[[#This Row],[65 (27JUN1985 00:00:00)-Water Temperature (C)]]*OO[[#This Row],[7]]/SUM(OO[7])</f>
        <v>3.5397570933819683E-6</v>
      </c>
      <c r="J19" s="10">
        <f>3/24*OO[[#This Row],[66 (27JUN1985 03:00:00)-Water Temperature (C)]]*OO[[#This Row],[8]]/SUM(OO[8])</f>
        <v>3.5792163404024134E-6</v>
      </c>
      <c r="K19" s="10">
        <f>3/24*OO[[#This Row],[67 (27JUN1985 06:00:00)-Water Temperature (C)]]*OO[[#This Row],[9]]/SUM(OO[9])</f>
        <v>4.1250131945374116E-6</v>
      </c>
      <c r="L19" s="10">
        <f>3/24*OO[[#This Row],[68 (27JUN1985 09:00:00)-Water Temperature (C)]]*OO[[#This Row],[10]]/SUM(OO[10])</f>
        <v>4.3786245527678684E-6</v>
      </c>
      <c r="M19" s="10">
        <f>3/24*OO[[#This Row],[69 (27JUN1985 12:00:00)-Water Temperature (C)]]*OO[[#This Row],[11]]/SUM(OO[11])</f>
        <v>4.1888989928962536E-6</v>
      </c>
      <c r="N19" s="10">
        <f>3/24*OO[[#This Row],[70 (27JUN1985 15:00:00)-Water Temperature (C)]]*OO[[#This Row],[12]]/SUM(OO[12])</f>
        <v>3.7912752183084057E-6</v>
      </c>
      <c r="O19" s="10">
        <f>3/24*OO[[#This Row],[71 (27JUN1985 18:00:00)-Water Temperature (C)]]*OO[[#This Row],[13]]/SUM(OO[13])</f>
        <v>3.371468519405828E-6</v>
      </c>
      <c r="P19" s="10">
        <f>3/24*OO[[#This Row],[72 (27JUN1985 21:00:00)-Water Temperature (C)]]*OO[[#This Row],[14]]/SUM(OO[14])</f>
        <v>2.8975144524255495E-6</v>
      </c>
      <c r="Q19" s="10">
        <f>3/24*OO[[#This Row],[73 (28JUN1985 00:00:00)-Water Temperature (C)]]*OO[[#This Row],[15]]/SUM(OO[15])</f>
        <v>2.4735396355251452E-6</v>
      </c>
      <c r="R19" s="10">
        <f>3/24*OO[[#This Row],[74 (28JUN1985 03:00:00)-Water Temperature (C)]]*OO[[#This Row],[16]]/SUM(OO[16])</f>
        <v>2.1797119006524551E-6</v>
      </c>
      <c r="S19" s="10">
        <f>3/24*OO[[#This Row],[75 (28JUN1985 06:00:00)-Water Temperature (C)]]*OO[[#This Row],[17]]/SUM(OO[17])</f>
        <v>1.9337465452927053E-6</v>
      </c>
      <c r="T19" s="10">
        <f>3/24*OO[[#This Row],[76 (28JUN1985 09:00:00)-Water Temperature (C)]]*OO[[#This Row],[18]]/SUM(OO[18])</f>
        <v>1.7336894390367273E-6</v>
      </c>
      <c r="U19" s="10">
        <f>3/24*OO[[#This Row],[77 (28JUN1985 12:00:00)-Water Temperature (C)]]*OO[[#This Row],[19]]/SUM(OO[19])</f>
        <v>1.6011088362568679E-6</v>
      </c>
      <c r="V19" s="10">
        <f>3/24000000*OO[[#This Row],[78 (28JUN1985 15:00:00)-Water Temperature (C)]]*OO[[#This Row],[20]]</f>
        <v>1.4127784641915E-6</v>
      </c>
      <c r="W19" s="10">
        <f>3/24000000*OO[[#This Row],[79 (28JUN1985 18:00:00)-Water Temperature (C)]]*OO[[#This Row],[21]]</f>
        <v>1.2300239085259998E-6</v>
      </c>
      <c r="X19" s="10">
        <f>3/24000000*OO[[#This Row],[80 (28JUN1985 21:00:00)-Water Temperature (C)]]*OO[[#This Row],[22]]</f>
        <v>1.046314711476625E-6</v>
      </c>
      <c r="Y19" s="10">
        <f>3/24000000*OO[[#This Row],[81 (29JUN1985 00:00:00)-Water Temperature (C)]]*OO[[#This Row],[23]]</f>
        <v>9.223000554752501E-7</v>
      </c>
      <c r="Z19" s="10">
        <f>3/24000000*OO[[#This Row],[82 (29JUN1985 03:00:00)-Water Temperature (C)]]*OO[[#This Row],[24]]</f>
        <v>7.9347014771474993E-7</v>
      </c>
      <c r="AA19" s="10">
        <f>3/24000000*OO[[#This Row],[83 (29JUN1985 06:00:00)-Water Temperature (C)]]*OO[[#This Row],[25]]</f>
        <v>6.8704817101374998E-7</v>
      </c>
      <c r="AB19" s="10">
        <f>3/24000000*OO[[#This Row],[84 (29JUN1985 09:00:00)-Water Temperature (C)]]*OO[[#This Row],[26]]</f>
        <v>6.0207958629524994E-7</v>
      </c>
      <c r="AC19" s="10">
        <f>3/24000000*OO[[#This Row],[85 (29JUN1985 12:00:00)-Water Temperature (C)]]*OO[[#This Row],[27]]</f>
        <v>5.4880331156175001E-7</v>
      </c>
      <c r="AD19" s="10">
        <f>3/24000000*OO[[#This Row],[86 (29JUN1985 15:00:00)-Water Temperature (C)]]*OO[[#This Row],[28]]</f>
        <v>4.8434858480999994E-7</v>
      </c>
      <c r="AE19" s="10">
        <f>3/24000000*OO[[#This Row],[88 (29JUN1985 21:00:00)-Water Temperature (C)]]*OO[[#This Row],[30]]</f>
        <v>3.4314753568424995E-7</v>
      </c>
      <c r="AF19" s="10">
        <f>3/24000000*OO[[#This Row],[88 (29JUN1985 21:00:00)-Water Temperature (C)]]*OO[[#This Row],[30]]</f>
        <v>3.4314753568424995E-7</v>
      </c>
      <c r="AG19" s="10">
        <f>3/24000000*OO[[#This Row],[89 (30JUN1985 00:00:00)-Water Temperature (C)]]*OO[[#This Row],[31]]</f>
        <v>2.741202442805E-7</v>
      </c>
      <c r="AH19" s="10">
        <f>3/24000000*OO[[#This Row],[90 (30JUN1985 03:00:00)-Water Temperature (C)]]*OO[[#This Row],[32]]</f>
        <v>2.3468162160024999E-7</v>
      </c>
      <c r="AI19" s="10">
        <f>3/24000000*OO[[#This Row],[91 (30JUN1985 06:00:00)-Water Temperature (C)]]*OO[[#This Row],[33]]</f>
        <v>1.8982341265312498E-7</v>
      </c>
      <c r="AJ19" s="10">
        <f>3/24000000*OO[[#This Row],[92 (30JUN1985 09:00:00)-Water Temperature (C)]]*OO[[#This Row],[34]]</f>
        <v>1.5523974413343747E-7</v>
      </c>
      <c r="AK19" s="10">
        <f>3/24000000*OO[[#This Row],[93 (30JUN1985 12:00:00)-Water Temperature (C)]]*OO[[#This Row],[35]]</f>
        <v>1.3142490084893751E-7</v>
      </c>
      <c r="AL19" s="10">
        <f>3/24000000*OO[[#This Row],[94 (30JUN1985 15:00:00)-Water Temperature (C)]]*OO[[#This Row],[36]]</f>
        <v>1.0851055328610001E-7</v>
      </c>
      <c r="AM19" s="10">
        <f>3/24000000*OO[[#This Row],[95 (30JUN1985 18:00:00)-Water Temperature (C)]]*OO[[#This Row],[37]]</f>
        <v>9.4783731063474995E-8</v>
      </c>
      <c r="AN19" s="10">
        <f>3/24000000*OO[[#This Row],[96 (30JUN1985 21:00:00)-Water Temperature (C)]]*OO[[#This Row],[38]]</f>
        <v>7.9978975060449995E-8</v>
      </c>
      <c r="AO19" s="10">
        <f>3/24000000*OO[[#This Row],[97 (01JUL1985 00:00:00)-Water Temperature (C)]]*OO[[#This Row],[39]]</f>
        <v>6.6251437809149993E-8</v>
      </c>
      <c r="AP19" s="10">
        <f>3/24000000*OO[[#This Row],[98 (01JUL1985 03:00:00)-Water Temperature (C)]]*OO[[#This Row],[40]]</f>
        <v>5.4683965418474994E-8</v>
      </c>
      <c r="AQ19" s="10">
        <f>3/24000000*OO[[#This Row],[99 (01JUL1985 06:00:00)-Water Temperature (C)]]*OO[[#This Row],[41]]</f>
        <v>3.8604532412699999E-8</v>
      </c>
      <c r="AR19" s="10">
        <f>3/24000000*OO[[#This Row],[100 (01JUL1985 09:00:00)-Water Temperature (C)]]*OO[[#This Row],[42]]</f>
        <v>2.9100714607137502E-8</v>
      </c>
      <c r="AS19" s="10">
        <f>3/24000000*OO[[#This Row],[101 (01JUL1985 12:00:00)-Water Temperature (C)]]*OO[[#This Row],[43]]</f>
        <v>2.3216881509924998E-8</v>
      </c>
      <c r="AT19" s="10">
        <f>3/24000000*OO[[#This Row],[102 (01JUL1985 15:00:00)-Water Temperature (C)]]*OO[[#This Row],[44]]</f>
        <v>1.9429972979199998E-8</v>
      </c>
      <c r="AU19" s="10">
        <f>3/24000000*OO[[#This Row],[103 (01JUL1985 18:00:00)-Water Temperature (C)]]*OO[[#This Row],[45]]</f>
        <v>1.6729368743891249E-8</v>
      </c>
      <c r="AV19" s="10">
        <f>3/24000000*OO[[#This Row],[104 (01JUL1985 21:00:00)-Water Temperature (C)]]*OO[[#This Row],[46]]</f>
        <v>1.406548118266875E-8</v>
      </c>
      <c r="AW19" s="10">
        <f>3/24000000*OO[[#This Row],[105 (02JUL1985 00:00:00)-Water Temperature (C)]]*OO[[#This Row],[47]]</f>
        <v>1.1849026659E-8</v>
      </c>
      <c r="AX19" s="10">
        <f>3/24000000*OO[[#This Row],[106 (02JUL1985 03:00:00)-Water Temperature (C)]]*OO[[#This Row],[48]]</f>
        <v>1.0527291461994999E-8</v>
      </c>
      <c r="AY19" s="10">
        <f>3/24000000*OO[[#This Row],[107 (02JUL1985 06:00:00)-Water Temperature (C)]]*OO[[#This Row],[49]]</f>
        <v>9.2498391548599981E-9</v>
      </c>
      <c r="AZ19" s="10">
        <f>3/24000000*OO[[#This Row],[108 (02JUL1985 09:00:00)-Water Temperature (C)]]*OO[[#This Row],[50]]</f>
        <v>8.9767270754937493E-9</v>
      </c>
      <c r="BA19" s="10">
        <f>3/24000000*OO[[#This Row],[109 (02JUL1985 12:00:00)-Water Temperature (C)]]*OO[[#This Row],[51]]</f>
        <v>8.6344682223937496E-9</v>
      </c>
      <c r="BB19" s="10">
        <f>3/24000000*OO[[#This Row],[110 (02JUL1985 15:00:00)-Water Temperature (C)]]*OO[[#This Row],[52]]</f>
        <v>8.1296122232399994E-9</v>
      </c>
      <c r="BC19" s="10">
        <f>3/24000000*OO[[#This Row],[111 (02JUL1985 18:00:00)-Water Temperature (C)]]*OO[[#This Row],[53]]</f>
        <v>7.5179595737562494E-9</v>
      </c>
      <c r="BD19" s="10">
        <f>3/24000000*OO[[#This Row],[112 (02JUL1985 21:00:00)-Water Temperature (C)]]*OO[[#This Row],[54]]</f>
        <v>6.6759457838774986E-9</v>
      </c>
      <c r="BE19" s="10">
        <f>3/24000000*OO[[#This Row],[113 (03JUL1985 00:00:00)-Water Temperature (C)]]*OO[[#This Row],[55]]</f>
        <v>5.8101764828887495E-9</v>
      </c>
      <c r="BF19" s="10">
        <f>3/24000000*OO[[#This Row],[114 (03JUL1985 03:00:00)-Water Temperature (C)]]*OO[[#This Row],[56]]</f>
        <v>5.2356607031024996E-9</v>
      </c>
      <c r="BG19" s="10">
        <f>3/24000000*OO[[#This Row],[115 (03JUL1985 06:00:00)-Water Temperature (C)]]*OO[[#This Row],[57]]</f>
        <v>4.3577698514062504E-9</v>
      </c>
      <c r="BH19" s="10">
        <f>3/24000000*OO[[#This Row],[116 (03JUL1985 09:00:00)-Water Temperature (C)]]*OO[[#This Row],[58]]</f>
        <v>3.8977461590849997E-9</v>
      </c>
      <c r="BI19" s="10">
        <f>3/24000000*OO[[#This Row],[117 (03JUL1985 12:00:00)-Water Temperature (C)]]*OO[[#This Row],[59]]</f>
        <v>3.4004846185962498E-9</v>
      </c>
      <c r="BJ19" s="10">
        <f>3/24000000*OO[[#This Row],[118 (03JUL1985 15:00:00)-Water Temperature (C)]]*OO[[#This Row],[60]]</f>
        <v>3.2603277864299997E-9</v>
      </c>
      <c r="BK19" s="10">
        <f>3/24000000*OO[[#This Row],[119 (03JUL1985 18:00:00)-Water Temperature (C)]]*OO[[#This Row],[61]]</f>
        <v>3.1322762784862498E-9</v>
      </c>
      <c r="BL19" s="10">
        <f>3/24000000*OO[[#This Row],[120 (03JUL1985 21:00:00)-Water Temperature (C)]]*OO[[#This Row],[62]]</f>
        <v>2.8387279012674995E-9</v>
      </c>
      <c r="BM19" s="10">
        <f>3/24000000*OO[[#This Row],[121 (04JUL1985 00:00:00)-Water Temperature (C)]]*OO[[#This Row],[63]]</f>
        <v>2.5723936058624999E-9</v>
      </c>
      <c r="BN19" s="10">
        <f>3/24000000*OO[[#This Row],[122 (04JUL1985 03:00:00)-Water Temperature (C)]]*OO[[#This Row],[64]]</f>
        <v>2.5311342584275E-9</v>
      </c>
      <c r="BO19" s="10">
        <f>3/24000000*OO[[#This Row],[123 (04JUL1985 06:00:00)-Water Temperature (C)]]*OO[[#This Row],[65]]</f>
        <v>3.1238477224137501E-9</v>
      </c>
      <c r="BP19" s="10">
        <f>3/24000000*OO[[#This Row],[124 (04JUL1985 09:00:00)-Water Temperature (C)]]*OO[[#This Row],[66]]</f>
        <v>3.9827643118312496E-9</v>
      </c>
      <c r="BQ19" s="10">
        <f>3/24000000*OO[[#This Row],[125 (04JUL1985 12:00:00)-Water Temperature (C)]]*OO[[#This Row],[67]]</f>
        <v>4.4567088851024992E-9</v>
      </c>
      <c r="BR19" s="10">
        <f>3/24000000*OO[[#This Row],[126 (04JUL1985 15:00:00)-Water Temperature (C)]]*OO[[#This Row],[68]]</f>
        <v>4.5610294839700005E-9</v>
      </c>
      <c r="BS19" s="10">
        <f>3/24000000*OO[[#This Row],[127 (04JUL1985 18:00:00)-Water Temperature (C)]]*OO[[#This Row],[69]]</f>
        <v>4.4156123831875004E-9</v>
      </c>
      <c r="BT19" s="10">
        <f>3/24000000*OO[[#This Row],[128 (04JUL1985 21:00:00)-Water Temperature (C)]]*OO[[#This Row],[70]]</f>
        <v>3.9819905627374995E-9</v>
      </c>
      <c r="BU19" s="10">
        <f>3/24000000*OO[[#This Row],[129 (05JUL1985 00:00:00)-Water Temperature (C)]]*OO[[#This Row],[71]]</f>
        <v>3.508163054925E-9</v>
      </c>
      <c r="BV19" s="10">
        <f>3/24000000*OO[[#This Row],[130 (05JUL1985 03:00:00)-Water Temperature (C)]]*OO[[#This Row],[72]]</f>
        <v>3.26496424384E-9</v>
      </c>
      <c r="BW19" s="10">
        <f>3/24000000*OO[[#This Row],[131 (05JUL1985 06:00:00)-Water Temperature (C)]]*OO[[#This Row],[73]]</f>
        <v>3.0277121810100002E-9</v>
      </c>
      <c r="BX19" s="10">
        <f>3/24000000*OO[[#This Row],[132 (05JUL1985 09:00:00)-Water Temperature (C)]]*OO[[#This Row],[74]]</f>
        <v>2.9931109309349999E-9</v>
      </c>
      <c r="BY19" s="10">
        <f>3/24000000*OO[[#This Row],[133 (05JUL1985 12:00:00)-Water Temperature (C)]]*OO[[#This Row],[75]]</f>
        <v>2.9315771417399996E-9</v>
      </c>
      <c r="BZ19" s="10">
        <f>3/24000000*OO[[#This Row],[134 (05JUL1985 15:00:00)-Water Temperature (C)]]*OO[[#This Row],[76]]</f>
        <v>2.7655506180750003E-9</v>
      </c>
      <c r="CA19" s="10">
        <f>3/24000000*OO[[#This Row],[135 (05JUL1985 18:00:00)-Water Temperature (C)]]*OO[[#This Row],[77]]</f>
        <v>2.6219013754500001E-9</v>
      </c>
      <c r="CB19" s="10">
        <f>3/24000000*OO[[#This Row],[136 (05JUL1985 21:00:00)-Water Temperature (C)]]*OO[[#This Row],[78]]</f>
        <v>2.4156983640749994E-9</v>
      </c>
      <c r="CC19" s="10">
        <f>3/24000000*OO[[#This Row],[137 (06JUL1985 00:00:00)-Water Temperature (C)]]*OO[[#This Row],[79]]</f>
        <v>2.2605662768325002E-9</v>
      </c>
      <c r="CD19" s="10">
        <f>3/24000000*OO[[#This Row],[138 (06JUL1985 03:00:00)-Water Temperature (C)]]*OO[[#This Row],[80]]</f>
        <v>2.1599645970850001E-9</v>
      </c>
      <c r="CE19" s="10">
        <f>3/24000000*OO[[#This Row],[139 (06JUL1985 06:00:00)-Water Temperature (C)]]*OO[[#This Row],[81]]</f>
        <v>2.2014359326399999E-9</v>
      </c>
      <c r="CF19" s="10">
        <f>3/24000000*OO[[#This Row],[140 (06JUL1985 09:00:00)-Water Temperature (C)]]*OO[[#This Row],[82]]</f>
        <v>2.3850704974349998E-9</v>
      </c>
      <c r="CG19" s="10">
        <f>3/24000000*OO[[#This Row],[141 (06JUL1985 12:00:00)-Water Temperature (C)]]*OO[[#This Row],[83]]</f>
        <v>2.4886811442562494E-9</v>
      </c>
      <c r="CH19" s="10">
        <f>3/24000000*OO[[#This Row],[142 (06JUL1985 15:00:00)-Water Temperature (C)]]*OO[[#This Row],[84]]</f>
        <v>2.4950129903800001E-9</v>
      </c>
      <c r="CI19" s="10">
        <f>3/24000000*OO[[#This Row],[143 (06JUL1985 18:00:00)-Water Temperature (C)]]*OO[[#This Row],[85]]</f>
        <v>2.4074225355950003E-9</v>
      </c>
      <c r="CJ19" s="10">
        <f>3/24000000*OO[[#This Row],[144 (06JUL1985 21:00:00)-Water Temperature (C)]]*OO[[#This Row],[86]]</f>
        <v>2.2094563393912503E-9</v>
      </c>
      <c r="CK19" s="10">
        <f>3/24000000*OO[[#This Row],[145 (07JUL1985 00:00:00)-Water Temperature (C)]]*OO[[#This Row],[87]]</f>
        <v>1.9275958294687499E-9</v>
      </c>
      <c r="CL19" s="10">
        <f>3/24000000*OO[[#This Row],[146 (07JUL1985 03:00:00)-Water Temperature (C)]]*OO[[#This Row],[88]]</f>
        <v>1.8014288654374998E-9</v>
      </c>
      <c r="CM19" s="10">
        <f>3/24000000*OO[[#This Row],[147 (07JUL1985 06:00:00)-Water Temperature (C)]]*OO[[#This Row],[89]]</f>
        <v>1.7440923928350001E-9</v>
      </c>
      <c r="CN19" s="10">
        <f>3/24000000*OO[[#This Row],[148 (07JUL1985 09:00:00)-Water Temperature (C)]]*OO[[#This Row],[90]]</f>
        <v>1.7746805803300002E-9</v>
      </c>
      <c r="CO19" s="10">
        <f>3/24000000*OO[[#This Row],[149 (07JUL1985 12:00:00)-Water Temperature (C)]]*OO[[#This Row],[91]]</f>
        <v>1.813081075E-9</v>
      </c>
      <c r="CP19" s="10">
        <f>3/24000000*OO[[#This Row],[150 (07JUL1985 15:00:00)-Water Temperature (C)]]*OO[[#This Row],[92]]</f>
        <v>1.813081075E-9</v>
      </c>
      <c r="CQ19" s="10">
        <f>3/24000000*OO[[#This Row],[151 (07JUL1985 18:00:00)-Water Temperature (C)]]*OO[[#This Row],[93]]</f>
        <v>1.813081075E-9</v>
      </c>
      <c r="CR19" s="10">
        <f>3/24000000*OO[[#This Row],[152 (07JUL1985 21:00:00)-Water Temperature (C)]]*OO[[#This Row],[94]]</f>
        <v>1.813081075E-9</v>
      </c>
      <c r="CS19" s="10">
        <f>3/24000000*OO[[#This Row],[153 (08JUL1985 00:00:00)-Water Temperature (C)]]*OO[[#This Row],[95]]</f>
        <v>1.813081075E-9</v>
      </c>
      <c r="CT19" s="10">
        <f>3/24000000*OO[[#This Row],[154 (08JUL1985 03:00:00)-Water Temperature (C)]]*OO[[#This Row],[96]]</f>
        <v>1.813081075E-9</v>
      </c>
      <c r="CU19" s="10">
        <f>3/24000000*OO[[#This Row],[155 (08JUL1985 06:00:00)-Water Temperature (C)]]*OO[[#This Row],[97]]</f>
        <v>1.813081075E-9</v>
      </c>
      <c r="CV19" s="10">
        <f>3/24000000*OO[[#This Row],[156 (08JUL1985 09:00:00)-Water Temperature (C)]]*OO[[#This Row],[98]]</f>
        <v>1.813081075E-9</v>
      </c>
      <c r="CW19" s="10">
        <f>3/24000000*OO[[#This Row],[157 (08JUL1985 12:00:00)-Water Temperature (C)]]*OO[[#This Row],[99]]</f>
        <v>1.813081075E-9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1.8499470421562834E-4</v>
      </c>
      <c r="D20" s="10">
        <f>3/24*OO[[#This Row],[60 (26JUN1985 09:00:00)-Water Temperature (C)]]*OO[[#This Row],[2]]/SUM(OO[2])</f>
        <v>4.6420752085112374E-5</v>
      </c>
      <c r="E20" s="10">
        <f>3/24*OO[[#This Row],[61 (26JUN1985 12:00:00)-Water Temperature (C)]]*OO[[#This Row],[3]]/SUM(OO[3])</f>
        <v>4.2807173475320289E-5</v>
      </c>
      <c r="F20" s="10">
        <f>3/24*OO[[#This Row],[62 (26JUN1985 15:00:00)-Water Temperature (C)]]*OO[[#This Row],[4]]/SUM(OO[4])</f>
        <v>3.8429133895108015E-5</v>
      </c>
      <c r="G20" s="10">
        <f>3/24*OO[[#This Row],[63 (26JUN1985 18:00:00)-Water Temperature (C)]]*OO[[#This Row],[5]]/SUM(OO[5])</f>
        <v>3.487216540691502E-5</v>
      </c>
      <c r="H20" s="10">
        <f>3/24*OO[[#This Row],[64 (26JUN1985 21:00:00)-Water Temperature (C)]]*OO[[#This Row],[6]]/SUM(OO[6])</f>
        <v>3.0347044648807173E-5</v>
      </c>
      <c r="I20" s="10">
        <f>3/24*OO[[#This Row],[65 (27JUN1985 00:00:00)-Water Temperature (C)]]*OO[[#This Row],[7]]/SUM(OO[7])</f>
        <v>2.584716446078779E-5</v>
      </c>
      <c r="J20" s="10">
        <f>3/24*OO[[#This Row],[66 (27JUN1985 03:00:00)-Water Temperature (C)]]*OO[[#This Row],[8]]/SUM(OO[8])</f>
        <v>2.6382517875800565E-5</v>
      </c>
      <c r="K20" s="10">
        <f>3/24*OO[[#This Row],[67 (27JUN1985 06:00:00)-Water Temperature (C)]]*OO[[#This Row],[9]]/SUM(OO[9])</f>
        <v>2.988518517193407E-5</v>
      </c>
      <c r="L20" s="10">
        <f>3/24*OO[[#This Row],[68 (27JUN1985 09:00:00)-Water Temperature (C)]]*OO[[#This Row],[10]]/SUM(OO[10])</f>
        <v>3.1114088300713083E-5</v>
      </c>
      <c r="M20" s="10">
        <f>3/24*OO[[#This Row],[69 (27JUN1985 12:00:00)-Water Temperature (C)]]*OO[[#This Row],[11]]/SUM(OO[11])</f>
        <v>2.9426166834024791E-5</v>
      </c>
      <c r="N20" s="10">
        <f>3/24*OO[[#This Row],[70 (27JUN1985 15:00:00)-Water Temperature (C)]]*OO[[#This Row],[12]]/SUM(OO[12])</f>
        <v>2.6296695583742501E-5</v>
      </c>
      <c r="O20" s="10">
        <f>3/24*OO[[#This Row],[71 (27JUN1985 18:00:00)-Water Temperature (C)]]*OO[[#This Row],[13]]/SUM(OO[13])</f>
        <v>2.3122956258772843E-5</v>
      </c>
      <c r="P20" s="10">
        <f>3/24*OO[[#This Row],[72 (27JUN1985 21:00:00)-Water Temperature (C)]]*OO[[#This Row],[14]]/SUM(OO[14])</f>
        <v>1.9692285737932637E-5</v>
      </c>
      <c r="Q20" s="10">
        <f>3/24*OO[[#This Row],[73 (28JUN1985 00:00:00)-Water Temperature (C)]]*OO[[#This Row],[15]]/SUM(OO[15])</f>
        <v>1.6591710481832137E-5</v>
      </c>
      <c r="R20" s="10">
        <f>3/24*OO[[#This Row],[74 (28JUN1985 03:00:00)-Water Temperature (C)]]*OO[[#This Row],[16]]/SUM(OO[16])</f>
        <v>1.4499529610731661E-5</v>
      </c>
      <c r="S20" s="10">
        <f>3/24*OO[[#This Row],[75 (28JUN1985 06:00:00)-Water Temperature (C)]]*OO[[#This Row],[17]]/SUM(OO[17])</f>
        <v>1.2707708843154458E-5</v>
      </c>
      <c r="T20" s="10">
        <f>3/24*OO[[#This Row],[76 (28JUN1985 09:00:00)-Water Temperature (C)]]*OO[[#This Row],[18]]/SUM(OO[18])</f>
        <v>1.1259428224143972E-5</v>
      </c>
      <c r="U20" s="10">
        <f>3/24*OO[[#This Row],[77 (28JUN1985 12:00:00)-Water Temperature (C)]]*OO[[#This Row],[19]]/SUM(OO[19])</f>
        <v>1.0277825357205971E-5</v>
      </c>
      <c r="V20" s="10">
        <f>3/24000000*OO[[#This Row],[78 (28JUN1985 15:00:00)-Water Temperature (C)]]*OO[[#This Row],[20]]</f>
        <v>8.9643623477187506E-6</v>
      </c>
      <c r="W20" s="10">
        <f>3/24000000*OO[[#This Row],[79 (28JUN1985 18:00:00)-Water Temperature (C)]]*OO[[#This Row],[21]]</f>
        <v>7.70087685276E-6</v>
      </c>
      <c r="X20" s="10">
        <f>3/24000000*OO[[#This Row],[80 (28JUN1985 21:00:00)-Water Temperature (C)]]*OO[[#This Row],[22]]</f>
        <v>6.4571217772162501E-6</v>
      </c>
      <c r="Y20" s="10">
        <f>3/24000000*OO[[#This Row],[81 (29JUN1985 00:00:00)-Water Temperature (C)]]*OO[[#This Row],[23]]</f>
        <v>5.6382679845375006E-6</v>
      </c>
      <c r="Z20" s="10">
        <f>3/24000000*OO[[#This Row],[82 (29JUN1985 03:00:00)-Water Temperature (C)]]*OO[[#This Row],[24]]</f>
        <v>4.8203918679687498E-6</v>
      </c>
      <c r="AA20" s="10">
        <f>3/24000000*OO[[#This Row],[83 (29JUN1985 06:00:00)-Water Temperature (C)]]*OO[[#This Row],[25]]</f>
        <v>4.1587518883949993E-6</v>
      </c>
      <c r="AB20" s="10">
        <f>3/24000000*OO[[#This Row],[84 (29JUN1985 09:00:00)-Water Temperature (C)]]*OO[[#This Row],[26]]</f>
        <v>3.620935152125E-6</v>
      </c>
      <c r="AC20" s="10">
        <f>3/24000000*OO[[#This Row],[85 (29JUN1985 12:00:00)-Water Temperature (C)]]*OO[[#This Row],[27]]</f>
        <v>3.2823730081875001E-6</v>
      </c>
      <c r="AD20" s="10">
        <f>3/24000000*OO[[#This Row],[86 (29JUN1985 15:00:00)-Water Temperature (C)]]*OO[[#This Row],[28]]</f>
        <v>2.8855945459687499E-6</v>
      </c>
      <c r="AE20" s="10">
        <f>3/24000000*OO[[#This Row],[88 (29JUN1985 21:00:00)-Water Temperature (C)]]*OO[[#This Row],[30]]</f>
        <v>2.0922039578437502E-6</v>
      </c>
      <c r="AF20" s="10">
        <f>3/24000000*OO[[#This Row],[88 (29JUN1985 21:00:00)-Water Temperature (C)]]*OO[[#This Row],[30]]</f>
        <v>2.0922039578437502E-6</v>
      </c>
      <c r="AG20" s="10">
        <f>3/24000000*OO[[#This Row],[89 (30JUN1985 00:00:00)-Water Temperature (C)]]*OO[[#This Row],[31]]</f>
        <v>1.7377852847179999E-6</v>
      </c>
      <c r="AH20" s="10">
        <f>3/24000000*OO[[#This Row],[90 (30JUN1985 03:00:00)-Water Temperature (C)]]*OO[[#This Row],[32]]</f>
        <v>1.448210279568875E-6</v>
      </c>
      <c r="AI20" s="10">
        <f>3/24000000*OO[[#This Row],[91 (30JUN1985 06:00:00)-Water Temperature (C)]]*OO[[#This Row],[33]]</f>
        <v>1.1260426757214999E-6</v>
      </c>
      <c r="AJ20" s="10">
        <f>3/24000000*OO[[#This Row],[92 (30JUN1985 09:00:00)-Water Temperature (C)]]*OO[[#This Row],[34]]</f>
        <v>9.2524524507149992E-7</v>
      </c>
      <c r="AK20" s="10">
        <f>3/24000000*OO[[#This Row],[93 (30JUN1985 12:00:00)-Water Temperature (C)]]*OO[[#This Row],[35]]</f>
        <v>7.877553569325E-7</v>
      </c>
      <c r="AL20" s="10">
        <f>3/24000000*OO[[#This Row],[94 (30JUN1985 15:00:00)-Water Temperature (C)]]*OO[[#This Row],[36]]</f>
        <v>6.5108378509762494E-7</v>
      </c>
      <c r="AM20" s="10">
        <f>3/24000000*OO[[#This Row],[95 (30JUN1985 18:00:00)-Water Temperature (C)]]*OO[[#This Row],[37]]</f>
        <v>5.6779897741874999E-7</v>
      </c>
      <c r="AN20" s="10">
        <f>3/24000000*OO[[#This Row],[96 (30JUN1985 21:00:00)-Water Temperature (C)]]*OO[[#This Row],[38]]</f>
        <v>4.7887397082E-7</v>
      </c>
      <c r="AO20" s="10">
        <f>3/24000000*OO[[#This Row],[97 (01JUL1985 00:00:00)-Water Temperature (C)]]*OO[[#This Row],[39]]</f>
        <v>3.9704417441399997E-7</v>
      </c>
      <c r="AP20" s="10">
        <f>3/24000000*OO[[#This Row],[98 (01JUL1985 03:00:00)-Water Temperature (C)]]*OO[[#This Row],[40]]</f>
        <v>3.2213596393124996E-7</v>
      </c>
      <c r="AQ20" s="10">
        <f>3/24000000*OO[[#This Row],[99 (01JUL1985 06:00:00)-Water Temperature (C)]]*OO[[#This Row],[41]]</f>
        <v>2.2624266899849997E-7</v>
      </c>
      <c r="AR20" s="10">
        <f>3/24000000*OO[[#This Row],[100 (01JUL1985 09:00:00)-Water Temperature (C)]]*OO[[#This Row],[42]]</f>
        <v>1.72973900621925E-7</v>
      </c>
      <c r="AS20" s="10">
        <f>3/24000000*OO[[#This Row],[101 (01JUL1985 12:00:00)-Water Temperature (C)]]*OO[[#This Row],[43]]</f>
        <v>1.4097161162159999E-7</v>
      </c>
      <c r="AT20" s="10">
        <f>3/24000000*OO[[#This Row],[102 (01JUL1985 15:00:00)-Water Temperature (C)]]*OO[[#This Row],[44]]</f>
        <v>1.1955856735171249E-7</v>
      </c>
      <c r="AU20" s="10">
        <f>3/24000000*OO[[#This Row],[103 (01JUL1985 18:00:00)-Water Temperature (C)]]*OO[[#This Row],[45]]</f>
        <v>1.0379282536804999E-7</v>
      </c>
      <c r="AV20" s="10">
        <f>3/24000000*OO[[#This Row],[104 (01JUL1985 21:00:00)-Water Temperature (C)]]*OO[[#This Row],[46]]</f>
        <v>8.7682213626899986E-8</v>
      </c>
      <c r="AW20" s="10">
        <f>3/24000000*OO[[#This Row],[105 (02JUL1985 00:00:00)-Water Temperature (C)]]*OO[[#This Row],[47]]</f>
        <v>7.3640874914587501E-8</v>
      </c>
      <c r="AX20" s="10">
        <f>3/24000000*OO[[#This Row],[106 (02JUL1985 03:00:00)-Water Temperature (C)]]*OO[[#This Row],[48]]</f>
        <v>6.4814702721749991E-8</v>
      </c>
      <c r="AY20" s="10">
        <f>3/24000000*OO[[#This Row],[107 (02JUL1985 06:00:00)-Water Temperature (C)]]*OO[[#This Row],[49]]</f>
        <v>5.6673864539324993E-8</v>
      </c>
      <c r="AZ20" s="10">
        <f>3/24000000*OO[[#This Row],[108 (02JUL1985 09:00:00)-Water Temperature (C)]]*OO[[#This Row],[50]]</f>
        <v>5.5317807878962503E-8</v>
      </c>
      <c r="BA20" s="10">
        <f>3/24000000*OO[[#This Row],[109 (02JUL1985 12:00:00)-Water Temperature (C)]]*OO[[#This Row],[51]]</f>
        <v>5.3753488779199996E-8</v>
      </c>
      <c r="BB20" s="10">
        <f>3/24000000*OO[[#This Row],[110 (02JUL1985 15:00:00)-Water Temperature (C)]]*OO[[#This Row],[52]]</f>
        <v>5.0942022161025001E-8</v>
      </c>
      <c r="BC20" s="10">
        <f>3/24000000*OO[[#This Row],[111 (02JUL1985 18:00:00)-Water Temperature (C)]]*OO[[#This Row],[53]]</f>
        <v>4.7189149603537495E-8</v>
      </c>
      <c r="BD20" s="10">
        <f>3/24000000*OO[[#This Row],[112 (02JUL1985 21:00:00)-Water Temperature (C)]]*OO[[#This Row],[54]]</f>
        <v>4.1951706247387503E-8</v>
      </c>
      <c r="BE20" s="10">
        <f>3/24000000*OO[[#This Row],[113 (03JUL1985 00:00:00)-Water Temperature (C)]]*OO[[#This Row],[55]]</f>
        <v>3.6332305538249997E-8</v>
      </c>
      <c r="BF20" s="10">
        <f>3/24000000*OO[[#This Row],[114 (03JUL1985 03:00:00)-Water Temperature (C)]]*OO[[#This Row],[56]]</f>
        <v>3.2265903866249999E-8</v>
      </c>
      <c r="BG20" s="10">
        <f>3/24000000*OO[[#This Row],[115 (03JUL1985 06:00:00)-Water Temperature (C)]]*OO[[#This Row],[57]]</f>
        <v>2.6648765542525E-8</v>
      </c>
      <c r="BH20" s="10">
        <f>3/24000000*OO[[#This Row],[116 (03JUL1985 09:00:00)-Water Temperature (C)]]*OO[[#This Row],[58]]</f>
        <v>2.4064546603649999E-8</v>
      </c>
      <c r="BI20" s="10">
        <f>3/24000000*OO[[#This Row],[117 (03JUL1985 12:00:00)-Water Temperature (C)]]*OO[[#This Row],[59]]</f>
        <v>2.1267061880624997E-8</v>
      </c>
      <c r="BJ20" s="10">
        <f>3/24000000*OO[[#This Row],[118 (03JUL1985 15:00:00)-Water Temperature (C)]]*OO[[#This Row],[60]]</f>
        <v>2.0380050630562498E-8</v>
      </c>
      <c r="BK20" s="10">
        <f>3/24000000*OO[[#This Row],[119 (03JUL1985 18:00:00)-Water Temperature (C)]]*OO[[#This Row],[61]]</f>
        <v>1.9715561617524998E-8</v>
      </c>
      <c r="BL20" s="10">
        <f>3/24000000*OO[[#This Row],[120 (03JUL1985 21:00:00)-Water Temperature (C)]]*OO[[#This Row],[62]]</f>
        <v>1.7885421754725E-8</v>
      </c>
      <c r="BM20" s="10">
        <f>3/24000000*OO[[#This Row],[121 (04JUL1985 00:00:00)-Water Temperature (C)]]*OO[[#This Row],[63]]</f>
        <v>1.616201352598375E-8</v>
      </c>
      <c r="BN20" s="10">
        <f>3/24000000*OO[[#This Row],[122 (04JUL1985 03:00:00)-Water Temperature (C)]]*OO[[#This Row],[64]]</f>
        <v>1.5996000159146248E-8</v>
      </c>
      <c r="BO20" s="10">
        <f>3/24000000*OO[[#This Row],[123 (04JUL1985 06:00:00)-Water Temperature (C)]]*OO[[#This Row],[65]]</f>
        <v>1.9810589304000002E-8</v>
      </c>
      <c r="BP20" s="10">
        <f>3/24000000*OO[[#This Row],[124 (04JUL1985 09:00:00)-Water Temperature (C)]]*OO[[#This Row],[66]]</f>
        <v>2.5019400828487497E-8</v>
      </c>
      <c r="BQ20" s="10">
        <f>3/24000000*OO[[#This Row],[125 (04JUL1985 12:00:00)-Water Temperature (C)]]*OO[[#This Row],[67]]</f>
        <v>2.8002038208525E-8</v>
      </c>
      <c r="BR20" s="10">
        <f>3/24000000*OO[[#This Row],[126 (04JUL1985 15:00:00)-Water Temperature (C)]]*OO[[#This Row],[68]]</f>
        <v>2.8657787318499995E-8</v>
      </c>
      <c r="BS20" s="10">
        <f>3/24000000*OO[[#This Row],[127 (04JUL1985 18:00:00)-Water Temperature (C)]]*OO[[#This Row],[69]]</f>
        <v>2.7746770067187497E-8</v>
      </c>
      <c r="BT20" s="10">
        <f>3/24000000*OO[[#This Row],[128 (04JUL1985 21:00:00)-Water Temperature (C)]]*OO[[#This Row],[70]]</f>
        <v>2.5043130451799999E-8</v>
      </c>
      <c r="BU20" s="10">
        <f>3/24000000*OO[[#This Row],[129 (05JUL1985 00:00:00)-Water Temperature (C)]]*OO[[#This Row],[71]]</f>
        <v>2.1927427943299998E-8</v>
      </c>
      <c r="BV20" s="10">
        <f>3/24000000*OO[[#This Row],[130 (05JUL1985 03:00:00)-Water Temperature (C)]]*OO[[#This Row],[72]]</f>
        <v>2.0210935720049997E-8</v>
      </c>
      <c r="BW20" s="10">
        <f>3/24000000*OO[[#This Row],[131 (05JUL1985 06:00:00)-Water Temperature (C)]]*OO[[#This Row],[73]]</f>
        <v>1.8697676563324998E-8</v>
      </c>
      <c r="BX20" s="10">
        <f>3/24000000*OO[[#This Row],[132 (05JUL1985 09:00:00)-Water Temperature (C)]]*OO[[#This Row],[74]]</f>
        <v>1.8522251943437502E-8</v>
      </c>
      <c r="BY20" s="10">
        <f>3/24000000*OO[[#This Row],[133 (05JUL1985 12:00:00)-Water Temperature (C)]]*OO[[#This Row],[75]]</f>
        <v>1.8294546426512499E-8</v>
      </c>
      <c r="BZ20" s="10">
        <f>3/24000000*OO[[#This Row],[134 (05JUL1985 15:00:00)-Water Temperature (C)]]*OO[[#This Row],[76]]</f>
        <v>1.7292491637759999E-8</v>
      </c>
      <c r="CA20" s="10">
        <f>3/24000000*OO[[#This Row],[135 (05JUL1985 18:00:00)-Water Temperature (C)]]*OO[[#This Row],[77]]</f>
        <v>1.6398837798699998E-8</v>
      </c>
      <c r="CB20" s="10">
        <f>3/24000000*OO[[#This Row],[136 (05JUL1985 21:00:00)-Water Temperature (C)]]*OO[[#This Row],[78]]</f>
        <v>1.51119556239125E-8</v>
      </c>
      <c r="CC20" s="10">
        <f>3/24000000*OO[[#This Row],[137 (06JUL1985 00:00:00)-Water Temperature (C)]]*OO[[#This Row],[79]]</f>
        <v>1.4099193432637498E-8</v>
      </c>
      <c r="CD20" s="10">
        <f>3/24000000*OO[[#This Row],[138 (06JUL1985 03:00:00)-Water Temperature (C)]]*OO[[#This Row],[80]]</f>
        <v>1.3458435771972501E-8</v>
      </c>
      <c r="CE20" s="10">
        <f>3/24000000*OO[[#This Row],[139 (06JUL1985 06:00:00)-Water Temperature (C)]]*OO[[#This Row],[81]]</f>
        <v>1.3706465443199999E-8</v>
      </c>
      <c r="CF20" s="10">
        <f>3/24000000*OO[[#This Row],[140 (06JUL1985 09:00:00)-Water Temperature (C)]]*OO[[#This Row],[82]]</f>
        <v>1.4829127799186249E-8</v>
      </c>
      <c r="CG20" s="10">
        <f>3/24000000*OO[[#This Row],[141 (06JUL1985 12:00:00)-Water Temperature (C)]]*OO[[#This Row],[83]]</f>
        <v>1.555863146532E-8</v>
      </c>
      <c r="CH20" s="10">
        <f>3/24000000*OO[[#This Row],[142 (06JUL1985 15:00:00)-Water Temperature (C)]]*OO[[#This Row],[84]]</f>
        <v>1.5641944737484996E-8</v>
      </c>
      <c r="CI20" s="10">
        <f>3/24000000*OO[[#This Row],[143 (06JUL1985 18:00:00)-Water Temperature (C)]]*OO[[#This Row],[85]]</f>
        <v>1.512072776115E-8</v>
      </c>
      <c r="CJ20" s="10">
        <f>3/24000000*OO[[#This Row],[144 (06JUL1985 21:00:00)-Water Temperature (C)]]*OO[[#This Row],[86]]</f>
        <v>1.3912557487074998E-8</v>
      </c>
      <c r="CK20" s="10">
        <f>3/24000000*OO[[#This Row],[145 (07JUL1985 00:00:00)-Water Temperature (C)]]*OO[[#This Row],[87]]</f>
        <v>1.2094192640512501E-8</v>
      </c>
      <c r="CL20" s="10">
        <f>3/24000000*OO[[#This Row],[146 (07JUL1985 03:00:00)-Water Temperature (C)]]*OO[[#This Row],[88]]</f>
        <v>1.1203941426540001E-8</v>
      </c>
      <c r="CM20" s="10">
        <f>3/24000000*OO[[#This Row],[147 (07JUL1985 06:00:00)-Water Temperature (C)]]*OO[[#This Row],[89]]</f>
        <v>1.0819845823071251E-8</v>
      </c>
      <c r="CN20" s="10">
        <f>3/24000000*OO[[#This Row],[148 (07JUL1985 09:00:00)-Water Temperature (C)]]*OO[[#This Row],[90]]</f>
        <v>1.1002307649599998E-8</v>
      </c>
      <c r="CO20" s="10">
        <f>3/24000000*OO[[#This Row],[149 (07JUL1985 12:00:00)-Water Temperature (C)]]*OO[[#This Row],[91]]</f>
        <v>1.128301585738875E-8</v>
      </c>
      <c r="CP20" s="10">
        <f>3/24000000*OO[[#This Row],[150 (07JUL1985 15:00:00)-Water Temperature (C)]]*OO[[#This Row],[92]]</f>
        <v>1.128301585738875E-8</v>
      </c>
      <c r="CQ20" s="10">
        <f>3/24000000*OO[[#This Row],[151 (07JUL1985 18:00:00)-Water Temperature (C)]]*OO[[#This Row],[93]]</f>
        <v>1.128301585738875E-8</v>
      </c>
      <c r="CR20" s="10">
        <f>3/24000000*OO[[#This Row],[152 (07JUL1985 21:00:00)-Water Temperature (C)]]*OO[[#This Row],[94]]</f>
        <v>1.128301585738875E-8</v>
      </c>
      <c r="CS20" s="10">
        <f>3/24000000*OO[[#This Row],[153 (08JUL1985 00:00:00)-Water Temperature (C)]]*OO[[#This Row],[95]]</f>
        <v>1.128301585738875E-8</v>
      </c>
      <c r="CT20" s="10">
        <f>3/24000000*OO[[#This Row],[154 (08JUL1985 03:00:00)-Water Temperature (C)]]*OO[[#This Row],[96]]</f>
        <v>1.128301585738875E-8</v>
      </c>
      <c r="CU20" s="10">
        <f>3/24000000*OO[[#This Row],[155 (08JUL1985 06:00:00)-Water Temperature (C)]]*OO[[#This Row],[97]]</f>
        <v>1.128301585738875E-8</v>
      </c>
      <c r="CV20" s="10">
        <f>3/24000000*OO[[#This Row],[156 (08JUL1985 09:00:00)-Water Temperature (C)]]*OO[[#This Row],[98]]</f>
        <v>1.128301585738875E-8</v>
      </c>
      <c r="CW20" s="10">
        <f>3/24000000*OO[[#This Row],[157 (08JUL1985 12:00:00)-Water Temperature (C)]]*OO[[#This Row],[99]]</f>
        <v>1.128301585738875E-8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3.1741679721975126E-4</v>
      </c>
      <c r="D21" s="10">
        <f>3/24*OO[[#This Row],[60 (26JUN1985 09:00:00)-Water Temperature (C)]]*OO[[#This Row],[2]]/SUM(OO[2])</f>
        <v>4.7917569597717133E-5</v>
      </c>
      <c r="E21" s="10">
        <f>3/24*OO[[#This Row],[61 (26JUN1985 12:00:00)-Water Temperature (C)]]*OO[[#This Row],[3]]/SUM(OO[3])</f>
        <v>4.3532791982083501E-5</v>
      </c>
      <c r="F21" s="10">
        <f>3/24*OO[[#This Row],[62 (26JUN1985 15:00:00)-Water Temperature (C)]]*OO[[#This Row],[4]]/SUM(OO[4])</f>
        <v>3.911121016768718E-5</v>
      </c>
      <c r="G21" s="10">
        <f>3/24*OO[[#This Row],[63 (26JUN1985 18:00:00)-Water Temperature (C)]]*OO[[#This Row],[5]]/SUM(OO[5])</f>
        <v>3.5576083324093047E-5</v>
      </c>
      <c r="H21" s="10">
        <f>3/24*OO[[#This Row],[64 (26JUN1985 21:00:00)-Water Temperature (C)]]*OO[[#This Row],[6]]/SUM(OO[6])</f>
        <v>3.1037480391661049E-5</v>
      </c>
      <c r="I21" s="10">
        <f>3/24*OO[[#This Row],[65 (27JUN1985 00:00:00)-Water Temperature (C)]]*OO[[#This Row],[7]]/SUM(OO[7])</f>
        <v>2.6395874787319226E-5</v>
      </c>
      <c r="J21" s="10">
        <f>3/24*OO[[#This Row],[66 (27JUN1985 03:00:00)-Water Temperature (C)]]*OO[[#This Row],[8]]/SUM(OO[8])</f>
        <v>2.6347939988498019E-5</v>
      </c>
      <c r="K21" s="10">
        <f>3/24*OO[[#This Row],[67 (27JUN1985 06:00:00)-Water Temperature (C)]]*OO[[#This Row],[9]]/SUM(OO[9])</f>
        <v>3.0022237797459321E-5</v>
      </c>
      <c r="L21" s="10">
        <f>3/24*OO[[#This Row],[68 (27JUN1985 09:00:00)-Water Temperature (C)]]*OO[[#This Row],[10]]/SUM(OO[10])</f>
        <v>3.1639545748340982E-5</v>
      </c>
      <c r="M21" s="10">
        <f>3/24*OO[[#This Row],[69 (27JUN1985 12:00:00)-Water Temperature (C)]]*OO[[#This Row],[11]]/SUM(OO[11])</f>
        <v>3.0328568256288123E-5</v>
      </c>
      <c r="N21" s="10">
        <f>3/24*OO[[#This Row],[70 (27JUN1985 15:00:00)-Water Temperature (C)]]*OO[[#This Row],[12]]/SUM(OO[12])</f>
        <v>2.7348717063264709E-5</v>
      </c>
      <c r="O21" s="10">
        <f>3/24*OO[[#This Row],[71 (27JUN1985 18:00:00)-Water Temperature (C)]]*OO[[#This Row],[13]]/SUM(OO[13])</f>
        <v>2.4166600649562208E-5</v>
      </c>
      <c r="P21" s="10">
        <f>3/24*OO[[#This Row],[72 (27JUN1985 21:00:00)-Water Temperature (C)]]*OO[[#This Row],[14]]/SUM(OO[14])</f>
        <v>2.0645904319505858E-5</v>
      </c>
      <c r="Q21" s="10">
        <f>3/24*OO[[#This Row],[73 (28JUN1985 00:00:00)-Water Temperature (C)]]*OO[[#This Row],[15]]/SUM(OO[15])</f>
        <v>1.7455502723382611E-5</v>
      </c>
      <c r="R21" s="10">
        <f>3/24*OO[[#This Row],[74 (28JUN1985 03:00:00)-Water Temperature (C)]]*OO[[#This Row],[16]]/SUM(OO[16])</f>
        <v>1.520189864251702E-5</v>
      </c>
      <c r="S21" s="10">
        <f>3/24*OO[[#This Row],[75 (28JUN1985 06:00:00)-Water Temperature (C)]]*OO[[#This Row],[17]]/SUM(OO[17])</f>
        <v>1.3387629919494303E-5</v>
      </c>
      <c r="T21" s="10">
        <f>3/24*OO[[#This Row],[76 (28JUN1985 09:00:00)-Water Temperature (C)]]*OO[[#This Row],[18]]/SUM(OO[18])</f>
        <v>1.1883513595941653E-5</v>
      </c>
      <c r="U21" s="10">
        <f>3/24*OO[[#This Row],[77 (28JUN1985 12:00:00)-Water Temperature (C)]]*OO[[#This Row],[19]]/SUM(OO[19])</f>
        <v>1.0885225411119635E-5</v>
      </c>
      <c r="V21" s="10">
        <f>3/24000000*OO[[#This Row],[78 (28JUN1985 15:00:00)-Water Temperature (C)]]*OO[[#This Row],[20]]</f>
        <v>9.5593991523749974E-6</v>
      </c>
      <c r="W21" s="10">
        <f>3/24000000*OO[[#This Row],[79 (28JUN1985 18:00:00)-Water Temperature (C)]]*OO[[#This Row],[21]]</f>
        <v>8.23889624165125E-6</v>
      </c>
      <c r="X21" s="10">
        <f>3/24000000*OO[[#This Row],[80 (28JUN1985 21:00:00)-Water Temperature (C)]]*OO[[#This Row],[22]]</f>
        <v>6.9182125180875002E-6</v>
      </c>
      <c r="Y21" s="10">
        <f>3/24000000*OO[[#This Row],[81 (29JUN1985 00:00:00)-Water Temperature (C)]]*OO[[#This Row],[23]]</f>
        <v>6.0309259603749996E-6</v>
      </c>
      <c r="Z21" s="10">
        <f>3/24000000*OO[[#This Row],[82 (29JUN1985 03:00:00)-Water Temperature (C)]]*OO[[#This Row],[24]]</f>
        <v>5.1920306548875E-6</v>
      </c>
      <c r="AA21" s="10">
        <f>3/24000000*OO[[#This Row],[83 (29JUN1985 06:00:00)-Water Temperature (C)]]*OO[[#This Row],[25]]</f>
        <v>4.478401003525E-6</v>
      </c>
      <c r="AB21" s="10">
        <f>3/24000000*OO[[#This Row],[84 (29JUN1985 09:00:00)-Water Temperature (C)]]*OO[[#This Row],[26]]</f>
        <v>3.9117205323249995E-6</v>
      </c>
      <c r="AC21" s="10">
        <f>3/24000000*OO[[#This Row],[85 (29JUN1985 12:00:00)-Water Temperature (C)]]*OO[[#This Row],[27]]</f>
        <v>3.5580532792E-6</v>
      </c>
      <c r="AD21" s="10">
        <f>3/24000000*OO[[#This Row],[86 (29JUN1985 15:00:00)-Water Temperature (C)]]*OO[[#This Row],[28]]</f>
        <v>3.1496453021474999E-6</v>
      </c>
      <c r="AE21" s="10">
        <f>3/24000000*OO[[#This Row],[88 (29JUN1985 21:00:00)-Water Temperature (C)]]*OO[[#This Row],[30]]</f>
        <v>2.2941267016374998E-6</v>
      </c>
      <c r="AF21" s="10">
        <f>3/24000000*OO[[#This Row],[88 (29JUN1985 21:00:00)-Water Temperature (C)]]*OO[[#This Row],[30]]</f>
        <v>2.2941267016374998E-6</v>
      </c>
      <c r="AG21" s="10">
        <f>3/24000000*OO[[#This Row],[89 (30JUN1985 00:00:00)-Water Temperature (C)]]*OO[[#This Row],[31]]</f>
        <v>1.9111900604200004E-6</v>
      </c>
      <c r="AH21" s="10">
        <f>3/24000000*OO[[#This Row],[90 (30JUN1985 03:00:00)-Water Temperature (C)]]*OO[[#This Row],[32]]</f>
        <v>1.6057554463892499E-6</v>
      </c>
      <c r="AI21" s="10">
        <f>3/24000000*OO[[#This Row],[91 (30JUN1985 06:00:00)-Water Temperature (C)]]*OO[[#This Row],[33]]</f>
        <v>1.2654182929229998E-6</v>
      </c>
      <c r="AJ21" s="10">
        <f>3/24000000*OO[[#This Row],[92 (30JUN1985 09:00:00)-Water Temperature (C)]]*OO[[#This Row],[34]]</f>
        <v>1.0333751586392499E-6</v>
      </c>
      <c r="AK21" s="10">
        <f>3/24000000*OO[[#This Row],[93 (30JUN1985 12:00:00)-Water Temperature (C)]]*OO[[#This Row],[35]]</f>
        <v>8.7827993800874984E-7</v>
      </c>
      <c r="AL21" s="10">
        <f>3/24000000*OO[[#This Row],[94 (30JUN1985 15:00:00)-Water Temperature (C)]]*OO[[#This Row],[36]]</f>
        <v>7.2578819858999992E-7</v>
      </c>
      <c r="AM21" s="10">
        <f>3/24000000*OO[[#This Row],[95 (30JUN1985 18:00:00)-Water Temperature (C)]]*OO[[#This Row],[37]]</f>
        <v>6.2980756737599995E-7</v>
      </c>
      <c r="AN21" s="10">
        <f>3/24000000*OO[[#This Row],[96 (30JUN1985 21:00:00)-Water Temperature (C)]]*OO[[#This Row],[38]]</f>
        <v>5.3261559564749996E-7</v>
      </c>
      <c r="AO21" s="10">
        <f>3/24000000*OO[[#This Row],[97 (01JUL1985 00:00:00)-Water Temperature (C)]]*OO[[#This Row],[39]]</f>
        <v>4.3777370723362496E-7</v>
      </c>
      <c r="AP21" s="10">
        <f>3/24000000*OO[[#This Row],[98 (01JUL1985 03:00:00)-Water Temperature (C)]]*OO[[#This Row],[40]]</f>
        <v>3.6261340945199994E-7</v>
      </c>
      <c r="AQ21" s="10">
        <f>3/24000000*OO[[#This Row],[99 (01JUL1985 06:00:00)-Water Temperature (C)]]*OO[[#This Row],[41]]</f>
        <v>2.6071713038749998E-7</v>
      </c>
      <c r="AR21" s="10">
        <f>3/24000000*OO[[#This Row],[100 (01JUL1985 09:00:00)-Water Temperature (C)]]*OO[[#This Row],[42]]</f>
        <v>1.9815068733349999E-7</v>
      </c>
      <c r="AS21" s="10">
        <f>3/24000000*OO[[#This Row],[101 (01JUL1985 12:00:00)-Water Temperature (C)]]*OO[[#This Row],[43]]</f>
        <v>1.596994900391125E-7</v>
      </c>
      <c r="AT21" s="10">
        <f>3/24000000*OO[[#This Row],[102 (01JUL1985 15:00:00)-Water Temperature (C)]]*OO[[#This Row],[44]]</f>
        <v>1.3407905485260002E-7</v>
      </c>
      <c r="AU21" s="10">
        <f>3/24000000*OO[[#This Row],[103 (01JUL1985 18:00:00)-Water Temperature (C)]]*OO[[#This Row],[45]]</f>
        <v>1.1552756306332498E-7</v>
      </c>
      <c r="AV21" s="10">
        <f>3/24000000*OO[[#This Row],[104 (01JUL1985 21:00:00)-Water Temperature (C)]]*OO[[#This Row],[46]]</f>
        <v>9.7280411763149994E-8</v>
      </c>
      <c r="AW21" s="10">
        <f>3/24000000*OO[[#This Row],[105 (02JUL1985 00:00:00)-Water Temperature (C)]]*OO[[#This Row],[47]]</f>
        <v>8.1120682682524988E-8</v>
      </c>
      <c r="AX21" s="10">
        <f>3/24000000*OO[[#This Row],[106 (02JUL1985 03:00:00)-Water Temperature (C)]]*OO[[#This Row],[48]]</f>
        <v>7.1360839351374993E-8</v>
      </c>
      <c r="AY21" s="10">
        <f>3/24000000*OO[[#This Row],[107 (02JUL1985 06:00:00)-Water Temperature (C)]]*OO[[#This Row],[49]]</f>
        <v>6.2657104273799995E-8</v>
      </c>
      <c r="AZ21" s="10">
        <f>3/24000000*OO[[#This Row],[108 (02JUL1985 09:00:00)-Water Temperature (C)]]*OO[[#This Row],[50]]</f>
        <v>6.0769081075600002E-8</v>
      </c>
      <c r="BA21" s="10">
        <f>3/24000000*OO[[#This Row],[109 (02JUL1985 12:00:00)-Water Temperature (C)]]*OO[[#This Row],[51]]</f>
        <v>5.9208449393224991E-8</v>
      </c>
      <c r="BB21" s="10">
        <f>3/24000000*OO[[#This Row],[110 (02JUL1985 15:00:00)-Water Temperature (C)]]*OO[[#This Row],[52]]</f>
        <v>5.6074696416049991E-8</v>
      </c>
      <c r="BC21" s="10">
        <f>3/24000000*OO[[#This Row],[111 (02JUL1985 18:00:00)-Water Temperature (C)]]*OO[[#This Row],[53]]</f>
        <v>5.1985723568624991E-8</v>
      </c>
      <c r="BD21" s="10">
        <f>3/24000000*OO[[#This Row],[112 (02JUL1985 21:00:00)-Water Temperature (C)]]*OO[[#This Row],[54]]</f>
        <v>4.6194834915737501E-8</v>
      </c>
      <c r="BE21" s="10">
        <f>3/24000000*OO[[#This Row],[113 (03JUL1985 00:00:00)-Water Temperature (C)]]*OO[[#This Row],[55]]</f>
        <v>3.9861280434849998E-8</v>
      </c>
      <c r="BF21" s="10">
        <f>3/24000000*OO[[#This Row],[114 (03JUL1985 03:00:00)-Water Temperature (C)]]*OO[[#This Row],[56]]</f>
        <v>3.5571197364500004E-8</v>
      </c>
      <c r="BG21" s="10">
        <f>3/24000000*OO[[#This Row],[115 (03JUL1985 06:00:00)-Water Temperature (C)]]*OO[[#This Row],[57]]</f>
        <v>2.9841346471199995E-8</v>
      </c>
      <c r="BH21" s="10">
        <f>3/24000000*OO[[#This Row],[116 (03JUL1985 09:00:00)-Water Temperature (C)]]*OO[[#This Row],[58]]</f>
        <v>2.6712811779637499E-8</v>
      </c>
      <c r="BI21" s="10">
        <f>3/24000000*OO[[#This Row],[117 (03JUL1985 12:00:00)-Water Temperature (C)]]*OO[[#This Row],[59]]</f>
        <v>2.3503820242875E-8</v>
      </c>
      <c r="BJ21" s="10">
        <f>3/24000000*OO[[#This Row],[118 (03JUL1985 15:00:00)-Water Temperature (C)]]*OO[[#This Row],[60]]</f>
        <v>2.2343771048749996E-8</v>
      </c>
      <c r="BK21" s="10">
        <f>3/24000000*OO[[#This Row],[119 (03JUL1985 18:00:00)-Water Temperature (C)]]*OO[[#This Row],[61]]</f>
        <v>2.1599650672950001E-8</v>
      </c>
      <c r="BL21" s="10">
        <f>3/24000000*OO[[#This Row],[120 (03JUL1985 21:00:00)-Water Temperature (C)]]*OO[[#This Row],[62]]</f>
        <v>1.9654099819199997E-8</v>
      </c>
      <c r="BM21" s="10">
        <f>3/24000000*OO[[#This Row],[121 (04JUL1985 00:00:00)-Water Temperature (C)]]*OO[[#This Row],[63]]</f>
        <v>1.7648943440699999E-8</v>
      </c>
      <c r="BN21" s="10">
        <f>3/24000000*OO[[#This Row],[122 (04JUL1985 03:00:00)-Water Temperature (C)]]*OO[[#This Row],[64]]</f>
        <v>1.7181110720999999E-8</v>
      </c>
      <c r="BO21" s="10">
        <f>3/24000000*OO[[#This Row],[123 (04JUL1985 06:00:00)-Water Temperature (C)]]*OO[[#This Row],[65]]</f>
        <v>2.108275852615E-8</v>
      </c>
      <c r="BP21" s="10">
        <f>3/24000000*OO[[#This Row],[124 (04JUL1985 09:00:00)-Water Temperature (C)]]*OO[[#This Row],[66]]</f>
        <v>2.6840577238299997E-8</v>
      </c>
      <c r="BQ21" s="10">
        <f>3/24000000*OO[[#This Row],[125 (04JUL1985 12:00:00)-Water Temperature (C)]]*OO[[#This Row],[67]]</f>
        <v>3.0410121383999992E-8</v>
      </c>
      <c r="BR21" s="10">
        <f>3/24000000*OO[[#This Row],[126 (04JUL1985 15:00:00)-Water Temperature (C)]]*OO[[#This Row],[68]]</f>
        <v>3.1313744304350005E-8</v>
      </c>
      <c r="BS21" s="10">
        <f>3/24000000*OO[[#This Row],[127 (04JUL1985 18:00:00)-Water Temperature (C)]]*OO[[#This Row],[69]]</f>
        <v>3.0420250959149997E-8</v>
      </c>
      <c r="BT21" s="10">
        <f>3/24000000*OO[[#This Row],[128 (04JUL1985 21:00:00)-Water Temperature (C)]]*OO[[#This Row],[70]]</f>
        <v>2.7517461007499999E-8</v>
      </c>
      <c r="BU21" s="10">
        <f>3/24000000*OO[[#This Row],[129 (05JUL1985 00:00:00)-Water Temperature (C)]]*OO[[#This Row],[71]]</f>
        <v>2.4020655035099999E-8</v>
      </c>
      <c r="BV21" s="10">
        <f>3/24000000*OO[[#This Row],[130 (05JUL1985 03:00:00)-Water Temperature (C)]]*OO[[#This Row],[72]]</f>
        <v>2.2087142250600001E-8</v>
      </c>
      <c r="BW21" s="10">
        <f>3/24000000*OO[[#This Row],[131 (05JUL1985 06:00:00)-Water Temperature (C)]]*OO[[#This Row],[73]]</f>
        <v>2.0462716484374998E-8</v>
      </c>
      <c r="BX21" s="10">
        <f>3/24000000*OO[[#This Row],[132 (05JUL1985 09:00:00)-Water Temperature (C)]]*OO[[#This Row],[74]]</f>
        <v>2.0207447905612499E-8</v>
      </c>
      <c r="BY21" s="10">
        <f>3/24000000*OO[[#This Row],[133 (05JUL1985 12:00:00)-Water Temperature (C)]]*OO[[#This Row],[75]]</f>
        <v>2.0004303290749997E-8</v>
      </c>
      <c r="BZ21" s="10">
        <f>3/24000000*OO[[#This Row],[134 (05JUL1985 15:00:00)-Water Temperature (C)]]*OO[[#This Row],[76]]</f>
        <v>1.8905152589687498E-8</v>
      </c>
      <c r="CA21" s="10">
        <f>3/24000000*OO[[#This Row],[135 (05JUL1985 18:00:00)-Water Temperature (C)]]*OO[[#This Row],[77]]</f>
        <v>1.7918370229024998E-8</v>
      </c>
      <c r="CB21" s="10">
        <f>3/24000000*OO[[#This Row],[136 (05JUL1985 21:00:00)-Water Temperature (C)]]*OO[[#This Row],[78]]</f>
        <v>1.651262217786E-8</v>
      </c>
      <c r="CC21" s="10">
        <f>3/24000000*OO[[#This Row],[137 (06JUL1985 00:00:00)-Water Temperature (C)]]*OO[[#This Row],[79]]</f>
        <v>1.5343511023034999E-8</v>
      </c>
      <c r="CD21" s="10">
        <f>3/24000000*OO[[#This Row],[138 (06JUL1985 03:00:00)-Water Temperature (C)]]*OO[[#This Row],[80]]</f>
        <v>1.458906976948375E-8</v>
      </c>
      <c r="CE21" s="10">
        <f>3/24000000*OO[[#This Row],[139 (06JUL1985 06:00:00)-Water Temperature (C)]]*OO[[#This Row],[81]]</f>
        <v>1.4804935511756248E-8</v>
      </c>
      <c r="CF21" s="10">
        <f>3/24000000*OO[[#This Row],[140 (06JUL1985 09:00:00)-Water Temperature (C)]]*OO[[#This Row],[82]]</f>
        <v>1.6052419229385001E-8</v>
      </c>
      <c r="CG21" s="10">
        <f>3/24000000*OO[[#This Row],[141 (06JUL1985 12:00:00)-Water Temperature (C)]]*OO[[#This Row],[83]]</f>
        <v>1.6941900734526251E-8</v>
      </c>
      <c r="CH21" s="10">
        <f>3/24000000*OO[[#This Row],[142 (06JUL1985 15:00:00)-Water Temperature (C)]]*OO[[#This Row],[84]]</f>
        <v>1.7106182825343748E-8</v>
      </c>
      <c r="CI21" s="10">
        <f>3/24000000*OO[[#This Row],[143 (06JUL1985 18:00:00)-Water Temperature (C)]]*OO[[#This Row],[85]]</f>
        <v>1.6586933479874995E-8</v>
      </c>
      <c r="CJ21" s="10">
        <f>3/24000000*OO[[#This Row],[144 (06JUL1985 21:00:00)-Water Temperature (C)]]*OO[[#This Row],[86]]</f>
        <v>1.5272358389598751E-8</v>
      </c>
      <c r="CK21" s="10">
        <f>3/24000000*OO[[#This Row],[145 (07JUL1985 00:00:00)-Water Temperature (C)]]*OO[[#This Row],[87]]</f>
        <v>1.3261276899569999E-8</v>
      </c>
      <c r="CL21" s="10">
        <f>3/24000000*OO[[#This Row],[146 (07JUL1985 03:00:00)-Water Temperature (C)]]*OO[[#This Row],[88]]</f>
        <v>1.21898698683375E-8</v>
      </c>
      <c r="CM21" s="10">
        <f>3/24000000*OO[[#This Row],[147 (07JUL1985 06:00:00)-Water Temperature (C)]]*OO[[#This Row],[89]]</f>
        <v>1.1746385614052499E-8</v>
      </c>
      <c r="CN21" s="10">
        <f>3/24000000*OO[[#This Row],[148 (07JUL1985 09:00:00)-Water Temperature (C)]]*OO[[#This Row],[90]]</f>
        <v>1.1943353561862499E-8</v>
      </c>
      <c r="CO21" s="10">
        <f>3/24000000*OO[[#This Row],[149 (07JUL1985 12:00:00)-Water Temperature (C)]]*OO[[#This Row],[91]]</f>
        <v>1.229111622828375E-8</v>
      </c>
      <c r="CP21" s="10">
        <f>3/24000000*OO[[#This Row],[150 (07JUL1985 15:00:00)-Water Temperature (C)]]*OO[[#This Row],[92]]</f>
        <v>1.229111622828375E-8</v>
      </c>
      <c r="CQ21" s="10">
        <f>3/24000000*OO[[#This Row],[151 (07JUL1985 18:00:00)-Water Temperature (C)]]*OO[[#This Row],[93]]</f>
        <v>1.229111622828375E-8</v>
      </c>
      <c r="CR21" s="10">
        <f>3/24000000*OO[[#This Row],[152 (07JUL1985 21:00:00)-Water Temperature (C)]]*OO[[#This Row],[94]]</f>
        <v>1.229111622828375E-8</v>
      </c>
      <c r="CS21" s="10">
        <f>3/24000000*OO[[#This Row],[153 (08JUL1985 00:00:00)-Water Temperature (C)]]*OO[[#This Row],[95]]</f>
        <v>1.229111622828375E-8</v>
      </c>
      <c r="CT21" s="10">
        <f>3/24000000*OO[[#This Row],[154 (08JUL1985 03:00:00)-Water Temperature (C)]]*OO[[#This Row],[96]]</f>
        <v>1.229111622828375E-8</v>
      </c>
      <c r="CU21" s="10">
        <f>3/24000000*OO[[#This Row],[155 (08JUL1985 06:00:00)-Water Temperature (C)]]*OO[[#This Row],[97]]</f>
        <v>1.229111622828375E-8</v>
      </c>
      <c r="CV21" s="10">
        <f>3/24000000*OO[[#This Row],[156 (08JUL1985 09:00:00)-Water Temperature (C)]]*OO[[#This Row],[98]]</f>
        <v>1.229111622828375E-8</v>
      </c>
      <c r="CW21" s="10">
        <f>3/24000000*OO[[#This Row],[157 (08JUL1985 12:00:00)-Water Temperature (C)]]*OO[[#This Row],[99]]</f>
        <v>1.229111622828375E-8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5.1360010132655469E-4</v>
      </c>
      <c r="D22" s="10">
        <f>3/24*OO[[#This Row],[60 (26JUN1985 09:00:00)-Water Temperature (C)]]*OO[[#This Row],[2]]/SUM(OO[2])</f>
        <v>4.6553385656007745E-5</v>
      </c>
      <c r="E22" s="10">
        <f>3/24*OO[[#This Row],[61 (26JUN1985 12:00:00)-Water Temperature (C)]]*OO[[#This Row],[3]]/SUM(OO[3])</f>
        <v>4.1684961240999371E-5</v>
      </c>
      <c r="F22" s="10">
        <f>3/24*OO[[#This Row],[62 (26JUN1985 15:00:00)-Water Temperature (C)]]*OO[[#This Row],[4]]/SUM(OO[4])</f>
        <v>3.7465513918843911E-5</v>
      </c>
      <c r="G22" s="10">
        <f>3/24*OO[[#This Row],[63 (26JUN1985 18:00:00)-Water Temperature (C)]]*OO[[#This Row],[5]]/SUM(OO[5])</f>
        <v>3.4122400017865541E-5</v>
      </c>
      <c r="H22" s="10">
        <f>3/24*OO[[#This Row],[64 (26JUN1985 21:00:00)-Water Temperature (C)]]*OO[[#This Row],[6]]/SUM(OO[6])</f>
        <v>2.9839819728967072E-5</v>
      </c>
      <c r="I22" s="10">
        <f>3/24*OO[[#This Row],[65 (27JUN1985 00:00:00)-Water Temperature (C)]]*OO[[#This Row],[7]]/SUM(OO[7])</f>
        <v>2.5341795685093731E-5</v>
      </c>
      <c r="J22" s="10">
        <f>3/24*OO[[#This Row],[66 (27JUN1985 03:00:00)-Water Temperature (C)]]*OO[[#This Row],[8]]/SUM(OO[8])</f>
        <v>2.4787923542057813E-5</v>
      </c>
      <c r="K22" s="10">
        <f>3/24*OO[[#This Row],[67 (27JUN1985 06:00:00)-Water Temperature (C)]]*OO[[#This Row],[9]]/SUM(OO[9])</f>
        <v>2.8371596069138851E-5</v>
      </c>
      <c r="L22" s="10">
        <f>3/24*OO[[#This Row],[68 (27JUN1985 09:00:00)-Water Temperature (C)]]*OO[[#This Row],[10]]/SUM(OO[10])</f>
        <v>3.0210386759594149E-5</v>
      </c>
      <c r="M22" s="10">
        <f>3/24*OO[[#This Row],[69 (27JUN1985 12:00:00)-Water Temperature (C)]]*OO[[#This Row],[11]]/SUM(OO[11])</f>
        <v>2.9237248258986398E-5</v>
      </c>
      <c r="N22" s="10">
        <f>3/24*OO[[#This Row],[70 (27JUN1985 15:00:00)-Water Temperature (C)]]*OO[[#This Row],[12]]/SUM(OO[12])</f>
        <v>2.6516168010294281E-5</v>
      </c>
      <c r="O22" s="10">
        <f>3/24*OO[[#This Row],[71 (27JUN1985 18:00:00)-Water Temperature (C)]]*OO[[#This Row],[13]]/SUM(OO[13])</f>
        <v>2.3500667707091513E-5</v>
      </c>
      <c r="P22" s="10">
        <f>3/24*OO[[#This Row],[72 (27JUN1985 21:00:00)-Water Temperature (C)]]*OO[[#This Row],[14]]/SUM(OO[14])</f>
        <v>2.0132639833720765E-5</v>
      </c>
      <c r="Q22" s="10">
        <f>3/24*OO[[#This Row],[73 (28JUN1985 00:00:00)-Water Temperature (C)]]*OO[[#This Row],[15]]/SUM(OO[15])</f>
        <v>1.7080395293980104E-5</v>
      </c>
      <c r="R22" s="10">
        <f>3/24*OO[[#This Row],[74 (28JUN1985 03:00:00)-Water Temperature (C)]]*OO[[#This Row],[16]]/SUM(OO[16])</f>
        <v>1.4869528975569879E-5</v>
      </c>
      <c r="S22" s="10">
        <f>3/24*OO[[#This Row],[75 (28JUN1985 06:00:00)-Water Temperature (C)]]*OO[[#This Row],[17]]/SUM(OO[17])</f>
        <v>1.3164929635089091E-5</v>
      </c>
      <c r="T22" s="10">
        <f>3/24*OO[[#This Row],[76 (28JUN1985 09:00:00)-Water Temperature (C)]]*OO[[#This Row],[18]]/SUM(OO[18])</f>
        <v>1.1729842699443871E-5</v>
      </c>
      <c r="U22" s="10">
        <f>3/24*OO[[#This Row],[77 (28JUN1985 12:00:00)-Water Temperature (C)]]*OO[[#This Row],[19]]/SUM(OO[19])</f>
        <v>1.0798683655157856E-5</v>
      </c>
      <c r="V22" s="10">
        <f>3/24000000*OO[[#This Row],[78 (28JUN1985 15:00:00)-Water Temperature (C)]]*OO[[#This Row],[20]]</f>
        <v>9.5621303178362503E-6</v>
      </c>
      <c r="W22" s="10">
        <f>3/24000000*OO[[#This Row],[79 (28JUN1985 18:00:00)-Water Temperature (C)]]*OO[[#This Row],[21]]</f>
        <v>8.2859915181162492E-6</v>
      </c>
      <c r="X22" s="10">
        <f>3/24000000*OO[[#This Row],[80 (28JUN1985 21:00:00)-Water Temperature (C)]]*OO[[#This Row],[22]]</f>
        <v>6.988442873417499E-6</v>
      </c>
      <c r="Y22" s="10">
        <f>3/24000000*OO[[#This Row],[81 (29JUN1985 00:00:00)-Water Temperature (C)]]*OO[[#This Row],[23]]</f>
        <v>6.0804994184599997E-6</v>
      </c>
      <c r="Z22" s="10">
        <f>3/24000000*OO[[#This Row],[82 (29JUN1985 03:00:00)-Water Temperature (C)]]*OO[[#This Row],[24]]</f>
        <v>5.2526301268000003E-6</v>
      </c>
      <c r="AA22" s="10">
        <f>3/24000000*OO[[#This Row],[83 (29JUN1985 06:00:00)-Water Temperature (C)]]*OO[[#This Row],[25]]</f>
        <v>4.5260120354924998E-6</v>
      </c>
      <c r="AB22" s="10">
        <f>3/24000000*OO[[#This Row],[84 (29JUN1985 09:00:00)-Water Temperature (C)]]*OO[[#This Row],[26]]</f>
        <v>3.9555257860862489E-6</v>
      </c>
      <c r="AC22" s="10">
        <f>3/24000000*OO[[#This Row],[85 (29JUN1985 12:00:00)-Water Temperature (C)]]*OO[[#This Row],[27]]</f>
        <v>3.6015481434375001E-6</v>
      </c>
      <c r="AD22" s="10">
        <f>3/24000000*OO[[#This Row],[86 (29JUN1985 15:00:00)-Water Temperature (C)]]*OO[[#This Row],[28]]</f>
        <v>3.2021633945237501E-6</v>
      </c>
      <c r="AE22" s="10">
        <f>3/24000000*OO[[#This Row],[88 (29JUN1985 21:00:00)-Water Temperature (C)]]*OO[[#This Row],[30]]</f>
        <v>2.3395387058025001E-6</v>
      </c>
      <c r="AF22" s="10">
        <f>3/24000000*OO[[#This Row],[88 (29JUN1985 21:00:00)-Water Temperature (C)]]*OO[[#This Row],[30]]</f>
        <v>2.3395387058025001E-6</v>
      </c>
      <c r="AG22" s="10">
        <f>3/24000000*OO[[#This Row],[89 (30JUN1985 00:00:00)-Water Temperature (C)]]*OO[[#This Row],[31]]</f>
        <v>1.9504788592E-6</v>
      </c>
      <c r="AH22" s="10">
        <f>3/24000000*OO[[#This Row],[90 (30JUN1985 03:00:00)-Water Temperature (C)]]*OO[[#This Row],[32]]</f>
        <v>1.6444571817968749E-6</v>
      </c>
      <c r="AI22" s="10">
        <f>3/24000000*OO[[#This Row],[91 (30JUN1985 06:00:00)-Water Temperature (C)]]*OO[[#This Row],[33]]</f>
        <v>1.307187972160875E-6</v>
      </c>
      <c r="AJ22" s="10">
        <f>3/24000000*OO[[#This Row],[92 (30JUN1985 09:00:00)-Water Temperature (C)]]*OO[[#This Row],[34]]</f>
        <v>1.0639108340219998E-6</v>
      </c>
      <c r="AK22" s="10">
        <f>3/24000000*OO[[#This Row],[93 (30JUN1985 12:00:00)-Water Temperature (C)]]*OO[[#This Row],[35]]</f>
        <v>9.0443953434149999E-7</v>
      </c>
      <c r="AL22" s="10">
        <f>3/24000000*OO[[#This Row],[94 (30JUN1985 15:00:00)-Water Temperature (C)]]*OO[[#This Row],[36]]</f>
        <v>7.4861583447049998E-7</v>
      </c>
      <c r="AM22" s="10">
        <f>3/24000000*OO[[#This Row],[95 (30JUN1985 18:00:00)-Water Temperature (C)]]*OO[[#This Row],[37]]</f>
        <v>6.4724205526799986E-7</v>
      </c>
      <c r="AN22" s="10">
        <f>3/24000000*OO[[#This Row],[96 (30JUN1985 21:00:00)-Water Temperature (C)]]*OO[[#This Row],[38]]</f>
        <v>5.4897672154499995E-7</v>
      </c>
      <c r="AO22" s="10">
        <f>3/24000000*OO[[#This Row],[97 (01JUL1985 00:00:00)-Water Temperature (C)]]*OO[[#This Row],[39]]</f>
        <v>4.4908402421250006E-7</v>
      </c>
      <c r="AP22" s="10">
        <f>3/24000000*OO[[#This Row],[98 (01JUL1985 03:00:00)-Water Temperature (C)]]*OO[[#This Row],[40]]</f>
        <v>3.7535199222399999E-7</v>
      </c>
      <c r="AQ22" s="10">
        <f>3/24000000*OO[[#This Row],[99 (01JUL1985 06:00:00)-Water Temperature (C)]]*OO[[#This Row],[41]]</f>
        <v>2.7415503518187502E-7</v>
      </c>
      <c r="AR22" s="10">
        <f>3/24000000*OO[[#This Row],[100 (01JUL1985 09:00:00)-Water Temperature (C)]]*OO[[#This Row],[42]]</f>
        <v>2.0760888983974998E-7</v>
      </c>
      <c r="AS22" s="10">
        <f>3/24000000*OO[[#This Row],[101 (01JUL1985 12:00:00)-Water Temperature (C)]]*OO[[#This Row],[43]]</f>
        <v>1.6654401289700001E-7</v>
      </c>
      <c r="AT22" s="10">
        <f>3/24000000*OO[[#This Row],[102 (01JUL1985 15:00:00)-Water Temperature (C)]]*OO[[#This Row],[44]]</f>
        <v>1.3915481416804998E-7</v>
      </c>
      <c r="AU22" s="10">
        <f>3/24000000*OO[[#This Row],[103 (01JUL1985 18:00:00)-Water Temperature (C)]]*OO[[#This Row],[45]]</f>
        <v>1.19454366439375E-7</v>
      </c>
      <c r="AV22" s="10">
        <f>3/24000000*OO[[#This Row],[104 (01JUL1985 21:00:00)-Water Temperature (C)]]*OO[[#This Row],[46]]</f>
        <v>1.0047431315092499E-7</v>
      </c>
      <c r="AW22" s="10">
        <f>3/24000000*OO[[#This Row],[105 (02JUL1985 00:00:00)-Water Temperature (C)]]*OO[[#This Row],[47]]</f>
        <v>8.3347239082800004E-8</v>
      </c>
      <c r="AX22" s="10">
        <f>3/24000000*OO[[#This Row],[106 (02JUL1985 03:00:00)-Water Temperature (C)]]*OO[[#This Row],[48]]</f>
        <v>7.3086897273000011E-8</v>
      </c>
      <c r="AY22" s="10">
        <f>3/24000000*OO[[#This Row],[107 (02JUL1985 06:00:00)-Water Temperature (C)]]*OO[[#This Row],[49]]</f>
        <v>6.4308486100949981E-8</v>
      </c>
      <c r="AZ22" s="10">
        <f>3/24000000*OO[[#This Row],[108 (02JUL1985 09:00:00)-Water Temperature (C)]]*OO[[#This Row],[50]]</f>
        <v>6.2100983502412496E-8</v>
      </c>
      <c r="BA22" s="10">
        <f>3/24000000*OO[[#This Row],[109 (02JUL1985 12:00:00)-Water Temperature (C)]]*OO[[#This Row],[51]]</f>
        <v>6.0696449443837499E-8</v>
      </c>
      <c r="BB22" s="10">
        <f>3/24000000*OO[[#This Row],[110 (02JUL1985 15:00:00)-Water Temperature (C)]]*OO[[#This Row],[52]]</f>
        <v>5.7561606419624995E-8</v>
      </c>
      <c r="BC22" s="10">
        <f>3/24000000*OO[[#This Row],[111 (02JUL1985 18:00:00)-Water Temperature (C)]]*OO[[#This Row],[53]]</f>
        <v>5.3420684432650008E-8</v>
      </c>
      <c r="BD22" s="10">
        <f>3/24000000*OO[[#This Row],[112 (02JUL1985 21:00:00)-Water Temperature (C)]]*OO[[#This Row],[54]]</f>
        <v>4.7482944116200001E-8</v>
      </c>
      <c r="BE22" s="10">
        <f>3/24000000*OO[[#This Row],[113 (03JUL1985 00:00:00)-Water Temperature (C)]]*OO[[#This Row],[55]]</f>
        <v>4.0850698148099994E-8</v>
      </c>
      <c r="BF22" s="10">
        <f>3/24000000*OO[[#This Row],[114 (03JUL1985 03:00:00)-Water Temperature (C)]]*OO[[#This Row],[56]]</f>
        <v>3.6441011770000001E-8</v>
      </c>
      <c r="BG22" s="10">
        <f>3/24000000*OO[[#This Row],[115 (03JUL1985 06:00:00)-Water Temperature (C)]]*OO[[#This Row],[57]]</f>
        <v>3.0849904733099999E-8</v>
      </c>
      <c r="BH22" s="10">
        <f>3/24000000*OO[[#This Row],[116 (03JUL1985 09:00:00)-Water Temperature (C)]]*OO[[#This Row],[58]]</f>
        <v>2.7487596925724999E-8</v>
      </c>
      <c r="BI22" s="10">
        <f>3/24000000*OO[[#This Row],[117 (03JUL1985 12:00:00)-Water Temperature (C)]]*OO[[#This Row],[59]]</f>
        <v>2.4169083869487499E-8</v>
      </c>
      <c r="BJ22" s="10">
        <f>3/24000000*OO[[#This Row],[118 (03JUL1985 15:00:00)-Water Temperature (C)]]*OO[[#This Row],[60]]</f>
        <v>2.2835500788824998E-8</v>
      </c>
      <c r="BK22" s="10">
        <f>3/24000000*OO[[#This Row],[119 (03JUL1985 18:00:00)-Water Temperature (C)]]*OO[[#This Row],[61]]</f>
        <v>2.2077289665149995E-8</v>
      </c>
      <c r="BL22" s="10">
        <f>3/24000000*OO[[#This Row],[120 (03JUL1985 21:00:00)-Water Temperature (C)]]*OO[[#This Row],[62]]</f>
        <v>2.0148679392799999E-8</v>
      </c>
      <c r="BM22" s="10">
        <f>3/24000000*OO[[#This Row],[121 (04JUL1985 00:00:00)-Water Temperature (C)]]*OO[[#This Row],[63]]</f>
        <v>1.8014178295025002E-8</v>
      </c>
      <c r="BN22" s="10">
        <f>3/24000000*OO[[#This Row],[122 (04JUL1985 03:00:00)-Water Temperature (C)]]*OO[[#This Row],[64]]</f>
        <v>1.7241049994649999E-8</v>
      </c>
      <c r="BO22" s="10">
        <f>3/24000000*OO[[#This Row],[123 (04JUL1985 06:00:00)-Water Temperature (C)]]*OO[[#This Row],[65]]</f>
        <v>2.0864890787299998E-8</v>
      </c>
      <c r="BP22" s="10">
        <f>3/24000000*OO[[#This Row],[124 (04JUL1985 09:00:00)-Water Temperature (C)]]*OO[[#This Row],[66]]</f>
        <v>2.6809888550750001E-8</v>
      </c>
      <c r="BQ22" s="10">
        <f>3/24000000*OO[[#This Row],[125 (04JUL1985 12:00:00)-Water Temperature (C)]]*OO[[#This Row],[67]]</f>
        <v>3.0791597323987498E-8</v>
      </c>
      <c r="BR22" s="10">
        <f>3/24000000*OO[[#This Row],[126 (04JUL1985 15:00:00)-Water Temperature (C)]]*OO[[#This Row],[68]]</f>
        <v>3.1937702521424988E-8</v>
      </c>
      <c r="BS22" s="10">
        <f>3/24000000*OO[[#This Row],[127 (04JUL1985 18:00:00)-Water Temperature (C)]]*OO[[#This Row],[69]]</f>
        <v>3.1146168573249995E-8</v>
      </c>
      <c r="BT22" s="10">
        <f>3/24000000*OO[[#This Row],[128 (04JUL1985 21:00:00)-Water Temperature (C)]]*OO[[#This Row],[70]]</f>
        <v>2.8243909315399999E-8</v>
      </c>
      <c r="BU22" s="10">
        <f>3/24000000*OO[[#This Row],[129 (05JUL1985 00:00:00)-Water Temperature (C)]]*OO[[#This Row],[71]]</f>
        <v>2.4591391974399998E-8</v>
      </c>
      <c r="BV22" s="10">
        <f>3/24000000*OO[[#This Row],[130 (05JUL1985 03:00:00)-Water Temperature (C)]]*OO[[#This Row],[72]]</f>
        <v>2.2510645780124999E-8</v>
      </c>
      <c r="BW22" s="10">
        <f>3/24000000*OO[[#This Row],[131 (05JUL1985 06:00:00)-Water Temperature (C)]]*OO[[#This Row],[73]]</f>
        <v>2.0864769260287502E-8</v>
      </c>
      <c r="BX22" s="10">
        <f>3/24000000*OO[[#This Row],[132 (05JUL1985 09:00:00)-Water Temperature (C)]]*OO[[#This Row],[74]]</f>
        <v>2.0557336222800001E-8</v>
      </c>
      <c r="BY22" s="10">
        <f>3/24000000*OO[[#This Row],[133 (05JUL1985 12:00:00)-Water Temperature (C)]]*OO[[#This Row],[75]]</f>
        <v>2.0403418265099999E-8</v>
      </c>
      <c r="BZ22" s="10">
        <f>3/24000000*OO[[#This Row],[134 (05JUL1985 15:00:00)-Water Temperature (C)]]*OO[[#This Row],[76]]</f>
        <v>1.9308755624799999E-8</v>
      </c>
      <c r="CA22" s="10">
        <f>3/24000000*OO[[#This Row],[135 (05JUL1985 18:00:00)-Water Temperature (C)]]*OO[[#This Row],[77]]</f>
        <v>1.8287335171875E-8</v>
      </c>
      <c r="CB22" s="10">
        <f>3/24000000*OO[[#This Row],[136 (05JUL1985 21:00:00)-Water Temperature (C)]]*OO[[#This Row],[78]]</f>
        <v>1.68633402336E-8</v>
      </c>
      <c r="CC22" s="10">
        <f>3/24000000*OO[[#This Row],[137 (06JUL1985 00:00:00)-Water Temperature (C)]]*OO[[#This Row],[79]]</f>
        <v>1.5613408639350001E-8</v>
      </c>
      <c r="CD22" s="10">
        <f>3/24000000*OO[[#This Row],[138 (06JUL1985 03:00:00)-Water Temperature (C)]]*OO[[#This Row],[80]]</f>
        <v>1.4786505709399999E-8</v>
      </c>
      <c r="CE22" s="10">
        <f>3/24000000*OO[[#This Row],[139 (06JUL1985 06:00:00)-Water Temperature (C)]]*OO[[#This Row],[81]]</f>
        <v>1.4944405471950001E-8</v>
      </c>
      <c r="CF22" s="10">
        <f>3/24000000*OO[[#This Row],[140 (06JUL1985 09:00:00)-Water Temperature (C)]]*OO[[#This Row],[82]]</f>
        <v>1.6229086877079999E-8</v>
      </c>
      <c r="CG22" s="10">
        <f>3/24000000*OO[[#This Row],[141 (06JUL1985 12:00:00)-Water Temperature (C)]]*OO[[#This Row],[83]]</f>
        <v>1.7219832258999998E-8</v>
      </c>
      <c r="CH22" s="10">
        <f>3/24000000*OO[[#This Row],[142 (06JUL1985 15:00:00)-Water Temperature (C)]]*OO[[#This Row],[84]]</f>
        <v>1.7472747860618749E-8</v>
      </c>
      <c r="CI22" s="10">
        <f>3/24000000*OO[[#This Row],[143 (06JUL1985 18:00:00)-Water Temperature (C)]]*OO[[#This Row],[85]]</f>
        <v>1.6986411431524997E-8</v>
      </c>
      <c r="CJ22" s="10">
        <f>3/24000000*OO[[#This Row],[144 (06JUL1985 21:00:00)-Water Temperature (C)]]*OO[[#This Row],[86]]</f>
        <v>1.5666382782653747E-8</v>
      </c>
      <c r="CK22" s="10">
        <f>3/24000000*OO[[#This Row],[145 (07JUL1985 00:00:00)-Water Temperature (C)]]*OO[[#This Row],[87]]</f>
        <v>1.3595816703796249E-8</v>
      </c>
      <c r="CL22" s="10">
        <f>3/24000000*OO[[#This Row],[146 (07JUL1985 03:00:00)-Water Temperature (C)]]*OO[[#This Row],[88]]</f>
        <v>1.2404584796954999E-8</v>
      </c>
      <c r="CM22" s="10">
        <f>3/24000000*OO[[#This Row],[147 (07JUL1985 06:00:00)-Water Temperature (C)]]*OO[[#This Row],[89]]</f>
        <v>1.1921232633862499E-8</v>
      </c>
      <c r="CN22" s="10">
        <f>3/24000000*OO[[#This Row],[148 (07JUL1985 09:00:00)-Water Temperature (C)]]*OO[[#This Row],[90]]</f>
        <v>1.21120165781875E-8</v>
      </c>
      <c r="CO22" s="10">
        <f>3/24000000*OO[[#This Row],[149 (07JUL1985 12:00:00)-Water Temperature (C)]]*OO[[#This Row],[91]]</f>
        <v>1.2499093484487498E-8</v>
      </c>
      <c r="CP22" s="10">
        <f>3/24000000*OO[[#This Row],[150 (07JUL1985 15:00:00)-Water Temperature (C)]]*OO[[#This Row],[92]]</f>
        <v>1.2499093484487498E-8</v>
      </c>
      <c r="CQ22" s="10">
        <f>3/24000000*OO[[#This Row],[151 (07JUL1985 18:00:00)-Water Temperature (C)]]*OO[[#This Row],[93]]</f>
        <v>1.2499093484487498E-8</v>
      </c>
      <c r="CR22" s="10">
        <f>3/24000000*OO[[#This Row],[152 (07JUL1985 21:00:00)-Water Temperature (C)]]*OO[[#This Row],[94]]</f>
        <v>1.2499093484487498E-8</v>
      </c>
      <c r="CS22" s="10">
        <f>3/24000000*OO[[#This Row],[153 (08JUL1985 00:00:00)-Water Temperature (C)]]*OO[[#This Row],[95]]</f>
        <v>1.2499093484487498E-8</v>
      </c>
      <c r="CT22" s="10">
        <f>3/24000000*OO[[#This Row],[154 (08JUL1985 03:00:00)-Water Temperature (C)]]*OO[[#This Row],[96]]</f>
        <v>1.2499093484487498E-8</v>
      </c>
      <c r="CU22" s="10">
        <f>3/24000000*OO[[#This Row],[155 (08JUL1985 06:00:00)-Water Temperature (C)]]*OO[[#This Row],[97]]</f>
        <v>1.2499093484487498E-8</v>
      </c>
      <c r="CV22" s="10">
        <f>3/24000000*OO[[#This Row],[156 (08JUL1985 09:00:00)-Water Temperature (C)]]*OO[[#This Row],[98]]</f>
        <v>1.2499093484487498E-8</v>
      </c>
      <c r="CW22" s="10">
        <f>3/24000000*OO[[#This Row],[157 (08JUL1985 12:00:00)-Water Temperature (C)]]*OO[[#This Row],[99]]</f>
        <v>1.2499093484487498E-8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1.013977592625361E-3</v>
      </c>
      <c r="D23" s="10">
        <f>3/24*OO[[#This Row],[60 (26JUN1985 09:00:00)-Water Temperature (C)]]*OO[[#This Row],[2]]/SUM(OO[2])</f>
        <v>5.7340065806161745E-5</v>
      </c>
      <c r="E23" s="10">
        <f>3/24*OO[[#This Row],[61 (26JUN1985 12:00:00)-Water Temperature (C)]]*OO[[#This Row],[3]]/SUM(OO[3])</f>
        <v>5.0229580194257821E-5</v>
      </c>
      <c r="F23" s="10">
        <f>3/24*OO[[#This Row],[62 (26JUN1985 15:00:00)-Water Temperature (C)]]*OO[[#This Row],[4]]/SUM(OO[4])</f>
        <v>4.5145152862966218E-5</v>
      </c>
      <c r="G23" s="10">
        <f>3/24*OO[[#This Row],[63 (26JUN1985 18:00:00)-Water Temperature (C)]]*OO[[#This Row],[5]]/SUM(OO[5])</f>
        <v>4.1126004673782952E-5</v>
      </c>
      <c r="H23" s="10">
        <f>3/24*OO[[#This Row],[64 (26JUN1985 21:00:00)-Water Temperature (C)]]*OO[[#This Row],[6]]/SUM(OO[6])</f>
        <v>3.6023666330816733E-5</v>
      </c>
      <c r="I23" s="10">
        <f>3/24*OO[[#This Row],[65 (27JUN1985 00:00:00)-Water Temperature (C)]]*OO[[#This Row],[7]]/SUM(OO[7])</f>
        <v>3.0543864355094987E-5</v>
      </c>
      <c r="J23" s="10">
        <f>3/24*OO[[#This Row],[66 (27JUN1985 03:00:00)-Water Temperature (C)]]*OO[[#This Row],[8]]/SUM(OO[8])</f>
        <v>2.9261980753444332E-5</v>
      </c>
      <c r="K23" s="10">
        <f>3/24*OO[[#This Row],[67 (27JUN1985 06:00:00)-Water Temperature (C)]]*OO[[#This Row],[9]]/SUM(OO[9])</f>
        <v>3.3557577946526626E-5</v>
      </c>
      <c r="L23" s="10">
        <f>3/24*OO[[#This Row],[68 (27JUN1985 09:00:00)-Water Temperature (C)]]*OO[[#This Row],[10]]/SUM(OO[10])</f>
        <v>3.606056725535867E-5</v>
      </c>
      <c r="M23" s="10">
        <f>3/24*OO[[#This Row],[69 (27JUN1985 12:00:00)-Water Temperature (C)]]*OO[[#This Row],[11]]/SUM(OO[11])</f>
        <v>3.518083790113461E-5</v>
      </c>
      <c r="N23" s="10">
        <f>3/24*OO[[#This Row],[70 (27JUN1985 15:00:00)-Water Temperature (C)]]*OO[[#This Row],[12]]/SUM(OO[12])</f>
        <v>3.2030724238611943E-5</v>
      </c>
      <c r="O23" s="10">
        <f>3/24*OO[[#This Row],[71 (27JUN1985 18:00:00)-Water Temperature (C)]]*OO[[#This Row],[13]]/SUM(OO[13])</f>
        <v>2.8418876396060434E-5</v>
      </c>
      <c r="P23" s="10">
        <f>3/24*OO[[#This Row],[72 (27JUN1985 21:00:00)-Water Temperature (C)]]*OO[[#This Row],[14]]/SUM(OO[14])</f>
        <v>2.4372353743492591E-5</v>
      </c>
      <c r="Q23" s="10">
        <f>3/24*OO[[#This Row],[73 (28JUN1985 00:00:00)-Water Temperature (C)]]*OO[[#This Row],[15]]/SUM(OO[15])</f>
        <v>2.0672422430949488E-5</v>
      </c>
      <c r="R23" s="10">
        <f>3/24*OO[[#This Row],[74 (28JUN1985 03:00:00)-Water Temperature (C)]]*OO[[#This Row],[16]]/SUM(OO[16])</f>
        <v>1.7925969326724615E-5</v>
      </c>
      <c r="S23" s="10">
        <f>3/24*OO[[#This Row],[75 (28JUN1985 06:00:00)-Water Temperature (C)]]*OO[[#This Row],[17]]/SUM(OO[17])</f>
        <v>1.5892109262451351E-5</v>
      </c>
      <c r="T23" s="10">
        <f>3/24*OO[[#This Row],[76 (28JUN1985 09:00:00)-Water Temperature (C)]]*OO[[#This Row],[18]]/SUM(OO[18])</f>
        <v>1.415964304758194E-5</v>
      </c>
      <c r="U23" s="10">
        <f>3/24*OO[[#This Row],[77 (28JUN1985 12:00:00)-Water Temperature (C)]]*OO[[#This Row],[19]]/SUM(OO[19])</f>
        <v>1.3046129562171344E-5</v>
      </c>
      <c r="V23" s="10">
        <f>3/24000000*OO[[#This Row],[78 (28JUN1985 15:00:00)-Water Temperature (C)]]*OO[[#This Row],[20]]</f>
        <v>1.1597783958962499E-5</v>
      </c>
      <c r="W23" s="10">
        <f>3/24000000*OO[[#This Row],[79 (28JUN1985 18:00:00)-Water Temperature (C)]]*OO[[#This Row],[21]]</f>
        <v>1.006042224846375E-5</v>
      </c>
      <c r="X23" s="10">
        <f>3/24000000*OO[[#This Row],[80 (28JUN1985 21:00:00)-Water Temperature (C)]]*OO[[#This Row],[22]]</f>
        <v>8.4867636787499998E-6</v>
      </c>
      <c r="Y23" s="10">
        <f>3/24000000*OO[[#This Row],[81 (29JUN1985 00:00:00)-Water Temperature (C)]]*OO[[#This Row],[23]]</f>
        <v>7.3597219624499997E-6</v>
      </c>
      <c r="Z23" s="10">
        <f>3/24000000*OO[[#This Row],[82 (29JUN1985 03:00:00)-Water Temperature (C)]]*OO[[#This Row],[24]]</f>
        <v>6.3748236493424995E-6</v>
      </c>
      <c r="AA23" s="10">
        <f>3/24000000*OO[[#This Row],[83 (29JUN1985 06:00:00)-Water Temperature (C)]]*OO[[#This Row],[25]]</f>
        <v>5.4856287281624995E-6</v>
      </c>
      <c r="AB23" s="10">
        <f>3/24000000*OO[[#This Row],[84 (29JUN1985 09:00:00)-Water Temperature (C)]]*OO[[#This Row],[26]]</f>
        <v>4.7946962363299993E-6</v>
      </c>
      <c r="AC23" s="10">
        <f>3/24000000*OO[[#This Row],[85 (29JUN1985 12:00:00)-Water Temperature (C)]]*OO[[#This Row],[27]]</f>
        <v>4.36655337909E-6</v>
      </c>
      <c r="AD23" s="10">
        <f>3/24000000*OO[[#This Row],[86 (29JUN1985 15:00:00)-Water Temperature (C)]]*OO[[#This Row],[28]]</f>
        <v>3.89771656935375E-6</v>
      </c>
      <c r="AE23" s="10">
        <f>3/24000000*OO[[#This Row],[88 (29JUN1985 21:00:00)-Water Temperature (C)]]*OO[[#This Row],[30]]</f>
        <v>2.8563407640899999E-6</v>
      </c>
      <c r="AF23" s="10">
        <f>3/24000000*OO[[#This Row],[88 (29JUN1985 21:00:00)-Water Temperature (C)]]*OO[[#This Row],[30]]</f>
        <v>2.8563407640899999E-6</v>
      </c>
      <c r="AG23" s="10">
        <f>3/24000000*OO[[#This Row],[89 (30JUN1985 00:00:00)-Water Temperature (C)]]*OO[[#This Row],[31]]</f>
        <v>2.3798377596499999E-6</v>
      </c>
      <c r="AH23" s="10">
        <f>3/24000000*OO[[#This Row],[90 (30JUN1985 03:00:00)-Water Temperature (C)]]*OO[[#This Row],[32]]</f>
        <v>2.0090473480625E-6</v>
      </c>
      <c r="AI23" s="10">
        <f>3/24000000*OO[[#This Row],[91 (30JUN1985 06:00:00)-Water Temperature (C)]]*OO[[#This Row],[33]]</f>
        <v>1.6094854126743748E-6</v>
      </c>
      <c r="AJ23" s="10">
        <f>3/24000000*OO[[#This Row],[92 (30JUN1985 09:00:00)-Water Temperature (C)]]*OO[[#This Row],[34]]</f>
        <v>1.3058089315477501E-6</v>
      </c>
      <c r="AK23" s="10">
        <f>3/24000000*OO[[#This Row],[93 (30JUN1985 12:00:00)-Water Temperature (C)]]*OO[[#This Row],[35]]</f>
        <v>1.1093489980042498E-6</v>
      </c>
      <c r="AL23" s="10">
        <f>3/24000000*OO[[#This Row],[94 (30JUN1985 15:00:00)-Water Temperature (C)]]*OO[[#This Row],[36]]</f>
        <v>9.1996128418975003E-7</v>
      </c>
      <c r="AM23" s="10">
        <f>3/24000000*OO[[#This Row],[95 (30JUN1985 18:00:00)-Water Temperature (C)]]*OO[[#This Row],[37]]</f>
        <v>7.916900458372499E-7</v>
      </c>
      <c r="AN23" s="10">
        <f>3/24000000*OO[[#This Row],[96 (30JUN1985 21:00:00)-Water Temperature (C)]]*OO[[#This Row],[38]]</f>
        <v>6.72923130085125E-7</v>
      </c>
      <c r="AO23" s="10">
        <f>3/24000000*OO[[#This Row],[97 (01JUL1985 00:00:00)-Water Temperature (C)]]*OO[[#This Row],[39]]</f>
        <v>5.4803946014999998E-7</v>
      </c>
      <c r="AP23" s="10">
        <f>3/24000000*OO[[#This Row],[98 (01JUL1985 03:00:00)-Water Temperature (C)]]*OO[[#This Row],[40]]</f>
        <v>4.6005713107199994E-7</v>
      </c>
      <c r="AQ23" s="10">
        <f>3/24000000*OO[[#This Row],[99 (01JUL1985 06:00:00)-Water Temperature (C)]]*OO[[#This Row],[41]]</f>
        <v>3.4123830645399997E-7</v>
      </c>
      <c r="AR23" s="10">
        <f>3/24000000*OO[[#This Row],[100 (01JUL1985 09:00:00)-Water Temperature (C)]]*OO[[#This Row],[42]]</f>
        <v>2.5752833241875E-7</v>
      </c>
      <c r="AS23" s="10">
        <f>3/24000000*OO[[#This Row],[101 (01JUL1985 12:00:00)-Water Temperature (C)]]*OO[[#This Row],[43]]</f>
        <v>2.0566900917150002E-7</v>
      </c>
      <c r="AT23" s="10">
        <f>3/24000000*OO[[#This Row],[102 (01JUL1985 15:00:00)-Water Temperature (C)]]*OO[[#This Row],[44]]</f>
        <v>1.71078273414125E-7</v>
      </c>
      <c r="AU23" s="10">
        <f>3/24000000*OO[[#This Row],[103 (01JUL1985 18:00:00)-Water Temperature (C)]]*OO[[#This Row],[45]]</f>
        <v>1.4634724297919998E-7</v>
      </c>
      <c r="AV23" s="10">
        <f>3/24000000*OO[[#This Row],[104 (01JUL1985 21:00:00)-Water Temperature (C)]]*OO[[#This Row],[46]]</f>
        <v>1.2294815583529998E-7</v>
      </c>
      <c r="AW23" s="10">
        <f>3/24000000*OO[[#This Row],[105 (02JUL1985 00:00:00)-Water Temperature (C)]]*OO[[#This Row],[47]]</f>
        <v>1.015136991579625E-7</v>
      </c>
      <c r="AX23" s="10">
        <f>3/24000000*OO[[#This Row],[106 (02JUL1985 03:00:00)-Water Temperature (C)]]*OO[[#This Row],[48]]</f>
        <v>8.8628693069399994E-8</v>
      </c>
      <c r="AY23" s="10">
        <f>3/24000000*OO[[#This Row],[107 (02JUL1985 06:00:00)-Water Temperature (C)]]*OO[[#This Row],[49]]</f>
        <v>7.8164237919199979E-8</v>
      </c>
      <c r="AZ23" s="10">
        <f>3/24000000*OO[[#This Row],[108 (02JUL1985 09:00:00)-Water Temperature (C)]]*OO[[#This Row],[50]]</f>
        <v>7.5162947971275001E-8</v>
      </c>
      <c r="BA23" s="10">
        <f>3/24000000*OO[[#This Row],[109 (02JUL1985 12:00:00)-Water Temperature (C)]]*OO[[#This Row],[51]]</f>
        <v>7.3645054175549993E-8</v>
      </c>
      <c r="BB23" s="10">
        <f>3/24000000*OO[[#This Row],[110 (02JUL1985 15:00:00)-Water Temperature (C)]]*OO[[#This Row],[52]]</f>
        <v>6.9975637970087496E-8</v>
      </c>
      <c r="BC23" s="10">
        <f>3/24000000*OO[[#This Row],[111 (02JUL1985 18:00:00)-Water Temperature (C)]]*OO[[#This Row],[53]]</f>
        <v>6.5008350210674995E-8</v>
      </c>
      <c r="BD23" s="10">
        <f>3/24000000*OO[[#This Row],[112 (02JUL1985 21:00:00)-Water Temperature (C)]]*OO[[#This Row],[54]]</f>
        <v>5.7805437827312496E-8</v>
      </c>
      <c r="BE23" s="10">
        <f>3/24000000*OO[[#This Row],[113 (03JUL1985 00:00:00)-Water Temperature (C)]]*OO[[#This Row],[55]]</f>
        <v>4.9606266265874993E-8</v>
      </c>
      <c r="BF23" s="10">
        <f>3/24000000*OO[[#This Row],[114 (03JUL1985 03:00:00)-Water Temperature (C)]]*OO[[#This Row],[56]]</f>
        <v>4.4155100614574992E-8</v>
      </c>
      <c r="BG23" s="10">
        <f>3/24000000*OO[[#This Row],[115 (03JUL1985 06:00:00)-Water Temperature (C)]]*OO[[#This Row],[57]]</f>
        <v>3.7726618728987499E-8</v>
      </c>
      <c r="BH23" s="10">
        <f>3/24000000*OO[[#This Row],[116 (03JUL1985 09:00:00)-Water Temperature (C)]]*OO[[#This Row],[58]]</f>
        <v>3.3488048276549994E-8</v>
      </c>
      <c r="BI23" s="10">
        <f>3/24000000*OO[[#This Row],[117 (03JUL1985 12:00:00)-Water Temperature (C)]]*OO[[#This Row],[59]]</f>
        <v>2.9442354723949994E-8</v>
      </c>
      <c r="BJ23" s="10">
        <f>3/24000000*OO[[#This Row],[118 (03JUL1985 15:00:00)-Water Temperature (C)]]*OO[[#This Row],[60]]</f>
        <v>2.7657924424499999E-8</v>
      </c>
      <c r="BK23" s="10">
        <f>3/24000000*OO[[#This Row],[119 (03JUL1985 18:00:00)-Water Temperature (C)]]*OO[[#This Row],[61]]</f>
        <v>2.673511292205E-8</v>
      </c>
      <c r="BL23" s="10">
        <f>3/24000000*OO[[#This Row],[120 (03JUL1985 21:00:00)-Water Temperature (C)]]*OO[[#This Row],[62]]</f>
        <v>2.4476322203474999E-8</v>
      </c>
      <c r="BM23" s="10">
        <f>3/24000000*OO[[#This Row],[121 (04JUL1985 00:00:00)-Water Temperature (C)]]*OO[[#This Row],[63]]</f>
        <v>2.1807522886324998E-8</v>
      </c>
      <c r="BN23" s="10">
        <f>3/24000000*OO[[#This Row],[122 (04JUL1985 03:00:00)-Water Temperature (C)]]*OO[[#This Row],[64]]</f>
        <v>2.0562819139225001E-8</v>
      </c>
      <c r="BO23" s="10">
        <f>3/24000000*OO[[#This Row],[123 (04JUL1985 06:00:00)-Water Temperature (C)]]*OO[[#This Row],[65]]</f>
        <v>2.4469878626624999E-8</v>
      </c>
      <c r="BP23" s="10">
        <f>3/24000000*OO[[#This Row],[124 (04JUL1985 09:00:00)-Water Temperature (C)]]*OO[[#This Row],[66]]</f>
        <v>3.1722335781499995E-8</v>
      </c>
      <c r="BQ23" s="10">
        <f>3/24000000*OO[[#This Row],[125 (04JUL1985 12:00:00)-Water Temperature (C)]]*OO[[#This Row],[67]]</f>
        <v>3.6938949661562495E-8</v>
      </c>
      <c r="BR23" s="10">
        <f>3/24000000*OO[[#This Row],[126 (04JUL1985 15:00:00)-Water Temperature (C)]]*OO[[#This Row],[68]]</f>
        <v>3.8615632713900003E-8</v>
      </c>
      <c r="BS23" s="10">
        <f>3/24000000*OO[[#This Row],[127 (04JUL1985 18:00:00)-Water Temperature (C)]]*OO[[#This Row],[69]]</f>
        <v>3.7807722920287494E-8</v>
      </c>
      <c r="BT23" s="10">
        <f>3/24000000*OO[[#This Row],[128 (04JUL1985 21:00:00)-Water Temperature (C)]]*OO[[#This Row],[70]]</f>
        <v>3.4377064907899992E-8</v>
      </c>
      <c r="BU23" s="10">
        <f>3/24000000*OO[[#This Row],[129 (05JUL1985 00:00:00)-Water Temperature (C)]]*OO[[#This Row],[71]]</f>
        <v>2.9872579228700001E-8</v>
      </c>
      <c r="BV23" s="10">
        <f>3/24000000*OO[[#This Row],[130 (05JUL1985 03:00:00)-Water Temperature (C)]]*OO[[#This Row],[72]]</f>
        <v>2.7197791844999991E-8</v>
      </c>
      <c r="BW23" s="10">
        <f>3/24000000*OO[[#This Row],[131 (05JUL1985 06:00:00)-Water Temperature (C)]]*OO[[#This Row],[73]]</f>
        <v>2.5221244227562498E-8</v>
      </c>
      <c r="BX23" s="10">
        <f>3/24000000*OO[[#This Row],[132 (05JUL1985 09:00:00)-Water Temperature (C)]]*OO[[#This Row],[74]]</f>
        <v>2.47968235602E-8</v>
      </c>
      <c r="BY23" s="10">
        <f>3/24000000*OO[[#This Row],[133 (05JUL1985 12:00:00)-Water Temperature (C)]]*OO[[#This Row],[75]]</f>
        <v>2.4659932871600002E-8</v>
      </c>
      <c r="BZ23" s="10">
        <f>3/24000000*OO[[#This Row],[134 (05JUL1985 15:00:00)-Water Temperature (C)]]*OO[[#This Row],[76]]</f>
        <v>2.3393735660999997E-8</v>
      </c>
      <c r="CA23" s="10">
        <f>3/24000000*OO[[#This Row],[135 (05JUL1985 18:00:00)-Water Temperature (C)]]*OO[[#This Row],[77]]</f>
        <v>2.2132383605250002E-8</v>
      </c>
      <c r="CB23" s="10">
        <f>3/24000000*OO[[#This Row],[136 (05JUL1985 21:00:00)-Water Temperature (C)]]*OO[[#This Row],[78]]</f>
        <v>2.042625627105E-8</v>
      </c>
      <c r="CC23" s="10">
        <f>3/24000000*OO[[#This Row],[137 (06JUL1985 00:00:00)-Water Temperature (C)]]*OO[[#This Row],[79]]</f>
        <v>1.8845922022749998E-8</v>
      </c>
      <c r="CD23" s="10">
        <f>3/24000000*OO[[#This Row],[138 (06JUL1985 03:00:00)-Water Temperature (C)]]*OO[[#This Row],[80]]</f>
        <v>1.7783306740800003E-8</v>
      </c>
      <c r="CE23" s="10">
        <f>3/24000000*OO[[#This Row],[139 (06JUL1985 06:00:00)-Water Temperature (C)]]*OO[[#This Row],[81]]</f>
        <v>1.78922193003E-8</v>
      </c>
      <c r="CF23" s="10">
        <f>3/24000000*OO[[#This Row],[140 (06JUL1985 09:00:00)-Water Temperature (C)]]*OO[[#This Row],[82]]</f>
        <v>1.9447321912799998E-8</v>
      </c>
      <c r="CG23" s="10">
        <f>3/24000000*OO[[#This Row],[141 (06JUL1985 12:00:00)-Water Temperature (C)]]*OO[[#This Row],[83]]</f>
        <v>2.074481824025E-8</v>
      </c>
      <c r="CH23" s="10">
        <f>3/24000000*OO[[#This Row],[142 (06JUL1985 15:00:00)-Water Temperature (C)]]*OO[[#This Row],[84]]</f>
        <v>2.11517922254E-8</v>
      </c>
      <c r="CI23" s="10">
        <f>3/24000000*OO[[#This Row],[143 (06JUL1985 18:00:00)-Water Temperature (C)]]*OO[[#This Row],[85]]</f>
        <v>2.0612320050312495E-8</v>
      </c>
      <c r="CJ23" s="10">
        <f>3/24000000*OO[[#This Row],[144 (06JUL1985 21:00:00)-Water Temperature (C)]]*OO[[#This Row],[86]]</f>
        <v>1.9047723429056252E-8</v>
      </c>
      <c r="CK23" s="10">
        <f>3/24000000*OO[[#This Row],[145 (07JUL1985 00:00:00)-Water Temperature (C)]]*OO[[#This Row],[87]]</f>
        <v>1.6532769349709999E-8</v>
      </c>
      <c r="CL23" s="10">
        <f>3/24000000*OO[[#This Row],[146 (07JUL1985 03:00:00)-Water Temperature (C)]]*OO[[#This Row],[88]]</f>
        <v>1.4970162507824998E-8</v>
      </c>
      <c r="CM23" s="10">
        <f>3/24000000*OO[[#This Row],[147 (07JUL1985 06:00:00)-Water Temperature (C)]]*OO[[#This Row],[89]]</f>
        <v>1.4342050308809998E-8</v>
      </c>
      <c r="CN23" s="10">
        <f>3/24000000*OO[[#This Row],[148 (07JUL1985 09:00:00)-Water Temperature (C)]]*OO[[#This Row],[90]]</f>
        <v>1.4554924695999999E-8</v>
      </c>
      <c r="CO23" s="10">
        <f>3/24000000*OO[[#This Row],[149 (07JUL1985 12:00:00)-Water Temperature (C)]]*OO[[#This Row],[91]]</f>
        <v>1.5055027130240001E-8</v>
      </c>
      <c r="CP23" s="10">
        <f>3/24000000*OO[[#This Row],[150 (07JUL1985 15:00:00)-Water Temperature (C)]]*OO[[#This Row],[92]]</f>
        <v>1.5055027130240001E-8</v>
      </c>
      <c r="CQ23" s="10">
        <f>3/24000000*OO[[#This Row],[151 (07JUL1985 18:00:00)-Water Temperature (C)]]*OO[[#This Row],[93]]</f>
        <v>1.5055027130240001E-8</v>
      </c>
      <c r="CR23" s="10">
        <f>3/24000000*OO[[#This Row],[152 (07JUL1985 21:00:00)-Water Temperature (C)]]*OO[[#This Row],[94]]</f>
        <v>1.5055027130240001E-8</v>
      </c>
      <c r="CS23" s="10">
        <f>3/24000000*OO[[#This Row],[153 (08JUL1985 00:00:00)-Water Temperature (C)]]*OO[[#This Row],[95]]</f>
        <v>1.5055027130240001E-8</v>
      </c>
      <c r="CT23" s="10">
        <f>3/24000000*OO[[#This Row],[154 (08JUL1985 03:00:00)-Water Temperature (C)]]*OO[[#This Row],[96]]</f>
        <v>1.5055027130240001E-8</v>
      </c>
      <c r="CU23" s="10">
        <f>3/24000000*OO[[#This Row],[155 (08JUL1985 06:00:00)-Water Temperature (C)]]*OO[[#This Row],[97]]</f>
        <v>1.5055027130240001E-8</v>
      </c>
      <c r="CV23" s="10">
        <f>3/24000000*OO[[#This Row],[156 (08JUL1985 09:00:00)-Water Temperature (C)]]*OO[[#This Row],[98]]</f>
        <v>1.5055027130240001E-8</v>
      </c>
      <c r="CW23" s="10">
        <f>3/24000000*OO[[#This Row],[157 (08JUL1985 12:00:00)-Water Temperature (C)]]*OO[[#This Row],[99]]</f>
        <v>1.5055027130240001E-8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1.6957730015364041E-3</v>
      </c>
      <c r="D24" s="10">
        <f>3/24*OO[[#This Row],[60 (26JUN1985 09:00:00)-Water Temperature (C)]]*OO[[#This Row],[2]]/SUM(OO[2])</f>
        <v>5.2812943172343939E-5</v>
      </c>
      <c r="E24" s="10">
        <f>3/24*OO[[#This Row],[61 (26JUN1985 12:00:00)-Water Temperature (C)]]*OO[[#This Row],[3]]/SUM(OO[3])</f>
        <v>4.4016203578910409E-5</v>
      </c>
      <c r="F24" s="10">
        <f>3/24*OO[[#This Row],[62 (26JUN1985 15:00:00)-Water Temperature (C)]]*OO[[#This Row],[4]]/SUM(OO[4])</f>
        <v>3.9580258870270418E-5</v>
      </c>
      <c r="G24" s="10">
        <f>3/24*OO[[#This Row],[63 (26JUN1985 18:00:00)-Water Temperature (C)]]*OO[[#This Row],[5]]/SUM(OO[5])</f>
        <v>3.6041570997182007E-5</v>
      </c>
      <c r="H24" s="10">
        <f>3/24*OO[[#This Row],[64 (26JUN1985 21:00:00)-Water Temperature (C)]]*OO[[#This Row],[6]]/SUM(OO[6])</f>
        <v>3.1613011841972434E-5</v>
      </c>
      <c r="I24" s="10">
        <f>3/24*OO[[#This Row],[65 (27JUN1985 00:00:00)-Water Temperature (C)]]*OO[[#This Row],[7]]/SUM(OO[7])</f>
        <v>2.6766612416510266E-5</v>
      </c>
      <c r="J24" s="10">
        <f>3/24*OO[[#This Row],[66 (27JUN1985 03:00:00)-Water Temperature (C)]]*OO[[#This Row],[8]]/SUM(OO[8])</f>
        <v>2.508017286155027E-5</v>
      </c>
      <c r="K24" s="10">
        <f>3/24*OO[[#This Row],[67 (27JUN1985 06:00:00)-Water Temperature (C)]]*OO[[#This Row],[9]]/SUM(OO[9])</f>
        <v>2.8726309517376924E-5</v>
      </c>
      <c r="L24" s="10">
        <f>3/24*OO[[#This Row],[68 (27JUN1985 09:00:00)-Water Temperature (C)]]*OO[[#This Row],[10]]/SUM(OO[10])</f>
        <v>3.1195058441762553E-5</v>
      </c>
      <c r="M24" s="10">
        <f>3/24*OO[[#This Row],[69 (27JUN1985 12:00:00)-Water Temperature (C)]]*OO[[#This Row],[11]]/SUM(OO[11])</f>
        <v>3.0705548861796817E-5</v>
      </c>
      <c r="N24" s="10">
        <f>3/24*OO[[#This Row],[70 (27JUN1985 15:00:00)-Water Temperature (C)]]*OO[[#This Row],[12]]/SUM(OO[12])</f>
        <v>2.8068550225636774E-5</v>
      </c>
      <c r="O24" s="10">
        <f>3/24*OO[[#This Row],[71 (27JUN1985 18:00:00)-Water Temperature (C)]]*OO[[#This Row],[13]]/SUM(OO[13])</f>
        <v>2.4921272423205018E-5</v>
      </c>
      <c r="P24" s="10">
        <f>3/24*OO[[#This Row],[72 (27JUN1985 21:00:00)-Water Temperature (C)]]*OO[[#This Row],[14]]/SUM(OO[14])</f>
        <v>2.138696247244276E-5</v>
      </c>
      <c r="Q24" s="10">
        <f>3/24*OO[[#This Row],[73 (28JUN1985 00:00:00)-Water Temperature (C)]]*OO[[#This Row],[15]]/SUM(OO[15])</f>
        <v>1.8124072690652608E-5</v>
      </c>
      <c r="R24" s="10">
        <f>3/24*OO[[#This Row],[74 (28JUN1985 03:00:00)-Water Temperature (C)]]*OO[[#This Row],[16]]/SUM(OO[16])</f>
        <v>1.564077007010258E-5</v>
      </c>
      <c r="S24" s="10">
        <f>3/24*OO[[#This Row],[75 (28JUN1985 06:00:00)-Water Temperature (C)]]*OO[[#This Row],[17]]/SUM(OO[17])</f>
        <v>1.3874843930830678E-5</v>
      </c>
      <c r="T24" s="10">
        <f>3/24*OO[[#This Row],[76 (28JUN1985 09:00:00)-Water Temperature (C)]]*OO[[#This Row],[18]]/SUM(OO[18])</f>
        <v>1.2357750119524887E-5</v>
      </c>
      <c r="U24" s="10">
        <f>3/24*OO[[#This Row],[77 (28JUN1985 12:00:00)-Water Temperature (C)]]*OO[[#This Row],[19]]/SUM(OO[19])</f>
        <v>1.1385018133644999E-5</v>
      </c>
      <c r="V24" s="10">
        <f>3/24000000*OO[[#This Row],[78 (28JUN1985 15:00:00)-Water Temperature (C)]]*OO[[#This Row],[20]]</f>
        <v>1.0157405790772501E-5</v>
      </c>
      <c r="W24" s="10">
        <f>3/24000000*OO[[#This Row],[79 (28JUN1985 18:00:00)-Water Temperature (C)]]*OO[[#This Row],[21]]</f>
        <v>8.8133433020250016E-6</v>
      </c>
      <c r="X24" s="10">
        <f>3/24000000*OO[[#This Row],[80 (28JUN1985 21:00:00)-Water Temperature (C)]]*OO[[#This Row],[22]]</f>
        <v>7.4331946654875003E-6</v>
      </c>
      <c r="Y24" s="10">
        <f>3/24000000*OO[[#This Row],[81 (29JUN1985 00:00:00)-Water Temperature (C)]]*OO[[#This Row],[23]]</f>
        <v>6.4152217362500002E-6</v>
      </c>
      <c r="Z24" s="10">
        <f>3/24000000*OO[[#This Row],[82 (29JUN1985 03:00:00)-Water Temperature (C)]]*OO[[#This Row],[24]]</f>
        <v>5.5681892804974993E-6</v>
      </c>
      <c r="AA24" s="10">
        <f>3/24000000*OO[[#This Row],[83 (29JUN1985 06:00:00)-Water Temperature (C)]]*OO[[#This Row],[25]]</f>
        <v>4.78117100419E-6</v>
      </c>
      <c r="AB24" s="10">
        <f>3/24000000*OO[[#This Row],[84 (29JUN1985 09:00:00)-Water Temperature (C)]]*OO[[#This Row],[26]]</f>
        <v>4.1773590817E-6</v>
      </c>
      <c r="AC24" s="10">
        <f>3/24000000*OO[[#This Row],[85 (29JUN1985 12:00:00)-Water Temperature (C)]]*OO[[#This Row],[27]]</f>
        <v>3.8001046712987497E-6</v>
      </c>
      <c r="AD24" s="10">
        <f>3/24000000*OO[[#This Row],[86 (29JUN1985 15:00:00)-Water Temperature (C)]]*OO[[#This Row],[28]]</f>
        <v>3.4038579756262498E-6</v>
      </c>
      <c r="AE24" s="10">
        <f>3/24000000*OO[[#This Row],[88 (29JUN1985 21:00:00)-Water Temperature (C)]]*OO[[#This Row],[30]]</f>
        <v>2.4987640771299998E-6</v>
      </c>
      <c r="AF24" s="10">
        <f>3/24000000*OO[[#This Row],[88 (29JUN1985 21:00:00)-Water Temperature (C)]]*OO[[#This Row],[30]]</f>
        <v>2.4987640771299998E-6</v>
      </c>
      <c r="AG24" s="10">
        <f>3/24000000*OO[[#This Row],[89 (30JUN1985 00:00:00)-Water Temperature (C)]]*OO[[#This Row],[31]]</f>
        <v>2.07634763875E-6</v>
      </c>
      <c r="AH24" s="10">
        <f>3/24000000*OO[[#This Row],[90 (30JUN1985 03:00:00)-Water Temperature (C)]]*OO[[#This Row],[32]]</f>
        <v>1.7503918854435E-6</v>
      </c>
      <c r="AI24" s="10">
        <f>3/24000000*OO[[#This Row],[91 (30JUN1985 06:00:00)-Water Temperature (C)]]*OO[[#This Row],[33]]</f>
        <v>1.4127845692432499E-6</v>
      </c>
      <c r="AJ24" s="10">
        <f>3/24000000*OO[[#This Row],[92 (30JUN1985 09:00:00)-Water Temperature (C)]]*OO[[#This Row],[34]]</f>
        <v>1.1423706030044999E-6</v>
      </c>
      <c r="AK24" s="10">
        <f>3/24000000*OO[[#This Row],[93 (30JUN1985 12:00:00)-Water Temperature (C)]]*OO[[#This Row],[35]]</f>
        <v>9.6705226619999981E-7</v>
      </c>
      <c r="AL24" s="10">
        <f>3/24000000*OO[[#This Row],[94 (30JUN1985 15:00:00)-Water Temperature (C)]]*OO[[#This Row],[36]]</f>
        <v>8.030794423212499E-7</v>
      </c>
      <c r="AM24" s="10">
        <f>3/24000000*OO[[#This Row],[95 (30JUN1985 18:00:00)-Water Temperature (C)]]*OO[[#This Row],[37]]</f>
        <v>6.8615975518125003E-7</v>
      </c>
      <c r="AN24" s="10">
        <f>3/24000000*OO[[#This Row],[96 (30JUN1985 21:00:00)-Water Temperature (C)]]*OO[[#This Row],[38]]</f>
        <v>5.8299505853874994E-7</v>
      </c>
      <c r="AO24" s="10">
        <f>3/24000000*OO[[#This Row],[97 (01JUL1985 00:00:00)-Water Temperature (C)]]*OO[[#This Row],[39]]</f>
        <v>4.7226278575812494E-7</v>
      </c>
      <c r="AP24" s="10">
        <f>3/24000000*OO[[#This Row],[98 (01JUL1985 03:00:00)-Water Temperature (C)]]*OO[[#This Row],[40]]</f>
        <v>3.9652303048149994E-7</v>
      </c>
      <c r="AQ24" s="10">
        <f>3/24000000*OO[[#This Row],[99 (01JUL1985 06:00:00)-Water Temperature (C)]]*OO[[#This Row],[41]]</f>
        <v>2.9945100995812498E-7</v>
      </c>
      <c r="AR24" s="10">
        <f>3/24000000*OO[[#This Row],[100 (01JUL1985 09:00:00)-Water Temperature (C)]]*OO[[#This Row],[42]]</f>
        <v>2.2535279347499999E-7</v>
      </c>
      <c r="AS24" s="10">
        <f>3/24000000*OO[[#This Row],[101 (01JUL1985 12:00:00)-Water Temperature (C)]]*OO[[#This Row],[43]]</f>
        <v>1.7894916482138747E-7</v>
      </c>
      <c r="AT24" s="10">
        <f>3/24000000*OO[[#This Row],[102 (01JUL1985 15:00:00)-Water Temperature (C)]]*OO[[#This Row],[44]]</f>
        <v>1.4805865711139999E-7</v>
      </c>
      <c r="AU24" s="10">
        <f>3/24000000*OO[[#This Row],[103 (01JUL1985 18:00:00)-Water Temperature (C)]]*OO[[#This Row],[45]]</f>
        <v>1.2611416165744997E-7</v>
      </c>
      <c r="AV24" s="10">
        <f>3/24000000*OO[[#This Row],[104 (01JUL1985 21:00:00)-Water Temperature (C)]]*OO[[#This Row],[46]]</f>
        <v>1.0571253848347499E-7</v>
      </c>
      <c r="AW24" s="10">
        <f>3/24000000*OO[[#This Row],[105 (02JUL1985 00:00:00)-Water Temperature (C)]]*OO[[#This Row],[47]]</f>
        <v>8.6888609944499999E-8</v>
      </c>
      <c r="AX24" s="10">
        <f>3/24000000*OO[[#This Row],[106 (02JUL1985 03:00:00)-Water Temperature (C)]]*OO[[#This Row],[48]]</f>
        <v>7.5389005141999997E-8</v>
      </c>
      <c r="AY24" s="10">
        <f>3/24000000*OO[[#This Row],[107 (02JUL1985 06:00:00)-Water Temperature (C)]]*OO[[#This Row],[49]]</f>
        <v>6.6691496288199993E-8</v>
      </c>
      <c r="AZ24" s="10">
        <f>3/24000000*OO[[#This Row],[108 (02JUL1985 09:00:00)-Water Temperature (C)]]*OO[[#This Row],[50]]</f>
        <v>6.3854486679649999E-8</v>
      </c>
      <c r="BA24" s="10">
        <f>3/24000000*OO[[#This Row],[109 (02JUL1985 12:00:00)-Water Temperature (C)]]*OO[[#This Row],[51]]</f>
        <v>6.2672318217425002E-8</v>
      </c>
      <c r="BB24" s="10">
        <f>3/24000000*OO[[#This Row],[110 (02JUL1985 15:00:00)-Water Temperature (C)]]*OO[[#This Row],[52]]</f>
        <v>5.969891915899999E-8</v>
      </c>
      <c r="BC24" s="10">
        <f>3/24000000*OO[[#This Row],[111 (02JUL1985 18:00:00)-Water Temperature (C)]]*OO[[#This Row],[53]]</f>
        <v>5.55132551968125E-8</v>
      </c>
      <c r="BD24" s="10">
        <f>3/24000000*OO[[#This Row],[112 (02JUL1985 21:00:00)-Water Temperature (C)]]*OO[[#This Row],[54]]</f>
        <v>4.9368714062062499E-8</v>
      </c>
      <c r="BE24" s="10">
        <f>3/24000000*OO[[#This Row],[113 (03JUL1985 00:00:00)-Water Temperature (C)]]*OO[[#This Row],[55]]</f>
        <v>4.2272851248549993E-8</v>
      </c>
      <c r="BF24" s="10">
        <f>3/24000000*OO[[#This Row],[114 (03JUL1985 03:00:00)-Water Temperature (C)]]*OO[[#This Row],[56]]</f>
        <v>3.7483560007175003E-8</v>
      </c>
      <c r="BG24" s="10">
        <f>3/24000000*OO[[#This Row],[115 (03JUL1985 06:00:00)-Water Temperature (C)]]*OO[[#This Row],[57]]</f>
        <v>3.23818849605E-8</v>
      </c>
      <c r="BH24" s="10">
        <f>3/24000000*OO[[#This Row],[116 (03JUL1985 09:00:00)-Water Temperature (C)]]*OO[[#This Row],[58]]</f>
        <v>2.8652724033750001E-8</v>
      </c>
      <c r="BI24" s="10">
        <f>3/24000000*OO[[#This Row],[117 (03JUL1985 12:00:00)-Water Temperature (C)]]*OO[[#This Row],[59]]</f>
        <v>2.5186394733937496E-8</v>
      </c>
      <c r="BJ24" s="10">
        <f>3/24000000*OO[[#This Row],[118 (03JUL1985 15:00:00)-Water Temperature (C)]]*OO[[#This Row],[60]]</f>
        <v>2.3527990958587495E-8</v>
      </c>
      <c r="BK24" s="10">
        <f>3/24000000*OO[[#This Row],[119 (03JUL1985 18:00:00)-Water Temperature (C)]]*OO[[#This Row],[61]]</f>
        <v>2.2717167397225002E-8</v>
      </c>
      <c r="BL24" s="10">
        <f>3/24000000*OO[[#This Row],[120 (03JUL1985 21:00:00)-Water Temperature (C)]]*OO[[#This Row],[62]]</f>
        <v>2.08683341357875E-8</v>
      </c>
      <c r="BM24" s="10">
        <f>3/24000000*OO[[#This Row],[121 (04JUL1985 00:00:00)-Water Temperature (C)]]*OO[[#This Row],[63]]</f>
        <v>1.8540669944662498E-8</v>
      </c>
      <c r="BN24" s="10">
        <f>3/24000000*OO[[#This Row],[122 (04JUL1985 03:00:00)-Water Temperature (C)]]*OO[[#This Row],[64]]</f>
        <v>1.725392893035E-8</v>
      </c>
      <c r="BO24" s="10">
        <f>3/24000000*OO[[#This Row],[123 (04JUL1985 06:00:00)-Water Temperature (C)]]*OO[[#This Row],[65]]</f>
        <v>2.0089008863000003E-8</v>
      </c>
      <c r="BP24" s="10">
        <f>3/24000000*OO[[#This Row],[124 (04JUL1985 09:00:00)-Water Temperature (C)]]*OO[[#This Row],[66]]</f>
        <v>2.6269719642649998E-8</v>
      </c>
      <c r="BQ24" s="10">
        <f>3/24000000*OO[[#This Row],[125 (04JUL1985 12:00:00)-Water Temperature (C)]]*OO[[#This Row],[67]]</f>
        <v>3.1059492302824997E-8</v>
      </c>
      <c r="BR24" s="10">
        <f>3/24000000*OO[[#This Row],[126 (04JUL1985 15:00:00)-Water Temperature (C)]]*OO[[#This Row],[68]]</f>
        <v>3.2776858918124996E-8</v>
      </c>
      <c r="BS24" s="10">
        <f>3/24000000*OO[[#This Row],[127 (04JUL1985 18:00:00)-Water Temperature (C)]]*OO[[#This Row],[69]]</f>
        <v>3.2236651848487499E-8</v>
      </c>
      <c r="BT24" s="10">
        <f>3/24000000*OO[[#This Row],[128 (04JUL1985 21:00:00)-Water Temperature (C)]]*OO[[#This Row],[70]]</f>
        <v>2.9394461130299998E-8</v>
      </c>
      <c r="BU24" s="10">
        <f>3/24000000*OO[[#This Row],[129 (05JUL1985 00:00:00)-Water Temperature (C)]]*OO[[#This Row],[71]]</f>
        <v>2.5510067762099994E-8</v>
      </c>
      <c r="BV24" s="10">
        <f>3/24000000*OO[[#This Row],[130 (05JUL1985 03:00:00)-Water Temperature (C)]]*OO[[#This Row],[72]]</f>
        <v>2.3068846025049997E-8</v>
      </c>
      <c r="BW24" s="10">
        <f>3/24000000*OO[[#This Row],[131 (05JUL1985 06:00:00)-Water Temperature (C)]]*OO[[#This Row],[73]]</f>
        <v>2.1406537008999999E-8</v>
      </c>
      <c r="BX24" s="10">
        <f>3/24000000*OO[[#This Row],[132 (05JUL1985 09:00:00)-Water Temperature (C)]]*OO[[#This Row],[74]]</f>
        <v>2.1005828516099998E-8</v>
      </c>
      <c r="BY24" s="10">
        <f>3/24000000*OO[[#This Row],[133 (05JUL1985 12:00:00)-Water Temperature (C)]]*OO[[#This Row],[75]]</f>
        <v>2.091247354625E-8</v>
      </c>
      <c r="BZ24" s="10">
        <f>3/24000000*OO[[#This Row],[134 (05JUL1985 15:00:00)-Water Temperature (C)]]*OO[[#This Row],[76]]</f>
        <v>1.9916881759999998E-8</v>
      </c>
      <c r="CA24" s="10">
        <f>3/24000000*OO[[#This Row],[135 (05JUL1985 18:00:00)-Water Temperature (C)]]*OO[[#This Row],[77]]</f>
        <v>1.8811724507625E-8</v>
      </c>
      <c r="CB24" s="10">
        <f>3/24000000*OO[[#This Row],[136 (05JUL1985 21:00:00)-Water Temperature (C)]]*OO[[#This Row],[78]]</f>
        <v>1.7377195144792497E-8</v>
      </c>
      <c r="CC24" s="10">
        <f>3/24000000*OO[[#This Row],[137 (06JUL1985 00:00:00)-Water Temperature (C)]]*OO[[#This Row],[79]]</f>
        <v>1.5972822569873748E-8</v>
      </c>
      <c r="CD24" s="10">
        <f>3/24000000*OO[[#This Row],[138 (06JUL1985 03:00:00)-Water Temperature (C)]]*OO[[#This Row],[80]]</f>
        <v>1.5019825786540003E-8</v>
      </c>
      <c r="CE24" s="10">
        <f>3/24000000*OO[[#This Row],[139 (06JUL1985 06:00:00)-Water Temperature (C)]]*OO[[#This Row],[81]]</f>
        <v>1.5032352518672497E-8</v>
      </c>
      <c r="CF24" s="10">
        <f>3/24000000*OO[[#This Row],[140 (06JUL1985 09:00:00)-Water Temperature (C)]]*OO[[#This Row],[82]]</f>
        <v>1.6341563900928752E-8</v>
      </c>
      <c r="CG24" s="10">
        <f>3/24000000*OO[[#This Row],[141 (06JUL1985 12:00:00)-Water Temperature (C)]]*OO[[#This Row],[83]]</f>
        <v>1.7530138255493751E-8</v>
      </c>
      <c r="CH24" s="10">
        <f>3/24000000*OO[[#This Row],[142 (06JUL1985 15:00:00)-Water Temperature (C)]]*OO[[#This Row],[84]]</f>
        <v>1.7974079505375E-8</v>
      </c>
      <c r="CI24" s="10">
        <f>3/24000000*OO[[#This Row],[143 (06JUL1985 18:00:00)-Water Temperature (C)]]*OO[[#This Row],[85]]</f>
        <v>1.756078051083E-8</v>
      </c>
      <c r="CJ24" s="10">
        <f>3/24000000*OO[[#This Row],[144 (06JUL1985 21:00:00)-Water Temperature (C)]]*OO[[#This Row],[86]]</f>
        <v>1.6260396345557499E-8</v>
      </c>
      <c r="CK24" s="10">
        <f>3/24000000*OO[[#This Row],[145 (07JUL1985 00:00:00)-Water Temperature (C)]]*OO[[#This Row],[87]]</f>
        <v>1.4125921476694999E-8</v>
      </c>
      <c r="CL24" s="10">
        <f>3/24000000*OO[[#This Row],[146 (07JUL1985 03:00:00)-Water Temperature (C)]]*OO[[#This Row],[88]]</f>
        <v>1.2684200575977499E-8</v>
      </c>
      <c r="CM24" s="10">
        <f>3/24000000*OO[[#This Row],[147 (07JUL1985 06:00:00)-Water Temperature (C)]]*OO[[#This Row],[89]]</f>
        <v>1.210443700311E-8</v>
      </c>
      <c r="CN24" s="10">
        <f>3/24000000*OO[[#This Row],[148 (07JUL1985 09:00:00)-Water Temperature (C)]]*OO[[#This Row],[90]]</f>
        <v>1.2265995729239998E-8</v>
      </c>
      <c r="CO24" s="10">
        <f>3/24000000*OO[[#This Row],[149 (07JUL1985 12:00:00)-Water Temperature (C)]]*OO[[#This Row],[91]]</f>
        <v>1.2716510995265E-8</v>
      </c>
      <c r="CP24" s="10">
        <f>3/24000000*OO[[#This Row],[150 (07JUL1985 15:00:00)-Water Temperature (C)]]*OO[[#This Row],[92]]</f>
        <v>1.2716510995265E-8</v>
      </c>
      <c r="CQ24" s="10">
        <f>3/24000000*OO[[#This Row],[151 (07JUL1985 18:00:00)-Water Temperature (C)]]*OO[[#This Row],[93]]</f>
        <v>1.2716510995265E-8</v>
      </c>
      <c r="CR24" s="10">
        <f>3/24000000*OO[[#This Row],[152 (07JUL1985 21:00:00)-Water Temperature (C)]]*OO[[#This Row],[94]]</f>
        <v>1.2716510995265E-8</v>
      </c>
      <c r="CS24" s="10">
        <f>3/24000000*OO[[#This Row],[153 (08JUL1985 00:00:00)-Water Temperature (C)]]*OO[[#This Row],[95]]</f>
        <v>1.2716510995265E-8</v>
      </c>
      <c r="CT24" s="10">
        <f>3/24000000*OO[[#This Row],[154 (08JUL1985 03:00:00)-Water Temperature (C)]]*OO[[#This Row],[96]]</f>
        <v>1.2716510995265E-8</v>
      </c>
      <c r="CU24" s="10">
        <f>3/24000000*OO[[#This Row],[155 (08JUL1985 06:00:00)-Water Temperature (C)]]*OO[[#This Row],[97]]</f>
        <v>1.2716510995265E-8</v>
      </c>
      <c r="CV24" s="10">
        <f>3/24000000*OO[[#This Row],[156 (08JUL1985 09:00:00)-Water Temperature (C)]]*OO[[#This Row],[98]]</f>
        <v>1.2716510995265E-8</v>
      </c>
      <c r="CW24" s="10">
        <f>3/24000000*OO[[#This Row],[157 (08JUL1985 12:00:00)-Water Temperature (C)]]*OO[[#This Row],[99]]</f>
        <v>1.2716510995265E-8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4.1280186821707919E-3</v>
      </c>
      <c r="D25" s="10">
        <f>3/24*OO[[#This Row],[60 (26JUN1985 09:00:00)-Water Temperature (C)]]*OO[[#This Row],[2]]/SUM(OO[2])</f>
        <v>7.2485630811889006E-5</v>
      </c>
      <c r="E25" s="10">
        <f>3/24*OO[[#This Row],[61 (26JUN1985 12:00:00)-Water Temperature (C)]]*OO[[#This Row],[3]]/SUM(OO[3])</f>
        <v>5.4859689141983426E-5</v>
      </c>
      <c r="F25" s="10">
        <f>3/24*OO[[#This Row],[62 (26JUN1985 15:00:00)-Water Temperature (C)]]*OO[[#This Row],[4]]/SUM(OO[4])</f>
        <v>4.9382965914658644E-5</v>
      </c>
      <c r="G25" s="10">
        <f>3/24*OO[[#This Row],[63 (26JUN1985 18:00:00)-Water Temperature (C)]]*OO[[#This Row],[5]]/SUM(OO[5])</f>
        <v>4.4919504224761805E-5</v>
      </c>
      <c r="H25" s="10">
        <f>3/24*OO[[#This Row],[64 (26JUN1985 21:00:00)-Water Temperature (C)]]*OO[[#This Row],[6]]/SUM(OO[6])</f>
        <v>3.942921646757581E-5</v>
      </c>
      <c r="I25" s="10">
        <f>3/24*OO[[#This Row],[65 (27JUN1985 00:00:00)-Water Temperature (C)]]*OO[[#This Row],[7]]/SUM(OO[7])</f>
        <v>3.3342911109471614E-5</v>
      </c>
      <c r="J25" s="10">
        <f>3/24*OO[[#This Row],[66 (27JUN1985 03:00:00)-Water Temperature (C)]]*OO[[#This Row],[8]]/SUM(OO[8])</f>
        <v>3.0570091222736701E-5</v>
      </c>
      <c r="K25" s="10">
        <f>3/24*OO[[#This Row],[67 (27JUN1985 06:00:00)-Water Temperature (C)]]*OO[[#This Row],[9]]/SUM(OO[9])</f>
        <v>3.4826424381628785E-5</v>
      </c>
      <c r="L25" s="10">
        <f>3/24*OO[[#This Row],[68 (27JUN1985 09:00:00)-Water Temperature (C)]]*OO[[#This Row],[10]]/SUM(OO[10])</f>
        <v>3.8248985020791106E-5</v>
      </c>
      <c r="M25" s="10">
        <f>3/24*OO[[#This Row],[69 (27JUN1985 12:00:00)-Water Temperature (C)]]*OO[[#This Row],[11]]/SUM(OO[11])</f>
        <v>3.7986118102332816E-5</v>
      </c>
      <c r="N25" s="10">
        <f>3/24*OO[[#This Row],[70 (27JUN1985 15:00:00)-Water Temperature (C)]]*OO[[#This Row],[12]]/SUM(OO[12])</f>
        <v>3.4854787861476873E-5</v>
      </c>
      <c r="O25" s="10">
        <f>3/24*OO[[#This Row],[71 (27JUN1985 18:00:00)-Water Temperature (C)]]*OO[[#This Row],[13]]/SUM(OO[13])</f>
        <v>3.094848999053153E-5</v>
      </c>
      <c r="P25" s="10">
        <f>3/24*OO[[#This Row],[72 (27JUN1985 21:00:00)-Water Temperature (C)]]*OO[[#This Row],[14]]/SUM(OO[14])</f>
        <v>2.6546561819382852E-5</v>
      </c>
      <c r="Q25" s="10">
        <f>3/24*OO[[#This Row],[73 (28JUN1985 00:00:00)-Water Temperature (C)]]*OO[[#This Row],[15]]/SUM(OO[15])</f>
        <v>2.2453994746198333E-5</v>
      </c>
      <c r="R25" s="10">
        <f>3/24*OO[[#This Row],[74 (28JUN1985 03:00:00)-Water Temperature (C)]]*OO[[#This Row],[16]]/SUM(OO[16])</f>
        <v>1.9270647003720331E-5</v>
      </c>
      <c r="S25" s="10">
        <f>3/24*OO[[#This Row],[75 (28JUN1985 06:00:00)-Water Temperature (C)]]*OO[[#This Row],[17]]/SUM(OO[17])</f>
        <v>1.7082402035777004E-5</v>
      </c>
      <c r="T25" s="10">
        <f>3/24*OO[[#This Row],[76 (28JUN1985 09:00:00)-Water Temperature (C)]]*OO[[#This Row],[18]]/SUM(OO[18])</f>
        <v>1.5198756886693212E-5</v>
      </c>
      <c r="U25" s="10">
        <f>3/24*OO[[#This Row],[77 (28JUN1985 12:00:00)-Water Temperature (C)]]*OO[[#This Row],[19]]/SUM(OO[19])</f>
        <v>1.3983175433470055E-5</v>
      </c>
      <c r="V25" s="10">
        <f>3/24000000*OO[[#This Row],[78 (28JUN1985 15:00:00)-Water Temperature (C)]]*OO[[#This Row],[20]]</f>
        <v>1.2504754580570001E-5</v>
      </c>
      <c r="W25" s="10">
        <f>3/24000000*OO[[#This Row],[79 (28JUN1985 18:00:00)-Water Temperature (C)]]*OO[[#This Row],[21]]</f>
        <v>1.0837464991087499E-5</v>
      </c>
      <c r="X25" s="10">
        <f>3/24000000*OO[[#This Row],[80 (28JUN1985 21:00:00)-Water Temperature (C)]]*OO[[#This Row],[22]]</f>
        <v>9.1270774587599999E-6</v>
      </c>
      <c r="Y25" s="10">
        <f>3/24000000*OO[[#This Row],[81 (29JUN1985 00:00:00)-Water Temperature (C)]]*OO[[#This Row],[23]]</f>
        <v>7.8255003487537491E-6</v>
      </c>
      <c r="Z25" s="10">
        <f>3/24000000*OO[[#This Row],[82 (29JUN1985 03:00:00)-Water Temperature (C)]]*OO[[#This Row],[24]]</f>
        <v>6.7973228373312499E-6</v>
      </c>
      <c r="AA25" s="10">
        <f>3/24000000*OO[[#This Row],[83 (29JUN1985 06:00:00)-Water Temperature (C)]]*OO[[#This Row],[25]]</f>
        <v>5.8178395119249992E-6</v>
      </c>
      <c r="AB25" s="10">
        <f>3/24000000*OO[[#This Row],[84 (29JUN1985 09:00:00)-Water Temperature (C)]]*OO[[#This Row],[26]]</f>
        <v>5.0770348087774999E-6</v>
      </c>
      <c r="AC25" s="10">
        <f>3/24000000*OO[[#This Row],[85 (29JUN1985 12:00:00)-Water Temperature (C)]]*OO[[#This Row],[27]]</f>
        <v>4.6058107075437503E-6</v>
      </c>
      <c r="AD25" s="10">
        <f>3/24000000*OO[[#This Row],[86 (29JUN1985 15:00:00)-Water Temperature (C)]]*OO[[#This Row],[28]]</f>
        <v>4.1334627693599994E-6</v>
      </c>
      <c r="AE25" s="10">
        <f>3/24000000*OO[[#This Row],[88 (29JUN1985 21:00:00)-Water Temperature (C)]]*OO[[#This Row],[30]]</f>
        <v>3.02820370764E-6</v>
      </c>
      <c r="AF25" s="10">
        <f>3/24000000*OO[[#This Row],[88 (29JUN1985 21:00:00)-Water Temperature (C)]]*OO[[#This Row],[30]]</f>
        <v>3.02820370764E-6</v>
      </c>
      <c r="AG25" s="10">
        <f>3/24000000*OO[[#This Row],[89 (30JUN1985 00:00:00)-Water Temperature (C)]]*OO[[#This Row],[31]]</f>
        <v>2.50392243661E-6</v>
      </c>
      <c r="AH25" s="10">
        <f>3/24000000*OO[[#This Row],[90 (30JUN1985 03:00:00)-Water Temperature (C)]]*OO[[#This Row],[32]]</f>
        <v>2.1063840159999999E-6</v>
      </c>
      <c r="AI25" s="10">
        <f>3/24000000*OO[[#This Row],[91 (30JUN1985 06:00:00)-Water Temperature (C)]]*OO[[#This Row],[33]]</f>
        <v>1.713180351358125E-6</v>
      </c>
      <c r="AJ25" s="10">
        <f>3/24000000*OO[[#This Row],[92 (30JUN1985 09:00:00)-Water Temperature (C)]]*OO[[#This Row],[34]]</f>
        <v>1.3835934645574999E-6</v>
      </c>
      <c r="AK25" s="10">
        <f>3/24000000*OO[[#This Row],[93 (30JUN1985 12:00:00)-Water Temperature (C)]]*OO[[#This Row],[35]]</f>
        <v>1.1656692295301251E-6</v>
      </c>
      <c r="AL25" s="10">
        <f>3/24000000*OO[[#This Row],[94 (30JUN1985 15:00:00)-Water Temperature (C)]]*OO[[#This Row],[36]]</f>
        <v>9.6971015890125005E-7</v>
      </c>
      <c r="AM25" s="10">
        <f>3/24000000*OO[[#This Row],[95 (30JUN1985 18:00:00)-Water Temperature (C)]]*OO[[#This Row],[37]]</f>
        <v>8.2268508050249992E-7</v>
      </c>
      <c r="AN25" s="10">
        <f>3/24000000*OO[[#This Row],[96 (30JUN1985 21:00:00)-Water Temperature (C)]]*OO[[#This Row],[38]]</f>
        <v>6.9792982296900007E-7</v>
      </c>
      <c r="AO25" s="10">
        <f>3/24000000*OO[[#This Row],[97 (01JUL1985 00:00:00)-Water Temperature (C)]]*OO[[#This Row],[39]]</f>
        <v>5.6297937216374987E-7</v>
      </c>
      <c r="AP25" s="10">
        <f>3/24000000*OO[[#This Row],[98 (01JUL1985 03:00:00)-Water Temperature (C)]]*OO[[#This Row],[40]]</f>
        <v>4.7212369693237505E-7</v>
      </c>
      <c r="AQ25" s="10">
        <f>3/24000000*OO[[#This Row],[99 (01JUL1985 06:00:00)-Water Temperature (C)]]*OO[[#This Row],[41]]</f>
        <v>3.6372412543974998E-7</v>
      </c>
      <c r="AR25" s="10">
        <f>3/24000000*OO[[#This Row],[100 (01JUL1985 09:00:00)-Water Temperature (C)]]*OO[[#This Row],[42]]</f>
        <v>2.7372290174550004E-7</v>
      </c>
      <c r="AS25" s="10">
        <f>3/24000000*OO[[#This Row],[101 (01JUL1985 12:00:00)-Water Temperature (C)]]*OO[[#This Row],[43]]</f>
        <v>2.1622783942999998E-7</v>
      </c>
      <c r="AT25" s="10">
        <f>3/24000000*OO[[#This Row],[102 (01JUL1985 15:00:00)-Water Temperature (C)]]*OO[[#This Row],[44]]</f>
        <v>1.7801486773499999E-7</v>
      </c>
      <c r="AU25" s="10">
        <f>3/24000000*OO[[#This Row],[103 (01JUL1985 18:00:00)-Water Temperature (C)]]*OO[[#This Row],[45]]</f>
        <v>1.5100390317499996E-7</v>
      </c>
      <c r="AV25" s="10">
        <f>3/24000000*OO[[#This Row],[104 (01JUL1985 21:00:00)-Water Temperature (C)]]*OO[[#This Row],[46]]</f>
        <v>1.2626331402262502E-7</v>
      </c>
      <c r="AW25" s="10">
        <f>3/24000000*OO[[#This Row],[105 (02JUL1985 00:00:00)-Water Temperature (C)]]*OO[[#This Row],[47]]</f>
        <v>1.0342295427202501E-7</v>
      </c>
      <c r="AX25" s="10">
        <f>3/24000000*OO[[#This Row],[106 (02JUL1985 03:00:00)-Water Temperature (C)]]*OO[[#This Row],[48]]</f>
        <v>8.9124781920974991E-8</v>
      </c>
      <c r="AY25" s="10">
        <f>3/24000000*OO[[#This Row],[107 (02JUL1985 06:00:00)-Water Temperature (C)]]*OO[[#This Row],[49]]</f>
        <v>7.9085887010799999E-8</v>
      </c>
      <c r="AZ25" s="10">
        <f>3/24000000*OO[[#This Row],[108 (02JUL1985 09:00:00)-Water Temperature (C)]]*OO[[#This Row],[50]]</f>
        <v>7.5442223311962496E-8</v>
      </c>
      <c r="BA25" s="10">
        <f>3/24000000*OO[[#This Row],[109 (02JUL1985 12:00:00)-Water Temperature (C)]]*OO[[#This Row],[51]]</f>
        <v>7.4115681288337501E-8</v>
      </c>
      <c r="BB25" s="10">
        <f>3/24000000*OO[[#This Row],[110 (02JUL1985 15:00:00)-Water Temperature (C)]]*OO[[#This Row],[52]]</f>
        <v>7.0801400685775008E-8</v>
      </c>
      <c r="BC25" s="10">
        <f>3/24000000*OO[[#This Row],[111 (02JUL1985 18:00:00)-Water Temperature (C)]]*OO[[#This Row],[53]]</f>
        <v>6.5890194115624992E-8</v>
      </c>
      <c r="BD25" s="10">
        <f>3/24000000*OO[[#This Row],[112 (02JUL1985 21:00:00)-Water Temperature (C)]]*OO[[#This Row],[54]]</f>
        <v>5.8602175517475003E-8</v>
      </c>
      <c r="BE25" s="10">
        <f>3/24000000*OO[[#This Row],[113 (03JUL1985 00:00:00)-Water Temperature (C)]]*OO[[#This Row],[55]]</f>
        <v>5.0099024794874999E-8</v>
      </c>
      <c r="BF25" s="10">
        <f>3/24000000*OO[[#This Row],[114 (03JUL1985 03:00:00)-Water Temperature (C)]]*OO[[#This Row],[56]]</f>
        <v>4.4215518507749998E-8</v>
      </c>
      <c r="BG25" s="10">
        <f>3/24000000*OO[[#This Row],[115 (03JUL1985 06:00:00)-Water Temperature (C)]]*OO[[#This Row],[57]]</f>
        <v>3.8612586982637499E-8</v>
      </c>
      <c r="BH25" s="10">
        <f>3/24000000*OO[[#This Row],[116 (03JUL1985 09:00:00)-Water Temperature (C)]]*OO[[#This Row],[58]]</f>
        <v>3.4095157017225E-8</v>
      </c>
      <c r="BI25" s="10">
        <f>3/24000000*OO[[#This Row],[117 (03JUL1985 12:00:00)-Water Temperature (C)]]*OO[[#This Row],[59]]</f>
        <v>2.99428125517125E-8</v>
      </c>
      <c r="BJ25" s="10">
        <f>3/24000000*OO[[#This Row],[118 (03JUL1985 15:00:00)-Water Temperature (C)]]*OO[[#This Row],[60]]</f>
        <v>2.782694792585E-8</v>
      </c>
      <c r="BK25" s="10">
        <f>3/24000000*OO[[#This Row],[119 (03JUL1985 18:00:00)-Water Temperature (C)]]*OO[[#This Row],[61]]</f>
        <v>2.68023101094E-8</v>
      </c>
      <c r="BL25" s="10">
        <f>3/24000000*OO[[#This Row],[120 (03JUL1985 21:00:00)-Water Temperature (C)]]*OO[[#This Row],[62]]</f>
        <v>2.4694505610524998E-8</v>
      </c>
      <c r="BM25" s="10">
        <f>3/24000000*OO[[#This Row],[121 (04JUL1985 00:00:00)-Water Temperature (C)]]*OO[[#This Row],[63]]</f>
        <v>2.1889632797812499E-8</v>
      </c>
      <c r="BN25" s="10">
        <f>3/24000000*OO[[#This Row],[122 (04JUL1985 03:00:00)-Water Temperature (C)]]*OO[[#This Row],[64]]</f>
        <v>2.01626399975E-8</v>
      </c>
      <c r="BO25" s="10">
        <f>3/24000000*OO[[#This Row],[123 (04JUL1985 06:00:00)-Water Temperature (C)]]*OO[[#This Row],[65]]</f>
        <v>2.2892095512487499E-8</v>
      </c>
      <c r="BP25" s="10">
        <f>3/24000000*OO[[#This Row],[124 (04JUL1985 09:00:00)-Water Temperature (C)]]*OO[[#This Row],[66]]</f>
        <v>3.0140388640699998E-8</v>
      </c>
      <c r="BQ25" s="10">
        <f>3/24000000*OO[[#This Row],[125 (04JUL1985 12:00:00)-Water Temperature (C)]]*OO[[#This Row],[67]]</f>
        <v>3.6177400886774994E-8</v>
      </c>
      <c r="BR25" s="10">
        <f>3/24000000*OO[[#This Row],[126 (04JUL1985 15:00:00)-Water Temperature (C)]]*OO[[#This Row],[68]]</f>
        <v>3.8568992067599996E-8</v>
      </c>
      <c r="BS25" s="10">
        <f>3/24000000*OO[[#This Row],[127 (04JUL1985 18:00:00)-Water Temperature (C)]]*OO[[#This Row],[69]]</f>
        <v>3.8121172981449998E-8</v>
      </c>
      <c r="BT25" s="10">
        <f>3/24000000*OO[[#This Row],[128 (04JUL1985 21:00:00)-Water Temperature (C)]]*OO[[#This Row],[70]]</f>
        <v>3.4862288719499998E-8</v>
      </c>
      <c r="BU25" s="10">
        <f>3/24000000*OO[[#This Row],[129 (05JUL1985 00:00:00)-Water Temperature (C)]]*OO[[#This Row],[71]]</f>
        <v>3.0242616982775005E-8</v>
      </c>
      <c r="BV25" s="10">
        <f>3/24000000*OO[[#This Row],[130 (05JUL1985 03:00:00)-Water Temperature (C)]]*OO[[#This Row],[72]]</f>
        <v>2.7158808309600002E-8</v>
      </c>
      <c r="BW25" s="10">
        <f>3/24000000*OO[[#This Row],[131 (05JUL1985 06:00:00)-Water Temperature (C)]]*OO[[#This Row],[73]]</f>
        <v>2.5216326258437502E-8</v>
      </c>
      <c r="BX25" s="10">
        <f>3/24000000*OO[[#This Row],[132 (05JUL1985 09:00:00)-Water Temperature (C)]]*OO[[#This Row],[74]]</f>
        <v>2.4705655005524996E-8</v>
      </c>
      <c r="BY25" s="10">
        <f>3/24000000*OO[[#This Row],[133 (05JUL1985 12:00:00)-Water Temperature (C)]]*OO[[#This Row],[75]]</f>
        <v>2.4603511013137497E-8</v>
      </c>
      <c r="BZ25" s="10">
        <f>3/24000000*OO[[#This Row],[134 (05JUL1985 15:00:00)-Water Temperature (C)]]*OO[[#This Row],[76]]</f>
        <v>2.3538467049600001E-8</v>
      </c>
      <c r="CA25" s="10">
        <f>3/24000000*OO[[#This Row],[135 (05JUL1985 18:00:00)-Water Temperature (C)]]*OO[[#This Row],[77]]</f>
        <v>2.2195664798799997E-8</v>
      </c>
      <c r="CB25" s="10">
        <f>3/24000000*OO[[#This Row],[136 (05JUL1985 21:00:00)-Water Temperature (C)]]*OO[[#This Row],[78]]</f>
        <v>2.0519739931124999E-8</v>
      </c>
      <c r="CC25" s="10">
        <f>3/24000000*OO[[#This Row],[137 (06JUL1985 00:00:00)-Water Temperature (C)]]*OO[[#This Row],[79]]</f>
        <v>1.8799565731424997E-8</v>
      </c>
      <c r="CD25" s="10">
        <f>3/24000000*OO[[#This Row],[138 (06JUL1985 03:00:00)-Water Temperature (C)]]*OO[[#This Row],[80]]</f>
        <v>1.7622985183087502E-8</v>
      </c>
      <c r="CE25" s="10">
        <f>3/24000000*OO[[#This Row],[139 (06JUL1985 06:00:00)-Water Temperature (C)]]*OO[[#This Row],[81]]</f>
        <v>1.7538036964675E-8</v>
      </c>
      <c r="CF25" s="10">
        <f>3/24000000*OO[[#This Row],[140 (06JUL1985 09:00:00)-Water Temperature (C)]]*OO[[#This Row],[82]]</f>
        <v>1.9056070651112497E-8</v>
      </c>
      <c r="CG25" s="10">
        <f>3/24000000*OO[[#This Row],[141 (06JUL1985 12:00:00)-Water Temperature (C)]]*OO[[#This Row],[83]]</f>
        <v>2.05508997928125E-8</v>
      </c>
      <c r="CH25" s="10">
        <f>3/24000000*OO[[#This Row],[142 (06JUL1985 15:00:00)-Water Temperature (C)]]*OO[[#This Row],[84]]</f>
        <v>2.1195853996124996E-8</v>
      </c>
      <c r="CI25" s="10">
        <f>3/24000000*OO[[#This Row],[143 (06JUL1985 18:00:00)-Water Temperature (C)]]*OO[[#This Row],[85]]</f>
        <v>2.0769406339158754E-8</v>
      </c>
      <c r="CJ25" s="10">
        <f>3/24000000*OO[[#This Row],[144 (06JUL1985 21:00:00)-Water Temperature (C)]]*OO[[#This Row],[86]]</f>
        <v>1.9270823345311246E-8</v>
      </c>
      <c r="CK25" s="10">
        <f>3/24000000*OO[[#This Row],[145 (07JUL1985 00:00:00)-Water Temperature (C)]]*OO[[#This Row],[87]]</f>
        <v>1.6765415630947499E-8</v>
      </c>
      <c r="CL25" s="10">
        <f>3/24000000*OO[[#This Row],[146 (07JUL1985 03:00:00)-Water Temperature (C)]]*OO[[#This Row],[88]]</f>
        <v>1.49364482370475E-8</v>
      </c>
      <c r="CM25" s="10">
        <f>3/24000000*OO[[#This Row],[147 (07JUL1985 06:00:00)-Water Temperature (C)]]*OO[[#This Row],[89]]</f>
        <v>1.4193528775964998E-8</v>
      </c>
      <c r="CN25" s="10">
        <f>3/24000000*OO[[#This Row],[148 (07JUL1985 09:00:00)-Water Temperature (C)]]*OO[[#This Row],[90]]</f>
        <v>1.4359511786891248E-8</v>
      </c>
      <c r="CO25" s="10">
        <f>3/24000000*OO[[#This Row],[149 (07JUL1985 12:00:00)-Water Temperature (C)]]*OO[[#This Row],[91]]</f>
        <v>1.4918671544883749E-8</v>
      </c>
      <c r="CP25" s="10">
        <f>3/24000000*OO[[#This Row],[150 (07JUL1985 15:00:00)-Water Temperature (C)]]*OO[[#This Row],[92]]</f>
        <v>1.4918671544883749E-8</v>
      </c>
      <c r="CQ25" s="10">
        <f>3/24000000*OO[[#This Row],[151 (07JUL1985 18:00:00)-Water Temperature (C)]]*OO[[#This Row],[93]]</f>
        <v>1.4918671544883749E-8</v>
      </c>
      <c r="CR25" s="10">
        <f>3/24000000*OO[[#This Row],[152 (07JUL1985 21:00:00)-Water Temperature (C)]]*OO[[#This Row],[94]]</f>
        <v>1.4918671544883749E-8</v>
      </c>
      <c r="CS25" s="10">
        <f>3/24000000*OO[[#This Row],[153 (08JUL1985 00:00:00)-Water Temperature (C)]]*OO[[#This Row],[95]]</f>
        <v>1.4918671544883749E-8</v>
      </c>
      <c r="CT25" s="10">
        <f>3/24000000*OO[[#This Row],[154 (08JUL1985 03:00:00)-Water Temperature (C)]]*OO[[#This Row],[96]]</f>
        <v>1.4918671544883749E-8</v>
      </c>
      <c r="CU25" s="10">
        <f>3/24000000*OO[[#This Row],[155 (08JUL1985 06:00:00)-Water Temperature (C)]]*OO[[#This Row],[97]]</f>
        <v>1.4918671544883749E-8</v>
      </c>
      <c r="CV25" s="10">
        <f>3/24000000*OO[[#This Row],[156 (08JUL1985 09:00:00)-Water Temperature (C)]]*OO[[#This Row],[98]]</f>
        <v>1.4918671544883749E-8</v>
      </c>
      <c r="CW25" s="10">
        <f>3/24000000*OO[[#This Row],[157 (08JUL1985 12:00:00)-Water Temperature (C)]]*OO[[#This Row],[99]]</f>
        <v>1.4918671544883749E-8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7.1261726806254796E-3</v>
      </c>
      <c r="D26" s="10">
        <f>3/24*OO[[#This Row],[60 (26JUN1985 09:00:00)-Water Temperature (C)]]*OO[[#This Row],[2]]/SUM(OO[2])</f>
        <v>7.8653069803755475E-5</v>
      </c>
      <c r="E26" s="10">
        <f>3/24*OO[[#This Row],[61 (26JUN1985 12:00:00)-Water Temperature (C)]]*OO[[#This Row],[3]]/SUM(OO[3])</f>
        <v>5.0830550151552643E-5</v>
      </c>
      <c r="F26" s="10">
        <f>3/24*OO[[#This Row],[62 (26JUN1985 15:00:00)-Water Temperature (C)]]*OO[[#This Row],[4]]/SUM(OO[4])</f>
        <v>4.5833824192986212E-5</v>
      </c>
      <c r="G26" s="10">
        <f>3/24*OO[[#This Row],[63 (26JUN1985 18:00:00)-Water Temperature (C)]]*OO[[#This Row],[5]]/SUM(OO[5])</f>
        <v>4.1637923026704895E-5</v>
      </c>
      <c r="H26" s="10">
        <f>3/24*OO[[#This Row],[64 (26JUN1985 21:00:00)-Water Temperature (C)]]*OO[[#This Row],[6]]/SUM(OO[6])</f>
        <v>3.6564840525035353E-5</v>
      </c>
      <c r="I26" s="10">
        <f>3/24*OO[[#This Row],[65 (27JUN1985 00:00:00)-Water Temperature (C)]]*OO[[#This Row],[7]]/SUM(OO[7])</f>
        <v>3.0894786649401021E-5</v>
      </c>
      <c r="J26" s="10">
        <f>3/24*OO[[#This Row],[66 (27JUN1985 03:00:00)-Water Temperature (C)]]*OO[[#This Row],[8]]/SUM(OO[8])</f>
        <v>2.779223117353291E-5</v>
      </c>
      <c r="K26" s="10">
        <f>3/24*OO[[#This Row],[67 (27JUN1985 06:00:00)-Water Temperature (C)]]*OO[[#This Row],[9]]/SUM(OO[9])</f>
        <v>3.1373638561707925E-5</v>
      </c>
      <c r="L26" s="10">
        <f>3/24*OO[[#This Row],[68 (27JUN1985 09:00:00)-Water Temperature (C)]]*OO[[#This Row],[10]]/SUM(OO[10])</f>
        <v>3.4858425708574414E-5</v>
      </c>
      <c r="M26" s="10">
        <f>3/24*OO[[#This Row],[69 (27JUN1985 12:00:00)-Water Temperature (C)]]*OO[[#This Row],[11]]/SUM(OO[11])</f>
        <v>3.4937515089781931E-5</v>
      </c>
      <c r="N26" s="10">
        <f>3/24*OO[[#This Row],[70 (27JUN1985 15:00:00)-Water Temperature (C)]]*OO[[#This Row],[12]]/SUM(OO[12])</f>
        <v>3.2188648765692858E-5</v>
      </c>
      <c r="O26" s="10">
        <f>3/24*OO[[#This Row],[71 (27JUN1985 18:00:00)-Water Temperature (C)]]*OO[[#This Row],[13]]/SUM(OO[13])</f>
        <v>2.8595295490521046E-5</v>
      </c>
      <c r="P26" s="10">
        <f>3/24*OO[[#This Row],[72 (27JUN1985 21:00:00)-Water Temperature (C)]]*OO[[#This Row],[14]]/SUM(OO[14])</f>
        <v>2.4508715849580601E-5</v>
      </c>
      <c r="Q26" s="10">
        <f>3/24*OO[[#This Row],[73 (28JUN1985 00:00:00)-Water Temperature (C)]]*OO[[#This Row],[15]]/SUM(OO[15])</f>
        <v>2.0690147278541549E-5</v>
      </c>
      <c r="R26" s="10">
        <f>3/24*OO[[#This Row],[74 (28JUN1985 03:00:00)-Water Temperature (C)]]*OO[[#This Row],[16]]/SUM(OO[16])</f>
        <v>1.7672078779880009E-5</v>
      </c>
      <c r="S26" s="10">
        <f>3/24*OO[[#This Row],[75 (28JUN1985 06:00:00)-Water Temperature (C)]]*OO[[#This Row],[17]]/SUM(OO[17])</f>
        <v>1.5646441937307935E-5</v>
      </c>
      <c r="T26" s="10">
        <f>3/24*OO[[#This Row],[76 (28JUN1985 09:00:00)-Water Temperature (C)]]*OO[[#This Row],[18]]/SUM(OO[18])</f>
        <v>1.3912320727400167E-5</v>
      </c>
      <c r="U26" s="10">
        <f>3/24*OO[[#This Row],[77 (28JUN1985 12:00:00)-Water Temperature (C)]]*OO[[#This Row],[19]]/SUM(OO[19])</f>
        <v>1.2781123449134973E-5</v>
      </c>
      <c r="V26" s="10">
        <f>3/24000000*OO[[#This Row],[78 (28JUN1985 15:00:00)-Water Temperature (C)]]*OO[[#This Row],[20]]</f>
        <v>1.145358744159E-5</v>
      </c>
      <c r="W26" s="10">
        <f>3/24000000*OO[[#This Row],[79 (28JUN1985 18:00:00)-Water Temperature (C)]]*OO[[#This Row],[21]]</f>
        <v>9.9162014595974999E-6</v>
      </c>
      <c r="X26" s="10">
        <f>3/24000000*OO[[#This Row],[80 (28JUN1985 21:00:00)-Water Temperature (C)]]*OO[[#This Row],[22]]</f>
        <v>8.3446308817749998E-6</v>
      </c>
      <c r="Y26" s="10">
        <f>3/24000000*OO[[#This Row],[81 (29JUN1985 00:00:00)-Water Temperature (C)]]*OO[[#This Row],[23]]</f>
        <v>7.1133000614499992E-6</v>
      </c>
      <c r="Z26" s="10">
        <f>3/24000000*OO[[#This Row],[82 (29JUN1985 03:00:00)-Water Temperature (C)]]*OO[[#This Row],[24]]</f>
        <v>6.1839268556199992E-6</v>
      </c>
      <c r="AA26" s="10">
        <f>3/24000000*OO[[#This Row],[83 (29JUN1985 06:00:00)-Water Temperature (C)]]*OO[[#This Row],[25]]</f>
        <v>5.2824097692062498E-6</v>
      </c>
      <c r="AB26" s="10">
        <f>3/24000000*OO[[#This Row],[84 (29JUN1985 09:00:00)-Water Temperature (C)]]*OO[[#This Row],[26]]</f>
        <v>4.6090294366937504E-6</v>
      </c>
      <c r="AC26" s="10">
        <f>3/24000000*OO[[#This Row],[85 (29JUN1985 12:00:00)-Water Temperature (C)]]*OO[[#This Row],[27]]</f>
        <v>4.1721833345912497E-6</v>
      </c>
      <c r="AD26" s="10">
        <f>3/24000000*OO[[#This Row],[86 (29JUN1985 15:00:00)-Water Temperature (C)]]*OO[[#This Row],[28]]</f>
        <v>3.7529203943949996E-6</v>
      </c>
      <c r="AE26" s="10">
        <f>3/24000000*OO[[#This Row],[88 (29JUN1985 21:00:00)-Water Temperature (C)]]*OO[[#This Row],[30]]</f>
        <v>2.7526362875049999E-6</v>
      </c>
      <c r="AF26" s="10">
        <f>3/24000000*OO[[#This Row],[88 (29JUN1985 21:00:00)-Water Temperature (C)]]*OO[[#This Row],[30]]</f>
        <v>2.7526362875049999E-6</v>
      </c>
      <c r="AG26" s="10">
        <f>3/24000000*OO[[#This Row],[89 (30JUN1985 00:00:00)-Water Temperature (C)]]*OO[[#This Row],[31]]</f>
        <v>2.2715174377600001E-6</v>
      </c>
      <c r="AH26" s="10">
        <f>3/24000000*OO[[#This Row],[90 (30JUN1985 03:00:00)-Water Temperature (C)]]*OO[[#This Row],[32]]</f>
        <v>1.9101055092399997E-6</v>
      </c>
      <c r="AI26" s="10">
        <f>3/24000000*OO[[#This Row],[91 (30JUN1985 06:00:00)-Water Temperature (C)]]*OO[[#This Row],[33]]</f>
        <v>1.5683395152614998E-6</v>
      </c>
      <c r="AJ26" s="10">
        <f>3/24000000*OO[[#This Row],[92 (30JUN1985 09:00:00)-Water Temperature (C)]]*OO[[#This Row],[34]]</f>
        <v>1.2704610628104999E-6</v>
      </c>
      <c r="AK26" s="10">
        <f>3/24000000*OO[[#This Row],[93 (30JUN1985 12:00:00)-Water Temperature (C)]]*OO[[#This Row],[35]]</f>
        <v>1.0665229506732501E-6</v>
      </c>
      <c r="AL26" s="10">
        <f>3/24000000*OO[[#This Row],[94 (30JUN1985 15:00:00)-Water Temperature (C)]]*OO[[#This Row],[36]]</f>
        <v>8.9059852442925008E-7</v>
      </c>
      <c r="AM26" s="10">
        <f>3/24000000*OO[[#This Row],[95 (30JUN1985 18:00:00)-Water Temperature (C)]]*OO[[#This Row],[37]]</f>
        <v>7.524790650799999E-7</v>
      </c>
      <c r="AN26" s="10">
        <f>3/24000000*OO[[#This Row],[96 (30JUN1985 21:00:00)-Water Temperature (C)]]*OO[[#This Row],[38]]</f>
        <v>6.3861483997999992E-7</v>
      </c>
      <c r="AO26" s="10">
        <f>3/24000000*OO[[#This Row],[97 (01JUL1985 00:00:00)-Water Temperature (C)]]*OO[[#This Row],[39]]</f>
        <v>5.1575379507199992E-7</v>
      </c>
      <c r="AP26" s="10">
        <f>3/24000000*OO[[#This Row],[98 (01JUL1985 03:00:00)-Water Temperature (C)]]*OO[[#This Row],[40]]</f>
        <v>4.3210165460874996E-7</v>
      </c>
      <c r="AQ26" s="10">
        <f>3/24000000*OO[[#This Row],[99 (01JUL1985 06:00:00)-Water Temperature (C)]]*OO[[#This Row],[41]]</f>
        <v>3.3993330837499994E-7</v>
      </c>
      <c r="AR26" s="10">
        <f>3/24000000*OO[[#This Row],[100 (01JUL1985 09:00:00)-Water Temperature (C)]]*OO[[#This Row],[42]]</f>
        <v>2.5672337957724995E-7</v>
      </c>
      <c r="AS26" s="10">
        <f>3/24000000*OO[[#This Row],[101 (01JUL1985 12:00:00)-Water Temperature (C)]]*OO[[#This Row],[43]]</f>
        <v>2.0190856148400001E-7</v>
      </c>
      <c r="AT26" s="10">
        <f>3/24000000*OO[[#This Row],[102 (01JUL1985 15:00:00)-Water Temperature (C)]]*OO[[#This Row],[44]]</f>
        <v>1.6550094731170004E-7</v>
      </c>
      <c r="AU26" s="10">
        <f>3/24000000*OO[[#This Row],[103 (01JUL1985 18:00:00)-Water Temperature (C)]]*OO[[#This Row],[45]]</f>
        <v>1.398439670364E-7</v>
      </c>
      <c r="AV26" s="10">
        <f>3/24000000*OO[[#This Row],[104 (01JUL1985 21:00:00)-Water Temperature (C)]]*OO[[#This Row],[46]]</f>
        <v>1.1667001863037502E-7</v>
      </c>
      <c r="AW26" s="10">
        <f>3/24000000*OO[[#This Row],[105 (02JUL1985 00:00:00)-Water Temperature (C)]]*OO[[#This Row],[47]]</f>
        <v>9.5347618840000011E-8</v>
      </c>
      <c r="AX26" s="10">
        <f>3/24000000*OO[[#This Row],[106 (02JUL1985 03:00:00)-Water Temperature (C)]]*OO[[#This Row],[48]]</f>
        <v>8.158437341339999E-8</v>
      </c>
      <c r="AY26" s="10">
        <f>3/24000000*OO[[#This Row],[107 (02JUL1985 06:00:00)-Water Temperature (C)]]*OO[[#This Row],[49]]</f>
        <v>7.2565895576249993E-8</v>
      </c>
      <c r="AZ26" s="10">
        <f>3/24000000*OO[[#This Row],[108 (02JUL1985 09:00:00)-Water Temperature (C)]]*OO[[#This Row],[50]]</f>
        <v>6.9017019870949986E-8</v>
      </c>
      <c r="BA26" s="10">
        <f>3/24000000*OO[[#This Row],[109 (02JUL1985 12:00:00)-Water Temperature (C)]]*OO[[#This Row],[51]]</f>
        <v>6.7803639559649998E-8</v>
      </c>
      <c r="BB26" s="10">
        <f>3/24000000*OO[[#This Row],[110 (02JUL1985 15:00:00)-Water Temperature (C)]]*OO[[#This Row],[52]]</f>
        <v>6.4999908372674985E-8</v>
      </c>
      <c r="BC26" s="10">
        <f>3/24000000*OO[[#This Row],[111 (02JUL1985 18:00:00)-Water Temperature (C)]]*OO[[#This Row],[53]]</f>
        <v>6.0535861685249991E-8</v>
      </c>
      <c r="BD26" s="10">
        <f>3/24000000*OO[[#This Row],[112 (02JUL1985 21:00:00)-Water Temperature (C)]]*OO[[#This Row],[54]]</f>
        <v>5.3861118676375005E-8</v>
      </c>
      <c r="BE26" s="10">
        <f>3/24000000*OO[[#This Row],[113 (03JUL1985 00:00:00)-Water Temperature (C)]]*OO[[#This Row],[55]]</f>
        <v>4.6003177629674994E-8</v>
      </c>
      <c r="BF26" s="10">
        <f>3/24000000*OO[[#This Row],[114 (03JUL1985 03:00:00)-Water Temperature (C)]]*OO[[#This Row],[56]]</f>
        <v>4.0392020760499997E-8</v>
      </c>
      <c r="BG26" s="10">
        <f>3/24000000*OO[[#This Row],[115 (03JUL1985 06:00:00)-Water Temperature (C)]]*OO[[#This Row],[57]]</f>
        <v>3.5613834428249995E-8</v>
      </c>
      <c r="BH26" s="10">
        <f>3/24000000*OO[[#This Row],[116 (03JUL1985 09:00:00)-Water Temperature (C)]]*OO[[#This Row],[58]]</f>
        <v>3.1426552675549999E-8</v>
      </c>
      <c r="BI26" s="10">
        <f>3/24000000*OO[[#This Row],[117 (03JUL1985 12:00:00)-Water Temperature (C)]]*OO[[#This Row],[59]]</f>
        <v>2.7547087532899999E-8</v>
      </c>
      <c r="BJ26" s="10">
        <f>3/24000000*OO[[#This Row],[118 (03JUL1985 15:00:00)-Water Temperature (C)]]*OO[[#This Row],[60]]</f>
        <v>2.5476428804124998E-8</v>
      </c>
      <c r="BK26" s="10">
        <f>3/24000000*OO[[#This Row],[119 (03JUL1985 18:00:00)-Water Temperature (C)]]*OO[[#This Row],[61]]</f>
        <v>2.4447343395249995E-8</v>
      </c>
      <c r="BL26" s="10">
        <f>3/24000000*OO[[#This Row],[120 (03JUL1985 21:00:00)-Water Temperature (C)]]*OO[[#This Row],[62]]</f>
        <v>2.2585773271424999E-8</v>
      </c>
      <c r="BM26" s="10">
        <f>3/24000000*OO[[#This Row],[121 (04JUL1985 00:00:00)-Water Temperature (C)]]*OO[[#This Row],[63]]</f>
        <v>1.9984140828600002E-8</v>
      </c>
      <c r="BN26" s="10">
        <f>3/24000000*OO[[#This Row],[122 (04JUL1985 03:00:00)-Water Temperature (C)]]*OO[[#This Row],[64]]</f>
        <v>1.8239801977799997E-8</v>
      </c>
      <c r="BO26" s="10">
        <f>3/24000000*OO[[#This Row],[123 (04JUL1985 06:00:00)-Water Temperature (C)]]*OO[[#This Row],[65]]</f>
        <v>2.0159155983637499E-8</v>
      </c>
      <c r="BP26" s="10">
        <f>3/24000000*OO[[#This Row],[124 (04JUL1985 09:00:00)-Water Temperature (C)]]*OO[[#This Row],[66]]</f>
        <v>2.6652464613774998E-8</v>
      </c>
      <c r="BQ26" s="10">
        <f>3/24000000*OO[[#This Row],[125 (04JUL1985 12:00:00)-Water Temperature (C)]]*OO[[#This Row],[67]]</f>
        <v>3.2465808437849998E-8</v>
      </c>
      <c r="BR26" s="10">
        <f>3/24000000*OO[[#This Row],[126 (04JUL1985 15:00:00)-Water Temperature (C)]]*OO[[#This Row],[68]]</f>
        <v>3.5001001092399999E-8</v>
      </c>
      <c r="BS26" s="10">
        <f>3/24000000*OO[[#This Row],[127 (04JUL1985 18:00:00)-Water Temperature (C)]]*OO[[#This Row],[69]]</f>
        <v>3.4788852995625E-8</v>
      </c>
      <c r="BT26" s="10">
        <f>3/24000000*OO[[#This Row],[128 (04JUL1985 21:00:00)-Water Temperature (C)]]*OO[[#This Row],[70]]</f>
        <v>3.1923856956525001E-8</v>
      </c>
      <c r="BU26" s="10">
        <f>3/24000000*OO[[#This Row],[129 (05JUL1985 00:00:00)-Water Temperature (C)]]*OO[[#This Row],[71]]</f>
        <v>2.7704071779999998E-8</v>
      </c>
      <c r="BV26" s="10">
        <f>3/24000000*OO[[#This Row],[130 (05JUL1985 03:00:00)-Water Temperature (C)]]*OO[[#This Row],[72]]</f>
        <v>2.4713720481924999E-8</v>
      </c>
      <c r="BW26" s="10">
        <f>3/24000000*OO[[#This Row],[131 (05JUL1985 06:00:00)-Water Temperature (C)]]*OO[[#This Row],[73]]</f>
        <v>2.2947974459174999E-8</v>
      </c>
      <c r="BX26" s="10">
        <f>3/24000000*OO[[#This Row],[132 (05JUL1985 09:00:00)-Water Temperature (C)]]*OO[[#This Row],[74]]</f>
        <v>2.24509171871E-8</v>
      </c>
      <c r="BY26" s="10">
        <f>3/24000000*OO[[#This Row],[133 (05JUL1985 12:00:00)-Water Temperature (C)]]*OO[[#This Row],[75]]</f>
        <v>2.23544547709E-8</v>
      </c>
      <c r="BZ26" s="10">
        <f>3/24000000*OO[[#This Row],[134 (05JUL1985 15:00:00)-Water Temperature (C)]]*OO[[#This Row],[76]]</f>
        <v>2.1484591309312499E-8</v>
      </c>
      <c r="CA26" s="10">
        <f>3/24000000*OO[[#This Row],[135 (05JUL1985 18:00:00)-Water Temperature (C)]]*OO[[#This Row],[77]]</f>
        <v>2.0234763128699999E-8</v>
      </c>
      <c r="CB26" s="10">
        <f>3/24000000*OO[[#This Row],[136 (05JUL1985 21:00:00)-Water Temperature (C)]]*OO[[#This Row],[78]]</f>
        <v>1.8720441610249999E-8</v>
      </c>
      <c r="CC26" s="10">
        <f>3/24000000*OO[[#This Row],[137 (06JUL1985 00:00:00)-Water Temperature (C)]]*OO[[#This Row],[79]]</f>
        <v>1.7107152978849999E-8</v>
      </c>
      <c r="CD26" s="10">
        <f>3/24000000*OO[[#This Row],[138 (06JUL1985 03:00:00)-Water Temperature (C)]]*OO[[#This Row],[80]]</f>
        <v>1.5989077476066249E-8</v>
      </c>
      <c r="CE26" s="10">
        <f>3/24000000*OO[[#This Row],[139 (06JUL1985 06:00:00)-Water Temperature (C)]]*OO[[#This Row],[81]]</f>
        <v>1.58144206217625E-8</v>
      </c>
      <c r="CF26" s="10">
        <f>3/24000000*OO[[#This Row],[140 (06JUL1985 09:00:00)-Water Temperature (C)]]*OO[[#This Row],[82]]</f>
        <v>1.7159706627480001E-8</v>
      </c>
      <c r="CG26" s="10">
        <f>3/24000000*OO[[#This Row],[141 (06JUL1985 12:00:00)-Water Temperature (C)]]*OO[[#This Row],[83]]</f>
        <v>1.8597307328300001E-8</v>
      </c>
      <c r="CH26" s="10">
        <f>3/24000000*OO[[#This Row],[142 (06JUL1985 15:00:00)-Water Temperature (C)]]*OO[[#This Row],[84]]</f>
        <v>1.9301325776694997E-8</v>
      </c>
      <c r="CI26" s="10">
        <f>3/24000000*OO[[#This Row],[143 (06JUL1985 18:00:00)-Water Temperature (C)]]*OO[[#This Row],[85]]</f>
        <v>1.898130568735125E-8</v>
      </c>
      <c r="CJ26" s="10">
        <f>3/24000000*OO[[#This Row],[144 (06JUL1985 21:00:00)-Water Temperature (C)]]*OO[[#This Row],[86]]</f>
        <v>1.7652963543679999E-8</v>
      </c>
      <c r="CK26" s="10">
        <f>3/24000000*OO[[#This Row],[145 (07JUL1985 00:00:00)-Water Temperature (C)]]*OO[[#This Row],[87]]</f>
        <v>1.5388074338437496E-8</v>
      </c>
      <c r="CL26" s="10">
        <f>3/24000000*OO[[#This Row],[146 (07JUL1985 03:00:00)-Water Temperature (C)]]*OO[[#This Row],[88]]</f>
        <v>1.3613021841509997E-8</v>
      </c>
      <c r="CM26" s="10">
        <f>3/24000000*OO[[#This Row],[147 (07JUL1985 06:00:00)-Water Temperature (C)]]*OO[[#This Row],[89]]</f>
        <v>1.2875122488435001E-8</v>
      </c>
      <c r="CN26" s="10">
        <f>3/24000000*OO[[#This Row],[148 (07JUL1985 09:00:00)-Water Temperature (C)]]*OO[[#This Row],[90]]</f>
        <v>1.300078477280625E-8</v>
      </c>
      <c r="CO26" s="10">
        <f>3/24000000*OO[[#This Row],[149 (07JUL1985 12:00:00)-Water Temperature (C)]]*OO[[#This Row],[91]]</f>
        <v>1.353180573543375E-8</v>
      </c>
      <c r="CP26" s="10">
        <f>3/24000000*OO[[#This Row],[150 (07JUL1985 15:00:00)-Water Temperature (C)]]*OO[[#This Row],[92]]</f>
        <v>1.353180573543375E-8</v>
      </c>
      <c r="CQ26" s="10">
        <f>3/24000000*OO[[#This Row],[151 (07JUL1985 18:00:00)-Water Temperature (C)]]*OO[[#This Row],[93]]</f>
        <v>1.353180573543375E-8</v>
      </c>
      <c r="CR26" s="10">
        <f>3/24000000*OO[[#This Row],[152 (07JUL1985 21:00:00)-Water Temperature (C)]]*OO[[#This Row],[94]]</f>
        <v>1.353180573543375E-8</v>
      </c>
      <c r="CS26" s="10">
        <f>3/24000000*OO[[#This Row],[153 (08JUL1985 00:00:00)-Water Temperature (C)]]*OO[[#This Row],[95]]</f>
        <v>1.353180573543375E-8</v>
      </c>
      <c r="CT26" s="10">
        <f>3/24000000*OO[[#This Row],[154 (08JUL1985 03:00:00)-Water Temperature (C)]]*OO[[#This Row],[96]]</f>
        <v>1.353180573543375E-8</v>
      </c>
      <c r="CU26" s="10">
        <f>3/24000000*OO[[#This Row],[155 (08JUL1985 06:00:00)-Water Temperature (C)]]*OO[[#This Row],[97]]</f>
        <v>1.353180573543375E-8</v>
      </c>
      <c r="CV26" s="10">
        <f>3/24000000*OO[[#This Row],[156 (08JUL1985 09:00:00)-Water Temperature (C)]]*OO[[#This Row],[98]]</f>
        <v>1.353180573543375E-8</v>
      </c>
      <c r="CW26" s="10">
        <f>3/24000000*OO[[#This Row],[157 (08JUL1985 12:00:00)-Water Temperature (C)]]*OO[[#This Row],[99]]</f>
        <v>1.353180573543375E-8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1.2977247714250134E-2</v>
      </c>
      <c r="D27" s="10">
        <f>3/24*OO[[#This Row],[60 (26JUN1985 09:00:00)-Water Temperature (C)]]*OO[[#This Row],[2]]/SUM(OO[2])</f>
        <v>1.0569998421321599E-4</v>
      </c>
      <c r="E27" s="10">
        <f>3/24*OO[[#This Row],[61 (26JUN1985 12:00:00)-Water Temperature (C)]]*OO[[#This Row],[3]]/SUM(OO[3])</f>
        <v>4.862218158973449E-5</v>
      </c>
      <c r="F27" s="10">
        <f>3/24*OO[[#This Row],[62 (26JUN1985 15:00:00)-Water Temperature (C)]]*OO[[#This Row],[4]]/SUM(OO[4])</f>
        <v>4.3900489341061246E-5</v>
      </c>
      <c r="G27" s="10">
        <f>3/24*OO[[#This Row],[63 (26JUN1985 18:00:00)-Water Temperature (C)]]*OO[[#This Row],[5]]/SUM(OO[5])</f>
        <v>3.9834912202011029E-5</v>
      </c>
      <c r="H27" s="10">
        <f>3/24*OO[[#This Row],[64 (26JUN1985 21:00:00)-Water Temperature (C)]]*OO[[#This Row],[6]]/SUM(OO[6])</f>
        <v>3.5001897520818414E-5</v>
      </c>
      <c r="I27" s="10">
        <f>3/24*OO[[#This Row],[65 (27JUN1985 00:00:00)-Water Temperature (C)]]*OO[[#This Row],[7]]/SUM(OO[7])</f>
        <v>2.9564282852694351E-5</v>
      </c>
      <c r="J27" s="10">
        <f>3/24*OO[[#This Row],[66 (27JUN1985 03:00:00)-Water Temperature (C)]]*OO[[#This Row],[8]]/SUM(OO[8])</f>
        <v>2.6193787954516903E-5</v>
      </c>
      <c r="K27" s="10">
        <f>3/24*OO[[#This Row],[67 (27JUN1985 06:00:00)-Water Temperature (C)]]*OO[[#This Row],[9]]/SUM(OO[9])</f>
        <v>2.9160757678058385E-5</v>
      </c>
      <c r="L27" s="10">
        <f>3/24*OO[[#This Row],[68 (27JUN1985 09:00:00)-Water Temperature (C)]]*OO[[#This Row],[10]]/SUM(OO[10])</f>
        <v>3.281103060829027E-5</v>
      </c>
      <c r="M27" s="10">
        <f>3/24*OO[[#This Row],[69 (27JUN1985 12:00:00)-Water Temperature (C)]]*OO[[#This Row],[11]]/SUM(OO[11])</f>
        <v>3.3206736039066386E-5</v>
      </c>
      <c r="N27" s="10">
        <f>3/24*OO[[#This Row],[70 (27JUN1985 15:00:00)-Water Temperature (C)]]*OO[[#This Row],[12]]/SUM(OO[12])</f>
        <v>3.0758058869579417E-5</v>
      </c>
      <c r="O27" s="10">
        <f>3/24*OO[[#This Row],[71 (27JUN1985 18:00:00)-Water Temperature (C)]]*OO[[#This Row],[13]]/SUM(OO[13])</f>
        <v>2.7375068806112292E-5</v>
      </c>
      <c r="P27" s="10">
        <f>3/24*OO[[#This Row],[72 (27JUN1985 21:00:00)-Water Temperature (C)]]*OO[[#This Row],[14]]/SUM(OO[14])</f>
        <v>2.3457628723002696E-5</v>
      </c>
      <c r="Q27" s="10">
        <f>3/24*OO[[#This Row],[73 (28JUN1985 00:00:00)-Water Temperature (C)]]*OO[[#This Row],[15]]/SUM(OO[15])</f>
        <v>1.977671108676521E-5</v>
      </c>
      <c r="R27" s="10">
        <f>3/24*OO[[#This Row],[74 (28JUN1985 03:00:00)-Water Temperature (C)]]*OO[[#This Row],[16]]/SUM(OO[16])</f>
        <v>1.6837412977017853E-5</v>
      </c>
      <c r="S27" s="10">
        <f>3/24*OO[[#This Row],[75 (28JUN1985 06:00:00)-Water Temperature (C)]]*OO[[#This Row],[17]]/SUM(OO[17])</f>
        <v>1.4888464886979568E-5</v>
      </c>
      <c r="T27" s="10">
        <f>3/24*OO[[#This Row],[76 (28JUN1985 09:00:00)-Water Temperature (C)]]*OO[[#This Row],[18]]/SUM(OO[18])</f>
        <v>1.3243338071815698E-5</v>
      </c>
      <c r="U27" s="10">
        <f>3/24*OO[[#This Row],[77 (28JUN1985 12:00:00)-Water Temperature (C)]]*OO[[#This Row],[19]]/SUM(OO[19])</f>
        <v>1.216108246854369E-5</v>
      </c>
      <c r="V27" s="10">
        <f>3/24000000*OO[[#This Row],[78 (28JUN1985 15:00:00)-Water Temperature (C)]]*OO[[#This Row],[20]]</f>
        <v>1.0929539784461249E-5</v>
      </c>
      <c r="W27" s="10">
        <f>3/24000000*OO[[#This Row],[79 (28JUN1985 18:00:00)-Water Temperature (C)]]*OO[[#This Row],[21]]</f>
        <v>9.4685218453324998E-6</v>
      </c>
      <c r="X27" s="10">
        <f>3/24000000*OO[[#This Row],[80 (28JUN1985 21:00:00)-Water Temperature (C)]]*OO[[#This Row],[22]]</f>
        <v>7.9711824222099981E-6</v>
      </c>
      <c r="Y27" s="10">
        <f>3/24000000*OO[[#This Row],[81 (29JUN1985 00:00:00)-Water Temperature (C)]]*OO[[#This Row],[23]]</f>
        <v>6.7666234387199994E-6</v>
      </c>
      <c r="Z27" s="10">
        <f>3/24000000*OO[[#This Row],[82 (29JUN1985 03:00:00)-Water Temperature (C)]]*OO[[#This Row],[24]]</f>
        <v>5.8867919561E-6</v>
      </c>
      <c r="AA27" s="10">
        <f>3/24000000*OO[[#This Row],[83 (29JUN1985 06:00:00)-Water Temperature (C)]]*OO[[#This Row],[25]]</f>
        <v>5.0269981327924992E-6</v>
      </c>
      <c r="AB27" s="10">
        <f>3/24000000*OO[[#This Row],[84 (29JUN1985 09:00:00)-Water Temperature (C)]]*OO[[#This Row],[26]]</f>
        <v>4.3890871467700002E-6</v>
      </c>
      <c r="AC27" s="10">
        <f>3/24000000*OO[[#This Row],[85 (29JUN1985 12:00:00)-Water Temperature (C)]]*OO[[#This Row],[27]]</f>
        <v>3.9676400654537495E-6</v>
      </c>
      <c r="AD27" s="10">
        <f>3/24000000*OO[[#This Row],[86 (29JUN1985 15:00:00)-Water Temperature (C)]]*OO[[#This Row],[28]]</f>
        <v>3.5807864734874997E-6</v>
      </c>
      <c r="AE27" s="10">
        <f>3/24000000*OO[[#This Row],[88 (29JUN1985 21:00:00)-Water Temperature (C)]]*OO[[#This Row],[30]]</f>
        <v>2.6374811704312501E-6</v>
      </c>
      <c r="AF27" s="10">
        <f>3/24000000*OO[[#This Row],[88 (29JUN1985 21:00:00)-Water Temperature (C)]]*OO[[#This Row],[30]]</f>
        <v>2.6374811704312501E-6</v>
      </c>
      <c r="AG27" s="10">
        <f>3/24000000*OO[[#This Row],[89 (30JUN1985 00:00:00)-Water Temperature (C)]]*OO[[#This Row],[31]]</f>
        <v>2.1746612211787502E-6</v>
      </c>
      <c r="AH27" s="10">
        <f>3/24000000*OO[[#This Row],[90 (30JUN1985 03:00:00)-Water Temperature (C)]]*OO[[#This Row],[32]]</f>
        <v>1.824719131035E-6</v>
      </c>
      <c r="AI27" s="10">
        <f>3/24000000*OO[[#This Row],[91 (30JUN1985 06:00:00)-Water Temperature (C)]]*OO[[#This Row],[33]]</f>
        <v>1.5094375140570001E-6</v>
      </c>
      <c r="AJ27" s="10">
        <f>3/24000000*OO[[#This Row],[92 (30JUN1985 09:00:00)-Water Temperature (C)]]*OO[[#This Row],[34]]</f>
        <v>1.228010248836E-6</v>
      </c>
      <c r="AK27" s="10">
        <f>3/24000000*OO[[#This Row],[93 (30JUN1985 12:00:00)-Water Temperature (C)]]*OO[[#This Row],[35]]</f>
        <v>1.0254080893769999E-6</v>
      </c>
      <c r="AL27" s="10">
        <f>3/24000000*OO[[#This Row],[94 (30JUN1985 15:00:00)-Water Temperature (C)]]*OO[[#This Row],[36]]</f>
        <v>8.5886955918524997E-7</v>
      </c>
      <c r="AM27" s="10">
        <f>3/24000000*OO[[#This Row],[95 (30JUN1985 18:00:00)-Water Temperature (C)]]*OO[[#This Row],[37]]</f>
        <v>7.2425309710600003E-7</v>
      </c>
      <c r="AN27" s="10">
        <f>3/24000000*OO[[#This Row],[96 (30JUN1985 21:00:00)-Water Temperature (C)]]*OO[[#This Row],[38]]</f>
        <v>6.1468970332787495E-7</v>
      </c>
      <c r="AO27" s="10">
        <f>3/24000000*OO[[#This Row],[97 (01JUL1985 00:00:00)-Water Temperature (C)]]*OO[[#This Row],[39]]</f>
        <v>4.9739460557462494E-7</v>
      </c>
      <c r="AP27" s="10">
        <f>3/24000000*OO[[#This Row],[98 (01JUL1985 03:00:00)-Water Temperature (C)]]*OO[[#This Row],[40]]</f>
        <v>4.148933475375E-7</v>
      </c>
      <c r="AQ27" s="10">
        <f>3/24000000*OO[[#This Row],[99 (01JUL1985 06:00:00)-Water Temperature (C)]]*OO[[#This Row],[41]]</f>
        <v>3.3224775593549996E-7</v>
      </c>
      <c r="AR27" s="10">
        <f>3/24000000*OO[[#This Row],[100 (01JUL1985 09:00:00)-Water Temperature (C)]]*OO[[#This Row],[42]]</f>
        <v>2.5235545964599996E-7</v>
      </c>
      <c r="AS27" s="10">
        <f>3/24000000*OO[[#This Row],[101 (01JUL1985 12:00:00)-Water Temperature (C)]]*OO[[#This Row],[43]]</f>
        <v>1.9748868130900001E-7</v>
      </c>
      <c r="AT27" s="10">
        <f>3/24000000*OO[[#This Row],[102 (01JUL1985 15:00:00)-Water Temperature (C)]]*OO[[#This Row],[44]]</f>
        <v>1.6103928462368747E-7</v>
      </c>
      <c r="AU27" s="10">
        <f>3/24000000*OO[[#This Row],[103 (01JUL1985 18:00:00)-Water Temperature (C)]]*OO[[#This Row],[45]]</f>
        <v>1.35429211352825E-7</v>
      </c>
      <c r="AV27" s="10">
        <f>3/24000000*OO[[#This Row],[104 (01JUL1985 21:00:00)-Water Temperature (C)]]*OO[[#This Row],[46]]</f>
        <v>1.1258746959404998E-7</v>
      </c>
      <c r="AW27" s="10">
        <f>3/24000000*OO[[#This Row],[105 (02JUL1985 00:00:00)-Water Temperature (C)]]*OO[[#This Row],[47]]</f>
        <v>9.1829905243575E-8</v>
      </c>
      <c r="AX27" s="10">
        <f>3/24000000*OO[[#This Row],[106 (02JUL1985 03:00:00)-Water Temperature (C)]]*OO[[#This Row],[48]]</f>
        <v>7.79786794845E-8</v>
      </c>
      <c r="AY27" s="10">
        <f>3/24000000*OO[[#This Row],[107 (02JUL1985 06:00:00)-Water Temperature (C)]]*OO[[#This Row],[49]]</f>
        <v>6.9464963970499995E-8</v>
      </c>
      <c r="AZ27" s="10">
        <f>3/24000000*OO[[#This Row],[108 (02JUL1985 09:00:00)-Water Temperature (C)]]*OO[[#This Row],[50]]</f>
        <v>6.5947977656999992E-8</v>
      </c>
      <c r="BA27" s="10">
        <f>3/24000000*OO[[#This Row],[109 (02JUL1985 12:00:00)-Water Temperature (C)]]*OO[[#This Row],[51]]</f>
        <v>6.4733844448112503E-8</v>
      </c>
      <c r="BB27" s="10">
        <f>3/24000000*OO[[#This Row],[110 (02JUL1985 15:00:00)-Water Temperature (C)]]*OO[[#This Row],[52]]</f>
        <v>6.2264961164000004E-8</v>
      </c>
      <c r="BC27" s="10">
        <f>3/24000000*OO[[#This Row],[111 (02JUL1985 18:00:00)-Water Temperature (C)]]*OO[[#This Row],[53]]</f>
        <v>5.8023372233237499E-8</v>
      </c>
      <c r="BD27" s="10">
        <f>3/24000000*OO[[#This Row],[112 (02JUL1985 21:00:00)-Water Temperature (C)]]*OO[[#This Row],[54]]</f>
        <v>5.1627414085974998E-8</v>
      </c>
      <c r="BE27" s="10">
        <f>3/24000000*OO[[#This Row],[113 (03JUL1985 00:00:00)-Water Temperature (C)]]*OO[[#This Row],[55]]</f>
        <v>4.4077096422787498E-8</v>
      </c>
      <c r="BF27" s="10">
        <f>3/24000000*OO[[#This Row],[114 (03JUL1985 03:00:00)-Water Temperature (C)]]*OO[[#This Row],[56]]</f>
        <v>3.8498050369800001E-8</v>
      </c>
      <c r="BG27" s="10">
        <f>3/24000000*OO[[#This Row],[115 (03JUL1985 06:00:00)-Water Temperature (C)]]*OO[[#This Row],[57]]</f>
        <v>3.4225972551612495E-8</v>
      </c>
      <c r="BH27" s="10">
        <f>3/24000000*OO[[#This Row],[116 (03JUL1985 09:00:00)-Water Temperature (C)]]*OO[[#This Row],[58]]</f>
        <v>3.0253714301200002E-8</v>
      </c>
      <c r="BI27" s="10">
        <f>3/24000000*OO[[#This Row],[117 (03JUL1985 12:00:00)-Water Temperature (C)]]*OO[[#This Row],[59]]</f>
        <v>2.6453247478187499E-8</v>
      </c>
      <c r="BJ27" s="10">
        <f>3/24000000*OO[[#This Row],[118 (03JUL1985 15:00:00)-Water Temperature (C)]]*OO[[#This Row],[60]]</f>
        <v>2.4387724458E-8</v>
      </c>
      <c r="BK27" s="10">
        <f>3/24000000*OO[[#This Row],[119 (03JUL1985 18:00:00)-Water Temperature (C)]]*OO[[#This Row],[61]]</f>
        <v>2.3297901048575E-8</v>
      </c>
      <c r="BL27" s="10">
        <f>3/24000000*OO[[#This Row],[120 (03JUL1985 21:00:00)-Water Temperature (C)]]*OO[[#This Row],[62]]</f>
        <v>2.1574635781875E-8</v>
      </c>
      <c r="BM27" s="10">
        <f>3/24000000*OO[[#This Row],[121 (04JUL1985 00:00:00)-Water Temperature (C)]]*OO[[#This Row],[63]]</f>
        <v>1.90807372686E-8</v>
      </c>
      <c r="BN27" s="10">
        <f>3/24000000*OO[[#This Row],[122 (04JUL1985 03:00:00)-Water Temperature (C)]]*OO[[#This Row],[64]]</f>
        <v>1.729550982E-8</v>
      </c>
      <c r="BO27" s="10">
        <f>3/24000000*OO[[#This Row],[123 (04JUL1985 06:00:00)-Water Temperature (C)]]*OO[[#This Row],[65]]</f>
        <v>1.8610050930187497E-8</v>
      </c>
      <c r="BP27" s="10">
        <f>3/24000000*OO[[#This Row],[124 (04JUL1985 09:00:00)-Water Temperature (C)]]*OO[[#This Row],[66]]</f>
        <v>2.4630604697999998E-8</v>
      </c>
      <c r="BQ27" s="10">
        <f>3/24000000*OO[[#This Row],[125 (04JUL1985 12:00:00)-Water Temperature (C)]]*OO[[#This Row],[67]]</f>
        <v>3.043432122915E-8</v>
      </c>
      <c r="BR27" s="10">
        <f>3/24000000*OO[[#This Row],[126 (04JUL1985 15:00:00)-Water Temperature (C)]]*OO[[#This Row],[68]]</f>
        <v>3.3206798723724997E-8</v>
      </c>
      <c r="BS27" s="10">
        <f>3/24000000*OO[[#This Row],[127 (04JUL1985 18:00:00)-Water Temperature (C)]]*OO[[#This Row],[69]]</f>
        <v>3.3202645404824997E-8</v>
      </c>
      <c r="BT27" s="10">
        <f>3/24000000*OO[[#This Row],[128 (04JUL1985 21:00:00)-Water Temperature (C)]]*OO[[#This Row],[70]]</f>
        <v>3.0561582811599996E-8</v>
      </c>
      <c r="BU27" s="10">
        <f>3/24000000*OO[[#This Row],[129 (05JUL1985 00:00:00)-Water Temperature (C)]]*OO[[#This Row],[71]]</f>
        <v>2.6542629739125002E-8</v>
      </c>
      <c r="BV27" s="10">
        <f>3/24000000*OO[[#This Row],[130 (05JUL1985 03:00:00)-Water Temperature (C)]]*OO[[#This Row],[72]]</f>
        <v>2.3530068472537501E-8</v>
      </c>
      <c r="BW27" s="10">
        <f>3/24000000*OO[[#This Row],[131 (05JUL1985 06:00:00)-Water Temperature (C)]]*OO[[#This Row],[73]]</f>
        <v>2.1833769830475E-8</v>
      </c>
      <c r="BX27" s="10">
        <f>3/24000000*OO[[#This Row],[132 (05JUL1985 09:00:00)-Water Temperature (C)]]*OO[[#This Row],[74]]</f>
        <v>2.1341265688799997E-8</v>
      </c>
      <c r="BY27" s="10">
        <f>3/24000000*OO[[#This Row],[133 (05JUL1985 12:00:00)-Water Temperature (C)]]*OO[[#This Row],[75]]</f>
        <v>2.1232330657000001E-8</v>
      </c>
      <c r="BZ27" s="10">
        <f>3/24000000*OO[[#This Row],[134 (05JUL1985 15:00:00)-Water Temperature (C)]]*OO[[#This Row],[76]]</f>
        <v>2.0501656927950001E-8</v>
      </c>
      <c r="CA27" s="10">
        <f>3/24000000*OO[[#This Row],[135 (05JUL1985 18:00:00)-Water Temperature (C)]]*OO[[#This Row],[77]]</f>
        <v>1.9285627575500001E-8</v>
      </c>
      <c r="CB27" s="10">
        <f>3/24000000*OO[[#This Row],[136 (05JUL1985 21:00:00)-Water Temperature (C)]]*OO[[#This Row],[78]]</f>
        <v>1.7847129373999999E-8</v>
      </c>
      <c r="CC27" s="10">
        <f>3/24000000*OO[[#This Row],[137 (06JUL1985 00:00:00)-Water Temperature (C)]]*OO[[#This Row],[79]]</f>
        <v>1.6279140480413749E-8</v>
      </c>
      <c r="CD27" s="10">
        <f>3/24000000*OO[[#This Row],[138 (06JUL1985 03:00:00)-Water Temperature (C)]]*OO[[#This Row],[80]]</f>
        <v>1.5169850165557498E-8</v>
      </c>
      <c r="CE27" s="10">
        <f>3/24000000*OO[[#This Row],[139 (06JUL1985 06:00:00)-Water Temperature (C)]]*OO[[#This Row],[81]]</f>
        <v>1.4916594775045E-8</v>
      </c>
      <c r="CF27" s="10">
        <f>3/24000000*OO[[#This Row],[140 (06JUL1985 09:00:00)-Water Temperature (C)]]*OO[[#This Row],[82]]</f>
        <v>1.615294770175E-8</v>
      </c>
      <c r="CG27" s="10">
        <f>3/24000000*OO[[#This Row],[141 (06JUL1985 12:00:00)-Water Temperature (C)]]*OO[[#This Row],[83]]</f>
        <v>1.7585394461112499E-8</v>
      </c>
      <c r="CH27" s="10">
        <f>3/24000000*OO[[#This Row],[142 (06JUL1985 15:00:00)-Water Temperature (C)]]*OO[[#This Row],[84]]</f>
        <v>1.8363737652919999E-8</v>
      </c>
      <c r="CI27" s="10">
        <f>3/24000000*OO[[#This Row],[143 (06JUL1985 18:00:00)-Water Temperature (C)]]*OO[[#This Row],[85]]</f>
        <v>1.8128366863679996E-8</v>
      </c>
      <c r="CJ27" s="10">
        <f>3/24000000*OO[[#This Row],[144 (06JUL1985 21:00:00)-Water Temperature (C)]]*OO[[#This Row],[86]]</f>
        <v>1.6892088777899999E-8</v>
      </c>
      <c r="CK27" s="10">
        <f>3/24000000*OO[[#This Row],[145 (07JUL1985 00:00:00)-Water Temperature (C)]]*OO[[#This Row],[87]]</f>
        <v>1.4751174550252501E-8</v>
      </c>
      <c r="CL27" s="10">
        <f>3/24000000*OO[[#This Row],[146 (07JUL1985 03:00:00)-Water Temperature (C)]]*OO[[#This Row],[88]]</f>
        <v>1.2970671750462499E-8</v>
      </c>
      <c r="CM27" s="10">
        <f>3/24000000*OO[[#This Row],[147 (07JUL1985 06:00:00)-Water Temperature (C)]]*OO[[#This Row],[89]]</f>
        <v>1.2201436187051248E-8</v>
      </c>
      <c r="CN27" s="10">
        <f>3/24000000*OO[[#This Row],[148 (07JUL1985 09:00:00)-Water Temperature (C)]]*OO[[#This Row],[90]]</f>
        <v>1.22973139904E-8</v>
      </c>
      <c r="CO27" s="10">
        <f>3/24000000*OO[[#This Row],[149 (07JUL1985 12:00:00)-Water Temperature (C)]]*OO[[#This Row],[91]]</f>
        <v>1.281856113693375E-8</v>
      </c>
      <c r="CP27" s="10">
        <f>3/24000000*OO[[#This Row],[150 (07JUL1985 15:00:00)-Water Temperature (C)]]*OO[[#This Row],[92]]</f>
        <v>1.281856113693375E-8</v>
      </c>
      <c r="CQ27" s="10">
        <f>3/24000000*OO[[#This Row],[151 (07JUL1985 18:00:00)-Water Temperature (C)]]*OO[[#This Row],[93]]</f>
        <v>1.281856113693375E-8</v>
      </c>
      <c r="CR27" s="10">
        <f>3/24000000*OO[[#This Row],[152 (07JUL1985 21:00:00)-Water Temperature (C)]]*OO[[#This Row],[94]]</f>
        <v>1.281856113693375E-8</v>
      </c>
      <c r="CS27" s="10">
        <f>3/24000000*OO[[#This Row],[153 (08JUL1985 00:00:00)-Water Temperature (C)]]*OO[[#This Row],[95]]</f>
        <v>1.281856113693375E-8</v>
      </c>
      <c r="CT27" s="10">
        <f>3/24000000*OO[[#This Row],[154 (08JUL1985 03:00:00)-Water Temperature (C)]]*OO[[#This Row],[96]]</f>
        <v>1.281856113693375E-8</v>
      </c>
      <c r="CU27" s="10">
        <f>3/24000000*OO[[#This Row],[155 (08JUL1985 06:00:00)-Water Temperature (C)]]*OO[[#This Row],[97]]</f>
        <v>1.281856113693375E-8</v>
      </c>
      <c r="CV27" s="10">
        <f>3/24000000*OO[[#This Row],[156 (08JUL1985 09:00:00)-Water Temperature (C)]]*OO[[#This Row],[98]]</f>
        <v>1.281856113693375E-8</v>
      </c>
      <c r="CW27" s="10">
        <f>3/24000000*OO[[#This Row],[157 (08JUL1985 12:00:00)-Water Temperature (C)]]*OO[[#This Row],[99]]</f>
        <v>1.281856113693375E-8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2.587318660915373E-2</v>
      </c>
      <c r="D28" s="10">
        <f>3/24*OO[[#This Row],[60 (26JUN1985 09:00:00)-Water Temperature (C)]]*OO[[#This Row],[2]]/SUM(OO[2])</f>
        <v>2.0116971583955911E-4</v>
      </c>
      <c r="E28" s="10">
        <f>3/24*OO[[#This Row],[61 (26JUN1985 12:00:00)-Water Temperature (C)]]*OO[[#This Row],[3]]/SUM(OO[3])</f>
        <v>5.5065825223780649E-5</v>
      </c>
      <c r="F28" s="10">
        <f>3/24*OO[[#This Row],[62 (26JUN1985 15:00:00)-Water Temperature (C)]]*OO[[#This Row],[4]]/SUM(OO[4])</f>
        <v>4.9612683878134493E-5</v>
      </c>
      <c r="G28" s="10">
        <f>3/24*OO[[#This Row],[63 (26JUN1985 18:00:00)-Water Temperature (C)]]*OO[[#This Row],[5]]/SUM(OO[5])</f>
        <v>4.4965382101675821E-5</v>
      </c>
      <c r="H28" s="10">
        <f>3/24*OO[[#This Row],[64 (26JUN1985 21:00:00)-Water Temperature (C)]]*OO[[#This Row],[6]]/SUM(OO[6])</f>
        <v>3.9533000934746423E-5</v>
      </c>
      <c r="I28" s="10">
        <f>3/24*OO[[#This Row],[65 (27JUN1985 00:00:00)-Water Temperature (C)]]*OO[[#This Row],[7]]/SUM(OO[7])</f>
        <v>3.3386613890639828E-5</v>
      </c>
      <c r="J28" s="10">
        <f>3/24*OO[[#This Row],[66 (27JUN1985 03:00:00)-Water Temperature (C)]]*OO[[#This Row],[8]]/SUM(OO[8])</f>
        <v>2.9201558495349916E-5</v>
      </c>
      <c r="K28" s="10">
        <f>3/24*OO[[#This Row],[67 (27JUN1985 06:00:00)-Water Temperature (C)]]*OO[[#This Row],[9]]/SUM(OO[9])</f>
        <v>3.1958959676434032E-5</v>
      </c>
      <c r="L28" s="10">
        <f>3/24*OO[[#This Row],[68 (27JUN1985 09:00:00)-Water Temperature (C)]]*OO[[#This Row],[10]]/SUM(OO[10])</f>
        <v>3.638424897037769E-5</v>
      </c>
      <c r="M28" s="10">
        <f>3/24*OO[[#This Row],[69 (27JUN1985 12:00:00)-Water Temperature (C)]]*OO[[#This Row],[11]]/SUM(OO[11])</f>
        <v>3.7194210328633203E-5</v>
      </c>
      <c r="N28" s="10">
        <f>3/24*OO[[#This Row],[70 (27JUN1985 15:00:00)-Water Temperature (C)]]*OO[[#This Row],[12]]/SUM(OO[12])</f>
        <v>3.4656191572634399E-5</v>
      </c>
      <c r="O28" s="10">
        <f>3/24*OO[[#This Row],[71 (27JUN1985 18:00:00)-Water Temperature (C)]]*OO[[#This Row],[13]]/SUM(OO[13])</f>
        <v>3.0916803566048446E-5</v>
      </c>
      <c r="P28" s="10">
        <f>3/24*OO[[#This Row],[72 (27JUN1985 21:00:00)-Water Temperature (C)]]*OO[[#This Row],[14]]/SUM(OO[14])</f>
        <v>2.6483898659471203E-5</v>
      </c>
      <c r="Q28" s="10">
        <f>3/24*OO[[#This Row],[73 (28JUN1985 00:00:00)-Water Temperature (C)]]*OO[[#This Row],[15]]/SUM(OO[15])</f>
        <v>2.2295006720876449E-5</v>
      </c>
      <c r="R28" s="10">
        <f>3/24*OO[[#This Row],[74 (28JUN1985 03:00:00)-Water Temperature (C)]]*OO[[#This Row],[16]]/SUM(OO[16])</f>
        <v>1.8932921897173534E-5</v>
      </c>
      <c r="S28" s="10">
        <f>3/24*OO[[#This Row],[75 (28JUN1985 06:00:00)-Water Temperature (C)]]*OO[[#This Row],[17]]/SUM(OO[17])</f>
        <v>1.6705441929283705E-5</v>
      </c>
      <c r="T28" s="10">
        <f>3/24*OO[[#This Row],[76 (28JUN1985 09:00:00)-Water Temperature (C)]]*OO[[#This Row],[18]]/SUM(OO[18])</f>
        <v>1.4866060628411716E-5</v>
      </c>
      <c r="U28" s="10">
        <f>3/24*OO[[#This Row],[77 (28JUN1985 12:00:00)-Water Temperature (C)]]*OO[[#This Row],[19]]/SUM(OO[19])</f>
        <v>1.3644342585041996E-5</v>
      </c>
      <c r="V28" s="10">
        <f>3/24000000*OO[[#This Row],[78 (28JUN1985 15:00:00)-Water Temperature (C)]]*OO[[#This Row],[20]]</f>
        <v>1.2292226617512501E-5</v>
      </c>
      <c r="W28" s="10">
        <f>3/24000000*OO[[#This Row],[79 (28JUN1985 18:00:00)-Water Temperature (C)]]*OO[[#This Row],[21]]</f>
        <v>1.06628264530875E-5</v>
      </c>
      <c r="X28" s="10">
        <f>3/24000000*OO[[#This Row],[80 (28JUN1985 21:00:00)-Water Temperature (C)]]*OO[[#This Row],[22]]</f>
        <v>8.9759697902874982E-6</v>
      </c>
      <c r="Y28" s="10">
        <f>3/24000000*OO[[#This Row],[81 (29JUN1985 00:00:00)-Water Temperature (C)]]*OO[[#This Row],[23]]</f>
        <v>7.5894861255187487E-6</v>
      </c>
      <c r="Z28" s="10">
        <f>3/24000000*OO[[#This Row],[82 (29JUN1985 03:00:00)-Water Temperature (C)]]*OO[[#This Row],[24]]</f>
        <v>6.5969764549625005E-6</v>
      </c>
      <c r="AA28" s="10">
        <f>3/24000000*OO[[#This Row],[83 (29JUN1985 06:00:00)-Water Temperature (C)]]*OO[[#This Row],[25]]</f>
        <v>5.6321208691999998E-6</v>
      </c>
      <c r="AB28" s="10">
        <f>3/24000000*OO[[#This Row],[84 (29JUN1985 09:00:00)-Water Temperature (C)]]*OO[[#This Row],[26]]</f>
        <v>4.916405586724999E-6</v>
      </c>
      <c r="AC28" s="10">
        <f>3/24000000*OO[[#This Row],[85 (29JUN1985 12:00:00)-Water Temperature (C)]]*OO[[#This Row],[27]]</f>
        <v>4.4359153575749997E-6</v>
      </c>
      <c r="AD28" s="10">
        <f>3/24000000*OO[[#This Row],[86 (29JUN1985 15:00:00)-Water Temperature (C)]]*OO[[#This Row],[28]]</f>
        <v>4.0117442369700001E-6</v>
      </c>
      <c r="AE28" s="10">
        <f>3/24000000*OO[[#This Row],[88 (29JUN1985 21:00:00)-Water Temperature (C)]]*OO[[#This Row],[30]]</f>
        <v>2.9633732487012503E-6</v>
      </c>
      <c r="AF28" s="10">
        <f>3/24000000*OO[[#This Row],[88 (29JUN1985 21:00:00)-Water Temperature (C)]]*OO[[#This Row],[30]]</f>
        <v>2.9633732487012503E-6</v>
      </c>
      <c r="AG28" s="10">
        <f>3/24000000*OO[[#This Row],[89 (30JUN1985 00:00:00)-Water Temperature (C)]]*OO[[#This Row],[31]]</f>
        <v>2.4371677353100002E-6</v>
      </c>
      <c r="AH28" s="10">
        <f>3/24000000*OO[[#This Row],[90 (30JUN1985 03:00:00)-Water Temperature (C)]]*OO[[#This Row],[32]]</f>
        <v>2.03814405126E-6</v>
      </c>
      <c r="AI28" s="10">
        <f>3/24000000*OO[[#This Row],[91 (30JUN1985 06:00:00)-Water Temperature (C)]]*OO[[#This Row],[33]]</f>
        <v>1.6943836026556249E-6</v>
      </c>
      <c r="AJ28" s="10">
        <f>3/24000000*OO[[#This Row],[92 (30JUN1985 09:00:00)-Water Temperature (C)]]*OO[[#This Row],[34]]</f>
        <v>1.3852561345574999E-6</v>
      </c>
      <c r="AK28" s="10">
        <f>3/24000000*OO[[#This Row],[93 (30JUN1985 12:00:00)-Water Temperature (C)]]*OO[[#This Row],[35]]</f>
        <v>1.1491957907100001E-6</v>
      </c>
      <c r="AL28" s="10">
        <f>3/24000000*OO[[#This Row],[94 (30JUN1985 15:00:00)-Water Temperature (C)]]*OO[[#This Row],[36]]</f>
        <v>9.6341835994687501E-7</v>
      </c>
      <c r="AM28" s="10">
        <f>3/24000000*OO[[#This Row],[95 (30JUN1985 18:00:00)-Water Temperature (C)]]*OO[[#This Row],[37]]</f>
        <v>8.1076791362512493E-7</v>
      </c>
      <c r="AN28" s="10">
        <f>3/24000000*OO[[#This Row],[96 (30JUN1985 21:00:00)-Water Temperature (C)]]*OO[[#This Row],[38]]</f>
        <v>6.8643473900049999E-7</v>
      </c>
      <c r="AO28" s="10">
        <f>3/24000000*OO[[#This Row],[97 (01JUL1985 00:00:00)-Water Temperature (C)]]*OO[[#This Row],[39]]</f>
        <v>5.5522988250150002E-7</v>
      </c>
      <c r="AP28" s="10">
        <f>3/24000000*OO[[#This Row],[98 (01JUL1985 03:00:00)-Water Temperature (C)]]*OO[[#This Row],[40]]</f>
        <v>4.6009788056449996E-7</v>
      </c>
      <c r="AQ28" s="10">
        <f>3/24000000*OO[[#This Row],[99 (01JUL1985 06:00:00)-Water Temperature (C)]]*OO[[#This Row],[41]]</f>
        <v>3.7393095185024995E-7</v>
      </c>
      <c r="AR28" s="10">
        <f>3/24000000*OO[[#This Row],[100 (01JUL1985 09:00:00)-Water Temperature (C)]]*OO[[#This Row],[42]]</f>
        <v>2.8649976278675E-7</v>
      </c>
      <c r="AS28" s="10">
        <f>3/24000000*OO[[#This Row],[101 (01JUL1985 12:00:00)-Water Temperature (C)]]*OO[[#This Row],[43]]</f>
        <v>2.2314111594450002E-7</v>
      </c>
      <c r="AT28" s="10">
        <f>3/24000000*OO[[#This Row],[102 (01JUL1985 15:00:00)-Water Temperature (C)]]*OO[[#This Row],[44]]</f>
        <v>1.8097696653067501E-7</v>
      </c>
      <c r="AU28" s="10">
        <f>3/24000000*OO[[#This Row],[103 (01JUL1985 18:00:00)-Water Temperature (C)]]*OO[[#This Row],[45]]</f>
        <v>1.5138151935501247E-7</v>
      </c>
      <c r="AV28" s="10">
        <f>3/24000000*OO[[#This Row],[104 (01JUL1985 21:00:00)-Water Temperature (C)]]*OO[[#This Row],[46]]</f>
        <v>1.2522809078719999E-7</v>
      </c>
      <c r="AW28" s="10">
        <f>3/24000000*OO[[#This Row],[105 (02JUL1985 00:00:00)-Water Temperature (C)]]*OO[[#This Row],[47]]</f>
        <v>1.0194599478699999E-7</v>
      </c>
      <c r="AX28" s="10">
        <f>3/24000000*OO[[#This Row],[106 (02JUL1985 03:00:00)-Water Temperature (C)]]*OO[[#This Row],[48]]</f>
        <v>8.5919671823299999E-8</v>
      </c>
      <c r="AY28" s="10">
        <f>3/24000000*OO[[#This Row],[107 (02JUL1985 06:00:00)-Water Temperature (C)]]*OO[[#This Row],[49]]</f>
        <v>7.6596703135999996E-8</v>
      </c>
      <c r="AZ28" s="10">
        <f>3/24000000*OO[[#This Row],[108 (02JUL1985 09:00:00)-Water Temperature (C)]]*OO[[#This Row],[50]]</f>
        <v>7.2724937203749998E-8</v>
      </c>
      <c r="BA28" s="10">
        <f>3/24000000*OO[[#This Row],[109 (02JUL1985 12:00:00)-Water Temperature (C)]]*OO[[#This Row],[51]]</f>
        <v>7.1265742528000001E-8</v>
      </c>
      <c r="BB28" s="10">
        <f>3/24000000*OO[[#This Row],[110 (02JUL1985 15:00:00)-Water Temperature (C)]]*OO[[#This Row],[52]]</f>
        <v>6.8757858427287504E-8</v>
      </c>
      <c r="BC28" s="10">
        <f>3/24000000*OO[[#This Row],[111 (02JUL1985 18:00:00)-Water Temperature (C)]]*OO[[#This Row],[53]]</f>
        <v>6.4108604850974987E-8</v>
      </c>
      <c r="BD28" s="10">
        <f>3/24000000*OO[[#This Row],[112 (02JUL1985 21:00:00)-Water Temperature (C)]]*OO[[#This Row],[54]]</f>
        <v>5.6998607062349999E-8</v>
      </c>
      <c r="BE28" s="10">
        <f>3/24000000*OO[[#This Row],[113 (03JUL1985 00:00:00)-Water Temperature (C)]]*OO[[#This Row],[55]]</f>
        <v>4.8648949163875002E-8</v>
      </c>
      <c r="BF28" s="10">
        <f>3/24000000*OO[[#This Row],[114 (03JUL1985 03:00:00)-Water Temperature (C)]]*OO[[#This Row],[56]]</f>
        <v>4.2281023965674997E-8</v>
      </c>
      <c r="BG28" s="10">
        <f>3/24000000*OO[[#This Row],[115 (03JUL1985 06:00:00)-Water Temperature (C)]]*OO[[#This Row],[57]]</f>
        <v>3.7846452689475004E-8</v>
      </c>
      <c r="BH28" s="10">
        <f>3/24000000*OO[[#This Row],[116 (03JUL1985 09:00:00)-Water Temperature (C)]]*OO[[#This Row],[58]]</f>
        <v>3.3590486520562502E-8</v>
      </c>
      <c r="BI28" s="10">
        <f>3/24000000*OO[[#This Row],[117 (03JUL1985 12:00:00)-Water Temperature (C)]]*OO[[#This Row],[59]]</f>
        <v>2.9280076843025002E-8</v>
      </c>
      <c r="BJ28" s="10">
        <f>3/24000000*OO[[#This Row],[118 (03JUL1985 15:00:00)-Water Temperature (C)]]*OO[[#This Row],[60]]</f>
        <v>2.6955103385949999E-8</v>
      </c>
      <c r="BK28" s="10">
        <f>3/24000000*OO[[#This Row],[119 (03JUL1985 18:00:00)-Water Temperature (C)]]*OO[[#This Row],[61]]</f>
        <v>2.5615751195512501E-8</v>
      </c>
      <c r="BL28" s="10">
        <f>3/24000000*OO[[#This Row],[120 (03JUL1985 21:00:00)-Water Temperature (C)]]*OO[[#This Row],[62]]</f>
        <v>2.3751252150999997E-8</v>
      </c>
      <c r="BM28" s="10">
        <f>3/24000000*OO[[#This Row],[121 (04JUL1985 00:00:00)-Water Temperature (C)]]*OO[[#This Row],[63]]</f>
        <v>2.10158485905375E-8</v>
      </c>
      <c r="BN28" s="10">
        <f>3/24000000*OO[[#This Row],[122 (04JUL1985 03:00:00)-Water Temperature (C)]]*OO[[#This Row],[64]]</f>
        <v>1.8942873655200001E-8</v>
      </c>
      <c r="BO28" s="10">
        <f>3/24000000*OO[[#This Row],[123 (04JUL1985 06:00:00)-Water Temperature (C)]]*OO[[#This Row],[65]]</f>
        <v>1.9882268414950001E-8</v>
      </c>
      <c r="BP28" s="10">
        <f>3/24000000*OO[[#This Row],[124 (04JUL1985 09:00:00)-Water Temperature (C)]]*OO[[#This Row],[66]]</f>
        <v>2.6266486272949999E-8</v>
      </c>
      <c r="BQ28" s="10">
        <f>3/24000000*OO[[#This Row],[125 (04JUL1985 12:00:00)-Water Temperature (C)]]*OO[[#This Row],[67]]</f>
        <v>3.2898510447000004E-8</v>
      </c>
      <c r="BR28" s="10">
        <f>3/24000000*OO[[#This Row],[126 (04JUL1985 15:00:00)-Water Temperature (C)]]*OO[[#This Row],[68]]</f>
        <v>3.63462594653E-8</v>
      </c>
      <c r="BS28" s="10">
        <f>3/24000000*OO[[#This Row],[127 (04JUL1985 18:00:00)-Water Temperature (C)]]*OO[[#This Row],[69]]</f>
        <v>3.6565835071124994E-8</v>
      </c>
      <c r="BT28" s="10">
        <f>3/24000000*OO[[#This Row],[128 (04JUL1985 21:00:00)-Water Temperature (C)]]*OO[[#This Row],[70]]</f>
        <v>3.3736095993600007E-8</v>
      </c>
      <c r="BU28" s="10">
        <f>3/24000000*OO[[#This Row],[129 (05JUL1985 00:00:00)-Water Temperature (C)]]*OO[[#This Row],[71]]</f>
        <v>2.9329107589687498E-8</v>
      </c>
      <c r="BV28" s="10">
        <f>3/24000000*OO[[#This Row],[130 (05JUL1985 03:00:00)-Water Temperature (C)]]*OO[[#This Row],[72]]</f>
        <v>2.5857710653387497E-8</v>
      </c>
      <c r="BW28" s="10">
        <f>3/24000000*OO[[#This Row],[131 (05JUL1985 06:00:00)-Water Temperature (C)]]*OO[[#This Row],[73]]</f>
        <v>2.39571682388125E-8</v>
      </c>
      <c r="BX28" s="10">
        <f>3/24000000*OO[[#This Row],[132 (05JUL1985 09:00:00)-Water Temperature (C)]]*OO[[#This Row],[74]]</f>
        <v>2.3429620864375001E-8</v>
      </c>
      <c r="BY28" s="10">
        <f>3/24000000*OO[[#This Row],[133 (05JUL1985 12:00:00)-Water Temperature (C)]]*OO[[#This Row],[75]]</f>
        <v>2.3264175561825001E-8</v>
      </c>
      <c r="BZ28" s="10">
        <f>3/24000000*OO[[#This Row],[134 (05JUL1985 15:00:00)-Water Temperature (C)]]*OO[[#This Row],[76]]</f>
        <v>2.25701354966625E-8</v>
      </c>
      <c r="CA28" s="10">
        <f>3/24000000*OO[[#This Row],[135 (05JUL1985 18:00:00)-Water Temperature (C)]]*OO[[#This Row],[77]]</f>
        <v>2.1203578528649998E-8</v>
      </c>
      <c r="CB28" s="10">
        <f>3/24000000*OO[[#This Row],[136 (05JUL1985 21:00:00)-Water Temperature (C)]]*OO[[#This Row],[78]]</f>
        <v>1.9616761954449999E-8</v>
      </c>
      <c r="CC28" s="10">
        <f>3/24000000*OO[[#This Row],[137 (06JUL1985 00:00:00)-Water Temperature (C)]]*OO[[#This Row],[79]]</f>
        <v>1.7870730303799998E-8</v>
      </c>
      <c r="CD28" s="10">
        <f>3/24000000*OO[[#This Row],[138 (06JUL1985 03:00:00)-Water Temperature (C)]]*OO[[#This Row],[80]]</f>
        <v>1.6600551560075E-8</v>
      </c>
      <c r="CE28" s="10">
        <f>3/24000000*OO[[#This Row],[139 (06JUL1985 06:00:00)-Water Temperature (C)]]*OO[[#This Row],[81]]</f>
        <v>1.6240797124639996E-8</v>
      </c>
      <c r="CF28" s="10">
        <f>3/24000000*OO[[#This Row],[140 (06JUL1985 09:00:00)-Water Temperature (C)]]*OO[[#This Row],[82]]</f>
        <v>1.75593255153225E-8</v>
      </c>
      <c r="CG28" s="10">
        <f>3/24000000*OO[[#This Row],[141 (06JUL1985 12:00:00)-Water Temperature (C)]]*OO[[#This Row],[83]]</f>
        <v>1.918782478328625E-8</v>
      </c>
      <c r="CH28" s="10">
        <f>3/24000000*OO[[#This Row],[142 (06JUL1985 15:00:00)-Water Temperature (C)]]*OO[[#This Row],[84]]</f>
        <v>2.0155161327945001E-8</v>
      </c>
      <c r="CI28" s="10">
        <f>3/24000000*OO[[#This Row],[143 (06JUL1985 18:00:00)-Water Temperature (C)]]*OO[[#This Row],[85]]</f>
        <v>1.9973953446524998E-8</v>
      </c>
      <c r="CJ28" s="10">
        <f>3/24000000*OO[[#This Row],[144 (06JUL1985 21:00:00)-Water Temperature (C)]]*OO[[#This Row],[86]]</f>
        <v>1.8634265699712502E-8</v>
      </c>
      <c r="CK28" s="10">
        <f>3/24000000*OO[[#This Row],[145 (07JUL1985 00:00:00)-Water Temperature (C)]]*OO[[#This Row],[87]]</f>
        <v>1.6295577348196249E-8</v>
      </c>
      <c r="CL28" s="10">
        <f>3/24000000*OO[[#This Row],[146 (07JUL1985 03:00:00)-Water Temperature (C)]]*OO[[#This Row],[88]]</f>
        <v>1.425960382385E-8</v>
      </c>
      <c r="CM28" s="10">
        <f>3/24000000*OO[[#This Row],[147 (07JUL1985 06:00:00)-Water Temperature (C)]]*OO[[#This Row],[89]]</f>
        <v>1.3336972651237498E-8</v>
      </c>
      <c r="CN28" s="10">
        <f>3/24000000*OO[[#This Row],[148 (07JUL1985 09:00:00)-Water Temperature (C)]]*OO[[#This Row],[90]]</f>
        <v>1.34236917308025E-8</v>
      </c>
      <c r="CO28" s="10">
        <f>3/24000000*OO[[#This Row],[149 (07JUL1985 12:00:00)-Water Temperature (C)]]*OO[[#This Row],[91]]</f>
        <v>1.4008221979162498E-8</v>
      </c>
      <c r="CP28" s="10">
        <f>3/24000000*OO[[#This Row],[150 (07JUL1985 15:00:00)-Water Temperature (C)]]*OO[[#This Row],[92]]</f>
        <v>1.4008221979162498E-8</v>
      </c>
      <c r="CQ28" s="10">
        <f>3/24000000*OO[[#This Row],[151 (07JUL1985 18:00:00)-Water Temperature (C)]]*OO[[#This Row],[93]]</f>
        <v>1.4008221979162498E-8</v>
      </c>
      <c r="CR28" s="10">
        <f>3/24000000*OO[[#This Row],[152 (07JUL1985 21:00:00)-Water Temperature (C)]]*OO[[#This Row],[94]]</f>
        <v>1.4008221979162498E-8</v>
      </c>
      <c r="CS28" s="10">
        <f>3/24000000*OO[[#This Row],[153 (08JUL1985 00:00:00)-Water Temperature (C)]]*OO[[#This Row],[95]]</f>
        <v>1.4008221979162498E-8</v>
      </c>
      <c r="CT28" s="10">
        <f>3/24000000*OO[[#This Row],[154 (08JUL1985 03:00:00)-Water Temperature (C)]]*OO[[#This Row],[96]]</f>
        <v>1.4008221979162498E-8</v>
      </c>
      <c r="CU28" s="10">
        <f>3/24000000*OO[[#This Row],[155 (08JUL1985 06:00:00)-Water Temperature (C)]]*OO[[#This Row],[97]]</f>
        <v>1.4008221979162498E-8</v>
      </c>
      <c r="CV28" s="10">
        <f>3/24000000*OO[[#This Row],[156 (08JUL1985 09:00:00)-Water Temperature (C)]]*OO[[#This Row],[98]]</f>
        <v>1.4008221979162498E-8</v>
      </c>
      <c r="CW28" s="10">
        <f>3/24000000*OO[[#This Row],[157 (08JUL1985 12:00:00)-Water Temperature (C)]]*OO[[#This Row],[99]]</f>
        <v>1.4008221979162498E-8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4.6876903538585708E-2</v>
      </c>
      <c r="D29" s="10">
        <f>3/24*OO[[#This Row],[60 (26JUN1985 09:00:00)-Water Temperature (C)]]*OO[[#This Row],[2]]/SUM(OO[2])</f>
        <v>4.4662711381578574E-4</v>
      </c>
      <c r="E29" s="10">
        <f>3/24*OO[[#This Row],[61 (26JUN1985 12:00:00)-Water Temperature (C)]]*OO[[#This Row],[3]]/SUM(OO[3])</f>
        <v>6.0140382367779248E-5</v>
      </c>
      <c r="F29" s="10">
        <f>3/24*OO[[#This Row],[62 (26JUN1985 15:00:00)-Water Temperature (C)]]*OO[[#This Row],[4]]/SUM(OO[4])</f>
        <v>5.3366690543614989E-5</v>
      </c>
      <c r="G29" s="10">
        <f>3/24*OO[[#This Row],[63 (26JUN1985 18:00:00)-Water Temperature (C)]]*OO[[#This Row],[5]]/SUM(OO[5])</f>
        <v>4.8321551693870425E-5</v>
      </c>
      <c r="H29" s="10">
        <f>3/24*OO[[#This Row],[64 (26JUN1985 21:00:00)-Water Temperature (C)]]*OO[[#This Row],[6]]/SUM(OO[6])</f>
        <v>4.2523305124658191E-5</v>
      </c>
      <c r="I29" s="10">
        <f>3/24*OO[[#This Row],[65 (27JUN1985 00:00:00)-Water Temperature (C)]]*OO[[#This Row],[7]]/SUM(OO[7])</f>
        <v>3.5924155999161089E-5</v>
      </c>
      <c r="J29" s="10">
        <f>3/24*OO[[#This Row],[66 (27JUN1985 03:00:00)-Water Temperature (C)]]*OO[[#This Row],[8]]/SUM(OO[8])</f>
        <v>3.1104803755489098E-5</v>
      </c>
      <c r="K29" s="10">
        <f>3/24*OO[[#This Row],[67 (27JUN1985 06:00:00)-Water Temperature (C)]]*OO[[#This Row],[9]]/SUM(OO[9])</f>
        <v>3.3302942044060442E-5</v>
      </c>
      <c r="L29" s="10">
        <f>3/24*OO[[#This Row],[68 (27JUN1985 09:00:00)-Water Temperature (C)]]*OO[[#This Row],[10]]/SUM(OO[10])</f>
        <v>3.8356811120534017E-5</v>
      </c>
      <c r="M29" s="10">
        <f>3/24*OO[[#This Row],[69 (27JUN1985 12:00:00)-Water Temperature (C)]]*OO[[#This Row],[11]]/SUM(OO[11])</f>
        <v>3.9651747456148581E-5</v>
      </c>
      <c r="N29" s="10">
        <f>3/24*OO[[#This Row],[70 (27JUN1985 15:00:00)-Water Temperature (C)]]*OO[[#This Row],[12]]/SUM(OO[12])</f>
        <v>3.7215720332602305E-5</v>
      </c>
      <c r="O29" s="10">
        <f>3/24*OO[[#This Row],[71 (27JUN1985 18:00:00)-Water Temperature (C)]]*OO[[#This Row],[13]]/SUM(OO[13])</f>
        <v>3.3313976521157181E-5</v>
      </c>
      <c r="P29" s="10">
        <f>3/24*OO[[#This Row],[72 (27JUN1985 21:00:00)-Water Temperature (C)]]*OO[[#This Row],[14]]/SUM(OO[14])</f>
        <v>2.8539926796424889E-5</v>
      </c>
      <c r="Q29" s="10">
        <f>3/24*OO[[#This Row],[73 (28JUN1985 00:00:00)-Water Temperature (C)]]*OO[[#This Row],[15]]/SUM(OO[15])</f>
        <v>2.399660854415929E-5</v>
      </c>
      <c r="R29" s="10">
        <f>3/24*OO[[#This Row],[74 (28JUN1985 03:00:00)-Water Temperature (C)]]*OO[[#This Row],[16]]/SUM(OO[16])</f>
        <v>2.0342275259495494E-5</v>
      </c>
      <c r="S29" s="10">
        <f>3/24*OO[[#This Row],[75 (28JUN1985 06:00:00)-Water Temperature (C)]]*OO[[#This Row],[17]]/SUM(OO[17])</f>
        <v>1.789973794301506E-5</v>
      </c>
      <c r="T29" s="10">
        <f>3/24*OO[[#This Row],[76 (28JUN1985 09:00:00)-Water Temperature (C)]]*OO[[#This Row],[18]]/SUM(OO[18])</f>
        <v>1.5945822018900279E-5</v>
      </c>
      <c r="U29" s="10">
        <f>3/24*OO[[#This Row],[77 (28JUN1985 12:00:00)-Water Temperature (C)]]*OO[[#This Row],[19]]/SUM(OO[19])</f>
        <v>1.4632912260662458E-5</v>
      </c>
      <c r="V29" s="10">
        <f>3/24000000*OO[[#This Row],[78 (28JUN1985 15:00:00)-Water Temperature (C)]]*OO[[#This Row],[20]]</f>
        <v>1.3210414990634998E-5</v>
      </c>
      <c r="W29" s="10">
        <f>3/24000000*OO[[#This Row],[79 (28JUN1985 18:00:00)-Water Temperature (C)]]*OO[[#This Row],[21]]</f>
        <v>1.1487647747531248E-5</v>
      </c>
      <c r="X29" s="10">
        <f>3/24000000*OO[[#This Row],[80 (28JUN1985 21:00:00)-Water Temperature (C)]]*OO[[#This Row],[22]]</f>
        <v>9.6739916792199991E-6</v>
      </c>
      <c r="Y29" s="10">
        <f>3/24000000*OO[[#This Row],[81 (29JUN1985 00:00:00)-Water Temperature (C)]]*OO[[#This Row],[23]]</f>
        <v>8.1561371189237503E-6</v>
      </c>
      <c r="Z29" s="10">
        <f>3/24000000*OO[[#This Row],[82 (29JUN1985 03:00:00)-Water Temperature (C)]]*OO[[#This Row],[24]]</f>
        <v>7.0794066184599995E-6</v>
      </c>
      <c r="AA29" s="10">
        <f>3/24000000*OO[[#This Row],[83 (29JUN1985 06:00:00)-Water Temperature (C)]]*OO[[#This Row],[25]]</f>
        <v>6.0507663516300004E-6</v>
      </c>
      <c r="AB29" s="10">
        <f>3/24000000*OO[[#This Row],[84 (29JUN1985 09:00:00)-Water Temperature (C)]]*OO[[#This Row],[26]]</f>
        <v>5.2814801934000001E-6</v>
      </c>
      <c r="AC29" s="10">
        <f>3/24000000*OO[[#This Row],[85 (29JUN1985 12:00:00)-Water Temperature (C)]]*OO[[#This Row],[27]]</f>
        <v>4.7602807491599998E-6</v>
      </c>
      <c r="AD29" s="10">
        <f>3/24000000*OO[[#This Row],[86 (29JUN1985 15:00:00)-Water Temperature (C)]]*OO[[#This Row],[28]]</f>
        <v>4.3133189659949994E-6</v>
      </c>
      <c r="AE29" s="10">
        <f>3/24000000*OO[[#This Row],[88 (29JUN1985 21:00:00)-Water Temperature (C)]]*OO[[#This Row],[30]]</f>
        <v>3.2053394823125E-6</v>
      </c>
      <c r="AF29" s="10">
        <f>3/24000000*OO[[#This Row],[88 (29JUN1985 21:00:00)-Water Temperature (C)]]*OO[[#This Row],[30]]</f>
        <v>3.2053394823125E-6</v>
      </c>
      <c r="AG29" s="10">
        <f>3/24000000*OO[[#This Row],[89 (30JUN1985 00:00:00)-Water Temperature (C)]]*OO[[#This Row],[31]]</f>
        <v>2.6347860633600001E-6</v>
      </c>
      <c r="AH29" s="10">
        <f>3/24000000*OO[[#This Row],[90 (30JUN1985 03:00:00)-Water Temperature (C)]]*OO[[#This Row],[32]]</f>
        <v>2.2008011218199994E-6</v>
      </c>
      <c r="AI29" s="10">
        <f>3/24000000*OO[[#This Row],[91 (30JUN1985 06:00:00)-Water Temperature (C)]]*OO[[#This Row],[33]]</f>
        <v>1.8405018407999996E-6</v>
      </c>
      <c r="AJ29" s="10">
        <f>3/24000000*OO[[#This Row],[92 (30JUN1985 09:00:00)-Water Temperature (C)]]*OO[[#This Row],[34]]</f>
        <v>1.51775656461625E-6</v>
      </c>
      <c r="AK29" s="10">
        <f>3/24000000*OO[[#This Row],[93 (30JUN1985 12:00:00)-Water Temperature (C)]]*OO[[#This Row],[35]]</f>
        <v>1.253215046518125E-6</v>
      </c>
      <c r="AL29" s="10">
        <f>3/24000000*OO[[#This Row],[94 (30JUN1985 15:00:00)-Water Temperature (C)]]*OO[[#This Row],[36]]</f>
        <v>1.0517183523775E-6</v>
      </c>
      <c r="AM29" s="10">
        <f>3/24000000*OO[[#This Row],[95 (30JUN1985 18:00:00)-Water Temperature (C)]]*OO[[#This Row],[37]]</f>
        <v>8.8439065955374996E-7</v>
      </c>
      <c r="AN29" s="10">
        <f>3/24000000*OO[[#This Row],[96 (30JUN1985 21:00:00)-Water Temperature (C)]]*OO[[#This Row],[38]]</f>
        <v>7.4641908102025005E-7</v>
      </c>
      <c r="AO29" s="10">
        <f>3/24000000*OO[[#This Row],[97 (01JUL1985 00:00:00)-Water Temperature (C)]]*OO[[#This Row],[39]]</f>
        <v>6.0461288424862497E-7</v>
      </c>
      <c r="AP29" s="10">
        <f>3/24000000*OO[[#This Row],[98 (01JUL1985 03:00:00)-Water Temperature (C)]]*OO[[#This Row],[40]]</f>
        <v>4.98160346476E-7</v>
      </c>
      <c r="AQ29" s="10">
        <f>3/24000000*OO[[#This Row],[99 (01JUL1985 06:00:00)-Water Temperature (C)]]*OO[[#This Row],[41]]</f>
        <v>4.1068820838749994E-7</v>
      </c>
      <c r="AR29" s="10">
        <f>3/24000000*OO[[#This Row],[100 (01JUL1985 09:00:00)-Water Temperature (C)]]*OO[[#This Row],[42]]</f>
        <v>3.1914414561700001E-7</v>
      </c>
      <c r="AS29" s="10">
        <f>3/24000000*OO[[#This Row],[101 (01JUL1985 12:00:00)-Water Temperature (C)]]*OO[[#This Row],[43]]</f>
        <v>2.4771424791375001E-7</v>
      </c>
      <c r="AT29" s="10">
        <f>3/24000000*OO[[#This Row],[102 (01JUL1985 15:00:00)-Water Temperature (C)]]*OO[[#This Row],[44]]</f>
        <v>1.9981547499093751E-7</v>
      </c>
      <c r="AU29" s="10">
        <f>3/24000000*OO[[#This Row],[103 (01JUL1985 18:00:00)-Water Temperature (C)]]*OO[[#This Row],[45]]</f>
        <v>1.661776031283125E-7</v>
      </c>
      <c r="AV29" s="10">
        <f>3/24000000*OO[[#This Row],[104 (01JUL1985 21:00:00)-Water Temperature (C)]]*OO[[#This Row],[46]]</f>
        <v>1.3668239783397497E-7</v>
      </c>
      <c r="AW29" s="10">
        <f>3/24000000*OO[[#This Row],[105 (02JUL1985 00:00:00)-Water Temperature (C)]]*OO[[#This Row],[47]]</f>
        <v>1.1105703160659998E-7</v>
      </c>
      <c r="AX29" s="10">
        <f>3/24000000*OO[[#This Row],[106 (02JUL1985 03:00:00)-Water Temperature (C)]]*OO[[#This Row],[48]]</f>
        <v>9.29053173957E-8</v>
      </c>
      <c r="AY29" s="10">
        <f>3/24000000*OO[[#This Row],[107 (02JUL1985 06:00:00)-Water Temperature (C)]]*OO[[#This Row],[49]]</f>
        <v>8.2784589397212502E-8</v>
      </c>
      <c r="AZ29" s="10">
        <f>3/24000000*OO[[#This Row],[108 (02JUL1985 09:00:00)-Water Temperature (C)]]*OO[[#This Row],[50]]</f>
        <v>7.8754515526225009E-8</v>
      </c>
      <c r="BA29" s="10">
        <f>3/24000000*OO[[#This Row],[109 (02JUL1985 12:00:00)-Water Temperature (C)]]*OO[[#This Row],[51]]</f>
        <v>7.6985205217249988E-8</v>
      </c>
      <c r="BB29" s="10">
        <f>3/24000000*OO[[#This Row],[110 (02JUL1985 15:00:00)-Water Temperature (C)]]*OO[[#This Row],[52]]</f>
        <v>7.4505221155424999E-8</v>
      </c>
      <c r="BC29" s="10">
        <f>3/24000000*OO[[#This Row],[111 (02JUL1985 18:00:00)-Water Temperature (C)]]*OO[[#This Row],[53]]</f>
        <v>6.9518502511549993E-8</v>
      </c>
      <c r="BD29" s="10">
        <f>3/24000000*OO[[#This Row],[112 (02JUL1985 21:00:00)-Water Temperature (C)]]*OO[[#This Row],[54]]</f>
        <v>6.1749327856675002E-8</v>
      </c>
      <c r="BE29" s="10">
        <f>3/24000000*OO[[#This Row],[113 (03JUL1985 00:00:00)-Water Temperature (C)]]*OO[[#This Row],[55]]</f>
        <v>5.2681704823712502E-8</v>
      </c>
      <c r="BF29" s="10">
        <f>3/24000000*OO[[#This Row],[114 (03JUL1985 03:00:00)-Water Temperature (C)]]*OO[[#This Row],[56]]</f>
        <v>4.5567083811812494E-8</v>
      </c>
      <c r="BG29" s="10">
        <f>3/24000000*OO[[#This Row],[115 (03JUL1985 06:00:00)-Water Temperature (C)]]*OO[[#This Row],[57]]</f>
        <v>4.0987769059574996E-8</v>
      </c>
      <c r="BH29" s="10">
        <f>3/24000000*OO[[#This Row],[116 (03JUL1985 09:00:00)-Water Temperature (C)]]*OO[[#This Row],[58]]</f>
        <v>3.6635103543599997E-8</v>
      </c>
      <c r="BI29" s="10">
        <f>3/24000000*OO[[#This Row],[117 (03JUL1985 12:00:00)-Water Temperature (C)]]*OO[[#This Row],[59]]</f>
        <v>3.1806733443300006E-8</v>
      </c>
      <c r="BJ29" s="10">
        <f>3/24000000*OO[[#This Row],[118 (03JUL1985 15:00:00)-Water Temperature (C)]]*OO[[#This Row],[60]]</f>
        <v>2.9252591360249997E-8</v>
      </c>
      <c r="BK29" s="10">
        <f>3/24000000*OO[[#This Row],[119 (03JUL1985 18:00:00)-Water Temperature (C)]]*OO[[#This Row],[61]]</f>
        <v>2.761850219775E-8</v>
      </c>
      <c r="BL29" s="10">
        <f>3/24000000*OO[[#This Row],[120 (03JUL1985 21:00:00)-Water Temperature (C)]]*OO[[#This Row],[62]]</f>
        <v>2.5607811052749995E-8</v>
      </c>
      <c r="BM29" s="10">
        <f>3/24000000*OO[[#This Row],[121 (04JUL1985 00:00:00)-Water Temperature (C)]]*OO[[#This Row],[63]]</f>
        <v>2.26802827752E-8</v>
      </c>
      <c r="BN29" s="10">
        <f>3/24000000*OO[[#This Row],[122 (04JUL1985 03:00:00)-Water Temperature (C)]]*OO[[#This Row],[64]]</f>
        <v>2.0330788251899999E-8</v>
      </c>
      <c r="BO29" s="10">
        <f>3/24000000*OO[[#This Row],[123 (04JUL1985 06:00:00)-Water Temperature (C)]]*OO[[#This Row],[65]]</f>
        <v>2.080924654275E-8</v>
      </c>
      <c r="BP29" s="10">
        <f>3/24000000*OO[[#This Row],[124 (04JUL1985 09:00:00)-Water Temperature (C)]]*OO[[#This Row],[66]]</f>
        <v>2.7327100567000003E-8</v>
      </c>
      <c r="BQ29" s="10">
        <f>3/24000000*OO[[#This Row],[125 (04JUL1985 12:00:00)-Water Temperature (C)]]*OO[[#This Row],[67]]</f>
        <v>3.4692306785624993E-8</v>
      </c>
      <c r="BR29" s="10">
        <f>3/24000000*OO[[#This Row],[126 (04JUL1985 15:00:00)-Water Temperature (C)]]*OO[[#This Row],[68]]</f>
        <v>3.8879016871599998E-8</v>
      </c>
      <c r="BS29" s="10">
        <f>3/24000000*OO[[#This Row],[127 (04JUL1985 18:00:00)-Water Temperature (C)]]*OO[[#This Row],[69]]</f>
        <v>3.9404768788124995E-8</v>
      </c>
      <c r="BT29" s="10">
        <f>3/24000000*OO[[#This Row],[128 (04JUL1985 21:00:00)-Water Temperature (C)]]*OO[[#This Row],[70]]</f>
        <v>3.6455126571899995E-8</v>
      </c>
      <c r="BU29" s="10">
        <f>3/24000000*OO[[#This Row],[129 (05JUL1985 00:00:00)-Water Temperature (C)]]*OO[[#This Row],[71]]</f>
        <v>3.1738632147449992E-8</v>
      </c>
      <c r="BV29" s="10">
        <f>3/24000000*OO[[#This Row],[130 (05JUL1985 03:00:00)-Water Temperature (C)]]*OO[[#This Row],[72]]</f>
        <v>2.7845201627100002E-8</v>
      </c>
      <c r="BW29" s="10">
        <f>3/24000000*OO[[#This Row],[131 (05JUL1985 06:00:00)-Water Temperature (C)]]*OO[[#This Row],[73]]</f>
        <v>2.5728098312000002E-8</v>
      </c>
      <c r="BX29" s="10">
        <f>3/24000000*OO[[#This Row],[132 (05JUL1985 09:00:00)-Water Temperature (C)]]*OO[[#This Row],[74]]</f>
        <v>2.5192317500775001E-8</v>
      </c>
      <c r="BY29" s="10">
        <f>3/24000000*OO[[#This Row],[133 (05JUL1985 12:00:00)-Water Temperature (C)]]*OO[[#This Row],[75]]</f>
        <v>2.4958694656612497E-8</v>
      </c>
      <c r="BZ29" s="10">
        <f>3/24000000*OO[[#This Row],[134 (05JUL1985 15:00:00)-Water Temperature (C)]]*OO[[#This Row],[76]]</f>
        <v>2.4318779090049998E-8</v>
      </c>
      <c r="CA29" s="10">
        <f>3/24000000*OO[[#This Row],[135 (05JUL1985 18:00:00)-Water Temperature (C)]]*OO[[#This Row],[77]]</f>
        <v>2.2830854737499998E-8</v>
      </c>
      <c r="CB29" s="10">
        <f>3/24000000*OO[[#This Row],[136 (05JUL1985 21:00:00)-Water Temperature (C)]]*OO[[#This Row],[78]]</f>
        <v>2.1109582775799998E-8</v>
      </c>
      <c r="CC29" s="10">
        <f>3/24000000*OO[[#This Row],[137 (06JUL1985 00:00:00)-Water Temperature (C)]]*OO[[#This Row],[79]]</f>
        <v>1.9213997655875E-8</v>
      </c>
      <c r="CD29" s="10">
        <f>3/24000000*OO[[#This Row],[138 (06JUL1985 03:00:00)-Water Temperature (C)]]*OO[[#This Row],[80]]</f>
        <v>1.7783471462737496E-8</v>
      </c>
      <c r="CE29" s="10">
        <f>3/24000000*OO[[#This Row],[139 (06JUL1985 06:00:00)-Water Temperature (C)]]*OO[[#This Row],[81]]</f>
        <v>1.7313158636837498E-8</v>
      </c>
      <c r="CF29" s="10">
        <f>3/24000000*OO[[#This Row],[140 (06JUL1985 09:00:00)-Water Temperature (C)]]*OO[[#This Row],[82]]</f>
        <v>1.8677356760287499E-8</v>
      </c>
      <c r="CG29" s="10">
        <f>3/24000000*OO[[#This Row],[141 (06JUL1985 12:00:00)-Water Temperature (C)]]*OO[[#This Row],[83]]</f>
        <v>2.0484951844274997E-8</v>
      </c>
      <c r="CH29" s="10">
        <f>3/24000000*OO[[#This Row],[142 (06JUL1985 15:00:00)-Water Temperature (C)]]*OO[[#This Row],[84]]</f>
        <v>2.1655343493E-8</v>
      </c>
      <c r="CI29" s="10">
        <f>3/24000000*OO[[#This Row],[143 (06JUL1985 18:00:00)-Water Temperature (C)]]*OO[[#This Row],[85]]</f>
        <v>2.1560714907309997E-8</v>
      </c>
      <c r="CJ29" s="10">
        <f>3/24000000*OO[[#This Row],[144 (06JUL1985 21:00:00)-Water Temperature (C)]]*OO[[#This Row],[86]]</f>
        <v>2.0141194547069997E-8</v>
      </c>
      <c r="CK29" s="10">
        <f>3/24000000*OO[[#This Row],[145 (07JUL1985 00:00:00)-Water Temperature (C)]]*OO[[#This Row],[87]]</f>
        <v>1.7637264614336247E-8</v>
      </c>
      <c r="CL29" s="10">
        <f>3/24000000*OO[[#This Row],[146 (07JUL1985 03:00:00)-Water Temperature (C)]]*OO[[#This Row],[88]]</f>
        <v>1.5376282406598749E-8</v>
      </c>
      <c r="CM29" s="10">
        <f>3/24000000*OO[[#This Row],[147 (07JUL1985 06:00:00)-Water Temperature (C)]]*OO[[#This Row],[89]]</f>
        <v>1.4283681315766248E-8</v>
      </c>
      <c r="CN29" s="10">
        <f>3/24000000*OO[[#This Row],[148 (07JUL1985 09:00:00)-Water Temperature (C)]]*OO[[#This Row],[90]]</f>
        <v>1.4355488518604998E-8</v>
      </c>
      <c r="CO29" s="10">
        <f>3/24000000*OO[[#This Row],[149 (07JUL1985 12:00:00)-Water Temperature (C)]]*OO[[#This Row],[91]]</f>
        <v>1.4996058235999998E-8</v>
      </c>
      <c r="CP29" s="10">
        <f>3/24000000*OO[[#This Row],[150 (07JUL1985 15:00:00)-Water Temperature (C)]]*OO[[#This Row],[92]]</f>
        <v>1.4996058235999998E-8</v>
      </c>
      <c r="CQ29" s="10">
        <f>3/24000000*OO[[#This Row],[151 (07JUL1985 18:00:00)-Water Temperature (C)]]*OO[[#This Row],[93]]</f>
        <v>1.4996058235999998E-8</v>
      </c>
      <c r="CR29" s="10">
        <f>3/24000000*OO[[#This Row],[152 (07JUL1985 21:00:00)-Water Temperature (C)]]*OO[[#This Row],[94]]</f>
        <v>1.4996058235999998E-8</v>
      </c>
      <c r="CS29" s="10">
        <f>3/24000000*OO[[#This Row],[153 (08JUL1985 00:00:00)-Water Temperature (C)]]*OO[[#This Row],[95]]</f>
        <v>1.4996058235999998E-8</v>
      </c>
      <c r="CT29" s="10">
        <f>3/24000000*OO[[#This Row],[154 (08JUL1985 03:00:00)-Water Temperature (C)]]*OO[[#This Row],[96]]</f>
        <v>1.4996058235999998E-8</v>
      </c>
      <c r="CU29" s="10">
        <f>3/24000000*OO[[#This Row],[155 (08JUL1985 06:00:00)-Water Temperature (C)]]*OO[[#This Row],[97]]</f>
        <v>1.4996058235999998E-8</v>
      </c>
      <c r="CV29" s="10">
        <f>3/24000000*OO[[#This Row],[156 (08JUL1985 09:00:00)-Water Temperature (C)]]*OO[[#This Row],[98]]</f>
        <v>1.4996058235999998E-8</v>
      </c>
      <c r="CW29" s="10">
        <f>3/24000000*OO[[#This Row],[157 (08JUL1985 12:00:00)-Water Temperature (C)]]*OO[[#This Row],[99]]</f>
        <v>1.4996058235999998E-8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7.2710964261731875E-2</v>
      </c>
      <c r="D30" s="10">
        <f>3/24*OO[[#This Row],[60 (26JUN1985 09:00:00)-Water Temperature (C)]]*OO[[#This Row],[2]]/SUM(OO[2])</f>
        <v>1.000014436353525E-3</v>
      </c>
      <c r="E30" s="10">
        <f>3/24*OO[[#This Row],[61 (26JUN1985 12:00:00)-Water Temperature (C)]]*OO[[#This Row],[3]]/SUM(OO[3])</f>
        <v>6.3722596293171779E-5</v>
      </c>
      <c r="F30" s="10">
        <f>3/24*OO[[#This Row],[62 (26JUN1985 15:00:00)-Water Temperature (C)]]*OO[[#This Row],[4]]/SUM(OO[4])</f>
        <v>5.3652457315452631E-5</v>
      </c>
      <c r="G30" s="10">
        <f>3/24*OO[[#This Row],[63 (26JUN1985 18:00:00)-Water Temperature (C)]]*OO[[#This Row],[5]]/SUM(OO[5])</f>
        <v>4.8546639777928103E-5</v>
      </c>
      <c r="H30" s="10">
        <f>3/24*OO[[#This Row],[64 (26JUN1985 21:00:00)-Water Temperature (C)]]*OO[[#This Row],[6]]/SUM(OO[6])</f>
        <v>4.2771084451065967E-5</v>
      </c>
      <c r="I30" s="10">
        <f>3/24*OO[[#This Row],[65 (27JUN1985 00:00:00)-Water Temperature (C)]]*OO[[#This Row],[7]]/SUM(OO[7])</f>
        <v>3.6163316773847753E-5</v>
      </c>
      <c r="J30" s="10">
        <f>3/24*OO[[#This Row],[66 (27JUN1985 03:00:00)-Water Temperature (C)]]*OO[[#This Row],[8]]/SUM(OO[8])</f>
        <v>3.1082936270700907E-5</v>
      </c>
      <c r="K30" s="10">
        <f>3/24*OO[[#This Row],[67 (27JUN1985 06:00:00)-Water Temperature (C)]]*OO[[#This Row],[9]]/SUM(OO[9])</f>
        <v>3.2460462289815468E-5</v>
      </c>
      <c r="L30" s="10">
        <f>3/24*OO[[#This Row],[68 (27JUN1985 09:00:00)-Water Temperature (C)]]*OO[[#This Row],[10]]/SUM(OO[10])</f>
        <v>3.7770080818100983E-5</v>
      </c>
      <c r="M30" s="10">
        <f>3/24*OO[[#This Row],[69 (27JUN1985 12:00:00)-Water Temperature (C)]]*OO[[#This Row],[11]]/SUM(OO[11])</f>
        <v>3.9516199707732325E-5</v>
      </c>
      <c r="N30" s="10">
        <f>3/24*OO[[#This Row],[70 (27JUN1985 15:00:00)-Water Temperature (C)]]*OO[[#This Row],[12]]/SUM(OO[12])</f>
        <v>3.740671349309871E-5</v>
      </c>
      <c r="O30" s="10">
        <f>3/24*OO[[#This Row],[71 (27JUN1985 18:00:00)-Water Temperature (C)]]*OO[[#This Row],[13]]/SUM(OO[13])</f>
        <v>3.3634908263495674E-5</v>
      </c>
      <c r="P30" s="10">
        <f>3/24*OO[[#This Row],[72 (27JUN1985 21:00:00)-Water Temperature (C)]]*OO[[#This Row],[14]]/SUM(OO[14])</f>
        <v>2.8839035046673906E-5</v>
      </c>
      <c r="Q30" s="10">
        <f>3/24*OO[[#This Row],[73 (28JUN1985 00:00:00)-Water Temperature (C)]]*OO[[#This Row],[15]]/SUM(OO[15])</f>
        <v>2.4235274629935052E-5</v>
      </c>
      <c r="R30" s="10">
        <f>3/24*OO[[#This Row],[74 (28JUN1985 03:00:00)-Water Temperature (C)]]*OO[[#This Row],[16]]/SUM(OO[16])</f>
        <v>2.0526139030440453E-5</v>
      </c>
      <c r="S30" s="10">
        <f>3/24*OO[[#This Row],[75 (28JUN1985 06:00:00)-Water Temperature (C)]]*OO[[#This Row],[17]]/SUM(OO[17])</f>
        <v>1.8005964820767687E-5</v>
      </c>
      <c r="T30" s="10">
        <f>3/24*OO[[#This Row],[76 (28JUN1985 09:00:00)-Water Temperature (C)]]*OO[[#This Row],[18]]/SUM(OO[18])</f>
        <v>1.6066654496489142E-5</v>
      </c>
      <c r="U30" s="10">
        <f>3/24*OO[[#This Row],[77 (28JUN1985 12:00:00)-Water Temperature (C)]]*OO[[#This Row],[19]]/SUM(OO[19])</f>
        <v>1.4751768276018402E-5</v>
      </c>
      <c r="V30" s="10">
        <f>3/24000000*OO[[#This Row],[78 (28JUN1985 15:00:00)-Water Temperature (C)]]*OO[[#This Row],[20]]</f>
        <v>1.3343531575522501E-5</v>
      </c>
      <c r="W30" s="10">
        <f>3/24000000*OO[[#This Row],[79 (28JUN1985 18:00:00)-Water Temperature (C)]]*OO[[#This Row],[21]]</f>
        <v>1.1642195613062501E-5</v>
      </c>
      <c r="X30" s="10">
        <f>3/24000000*OO[[#This Row],[80 (28JUN1985 21:00:00)-Water Temperature (C)]]*OO[[#This Row],[22]]</f>
        <v>9.8088305347837486E-6</v>
      </c>
      <c r="Y30" s="10">
        <f>3/24000000*OO[[#This Row],[81 (29JUN1985 00:00:00)-Water Temperature (C)]]*OO[[#This Row],[23]]</f>
        <v>8.2528646737050002E-6</v>
      </c>
      <c r="Z30" s="10">
        <f>3/24000000*OO[[#This Row],[82 (29JUN1985 03:00:00)-Water Temperature (C)]]*OO[[#This Row],[24]]</f>
        <v>7.1465220831600001E-6</v>
      </c>
      <c r="AA30" s="10">
        <f>3/24000000*OO[[#This Row],[83 (29JUN1985 06:00:00)-Water Temperature (C)]]*OO[[#This Row],[25]]</f>
        <v>6.1196453964424999E-6</v>
      </c>
      <c r="AB30" s="10">
        <f>3/24000000*OO[[#This Row],[84 (29JUN1985 09:00:00)-Water Temperature (C)]]*OO[[#This Row],[26]]</f>
        <v>5.3391130249549992E-6</v>
      </c>
      <c r="AC30" s="10">
        <f>3/24000000*OO[[#This Row],[85 (29JUN1985 12:00:00)-Water Temperature (C)]]*OO[[#This Row],[27]]</f>
        <v>4.8099304474875E-6</v>
      </c>
      <c r="AD30" s="10">
        <f>3/24000000*OO[[#This Row],[86 (29JUN1985 15:00:00)-Water Temperature (C)]]*OO[[#This Row],[28]]</f>
        <v>4.3640634176462497E-6</v>
      </c>
      <c r="AE30" s="10">
        <f>3/24000000*OO[[#This Row],[88 (29JUN1985 21:00:00)-Water Temperature (C)]]*OO[[#This Row],[30]]</f>
        <v>3.2590979918249998E-6</v>
      </c>
      <c r="AF30" s="10">
        <f>3/24000000*OO[[#This Row],[88 (29JUN1985 21:00:00)-Water Temperature (C)]]*OO[[#This Row],[30]]</f>
        <v>3.2590979918249998E-6</v>
      </c>
      <c r="AG30" s="10">
        <f>3/24000000*OO[[#This Row],[89 (30JUN1985 00:00:00)-Water Temperature (C)]]*OO[[#This Row],[31]]</f>
        <v>2.6767421027274998E-6</v>
      </c>
      <c r="AH30" s="10">
        <f>3/24000000*OO[[#This Row],[90 (30JUN1985 03:00:00)-Water Temperature (C)]]*OO[[#This Row],[32]]</f>
        <v>2.2319846980649998E-6</v>
      </c>
      <c r="AI30" s="10">
        <f>3/24000000*OO[[#This Row],[91 (30JUN1985 06:00:00)-Water Temperature (C)]]*OO[[#This Row],[33]]</f>
        <v>1.8737576948124999E-6</v>
      </c>
      <c r="AJ30" s="10">
        <f>3/24000000*OO[[#This Row],[92 (30JUN1985 09:00:00)-Water Temperature (C)]]*OO[[#This Row],[34]]</f>
        <v>1.5590571879712502E-6</v>
      </c>
      <c r="AK30" s="10">
        <f>3/24000000*OO[[#This Row],[93 (30JUN1985 12:00:00)-Water Temperature (C)]]*OO[[#This Row],[35]]</f>
        <v>1.2819454993800001E-6</v>
      </c>
      <c r="AL30" s="10">
        <f>3/24000000*OO[[#This Row],[94 (30JUN1985 15:00:00)-Water Temperature (C)]]*OO[[#This Row],[36]]</f>
        <v>1.0751065607735001E-6</v>
      </c>
      <c r="AM30" s="10">
        <f>3/24000000*OO[[#This Row],[95 (30JUN1985 18:00:00)-Water Temperature (C)]]*OO[[#This Row],[37]]</f>
        <v>9.0388023465599983E-7</v>
      </c>
      <c r="AN30" s="10">
        <f>3/24000000*OO[[#This Row],[96 (30JUN1985 21:00:00)-Water Temperature (C)]]*OO[[#This Row],[38]]</f>
        <v>7.5947800467700001E-7</v>
      </c>
      <c r="AO30" s="10">
        <f>3/24000000*OO[[#This Row],[97 (01JUL1985 00:00:00)-Water Temperature (C)]]*OO[[#This Row],[39]]</f>
        <v>6.1577496351962498E-7</v>
      </c>
      <c r="AP30" s="10">
        <f>3/24000000*OO[[#This Row],[98 (01JUL1985 03:00:00)-Water Temperature (C)]]*OO[[#This Row],[40]]</f>
        <v>5.0449559618687496E-7</v>
      </c>
      <c r="AQ30" s="10">
        <f>3/24000000*OO[[#This Row],[99 (01JUL1985 06:00:00)-Water Temperature (C)]]*OO[[#This Row],[41]]</f>
        <v>4.2026590617487494E-7</v>
      </c>
      <c r="AR30" s="10">
        <f>3/24000000*OO[[#This Row],[100 (01JUL1985 09:00:00)-Water Temperature (C)]]*OO[[#This Row],[42]]</f>
        <v>3.3216472611399996E-7</v>
      </c>
      <c r="AS30" s="10">
        <f>3/24000000*OO[[#This Row],[101 (01JUL1985 12:00:00)-Water Temperature (C)]]*OO[[#This Row],[43]]</f>
        <v>2.5723535264712499E-7</v>
      </c>
      <c r="AT30" s="10">
        <f>3/24000000*OO[[#This Row],[102 (01JUL1985 15:00:00)-Water Temperature (C)]]*OO[[#This Row],[44]]</f>
        <v>2.0631497383799999E-7</v>
      </c>
      <c r="AU30" s="10">
        <f>3/24000000*OO[[#This Row],[103 (01JUL1985 18:00:00)-Water Temperature (C)]]*OO[[#This Row],[45]]</f>
        <v>1.7053610000309999E-7</v>
      </c>
      <c r="AV30" s="10">
        <f>3/24000000*OO[[#This Row],[104 (01JUL1985 21:00:00)-Water Temperature (C)]]*OO[[#This Row],[46]]</f>
        <v>1.3943162915057499E-7</v>
      </c>
      <c r="AW30" s="10">
        <f>3/24000000*OO[[#This Row],[105 (02JUL1985 00:00:00)-Water Temperature (C)]]*OO[[#This Row],[47]]</f>
        <v>1.1302331429487501E-7</v>
      </c>
      <c r="AX30" s="10">
        <f>3/24000000*OO[[#This Row],[106 (02JUL1985 03:00:00)-Water Temperature (C)]]*OO[[#This Row],[48]]</f>
        <v>9.3913492888249994E-8</v>
      </c>
      <c r="AY30" s="10">
        <f>3/24000000*OO[[#This Row],[107 (02JUL1985 06:00:00)-Water Temperature (C)]]*OO[[#This Row],[49]]</f>
        <v>8.3480279678475002E-8</v>
      </c>
      <c r="AZ30" s="10">
        <f>3/24000000*OO[[#This Row],[108 (02JUL1985 09:00:00)-Water Temperature (C)]]*OO[[#This Row],[50]]</f>
        <v>7.9678480104974991E-8</v>
      </c>
      <c r="BA30" s="10">
        <f>3/24000000*OO[[#This Row],[109 (02JUL1985 12:00:00)-Water Temperature (C)]]*OO[[#This Row],[51]]</f>
        <v>7.7647549406737492E-8</v>
      </c>
      <c r="BB30" s="10">
        <f>3/24000000*OO[[#This Row],[110 (02JUL1985 15:00:00)-Water Temperature (C)]]*OO[[#This Row],[52]]</f>
        <v>7.535763909046249E-8</v>
      </c>
      <c r="BC30" s="10">
        <f>3/24000000*OO[[#This Row],[111 (02JUL1985 18:00:00)-Water Temperature (C)]]*OO[[#This Row],[53]]</f>
        <v>7.0385816479124994E-8</v>
      </c>
      <c r="BD30" s="10">
        <f>3/24000000*OO[[#This Row],[112 (02JUL1985 21:00:00)-Water Temperature (C)]]*OO[[#This Row],[54]]</f>
        <v>6.2477494329000001E-8</v>
      </c>
      <c r="BE30" s="10">
        <f>3/24000000*OO[[#This Row],[113 (03JUL1985 00:00:00)-Water Temperature (C)]]*OO[[#This Row],[55]]</f>
        <v>5.3273514315174992E-8</v>
      </c>
      <c r="BF30" s="10">
        <f>3/24000000*OO[[#This Row],[114 (03JUL1985 03:00:00)-Water Temperature (C)]]*OO[[#This Row],[56]]</f>
        <v>4.5888451838775E-8</v>
      </c>
      <c r="BG30" s="10">
        <f>3/24000000*OO[[#This Row],[115 (03JUL1985 06:00:00)-Water Temperature (C)]]*OO[[#This Row],[57]]</f>
        <v>4.1365024681012499E-8</v>
      </c>
      <c r="BH30" s="10">
        <f>3/24000000*OO[[#This Row],[116 (03JUL1985 09:00:00)-Water Temperature (C)]]*OO[[#This Row],[58]]</f>
        <v>3.73265985992375E-8</v>
      </c>
      <c r="BI30" s="10">
        <f>3/24000000*OO[[#This Row],[117 (03JUL1985 12:00:00)-Water Temperature (C)]]*OO[[#This Row],[59]]</f>
        <v>3.2273295268249999E-8</v>
      </c>
      <c r="BJ30" s="10">
        <f>3/24000000*OO[[#This Row],[118 (03JUL1985 15:00:00)-Water Temperature (C)]]*OO[[#This Row],[60]]</f>
        <v>2.9669611907250001E-8</v>
      </c>
      <c r="BK30" s="10">
        <f>3/24000000*OO[[#This Row],[119 (03JUL1985 18:00:00)-Water Temperature (C)]]*OO[[#This Row],[61]]</f>
        <v>2.7827402116499999E-8</v>
      </c>
      <c r="BL30" s="10">
        <f>3/24000000*OO[[#This Row],[120 (03JUL1985 21:00:00)-Water Temperature (C)]]*OO[[#This Row],[62]]</f>
        <v>2.5779680363062498E-8</v>
      </c>
      <c r="BM30" s="10">
        <f>3/24000000*OO[[#This Row],[121 (04JUL1985 00:00:00)-Water Temperature (C)]]*OO[[#This Row],[63]]</f>
        <v>2.2868697150149997E-8</v>
      </c>
      <c r="BN30" s="10">
        <f>3/24000000*OO[[#This Row],[122 (04JUL1985 03:00:00)-Water Temperature (C)]]*OO[[#This Row],[64]]</f>
        <v>2.0401793309999996E-8</v>
      </c>
      <c r="BO30" s="10">
        <f>3/24000000*OO[[#This Row],[123 (04JUL1985 06:00:00)-Water Temperature (C)]]*OO[[#This Row],[65]]</f>
        <v>2.0412167918674999E-8</v>
      </c>
      <c r="BP30" s="10">
        <f>3/24000000*OO[[#This Row],[124 (04JUL1985 09:00:00)-Water Temperature (C)]]*OO[[#This Row],[66]]</f>
        <v>2.6525946114900001E-8</v>
      </c>
      <c r="BQ30" s="10">
        <f>3/24000000*OO[[#This Row],[125 (04JUL1985 12:00:00)-Water Temperature (C)]]*OO[[#This Row],[67]]</f>
        <v>3.4091792049574997E-8</v>
      </c>
      <c r="BR30" s="10">
        <f>3/24000000*OO[[#This Row],[126 (04JUL1985 15:00:00)-Water Temperature (C)]]*OO[[#This Row],[68]]</f>
        <v>3.8786286980812503E-8</v>
      </c>
      <c r="BS30" s="10">
        <f>3/24000000*OO[[#This Row],[127 (04JUL1985 18:00:00)-Water Temperature (C)]]*OO[[#This Row],[69]]</f>
        <v>3.9637846451699997E-8</v>
      </c>
      <c r="BT30" s="10">
        <f>3/24000000*OO[[#This Row],[128 (04JUL1985 21:00:00)-Water Temperature (C)]]*OO[[#This Row],[70]]</f>
        <v>3.67916758952E-8</v>
      </c>
      <c r="BU30" s="10">
        <f>3/24000000*OO[[#This Row],[129 (05JUL1985 00:00:00)-Water Temperature (C)]]*OO[[#This Row],[71]]</f>
        <v>3.2085578730887496E-8</v>
      </c>
      <c r="BV30" s="10">
        <f>3/24000000*OO[[#This Row],[130 (05JUL1985 03:00:00)-Water Temperature (C)]]*OO[[#This Row],[72]]</f>
        <v>2.8039857287450003E-8</v>
      </c>
      <c r="BW30" s="10">
        <f>3/24000000*OO[[#This Row],[131 (05JUL1985 06:00:00)-Water Temperature (C)]]*OO[[#This Row],[73]]</f>
        <v>2.5801556357849995E-8</v>
      </c>
      <c r="BX30" s="10">
        <f>3/24000000*OO[[#This Row],[132 (05JUL1985 09:00:00)-Water Temperature (C)]]*OO[[#This Row],[74]]</f>
        <v>2.5303188100124997E-8</v>
      </c>
      <c r="BY30" s="10">
        <f>3/24000000*OO[[#This Row],[133 (05JUL1985 12:00:00)-Water Temperature (C)]]*OO[[#This Row],[75]]</f>
        <v>2.50173725721E-8</v>
      </c>
      <c r="BZ30" s="10">
        <f>3/24000000*OO[[#This Row],[134 (05JUL1985 15:00:00)-Water Temperature (C)]]*OO[[#This Row],[76]]</f>
        <v>2.4451503421312494E-8</v>
      </c>
      <c r="CA30" s="10">
        <f>3/24000000*OO[[#This Row],[135 (05JUL1985 18:00:00)-Water Temperature (C)]]*OO[[#This Row],[77]]</f>
        <v>2.2966598839525E-8</v>
      </c>
      <c r="CB30" s="10">
        <f>3/24000000*OO[[#This Row],[136 (05JUL1985 21:00:00)-Water Temperature (C)]]*OO[[#This Row],[78]]</f>
        <v>2.1215459890012503E-8</v>
      </c>
      <c r="CC30" s="10">
        <f>3/24000000*OO[[#This Row],[137 (06JUL1985 00:00:00)-Water Temperature (C)]]*OO[[#This Row],[79]]</f>
        <v>1.9302576987724999E-8</v>
      </c>
      <c r="CD30" s="10">
        <f>3/24000000*OO[[#This Row],[138 (06JUL1985 03:00:00)-Water Temperature (C)]]*OO[[#This Row],[80]]</f>
        <v>1.7797780973875E-8</v>
      </c>
      <c r="CE30" s="10">
        <f>3/24000000*OO[[#This Row],[139 (06JUL1985 06:00:00)-Water Temperature (C)]]*OO[[#This Row],[81]]</f>
        <v>1.7246752931700001E-8</v>
      </c>
      <c r="CF30" s="10">
        <f>3/24000000*OO[[#This Row],[140 (06JUL1985 09:00:00)-Water Temperature (C)]]*OO[[#This Row],[82]]</f>
        <v>1.85557119489E-8</v>
      </c>
      <c r="CG30" s="10">
        <f>3/24000000*OO[[#This Row],[141 (06JUL1985 12:00:00)-Water Temperature (C)]]*OO[[#This Row],[83]]</f>
        <v>2.0410185279712502E-8</v>
      </c>
      <c r="CH30" s="10">
        <f>3/24000000*OO[[#This Row],[142 (06JUL1985 15:00:00)-Water Temperature (C)]]*OO[[#This Row],[84]]</f>
        <v>2.1713031268499998E-8</v>
      </c>
      <c r="CI30" s="10">
        <f>3/24000000*OO[[#This Row],[143 (06JUL1985 18:00:00)-Water Temperature (C)]]*OO[[#This Row],[85]]</f>
        <v>2.1726849916919999E-8</v>
      </c>
      <c r="CJ30" s="10">
        <f>3/24000000*OO[[#This Row],[144 (06JUL1985 21:00:00)-Water Temperature (C)]]*OO[[#This Row],[86]]</f>
        <v>2.0331947100246253E-8</v>
      </c>
      <c r="CK30" s="10">
        <f>3/24000000*OO[[#This Row],[145 (07JUL1985 00:00:00)-Water Temperature (C)]]*OO[[#This Row],[87]]</f>
        <v>1.782374950365625E-8</v>
      </c>
      <c r="CL30" s="10">
        <f>3/24000000*OO[[#This Row],[146 (07JUL1985 03:00:00)-Water Temperature (C)]]*OO[[#This Row],[88]]</f>
        <v>1.5501966634769999E-8</v>
      </c>
      <c r="CM30" s="10">
        <f>3/24000000*OO[[#This Row],[147 (07JUL1985 06:00:00)-Water Temperature (C)]]*OO[[#This Row],[89]]</f>
        <v>1.4292387195066247E-8</v>
      </c>
      <c r="CN30" s="10">
        <f>3/24000000*OO[[#This Row],[148 (07JUL1985 09:00:00)-Water Temperature (C)]]*OO[[#This Row],[90]]</f>
        <v>1.4336188156599998E-8</v>
      </c>
      <c r="CO30" s="10">
        <f>3/24000000*OO[[#This Row],[149 (07JUL1985 12:00:00)-Water Temperature (C)]]*OO[[#This Row],[91]]</f>
        <v>1.4984849741287501E-8</v>
      </c>
      <c r="CP30" s="10">
        <f>3/24000000*OO[[#This Row],[150 (07JUL1985 15:00:00)-Water Temperature (C)]]*OO[[#This Row],[92]]</f>
        <v>1.4984849741287501E-8</v>
      </c>
      <c r="CQ30" s="10">
        <f>3/24000000*OO[[#This Row],[151 (07JUL1985 18:00:00)-Water Temperature (C)]]*OO[[#This Row],[93]]</f>
        <v>1.4984849741287501E-8</v>
      </c>
      <c r="CR30" s="10">
        <f>3/24000000*OO[[#This Row],[152 (07JUL1985 21:00:00)-Water Temperature (C)]]*OO[[#This Row],[94]]</f>
        <v>1.4984849741287501E-8</v>
      </c>
      <c r="CS30" s="10">
        <f>3/24000000*OO[[#This Row],[153 (08JUL1985 00:00:00)-Water Temperature (C)]]*OO[[#This Row],[95]]</f>
        <v>1.4984849741287501E-8</v>
      </c>
      <c r="CT30" s="10">
        <f>3/24000000*OO[[#This Row],[154 (08JUL1985 03:00:00)-Water Temperature (C)]]*OO[[#This Row],[96]]</f>
        <v>1.4984849741287501E-8</v>
      </c>
      <c r="CU30" s="10">
        <f>3/24000000*OO[[#This Row],[155 (08JUL1985 06:00:00)-Water Temperature (C)]]*OO[[#This Row],[97]]</f>
        <v>1.4984849741287501E-8</v>
      </c>
      <c r="CV30" s="10">
        <f>3/24000000*OO[[#This Row],[156 (08JUL1985 09:00:00)-Water Temperature (C)]]*OO[[#This Row],[98]]</f>
        <v>1.4984849741287501E-8</v>
      </c>
      <c r="CW30" s="10">
        <f>3/24000000*OO[[#This Row],[157 (08JUL1985 12:00:00)-Water Temperature (C)]]*OO[[#This Row],[99]]</f>
        <v>1.4984849741287501E-8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0.11891930636660054</v>
      </c>
      <c r="D31" s="10">
        <f>3/24*OO[[#This Row],[60 (26JUN1985 09:00:00)-Water Temperature (C)]]*OO[[#This Row],[2]]/SUM(OO[2])</f>
        <v>2.3798054066010888E-3</v>
      </c>
      <c r="E31" s="10">
        <f>3/24*OO[[#This Row],[61 (26JUN1985 12:00:00)-Water Temperature (C)]]*OO[[#This Row],[3]]/SUM(OO[3])</f>
        <v>8.279466307345875E-5</v>
      </c>
      <c r="F31" s="10">
        <f>3/24*OO[[#This Row],[62 (26JUN1985 15:00:00)-Water Temperature (C)]]*OO[[#This Row],[4]]/SUM(OO[4])</f>
        <v>6.2296992065127043E-5</v>
      </c>
      <c r="G31" s="10">
        <f>3/24*OO[[#This Row],[63 (26JUN1985 18:00:00)-Water Temperature (C)]]*OO[[#This Row],[5]]/SUM(OO[5])</f>
        <v>5.6313758806404552E-5</v>
      </c>
      <c r="H31" s="10">
        <f>3/24*OO[[#This Row],[64 (26JUN1985 21:00:00)-Water Temperature (C)]]*OO[[#This Row],[6]]/SUM(OO[6])</f>
        <v>4.965131873051502E-5</v>
      </c>
      <c r="I31" s="10">
        <f>3/24*OO[[#This Row],[65 (27JUN1985 00:00:00)-Water Temperature (C)]]*OO[[#This Row],[7]]/SUM(OO[7])</f>
        <v>4.2012770754010972E-5</v>
      </c>
      <c r="J31" s="10">
        <f>3/24*OO[[#This Row],[66 (27JUN1985 03:00:00)-Water Temperature (C)]]*OO[[#This Row],[8]]/SUM(OO[8])</f>
        <v>3.5906248024211498E-5</v>
      </c>
      <c r="K31" s="10">
        <f>3/24*OO[[#This Row],[67 (27JUN1985 06:00:00)-Water Temperature (C)]]*OO[[#This Row],[9]]/SUM(OO[9])</f>
        <v>3.6503722742522059E-5</v>
      </c>
      <c r="L31" s="10">
        <f>3/24*OO[[#This Row],[68 (27JUN1985 09:00:00)-Water Temperature (C)]]*OO[[#This Row],[10]]/SUM(OO[10])</f>
        <v>4.2786707993355389E-5</v>
      </c>
      <c r="M31" s="10">
        <f>3/24*OO[[#This Row],[69 (27JUN1985 12:00:00)-Water Temperature (C)]]*OO[[#This Row],[11]]/SUM(OO[11])</f>
        <v>4.5300425375117159E-5</v>
      </c>
      <c r="N31" s="10">
        <f>3/24*OO[[#This Row],[70 (27JUN1985 15:00:00)-Water Temperature (C)]]*OO[[#This Row],[12]]/SUM(OO[12])</f>
        <v>4.3262755873462163E-5</v>
      </c>
      <c r="O31" s="10">
        <f>3/24*OO[[#This Row],[71 (27JUN1985 18:00:00)-Water Temperature (C)]]*OO[[#This Row],[13]]/SUM(OO[13])</f>
        <v>3.9069793028294903E-5</v>
      </c>
      <c r="P31" s="10">
        <f>3/24*OO[[#This Row],[72 (27JUN1985 21:00:00)-Water Temperature (C)]]*OO[[#This Row],[14]]/SUM(OO[14])</f>
        <v>3.3519174093075936E-5</v>
      </c>
      <c r="Q31" s="10">
        <f>3/24*OO[[#This Row],[73 (28JUN1985 00:00:00)-Water Temperature (C)]]*OO[[#This Row],[15]]/SUM(OO[15])</f>
        <v>2.8145785681238655E-5</v>
      </c>
      <c r="R31" s="10">
        <f>3/24*OO[[#This Row],[74 (28JUN1985 03:00:00)-Water Temperature (C)]]*OO[[#This Row],[16]]/SUM(OO[16])</f>
        <v>2.3807822771031875E-5</v>
      </c>
      <c r="S31" s="10">
        <f>3/24*OO[[#This Row],[75 (28JUN1985 06:00:00)-Water Temperature (C)]]*OO[[#This Row],[17]]/SUM(OO[17])</f>
        <v>2.0795554048957897E-5</v>
      </c>
      <c r="T31" s="10">
        <f>3/24*OO[[#This Row],[76 (28JUN1985 09:00:00)-Water Temperature (C)]]*OO[[#This Row],[18]]/SUM(OO[18])</f>
        <v>1.8573808867831235E-5</v>
      </c>
      <c r="U31" s="10">
        <f>3/24*OO[[#This Row],[77 (28JUN1985 12:00:00)-Water Temperature (C)]]*OO[[#This Row],[19]]/SUM(OO[19])</f>
        <v>1.7052530463982268E-5</v>
      </c>
      <c r="V31" s="10">
        <f>3/24000000*OO[[#This Row],[78 (28JUN1985 15:00:00)-Water Temperature (C)]]*OO[[#This Row],[20]]</f>
        <v>1.5435966229717497E-5</v>
      </c>
      <c r="W31" s="10">
        <f>3/24000000*OO[[#This Row],[79 (28JUN1985 18:00:00)-Water Temperature (C)]]*OO[[#This Row],[21]]</f>
        <v>1.3506763218401246E-5</v>
      </c>
      <c r="X31" s="10">
        <f>3/24000000*OO[[#This Row],[80 (28JUN1985 21:00:00)-Water Temperature (C)]]*OO[[#This Row],[22]]</f>
        <v>1.137577366276125E-5</v>
      </c>
      <c r="Y31" s="10">
        <f>3/24000000*OO[[#This Row],[81 (29JUN1985 00:00:00)-Water Temperature (C)]]*OO[[#This Row],[23]]</f>
        <v>9.5497471315399998E-6</v>
      </c>
      <c r="Z31" s="10">
        <f>3/24000000*OO[[#This Row],[82 (29JUN1985 03:00:00)-Water Temperature (C)]]*OO[[#This Row],[24]]</f>
        <v>8.2362635367224997E-6</v>
      </c>
      <c r="AA31" s="10">
        <f>3/24000000*OO[[#This Row],[83 (29JUN1985 06:00:00)-Water Temperature (C)]]*OO[[#This Row],[25]]</f>
        <v>7.0614682761262492E-6</v>
      </c>
      <c r="AB31" s="10">
        <f>3/24000000*OO[[#This Row],[84 (29JUN1985 09:00:00)-Water Temperature (C)]]*OO[[#This Row],[26]]</f>
        <v>6.1499377400000003E-6</v>
      </c>
      <c r="AC31" s="10">
        <f>3/24000000*OO[[#This Row],[85 (29JUN1985 12:00:00)-Water Temperature (C)]]*OO[[#This Row],[27]]</f>
        <v>5.5344289021874991E-6</v>
      </c>
      <c r="AD31" s="10">
        <f>3/24000000*OO[[#This Row],[86 (29JUN1985 15:00:00)-Water Temperature (C)]]*OO[[#This Row],[28]]</f>
        <v>5.0185326818249997E-6</v>
      </c>
      <c r="AE31" s="10">
        <f>3/24000000*OO[[#This Row],[88 (29JUN1985 21:00:00)-Water Temperature (C)]]*OO[[#This Row],[30]]</f>
        <v>3.7516483214312499E-6</v>
      </c>
      <c r="AF31" s="10">
        <f>3/24000000*OO[[#This Row],[88 (29JUN1985 21:00:00)-Water Temperature (C)]]*OO[[#This Row],[30]]</f>
        <v>3.7516483214312499E-6</v>
      </c>
      <c r="AG31" s="10">
        <f>3/24000000*OO[[#This Row],[89 (30JUN1985 00:00:00)-Water Temperature (C)]]*OO[[#This Row],[31]]</f>
        <v>3.0732150576400003E-6</v>
      </c>
      <c r="AH31" s="10">
        <f>3/24000000*OO[[#This Row],[90 (30JUN1985 03:00:00)-Water Temperature (C)]]*OO[[#This Row],[32]]</f>
        <v>2.55200256333375E-6</v>
      </c>
      <c r="AI31" s="10">
        <f>3/24000000*OO[[#This Row],[91 (30JUN1985 06:00:00)-Water Temperature (C)]]*OO[[#This Row],[33]]</f>
        <v>2.1424047005112497E-6</v>
      </c>
      <c r="AJ31" s="10">
        <f>3/24000000*OO[[#This Row],[92 (30JUN1985 09:00:00)-Water Temperature (C)]]*OO[[#This Row],[34]]</f>
        <v>1.7944730485244999E-6</v>
      </c>
      <c r="AK31" s="10">
        <f>3/24000000*OO[[#This Row],[93 (30JUN1985 12:00:00)-Water Temperature (C)]]*OO[[#This Row],[35]]</f>
        <v>1.4677433534155001E-6</v>
      </c>
      <c r="AL31" s="10">
        <f>3/24000000*OO[[#This Row],[94 (30JUN1985 15:00:00)-Water Temperature (C)]]*OO[[#This Row],[36]]</f>
        <v>1.2258218188074999E-6</v>
      </c>
      <c r="AM31" s="10">
        <f>3/24000000*OO[[#This Row],[95 (30JUN1985 18:00:00)-Water Temperature (C)]]*OO[[#This Row],[37]]</f>
        <v>1.0287275441474999E-6</v>
      </c>
      <c r="AN31" s="10">
        <f>3/24000000*OO[[#This Row],[96 (30JUN1985 21:00:00)-Water Temperature (C)]]*OO[[#This Row],[38]]</f>
        <v>8.5833766569737509E-7</v>
      </c>
      <c r="AO31" s="10">
        <f>3/24000000*OO[[#This Row],[97 (01JUL1985 00:00:00)-Water Temperature (C)]]*OO[[#This Row],[39]]</f>
        <v>6.9521490008724998E-7</v>
      </c>
      <c r="AP31" s="10">
        <f>3/24000000*OO[[#This Row],[98 (01JUL1985 03:00:00)-Water Temperature (C)]]*OO[[#This Row],[40]]</f>
        <v>5.660451497017499E-7</v>
      </c>
      <c r="AQ31" s="10">
        <f>3/24000000*OO[[#This Row],[99 (01JUL1985 06:00:00)-Water Temperature (C)]]*OO[[#This Row],[41]]</f>
        <v>4.7417181141599998E-7</v>
      </c>
      <c r="AR31" s="10">
        <f>3/24000000*OO[[#This Row],[100 (01JUL1985 09:00:00)-Water Temperature (C)]]*OO[[#This Row],[42]]</f>
        <v>3.8111972911599998E-7</v>
      </c>
      <c r="AS31" s="10">
        <f>3/24000000*OO[[#This Row],[101 (01JUL1985 12:00:00)-Water Temperature (C)]]*OO[[#This Row],[43]]</f>
        <v>2.9467233636374992E-7</v>
      </c>
      <c r="AT31" s="10">
        <f>3/24000000*OO[[#This Row],[102 (01JUL1985 15:00:00)-Water Temperature (C)]]*OO[[#This Row],[44]]</f>
        <v>2.3492401319575002E-7</v>
      </c>
      <c r="AU31" s="10">
        <f>3/24000000*OO[[#This Row],[103 (01JUL1985 18:00:00)-Water Temperature (C)]]*OO[[#This Row],[45]]</f>
        <v>1.9291397304078748E-7</v>
      </c>
      <c r="AV31" s="10">
        <f>3/24000000*OO[[#This Row],[104 (01JUL1985 21:00:00)-Water Temperature (C)]]*OO[[#This Row],[46]]</f>
        <v>1.56744605040975E-7</v>
      </c>
      <c r="AW31" s="10">
        <f>3/24000000*OO[[#This Row],[105 (02JUL1985 00:00:00)-Water Temperature (C)]]*OO[[#This Row],[47]]</f>
        <v>1.266759751863125E-7</v>
      </c>
      <c r="AX31" s="10">
        <f>3/24000000*OO[[#This Row],[106 (02JUL1985 03:00:00)-Water Temperature (C)]]*OO[[#This Row],[48]]</f>
        <v>1.0463632502589999E-7</v>
      </c>
      <c r="AY31" s="10">
        <f>3/24000000*OO[[#This Row],[107 (02JUL1985 06:00:00)-Water Temperature (C)]]*OO[[#This Row],[49]]</f>
        <v>9.2659080051300003E-8</v>
      </c>
      <c r="AZ31" s="10">
        <f>3/24000000*OO[[#This Row],[108 (02JUL1985 09:00:00)-Water Temperature (C)]]*OO[[#This Row],[50]]</f>
        <v>8.8767903311099991E-8</v>
      </c>
      <c r="BA31" s="10">
        <f>3/24000000*OO[[#This Row],[109 (02JUL1985 12:00:00)-Water Temperature (C)]]*OO[[#This Row],[51]]</f>
        <v>8.624023425506249E-8</v>
      </c>
      <c r="BB31" s="10">
        <f>3/24000000*OO[[#This Row],[110 (02JUL1985 15:00:00)-Water Temperature (C)]]*OO[[#This Row],[52]]</f>
        <v>8.3873602078499995E-8</v>
      </c>
      <c r="BC31" s="10">
        <f>3/24000000*OO[[#This Row],[111 (02JUL1985 18:00:00)-Water Temperature (C)]]*OO[[#This Row],[53]]</f>
        <v>7.8430862490137493E-8</v>
      </c>
      <c r="BD31" s="10">
        <f>3/24000000*OO[[#This Row],[112 (02JUL1985 21:00:00)-Water Temperature (C)]]*OO[[#This Row],[54]]</f>
        <v>6.9571811961249992E-8</v>
      </c>
      <c r="BE31" s="10">
        <f>3/24000000*OO[[#This Row],[113 (03JUL1985 00:00:00)-Water Temperature (C)]]*OO[[#This Row],[55]]</f>
        <v>5.9283804124325002E-8</v>
      </c>
      <c r="BF31" s="10">
        <f>3/24000000*OO[[#This Row],[114 (03JUL1985 03:00:00)-Water Temperature (C)]]*OO[[#This Row],[56]]</f>
        <v>5.0894950167850005E-8</v>
      </c>
      <c r="BG31" s="10">
        <f>3/24000000*OO[[#This Row],[115 (03JUL1985 06:00:00)-Water Temperature (C)]]*OO[[#This Row],[57]]</f>
        <v>4.5884099834E-8</v>
      </c>
      <c r="BH31" s="10">
        <f>3/24000000*OO[[#This Row],[116 (03JUL1985 09:00:00)-Water Temperature (C)]]*OO[[#This Row],[58]]</f>
        <v>4.1846792730699997E-8</v>
      </c>
      <c r="BI31" s="10">
        <f>3/24000000*OO[[#This Row],[117 (03JUL1985 12:00:00)-Water Temperature (C)]]*OO[[#This Row],[59]]</f>
        <v>3.6057102246400001E-8</v>
      </c>
      <c r="BJ31" s="10">
        <f>3/24000000*OO[[#This Row],[118 (03JUL1985 15:00:00)-Water Temperature (C)]]*OO[[#This Row],[60]]</f>
        <v>3.3153159859987502E-8</v>
      </c>
      <c r="BK31" s="10">
        <f>3/24000000*OO[[#This Row],[119 (03JUL1985 18:00:00)-Water Temperature (C)]]*OO[[#This Row],[61]]</f>
        <v>3.0909990927962499E-8</v>
      </c>
      <c r="BL31" s="10">
        <f>3/24000000*OO[[#This Row],[120 (03JUL1985 21:00:00)-Water Temperature (C)]]*OO[[#This Row],[62]]</f>
        <v>2.8593942252225E-8</v>
      </c>
      <c r="BM31" s="10">
        <f>3/24000000*OO[[#This Row],[121 (04JUL1985 00:00:00)-Water Temperature (C)]]*OO[[#This Row],[63]]</f>
        <v>2.5417341764099999E-8</v>
      </c>
      <c r="BN31" s="10">
        <f>3/24000000*OO[[#This Row],[122 (04JUL1985 03:00:00)-Water Temperature (C)]]*OO[[#This Row],[64]]</f>
        <v>2.2590644833799999E-8</v>
      </c>
      <c r="BO31" s="10">
        <f>3/24000000*OO[[#This Row],[123 (04JUL1985 06:00:00)-Water Temperature (C)]]*OO[[#This Row],[65]]</f>
        <v>2.2183946369112498E-8</v>
      </c>
      <c r="BP31" s="10">
        <f>3/24000000*OO[[#This Row],[124 (04JUL1985 09:00:00)-Water Temperature (C)]]*OO[[#This Row],[66]]</f>
        <v>2.8444772969799998E-8</v>
      </c>
      <c r="BQ31" s="10">
        <f>3/24000000*OO[[#This Row],[125 (04JUL1985 12:00:00)-Water Temperature (C)]]*OO[[#This Row],[67]]</f>
        <v>3.6942277155000001E-8</v>
      </c>
      <c r="BR31" s="10">
        <f>3/24000000*OO[[#This Row],[126 (04JUL1985 15:00:00)-Water Temperature (C)]]*OO[[#This Row],[68]]</f>
        <v>4.2658377693374992E-8</v>
      </c>
      <c r="BS31" s="10">
        <f>3/24000000*OO[[#This Row],[127 (04JUL1985 18:00:00)-Water Temperature (C)]]*OO[[#This Row],[69]]</f>
        <v>4.3966565949749995E-8</v>
      </c>
      <c r="BT31" s="10">
        <f>3/24000000*OO[[#This Row],[128 (04JUL1985 21:00:00)-Water Temperature (C)]]*OO[[#This Row],[70]]</f>
        <v>4.0944351229925004E-8</v>
      </c>
      <c r="BU31" s="10">
        <f>3/24000000*OO[[#This Row],[129 (05JUL1985 00:00:00)-Water Temperature (C)]]*OO[[#This Row],[71]]</f>
        <v>3.5766417880250001E-8</v>
      </c>
      <c r="BV31" s="10">
        <f>3/24000000*OO[[#This Row],[130 (05JUL1985 03:00:00)-Water Temperature (C)]]*OO[[#This Row],[72]]</f>
        <v>3.1166857106475001E-8</v>
      </c>
      <c r="BW31" s="10">
        <f>3/24000000*OO[[#This Row],[131 (05JUL1985 06:00:00)-Water Temperature (C)]]*OO[[#This Row],[73]]</f>
        <v>2.8539357691812495E-8</v>
      </c>
      <c r="BX31" s="10">
        <f>3/24000000*OO[[#This Row],[132 (05JUL1985 09:00:00)-Water Temperature (C)]]*OO[[#This Row],[74]]</f>
        <v>2.8037357539199995E-8</v>
      </c>
      <c r="BY31" s="10">
        <f>3/24000000*OO[[#This Row],[133 (05JUL1985 12:00:00)-Water Temperature (C)]]*OO[[#This Row],[75]]</f>
        <v>2.7668312487450001E-8</v>
      </c>
      <c r="BZ31" s="10">
        <f>3/24000000*OO[[#This Row],[134 (05JUL1985 15:00:00)-Water Temperature (C)]]*OO[[#This Row],[76]]</f>
        <v>2.7097153040025E-8</v>
      </c>
      <c r="CA31" s="10">
        <f>3/24000000*OO[[#This Row],[135 (05JUL1985 18:00:00)-Water Temperature (C)]]*OO[[#This Row],[77]]</f>
        <v>2.5483370610374998E-8</v>
      </c>
      <c r="CB31" s="10">
        <f>3/24000000*OO[[#This Row],[136 (05JUL1985 21:00:00)-Water Temperature (C)]]*OO[[#This Row],[78]]</f>
        <v>2.3511283891499999E-8</v>
      </c>
      <c r="CC31" s="10">
        <f>3/24000000*OO[[#This Row],[137 (06JUL1985 00:00:00)-Water Temperature (C)]]*OO[[#This Row],[79]]</f>
        <v>2.1387811972624996E-8</v>
      </c>
      <c r="CD31" s="10">
        <f>3/24000000*OO[[#This Row],[138 (06JUL1985 03:00:00)-Water Temperature (C)]]*OO[[#This Row],[80]]</f>
        <v>1.96494041095625E-8</v>
      </c>
      <c r="CE31" s="10">
        <f>3/24000000*OO[[#This Row],[139 (06JUL1985 06:00:00)-Water Temperature (C)]]*OO[[#This Row],[81]]</f>
        <v>1.8964737578599998E-8</v>
      </c>
      <c r="CF31" s="10">
        <f>3/24000000*OO[[#This Row],[140 (06JUL1985 09:00:00)-Water Temperature (C)]]*OO[[#This Row],[82]]</f>
        <v>2.0347847556862497E-8</v>
      </c>
      <c r="CG31" s="10">
        <f>3/24000000*OO[[#This Row],[141 (06JUL1985 12:00:00)-Water Temperature (C)]]*OO[[#This Row],[83]]</f>
        <v>2.2426450705774999E-8</v>
      </c>
      <c r="CH31" s="10">
        <f>3/24000000*OO[[#This Row],[142 (06JUL1985 15:00:00)-Water Temperature (C)]]*OO[[#This Row],[84]]</f>
        <v>2.3995423835487494E-8</v>
      </c>
      <c r="CI31" s="10">
        <f>3/24000000*OO[[#This Row],[143 (06JUL1985 18:00:00)-Water Temperature (C)]]*OO[[#This Row],[85]]</f>
        <v>2.41260784219125E-8</v>
      </c>
      <c r="CJ31" s="10">
        <f>3/24000000*OO[[#This Row],[144 (06JUL1985 21:00:00)-Water Temperature (C)]]*OO[[#This Row],[86]]</f>
        <v>2.2617178483949998E-8</v>
      </c>
      <c r="CK31" s="10">
        <f>3/24000000*OO[[#This Row],[145 (07JUL1985 00:00:00)-Water Temperature (C)]]*OO[[#This Row],[87]]</f>
        <v>1.9842116365125001E-8</v>
      </c>
      <c r="CL31" s="10">
        <f>3/24000000*OO[[#This Row],[146 (07JUL1985 03:00:00)-Water Temperature (C)]]*OO[[#This Row],[88]]</f>
        <v>1.7235882727634999E-8</v>
      </c>
      <c r="CM31" s="10">
        <f>3/24000000*OO[[#This Row],[147 (07JUL1985 06:00:00)-Water Temperature (C)]]*OO[[#This Row],[89]]</f>
        <v>1.5771603304170001E-8</v>
      </c>
      <c r="CN31" s="10">
        <f>3/24000000*OO[[#This Row],[148 (07JUL1985 09:00:00)-Water Temperature (C)]]*OO[[#This Row],[90]]</f>
        <v>1.5784961175142498E-8</v>
      </c>
      <c r="CO31" s="10">
        <f>3/24000000*OO[[#This Row],[149 (07JUL1985 12:00:00)-Water Temperature (C)]]*OO[[#This Row],[91]]</f>
        <v>1.6501605413219998E-8</v>
      </c>
      <c r="CP31" s="10">
        <f>3/24000000*OO[[#This Row],[150 (07JUL1985 15:00:00)-Water Temperature (C)]]*OO[[#This Row],[92]]</f>
        <v>1.6501605413219998E-8</v>
      </c>
      <c r="CQ31" s="10">
        <f>3/24000000*OO[[#This Row],[151 (07JUL1985 18:00:00)-Water Temperature (C)]]*OO[[#This Row],[93]]</f>
        <v>1.6501605413219998E-8</v>
      </c>
      <c r="CR31" s="10">
        <f>3/24000000*OO[[#This Row],[152 (07JUL1985 21:00:00)-Water Temperature (C)]]*OO[[#This Row],[94]]</f>
        <v>1.6501605413219998E-8</v>
      </c>
      <c r="CS31" s="10">
        <f>3/24000000*OO[[#This Row],[153 (08JUL1985 00:00:00)-Water Temperature (C)]]*OO[[#This Row],[95]]</f>
        <v>1.6501605413219998E-8</v>
      </c>
      <c r="CT31" s="10">
        <f>3/24000000*OO[[#This Row],[154 (08JUL1985 03:00:00)-Water Temperature (C)]]*OO[[#This Row],[96]]</f>
        <v>1.6501605413219998E-8</v>
      </c>
      <c r="CU31" s="10">
        <f>3/24000000*OO[[#This Row],[155 (08JUL1985 06:00:00)-Water Temperature (C)]]*OO[[#This Row],[97]]</f>
        <v>1.6501605413219998E-8</v>
      </c>
      <c r="CV31" s="10">
        <f>3/24000000*OO[[#This Row],[156 (08JUL1985 09:00:00)-Water Temperature (C)]]*OO[[#This Row],[98]]</f>
        <v>1.6501605413219998E-8</v>
      </c>
      <c r="CW31" s="10">
        <f>3/24000000*OO[[#This Row],[157 (08JUL1985 12:00:00)-Water Temperature (C)]]*OO[[#This Row],[99]]</f>
        <v>1.6501605413219998E-8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0.12891720255529918</v>
      </c>
      <c r="D32" s="10">
        <f>3/24*OO[[#This Row],[60 (26JUN1985 09:00:00)-Water Temperature (C)]]*OO[[#This Row],[2]]/SUM(OO[2])</f>
        <v>3.4835543096520608E-3</v>
      </c>
      <c r="E32" s="10">
        <f>3/24*OO[[#This Row],[61 (26JUN1985 12:00:00)-Water Temperature (C)]]*OO[[#This Row],[3]]/SUM(OO[3])</f>
        <v>8.3499979059271706E-5</v>
      </c>
      <c r="F32" s="10">
        <f>3/24*OO[[#This Row],[62 (26JUN1985 15:00:00)-Water Temperature (C)]]*OO[[#This Row],[4]]/SUM(OO[4])</f>
        <v>5.3962813105687723E-5</v>
      </c>
      <c r="G32" s="10">
        <f>3/24*OO[[#This Row],[63 (26JUN1985 18:00:00)-Water Temperature (C)]]*OO[[#This Row],[5]]/SUM(OO[5])</f>
        <v>4.8727686077262415E-5</v>
      </c>
      <c r="H32" s="10">
        <f>3/24*OO[[#This Row],[64 (26JUN1985 21:00:00)-Water Temperature (C)]]*OO[[#This Row],[6]]/SUM(OO[6])</f>
        <v>4.29812000703691E-5</v>
      </c>
      <c r="I32" s="10">
        <f>3/24*OO[[#This Row],[65 (27JUN1985 00:00:00)-Water Temperature (C)]]*OO[[#This Row],[7]]/SUM(OO[7])</f>
        <v>3.6395163104396044E-5</v>
      </c>
      <c r="J32" s="10">
        <f>3/24*OO[[#This Row],[66 (27JUN1985 03:00:00)-Water Temperature (C)]]*OO[[#This Row],[8]]/SUM(OO[8])</f>
        <v>3.0996364714472205E-5</v>
      </c>
      <c r="K32" s="10">
        <f>3/24*OO[[#This Row],[67 (27JUN1985 06:00:00)-Water Temperature (C)]]*OO[[#This Row],[9]]/SUM(OO[9])</f>
        <v>3.0800193820490314E-5</v>
      </c>
      <c r="L32" s="10">
        <f>3/24*OO[[#This Row],[68 (27JUN1985 09:00:00)-Water Temperature (C)]]*OO[[#This Row],[10]]/SUM(OO[10])</f>
        <v>3.6256297924209289E-5</v>
      </c>
      <c r="M32" s="10">
        <f>3/24*OO[[#This Row],[69 (27JUN1985 12:00:00)-Water Temperature (C)]]*OO[[#This Row],[11]]/SUM(OO[11])</f>
        <v>3.8804221347036731E-5</v>
      </c>
      <c r="N32" s="10">
        <f>3/24*OO[[#This Row],[70 (27JUN1985 15:00:00)-Water Temperature (C)]]*OO[[#This Row],[12]]/SUM(OO[12])</f>
        <v>3.7366472595951977E-5</v>
      </c>
      <c r="O32" s="10">
        <f>3/24*OO[[#This Row],[71 (27JUN1985 18:00:00)-Water Temperature (C)]]*OO[[#This Row],[13]]/SUM(OO[13])</f>
        <v>3.3891985611602144E-5</v>
      </c>
      <c r="P32" s="10">
        <f>3/24*OO[[#This Row],[72 (27JUN1985 21:00:00)-Water Temperature (C)]]*OO[[#This Row],[14]]/SUM(OO[14])</f>
        <v>2.9113158061535784E-5</v>
      </c>
      <c r="Q32" s="10">
        <f>3/24*OO[[#This Row],[73 (28JUN1985 00:00:00)-Water Temperature (C)]]*OO[[#This Row],[15]]/SUM(OO[15])</f>
        <v>2.4444793245925043E-5</v>
      </c>
      <c r="R32" s="10">
        <f>3/24*OO[[#This Row],[74 (28JUN1985 03:00:00)-Water Temperature (C)]]*OO[[#This Row],[16]]/SUM(OO[16])</f>
        <v>2.0665506297353434E-5</v>
      </c>
      <c r="S32" s="10">
        <f>3/24*OO[[#This Row],[75 (28JUN1985 06:00:00)-Water Temperature (C)]]*OO[[#This Row],[17]]/SUM(OO[17])</f>
        <v>1.7989130013623087E-5</v>
      </c>
      <c r="T32" s="10">
        <f>3/24*OO[[#This Row],[76 (28JUN1985 09:00:00)-Water Temperature (C)]]*OO[[#This Row],[18]]/SUM(OO[18])</f>
        <v>1.6087241648042715E-5</v>
      </c>
      <c r="U32" s="10">
        <f>3/24*OO[[#This Row],[77 (28JUN1985 12:00:00)-Water Temperature (C)]]*OO[[#This Row],[19]]/SUM(OO[19])</f>
        <v>1.4780954924258373E-5</v>
      </c>
      <c r="V32" s="10">
        <f>3/24000000*OO[[#This Row],[78 (28JUN1985 15:00:00)-Water Temperature (C)]]*OO[[#This Row],[20]]</f>
        <v>1.33974302534475E-5</v>
      </c>
      <c r="W32" s="10">
        <f>3/24000000*OO[[#This Row],[79 (28JUN1985 18:00:00)-Water Temperature (C)]]*OO[[#This Row],[21]]</f>
        <v>1.1769259996559999E-5</v>
      </c>
      <c r="X32" s="10">
        <f>3/24000000*OO[[#This Row],[80 (28JUN1985 21:00:00)-Water Temperature (C)]]*OO[[#This Row],[22]]</f>
        <v>9.9216164301049996E-6</v>
      </c>
      <c r="Y32" s="10">
        <f>3/24000000*OO[[#This Row],[81 (29JUN1985 00:00:00)-Water Temperature (C)]]*OO[[#This Row],[23]]</f>
        <v>8.3272218808474999E-6</v>
      </c>
      <c r="Z32" s="10">
        <f>3/24000000*OO[[#This Row],[82 (29JUN1985 03:00:00)-Water Temperature (C)]]*OO[[#This Row],[24]]</f>
        <v>7.1629873973250004E-6</v>
      </c>
      <c r="AA32" s="10">
        <f>3/24000000*OO[[#This Row],[83 (29JUN1985 06:00:00)-Water Temperature (C)]]*OO[[#This Row],[25]]</f>
        <v>6.155943630375E-6</v>
      </c>
      <c r="AB32" s="10">
        <f>3/24000000*OO[[#This Row],[84 (29JUN1985 09:00:00)-Water Temperature (C)]]*OO[[#This Row],[26]]</f>
        <v>5.3584488116162507E-6</v>
      </c>
      <c r="AC32" s="10">
        <f>3/24000000*OO[[#This Row],[85 (29JUN1985 12:00:00)-Water Temperature (C)]]*OO[[#This Row],[27]]</f>
        <v>4.8290252470999995E-6</v>
      </c>
      <c r="AD32" s="10">
        <f>3/24000000*OO[[#This Row],[86 (29JUN1985 15:00:00)-Water Temperature (C)]]*OO[[#This Row],[28]]</f>
        <v>4.3853726790050001E-6</v>
      </c>
      <c r="AE32" s="10">
        <f>3/24000000*OO[[#This Row],[88 (29JUN1985 21:00:00)-Water Temperature (C)]]*OO[[#This Row],[30]]</f>
        <v>3.3022748655749993E-6</v>
      </c>
      <c r="AF32" s="10">
        <f>3/24000000*OO[[#This Row],[88 (29JUN1985 21:00:00)-Water Temperature (C)]]*OO[[#This Row],[30]]</f>
        <v>3.3022748655749993E-6</v>
      </c>
      <c r="AG32" s="10">
        <f>3/24000000*OO[[#This Row],[89 (30JUN1985 00:00:00)-Water Temperature (C)]]*OO[[#This Row],[31]]</f>
        <v>2.7084624188874998E-6</v>
      </c>
      <c r="AH32" s="10">
        <f>3/24000000*OO[[#This Row],[90 (30JUN1985 03:00:00)-Water Temperature (C)]]*OO[[#This Row],[32]]</f>
        <v>2.2478168896824998E-6</v>
      </c>
      <c r="AI32" s="10">
        <f>3/24000000*OO[[#This Row],[91 (30JUN1985 06:00:00)-Water Temperature (C)]]*OO[[#This Row],[33]]</f>
        <v>1.8910772333999998E-6</v>
      </c>
      <c r="AJ32" s="10">
        <f>3/24000000*OO[[#This Row],[92 (30JUN1985 09:00:00)-Water Temperature (C)]]*OO[[#This Row],[34]]</f>
        <v>1.5983423946187498E-6</v>
      </c>
      <c r="AK32" s="10">
        <f>3/24000000*OO[[#This Row],[93 (30JUN1985 12:00:00)-Water Temperature (C)]]*OO[[#This Row],[35]]</f>
        <v>1.3072847188860001E-6</v>
      </c>
      <c r="AL32" s="10">
        <f>3/24000000*OO[[#This Row],[94 (30JUN1985 15:00:00)-Water Temperature (C)]]*OO[[#This Row],[36]]</f>
        <v>1.090362733625E-6</v>
      </c>
      <c r="AM32" s="10">
        <f>3/24000000*OO[[#This Row],[95 (30JUN1985 18:00:00)-Water Temperature (C)]]*OO[[#This Row],[37]]</f>
        <v>9.167987430375E-7</v>
      </c>
      <c r="AN32" s="10">
        <f>3/24000000*OO[[#This Row],[96 (30JUN1985 21:00:00)-Water Temperature (C)]]*OO[[#This Row],[38]]</f>
        <v>7.6274436935249999E-7</v>
      </c>
      <c r="AO32" s="10">
        <f>3/24000000*OO[[#This Row],[97 (01JUL1985 00:00:00)-Water Temperature (C)]]*OO[[#This Row],[39]]</f>
        <v>6.1861499946674997E-7</v>
      </c>
      <c r="AP32" s="10">
        <f>3/24000000*OO[[#This Row],[98 (01JUL1985 03:00:00)-Water Temperature (C)]]*OO[[#This Row],[40]]</f>
        <v>5.0253538508175E-7</v>
      </c>
      <c r="AQ32" s="10">
        <f>3/24000000*OO[[#This Row],[99 (01JUL1985 06:00:00)-Water Temperature (C)]]*OO[[#This Row],[41]]</f>
        <v>4.2293288468299996E-7</v>
      </c>
      <c r="AR32" s="10">
        <f>3/24000000*OO[[#This Row],[100 (01JUL1985 09:00:00)-Water Temperature (C)]]*OO[[#This Row],[42]]</f>
        <v>3.4598858421399995E-7</v>
      </c>
      <c r="AS32" s="10">
        <f>3/24000000*OO[[#This Row],[101 (01JUL1985 12:00:00)-Water Temperature (C)]]*OO[[#This Row],[43]]</f>
        <v>2.6786345922800001E-7</v>
      </c>
      <c r="AT32" s="10">
        <f>3/24000000*OO[[#This Row],[102 (01JUL1985 15:00:00)-Water Temperature (C)]]*OO[[#This Row],[44]]</f>
        <v>2.1264797054700002E-7</v>
      </c>
      <c r="AU32" s="10">
        <f>3/24000000*OO[[#This Row],[103 (01JUL1985 18:00:00)-Water Temperature (C)]]*OO[[#This Row],[45]]</f>
        <v>1.7368399504743746E-7</v>
      </c>
      <c r="AV32" s="10">
        <f>3/24000000*OO[[#This Row],[104 (01JUL1985 21:00:00)-Water Temperature (C)]]*OO[[#This Row],[46]]</f>
        <v>1.4050018138777498E-7</v>
      </c>
      <c r="AW32" s="10">
        <f>3/24000000*OO[[#This Row],[105 (02JUL1985 00:00:00)-Water Temperature (C)]]*OO[[#This Row],[47]]</f>
        <v>1.1324207762269999E-7</v>
      </c>
      <c r="AX32" s="10">
        <f>3/24000000*OO[[#This Row],[106 (02JUL1985 03:00:00)-Water Temperature (C)]]*OO[[#This Row],[48]]</f>
        <v>9.3135399186074991E-8</v>
      </c>
      <c r="AY32" s="10">
        <f>3/24000000*OO[[#This Row],[107 (02JUL1985 06:00:00)-Water Temperature (C)]]*OO[[#This Row],[49]]</f>
        <v>8.2066365042374983E-8</v>
      </c>
      <c r="AZ32" s="10">
        <f>3/24000000*OO[[#This Row],[108 (02JUL1985 09:00:00)-Water Temperature (C)]]*OO[[#This Row],[50]]</f>
        <v>7.8889571568499986E-8</v>
      </c>
      <c r="BA32" s="10">
        <f>3/24000000*OO[[#This Row],[109 (02JUL1985 12:00:00)-Water Temperature (C)]]*OO[[#This Row],[51]]</f>
        <v>7.6458623215162494E-8</v>
      </c>
      <c r="BB32" s="10">
        <f>3/24000000*OO[[#This Row],[110 (02JUL1985 15:00:00)-Water Temperature (C)]]*OO[[#This Row],[52]]</f>
        <v>7.4483171558400003E-8</v>
      </c>
      <c r="BC32" s="10">
        <f>3/24000000*OO[[#This Row],[111 (02JUL1985 18:00:00)-Water Temperature (C)]]*OO[[#This Row],[53]]</f>
        <v>6.9744334999312504E-8</v>
      </c>
      <c r="BD32" s="10">
        <f>3/24000000*OO[[#This Row],[112 (02JUL1985 21:00:00)-Water Temperature (C)]]*OO[[#This Row],[54]]</f>
        <v>6.18943369551875E-8</v>
      </c>
      <c r="BE32" s="10">
        <f>3/24000000*OO[[#This Row],[113 (03JUL1985 00:00:00)-Water Temperature (C)]]*OO[[#This Row],[55]]</f>
        <v>5.2711990642574995E-8</v>
      </c>
      <c r="BF32" s="10">
        <f>3/24000000*OO[[#This Row],[114 (03JUL1985 03:00:00)-Water Temperature (C)]]*OO[[#This Row],[56]]</f>
        <v>4.5141267691325001E-8</v>
      </c>
      <c r="BG32" s="10">
        <f>3/24000000*OO[[#This Row],[115 (03JUL1985 06:00:00)-Water Temperature (C)]]*OO[[#This Row],[57]]</f>
        <v>4.0609693321399997E-8</v>
      </c>
      <c r="BH32" s="10">
        <f>3/24000000*OO[[#This Row],[116 (03JUL1985 09:00:00)-Water Temperature (C)]]*OO[[#This Row],[58]]</f>
        <v>3.7415240771249993E-8</v>
      </c>
      <c r="BI32" s="10">
        <f>3/24000000*OO[[#This Row],[117 (03JUL1985 12:00:00)-Water Temperature (C)]]*OO[[#This Row],[59]]</f>
        <v>3.2151239292412504E-8</v>
      </c>
      <c r="BJ32" s="10">
        <f>3/24000000*OO[[#This Row],[118 (03JUL1985 15:00:00)-Water Temperature (C)]]*OO[[#This Row],[60]]</f>
        <v>2.95383171604125E-8</v>
      </c>
      <c r="BK32" s="10">
        <f>3/24000000*OO[[#This Row],[119 (03JUL1985 18:00:00)-Water Temperature (C)]]*OO[[#This Row],[61]]</f>
        <v>2.7388617033149999E-8</v>
      </c>
      <c r="BL32" s="10">
        <f>3/24000000*OO[[#This Row],[120 (03JUL1985 21:00:00)-Water Temperature (C)]]*OO[[#This Row],[62]]</f>
        <v>2.5291393280475E-8</v>
      </c>
      <c r="BM32" s="10">
        <f>3/24000000*OO[[#This Row],[121 (04JUL1985 00:00:00)-Water Temperature (C)]]*OO[[#This Row],[63]]</f>
        <v>2.2516318546275E-8</v>
      </c>
      <c r="BN32" s="10">
        <f>3/24000000*OO[[#This Row],[122 (04JUL1985 03:00:00)-Water Temperature (C)]]*OO[[#This Row],[64]]</f>
        <v>1.9945539768099999E-8</v>
      </c>
      <c r="BO32" s="10">
        <f>3/24000000*OO[[#This Row],[123 (04JUL1985 06:00:00)-Water Temperature (C)]]*OO[[#This Row],[65]]</f>
        <v>1.9275780600162498E-8</v>
      </c>
      <c r="BP32" s="10">
        <f>3/24000000*OO[[#This Row],[124 (04JUL1985 09:00:00)-Water Temperature (C)]]*OO[[#This Row],[66]]</f>
        <v>2.4322030916137499E-8</v>
      </c>
      <c r="BQ32" s="10">
        <f>3/24000000*OO[[#This Row],[125 (04JUL1985 12:00:00)-Water Temperature (C)]]*OO[[#This Row],[67]]</f>
        <v>3.1845699879224996E-8</v>
      </c>
      <c r="BR32" s="10">
        <f>3/24000000*OO[[#This Row],[126 (04JUL1985 15:00:00)-Water Temperature (C)]]*OO[[#This Row],[68]]</f>
        <v>3.7287499486800004E-8</v>
      </c>
      <c r="BS32" s="10">
        <f>3/24000000*OO[[#This Row],[127 (04JUL1985 18:00:00)-Water Temperature (C)]]*OO[[#This Row],[69]]</f>
        <v>3.8770309919312504E-8</v>
      </c>
      <c r="BT32" s="10">
        <f>3/24000000*OO[[#This Row],[128 (04JUL1985 21:00:00)-Water Temperature (C)]]*OO[[#This Row],[70]]</f>
        <v>3.6263179712500001E-8</v>
      </c>
      <c r="BU32" s="10">
        <f>3/24000000*OO[[#This Row],[129 (05JUL1985 00:00:00)-Water Temperature (C)]]*OO[[#This Row],[71]]</f>
        <v>3.1737384342187498E-8</v>
      </c>
      <c r="BV32" s="10">
        <f>3/24000000*OO[[#This Row],[130 (05JUL1985 03:00:00)-Water Temperature (C)]]*OO[[#This Row],[72]]</f>
        <v>2.7608139701999998E-8</v>
      </c>
      <c r="BW32" s="10">
        <f>3/24000000*OO[[#This Row],[131 (05JUL1985 06:00:00)-Water Temperature (C)]]*OO[[#This Row],[73]]</f>
        <v>2.5150077342674996E-8</v>
      </c>
      <c r="BX32" s="10">
        <f>3/24000000*OO[[#This Row],[132 (05JUL1985 09:00:00)-Water Temperature (C)]]*OO[[#This Row],[74]]</f>
        <v>2.4728830443125E-8</v>
      </c>
      <c r="BY32" s="10">
        <f>3/24000000*OO[[#This Row],[133 (05JUL1985 12:00:00)-Water Temperature (C)]]*OO[[#This Row],[75]]</f>
        <v>2.4383089751737495E-8</v>
      </c>
      <c r="BZ32" s="10">
        <f>3/24000000*OO[[#This Row],[134 (05JUL1985 15:00:00)-Water Temperature (C)]]*OO[[#This Row],[76]]</f>
        <v>2.3894945242349999E-8</v>
      </c>
      <c r="CA32" s="10">
        <f>3/24000000*OO[[#This Row],[135 (05JUL1985 18:00:00)-Water Temperature (C)]]*OO[[#This Row],[77]]</f>
        <v>2.2528205466700001E-8</v>
      </c>
      <c r="CB32" s="10">
        <f>3/24000000*OO[[#This Row],[136 (05JUL1985 21:00:00)-Water Temperature (C)]]*OO[[#This Row],[78]]</f>
        <v>2.07626762112E-8</v>
      </c>
      <c r="CC32" s="10">
        <f>3/24000000*OO[[#This Row],[137 (06JUL1985 00:00:00)-Water Temperature (C)]]*OO[[#This Row],[79]]</f>
        <v>1.8888588084974999E-8</v>
      </c>
      <c r="CD32" s="10">
        <f>3/24000000*OO[[#This Row],[138 (06JUL1985 03:00:00)-Water Temperature (C)]]*OO[[#This Row],[80]]</f>
        <v>1.72995170310875E-8</v>
      </c>
      <c r="CE32" s="10">
        <f>3/24000000*OO[[#This Row],[139 (06JUL1985 06:00:00)-Water Temperature (C)]]*OO[[#This Row],[81]]</f>
        <v>1.66289765517E-8</v>
      </c>
      <c r="CF32" s="10">
        <f>3/24000000*OO[[#This Row],[140 (06JUL1985 09:00:00)-Water Temperature (C)]]*OO[[#This Row],[82]]</f>
        <v>1.7779454723737497E-8</v>
      </c>
      <c r="CG32" s="10">
        <f>3/24000000*OO[[#This Row],[141 (06JUL1985 12:00:00)-Water Temperature (C)]]*OO[[#This Row],[83]]</f>
        <v>1.9618578785259999E-8</v>
      </c>
      <c r="CH32" s="10">
        <f>3/24000000*OO[[#This Row],[142 (06JUL1985 15:00:00)-Water Temperature (C)]]*OO[[#This Row],[84]]</f>
        <v>2.1109522890106248E-8</v>
      </c>
      <c r="CI32" s="10">
        <f>3/24000000*OO[[#This Row],[143 (06JUL1985 18:00:00)-Water Temperature (C)]]*OO[[#This Row],[85]]</f>
        <v>2.1325708627173748E-8</v>
      </c>
      <c r="CJ32" s="10">
        <f>3/24000000*OO[[#This Row],[144 (06JUL1985 21:00:00)-Water Temperature (C)]]*OO[[#This Row],[86]]</f>
        <v>2.0048613282629995E-8</v>
      </c>
      <c r="CK32" s="10">
        <f>3/24000000*OO[[#This Row],[145 (07JUL1985 00:00:00)-Water Temperature (C)]]*OO[[#This Row],[87]]</f>
        <v>1.7607402958724997E-8</v>
      </c>
      <c r="CL32" s="10">
        <f>3/24000000*OO[[#This Row],[146 (07JUL1985 03:00:00)-Water Temperature (C)]]*OO[[#This Row],[88]]</f>
        <v>1.5291439360381247E-8</v>
      </c>
      <c r="CM32" s="10">
        <f>3/24000000*OO[[#This Row],[147 (07JUL1985 06:00:00)-Water Temperature (C)]]*OO[[#This Row],[89]]</f>
        <v>1.38936645982925E-8</v>
      </c>
      <c r="CN32" s="10">
        <f>3/24000000*OO[[#This Row],[148 (07JUL1985 09:00:00)-Water Temperature (C)]]*OO[[#This Row],[90]]</f>
        <v>1.3863016502444999E-8</v>
      </c>
      <c r="CO32" s="10">
        <f>3/24000000*OO[[#This Row],[149 (07JUL1985 12:00:00)-Water Temperature (C)]]*OO[[#This Row],[91]]</f>
        <v>1.4488327411840001E-8</v>
      </c>
      <c r="CP32" s="10">
        <f>3/24000000*OO[[#This Row],[150 (07JUL1985 15:00:00)-Water Temperature (C)]]*OO[[#This Row],[92]]</f>
        <v>1.4488327411840001E-8</v>
      </c>
      <c r="CQ32" s="10">
        <f>3/24000000*OO[[#This Row],[151 (07JUL1985 18:00:00)-Water Temperature (C)]]*OO[[#This Row],[93]]</f>
        <v>1.4488327411840001E-8</v>
      </c>
      <c r="CR32" s="10">
        <f>3/24000000*OO[[#This Row],[152 (07JUL1985 21:00:00)-Water Temperature (C)]]*OO[[#This Row],[94]]</f>
        <v>1.4488327411840001E-8</v>
      </c>
      <c r="CS32" s="10">
        <f>3/24000000*OO[[#This Row],[153 (08JUL1985 00:00:00)-Water Temperature (C)]]*OO[[#This Row],[95]]</f>
        <v>1.4488327411840001E-8</v>
      </c>
      <c r="CT32" s="10">
        <f>3/24000000*OO[[#This Row],[154 (08JUL1985 03:00:00)-Water Temperature (C)]]*OO[[#This Row],[96]]</f>
        <v>1.4488327411840001E-8</v>
      </c>
      <c r="CU32" s="10">
        <f>3/24000000*OO[[#This Row],[155 (08JUL1985 06:00:00)-Water Temperature (C)]]*OO[[#This Row],[97]]</f>
        <v>1.4488327411840001E-8</v>
      </c>
      <c r="CV32" s="10">
        <f>3/24000000*OO[[#This Row],[156 (08JUL1985 09:00:00)-Water Temperature (C)]]*OO[[#This Row],[98]]</f>
        <v>1.4488327411840001E-8</v>
      </c>
      <c r="CW32" s="10">
        <f>3/24000000*OO[[#This Row],[157 (08JUL1985 12:00:00)-Water Temperature (C)]]*OO[[#This Row],[99]]</f>
        <v>1.4488327411840001E-8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0.14499000650887148</v>
      </c>
      <c r="D33" s="10">
        <f>3/24*OO[[#This Row],[60 (26JUN1985 09:00:00)-Water Temperature (C)]]*OO[[#This Row],[2]]/SUM(OO[2])</f>
        <v>5.5471300966032531E-3</v>
      </c>
      <c r="E33" s="10">
        <f>3/24*OO[[#This Row],[61 (26JUN1985 12:00:00)-Water Temperature (C)]]*OO[[#This Row],[3]]/SUM(OO[3])</f>
        <v>1.0167063113666201E-4</v>
      </c>
      <c r="F33" s="10">
        <f>3/24*OO[[#This Row],[62 (26JUN1985 15:00:00)-Water Temperature (C)]]*OO[[#This Row],[4]]/SUM(OO[4])</f>
        <v>5.1581502057791038E-5</v>
      </c>
      <c r="G33" s="10">
        <f>3/24*OO[[#This Row],[63 (26JUN1985 18:00:00)-Water Temperature (C)]]*OO[[#This Row],[5]]/SUM(OO[5])</f>
        <v>4.6509342009070253E-5</v>
      </c>
      <c r="H33" s="10">
        <f>3/24*OO[[#This Row],[64 (26JUN1985 21:00:00)-Water Temperature (C)]]*OO[[#This Row],[6]]/SUM(OO[6])</f>
        <v>4.1044798964716457E-5</v>
      </c>
      <c r="I33" s="10">
        <f>3/24*OO[[#This Row],[65 (27JUN1985 00:00:00)-Water Temperature (C)]]*OO[[#This Row],[7]]/SUM(OO[7])</f>
        <v>3.4795717342619423E-5</v>
      </c>
      <c r="J33" s="10">
        <f>3/24*OO[[#This Row],[66 (27JUN1985 03:00:00)-Water Temperature (C)]]*OO[[#This Row],[8]]/SUM(OO[8])</f>
        <v>2.9566434252403914E-5</v>
      </c>
      <c r="K33" s="10">
        <f>3/24*OO[[#This Row],[67 (27JUN1985 06:00:00)-Water Temperature (C)]]*OO[[#This Row],[9]]/SUM(OO[9])</f>
        <v>2.8738548650422361E-5</v>
      </c>
      <c r="L33" s="10">
        <f>3/24*OO[[#This Row],[68 (27JUN1985 09:00:00)-Water Temperature (C)]]*OO[[#This Row],[10]]/SUM(OO[10])</f>
        <v>3.3885074320947547E-5</v>
      </c>
      <c r="M33" s="10">
        <f>3/24*OO[[#This Row],[69 (27JUN1985 12:00:00)-Water Temperature (C)]]*OO[[#This Row],[11]]/SUM(OO[11])</f>
        <v>3.6690465839557869E-5</v>
      </c>
      <c r="N33" s="10">
        <f>3/24*OO[[#This Row],[70 (27JUN1985 15:00:00)-Water Temperature (C)]]*OO[[#This Row],[12]]/SUM(OO[12])</f>
        <v>3.5659758254733835E-5</v>
      </c>
      <c r="O33" s="10">
        <f>3/24*OO[[#This Row],[71 (27JUN1985 18:00:00)-Water Temperature (C)]]*OO[[#This Row],[13]]/SUM(OO[13])</f>
        <v>3.2511552397668136E-5</v>
      </c>
      <c r="P33" s="10">
        <f>3/24*OO[[#This Row],[72 (27JUN1985 21:00:00)-Water Temperature (C)]]*OO[[#This Row],[14]]/SUM(OO[14])</f>
        <v>2.7988640246081538E-5</v>
      </c>
      <c r="Q33" s="10">
        <f>3/24*OO[[#This Row],[73 (28JUN1985 00:00:00)-Water Temperature (C)]]*OO[[#This Row],[15]]/SUM(OO[15])</f>
        <v>2.3520684998782413E-5</v>
      </c>
      <c r="R33" s="10">
        <f>3/24*OO[[#This Row],[74 (28JUN1985 03:00:00)-Water Temperature (C)]]*OO[[#This Row],[16]]/SUM(OO[16])</f>
        <v>1.9902423555082121E-5</v>
      </c>
      <c r="S33" s="10">
        <f>3/24*OO[[#This Row],[75 (28JUN1985 06:00:00)-Water Temperature (C)]]*OO[[#This Row],[17]]/SUM(OO[17])</f>
        <v>1.7289484084705179E-5</v>
      </c>
      <c r="T33" s="10">
        <f>3/24*OO[[#This Row],[76 (28JUN1985 09:00:00)-Water Temperature (C)]]*OO[[#This Row],[18]]/SUM(OO[18])</f>
        <v>1.5496297846380631E-5</v>
      </c>
      <c r="U33" s="10">
        <f>3/24*OO[[#This Row],[77 (28JUN1985 12:00:00)-Water Temperature (C)]]*OO[[#This Row],[19]]/SUM(OO[19])</f>
        <v>1.4270605996673085E-5</v>
      </c>
      <c r="V33" s="10">
        <f>3/24000000*OO[[#This Row],[78 (28JUN1985 15:00:00)-Water Temperature (C)]]*OO[[#This Row],[20]]</f>
        <v>1.2964217814224998E-5</v>
      </c>
      <c r="W33" s="10">
        <f>3/24000000*OO[[#This Row],[79 (28JUN1985 18:00:00)-Water Temperature (C)]]*OO[[#This Row],[21]]</f>
        <v>1.14571729353675E-5</v>
      </c>
      <c r="X33" s="10">
        <f>3/24000000*OO[[#This Row],[80 (28JUN1985 21:00:00)-Water Temperature (C)]]*OO[[#This Row],[22]]</f>
        <v>9.6844396884600007E-6</v>
      </c>
      <c r="Y33" s="10">
        <f>3/24000000*OO[[#This Row],[81 (29JUN1985 00:00:00)-Water Temperature (C)]]*OO[[#This Row],[23]]</f>
        <v>8.1429348255749999E-6</v>
      </c>
      <c r="Z33" s="10">
        <f>3/24000000*OO[[#This Row],[82 (29JUN1985 03:00:00)-Water Temperature (C)]]*OO[[#This Row],[24]]</f>
        <v>6.9843582163250002E-6</v>
      </c>
      <c r="AA33" s="10">
        <f>3/24000000*OO[[#This Row],[83 (29JUN1985 06:00:00)-Water Temperature (C)]]*OO[[#This Row],[25]]</f>
        <v>5.9872200739412496E-6</v>
      </c>
      <c r="AB33" s="10">
        <f>3/24000000*OO[[#This Row],[84 (29JUN1985 09:00:00)-Water Temperature (C)]]*OO[[#This Row],[26]]</f>
        <v>5.1795558656550002E-6</v>
      </c>
      <c r="AC33" s="10">
        <f>3/24000000*OO[[#This Row],[85 (29JUN1985 12:00:00)-Water Temperature (C)]]*OO[[#This Row],[27]]</f>
        <v>4.6451374046737499E-6</v>
      </c>
      <c r="AD33" s="10">
        <f>3/24000000*OO[[#This Row],[86 (29JUN1985 15:00:00)-Water Temperature (C)]]*OO[[#This Row],[28]]</f>
        <v>4.1943379315200006E-6</v>
      </c>
      <c r="AE33" s="10">
        <f>3/24000000*OO[[#This Row],[88 (29JUN1985 21:00:00)-Water Temperature (C)]]*OO[[#This Row],[30]]</f>
        <v>3.1331911577937494E-6</v>
      </c>
      <c r="AF33" s="10">
        <f>3/24000000*OO[[#This Row],[88 (29JUN1985 21:00:00)-Water Temperature (C)]]*OO[[#This Row],[30]]</f>
        <v>3.1331911577937494E-6</v>
      </c>
      <c r="AG33" s="10">
        <f>3/24000000*OO[[#This Row],[89 (30JUN1985 00:00:00)-Water Temperature (C)]]*OO[[#This Row],[31]]</f>
        <v>2.5508306502499999E-6</v>
      </c>
      <c r="AH33" s="10">
        <f>3/24000000*OO[[#This Row],[90 (30JUN1985 03:00:00)-Water Temperature (C)]]*OO[[#This Row],[32]]</f>
        <v>2.1136690040324998E-6</v>
      </c>
      <c r="AI33" s="10">
        <f>3/24000000*OO[[#This Row],[91 (30JUN1985 06:00:00)-Water Temperature (C)]]*OO[[#This Row],[33]]</f>
        <v>1.7886011081274998E-6</v>
      </c>
      <c r="AJ33" s="10">
        <f>3/24000000*OO[[#This Row],[92 (30JUN1985 09:00:00)-Water Temperature (C)]]*OO[[#This Row],[34]]</f>
        <v>1.5297953916839999E-6</v>
      </c>
      <c r="AK33" s="10">
        <f>3/24000000*OO[[#This Row],[93 (30JUN1985 12:00:00)-Water Temperature (C)]]*OO[[#This Row],[35]]</f>
        <v>1.2586626028274997E-6</v>
      </c>
      <c r="AL33" s="10">
        <f>3/24000000*OO[[#This Row],[94 (30JUN1985 15:00:00)-Water Temperature (C)]]*OO[[#This Row],[36]]</f>
        <v>1.0524478440472498E-6</v>
      </c>
      <c r="AM33" s="10">
        <f>3/24000000*OO[[#This Row],[95 (30JUN1985 18:00:00)-Water Temperature (C)]]*OO[[#This Row],[37]]</f>
        <v>8.9043217075524994E-7</v>
      </c>
      <c r="AN33" s="10">
        <f>3/24000000*OO[[#This Row],[96 (30JUN1985 21:00:00)-Water Temperature (C)]]*OO[[#This Row],[38]]</f>
        <v>7.426531682263749E-7</v>
      </c>
      <c r="AO33" s="10">
        <f>3/24000000*OO[[#This Row],[97 (01JUL1985 00:00:00)-Water Temperature (C)]]*OO[[#This Row],[39]]</f>
        <v>6.0495378543337498E-7</v>
      </c>
      <c r="AP33" s="10">
        <f>3/24000000*OO[[#This Row],[98 (01JUL1985 03:00:00)-Water Temperature (C)]]*OO[[#This Row],[40]]</f>
        <v>4.9237860783550001E-7</v>
      </c>
      <c r="AQ33" s="10">
        <f>3/24000000*OO[[#This Row],[99 (01JUL1985 06:00:00)-Water Temperature (C)]]*OO[[#This Row],[41]]</f>
        <v>4.1636108154062498E-7</v>
      </c>
      <c r="AR33" s="10">
        <f>3/24000000*OO[[#This Row],[100 (01JUL1985 09:00:00)-Water Temperature (C)]]*OO[[#This Row],[42]]</f>
        <v>3.4702511599950001E-7</v>
      </c>
      <c r="AS33" s="10">
        <f>3/24000000*OO[[#This Row],[101 (01JUL1985 12:00:00)-Water Temperature (C)]]*OO[[#This Row],[43]]</f>
        <v>2.7003173056200003E-7</v>
      </c>
      <c r="AT33" s="10">
        <f>3/24000000*OO[[#This Row],[102 (01JUL1985 15:00:00)-Water Temperature (C)]]*OO[[#This Row],[44]]</f>
        <v>2.1375862003562496E-7</v>
      </c>
      <c r="AU33" s="10">
        <f>3/24000000*OO[[#This Row],[103 (01JUL1985 18:00:00)-Water Temperature (C)]]*OO[[#This Row],[45]]</f>
        <v>1.7401887433961247E-7</v>
      </c>
      <c r="AV33" s="10">
        <f>3/24000000*OO[[#This Row],[104 (01JUL1985 21:00:00)-Water Temperature (C)]]*OO[[#This Row],[46]]</f>
        <v>1.4051083616838747E-7</v>
      </c>
      <c r="AW33" s="10">
        <f>3/24000000*OO[[#This Row],[105 (02JUL1985 00:00:00)-Water Temperature (C)]]*OO[[#This Row],[47]]</f>
        <v>1.1300351465375E-7</v>
      </c>
      <c r="AX33" s="10">
        <f>3/24000000*OO[[#This Row],[106 (02JUL1985 03:00:00)-Water Temperature (C)]]*OO[[#This Row],[48]]</f>
        <v>9.2660855589587489E-8</v>
      </c>
      <c r="AY33" s="10">
        <f>3/24000000*OO[[#This Row],[107 (02JUL1985 06:00:00)-Water Temperature (C)]]*OO[[#This Row],[49]]</f>
        <v>8.1111498703375005E-8</v>
      </c>
      <c r="AZ33" s="10">
        <f>3/24000000*OO[[#This Row],[108 (02JUL1985 09:00:00)-Water Temperature (C)]]*OO[[#This Row],[50]]</f>
        <v>7.8121928847675005E-8</v>
      </c>
      <c r="BA33" s="10">
        <f>3/24000000*OO[[#This Row],[109 (02JUL1985 12:00:00)-Water Temperature (C)]]*OO[[#This Row],[51]]</f>
        <v>7.5575915821449995E-8</v>
      </c>
      <c r="BB33" s="10">
        <f>3/24000000*OO[[#This Row],[110 (02JUL1985 15:00:00)-Water Temperature (C)]]*OO[[#This Row],[52]]</f>
        <v>7.3738890238762488E-8</v>
      </c>
      <c r="BC33" s="10">
        <f>3/24000000*OO[[#This Row],[111 (02JUL1985 18:00:00)-Water Temperature (C)]]*OO[[#This Row],[53]]</f>
        <v>6.9205856786875011E-8</v>
      </c>
      <c r="BD33" s="10">
        <f>3/24000000*OO[[#This Row],[112 (02JUL1985 21:00:00)-Water Temperature (C)]]*OO[[#This Row],[54]]</f>
        <v>6.1562854005674995E-8</v>
      </c>
      <c r="BE33" s="10">
        <f>3/24000000*OO[[#This Row],[113 (03JUL1985 00:00:00)-Water Temperature (C)]]*OO[[#This Row],[55]]</f>
        <v>5.2417363183800001E-8</v>
      </c>
      <c r="BF33" s="10">
        <f>3/24000000*OO[[#This Row],[114 (03JUL1985 03:00:00)-Water Temperature (C)]]*OO[[#This Row],[56]]</f>
        <v>4.4807403910774994E-8</v>
      </c>
      <c r="BG33" s="10">
        <f>3/24000000*OO[[#This Row],[115 (03JUL1985 06:00:00)-Water Temperature (C)]]*OO[[#This Row],[57]]</f>
        <v>4.0123884408E-8</v>
      </c>
      <c r="BH33" s="10">
        <f>3/24000000*OO[[#This Row],[116 (03JUL1985 09:00:00)-Water Temperature (C)]]*OO[[#This Row],[58]]</f>
        <v>3.7316388278350001E-8</v>
      </c>
      <c r="BI33" s="10">
        <f>3/24000000*OO[[#This Row],[117 (03JUL1985 12:00:00)-Water Temperature (C)]]*OO[[#This Row],[59]]</f>
        <v>3.2013883295624998E-8</v>
      </c>
      <c r="BJ33" s="10">
        <f>3/24000000*OO[[#This Row],[118 (03JUL1985 15:00:00)-Water Temperature (C)]]*OO[[#This Row],[60]]</f>
        <v>2.9313406275449995E-8</v>
      </c>
      <c r="BK33" s="10">
        <f>3/24000000*OO[[#This Row],[119 (03JUL1985 18:00:00)-Water Temperature (C)]]*OO[[#This Row],[61]]</f>
        <v>2.7060852585287497E-8</v>
      </c>
      <c r="BL33" s="10">
        <f>3/24000000*OO[[#This Row],[120 (03JUL1985 21:00:00)-Water Temperature (C)]]*OO[[#This Row],[62]]</f>
        <v>2.4951214862249998E-8</v>
      </c>
      <c r="BM33" s="10">
        <f>3/24000000*OO[[#This Row],[121 (04JUL1985 00:00:00)-Water Temperature (C)]]*OO[[#This Row],[63]]</f>
        <v>2.2236158646449999E-8</v>
      </c>
      <c r="BN33" s="10">
        <f>3/24000000*OO[[#This Row],[122 (04JUL1985 03:00:00)-Water Temperature (C)]]*OO[[#This Row],[64]]</f>
        <v>1.96345205875E-8</v>
      </c>
      <c r="BO33" s="10">
        <f>3/24000000*OO[[#This Row],[123 (04JUL1985 06:00:00)-Water Temperature (C)]]*OO[[#This Row],[65]]</f>
        <v>1.8683156074412499E-8</v>
      </c>
      <c r="BP33" s="10">
        <f>3/24000000*OO[[#This Row],[124 (04JUL1985 09:00:00)-Water Temperature (C)]]*OO[[#This Row],[66]]</f>
        <v>2.3104236170274999E-8</v>
      </c>
      <c r="BQ33" s="10">
        <f>3/24000000*OO[[#This Row],[125 (04JUL1985 12:00:00)-Water Temperature (C)]]*OO[[#This Row],[67]]</f>
        <v>3.0433478143125002E-8</v>
      </c>
      <c r="BR33" s="10">
        <f>3/24000000*OO[[#This Row],[126 (04JUL1985 15:00:00)-Water Temperature (C)]]*OO[[#This Row],[68]]</f>
        <v>3.6113758227199995E-8</v>
      </c>
      <c r="BS33" s="10">
        <f>3/24000000*OO[[#This Row],[127 (04JUL1985 18:00:00)-Water Temperature (C)]]*OO[[#This Row],[69]]</f>
        <v>3.7942074419137492E-8</v>
      </c>
      <c r="BT33" s="10">
        <f>3/24000000*OO[[#This Row],[128 (04JUL1985 21:00:00)-Water Temperature (C)]]*OO[[#This Row],[70]]</f>
        <v>3.5722009808750003E-8</v>
      </c>
      <c r="BU33" s="10">
        <f>3/24000000*OO[[#This Row],[129 (05JUL1985 00:00:00)-Water Temperature (C)]]*OO[[#This Row],[71]]</f>
        <v>3.1343322426700002E-8</v>
      </c>
      <c r="BV33" s="10">
        <f>3/24000000*OO[[#This Row],[130 (05JUL1985 03:00:00)-Water Temperature (C)]]*OO[[#This Row],[72]]</f>
        <v>2.72424568496E-8</v>
      </c>
      <c r="BW33" s="10">
        <f>3/24000000*OO[[#This Row],[131 (05JUL1985 06:00:00)-Water Temperature (C)]]*OO[[#This Row],[73]]</f>
        <v>2.4676215686562497E-8</v>
      </c>
      <c r="BX33" s="10">
        <f>3/24000000*OO[[#This Row],[132 (05JUL1985 09:00:00)-Water Temperature (C)]]*OO[[#This Row],[74]]</f>
        <v>2.42445856042E-8</v>
      </c>
      <c r="BY33" s="10">
        <f>3/24000000*OO[[#This Row],[133 (05JUL1985 12:00:00)-Water Temperature (C)]]*OO[[#This Row],[75]]</f>
        <v>2.3915855278199998E-8</v>
      </c>
      <c r="BZ33" s="10">
        <f>3/24000000*OO[[#This Row],[134 (05JUL1985 15:00:00)-Water Temperature (C)]]*OO[[#This Row],[76]]</f>
        <v>2.3409445284649999E-8</v>
      </c>
      <c r="CA33" s="10">
        <f>3/24000000*OO[[#This Row],[135 (05JUL1985 18:00:00)-Water Temperature (C)]]*OO[[#This Row],[77]]</f>
        <v>2.2173517072299998E-8</v>
      </c>
      <c r="CB33" s="10">
        <f>3/24000000*OO[[#This Row],[136 (05JUL1985 21:00:00)-Water Temperature (C)]]*OO[[#This Row],[78]]</f>
        <v>2.0421669585625E-8</v>
      </c>
      <c r="CC33" s="10">
        <f>3/24000000*OO[[#This Row],[137 (06JUL1985 00:00:00)-Water Temperature (C)]]*OO[[#This Row],[79]]</f>
        <v>1.85862761725875E-8</v>
      </c>
      <c r="CD33" s="10">
        <f>3/24000000*OO[[#This Row],[138 (06JUL1985 03:00:00)-Water Temperature (C)]]*OO[[#This Row],[80]]</f>
        <v>1.6976880059625E-8</v>
      </c>
      <c r="CE33" s="10">
        <f>3/24000000*OO[[#This Row],[139 (06JUL1985 06:00:00)-Water Temperature (C)]]*OO[[#This Row],[81]]</f>
        <v>1.62356538850875E-8</v>
      </c>
      <c r="CF33" s="10">
        <f>3/24000000*OO[[#This Row],[140 (06JUL1985 09:00:00)-Water Temperature (C)]]*OO[[#This Row],[82]]</f>
        <v>1.7274578247839999E-8</v>
      </c>
      <c r="CG33" s="10">
        <f>3/24000000*OO[[#This Row],[141 (06JUL1985 12:00:00)-Water Temperature (C)]]*OO[[#This Row],[83]]</f>
        <v>1.9067922422039997E-8</v>
      </c>
      <c r="CH33" s="10">
        <f>3/24000000*OO[[#This Row],[142 (06JUL1985 15:00:00)-Water Temperature (C)]]*OO[[#This Row],[84]]</f>
        <v>2.0624542515711249E-8</v>
      </c>
      <c r="CI33" s="10">
        <f>3/24000000*OO[[#This Row],[143 (06JUL1985 18:00:00)-Water Temperature (C)]]*OO[[#This Row],[85]]</f>
        <v>2.0956251598061251E-8</v>
      </c>
      <c r="CJ33" s="10">
        <f>3/24000000*OO[[#This Row],[144 (06JUL1985 21:00:00)-Water Temperature (C)]]*OO[[#This Row],[86]]</f>
        <v>1.9796281386805001E-8</v>
      </c>
      <c r="CK33" s="10">
        <f>3/24000000*OO[[#This Row],[145 (07JUL1985 00:00:00)-Water Temperature (C)]]*OO[[#This Row],[87]]</f>
        <v>1.741924913115375E-8</v>
      </c>
      <c r="CL33" s="10">
        <f>3/24000000*OO[[#This Row],[146 (07JUL1985 03:00:00)-Water Temperature (C)]]*OO[[#This Row],[88]]</f>
        <v>1.5137106729602499E-8</v>
      </c>
      <c r="CM33" s="10">
        <f>3/24000000*OO[[#This Row],[147 (07JUL1985 06:00:00)-Water Temperature (C)]]*OO[[#This Row],[89]]</f>
        <v>1.3656877976234999E-8</v>
      </c>
      <c r="CN33" s="10">
        <f>3/24000000*OO[[#This Row],[148 (07JUL1985 09:00:00)-Water Temperature (C)]]*OO[[#This Row],[90]]</f>
        <v>1.35668888418E-8</v>
      </c>
      <c r="CO33" s="10">
        <f>3/24000000*OO[[#This Row],[149 (07JUL1985 12:00:00)-Water Temperature (C)]]*OO[[#This Row],[91]]</f>
        <v>1.41602172466925E-8</v>
      </c>
      <c r="CP33" s="10">
        <f>3/24000000*OO[[#This Row],[150 (07JUL1985 15:00:00)-Water Temperature (C)]]*OO[[#This Row],[92]]</f>
        <v>1.41602172466925E-8</v>
      </c>
      <c r="CQ33" s="10">
        <f>3/24000000*OO[[#This Row],[151 (07JUL1985 18:00:00)-Water Temperature (C)]]*OO[[#This Row],[93]]</f>
        <v>1.41602172466925E-8</v>
      </c>
      <c r="CR33" s="10">
        <f>3/24000000*OO[[#This Row],[152 (07JUL1985 21:00:00)-Water Temperature (C)]]*OO[[#This Row],[94]]</f>
        <v>1.41602172466925E-8</v>
      </c>
      <c r="CS33" s="10">
        <f>3/24000000*OO[[#This Row],[153 (08JUL1985 00:00:00)-Water Temperature (C)]]*OO[[#This Row],[95]]</f>
        <v>1.41602172466925E-8</v>
      </c>
      <c r="CT33" s="10">
        <f>3/24000000*OO[[#This Row],[154 (08JUL1985 03:00:00)-Water Temperature (C)]]*OO[[#This Row],[96]]</f>
        <v>1.41602172466925E-8</v>
      </c>
      <c r="CU33" s="10">
        <f>3/24000000*OO[[#This Row],[155 (08JUL1985 06:00:00)-Water Temperature (C)]]*OO[[#This Row],[97]]</f>
        <v>1.41602172466925E-8</v>
      </c>
      <c r="CV33" s="10">
        <f>3/24000000*OO[[#This Row],[156 (08JUL1985 09:00:00)-Water Temperature (C)]]*OO[[#This Row],[98]]</f>
        <v>1.41602172466925E-8</v>
      </c>
      <c r="CW33" s="10">
        <f>3/24000000*OO[[#This Row],[157 (08JUL1985 12:00:00)-Water Temperature (C)]]*OO[[#This Row],[99]]</f>
        <v>1.41602172466925E-8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0.14769310808441619</v>
      </c>
      <c r="D34" s="10">
        <f>3/24*OO[[#This Row],[60 (26JUN1985 09:00:00)-Water Temperature (C)]]*OO[[#This Row],[2]]/SUM(OO[2])</f>
        <v>7.4340337696229847E-3</v>
      </c>
      <c r="E34" s="10">
        <f>3/24*OO[[#This Row],[61 (26JUN1985 12:00:00)-Water Temperature (C)]]*OO[[#This Row],[3]]/SUM(OO[3])</f>
        <v>1.1928431045631741E-4</v>
      </c>
      <c r="F34" s="10">
        <f>3/24*OO[[#This Row],[62 (26JUN1985 15:00:00)-Water Temperature (C)]]*OO[[#This Row],[4]]/SUM(OO[4])</f>
        <v>4.7622079842886316E-5</v>
      </c>
      <c r="G34" s="10">
        <f>3/24*OO[[#This Row],[63 (26JUN1985 18:00:00)-Water Temperature (C)]]*OO[[#This Row],[5]]/SUM(OO[5])</f>
        <v>4.2780490902222904E-5</v>
      </c>
      <c r="H34" s="10">
        <f>3/24*OO[[#This Row],[64 (26JUN1985 21:00:00)-Water Temperature (C)]]*OO[[#This Row],[6]]/SUM(OO[6])</f>
        <v>3.7677627351284703E-5</v>
      </c>
      <c r="I34" s="10">
        <f>3/24*OO[[#This Row],[65 (27JUN1985 00:00:00)-Water Temperature (C)]]*OO[[#This Row],[7]]/SUM(OO[7])</f>
        <v>3.1917328519634029E-5</v>
      </c>
      <c r="J34" s="10">
        <f>3/24*OO[[#This Row],[66 (27JUN1985 03:00:00)-Water Temperature (C)]]*OO[[#This Row],[8]]/SUM(OO[8])</f>
        <v>2.7030708143036106E-5</v>
      </c>
      <c r="K34" s="10">
        <f>3/24*OO[[#This Row],[67 (27JUN1985 06:00:00)-Water Temperature (C)]]*OO[[#This Row],[9]]/SUM(OO[9])</f>
        <v>2.5803825968913497E-5</v>
      </c>
      <c r="L34" s="10">
        <f>3/24*OO[[#This Row],[68 (27JUN1985 09:00:00)-Water Temperature (C)]]*OO[[#This Row],[10]]/SUM(OO[10])</f>
        <v>3.0375171129764381E-5</v>
      </c>
      <c r="M34" s="10">
        <f>3/24*OO[[#This Row],[69 (27JUN1985 12:00:00)-Water Temperature (C)]]*OO[[#This Row],[11]]/SUM(OO[11])</f>
        <v>3.3142891874928039E-5</v>
      </c>
      <c r="N34" s="10">
        <f>3/24*OO[[#This Row],[70 (27JUN1985 15:00:00)-Water Temperature (C)]]*OO[[#This Row],[12]]/SUM(OO[12])</f>
        <v>3.2394864472329829E-5</v>
      </c>
      <c r="O34" s="10">
        <f>3/24*OO[[#This Row],[71 (27JUN1985 18:00:00)-Water Temperature (C)]]*OO[[#This Row],[13]]/SUM(OO[13])</f>
        <v>2.9594752041529113E-5</v>
      </c>
      <c r="P34" s="10">
        <f>3/24*OO[[#This Row],[72 (27JUN1985 21:00:00)-Water Temperature (C)]]*OO[[#This Row],[14]]/SUM(OO[14])</f>
        <v>2.5460840486585291E-5</v>
      </c>
      <c r="Q34" s="10">
        <f>3/24*OO[[#This Row],[73 (28JUN1985 00:00:00)-Water Temperature (C)]]*OO[[#This Row],[15]]/SUM(OO[15])</f>
        <v>2.1361249541068586E-5</v>
      </c>
      <c r="R34" s="10">
        <f>3/24*OO[[#This Row],[74 (28JUN1985 03:00:00)-Water Temperature (C)]]*OO[[#This Row],[16]]/SUM(OO[16])</f>
        <v>1.8034931199214266E-5</v>
      </c>
      <c r="S34" s="10">
        <f>3/24*OO[[#This Row],[75 (28JUN1985 06:00:00)-Water Temperature (C)]]*OO[[#This Row],[17]]/SUM(OO[17])</f>
        <v>1.5594819405903779E-5</v>
      </c>
      <c r="T34" s="10">
        <f>3/24*OO[[#This Row],[76 (28JUN1985 09:00:00)-Water Temperature (C)]]*OO[[#This Row],[18]]/SUM(OO[18])</f>
        <v>1.3954847598934687E-5</v>
      </c>
      <c r="U34" s="10">
        <f>3/24*OO[[#This Row],[77 (28JUN1985 12:00:00)-Water Temperature (C)]]*OO[[#This Row],[19]]/SUM(OO[19])</f>
        <v>1.2835330597467741E-5</v>
      </c>
      <c r="V34" s="10">
        <f>3/24000000*OO[[#This Row],[78 (28JUN1985 15:00:00)-Water Temperature (C)]]*OO[[#This Row],[20]]</f>
        <v>1.1659945051922498E-5</v>
      </c>
      <c r="W34" s="10">
        <f>3/24000000*OO[[#This Row],[79 (28JUN1985 18:00:00)-Water Temperature (C)]]*OO[[#This Row],[21]]</f>
        <v>1.033203492838125E-5</v>
      </c>
      <c r="X34" s="10">
        <f>3/24000000*OO[[#This Row],[80 (28JUN1985 21:00:00)-Water Temperature (C)]]*OO[[#This Row],[22]]</f>
        <v>8.7363784274812482E-6</v>
      </c>
      <c r="Y34" s="10">
        <f>3/24000000*OO[[#This Row],[81 (29JUN1985 00:00:00)-Water Temperature (C)]]*OO[[#This Row],[23]]</f>
        <v>7.34294095893E-6</v>
      </c>
      <c r="Z34" s="10">
        <f>3/24000000*OO[[#This Row],[82 (29JUN1985 03:00:00)-Water Temperature (C)]]*OO[[#This Row],[24]]</f>
        <v>6.2816763105249997E-6</v>
      </c>
      <c r="AA34" s="10">
        <f>3/24000000*OO[[#This Row],[83 (29JUN1985 06:00:00)-Water Temperature (C)]]*OO[[#This Row],[25]]</f>
        <v>5.3851205467799989E-6</v>
      </c>
      <c r="AB34" s="10">
        <f>3/24000000*OO[[#This Row],[84 (29JUN1985 09:00:00)-Water Temperature (C)]]*OO[[#This Row],[26]]</f>
        <v>4.6469901469925E-6</v>
      </c>
      <c r="AC34" s="10">
        <f>3/24000000*OO[[#This Row],[85 (29JUN1985 12:00:00)-Water Temperature (C)]]*OO[[#This Row],[27]]</f>
        <v>4.1571009443599996E-6</v>
      </c>
      <c r="AD34" s="10">
        <f>3/24000000*OO[[#This Row],[86 (29JUN1985 15:00:00)-Water Temperature (C)]]*OO[[#This Row],[28]]</f>
        <v>3.7497509071999997E-6</v>
      </c>
      <c r="AE34" s="10">
        <f>3/24000000*OO[[#This Row],[88 (29JUN1985 21:00:00)-Water Temperature (C)]]*OO[[#This Row],[30]]</f>
        <v>2.8134624268537505E-6</v>
      </c>
      <c r="AF34" s="10">
        <f>3/24000000*OO[[#This Row],[88 (29JUN1985 21:00:00)-Water Temperature (C)]]*OO[[#This Row],[30]]</f>
        <v>2.8134624268537505E-6</v>
      </c>
      <c r="AG34" s="10">
        <f>3/24000000*OO[[#This Row],[89 (30JUN1985 00:00:00)-Water Temperature (C)]]*OO[[#This Row],[31]]</f>
        <v>2.29098085024E-6</v>
      </c>
      <c r="AH34" s="10">
        <f>3/24000000*OO[[#This Row],[90 (30JUN1985 03:00:00)-Water Temperature (C)]]*OO[[#This Row],[32]]</f>
        <v>1.8940856590999998E-6</v>
      </c>
      <c r="AI34" s="10">
        <f>3/24000000*OO[[#This Row],[91 (30JUN1985 06:00:00)-Water Temperature (C)]]*OO[[#This Row],[33]]</f>
        <v>1.6049603447558749E-6</v>
      </c>
      <c r="AJ34" s="10">
        <f>3/24000000*OO[[#This Row],[92 (30JUN1985 09:00:00)-Water Temperature (C)]]*OO[[#This Row],[34]]</f>
        <v>1.3809870853600001E-6</v>
      </c>
      <c r="AK34" s="10">
        <f>3/24000000*OO[[#This Row],[93 (30JUN1985 12:00:00)-Water Temperature (C)]]*OO[[#This Row],[35]]</f>
        <v>1.139361552454125E-6</v>
      </c>
      <c r="AL34" s="10">
        <f>3/24000000*OO[[#This Row],[94 (30JUN1985 15:00:00)-Water Temperature (C)]]*OO[[#This Row],[36]]</f>
        <v>9.5159214580687492E-7</v>
      </c>
      <c r="AM34" s="10">
        <f>3/24000000*OO[[#This Row],[95 (30JUN1985 18:00:00)-Water Temperature (C)]]*OO[[#This Row],[37]]</f>
        <v>8.0731951935250002E-7</v>
      </c>
      <c r="AN34" s="10">
        <f>3/24000000*OO[[#This Row],[96 (30JUN1985 21:00:00)-Water Temperature (C)]]*OO[[#This Row],[38]]</f>
        <v>6.7343866860562492E-7</v>
      </c>
      <c r="AO34" s="10">
        <f>3/24000000*OO[[#This Row],[97 (01JUL1985 00:00:00)-Water Temperature (C)]]*OO[[#This Row],[39]]</f>
        <v>5.4943193163712503E-7</v>
      </c>
      <c r="AP34" s="10">
        <f>3/24000000*OO[[#This Row],[98 (01JUL1985 03:00:00)-Water Temperature (C)]]*OO[[#This Row],[40]]</f>
        <v>4.4724707508250002E-7</v>
      </c>
      <c r="AQ34" s="10">
        <f>3/24000000*OO[[#This Row],[99 (01JUL1985 06:00:00)-Water Temperature (C)]]*OO[[#This Row],[41]]</f>
        <v>3.7843031298599998E-7</v>
      </c>
      <c r="AR34" s="10">
        <f>3/24000000*OO[[#This Row],[100 (01JUL1985 09:00:00)-Water Temperature (C)]]*OO[[#This Row],[42]]</f>
        <v>3.1966385501400002E-7</v>
      </c>
      <c r="AS34" s="10">
        <f>3/24000000*OO[[#This Row],[101 (01JUL1985 12:00:00)-Water Temperature (C)]]*OO[[#This Row],[43]]</f>
        <v>2.4990957597175001E-7</v>
      </c>
      <c r="AT34" s="10">
        <f>3/24000000*OO[[#This Row],[102 (01JUL1985 15:00:00)-Water Temperature (C)]]*OO[[#This Row],[44]]</f>
        <v>1.9731468621393748E-7</v>
      </c>
      <c r="AU34" s="10">
        <f>3/24000000*OO[[#This Row],[103 (01JUL1985 18:00:00)-Water Temperature (C)]]*OO[[#This Row],[45]]</f>
        <v>1.6006138080953749E-7</v>
      </c>
      <c r="AV34" s="10">
        <f>3/24000000*OO[[#This Row],[104 (01JUL1985 21:00:00)-Water Temperature (C)]]*OO[[#This Row],[46]]</f>
        <v>1.2903034368559999E-7</v>
      </c>
      <c r="AW34" s="10">
        <f>3/24000000*OO[[#This Row],[105 (02JUL1985 00:00:00)-Water Temperature (C)]]*OO[[#This Row],[47]]</f>
        <v>1.0353150544605001E-7</v>
      </c>
      <c r="AX34" s="10">
        <f>3/24000000*OO[[#This Row],[106 (02JUL1985 03:00:00)-Water Temperature (C)]]*OO[[#This Row],[48]]</f>
        <v>8.4685141668950003E-8</v>
      </c>
      <c r="AY34" s="10">
        <f>3/24000000*OO[[#This Row],[107 (02JUL1985 06:00:00)-Water Temperature (C)]]*OO[[#This Row],[49]]</f>
        <v>7.3655612481999999E-8</v>
      </c>
      <c r="AZ34" s="10">
        <f>3/24000000*OO[[#This Row],[108 (02JUL1985 09:00:00)-Water Temperature (C)]]*OO[[#This Row],[50]]</f>
        <v>7.0963950218700006E-8</v>
      </c>
      <c r="BA34" s="10">
        <f>3/24000000*OO[[#This Row],[109 (02JUL1985 12:00:00)-Water Temperature (C)]]*OO[[#This Row],[51]]</f>
        <v>6.8564572662950005E-8</v>
      </c>
      <c r="BB34" s="10">
        <f>3/24000000*OO[[#This Row],[110 (02JUL1985 15:00:00)-Water Temperature (C)]]*OO[[#This Row],[52]]</f>
        <v>6.6952819871062514E-8</v>
      </c>
      <c r="BC34" s="10">
        <f>3/24000000*OO[[#This Row],[111 (02JUL1985 18:00:00)-Water Temperature (C)]]*OO[[#This Row],[53]]</f>
        <v>6.2969821820949997E-8</v>
      </c>
      <c r="BD34" s="10">
        <f>3/24000000*OO[[#This Row],[112 (02JUL1985 21:00:00)-Water Temperature (C)]]*OO[[#This Row],[54]]</f>
        <v>5.6155782714500005E-8</v>
      </c>
      <c r="BE34" s="10">
        <f>3/24000000*OO[[#This Row],[113 (03JUL1985 00:00:00)-Water Temperature (C)]]*OO[[#This Row],[55]]</f>
        <v>4.7818745555499997E-8</v>
      </c>
      <c r="BF34" s="10">
        <f>3/24000000*OO[[#This Row],[114 (03JUL1985 03:00:00)-Water Temperature (C)]]*OO[[#This Row],[56]]</f>
        <v>4.0827637060112499E-8</v>
      </c>
      <c r="BG34" s="10">
        <f>3/24000000*OO[[#This Row],[115 (03JUL1985 06:00:00)-Water Temperature (C)]]*OO[[#This Row],[57]]</f>
        <v>3.6394624983550004E-8</v>
      </c>
      <c r="BH34" s="10">
        <f>3/24000000*OO[[#This Row],[116 (03JUL1985 09:00:00)-Water Temperature (C)]]*OO[[#This Row],[58]]</f>
        <v>3.4086278334599998E-8</v>
      </c>
      <c r="BI34" s="10">
        <f>3/24000000*OO[[#This Row],[117 (03JUL1985 12:00:00)-Water Temperature (C)]]*OO[[#This Row],[59]]</f>
        <v>2.9250814479600003E-8</v>
      </c>
      <c r="BJ34" s="10">
        <f>3/24000000*OO[[#This Row],[118 (03JUL1985 15:00:00)-Water Temperature (C)]]*OO[[#This Row],[60]]</f>
        <v>2.6708844398749999E-8</v>
      </c>
      <c r="BK34" s="10">
        <f>3/24000000*OO[[#This Row],[119 (03JUL1985 18:00:00)-Water Temperature (C)]]*OO[[#This Row],[61]]</f>
        <v>2.4576852210937496E-8</v>
      </c>
      <c r="BL34" s="10">
        <f>3/24000000*OO[[#This Row],[120 (03JUL1985 21:00:00)-Water Temperature (C)]]*OO[[#This Row],[62]]</f>
        <v>2.2638545184749998E-8</v>
      </c>
      <c r="BM34" s="10">
        <f>3/24000000*OO[[#This Row],[121 (04JUL1985 00:00:00)-Water Temperature (C)]]*OO[[#This Row],[63]]</f>
        <v>2.0200246298812496E-8</v>
      </c>
      <c r="BN34" s="10">
        <f>3/24000000*OO[[#This Row],[122 (04JUL1985 03:00:00)-Water Temperature (C)]]*OO[[#This Row],[64]]</f>
        <v>1.7805013330087499E-8</v>
      </c>
      <c r="BO34" s="10">
        <f>3/24000000*OO[[#This Row],[123 (04JUL1985 06:00:00)-Water Temperature (C)]]*OO[[#This Row],[65]]</f>
        <v>1.6754197448799999E-8</v>
      </c>
      <c r="BP34" s="10">
        <f>3/24000000*OO[[#This Row],[124 (04JUL1985 09:00:00)-Water Temperature (C)]]*OO[[#This Row],[66]]</f>
        <v>2.0319246981E-8</v>
      </c>
      <c r="BQ34" s="10">
        <f>3/24000000*OO[[#This Row],[125 (04JUL1985 12:00:00)-Water Temperature (C)]]*OO[[#This Row],[67]]</f>
        <v>2.6860349312549995E-8</v>
      </c>
      <c r="BR34" s="10">
        <f>3/24000000*OO[[#This Row],[126 (04JUL1985 15:00:00)-Water Temperature (C)]]*OO[[#This Row],[68]]</f>
        <v>3.22392285956E-8</v>
      </c>
      <c r="BS34" s="10">
        <f>3/24000000*OO[[#This Row],[127 (04JUL1985 18:00:00)-Water Temperature (C)]]*OO[[#This Row],[69]]</f>
        <v>3.4191344851924995E-8</v>
      </c>
      <c r="BT34" s="10">
        <f>3/24000000*OO[[#This Row],[128 (04JUL1985 21:00:00)-Water Temperature (C)]]*OO[[#This Row],[70]]</f>
        <v>3.2393466031612501E-8</v>
      </c>
      <c r="BU34" s="10">
        <f>3/24000000*OO[[#This Row],[129 (05JUL1985 00:00:00)-Water Temperature (C)]]*OO[[#This Row],[71]]</f>
        <v>2.8494463563562498E-8</v>
      </c>
      <c r="BV34" s="10">
        <f>3/24000000*OO[[#This Row],[130 (05JUL1985 03:00:00)-Water Temperature (C)]]*OO[[#This Row],[72]]</f>
        <v>2.4756740457925001E-8</v>
      </c>
      <c r="BW34" s="10">
        <f>3/24000000*OO[[#This Row],[131 (05JUL1985 06:00:00)-Water Temperature (C)]]*OO[[#This Row],[73]]</f>
        <v>2.23128653048625E-8</v>
      </c>
      <c r="BX34" s="10">
        <f>3/24000000*OO[[#This Row],[132 (05JUL1985 09:00:00)-Water Temperature (C)]]*OO[[#This Row],[74]]</f>
        <v>2.1887406134999998E-8</v>
      </c>
      <c r="BY34" s="10">
        <f>3/24000000*OO[[#This Row],[133 (05JUL1985 12:00:00)-Water Temperature (C)]]*OO[[#This Row],[75]]</f>
        <v>2.160301294665E-8</v>
      </c>
      <c r="BZ34" s="10">
        <f>3/24000000*OO[[#This Row],[134 (05JUL1985 15:00:00)-Water Temperature (C)]]*OO[[#This Row],[76]]</f>
        <v>2.1119864778E-8</v>
      </c>
      <c r="CA34" s="10">
        <f>3/24000000*OO[[#This Row],[135 (05JUL1985 18:00:00)-Water Temperature (C)]]*OO[[#This Row],[77]]</f>
        <v>2.00908897215E-8</v>
      </c>
      <c r="CB34" s="10">
        <f>3/24000000*OO[[#This Row],[136 (05JUL1985 21:00:00)-Water Temperature (C)]]*OO[[#This Row],[78]]</f>
        <v>1.8494246217897501E-8</v>
      </c>
      <c r="CC34" s="10">
        <f>3/24000000*OO[[#This Row],[137 (06JUL1985 00:00:00)-Water Temperature (C)]]*OO[[#This Row],[79]]</f>
        <v>1.6839357408517499E-8</v>
      </c>
      <c r="CD34" s="10">
        <f>3/24000000*OO[[#This Row],[138 (06JUL1985 03:00:00)-Water Temperature (C)]]*OO[[#This Row],[80]]</f>
        <v>1.5350621842192499E-8</v>
      </c>
      <c r="CE34" s="10">
        <f>3/24000000*OO[[#This Row],[139 (06JUL1985 06:00:00)-Water Temperature (C)]]*OO[[#This Row],[81]]</f>
        <v>1.4616916874365001E-8</v>
      </c>
      <c r="CF34" s="10">
        <f>3/24000000*OO[[#This Row],[140 (06JUL1985 09:00:00)-Water Temperature (C)]]*OO[[#This Row],[82]]</f>
        <v>1.5472316424987498E-8</v>
      </c>
      <c r="CG34" s="10">
        <f>3/24000000*OO[[#This Row],[141 (06JUL1985 12:00:00)-Water Temperature (C)]]*OO[[#This Row],[83]]</f>
        <v>1.7073697942884999E-8</v>
      </c>
      <c r="CH34" s="10">
        <f>3/24000000*OO[[#This Row],[142 (06JUL1985 15:00:00)-Water Temperature (C)]]*OO[[#This Row],[84]]</f>
        <v>1.8543666849824999E-8</v>
      </c>
      <c r="CI34" s="10">
        <f>3/24000000*OO[[#This Row],[143 (06JUL1985 18:00:00)-Water Temperature (C)]]*OO[[#This Row],[85]]</f>
        <v>1.8934905644648748E-8</v>
      </c>
      <c r="CJ34" s="10">
        <f>3/24000000*OO[[#This Row],[144 (06JUL1985 21:00:00)-Water Temperature (C)]]*OO[[#This Row],[86]]</f>
        <v>1.7968295887885003E-8</v>
      </c>
      <c r="CK34" s="10">
        <f>3/24000000*OO[[#This Row],[145 (07JUL1985 00:00:00)-Water Temperature (C)]]*OO[[#This Row],[87]]</f>
        <v>1.58430571622475E-8</v>
      </c>
      <c r="CL34" s="10">
        <f>3/24000000*OO[[#This Row],[146 (07JUL1985 03:00:00)-Water Temperature (C)]]*OO[[#This Row],[88]]</f>
        <v>1.3777683804967499E-8</v>
      </c>
      <c r="CM34" s="10">
        <f>3/24000000*OO[[#This Row],[147 (07JUL1985 06:00:00)-Water Temperature (C)]]*OO[[#This Row],[89]]</f>
        <v>1.2358142606801249E-8</v>
      </c>
      <c r="CN34" s="10">
        <f>3/24000000*OO[[#This Row],[148 (07JUL1985 09:00:00)-Water Temperature (C)]]*OO[[#This Row],[90]]</f>
        <v>1.221908172872625E-8</v>
      </c>
      <c r="CO34" s="10">
        <f>3/24000000*OO[[#This Row],[149 (07JUL1985 12:00:00)-Water Temperature (C)]]*OO[[#This Row],[91]]</f>
        <v>1.2730234034688749E-8</v>
      </c>
      <c r="CP34" s="10">
        <f>3/24000000*OO[[#This Row],[150 (07JUL1985 15:00:00)-Water Temperature (C)]]*OO[[#This Row],[92]]</f>
        <v>1.2730234034688749E-8</v>
      </c>
      <c r="CQ34" s="10">
        <f>3/24000000*OO[[#This Row],[151 (07JUL1985 18:00:00)-Water Temperature (C)]]*OO[[#This Row],[93]]</f>
        <v>1.2730234034688749E-8</v>
      </c>
      <c r="CR34" s="10">
        <f>3/24000000*OO[[#This Row],[152 (07JUL1985 21:00:00)-Water Temperature (C)]]*OO[[#This Row],[94]]</f>
        <v>1.2730234034688749E-8</v>
      </c>
      <c r="CS34" s="10">
        <f>3/24000000*OO[[#This Row],[153 (08JUL1985 00:00:00)-Water Temperature (C)]]*OO[[#This Row],[95]]</f>
        <v>1.2730234034688749E-8</v>
      </c>
      <c r="CT34" s="10">
        <f>3/24000000*OO[[#This Row],[154 (08JUL1985 03:00:00)-Water Temperature (C)]]*OO[[#This Row],[96]]</f>
        <v>1.2730234034688749E-8</v>
      </c>
      <c r="CU34" s="10">
        <f>3/24000000*OO[[#This Row],[155 (08JUL1985 06:00:00)-Water Temperature (C)]]*OO[[#This Row],[97]]</f>
        <v>1.2730234034688749E-8</v>
      </c>
      <c r="CV34" s="10">
        <f>3/24000000*OO[[#This Row],[156 (08JUL1985 09:00:00)-Water Temperature (C)]]*OO[[#This Row],[98]]</f>
        <v>1.2730234034688749E-8</v>
      </c>
      <c r="CW34" s="10">
        <f>3/24000000*OO[[#This Row],[157 (08JUL1985 12:00:00)-Water Temperature (C)]]*OO[[#This Row],[99]]</f>
        <v>1.2730234034688749E-8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0.16406157175575223</v>
      </c>
      <c r="D35" s="10">
        <f>3/24*OO[[#This Row],[60 (26JUN1985 09:00:00)-Water Temperature (C)]]*OO[[#This Row],[2]]/SUM(OO[2])</f>
        <v>1.3223098843983289E-2</v>
      </c>
      <c r="E35" s="10">
        <f>3/24*OO[[#This Row],[61 (26JUN1985 12:00:00)-Water Temperature (C)]]*OO[[#This Row],[3]]/SUM(OO[3])</f>
        <v>2.2714988723043349E-4</v>
      </c>
      <c r="F35" s="10">
        <f>3/24*OO[[#This Row],[62 (26JUN1985 15:00:00)-Water Temperature (C)]]*OO[[#This Row],[4]]/SUM(OO[4])</f>
        <v>5.1625289622517566E-5</v>
      </c>
      <c r="G35" s="10">
        <f>3/24*OO[[#This Row],[63 (26JUN1985 18:00:00)-Water Temperature (C)]]*OO[[#This Row],[5]]/SUM(OO[5])</f>
        <v>4.5647022139923153E-5</v>
      </c>
      <c r="H35" s="10">
        <f>3/24*OO[[#This Row],[64 (26JUN1985 21:00:00)-Water Temperature (C)]]*OO[[#This Row],[6]]/SUM(OO[6])</f>
        <v>4.0228979300028407E-5</v>
      </c>
      <c r="I35" s="10">
        <f>3/24*OO[[#This Row],[65 (27JUN1985 00:00:00)-Water Temperature (C)]]*OO[[#This Row],[7]]/SUM(OO[7])</f>
        <v>3.4142224312287426E-5</v>
      </c>
      <c r="J35" s="10">
        <f>3/24*OO[[#This Row],[66 (27JUN1985 03:00:00)-Water Temperature (C)]]*OO[[#This Row],[8]]/SUM(OO[8])</f>
        <v>2.8903183795931953E-5</v>
      </c>
      <c r="K35" s="10">
        <f>3/24*OO[[#This Row],[67 (27JUN1985 06:00:00)-Water Temperature (C)]]*OO[[#This Row],[9]]/SUM(OO[9])</f>
        <v>2.7061541495981379E-5</v>
      </c>
      <c r="L35" s="10">
        <f>3/24*OO[[#This Row],[68 (27JUN1985 09:00:00)-Water Temperature (C)]]*OO[[#This Row],[10]]/SUM(OO[10])</f>
        <v>3.1728212590549641E-5</v>
      </c>
      <c r="M35" s="10">
        <f>3/24*OO[[#This Row],[69 (27JUN1985 12:00:00)-Water Temperature (C)]]*OO[[#This Row],[11]]/SUM(OO[11])</f>
        <v>3.5100948400469587E-5</v>
      </c>
      <c r="N35" s="10">
        <f>3/24*OO[[#This Row],[70 (27JUN1985 15:00:00)-Water Temperature (C)]]*OO[[#This Row],[12]]/SUM(OO[12])</f>
        <v>3.4739015650334606E-5</v>
      </c>
      <c r="O35" s="10">
        <f>3/24*OO[[#This Row],[71 (27JUN1985 18:00:00)-Water Temperature (C)]]*OO[[#This Row],[13]]/SUM(OO[13])</f>
        <v>3.1990404813142185E-5</v>
      </c>
      <c r="P35" s="10">
        <f>3/24*OO[[#This Row],[72 (27JUN1985 21:00:00)-Water Temperature (C)]]*OO[[#This Row],[14]]/SUM(OO[14])</f>
        <v>2.7660508875961022E-5</v>
      </c>
      <c r="Q35" s="10">
        <f>3/24*OO[[#This Row],[73 (28JUN1985 00:00:00)-Water Temperature (C)]]*OO[[#This Row],[15]]/SUM(OO[15])</f>
        <v>2.327738816043614E-5</v>
      </c>
      <c r="R35" s="10">
        <f>3/24*OO[[#This Row],[74 (28JUN1985 03:00:00)-Water Temperature (C)]]*OO[[#This Row],[16]]/SUM(OO[16])</f>
        <v>1.9675490030173879E-5</v>
      </c>
      <c r="S35" s="10">
        <f>3/24*OO[[#This Row],[75 (28JUN1985 06:00:00)-Water Temperature (C)]]*OO[[#This Row],[17]]/SUM(OO[17])</f>
        <v>1.6985875138143407E-5</v>
      </c>
      <c r="T35" s="10">
        <f>3/24*OO[[#This Row],[76 (28JUN1985 09:00:00)-Water Temperature (C)]]*OO[[#This Row],[18]]/SUM(OO[18])</f>
        <v>1.5222437503500488E-5</v>
      </c>
      <c r="U35" s="10">
        <f>3/24*OO[[#This Row],[77 (28JUN1985 12:00:00)-Water Temperature (C)]]*OO[[#This Row],[19]]/SUM(OO[19])</f>
        <v>1.4033059189473422E-5</v>
      </c>
      <c r="V35" s="10">
        <f>3/24000000*OO[[#This Row],[78 (28JUN1985 15:00:00)-Water Temperature (C)]]*OO[[#This Row],[20]]</f>
        <v>1.2784454114109997E-5</v>
      </c>
      <c r="W35" s="10">
        <f>3/24000000*OO[[#This Row],[79 (28JUN1985 18:00:00)-Water Temperature (C)]]*OO[[#This Row],[21]]</f>
        <v>1.1401830556391251E-5</v>
      </c>
      <c r="X35" s="10">
        <f>3/24000000*OO[[#This Row],[80 (28JUN1985 21:00:00)-Water Temperature (C)]]*OO[[#This Row],[22]]</f>
        <v>9.6800505416725E-6</v>
      </c>
      <c r="Y35" s="10">
        <f>3/24000000*OO[[#This Row],[81 (29JUN1985 00:00:00)-Water Temperature (C)]]*OO[[#This Row],[23]]</f>
        <v>8.1598317019999994E-6</v>
      </c>
      <c r="Z35" s="10">
        <f>3/24000000*OO[[#This Row],[82 (29JUN1985 03:00:00)-Water Temperature (C)]]*OO[[#This Row],[24]]</f>
        <v>6.9879858322300001E-6</v>
      </c>
      <c r="AA35" s="10">
        <f>3/24000000*OO[[#This Row],[83 (29JUN1985 06:00:00)-Water Temperature (C)]]*OO[[#This Row],[25]]</f>
        <v>6.056693897617499E-6</v>
      </c>
      <c r="AB35" s="10">
        <f>3/24000000*OO[[#This Row],[84 (29JUN1985 09:00:00)-Water Temperature (C)]]*OO[[#This Row],[26]]</f>
        <v>5.2723027881299999E-6</v>
      </c>
      <c r="AC35" s="10">
        <f>3/24000000*OO[[#This Row],[85 (29JUN1985 12:00:00)-Water Temperature (C)]]*OO[[#This Row],[27]]</f>
        <v>4.7618402497450007E-6</v>
      </c>
      <c r="AD35" s="10">
        <f>3/24000000*OO[[#This Row],[86 (29JUN1985 15:00:00)-Water Temperature (C)]]*OO[[#This Row],[28]]</f>
        <v>4.3468600398300002E-6</v>
      </c>
      <c r="AE35" s="10">
        <f>3/24000000*OO[[#This Row],[88 (29JUN1985 21:00:00)-Water Temperature (C)]]*OO[[#This Row],[30]]</f>
        <v>3.3859325059874999E-6</v>
      </c>
      <c r="AF35" s="10">
        <f>3/24000000*OO[[#This Row],[88 (29JUN1985 21:00:00)-Water Temperature (C)]]*OO[[#This Row],[30]]</f>
        <v>3.3859325059874999E-6</v>
      </c>
      <c r="AG35" s="10">
        <f>3/24000000*OO[[#This Row],[89 (30JUN1985 00:00:00)-Water Temperature (C)]]*OO[[#This Row],[31]]</f>
        <v>2.8069937012962501E-6</v>
      </c>
      <c r="AH35" s="10">
        <f>3/24000000*OO[[#This Row],[90 (30JUN1985 03:00:00)-Water Temperature (C)]]*OO[[#This Row],[32]]</f>
        <v>2.33121029623125E-6</v>
      </c>
      <c r="AI35" s="10">
        <f>3/24000000*OO[[#This Row],[91 (30JUN1985 06:00:00)-Water Temperature (C)]]*OO[[#This Row],[33]]</f>
        <v>1.9770754450275E-6</v>
      </c>
      <c r="AJ35" s="10">
        <f>3/24000000*OO[[#This Row],[92 (30JUN1985 09:00:00)-Water Temperature (C)]]*OO[[#This Row],[34]]</f>
        <v>1.7155056732217499E-6</v>
      </c>
      <c r="AK35" s="10">
        <f>3/24000000*OO[[#This Row],[93 (30JUN1985 12:00:00)-Water Temperature (C)]]*OO[[#This Row],[35]]</f>
        <v>1.4261597378853751E-6</v>
      </c>
      <c r="AL35" s="10">
        <f>3/24000000*OO[[#This Row],[94 (30JUN1985 15:00:00)-Water Temperature (C)]]*OO[[#This Row],[36]]</f>
        <v>1.1884441634178752E-6</v>
      </c>
      <c r="AM35" s="10">
        <f>3/24000000*OO[[#This Row],[95 (30JUN1985 18:00:00)-Water Temperature (C)]]*OO[[#This Row],[37]]</f>
        <v>1.01054736010725E-6</v>
      </c>
      <c r="AN35" s="10">
        <f>3/24000000*OO[[#This Row],[96 (30JUN1985 21:00:00)-Water Temperature (C)]]*OO[[#This Row],[38]]</f>
        <v>8.4290677420124986E-7</v>
      </c>
      <c r="AO35" s="10">
        <f>3/24000000*OO[[#This Row],[97 (01JUL1985 00:00:00)-Water Temperature (C)]]*OO[[#This Row],[39]]</f>
        <v>6.8851195056562499E-7</v>
      </c>
      <c r="AP35" s="10">
        <f>3/24000000*OO[[#This Row],[98 (01JUL1985 03:00:00)-Water Temperature (C)]]*OO[[#This Row],[40]]</f>
        <v>5.6078317248300004E-7</v>
      </c>
      <c r="AQ35" s="10">
        <f>3/24000000*OO[[#This Row],[99 (01JUL1985 06:00:00)-Water Temperature (C)]]*OO[[#This Row],[41]]</f>
        <v>4.7328850454475002E-7</v>
      </c>
      <c r="AR35" s="10">
        <f>3/24000000*OO[[#This Row],[100 (01JUL1985 09:00:00)-Water Temperature (C)]]*OO[[#This Row],[42]]</f>
        <v>4.0684054175237502E-7</v>
      </c>
      <c r="AS35" s="10">
        <f>3/24000000*OO[[#This Row],[101 (01JUL1985 12:00:00)-Water Temperature (C)]]*OO[[#This Row],[43]]</f>
        <v>3.2199720339599999E-7</v>
      </c>
      <c r="AT35" s="10">
        <f>3/24000000*OO[[#This Row],[102 (01JUL1985 15:00:00)-Water Temperature (C)]]*OO[[#This Row],[44]]</f>
        <v>2.5346873790499999E-7</v>
      </c>
      <c r="AU35" s="10">
        <f>3/24000000*OO[[#This Row],[103 (01JUL1985 18:00:00)-Water Temperature (C)]]*OO[[#This Row],[45]]</f>
        <v>2.0424370228449999E-7</v>
      </c>
      <c r="AV35" s="10">
        <f>3/24000000*OO[[#This Row],[104 (01JUL1985 21:00:00)-Water Temperature (C)]]*OO[[#This Row],[46]]</f>
        <v>1.64019542346375E-7</v>
      </c>
      <c r="AW35" s="10">
        <f>3/24000000*OO[[#This Row],[105 (02JUL1985 00:00:00)-Water Temperature (C)]]*OO[[#This Row],[47]]</f>
        <v>1.3105888211426247E-7</v>
      </c>
      <c r="AX35" s="10">
        <f>3/24000000*OO[[#This Row],[106 (02JUL1985 03:00:00)-Water Temperature (C)]]*OO[[#This Row],[48]]</f>
        <v>1.068150659773875E-7</v>
      </c>
      <c r="AY35" s="10">
        <f>3/24000000*OO[[#This Row],[107 (02JUL1985 06:00:00)-Water Temperature (C)]]*OO[[#This Row],[49]]</f>
        <v>9.1940579292937501E-8</v>
      </c>
      <c r="AZ35" s="10">
        <f>3/24000000*OO[[#This Row],[108 (02JUL1985 09:00:00)-Water Temperature (C)]]*OO[[#This Row],[50]]</f>
        <v>8.8317634070399985E-8</v>
      </c>
      <c r="BA35" s="10">
        <f>3/24000000*OO[[#This Row],[109 (02JUL1985 12:00:00)-Water Temperature (C)]]*OO[[#This Row],[51]]</f>
        <v>8.5275104507999997E-8</v>
      </c>
      <c r="BB35" s="10">
        <f>3/24000000*OO[[#This Row],[110 (02JUL1985 15:00:00)-Water Temperature (C)]]*OO[[#This Row],[52]]</f>
        <v>8.3237333541674985E-8</v>
      </c>
      <c r="BC35" s="10">
        <f>3/24000000*OO[[#This Row],[111 (02JUL1985 18:00:00)-Water Temperature (C)]]*OO[[#This Row],[53]]</f>
        <v>7.8564774555925011E-8</v>
      </c>
      <c r="BD35" s="10">
        <f>3/24000000*OO[[#This Row],[112 (02JUL1985 21:00:00)-Water Temperature (C)]]*OO[[#This Row],[54]]</f>
        <v>7.0360407808387503E-8</v>
      </c>
      <c r="BE35" s="10">
        <f>3/24000000*OO[[#This Row],[113 (03JUL1985 00:00:00)-Water Temperature (C)]]*OO[[#This Row],[55]]</f>
        <v>6.0002544050749991E-8</v>
      </c>
      <c r="BF35" s="10">
        <f>3/24000000*OO[[#This Row],[114 (03JUL1985 03:00:00)-Water Temperature (C)]]*OO[[#This Row],[56]]</f>
        <v>5.1170874374500002E-8</v>
      </c>
      <c r="BG35" s="10">
        <f>3/24000000*OO[[#This Row],[115 (03JUL1985 06:00:00)-Water Temperature (C)]]*OO[[#This Row],[57]]</f>
        <v>4.5283691862974995E-8</v>
      </c>
      <c r="BH35" s="10">
        <f>3/24000000*OO[[#This Row],[116 (03JUL1985 09:00:00)-Water Temperature (C)]]*OO[[#This Row],[58]]</f>
        <v>4.2695563480762498E-8</v>
      </c>
      <c r="BI35" s="10">
        <f>3/24000000*OO[[#This Row],[117 (03JUL1985 12:00:00)-Water Temperature (C)]]*OO[[#This Row],[59]]</f>
        <v>3.6834829687499996E-8</v>
      </c>
      <c r="BJ35" s="10">
        <f>3/24000000*OO[[#This Row],[118 (03JUL1985 15:00:00)-Water Temperature (C)]]*OO[[#This Row],[60]]</f>
        <v>3.3458193083024998E-8</v>
      </c>
      <c r="BK35" s="10">
        <f>3/24000000*OO[[#This Row],[119 (03JUL1985 18:00:00)-Water Temperature (C)]]*OO[[#This Row],[61]]</f>
        <v>3.0661018901012496E-8</v>
      </c>
      <c r="BL35" s="10">
        <f>3/24000000*OO[[#This Row],[120 (03JUL1985 21:00:00)-Water Temperature (C)]]*OO[[#This Row],[62]]</f>
        <v>2.8161338360999998E-8</v>
      </c>
      <c r="BM35" s="10">
        <f>3/24000000*OO[[#This Row],[121 (04JUL1985 00:00:00)-Water Temperature (C)]]*OO[[#This Row],[63]]</f>
        <v>2.5175838410625001E-8</v>
      </c>
      <c r="BN35" s="10">
        <f>3/24000000*OO[[#This Row],[122 (04JUL1985 03:00:00)-Water Temperature (C)]]*OO[[#This Row],[64]]</f>
        <v>2.2169241437437495E-8</v>
      </c>
      <c r="BO35" s="10">
        <f>3/24000000*OO[[#This Row],[123 (04JUL1985 06:00:00)-Water Temperature (C)]]*OO[[#This Row],[65]]</f>
        <v>2.0567722096662497E-8</v>
      </c>
      <c r="BP35" s="10">
        <f>3/24000000*OO[[#This Row],[124 (04JUL1985 09:00:00)-Water Temperature (C)]]*OO[[#This Row],[66]]</f>
        <v>2.41184223641625E-8</v>
      </c>
      <c r="BQ35" s="10">
        <f>3/24000000*OO[[#This Row],[125 (04JUL1985 12:00:00)-Water Temperature (C)]]*OO[[#This Row],[67]]</f>
        <v>3.1853557109687494E-8</v>
      </c>
      <c r="BR35" s="10">
        <f>3/24000000*OO[[#This Row],[126 (04JUL1985 15:00:00)-Water Temperature (C)]]*OO[[#This Row],[68]]</f>
        <v>3.8898319201649992E-8</v>
      </c>
      <c r="BS35" s="10">
        <f>3/24000000*OO[[#This Row],[127 (04JUL1985 18:00:00)-Water Temperature (C)]]*OO[[#This Row],[69]]</f>
        <v>4.1938918106062497E-8</v>
      </c>
      <c r="BT35" s="10">
        <f>3/24000000*OO[[#This Row],[128 (04JUL1985 21:00:00)-Water Temperature (C)]]*OO[[#This Row],[70]]</f>
        <v>4.0208045075799995E-8</v>
      </c>
      <c r="BU35" s="10">
        <f>3/24000000*OO[[#This Row],[129 (05JUL1985 00:00:00)-Water Temperature (C)]]*OO[[#This Row],[71]]</f>
        <v>3.5574718899599999E-8</v>
      </c>
      <c r="BV35" s="10">
        <f>3/24000000*OO[[#This Row],[130 (05JUL1985 03:00:00)-Water Temperature (C)]]*OO[[#This Row],[72]]</f>
        <v>3.0930602129399999E-8</v>
      </c>
      <c r="BW35" s="10">
        <f>3/24000000*OO[[#This Row],[131 (05JUL1985 06:00:00)-Water Temperature (C)]]*OO[[#This Row],[73]]</f>
        <v>2.7672498921225001E-8</v>
      </c>
      <c r="BX35" s="10">
        <f>3/24000000*OO[[#This Row],[132 (05JUL1985 09:00:00)-Water Temperature (C)]]*OO[[#This Row],[74]]</f>
        <v>2.7011942916524998E-8</v>
      </c>
      <c r="BY35" s="10">
        <f>3/24000000*OO[[#This Row],[133 (05JUL1985 12:00:00)-Water Temperature (C)]]*OO[[#This Row],[75]]</f>
        <v>2.6678400259437501E-8</v>
      </c>
      <c r="BZ35" s="10">
        <f>3/24000000*OO[[#This Row],[134 (05JUL1985 15:00:00)-Water Temperature (C)]]*OO[[#This Row],[76]]</f>
        <v>2.6043829328400001E-8</v>
      </c>
      <c r="CA35" s="10">
        <f>3/24000000*OO[[#This Row],[135 (05JUL1985 18:00:00)-Water Temperature (C)]]*OO[[#This Row],[77]]</f>
        <v>2.4929715031324996E-8</v>
      </c>
      <c r="CB35" s="10">
        <f>3/24000000*OO[[#This Row],[136 (05JUL1985 21:00:00)-Water Temperature (C)]]*OO[[#This Row],[78]]</f>
        <v>2.29494796472875E-8</v>
      </c>
      <c r="CC35" s="10">
        <f>3/24000000*OO[[#This Row],[137 (06JUL1985 00:00:00)-Water Temperature (C)]]*OO[[#This Row],[79]]</f>
        <v>2.0909442361774995E-8</v>
      </c>
      <c r="CD35" s="10">
        <f>3/24000000*OO[[#This Row],[138 (06JUL1985 03:00:00)-Water Temperature (C)]]*OO[[#This Row],[80]]</f>
        <v>1.9017741862275E-8</v>
      </c>
      <c r="CE35" s="10">
        <f>3/24000000*OO[[#This Row],[139 (06JUL1985 06:00:00)-Water Temperature (C)]]*OO[[#This Row],[81]]</f>
        <v>1.7991475611862499E-8</v>
      </c>
      <c r="CF35" s="10">
        <f>3/24000000*OO[[#This Row],[140 (06JUL1985 09:00:00)-Water Temperature (C)]]*OO[[#This Row],[82]]</f>
        <v>1.8863957216974996E-8</v>
      </c>
      <c r="CG35" s="10">
        <f>3/24000000*OO[[#This Row],[141 (06JUL1985 12:00:00)-Water Temperature (C)]]*OO[[#This Row],[83]]</f>
        <v>2.0767910043149998E-8</v>
      </c>
      <c r="CH35" s="10">
        <f>3/24000000*OO[[#This Row],[142 (06JUL1985 15:00:00)-Water Temperature (C)]]*OO[[#This Row],[84]]</f>
        <v>2.2677284104649997E-8</v>
      </c>
      <c r="CI35" s="10">
        <f>3/24000000*OO[[#This Row],[143 (06JUL1985 18:00:00)-Water Temperature (C)]]*OO[[#This Row],[85]]</f>
        <v>2.3341313418875002E-8</v>
      </c>
      <c r="CJ35" s="10">
        <f>3/24000000*OO[[#This Row],[144 (06JUL1985 21:00:00)-Water Temperature (C)]]*OO[[#This Row],[86]]</f>
        <v>2.2327522334687503E-8</v>
      </c>
      <c r="CK35" s="10">
        <f>3/24000000*OO[[#This Row],[145 (07JUL1985 00:00:00)-Water Temperature (C)]]*OO[[#This Row],[87]]</f>
        <v>1.978494876206E-8</v>
      </c>
      <c r="CL35" s="10">
        <f>3/24000000*OO[[#This Row],[146 (07JUL1985 03:00:00)-Water Temperature (C)]]*OO[[#This Row],[88]]</f>
        <v>1.7238380634312498E-8</v>
      </c>
      <c r="CM35" s="10">
        <f>3/24000000*OO[[#This Row],[147 (07JUL1985 06:00:00)-Water Temperature (C)]]*OO[[#This Row],[89]]</f>
        <v>1.5344895889695001E-8</v>
      </c>
      <c r="CN35" s="10">
        <f>3/24000000*OO[[#This Row],[148 (07JUL1985 09:00:00)-Water Temperature (C)]]*OO[[#This Row],[90]]</f>
        <v>1.5028530840358752E-8</v>
      </c>
      <c r="CO35" s="10">
        <f>3/24000000*OO[[#This Row],[149 (07JUL1985 12:00:00)-Water Temperature (C)]]*OO[[#This Row],[91]]</f>
        <v>1.5592168210185001E-8</v>
      </c>
      <c r="CP35" s="10">
        <f>3/24000000*OO[[#This Row],[150 (07JUL1985 15:00:00)-Water Temperature (C)]]*OO[[#This Row],[92]]</f>
        <v>1.5592168210185001E-8</v>
      </c>
      <c r="CQ35" s="10">
        <f>3/24000000*OO[[#This Row],[151 (07JUL1985 18:00:00)-Water Temperature (C)]]*OO[[#This Row],[93]]</f>
        <v>1.5592168210185001E-8</v>
      </c>
      <c r="CR35" s="10">
        <f>3/24000000*OO[[#This Row],[152 (07JUL1985 21:00:00)-Water Temperature (C)]]*OO[[#This Row],[94]]</f>
        <v>1.5592168210185001E-8</v>
      </c>
      <c r="CS35" s="10">
        <f>3/24000000*OO[[#This Row],[153 (08JUL1985 00:00:00)-Water Temperature (C)]]*OO[[#This Row],[95]]</f>
        <v>1.5592168210185001E-8</v>
      </c>
      <c r="CT35" s="10">
        <f>3/24000000*OO[[#This Row],[154 (08JUL1985 03:00:00)-Water Temperature (C)]]*OO[[#This Row],[96]]</f>
        <v>1.5592168210185001E-8</v>
      </c>
      <c r="CU35" s="10">
        <f>3/24000000*OO[[#This Row],[155 (08JUL1985 06:00:00)-Water Temperature (C)]]*OO[[#This Row],[97]]</f>
        <v>1.5592168210185001E-8</v>
      </c>
      <c r="CV35" s="10">
        <f>3/24000000*OO[[#This Row],[156 (08JUL1985 09:00:00)-Water Temperature (C)]]*OO[[#This Row],[98]]</f>
        <v>1.5592168210185001E-8</v>
      </c>
      <c r="CW35" s="10">
        <f>3/24000000*OO[[#This Row],[157 (08JUL1985 12:00:00)-Water Temperature (C)]]*OO[[#This Row],[99]]</f>
        <v>1.5592168210185001E-8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0.20974890187450518</v>
      </c>
      <c r="D36" s="10">
        <f>3/24*OO[[#This Row],[60 (26JUN1985 09:00:00)-Water Temperature (C)]]*OO[[#This Row],[2]]/SUM(OO[2])</f>
        <v>2.9490931063160419E-2</v>
      </c>
      <c r="E36" s="10">
        <f>3/24*OO[[#This Row],[61 (26JUN1985 12:00:00)-Water Temperature (C)]]*OO[[#This Row],[3]]/SUM(OO[3])</f>
        <v>6.368774442903442E-4</v>
      </c>
      <c r="F36" s="10">
        <f>3/24*OO[[#This Row],[62 (26JUN1985 15:00:00)-Water Temperature (C)]]*OO[[#This Row],[4]]/SUM(OO[4])</f>
        <v>7.2320858006955834E-5</v>
      </c>
      <c r="G36" s="10">
        <f>3/24*OO[[#This Row],[63 (26JUN1985 18:00:00)-Water Temperature (C)]]*OO[[#This Row],[5]]/SUM(OO[5])</f>
        <v>6.0658332235092533E-5</v>
      </c>
      <c r="H36" s="10">
        <f>3/24*OO[[#This Row],[64 (26JUN1985 21:00:00)-Water Temperature (C)]]*OO[[#This Row],[6]]/SUM(OO[6])</f>
        <v>5.3587876221279114E-5</v>
      </c>
      <c r="I36" s="10">
        <f>3/24*OO[[#This Row],[65 (27JUN1985 00:00:00)-Water Temperature (C)]]*OO[[#This Row],[7]]/SUM(OO[7])</f>
        <v>4.5632149747988653E-5</v>
      </c>
      <c r="J36" s="10">
        <f>3/24*OO[[#This Row],[66 (27JUN1985 03:00:00)-Water Temperature (C)]]*OO[[#This Row],[8]]/SUM(OO[8])</f>
        <v>3.8675998713861941E-5</v>
      </c>
      <c r="K36" s="10">
        <f>3/24*OO[[#This Row],[67 (27JUN1985 06:00:00)-Water Temperature (C)]]*OO[[#This Row],[9]]/SUM(OO[9])</f>
        <v>3.5479829296756128E-5</v>
      </c>
      <c r="L36" s="10">
        <f>3/24*OO[[#This Row],[68 (27JUN1985 09:00:00)-Water Temperature (C)]]*OO[[#This Row],[10]]/SUM(OO[10])</f>
        <v>4.1158663562132313E-5</v>
      </c>
      <c r="M36" s="10">
        <f>3/24*OO[[#This Row],[69 (27JUN1985 12:00:00)-Water Temperature (C)]]*OO[[#This Row],[11]]/SUM(OO[11])</f>
        <v>4.6256169097556594E-5</v>
      </c>
      <c r="N36" s="10">
        <f>3/24*OO[[#This Row],[70 (27JUN1985 15:00:00)-Water Temperature (C)]]*OO[[#This Row],[12]]/SUM(OO[12])</f>
        <v>4.6458211004583531E-5</v>
      </c>
      <c r="O36" s="10">
        <f>3/24*OO[[#This Row],[71 (27JUN1985 18:00:00)-Water Temperature (C)]]*OO[[#This Row],[13]]/SUM(OO[13])</f>
        <v>4.3214251451412335E-5</v>
      </c>
      <c r="P36" s="10">
        <f>3/24*OO[[#This Row],[72 (27JUN1985 21:00:00)-Water Temperature (C)]]*OO[[#This Row],[14]]/SUM(OO[14])</f>
        <v>3.7627572681389294E-5</v>
      </c>
      <c r="Q36" s="10">
        <f>3/24*OO[[#This Row],[73 (28JUN1985 00:00:00)-Water Temperature (C)]]*OO[[#This Row],[15]]/SUM(OO[15])</f>
        <v>3.1787543604251063E-5</v>
      </c>
      <c r="R36" s="10">
        <f>3/24*OO[[#This Row],[74 (28JUN1985 03:00:00)-Water Temperature (C)]]*OO[[#This Row],[16]]/SUM(OO[16])</f>
        <v>2.6929609489616053E-5</v>
      </c>
      <c r="S36" s="10">
        <f>3/24*OO[[#This Row],[75 (28JUN1985 06:00:00)-Water Temperature (C)]]*OO[[#This Row],[17]]/SUM(OO[17])</f>
        <v>2.3235614988028246E-5</v>
      </c>
      <c r="T36" s="10">
        <f>3/24*OO[[#This Row],[76 (28JUN1985 09:00:00)-Water Temperature (C)]]*OO[[#This Row],[18]]/SUM(OO[18])</f>
        <v>2.0855292759609492E-5</v>
      </c>
      <c r="U36" s="10">
        <f>3/24*OO[[#This Row],[77 (28JUN1985 12:00:00)-Water Temperature (C)]]*OO[[#This Row],[19]]/SUM(OO[19])</f>
        <v>1.9277968537759978E-5</v>
      </c>
      <c r="V36" s="10">
        <f>3/24000000*OO[[#This Row],[78 (28JUN1985 15:00:00)-Water Temperature (C)]]*OO[[#This Row],[20]]</f>
        <v>1.7604624493937498E-5</v>
      </c>
      <c r="W36" s="10">
        <f>3/24000000*OO[[#This Row],[79 (28JUN1985 18:00:00)-Water Temperature (C)]]*OO[[#This Row],[21]]</f>
        <v>1.580234615847E-5</v>
      </c>
      <c r="X36" s="10">
        <f>3/24000000*OO[[#This Row],[80 (28JUN1985 21:00:00)-Water Temperature (C)]]*OO[[#This Row],[22]]</f>
        <v>1.3478253744374999E-5</v>
      </c>
      <c r="Y36" s="10">
        <f>3/24000000*OO[[#This Row],[81 (29JUN1985 00:00:00)-Water Temperature (C)]]*OO[[#This Row],[23]]</f>
        <v>1.13919554475E-5</v>
      </c>
      <c r="Z36" s="10">
        <f>3/24000000*OO[[#This Row],[82 (29JUN1985 03:00:00)-Water Temperature (C)]]*OO[[#This Row],[24]]</f>
        <v>9.7302333921899993E-6</v>
      </c>
      <c r="AA36" s="10">
        <f>3/24000000*OO[[#This Row],[83 (29JUN1985 06:00:00)-Water Temperature (C)]]*OO[[#This Row],[25]]</f>
        <v>8.4597695662000004E-6</v>
      </c>
      <c r="AB36" s="10">
        <f>3/24000000*OO[[#This Row],[84 (29JUN1985 09:00:00)-Water Temperature (C)]]*OO[[#This Row],[26]]</f>
        <v>7.3746239214174995E-6</v>
      </c>
      <c r="AC36" s="10">
        <f>3/24000000*OO[[#This Row],[85 (29JUN1985 12:00:00)-Water Temperature (C)]]*OO[[#This Row],[27]]</f>
        <v>6.6676890318749997E-6</v>
      </c>
      <c r="AD36" s="10">
        <f>3/24000000*OO[[#This Row],[86 (29JUN1985 15:00:00)-Water Temperature (C)]]*OO[[#This Row],[28]]</f>
        <v>6.0912114359062502E-6</v>
      </c>
      <c r="AE36" s="10">
        <f>3/24000000*OO[[#This Row],[88 (29JUN1985 21:00:00)-Water Temperature (C)]]*OO[[#This Row],[30]]</f>
        <v>4.7992482735999998E-6</v>
      </c>
      <c r="AF36" s="10">
        <f>3/24000000*OO[[#This Row],[88 (29JUN1985 21:00:00)-Water Temperature (C)]]*OO[[#This Row],[30]]</f>
        <v>4.7992482735999998E-6</v>
      </c>
      <c r="AG36" s="10">
        <f>3/24000000*OO[[#This Row],[89 (30JUN1985 00:00:00)-Water Temperature (C)]]*OO[[#This Row],[31]]</f>
        <v>3.9950859450375001E-6</v>
      </c>
      <c r="AH36" s="10">
        <f>3/24000000*OO[[#This Row],[90 (30JUN1985 03:00:00)-Water Temperature (C)]]*OO[[#This Row],[32]]</f>
        <v>3.3193289108350002E-6</v>
      </c>
      <c r="AI36" s="10">
        <f>3/24000000*OO[[#This Row],[91 (30JUN1985 06:00:00)-Water Temperature (C)]]*OO[[#This Row],[33]]</f>
        <v>2.8130602322712496E-6</v>
      </c>
      <c r="AJ36" s="10">
        <f>3/24000000*OO[[#This Row],[92 (30JUN1985 09:00:00)-Water Temperature (C)]]*OO[[#This Row],[34]]</f>
        <v>2.4581659848299998E-6</v>
      </c>
      <c r="AK36" s="10">
        <f>3/24000000*OO[[#This Row],[93 (30JUN1985 12:00:00)-Water Temperature (C)]]*OO[[#This Row],[35]]</f>
        <v>2.0633181219137501E-6</v>
      </c>
      <c r="AL36" s="10">
        <f>3/24000000*OO[[#This Row],[94 (30JUN1985 15:00:00)-Water Temperature (C)]]*OO[[#This Row],[36]]</f>
        <v>1.7146339017199999E-6</v>
      </c>
      <c r="AM36" s="10">
        <f>3/24000000*OO[[#This Row],[95 (30JUN1985 18:00:00)-Water Temperature (C)]]*OO[[#This Row],[37]]</f>
        <v>1.458815686017E-6</v>
      </c>
      <c r="AN36" s="10">
        <f>3/24000000*OO[[#This Row],[96 (30JUN1985 21:00:00)-Water Temperature (C)]]*OO[[#This Row],[38]]</f>
        <v>1.2164931405363749E-6</v>
      </c>
      <c r="AO36" s="10">
        <f>3/24000000*OO[[#This Row],[97 (01JUL1985 00:00:00)-Water Temperature (C)]]*OO[[#This Row],[39]]</f>
        <v>9.9373674825674989E-7</v>
      </c>
      <c r="AP36" s="10">
        <f>3/24000000*OO[[#This Row],[98 (01JUL1985 03:00:00)-Water Temperature (C)]]*OO[[#This Row],[40]]</f>
        <v>8.0985427379999997E-7</v>
      </c>
      <c r="AQ36" s="10">
        <f>3/24000000*OO[[#This Row],[99 (01JUL1985 06:00:00)-Water Temperature (C)]]*OO[[#This Row],[41]]</f>
        <v>6.8019799674925009E-7</v>
      </c>
      <c r="AR36" s="10">
        <f>3/24000000*OO[[#This Row],[100 (01JUL1985 09:00:00)-Water Temperature (C)]]*OO[[#This Row],[42]]</f>
        <v>5.9342121213374998E-7</v>
      </c>
      <c r="AS36" s="10">
        <f>3/24000000*OO[[#This Row],[101 (01JUL1985 12:00:00)-Water Temperature (C)]]*OO[[#This Row],[43]]</f>
        <v>4.777301959487499E-7</v>
      </c>
      <c r="AT36" s="10">
        <f>3/24000000*OO[[#This Row],[102 (01JUL1985 15:00:00)-Water Temperature (C)]]*OO[[#This Row],[44]]</f>
        <v>3.7559913292499998E-7</v>
      </c>
      <c r="AU36" s="10">
        <f>3/24000000*OO[[#This Row],[103 (01JUL1985 18:00:00)-Water Temperature (C)]]*OO[[#This Row],[45]]</f>
        <v>3.0044811154200002E-7</v>
      </c>
      <c r="AV36" s="10">
        <f>3/24000000*OO[[#This Row],[104 (01JUL1985 21:00:00)-Water Temperature (C)]]*OO[[#This Row],[46]]</f>
        <v>2.4002920285162495E-7</v>
      </c>
      <c r="AW36" s="10">
        <f>3/24000000*OO[[#This Row],[105 (02JUL1985 00:00:00)-Water Temperature (C)]]*OO[[#This Row],[47]]</f>
        <v>1.9089661359249999E-7</v>
      </c>
      <c r="AX36" s="10">
        <f>3/24000000*OO[[#This Row],[106 (02JUL1985 03:00:00)-Water Temperature (C)]]*OO[[#This Row],[48]]</f>
        <v>1.5496522345525001E-7</v>
      </c>
      <c r="AY36" s="10">
        <f>3/24000000*OO[[#This Row],[107 (02JUL1985 06:00:00)-Water Temperature (C)]]*OO[[#This Row],[49]]</f>
        <v>1.3192229997397498E-7</v>
      </c>
      <c r="AZ36" s="10">
        <f>3/24000000*OO[[#This Row],[108 (02JUL1985 09:00:00)-Water Temperature (C)]]*OO[[#This Row],[50]]</f>
        <v>1.2589284498854999E-7</v>
      </c>
      <c r="BA36" s="10">
        <f>3/24000000*OO[[#This Row],[109 (02JUL1985 12:00:00)-Water Temperature (C)]]*OO[[#This Row],[51]]</f>
        <v>1.2157210576023752E-7</v>
      </c>
      <c r="BB36" s="10">
        <f>3/24000000*OO[[#This Row],[110 (02JUL1985 15:00:00)-Water Temperature (C)]]*OO[[#This Row],[52]]</f>
        <v>1.1848458606855E-7</v>
      </c>
      <c r="BC36" s="10">
        <f>3/24000000*OO[[#This Row],[111 (02JUL1985 18:00:00)-Water Temperature (C)]]*OO[[#This Row],[53]]</f>
        <v>1.122845593696E-7</v>
      </c>
      <c r="BD36" s="10">
        <f>3/24000000*OO[[#This Row],[112 (02JUL1985 21:00:00)-Water Temperature (C)]]*OO[[#This Row],[54]]</f>
        <v>1.0103990755166248E-7</v>
      </c>
      <c r="BE36" s="10">
        <f>3/24000000*OO[[#This Row],[113 (03JUL1985 00:00:00)-Water Temperature (C)]]*OO[[#This Row],[55]]</f>
        <v>8.640727311252499E-8</v>
      </c>
      <c r="BF36" s="10">
        <f>3/24000000*OO[[#This Row],[114 (03JUL1985 03:00:00)-Water Temperature (C)]]*OO[[#This Row],[56]]</f>
        <v>7.3637854975749993E-8</v>
      </c>
      <c r="BG36" s="10">
        <f>3/24000000*OO[[#This Row],[115 (03JUL1985 06:00:00)-Water Temperature (C)]]*OO[[#This Row],[57]]</f>
        <v>6.4680851154249991E-8</v>
      </c>
      <c r="BH36" s="10">
        <f>3/24000000*OO[[#This Row],[116 (03JUL1985 09:00:00)-Water Temperature (C)]]*OO[[#This Row],[58]]</f>
        <v>6.1161565056024995E-8</v>
      </c>
      <c r="BI36" s="10">
        <f>3/24000000*OO[[#This Row],[117 (03JUL1985 12:00:00)-Water Temperature (C)]]*OO[[#This Row],[59]]</f>
        <v>5.3278319734875E-8</v>
      </c>
      <c r="BJ36" s="10">
        <f>3/24000000*OO[[#This Row],[118 (03JUL1985 15:00:00)-Water Temperature (C)]]*OO[[#This Row],[60]]</f>
        <v>4.8120565608674999E-8</v>
      </c>
      <c r="BK36" s="10">
        <f>3/24000000*OO[[#This Row],[119 (03JUL1985 18:00:00)-Water Temperature (C)]]*OO[[#This Row],[61]]</f>
        <v>4.3933418271399998E-8</v>
      </c>
      <c r="BL36" s="10">
        <f>3/24000000*OO[[#This Row],[120 (03JUL1985 21:00:00)-Water Temperature (C)]]*OO[[#This Row],[62]]</f>
        <v>4.0176417946349995E-8</v>
      </c>
      <c r="BM36" s="10">
        <f>3/24000000*OO[[#This Row],[121 (04JUL1985 00:00:00)-Water Temperature (C)]]*OO[[#This Row],[63]]</f>
        <v>3.5984306302E-8</v>
      </c>
      <c r="BN36" s="10">
        <f>3/24000000*OO[[#This Row],[122 (04JUL1985 03:00:00)-Water Temperature (C)]]*OO[[#This Row],[64]]</f>
        <v>3.1698710628375003E-8</v>
      </c>
      <c r="BO36" s="10">
        <f>3/24000000*OO[[#This Row],[123 (04JUL1985 06:00:00)-Water Temperature (C)]]*OO[[#This Row],[65]]</f>
        <v>2.90539959015E-8</v>
      </c>
      <c r="BP36" s="10">
        <f>3/24000000*OO[[#This Row],[124 (04JUL1985 09:00:00)-Water Temperature (C)]]*OO[[#This Row],[66]]</f>
        <v>3.2769653148250003E-8</v>
      </c>
      <c r="BQ36" s="10">
        <f>3/24000000*OO[[#This Row],[125 (04JUL1985 12:00:00)-Water Temperature (C)]]*OO[[#This Row],[67]]</f>
        <v>4.2939672019099998E-8</v>
      </c>
      <c r="BR36" s="10">
        <f>3/24000000*OO[[#This Row],[126 (04JUL1985 15:00:00)-Water Temperature (C)]]*OO[[#This Row],[68]]</f>
        <v>5.33755296946625E-8</v>
      </c>
      <c r="BS36" s="10">
        <f>3/24000000*OO[[#This Row],[127 (04JUL1985 18:00:00)-Water Temperature (C)]]*OO[[#This Row],[69]]</f>
        <v>5.8692732731325E-8</v>
      </c>
      <c r="BT36" s="10">
        <f>3/24000000*OO[[#This Row],[128 (04JUL1985 21:00:00)-Water Temperature (C)]]*OO[[#This Row],[70]]</f>
        <v>5.7107688530399998E-8</v>
      </c>
      <c r="BU36" s="10">
        <f>3/24000000*OO[[#This Row],[129 (05JUL1985 00:00:00)-Water Temperature (C)]]*OO[[#This Row],[71]]</f>
        <v>5.09424148695E-8</v>
      </c>
      <c r="BV36" s="10">
        <f>3/24000000*OO[[#This Row],[130 (05JUL1985 03:00:00)-Water Temperature (C)]]*OO[[#This Row],[72]]</f>
        <v>4.4380185407737494E-8</v>
      </c>
      <c r="BW36" s="10">
        <f>3/24000000*OO[[#This Row],[131 (05JUL1985 06:00:00)-Water Temperature (C)]]*OO[[#This Row],[73]]</f>
        <v>3.9421914415124997E-8</v>
      </c>
      <c r="BX36" s="10">
        <f>3/24000000*OO[[#This Row],[132 (05JUL1985 09:00:00)-Water Temperature (C)]]*OO[[#This Row],[74]]</f>
        <v>3.819408298755E-8</v>
      </c>
      <c r="BY36" s="10">
        <f>3/24000000*OO[[#This Row],[133 (05JUL1985 12:00:00)-Water Temperature (C)]]*OO[[#This Row],[75]]</f>
        <v>3.7730029553812495E-8</v>
      </c>
      <c r="BZ36" s="10">
        <f>3/24000000*OO[[#This Row],[134 (05JUL1985 15:00:00)-Water Temperature (C)]]*OO[[#This Row],[76]]</f>
        <v>3.6795188970787505E-8</v>
      </c>
      <c r="CA36" s="10">
        <f>3/24000000*OO[[#This Row],[135 (05JUL1985 18:00:00)-Water Temperature (C)]]*OO[[#This Row],[77]]</f>
        <v>3.5427142793549992E-8</v>
      </c>
      <c r="CB36" s="10">
        <f>3/24000000*OO[[#This Row],[136 (05JUL1985 21:00:00)-Water Temperature (C)]]*OO[[#This Row],[78]]</f>
        <v>3.2654918307812498E-8</v>
      </c>
      <c r="CC36" s="10">
        <f>3/24000000*OO[[#This Row],[137 (06JUL1985 00:00:00)-Water Temperature (C)]]*OO[[#This Row],[79]]</f>
        <v>2.9770543599999999E-8</v>
      </c>
      <c r="CD36" s="10">
        <f>3/24000000*OO[[#This Row],[138 (06JUL1985 03:00:00)-Water Temperature (C)]]*OO[[#This Row],[80]]</f>
        <v>2.7032797008949998E-8</v>
      </c>
      <c r="CE36" s="10">
        <f>3/24000000*OO[[#This Row],[139 (06JUL1985 06:00:00)-Water Temperature (C)]]*OO[[#This Row],[81]]</f>
        <v>2.54081614064375E-8</v>
      </c>
      <c r="CF36" s="10">
        <f>3/24000000*OO[[#This Row],[140 (06JUL1985 09:00:00)-Water Temperature (C)]]*OO[[#This Row],[82]]</f>
        <v>2.6330731465699998E-8</v>
      </c>
      <c r="CG36" s="10">
        <f>3/24000000*OO[[#This Row],[141 (06JUL1985 12:00:00)-Water Temperature (C)]]*OO[[#This Row],[83]]</f>
        <v>2.8863592044099998E-8</v>
      </c>
      <c r="CH36" s="10">
        <f>3/24000000*OO[[#This Row],[142 (06JUL1985 15:00:00)-Water Temperature (C)]]*OO[[#This Row],[84]]</f>
        <v>3.1662783213262499E-8</v>
      </c>
      <c r="CI36" s="10">
        <f>3/24000000*OO[[#This Row],[143 (06JUL1985 18:00:00)-Water Temperature (C)]]*OO[[#This Row],[85]]</f>
        <v>3.2886001758662501E-8</v>
      </c>
      <c r="CJ36" s="10">
        <f>3/24000000*OO[[#This Row],[144 (06JUL1985 21:00:00)-Water Temperature (C)]]*OO[[#This Row],[86]]</f>
        <v>3.1752135976199998E-8</v>
      </c>
      <c r="CK36" s="10">
        <f>3/24000000*OO[[#This Row],[145 (07JUL1985 00:00:00)-Water Temperature (C)]]*OO[[#This Row],[87]]</f>
        <v>2.8334123022824997E-8</v>
      </c>
      <c r="CL36" s="10">
        <f>3/24000000*OO[[#This Row],[146 (07JUL1985 03:00:00)-Water Temperature (C)]]*OO[[#This Row],[88]]</f>
        <v>2.4752035156549996E-8</v>
      </c>
      <c r="CM36" s="10">
        <f>3/24000000*OO[[#This Row],[147 (07JUL1985 06:00:00)-Water Temperature (C)]]*OO[[#This Row],[89]]</f>
        <v>2.1888745663500002E-8</v>
      </c>
      <c r="CN36" s="10">
        <f>3/24000000*OO[[#This Row],[148 (07JUL1985 09:00:00)-Water Temperature (C)]]*OO[[#This Row],[90]]</f>
        <v>2.1182180306949998E-8</v>
      </c>
      <c r="CO36" s="10">
        <f>3/24000000*OO[[#This Row],[149 (07JUL1985 12:00:00)-Water Temperature (C)]]*OO[[#This Row],[91]]</f>
        <v>2.1852212370387497E-8</v>
      </c>
      <c r="CP36" s="10">
        <f>3/24000000*OO[[#This Row],[150 (07JUL1985 15:00:00)-Water Temperature (C)]]*OO[[#This Row],[92]]</f>
        <v>2.1852212370387497E-8</v>
      </c>
      <c r="CQ36" s="10">
        <f>3/24000000*OO[[#This Row],[151 (07JUL1985 18:00:00)-Water Temperature (C)]]*OO[[#This Row],[93]]</f>
        <v>2.1852212370387497E-8</v>
      </c>
      <c r="CR36" s="10">
        <f>3/24000000*OO[[#This Row],[152 (07JUL1985 21:00:00)-Water Temperature (C)]]*OO[[#This Row],[94]]</f>
        <v>2.1852212370387497E-8</v>
      </c>
      <c r="CS36" s="10">
        <f>3/24000000*OO[[#This Row],[153 (08JUL1985 00:00:00)-Water Temperature (C)]]*OO[[#This Row],[95]]</f>
        <v>2.1852212370387497E-8</v>
      </c>
      <c r="CT36" s="10">
        <f>3/24000000*OO[[#This Row],[154 (08JUL1985 03:00:00)-Water Temperature (C)]]*OO[[#This Row],[96]]</f>
        <v>2.1852212370387497E-8</v>
      </c>
      <c r="CU36" s="10">
        <f>3/24000000*OO[[#This Row],[155 (08JUL1985 06:00:00)-Water Temperature (C)]]*OO[[#This Row],[97]]</f>
        <v>2.1852212370387497E-8</v>
      </c>
      <c r="CV36" s="10">
        <f>3/24000000*OO[[#This Row],[156 (08JUL1985 09:00:00)-Water Temperature (C)]]*OO[[#This Row],[98]]</f>
        <v>2.1852212370387497E-8</v>
      </c>
      <c r="CW36" s="10">
        <f>3/24000000*OO[[#This Row],[157 (08JUL1985 12:00:00)-Water Temperature (C)]]*OO[[#This Row],[99]]</f>
        <v>2.1852212370387497E-8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0.20579849703739506</v>
      </c>
      <c r="D37" s="10">
        <f>3/24*OO[[#This Row],[60 (26JUN1985 09:00:00)-Water Temperature (C)]]*OO[[#This Row],[2]]/SUM(OO[2])</f>
        <v>4.8796420455445376E-2</v>
      </c>
      <c r="E37" s="10">
        <f>3/24*OO[[#This Row],[61 (26JUN1985 12:00:00)-Water Temperature (C)]]*OO[[#This Row],[3]]/SUM(OO[3])</f>
        <v>1.3457881096145133E-3</v>
      </c>
      <c r="F37" s="10">
        <f>3/24*OO[[#This Row],[62 (26JUN1985 15:00:00)-Water Temperature (C)]]*OO[[#This Row],[4]]/SUM(OO[4])</f>
        <v>8.7557117788285489E-5</v>
      </c>
      <c r="G37" s="10">
        <f>3/24*OO[[#This Row],[63 (26JUN1985 18:00:00)-Water Temperature (C)]]*OO[[#This Row],[5]]/SUM(OO[5])</f>
        <v>6.57776245500294E-5</v>
      </c>
      <c r="H37" s="10">
        <f>3/24*OO[[#This Row],[64 (26JUN1985 21:00:00)-Water Temperature (C)]]*OO[[#This Row],[6]]/SUM(OO[6])</f>
        <v>5.806255160280758E-5</v>
      </c>
      <c r="I37" s="10">
        <f>3/24*OO[[#This Row],[65 (27JUN1985 00:00:00)-Water Temperature (C)]]*OO[[#This Row],[7]]/SUM(OO[7])</f>
        <v>4.9507249665469958E-5</v>
      </c>
      <c r="J37" s="10">
        <f>3/24*OO[[#This Row],[66 (27JUN1985 03:00:00)-Water Temperature (C)]]*OO[[#This Row],[8]]/SUM(OO[8])</f>
        <v>4.1936141699953948E-5</v>
      </c>
      <c r="K37" s="10">
        <f>3/24*OO[[#This Row],[67 (27JUN1985 06:00:00)-Water Temperature (C)]]*OO[[#This Row],[9]]/SUM(OO[9])</f>
        <v>3.7776283549217565E-5</v>
      </c>
      <c r="L37" s="10">
        <f>3/24*OO[[#This Row],[68 (27JUN1985 09:00:00)-Water Temperature (C)]]*OO[[#This Row],[10]]/SUM(OO[10])</f>
        <v>4.3052654707935558E-5</v>
      </c>
      <c r="M37" s="10">
        <f>3/24*OO[[#This Row],[69 (27JUN1985 12:00:00)-Water Temperature (C)]]*OO[[#This Row],[11]]/SUM(OO[11])</f>
        <v>4.8958620688352896E-5</v>
      </c>
      <c r="N37" s="10">
        <f>3/24*OO[[#This Row],[70 (27JUN1985 15:00:00)-Water Temperature (C)]]*OO[[#This Row],[12]]/SUM(OO[12])</f>
        <v>4.9751999623446673E-5</v>
      </c>
      <c r="O37" s="10">
        <f>3/24*OO[[#This Row],[71 (27JUN1985 18:00:00)-Water Temperature (C)]]*OO[[#This Row],[13]]/SUM(OO[13])</f>
        <v>4.6601364267094749E-5</v>
      </c>
      <c r="P37" s="10">
        <f>3/24*OO[[#This Row],[72 (27JUN1985 21:00:00)-Water Temperature (C)]]*OO[[#This Row],[14]]/SUM(OO[14])</f>
        <v>4.0735739582060025E-5</v>
      </c>
      <c r="Q37" s="10">
        <f>3/24*OO[[#This Row],[73 (28JUN1985 00:00:00)-Water Temperature (C)]]*OO[[#This Row],[15]]/SUM(OO[15])</f>
        <v>3.4436082061207059E-5</v>
      </c>
      <c r="R37" s="10">
        <f>3/24*OO[[#This Row],[74 (28JUN1985 03:00:00)-Water Temperature (C)]]*OO[[#This Row],[16]]/SUM(OO[16])</f>
        <v>2.9139947455079466E-5</v>
      </c>
      <c r="S37" s="10">
        <f>3/24*OO[[#This Row],[75 (28JUN1985 06:00:00)-Water Temperature (C)]]*OO[[#This Row],[17]]/SUM(OO[17])</f>
        <v>2.5055905024517727E-5</v>
      </c>
      <c r="T37" s="10">
        <f>3/24*OO[[#This Row],[76 (28JUN1985 09:00:00)-Water Temperature (C)]]*OO[[#This Row],[18]]/SUM(OO[18])</f>
        <v>2.2428364869480688E-5</v>
      </c>
      <c r="U37" s="10">
        <f>3/24*OO[[#This Row],[77 (28JUN1985 12:00:00)-Water Temperature (C)]]*OO[[#This Row],[19]]/SUM(OO[19])</f>
        <v>2.0718882144312937E-5</v>
      </c>
      <c r="V37" s="10">
        <f>3/24000000*OO[[#This Row],[78 (28JUN1985 15:00:00)-Water Temperature (C)]]*OO[[#This Row],[20]]</f>
        <v>1.8922186760879998E-5</v>
      </c>
      <c r="W37" s="10">
        <f>3/24000000*OO[[#This Row],[79 (28JUN1985 18:00:00)-Water Temperature (C)]]*OO[[#This Row],[21]]</f>
        <v>1.7037145234520001E-5</v>
      </c>
      <c r="X37" s="10">
        <f>3/24000000*OO[[#This Row],[80 (28JUN1985 21:00:00)-Water Temperature (C)]]*OO[[#This Row],[22]]</f>
        <v>1.4572336776374998E-5</v>
      </c>
      <c r="Y37" s="10">
        <f>3/24000000*OO[[#This Row],[81 (29JUN1985 00:00:00)-Water Temperature (C)]]*OO[[#This Row],[23]]</f>
        <v>1.2319417014073751E-5</v>
      </c>
      <c r="Z37" s="10">
        <f>3/24000000*OO[[#This Row],[82 (29JUN1985 03:00:00)-Water Temperature (C)]]*OO[[#This Row],[24]]</f>
        <v>1.0480712566406252E-5</v>
      </c>
      <c r="AA37" s="10">
        <f>3/24000000*OO[[#This Row],[83 (29JUN1985 06:00:00)-Water Temperature (C)]]*OO[[#This Row],[25]]</f>
        <v>9.1132057192149993E-6</v>
      </c>
      <c r="AB37" s="10">
        <f>3/24000000*OO[[#This Row],[84 (29JUN1985 09:00:00)-Water Temperature (C)]]*OO[[#This Row],[26]]</f>
        <v>7.9457737181712489E-6</v>
      </c>
      <c r="AC37" s="10">
        <f>3/24000000*OO[[#This Row],[85 (29JUN1985 12:00:00)-Water Temperature (C)]]*OO[[#This Row],[27]]</f>
        <v>7.1746065483999998E-6</v>
      </c>
      <c r="AD37" s="10">
        <f>3/24000000*OO[[#This Row],[86 (29JUN1985 15:00:00)-Water Temperature (C)]]*OO[[#This Row],[28]]</f>
        <v>6.5493414476549998E-6</v>
      </c>
      <c r="AE37" s="10">
        <f>3/24000000*OO[[#This Row],[88 (29JUN1985 21:00:00)-Water Temperature (C)]]*OO[[#This Row],[30]]</f>
        <v>5.2019083947174995E-6</v>
      </c>
      <c r="AF37" s="10">
        <f>3/24000000*OO[[#This Row],[88 (29JUN1985 21:00:00)-Water Temperature (C)]]*OO[[#This Row],[30]]</f>
        <v>5.2019083947174995E-6</v>
      </c>
      <c r="AG37" s="10">
        <f>3/24000000*OO[[#This Row],[89 (30JUN1985 00:00:00)-Water Temperature (C)]]*OO[[#This Row],[31]]</f>
        <v>4.3441662932249993E-6</v>
      </c>
      <c r="AH37" s="10">
        <f>3/24000000*OO[[#This Row],[90 (30JUN1985 03:00:00)-Water Temperature (C)]]*OO[[#This Row],[32]]</f>
        <v>3.6086265401399999E-6</v>
      </c>
      <c r="AI37" s="10">
        <f>3/24000000*OO[[#This Row],[91 (30JUN1985 06:00:00)-Water Temperature (C)]]*OO[[#This Row],[33]]</f>
        <v>3.0535482460749996E-6</v>
      </c>
      <c r="AJ37" s="10">
        <f>3/24000000*OO[[#This Row],[92 (30JUN1985 09:00:00)-Water Temperature (C)]]*OO[[#This Row],[34]]</f>
        <v>2.6806987020599998E-6</v>
      </c>
      <c r="AK37" s="10">
        <f>3/24000000*OO[[#This Row],[93 (30JUN1985 12:00:00)-Water Temperature (C)]]*OO[[#This Row],[35]]</f>
        <v>2.2712230740375003E-6</v>
      </c>
      <c r="AL37" s="10">
        <f>3/24000000*OO[[#This Row],[94 (30JUN1985 15:00:00)-Water Temperature (C)]]*OO[[#This Row],[36]]</f>
        <v>1.8845463120723747E-6</v>
      </c>
      <c r="AM37" s="10">
        <f>3/24000000*OO[[#This Row],[95 (30JUN1985 18:00:00)-Water Temperature (C)]]*OO[[#This Row],[37]]</f>
        <v>1.603159140245E-6</v>
      </c>
      <c r="AN37" s="10">
        <f>3/24000000*OO[[#This Row],[96 (30JUN1985 21:00:00)-Water Temperature (C)]]*OO[[#This Row],[38]]</f>
        <v>1.3377091175392498E-6</v>
      </c>
      <c r="AO37" s="10">
        <f>3/24000000*OO[[#This Row],[97 (01JUL1985 00:00:00)-Water Temperature (C)]]*OO[[#This Row],[39]]</f>
        <v>1.0928785303556249E-6</v>
      </c>
      <c r="AP37" s="10">
        <f>3/24000000*OO[[#This Row],[98 (01JUL1985 03:00:00)-Water Temperature (C)]]*OO[[#This Row],[40]]</f>
        <v>8.9170206085124993E-7</v>
      </c>
      <c r="AQ37" s="10">
        <f>3/24000000*OO[[#This Row],[99 (01JUL1985 06:00:00)-Water Temperature (C)]]*OO[[#This Row],[41]]</f>
        <v>7.45522588999125E-7</v>
      </c>
      <c r="AR37" s="10">
        <f>3/24000000*OO[[#This Row],[100 (01JUL1985 09:00:00)-Water Temperature (C)]]*OO[[#This Row],[42]]</f>
        <v>6.5686627570549995E-7</v>
      </c>
      <c r="AS37" s="10">
        <f>3/24000000*OO[[#This Row],[101 (01JUL1985 12:00:00)-Water Temperature (C)]]*OO[[#This Row],[43]]</f>
        <v>5.383738239319999E-7</v>
      </c>
      <c r="AT37" s="10">
        <f>3/24000000*OO[[#This Row],[102 (01JUL1985 15:00:00)-Water Temperature (C)]]*OO[[#This Row],[44]]</f>
        <v>4.2392054799199996E-7</v>
      </c>
      <c r="AU37" s="10">
        <f>3/24000000*OO[[#This Row],[103 (01JUL1985 18:00:00)-Water Temperature (C)]]*OO[[#This Row],[45]]</f>
        <v>3.3702459518887498E-7</v>
      </c>
      <c r="AV37" s="10">
        <f>3/24000000*OO[[#This Row],[104 (01JUL1985 21:00:00)-Water Temperature (C)]]*OO[[#This Row],[46]]</f>
        <v>2.6786797192637503E-7</v>
      </c>
      <c r="AW37" s="10">
        <f>3/24000000*OO[[#This Row],[105 (02JUL1985 00:00:00)-Water Temperature (C)]]*OO[[#This Row],[47]]</f>
        <v>2.1215396326175E-7</v>
      </c>
      <c r="AX37" s="10">
        <f>3/24000000*OO[[#This Row],[106 (02JUL1985 03:00:00)-Water Temperature (C)]]*OO[[#This Row],[48]]</f>
        <v>1.7158881164407498E-7</v>
      </c>
      <c r="AY37" s="10">
        <f>3/24000000*OO[[#This Row],[107 (02JUL1985 06:00:00)-Water Temperature (C)]]*OO[[#This Row],[49]]</f>
        <v>1.4471600349922501E-7</v>
      </c>
      <c r="AZ37" s="10">
        <f>3/24000000*OO[[#This Row],[108 (02JUL1985 09:00:00)-Water Temperature (C)]]*OO[[#This Row],[50]]</f>
        <v>1.3692218114250001E-7</v>
      </c>
      <c r="BA37" s="10">
        <f>3/24000000*OO[[#This Row],[109 (02JUL1985 12:00:00)-Water Temperature (C)]]*OO[[#This Row],[51]]</f>
        <v>1.3228317545374998E-7</v>
      </c>
      <c r="BB37" s="10">
        <f>3/24000000*OO[[#This Row],[110 (02JUL1985 15:00:00)-Water Temperature (C)]]*OO[[#This Row],[52]]</f>
        <v>1.2867578449852499E-7</v>
      </c>
      <c r="BC37" s="10">
        <f>3/24000000*OO[[#This Row],[111 (02JUL1985 18:00:00)-Water Temperature (C)]]*OO[[#This Row],[53]]</f>
        <v>1.22368515798E-7</v>
      </c>
      <c r="BD37" s="10">
        <f>3/24000000*OO[[#This Row],[112 (02JUL1985 21:00:00)-Water Temperature (C)]]*OO[[#This Row],[54]]</f>
        <v>1.1060620843755E-7</v>
      </c>
      <c r="BE37" s="10">
        <f>3/24000000*OO[[#This Row],[113 (03JUL1985 00:00:00)-Water Temperature (C)]]*OO[[#This Row],[55]]</f>
        <v>9.492619286444999E-8</v>
      </c>
      <c r="BF37" s="10">
        <f>3/24000000*OO[[#This Row],[114 (03JUL1985 03:00:00)-Water Temperature (C)]]*OO[[#This Row],[56]]</f>
        <v>8.0883245947600003E-8</v>
      </c>
      <c r="BG37" s="10">
        <f>3/24000000*OO[[#This Row],[115 (03JUL1985 06:00:00)-Water Temperature (C)]]*OO[[#This Row],[57]]</f>
        <v>7.0614123583074991E-8</v>
      </c>
      <c r="BH37" s="10">
        <f>3/24000000*OO[[#This Row],[116 (03JUL1985 09:00:00)-Water Temperature (C)]]*OO[[#This Row],[58]]</f>
        <v>6.6705580003199998E-8</v>
      </c>
      <c r="BI37" s="10">
        <f>3/24000000*OO[[#This Row],[117 (03JUL1985 12:00:00)-Water Temperature (C)]]*OO[[#This Row],[59]]</f>
        <v>5.8748506683099997E-8</v>
      </c>
      <c r="BJ37" s="10">
        <f>3/24000000*OO[[#This Row],[118 (03JUL1985 15:00:00)-Water Temperature (C)]]*OO[[#This Row],[60]]</f>
        <v>5.282474912973749E-8</v>
      </c>
      <c r="BK37" s="10">
        <f>3/24000000*OO[[#This Row],[119 (03JUL1985 18:00:00)-Water Temperature (C)]]*OO[[#This Row],[61]]</f>
        <v>4.8075652847462494E-8</v>
      </c>
      <c r="BL37" s="10">
        <f>3/24000000*OO[[#This Row],[120 (03JUL1985 21:00:00)-Water Temperature (C)]]*OO[[#This Row],[62]]</f>
        <v>4.3751298361887503E-8</v>
      </c>
      <c r="BM37" s="10">
        <f>3/24000000*OO[[#This Row],[121 (04JUL1985 00:00:00)-Water Temperature (C)]]*OO[[#This Row],[63]]</f>
        <v>3.9233985360600002E-8</v>
      </c>
      <c r="BN37" s="10">
        <f>3/24000000*OO[[#This Row],[122 (04JUL1985 03:00:00)-Water Temperature (C)]]*OO[[#This Row],[64]]</f>
        <v>3.4602465288024998E-8</v>
      </c>
      <c r="BO37" s="10">
        <f>3/24000000*OO[[#This Row],[123 (04JUL1985 06:00:00)-Water Temperature (C)]]*OO[[#This Row],[65]]</f>
        <v>3.14371894392E-8</v>
      </c>
      <c r="BP37" s="10">
        <f>3/24000000*OO[[#This Row],[124 (04JUL1985 09:00:00)-Water Temperature (C)]]*OO[[#This Row],[66]]</f>
        <v>3.4231442585937502E-8</v>
      </c>
      <c r="BQ37" s="10">
        <f>3/24000000*OO[[#This Row],[125 (04JUL1985 12:00:00)-Water Temperature (C)]]*OO[[#This Row],[67]]</f>
        <v>4.4244585957075001E-8</v>
      </c>
      <c r="BR37" s="10">
        <f>3/24000000*OO[[#This Row],[126 (04JUL1985 15:00:00)-Water Temperature (C)]]*OO[[#This Row],[68]]</f>
        <v>5.5793182234800002E-8</v>
      </c>
      <c r="BS37" s="10">
        <f>3/24000000*OO[[#This Row],[127 (04JUL1985 18:00:00)-Water Temperature (C)]]*OO[[#This Row],[69]]</f>
        <v>6.2537299491624989E-8</v>
      </c>
      <c r="BT37" s="10">
        <f>3/24000000*OO[[#This Row],[128 (04JUL1985 21:00:00)-Water Temperature (C)]]*OO[[#This Row],[70]]</f>
        <v>6.176506191407499E-8</v>
      </c>
      <c r="BU37" s="10">
        <f>3/24000000*OO[[#This Row],[129 (05JUL1985 00:00:00)-Water Temperature (C)]]*OO[[#This Row],[71]]</f>
        <v>5.5605002849062492E-8</v>
      </c>
      <c r="BV37" s="10">
        <f>3/24000000*OO[[#This Row],[130 (05JUL1985 03:00:00)-Water Temperature (C)]]*OO[[#This Row],[72]]</f>
        <v>4.85803597096125E-8</v>
      </c>
      <c r="BW37" s="10">
        <f>3/24000000*OO[[#This Row],[131 (05JUL1985 06:00:00)-Water Temperature (C)]]*OO[[#This Row],[73]]</f>
        <v>4.2920861746424997E-8</v>
      </c>
      <c r="BX37" s="10">
        <f>3/24000000*OO[[#This Row],[132 (05JUL1985 09:00:00)-Water Temperature (C)]]*OO[[#This Row],[74]]</f>
        <v>4.1251317488749996E-8</v>
      </c>
      <c r="BY37" s="10">
        <f>3/24000000*OO[[#This Row],[133 (05JUL1985 12:00:00)-Water Temperature (C)]]*OO[[#This Row],[75]]</f>
        <v>4.07180933875625E-8</v>
      </c>
      <c r="BZ37" s="10">
        <f>3/24000000*OO[[#This Row],[134 (05JUL1985 15:00:00)-Water Temperature (C)]]*OO[[#This Row],[76]]</f>
        <v>3.9693836719712499E-8</v>
      </c>
      <c r="CA37" s="10">
        <f>3/24000000*OO[[#This Row],[135 (05JUL1985 18:00:00)-Water Temperature (C)]]*OO[[#This Row],[77]]</f>
        <v>3.8375063081699995E-8</v>
      </c>
      <c r="CB37" s="10">
        <f>3/24000000*OO[[#This Row],[136 (05JUL1985 21:00:00)-Water Temperature (C)]]*OO[[#This Row],[78]]</f>
        <v>3.5459310114112503E-8</v>
      </c>
      <c r="CC37" s="10">
        <f>3/24000000*OO[[#This Row],[137 (06JUL1985 00:00:00)-Water Temperature (C)]]*OO[[#This Row],[79]]</f>
        <v>3.2345042947000004E-8</v>
      </c>
      <c r="CD37" s="10">
        <f>3/24000000*OO[[#This Row],[138 (06JUL1985 03:00:00)-Water Temperature (C)]]*OO[[#This Row],[80]]</f>
        <v>2.9345815787499998E-8</v>
      </c>
      <c r="CE37" s="10">
        <f>3/24000000*OO[[#This Row],[139 (06JUL1985 06:00:00)-Water Temperature (C)]]*OO[[#This Row],[81]]</f>
        <v>2.7429676555687495E-8</v>
      </c>
      <c r="CF37" s="10">
        <f>3/24000000*OO[[#This Row],[140 (06JUL1985 09:00:00)-Water Temperature (C)]]*OO[[#This Row],[82]]</f>
        <v>2.8112987675000001E-8</v>
      </c>
      <c r="CG37" s="10">
        <f>3/24000000*OO[[#This Row],[141 (06JUL1985 12:00:00)-Water Temperature (C)]]*OO[[#This Row],[83]]</f>
        <v>3.0648989166124997E-8</v>
      </c>
      <c r="CH37" s="10">
        <f>3/24000000*OO[[#This Row],[142 (06JUL1985 15:00:00)-Water Temperature (C)]]*OO[[#This Row],[84]]</f>
        <v>3.3721645494375E-8</v>
      </c>
      <c r="CI37" s="10">
        <f>3/24000000*OO[[#This Row],[143 (06JUL1985 18:00:00)-Water Temperature (C)]]*OO[[#This Row],[85]]</f>
        <v>3.5318329510237501E-8</v>
      </c>
      <c r="CJ37" s="10">
        <f>3/24000000*OO[[#This Row],[144 (06JUL1985 21:00:00)-Water Temperature (C)]]*OO[[#This Row],[86]]</f>
        <v>3.4407021168675E-8</v>
      </c>
      <c r="CK37" s="10">
        <f>3/24000000*OO[[#This Row],[145 (07JUL1985 00:00:00)-Water Temperature (C)]]*OO[[#This Row],[87]]</f>
        <v>3.0939392502162493E-8</v>
      </c>
      <c r="CL37" s="10">
        <f>3/24000000*OO[[#This Row],[146 (07JUL1985 03:00:00)-Water Temperature (C)]]*OO[[#This Row],[88]]</f>
        <v>2.7106923597024997E-8</v>
      </c>
      <c r="CM37" s="10">
        <f>3/24000000*OO[[#This Row],[147 (07JUL1985 06:00:00)-Water Temperature (C)]]*OO[[#This Row],[89]]</f>
        <v>2.3867745618E-8</v>
      </c>
      <c r="CN37" s="10">
        <f>3/24000000*OO[[#This Row],[148 (07JUL1985 09:00:00)-Water Temperature (C)]]*OO[[#This Row],[90]]</f>
        <v>2.2824904699999999E-8</v>
      </c>
      <c r="CO37" s="10">
        <f>3/24000000*OO[[#This Row],[149 (07JUL1985 12:00:00)-Water Temperature (C)]]*OO[[#This Row],[91]]</f>
        <v>2.3405082919049994E-8</v>
      </c>
      <c r="CP37" s="10">
        <f>3/24000000*OO[[#This Row],[150 (07JUL1985 15:00:00)-Water Temperature (C)]]*OO[[#This Row],[92]]</f>
        <v>2.3405082919049994E-8</v>
      </c>
      <c r="CQ37" s="10">
        <f>3/24000000*OO[[#This Row],[151 (07JUL1985 18:00:00)-Water Temperature (C)]]*OO[[#This Row],[93]]</f>
        <v>2.3405082919049994E-8</v>
      </c>
      <c r="CR37" s="10">
        <f>3/24000000*OO[[#This Row],[152 (07JUL1985 21:00:00)-Water Temperature (C)]]*OO[[#This Row],[94]]</f>
        <v>2.3405082919049994E-8</v>
      </c>
      <c r="CS37" s="10">
        <f>3/24000000*OO[[#This Row],[153 (08JUL1985 00:00:00)-Water Temperature (C)]]*OO[[#This Row],[95]]</f>
        <v>2.3405082919049994E-8</v>
      </c>
      <c r="CT37" s="10">
        <f>3/24000000*OO[[#This Row],[154 (08JUL1985 03:00:00)-Water Temperature (C)]]*OO[[#This Row],[96]]</f>
        <v>2.3405082919049994E-8</v>
      </c>
      <c r="CU37" s="10">
        <f>3/24000000*OO[[#This Row],[155 (08JUL1985 06:00:00)-Water Temperature (C)]]*OO[[#This Row],[97]]</f>
        <v>2.3405082919049994E-8</v>
      </c>
      <c r="CV37" s="10">
        <f>3/24000000*OO[[#This Row],[156 (08JUL1985 09:00:00)-Water Temperature (C)]]*OO[[#This Row],[98]]</f>
        <v>2.3405082919049994E-8</v>
      </c>
      <c r="CW37" s="10">
        <f>3/24000000*OO[[#This Row],[157 (08JUL1985 12:00:00)-Water Temperature (C)]]*OO[[#This Row],[99]]</f>
        <v>2.3405082919049994E-8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0.15279041613910618</v>
      </c>
      <c r="D38" s="10">
        <f>3/24*OO[[#This Row],[60 (26JUN1985 09:00:00)-Water Temperature (C)]]*OO[[#This Row],[2]]/SUM(OO[2])</f>
        <v>6.2992565385992821E-2</v>
      </c>
      <c r="E38" s="10">
        <f>3/24*OO[[#This Row],[61 (26JUN1985 12:00:00)-Water Temperature (C)]]*OO[[#This Row],[3]]/SUM(OO[3])</f>
        <v>2.3081540631894448E-3</v>
      </c>
      <c r="F38" s="10">
        <f>3/24*OO[[#This Row],[62 (26JUN1985 15:00:00)-Water Temperature (C)]]*OO[[#This Row],[4]]/SUM(OO[4])</f>
        <v>9.7192985600494272E-5</v>
      </c>
      <c r="G38" s="10">
        <f>3/24*OO[[#This Row],[63 (26JUN1985 18:00:00)-Water Temperature (C)]]*OO[[#This Row],[5]]/SUM(OO[5])</f>
        <v>5.9147238714519229E-5</v>
      </c>
      <c r="H38" s="10">
        <f>3/24*OO[[#This Row],[64 (26JUN1985 21:00:00)-Water Temperature (C)]]*OO[[#This Row],[6]]/SUM(OO[6])</f>
        <v>5.2069837173662654E-5</v>
      </c>
      <c r="I38" s="10">
        <f>3/24*OO[[#This Row],[65 (27JUN1985 00:00:00)-Water Temperature (C)]]*OO[[#This Row],[7]]/SUM(OO[7])</f>
        <v>4.4475420336577086E-5</v>
      </c>
      <c r="J38" s="10">
        <f>3/24*OO[[#This Row],[66 (27JUN1985 03:00:00)-Water Temperature (C)]]*OO[[#This Row],[8]]/SUM(OO[8])</f>
        <v>3.7679076442056857E-5</v>
      </c>
      <c r="K38" s="10">
        <f>3/24*OO[[#This Row],[67 (27JUN1985 06:00:00)-Water Temperature (C)]]*OO[[#This Row],[9]]/SUM(OO[9])</f>
        <v>3.342376834184045E-5</v>
      </c>
      <c r="L38" s="10">
        <f>3/24*OO[[#This Row],[68 (27JUN1985 09:00:00)-Water Temperature (C)]]*OO[[#This Row],[10]]/SUM(OO[10])</f>
        <v>3.7288796894134481E-5</v>
      </c>
      <c r="M38" s="10">
        <f>3/24*OO[[#This Row],[69 (27JUN1985 12:00:00)-Water Temperature (C)]]*OO[[#This Row],[11]]/SUM(OO[11])</f>
        <v>4.2872770221742016E-5</v>
      </c>
      <c r="N38" s="10">
        <f>3/24*OO[[#This Row],[70 (27JUN1985 15:00:00)-Water Temperature (C)]]*OO[[#This Row],[12]]/SUM(OO[12])</f>
        <v>4.4134813434755095E-5</v>
      </c>
      <c r="O38" s="10">
        <f>3/24*OO[[#This Row],[71 (27JUN1985 18:00:00)-Water Temperature (C)]]*OO[[#This Row],[13]]/SUM(OO[13])</f>
        <v>4.1690156374463063E-5</v>
      </c>
      <c r="P38" s="10">
        <f>3/24*OO[[#This Row],[72 (27JUN1985 21:00:00)-Water Temperature (C)]]*OO[[#This Row],[14]]/SUM(OO[14])</f>
        <v>3.6633512033006062E-5</v>
      </c>
      <c r="Q38" s="10">
        <f>3/24*OO[[#This Row],[73 (28JUN1985 00:00:00)-Water Temperature (C)]]*OO[[#This Row],[15]]/SUM(OO[15])</f>
        <v>3.1017794303173058E-5</v>
      </c>
      <c r="R38" s="10">
        <f>3/24*OO[[#This Row],[74 (28JUN1985 03:00:00)-Water Temperature (C)]]*OO[[#This Row],[16]]/SUM(OO[16])</f>
        <v>2.6232172336476641E-5</v>
      </c>
      <c r="S38" s="10">
        <f>3/24*OO[[#This Row],[75 (28JUN1985 06:00:00)-Water Temperature (C)]]*OO[[#This Row],[17]]/SUM(OO[17])</f>
        <v>2.250237835541598E-5</v>
      </c>
      <c r="T38" s="10">
        <f>3/24*OO[[#This Row],[76 (28JUN1985 09:00:00)-Water Temperature (C)]]*OO[[#This Row],[18]]/SUM(OO[18])</f>
        <v>2.0083934383116457E-5</v>
      </c>
      <c r="U38" s="10">
        <f>3/24*OO[[#This Row],[77 (28JUN1985 12:00:00)-Water Temperature (C)]]*OO[[#This Row],[19]]/SUM(OO[19])</f>
        <v>1.85510976752703E-5</v>
      </c>
      <c r="V38" s="10">
        <f>3/24000000*OO[[#This Row],[78 (28JUN1985 15:00:00)-Water Temperature (C)]]*OO[[#This Row],[20]]</f>
        <v>1.695422599555125E-5</v>
      </c>
      <c r="W38" s="10">
        <f>3/24000000*OO[[#This Row],[79 (28JUN1985 18:00:00)-Water Temperature (C)]]*OO[[#This Row],[21]]</f>
        <v>1.5310867280242503E-5</v>
      </c>
      <c r="X38" s="10">
        <f>3/24000000*OO[[#This Row],[80 (28JUN1985 21:00:00)-Water Temperature (C)]]*OO[[#This Row],[22]]</f>
        <v>1.315166737649875E-5</v>
      </c>
      <c r="Y38" s="10">
        <f>3/24000000*OO[[#This Row],[81 (29JUN1985 00:00:00)-Water Temperature (C)]]*OO[[#This Row],[23]]</f>
        <v>1.1129695207151249E-5</v>
      </c>
      <c r="Z38" s="10">
        <f>3/24000000*OO[[#This Row],[82 (29JUN1985 03:00:00)-Water Temperature (C)]]*OO[[#This Row],[24]]</f>
        <v>9.4413561983662482E-6</v>
      </c>
      <c r="AA38" s="10">
        <f>3/24000000*OO[[#This Row],[83 (29JUN1985 06:00:00)-Water Temperature (C)]]*OO[[#This Row],[25]]</f>
        <v>8.2013551391849987E-6</v>
      </c>
      <c r="AB38" s="10">
        <f>3/24000000*OO[[#This Row],[84 (29JUN1985 09:00:00)-Water Temperature (C)]]*OO[[#This Row],[26]]</f>
        <v>7.1582591041775004E-6</v>
      </c>
      <c r="AC38" s="10">
        <f>3/24000000*OO[[#This Row],[85 (29JUN1985 12:00:00)-Water Temperature (C)]]*OO[[#This Row],[27]]</f>
        <v>6.4547754441462494E-6</v>
      </c>
      <c r="AD38" s="10">
        <f>3/24000000*OO[[#This Row],[86 (29JUN1985 15:00:00)-Water Temperature (C)]]*OO[[#This Row],[28]]</f>
        <v>5.8881912022449999E-6</v>
      </c>
      <c r="AE38" s="10">
        <f>3/24000000*OO[[#This Row],[88 (29JUN1985 21:00:00)-Water Temperature (C)]]*OO[[#This Row],[30]]</f>
        <v>4.7135058069000004E-6</v>
      </c>
      <c r="AF38" s="10">
        <f>3/24000000*OO[[#This Row],[88 (29JUN1985 21:00:00)-Water Temperature (C)]]*OO[[#This Row],[30]]</f>
        <v>4.7135058069000004E-6</v>
      </c>
      <c r="AG38" s="10">
        <f>3/24000000*OO[[#This Row],[89 (30JUN1985 00:00:00)-Water Temperature (C)]]*OO[[#This Row],[31]]</f>
        <v>3.95174784503125E-6</v>
      </c>
      <c r="AH38" s="10">
        <f>3/24000000*OO[[#This Row],[90 (30JUN1985 03:00:00)-Water Temperature (C)]]*OO[[#This Row],[32]]</f>
        <v>3.2849319640987501E-6</v>
      </c>
      <c r="AI38" s="10">
        <f>3/24000000*OO[[#This Row],[91 (30JUN1985 06:00:00)-Water Temperature (C)]]*OO[[#This Row],[33]]</f>
        <v>2.7736666729799998E-6</v>
      </c>
      <c r="AJ38" s="10">
        <f>3/24000000*OO[[#This Row],[92 (30JUN1985 09:00:00)-Water Temperature (C)]]*OO[[#This Row],[34]]</f>
        <v>2.4419306236124998E-6</v>
      </c>
      <c r="AK38" s="10">
        <f>3/24000000*OO[[#This Row],[93 (30JUN1985 12:00:00)-Water Temperature (C)]]*OO[[#This Row],[35]]</f>
        <v>2.0881024222499997E-6</v>
      </c>
      <c r="AL38" s="10">
        <f>3/24000000*OO[[#This Row],[94 (30JUN1985 15:00:00)-Water Temperature (C)]]*OO[[#This Row],[36]]</f>
        <v>1.731992416604125E-6</v>
      </c>
      <c r="AM38" s="10">
        <f>3/24000000*OO[[#This Row],[95 (30JUN1985 18:00:00)-Water Temperature (C)]]*OO[[#This Row],[37]]</f>
        <v>1.4713265387353749E-6</v>
      </c>
      <c r="AN38" s="10">
        <f>3/24000000*OO[[#This Row],[96 (30JUN1985 21:00:00)-Water Temperature (C)]]*OO[[#This Row],[38]]</f>
        <v>1.2285171963112498E-6</v>
      </c>
      <c r="AO38" s="10">
        <f>3/24000000*OO[[#This Row],[97 (01JUL1985 00:00:00)-Water Temperature (C)]]*OO[[#This Row],[39]]</f>
        <v>1.0032646197849999E-6</v>
      </c>
      <c r="AP38" s="10">
        <f>3/24000000*OO[[#This Row],[98 (01JUL1985 03:00:00)-Water Temperature (C)]]*OO[[#This Row],[40]]</f>
        <v>8.1934234717124997E-7</v>
      </c>
      <c r="AQ38" s="10">
        <f>3/24000000*OO[[#This Row],[99 (01JUL1985 06:00:00)-Water Temperature (C)]]*OO[[#This Row],[41]]</f>
        <v>6.8197121658325003E-7</v>
      </c>
      <c r="AR38" s="10">
        <f>3/24000000*OO[[#This Row],[100 (01JUL1985 09:00:00)-Water Temperature (C)]]*OO[[#This Row],[42]]</f>
        <v>6.0436796623500001E-7</v>
      </c>
      <c r="AS38" s="10">
        <f>3/24000000*OO[[#This Row],[101 (01JUL1985 12:00:00)-Water Temperature (C)]]*OO[[#This Row],[43]]</f>
        <v>5.0463685365800004E-7</v>
      </c>
      <c r="AT38" s="10">
        <f>3/24000000*OO[[#This Row],[102 (01JUL1985 15:00:00)-Water Temperature (C)]]*OO[[#This Row],[44]]</f>
        <v>3.9901834133437494E-7</v>
      </c>
      <c r="AU38" s="10">
        <f>3/24000000*OO[[#This Row],[103 (01JUL1985 18:00:00)-Water Temperature (C)]]*OO[[#This Row],[45]]</f>
        <v>3.1553915769075001E-7</v>
      </c>
      <c r="AV38" s="10">
        <f>3/24000000*OO[[#This Row],[104 (01JUL1985 21:00:00)-Water Temperature (C)]]*OO[[#This Row],[46]]</f>
        <v>2.4929669751875E-7</v>
      </c>
      <c r="AW38" s="10">
        <f>3/24000000*OO[[#This Row],[105 (02JUL1985 00:00:00)-Water Temperature (C)]]*OO[[#This Row],[47]]</f>
        <v>1.9664117212822499E-7</v>
      </c>
      <c r="AX38" s="10">
        <f>3/24000000*OO[[#This Row],[106 (02JUL1985 03:00:00)-Water Temperature (C)]]*OO[[#This Row],[48]]</f>
        <v>1.5843392211587502E-7</v>
      </c>
      <c r="AY38" s="10">
        <f>3/24000000*OO[[#This Row],[107 (02JUL1985 06:00:00)-Water Temperature (C)]]*OO[[#This Row],[49]]</f>
        <v>1.3254178565249998E-7</v>
      </c>
      <c r="AZ38" s="10">
        <f>3/24000000*OO[[#This Row],[108 (02JUL1985 09:00:00)-Water Temperature (C)]]*OO[[#This Row],[50]]</f>
        <v>1.2412725348015E-7</v>
      </c>
      <c r="BA38" s="10">
        <f>3/24000000*OO[[#This Row],[109 (02JUL1985 12:00:00)-Water Temperature (C)]]*OO[[#This Row],[51]]</f>
        <v>1.1993353384967502E-7</v>
      </c>
      <c r="BB38" s="10">
        <f>3/24000000*OO[[#This Row],[110 (02JUL1985 15:00:00)-Water Temperature (C)]]*OO[[#This Row],[52]]</f>
        <v>1.1641171010624999E-7</v>
      </c>
      <c r="BC38" s="10">
        <f>3/24000000*OO[[#This Row],[111 (02JUL1985 18:00:00)-Water Temperature (C)]]*OO[[#This Row],[53]]</f>
        <v>1.110127418275875E-7</v>
      </c>
      <c r="BD38" s="10">
        <f>3/24000000*OO[[#This Row],[112 (02JUL1985 21:00:00)-Water Temperature (C)]]*OO[[#This Row],[54]]</f>
        <v>1.0076143688201249E-7</v>
      </c>
      <c r="BE38" s="10">
        <f>3/24000000*OO[[#This Row],[113 (03JUL1985 00:00:00)-Water Temperature (C)]]*OO[[#This Row],[55]]</f>
        <v>8.6850317758874988E-8</v>
      </c>
      <c r="BF38" s="10">
        <f>3/24000000*OO[[#This Row],[114 (03JUL1985 03:00:00)-Water Temperature (C)]]*OO[[#This Row],[56]]</f>
        <v>7.4022269373512501E-8</v>
      </c>
      <c r="BG38" s="10">
        <f>3/24000000*OO[[#This Row],[115 (03JUL1985 06:00:00)-Water Temperature (C)]]*OO[[#This Row],[57]]</f>
        <v>6.4317687194400001E-8</v>
      </c>
      <c r="BH38" s="10">
        <f>3/24000000*OO[[#This Row],[116 (03JUL1985 09:00:00)-Water Temperature (C)]]*OO[[#This Row],[58]]</f>
        <v>6.0516125969687501E-8</v>
      </c>
      <c r="BI38" s="10">
        <f>3/24000000*OO[[#This Row],[117 (03JUL1985 12:00:00)-Water Temperature (C)]]*OO[[#This Row],[59]]</f>
        <v>5.392240866825001E-8</v>
      </c>
      <c r="BJ38" s="10">
        <f>3/24000000*OO[[#This Row],[118 (03JUL1985 15:00:00)-Water Temperature (C)]]*OO[[#This Row],[60]]</f>
        <v>4.8360636453599995E-8</v>
      </c>
      <c r="BK38" s="10">
        <f>3/24000000*OO[[#This Row],[119 (03JUL1985 18:00:00)-Water Temperature (C)]]*OO[[#This Row],[61]]</f>
        <v>4.3870813274749992E-8</v>
      </c>
      <c r="BL38" s="10">
        <f>3/24000000*OO[[#This Row],[120 (03JUL1985 21:00:00)-Water Temperature (C)]]*OO[[#This Row],[62]]</f>
        <v>3.9710678990687499E-8</v>
      </c>
      <c r="BM38" s="10">
        <f>3/24000000*OO[[#This Row],[121 (04JUL1985 00:00:00)-Water Temperature (C)]]*OO[[#This Row],[63]]</f>
        <v>3.5630269045312502E-8</v>
      </c>
      <c r="BN38" s="10">
        <f>3/24000000*OO[[#This Row],[122 (04JUL1985 03:00:00)-Water Temperature (C)]]*OO[[#This Row],[64]]</f>
        <v>3.1483833135149998E-8</v>
      </c>
      <c r="BO38" s="10">
        <f>3/24000000*OO[[#This Row],[123 (04JUL1985 06:00:00)-Water Temperature (C)]]*OO[[#This Row],[65]]</f>
        <v>2.8422231311162499E-8</v>
      </c>
      <c r="BP38" s="10">
        <f>3/24000000*OO[[#This Row],[124 (04JUL1985 09:00:00)-Water Temperature (C)]]*OO[[#This Row],[66]]</f>
        <v>2.9978994393562501E-8</v>
      </c>
      <c r="BQ38" s="10">
        <f>3/24000000*OO[[#This Row],[125 (04JUL1985 12:00:00)-Water Temperature (C)]]*OO[[#This Row],[67]]</f>
        <v>3.7979352567187501E-8</v>
      </c>
      <c r="BR38" s="10">
        <f>3/24000000*OO[[#This Row],[126 (04JUL1985 15:00:00)-Water Temperature (C)]]*OO[[#This Row],[68]]</f>
        <v>4.8429319954300004E-8</v>
      </c>
      <c r="BS38" s="10">
        <f>3/24000000*OO[[#This Row],[127 (04JUL1985 18:00:00)-Water Temperature (C)]]*OO[[#This Row],[69]]</f>
        <v>5.5340542934737503E-8</v>
      </c>
      <c r="BT38" s="10">
        <f>3/24000000*OO[[#This Row],[128 (04JUL1985 21:00:00)-Water Temperature (C)]]*OO[[#This Row],[70]]</f>
        <v>5.5527040205962498E-8</v>
      </c>
      <c r="BU38" s="10">
        <f>3/24000000*OO[[#This Row],[129 (05JUL1985 00:00:00)-Water Temperature (C)]]*OO[[#This Row],[71]]</f>
        <v>5.0523350280187508E-8</v>
      </c>
      <c r="BV38" s="10">
        <f>3/24000000*OO[[#This Row],[130 (05JUL1985 03:00:00)-Water Temperature (C)]]*OO[[#This Row],[72]]</f>
        <v>4.4310451046925002E-8</v>
      </c>
      <c r="BW38" s="10">
        <f>3/24000000*OO[[#This Row],[131 (05JUL1985 06:00:00)-Water Temperature (C)]]*OO[[#This Row],[73]]</f>
        <v>3.8997567225562505E-8</v>
      </c>
      <c r="BX38" s="10">
        <f>3/24000000*OO[[#This Row],[132 (05JUL1985 09:00:00)-Water Temperature (C)]]*OO[[#This Row],[74]]</f>
        <v>3.7142057280562502E-8</v>
      </c>
      <c r="BY38" s="10">
        <f>3/24000000*OO[[#This Row],[133 (05JUL1985 12:00:00)-Water Temperature (C)]]*OO[[#This Row],[75]]</f>
        <v>3.660745344E-8</v>
      </c>
      <c r="BZ38" s="10">
        <f>3/24000000*OO[[#This Row],[134 (05JUL1985 15:00:00)-Water Temperature (C)]]*OO[[#This Row],[76]]</f>
        <v>3.5694342471724995E-8</v>
      </c>
      <c r="CA38" s="10">
        <f>3/24000000*OO[[#This Row],[135 (05JUL1985 18:00:00)-Water Temperature (C)]]*OO[[#This Row],[77]]</f>
        <v>3.4587882022500001E-8</v>
      </c>
      <c r="CB38" s="10">
        <f>3/24000000*OO[[#This Row],[136 (05JUL1985 21:00:00)-Water Temperature (C)]]*OO[[#This Row],[78]]</f>
        <v>3.2079428504124996E-8</v>
      </c>
      <c r="CC38" s="10">
        <f>3/24000000*OO[[#This Row],[137 (06JUL1985 00:00:00)-Water Temperature (C)]]*OO[[#This Row],[79]]</f>
        <v>2.9278363976499997E-8</v>
      </c>
      <c r="CD38" s="10">
        <f>3/24000000*OO[[#This Row],[138 (06JUL1985 03:00:00)-Water Temperature (C)]]*OO[[#This Row],[80]]</f>
        <v>2.6557217173249999E-8</v>
      </c>
      <c r="CE38" s="10">
        <f>3/24000000*OO[[#This Row],[139 (06JUL1985 06:00:00)-Water Temperature (C)]]*OO[[#This Row],[81]]</f>
        <v>2.4705826951299997E-8</v>
      </c>
      <c r="CF38" s="10">
        <f>3/24000000*OO[[#This Row],[140 (06JUL1985 09:00:00)-Water Temperature (C)]]*OO[[#This Row],[82]]</f>
        <v>2.5054050390362499E-8</v>
      </c>
      <c r="CG38" s="10">
        <f>3/24000000*OO[[#This Row],[141 (06JUL1985 12:00:00)-Water Temperature (C)]]*OO[[#This Row],[83]]</f>
        <v>2.7128230887450001E-8</v>
      </c>
      <c r="CH38" s="10">
        <f>3/24000000*OO[[#This Row],[142 (06JUL1985 15:00:00)-Water Temperature (C)]]*OO[[#This Row],[84]]</f>
        <v>2.9891710302612494E-8</v>
      </c>
      <c r="CI38" s="10">
        <f>3/24000000*OO[[#This Row],[143 (06JUL1985 18:00:00)-Water Temperature (C)]]*OO[[#This Row],[85]]</f>
        <v>3.1554330142500004E-8</v>
      </c>
      <c r="CJ38" s="10">
        <f>3/24000000*OO[[#This Row],[144 (06JUL1985 21:00:00)-Water Temperature (C)]]*OO[[#This Row],[86]]</f>
        <v>3.10134303057125E-8</v>
      </c>
      <c r="CK38" s="10">
        <f>3/24000000*OO[[#This Row],[145 (07JUL1985 00:00:00)-Water Temperature (C)]]*OO[[#This Row],[87]]</f>
        <v>2.8123901321249996E-8</v>
      </c>
      <c r="CL38" s="10">
        <f>3/24000000*OO[[#This Row],[146 (07JUL1985 03:00:00)-Water Temperature (C)]]*OO[[#This Row],[88]]</f>
        <v>2.4724625747249999E-8</v>
      </c>
      <c r="CM38" s="10">
        <f>3/24000000*OO[[#This Row],[147 (07JUL1985 06:00:00)-Water Temperature (C)]]*OO[[#This Row],[89]]</f>
        <v>2.1716333307812502E-8</v>
      </c>
      <c r="CN38" s="10">
        <f>3/24000000*OO[[#This Row],[148 (07JUL1985 09:00:00)-Water Temperature (C)]]*OO[[#This Row],[90]]</f>
        <v>2.0526339596E-8</v>
      </c>
      <c r="CO38" s="10">
        <f>3/24000000*OO[[#This Row],[149 (07JUL1985 12:00:00)-Water Temperature (C)]]*OO[[#This Row],[91]]</f>
        <v>2.0903765599062501E-8</v>
      </c>
      <c r="CP38" s="10">
        <f>3/24000000*OO[[#This Row],[150 (07JUL1985 15:00:00)-Water Temperature (C)]]*OO[[#This Row],[92]]</f>
        <v>2.0903765599062501E-8</v>
      </c>
      <c r="CQ38" s="10">
        <f>3/24000000*OO[[#This Row],[151 (07JUL1985 18:00:00)-Water Temperature (C)]]*OO[[#This Row],[93]]</f>
        <v>2.0903765599062501E-8</v>
      </c>
      <c r="CR38" s="10">
        <f>3/24000000*OO[[#This Row],[152 (07JUL1985 21:00:00)-Water Temperature (C)]]*OO[[#This Row],[94]]</f>
        <v>2.0903765599062501E-8</v>
      </c>
      <c r="CS38" s="10">
        <f>3/24000000*OO[[#This Row],[153 (08JUL1985 00:00:00)-Water Temperature (C)]]*OO[[#This Row],[95]]</f>
        <v>2.0903765599062501E-8</v>
      </c>
      <c r="CT38" s="10">
        <f>3/24000000*OO[[#This Row],[154 (08JUL1985 03:00:00)-Water Temperature (C)]]*OO[[#This Row],[96]]</f>
        <v>2.0903765599062501E-8</v>
      </c>
      <c r="CU38" s="10">
        <f>3/24000000*OO[[#This Row],[155 (08JUL1985 06:00:00)-Water Temperature (C)]]*OO[[#This Row],[97]]</f>
        <v>2.0903765599062501E-8</v>
      </c>
      <c r="CV38" s="10">
        <f>3/24000000*OO[[#This Row],[156 (08JUL1985 09:00:00)-Water Temperature (C)]]*OO[[#This Row],[98]]</f>
        <v>2.0903765599062501E-8</v>
      </c>
      <c r="CW38" s="10">
        <f>3/24000000*OO[[#This Row],[157 (08JUL1985 12:00:00)-Water Temperature (C)]]*OO[[#This Row],[99]]</f>
        <v>2.0903765599062501E-8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0.1021247553461905</v>
      </c>
      <c r="D39" s="10">
        <f>3/24*OO[[#This Row],[60 (26JUN1985 09:00:00)-Water Temperature (C)]]*OO[[#This Row],[2]]/SUM(OO[2])</f>
        <v>5.8792764313011364E-2</v>
      </c>
      <c r="E39" s="10">
        <f>3/24*OO[[#This Row],[61 (26JUN1985 12:00:00)-Water Temperature (C)]]*OO[[#This Row],[3]]/SUM(OO[3])</f>
        <v>2.4832445611759615E-3</v>
      </c>
      <c r="F39" s="10">
        <f>3/24*OO[[#This Row],[62 (26JUN1985 15:00:00)-Water Temperature (C)]]*OO[[#This Row],[4]]/SUM(OO[4])</f>
        <v>8.8370439044969904E-5</v>
      </c>
      <c r="G39" s="10">
        <f>3/24*OO[[#This Row],[63 (26JUN1985 18:00:00)-Water Temperature (C)]]*OO[[#This Row],[5]]/SUM(OO[5])</f>
        <v>4.6213233479948353E-5</v>
      </c>
      <c r="H39" s="10">
        <f>3/24*OO[[#This Row],[64 (26JUN1985 21:00:00)-Water Temperature (C)]]*OO[[#This Row],[6]]/SUM(OO[6])</f>
        <v>4.0597401786530436E-5</v>
      </c>
      <c r="I39" s="10">
        <f>3/24*OO[[#This Row],[65 (27JUN1985 00:00:00)-Water Temperature (C)]]*OO[[#This Row],[7]]/SUM(OO[7])</f>
        <v>3.472787609451232E-5</v>
      </c>
      <c r="J39" s="10">
        <f>3/24*OO[[#This Row],[66 (27JUN1985 03:00:00)-Water Temperature (C)]]*OO[[#This Row],[8]]/SUM(OO[8])</f>
        <v>2.9439382254969489E-5</v>
      </c>
      <c r="K39" s="10">
        <f>3/24*OO[[#This Row],[67 (27JUN1985 06:00:00)-Water Temperature (C)]]*OO[[#This Row],[9]]/SUM(OO[9])</f>
        <v>2.5924600620003424E-5</v>
      </c>
      <c r="L39" s="10">
        <f>3/24*OO[[#This Row],[68 (27JUN1985 09:00:00)-Water Temperature (C)]]*OO[[#This Row],[10]]/SUM(OO[10])</f>
        <v>2.8526006658648904E-5</v>
      </c>
      <c r="M39" s="10">
        <f>3/24*OO[[#This Row],[69 (27JUN1985 12:00:00)-Water Temperature (C)]]*OO[[#This Row],[11]]/SUM(OO[11])</f>
        <v>3.3017373533951375E-5</v>
      </c>
      <c r="N39" s="10">
        <f>3/24*OO[[#This Row],[70 (27JUN1985 15:00:00)-Water Temperature (C)]]*OO[[#This Row],[12]]/SUM(OO[12])</f>
        <v>3.4292555103365227E-5</v>
      </c>
      <c r="O39" s="10">
        <f>3/24*OO[[#This Row],[71 (27JUN1985 18:00:00)-Water Temperature (C)]]*OO[[#This Row],[13]]/SUM(OO[13])</f>
        <v>3.259466319778323E-5</v>
      </c>
      <c r="P39" s="10">
        <f>3/24*OO[[#This Row],[72 (27JUN1985 21:00:00)-Water Temperature (C)]]*OO[[#This Row],[14]]/SUM(OO[14])</f>
        <v>2.8766441944391688E-5</v>
      </c>
      <c r="Q39" s="10">
        <f>3/24*OO[[#This Row],[73 (28JUN1985 00:00:00)-Water Temperature (C)]]*OO[[#This Row],[15]]/SUM(OO[15])</f>
        <v>2.4404875603849323E-5</v>
      </c>
      <c r="R39" s="10">
        <f>3/24*OO[[#This Row],[74 (28JUN1985 03:00:00)-Water Temperature (C)]]*OO[[#This Row],[16]]/SUM(OO[16])</f>
        <v>2.0651809570832944E-5</v>
      </c>
      <c r="S39" s="10">
        <f>3/24*OO[[#This Row],[75 (28JUN1985 06:00:00)-Water Temperature (C)]]*OO[[#This Row],[17]]/SUM(OO[17])</f>
        <v>1.7709579017689992E-5</v>
      </c>
      <c r="T39" s="10">
        <f>3/24*OO[[#This Row],[76 (28JUN1985 09:00:00)-Water Temperature (C)]]*OO[[#This Row],[18]]/SUM(OO[18])</f>
        <v>1.5788678109982173E-5</v>
      </c>
      <c r="U39" s="10">
        <f>3/24*OO[[#This Row],[77 (28JUN1985 12:00:00)-Water Temperature (C)]]*OO[[#This Row],[19]]/SUM(OO[19])</f>
        <v>1.4596594292761511E-5</v>
      </c>
      <c r="V39" s="10">
        <f>3/24000000*OO[[#This Row],[78 (28JUN1985 15:00:00)-Water Temperature (C)]]*OO[[#This Row],[20]]</f>
        <v>1.33589803474125E-5</v>
      </c>
      <c r="W39" s="10">
        <f>3/24000000*OO[[#This Row],[79 (28JUN1985 18:00:00)-Water Temperature (C)]]*OO[[#This Row],[21]]</f>
        <v>1.2095795385146249E-5</v>
      </c>
      <c r="X39" s="10">
        <f>3/24000000*OO[[#This Row],[80 (28JUN1985 21:00:00)-Water Temperature (C)]]*OO[[#This Row],[22]]</f>
        <v>1.0429782952458749E-5</v>
      </c>
      <c r="Y39" s="10">
        <f>3/24000000*OO[[#This Row],[81 (29JUN1985 00:00:00)-Water Temperature (C)]]*OO[[#This Row],[23]]</f>
        <v>8.841715586860001E-6</v>
      </c>
      <c r="Z39" s="10">
        <f>3/24000000*OO[[#This Row],[82 (29JUN1985 03:00:00)-Water Temperature (C)]]*OO[[#This Row],[24]]</f>
        <v>7.4953102030187498E-6</v>
      </c>
      <c r="AA39" s="10">
        <f>3/24000000*OO[[#This Row],[83 (29JUN1985 06:00:00)-Water Temperature (C)]]*OO[[#This Row],[25]]</f>
        <v>6.5078760436874998E-6</v>
      </c>
      <c r="AB39" s="10">
        <f>3/24000000*OO[[#This Row],[84 (29JUN1985 09:00:00)-Water Temperature (C)]]*OO[[#This Row],[26]]</f>
        <v>5.6879396048437501E-6</v>
      </c>
      <c r="AC39" s="10">
        <f>3/24000000*OO[[#This Row],[85 (29JUN1985 12:00:00)-Water Temperature (C)]]*OO[[#This Row],[27]]</f>
        <v>5.1272768640599995E-6</v>
      </c>
      <c r="AD39" s="10">
        <f>3/24000000*OO[[#This Row],[86 (29JUN1985 15:00:00)-Water Temperature (C)]]*OO[[#This Row],[28]]</f>
        <v>4.6781800851600003E-6</v>
      </c>
      <c r="AE39" s="10">
        <f>3/24000000*OO[[#This Row],[88 (29JUN1985 21:00:00)-Water Temperature (C)]]*OO[[#This Row],[30]]</f>
        <v>3.7661631661225001E-6</v>
      </c>
      <c r="AF39" s="10">
        <f>3/24000000*OO[[#This Row],[88 (29JUN1985 21:00:00)-Water Temperature (C)]]*OO[[#This Row],[30]]</f>
        <v>3.7661631661225001E-6</v>
      </c>
      <c r="AG39" s="10">
        <f>3/24000000*OO[[#This Row],[89 (30JUN1985 00:00:00)-Water Temperature (C)]]*OO[[#This Row],[31]]</f>
        <v>3.16748376454125E-6</v>
      </c>
      <c r="AH39" s="10">
        <f>3/24000000*OO[[#This Row],[90 (30JUN1985 03:00:00)-Water Temperature (C)]]*OO[[#This Row],[32]]</f>
        <v>2.63659932723E-6</v>
      </c>
      <c r="AI39" s="10">
        <f>3/24000000*OO[[#This Row],[91 (30JUN1985 06:00:00)-Water Temperature (C)]]*OO[[#This Row],[33]]</f>
        <v>2.2235739182087498E-6</v>
      </c>
      <c r="AJ39" s="10">
        <f>3/24000000*OO[[#This Row],[92 (30JUN1985 09:00:00)-Water Temperature (C)]]*OO[[#This Row],[34]]</f>
        <v>1.9601535442387497E-6</v>
      </c>
      <c r="AK39" s="10">
        <f>3/24000000*OO[[#This Row],[93 (30JUN1985 12:00:00)-Water Temperature (C)]]*OO[[#This Row],[35]]</f>
        <v>1.6851872777917497E-6</v>
      </c>
      <c r="AL39" s="10">
        <f>3/24000000*OO[[#This Row],[94 (30JUN1985 15:00:00)-Water Temperature (C)]]*OO[[#This Row],[36]]</f>
        <v>1.398508962978875E-6</v>
      </c>
      <c r="AM39" s="10">
        <f>3/24000000*OO[[#This Row],[95 (30JUN1985 18:00:00)-Water Temperature (C)]]*OO[[#This Row],[37]]</f>
        <v>1.1868851474667499E-6</v>
      </c>
      <c r="AN39" s="10">
        <f>3/24000000*OO[[#This Row],[96 (30JUN1985 21:00:00)-Water Temperature (C)]]*OO[[#This Row],[38]]</f>
        <v>9.9159976270687498E-7</v>
      </c>
      <c r="AO39" s="10">
        <f>3/24000000*OO[[#This Row],[97 (01JUL1985 00:00:00)-Water Temperature (C)]]*OO[[#This Row],[39]]</f>
        <v>8.0961846048425E-7</v>
      </c>
      <c r="AP39" s="10">
        <f>3/24000000*OO[[#This Row],[98 (01JUL1985 03:00:00)-Water Temperature (C)]]*OO[[#This Row],[40]]</f>
        <v>6.6158998030874998E-7</v>
      </c>
      <c r="AQ39" s="10">
        <f>3/24000000*OO[[#This Row],[99 (01JUL1985 06:00:00)-Water Temperature (C)]]*OO[[#This Row],[41]]</f>
        <v>5.4941602105375004E-7</v>
      </c>
      <c r="AR39" s="10">
        <f>3/24000000*OO[[#This Row],[100 (01JUL1985 09:00:00)-Water Temperature (C)]]*OO[[#This Row],[42]]</f>
        <v>4.8788433080999996E-7</v>
      </c>
      <c r="AS39" s="10">
        <f>3/24000000*OO[[#This Row],[101 (01JUL1985 12:00:00)-Water Temperature (C)]]*OO[[#This Row],[43]]</f>
        <v>4.1189836940025E-7</v>
      </c>
      <c r="AT39" s="10">
        <f>3/24000000*OO[[#This Row],[102 (01JUL1985 15:00:00)-Water Temperature (C)]]*OO[[#This Row],[44]]</f>
        <v>3.2683587622399998E-7</v>
      </c>
      <c r="AU39" s="10">
        <f>3/24000000*OO[[#This Row],[103 (01JUL1985 18:00:00)-Water Temperature (C)]]*OO[[#This Row],[45]]</f>
        <v>2.5779845264937499E-7</v>
      </c>
      <c r="AV39" s="10">
        <f>3/24000000*OO[[#This Row],[104 (01JUL1985 21:00:00)-Water Temperature (C)]]*OO[[#This Row],[46]]</f>
        <v>2.0292723294327502E-7</v>
      </c>
      <c r="AW39" s="10">
        <f>3/24000000*OO[[#This Row],[105 (02JUL1985 00:00:00)-Water Temperature (C)]]*OO[[#This Row],[47]]</f>
        <v>1.5969116855229997E-7</v>
      </c>
      <c r="AX39" s="10">
        <f>3/24000000*OO[[#This Row],[106 (02JUL1985 03:00:00)-Water Temperature (C)]]*OO[[#This Row],[48]]</f>
        <v>1.2836450624585E-7</v>
      </c>
      <c r="AY39" s="10">
        <f>3/24000000*OO[[#This Row],[107 (02JUL1985 06:00:00)-Water Temperature (C)]]*OO[[#This Row],[49]]</f>
        <v>1.0692344809964998E-7</v>
      </c>
      <c r="AZ39" s="10">
        <f>3/24000000*OO[[#This Row],[108 (02JUL1985 09:00:00)-Water Temperature (C)]]*OO[[#This Row],[50]]</f>
        <v>9.9480270610025004E-8</v>
      </c>
      <c r="BA39" s="10">
        <f>3/24000000*OO[[#This Row],[109 (02JUL1985 12:00:00)-Water Temperature (C)]]*OO[[#This Row],[51]]</f>
        <v>9.6103059405749997E-8</v>
      </c>
      <c r="BB39" s="10">
        <f>3/24000000*OO[[#This Row],[110 (02JUL1985 15:00:00)-Water Temperature (C)]]*OO[[#This Row],[52]]</f>
        <v>9.316443476362499E-8</v>
      </c>
      <c r="BC39" s="10">
        <f>3/24000000*OO[[#This Row],[111 (02JUL1985 18:00:00)-Water Temperature (C)]]*OO[[#This Row],[53]]</f>
        <v>8.8973127421200007E-8</v>
      </c>
      <c r="BD39" s="10">
        <f>3/24000000*OO[[#This Row],[112 (02JUL1985 21:00:00)-Water Temperature (C)]]*OO[[#This Row],[54]]</f>
        <v>8.0941778800849998E-8</v>
      </c>
      <c r="BE39" s="10">
        <f>3/24000000*OO[[#This Row],[113 (03JUL1985 00:00:00)-Water Temperature (C)]]*OO[[#This Row],[55]]</f>
        <v>6.995738285505E-8</v>
      </c>
      <c r="BF39" s="10">
        <f>3/24000000*OO[[#This Row],[114 (03JUL1985 03:00:00)-Water Temperature (C)]]*OO[[#This Row],[56]]</f>
        <v>5.9644478568374991E-8</v>
      </c>
      <c r="BG39" s="10">
        <f>3/24000000*OO[[#This Row],[115 (03JUL1985 06:00:00)-Water Temperature (C)]]*OO[[#This Row],[57]]</f>
        <v>5.1704105392387498E-8</v>
      </c>
      <c r="BH39" s="10">
        <f>3/24000000*OO[[#This Row],[116 (03JUL1985 09:00:00)-Water Temperature (C)]]*OO[[#This Row],[58]]</f>
        <v>4.8498320810650002E-8</v>
      </c>
      <c r="BI39" s="10">
        <f>3/24000000*OO[[#This Row],[117 (03JUL1985 12:00:00)-Water Temperature (C)]]*OO[[#This Row],[59]]</f>
        <v>4.3501248153337501E-8</v>
      </c>
      <c r="BJ39" s="10">
        <f>3/24000000*OO[[#This Row],[118 (03JUL1985 15:00:00)-Water Temperature (C)]]*OO[[#This Row],[60]]</f>
        <v>3.8986926215587501E-8</v>
      </c>
      <c r="BK39" s="10">
        <f>3/24000000*OO[[#This Row],[119 (03JUL1985 18:00:00)-Water Temperature (C)]]*OO[[#This Row],[61]]</f>
        <v>3.5300895465949995E-8</v>
      </c>
      <c r="BL39" s="10">
        <f>3/24000000*OO[[#This Row],[120 (03JUL1985 21:00:00)-Water Temperature (C)]]*OO[[#This Row],[62]]</f>
        <v>3.1846387004987496E-8</v>
      </c>
      <c r="BM39" s="10">
        <f>3/24000000*OO[[#This Row],[121 (04JUL1985 00:00:00)-Water Temperature (C)]]*OO[[#This Row],[63]]</f>
        <v>2.8573279577174997E-8</v>
      </c>
      <c r="BN39" s="10">
        <f>3/24000000*OO[[#This Row],[122 (04JUL1985 03:00:00)-Water Temperature (C)]]*OO[[#This Row],[64]]</f>
        <v>2.5279876500874996E-8</v>
      </c>
      <c r="BO39" s="10">
        <f>3/24000000*OO[[#This Row],[123 (04JUL1985 06:00:00)-Water Temperature (C)]]*OO[[#This Row],[65]]</f>
        <v>2.2752818868649999E-8</v>
      </c>
      <c r="BP39" s="10">
        <f>3/24000000*OO[[#This Row],[124 (04JUL1985 09:00:00)-Water Temperature (C)]]*OO[[#This Row],[66]]</f>
        <v>2.3586027672575E-8</v>
      </c>
      <c r="BQ39" s="10">
        <f>3/24000000*OO[[#This Row],[125 (04JUL1985 12:00:00)-Water Temperature (C)]]*OO[[#This Row],[67]]</f>
        <v>2.9459483477600002E-8</v>
      </c>
      <c r="BR39" s="10">
        <f>3/24000000*OO[[#This Row],[126 (04JUL1985 15:00:00)-Water Temperature (C)]]*OO[[#This Row],[68]]</f>
        <v>3.7764242719499998E-8</v>
      </c>
      <c r="BS39" s="10">
        <f>3/24000000*OO[[#This Row],[127 (04JUL1985 18:00:00)-Water Temperature (C)]]*OO[[#This Row],[69]]</f>
        <v>4.3650470259937492E-8</v>
      </c>
      <c r="BT39" s="10">
        <f>3/24000000*OO[[#This Row],[128 (04JUL1985 21:00:00)-Water Temperature (C)]]*OO[[#This Row],[70]]</f>
        <v>4.4226244590599996E-8</v>
      </c>
      <c r="BU39" s="10">
        <f>3/24000000*OO[[#This Row],[129 (05JUL1985 00:00:00)-Water Temperature (C)]]*OO[[#This Row],[71]]</f>
        <v>4.0512599617599993E-8</v>
      </c>
      <c r="BV39" s="10">
        <f>3/24000000*OO[[#This Row],[130 (05JUL1985 03:00:00)-Water Temperature (C)]]*OO[[#This Row],[72]]</f>
        <v>3.5624853117874997E-8</v>
      </c>
      <c r="BW39" s="10">
        <f>3/24000000*OO[[#This Row],[131 (05JUL1985 06:00:00)-Water Temperature (C)]]*OO[[#This Row],[73]]</f>
        <v>3.1301204725349996E-8</v>
      </c>
      <c r="BX39" s="10">
        <f>3/24000000*OO[[#This Row],[132 (05JUL1985 09:00:00)-Water Temperature (C)]]*OO[[#This Row],[74]]</f>
        <v>2.9652741157199999E-8</v>
      </c>
      <c r="BY39" s="10">
        <f>3/24000000*OO[[#This Row],[133 (05JUL1985 12:00:00)-Water Temperature (C)]]*OO[[#This Row],[75]]</f>
        <v>2.91835635564E-8</v>
      </c>
      <c r="BZ39" s="10">
        <f>3/24000000*OO[[#This Row],[134 (05JUL1985 15:00:00)-Water Temperature (C)]]*OO[[#This Row],[76]]</f>
        <v>2.8463591938099998E-8</v>
      </c>
      <c r="CA39" s="10">
        <f>3/24000000*OO[[#This Row],[135 (05JUL1985 18:00:00)-Water Temperature (C)]]*OO[[#This Row],[77]]</f>
        <v>2.7601321848899996E-8</v>
      </c>
      <c r="CB39" s="10">
        <f>3/24000000*OO[[#This Row],[136 (05JUL1985 21:00:00)-Water Temperature (C)]]*OO[[#This Row],[78]]</f>
        <v>2.5668288005399995E-8</v>
      </c>
      <c r="CC39" s="10">
        <f>3/24000000*OO[[#This Row],[137 (06JUL1985 00:00:00)-Water Temperature (C)]]*OO[[#This Row],[79]]</f>
        <v>2.3435120712499998E-8</v>
      </c>
      <c r="CD39" s="10">
        <f>3/24000000*OO[[#This Row],[138 (06JUL1985 03:00:00)-Water Temperature (C)]]*OO[[#This Row],[80]]</f>
        <v>2.1257895633637499E-8</v>
      </c>
      <c r="CE39" s="10">
        <f>3/24000000*OO[[#This Row],[139 (06JUL1985 06:00:00)-Water Temperature (C)]]*OO[[#This Row],[81]]</f>
        <v>1.9726466590049997E-8</v>
      </c>
      <c r="CF39" s="10">
        <f>3/24000000*OO[[#This Row],[140 (06JUL1985 09:00:00)-Water Temperature (C)]]*OO[[#This Row],[82]]</f>
        <v>1.9883716272000001E-8</v>
      </c>
      <c r="CG39" s="10">
        <f>3/24000000*OO[[#This Row],[141 (06JUL1985 12:00:00)-Water Temperature (C)]]*OO[[#This Row],[83]]</f>
        <v>2.14335899877E-8</v>
      </c>
      <c r="CH39" s="10">
        <f>3/24000000*OO[[#This Row],[142 (06JUL1985 15:00:00)-Water Temperature (C)]]*OO[[#This Row],[84]]</f>
        <v>2.3624619195937497E-8</v>
      </c>
      <c r="CI39" s="10">
        <f>3/24000000*OO[[#This Row],[143 (06JUL1985 18:00:00)-Water Temperature (C)]]*OO[[#This Row],[85]]</f>
        <v>2.5052309792E-8</v>
      </c>
      <c r="CJ39" s="10">
        <f>3/24000000*OO[[#This Row],[144 (06JUL1985 21:00:00)-Water Temperature (C)]]*OO[[#This Row],[86]]</f>
        <v>2.4749004678825002E-8</v>
      </c>
      <c r="CK39" s="10">
        <f>3/24000000*OO[[#This Row],[145 (07JUL1985 00:00:00)-Water Temperature (C)]]*OO[[#This Row],[87]]</f>
        <v>2.2559685449999998E-8</v>
      </c>
      <c r="CL39" s="10">
        <f>3/24000000*OO[[#This Row],[146 (07JUL1985 03:00:00)-Water Temperature (C)]]*OO[[#This Row],[88]]</f>
        <v>1.9877725345712497E-8</v>
      </c>
      <c r="CM39" s="10">
        <f>3/24000000*OO[[#This Row],[147 (07JUL1985 06:00:00)-Water Temperature (C)]]*OO[[#This Row],[89]]</f>
        <v>1.7444721450639999E-8</v>
      </c>
      <c r="CN39" s="10">
        <f>3/24000000*OO[[#This Row],[148 (07JUL1985 09:00:00)-Water Temperature (C)]]*OO[[#This Row],[90]]</f>
        <v>1.6379151400755E-8</v>
      </c>
      <c r="CO39" s="10">
        <f>3/24000000*OO[[#This Row],[149 (07JUL1985 12:00:00)-Water Temperature (C)]]*OO[[#This Row],[91]]</f>
        <v>1.6607221413168747E-8</v>
      </c>
      <c r="CP39" s="10">
        <f>3/24000000*OO[[#This Row],[150 (07JUL1985 15:00:00)-Water Temperature (C)]]*OO[[#This Row],[92]]</f>
        <v>1.6607221413168747E-8</v>
      </c>
      <c r="CQ39" s="10">
        <f>3/24000000*OO[[#This Row],[151 (07JUL1985 18:00:00)-Water Temperature (C)]]*OO[[#This Row],[93]]</f>
        <v>1.6607221413168747E-8</v>
      </c>
      <c r="CR39" s="10">
        <f>3/24000000*OO[[#This Row],[152 (07JUL1985 21:00:00)-Water Temperature (C)]]*OO[[#This Row],[94]]</f>
        <v>1.6607221413168747E-8</v>
      </c>
      <c r="CS39" s="10">
        <f>3/24000000*OO[[#This Row],[153 (08JUL1985 00:00:00)-Water Temperature (C)]]*OO[[#This Row],[95]]</f>
        <v>1.6607221413168747E-8</v>
      </c>
      <c r="CT39" s="10">
        <f>3/24000000*OO[[#This Row],[154 (08JUL1985 03:00:00)-Water Temperature (C)]]*OO[[#This Row],[96]]</f>
        <v>1.6607221413168747E-8</v>
      </c>
      <c r="CU39" s="10">
        <f>3/24000000*OO[[#This Row],[155 (08JUL1985 06:00:00)-Water Temperature (C)]]*OO[[#This Row],[97]]</f>
        <v>1.6607221413168747E-8</v>
      </c>
      <c r="CV39" s="10">
        <f>3/24000000*OO[[#This Row],[156 (08JUL1985 09:00:00)-Water Temperature (C)]]*OO[[#This Row],[98]]</f>
        <v>1.6607221413168747E-8</v>
      </c>
      <c r="CW39" s="10">
        <f>3/24000000*OO[[#This Row],[157 (08JUL1985 12:00:00)-Water Temperature (C)]]*OO[[#This Row],[99]]</f>
        <v>1.6607221413168747E-8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0.11130565928268878</v>
      </c>
      <c r="D40" s="10">
        <f>3/24*OO[[#This Row],[60 (26JUN1985 09:00:00)-Water Temperature (C)]]*OO[[#This Row],[2]]/SUM(OO[2])</f>
        <v>9.97091741948503E-2</v>
      </c>
      <c r="E40" s="10">
        <f>3/24*OO[[#This Row],[61 (26JUN1985 12:00:00)-Water Temperature (C)]]*OO[[#This Row],[3]]/SUM(OO[3])</f>
        <v>5.0770431933043108E-3</v>
      </c>
      <c r="F40" s="10">
        <f>3/24*OO[[#This Row],[62 (26JUN1985 15:00:00)-Water Temperature (C)]]*OO[[#This Row],[4]]/SUM(OO[4])</f>
        <v>1.5557076351675953E-4</v>
      </c>
      <c r="G40" s="10">
        <f>3/24*OO[[#This Row],[63 (26JUN1985 18:00:00)-Water Temperature (C)]]*OO[[#This Row],[5]]/SUM(OO[5])</f>
        <v>6.4462713794477932E-5</v>
      </c>
      <c r="H40" s="10">
        <f>3/24*OO[[#This Row],[64 (26JUN1985 21:00:00)-Water Temperature (C)]]*OO[[#This Row],[6]]/SUM(OO[6])</f>
        <v>5.6324365970902534E-5</v>
      </c>
      <c r="I40" s="10">
        <f>3/24*OO[[#This Row],[65 (27JUN1985 00:00:00)-Water Temperature (C)]]*OO[[#This Row],[7]]/SUM(OO[7])</f>
        <v>4.8246233284726157E-5</v>
      </c>
      <c r="J40" s="10">
        <f>3/24*OO[[#This Row],[66 (27JUN1985 03:00:00)-Water Temperature (C)]]*OO[[#This Row],[8]]/SUM(OO[8])</f>
        <v>4.0913142661873416E-5</v>
      </c>
      <c r="K40" s="10">
        <f>3/24*OO[[#This Row],[67 (27JUN1985 06:00:00)-Water Temperature (C)]]*OO[[#This Row],[9]]/SUM(OO[9])</f>
        <v>3.5744840267091111E-5</v>
      </c>
      <c r="L40" s="10">
        <f>3/24*OO[[#This Row],[68 (27JUN1985 09:00:00)-Water Temperature (C)]]*OO[[#This Row],[10]]/SUM(OO[10])</f>
        <v>3.8568859195659682E-5</v>
      </c>
      <c r="M40" s="10">
        <f>3/24*OO[[#This Row],[69 (27JUN1985 12:00:00)-Water Temperature (C)]]*OO[[#This Row],[11]]/SUM(OO[11])</f>
        <v>4.4905051345120875E-5</v>
      </c>
      <c r="N40" s="10">
        <f>3/24*OO[[#This Row],[70 (27JUN1985 15:00:00)-Water Temperature (C)]]*OO[[#This Row],[12]]/SUM(OO[12])</f>
        <v>4.7101701057275385E-5</v>
      </c>
      <c r="O40" s="10">
        <f>3/24*OO[[#This Row],[71 (27JUN1985 18:00:00)-Water Temperature (C)]]*OO[[#This Row],[13]]/SUM(OO[13])</f>
        <v>4.5074267382383483E-5</v>
      </c>
      <c r="P40" s="10">
        <f>3/24*OO[[#This Row],[72 (27JUN1985 21:00:00)-Water Temperature (C)]]*OO[[#This Row],[14]]/SUM(OO[14])</f>
        <v>3.9950181963048662E-5</v>
      </c>
      <c r="Q40" s="10">
        <f>3/24*OO[[#This Row],[73 (28JUN1985 00:00:00)-Water Temperature (C)]]*OO[[#This Row],[15]]/SUM(OO[15])</f>
        <v>3.3940619188626015E-5</v>
      </c>
      <c r="R40" s="10">
        <f>3/24*OO[[#This Row],[74 (28JUN1985 03:00:00)-Water Temperature (C)]]*OO[[#This Row],[16]]/SUM(OO[16])</f>
        <v>2.87100140731441E-5</v>
      </c>
      <c r="S40" s="10">
        <f>3/24*OO[[#This Row],[75 (28JUN1985 06:00:00)-Water Temperature (C)]]*OO[[#This Row],[17]]/SUM(OO[17])</f>
        <v>2.4584062377295803E-5</v>
      </c>
      <c r="T40" s="10">
        <f>3/24*OO[[#This Row],[76 (28JUN1985 09:00:00)-Water Temperature (C)]]*OO[[#This Row],[18]]/SUM(OO[18])</f>
        <v>2.1856345858641279E-5</v>
      </c>
      <c r="U40" s="10">
        <f>3/24*OO[[#This Row],[77 (28JUN1985 12:00:00)-Water Temperature (C)]]*OO[[#This Row],[19]]/SUM(OO[19])</f>
        <v>2.0195614963887646E-5</v>
      </c>
      <c r="V40" s="10">
        <f>3/24000000*OO[[#This Row],[78 (28JUN1985 15:00:00)-Water Temperature (C)]]*OO[[#This Row],[20]]</f>
        <v>1.8490684035150002E-5</v>
      </c>
      <c r="W40" s="10">
        <f>3/24000000*OO[[#This Row],[79 (28JUN1985 18:00:00)-Water Temperature (C)]]*OO[[#This Row],[21]]</f>
        <v>1.6762780850656249E-5</v>
      </c>
      <c r="X40" s="10">
        <f>3/24000000*OO[[#This Row],[80 (28JUN1985 21:00:00)-Water Temperature (C)]]*OO[[#This Row],[22]]</f>
        <v>1.4504635051599999E-5</v>
      </c>
      <c r="Y40" s="10">
        <f>3/24000000*OO[[#This Row],[81 (29JUN1985 00:00:00)-Water Temperature (C)]]*OO[[#This Row],[23]]</f>
        <v>1.2304686284220001E-5</v>
      </c>
      <c r="Z40" s="10">
        <f>3/24000000*OO[[#This Row],[82 (29JUN1985 03:00:00)-Water Temperature (C)]]*OO[[#This Row],[24]]</f>
        <v>1.041635701380125E-5</v>
      </c>
      <c r="AA40" s="10">
        <f>3/24000000*OO[[#This Row],[83 (29JUN1985 06:00:00)-Water Temperature (C)]]*OO[[#This Row],[25]]</f>
        <v>9.0257478950312492E-6</v>
      </c>
      <c r="AB40" s="10">
        <f>3/24000000*OO[[#This Row],[84 (29JUN1985 09:00:00)-Water Temperature (C)]]*OO[[#This Row],[26]]</f>
        <v>7.8972118312037493E-6</v>
      </c>
      <c r="AC40" s="10">
        <f>3/24000000*OO[[#This Row],[85 (29JUN1985 12:00:00)-Water Temperature (C)]]*OO[[#This Row],[27]]</f>
        <v>7.1093015393199993E-6</v>
      </c>
      <c r="AD40" s="10">
        <f>3/24000000*OO[[#This Row],[86 (29JUN1985 15:00:00)-Water Temperature (C)]]*OO[[#This Row],[28]]</f>
        <v>6.4824702478299995E-6</v>
      </c>
      <c r="AE40" s="10">
        <f>3/24000000*OO[[#This Row],[88 (29JUN1985 21:00:00)-Water Temperature (C)]]*OO[[#This Row],[30]]</f>
        <v>5.2419970927624999E-6</v>
      </c>
      <c r="AF40" s="10">
        <f>3/24000000*OO[[#This Row],[88 (29JUN1985 21:00:00)-Water Temperature (C)]]*OO[[#This Row],[30]]</f>
        <v>5.2419970927624999E-6</v>
      </c>
      <c r="AG40" s="10">
        <f>3/24000000*OO[[#This Row],[89 (30JUN1985 00:00:00)-Water Temperature (C)]]*OO[[#This Row],[31]]</f>
        <v>4.4224076547537503E-6</v>
      </c>
      <c r="AH40" s="10">
        <f>3/24000000*OO[[#This Row],[90 (30JUN1985 03:00:00)-Water Temperature (C)]]*OO[[#This Row],[32]]</f>
        <v>3.6847952356475004E-6</v>
      </c>
      <c r="AI40" s="10">
        <f>3/24000000*OO[[#This Row],[91 (30JUN1985 06:00:00)-Water Temperature (C)]]*OO[[#This Row],[33]]</f>
        <v>3.1015932995025002E-6</v>
      </c>
      <c r="AJ40" s="10">
        <f>3/24000000*OO[[#This Row],[92 (30JUN1985 09:00:00)-Water Temperature (C)]]*OO[[#This Row],[34]]</f>
        <v>2.7371676383E-6</v>
      </c>
      <c r="AK40" s="10">
        <f>3/24000000*OO[[#This Row],[93 (30JUN1985 12:00:00)-Water Temperature (C)]]*OO[[#This Row],[35]]</f>
        <v>2.3677251269625001E-6</v>
      </c>
      <c r="AL40" s="10">
        <f>3/24000000*OO[[#This Row],[94 (30JUN1985 15:00:00)-Water Temperature (C)]]*OO[[#This Row],[36]]</f>
        <v>1.9676722276079998E-6</v>
      </c>
      <c r="AM40" s="10">
        <f>3/24000000*OO[[#This Row],[95 (30JUN1985 18:00:00)-Water Temperature (C)]]*OO[[#This Row],[37]]</f>
        <v>1.6670406276112497E-6</v>
      </c>
      <c r="AN40" s="10">
        <f>3/24000000*OO[[#This Row],[96 (30JUN1985 21:00:00)-Water Temperature (C)]]*OO[[#This Row],[38]]</f>
        <v>1.3932941979123749E-6</v>
      </c>
      <c r="AO40" s="10">
        <f>3/24000000*OO[[#This Row],[97 (01JUL1985 00:00:00)-Water Temperature (C)]]*OO[[#This Row],[39]]</f>
        <v>1.1369809004578747E-6</v>
      </c>
      <c r="AP40" s="10">
        <f>3/24000000*OO[[#This Row],[98 (01JUL1985 03:00:00)-Water Temperature (C)]]*OO[[#This Row],[40]]</f>
        <v>9.2948747237937497E-7</v>
      </c>
      <c r="AQ40" s="10">
        <f>3/24000000*OO[[#This Row],[99 (01JUL1985 06:00:00)-Water Temperature (C)]]*OO[[#This Row],[41]]</f>
        <v>7.7002964007787492E-7</v>
      </c>
      <c r="AR40" s="10">
        <f>3/24000000*OO[[#This Row],[100 (01JUL1985 09:00:00)-Water Temperature (C)]]*OO[[#This Row],[42]]</f>
        <v>6.8452206290737489E-7</v>
      </c>
      <c r="AS40" s="10">
        <f>3/24000000*OO[[#This Row],[101 (01JUL1985 12:00:00)-Water Temperature (C)]]*OO[[#This Row],[43]]</f>
        <v>5.8578493287599993E-7</v>
      </c>
      <c r="AT40" s="10">
        <f>3/24000000*OO[[#This Row],[102 (01JUL1985 15:00:00)-Water Temperature (C)]]*OO[[#This Row],[44]]</f>
        <v>4.6757338214187493E-7</v>
      </c>
      <c r="AU40" s="10">
        <f>3/24000000*OO[[#This Row],[103 (01JUL1985 18:00:00)-Water Temperature (C)]]*OO[[#This Row],[45]]</f>
        <v>3.6779023049249998E-7</v>
      </c>
      <c r="AV40" s="10">
        <f>3/24000000*OO[[#This Row],[104 (01JUL1985 21:00:00)-Water Temperature (C)]]*OO[[#This Row],[46]]</f>
        <v>2.8801019984800002E-7</v>
      </c>
      <c r="AW40" s="10">
        <f>3/24000000*OO[[#This Row],[105 (02JUL1985 00:00:00)-Water Temperature (C)]]*OO[[#This Row],[47]]</f>
        <v>2.2593781294499998E-7</v>
      </c>
      <c r="AX40" s="10">
        <f>3/24000000*OO[[#This Row],[106 (02JUL1985 03:00:00)-Water Temperature (C)]]*OO[[#This Row],[48]]</f>
        <v>1.8105062855412501E-7</v>
      </c>
      <c r="AY40" s="10">
        <f>3/24000000*OO[[#This Row],[107 (02JUL1985 06:00:00)-Water Temperature (C)]]*OO[[#This Row],[49]]</f>
        <v>1.5010063404969997E-7</v>
      </c>
      <c r="AZ40" s="10">
        <f>3/24000000*OO[[#This Row],[108 (02JUL1985 09:00:00)-Water Temperature (C)]]*OO[[#This Row],[50]]</f>
        <v>1.3848382726072497E-7</v>
      </c>
      <c r="BA40" s="10">
        <f>3/24000000*OO[[#This Row],[109 (02JUL1985 12:00:00)-Water Temperature (C)]]*OO[[#This Row],[51]]</f>
        <v>1.33668967397775E-7</v>
      </c>
      <c r="BB40" s="10">
        <f>3/24000000*OO[[#This Row],[110 (02JUL1985 15:00:00)-Water Temperature (C)]]*OO[[#This Row],[52]]</f>
        <v>1.2938410918205E-7</v>
      </c>
      <c r="BC40" s="10">
        <f>3/24000000*OO[[#This Row],[111 (02JUL1985 18:00:00)-Water Temperature (C)]]*OO[[#This Row],[53]]</f>
        <v>1.2372544088849999E-7</v>
      </c>
      <c r="BD40" s="10">
        <f>3/24000000*OO[[#This Row],[112 (02JUL1985 21:00:00)-Water Temperature (C)]]*OO[[#This Row],[54]]</f>
        <v>1.12836969630175E-7</v>
      </c>
      <c r="BE40" s="10">
        <f>3/24000000*OO[[#This Row],[113 (03JUL1985 00:00:00)-Water Temperature (C)]]*OO[[#This Row],[55]]</f>
        <v>9.7871207226449997E-8</v>
      </c>
      <c r="BF40" s="10">
        <f>3/24000000*OO[[#This Row],[114 (03JUL1985 03:00:00)-Water Temperature (C)]]*OO[[#This Row],[56]]</f>
        <v>8.350325385599999E-8</v>
      </c>
      <c r="BG40" s="10">
        <f>3/24000000*OO[[#This Row],[115 (03JUL1985 06:00:00)-Water Temperature (C)]]*OO[[#This Row],[57]]</f>
        <v>7.2230258422275003E-8</v>
      </c>
      <c r="BH40" s="10">
        <f>3/24000000*OO[[#This Row],[116 (03JUL1985 09:00:00)-Water Temperature (C)]]*OO[[#This Row],[58]]</f>
        <v>6.7423804612537487E-8</v>
      </c>
      <c r="BI40" s="10">
        <f>3/24000000*OO[[#This Row],[117 (03JUL1985 12:00:00)-Water Temperature (C)]]*OO[[#This Row],[59]]</f>
        <v>6.0956648934649997E-8</v>
      </c>
      <c r="BJ40" s="10">
        <f>3/24000000*OO[[#This Row],[118 (03JUL1985 15:00:00)-Water Temperature (C)]]*OO[[#This Row],[60]]</f>
        <v>5.4671319518225E-8</v>
      </c>
      <c r="BK40" s="10">
        <f>3/24000000*OO[[#This Row],[119 (03JUL1985 18:00:00)-Water Temperature (C)]]*OO[[#This Row],[61]]</f>
        <v>4.9371243142499993E-8</v>
      </c>
      <c r="BL40" s="10">
        <f>3/24000000*OO[[#This Row],[120 (03JUL1985 21:00:00)-Water Temperature (C)]]*OO[[#This Row],[62]]</f>
        <v>4.4343221330187501E-8</v>
      </c>
      <c r="BM40" s="10">
        <f>3/24000000*OO[[#This Row],[121 (04JUL1985 00:00:00)-Water Temperature (C)]]*OO[[#This Row],[63]]</f>
        <v>3.9760944269699992E-8</v>
      </c>
      <c r="BN40" s="10">
        <f>3/24000000*OO[[#This Row],[122 (04JUL1985 03:00:00)-Water Temperature (C)]]*OO[[#This Row],[64]]</f>
        <v>3.5236924186299995E-8</v>
      </c>
      <c r="BO40" s="10">
        <f>3/24000000*OO[[#This Row],[123 (04JUL1985 06:00:00)-Water Temperature (C)]]*OO[[#This Row],[65]]</f>
        <v>3.1633210776375004E-8</v>
      </c>
      <c r="BP40" s="10">
        <f>3/24000000*OO[[#This Row],[124 (04JUL1985 09:00:00)-Water Temperature (C)]]*OO[[#This Row],[66]]</f>
        <v>3.21716443734E-8</v>
      </c>
      <c r="BQ40" s="10">
        <f>3/24000000*OO[[#This Row],[125 (04JUL1985 12:00:00)-Water Temperature (C)]]*OO[[#This Row],[67]]</f>
        <v>3.9360310640437498E-8</v>
      </c>
      <c r="BR40" s="10">
        <f>3/24000000*OO[[#This Row],[126 (04JUL1985 15:00:00)-Water Temperature (C)]]*OO[[#This Row],[68]]</f>
        <v>5.0672334157637503E-8</v>
      </c>
      <c r="BS40" s="10">
        <f>3/24000000*OO[[#This Row],[127 (04JUL1985 18:00:00)-Water Temperature (C)]]*OO[[#This Row],[69]]</f>
        <v>5.9409254680000003E-8</v>
      </c>
      <c r="BT40" s="10">
        <f>3/24000000*OO[[#This Row],[128 (04JUL1985 21:00:00)-Water Temperature (C)]]*OO[[#This Row],[70]]</f>
        <v>6.0945418779999992E-8</v>
      </c>
      <c r="BU40" s="10">
        <f>3/24000000*OO[[#This Row],[129 (05JUL1985 00:00:00)-Water Temperature (C)]]*OO[[#This Row],[71]]</f>
        <v>5.633771192795E-8</v>
      </c>
      <c r="BV40" s="10">
        <f>3/24000000*OO[[#This Row],[130 (05JUL1985 03:00:00)-Water Temperature (C)]]*OO[[#This Row],[72]]</f>
        <v>4.9734136028199994E-8</v>
      </c>
      <c r="BW40" s="10">
        <f>3/24000000*OO[[#This Row],[131 (05JUL1985 06:00:00)-Water Temperature (C)]]*OO[[#This Row],[73]]</f>
        <v>4.3647341403712499E-8</v>
      </c>
      <c r="BX40" s="10">
        <f>3/24000000*OO[[#This Row],[132 (05JUL1985 09:00:00)-Water Temperature (C)]]*OO[[#This Row],[74]]</f>
        <v>4.108229346419999E-8</v>
      </c>
      <c r="BY40" s="10">
        <f>3/24000000*OO[[#This Row],[133 (05JUL1985 12:00:00)-Water Temperature (C)]]*OO[[#This Row],[75]]</f>
        <v>4.0324312342649998E-8</v>
      </c>
      <c r="BZ40" s="10">
        <f>3/24000000*OO[[#This Row],[134 (05JUL1985 15:00:00)-Water Temperature (C)]]*OO[[#This Row],[76]]</f>
        <v>3.9352667366249997E-8</v>
      </c>
      <c r="CA40" s="10">
        <f>3/24000000*OO[[#This Row],[135 (05JUL1985 18:00:00)-Water Temperature (C)]]*OO[[#This Row],[77]]</f>
        <v>3.8164161122250001E-8</v>
      </c>
      <c r="CB40" s="10">
        <f>3/24000000*OO[[#This Row],[136 (05JUL1985 21:00:00)-Water Temperature (C)]]*OO[[#This Row],[78]]</f>
        <v>3.5621805237937498E-8</v>
      </c>
      <c r="CC40" s="10">
        <f>3/24000000*OO[[#This Row],[137 (06JUL1985 00:00:00)-Water Temperature (C)]]*OO[[#This Row],[79]]</f>
        <v>3.2537381892275003E-8</v>
      </c>
      <c r="CD40" s="10">
        <f>3/24000000*OO[[#This Row],[138 (06JUL1985 03:00:00)-Water Temperature (C)]]*OO[[#This Row],[80]]</f>
        <v>2.9521427763E-8</v>
      </c>
      <c r="CE40" s="10">
        <f>3/24000000*OO[[#This Row],[139 (06JUL1985 06:00:00)-Water Temperature (C)]]*OO[[#This Row],[81]]</f>
        <v>2.7324767956575003E-8</v>
      </c>
      <c r="CF40" s="10">
        <f>3/24000000*OO[[#This Row],[140 (06JUL1985 09:00:00)-Water Temperature (C)]]*OO[[#This Row],[82]]</f>
        <v>2.7360355468575002E-8</v>
      </c>
      <c r="CG40" s="10">
        <f>3/24000000*OO[[#This Row],[141 (06JUL1985 12:00:00)-Water Temperature (C)]]*OO[[#This Row],[83]]</f>
        <v>2.9300767971787501E-8</v>
      </c>
      <c r="CH40" s="10">
        <f>3/24000000*OO[[#This Row],[142 (06JUL1985 15:00:00)-Water Temperature (C)]]*OO[[#This Row],[84]]</f>
        <v>3.2280901259849996E-8</v>
      </c>
      <c r="CI40" s="10">
        <f>3/24000000*OO[[#This Row],[143 (06JUL1985 18:00:00)-Water Temperature (C)]]*OO[[#This Row],[85]]</f>
        <v>3.4410982040624994E-8</v>
      </c>
      <c r="CJ40" s="10">
        <f>3/24000000*OO[[#This Row],[144 (06JUL1985 21:00:00)-Water Temperature (C)]]*OO[[#This Row],[86]]</f>
        <v>3.4206193043375003E-8</v>
      </c>
      <c r="CK40" s="10">
        <f>3/24000000*OO[[#This Row],[145 (07JUL1985 00:00:00)-Water Temperature (C)]]*OO[[#This Row],[87]]</f>
        <v>3.1388072891112495E-8</v>
      </c>
      <c r="CL40" s="10">
        <f>3/24000000*OO[[#This Row],[146 (07JUL1985 03:00:00)-Water Temperature (C)]]*OO[[#This Row],[88]]</f>
        <v>2.7746183421000003E-8</v>
      </c>
      <c r="CM40" s="10">
        <f>3/24000000*OO[[#This Row],[147 (07JUL1985 06:00:00)-Water Temperature (C)]]*OO[[#This Row],[89]]</f>
        <v>2.4346524690975002E-8</v>
      </c>
      <c r="CN40" s="10">
        <f>3/24000000*OO[[#This Row],[148 (07JUL1985 09:00:00)-Water Temperature (C)]]*OO[[#This Row],[90]]</f>
        <v>2.2683123885162498E-8</v>
      </c>
      <c r="CO40" s="10">
        <f>3/24000000*OO[[#This Row],[149 (07JUL1985 12:00:00)-Water Temperature (C)]]*OO[[#This Row],[91]]</f>
        <v>2.286348304425E-8</v>
      </c>
      <c r="CP40" s="10">
        <f>3/24000000*OO[[#This Row],[150 (07JUL1985 15:00:00)-Water Temperature (C)]]*OO[[#This Row],[92]]</f>
        <v>2.286348304425E-8</v>
      </c>
      <c r="CQ40" s="10">
        <f>3/24000000*OO[[#This Row],[151 (07JUL1985 18:00:00)-Water Temperature (C)]]*OO[[#This Row],[93]]</f>
        <v>2.286348304425E-8</v>
      </c>
      <c r="CR40" s="10">
        <f>3/24000000*OO[[#This Row],[152 (07JUL1985 21:00:00)-Water Temperature (C)]]*OO[[#This Row],[94]]</f>
        <v>2.286348304425E-8</v>
      </c>
      <c r="CS40" s="10">
        <f>3/24000000*OO[[#This Row],[153 (08JUL1985 00:00:00)-Water Temperature (C)]]*OO[[#This Row],[95]]</f>
        <v>2.286348304425E-8</v>
      </c>
      <c r="CT40" s="10">
        <f>3/24000000*OO[[#This Row],[154 (08JUL1985 03:00:00)-Water Temperature (C)]]*OO[[#This Row],[96]]</f>
        <v>2.286348304425E-8</v>
      </c>
      <c r="CU40" s="10">
        <f>3/24000000*OO[[#This Row],[155 (08JUL1985 06:00:00)-Water Temperature (C)]]*OO[[#This Row],[97]]</f>
        <v>2.286348304425E-8</v>
      </c>
      <c r="CV40" s="10">
        <f>3/24000000*OO[[#This Row],[156 (08JUL1985 09:00:00)-Water Temperature (C)]]*OO[[#This Row],[98]]</f>
        <v>2.286348304425E-8</v>
      </c>
      <c r="CW40" s="10">
        <f>3/24000000*OO[[#This Row],[157 (08JUL1985 12:00:00)-Water Temperature (C)]]*OO[[#This Row],[99]]</f>
        <v>2.286348304425E-8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6.9342699145164069E-2</v>
      </c>
      <c r="D41" s="10">
        <f>3/24*OO[[#This Row],[60 (26JUN1985 09:00:00)-Water Temperature (C)]]*OO[[#This Row],[2]]/SUM(OO[2])</f>
        <v>0.110446317808797</v>
      </c>
      <c r="E41" s="10">
        <f>3/24*OO[[#This Row],[61 (26JUN1985 12:00:00)-Water Temperature (C)]]*OO[[#This Row],[3]]/SUM(OO[3])</f>
        <v>7.5911479190716872E-3</v>
      </c>
      <c r="F41" s="10">
        <f>3/24*OO[[#This Row],[62 (26JUN1985 15:00:00)-Water Temperature (C)]]*OO[[#This Row],[4]]/SUM(OO[4])</f>
        <v>2.1650488212630279E-4</v>
      </c>
      <c r="G41" s="10">
        <f>3/24*OO[[#This Row],[63 (26JUN1985 18:00:00)-Water Temperature (C)]]*OO[[#This Row],[5]]/SUM(OO[5])</f>
        <v>5.908954040424661E-5</v>
      </c>
      <c r="H41" s="10">
        <f>3/24*OO[[#This Row],[64 (26JUN1985 21:00:00)-Water Temperature (C)]]*OO[[#This Row],[6]]/SUM(OO[6])</f>
        <v>5.0728918425930806E-5</v>
      </c>
      <c r="I41" s="10">
        <f>3/24*OO[[#This Row],[65 (27JUN1985 00:00:00)-Water Temperature (C)]]*OO[[#This Row],[7]]/SUM(OO[7])</f>
        <v>4.3483320566434953E-5</v>
      </c>
      <c r="J41" s="10">
        <f>3/24*OO[[#This Row],[66 (27JUN1985 03:00:00)-Water Temperature (C)]]*OO[[#This Row],[8]]/SUM(OO[8])</f>
        <v>3.6873109662594216E-5</v>
      </c>
      <c r="K41" s="10">
        <f>3/24*OO[[#This Row],[67 (27JUN1985 06:00:00)-Water Temperature (C)]]*OO[[#This Row],[9]]/SUM(OO[9])</f>
        <v>3.1975766758834117E-5</v>
      </c>
      <c r="L41" s="10">
        <f>3/24*OO[[#This Row],[68 (27JUN1985 09:00:00)-Water Temperature (C)]]*OO[[#This Row],[10]]/SUM(OO[10])</f>
        <v>3.3606450569371509E-5</v>
      </c>
      <c r="M41" s="10">
        <f>3/24*OO[[#This Row],[69 (27JUN1985 12:00:00)-Water Temperature (C)]]*OO[[#This Row],[11]]/SUM(OO[11])</f>
        <v>3.9234456515157549E-5</v>
      </c>
      <c r="N41" s="10">
        <f>3/24*OO[[#This Row],[70 (27JUN1985 15:00:00)-Water Temperature (C)]]*OO[[#This Row],[12]]/SUM(OO[12])</f>
        <v>4.1609112266766082E-5</v>
      </c>
      <c r="O41" s="10">
        <f>3/24*OO[[#This Row],[71 (27JUN1985 18:00:00)-Water Temperature (C)]]*OO[[#This Row],[13]]/SUM(OO[13])</f>
        <v>4.0101315544861115E-5</v>
      </c>
      <c r="P41" s="10">
        <f>3/24*OO[[#This Row],[72 (27JUN1985 21:00:00)-Water Temperature (C)]]*OO[[#This Row],[14]]/SUM(OO[14])</f>
        <v>3.5647624961166903E-5</v>
      </c>
      <c r="Q41" s="10">
        <f>3/24*OO[[#This Row],[73 (28JUN1985 00:00:00)-Water Temperature (C)]]*OO[[#This Row],[15]]/SUM(OO[15])</f>
        <v>3.0288878403868108E-5</v>
      </c>
      <c r="R41" s="10">
        <f>3/24*OO[[#This Row],[74 (28JUN1985 03:00:00)-Water Temperature (C)]]*OO[[#This Row],[16]]/SUM(OO[16])</f>
        <v>2.556341486714003E-5</v>
      </c>
      <c r="S41" s="10">
        <f>3/24*OO[[#This Row],[75 (28JUN1985 06:00:00)-Water Temperature (C)]]*OO[[#This Row],[17]]/SUM(OO[17])</f>
        <v>2.1814481800868704E-5</v>
      </c>
      <c r="T41" s="10">
        <f>3/24*OO[[#This Row],[76 (28JUN1985 09:00:00)-Water Temperature (C)]]*OO[[#This Row],[18]]/SUM(OO[18])</f>
        <v>1.9284459782487362E-5</v>
      </c>
      <c r="U41" s="10">
        <f>3/24*OO[[#This Row],[77 (28JUN1985 12:00:00)-Water Temperature (C)]]*OO[[#This Row],[19]]/SUM(OO[19])</f>
        <v>1.7777399204793797E-5</v>
      </c>
      <c r="V41" s="10">
        <f>3/24000000*OO[[#This Row],[78 (28JUN1985 15:00:00)-Water Temperature (C)]]*OO[[#This Row],[20]]</f>
        <v>1.6243938682785001E-5</v>
      </c>
      <c r="W41" s="10">
        <f>3/24000000*OO[[#This Row],[79 (28JUN1985 18:00:00)-Water Temperature (C)]]*OO[[#This Row],[21]]</f>
        <v>1.469591351748E-5</v>
      </c>
      <c r="X41" s="10">
        <f>3/24000000*OO[[#This Row],[80 (28JUN1985 21:00:00)-Water Temperature (C)]]*OO[[#This Row],[22]]</f>
        <v>1.2739716988173747E-5</v>
      </c>
      <c r="Y41" s="10">
        <f>3/24000000*OO[[#This Row],[81 (29JUN1985 00:00:00)-Water Temperature (C)]]*OO[[#This Row],[23]]</f>
        <v>1.0796971510255E-5</v>
      </c>
      <c r="Z41" s="10">
        <f>3/24000000*OO[[#This Row],[82 (29JUN1985 03:00:00)-Water Temperature (C)]]*OO[[#This Row],[24]]</f>
        <v>9.1118038827724992E-6</v>
      </c>
      <c r="AA41" s="10">
        <f>3/24000000*OO[[#This Row],[83 (29JUN1985 06:00:00)-Water Temperature (C)]]*OO[[#This Row],[25]]</f>
        <v>7.85360660218875E-6</v>
      </c>
      <c r="AB41" s="10">
        <f>3/24000000*OO[[#This Row],[84 (29JUN1985 09:00:00)-Water Temperature (C)]]*OO[[#This Row],[26]]</f>
        <v>6.8710298042737501E-6</v>
      </c>
      <c r="AC41" s="10">
        <f>3/24000000*OO[[#This Row],[85 (29JUN1985 12:00:00)-Water Temperature (C)]]*OO[[#This Row],[27]]</f>
        <v>6.1677854969499995E-6</v>
      </c>
      <c r="AD41" s="10">
        <f>3/24000000*OO[[#This Row],[86 (29JUN1985 15:00:00)-Water Temperature (C)]]*OO[[#This Row],[28]]</f>
        <v>5.6058298249199993E-6</v>
      </c>
      <c r="AE41" s="10">
        <f>3/24000000*OO[[#This Row],[88 (29JUN1985 21:00:00)-Water Temperature (C)]]*OO[[#This Row],[30]]</f>
        <v>4.5278728885312491E-6</v>
      </c>
      <c r="AF41" s="10">
        <f>3/24000000*OO[[#This Row],[88 (29JUN1985 21:00:00)-Water Temperature (C)]]*OO[[#This Row],[30]]</f>
        <v>4.5278728885312491E-6</v>
      </c>
      <c r="AG41" s="10">
        <f>3/24000000*OO[[#This Row],[89 (30JUN1985 00:00:00)-Water Temperature (C)]]*OO[[#This Row],[31]]</f>
        <v>3.8257137403650008E-6</v>
      </c>
      <c r="AH41" s="10">
        <f>3/24000000*OO[[#This Row],[90 (30JUN1985 03:00:00)-Water Temperature (C)]]*OO[[#This Row],[32]]</f>
        <v>3.1848975690250004E-6</v>
      </c>
      <c r="AI41" s="10">
        <f>3/24000000*OO[[#This Row],[91 (30JUN1985 06:00:00)-Water Temperature (C)]]*OO[[#This Row],[33]]</f>
        <v>2.6700885059099994E-6</v>
      </c>
      <c r="AJ41" s="10">
        <f>3/24000000*OO[[#This Row],[92 (30JUN1985 09:00:00)-Water Temperature (C)]]*OO[[#This Row],[34]]</f>
        <v>2.3554526497249994E-6</v>
      </c>
      <c r="AK41" s="10">
        <f>3/24000000*OO[[#This Row],[93 (30JUN1985 12:00:00)-Water Temperature (C)]]*OO[[#This Row],[35]]</f>
        <v>2.0484413207587502E-6</v>
      </c>
      <c r="AL41" s="10">
        <f>3/24000000*OO[[#This Row],[94 (30JUN1985 15:00:00)-Water Temperature (C)]]*OO[[#This Row],[36]]</f>
        <v>1.7051215070317502E-6</v>
      </c>
      <c r="AM41" s="10">
        <f>3/24000000*OO[[#This Row],[95 (30JUN1985 18:00:00)-Water Temperature (C)]]*OO[[#This Row],[37]]</f>
        <v>1.4393005272021248E-6</v>
      </c>
      <c r="AN41" s="10">
        <f>3/24000000*OO[[#This Row],[96 (30JUN1985 21:00:00)-Water Temperature (C)]]*OO[[#This Row],[38]]</f>
        <v>1.2005769235898748E-6</v>
      </c>
      <c r="AO41" s="10">
        <f>3/24000000*OO[[#This Row],[97 (01JUL1985 00:00:00)-Water Temperature (C)]]*OO[[#This Row],[39]]</f>
        <v>9.7738907480250011E-7</v>
      </c>
      <c r="AP41" s="10">
        <f>3/24000000*OO[[#This Row],[98 (01JUL1985 03:00:00)-Water Temperature (C)]]*OO[[#This Row],[40]]</f>
        <v>7.9806739919825001E-7</v>
      </c>
      <c r="AQ41" s="10">
        <f>3/24000000*OO[[#This Row],[99 (01JUL1985 06:00:00)-Water Temperature (C)]]*OO[[#This Row],[41]]</f>
        <v>6.5927480202449995E-7</v>
      </c>
      <c r="AR41" s="10">
        <f>3/24000000*OO[[#This Row],[100 (01JUL1985 09:00:00)-Water Temperature (C)]]*OO[[#This Row],[42]]</f>
        <v>5.8572241917462502E-7</v>
      </c>
      <c r="AS41" s="10">
        <f>3/24000000*OO[[#This Row],[101 (01JUL1985 12:00:00)-Water Temperature (C)]]*OO[[#This Row],[43]]</f>
        <v>5.0848669577249997E-7</v>
      </c>
      <c r="AT41" s="10">
        <f>3/24000000*OO[[#This Row],[102 (01JUL1985 15:00:00)-Water Temperature (C)]]*OO[[#This Row],[44]]</f>
        <v>4.0951628247374996E-7</v>
      </c>
      <c r="AU41" s="10">
        <f>3/24000000*OO[[#This Row],[103 (01JUL1985 18:00:00)-Water Temperature (C)]]*OO[[#This Row],[45]]</f>
        <v>3.21205175928E-7</v>
      </c>
      <c r="AV41" s="10">
        <f>3/24000000*OO[[#This Row],[104 (01JUL1985 21:00:00)-Water Temperature (C)]]*OO[[#This Row],[46]]</f>
        <v>2.4954156873974994E-7</v>
      </c>
      <c r="AW41" s="10">
        <f>3/24000000*OO[[#This Row],[105 (02JUL1985 00:00:00)-Water Temperature (C)]]*OO[[#This Row],[47]]</f>
        <v>1.9486240387162498E-7</v>
      </c>
      <c r="AX41" s="10">
        <f>3/24000000*OO[[#This Row],[106 (02JUL1985 03:00:00)-Water Temperature (C)]]*OO[[#This Row],[48]]</f>
        <v>1.5549381388028747E-7</v>
      </c>
      <c r="AY41" s="10">
        <f>3/24000000*OO[[#This Row],[107 (02JUL1985 06:00:00)-Water Temperature (C)]]*OO[[#This Row],[49]]</f>
        <v>1.2835434992275E-7</v>
      </c>
      <c r="AZ41" s="10">
        <f>3/24000000*OO[[#This Row],[108 (02JUL1985 09:00:00)-Water Temperature (C)]]*OO[[#This Row],[50]]</f>
        <v>1.173684143142375E-7</v>
      </c>
      <c r="BA41" s="10">
        <f>3/24000000*OO[[#This Row],[109 (02JUL1985 12:00:00)-Water Temperature (C)]]*OO[[#This Row],[51]]</f>
        <v>1.1301559019946249E-7</v>
      </c>
      <c r="BB41" s="10">
        <f>3/24000000*OO[[#This Row],[110 (02JUL1985 15:00:00)-Water Temperature (C)]]*OO[[#This Row],[52]]</f>
        <v>1.0919994559781249E-7</v>
      </c>
      <c r="BC41" s="10">
        <f>3/24000000*OO[[#This Row],[111 (02JUL1985 18:00:00)-Water Temperature (C)]]*OO[[#This Row],[53]]</f>
        <v>1.0445944018399999E-7</v>
      </c>
      <c r="BD41" s="10">
        <f>3/24000000*OO[[#This Row],[112 (02JUL1985 21:00:00)-Water Temperature (C)]]*OO[[#This Row],[54]]</f>
        <v>9.5418041174049989E-8</v>
      </c>
      <c r="BE41" s="10">
        <f>3/24000000*OO[[#This Row],[113 (03JUL1985 00:00:00)-Water Temperature (C)]]*OO[[#This Row],[55]]</f>
        <v>8.3090130072375001E-8</v>
      </c>
      <c r="BF41" s="10">
        <f>3/24000000*OO[[#This Row],[114 (03JUL1985 03:00:00)-Water Temperature (C)]]*OO[[#This Row],[56]]</f>
        <v>7.0992102690000004E-8</v>
      </c>
      <c r="BG41" s="10">
        <f>3/24000000*OO[[#This Row],[115 (03JUL1985 06:00:00)-Water Temperature (C)]]*OO[[#This Row],[57]]</f>
        <v>6.1342303833200007E-8</v>
      </c>
      <c r="BH41" s="10">
        <f>3/24000000*OO[[#This Row],[116 (03JUL1985 09:00:00)-Water Temperature (C)]]*OO[[#This Row],[58]]</f>
        <v>5.6941646632500003E-8</v>
      </c>
      <c r="BI41" s="10">
        <f>3/24000000*OO[[#This Row],[117 (03JUL1985 12:00:00)-Water Temperature (C)]]*OO[[#This Row],[59]]</f>
        <v>5.1855438924299998E-8</v>
      </c>
      <c r="BJ41" s="10">
        <f>3/24000000*OO[[#This Row],[118 (03JUL1985 15:00:00)-Water Temperature (C)]]*OO[[#This Row],[60]]</f>
        <v>4.6716283146687499E-8</v>
      </c>
      <c r="BK41" s="10">
        <f>3/24000000*OO[[#This Row],[119 (03JUL1985 18:00:00)-Water Temperature (C)]]*OO[[#This Row],[61]]</f>
        <v>4.2033882450000004E-8</v>
      </c>
      <c r="BL41" s="10">
        <f>3/24000000*OO[[#This Row],[120 (03JUL1985 21:00:00)-Water Temperature (C)]]*OO[[#This Row],[62]]</f>
        <v>3.7531230384375003E-8</v>
      </c>
      <c r="BM41" s="10">
        <f>3/24000000*OO[[#This Row],[121 (04JUL1985 00:00:00)-Water Temperature (C)]]*OO[[#This Row],[63]]</f>
        <v>3.3596924460149995E-8</v>
      </c>
      <c r="BN41" s="10">
        <f>3/24000000*OO[[#This Row],[122 (04JUL1985 03:00:00)-Water Temperature (C)]]*OO[[#This Row],[64]]</f>
        <v>2.9834054370524999E-8</v>
      </c>
      <c r="BO41" s="10">
        <f>3/24000000*OO[[#This Row],[123 (04JUL1985 06:00:00)-Water Temperature (C)]]*OO[[#This Row],[65]]</f>
        <v>2.6765160223499996E-8</v>
      </c>
      <c r="BP41" s="10">
        <f>3/24000000*OO[[#This Row],[124 (04JUL1985 09:00:00)-Water Temperature (C)]]*OO[[#This Row],[66]]</f>
        <v>2.6745650434174998E-8</v>
      </c>
      <c r="BQ41" s="10">
        <f>3/24000000*OO[[#This Row],[125 (04JUL1985 12:00:00)-Water Temperature (C)]]*OO[[#This Row],[67]]</f>
        <v>3.1828786390800003E-8</v>
      </c>
      <c r="BR41" s="10">
        <f>3/24000000*OO[[#This Row],[126 (04JUL1985 15:00:00)-Water Temperature (C)]]*OO[[#This Row],[68]]</f>
        <v>4.1010064783700004E-8</v>
      </c>
      <c r="BS41" s="10">
        <f>3/24000000*OO[[#This Row],[127 (04JUL1985 18:00:00)-Water Temperature (C)]]*OO[[#This Row],[69]]</f>
        <v>4.8844538889899991E-8</v>
      </c>
      <c r="BT41" s="10">
        <f>3/24000000*OO[[#This Row],[128 (04JUL1985 21:00:00)-Water Temperature (C)]]*OO[[#This Row],[70]]</f>
        <v>5.0832991265287499E-8</v>
      </c>
      <c r="BU41" s="10">
        <f>3/24000000*OO[[#This Row],[129 (05JUL1985 00:00:00)-Water Temperature (C)]]*OO[[#This Row],[71]]</f>
        <v>4.753023371979999E-8</v>
      </c>
      <c r="BV41" s="10">
        <f>3/24000000*OO[[#This Row],[130 (05JUL1985 03:00:00)-Water Temperature (C)]]*OO[[#This Row],[72]]</f>
        <v>4.2194361169275001E-8</v>
      </c>
      <c r="BW41" s="10">
        <f>3/24000000*OO[[#This Row],[131 (05JUL1985 06:00:00)-Water Temperature (C)]]*OO[[#This Row],[73]]</f>
        <v>3.7031415839175002E-8</v>
      </c>
      <c r="BX41" s="10">
        <f>3/24000000*OO[[#This Row],[132 (05JUL1985 09:00:00)-Water Temperature (C)]]*OO[[#This Row],[74]]</f>
        <v>3.4639804728599995E-8</v>
      </c>
      <c r="BY41" s="10">
        <f>3/24000000*OO[[#This Row],[133 (05JUL1985 12:00:00)-Water Temperature (C)]]*OO[[#This Row],[75]]</f>
        <v>3.3839631036287496E-8</v>
      </c>
      <c r="BZ41" s="10">
        <f>3/24000000*OO[[#This Row],[134 (05JUL1985 15:00:00)-Water Temperature (C)]]*OO[[#This Row],[76]]</f>
        <v>3.3058049713299994E-8</v>
      </c>
      <c r="CA41" s="10">
        <f>3/24000000*OO[[#This Row],[135 (05JUL1985 18:00:00)-Water Temperature (C)]]*OO[[#This Row],[77]]</f>
        <v>3.2014977109687499E-8</v>
      </c>
      <c r="CB41" s="10">
        <f>3/24000000*OO[[#This Row],[136 (05JUL1985 21:00:00)-Water Temperature (C)]]*OO[[#This Row],[78]]</f>
        <v>3.0010303040025003E-8</v>
      </c>
      <c r="CC41" s="10">
        <f>3/24000000*OO[[#This Row],[137 (06JUL1985 00:00:00)-Water Temperature (C)]]*OO[[#This Row],[79]]</f>
        <v>2.7429183205599995E-8</v>
      </c>
      <c r="CD41" s="10">
        <f>3/24000000*OO[[#This Row],[138 (06JUL1985 03:00:00)-Water Temperature (C)]]*OO[[#This Row],[80]]</f>
        <v>2.4895393192750002E-8</v>
      </c>
      <c r="CE41" s="10">
        <f>3/24000000*OO[[#This Row],[139 (06JUL1985 06:00:00)-Water Temperature (C)]]*OO[[#This Row],[81]]</f>
        <v>2.3004347290199999E-8</v>
      </c>
      <c r="CF41" s="10">
        <f>3/24000000*OO[[#This Row],[140 (06JUL1985 09:00:00)-Water Temperature (C)]]*OO[[#This Row],[82]]</f>
        <v>2.2878522413249997E-8</v>
      </c>
      <c r="CG41" s="10">
        <f>3/24000000*OO[[#This Row],[141 (06JUL1985 12:00:00)-Water Temperature (C)]]*OO[[#This Row],[83]]</f>
        <v>2.4312663769099996E-8</v>
      </c>
      <c r="CH41" s="10">
        <f>3/24000000*OO[[#This Row],[142 (06JUL1985 15:00:00)-Water Temperature (C)]]*OO[[#This Row],[84]]</f>
        <v>2.67356019205125E-8</v>
      </c>
      <c r="CI41" s="10">
        <f>3/24000000*OO[[#This Row],[143 (06JUL1985 18:00:00)-Water Temperature (C)]]*OO[[#This Row],[85]]</f>
        <v>2.86410669771875E-8</v>
      </c>
      <c r="CJ41" s="10">
        <f>3/24000000*OO[[#This Row],[144 (06JUL1985 21:00:00)-Water Temperature (C)]]*OO[[#This Row],[86]]</f>
        <v>2.8649935257212497E-8</v>
      </c>
      <c r="CK41" s="10">
        <f>3/24000000*OO[[#This Row],[145 (07JUL1985 00:00:00)-Water Temperature (C)]]*OO[[#This Row],[87]]</f>
        <v>2.64881916344E-8</v>
      </c>
      <c r="CL41" s="10">
        <f>3/24000000*OO[[#This Row],[146 (07JUL1985 03:00:00)-Water Temperature (C)]]*OO[[#This Row],[88]]</f>
        <v>2.3520428517200001E-8</v>
      </c>
      <c r="CM41" s="10">
        <f>3/24000000*OO[[#This Row],[147 (07JUL1985 06:00:00)-Water Temperature (C)]]*OO[[#This Row],[89]]</f>
        <v>2.0660371365774999E-8</v>
      </c>
      <c r="CN41" s="10">
        <f>3/24000000*OO[[#This Row],[148 (07JUL1985 09:00:00)-Water Temperature (C)]]*OO[[#This Row],[90]]</f>
        <v>1.91087910172375E-8</v>
      </c>
      <c r="CO41" s="10">
        <f>3/24000000*OO[[#This Row],[149 (07JUL1985 12:00:00)-Water Temperature (C)]]*OO[[#This Row],[91]]</f>
        <v>1.9112849046187498E-8</v>
      </c>
      <c r="CP41" s="10">
        <f>3/24000000*OO[[#This Row],[150 (07JUL1985 15:00:00)-Water Temperature (C)]]*OO[[#This Row],[92]]</f>
        <v>1.9112849046187498E-8</v>
      </c>
      <c r="CQ41" s="10">
        <f>3/24000000*OO[[#This Row],[151 (07JUL1985 18:00:00)-Water Temperature (C)]]*OO[[#This Row],[93]]</f>
        <v>1.9112849046187498E-8</v>
      </c>
      <c r="CR41" s="10">
        <f>3/24000000*OO[[#This Row],[152 (07JUL1985 21:00:00)-Water Temperature (C)]]*OO[[#This Row],[94]]</f>
        <v>1.9112849046187498E-8</v>
      </c>
      <c r="CS41" s="10">
        <f>3/24000000*OO[[#This Row],[153 (08JUL1985 00:00:00)-Water Temperature (C)]]*OO[[#This Row],[95]]</f>
        <v>1.9112849046187498E-8</v>
      </c>
      <c r="CT41" s="10">
        <f>3/24000000*OO[[#This Row],[154 (08JUL1985 03:00:00)-Water Temperature (C)]]*OO[[#This Row],[96]]</f>
        <v>1.9112849046187498E-8</v>
      </c>
      <c r="CU41" s="10">
        <f>3/24000000*OO[[#This Row],[155 (08JUL1985 06:00:00)-Water Temperature (C)]]*OO[[#This Row],[97]]</f>
        <v>1.9112849046187498E-8</v>
      </c>
      <c r="CV41" s="10">
        <f>3/24000000*OO[[#This Row],[156 (08JUL1985 09:00:00)-Water Temperature (C)]]*OO[[#This Row],[98]]</f>
        <v>1.9112849046187498E-8</v>
      </c>
      <c r="CW41" s="10">
        <f>3/24000000*OO[[#This Row],[157 (08JUL1985 12:00:00)-Water Temperature (C)]]*OO[[#This Row],[99]]</f>
        <v>1.9112849046187498E-8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4.8686636392516948E-2</v>
      </c>
      <c r="D42" s="10">
        <f>3/24*OO[[#This Row],[60 (26JUN1985 09:00:00)-Water Temperature (C)]]*OO[[#This Row],[2]]/SUM(OO[2])</f>
        <v>0.13105020678305582</v>
      </c>
      <c r="E42" s="10">
        <f>3/24*OO[[#This Row],[61 (26JUN1985 12:00:00)-Water Temperature (C)]]*OO[[#This Row],[3]]/SUM(OO[3])</f>
        <v>1.1464767184051226E-2</v>
      </c>
      <c r="F42" s="10">
        <f>3/24*OO[[#This Row],[62 (26JUN1985 15:00:00)-Water Temperature (C)]]*OO[[#This Row],[4]]/SUM(OO[4])</f>
        <v>3.2823294871563917E-4</v>
      </c>
      <c r="G42" s="10">
        <f>3/24*OO[[#This Row],[63 (26JUN1985 18:00:00)-Water Temperature (C)]]*OO[[#This Row],[5]]/SUM(OO[5])</f>
        <v>6.2666127644481193E-5</v>
      </c>
      <c r="H42" s="10">
        <f>3/24*OO[[#This Row],[64 (26JUN1985 21:00:00)-Water Temperature (C)]]*OO[[#This Row],[6]]/SUM(OO[6])</f>
        <v>5.2502196642104353E-5</v>
      </c>
      <c r="I42" s="10">
        <f>3/24*OO[[#This Row],[65 (27JUN1985 00:00:00)-Water Temperature (C)]]*OO[[#This Row],[7]]/SUM(OO[7])</f>
        <v>4.4995645350200503E-5</v>
      </c>
      <c r="J42" s="10">
        <f>3/24*OO[[#This Row],[66 (27JUN1985 03:00:00)-Water Temperature (C)]]*OO[[#This Row],[8]]/SUM(OO[8])</f>
        <v>3.8143992989100001E-5</v>
      </c>
      <c r="K42" s="10">
        <f>3/24*OO[[#This Row],[67 (27JUN1985 06:00:00)-Water Temperature (C)]]*OO[[#This Row],[9]]/SUM(OO[9])</f>
        <v>3.2915081135084754E-5</v>
      </c>
      <c r="L42" s="10">
        <f>3/24*OO[[#This Row],[68 (27JUN1985 09:00:00)-Water Temperature (C)]]*OO[[#This Row],[10]]/SUM(OO[10])</f>
        <v>3.3822283310202916E-5</v>
      </c>
      <c r="M42" s="10">
        <f>3/24*OO[[#This Row],[69 (27JUN1985 12:00:00)-Water Temperature (C)]]*OO[[#This Row],[11]]/SUM(OO[11])</f>
        <v>3.9454676071355398E-5</v>
      </c>
      <c r="N42" s="10">
        <f>3/24*OO[[#This Row],[70 (27JUN1985 15:00:00)-Water Temperature (C)]]*OO[[#This Row],[12]]/SUM(OO[12])</f>
        <v>4.2180609161365874E-5</v>
      </c>
      <c r="O42" s="10">
        <f>3/24*OO[[#This Row],[71 (27JUN1985 18:00:00)-Water Temperature (C)]]*OO[[#This Row],[13]]/SUM(OO[13])</f>
        <v>4.0861193898230677E-5</v>
      </c>
      <c r="P42" s="10">
        <f>3/24*OO[[#This Row],[72 (27JUN1985 21:00:00)-Water Temperature (C)]]*OO[[#This Row],[14]]/SUM(OO[14])</f>
        <v>3.6354610935670175E-5</v>
      </c>
      <c r="Q42" s="10">
        <f>3/24*OO[[#This Row],[73 (28JUN1985 00:00:00)-Water Temperature (C)]]*OO[[#This Row],[15]]/SUM(OO[15])</f>
        <v>3.0856259162631226E-5</v>
      </c>
      <c r="R42" s="10">
        <f>3/24*OO[[#This Row],[74 (28JUN1985 03:00:00)-Water Temperature (C)]]*OO[[#This Row],[16]]/SUM(OO[16])</f>
        <v>2.5960715809892797E-5</v>
      </c>
      <c r="S42" s="10">
        <f>3/24*OO[[#This Row],[75 (28JUN1985 06:00:00)-Water Temperature (C)]]*OO[[#This Row],[17]]/SUM(OO[17])</f>
        <v>2.2062700890124249E-5</v>
      </c>
      <c r="T42" s="10">
        <f>3/24*OO[[#This Row],[76 (28JUN1985 09:00:00)-Water Temperature (C)]]*OO[[#This Row],[18]]/SUM(OO[18])</f>
        <v>1.9387375545099869E-5</v>
      </c>
      <c r="U42" s="10">
        <f>3/24*OO[[#This Row],[77 (28JUN1985 12:00:00)-Water Temperature (C)]]*OO[[#This Row],[19]]/SUM(OO[19])</f>
        <v>1.7808567531018928E-5</v>
      </c>
      <c r="V42" s="10">
        <f>3/24000000*OO[[#This Row],[78 (28JUN1985 15:00:00)-Water Temperature (C)]]*OO[[#This Row],[20]]</f>
        <v>1.6243907451154997E-5</v>
      </c>
      <c r="W42" s="10">
        <f>3/24000000*OO[[#This Row],[79 (28JUN1985 18:00:00)-Water Temperature (C)]]*OO[[#This Row],[21]]</f>
        <v>1.4687873704402499E-5</v>
      </c>
      <c r="X42" s="10">
        <f>3/24000000*OO[[#This Row],[80 (28JUN1985 21:00:00)-Water Temperature (C)]]*OO[[#This Row],[22]]</f>
        <v>1.27697720589075E-5</v>
      </c>
      <c r="Y42" s="10">
        <f>3/24000000*OO[[#This Row],[81 (29JUN1985 00:00:00)-Water Temperature (C)]]*OO[[#This Row],[23]]</f>
        <v>1.0828697961702499E-5</v>
      </c>
      <c r="Z42" s="10">
        <f>3/24000000*OO[[#This Row],[82 (29JUN1985 03:00:00)-Water Temperature (C)]]*OO[[#This Row],[24]]</f>
        <v>9.1266578115999998E-6</v>
      </c>
      <c r="AA42" s="10">
        <f>3/24000000*OO[[#This Row],[83 (29JUN1985 06:00:00)-Water Temperature (C)]]*OO[[#This Row],[25]]</f>
        <v>7.8367476605949995E-6</v>
      </c>
      <c r="AB42" s="10">
        <f>3/24000000*OO[[#This Row],[84 (29JUN1985 09:00:00)-Water Temperature (C)]]*OO[[#This Row],[26]]</f>
        <v>6.8623183346574993E-6</v>
      </c>
      <c r="AC42" s="10">
        <f>3/24000000*OO[[#This Row],[85 (29JUN1985 12:00:00)-Water Temperature (C)]]*OO[[#This Row],[27]]</f>
        <v>6.1529867556299991E-6</v>
      </c>
      <c r="AD42" s="10">
        <f>3/24000000*OO[[#This Row],[86 (29JUN1985 15:00:00)-Water Temperature (C)]]*OO[[#This Row],[28]]</f>
        <v>5.5829355428037503E-6</v>
      </c>
      <c r="AE42" s="10">
        <f>3/24000000*OO[[#This Row],[88 (29JUN1985 21:00:00)-Water Temperature (C)]]*OO[[#This Row],[30]]</f>
        <v>4.5090397794225E-6</v>
      </c>
      <c r="AF42" s="10">
        <f>3/24000000*OO[[#This Row],[88 (29JUN1985 21:00:00)-Water Temperature (C)]]*OO[[#This Row],[30]]</f>
        <v>4.5090397794225E-6</v>
      </c>
      <c r="AG42" s="10">
        <f>3/24000000*OO[[#This Row],[89 (30JUN1985 00:00:00)-Water Temperature (C)]]*OO[[#This Row],[31]]</f>
        <v>3.8201214038662503E-6</v>
      </c>
      <c r="AH42" s="10">
        <f>3/24000000*OO[[#This Row],[90 (30JUN1985 03:00:00)-Water Temperature (C)]]*OO[[#This Row],[32]]</f>
        <v>3.1835089463699998E-6</v>
      </c>
      <c r="AI42" s="10">
        <f>3/24000000*OO[[#This Row],[91 (30JUN1985 06:00:00)-Water Temperature (C)]]*OO[[#This Row],[33]]</f>
        <v>2.6645867942224999E-6</v>
      </c>
      <c r="AJ42" s="10">
        <f>3/24000000*OO[[#This Row],[92 (30JUN1985 09:00:00)-Water Temperature (C)]]*OO[[#This Row],[34]]</f>
        <v>2.3517804462087497E-6</v>
      </c>
      <c r="AK42" s="10">
        <f>3/24000000*OO[[#This Row],[93 (30JUN1985 12:00:00)-Water Temperature (C)]]*OO[[#This Row],[35]]</f>
        <v>2.0532572677599999E-6</v>
      </c>
      <c r="AL42" s="10">
        <f>3/24000000*OO[[#This Row],[94 (30JUN1985 15:00:00)-Water Temperature (C)]]*OO[[#This Row],[36]]</f>
        <v>1.713415591425375E-6</v>
      </c>
      <c r="AM42" s="10">
        <f>3/24000000*OO[[#This Row],[95 (30JUN1985 18:00:00)-Water Temperature (C)]]*OO[[#This Row],[37]]</f>
        <v>1.4431513088459998E-6</v>
      </c>
      <c r="AN42" s="10">
        <f>3/24000000*OO[[#This Row],[96 (30JUN1985 21:00:00)-Water Temperature (C)]]*OO[[#This Row],[38]]</f>
        <v>1.201927626194625E-6</v>
      </c>
      <c r="AO42" s="10">
        <f>3/24000000*OO[[#This Row],[97 (01JUL1985 00:00:00)-Water Temperature (C)]]*OO[[#This Row],[39]]</f>
        <v>9.7696754079749985E-7</v>
      </c>
      <c r="AP42" s="10">
        <f>3/24000000*OO[[#This Row],[98 (01JUL1985 03:00:00)-Water Temperature (C)]]*OO[[#This Row],[40]]</f>
        <v>7.9723550078099994E-7</v>
      </c>
      <c r="AQ42" s="10">
        <f>3/24000000*OO[[#This Row],[99 (01JUL1985 06:00:00)-Water Temperature (C)]]*OO[[#This Row],[41]]</f>
        <v>6.5785625619599994E-7</v>
      </c>
      <c r="AR42" s="10">
        <f>3/24000000*OO[[#This Row],[100 (01JUL1985 09:00:00)-Water Temperature (C)]]*OO[[#This Row],[42]]</f>
        <v>5.84281808714625E-7</v>
      </c>
      <c r="AS42" s="10">
        <f>3/24000000*OO[[#This Row],[101 (01JUL1985 12:00:00)-Water Temperature (C)]]*OO[[#This Row],[43]]</f>
        <v>5.1256909476674999E-7</v>
      </c>
      <c r="AT42" s="10">
        <f>3/24000000*OO[[#This Row],[102 (01JUL1985 15:00:00)-Water Temperature (C)]]*OO[[#This Row],[44]]</f>
        <v>4.1601848287499995E-7</v>
      </c>
      <c r="AU42" s="10">
        <f>3/24000000*OO[[#This Row],[103 (01JUL1985 18:00:00)-Water Temperature (C)]]*OO[[#This Row],[45]]</f>
        <v>3.2584872905199995E-7</v>
      </c>
      <c r="AV42" s="10">
        <f>3/24000000*OO[[#This Row],[104 (01JUL1985 21:00:00)-Water Temperature (C)]]*OO[[#This Row],[46]]</f>
        <v>2.5156908571E-7</v>
      </c>
      <c r="AW42" s="10">
        <f>3/24000000*OO[[#This Row],[105 (02JUL1985 00:00:00)-Water Temperature (C)]]*OO[[#This Row],[47]]</f>
        <v>1.957237961178625E-7</v>
      </c>
      <c r="AX42" s="10">
        <f>3/24000000*OO[[#This Row],[106 (02JUL1985 03:00:00)-Water Temperature (C)]]*OO[[#This Row],[48]]</f>
        <v>1.5568969472699998E-7</v>
      </c>
      <c r="AY42" s="10">
        <f>3/24000000*OO[[#This Row],[107 (02JUL1985 06:00:00)-Water Temperature (C)]]*OO[[#This Row],[49]]</f>
        <v>1.2818318936384999E-7</v>
      </c>
      <c r="AZ42" s="10">
        <f>3/24000000*OO[[#This Row],[108 (02JUL1985 09:00:00)-Water Temperature (C)]]*OO[[#This Row],[50]]</f>
        <v>1.1653602786675001E-7</v>
      </c>
      <c r="BA42" s="10">
        <f>3/24000000*OO[[#This Row],[109 (02JUL1985 12:00:00)-Water Temperature (C)]]*OO[[#This Row],[51]]</f>
        <v>1.11960589037925E-7</v>
      </c>
      <c r="BB42" s="10">
        <f>3/24000000*OO[[#This Row],[110 (02JUL1985 15:00:00)-Water Temperature (C)]]*OO[[#This Row],[52]]</f>
        <v>1.0803431984328751E-7</v>
      </c>
      <c r="BC42" s="10">
        <f>3/24000000*OO[[#This Row],[111 (02JUL1985 18:00:00)-Water Temperature (C)]]*OO[[#This Row],[53]]</f>
        <v>1.0330672468462499E-7</v>
      </c>
      <c r="BD42" s="10">
        <f>3/24000000*OO[[#This Row],[112 (02JUL1985 21:00:00)-Water Temperature (C)]]*OO[[#This Row],[54]]</f>
        <v>9.4418136934550015E-8</v>
      </c>
      <c r="BE42" s="10">
        <f>3/24000000*OO[[#This Row],[113 (03JUL1985 00:00:00)-Water Temperature (C)]]*OO[[#This Row],[55]]</f>
        <v>8.2444303497600008E-8</v>
      </c>
      <c r="BF42" s="10">
        <f>3/24000000*OO[[#This Row],[114 (03JUL1985 03:00:00)-Water Temperature (C)]]*OO[[#This Row],[56]]</f>
        <v>7.0537987270849993E-8</v>
      </c>
      <c r="BG42" s="10">
        <f>3/24000000*OO[[#This Row],[115 (03JUL1985 06:00:00)-Water Temperature (C)]]*OO[[#This Row],[57]]</f>
        <v>6.0937326530850004E-8</v>
      </c>
      <c r="BH42" s="10">
        <f>3/24000000*OO[[#This Row],[116 (03JUL1985 09:00:00)-Water Temperature (C)]]*OO[[#This Row],[58]]</f>
        <v>5.6351105560787497E-8</v>
      </c>
      <c r="BI42" s="10">
        <f>3/24000000*OO[[#This Row],[117 (03JUL1985 12:00:00)-Water Temperature (C)]]*OO[[#This Row],[59]]</f>
        <v>5.1513519507449997E-8</v>
      </c>
      <c r="BJ42" s="10">
        <f>3/24000000*OO[[#This Row],[118 (03JUL1985 15:00:00)-Water Temperature (C)]]*OO[[#This Row],[60]]</f>
        <v>4.6636777361474997E-8</v>
      </c>
      <c r="BK42" s="10">
        <f>3/24000000*OO[[#This Row],[119 (03JUL1985 18:00:00)-Water Temperature (C)]]*OO[[#This Row],[61]]</f>
        <v>4.1834581480212491E-8</v>
      </c>
      <c r="BL42" s="10">
        <f>3/24000000*OO[[#This Row],[120 (03JUL1985 21:00:00)-Water Temperature (C)]]*OO[[#This Row],[62]]</f>
        <v>3.7174472392199995E-8</v>
      </c>
      <c r="BM42" s="10">
        <f>3/24000000*OO[[#This Row],[121 (04JUL1985 00:00:00)-Water Temperature (C)]]*OO[[#This Row],[63]]</f>
        <v>3.3211624862825002E-8</v>
      </c>
      <c r="BN42" s="10">
        <f>3/24000000*OO[[#This Row],[122 (04JUL1985 03:00:00)-Water Temperature (C)]]*OO[[#This Row],[64]]</f>
        <v>2.9529704381800004E-8</v>
      </c>
      <c r="BO42" s="10">
        <f>3/24000000*OO[[#This Row],[123 (04JUL1985 06:00:00)-Water Temperature (C)]]*OO[[#This Row],[65]]</f>
        <v>2.6500021337599999E-8</v>
      </c>
      <c r="BP42" s="10">
        <f>3/24000000*OO[[#This Row],[124 (04JUL1985 09:00:00)-Water Temperature (C)]]*OO[[#This Row],[66]]</f>
        <v>2.6206861817499998E-8</v>
      </c>
      <c r="BQ42" s="10">
        <f>3/24000000*OO[[#This Row],[125 (04JUL1985 12:00:00)-Water Temperature (C)]]*OO[[#This Row],[67]]</f>
        <v>3.0509678447325005E-8</v>
      </c>
      <c r="BR42" s="10">
        <f>3/24000000*OO[[#This Row],[126 (04JUL1985 15:00:00)-Water Temperature (C)]]*OO[[#This Row],[68]]</f>
        <v>3.9215907847500005E-8</v>
      </c>
      <c r="BS42" s="10">
        <f>3/24000000*OO[[#This Row],[127 (04JUL1985 18:00:00)-Water Temperature (C)]]*OO[[#This Row],[69]]</f>
        <v>4.7239798070399992E-8</v>
      </c>
      <c r="BT42" s="10">
        <f>3/24000000*OO[[#This Row],[128 (04JUL1985 21:00:00)-Water Temperature (C)]]*OO[[#This Row],[70]]</f>
        <v>4.9694490639199992E-8</v>
      </c>
      <c r="BU42" s="10">
        <f>3/24000000*OO[[#This Row],[129 (05JUL1985 00:00:00)-Water Temperature (C)]]*OO[[#This Row],[71]]</f>
        <v>4.6880340666287494E-8</v>
      </c>
      <c r="BV42" s="10">
        <f>3/24000000*OO[[#This Row],[130 (05JUL1985 03:00:00)-Water Temperature (C)]]*OO[[#This Row],[72]]</f>
        <v>4.1818555278499992E-8</v>
      </c>
      <c r="BW42" s="10">
        <f>3/24000000*OO[[#This Row],[131 (05JUL1985 06:00:00)-Water Temperature (C)]]*OO[[#This Row],[73]]</f>
        <v>3.6729661929799997E-8</v>
      </c>
      <c r="BX42" s="10">
        <f>3/24000000*OO[[#This Row],[132 (05JUL1985 09:00:00)-Water Temperature (C)]]*OO[[#This Row],[74]]</f>
        <v>3.4229871080175002E-8</v>
      </c>
      <c r="BY42" s="10">
        <f>3/24000000*OO[[#This Row],[133 (05JUL1985 12:00:00)-Water Temperature (C)]]*OO[[#This Row],[75]]</f>
        <v>3.3302471537475E-8</v>
      </c>
      <c r="BZ42" s="10">
        <f>3/24000000*OO[[#This Row],[134 (05JUL1985 15:00:00)-Water Temperature (C)]]*OO[[#This Row],[76]]</f>
        <v>3.2550671194237502E-8</v>
      </c>
      <c r="CA42" s="10">
        <f>3/24000000*OO[[#This Row],[135 (05JUL1985 18:00:00)-Water Temperature (C)]]*OO[[#This Row],[77]]</f>
        <v>3.14737205440125E-8</v>
      </c>
      <c r="CB42" s="10">
        <f>3/24000000*OO[[#This Row],[136 (05JUL1985 21:00:00)-Water Temperature (C)]]*OO[[#This Row],[78]]</f>
        <v>2.9593140781362503E-8</v>
      </c>
      <c r="CC42" s="10">
        <f>3/24000000*OO[[#This Row],[137 (06JUL1985 00:00:00)-Water Temperature (C)]]*OO[[#This Row],[79]]</f>
        <v>2.7065212557549997E-8</v>
      </c>
      <c r="CD42" s="10">
        <f>3/24000000*OO[[#This Row],[138 (06JUL1985 03:00:00)-Water Temperature (C)]]*OO[[#This Row],[80]]</f>
        <v>2.457164537625E-8</v>
      </c>
      <c r="CE42" s="10">
        <f>3/24000000*OO[[#This Row],[139 (06JUL1985 06:00:00)-Water Temperature (C)]]*OO[[#This Row],[81]]</f>
        <v>2.2689894999624999E-8</v>
      </c>
      <c r="CF42" s="10">
        <f>3/24000000*OO[[#This Row],[140 (06JUL1985 09:00:00)-Water Temperature (C)]]*OO[[#This Row],[82]]</f>
        <v>2.24824637918875E-8</v>
      </c>
      <c r="CG42" s="10">
        <f>3/24000000*OO[[#This Row],[141 (06JUL1985 12:00:00)-Water Temperature (C)]]*OO[[#This Row],[83]]</f>
        <v>2.3746256936574999E-8</v>
      </c>
      <c r="CH42" s="10">
        <f>3/24000000*OO[[#This Row],[142 (06JUL1985 15:00:00)-Water Temperature (C)]]*OO[[#This Row],[84]]</f>
        <v>2.6050569498187495E-8</v>
      </c>
      <c r="CI42" s="10">
        <f>3/24000000*OO[[#This Row],[143 (06JUL1985 18:00:00)-Water Temperature (C)]]*OO[[#This Row],[85]]</f>
        <v>2.7995869967299995E-8</v>
      </c>
      <c r="CJ42" s="10">
        <f>3/24000000*OO[[#This Row],[144 (06JUL1985 21:00:00)-Water Temperature (C)]]*OO[[#This Row],[86]]</f>
        <v>2.8123213208100002E-8</v>
      </c>
      <c r="CK42" s="10">
        <f>3/24000000*OO[[#This Row],[145 (07JUL1985 00:00:00)-Water Temperature (C)]]*OO[[#This Row],[87]]</f>
        <v>2.614319145175E-8</v>
      </c>
      <c r="CL42" s="10">
        <f>3/24000000*OO[[#This Row],[146 (07JUL1985 03:00:00)-Water Temperature (C)]]*OO[[#This Row],[88]]</f>
        <v>2.3302817524E-8</v>
      </c>
      <c r="CM42" s="10">
        <f>3/24000000*OO[[#This Row],[147 (07JUL1985 06:00:00)-Water Temperature (C)]]*OO[[#This Row],[89]]</f>
        <v>2.0497909271375E-8</v>
      </c>
      <c r="CN42" s="10">
        <f>3/24000000*OO[[#This Row],[148 (07JUL1985 09:00:00)-Water Temperature (C)]]*OO[[#This Row],[90]]</f>
        <v>1.8876508289312497E-8</v>
      </c>
      <c r="CO42" s="10">
        <f>3/24000000*OO[[#This Row],[149 (07JUL1985 12:00:00)-Water Temperature (C)]]*OO[[#This Row],[91]]</f>
        <v>1.8771031292524999E-8</v>
      </c>
      <c r="CP42" s="10">
        <f>3/24000000*OO[[#This Row],[150 (07JUL1985 15:00:00)-Water Temperature (C)]]*OO[[#This Row],[92]]</f>
        <v>1.8771031292524999E-8</v>
      </c>
      <c r="CQ42" s="10">
        <f>3/24000000*OO[[#This Row],[151 (07JUL1985 18:00:00)-Water Temperature (C)]]*OO[[#This Row],[93]]</f>
        <v>1.8771031292524999E-8</v>
      </c>
      <c r="CR42" s="10">
        <f>3/24000000*OO[[#This Row],[152 (07JUL1985 21:00:00)-Water Temperature (C)]]*OO[[#This Row],[94]]</f>
        <v>1.8771031292524999E-8</v>
      </c>
      <c r="CS42" s="10">
        <f>3/24000000*OO[[#This Row],[153 (08JUL1985 00:00:00)-Water Temperature (C)]]*OO[[#This Row],[95]]</f>
        <v>1.8771031292524999E-8</v>
      </c>
      <c r="CT42" s="10">
        <f>3/24000000*OO[[#This Row],[154 (08JUL1985 03:00:00)-Water Temperature (C)]]*OO[[#This Row],[96]]</f>
        <v>1.8771031292524999E-8</v>
      </c>
      <c r="CU42" s="10">
        <f>3/24000000*OO[[#This Row],[155 (08JUL1985 06:00:00)-Water Temperature (C)]]*OO[[#This Row],[97]]</f>
        <v>1.8771031292524999E-8</v>
      </c>
      <c r="CV42" s="10">
        <f>3/24000000*OO[[#This Row],[156 (08JUL1985 09:00:00)-Water Temperature (C)]]*OO[[#This Row],[98]]</f>
        <v>1.8771031292524999E-8</v>
      </c>
      <c r="CW42" s="10">
        <f>3/24000000*OO[[#This Row],[157 (08JUL1985 12:00:00)-Water Temperature (C)]]*OO[[#This Row],[99]]</f>
        <v>1.8771031292524999E-8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2.6745897100443984E-2</v>
      </c>
      <c r="D43" s="10">
        <f>3/24*OO[[#This Row],[60 (26JUN1985 09:00:00)-Water Temperature (C)]]*OO[[#This Row],[2]]/SUM(OO[2])</f>
        <v>0.10662999633836613</v>
      </c>
      <c r="E43" s="10">
        <f>3/24*OO[[#This Row],[61 (26JUN1985 12:00:00)-Water Temperature (C)]]*OO[[#This Row],[3]]/SUM(OO[3])</f>
        <v>1.0630796477368129E-2</v>
      </c>
      <c r="F43" s="10">
        <f>3/24*OO[[#This Row],[62 (26JUN1985 15:00:00)-Water Temperature (C)]]*OO[[#This Row],[4]]/SUM(OO[4])</f>
        <v>3.0539557157826288E-4</v>
      </c>
      <c r="G43" s="10">
        <f>3/24*OO[[#This Row],[63 (26JUN1985 18:00:00)-Water Temperature (C)]]*OO[[#This Row],[5]]/SUM(OO[5])</f>
        <v>4.8127984327896842E-5</v>
      </c>
      <c r="H43" s="10">
        <f>3/24*OO[[#This Row],[64 (26JUN1985 21:00:00)-Water Temperature (C)]]*OO[[#This Row],[6]]/SUM(OO[6])</f>
        <v>3.9628636261682007E-5</v>
      </c>
      <c r="I43" s="10">
        <f>3/24*OO[[#This Row],[65 (27JUN1985 00:00:00)-Water Temperature (C)]]*OO[[#This Row],[7]]/SUM(OO[7])</f>
        <v>3.395947599465817E-5</v>
      </c>
      <c r="J43" s="10">
        <f>3/24*OO[[#This Row],[66 (27JUN1985 03:00:00)-Water Temperature (C)]]*OO[[#This Row],[8]]/SUM(OO[8])</f>
        <v>2.8787340622425919E-5</v>
      </c>
      <c r="K43" s="10">
        <f>3/24*OO[[#This Row],[67 (27JUN1985 06:00:00)-Water Temperature (C)]]*OO[[#This Row],[9]]/SUM(OO[9])</f>
        <v>2.4783344409987427E-5</v>
      </c>
      <c r="L43" s="10">
        <f>3/24*OO[[#This Row],[68 (27JUN1985 09:00:00)-Water Temperature (C)]]*OO[[#This Row],[10]]/SUM(OO[10])</f>
        <v>2.5111534552010272E-5</v>
      </c>
      <c r="M43" s="10">
        <f>3/24*OO[[#This Row],[69 (27JUN1985 12:00:00)-Water Temperature (C)]]*OO[[#This Row],[11]]/SUM(OO[11])</f>
        <v>2.9265711453516954E-5</v>
      </c>
      <c r="N43" s="10">
        <f>3/24*OO[[#This Row],[70 (27JUN1985 15:00:00)-Water Temperature (C)]]*OO[[#This Row],[12]]/SUM(OO[12])</f>
        <v>3.1469431174704867E-5</v>
      </c>
      <c r="O43" s="10">
        <f>3/24*OO[[#This Row],[71 (27JUN1985 18:00:00)-Water Temperature (C)]]*OO[[#This Row],[13]]/SUM(OO[13])</f>
        <v>3.060673307526954E-5</v>
      </c>
      <c r="P43" s="10">
        <f>3/24*OO[[#This Row],[72 (27JUN1985 21:00:00)-Water Temperature (C)]]*OO[[#This Row],[14]]/SUM(OO[14])</f>
        <v>2.7260840727531473E-5</v>
      </c>
      <c r="Q43" s="10">
        <f>3/24*OO[[#This Row],[73 (28JUN1985 00:00:00)-Water Temperature (C)]]*OO[[#This Row],[15]]/SUM(OO[15])</f>
        <v>2.3139474925374943E-5</v>
      </c>
      <c r="R43" s="10">
        <f>3/24*OO[[#This Row],[74 (28JUN1985 03:00:00)-Water Temperature (C)]]*OO[[#This Row],[16]]/SUM(OO[16])</f>
        <v>1.9444229079355337E-5</v>
      </c>
      <c r="S43" s="10">
        <f>3/24*OO[[#This Row],[75 (28JUN1985 06:00:00)-Water Temperature (C)]]*OO[[#This Row],[17]]/SUM(OO[17])</f>
        <v>1.6492752390998975E-5</v>
      </c>
      <c r="T43" s="10">
        <f>3/24*OO[[#This Row],[76 (28JUN1985 09:00:00)-Water Temperature (C)]]*OO[[#This Row],[18]]/SUM(OO[18])</f>
        <v>1.4446613800662812E-5</v>
      </c>
      <c r="U43" s="10">
        <f>3/24*OO[[#This Row],[77 (28JUN1985 12:00:00)-Water Temperature (C)]]*OO[[#This Row],[19]]/SUM(OO[19])</f>
        <v>1.3247059992471652E-5</v>
      </c>
      <c r="V43" s="10">
        <f>3/24000000*OO[[#This Row],[78 (28JUN1985 15:00:00)-Water Temperature (C)]]*OO[[#This Row],[20]]</f>
        <v>1.2069290183989999E-5</v>
      </c>
      <c r="W43" s="10">
        <f>3/24000000*OO[[#This Row],[79 (28JUN1985 18:00:00)-Water Temperature (C)]]*OO[[#This Row],[21]]</f>
        <v>1.090752838737E-5</v>
      </c>
      <c r="X43" s="10">
        <f>3/24000000*OO[[#This Row],[80 (28JUN1985 21:00:00)-Water Temperature (C)]]*OO[[#This Row],[22]]</f>
        <v>9.4995672880862504E-6</v>
      </c>
      <c r="Y43" s="10">
        <f>3/24000000*OO[[#This Row],[81 (29JUN1985 00:00:00)-Water Temperature (C)]]*OO[[#This Row],[23]]</f>
        <v>8.0551835555125E-6</v>
      </c>
      <c r="Z43" s="10">
        <f>3/24000000*OO[[#This Row],[82 (29JUN1985 03:00:00)-Water Temperature (C)]]*OO[[#This Row],[24]]</f>
        <v>6.7806501204374989E-6</v>
      </c>
      <c r="AA43" s="10">
        <f>3/24000000*OO[[#This Row],[83 (29JUN1985 06:00:00)-Water Temperature (C)]]*OO[[#This Row],[25]]</f>
        <v>5.8049346784275E-6</v>
      </c>
      <c r="AB43" s="10">
        <f>3/24000000*OO[[#This Row],[84 (29JUN1985 09:00:00)-Water Temperature (C)]]*OO[[#This Row],[26]]</f>
        <v>5.0844218716724995E-6</v>
      </c>
      <c r="AC43" s="10">
        <f>3/24000000*OO[[#This Row],[85 (29JUN1985 12:00:00)-Water Temperature (C)]]*OO[[#This Row],[27]]</f>
        <v>4.5541199614249997E-6</v>
      </c>
      <c r="AD43" s="10">
        <f>3/24000000*OO[[#This Row],[86 (29JUN1985 15:00:00)-Water Temperature (C)]]*OO[[#This Row],[28]]</f>
        <v>4.125403010465E-6</v>
      </c>
      <c r="AE43" s="10">
        <f>3/24000000*OO[[#This Row],[88 (29JUN1985 21:00:00)-Water Temperature (C)]]*OO[[#This Row],[30]]</f>
        <v>3.3238664408500004E-6</v>
      </c>
      <c r="AF43" s="10">
        <f>3/24000000*OO[[#This Row],[88 (29JUN1985 21:00:00)-Water Temperature (C)]]*OO[[#This Row],[30]]</f>
        <v>3.3238664408500004E-6</v>
      </c>
      <c r="AG43" s="10">
        <f>3/24000000*OO[[#This Row],[89 (30JUN1985 00:00:00)-Water Temperature (C)]]*OO[[#This Row],[31]]</f>
        <v>2.8173301084349998E-6</v>
      </c>
      <c r="AH43" s="10">
        <f>3/24000000*OO[[#This Row],[90 (30JUN1985 03:00:00)-Water Temperature (C)]]*OO[[#This Row],[32]]</f>
        <v>2.3462420055999999E-6</v>
      </c>
      <c r="AI43" s="10">
        <f>3/24000000*OO[[#This Row],[91 (30JUN1985 06:00:00)-Water Temperature (C)]]*OO[[#This Row],[33]]</f>
        <v>1.9588054438400002E-6</v>
      </c>
      <c r="AJ43" s="10">
        <f>3/24000000*OO[[#This Row],[92 (30JUN1985 09:00:00)-Water Temperature (C)]]*OO[[#This Row],[34]]</f>
        <v>1.7263211834003751E-6</v>
      </c>
      <c r="AK43" s="10">
        <f>3/24000000*OO[[#This Row],[93 (30JUN1985 12:00:00)-Water Temperature (C)]]*OO[[#This Row],[35]]</f>
        <v>1.5079189506360001E-6</v>
      </c>
      <c r="AL43" s="10">
        <f>3/24000000*OO[[#This Row],[94 (30JUN1985 15:00:00)-Water Temperature (C)]]*OO[[#This Row],[36]]</f>
        <v>1.25853581154025E-6</v>
      </c>
      <c r="AM43" s="10">
        <f>3/24000000*OO[[#This Row],[95 (30JUN1985 18:00:00)-Water Temperature (C)]]*OO[[#This Row],[37]]</f>
        <v>1.0570320195435E-6</v>
      </c>
      <c r="AN43" s="10">
        <f>3/24000000*OO[[#This Row],[96 (30JUN1985 21:00:00)-Water Temperature (C)]]*OO[[#This Row],[38]]</f>
        <v>8.7757627144337492E-7</v>
      </c>
      <c r="AO43" s="10">
        <f>3/24000000*OO[[#This Row],[97 (01JUL1985 00:00:00)-Water Temperature (C)]]*OO[[#This Row],[39]]</f>
        <v>7.1138262112800006E-7</v>
      </c>
      <c r="AP43" s="10">
        <f>3/24000000*OO[[#This Row],[98 (01JUL1985 03:00:00)-Water Temperature (C)]]*OO[[#This Row],[40]]</f>
        <v>5.7928865945775E-7</v>
      </c>
      <c r="AQ43" s="10">
        <f>3/24000000*OO[[#This Row],[99 (01JUL1985 06:00:00)-Water Temperature (C)]]*OO[[#This Row],[41]]</f>
        <v>4.7713383347250004E-7</v>
      </c>
      <c r="AR43" s="10">
        <f>3/24000000*OO[[#This Row],[100 (01JUL1985 09:00:00)-Water Temperature (C)]]*OO[[#This Row],[42]]</f>
        <v>4.2322197721599999E-7</v>
      </c>
      <c r="AS43" s="10">
        <f>3/24000000*OO[[#This Row],[101 (01JUL1985 12:00:00)-Water Temperature (C)]]*OO[[#This Row],[43]]</f>
        <v>3.7305246564137501E-7</v>
      </c>
      <c r="AT43" s="10">
        <f>3/24000000*OO[[#This Row],[102 (01JUL1985 15:00:00)-Water Temperature (C)]]*OO[[#This Row],[44]]</f>
        <v>3.0416408395875001E-7</v>
      </c>
      <c r="AU43" s="10">
        <f>3/24000000*OO[[#This Row],[103 (01JUL1985 18:00:00)-Water Temperature (C)]]*OO[[#This Row],[45]]</f>
        <v>2.3784355362599998E-7</v>
      </c>
      <c r="AV43" s="10">
        <f>3/24000000*OO[[#This Row],[104 (01JUL1985 21:00:00)-Water Temperature (C)]]*OO[[#This Row],[46]]</f>
        <v>1.8275251001411251E-7</v>
      </c>
      <c r="AW43" s="10">
        <f>3/24000000*OO[[#This Row],[105 (02JUL1985 00:00:00)-Water Temperature (C)]]*OO[[#This Row],[47]]</f>
        <v>1.4181805019628753E-7</v>
      </c>
      <c r="AX43" s="10">
        <f>3/24000000*OO[[#This Row],[106 (02JUL1985 03:00:00)-Water Temperature (C)]]*OO[[#This Row],[48]]</f>
        <v>1.1256613662125E-7</v>
      </c>
      <c r="AY43" s="10">
        <f>3/24000000*OO[[#This Row],[107 (02JUL1985 06:00:00)-Water Temperature (C)]]*OO[[#This Row],[49]]</f>
        <v>9.2568858646374986E-8</v>
      </c>
      <c r="AZ43" s="10">
        <f>3/24000000*OO[[#This Row],[108 (02JUL1985 09:00:00)-Water Temperature (C)]]*OO[[#This Row],[50]]</f>
        <v>8.39104621159625E-8</v>
      </c>
      <c r="BA43" s="10">
        <f>3/24000000*OO[[#This Row],[109 (02JUL1985 12:00:00)-Water Temperature (C)]]*OO[[#This Row],[51]]</f>
        <v>8.0471323068374988E-8</v>
      </c>
      <c r="BB43" s="10">
        <f>3/24000000*OO[[#This Row],[110 (02JUL1985 15:00:00)-Water Temperature (C)]]*OO[[#This Row],[52]]</f>
        <v>7.7584683659699995E-8</v>
      </c>
      <c r="BC43" s="10">
        <f>3/24000000*OO[[#This Row],[111 (02JUL1985 18:00:00)-Water Temperature (C)]]*OO[[#This Row],[53]]</f>
        <v>7.4141478771187488E-8</v>
      </c>
      <c r="BD43" s="10">
        <f>3/24000000*OO[[#This Row],[112 (02JUL1985 21:00:00)-Water Temperature (C)]]*OO[[#This Row],[54]]</f>
        <v>6.7733926274300012E-8</v>
      </c>
      <c r="BE43" s="10">
        <f>3/24000000*OO[[#This Row],[113 (03JUL1985 00:00:00)-Water Temperature (C)]]*OO[[#This Row],[55]]</f>
        <v>5.9234890561574994E-8</v>
      </c>
      <c r="BF43" s="10">
        <f>3/24000000*OO[[#This Row],[114 (03JUL1985 03:00:00)-Water Temperature (C)]]*OO[[#This Row],[56]]</f>
        <v>5.0726122055399998E-8</v>
      </c>
      <c r="BG43" s="10">
        <f>3/24000000*OO[[#This Row],[115 (03JUL1985 06:00:00)-Water Temperature (C)]]*OO[[#This Row],[57]]</f>
        <v>4.3842159718999997E-8</v>
      </c>
      <c r="BH43" s="10">
        <f>3/24000000*OO[[#This Row],[116 (03JUL1985 09:00:00)-Water Temperature (C)]]*OO[[#This Row],[58]]</f>
        <v>4.0458073514512493E-8</v>
      </c>
      <c r="BI43" s="10">
        <f>3/24000000*OO[[#This Row],[117 (03JUL1985 12:00:00)-Water Temperature (C)]]*OO[[#This Row],[59]]</f>
        <v>3.7057254231824997E-8</v>
      </c>
      <c r="BJ43" s="10">
        <f>3/24000000*OO[[#This Row],[118 (03JUL1985 15:00:00)-Water Temperature (C)]]*OO[[#This Row],[60]]</f>
        <v>3.3683475275574997E-8</v>
      </c>
      <c r="BK43" s="10">
        <f>3/24000000*OO[[#This Row],[119 (03JUL1985 18:00:00)-Water Temperature (C)]]*OO[[#This Row],[61]]</f>
        <v>3.0155818724075001E-8</v>
      </c>
      <c r="BL43" s="10">
        <f>3/24000000*OO[[#This Row],[120 (03JUL1985 21:00:00)-Water Temperature (C)]]*OO[[#This Row],[62]]</f>
        <v>2.6712797652800001E-8</v>
      </c>
      <c r="BM43" s="10">
        <f>3/24000000*OO[[#This Row],[121 (04JUL1985 00:00:00)-Water Temperature (C)]]*OO[[#This Row],[63]]</f>
        <v>2.3836688053424999E-8</v>
      </c>
      <c r="BN43" s="10">
        <f>3/24000000*OO[[#This Row],[122 (04JUL1985 03:00:00)-Water Temperature (C)]]*OO[[#This Row],[64]]</f>
        <v>2.1215700523437499E-8</v>
      </c>
      <c r="BO43" s="10">
        <f>3/24000000*OO[[#This Row],[123 (04JUL1985 06:00:00)-Water Temperature (C)]]*OO[[#This Row],[65]]</f>
        <v>1.9061880667200001E-8</v>
      </c>
      <c r="BP43" s="10">
        <f>3/24000000*OO[[#This Row],[124 (04JUL1985 09:00:00)-Water Temperature (C)]]*OO[[#This Row],[66]]</f>
        <v>1.8757824959199997E-8</v>
      </c>
      <c r="BQ43" s="10">
        <f>3/24000000*OO[[#This Row],[125 (04JUL1985 12:00:00)-Water Temperature (C)]]*OO[[#This Row],[67]]</f>
        <v>2.1540083927774999E-8</v>
      </c>
      <c r="BR43" s="10">
        <f>3/24000000*OO[[#This Row],[126 (04JUL1985 15:00:00)-Water Temperature (C)]]*OO[[#This Row],[68]]</f>
        <v>2.7645241533874998E-8</v>
      </c>
      <c r="BS43" s="10">
        <f>3/24000000*OO[[#This Row],[127 (04JUL1985 18:00:00)-Water Temperature (C)]]*OO[[#This Row],[69]]</f>
        <v>3.3495436035612504E-8</v>
      </c>
      <c r="BT43" s="10">
        <f>3/24000000*OO[[#This Row],[128 (04JUL1985 21:00:00)-Water Temperature (C)]]*OO[[#This Row],[70]]</f>
        <v>3.5452797238249998E-8</v>
      </c>
      <c r="BU43" s="10">
        <f>3/24000000*OO[[#This Row],[129 (05JUL1985 00:00:00)-Water Temperature (C)]]*OO[[#This Row],[71]]</f>
        <v>3.3622218527999998E-8</v>
      </c>
      <c r="BV43" s="10">
        <f>3/24000000*OO[[#This Row],[130 (05JUL1985 03:00:00)-Water Temperature (C)]]*OO[[#This Row],[72]]</f>
        <v>3.0082964847174998E-8</v>
      </c>
      <c r="BW43" s="10">
        <f>3/24000000*OO[[#This Row],[131 (05JUL1985 06:00:00)-Water Temperature (C)]]*OO[[#This Row],[73]]</f>
        <v>2.6442055581449999E-8</v>
      </c>
      <c r="BX43" s="10">
        <f>3/24000000*OO[[#This Row],[132 (05JUL1985 09:00:00)-Water Temperature (C)]]*OO[[#This Row],[74]]</f>
        <v>2.4602254860562498E-8</v>
      </c>
      <c r="BY43" s="10">
        <f>3/24000000*OO[[#This Row],[133 (05JUL1985 12:00:00)-Water Temperature (C)]]*OO[[#This Row],[75]]</f>
        <v>2.3860474824824999E-8</v>
      </c>
      <c r="BZ43" s="10">
        <f>3/24000000*OO[[#This Row],[134 (05JUL1985 15:00:00)-Water Temperature (C)]]*OO[[#This Row],[76]]</f>
        <v>2.3339413326674999E-8</v>
      </c>
      <c r="CA43" s="10">
        <f>3/24000000*OO[[#This Row],[135 (05JUL1985 18:00:00)-Water Temperature (C)]]*OO[[#This Row],[77]]</f>
        <v>2.2532108526375001E-8</v>
      </c>
      <c r="CB43" s="10">
        <f>3/24000000*OO[[#This Row],[136 (05JUL1985 21:00:00)-Water Temperature (C)]]*OO[[#This Row],[78]]</f>
        <v>2.1219739913749997E-8</v>
      </c>
      <c r="CC43" s="10">
        <f>3/24000000*OO[[#This Row],[137 (06JUL1985 00:00:00)-Water Temperature (C)]]*OO[[#This Row],[79]]</f>
        <v>1.9414160639999999E-8</v>
      </c>
      <c r="CD43" s="10">
        <f>3/24000000*OO[[#This Row],[138 (06JUL1985 03:00:00)-Water Temperature (C)]]*OO[[#This Row],[80]]</f>
        <v>1.7628747079278747E-8</v>
      </c>
      <c r="CE43" s="10">
        <f>3/24000000*OO[[#This Row],[139 (06JUL1985 06:00:00)-Water Temperature (C)]]*OO[[#This Row],[81]]</f>
        <v>1.6281217682102498E-8</v>
      </c>
      <c r="CF43" s="10">
        <f>3/24000000*OO[[#This Row],[140 (06JUL1985 09:00:00)-Water Temperature (C)]]*OO[[#This Row],[82]]</f>
        <v>1.6105577787565E-8</v>
      </c>
      <c r="CG43" s="10">
        <f>3/24000000*OO[[#This Row],[141 (06JUL1985 12:00:00)-Water Temperature (C)]]*OO[[#This Row],[83]]</f>
        <v>1.6948232587929998E-8</v>
      </c>
      <c r="CH43" s="10">
        <f>3/24000000*OO[[#This Row],[142 (06JUL1985 15:00:00)-Water Temperature (C)]]*OO[[#This Row],[84]]</f>
        <v>1.8562669870371249E-8</v>
      </c>
      <c r="CI43" s="10">
        <f>3/24000000*OO[[#This Row],[143 (06JUL1985 18:00:00)-Water Temperature (C)]]*OO[[#This Row],[85]]</f>
        <v>1.99748894751725E-8</v>
      </c>
      <c r="CJ43" s="10">
        <f>3/24000000*OO[[#This Row],[144 (06JUL1985 21:00:00)-Water Temperature (C)]]*OO[[#This Row],[86]]</f>
        <v>2.0103839890567497E-8</v>
      </c>
      <c r="CK43" s="10">
        <f>3/24000000*OO[[#This Row],[145 (07JUL1985 00:00:00)-Water Temperature (C)]]*OO[[#This Row],[87]]</f>
        <v>1.8744722789677498E-8</v>
      </c>
      <c r="CL43" s="10">
        <f>3/24000000*OO[[#This Row],[146 (07JUL1985 03:00:00)-Water Temperature (C)]]*OO[[#This Row],[88]]</f>
        <v>1.6747147081599999E-8</v>
      </c>
      <c r="CM43" s="10">
        <f>3/24000000*OO[[#This Row],[147 (07JUL1985 06:00:00)-Water Temperature (C)]]*OO[[#This Row],[89]]</f>
        <v>1.4747564016515001E-8</v>
      </c>
      <c r="CN43" s="10">
        <f>3/24000000*OO[[#This Row],[148 (07JUL1985 09:00:00)-Water Temperature (C)]]*OO[[#This Row],[90]]</f>
        <v>1.3554027898500001E-8</v>
      </c>
      <c r="CO43" s="10">
        <f>3/24000000*OO[[#This Row],[149 (07JUL1985 12:00:00)-Water Temperature (C)]]*OO[[#This Row],[91]]</f>
        <v>1.343283955025625E-8</v>
      </c>
      <c r="CP43" s="10">
        <f>3/24000000*OO[[#This Row],[150 (07JUL1985 15:00:00)-Water Temperature (C)]]*OO[[#This Row],[92]]</f>
        <v>1.343283955025625E-8</v>
      </c>
      <c r="CQ43" s="10">
        <f>3/24000000*OO[[#This Row],[151 (07JUL1985 18:00:00)-Water Temperature (C)]]*OO[[#This Row],[93]]</f>
        <v>1.343283955025625E-8</v>
      </c>
      <c r="CR43" s="10">
        <f>3/24000000*OO[[#This Row],[152 (07JUL1985 21:00:00)-Water Temperature (C)]]*OO[[#This Row],[94]]</f>
        <v>1.343283955025625E-8</v>
      </c>
      <c r="CS43" s="10">
        <f>3/24000000*OO[[#This Row],[153 (08JUL1985 00:00:00)-Water Temperature (C)]]*OO[[#This Row],[95]]</f>
        <v>1.343283955025625E-8</v>
      </c>
      <c r="CT43" s="10">
        <f>3/24000000*OO[[#This Row],[154 (08JUL1985 03:00:00)-Water Temperature (C)]]*OO[[#This Row],[96]]</f>
        <v>1.343283955025625E-8</v>
      </c>
      <c r="CU43" s="10">
        <f>3/24000000*OO[[#This Row],[155 (08JUL1985 06:00:00)-Water Temperature (C)]]*OO[[#This Row],[97]]</f>
        <v>1.343283955025625E-8</v>
      </c>
      <c r="CV43" s="10">
        <f>3/24000000*OO[[#This Row],[156 (08JUL1985 09:00:00)-Water Temperature (C)]]*OO[[#This Row],[98]]</f>
        <v>1.343283955025625E-8</v>
      </c>
      <c r="CW43" s="10">
        <f>3/24000000*OO[[#This Row],[157 (08JUL1985 12:00:00)-Water Temperature (C)]]*OO[[#This Row],[99]]</f>
        <v>1.343283955025625E-8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1.7838718127582569E-2</v>
      </c>
      <c r="D44" s="10">
        <f>3/24*OO[[#This Row],[60 (26JUN1985 09:00:00)-Water Temperature (C)]]*OO[[#This Row],[2]]/SUM(OO[2])</f>
        <v>0.12653817698532333</v>
      </c>
      <c r="E44" s="10">
        <f>3/24*OO[[#This Row],[61 (26JUN1985 12:00:00)-Water Temperature (C)]]*OO[[#This Row],[3]]/SUM(OO[3])</f>
        <v>1.6957848789808303E-2</v>
      </c>
      <c r="F44" s="10">
        <f>3/24*OO[[#This Row],[62 (26JUN1985 15:00:00)-Water Temperature (C)]]*OO[[#This Row],[4]]/SUM(OO[4])</f>
        <v>5.3904675034183581E-4</v>
      </c>
      <c r="G44" s="10">
        <f>3/24*OO[[#This Row],[63 (26JUN1985 18:00:00)-Water Temperature (C)]]*OO[[#This Row],[5]]/SUM(OO[5])</f>
        <v>5.6698613888811901E-5</v>
      </c>
      <c r="H44" s="10">
        <f>3/24*OO[[#This Row],[64 (26JUN1985 21:00:00)-Water Temperature (C)]]*OO[[#This Row],[6]]/SUM(OO[6])</f>
        <v>4.4134152332395302E-5</v>
      </c>
      <c r="I44" s="10">
        <f>3/24*OO[[#This Row],[65 (27JUN1985 00:00:00)-Water Temperature (C)]]*OO[[#This Row],[7]]/SUM(OO[7])</f>
        <v>3.7852547726633298E-5</v>
      </c>
      <c r="J44" s="10">
        <f>3/24*OO[[#This Row],[66 (27JUN1985 03:00:00)-Water Temperature (C)]]*OO[[#This Row],[8]]/SUM(OO[8])</f>
        <v>3.2155453976935796E-5</v>
      </c>
      <c r="K44" s="10">
        <f>3/24*OO[[#This Row],[67 (27JUN1985 06:00:00)-Water Temperature (C)]]*OO[[#This Row],[9]]/SUM(OO[9])</f>
        <v>2.7660819726347534E-5</v>
      </c>
      <c r="L44" s="10">
        <f>3/24*OO[[#This Row],[68 (27JUN1985 09:00:00)-Water Temperature (C)]]*OO[[#This Row],[10]]/SUM(OO[10])</f>
        <v>2.7530168363154539E-5</v>
      </c>
      <c r="M44" s="10">
        <f>3/24*OO[[#This Row],[69 (27JUN1985 12:00:00)-Water Temperature (C)]]*OO[[#This Row],[11]]/SUM(OO[11])</f>
        <v>3.2041612352710727E-5</v>
      </c>
      <c r="N44" s="10">
        <f>3/24*OO[[#This Row],[70 (27JUN1985 15:00:00)-Water Temperature (C)]]*OO[[#This Row],[12]]/SUM(OO[12])</f>
        <v>3.4930602666616291E-5</v>
      </c>
      <c r="O44" s="10">
        <f>3/24*OO[[#This Row],[71 (27JUN1985 18:00:00)-Water Temperature (C)]]*OO[[#This Row],[13]]/SUM(OO[13])</f>
        <v>3.4404057736899217E-5</v>
      </c>
      <c r="P44" s="10">
        <f>3/24*OO[[#This Row],[72 (27JUN1985 21:00:00)-Water Temperature (C)]]*OO[[#This Row],[14]]/SUM(OO[14])</f>
        <v>3.088243219330379E-5</v>
      </c>
      <c r="Q44" s="10">
        <f>3/24*OO[[#This Row],[73 (28JUN1985 00:00:00)-Water Temperature (C)]]*OO[[#This Row],[15]]/SUM(OO[15])</f>
        <v>2.6376473874938522E-5</v>
      </c>
      <c r="R44" s="10">
        <f>3/24*OO[[#This Row],[74 (28JUN1985 03:00:00)-Water Temperature (C)]]*OO[[#This Row],[16]]/SUM(OO[16])</f>
        <v>2.225553652761466E-5</v>
      </c>
      <c r="S44" s="10">
        <f>3/24*OO[[#This Row],[75 (28JUN1985 06:00:00)-Water Temperature (C)]]*OO[[#This Row],[17]]/SUM(OO[17])</f>
        <v>1.8932909726821002E-5</v>
      </c>
      <c r="T44" s="10">
        <f>3/24*OO[[#This Row],[76 (28JUN1985 09:00:00)-Water Temperature (C)]]*OO[[#This Row],[18]]/SUM(OO[18])</f>
        <v>1.6597279873939722E-5</v>
      </c>
      <c r="U44" s="10">
        <f>3/24*OO[[#This Row],[77 (28JUN1985 12:00:00)-Water Temperature (C)]]*OO[[#This Row],[19]]/SUM(OO[19])</f>
        <v>1.5273800307514332E-5</v>
      </c>
      <c r="V44" s="10">
        <f>3/24000000*OO[[#This Row],[78 (28JUN1985 15:00:00)-Water Temperature (C)]]*OO[[#This Row],[20]]</f>
        <v>1.3925141555764997E-5</v>
      </c>
      <c r="W44" s="10">
        <f>3/24000000*OO[[#This Row],[79 (28JUN1985 18:00:00)-Water Temperature (C)]]*OO[[#This Row],[21]]</f>
        <v>1.2574881384527502E-5</v>
      </c>
      <c r="X44" s="10">
        <f>3/24000000*OO[[#This Row],[80 (28JUN1985 21:00:00)-Water Temperature (C)]]*OO[[#This Row],[22]]</f>
        <v>1.09789819074275E-5</v>
      </c>
      <c r="Y44" s="10">
        <f>3/24000000*OO[[#This Row],[81 (29JUN1985 00:00:00)-Water Temperature (C)]]*OO[[#This Row],[23]]</f>
        <v>9.3212313862900003E-6</v>
      </c>
      <c r="Z44" s="10">
        <f>3/24000000*OO[[#This Row],[82 (29JUN1985 03:00:00)-Water Temperature (C)]]*OO[[#This Row],[24]]</f>
        <v>7.8476047245099992E-6</v>
      </c>
      <c r="AA44" s="10">
        <f>3/24000000*OO[[#This Row],[83 (29JUN1985 06:00:00)-Water Temperature (C)]]*OO[[#This Row],[25]]</f>
        <v>6.6971503216599993E-6</v>
      </c>
      <c r="AB44" s="10">
        <f>3/24000000*OO[[#This Row],[84 (29JUN1985 09:00:00)-Water Temperature (C)]]*OO[[#This Row],[26]]</f>
        <v>5.8774958147399997E-6</v>
      </c>
      <c r="AC44" s="10">
        <f>3/24000000*OO[[#This Row],[85 (29JUN1985 12:00:00)-Water Temperature (C)]]*OO[[#This Row],[27]]</f>
        <v>5.2690025795624993E-6</v>
      </c>
      <c r="AD44" s="10">
        <f>3/24000000*OO[[#This Row],[86 (29JUN1985 15:00:00)-Water Temperature (C)]]*OO[[#This Row],[28]]</f>
        <v>4.768317338155E-6</v>
      </c>
      <c r="AE44" s="10">
        <f>3/24000000*OO[[#This Row],[88 (29JUN1985 21:00:00)-Water Temperature (C)]]*OO[[#This Row],[30]]</f>
        <v>3.8352762114487493E-6</v>
      </c>
      <c r="AF44" s="10">
        <f>3/24000000*OO[[#This Row],[88 (29JUN1985 21:00:00)-Water Temperature (C)]]*OO[[#This Row],[30]]</f>
        <v>3.8352762114487493E-6</v>
      </c>
      <c r="AG44" s="10">
        <f>3/24000000*OO[[#This Row],[89 (30JUN1985 00:00:00)-Water Temperature (C)]]*OO[[#This Row],[31]]</f>
        <v>3.2535312669650001E-6</v>
      </c>
      <c r="AH44" s="10">
        <f>3/24000000*OO[[#This Row],[90 (30JUN1985 03:00:00)-Water Temperature (C)]]*OO[[#This Row],[32]]</f>
        <v>2.7069234746050002E-6</v>
      </c>
      <c r="AI44" s="10">
        <f>3/24000000*OO[[#This Row],[91 (30JUN1985 06:00:00)-Water Temperature (C)]]*OO[[#This Row],[33]]</f>
        <v>2.2519399078312498E-6</v>
      </c>
      <c r="AJ44" s="10">
        <f>3/24000000*OO[[#This Row],[92 (30JUN1985 09:00:00)-Water Temperature (C)]]*OO[[#This Row],[34]]</f>
        <v>1.9819478448000001E-6</v>
      </c>
      <c r="AK44" s="10">
        <f>3/24000000*OO[[#This Row],[93 (30JUN1985 12:00:00)-Water Temperature (C)]]*OO[[#This Row],[35]]</f>
        <v>1.7345951904312499E-6</v>
      </c>
      <c r="AL44" s="10">
        <f>3/24000000*OO[[#This Row],[94 (30JUN1985 15:00:00)-Water Temperature (C)]]*OO[[#This Row],[36]]</f>
        <v>1.4524554964754999E-6</v>
      </c>
      <c r="AM44" s="10">
        <f>3/24000000*OO[[#This Row],[95 (30JUN1985 18:00:00)-Water Temperature (C)]]*OO[[#This Row],[37]]</f>
        <v>1.2167035009856248E-6</v>
      </c>
      <c r="AN44" s="10">
        <f>3/24000000*OO[[#This Row],[96 (30JUN1985 21:00:00)-Water Temperature (C)]]*OO[[#This Row],[38]]</f>
        <v>1.005133720945375E-6</v>
      </c>
      <c r="AO44" s="10">
        <f>3/24000000*OO[[#This Row],[97 (01JUL1985 00:00:00)-Water Temperature (C)]]*OO[[#This Row],[39]]</f>
        <v>8.1121284024224999E-7</v>
      </c>
      <c r="AP44" s="10">
        <f>3/24000000*OO[[#This Row],[98 (01JUL1985 03:00:00)-Water Temperature (C)]]*OO[[#This Row],[40]]</f>
        <v>6.5868238013062494E-7</v>
      </c>
      <c r="AQ44" s="10">
        <f>3/24000000*OO[[#This Row],[99 (01JUL1985 06:00:00)-Water Temperature (C)]]*OO[[#This Row],[41]]</f>
        <v>5.415933636137499E-7</v>
      </c>
      <c r="AR44" s="10">
        <f>3/24000000*OO[[#This Row],[100 (01JUL1985 09:00:00)-Water Temperature (C)]]*OO[[#This Row],[42]]</f>
        <v>4.8004372564750001E-7</v>
      </c>
      <c r="AS44" s="10">
        <f>3/24000000*OO[[#This Row],[101 (01JUL1985 12:00:00)-Water Temperature (C)]]*OO[[#This Row],[43]]</f>
        <v>4.2641662955474997E-7</v>
      </c>
      <c r="AT44" s="10">
        <f>3/24000000*OO[[#This Row],[102 (01JUL1985 15:00:00)-Water Temperature (C)]]*OO[[#This Row],[44]]</f>
        <v>3.5122705281299991E-7</v>
      </c>
      <c r="AU44" s="10">
        <f>3/24000000*OO[[#This Row],[103 (01JUL1985 18:00:00)-Water Temperature (C)]]*OO[[#This Row],[45]]</f>
        <v>2.7445089623900003E-7</v>
      </c>
      <c r="AV44" s="10">
        <f>3/24000000*OO[[#This Row],[104 (01JUL1985 21:00:00)-Water Temperature (C)]]*OO[[#This Row],[46]]</f>
        <v>2.08876612144725E-7</v>
      </c>
      <c r="AW44" s="10">
        <f>3/24000000*OO[[#This Row],[105 (02JUL1985 00:00:00)-Water Temperature (C)]]*OO[[#This Row],[47]]</f>
        <v>1.6110176622900002E-7</v>
      </c>
      <c r="AX44" s="10">
        <f>3/24000000*OO[[#This Row],[106 (02JUL1985 03:00:00)-Water Temperature (C)]]*OO[[#This Row],[48]]</f>
        <v>1.27350902576025E-7</v>
      </c>
      <c r="AY44" s="10">
        <f>3/24000000*OO[[#This Row],[107 (02JUL1985 06:00:00)-Water Temperature (C)]]*OO[[#This Row],[49]]</f>
        <v>1.0452519518424999E-7</v>
      </c>
      <c r="AZ44" s="10">
        <f>3/24000000*OO[[#This Row],[108 (02JUL1985 09:00:00)-Water Temperature (C)]]*OO[[#This Row],[50]]</f>
        <v>9.4463199825749985E-8</v>
      </c>
      <c r="BA44" s="10">
        <f>3/24000000*OO[[#This Row],[109 (02JUL1985 12:00:00)-Water Temperature (C)]]*OO[[#This Row],[51]]</f>
        <v>9.0192977084699988E-8</v>
      </c>
      <c r="BB44" s="10">
        <f>3/24000000*OO[[#This Row],[110 (02JUL1985 15:00:00)-Water Temperature (C)]]*OO[[#This Row],[52]]</f>
        <v>8.6841969192674993E-8</v>
      </c>
      <c r="BC44" s="10">
        <f>3/24000000*OO[[#This Row],[111 (02JUL1985 18:00:00)-Water Temperature (C)]]*OO[[#This Row],[53]]</f>
        <v>8.281684391200001E-8</v>
      </c>
      <c r="BD44" s="10">
        <f>3/24000000*OO[[#This Row],[112 (02JUL1985 21:00:00)-Water Temperature (C)]]*OO[[#This Row],[54]]</f>
        <v>7.551269074124999E-8</v>
      </c>
      <c r="BE44" s="10">
        <f>3/24000000*OO[[#This Row],[113 (03JUL1985 00:00:00)-Water Temperature (C)]]*OO[[#This Row],[55]]</f>
        <v>6.6139042425525015E-8</v>
      </c>
      <c r="BF44" s="10">
        <f>3/24000000*OO[[#This Row],[114 (03JUL1985 03:00:00)-Water Temperature (C)]]*OO[[#This Row],[56]]</f>
        <v>5.67647370745E-8</v>
      </c>
      <c r="BG44" s="10">
        <f>3/24000000*OO[[#This Row],[115 (03JUL1985 06:00:00)-Water Temperature (C)]]*OO[[#This Row],[57]]</f>
        <v>4.9130049052999999E-8</v>
      </c>
      <c r="BH44" s="10">
        <f>3/24000000*OO[[#This Row],[116 (03JUL1985 09:00:00)-Water Temperature (C)]]*OO[[#This Row],[58]]</f>
        <v>4.5270346193412501E-8</v>
      </c>
      <c r="BI44" s="10">
        <f>3/24000000*OO[[#This Row],[117 (03JUL1985 12:00:00)-Water Temperature (C)]]*OO[[#This Row],[59]]</f>
        <v>4.1468770876499998E-8</v>
      </c>
      <c r="BJ44" s="10">
        <f>3/24000000*OO[[#This Row],[118 (03JUL1985 15:00:00)-Water Temperature (C)]]*OO[[#This Row],[60]]</f>
        <v>3.8075404199699993E-8</v>
      </c>
      <c r="BK44" s="10">
        <f>3/24000000*OO[[#This Row],[119 (03JUL1985 18:00:00)-Water Temperature (C)]]*OO[[#This Row],[61]]</f>
        <v>3.3974871430499996E-8</v>
      </c>
      <c r="BL44" s="10">
        <f>3/24000000*OO[[#This Row],[120 (03JUL1985 21:00:00)-Water Temperature (C)]]*OO[[#This Row],[62]]</f>
        <v>2.9899805627199995E-8</v>
      </c>
      <c r="BM44" s="10">
        <f>3/24000000*OO[[#This Row],[121 (04JUL1985 00:00:00)-Water Temperature (C)]]*OO[[#This Row],[63]]</f>
        <v>2.6577628034999999E-8</v>
      </c>
      <c r="BN44" s="10">
        <f>3/24000000*OO[[#This Row],[122 (04JUL1985 03:00:00)-Water Temperature (C)]]*OO[[#This Row],[64]]</f>
        <v>2.3677948691249998E-8</v>
      </c>
      <c r="BO44" s="10">
        <f>3/24000000*OO[[#This Row],[123 (04JUL1985 06:00:00)-Water Temperature (C)]]*OO[[#This Row],[65]]</f>
        <v>2.1338807418774996E-8</v>
      </c>
      <c r="BP44" s="10">
        <f>3/24000000*OO[[#This Row],[124 (04JUL1985 09:00:00)-Water Temperature (C)]]*OO[[#This Row],[66]]</f>
        <v>2.0910464871974999E-8</v>
      </c>
      <c r="BQ44" s="10">
        <f>3/24000000*OO[[#This Row],[125 (04JUL1985 12:00:00)-Water Temperature (C)]]*OO[[#This Row],[67]]</f>
        <v>2.3439724585124998E-8</v>
      </c>
      <c r="BR44" s="10">
        <f>3/24000000*OO[[#This Row],[126 (04JUL1985 15:00:00)-Water Temperature (C)]]*OO[[#This Row],[68]]</f>
        <v>2.9823282126474995E-8</v>
      </c>
      <c r="BS44" s="10">
        <f>3/24000000*OO[[#This Row],[127 (04JUL1985 18:00:00)-Water Temperature (C)]]*OO[[#This Row],[69]]</f>
        <v>3.6480323690549996E-8</v>
      </c>
      <c r="BT44" s="10">
        <f>3/24000000*OO[[#This Row],[128 (04JUL1985 21:00:00)-Water Temperature (C)]]*OO[[#This Row],[70]]</f>
        <v>3.9014851719499992E-8</v>
      </c>
      <c r="BU44" s="10">
        <f>3/24000000*OO[[#This Row],[129 (05JUL1985 00:00:00)-Water Temperature (C)]]*OO[[#This Row],[71]]</f>
        <v>3.7355442812499991E-8</v>
      </c>
      <c r="BV44" s="10">
        <f>3/24000000*OO[[#This Row],[130 (05JUL1985 03:00:00)-Water Temperature (C)]]*OO[[#This Row],[72]]</f>
        <v>3.3646053961650001E-8</v>
      </c>
      <c r="BW44" s="10">
        <f>3/24000000*OO[[#This Row],[131 (05JUL1985 06:00:00)-Water Temperature (C)]]*OO[[#This Row],[73]]</f>
        <v>2.9643073506425001E-8</v>
      </c>
      <c r="BX44" s="10">
        <f>3/24000000*OO[[#This Row],[132 (05JUL1985 09:00:00)-Water Temperature (C)]]*OO[[#This Row],[74]]</f>
        <v>2.75584230973625E-8</v>
      </c>
      <c r="BY44" s="10">
        <f>3/24000000*OO[[#This Row],[133 (05JUL1985 12:00:00)-Water Temperature (C)]]*OO[[#This Row],[75]]</f>
        <v>2.6566777992824997E-8</v>
      </c>
      <c r="BZ44" s="10">
        <f>3/24000000*OO[[#This Row],[134 (05JUL1985 15:00:00)-Water Temperature (C)]]*OO[[#This Row],[76]]</f>
        <v>2.5992773600649999E-8</v>
      </c>
      <c r="CA44" s="10">
        <f>3/24000000*OO[[#This Row],[135 (05JUL1985 18:00:00)-Water Temperature (C)]]*OO[[#This Row],[77]]</f>
        <v>2.50215129054E-8</v>
      </c>
      <c r="CB44" s="10">
        <f>3/24000000*OO[[#This Row],[136 (05JUL1985 21:00:00)-Water Temperature (C)]]*OO[[#This Row],[78]]</f>
        <v>2.3607340617299993E-8</v>
      </c>
      <c r="CC44" s="10">
        <f>3/24000000*OO[[#This Row],[137 (06JUL1985 00:00:00)-Water Temperature (C)]]*OO[[#This Row],[79]]</f>
        <v>2.1618409607099999E-8</v>
      </c>
      <c r="CD44" s="10">
        <f>3/24000000*OO[[#This Row],[138 (06JUL1985 03:00:00)-Water Temperature (C)]]*OO[[#This Row],[80]]</f>
        <v>1.96336700124E-8</v>
      </c>
      <c r="CE44" s="10">
        <f>3/24000000*OO[[#This Row],[139 (06JUL1985 06:00:00)-Water Temperature (C)]]*OO[[#This Row],[81]]</f>
        <v>1.8151491444449999E-8</v>
      </c>
      <c r="CF44" s="10">
        <f>3/24000000*OO[[#This Row],[140 (06JUL1985 09:00:00)-Water Temperature (C)]]*OO[[#This Row],[82]]</f>
        <v>1.7942473249999999E-8</v>
      </c>
      <c r="CG44" s="10">
        <f>3/24000000*OO[[#This Row],[141 (06JUL1985 12:00:00)-Water Temperature (C)]]*OO[[#This Row],[83]]</f>
        <v>1.8759244303383747E-8</v>
      </c>
      <c r="CH44" s="10">
        <f>3/24000000*OO[[#This Row],[142 (06JUL1985 15:00:00)-Water Temperature (C)]]*OO[[#This Row],[84]]</f>
        <v>2.04665561333975E-8</v>
      </c>
      <c r="CI44" s="10">
        <f>3/24000000*OO[[#This Row],[143 (06JUL1985 18:00:00)-Water Temperature (C)]]*OO[[#This Row],[85]]</f>
        <v>2.2050845479507499E-8</v>
      </c>
      <c r="CJ44" s="10">
        <f>3/24000000*OO[[#This Row],[144 (06JUL1985 21:00:00)-Water Temperature (C)]]*OO[[#This Row],[86]]</f>
        <v>2.2251827070188751E-8</v>
      </c>
      <c r="CK44" s="10">
        <f>3/24000000*OO[[#This Row],[145 (07JUL1985 00:00:00)-Water Temperature (C)]]*OO[[#This Row],[87]]</f>
        <v>2.0836113312831252E-8</v>
      </c>
      <c r="CL44" s="10">
        <f>3/24000000*OO[[#This Row],[146 (07JUL1985 03:00:00)-Water Temperature (C)]]*OO[[#This Row],[88]]</f>
        <v>1.8709674398414998E-8</v>
      </c>
      <c r="CM44" s="10">
        <f>3/24000000*OO[[#This Row],[147 (07JUL1985 06:00:00)-Water Temperature (C)]]*OO[[#This Row],[89]]</f>
        <v>1.6519968564799999E-8</v>
      </c>
      <c r="CN44" s="10">
        <f>3/24000000*OO[[#This Row],[148 (07JUL1985 09:00:00)-Water Temperature (C)]]*OO[[#This Row],[90]]</f>
        <v>1.516202481057E-8</v>
      </c>
      <c r="CO44" s="10">
        <f>3/24000000*OO[[#This Row],[149 (07JUL1985 12:00:00)-Water Temperature (C)]]*OO[[#This Row],[91]]</f>
        <v>1.494318313350875E-8</v>
      </c>
      <c r="CP44" s="10">
        <f>3/24000000*OO[[#This Row],[150 (07JUL1985 15:00:00)-Water Temperature (C)]]*OO[[#This Row],[92]]</f>
        <v>1.494318313350875E-8</v>
      </c>
      <c r="CQ44" s="10">
        <f>3/24000000*OO[[#This Row],[151 (07JUL1985 18:00:00)-Water Temperature (C)]]*OO[[#This Row],[93]]</f>
        <v>1.494318313350875E-8</v>
      </c>
      <c r="CR44" s="10">
        <f>3/24000000*OO[[#This Row],[152 (07JUL1985 21:00:00)-Water Temperature (C)]]*OO[[#This Row],[94]]</f>
        <v>1.494318313350875E-8</v>
      </c>
      <c r="CS44" s="10">
        <f>3/24000000*OO[[#This Row],[153 (08JUL1985 00:00:00)-Water Temperature (C)]]*OO[[#This Row],[95]]</f>
        <v>1.494318313350875E-8</v>
      </c>
      <c r="CT44" s="10">
        <f>3/24000000*OO[[#This Row],[154 (08JUL1985 03:00:00)-Water Temperature (C)]]*OO[[#This Row],[96]]</f>
        <v>1.494318313350875E-8</v>
      </c>
      <c r="CU44" s="10">
        <f>3/24000000*OO[[#This Row],[155 (08JUL1985 06:00:00)-Water Temperature (C)]]*OO[[#This Row],[97]]</f>
        <v>1.494318313350875E-8</v>
      </c>
      <c r="CV44" s="10">
        <f>3/24000000*OO[[#This Row],[156 (08JUL1985 09:00:00)-Water Temperature (C)]]*OO[[#This Row],[98]]</f>
        <v>1.494318313350875E-8</v>
      </c>
      <c r="CW44" s="10">
        <f>3/24000000*OO[[#This Row],[157 (08JUL1985 12:00:00)-Water Temperature (C)]]*OO[[#This Row],[99]]</f>
        <v>1.494318313350875E-8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1.1849459112097534E-2</v>
      </c>
      <c r="D45" s="10">
        <f>3/24*OO[[#This Row],[60 (26JUN1985 09:00:00)-Water Temperature (C)]]*OO[[#This Row],[2]]/SUM(OO[2])</f>
        <v>0.14031201845948471</v>
      </c>
      <c r="E45" s="10">
        <f>3/24*OO[[#This Row],[61 (26JUN1985 12:00:00)-Water Temperature (C)]]*OO[[#This Row],[3]]/SUM(OO[3])</f>
        <v>2.3169069629769504E-2</v>
      </c>
      <c r="F45" s="10">
        <f>3/24*OO[[#This Row],[62 (26JUN1985 15:00:00)-Water Temperature (C)]]*OO[[#This Row],[4]]/SUM(OO[4])</f>
        <v>7.9096458255808479E-4</v>
      </c>
      <c r="G45" s="10">
        <f>3/24*OO[[#This Row],[63 (26JUN1985 18:00:00)-Water Temperature (C)]]*OO[[#This Row],[5]]/SUM(OO[5])</f>
        <v>6.444945374136442E-5</v>
      </c>
      <c r="H45" s="10">
        <f>3/24*OO[[#This Row],[64 (26JUN1985 21:00:00)-Water Temperature (C)]]*OO[[#This Row],[6]]/SUM(OO[6])</f>
        <v>4.7410833007405305E-5</v>
      </c>
      <c r="I45" s="10">
        <f>3/24*OO[[#This Row],[65 (27JUN1985 00:00:00)-Water Temperature (C)]]*OO[[#This Row],[7]]/SUM(OO[7])</f>
        <v>4.0612670172616265E-5</v>
      </c>
      <c r="J45" s="10">
        <f>3/24*OO[[#This Row],[66 (27JUN1985 03:00:00)-Water Temperature (C)]]*OO[[#This Row],[8]]/SUM(OO[8])</f>
        <v>3.4505230594424437E-5</v>
      </c>
      <c r="K45" s="10">
        <f>3/24*OO[[#This Row],[67 (27JUN1985 06:00:00)-Water Temperature (C)]]*OO[[#This Row],[9]]/SUM(OO[9])</f>
        <v>2.963069528479365E-5</v>
      </c>
      <c r="L45" s="10">
        <f>3/24*OO[[#This Row],[68 (27JUN1985 09:00:00)-Water Temperature (C)]]*OO[[#This Row],[10]]/SUM(OO[10])</f>
        <v>2.9050531086276168E-5</v>
      </c>
      <c r="M45" s="10">
        <f>3/24*OO[[#This Row],[69 (27JUN1985 12:00:00)-Water Temperature (C)]]*OO[[#This Row],[11]]/SUM(OO[11])</f>
        <v>3.3624016314494882E-5</v>
      </c>
      <c r="N45" s="10">
        <f>3/24*OO[[#This Row],[70 (27JUN1985 15:00:00)-Water Temperature (C)]]*OO[[#This Row],[12]]/SUM(OO[12])</f>
        <v>3.6901066212550563E-5</v>
      </c>
      <c r="O45" s="10">
        <f>3/24*OO[[#This Row],[71 (27JUN1985 18:00:00)-Water Temperature (C)]]*OO[[#This Row],[13]]/SUM(OO[13])</f>
        <v>3.6553676748798277E-5</v>
      </c>
      <c r="P45" s="10">
        <f>3/24*OO[[#This Row],[72 (27JUN1985 21:00:00)-Water Temperature (C)]]*OO[[#This Row],[14]]/SUM(OO[14])</f>
        <v>3.2867629561706602E-5</v>
      </c>
      <c r="Q45" s="10">
        <f>3/24*OO[[#This Row],[73 (28JUN1985 00:00:00)-Water Temperature (C)]]*OO[[#This Row],[15]]/SUM(OO[15])</f>
        <v>2.8084394811290856E-5</v>
      </c>
      <c r="R45" s="10">
        <f>3/24*OO[[#This Row],[74 (28JUN1985 03:00:00)-Water Temperature (C)]]*OO[[#This Row],[16]]/SUM(OO[16])</f>
        <v>2.3666533673094116E-5</v>
      </c>
      <c r="S45" s="10">
        <f>3/24*OO[[#This Row],[75 (28JUN1985 06:00:00)-Water Temperature (C)]]*OO[[#This Row],[17]]/SUM(OO[17])</f>
        <v>2.0083997239938977E-5</v>
      </c>
      <c r="T45" s="10">
        <f>3/24*OO[[#This Row],[76 (28JUN1985 09:00:00)-Water Temperature (C)]]*OO[[#This Row],[18]]/SUM(OO[18])</f>
        <v>1.7543248048451562E-5</v>
      </c>
      <c r="U45" s="10">
        <f>3/24*OO[[#This Row],[77 (28JUN1985 12:00:00)-Water Temperature (C)]]*OO[[#This Row],[19]]/SUM(OO[19])</f>
        <v>1.6132813411035445E-5</v>
      </c>
      <c r="V45" s="10">
        <f>3/24000000*OO[[#This Row],[78 (28JUN1985 15:00:00)-Water Temperature (C)]]*OO[[#This Row],[20]]</f>
        <v>1.4692843806812498E-5</v>
      </c>
      <c r="W45" s="10">
        <f>3/24000000*OO[[#This Row],[79 (28JUN1985 18:00:00)-Water Temperature (C)]]*OO[[#This Row],[21]]</f>
        <v>1.3253625546183751E-5</v>
      </c>
      <c r="X45" s="10">
        <f>3/24000000*OO[[#This Row],[80 (28JUN1985 21:00:00)-Water Temperature (C)]]*OO[[#This Row],[22]]</f>
        <v>1.15836784411375E-5</v>
      </c>
      <c r="Y45" s="10">
        <f>3/24000000*OO[[#This Row],[81 (29JUN1985 00:00:00)-Water Temperature (C)]]*OO[[#This Row],[23]]</f>
        <v>9.8395045934374989E-6</v>
      </c>
      <c r="Z45" s="10">
        <f>3/24000000*OO[[#This Row],[82 (29JUN1985 03:00:00)-Water Temperature (C)]]*OO[[#This Row],[24]]</f>
        <v>8.2785370747500003E-6</v>
      </c>
      <c r="AA45" s="10">
        <f>3/24000000*OO[[#This Row],[83 (29JUN1985 06:00:00)-Water Temperature (C)]]*OO[[#This Row],[25]]</f>
        <v>7.043128861015E-6</v>
      </c>
      <c r="AB45" s="10">
        <f>3/24000000*OO[[#This Row],[84 (29JUN1985 09:00:00)-Water Temperature (C)]]*OO[[#This Row],[26]]</f>
        <v>6.1829584760474996E-6</v>
      </c>
      <c r="AC45" s="10">
        <f>3/24000000*OO[[#This Row],[85 (29JUN1985 12:00:00)-Water Temperature (C)]]*OO[[#This Row],[27]]</f>
        <v>5.5411342690725E-6</v>
      </c>
      <c r="AD45" s="10">
        <f>3/24000000*OO[[#This Row],[86 (29JUN1985 15:00:00)-Water Temperature (C)]]*OO[[#This Row],[28]]</f>
        <v>5.0054208649199996E-6</v>
      </c>
      <c r="AE45" s="10">
        <f>3/24000000*OO[[#This Row],[88 (29JUN1985 21:00:00)-Water Temperature (C)]]*OO[[#This Row],[30]]</f>
        <v>4.0215223909299995E-6</v>
      </c>
      <c r="AF45" s="10">
        <f>3/24000000*OO[[#This Row],[88 (29JUN1985 21:00:00)-Water Temperature (C)]]*OO[[#This Row],[30]]</f>
        <v>4.0215223909299995E-6</v>
      </c>
      <c r="AG45" s="10">
        <f>3/24000000*OO[[#This Row],[89 (30JUN1985 00:00:00)-Water Temperature (C)]]*OO[[#This Row],[31]]</f>
        <v>3.4198016931000002E-6</v>
      </c>
      <c r="AH45" s="10">
        <f>3/24000000*OO[[#This Row],[90 (30JUN1985 03:00:00)-Water Temperature (C)]]*OO[[#This Row],[32]]</f>
        <v>2.8494930293962501E-6</v>
      </c>
      <c r="AI45" s="10">
        <f>3/24000000*OO[[#This Row],[91 (30JUN1985 06:00:00)-Water Temperature (C)]]*OO[[#This Row],[33]]</f>
        <v>2.3701972742E-6</v>
      </c>
      <c r="AJ45" s="10">
        <f>3/24000000*OO[[#This Row],[92 (30JUN1985 09:00:00)-Water Temperature (C)]]*OO[[#This Row],[34]]</f>
        <v>2.0882058206899995E-6</v>
      </c>
      <c r="AK45" s="10">
        <f>3/24000000*OO[[#This Row],[93 (30JUN1985 12:00:00)-Water Temperature (C)]]*OO[[#This Row],[35]]</f>
        <v>1.832082874416E-6</v>
      </c>
      <c r="AL45" s="10">
        <f>3/24000000*OO[[#This Row],[94 (30JUN1985 15:00:00)-Water Temperature (C)]]*OO[[#This Row],[36]]</f>
        <v>1.5399802753094999E-6</v>
      </c>
      <c r="AM45" s="10">
        <f>3/24000000*OO[[#This Row],[95 (30JUN1985 18:00:00)-Water Temperature (C)]]*OO[[#This Row],[37]]</f>
        <v>1.2897965368923751E-6</v>
      </c>
      <c r="AN45" s="10">
        <f>3/24000000*OO[[#This Row],[96 (30JUN1985 21:00:00)-Water Temperature (C)]]*OO[[#This Row],[38]]</f>
        <v>1.0634888690160001E-6</v>
      </c>
      <c r="AO45" s="10">
        <f>3/24000000*OO[[#This Row],[97 (01JUL1985 00:00:00)-Water Temperature (C)]]*OO[[#This Row],[39]]</f>
        <v>8.5686546555637495E-7</v>
      </c>
      <c r="AP45" s="10">
        <f>3/24000000*OO[[#This Row],[98 (01JUL1985 03:00:00)-Water Temperature (C)]]*OO[[#This Row],[40]]</f>
        <v>6.9535940106524996E-7</v>
      </c>
      <c r="AQ45" s="10">
        <f>3/24000000*OO[[#This Row],[99 (01JUL1985 06:00:00)-Water Temperature (C)]]*OO[[#This Row],[41]]</f>
        <v>5.7180791164874992E-7</v>
      </c>
      <c r="AR45" s="10">
        <f>3/24000000*OO[[#This Row],[100 (01JUL1985 09:00:00)-Water Temperature (C)]]*OO[[#This Row],[42]]</f>
        <v>5.0732168514062504E-7</v>
      </c>
      <c r="AS45" s="10">
        <f>3/24000000*OO[[#This Row],[101 (01JUL1985 12:00:00)-Water Temperature (C)]]*OO[[#This Row],[43]]</f>
        <v>4.5321770995199995E-7</v>
      </c>
      <c r="AT45" s="10">
        <f>3/24000000*OO[[#This Row],[102 (01JUL1985 15:00:00)-Water Temperature (C)]]*OO[[#This Row],[44]]</f>
        <v>3.7627534659824998E-7</v>
      </c>
      <c r="AU45" s="10">
        <f>3/24000000*OO[[#This Row],[103 (01JUL1985 18:00:00)-Water Temperature (C)]]*OO[[#This Row],[45]]</f>
        <v>2.9420625276087503E-7</v>
      </c>
      <c r="AV45" s="10">
        <f>3/24000000*OO[[#This Row],[104 (01JUL1985 21:00:00)-Water Temperature (C)]]*OO[[#This Row],[46]]</f>
        <v>2.2274384232437503E-7</v>
      </c>
      <c r="AW45" s="10">
        <f>3/24000000*OO[[#This Row],[105 (02JUL1985 00:00:00)-Water Temperature (C)]]*OO[[#This Row],[47]]</f>
        <v>1.7113092996079999E-7</v>
      </c>
      <c r="AX45" s="10">
        <f>3/24000000*OO[[#This Row],[106 (02JUL1985 03:00:00)-Water Temperature (C)]]*OO[[#This Row],[48]]</f>
        <v>1.3497457417885002E-7</v>
      </c>
      <c r="AY45" s="10">
        <f>3/24000000*OO[[#This Row],[107 (02JUL1985 06:00:00)-Water Temperature (C)]]*OO[[#This Row],[49]]</f>
        <v>1.1063215718099999E-7</v>
      </c>
      <c r="AZ45" s="10">
        <f>3/24000000*OO[[#This Row],[108 (02JUL1985 09:00:00)-Water Temperature (C)]]*OO[[#This Row],[50]]</f>
        <v>9.9836163799349999E-8</v>
      </c>
      <c r="BA45" s="10">
        <f>3/24000000*OO[[#This Row],[109 (02JUL1985 12:00:00)-Water Temperature (C)]]*OO[[#This Row],[51]]</f>
        <v>9.5039867641499996E-8</v>
      </c>
      <c r="BB45" s="10">
        <f>3/24000000*OO[[#This Row],[110 (02JUL1985 15:00:00)-Water Temperature (C)]]*OO[[#This Row],[52]]</f>
        <v>9.1467051582812488E-8</v>
      </c>
      <c r="BC45" s="10">
        <f>3/24000000*OO[[#This Row],[111 (02JUL1985 18:00:00)-Water Temperature (C)]]*OO[[#This Row],[53]]</f>
        <v>8.7099446858875005E-8</v>
      </c>
      <c r="BD45" s="10">
        <f>3/24000000*OO[[#This Row],[112 (02JUL1985 21:00:00)-Water Temperature (C)]]*OO[[#This Row],[54]]</f>
        <v>7.9334382600399992E-8</v>
      </c>
      <c r="BE45" s="10">
        <f>3/24000000*OO[[#This Row],[113 (03JUL1985 00:00:00)-Water Temperature (C)]]*OO[[#This Row],[55]]</f>
        <v>6.9537391423837497E-8</v>
      </c>
      <c r="BF45" s="10">
        <f>3/24000000*OO[[#This Row],[114 (03JUL1985 03:00:00)-Water Temperature (C)]]*OO[[#This Row],[56]]</f>
        <v>5.9776048706399982E-8</v>
      </c>
      <c r="BG45" s="10">
        <f>3/24000000*OO[[#This Row],[115 (03JUL1985 06:00:00)-Water Temperature (C)]]*OO[[#This Row],[57]]</f>
        <v>5.177213390525E-8</v>
      </c>
      <c r="BH45" s="10">
        <f>3/24000000*OO[[#This Row],[116 (03JUL1985 09:00:00)-Water Temperature (C)]]*OO[[#This Row],[58]]</f>
        <v>4.768610509485E-8</v>
      </c>
      <c r="BI45" s="10">
        <f>3/24000000*OO[[#This Row],[117 (03JUL1985 12:00:00)-Water Temperature (C)]]*OO[[#This Row],[59]]</f>
        <v>4.3640222107675004E-8</v>
      </c>
      <c r="BJ45" s="10">
        <f>3/24000000*OO[[#This Row],[118 (03JUL1985 15:00:00)-Water Temperature (C)]]*OO[[#This Row],[60]]</f>
        <v>4.0332190971874997E-8</v>
      </c>
      <c r="BK45" s="10">
        <f>3/24000000*OO[[#This Row],[119 (03JUL1985 18:00:00)-Water Temperature (C)]]*OO[[#This Row],[61]]</f>
        <v>3.5911784817299995E-8</v>
      </c>
      <c r="BL45" s="10">
        <f>3/24000000*OO[[#This Row],[120 (03JUL1985 21:00:00)-Water Temperature (C)]]*OO[[#This Row],[62]]</f>
        <v>3.1470398965974999E-8</v>
      </c>
      <c r="BM45" s="10">
        <f>3/24000000*OO[[#This Row],[121 (04JUL1985 00:00:00)-Water Temperature (C)]]*OO[[#This Row],[63]]</f>
        <v>2.7884866364999998E-8</v>
      </c>
      <c r="BN45" s="10">
        <f>3/24000000*OO[[#This Row],[122 (04JUL1985 03:00:00)-Water Temperature (C)]]*OO[[#This Row],[64]]</f>
        <v>2.4845569983187499E-8</v>
      </c>
      <c r="BO45" s="10">
        <f>3/24000000*OO[[#This Row],[123 (04JUL1985 06:00:00)-Water Temperature (C)]]*OO[[#This Row],[65]]</f>
        <v>2.2422658194487498E-8</v>
      </c>
      <c r="BP45" s="10">
        <f>3/24000000*OO[[#This Row],[124 (04JUL1985 09:00:00)-Water Temperature (C)]]*OO[[#This Row],[66]]</f>
        <v>2.1926557344799997E-8</v>
      </c>
      <c r="BQ45" s="10">
        <f>3/24000000*OO[[#This Row],[125 (04JUL1985 12:00:00)-Water Temperature (C)]]*OO[[#This Row],[67]]</f>
        <v>2.4194555692999999E-8</v>
      </c>
      <c r="BR45" s="10">
        <f>3/24000000*OO[[#This Row],[126 (04JUL1985 15:00:00)-Water Temperature (C)]]*OO[[#This Row],[68]]</f>
        <v>3.0570449482474992E-8</v>
      </c>
      <c r="BS45" s="10">
        <f>3/24000000*OO[[#This Row],[127 (04JUL1985 18:00:00)-Water Temperature (C)]]*OO[[#This Row],[69]]</f>
        <v>3.7614009424387496E-8</v>
      </c>
      <c r="BT45" s="10">
        <f>3/24000000*OO[[#This Row],[128 (04JUL1985 21:00:00)-Water Temperature (C)]]*OO[[#This Row],[70]]</f>
        <v>4.0515085128624997E-8</v>
      </c>
      <c r="BU45" s="10">
        <f>3/24000000*OO[[#This Row],[129 (05JUL1985 00:00:00)-Water Temperature (C)]]*OO[[#This Row],[71]]</f>
        <v>3.9039472662399989E-8</v>
      </c>
      <c r="BV45" s="10">
        <f>3/24000000*OO[[#This Row],[130 (05JUL1985 03:00:00)-Water Temperature (C)]]*OO[[#This Row],[72]]</f>
        <v>3.5327612643800004E-8</v>
      </c>
      <c r="BW45" s="10">
        <f>3/24000000*OO[[#This Row],[131 (05JUL1985 06:00:00)-Water Temperature (C)]]*OO[[#This Row],[73]]</f>
        <v>3.1178355523799993E-8</v>
      </c>
      <c r="BX45" s="10">
        <f>3/24000000*OO[[#This Row],[132 (05JUL1985 09:00:00)-Water Temperature (C)]]*OO[[#This Row],[74]]</f>
        <v>2.8979151200999998E-8</v>
      </c>
      <c r="BY45" s="10">
        <f>3/24000000*OO[[#This Row],[133 (05JUL1985 12:00:00)-Water Temperature (C)]]*OO[[#This Row],[75]]</f>
        <v>2.7834593063062496E-8</v>
      </c>
      <c r="BZ45" s="10">
        <f>3/24000000*OO[[#This Row],[134 (05JUL1985 15:00:00)-Water Temperature (C)]]*OO[[#This Row],[76]]</f>
        <v>2.7219436206749996E-8</v>
      </c>
      <c r="CA45" s="10">
        <f>3/24000000*OO[[#This Row],[135 (05JUL1985 18:00:00)-Water Temperature (C)]]*OO[[#This Row],[77]]</f>
        <v>2.6167648853499998E-8</v>
      </c>
      <c r="CB45" s="10">
        <f>3/24000000*OO[[#This Row],[136 (05JUL1985 21:00:00)-Water Temperature (C)]]*OO[[#This Row],[78]]</f>
        <v>2.4712981878724998E-8</v>
      </c>
      <c r="CC45" s="10">
        <f>3/24000000*OO[[#This Row],[137 (06JUL1985 00:00:00)-Water Temperature (C)]]*OO[[#This Row],[79]]</f>
        <v>2.2648095321050001E-8</v>
      </c>
      <c r="CD45" s="10">
        <f>3/24000000*OO[[#This Row],[138 (06JUL1985 03:00:00)-Water Temperature (C)]]*OO[[#This Row],[80]]</f>
        <v>2.05705611101875E-8</v>
      </c>
      <c r="CE45" s="10">
        <f>3/24000000*OO[[#This Row],[139 (06JUL1985 06:00:00)-Water Temperature (C)]]*OO[[#This Row],[81]]</f>
        <v>1.902623607945E-8</v>
      </c>
      <c r="CF45" s="10">
        <f>3/24000000*OO[[#This Row],[140 (06JUL1985 09:00:00)-Water Temperature (C)]]*OO[[#This Row],[82]]</f>
        <v>1.88044653492E-8</v>
      </c>
      <c r="CG45" s="10">
        <f>3/24000000*OO[[#This Row],[141 (06JUL1985 12:00:00)-Water Temperature (C)]]*OO[[#This Row],[83]]</f>
        <v>1.9578135152425E-8</v>
      </c>
      <c r="CH45" s="10">
        <f>3/24000000*OO[[#This Row],[142 (06JUL1985 15:00:00)-Water Temperature (C)]]*OO[[#This Row],[84]]</f>
        <v>2.1305891810699999E-8</v>
      </c>
      <c r="CI45" s="10">
        <f>3/24000000*OO[[#This Row],[143 (06JUL1985 18:00:00)-Water Temperature (C)]]*OO[[#This Row],[85]]</f>
        <v>2.2970661333699997E-8</v>
      </c>
      <c r="CJ45" s="10">
        <f>3/24000000*OO[[#This Row],[144 (06JUL1985 21:00:00)-Water Temperature (C)]]*OO[[#This Row],[86]]</f>
        <v>2.3225324887358748E-8</v>
      </c>
      <c r="CK45" s="10">
        <f>3/24000000*OO[[#This Row],[145 (07JUL1985 00:00:00)-Water Temperature (C)]]*OO[[#This Row],[87]]</f>
        <v>2.1805438203361248E-8</v>
      </c>
      <c r="CL45" s="10">
        <f>3/24000000*OO[[#This Row],[146 (07JUL1985 03:00:00)-Water Temperature (C)]]*OO[[#This Row],[88]]</f>
        <v>1.9649572068424999E-8</v>
      </c>
      <c r="CM45" s="10">
        <f>3/24000000*OO[[#This Row],[147 (07JUL1985 06:00:00)-Water Temperature (C)]]*OO[[#This Row],[89]]</f>
        <v>1.7382472976195001E-8</v>
      </c>
      <c r="CN45" s="10">
        <f>3/24000000*OO[[#This Row],[148 (07JUL1985 09:00:00)-Water Temperature (C)]]*OO[[#This Row],[90]]</f>
        <v>1.5945053421049998E-8</v>
      </c>
      <c r="CO45" s="10">
        <f>3/24000000*OO[[#This Row],[149 (07JUL1985 12:00:00)-Water Temperature (C)]]*OO[[#This Row],[91]]</f>
        <v>1.5658966338645E-8</v>
      </c>
      <c r="CP45" s="10">
        <f>3/24000000*OO[[#This Row],[150 (07JUL1985 15:00:00)-Water Temperature (C)]]*OO[[#This Row],[92]]</f>
        <v>1.5658966338645E-8</v>
      </c>
      <c r="CQ45" s="10">
        <f>3/24000000*OO[[#This Row],[151 (07JUL1985 18:00:00)-Water Temperature (C)]]*OO[[#This Row],[93]]</f>
        <v>1.5658966338645E-8</v>
      </c>
      <c r="CR45" s="10">
        <f>3/24000000*OO[[#This Row],[152 (07JUL1985 21:00:00)-Water Temperature (C)]]*OO[[#This Row],[94]]</f>
        <v>1.5658966338645E-8</v>
      </c>
      <c r="CS45" s="10">
        <f>3/24000000*OO[[#This Row],[153 (08JUL1985 00:00:00)-Water Temperature (C)]]*OO[[#This Row],[95]]</f>
        <v>1.5658966338645E-8</v>
      </c>
      <c r="CT45" s="10">
        <f>3/24000000*OO[[#This Row],[154 (08JUL1985 03:00:00)-Water Temperature (C)]]*OO[[#This Row],[96]]</f>
        <v>1.5658966338645E-8</v>
      </c>
      <c r="CU45" s="10">
        <f>3/24000000*OO[[#This Row],[155 (08JUL1985 06:00:00)-Water Temperature (C)]]*OO[[#This Row],[97]]</f>
        <v>1.5658966338645E-8</v>
      </c>
      <c r="CV45" s="10">
        <f>3/24000000*OO[[#This Row],[156 (08JUL1985 09:00:00)-Water Temperature (C)]]*OO[[#This Row],[98]]</f>
        <v>1.5658966338645E-8</v>
      </c>
      <c r="CW45" s="10">
        <f>3/24000000*OO[[#This Row],[157 (08JUL1985 12:00:00)-Water Temperature (C)]]*OO[[#This Row],[99]]</f>
        <v>1.5658966338645E-8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5.4521507898416194E-3</v>
      </c>
      <c r="D46" s="10">
        <f>3/24*OO[[#This Row],[60 (26JUN1985 09:00:00)-Water Temperature (C)]]*OO[[#This Row],[2]]/SUM(OO[2])</f>
        <v>0.10669705162699872</v>
      </c>
      <c r="E46" s="10">
        <f>3/24*OO[[#This Row],[61 (26JUN1985 12:00:00)-Water Temperature (C)]]*OO[[#This Row],[3]]/SUM(OO[3])</f>
        <v>2.1454139669892812E-2</v>
      </c>
      <c r="F46" s="10">
        <f>3/24*OO[[#This Row],[62 (26JUN1985 15:00:00)-Water Temperature (C)]]*OO[[#This Row],[4]]/SUM(OO[4])</f>
        <v>7.880447717351169E-4</v>
      </c>
      <c r="G46" s="10">
        <f>3/24*OO[[#This Row],[63 (26JUN1985 18:00:00)-Water Temperature (C)]]*OO[[#This Row],[5]]/SUM(OO[5])</f>
        <v>5.1734875811326568E-5</v>
      </c>
      <c r="H46" s="10">
        <f>3/24*OO[[#This Row],[64 (26JUN1985 21:00:00)-Water Temperature (C)]]*OO[[#This Row],[6]]/SUM(OO[6])</f>
        <v>3.5426050492621073E-5</v>
      </c>
      <c r="I46" s="10">
        <f>3/24*OO[[#This Row],[65 (27JUN1985 00:00:00)-Water Temperature (C)]]*OO[[#This Row],[7]]/SUM(OO[7])</f>
        <v>3.0209712551167696E-5</v>
      </c>
      <c r="J46" s="10">
        <f>3/24*OO[[#This Row],[66 (27JUN1985 03:00:00)-Water Temperature (C)]]*OO[[#This Row],[8]]/SUM(OO[8])</f>
        <v>2.5598803808511404E-5</v>
      </c>
      <c r="K46" s="10">
        <f>3/24*OO[[#This Row],[67 (27JUN1985 06:00:00)-Water Temperature (C)]]*OO[[#This Row],[9]]/SUM(OO[9])</f>
        <v>2.1920479848463417E-5</v>
      </c>
      <c r="L46" s="10">
        <f>3/24*OO[[#This Row],[68 (27JUN1985 09:00:00)-Water Temperature (C)]]*OO[[#This Row],[10]]/SUM(OO[10])</f>
        <v>2.1162870378832692E-5</v>
      </c>
      <c r="M46" s="10">
        <f>3/24*OO[[#This Row],[69 (27JUN1985 12:00:00)-Water Temperature (C)]]*OO[[#This Row],[11]]/SUM(OO[11])</f>
        <v>2.4210175016333325E-5</v>
      </c>
      <c r="N46" s="10">
        <f>3/24*OO[[#This Row],[70 (27JUN1985 15:00:00)-Water Temperature (C)]]*OO[[#This Row],[12]]/SUM(OO[12])</f>
        <v>2.6560248793775247E-5</v>
      </c>
      <c r="O46" s="10">
        <f>3/24*OO[[#This Row],[71 (27JUN1985 18:00:00)-Water Temperature (C)]]*OO[[#This Row],[13]]/SUM(OO[13])</f>
        <v>2.6252785090862626E-5</v>
      </c>
      <c r="P46" s="10">
        <f>3/24*OO[[#This Row],[72 (27JUN1985 21:00:00)-Water Temperature (C)]]*OO[[#This Row],[14]]/SUM(OO[14])</f>
        <v>2.3447508040976839E-5</v>
      </c>
      <c r="Q46" s="10">
        <f>3/24*OO[[#This Row],[73 (28JUN1985 00:00:00)-Water Temperature (C)]]*OO[[#This Row],[15]]/SUM(OO[15])</f>
        <v>1.9883328222181146E-5</v>
      </c>
      <c r="R46" s="10">
        <f>3/24*OO[[#This Row],[74 (28JUN1985 03:00:00)-Water Temperature (C)]]*OO[[#This Row],[16]]/SUM(OO[16])</f>
        <v>1.6614607293471438E-5</v>
      </c>
      <c r="S46" s="10">
        <f>3/24*OO[[#This Row],[75 (28JUN1985 06:00:00)-Water Temperature (C)]]*OO[[#This Row],[17]]/SUM(OO[17])</f>
        <v>1.4025420574628696E-5</v>
      </c>
      <c r="T46" s="10">
        <f>3/24*OO[[#This Row],[76 (28JUN1985 09:00:00)-Water Temperature (C)]]*OO[[#This Row],[18]]/SUM(OO[18])</f>
        <v>1.2176918061387532E-5</v>
      </c>
      <c r="U46" s="10">
        <f>3/24*OO[[#This Row],[77 (28JUN1985 12:00:00)-Water Temperature (C)]]*OO[[#This Row],[19]]/SUM(OO[19])</f>
        <v>1.1147530439413308E-5</v>
      </c>
      <c r="V46" s="10">
        <f>3/24000000*OO[[#This Row],[78 (28JUN1985 15:00:00)-Water Temperature (C)]]*OO[[#This Row],[20]]</f>
        <v>1.01023718353675E-5</v>
      </c>
      <c r="W46" s="10">
        <f>3/24000000*OO[[#This Row],[79 (28JUN1985 18:00:00)-Water Temperature (C)]]*OO[[#This Row],[21]]</f>
        <v>9.0593047620400002E-6</v>
      </c>
      <c r="X46" s="10">
        <f>3/24000000*OO[[#This Row],[80 (28JUN1985 21:00:00)-Water Temperature (C)]]*OO[[#This Row],[22]]</f>
        <v>7.8886233481825006E-6</v>
      </c>
      <c r="Y46" s="10">
        <f>3/24000000*OO[[#This Row],[81 (29JUN1985 00:00:00)-Water Temperature (C)]]*OO[[#This Row],[23]]</f>
        <v>6.6745876595E-6</v>
      </c>
      <c r="Z46" s="10">
        <f>3/24000000*OO[[#This Row],[82 (29JUN1985 03:00:00)-Water Temperature (C)]]*OO[[#This Row],[24]]</f>
        <v>5.585753462647499E-6</v>
      </c>
      <c r="AA46" s="10">
        <f>3/24000000*OO[[#This Row],[83 (29JUN1985 06:00:00)-Water Temperature (C)]]*OO[[#This Row],[25]]</f>
        <v>4.7162865858900004E-6</v>
      </c>
      <c r="AB46" s="10">
        <f>3/24000000*OO[[#This Row],[84 (29JUN1985 09:00:00)-Water Temperature (C)]]*OO[[#This Row],[26]]</f>
        <v>4.12073281121625E-6</v>
      </c>
      <c r="AC46" s="10">
        <f>3/24000000*OO[[#This Row],[85 (29JUN1985 12:00:00)-Water Temperature (C)]]*OO[[#This Row],[27]]</f>
        <v>3.6807661572299999E-6</v>
      </c>
      <c r="AD46" s="10">
        <f>3/24000000*OO[[#This Row],[86 (29JUN1985 15:00:00)-Water Temperature (C)]]*OO[[#This Row],[28]]</f>
        <v>3.3063393413349997E-6</v>
      </c>
      <c r="AE46" s="10">
        <f>3/24000000*OO[[#This Row],[88 (29JUN1985 21:00:00)-Water Temperature (C)]]*OO[[#This Row],[30]]</f>
        <v>2.6339774801437501E-6</v>
      </c>
      <c r="AF46" s="10">
        <f>3/24000000*OO[[#This Row],[88 (29JUN1985 21:00:00)-Water Temperature (C)]]*OO[[#This Row],[30]]</f>
        <v>2.6339774801437501E-6</v>
      </c>
      <c r="AG46" s="10">
        <f>3/24000000*OO[[#This Row],[89 (30JUN1985 00:00:00)-Water Temperature (C)]]*OO[[#This Row],[31]]</f>
        <v>2.2381976247149994E-6</v>
      </c>
      <c r="AH46" s="10">
        <f>3/24000000*OO[[#This Row],[90 (30JUN1985 03:00:00)-Water Temperature (C)]]*OO[[#This Row],[32]]</f>
        <v>1.8624325441425E-6</v>
      </c>
      <c r="AI46" s="10">
        <f>3/24000000*OO[[#This Row],[91 (30JUN1985 06:00:00)-Water Temperature (C)]]*OO[[#This Row],[33]]</f>
        <v>1.545518742817E-6</v>
      </c>
      <c r="AJ46" s="10">
        <f>3/24000000*OO[[#This Row],[92 (30JUN1985 09:00:00)-Water Temperature (C)]]*OO[[#This Row],[34]]</f>
        <v>1.3596153167437499E-6</v>
      </c>
      <c r="AK46" s="10">
        <f>3/24000000*OO[[#This Row],[93 (30JUN1985 12:00:00)-Water Temperature (C)]]*OO[[#This Row],[35]]</f>
        <v>1.1913618577904998E-6</v>
      </c>
      <c r="AL46" s="10">
        <f>3/24000000*OO[[#This Row],[94 (30JUN1985 15:00:00)-Water Temperature (C)]]*OO[[#This Row],[36]]</f>
        <v>1.0015935639963749E-6</v>
      </c>
      <c r="AM46" s="10">
        <f>3/24000000*OO[[#This Row],[95 (30JUN1985 18:00:00)-Water Temperature (C)]]*OO[[#This Row],[37]]</f>
        <v>8.3666781297299987E-7</v>
      </c>
      <c r="AN46" s="10">
        <f>3/24000000*OO[[#This Row],[96 (30JUN1985 21:00:00)-Water Temperature (C)]]*OO[[#This Row],[38]]</f>
        <v>6.8598941721187494E-7</v>
      </c>
      <c r="AO46" s="10">
        <f>3/24000000*OO[[#This Row],[97 (01JUL1985 00:00:00)-Water Temperature (C)]]*OO[[#This Row],[39]]</f>
        <v>5.5001227309050004E-7</v>
      </c>
      <c r="AP46" s="10">
        <f>3/24000000*OO[[#This Row],[98 (01JUL1985 03:00:00)-Water Temperature (C)]]*OO[[#This Row],[40]]</f>
        <v>4.4464227337587498E-7</v>
      </c>
      <c r="AQ46" s="10">
        <f>3/24000000*OO[[#This Row],[99 (01JUL1985 06:00:00)-Water Temperature (C)]]*OO[[#This Row],[41]]</f>
        <v>3.64692180894125E-7</v>
      </c>
      <c r="AR46" s="10">
        <f>3/24000000*OO[[#This Row],[100 (01JUL1985 09:00:00)-Water Temperature (C)]]*OO[[#This Row],[42]]</f>
        <v>3.2308010766149993E-7</v>
      </c>
      <c r="AS46" s="10">
        <f>3/24000000*OO[[#This Row],[101 (01JUL1985 12:00:00)-Water Temperature (C)]]*OO[[#This Row],[43]]</f>
        <v>2.8911457216000001E-7</v>
      </c>
      <c r="AT46" s="10">
        <f>3/24000000*OO[[#This Row],[102 (01JUL1985 15:00:00)-Water Temperature (C)]]*OO[[#This Row],[44]]</f>
        <v>2.4114460511124992E-7</v>
      </c>
      <c r="AU46" s="10">
        <f>3/24000000*OO[[#This Row],[103 (01JUL1985 18:00:00)-Water Temperature (C)]]*OO[[#This Row],[45]]</f>
        <v>1.884087584515125E-7</v>
      </c>
      <c r="AV46" s="10">
        <f>3/24000000*OO[[#This Row],[104 (01JUL1985 21:00:00)-Water Temperature (C)]]*OO[[#This Row],[46]]</f>
        <v>1.4181335397776251E-7</v>
      </c>
      <c r="AW46" s="10">
        <f>3/24000000*OO[[#This Row],[105 (02JUL1985 00:00:00)-Water Temperature (C)]]*OO[[#This Row],[47]]</f>
        <v>1.0851631511907499E-7</v>
      </c>
      <c r="AX46" s="10">
        <f>3/24000000*OO[[#This Row],[106 (02JUL1985 03:00:00)-Water Temperature (C)]]*OO[[#This Row],[48]]</f>
        <v>8.5388163822599996E-8</v>
      </c>
      <c r="AY46" s="10">
        <f>3/24000000*OO[[#This Row],[107 (02JUL1985 06:00:00)-Water Temperature (C)]]*OO[[#This Row],[49]]</f>
        <v>6.9931627208999997E-8</v>
      </c>
      <c r="AZ46" s="10">
        <f>3/24000000*OO[[#This Row],[108 (02JUL1985 09:00:00)-Water Temperature (C)]]*OO[[#This Row],[50]]</f>
        <v>6.3084386219400004E-8</v>
      </c>
      <c r="BA46" s="10">
        <f>3/24000000*OO[[#This Row],[109 (02JUL1985 12:00:00)-Water Temperature (C)]]*OO[[#This Row],[51]]</f>
        <v>5.9889912122499997E-8</v>
      </c>
      <c r="BB46" s="10">
        <f>3/24000000*OO[[#This Row],[110 (02JUL1985 15:00:00)-Water Temperature (C)]]*OO[[#This Row],[52]]</f>
        <v>5.7592870300800004E-8</v>
      </c>
      <c r="BC46" s="10">
        <f>3/24000000*OO[[#This Row],[111 (02JUL1985 18:00:00)-Water Temperature (C)]]*OO[[#This Row],[53]]</f>
        <v>5.4754853536800002E-8</v>
      </c>
      <c r="BD46" s="10">
        <f>3/24000000*OO[[#This Row],[112 (02JUL1985 21:00:00)-Water Temperature (C)]]*OO[[#This Row],[54]]</f>
        <v>4.9774953711999996E-8</v>
      </c>
      <c r="BE46" s="10">
        <f>3/24000000*OO[[#This Row],[113 (03JUL1985 00:00:00)-Water Temperature (C)]]*OO[[#This Row],[55]]</f>
        <v>4.3639471382500001E-8</v>
      </c>
      <c r="BF46" s="10">
        <f>3/24000000*OO[[#This Row],[114 (03JUL1985 03:00:00)-Water Temperature (C)]]*OO[[#This Row],[56]]</f>
        <v>3.7558110757137499E-8</v>
      </c>
      <c r="BG46" s="10">
        <f>3/24000000*OO[[#This Row],[115 (03JUL1985 06:00:00)-Water Temperature (C)]]*OO[[#This Row],[57]]</f>
        <v>3.2574008375899994E-8</v>
      </c>
      <c r="BH46" s="10">
        <f>3/24000000*OO[[#This Row],[116 (03JUL1985 09:00:00)-Water Temperature (C)]]*OO[[#This Row],[58]]</f>
        <v>3.0009008991600001E-8</v>
      </c>
      <c r="BI46" s="10">
        <f>3/24000000*OO[[#This Row],[117 (03JUL1985 12:00:00)-Water Temperature (C)]]*OO[[#This Row],[59]]</f>
        <v>2.7432167433750002E-8</v>
      </c>
      <c r="BJ46" s="10">
        <f>3/24000000*OO[[#This Row],[118 (03JUL1985 15:00:00)-Water Temperature (C)]]*OO[[#This Row],[60]]</f>
        <v>2.55160976027E-8</v>
      </c>
      <c r="BK46" s="10">
        <f>3/24000000*OO[[#This Row],[119 (03JUL1985 18:00:00)-Water Temperature (C)]]*OO[[#This Row],[61]]</f>
        <v>2.2688775175875003E-8</v>
      </c>
      <c r="BL46" s="10">
        <f>3/24000000*OO[[#This Row],[120 (03JUL1985 21:00:00)-Water Temperature (C)]]*OO[[#This Row],[62]]</f>
        <v>1.9812505765500002E-8</v>
      </c>
      <c r="BM46" s="10">
        <f>3/24000000*OO[[#This Row],[121 (04JUL1985 00:00:00)-Water Temperature (C)]]*OO[[#This Row],[63]]</f>
        <v>1.7514064467825E-8</v>
      </c>
      <c r="BN46" s="10">
        <f>3/24000000*OO[[#This Row],[122 (04JUL1985 03:00:00)-Water Temperature (C)]]*OO[[#This Row],[64]]</f>
        <v>1.5613737927846249E-8</v>
      </c>
      <c r="BO46" s="10">
        <f>3/24000000*OO[[#This Row],[123 (04JUL1985 06:00:00)-Water Temperature (C)]]*OO[[#This Row],[65]]</f>
        <v>1.4128147456966249E-8</v>
      </c>
      <c r="BP46" s="10">
        <f>3/24000000*OO[[#This Row],[124 (04JUL1985 09:00:00)-Water Temperature (C)]]*OO[[#This Row],[66]]</f>
        <v>1.3820817975201249E-8</v>
      </c>
      <c r="BQ46" s="10">
        <f>3/24000000*OO[[#This Row],[125 (04JUL1985 12:00:00)-Water Temperature (C)]]*OO[[#This Row],[67]]</f>
        <v>1.5074626715880001E-8</v>
      </c>
      <c r="BR46" s="10">
        <f>3/24000000*OO[[#This Row],[126 (04JUL1985 15:00:00)-Water Temperature (C)]]*OO[[#This Row],[68]]</f>
        <v>1.8924373359627499E-8</v>
      </c>
      <c r="BS46" s="10">
        <f>3/24000000*OO[[#This Row],[127 (04JUL1985 18:00:00)-Water Temperature (C)]]*OO[[#This Row],[69]]</f>
        <v>2.3370467005399997E-8</v>
      </c>
      <c r="BT46" s="10">
        <f>3/24000000*OO[[#This Row],[128 (04JUL1985 21:00:00)-Water Temperature (C)]]*OO[[#This Row],[70]]</f>
        <v>2.5290151144900003E-8</v>
      </c>
      <c r="BU46" s="10">
        <f>3/24000000*OO[[#This Row],[129 (05JUL1985 00:00:00)-Water Temperature (C)]]*OO[[#This Row],[71]]</f>
        <v>2.4481271889249992E-8</v>
      </c>
      <c r="BV46" s="10">
        <f>3/24000000*OO[[#This Row],[130 (05JUL1985 03:00:00)-Water Temperature (C)]]*OO[[#This Row],[72]]</f>
        <v>2.223570958835E-8</v>
      </c>
      <c r="BW46" s="10">
        <f>3/24000000*OO[[#This Row],[131 (05JUL1985 06:00:00)-Water Temperature (C)]]*OO[[#This Row],[73]]</f>
        <v>1.9657337150287498E-8</v>
      </c>
      <c r="BX46" s="10">
        <f>3/24000000*OO[[#This Row],[132 (05JUL1985 09:00:00)-Water Temperature (C)]]*OO[[#This Row],[74]]</f>
        <v>1.8283562203212498E-8</v>
      </c>
      <c r="BY46" s="10">
        <f>3/24000000*OO[[#This Row],[133 (05JUL1985 12:00:00)-Water Temperature (C)]]*OO[[#This Row],[75]]</f>
        <v>1.7502394488681249E-8</v>
      </c>
      <c r="BZ46" s="10">
        <f>3/24000000*OO[[#This Row],[134 (05JUL1985 15:00:00)-Water Temperature (C)]]*OO[[#This Row],[76]]</f>
        <v>1.71130864577E-8</v>
      </c>
      <c r="CA46" s="10">
        <f>3/24000000*OO[[#This Row],[135 (05JUL1985 18:00:00)-Water Temperature (C)]]*OO[[#This Row],[77]]</f>
        <v>1.6422251242653747E-8</v>
      </c>
      <c r="CB46" s="10">
        <f>3/24000000*OO[[#This Row],[136 (05JUL1985 21:00:00)-Water Temperature (C)]]*OO[[#This Row],[78]]</f>
        <v>1.5512713583625E-8</v>
      </c>
      <c r="CC46" s="10">
        <f>3/24000000*OO[[#This Row],[137 (06JUL1985 00:00:00)-Water Temperature (C)]]*OO[[#This Row],[79]]</f>
        <v>1.422416852196E-8</v>
      </c>
      <c r="CD46" s="10">
        <f>3/24000000*OO[[#This Row],[138 (06JUL1985 03:00:00)-Water Temperature (C)]]*OO[[#This Row],[80]]</f>
        <v>1.2920010649784999E-8</v>
      </c>
      <c r="CE46" s="10">
        <f>3/24000000*OO[[#This Row],[139 (06JUL1985 06:00:00)-Water Temperature (C)]]*OO[[#This Row],[81]]</f>
        <v>1.1963243476332499E-8</v>
      </c>
      <c r="CF46" s="10">
        <f>3/24000000*OO[[#This Row],[140 (06JUL1985 09:00:00)-Water Temperature (C)]]*OO[[#This Row],[82]]</f>
        <v>1.183299671178625E-8</v>
      </c>
      <c r="CG46" s="10">
        <f>3/24000000*OO[[#This Row],[141 (06JUL1985 12:00:00)-Water Temperature (C)]]*OO[[#This Row],[83]]</f>
        <v>1.228277672349E-8</v>
      </c>
      <c r="CH46" s="10">
        <f>3/24000000*OO[[#This Row],[142 (06JUL1985 15:00:00)-Water Temperature (C)]]*OO[[#This Row],[84]]</f>
        <v>1.3334116721152498E-8</v>
      </c>
      <c r="CI46" s="10">
        <f>3/24000000*OO[[#This Row],[143 (06JUL1985 18:00:00)-Water Temperature (C)]]*OO[[#This Row],[85]]</f>
        <v>1.4372479077261248E-8</v>
      </c>
      <c r="CJ46" s="10">
        <f>3/24000000*OO[[#This Row],[144 (06JUL1985 21:00:00)-Water Temperature (C)]]*OO[[#This Row],[86]]</f>
        <v>1.45382152515675E-8</v>
      </c>
      <c r="CK46" s="10">
        <f>3/24000000*OO[[#This Row],[145 (07JUL1985 00:00:00)-Water Temperature (C)]]*OO[[#This Row],[87]]</f>
        <v>1.36693717174425E-8</v>
      </c>
      <c r="CL46" s="10">
        <f>3/24000000*OO[[#This Row],[146 (07JUL1985 03:00:00)-Water Temperature (C)]]*OO[[#This Row],[88]]</f>
        <v>1.23516058345625E-8</v>
      </c>
      <c r="CM46" s="10">
        <f>3/24000000*OO[[#This Row],[147 (07JUL1985 06:00:00)-Water Temperature (C)]]*OO[[#This Row],[89]]</f>
        <v>1.0944512491989998E-8</v>
      </c>
      <c r="CN46" s="10">
        <f>3/24000000*OO[[#This Row],[148 (07JUL1985 09:00:00)-Water Temperature (C)]]*OO[[#This Row],[90]]</f>
        <v>1.0044224710649999E-8</v>
      </c>
      <c r="CO46" s="10">
        <f>3/24000000*OO[[#This Row],[149 (07JUL1985 12:00:00)-Water Temperature (C)]]*OO[[#This Row],[91]]</f>
        <v>9.8389314485999986E-9</v>
      </c>
      <c r="CP46" s="10">
        <f>3/24000000*OO[[#This Row],[150 (07JUL1985 15:00:00)-Water Temperature (C)]]*OO[[#This Row],[92]]</f>
        <v>9.8389314485999986E-9</v>
      </c>
      <c r="CQ46" s="10">
        <f>3/24000000*OO[[#This Row],[151 (07JUL1985 18:00:00)-Water Temperature (C)]]*OO[[#This Row],[93]]</f>
        <v>9.8389314485999986E-9</v>
      </c>
      <c r="CR46" s="10">
        <f>3/24000000*OO[[#This Row],[152 (07JUL1985 21:00:00)-Water Temperature (C)]]*OO[[#This Row],[94]]</f>
        <v>9.8389314485999986E-9</v>
      </c>
      <c r="CS46" s="10">
        <f>3/24000000*OO[[#This Row],[153 (08JUL1985 00:00:00)-Water Temperature (C)]]*OO[[#This Row],[95]]</f>
        <v>9.8389314485999986E-9</v>
      </c>
      <c r="CT46" s="10">
        <f>3/24000000*OO[[#This Row],[154 (08JUL1985 03:00:00)-Water Temperature (C)]]*OO[[#This Row],[96]]</f>
        <v>9.8389314485999986E-9</v>
      </c>
      <c r="CU46" s="10">
        <f>3/24000000*OO[[#This Row],[155 (08JUL1985 06:00:00)-Water Temperature (C)]]*OO[[#This Row],[97]]</f>
        <v>9.8389314485999986E-9</v>
      </c>
      <c r="CV46" s="10">
        <f>3/24000000*OO[[#This Row],[156 (08JUL1985 09:00:00)-Water Temperature (C)]]*OO[[#This Row],[98]]</f>
        <v>9.8389314485999986E-9</v>
      </c>
      <c r="CW46" s="10">
        <f>3/24000000*OO[[#This Row],[157 (08JUL1985 12:00:00)-Water Temperature (C)]]*OO[[#This Row],[99]]</f>
        <v>9.8389314485999986E-9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3.3501806084822441E-3</v>
      </c>
      <c r="D47" s="10">
        <f>3/24*OO[[#This Row],[60 (26JUN1985 09:00:00)-Water Temperature (C)]]*OO[[#This Row],[2]]/SUM(OO[2])</f>
        <v>0.11145131137925458</v>
      </c>
      <c r="E47" s="10">
        <f>3/24*OO[[#This Row],[61 (26JUN1985 12:00:00)-Water Temperature (C)]]*OO[[#This Row],[3]]/SUM(OO[3])</f>
        <v>2.7599018011489344E-2</v>
      </c>
      <c r="F47" s="10">
        <f>3/24*OO[[#This Row],[62 (26JUN1985 15:00:00)-Water Temperature (C)]]*OO[[#This Row],[4]]/SUM(OO[4])</f>
        <v>1.1108549773290179E-3</v>
      </c>
      <c r="G47" s="10">
        <f>3/24*OO[[#This Row],[63 (26JUN1985 18:00:00)-Water Temperature (C)]]*OO[[#This Row],[5]]/SUM(OO[5])</f>
        <v>6.0024279177441256E-5</v>
      </c>
      <c r="H47" s="10">
        <f>3/24*OO[[#This Row],[64 (26JUN1985 21:00:00)-Water Temperature (C)]]*OO[[#This Row],[6]]/SUM(OO[6])</f>
        <v>3.7579326665152733E-5</v>
      </c>
      <c r="I47" s="10">
        <f>3/24*OO[[#This Row],[65 (27JUN1985 00:00:00)-Water Temperature (C)]]*OO[[#This Row],[7]]/SUM(OO[7])</f>
        <v>3.2000286060750214E-5</v>
      </c>
      <c r="J47" s="10">
        <f>3/24*OO[[#This Row],[66 (27JUN1985 03:00:00)-Water Temperature (C)]]*OO[[#This Row],[8]]/SUM(OO[8])</f>
        <v>2.7153337329091295E-5</v>
      </c>
      <c r="K47" s="10">
        <f>3/24*OO[[#This Row],[67 (27JUN1985 06:00:00)-Water Temperature (C)]]*OO[[#This Row],[9]]/SUM(OO[9])</f>
        <v>2.3271791677690361E-5</v>
      </c>
      <c r="L47" s="10">
        <f>3/24*OO[[#This Row],[68 (27JUN1985 09:00:00)-Water Temperature (C)]]*OO[[#This Row],[10]]/SUM(OO[10])</f>
        <v>2.2270758388581117E-5</v>
      </c>
      <c r="M47" s="10">
        <f>3/24*OO[[#This Row],[69 (27JUN1985 12:00:00)-Water Temperature (C)]]*OO[[#This Row],[11]]/SUM(OO[11])</f>
        <v>2.5336060403211437E-5</v>
      </c>
      <c r="N47" s="10">
        <f>3/24*OO[[#This Row],[70 (27JUN1985 15:00:00)-Water Temperature (C)]]*OO[[#This Row],[12]]/SUM(OO[12])</f>
        <v>2.8004163596372609E-5</v>
      </c>
      <c r="O47" s="10">
        <f>3/24*OO[[#This Row],[71 (27JUN1985 18:00:00)-Water Temperature (C)]]*OO[[#This Row],[13]]/SUM(OO[13])</f>
        <v>2.7890548447728563E-5</v>
      </c>
      <c r="P47" s="10">
        <f>3/24*OO[[#This Row],[72 (27JUN1985 21:00:00)-Water Temperature (C)]]*OO[[#This Row],[14]]/SUM(OO[14])</f>
        <v>2.4991202167257241E-5</v>
      </c>
      <c r="Q47" s="10">
        <f>3/24*OO[[#This Row],[73 (28JUN1985 00:00:00)-Water Temperature (C)]]*OO[[#This Row],[15]]/SUM(OO[15])</f>
        <v>2.1245122737296405E-5</v>
      </c>
      <c r="R47" s="10">
        <f>3/24*OO[[#This Row],[74 (28JUN1985 03:00:00)-Water Temperature (C)]]*OO[[#This Row],[16]]/SUM(OO[16])</f>
        <v>1.7774288572183005E-5</v>
      </c>
      <c r="S47" s="10">
        <f>3/24*OO[[#This Row],[75 (28JUN1985 06:00:00)-Water Temperature (C)]]*OO[[#This Row],[17]]/SUM(OO[17])</f>
        <v>1.5024126931993384E-5</v>
      </c>
      <c r="T47" s="10">
        <f>3/24*OO[[#This Row],[76 (28JUN1985 09:00:00)-Water Temperature (C)]]*OO[[#This Row],[18]]/SUM(OO[18])</f>
        <v>1.304921729081223E-5</v>
      </c>
      <c r="U47" s="10">
        <f>3/24*OO[[#This Row],[77 (28JUN1985 12:00:00)-Water Temperature (C)]]*OO[[#This Row],[19]]/SUM(OO[19])</f>
        <v>1.1958623752379198E-5</v>
      </c>
      <c r="V47" s="10">
        <f>3/24000000*OO[[#This Row],[78 (28JUN1985 15:00:00)-Water Temperature (C)]]*OO[[#This Row],[20]]</f>
        <v>1.083767212587875E-5</v>
      </c>
      <c r="W47" s="10">
        <f>3/24000000*OO[[#This Row],[79 (28JUN1985 18:00:00)-Water Temperature (C)]]*OO[[#This Row],[21]]</f>
        <v>9.719479618522501E-6</v>
      </c>
      <c r="X47" s="10">
        <f>3/24000000*OO[[#This Row],[80 (28JUN1985 21:00:00)-Water Temperature (C)]]*OO[[#This Row],[22]]</f>
        <v>8.4760737861600007E-6</v>
      </c>
      <c r="Y47" s="10">
        <f>3/24000000*OO[[#This Row],[81 (29JUN1985 00:00:00)-Water Temperature (C)]]*OO[[#This Row],[23]]</f>
        <v>7.1852717494749995E-6</v>
      </c>
      <c r="Z47" s="10">
        <f>3/24000000*OO[[#This Row],[82 (29JUN1985 03:00:00)-Water Temperature (C)]]*OO[[#This Row],[24]]</f>
        <v>6.0143310667499994E-6</v>
      </c>
      <c r="AA47" s="10">
        <f>3/24000000*OO[[#This Row],[83 (29JUN1985 06:00:00)-Water Temperature (C)]]*OO[[#This Row],[25]]</f>
        <v>5.0669017752599992E-6</v>
      </c>
      <c r="AB47" s="10">
        <f>3/24000000*OO[[#This Row],[84 (29JUN1985 09:00:00)-Water Temperature (C)]]*OO[[#This Row],[26]]</f>
        <v>4.4278319170799995E-6</v>
      </c>
      <c r="AC47" s="10">
        <f>3/24000000*OO[[#This Row],[85 (29JUN1985 12:00:00)-Water Temperature (C)]]*OO[[#This Row],[27]]</f>
        <v>3.9633957567999992E-6</v>
      </c>
      <c r="AD47" s="10">
        <f>3/24000000*OO[[#This Row],[86 (29JUN1985 15:00:00)-Water Temperature (C)]]*OO[[#This Row],[28]]</f>
        <v>3.5584825894312496E-6</v>
      </c>
      <c r="AE47" s="10">
        <f>3/24000000*OO[[#This Row],[88 (29JUN1985 21:00:00)-Water Temperature (C)]]*OO[[#This Row],[30]]</f>
        <v>2.8347213385150001E-6</v>
      </c>
      <c r="AF47" s="10">
        <f>3/24000000*OO[[#This Row],[88 (29JUN1985 21:00:00)-Water Temperature (C)]]*OO[[#This Row],[30]]</f>
        <v>2.8347213385150001E-6</v>
      </c>
      <c r="AG47" s="10">
        <f>3/24000000*OO[[#This Row],[89 (30JUN1985 00:00:00)-Water Temperature (C)]]*OO[[#This Row],[31]]</f>
        <v>2.4140440006725002E-6</v>
      </c>
      <c r="AH47" s="10">
        <f>3/24000000*OO[[#This Row],[90 (30JUN1985 03:00:00)-Water Temperature (C)]]*OO[[#This Row],[32]]</f>
        <v>2.0123244206249996E-6</v>
      </c>
      <c r="AI47" s="10">
        <f>3/24000000*OO[[#This Row],[91 (30JUN1985 06:00:00)-Water Temperature (C)]]*OO[[#This Row],[33]]</f>
        <v>1.6705105252229999E-6</v>
      </c>
      <c r="AJ47" s="10">
        <f>3/24000000*OO[[#This Row],[92 (30JUN1985 09:00:00)-Water Temperature (C)]]*OO[[#This Row],[34]]</f>
        <v>1.4702919112067501E-6</v>
      </c>
      <c r="AK47" s="10">
        <f>3/24000000*OO[[#This Row],[93 (30JUN1985 12:00:00)-Water Temperature (C)]]*OO[[#This Row],[35]]</f>
        <v>1.2887817146825E-6</v>
      </c>
      <c r="AL47" s="10">
        <f>3/24000000*OO[[#This Row],[94 (30JUN1985 15:00:00)-Water Temperature (C)]]*OO[[#This Row],[36]]</f>
        <v>1.0855932854318749E-6</v>
      </c>
      <c r="AM47" s="10">
        <f>3/24000000*OO[[#This Row],[95 (30JUN1985 18:00:00)-Water Temperature (C)]]*OO[[#This Row],[37]]</f>
        <v>9.0687091739462504E-7</v>
      </c>
      <c r="AN47" s="10">
        <f>3/24000000*OO[[#This Row],[96 (30JUN1985 21:00:00)-Water Temperature (C)]]*OO[[#This Row],[38]]</f>
        <v>7.4223093249900017E-7</v>
      </c>
      <c r="AO47" s="10">
        <f>3/24000000*OO[[#This Row],[97 (01JUL1985 00:00:00)-Water Temperature (C)]]*OO[[#This Row],[39]]</f>
        <v>5.9443390228424999E-7</v>
      </c>
      <c r="AP47" s="10">
        <f>3/24000000*OO[[#This Row],[98 (01JUL1985 03:00:00)-Water Temperature (C)]]*OO[[#This Row],[40]]</f>
        <v>4.8065786020687502E-7</v>
      </c>
      <c r="AQ47" s="10">
        <f>3/24000000*OO[[#This Row],[99 (01JUL1985 06:00:00)-Water Temperature (C)]]*OO[[#This Row],[41]]</f>
        <v>3.9467843950487498E-7</v>
      </c>
      <c r="AR47" s="10">
        <f>3/24000000*OO[[#This Row],[100 (01JUL1985 09:00:00)-Water Temperature (C)]]*OO[[#This Row],[42]]</f>
        <v>3.50144632482375E-7</v>
      </c>
      <c r="AS47" s="10">
        <f>3/24000000*OO[[#This Row],[101 (01JUL1985 12:00:00)-Water Temperature (C)]]*OO[[#This Row],[43]]</f>
        <v>3.1439523547062499E-7</v>
      </c>
      <c r="AT47" s="10">
        <f>3/24000000*OO[[#This Row],[102 (01JUL1985 15:00:00)-Water Temperature (C)]]*OO[[#This Row],[44]]</f>
        <v>2.6419705234087501E-7</v>
      </c>
      <c r="AU47" s="10">
        <f>3/24000000*OO[[#This Row],[103 (01JUL1985 18:00:00)-Water Temperature (C)]]*OO[[#This Row],[45]]</f>
        <v>2.0657419178182497E-7</v>
      </c>
      <c r="AV47" s="10">
        <f>3/24000000*OO[[#This Row],[104 (01JUL1985 21:00:00)-Water Temperature (C)]]*OO[[#This Row],[46]]</f>
        <v>1.5469052322352499E-7</v>
      </c>
      <c r="AW47" s="10">
        <f>3/24000000*OO[[#This Row],[105 (02JUL1985 00:00:00)-Water Temperature (C)]]*OO[[#This Row],[47]]</f>
        <v>1.1785347161789999E-7</v>
      </c>
      <c r="AX47" s="10">
        <f>3/24000000*OO[[#This Row],[106 (02JUL1985 03:00:00)-Water Temperature (C)]]*OO[[#This Row],[48]]</f>
        <v>9.2534400214299979E-8</v>
      </c>
      <c r="AY47" s="10">
        <f>3/24000000*OO[[#This Row],[107 (02JUL1985 06:00:00)-Water Temperature (C)]]*OO[[#This Row],[49]]</f>
        <v>7.569549434E-8</v>
      </c>
      <c r="AZ47" s="10">
        <f>3/24000000*OO[[#This Row],[108 (02JUL1985 09:00:00)-Water Temperature (C)]]*OO[[#This Row],[50]]</f>
        <v>6.8287101637849999E-8</v>
      </c>
      <c r="BA47" s="10">
        <f>3/24000000*OO[[#This Row],[109 (02JUL1985 12:00:00)-Water Temperature (C)]]*OO[[#This Row],[51]]</f>
        <v>6.4635932292249993E-8</v>
      </c>
      <c r="BB47" s="10">
        <f>3/24000000*OO[[#This Row],[110 (02JUL1985 15:00:00)-Water Temperature (C)]]*OO[[#This Row],[52]]</f>
        <v>6.2156127608224993E-8</v>
      </c>
      <c r="BC47" s="10">
        <f>3/24000000*OO[[#This Row],[111 (02JUL1985 18:00:00)-Water Temperature (C)]]*OO[[#This Row],[53]]</f>
        <v>5.8962110596949994E-8</v>
      </c>
      <c r="BD47" s="10">
        <f>3/24000000*OO[[#This Row],[112 (02JUL1985 21:00:00)-Water Temperature (C)]]*OO[[#This Row],[54]]</f>
        <v>5.3508809926575E-8</v>
      </c>
      <c r="BE47" s="10">
        <f>3/24000000*OO[[#This Row],[113 (03JUL1985 00:00:00)-Water Temperature (C)]]*OO[[#This Row],[55]]</f>
        <v>4.6905978390699998E-8</v>
      </c>
      <c r="BF47" s="10">
        <f>3/24000000*OO[[#This Row],[114 (03JUL1985 03:00:00)-Water Temperature (C)]]*OO[[#This Row],[56]]</f>
        <v>4.0432868925375004E-8</v>
      </c>
      <c r="BG47" s="10">
        <f>3/24000000*OO[[#This Row],[115 (03JUL1985 06:00:00)-Water Temperature (C)]]*OO[[#This Row],[57]]</f>
        <v>3.5099159985050001E-8</v>
      </c>
      <c r="BH47" s="10">
        <f>3/24000000*OO[[#This Row],[116 (03JUL1985 09:00:00)-Water Temperature (C)]]*OO[[#This Row],[58]]</f>
        <v>3.2368129331250002E-8</v>
      </c>
      <c r="BI47" s="10">
        <f>3/24000000*OO[[#This Row],[117 (03JUL1985 12:00:00)-Water Temperature (C)]]*OO[[#This Row],[59]]</f>
        <v>2.9520790420299998E-8</v>
      </c>
      <c r="BJ47" s="10">
        <f>3/24000000*OO[[#This Row],[118 (03JUL1985 15:00:00)-Water Temperature (C)]]*OO[[#This Row],[60]]</f>
        <v>2.7647590546049999E-8</v>
      </c>
      <c r="BK47" s="10">
        <f>3/24000000*OO[[#This Row],[119 (03JUL1985 18:00:00)-Water Temperature (C)]]*OO[[#This Row],[61]]</f>
        <v>2.4549381328800001E-8</v>
      </c>
      <c r="BL47" s="10">
        <f>3/24000000*OO[[#This Row],[120 (03JUL1985 21:00:00)-Water Temperature (C)]]*OO[[#This Row],[62]]</f>
        <v>2.1351249143524999E-8</v>
      </c>
      <c r="BM47" s="10">
        <f>3/24000000*OO[[#This Row],[121 (04JUL1985 00:00:00)-Water Temperature (C)]]*OO[[#This Row],[63]]</f>
        <v>1.8808209432233749E-8</v>
      </c>
      <c r="BN47" s="10">
        <f>3/24000000*OO[[#This Row],[122 (04JUL1985 03:00:00)-Water Temperature (C)]]*OO[[#This Row],[64]]</f>
        <v>1.67636439255825E-8</v>
      </c>
      <c r="BO47" s="10">
        <f>3/24000000*OO[[#This Row],[123 (04JUL1985 06:00:00)-Water Temperature (C)]]*OO[[#This Row],[65]]</f>
        <v>1.5194808905298749E-8</v>
      </c>
      <c r="BP47" s="10">
        <f>3/24000000*OO[[#This Row],[124 (04JUL1985 09:00:00)-Water Temperature (C)]]*OO[[#This Row],[66]]</f>
        <v>1.4874834988125001E-8</v>
      </c>
      <c r="BQ47" s="10">
        <f>3/24000000*OO[[#This Row],[125 (04JUL1985 12:00:00)-Water Temperature (C)]]*OO[[#This Row],[67]]</f>
        <v>1.6026533598839997E-8</v>
      </c>
      <c r="BR47" s="10">
        <f>3/24000000*OO[[#This Row],[126 (04JUL1985 15:00:00)-Water Temperature (C)]]*OO[[#This Row],[68]]</f>
        <v>1.99569174708625E-8</v>
      </c>
      <c r="BS47" s="10">
        <f>3/24000000*OO[[#This Row],[127 (04JUL1985 18:00:00)-Water Temperature (C)]]*OO[[#This Row],[69]]</f>
        <v>2.4728818224249995E-8</v>
      </c>
      <c r="BT47" s="10">
        <f>3/24000000*OO[[#This Row],[128 (04JUL1985 21:00:00)-Water Temperature (C)]]*OO[[#This Row],[70]]</f>
        <v>2.6905322821199996E-8</v>
      </c>
      <c r="BU47" s="10">
        <f>3/24000000*OO[[#This Row],[129 (05JUL1985 00:00:00)-Water Temperature (C)]]*OO[[#This Row],[71]]</f>
        <v>2.6179792472624999E-8</v>
      </c>
      <c r="BV47" s="10">
        <f>3/24000000*OO[[#This Row],[130 (05JUL1985 03:00:00)-Water Temperature (C)]]*OO[[#This Row],[72]]</f>
        <v>2.3888459450549999E-8</v>
      </c>
      <c r="BW47" s="10">
        <f>3/24000000*OO[[#This Row],[131 (05JUL1985 06:00:00)-Water Temperature (C)]]*OO[[#This Row],[73]]</f>
        <v>2.1162021893512498E-8</v>
      </c>
      <c r="BX47" s="10">
        <f>3/24000000*OO[[#This Row],[132 (05JUL1985 09:00:00)-Water Temperature (C)]]*OO[[#This Row],[74]]</f>
        <v>1.9702320353324997E-8</v>
      </c>
      <c r="BY47" s="10">
        <f>3/24000000*OO[[#This Row],[133 (05JUL1985 12:00:00)-Water Temperature (C)]]*OO[[#This Row],[75]]</f>
        <v>1.8802107199687501E-8</v>
      </c>
      <c r="BZ47" s="10">
        <f>3/24000000*OO[[#This Row],[134 (05JUL1985 15:00:00)-Water Temperature (C)]]*OO[[#This Row],[76]]</f>
        <v>1.8361035626279997E-8</v>
      </c>
      <c r="CA47" s="10">
        <f>3/24000000*OO[[#This Row],[135 (05JUL1985 18:00:00)-Water Temperature (C)]]*OO[[#This Row],[77]]</f>
        <v>1.7601774258713748E-8</v>
      </c>
      <c r="CB47" s="10">
        <f>3/24000000*OO[[#This Row],[136 (05JUL1985 21:00:00)-Water Temperature (C)]]*OO[[#This Row],[78]]</f>
        <v>1.6626527433617499E-8</v>
      </c>
      <c r="CC47" s="10">
        <f>3/24000000*OO[[#This Row],[137 (06JUL1985 00:00:00)-Water Temperature (C)]]*OO[[#This Row],[79]]</f>
        <v>1.5257181115755E-8</v>
      </c>
      <c r="CD47" s="10">
        <f>3/24000000*OO[[#This Row],[138 (06JUL1985 03:00:00)-Water Temperature (C)]]*OO[[#This Row],[80]]</f>
        <v>1.3858982745817501E-8</v>
      </c>
      <c r="CE47" s="10">
        <f>3/24000000*OO[[#This Row],[139 (06JUL1985 06:00:00)-Water Temperature (C)]]*OO[[#This Row],[81]]</f>
        <v>1.2842813030849998E-8</v>
      </c>
      <c r="CF47" s="10">
        <f>3/24000000*OO[[#This Row],[140 (06JUL1985 09:00:00)-Water Temperature (C)]]*OO[[#This Row],[82]]</f>
        <v>1.2717368618585E-8</v>
      </c>
      <c r="CG47" s="10">
        <f>3/24000000*OO[[#This Row],[141 (06JUL1985 12:00:00)-Water Temperature (C)]]*OO[[#This Row],[83]]</f>
        <v>1.3158780540562499E-8</v>
      </c>
      <c r="CH47" s="10">
        <f>3/24000000*OO[[#This Row],[142 (06JUL1985 15:00:00)-Water Temperature (C)]]*OO[[#This Row],[84]]</f>
        <v>1.4255566481081251E-8</v>
      </c>
      <c r="CI47" s="10">
        <f>3/24000000*OO[[#This Row],[143 (06JUL1985 18:00:00)-Water Temperature (C)]]*OO[[#This Row],[85]]</f>
        <v>1.5358309853766251E-8</v>
      </c>
      <c r="CJ47" s="10">
        <f>3/24000000*OO[[#This Row],[144 (06JUL1985 21:00:00)-Water Temperature (C)]]*OO[[#This Row],[86]]</f>
        <v>1.5545213806718751E-8</v>
      </c>
      <c r="CK47" s="10">
        <f>3/24000000*OO[[#This Row],[145 (07JUL1985 00:00:00)-Water Temperature (C)]]*OO[[#This Row],[87]]</f>
        <v>1.4637910610812498E-8</v>
      </c>
      <c r="CL47" s="10">
        <f>3/24000000*OO[[#This Row],[146 (07JUL1985 03:00:00)-Water Temperature (C)]]*OO[[#This Row],[88]]</f>
        <v>1.32709499172225E-8</v>
      </c>
      <c r="CM47" s="10">
        <f>3/24000000*OO[[#This Row],[147 (07JUL1985 06:00:00)-Water Temperature (C)]]*OO[[#This Row],[89]]</f>
        <v>1.178177375808E-8</v>
      </c>
      <c r="CN47" s="10">
        <f>3/24000000*OO[[#This Row],[148 (07JUL1985 09:00:00)-Water Temperature (C)]]*OO[[#This Row],[90]]</f>
        <v>1.0820974370304998E-8</v>
      </c>
      <c r="CO47" s="10">
        <f>3/24000000*OO[[#This Row],[149 (07JUL1985 12:00:00)-Water Temperature (C)]]*OO[[#This Row],[91]]</f>
        <v>1.0571538926354999E-8</v>
      </c>
      <c r="CP47" s="10">
        <f>3/24000000*OO[[#This Row],[150 (07JUL1985 15:00:00)-Water Temperature (C)]]*OO[[#This Row],[92]]</f>
        <v>1.0571538926354999E-8</v>
      </c>
      <c r="CQ47" s="10">
        <f>3/24000000*OO[[#This Row],[151 (07JUL1985 18:00:00)-Water Temperature (C)]]*OO[[#This Row],[93]]</f>
        <v>1.0571538926354999E-8</v>
      </c>
      <c r="CR47" s="10">
        <f>3/24000000*OO[[#This Row],[152 (07JUL1985 21:00:00)-Water Temperature (C)]]*OO[[#This Row],[94]]</f>
        <v>1.0571538926354999E-8</v>
      </c>
      <c r="CS47" s="10">
        <f>3/24000000*OO[[#This Row],[153 (08JUL1985 00:00:00)-Water Temperature (C)]]*OO[[#This Row],[95]]</f>
        <v>1.0571538926354999E-8</v>
      </c>
      <c r="CT47" s="10">
        <f>3/24000000*OO[[#This Row],[154 (08JUL1985 03:00:00)-Water Temperature (C)]]*OO[[#This Row],[96]]</f>
        <v>1.0571538926354999E-8</v>
      </c>
      <c r="CU47" s="10">
        <f>3/24000000*OO[[#This Row],[155 (08JUL1985 06:00:00)-Water Temperature (C)]]*OO[[#This Row],[97]]</f>
        <v>1.0571538926354999E-8</v>
      </c>
      <c r="CV47" s="10">
        <f>3/24000000*OO[[#This Row],[156 (08JUL1985 09:00:00)-Water Temperature (C)]]*OO[[#This Row],[98]]</f>
        <v>1.0571538926354999E-8</v>
      </c>
      <c r="CW47" s="10">
        <f>3/24000000*OO[[#This Row],[157 (08JUL1985 12:00:00)-Water Temperature (C)]]*OO[[#This Row],[99]]</f>
        <v>1.0571538926354999E-8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1.7778077616872078E-3</v>
      </c>
      <c r="D48" s="10">
        <f>3/24*OO[[#This Row],[60 (26JUN1985 09:00:00)-Water Temperature (C)]]*OO[[#This Row],[2]]/SUM(OO[2])</f>
        <v>9.9945272471524724E-2</v>
      </c>
      <c r="E48" s="10">
        <f>3/24*OO[[#This Row],[61 (26JUN1985 12:00:00)-Water Temperature (C)]]*OO[[#This Row],[3]]/SUM(OO[3])</f>
        <v>2.9756031129111852E-2</v>
      </c>
      <c r="F48" s="10">
        <f>3/24*OO[[#This Row],[62 (26JUN1985 15:00:00)-Water Temperature (C)]]*OO[[#This Row],[4]]/SUM(OO[4])</f>
        <v>1.2891858957567736E-3</v>
      </c>
      <c r="G48" s="10">
        <f>3/24*OO[[#This Row],[63 (26JUN1985 18:00:00)-Water Temperature (C)]]*OO[[#This Row],[5]]/SUM(OO[5])</f>
        <v>6.0780218509717628E-5</v>
      </c>
      <c r="H48" s="10">
        <f>3/24*OO[[#This Row],[64 (26JUN1985 21:00:00)-Water Temperature (C)]]*OO[[#This Row],[6]]/SUM(OO[6])</f>
        <v>3.5088811451939611E-5</v>
      </c>
      <c r="I48" s="10">
        <f>3/24*OO[[#This Row],[65 (27JUN1985 00:00:00)-Water Temperature (C)]]*OO[[#This Row],[7]]/SUM(OO[7])</f>
        <v>2.9904938995628218E-5</v>
      </c>
      <c r="J48" s="10">
        <f>3/24*OO[[#This Row],[66 (27JUN1985 03:00:00)-Water Temperature (C)]]*OO[[#This Row],[8]]/SUM(OO[8])</f>
        <v>2.5470748824507947E-5</v>
      </c>
      <c r="K48" s="10">
        <f>3/24*OO[[#This Row],[67 (27JUN1985 06:00:00)-Water Temperature (C)]]*OO[[#This Row],[9]]/SUM(OO[9])</f>
        <v>2.1877421338137053E-5</v>
      </c>
      <c r="L48" s="10">
        <f>3/24*OO[[#This Row],[68 (27JUN1985 09:00:00)-Water Temperature (C)]]*OO[[#This Row],[10]]/SUM(OO[10])</f>
        <v>2.0849812394871785E-5</v>
      </c>
      <c r="M48" s="10">
        <f>3/24*OO[[#This Row],[69 (27JUN1985 12:00:00)-Water Temperature (C)]]*OO[[#This Row],[11]]/SUM(OO[11])</f>
        <v>2.3686682861197654E-5</v>
      </c>
      <c r="N48" s="10">
        <f>3/24*OO[[#This Row],[70 (27JUN1985 15:00:00)-Water Temperature (C)]]*OO[[#This Row],[12]]/SUM(OO[12])</f>
        <v>2.6500717894380963E-5</v>
      </c>
      <c r="O48" s="10">
        <f>3/24*OO[[#This Row],[71 (27JUN1985 18:00:00)-Water Temperature (C)]]*OO[[#This Row],[13]]/SUM(OO[13])</f>
        <v>2.6744717478494497E-5</v>
      </c>
      <c r="P48" s="10">
        <f>3/24*OO[[#This Row],[72 (27JUN1985 21:00:00)-Water Temperature (C)]]*OO[[#This Row],[14]]/SUM(OO[14])</f>
        <v>2.4213759413419288E-5</v>
      </c>
      <c r="Q48" s="10">
        <f>3/24*OO[[#This Row],[73 (28JUN1985 00:00:00)-Water Temperature (C)]]*OO[[#This Row],[15]]/SUM(OO[15])</f>
        <v>2.0779127144015411E-5</v>
      </c>
      <c r="R48" s="10">
        <f>3/24*OO[[#This Row],[74 (28JUN1985 03:00:00)-Water Temperature (C)]]*OO[[#This Row],[16]]/SUM(OO[16])</f>
        <v>1.7520865472111392E-5</v>
      </c>
      <c r="S48" s="10">
        <f>3/24*OO[[#This Row],[75 (28JUN1985 06:00:00)-Water Temperature (C)]]*OO[[#This Row],[17]]/SUM(OO[17])</f>
        <v>1.4865492719479086E-5</v>
      </c>
      <c r="T48" s="10">
        <f>3/24*OO[[#This Row],[76 (28JUN1985 09:00:00)-Water Temperature (C)]]*OO[[#This Row],[18]]/SUM(OO[18])</f>
        <v>1.2947613111657169E-5</v>
      </c>
      <c r="U48" s="10">
        <f>3/24*OO[[#This Row],[77 (28JUN1985 12:00:00)-Water Temperature (C)]]*OO[[#This Row],[19]]/SUM(OO[19])</f>
        <v>1.1926046997256746E-5</v>
      </c>
      <c r="V48" s="10">
        <f>3/24000000*OO[[#This Row],[78 (28JUN1985 15:00:00)-Water Temperature (C)]]*OO[[#This Row],[20]]</f>
        <v>1.0854690818129997E-5</v>
      </c>
      <c r="W48" s="10">
        <f>3/24000000*OO[[#This Row],[79 (28JUN1985 18:00:00)-Water Temperature (C)]]*OO[[#This Row],[21]]</f>
        <v>9.7871650859599996E-6</v>
      </c>
      <c r="X48" s="10">
        <f>3/24000000*OO[[#This Row],[80 (28JUN1985 21:00:00)-Water Temperature (C)]]*OO[[#This Row],[22]]</f>
        <v>8.5841584962074995E-6</v>
      </c>
      <c r="Y48" s="10">
        <f>3/24000000*OO[[#This Row],[81 (29JUN1985 00:00:00)-Water Temperature (C)]]*OO[[#This Row],[23]]</f>
        <v>7.3257255342074999E-6</v>
      </c>
      <c r="Z48" s="10">
        <f>3/24000000*OO[[#This Row],[82 (29JUN1985 03:00:00)-Water Temperature (C)]]*OO[[#This Row],[24]]</f>
        <v>6.1660207753249993E-6</v>
      </c>
      <c r="AA48" s="10">
        <f>3/24000000*OO[[#This Row],[83 (29JUN1985 06:00:00)-Water Temperature (C)]]*OO[[#This Row],[25]]</f>
        <v>5.2129487003774994E-6</v>
      </c>
      <c r="AB48" s="10">
        <f>3/24000000*OO[[#This Row],[84 (29JUN1985 09:00:00)-Water Temperature (C)]]*OO[[#This Row],[26]]</f>
        <v>4.5778899337600008E-6</v>
      </c>
      <c r="AC48" s="10">
        <f>3/24000000*OO[[#This Row],[85 (29JUN1985 12:00:00)-Water Temperature (C)]]*OO[[#This Row],[27]]</f>
        <v>4.1178977195999999E-6</v>
      </c>
      <c r="AD48" s="10">
        <f>3/24000000*OO[[#This Row],[86 (29JUN1985 15:00:00)-Water Temperature (C)]]*OO[[#This Row],[28]]</f>
        <v>3.7140503402499992E-6</v>
      </c>
      <c r="AE48" s="10">
        <f>3/24000000*OO[[#This Row],[88 (29JUN1985 21:00:00)-Water Temperature (C)]]*OO[[#This Row],[30]]</f>
        <v>2.98881407064E-6</v>
      </c>
      <c r="AF48" s="10">
        <f>3/24000000*OO[[#This Row],[88 (29JUN1985 21:00:00)-Water Temperature (C)]]*OO[[#This Row],[30]]</f>
        <v>2.98881407064E-6</v>
      </c>
      <c r="AG48" s="10">
        <f>3/24000000*OO[[#This Row],[89 (30JUN1985 00:00:00)-Water Temperature (C)]]*OO[[#This Row],[31]]</f>
        <v>2.56342025241E-6</v>
      </c>
      <c r="AH48" s="10">
        <f>3/24000000*OO[[#This Row],[90 (30JUN1985 03:00:00)-Water Temperature (C)]]*OO[[#This Row],[32]]</f>
        <v>2.1520010415800001E-6</v>
      </c>
      <c r="AI48" s="10">
        <f>3/24000000*OO[[#This Row],[91 (30JUN1985 06:00:00)-Water Temperature (C)]]*OO[[#This Row],[33]]</f>
        <v>1.7959312920556249E-6</v>
      </c>
      <c r="AJ48" s="10">
        <f>3/24000000*OO[[#This Row],[92 (30JUN1985 09:00:00)-Water Temperature (C)]]*OO[[#This Row],[34]]</f>
        <v>1.5885365547869999E-6</v>
      </c>
      <c r="AK48" s="10">
        <f>3/24000000*OO[[#This Row],[93 (30JUN1985 12:00:00)-Water Temperature (C)]]*OO[[#This Row],[35]]</f>
        <v>1.4006923935110002E-6</v>
      </c>
      <c r="AL48" s="10">
        <f>3/24000000*OO[[#This Row],[94 (30JUN1985 15:00:00)-Water Temperature (C)]]*OO[[#This Row],[36]]</f>
        <v>1.1891789343350001E-6</v>
      </c>
      <c r="AM48" s="10">
        <f>3/24000000*OO[[#This Row],[95 (30JUN1985 18:00:00)-Water Temperature (C)]]*OO[[#This Row],[37]]</f>
        <v>9.9806345227362511E-7</v>
      </c>
      <c r="AN48" s="10">
        <f>3/24000000*OO[[#This Row],[96 (30JUN1985 21:00:00)-Water Temperature (C)]]*OO[[#This Row],[38]]</f>
        <v>8.2092574706187487E-7</v>
      </c>
      <c r="AO48" s="10">
        <f>3/24000000*OO[[#This Row],[97 (01JUL1985 00:00:00)-Water Temperature (C)]]*OO[[#This Row],[39]]</f>
        <v>6.5983957848312506E-7</v>
      </c>
      <c r="AP48" s="10">
        <f>3/24000000*OO[[#This Row],[98 (01JUL1985 03:00:00)-Water Temperature (C)]]*OO[[#This Row],[40]]</f>
        <v>5.3617363227187493E-7</v>
      </c>
      <c r="AQ48" s="10">
        <f>3/24000000*OO[[#This Row],[99 (01JUL1985 06:00:00)-Water Temperature (C)]]*OO[[#This Row],[41]]</f>
        <v>4.4235644558625E-7</v>
      </c>
      <c r="AR48" s="10">
        <f>3/24000000*OO[[#This Row],[100 (01JUL1985 09:00:00)-Water Temperature (C)]]*OO[[#This Row],[42]]</f>
        <v>3.9435513075000004E-7</v>
      </c>
      <c r="AS48" s="10">
        <f>3/24000000*OO[[#This Row],[101 (01JUL1985 12:00:00)-Water Temperature (C)]]*OO[[#This Row],[43]]</f>
        <v>3.5657321671724997E-7</v>
      </c>
      <c r="AT48" s="10">
        <f>3/24000000*OO[[#This Row],[102 (01JUL1985 15:00:00)-Water Temperature (C)]]*OO[[#This Row],[44]]</f>
        <v>3.0287297195949996E-7</v>
      </c>
      <c r="AU48" s="10">
        <f>3/24000000*OO[[#This Row],[103 (01JUL1985 18:00:00)-Water Temperature (C)]]*OO[[#This Row],[45]]</f>
        <v>2.3800492169999999E-7</v>
      </c>
      <c r="AV48" s="10">
        <f>3/24000000*OO[[#This Row],[104 (01JUL1985 21:00:00)-Water Temperature (C)]]*OO[[#This Row],[46]]</f>
        <v>1.7800791454877499E-7</v>
      </c>
      <c r="AW48" s="10">
        <f>3/24000000*OO[[#This Row],[105 (02JUL1985 00:00:00)-Water Temperature (C)]]*OO[[#This Row],[47]]</f>
        <v>1.350909781115625E-7</v>
      </c>
      <c r="AX48" s="10">
        <f>3/24000000*OO[[#This Row],[106 (02JUL1985 03:00:00)-Water Temperature (C)]]*OO[[#This Row],[48]]</f>
        <v>1.0592078475680001E-7</v>
      </c>
      <c r="AY48" s="10">
        <f>3/24000000*OO[[#This Row],[107 (02JUL1985 06:00:00)-Water Temperature (C)]]*OO[[#This Row],[49]]</f>
        <v>8.6439407998500006E-8</v>
      </c>
      <c r="AZ48" s="10">
        <f>3/24000000*OO[[#This Row],[108 (02JUL1985 09:00:00)-Water Temperature (C)]]*OO[[#This Row],[50]]</f>
        <v>7.7912016636749999E-8</v>
      </c>
      <c r="BA48" s="10">
        <f>3/24000000*OO[[#This Row],[109 (02JUL1985 12:00:00)-Water Temperature (C)]]*OO[[#This Row],[51]]</f>
        <v>7.3523049428437492E-8</v>
      </c>
      <c r="BB48" s="10">
        <f>3/24000000*OO[[#This Row],[110 (02JUL1985 15:00:00)-Water Temperature (C)]]*OO[[#This Row],[52]]</f>
        <v>7.0724950956562497E-8</v>
      </c>
      <c r="BC48" s="10">
        <f>3/24000000*OO[[#This Row],[111 (02JUL1985 18:00:00)-Water Temperature (C)]]*OO[[#This Row],[53]]</f>
        <v>6.7029032787562494E-8</v>
      </c>
      <c r="BD48" s="10">
        <f>3/24000000*OO[[#This Row],[112 (02JUL1985 21:00:00)-Water Temperature (C)]]*OO[[#This Row],[54]]</f>
        <v>6.0849639332512491E-8</v>
      </c>
      <c r="BE48" s="10">
        <f>3/24000000*OO[[#This Row],[113 (03JUL1985 00:00:00)-Water Temperature (C)]]*OO[[#This Row],[55]]</f>
        <v>5.3326927611150006E-8</v>
      </c>
      <c r="BF48" s="10">
        <f>3/24000000*OO[[#This Row],[114 (03JUL1985 03:00:00)-Water Temperature (C)]]*OO[[#This Row],[56]]</f>
        <v>4.6056482994050001E-8</v>
      </c>
      <c r="BG48" s="10">
        <f>3/24000000*OO[[#This Row],[115 (03JUL1985 06:00:00)-Water Temperature (C)]]*OO[[#This Row],[57]]</f>
        <v>3.9954374450312502E-8</v>
      </c>
      <c r="BH48" s="10">
        <f>3/24000000*OO[[#This Row],[116 (03JUL1985 09:00:00)-Water Temperature (C)]]*OO[[#This Row],[58]]</f>
        <v>3.6889612935500003E-8</v>
      </c>
      <c r="BI48" s="10">
        <f>3/24000000*OO[[#This Row],[117 (03JUL1985 12:00:00)-Water Temperature (C)]]*OO[[#This Row],[59]]</f>
        <v>3.3536282731612493E-8</v>
      </c>
      <c r="BJ48" s="10">
        <f>3/24000000*OO[[#This Row],[118 (03JUL1985 15:00:00)-Water Temperature (C)]]*OO[[#This Row],[60]]</f>
        <v>3.15522448774E-8</v>
      </c>
      <c r="BK48" s="10">
        <f>3/24000000*OO[[#This Row],[119 (03JUL1985 18:00:00)-Water Temperature (C)]]*OO[[#This Row],[61]]</f>
        <v>2.8009361479574999E-8</v>
      </c>
      <c r="BL48" s="10">
        <f>3/24000000*OO[[#This Row],[120 (03JUL1985 21:00:00)-Water Temperature (C)]]*OO[[#This Row],[62]]</f>
        <v>2.4283749244649999E-8</v>
      </c>
      <c r="BM48" s="10">
        <f>3/24000000*OO[[#This Row],[121 (04JUL1985 00:00:00)-Water Temperature (C)]]*OO[[#This Row],[63]]</f>
        <v>2.1285946725749998E-8</v>
      </c>
      <c r="BN48" s="10">
        <f>3/24000000*OO[[#This Row],[122 (04JUL1985 03:00:00)-Water Temperature (C)]]*OO[[#This Row],[64]]</f>
        <v>1.8943040228749998E-8</v>
      </c>
      <c r="BO48" s="10">
        <f>3/24000000*OO[[#This Row],[123 (04JUL1985 06:00:00)-Water Temperature (C)]]*OO[[#This Row],[65]]</f>
        <v>1.7151049591812499E-8</v>
      </c>
      <c r="BP48" s="10">
        <f>3/24000000*OO[[#This Row],[124 (04JUL1985 09:00:00)-Water Temperature (C)]]*OO[[#This Row],[66]]</f>
        <v>1.6770411091452502E-8</v>
      </c>
      <c r="BQ48" s="10">
        <f>3/24000000*OO[[#This Row],[125 (04JUL1985 12:00:00)-Water Temperature (C)]]*OO[[#This Row],[67]]</f>
        <v>1.7838034220160001E-8</v>
      </c>
      <c r="BR48" s="10">
        <f>3/24000000*OO[[#This Row],[126 (04JUL1985 15:00:00)-Water Temperature (C)]]*OO[[#This Row],[68]]</f>
        <v>2.1976792056249998E-8</v>
      </c>
      <c r="BS48" s="10">
        <f>3/24000000*OO[[#This Row],[127 (04JUL1985 18:00:00)-Water Temperature (C)]]*OO[[#This Row],[69]]</f>
        <v>2.7340046343674996E-8</v>
      </c>
      <c r="BT48" s="10">
        <f>3/24000000*OO[[#This Row],[128 (04JUL1985 21:00:00)-Water Temperature (C)]]*OO[[#This Row],[70]]</f>
        <v>2.999581717375E-8</v>
      </c>
      <c r="BU48" s="10">
        <f>3/24000000*OO[[#This Row],[129 (05JUL1985 00:00:00)-Water Temperature (C)]]*OO[[#This Row],[71]]</f>
        <v>2.9370335192762502E-8</v>
      </c>
      <c r="BV48" s="10">
        <f>3/24000000*OO[[#This Row],[130 (05JUL1985 03:00:00)-Water Temperature (C)]]*OO[[#This Row],[72]]</f>
        <v>2.6946591891737495E-8</v>
      </c>
      <c r="BW48" s="10">
        <f>3/24000000*OO[[#This Row],[131 (05JUL1985 06:00:00)-Water Temperature (C)]]*OO[[#This Row],[73]]</f>
        <v>2.3921304170424998E-8</v>
      </c>
      <c r="BX48" s="10">
        <f>3/24000000*OO[[#This Row],[132 (05JUL1985 09:00:00)-Water Temperature (C)]]*OO[[#This Row],[74]]</f>
        <v>2.2270432581249998E-8</v>
      </c>
      <c r="BY48" s="10">
        <f>3/24000000*OO[[#This Row],[133 (05JUL1985 12:00:00)-Water Temperature (C)]]*OO[[#This Row],[75]]</f>
        <v>2.12141507785E-8</v>
      </c>
      <c r="BZ48" s="10">
        <f>3/24000000*OO[[#This Row],[134 (05JUL1985 15:00:00)-Water Temperature (C)]]*OO[[#This Row],[76]]</f>
        <v>2.0655382892374996E-8</v>
      </c>
      <c r="CA48" s="10">
        <f>3/24000000*OO[[#This Row],[135 (05JUL1985 18:00:00)-Water Temperature (C)]]*OO[[#This Row],[77]]</f>
        <v>1.9819567686300001E-8</v>
      </c>
      <c r="CB48" s="10">
        <f>3/24000000*OO[[#This Row],[136 (05JUL1985 21:00:00)-Water Temperature (C)]]*OO[[#This Row],[78]]</f>
        <v>1.8725473084781247E-8</v>
      </c>
      <c r="CC48" s="10">
        <f>3/24000000*OO[[#This Row],[137 (06JUL1985 00:00:00)-Water Temperature (C)]]*OO[[#This Row],[79]]</f>
        <v>1.7204494157500001E-8</v>
      </c>
      <c r="CD48" s="10">
        <f>3/24000000*OO[[#This Row],[138 (06JUL1985 03:00:00)-Water Temperature (C)]]*OO[[#This Row],[80]]</f>
        <v>1.56304761457875E-8</v>
      </c>
      <c r="CE48" s="10">
        <f>3/24000000*OO[[#This Row],[139 (06JUL1985 06:00:00)-Water Temperature (C)]]*OO[[#This Row],[81]]</f>
        <v>1.4472080802701247E-8</v>
      </c>
      <c r="CF48" s="10">
        <f>3/24000000*OO[[#This Row],[140 (06JUL1985 09:00:00)-Water Temperature (C)]]*OO[[#This Row],[82]]</f>
        <v>1.4332955904E-8</v>
      </c>
      <c r="CG48" s="10">
        <f>3/24000000*OO[[#This Row],[141 (06JUL1985 12:00:00)-Water Temperature (C)]]*OO[[#This Row],[83]]</f>
        <v>1.4778579431632498E-8</v>
      </c>
      <c r="CH48" s="10">
        <f>3/24000000*OO[[#This Row],[142 (06JUL1985 15:00:00)-Water Temperature (C)]]*OO[[#This Row],[84]]</f>
        <v>1.5963083672371248E-8</v>
      </c>
      <c r="CI48" s="10">
        <f>3/24000000*OO[[#This Row],[143 (06JUL1985 18:00:00)-Water Temperature (C)]]*OO[[#This Row],[85]]</f>
        <v>1.720708490644E-8</v>
      </c>
      <c r="CJ48" s="10">
        <f>3/24000000*OO[[#This Row],[144 (06JUL1985 21:00:00)-Water Temperature (C)]]*OO[[#This Row],[86]]</f>
        <v>1.7478799864451246E-8</v>
      </c>
      <c r="CK48" s="10">
        <f>3/24000000*OO[[#This Row],[145 (07JUL1985 00:00:00)-Water Temperature (C)]]*OO[[#This Row],[87]]</f>
        <v>1.6494221420159999E-8</v>
      </c>
      <c r="CL48" s="10">
        <f>3/24000000*OO[[#This Row],[146 (07JUL1985 03:00:00)-Water Temperature (C)]]*OO[[#This Row],[88]]</f>
        <v>1.5013241642849998E-8</v>
      </c>
      <c r="CM48" s="10">
        <f>3/24000000*OO[[#This Row],[147 (07JUL1985 06:00:00)-Water Temperature (C)]]*OO[[#This Row],[89]]</f>
        <v>1.3354163001418751E-8</v>
      </c>
      <c r="CN48" s="10">
        <f>3/24000000*OO[[#This Row],[148 (07JUL1985 09:00:00)-Water Temperature (C)]]*OO[[#This Row],[90]]</f>
        <v>1.2264345267281249E-8</v>
      </c>
      <c r="CO48" s="10">
        <f>3/24000000*OO[[#This Row],[149 (07JUL1985 12:00:00)-Water Temperature (C)]]*OO[[#This Row],[91]]</f>
        <v>1.1940746332619999E-8</v>
      </c>
      <c r="CP48" s="10">
        <f>3/24000000*OO[[#This Row],[150 (07JUL1985 15:00:00)-Water Temperature (C)]]*OO[[#This Row],[92]]</f>
        <v>1.1940746332619999E-8</v>
      </c>
      <c r="CQ48" s="10">
        <f>3/24000000*OO[[#This Row],[151 (07JUL1985 18:00:00)-Water Temperature (C)]]*OO[[#This Row],[93]]</f>
        <v>1.1940746332619999E-8</v>
      </c>
      <c r="CR48" s="10">
        <f>3/24000000*OO[[#This Row],[152 (07JUL1985 21:00:00)-Water Temperature (C)]]*OO[[#This Row],[94]]</f>
        <v>1.1940746332619999E-8</v>
      </c>
      <c r="CS48" s="10">
        <f>3/24000000*OO[[#This Row],[153 (08JUL1985 00:00:00)-Water Temperature (C)]]*OO[[#This Row],[95]]</f>
        <v>1.1940746332619999E-8</v>
      </c>
      <c r="CT48" s="10">
        <f>3/24000000*OO[[#This Row],[154 (08JUL1985 03:00:00)-Water Temperature (C)]]*OO[[#This Row],[96]]</f>
        <v>1.1940746332619999E-8</v>
      </c>
      <c r="CU48" s="10">
        <f>3/24000000*OO[[#This Row],[155 (08JUL1985 06:00:00)-Water Temperature (C)]]*OO[[#This Row],[97]]</f>
        <v>1.1940746332619999E-8</v>
      </c>
      <c r="CV48" s="10">
        <f>3/24000000*OO[[#This Row],[156 (08JUL1985 09:00:00)-Water Temperature (C)]]*OO[[#This Row],[98]]</f>
        <v>1.1940746332619999E-8</v>
      </c>
      <c r="CW48" s="10">
        <f>3/24000000*OO[[#This Row],[157 (08JUL1985 12:00:00)-Water Temperature (C)]]*OO[[#This Row],[99]]</f>
        <v>1.1940746332619999E-8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8.8136142473575492E-4</v>
      </c>
      <c r="D49" s="10">
        <f>3/24*OO[[#This Row],[60 (26JUN1985 09:00:00)-Water Temperature (C)]]*OO[[#This Row],[2]]/SUM(OO[2])</f>
        <v>8.8519939606029122E-2</v>
      </c>
      <c r="E49" s="10">
        <f>3/24*OO[[#This Row],[61 (26JUN1985 12:00:00)-Water Temperature (C)]]*OO[[#This Row],[3]]/SUM(OO[3])</f>
        <v>3.4798047766921733E-2</v>
      </c>
      <c r="F49" s="10">
        <f>3/24*OO[[#This Row],[62 (26JUN1985 15:00:00)-Water Temperature (C)]]*OO[[#This Row],[4]]/SUM(OO[4])</f>
        <v>1.7885061311940021E-3</v>
      </c>
      <c r="G49" s="10">
        <f>3/24*OO[[#This Row],[63 (26JUN1985 18:00:00)-Water Temperature (C)]]*OO[[#This Row],[5]]/SUM(OO[5])</f>
        <v>7.1433239143059879E-5</v>
      </c>
      <c r="H49" s="10">
        <f>3/24*OO[[#This Row],[64 (26JUN1985 21:00:00)-Water Temperature (C)]]*OO[[#This Row],[6]]/SUM(OO[6])</f>
        <v>3.3882893962643872E-5</v>
      </c>
      <c r="I49" s="10">
        <f>3/24*OO[[#This Row],[65 (27JUN1985 00:00:00)-Water Temperature (C)]]*OO[[#This Row],[7]]/SUM(OO[7])</f>
        <v>2.8752605509939022E-5</v>
      </c>
      <c r="J49" s="10">
        <f>3/24*OO[[#This Row],[66 (27JUN1985 03:00:00)-Water Temperature (C)]]*OO[[#This Row],[8]]/SUM(OO[8])</f>
        <v>2.4545449231452923E-5</v>
      </c>
      <c r="K49" s="10">
        <f>3/24*OO[[#This Row],[67 (27JUN1985 06:00:00)-Water Temperature (C)]]*OO[[#This Row],[9]]/SUM(OO[9])</f>
        <v>2.1069407100449642E-5</v>
      </c>
      <c r="L49" s="10">
        <f>3/24*OO[[#This Row],[68 (27JUN1985 09:00:00)-Water Temperature (C)]]*OO[[#This Row],[10]]/SUM(OO[10])</f>
        <v>1.9908366784759127E-5</v>
      </c>
      <c r="M49" s="10">
        <f>3/24*OO[[#This Row],[69 (27JUN1985 12:00:00)-Water Temperature (C)]]*OO[[#This Row],[11]]/SUM(OO[11])</f>
        <v>2.2413268263893186E-5</v>
      </c>
      <c r="N49" s="10">
        <f>3/24*OO[[#This Row],[70 (27JUN1985 15:00:00)-Water Temperature (C)]]*OO[[#This Row],[12]]/SUM(OO[12])</f>
        <v>2.5316347959814604E-5</v>
      </c>
      <c r="O49" s="10">
        <f>3/24*OO[[#This Row],[71 (27JUN1985 18:00:00)-Water Temperature (C)]]*OO[[#This Row],[13]]/SUM(OO[13])</f>
        <v>2.5860832204006922E-5</v>
      </c>
      <c r="P49" s="10">
        <f>3/24*OO[[#This Row],[72 (27JUN1985 21:00:00)-Water Temperature (C)]]*OO[[#This Row],[14]]/SUM(OO[14])</f>
        <v>2.362969538625698E-5</v>
      </c>
      <c r="Q49" s="10">
        <f>3/24*OO[[#This Row],[73 (28JUN1985 00:00:00)-Water Temperature (C)]]*OO[[#This Row],[15]]/SUM(OO[15])</f>
        <v>2.0401343082291001E-5</v>
      </c>
      <c r="R49" s="10">
        <f>3/24*OO[[#This Row],[74 (28JUN1985 03:00:00)-Water Temperature (C)]]*OO[[#This Row],[16]]/SUM(OO[16])</f>
        <v>1.728305937636684E-5</v>
      </c>
      <c r="S49" s="10">
        <f>3/24*OO[[#This Row],[75 (28JUN1985 06:00:00)-Water Temperature (C)]]*OO[[#This Row],[17]]/SUM(OO[17])</f>
        <v>1.4710070574934014E-5</v>
      </c>
      <c r="T49" s="10">
        <f>3/24*OO[[#This Row],[76 (28JUN1985 09:00:00)-Water Temperature (C)]]*OO[[#This Row],[18]]/SUM(OO[18])</f>
        <v>1.2826486429568626E-5</v>
      </c>
      <c r="U49" s="10">
        <f>3/24*OO[[#This Row],[77 (28JUN1985 12:00:00)-Water Temperature (C)]]*OO[[#This Row],[19]]/SUM(OO[19])</f>
        <v>1.1850462197369748E-5</v>
      </c>
      <c r="V49" s="10">
        <f>3/24000000*OO[[#This Row],[78 (28JUN1985 15:00:00)-Water Temperature (C)]]*OO[[#This Row],[20]]</f>
        <v>1.0821218580874998E-5</v>
      </c>
      <c r="W49" s="10">
        <f>3/24000000*OO[[#This Row],[79 (28JUN1985 18:00:00)-Water Temperature (C)]]*OO[[#This Row],[21]]</f>
        <v>9.8114577517100005E-6</v>
      </c>
      <c r="X49" s="10">
        <f>3/24000000*OO[[#This Row],[80 (28JUN1985 21:00:00)-Water Temperature (C)]]*OO[[#This Row],[22]]</f>
        <v>8.6488435976712488E-6</v>
      </c>
      <c r="Y49" s="10">
        <f>3/24000000*OO[[#This Row],[81 (29JUN1985 00:00:00)-Water Temperature (C)]]*OO[[#This Row],[23]]</f>
        <v>7.4315863443999992E-6</v>
      </c>
      <c r="Z49" s="10">
        <f>3/24000000*OO[[#This Row],[82 (29JUN1985 03:00:00)-Water Temperature (C)]]*OO[[#This Row],[24]]</f>
        <v>6.2865370181500003E-6</v>
      </c>
      <c r="AA49" s="10">
        <f>3/24000000*OO[[#This Row],[83 (29JUN1985 06:00:00)-Water Temperature (C)]]*OO[[#This Row],[25]]</f>
        <v>5.3291741610662502E-6</v>
      </c>
      <c r="AB49" s="10">
        <f>3/24000000*OO[[#This Row],[84 (29JUN1985 09:00:00)-Water Temperature (C)]]*OO[[#This Row],[26]]</f>
        <v>4.6915637946974993E-6</v>
      </c>
      <c r="AC49" s="10">
        <f>3/24000000*OO[[#This Row],[85 (29JUN1985 12:00:00)-Water Temperature (C)]]*OO[[#This Row],[27]]</f>
        <v>4.24207761342E-6</v>
      </c>
      <c r="AD49" s="10">
        <f>3/24000000*OO[[#This Row],[86 (29JUN1985 15:00:00)-Water Temperature (C)]]*OO[[#This Row],[28]]</f>
        <v>3.8424119400000004E-6</v>
      </c>
      <c r="AE49" s="10">
        <f>3/24000000*OO[[#This Row],[88 (29JUN1985 21:00:00)-Water Temperature (C)]]*OO[[#This Row],[30]]</f>
        <v>3.1287664279575007E-6</v>
      </c>
      <c r="AF49" s="10">
        <f>3/24000000*OO[[#This Row],[88 (29JUN1985 21:00:00)-Water Temperature (C)]]*OO[[#This Row],[30]]</f>
        <v>3.1287664279575007E-6</v>
      </c>
      <c r="AG49" s="10">
        <f>3/24000000*OO[[#This Row],[89 (30JUN1985 00:00:00)-Water Temperature (C)]]*OO[[#This Row],[31]]</f>
        <v>2.7042635500749999E-6</v>
      </c>
      <c r="AH49" s="10">
        <f>3/24000000*OO[[#This Row],[90 (30JUN1985 03:00:00)-Water Temperature (C)]]*OO[[#This Row],[32]]</f>
        <v>2.2896001960125E-6</v>
      </c>
      <c r="AI49" s="10">
        <f>3/24000000*OO[[#This Row],[91 (30JUN1985 06:00:00)-Water Temperature (C)]]*OO[[#This Row],[33]]</f>
        <v>1.9214070413774997E-6</v>
      </c>
      <c r="AJ49" s="10">
        <f>3/24000000*OO[[#This Row],[92 (30JUN1985 09:00:00)-Water Temperature (C)]]*OO[[#This Row],[34]]</f>
        <v>1.704749683404625E-6</v>
      </c>
      <c r="AK49" s="10">
        <f>3/24000000*OO[[#This Row],[93 (30JUN1985 12:00:00)-Water Temperature (C)]]*OO[[#This Row],[35]]</f>
        <v>1.5154733639551251E-6</v>
      </c>
      <c r="AL49" s="10">
        <f>3/24000000*OO[[#This Row],[94 (30JUN1985 15:00:00)-Water Temperature (C)]]*OO[[#This Row],[36]]</f>
        <v>1.29972894153E-6</v>
      </c>
      <c r="AM49" s="10">
        <f>3/24000000*OO[[#This Row],[95 (30JUN1985 18:00:00)-Water Temperature (C)]]*OO[[#This Row],[37]]</f>
        <v>1.0981377860082501E-6</v>
      </c>
      <c r="AN49" s="10">
        <f>3/24000000*OO[[#This Row],[96 (30JUN1985 21:00:00)-Water Temperature (C)]]*OO[[#This Row],[38]]</f>
        <v>9.0762984952875012E-7</v>
      </c>
      <c r="AO49" s="10">
        <f>3/24000000*OO[[#This Row],[97 (01JUL1985 00:00:00)-Water Temperature (C)]]*OO[[#This Row],[39]]</f>
        <v>7.3120432078400002E-7</v>
      </c>
      <c r="AP49" s="10">
        <f>3/24000000*OO[[#This Row],[98 (01JUL1985 03:00:00)-Water Temperature (C)]]*OO[[#This Row],[40]]</f>
        <v>5.9614906098300003E-7</v>
      </c>
      <c r="AQ49" s="10">
        <f>3/24000000*OO[[#This Row],[99 (01JUL1985 06:00:00)-Water Temperature (C)]]*OO[[#This Row],[41]]</f>
        <v>4.9308960950150003E-7</v>
      </c>
      <c r="AR49" s="10">
        <f>3/24000000*OO[[#This Row],[100 (01JUL1985 09:00:00)-Water Temperature (C)]]*OO[[#This Row],[42]]</f>
        <v>4.4007773916599999E-7</v>
      </c>
      <c r="AS49" s="10">
        <f>3/24000000*OO[[#This Row],[101 (01JUL1985 12:00:00)-Water Temperature (C)]]*OO[[#This Row],[43]]</f>
        <v>4.0043679732087496E-7</v>
      </c>
      <c r="AT49" s="10">
        <f>3/24000000*OO[[#This Row],[102 (01JUL1985 15:00:00)-Water Temperature (C)]]*OO[[#This Row],[44]]</f>
        <v>3.4531086522299998E-7</v>
      </c>
      <c r="AU49" s="10">
        <f>3/24000000*OO[[#This Row],[103 (01JUL1985 18:00:00)-Water Temperature (C)]]*OO[[#This Row],[45]]</f>
        <v>2.739927769665E-7</v>
      </c>
      <c r="AV49" s="10">
        <f>3/24000000*OO[[#This Row],[104 (01JUL1985 21:00:00)-Water Temperature (C)]]*OO[[#This Row],[46]]</f>
        <v>2.0512688660781249E-7</v>
      </c>
      <c r="AW49" s="10">
        <f>3/24000000*OO[[#This Row],[105 (02JUL1985 00:00:00)-Water Temperature (C)]]*OO[[#This Row],[47]]</f>
        <v>1.5456486439484998E-7</v>
      </c>
      <c r="AX49" s="10">
        <f>3/24000000*OO[[#This Row],[106 (02JUL1985 03:00:00)-Water Temperature (C)]]*OO[[#This Row],[48]]</f>
        <v>1.207735178160625E-7</v>
      </c>
      <c r="AY49" s="10">
        <f>3/24000000*OO[[#This Row],[107 (02JUL1985 06:00:00)-Water Temperature (C)]]*OO[[#This Row],[49]]</f>
        <v>9.8005032297899999E-8</v>
      </c>
      <c r="AZ49" s="10">
        <f>3/24000000*OO[[#This Row],[108 (02JUL1985 09:00:00)-Water Temperature (C)]]*OO[[#This Row],[50]]</f>
        <v>8.7915010029787502E-8</v>
      </c>
      <c r="BA49" s="10">
        <f>3/24000000*OO[[#This Row],[109 (02JUL1985 12:00:00)-Water Temperature (C)]]*OO[[#This Row],[51]]</f>
        <v>8.2522597811825001E-8</v>
      </c>
      <c r="BB49" s="10">
        <f>3/24000000*OO[[#This Row],[110 (02JUL1985 15:00:00)-Water Temperature (C)]]*OO[[#This Row],[52]]</f>
        <v>7.9420266832974997E-8</v>
      </c>
      <c r="BC49" s="10">
        <f>3/24000000*OO[[#This Row],[111 (02JUL1985 18:00:00)-Water Temperature (C)]]*OO[[#This Row],[53]]</f>
        <v>7.5194108241537493E-8</v>
      </c>
      <c r="BD49" s="10">
        <f>3/24000000*OO[[#This Row],[112 (02JUL1985 21:00:00)-Water Temperature (C)]]*OO[[#This Row],[54]]</f>
        <v>6.8442080633699994E-8</v>
      </c>
      <c r="BE49" s="10">
        <f>3/24000000*OO[[#This Row],[113 (03JUL1985 00:00:00)-Water Temperature (C)]]*OO[[#This Row],[55]]</f>
        <v>5.99709278502625E-8</v>
      </c>
      <c r="BF49" s="10">
        <f>3/24000000*OO[[#This Row],[114 (03JUL1985 03:00:00)-Water Temperature (C)]]*OO[[#This Row],[56]]</f>
        <v>5.1949252573424998E-8</v>
      </c>
      <c r="BG49" s="10">
        <f>3/24000000*OO[[#This Row],[115 (03JUL1985 06:00:00)-Water Temperature (C)]]*OO[[#This Row],[57]]</f>
        <v>4.4990668311599998E-8</v>
      </c>
      <c r="BH49" s="10">
        <f>3/24000000*OO[[#This Row],[116 (03JUL1985 09:00:00)-Water Temperature (C)]]*OO[[#This Row],[58]]</f>
        <v>4.1545046337749994E-8</v>
      </c>
      <c r="BI49" s="10">
        <f>3/24000000*OO[[#This Row],[117 (03JUL1985 12:00:00)-Water Temperature (C)]]*OO[[#This Row],[59]]</f>
        <v>3.7619636135249998E-8</v>
      </c>
      <c r="BJ49" s="10">
        <f>3/24000000*OO[[#This Row],[118 (03JUL1985 15:00:00)-Water Temperature (C)]]*OO[[#This Row],[60]]</f>
        <v>3.5554336540312493E-8</v>
      </c>
      <c r="BK49" s="10">
        <f>3/24000000*OO[[#This Row],[119 (03JUL1985 18:00:00)-Water Temperature (C)]]*OO[[#This Row],[61]]</f>
        <v>3.1673044598799999E-8</v>
      </c>
      <c r="BL49" s="10">
        <f>3/24000000*OO[[#This Row],[120 (03JUL1985 21:00:00)-Water Temperature (C)]]*OO[[#This Row],[62]]</f>
        <v>2.7419130664999999E-8</v>
      </c>
      <c r="BM49" s="10">
        <f>3/24000000*OO[[#This Row],[121 (04JUL1985 00:00:00)-Water Temperature (C)]]*OO[[#This Row],[63]]</f>
        <v>2.3861807190699995E-8</v>
      </c>
      <c r="BN49" s="10">
        <f>3/24000000*OO[[#This Row],[122 (04JUL1985 03:00:00)-Water Temperature (C)]]*OO[[#This Row],[64]]</f>
        <v>2.1184548810749999E-8</v>
      </c>
      <c r="BO49" s="10">
        <f>3/24000000*OO[[#This Row],[123 (04JUL1985 06:00:00)-Water Temperature (C)]]*OO[[#This Row],[65]]</f>
        <v>1.9132044947924997E-8</v>
      </c>
      <c r="BP49" s="10">
        <f>3/24000000*OO[[#This Row],[124 (04JUL1985 09:00:00)-Water Temperature (C)]]*OO[[#This Row],[66]]</f>
        <v>1.86506278388625E-8</v>
      </c>
      <c r="BQ49" s="10">
        <f>3/24000000*OO[[#This Row],[125 (04JUL1985 12:00:00)-Water Temperature (C)]]*OO[[#This Row],[67]]</f>
        <v>1.9507689524262498E-8</v>
      </c>
      <c r="BR49" s="10">
        <f>3/24000000*OO[[#This Row],[126 (04JUL1985 15:00:00)-Water Temperature (C)]]*OO[[#This Row],[68]]</f>
        <v>2.3584294964250001E-8</v>
      </c>
      <c r="BS49" s="10">
        <f>3/24000000*OO[[#This Row],[127 (04JUL1985 18:00:00)-Water Temperature (C)]]*OO[[#This Row],[69]]</f>
        <v>2.9456825763749995E-8</v>
      </c>
      <c r="BT49" s="10">
        <f>3/24000000*OO[[#This Row],[128 (04JUL1985 21:00:00)-Water Temperature (C)]]*OO[[#This Row],[70]]</f>
        <v>3.27911578718625E-8</v>
      </c>
      <c r="BU49" s="10">
        <f>3/24000000*OO[[#This Row],[129 (05JUL1985 00:00:00)-Water Temperature (C)]]*OO[[#This Row],[71]]</f>
        <v>3.2448448166062501E-8</v>
      </c>
      <c r="BV49" s="10">
        <f>3/24000000*OO[[#This Row],[130 (05JUL1985 03:00:00)-Water Temperature (C)]]*OO[[#This Row],[72]]</f>
        <v>3.0038996722437505E-8</v>
      </c>
      <c r="BW49" s="10">
        <f>3/24000000*OO[[#This Row],[131 (05JUL1985 06:00:00)-Water Temperature (C)]]*OO[[#This Row],[73]]</f>
        <v>2.6764913382299997E-8</v>
      </c>
      <c r="BX49" s="10">
        <f>3/24000000*OO[[#This Row],[132 (05JUL1985 09:00:00)-Water Temperature (C)]]*OO[[#This Row],[74]]</f>
        <v>2.48677106148E-8</v>
      </c>
      <c r="BY49" s="10">
        <f>3/24000000*OO[[#This Row],[133 (05JUL1985 12:00:00)-Water Temperature (C)]]*OO[[#This Row],[75]]</f>
        <v>2.36486968383375E-8</v>
      </c>
      <c r="BZ49" s="10">
        <f>3/24000000*OO[[#This Row],[134 (05JUL1985 15:00:00)-Water Temperature (C)]]*OO[[#This Row],[76]]</f>
        <v>2.2882021204500001E-8</v>
      </c>
      <c r="CA49" s="10">
        <f>3/24000000*OO[[#This Row],[135 (05JUL1985 18:00:00)-Water Temperature (C)]]*OO[[#This Row],[77]]</f>
        <v>2.2034750712187501E-8</v>
      </c>
      <c r="CB49" s="10">
        <f>3/24000000*OO[[#This Row],[136 (05JUL1985 21:00:00)-Water Temperature (C)]]*OO[[#This Row],[78]]</f>
        <v>2.0814506748937495E-8</v>
      </c>
      <c r="CC49" s="10">
        <f>3/24000000*OO[[#This Row],[137 (06JUL1985 00:00:00)-Water Temperature (C)]]*OO[[#This Row],[79]]</f>
        <v>1.9171822762343748E-8</v>
      </c>
      <c r="CD49" s="10">
        <f>3/24000000*OO[[#This Row],[138 (06JUL1985 03:00:00)-Water Temperature (C)]]*OO[[#This Row],[80]]</f>
        <v>1.7427966539857496E-8</v>
      </c>
      <c r="CE49" s="10">
        <f>3/24000000*OO[[#This Row],[139 (06JUL1985 06:00:00)-Water Temperature (C)]]*OO[[#This Row],[81]]</f>
        <v>1.6094908929992499E-8</v>
      </c>
      <c r="CF49" s="10">
        <f>3/24000000*OO[[#This Row],[140 (06JUL1985 09:00:00)-Water Temperature (C)]]*OO[[#This Row],[82]]</f>
        <v>1.5907138951689998E-8</v>
      </c>
      <c r="CG49" s="10">
        <f>3/24000000*OO[[#This Row],[141 (06JUL1985 12:00:00)-Water Temperature (C)]]*OO[[#This Row],[83]]</f>
        <v>1.6313054946479998E-8</v>
      </c>
      <c r="CH49" s="10">
        <f>3/24000000*OO[[#This Row],[142 (06JUL1985 15:00:00)-Water Temperature (C)]]*OO[[#This Row],[84]]</f>
        <v>1.7547508024699998E-8</v>
      </c>
      <c r="CI49" s="10">
        <f>3/24000000*OO[[#This Row],[143 (06JUL1985 18:00:00)-Water Temperature (C)]]*OO[[#This Row],[85]]</f>
        <v>1.8913557680988752E-8</v>
      </c>
      <c r="CJ49" s="10">
        <f>3/24000000*OO[[#This Row],[144 (06JUL1985 21:00:00)-Water Temperature (C)]]*OO[[#This Row],[86]]</f>
        <v>1.9340070930167503E-8</v>
      </c>
      <c r="CK49" s="10">
        <f>3/24000000*OO[[#This Row],[145 (07JUL1985 00:00:00)-Water Temperature (C)]]*OO[[#This Row],[87]]</f>
        <v>1.8327444858309998E-8</v>
      </c>
      <c r="CL49" s="10">
        <f>3/24000000*OO[[#This Row],[146 (07JUL1985 03:00:00)-Water Temperature (C)]]*OO[[#This Row],[88]]</f>
        <v>1.6782895831728748E-8</v>
      </c>
      <c r="CM49" s="10">
        <f>3/24000000*OO[[#This Row],[147 (07JUL1985 06:00:00)-Water Temperature (C)]]*OO[[#This Row],[89]]</f>
        <v>1.4971566979429998E-8</v>
      </c>
      <c r="CN49" s="10">
        <f>3/24000000*OO[[#This Row],[148 (07JUL1985 09:00:00)-Water Temperature (C)]]*OO[[#This Row],[90]]</f>
        <v>1.3733367286827499E-8</v>
      </c>
      <c r="CO49" s="10">
        <f>3/24000000*OO[[#This Row],[149 (07JUL1985 12:00:00)-Water Temperature (C)]]*OO[[#This Row],[91]]</f>
        <v>1.32809524036375E-8</v>
      </c>
      <c r="CP49" s="10">
        <f>3/24000000*OO[[#This Row],[150 (07JUL1985 15:00:00)-Water Temperature (C)]]*OO[[#This Row],[92]]</f>
        <v>1.32809524036375E-8</v>
      </c>
      <c r="CQ49" s="10">
        <f>3/24000000*OO[[#This Row],[151 (07JUL1985 18:00:00)-Water Temperature (C)]]*OO[[#This Row],[93]]</f>
        <v>1.32809524036375E-8</v>
      </c>
      <c r="CR49" s="10">
        <f>3/24000000*OO[[#This Row],[152 (07JUL1985 21:00:00)-Water Temperature (C)]]*OO[[#This Row],[94]]</f>
        <v>1.32809524036375E-8</v>
      </c>
      <c r="CS49" s="10">
        <f>3/24000000*OO[[#This Row],[153 (08JUL1985 00:00:00)-Water Temperature (C)]]*OO[[#This Row],[95]]</f>
        <v>1.32809524036375E-8</v>
      </c>
      <c r="CT49" s="10">
        <f>3/24000000*OO[[#This Row],[154 (08JUL1985 03:00:00)-Water Temperature (C)]]*OO[[#This Row],[96]]</f>
        <v>1.32809524036375E-8</v>
      </c>
      <c r="CU49" s="10">
        <f>3/24000000*OO[[#This Row],[155 (08JUL1985 06:00:00)-Water Temperature (C)]]*OO[[#This Row],[97]]</f>
        <v>1.32809524036375E-8</v>
      </c>
      <c r="CV49" s="10">
        <f>3/24000000*OO[[#This Row],[156 (08JUL1985 09:00:00)-Water Temperature (C)]]*OO[[#This Row],[98]]</f>
        <v>1.32809524036375E-8</v>
      </c>
      <c r="CW49" s="10">
        <f>3/24000000*OO[[#This Row],[157 (08JUL1985 12:00:00)-Water Temperature (C)]]*OO[[#This Row],[99]]</f>
        <v>1.32809524036375E-8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7.0242267230210588E-4</v>
      </c>
      <c r="D50" s="10">
        <f>3/24*OO[[#This Row],[60 (26JUN1985 09:00:00)-Water Temperature (C)]]*OO[[#This Row],[2]]/SUM(OO[2])</f>
        <v>0.15416633278932085</v>
      </c>
      <c r="E50" s="10">
        <f>3/24*OO[[#This Row],[61 (26JUN1985 12:00:00)-Water Temperature (C)]]*OO[[#This Row],[3]]/SUM(OO[3])</f>
        <v>8.5192066476246747E-2</v>
      </c>
      <c r="F50" s="10">
        <f>3/24*OO[[#This Row],[62 (26JUN1985 15:00:00)-Water Temperature (C)]]*OO[[#This Row],[4]]/SUM(OO[4])</f>
        <v>5.2921028091100115E-3</v>
      </c>
      <c r="G50" s="10">
        <f>3/24*OO[[#This Row],[63 (26JUN1985 18:00:00)-Water Temperature (C)]]*OO[[#This Row],[5]]/SUM(OO[5])</f>
        <v>1.872610047053369E-4</v>
      </c>
      <c r="H50" s="10">
        <f>3/24*OO[[#This Row],[64 (26JUN1985 21:00:00)-Water Temperature (C)]]*OO[[#This Row],[6]]/SUM(OO[6])</f>
        <v>6.7775134563730134E-5</v>
      </c>
      <c r="I50" s="10">
        <f>3/24*OO[[#This Row],[65 (27JUN1985 00:00:00)-Water Temperature (C)]]*OO[[#This Row],[7]]/SUM(OO[7])</f>
        <v>5.696556797905409E-5</v>
      </c>
      <c r="J50" s="10">
        <f>3/24*OO[[#This Row],[66 (27JUN1985 03:00:00)-Water Temperature (C)]]*OO[[#This Row],[8]]/SUM(OO[8])</f>
        <v>4.8696673368060763E-5</v>
      </c>
      <c r="K50" s="10">
        <f>3/24*OO[[#This Row],[67 (27JUN1985 06:00:00)-Water Temperature (C)]]*OO[[#This Row],[9]]/SUM(OO[9])</f>
        <v>4.1730752546820021E-5</v>
      </c>
      <c r="L50" s="10">
        <f>3/24*OO[[#This Row],[68 (27JUN1985 09:00:00)-Water Temperature (C)]]*OO[[#This Row],[10]]/SUM(OO[10])</f>
        <v>3.9002173443658358E-5</v>
      </c>
      <c r="M50" s="10">
        <f>3/24*OO[[#This Row],[69 (27JUN1985 12:00:00)-Water Temperature (C)]]*OO[[#This Row],[11]]/SUM(OO[11])</f>
        <v>4.3224344324494012E-5</v>
      </c>
      <c r="N50" s="10">
        <f>3/24*OO[[#This Row],[70 (27JUN1985 15:00:00)-Water Temperature (C)]]*OO[[#This Row],[12]]/SUM(OO[12])</f>
        <v>4.9174807074988526E-5</v>
      </c>
      <c r="O50" s="10">
        <f>3/24*OO[[#This Row],[71 (27JUN1985 18:00:00)-Water Temperature (C)]]*OO[[#This Row],[13]]/SUM(OO[13])</f>
        <v>5.0777952348419348E-5</v>
      </c>
      <c r="P50" s="10">
        <f>3/24*OO[[#This Row],[72 (27JUN1985 21:00:00)-Water Temperature (C)]]*OO[[#This Row],[14]]/SUM(OO[14])</f>
        <v>4.6756223158212603E-5</v>
      </c>
      <c r="Q50" s="10">
        <f>3/24*OO[[#This Row],[73 (28JUN1985 00:00:00)-Water Temperature (C)]]*OO[[#This Row],[15]]/SUM(OO[15])</f>
        <v>4.04960109723375E-5</v>
      </c>
      <c r="R50" s="10">
        <f>3/24*OO[[#This Row],[74 (28JUN1985 03:00:00)-Water Temperature (C)]]*OO[[#This Row],[16]]/SUM(OO[16])</f>
        <v>3.4353130952672284E-5</v>
      </c>
      <c r="S50" s="10">
        <f>3/24*OO[[#This Row],[75 (28JUN1985 06:00:00)-Water Temperature (C)]]*OO[[#This Row],[17]]/SUM(OO[17])</f>
        <v>2.9228576251431747E-5</v>
      </c>
      <c r="T50" s="10">
        <f>3/24*OO[[#This Row],[76 (28JUN1985 09:00:00)-Water Temperature (C)]]*OO[[#This Row],[18]]/SUM(OO[18])</f>
        <v>2.5433902461042696E-5</v>
      </c>
      <c r="U50" s="10">
        <f>3/24*OO[[#This Row],[77 (28JUN1985 12:00:00)-Water Temperature (C)]]*OO[[#This Row],[19]]/SUM(OO[19])</f>
        <v>2.3464071792386273E-5</v>
      </c>
      <c r="V50" s="10">
        <f>3/24000000*OO[[#This Row],[78 (28JUN1985 15:00:00)-Water Temperature (C)]]*OO[[#This Row],[20]]</f>
        <v>2.1428867734425E-5</v>
      </c>
      <c r="W50" s="10">
        <f>3/24000000*OO[[#This Row],[79 (28JUN1985 18:00:00)-Water Temperature (C)]]*OO[[#This Row],[21]]</f>
        <v>1.9473279996224998E-5</v>
      </c>
      <c r="X50" s="10">
        <f>3/24000000*OO[[#This Row],[80 (28JUN1985 21:00:00)-Water Temperature (C)]]*OO[[#This Row],[22]]</f>
        <v>1.7190779396249996E-5</v>
      </c>
      <c r="Y50" s="10">
        <f>3/24000000*OO[[#This Row],[81 (29JUN1985 00:00:00)-Water Temperature (C)]]*OO[[#This Row],[23]]</f>
        <v>1.48270886203125E-5</v>
      </c>
      <c r="Z50" s="10">
        <f>3/24000000*OO[[#This Row],[82 (29JUN1985 03:00:00)-Water Temperature (C)]]*OO[[#This Row],[24]]</f>
        <v>1.2556177083744998E-5</v>
      </c>
      <c r="AA50" s="10">
        <f>3/24000000*OO[[#This Row],[83 (29JUN1985 06:00:00)-Water Temperature (C)]]*OO[[#This Row],[25]]</f>
        <v>1.0631472994258749E-5</v>
      </c>
      <c r="AB50" s="10">
        <f>3/24000000*OO[[#This Row],[84 (29JUN1985 09:00:00)-Water Temperature (C)]]*OO[[#This Row],[26]]</f>
        <v>9.3370200632225005E-6</v>
      </c>
      <c r="AC50" s="10">
        <f>3/24000000*OO[[#This Row],[85 (29JUN1985 12:00:00)-Water Temperature (C)]]*OO[[#This Row],[27]]</f>
        <v>8.4488779508574993E-6</v>
      </c>
      <c r="AD50" s="10">
        <f>3/24000000*OO[[#This Row],[86 (29JUN1985 15:00:00)-Water Temperature (C)]]*OO[[#This Row],[28]]</f>
        <v>7.6549653199424991E-6</v>
      </c>
      <c r="AE50" s="10">
        <f>3/24000000*OO[[#This Row],[88 (29JUN1985 21:00:00)-Water Temperature (C)]]*OO[[#This Row],[30]]</f>
        <v>6.2507322981262505E-6</v>
      </c>
      <c r="AF50" s="10">
        <f>3/24000000*OO[[#This Row],[88 (29JUN1985 21:00:00)-Water Temperature (C)]]*OO[[#This Row],[30]]</f>
        <v>6.2507322981262505E-6</v>
      </c>
      <c r="AG50" s="10">
        <f>3/24000000*OO[[#This Row],[89 (30JUN1985 00:00:00)-Water Temperature (C)]]*OO[[#This Row],[31]]</f>
        <v>5.4192659718749989E-6</v>
      </c>
      <c r="AH50" s="10">
        <f>3/24000000*OO[[#This Row],[90 (30JUN1985 03:00:00)-Water Temperature (C)]]*OO[[#This Row],[32]]</f>
        <v>4.6068672106350004E-6</v>
      </c>
      <c r="AI50" s="10">
        <f>3/24000000*OO[[#This Row],[91 (30JUN1985 06:00:00)-Water Temperature (C)]]*OO[[#This Row],[33]]</f>
        <v>3.8703453651675001E-6</v>
      </c>
      <c r="AJ50" s="10">
        <f>3/24000000*OO[[#This Row],[92 (30JUN1985 09:00:00)-Water Temperature (C)]]*OO[[#This Row],[34]]</f>
        <v>3.4240605639499997E-6</v>
      </c>
      <c r="AK50" s="10">
        <f>3/24000000*OO[[#This Row],[93 (30JUN1985 12:00:00)-Water Temperature (C)]]*OO[[#This Row],[35]]</f>
        <v>3.0560227310175001E-6</v>
      </c>
      <c r="AL50" s="10">
        <f>3/24000000*OO[[#This Row],[94 (30JUN1985 15:00:00)-Water Temperature (C)]]*OO[[#This Row],[36]]</f>
        <v>2.63623620175E-6</v>
      </c>
      <c r="AM50" s="10">
        <f>3/24000000*OO[[#This Row],[95 (30JUN1985 18:00:00)-Water Temperature (C)]]*OO[[#This Row],[37]]</f>
        <v>2.2332685374300001E-6</v>
      </c>
      <c r="AN50" s="10">
        <f>3/24000000*OO[[#This Row],[96 (30JUN1985 21:00:00)-Water Temperature (C)]]*OO[[#This Row],[38]]</f>
        <v>1.8482167650959998E-6</v>
      </c>
      <c r="AO50" s="10">
        <f>3/24000000*OO[[#This Row],[97 (01JUL1985 00:00:00)-Water Temperature (C)]]*OO[[#This Row],[39]]</f>
        <v>1.4870072323074999E-6</v>
      </c>
      <c r="AP50" s="10">
        <f>3/24000000*OO[[#This Row],[98 (01JUL1985 03:00:00)-Water Temperature (C)]]*OO[[#This Row],[40]]</f>
        <v>1.211465955335625E-6</v>
      </c>
      <c r="AQ50" s="10">
        <f>3/24000000*OO[[#This Row],[99 (01JUL1985 06:00:00)-Water Temperature (C)]]*OO[[#This Row],[41]]</f>
        <v>1.0011393327585E-6</v>
      </c>
      <c r="AR50" s="10">
        <f>3/24000000*OO[[#This Row],[100 (01JUL1985 09:00:00)-Water Temperature (C)]]*OO[[#This Row],[42]]</f>
        <v>8.9069624096662491E-7</v>
      </c>
      <c r="AS50" s="10">
        <f>3/24000000*OO[[#This Row],[101 (01JUL1985 12:00:00)-Water Temperature (C)]]*OO[[#This Row],[43]]</f>
        <v>8.1275449250637499E-7</v>
      </c>
      <c r="AT50" s="10">
        <f>3/24000000*OO[[#This Row],[102 (01JUL1985 15:00:00)-Water Temperature (C)]]*OO[[#This Row],[44]]</f>
        <v>7.1003677660500003E-7</v>
      </c>
      <c r="AU50" s="10">
        <f>3/24000000*OO[[#This Row],[103 (01JUL1985 18:00:00)-Water Temperature (C)]]*OO[[#This Row],[45]]</f>
        <v>5.6901378923787503E-7</v>
      </c>
      <c r="AV50" s="10">
        <f>3/24000000*OO[[#This Row],[104 (01JUL1985 21:00:00)-Water Temperature (C)]]*OO[[#This Row],[46]]</f>
        <v>4.2650710204462497E-7</v>
      </c>
      <c r="AW50" s="10">
        <f>3/24000000*OO[[#This Row],[105 (02JUL1985 00:00:00)-Water Temperature (C)]]*OO[[#This Row],[47]]</f>
        <v>3.18858549166625E-7</v>
      </c>
      <c r="AX50" s="10">
        <f>3/24000000*OO[[#This Row],[106 (02JUL1985 03:00:00)-Water Temperature (C)]]*OO[[#This Row],[48]]</f>
        <v>2.4803489235950004E-7</v>
      </c>
      <c r="AY50" s="10">
        <f>3/24000000*OO[[#This Row],[107 (02JUL1985 06:00:00)-Water Temperature (C)]]*OO[[#This Row],[49]]</f>
        <v>2.0009830539849998E-7</v>
      </c>
      <c r="AZ50" s="10">
        <f>3/24000000*OO[[#This Row],[108 (02JUL1985 09:00:00)-Water Temperature (C)]]*OO[[#This Row],[50]]</f>
        <v>1.7837725129366248E-7</v>
      </c>
      <c r="BA50" s="10">
        <f>3/24000000*OO[[#This Row],[109 (02JUL1985 12:00:00)-Water Temperature (C)]]*OO[[#This Row],[51]]</f>
        <v>1.6647979403294999E-7</v>
      </c>
      <c r="BB50" s="10">
        <f>3/24000000*OO[[#This Row],[110 (02JUL1985 15:00:00)-Water Temperature (C)]]*OO[[#This Row],[52]]</f>
        <v>1.6010208326919998E-7</v>
      </c>
      <c r="BC50" s="10">
        <f>3/24000000*OO[[#This Row],[111 (02JUL1985 18:00:00)-Water Temperature (C)]]*OO[[#This Row],[53]]</f>
        <v>1.5146155681125E-7</v>
      </c>
      <c r="BD50" s="10">
        <f>3/24000000*OO[[#This Row],[112 (02JUL1985 21:00:00)-Water Temperature (C)]]*OO[[#This Row],[54]]</f>
        <v>1.3820750210066252E-7</v>
      </c>
      <c r="BE50" s="10">
        <f>3/24000000*OO[[#This Row],[113 (03JUL1985 00:00:00)-Water Temperature (C)]]*OO[[#This Row],[55]]</f>
        <v>1.2111981696724999E-7</v>
      </c>
      <c r="BF50" s="10">
        <f>3/24000000*OO[[#This Row],[114 (03JUL1985 03:00:00)-Water Temperature (C)]]*OO[[#This Row],[56]]</f>
        <v>1.0522716855749999E-7</v>
      </c>
      <c r="BG50" s="10">
        <f>3/24000000*OO[[#This Row],[115 (03JUL1985 06:00:00)-Water Temperature (C)]]*OO[[#This Row],[57]]</f>
        <v>9.1052522805399982E-8</v>
      </c>
      <c r="BH50" s="10">
        <f>3/24000000*OO[[#This Row],[116 (03JUL1985 09:00:00)-Water Temperature (C)]]*OO[[#This Row],[58]]</f>
        <v>8.3973891682125012E-8</v>
      </c>
      <c r="BI50" s="10">
        <f>3/24000000*OO[[#This Row],[117 (03JUL1985 12:00:00)-Water Temperature (C)]]*OO[[#This Row],[59]]</f>
        <v>7.5810603444124989E-8</v>
      </c>
      <c r="BJ50" s="10">
        <f>3/24000000*OO[[#This Row],[118 (03JUL1985 15:00:00)-Water Temperature (C)]]*OO[[#This Row],[60]]</f>
        <v>7.1904119571212498E-8</v>
      </c>
      <c r="BK50" s="10">
        <f>3/24000000*OO[[#This Row],[119 (03JUL1985 18:00:00)-Water Temperature (C)]]*OO[[#This Row],[61]]</f>
        <v>6.4425778090825E-8</v>
      </c>
      <c r="BL50" s="10">
        <f>3/24000000*OO[[#This Row],[120 (03JUL1985 21:00:00)-Water Temperature (C)]]*OO[[#This Row],[62]]</f>
        <v>5.5751965995712496E-8</v>
      </c>
      <c r="BM50" s="10">
        <f>3/24000000*OO[[#This Row],[121 (04JUL1985 00:00:00)-Water Temperature (C)]]*OO[[#This Row],[63]]</f>
        <v>4.8192571725675002E-8</v>
      </c>
      <c r="BN50" s="10">
        <f>3/24000000*OO[[#This Row],[122 (04JUL1985 03:00:00)-Water Temperature (C)]]*OO[[#This Row],[64]]</f>
        <v>4.2686246806012493E-8</v>
      </c>
      <c r="BO50" s="10">
        <f>3/24000000*OO[[#This Row],[123 (04JUL1985 06:00:00)-Water Temperature (C)]]*OO[[#This Row],[65]]</f>
        <v>3.8493623736E-8</v>
      </c>
      <c r="BP50" s="10">
        <f>3/24000000*OO[[#This Row],[124 (04JUL1985 09:00:00)-Water Temperature (C)]]*OO[[#This Row],[66]]</f>
        <v>3.7415420292600004E-8</v>
      </c>
      <c r="BQ50" s="10">
        <f>3/24000000*OO[[#This Row],[125 (04JUL1985 12:00:00)-Water Temperature (C)]]*OO[[#This Row],[67]]</f>
        <v>3.8550928168624999E-8</v>
      </c>
      <c r="BR50" s="10">
        <f>3/24000000*OO[[#This Row],[126 (04JUL1985 15:00:00)-Water Temperature (C)]]*OO[[#This Row],[68]]</f>
        <v>4.5601960296562501E-8</v>
      </c>
      <c r="BS50" s="10">
        <f>3/24000000*OO[[#This Row],[127 (04JUL1985 18:00:00)-Water Temperature (C)]]*OO[[#This Row],[69]]</f>
        <v>5.7066367175549991E-8</v>
      </c>
      <c r="BT50" s="10">
        <f>3/24000000*OO[[#This Row],[128 (04JUL1985 21:00:00)-Water Temperature (C)]]*OO[[#This Row],[70]]</f>
        <v>6.4489433230524991E-8</v>
      </c>
      <c r="BU50" s="10">
        <f>3/24000000*OO[[#This Row],[129 (05JUL1985 00:00:00)-Water Temperature (C)]]*OO[[#This Row],[71]]</f>
        <v>6.4559932885500004E-8</v>
      </c>
      <c r="BV50" s="10">
        <f>3/24000000*OO[[#This Row],[130 (05JUL1985 03:00:00)-Water Temperature (C)]]*OO[[#This Row],[72]]</f>
        <v>6.0343041285975002E-8</v>
      </c>
      <c r="BW50" s="10">
        <f>3/24000000*OO[[#This Row],[131 (05JUL1985 06:00:00)-Water Temperature (C)]]*OO[[#This Row],[73]]</f>
        <v>5.4012379914549989E-8</v>
      </c>
      <c r="BX50" s="10">
        <f>3/24000000*OO[[#This Row],[132 (05JUL1985 09:00:00)-Water Temperature (C)]]*OO[[#This Row],[74]]</f>
        <v>5.0068010147674998E-8</v>
      </c>
      <c r="BY50" s="10">
        <f>3/24000000*OO[[#This Row],[133 (05JUL1985 12:00:00)-Water Temperature (C)]]*OO[[#This Row],[75]]</f>
        <v>4.7525360889824998E-8</v>
      </c>
      <c r="BZ50" s="10">
        <f>3/24000000*OO[[#This Row],[134 (05JUL1985 15:00:00)-Water Temperature (C)]]*OO[[#This Row],[76]]</f>
        <v>4.5700730483512499E-8</v>
      </c>
      <c r="CA50" s="10">
        <f>3/24000000*OO[[#This Row],[135 (05JUL1985 18:00:00)-Water Temperature (C)]]*OO[[#This Row],[77]]</f>
        <v>4.4158039122900001E-8</v>
      </c>
      <c r="CB50" s="10">
        <f>3/24000000*OO[[#This Row],[136 (05JUL1985 21:00:00)-Water Temperature (C)]]*OO[[#This Row],[78]]</f>
        <v>4.1666825060849999E-8</v>
      </c>
      <c r="CC50" s="10">
        <f>3/24000000*OO[[#This Row],[137 (06JUL1985 00:00:00)-Water Temperature (C)]]*OO[[#This Row],[79]]</f>
        <v>3.8494449112349995E-8</v>
      </c>
      <c r="CD50" s="10">
        <f>3/24000000*OO[[#This Row],[138 (06JUL1985 03:00:00)-Water Temperature (C)]]*OO[[#This Row],[80]]</f>
        <v>3.5021270045775004E-8</v>
      </c>
      <c r="CE50" s="10">
        <f>3/24000000*OO[[#This Row],[139 (06JUL1985 06:00:00)-Water Temperature (C)]]*OO[[#This Row],[81]]</f>
        <v>3.2272781266162495E-8</v>
      </c>
      <c r="CF50" s="10">
        <f>3/24000000*OO[[#This Row],[140 (06JUL1985 09:00:00)-Water Temperature (C)]]*OO[[#This Row],[82]]</f>
        <v>3.1804474295099996E-8</v>
      </c>
      <c r="CG50" s="10">
        <f>3/24000000*OO[[#This Row],[141 (06JUL1985 12:00:00)-Water Temperature (C)]]*OO[[#This Row],[83]]</f>
        <v>3.2463318001249995E-8</v>
      </c>
      <c r="CH50" s="10">
        <f>3/24000000*OO[[#This Row],[142 (06JUL1985 15:00:00)-Water Temperature (C)]]*OO[[#This Row],[84]]</f>
        <v>3.471875804925E-8</v>
      </c>
      <c r="CI50" s="10">
        <f>3/24000000*OO[[#This Row],[143 (06JUL1985 18:00:00)-Water Temperature (C)]]*OO[[#This Row],[85]]</f>
        <v>3.7391694944537501E-8</v>
      </c>
      <c r="CJ50" s="10">
        <f>3/24000000*OO[[#This Row],[144 (06JUL1985 21:00:00)-Water Temperature (C)]]*OO[[#This Row],[86]]</f>
        <v>3.8476791607800003E-8</v>
      </c>
      <c r="CK50" s="10">
        <f>3/24000000*OO[[#This Row],[145 (07JUL1985 00:00:00)-Water Temperature (C)]]*OO[[#This Row],[87]]</f>
        <v>3.6639625709999989E-8</v>
      </c>
      <c r="CL50" s="10">
        <f>3/24000000*OO[[#This Row],[146 (07JUL1985 03:00:00)-Water Temperature (C)]]*OO[[#This Row],[88]]</f>
        <v>3.3755432219725004E-8</v>
      </c>
      <c r="CM50" s="10">
        <f>3/24000000*OO[[#This Row],[147 (07JUL1985 06:00:00)-Water Temperature (C)]]*OO[[#This Row],[89]]</f>
        <v>3.0216169536249996E-8</v>
      </c>
      <c r="CN50" s="10">
        <f>3/24000000*OO[[#This Row],[148 (07JUL1985 09:00:00)-Water Temperature (C)]]*OO[[#This Row],[90]]</f>
        <v>2.76893124717E-8</v>
      </c>
      <c r="CO50" s="10">
        <f>3/24000000*OO[[#This Row],[149 (07JUL1985 12:00:00)-Water Temperature (C)]]*OO[[#This Row],[91]]</f>
        <v>2.6585916278924998E-8</v>
      </c>
      <c r="CP50" s="10">
        <f>3/24000000*OO[[#This Row],[150 (07JUL1985 15:00:00)-Water Temperature (C)]]*OO[[#This Row],[92]]</f>
        <v>2.6585916278924998E-8</v>
      </c>
      <c r="CQ50" s="10">
        <f>3/24000000*OO[[#This Row],[151 (07JUL1985 18:00:00)-Water Temperature (C)]]*OO[[#This Row],[93]]</f>
        <v>2.6585916278924998E-8</v>
      </c>
      <c r="CR50" s="10">
        <f>3/24000000*OO[[#This Row],[152 (07JUL1985 21:00:00)-Water Temperature (C)]]*OO[[#This Row],[94]]</f>
        <v>2.6585916278924998E-8</v>
      </c>
      <c r="CS50" s="10">
        <f>3/24000000*OO[[#This Row],[153 (08JUL1985 00:00:00)-Water Temperature (C)]]*OO[[#This Row],[95]]</f>
        <v>2.6585916278924998E-8</v>
      </c>
      <c r="CT50" s="10">
        <f>3/24000000*OO[[#This Row],[154 (08JUL1985 03:00:00)-Water Temperature (C)]]*OO[[#This Row],[96]]</f>
        <v>2.6585916278924998E-8</v>
      </c>
      <c r="CU50" s="10">
        <f>3/24000000*OO[[#This Row],[155 (08JUL1985 06:00:00)-Water Temperature (C)]]*OO[[#This Row],[97]]</f>
        <v>2.6585916278924998E-8</v>
      </c>
      <c r="CV50" s="10">
        <f>3/24000000*OO[[#This Row],[156 (08JUL1985 09:00:00)-Water Temperature (C)]]*OO[[#This Row],[98]]</f>
        <v>2.6585916278924998E-8</v>
      </c>
      <c r="CW50" s="10">
        <f>3/24000000*OO[[#This Row],[157 (08JUL1985 12:00:00)-Water Temperature (C)]]*OO[[#This Row],[99]]</f>
        <v>2.6585916278924998E-8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1.8602750692188743E-4</v>
      </c>
      <c r="D51" s="10">
        <f>3/24*OO[[#This Row],[60 (26JUN1985 09:00:00)-Water Temperature (C)]]*OO[[#This Row],[2]]/SUM(OO[2])</f>
        <v>0.10575033355370292</v>
      </c>
      <c r="E51" s="10">
        <f>3/24*OO[[#This Row],[61 (26JUN1985 12:00:00)-Water Temperature (C)]]*OO[[#This Row],[3]]/SUM(OO[3])</f>
        <v>7.9653439952129909E-2</v>
      </c>
      <c r="F51" s="10">
        <f>3/24*OO[[#This Row],[62 (26JUN1985 15:00:00)-Water Temperature (C)]]*OO[[#This Row],[4]]/SUM(OO[4])</f>
        <v>5.7474843977334241E-3</v>
      </c>
      <c r="G51" s="10">
        <f>3/24*OO[[#This Row],[63 (26JUN1985 18:00:00)-Water Temperature (C)]]*OO[[#This Row],[5]]/SUM(OO[5])</f>
        <v>1.921643892830924E-4</v>
      </c>
      <c r="H51" s="10">
        <f>3/24*OO[[#This Row],[64 (26JUN1985 21:00:00)-Water Temperature (C)]]*OO[[#This Row],[6]]/SUM(OO[6])</f>
        <v>5.4278018623051476E-5</v>
      </c>
      <c r="I51" s="10">
        <f>3/24*OO[[#This Row],[65 (27JUN1985 00:00:00)-Water Temperature (C)]]*OO[[#This Row],[7]]/SUM(OO[7])</f>
        <v>4.5036488558763758E-5</v>
      </c>
      <c r="J51" s="10">
        <f>3/24*OO[[#This Row],[66 (27JUN1985 03:00:00)-Water Temperature (C)]]*OO[[#This Row],[8]]/SUM(OO[8])</f>
        <v>3.8489756686989377E-5</v>
      </c>
      <c r="K51" s="10">
        <f>3/24*OO[[#This Row],[67 (27JUN1985 06:00:00)-Water Temperature (C)]]*OO[[#This Row],[9]]/SUM(OO[9])</f>
        <v>3.2925073222020299E-5</v>
      </c>
      <c r="L51" s="10">
        <f>3/24*OO[[#This Row],[68 (27JUN1985 09:00:00)-Water Temperature (C)]]*OO[[#This Row],[10]]/SUM(OO[10])</f>
        <v>3.0475290399974133E-5</v>
      </c>
      <c r="M51" s="10">
        <f>3/24*OO[[#This Row],[69 (27JUN1985 12:00:00)-Water Temperature (C)]]*OO[[#This Row],[11]]/SUM(OO[11])</f>
        <v>3.3194963826467701E-5</v>
      </c>
      <c r="N51" s="10">
        <f>3/24*OO[[#This Row],[70 (27JUN1985 15:00:00)-Water Temperature (C)]]*OO[[#This Row],[12]]/SUM(OO[12])</f>
        <v>3.785289381748839E-5</v>
      </c>
      <c r="O51" s="10">
        <f>3/24*OO[[#This Row],[71 (27JUN1985 18:00:00)-Water Temperature (C)]]*OO[[#This Row],[13]]/SUM(OO[13])</f>
        <v>3.9324884510365882E-5</v>
      </c>
      <c r="P51" s="10">
        <f>3/24*OO[[#This Row],[72 (27JUN1985 21:00:00)-Water Temperature (C)]]*OO[[#This Row],[14]]/SUM(OO[14])</f>
        <v>3.6331303980366379E-5</v>
      </c>
      <c r="Q51" s="10">
        <f>3/24*OO[[#This Row],[73 (28JUN1985 00:00:00)-Water Temperature (C)]]*OO[[#This Row],[15]]/SUM(OO[15])</f>
        <v>3.1445765160439188E-5</v>
      </c>
      <c r="R51" s="10">
        <f>3/24*OO[[#This Row],[74 (28JUN1985 03:00:00)-Water Temperature (C)]]*OO[[#This Row],[16]]/SUM(OO[16])</f>
        <v>2.6613244041589394E-5</v>
      </c>
      <c r="S51" s="10">
        <f>3/24*OO[[#This Row],[75 (28JUN1985 06:00:00)-Water Temperature (C)]]*OO[[#This Row],[17]]/SUM(OO[17])</f>
        <v>2.2555925123908832E-5</v>
      </c>
      <c r="T51" s="10">
        <f>3/24*OO[[#This Row],[76 (28JUN1985 09:00:00)-Water Temperature (C)]]*OO[[#This Row],[18]]/SUM(OO[18])</f>
        <v>1.9531163106123341E-5</v>
      </c>
      <c r="U51" s="10">
        <f>3/24*OO[[#This Row],[77 (28JUN1985 12:00:00)-Water Temperature (C)]]*OO[[#This Row],[19]]/SUM(OO[19])</f>
        <v>1.7914011955575146E-5</v>
      </c>
      <c r="V51" s="10">
        <f>3/24000000*OO[[#This Row],[78 (28JUN1985 15:00:00)-Water Temperature (C)]]*OO[[#This Row],[20]]</f>
        <v>1.6298656571726246E-5</v>
      </c>
      <c r="W51" s="10">
        <f>3/24000000*OO[[#This Row],[79 (28JUN1985 18:00:00)-Water Temperature (C)]]*OO[[#This Row],[21]]</f>
        <v>1.4758845632586248E-5</v>
      </c>
      <c r="X51" s="10">
        <f>3/24000000*OO[[#This Row],[80 (28JUN1985 21:00:00)-Water Temperature (C)]]*OO[[#This Row],[22]]</f>
        <v>1.2983983006803751E-5</v>
      </c>
      <c r="Y51" s="10">
        <f>3/24000000*OO[[#This Row],[81 (29JUN1985 00:00:00)-Water Temperature (C)]]*OO[[#This Row],[23]]</f>
        <v>1.11819057258525E-5</v>
      </c>
      <c r="Z51" s="10">
        <f>3/24000000*OO[[#This Row],[82 (29JUN1985 03:00:00)-Water Temperature (C)]]*OO[[#This Row],[24]]</f>
        <v>9.4353425943699995E-6</v>
      </c>
      <c r="AA51" s="10">
        <f>3/24000000*OO[[#This Row],[83 (29JUN1985 06:00:00)-Water Temperature (C)]]*OO[[#This Row],[25]]</f>
        <v>7.9460226648000005E-6</v>
      </c>
      <c r="AB51" s="10">
        <f>3/24000000*OO[[#This Row],[84 (29JUN1985 09:00:00)-Water Temperature (C)]]*OO[[#This Row],[26]]</f>
        <v>6.9339576453449995E-6</v>
      </c>
      <c r="AC51" s="10">
        <f>3/24000000*OO[[#This Row],[85 (29JUN1985 12:00:00)-Water Temperature (C)]]*OO[[#This Row],[27]]</f>
        <v>6.2523260621100001E-6</v>
      </c>
      <c r="AD51" s="10">
        <f>3/24000000*OO[[#This Row],[86 (29JUN1985 15:00:00)-Water Temperature (C)]]*OO[[#This Row],[28]]</f>
        <v>5.6402473498312497E-6</v>
      </c>
      <c r="AE51" s="10">
        <f>3/24000000*OO[[#This Row],[88 (29JUN1985 21:00:00)-Water Temperature (C)]]*OO[[#This Row],[30]]</f>
        <v>4.5608776882812507E-6</v>
      </c>
      <c r="AF51" s="10">
        <f>3/24000000*OO[[#This Row],[88 (29JUN1985 21:00:00)-Water Temperature (C)]]*OO[[#This Row],[30]]</f>
        <v>4.5608776882812507E-6</v>
      </c>
      <c r="AG51" s="10">
        <f>3/24000000*OO[[#This Row],[89 (30JUN1985 00:00:00)-Water Temperature (C)]]*OO[[#This Row],[31]]</f>
        <v>3.9416166077599998E-6</v>
      </c>
      <c r="AH51" s="10">
        <f>3/24000000*OO[[#This Row],[90 (30JUN1985 03:00:00)-Water Temperature (C)]]*OO[[#This Row],[32]]</f>
        <v>3.3419524268799998E-6</v>
      </c>
      <c r="AI51" s="10">
        <f>3/24000000*OO[[#This Row],[91 (30JUN1985 06:00:00)-Water Temperature (C)]]*OO[[#This Row],[33]]</f>
        <v>2.7960107044049993E-6</v>
      </c>
      <c r="AJ51" s="10">
        <f>3/24000000*OO[[#This Row],[92 (30JUN1985 09:00:00)-Water Temperature (C)]]*OO[[#This Row],[34]]</f>
        <v>2.4573809367724998E-6</v>
      </c>
      <c r="AK51" s="10">
        <f>3/24000000*OO[[#This Row],[93 (30JUN1985 12:00:00)-Water Temperature (C)]]*OO[[#This Row],[35]]</f>
        <v>2.1889033883999998E-6</v>
      </c>
      <c r="AL51" s="10">
        <f>3/24000000*OO[[#This Row],[94 (30JUN1985 15:00:00)-Water Temperature (C)]]*OO[[#This Row],[36]]</f>
        <v>1.8891206070097499E-6</v>
      </c>
      <c r="AM51" s="10">
        <f>3/24000000*OO[[#This Row],[95 (30JUN1985 18:00:00)-Water Temperature (C)]]*OO[[#This Row],[37]]</f>
        <v>1.5960433295922499E-6</v>
      </c>
      <c r="AN51" s="10">
        <f>3/24000000*OO[[#This Row],[96 (30JUN1985 21:00:00)-Water Temperature (C)]]*OO[[#This Row],[38]]</f>
        <v>1.315137797272E-6</v>
      </c>
      <c r="AO51" s="10">
        <f>3/24000000*OO[[#This Row],[97 (01JUL1985 00:00:00)-Water Temperature (C)]]*OO[[#This Row],[39]]</f>
        <v>1.0529713991325001E-6</v>
      </c>
      <c r="AP51" s="10">
        <f>3/24000000*OO[[#This Row],[98 (01JUL1985 03:00:00)-Water Temperature (C)]]*OO[[#This Row],[40]]</f>
        <v>8.5393251343749991E-7</v>
      </c>
      <c r="AQ51" s="10">
        <f>3/24000000*OO[[#This Row],[99 (01JUL1985 06:00:00)-Water Temperature (C)]]*OO[[#This Row],[41]]</f>
        <v>7.0314239661575001E-7</v>
      </c>
      <c r="AR51" s="10">
        <f>3/24000000*OO[[#This Row],[100 (01JUL1985 09:00:00)-Water Temperature (C)]]*OO[[#This Row],[42]]</f>
        <v>6.2235664464749996E-7</v>
      </c>
      <c r="AS51" s="10">
        <f>3/24000000*OO[[#This Row],[101 (01JUL1985 12:00:00)-Water Temperature (C)]]*OO[[#This Row],[43]]</f>
        <v>5.6720395113837499E-7</v>
      </c>
      <c r="AT51" s="10">
        <f>3/24000000*OO[[#This Row],[102 (01JUL1985 15:00:00)-Water Temperature (C)]]*OO[[#This Row],[44]]</f>
        <v>4.9876649836824992E-7</v>
      </c>
      <c r="AU51" s="10">
        <f>3/24000000*OO[[#This Row],[103 (01JUL1985 18:00:00)-Water Temperature (C)]]*OO[[#This Row],[45]]</f>
        <v>4.0171762554187497E-7</v>
      </c>
      <c r="AV51" s="10">
        <f>3/24000000*OO[[#This Row],[104 (01JUL1985 21:00:00)-Water Temperature (C)]]*OO[[#This Row],[46]]</f>
        <v>3.0069453255062499E-7</v>
      </c>
      <c r="AW51" s="10">
        <f>3/24000000*OO[[#This Row],[105 (02JUL1985 00:00:00)-Water Temperature (C)]]*OO[[#This Row],[47]]</f>
        <v>2.23516953651375E-7</v>
      </c>
      <c r="AX51" s="10">
        <f>3/24000000*OO[[#This Row],[106 (02JUL1985 03:00:00)-Water Temperature (C)]]*OO[[#This Row],[48]]</f>
        <v>1.7321042956917501E-7</v>
      </c>
      <c r="AY51" s="10">
        <f>3/24000000*OO[[#This Row],[107 (02JUL1985 06:00:00)-Water Temperature (C)]]*OO[[#This Row],[49]]</f>
        <v>1.3927894874058749E-7</v>
      </c>
      <c r="AZ51" s="10">
        <f>3/24000000*OO[[#This Row],[108 (02JUL1985 09:00:00)-Water Temperature (C)]]*OO[[#This Row],[50]]</f>
        <v>1.2365042317347502E-7</v>
      </c>
      <c r="BA51" s="10">
        <f>3/24000000*OO[[#This Row],[109 (02JUL1985 12:00:00)-Water Temperature (C)]]*OO[[#This Row],[51]]</f>
        <v>1.1494802607445001E-7</v>
      </c>
      <c r="BB51" s="10">
        <f>3/24000000*OO[[#This Row],[110 (02JUL1985 15:00:00)-Water Temperature (C)]]*OO[[#This Row],[52]]</f>
        <v>1.1039646054325E-7</v>
      </c>
      <c r="BC51" s="10">
        <f>3/24000000*OO[[#This Row],[111 (02JUL1985 18:00:00)-Water Temperature (C)]]*OO[[#This Row],[53]]</f>
        <v>1.0433794875524999E-7</v>
      </c>
      <c r="BD51" s="10">
        <f>3/24000000*OO[[#This Row],[112 (02JUL1985 21:00:00)-Water Temperature (C)]]*OO[[#This Row],[54]]</f>
        <v>9.5200993526212476E-8</v>
      </c>
      <c r="BE51" s="10">
        <f>3/24000000*OO[[#This Row],[113 (03JUL1985 00:00:00)-Water Temperature (C)]]*OO[[#This Row],[55]]</f>
        <v>8.3463427807374995E-8</v>
      </c>
      <c r="BF51" s="10">
        <f>3/24000000*OO[[#This Row],[114 (03JUL1985 03:00:00)-Water Temperature (C)]]*OO[[#This Row],[56]]</f>
        <v>7.2644158975849998E-8</v>
      </c>
      <c r="BG51" s="10">
        <f>3/24000000*OO[[#This Row],[115 (03JUL1985 06:00:00)-Water Temperature (C)]]*OO[[#This Row],[57]]</f>
        <v>6.2903734456387499E-8</v>
      </c>
      <c r="BH51" s="10">
        <f>3/24000000*OO[[#This Row],[116 (03JUL1985 09:00:00)-Water Temperature (C)]]*OO[[#This Row],[58]]</f>
        <v>5.7929343951749998E-8</v>
      </c>
      <c r="BI51" s="10">
        <f>3/24000000*OO[[#This Row],[117 (03JUL1985 12:00:00)-Water Temperature (C)]]*OO[[#This Row],[59]]</f>
        <v>5.2227086783199998E-8</v>
      </c>
      <c r="BJ51" s="10">
        <f>3/24000000*OO[[#This Row],[118 (03JUL1985 15:00:00)-Water Temperature (C)]]*OO[[#This Row],[60]]</f>
        <v>4.9710315286125001E-8</v>
      </c>
      <c r="BK51" s="10">
        <f>3/24000000*OO[[#This Row],[119 (03JUL1985 18:00:00)-Water Temperature (C)]]*OO[[#This Row],[61]]</f>
        <v>4.4735068068599992E-8</v>
      </c>
      <c r="BL51" s="10">
        <f>3/24000000*OO[[#This Row],[120 (03JUL1985 21:00:00)-Water Temperature (C)]]*OO[[#This Row],[62]]</f>
        <v>3.8670781527137491E-8</v>
      </c>
      <c r="BM51" s="10">
        <f>3/24000000*OO[[#This Row],[121 (04JUL1985 00:00:00)-Water Temperature (C)]]*OO[[#This Row],[63]]</f>
        <v>3.32997846931E-8</v>
      </c>
      <c r="BN51" s="10">
        <f>3/24000000*OO[[#This Row],[122 (04JUL1985 03:00:00)-Water Temperature (C)]]*OO[[#This Row],[64]]</f>
        <v>2.9460414214049997E-8</v>
      </c>
      <c r="BO51" s="10">
        <f>3/24000000*OO[[#This Row],[123 (04JUL1985 06:00:00)-Water Temperature (C)]]*OO[[#This Row],[65]]</f>
        <v>2.6592741968649999E-8</v>
      </c>
      <c r="BP51" s="10">
        <f>3/24000000*OO[[#This Row],[124 (04JUL1985 09:00:00)-Water Temperature (C)]]*OO[[#This Row],[66]]</f>
        <v>2.5828083170749998E-8</v>
      </c>
      <c r="BQ51" s="10">
        <f>3/24000000*OO[[#This Row],[125 (04JUL1985 12:00:00)-Water Temperature (C)]]*OO[[#This Row],[67]]</f>
        <v>2.6384684066999998E-8</v>
      </c>
      <c r="BR51" s="10">
        <f>3/24000000*OO[[#This Row],[126 (04JUL1985 15:00:00)-Water Temperature (C)]]*OO[[#This Row],[68]]</f>
        <v>3.0743002902349996E-8</v>
      </c>
      <c r="BS51" s="10">
        <f>3/24000000*OO[[#This Row],[127 (04JUL1985 18:00:00)-Water Temperature (C)]]*OO[[#This Row],[69]]</f>
        <v>3.8436938183624999E-8</v>
      </c>
      <c r="BT51" s="10">
        <f>3/24000000*OO[[#This Row],[128 (04JUL1985 21:00:00)-Water Temperature (C)]]*OO[[#This Row],[70]]</f>
        <v>4.3818785706262508E-8</v>
      </c>
      <c r="BU51" s="10">
        <f>3/24000000*OO[[#This Row],[129 (05JUL1985 00:00:00)-Water Temperature (C)]]*OO[[#This Row],[71]]</f>
        <v>4.4218334948625E-8</v>
      </c>
      <c r="BV51" s="10">
        <f>3/24000000*OO[[#This Row],[130 (05JUL1985 03:00:00)-Water Temperature (C)]]*OO[[#This Row],[72]]</f>
        <v>4.1602589920124999E-8</v>
      </c>
      <c r="BW51" s="10">
        <f>3/24000000*OO[[#This Row],[131 (05JUL1985 06:00:00)-Water Temperature (C)]]*OO[[#This Row],[73]]</f>
        <v>3.7377867296137495E-8</v>
      </c>
      <c r="BX51" s="10">
        <f>3/24000000*OO[[#This Row],[132 (05JUL1985 09:00:00)-Water Temperature (C)]]*OO[[#This Row],[74]]</f>
        <v>3.4618837230337499E-8</v>
      </c>
      <c r="BY51" s="10">
        <f>3/24000000*OO[[#This Row],[133 (05JUL1985 12:00:00)-Water Temperature (C)]]*OO[[#This Row],[75]]</f>
        <v>3.2795772566174998E-8</v>
      </c>
      <c r="BZ51" s="10">
        <f>3/24000000*OO[[#This Row],[134 (05JUL1985 15:00:00)-Water Temperature (C)]]*OO[[#This Row],[76]]</f>
        <v>3.1446604092062492E-8</v>
      </c>
      <c r="CA51" s="10">
        <f>3/24000000*OO[[#This Row],[135 (05JUL1985 18:00:00)-Water Temperature (C)]]*OO[[#This Row],[77]]</f>
        <v>3.04042268756625E-8</v>
      </c>
      <c r="CB51" s="10">
        <f>3/24000000*OO[[#This Row],[136 (05JUL1985 21:00:00)-Water Temperature (C)]]*OO[[#This Row],[78]]</f>
        <v>2.8652408277200001E-8</v>
      </c>
      <c r="CC51" s="10">
        <f>3/24000000*OO[[#This Row],[137 (06JUL1985 00:00:00)-Water Temperature (C)]]*OO[[#This Row],[79]]</f>
        <v>2.6520371799749998E-8</v>
      </c>
      <c r="CD51" s="10">
        <f>3/24000000*OO[[#This Row],[138 (06JUL1985 03:00:00)-Water Temperature (C)]]*OO[[#This Row],[80]]</f>
        <v>2.4142043413399998E-8</v>
      </c>
      <c r="CE51" s="10">
        <f>3/24000000*OO[[#This Row],[139 (06JUL1985 06:00:00)-Water Temperature (C)]]*OO[[#This Row],[81]]</f>
        <v>2.2241248822275001E-8</v>
      </c>
      <c r="CF51" s="10">
        <f>3/24000000*OO[[#This Row],[140 (06JUL1985 09:00:00)-Water Temperature (C)]]*OO[[#This Row],[82]]</f>
        <v>2.1884810824012497E-8</v>
      </c>
      <c r="CG51" s="10">
        <f>3/24000000*OO[[#This Row],[141 (06JUL1985 12:00:00)-Water Temperature (C)]]*OO[[#This Row],[83]]</f>
        <v>2.2268115156875E-8</v>
      </c>
      <c r="CH51" s="10">
        <f>3/24000000*OO[[#This Row],[142 (06JUL1985 15:00:00)-Water Temperature (C)]]*OO[[#This Row],[84]]</f>
        <v>2.3729537480937505E-8</v>
      </c>
      <c r="CI51" s="10">
        <f>3/24000000*OO[[#This Row],[143 (06JUL1985 18:00:00)-Water Temperature (C)]]*OO[[#This Row],[85]]</f>
        <v>2.5521001310250001E-8</v>
      </c>
      <c r="CJ51" s="10">
        <f>3/24000000*OO[[#This Row],[144 (06JUL1985 21:00:00)-Water Temperature (C)]]*OO[[#This Row],[86]]</f>
        <v>2.6319122963425E-8</v>
      </c>
      <c r="CK51" s="10">
        <f>3/24000000*OO[[#This Row],[145 (07JUL1985 00:00:00)-Water Temperature (C)]]*OO[[#This Row],[87]]</f>
        <v>2.5143549442912501E-8</v>
      </c>
      <c r="CL51" s="10">
        <f>3/24000000*OO[[#This Row],[146 (07JUL1985 03:00:00)-Water Temperature (C)]]*OO[[#This Row],[88]]</f>
        <v>2.3253906615775004E-8</v>
      </c>
      <c r="CM51" s="10">
        <f>3/24000000*OO[[#This Row],[147 (07JUL1985 06:00:00)-Water Temperature (C)]]*OO[[#This Row],[89]]</f>
        <v>2.0873128537387496E-8</v>
      </c>
      <c r="CN51" s="10">
        <f>3/24000000*OO[[#This Row],[148 (07JUL1985 09:00:00)-Water Temperature (C)]]*OO[[#This Row],[90]]</f>
        <v>1.91304584640825E-8</v>
      </c>
      <c r="CO51" s="10">
        <f>3/24000000*OO[[#This Row],[149 (07JUL1985 12:00:00)-Water Temperature (C)]]*OO[[#This Row],[91]]</f>
        <v>1.8287876633685E-8</v>
      </c>
      <c r="CP51" s="10">
        <f>3/24000000*OO[[#This Row],[150 (07JUL1985 15:00:00)-Water Temperature (C)]]*OO[[#This Row],[92]]</f>
        <v>1.8287876633685E-8</v>
      </c>
      <c r="CQ51" s="10">
        <f>3/24000000*OO[[#This Row],[151 (07JUL1985 18:00:00)-Water Temperature (C)]]*OO[[#This Row],[93]]</f>
        <v>1.8287876633685E-8</v>
      </c>
      <c r="CR51" s="10">
        <f>3/24000000*OO[[#This Row],[152 (07JUL1985 21:00:00)-Water Temperature (C)]]*OO[[#This Row],[94]]</f>
        <v>1.8287876633685E-8</v>
      </c>
      <c r="CS51" s="10">
        <f>3/24000000*OO[[#This Row],[153 (08JUL1985 00:00:00)-Water Temperature (C)]]*OO[[#This Row],[95]]</f>
        <v>1.8287876633685E-8</v>
      </c>
      <c r="CT51" s="10">
        <f>3/24000000*OO[[#This Row],[154 (08JUL1985 03:00:00)-Water Temperature (C)]]*OO[[#This Row],[96]]</f>
        <v>1.8287876633685E-8</v>
      </c>
      <c r="CU51" s="10">
        <f>3/24000000*OO[[#This Row],[155 (08JUL1985 06:00:00)-Water Temperature (C)]]*OO[[#This Row],[97]]</f>
        <v>1.8287876633685E-8</v>
      </c>
      <c r="CV51" s="10">
        <f>3/24000000*OO[[#This Row],[156 (08JUL1985 09:00:00)-Water Temperature (C)]]*OO[[#This Row],[98]]</f>
        <v>1.8287876633685E-8</v>
      </c>
      <c r="CW51" s="10">
        <f>3/24000000*OO[[#This Row],[157 (08JUL1985 12:00:00)-Water Temperature (C)]]*OO[[#This Row],[99]]</f>
        <v>1.8287876633685E-8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4.8596079807433103E-5</v>
      </c>
      <c r="D52" s="10">
        <f>3/24*OO[[#This Row],[60 (26JUN1985 09:00:00)-Water Temperature (C)]]*OO[[#This Row],[2]]/SUM(OO[2])</f>
        <v>7.370275907150127E-2</v>
      </c>
      <c r="E52" s="10">
        <f>3/24*OO[[#This Row],[61 (26JUN1985 12:00:00)-Water Temperature (C)]]*OO[[#This Row],[3]]/SUM(OO[3])</f>
        <v>7.4323360218736978E-2</v>
      </c>
      <c r="F52" s="10">
        <f>3/24*OO[[#This Row],[62 (26JUN1985 15:00:00)-Water Temperature (C)]]*OO[[#This Row],[4]]/SUM(OO[4])</f>
        <v>6.2074321209163296E-3</v>
      </c>
      <c r="G52" s="10">
        <f>3/24*OO[[#This Row],[63 (26JUN1985 18:00:00)-Water Temperature (C)]]*OO[[#This Row],[5]]/SUM(OO[5])</f>
        <v>2.043309842297523E-4</v>
      </c>
      <c r="H52" s="10">
        <f>3/24*OO[[#This Row],[64 (26JUN1985 21:00:00)-Water Temperature (C)]]*OO[[#This Row],[6]]/SUM(OO[6])</f>
        <v>4.5070248616741466E-5</v>
      </c>
      <c r="I52" s="10">
        <f>3/24*OO[[#This Row],[65 (27JUN1985 00:00:00)-Water Temperature (C)]]*OO[[#This Row],[7]]/SUM(OO[7])</f>
        <v>3.675986179379362E-5</v>
      </c>
      <c r="J52" s="10">
        <f>3/24*OO[[#This Row],[66 (27JUN1985 03:00:00)-Water Temperature (C)]]*OO[[#This Row],[8]]/SUM(OO[8])</f>
        <v>3.1387770156026412E-5</v>
      </c>
      <c r="K52" s="10">
        <f>3/24*OO[[#This Row],[67 (27JUN1985 06:00:00)-Water Temperature (C)]]*OO[[#This Row],[9]]/SUM(OO[9])</f>
        <v>2.6818272351488773E-5</v>
      </c>
      <c r="L52" s="10">
        <f>3/24*OO[[#This Row],[68 (27JUN1985 09:00:00)-Water Temperature (C)]]*OO[[#This Row],[10]]/SUM(OO[10])</f>
        <v>2.4635674343758717E-5</v>
      </c>
      <c r="M52" s="10">
        <f>3/24*OO[[#This Row],[69 (27JUN1985 12:00:00)-Water Temperature (C)]]*OO[[#This Row],[11]]/SUM(OO[11])</f>
        <v>2.6382695219378633E-5</v>
      </c>
      <c r="N52" s="10">
        <f>3/24*OO[[#This Row],[70 (27JUN1985 15:00:00)-Water Temperature (C)]]*OO[[#This Row],[12]]/SUM(OO[12])</f>
        <v>3.0096057112496039E-5</v>
      </c>
      <c r="O52" s="10">
        <f>3/24*OO[[#This Row],[71 (27JUN1985 18:00:00)-Water Temperature (C)]]*OO[[#This Row],[13]]/SUM(OO[13])</f>
        <v>3.1401349476398734E-5</v>
      </c>
      <c r="P52" s="10">
        <f>3/24*OO[[#This Row],[72 (27JUN1985 21:00:00)-Water Temperature (C)]]*OO[[#This Row],[14]]/SUM(OO[14])</f>
        <v>2.9068420046060417E-5</v>
      </c>
      <c r="Q52" s="10">
        <f>3/24*OO[[#This Row],[73 (28JUN1985 00:00:00)-Water Temperature (C)]]*OO[[#This Row],[15]]/SUM(OO[15])</f>
        <v>2.5127641306018833E-5</v>
      </c>
      <c r="R52" s="10">
        <f>3/24*OO[[#This Row],[74 (28JUN1985 03:00:00)-Water Temperature (C)]]*OO[[#This Row],[16]]/SUM(OO[16])</f>
        <v>2.120496049258736E-5</v>
      </c>
      <c r="S52" s="10">
        <f>3/24*OO[[#This Row],[75 (28JUN1985 06:00:00)-Water Temperature (C)]]*OO[[#This Row],[17]]/SUM(OO[17])</f>
        <v>1.7888891236052835E-5</v>
      </c>
      <c r="T52" s="10">
        <f>3/24*OO[[#This Row],[76 (28JUN1985 09:00:00)-Water Temperature (C)]]*OO[[#This Row],[18]]/SUM(OO[18])</f>
        <v>1.5406298170307629E-5</v>
      </c>
      <c r="U52" s="10">
        <f>3/24*OO[[#This Row],[77 (28JUN1985 12:00:00)-Water Temperature (C)]]*OO[[#This Row],[19]]/SUM(OO[19])</f>
        <v>1.4026389013823654E-5</v>
      </c>
      <c r="V52" s="10">
        <f>3/24000000*OO[[#This Row],[78 (28JUN1985 15:00:00)-Water Temperature (C)]]*OO[[#This Row],[20]]</f>
        <v>1.2692693211519999E-5</v>
      </c>
      <c r="W52" s="10">
        <f>3/24000000*OO[[#This Row],[79 (28JUN1985 18:00:00)-Water Temperature (C)]]*OO[[#This Row],[21]]</f>
        <v>1.1422511427524997E-5</v>
      </c>
      <c r="X52" s="10">
        <f>3/24000000*OO[[#This Row],[80 (28JUN1985 21:00:00)-Water Temperature (C)]]*OO[[#This Row],[22]]</f>
        <v>9.9917373295800005E-6</v>
      </c>
      <c r="Y52" s="10">
        <f>3/24000000*OO[[#This Row],[81 (29JUN1985 00:00:00)-Water Temperature (C)]]*OO[[#This Row],[23]]</f>
        <v>8.5703804069837513E-6</v>
      </c>
      <c r="Z52" s="10">
        <f>3/24000000*OO[[#This Row],[82 (29JUN1985 03:00:00)-Water Temperature (C)]]*OO[[#This Row],[24]]</f>
        <v>7.1943082007662505E-6</v>
      </c>
      <c r="AA52" s="10">
        <f>3/24000000*OO[[#This Row],[83 (29JUN1985 06:00:00)-Water Temperature (C)]]*OO[[#This Row],[25]]</f>
        <v>6.016287880895E-6</v>
      </c>
      <c r="AB52" s="10">
        <f>3/24000000*OO[[#This Row],[84 (29JUN1985 09:00:00)-Water Temperature (C)]]*OO[[#This Row],[26]]</f>
        <v>5.2094126546775001E-6</v>
      </c>
      <c r="AC52" s="10">
        <f>3/24000000*OO[[#This Row],[85 (29JUN1985 12:00:00)-Water Temperature (C)]]*OO[[#This Row],[27]]</f>
        <v>4.6725740836124998E-6</v>
      </c>
      <c r="AD52" s="10">
        <f>3/24000000*OO[[#This Row],[86 (29JUN1985 15:00:00)-Water Temperature (C)]]*OO[[#This Row],[28]]</f>
        <v>4.1853070686212497E-6</v>
      </c>
      <c r="AE52" s="10">
        <f>3/24000000*OO[[#This Row],[88 (29JUN1985 21:00:00)-Water Temperature (C)]]*OO[[#This Row],[30]]</f>
        <v>3.3261311915437502E-6</v>
      </c>
      <c r="AF52" s="10">
        <f>3/24000000*OO[[#This Row],[88 (29JUN1985 21:00:00)-Water Temperature (C)]]*OO[[#This Row],[30]]</f>
        <v>3.3261311915437502E-6</v>
      </c>
      <c r="AG52" s="10">
        <f>3/24000000*OO[[#This Row],[89 (30JUN1985 00:00:00)-Water Temperature (C)]]*OO[[#This Row],[31]]</f>
        <v>2.8538581387224999E-6</v>
      </c>
      <c r="AH52" s="10">
        <f>3/24000000*OO[[#This Row],[90 (30JUN1985 03:00:00)-Water Temperature (C)]]*OO[[#This Row],[32]]</f>
        <v>2.4033627524087503E-6</v>
      </c>
      <c r="AI52" s="10">
        <f>3/24000000*OO[[#This Row],[91 (30JUN1985 06:00:00)-Water Temperature (C)]]*OO[[#This Row],[33]]</f>
        <v>1.9951302574687503E-6</v>
      </c>
      <c r="AJ52" s="10">
        <f>3/24000000*OO[[#This Row],[92 (30JUN1985 09:00:00)-Water Temperature (C)]]*OO[[#This Row],[34]]</f>
        <v>1.73911132586475E-6</v>
      </c>
      <c r="AK52" s="10">
        <f>3/24000000*OO[[#This Row],[93 (30JUN1985 12:00:00)-Water Temperature (C)]]*OO[[#This Row],[35]]</f>
        <v>1.5392660771159998E-6</v>
      </c>
      <c r="AL52" s="10">
        <f>3/24000000*OO[[#This Row],[94 (30JUN1985 15:00:00)-Water Temperature (C)]]*OO[[#This Row],[36]]</f>
        <v>1.3225427453094999E-6</v>
      </c>
      <c r="AM52" s="10">
        <f>3/24000000*OO[[#This Row],[95 (30JUN1985 18:00:00)-Water Temperature (C)]]*OO[[#This Row],[37]]</f>
        <v>1.1115372416849999E-6</v>
      </c>
      <c r="AN52" s="10">
        <f>3/24000000*OO[[#This Row],[96 (30JUN1985 21:00:00)-Water Temperature (C)]]*OO[[#This Row],[38]]</f>
        <v>9.0761192028749986E-7</v>
      </c>
      <c r="AO52" s="10">
        <f>3/24000000*OO[[#This Row],[97 (01JUL1985 00:00:00)-Water Temperature (C)]]*OO[[#This Row],[39]]</f>
        <v>7.20637913763E-7</v>
      </c>
      <c r="AP52" s="10">
        <f>3/24000000*OO[[#This Row],[98 (01JUL1985 03:00:00)-Water Temperature (C)]]*OO[[#This Row],[40]]</f>
        <v>5.79680634158E-7</v>
      </c>
      <c r="AQ52" s="10">
        <f>3/24000000*OO[[#This Row],[99 (01JUL1985 06:00:00)-Water Temperature (C)]]*OO[[#This Row],[41]]</f>
        <v>4.7453095627500002E-7</v>
      </c>
      <c r="AR52" s="10">
        <f>3/24000000*OO[[#This Row],[100 (01JUL1985 09:00:00)-Water Temperature (C)]]*OO[[#This Row],[42]]</f>
        <v>4.1739148013275E-7</v>
      </c>
      <c r="AS52" s="10">
        <f>3/24000000*OO[[#This Row],[101 (01JUL1985 12:00:00)-Water Temperature (C)]]*OO[[#This Row],[43]]</f>
        <v>3.7857171891149996E-7</v>
      </c>
      <c r="AT52" s="10">
        <f>3/24000000*OO[[#This Row],[102 (01JUL1985 15:00:00)-Water Temperature (C)]]*OO[[#This Row],[44]]</f>
        <v>3.3358527420724998E-7</v>
      </c>
      <c r="AU52" s="10">
        <f>3/24000000*OO[[#This Row],[103 (01JUL1985 18:00:00)-Water Temperature (C)]]*OO[[#This Row],[45]]</f>
        <v>2.6913563161624995E-7</v>
      </c>
      <c r="AV52" s="10">
        <f>3/24000000*OO[[#This Row],[104 (01JUL1985 21:00:00)-Water Temperature (C)]]*OO[[#This Row],[46]]</f>
        <v>2.00549684149375E-7</v>
      </c>
      <c r="AW52" s="10">
        <f>3/24000000*OO[[#This Row],[105 (02JUL1985 00:00:00)-Water Temperature (C)]]*OO[[#This Row],[47]]</f>
        <v>1.481226532348875E-7</v>
      </c>
      <c r="AX52" s="10">
        <f>3/24000000*OO[[#This Row],[106 (02JUL1985 03:00:00)-Water Temperature (C)]]*OO[[#This Row],[48]]</f>
        <v>1.1425124860709998E-7</v>
      </c>
      <c r="AY52" s="10">
        <f>3/24000000*OO[[#This Row],[107 (02JUL1985 06:00:00)-Water Temperature (C)]]*OO[[#This Row],[49]]</f>
        <v>9.175153876199999E-8</v>
      </c>
      <c r="AZ52" s="10">
        <f>3/24000000*OO[[#This Row],[108 (02JUL1985 09:00:00)-Water Temperature (C)]]*OO[[#This Row],[50]]</f>
        <v>8.1298352461450008E-8</v>
      </c>
      <c r="BA52" s="10">
        <f>3/24000000*OO[[#This Row],[109 (02JUL1985 12:00:00)-Water Temperature (C)]]*OO[[#This Row],[51]]</f>
        <v>7.5332126015250004E-8</v>
      </c>
      <c r="BB52" s="10">
        <f>3/24000000*OO[[#This Row],[110 (02JUL1985 15:00:00)-Water Temperature (C)]]*OO[[#This Row],[52]]</f>
        <v>7.2117284729649991E-8</v>
      </c>
      <c r="BC52" s="10">
        <f>3/24000000*OO[[#This Row],[111 (02JUL1985 18:00:00)-Water Temperature (C)]]*OO[[#This Row],[53]]</f>
        <v>6.8049329549999978E-8</v>
      </c>
      <c r="BD52" s="10">
        <f>3/24000000*OO[[#This Row],[112 (02JUL1985 21:00:00)-Water Temperature (C)]]*OO[[#This Row],[54]]</f>
        <v>6.1919506707849985E-8</v>
      </c>
      <c r="BE52" s="10">
        <f>3/24000000*OO[[#This Row],[113 (03JUL1985 00:00:00)-Water Temperature (C)]]*OO[[#This Row],[55]]</f>
        <v>5.4262045246887503E-8</v>
      </c>
      <c r="BF52" s="10">
        <f>3/24000000*OO[[#This Row],[114 (03JUL1985 03:00:00)-Water Temperature (C)]]*OO[[#This Row],[56]]</f>
        <v>4.7287559699024992E-8</v>
      </c>
      <c r="BG52" s="10">
        <f>3/24000000*OO[[#This Row],[115 (03JUL1985 06:00:00)-Water Temperature (C)]]*OO[[#This Row],[57]]</f>
        <v>4.1072219531200003E-8</v>
      </c>
      <c r="BH52" s="10">
        <f>3/24000000*OO[[#This Row],[116 (03JUL1985 09:00:00)-Water Temperature (C)]]*OO[[#This Row],[58]]</f>
        <v>3.7782938295337501E-8</v>
      </c>
      <c r="BI52" s="10">
        <f>3/24000000*OO[[#This Row],[117 (03JUL1985 12:00:00)-Water Temperature (C)]]*OO[[#This Row],[59]]</f>
        <v>3.4043655604349997E-8</v>
      </c>
      <c r="BJ52" s="10">
        <f>3/24000000*OO[[#This Row],[118 (03JUL1985 15:00:00)-Water Temperature (C)]]*OO[[#This Row],[60]]</f>
        <v>3.2518918220250002E-8</v>
      </c>
      <c r="BK52" s="10">
        <f>3/24000000*OO[[#This Row],[119 (03JUL1985 18:00:00)-Water Temperature (C)]]*OO[[#This Row],[61]]</f>
        <v>2.9393630761612496E-8</v>
      </c>
      <c r="BL52" s="10">
        <f>3/24000000*OO[[#This Row],[120 (03JUL1985 21:00:00)-Water Temperature (C)]]*OO[[#This Row],[62]]</f>
        <v>2.5356746698199999E-8</v>
      </c>
      <c r="BM52" s="10">
        <f>3/24000000*OO[[#This Row],[121 (04JUL1985 00:00:00)-Water Temperature (C)]]*OO[[#This Row],[63]]</f>
        <v>2.1774161883749998E-8</v>
      </c>
      <c r="BN52" s="10">
        <f>3/24000000*OO[[#This Row],[122 (04JUL1985 03:00:00)-Water Temperature (C)]]*OO[[#This Row],[64]]</f>
        <v>1.9250261462250001E-8</v>
      </c>
      <c r="BO52" s="10">
        <f>3/24000000*OO[[#This Row],[123 (04JUL1985 06:00:00)-Water Temperature (C)]]*OO[[#This Row],[65]]</f>
        <v>1.7450334142559997E-8</v>
      </c>
      <c r="BP52" s="10">
        <f>3/24000000*OO[[#This Row],[124 (04JUL1985 09:00:00)-Water Temperature (C)]]*OO[[#This Row],[66]]</f>
        <v>1.6989253802237499E-8</v>
      </c>
      <c r="BQ52" s="10">
        <f>3/24000000*OO[[#This Row],[125 (04JUL1985 12:00:00)-Water Temperature (C)]]*OO[[#This Row],[67]]</f>
        <v>1.7265261296955004E-8</v>
      </c>
      <c r="BR52" s="10">
        <f>3/24000000*OO[[#This Row],[126 (04JUL1985 15:00:00)-Water Temperature (C)]]*OO[[#This Row],[68]]</f>
        <v>1.982564869419E-8</v>
      </c>
      <c r="BS52" s="10">
        <f>3/24000000*OO[[#This Row],[127 (04JUL1985 18:00:00)-Water Temperature (C)]]*OO[[#This Row],[69]]</f>
        <v>2.4696784519149994E-8</v>
      </c>
      <c r="BT52" s="10">
        <f>3/24000000*OO[[#This Row],[128 (04JUL1985 21:00:00)-Water Temperature (C)]]*OO[[#This Row],[70]]</f>
        <v>2.8300671166437495E-8</v>
      </c>
      <c r="BU52" s="10">
        <f>3/24000000*OO[[#This Row],[129 (05JUL1985 00:00:00)-Water Temperature (C)]]*OO[[#This Row],[71]]</f>
        <v>2.8751586141937498E-8</v>
      </c>
      <c r="BV52" s="10">
        <f>3/24000000*OO[[#This Row],[130 (05JUL1985 03:00:00)-Water Temperature (C)]]*OO[[#This Row],[72]]</f>
        <v>2.7206537447775002E-8</v>
      </c>
      <c r="BW52" s="10">
        <f>3/24000000*OO[[#This Row],[131 (05JUL1985 06:00:00)-Water Temperature (C)]]*OO[[#This Row],[73]]</f>
        <v>2.4548289065024997E-8</v>
      </c>
      <c r="BX52" s="10">
        <f>3/24000000*OO[[#This Row],[132 (05JUL1985 09:00:00)-Water Temperature (C)]]*OO[[#This Row],[74]]</f>
        <v>2.2770944189775E-8</v>
      </c>
      <c r="BY52" s="10">
        <f>3/24000000*OO[[#This Row],[133 (05JUL1985 12:00:00)-Water Temperature (C)]]*OO[[#This Row],[75]]</f>
        <v>2.1504758143724999E-8</v>
      </c>
      <c r="BZ52" s="10">
        <f>3/24000000*OO[[#This Row],[134 (05JUL1985 15:00:00)-Water Temperature (C)]]*OO[[#This Row],[76]]</f>
        <v>2.0605886363999997E-8</v>
      </c>
      <c r="CA52" s="10">
        <f>3/24000000*OO[[#This Row],[135 (05JUL1985 18:00:00)-Water Temperature (C)]]*OO[[#This Row],[77]]</f>
        <v>1.9879582477162497E-8</v>
      </c>
      <c r="CB52" s="10">
        <f>3/24000000*OO[[#This Row],[136 (05JUL1985 21:00:00)-Water Temperature (C)]]*OO[[#This Row],[78]]</f>
        <v>1.869755361659E-8</v>
      </c>
      <c r="CC52" s="10">
        <f>3/24000000*OO[[#This Row],[137 (06JUL1985 00:00:00)-Water Temperature (C)]]*OO[[#This Row],[79]]</f>
        <v>1.7324973369721252E-8</v>
      </c>
      <c r="CD52" s="10">
        <f>3/24000000*OO[[#This Row],[138 (06JUL1985 03:00:00)-Water Temperature (C)]]*OO[[#This Row],[80]]</f>
        <v>1.5778177991550001E-8</v>
      </c>
      <c r="CE52" s="10">
        <f>3/24000000*OO[[#This Row],[139 (06JUL1985 06:00:00)-Water Temperature (C)]]*OO[[#This Row],[81]]</f>
        <v>1.4566831322890001E-8</v>
      </c>
      <c r="CF52" s="10">
        <f>3/24000000*OO[[#This Row],[140 (06JUL1985 09:00:00)-Water Temperature (C)]]*OO[[#This Row],[82]]</f>
        <v>1.4341032468227499E-8</v>
      </c>
      <c r="CG52" s="10">
        <f>3/24000000*OO[[#This Row],[141 (06JUL1985 12:00:00)-Water Temperature (C)]]*OO[[#This Row],[83]]</f>
        <v>1.4573537992939997E-8</v>
      </c>
      <c r="CH52" s="10">
        <f>3/24000000*OO[[#This Row],[142 (06JUL1985 15:00:00)-Water Temperature (C)]]*OO[[#This Row],[84]]</f>
        <v>1.5452648946551252E-8</v>
      </c>
      <c r="CI52" s="10">
        <f>3/24000000*OO[[#This Row],[143 (06JUL1985 18:00:00)-Water Temperature (C)]]*OO[[#This Row],[85]]</f>
        <v>1.6566933951000002E-8</v>
      </c>
      <c r="CJ52" s="10">
        <f>3/24000000*OO[[#This Row],[144 (06JUL1985 21:00:00)-Water Temperature (C)]]*OO[[#This Row],[86]]</f>
        <v>1.7079481746363748E-8</v>
      </c>
      <c r="CK52" s="10">
        <f>3/24000000*OO[[#This Row],[145 (07JUL1985 00:00:00)-Water Temperature (C)]]*OO[[#This Row],[87]]</f>
        <v>1.6350358547595001E-8</v>
      </c>
      <c r="CL52" s="10">
        <f>3/24000000*OO[[#This Row],[146 (07JUL1985 03:00:00)-Water Temperature (C)]]*OO[[#This Row],[88]]</f>
        <v>1.5165943742564999E-8</v>
      </c>
      <c r="CM52" s="10">
        <f>3/24000000*OO[[#This Row],[147 (07JUL1985 06:00:00)-Water Temperature (C)]]*OO[[#This Row],[89]]</f>
        <v>1.3657608305145E-8</v>
      </c>
      <c r="CN52" s="10">
        <f>3/24000000*OO[[#This Row],[148 (07JUL1985 09:00:00)-Water Temperature (C)]]*OO[[#This Row],[90]]</f>
        <v>1.254343010786375E-8</v>
      </c>
      <c r="CO52" s="10">
        <f>3/24000000*OO[[#This Row],[149 (07JUL1985 12:00:00)-Water Temperature (C)]]*OO[[#This Row],[91]]</f>
        <v>1.1966957948725002E-8</v>
      </c>
      <c r="CP52" s="10">
        <f>3/24000000*OO[[#This Row],[150 (07JUL1985 15:00:00)-Water Temperature (C)]]*OO[[#This Row],[92]]</f>
        <v>1.1966957948725002E-8</v>
      </c>
      <c r="CQ52" s="10">
        <f>3/24000000*OO[[#This Row],[151 (07JUL1985 18:00:00)-Water Temperature (C)]]*OO[[#This Row],[93]]</f>
        <v>1.1966957948725002E-8</v>
      </c>
      <c r="CR52" s="10">
        <f>3/24000000*OO[[#This Row],[152 (07JUL1985 21:00:00)-Water Temperature (C)]]*OO[[#This Row],[94]]</f>
        <v>1.1966957948725002E-8</v>
      </c>
      <c r="CS52" s="10">
        <f>3/24000000*OO[[#This Row],[153 (08JUL1985 00:00:00)-Water Temperature (C)]]*OO[[#This Row],[95]]</f>
        <v>1.1966957948725002E-8</v>
      </c>
      <c r="CT52" s="10">
        <f>3/24000000*OO[[#This Row],[154 (08JUL1985 03:00:00)-Water Temperature (C)]]*OO[[#This Row],[96]]</f>
        <v>1.1966957948725002E-8</v>
      </c>
      <c r="CU52" s="10">
        <f>3/24000000*OO[[#This Row],[155 (08JUL1985 06:00:00)-Water Temperature (C)]]*OO[[#This Row],[97]]</f>
        <v>1.1966957948725002E-8</v>
      </c>
      <c r="CV52" s="10">
        <f>3/24000000*OO[[#This Row],[156 (08JUL1985 09:00:00)-Water Temperature (C)]]*OO[[#This Row],[98]]</f>
        <v>1.1966957948725002E-8</v>
      </c>
      <c r="CW52" s="10">
        <f>3/24000000*OO[[#This Row],[157 (08JUL1985 12:00:00)-Water Temperature (C)]]*OO[[#This Row],[99]]</f>
        <v>1.1966957948725002E-8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1.2469121372118218E-5</v>
      </c>
      <c r="D53" s="10">
        <f>3/24*OO[[#This Row],[60 (26JUN1985 09:00:00)-Water Temperature (C)]]*OO[[#This Row],[2]]/SUM(OO[2])</f>
        <v>5.1449816097108032E-2</v>
      </c>
      <c r="E53" s="10">
        <f>3/24*OO[[#This Row],[61 (26JUN1985 12:00:00)-Water Temperature (C)]]*OO[[#This Row],[3]]/SUM(OO[3])</f>
        <v>6.684571982086189E-2</v>
      </c>
      <c r="F53" s="10">
        <f>3/24*OO[[#This Row],[62 (26JUN1985 15:00:00)-Water Temperature (C)]]*OO[[#This Row],[4]]/SUM(OO[4])</f>
        <v>6.3287988371864383E-3</v>
      </c>
      <c r="G53" s="10">
        <f>3/24*OO[[#This Row],[63 (26JUN1985 18:00:00)-Water Temperature (C)]]*OO[[#This Row],[5]]/SUM(OO[5])</f>
        <v>2.0996645772009307E-4</v>
      </c>
      <c r="H53" s="10">
        <f>3/24*OO[[#This Row],[64 (26JUN1985 21:00:00)-Water Temperature (C)]]*OO[[#This Row],[6]]/SUM(OO[6])</f>
        <v>3.7593888513573233E-5</v>
      </c>
      <c r="I53" s="10">
        <f>3/24*OO[[#This Row],[65 (27JUN1985 00:00:00)-Water Temperature (C)]]*OO[[#This Row],[7]]/SUM(OO[7])</f>
        <v>3.0134143997087921E-5</v>
      </c>
      <c r="J53" s="10">
        <f>3/24*OO[[#This Row],[66 (27JUN1985 03:00:00)-Water Temperature (C)]]*OO[[#This Row],[8]]/SUM(OO[8])</f>
        <v>2.5744813306862154E-5</v>
      </c>
      <c r="K53" s="10">
        <f>3/24*OO[[#This Row],[67 (27JUN1985 06:00:00)-Water Temperature (C)]]*OO[[#This Row],[9]]/SUM(OO[9])</f>
        <v>2.2006873670882838E-5</v>
      </c>
      <c r="L53" s="10">
        <f>3/24*OO[[#This Row],[68 (27JUN1985 09:00:00)-Water Temperature (C)]]*OO[[#This Row],[10]]/SUM(OO[10])</f>
        <v>2.0139160714570072E-5</v>
      </c>
      <c r="M53" s="10">
        <f>3/24*OO[[#This Row],[69 (27JUN1985 12:00:00)-Water Temperature (C)]]*OO[[#This Row],[11]]/SUM(OO[11])</f>
        <v>2.1318030801901077E-5</v>
      </c>
      <c r="N53" s="10">
        <f>3/24*OO[[#This Row],[70 (27JUN1985 15:00:00)-Water Temperature (C)]]*OO[[#This Row],[12]]/SUM(OO[12])</f>
        <v>2.437989411120904E-5</v>
      </c>
      <c r="O53" s="10">
        <f>3/24*OO[[#This Row],[71 (27JUN1985 18:00:00)-Water Temperature (C)]]*OO[[#This Row],[13]]/SUM(OO[13])</f>
        <v>2.5612421329134404E-5</v>
      </c>
      <c r="P53" s="10">
        <f>3/24*OO[[#This Row],[72 (27JUN1985 21:00:00)-Water Temperature (C)]]*OO[[#This Row],[14]]/SUM(OO[14])</f>
        <v>2.3836687610900937E-5</v>
      </c>
      <c r="Q53" s="10">
        <f>3/24*OO[[#This Row],[73 (28JUN1985 00:00:00)-Water Temperature (C)]]*OO[[#This Row],[15]]/SUM(OO[15])</f>
        <v>2.0661577901276479E-5</v>
      </c>
      <c r="R53" s="10">
        <f>3/24*OO[[#This Row],[74 (28JUN1985 03:00:00)-Water Temperature (C)]]*OO[[#This Row],[16]]/SUM(OO[16])</f>
        <v>1.7460850412276866E-5</v>
      </c>
      <c r="S53" s="10">
        <f>3/24*OO[[#This Row],[75 (28JUN1985 06:00:00)-Water Temperature (C)]]*OO[[#This Row],[17]]/SUM(OO[17])</f>
        <v>1.4738661885616948E-5</v>
      </c>
      <c r="T53" s="10">
        <f>3/24*OO[[#This Row],[76 (28JUN1985 09:00:00)-Water Temperature (C)]]*OO[[#This Row],[18]]/SUM(OO[18])</f>
        <v>1.269906138540281E-5</v>
      </c>
      <c r="U53" s="10">
        <f>3/24*OO[[#This Row],[77 (28JUN1985 12:00:00)-Water Temperature (C)]]*OO[[#This Row],[19]]/SUM(OO[19])</f>
        <v>1.1551595258862255E-5</v>
      </c>
      <c r="V53" s="10">
        <f>3/24000000*OO[[#This Row],[78 (28JUN1985 15:00:00)-Water Temperature (C)]]*OO[[#This Row],[20]]</f>
        <v>1.0463580431947502E-5</v>
      </c>
      <c r="W53" s="10">
        <f>3/24000000*OO[[#This Row],[79 (28JUN1985 18:00:00)-Water Temperature (C)]]*OO[[#This Row],[21]]</f>
        <v>9.4252418487000026E-6</v>
      </c>
      <c r="X53" s="10">
        <f>3/24000000*OO[[#This Row],[80 (28JUN1985 21:00:00)-Water Temperature (C)]]*OO[[#This Row],[22]]</f>
        <v>8.2533407138687483E-6</v>
      </c>
      <c r="Y53" s="10">
        <f>3/24000000*OO[[#This Row],[81 (29JUN1985 00:00:00)-Water Temperature (C)]]*OO[[#This Row],[23]]</f>
        <v>7.097899442609999E-6</v>
      </c>
      <c r="Z53" s="10">
        <f>3/24000000*OO[[#This Row],[82 (29JUN1985 03:00:00)-Water Temperature (C)]]*OO[[#This Row],[24]]</f>
        <v>5.9676306451749999E-6</v>
      </c>
      <c r="AA53" s="10">
        <f>3/24000000*OO[[#This Row],[83 (29JUN1985 06:00:00)-Water Temperature (C)]]*OO[[#This Row],[25]]</f>
        <v>4.9944009746249997E-6</v>
      </c>
      <c r="AB53" s="10">
        <f>3/24000000*OO[[#This Row],[84 (29JUN1985 09:00:00)-Water Temperature (C)]]*OO[[#This Row],[26]]</f>
        <v>4.3248065419200002E-6</v>
      </c>
      <c r="AC53" s="10">
        <f>3/24000000*OO[[#This Row],[85 (29JUN1985 12:00:00)-Water Temperature (C)]]*OO[[#This Row],[27]]</f>
        <v>3.8880921809025002E-6</v>
      </c>
      <c r="AD53" s="10">
        <f>3/24000000*OO[[#This Row],[86 (29JUN1985 15:00:00)-Water Temperature (C)]]*OO[[#This Row],[28]]</f>
        <v>3.4872224409187495E-6</v>
      </c>
      <c r="AE53" s="10">
        <f>3/24000000*OO[[#This Row],[88 (29JUN1985 21:00:00)-Water Temperature (C)]]*OO[[#This Row],[30]]</f>
        <v>2.7770547909000002E-6</v>
      </c>
      <c r="AF53" s="10">
        <f>3/24000000*OO[[#This Row],[88 (29JUN1985 21:00:00)-Water Temperature (C)]]*OO[[#This Row],[30]]</f>
        <v>2.7770547909000002E-6</v>
      </c>
      <c r="AG53" s="10">
        <f>3/24000000*OO[[#This Row],[89 (30JUN1985 00:00:00)-Water Temperature (C)]]*OO[[#This Row],[31]]</f>
        <v>2.3879973090199999E-6</v>
      </c>
      <c r="AH53" s="10">
        <f>3/24000000*OO[[#This Row],[90 (30JUN1985 03:00:00)-Water Temperature (C)]]*OO[[#This Row],[32]]</f>
        <v>2.0167111110112502E-6</v>
      </c>
      <c r="AI53" s="10">
        <f>3/24000000*OO[[#This Row],[91 (30JUN1985 06:00:00)-Water Temperature (C)]]*OO[[#This Row],[33]]</f>
        <v>1.677496859231875E-6</v>
      </c>
      <c r="AJ53" s="10">
        <f>3/24000000*OO[[#This Row],[92 (30JUN1985 09:00:00)-Water Temperature (C)]]*OO[[#This Row],[34]]</f>
        <v>1.4632385753789999E-6</v>
      </c>
      <c r="AK53" s="10">
        <f>3/24000000*OO[[#This Row],[93 (30JUN1985 12:00:00)-Water Temperature (C)]]*OO[[#This Row],[35]]</f>
        <v>1.296972615053125E-6</v>
      </c>
      <c r="AL53" s="10">
        <f>3/24000000*OO[[#This Row],[94 (30JUN1985 15:00:00)-Water Temperature (C)]]*OO[[#This Row],[36]]</f>
        <v>1.1179153920633751E-6</v>
      </c>
      <c r="AM53" s="10">
        <f>3/24000000*OO[[#This Row],[95 (30JUN1985 18:00:00)-Water Temperature (C)]]*OO[[#This Row],[37]]</f>
        <v>9.4190413443750003E-7</v>
      </c>
      <c r="AN53" s="10">
        <f>3/24000000*OO[[#This Row],[96 (30JUN1985 21:00:00)-Water Temperature (C)]]*OO[[#This Row],[38]]</f>
        <v>7.6873820411300006E-7</v>
      </c>
      <c r="AO53" s="10">
        <f>3/24000000*OO[[#This Row],[97 (01JUL1985 00:00:00)-Water Temperature (C)]]*OO[[#This Row],[39]]</f>
        <v>6.1016204260274997E-7</v>
      </c>
      <c r="AP53" s="10">
        <f>3/24000000*OO[[#This Row],[98 (01JUL1985 03:00:00)-Water Temperature (C)]]*OO[[#This Row],[40]]</f>
        <v>4.9063537223325E-7</v>
      </c>
      <c r="AQ53" s="10">
        <f>3/24000000*OO[[#This Row],[99 (01JUL1985 06:00:00)-Water Temperature (C)]]*OO[[#This Row],[41]]</f>
        <v>4.0187379308999998E-7</v>
      </c>
      <c r="AR53" s="10">
        <f>3/24000000*OO[[#This Row],[100 (01JUL1985 09:00:00)-Water Temperature (C)]]*OO[[#This Row],[42]]</f>
        <v>3.5352143517499994E-7</v>
      </c>
      <c r="AS53" s="10">
        <f>3/24000000*OO[[#This Row],[101 (01JUL1985 12:00:00)-Water Temperature (C)]]*OO[[#This Row],[43]]</f>
        <v>3.2071098266099998E-7</v>
      </c>
      <c r="AT53" s="10">
        <f>3/24000000*OO[[#This Row],[102 (01JUL1985 15:00:00)-Water Temperature (C)]]*OO[[#This Row],[44]]</f>
        <v>2.8392111077000003E-7</v>
      </c>
      <c r="AU53" s="10">
        <f>3/24000000*OO[[#This Row],[103 (01JUL1985 18:00:00)-Water Temperature (C)]]*OO[[#This Row],[45]]</f>
        <v>2.3005225912762501E-7</v>
      </c>
      <c r="AV53" s="10">
        <f>3/24000000*OO[[#This Row],[104 (01JUL1985 21:00:00)-Water Temperature (C)]]*OO[[#This Row],[46]]</f>
        <v>1.7119776027337501E-7</v>
      </c>
      <c r="AW53" s="10">
        <f>3/24000000*OO[[#This Row],[105 (02JUL1985 00:00:00)-Water Temperature (C)]]*OO[[#This Row],[47]]</f>
        <v>1.2597553689412499E-7</v>
      </c>
      <c r="AX53" s="10">
        <f>3/24000000*OO[[#This Row],[106 (02JUL1985 03:00:00)-Water Temperature (C)]]*OO[[#This Row],[48]]</f>
        <v>9.6889361142599996E-8</v>
      </c>
      <c r="AY53" s="10">
        <f>3/24000000*OO[[#This Row],[107 (02JUL1985 06:00:00)-Water Temperature (C)]]*OO[[#This Row],[49]]</f>
        <v>7.7726821623762491E-8</v>
      </c>
      <c r="AZ53" s="10">
        <f>3/24000000*OO[[#This Row],[108 (02JUL1985 09:00:00)-Water Temperature (C)]]*OO[[#This Row],[50]]</f>
        <v>6.8790750530062502E-8</v>
      </c>
      <c r="BA53" s="10">
        <f>3/24000000*OO[[#This Row],[109 (02JUL1985 12:00:00)-Water Temperature (C)]]*OO[[#This Row],[51]]</f>
        <v>6.3612706343587501E-8</v>
      </c>
      <c r="BB53" s="10">
        <f>3/24000000*OO[[#This Row],[110 (02JUL1985 15:00:00)-Water Temperature (C)]]*OO[[#This Row],[52]]</f>
        <v>6.0778352958249984E-8</v>
      </c>
      <c r="BC53" s="10">
        <f>3/24000000*OO[[#This Row],[111 (02JUL1985 18:00:00)-Water Temperature (C)]]*OO[[#This Row],[53]]</f>
        <v>5.7305636193224991E-8</v>
      </c>
      <c r="BD53" s="10">
        <f>3/24000000*OO[[#This Row],[112 (02JUL1985 21:00:00)-Water Temperature (C)]]*OO[[#This Row],[54]]</f>
        <v>5.2051753117249999E-8</v>
      </c>
      <c r="BE53" s="10">
        <f>3/24000000*OO[[#This Row],[113 (03JUL1985 00:00:00)-Water Temperature (C)]]*OO[[#This Row],[55]]</f>
        <v>4.5605143430974995E-8</v>
      </c>
      <c r="BF53" s="10">
        <f>3/24000000*OO[[#This Row],[114 (03JUL1985 03:00:00)-Water Temperature (C)]]*OO[[#This Row],[56]]</f>
        <v>3.9777774489474997E-8</v>
      </c>
      <c r="BG53" s="10">
        <f>3/24000000*OO[[#This Row],[115 (03JUL1985 06:00:00)-Water Temperature (C)]]*OO[[#This Row],[57]]</f>
        <v>3.4611312383999996E-8</v>
      </c>
      <c r="BH53" s="10">
        <f>3/24000000*OO[[#This Row],[116 (03JUL1985 09:00:00)-Water Temperature (C)]]*OO[[#This Row],[58]]</f>
        <v>3.1827590253112497E-8</v>
      </c>
      <c r="BI53" s="10">
        <f>3/24000000*OO[[#This Row],[117 (03JUL1985 12:00:00)-Water Temperature (C)]]*OO[[#This Row],[59]]</f>
        <v>2.8653500666400001E-8</v>
      </c>
      <c r="BJ53" s="10">
        <f>3/24000000*OO[[#This Row],[118 (03JUL1985 15:00:00)-Water Temperature (C)]]*OO[[#This Row],[60]]</f>
        <v>2.7409976405625001E-8</v>
      </c>
      <c r="BK53" s="10">
        <f>3/24000000*OO[[#This Row],[119 (03JUL1985 18:00:00)-Water Temperature (C)]]*OO[[#This Row],[61]]</f>
        <v>2.4852825409149999E-8</v>
      </c>
      <c r="BL53" s="10">
        <f>3/24000000*OO[[#This Row],[120 (03JUL1985 21:00:00)-Water Temperature (C)]]*OO[[#This Row],[62]]</f>
        <v>2.1388530858749997E-8</v>
      </c>
      <c r="BM53" s="10">
        <f>3/24000000*OO[[#This Row],[121 (04JUL1985 00:00:00)-Water Temperature (C)]]*OO[[#This Row],[63]]</f>
        <v>1.8311950423695002E-8</v>
      </c>
      <c r="BN53" s="10">
        <f>3/24000000*OO[[#This Row],[122 (04JUL1985 03:00:00)-Water Temperature (C)]]*OO[[#This Row],[64]]</f>
        <v>1.6159665184392501E-8</v>
      </c>
      <c r="BO53" s="10">
        <f>3/24000000*OO[[#This Row],[123 (04JUL1985 06:00:00)-Water Temperature (C)]]*OO[[#This Row],[65]]</f>
        <v>1.4667512415854999E-8</v>
      </c>
      <c r="BP53" s="10">
        <f>3/24000000*OO[[#This Row],[124 (04JUL1985 09:00:00)-Water Temperature (C)]]*OO[[#This Row],[66]]</f>
        <v>1.4291858251264998E-8</v>
      </c>
      <c r="BQ53" s="10">
        <f>3/24000000*OO[[#This Row],[125 (04JUL1985 12:00:00)-Water Temperature (C)]]*OO[[#This Row],[67]]</f>
        <v>1.44626437903125E-8</v>
      </c>
      <c r="BR53" s="10">
        <f>3/24000000*OO[[#This Row],[126 (04JUL1985 15:00:00)-Water Temperature (C)]]*OO[[#This Row],[68]]</f>
        <v>1.642315346702E-8</v>
      </c>
      <c r="BS53" s="10">
        <f>3/24000000*OO[[#This Row],[127 (04JUL1985 18:00:00)-Water Temperature (C)]]*OO[[#This Row],[69]]</f>
        <v>2.0387415772012496E-8</v>
      </c>
      <c r="BT53" s="10">
        <f>3/24000000*OO[[#This Row],[128 (04JUL1985 21:00:00)-Water Temperature (C)]]*OO[[#This Row],[70]]</f>
        <v>2.3463141985250002E-8</v>
      </c>
      <c r="BU53" s="10">
        <f>3/24000000*OO[[#This Row],[129 (05JUL1985 00:00:00)-Water Temperature (C)]]*OO[[#This Row],[71]]</f>
        <v>2.3976198629174997E-8</v>
      </c>
      <c r="BV53" s="10">
        <f>3/24000000*OO[[#This Row],[130 (05JUL1985 03:00:00)-Water Temperature (C)]]*OO[[#This Row],[72]]</f>
        <v>2.2799441580799999E-8</v>
      </c>
      <c r="BW53" s="10">
        <f>3/24000000*OO[[#This Row],[131 (05JUL1985 06:00:00)-Water Temperature (C)]]*OO[[#This Row],[73]]</f>
        <v>2.064314116125E-8</v>
      </c>
      <c r="BX53" s="10">
        <f>3/24000000*OO[[#This Row],[132 (05JUL1985 09:00:00)-Water Temperature (C)]]*OO[[#This Row],[74]]</f>
        <v>1.9173559602824999E-8</v>
      </c>
      <c r="BY53" s="10">
        <f>3/24000000*OO[[#This Row],[133 (05JUL1985 12:00:00)-Water Temperature (C)]]*OO[[#This Row],[75]]</f>
        <v>1.8075684256133748E-8</v>
      </c>
      <c r="BZ53" s="10">
        <f>3/24000000*OO[[#This Row],[134 (05JUL1985 15:00:00)-Water Temperature (C)]]*OO[[#This Row],[76]]</f>
        <v>1.7299682559705002E-8</v>
      </c>
      <c r="CA53" s="10">
        <f>3/24000000*OO[[#This Row],[135 (05JUL1985 18:00:00)-Water Temperature (C)]]*OO[[#This Row],[77]]</f>
        <v>1.667310370965E-8</v>
      </c>
      <c r="CB53" s="10">
        <f>3/24000000*OO[[#This Row],[136 (05JUL1985 21:00:00)-Water Temperature (C)]]*OO[[#This Row],[78]]</f>
        <v>1.5664451157575E-8</v>
      </c>
      <c r="CC53" s="10">
        <f>3/24000000*OO[[#This Row],[137 (06JUL1985 00:00:00)-Water Temperature (C)]]*OO[[#This Row],[79]]</f>
        <v>1.4526678564527499E-8</v>
      </c>
      <c r="CD53" s="10">
        <f>3/24000000*OO[[#This Row],[138 (06JUL1985 03:00:00)-Water Temperature (C)]]*OO[[#This Row],[80]]</f>
        <v>1.3235867179797499E-8</v>
      </c>
      <c r="CE53" s="10">
        <f>3/24000000*OO[[#This Row],[139 (06JUL1985 06:00:00)-Water Temperature (C)]]*OO[[#This Row],[81]]</f>
        <v>1.223138027385625E-8</v>
      </c>
      <c r="CF53" s="10">
        <f>3/24000000*OO[[#This Row],[140 (06JUL1985 09:00:00)-Water Temperature (C)]]*OO[[#This Row],[82]]</f>
        <v>1.20461704233075E-8</v>
      </c>
      <c r="CG53" s="10">
        <f>3/24000000*OO[[#This Row],[141 (06JUL1985 12:00:00)-Water Temperature (C)]]*OO[[#This Row],[83]]</f>
        <v>1.222992280046625E-8</v>
      </c>
      <c r="CH53" s="10">
        <f>3/24000000*OO[[#This Row],[142 (06JUL1985 15:00:00)-Water Temperature (C)]]*OO[[#This Row],[84]]</f>
        <v>1.2924552584699999E-8</v>
      </c>
      <c r="CI53" s="10">
        <f>3/24000000*OO[[#This Row],[143 (06JUL1985 18:00:00)-Water Temperature (C)]]*OO[[#This Row],[85]]</f>
        <v>1.3830835165690001E-8</v>
      </c>
      <c r="CJ53" s="10">
        <f>3/24000000*OO[[#This Row],[144 (06JUL1985 21:00:00)-Water Temperature (C)]]*OO[[#This Row],[86]]</f>
        <v>1.4261354507572499E-8</v>
      </c>
      <c r="CK53" s="10">
        <f>3/24000000*OO[[#This Row],[145 (07JUL1985 00:00:00)-Water Temperature (C)]]*OO[[#This Row],[87]]</f>
        <v>1.36787467491E-8</v>
      </c>
      <c r="CL53" s="10">
        <f>3/24000000*OO[[#This Row],[146 (07JUL1985 03:00:00)-Water Temperature (C)]]*OO[[#This Row],[88]]</f>
        <v>1.2719643777705001E-8</v>
      </c>
      <c r="CM53" s="10">
        <f>3/24000000*OO[[#This Row],[147 (07JUL1985 06:00:00)-Water Temperature (C)]]*OO[[#This Row],[89]]</f>
        <v>1.1485958268124998E-8</v>
      </c>
      <c r="CN53" s="10">
        <f>3/24000000*OO[[#This Row],[148 (07JUL1985 09:00:00)-Water Temperature (C)]]*OO[[#This Row],[90]]</f>
        <v>1.05646715222125E-8</v>
      </c>
      <c r="CO53" s="10">
        <f>3/24000000*OO[[#This Row],[149 (07JUL1985 12:00:00)-Water Temperature (C)]]*OO[[#This Row],[91]]</f>
        <v>1.0070639899567498E-8</v>
      </c>
      <c r="CP53" s="10">
        <f>3/24000000*OO[[#This Row],[150 (07JUL1985 15:00:00)-Water Temperature (C)]]*OO[[#This Row],[92]]</f>
        <v>1.0070639899567498E-8</v>
      </c>
      <c r="CQ53" s="10">
        <f>3/24000000*OO[[#This Row],[151 (07JUL1985 18:00:00)-Water Temperature (C)]]*OO[[#This Row],[93]]</f>
        <v>1.0070639899567498E-8</v>
      </c>
      <c r="CR53" s="10">
        <f>3/24000000*OO[[#This Row],[152 (07JUL1985 21:00:00)-Water Temperature (C)]]*OO[[#This Row],[94]]</f>
        <v>1.0070639899567498E-8</v>
      </c>
      <c r="CS53" s="10">
        <f>3/24000000*OO[[#This Row],[153 (08JUL1985 00:00:00)-Water Temperature (C)]]*OO[[#This Row],[95]]</f>
        <v>1.0070639899567498E-8</v>
      </c>
      <c r="CT53" s="10">
        <f>3/24000000*OO[[#This Row],[154 (08JUL1985 03:00:00)-Water Temperature (C)]]*OO[[#This Row],[96]]</f>
        <v>1.0070639899567498E-8</v>
      </c>
      <c r="CU53" s="10">
        <f>3/24000000*OO[[#This Row],[155 (08JUL1985 06:00:00)-Water Temperature (C)]]*OO[[#This Row],[97]]</f>
        <v>1.0070639899567498E-8</v>
      </c>
      <c r="CV53" s="10">
        <f>3/24000000*OO[[#This Row],[156 (08JUL1985 09:00:00)-Water Temperature (C)]]*OO[[#This Row],[98]]</f>
        <v>1.0070639899567498E-8</v>
      </c>
      <c r="CW53" s="10">
        <f>3/24000000*OO[[#This Row],[157 (08JUL1985 12:00:00)-Water Temperature (C)]]*OO[[#This Row],[99]]</f>
        <v>1.0070639899567498E-8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3.389579292493287E-6</v>
      </c>
      <c r="D54" s="10">
        <f>3/24*OO[[#This Row],[60 (26JUN1985 09:00:00)-Water Temperature (C)]]*OO[[#This Row],[2]]/SUM(OO[2])</f>
        <v>4.5133614597997265E-2</v>
      </c>
      <c r="E54" s="10">
        <f>3/24*OO[[#This Row],[61 (26JUN1985 12:00:00)-Water Temperature (C)]]*OO[[#This Row],[3]]/SUM(OO[3])</f>
        <v>7.6549786106565862E-2</v>
      </c>
      <c r="F54" s="10">
        <f>3/24*OO[[#This Row],[62 (26JUN1985 15:00:00)-Water Temperature (C)]]*OO[[#This Row],[4]]/SUM(OO[4])</f>
        <v>8.3651468621217112E-3</v>
      </c>
      <c r="G54" s="10">
        <f>3/24*OO[[#This Row],[63 (26JUN1985 18:00:00)-Water Temperature (C)]]*OO[[#This Row],[5]]/SUM(OO[5])</f>
        <v>2.873791475488265E-4</v>
      </c>
      <c r="H54" s="10">
        <f>3/24*OO[[#This Row],[64 (26JUN1985 21:00:00)-Water Temperature (C)]]*OO[[#This Row],[6]]/SUM(OO[6])</f>
        <v>4.0848163376320101E-5</v>
      </c>
      <c r="I54" s="10">
        <f>3/24*OO[[#This Row],[65 (27JUN1985 00:00:00)-Water Temperature (C)]]*OO[[#This Row],[7]]/SUM(OO[7])</f>
        <v>3.188692893733468E-5</v>
      </c>
      <c r="J54" s="10">
        <f>3/24*OO[[#This Row],[66 (27JUN1985 03:00:00)-Water Temperature (C)]]*OO[[#This Row],[8]]/SUM(OO[8])</f>
        <v>2.7251167538403961E-5</v>
      </c>
      <c r="K54" s="10">
        <f>3/24*OO[[#This Row],[67 (27JUN1985 06:00:00)-Water Temperature (C)]]*OO[[#This Row],[9]]/SUM(OO[9])</f>
        <v>2.3302779760285507E-5</v>
      </c>
      <c r="L54" s="10">
        <f>3/24*OO[[#This Row],[68 (27JUN1985 09:00:00)-Water Temperature (C)]]*OO[[#This Row],[10]]/SUM(OO[10])</f>
        <v>2.1250745924599596E-5</v>
      </c>
      <c r="M54" s="10">
        <f>3/24*OO[[#This Row],[69 (27JUN1985 12:00:00)-Water Temperature (C)]]*OO[[#This Row],[11]]/SUM(OO[11])</f>
        <v>2.2219715372094548E-5</v>
      </c>
      <c r="N54" s="10">
        <f>3/24*OO[[#This Row],[70 (27JUN1985 15:00:00)-Water Temperature (C)]]*OO[[#This Row],[12]]/SUM(OO[12])</f>
        <v>2.5444683342802264E-5</v>
      </c>
      <c r="O54" s="10">
        <f>3/24*OO[[#This Row],[71 (27JUN1985 18:00:00)-Water Temperature (C)]]*OO[[#This Row],[13]]/SUM(OO[13])</f>
        <v>2.6914977683010922E-5</v>
      </c>
      <c r="P54" s="10">
        <f>3/24*OO[[#This Row],[72 (27JUN1985 21:00:00)-Water Temperature (C)]]*OO[[#This Row],[14]]/SUM(OO[14])</f>
        <v>2.5186025834809538E-5</v>
      </c>
      <c r="Q54" s="10">
        <f>3/24*OO[[#This Row],[73 (28JUN1985 00:00:00)-Water Temperature (C)]]*OO[[#This Row],[15]]/SUM(OO[15])</f>
        <v>2.1887373367079132E-5</v>
      </c>
      <c r="R54" s="10">
        <f>3/24*OO[[#This Row],[74 (28JUN1985 03:00:00)-Water Temperature (C)]]*OO[[#This Row],[16]]/SUM(OO[16])</f>
        <v>1.8520348140706221E-5</v>
      </c>
      <c r="S54" s="10">
        <f>3/24*OO[[#This Row],[75 (28JUN1985 06:00:00)-Water Temperature (C)]]*OO[[#This Row],[17]]/SUM(OO[17])</f>
        <v>1.5632630034716088E-5</v>
      </c>
      <c r="T54" s="10">
        <f>3/24*OO[[#This Row],[76 (28JUN1985 09:00:00)-Water Temperature (C)]]*OO[[#This Row],[18]]/SUM(OO[18])</f>
        <v>1.3460974331376324E-5</v>
      </c>
      <c r="U54" s="10">
        <f>3/24*OO[[#This Row],[77 (28JUN1985 12:00:00)-Water Temperature (C)]]*OO[[#This Row],[19]]/SUM(OO[19])</f>
        <v>1.2223266667779787E-5</v>
      </c>
      <c r="V54" s="10">
        <f>3/24000000*OO[[#This Row],[78 (28JUN1985 15:00:00)-Water Temperature (C)]]*OO[[#This Row],[20]]</f>
        <v>1.1072641530719999E-5</v>
      </c>
      <c r="W54" s="10">
        <f>3/24000000*OO[[#This Row],[79 (28JUN1985 18:00:00)-Water Temperature (C)]]*OO[[#This Row],[21]]</f>
        <v>9.9737148433262488E-6</v>
      </c>
      <c r="X54" s="10">
        <f>3/24000000*OO[[#This Row],[80 (28JUN1985 21:00:00)-Water Temperature (C)]]*OO[[#This Row],[22]]</f>
        <v>8.7334011096599985E-6</v>
      </c>
      <c r="Y54" s="10">
        <f>3/24000000*OO[[#This Row],[81 (29JUN1985 00:00:00)-Water Temperature (C)]]*OO[[#This Row],[23]]</f>
        <v>7.5235175493649993E-6</v>
      </c>
      <c r="Z54" s="10">
        <f>3/24000000*OO[[#This Row],[82 (29JUN1985 03:00:00)-Water Temperature (C)]]*OO[[#This Row],[24]]</f>
        <v>6.3279550459799999E-6</v>
      </c>
      <c r="AA54" s="10">
        <f>3/24000000*OO[[#This Row],[83 (29JUN1985 06:00:00)-Water Temperature (C)]]*OO[[#This Row],[25]]</f>
        <v>5.2930844822274999E-6</v>
      </c>
      <c r="AB54" s="10">
        <f>3/24000000*OO[[#This Row],[84 (29JUN1985 09:00:00)-Water Temperature (C)]]*OO[[#This Row],[26]]</f>
        <v>4.5750854627875005E-6</v>
      </c>
      <c r="AC54" s="10">
        <f>3/24000000*OO[[#This Row],[85 (29JUN1985 12:00:00)-Water Temperature (C)]]*OO[[#This Row],[27]]</f>
        <v>4.1152586649674999E-6</v>
      </c>
      <c r="AD54" s="10">
        <f>3/24000000*OO[[#This Row],[86 (29JUN1985 15:00:00)-Water Temperature (C)]]*OO[[#This Row],[28]]</f>
        <v>3.690010763295E-6</v>
      </c>
      <c r="AE54" s="10">
        <f>3/24000000*OO[[#This Row],[88 (29JUN1985 21:00:00)-Water Temperature (C)]]*OO[[#This Row],[30]]</f>
        <v>2.9341463380800003E-6</v>
      </c>
      <c r="AF54" s="10">
        <f>3/24000000*OO[[#This Row],[88 (29JUN1985 21:00:00)-Water Temperature (C)]]*OO[[#This Row],[30]]</f>
        <v>2.9341463380800003E-6</v>
      </c>
      <c r="AG54" s="10">
        <f>3/24000000*OO[[#This Row],[89 (30JUN1985 00:00:00)-Water Temperature (C)]]*OO[[#This Row],[31]]</f>
        <v>2.5246492712799999E-6</v>
      </c>
      <c r="AH54" s="10">
        <f>3/24000000*OO[[#This Row],[90 (30JUN1985 03:00:00)-Water Temperature (C)]]*OO[[#This Row],[32]]</f>
        <v>2.1349811641924998E-6</v>
      </c>
      <c r="AI54" s="10">
        <f>3/24000000*OO[[#This Row],[91 (30JUN1985 06:00:00)-Water Temperature (C)]]*OO[[#This Row],[33]]</f>
        <v>1.7765748344093749E-6</v>
      </c>
      <c r="AJ54" s="10">
        <f>3/24000000*OO[[#This Row],[92 (30JUN1985 09:00:00)-Water Temperature (C)]]*OO[[#This Row],[34]]</f>
        <v>1.5477980928187502E-6</v>
      </c>
      <c r="AK54" s="10">
        <f>3/24000000*OO[[#This Row],[93 (30JUN1985 12:00:00)-Water Temperature (C)]]*OO[[#This Row],[35]]</f>
        <v>1.370737277413E-6</v>
      </c>
      <c r="AL54" s="10">
        <f>3/24000000*OO[[#This Row],[94 (30JUN1985 15:00:00)-Water Temperature (C)]]*OO[[#This Row],[36]]</f>
        <v>1.1831472544127499E-6</v>
      </c>
      <c r="AM54" s="10">
        <f>3/24000000*OO[[#This Row],[95 (30JUN1985 18:00:00)-Water Temperature (C)]]*OO[[#This Row],[37]]</f>
        <v>9.9812990131799985E-7</v>
      </c>
      <c r="AN54" s="10">
        <f>3/24000000*OO[[#This Row],[96 (30JUN1985 21:00:00)-Water Temperature (C)]]*OO[[#This Row],[38]]</f>
        <v>8.1295263409449998E-7</v>
      </c>
      <c r="AO54" s="10">
        <f>3/24000000*OO[[#This Row],[97 (01JUL1985 00:00:00)-Water Temperature (C)]]*OO[[#This Row],[39]]</f>
        <v>6.4397201766562499E-7</v>
      </c>
      <c r="AP54" s="10">
        <f>3/24000000*OO[[#This Row],[98 (01JUL1985 03:00:00)-Water Temperature (C)]]*OO[[#This Row],[40]]</f>
        <v>5.1669088253999994E-7</v>
      </c>
      <c r="AQ54" s="10">
        <f>3/24000000*OO[[#This Row],[99 (01JUL1985 06:00:00)-Water Temperature (C)]]*OO[[#This Row],[41]]</f>
        <v>4.2243630774999999E-7</v>
      </c>
      <c r="AR54" s="10">
        <f>3/24000000*OO[[#This Row],[100 (01JUL1985 09:00:00)-Water Temperature (C)]]*OO[[#This Row],[42]]</f>
        <v>3.7085611166412497E-7</v>
      </c>
      <c r="AS54" s="10">
        <f>3/24000000*OO[[#This Row],[101 (01JUL1985 12:00:00)-Water Temperature (C)]]*OO[[#This Row],[43]]</f>
        <v>3.3591499170500002E-7</v>
      </c>
      <c r="AT54" s="10">
        <f>3/24000000*OO[[#This Row],[102 (01JUL1985 15:00:00)-Water Temperature (C)]]*OO[[#This Row],[44]]</f>
        <v>2.98350465842E-7</v>
      </c>
      <c r="AU54" s="10">
        <f>3/24000000*OO[[#This Row],[103 (01JUL1985 18:00:00)-Water Temperature (C)]]*OO[[#This Row],[45]]</f>
        <v>2.4276499992812498E-7</v>
      </c>
      <c r="AV54" s="10">
        <f>3/24000000*OO[[#This Row],[104 (01JUL1985 21:00:00)-Water Temperature (C)]]*OO[[#This Row],[46]]</f>
        <v>1.8043450109421251E-7</v>
      </c>
      <c r="AW54" s="10">
        <f>3/24000000*OO[[#This Row],[105 (02JUL1985 00:00:00)-Water Temperature (C)]]*OO[[#This Row],[47]]</f>
        <v>1.3222862902790001E-7</v>
      </c>
      <c r="AX54" s="10">
        <f>3/24000000*OO[[#This Row],[106 (02JUL1985 03:00:00)-Water Temperature (C)]]*OO[[#This Row],[48]]</f>
        <v>1.0133794362895002E-7</v>
      </c>
      <c r="AY54" s="10">
        <f>3/24000000*OO[[#This Row],[107 (02JUL1985 06:00:00)-Water Temperature (C)]]*OO[[#This Row],[49]]</f>
        <v>8.1138181336762502E-8</v>
      </c>
      <c r="AZ54" s="10">
        <f>3/24000000*OO[[#This Row],[108 (02JUL1985 09:00:00)-Water Temperature (C)]]*OO[[#This Row],[50]]</f>
        <v>7.169309464485001E-8</v>
      </c>
      <c r="BA54" s="10">
        <f>3/24000000*OO[[#This Row],[109 (02JUL1985 12:00:00)-Water Temperature (C)]]*OO[[#This Row],[51]]</f>
        <v>6.6147525893962505E-8</v>
      </c>
      <c r="BB54" s="10">
        <f>3/24000000*OO[[#This Row],[110 (02JUL1985 15:00:00)-Water Temperature (C)]]*OO[[#This Row],[52]]</f>
        <v>6.3064353776149986E-8</v>
      </c>
      <c r="BC54" s="10">
        <f>3/24000000*OO[[#This Row],[111 (02JUL1985 18:00:00)-Water Temperature (C)]]*OO[[#This Row],[53]]</f>
        <v>5.9421636699749989E-8</v>
      </c>
      <c r="BD54" s="10">
        <f>3/24000000*OO[[#This Row],[112 (02JUL1985 21:00:00)-Water Temperature (C)]]*OO[[#This Row],[54]]</f>
        <v>5.3883957059099994E-8</v>
      </c>
      <c r="BE54" s="10">
        <f>3/24000000*OO[[#This Row],[113 (03JUL1985 00:00:00)-Water Temperature (C)]]*OO[[#This Row],[55]]</f>
        <v>4.7194922471249991E-8</v>
      </c>
      <c r="BF54" s="10">
        <f>3/24000000*OO[[#This Row],[114 (03JUL1985 03:00:00)-Water Temperature (C)]]*OO[[#This Row],[56]]</f>
        <v>4.1194350188237506E-8</v>
      </c>
      <c r="BG54" s="10">
        <f>3/24000000*OO[[#This Row],[115 (03JUL1985 06:00:00)-Water Temperature (C)]]*OO[[#This Row],[57]]</f>
        <v>3.5898256403799999E-8</v>
      </c>
      <c r="BH54" s="10">
        <f>3/24000000*OO[[#This Row],[116 (03JUL1985 09:00:00)-Water Temperature (C)]]*OO[[#This Row],[58]]</f>
        <v>3.3012983933374996E-8</v>
      </c>
      <c r="BI54" s="10">
        <f>3/24000000*OO[[#This Row],[117 (03JUL1985 12:00:00)-Water Temperature (C)]]*OO[[#This Row],[59]]</f>
        <v>2.9699846712125002E-8</v>
      </c>
      <c r="BJ54" s="10">
        <f>3/24000000*OO[[#This Row],[118 (03JUL1985 15:00:00)-Water Temperature (C)]]*OO[[#This Row],[60]]</f>
        <v>2.8436204892799996E-8</v>
      </c>
      <c r="BK54" s="10">
        <f>3/24000000*OO[[#This Row],[119 (03JUL1985 18:00:00)-Water Temperature (C)]]*OO[[#This Row],[61]]</f>
        <v>2.5881246651050002E-8</v>
      </c>
      <c r="BL54" s="10">
        <f>3/24000000*OO[[#This Row],[120 (03JUL1985 21:00:00)-Water Temperature (C)]]*OO[[#This Row],[62]]</f>
        <v>2.2231372737375002E-8</v>
      </c>
      <c r="BM54" s="10">
        <f>3/24000000*OO[[#This Row],[121 (04JUL1985 00:00:00)-Water Temperature (C)]]*OO[[#This Row],[63]]</f>
        <v>1.898537402499375E-8</v>
      </c>
      <c r="BN54" s="10">
        <f>3/24000000*OO[[#This Row],[122 (04JUL1985 03:00:00)-Water Temperature (C)]]*OO[[#This Row],[64]]</f>
        <v>1.6722535079999996E-8</v>
      </c>
      <c r="BO54" s="10">
        <f>3/24000000*OO[[#This Row],[123 (04JUL1985 06:00:00)-Water Temperature (C)]]*OO[[#This Row],[65]]</f>
        <v>1.5193878560373749E-8</v>
      </c>
      <c r="BP54" s="10">
        <f>3/24000000*OO[[#This Row],[124 (04JUL1985 09:00:00)-Water Temperature (C)]]*OO[[#This Row],[66]]</f>
        <v>1.4820543563249999E-8</v>
      </c>
      <c r="BQ54" s="10">
        <f>3/24000000*OO[[#This Row],[125 (04JUL1985 12:00:00)-Water Temperature (C)]]*OO[[#This Row],[67]]</f>
        <v>1.4948549872424999E-8</v>
      </c>
      <c r="BR54" s="10">
        <f>3/24000000*OO[[#This Row],[126 (04JUL1985 15:00:00)-Water Temperature (C)]]*OO[[#This Row],[68]]</f>
        <v>1.6783827030617502E-8</v>
      </c>
      <c r="BS54" s="10">
        <f>3/24000000*OO[[#This Row],[127 (04JUL1985 18:00:00)-Water Temperature (C)]]*OO[[#This Row],[69]]</f>
        <v>2.0745669222713747E-8</v>
      </c>
      <c r="BT54" s="10">
        <f>3/24000000*OO[[#This Row],[128 (04JUL1985 21:00:00)-Water Temperature (C)]]*OO[[#This Row],[70]]</f>
        <v>2.3977798247250002E-8</v>
      </c>
      <c r="BU54" s="10">
        <f>3/24000000*OO[[#This Row],[129 (05JUL1985 00:00:00)-Water Temperature (C)]]*OO[[#This Row],[71]]</f>
        <v>2.4651380078250001E-8</v>
      </c>
      <c r="BV54" s="10">
        <f>3/24000000*OO[[#This Row],[130 (05JUL1985 03:00:00)-Water Temperature (C)]]*OO[[#This Row],[72]]</f>
        <v>2.3561499921825002E-8</v>
      </c>
      <c r="BW54" s="10">
        <f>3/24000000*OO[[#This Row],[131 (05JUL1985 06:00:00)-Water Temperature (C)]]*OO[[#This Row],[73]]</f>
        <v>2.1407265664399997E-8</v>
      </c>
      <c r="BX54" s="10">
        <f>3/24000000*OO[[#This Row],[132 (05JUL1985 09:00:00)-Water Temperature (C)]]*OO[[#This Row],[74]]</f>
        <v>1.9908510959925001E-8</v>
      </c>
      <c r="BY54" s="10">
        <f>3/24000000*OO[[#This Row],[133 (05JUL1985 12:00:00)-Water Temperature (C)]]*OO[[#This Row],[75]]</f>
        <v>1.8739883183776245E-8</v>
      </c>
      <c r="BZ54" s="10">
        <f>3/24000000*OO[[#This Row],[134 (05JUL1985 15:00:00)-Water Temperature (C)]]*OO[[#This Row],[76]]</f>
        <v>1.7904490627319996E-8</v>
      </c>
      <c r="CA54" s="10">
        <f>3/24000000*OO[[#This Row],[135 (05JUL1985 18:00:00)-Water Temperature (C)]]*OO[[#This Row],[77]]</f>
        <v>1.7239520995926248E-8</v>
      </c>
      <c r="CB54" s="10">
        <f>3/24000000*OO[[#This Row],[136 (05JUL1985 21:00:00)-Water Temperature (C)]]*OO[[#This Row],[78]]</f>
        <v>1.6183961262540001E-8</v>
      </c>
      <c r="CC54" s="10">
        <f>3/24000000*OO[[#This Row],[137 (06JUL1985 00:00:00)-Water Temperature (C)]]*OO[[#This Row],[79]]</f>
        <v>1.5019482308005001E-8</v>
      </c>
      <c r="CD54" s="10">
        <f>3/24000000*OO[[#This Row],[138 (06JUL1985 03:00:00)-Water Temperature (C)]]*OO[[#This Row],[80]]</f>
        <v>1.3692326091222499E-8</v>
      </c>
      <c r="CE54" s="10">
        <f>3/24000000*OO[[#This Row],[139 (06JUL1985 06:00:00)-Water Temperature (C)]]*OO[[#This Row],[81]]</f>
        <v>1.26610529273325E-8</v>
      </c>
      <c r="CF54" s="10">
        <f>3/24000000*OO[[#This Row],[140 (06JUL1985 09:00:00)-Water Temperature (C)]]*OO[[#This Row],[82]]</f>
        <v>1.2473614658084999E-8</v>
      </c>
      <c r="CG54" s="10">
        <f>3/24000000*OO[[#This Row],[141 (06JUL1985 12:00:00)-Water Temperature (C)]]*OO[[#This Row],[83]]</f>
        <v>1.2650774235494999E-8</v>
      </c>
      <c r="CH54" s="10">
        <f>3/24000000*OO[[#This Row],[142 (06JUL1985 15:00:00)-Water Temperature (C)]]*OO[[#This Row],[84]]</f>
        <v>1.3326776623187496E-8</v>
      </c>
      <c r="CI54" s="10">
        <f>3/24000000*OO[[#This Row],[143 (06JUL1985 18:00:00)-Water Temperature (C)]]*OO[[#This Row],[85]]</f>
        <v>1.4234054890400001E-8</v>
      </c>
      <c r="CJ54" s="10">
        <f>3/24000000*OO[[#This Row],[144 (06JUL1985 21:00:00)-Water Temperature (C)]]*OO[[#This Row],[86]]</f>
        <v>1.4678552594749999E-8</v>
      </c>
      <c r="CK54" s="10">
        <f>3/24000000*OO[[#This Row],[145 (07JUL1985 00:00:00)-Water Temperature (C)]]*OO[[#This Row],[87]]</f>
        <v>1.4104819296855E-8</v>
      </c>
      <c r="CL54" s="10">
        <f>3/24000000*OO[[#This Row],[146 (07JUL1985 03:00:00)-Water Temperature (C)]]*OO[[#This Row],[88]]</f>
        <v>1.3146724921119999E-8</v>
      </c>
      <c r="CM54" s="10">
        <f>3/24000000*OO[[#This Row],[147 (07JUL1985 06:00:00)-Water Temperature (C)]]*OO[[#This Row],[89]]</f>
        <v>1.1902527508039999E-8</v>
      </c>
      <c r="CN54" s="10">
        <f>3/24000000*OO[[#This Row],[148 (07JUL1985 09:00:00)-Water Temperature (C)]]*OO[[#This Row],[90]]</f>
        <v>1.0961638836487499E-8</v>
      </c>
      <c r="CO54" s="10">
        <f>3/24000000*OO[[#This Row],[149 (07JUL1985 12:00:00)-Water Temperature (C)]]*OO[[#This Row],[91]]</f>
        <v>1.0442430589837499E-8</v>
      </c>
      <c r="CP54" s="10">
        <f>3/24000000*OO[[#This Row],[150 (07JUL1985 15:00:00)-Water Temperature (C)]]*OO[[#This Row],[92]]</f>
        <v>1.0442430589837499E-8</v>
      </c>
      <c r="CQ54" s="10">
        <f>3/24000000*OO[[#This Row],[151 (07JUL1985 18:00:00)-Water Temperature (C)]]*OO[[#This Row],[93]]</f>
        <v>1.0442430589837499E-8</v>
      </c>
      <c r="CR54" s="10">
        <f>3/24000000*OO[[#This Row],[152 (07JUL1985 21:00:00)-Water Temperature (C)]]*OO[[#This Row],[94]]</f>
        <v>1.0442430589837499E-8</v>
      </c>
      <c r="CS54" s="10">
        <f>3/24000000*OO[[#This Row],[153 (08JUL1985 00:00:00)-Water Temperature (C)]]*OO[[#This Row],[95]]</f>
        <v>1.0442430589837499E-8</v>
      </c>
      <c r="CT54" s="10">
        <f>3/24000000*OO[[#This Row],[154 (08JUL1985 03:00:00)-Water Temperature (C)]]*OO[[#This Row],[96]]</f>
        <v>1.0442430589837499E-8</v>
      </c>
      <c r="CU54" s="10">
        <f>3/24000000*OO[[#This Row],[155 (08JUL1985 06:00:00)-Water Temperature (C)]]*OO[[#This Row],[97]]</f>
        <v>1.0442430589837499E-8</v>
      </c>
      <c r="CV54" s="10">
        <f>3/24000000*OO[[#This Row],[156 (08JUL1985 09:00:00)-Water Temperature (C)]]*OO[[#This Row],[98]]</f>
        <v>1.0442430589837499E-8</v>
      </c>
      <c r="CW54" s="10">
        <f>3/24000000*OO[[#This Row],[157 (08JUL1985 12:00:00)-Water Temperature (C)]]*OO[[#This Row],[99]]</f>
        <v>1.0442430589837499E-8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5.9037411266312939E-7</v>
      </c>
      <c r="D55" s="10">
        <f>3/24*OO[[#This Row],[60 (26JUN1985 09:00:00)-Water Temperature (C)]]*OO[[#This Row],[2]]/SUM(OO[2])</f>
        <v>4.3800981107902349E-2</v>
      </c>
      <c r="E55" s="10">
        <f>3/24*OO[[#This Row],[61 (26JUN1985 12:00:00)-Water Temperature (C)]]*OO[[#This Row],[3]]/SUM(OO[3])</f>
        <v>0.10516146456523635</v>
      </c>
      <c r="F55" s="10">
        <f>3/24*OO[[#This Row],[62 (26JUN1985 15:00:00)-Water Temperature (C)]]*OO[[#This Row],[4]]/SUM(OO[4])</f>
        <v>1.423275686121428E-2</v>
      </c>
      <c r="G55" s="10">
        <f>3/24*OO[[#This Row],[63 (26JUN1985 18:00:00)-Water Temperature (C)]]*OO[[#This Row],[5]]/SUM(OO[5])</f>
        <v>5.3842779844834961E-4</v>
      </c>
      <c r="H55" s="10">
        <f>3/24*OO[[#This Row],[64 (26JUN1985 21:00:00)-Water Temperature (C)]]*OO[[#This Row],[6]]/SUM(OO[6])</f>
        <v>5.5299081187366759E-5</v>
      </c>
      <c r="I55" s="10">
        <f>3/24*OO[[#This Row],[65 (27JUN1985 00:00:00)-Water Temperature (C)]]*OO[[#This Row],[7]]/SUM(OO[7])</f>
        <v>4.0650076988580108E-5</v>
      </c>
      <c r="J55" s="10">
        <f>3/24*OO[[#This Row],[66 (27JUN1985 03:00:00)-Water Temperature (C)]]*OO[[#This Row],[8]]/SUM(OO[8])</f>
        <v>3.4735661552468024E-5</v>
      </c>
      <c r="K55" s="10">
        <f>3/24*OO[[#This Row],[67 (27JUN1985 06:00:00)-Water Temperature (C)]]*OO[[#This Row],[9]]/SUM(OO[9])</f>
        <v>2.971661575828506E-5</v>
      </c>
      <c r="L55" s="10">
        <f>3/24*OO[[#This Row],[68 (27JUN1985 09:00:00)-Water Temperature (C)]]*OO[[#This Row],[10]]/SUM(OO[10])</f>
        <v>2.6994205675312803E-5</v>
      </c>
      <c r="M55" s="10">
        <f>3/24*OO[[#This Row],[69 (27JUN1985 12:00:00)-Water Temperature (C)]]*OO[[#This Row],[11]]/SUM(OO[11])</f>
        <v>2.7780585421686349E-5</v>
      </c>
      <c r="N55" s="10">
        <f>3/24*OO[[#This Row],[70 (27JUN1985 15:00:00)-Water Temperature (C)]]*OO[[#This Row],[12]]/SUM(OO[12])</f>
        <v>3.1806126306462353E-5</v>
      </c>
      <c r="O55" s="10">
        <f>3/24*OO[[#This Row],[71 (27JUN1985 18:00:00)-Water Temperature (C)]]*OO[[#This Row],[13]]/SUM(OO[13])</f>
        <v>3.3951299836726127E-5</v>
      </c>
      <c r="P55" s="10">
        <f>3/24*OO[[#This Row],[72 (27JUN1985 21:00:00)-Water Temperature (C)]]*OO[[#This Row],[14]]/SUM(OO[14])</f>
        <v>3.2011173152785102E-5</v>
      </c>
      <c r="Q55" s="10">
        <f>3/24*OO[[#This Row],[73 (28JUN1985 00:00:00)-Water Temperature (C)]]*OO[[#This Row],[15]]/SUM(OO[15])</f>
        <v>2.7924833442676478E-5</v>
      </c>
      <c r="R55" s="10">
        <f>3/24*OO[[#This Row],[74 (28JUN1985 03:00:00)-Water Temperature (C)]]*OO[[#This Row],[16]]/SUM(OO[16])</f>
        <v>2.3676916004169588E-5</v>
      </c>
      <c r="S55" s="10">
        <f>3/24*OO[[#This Row],[75 (28JUN1985 06:00:00)-Water Temperature (C)]]*OO[[#This Row],[17]]/SUM(OO[17])</f>
        <v>1.9983021278741923E-5</v>
      </c>
      <c r="T55" s="10">
        <f>3/24*OO[[#This Row],[76 (28JUN1985 09:00:00)-Water Temperature (C)]]*OO[[#This Row],[18]]/SUM(OO[18])</f>
        <v>1.7182923946622637E-5</v>
      </c>
      <c r="U55" s="10">
        <f>3/24*OO[[#This Row],[77 (28JUN1985 12:00:00)-Water Temperature (C)]]*OO[[#This Row],[19]]/SUM(OO[19])</f>
        <v>1.5559340796354412E-5</v>
      </c>
      <c r="V55" s="10">
        <f>3/24000000*OO[[#This Row],[78 (28JUN1985 15:00:00)-Water Temperature (C)]]*OO[[#This Row],[20]]</f>
        <v>1.4087481859463749E-5</v>
      </c>
      <c r="W55" s="10">
        <f>3/24000000*OO[[#This Row],[79 (28JUN1985 18:00:00)-Water Temperature (C)]]*OO[[#This Row],[21]]</f>
        <v>1.2680459296015001E-5</v>
      </c>
      <c r="X55" s="10">
        <f>3/24000000*OO[[#This Row],[80 (28JUN1985 21:00:00)-Water Temperature (C)]]*OO[[#This Row],[22]]</f>
        <v>1.1096312245709999E-5</v>
      </c>
      <c r="Y55" s="10">
        <f>3/24000000*OO[[#This Row],[81 (29JUN1985 00:00:00)-Water Temperature (C)]]*OO[[#This Row],[23]]</f>
        <v>9.5723487082012498E-6</v>
      </c>
      <c r="Z55" s="10">
        <f>3/24000000*OO[[#This Row],[82 (29JUN1985 03:00:00)-Water Temperature (C)]]*OO[[#This Row],[24]]</f>
        <v>8.05511104689375E-6</v>
      </c>
      <c r="AA55" s="10">
        <f>3/24000000*OO[[#This Row],[83 (29JUN1985 06:00:00)-Water Temperature (C)]]*OO[[#This Row],[25]]</f>
        <v>6.7291991380899997E-6</v>
      </c>
      <c r="AB55" s="10">
        <f>3/24000000*OO[[#This Row],[84 (29JUN1985 09:00:00)-Water Temperature (C)]]*OO[[#This Row],[26]]</f>
        <v>5.7957098723737504E-6</v>
      </c>
      <c r="AC55" s="10">
        <f>3/24000000*OO[[#This Row],[85 (29JUN1985 12:00:00)-Water Temperature (C)]]*OO[[#This Row],[27]]</f>
        <v>5.2097963551037498E-6</v>
      </c>
      <c r="AD55" s="10">
        <f>3/24000000*OO[[#This Row],[86 (29JUN1985 15:00:00)-Water Temperature (C)]]*OO[[#This Row],[28]]</f>
        <v>4.6652899199999999E-6</v>
      </c>
      <c r="AE55" s="10">
        <f>3/24000000*OO[[#This Row],[88 (29JUN1985 21:00:00)-Water Temperature (C)]]*OO[[#This Row],[30]]</f>
        <v>3.6914864793949997E-6</v>
      </c>
      <c r="AF55" s="10">
        <f>3/24000000*OO[[#This Row],[88 (29JUN1985 21:00:00)-Water Temperature (C)]]*OO[[#This Row],[30]]</f>
        <v>3.6914864793949997E-6</v>
      </c>
      <c r="AG55" s="10">
        <f>3/24000000*OO[[#This Row],[89 (30JUN1985 00:00:00)-Water Temperature (C)]]*OO[[#This Row],[31]]</f>
        <v>3.1746486702812499E-6</v>
      </c>
      <c r="AH55" s="10">
        <f>3/24000000*OO[[#This Row],[90 (30JUN1985 03:00:00)-Water Temperature (C)]]*OO[[#This Row],[32]]</f>
        <v>2.68613929053E-6</v>
      </c>
      <c r="AI55" s="10">
        <f>3/24000000*OO[[#This Row],[91 (30JUN1985 06:00:00)-Water Temperature (C)]]*OO[[#This Row],[33]]</f>
        <v>2.23311857028E-6</v>
      </c>
      <c r="AJ55" s="10">
        <f>3/24000000*OO[[#This Row],[92 (30JUN1985 09:00:00)-Water Temperature (C)]]*OO[[#This Row],[34]]</f>
        <v>1.9399362291375E-6</v>
      </c>
      <c r="AK55" s="10">
        <f>3/24000000*OO[[#This Row],[93 (30JUN1985 12:00:00)-Water Temperature (C)]]*OO[[#This Row],[35]]</f>
        <v>1.71289708023025E-6</v>
      </c>
      <c r="AL55" s="10">
        <f>3/24000000*OO[[#This Row],[94 (30JUN1985 15:00:00)-Water Temperature (C)]]*OO[[#This Row],[36]]</f>
        <v>1.4785497072129999E-6</v>
      </c>
      <c r="AM55" s="10">
        <f>3/24000000*OO[[#This Row],[95 (30JUN1985 18:00:00)-Water Temperature (C)]]*OO[[#This Row],[37]]</f>
        <v>1.247960622666E-6</v>
      </c>
      <c r="AN55" s="10">
        <f>3/24000000*OO[[#This Row],[96 (30JUN1985 21:00:00)-Water Temperature (C)]]*OO[[#This Row],[38]]</f>
        <v>1.01290142433E-6</v>
      </c>
      <c r="AO55" s="10">
        <f>3/24000000*OO[[#This Row],[97 (01JUL1985 00:00:00)-Water Temperature (C)]]*OO[[#This Row],[39]]</f>
        <v>7.9956676553287507E-7</v>
      </c>
      <c r="AP55" s="10">
        <f>3/24000000*OO[[#This Row],[98 (01JUL1985 03:00:00)-Water Temperature (C)]]*OO[[#This Row],[40]]</f>
        <v>6.3912654020512499E-7</v>
      </c>
      <c r="AQ55" s="10">
        <f>3/24000000*OO[[#This Row],[99 (01JUL1985 06:00:00)-Water Temperature (C)]]*OO[[#This Row],[41]]</f>
        <v>5.2068491235E-7</v>
      </c>
      <c r="AR55" s="10">
        <f>3/24000000*OO[[#This Row],[100 (01JUL1985 09:00:00)-Water Temperature (C)]]*OO[[#This Row],[42]]</f>
        <v>4.5563409794712497E-7</v>
      </c>
      <c r="AS55" s="10">
        <f>3/24000000*OO[[#This Row],[101 (01JUL1985 12:00:00)-Water Temperature (C)]]*OO[[#This Row],[43]]</f>
        <v>4.1136982636225001E-7</v>
      </c>
      <c r="AT55" s="10">
        <f>3/24000000*OO[[#This Row],[102 (01JUL1985 15:00:00)-Water Temperature (C)]]*OO[[#This Row],[44]]</f>
        <v>3.6629189715374996E-7</v>
      </c>
      <c r="AU55" s="10">
        <f>3/24000000*OO[[#This Row],[103 (01JUL1985 18:00:00)-Water Temperature (C)]]*OO[[#This Row],[45]]</f>
        <v>2.99568319108E-7</v>
      </c>
      <c r="AV55" s="10">
        <f>3/24000000*OO[[#This Row],[104 (01JUL1985 21:00:00)-Water Temperature (C)]]*OO[[#This Row],[46]]</f>
        <v>2.223836578495E-7</v>
      </c>
      <c r="AW55" s="10">
        <f>3/24000000*OO[[#This Row],[105 (02JUL1985 00:00:00)-Water Temperature (C)]]*OO[[#This Row],[47]]</f>
        <v>1.6211892670857498E-7</v>
      </c>
      <c r="AX55" s="10">
        <f>3/24000000*OO[[#This Row],[106 (02JUL1985 03:00:00)-Water Temperature (C)]]*OO[[#This Row],[48]]</f>
        <v>1.2362023857009998E-7</v>
      </c>
      <c r="AY55" s="10">
        <f>3/24000000*OO[[#This Row],[107 (02JUL1985 06:00:00)-Water Temperature (C)]]*OO[[#This Row],[49]]</f>
        <v>9.8691961409662481E-8</v>
      </c>
      <c r="AZ55" s="10">
        <f>3/24000000*OO[[#This Row],[108 (02JUL1985 09:00:00)-Water Temperature (C)]]*OO[[#This Row],[50]]</f>
        <v>8.7008163327999986E-8</v>
      </c>
      <c r="BA55" s="10">
        <f>3/24000000*OO[[#This Row],[109 (02JUL1985 12:00:00)-Water Temperature (C)]]*OO[[#This Row],[51]]</f>
        <v>8.0052400622837504E-8</v>
      </c>
      <c r="BB55" s="10">
        <f>3/24000000*OO[[#This Row],[110 (02JUL1985 15:00:00)-Water Temperature (C)]]*OO[[#This Row],[52]]</f>
        <v>7.61018717308E-8</v>
      </c>
      <c r="BC55" s="10">
        <f>3/24000000*OO[[#This Row],[111 (02JUL1985 18:00:00)-Water Temperature (C)]]*OO[[#This Row],[53]]</f>
        <v>7.164961051274999E-8</v>
      </c>
      <c r="BD55" s="10">
        <f>3/24000000*OO[[#This Row],[112 (02JUL1985 21:00:00)-Water Temperature (C)]]*OO[[#This Row],[54]]</f>
        <v>6.4832451228649995E-8</v>
      </c>
      <c r="BE55" s="10">
        <f>3/24000000*OO[[#This Row],[113 (03JUL1985 00:00:00)-Water Temperature (C)]]*OO[[#This Row],[55]]</f>
        <v>5.6747224138275002E-8</v>
      </c>
      <c r="BF55" s="10">
        <f>3/24000000*OO[[#This Row],[114 (03JUL1985 03:00:00)-Water Temperature (C)]]*OO[[#This Row],[56]]</f>
        <v>4.956757192379999E-8</v>
      </c>
      <c r="BG55" s="10">
        <f>3/24000000*OO[[#This Row],[115 (03JUL1985 06:00:00)-Water Temperature (C)]]*OO[[#This Row],[57]]</f>
        <v>4.3273782747999997E-8</v>
      </c>
      <c r="BH55" s="10">
        <f>3/24000000*OO[[#This Row],[116 (03JUL1985 09:00:00)-Water Temperature (C)]]*OO[[#This Row],[58]]</f>
        <v>3.9814720893199995E-8</v>
      </c>
      <c r="BI55" s="10">
        <f>3/24000000*OO[[#This Row],[117 (03JUL1985 12:00:00)-Water Temperature (C)]]*OO[[#This Row],[59]]</f>
        <v>3.5795142551850002E-8</v>
      </c>
      <c r="BJ55" s="10">
        <f>3/24000000*OO[[#This Row],[118 (03JUL1985 15:00:00)-Water Temperature (C)]]*OO[[#This Row],[60]]</f>
        <v>3.4299213171937497E-8</v>
      </c>
      <c r="BK55" s="10">
        <f>3/24000000*OO[[#This Row],[119 (03JUL1985 18:00:00)-Water Temperature (C)]]*OO[[#This Row],[61]]</f>
        <v>3.1378802373087503E-8</v>
      </c>
      <c r="BL55" s="10">
        <f>3/24000000*OO[[#This Row],[120 (03JUL1985 21:00:00)-Water Temperature (C)]]*OO[[#This Row],[62]]</f>
        <v>2.69101602658E-8</v>
      </c>
      <c r="BM55" s="10">
        <f>3/24000000*OO[[#This Row],[121 (04JUL1985 00:00:00)-Water Temperature (C)]]*OO[[#This Row],[63]]</f>
        <v>2.2921623869224999E-8</v>
      </c>
      <c r="BN55" s="10">
        <f>3/24000000*OO[[#This Row],[122 (04JUL1985 03:00:00)-Water Temperature (C)]]*OO[[#This Row],[64]]</f>
        <v>2.0141621425199999E-8</v>
      </c>
      <c r="BO55" s="10">
        <f>3/24000000*OO[[#This Row],[123 (04JUL1985 06:00:00)-Water Temperature (C)]]*OO[[#This Row],[65]]</f>
        <v>1.8322344953260002E-8</v>
      </c>
      <c r="BP55" s="10">
        <f>3/24000000*OO[[#This Row],[124 (04JUL1985 09:00:00)-Water Temperature (C)]]*OO[[#This Row],[66]]</f>
        <v>1.790422741153E-8</v>
      </c>
      <c r="BQ55" s="10">
        <f>3/24000000*OO[[#This Row],[125 (04JUL1985 12:00:00)-Water Temperature (C)]]*OO[[#This Row],[67]]</f>
        <v>1.8008267464850001E-8</v>
      </c>
      <c r="BR55" s="10">
        <f>3/24000000*OO[[#This Row],[126 (04JUL1985 15:00:00)-Water Temperature (C)]]*OO[[#This Row],[68]]</f>
        <v>1.994732992390875E-8</v>
      </c>
      <c r="BS55" s="10">
        <f>3/24000000*OO[[#This Row],[127 (04JUL1985 18:00:00)-Water Temperature (C)]]*OO[[#This Row],[69]]</f>
        <v>2.4491515300150002E-8</v>
      </c>
      <c r="BT55" s="10">
        <f>3/24000000*OO[[#This Row],[128 (04JUL1985 21:00:00)-Water Temperature (C)]]*OO[[#This Row],[70]]</f>
        <v>2.8433780486037495E-8</v>
      </c>
      <c r="BU55" s="10">
        <f>3/24000000*OO[[#This Row],[129 (05JUL1985 00:00:00)-Water Temperature (C)]]*OO[[#This Row],[71]]</f>
        <v>2.9450099728E-8</v>
      </c>
      <c r="BV55" s="10">
        <f>3/24000000*OO[[#This Row],[130 (05JUL1985 03:00:00)-Water Temperature (C)]]*OO[[#This Row],[72]]</f>
        <v>2.8325565266212498E-8</v>
      </c>
      <c r="BW55" s="10">
        <f>3/24000000*OO[[#This Row],[131 (05JUL1985 06:00:00)-Water Temperature (C)]]*OO[[#This Row],[73]]</f>
        <v>2.5849808310749996E-8</v>
      </c>
      <c r="BX55" s="10">
        <f>3/24000000*OO[[#This Row],[132 (05JUL1985 09:00:00)-Water Temperature (C)]]*OO[[#This Row],[74]]</f>
        <v>2.4085587956699999E-8</v>
      </c>
      <c r="BY55" s="10">
        <f>3/24000000*OO[[#This Row],[133 (05JUL1985 12:00:00)-Water Temperature (C)]]*OO[[#This Row],[75]]</f>
        <v>2.263601778615E-8</v>
      </c>
      <c r="BZ55" s="10">
        <f>3/24000000*OO[[#This Row],[134 (05JUL1985 15:00:00)-Water Temperature (C)]]*OO[[#This Row],[76]]</f>
        <v>2.1576682997999997E-8</v>
      </c>
      <c r="CA55" s="10">
        <f>3/24000000*OO[[#This Row],[135 (05JUL1985 18:00:00)-Water Temperature (C)]]*OO[[#This Row],[77]]</f>
        <v>2.07435987756E-8</v>
      </c>
      <c r="CB55" s="10">
        <f>3/24000000*OO[[#This Row],[136 (05JUL1985 21:00:00)-Water Temperature (C)]]*OO[[#This Row],[78]]</f>
        <v>1.9459381637300001E-8</v>
      </c>
      <c r="CC55" s="10">
        <f>3/24000000*OO[[#This Row],[137 (06JUL1985 00:00:00)-Water Temperature (C)]]*OO[[#This Row],[79]]</f>
        <v>1.80705022490125E-8</v>
      </c>
      <c r="CD55" s="10">
        <f>3/24000000*OO[[#This Row],[138 (06JUL1985 03:00:00)-Water Temperature (C)]]*OO[[#This Row],[80]]</f>
        <v>1.648628426132875E-8</v>
      </c>
      <c r="CE55" s="10">
        <f>3/24000000*OO[[#This Row],[139 (06JUL1985 06:00:00)-Water Temperature (C)]]*OO[[#This Row],[81]]</f>
        <v>1.5254350510987499E-8</v>
      </c>
      <c r="CF55" s="10">
        <f>3/24000000*OO[[#This Row],[140 (06JUL1985 09:00:00)-Water Temperature (C)]]*OO[[#This Row],[82]]</f>
        <v>1.5036375844564998E-8</v>
      </c>
      <c r="CG55" s="10">
        <f>3/24000000*OO[[#This Row],[141 (06JUL1985 12:00:00)-Water Temperature (C)]]*OO[[#This Row],[83]]</f>
        <v>1.5234505662685002E-8</v>
      </c>
      <c r="CH55" s="10">
        <f>3/24000000*OO[[#This Row],[142 (06JUL1985 15:00:00)-Water Temperature (C)]]*OO[[#This Row],[84]]</f>
        <v>1.5987911294862501E-8</v>
      </c>
      <c r="CI55" s="10">
        <f>3/24000000*OO[[#This Row],[143 (06JUL1985 18:00:00)-Water Temperature (C)]]*OO[[#This Row],[85]]</f>
        <v>1.7031623587479998E-8</v>
      </c>
      <c r="CJ55" s="10">
        <f>3/24000000*OO[[#This Row],[144 (06JUL1985 21:00:00)-Water Temperature (C)]]*OO[[#This Row],[86]]</f>
        <v>1.7557353504857501E-8</v>
      </c>
      <c r="CK55" s="10">
        <f>3/24000000*OO[[#This Row],[145 (07JUL1985 00:00:00)-Water Temperature (C)]]*OO[[#This Row],[87]]</f>
        <v>1.6905009161792499E-8</v>
      </c>
      <c r="CL55" s="10">
        <f>3/24000000*OO[[#This Row],[146 (07JUL1985 03:00:00)-Water Temperature (C)]]*OO[[#This Row],[88]]</f>
        <v>1.5798110170218747E-8</v>
      </c>
      <c r="CM55" s="10">
        <f>3/24000000*OO[[#This Row],[147 (07JUL1985 06:00:00)-Water Temperature (C)]]*OO[[#This Row],[89]]</f>
        <v>1.4348607407540002E-8</v>
      </c>
      <c r="CN55" s="10">
        <f>3/24000000*OO[[#This Row],[148 (07JUL1985 09:00:00)-Water Temperature (C)]]*OO[[#This Row],[90]]</f>
        <v>1.323553799716875E-8</v>
      </c>
      <c r="CO55" s="10">
        <f>3/24000000*OO[[#This Row],[149 (07JUL1985 12:00:00)-Water Temperature (C)]]*OO[[#This Row],[91]]</f>
        <v>1.260187958874E-8</v>
      </c>
      <c r="CP55" s="10">
        <f>3/24000000*OO[[#This Row],[150 (07JUL1985 15:00:00)-Water Temperature (C)]]*OO[[#This Row],[92]]</f>
        <v>1.260187958874E-8</v>
      </c>
      <c r="CQ55" s="10">
        <f>3/24000000*OO[[#This Row],[151 (07JUL1985 18:00:00)-Water Temperature (C)]]*OO[[#This Row],[93]]</f>
        <v>1.260187958874E-8</v>
      </c>
      <c r="CR55" s="10">
        <f>3/24000000*OO[[#This Row],[152 (07JUL1985 21:00:00)-Water Temperature (C)]]*OO[[#This Row],[94]]</f>
        <v>1.260187958874E-8</v>
      </c>
      <c r="CS55" s="10">
        <f>3/24000000*OO[[#This Row],[153 (08JUL1985 00:00:00)-Water Temperature (C)]]*OO[[#This Row],[95]]</f>
        <v>1.260187958874E-8</v>
      </c>
      <c r="CT55" s="10">
        <f>3/24000000*OO[[#This Row],[154 (08JUL1985 03:00:00)-Water Temperature (C)]]*OO[[#This Row],[96]]</f>
        <v>1.260187958874E-8</v>
      </c>
      <c r="CU55" s="10">
        <f>3/24000000*OO[[#This Row],[155 (08JUL1985 06:00:00)-Water Temperature (C)]]*OO[[#This Row],[97]]</f>
        <v>1.260187958874E-8</v>
      </c>
      <c r="CV55" s="10">
        <f>3/24000000*OO[[#This Row],[156 (08JUL1985 09:00:00)-Water Temperature (C)]]*OO[[#This Row],[98]]</f>
        <v>1.260187958874E-8</v>
      </c>
      <c r="CW55" s="10">
        <f>3/24000000*OO[[#This Row],[157 (08JUL1985 12:00:00)-Water Temperature (C)]]*OO[[#This Row],[99]]</f>
        <v>1.260187958874E-8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1.3393377051896285E-7</v>
      </c>
      <c r="D56" s="10">
        <f>3/24*OO[[#This Row],[60 (26JUN1985 09:00:00)-Water Temperature (C)]]*OO[[#This Row],[2]]/SUM(OO[2])</f>
        <v>3.8372775621725641E-2</v>
      </c>
      <c r="E56" s="10">
        <f>3/24*OO[[#This Row],[61 (26JUN1985 12:00:00)-Water Temperature (C)]]*OO[[#This Row],[3]]/SUM(OO[3])</f>
        <v>0.13723499322878766</v>
      </c>
      <c r="F56" s="10">
        <f>3/24*OO[[#This Row],[62 (26JUN1985 15:00:00)-Water Temperature (C)]]*OO[[#This Row],[4]]/SUM(OO[4])</f>
        <v>2.3760058878550223E-2</v>
      </c>
      <c r="G56" s="10">
        <f>3/24*OO[[#This Row],[63 (26JUN1985 18:00:00)-Water Temperature (C)]]*OO[[#This Row],[5]]/SUM(OO[5])</f>
        <v>1.0301338630382918E-3</v>
      </c>
      <c r="H56" s="10">
        <f>3/24*OO[[#This Row],[64 (26JUN1985 21:00:00)-Water Temperature (C)]]*OO[[#This Row],[6]]/SUM(OO[6])</f>
        <v>7.6271118433154995E-5</v>
      </c>
      <c r="I56" s="10">
        <f>3/24*OO[[#This Row],[65 (27JUN1985 00:00:00)-Water Temperature (C)]]*OO[[#This Row],[7]]/SUM(OO[7])</f>
        <v>5.0327367906674724E-5</v>
      </c>
      <c r="J56" s="10">
        <f>3/24*OO[[#This Row],[66 (27JUN1985 03:00:00)-Water Temperature (C)]]*OO[[#This Row],[8]]/SUM(OO[8])</f>
        <v>4.2948506079301488E-5</v>
      </c>
      <c r="K56" s="10">
        <f>3/24*OO[[#This Row],[67 (27JUN1985 06:00:00)-Water Temperature (C)]]*OO[[#This Row],[9]]/SUM(OO[9])</f>
        <v>3.6765835607523541E-5</v>
      </c>
      <c r="L56" s="10">
        <f>3/24*OO[[#This Row],[68 (27JUN1985 09:00:00)-Water Temperature (C)]]*OO[[#This Row],[10]]/SUM(OO[10])</f>
        <v>3.3269429045819254E-5</v>
      </c>
      <c r="M56" s="10">
        <f>3/24*OO[[#This Row],[69 (27JUN1985 12:00:00)-Water Temperature (C)]]*OO[[#This Row],[11]]/SUM(OO[11])</f>
        <v>3.3649789704431753E-5</v>
      </c>
      <c r="N56" s="10">
        <f>3/24*OO[[#This Row],[70 (27JUN1985 15:00:00)-Water Temperature (C)]]*OO[[#This Row],[12]]/SUM(OO[12])</f>
        <v>3.8435610093455438E-5</v>
      </c>
      <c r="O56" s="10">
        <f>3/24*OO[[#This Row],[71 (27JUN1985 18:00:00)-Water Temperature (C)]]*OO[[#This Row],[13]]/SUM(OO[13])</f>
        <v>4.1450633003226988E-5</v>
      </c>
      <c r="P56" s="10">
        <f>3/24*OO[[#This Row],[72 (27JUN1985 21:00:00)-Water Temperature (C)]]*OO[[#This Row],[14]]/SUM(OO[14])</f>
        <v>3.9457098263485604E-5</v>
      </c>
      <c r="Q56" s="10">
        <f>3/24*OO[[#This Row],[73 (28JUN1985 00:00:00)-Water Temperature (C)]]*OO[[#This Row],[15]]/SUM(OO[15])</f>
        <v>3.4595143828391217E-5</v>
      </c>
      <c r="R56" s="10">
        <f>3/24*OO[[#This Row],[74 (28JUN1985 03:00:00)-Water Temperature (C)]]*OO[[#This Row],[16]]/SUM(OO[16])</f>
        <v>2.9413185988556836E-5</v>
      </c>
      <c r="S56" s="10">
        <f>3/24*OO[[#This Row],[75 (28JUN1985 06:00:00)-Water Temperature (C)]]*OO[[#This Row],[17]]/SUM(OO[17])</f>
        <v>2.4840680124397274E-5</v>
      </c>
      <c r="T56" s="10">
        <f>3/24*OO[[#This Row],[76 (28JUN1985 09:00:00)-Water Temperature (C)]]*OO[[#This Row],[18]]/SUM(OO[18])</f>
        <v>2.1346646020642687E-5</v>
      </c>
      <c r="U56" s="10">
        <f>3/24*OO[[#This Row],[77 (28JUN1985 12:00:00)-Water Temperature (C)]]*OO[[#This Row],[19]]/SUM(OO[19])</f>
        <v>1.928902583494125E-5</v>
      </c>
      <c r="V56" s="10">
        <f>3/24000000*OO[[#This Row],[78 (28JUN1985 15:00:00)-Water Temperature (C)]]*OO[[#This Row],[20]]</f>
        <v>1.7477396430969996E-5</v>
      </c>
      <c r="W56" s="10">
        <f>3/24000000*OO[[#This Row],[79 (28JUN1985 18:00:00)-Water Temperature (C)]]*OO[[#This Row],[21]]</f>
        <v>1.5743642899694999E-5</v>
      </c>
      <c r="X56" s="10">
        <f>3/24000000*OO[[#This Row],[80 (28JUN1985 21:00:00)-Water Temperature (C)]]*OO[[#This Row],[22]]</f>
        <v>1.3789965903122499E-5</v>
      </c>
      <c r="Y56" s="10">
        <f>3/24000000*OO[[#This Row],[81 (29JUN1985 00:00:00)-Water Temperature (C)]]*OO[[#This Row],[23]]</f>
        <v>1.1930947994062498E-5</v>
      </c>
      <c r="Z56" s="10">
        <f>3/24000000*OO[[#This Row],[82 (29JUN1985 03:00:00)-Water Temperature (C)]]*OO[[#This Row],[24]]</f>
        <v>1.0062778537259999E-5</v>
      </c>
      <c r="AA56" s="10">
        <f>3/24000000*OO[[#This Row],[83 (29JUN1985 06:00:00)-Water Temperature (C)]]*OO[[#This Row],[25]]</f>
        <v>8.4102562133424995E-6</v>
      </c>
      <c r="AB56" s="10">
        <f>3/24000000*OO[[#This Row],[84 (29JUN1985 09:00:00)-Water Temperature (C)]]*OO[[#This Row],[26]]</f>
        <v>7.2268836353524998E-6</v>
      </c>
      <c r="AC56" s="10">
        <f>3/24000000*OO[[#This Row],[85 (29JUN1985 12:00:00)-Water Temperature (C)]]*OO[[#This Row],[27]]</f>
        <v>6.5023871079375E-6</v>
      </c>
      <c r="AD56" s="10">
        <f>3/24000000*OO[[#This Row],[86 (29JUN1985 15:00:00)-Water Temperature (C)]]*OO[[#This Row],[28]]</f>
        <v>5.8294211214312502E-6</v>
      </c>
      <c r="AE56" s="10">
        <f>3/24000000*OO[[#This Row],[88 (29JUN1985 21:00:00)-Water Temperature (C)]]*OO[[#This Row],[30]]</f>
        <v>4.6139045834099997E-6</v>
      </c>
      <c r="AF56" s="10">
        <f>3/24000000*OO[[#This Row],[88 (29JUN1985 21:00:00)-Water Temperature (C)]]*OO[[#This Row],[30]]</f>
        <v>4.6139045834099997E-6</v>
      </c>
      <c r="AG56" s="10">
        <f>3/24000000*OO[[#This Row],[89 (30JUN1985 00:00:00)-Water Temperature (C)]]*OO[[#This Row],[31]]</f>
        <v>3.9749598474312497E-6</v>
      </c>
      <c r="AH56" s="10">
        <f>3/24000000*OO[[#This Row],[90 (30JUN1985 03:00:00)-Water Temperature (C)]]*OO[[#This Row],[32]]</f>
        <v>3.3744132116125001E-6</v>
      </c>
      <c r="AI56" s="10">
        <f>3/24000000*OO[[#This Row],[91 (30JUN1985 06:00:00)-Water Temperature (C)]]*OO[[#This Row],[33]]</f>
        <v>2.8118587477725001E-6</v>
      </c>
      <c r="AJ56" s="10">
        <f>3/24000000*OO[[#This Row],[92 (30JUN1985 09:00:00)-Water Temperature (C)]]*OO[[#This Row],[34]]</f>
        <v>2.4435296052474993E-6</v>
      </c>
      <c r="AK56" s="10">
        <f>3/24000000*OO[[#This Row],[93 (30JUN1985 12:00:00)-Water Temperature (C)]]*OO[[#This Row],[35]]</f>
        <v>2.1582976327800001E-6</v>
      </c>
      <c r="AL56" s="10">
        <f>3/24000000*OO[[#This Row],[94 (30JUN1985 15:00:00)-Water Temperature (C)]]*OO[[#This Row],[36]]</f>
        <v>1.869671545515375E-6</v>
      </c>
      <c r="AM56" s="10">
        <f>3/24000000*OO[[#This Row],[95 (30JUN1985 18:00:00)-Water Temperature (C)]]*OO[[#This Row],[37]]</f>
        <v>1.5854776125515002E-6</v>
      </c>
      <c r="AN56" s="10">
        <f>3/24000000*OO[[#This Row],[96 (30JUN1985 21:00:00)-Water Temperature (C)]]*OO[[#This Row],[38]]</f>
        <v>1.2874839317734997E-6</v>
      </c>
      <c r="AO56" s="10">
        <f>3/24000000*OO[[#This Row],[97 (01JUL1985 00:00:00)-Water Temperature (C)]]*OO[[#This Row],[39]]</f>
        <v>1.0153306725773748E-6</v>
      </c>
      <c r="AP56" s="10">
        <f>3/24000000*OO[[#This Row],[98 (01JUL1985 03:00:00)-Water Temperature (C)]]*OO[[#This Row],[40]]</f>
        <v>8.1045432119250011E-7</v>
      </c>
      <c r="AQ56" s="10">
        <f>3/24000000*OO[[#This Row],[99 (01JUL1985 06:00:00)-Water Temperature (C)]]*OO[[#This Row],[41]]</f>
        <v>6.5981729933212499E-7</v>
      </c>
      <c r="AR56" s="10">
        <f>3/24000000*OO[[#This Row],[100 (01JUL1985 09:00:00)-Water Temperature (C)]]*OO[[#This Row],[42]]</f>
        <v>5.7771989224249997E-7</v>
      </c>
      <c r="AS56" s="10">
        <f>3/24000000*OO[[#This Row],[101 (01JUL1985 12:00:00)-Water Temperature (C)]]*OO[[#This Row],[43]]</f>
        <v>5.2169729385812489E-7</v>
      </c>
      <c r="AT56" s="10">
        <f>3/24000000*OO[[#This Row],[102 (01JUL1985 15:00:00)-Water Temperature (C)]]*OO[[#This Row],[44]]</f>
        <v>4.6723623030787496E-7</v>
      </c>
      <c r="AU56" s="10">
        <f>3/24000000*OO[[#This Row],[103 (01JUL1985 18:00:00)-Water Temperature (C)]]*OO[[#This Row],[45]]</f>
        <v>3.8581702912262498E-7</v>
      </c>
      <c r="AV56" s="10">
        <f>3/24000000*OO[[#This Row],[104 (01JUL1985 21:00:00)-Water Temperature (C)]]*OO[[#This Row],[46]]</f>
        <v>2.8718193291974996E-7</v>
      </c>
      <c r="AW56" s="10">
        <f>3/24000000*OO[[#This Row],[105 (02JUL1985 00:00:00)-Water Temperature (C)]]*OO[[#This Row],[47]]</f>
        <v>2.084628538585E-7</v>
      </c>
      <c r="AX56" s="10">
        <f>3/24000000*OO[[#This Row],[106 (02JUL1985 03:00:00)-Water Temperature (C)]]*OO[[#This Row],[48]]</f>
        <v>1.5812189079059998E-7</v>
      </c>
      <c r="AY56" s="10">
        <f>3/24000000*OO[[#This Row],[107 (02JUL1985 06:00:00)-Water Temperature (C)]]*OO[[#This Row],[49]]</f>
        <v>1.2578863650849997E-7</v>
      </c>
      <c r="AZ56" s="10">
        <f>3/24000000*OO[[#This Row],[108 (02JUL1985 09:00:00)-Water Temperature (C)]]*OO[[#This Row],[50]]</f>
        <v>1.10592892788E-7</v>
      </c>
      <c r="BA56" s="10">
        <f>3/24000000*OO[[#This Row],[109 (02JUL1985 12:00:00)-Water Temperature (C)]]*OO[[#This Row],[51]]</f>
        <v>1.0145900745187501E-7</v>
      </c>
      <c r="BB56" s="10">
        <f>3/24000000*OO[[#This Row],[110 (02JUL1985 15:00:00)-Water Temperature (C)]]*OO[[#This Row],[52]]</f>
        <v>9.6169043783312514E-8</v>
      </c>
      <c r="BC56" s="10">
        <f>3/24000000*OO[[#This Row],[111 (02JUL1985 18:00:00)-Water Temperature (C)]]*OO[[#This Row],[53]]</f>
        <v>9.050814911820001E-8</v>
      </c>
      <c r="BD56" s="10">
        <f>3/24000000*OO[[#This Row],[112 (02JUL1985 21:00:00)-Water Temperature (C)]]*OO[[#This Row],[54]]</f>
        <v>8.1775535741250005E-8</v>
      </c>
      <c r="BE56" s="10">
        <f>3/24000000*OO[[#This Row],[113 (03JUL1985 00:00:00)-Water Temperature (C)]]*OO[[#This Row],[55]]</f>
        <v>7.1527797699775007E-8</v>
      </c>
      <c r="BF56" s="10">
        <f>3/24000000*OO[[#This Row],[114 (03JUL1985 03:00:00)-Water Temperature (C)]]*OO[[#This Row],[56]]</f>
        <v>6.2516507999837507E-8</v>
      </c>
      <c r="BG56" s="10">
        <f>3/24000000*OO[[#This Row],[115 (03JUL1985 06:00:00)-Water Temperature (C)]]*OO[[#This Row],[57]]</f>
        <v>5.4663519354975005E-8</v>
      </c>
      <c r="BH56" s="10">
        <f>3/24000000*OO[[#This Row],[116 (03JUL1985 09:00:00)-Water Temperature (C)]]*OO[[#This Row],[58]]</f>
        <v>5.0330937449812498E-8</v>
      </c>
      <c r="BI56" s="10">
        <f>3/24000000*OO[[#This Row],[117 (03JUL1985 12:00:00)-Water Temperature (C)]]*OO[[#This Row],[59]]</f>
        <v>4.5213710976112501E-8</v>
      </c>
      <c r="BJ56" s="10">
        <f>3/24000000*OO[[#This Row],[118 (03JUL1985 15:00:00)-Water Temperature (C)]]*OO[[#This Row],[60]]</f>
        <v>4.3297447928625005E-8</v>
      </c>
      <c r="BK56" s="10">
        <f>3/24000000*OO[[#This Row],[119 (03JUL1985 18:00:00)-Water Temperature (C)]]*OO[[#This Row],[61]]</f>
        <v>3.9826780006049992E-8</v>
      </c>
      <c r="BL56" s="10">
        <f>3/24000000*OO[[#This Row],[120 (03JUL1985 21:00:00)-Water Temperature (C)]]*OO[[#This Row],[62]]</f>
        <v>3.4141475754299996E-8</v>
      </c>
      <c r="BM56" s="10">
        <f>3/24000000*OO[[#This Row],[121 (04JUL1985 00:00:00)-Water Temperature (C)]]*OO[[#This Row],[63]]</f>
        <v>2.89736190030625E-8</v>
      </c>
      <c r="BN56" s="10">
        <f>3/24000000*OO[[#This Row],[122 (04JUL1985 03:00:00)-Water Temperature (C)]]*OO[[#This Row],[64]]</f>
        <v>2.5352160521850003E-8</v>
      </c>
      <c r="BO56" s="10">
        <f>3/24000000*OO[[#This Row],[123 (04JUL1985 06:00:00)-Water Temperature (C)]]*OO[[#This Row],[65]]</f>
        <v>2.3044613296375E-8</v>
      </c>
      <c r="BP56" s="10">
        <f>3/24000000*OO[[#This Row],[124 (04JUL1985 09:00:00)-Water Temperature (C)]]*OO[[#This Row],[66]]</f>
        <v>2.2536622022074996E-8</v>
      </c>
      <c r="BQ56" s="10">
        <f>3/24000000*OO[[#This Row],[125 (04JUL1985 12:00:00)-Water Temperature (C)]]*OO[[#This Row],[67]]</f>
        <v>2.2596333615599997E-8</v>
      </c>
      <c r="BR56" s="10">
        <f>3/24000000*OO[[#This Row],[126 (04JUL1985 15:00:00)-Water Temperature (C)]]*OO[[#This Row],[68]]</f>
        <v>2.4635536745512499E-8</v>
      </c>
      <c r="BS56" s="10">
        <f>3/24000000*OO[[#This Row],[127 (04JUL1985 18:00:00)-Water Temperature (C)]]*OO[[#This Row],[69]]</f>
        <v>2.9955896583999995E-8</v>
      </c>
      <c r="BT56" s="10">
        <f>3/24000000*OO[[#This Row],[128 (04JUL1985 21:00:00)-Water Temperature (C)]]*OO[[#This Row],[70]]</f>
        <v>3.4955549961150001E-8</v>
      </c>
      <c r="BU56" s="10">
        <f>3/24000000*OO[[#This Row],[129 (05JUL1985 00:00:00)-Water Temperature (C)]]*OO[[#This Row],[71]]</f>
        <v>3.6539680442099998E-8</v>
      </c>
      <c r="BV56" s="10">
        <f>3/24000000*OO[[#This Row],[130 (05JUL1985 03:00:00)-Water Temperature (C)]]*OO[[#This Row],[72]]</f>
        <v>3.5419029401062497E-8</v>
      </c>
      <c r="BW56" s="10">
        <f>3/24000000*OO[[#This Row],[131 (05JUL1985 06:00:00)-Water Temperature (C)]]*OO[[#This Row],[73]]</f>
        <v>3.2514753655387496E-8</v>
      </c>
      <c r="BX56" s="10">
        <f>3/24000000*OO[[#This Row],[132 (05JUL1985 09:00:00)-Water Temperature (C)]]*OO[[#This Row],[74]]</f>
        <v>3.03664598021E-8</v>
      </c>
      <c r="BY56" s="10">
        <f>3/24000000*OO[[#This Row],[133 (05JUL1985 12:00:00)-Water Temperature (C)]]*OO[[#This Row],[75]]</f>
        <v>2.8516468412400002E-8</v>
      </c>
      <c r="BZ56" s="10">
        <f>3/24000000*OO[[#This Row],[134 (05JUL1985 15:00:00)-Water Temperature (C)]]*OO[[#This Row],[76]]</f>
        <v>2.7092661138887497E-8</v>
      </c>
      <c r="CA56" s="10">
        <f>3/24000000*OO[[#This Row],[135 (05JUL1985 18:00:00)-Water Temperature (C)]]*OO[[#This Row],[77]]</f>
        <v>2.6007974367087498E-8</v>
      </c>
      <c r="CB56" s="10">
        <f>3/24000000*OO[[#This Row],[136 (05JUL1985 21:00:00)-Water Temperature (C)]]*OO[[#This Row],[78]]</f>
        <v>2.4392398599975002E-8</v>
      </c>
      <c r="CC56" s="10">
        <f>3/24000000*OO[[#This Row],[137 (06JUL1985 00:00:00)-Water Temperature (C)]]*OO[[#This Row],[79]]</f>
        <v>2.2663213258400001E-8</v>
      </c>
      <c r="CD56" s="10">
        <f>3/24000000*OO[[#This Row],[138 (06JUL1985 03:00:00)-Water Temperature (C)]]*OO[[#This Row],[80]]</f>
        <v>2.0700086322450002E-8</v>
      </c>
      <c r="CE56" s="10">
        <f>3/24000000*OO[[#This Row],[139 (06JUL1985 06:00:00)-Water Temperature (C)]]*OO[[#This Row],[81]]</f>
        <v>1.9154653090037495E-8</v>
      </c>
      <c r="CF56" s="10">
        <f>3/24000000*OO[[#This Row],[140 (06JUL1985 09:00:00)-Water Temperature (C)]]*OO[[#This Row],[82]]</f>
        <v>1.8882428075999999E-8</v>
      </c>
      <c r="CG56" s="10">
        <f>3/24000000*OO[[#This Row],[141 (06JUL1985 12:00:00)-Water Temperature (C)]]*OO[[#This Row],[83]]</f>
        <v>1.9111263913920002E-8</v>
      </c>
      <c r="CH56" s="10">
        <f>3/24000000*OO[[#This Row],[142 (06JUL1985 15:00:00)-Water Temperature (C)]]*OO[[#This Row],[84]]</f>
        <v>1.9974943868750002E-8</v>
      </c>
      <c r="CI56" s="10">
        <f>3/24000000*OO[[#This Row],[143 (06JUL1985 18:00:00)-Water Temperature (C)]]*OO[[#This Row],[85]]</f>
        <v>2.1218411742112499E-8</v>
      </c>
      <c r="CJ56" s="10">
        <f>3/24000000*OO[[#This Row],[144 (06JUL1985 21:00:00)-Water Temperature (C)]]*OO[[#This Row],[86]]</f>
        <v>2.1876571940579997E-8</v>
      </c>
      <c r="CK56" s="10">
        <f>3/24000000*OO[[#This Row],[145 (07JUL1985 00:00:00)-Water Temperature (C)]]*OO[[#This Row],[87]]</f>
        <v>2.1121114179119997E-8</v>
      </c>
      <c r="CL56" s="10">
        <f>3/24000000*OO[[#This Row],[146 (07JUL1985 03:00:00)-Water Temperature (C)]]*OO[[#This Row],[88]]</f>
        <v>1.9803370648387499E-8</v>
      </c>
      <c r="CM56" s="10">
        <f>3/24000000*OO[[#This Row],[147 (07JUL1985 06:00:00)-Water Temperature (C)]]*OO[[#This Row],[89]]</f>
        <v>1.8058939085531253E-8</v>
      </c>
      <c r="CN56" s="10">
        <f>3/24000000*OO[[#This Row],[148 (07JUL1985 09:00:00)-Water Temperature (C)]]*OO[[#This Row],[90]]</f>
        <v>1.6690900750087503E-8</v>
      </c>
      <c r="CO56" s="10">
        <f>3/24000000*OO[[#This Row],[149 (07JUL1985 12:00:00)-Water Temperature (C)]]*OO[[#This Row],[91]]</f>
        <v>1.5882039163379998E-8</v>
      </c>
      <c r="CP56" s="10">
        <f>3/24000000*OO[[#This Row],[150 (07JUL1985 15:00:00)-Water Temperature (C)]]*OO[[#This Row],[92]]</f>
        <v>1.5882039163379998E-8</v>
      </c>
      <c r="CQ56" s="10">
        <f>3/24000000*OO[[#This Row],[151 (07JUL1985 18:00:00)-Water Temperature (C)]]*OO[[#This Row],[93]]</f>
        <v>1.5882039163379998E-8</v>
      </c>
      <c r="CR56" s="10">
        <f>3/24000000*OO[[#This Row],[152 (07JUL1985 21:00:00)-Water Temperature (C)]]*OO[[#This Row],[94]]</f>
        <v>1.5882039163379998E-8</v>
      </c>
      <c r="CS56" s="10">
        <f>3/24000000*OO[[#This Row],[153 (08JUL1985 00:00:00)-Water Temperature (C)]]*OO[[#This Row],[95]]</f>
        <v>1.5882039163379998E-8</v>
      </c>
      <c r="CT56" s="10">
        <f>3/24000000*OO[[#This Row],[154 (08JUL1985 03:00:00)-Water Temperature (C)]]*OO[[#This Row],[96]]</f>
        <v>1.5882039163379998E-8</v>
      </c>
      <c r="CU56" s="10">
        <f>3/24000000*OO[[#This Row],[155 (08JUL1985 06:00:00)-Water Temperature (C)]]*OO[[#This Row],[97]]</f>
        <v>1.5882039163379998E-8</v>
      </c>
      <c r="CV56" s="10">
        <f>3/24000000*OO[[#This Row],[156 (08JUL1985 09:00:00)-Water Temperature (C)]]*OO[[#This Row],[98]]</f>
        <v>1.5882039163379998E-8</v>
      </c>
      <c r="CW56" s="10">
        <f>3/24000000*OO[[#This Row],[157 (08JUL1985 12:00:00)-Water Temperature (C)]]*OO[[#This Row],[99]]</f>
        <v>1.5882039163379998E-8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1.914609612397363E-8</v>
      </c>
      <c r="D57" s="10">
        <f>3/24*OO[[#This Row],[60 (26JUN1985 09:00:00)-Water Temperature (C)]]*OO[[#This Row],[2]]/SUM(OO[2])</f>
        <v>2.5087005607627437E-2</v>
      </c>
      <c r="E57" s="10">
        <f>3/24*OO[[#This Row],[61 (26JUN1985 12:00:00)-Water Temperature (C)]]*OO[[#This Row],[3]]/SUM(OO[3])</f>
        <v>0.13159334664526925</v>
      </c>
      <c r="F57" s="10">
        <f>3/24*OO[[#This Row],[62 (26JUN1985 15:00:00)-Water Temperature (C)]]*OO[[#This Row],[4]]/SUM(OO[4])</f>
        <v>2.889509746137844E-2</v>
      </c>
      <c r="G57" s="10">
        <f>3/24*OO[[#This Row],[63 (26JUN1985 18:00:00)-Water Temperature (C)]]*OO[[#This Row],[5]]/SUM(OO[5])</f>
        <v>1.4566955971838046E-3</v>
      </c>
      <c r="H57" s="10">
        <f>3/24*OO[[#This Row],[64 (26JUN1985 21:00:00)-Water Temperature (C)]]*OO[[#This Row],[6]]/SUM(OO[6])</f>
        <v>8.4204627352834878E-5</v>
      </c>
      <c r="I57" s="10">
        <f>3/24*OO[[#This Row],[65 (27JUN1985 00:00:00)-Water Temperature (C)]]*OO[[#This Row],[7]]/SUM(OO[7])</f>
        <v>4.7568709709401886E-5</v>
      </c>
      <c r="J57" s="10">
        <f>3/24*OO[[#This Row],[66 (27JUN1985 03:00:00)-Water Temperature (C)]]*OO[[#This Row],[8]]/SUM(OO[8])</f>
        <v>4.0487788882625498E-5</v>
      </c>
      <c r="K57" s="10">
        <f>3/24*OO[[#This Row],[67 (27JUN1985 06:00:00)-Water Temperature (C)]]*OO[[#This Row],[9]]/SUM(OO[9])</f>
        <v>3.4699066955903273E-5</v>
      </c>
      <c r="L57" s="10">
        <f>3/24*OO[[#This Row],[68 (27JUN1985 09:00:00)-Water Temperature (C)]]*OO[[#This Row],[10]]/SUM(OO[10])</f>
        <v>3.1320512197197326E-5</v>
      </c>
      <c r="M57" s="10">
        <f>3/24*OO[[#This Row],[69 (27JUN1985 12:00:00)-Water Temperature (C)]]*OO[[#This Row],[11]]/SUM(OO[11])</f>
        <v>3.1225971954099636E-5</v>
      </c>
      <c r="N57" s="10">
        <f>3/24*OO[[#This Row],[70 (27JUN1985 15:00:00)-Water Temperature (C)]]*OO[[#This Row],[12]]/SUM(OO[12])</f>
        <v>3.5552524748320813E-5</v>
      </c>
      <c r="O57" s="10">
        <f>3/24*OO[[#This Row],[71 (27JUN1985 18:00:00)-Water Temperature (C)]]*OO[[#This Row],[13]]/SUM(OO[13])</f>
        <v>3.8765347995314631E-5</v>
      </c>
      <c r="P57" s="10">
        <f>3/24*OO[[#This Row],[72 (27JUN1985 21:00:00)-Water Temperature (C)]]*OO[[#This Row],[14]]/SUM(OO[14])</f>
        <v>3.7315798299769955E-5</v>
      </c>
      <c r="Q57" s="10">
        <f>3/24*OO[[#This Row],[73 (28JUN1985 00:00:00)-Water Temperature (C)]]*OO[[#This Row],[15]]/SUM(OO[15])</f>
        <v>3.2945200778853616E-5</v>
      </c>
      <c r="R57" s="10">
        <f>3/24*OO[[#This Row],[74 (28JUN1985 03:00:00)-Water Temperature (C)]]*OO[[#This Row],[16]]/SUM(OO[16])</f>
        <v>2.8137960135727358E-5</v>
      </c>
      <c r="S57" s="10">
        <f>3/24*OO[[#This Row],[75 (28JUN1985 06:00:00)-Water Temperature (C)]]*OO[[#This Row],[17]]/SUM(OO[17])</f>
        <v>2.3827702092441836E-5</v>
      </c>
      <c r="T57" s="10">
        <f>3/24*OO[[#This Row],[76 (28JUN1985 09:00:00)-Water Temperature (C)]]*OO[[#This Row],[18]]/SUM(OO[18])</f>
        <v>2.0501791094747814E-5</v>
      </c>
      <c r="U57" s="10">
        <f>3/24*OO[[#This Row],[77 (28JUN1985 12:00:00)-Water Temperature (C)]]*OO[[#This Row],[19]]/SUM(OO[19])</f>
        <v>1.8523609270303793E-5</v>
      </c>
      <c r="V57" s="10">
        <f>3/24000000*OO[[#This Row],[78 (28JUN1985 15:00:00)-Water Temperature (C)]]*OO[[#This Row],[20]]</f>
        <v>1.6829472203876248E-5</v>
      </c>
      <c r="W57" s="10">
        <f>3/24000000*OO[[#This Row],[79 (28JUN1985 18:00:00)-Water Temperature (C)]]*OO[[#This Row],[21]]</f>
        <v>1.5207280245479999E-5</v>
      </c>
      <c r="X57" s="10">
        <f>3/24000000*OO[[#This Row],[80 (28JUN1985 21:00:00)-Water Temperature (C)]]*OO[[#This Row],[22]]</f>
        <v>1.3365630691399998E-5</v>
      </c>
      <c r="Y57" s="10">
        <f>3/24000000*OO[[#This Row],[81 (29JUN1985 00:00:00)-Water Temperature (C)]]*OO[[#This Row],[23]]</f>
        <v>1.1621137289107499E-5</v>
      </c>
      <c r="Z57" s="10">
        <f>3/24000000*OO[[#This Row],[82 (29JUN1985 03:00:00)-Water Temperature (C)]]*OO[[#This Row],[24]]</f>
        <v>9.8493248128275E-6</v>
      </c>
      <c r="AA57" s="10">
        <f>3/24000000*OO[[#This Row],[83 (29JUN1985 06:00:00)-Water Temperature (C)]]*OO[[#This Row],[25]]</f>
        <v>8.2582274527637493E-6</v>
      </c>
      <c r="AB57" s="10">
        <f>3/24000000*OO[[#This Row],[84 (29JUN1985 09:00:00)-Water Temperature (C)]]*OO[[#This Row],[26]]</f>
        <v>7.0978993968350002E-6</v>
      </c>
      <c r="AC57" s="10">
        <f>3/24000000*OO[[#This Row],[85 (29JUN1985 12:00:00)-Water Temperature (C)]]*OO[[#This Row],[27]]</f>
        <v>6.4040170091999999E-6</v>
      </c>
      <c r="AD57" s="10">
        <f>3/24000000*OO[[#This Row],[86 (29JUN1985 15:00:00)-Water Temperature (C)]]*OO[[#This Row],[28]]</f>
        <v>5.7655357932387505E-6</v>
      </c>
      <c r="AE57" s="10">
        <f>3/24000000*OO[[#This Row],[88 (29JUN1985 21:00:00)-Water Temperature (C)]]*OO[[#This Row],[30]]</f>
        <v>4.5971186928825E-6</v>
      </c>
      <c r="AF57" s="10">
        <f>3/24000000*OO[[#This Row],[88 (29JUN1985 21:00:00)-Water Temperature (C)]]*OO[[#This Row],[30]]</f>
        <v>4.5971186928825E-6</v>
      </c>
      <c r="AG57" s="10">
        <f>3/24000000*OO[[#This Row],[89 (30JUN1985 00:00:00)-Water Temperature (C)]]*OO[[#This Row],[31]]</f>
        <v>3.9793756261874999E-6</v>
      </c>
      <c r="AH57" s="10">
        <f>3/24000000*OO[[#This Row],[90 (30JUN1985 03:00:00)-Water Temperature (C)]]*OO[[#This Row],[32]]</f>
        <v>3.400792359825E-6</v>
      </c>
      <c r="AI57" s="10">
        <f>3/24000000*OO[[#This Row],[91 (30JUN1985 06:00:00)-Water Temperature (C)]]*OO[[#This Row],[33]]</f>
        <v>2.8511094923999993E-6</v>
      </c>
      <c r="AJ57" s="10">
        <f>3/24000000*OO[[#This Row],[92 (30JUN1985 09:00:00)-Water Temperature (C)]]*OO[[#This Row],[34]]</f>
        <v>2.4863096696025001E-6</v>
      </c>
      <c r="AK57" s="10">
        <f>3/24000000*OO[[#This Row],[93 (30JUN1985 12:00:00)-Water Temperature (C)]]*OO[[#This Row],[35]]</f>
        <v>2.2053040724599997E-6</v>
      </c>
      <c r="AL57" s="10">
        <f>3/24000000*OO[[#This Row],[94 (30JUN1985 15:00:00)-Water Temperature (C)]]*OO[[#This Row],[36]]</f>
        <v>1.9235834279752502E-6</v>
      </c>
      <c r="AM57" s="10">
        <f>3/24000000*OO[[#This Row],[95 (30JUN1985 18:00:00)-Water Temperature (C)]]*OO[[#This Row],[37]]</f>
        <v>1.6451132381998749E-6</v>
      </c>
      <c r="AN57" s="10">
        <f>3/24000000*OO[[#This Row],[96 (30JUN1985 21:00:00)-Water Temperature (C)]]*OO[[#This Row],[38]]</f>
        <v>1.3430290831559998E-6</v>
      </c>
      <c r="AO57" s="10">
        <f>3/24000000*OO[[#This Row],[97 (01JUL1985 00:00:00)-Water Temperature (C)]]*OO[[#This Row],[39]]</f>
        <v>1.0615850478007502E-6</v>
      </c>
      <c r="AP57" s="10">
        <f>3/24000000*OO[[#This Row],[98 (01JUL1985 03:00:00)-Water Temperature (C)]]*OO[[#This Row],[40]]</f>
        <v>8.4887216752850004E-7</v>
      </c>
      <c r="AQ57" s="10">
        <f>3/24000000*OO[[#This Row],[99 (01JUL1985 06:00:00)-Water Temperature (C)]]*OO[[#This Row],[41]]</f>
        <v>6.9253299003875003E-7</v>
      </c>
      <c r="AR57" s="10">
        <f>3/24000000*OO[[#This Row],[100 (01JUL1985 09:00:00)-Water Temperature (C)]]*OO[[#This Row],[42]]</f>
        <v>6.0806626990550002E-7</v>
      </c>
      <c r="AS57" s="10">
        <f>3/24000000*OO[[#This Row],[101 (01JUL1985 12:00:00)-Water Temperature (C)]]*OO[[#This Row],[43]]</f>
        <v>5.5064477623274991E-7</v>
      </c>
      <c r="AT57" s="10">
        <f>3/24000000*OO[[#This Row],[102 (01JUL1985 15:00:00)-Water Temperature (C)]]*OO[[#This Row],[44]]</f>
        <v>4.9690663501824995E-7</v>
      </c>
      <c r="AU57" s="10">
        <f>3/24000000*OO[[#This Row],[103 (01JUL1985 18:00:00)-Water Temperature (C)]]*OO[[#This Row],[45]]</f>
        <v>4.1556152984275002E-7</v>
      </c>
      <c r="AV57" s="10">
        <f>3/24000000*OO[[#This Row],[104 (01JUL1985 21:00:00)-Water Temperature (C)]]*OO[[#This Row],[46]]</f>
        <v>3.1139870552799996E-7</v>
      </c>
      <c r="AW57" s="10">
        <f>3/24000000*OO[[#This Row],[105 (02JUL1985 00:00:00)-Water Temperature (C)]]*OO[[#This Row],[47]]</f>
        <v>2.2548030006600002E-7</v>
      </c>
      <c r="AX57" s="10">
        <f>3/24000000*OO[[#This Row],[106 (02JUL1985 03:00:00)-Water Temperature (C)]]*OO[[#This Row],[48]]</f>
        <v>1.7019678581391254E-7</v>
      </c>
      <c r="AY57" s="10">
        <f>3/24000000*OO[[#This Row],[107 (02JUL1985 06:00:00)-Water Temperature (C)]]*OO[[#This Row],[49]]</f>
        <v>1.3483542159292499E-7</v>
      </c>
      <c r="AZ57" s="10">
        <f>3/24000000*OO[[#This Row],[108 (02JUL1985 09:00:00)-Water Temperature (C)]]*OO[[#This Row],[50]]</f>
        <v>1.1811864126352499E-7</v>
      </c>
      <c r="BA57" s="10">
        <f>3/24000000*OO[[#This Row],[109 (02JUL1985 12:00:00)-Water Temperature (C)]]*OO[[#This Row],[51]]</f>
        <v>1.080679060810125E-7</v>
      </c>
      <c r="BB57" s="10">
        <f>3/24000000*OO[[#This Row],[110 (02JUL1985 15:00:00)-Water Temperature (C)]]*OO[[#This Row],[52]]</f>
        <v>1.0216884824367502E-7</v>
      </c>
      <c r="BC57" s="10">
        <f>3/24000000*OO[[#This Row],[111 (02JUL1985 18:00:00)-Water Temperature (C)]]*OO[[#This Row],[53]]</f>
        <v>9.6160672261437498E-8</v>
      </c>
      <c r="BD57" s="10">
        <f>3/24000000*OO[[#This Row],[112 (02JUL1985 21:00:00)-Water Temperature (C)]]*OO[[#This Row],[54]]</f>
        <v>8.6885391361437484E-8</v>
      </c>
      <c r="BE57" s="10">
        <f>3/24000000*OO[[#This Row],[113 (03JUL1985 00:00:00)-Water Temperature (C)]]*OO[[#This Row],[55]]</f>
        <v>7.5961776051049998E-8</v>
      </c>
      <c r="BF57" s="10">
        <f>3/24000000*OO[[#This Row],[114 (03JUL1985 03:00:00)-Water Temperature (C)]]*OO[[#This Row],[56]]</f>
        <v>6.6418836435224992E-8</v>
      </c>
      <c r="BG57" s="10">
        <f>3/24000000*OO[[#This Row],[115 (03JUL1985 06:00:00)-Water Temperature (C)]]*OO[[#This Row],[57]]</f>
        <v>5.8122864096599992E-8</v>
      </c>
      <c r="BH57" s="10">
        <f>3/24000000*OO[[#This Row],[116 (03JUL1985 09:00:00)-Water Temperature (C)]]*OO[[#This Row],[58]]</f>
        <v>5.3544599809899998E-8</v>
      </c>
      <c r="BI57" s="10">
        <f>3/24000000*OO[[#This Row],[117 (03JUL1985 12:00:00)-Water Temperature (C)]]*OO[[#This Row],[59]]</f>
        <v>4.8066586052625002E-8</v>
      </c>
      <c r="BJ57" s="10">
        <f>3/24000000*OO[[#This Row],[118 (03JUL1985 15:00:00)-Water Temperature (C)]]*OO[[#This Row],[60]]</f>
        <v>4.5917649865499998E-8</v>
      </c>
      <c r="BK57" s="10">
        <f>3/24000000*OO[[#This Row],[119 (03JUL1985 18:00:00)-Water Temperature (C)]]*OO[[#This Row],[61]]</f>
        <v>4.2484003523999995E-8</v>
      </c>
      <c r="BL57" s="10">
        <f>3/24000000*OO[[#This Row],[120 (03JUL1985 21:00:00)-Water Temperature (C)]]*OO[[#This Row],[62]]</f>
        <v>3.6463926025150001E-8</v>
      </c>
      <c r="BM57" s="10">
        <f>3/24000000*OO[[#This Row],[121 (04JUL1985 00:00:00)-Water Temperature (C)]]*OO[[#This Row],[63]]</f>
        <v>3.0817293795474999E-8</v>
      </c>
      <c r="BN57" s="10">
        <f>3/24000000*OO[[#This Row],[122 (04JUL1985 03:00:00)-Water Temperature (C)]]*OO[[#This Row],[64]]</f>
        <v>2.6821042710549998E-8</v>
      </c>
      <c r="BO57" s="10">
        <f>3/24000000*OO[[#This Row],[123 (04JUL1985 06:00:00)-Water Temperature (C)]]*OO[[#This Row],[65]]</f>
        <v>2.4306350017949996E-8</v>
      </c>
      <c r="BP57" s="10">
        <f>3/24000000*OO[[#This Row],[124 (04JUL1985 09:00:00)-Water Temperature (C)]]*OO[[#This Row],[66]]</f>
        <v>2.3748633328787497E-8</v>
      </c>
      <c r="BQ57" s="10">
        <f>3/24000000*OO[[#This Row],[125 (04JUL1985 12:00:00)-Water Temperature (C)]]*OO[[#This Row],[67]]</f>
        <v>2.3740502351999994E-8</v>
      </c>
      <c r="BR57" s="10">
        <f>3/24000000*OO[[#This Row],[126 (04JUL1985 15:00:00)-Water Temperature (C)]]*OO[[#This Row],[68]]</f>
        <v>2.5486867452987495E-8</v>
      </c>
      <c r="BS57" s="10">
        <f>3/24000000*OO[[#This Row],[127 (04JUL1985 18:00:00)-Water Temperature (C)]]*OO[[#This Row],[69]]</f>
        <v>3.0642578585687499E-8</v>
      </c>
      <c r="BT57" s="10">
        <f>3/24000000*OO[[#This Row],[128 (04JUL1985 21:00:00)-Water Temperature (C)]]*OO[[#This Row],[70]]</f>
        <v>3.5939317543949994E-8</v>
      </c>
      <c r="BU57" s="10">
        <f>3/24000000*OO[[#This Row],[129 (05JUL1985 00:00:00)-Water Temperature (C)]]*OO[[#This Row],[71]]</f>
        <v>3.7936034775899994E-8</v>
      </c>
      <c r="BV57" s="10">
        <f>3/24000000*OO[[#This Row],[130 (05JUL1985 03:00:00)-Water Temperature (C)]]*OO[[#This Row],[72]]</f>
        <v>3.7087022933650001E-8</v>
      </c>
      <c r="BW57" s="10">
        <f>3/24000000*OO[[#This Row],[131 (05JUL1985 06:00:00)-Water Temperature (C)]]*OO[[#This Row],[73]]</f>
        <v>3.4261359225575002E-8</v>
      </c>
      <c r="BX57" s="10">
        <f>3/24000000*OO[[#This Row],[132 (05JUL1985 09:00:00)-Water Temperature (C)]]*OO[[#This Row],[74]]</f>
        <v>3.2061035493449995E-8</v>
      </c>
      <c r="BY57" s="10">
        <f>3/24000000*OO[[#This Row],[133 (05JUL1985 12:00:00)-Water Temperature (C)]]*OO[[#This Row],[75]]</f>
        <v>3.0118587463800001E-8</v>
      </c>
      <c r="BZ57" s="10">
        <f>3/24000000*OO[[#This Row],[134 (05JUL1985 15:00:00)-Water Temperature (C)]]*OO[[#This Row],[76]]</f>
        <v>2.8501088006724998E-8</v>
      </c>
      <c r="CA57" s="10">
        <f>3/24000000*OO[[#This Row],[135 (05JUL1985 18:00:00)-Water Temperature (C)]]*OO[[#This Row],[77]]</f>
        <v>2.7335617445500004E-8</v>
      </c>
      <c r="CB57" s="10">
        <f>3/24000000*OO[[#This Row],[136 (05JUL1985 21:00:00)-Water Temperature (C)]]*OO[[#This Row],[78]]</f>
        <v>2.5649581695E-8</v>
      </c>
      <c r="CC57" s="10">
        <f>3/24000000*OO[[#This Row],[137 (06JUL1985 00:00:00)-Water Temperature (C)]]*OO[[#This Row],[79]]</f>
        <v>2.3838682898249999E-8</v>
      </c>
      <c r="CD57" s="10">
        <f>3/24000000*OO[[#This Row],[138 (06JUL1985 03:00:00)-Water Temperature (C)]]*OO[[#This Row],[80]]</f>
        <v>2.1804992289849999E-8</v>
      </c>
      <c r="CE57" s="10">
        <f>3/24000000*OO[[#This Row],[139 (06JUL1985 06:00:00)-Water Temperature (C)]]*OO[[#This Row],[81]]</f>
        <v>2.0160776716724997E-8</v>
      </c>
      <c r="CF57" s="10">
        <f>3/24000000*OO[[#This Row],[140 (06JUL1985 09:00:00)-Water Temperature (C)]]*OO[[#This Row],[82]]</f>
        <v>1.9855997730449998E-8</v>
      </c>
      <c r="CG57" s="10">
        <f>3/24000000*OO[[#This Row],[141 (06JUL1985 12:00:00)-Water Temperature (C)]]*OO[[#This Row],[83]]</f>
        <v>2.0074352221312502E-8</v>
      </c>
      <c r="CH57" s="10">
        <f>3/24000000*OO[[#This Row],[142 (06JUL1985 15:00:00)-Water Temperature (C)]]*OO[[#This Row],[84]]</f>
        <v>2.09051505670725E-8</v>
      </c>
      <c r="CI57" s="10">
        <f>3/24000000*OO[[#This Row],[143 (06JUL1985 18:00:00)-Water Temperature (C)]]*OO[[#This Row],[85]]</f>
        <v>2.214194378883E-8</v>
      </c>
      <c r="CJ57" s="10">
        <f>3/24000000*OO[[#This Row],[144 (06JUL1985 21:00:00)-Water Temperature (C)]]*OO[[#This Row],[86]]</f>
        <v>2.2858742291579998E-8</v>
      </c>
      <c r="CK57" s="10">
        <f>3/24000000*OO[[#This Row],[145 (07JUL1985 00:00:00)-Water Temperature (C)]]*OO[[#This Row],[87]]</f>
        <v>2.2140833446725E-8</v>
      </c>
      <c r="CL57" s="10">
        <f>3/24000000*OO[[#This Row],[146 (07JUL1985 03:00:00)-Water Temperature (C)]]*OO[[#This Row],[88]]</f>
        <v>2.0832785400074995E-8</v>
      </c>
      <c r="CM57" s="10">
        <f>3/24000000*OO[[#This Row],[147 (07JUL1985 06:00:00)-Water Temperature (C)]]*OO[[#This Row],[89]]</f>
        <v>1.9077649750399999E-8</v>
      </c>
      <c r="CN57" s="10">
        <f>3/24000000*OO[[#This Row],[148 (07JUL1985 09:00:00)-Water Temperature (C)]]*OO[[#This Row],[90]]</f>
        <v>1.7662417438361246E-8</v>
      </c>
      <c r="CO57" s="10">
        <f>3/24000000*OO[[#This Row],[149 (07JUL1985 12:00:00)-Water Temperature (C)]]*OO[[#This Row],[91]]</f>
        <v>1.6790146426050002E-8</v>
      </c>
      <c r="CP57" s="10">
        <f>3/24000000*OO[[#This Row],[150 (07JUL1985 15:00:00)-Water Temperature (C)]]*OO[[#This Row],[92]]</f>
        <v>1.6790146426050002E-8</v>
      </c>
      <c r="CQ57" s="10">
        <f>3/24000000*OO[[#This Row],[151 (07JUL1985 18:00:00)-Water Temperature (C)]]*OO[[#This Row],[93]]</f>
        <v>1.6790146426050002E-8</v>
      </c>
      <c r="CR57" s="10">
        <f>3/24000000*OO[[#This Row],[152 (07JUL1985 21:00:00)-Water Temperature (C)]]*OO[[#This Row],[94]]</f>
        <v>1.6790146426050002E-8</v>
      </c>
      <c r="CS57" s="10">
        <f>3/24000000*OO[[#This Row],[153 (08JUL1985 00:00:00)-Water Temperature (C)]]*OO[[#This Row],[95]]</f>
        <v>1.6790146426050002E-8</v>
      </c>
      <c r="CT57" s="10">
        <f>3/24000000*OO[[#This Row],[154 (08JUL1985 03:00:00)-Water Temperature (C)]]*OO[[#This Row],[96]]</f>
        <v>1.6790146426050002E-8</v>
      </c>
      <c r="CU57" s="10">
        <f>3/24000000*OO[[#This Row],[155 (08JUL1985 06:00:00)-Water Temperature (C)]]*OO[[#This Row],[97]]</f>
        <v>1.6790146426050002E-8</v>
      </c>
      <c r="CV57" s="10">
        <f>3/24000000*OO[[#This Row],[156 (08JUL1985 09:00:00)-Water Temperature (C)]]*OO[[#This Row],[98]]</f>
        <v>1.6790146426050002E-8</v>
      </c>
      <c r="CW57" s="10">
        <f>3/24000000*OO[[#This Row],[157 (08JUL1985 12:00:00)-Water Temperature (C)]]*OO[[#This Row],[99]]</f>
        <v>1.6790146426050002E-8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4.0503957145825063E-9</v>
      </c>
      <c r="D58" s="10">
        <f>3/24*OO[[#This Row],[60 (26JUN1985 09:00:00)-Water Temperature (C)]]*OO[[#This Row],[2]]/SUM(OO[2])</f>
        <v>2.1095331246665381E-2</v>
      </c>
      <c r="E58" s="10">
        <f>3/24*OO[[#This Row],[61 (26JUN1985 12:00:00)-Water Temperature (C)]]*OO[[#This Row],[3]]/SUM(OO[3])</f>
        <v>0.18136061508845769</v>
      </c>
      <c r="F58" s="10">
        <f>3/24*OO[[#This Row],[62 (26JUN1985 15:00:00)-Water Temperature (C)]]*OO[[#This Row],[4]]/SUM(OO[4])</f>
        <v>5.5220958982576292E-2</v>
      </c>
      <c r="G58" s="10">
        <f>3/24*OO[[#This Row],[63 (26JUN1985 18:00:00)-Water Temperature (C)]]*OO[[#This Row],[5]]/SUM(OO[5])</f>
        <v>3.4516325145977208E-3</v>
      </c>
      <c r="H58" s="10">
        <f>3/24*OO[[#This Row],[64 (26JUN1985 21:00:00)-Water Temperature (C)]]*OO[[#This Row],[6]]/SUM(OO[6])</f>
        <v>1.6010590142536885E-4</v>
      </c>
      <c r="I58" s="10">
        <f>3/24*OO[[#This Row],[65 (27JUN1985 00:00:00)-Water Temperature (C)]]*OO[[#This Row],[7]]/SUM(OO[7])</f>
        <v>6.7433717267407649E-5</v>
      </c>
      <c r="J58" s="10">
        <f>3/24*OO[[#This Row],[66 (27JUN1985 03:00:00)-Water Temperature (C)]]*OO[[#This Row],[8]]/SUM(OO[8])</f>
        <v>5.6796161927589321E-5</v>
      </c>
      <c r="K58" s="10">
        <f>3/24*OO[[#This Row],[67 (27JUN1985 06:00:00)-Water Temperature (C)]]*OO[[#This Row],[9]]/SUM(OO[9])</f>
        <v>4.8684098106695934E-5</v>
      </c>
      <c r="L58" s="10">
        <f>3/24*OO[[#This Row],[68 (27JUN1985 09:00:00)-Water Temperature (C)]]*OO[[#This Row],[10]]/SUM(OO[10])</f>
        <v>4.3743591379403527E-5</v>
      </c>
      <c r="M58" s="10">
        <f>3/24*OO[[#This Row],[69 (27JUN1985 12:00:00)-Water Temperature (C)]]*OO[[#This Row],[11]]/SUM(OO[11])</f>
        <v>4.2762501745399367E-5</v>
      </c>
      <c r="N58" s="10">
        <f>3/24*OO[[#This Row],[70 (27JUN1985 15:00:00)-Water Temperature (C)]]*OO[[#This Row],[12]]/SUM(OO[12])</f>
        <v>4.8131862523041871E-5</v>
      </c>
      <c r="O58" s="10">
        <f>3/24*OO[[#This Row],[71 (27JUN1985 18:00:00)-Water Temperature (C)]]*OO[[#This Row],[13]]/SUM(OO[13])</f>
        <v>5.2964460193398555E-5</v>
      </c>
      <c r="P58" s="10">
        <f>3/24*OO[[#This Row],[72 (27JUN1985 21:00:00)-Water Temperature (C)]]*OO[[#This Row],[14]]/SUM(OO[14])</f>
        <v>5.1515075152315954E-5</v>
      </c>
      <c r="Q58" s="10">
        <f>3/24*OO[[#This Row],[73 (28JUN1985 00:00:00)-Water Temperature (C)]]*OO[[#This Row],[15]]/SUM(OO[15])</f>
        <v>4.5700674155398796E-5</v>
      </c>
      <c r="R58" s="10">
        <f>3/24*OO[[#This Row],[74 (28JUN1985 03:00:00)-Water Temperature (C)]]*OO[[#This Row],[16]]/SUM(OO[16])</f>
        <v>3.9076056526877075E-5</v>
      </c>
      <c r="S58" s="10">
        <f>3/24*OO[[#This Row],[75 (28JUN1985 06:00:00)-Water Temperature (C)]]*OO[[#This Row],[17]]/SUM(OO[17])</f>
        <v>3.3042454883723347E-5</v>
      </c>
      <c r="T58" s="10">
        <f>3/24*OO[[#This Row],[76 (28JUN1985 09:00:00)-Water Temperature (C)]]*OO[[#This Row],[18]]/SUM(OO[18])</f>
        <v>2.8333070309182045E-5</v>
      </c>
      <c r="U58" s="10">
        <f>3/24*OO[[#This Row],[77 (28JUN1985 12:00:00)-Water Temperature (C)]]*OO[[#This Row],[19]]/SUM(OO[19])</f>
        <v>2.5450111085970458E-5</v>
      </c>
      <c r="V58" s="10">
        <f>3/24000000*OO[[#This Row],[78 (28JUN1985 15:00:00)-Water Temperature (C)]]*OO[[#This Row],[20]]</f>
        <v>2.3060837941299995E-5</v>
      </c>
      <c r="W58" s="10">
        <f>3/24000000*OO[[#This Row],[79 (28JUN1985 18:00:00)-Water Temperature (C)]]*OO[[#This Row],[21]]</f>
        <v>2.078501166E-5</v>
      </c>
      <c r="X58" s="10">
        <f>3/24000000*OO[[#This Row],[80 (28JUN1985 21:00:00)-Water Temperature (C)]]*OO[[#This Row],[22]]</f>
        <v>1.8233889429656251E-5</v>
      </c>
      <c r="Y58" s="10">
        <f>3/24000000*OO[[#This Row],[81 (29JUN1985 00:00:00)-Water Temperature (C)]]*OO[[#This Row],[23]]</f>
        <v>1.5839817438119999E-5</v>
      </c>
      <c r="Z58" s="10">
        <f>3/24000000*OO[[#This Row],[82 (29JUN1985 03:00:00)-Water Temperature (C)]]*OO[[#This Row],[24]]</f>
        <v>1.3421159968124998E-5</v>
      </c>
      <c r="AA58" s="10">
        <f>3/24000000*OO[[#This Row],[83 (29JUN1985 06:00:00)-Water Temperature (C)]]*OO[[#This Row],[25]]</f>
        <v>1.1222231851944999E-5</v>
      </c>
      <c r="AB58" s="10">
        <f>3/24000000*OO[[#This Row],[84 (29JUN1985 09:00:00)-Water Temperature (C)]]*OO[[#This Row],[26]]</f>
        <v>9.5890898587999994E-6</v>
      </c>
      <c r="AC58" s="10">
        <f>3/24000000*OO[[#This Row],[85 (29JUN1985 12:00:00)-Water Temperature (C)]]*OO[[#This Row],[27]]</f>
        <v>8.6199387843524999E-6</v>
      </c>
      <c r="AD58" s="10">
        <f>3/24000000*OO[[#This Row],[86 (29JUN1985 15:00:00)-Water Temperature (C)]]*OO[[#This Row],[28]]</f>
        <v>7.7479033082849992E-6</v>
      </c>
      <c r="AE58" s="10">
        <f>3/24000000*OO[[#This Row],[88 (29JUN1985 21:00:00)-Water Temperature (C)]]*OO[[#This Row],[30]]</f>
        <v>6.1391877574124999E-6</v>
      </c>
      <c r="AF58" s="10">
        <f>3/24000000*OO[[#This Row],[88 (29JUN1985 21:00:00)-Water Temperature (C)]]*OO[[#This Row],[30]]</f>
        <v>6.1391877574124999E-6</v>
      </c>
      <c r="AG58" s="10">
        <f>3/24000000*OO[[#This Row],[89 (30JUN1985 00:00:00)-Water Temperature (C)]]*OO[[#This Row],[31]]</f>
        <v>5.3009153116074993E-6</v>
      </c>
      <c r="AH58" s="10">
        <f>3/24000000*OO[[#This Row],[90 (30JUN1985 03:00:00)-Water Temperature (C)]]*OO[[#This Row],[32]]</f>
        <v>4.5268677247062502E-6</v>
      </c>
      <c r="AI58" s="10">
        <f>3/24000000*OO[[#This Row],[91 (30JUN1985 06:00:00)-Water Temperature (C)]]*OO[[#This Row],[33]]</f>
        <v>3.7946404210750002E-6</v>
      </c>
      <c r="AJ58" s="10">
        <f>3/24000000*OO[[#This Row],[92 (30JUN1985 09:00:00)-Water Temperature (C)]]*OO[[#This Row],[34]]</f>
        <v>3.2982876982125001E-6</v>
      </c>
      <c r="AK58" s="10">
        <f>3/24000000*OO[[#This Row],[93 (30JUN1985 12:00:00)-Water Temperature (C)]]*OO[[#This Row],[35]]</f>
        <v>2.9170403736087499E-6</v>
      </c>
      <c r="AL58" s="10">
        <f>3/24000000*OO[[#This Row],[94 (30JUN1985 15:00:00)-Water Temperature (C)]]*OO[[#This Row],[36]]</f>
        <v>2.5449071477249998E-6</v>
      </c>
      <c r="AM58" s="10">
        <f>3/24000000*OO[[#This Row],[95 (30JUN1985 18:00:00)-Water Temperature (C)]]*OO[[#This Row],[37]]</f>
        <v>2.1814122338E-6</v>
      </c>
      <c r="AN58" s="10">
        <f>3/24000000*OO[[#This Row],[96 (30JUN1985 21:00:00)-Water Temperature (C)]]*OO[[#This Row],[38]]</f>
        <v>1.7801690398574997E-6</v>
      </c>
      <c r="AO58" s="10">
        <f>3/24000000*OO[[#This Row],[97 (01JUL1985 00:00:00)-Water Temperature (C)]]*OO[[#This Row],[39]]</f>
        <v>1.4019377285287503E-6</v>
      </c>
      <c r="AP58" s="10">
        <f>3/24000000*OO[[#This Row],[98 (01JUL1985 03:00:00)-Water Temperature (C)]]*OO[[#This Row],[40]]</f>
        <v>1.1170429104038749E-6</v>
      </c>
      <c r="AQ58" s="10">
        <f>3/24000000*OO[[#This Row],[99 (01JUL1985 06:00:00)-Water Temperature (C)]]*OO[[#This Row],[41]]</f>
        <v>9.0998896791599993E-7</v>
      </c>
      <c r="AR58" s="10">
        <f>3/24000000*OO[[#This Row],[100 (01JUL1985 09:00:00)-Water Temperature (C)]]*OO[[#This Row],[42]]</f>
        <v>7.9755918279312496E-7</v>
      </c>
      <c r="AS58" s="10">
        <f>3/24000000*OO[[#This Row],[101 (01JUL1985 12:00:00)-Water Temperature (C)]]*OO[[#This Row],[43]]</f>
        <v>7.2128189089125001E-7</v>
      </c>
      <c r="AT58" s="10">
        <f>3/24000000*OO[[#This Row],[102 (01JUL1985 15:00:00)-Water Temperature (C)]]*OO[[#This Row],[44]]</f>
        <v>6.534024827579999E-7</v>
      </c>
      <c r="AU58" s="10">
        <f>3/24000000*OO[[#This Row],[103 (01JUL1985 18:00:00)-Water Temperature (C)]]*OO[[#This Row],[45]]</f>
        <v>5.5255884389624991E-7</v>
      </c>
      <c r="AV58" s="10">
        <f>3/24000000*OO[[#This Row],[104 (01JUL1985 21:00:00)-Water Temperature (C)]]*OO[[#This Row],[46]]</f>
        <v>4.1694202301700006E-7</v>
      </c>
      <c r="AW58" s="10">
        <f>3/24000000*OO[[#This Row],[105 (02JUL1985 00:00:00)-Water Temperature (C)]]*OO[[#This Row],[47]]</f>
        <v>3.0097311382524995E-7</v>
      </c>
      <c r="AX58" s="10">
        <f>3/24000000*OO[[#This Row],[106 (02JUL1985 03:00:00)-Water Temperature (C)]]*OO[[#This Row],[48]]</f>
        <v>2.2569346431349999E-7</v>
      </c>
      <c r="AY58" s="10">
        <f>3/24000000*OO[[#This Row],[107 (02JUL1985 06:00:00)-Water Temperature (C)]]*OO[[#This Row],[49]]</f>
        <v>1.7786612942906248E-7</v>
      </c>
      <c r="AZ58" s="10">
        <f>3/24000000*OO[[#This Row],[108 (02JUL1985 09:00:00)-Water Temperature (C)]]*OO[[#This Row],[50]]</f>
        <v>1.5500979244799998E-7</v>
      </c>
      <c r="BA58" s="10">
        <f>3/24000000*OO[[#This Row],[109 (02JUL1985 12:00:00)-Water Temperature (C)]]*OO[[#This Row],[51]]</f>
        <v>1.4131636875539997E-7</v>
      </c>
      <c r="BB58" s="10">
        <f>3/24000000*OO[[#This Row],[110 (02JUL1985 15:00:00)-Water Temperature (C)]]*OO[[#This Row],[52]]</f>
        <v>1.3313045955172499E-7</v>
      </c>
      <c r="BC58" s="10">
        <f>3/24000000*OO[[#This Row],[111 (02JUL1985 18:00:00)-Water Temperature (C)]]*OO[[#This Row],[53]]</f>
        <v>1.2524900512643751E-7</v>
      </c>
      <c r="BD58" s="10">
        <f>3/24000000*OO[[#This Row],[112 (02JUL1985 21:00:00)-Water Temperature (C)]]*OO[[#This Row],[54]]</f>
        <v>1.1317156862129999E-7</v>
      </c>
      <c r="BE58" s="10">
        <f>3/24000000*OO[[#This Row],[113 (03JUL1985 00:00:00)-Water Temperature (C)]]*OO[[#This Row],[55]]</f>
        <v>9.8893379750550001E-8</v>
      </c>
      <c r="BF58" s="10">
        <f>3/24000000*OO[[#This Row],[114 (03JUL1985 03:00:00)-Water Temperature (C)]]*OO[[#This Row],[56]]</f>
        <v>8.6491372997587511E-8</v>
      </c>
      <c r="BG58" s="10">
        <f>3/24000000*OO[[#This Row],[115 (03JUL1985 06:00:00)-Water Temperature (C)]]*OO[[#This Row],[57]]</f>
        <v>7.5770804456875001E-8</v>
      </c>
      <c r="BH58" s="10">
        <f>3/24000000*OO[[#This Row],[116 (03JUL1985 09:00:00)-Water Temperature (C)]]*OO[[#This Row],[58]]</f>
        <v>6.9808000725449996E-8</v>
      </c>
      <c r="BI58" s="10">
        <f>3/24000000*OO[[#This Row],[117 (03JUL1985 12:00:00)-Water Temperature (C)]]*OO[[#This Row],[59]]</f>
        <v>6.2647532540675003E-8</v>
      </c>
      <c r="BJ58" s="10">
        <f>3/24000000*OO[[#This Row],[118 (03JUL1985 15:00:00)-Water Temperature (C)]]*OO[[#This Row],[60]]</f>
        <v>5.9685683826999993E-8</v>
      </c>
      <c r="BK58" s="10">
        <f>3/24000000*OO[[#This Row],[119 (03JUL1985 18:00:00)-Water Temperature (C)]]*OO[[#This Row],[61]]</f>
        <v>5.5572951360149997E-8</v>
      </c>
      <c r="BL58" s="10">
        <f>3/24000000*OO[[#This Row],[120 (03JUL1985 21:00:00)-Water Temperature (C)]]*OO[[#This Row],[62]]</f>
        <v>4.7870194505100001E-8</v>
      </c>
      <c r="BM58" s="10">
        <f>3/24000000*OO[[#This Row],[121 (04JUL1985 00:00:00)-Water Temperature (C)]]*OO[[#This Row],[63]]</f>
        <v>4.0323149024624996E-8</v>
      </c>
      <c r="BN58" s="10">
        <f>3/24000000*OO[[#This Row],[122 (04JUL1985 03:00:00)-Water Temperature (C)]]*OO[[#This Row],[64]]</f>
        <v>3.4911057260462501E-8</v>
      </c>
      <c r="BO58" s="10">
        <f>3/24000000*OO[[#This Row],[123 (04JUL1985 06:00:00)-Water Temperature (C)]]*OO[[#This Row],[65]]</f>
        <v>3.1555481543175003E-8</v>
      </c>
      <c r="BP58" s="10">
        <f>3/24000000*OO[[#This Row],[124 (04JUL1985 09:00:00)-Water Temperature (C)]]*OO[[#This Row],[66]]</f>
        <v>3.0813432283199998E-8</v>
      </c>
      <c r="BQ58" s="10">
        <f>3/24000000*OO[[#This Row],[125 (04JUL1985 12:00:00)-Water Temperature (C)]]*OO[[#This Row],[67]]</f>
        <v>3.0746310607312501E-8</v>
      </c>
      <c r="BR58" s="10">
        <f>3/24000000*OO[[#This Row],[126 (04JUL1985 15:00:00)-Water Temperature (C)]]*OO[[#This Row],[68]]</f>
        <v>3.2515753922512499E-8</v>
      </c>
      <c r="BS58" s="10">
        <f>3/24000000*OO[[#This Row],[127 (04JUL1985 18:00:00)-Water Temperature (C)]]*OO[[#This Row],[69]]</f>
        <v>3.8537904461849995E-8</v>
      </c>
      <c r="BT58" s="10">
        <f>3/24000000*OO[[#This Row],[128 (04JUL1985 21:00:00)-Water Temperature (C)]]*OO[[#This Row],[70]]</f>
        <v>4.5379282404274998E-8</v>
      </c>
      <c r="BU58" s="10">
        <f>3/24000000*OO[[#This Row],[129 (05JUL1985 00:00:00)-Water Temperature (C)]]*OO[[#This Row],[71]]</f>
        <v>4.8409135175924998E-8</v>
      </c>
      <c r="BV58" s="10">
        <f>3/24000000*OO[[#This Row],[130 (05JUL1985 03:00:00)-Water Temperature (C)]]*OO[[#This Row],[72]]</f>
        <v>4.7770045999999998E-8</v>
      </c>
      <c r="BW58" s="10">
        <f>3/24000000*OO[[#This Row],[131 (05JUL1985 06:00:00)-Water Temperature (C)]]*OO[[#This Row],[73]]</f>
        <v>4.4454988406200003E-8</v>
      </c>
      <c r="BX58" s="10">
        <f>3/24000000*OO[[#This Row],[132 (05JUL1985 09:00:00)-Water Temperature (C)]]*OO[[#This Row],[74]]</f>
        <v>4.1695322348437492E-8</v>
      </c>
      <c r="BY58" s="10">
        <f>3/24000000*OO[[#This Row],[133 (05JUL1985 12:00:00)-Water Temperature (C)]]*OO[[#This Row],[75]]</f>
        <v>3.9185130366112506E-8</v>
      </c>
      <c r="BZ58" s="10">
        <f>3/24000000*OO[[#This Row],[134 (05JUL1985 15:00:00)-Water Temperature (C)]]*OO[[#This Row],[76]]</f>
        <v>3.6937500533212497E-8</v>
      </c>
      <c r="CA58" s="10">
        <f>3/24000000*OO[[#This Row],[135 (05JUL1985 18:00:00)-Water Temperature (C)]]*OO[[#This Row],[77]]</f>
        <v>3.5366444227249996E-8</v>
      </c>
      <c r="CB58" s="10">
        <f>3/24000000*OO[[#This Row],[136 (05JUL1985 21:00:00)-Water Temperature (C)]]*OO[[#This Row],[78]]</f>
        <v>3.3199182017024995E-8</v>
      </c>
      <c r="CC58" s="10">
        <f>3/24000000*OO[[#This Row],[137 (06JUL1985 00:00:00)-Water Temperature (C)]]*OO[[#This Row],[79]]</f>
        <v>3.0852822010874998E-8</v>
      </c>
      <c r="CD58" s="10">
        <f>3/24000000*OO[[#This Row],[138 (06JUL1985 03:00:00)-Water Temperature (C)]]*OO[[#This Row],[80]]</f>
        <v>2.8269339110099998E-8</v>
      </c>
      <c r="CE58" s="10">
        <f>3/24000000*OO[[#This Row],[139 (06JUL1985 06:00:00)-Water Temperature (C)]]*OO[[#This Row],[81]]</f>
        <v>2.6121100641650001E-8</v>
      </c>
      <c r="CF58" s="10">
        <f>3/24000000*OO[[#This Row],[140 (06JUL1985 09:00:00)-Water Temperature (C)]]*OO[[#This Row],[82]]</f>
        <v>2.5692618024612499E-8</v>
      </c>
      <c r="CG58" s="10">
        <f>3/24000000*OO[[#This Row],[141 (06JUL1985 12:00:00)-Water Temperature (C)]]*OO[[#This Row],[83]]</f>
        <v>2.5948264559174997E-8</v>
      </c>
      <c r="CH58" s="10">
        <f>3/24000000*OO[[#This Row],[142 (06JUL1985 15:00:00)-Water Temperature (C)]]*OO[[#This Row],[84]]</f>
        <v>2.6915923983212498E-8</v>
      </c>
      <c r="CI58" s="10">
        <f>3/24000000*OO[[#This Row],[143 (06JUL1985 18:00:00)-Water Temperature (C)]]*OO[[#This Row],[85]]</f>
        <v>2.8401536969874998E-8</v>
      </c>
      <c r="CJ58" s="10">
        <f>3/24000000*OO[[#This Row],[144 (06JUL1985 21:00:00)-Water Temperature (C)]]*OO[[#This Row],[86]]</f>
        <v>2.9337725361149993E-8</v>
      </c>
      <c r="CK58" s="10">
        <f>3/24000000*OO[[#This Row],[145 (07JUL1985 00:00:00)-Water Temperature (C)]]*OO[[#This Row],[87]]</f>
        <v>2.8512081771775E-8</v>
      </c>
      <c r="CL58" s="10">
        <f>3/24000000*OO[[#This Row],[146 (07JUL1985 03:00:00)-Water Temperature (C)]]*OO[[#This Row],[88]]</f>
        <v>2.6923968151125001E-8</v>
      </c>
      <c r="CM58" s="10">
        <f>3/24000000*OO[[#This Row],[147 (07JUL1985 06:00:00)-Water Temperature (C)]]*OO[[#This Row],[89]]</f>
        <v>2.4768019301299995E-8</v>
      </c>
      <c r="CN58" s="10">
        <f>3/24000000*OO[[#This Row],[148 (07JUL1985 09:00:00)-Water Temperature (C)]]*OO[[#This Row],[90]]</f>
        <v>2.2974277521299999E-8</v>
      </c>
      <c r="CO58" s="10">
        <f>3/24000000*OO[[#This Row],[149 (07JUL1985 12:00:00)-Water Temperature (C)]]*OO[[#This Row],[91]]</f>
        <v>2.1810757988749998E-8</v>
      </c>
      <c r="CP58" s="10">
        <f>3/24000000*OO[[#This Row],[150 (07JUL1985 15:00:00)-Water Temperature (C)]]*OO[[#This Row],[92]]</f>
        <v>2.1810757988749998E-8</v>
      </c>
      <c r="CQ58" s="10">
        <f>3/24000000*OO[[#This Row],[151 (07JUL1985 18:00:00)-Water Temperature (C)]]*OO[[#This Row],[93]]</f>
        <v>2.1810757988749998E-8</v>
      </c>
      <c r="CR58" s="10">
        <f>3/24000000*OO[[#This Row],[152 (07JUL1985 21:00:00)-Water Temperature (C)]]*OO[[#This Row],[94]]</f>
        <v>2.1810757988749998E-8</v>
      </c>
      <c r="CS58" s="10">
        <f>3/24000000*OO[[#This Row],[153 (08JUL1985 00:00:00)-Water Temperature (C)]]*OO[[#This Row],[95]]</f>
        <v>2.1810757988749998E-8</v>
      </c>
      <c r="CT58" s="10">
        <f>3/24000000*OO[[#This Row],[154 (08JUL1985 03:00:00)-Water Temperature (C)]]*OO[[#This Row],[96]]</f>
        <v>2.1810757988749998E-8</v>
      </c>
      <c r="CU58" s="10">
        <f>3/24000000*OO[[#This Row],[155 (08JUL1985 06:00:00)-Water Temperature (C)]]*OO[[#This Row],[97]]</f>
        <v>2.1810757988749998E-8</v>
      </c>
      <c r="CV58" s="10">
        <f>3/24000000*OO[[#This Row],[156 (08JUL1985 09:00:00)-Water Temperature (C)]]*OO[[#This Row],[98]]</f>
        <v>2.1810757988749998E-8</v>
      </c>
      <c r="CW58" s="10">
        <f>3/24000000*OO[[#This Row],[157 (08JUL1985 12:00:00)-Water Temperature (C)]]*OO[[#This Row],[99]]</f>
        <v>2.1810757988749998E-8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5.3634909316831288E-10</v>
      </c>
      <c r="D59" s="10">
        <f>3/24*OO[[#This Row],[60 (26JUN1985 09:00:00)-Water Temperature (C)]]*OO[[#This Row],[2]]/SUM(OO[2])</f>
        <v>1.1466123162802605E-2</v>
      </c>
      <c r="E59" s="10">
        <f>3/24*OO[[#This Row],[61 (26JUN1985 12:00:00)-Water Temperature (C)]]*OO[[#This Row],[3]]/SUM(OO[3])</f>
        <v>0.15483941261217976</v>
      </c>
      <c r="F59" s="10">
        <f>3/24*OO[[#This Row],[62 (26JUN1985 15:00:00)-Water Temperature (C)]]*OO[[#This Row],[4]]/SUM(OO[4])</f>
        <v>5.9721729872459391E-2</v>
      </c>
      <c r="G59" s="10">
        <f>3/24*OO[[#This Row],[63 (26JUN1985 18:00:00)-Water Temperature (C)]]*OO[[#This Row],[5]]/SUM(OO[5])</f>
        <v>4.2771135855647997E-3</v>
      </c>
      <c r="H59" s="10">
        <f>3/24*OO[[#This Row],[64 (26JUN1985 21:00:00)-Water Temperature (C)]]*OO[[#This Row],[6]]/SUM(OO[6])</f>
        <v>1.8146064010857662E-4</v>
      </c>
      <c r="I59" s="10">
        <f>3/24*OO[[#This Row],[65 (27JUN1985 00:00:00)-Water Temperature (C)]]*OO[[#This Row],[7]]/SUM(OO[7])</f>
        <v>6.0386973152582126E-5</v>
      </c>
      <c r="J59" s="10">
        <f>3/24*OO[[#This Row],[66 (27JUN1985 03:00:00)-Water Temperature (C)]]*OO[[#This Row],[8]]/SUM(OO[8])</f>
        <v>5.0299991141140041E-5</v>
      </c>
      <c r="K59" s="10">
        <f>3/24*OO[[#This Row],[67 (27JUN1985 06:00:00)-Water Temperature (C)]]*OO[[#This Row],[9]]/SUM(OO[9])</f>
        <v>4.3149055295620143E-5</v>
      </c>
      <c r="L59" s="10">
        <f>3/24*OO[[#This Row],[68 (27JUN1985 09:00:00)-Water Temperature (C)]]*OO[[#This Row],[10]]/SUM(OO[10])</f>
        <v>3.867151704316937E-5</v>
      </c>
      <c r="M59" s="10">
        <f>3/24*OO[[#This Row],[69 (27JUN1985 12:00:00)-Water Temperature (C)]]*OO[[#This Row],[11]]/SUM(OO[11])</f>
        <v>3.7306544650130394E-5</v>
      </c>
      <c r="N59" s="10">
        <f>3/24*OO[[#This Row],[70 (27JUN1985 15:00:00)-Water Temperature (C)]]*OO[[#This Row],[12]]/SUM(OO[12])</f>
        <v>4.1584079079707315E-5</v>
      </c>
      <c r="O59" s="10">
        <f>3/24*OO[[#This Row],[71 (27JUN1985 18:00:00)-Water Temperature (C)]]*OO[[#This Row],[13]]/SUM(OO[13])</f>
        <v>4.6112028386755391E-5</v>
      </c>
      <c r="P59" s="10">
        <f>3/24*OO[[#This Row],[72 (27JUN1985 21:00:00)-Water Temperature (C)]]*OO[[#This Row],[14]]/SUM(OO[14])</f>
        <v>4.5280836077297794E-5</v>
      </c>
      <c r="Q59" s="10">
        <f>3/24*OO[[#This Row],[73 (28JUN1985 00:00:00)-Water Temperature (C)]]*OO[[#This Row],[15]]/SUM(OO[15])</f>
        <v>4.0392017349679333E-5</v>
      </c>
      <c r="R59" s="10">
        <f>3/24*OO[[#This Row],[74 (28JUN1985 03:00:00)-Water Temperature (C)]]*OO[[#This Row],[16]]/SUM(OO[16])</f>
        <v>3.4624479508858597E-5</v>
      </c>
      <c r="S59" s="10">
        <f>3/24*OO[[#This Row],[75 (28JUN1985 06:00:00)-Water Temperature (C)]]*OO[[#This Row],[17]]/SUM(OO[17])</f>
        <v>2.9295119290213111E-5</v>
      </c>
      <c r="T59" s="10">
        <f>3/24*OO[[#This Row],[76 (28JUN1985 09:00:00)-Water Temperature (C)]]*OO[[#This Row],[18]]/SUM(OO[18])</f>
        <v>2.5095823056609327E-5</v>
      </c>
      <c r="U59" s="10">
        <f>3/24*OO[[#This Row],[77 (28JUN1985 12:00:00)-Water Temperature (C)]]*OO[[#This Row],[19]]/SUM(OO[19])</f>
        <v>2.2478687900771621E-5</v>
      </c>
      <c r="V59" s="10">
        <f>3/24000000*OO[[#This Row],[78 (28JUN1985 15:00:00)-Water Temperature (C)]]*OO[[#This Row],[20]]</f>
        <v>2.03514877488E-5</v>
      </c>
      <c r="W59" s="10">
        <f>3/24000000*OO[[#This Row],[79 (28JUN1985 18:00:00)-Water Temperature (C)]]*OO[[#This Row],[21]]</f>
        <v>1.8338323522618749E-5</v>
      </c>
      <c r="X59" s="10">
        <f>3/24000000*OO[[#This Row],[80 (28JUN1985 21:00:00)-Water Temperature (C)]]*OO[[#This Row],[22]]</f>
        <v>1.6094862430473748E-5</v>
      </c>
      <c r="Y59" s="10">
        <f>3/24000000*OO[[#This Row],[81 (29JUN1985 00:00:00)-Water Temperature (C)]]*OO[[#This Row],[23]]</f>
        <v>1.3995477179468752E-5</v>
      </c>
      <c r="Z59" s="10">
        <f>3/24000000*OO[[#This Row],[82 (29JUN1985 03:00:00)-Water Temperature (C)]]*OO[[#This Row],[24]]</f>
        <v>1.188021730346625E-5</v>
      </c>
      <c r="AA59" s="10">
        <f>3/24000000*OO[[#This Row],[83 (29JUN1985 06:00:00)-Water Temperature (C)]]*OO[[#This Row],[25]]</f>
        <v>9.9328424908562493E-6</v>
      </c>
      <c r="AB59" s="10">
        <f>3/24000000*OO[[#This Row],[84 (29JUN1985 09:00:00)-Water Temperature (C)]]*OO[[#This Row],[26]]</f>
        <v>8.4650846906349992E-6</v>
      </c>
      <c r="AC59" s="10">
        <f>3/24000000*OO[[#This Row],[85 (29JUN1985 12:00:00)-Water Temperature (C)]]*OO[[#This Row],[27]]</f>
        <v>7.5963071396024998E-6</v>
      </c>
      <c r="AD59" s="10">
        <f>3/24000000*OO[[#This Row],[86 (29JUN1985 15:00:00)-Water Temperature (C)]]*OO[[#This Row],[28]]</f>
        <v>6.8312796383187505E-6</v>
      </c>
      <c r="AE59" s="10">
        <f>3/24000000*OO[[#This Row],[88 (29JUN1985 21:00:00)-Water Temperature (C)]]*OO[[#This Row],[30]]</f>
        <v>5.4069667227450005E-6</v>
      </c>
      <c r="AF59" s="10">
        <f>3/24000000*OO[[#This Row],[88 (29JUN1985 21:00:00)-Water Temperature (C)]]*OO[[#This Row],[30]]</f>
        <v>5.4069667227450005E-6</v>
      </c>
      <c r="AG59" s="10">
        <f>3/24000000*OO[[#This Row],[89 (30JUN1985 00:00:00)-Water Temperature (C)]]*OO[[#This Row],[31]]</f>
        <v>4.6674194774324999E-6</v>
      </c>
      <c r="AH59" s="10">
        <f>3/24000000*OO[[#This Row],[90 (30JUN1985 03:00:00)-Water Temperature (C)]]*OO[[#This Row],[32]]</f>
        <v>3.9912948017500006E-6</v>
      </c>
      <c r="AI59" s="10">
        <f>3/24000000*OO[[#This Row],[91 (30JUN1985 06:00:00)-Water Temperature (C)]]*OO[[#This Row],[33]]</f>
        <v>3.3519008230812505E-6</v>
      </c>
      <c r="AJ59" s="10">
        <f>3/24000000*OO[[#This Row],[92 (30JUN1985 09:00:00)-Water Temperature (C)]]*OO[[#This Row],[34]]</f>
        <v>2.9113987347862499E-6</v>
      </c>
      <c r="AK59" s="10">
        <f>3/24000000*OO[[#This Row],[93 (30JUN1985 12:00:00)-Water Temperature (C)]]*OO[[#This Row],[35]]</f>
        <v>2.5732457254975001E-6</v>
      </c>
      <c r="AL59" s="10">
        <f>3/24000000*OO[[#This Row],[94 (30JUN1985 15:00:00)-Water Temperature (C)]]*OO[[#This Row],[36]]</f>
        <v>2.248993407675E-6</v>
      </c>
      <c r="AM59" s="10">
        <f>3/24000000*OO[[#This Row],[95 (30JUN1985 18:00:00)-Water Temperature (C)]]*OO[[#This Row],[37]]</f>
        <v>1.934811777765625E-6</v>
      </c>
      <c r="AN59" s="10">
        <f>3/24000000*OO[[#This Row],[96 (30JUN1985 21:00:00)-Water Temperature (C)]]*OO[[#This Row],[38]]</f>
        <v>1.5815000549818749E-6</v>
      </c>
      <c r="AO59" s="10">
        <f>3/24000000*OO[[#This Row],[97 (01JUL1985 00:00:00)-Water Temperature (C)]]*OO[[#This Row],[39]]</f>
        <v>1.2439891060382496E-6</v>
      </c>
      <c r="AP59" s="10">
        <f>3/24000000*OO[[#This Row],[98 (01JUL1985 03:00:00)-Water Temperature (C)]]*OO[[#This Row],[40]]</f>
        <v>9.8919459253124981E-7</v>
      </c>
      <c r="AQ59" s="10">
        <f>3/24000000*OO[[#This Row],[99 (01JUL1985 06:00:00)-Water Temperature (C)]]*OO[[#This Row],[41]]</f>
        <v>8.0542265193049984E-7</v>
      </c>
      <c r="AR59" s="10">
        <f>3/24000000*OO[[#This Row],[100 (01JUL1985 09:00:00)-Water Temperature (C)]]*OO[[#This Row],[42]]</f>
        <v>7.0515298519374996E-7</v>
      </c>
      <c r="AS59" s="10">
        <f>3/24000000*OO[[#This Row],[101 (01JUL1985 12:00:00)-Water Temperature (C)]]*OO[[#This Row],[43]]</f>
        <v>6.3736395809624999E-7</v>
      </c>
      <c r="AT59" s="10">
        <f>3/24000000*OO[[#This Row],[102 (01JUL1985 15:00:00)-Water Temperature (C)]]*OO[[#This Row],[44]]</f>
        <v>5.7920076830687509E-7</v>
      </c>
      <c r="AU59" s="10">
        <f>3/24000000*OO[[#This Row],[103 (01JUL1985 18:00:00)-Water Temperature (C)]]*OO[[#This Row],[45]]</f>
        <v>4.9460588792999989E-7</v>
      </c>
      <c r="AV59" s="10">
        <f>3/24000000*OO[[#This Row],[104 (01JUL1985 21:00:00)-Water Temperature (C)]]*OO[[#This Row],[46]]</f>
        <v>3.7588442562000007E-7</v>
      </c>
      <c r="AW59" s="10">
        <f>3/24000000*OO[[#This Row],[105 (02JUL1985 00:00:00)-Water Temperature (C)]]*OO[[#This Row],[47]]</f>
        <v>2.7091638514362498E-7</v>
      </c>
      <c r="AX59" s="10">
        <f>3/24000000*OO[[#This Row],[106 (02JUL1985 03:00:00)-Water Temperature (C)]]*OO[[#This Row],[48]]</f>
        <v>2.0205475444165002E-7</v>
      </c>
      <c r="AY59" s="10">
        <f>3/24000000*OO[[#This Row],[107 (02JUL1985 06:00:00)-Water Temperature (C)]]*OO[[#This Row],[49]]</f>
        <v>1.5855460797296251E-7</v>
      </c>
      <c r="AZ59" s="10">
        <f>3/24000000*OO[[#This Row],[108 (02JUL1985 09:00:00)-Water Temperature (C)]]*OO[[#This Row],[50]]</f>
        <v>1.3753914997187497E-7</v>
      </c>
      <c r="BA59" s="10">
        <f>3/24000000*OO[[#This Row],[109 (02JUL1985 12:00:00)-Water Temperature (C)]]*OO[[#This Row],[51]]</f>
        <v>1.250117436777E-7</v>
      </c>
      <c r="BB59" s="10">
        <f>3/24000000*OO[[#This Row],[110 (02JUL1985 15:00:00)-Water Temperature (C)]]*OO[[#This Row],[52]]</f>
        <v>1.174006586914E-7</v>
      </c>
      <c r="BC59" s="10">
        <f>3/24000000*OO[[#This Row],[111 (02JUL1985 18:00:00)-Water Temperature (C)]]*OO[[#This Row],[53]]</f>
        <v>1.1039620927871249E-7</v>
      </c>
      <c r="BD59" s="10">
        <f>3/24000000*OO[[#This Row],[112 (02JUL1985 21:00:00)-Water Temperature (C)]]*OO[[#This Row],[54]]</f>
        <v>9.9771391489949998E-8</v>
      </c>
      <c r="BE59" s="10">
        <f>3/24000000*OO[[#This Row],[113 (03JUL1985 00:00:00)-Water Temperature (C)]]*OO[[#This Row],[55]]</f>
        <v>8.7157820827574987E-8</v>
      </c>
      <c r="BF59" s="10">
        <f>3/24000000*OO[[#This Row],[114 (03JUL1985 03:00:00)-Water Temperature (C)]]*OO[[#This Row],[56]]</f>
        <v>7.6236610013312497E-8</v>
      </c>
      <c r="BG59" s="10">
        <f>3/24000000*OO[[#This Row],[115 (03JUL1985 06:00:00)-Water Temperature (C)]]*OO[[#This Row],[57]]</f>
        <v>6.6856701029925001E-8</v>
      </c>
      <c r="BH59" s="10">
        <f>3/24000000*OO[[#This Row],[116 (03JUL1985 09:00:00)-Water Temperature (C)]]*OO[[#This Row],[58]]</f>
        <v>6.1577405535149986E-8</v>
      </c>
      <c r="BI59" s="10">
        <f>3/24000000*OO[[#This Row],[117 (03JUL1985 12:00:00)-Water Temperature (C)]]*OO[[#This Row],[59]]</f>
        <v>5.5259353699674998E-8</v>
      </c>
      <c r="BJ59" s="10">
        <f>3/24000000*OO[[#This Row],[118 (03JUL1985 15:00:00)-Water Temperature (C)]]*OO[[#This Row],[60]]</f>
        <v>5.2505946095812499E-8</v>
      </c>
      <c r="BK59" s="10">
        <f>3/24000000*OO[[#This Row],[119 (03JUL1985 18:00:00)-Water Temperature (C)]]*OO[[#This Row],[61]]</f>
        <v>4.9128458918174995E-8</v>
      </c>
      <c r="BL59" s="10">
        <f>3/24000000*OO[[#This Row],[120 (03JUL1985 21:00:00)-Water Temperature (C)]]*OO[[#This Row],[62]]</f>
        <v>4.2483627252149998E-8</v>
      </c>
      <c r="BM59" s="10">
        <f>3/24000000*OO[[#This Row],[121 (04JUL1985 00:00:00)-Water Temperature (C)]]*OO[[#This Row],[63]]</f>
        <v>3.5691026718462498E-8</v>
      </c>
      <c r="BN59" s="10">
        <f>3/24000000*OO[[#This Row],[122 (04JUL1985 03:00:00)-Water Temperature (C)]]*OO[[#This Row],[64]]</f>
        <v>3.0754765177812499E-8</v>
      </c>
      <c r="BO59" s="10">
        <f>3/24000000*OO[[#This Row],[123 (04JUL1985 06:00:00)-Water Temperature (C)]]*OO[[#This Row],[65]]</f>
        <v>2.7727784476699997E-8</v>
      </c>
      <c r="BP59" s="10">
        <f>3/24000000*OO[[#This Row],[124 (04JUL1985 09:00:00)-Water Temperature (C)]]*OO[[#This Row],[66]]</f>
        <v>2.7049212182562501E-8</v>
      </c>
      <c r="BQ59" s="10">
        <f>3/24000000*OO[[#This Row],[125 (04JUL1985 12:00:00)-Water Temperature (C)]]*OO[[#This Row],[67]]</f>
        <v>2.6955629003100002E-8</v>
      </c>
      <c r="BR59" s="10">
        <f>3/24000000*OO[[#This Row],[126 (04JUL1985 15:00:00)-Water Temperature (C)]]*OO[[#This Row],[68]]</f>
        <v>2.8173411724000001E-8</v>
      </c>
      <c r="BS59" s="10">
        <f>3/24000000*OO[[#This Row],[127 (04JUL1985 18:00:00)-Water Temperature (C)]]*OO[[#This Row],[69]]</f>
        <v>3.2940526438500001E-8</v>
      </c>
      <c r="BT59" s="10">
        <f>3/24000000*OO[[#This Row],[128 (04JUL1985 21:00:00)-Water Temperature (C)]]*OO[[#This Row],[70]]</f>
        <v>3.8874001194449997E-8</v>
      </c>
      <c r="BU59" s="10">
        <f>3/24000000*OO[[#This Row],[129 (05JUL1985 00:00:00)-Water Temperature (C)]]*OO[[#This Row],[71]]</f>
        <v>4.1847224417099997E-8</v>
      </c>
      <c r="BV59" s="10">
        <f>3/24000000*OO[[#This Row],[130 (05JUL1985 03:00:00)-Water Temperature (C)]]*OO[[#This Row],[72]]</f>
        <v>4.1637838536525002E-8</v>
      </c>
      <c r="BW59" s="10">
        <f>3/24000000*OO[[#This Row],[131 (05JUL1985 06:00:00)-Water Temperature (C)]]*OO[[#This Row],[73]]</f>
        <v>3.90076188347E-8</v>
      </c>
      <c r="BX59" s="10">
        <f>3/24000000*OO[[#This Row],[132 (05JUL1985 09:00:00)-Water Temperature (C)]]*OO[[#This Row],[74]]</f>
        <v>3.6668141302837496E-8</v>
      </c>
      <c r="BY59" s="10">
        <f>3/24000000*OO[[#This Row],[133 (05JUL1985 12:00:00)-Water Temperature (C)]]*OO[[#This Row],[75]]</f>
        <v>3.44787053304E-8</v>
      </c>
      <c r="BZ59" s="10">
        <f>3/24000000*OO[[#This Row],[134 (05JUL1985 15:00:00)-Water Temperature (C)]]*OO[[#This Row],[76]]</f>
        <v>3.2410095400025005E-8</v>
      </c>
      <c r="CA59" s="10">
        <f>3/24000000*OO[[#This Row],[135 (05JUL1985 18:00:00)-Water Temperature (C)]]*OO[[#This Row],[77]]</f>
        <v>3.0977808037325003E-8</v>
      </c>
      <c r="CB59" s="10">
        <f>3/24000000*OO[[#This Row],[136 (05JUL1985 21:00:00)-Water Temperature (C)]]*OO[[#This Row],[78]]</f>
        <v>2.9089119026449998E-8</v>
      </c>
      <c r="CC59" s="10">
        <f>3/24000000*OO[[#This Row],[137 (06JUL1985 00:00:00)-Water Temperature (C)]]*OO[[#This Row],[79]]</f>
        <v>2.7025279496199999E-8</v>
      </c>
      <c r="CD59" s="10">
        <f>3/24000000*OO[[#This Row],[138 (06JUL1985 03:00:00)-Water Temperature (C)]]*OO[[#This Row],[80]]</f>
        <v>2.4800838713449998E-8</v>
      </c>
      <c r="CE59" s="10">
        <f>3/24000000*OO[[#This Row],[139 (06JUL1985 06:00:00)-Water Temperature (C)]]*OO[[#This Row],[81]]</f>
        <v>2.2908171769499999E-8</v>
      </c>
      <c r="CF59" s="10">
        <f>3/24000000*OO[[#This Row],[140 (06JUL1985 09:00:00)-Water Temperature (C)]]*OO[[#This Row],[82]]</f>
        <v>2.25033639763625E-8</v>
      </c>
      <c r="CG59" s="10">
        <f>3/24000000*OO[[#This Row],[141 (06JUL1985 12:00:00)-Water Temperature (C)]]*OO[[#This Row],[83]]</f>
        <v>2.2708216588800001E-8</v>
      </c>
      <c r="CH59" s="10">
        <f>3/24000000*OO[[#This Row],[142 (06JUL1985 15:00:00)-Water Temperature (C)]]*OO[[#This Row],[84]]</f>
        <v>2.34812698406E-8</v>
      </c>
      <c r="CI59" s="10">
        <f>3/24000000*OO[[#This Row],[143 (06JUL1985 18:00:00)-Water Temperature (C)]]*OO[[#This Row],[85]]</f>
        <v>2.4690481922212497E-8</v>
      </c>
      <c r="CJ59" s="10">
        <f>3/24000000*OO[[#This Row],[144 (06JUL1985 21:00:00)-Water Temperature (C)]]*OO[[#This Row],[86]]</f>
        <v>2.5510630396400001E-8</v>
      </c>
      <c r="CK59" s="10">
        <f>3/24000000*OO[[#This Row],[145 (07JUL1985 00:00:00)-Water Temperature (C)]]*OO[[#This Row],[87]]</f>
        <v>2.486537484325E-8</v>
      </c>
      <c r="CL59" s="10">
        <f>3/24000000*OO[[#This Row],[146 (07JUL1985 03:00:00)-Water Temperature (C)]]*OO[[#This Row],[88]]</f>
        <v>2.3554977280087499E-8</v>
      </c>
      <c r="CM59" s="10">
        <f>3/24000000*OO[[#This Row],[147 (07JUL1985 06:00:00)-Water Temperature (C)]]*OO[[#This Row],[89]]</f>
        <v>2.1755882404799999E-8</v>
      </c>
      <c r="CN59" s="10">
        <f>3/24000000*OO[[#This Row],[148 (07JUL1985 09:00:00)-Water Temperature (C)]]*OO[[#This Row],[90]]</f>
        <v>2.0218453369309996E-8</v>
      </c>
      <c r="CO59" s="10">
        <f>3/24000000*OO[[#This Row],[149 (07JUL1985 12:00:00)-Water Temperature (C)]]*OO[[#This Row],[91]]</f>
        <v>1.9176872761102503E-8</v>
      </c>
      <c r="CP59" s="10">
        <f>3/24000000*OO[[#This Row],[150 (07JUL1985 15:00:00)-Water Temperature (C)]]*OO[[#This Row],[92]]</f>
        <v>1.9176872761102503E-8</v>
      </c>
      <c r="CQ59" s="10">
        <f>3/24000000*OO[[#This Row],[151 (07JUL1985 18:00:00)-Water Temperature (C)]]*OO[[#This Row],[93]]</f>
        <v>1.9176872761102503E-8</v>
      </c>
      <c r="CR59" s="10">
        <f>3/24000000*OO[[#This Row],[152 (07JUL1985 21:00:00)-Water Temperature (C)]]*OO[[#This Row],[94]]</f>
        <v>1.9176872761102503E-8</v>
      </c>
      <c r="CS59" s="10">
        <f>3/24000000*OO[[#This Row],[153 (08JUL1985 00:00:00)-Water Temperature (C)]]*OO[[#This Row],[95]]</f>
        <v>1.9176872761102503E-8</v>
      </c>
      <c r="CT59" s="10">
        <f>3/24000000*OO[[#This Row],[154 (08JUL1985 03:00:00)-Water Temperature (C)]]*OO[[#This Row],[96]]</f>
        <v>1.9176872761102503E-8</v>
      </c>
      <c r="CU59" s="10">
        <f>3/24000000*OO[[#This Row],[155 (08JUL1985 06:00:00)-Water Temperature (C)]]*OO[[#This Row],[97]]</f>
        <v>1.9176872761102503E-8</v>
      </c>
      <c r="CV59" s="10">
        <f>3/24000000*OO[[#This Row],[156 (08JUL1985 09:00:00)-Water Temperature (C)]]*OO[[#This Row],[98]]</f>
        <v>1.9176872761102503E-8</v>
      </c>
      <c r="CW59" s="10">
        <f>3/24000000*OO[[#This Row],[157 (08JUL1985 12:00:00)-Water Temperature (C)]]*OO[[#This Row],[99]]</f>
        <v>1.9176872761102503E-8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5.403491375418949E-11</v>
      </c>
      <c r="D60" s="10">
        <f>3/24*OO[[#This Row],[60 (26JUN1985 09:00:00)-Water Temperature (C)]]*OO[[#This Row],[2]]/SUM(OO[2])</f>
        <v>5.1130291709252512E-3</v>
      </c>
      <c r="E60" s="10">
        <f>3/24*OO[[#This Row],[61 (26JUN1985 12:00:00)-Water Temperature (C)]]*OO[[#This Row],[3]]/SUM(OO[3])</f>
        <v>0.10129292966046619</v>
      </c>
      <c r="F60" s="10">
        <f>3/24*OO[[#This Row],[62 (26JUN1985 15:00:00)-Water Temperature (C)]]*OO[[#This Row],[4]]/SUM(OO[4])</f>
        <v>4.6960349359086127E-2</v>
      </c>
      <c r="G60" s="10">
        <f>3/24*OO[[#This Row],[63 (26JUN1985 18:00:00)-Water Temperature (C)]]*OO[[#This Row],[5]]/SUM(OO[5])</f>
        <v>3.7038318224202667E-3</v>
      </c>
      <c r="H60" s="10">
        <f>3/24*OO[[#This Row],[64 (26JUN1985 21:00:00)-Water Temperature (C)]]*OO[[#This Row],[6]]/SUM(OO[6])</f>
        <v>1.5091463292412913E-4</v>
      </c>
      <c r="I60" s="10">
        <f>3/24*OO[[#This Row],[65 (27JUN1985 00:00:00)-Water Temperature (C)]]*OO[[#This Row],[7]]/SUM(OO[7])</f>
        <v>4.2039743870173746E-5</v>
      </c>
      <c r="J60" s="10">
        <f>3/24*OO[[#This Row],[66 (27JUN1985 03:00:00)-Water Temperature (C)]]*OO[[#This Row],[8]]/SUM(OO[8])</f>
        <v>3.4707020053095447E-5</v>
      </c>
      <c r="K60" s="10">
        <f>3/24*OO[[#This Row],[67 (27JUN1985 06:00:00)-Water Temperature (C)]]*OO[[#This Row],[9]]/SUM(OO[9])</f>
        <v>2.9822812915867806E-5</v>
      </c>
      <c r="L60" s="10">
        <f>3/24*OO[[#This Row],[68 (27JUN1985 09:00:00)-Water Temperature (C)]]*OO[[#This Row],[10]]/SUM(OO[10])</f>
        <v>2.6724433370447466E-5</v>
      </c>
      <c r="M60" s="10">
        <f>3/24*OO[[#This Row],[69 (27JUN1985 12:00:00)-Water Temperature (C)]]*OO[[#This Row],[11]]/SUM(OO[11])</f>
        <v>2.5617783999099977E-5</v>
      </c>
      <c r="N60" s="10">
        <f>3/24*OO[[#This Row],[70 (27JUN1985 15:00:00)-Water Temperature (C)]]*OO[[#This Row],[12]]/SUM(OO[12])</f>
        <v>2.8404324758877621E-5</v>
      </c>
      <c r="O60" s="10">
        <f>3/24*OO[[#This Row],[71 (27JUN1985 18:00:00)-Water Temperature (C)]]*OO[[#This Row],[13]]/SUM(OO[13])</f>
        <v>3.1780072502336089E-5</v>
      </c>
      <c r="P60" s="10">
        <f>3/24*OO[[#This Row],[72 (27JUN1985 21:00:00)-Water Temperature (C)]]*OO[[#This Row],[14]]/SUM(OO[14])</f>
        <v>3.1564149428027831E-5</v>
      </c>
      <c r="Q60" s="10">
        <f>3/24*OO[[#This Row],[73 (28JUN1985 00:00:00)-Water Temperature (C)]]*OO[[#This Row],[15]]/SUM(OO[15])</f>
        <v>2.8393930443180779E-5</v>
      </c>
      <c r="R60" s="10">
        <f>3/24*OO[[#This Row],[74 (28JUN1985 03:00:00)-Water Temperature (C)]]*OO[[#This Row],[16]]/SUM(OO[16])</f>
        <v>2.4491357865083602E-5</v>
      </c>
      <c r="S60" s="10">
        <f>3/24*OO[[#This Row],[75 (28JUN1985 06:00:00)-Water Temperature (C)]]*OO[[#This Row],[17]]/SUM(OO[17])</f>
        <v>2.0824106793628695E-5</v>
      </c>
      <c r="T60" s="10">
        <f>3/24*OO[[#This Row],[76 (28JUN1985 09:00:00)-Water Temperature (C)]]*OO[[#This Row],[18]]/SUM(OO[18])</f>
        <v>1.7908093543240671E-5</v>
      </c>
      <c r="U60" s="10">
        <f>3/24*OO[[#This Row],[77 (28JUN1985 12:00:00)-Water Temperature (C)]]*OO[[#This Row],[19]]/SUM(OO[19])</f>
        <v>1.6084486877528336E-5</v>
      </c>
      <c r="V60" s="10">
        <f>3/24000000*OO[[#This Row],[78 (28JUN1985 15:00:00)-Water Temperature (C)]]*OO[[#This Row],[20]]</f>
        <v>1.462646604104E-5</v>
      </c>
      <c r="W60" s="10">
        <f>3/24000000*OO[[#This Row],[79 (28JUN1985 18:00:00)-Water Temperature (C)]]*OO[[#This Row],[21]]</f>
        <v>1.3249038498909997E-5</v>
      </c>
      <c r="X60" s="10">
        <f>3/24000000*OO[[#This Row],[80 (28JUN1985 21:00:00)-Water Temperature (C)]]*OO[[#This Row],[22]]</f>
        <v>1.1695841414531251E-5</v>
      </c>
      <c r="Y60" s="10">
        <f>3/24000000*OO[[#This Row],[81 (29JUN1985 00:00:00)-Water Temperature (C)]]*OO[[#This Row],[23]]</f>
        <v>1.0234843162218749E-5</v>
      </c>
      <c r="Z60" s="10">
        <f>3/24000000*OO[[#This Row],[82 (29JUN1985 03:00:00)-Water Temperature (C)]]*OO[[#This Row],[24]]</f>
        <v>8.7510041250949983E-6</v>
      </c>
      <c r="AA60" s="10">
        <f>3/24000000*OO[[#This Row],[83 (29JUN1985 06:00:00)-Water Temperature (C)]]*OO[[#This Row],[25]]</f>
        <v>7.3633910939399993E-6</v>
      </c>
      <c r="AB60" s="10">
        <f>3/24000000*OO[[#This Row],[84 (29JUN1985 09:00:00)-Water Temperature (C)]]*OO[[#This Row],[26]]</f>
        <v>6.2977024743750003E-6</v>
      </c>
      <c r="AC60" s="10">
        <f>3/24000000*OO[[#This Row],[85 (29JUN1985 12:00:00)-Water Temperature (C)]]*OO[[#This Row],[27]]</f>
        <v>5.6726616340187494E-6</v>
      </c>
      <c r="AD60" s="10">
        <f>3/24000000*OO[[#This Row],[86 (29JUN1985 15:00:00)-Water Temperature (C)]]*OO[[#This Row],[28]]</f>
        <v>5.1333745612449986E-6</v>
      </c>
      <c r="AE60" s="10">
        <f>3/24000000*OO[[#This Row],[88 (29JUN1985 21:00:00)-Water Temperature (C)]]*OO[[#This Row],[30]]</f>
        <v>4.1141350760999998E-6</v>
      </c>
      <c r="AF60" s="10">
        <f>3/24000000*OO[[#This Row],[88 (29JUN1985 21:00:00)-Water Temperature (C)]]*OO[[#This Row],[30]]</f>
        <v>4.1141350760999998E-6</v>
      </c>
      <c r="AG60" s="10">
        <f>3/24000000*OO[[#This Row],[89 (30JUN1985 00:00:00)-Water Temperature (C)]]*OO[[#This Row],[31]]</f>
        <v>3.5740873512450002E-6</v>
      </c>
      <c r="AH60" s="10">
        <f>3/24000000*OO[[#This Row],[90 (30JUN1985 03:00:00)-Water Temperature (C)]]*OO[[#This Row],[32]]</f>
        <v>3.0816479376187495E-6</v>
      </c>
      <c r="AI60" s="10">
        <f>3/24000000*OO[[#This Row],[91 (30JUN1985 06:00:00)-Water Temperature (C)]]*OO[[#This Row],[33]]</f>
        <v>2.6078238150300001E-6</v>
      </c>
      <c r="AJ60" s="10">
        <f>3/24000000*OO[[#This Row],[92 (30JUN1985 09:00:00)-Water Temperature (C)]]*OO[[#This Row],[34]]</f>
        <v>2.2764049163212499E-6</v>
      </c>
      <c r="AK60" s="10">
        <f>3/24000000*OO[[#This Row],[93 (30JUN1985 12:00:00)-Water Temperature (C)]]*OO[[#This Row],[35]]</f>
        <v>2.0233561207187494E-6</v>
      </c>
      <c r="AL60" s="10">
        <f>3/24000000*OO[[#This Row],[94 (30JUN1985 15:00:00)-Water Temperature (C)]]*OO[[#This Row],[36]]</f>
        <v>1.7813050653404999E-6</v>
      </c>
      <c r="AM60" s="10">
        <f>3/24000000*OO[[#This Row],[95 (30JUN1985 18:00:00)-Water Temperature (C)]]*OO[[#This Row],[37]]</f>
        <v>1.5455931797034998E-6</v>
      </c>
      <c r="AN60" s="10">
        <f>3/24000000*OO[[#This Row],[96 (30JUN1985 21:00:00)-Water Temperature (C)]]*OO[[#This Row],[38]]</f>
        <v>1.273149544015E-6</v>
      </c>
      <c r="AO60" s="10">
        <f>3/24000000*OO[[#This Row],[97 (01JUL1985 00:00:00)-Water Temperature (C)]]*OO[[#This Row],[39]]</f>
        <v>1.0062094239737501E-6</v>
      </c>
      <c r="AP60" s="10">
        <f>3/24000000*OO[[#This Row],[98 (01JUL1985 03:00:00)-Water Temperature (C)]]*OO[[#This Row],[40]]</f>
        <v>8.0246166783699996E-7</v>
      </c>
      <c r="AQ60" s="10">
        <f>3/24000000*OO[[#This Row],[99 (01JUL1985 06:00:00)-Water Temperature (C)]]*OO[[#This Row],[41]]</f>
        <v>6.5469074319449998E-7</v>
      </c>
      <c r="AR60" s="10">
        <f>3/24000000*OO[[#This Row],[100 (01JUL1985 09:00:00)-Water Temperature (C)]]*OO[[#This Row],[42]]</f>
        <v>5.7389045016825008E-7</v>
      </c>
      <c r="AS60" s="10">
        <f>3/24000000*OO[[#This Row],[101 (01JUL1985 12:00:00)-Water Temperature (C)]]*OO[[#This Row],[43]]</f>
        <v>5.197775390684999E-7</v>
      </c>
      <c r="AT60" s="10">
        <f>3/24000000*OO[[#This Row],[102 (01JUL1985 15:00:00)-Water Temperature (C)]]*OO[[#This Row],[44]]</f>
        <v>4.7429778028875004E-7</v>
      </c>
      <c r="AU60" s="10">
        <f>3/24000000*OO[[#This Row],[103 (01JUL1985 18:00:00)-Water Temperature (C)]]*OO[[#This Row],[45]]</f>
        <v>4.0878372675349997E-7</v>
      </c>
      <c r="AV60" s="10">
        <f>3/24000000*OO[[#This Row],[104 (01JUL1985 21:00:00)-Water Temperature (C)]]*OO[[#This Row],[46]]</f>
        <v>3.1315172316487504E-7</v>
      </c>
      <c r="AW60" s="10">
        <f>3/24000000*OO[[#This Row],[105 (02JUL1985 00:00:00)-Water Temperature (C)]]*OO[[#This Row],[47]]</f>
        <v>2.2575978665925E-7</v>
      </c>
      <c r="AX60" s="10">
        <f>3/24000000*OO[[#This Row],[106 (02JUL1985 03:00:00)-Water Temperature (C)]]*OO[[#This Row],[48]]</f>
        <v>1.677820882678875E-7</v>
      </c>
      <c r="AY60" s="10">
        <f>3/24000000*OO[[#This Row],[107 (02JUL1985 06:00:00)-Water Temperature (C)]]*OO[[#This Row],[49]]</f>
        <v>1.3121876814580003E-7</v>
      </c>
      <c r="AZ60" s="10">
        <f>3/24000000*OO[[#This Row],[108 (02JUL1985 09:00:00)-Water Temperature (C)]]*OO[[#This Row],[50]]</f>
        <v>1.1338253628524998E-7</v>
      </c>
      <c r="BA60" s="10">
        <f>3/24000000*OO[[#This Row],[109 (02JUL1985 12:00:00)-Water Temperature (C)]]*OO[[#This Row],[51]]</f>
        <v>1.02831844826E-7</v>
      </c>
      <c r="BB60" s="10">
        <f>3/24000000*OO[[#This Row],[110 (02JUL1985 15:00:00)-Water Temperature (C)]]*OO[[#This Row],[52]]</f>
        <v>9.6365165441737482E-8</v>
      </c>
      <c r="BC60" s="10">
        <f>3/24000000*OO[[#This Row],[111 (02JUL1985 18:00:00)-Water Temperature (C)]]*OO[[#This Row],[53]]</f>
        <v>9.0595839092549994E-8</v>
      </c>
      <c r="BD60" s="10">
        <f>3/24000000*OO[[#This Row],[112 (02JUL1985 21:00:00)-Water Temperature (C)]]*OO[[#This Row],[54]]</f>
        <v>8.1962732311837507E-8</v>
      </c>
      <c r="BE60" s="10">
        <f>3/24000000*OO[[#This Row],[113 (03JUL1985 00:00:00)-Water Temperature (C)]]*OO[[#This Row],[55]]</f>
        <v>7.1598465562399989E-8</v>
      </c>
      <c r="BF60" s="10">
        <f>3/24000000*OO[[#This Row],[114 (03JUL1985 03:00:00)-Water Temperature (C)]]*OO[[#This Row],[56]]</f>
        <v>6.2630724576937505E-8</v>
      </c>
      <c r="BG60" s="10">
        <f>3/24000000*OO[[#This Row],[115 (03JUL1985 06:00:00)-Water Temperature (C)]]*OO[[#This Row],[57]]</f>
        <v>5.4947871499674998E-8</v>
      </c>
      <c r="BH60" s="10">
        <f>3/24000000*OO[[#This Row],[116 (03JUL1985 09:00:00)-Water Temperature (C)]]*OO[[#This Row],[58]]</f>
        <v>5.0585557453875003E-8</v>
      </c>
      <c r="BI60" s="10">
        <f>3/24000000*OO[[#This Row],[117 (03JUL1985 12:00:00)-Water Temperature (C)]]*OO[[#This Row],[59]]</f>
        <v>4.5397054230875E-8</v>
      </c>
      <c r="BJ60" s="10">
        <f>3/24000000*OO[[#This Row],[118 (03JUL1985 15:00:00)-Water Temperature (C)]]*OO[[#This Row],[60]]</f>
        <v>4.3002192908812498E-8</v>
      </c>
      <c r="BK60" s="10">
        <f>3/24000000*OO[[#This Row],[119 (03JUL1985 18:00:00)-Water Temperature (C)]]*OO[[#This Row],[61]]</f>
        <v>4.0373867893499999E-8</v>
      </c>
      <c r="BL60" s="10">
        <f>3/24000000*OO[[#This Row],[120 (03JUL1985 21:00:00)-Water Temperature (C)]]*OO[[#This Row],[62]]</f>
        <v>3.5042571496562501E-8</v>
      </c>
      <c r="BM60" s="10">
        <f>3/24000000*OO[[#This Row],[121 (04JUL1985 00:00:00)-Water Temperature (C)]]*OO[[#This Row],[63]]</f>
        <v>2.9374377439162499E-8</v>
      </c>
      <c r="BN60" s="10">
        <f>3/24000000*OO[[#This Row],[122 (04JUL1985 03:00:00)-Water Temperature (C)]]*OO[[#This Row],[64]]</f>
        <v>2.5205421799425002E-8</v>
      </c>
      <c r="BO60" s="10">
        <f>3/24000000*OO[[#This Row],[123 (04JUL1985 06:00:00)-Water Temperature (C)]]*OO[[#This Row],[65]]</f>
        <v>2.2648766665199999E-8</v>
      </c>
      <c r="BP60" s="10">
        <f>3/24000000*OO[[#This Row],[124 (04JUL1985 09:00:00)-Water Temperature (C)]]*OO[[#This Row],[66]]</f>
        <v>2.2049405914349999E-8</v>
      </c>
      <c r="BQ60" s="10">
        <f>3/24000000*OO[[#This Row],[125 (04JUL1985 12:00:00)-Water Temperature (C)]]*OO[[#This Row],[67]]</f>
        <v>2.1943834165700001E-8</v>
      </c>
      <c r="BR60" s="10">
        <f>3/24000000*OO[[#This Row],[126 (04JUL1985 15:00:00)-Water Temperature (C)]]*OO[[#This Row],[68]]</f>
        <v>2.2740527823037496E-8</v>
      </c>
      <c r="BS60" s="10">
        <f>3/24000000*OO[[#This Row],[127 (04JUL1985 18:00:00)-Water Temperature (C)]]*OO[[#This Row],[69]]</f>
        <v>2.6295349765599997E-8</v>
      </c>
      <c r="BT60" s="10">
        <f>3/24000000*OO[[#This Row],[128 (04JUL1985 21:00:00)-Water Temperature (C)]]*OO[[#This Row],[70]]</f>
        <v>3.1078397975737505E-8</v>
      </c>
      <c r="BU60" s="10">
        <f>3/24000000*OO[[#This Row],[129 (05JUL1985 00:00:00)-Water Temperature (C)]]*OO[[#This Row],[71]]</f>
        <v>3.3699610656249998E-8</v>
      </c>
      <c r="BV60" s="10">
        <f>3/24000000*OO[[#This Row],[130 (05JUL1985 03:00:00)-Water Temperature (C)]]*OO[[#This Row],[72]]</f>
        <v>3.3758037382824996E-8</v>
      </c>
      <c r="BW60" s="10">
        <f>3/24000000*OO[[#This Row],[131 (05JUL1985 06:00:00)-Water Temperature (C)]]*OO[[#This Row],[73]]</f>
        <v>3.1796452513062495E-8</v>
      </c>
      <c r="BX60" s="10">
        <f>3/24000000*OO[[#This Row],[132 (05JUL1985 09:00:00)-Water Temperature (C)]]*OO[[#This Row],[74]]</f>
        <v>2.99357100118E-8</v>
      </c>
      <c r="BY60" s="10">
        <f>3/24000000*OO[[#This Row],[133 (05JUL1985 12:00:00)-Water Temperature (C)]]*OO[[#This Row],[75]]</f>
        <v>2.8174119762499998E-8</v>
      </c>
      <c r="BZ60" s="10">
        <f>3/24000000*OO[[#This Row],[134 (05JUL1985 15:00:00)-Water Temperature (C)]]*OO[[#This Row],[76]]</f>
        <v>2.6422221819375003E-8</v>
      </c>
      <c r="CA60" s="10">
        <f>3/24000000*OO[[#This Row],[135 (05JUL1985 18:00:00)-Water Temperature (C)]]*OO[[#This Row],[77]]</f>
        <v>2.5235491442399996E-8</v>
      </c>
      <c r="CB60" s="10">
        <f>3/24000000*OO[[#This Row],[136 (05JUL1985 21:00:00)-Water Temperature (C)]]*OO[[#This Row],[78]]</f>
        <v>2.3708127836574999E-8</v>
      </c>
      <c r="CC60" s="10">
        <f>3/24000000*OO[[#This Row],[137 (06JUL1985 00:00:00)-Water Temperature (C)]]*OO[[#This Row],[79]]</f>
        <v>2.2021043337562495E-8</v>
      </c>
      <c r="CD60" s="10">
        <f>3/24000000*OO[[#This Row],[138 (06JUL1985 03:00:00)-Water Temperature (C)]]*OO[[#This Row],[80]]</f>
        <v>2.023439102225E-8</v>
      </c>
      <c r="CE60" s="10">
        <f>3/24000000*OO[[#This Row],[139 (06JUL1985 06:00:00)-Water Temperature (C)]]*OO[[#This Row],[81]]</f>
        <v>1.8677771652337498E-8</v>
      </c>
      <c r="CF60" s="10">
        <f>3/24000000*OO[[#This Row],[140 (06JUL1985 09:00:00)-Water Temperature (C)]]*OO[[#This Row],[82]]</f>
        <v>1.8319321156867501E-8</v>
      </c>
      <c r="CG60" s="10">
        <f>3/24000000*OO[[#This Row],[141 (06JUL1985 12:00:00)-Water Temperature (C)]]*OO[[#This Row],[83]]</f>
        <v>1.847031669125E-8</v>
      </c>
      <c r="CH60" s="10">
        <f>3/24000000*OO[[#This Row],[142 (06JUL1985 15:00:00)-Water Temperature (C)]]*OO[[#This Row],[84]]</f>
        <v>1.9058512415989996E-8</v>
      </c>
      <c r="CI60" s="10">
        <f>3/24000000*OO[[#This Row],[143 (06JUL1985 18:00:00)-Water Temperature (C)]]*OO[[#This Row],[85]]</f>
        <v>1.9990698172396248E-8</v>
      </c>
      <c r="CJ60" s="10">
        <f>3/24000000*OO[[#This Row],[144 (06JUL1985 21:00:00)-Water Temperature (C)]]*OO[[#This Row],[86]]</f>
        <v>2.0670082093781247E-8</v>
      </c>
      <c r="CK60" s="10">
        <f>3/24000000*OO[[#This Row],[145 (07JUL1985 00:00:00)-Water Temperature (C)]]*OO[[#This Row],[87]]</f>
        <v>2.0200961473796248E-8</v>
      </c>
      <c r="CL60" s="10">
        <f>3/24000000*OO[[#This Row],[146 (07JUL1985 03:00:00)-Water Temperature (C)]]*OO[[#This Row],[88]]</f>
        <v>1.9187136971429998E-8</v>
      </c>
      <c r="CM60" s="10">
        <f>3/24000000*OO[[#This Row],[147 (07JUL1985 06:00:00)-Water Temperature (C)]]*OO[[#This Row],[89]]</f>
        <v>1.7776958128125004E-8</v>
      </c>
      <c r="CN60" s="10">
        <f>3/24000000*OO[[#This Row],[148 (07JUL1985 09:00:00)-Water Temperature (C)]]*OO[[#This Row],[90]]</f>
        <v>1.6542702452E-8</v>
      </c>
      <c r="CO60" s="10">
        <f>3/24000000*OO[[#This Row],[149 (07JUL1985 12:00:00)-Water Temperature (C)]]*OO[[#This Row],[91]]</f>
        <v>1.5680985133657496E-8</v>
      </c>
      <c r="CP60" s="10">
        <f>3/24000000*OO[[#This Row],[150 (07JUL1985 15:00:00)-Water Temperature (C)]]*OO[[#This Row],[92]]</f>
        <v>1.5680985133657496E-8</v>
      </c>
      <c r="CQ60" s="10">
        <f>3/24000000*OO[[#This Row],[151 (07JUL1985 18:00:00)-Water Temperature (C)]]*OO[[#This Row],[93]]</f>
        <v>1.5680985133657496E-8</v>
      </c>
      <c r="CR60" s="10">
        <f>3/24000000*OO[[#This Row],[152 (07JUL1985 21:00:00)-Water Temperature (C)]]*OO[[#This Row],[94]]</f>
        <v>1.5680985133657496E-8</v>
      </c>
      <c r="CS60" s="10">
        <f>3/24000000*OO[[#This Row],[153 (08JUL1985 00:00:00)-Water Temperature (C)]]*OO[[#This Row],[95]]</f>
        <v>1.5680985133657496E-8</v>
      </c>
      <c r="CT60" s="10">
        <f>3/24000000*OO[[#This Row],[154 (08JUL1985 03:00:00)-Water Temperature (C)]]*OO[[#This Row],[96]]</f>
        <v>1.5680985133657496E-8</v>
      </c>
      <c r="CU60" s="10">
        <f>3/24000000*OO[[#This Row],[155 (08JUL1985 06:00:00)-Water Temperature (C)]]*OO[[#This Row],[97]]</f>
        <v>1.5680985133657496E-8</v>
      </c>
      <c r="CV60" s="10">
        <f>3/24000000*OO[[#This Row],[156 (08JUL1985 09:00:00)-Water Temperature (C)]]*OO[[#This Row],[98]]</f>
        <v>1.5680985133657496E-8</v>
      </c>
      <c r="CW60" s="10">
        <f>3/24000000*OO[[#This Row],[157 (08JUL1985 12:00:00)-Water Temperature (C)]]*OO[[#This Row],[99]]</f>
        <v>1.5680985133657496E-8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7.2995225940328231E-12</v>
      </c>
      <c r="D61" s="10">
        <f>3/24*OO[[#This Row],[60 (26JUN1985 09:00:00)-Water Temperature (C)]]*OO[[#This Row],[2]]/SUM(OO[2])</f>
        <v>3.27381246753787E-3</v>
      </c>
      <c r="E61" s="10">
        <f>3/24*OO[[#This Row],[61 (26JUN1985 12:00:00)-Water Temperature (C)]]*OO[[#This Row],[3]]/SUM(OO[3])</f>
        <v>9.6181691493597843E-2</v>
      </c>
      <c r="F61" s="10">
        <f>3/24*OO[[#This Row],[62 (26JUN1985 15:00:00)-Water Temperature (C)]]*OO[[#This Row],[4]]/SUM(OO[4])</f>
        <v>5.4854624572459224E-2</v>
      </c>
      <c r="G61" s="10">
        <f>3/24*OO[[#This Row],[63 (26JUN1985 18:00:00)-Water Temperature (C)]]*OO[[#This Row],[5]]/SUM(OO[5])</f>
        <v>4.9115802272334677E-3</v>
      </c>
      <c r="H61" s="10">
        <f>3/24*OO[[#This Row],[64 (26JUN1985 21:00:00)-Water Temperature (C)]]*OO[[#This Row],[6]]/SUM(OO[6])</f>
        <v>1.9872332358015287E-4</v>
      </c>
      <c r="I61" s="10">
        <f>3/24*OO[[#This Row],[65 (27JUN1985 00:00:00)-Water Temperature (C)]]*OO[[#This Row],[7]]/SUM(OO[7])</f>
        <v>4.3780015230619179E-5</v>
      </c>
      <c r="J61" s="10">
        <f>3/24*OO[[#This Row],[66 (27JUN1985 03:00:00)-Water Temperature (C)]]*OO[[#This Row],[8]]/SUM(OO[8])</f>
        <v>3.5459226906906358E-5</v>
      </c>
      <c r="K61" s="10">
        <f>3/24*OO[[#This Row],[67 (27JUN1985 06:00:00)-Water Temperature (C)]]*OO[[#This Row],[9]]/SUM(OO[9])</f>
        <v>3.0473498183224224E-5</v>
      </c>
      <c r="L61" s="10">
        <f>3/24*OO[[#This Row],[68 (27JUN1985 09:00:00)-Water Temperature (C)]]*OO[[#This Row],[10]]/SUM(OO[10])</f>
        <v>2.7254929530241488E-5</v>
      </c>
      <c r="M61" s="10">
        <f>3/24*OO[[#This Row],[69 (27JUN1985 12:00:00)-Water Temperature (C)]]*OO[[#This Row],[11]]/SUM(OO[11])</f>
        <v>2.5891227657506809E-5</v>
      </c>
      <c r="N61" s="10">
        <f>3/24*OO[[#This Row],[70 (27JUN1985 15:00:00)-Water Temperature (C)]]*OO[[#This Row],[12]]/SUM(OO[12])</f>
        <v>2.840419811463855E-5</v>
      </c>
      <c r="O61" s="10">
        <f>3/24*OO[[#This Row],[71 (27JUN1985 18:00:00)-Water Temperature (C)]]*OO[[#This Row],[13]]/SUM(OO[13])</f>
        <v>3.1946540165326716E-5</v>
      </c>
      <c r="P61" s="10">
        <f>3/24*OO[[#This Row],[72 (27JUN1985 21:00:00)-Water Temperature (C)]]*OO[[#This Row],[14]]/SUM(OO[14])</f>
        <v>3.201210236760638E-5</v>
      </c>
      <c r="Q61" s="10">
        <f>3/24*OO[[#This Row],[73 (28JUN1985 00:00:00)-Water Temperature (C)]]*OO[[#This Row],[15]]/SUM(OO[15])</f>
        <v>2.8957770689570485E-5</v>
      </c>
      <c r="R61" s="10">
        <f>3/24*OO[[#This Row],[74 (28JUN1985 03:00:00)-Water Temperature (C)]]*OO[[#This Row],[16]]/SUM(OO[16])</f>
        <v>2.5040759067516275E-5</v>
      </c>
      <c r="S61" s="10">
        <f>3/24*OO[[#This Row],[75 (28JUN1985 06:00:00)-Water Temperature (C)]]*OO[[#This Row],[17]]/SUM(OO[17])</f>
        <v>2.1308748888490903E-5</v>
      </c>
      <c r="T61" s="10">
        <f>3/24*OO[[#This Row],[76 (28JUN1985 09:00:00)-Water Temperature (C)]]*OO[[#This Row],[18]]/SUM(OO[18])</f>
        <v>1.831307245787344E-5</v>
      </c>
      <c r="U61" s="10">
        <f>3/24*OO[[#This Row],[77 (28JUN1985 12:00:00)-Water Temperature (C)]]*OO[[#This Row],[19]]/SUM(OO[19])</f>
        <v>1.641078231381687E-5</v>
      </c>
      <c r="V61" s="10">
        <f>3/24000000*OO[[#This Row],[78 (28JUN1985 15:00:00)-Water Temperature (C)]]*OO[[#This Row],[20]]</f>
        <v>1.490953062768E-5</v>
      </c>
      <c r="W61" s="10">
        <f>3/24000000*OO[[#This Row],[79 (28JUN1985 18:00:00)-Water Temperature (C)]]*OO[[#This Row],[21]]</f>
        <v>1.3510190311192499E-5</v>
      </c>
      <c r="X61" s="10">
        <f>3/24000000*OO[[#This Row],[80 (28JUN1985 21:00:00)-Water Temperature (C)]]*OO[[#This Row],[22]]</f>
        <v>1.1936953772617499E-5</v>
      </c>
      <c r="Y61" s="10">
        <f>3/24000000*OO[[#This Row],[81 (29JUN1985 00:00:00)-Water Temperature (C)]]*OO[[#This Row],[23]]</f>
        <v>1.045508223018375E-5</v>
      </c>
      <c r="Z61" s="10">
        <f>3/24000000*OO[[#This Row],[82 (29JUN1985 03:00:00)-Water Temperature (C)]]*OO[[#This Row],[24]]</f>
        <v>8.9590855365450017E-6</v>
      </c>
      <c r="AA61" s="10">
        <f>3/24000000*OO[[#This Row],[83 (29JUN1985 06:00:00)-Water Temperature (C)]]*OO[[#This Row],[25]]</f>
        <v>7.5456616247887496E-6</v>
      </c>
      <c r="AB61" s="10">
        <f>3/24000000*OO[[#This Row],[84 (29JUN1985 09:00:00)-Water Temperature (C)]]*OO[[#This Row],[26]]</f>
        <v>6.441569992735E-6</v>
      </c>
      <c r="AC61" s="10">
        <f>3/24000000*OO[[#This Row],[85 (29JUN1985 12:00:00)-Water Temperature (C)]]*OO[[#This Row],[27]]</f>
        <v>5.7894750428350001E-6</v>
      </c>
      <c r="AD61" s="10">
        <f>3/24000000*OO[[#This Row],[86 (29JUN1985 15:00:00)-Water Temperature (C)]]*OO[[#This Row],[28]]</f>
        <v>5.2421064065450004E-6</v>
      </c>
      <c r="AE61" s="10">
        <f>3/24000000*OO[[#This Row],[88 (29JUN1985 21:00:00)-Water Temperature (C)]]*OO[[#This Row],[30]]</f>
        <v>4.2047506107562498E-6</v>
      </c>
      <c r="AF61" s="10">
        <f>3/24000000*OO[[#This Row],[88 (29JUN1985 21:00:00)-Water Temperature (C)]]*OO[[#This Row],[30]]</f>
        <v>4.2047506107562498E-6</v>
      </c>
      <c r="AG61" s="10">
        <f>3/24000000*OO[[#This Row],[89 (30JUN1985 00:00:00)-Water Temperature (C)]]*OO[[#This Row],[31]]</f>
        <v>3.6531756651750001E-6</v>
      </c>
      <c r="AH61" s="10">
        <f>3/24000000*OO[[#This Row],[90 (30JUN1985 03:00:00)-Water Temperature (C)]]*OO[[#This Row],[32]]</f>
        <v>3.1552188287999997E-6</v>
      </c>
      <c r="AI61" s="10">
        <f>3/24000000*OO[[#This Row],[91 (30JUN1985 06:00:00)-Water Temperature (C)]]*OO[[#This Row],[33]]</f>
        <v>2.6753442873000003E-6</v>
      </c>
      <c r="AJ61" s="10">
        <f>3/24000000*OO[[#This Row],[92 (30JUN1985 09:00:00)-Water Temperature (C)]]*OO[[#This Row],[34]]</f>
        <v>2.3327608300749996E-6</v>
      </c>
      <c r="AK61" s="10">
        <f>3/24000000*OO[[#This Row],[93 (30JUN1985 12:00:00)-Water Temperature (C)]]*OO[[#This Row],[35]]</f>
        <v>2.0717623528200003E-6</v>
      </c>
      <c r="AL61" s="10">
        <f>3/24000000*OO[[#This Row],[94 (30JUN1985 15:00:00)-Water Temperature (C)]]*OO[[#This Row],[36]]</f>
        <v>1.8263218399512501E-6</v>
      </c>
      <c r="AM61" s="10">
        <f>3/24000000*OO[[#This Row],[95 (30JUN1985 18:00:00)-Water Temperature (C)]]*OO[[#This Row],[37]]</f>
        <v>1.5898790531930002E-6</v>
      </c>
      <c r="AN61" s="10">
        <f>3/24000000*OO[[#This Row],[96 (30JUN1985 21:00:00)-Water Temperature (C)]]*OO[[#This Row],[38]]</f>
        <v>1.3137169820057499E-6</v>
      </c>
      <c r="AO61" s="10">
        <f>3/24000000*OO[[#This Row],[97 (01JUL1985 00:00:00)-Water Temperature (C)]]*OO[[#This Row],[39]]</f>
        <v>1.0378950121055E-6</v>
      </c>
      <c r="AP61" s="10">
        <f>3/24000000*OO[[#This Row],[98 (01JUL1985 03:00:00)-Water Temperature (C)]]*OO[[#This Row],[40]]</f>
        <v>8.2622269111337501E-7</v>
      </c>
      <c r="AQ61" s="10">
        <f>3/24000000*OO[[#This Row],[99 (01JUL1985 06:00:00)-Water Temperature (C)]]*OO[[#This Row],[41]]</f>
        <v>6.7291546786837494E-7</v>
      </c>
      <c r="AR61" s="10">
        <f>3/24000000*OO[[#This Row],[100 (01JUL1985 09:00:00)-Water Temperature (C)]]*OO[[#This Row],[42]]</f>
        <v>5.8809323018250006E-7</v>
      </c>
      <c r="AS61" s="10">
        <f>3/24000000*OO[[#This Row],[101 (01JUL1985 12:00:00)-Water Temperature (C)]]*OO[[#This Row],[43]]</f>
        <v>5.3173747099074998E-7</v>
      </c>
      <c r="AT61" s="10">
        <f>3/24000000*OO[[#This Row],[102 (01JUL1985 15:00:00)-Water Temperature (C)]]*OO[[#This Row],[44]]</f>
        <v>4.8566771420512496E-7</v>
      </c>
      <c r="AU61" s="10">
        <f>3/24000000*OO[[#This Row],[103 (01JUL1985 18:00:00)-Water Temperature (C)]]*OO[[#This Row],[45]]</f>
        <v>4.2198106638224995E-7</v>
      </c>
      <c r="AV61" s="10">
        <f>3/24000000*OO[[#This Row],[104 (01JUL1985 21:00:00)-Water Temperature (C)]]*OO[[#This Row],[46]]</f>
        <v>3.2605276885912495E-7</v>
      </c>
      <c r="AW61" s="10">
        <f>3/24000000*OO[[#This Row],[105 (02JUL1985 00:00:00)-Water Temperature (C)]]*OO[[#This Row],[47]]</f>
        <v>2.3508850419599995E-7</v>
      </c>
      <c r="AX61" s="10">
        <f>3/24000000*OO[[#This Row],[106 (02JUL1985 03:00:00)-Water Temperature (C)]]*OO[[#This Row],[48]]</f>
        <v>1.737922602722625E-7</v>
      </c>
      <c r="AY61" s="10">
        <f>3/24000000*OO[[#This Row],[107 (02JUL1985 06:00:00)-Water Temperature (C)]]*OO[[#This Row],[49]]</f>
        <v>1.3526972133949998E-7</v>
      </c>
      <c r="AZ61" s="10">
        <f>3/24000000*OO[[#This Row],[108 (02JUL1985 09:00:00)-Water Temperature (C)]]*OO[[#This Row],[50]]</f>
        <v>1.162093832845625E-7</v>
      </c>
      <c r="BA61" s="10">
        <f>3/24000000*OO[[#This Row],[109 (02JUL1985 12:00:00)-Water Temperature (C)]]*OO[[#This Row],[51]]</f>
        <v>1.05045557266125E-7</v>
      </c>
      <c r="BB61" s="10">
        <f>3/24000000*OO[[#This Row],[110 (02JUL1985 15:00:00)-Water Temperature (C)]]*OO[[#This Row],[52]]</f>
        <v>9.8115392308099984E-8</v>
      </c>
      <c r="BC61" s="10">
        <f>3/24000000*OO[[#This Row],[111 (02JUL1985 18:00:00)-Water Temperature (C)]]*OO[[#This Row],[53]]</f>
        <v>9.2164841759999992E-8</v>
      </c>
      <c r="BD61" s="10">
        <f>3/24000000*OO[[#This Row],[112 (02JUL1985 21:00:00)-Water Temperature (C)]]*OO[[#This Row],[54]]</f>
        <v>8.3457765472487498E-8</v>
      </c>
      <c r="BE61" s="10">
        <f>3/24000000*OO[[#This Row],[113 (03JUL1985 00:00:00)-Water Temperature (C)]]*OO[[#This Row],[55]]</f>
        <v>7.2908921341199985E-8</v>
      </c>
      <c r="BF61" s="10">
        <f>3/24000000*OO[[#This Row],[114 (03JUL1985 03:00:00)-Water Temperature (C)]]*OO[[#This Row],[56]]</f>
        <v>6.3767050046974992E-8</v>
      </c>
      <c r="BG61" s="10">
        <f>3/24000000*OO[[#This Row],[115 (03JUL1985 06:00:00)-Water Temperature (C)]]*OO[[#This Row],[57]]</f>
        <v>5.5987792397587496E-8</v>
      </c>
      <c r="BH61" s="10">
        <f>3/24000000*OO[[#This Row],[116 (03JUL1985 09:00:00)-Water Temperature (C)]]*OO[[#This Row],[58]]</f>
        <v>5.1493954886812509E-8</v>
      </c>
      <c r="BI61" s="10">
        <f>3/24000000*OO[[#This Row],[117 (03JUL1985 12:00:00)-Water Temperature (C)]]*OO[[#This Row],[59]]</f>
        <v>4.6238481053050002E-8</v>
      </c>
      <c r="BJ61" s="10">
        <f>3/24000000*OO[[#This Row],[118 (03JUL1985 15:00:00)-Water Temperature (C)]]*OO[[#This Row],[60]]</f>
        <v>4.3651781950199998E-8</v>
      </c>
      <c r="BK61" s="10">
        <f>3/24000000*OO[[#This Row],[119 (03JUL1985 18:00:00)-Water Temperature (C)]]*OO[[#This Row],[61]]</f>
        <v>4.1139944621199999E-8</v>
      </c>
      <c r="BL61" s="10">
        <f>3/24000000*OO[[#This Row],[120 (03JUL1985 21:00:00)-Water Temperature (C)]]*OO[[#This Row],[62]]</f>
        <v>3.5906836615600007E-8</v>
      </c>
      <c r="BM61" s="10">
        <f>3/24000000*OO[[#This Row],[121 (04JUL1985 00:00:00)-Water Temperature (C)]]*OO[[#This Row],[63]]</f>
        <v>3.0059122925037499E-8</v>
      </c>
      <c r="BN61" s="10">
        <f>3/24000000*OO[[#This Row],[122 (04JUL1985 03:00:00)-Water Temperature (C)]]*OO[[#This Row],[64]]</f>
        <v>2.5685324282025002E-8</v>
      </c>
      <c r="BO61" s="10">
        <f>3/24000000*OO[[#This Row],[123 (04JUL1985 06:00:00)-Water Temperature (C)]]*OO[[#This Row],[65]]</f>
        <v>2.3005533136499996E-8</v>
      </c>
      <c r="BP61" s="10">
        <f>3/24000000*OO[[#This Row],[124 (04JUL1985 09:00:00)-Water Temperature (C)]]*OO[[#This Row],[66]]</f>
        <v>2.2350058822499998E-8</v>
      </c>
      <c r="BQ61" s="10">
        <f>3/24000000*OO[[#This Row],[125 (04JUL1985 12:00:00)-Water Temperature (C)]]*OO[[#This Row],[67]]</f>
        <v>2.2225321979737498E-8</v>
      </c>
      <c r="BR61" s="10">
        <f>3/24000000*OO[[#This Row],[126 (04JUL1985 15:00:00)-Water Temperature (C)]]*OO[[#This Row],[68]]</f>
        <v>2.2840630390500003E-8</v>
      </c>
      <c r="BS61" s="10">
        <f>3/24000000*OO[[#This Row],[127 (04JUL1985 18:00:00)-Water Temperature (C)]]*OO[[#This Row],[69]]</f>
        <v>2.6037180100912502E-8</v>
      </c>
      <c r="BT61" s="10">
        <f>3/24000000*OO[[#This Row],[128 (04JUL1985 21:00:00)-Water Temperature (C)]]*OO[[#This Row],[70]]</f>
        <v>3.0765326657749998E-8</v>
      </c>
      <c r="BU61" s="10">
        <f>3/24000000*OO[[#This Row],[129 (05JUL1985 00:00:00)-Water Temperature (C)]]*OO[[#This Row],[71]]</f>
        <v>3.3645315581250002E-8</v>
      </c>
      <c r="BV61" s="10">
        <f>3/24000000*OO[[#This Row],[130 (05JUL1985 03:00:00)-Water Temperature (C)]]*OO[[#This Row],[72]]</f>
        <v>3.3983104859250002E-8</v>
      </c>
      <c r="BW61" s="10">
        <f>3/24000000*OO[[#This Row],[131 (05JUL1985 06:00:00)-Water Temperature (C)]]*OO[[#This Row],[73]]</f>
        <v>3.2226167621549995E-8</v>
      </c>
      <c r="BX61" s="10">
        <f>3/24000000*OO[[#This Row],[132 (05JUL1985 09:00:00)-Water Temperature (C)]]*OO[[#This Row],[74]]</f>
        <v>3.0406110659325003E-8</v>
      </c>
      <c r="BY61" s="10">
        <f>3/24000000*OO[[#This Row],[133 (05JUL1985 12:00:00)-Water Temperature (C)]]*OO[[#This Row],[75]]</f>
        <v>2.8638355784312499E-8</v>
      </c>
      <c r="BZ61" s="10">
        <f>3/24000000*OO[[#This Row],[134 (05JUL1985 15:00:00)-Water Temperature (C)]]*OO[[#This Row],[76]]</f>
        <v>2.6803795770750001E-8</v>
      </c>
      <c r="CA61" s="10">
        <f>3/24000000*OO[[#This Row],[135 (05JUL1985 18:00:00)-Water Temperature (C)]]*OO[[#This Row],[77]]</f>
        <v>2.5559927001012497E-8</v>
      </c>
      <c r="CB61" s="10">
        <f>3/24000000*OO[[#This Row],[136 (05JUL1985 21:00:00)-Water Temperature (C)]]*OO[[#This Row],[78]]</f>
        <v>2.4018991110000002E-8</v>
      </c>
      <c r="CC61" s="10">
        <f>3/24000000*OO[[#This Row],[137 (06JUL1985 00:00:00)-Water Temperature (C)]]*OO[[#This Row],[79]]</f>
        <v>2.23008108789375E-8</v>
      </c>
      <c r="CD61" s="10">
        <f>3/24000000*OO[[#This Row],[138 (06JUL1985 03:00:00)-Water Temperature (C)]]*OO[[#This Row],[80]]</f>
        <v>2.052095260725E-8</v>
      </c>
      <c r="CE61" s="10">
        <f>3/24000000*OO[[#This Row],[139 (06JUL1985 06:00:00)-Water Temperature (C)]]*OO[[#This Row],[81]]</f>
        <v>1.8938007378E-8</v>
      </c>
      <c r="CF61" s="10">
        <f>3/24000000*OO[[#This Row],[140 (06JUL1985 09:00:00)-Water Temperature (C)]]*OO[[#This Row],[82]]</f>
        <v>1.8536577128111248E-8</v>
      </c>
      <c r="CG61" s="10">
        <f>3/24000000*OO[[#This Row],[141 (06JUL1985 12:00:00)-Water Temperature (C)]]*OO[[#This Row],[83]]</f>
        <v>1.8669866178069997E-8</v>
      </c>
      <c r="CH61" s="10">
        <f>3/24000000*OO[[#This Row],[142 (06JUL1985 15:00:00)-Water Temperature (C)]]*OO[[#This Row],[84]]</f>
        <v>1.9215670080901251E-8</v>
      </c>
      <c r="CI61" s="10">
        <f>3/24000000*OO[[#This Row],[143 (06JUL1985 18:00:00)-Water Temperature (C)]]*OO[[#This Row],[85]]</f>
        <v>2.0086675091777501E-8</v>
      </c>
      <c r="CJ61" s="10">
        <f>3/24000000*OO[[#This Row],[144 (06JUL1985 21:00:00)-Water Temperature (C)]]*OO[[#This Row],[86]]</f>
        <v>2.0767878464418747E-8</v>
      </c>
      <c r="CK61" s="10">
        <f>3/24000000*OO[[#This Row],[145 (07JUL1985 00:00:00)-Water Temperature (C)]]*OO[[#This Row],[87]]</f>
        <v>2.0358201509100002E-8</v>
      </c>
      <c r="CL61" s="10">
        <f>3/24000000*OO[[#This Row],[146 (07JUL1985 03:00:00)-Water Temperature (C)]]*OO[[#This Row],[88]]</f>
        <v>1.9393831464856251E-8</v>
      </c>
      <c r="CM61" s="10">
        <f>3/24000000*OO[[#This Row],[147 (07JUL1985 06:00:00)-Water Temperature (C)]]*OO[[#This Row],[89]]</f>
        <v>1.8033804340964998E-8</v>
      </c>
      <c r="CN61" s="10">
        <f>3/24000000*OO[[#This Row],[148 (07JUL1985 09:00:00)-Water Temperature (C)]]*OO[[#This Row],[90]]</f>
        <v>1.6810298343630002E-8</v>
      </c>
      <c r="CO61" s="10">
        <f>3/24000000*OO[[#This Row],[149 (07JUL1985 12:00:00)-Water Temperature (C)]]*OO[[#This Row],[91]]</f>
        <v>1.5926634579892497E-8</v>
      </c>
      <c r="CP61" s="10">
        <f>3/24000000*OO[[#This Row],[150 (07JUL1985 15:00:00)-Water Temperature (C)]]*OO[[#This Row],[92]]</f>
        <v>1.5926634579892497E-8</v>
      </c>
      <c r="CQ61" s="10">
        <f>3/24000000*OO[[#This Row],[151 (07JUL1985 18:00:00)-Water Temperature (C)]]*OO[[#This Row],[93]]</f>
        <v>1.5926634579892497E-8</v>
      </c>
      <c r="CR61" s="10">
        <f>3/24000000*OO[[#This Row],[152 (07JUL1985 21:00:00)-Water Temperature (C)]]*OO[[#This Row],[94]]</f>
        <v>1.5926634579892497E-8</v>
      </c>
      <c r="CS61" s="10">
        <f>3/24000000*OO[[#This Row],[153 (08JUL1985 00:00:00)-Water Temperature (C)]]*OO[[#This Row],[95]]</f>
        <v>1.5926634579892497E-8</v>
      </c>
      <c r="CT61" s="10">
        <f>3/24000000*OO[[#This Row],[154 (08JUL1985 03:00:00)-Water Temperature (C)]]*OO[[#This Row],[96]]</f>
        <v>1.5926634579892497E-8</v>
      </c>
      <c r="CU61" s="10">
        <f>3/24000000*OO[[#This Row],[155 (08JUL1985 06:00:00)-Water Temperature (C)]]*OO[[#This Row],[97]]</f>
        <v>1.5926634579892497E-8</v>
      </c>
      <c r="CV61" s="10">
        <f>3/24000000*OO[[#This Row],[156 (08JUL1985 09:00:00)-Water Temperature (C)]]*OO[[#This Row],[98]]</f>
        <v>1.5926634579892497E-8</v>
      </c>
      <c r="CW61" s="10">
        <f>3/24000000*OO[[#This Row],[157 (08JUL1985 12:00:00)-Water Temperature (C)]]*OO[[#This Row],[99]]</f>
        <v>1.5926634579892497E-8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1.4783007154341529E-12</v>
      </c>
      <c r="D62" s="10">
        <f>3/24*OO[[#This Row],[60 (26JUN1985 09:00:00)-Water Temperature (C)]]*OO[[#This Row],[2]]/SUM(OO[2])</f>
        <v>2.2940612902512944E-3</v>
      </c>
      <c r="E62" s="10">
        <f>3/24*OO[[#This Row],[61 (26JUN1985 12:00:00)-Water Temperature (C)]]*OO[[#This Row],[3]]/SUM(OO[3])</f>
        <v>0.11258505499119936</v>
      </c>
      <c r="F62" s="10">
        <f>3/24*OO[[#This Row],[62 (26JUN1985 15:00:00)-Water Temperature (C)]]*OO[[#This Row],[4]]/SUM(OO[4])</f>
        <v>8.5966456894598267E-2</v>
      </c>
      <c r="G62" s="10">
        <f>3/24*OO[[#This Row],[63 (26JUN1985 18:00:00)-Water Temperature (C)]]*OO[[#This Row],[5]]/SUM(OO[5])</f>
        <v>9.3526293695664359E-3</v>
      </c>
      <c r="H62" s="10">
        <f>3/24*OO[[#This Row],[64 (26JUN1985 21:00:00)-Water Temperature (C)]]*OO[[#This Row],[6]]/SUM(OO[6])</f>
        <v>3.9507318309775372E-4</v>
      </c>
      <c r="I62" s="10">
        <f>3/24*OO[[#This Row],[65 (27JUN1985 00:00:00)-Water Temperature (C)]]*OO[[#This Row],[7]]/SUM(OO[7])</f>
        <v>6.1113183263173323E-5</v>
      </c>
      <c r="J62" s="10">
        <f>3/24*OO[[#This Row],[66 (27JUN1985 03:00:00)-Water Temperature (C)]]*OO[[#This Row],[8]]/SUM(OO[8])</f>
        <v>4.7283025594985069E-5</v>
      </c>
      <c r="K62" s="10">
        <f>3/24*OO[[#This Row],[67 (27JUN1985 06:00:00)-Water Temperature (C)]]*OO[[#This Row],[9]]/SUM(OO[9])</f>
        <v>4.0610977243062987E-5</v>
      </c>
      <c r="L62" s="10">
        <f>3/24*OO[[#This Row],[68 (27JUN1985 09:00:00)-Water Temperature (C)]]*OO[[#This Row],[10]]/SUM(OO[10])</f>
        <v>3.6215090122018712E-5</v>
      </c>
      <c r="M62" s="10">
        <f>3/24*OO[[#This Row],[69 (27JUN1985 12:00:00)-Water Temperature (C)]]*OO[[#This Row],[11]]/SUM(OO[11])</f>
        <v>3.4000981627944464E-5</v>
      </c>
      <c r="N62" s="10">
        <f>3/24*OO[[#This Row],[70 (27JUN1985 15:00:00)-Water Temperature (C)]]*OO[[#This Row],[12]]/SUM(OO[12])</f>
        <v>3.6654559330739743E-5</v>
      </c>
      <c r="O62" s="10">
        <f>3/24*OO[[#This Row],[71 (27JUN1985 18:00:00)-Water Temperature (C)]]*OO[[#This Row],[13]]/SUM(OO[13])</f>
        <v>4.1343557455281081E-5</v>
      </c>
      <c r="P62" s="10">
        <f>3/24*OO[[#This Row],[72 (27JUN1985 21:00:00)-Water Temperature (C)]]*OO[[#This Row],[14]]/SUM(OO[14])</f>
        <v>4.1793277561019481E-5</v>
      </c>
      <c r="Q62" s="10">
        <f>3/24*OO[[#This Row],[73 (28JUN1985 00:00:00)-Water Temperature (C)]]*OO[[#This Row],[15]]/SUM(OO[15])</f>
        <v>3.8011958017479988E-5</v>
      </c>
      <c r="R62" s="10">
        <f>3/24*OO[[#This Row],[74 (28JUN1985 03:00:00)-Water Temperature (C)]]*OO[[#This Row],[16]]/SUM(OO[16])</f>
        <v>3.290169341819205E-5</v>
      </c>
      <c r="S62" s="10">
        <f>3/24*OO[[#This Row],[75 (28JUN1985 06:00:00)-Water Temperature (C)]]*OO[[#This Row],[17]]/SUM(OO[17])</f>
        <v>2.795942060922572E-5</v>
      </c>
      <c r="T62" s="10">
        <f>3/24*OO[[#This Row],[76 (28JUN1985 09:00:00)-Water Temperature (C)]]*OO[[#This Row],[18]]/SUM(OO[18])</f>
        <v>2.3946375666400732E-5</v>
      </c>
      <c r="U62" s="10">
        <f>3/24*OO[[#This Row],[77 (28JUN1985 12:00:00)-Water Temperature (C)]]*OO[[#This Row],[19]]/SUM(OO[19])</f>
        <v>2.1336339549894993E-5</v>
      </c>
      <c r="V62" s="10">
        <f>3/24000000*OO[[#This Row],[78 (28JUN1985 15:00:00)-Water Temperature (C)]]*OO[[#This Row],[20]]</f>
        <v>1.929325334394E-5</v>
      </c>
      <c r="W62" s="10">
        <f>3/24000000*OO[[#This Row],[79 (28JUN1985 18:00:00)-Water Temperature (C)]]*OO[[#This Row],[21]]</f>
        <v>1.7418840782062497E-5</v>
      </c>
      <c r="X62" s="10">
        <f>3/24000000*OO[[#This Row],[80 (28JUN1985 21:00:00)-Water Temperature (C)]]*OO[[#This Row],[22]]</f>
        <v>1.5353764271999999E-5</v>
      </c>
      <c r="Y62" s="10">
        <f>3/24000000*OO[[#This Row],[81 (29JUN1985 00:00:00)-Water Temperature (C)]]*OO[[#This Row],[23]]</f>
        <v>1.341158927328E-5</v>
      </c>
      <c r="Z62" s="10">
        <f>3/24000000*OO[[#This Row],[82 (29JUN1985 03:00:00)-Water Temperature (C)]]*OO[[#This Row],[24]]</f>
        <v>1.1481819786937502E-5</v>
      </c>
      <c r="AA62" s="10">
        <f>3/24000000*OO[[#This Row],[83 (29JUN1985 06:00:00)-Water Temperature (C)]]*OO[[#This Row],[25]]</f>
        <v>9.6421547439999999E-6</v>
      </c>
      <c r="AB62" s="10">
        <f>3/24000000*OO[[#This Row],[84 (29JUN1985 09:00:00)-Water Temperature (C)]]*OO[[#This Row],[26]]</f>
        <v>8.187581234504999E-6</v>
      </c>
      <c r="AC62" s="10">
        <f>3/24000000*OO[[#This Row],[85 (29JUN1985 12:00:00)-Water Temperature (C)]]*OO[[#This Row],[27]]</f>
        <v>7.3071011350425002E-6</v>
      </c>
      <c r="AD62" s="10">
        <f>3/24000000*OO[[#This Row],[86 (29JUN1985 15:00:00)-Water Temperature (C)]]*OO[[#This Row],[28]]</f>
        <v>6.5976299758874993E-6</v>
      </c>
      <c r="AE62" s="10">
        <f>3/24000000*OO[[#This Row],[88 (29JUN1985 21:00:00)-Water Temperature (C)]]*OO[[#This Row],[30]]</f>
        <v>5.25258652374E-6</v>
      </c>
      <c r="AF62" s="10">
        <f>3/24000000*OO[[#This Row],[88 (29JUN1985 21:00:00)-Water Temperature (C)]]*OO[[#This Row],[30]]</f>
        <v>5.25258652374E-6</v>
      </c>
      <c r="AG62" s="10">
        <f>3/24000000*OO[[#This Row],[89 (30JUN1985 00:00:00)-Water Temperature (C)]]*OO[[#This Row],[31]]</f>
        <v>4.5468442596500003E-6</v>
      </c>
      <c r="AH62" s="10">
        <f>3/24000000*OO[[#This Row],[90 (30JUN1985 03:00:00)-Water Temperature (C)]]*OO[[#This Row],[32]]</f>
        <v>3.9166685234149991E-6</v>
      </c>
      <c r="AI62" s="10">
        <f>3/24000000*OO[[#This Row],[91 (30JUN1985 06:00:00)-Water Temperature (C)]]*OO[[#This Row],[33]]</f>
        <v>3.3145751339174996E-6</v>
      </c>
      <c r="AJ62" s="10">
        <f>3/24000000*OO[[#This Row],[92 (30JUN1985 09:00:00)-Water Temperature (C)]]*OO[[#This Row],[34]]</f>
        <v>2.8753612483274999E-6</v>
      </c>
      <c r="AK62" s="10">
        <f>3/24000000*OO[[#This Row],[93 (30JUN1985 12:00:00)-Water Temperature (C)]]*OO[[#This Row],[35]]</f>
        <v>2.5430813353125001E-6</v>
      </c>
      <c r="AL62" s="10">
        <f>3/24000000*OO[[#This Row],[94 (30JUN1985 15:00:00)-Water Temperature (C)]]*OO[[#This Row],[36]]</f>
        <v>2.2394550148899999E-6</v>
      </c>
      <c r="AM62" s="10">
        <f>3/24000000*OO[[#This Row],[95 (30JUN1985 18:00:00)-Water Temperature (C)]]*OO[[#This Row],[37]]</f>
        <v>1.9518728572375E-6</v>
      </c>
      <c r="AN62" s="10">
        <f>3/24000000*OO[[#This Row],[96 (30JUN1985 21:00:00)-Water Temperature (C)]]*OO[[#This Row],[38]]</f>
        <v>1.6143847259699998E-6</v>
      </c>
      <c r="AO62" s="10">
        <f>3/24000000*OO[[#This Row],[97 (01JUL1985 00:00:00)-Water Temperature (C)]]*OO[[#This Row],[39]]</f>
        <v>1.2726873134446249E-6</v>
      </c>
      <c r="AP62" s="10">
        <f>3/24000000*OO[[#This Row],[98 (01JUL1985 03:00:00)-Water Temperature (C)]]*OO[[#This Row],[40]]</f>
        <v>1.0087348009612498E-6</v>
      </c>
      <c r="AQ62" s="10">
        <f>3/24000000*OO[[#This Row],[99 (01JUL1985 06:00:00)-Water Temperature (C)]]*OO[[#This Row],[41]]</f>
        <v>8.181082197244999E-7</v>
      </c>
      <c r="AR62" s="10">
        <f>3/24000000*OO[[#This Row],[100 (01JUL1985 09:00:00)-Water Temperature (C)]]*OO[[#This Row],[42]]</f>
        <v>7.1098653311399995E-7</v>
      </c>
      <c r="AS62" s="10">
        <f>3/24000000*OO[[#This Row],[101 (01JUL1985 12:00:00)-Water Temperature (C)]]*OO[[#This Row],[43]]</f>
        <v>6.4029516632500005E-7</v>
      </c>
      <c r="AT62" s="10">
        <f>3/24000000*OO[[#This Row],[102 (01JUL1985 15:00:00)-Water Temperature (C)]]*OO[[#This Row],[44]]</f>
        <v>5.8457611002799998E-7</v>
      </c>
      <c r="AU62" s="10">
        <f>3/24000000*OO[[#This Row],[103 (01JUL1985 18:00:00)-Water Temperature (C)]]*OO[[#This Row],[45]]</f>
        <v>5.1191419073499996E-7</v>
      </c>
      <c r="AV62" s="10">
        <f>3/24000000*OO[[#This Row],[104 (01JUL1985 21:00:00)-Water Temperature (C)]]*OO[[#This Row],[46]]</f>
        <v>3.9915521789625E-7</v>
      </c>
      <c r="AW62" s="10">
        <f>3/24000000*OO[[#This Row],[105 (02JUL1985 00:00:00)-Water Temperature (C)]]*OO[[#This Row],[47]]</f>
        <v>2.8814704296837504E-7</v>
      </c>
      <c r="AX62" s="10">
        <f>3/24000000*OO[[#This Row],[106 (02JUL1985 03:00:00)-Water Temperature (C)]]*OO[[#This Row],[48]]</f>
        <v>2.1175207199999997E-7</v>
      </c>
      <c r="AY62" s="10">
        <f>3/24000000*OO[[#This Row],[107 (02JUL1985 06:00:00)-Water Temperature (C)]]*OO[[#This Row],[49]]</f>
        <v>1.6393175011574995E-7</v>
      </c>
      <c r="AZ62" s="10">
        <f>3/24000000*OO[[#This Row],[108 (02JUL1985 09:00:00)-Water Temperature (C)]]*OO[[#This Row],[50]]</f>
        <v>1.3992724670132499E-7</v>
      </c>
      <c r="BA62" s="10">
        <f>3/24000000*OO[[#This Row],[109 (02JUL1985 12:00:00)-Water Temperature (C)]]*OO[[#This Row],[51]]</f>
        <v>1.25969180551125E-7</v>
      </c>
      <c r="BB62" s="10">
        <f>3/24000000*OO[[#This Row],[110 (02JUL1985 15:00:00)-Water Temperature (C)]]*OO[[#This Row],[52]]</f>
        <v>1.1717253054209999E-7</v>
      </c>
      <c r="BC62" s="10">
        <f>3/24000000*OO[[#This Row],[111 (02JUL1985 18:00:00)-Water Temperature (C)]]*OO[[#This Row],[53]]</f>
        <v>1.0989138662124999E-7</v>
      </c>
      <c r="BD62" s="10">
        <f>3/24000000*OO[[#This Row],[112 (02JUL1985 21:00:00)-Water Temperature (C)]]*OO[[#This Row],[54]]</f>
        <v>9.9544007553200004E-8</v>
      </c>
      <c r="BE62" s="10">
        <f>3/24000000*OO[[#This Row],[113 (03JUL1985 00:00:00)-Water Temperature (C)]]*OO[[#This Row],[55]]</f>
        <v>8.6975958148124983E-8</v>
      </c>
      <c r="BF62" s="10">
        <f>3/24000000*OO[[#This Row],[114 (03JUL1985 03:00:00)-Water Temperature (C)]]*OO[[#This Row],[56]]</f>
        <v>7.604422558425E-8</v>
      </c>
      <c r="BG62" s="10">
        <f>3/24000000*OO[[#This Row],[115 (03JUL1985 06:00:00)-Water Temperature (C)]]*OO[[#This Row],[57]]</f>
        <v>6.6855505788749991E-8</v>
      </c>
      <c r="BH62" s="10">
        <f>3/24000000*OO[[#This Row],[116 (03JUL1985 09:00:00)-Water Temperature (C)]]*OO[[#This Row],[58]]</f>
        <v>6.1416365134950003E-8</v>
      </c>
      <c r="BI62" s="10">
        <f>3/24000000*OO[[#This Row],[117 (03JUL1985 12:00:00)-Water Temperature (C)]]*OO[[#This Row],[59]]</f>
        <v>5.520257463905E-8</v>
      </c>
      <c r="BJ62" s="10">
        <f>3/24000000*OO[[#This Row],[118 (03JUL1985 15:00:00)-Water Temperature (C)]]*OO[[#This Row],[60]]</f>
        <v>5.1956031229200001E-8</v>
      </c>
      <c r="BK62" s="10">
        <f>3/24000000*OO[[#This Row],[119 (03JUL1985 18:00:00)-Water Temperature (C)]]*OO[[#This Row],[61]]</f>
        <v>4.9116372159674996E-8</v>
      </c>
      <c r="BL62" s="10">
        <f>3/24000000*OO[[#This Row],[120 (03JUL1985 21:00:00)-Water Temperature (C)]]*OO[[#This Row],[62]]</f>
        <v>4.3138789535000001E-8</v>
      </c>
      <c r="BM62" s="10">
        <f>3/24000000*OO[[#This Row],[121 (04JUL1985 00:00:00)-Water Temperature (C)]]*OO[[#This Row],[63]]</f>
        <v>3.6095489435774999E-8</v>
      </c>
      <c r="BN62" s="10">
        <f>3/24000000*OO[[#This Row],[122 (04JUL1985 03:00:00)-Water Temperature (C)]]*OO[[#This Row],[64]]</f>
        <v>3.0709297973774996E-8</v>
      </c>
      <c r="BO62" s="10">
        <f>3/24000000*OO[[#This Row],[123 (04JUL1985 06:00:00)-Water Temperature (C)]]*OO[[#This Row],[65]]</f>
        <v>2.7419771614212498E-8</v>
      </c>
      <c r="BP62" s="10">
        <f>3/24000000*OO[[#This Row],[124 (04JUL1985 09:00:00)-Water Temperature (C)]]*OO[[#This Row],[66]]</f>
        <v>2.6581339452774997E-8</v>
      </c>
      <c r="BQ62" s="10">
        <f>3/24000000*OO[[#This Row],[125 (04JUL1985 12:00:00)-Water Temperature (C)]]*OO[[#This Row],[67]]</f>
        <v>2.6418453847500004E-8</v>
      </c>
      <c r="BR62" s="10">
        <f>3/24000000*OO[[#This Row],[126 (04JUL1985 15:00:00)-Water Temperature (C)]]*OO[[#This Row],[68]]</f>
        <v>2.694387236785E-8</v>
      </c>
      <c r="BS62" s="10">
        <f>3/24000000*OO[[#This Row],[127 (04JUL1985 18:00:00)-Water Temperature (C)]]*OO[[#This Row],[69]]</f>
        <v>3.0195517374749997E-8</v>
      </c>
      <c r="BT62" s="10">
        <f>3/24000000*OO[[#This Row],[128 (04JUL1985 21:00:00)-Water Temperature (C)]]*OO[[#This Row],[70]]</f>
        <v>3.5557785926437502E-8</v>
      </c>
      <c r="BU62" s="10">
        <f>3/24000000*OO[[#This Row],[129 (05JUL1985 00:00:00)-Water Temperature (C)]]*OO[[#This Row],[71]]</f>
        <v>3.9240668954800003E-8</v>
      </c>
      <c r="BV62" s="10">
        <f>3/24000000*OO[[#This Row],[130 (05JUL1985 03:00:00)-Water Temperature (C)]]*OO[[#This Row],[72]]</f>
        <v>4.0019619723399996E-8</v>
      </c>
      <c r="BW62" s="10">
        <f>3/24000000*OO[[#This Row],[131 (05JUL1985 06:00:00)-Water Temperature (C)]]*OO[[#This Row],[73]]</f>
        <v>3.8261347498800003E-8</v>
      </c>
      <c r="BX62" s="10">
        <f>3/24000000*OO[[#This Row],[132 (05JUL1985 09:00:00)-Water Temperature (C)]]*OO[[#This Row],[74]]</f>
        <v>3.6224959602062494E-8</v>
      </c>
      <c r="BY62" s="10">
        <f>3/24000000*OO[[#This Row],[133 (05JUL1985 12:00:00)-Water Temperature (C)]]*OO[[#This Row],[75]]</f>
        <v>3.4138056474999999E-8</v>
      </c>
      <c r="BZ62" s="10">
        <f>3/24000000*OO[[#This Row],[134 (05JUL1985 15:00:00)-Water Temperature (C)]]*OO[[#This Row],[76]]</f>
        <v>3.1918888880849997E-8</v>
      </c>
      <c r="CA62" s="10">
        <f>3/24000000*OO[[#This Row],[135 (05JUL1985 18:00:00)-Water Temperature (C)]]*OO[[#This Row],[77]]</f>
        <v>3.0353498275E-8</v>
      </c>
      <c r="CB62" s="10">
        <f>3/24000000*OO[[#This Row],[136 (05JUL1985 21:00:00)-Water Temperature (C)]]*OO[[#This Row],[78]]</f>
        <v>2.8518857835299999E-8</v>
      </c>
      <c r="CC62" s="10">
        <f>3/24000000*OO[[#This Row],[137 (06JUL1985 00:00:00)-Water Temperature (C)]]*OO[[#This Row],[79]]</f>
        <v>2.64659747301875E-8</v>
      </c>
      <c r="CD62" s="10">
        <f>3/24000000*OO[[#This Row],[138 (06JUL1985 03:00:00)-Water Temperature (C)]]*OO[[#This Row],[80]]</f>
        <v>2.4388941757387498E-8</v>
      </c>
      <c r="CE62" s="10">
        <f>3/24000000*OO[[#This Row],[139 (06JUL1985 06:00:00)-Water Temperature (C)]]*OO[[#This Row],[81]]</f>
        <v>2.2521510268874996E-8</v>
      </c>
      <c r="CF62" s="10">
        <f>3/24000000*OO[[#This Row],[140 (06JUL1985 09:00:00)-Water Temperature (C)]]*OO[[#This Row],[82]]</f>
        <v>2.2001187037500001E-8</v>
      </c>
      <c r="CG62" s="10">
        <f>3/24000000*OO[[#This Row],[141 (06JUL1985 12:00:00)-Water Temperature (C)]]*OO[[#This Row],[83]]</f>
        <v>2.2136286077062501E-8</v>
      </c>
      <c r="CH62" s="10">
        <f>3/24000000*OO[[#This Row],[142 (06JUL1985 15:00:00)-Water Temperature (C)]]*OO[[#This Row],[84]]</f>
        <v>2.2720452554300001E-8</v>
      </c>
      <c r="CI62" s="10">
        <f>3/24000000*OO[[#This Row],[143 (06JUL1985 18:00:00)-Water Temperature (C)]]*OO[[#This Row],[85]]</f>
        <v>2.3650772791562495E-8</v>
      </c>
      <c r="CJ62" s="10">
        <f>3/24000000*OO[[#This Row],[144 (06JUL1985 21:00:00)-Water Temperature (C)]]*OO[[#This Row],[86]]</f>
        <v>2.4417971988174998E-8</v>
      </c>
      <c r="CK62" s="10">
        <f>3/24000000*OO[[#This Row],[145 (07JUL1985 00:00:00)-Water Temperature (C)]]*OO[[#This Row],[87]]</f>
        <v>2.4010611017349998E-8</v>
      </c>
      <c r="CL62" s="10">
        <f>3/24000000*OO[[#This Row],[146 (07JUL1985 03:00:00)-Water Temperature (C)]]*OO[[#This Row],[88]]</f>
        <v>2.294989570075E-8</v>
      </c>
      <c r="CM62" s="10">
        <f>3/24000000*OO[[#This Row],[147 (07JUL1985 06:00:00)-Water Temperature (C)]]*OO[[#This Row],[89]]</f>
        <v>2.1429642819346248E-8</v>
      </c>
      <c r="CN62" s="10">
        <f>3/24000000*OO[[#This Row],[148 (07JUL1985 09:00:00)-Water Temperature (C)]]*OO[[#This Row],[90]]</f>
        <v>2.0027220798806248E-8</v>
      </c>
      <c r="CO62" s="10">
        <f>3/24000000*OO[[#This Row],[149 (07JUL1985 12:00:00)-Water Temperature (C)]]*OO[[#This Row],[91]]</f>
        <v>1.8977359132980001E-8</v>
      </c>
      <c r="CP62" s="10">
        <f>3/24000000*OO[[#This Row],[150 (07JUL1985 15:00:00)-Water Temperature (C)]]*OO[[#This Row],[92]]</f>
        <v>1.8977359132980001E-8</v>
      </c>
      <c r="CQ62" s="10">
        <f>3/24000000*OO[[#This Row],[151 (07JUL1985 18:00:00)-Water Temperature (C)]]*OO[[#This Row],[93]]</f>
        <v>1.8977359132980001E-8</v>
      </c>
      <c r="CR62" s="10">
        <f>3/24000000*OO[[#This Row],[152 (07JUL1985 21:00:00)-Water Temperature (C)]]*OO[[#This Row],[94]]</f>
        <v>1.8977359132980001E-8</v>
      </c>
      <c r="CS62" s="10">
        <f>3/24000000*OO[[#This Row],[153 (08JUL1985 00:00:00)-Water Temperature (C)]]*OO[[#This Row],[95]]</f>
        <v>1.8977359132980001E-8</v>
      </c>
      <c r="CT62" s="10">
        <f>3/24000000*OO[[#This Row],[154 (08JUL1985 03:00:00)-Water Temperature (C)]]*OO[[#This Row],[96]]</f>
        <v>1.8977359132980001E-8</v>
      </c>
      <c r="CU62" s="10">
        <f>3/24000000*OO[[#This Row],[155 (08JUL1985 06:00:00)-Water Temperature (C)]]*OO[[#This Row],[97]]</f>
        <v>1.8977359132980001E-8</v>
      </c>
      <c r="CV62" s="10">
        <f>3/24000000*OO[[#This Row],[156 (08JUL1985 09:00:00)-Water Temperature (C)]]*OO[[#This Row],[98]]</f>
        <v>1.8977359132980001E-8</v>
      </c>
      <c r="CW62" s="10">
        <f>3/24000000*OO[[#This Row],[157 (08JUL1985 12:00:00)-Water Temperature (C)]]*OO[[#This Row],[99]]</f>
        <v>1.8977359132980001E-8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2.5042609412528786E-13</v>
      </c>
      <c r="D63" s="10">
        <f>3/24*OO[[#This Row],[60 (26JUN1985 09:00:00)-Water Temperature (C)]]*OO[[#This Row],[2]]/SUM(OO[2])</f>
        <v>1.1910116481127077E-3</v>
      </c>
      <c r="E63" s="10">
        <f>3/24*OO[[#This Row],[61 (26JUN1985 12:00:00)-Water Temperature (C)]]*OO[[#This Row],[3]]/SUM(OO[3])</f>
        <v>9.8568587639014799E-2</v>
      </c>
      <c r="F63" s="10">
        <f>3/24*OO[[#This Row],[62 (26JUN1985 15:00:00)-Water Temperature (C)]]*OO[[#This Row],[4]]/SUM(OO[4])</f>
        <v>9.8062183831785346E-2</v>
      </c>
      <c r="G63" s="10">
        <f>3/24*OO[[#This Row],[63 (26JUN1985 18:00:00)-Water Temperature (C)]]*OO[[#This Row],[5]]/SUM(OO[5])</f>
        <v>1.258219552080499E-2</v>
      </c>
      <c r="H63" s="10">
        <f>3/24*OO[[#This Row],[64 (26JUN1985 21:00:00)-Water Temperature (C)]]*OO[[#This Row],[6]]/SUM(OO[6])</f>
        <v>5.6405839954718883E-4</v>
      </c>
      <c r="I63" s="10">
        <f>3/24*OO[[#This Row],[65 (27JUN1985 00:00:00)-Water Temperature (C)]]*OO[[#This Row],[7]]/SUM(OO[7])</f>
        <v>6.5726027763057072E-5</v>
      </c>
      <c r="J63" s="10">
        <f>3/24*OO[[#This Row],[66 (27JUN1985 03:00:00)-Water Temperature (C)]]*OO[[#This Row],[8]]/SUM(OO[8])</f>
        <v>4.8046461453677109E-5</v>
      </c>
      <c r="K63" s="10">
        <f>3/24*OO[[#This Row],[67 (27JUN1985 06:00:00)-Water Temperature (C)]]*OO[[#This Row],[9]]/SUM(OO[9])</f>
        <v>4.1273056210560589E-5</v>
      </c>
      <c r="L63" s="10">
        <f>3/24*OO[[#This Row],[68 (27JUN1985 09:00:00)-Water Temperature (C)]]*OO[[#This Row],[10]]/SUM(OO[10])</f>
        <v>3.6765463680372369E-5</v>
      </c>
      <c r="M63" s="10">
        <f>3/24*OO[[#This Row],[69 (27JUN1985 12:00:00)-Water Temperature (C)]]*OO[[#This Row],[11]]/SUM(OO[11])</f>
        <v>3.4258504513044104E-5</v>
      </c>
      <c r="N63" s="10">
        <f>3/24*OO[[#This Row],[70 (27JUN1985 15:00:00)-Water Temperature (C)]]*OO[[#This Row],[12]]/SUM(OO[12])</f>
        <v>3.6397390027150859E-5</v>
      </c>
      <c r="O63" s="10">
        <f>3/24*OO[[#This Row],[71 (27JUN1985 18:00:00)-Water Temperature (C)]]*OO[[#This Row],[13]]/SUM(OO[13])</f>
        <v>4.1195940249222517E-5</v>
      </c>
      <c r="P63" s="10">
        <f>3/24*OO[[#This Row],[72 (27JUN1985 21:00:00)-Water Temperature (C)]]*OO[[#This Row],[14]]/SUM(OO[14])</f>
        <v>4.2058335526537356E-5</v>
      </c>
      <c r="Q63" s="10">
        <f>3/24*OO[[#This Row],[73 (28JUN1985 00:00:00)-Water Temperature (C)]]*OO[[#This Row],[15]]/SUM(OO[15])</f>
        <v>3.8554722819835152E-5</v>
      </c>
      <c r="R63" s="10">
        <f>3/24*OO[[#This Row],[74 (28JUN1985 03:00:00)-Water Temperature (C)]]*OO[[#This Row],[16]]/SUM(OO[16])</f>
        <v>3.3500290351403139E-5</v>
      </c>
      <c r="S63" s="10">
        <f>3/24*OO[[#This Row],[75 (28JUN1985 06:00:00)-Water Temperature (C)]]*OO[[#This Row],[17]]/SUM(OO[17])</f>
        <v>2.8521792362372069E-5</v>
      </c>
      <c r="T63" s="10">
        <f>3/24*OO[[#This Row],[76 (28JUN1985 09:00:00)-Water Temperature (C)]]*OO[[#This Row],[18]]/SUM(OO[18])</f>
        <v>2.4430336368481535E-5</v>
      </c>
      <c r="U63" s="10">
        <f>3/24*OO[[#This Row],[77 (28JUN1985 12:00:00)-Water Temperature (C)]]*OO[[#This Row],[19]]/SUM(OO[19])</f>
        <v>2.1736483590341179E-5</v>
      </c>
      <c r="V63" s="10">
        <f>3/24000000*OO[[#This Row],[78 (28JUN1985 15:00:00)-Water Temperature (C)]]*OO[[#This Row],[20]]</f>
        <v>1.9632543248618752E-5</v>
      </c>
      <c r="W63" s="10">
        <f>3/24000000*OO[[#This Row],[79 (28JUN1985 18:00:00)-Water Temperature (C)]]*OO[[#This Row],[21]]</f>
        <v>1.7728273681124997E-5</v>
      </c>
      <c r="X63" s="10">
        <f>3/24000000*OO[[#This Row],[80 (28JUN1985 21:00:00)-Water Temperature (C)]]*OO[[#This Row],[22]]</f>
        <v>1.564591238145E-5</v>
      </c>
      <c r="Y63" s="10">
        <f>3/24000000*OO[[#This Row],[81 (29JUN1985 00:00:00)-Water Temperature (C)]]*OO[[#This Row],[23]]</f>
        <v>1.3681912593678752E-5</v>
      </c>
      <c r="Z63" s="10">
        <f>3/24000000*OO[[#This Row],[82 (29JUN1985 03:00:00)-Water Temperature (C)]]*OO[[#This Row],[24]]</f>
        <v>1.1747202058372502E-5</v>
      </c>
      <c r="AA63" s="10">
        <f>3/24000000*OO[[#This Row],[83 (29JUN1985 06:00:00)-Water Temperature (C)]]*OO[[#This Row],[25]]</f>
        <v>9.8787731805224998E-6</v>
      </c>
      <c r="AB63" s="10">
        <f>3/24000000*OO[[#This Row],[84 (29JUN1985 09:00:00)-Water Temperature (C)]]*OO[[#This Row],[26]]</f>
        <v>8.3864197028437502E-6</v>
      </c>
      <c r="AC63" s="10">
        <f>3/24000000*OO[[#This Row],[85 (29JUN1985 12:00:00)-Water Temperature (C)]]*OO[[#This Row],[27]]</f>
        <v>7.4692674718749986E-6</v>
      </c>
      <c r="AD63" s="10">
        <f>3/24000000*OO[[#This Row],[86 (29JUN1985 15:00:00)-Water Temperature (C)]]*OO[[#This Row],[28]]</f>
        <v>6.7519561770062499E-6</v>
      </c>
      <c r="AE63" s="10">
        <f>3/24000000*OO[[#This Row],[88 (29JUN1985 21:00:00)-Water Temperature (C)]]*OO[[#This Row],[30]]</f>
        <v>5.379027281865E-6</v>
      </c>
      <c r="AF63" s="10">
        <f>3/24000000*OO[[#This Row],[88 (29JUN1985 21:00:00)-Water Temperature (C)]]*OO[[#This Row],[30]]</f>
        <v>5.379027281865E-6</v>
      </c>
      <c r="AG63" s="10">
        <f>3/24000000*OO[[#This Row],[89 (30JUN1985 00:00:00)-Water Temperature (C)]]*OO[[#This Row],[31]]</f>
        <v>4.6595007758950004E-6</v>
      </c>
      <c r="AH63" s="10">
        <f>3/24000000*OO[[#This Row],[90 (30JUN1985 03:00:00)-Water Temperature (C)]]*OO[[#This Row],[32]]</f>
        <v>4.0204839937125001E-6</v>
      </c>
      <c r="AI63" s="10">
        <f>3/24000000*OO[[#This Row],[91 (30JUN1985 06:00:00)-Water Temperature (C)]]*OO[[#This Row],[33]]</f>
        <v>3.4125361270700003E-6</v>
      </c>
      <c r="AJ63" s="10">
        <f>3/24000000*OO[[#This Row],[92 (30JUN1985 09:00:00)-Water Temperature (C)]]*OO[[#This Row],[34]]</f>
        <v>2.9623333720675E-6</v>
      </c>
      <c r="AK63" s="10">
        <f>3/24000000*OO[[#This Row],[93 (30JUN1985 12:00:00)-Water Temperature (C)]]*OO[[#This Row],[35]]</f>
        <v>2.6178681745250003E-6</v>
      </c>
      <c r="AL63" s="10">
        <f>3/24000000*OO[[#This Row],[94 (30JUN1985 15:00:00)-Water Temperature (C)]]*OO[[#This Row],[36]]</f>
        <v>2.3085022620887499E-6</v>
      </c>
      <c r="AM63" s="10">
        <f>3/24000000*OO[[#This Row],[95 (30JUN1985 18:00:00)-Water Temperature (C)]]*OO[[#This Row],[37]]</f>
        <v>2.0188542931411245E-6</v>
      </c>
      <c r="AN63" s="10">
        <f>3/24000000*OO[[#This Row],[96 (30JUN1985 21:00:00)-Water Temperature (C)]]*OO[[#This Row],[38]]</f>
        <v>1.6755551000459999E-6</v>
      </c>
      <c r="AO63" s="10">
        <f>3/24000000*OO[[#This Row],[97 (01JUL1985 00:00:00)-Water Temperature (C)]]*OO[[#This Row],[39]]</f>
        <v>1.3218676254795E-6</v>
      </c>
      <c r="AP63" s="10">
        <f>3/24000000*OO[[#This Row],[98 (01JUL1985 03:00:00)-Water Temperature (C)]]*OO[[#This Row],[40]]</f>
        <v>1.0461427492349998E-6</v>
      </c>
      <c r="AQ63" s="10">
        <f>3/24000000*OO[[#This Row],[99 (01JUL1985 06:00:00)-Water Temperature (C)]]*OO[[#This Row],[41]]</f>
        <v>8.4704628249312497E-7</v>
      </c>
      <c r="AR63" s="10">
        <f>3/24000000*OO[[#This Row],[100 (01JUL1985 09:00:00)-Water Temperature (C)]]*OO[[#This Row],[42]]</f>
        <v>7.3428483618337485E-7</v>
      </c>
      <c r="AS63" s="10">
        <f>3/24000000*OO[[#This Row],[101 (01JUL1985 12:00:00)-Water Temperature (C)]]*OO[[#This Row],[43]]</f>
        <v>6.60206817015E-7</v>
      </c>
      <c r="AT63" s="10">
        <f>3/24000000*OO[[#This Row],[102 (01JUL1985 15:00:00)-Water Temperature (C)]]*OO[[#This Row],[44]]</f>
        <v>6.0291969715275007E-7</v>
      </c>
      <c r="AU63" s="10">
        <f>3/24000000*OO[[#This Row],[103 (01JUL1985 18:00:00)-Water Temperature (C)]]*OO[[#This Row],[45]]</f>
        <v>5.3185344094499996E-7</v>
      </c>
      <c r="AV63" s="10">
        <f>3/24000000*OO[[#This Row],[104 (01JUL1985 21:00:00)-Water Temperature (C)]]*OO[[#This Row],[46]]</f>
        <v>4.1870972339699997E-7</v>
      </c>
      <c r="AW63" s="10">
        <f>3/24000000*OO[[#This Row],[105 (02JUL1985 00:00:00)-Water Temperature (C)]]*OO[[#This Row],[47]]</f>
        <v>3.0314433984037502E-7</v>
      </c>
      <c r="AX63" s="10">
        <f>3/24000000*OO[[#This Row],[106 (02JUL1985 03:00:00)-Water Temperature (C)]]*OO[[#This Row],[48]]</f>
        <v>2.2172718320249999E-7</v>
      </c>
      <c r="AY63" s="10">
        <f>3/24000000*OO[[#This Row],[107 (02JUL1985 06:00:00)-Water Temperature (C)]]*OO[[#This Row],[49]]</f>
        <v>1.7080530226649997E-7</v>
      </c>
      <c r="AZ63" s="10">
        <f>3/24000000*OO[[#This Row],[108 (02JUL1985 09:00:00)-Water Temperature (C)]]*OO[[#This Row],[50]]</f>
        <v>1.4494958434530001E-7</v>
      </c>
      <c r="BA63" s="10">
        <f>3/24000000*OO[[#This Row],[109 (02JUL1985 12:00:00)-Water Temperature (C)]]*OO[[#This Row],[51]]</f>
        <v>1.299805123115625E-7</v>
      </c>
      <c r="BB63" s="10">
        <f>3/24000000*OO[[#This Row],[110 (02JUL1985 15:00:00)-Water Temperature (C)]]*OO[[#This Row],[52]]</f>
        <v>1.2045597689999998E-7</v>
      </c>
      <c r="BC63" s="10">
        <f>3/24000000*OO[[#This Row],[111 (02JUL1985 18:00:00)-Water Temperature (C)]]*OO[[#This Row],[53]]</f>
        <v>1.1276963615985001E-7</v>
      </c>
      <c r="BD63" s="10">
        <f>3/24000000*OO[[#This Row],[112 (02JUL1985 21:00:00)-Water Temperature (C)]]*OO[[#This Row],[54]]</f>
        <v>1.02183385425E-7</v>
      </c>
      <c r="BE63" s="10">
        <f>3/24000000*OO[[#This Row],[113 (03JUL1985 00:00:00)-Water Temperature (C)]]*OO[[#This Row],[55]]</f>
        <v>8.9304182835787515E-8</v>
      </c>
      <c r="BF63" s="10">
        <f>3/24000000*OO[[#This Row],[114 (03JUL1985 03:00:00)-Water Temperature (C)]]*OO[[#This Row],[56]]</f>
        <v>7.8054275951149996E-8</v>
      </c>
      <c r="BG63" s="10">
        <f>3/24000000*OO[[#This Row],[115 (03JUL1985 06:00:00)-Water Temperature (C)]]*OO[[#This Row],[57]]</f>
        <v>6.8702276577499993E-8</v>
      </c>
      <c r="BH63" s="10">
        <f>3/24000000*OO[[#This Row],[116 (03JUL1985 09:00:00)-Water Temperature (C)]]*OO[[#This Row],[58]]</f>
        <v>6.3054253518000002E-8</v>
      </c>
      <c r="BI63" s="10">
        <f>3/24000000*OO[[#This Row],[117 (03JUL1985 12:00:00)-Water Temperature (C)]]*OO[[#This Row],[59]]</f>
        <v>5.6727531028249994E-8</v>
      </c>
      <c r="BJ63" s="10">
        <f>3/24000000*OO[[#This Row],[118 (03JUL1985 15:00:00)-Water Temperature (C)]]*OO[[#This Row],[60]]</f>
        <v>5.3256564741349995E-8</v>
      </c>
      <c r="BK63" s="10">
        <f>3/24000000*OO[[#This Row],[119 (03JUL1985 18:00:00)-Water Temperature (C)]]*OO[[#This Row],[61]]</f>
        <v>5.0428539009750001E-8</v>
      </c>
      <c r="BL63" s="10">
        <f>3/24000000*OO[[#This Row],[120 (03JUL1985 21:00:00)-Water Temperature (C)]]*OO[[#This Row],[62]]</f>
        <v>4.4546495568437501E-8</v>
      </c>
      <c r="BM63" s="10">
        <f>3/24000000*OO[[#This Row],[121 (04JUL1985 00:00:00)-Water Temperature (C)]]*OO[[#This Row],[63]]</f>
        <v>3.7281182943374997E-8</v>
      </c>
      <c r="BN63" s="10">
        <f>3/24000000*OO[[#This Row],[122 (04JUL1985 03:00:00)-Water Temperature (C)]]*OO[[#This Row],[64]]</f>
        <v>3.1589579913637492E-8</v>
      </c>
      <c r="BO63" s="10">
        <f>3/24000000*OO[[#This Row],[123 (04JUL1985 06:00:00)-Water Temperature (C)]]*OO[[#This Row],[65]]</f>
        <v>2.8108849784824997E-8</v>
      </c>
      <c r="BP63" s="10">
        <f>3/24000000*OO[[#This Row],[124 (04JUL1985 09:00:00)-Water Temperature (C)]]*OO[[#This Row],[66]]</f>
        <v>2.7182562784999998E-8</v>
      </c>
      <c r="BQ63" s="10">
        <f>3/24000000*OO[[#This Row],[125 (04JUL1985 12:00:00)-Water Temperature (C)]]*OO[[#This Row],[67]]</f>
        <v>2.6996955761100001E-8</v>
      </c>
      <c r="BR63" s="10">
        <f>3/24000000*OO[[#This Row],[126 (04JUL1985 15:00:00)-Water Temperature (C)]]*OO[[#This Row],[68]]</f>
        <v>2.7362962711562494E-8</v>
      </c>
      <c r="BS63" s="10">
        <f>3/24000000*OO[[#This Row],[127 (04JUL1985 18:00:00)-Water Temperature (C)]]*OO[[#This Row],[69]]</f>
        <v>3.0187806035399998E-8</v>
      </c>
      <c r="BT63" s="10">
        <f>3/24000000*OO[[#This Row],[128 (04JUL1985 21:00:00)-Water Temperature (C)]]*OO[[#This Row],[70]]</f>
        <v>3.5355066296012494E-8</v>
      </c>
      <c r="BU63" s="10">
        <f>3/24000000*OO[[#This Row],[129 (05JUL1985 00:00:00)-Water Temperature (C)]]*OO[[#This Row],[71]]</f>
        <v>3.9323888985424995E-8</v>
      </c>
      <c r="BV63" s="10">
        <f>3/24000000*OO[[#This Row],[130 (05JUL1985 03:00:00)-Water Temperature (C)]]*OO[[#This Row],[72]]</f>
        <v>4.04796863075E-8</v>
      </c>
      <c r="BW63" s="10">
        <f>3/24000000*OO[[#This Row],[131 (05JUL1985 06:00:00)-Water Temperature (C)]]*OO[[#This Row],[73]]</f>
        <v>3.9008885581875002E-8</v>
      </c>
      <c r="BX63" s="10">
        <f>3/24000000*OO[[#This Row],[132 (05JUL1985 09:00:00)-Water Temperature (C)]]*OO[[#This Row],[74]]</f>
        <v>3.7076925300637498E-8</v>
      </c>
      <c r="BY63" s="10">
        <f>3/24000000*OO[[#This Row],[133 (05JUL1985 12:00:00)-Water Temperature (C)]]*OO[[#This Row],[75]]</f>
        <v>3.4966918408799996E-8</v>
      </c>
      <c r="BZ63" s="10">
        <f>3/24000000*OO[[#This Row],[134 (05JUL1985 15:00:00)-Water Temperature (C)]]*OO[[#This Row],[76]]</f>
        <v>3.2679626853849999E-8</v>
      </c>
      <c r="CA63" s="10">
        <f>3/24000000*OO[[#This Row],[135 (05JUL1985 18:00:00)-Water Temperature (C)]]*OO[[#This Row],[77]]</f>
        <v>3.0988990978250001E-8</v>
      </c>
      <c r="CB63" s="10">
        <f>3/24000000*OO[[#This Row],[136 (05JUL1985 21:00:00)-Water Temperature (C)]]*OO[[#This Row],[78]]</f>
        <v>2.9108634391687499E-8</v>
      </c>
      <c r="CC63" s="10">
        <f>3/24000000*OO[[#This Row],[137 (06JUL1985 00:00:00)-Water Temperature (C)]]*OO[[#This Row],[79]]</f>
        <v>2.7003578400075002E-8</v>
      </c>
      <c r="CD63" s="10">
        <f>3/24000000*OO[[#This Row],[138 (06JUL1985 03:00:00)-Water Temperature (C)]]*OO[[#This Row],[80]]</f>
        <v>2.4913465468649998E-8</v>
      </c>
      <c r="CE63" s="10">
        <f>3/24000000*OO[[#This Row],[139 (06JUL1985 06:00:00)-Water Temperature (C)]]*OO[[#This Row],[81]]</f>
        <v>2.3026451887199999E-8</v>
      </c>
      <c r="CF63" s="10">
        <f>3/24000000*OO[[#This Row],[140 (06JUL1985 09:00:00)-Water Temperature (C)]]*OO[[#This Row],[82]]</f>
        <v>2.2456367000500001E-8</v>
      </c>
      <c r="CG63" s="10">
        <f>3/24000000*OO[[#This Row],[141 (06JUL1985 12:00:00)-Water Temperature (C)]]*OO[[#This Row],[83]]</f>
        <v>2.2571257654699998E-8</v>
      </c>
      <c r="CH63" s="10">
        <f>3/24000000*OO[[#This Row],[142 (06JUL1985 15:00:00)-Water Temperature (C)]]*OO[[#This Row],[84]]</f>
        <v>2.3114759745000002E-8</v>
      </c>
      <c r="CI63" s="10">
        <f>3/24000000*OO[[#This Row],[143 (06JUL1985 18:00:00)-Water Temperature (C)]]*OO[[#This Row],[85]]</f>
        <v>2.3970744643949997E-8</v>
      </c>
      <c r="CJ63" s="10">
        <f>3/24000000*OO[[#This Row],[144 (06JUL1985 21:00:00)-Water Temperature (C)]]*OO[[#This Row],[86]]</f>
        <v>2.4699832587787498E-8</v>
      </c>
      <c r="CK63" s="10">
        <f>3/24000000*OO[[#This Row],[145 (07JUL1985 00:00:00)-Water Temperature (C)]]*OO[[#This Row],[87]]</f>
        <v>2.4352054341299997E-8</v>
      </c>
      <c r="CL63" s="10">
        <f>3/24000000*OO[[#This Row],[146 (07JUL1985 03:00:00)-Water Temperature (C)]]*OO[[#This Row],[88]]</f>
        <v>2.3351390622749999E-8</v>
      </c>
      <c r="CM63" s="10">
        <f>3/24000000*OO[[#This Row],[147 (07JUL1985 06:00:00)-Water Temperature (C)]]*OO[[#This Row],[89]]</f>
        <v>2.1888298915245E-8</v>
      </c>
      <c r="CN63" s="10">
        <f>3/24000000*OO[[#This Row],[148 (07JUL1985 09:00:00)-Water Temperature (C)]]*OO[[#This Row],[90]]</f>
        <v>2.0512677744955001E-8</v>
      </c>
      <c r="CO63" s="10">
        <f>3/24000000*OO[[#This Row],[149 (07JUL1985 12:00:00)-Water Temperature (C)]]*OO[[#This Row],[91]]</f>
        <v>1.9450467247666249E-8</v>
      </c>
      <c r="CP63" s="10">
        <f>3/24000000*OO[[#This Row],[150 (07JUL1985 15:00:00)-Water Temperature (C)]]*OO[[#This Row],[92]]</f>
        <v>1.9450467247666249E-8</v>
      </c>
      <c r="CQ63" s="10">
        <f>3/24000000*OO[[#This Row],[151 (07JUL1985 18:00:00)-Water Temperature (C)]]*OO[[#This Row],[93]]</f>
        <v>1.9450467247666249E-8</v>
      </c>
      <c r="CR63" s="10">
        <f>3/24000000*OO[[#This Row],[152 (07JUL1985 21:00:00)-Water Temperature (C)]]*OO[[#This Row],[94]]</f>
        <v>1.9450467247666249E-8</v>
      </c>
      <c r="CS63" s="10">
        <f>3/24000000*OO[[#This Row],[153 (08JUL1985 00:00:00)-Water Temperature (C)]]*OO[[#This Row],[95]]</f>
        <v>1.9450467247666249E-8</v>
      </c>
      <c r="CT63" s="10">
        <f>3/24000000*OO[[#This Row],[154 (08JUL1985 03:00:00)-Water Temperature (C)]]*OO[[#This Row],[96]]</f>
        <v>1.9450467247666249E-8</v>
      </c>
      <c r="CU63" s="10">
        <f>3/24000000*OO[[#This Row],[155 (08JUL1985 06:00:00)-Water Temperature (C)]]*OO[[#This Row],[97]]</f>
        <v>1.9450467247666249E-8</v>
      </c>
      <c r="CV63" s="10">
        <f>3/24000000*OO[[#This Row],[156 (08JUL1985 09:00:00)-Water Temperature (C)]]*OO[[#This Row],[98]]</f>
        <v>1.9450467247666249E-8</v>
      </c>
      <c r="CW63" s="10">
        <f>3/24000000*OO[[#This Row],[157 (08JUL1985 12:00:00)-Water Temperature (C)]]*OO[[#This Row],[99]]</f>
        <v>1.9450467247666249E-8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3.2598827144405082E-14</v>
      </c>
      <c r="D64" s="10">
        <f>3/24*OO[[#This Row],[60 (26JUN1985 09:00:00)-Water Temperature (C)]]*OO[[#This Row],[2]]/SUM(OO[2])</f>
        <v>5.8130613788490702E-4</v>
      </c>
      <c r="E64" s="10">
        <f>3/24*OO[[#This Row],[61 (26JUN1985 12:00:00)-Water Temperature (C)]]*OO[[#This Row],[3]]/SUM(OO[3])</f>
        <v>8.7362002061730532E-2</v>
      </c>
      <c r="F64" s="10">
        <f>3/24*OO[[#This Row],[62 (26JUN1985 15:00:00)-Water Temperature (C)]]*OO[[#This Row],[4]]/SUM(OO[4])</f>
        <v>0.11986447548918804</v>
      </c>
      <c r="G64" s="10">
        <f>3/24*OO[[#This Row],[63 (26JUN1985 18:00:00)-Water Temperature (C)]]*OO[[#This Row],[5]]/SUM(OO[5])</f>
        <v>1.9238573194073783E-2</v>
      </c>
      <c r="H64" s="10">
        <f>3/24*OO[[#This Row],[64 (26JUN1985 21:00:00)-Water Temperature (C)]]*OO[[#This Row],[6]]/SUM(OO[6])</f>
        <v>9.7715074674675447E-4</v>
      </c>
      <c r="I64" s="10">
        <f>3/24*OO[[#This Row],[65 (27JUN1985 00:00:00)-Water Temperature (C)]]*OO[[#This Row],[7]]/SUM(OO[7])</f>
        <v>8.169093498550937E-5</v>
      </c>
      <c r="J64" s="10">
        <f>3/24*OO[[#This Row],[66 (27JUN1985 03:00:00)-Water Temperature (C)]]*OO[[#This Row],[8]]/SUM(OO[8])</f>
        <v>5.2977495508953941E-5</v>
      </c>
      <c r="K64" s="10">
        <f>3/24*OO[[#This Row],[67 (27JUN1985 06:00:00)-Water Temperature (C)]]*OO[[#This Row],[9]]/SUM(OO[9])</f>
        <v>4.5439233030559621E-5</v>
      </c>
      <c r="L64" s="10">
        <f>3/24*OO[[#This Row],[68 (27JUN1985 09:00:00)-Water Temperature (C)]]*OO[[#This Row],[10]]/SUM(OO[10])</f>
        <v>4.0446899943030143E-5</v>
      </c>
      <c r="M64" s="10">
        <f>3/24*OO[[#This Row],[69 (27JUN1985 12:00:00)-Water Temperature (C)]]*OO[[#This Row],[11]]/SUM(OO[11])</f>
        <v>3.7425416381561515E-5</v>
      </c>
      <c r="N64" s="10">
        <f>3/24*OO[[#This Row],[70 (27JUN1985 15:00:00)-Water Temperature (C)]]*OO[[#This Row],[12]]/SUM(OO[12])</f>
        <v>3.9058255819600337E-5</v>
      </c>
      <c r="O64" s="10">
        <f>3/24*OO[[#This Row],[71 (27JUN1985 18:00:00)-Water Temperature (C)]]*OO[[#This Row],[13]]/SUM(OO[13])</f>
        <v>4.4300757090917356E-5</v>
      </c>
      <c r="P64" s="10">
        <f>3/24*OO[[#This Row],[72 (27JUN1985 21:00:00)-Water Temperature (C)]]*OO[[#This Row],[14]]/SUM(OO[14])</f>
        <v>4.5779338778090342E-5</v>
      </c>
      <c r="Q64" s="10">
        <f>3/24*OO[[#This Row],[73 (28JUN1985 00:00:00)-Water Temperature (C)]]*OO[[#This Row],[15]]/SUM(OO[15])</f>
        <v>4.2405205411528259E-5</v>
      </c>
      <c r="R64" s="10">
        <f>3/24*OO[[#This Row],[74 (28JUN1985 03:00:00)-Water Temperature (C)]]*OO[[#This Row],[16]]/SUM(OO[16])</f>
        <v>3.7047747421994684E-5</v>
      </c>
      <c r="S64" s="10">
        <f>3/24*OO[[#This Row],[75 (28JUN1985 06:00:00)-Water Temperature (C)]]*OO[[#This Row],[17]]/SUM(OO[17])</f>
        <v>3.1634745900120358E-5</v>
      </c>
      <c r="T64" s="10">
        <f>3/24*OO[[#This Row],[76 (28JUN1985 09:00:00)-Water Temperature (C)]]*OO[[#This Row],[18]]/SUM(OO[18])</f>
        <v>2.7114001897649228E-5</v>
      </c>
      <c r="U64" s="10">
        <f>3/24*OO[[#This Row],[77 (28JUN1985 12:00:00)-Water Temperature (C)]]*OO[[#This Row],[19]]/SUM(OO[19])</f>
        <v>2.4105104928727254E-5</v>
      </c>
      <c r="V64" s="10">
        <f>3/24000000*OO[[#This Row],[78 (28JUN1985 15:00:00)-Water Temperature (C)]]*OO[[#This Row],[20]]</f>
        <v>2.1744985439262499E-5</v>
      </c>
      <c r="W64" s="10">
        <f>3/24000000*OO[[#This Row],[79 (28JUN1985 18:00:00)-Water Temperature (C)]]*OO[[#This Row],[21]]</f>
        <v>1.9657792281759999E-5</v>
      </c>
      <c r="X64" s="10">
        <f>3/24000000*OO[[#This Row],[80 (28JUN1985 21:00:00)-Water Temperature (C)]]*OO[[#This Row],[22]]</f>
        <v>1.7384771832041254E-5</v>
      </c>
      <c r="Y64" s="10">
        <f>3/24000000*OO[[#This Row],[81 (29JUN1985 00:00:00)-Water Temperature (C)]]*OO[[#This Row],[23]]</f>
        <v>1.52322110186E-5</v>
      </c>
      <c r="Z64" s="10">
        <f>3/24000000*OO[[#This Row],[82 (29JUN1985 03:00:00)-Water Temperature (C)]]*OO[[#This Row],[24]]</f>
        <v>1.3130834453789998E-5</v>
      </c>
      <c r="AA64" s="10">
        <f>3/24000000*OO[[#This Row],[83 (29JUN1985 06:00:00)-Water Temperature (C)]]*OO[[#This Row],[25]]</f>
        <v>1.1074023727698748E-5</v>
      </c>
      <c r="AB64" s="10">
        <f>3/24000000*OO[[#This Row],[84 (29JUN1985 09:00:00)-Water Temperature (C)]]*OO[[#This Row],[26]]</f>
        <v>9.4109178932437511E-6</v>
      </c>
      <c r="AC64" s="10">
        <f>3/24000000*OO[[#This Row],[85 (29JUN1985 12:00:00)-Water Temperature (C)]]*OO[[#This Row],[27]]</f>
        <v>8.3694965095349996E-6</v>
      </c>
      <c r="AD64" s="10">
        <f>3/24000000*OO[[#This Row],[86 (29JUN1985 15:00:00)-Water Temperature (C)]]*OO[[#This Row],[28]]</f>
        <v>7.5790775330249999E-6</v>
      </c>
      <c r="AE64" s="10">
        <f>3/24000000*OO[[#This Row],[88 (29JUN1985 21:00:00)-Water Temperature (C)]]*OO[[#This Row],[30]]</f>
        <v>6.0559038775125001E-6</v>
      </c>
      <c r="AF64" s="10">
        <f>3/24000000*OO[[#This Row],[88 (29JUN1985 21:00:00)-Water Temperature (C)]]*OO[[#This Row],[30]]</f>
        <v>6.0559038775125001E-6</v>
      </c>
      <c r="AG64" s="10">
        <f>3/24000000*OO[[#This Row],[89 (30JUN1985 00:00:00)-Water Temperature (C)]]*OO[[#This Row],[31]]</f>
        <v>5.2546220040324992E-6</v>
      </c>
      <c r="AH64" s="10">
        <f>3/24000000*OO[[#This Row],[90 (30JUN1985 03:00:00)-Water Temperature (C)]]*OO[[#This Row],[32]]</f>
        <v>4.5469969780974999E-6</v>
      </c>
      <c r="AI64" s="10">
        <f>3/24000000*OO[[#This Row],[91 (30JUN1985 06:00:00)-Water Temperature (C)]]*OO[[#This Row],[33]]</f>
        <v>3.8794424827500005E-6</v>
      </c>
      <c r="AJ64" s="10">
        <f>3/24000000*OO[[#This Row],[92 (30JUN1985 09:00:00)-Water Temperature (C)]]*OO[[#This Row],[34]]</f>
        <v>3.3781527821475003E-6</v>
      </c>
      <c r="AK64" s="10">
        <f>3/24000000*OO[[#This Row],[93 (30JUN1985 12:00:00)-Water Temperature (C)]]*OO[[#This Row],[35]]</f>
        <v>2.9828147126387501E-6</v>
      </c>
      <c r="AL64" s="10">
        <f>3/24000000*OO[[#This Row],[94 (30JUN1985 15:00:00)-Water Temperature (C)]]*OO[[#This Row],[36]]</f>
        <v>2.6332516240624997E-6</v>
      </c>
      <c r="AM64" s="10">
        <f>3/24000000*OO[[#This Row],[95 (30JUN1985 18:00:00)-Water Temperature (C)]]*OO[[#This Row],[37]]</f>
        <v>2.3114268161850003E-6</v>
      </c>
      <c r="AN64" s="10">
        <f>3/24000000*OO[[#This Row],[96 (30JUN1985 21:00:00)-Water Temperature (C)]]*OO[[#This Row],[38]]</f>
        <v>1.9266391784227498E-6</v>
      </c>
      <c r="AO64" s="10">
        <f>3/24000000*OO[[#This Row],[97 (01JUL1985 00:00:00)-Water Temperature (C)]]*OO[[#This Row],[39]]</f>
        <v>1.5219378550783747E-6</v>
      </c>
      <c r="AP64" s="10">
        <f>3/24000000*OO[[#This Row],[98 (01JUL1985 03:00:00)-Water Temperature (C)]]*OO[[#This Row],[40]]</f>
        <v>1.203304360656125E-6</v>
      </c>
      <c r="AQ64" s="10">
        <f>3/24000000*OO[[#This Row],[99 (01JUL1985 06:00:00)-Water Temperature (C)]]*OO[[#This Row],[41]]</f>
        <v>9.7278731371524993E-7</v>
      </c>
      <c r="AR64" s="10">
        <f>3/24000000*OO[[#This Row],[100 (01JUL1985 09:00:00)-Water Temperature (C)]]*OO[[#This Row],[42]]</f>
        <v>8.4142517802749995E-7</v>
      </c>
      <c r="AS64" s="10">
        <f>3/24000000*OO[[#This Row],[101 (01JUL1985 12:00:00)-Water Temperature (C)]]*OO[[#This Row],[43]]</f>
        <v>7.5518854145999991E-7</v>
      </c>
      <c r="AT64" s="10">
        <f>3/24000000*OO[[#This Row],[102 (01JUL1985 15:00:00)-Water Temperature (C)]]*OO[[#This Row],[44]]</f>
        <v>6.8905811619600003E-7</v>
      </c>
      <c r="AU64" s="10">
        <f>3/24000000*OO[[#This Row],[103 (01JUL1985 18:00:00)-Water Temperature (C)]]*OO[[#This Row],[45]]</f>
        <v>6.1192596317287495E-7</v>
      </c>
      <c r="AV64" s="10">
        <f>3/24000000*OO[[#This Row],[104 (01JUL1985 21:00:00)-Water Temperature (C)]]*OO[[#This Row],[46]]</f>
        <v>4.8708358867349997E-7</v>
      </c>
      <c r="AW64" s="10">
        <f>3/24000000*OO[[#This Row],[105 (02JUL1985 00:00:00)-Water Temperature (C)]]*OO[[#This Row],[47]]</f>
        <v>3.5432855423350006E-7</v>
      </c>
      <c r="AX64" s="10">
        <f>3/24000000*OO[[#This Row],[106 (02JUL1985 03:00:00)-Water Temperature (C)]]*OO[[#This Row],[48]]</f>
        <v>2.5794631566499999E-7</v>
      </c>
      <c r="AY64" s="10">
        <f>3/24000000*OO[[#This Row],[107 (02JUL1985 06:00:00)-Water Temperature (C)]]*OO[[#This Row],[49]]</f>
        <v>1.9749001453825E-7</v>
      </c>
      <c r="AZ64" s="10">
        <f>3/24000000*OO[[#This Row],[108 (02JUL1985 09:00:00)-Water Temperature (C)]]*OO[[#This Row],[50]]</f>
        <v>1.6646614264849998E-7</v>
      </c>
      <c r="BA64" s="10">
        <f>3/24000000*OO[[#This Row],[109 (02JUL1985 12:00:00)-Water Temperature (C)]]*OO[[#This Row],[51]]</f>
        <v>1.4852554877826247E-7</v>
      </c>
      <c r="BB64" s="10">
        <f>3/24000000*OO[[#This Row],[110 (02JUL1985 15:00:00)-Water Temperature (C)]]*OO[[#This Row],[52]]</f>
        <v>1.3705041726439996E-7</v>
      </c>
      <c r="BC64" s="10">
        <f>3/24000000*OO[[#This Row],[111 (02JUL1985 18:00:00)-Water Temperature (C)]]*OO[[#This Row],[53]]</f>
        <v>1.2798203471624998E-7</v>
      </c>
      <c r="BD64" s="10">
        <f>3/24000000*OO[[#This Row],[112 (02JUL1985 21:00:00)-Water Temperature (C)]]*OO[[#This Row],[54]]</f>
        <v>1.1597277712994998E-7</v>
      </c>
      <c r="BE64" s="10">
        <f>3/24000000*OO[[#This Row],[113 (03JUL1985 00:00:00)-Water Temperature (C)]]*OO[[#This Row],[55]]</f>
        <v>1.0137984199087501E-7</v>
      </c>
      <c r="BF64" s="10">
        <f>3/24000000*OO[[#This Row],[114 (03JUL1985 03:00:00)-Water Temperature (C)]]*OO[[#This Row],[56]]</f>
        <v>8.8575540110949998E-8</v>
      </c>
      <c r="BG64" s="10">
        <f>3/24000000*OO[[#This Row],[115 (03JUL1985 06:00:00)-Water Temperature (C)]]*OO[[#This Row],[57]]</f>
        <v>7.8049246397449993E-8</v>
      </c>
      <c r="BH64" s="10">
        <f>3/24000000*OO[[#This Row],[116 (03JUL1985 09:00:00)-Water Temperature (C)]]*OO[[#This Row],[58]]</f>
        <v>7.1589615121612505E-8</v>
      </c>
      <c r="BI64" s="10">
        <f>3/24000000*OO[[#This Row],[117 (03JUL1985 12:00:00)-Water Temperature (C)]]*OO[[#This Row],[59]]</f>
        <v>6.4463650239587506E-8</v>
      </c>
      <c r="BJ64" s="10">
        <f>3/24000000*OO[[#This Row],[118 (03JUL1985 15:00:00)-Water Temperature (C)]]*OO[[#This Row],[60]]</f>
        <v>6.0390897664400003E-8</v>
      </c>
      <c r="BK64" s="10">
        <f>3/24000000*OO[[#This Row],[119 (03JUL1985 18:00:00)-Water Temperature (C)]]*OO[[#This Row],[61]]</f>
        <v>5.7209311651274994E-8</v>
      </c>
      <c r="BL64" s="10">
        <f>3/24000000*OO[[#This Row],[120 (03JUL1985 21:00:00)-Water Temperature (C)]]*OO[[#This Row],[62]]</f>
        <v>5.0868500225550001E-8</v>
      </c>
      <c r="BM64" s="10">
        <f>3/24000000*OO[[#This Row],[121 (04JUL1985 00:00:00)-Water Temperature (C)]]*OO[[#This Row],[63]]</f>
        <v>4.2636754669162501E-8</v>
      </c>
      <c r="BN64" s="10">
        <f>3/24000000*OO[[#This Row],[122 (04JUL1985 03:00:00)-Water Temperature (C)]]*OO[[#This Row],[64]]</f>
        <v>3.5981330906499996E-8</v>
      </c>
      <c r="BO64" s="10">
        <f>3/24000000*OO[[#This Row],[123 (04JUL1985 06:00:00)-Water Temperature (C)]]*OO[[#This Row],[65]]</f>
        <v>3.1879847726624996E-8</v>
      </c>
      <c r="BP64" s="10">
        <f>3/24000000*OO[[#This Row],[124 (04JUL1985 09:00:00)-Water Temperature (C)]]*OO[[#This Row],[66]]</f>
        <v>3.0740308360625E-8</v>
      </c>
      <c r="BQ64" s="10">
        <f>3/24000000*OO[[#This Row],[125 (04JUL1985 12:00:00)-Water Temperature (C)]]*OO[[#This Row],[67]]</f>
        <v>3.0506235913999995E-8</v>
      </c>
      <c r="BR64" s="10">
        <f>3/24000000*OO[[#This Row],[126 (04JUL1985 15:00:00)-Water Temperature (C)]]*OO[[#This Row],[68]]</f>
        <v>3.0755600740424996E-8</v>
      </c>
      <c r="BS64" s="10">
        <f>3/24000000*OO[[#This Row],[127 (04JUL1985 18:00:00)-Water Temperature (C)]]*OO[[#This Row],[69]]</f>
        <v>3.3339047862900002E-8</v>
      </c>
      <c r="BT64" s="10">
        <f>3/24000000*OO[[#This Row],[128 (04JUL1985 21:00:00)-Water Temperature (C)]]*OO[[#This Row],[70]]</f>
        <v>3.8696999929300005E-8</v>
      </c>
      <c r="BU64" s="10">
        <f>3/24000000*OO[[#This Row],[129 (05JUL1985 00:00:00)-Water Temperature (C)]]*OO[[#This Row],[71]]</f>
        <v>4.3370103518624999E-8</v>
      </c>
      <c r="BV64" s="10">
        <f>3/24000000*OO[[#This Row],[130 (05JUL1985 03:00:00)-Water Temperature (C)]]*OO[[#This Row],[72]]</f>
        <v>4.5130084922399995E-8</v>
      </c>
      <c r="BW64" s="10">
        <f>3/24000000*OO[[#This Row],[131 (05JUL1985 06:00:00)-Water Temperature (C)]]*OO[[#This Row],[73]]</f>
        <v>4.3894194839599993E-8</v>
      </c>
      <c r="BX64" s="10">
        <f>3/24000000*OO[[#This Row],[132 (05JUL1985 09:00:00)-Water Temperature (C)]]*OO[[#This Row],[74]]</f>
        <v>4.1949500722725E-8</v>
      </c>
      <c r="BY64" s="10">
        <f>3/24000000*OO[[#This Row],[133 (05JUL1985 12:00:00)-Water Temperature (C)]]*OO[[#This Row],[75]]</f>
        <v>3.9607737803737499E-8</v>
      </c>
      <c r="BZ64" s="10">
        <f>3/24000000*OO[[#This Row],[134 (05JUL1985 15:00:00)-Water Temperature (C)]]*OO[[#This Row],[76]]</f>
        <v>3.7015241311125E-8</v>
      </c>
      <c r="CA64" s="10">
        <f>3/24000000*OO[[#This Row],[135 (05JUL1985 18:00:00)-Water Temperature (C)]]*OO[[#This Row],[77]]</f>
        <v>3.4975648786624995E-8</v>
      </c>
      <c r="CB64" s="10">
        <f>3/24000000*OO[[#This Row],[136 (05JUL1985 21:00:00)-Water Temperature (C)]]*OO[[#This Row],[78]]</f>
        <v>3.28358103737E-8</v>
      </c>
      <c r="CC64" s="10">
        <f>3/24000000*OO[[#This Row],[137 (06JUL1985 00:00:00)-Water Temperature (C)]]*OO[[#This Row],[79]]</f>
        <v>3.0454420832999998E-8</v>
      </c>
      <c r="CD64" s="10">
        <f>3/24000000*OO[[#This Row],[138 (06JUL1985 03:00:00)-Water Temperature (C)]]*OO[[#This Row],[80]]</f>
        <v>2.8123732321262502E-8</v>
      </c>
      <c r="CE64" s="10">
        <f>3/24000000*OO[[#This Row],[139 (06JUL1985 06:00:00)-Water Temperature (C)]]*OO[[#This Row],[81]]</f>
        <v>2.6028837071124998E-8</v>
      </c>
      <c r="CF64" s="10">
        <f>3/24000000*OO[[#This Row],[140 (06JUL1985 09:00:00)-Water Temperature (C)]]*OO[[#This Row],[82]]</f>
        <v>2.5343561783399998E-8</v>
      </c>
      <c r="CG64" s="10">
        <f>3/24000000*OO[[#This Row],[141 (06JUL1985 12:00:00)-Water Temperature (C)]]*OO[[#This Row],[83]]</f>
        <v>2.5440568288987492E-8</v>
      </c>
      <c r="CH64" s="10">
        <f>3/24000000*OO[[#This Row],[142 (06JUL1985 15:00:00)-Water Temperature (C)]]*OO[[#This Row],[84]]</f>
        <v>2.5995585700424997E-8</v>
      </c>
      <c r="CI64" s="10">
        <f>3/24000000*OO[[#This Row],[143 (06JUL1985 18:00:00)-Water Temperature (C)]]*OO[[#This Row],[85]]</f>
        <v>2.6843631965599997E-8</v>
      </c>
      <c r="CJ64" s="10">
        <f>3/24000000*OO[[#This Row],[144 (06JUL1985 21:00:00)-Water Temperature (C)]]*OO[[#This Row],[86]]</f>
        <v>2.7580118593999993E-8</v>
      </c>
      <c r="CK64" s="10">
        <f>3/24000000*OO[[#This Row],[145 (07JUL1985 00:00:00)-Water Temperature (C)]]*OO[[#This Row],[87]]</f>
        <v>2.725581059665E-8</v>
      </c>
      <c r="CL64" s="10">
        <f>3/24000000*OO[[#This Row],[146 (07JUL1985 03:00:00)-Water Temperature (C)]]*OO[[#This Row],[88]]</f>
        <v>2.6230186813087493E-8</v>
      </c>
      <c r="CM64" s="10">
        <f>3/24000000*OO[[#This Row],[147 (07JUL1985 06:00:00)-Water Temperature (C)]]*OO[[#This Row],[89]]</f>
        <v>2.4690425477250002E-8</v>
      </c>
      <c r="CN64" s="10">
        <f>3/24000000*OO[[#This Row],[148 (07JUL1985 09:00:00)-Water Temperature (C)]]*OO[[#This Row],[90]]</f>
        <v>2.3220527697874996E-8</v>
      </c>
      <c r="CO64" s="10">
        <f>3/24000000*OO[[#This Row],[149 (07JUL1985 12:00:00)-Water Temperature (C)]]*OO[[#This Row],[91]]</f>
        <v>2.2044848109049997E-8</v>
      </c>
      <c r="CP64" s="10">
        <f>3/24000000*OO[[#This Row],[150 (07JUL1985 15:00:00)-Water Temperature (C)]]*OO[[#This Row],[92]]</f>
        <v>2.2044848109049997E-8</v>
      </c>
      <c r="CQ64" s="10">
        <f>3/24000000*OO[[#This Row],[151 (07JUL1985 18:00:00)-Water Temperature (C)]]*OO[[#This Row],[93]]</f>
        <v>2.2044848109049997E-8</v>
      </c>
      <c r="CR64" s="10">
        <f>3/24000000*OO[[#This Row],[152 (07JUL1985 21:00:00)-Water Temperature (C)]]*OO[[#This Row],[94]]</f>
        <v>2.2044848109049997E-8</v>
      </c>
      <c r="CS64" s="10">
        <f>3/24000000*OO[[#This Row],[153 (08JUL1985 00:00:00)-Water Temperature (C)]]*OO[[#This Row],[95]]</f>
        <v>2.2044848109049997E-8</v>
      </c>
      <c r="CT64" s="10">
        <f>3/24000000*OO[[#This Row],[154 (08JUL1985 03:00:00)-Water Temperature (C)]]*OO[[#This Row],[96]]</f>
        <v>2.2044848109049997E-8</v>
      </c>
      <c r="CU64" s="10">
        <f>3/24000000*OO[[#This Row],[155 (08JUL1985 06:00:00)-Water Temperature (C)]]*OO[[#This Row],[97]]</f>
        <v>2.2044848109049997E-8</v>
      </c>
      <c r="CV64" s="10">
        <f>3/24000000*OO[[#This Row],[156 (08JUL1985 09:00:00)-Water Temperature (C)]]*OO[[#This Row],[98]]</f>
        <v>2.2044848109049997E-8</v>
      </c>
      <c r="CW64" s="10">
        <f>3/24000000*OO[[#This Row],[157 (08JUL1985 12:00:00)-Water Temperature (C)]]*OO[[#This Row],[99]]</f>
        <v>2.2044848109049997E-8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5.6255016723457143E-15</v>
      </c>
      <c r="D65" s="10">
        <f>3/24*OO[[#This Row],[60 (26JUN1985 09:00:00)-Water Temperature (C)]]*OO[[#This Row],[2]]/SUM(OO[2])</f>
        <v>2.5813299673476157E-4</v>
      </c>
      <c r="E65" s="10">
        <f>3/24*OO[[#This Row],[61 (26JUN1985 12:00:00)-Water Temperature (C)]]*OO[[#This Row],[3]]/SUM(OO[3])</f>
        <v>7.7910968301225791E-2</v>
      </c>
      <c r="F65" s="10">
        <f>3/24*OO[[#This Row],[62 (26JUN1985 15:00:00)-Water Temperature (C)]]*OO[[#This Row],[4]]/SUM(OO[4])</f>
        <v>0.15293451855179621</v>
      </c>
      <c r="G65" s="10">
        <f>3/24*OO[[#This Row],[63 (26JUN1985 18:00:00)-Water Temperature (C)]]*OO[[#This Row],[5]]/SUM(OO[5])</f>
        <v>3.1364880594811788E-2</v>
      </c>
      <c r="H65" s="10">
        <f>3/24*OO[[#This Row],[64 (26JUN1985 21:00:00)-Water Temperature (C)]]*OO[[#This Row],[6]]/SUM(OO[6])</f>
        <v>1.8508180007194787E-3</v>
      </c>
      <c r="I65" s="10">
        <f>3/24*OO[[#This Row],[65 (27JUN1985 00:00:00)-Water Temperature (C)]]*OO[[#This Row],[7]]/SUM(OO[7])</f>
        <v>1.1719334478453587E-4</v>
      </c>
      <c r="J65" s="10">
        <f>3/24*OO[[#This Row],[66 (27JUN1985 03:00:00)-Water Temperature (C)]]*OO[[#This Row],[8]]/SUM(OO[8])</f>
        <v>6.2693210599145047E-5</v>
      </c>
      <c r="K65" s="10">
        <f>3/24*OO[[#This Row],[67 (27JUN1985 06:00:00)-Water Temperature (C)]]*OO[[#This Row],[9]]/SUM(OO[9])</f>
        <v>5.3496871723371944E-5</v>
      </c>
      <c r="L65" s="10">
        <f>3/24*OO[[#This Row],[68 (27JUN1985 09:00:00)-Water Temperature (C)]]*OO[[#This Row],[10]]/SUM(OO[10])</f>
        <v>4.7567627197135211E-5</v>
      </c>
      <c r="M65" s="10">
        <f>3/24*OO[[#This Row],[69 (27JUN1985 12:00:00)-Water Temperature (C)]]*OO[[#This Row],[11]]/SUM(OO[11])</f>
        <v>4.3700132966809362E-5</v>
      </c>
      <c r="N65" s="10">
        <f>3/24*OO[[#This Row],[70 (27JUN1985 15:00:00)-Water Temperature (C)]]*OO[[#This Row],[12]]/SUM(OO[12])</f>
        <v>4.4663733508096252E-5</v>
      </c>
      <c r="O65" s="10">
        <f>3/24*OO[[#This Row],[71 (27JUN1985 18:00:00)-Water Temperature (C)]]*OO[[#This Row],[13]]/SUM(OO[13])</f>
        <v>5.0548407525587743E-5</v>
      </c>
      <c r="P65" s="10">
        <f>3/24*OO[[#This Row],[72 (27JUN1985 21:00:00)-Water Temperature (C)]]*OO[[#This Row],[14]]/SUM(OO[14])</f>
        <v>5.2806835721776053E-5</v>
      </c>
      <c r="Q65" s="10">
        <f>3/24*OO[[#This Row],[73 (28JUN1985 00:00:00)-Water Temperature (C)]]*OO[[#This Row],[15]]/SUM(OO[15])</f>
        <v>4.9414067976947989E-5</v>
      </c>
      <c r="R65" s="10">
        <f>3/24*OO[[#This Row],[74 (28JUN1985 03:00:00)-Water Temperature (C)]]*OO[[#This Row],[16]]/SUM(OO[16])</f>
        <v>4.3368007082635966E-5</v>
      </c>
      <c r="S65" s="10">
        <f>3/24*OO[[#This Row],[75 (28JUN1985 06:00:00)-Water Temperature (C)]]*OO[[#This Row],[17]]/SUM(OO[17])</f>
        <v>3.7091487041115487E-5</v>
      </c>
      <c r="T65" s="10">
        <f>3/24*OO[[#This Row],[76 (28JUN1985 09:00:00)-Water Temperature (C)]]*OO[[#This Row],[18]]/SUM(OO[18])</f>
        <v>3.1759723301423508E-5</v>
      </c>
      <c r="U65" s="10">
        <f>3/24*OO[[#This Row],[77 (28JUN1985 12:00:00)-Water Temperature (C)]]*OO[[#This Row],[19]]/SUM(OO[19])</f>
        <v>2.8155728465071265E-5</v>
      </c>
      <c r="V65" s="10">
        <f>3/24000000*OO[[#This Row],[78 (28JUN1985 15:00:00)-Water Temperature (C)]]*OO[[#This Row],[20]]</f>
        <v>2.5301075420687501E-5</v>
      </c>
      <c r="W65" s="10">
        <f>3/24000000*OO[[#This Row],[79 (28JUN1985 18:00:00)-Water Temperature (C)]]*OO[[#This Row],[21]]</f>
        <v>2.2840672577399998E-5</v>
      </c>
      <c r="X65" s="10">
        <f>3/24000000*OO[[#This Row],[80 (28JUN1985 21:00:00)-Water Temperature (C)]]*OO[[#This Row],[22]]</f>
        <v>2.018994050757E-5</v>
      </c>
      <c r="Y65" s="10">
        <f>3/24000000*OO[[#This Row],[81 (29JUN1985 00:00:00)-Water Temperature (C)]]*OO[[#This Row],[23]]</f>
        <v>1.7680173473948748E-5</v>
      </c>
      <c r="Z65" s="10">
        <f>3/24000000*OO[[#This Row],[82 (29JUN1985 03:00:00)-Water Temperature (C)]]*OO[[#This Row],[24]]</f>
        <v>1.5264428572468748E-5</v>
      </c>
      <c r="AA65" s="10">
        <f>3/24000000*OO[[#This Row],[83 (29JUN1985 06:00:00)-Water Temperature (C)]]*OO[[#This Row],[25]]</f>
        <v>1.2880353520924999E-5</v>
      </c>
      <c r="AB65" s="10">
        <f>3/24000000*OO[[#This Row],[84 (29JUN1985 09:00:00)-Water Temperature (C)]]*OO[[#This Row],[26]]</f>
        <v>1.092900811068E-5</v>
      </c>
      <c r="AC65" s="10">
        <f>3/24000000*OO[[#This Row],[85 (29JUN1985 12:00:00)-Water Temperature (C)]]*OO[[#This Row],[27]]</f>
        <v>9.6742320439324994E-6</v>
      </c>
      <c r="AD65" s="10">
        <f>3/24000000*OO[[#This Row],[86 (29JUN1985 15:00:00)-Water Temperature (C)]]*OO[[#This Row],[28]]</f>
        <v>8.7453143126099986E-6</v>
      </c>
      <c r="AE65" s="10">
        <f>3/24000000*OO[[#This Row],[88 (29JUN1985 21:00:00)-Water Temperature (C)]]*OO[[#This Row],[30]]</f>
        <v>6.96599597568E-6</v>
      </c>
      <c r="AF65" s="10">
        <f>3/24000000*OO[[#This Row],[88 (29JUN1985 21:00:00)-Water Temperature (C)]]*OO[[#This Row],[30]]</f>
        <v>6.96599597568E-6</v>
      </c>
      <c r="AG65" s="10">
        <f>3/24000000*OO[[#This Row],[89 (30JUN1985 00:00:00)-Water Temperature (C)]]*OO[[#This Row],[31]]</f>
        <v>6.0367376523775005E-6</v>
      </c>
      <c r="AH65" s="10">
        <f>3/24000000*OO[[#This Row],[90 (30JUN1985 03:00:00)-Water Temperature (C)]]*OO[[#This Row],[32]]</f>
        <v>5.2197419204349995E-6</v>
      </c>
      <c r="AI65" s="10">
        <f>3/24000000*OO[[#This Row],[91 (30JUN1985 06:00:00)-Water Temperature (C)]]*OO[[#This Row],[33]]</f>
        <v>4.4596429231024999E-6</v>
      </c>
      <c r="AJ65" s="10">
        <f>3/24000000*OO[[#This Row],[92 (30JUN1985 09:00:00)-Water Temperature (C)]]*OO[[#This Row],[34]]</f>
        <v>3.8824182319275003E-6</v>
      </c>
      <c r="AK65" s="10">
        <f>3/24000000*OO[[#This Row],[93 (30JUN1985 12:00:00)-Water Temperature (C)]]*OO[[#This Row],[35]]</f>
        <v>3.4152762688000002E-6</v>
      </c>
      <c r="AL65" s="10">
        <f>3/24000000*OO[[#This Row],[94 (30JUN1985 15:00:00)-Water Temperature (C)]]*OO[[#This Row],[36]]</f>
        <v>3.01033334426125E-6</v>
      </c>
      <c r="AM65" s="10">
        <f>3/24000000*OO[[#This Row],[95 (30JUN1985 18:00:00)-Water Temperature (C)]]*OO[[#This Row],[37]]</f>
        <v>2.6464542471649996E-6</v>
      </c>
      <c r="AN65" s="10">
        <f>3/24000000*OO[[#This Row],[96 (30JUN1985 21:00:00)-Water Temperature (C)]]*OO[[#This Row],[38]]</f>
        <v>2.2117010469375E-6</v>
      </c>
      <c r="AO65" s="10">
        <f>3/24000000*OO[[#This Row],[97 (01JUL1985 00:00:00)-Water Temperature (C)]]*OO[[#This Row],[39]]</f>
        <v>1.7478731660624997E-6</v>
      </c>
      <c r="AP65" s="10">
        <f>3/24000000*OO[[#This Row],[98 (01JUL1985 03:00:00)-Water Temperature (C)]]*OO[[#This Row],[40]]</f>
        <v>1.3778770790495001E-6</v>
      </c>
      <c r="AQ65" s="10">
        <f>3/24000000*OO[[#This Row],[99 (01JUL1985 06:00:00)-Water Temperature (C)]]*OO[[#This Row],[41]]</f>
        <v>1.109840755449E-6</v>
      </c>
      <c r="AR65" s="10">
        <f>3/24000000*OO[[#This Row],[100 (01JUL1985 09:00:00)-Water Temperature (C)]]*OO[[#This Row],[42]]</f>
        <v>9.5599014275699997E-7</v>
      </c>
      <c r="AS65" s="10">
        <f>3/24000000*OO[[#This Row],[101 (01JUL1985 12:00:00)-Water Temperature (C)]]*OO[[#This Row],[43]]</f>
        <v>8.546648838496249E-7</v>
      </c>
      <c r="AT65" s="10">
        <f>3/24000000*OO[[#This Row],[102 (01JUL1985 15:00:00)-Water Temperature (C)]]*OO[[#This Row],[44]]</f>
        <v>7.7791409365024992E-7</v>
      </c>
      <c r="AU65" s="10">
        <f>3/24000000*OO[[#This Row],[103 (01JUL1985 18:00:00)-Water Temperature (C)]]*OO[[#This Row],[45]]</f>
        <v>6.9417980455712508E-7</v>
      </c>
      <c r="AV65" s="10">
        <f>3/24000000*OO[[#This Row],[104 (01JUL1985 21:00:00)-Water Temperature (C)]]*OO[[#This Row],[46]]</f>
        <v>5.5850841207875008E-7</v>
      </c>
      <c r="AW65" s="10">
        <f>3/24000000*OO[[#This Row],[105 (02JUL1985 00:00:00)-Water Temperature (C)]]*OO[[#This Row],[47]]</f>
        <v>4.0878114663749998E-7</v>
      </c>
      <c r="AX65" s="10">
        <f>3/24000000*OO[[#This Row],[106 (02JUL1985 03:00:00)-Water Temperature (C)]]*OO[[#This Row],[48]]</f>
        <v>2.9633394702412506E-7</v>
      </c>
      <c r="AY65" s="10">
        <f>3/24000000*OO[[#This Row],[107 (02JUL1985 06:00:00)-Water Temperature (C)]]*OO[[#This Row],[49]]</f>
        <v>2.2535295467199995E-7</v>
      </c>
      <c r="AZ65" s="10">
        <f>3/24000000*OO[[#This Row],[108 (02JUL1985 09:00:00)-Water Temperature (C)]]*OO[[#This Row],[50]]</f>
        <v>1.88637882629925E-7</v>
      </c>
      <c r="BA65" s="10">
        <f>3/24000000*OO[[#This Row],[109 (02JUL1985 12:00:00)-Water Temperature (C)]]*OO[[#This Row],[51]]</f>
        <v>1.6731339624387499E-7</v>
      </c>
      <c r="BB65" s="10">
        <f>3/24000000*OO[[#This Row],[110 (02JUL1985 15:00:00)-Water Temperature (C)]]*OO[[#This Row],[52]]</f>
        <v>1.5365083153035001E-7</v>
      </c>
      <c r="BC65" s="10">
        <f>3/24000000*OO[[#This Row],[111 (02JUL1985 18:00:00)-Water Temperature (C)]]*OO[[#This Row],[53]]</f>
        <v>1.4302369696889998E-7</v>
      </c>
      <c r="BD65" s="10">
        <f>3/24000000*OO[[#This Row],[112 (02JUL1985 21:00:00)-Water Temperature (C)]]*OO[[#This Row],[54]]</f>
        <v>1.2950218496406248E-7</v>
      </c>
      <c r="BE65" s="10">
        <f>3/24000000*OO[[#This Row],[113 (03JUL1985 00:00:00)-Water Temperature (C)]]*OO[[#This Row],[55]]</f>
        <v>1.1324522108714999E-7</v>
      </c>
      <c r="BF65" s="10">
        <f>3/24000000*OO[[#This Row],[114 (03JUL1985 03:00:00)-Water Temperature (C)]]*OO[[#This Row],[56]]</f>
        <v>9.8888045113749996E-8</v>
      </c>
      <c r="BG65" s="10">
        <f>3/24000000*OO[[#This Row],[115 (03JUL1985 06:00:00)-Water Temperature (C)]]*OO[[#This Row],[57]]</f>
        <v>8.7229877488187517E-8</v>
      </c>
      <c r="BH65" s="10">
        <f>3/24000000*OO[[#This Row],[116 (03JUL1985 09:00:00)-Water Temperature (C)]]*OO[[#This Row],[58]]</f>
        <v>8.0005491560699999E-8</v>
      </c>
      <c r="BI65" s="10">
        <f>3/24000000*OO[[#This Row],[117 (03JUL1985 12:00:00)-Water Temperature (C)]]*OO[[#This Row],[59]]</f>
        <v>7.2088013520999998E-8</v>
      </c>
      <c r="BJ65" s="10">
        <f>3/24000000*OO[[#This Row],[118 (03JUL1985 15:00:00)-Water Temperature (C)]]*OO[[#This Row],[60]]</f>
        <v>6.74611448768625E-8</v>
      </c>
      <c r="BK65" s="10">
        <f>3/24000000*OO[[#This Row],[119 (03JUL1985 18:00:00)-Water Temperature (C)]]*OO[[#This Row],[61]]</f>
        <v>6.3850470706800002E-8</v>
      </c>
      <c r="BL65" s="10">
        <f>3/24000000*OO[[#This Row],[120 (03JUL1985 21:00:00)-Water Temperature (C)]]*OO[[#This Row],[62]]</f>
        <v>5.7146696986399994E-8</v>
      </c>
      <c r="BM65" s="10">
        <f>3/24000000*OO[[#This Row],[121 (04JUL1985 00:00:00)-Water Temperature (C)]]*OO[[#This Row],[63]]</f>
        <v>4.8042355540799996E-8</v>
      </c>
      <c r="BN65" s="10">
        <f>3/24000000*OO[[#This Row],[122 (04JUL1985 03:00:00)-Water Temperature (C)]]*OO[[#This Row],[64]]</f>
        <v>4.04008239287625E-8</v>
      </c>
      <c r="BO65" s="10">
        <f>3/24000000*OO[[#This Row],[123 (04JUL1985 06:00:00)-Water Temperature (C)]]*OO[[#This Row],[65]]</f>
        <v>3.5639826565162502E-8</v>
      </c>
      <c r="BP65" s="10">
        <f>3/24000000*OO[[#This Row],[124 (04JUL1985 09:00:00)-Water Temperature (C)]]*OO[[#This Row],[66]]</f>
        <v>3.42722851784E-8</v>
      </c>
      <c r="BQ65" s="10">
        <f>3/24000000*OO[[#This Row],[125 (04JUL1985 12:00:00)-Water Temperature (C)]]*OO[[#This Row],[67]]</f>
        <v>3.3984829605375001E-8</v>
      </c>
      <c r="BR65" s="10">
        <f>3/24000000*OO[[#This Row],[126 (04JUL1985 15:00:00)-Water Temperature (C)]]*OO[[#This Row],[68]]</f>
        <v>3.4121574551699997E-8</v>
      </c>
      <c r="BS65" s="10">
        <f>3/24000000*OO[[#This Row],[127 (04JUL1985 18:00:00)-Water Temperature (C)]]*OO[[#This Row],[69]]</f>
        <v>3.6340767306887497E-8</v>
      </c>
      <c r="BT65" s="10">
        <f>3/24000000*OO[[#This Row],[128 (04JUL1985 21:00:00)-Water Temperature (C)]]*OO[[#This Row],[70]]</f>
        <v>4.1654031704374993E-8</v>
      </c>
      <c r="BU65" s="10">
        <f>3/24000000*OO[[#This Row],[129 (05JUL1985 00:00:00)-Water Temperature (C)]]*OO[[#This Row],[71]]</f>
        <v>4.6972346157174993E-8</v>
      </c>
      <c r="BV65" s="10">
        <f>3/24000000*OO[[#This Row],[130 (05JUL1985 03:00:00)-Water Temperature (C)]]*OO[[#This Row],[72]]</f>
        <v>4.9446402169350004E-8</v>
      </c>
      <c r="BW65" s="10">
        <f>3/24000000*OO[[#This Row],[131 (05JUL1985 06:00:00)-Water Temperature (C)]]*OO[[#This Row],[73]]</f>
        <v>4.8592304359199998E-8</v>
      </c>
      <c r="BX65" s="10">
        <f>3/24000000*OO[[#This Row],[132 (05JUL1985 09:00:00)-Water Temperature (C)]]*OO[[#This Row],[74]]</f>
        <v>4.6755136664999996E-8</v>
      </c>
      <c r="BY65" s="10">
        <f>3/24000000*OO[[#This Row],[133 (05JUL1985 12:00:00)-Water Temperature (C)]]*OO[[#This Row],[75]]</f>
        <v>4.4208214605099999E-8</v>
      </c>
      <c r="BZ65" s="10">
        <f>3/24000000*OO[[#This Row],[134 (05JUL1985 15:00:00)-Water Temperature (C)]]*OO[[#This Row],[76]]</f>
        <v>4.1336826069274999E-8</v>
      </c>
      <c r="CA65" s="10">
        <f>3/24000000*OO[[#This Row],[135 (05JUL1985 18:00:00)-Water Temperature (C)]]*OO[[#This Row],[77]]</f>
        <v>3.8894623174949997E-8</v>
      </c>
      <c r="CB65" s="10">
        <f>3/24000000*OO[[#This Row],[136 (05JUL1985 21:00:00)-Water Temperature (C)]]*OO[[#This Row],[78]]</f>
        <v>3.6477563009062499E-8</v>
      </c>
      <c r="CC65" s="10">
        <f>3/24000000*OO[[#This Row],[137 (06JUL1985 00:00:00)-Water Temperature (C)]]*OO[[#This Row],[79]]</f>
        <v>3.3828960023250001E-8</v>
      </c>
      <c r="CD65" s="10">
        <f>3/24000000*OO[[#This Row],[138 (06JUL1985 03:00:00)-Water Temperature (C)]]*OO[[#This Row],[80]]</f>
        <v>3.12579776124E-8</v>
      </c>
      <c r="CE65" s="10">
        <f>3/24000000*OO[[#This Row],[139 (06JUL1985 06:00:00)-Water Temperature (C)]]*OO[[#This Row],[81]]</f>
        <v>2.8984937362699999E-8</v>
      </c>
      <c r="CF65" s="10">
        <f>3/24000000*OO[[#This Row],[140 (06JUL1985 09:00:00)-Water Temperature (C)]]*OO[[#This Row],[82]]</f>
        <v>2.8192869397474999E-8</v>
      </c>
      <c r="CG65" s="10">
        <f>3/24000000*OO[[#This Row],[141 (06JUL1985 12:00:00)-Water Temperature (C)]]*OO[[#This Row],[83]]</f>
        <v>2.8259916096224994E-8</v>
      </c>
      <c r="CH65" s="10">
        <f>3/24000000*OO[[#This Row],[142 (06JUL1985 15:00:00)-Water Temperature (C)]]*OO[[#This Row],[84]]</f>
        <v>2.8817214249899996E-8</v>
      </c>
      <c r="CI65" s="10">
        <f>3/24000000*OO[[#This Row],[143 (06JUL1985 18:00:00)-Water Temperature (C)]]*OO[[#This Row],[85]]</f>
        <v>2.9624075376750006E-8</v>
      </c>
      <c r="CJ65" s="10">
        <f>3/24000000*OO[[#This Row],[144 (06JUL1985 21:00:00)-Water Temperature (C)]]*OO[[#This Row],[86]]</f>
        <v>3.03151729846875E-8</v>
      </c>
      <c r="CK65" s="10">
        <f>3/24000000*OO[[#This Row],[145 (07JUL1985 00:00:00)-Water Temperature (C)]]*OO[[#This Row],[87]]</f>
        <v>3.0004436451049996E-8</v>
      </c>
      <c r="CL65" s="10">
        <f>3/24000000*OO[[#This Row],[146 (07JUL1985 03:00:00)-Water Temperature (C)]]*OO[[#This Row],[88]]</f>
        <v>2.8982838354750001E-8</v>
      </c>
      <c r="CM65" s="10">
        <f>3/24000000*OO[[#This Row],[147 (07JUL1985 06:00:00)-Water Temperature (C)]]*OO[[#This Row],[89]]</f>
        <v>2.7399666392137496E-8</v>
      </c>
      <c r="CN65" s="10">
        <f>3/24000000*OO[[#This Row],[148 (07JUL1985 09:00:00)-Water Temperature (C)]]*OO[[#This Row],[90]]</f>
        <v>2.5879441458249997E-8</v>
      </c>
      <c r="CO65" s="10">
        <f>3/24000000*OO[[#This Row],[149 (07JUL1985 12:00:00)-Water Temperature (C)]]*OO[[#This Row],[91]]</f>
        <v>2.4610026805875003E-8</v>
      </c>
      <c r="CP65" s="10">
        <f>3/24000000*OO[[#This Row],[150 (07JUL1985 15:00:00)-Water Temperature (C)]]*OO[[#This Row],[92]]</f>
        <v>2.4610026805875003E-8</v>
      </c>
      <c r="CQ65" s="10">
        <f>3/24000000*OO[[#This Row],[151 (07JUL1985 18:00:00)-Water Temperature (C)]]*OO[[#This Row],[93]]</f>
        <v>2.4610026805875003E-8</v>
      </c>
      <c r="CR65" s="10">
        <f>3/24000000*OO[[#This Row],[152 (07JUL1985 21:00:00)-Water Temperature (C)]]*OO[[#This Row],[94]]</f>
        <v>2.4610026805875003E-8</v>
      </c>
      <c r="CS65" s="10">
        <f>3/24000000*OO[[#This Row],[153 (08JUL1985 00:00:00)-Water Temperature (C)]]*OO[[#This Row],[95]]</f>
        <v>2.4610026805875003E-8</v>
      </c>
      <c r="CT65" s="10">
        <f>3/24000000*OO[[#This Row],[154 (08JUL1985 03:00:00)-Water Temperature (C)]]*OO[[#This Row],[96]]</f>
        <v>2.4610026805875003E-8</v>
      </c>
      <c r="CU65" s="10">
        <f>3/24000000*OO[[#This Row],[155 (08JUL1985 06:00:00)-Water Temperature (C)]]*OO[[#This Row],[97]]</f>
        <v>2.4610026805875003E-8</v>
      </c>
      <c r="CV65" s="10">
        <f>3/24000000*OO[[#This Row],[156 (08JUL1985 09:00:00)-Water Temperature (C)]]*OO[[#This Row],[98]]</f>
        <v>2.4610026805875003E-8</v>
      </c>
      <c r="CW65" s="10">
        <f>3/24000000*OO[[#This Row],[157 (08JUL1985 12:00:00)-Water Temperature (C)]]*OO[[#This Row],[99]]</f>
        <v>2.4610026805875003E-8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5.9050905663318472E-16</v>
      </c>
      <c r="D66" s="10">
        <f>3/24*OO[[#This Row],[60 (26JUN1985 09:00:00)-Water Temperature (C)]]*OO[[#This Row],[2]]/SUM(OO[2])</f>
        <v>7.8907195594629423E-5</v>
      </c>
      <c r="E66" s="10">
        <f>3/24*OO[[#This Row],[61 (26JUN1985 12:00:00)-Water Temperature (C)]]*OO[[#This Row],[3]]/SUM(OO[3])</f>
        <v>4.7695552839666894E-2</v>
      </c>
      <c r="F66" s="10">
        <f>3/24*OO[[#This Row],[62 (26JUN1985 15:00:00)-Water Temperature (C)]]*OO[[#This Row],[4]]/SUM(OO[4])</f>
        <v>0.12437738709846254</v>
      </c>
      <c r="G66" s="10">
        <f>3/24*OO[[#This Row],[63 (26JUN1985 18:00:00)-Water Temperature (C)]]*OO[[#This Row],[5]]/SUM(OO[5])</f>
        <v>3.0242615704928835E-2</v>
      </c>
      <c r="H66" s="10">
        <f>3/24*OO[[#This Row],[64 (26JUN1985 21:00:00)-Water Temperature (C)]]*OO[[#This Row],[6]]/SUM(OO[6])</f>
        <v>1.9665749437017704E-3</v>
      </c>
      <c r="I66" s="10">
        <f>3/24*OO[[#This Row],[65 (27JUN1985 00:00:00)-Water Temperature (C)]]*OO[[#This Row],[7]]/SUM(OO[7])</f>
        <v>1.0847612895440455E-4</v>
      </c>
      <c r="J66" s="10">
        <f>3/24*OO[[#This Row],[66 (27JUN1985 03:00:00)-Water Temperature (C)]]*OO[[#This Row],[8]]/SUM(OO[8])</f>
        <v>4.9434528553154093E-5</v>
      </c>
      <c r="K66" s="10">
        <f>3/24*OO[[#This Row],[67 (27JUN1985 06:00:00)-Water Temperature (C)]]*OO[[#This Row],[9]]/SUM(OO[9])</f>
        <v>4.1970791358753334E-5</v>
      </c>
      <c r="L66" s="10">
        <f>3/24*OO[[#This Row],[68 (27JUN1985 09:00:00)-Water Temperature (C)]]*OO[[#This Row],[10]]/SUM(OO[10])</f>
        <v>3.7323618556371476E-5</v>
      </c>
      <c r="M66" s="10">
        <f>3/24*OO[[#This Row],[69 (27JUN1985 12:00:00)-Water Temperature (C)]]*OO[[#This Row],[11]]/SUM(OO[11])</f>
        <v>3.4166283529534043E-5</v>
      </c>
      <c r="N66" s="10">
        <f>3/24*OO[[#This Row],[70 (27JUN1985 15:00:00)-Water Temperature (C)]]*OO[[#This Row],[12]]/SUM(OO[12])</f>
        <v>3.4441847323575159E-5</v>
      </c>
      <c r="O66" s="10">
        <f>3/24*OO[[#This Row],[71 (27JUN1985 18:00:00)-Water Temperature (C)]]*OO[[#This Row],[13]]/SUM(OO[13])</f>
        <v>3.8920800625006505E-5</v>
      </c>
      <c r="P66" s="10">
        <f>3/24*OO[[#This Row],[72 (27JUN1985 21:00:00)-Water Temperature (C)]]*OO[[#This Row],[14]]/SUM(OO[14])</f>
        <v>4.1049327259177493E-5</v>
      </c>
      <c r="Q66" s="10">
        <f>3/24*OO[[#This Row],[73 (28JUN1985 00:00:00)-Water Temperature (C)]]*OO[[#This Row],[15]]/SUM(OO[15])</f>
        <v>3.8794758648399522E-5</v>
      </c>
      <c r="R66" s="10">
        <f>3/24*OO[[#This Row],[74 (28JUN1985 03:00:00)-Water Temperature (C)]]*OO[[#This Row],[16]]/SUM(OO[16])</f>
        <v>3.4242803884304713E-5</v>
      </c>
      <c r="S66" s="10">
        <f>3/24*OO[[#This Row],[75 (28JUN1985 06:00:00)-Water Temperature (C)]]*OO[[#This Row],[17]]/SUM(OO[17])</f>
        <v>2.9389677456279848E-5</v>
      </c>
      <c r="T66" s="10">
        <f>3/24*OO[[#This Row],[76 (28JUN1985 09:00:00)-Water Temperature (C)]]*OO[[#This Row],[18]]/SUM(OO[18])</f>
        <v>2.5203076324794964E-5</v>
      </c>
      <c r="U66" s="10">
        <f>3/24*OO[[#This Row],[77 (28JUN1985 12:00:00)-Water Temperature (C)]]*OO[[#This Row],[19]]/SUM(OO[19])</f>
        <v>2.2352068525173453E-5</v>
      </c>
      <c r="V66" s="10">
        <f>3/24000000*OO[[#This Row],[78 (28JUN1985 15:00:00)-Water Temperature (C)]]*OO[[#This Row],[20]]</f>
        <v>2.0075360129894998E-5</v>
      </c>
      <c r="W66" s="10">
        <f>3/24000000*OO[[#This Row],[79 (28JUN1985 18:00:00)-Water Temperature (C)]]*OO[[#This Row],[21]]</f>
        <v>1.8154039623339999E-5</v>
      </c>
      <c r="X66" s="10">
        <f>3/24000000*OO[[#This Row],[80 (28JUN1985 21:00:00)-Water Temperature (C)]]*OO[[#This Row],[22]]</f>
        <v>1.6083242929102498E-5</v>
      </c>
      <c r="Y66" s="10">
        <f>3/24000000*OO[[#This Row],[81 (29JUN1985 00:00:00)-Water Temperature (C)]]*OO[[#This Row],[23]]</f>
        <v>1.4118192104792498E-5</v>
      </c>
      <c r="Z66" s="10">
        <f>3/24000000*OO[[#This Row],[82 (29JUN1985 03:00:00)-Water Temperature (C)]]*OO[[#This Row],[24]]</f>
        <v>1.223678067552E-5</v>
      </c>
      <c r="AA66" s="10">
        <f>3/24000000*OO[[#This Row],[83 (29JUN1985 06:00:00)-Water Temperature (C)]]*OO[[#This Row],[25]]</f>
        <v>1.0361368243457501E-5</v>
      </c>
      <c r="AB66" s="10">
        <f>3/24000000*OO[[#This Row],[84 (29JUN1985 09:00:00)-Water Temperature (C)]]*OO[[#This Row],[26]]</f>
        <v>8.8064039456462483E-6</v>
      </c>
      <c r="AC66" s="10">
        <f>3/24000000*OO[[#This Row],[85 (29JUN1985 12:00:00)-Water Temperature (C)]]*OO[[#This Row],[27]]</f>
        <v>7.7907172242487503E-6</v>
      </c>
      <c r="AD66" s="10">
        <f>3/24000000*OO[[#This Row],[86 (29JUN1985 15:00:00)-Water Temperature (C)]]*OO[[#This Row],[28]]</f>
        <v>7.0538086167074996E-6</v>
      </c>
      <c r="AE66" s="10">
        <f>3/24000000*OO[[#This Row],[88 (29JUN1985 21:00:00)-Water Temperature (C)]]*OO[[#This Row],[30]]</f>
        <v>5.6453553730050009E-6</v>
      </c>
      <c r="AF66" s="10">
        <f>3/24000000*OO[[#This Row],[88 (29JUN1985 21:00:00)-Water Temperature (C)]]*OO[[#This Row],[30]]</f>
        <v>5.6453553730050009E-6</v>
      </c>
      <c r="AG66" s="10">
        <f>3/24000000*OO[[#This Row],[89 (30JUN1985 00:00:00)-Water Temperature (C)]]*OO[[#This Row],[31]]</f>
        <v>4.9054216706099998E-6</v>
      </c>
      <c r="AH66" s="10">
        <f>3/24000000*OO[[#This Row],[90 (30JUN1985 03:00:00)-Water Temperature (C)]]*OO[[#This Row],[32]]</f>
        <v>4.2541618021099999E-6</v>
      </c>
      <c r="AI66" s="10">
        <f>3/24000000*OO[[#This Row],[91 (30JUN1985 06:00:00)-Water Temperature (C)]]*OO[[#This Row],[33]]</f>
        <v>3.6510111352137502E-6</v>
      </c>
      <c r="AJ66" s="10">
        <f>3/24000000*OO[[#This Row],[92 (30JUN1985 09:00:00)-Water Temperature (C)]]*OO[[#This Row],[34]]</f>
        <v>3.1898489902749998E-6</v>
      </c>
      <c r="AK66" s="10">
        <f>3/24000000*OO[[#This Row],[93 (30JUN1985 12:00:00)-Water Temperature (C)]]*OO[[#This Row],[35]]</f>
        <v>2.8092567242812497E-6</v>
      </c>
      <c r="AL66" s="10">
        <f>3/24000000*OO[[#This Row],[94 (30JUN1985 15:00:00)-Water Temperature (C)]]*OO[[#This Row],[36]]</f>
        <v>2.4819107507374995E-6</v>
      </c>
      <c r="AM66" s="10">
        <f>3/24000000*OO[[#This Row],[95 (30JUN1985 18:00:00)-Water Temperature (C)]]*OO[[#This Row],[37]]</f>
        <v>2.1922967229799997E-6</v>
      </c>
      <c r="AN66" s="10">
        <f>3/24000000*OO[[#This Row],[96 (30JUN1985 21:00:00)-Water Temperature (C)]]*OO[[#This Row],[38]]</f>
        <v>1.8432032396053749E-6</v>
      </c>
      <c r="AO66" s="10">
        <f>3/24000000*OO[[#This Row],[97 (01JUL1985 00:00:00)-Water Temperature (C)]]*OO[[#This Row],[39]]</f>
        <v>1.4627168861820001E-6</v>
      </c>
      <c r="AP66" s="10">
        <f>3/24000000*OO[[#This Row],[98 (01JUL1985 03:00:00)-Water Temperature (C)]]*OO[[#This Row],[40]]</f>
        <v>1.1540240451643752E-6</v>
      </c>
      <c r="AQ66" s="10">
        <f>3/24000000*OO[[#This Row],[99 (01JUL1985 06:00:00)-Water Temperature (C)]]*OO[[#This Row],[41]]</f>
        <v>9.293145533731249E-7</v>
      </c>
      <c r="AR66" s="10">
        <f>3/24000000*OO[[#This Row],[100 (01JUL1985 09:00:00)-Water Temperature (C)]]*OO[[#This Row],[42]]</f>
        <v>8.0023555257749995E-7</v>
      </c>
      <c r="AS66" s="10">
        <f>3/24000000*OO[[#This Row],[101 (01JUL1985 12:00:00)-Water Temperature (C)]]*OO[[#This Row],[43]]</f>
        <v>7.1524673762575001E-7</v>
      </c>
      <c r="AT66" s="10">
        <f>3/24000000*OO[[#This Row],[102 (01JUL1985 15:00:00)-Water Temperature (C)]]*OO[[#This Row],[44]]</f>
        <v>6.5135949003374985E-7</v>
      </c>
      <c r="AU66" s="10">
        <f>3/24000000*OO[[#This Row],[103 (01JUL1985 18:00:00)-Water Temperature (C)]]*OO[[#This Row],[45]]</f>
        <v>5.8433877400374992E-7</v>
      </c>
      <c r="AV66" s="10">
        <f>3/24000000*OO[[#This Row],[104 (01JUL1985 21:00:00)-Water Temperature (C)]]*OO[[#This Row],[46]]</f>
        <v>4.7513877300587497E-7</v>
      </c>
      <c r="AW66" s="10">
        <f>3/24000000*OO[[#This Row],[105 (02JUL1985 00:00:00)-Water Temperature (C)]]*OO[[#This Row],[47]]</f>
        <v>3.5021626848999997E-7</v>
      </c>
      <c r="AX66" s="10">
        <f>3/24000000*OO[[#This Row],[106 (02JUL1985 03:00:00)-Water Temperature (C)]]*OO[[#This Row],[48]]</f>
        <v>2.53496106156875E-7</v>
      </c>
      <c r="AY66" s="10">
        <f>3/24000000*OO[[#This Row],[107 (02JUL1985 06:00:00)-Water Temperature (C)]]*OO[[#This Row],[49]]</f>
        <v>1.9179549046962499E-7</v>
      </c>
      <c r="AZ66" s="10">
        <f>3/24000000*OO[[#This Row],[108 (02JUL1985 09:00:00)-Water Temperature (C)]]*OO[[#This Row],[50]]</f>
        <v>1.5971287313023749E-7</v>
      </c>
      <c r="BA66" s="10">
        <f>3/24000000*OO[[#This Row],[109 (02JUL1985 12:00:00)-Water Temperature (C)]]*OO[[#This Row],[51]]</f>
        <v>1.410067354863375E-7</v>
      </c>
      <c r="BB66" s="10">
        <f>3/24000000*OO[[#This Row],[110 (02JUL1985 15:00:00)-Water Temperature (C)]]*OO[[#This Row],[52]]</f>
        <v>1.2906973280265002E-7</v>
      </c>
      <c r="BC66" s="10">
        <f>3/24000000*OO[[#This Row],[111 (02JUL1985 18:00:00)-Water Temperature (C)]]*OO[[#This Row],[53]]</f>
        <v>1.1984720000309999E-7</v>
      </c>
      <c r="BD66" s="10">
        <f>3/24000000*OO[[#This Row],[112 (02JUL1985 21:00:00)-Water Temperature (C)]]*OO[[#This Row],[54]]</f>
        <v>1.0850572165894998E-7</v>
      </c>
      <c r="BE66" s="10">
        <f>3/24000000*OO[[#This Row],[113 (03JUL1985 00:00:00)-Water Temperature (C)]]*OO[[#This Row],[55]]</f>
        <v>9.4920655059750008E-8</v>
      </c>
      <c r="BF66" s="10">
        <f>3/24000000*OO[[#This Row],[114 (03JUL1985 03:00:00)-Water Temperature (C)]]*OO[[#This Row],[56]]</f>
        <v>8.2864779589987485E-8</v>
      </c>
      <c r="BG66" s="10">
        <f>3/24000000*OO[[#This Row],[115 (03JUL1985 06:00:00)-Water Temperature (C)]]*OO[[#This Row],[57]]</f>
        <v>7.3116367096349983E-8</v>
      </c>
      <c r="BH66" s="10">
        <f>3/24000000*OO[[#This Row],[116 (03JUL1985 09:00:00)-Water Temperature (C)]]*OO[[#This Row],[58]]</f>
        <v>6.708309942791249E-8</v>
      </c>
      <c r="BI66" s="10">
        <f>3/24000000*OO[[#This Row],[117 (03JUL1985 12:00:00)-Water Temperature (C)]]*OO[[#This Row],[59]]</f>
        <v>6.0453467360000006E-8</v>
      </c>
      <c r="BJ66" s="10">
        <f>3/24000000*OO[[#This Row],[118 (03JUL1985 15:00:00)-Water Temperature (C)]]*OO[[#This Row],[60]]</f>
        <v>5.6519533234499992E-8</v>
      </c>
      <c r="BK66" s="10">
        <f>3/24000000*OO[[#This Row],[119 (03JUL1985 18:00:00)-Water Temperature (C)]]*OO[[#This Row],[61]]</f>
        <v>5.3413809864899995E-8</v>
      </c>
      <c r="BL66" s="10">
        <f>3/24000000*OO[[#This Row],[120 (03JUL1985 21:00:00)-Water Temperature (C)]]*OO[[#This Row],[62]]</f>
        <v>4.8044958598649996E-8</v>
      </c>
      <c r="BM66" s="10">
        <f>3/24000000*OO[[#This Row],[121 (04JUL1985 00:00:00)-Water Temperature (C)]]*OO[[#This Row],[63]]</f>
        <v>4.0501426623750003E-8</v>
      </c>
      <c r="BN66" s="10">
        <f>3/24000000*OO[[#This Row],[122 (04JUL1985 03:00:00)-Water Temperature (C)]]*OO[[#This Row],[64]]</f>
        <v>3.3960765947749999E-8</v>
      </c>
      <c r="BO66" s="10">
        <f>3/24000000*OO[[#This Row],[123 (04JUL1985 06:00:00)-Water Temperature (C)]]*OO[[#This Row],[65]]</f>
        <v>2.9816212000799998E-8</v>
      </c>
      <c r="BP66" s="10">
        <f>3/24000000*OO[[#This Row],[124 (04JUL1985 09:00:00)-Water Temperature (C)]]*OO[[#This Row],[66]]</f>
        <v>2.8580150565187499E-8</v>
      </c>
      <c r="BQ66" s="10">
        <f>3/24000000*OO[[#This Row],[125 (04JUL1985 12:00:00)-Water Temperature (C)]]*OO[[#This Row],[67]]</f>
        <v>2.8300909406437501E-8</v>
      </c>
      <c r="BR66" s="10">
        <f>3/24000000*OO[[#This Row],[126 (04JUL1985 15:00:00)-Water Temperature (C)]]*OO[[#This Row],[68]]</f>
        <v>2.8331932707599995E-8</v>
      </c>
      <c r="BS66" s="10">
        <f>3/24000000*OO[[#This Row],[127 (04JUL1985 18:00:00)-Water Temperature (C)]]*OO[[#This Row],[69]]</f>
        <v>2.9782551269362501E-8</v>
      </c>
      <c r="BT66" s="10">
        <f>3/24000000*OO[[#This Row],[128 (04JUL1985 21:00:00)-Water Temperature (C)]]*OO[[#This Row],[70]]</f>
        <v>3.3755251234862494E-8</v>
      </c>
      <c r="BU66" s="10">
        <f>3/24000000*OO[[#This Row],[129 (05JUL1985 00:00:00)-Water Temperature (C)]]*OO[[#This Row],[71]]</f>
        <v>3.8204609313449996E-8</v>
      </c>
      <c r="BV66" s="10">
        <f>3/24000000*OO[[#This Row],[130 (05JUL1985 03:00:00)-Water Temperature (C)]]*OO[[#This Row],[72]]</f>
        <v>4.0591941242937495E-8</v>
      </c>
      <c r="BW66" s="10">
        <f>3/24000000*OO[[#This Row],[131 (05JUL1985 06:00:00)-Water Temperature (C)]]*OO[[#This Row],[73]]</f>
        <v>4.0227313632499993E-8</v>
      </c>
      <c r="BX66" s="10">
        <f>3/24000000*OO[[#This Row],[132 (05JUL1985 09:00:00)-Water Temperature (C)]]*OO[[#This Row],[74]]</f>
        <v>3.8932493026650008E-8</v>
      </c>
      <c r="BY66" s="10">
        <f>3/24000000*OO[[#This Row],[133 (05JUL1985 12:00:00)-Water Temperature (C)]]*OO[[#This Row],[75]]</f>
        <v>3.6880132540387498E-8</v>
      </c>
      <c r="BZ66" s="10">
        <f>3/24000000*OO[[#This Row],[134 (05JUL1985 15:00:00)-Water Temperature (C)]]*OO[[#This Row],[76]]</f>
        <v>3.4495896798299998E-8</v>
      </c>
      <c r="CA66" s="10">
        <f>3/24000000*OO[[#This Row],[135 (05JUL1985 18:00:00)-Water Temperature (C)]]*OO[[#This Row],[77]]</f>
        <v>3.2370594002999994E-8</v>
      </c>
      <c r="CB66" s="10">
        <f>3/24000000*OO[[#This Row],[136 (05JUL1985 21:00:00)-Water Temperature (C)]]*OO[[#This Row],[78]]</f>
        <v>3.0334356467999997E-8</v>
      </c>
      <c r="CC66" s="10">
        <f>3/24000000*OO[[#This Row],[137 (06JUL1985 00:00:00)-Water Temperature (C)]]*OO[[#This Row],[79]]</f>
        <v>2.8135308089700001E-8</v>
      </c>
      <c r="CD66" s="10">
        <f>3/24000000*OO[[#This Row],[138 (06JUL1985 03:00:00)-Water Temperature (C)]]*OO[[#This Row],[80]]</f>
        <v>2.6003936309275001E-8</v>
      </c>
      <c r="CE66" s="10">
        <f>3/24000000*OO[[#This Row],[139 (06JUL1985 06:00:00)-Water Temperature (C)]]*OO[[#This Row],[81]]</f>
        <v>2.4142033385574999E-8</v>
      </c>
      <c r="CF66" s="10">
        <f>3/24000000*OO[[#This Row],[140 (06JUL1985 09:00:00)-Water Temperature (C)]]*OO[[#This Row],[82]]</f>
        <v>2.3462167441999999E-8</v>
      </c>
      <c r="CG66" s="10">
        <f>3/24000000*OO[[#This Row],[141 (06JUL1985 12:00:00)-Water Temperature (C)]]*OO[[#This Row],[83]]</f>
        <v>2.3485718957512502E-8</v>
      </c>
      <c r="CH66" s="10">
        <f>3/24000000*OO[[#This Row],[142 (06JUL1985 15:00:00)-Water Temperature (C)]]*OO[[#This Row],[84]]</f>
        <v>2.3918423280250001E-8</v>
      </c>
      <c r="CI66" s="10">
        <f>3/24000000*OO[[#This Row],[143 (06JUL1985 18:00:00)-Water Temperature (C)]]*OO[[#This Row],[85]]</f>
        <v>2.4511394072249998E-8</v>
      </c>
      <c r="CJ66" s="10">
        <f>3/24000000*OO[[#This Row],[144 (06JUL1985 21:00:00)-Water Temperature (C)]]*OO[[#This Row],[86]]</f>
        <v>2.5011774702074998E-8</v>
      </c>
      <c r="CK66" s="10">
        <f>3/24000000*OO[[#This Row],[145 (07JUL1985 00:00:00)-Water Temperature (C)]]*OO[[#This Row],[87]]</f>
        <v>2.4777591713875001E-8</v>
      </c>
      <c r="CL66" s="10">
        <f>3/24000000*OO[[#This Row],[146 (07JUL1985 03:00:00)-Water Temperature (C)]]*OO[[#This Row],[88]]</f>
        <v>2.40091275421375E-8</v>
      </c>
      <c r="CM66" s="10">
        <f>3/24000000*OO[[#This Row],[147 (07JUL1985 06:00:00)-Water Temperature (C)]]*OO[[#This Row],[89]]</f>
        <v>2.2774427570687502E-8</v>
      </c>
      <c r="CN66" s="10">
        <f>3/24000000*OO[[#This Row],[148 (07JUL1985 09:00:00)-Water Temperature (C)]]*OO[[#This Row],[90]]</f>
        <v>2.1586158653427496E-8</v>
      </c>
      <c r="CO66" s="10">
        <f>3/24000000*OO[[#This Row],[149 (07JUL1985 12:00:00)-Water Temperature (C)]]*OO[[#This Row],[91]]</f>
        <v>2.0557949052300001E-8</v>
      </c>
      <c r="CP66" s="10">
        <f>3/24000000*OO[[#This Row],[150 (07JUL1985 15:00:00)-Water Temperature (C)]]*OO[[#This Row],[92]]</f>
        <v>2.0557949052300001E-8</v>
      </c>
      <c r="CQ66" s="10">
        <f>3/24000000*OO[[#This Row],[151 (07JUL1985 18:00:00)-Water Temperature (C)]]*OO[[#This Row],[93]]</f>
        <v>2.0557949052300001E-8</v>
      </c>
      <c r="CR66" s="10">
        <f>3/24000000*OO[[#This Row],[152 (07JUL1985 21:00:00)-Water Temperature (C)]]*OO[[#This Row],[94]]</f>
        <v>2.0557949052300001E-8</v>
      </c>
      <c r="CS66" s="10">
        <f>3/24000000*OO[[#This Row],[153 (08JUL1985 00:00:00)-Water Temperature (C)]]*OO[[#This Row],[95]]</f>
        <v>2.0557949052300001E-8</v>
      </c>
      <c r="CT66" s="10">
        <f>3/24000000*OO[[#This Row],[154 (08JUL1985 03:00:00)-Water Temperature (C)]]*OO[[#This Row],[96]]</f>
        <v>2.0557949052300001E-8</v>
      </c>
      <c r="CU66" s="10">
        <f>3/24000000*OO[[#This Row],[155 (08JUL1985 06:00:00)-Water Temperature (C)]]*OO[[#This Row],[97]]</f>
        <v>2.0557949052300001E-8</v>
      </c>
      <c r="CV66" s="10">
        <f>3/24000000*OO[[#This Row],[156 (08JUL1985 09:00:00)-Water Temperature (C)]]*OO[[#This Row],[98]]</f>
        <v>2.0557949052300001E-8</v>
      </c>
      <c r="CW66" s="10">
        <f>3/24000000*OO[[#This Row],[157 (08JUL1985 12:00:00)-Water Temperature (C)]]*OO[[#This Row],[99]]</f>
        <v>2.0557949052300001E-8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4.2381119417390599E-17</v>
      </c>
      <c r="D67" s="10">
        <f>3/24*OO[[#This Row],[60 (26JUN1985 09:00:00)-Water Temperature (C)]]*OO[[#This Row],[2]]/SUM(OO[2])</f>
        <v>1.8631405683125007E-5</v>
      </c>
      <c r="E67" s="10">
        <f>3/24*OO[[#This Row],[61 (26JUN1985 12:00:00)-Water Temperature (C)]]*OO[[#This Row],[3]]/SUM(OO[3])</f>
        <v>2.0251269290704765E-2</v>
      </c>
      <c r="F67" s="10">
        <f>3/24*OO[[#This Row],[62 (26JUN1985 15:00:00)-Water Temperature (C)]]*OO[[#This Row],[4]]/SUM(OO[4])</f>
        <v>6.846787919683929E-2</v>
      </c>
      <c r="G67" s="10">
        <f>3/24*OO[[#This Row],[63 (26JUN1985 18:00:00)-Water Temperature (C)]]*OO[[#This Row],[5]]/SUM(OO[5])</f>
        <v>2.0111895024206499E-2</v>
      </c>
      <c r="H67" s="10">
        <f>3/24*OO[[#This Row],[64 (26JUN1985 21:00:00)-Water Temperature (C)]]*OO[[#This Row],[6]]/SUM(OO[6])</f>
        <v>1.5104033643264579E-3</v>
      </c>
      <c r="I67" s="10">
        <f>3/24*OO[[#This Row],[65 (27JUN1985 00:00:00)-Water Temperature (C)]]*OO[[#This Row],[7]]/SUM(OO[7])</f>
        <v>7.6681727247084256E-5</v>
      </c>
      <c r="J67" s="10">
        <f>3/24*OO[[#This Row],[66 (27JUN1985 03:00:00)-Water Temperature (C)]]*OO[[#This Row],[8]]/SUM(OO[8])</f>
        <v>2.7338638547881602E-5</v>
      </c>
      <c r="K67" s="10">
        <f>3/24*OO[[#This Row],[67 (27JUN1985 06:00:00)-Water Temperature (C)]]*OO[[#This Row],[9]]/SUM(OO[9])</f>
        <v>2.2906971836831245E-5</v>
      </c>
      <c r="L67" s="10">
        <f>3/24*OO[[#This Row],[68 (27JUN1985 09:00:00)-Water Temperature (C)]]*OO[[#This Row],[10]]/SUM(OO[10])</f>
        <v>2.0365964778181013E-5</v>
      </c>
      <c r="M67" s="10">
        <f>3/24*OO[[#This Row],[69 (27JUN1985 12:00:00)-Water Temperature (C)]]*OO[[#This Row],[11]]/SUM(OO[11])</f>
        <v>1.8580482394536E-5</v>
      </c>
      <c r="N67" s="10">
        <f>3/24*OO[[#This Row],[70 (27JUN1985 15:00:00)-Water Temperature (C)]]*OO[[#This Row],[12]]/SUM(OO[12])</f>
        <v>1.8482477594393677E-5</v>
      </c>
      <c r="O67" s="10">
        <f>3/24*OO[[#This Row],[71 (27JUN1985 18:00:00)-Water Temperature (C)]]*OO[[#This Row],[13]]/SUM(OO[13])</f>
        <v>2.0781944554836615E-5</v>
      </c>
      <c r="P67" s="10">
        <f>3/24*OO[[#This Row],[72 (27JUN1985 21:00:00)-Water Temperature (C)]]*OO[[#This Row],[14]]/SUM(OO[14])</f>
        <v>2.2090808418203968E-5</v>
      </c>
      <c r="Q67" s="10">
        <f>3/24*OO[[#This Row],[73 (28JUN1985 00:00:00)-Water Temperature (C)]]*OO[[#This Row],[15]]/SUM(OO[15])</f>
        <v>2.1048779778794333E-5</v>
      </c>
      <c r="R67" s="10">
        <f>3/24*OO[[#This Row],[74 (28JUN1985 03:00:00)-Water Temperature (C)]]*OO[[#This Row],[16]]/SUM(OO[16])</f>
        <v>1.8665683622492563E-5</v>
      </c>
      <c r="S67" s="10">
        <f>3/24*OO[[#This Row],[75 (28JUN1985 06:00:00)-Water Temperature (C)]]*OO[[#This Row],[17]]/SUM(OO[17])</f>
        <v>1.605479713074087E-5</v>
      </c>
      <c r="T67" s="10">
        <f>3/24*OO[[#This Row],[76 (28JUN1985 09:00:00)-Water Temperature (C)]]*OO[[#This Row],[18]]/SUM(OO[18])</f>
        <v>1.3770424792922711E-5</v>
      </c>
      <c r="U67" s="10">
        <f>3/24*OO[[#This Row],[77 (28JUN1985 12:00:00)-Water Temperature (C)]]*OO[[#This Row],[19]]/SUM(OO[19])</f>
        <v>1.2198414480321978E-5</v>
      </c>
      <c r="V67" s="10">
        <f>3/24000000*OO[[#This Row],[78 (28JUN1985 15:00:00)-Water Temperature (C)]]*OO[[#This Row],[20]]</f>
        <v>1.09317827109325E-5</v>
      </c>
      <c r="W67" s="10">
        <f>3/24000000*OO[[#This Row],[79 (28JUN1985 18:00:00)-Water Temperature (C)]]*OO[[#This Row],[21]]</f>
        <v>9.8820723776712489E-6</v>
      </c>
      <c r="X67" s="10">
        <f>3/24000000*OO[[#This Row],[80 (28JUN1985 21:00:00)-Water Temperature (C)]]*OO[[#This Row],[22]]</f>
        <v>8.7567631699825001E-6</v>
      </c>
      <c r="Y67" s="10">
        <f>3/24000000*OO[[#This Row],[81 (29JUN1985 00:00:00)-Water Temperature (C)]]*OO[[#This Row],[23]]</f>
        <v>7.6906774456874995E-6</v>
      </c>
      <c r="Z67" s="10">
        <f>3/24000000*OO[[#This Row],[82 (29JUN1985 03:00:00)-Water Temperature (C)]]*OO[[#This Row],[24]]</f>
        <v>6.6751788993125E-6</v>
      </c>
      <c r="AA67" s="10">
        <f>3/24000000*OO[[#This Row],[83 (29JUN1985 06:00:00)-Water Temperature (C)]]*OO[[#This Row],[25]]</f>
        <v>5.6620699908699987E-6</v>
      </c>
      <c r="AB67" s="10">
        <f>3/24000000*OO[[#This Row],[84 (29JUN1985 09:00:00)-Water Temperature (C)]]*OO[[#This Row],[26]]</f>
        <v>4.8128172775200001E-6</v>
      </c>
      <c r="AC67" s="10">
        <f>3/24000000*OO[[#This Row],[85 (29JUN1985 12:00:00)-Water Temperature (C)]]*OO[[#This Row],[27]]</f>
        <v>4.2481545840937494E-6</v>
      </c>
      <c r="AD67" s="10">
        <f>3/24000000*OO[[#This Row],[86 (29JUN1985 15:00:00)-Water Temperature (C)]]*OO[[#This Row],[28]]</f>
        <v>3.8428143604249999E-6</v>
      </c>
      <c r="AE67" s="10">
        <f>3/24000000*OO[[#This Row],[88 (29JUN1985 21:00:00)-Water Temperature (C)]]*OO[[#This Row],[30]]</f>
        <v>3.0772391035474997E-6</v>
      </c>
      <c r="AF67" s="10">
        <f>3/24000000*OO[[#This Row],[88 (29JUN1985 21:00:00)-Water Temperature (C)]]*OO[[#This Row],[30]]</f>
        <v>3.0772391035474997E-6</v>
      </c>
      <c r="AG67" s="10">
        <f>3/24000000*OO[[#This Row],[89 (30JUN1985 00:00:00)-Water Temperature (C)]]*OO[[#This Row],[31]]</f>
        <v>2.6744123191499999E-6</v>
      </c>
      <c r="AH67" s="10">
        <f>3/24000000*OO[[#This Row],[90 (30JUN1985 03:00:00)-Water Temperature (C)]]*OO[[#This Row],[32]]</f>
        <v>2.3220237433124995E-6</v>
      </c>
      <c r="AI67" s="10">
        <f>3/24000000*OO[[#This Row],[91 (30JUN1985 06:00:00)-Water Temperature (C)]]*OO[[#This Row],[33]]</f>
        <v>1.9982466939750002E-6</v>
      </c>
      <c r="AJ67" s="10">
        <f>3/24000000*OO[[#This Row],[92 (30JUN1985 09:00:00)-Water Temperature (C)]]*OO[[#This Row],[34]]</f>
        <v>1.7499380881919998E-6</v>
      </c>
      <c r="AK67" s="10">
        <f>3/24000000*OO[[#This Row],[93 (30JUN1985 12:00:00)-Water Temperature (C)]]*OO[[#This Row],[35]]</f>
        <v>1.5413855389683751E-6</v>
      </c>
      <c r="AL67" s="10">
        <f>3/24000000*OO[[#This Row],[94 (30JUN1985 15:00:00)-Water Temperature (C)]]*OO[[#This Row],[36]]</f>
        <v>1.3626339254489999E-6</v>
      </c>
      <c r="AM67" s="10">
        <f>3/24000000*OO[[#This Row],[95 (30JUN1985 18:00:00)-Water Temperature (C)]]*OO[[#This Row],[37]]</f>
        <v>1.207259431054E-6</v>
      </c>
      <c r="AN67" s="10">
        <f>3/24000000*OO[[#This Row],[96 (30JUN1985 21:00:00)-Water Temperature (C)]]*OO[[#This Row],[38]]</f>
        <v>1.0193510168879998E-6</v>
      </c>
      <c r="AO67" s="10">
        <f>3/24000000*OO[[#This Row],[97 (01JUL1985 00:00:00)-Water Temperature (C)]]*OO[[#This Row],[39]]</f>
        <v>8.1135415018424988E-7</v>
      </c>
      <c r="AP67" s="10">
        <f>3/24000000*OO[[#This Row],[98 (01JUL1985 03:00:00)-Water Temperature (C)]]*OO[[#This Row],[40]]</f>
        <v>6.4035120239999993E-7</v>
      </c>
      <c r="AQ67" s="10">
        <f>3/24000000*OO[[#This Row],[99 (01JUL1985 06:00:00)-Water Temperature (C)]]*OO[[#This Row],[41]]</f>
        <v>5.1518975220849986E-7</v>
      </c>
      <c r="AR67" s="10">
        <f>3/24000000*OO[[#This Row],[100 (01JUL1985 09:00:00)-Water Temperature (C)]]*OO[[#This Row],[42]]</f>
        <v>4.4313769135575E-7</v>
      </c>
      <c r="AS67" s="10">
        <f>3/24000000*OO[[#This Row],[101 (01JUL1985 12:00:00)-Water Temperature (C)]]*OO[[#This Row],[43]]</f>
        <v>3.9558728532212489E-7</v>
      </c>
      <c r="AT67" s="10">
        <f>3/24000000*OO[[#This Row],[102 (01JUL1985 15:00:00)-Water Temperature (C)]]*OO[[#This Row],[44]]</f>
        <v>3.6009267758699993E-7</v>
      </c>
      <c r="AU67" s="10">
        <f>3/24000000*OO[[#This Row],[103 (01JUL1985 18:00:00)-Water Temperature (C)]]*OO[[#This Row],[45]]</f>
        <v>3.2417729787399996E-7</v>
      </c>
      <c r="AV67" s="10">
        <f>3/24000000*OO[[#This Row],[104 (01JUL1985 21:00:00)-Water Temperature (C)]]*OO[[#This Row],[46]]</f>
        <v>2.6608448838312501E-7</v>
      </c>
      <c r="AW67" s="10">
        <f>3/24000000*OO[[#This Row],[105 (02JUL1985 00:00:00)-Water Temperature (C)]]*OO[[#This Row],[47]]</f>
        <v>1.975879811989125E-7</v>
      </c>
      <c r="AX67" s="10">
        <f>3/24000000*OO[[#This Row],[106 (02JUL1985 03:00:00)-Water Temperature (C)]]*OO[[#This Row],[48]]</f>
        <v>1.4295504680665E-7</v>
      </c>
      <c r="AY67" s="10">
        <f>3/24000000*OO[[#This Row],[107 (02JUL1985 06:00:00)-Water Temperature (C)]]*OO[[#This Row],[49]]</f>
        <v>1.0761155920708751E-7</v>
      </c>
      <c r="AZ67" s="10">
        <f>3/24000000*OO[[#This Row],[108 (02JUL1985 09:00:00)-Water Temperature (C)]]*OO[[#This Row],[50]]</f>
        <v>8.9143706738699987E-8</v>
      </c>
      <c r="BA67" s="10">
        <f>3/24000000*OO[[#This Row],[109 (02JUL1985 12:00:00)-Water Temperature (C)]]*OO[[#This Row],[51]]</f>
        <v>7.8322871976499989E-8</v>
      </c>
      <c r="BB67" s="10">
        <f>3/24000000*OO[[#This Row],[110 (02JUL1985 15:00:00)-Water Temperature (C)]]*OO[[#This Row],[52]]</f>
        <v>7.1460519684899985E-8</v>
      </c>
      <c r="BC67" s="10">
        <f>3/24000000*OO[[#This Row],[111 (02JUL1985 18:00:00)-Water Temperature (C)]]*OO[[#This Row],[53]]</f>
        <v>6.6180428903137503E-8</v>
      </c>
      <c r="BD67" s="10">
        <f>3/24000000*OO[[#This Row],[112 (02JUL1985 21:00:00)-Water Temperature (C)]]*OO[[#This Row],[54]]</f>
        <v>5.9904341396175016E-8</v>
      </c>
      <c r="BE67" s="10">
        <f>3/24000000*OO[[#This Row],[113 (03JUL1985 00:00:00)-Water Temperature (C)]]*OO[[#This Row],[55]]</f>
        <v>5.2424999878562502E-8</v>
      </c>
      <c r="BF67" s="10">
        <f>3/24000000*OO[[#This Row],[114 (03JUL1985 03:00:00)-Water Temperature (C)]]*OO[[#This Row],[56]]</f>
        <v>4.5757489017774997E-8</v>
      </c>
      <c r="BG67" s="10">
        <f>3/24000000*OO[[#This Row],[115 (03JUL1985 06:00:00)-Water Temperature (C)]]*OO[[#This Row],[57]]</f>
        <v>4.0371767988912496E-8</v>
      </c>
      <c r="BH67" s="10">
        <f>3/24000000*OO[[#This Row],[116 (03JUL1985 09:00:00)-Water Temperature (C)]]*OO[[#This Row],[58]]</f>
        <v>3.7057709468412499E-8</v>
      </c>
      <c r="BI67" s="10">
        <f>3/24000000*OO[[#This Row],[117 (03JUL1985 12:00:00)-Water Temperature (C)]]*OO[[#This Row],[59]]</f>
        <v>3.3391723324837499E-8</v>
      </c>
      <c r="BJ67" s="10">
        <f>3/24000000*OO[[#This Row],[118 (03JUL1985 15:00:00)-Water Temperature (C)]]*OO[[#This Row],[60]]</f>
        <v>3.1200728722712501E-8</v>
      </c>
      <c r="BK67" s="10">
        <f>3/24000000*OO[[#This Row],[119 (03JUL1985 18:00:00)-Water Temperature (C)]]*OO[[#This Row],[61]]</f>
        <v>2.9434852996500005E-8</v>
      </c>
      <c r="BL67" s="10">
        <f>3/24000000*OO[[#This Row],[120 (03JUL1985 21:00:00)-Water Temperature (C)]]*OO[[#This Row],[62]]</f>
        <v>2.6592807408562497E-8</v>
      </c>
      <c r="BM67" s="10">
        <f>3/24000000*OO[[#This Row],[121 (04JUL1985 00:00:00)-Water Temperature (C)]]*OO[[#This Row],[63]]</f>
        <v>2.2497263278124999E-8</v>
      </c>
      <c r="BN67" s="10">
        <f>3/24000000*OO[[#This Row],[122 (04JUL1985 03:00:00)-Water Temperature (C)]]*OO[[#This Row],[64]]</f>
        <v>1.8826594624808752E-8</v>
      </c>
      <c r="BO67" s="10">
        <f>3/24000000*OO[[#This Row],[123 (04JUL1985 06:00:00)-Water Temperature (C)]]*OO[[#This Row],[65]]</f>
        <v>1.6454522373409999E-8</v>
      </c>
      <c r="BP67" s="10">
        <f>3/24000000*OO[[#This Row],[124 (04JUL1985 09:00:00)-Water Temperature (C)]]*OO[[#This Row],[66]]</f>
        <v>1.5722073265918748E-8</v>
      </c>
      <c r="BQ67" s="10">
        <f>3/24000000*OO[[#This Row],[125 (04JUL1985 12:00:00)-Water Temperature (C)]]*OO[[#This Row],[67]]</f>
        <v>1.554464645029875E-8</v>
      </c>
      <c r="BR67" s="10">
        <f>3/24000000*OO[[#This Row],[126 (04JUL1985 15:00:00)-Water Temperature (C)]]*OO[[#This Row],[68]]</f>
        <v>1.5530909559367498E-8</v>
      </c>
      <c r="BS67" s="10">
        <f>3/24000000*OO[[#This Row],[127 (04JUL1985 18:00:00)-Water Temperature (C)]]*OO[[#This Row],[69]]</f>
        <v>1.6154322582439998E-8</v>
      </c>
      <c r="BT67" s="10">
        <f>3/24000000*OO[[#This Row],[128 (04JUL1985 21:00:00)-Water Temperature (C)]]*OO[[#This Row],[70]]</f>
        <v>1.8097160218539997E-8</v>
      </c>
      <c r="BU67" s="10">
        <f>3/24000000*OO[[#This Row],[129 (05JUL1985 00:00:00)-Water Temperature (C)]]*OO[[#This Row],[71]]</f>
        <v>2.0514119885137498E-8</v>
      </c>
      <c r="BV67" s="10">
        <f>3/24000000*OO[[#This Row],[130 (05JUL1985 03:00:00)-Water Temperature (C)]]*OO[[#This Row],[72]]</f>
        <v>2.1976631716792497E-8</v>
      </c>
      <c r="BW67" s="10">
        <f>3/24000000*OO[[#This Row],[131 (05JUL1985 06:00:00)-Water Temperature (C)]]*OO[[#This Row],[73]]</f>
        <v>2.1953284402375E-8</v>
      </c>
      <c r="BX67" s="10">
        <f>3/24000000*OO[[#This Row],[132 (05JUL1985 09:00:00)-Water Temperature (C)]]*OO[[#This Row],[74]]</f>
        <v>2.1370932006224999E-8</v>
      </c>
      <c r="BY67" s="10">
        <f>3/24000000*OO[[#This Row],[133 (05JUL1985 12:00:00)-Water Temperature (C)]]*OO[[#This Row],[75]]</f>
        <v>2.0290509894063749E-8</v>
      </c>
      <c r="BZ67" s="10">
        <f>3/24000000*OO[[#This Row],[134 (05JUL1985 15:00:00)-Water Temperature (C)]]*OO[[#This Row],[76]]</f>
        <v>1.898546144753125E-8</v>
      </c>
      <c r="CA67" s="10">
        <f>3/24000000*OO[[#This Row],[135 (05JUL1985 18:00:00)-Water Temperature (C)]]*OO[[#This Row],[77]]</f>
        <v>1.7779460959347499E-8</v>
      </c>
      <c r="CB67" s="10">
        <f>3/24000000*OO[[#This Row],[136 (05JUL1985 21:00:00)-Water Temperature (C)]]*OO[[#This Row],[78]]</f>
        <v>1.6642406469937497E-8</v>
      </c>
      <c r="CC67" s="10">
        <f>3/24000000*OO[[#This Row],[137 (06JUL1985 00:00:00)-Water Temperature (C)]]*OO[[#This Row],[79]]</f>
        <v>1.5438488803754999E-8</v>
      </c>
      <c r="CD67" s="10">
        <f>3/24000000*OO[[#This Row],[138 (06JUL1985 03:00:00)-Water Temperature (C)]]*OO[[#This Row],[80]]</f>
        <v>1.426950465696E-8</v>
      </c>
      <c r="CE67" s="10">
        <f>3/24000000*OO[[#This Row],[139 (06JUL1985 06:00:00)-Water Temperature (C)]]*OO[[#This Row],[81]]</f>
        <v>1.326081284473875E-8</v>
      </c>
      <c r="CF67" s="10">
        <f>3/24000000*OO[[#This Row],[140 (06JUL1985 09:00:00)-Water Temperature (C)]]*OO[[#This Row],[82]]</f>
        <v>1.2879706282887502E-8</v>
      </c>
      <c r="CG67" s="10">
        <f>3/24000000*OO[[#This Row],[141 (06JUL1985 12:00:00)-Water Temperature (C)]]*OO[[#This Row],[83]]</f>
        <v>1.2874930458074998E-8</v>
      </c>
      <c r="CH67" s="10">
        <f>3/24000000*OO[[#This Row],[142 (06JUL1985 15:00:00)-Water Temperature (C)]]*OO[[#This Row],[84]]</f>
        <v>1.309853011896E-8</v>
      </c>
      <c r="CI67" s="10">
        <f>3/24000000*OO[[#This Row],[143 (06JUL1985 18:00:00)-Water Temperature (C)]]*OO[[#This Row],[85]]</f>
        <v>1.3386866250843751E-8</v>
      </c>
      <c r="CJ67" s="10">
        <f>3/24000000*OO[[#This Row],[144 (06JUL1985 21:00:00)-Water Temperature (C)]]*OO[[#This Row],[86]]</f>
        <v>1.3622938784562498E-8</v>
      </c>
      <c r="CK67" s="10">
        <f>3/24000000*OO[[#This Row],[145 (07JUL1985 00:00:00)-Water Temperature (C)]]*OO[[#This Row],[87]]</f>
        <v>1.3498592204718751E-8</v>
      </c>
      <c r="CL67" s="10">
        <f>3/24000000*OO[[#This Row],[146 (07JUL1985 03:00:00)-Water Temperature (C)]]*OO[[#This Row],[88]]</f>
        <v>1.3115590266205E-8</v>
      </c>
      <c r="CM67" s="10">
        <f>3/24000000*OO[[#This Row],[147 (07JUL1985 06:00:00)-Water Temperature (C)]]*OO[[#This Row],[89]]</f>
        <v>1.2478876082249997E-8</v>
      </c>
      <c r="CN67" s="10">
        <f>3/24000000*OO[[#This Row],[148 (07JUL1985 09:00:00)-Water Temperature (C)]]*OO[[#This Row],[90]]</f>
        <v>1.1866084147881248E-8</v>
      </c>
      <c r="CO67" s="10">
        <f>3/24000000*OO[[#This Row],[149 (07JUL1985 12:00:00)-Water Temperature (C)]]*OO[[#This Row],[91]]</f>
        <v>1.1318016258425E-8</v>
      </c>
      <c r="CP67" s="10">
        <f>3/24000000*OO[[#This Row],[150 (07JUL1985 15:00:00)-Water Temperature (C)]]*OO[[#This Row],[92]]</f>
        <v>1.1318016258425E-8</v>
      </c>
      <c r="CQ67" s="10">
        <f>3/24000000*OO[[#This Row],[151 (07JUL1985 18:00:00)-Water Temperature (C)]]*OO[[#This Row],[93]]</f>
        <v>1.1318016258425E-8</v>
      </c>
      <c r="CR67" s="10">
        <f>3/24000000*OO[[#This Row],[152 (07JUL1985 21:00:00)-Water Temperature (C)]]*OO[[#This Row],[94]]</f>
        <v>1.1318016258425E-8</v>
      </c>
      <c r="CS67" s="10">
        <f>3/24000000*OO[[#This Row],[153 (08JUL1985 00:00:00)-Water Temperature (C)]]*OO[[#This Row],[95]]</f>
        <v>1.1318016258425E-8</v>
      </c>
      <c r="CT67" s="10">
        <f>3/24000000*OO[[#This Row],[154 (08JUL1985 03:00:00)-Water Temperature (C)]]*OO[[#This Row],[96]]</f>
        <v>1.1318016258425E-8</v>
      </c>
      <c r="CU67" s="10">
        <f>3/24000000*OO[[#This Row],[155 (08JUL1985 06:00:00)-Water Temperature (C)]]*OO[[#This Row],[97]]</f>
        <v>1.1318016258425E-8</v>
      </c>
      <c r="CV67" s="10">
        <f>3/24000000*OO[[#This Row],[156 (08JUL1985 09:00:00)-Water Temperature (C)]]*OO[[#This Row],[98]]</f>
        <v>1.1318016258425E-8</v>
      </c>
      <c r="CW67" s="10">
        <f>3/24000000*OO[[#This Row],[157 (08JUL1985 12:00:00)-Water Temperature (C)]]*OO[[#This Row],[99]]</f>
        <v>1.1318016258425E-8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1.5296890414590677E-17</v>
      </c>
      <c r="D68" s="10">
        <f>3/24*OO[[#This Row],[60 (26JUN1985 09:00:00)-Water Temperature (C)]]*OO[[#This Row],[2]]/SUM(OO[2])</f>
        <v>1.066678237179809E-5</v>
      </c>
      <c r="E68" s="10">
        <f>3/24*OO[[#This Row],[61 (26JUN1985 12:00:00)-Water Temperature (C)]]*OO[[#This Row],[3]]/SUM(OO[3])</f>
        <v>1.6783800828740925E-2</v>
      </c>
      <c r="F68" s="10">
        <f>3/24*OO[[#This Row],[62 (26JUN1985 15:00:00)-Water Temperature (C)]]*OO[[#This Row],[4]]/SUM(OO[4])</f>
        <v>6.6602213408686717E-2</v>
      </c>
      <c r="G68" s="10">
        <f>3/24*OO[[#This Row],[63 (26JUN1985 18:00:00)-Water Temperature (C)]]*OO[[#This Row],[5]]/SUM(OO[5])</f>
        <v>2.1929355771376977E-2</v>
      </c>
      <c r="H68" s="10">
        <f>3/24*OO[[#This Row],[64 (26JUN1985 21:00:00)-Water Temperature (C)]]*OO[[#This Row],[6]]/SUM(OO[6])</f>
        <v>1.7926464751424373E-3</v>
      </c>
      <c r="I68" s="10">
        <f>3/24*OO[[#This Row],[65 (27JUN1985 00:00:00)-Water Temperature (C)]]*OO[[#This Row],[7]]/SUM(OO[7])</f>
        <v>8.8744987020164523E-5</v>
      </c>
      <c r="J68" s="10">
        <f>3/24*OO[[#This Row],[66 (27JUN1985 03:00:00)-Water Temperature (C)]]*OO[[#This Row],[8]]/SUM(OO[8])</f>
        <v>2.6990432004413034E-5</v>
      </c>
      <c r="K68" s="10">
        <f>3/24*OO[[#This Row],[67 (27JUN1985 06:00:00)-Water Temperature (C)]]*OO[[#This Row],[9]]/SUM(OO[9])</f>
        <v>2.2356945173424781E-5</v>
      </c>
      <c r="L68" s="10">
        <f>3/24*OO[[#This Row],[68 (27JUN1985 09:00:00)-Water Temperature (C)]]*OO[[#This Row],[10]]/SUM(OO[10])</f>
        <v>1.9871644504982973E-5</v>
      </c>
      <c r="M68" s="10">
        <f>3/24*OO[[#This Row],[69 (27JUN1985 12:00:00)-Water Temperature (C)]]*OO[[#This Row],[11]]/SUM(OO[11])</f>
        <v>1.8092097296243018E-5</v>
      </c>
      <c r="N68" s="10">
        <f>3/24*OO[[#This Row],[70 (27JUN1985 15:00:00)-Water Temperature (C)]]*OO[[#This Row],[12]]/SUM(OO[12])</f>
        <v>1.7851974935475798E-5</v>
      </c>
      <c r="O68" s="10">
        <f>3/24*OO[[#This Row],[71 (27JUN1985 18:00:00)-Water Temperature (C)]]*OO[[#This Row],[13]]/SUM(OO[13])</f>
        <v>1.9988745439636849E-5</v>
      </c>
      <c r="P68" s="10">
        <f>3/24*OO[[#This Row],[72 (27JUN1985 21:00:00)-Water Temperature (C)]]*OO[[#This Row],[14]]/SUM(OO[14])</f>
        <v>2.1330996075546484E-5</v>
      </c>
      <c r="Q68" s="10">
        <f>3/24*OO[[#This Row],[73 (28JUN1985 00:00:00)-Water Temperature (C)]]*OO[[#This Row],[15]]/SUM(OO[15])</f>
        <v>2.0424342437957035E-5</v>
      </c>
      <c r="R68" s="10">
        <f>3/24*OO[[#This Row],[74 (28JUN1985 03:00:00)-Water Temperature (C)]]*OO[[#This Row],[16]]/SUM(OO[16])</f>
        <v>1.8159633797258274E-5</v>
      </c>
      <c r="S68" s="10">
        <f>3/24*OO[[#This Row],[75 (28JUN1985 06:00:00)-Water Temperature (C)]]*OO[[#This Row],[17]]/SUM(OO[17])</f>
        <v>1.5635040152646147E-5</v>
      </c>
      <c r="T68" s="10">
        <f>3/24*OO[[#This Row],[76 (28JUN1985 09:00:00)-Water Temperature (C)]]*OO[[#This Row],[18]]/SUM(OO[18])</f>
        <v>1.3408003537383244E-5</v>
      </c>
      <c r="U68" s="10">
        <f>3/24*OO[[#This Row],[77 (28JUN1985 12:00:00)-Water Temperature (C)]]*OO[[#This Row],[19]]/SUM(OO[19])</f>
        <v>1.1863331953590426E-5</v>
      </c>
      <c r="V68" s="10">
        <f>3/24000000*OO[[#This Row],[78 (28JUN1985 15:00:00)-Water Temperature (C)]]*OO[[#This Row],[20]]</f>
        <v>1.061147533846E-5</v>
      </c>
      <c r="W68" s="10">
        <f>3/24000000*OO[[#This Row],[79 (28JUN1985 18:00:00)-Water Temperature (C)]]*OO[[#This Row],[21]]</f>
        <v>9.5840997147724973E-6</v>
      </c>
      <c r="X68" s="10">
        <f>3/24000000*OO[[#This Row],[80 (28JUN1985 21:00:00)-Water Temperature (C)]]*OO[[#This Row],[22]]</f>
        <v>8.4886573963850016E-6</v>
      </c>
      <c r="Y68" s="10">
        <f>3/24000000*OO[[#This Row],[81 (29JUN1985 00:00:00)-Water Temperature (C)]]*OO[[#This Row],[23]]</f>
        <v>7.4533292419299998E-6</v>
      </c>
      <c r="Z68" s="10">
        <f>3/24000000*OO[[#This Row],[82 (29JUN1985 03:00:00)-Water Temperature (C)]]*OO[[#This Row],[24]]</f>
        <v>6.4704217714324995E-6</v>
      </c>
      <c r="AA68" s="10">
        <f>3/24000000*OO[[#This Row],[83 (29JUN1985 06:00:00)-Water Temperature (C)]]*OO[[#This Row],[25]]</f>
        <v>5.4912366683100002E-6</v>
      </c>
      <c r="AB68" s="10">
        <f>3/24000000*OO[[#This Row],[84 (29JUN1985 09:00:00)-Water Temperature (C)]]*OO[[#This Row],[26]]</f>
        <v>4.6653606048024994E-6</v>
      </c>
      <c r="AC68" s="10">
        <f>3/24000000*OO[[#This Row],[85 (29JUN1985 12:00:00)-Water Temperature (C)]]*OO[[#This Row],[27]]</f>
        <v>4.1093605039124997E-6</v>
      </c>
      <c r="AD68" s="10">
        <f>3/24000000*OO[[#This Row],[86 (29JUN1985 15:00:00)-Water Temperature (C)]]*OO[[#This Row],[28]]</f>
        <v>3.7116114316999997E-6</v>
      </c>
      <c r="AE68" s="10">
        <f>3/24000000*OO[[#This Row],[88 (29JUN1985 21:00:00)-Water Temperature (C)]]*OO[[#This Row],[30]]</f>
        <v>2.9679487163800003E-6</v>
      </c>
      <c r="AF68" s="10">
        <f>3/24000000*OO[[#This Row],[88 (29JUN1985 21:00:00)-Water Temperature (C)]]*OO[[#This Row],[30]]</f>
        <v>2.9679487163800003E-6</v>
      </c>
      <c r="AG68" s="10">
        <f>3/24000000*OO[[#This Row],[89 (30JUN1985 00:00:00)-Water Temperature (C)]]*OO[[#This Row],[31]]</f>
        <v>2.5775959722224998E-6</v>
      </c>
      <c r="AH68" s="10">
        <f>3/24000000*OO[[#This Row],[90 (30JUN1985 03:00:00)-Water Temperature (C)]]*OO[[#This Row],[32]]</f>
        <v>2.2361760139650001E-6</v>
      </c>
      <c r="AI68" s="10">
        <f>3/24000000*OO[[#This Row],[91 (30JUN1985 06:00:00)-Water Temperature (C)]]*OO[[#This Row],[33]]</f>
        <v>1.9243285032973752E-6</v>
      </c>
      <c r="AJ68" s="10">
        <f>3/24000000*OO[[#This Row],[92 (30JUN1985 09:00:00)-Water Temperature (C)]]*OO[[#This Row],[34]]</f>
        <v>1.6848323806558749E-6</v>
      </c>
      <c r="AK68" s="10">
        <f>3/24000000*OO[[#This Row],[93 (30JUN1985 12:00:00)-Water Temperature (C)]]*OO[[#This Row],[35]]</f>
        <v>1.4814945140778749E-6</v>
      </c>
      <c r="AL68" s="10">
        <f>3/24000000*OO[[#This Row],[94 (30JUN1985 15:00:00)-Water Temperature (C)]]*OO[[#This Row],[36]]</f>
        <v>1.3076650311892501E-6</v>
      </c>
      <c r="AM68" s="10">
        <f>3/24000000*OO[[#This Row],[95 (30JUN1985 18:00:00)-Water Temperature (C)]]*OO[[#This Row],[37]]</f>
        <v>1.1584834573869999E-6</v>
      </c>
      <c r="AN68" s="10">
        <f>3/24000000*OO[[#This Row],[96 (30JUN1985 21:00:00)-Water Temperature (C)]]*OO[[#This Row],[38]]</f>
        <v>9.7925451434549992E-7</v>
      </c>
      <c r="AO68" s="10">
        <f>3/24000000*OO[[#This Row],[97 (01JUL1985 00:00:00)-Water Temperature (C)]]*OO[[#This Row],[39]]</f>
        <v>7.7972681571725002E-7</v>
      </c>
      <c r="AP68" s="10">
        <f>3/24000000*OO[[#This Row],[98 (01JUL1985 03:00:00)-Water Temperature (C)]]*OO[[#This Row],[40]]</f>
        <v>6.1452817303500006E-7</v>
      </c>
      <c r="AQ68" s="10">
        <f>3/24000000*OO[[#This Row],[99 (01JUL1985 06:00:00)-Water Temperature (C)]]*OO[[#This Row],[41]]</f>
        <v>4.9332037985162505E-7</v>
      </c>
      <c r="AR68" s="10">
        <f>3/24000000*OO[[#This Row],[100 (01JUL1985 09:00:00)-Water Temperature (C)]]*OO[[#This Row],[42]]</f>
        <v>4.23284213116E-7</v>
      </c>
      <c r="AS68" s="10">
        <f>3/24000000*OO[[#This Row],[101 (01JUL1985 12:00:00)-Water Temperature (C)]]*OO[[#This Row],[43]]</f>
        <v>3.7688069159999996E-7</v>
      </c>
      <c r="AT68" s="10">
        <f>3/24000000*OO[[#This Row],[102 (01JUL1985 15:00:00)-Water Temperature (C)]]*OO[[#This Row],[44]]</f>
        <v>3.4239663932499996E-7</v>
      </c>
      <c r="AU68" s="10">
        <f>3/24000000*OO[[#This Row],[103 (01JUL1985 18:00:00)-Water Temperature (C)]]*OO[[#This Row],[45]]</f>
        <v>3.0839907869999996E-7</v>
      </c>
      <c r="AV68" s="10">
        <f>3/24000000*OO[[#This Row],[104 (01JUL1985 21:00:00)-Water Temperature (C)]]*OO[[#This Row],[46]]</f>
        <v>2.5426324581974998E-7</v>
      </c>
      <c r="AW68" s="10">
        <f>3/24000000*OO[[#This Row],[105 (02JUL1985 00:00:00)-Water Temperature (C)]]*OO[[#This Row],[47]]</f>
        <v>1.89584825508225E-7</v>
      </c>
      <c r="AX68" s="10">
        <f>3/24000000*OO[[#This Row],[106 (02JUL1985 03:00:00)-Water Temperature (C)]]*OO[[#This Row],[48]]</f>
        <v>1.371111721917E-7</v>
      </c>
      <c r="AY68" s="10">
        <f>3/24000000*OO[[#This Row],[107 (02JUL1985 06:00:00)-Water Temperature (C)]]*OO[[#This Row],[49]]</f>
        <v>1.0286858686859998E-7</v>
      </c>
      <c r="AZ68" s="10">
        <f>3/24000000*OO[[#This Row],[108 (02JUL1985 09:00:00)-Water Temperature (C)]]*OO[[#This Row],[50]]</f>
        <v>8.4920231369925016E-8</v>
      </c>
      <c r="BA68" s="10">
        <f>3/24000000*OO[[#This Row],[109 (02JUL1985 12:00:00)-Water Temperature (C)]]*OO[[#This Row],[51]]</f>
        <v>7.4367643896350008E-8</v>
      </c>
      <c r="BB68" s="10">
        <f>3/24000000*OO[[#This Row],[110 (02JUL1985 15:00:00)-Water Temperature (C)]]*OO[[#This Row],[52]]</f>
        <v>6.7703460995874988E-8</v>
      </c>
      <c r="BC68" s="10">
        <f>3/24000000*OO[[#This Row],[111 (02JUL1985 18:00:00)-Water Temperature (C)]]*OO[[#This Row],[53]]</f>
        <v>6.258619534695001E-8</v>
      </c>
      <c r="BD68" s="10">
        <f>3/24000000*OO[[#This Row],[112 (02JUL1985 21:00:00)-Water Temperature (C)]]*OO[[#This Row],[54]]</f>
        <v>5.6625196914000003E-8</v>
      </c>
      <c r="BE68" s="10">
        <f>3/24000000*OO[[#This Row],[113 (03JUL1985 00:00:00)-Water Temperature (C)]]*OO[[#This Row],[55]]</f>
        <v>4.9564605624874996E-8</v>
      </c>
      <c r="BF68" s="10">
        <f>3/24000000*OO[[#This Row],[114 (03JUL1985 03:00:00)-Water Temperature (C)]]*OO[[#This Row],[56]]</f>
        <v>4.3257264934000003E-8</v>
      </c>
      <c r="BG68" s="10">
        <f>3/24000000*OO[[#This Row],[115 (03JUL1985 06:00:00)-Water Temperature (C)]]*OO[[#This Row],[57]]</f>
        <v>3.8166142615200001E-8</v>
      </c>
      <c r="BH68" s="10">
        <f>3/24000000*OO[[#This Row],[116 (03JUL1985 09:00:00)-Water Temperature (C)]]*OO[[#This Row],[58]]</f>
        <v>3.50429286864E-8</v>
      </c>
      <c r="BI68" s="10">
        <f>3/24000000*OO[[#This Row],[117 (03JUL1985 12:00:00)-Water Temperature (C)]]*OO[[#This Row],[59]]</f>
        <v>3.1573004103375E-8</v>
      </c>
      <c r="BJ68" s="10">
        <f>3/24000000*OO[[#This Row],[118 (03JUL1985 15:00:00)-Water Temperature (C)]]*OO[[#This Row],[60]]</f>
        <v>2.9499446914187494E-8</v>
      </c>
      <c r="BK68" s="10">
        <f>3/24000000*OO[[#This Row],[119 (03JUL1985 18:00:00)-Water Temperature (C)]]*OO[[#This Row],[61]]</f>
        <v>2.7798659869462502E-8</v>
      </c>
      <c r="BL68" s="10">
        <f>3/24000000*OO[[#This Row],[120 (03JUL1985 21:00:00)-Water Temperature (C)]]*OO[[#This Row],[62]]</f>
        <v>2.5178244296925001E-8</v>
      </c>
      <c r="BM68" s="10">
        <f>3/24000000*OO[[#This Row],[121 (04JUL1985 00:00:00)-Water Temperature (C)]]*OO[[#This Row],[63]]</f>
        <v>2.1355440786512499E-8</v>
      </c>
      <c r="BN68" s="10">
        <f>3/24000000*OO[[#This Row],[122 (04JUL1985 03:00:00)-Water Temperature (C)]]*OO[[#This Row],[64]]</f>
        <v>1.7859191918475001E-8</v>
      </c>
      <c r="BO68" s="10">
        <f>3/24000000*OO[[#This Row],[123 (04JUL1985 06:00:00)-Water Temperature (C)]]*OO[[#This Row],[65]]</f>
        <v>1.5573818603664999E-8</v>
      </c>
      <c r="BP68" s="10">
        <f>3/24000000*OO[[#This Row],[124 (04JUL1985 09:00:00)-Water Temperature (C)]]*OO[[#This Row],[66]]</f>
        <v>1.4856669702728749E-8</v>
      </c>
      <c r="BQ68" s="10">
        <f>3/24000000*OO[[#This Row],[125 (04JUL1985 12:00:00)-Water Temperature (C)]]*OO[[#This Row],[67]]</f>
        <v>1.4678302707606248E-8</v>
      </c>
      <c r="BR68" s="10">
        <f>3/24000000*OO[[#This Row],[126 (04JUL1985 15:00:00)-Water Temperature (C)]]*OO[[#This Row],[68]]</f>
        <v>1.4653080197291248E-8</v>
      </c>
      <c r="BS68" s="10">
        <f>3/24000000*OO[[#This Row],[127 (04JUL1985 18:00:00)-Water Temperature (C)]]*OO[[#This Row],[69]]</f>
        <v>1.5151443053649998E-8</v>
      </c>
      <c r="BT68" s="10">
        <f>3/24000000*OO[[#This Row],[128 (04JUL1985 21:00:00)-Water Temperature (C)]]*OO[[#This Row],[70]]</f>
        <v>1.6845139227844998E-8</v>
      </c>
      <c r="BU68" s="10">
        <f>3/24000000*OO[[#This Row],[129 (05JUL1985 00:00:00)-Water Temperature (C)]]*OO[[#This Row],[71]]</f>
        <v>1.9098428191605001E-8</v>
      </c>
      <c r="BV68" s="10">
        <f>3/24000000*OO[[#This Row],[130 (05JUL1985 03:00:00)-Water Temperature (C)]]*OO[[#This Row],[72]]</f>
        <v>2.0560903204492498E-8</v>
      </c>
      <c r="BW68" s="10">
        <f>3/24000000*OO[[#This Row],[131 (05JUL1985 06:00:00)-Water Temperature (C)]]*OO[[#This Row],[73]]</f>
        <v>2.06404846503E-8</v>
      </c>
      <c r="BX68" s="10">
        <f>3/24000000*OO[[#This Row],[132 (05JUL1985 09:00:00)-Water Temperature (C)]]*OO[[#This Row],[74]]</f>
        <v>2.016863318575E-8</v>
      </c>
      <c r="BY68" s="10">
        <f>3/24000000*OO[[#This Row],[133 (05JUL1985 12:00:00)-Water Temperature (C)]]*OO[[#This Row],[75]]</f>
        <v>1.9176074216351249E-8</v>
      </c>
      <c r="BZ68" s="10">
        <f>3/24000000*OO[[#This Row],[134 (05JUL1985 15:00:00)-Water Temperature (C)]]*OO[[#This Row],[76]]</f>
        <v>1.7948181877725002E-8</v>
      </c>
      <c r="CA68" s="10">
        <f>3/24000000*OO[[#This Row],[135 (05JUL1985 18:00:00)-Water Temperature (C)]]*OO[[#This Row],[77]]</f>
        <v>1.6786619365030001E-8</v>
      </c>
      <c r="CB68" s="10">
        <f>3/24000000*OO[[#This Row],[136 (05JUL1985 21:00:00)-Water Temperature (C)]]*OO[[#This Row],[78]]</f>
        <v>1.569878961456E-8</v>
      </c>
      <c r="CC68" s="10">
        <f>3/24000000*OO[[#This Row],[137 (06JUL1985 00:00:00)-Water Temperature (C)]]*OO[[#This Row],[79]]</f>
        <v>1.45637945307075E-8</v>
      </c>
      <c r="CD68" s="10">
        <f>3/24000000*OO[[#This Row],[138 (06JUL1985 03:00:00)-Water Temperature (C)]]*OO[[#This Row],[80]]</f>
        <v>1.3460373142693749E-8</v>
      </c>
      <c r="CE68" s="10">
        <f>3/24000000*OO[[#This Row],[139 (06JUL1985 06:00:00)-Water Temperature (C)]]*OO[[#This Row],[81]]</f>
        <v>1.2517752589842501E-8</v>
      </c>
      <c r="CF68" s="10">
        <f>3/24000000*OO[[#This Row],[140 (06JUL1985 09:00:00)-Water Temperature (C)]]*OO[[#This Row],[82]]</f>
        <v>1.2155530197054999E-8</v>
      </c>
      <c r="CG68" s="10">
        <f>3/24000000*OO[[#This Row],[141 (06JUL1985 12:00:00)-Water Temperature (C)]]*OO[[#This Row],[83]]</f>
        <v>1.2140772591814999E-8</v>
      </c>
      <c r="CH68" s="10">
        <f>3/24000000*OO[[#This Row],[142 (06JUL1985 15:00:00)-Water Temperature (C)]]*OO[[#This Row],[84]]</f>
        <v>1.2343222619812499E-8</v>
      </c>
      <c r="CI68" s="10">
        <f>3/24000000*OO[[#This Row],[143 (06JUL1985 18:00:00)-Water Temperature (C)]]*OO[[#This Row],[85]]</f>
        <v>1.2593710560969999E-8</v>
      </c>
      <c r="CJ68" s="10">
        <f>3/24000000*OO[[#This Row],[144 (06JUL1985 21:00:00)-Water Temperature (C)]]*OO[[#This Row],[86]]</f>
        <v>1.2790826538255002E-8</v>
      </c>
      <c r="CK68" s="10">
        <f>3/24000000*OO[[#This Row],[145 (07JUL1985 00:00:00)-Water Temperature (C)]]*OO[[#This Row],[87]]</f>
        <v>1.2671708164526249E-8</v>
      </c>
      <c r="CL68" s="10">
        <f>3/24000000*OO[[#This Row],[146 (07JUL1985 03:00:00)-Water Temperature (C)]]*OO[[#This Row],[88]]</f>
        <v>1.2330982235659998E-8</v>
      </c>
      <c r="CM68" s="10">
        <f>3/24000000*OO[[#This Row],[147 (07JUL1985 06:00:00)-Water Temperature (C)]]*OO[[#This Row],[89]]</f>
        <v>1.1753604563362497E-8</v>
      </c>
      <c r="CN68" s="10">
        <f>3/24000000*OO[[#This Row],[148 (07JUL1985 09:00:00)-Water Temperature (C)]]*OO[[#This Row],[90]]</f>
        <v>1.11985623116625E-8</v>
      </c>
      <c r="CO68" s="10">
        <f>3/24000000*OO[[#This Row],[149 (07JUL1985 12:00:00)-Water Temperature (C)]]*OO[[#This Row],[91]]</f>
        <v>1.0691316233130001E-8</v>
      </c>
      <c r="CP68" s="10">
        <f>3/24000000*OO[[#This Row],[150 (07JUL1985 15:00:00)-Water Temperature (C)]]*OO[[#This Row],[92]]</f>
        <v>1.0691316233130001E-8</v>
      </c>
      <c r="CQ68" s="10">
        <f>3/24000000*OO[[#This Row],[151 (07JUL1985 18:00:00)-Water Temperature (C)]]*OO[[#This Row],[93]]</f>
        <v>1.0691316233130001E-8</v>
      </c>
      <c r="CR68" s="10">
        <f>3/24000000*OO[[#This Row],[152 (07JUL1985 21:00:00)-Water Temperature (C)]]*OO[[#This Row],[94]]</f>
        <v>1.0691316233130001E-8</v>
      </c>
      <c r="CS68" s="10">
        <f>3/24000000*OO[[#This Row],[153 (08JUL1985 00:00:00)-Water Temperature (C)]]*OO[[#This Row],[95]]</f>
        <v>1.0691316233130001E-8</v>
      </c>
      <c r="CT68" s="10">
        <f>3/24000000*OO[[#This Row],[154 (08JUL1985 03:00:00)-Water Temperature (C)]]*OO[[#This Row],[96]]</f>
        <v>1.0691316233130001E-8</v>
      </c>
      <c r="CU68" s="10">
        <f>3/24000000*OO[[#This Row],[155 (08JUL1985 06:00:00)-Water Temperature (C)]]*OO[[#This Row],[97]]</f>
        <v>1.0691316233130001E-8</v>
      </c>
      <c r="CV68" s="10">
        <f>3/24000000*OO[[#This Row],[156 (08JUL1985 09:00:00)-Water Temperature (C)]]*OO[[#This Row],[98]]</f>
        <v>1.0691316233130001E-8</v>
      </c>
      <c r="CW68" s="10">
        <f>3/24000000*OO[[#This Row],[157 (08JUL1985 12:00:00)-Water Temperature (C)]]*OO[[#This Row],[99]]</f>
        <v>1.0691316233130001E-8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8.5938341561940448E-18</v>
      </c>
      <c r="D69" s="10">
        <f>3/24*OO[[#This Row],[60 (26JUN1985 09:00:00)-Water Temperature (C)]]*OO[[#This Row],[2]]/SUM(OO[2])</f>
        <v>1.0146338665509105E-5</v>
      </c>
      <c r="E69" s="10">
        <f>3/24*OO[[#This Row],[61 (26JUN1985 12:00:00)-Water Temperature (C)]]*OO[[#This Row],[3]]/SUM(OO[3])</f>
        <v>2.9569032942174493E-2</v>
      </c>
      <c r="F69" s="10">
        <f>3/24*OO[[#This Row],[62 (26JUN1985 15:00:00)-Water Temperature (C)]]*OO[[#This Row],[4]]/SUM(OO[4])</f>
        <v>0.15319876450572939</v>
      </c>
      <c r="G69" s="10">
        <f>3/24*OO[[#This Row],[63 (26JUN1985 18:00:00)-Water Temperature (C)]]*OO[[#This Row],[5]]/SUM(OO[5])</f>
        <v>6.0442208361311672E-2</v>
      </c>
      <c r="H69" s="10">
        <f>3/24*OO[[#This Row],[64 (26JUN1985 21:00:00)-Water Temperature (C)]]*OO[[#This Row],[6]]/SUM(OO[6])</f>
        <v>5.6081219457178857E-3</v>
      </c>
      <c r="I69" s="10">
        <f>3/24*OO[[#This Row],[65 (27JUN1985 00:00:00)-Water Temperature (C)]]*OO[[#This Row],[7]]/SUM(OO[7])</f>
        <v>2.7378852526285016E-4</v>
      </c>
      <c r="J69" s="10">
        <f>3/24*OO[[#This Row],[66 (27JUN1985 03:00:00)-Water Temperature (C)]]*OO[[#This Row],[8]]/SUM(OO[8])</f>
        <v>6.4765409910694385E-5</v>
      </c>
      <c r="K69" s="10">
        <f>3/24*OO[[#This Row],[67 (27JUN1985 06:00:00)-Water Temperature (C)]]*OO[[#This Row],[9]]/SUM(OO[9])</f>
        <v>5.2386771106762227E-5</v>
      </c>
      <c r="L69" s="10">
        <f>3/24*OO[[#This Row],[68 (27JUN1985 09:00:00)-Water Temperature (C)]]*OO[[#This Row],[10]]/SUM(OO[10])</f>
        <v>4.6552721180244203E-5</v>
      </c>
      <c r="M69" s="10">
        <f>3/24*OO[[#This Row],[69 (27JUN1985 12:00:00)-Water Temperature (C)]]*OO[[#This Row],[11]]/SUM(OO[11])</f>
        <v>4.2274281527157037E-5</v>
      </c>
      <c r="N69" s="10">
        <f>3/24*OO[[#This Row],[70 (27JUN1985 15:00:00)-Water Temperature (C)]]*OO[[#This Row],[12]]/SUM(OO[12])</f>
        <v>4.1225775996854359E-5</v>
      </c>
      <c r="O69" s="10">
        <f>3/24*OO[[#This Row],[71 (27JUN1985 18:00:00)-Water Temperature (C)]]*OO[[#This Row],[13]]/SUM(OO[13])</f>
        <v>4.5834409764069168E-5</v>
      </c>
      <c r="P69" s="10">
        <f>3/24*OO[[#This Row],[72 (27JUN1985 21:00:00)-Water Temperature (C)]]*OO[[#This Row],[14]]/SUM(OO[14])</f>
        <v>4.9228817474832825E-5</v>
      </c>
      <c r="Q69" s="10">
        <f>3/24*OO[[#This Row],[73 (28JUN1985 00:00:00)-Water Temperature (C)]]*OO[[#This Row],[15]]/SUM(OO[15])</f>
        <v>4.7544412888903139E-5</v>
      </c>
      <c r="R69" s="10">
        <f>3/24*OO[[#This Row],[74 (28JUN1985 03:00:00)-Water Temperature (C)]]*OO[[#This Row],[16]]/SUM(OO[16])</f>
        <v>4.2492673082622209E-5</v>
      </c>
      <c r="S69" s="10">
        <f>3/24*OO[[#This Row],[75 (28JUN1985 06:00:00)-Water Temperature (C)]]*OO[[#This Row],[17]]/SUM(OO[17])</f>
        <v>3.6677155465318558E-5</v>
      </c>
      <c r="T69" s="10">
        <f>3/24*OO[[#This Row],[76 (28JUN1985 09:00:00)-Water Temperature (C)]]*OO[[#This Row],[18]]/SUM(OO[18])</f>
        <v>3.1472741755536421E-5</v>
      </c>
      <c r="U69" s="10">
        <f>3/24*OO[[#This Row],[77 (28JUN1985 12:00:00)-Water Temperature (C)]]*OO[[#This Row],[19]]/SUM(OO[19])</f>
        <v>2.7822339234811451E-5</v>
      </c>
      <c r="V69" s="10">
        <f>3/24000000*OO[[#This Row],[78 (28JUN1985 15:00:00)-Water Temperature (C)]]*OO[[#This Row],[20]]</f>
        <v>2.4849844691249999E-5</v>
      </c>
      <c r="W69" s="10">
        <f>3/24000000*OO[[#This Row],[79 (28JUN1985 18:00:00)-Water Temperature (C)]]*OO[[#This Row],[21]]</f>
        <v>2.2450062714587501E-5</v>
      </c>
      <c r="X69" s="10">
        <f>3/24000000*OO[[#This Row],[80 (28JUN1985 21:00:00)-Water Temperature (C)]]*OO[[#This Row],[22]]</f>
        <v>1.9904010330885E-5</v>
      </c>
      <c r="Y69" s="10">
        <f>3/24000000*OO[[#This Row],[81 (29JUN1985 00:00:00)-Water Temperature (C)]]*OO[[#This Row],[23]]</f>
        <v>1.7502392021400001E-5</v>
      </c>
      <c r="Z69" s="10">
        <f>3/24000000*OO[[#This Row],[82 (29JUN1985 03:00:00)-Water Temperature (C)]]*OO[[#This Row],[24]]</f>
        <v>1.5225079666985E-5</v>
      </c>
      <c r="AA69" s="10">
        <f>3/24000000*OO[[#This Row],[83 (29JUN1985 06:00:00)-Water Temperature (C)]]*OO[[#This Row],[25]]</f>
        <v>1.295509380548375E-5</v>
      </c>
      <c r="AB69" s="10">
        <f>3/24000000*OO[[#This Row],[84 (29JUN1985 09:00:00)-Water Temperature (C)]]*OO[[#This Row],[26]]</f>
        <v>1.101860296524E-5</v>
      </c>
      <c r="AC69" s="10">
        <f>3/24000000*OO[[#This Row],[85 (29JUN1985 12:00:00)-Water Temperature (C)]]*OO[[#This Row],[27]]</f>
        <v>9.6934822422574999E-6</v>
      </c>
      <c r="AD69" s="10">
        <f>3/24000000*OO[[#This Row],[86 (29JUN1985 15:00:00)-Water Temperature (C)]]*OO[[#This Row],[28]]</f>
        <v>8.7519998663724992E-6</v>
      </c>
      <c r="AE69" s="10">
        <f>3/24000000*OO[[#This Row],[88 (29JUN1985 21:00:00)-Water Temperature (C)]]*OO[[#This Row],[30]]</f>
        <v>7.016344659925001E-6</v>
      </c>
      <c r="AF69" s="10">
        <f>3/24000000*OO[[#This Row],[88 (29JUN1985 21:00:00)-Water Temperature (C)]]*OO[[#This Row],[30]]</f>
        <v>7.016344659925001E-6</v>
      </c>
      <c r="AG69" s="10">
        <f>3/24000000*OO[[#This Row],[89 (30JUN1985 00:00:00)-Water Temperature (C)]]*OO[[#This Row],[31]]</f>
        <v>6.1017945395399991E-6</v>
      </c>
      <c r="AH69" s="10">
        <f>3/24000000*OO[[#This Row],[90 (30JUN1985 03:00:00)-Water Temperature (C)]]*OO[[#This Row],[32]]</f>
        <v>5.2970370685912498E-6</v>
      </c>
      <c r="AI69" s="10">
        <f>3/24000000*OO[[#This Row],[91 (30JUN1985 06:00:00)-Water Temperature (C)]]*OO[[#This Row],[33]]</f>
        <v>4.5667113553150002E-6</v>
      </c>
      <c r="AJ69" s="10">
        <f>3/24000000*OO[[#This Row],[92 (30JUN1985 09:00:00)-Water Temperature (C)]]*OO[[#This Row],[34]]</f>
        <v>4.0055532268612502E-6</v>
      </c>
      <c r="AK69" s="10">
        <f>3/24000000*OO[[#This Row],[93 (30JUN1985 12:00:00)-Water Temperature (C)]]*OO[[#This Row],[35]]</f>
        <v>3.5220678709187498E-6</v>
      </c>
      <c r="AL69" s="10">
        <f>3/24000000*OO[[#This Row],[94 (30JUN1985 15:00:00)-Water Temperature (C)]]*OO[[#This Row],[36]]</f>
        <v>3.1088391752974993E-6</v>
      </c>
      <c r="AM69" s="10">
        <f>3/24000000*OO[[#This Row],[95 (30JUN1985 18:00:00)-Water Temperature (C)]]*OO[[#This Row],[37]]</f>
        <v>2.7600706393937504E-6</v>
      </c>
      <c r="AN69" s="10">
        <f>3/24000000*OO[[#This Row],[96 (30JUN1985 21:00:00)-Water Temperature (C)]]*OO[[#This Row],[38]]</f>
        <v>2.3420787343899999E-6</v>
      </c>
      <c r="AO69" s="10">
        <f>3/24000000*OO[[#This Row],[97 (01JUL1985 00:00:00)-Water Temperature (C)]]*OO[[#This Row],[39]]</f>
        <v>1.869536693329E-6</v>
      </c>
      <c r="AP69" s="10">
        <f>3/24000000*OO[[#This Row],[98 (01JUL1985 03:00:00)-Water Temperature (C)]]*OO[[#This Row],[40]]</f>
        <v>1.4729212808707499E-6</v>
      </c>
      <c r="AQ69" s="10">
        <f>3/24000000*OO[[#This Row],[99 (01JUL1985 06:00:00)-Water Temperature (C)]]*OO[[#This Row],[41]]</f>
        <v>1.1803056409143751E-6</v>
      </c>
      <c r="AR69" s="10">
        <f>3/24000000*OO[[#This Row],[100 (01JUL1985 09:00:00)-Water Temperature (C)]]*OO[[#This Row],[42]]</f>
        <v>1.0106967383512499E-6</v>
      </c>
      <c r="AS69" s="10">
        <f>3/24000000*OO[[#This Row],[101 (01JUL1985 12:00:00)-Water Temperature (C)]]*OO[[#This Row],[43]]</f>
        <v>8.9799247022999996E-7</v>
      </c>
      <c r="AT69" s="10">
        <f>3/24000000*OO[[#This Row],[102 (01JUL1985 15:00:00)-Water Temperature (C)]]*OO[[#This Row],[44]]</f>
        <v>8.1492576369099994E-7</v>
      </c>
      <c r="AU69" s="10">
        <f>3/24000000*OO[[#This Row],[103 (01JUL1985 18:00:00)-Water Temperature (C)]]*OO[[#This Row],[45]]</f>
        <v>7.3541160021437496E-7</v>
      </c>
      <c r="AV69" s="10">
        <f>3/24000000*OO[[#This Row],[104 (01JUL1985 21:00:00)-Water Temperature (C)]]*OO[[#This Row],[46]]</f>
        <v>6.1099445585750001E-7</v>
      </c>
      <c r="AW69" s="10">
        <f>3/24000000*OO[[#This Row],[105 (02JUL1985 00:00:00)-Water Temperature (C)]]*OO[[#This Row],[47]]</f>
        <v>4.5896598502749996E-7</v>
      </c>
      <c r="AX69" s="10">
        <f>3/24000000*OO[[#This Row],[106 (02JUL1985 03:00:00)-Water Temperature (C)]]*OO[[#This Row],[48]]</f>
        <v>3.3215166240749999E-7</v>
      </c>
      <c r="AY69" s="10">
        <f>3/24000000*OO[[#This Row],[107 (02JUL1985 06:00:00)-Water Temperature (C)]]*OO[[#This Row],[49]]</f>
        <v>2.4811021026299996E-7</v>
      </c>
      <c r="AZ69" s="10">
        <f>3/24000000*OO[[#This Row],[108 (02JUL1985 09:00:00)-Water Temperature (C)]]*OO[[#This Row],[50]]</f>
        <v>2.0383272223869997E-7</v>
      </c>
      <c r="BA69" s="10">
        <f>3/24000000*OO[[#This Row],[109 (02JUL1985 12:00:00)-Water Temperature (C)]]*OO[[#This Row],[51]]</f>
        <v>1.7763253987544996E-7</v>
      </c>
      <c r="BB69" s="10">
        <f>3/24000000*OO[[#This Row],[110 (02JUL1985 15:00:00)-Water Temperature (C)]]*OO[[#This Row],[52]]</f>
        <v>1.611940563037125E-7</v>
      </c>
      <c r="BC69" s="10">
        <f>3/24000000*OO[[#This Row],[111 (02JUL1985 18:00:00)-Water Temperature (C)]]*OO[[#This Row],[53]]</f>
        <v>1.4860047473658749E-7</v>
      </c>
      <c r="BD69" s="10">
        <f>3/24000000*OO[[#This Row],[112 (02JUL1985 21:00:00)-Water Temperature (C)]]*OO[[#This Row],[54]]</f>
        <v>1.3434095830859997E-7</v>
      </c>
      <c r="BE69" s="10">
        <f>3/24000000*OO[[#This Row],[113 (03JUL1985 00:00:00)-Water Temperature (C)]]*OO[[#This Row],[55]]</f>
        <v>1.176279814174625E-7</v>
      </c>
      <c r="BF69" s="10">
        <f>3/24000000*OO[[#This Row],[114 (03JUL1985 03:00:00)-Water Temperature (C)]]*OO[[#This Row],[56]]</f>
        <v>1.026588576384E-7</v>
      </c>
      <c r="BG69" s="10">
        <f>3/24000000*OO[[#This Row],[115 (03JUL1985 06:00:00)-Water Temperature (C)]]*OO[[#This Row],[57]]</f>
        <v>9.057412277599999E-8</v>
      </c>
      <c r="BH69" s="10">
        <f>3/24000000*OO[[#This Row],[116 (03JUL1985 09:00:00)-Water Temperature (C)]]*OO[[#This Row],[58]]</f>
        <v>8.3202477200999995E-8</v>
      </c>
      <c r="BI69" s="10">
        <f>3/24000000*OO[[#This Row],[117 (03JUL1985 12:00:00)-Water Temperature (C)]]*OO[[#This Row],[59]]</f>
        <v>7.4943983861499996E-8</v>
      </c>
      <c r="BJ69" s="10">
        <f>3/24000000*OO[[#This Row],[118 (03JUL1985 15:00:00)-Water Temperature (C)]]*OO[[#This Row],[60]]</f>
        <v>7.0020289464874992E-8</v>
      </c>
      <c r="BK69" s="10">
        <f>3/24000000*OO[[#This Row],[119 (03JUL1985 18:00:00)-Water Temperature (C)]]*OO[[#This Row],[61]]</f>
        <v>6.5857502128687492E-8</v>
      </c>
      <c r="BL69" s="10">
        <f>3/24000000*OO[[#This Row],[120 (03JUL1985 21:00:00)-Water Temperature (C)]]*OO[[#This Row],[62]]</f>
        <v>5.9843257127474999E-8</v>
      </c>
      <c r="BM69" s="10">
        <f>3/24000000*OO[[#This Row],[121 (04JUL1985 00:00:00)-Water Temperature (C)]]*OO[[#This Row],[63]]</f>
        <v>5.0960784081199992E-8</v>
      </c>
      <c r="BN69" s="10">
        <f>3/24000000*OO[[#This Row],[122 (04JUL1985 03:00:00)-Water Temperature (C)]]*OO[[#This Row],[64]]</f>
        <v>4.2574279734425E-8</v>
      </c>
      <c r="BO69" s="10">
        <f>3/24000000*OO[[#This Row],[123 (04JUL1985 06:00:00)-Water Temperature (C)]]*OO[[#This Row],[65]]</f>
        <v>3.6985972734375E-8</v>
      </c>
      <c r="BP69" s="10">
        <f>3/24000000*OO[[#This Row],[124 (04JUL1985 09:00:00)-Water Temperature (C)]]*OO[[#This Row],[66]]</f>
        <v>3.5179335101274996E-8</v>
      </c>
      <c r="BQ69" s="10">
        <f>3/24000000*OO[[#This Row],[125 (04JUL1985 12:00:00)-Water Temperature (C)]]*OO[[#This Row],[67]]</f>
        <v>3.47008467485625E-8</v>
      </c>
      <c r="BR69" s="10">
        <f>3/24000000*OO[[#This Row],[126 (04JUL1985 15:00:00)-Water Temperature (C)]]*OO[[#This Row],[68]]</f>
        <v>3.4592814486750002E-8</v>
      </c>
      <c r="BS69" s="10">
        <f>3/24000000*OO[[#This Row],[127 (04JUL1985 18:00:00)-Water Temperature (C)]]*OO[[#This Row],[69]]</f>
        <v>3.5464934018562501E-8</v>
      </c>
      <c r="BT69" s="10">
        <f>3/24000000*OO[[#This Row],[128 (04JUL1985 21:00:00)-Water Temperature (C)]]*OO[[#This Row],[70]]</f>
        <v>3.8950719123400004E-8</v>
      </c>
      <c r="BU69" s="10">
        <f>3/24000000*OO[[#This Row],[129 (05JUL1985 00:00:00)-Water Temperature (C)]]*OO[[#This Row],[71]]</f>
        <v>4.4131288216125002E-8</v>
      </c>
      <c r="BV69" s="10">
        <f>3/24000000*OO[[#This Row],[130 (05JUL1985 03:00:00)-Water Temperature (C)]]*OO[[#This Row],[72]]</f>
        <v>4.78636943911125E-8</v>
      </c>
      <c r="BW69" s="10">
        <f>3/24000000*OO[[#This Row],[131 (05JUL1985 06:00:00)-Water Temperature (C)]]*OO[[#This Row],[73]]</f>
        <v>4.8424359029549998E-8</v>
      </c>
      <c r="BX69" s="10">
        <f>3/24000000*OO[[#This Row],[132 (05JUL1985 09:00:00)-Water Temperature (C)]]*OO[[#This Row],[74]]</f>
        <v>4.7605819710337501E-8</v>
      </c>
      <c r="BY69" s="10">
        <f>3/24000000*OO[[#This Row],[133 (05JUL1985 12:00:00)-Water Temperature (C)]]*OO[[#This Row],[75]]</f>
        <v>4.5377113453874998E-8</v>
      </c>
      <c r="BZ69" s="10">
        <f>3/24000000*OO[[#This Row],[134 (05JUL1985 15:00:00)-Water Temperature (C)]]*OO[[#This Row],[76]]</f>
        <v>4.2499121092800001E-8</v>
      </c>
      <c r="CA69" s="10">
        <f>3/24000000*OO[[#This Row],[135 (05JUL1985 18:00:00)-Water Temperature (C)]]*OO[[#This Row],[77]]</f>
        <v>3.9684424685825004E-8</v>
      </c>
      <c r="CB69" s="10">
        <f>3/24000000*OO[[#This Row],[136 (05JUL1985 21:00:00)-Water Temperature (C)]]*OO[[#This Row],[78]]</f>
        <v>3.7055491334062493E-8</v>
      </c>
      <c r="CC69" s="10">
        <f>3/24000000*OO[[#This Row],[137 (06JUL1985 00:00:00)-Water Temperature (C)]]*OO[[#This Row],[79]]</f>
        <v>3.4379026452474996E-8</v>
      </c>
      <c r="CD69" s="10">
        <f>3/24000000*OO[[#This Row],[138 (06JUL1985 03:00:00)-Water Temperature (C)]]*OO[[#This Row],[80]]</f>
        <v>3.1770477364849995E-8</v>
      </c>
      <c r="CE69" s="10">
        <f>3/24000000*OO[[#This Row],[139 (06JUL1985 06:00:00)-Water Temperature (C)]]*OO[[#This Row],[81]]</f>
        <v>2.9577869495575002E-8</v>
      </c>
      <c r="CF69" s="10">
        <f>3/24000000*OO[[#This Row],[140 (06JUL1985 09:00:00)-Water Temperature (C)]]*OO[[#This Row],[82]]</f>
        <v>2.8717646307999999E-8</v>
      </c>
      <c r="CG69" s="10">
        <f>3/24000000*OO[[#This Row],[141 (06JUL1985 12:00:00)-Water Temperature (C)]]*OO[[#This Row],[83]]</f>
        <v>2.8646434333900001E-8</v>
      </c>
      <c r="CH69" s="10">
        <f>3/24000000*OO[[#This Row],[142 (06JUL1985 15:00:00)-Water Temperature (C)]]*OO[[#This Row],[84]]</f>
        <v>2.9094427205949999E-8</v>
      </c>
      <c r="CI69" s="10">
        <f>3/24000000*OO[[#This Row],[143 (06JUL1985 18:00:00)-Water Temperature (C)]]*OO[[#This Row],[85]]</f>
        <v>2.9614012617000001E-8</v>
      </c>
      <c r="CJ69" s="10">
        <f>3/24000000*OO[[#This Row],[144 (06JUL1985 21:00:00)-Water Temperature (C)]]*OO[[#This Row],[86]]</f>
        <v>2.9987535279262505E-8</v>
      </c>
      <c r="CK69" s="10">
        <f>3/24000000*OO[[#This Row],[145 (07JUL1985 00:00:00)-Water Temperature (C)]]*OO[[#This Row],[87]]</f>
        <v>2.9694015313799997E-8</v>
      </c>
      <c r="CL69" s="10">
        <f>3/24000000*OO[[#This Row],[146 (07JUL1985 03:00:00)-Water Temperature (C)]]*OO[[#This Row],[88]]</f>
        <v>2.8966258954499993E-8</v>
      </c>
      <c r="CM69" s="10">
        <f>3/24000000*OO[[#This Row],[147 (07JUL1985 06:00:00)-Water Temperature (C)]]*OO[[#This Row],[89]]</f>
        <v>2.7689442601562501E-8</v>
      </c>
      <c r="CN69" s="10">
        <f>3/24000000*OO[[#This Row],[148 (07JUL1985 09:00:00)-Water Temperature (C)]]*OO[[#This Row],[90]]</f>
        <v>2.6467530838987502E-8</v>
      </c>
      <c r="CO69" s="10">
        <f>3/24000000*OO[[#This Row],[149 (07JUL1985 12:00:00)-Water Temperature (C)]]*OO[[#This Row],[91]]</f>
        <v>2.5310109859624997E-8</v>
      </c>
      <c r="CP69" s="10">
        <f>3/24000000*OO[[#This Row],[150 (07JUL1985 15:00:00)-Water Temperature (C)]]*OO[[#This Row],[92]]</f>
        <v>2.5310109859624997E-8</v>
      </c>
      <c r="CQ69" s="10">
        <f>3/24000000*OO[[#This Row],[151 (07JUL1985 18:00:00)-Water Temperature (C)]]*OO[[#This Row],[93]]</f>
        <v>2.5310109859624997E-8</v>
      </c>
      <c r="CR69" s="10">
        <f>3/24000000*OO[[#This Row],[152 (07JUL1985 21:00:00)-Water Temperature (C)]]*OO[[#This Row],[94]]</f>
        <v>2.5310109859624997E-8</v>
      </c>
      <c r="CS69" s="10">
        <f>3/24000000*OO[[#This Row],[153 (08JUL1985 00:00:00)-Water Temperature (C)]]*OO[[#This Row],[95]]</f>
        <v>2.5310109859624997E-8</v>
      </c>
      <c r="CT69" s="10">
        <f>3/24000000*OO[[#This Row],[154 (08JUL1985 03:00:00)-Water Temperature (C)]]*OO[[#This Row],[96]]</f>
        <v>2.5310109859624997E-8</v>
      </c>
      <c r="CU69" s="10">
        <f>3/24000000*OO[[#This Row],[155 (08JUL1985 06:00:00)-Water Temperature (C)]]*OO[[#This Row],[97]]</f>
        <v>2.5310109859624997E-8</v>
      </c>
      <c r="CV69" s="10">
        <f>3/24000000*OO[[#This Row],[156 (08JUL1985 09:00:00)-Water Temperature (C)]]*OO[[#This Row],[98]]</f>
        <v>2.5310109859624997E-8</v>
      </c>
      <c r="CW69" s="10">
        <f>3/24000000*OO[[#This Row],[157 (08JUL1985 12:00:00)-Water Temperature (C)]]*OO[[#This Row],[99]]</f>
        <v>2.5310109859624997E-8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1.1625332198652587E-18</v>
      </c>
      <c r="D70" s="10">
        <f>3/24*OO[[#This Row],[60 (26JUN1985 09:00:00)-Water Temperature (C)]]*OO[[#This Row],[2]]/SUM(OO[2])</f>
        <v>2.6015381765418948E-6</v>
      </c>
      <c r="E70" s="10">
        <f>3/24*OO[[#This Row],[61 (26JUN1985 12:00:00)-Water Temperature (C)]]*OO[[#This Row],[3]]/SUM(OO[3])</f>
        <v>1.8601376292652062E-2</v>
      </c>
      <c r="F70" s="10">
        <f>3/24*OO[[#This Row],[62 (26JUN1985 15:00:00)-Water Temperature (C)]]*OO[[#This Row],[4]]/SUM(OO[4])</f>
        <v>0.13169241636149423</v>
      </c>
      <c r="G70" s="10">
        <f>3/24*OO[[#This Row],[63 (26JUN1985 18:00:00)-Water Temperature (C)]]*OO[[#This Row],[5]]/SUM(OO[5])</f>
        <v>6.2843660577035693E-2</v>
      </c>
      <c r="H70" s="10">
        <f>3/24*OO[[#This Row],[64 (26JUN1985 21:00:00)-Water Temperature (C)]]*OO[[#This Row],[6]]/SUM(OO[6])</f>
        <v>6.6011551077233138E-3</v>
      </c>
      <c r="I70" s="10">
        <f>3/24*OO[[#This Row],[65 (27JUN1985 00:00:00)-Water Temperature (C)]]*OO[[#This Row],[7]]/SUM(OO[7])</f>
        <v>3.2485233497286215E-4</v>
      </c>
      <c r="J70" s="10">
        <f>3/24*OO[[#This Row],[66 (27JUN1985 03:00:00)-Water Temperature (C)]]*OO[[#This Row],[8]]/SUM(OO[8])</f>
        <v>5.9287161268298767E-5</v>
      </c>
      <c r="K70" s="10">
        <f>3/24*OO[[#This Row],[67 (27JUN1985 06:00:00)-Water Temperature (C)]]*OO[[#This Row],[9]]/SUM(OO[9])</f>
        <v>4.6257593469364615E-5</v>
      </c>
      <c r="L70" s="10">
        <f>3/24*OO[[#This Row],[68 (27JUN1985 09:00:00)-Water Temperature (C)]]*OO[[#This Row],[10]]/SUM(OO[10])</f>
        <v>4.1012513328477049E-5</v>
      </c>
      <c r="M70" s="10">
        <f>3/24*OO[[#This Row],[69 (27JUN1985 12:00:00)-Water Temperature (C)]]*OO[[#This Row],[11]]/SUM(OO[11])</f>
        <v>3.7054933588209704E-5</v>
      </c>
      <c r="N70" s="10">
        <f>3/24*OO[[#This Row],[70 (27JUN1985 15:00:00)-Water Temperature (C)]]*OO[[#This Row],[12]]/SUM(OO[12])</f>
        <v>3.5594952981938464E-5</v>
      </c>
      <c r="O70" s="10">
        <f>3/24*OO[[#This Row],[71 (27JUN1985 18:00:00)-Water Temperature (C)]]*OO[[#This Row],[13]]/SUM(OO[13])</f>
        <v>3.905825015547521E-5</v>
      </c>
      <c r="P70" s="10">
        <f>3/24*OO[[#This Row],[72 (27JUN1985 21:00:00)-Water Temperature (C)]]*OO[[#This Row],[14]]/SUM(OO[14])</f>
        <v>4.2068430604386869E-5</v>
      </c>
      <c r="Q70" s="10">
        <f>3/24*OO[[#This Row],[73 (28JUN1985 00:00:00)-Water Temperature (C)]]*OO[[#This Row],[15]]/SUM(OO[15])</f>
        <v>4.0983767751888367E-5</v>
      </c>
      <c r="R70" s="10">
        <f>3/24*OO[[#This Row],[74 (28JUN1985 03:00:00)-Water Temperature (C)]]*OO[[#This Row],[16]]/SUM(OO[16])</f>
        <v>3.6824961937064615E-5</v>
      </c>
      <c r="S70" s="10">
        <f>3/24*OO[[#This Row],[75 (28JUN1985 06:00:00)-Water Temperature (C)]]*OO[[#This Row],[17]]/SUM(OO[17])</f>
        <v>3.1861618085080335E-5</v>
      </c>
      <c r="T70" s="10">
        <f>3/24*OO[[#This Row],[76 (28JUN1985 09:00:00)-Water Temperature (C)]]*OO[[#This Row],[18]]/SUM(OO[18])</f>
        <v>2.7352633997061713E-5</v>
      </c>
      <c r="U70" s="10">
        <f>3/24*OO[[#This Row],[77 (28JUN1985 12:00:00)-Water Temperature (C)]]*OO[[#This Row],[19]]/SUM(OO[19])</f>
        <v>2.4149401053431352E-5</v>
      </c>
      <c r="V70" s="10">
        <f>3/24000000*OO[[#This Row],[78 (28JUN1985 15:00:00)-Water Temperature (C)]]*OO[[#This Row],[20]]</f>
        <v>2.1519768319537497E-5</v>
      </c>
      <c r="W70" s="10">
        <f>3/24000000*OO[[#This Row],[79 (28JUN1985 18:00:00)-Water Temperature (C)]]*OO[[#This Row],[21]]</f>
        <v>1.9422916033771248E-5</v>
      </c>
      <c r="X70" s="10">
        <f>3/24000000*OO[[#This Row],[80 (28JUN1985 21:00:00)-Water Temperature (C)]]*OO[[#This Row],[22]]</f>
        <v>1.7219150821796247E-5</v>
      </c>
      <c r="Y70" s="10">
        <f>3/24000000*OO[[#This Row],[81 (29JUN1985 00:00:00)-Water Temperature (C)]]*OO[[#This Row],[23]]</f>
        <v>1.5154581083239998E-5</v>
      </c>
      <c r="Z70" s="10">
        <f>3/24000000*OO[[#This Row],[82 (29JUN1985 03:00:00)-Water Temperature (C)]]*OO[[#This Row],[24]]</f>
        <v>1.3197735905667502E-5</v>
      </c>
      <c r="AA70" s="10">
        <f>3/24000000*OO[[#This Row],[83 (29JUN1985 06:00:00)-Water Temperature (C)]]*OO[[#This Row],[25]]</f>
        <v>1.1252502734138749E-5</v>
      </c>
      <c r="AB70" s="10">
        <f>3/24000000*OO[[#This Row],[84 (29JUN1985 09:00:00)-Water Temperature (C)]]*OO[[#This Row],[26]]</f>
        <v>9.5744922102499991E-6</v>
      </c>
      <c r="AC70" s="10">
        <f>3/24000000*OO[[#This Row],[85 (29JUN1985 12:00:00)-Water Temperature (C)]]*OO[[#This Row],[27]]</f>
        <v>8.4066498017700011E-6</v>
      </c>
      <c r="AD70" s="10">
        <f>3/24000000*OO[[#This Row],[86 (29JUN1985 15:00:00)-Water Temperature (C)]]*OO[[#This Row],[28]]</f>
        <v>7.5779857735525002E-6</v>
      </c>
      <c r="AE70" s="10">
        <f>3/24000000*OO[[#This Row],[88 (29JUN1985 21:00:00)-Water Temperature (C)]]*OO[[#This Row],[30]]</f>
        <v>6.0791554838812503E-6</v>
      </c>
      <c r="AF70" s="10">
        <f>3/24000000*OO[[#This Row],[88 (29JUN1985 21:00:00)-Water Temperature (C)]]*OO[[#This Row],[30]]</f>
        <v>6.0791554838812503E-6</v>
      </c>
      <c r="AG70" s="10">
        <f>3/24000000*OO[[#This Row],[89 (30JUN1985 00:00:00)-Water Temperature (C)]]*OO[[#This Row],[31]]</f>
        <v>5.2887511646024992E-6</v>
      </c>
      <c r="AH70" s="10">
        <f>3/24000000*OO[[#This Row],[90 (30JUN1985 03:00:00)-Water Temperature (C)]]*OO[[#This Row],[32]]</f>
        <v>4.59285411004125E-6</v>
      </c>
      <c r="AI70" s="10">
        <f>3/24000000*OO[[#This Row],[91 (30JUN1985 06:00:00)-Water Temperature (C)]]*OO[[#This Row],[33]]</f>
        <v>3.9658068568449997E-6</v>
      </c>
      <c r="AJ70" s="10">
        <f>3/24000000*OO[[#This Row],[92 (30JUN1985 09:00:00)-Water Temperature (C)]]*OO[[#This Row],[34]]</f>
        <v>3.4844878262687499E-6</v>
      </c>
      <c r="AK70" s="10">
        <f>3/24000000*OO[[#This Row],[93 (30JUN1985 12:00:00)-Water Temperature (C)]]*OO[[#This Row],[35]]</f>
        <v>3.0632422676175004E-6</v>
      </c>
      <c r="AL70" s="10">
        <f>3/24000000*OO[[#This Row],[94 (30JUN1985 15:00:00)-Water Temperature (C)]]*OO[[#This Row],[36]]</f>
        <v>2.7024196034099998E-6</v>
      </c>
      <c r="AM70" s="10">
        <f>3/24000000*OO[[#This Row],[95 (30JUN1985 18:00:00)-Water Temperature (C)]]*OO[[#This Row],[37]]</f>
        <v>2.4030849791999995E-6</v>
      </c>
      <c r="AN70" s="10">
        <f>3/24000000*OO[[#This Row],[96 (30JUN1985 21:00:00)-Water Temperature (C)]]*OO[[#This Row],[38]]</f>
        <v>2.0477291098612499E-6</v>
      </c>
      <c r="AO70" s="10">
        <f>3/24000000*OO[[#This Row],[97 (01JUL1985 00:00:00)-Water Temperature (C)]]*OO[[#This Row],[39]]</f>
        <v>1.6402090023496252E-6</v>
      </c>
      <c r="AP70" s="10">
        <f>3/24000000*OO[[#This Row],[98 (01JUL1985 03:00:00)-Water Temperature (C)]]*OO[[#This Row],[40]]</f>
        <v>1.2932784466005001E-6</v>
      </c>
      <c r="AQ70" s="10">
        <f>3/24000000*OO[[#This Row],[99 (01JUL1985 06:00:00)-Water Temperature (C)]]*OO[[#This Row],[41]]</f>
        <v>1.0354691568539998E-6</v>
      </c>
      <c r="AR70" s="10">
        <f>3/24000000*OO[[#This Row],[100 (01JUL1985 09:00:00)-Water Temperature (C)]]*OO[[#This Row],[42]]</f>
        <v>8.8560001467200003E-7</v>
      </c>
      <c r="AS70" s="10">
        <f>3/24000000*OO[[#This Row],[101 (01JUL1985 12:00:00)-Water Temperature (C)]]*OO[[#This Row],[43]]</f>
        <v>7.8561847726312491E-7</v>
      </c>
      <c r="AT70" s="10">
        <f>3/24000000*OO[[#This Row],[102 (01JUL1985 15:00:00)-Water Temperature (C)]]*OO[[#This Row],[44]]</f>
        <v>7.1242385924899994E-7</v>
      </c>
      <c r="AU70" s="10">
        <f>3/24000000*OO[[#This Row],[103 (01JUL1985 18:00:00)-Water Temperature (C)]]*OO[[#This Row],[45]]</f>
        <v>6.4419119944650003E-7</v>
      </c>
      <c r="AV70" s="10">
        <f>3/24000000*OO[[#This Row],[104 (01JUL1985 21:00:00)-Water Temperature (C)]]*OO[[#This Row],[46]]</f>
        <v>5.3952968265599999E-7</v>
      </c>
      <c r="AW70" s="10">
        <f>3/24000000*OO[[#This Row],[105 (02JUL1985 00:00:00)-Water Temperature (C)]]*OO[[#This Row],[47]]</f>
        <v>4.0861721433549992E-7</v>
      </c>
      <c r="AX70" s="10">
        <f>3/24000000*OO[[#This Row],[106 (02JUL1985 03:00:00)-Water Temperature (C)]]*OO[[#This Row],[48]]</f>
        <v>2.9618224005424994E-7</v>
      </c>
      <c r="AY70" s="10">
        <f>3/24000000*OO[[#This Row],[107 (02JUL1985 06:00:00)-Water Temperature (C)]]*OO[[#This Row],[49]]</f>
        <v>2.2030305585524996E-7</v>
      </c>
      <c r="AZ70" s="10">
        <f>3/24000000*OO[[#This Row],[108 (02JUL1985 09:00:00)-Water Temperature (C)]]*OO[[#This Row],[50]]</f>
        <v>1.800920771717375E-7</v>
      </c>
      <c r="BA70" s="10">
        <f>3/24000000*OO[[#This Row],[109 (02JUL1985 12:00:00)-Water Temperature (C)]]*OO[[#This Row],[51]]</f>
        <v>1.5614038405837498E-7</v>
      </c>
      <c r="BB70" s="10">
        <f>3/24000000*OO[[#This Row],[110 (02JUL1985 15:00:00)-Water Temperature (C)]]*OO[[#This Row],[52]]</f>
        <v>1.4120688423303751E-7</v>
      </c>
      <c r="BC70" s="10">
        <f>3/24000000*OO[[#This Row],[111 (02JUL1985 18:00:00)-Water Temperature (C)]]*OO[[#This Row],[53]]</f>
        <v>1.2980325994837501E-7</v>
      </c>
      <c r="BD70" s="10">
        <f>3/24000000*OO[[#This Row],[112 (02JUL1985 21:00:00)-Water Temperature (C)]]*OO[[#This Row],[54]]</f>
        <v>1.1725777224127499E-7</v>
      </c>
      <c r="BE70" s="10">
        <f>3/24000000*OO[[#This Row],[113 (03JUL1985 00:00:00)-Water Temperature (C)]]*OO[[#This Row],[55]]</f>
        <v>1.0270720435885E-7</v>
      </c>
      <c r="BF70" s="10">
        <f>3/24000000*OO[[#This Row],[114 (03JUL1985 03:00:00)-Water Temperature (C)]]*OO[[#This Row],[56]]</f>
        <v>8.9642502939112494E-8</v>
      </c>
      <c r="BG70" s="10">
        <f>3/24000000*OO[[#This Row],[115 (03JUL1985 06:00:00)-Water Temperature (C)]]*OO[[#This Row],[57]]</f>
        <v>7.9072067251200008E-8</v>
      </c>
      <c r="BH70" s="10">
        <f>3/24000000*OO[[#This Row],[116 (03JUL1985 09:00:00)-Water Temperature (C)]]*OO[[#This Row],[58]]</f>
        <v>7.2675771159599998E-8</v>
      </c>
      <c r="BI70" s="10">
        <f>3/24000000*OO[[#This Row],[117 (03JUL1985 12:00:00)-Water Temperature (C)]]*OO[[#This Row],[59]]</f>
        <v>6.5441636096062511E-8</v>
      </c>
      <c r="BJ70" s="10">
        <f>3/24000000*OO[[#This Row],[118 (03JUL1985 15:00:00)-Water Temperature (C)]]*OO[[#This Row],[60]]</f>
        <v>6.1135690567437495E-8</v>
      </c>
      <c r="BK70" s="10">
        <f>3/24000000*OO[[#This Row],[119 (03JUL1985 18:00:00)-Water Temperature (C)]]*OO[[#This Row],[61]]</f>
        <v>5.7390837126437493E-8</v>
      </c>
      <c r="BL70" s="10">
        <f>3/24000000*OO[[#This Row],[120 (03JUL1985 21:00:00)-Water Temperature (C)]]*OO[[#This Row],[62]]</f>
        <v>5.2306025015124994E-8</v>
      </c>
      <c r="BM70" s="10">
        <f>3/24000000*OO[[#This Row],[121 (04JUL1985 00:00:00)-Water Temperature (C)]]*OO[[#This Row],[63]]</f>
        <v>4.4739418446287507E-8</v>
      </c>
      <c r="BN70" s="10">
        <f>3/24000000*OO[[#This Row],[122 (04JUL1985 03:00:00)-Water Temperature (C)]]*OO[[#This Row],[64]]</f>
        <v>3.7350615585500005E-8</v>
      </c>
      <c r="BO70" s="10">
        <f>3/24000000*OO[[#This Row],[123 (04JUL1985 06:00:00)-Water Temperature (C)]]*OO[[#This Row],[65]]</f>
        <v>3.2315177200849996E-8</v>
      </c>
      <c r="BP70" s="10">
        <f>3/24000000*OO[[#This Row],[124 (04JUL1985 09:00:00)-Water Temperature (C)]]*OO[[#This Row],[66]]</f>
        <v>3.0631545433424995E-8</v>
      </c>
      <c r="BQ70" s="10">
        <f>3/24000000*OO[[#This Row],[125 (04JUL1985 12:00:00)-Water Temperature (C)]]*OO[[#This Row],[67]]</f>
        <v>3.0155084156037499E-8</v>
      </c>
      <c r="BR70" s="10">
        <f>3/24000000*OO[[#This Row],[126 (04JUL1985 15:00:00)-Water Temperature (C)]]*OO[[#This Row],[68]]</f>
        <v>3.0021585015624998E-8</v>
      </c>
      <c r="BS70" s="10">
        <f>3/24000000*OO[[#This Row],[127 (04JUL1985 18:00:00)-Water Temperature (C)]]*OO[[#This Row],[69]]</f>
        <v>3.05344711572E-8</v>
      </c>
      <c r="BT70" s="10">
        <f>3/24000000*OO[[#This Row],[128 (04JUL1985 21:00:00)-Water Temperature (C)]]*OO[[#This Row],[70]]</f>
        <v>3.3102380194799998E-8</v>
      </c>
      <c r="BU70" s="10">
        <f>3/24000000*OO[[#This Row],[129 (05JUL1985 00:00:00)-Water Temperature (C)]]*OO[[#This Row],[71]]</f>
        <v>3.7436184801050001E-8</v>
      </c>
      <c r="BV70" s="10">
        <f>3/24000000*OO[[#This Row],[130 (05JUL1985 03:00:00)-Water Temperature (C)]]*OO[[#This Row],[72]]</f>
        <v>4.0906086216562505E-8</v>
      </c>
      <c r="BW70" s="10">
        <f>3/24000000*OO[[#This Row],[131 (05JUL1985 06:00:00)-Water Temperature (C)]]*OO[[#This Row],[73]]</f>
        <v>4.1725159461700003E-8</v>
      </c>
      <c r="BX70" s="10">
        <f>3/24000000*OO[[#This Row],[132 (05JUL1985 09:00:00)-Water Temperature (C)]]*OO[[#This Row],[74]]</f>
        <v>4.1284322593124999E-8</v>
      </c>
      <c r="BY70" s="10">
        <f>3/24000000*OO[[#This Row],[133 (05JUL1985 12:00:00)-Water Temperature (C)]]*OO[[#This Row],[75]]</f>
        <v>3.9470435658750002E-8</v>
      </c>
      <c r="BZ70" s="10">
        <f>3/24000000*OO[[#This Row],[134 (05JUL1985 15:00:00)-Water Temperature (C)]]*OO[[#This Row],[76]]</f>
        <v>3.6992102888925004E-8</v>
      </c>
      <c r="CA70" s="10">
        <f>3/24000000*OO[[#This Row],[135 (05JUL1985 18:00:00)-Water Temperature (C)]]*OO[[#This Row],[77]]</f>
        <v>3.4500235932487504E-8</v>
      </c>
      <c r="CB70" s="10">
        <f>3/24000000*OO[[#This Row],[136 (05JUL1985 21:00:00)-Water Temperature (C)]]*OO[[#This Row],[78]]</f>
        <v>3.2159892972024997E-8</v>
      </c>
      <c r="CC70" s="10">
        <f>3/24000000*OO[[#This Row],[137 (06JUL1985 00:00:00)-Water Temperature (C)]]*OO[[#This Row],[79]]</f>
        <v>2.9837625994675E-8</v>
      </c>
      <c r="CD70" s="10">
        <f>3/24000000*OO[[#This Row],[138 (06JUL1985 03:00:00)-Water Temperature (C)]]*OO[[#This Row],[80]]</f>
        <v>2.7569583607799997E-8</v>
      </c>
      <c r="CE70" s="10">
        <f>3/24000000*OO[[#This Row],[139 (06JUL1985 06:00:00)-Water Temperature (C)]]*OO[[#This Row],[81]]</f>
        <v>2.5690668447450003E-8</v>
      </c>
      <c r="CF70" s="10">
        <f>3/24000000*OO[[#This Row],[140 (06JUL1985 09:00:00)-Water Temperature (C)]]*OO[[#This Row],[82]]</f>
        <v>2.4942039150600001E-8</v>
      </c>
      <c r="CG70" s="10">
        <f>3/24000000*OO[[#This Row],[141 (06JUL1985 12:00:00)-Water Temperature (C)]]*OO[[#This Row],[83]]</f>
        <v>2.4845769310049997E-8</v>
      </c>
      <c r="CH70" s="10">
        <f>3/24000000*OO[[#This Row],[142 (06JUL1985 15:00:00)-Water Temperature (C)]]*OO[[#This Row],[84]]</f>
        <v>2.5209072877399999E-8</v>
      </c>
      <c r="CI70" s="10">
        <f>3/24000000*OO[[#This Row],[143 (06JUL1985 18:00:00)-Water Temperature (C)]]*OO[[#This Row],[85]]</f>
        <v>2.5602029073525E-8</v>
      </c>
      <c r="CJ70" s="10">
        <f>3/24000000*OO[[#This Row],[144 (06JUL1985 21:00:00)-Water Temperature (C)]]*OO[[#This Row],[86]]</f>
        <v>2.5847545995437498E-8</v>
      </c>
      <c r="CK70" s="10">
        <f>3/24000000*OO[[#This Row],[145 (07JUL1985 00:00:00)-Water Temperature (C)]]*OO[[#This Row],[87]]</f>
        <v>2.5575551091374999E-8</v>
      </c>
      <c r="CL70" s="10">
        <f>3/24000000*OO[[#This Row],[146 (07JUL1985 03:00:00)-Water Temperature (C)]]*OO[[#This Row],[88]]</f>
        <v>2.5010245257187501E-8</v>
      </c>
      <c r="CM70" s="10">
        <f>3/24000000*OO[[#This Row],[147 (07JUL1985 06:00:00)-Water Temperature (C)]]*OO[[#This Row],[89]]</f>
        <v>2.39778112392875E-8</v>
      </c>
      <c r="CN70" s="10">
        <f>3/24000000*OO[[#This Row],[148 (07JUL1985 09:00:00)-Water Temperature (C)]]*OO[[#This Row],[90]]</f>
        <v>2.29953929586375E-8</v>
      </c>
      <c r="CO70" s="10">
        <f>3/24000000*OO[[#This Row],[149 (07JUL1985 12:00:00)-Water Temperature (C)]]*OO[[#This Row],[91]]</f>
        <v>2.2029859508411248E-8</v>
      </c>
      <c r="CP70" s="10">
        <f>3/24000000*OO[[#This Row],[150 (07JUL1985 15:00:00)-Water Temperature (C)]]*OO[[#This Row],[92]]</f>
        <v>2.2029859508411248E-8</v>
      </c>
      <c r="CQ70" s="10">
        <f>3/24000000*OO[[#This Row],[151 (07JUL1985 18:00:00)-Water Temperature (C)]]*OO[[#This Row],[93]]</f>
        <v>2.2029859508411248E-8</v>
      </c>
      <c r="CR70" s="10">
        <f>3/24000000*OO[[#This Row],[152 (07JUL1985 21:00:00)-Water Temperature (C)]]*OO[[#This Row],[94]]</f>
        <v>2.2029859508411248E-8</v>
      </c>
      <c r="CS70" s="10">
        <f>3/24000000*OO[[#This Row],[153 (08JUL1985 00:00:00)-Water Temperature (C)]]*OO[[#This Row],[95]]</f>
        <v>2.2029859508411248E-8</v>
      </c>
      <c r="CT70" s="10">
        <f>3/24000000*OO[[#This Row],[154 (08JUL1985 03:00:00)-Water Temperature (C)]]*OO[[#This Row],[96]]</f>
        <v>2.2029859508411248E-8</v>
      </c>
      <c r="CU70" s="10">
        <f>3/24000000*OO[[#This Row],[155 (08JUL1985 06:00:00)-Water Temperature (C)]]*OO[[#This Row],[97]]</f>
        <v>2.2029859508411248E-8</v>
      </c>
      <c r="CV70" s="10">
        <f>3/24000000*OO[[#This Row],[156 (08JUL1985 09:00:00)-Water Temperature (C)]]*OO[[#This Row],[98]]</f>
        <v>2.2029859508411248E-8</v>
      </c>
      <c r="CW70" s="10">
        <f>3/24000000*OO[[#This Row],[157 (08JUL1985 12:00:00)-Water Temperature (C)]]*OO[[#This Row],[99]]</f>
        <v>2.2029859508411248E-8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1.2216305497113152E-19</v>
      </c>
      <c r="D71" s="10">
        <f>3/24*OO[[#This Row],[60 (26JUN1985 09:00:00)-Water Temperature (C)]]*OO[[#This Row],[2]]/SUM(OO[2])</f>
        <v>5.5383939985167869E-7</v>
      </c>
      <c r="E71" s="10">
        <f>3/24*OO[[#This Row],[61 (26JUN1985 12:00:00)-Water Temperature (C)]]*OO[[#This Row],[3]]/SUM(OO[3])</f>
        <v>1.0096910564951418E-2</v>
      </c>
      <c r="F71" s="10">
        <f>3/24*OO[[#This Row],[62 (26JUN1985 15:00:00)-Water Temperature (C)]]*OO[[#This Row],[4]]/SUM(OO[4])</f>
        <v>9.371961732123435E-2</v>
      </c>
      <c r="G71" s="10">
        <f>3/24*OO[[#This Row],[63 (26JUN1985 18:00:00)-Water Temperature (C)]]*OO[[#This Row],[5]]/SUM(OO[5])</f>
        <v>5.2614640956207458E-2</v>
      </c>
      <c r="H71" s="10">
        <f>3/24*OO[[#This Row],[64 (26JUN1985 21:00:00)-Water Temperature (C)]]*OO[[#This Row],[6]]/SUM(OO[6])</f>
        <v>6.1445607094886582E-3</v>
      </c>
      <c r="I71" s="10">
        <f>3/24*OO[[#This Row],[65 (27JUN1985 00:00:00)-Water Temperature (C)]]*OO[[#This Row],[7]]/SUM(OO[7])</f>
        <v>3.1061532121667119E-4</v>
      </c>
      <c r="J71" s="10">
        <f>3/24*OO[[#This Row],[66 (27JUN1985 03:00:00)-Water Temperature (C)]]*OO[[#This Row],[8]]/SUM(OO[8])</f>
        <v>4.5814640274476164E-5</v>
      </c>
      <c r="K71" s="10">
        <f>3/24*OO[[#This Row],[67 (27JUN1985 06:00:00)-Water Temperature (C)]]*OO[[#This Row],[9]]/SUM(OO[9])</f>
        <v>3.4313388950248082E-5</v>
      </c>
      <c r="L71" s="10">
        <f>3/24*OO[[#This Row],[68 (27JUN1985 09:00:00)-Water Temperature (C)]]*OO[[#This Row],[10]]/SUM(OO[10])</f>
        <v>3.0379464205082883E-5</v>
      </c>
      <c r="M71" s="10">
        <f>3/24*OO[[#This Row],[69 (27JUN1985 12:00:00)-Water Temperature (C)]]*OO[[#This Row],[11]]/SUM(OO[11])</f>
        <v>2.735056936387207E-5</v>
      </c>
      <c r="N71" s="10">
        <f>3/24*OO[[#This Row],[70 (27JUN1985 15:00:00)-Water Temperature (C)]]*OO[[#This Row],[12]]/SUM(OO[12])</f>
        <v>2.5976038724627424E-5</v>
      </c>
      <c r="O71" s="10">
        <f>3/24*OO[[#This Row],[71 (27JUN1985 18:00:00)-Water Temperature (C)]]*OO[[#This Row],[13]]/SUM(OO[13])</f>
        <v>2.8177191001759546E-5</v>
      </c>
      <c r="P71" s="10">
        <f>3/24*OO[[#This Row],[72 (27JUN1985 21:00:00)-Water Temperature (C)]]*OO[[#This Row],[14]]/SUM(OO[14])</f>
        <v>3.0370396395503982E-5</v>
      </c>
      <c r="Q71" s="10">
        <f>3/24*OO[[#This Row],[73 (28JUN1985 00:00:00)-Water Temperature (C)]]*OO[[#This Row],[15]]/SUM(OO[15])</f>
        <v>2.974374488908557E-5</v>
      </c>
      <c r="R71" s="10">
        <f>3/24*OO[[#This Row],[74 (28JUN1985 03:00:00)-Water Temperature (C)]]*OO[[#This Row],[16]]/SUM(OO[16])</f>
        <v>2.6794154396858713E-5</v>
      </c>
      <c r="S71" s="10">
        <f>3/24*OO[[#This Row],[75 (28JUN1985 06:00:00)-Water Temperature (C)]]*OO[[#This Row],[17]]/SUM(OO[17])</f>
        <v>2.3178722226183959E-5</v>
      </c>
      <c r="T71" s="10">
        <f>3/24*OO[[#This Row],[76 (28JUN1985 09:00:00)-Water Temperature (C)]]*OO[[#This Row],[18]]/SUM(OO[18])</f>
        <v>1.986474657725592E-5</v>
      </c>
      <c r="U71" s="10">
        <f>3/24*OO[[#This Row],[77 (28JUN1985 12:00:00)-Water Temperature (C)]]*OO[[#This Row],[19]]/SUM(OO[19])</f>
        <v>1.7477441536306397E-5</v>
      </c>
      <c r="V71" s="10">
        <f>3/24000000*OO[[#This Row],[78 (28JUN1985 15:00:00)-Water Temperature (C)]]*OO[[#This Row],[20]]</f>
        <v>1.5496093740338749E-5</v>
      </c>
      <c r="W71" s="10">
        <f>3/24000000*OO[[#This Row],[79 (28JUN1985 18:00:00)-Water Temperature (C)]]*OO[[#This Row],[21]]</f>
        <v>1.391610260296375E-5</v>
      </c>
      <c r="X71" s="10">
        <f>3/24000000*OO[[#This Row],[80 (28JUN1985 21:00:00)-Water Temperature (C)]]*OO[[#This Row],[22]]</f>
        <v>1.228791475427875E-5</v>
      </c>
      <c r="Y71" s="10">
        <f>3/24000000*OO[[#This Row],[81 (29JUN1985 00:00:00)-Water Temperature (C)]]*OO[[#This Row],[23]]</f>
        <v>1.0778515718812499E-5</v>
      </c>
      <c r="Z71" s="10">
        <f>3/24000000*OO[[#This Row],[82 (29JUN1985 03:00:00)-Water Temperature (C)]]*OO[[#This Row],[24]]</f>
        <v>9.3357749944574988E-6</v>
      </c>
      <c r="AA71" s="10">
        <f>3/24000000*OO[[#This Row],[83 (29JUN1985 06:00:00)-Water Temperature (C)]]*OO[[#This Row],[25]]</f>
        <v>7.9147832030099986E-6</v>
      </c>
      <c r="AB71" s="10">
        <f>3/24000000*OO[[#This Row],[84 (29JUN1985 09:00:00)-Water Temperature (C)]]*OO[[#This Row],[26]]</f>
        <v>6.6873925820625001E-6</v>
      </c>
      <c r="AC71" s="10">
        <f>3/24000000*OO[[#This Row],[85 (29JUN1985 12:00:00)-Water Temperature (C)]]*OO[[#This Row],[27]]</f>
        <v>5.8178238500999994E-6</v>
      </c>
      <c r="AD71" s="10">
        <f>3/24000000*OO[[#This Row],[86 (29JUN1985 15:00:00)-Water Temperature (C)]]*OO[[#This Row],[28]]</f>
        <v>5.1917707068387501E-6</v>
      </c>
      <c r="AE71" s="10">
        <f>3/24000000*OO[[#This Row],[88 (29JUN1985 21:00:00)-Water Temperature (C)]]*OO[[#This Row],[30]]</f>
        <v>4.0900344798425005E-6</v>
      </c>
      <c r="AF71" s="10">
        <f>3/24000000*OO[[#This Row],[88 (29JUN1985 21:00:00)-Water Temperature (C)]]*OO[[#This Row],[30]]</f>
        <v>4.0900344798425005E-6</v>
      </c>
      <c r="AG71" s="10">
        <f>3/24000000*OO[[#This Row],[89 (30JUN1985 00:00:00)-Water Temperature (C)]]*OO[[#This Row],[31]]</f>
        <v>3.5387490583899994E-6</v>
      </c>
      <c r="AH71" s="10">
        <f>3/24000000*OO[[#This Row],[90 (30JUN1985 03:00:00)-Water Temperature (C)]]*OO[[#This Row],[32]]</f>
        <v>3.074590426845E-6</v>
      </c>
      <c r="AI71" s="10">
        <f>3/24000000*OO[[#This Row],[91 (30JUN1985 06:00:00)-Water Temperature (C)]]*OO[[#This Row],[33]]</f>
        <v>2.6582414160899999E-6</v>
      </c>
      <c r="AJ71" s="10">
        <f>3/24000000*OO[[#This Row],[92 (30JUN1985 09:00:00)-Water Temperature (C)]]*OO[[#This Row],[34]]</f>
        <v>2.3389326199949999E-6</v>
      </c>
      <c r="AK71" s="10">
        <f>3/24000000*OO[[#This Row],[93 (30JUN1985 12:00:00)-Water Temperature (C)]]*OO[[#This Row],[35]]</f>
        <v>2.0556294544799998E-6</v>
      </c>
      <c r="AL71" s="10">
        <f>3/24000000*OO[[#This Row],[94 (30JUN1985 15:00:00)-Water Temperature (C)]]*OO[[#This Row],[36]]</f>
        <v>1.8120793183379997E-6</v>
      </c>
      <c r="AM71" s="10">
        <f>3/24000000*OO[[#This Row],[95 (30JUN1985 18:00:00)-Water Temperature (C)]]*OO[[#This Row],[37]]</f>
        <v>1.6124013660060001E-6</v>
      </c>
      <c r="AN71" s="10">
        <f>3/24000000*OO[[#This Row],[96 (30JUN1985 21:00:00)-Water Temperature (C)]]*OO[[#This Row],[38]]</f>
        <v>1.3783405340520001E-6</v>
      </c>
      <c r="AO71" s="10">
        <f>3/24000000*OO[[#This Row],[97 (01JUL1985 00:00:00)-Water Temperature (C)]]*OO[[#This Row],[39]]</f>
        <v>1.107315268206875E-6</v>
      </c>
      <c r="AP71" s="10">
        <f>3/24000000*OO[[#This Row],[98 (01JUL1985 03:00:00)-Water Temperature (C)]]*OO[[#This Row],[40]]</f>
        <v>8.7405183433749996E-7</v>
      </c>
      <c r="AQ71" s="10">
        <f>3/24000000*OO[[#This Row],[99 (01JUL1985 06:00:00)-Water Temperature (C)]]*OO[[#This Row],[41]]</f>
        <v>6.9965095767874987E-7</v>
      </c>
      <c r="AR71" s="10">
        <f>3/24000000*OO[[#This Row],[100 (01JUL1985 09:00:00)-Water Temperature (C)]]*OO[[#This Row],[42]]</f>
        <v>5.9805316358599992E-7</v>
      </c>
      <c r="AS71" s="10">
        <f>3/24000000*OO[[#This Row],[101 (01JUL1985 12:00:00)-Water Temperature (C)]]*OO[[#This Row],[43]]</f>
        <v>5.2988459199899988E-7</v>
      </c>
      <c r="AT71" s="10">
        <f>3/24000000*OO[[#This Row],[102 (01JUL1985 15:00:00)-Water Temperature (C)]]*OO[[#This Row],[44]]</f>
        <v>4.8006266215374997E-7</v>
      </c>
      <c r="AU71" s="10">
        <f>3/24000000*OO[[#This Row],[103 (01JUL1985 18:00:00)-Water Temperature (C)]]*OO[[#This Row],[45]]</f>
        <v>4.344289666447499E-7</v>
      </c>
      <c r="AV71" s="10">
        <f>3/24000000*OO[[#This Row],[104 (01JUL1985 21:00:00)-Water Temperature (C)]]*OO[[#This Row],[46]]</f>
        <v>3.6574023627225E-7</v>
      </c>
      <c r="AW71" s="10">
        <f>3/24000000*OO[[#This Row],[105 (02JUL1985 00:00:00)-Water Temperature (C)]]*OO[[#This Row],[47]]</f>
        <v>2.7862906486187497E-7</v>
      </c>
      <c r="AX71" s="10">
        <f>3/24000000*OO[[#This Row],[106 (02JUL1985 03:00:00)-Water Temperature (C)]]*OO[[#This Row],[48]]</f>
        <v>2.0225081470489999E-7</v>
      </c>
      <c r="AY71" s="10">
        <f>3/24000000*OO[[#This Row],[107 (02JUL1985 06:00:00)-Water Temperature (C)]]*OO[[#This Row],[49]]</f>
        <v>1.4997532359177499E-7</v>
      </c>
      <c r="AZ71" s="10">
        <f>3/24000000*OO[[#This Row],[108 (02JUL1985 09:00:00)-Water Temperature (C)]]*OO[[#This Row],[50]]</f>
        <v>1.2214558037544997E-7</v>
      </c>
      <c r="BA71" s="10">
        <f>3/24000000*OO[[#This Row],[109 (02JUL1985 12:00:00)-Water Temperature (C)]]*OO[[#This Row],[51]]</f>
        <v>1.0549147290502498E-7</v>
      </c>
      <c r="BB71" s="10">
        <f>3/24000000*OO[[#This Row],[110 (02JUL1985 15:00:00)-Water Temperature (C)]]*OO[[#This Row],[52]]</f>
        <v>9.5145884023575018E-8</v>
      </c>
      <c r="BC71" s="10">
        <f>3/24000000*OO[[#This Row],[111 (02JUL1985 18:00:00)-Water Temperature (C)]]*OO[[#This Row],[53]]</f>
        <v>8.7264644253174998E-8</v>
      </c>
      <c r="BD71" s="10">
        <f>3/24000000*OO[[#This Row],[112 (02JUL1985 21:00:00)-Water Temperature (C)]]*OO[[#This Row],[54]]</f>
        <v>7.8771347978624994E-8</v>
      </c>
      <c r="BE71" s="10">
        <f>3/24000000*OO[[#This Row],[113 (03JUL1985 00:00:00)-Water Temperature (C)]]*OO[[#This Row],[55]]</f>
        <v>6.9007316000099988E-8</v>
      </c>
      <c r="BF71" s="10">
        <f>3/24000000*OO[[#This Row],[114 (03JUL1985 03:00:00)-Water Temperature (C)]]*OO[[#This Row],[56]]</f>
        <v>6.023180519999999E-8</v>
      </c>
      <c r="BG71" s="10">
        <f>3/24000000*OO[[#This Row],[115 (03JUL1985 06:00:00)-Water Temperature (C)]]*OO[[#This Row],[57]]</f>
        <v>5.3118100688950002E-8</v>
      </c>
      <c r="BH71" s="10">
        <f>3/24000000*OO[[#This Row],[116 (03JUL1985 09:00:00)-Water Temperature (C)]]*OO[[#This Row],[58]]</f>
        <v>4.8838759731750007E-8</v>
      </c>
      <c r="BI71" s="10">
        <f>3/24000000*OO[[#This Row],[117 (03JUL1985 12:00:00)-Water Temperature (C)]]*OO[[#This Row],[59]]</f>
        <v>4.3966745480187505E-8</v>
      </c>
      <c r="BJ71" s="10">
        <f>3/24000000*OO[[#This Row],[118 (03JUL1985 15:00:00)-Water Temperature (C)]]*OO[[#This Row],[60]]</f>
        <v>4.1071836946800001E-8</v>
      </c>
      <c r="BK71" s="10">
        <f>3/24000000*OO[[#This Row],[119 (03JUL1985 18:00:00)-Water Temperature (C)]]*OO[[#This Row],[61]]</f>
        <v>3.8503579982399996E-8</v>
      </c>
      <c r="BL71" s="10">
        <f>3/24000000*OO[[#This Row],[120 (03JUL1985 21:00:00)-Water Temperature (C)]]*OO[[#This Row],[62]]</f>
        <v>3.5157477351587499E-8</v>
      </c>
      <c r="BM71" s="10">
        <f>3/24000000*OO[[#This Row],[121 (04JUL1985 00:00:00)-Water Temperature (C)]]*OO[[#This Row],[63]]</f>
        <v>3.01729850379E-8</v>
      </c>
      <c r="BN71" s="10">
        <f>3/24000000*OO[[#This Row],[122 (04JUL1985 03:00:00)-Water Temperature (C)]]*OO[[#This Row],[64]]</f>
        <v>2.5185818129887499E-8</v>
      </c>
      <c r="BO71" s="10">
        <f>3/24000000*OO[[#This Row],[123 (04JUL1985 06:00:00)-Water Temperature (C)]]*OO[[#This Row],[65]]</f>
        <v>2.1728376743425001E-8</v>
      </c>
      <c r="BP71" s="10">
        <f>3/24000000*OO[[#This Row],[124 (04JUL1985 09:00:00)-Water Temperature (C)]]*OO[[#This Row],[66]]</f>
        <v>2.0543683791749999E-8</v>
      </c>
      <c r="BQ71" s="10">
        <f>3/24000000*OO[[#This Row],[125 (04JUL1985 12:00:00)-Water Temperature (C)]]*OO[[#This Row],[67]]</f>
        <v>2.0193215325107501E-8</v>
      </c>
      <c r="BR71" s="10">
        <f>3/24000000*OO[[#This Row],[126 (04JUL1985 15:00:00)-Water Temperature (C)]]*OO[[#This Row],[68]]</f>
        <v>2.0087764510043753E-8</v>
      </c>
      <c r="BS71" s="10">
        <f>3/24000000*OO[[#This Row],[127 (04JUL1985 18:00:00)-Water Temperature (C)]]*OO[[#This Row],[69]]</f>
        <v>2.0328132445368747E-8</v>
      </c>
      <c r="BT71" s="10">
        <f>3/24000000*OO[[#This Row],[128 (04JUL1985 21:00:00)-Water Temperature (C)]]*OO[[#This Row],[70]]</f>
        <v>2.1825732877952499E-8</v>
      </c>
      <c r="BU71" s="10">
        <f>3/24000000*OO[[#This Row],[129 (05JUL1985 00:00:00)-Water Temperature (C)]]*OO[[#This Row],[71]]</f>
        <v>2.4629382783775002E-8</v>
      </c>
      <c r="BV71" s="10">
        <f>3/24000000*OO[[#This Row],[130 (05JUL1985 03:00:00)-Water Temperature (C)]]*OO[[#This Row],[72]]</f>
        <v>2.7052594697437503E-8</v>
      </c>
      <c r="BW71" s="10">
        <f>3/24000000*OO[[#This Row],[131 (05JUL1985 06:00:00)-Water Temperature (C)]]*OO[[#This Row],[73]]</f>
        <v>2.7761993456849998E-8</v>
      </c>
      <c r="BX71" s="10">
        <f>3/24000000*OO[[#This Row],[132 (05JUL1985 09:00:00)-Water Temperature (C)]]*OO[[#This Row],[74]]</f>
        <v>2.7602233073449995E-8</v>
      </c>
      <c r="BY71" s="10">
        <f>3/24000000*OO[[#This Row],[133 (05JUL1985 12:00:00)-Water Temperature (C)]]*OO[[#This Row],[75]]</f>
        <v>2.6452719371999998E-8</v>
      </c>
      <c r="BZ71" s="10">
        <f>3/24000000*OO[[#This Row],[134 (05JUL1985 15:00:00)-Water Temperature (C)]]*OO[[#This Row],[76]]</f>
        <v>2.4806313366175004E-8</v>
      </c>
      <c r="CA71" s="10">
        <f>3/24000000*OO[[#This Row],[135 (05JUL1985 18:00:00)-Water Temperature (C)]]*OO[[#This Row],[77]]</f>
        <v>2.3119444573225E-8</v>
      </c>
      <c r="CB71" s="10">
        <f>3/24000000*OO[[#This Row],[136 (05JUL1985 21:00:00)-Water Temperature (C)]]*OO[[#This Row],[78]]</f>
        <v>2.1521166609937504E-8</v>
      </c>
      <c r="CC71" s="10">
        <f>3/24000000*OO[[#This Row],[137 (06JUL1985 00:00:00)-Water Temperature (C)]]*OO[[#This Row],[79]]</f>
        <v>1.9965530377324998E-8</v>
      </c>
      <c r="CD71" s="10">
        <f>3/24000000*OO[[#This Row],[138 (06JUL1985 03:00:00)-Water Temperature (C)]]*OO[[#This Row],[80]]</f>
        <v>1.8445758940775001E-8</v>
      </c>
      <c r="CE71" s="10">
        <f>3/24000000*OO[[#This Row],[139 (06JUL1985 06:00:00)-Water Temperature (C)]]*OO[[#This Row],[81]]</f>
        <v>1.7199422182475E-8</v>
      </c>
      <c r="CF71" s="10">
        <f>3/24000000*OO[[#This Row],[140 (06JUL1985 09:00:00)-Water Temperature (C)]]*OO[[#This Row],[82]]</f>
        <v>1.6699509423449998E-8</v>
      </c>
      <c r="CG71" s="10">
        <f>3/24000000*OO[[#This Row],[141 (06JUL1985 12:00:00)-Water Temperature (C)]]*OO[[#This Row],[83]]</f>
        <v>1.6618086283725003E-8</v>
      </c>
      <c r="CH71" s="10">
        <f>3/24000000*OO[[#This Row],[142 (06JUL1985 15:00:00)-Water Temperature (C)]]*OO[[#This Row],[84]]</f>
        <v>1.6848911818724999E-8</v>
      </c>
      <c r="CI71" s="10">
        <f>3/24000000*OO[[#This Row],[143 (06JUL1985 18:00:00)-Water Temperature (C)]]*OO[[#This Row],[85]]</f>
        <v>1.7085894655821249E-8</v>
      </c>
      <c r="CJ71" s="10">
        <f>3/24000000*OO[[#This Row],[144 (06JUL1985 21:00:00)-Water Temperature (C)]]*OO[[#This Row],[86]]</f>
        <v>1.7211523422437502E-8</v>
      </c>
      <c r="CK71" s="10">
        <f>3/24000000*OO[[#This Row],[145 (07JUL1985 00:00:00)-Water Temperature (C)]]*OO[[#This Row],[87]]</f>
        <v>1.701787047728625E-8</v>
      </c>
      <c r="CL71" s="10">
        <f>3/24000000*OO[[#This Row],[146 (07JUL1985 03:00:00)-Water Temperature (C)]]*OO[[#This Row],[88]]</f>
        <v>1.6669364409051247E-8</v>
      </c>
      <c r="CM71" s="10">
        <f>3/24000000*OO[[#This Row],[147 (07JUL1985 06:00:00)-Water Temperature (C)]]*OO[[#This Row],[89]]</f>
        <v>1.6015580774512499E-8</v>
      </c>
      <c r="CN71" s="10">
        <f>3/24000000*OO[[#This Row],[148 (07JUL1985 09:00:00)-Water Temperature (C)]]*OO[[#This Row],[90]]</f>
        <v>1.539584762744875E-8</v>
      </c>
      <c r="CO71" s="10">
        <f>3/24000000*OO[[#This Row],[149 (07JUL1985 12:00:00)-Water Temperature (C)]]*OO[[#This Row],[91]]</f>
        <v>1.47707137070925E-8</v>
      </c>
      <c r="CP71" s="10">
        <f>3/24000000*OO[[#This Row],[150 (07JUL1985 15:00:00)-Water Temperature (C)]]*OO[[#This Row],[92]]</f>
        <v>1.47707137070925E-8</v>
      </c>
      <c r="CQ71" s="10">
        <f>3/24000000*OO[[#This Row],[151 (07JUL1985 18:00:00)-Water Temperature (C)]]*OO[[#This Row],[93]]</f>
        <v>1.47707137070925E-8</v>
      </c>
      <c r="CR71" s="10">
        <f>3/24000000*OO[[#This Row],[152 (07JUL1985 21:00:00)-Water Temperature (C)]]*OO[[#This Row],[94]]</f>
        <v>1.47707137070925E-8</v>
      </c>
      <c r="CS71" s="10">
        <f>3/24000000*OO[[#This Row],[153 (08JUL1985 00:00:00)-Water Temperature (C)]]*OO[[#This Row],[95]]</f>
        <v>1.47707137070925E-8</v>
      </c>
      <c r="CT71" s="10">
        <f>3/24000000*OO[[#This Row],[154 (08JUL1985 03:00:00)-Water Temperature (C)]]*OO[[#This Row],[96]]</f>
        <v>1.47707137070925E-8</v>
      </c>
      <c r="CU71" s="10">
        <f>3/24000000*OO[[#This Row],[155 (08JUL1985 06:00:00)-Water Temperature (C)]]*OO[[#This Row],[97]]</f>
        <v>1.47707137070925E-8</v>
      </c>
      <c r="CV71" s="10">
        <f>3/24000000*OO[[#This Row],[156 (08JUL1985 09:00:00)-Water Temperature (C)]]*OO[[#This Row],[98]]</f>
        <v>1.47707137070925E-8</v>
      </c>
      <c r="CW71" s="10">
        <f>3/24000000*OO[[#This Row],[157 (08JUL1985 12:00:00)-Water Temperature (C)]]*OO[[#This Row],[99]]</f>
        <v>1.47707137070925E-8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2.2726266522984485E-20</v>
      </c>
      <c r="D72" s="10">
        <f>3/24*OO[[#This Row],[60 (26JUN1985 09:00:00)-Water Temperature (C)]]*OO[[#This Row],[2]]/SUM(OO[2])</f>
        <v>1.5221779255010534E-7</v>
      </c>
      <c r="E72" s="10">
        <f>3/24*OO[[#This Row],[61 (26JUN1985 12:00:00)-Water Temperature (C)]]*OO[[#This Row],[3]]/SUM(OO[3])</f>
        <v>8.331602995295246E-3</v>
      </c>
      <c r="F72" s="10">
        <f>3/24*OO[[#This Row],[62 (26JUN1985 15:00:00)-Water Temperature (C)]]*OO[[#This Row],[4]]/SUM(OO[4])</f>
        <v>0.10281828680100744</v>
      </c>
      <c r="G72" s="10">
        <f>3/24*OO[[#This Row],[63 (26JUN1985 18:00:00)-Water Temperature (C)]]*OO[[#This Row],[5]]/SUM(OO[5])</f>
        <v>6.8837003603483091E-2</v>
      </c>
      <c r="H72" s="10">
        <f>3/24*OO[[#This Row],[64 (26JUN1985 21:00:00)-Water Temperature (C)]]*OO[[#This Row],[6]]/SUM(OO[6])</f>
        <v>9.0600062290385128E-3</v>
      </c>
      <c r="I72" s="10">
        <f>3/24*OO[[#This Row],[65 (27JUN1985 00:00:00)-Water Temperature (C)]]*OO[[#This Row],[7]]/SUM(OO[7])</f>
        <v>4.8160323445235655E-4</v>
      </c>
      <c r="J72" s="10">
        <f>3/24*OO[[#This Row],[66 (27JUN1985 03:00:00)-Water Temperature (C)]]*OO[[#This Row],[8]]/SUM(OO[8])</f>
        <v>5.7355711897316733E-5</v>
      </c>
      <c r="K72" s="10">
        <f>3/24*OO[[#This Row],[67 (27JUN1985 06:00:00)-Water Temperature (C)]]*OO[[#This Row],[9]]/SUM(OO[9])</f>
        <v>4.0554610391784661E-5</v>
      </c>
      <c r="L72" s="10">
        <f>3/24*OO[[#This Row],[68 (27JUN1985 09:00:00)-Water Temperature (C)]]*OO[[#This Row],[10]]/SUM(OO[10])</f>
        <v>3.5940550305537059E-5</v>
      </c>
      <c r="M72" s="10">
        <f>3/24*OO[[#This Row],[69 (27JUN1985 12:00:00)-Water Temperature (C)]]*OO[[#This Row],[11]]/SUM(OO[11])</f>
        <v>3.2366617979869014E-5</v>
      </c>
      <c r="N72" s="10">
        <f>3/24*OO[[#This Row],[70 (27JUN1985 15:00:00)-Water Temperature (C)]]*OO[[#This Row],[12]]/SUM(OO[12])</f>
        <v>3.0561265062639881E-5</v>
      </c>
      <c r="O72" s="10">
        <f>3/24*OO[[#This Row],[71 (27JUN1985 18:00:00)-Water Temperature (C)]]*OO[[#This Row],[13]]/SUM(OO[13])</f>
        <v>3.2923611309681704E-5</v>
      </c>
      <c r="P72" s="10">
        <f>3/24*OO[[#This Row],[72 (27JUN1985 21:00:00)-Water Temperature (C)]]*OO[[#This Row],[14]]/SUM(OO[14])</f>
        <v>3.5640085788618191E-5</v>
      </c>
      <c r="Q72" s="10">
        <f>3/24*OO[[#This Row],[73 (28JUN1985 00:00:00)-Water Temperature (C)]]*OO[[#This Row],[15]]/SUM(OO[15])</f>
        <v>3.5090603535658365E-5</v>
      </c>
      <c r="R72" s="10">
        <f>3/24*OO[[#This Row],[74 (28JUN1985 03:00:00)-Water Temperature (C)]]*OO[[#This Row],[16]]/SUM(OO[16])</f>
        <v>3.1755496269327678E-5</v>
      </c>
      <c r="S72" s="10">
        <f>3/24*OO[[#This Row],[75 (28JUN1985 06:00:00)-Water Temperature (C)]]*OO[[#This Row],[17]]/SUM(OO[17])</f>
        <v>2.7539004626224827E-5</v>
      </c>
      <c r="T72" s="10">
        <f>3/24*OO[[#This Row],[76 (28JUN1985 09:00:00)-Water Temperature (C)]]*OO[[#This Row],[18]]/SUM(OO[18])</f>
        <v>2.3624416926369418E-5</v>
      </c>
      <c r="U72" s="10">
        <f>3/24*OO[[#This Row],[77 (28JUN1985 12:00:00)-Water Temperature (C)]]*OO[[#This Row],[19]]/SUM(OO[19])</f>
        <v>2.077248412723094E-5</v>
      </c>
      <c r="V72" s="10">
        <f>3/24000000*OO[[#This Row],[78 (28JUN1985 15:00:00)-Water Temperature (C)]]*OO[[#This Row],[20]]</f>
        <v>1.8380807470024997E-5</v>
      </c>
      <c r="W72" s="10">
        <f>3/24000000*OO[[#This Row],[79 (28JUN1985 18:00:00)-Water Temperature (C)]]*OO[[#This Row],[21]]</f>
        <v>1.6475262641010002E-5</v>
      </c>
      <c r="X72" s="10">
        <f>3/24000000*OO[[#This Row],[80 (28JUN1985 21:00:00)-Water Temperature (C)]]*OO[[#This Row],[22]]</f>
        <v>1.4538402056721251E-5</v>
      </c>
      <c r="Y72" s="10">
        <f>3/24000000*OO[[#This Row],[81 (29JUN1985 00:00:00)-Water Temperature (C)]]*OO[[#This Row],[23]]</f>
        <v>1.2747228280160002E-5</v>
      </c>
      <c r="Z72" s="10">
        <f>3/24000000*OO[[#This Row],[82 (29JUN1985 03:00:00)-Water Temperature (C)]]*OO[[#This Row],[24]]</f>
        <v>1.1052870650441249E-5</v>
      </c>
      <c r="AA72" s="10">
        <f>3/24000000*OO[[#This Row],[83 (29JUN1985 06:00:00)-Water Temperature (C)]]*OO[[#This Row],[25]]</f>
        <v>9.3853110936449996E-6</v>
      </c>
      <c r="AB72" s="10">
        <f>3/24000000*OO[[#This Row],[84 (29JUN1985 09:00:00)-Water Temperature (C)]]*OO[[#This Row],[26]]</f>
        <v>7.9354108012300008E-6</v>
      </c>
      <c r="AC72" s="10">
        <f>3/24000000*OO[[#This Row],[85 (29JUN1985 12:00:00)-Water Temperature (C)]]*OO[[#This Row],[27]]</f>
        <v>6.8932077698399992E-6</v>
      </c>
      <c r="AD72" s="10">
        <f>3/24000000*OO[[#This Row],[86 (29JUN1985 15:00:00)-Water Temperature (C)]]*OO[[#This Row],[28]]</f>
        <v>6.1369591182100006E-6</v>
      </c>
      <c r="AE72" s="10">
        <f>3/24000000*OO[[#This Row],[88 (29JUN1985 21:00:00)-Water Temperature (C)]]*OO[[#This Row],[30]]</f>
        <v>4.8271112964712496E-6</v>
      </c>
      <c r="AF72" s="10">
        <f>3/24000000*OO[[#This Row],[88 (29JUN1985 21:00:00)-Water Temperature (C)]]*OO[[#This Row],[30]]</f>
        <v>4.8271112964712496E-6</v>
      </c>
      <c r="AG72" s="10">
        <f>3/24000000*OO[[#This Row],[89 (30JUN1985 00:00:00)-Water Temperature (C)]]*OO[[#This Row],[31]]</f>
        <v>4.1723425439012495E-6</v>
      </c>
      <c r="AH72" s="10">
        <f>3/24000000*OO[[#This Row],[90 (30JUN1985 03:00:00)-Water Temperature (C)]]*OO[[#This Row],[32]]</f>
        <v>3.6282316182912501E-6</v>
      </c>
      <c r="AI72" s="10">
        <f>3/24000000*OO[[#This Row],[91 (30JUN1985 06:00:00)-Water Temperature (C)]]*OO[[#This Row],[33]]</f>
        <v>3.1422558889425E-6</v>
      </c>
      <c r="AJ72" s="10">
        <f>3/24000000*OO[[#This Row],[92 (30JUN1985 09:00:00)-Water Temperature (C)]]*OO[[#This Row],[34]]</f>
        <v>2.7699943096799999E-6</v>
      </c>
      <c r="AK72" s="10">
        <f>3/24000000*OO[[#This Row],[93 (30JUN1985 12:00:00)-Water Temperature (C)]]*OO[[#This Row],[35]]</f>
        <v>2.4351465060262497E-6</v>
      </c>
      <c r="AL72" s="10">
        <f>3/24000000*OO[[#This Row],[94 (30JUN1985 15:00:00)-Water Temperature (C)]]*OO[[#This Row],[36]]</f>
        <v>2.1452756750687503E-6</v>
      </c>
      <c r="AM72" s="10">
        <f>3/24000000*OO[[#This Row],[95 (30JUN1985 18:00:00)-Water Temperature (C)]]*OO[[#This Row],[37]]</f>
        <v>1.9105168538452502E-6</v>
      </c>
      <c r="AN72" s="10">
        <f>3/24000000*OO[[#This Row],[96 (30JUN1985 21:00:00)-Water Temperature (C)]]*OO[[#This Row],[38]]</f>
        <v>1.6371397400214997E-6</v>
      </c>
      <c r="AO72" s="10">
        <f>3/24000000*OO[[#This Row],[97 (01JUL1985 00:00:00)-Water Temperature (C)]]*OO[[#This Row],[39]]</f>
        <v>1.318808424E-6</v>
      </c>
      <c r="AP72" s="10">
        <f>3/24000000*OO[[#This Row],[98 (01JUL1985 03:00:00)-Water Temperature (C)]]*OO[[#This Row],[40]]</f>
        <v>1.0416511107266249E-6</v>
      </c>
      <c r="AQ72" s="10">
        <f>3/24000000*OO[[#This Row],[99 (01JUL1985 06:00:00)-Water Temperature (C)]]*OO[[#This Row],[41]]</f>
        <v>8.3281435696462492E-7</v>
      </c>
      <c r="AR72" s="10">
        <f>3/24000000*OO[[#This Row],[100 (01JUL1985 09:00:00)-Water Temperature (C)]]*OO[[#This Row],[42]]</f>
        <v>7.1063824433062507E-7</v>
      </c>
      <c r="AS72" s="10">
        <f>3/24000000*OO[[#This Row],[101 (01JUL1985 12:00:00)-Water Temperature (C)]]*OO[[#This Row],[43]]</f>
        <v>6.2816640857349995E-7</v>
      </c>
      <c r="AT72" s="10">
        <f>3/24000000*OO[[#This Row],[102 (01JUL1985 15:00:00)-Water Temperature (C)]]*OO[[#This Row],[44]]</f>
        <v>5.6797131908899991E-7</v>
      </c>
      <c r="AU72" s="10">
        <f>3/24000000*OO[[#This Row],[103 (01JUL1985 18:00:00)-Water Temperature (C)]]*OO[[#This Row],[45]]</f>
        <v>5.1380946631125008E-7</v>
      </c>
      <c r="AV72" s="10">
        <f>3/24000000*OO[[#This Row],[104 (01JUL1985 21:00:00)-Water Temperature (C)]]*OO[[#This Row],[46]]</f>
        <v>4.34673666557E-7</v>
      </c>
      <c r="AW72" s="10">
        <f>3/24000000*OO[[#This Row],[105 (02JUL1985 00:00:00)-Water Temperature (C)]]*OO[[#This Row],[47]]</f>
        <v>3.3338690951999999E-7</v>
      </c>
      <c r="AX72" s="10">
        <f>3/24000000*OO[[#This Row],[106 (02JUL1985 03:00:00)-Water Temperature (C)]]*OO[[#This Row],[48]]</f>
        <v>2.4250652648399999E-7</v>
      </c>
      <c r="AY72" s="10">
        <f>3/24000000*OO[[#This Row],[107 (02JUL1985 06:00:00)-Water Temperature (C)]]*OO[[#This Row],[49]]</f>
        <v>1.7919893956973747E-7</v>
      </c>
      <c r="AZ72" s="10">
        <f>3/24000000*OO[[#This Row],[108 (02JUL1985 09:00:00)-Water Temperature (C)]]*OO[[#This Row],[50]]</f>
        <v>1.4525802266744999E-7</v>
      </c>
      <c r="BA72" s="10">
        <f>3/24000000*OO[[#This Row],[109 (02JUL1985 12:00:00)-Water Temperature (C)]]*OO[[#This Row],[51]]</f>
        <v>1.2483090314139998E-7</v>
      </c>
      <c r="BB72" s="10">
        <f>3/24000000*OO[[#This Row],[110 (02JUL1985 15:00:00)-Water Temperature (C)]]*OO[[#This Row],[52]]</f>
        <v>1.121806221100875E-7</v>
      </c>
      <c r="BC72" s="10">
        <f>3/24000000*OO[[#This Row],[111 (02JUL1985 18:00:00)-Water Temperature (C)]]*OO[[#This Row],[53]]</f>
        <v>1.0258699938727499E-7</v>
      </c>
      <c r="BD72" s="10">
        <f>3/24000000*OO[[#This Row],[112 (02JUL1985 21:00:00)-Water Temperature (C)]]*OO[[#This Row],[54]]</f>
        <v>9.2472796925437478E-8</v>
      </c>
      <c r="BE72" s="10">
        <f>3/24000000*OO[[#This Row],[113 (03JUL1985 00:00:00)-Water Temperature (C)]]*OO[[#This Row],[55]]</f>
        <v>8.1016682480474994E-8</v>
      </c>
      <c r="BF72" s="10">
        <f>3/24000000*OO[[#This Row],[114 (03JUL1985 03:00:00)-Water Temperature (C)]]*OO[[#This Row],[56]]</f>
        <v>7.0719907589912504E-8</v>
      </c>
      <c r="BG72" s="10">
        <f>3/24000000*OO[[#This Row],[115 (03JUL1985 06:00:00)-Water Temperature (C)]]*OO[[#This Row],[57]]</f>
        <v>6.2358283018499996E-8</v>
      </c>
      <c r="BH72" s="10">
        <f>3/24000000*OO[[#This Row],[116 (03JUL1985 09:00:00)-Water Temperature (C)]]*OO[[#This Row],[58]]</f>
        <v>5.7349576962600003E-8</v>
      </c>
      <c r="BI72" s="10">
        <f>3/24000000*OO[[#This Row],[117 (03JUL1985 12:00:00)-Water Temperature (C)]]*OO[[#This Row],[59]]</f>
        <v>5.1616229521500002E-8</v>
      </c>
      <c r="BJ72" s="10">
        <f>3/24000000*OO[[#This Row],[118 (03JUL1985 15:00:00)-Water Temperature (C)]]*OO[[#This Row],[60]]</f>
        <v>4.8221457523374997E-8</v>
      </c>
      <c r="BK72" s="10">
        <f>3/24000000*OO[[#This Row],[119 (03JUL1985 18:00:00)-Water Temperature (C)]]*OO[[#This Row],[61]]</f>
        <v>4.5138024133124997E-8</v>
      </c>
      <c r="BL72" s="10">
        <f>3/24000000*OO[[#This Row],[120 (03JUL1985 21:00:00)-Water Temperature (C)]]*OO[[#This Row],[62]]</f>
        <v>4.1278888742850005E-8</v>
      </c>
      <c r="BM72" s="10">
        <f>3/24000000*OO[[#This Row],[121 (04JUL1985 00:00:00)-Water Temperature (C)]]*OO[[#This Row],[63]]</f>
        <v>3.5573534578125002E-8</v>
      </c>
      <c r="BN72" s="10">
        <f>3/24000000*OO[[#This Row],[122 (04JUL1985 03:00:00)-Water Temperature (C)]]*OO[[#This Row],[64]]</f>
        <v>2.9705837450825E-8</v>
      </c>
      <c r="BO72" s="10">
        <f>3/24000000*OO[[#This Row],[123 (04JUL1985 06:00:00)-Water Temperature (C)]]*OO[[#This Row],[65]]</f>
        <v>2.5554335287425E-8</v>
      </c>
      <c r="BP72" s="10">
        <f>3/24000000*OO[[#This Row],[124 (04JUL1985 09:00:00)-Water Temperature (C)]]*OO[[#This Row],[66]]</f>
        <v>2.4090150314324997E-8</v>
      </c>
      <c r="BQ72" s="10">
        <f>3/24000000*OO[[#This Row],[125 (04JUL1985 12:00:00)-Water Temperature (C)]]*OO[[#This Row],[67]]</f>
        <v>2.3635421544449999E-8</v>
      </c>
      <c r="BR72" s="10">
        <f>3/24000000*OO[[#This Row],[126 (04JUL1985 15:00:00)-Water Temperature (C)]]*OO[[#This Row],[68]]</f>
        <v>2.3493939680537503E-8</v>
      </c>
      <c r="BS72" s="10">
        <f>3/24000000*OO[[#This Row],[127 (04JUL1985 18:00:00)-Water Temperature (C)]]*OO[[#This Row],[69]]</f>
        <v>2.3650543350499995E-8</v>
      </c>
      <c r="BT72" s="10">
        <f>3/24000000*OO[[#This Row],[128 (04JUL1985 21:00:00)-Water Temperature (C)]]*OO[[#This Row],[70]]</f>
        <v>2.5105176244312498E-8</v>
      </c>
      <c r="BU72" s="10">
        <f>3/24000000*OO[[#This Row],[129 (05JUL1985 00:00:00)-Water Temperature (C)]]*OO[[#This Row],[71]]</f>
        <v>2.8220382788000002E-8</v>
      </c>
      <c r="BV72" s="10">
        <f>3/24000000*OO[[#This Row],[130 (05JUL1985 03:00:00)-Water Temperature (C)]]*OO[[#This Row],[72]]</f>
        <v>3.1170656256687496E-8</v>
      </c>
      <c r="BW72" s="10">
        <f>3/24000000*OO[[#This Row],[131 (05JUL1985 06:00:00)-Water Temperature (C)]]*OO[[#This Row],[73]]</f>
        <v>3.2223761301599995E-8</v>
      </c>
      <c r="BX72" s="10">
        <f>3/24000000*OO[[#This Row],[132 (05JUL1985 09:00:00)-Water Temperature (C)]]*OO[[#This Row],[74]]</f>
        <v>3.223346778355E-8</v>
      </c>
      <c r="BY72" s="10">
        <f>3/24000000*OO[[#This Row],[133 (05JUL1985 12:00:00)-Water Temperature (C)]]*OO[[#This Row],[75]]</f>
        <v>3.0988738315012496E-8</v>
      </c>
      <c r="BZ72" s="10">
        <f>3/24000000*OO[[#This Row],[134 (05JUL1985 15:00:00)-Water Temperature (C)]]*OO[[#This Row],[76]]</f>
        <v>2.9087879724374999E-8</v>
      </c>
      <c r="CA72" s="10">
        <f>3/24000000*OO[[#This Row],[135 (05JUL1985 18:00:00)-Water Temperature (C)]]*OO[[#This Row],[77]]</f>
        <v>2.7090351084499999E-8</v>
      </c>
      <c r="CB72" s="10">
        <f>3/24000000*OO[[#This Row],[136 (05JUL1985 21:00:00)-Water Temperature (C)]]*OO[[#This Row],[78]]</f>
        <v>2.5170317384999998E-8</v>
      </c>
      <c r="CC72" s="10">
        <f>3/24000000*OO[[#This Row],[137 (06JUL1985 00:00:00)-Water Temperature (C)]]*OO[[#This Row],[79]]</f>
        <v>2.3345405868150003E-8</v>
      </c>
      <c r="CD72" s="10">
        <f>3/24000000*OO[[#This Row],[138 (06JUL1985 03:00:00)-Water Temperature (C)]]*OO[[#This Row],[80]]</f>
        <v>2.1564427798875002E-8</v>
      </c>
      <c r="CE72" s="10">
        <f>3/24000000*OO[[#This Row],[139 (06JUL1985 06:00:00)-Water Temperature (C)]]*OO[[#This Row],[81]]</f>
        <v>2.0123905971400001E-8</v>
      </c>
      <c r="CF72" s="10">
        <f>3/24000000*OO[[#This Row],[140 (06JUL1985 09:00:00)-Water Temperature (C)]]*OO[[#This Row],[82]]</f>
        <v>1.9544624684505E-8</v>
      </c>
      <c r="CG72" s="10">
        <f>3/24000000*OO[[#This Row],[141 (06JUL1985 12:00:00)-Water Temperature (C)]]*OO[[#This Row],[83]]</f>
        <v>1.9427754565800001E-8</v>
      </c>
      <c r="CH72" s="10">
        <f>3/24000000*OO[[#This Row],[142 (06JUL1985 15:00:00)-Water Temperature (C)]]*OO[[#This Row],[84]]</f>
        <v>1.9679891590362499E-8</v>
      </c>
      <c r="CI72" s="10">
        <f>3/24000000*OO[[#This Row],[143 (06JUL1985 18:00:00)-Water Temperature (C)]]*OO[[#This Row],[85]]</f>
        <v>1.9921791439777499E-8</v>
      </c>
      <c r="CJ72" s="10">
        <f>3/24000000*OO[[#This Row],[144 (06JUL1985 21:00:00)-Water Temperature (C)]]*OO[[#This Row],[86]]</f>
        <v>2.0011825271506248E-8</v>
      </c>
      <c r="CK72" s="10">
        <f>3/24000000*OO[[#This Row],[145 (07JUL1985 00:00:00)-Water Temperature (C)]]*OO[[#This Row],[87]]</f>
        <v>1.9760740333289999E-8</v>
      </c>
      <c r="CL72" s="10">
        <f>3/24000000*OO[[#This Row],[146 (07JUL1985 03:00:00)-Water Temperature (C)]]*OO[[#This Row],[88]]</f>
        <v>1.9390447753537497E-8</v>
      </c>
      <c r="CM72" s="10">
        <f>3/24000000*OO[[#This Row],[147 (07JUL1985 06:00:00)-Water Temperature (C)]]*OO[[#This Row],[89]]</f>
        <v>1.8677131826362499E-8</v>
      </c>
      <c r="CN72" s="10">
        <f>3/24000000*OO[[#This Row],[148 (07JUL1985 09:00:00)-Water Temperature (C)]]*OO[[#This Row],[90]]</f>
        <v>1.8006090744210001E-8</v>
      </c>
      <c r="CO72" s="10">
        <f>3/24000000*OO[[#This Row],[149 (07JUL1985 12:00:00)-Water Temperature (C)]]*OO[[#This Row],[91]]</f>
        <v>1.730842394452875E-8</v>
      </c>
      <c r="CP72" s="10">
        <f>3/24000000*OO[[#This Row],[150 (07JUL1985 15:00:00)-Water Temperature (C)]]*OO[[#This Row],[92]]</f>
        <v>1.730842394452875E-8</v>
      </c>
      <c r="CQ72" s="10">
        <f>3/24000000*OO[[#This Row],[151 (07JUL1985 18:00:00)-Water Temperature (C)]]*OO[[#This Row],[93]]</f>
        <v>1.730842394452875E-8</v>
      </c>
      <c r="CR72" s="10">
        <f>3/24000000*OO[[#This Row],[152 (07JUL1985 21:00:00)-Water Temperature (C)]]*OO[[#This Row],[94]]</f>
        <v>1.730842394452875E-8</v>
      </c>
      <c r="CS72" s="10">
        <f>3/24000000*OO[[#This Row],[153 (08JUL1985 00:00:00)-Water Temperature (C)]]*OO[[#This Row],[95]]</f>
        <v>1.730842394452875E-8</v>
      </c>
      <c r="CT72" s="10">
        <f>3/24000000*OO[[#This Row],[154 (08JUL1985 03:00:00)-Water Temperature (C)]]*OO[[#This Row],[96]]</f>
        <v>1.730842394452875E-8</v>
      </c>
      <c r="CU72" s="10">
        <f>3/24000000*OO[[#This Row],[155 (08JUL1985 06:00:00)-Water Temperature (C)]]*OO[[#This Row],[97]]</f>
        <v>1.730842394452875E-8</v>
      </c>
      <c r="CV72" s="10">
        <f>3/24000000*OO[[#This Row],[156 (08JUL1985 09:00:00)-Water Temperature (C)]]*OO[[#This Row],[98]]</f>
        <v>1.730842394452875E-8</v>
      </c>
      <c r="CW72" s="10">
        <f>3/24000000*OO[[#This Row],[157 (08JUL1985 12:00:00)-Water Temperature (C)]]*OO[[#This Row],[99]]</f>
        <v>1.730842394452875E-8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3.17055061715617E-21</v>
      </c>
      <c r="D73" s="10">
        <f>3/24*OO[[#This Row],[60 (26JUN1985 09:00:00)-Water Temperature (C)]]*OO[[#This Row],[2]]/SUM(OO[2])</f>
        <v>2.2214638893959685E-8</v>
      </c>
      <c r="E73" s="10">
        <f>3/24*OO[[#This Row],[61 (26JUN1985 12:00:00)-Water Temperature (C)]]*OO[[#This Row],[3]]/SUM(OO[3])</f>
        <v>5.9667229531738114E-3</v>
      </c>
      <c r="F73" s="10">
        <f>3/24*OO[[#This Row],[62 (26JUN1985 15:00:00)-Water Temperature (C)]]*OO[[#This Row],[4]]/SUM(OO[4])</f>
        <v>0.1079874380795325</v>
      </c>
      <c r="G73" s="10">
        <f>3/24*OO[[#This Row],[63 (26JUN1985 18:00:00)-Water Temperature (C)]]*OO[[#This Row],[5]]/SUM(OO[5])</f>
        <v>9.4167966809357989E-2</v>
      </c>
      <c r="H73" s="10">
        <f>3/24*OO[[#This Row],[64 (26JUN1985 21:00:00)-Water Temperature (C)]]*OO[[#This Row],[6]]/SUM(OO[6])</f>
        <v>1.5227635006374744E-2</v>
      </c>
      <c r="I73" s="10">
        <f>3/24*OO[[#This Row],[65 (27JUN1985 00:00:00)-Water Temperature (C)]]*OO[[#This Row],[7]]/SUM(OO[7])</f>
        <v>9.266921022594558E-4</v>
      </c>
      <c r="J73" s="10">
        <f>3/24*OO[[#This Row],[66 (27JUN1985 03:00:00)-Water Temperature (C)]]*OO[[#This Row],[8]]/SUM(OO[8])</f>
        <v>8.1803237146711911E-5</v>
      </c>
      <c r="K73" s="10">
        <f>3/24*OO[[#This Row],[67 (27JUN1985 06:00:00)-Water Temperature (C)]]*OO[[#This Row],[9]]/SUM(OO[9])</f>
        <v>4.9084286048119679E-5</v>
      </c>
      <c r="L73" s="10">
        <f>3/24*OO[[#This Row],[68 (27JUN1985 09:00:00)-Water Temperature (C)]]*OO[[#This Row],[10]]/SUM(OO[10])</f>
        <v>4.3296344768479391E-5</v>
      </c>
      <c r="M73" s="10">
        <f>3/24*OO[[#This Row],[69 (27JUN1985 12:00:00)-Water Temperature (C)]]*OO[[#This Row],[11]]/SUM(OO[11])</f>
        <v>3.895624051578786E-5</v>
      </c>
      <c r="N73" s="10">
        <f>3/24*OO[[#This Row],[70 (27JUN1985 15:00:00)-Water Temperature (C)]]*OO[[#This Row],[12]]/SUM(OO[12])</f>
        <v>3.6443611352418826E-5</v>
      </c>
      <c r="O73" s="10">
        <f>3/24*OO[[#This Row],[71 (27JUN1985 18:00:00)-Water Temperature (C)]]*OO[[#This Row],[13]]/SUM(OO[13])</f>
        <v>3.8698425514489605E-5</v>
      </c>
      <c r="P73" s="10">
        <f>3/24*OO[[#This Row],[72 (27JUN1985 21:00:00)-Water Temperature (C)]]*OO[[#This Row],[14]]/SUM(OO[14])</f>
        <v>4.2108783106885156E-5</v>
      </c>
      <c r="Q73" s="10">
        <f>3/24*OO[[#This Row],[73 (28JUN1985 00:00:00)-Water Temperature (C)]]*OO[[#This Row],[15]]/SUM(OO[15])</f>
        <v>4.2008015106344217E-5</v>
      </c>
      <c r="R73" s="10">
        <f>3/24*OO[[#This Row],[74 (28JUN1985 03:00:00)-Water Temperature (C)]]*OO[[#This Row],[16]]/SUM(OO[16])</f>
        <v>3.8420253576015256E-5</v>
      </c>
      <c r="S73" s="10">
        <f>3/24*OO[[#This Row],[75 (28JUN1985 06:00:00)-Water Temperature (C)]]*OO[[#This Row],[17]]/SUM(OO[17])</f>
        <v>3.3531655332411222E-5</v>
      </c>
      <c r="T73" s="10">
        <f>3/24*OO[[#This Row],[76 (28JUN1985 09:00:00)-Water Temperature (C)]]*OO[[#This Row],[18]]/SUM(OO[18])</f>
        <v>2.886940710753265E-5</v>
      </c>
      <c r="U73" s="10">
        <f>3/24*OO[[#This Row],[77 (28JUN1985 12:00:00)-Water Temperature (C)]]*OO[[#This Row],[19]]/SUM(OO[19])</f>
        <v>2.542816130552442E-5</v>
      </c>
      <c r="V73" s="10">
        <f>3/24000000*OO[[#This Row],[78 (28JUN1985 15:00:00)-Water Temperature (C)]]*OO[[#This Row],[20]]</f>
        <v>2.2440427620199997E-5</v>
      </c>
      <c r="W73" s="10">
        <f>3/24000000*OO[[#This Row],[79 (28JUN1985 18:00:00)-Water Temperature (C)]]*OO[[#This Row],[21]]</f>
        <v>2.0072772352675001E-5</v>
      </c>
      <c r="X73" s="10">
        <f>3/24000000*OO[[#This Row],[80 (28JUN1985 21:00:00)-Water Temperature (C)]]*OO[[#This Row],[22]]</f>
        <v>1.7700822293245E-5</v>
      </c>
      <c r="Y73" s="10">
        <f>3/24000000*OO[[#This Row],[81 (29JUN1985 00:00:00)-Water Temperature (C)]]*OO[[#This Row],[23]]</f>
        <v>1.5521395021769997E-5</v>
      </c>
      <c r="Z73" s="10">
        <f>3/24000000*OO[[#This Row],[82 (29JUN1985 03:00:00)-Water Temperature (C)]]*OO[[#This Row],[24]]</f>
        <v>1.3500090794977498E-5</v>
      </c>
      <c r="AA73" s="10">
        <f>3/24000000*OO[[#This Row],[83 (29JUN1985 06:00:00)-Water Temperature (C)]]*OO[[#This Row],[25]]</f>
        <v>1.1520604243172499E-5</v>
      </c>
      <c r="AB73" s="10">
        <f>3/24000000*OO[[#This Row],[84 (29JUN1985 09:00:00)-Water Temperature (C)]]*OO[[#This Row],[26]]</f>
        <v>9.7732697551574996E-6</v>
      </c>
      <c r="AC73" s="10">
        <f>3/24000000*OO[[#This Row],[85 (29JUN1985 12:00:00)-Water Temperature (C)]]*OO[[#This Row],[27]]</f>
        <v>8.5241468641312486E-6</v>
      </c>
      <c r="AD73" s="10">
        <f>3/24000000*OO[[#This Row],[86 (29JUN1985 15:00:00)-Water Temperature (C)]]*OO[[#This Row],[28]]</f>
        <v>7.6363975805300008E-6</v>
      </c>
      <c r="AE73" s="10">
        <f>3/24000000*OO[[#This Row],[88 (29JUN1985 21:00:00)-Water Temperature (C)]]*OO[[#This Row],[30]]</f>
        <v>6.1263084245999994E-6</v>
      </c>
      <c r="AF73" s="10">
        <f>3/24000000*OO[[#This Row],[88 (29JUN1985 21:00:00)-Water Temperature (C)]]*OO[[#This Row],[30]]</f>
        <v>6.1263084245999994E-6</v>
      </c>
      <c r="AG73" s="10">
        <f>3/24000000*OO[[#This Row],[89 (30JUN1985 00:00:00)-Water Temperature (C)]]*OO[[#This Row],[31]]</f>
        <v>5.3276939443125E-6</v>
      </c>
      <c r="AH73" s="10">
        <f>3/24000000*OO[[#This Row],[90 (30JUN1985 03:00:00)-Water Temperature (C)]]*OO[[#This Row],[32]]</f>
        <v>4.6408785490549995E-6</v>
      </c>
      <c r="AI73" s="10">
        <f>3/24000000*OO[[#This Row],[91 (30JUN1985 06:00:00)-Water Temperature (C)]]*OO[[#This Row],[33]]</f>
        <v>4.0309012003449998E-6</v>
      </c>
      <c r="AJ73" s="10">
        <f>3/24000000*OO[[#This Row],[92 (30JUN1985 09:00:00)-Water Temperature (C)]]*OO[[#This Row],[34]]</f>
        <v>3.5665791962287499E-6</v>
      </c>
      <c r="AK73" s="10">
        <f>3/24000000*OO[[#This Row],[93 (30JUN1985 12:00:00)-Water Temperature (C)]]*OO[[#This Row],[35]]</f>
        <v>3.1424484107137496E-6</v>
      </c>
      <c r="AL73" s="10">
        <f>3/24000000*OO[[#This Row],[94 (30JUN1985 15:00:00)-Water Temperature (C)]]*OO[[#This Row],[36]]</f>
        <v>2.7699543397499992E-6</v>
      </c>
      <c r="AM73" s="10">
        <f>3/24000000*OO[[#This Row],[95 (30JUN1985 18:00:00)-Water Temperature (C)]]*OO[[#This Row],[37]]</f>
        <v>2.4729723949875001E-6</v>
      </c>
      <c r="AN73" s="10">
        <f>3/24000000*OO[[#This Row],[96 (30JUN1985 21:00:00)-Water Temperature (C)]]*OO[[#This Row],[38]]</f>
        <v>2.1307277820949994E-6</v>
      </c>
      <c r="AO73" s="10">
        <f>3/24000000*OO[[#This Row],[97 (01JUL1985 00:00:00)-Water Temperature (C)]]*OO[[#This Row],[39]]</f>
        <v>1.7264780289277497E-6</v>
      </c>
      <c r="AP73" s="10">
        <f>3/24000000*OO[[#This Row],[98 (01JUL1985 03:00:00)-Water Temperature (C)]]*OO[[#This Row],[40]]</f>
        <v>1.3674334783227502E-6</v>
      </c>
      <c r="AQ73" s="10">
        <f>3/24000000*OO[[#This Row],[99 (01JUL1985 06:00:00)-Water Temperature (C)]]*OO[[#This Row],[41]]</f>
        <v>1.092774068730375E-6</v>
      </c>
      <c r="AR73" s="10">
        <f>3/24000000*OO[[#This Row],[100 (01JUL1985 09:00:00)-Water Temperature (C)]]*OO[[#This Row],[42]]</f>
        <v>9.3103341704062492E-7</v>
      </c>
      <c r="AS73" s="10">
        <f>3/24000000*OO[[#This Row],[101 (01JUL1985 12:00:00)-Water Temperature (C)]]*OO[[#This Row],[43]]</f>
        <v>8.2143398262499989E-7</v>
      </c>
      <c r="AT73" s="10">
        <f>3/24000000*OO[[#This Row],[102 (01JUL1985 15:00:00)-Water Temperature (C)]]*OO[[#This Row],[44]]</f>
        <v>7.4173128014474999E-7</v>
      </c>
      <c r="AU73" s="10">
        <f>3/24000000*OO[[#This Row],[103 (01JUL1985 18:00:00)-Water Temperature (C)]]*OO[[#This Row],[45]]</f>
        <v>6.7157497211999991E-7</v>
      </c>
      <c r="AV73" s="10">
        <f>3/24000000*OO[[#This Row],[104 (01JUL1985 21:00:00)-Water Temperature (C)]]*OO[[#This Row],[46]]</f>
        <v>5.7297769938825E-7</v>
      </c>
      <c r="AW73" s="10">
        <f>3/24000000*OO[[#This Row],[105 (02JUL1985 00:00:00)-Water Temperature (C)]]*OO[[#This Row],[47]]</f>
        <v>4.4463146859000002E-7</v>
      </c>
      <c r="AX73" s="10">
        <f>3/24000000*OO[[#This Row],[106 (02JUL1985 03:00:00)-Water Temperature (C)]]*OO[[#This Row],[48]]</f>
        <v>3.2528477144625E-7</v>
      </c>
      <c r="AY73" s="10">
        <f>3/24000000*OO[[#This Row],[107 (02JUL1985 06:00:00)-Water Temperature (C)]]*OO[[#This Row],[49]]</f>
        <v>2.3942788299325001E-7</v>
      </c>
      <c r="AZ73" s="10">
        <f>3/24000000*OO[[#This Row],[108 (02JUL1985 09:00:00)-Water Temperature (C)]]*OO[[#This Row],[50]]</f>
        <v>1.9268092267649997E-7</v>
      </c>
      <c r="BA73" s="10">
        <f>3/24000000*OO[[#This Row],[109 (02JUL1985 12:00:00)-Water Temperature (C)]]*OO[[#This Row],[51]]</f>
        <v>1.6440267744460001E-7</v>
      </c>
      <c r="BB73" s="10">
        <f>3/24000000*OO[[#This Row],[110 (02JUL1985 15:00:00)-Water Temperature (C)]]*OO[[#This Row],[52]]</f>
        <v>1.4697189332849998E-7</v>
      </c>
      <c r="BC73" s="10">
        <f>3/24000000*OO[[#This Row],[111 (02JUL1985 18:00:00)-Water Temperature (C)]]*OO[[#This Row],[53]]</f>
        <v>1.3386424104625E-7</v>
      </c>
      <c r="BD73" s="10">
        <f>3/24000000*OO[[#This Row],[112 (02JUL1985 21:00:00)-Water Temperature (C)]]*OO[[#This Row],[54]]</f>
        <v>1.2049620651475E-7</v>
      </c>
      <c r="BE73" s="10">
        <f>3/24000000*OO[[#This Row],[113 (03JUL1985 00:00:00)-Water Temperature (C)]]*OO[[#This Row],[55]]</f>
        <v>1.0560005722814999E-7</v>
      </c>
      <c r="BF73" s="10">
        <f>3/24000000*OO[[#This Row],[114 (03JUL1985 03:00:00)-Water Temperature (C)]]*OO[[#This Row],[56]]</f>
        <v>9.2218237213949999E-8</v>
      </c>
      <c r="BG73" s="10">
        <f>3/24000000*OO[[#This Row],[115 (03JUL1985 06:00:00)-Water Temperature (C)]]*OO[[#This Row],[57]]</f>
        <v>8.1263518155224999E-8</v>
      </c>
      <c r="BH73" s="10">
        <f>3/24000000*OO[[#This Row],[116 (03JUL1985 09:00:00)-Water Temperature (C)]]*OO[[#This Row],[58]]</f>
        <v>7.4746703782799999E-8</v>
      </c>
      <c r="BI73" s="10">
        <f>3/24000000*OO[[#This Row],[117 (03JUL1985 12:00:00)-Water Temperature (C)]]*OO[[#This Row],[59]]</f>
        <v>6.7263767857187497E-8</v>
      </c>
      <c r="BJ73" s="10">
        <f>3/24000000*OO[[#This Row],[118 (03JUL1985 15:00:00)-Water Temperature (C)]]*OO[[#This Row],[60]]</f>
        <v>6.2804890808075001E-8</v>
      </c>
      <c r="BK73" s="10">
        <f>3/24000000*OO[[#This Row],[119 (03JUL1985 18:00:00)-Water Temperature (C)]]*OO[[#This Row],[61]]</f>
        <v>5.8686632647499986E-8</v>
      </c>
      <c r="BL73" s="10">
        <f>3/24000000*OO[[#This Row],[120 (03JUL1985 21:00:00)-Water Temperature (C)]]*OO[[#This Row],[62]]</f>
        <v>5.3752121137487496E-8</v>
      </c>
      <c r="BM73" s="10">
        <f>3/24000000*OO[[#This Row],[121 (04JUL1985 00:00:00)-Water Temperature (C)]]*OO[[#This Row],[63]]</f>
        <v>4.661389637449999E-8</v>
      </c>
      <c r="BN73" s="10">
        <f>3/24000000*OO[[#This Row],[122 (04JUL1985 03:00:00)-Water Temperature (C)]]*OO[[#This Row],[64]]</f>
        <v>3.8983637612749994E-8</v>
      </c>
      <c r="BO73" s="10">
        <f>3/24000000*OO[[#This Row],[123 (04JUL1985 06:00:00)-Water Temperature (C)]]*OO[[#This Row],[65]]</f>
        <v>3.338266929425E-8</v>
      </c>
      <c r="BP73" s="10">
        <f>3/24000000*OO[[#This Row],[124 (04JUL1985 09:00:00)-Water Temperature (C)]]*OO[[#This Row],[66]]</f>
        <v>3.1299202172024999E-8</v>
      </c>
      <c r="BQ73" s="10">
        <f>3/24000000*OO[[#This Row],[125 (04JUL1985 12:00:00)-Water Temperature (C)]]*OO[[#This Row],[67]]</f>
        <v>3.0602252589912495E-8</v>
      </c>
      <c r="BR73" s="10">
        <f>3/24000000*OO[[#This Row],[126 (04JUL1985 15:00:00)-Water Temperature (C)]]*OO[[#This Row],[68]]</f>
        <v>3.0366129280124993E-8</v>
      </c>
      <c r="BS73" s="10">
        <f>3/24000000*OO[[#This Row],[127 (04JUL1985 18:00:00)-Water Temperature (C)]]*OO[[#This Row],[69]]</f>
        <v>3.0384348880024994E-8</v>
      </c>
      <c r="BT73" s="10">
        <f>3/24000000*OO[[#This Row],[128 (04JUL1985 21:00:00)-Water Temperature (C)]]*OO[[#This Row],[70]]</f>
        <v>3.1740810767325001E-8</v>
      </c>
      <c r="BU73" s="10">
        <f>3/24000000*OO[[#This Row],[129 (05JUL1985 00:00:00)-Water Temperature (C)]]*OO[[#This Row],[71]]</f>
        <v>3.5389311514575E-8</v>
      </c>
      <c r="BV73" s="10">
        <f>3/24000000*OO[[#This Row],[130 (05JUL1985 03:00:00)-Water Temperature (C)]]*OO[[#This Row],[72]]</f>
        <v>3.9359319758949999E-8</v>
      </c>
      <c r="BW73" s="10">
        <f>3/24000000*OO[[#This Row],[131 (05JUL1985 06:00:00)-Water Temperature (C)]]*OO[[#This Row],[73]]</f>
        <v>4.1126109595275001E-8</v>
      </c>
      <c r="BX73" s="10">
        <f>3/24000000*OO[[#This Row],[132 (05JUL1985 09:00:00)-Water Temperature (C)]]*OO[[#This Row],[74]]</f>
        <v>4.1501725043999992E-8</v>
      </c>
      <c r="BY73" s="10">
        <f>3/24000000*OO[[#This Row],[133 (05JUL1985 12:00:00)-Water Temperature (C)]]*OO[[#This Row],[75]]</f>
        <v>4.0123714760662497E-8</v>
      </c>
      <c r="BZ73" s="10">
        <f>3/24000000*OO[[#This Row],[134 (05JUL1985 15:00:00)-Water Temperature (C)]]*OO[[#This Row],[76]]</f>
        <v>3.7717384935625E-8</v>
      </c>
      <c r="CA73" s="10">
        <f>3/24000000*OO[[#This Row],[135 (05JUL1985 18:00:00)-Water Temperature (C)]]*OO[[#This Row],[77]]</f>
        <v>3.5129845674112506E-8</v>
      </c>
      <c r="CB73" s="10">
        <f>3/24000000*OO[[#This Row],[136 (05JUL1985 21:00:00)-Water Temperature (C)]]*OO[[#This Row],[78]]</f>
        <v>3.2557292360687499E-8</v>
      </c>
      <c r="CC73" s="10">
        <f>3/24000000*OO[[#This Row],[137 (06JUL1985 00:00:00)-Water Temperature (C)]]*OO[[#This Row],[79]]</f>
        <v>3.0183009416000002E-8</v>
      </c>
      <c r="CD73" s="10">
        <f>3/24000000*OO[[#This Row],[138 (06JUL1985 03:00:00)-Water Temperature (C)]]*OO[[#This Row],[80]]</f>
        <v>2.7877385265049999E-8</v>
      </c>
      <c r="CE73" s="10">
        <f>3/24000000*OO[[#This Row],[139 (06JUL1985 06:00:00)-Water Temperature (C)]]*OO[[#This Row],[81]]</f>
        <v>2.6028740826824999E-8</v>
      </c>
      <c r="CF73" s="10">
        <f>3/24000000*OO[[#This Row],[140 (06JUL1985 09:00:00)-Water Temperature (C)]]*OO[[#This Row],[82]]</f>
        <v>2.5283097683962498E-8</v>
      </c>
      <c r="CG73" s="10">
        <f>3/24000000*OO[[#This Row],[141 (06JUL1985 12:00:00)-Water Temperature (C)]]*OO[[#This Row],[83]]</f>
        <v>2.5089991690774998E-8</v>
      </c>
      <c r="CH73" s="10">
        <f>3/24000000*OO[[#This Row],[142 (06JUL1985 15:00:00)-Water Temperature (C)]]*OO[[#This Row],[84]]</f>
        <v>2.5385813899799993E-8</v>
      </c>
      <c r="CI73" s="10">
        <f>3/24000000*OO[[#This Row],[143 (06JUL1985 18:00:00)-Water Temperature (C)]]*OO[[#This Row],[85]]</f>
        <v>2.5643330280749996E-8</v>
      </c>
      <c r="CJ73" s="10">
        <f>3/24000000*OO[[#This Row],[144 (06JUL1985 21:00:00)-Water Temperature (C)]]*OO[[#This Row],[86]]</f>
        <v>2.5670034028799996E-8</v>
      </c>
      <c r="CK73" s="10">
        <f>3/24000000*OO[[#This Row],[145 (07JUL1985 00:00:00)-Water Temperature (C)]]*OO[[#This Row],[87]]</f>
        <v>2.5294032817049998E-8</v>
      </c>
      <c r="CL73" s="10">
        <f>3/24000000*OO[[#This Row],[146 (07JUL1985 03:00:00)-Water Temperature (C)]]*OO[[#This Row],[88]]</f>
        <v>2.4873307006887495E-8</v>
      </c>
      <c r="CM73" s="10">
        <f>3/24000000*OO[[#This Row],[147 (07JUL1985 06:00:00)-Water Temperature (C)]]*OO[[#This Row],[89]]</f>
        <v>2.4044396335537501E-8</v>
      </c>
      <c r="CN73" s="10">
        <f>3/24000000*OO[[#This Row],[148 (07JUL1985 09:00:00)-Water Temperature (C)]]*OO[[#This Row],[90]]</f>
        <v>2.3268535287524999E-8</v>
      </c>
      <c r="CO73" s="10">
        <f>3/24000000*OO[[#This Row],[149 (07JUL1985 12:00:00)-Water Temperature (C)]]*OO[[#This Row],[91]]</f>
        <v>2.2433754963550001E-8</v>
      </c>
      <c r="CP73" s="10">
        <f>3/24000000*OO[[#This Row],[150 (07JUL1985 15:00:00)-Water Temperature (C)]]*OO[[#This Row],[92]]</f>
        <v>2.2433754963550001E-8</v>
      </c>
      <c r="CQ73" s="10">
        <f>3/24000000*OO[[#This Row],[151 (07JUL1985 18:00:00)-Water Temperature (C)]]*OO[[#This Row],[93]]</f>
        <v>2.2433754963550001E-8</v>
      </c>
      <c r="CR73" s="10">
        <f>3/24000000*OO[[#This Row],[152 (07JUL1985 21:00:00)-Water Temperature (C)]]*OO[[#This Row],[94]]</f>
        <v>2.2433754963550001E-8</v>
      </c>
      <c r="CS73" s="10">
        <f>3/24000000*OO[[#This Row],[153 (08JUL1985 00:00:00)-Water Temperature (C)]]*OO[[#This Row],[95]]</f>
        <v>2.2433754963550001E-8</v>
      </c>
      <c r="CT73" s="10">
        <f>3/24000000*OO[[#This Row],[154 (08JUL1985 03:00:00)-Water Temperature (C)]]*OO[[#This Row],[96]]</f>
        <v>2.2433754963550001E-8</v>
      </c>
      <c r="CU73" s="10">
        <f>3/24000000*OO[[#This Row],[155 (08JUL1985 06:00:00)-Water Temperature (C)]]*OO[[#This Row],[97]]</f>
        <v>2.2433754963550001E-8</v>
      </c>
      <c r="CV73" s="10">
        <f>3/24000000*OO[[#This Row],[156 (08JUL1985 09:00:00)-Water Temperature (C)]]*OO[[#This Row],[98]]</f>
        <v>2.2433754963550001E-8</v>
      </c>
      <c r="CW73" s="10">
        <f>3/24000000*OO[[#This Row],[157 (08JUL1985 12:00:00)-Water Temperature (C)]]*OO[[#This Row],[99]]</f>
        <v>2.2433754963550001E-8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5.4887468553206813E-22</v>
      </c>
      <c r="D74" s="10">
        <f>3/24*OO[[#This Row],[60 (26JUN1985 09:00:00)-Water Temperature (C)]]*OO[[#This Row],[2]]/SUM(OO[2])</f>
        <v>4.41803994601031E-9</v>
      </c>
      <c r="E74" s="10">
        <f>3/24*OO[[#This Row],[61 (26JUN1985 12:00:00)-Water Temperature (C)]]*OO[[#This Row],[3]]/SUM(OO[3])</f>
        <v>3.7835474781808985E-3</v>
      </c>
      <c r="F74" s="10">
        <f>3/24*OO[[#This Row],[62 (26JUN1985 15:00:00)-Water Temperature (C)]]*OO[[#This Row],[4]]/SUM(OO[4])</f>
        <v>9.5687482574593127E-2</v>
      </c>
      <c r="G74" s="10">
        <f>3/24*OO[[#This Row],[63 (26JUN1985 18:00:00)-Water Temperature (C)]]*OO[[#This Row],[5]]/SUM(OO[5])</f>
        <v>0.10281182674159124</v>
      </c>
      <c r="H74" s="10">
        <f>3/24*OO[[#This Row],[64 (26JUN1985 21:00:00)-Water Temperature (C)]]*OO[[#This Row],[6]]/SUM(OO[6])</f>
        <v>1.9377221355825421E-2</v>
      </c>
      <c r="I74" s="10">
        <f>3/24*OO[[#This Row],[65 (27JUN1985 00:00:00)-Water Temperature (C)]]*OO[[#This Row],[7]]/SUM(OO[7])</f>
        <v>1.31980784680232E-3</v>
      </c>
      <c r="J74" s="10">
        <f>3/24*OO[[#This Row],[66 (27JUN1985 03:00:00)-Water Temperature (C)]]*OO[[#This Row],[8]]/SUM(OO[8])</f>
        <v>1.0003843406377956E-4</v>
      </c>
      <c r="K74" s="10">
        <f>3/24*OO[[#This Row],[67 (27JUN1985 06:00:00)-Water Temperature (C)]]*OO[[#This Row],[9]]/SUM(OO[9])</f>
        <v>5.0132722584967115E-5</v>
      </c>
      <c r="L74" s="10">
        <f>3/24*OO[[#This Row],[68 (27JUN1985 09:00:00)-Water Temperature (C)]]*OO[[#This Row],[10]]/SUM(OO[10])</f>
        <v>4.3754979871315057E-5</v>
      </c>
      <c r="M74" s="10">
        <f>3/24*OO[[#This Row],[69 (27JUN1985 12:00:00)-Water Temperature (C)]]*OO[[#This Row],[11]]/SUM(OO[11])</f>
        <v>3.9339346301961334E-5</v>
      </c>
      <c r="N74" s="10">
        <f>3/24*OO[[#This Row],[70 (27JUN1985 15:00:00)-Water Temperature (C)]]*OO[[#This Row],[12]]/SUM(OO[12])</f>
        <v>3.6575316748659041E-5</v>
      </c>
      <c r="O74" s="10">
        <f>3/24*OO[[#This Row],[71 (27JUN1985 18:00:00)-Water Temperature (C)]]*OO[[#This Row],[13]]/SUM(OO[13])</f>
        <v>3.838798968005748E-5</v>
      </c>
      <c r="P74" s="10">
        <f>3/24*OO[[#This Row],[72 (27JUN1985 21:00:00)-Water Temperature (C)]]*OO[[#This Row],[14]]/SUM(OO[14])</f>
        <v>4.1912757558327797E-5</v>
      </c>
      <c r="Q74" s="10">
        <f>3/24*OO[[#This Row],[73 (28JUN1985 00:00:00)-Water Temperature (C)]]*OO[[#This Row],[15]]/SUM(OO[15])</f>
        <v>4.2259503925188683E-5</v>
      </c>
      <c r="R74" s="10">
        <f>3/24*OO[[#This Row],[74 (28JUN1985 03:00:00)-Water Temperature (C)]]*OO[[#This Row],[16]]/SUM(OO[16])</f>
        <v>3.8976135304301381E-5</v>
      </c>
      <c r="S74" s="10">
        <f>3/24*OO[[#This Row],[75 (28JUN1985 06:00:00)-Water Temperature (C)]]*OO[[#This Row],[17]]/SUM(OO[17])</f>
        <v>3.4166358450483845E-5</v>
      </c>
      <c r="T74" s="10">
        <f>3/24*OO[[#This Row],[76 (28JUN1985 09:00:00)-Water Temperature (C)]]*OO[[#This Row],[18]]/SUM(OO[18])</f>
        <v>2.9476171291628322E-5</v>
      </c>
      <c r="U74" s="10">
        <f>3/24*OO[[#This Row],[77 (28JUN1985 12:00:00)-Water Temperature (C)]]*OO[[#This Row],[19]]/SUM(OO[19])</f>
        <v>2.5984020412834153E-5</v>
      </c>
      <c r="V74" s="10">
        <f>3/24000000*OO[[#This Row],[78 (28JUN1985 15:00:00)-Water Temperature (C)]]*OO[[#This Row],[20]]</f>
        <v>2.2910444584999999E-5</v>
      </c>
      <c r="W74" s="10">
        <f>3/24000000*OO[[#This Row],[79 (28JUN1985 18:00:00)-Water Temperature (C)]]*OO[[#This Row],[21]]</f>
        <v>2.048322362267E-5</v>
      </c>
      <c r="X74" s="10">
        <f>3/24000000*OO[[#This Row],[80 (28JUN1985 21:00:00)-Water Temperature (C)]]*OO[[#This Row],[22]]</f>
        <v>1.8073484467687499E-5</v>
      </c>
      <c r="Y74" s="10">
        <f>3/24000000*OO[[#This Row],[81 (29JUN1985 00:00:00)-Water Temperature (C)]]*OO[[#This Row],[23]]</f>
        <v>1.5889789471077497E-5</v>
      </c>
      <c r="Z74" s="10">
        <f>3/24000000*OO[[#This Row],[82 (29JUN1985 03:00:00)-Water Temperature (C)]]*OO[[#This Row],[24]]</f>
        <v>1.3868500204499999E-5</v>
      </c>
      <c r="AA74" s="10">
        <f>3/24000000*OO[[#This Row],[83 (29JUN1985 06:00:00)-Water Temperature (C)]]*OO[[#This Row],[25]]</f>
        <v>1.1893955490799997E-5</v>
      </c>
      <c r="AB74" s="10">
        <f>3/24000000*OO[[#This Row],[84 (29JUN1985 09:00:00)-Water Temperature (C)]]*OO[[#This Row],[26]]</f>
        <v>1.0125577204080001E-5</v>
      </c>
      <c r="AC74" s="10">
        <f>3/24000000*OO[[#This Row],[85 (29JUN1985 12:00:00)-Water Temperature (C)]]*OO[[#This Row],[27]]</f>
        <v>8.8286756392187506E-6</v>
      </c>
      <c r="AD74" s="10">
        <f>3/24000000*OO[[#This Row],[86 (29JUN1985 15:00:00)-Water Temperature (C)]]*OO[[#This Row],[28]]</f>
        <v>7.9086188618387495E-6</v>
      </c>
      <c r="AE74" s="10">
        <f>3/24000000*OO[[#This Row],[88 (29JUN1985 21:00:00)-Water Temperature (C)]]*OO[[#This Row],[30]]</f>
        <v>6.3804042070312501E-6</v>
      </c>
      <c r="AF74" s="10">
        <f>3/24000000*OO[[#This Row],[88 (29JUN1985 21:00:00)-Water Temperature (C)]]*OO[[#This Row],[30]]</f>
        <v>6.3804042070312501E-6</v>
      </c>
      <c r="AG74" s="10">
        <f>3/24000000*OO[[#This Row],[89 (30JUN1985 00:00:00)-Water Temperature (C)]]*OO[[#This Row],[31]]</f>
        <v>5.5668481441424997E-6</v>
      </c>
      <c r="AH74" s="10">
        <f>3/24000000*OO[[#This Row],[90 (30JUN1985 03:00:00)-Water Temperature (C)]]*OO[[#This Row],[32]]</f>
        <v>4.8637750507500001E-6</v>
      </c>
      <c r="AI74" s="10">
        <f>3/24000000*OO[[#This Row],[91 (30JUN1985 06:00:00)-Water Temperature (C)]]*OO[[#This Row],[33]]</f>
        <v>4.2409466037074996E-6</v>
      </c>
      <c r="AJ74" s="10">
        <f>3/24000000*OO[[#This Row],[92 (30JUN1985 09:00:00)-Water Temperature (C)]]*OO[[#This Row],[34]]</f>
        <v>3.7693181310599999E-6</v>
      </c>
      <c r="AK74" s="10">
        <f>3/24000000*OO[[#This Row],[93 (30JUN1985 12:00:00)-Water Temperature (C)]]*OO[[#This Row],[35]]</f>
        <v>3.3339455627824995E-6</v>
      </c>
      <c r="AL74" s="10">
        <f>3/24000000*OO[[#This Row],[94 (30JUN1985 15:00:00)-Water Temperature (C)]]*OO[[#This Row],[36]]</f>
        <v>2.9465906614925003E-6</v>
      </c>
      <c r="AM74" s="10">
        <f>3/24000000*OO[[#This Row],[95 (30JUN1985 18:00:00)-Water Temperature (C)]]*OO[[#This Row],[37]]</f>
        <v>2.6404045309862503E-6</v>
      </c>
      <c r="AN74" s="10">
        <f>3/24000000*OO[[#This Row],[96 (30JUN1985 21:00:00)-Water Temperature (C)]]*OO[[#This Row],[38]]</f>
        <v>2.2894250459599998E-6</v>
      </c>
      <c r="AO74" s="10">
        <f>3/24000000*OO[[#This Row],[97 (01JUL1985 00:00:00)-Water Temperature (C)]]*OO[[#This Row],[39]]</f>
        <v>1.8668028494523748E-6</v>
      </c>
      <c r="AP74" s="10">
        <f>3/24000000*OO[[#This Row],[98 (01JUL1985 03:00:00)-Water Temperature (C)]]*OO[[#This Row],[40]]</f>
        <v>1.4848041287141249E-6</v>
      </c>
      <c r="AQ74" s="10">
        <f>3/24000000*OO[[#This Row],[99 (01JUL1985 06:00:00)-Water Temperature (C)]]*OO[[#This Row],[41]]</f>
        <v>1.1883493225020001E-6</v>
      </c>
      <c r="AR74" s="10">
        <f>3/24000000*OO[[#This Row],[100 (01JUL1985 09:00:00)-Water Temperature (C)]]*OO[[#This Row],[42]]</f>
        <v>1.0128565131708749E-6</v>
      </c>
      <c r="AS74" s="10">
        <f>3/24000000*OO[[#This Row],[101 (01JUL1985 12:00:00)-Water Temperature (C)]]*OO[[#This Row],[43]]</f>
        <v>8.9414770345499992E-7</v>
      </c>
      <c r="AT74" s="10">
        <f>3/24000000*OO[[#This Row],[102 (01JUL1985 15:00:00)-Water Temperature (C)]]*OO[[#This Row],[44]]</f>
        <v>8.0819349254124998E-7</v>
      </c>
      <c r="AU74" s="10">
        <f>3/24000000*OO[[#This Row],[103 (01JUL1985 18:00:00)-Water Temperature (C)]]*OO[[#This Row],[45]]</f>
        <v>7.33529033054125E-7</v>
      </c>
      <c r="AV74" s="10">
        <f>3/24000000*OO[[#This Row],[104 (01JUL1985 21:00:00)-Water Temperature (C)]]*OO[[#This Row],[46]]</f>
        <v>6.3073232856649999E-7</v>
      </c>
      <c r="AW74" s="10">
        <f>3/24000000*OO[[#This Row],[105 (02JUL1985 00:00:00)-Water Temperature (C)]]*OO[[#This Row],[47]]</f>
        <v>4.9432589029874998E-7</v>
      </c>
      <c r="AX74" s="10">
        <f>3/24000000*OO[[#This Row],[106 (02JUL1985 03:00:00)-Water Temperature (C)]]*OO[[#This Row],[48]]</f>
        <v>3.6364737195162494E-7</v>
      </c>
      <c r="AY74" s="10">
        <f>3/24000000*OO[[#This Row],[107 (02JUL1985 06:00:00)-Water Temperature (C)]]*OO[[#This Row],[49]]</f>
        <v>2.6717297273649998E-7</v>
      </c>
      <c r="AZ74" s="10">
        <f>3/24000000*OO[[#This Row],[108 (02JUL1985 09:00:00)-Water Temperature (C)]]*OO[[#This Row],[50]]</f>
        <v>2.1392327485574997E-7</v>
      </c>
      <c r="BA74" s="10">
        <f>3/24000000*OO[[#This Row],[109 (02JUL1985 12:00:00)-Water Temperature (C)]]*OO[[#This Row],[51]]</f>
        <v>1.8165807529812498E-7</v>
      </c>
      <c r="BB74" s="10">
        <f>3/24000000*OO[[#This Row],[110 (02JUL1985 15:00:00)-Water Temperature (C)]]*OO[[#This Row],[52]]</f>
        <v>1.6184267561934998E-7</v>
      </c>
      <c r="BC74" s="10">
        <f>3/24000000*OO[[#This Row],[111 (02JUL1985 18:00:00)-Water Temperature (C)]]*OO[[#This Row],[53]]</f>
        <v>1.470287574514125E-7</v>
      </c>
      <c r="BD74" s="10">
        <f>3/24000000*OO[[#This Row],[112 (02JUL1985 21:00:00)-Water Temperature (C)]]*OO[[#This Row],[54]]</f>
        <v>1.3230510274195001E-7</v>
      </c>
      <c r="BE74" s="10">
        <f>3/24000000*OO[[#This Row],[113 (03JUL1985 00:00:00)-Water Temperature (C)]]*OO[[#This Row],[55]]</f>
        <v>1.1600911955641249E-7</v>
      </c>
      <c r="BF74" s="10">
        <f>3/24000000*OO[[#This Row],[114 (03JUL1985 03:00:00)-Water Temperature (C)]]*OO[[#This Row],[56]]</f>
        <v>1.01343695577525E-7</v>
      </c>
      <c r="BG74" s="10">
        <f>3/24000000*OO[[#This Row],[115 (03JUL1985 06:00:00)-Water Temperature (C)]]*OO[[#This Row],[57]]</f>
        <v>8.923122816887499E-8</v>
      </c>
      <c r="BH74" s="10">
        <f>3/24000000*OO[[#This Row],[116 (03JUL1985 09:00:00)-Water Temperature (C)]]*OO[[#This Row],[58]]</f>
        <v>8.2069272900062503E-8</v>
      </c>
      <c r="BI74" s="10">
        <f>3/24000000*OO[[#This Row],[117 (03JUL1985 12:00:00)-Water Temperature (C)]]*OO[[#This Row],[59]]</f>
        <v>7.3857774422999995E-8</v>
      </c>
      <c r="BJ74" s="10">
        <f>3/24000000*OO[[#This Row],[118 (03JUL1985 15:00:00)-Water Temperature (C)]]*OO[[#This Row],[60]]</f>
        <v>6.8892624920249992E-8</v>
      </c>
      <c r="BK74" s="10">
        <f>3/24000000*OO[[#This Row],[119 (03JUL1985 18:00:00)-Water Temperature (C)]]*OO[[#This Row],[61]]</f>
        <v>6.4315302616600004E-8</v>
      </c>
      <c r="BL74" s="10">
        <f>3/24000000*OO[[#This Row],[120 (03JUL1985 21:00:00)-Water Temperature (C)]]*OO[[#This Row],[62]]</f>
        <v>5.8977269683062505E-8</v>
      </c>
      <c r="BM74" s="10">
        <f>3/24000000*OO[[#This Row],[121 (04JUL1985 00:00:00)-Water Temperature (C)]]*OO[[#This Row],[63]]</f>
        <v>5.1364047654299991E-8</v>
      </c>
      <c r="BN74" s="10">
        <f>3/24000000*OO[[#This Row],[122 (04JUL1985 03:00:00)-Water Temperature (C)]]*OO[[#This Row],[64]]</f>
        <v>4.3016006671599991E-8</v>
      </c>
      <c r="BO74" s="10">
        <f>3/24000000*OO[[#This Row],[123 (04JUL1985 06:00:00)-Water Temperature (C)]]*OO[[#This Row],[65]]</f>
        <v>3.6694547690474997E-8</v>
      </c>
      <c r="BP74" s="10">
        <f>3/24000000*OO[[#This Row],[124 (04JUL1985 09:00:00)-Water Temperature (C)]]*OO[[#This Row],[66]]</f>
        <v>3.42207676091875E-8</v>
      </c>
      <c r="BQ74" s="10">
        <f>3/24000000*OO[[#This Row],[125 (04JUL1985 12:00:00)-Water Temperature (C)]]*OO[[#This Row],[67]]</f>
        <v>3.334437347312499E-8</v>
      </c>
      <c r="BR74" s="10">
        <f>3/24000000*OO[[#This Row],[126 (04JUL1985 15:00:00)-Water Temperature (C)]]*OO[[#This Row],[68]]</f>
        <v>3.3053745738249996E-8</v>
      </c>
      <c r="BS74" s="10">
        <f>3/24000000*OO[[#This Row],[127 (04JUL1985 18:00:00)-Water Temperature (C)]]*OO[[#This Row],[69]]</f>
        <v>3.2959116843449999E-8</v>
      </c>
      <c r="BT74" s="10">
        <f>3/24000000*OO[[#This Row],[128 (04JUL1985 21:00:00)-Water Temperature (C)]]*OO[[#This Row],[70]]</f>
        <v>3.4059360335362495E-8</v>
      </c>
      <c r="BU74" s="10">
        <f>3/24000000*OO[[#This Row],[129 (05JUL1985 00:00:00)-Water Temperature (C)]]*OO[[#This Row],[71]]</f>
        <v>3.7711586664999996E-8</v>
      </c>
      <c r="BV74" s="10">
        <f>3/24000000*OO[[#This Row],[130 (05JUL1985 03:00:00)-Water Temperature (C)]]*OO[[#This Row],[72]]</f>
        <v>4.2121077053299997E-8</v>
      </c>
      <c r="BW74" s="10">
        <f>3/24000000*OO[[#This Row],[131 (05JUL1985 06:00:00)-Water Temperature (C)]]*OO[[#This Row],[73]]</f>
        <v>4.434466451257499E-8</v>
      </c>
      <c r="BX74" s="10">
        <f>3/24000000*OO[[#This Row],[132 (05JUL1985 09:00:00)-Water Temperature (C)]]*OO[[#This Row],[74]]</f>
        <v>4.5020814714224994E-8</v>
      </c>
      <c r="BY74" s="10">
        <f>3/24000000*OO[[#This Row],[133 (05JUL1985 12:00:00)-Water Temperature (C)]]*OO[[#This Row],[75]]</f>
        <v>4.3727231019487498E-8</v>
      </c>
      <c r="BZ74" s="10">
        <f>3/24000000*OO[[#This Row],[134 (05JUL1985 15:00:00)-Water Temperature (C)]]*OO[[#This Row],[76]]</f>
        <v>4.1143622027362499E-8</v>
      </c>
      <c r="CA74" s="10">
        <f>3/24000000*OO[[#This Row],[135 (05JUL1985 18:00:00)-Water Temperature (C)]]*OO[[#This Row],[77]]</f>
        <v>3.8353957290687503E-8</v>
      </c>
      <c r="CB74" s="10">
        <f>3/24000000*OO[[#This Row],[136 (05JUL1985 21:00:00)-Water Temperature (C)]]*OO[[#This Row],[78]]</f>
        <v>3.5490961323999996E-8</v>
      </c>
      <c r="CC74" s="10">
        <f>3/24000000*OO[[#This Row],[137 (06JUL1985 00:00:00)-Water Temperature (C)]]*OO[[#This Row],[79]]</f>
        <v>3.2892938648462506E-8</v>
      </c>
      <c r="CD74" s="10">
        <f>3/24000000*OO[[#This Row],[138 (06JUL1985 03:00:00)-Water Temperature (C)]]*OO[[#This Row],[80]]</f>
        <v>3.0381249493125002E-8</v>
      </c>
      <c r="CE74" s="10">
        <f>3/24000000*OO[[#This Row],[139 (06JUL1985 06:00:00)-Water Temperature (C)]]*OO[[#This Row],[81]]</f>
        <v>2.8361611071399998E-8</v>
      </c>
      <c r="CF74" s="10">
        <f>3/24000000*OO[[#This Row],[140 (06JUL1985 09:00:00)-Water Temperature (C)]]*OO[[#This Row],[82]]</f>
        <v>2.7540584250300001E-8</v>
      </c>
      <c r="CG74" s="10">
        <f>3/24000000*OO[[#This Row],[141 (06JUL1985 12:00:00)-Water Temperature (C)]]*OO[[#This Row],[83]]</f>
        <v>2.7296308538399996E-8</v>
      </c>
      <c r="CH74" s="10">
        <f>3/24000000*OO[[#This Row],[142 (06JUL1985 15:00:00)-Water Temperature (C)]]*OO[[#This Row],[84]]</f>
        <v>2.7576698913599995E-8</v>
      </c>
      <c r="CI74" s="10">
        <f>3/24000000*OO[[#This Row],[143 (06JUL1985 18:00:00)-Water Temperature (C)]]*OO[[#This Row],[85]]</f>
        <v>2.7837340236749999E-8</v>
      </c>
      <c r="CJ74" s="10">
        <f>3/24000000*OO[[#This Row],[144 (06JUL1985 21:00:00)-Water Temperature (C)]]*OO[[#This Row],[86]]</f>
        <v>2.7823349118250001E-8</v>
      </c>
      <c r="CK74" s="10">
        <f>3/24000000*OO[[#This Row],[145 (07JUL1985 00:00:00)-Water Temperature (C)]]*OO[[#This Row],[87]]</f>
        <v>2.737746333645E-8</v>
      </c>
      <c r="CL74" s="10">
        <f>3/24000000*OO[[#This Row],[146 (07JUL1985 03:00:00)-Water Temperature (C)]]*OO[[#This Row],[88]]</f>
        <v>2.69587881928E-8</v>
      </c>
      <c r="CM74" s="10">
        <f>3/24000000*OO[[#This Row],[147 (07JUL1985 06:00:00)-Water Temperature (C)]]*OO[[#This Row],[89]]</f>
        <v>2.6125125137437502E-8</v>
      </c>
      <c r="CN74" s="10">
        <f>3/24000000*OO[[#This Row],[148 (07JUL1985 09:00:00)-Water Temperature (C)]]*OO[[#This Row],[90]]</f>
        <v>2.5341025382400002E-8</v>
      </c>
      <c r="CO74" s="10">
        <f>3/24000000*OO[[#This Row],[149 (07JUL1985 12:00:00)-Water Temperature (C)]]*OO[[#This Row],[91]]</f>
        <v>2.4483657993749998E-8</v>
      </c>
      <c r="CP74" s="10">
        <f>3/24000000*OO[[#This Row],[150 (07JUL1985 15:00:00)-Water Temperature (C)]]*OO[[#This Row],[92]]</f>
        <v>2.4483657993749998E-8</v>
      </c>
      <c r="CQ74" s="10">
        <f>3/24000000*OO[[#This Row],[151 (07JUL1985 18:00:00)-Water Temperature (C)]]*OO[[#This Row],[93]]</f>
        <v>2.4483657993749998E-8</v>
      </c>
      <c r="CR74" s="10">
        <f>3/24000000*OO[[#This Row],[152 (07JUL1985 21:00:00)-Water Temperature (C)]]*OO[[#This Row],[94]]</f>
        <v>2.4483657993749998E-8</v>
      </c>
      <c r="CS74" s="10">
        <f>3/24000000*OO[[#This Row],[153 (08JUL1985 00:00:00)-Water Temperature (C)]]*OO[[#This Row],[95]]</f>
        <v>2.4483657993749998E-8</v>
      </c>
      <c r="CT74" s="10">
        <f>3/24000000*OO[[#This Row],[154 (08JUL1985 03:00:00)-Water Temperature (C)]]*OO[[#This Row],[96]]</f>
        <v>2.4483657993749998E-8</v>
      </c>
      <c r="CU74" s="10">
        <f>3/24000000*OO[[#This Row],[155 (08JUL1985 06:00:00)-Water Temperature (C)]]*OO[[#This Row],[97]]</f>
        <v>2.4483657993749998E-8</v>
      </c>
      <c r="CV74" s="10">
        <f>3/24000000*OO[[#This Row],[156 (08JUL1985 09:00:00)-Water Temperature (C)]]*OO[[#This Row],[98]]</f>
        <v>2.4483657993749998E-8</v>
      </c>
      <c r="CW74" s="10">
        <f>3/24000000*OO[[#This Row],[157 (08JUL1985 12:00:00)-Water Temperature (C)]]*OO[[#This Row],[99]]</f>
        <v>2.4483657993749998E-8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6.9379925993868297E-23</v>
      </c>
      <c r="D75" s="10">
        <f>3/24*OO[[#This Row],[60 (26JUN1985 09:00:00)-Water Temperature (C)]]*OO[[#This Row],[2]]/SUM(OO[2])</f>
        <v>6.4587057670310444E-10</v>
      </c>
      <c r="E75" s="10">
        <f>3/24*OO[[#This Row],[61 (26JUN1985 12:00:00)-Water Temperature (C)]]*OO[[#This Row],[3]]/SUM(OO[3])</f>
        <v>2.343444556849024E-3</v>
      </c>
      <c r="F75" s="10">
        <f>3/24*OO[[#This Row],[62 (26JUN1985 15:00:00)-Water Temperature (C)]]*OO[[#This Row],[4]]/SUM(OO[4])</f>
        <v>8.811284102569425E-2</v>
      </c>
      <c r="G75" s="10">
        <f>3/24*OO[[#This Row],[63 (26JUN1985 18:00:00)-Water Temperature (C)]]*OO[[#This Row],[5]]/SUM(OO[5])</f>
        <v>0.12514268293154746</v>
      </c>
      <c r="H75" s="10">
        <f>3/24*OO[[#This Row],[64 (26JUN1985 21:00:00)-Water Temperature (C)]]*OO[[#This Row],[6]]/SUM(OO[6])</f>
        <v>3.010824507537185E-2</v>
      </c>
      <c r="I75" s="10">
        <f>3/24*OO[[#This Row],[65 (27JUN1985 00:00:00)-Water Temperature (C)]]*OO[[#This Row],[7]]/SUM(OO[7])</f>
        <v>2.6177679147753896E-3</v>
      </c>
      <c r="J75" s="10">
        <f>3/24*OO[[#This Row],[66 (27JUN1985 03:00:00)-Water Temperature (C)]]*OO[[#This Row],[8]]/SUM(OO[8])</f>
        <v>1.9049719928176674E-4</v>
      </c>
      <c r="K75" s="10">
        <f>3/24*OO[[#This Row],[67 (27JUN1985 06:00:00)-Water Temperature (C)]]*OO[[#This Row],[9]]/SUM(OO[9])</f>
        <v>6.1476344525698937E-5</v>
      </c>
      <c r="L75" s="10">
        <f>3/24*OO[[#This Row],[68 (27JUN1985 09:00:00)-Water Temperature (C)]]*OO[[#This Row],[10]]/SUM(OO[10])</f>
        <v>5.0255862924177148E-5</v>
      </c>
      <c r="M75" s="10">
        <f>3/24*OO[[#This Row],[69 (27JUN1985 12:00:00)-Water Temperature (C)]]*OO[[#This Row],[11]]/SUM(OO[11])</f>
        <v>4.50040941150343E-5</v>
      </c>
      <c r="N75" s="10">
        <f>3/24*OO[[#This Row],[70 (27JUN1985 15:00:00)-Water Temperature (C)]]*OO[[#This Row],[12]]/SUM(OO[12])</f>
        <v>4.1588965517293242E-5</v>
      </c>
      <c r="O75" s="10">
        <f>3/24*OO[[#This Row],[71 (27JUN1985 18:00:00)-Water Temperature (C)]]*OO[[#This Row],[13]]/SUM(OO[13])</f>
        <v>4.2978569152276369E-5</v>
      </c>
      <c r="P75" s="10">
        <f>3/24*OO[[#This Row],[72 (27JUN1985 21:00:00)-Water Temperature (C)]]*OO[[#This Row],[14]]/SUM(OO[14])</f>
        <v>4.7088070629307104E-5</v>
      </c>
      <c r="Q75" s="10">
        <f>3/24*OO[[#This Row],[73 (28JUN1985 00:00:00)-Water Temperature (C)]]*OO[[#This Row],[15]]/SUM(OO[15])</f>
        <v>4.8198119652910689E-5</v>
      </c>
      <c r="R75" s="10">
        <f>3/24*OO[[#This Row],[74 (28JUN1985 03:00:00)-Water Temperature (C)]]*OO[[#This Row],[16]]/SUM(OO[16])</f>
        <v>4.5158077524841544E-5</v>
      </c>
      <c r="S75" s="10">
        <f>3/24*OO[[#This Row],[75 (28JUN1985 06:00:00)-Water Temperature (C)]]*OO[[#This Row],[17]]/SUM(OO[17])</f>
        <v>4.0009976512716909E-5</v>
      </c>
      <c r="T75" s="10">
        <f>3/24*OO[[#This Row],[76 (28JUN1985 09:00:00)-Water Temperature (C)]]*OO[[#This Row],[18]]/SUM(OO[18])</f>
        <v>3.4759185137892969E-5</v>
      </c>
      <c r="U75" s="10">
        <f>3/24*OO[[#This Row],[77 (28JUN1985 12:00:00)-Water Temperature (C)]]*OO[[#This Row],[19]]/SUM(OO[19])</f>
        <v>3.0786916520282648E-5</v>
      </c>
      <c r="V75" s="10">
        <f>3/24000000*OO[[#This Row],[78 (28JUN1985 15:00:00)-Water Temperature (C)]]*OO[[#This Row],[20]]</f>
        <v>2.7301162965149999E-5</v>
      </c>
      <c r="W75" s="10">
        <f>3/24000000*OO[[#This Row],[79 (28JUN1985 18:00:00)-Water Temperature (C)]]*OO[[#This Row],[21]]</f>
        <v>2.4564240694875002E-5</v>
      </c>
      <c r="X75" s="10">
        <f>3/24000000*OO[[#This Row],[80 (28JUN1985 21:00:00)-Water Temperature (C)]]*OO[[#This Row],[22]]</f>
        <v>2.18467761270375E-5</v>
      </c>
      <c r="Y75" s="10">
        <f>3/24000000*OO[[#This Row],[81 (29JUN1985 00:00:00)-Water Temperature (C)]]*OO[[#This Row],[23]]</f>
        <v>1.9384602810754997E-5</v>
      </c>
      <c r="Z75" s="10">
        <f>3/24000000*OO[[#This Row],[82 (29JUN1985 03:00:00)-Water Temperature (C)]]*OO[[#This Row],[24]]</f>
        <v>1.7083309401194998E-5</v>
      </c>
      <c r="AA75" s="10">
        <f>3/24000000*OO[[#This Row],[83 (29JUN1985 06:00:00)-Water Temperature (C)]]*OO[[#This Row],[25]]</f>
        <v>1.4826012633179999E-5</v>
      </c>
      <c r="AB75" s="10">
        <f>3/24000000*OO[[#This Row],[84 (29JUN1985 09:00:00)-Water Temperature (C)]]*OO[[#This Row],[26]]</f>
        <v>1.2756805002054998E-5</v>
      </c>
      <c r="AC75" s="10">
        <f>3/24000000*OO[[#This Row],[85 (29JUN1985 12:00:00)-Water Temperature (C)]]*OO[[#This Row],[27]]</f>
        <v>1.1166857020800001E-5</v>
      </c>
      <c r="AD75" s="10">
        <f>3/24000000*OO[[#This Row],[86 (29JUN1985 15:00:00)-Water Temperature (C)]]*OO[[#This Row],[28]]</f>
        <v>1.0008474073839999E-5</v>
      </c>
      <c r="AE75" s="10">
        <f>3/24000000*OO[[#This Row],[88 (29JUN1985 21:00:00)-Water Temperature (C)]]*OO[[#This Row],[30]]</f>
        <v>8.1637439373000003E-6</v>
      </c>
      <c r="AF75" s="10">
        <f>3/24000000*OO[[#This Row],[88 (29JUN1985 21:00:00)-Water Temperature (C)]]*OO[[#This Row],[30]]</f>
        <v>8.1637439373000003E-6</v>
      </c>
      <c r="AG75" s="10">
        <f>3/24000000*OO[[#This Row],[89 (30JUN1985 00:00:00)-Water Temperature (C)]]*OO[[#This Row],[31]]</f>
        <v>7.1601819208124995E-6</v>
      </c>
      <c r="AH75" s="10">
        <f>3/24000000*OO[[#This Row],[90 (30JUN1985 03:00:00)-Water Temperature (C)]]*OO[[#This Row],[32]]</f>
        <v>6.2797222406249989E-6</v>
      </c>
      <c r="AI75" s="10">
        <f>3/24000000*OO[[#This Row],[91 (30JUN1985 06:00:00)-Water Temperature (C)]]*OO[[#This Row],[33]]</f>
        <v>5.5038558085875001E-6</v>
      </c>
      <c r="AJ75" s="10">
        <f>3/24000000*OO[[#This Row],[92 (30JUN1985 09:00:00)-Water Temperature (C)]]*OO[[#This Row],[34]]</f>
        <v>4.9123624580087496E-6</v>
      </c>
      <c r="AK75" s="10">
        <f>3/24000000*OO[[#This Row],[93 (30JUN1985 12:00:00)-Water Temperature (C)]]*OO[[#This Row],[35]]</f>
        <v>4.3730062421850003E-6</v>
      </c>
      <c r="AL75" s="10">
        <f>3/24000000*OO[[#This Row],[94 (30JUN1985 15:00:00)-Water Temperature (C)]]*OO[[#This Row],[36]]</f>
        <v>3.8766687805049997E-6</v>
      </c>
      <c r="AM75" s="10">
        <f>3/24000000*OO[[#This Row],[95 (30JUN1985 18:00:00)-Water Temperature (C)]]*OO[[#This Row],[37]]</f>
        <v>3.4857460333199997E-6</v>
      </c>
      <c r="AN75" s="10">
        <f>3/24000000*OO[[#This Row],[96 (30JUN1985 21:00:00)-Water Temperature (C)]]*OO[[#This Row],[38]]</f>
        <v>3.055597909E-6</v>
      </c>
      <c r="AO75" s="10">
        <f>3/24000000*OO[[#This Row],[97 (01JUL1985 00:00:00)-Water Temperature (C)]]*OO[[#This Row],[39]]</f>
        <v>2.5235707820649996E-6</v>
      </c>
      <c r="AP75" s="10">
        <f>3/24000000*OO[[#This Row],[98 (01JUL1985 03:00:00)-Water Temperature (C)]]*OO[[#This Row],[40]]</f>
        <v>2.0238835876833748E-6</v>
      </c>
      <c r="AQ75" s="10">
        <f>3/24000000*OO[[#This Row],[99 (01JUL1985 06:00:00)-Water Temperature (C)]]*OO[[#This Row],[41]]</f>
        <v>1.6226074308854999E-6</v>
      </c>
      <c r="AR75" s="10">
        <f>3/24000000*OO[[#This Row],[100 (01JUL1985 09:00:00)-Water Temperature (C)]]*OO[[#This Row],[42]]</f>
        <v>1.3769563100040001E-6</v>
      </c>
      <c r="AS75" s="10">
        <f>3/24000000*OO[[#This Row],[101 (01JUL1985 12:00:00)-Water Temperature (C)]]*OO[[#This Row],[43]]</f>
        <v>1.2131321606494996E-6</v>
      </c>
      <c r="AT75" s="10">
        <f>3/24000000*OO[[#This Row],[102 (01JUL1985 15:00:00)-Water Temperature (C)]]*OO[[#This Row],[44]]</f>
        <v>1.0954987107469997E-6</v>
      </c>
      <c r="AU75" s="10">
        <f>3/24000000*OO[[#This Row],[103 (01JUL1985 18:00:00)-Water Temperature (C)]]*OO[[#This Row],[45]]</f>
        <v>9.9658997548199994E-7</v>
      </c>
      <c r="AV75" s="10">
        <f>3/24000000*OO[[#This Row],[104 (01JUL1985 21:00:00)-Water Temperature (C)]]*OO[[#This Row],[46]]</f>
        <v>8.6927501555999993E-7</v>
      </c>
      <c r="AW75" s="10">
        <f>3/24000000*OO[[#This Row],[105 (02JUL1985 00:00:00)-Water Temperature (C)]]*OO[[#This Row],[47]]</f>
        <v>6.9596905948312491E-7</v>
      </c>
      <c r="AX75" s="10">
        <f>3/24000000*OO[[#This Row],[106 (02JUL1985 03:00:00)-Water Temperature (C)]]*OO[[#This Row],[48]]</f>
        <v>5.2051350331750003E-7</v>
      </c>
      <c r="AY75" s="10">
        <f>3/24000000*OO[[#This Row],[107 (02JUL1985 06:00:00)-Water Temperature (C)]]*OO[[#This Row],[49]]</f>
        <v>3.8227463690325002E-7</v>
      </c>
      <c r="AZ75" s="10">
        <f>3/24000000*OO[[#This Row],[108 (02JUL1985 09:00:00)-Water Temperature (C)]]*OO[[#This Row],[50]]</f>
        <v>3.0191440810125001E-7</v>
      </c>
      <c r="BA75" s="10">
        <f>3/24000000*OO[[#This Row],[109 (02JUL1985 12:00:00)-Water Temperature (C)]]*OO[[#This Row],[51]]</f>
        <v>2.5317476795849996E-7</v>
      </c>
      <c r="BB75" s="10">
        <f>3/24000000*OO[[#This Row],[110 (02JUL1985 15:00:00)-Water Temperature (C)]]*OO[[#This Row],[52]]</f>
        <v>2.2329624523049998E-7</v>
      </c>
      <c r="BC75" s="10">
        <f>3/24000000*OO[[#This Row],[111 (02JUL1985 18:00:00)-Water Temperature (C)]]*OO[[#This Row],[53]]</f>
        <v>2.0158362880982497E-7</v>
      </c>
      <c r="BD75" s="10">
        <f>3/24000000*OO[[#This Row],[112 (02JUL1985 21:00:00)-Water Temperature (C)]]*OO[[#This Row],[54]]</f>
        <v>1.8133092718992498E-7</v>
      </c>
      <c r="BE75" s="10">
        <f>3/24000000*OO[[#This Row],[113 (03JUL1985 00:00:00)-Water Temperature (C)]]*OO[[#This Row],[55]]</f>
        <v>1.59274551676875E-7</v>
      </c>
      <c r="BF75" s="10">
        <f>3/24000000*OO[[#This Row],[114 (03JUL1985 03:00:00)-Water Temperature (C)]]*OO[[#This Row],[56]]</f>
        <v>1.3928961885369996E-7</v>
      </c>
      <c r="BG75" s="10">
        <f>3/24000000*OO[[#This Row],[115 (03JUL1985 06:00:00)-Water Temperature (C)]]*OO[[#This Row],[57]]</f>
        <v>1.2239311186374997E-7</v>
      </c>
      <c r="BH75" s="10">
        <f>3/24000000*OO[[#This Row],[116 (03JUL1985 09:00:00)-Water Temperature (C)]]*OO[[#This Row],[58]]</f>
        <v>1.1221831062199999E-7</v>
      </c>
      <c r="BI75" s="10">
        <f>3/24000000*OO[[#This Row],[117 (03JUL1985 12:00:00)-Water Temperature (C)]]*OO[[#This Row],[59]]</f>
        <v>1.0113129535796249E-7</v>
      </c>
      <c r="BJ75" s="10">
        <f>3/24000000*OO[[#This Row],[118 (03JUL1985 15:00:00)-Water Temperature (C)]]*OO[[#This Row],[60]]</f>
        <v>9.3933358541549998E-8</v>
      </c>
      <c r="BK75" s="10">
        <f>3/24000000*OO[[#This Row],[119 (03JUL1985 18:00:00)-Water Temperature (C)]]*OO[[#This Row],[61]]</f>
        <v>8.7619008648149996E-8</v>
      </c>
      <c r="BL75" s="10">
        <f>3/24000000*OO[[#This Row],[120 (03JUL1985 21:00:00)-Water Temperature (C)]]*OO[[#This Row],[62]]</f>
        <v>8.0560896727499998E-8</v>
      </c>
      <c r="BM75" s="10">
        <f>3/24000000*OO[[#This Row],[121 (04JUL1985 00:00:00)-Water Temperature (C)]]*OO[[#This Row],[63]]</f>
        <v>7.0854371752287497E-8</v>
      </c>
      <c r="BN75" s="10">
        <f>3/24000000*OO[[#This Row],[122 (04JUL1985 03:00:00)-Water Temperature (C)]]*OO[[#This Row],[64]]</f>
        <v>5.9730502432374996E-8</v>
      </c>
      <c r="BO75" s="10">
        <f>3/24000000*OO[[#This Row],[123 (04JUL1985 06:00:00)-Water Temperature (C)]]*OO[[#This Row],[65]]</f>
        <v>5.0637225731725003E-8</v>
      </c>
      <c r="BP75" s="10">
        <f>3/24000000*OO[[#This Row],[124 (04JUL1985 09:00:00)-Water Temperature (C)]]*OO[[#This Row],[66]]</f>
        <v>4.6565714444799999E-8</v>
      </c>
      <c r="BQ75" s="10">
        <f>3/24000000*OO[[#This Row],[125 (04JUL1985 12:00:00)-Water Temperature (C)]]*OO[[#This Row],[67]]</f>
        <v>4.5000864611975001E-8</v>
      </c>
      <c r="BR75" s="10">
        <f>3/24000000*OO[[#This Row],[126 (04JUL1985 15:00:00)-Water Temperature (C)]]*OO[[#This Row],[68]]</f>
        <v>4.4424765282000003E-8</v>
      </c>
      <c r="BS75" s="10">
        <f>3/24000000*OO[[#This Row],[127 (04JUL1985 18:00:00)-Water Temperature (C)]]*OO[[#This Row],[69]]</f>
        <v>4.4070701618024989E-8</v>
      </c>
      <c r="BT75" s="10">
        <f>3/24000000*OO[[#This Row],[128 (04JUL1985 21:00:00)-Water Temperature (C)]]*OO[[#This Row],[70]]</f>
        <v>4.4761529310524991E-8</v>
      </c>
      <c r="BU75" s="10">
        <f>3/24000000*OO[[#This Row],[129 (05JUL1985 00:00:00)-Water Temperature (C)]]*OO[[#This Row],[71]]</f>
        <v>4.8672719223099996E-8</v>
      </c>
      <c r="BV75" s="10">
        <f>3/24000000*OO[[#This Row],[130 (05JUL1985 03:00:00)-Water Temperature (C)]]*OO[[#This Row],[72]]</f>
        <v>5.4525274158599992E-8</v>
      </c>
      <c r="BW75" s="10">
        <f>3/24000000*OO[[#This Row],[131 (05JUL1985 06:00:00)-Water Temperature (C)]]*OO[[#This Row],[73]]</f>
        <v>5.8255426634874995E-8</v>
      </c>
      <c r="BX75" s="10">
        <f>3/24000000*OO[[#This Row],[132 (05JUL1985 09:00:00)-Water Temperature (C)]]*OO[[#This Row],[74]]</f>
        <v>5.9861051484899994E-8</v>
      </c>
      <c r="BY75" s="10">
        <f>3/24000000*OO[[#This Row],[133 (05JUL1985 12:00:00)-Water Temperature (C)]]*OO[[#This Row],[75]]</f>
        <v>5.8828225777312505E-8</v>
      </c>
      <c r="BZ75" s="10">
        <f>3/24000000*OO[[#This Row],[134 (05JUL1985 15:00:00)-Water Temperature (C)]]*OO[[#This Row],[76]]</f>
        <v>5.5572977048225E-8</v>
      </c>
      <c r="CA75" s="10">
        <f>3/24000000*OO[[#This Row],[135 (05JUL1985 18:00:00)-Water Temperature (C)]]*OO[[#This Row],[77]]</f>
        <v>5.1973952421674988E-8</v>
      </c>
      <c r="CB75" s="10">
        <f>3/24000000*OO[[#This Row],[136 (05JUL1985 21:00:00)-Water Temperature (C)]]*OO[[#This Row],[78]]</f>
        <v>4.8006892787962497E-8</v>
      </c>
      <c r="CC75" s="10">
        <f>3/24000000*OO[[#This Row],[137 (06JUL1985 00:00:00)-Water Temperature (C)]]*OO[[#This Row],[79]]</f>
        <v>4.4450397783800001E-8</v>
      </c>
      <c r="CD75" s="10">
        <f>3/24000000*OO[[#This Row],[138 (06JUL1985 03:00:00)-Water Temperature (C)]]*OO[[#This Row],[80]]</f>
        <v>4.1069684402799988E-8</v>
      </c>
      <c r="CE75" s="10">
        <f>3/24000000*OO[[#This Row],[139 (06JUL1985 06:00:00)-Water Temperature (C)]]*OO[[#This Row],[81]]</f>
        <v>3.82768094016E-8</v>
      </c>
      <c r="CF75" s="10">
        <f>3/24000000*OO[[#This Row],[140 (06JUL1985 09:00:00)-Water Temperature (C)]]*OO[[#This Row],[82]]</f>
        <v>3.7062658638900001E-8</v>
      </c>
      <c r="CG75" s="10">
        <f>3/24000000*OO[[#This Row],[141 (06JUL1985 12:00:00)-Water Temperature (C)]]*OO[[#This Row],[83]]</f>
        <v>3.6614473414299996E-8</v>
      </c>
      <c r="CH75" s="10">
        <f>3/24000000*OO[[#This Row],[142 (06JUL1985 15:00:00)-Water Temperature (C)]]*OO[[#This Row],[84]]</f>
        <v>3.6901175937400001E-8</v>
      </c>
      <c r="CI75" s="10">
        <f>3/24000000*OO[[#This Row],[143 (06JUL1985 18:00:00)-Water Temperature (C)]]*OO[[#This Row],[85]]</f>
        <v>3.7185198279574992E-8</v>
      </c>
      <c r="CJ75" s="10">
        <f>3/24000000*OO[[#This Row],[144 (06JUL1985 21:00:00)-Water Temperature (C)]]*OO[[#This Row],[86]]</f>
        <v>3.7113164786637495E-8</v>
      </c>
      <c r="CK75" s="10">
        <f>3/24000000*OO[[#This Row],[145 (07JUL1985 00:00:00)-Water Temperature (C)]]*OO[[#This Row],[87]]</f>
        <v>3.6441838096774994E-8</v>
      </c>
      <c r="CL75" s="10">
        <f>3/24000000*OO[[#This Row],[146 (07JUL1985 03:00:00)-Water Temperature (C)]]*OO[[#This Row],[88]]</f>
        <v>3.5926103421875E-8</v>
      </c>
      <c r="CM75" s="10">
        <f>3/24000000*OO[[#This Row],[147 (07JUL1985 06:00:00)-Water Temperature (C)]]*OO[[#This Row],[89]]</f>
        <v>3.4974553102350002E-8</v>
      </c>
      <c r="CN75" s="10">
        <f>3/24000000*OO[[#This Row],[148 (07JUL1985 09:00:00)-Water Temperature (C)]]*OO[[#This Row],[90]]</f>
        <v>3.4041408183999999E-8</v>
      </c>
      <c r="CO75" s="10">
        <f>3/24000000*OO[[#This Row],[149 (07JUL1985 12:00:00)-Water Temperature (C)]]*OO[[#This Row],[91]]</f>
        <v>3.3010992936049997E-8</v>
      </c>
      <c r="CP75" s="10">
        <f>3/24000000*OO[[#This Row],[150 (07JUL1985 15:00:00)-Water Temperature (C)]]*OO[[#This Row],[92]]</f>
        <v>3.3010992936049997E-8</v>
      </c>
      <c r="CQ75" s="10">
        <f>3/24000000*OO[[#This Row],[151 (07JUL1985 18:00:00)-Water Temperature (C)]]*OO[[#This Row],[93]]</f>
        <v>3.3010992936049997E-8</v>
      </c>
      <c r="CR75" s="10">
        <f>3/24000000*OO[[#This Row],[152 (07JUL1985 21:00:00)-Water Temperature (C)]]*OO[[#This Row],[94]]</f>
        <v>3.3010992936049997E-8</v>
      </c>
      <c r="CS75" s="10">
        <f>3/24000000*OO[[#This Row],[153 (08JUL1985 00:00:00)-Water Temperature (C)]]*OO[[#This Row],[95]]</f>
        <v>3.3010992936049997E-8</v>
      </c>
      <c r="CT75" s="10">
        <f>3/24000000*OO[[#This Row],[154 (08JUL1985 03:00:00)-Water Temperature (C)]]*OO[[#This Row],[96]]</f>
        <v>3.3010992936049997E-8</v>
      </c>
      <c r="CU75" s="10">
        <f>3/24000000*OO[[#This Row],[155 (08JUL1985 06:00:00)-Water Temperature (C)]]*OO[[#This Row],[97]]</f>
        <v>3.3010992936049997E-8</v>
      </c>
      <c r="CV75" s="10">
        <f>3/24000000*OO[[#This Row],[156 (08JUL1985 09:00:00)-Water Temperature (C)]]*OO[[#This Row],[98]]</f>
        <v>3.3010992936049997E-8</v>
      </c>
      <c r="CW75" s="10">
        <f>3/24000000*OO[[#This Row],[157 (08JUL1985 12:00:00)-Water Temperature (C)]]*OO[[#This Row],[99]]</f>
        <v>3.3010992936049997E-8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1.3927040458021703E-23</v>
      </c>
      <c r="D76" s="10">
        <f>3/24*OO[[#This Row],[60 (26JUN1985 09:00:00)-Water Temperature (C)]]*OO[[#This Row],[2]]/SUM(OO[2])</f>
        <v>1.4563126489751599E-10</v>
      </c>
      <c r="E76" s="10">
        <f>3/24*OO[[#This Row],[61 (26JUN1985 12:00:00)-Water Temperature (C)]]*OO[[#This Row],[3]]/SUM(OO[3])</f>
        <v>1.4507624697917782E-3</v>
      </c>
      <c r="F76" s="10">
        <f>3/24*OO[[#This Row],[62 (26JUN1985 15:00:00)-Water Temperature (C)]]*OO[[#This Row],[4]]/SUM(OO[4])</f>
        <v>8.4407790970604427E-2</v>
      </c>
      <c r="G76" s="10">
        <f>3/24*OO[[#This Row],[63 (26JUN1985 18:00:00)-Water Temperature (C)]]*OO[[#This Row],[5]]/SUM(OO[5])</f>
        <v>0.16298510977219913</v>
      </c>
      <c r="H76" s="10">
        <f>3/24*OO[[#This Row],[64 (26JUN1985 21:00:00)-Water Temperature (C)]]*OO[[#This Row],[6]]/SUM(OO[6])</f>
        <v>5.1351989133357395E-2</v>
      </c>
      <c r="I76" s="10">
        <f>3/24*OO[[#This Row],[65 (27JUN1985 00:00:00)-Water Temperature (C)]]*OO[[#This Row],[7]]/SUM(OO[7])</f>
        <v>5.8465846558568429E-3</v>
      </c>
      <c r="J76" s="10">
        <f>3/24*OO[[#This Row],[66 (27JUN1985 03:00:00)-Water Temperature (C)]]*OO[[#This Row],[8]]/SUM(OO[8])</f>
        <v>4.6853214570998788E-4</v>
      </c>
      <c r="K76" s="10">
        <f>3/24*OO[[#This Row],[67 (27JUN1985 06:00:00)-Water Temperature (C)]]*OO[[#This Row],[9]]/SUM(OO[9])</f>
        <v>9.293748156667458E-5</v>
      </c>
      <c r="L76" s="10">
        <f>3/24*OO[[#This Row],[68 (27JUN1985 09:00:00)-Water Temperature (C)]]*OO[[#This Row],[10]]/SUM(OO[10])</f>
        <v>6.4332093996170148E-5</v>
      </c>
      <c r="M76" s="10">
        <f>3/24*OO[[#This Row],[69 (27JUN1985 12:00:00)-Water Temperature (C)]]*OO[[#This Row],[11]]/SUM(OO[11])</f>
        <v>5.6752045593926856E-5</v>
      </c>
      <c r="N76" s="10">
        <f>3/24*OO[[#This Row],[70 (27JUN1985 15:00:00)-Water Temperature (C)]]*OO[[#This Row],[12]]/SUM(OO[12])</f>
        <v>5.2053525147654466E-5</v>
      </c>
      <c r="O76" s="10">
        <f>3/24*OO[[#This Row],[71 (27JUN1985 18:00:00)-Water Temperature (C)]]*OO[[#This Row],[13]]/SUM(OO[13])</f>
        <v>5.273576603983034E-5</v>
      </c>
      <c r="P76" s="10">
        <f>3/24*OO[[#This Row],[72 (27JUN1985 21:00:00)-Water Temperature (C)]]*OO[[#This Row],[14]]/SUM(OO[14])</f>
        <v>5.764807247339383E-5</v>
      </c>
      <c r="Q76" s="10">
        <f>3/24*OO[[#This Row],[73 (28JUN1985 00:00:00)-Water Temperature (C)]]*OO[[#This Row],[15]]/SUM(OO[15])</f>
        <v>5.9806634966923607E-5</v>
      </c>
      <c r="R76" s="10">
        <f>3/24*OO[[#This Row],[74 (28JUN1985 03:00:00)-Water Temperature (C)]]*OO[[#This Row],[16]]/SUM(OO[16])</f>
        <v>5.690554544425311E-5</v>
      </c>
      <c r="S76" s="10">
        <f>3/24*OO[[#This Row],[75 (28JUN1985 06:00:00)-Water Temperature (C)]]*OO[[#This Row],[17]]/SUM(OO[17])</f>
        <v>5.0921084338372958E-5</v>
      </c>
      <c r="T76" s="10">
        <f>3/24*OO[[#This Row],[76 (28JUN1985 09:00:00)-Water Temperature (C)]]*OO[[#This Row],[18]]/SUM(OO[18])</f>
        <v>4.4473348077608551E-5</v>
      </c>
      <c r="U76" s="10">
        <f>3/24*OO[[#This Row],[77 (28JUN1985 12:00:00)-Water Temperature (C)]]*OO[[#This Row],[19]]/SUM(OO[19])</f>
        <v>3.9422959191777793E-5</v>
      </c>
      <c r="V76" s="10">
        <f>3/24000000*OO[[#This Row],[78 (28JUN1985 15:00:00)-Water Temperature (C)]]*OO[[#This Row],[20]]</f>
        <v>3.4985679924487505E-5</v>
      </c>
      <c r="W76" s="10">
        <f>3/24000000*OO[[#This Row],[79 (28JUN1985 18:00:00)-Water Temperature (C)]]*OO[[#This Row],[21]]</f>
        <v>3.1485930715624999E-5</v>
      </c>
      <c r="X76" s="10">
        <f>3/24000000*OO[[#This Row],[80 (28JUN1985 21:00:00)-Water Temperature (C)]]*OO[[#This Row],[22]]</f>
        <v>2.8069155933000001E-5</v>
      </c>
      <c r="Y76" s="10">
        <f>3/24000000*OO[[#This Row],[81 (29JUN1985 00:00:00)-Water Temperature (C)]]*OO[[#This Row],[23]]</f>
        <v>2.4961652733412497E-5</v>
      </c>
      <c r="Z76" s="10">
        <f>3/24000000*OO[[#This Row],[82 (29JUN1985 03:00:00)-Water Temperature (C)]]*OO[[#This Row],[24]]</f>
        <v>2.2035147072649996E-5</v>
      </c>
      <c r="AA76" s="10">
        <f>3/24000000*OO[[#This Row],[83 (29JUN1985 06:00:00)-Water Temperature (C)]]*OO[[#This Row],[25]]</f>
        <v>1.9197496772789997E-5</v>
      </c>
      <c r="AB76" s="10">
        <f>3/24000000*OO[[#This Row],[84 (29JUN1985 09:00:00)-Water Temperature (C)]]*OO[[#This Row],[26]]</f>
        <v>1.6559469124279999E-5</v>
      </c>
      <c r="AC76" s="10">
        <f>3/24000000*OO[[#This Row],[85 (29JUN1985 12:00:00)-Water Temperature (C)]]*OO[[#This Row],[27]]</f>
        <v>1.4483673941119999E-5</v>
      </c>
      <c r="AD76" s="10">
        <f>3/24000000*OO[[#This Row],[86 (29JUN1985 15:00:00)-Water Temperature (C)]]*OO[[#This Row],[28]]</f>
        <v>1.293598555032E-5</v>
      </c>
      <c r="AE76" s="10">
        <f>3/24000000*OO[[#This Row],[88 (29JUN1985 21:00:00)-Water Temperature (C)]]*OO[[#This Row],[30]]</f>
        <v>1.0574401807563749E-5</v>
      </c>
      <c r="AF76" s="10">
        <f>3/24000000*OO[[#This Row],[88 (29JUN1985 21:00:00)-Water Temperature (C)]]*OO[[#This Row],[30]]</f>
        <v>1.0574401807563749E-5</v>
      </c>
      <c r="AG76" s="10">
        <f>3/24000000*OO[[#This Row],[89 (30JUN1985 00:00:00)-Water Temperature (C)]]*OO[[#This Row],[31]]</f>
        <v>9.2928833130150005E-6</v>
      </c>
      <c r="AH76" s="10">
        <f>3/24000000*OO[[#This Row],[90 (30JUN1985 03:00:00)-Water Temperature (C)]]*OO[[#This Row],[32]]</f>
        <v>8.1534362138862503E-6</v>
      </c>
      <c r="AI76" s="10">
        <f>3/24000000*OO[[#This Row],[91 (30JUN1985 06:00:00)-Water Temperature (C)]]*OO[[#This Row],[33]]</f>
        <v>7.1545795514374994E-6</v>
      </c>
      <c r="AJ76" s="10">
        <f>3/24000000*OO[[#This Row],[92 (30JUN1985 09:00:00)-Water Temperature (C)]]*OO[[#This Row],[34]]</f>
        <v>6.3857558563012497E-6</v>
      </c>
      <c r="AK76" s="10">
        <f>3/24000000*OO[[#This Row],[93 (30JUN1985 12:00:00)-Water Temperature (C)]]*OO[[#This Row],[35]]</f>
        <v>5.6977697830399995E-6</v>
      </c>
      <c r="AL76" s="10">
        <f>3/24000000*OO[[#This Row],[94 (30JUN1985 15:00:00)-Water Temperature (C)]]*OO[[#This Row],[36]]</f>
        <v>5.0483354631849988E-6</v>
      </c>
      <c r="AM76" s="10">
        <f>3/24000000*OO[[#This Row],[95 (30JUN1985 18:00:00)-Water Temperature (C)]]*OO[[#This Row],[37]]</f>
        <v>4.5333178749299995E-6</v>
      </c>
      <c r="AN76" s="10">
        <f>3/24000000*OO[[#This Row],[96 (30JUN1985 21:00:00)-Water Temperature (C)]]*OO[[#This Row],[38]]</f>
        <v>3.9953530066124996E-6</v>
      </c>
      <c r="AO76" s="10">
        <f>3/24000000*OO[[#This Row],[97 (01JUL1985 00:00:00)-Water Temperature (C)]]*OO[[#This Row],[39]]</f>
        <v>3.3289022840874992E-6</v>
      </c>
      <c r="AP76" s="10">
        <f>3/24000000*OO[[#This Row],[98 (01JUL1985 03:00:00)-Water Temperature (C)]]*OO[[#This Row],[40]]</f>
        <v>2.6844117407875E-6</v>
      </c>
      <c r="AQ76" s="10">
        <f>3/24000000*OO[[#This Row],[99 (01JUL1985 06:00:00)-Water Temperature (C)]]*OO[[#This Row],[41]]</f>
        <v>2.1530680650074999E-6</v>
      </c>
      <c r="AR76" s="10">
        <f>3/24000000*OO[[#This Row],[100 (01JUL1985 09:00:00)-Water Temperature (C)]]*OO[[#This Row],[42]]</f>
        <v>1.8157844358954996E-6</v>
      </c>
      <c r="AS76" s="10">
        <f>3/24000000*OO[[#This Row],[101 (01JUL1985 12:00:00)-Water Temperature (C)]]*OO[[#This Row],[43]]</f>
        <v>1.5932106338939996E-6</v>
      </c>
      <c r="AT76" s="10">
        <f>3/24000000*OO[[#This Row],[102 (01JUL1985 15:00:00)-Water Temperature (C)]]*OO[[#This Row],[44]]</f>
        <v>1.4340807968031248E-6</v>
      </c>
      <c r="AU76" s="10">
        <f>3/24000000*OO[[#This Row],[103 (01JUL1985 18:00:00)-Water Temperature (C)]]*OO[[#This Row],[45]]</f>
        <v>1.3042142592149997E-6</v>
      </c>
      <c r="AV76" s="10">
        <f>3/24000000*OO[[#This Row],[104 (01JUL1985 21:00:00)-Water Temperature (C)]]*OO[[#This Row],[46]]</f>
        <v>1.1486367857299999E-6</v>
      </c>
      <c r="AW76" s="10">
        <f>3/24000000*OO[[#This Row],[105 (02JUL1985 00:00:00)-Water Temperature (C)]]*OO[[#This Row],[47]]</f>
        <v>9.3640403225462494E-7</v>
      </c>
      <c r="AX76" s="10">
        <f>3/24000000*OO[[#This Row],[106 (02JUL1985 03:00:00)-Water Temperature (C)]]*OO[[#This Row],[48]]</f>
        <v>7.1159378618399991E-7</v>
      </c>
      <c r="AY76" s="10">
        <f>3/24000000*OO[[#This Row],[107 (02JUL1985 06:00:00)-Water Temperature (C)]]*OO[[#This Row],[49]]</f>
        <v>5.2416342950400006E-7</v>
      </c>
      <c r="AZ76" s="10">
        <f>3/24000000*OO[[#This Row],[108 (02JUL1985 09:00:00)-Water Temperature (C)]]*OO[[#This Row],[50]]</f>
        <v>4.090999548775E-7</v>
      </c>
      <c r="BA76" s="10">
        <f>3/24000000*OO[[#This Row],[109 (02JUL1985 12:00:00)-Water Temperature (C)]]*OO[[#This Row],[51]]</f>
        <v>3.3888747519374998E-7</v>
      </c>
      <c r="BB76" s="10">
        <f>3/24000000*OO[[#This Row],[110 (02JUL1985 15:00:00)-Water Temperature (C)]]*OO[[#This Row],[52]]</f>
        <v>2.9566628802924999E-7</v>
      </c>
      <c r="BC76" s="10">
        <f>3/24000000*OO[[#This Row],[111 (02JUL1985 18:00:00)-Water Temperature (C)]]*OO[[#This Row],[53]]</f>
        <v>2.6514062670337499E-7</v>
      </c>
      <c r="BD76" s="10">
        <f>3/24000000*OO[[#This Row],[112 (02JUL1985 21:00:00)-Water Temperature (C)]]*OO[[#This Row],[54]]</f>
        <v>2.3815207603687501E-7</v>
      </c>
      <c r="BE76" s="10">
        <f>3/24000000*OO[[#This Row],[113 (03JUL1985 00:00:00)-Water Temperature (C)]]*OO[[#This Row],[55]]</f>
        <v>2.0952499907452502E-7</v>
      </c>
      <c r="BF76" s="10">
        <f>3/24000000*OO[[#This Row],[114 (03JUL1985 03:00:00)-Water Temperature (C)]]*OO[[#This Row],[56]]</f>
        <v>1.8342471411439999E-7</v>
      </c>
      <c r="BG76" s="10">
        <f>3/24000000*OO[[#This Row],[115 (03JUL1985 06:00:00)-Water Temperature (C)]]*OO[[#This Row],[57]]</f>
        <v>1.6098890191559997E-7</v>
      </c>
      <c r="BH76" s="10">
        <f>3/24000000*OO[[#This Row],[116 (03JUL1985 09:00:00)-Water Temperature (C)]]*OO[[#This Row],[58]]</f>
        <v>1.4697706427864999E-7</v>
      </c>
      <c r="BI76" s="10">
        <f>3/24000000*OO[[#This Row],[117 (03JUL1985 12:00:00)-Water Temperature (C)]]*OO[[#This Row],[59]]</f>
        <v>1.3266860165842498E-7</v>
      </c>
      <c r="BJ76" s="10">
        <f>3/24000000*OO[[#This Row],[118 (03JUL1985 15:00:00)-Water Temperature (C)]]*OO[[#This Row],[60]]</f>
        <v>1.2273138237149999E-7</v>
      </c>
      <c r="BK76" s="10">
        <f>3/24000000*OO[[#This Row],[119 (03JUL1985 18:00:00)-Water Temperature (C)]]*OO[[#This Row],[61]]</f>
        <v>1.1440561050569998E-7</v>
      </c>
      <c r="BL76" s="10">
        <f>3/24000000*OO[[#This Row],[120 (03JUL1985 21:00:00)-Water Temperature (C)]]*OO[[#This Row],[62]]</f>
        <v>1.0536213340422499E-7</v>
      </c>
      <c r="BM76" s="10">
        <f>3/24000000*OO[[#This Row],[121 (04JUL1985 00:00:00)-Water Temperature (C)]]*OO[[#This Row],[63]]</f>
        <v>9.3445289604499995E-8</v>
      </c>
      <c r="BN76" s="10">
        <f>3/24000000*OO[[#This Row],[122 (04JUL1985 03:00:00)-Water Temperature (C)]]*OO[[#This Row],[64]]</f>
        <v>7.9403800366537497E-8</v>
      </c>
      <c r="BO76" s="10">
        <f>3/24000000*OO[[#This Row],[123 (04JUL1985 06:00:00)-Water Temperature (C)]]*OO[[#This Row],[65]]</f>
        <v>6.7124288719399996E-8</v>
      </c>
      <c r="BP76" s="10">
        <f>3/24000000*OO[[#This Row],[124 (04JUL1985 09:00:00)-Water Temperature (C)]]*OO[[#This Row],[66]]</f>
        <v>6.0942301230000002E-8</v>
      </c>
      <c r="BQ76" s="10">
        <f>3/24000000*OO[[#This Row],[125 (04JUL1985 12:00:00)-Water Temperature (C)]]*OO[[#This Row],[67]]</f>
        <v>5.8389263594024989E-8</v>
      </c>
      <c r="BR76" s="10">
        <f>3/24000000*OO[[#This Row],[126 (04JUL1985 15:00:00)-Water Temperature (C)]]*OO[[#This Row],[68]]</f>
        <v>5.7395219284774991E-8</v>
      </c>
      <c r="BS76" s="10">
        <f>3/24000000*OO[[#This Row],[127 (04JUL1985 18:00:00)-Water Temperature (C)]]*OO[[#This Row],[69]]</f>
        <v>5.6743526416499986E-8</v>
      </c>
      <c r="BT76" s="10">
        <f>3/24000000*OO[[#This Row],[128 (04JUL1985 21:00:00)-Water Temperature (C)]]*OO[[#This Row],[70]]</f>
        <v>5.6895071290799997E-8</v>
      </c>
      <c r="BU76" s="10">
        <f>3/24000000*OO[[#This Row],[129 (05JUL1985 00:00:00)-Water Temperature (C)]]*OO[[#This Row],[71]]</f>
        <v>6.0759452888749988E-8</v>
      </c>
      <c r="BV76" s="10">
        <f>3/24000000*OO[[#This Row],[130 (05JUL1985 03:00:00)-Water Temperature (C)]]*OO[[#This Row],[72]]</f>
        <v>6.7975586174224996E-8</v>
      </c>
      <c r="BW76" s="10">
        <f>3/24000000*OO[[#This Row],[131 (05JUL1985 06:00:00)-Water Temperature (C)]]*OO[[#This Row],[73]]</f>
        <v>7.3512987313349989E-8</v>
      </c>
      <c r="BX76" s="10">
        <f>3/24000000*OO[[#This Row],[132 (05JUL1985 09:00:00)-Water Temperature (C)]]*OO[[#This Row],[74]]</f>
        <v>7.6376933354574998E-8</v>
      </c>
      <c r="BY76" s="10">
        <f>3/24000000*OO[[#This Row],[133 (05JUL1985 12:00:00)-Water Temperature (C)]]*OO[[#This Row],[75]]</f>
        <v>7.5872648793812478E-8</v>
      </c>
      <c r="BZ76" s="10">
        <f>3/24000000*OO[[#This Row],[134 (05JUL1985 15:00:00)-Water Temperature (C)]]*OO[[#This Row],[76]]</f>
        <v>7.2099154935699978E-8</v>
      </c>
      <c r="CA76" s="10">
        <f>3/24000000*OO[[#This Row],[135 (05JUL1985 18:00:00)-Water Temperature (C)]]*OO[[#This Row],[77]]</f>
        <v>6.7633210937175002E-8</v>
      </c>
      <c r="CB76" s="10">
        <f>3/24000000*OO[[#This Row],[136 (05JUL1985 21:00:00)-Water Temperature (C)]]*OO[[#This Row],[78]]</f>
        <v>6.2430322347999993E-8</v>
      </c>
      <c r="CC76" s="10">
        <f>3/24000000*OO[[#This Row],[137 (06JUL1985 00:00:00)-Water Temperature (C)]]*OO[[#This Row],[79]]</f>
        <v>5.7742140055874992E-8</v>
      </c>
      <c r="CD76" s="10">
        <f>3/24000000*OO[[#This Row],[138 (06JUL1985 03:00:00)-Water Temperature (C)]]*OO[[#This Row],[80]]</f>
        <v>5.3364445204874996E-8</v>
      </c>
      <c r="CE76" s="10">
        <f>3/24000000*OO[[#This Row],[139 (06JUL1985 06:00:00)-Water Temperature (C)]]*OO[[#This Row],[81]]</f>
        <v>4.9667408166149994E-8</v>
      </c>
      <c r="CF76" s="10">
        <f>3/24000000*OO[[#This Row],[140 (06JUL1985 09:00:00)-Water Temperature (C)]]*OO[[#This Row],[82]]</f>
        <v>4.7928702833999998E-8</v>
      </c>
      <c r="CG76" s="10">
        <f>3/24000000*OO[[#This Row],[141 (06JUL1985 12:00:00)-Water Temperature (C)]]*OO[[#This Row],[83]]</f>
        <v>4.72163441972625E-8</v>
      </c>
      <c r="CH76" s="10">
        <f>3/24000000*OO[[#This Row],[142 (06JUL1985 15:00:00)-Water Temperature (C)]]*OO[[#This Row],[84]]</f>
        <v>4.7444360347187489E-8</v>
      </c>
      <c r="CI76" s="10">
        <f>3/24000000*OO[[#This Row],[143 (06JUL1985 18:00:00)-Water Temperature (C)]]*OO[[#This Row],[85]]</f>
        <v>4.7746247379299996E-8</v>
      </c>
      <c r="CJ76" s="10">
        <f>3/24000000*OO[[#This Row],[144 (06JUL1985 21:00:00)-Water Temperature (C)]]*OO[[#This Row],[86]]</f>
        <v>4.7605672519062496E-8</v>
      </c>
      <c r="CK76" s="10">
        <f>3/24000000*OO[[#This Row],[145 (07JUL1985 00:00:00)-Water Temperature (C)]]*OO[[#This Row],[87]]</f>
        <v>4.66807973273E-8</v>
      </c>
      <c r="CL76" s="10">
        <f>3/24000000*OO[[#This Row],[146 (07JUL1985 03:00:00)-Water Temperature (C)]]*OO[[#This Row],[88]]</f>
        <v>4.6019612922925008E-8</v>
      </c>
      <c r="CM76" s="10">
        <f>3/24000000*OO[[#This Row],[147 (07JUL1985 06:00:00)-Water Temperature (C)]]*OO[[#This Row],[89]]</f>
        <v>4.4967293873749987E-8</v>
      </c>
      <c r="CN76" s="10">
        <f>3/24000000*OO[[#This Row],[148 (07JUL1985 09:00:00)-Water Temperature (C)]]*OO[[#This Row],[90]]</f>
        <v>4.3889467518874996E-8</v>
      </c>
      <c r="CO76" s="10">
        <f>3/24000000*OO[[#This Row],[149 (07JUL1985 12:00:00)-Water Temperature (C)]]*OO[[#This Row],[91]]</f>
        <v>4.2694072881524997E-8</v>
      </c>
      <c r="CP76" s="10">
        <f>3/24000000*OO[[#This Row],[150 (07JUL1985 15:00:00)-Water Temperature (C)]]*OO[[#This Row],[92]]</f>
        <v>4.2694072881524997E-8</v>
      </c>
      <c r="CQ76" s="10">
        <f>3/24000000*OO[[#This Row],[151 (07JUL1985 18:00:00)-Water Temperature (C)]]*OO[[#This Row],[93]]</f>
        <v>4.2694072881524997E-8</v>
      </c>
      <c r="CR76" s="10">
        <f>3/24000000*OO[[#This Row],[152 (07JUL1985 21:00:00)-Water Temperature (C)]]*OO[[#This Row],[94]]</f>
        <v>4.2694072881524997E-8</v>
      </c>
      <c r="CS76" s="10">
        <f>3/24000000*OO[[#This Row],[153 (08JUL1985 00:00:00)-Water Temperature (C)]]*OO[[#This Row],[95]]</f>
        <v>4.2694072881524997E-8</v>
      </c>
      <c r="CT76" s="10">
        <f>3/24000000*OO[[#This Row],[154 (08JUL1985 03:00:00)-Water Temperature (C)]]*OO[[#This Row],[96]]</f>
        <v>4.2694072881524997E-8</v>
      </c>
      <c r="CU76" s="10">
        <f>3/24000000*OO[[#This Row],[155 (08JUL1985 06:00:00)-Water Temperature (C)]]*OO[[#This Row],[97]]</f>
        <v>4.2694072881524997E-8</v>
      </c>
      <c r="CV76" s="10">
        <f>3/24000000*OO[[#This Row],[156 (08JUL1985 09:00:00)-Water Temperature (C)]]*OO[[#This Row],[98]]</f>
        <v>4.2694072881524997E-8</v>
      </c>
      <c r="CW76" s="10">
        <f>3/24000000*OO[[#This Row],[157 (08JUL1985 12:00:00)-Water Temperature (C)]]*OO[[#This Row],[99]]</f>
        <v>4.2694072881524997E-8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1.9365913071551663E-24</v>
      </c>
      <c r="D77" s="10">
        <f>3/24*OO[[#This Row],[60 (26JUN1985 09:00:00)-Water Temperature (C)]]*OO[[#This Row],[2]]/SUM(OO[2])</f>
        <v>2.387116270820494E-11</v>
      </c>
      <c r="E77" s="10">
        <f>3/24*OO[[#This Row],[61 (26JUN1985 12:00:00)-Water Temperature (C)]]*OO[[#This Row],[3]]/SUM(OO[3])</f>
        <v>7.2899206527036792E-4</v>
      </c>
      <c r="F77" s="10">
        <f>3/24*OO[[#This Row],[62 (26JUN1985 15:00:00)-Water Temperature (C)]]*OO[[#This Row],[4]]/SUM(OO[4])</f>
        <v>6.8126525775139182E-2</v>
      </c>
      <c r="G77" s="10">
        <f>3/24*OO[[#This Row],[63 (26JUN1985 18:00:00)-Water Temperature (C)]]*OO[[#This Row],[5]]/SUM(OO[5])</f>
        <v>0.18073173003842716</v>
      </c>
      <c r="H77" s="10">
        <f>3/24*OO[[#This Row],[64 (26JUN1985 21:00:00)-Water Temperature (C)]]*OO[[#This Row],[6]]/SUM(OO[6])</f>
        <v>7.6118245601723436E-2</v>
      </c>
      <c r="I77" s="10">
        <f>3/24*OO[[#This Row],[65 (27JUN1985 00:00:00)-Water Temperature (C)]]*OO[[#This Row],[7]]/SUM(OO[7])</f>
        <v>1.1263011842685137E-2</v>
      </c>
      <c r="J77" s="10">
        <f>3/24*OO[[#This Row],[66 (27JUN1985 03:00:00)-Water Temperature (C)]]*OO[[#This Row],[8]]/SUM(OO[8])</f>
        <v>1.0450995603666711E-3</v>
      </c>
      <c r="K77" s="10">
        <f>3/24*OO[[#This Row],[67 (27JUN1985 06:00:00)-Water Temperature (C)]]*OO[[#This Row],[9]]/SUM(OO[9])</f>
        <v>1.4477060563250038E-4</v>
      </c>
      <c r="L77" s="10">
        <f>3/24*OO[[#This Row],[68 (27JUN1985 09:00:00)-Water Temperature (C)]]*OO[[#This Row],[10]]/SUM(OO[10])</f>
        <v>7.550875536167609E-5</v>
      </c>
      <c r="M77" s="10">
        <f>3/24*OO[[#This Row],[69 (27JUN1985 12:00:00)-Water Temperature (C)]]*OO[[#This Row],[11]]/SUM(OO[11])</f>
        <v>6.4324781423171303E-5</v>
      </c>
      <c r="N77" s="10">
        <f>3/24*OO[[#This Row],[70 (27JUN1985 15:00:00)-Water Temperature (C)]]*OO[[#This Row],[12]]/SUM(OO[12])</f>
        <v>5.849194929367817E-5</v>
      </c>
      <c r="O77" s="10">
        <f>3/24*OO[[#This Row],[71 (27JUN1985 18:00:00)-Water Temperature (C)]]*OO[[#This Row],[13]]/SUM(OO[13])</f>
        <v>5.800555855768157E-5</v>
      </c>
      <c r="P77" s="10">
        <f>3/24*OO[[#This Row],[72 (27JUN1985 21:00:00)-Water Temperature (C)]]*OO[[#This Row],[14]]/SUM(OO[14])</f>
        <v>6.2911988446565098E-5</v>
      </c>
      <c r="Q77" s="10">
        <f>3/24*OO[[#This Row],[73 (28JUN1985 00:00:00)-Water Temperature (C)]]*OO[[#This Row],[15]]/SUM(OO[15])</f>
        <v>6.6031930134003989E-5</v>
      </c>
      <c r="R77" s="10">
        <f>3/24*OO[[#This Row],[74 (28JUN1985 03:00:00)-Water Temperature (C)]]*OO[[#This Row],[16]]/SUM(OO[16])</f>
        <v>6.3819619813837753E-5</v>
      </c>
      <c r="S77" s="10">
        <f>3/24*OO[[#This Row],[75 (28JUN1985 06:00:00)-Water Temperature (C)]]*OO[[#This Row],[17]]/SUM(OO[17])</f>
        <v>5.7699971732361241E-5</v>
      </c>
      <c r="T77" s="10">
        <f>3/24*OO[[#This Row],[76 (28JUN1985 09:00:00)-Water Temperature (C)]]*OO[[#This Row],[18]]/SUM(OO[18])</f>
        <v>5.0650361085655284E-5</v>
      </c>
      <c r="U77" s="10">
        <f>3/24*OO[[#This Row],[77 (28JUN1985 12:00:00)-Water Temperature (C)]]*OO[[#This Row],[19]]/SUM(OO[19])</f>
        <v>4.4882316419351185E-5</v>
      </c>
      <c r="V77" s="10">
        <f>3/24000000*OO[[#This Row],[78 (28JUN1985 15:00:00)-Water Temperature (C)]]*OO[[#This Row],[20]]</f>
        <v>3.9819578151424989E-5</v>
      </c>
      <c r="W77" s="10">
        <f>3/24000000*OO[[#This Row],[79 (28JUN1985 18:00:00)-Water Temperature (C)]]*OO[[#This Row],[21]]</f>
        <v>3.5776250976050005E-5</v>
      </c>
      <c r="X77" s="10">
        <f>3/24000000*OO[[#This Row],[80 (28JUN1985 21:00:00)-Water Temperature (C)]]*OO[[#This Row],[22]]</f>
        <v>3.1922164009799994E-5</v>
      </c>
      <c r="Y77" s="10">
        <f>3/24000000*OO[[#This Row],[81 (29JUN1985 00:00:00)-Water Temperature (C)]]*OO[[#This Row],[23]]</f>
        <v>2.8427210136499995E-5</v>
      </c>
      <c r="Z77" s="10">
        <f>3/24000000*OO[[#This Row],[82 (29JUN1985 03:00:00)-Water Temperature (C)]]*OO[[#This Row],[24]]</f>
        <v>2.5148603422049999E-5</v>
      </c>
      <c r="AA77" s="10">
        <f>3/24000000*OO[[#This Row],[83 (29JUN1985 06:00:00)-Water Temperature (C)]]*OO[[#This Row],[25]]</f>
        <v>2.1999641143575002E-5</v>
      </c>
      <c r="AB77" s="10">
        <f>3/24000000*OO[[#This Row],[84 (29JUN1985 09:00:00)-Water Temperature (C)]]*OO[[#This Row],[26]]</f>
        <v>1.9043762491050002E-5</v>
      </c>
      <c r="AC77" s="10">
        <f>3/24000000*OO[[#This Row],[85 (29JUN1985 12:00:00)-Water Temperature (C)]]*OO[[#This Row],[27]]</f>
        <v>1.66622680320525E-5</v>
      </c>
      <c r="AD77" s="10">
        <f>3/24000000*OO[[#This Row],[86 (29JUN1985 15:00:00)-Water Temperature (C)]]*OO[[#This Row],[28]]</f>
        <v>1.4839290996694997E-5</v>
      </c>
      <c r="AE77" s="10">
        <f>3/24000000*OO[[#This Row],[88 (29JUN1985 21:00:00)-Water Temperature (C)]]*OO[[#This Row],[30]]</f>
        <v>1.2150393887564999E-5</v>
      </c>
      <c r="AF77" s="10">
        <f>3/24000000*OO[[#This Row],[88 (29JUN1985 21:00:00)-Water Temperature (C)]]*OO[[#This Row],[30]]</f>
        <v>1.2150393887564999E-5</v>
      </c>
      <c r="AG77" s="10">
        <f>3/24000000*OO[[#This Row],[89 (30JUN1985 00:00:00)-Water Temperature (C)]]*OO[[#This Row],[31]]</f>
        <v>1.0710132560275E-5</v>
      </c>
      <c r="AH77" s="10">
        <f>3/24000000*OO[[#This Row],[90 (30JUN1985 03:00:00)-Water Temperature (C)]]*OO[[#This Row],[32]]</f>
        <v>9.4123698612437495E-6</v>
      </c>
      <c r="AI77" s="10">
        <f>3/24000000*OO[[#This Row],[91 (30JUN1985 06:00:00)-Water Temperature (C)]]*OO[[#This Row],[33]]</f>
        <v>8.2754475117599991E-6</v>
      </c>
      <c r="AJ77" s="10">
        <f>3/24000000*OO[[#This Row],[92 (30JUN1985 09:00:00)-Water Temperature (C)]]*OO[[#This Row],[34]]</f>
        <v>7.4027637674587489E-6</v>
      </c>
      <c r="AK77" s="10">
        <f>3/24000000*OO[[#This Row],[93 (30JUN1985 12:00:00)-Water Temperature (C)]]*OO[[#This Row],[35]]</f>
        <v>6.6349540471924991E-6</v>
      </c>
      <c r="AL77" s="10">
        <f>3/24000000*OO[[#This Row],[94 (30JUN1985 15:00:00)-Water Temperature (C)]]*OO[[#This Row],[36]]</f>
        <v>5.8958387408024992E-6</v>
      </c>
      <c r="AM77" s="10">
        <f>3/24000000*OO[[#This Row],[95 (30JUN1985 18:00:00)-Water Temperature (C)]]*OO[[#This Row],[37]]</f>
        <v>5.2970203052912511E-6</v>
      </c>
      <c r="AN77" s="10">
        <f>3/24000000*OO[[#This Row],[96 (30JUN1985 21:00:00)-Water Temperature (C)]]*OO[[#This Row],[38]]</f>
        <v>4.7020946731250008E-6</v>
      </c>
      <c r="AO77" s="10">
        <f>3/24000000*OO[[#This Row],[97 (01JUL1985 00:00:00)-Water Temperature (C)]]*OO[[#This Row],[39]]</f>
        <v>3.9786160698375005E-6</v>
      </c>
      <c r="AP77" s="10">
        <f>3/24000000*OO[[#This Row],[98 (01JUL1985 03:00:00)-Water Temperature (C)]]*OO[[#This Row],[40]]</f>
        <v>3.2475783744E-6</v>
      </c>
      <c r="AQ77" s="10">
        <f>3/24000000*OO[[#This Row],[99 (01JUL1985 06:00:00)-Water Temperature (C)]]*OO[[#This Row],[41]]</f>
        <v>2.6144132337312503E-6</v>
      </c>
      <c r="AR77" s="10">
        <f>3/24000000*OO[[#This Row],[100 (01JUL1985 09:00:00)-Water Temperature (C)]]*OO[[#This Row],[42]]</f>
        <v>2.1865709310962501E-6</v>
      </c>
      <c r="AS77" s="10">
        <f>3/24000000*OO[[#This Row],[101 (01JUL1985 12:00:00)-Water Temperature (C)]]*OO[[#This Row],[43]]</f>
        <v>1.9026975526406248E-6</v>
      </c>
      <c r="AT77" s="10">
        <f>3/24000000*OO[[#This Row],[102 (01JUL1985 15:00:00)-Water Temperature (C)]]*OO[[#This Row],[44]]</f>
        <v>1.701018230286375E-6</v>
      </c>
      <c r="AU77" s="10">
        <f>3/24000000*OO[[#This Row],[103 (01JUL1985 18:00:00)-Water Temperature (C)]]*OO[[#This Row],[45]]</f>
        <v>1.542039811239E-6</v>
      </c>
      <c r="AV77" s="10">
        <f>3/24000000*OO[[#This Row],[104 (01JUL1985 21:00:00)-Water Temperature (C)]]*OO[[#This Row],[46]]</f>
        <v>1.3692504283441251E-6</v>
      </c>
      <c r="AW77" s="10">
        <f>3/24000000*OO[[#This Row],[105 (02JUL1985 00:00:00)-Water Temperature (C)]]*OO[[#This Row],[47]]</f>
        <v>1.14250034321325E-6</v>
      </c>
      <c r="AX77" s="10">
        <f>3/24000000*OO[[#This Row],[106 (02JUL1985 03:00:00)-Water Temperature (C)]]*OO[[#This Row],[48]]</f>
        <v>8.9044748784175008E-7</v>
      </c>
      <c r="AY77" s="10">
        <f>3/24000000*OO[[#This Row],[107 (02JUL1985 06:00:00)-Water Temperature (C)]]*OO[[#This Row],[49]]</f>
        <v>6.6392782557062496E-7</v>
      </c>
      <c r="AZ77" s="10">
        <f>3/24000000*OO[[#This Row],[108 (02JUL1985 09:00:00)-Water Temperature (C)]]*OO[[#This Row],[50]]</f>
        <v>5.1207482474925007E-7</v>
      </c>
      <c r="BA77" s="10">
        <f>3/24000000*OO[[#This Row],[109 (02JUL1985 12:00:00)-Water Temperature (C)]]*OO[[#This Row],[51]]</f>
        <v>4.1651197917525005E-7</v>
      </c>
      <c r="BB77" s="10">
        <f>3/24000000*OO[[#This Row],[110 (02JUL1985 15:00:00)-Water Temperature (C)]]*OO[[#This Row],[52]]</f>
        <v>3.5682717975000001E-7</v>
      </c>
      <c r="BC77" s="10">
        <f>3/24000000*OO[[#This Row],[111 (02JUL1985 18:00:00)-Water Temperature (C)]]*OO[[#This Row],[53]]</f>
        <v>3.1616065507949996E-7</v>
      </c>
      <c r="BD77" s="10">
        <f>3/24000000*OO[[#This Row],[112 (02JUL1985 21:00:00)-Water Temperature (C)]]*OO[[#This Row],[54]]</f>
        <v>2.8249025967750001E-7</v>
      </c>
      <c r="BE77" s="10">
        <f>3/24000000*OO[[#This Row],[113 (03JUL1985 00:00:00)-Water Temperature (C)]]*OO[[#This Row],[55]]</f>
        <v>2.4893505885600003E-7</v>
      </c>
      <c r="BF77" s="10">
        <f>3/24000000*OO[[#This Row],[114 (03JUL1985 03:00:00)-Water Temperature (C)]]*OO[[#This Row],[56]]</f>
        <v>2.1826674551137495E-7</v>
      </c>
      <c r="BG77" s="10">
        <f>3/24000000*OO[[#This Row],[115 (03JUL1985 06:00:00)-Water Temperature (C)]]*OO[[#This Row],[57]]</f>
        <v>1.91547119665275E-7</v>
      </c>
      <c r="BH77" s="10">
        <f>3/24000000*OO[[#This Row],[116 (03JUL1985 09:00:00)-Water Temperature (C)]]*OO[[#This Row],[58]]</f>
        <v>1.7370647269387499E-7</v>
      </c>
      <c r="BI77" s="10">
        <f>3/24000000*OO[[#This Row],[117 (03JUL1985 12:00:00)-Water Temperature (C)]]*OO[[#This Row],[59]]</f>
        <v>1.5697838528260001E-7</v>
      </c>
      <c r="BJ77" s="10">
        <f>3/24000000*OO[[#This Row],[118 (03JUL1985 15:00:00)-Water Temperature (C)]]*OO[[#This Row],[60]]</f>
        <v>1.445613568498125E-7</v>
      </c>
      <c r="BK77" s="10">
        <f>3/24000000*OO[[#This Row],[119 (03JUL1985 18:00:00)-Water Temperature (C)]]*OO[[#This Row],[61]]</f>
        <v>1.3449233758029998E-7</v>
      </c>
      <c r="BL77" s="10">
        <f>3/24000000*OO[[#This Row],[120 (03JUL1985 21:00:00)-Water Temperature (C)]]*OO[[#This Row],[62]]</f>
        <v>1.2391694355794999E-7</v>
      </c>
      <c r="BM77" s="10">
        <f>3/24000000*OO[[#This Row],[121 (04JUL1985 00:00:00)-Water Temperature (C)]]*OO[[#This Row],[63]]</f>
        <v>1.109980198813E-7</v>
      </c>
      <c r="BN77" s="10">
        <f>3/24000000*OO[[#This Row],[122 (04JUL1985 03:00:00)-Water Temperature (C)]]*OO[[#This Row],[64]]</f>
        <v>9.5582702581099999E-8</v>
      </c>
      <c r="BO77" s="10">
        <f>3/24000000*OO[[#This Row],[123 (04JUL1985 06:00:00)-Water Temperature (C)]]*OO[[#This Row],[65]]</f>
        <v>8.095994966849998E-8</v>
      </c>
      <c r="BP77" s="10">
        <f>3/24000000*OO[[#This Row],[124 (04JUL1985 09:00:00)-Water Temperature (C)]]*OO[[#This Row],[66]]</f>
        <v>7.2351563146774995E-8</v>
      </c>
      <c r="BQ77" s="10">
        <f>3/24000000*OO[[#This Row],[125 (04JUL1985 12:00:00)-Water Temperature (C)]]*OO[[#This Row],[67]]</f>
        <v>6.8311418213674996E-8</v>
      </c>
      <c r="BR77" s="10">
        <f>3/24000000*OO[[#This Row],[126 (04JUL1985 15:00:00)-Water Temperature (C)]]*OO[[#This Row],[68]]</f>
        <v>6.6572970790637501E-8</v>
      </c>
      <c r="BS77" s="10">
        <f>3/24000000*OO[[#This Row],[127 (04JUL1985 18:00:00)-Water Temperature (C)]]*OO[[#This Row],[69]]</f>
        <v>6.5505596612399998E-8</v>
      </c>
      <c r="BT77" s="10">
        <f>3/24000000*OO[[#This Row],[128 (04JUL1985 21:00:00)-Water Temperature (C)]]*OO[[#This Row],[70]]</f>
        <v>6.4804793506187492E-8</v>
      </c>
      <c r="BU77" s="10">
        <f>3/24000000*OO[[#This Row],[129 (05JUL1985 00:00:00)-Water Temperature (C)]]*OO[[#This Row],[71]]</f>
        <v>6.7425620904062493E-8</v>
      </c>
      <c r="BV77" s="10">
        <f>3/24000000*OO[[#This Row],[130 (05JUL1985 03:00:00)-Water Temperature (C)]]*OO[[#This Row],[72]]</f>
        <v>7.4636286843675004E-8</v>
      </c>
      <c r="BW77" s="10">
        <f>3/24000000*OO[[#This Row],[131 (05JUL1985 06:00:00)-Water Temperature (C)]]*OO[[#This Row],[73]]</f>
        <v>8.1730394724037494E-8</v>
      </c>
      <c r="BX77" s="10">
        <f>3/24000000*OO[[#This Row],[132 (05JUL1985 09:00:00)-Water Temperature (C)]]*OO[[#This Row],[74]]</f>
        <v>8.6308821320837493E-8</v>
      </c>
      <c r="BY77" s="10">
        <f>3/24000000*OO[[#This Row],[133 (05JUL1985 12:00:00)-Water Temperature (C)]]*OO[[#This Row],[75]]</f>
        <v>8.7132762184799997E-8</v>
      </c>
      <c r="BZ77" s="10">
        <f>3/24000000*OO[[#This Row],[134 (05JUL1985 15:00:00)-Water Temperature (C)]]*OO[[#This Row],[76]]</f>
        <v>8.3810401294637479E-8</v>
      </c>
      <c r="CA77" s="10">
        <f>3/24000000*OO[[#This Row],[135 (05JUL1985 18:00:00)-Water Temperature (C)]]*OO[[#This Row],[77]]</f>
        <v>7.9001066772087494E-8</v>
      </c>
      <c r="CB77" s="10">
        <f>3/24000000*OO[[#This Row],[136 (05JUL1985 21:00:00)-Water Temperature (C)]]*OO[[#This Row],[78]]</f>
        <v>7.3037199336399997E-8</v>
      </c>
      <c r="CC77" s="10">
        <f>3/24000000*OO[[#This Row],[137 (06JUL1985 00:00:00)-Water Temperature (C)]]*OO[[#This Row],[79]]</f>
        <v>6.7443156616374984E-8</v>
      </c>
      <c r="CD77" s="10">
        <f>3/24000000*OO[[#This Row],[138 (06JUL1985 03:00:00)-Water Temperature (C)]]*OO[[#This Row],[80]]</f>
        <v>6.2330022716324994E-8</v>
      </c>
      <c r="CE77" s="10">
        <f>3/24000000*OO[[#This Row],[139 (06JUL1985 06:00:00)-Water Temperature (C)]]*OO[[#This Row],[81]]</f>
        <v>5.794502789024999E-8</v>
      </c>
      <c r="CF77" s="10">
        <f>3/24000000*OO[[#This Row],[140 (06JUL1985 09:00:00)-Water Temperature (C)]]*OO[[#This Row],[82]]</f>
        <v>5.5644454154600001E-8</v>
      </c>
      <c r="CG77" s="10">
        <f>3/24000000*OO[[#This Row],[141 (06JUL1985 12:00:00)-Water Temperature (C)]]*OO[[#This Row],[83]]</f>
        <v>5.4585845508112503E-8</v>
      </c>
      <c r="CH77" s="10">
        <f>3/24000000*OO[[#This Row],[142 (06JUL1985 15:00:00)-Water Temperature (C)]]*OO[[#This Row],[84]]</f>
        <v>5.4577488818749997E-8</v>
      </c>
      <c r="CI77" s="10">
        <f>3/24000000*OO[[#This Row],[143 (06JUL1985 18:00:00)-Water Temperature (C)]]*OO[[#This Row],[85]]</f>
        <v>5.4798837894062497E-8</v>
      </c>
      <c r="CJ77" s="10">
        <f>3/24000000*OO[[#This Row],[144 (06JUL1985 21:00:00)-Water Temperature (C)]]*OO[[#This Row],[86]]</f>
        <v>5.4548746353712501E-8</v>
      </c>
      <c r="CK77" s="10">
        <f>3/24000000*OO[[#This Row],[145 (07JUL1985 00:00:00)-Water Temperature (C)]]*OO[[#This Row],[87]]</f>
        <v>5.3425905167599992E-8</v>
      </c>
      <c r="CL77" s="10">
        <f>3/24000000*OO[[#This Row],[146 (07JUL1985 03:00:00)-Water Temperature (C)]]*OO[[#This Row],[88]]</f>
        <v>5.2589586503299999E-8</v>
      </c>
      <c r="CM77" s="10">
        <f>3/24000000*OO[[#This Row],[147 (07JUL1985 06:00:00)-Water Temperature (C)]]*OO[[#This Row],[89]]</f>
        <v>5.1593912488274992E-8</v>
      </c>
      <c r="CN77" s="10">
        <f>3/24000000*OO[[#This Row],[148 (07JUL1985 09:00:00)-Water Temperature (C)]]*OO[[#This Row],[90]]</f>
        <v>5.0561159893362493E-8</v>
      </c>
      <c r="CO77" s="10">
        <f>3/24000000*OO[[#This Row],[149 (07JUL1985 12:00:00)-Water Temperature (C)]]*OO[[#This Row],[91]]</f>
        <v>4.9409158269999991E-8</v>
      </c>
      <c r="CP77" s="10">
        <f>3/24000000*OO[[#This Row],[150 (07JUL1985 15:00:00)-Water Temperature (C)]]*OO[[#This Row],[92]]</f>
        <v>4.9409158269999991E-8</v>
      </c>
      <c r="CQ77" s="10">
        <f>3/24000000*OO[[#This Row],[151 (07JUL1985 18:00:00)-Water Temperature (C)]]*OO[[#This Row],[93]]</f>
        <v>4.9409158269999991E-8</v>
      </c>
      <c r="CR77" s="10">
        <f>3/24000000*OO[[#This Row],[152 (07JUL1985 21:00:00)-Water Temperature (C)]]*OO[[#This Row],[94]]</f>
        <v>4.9409158269999991E-8</v>
      </c>
      <c r="CS77" s="10">
        <f>3/24000000*OO[[#This Row],[153 (08JUL1985 00:00:00)-Water Temperature (C)]]*OO[[#This Row],[95]]</f>
        <v>4.9409158269999991E-8</v>
      </c>
      <c r="CT77" s="10">
        <f>3/24000000*OO[[#This Row],[154 (08JUL1985 03:00:00)-Water Temperature (C)]]*OO[[#This Row],[96]]</f>
        <v>4.9409158269999991E-8</v>
      </c>
      <c r="CU77" s="10">
        <f>3/24000000*OO[[#This Row],[155 (08JUL1985 06:00:00)-Water Temperature (C)]]*OO[[#This Row],[97]]</f>
        <v>4.9409158269999991E-8</v>
      </c>
      <c r="CV77" s="10">
        <f>3/24000000*OO[[#This Row],[156 (08JUL1985 09:00:00)-Water Temperature (C)]]*OO[[#This Row],[98]]</f>
        <v>4.9409158269999991E-8</v>
      </c>
      <c r="CW77" s="10">
        <f>3/24000000*OO[[#This Row],[157 (08JUL1985 12:00:00)-Water Temperature (C)]]*OO[[#This Row],[99]]</f>
        <v>4.9409158269999991E-8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3.4903757782763169E-25</v>
      </c>
      <c r="D78" s="10">
        <f>3/24*OO[[#This Row],[60 (26JUN1985 09:00:00)-Water Temperature (C)]]*OO[[#This Row],[2]]/SUM(OO[2])</f>
        <v>4.8897281612440052E-12</v>
      </c>
      <c r="E78" s="10">
        <f>3/24*OO[[#This Row],[61 (26JUN1985 12:00:00)-Water Temperature (C)]]*OO[[#This Row],[3]]/SUM(OO[3])</f>
        <v>3.627659637287752E-4</v>
      </c>
      <c r="F78" s="10">
        <f>3/24*OO[[#This Row],[62 (26JUN1985 15:00:00)-Water Temperature (C)]]*OO[[#This Row],[4]]/SUM(OO[4])</f>
        <v>5.7255804583800175E-2</v>
      </c>
      <c r="G78" s="10">
        <f>3/24*OO[[#This Row],[63 (26JUN1985 18:00:00)-Water Temperature (C)]]*OO[[#This Row],[5]]/SUM(OO[5])</f>
        <v>0.21564627525472563</v>
      </c>
      <c r="H78" s="10">
        <f>3/24*OO[[#This Row],[64 (26JUN1985 21:00:00)-Water Temperature (C)]]*OO[[#This Row],[6]]/SUM(OO[6])</f>
        <v>0.12015891191823537</v>
      </c>
      <c r="I78" s="10">
        <f>3/24*OO[[#This Row],[65 (27JUN1985 00:00:00)-Water Temperature (C)]]*OO[[#This Row],[7]]/SUM(OO[7])</f>
        <v>2.2426438339119125E-2</v>
      </c>
      <c r="J78" s="10">
        <f>3/24*OO[[#This Row],[66 (27JUN1985 03:00:00)-Water Temperature (C)]]*OO[[#This Row],[8]]/SUM(OO[8])</f>
        <v>2.3880210403717222E-3</v>
      </c>
      <c r="K78" s="10">
        <f>3/24*OO[[#This Row],[67 (27JUN1985 06:00:00)-Water Temperature (C)]]*OO[[#This Row],[9]]/SUM(OO[9])</f>
        <v>2.7278029557031955E-4</v>
      </c>
      <c r="L78" s="10">
        <f>3/24*OO[[#This Row],[68 (27JUN1985 09:00:00)-Water Temperature (C)]]*OO[[#This Row],[10]]/SUM(OO[10])</f>
        <v>1.0182457074637774E-4</v>
      </c>
      <c r="M78" s="10">
        <f>3/24*OO[[#This Row],[69 (27JUN1985 12:00:00)-Water Temperature (C)]]*OO[[#This Row],[11]]/SUM(OO[11])</f>
        <v>8.1596943332362551E-5</v>
      </c>
      <c r="N78" s="10">
        <f>3/24*OO[[#This Row],[70 (27JUN1985 15:00:00)-Water Temperature (C)]]*OO[[#This Row],[12]]/SUM(OO[12])</f>
        <v>7.3458755123485144E-5</v>
      </c>
      <c r="O78" s="10">
        <f>3/24*OO[[#This Row],[71 (27JUN1985 18:00:00)-Water Temperature (C)]]*OO[[#This Row],[13]]/SUM(OO[13])</f>
        <v>7.1368793277850498E-5</v>
      </c>
      <c r="P78" s="10">
        <f>3/24*OO[[#This Row],[72 (27JUN1985 21:00:00)-Water Temperature (C)]]*OO[[#This Row],[14]]/SUM(OO[14])</f>
        <v>7.6351169281111536E-5</v>
      </c>
      <c r="Q78" s="10">
        <f>3/24*OO[[#This Row],[73 (28JUN1985 00:00:00)-Water Temperature (C)]]*OO[[#This Row],[15]]/SUM(OO[15])</f>
        <v>8.0934114091796985E-5</v>
      </c>
      <c r="R78" s="10">
        <f>3/24*OO[[#This Row],[74 (28JUN1985 03:00:00)-Water Temperature (C)]]*OO[[#This Row],[16]]/SUM(OO[16])</f>
        <v>7.9528070687821578E-5</v>
      </c>
      <c r="S78" s="10">
        <f>3/24*OO[[#This Row],[75 (28JUN1985 06:00:00)-Water Temperature (C)]]*OO[[#This Row],[17]]/SUM(OO[17])</f>
        <v>7.2766900769460446E-5</v>
      </c>
      <c r="T78" s="10">
        <f>3/24*OO[[#This Row],[76 (28JUN1985 09:00:00)-Water Temperature (C)]]*OO[[#This Row],[18]]/SUM(OO[18])</f>
        <v>6.4265202902632923E-5</v>
      </c>
      <c r="U78" s="10">
        <f>3/24*OO[[#This Row],[77 (28JUN1985 12:00:00)-Water Temperature (C)]]*OO[[#This Row],[19]]/SUM(OO[19])</f>
        <v>5.6945448260046525E-5</v>
      </c>
      <c r="V78" s="10">
        <f>3/24000000*OO[[#This Row],[78 (28JUN1985 15:00:00)-Water Temperature (C)]]*OO[[#This Row],[20]]</f>
        <v>5.0500140920774996E-5</v>
      </c>
      <c r="W78" s="10">
        <f>3/24000000*OO[[#This Row],[79 (28JUN1985 18:00:00)-Water Temperature (C)]]*OO[[#This Row],[21]]</f>
        <v>4.5255947361124992E-5</v>
      </c>
      <c r="X78" s="10">
        <f>3/24000000*OO[[#This Row],[80 (28JUN1985 21:00:00)-Water Temperature (C)]]*OO[[#This Row],[22]]</f>
        <v>4.039371533535E-5</v>
      </c>
      <c r="Y78" s="10">
        <f>3/24000000*OO[[#This Row],[81 (29JUN1985 00:00:00)-Water Temperature (C)]]*OO[[#This Row],[23]]</f>
        <v>3.6002096233924995E-5</v>
      </c>
      <c r="Z78" s="10">
        <f>3/24000000*OO[[#This Row],[82 (29JUN1985 03:00:00)-Water Temperature (C)]]*OO[[#This Row],[24]]</f>
        <v>3.1905316981725001E-5</v>
      </c>
      <c r="AA78" s="10">
        <f>3/24000000*OO[[#This Row],[83 (29JUN1985 06:00:00)-Water Temperature (C)]]*OO[[#This Row],[25]]</f>
        <v>2.80055269795625E-5</v>
      </c>
      <c r="AB78" s="10">
        <f>3/24000000*OO[[#This Row],[84 (29JUN1985 09:00:00)-Water Temperature (C)]]*OO[[#This Row],[26]]</f>
        <v>2.4335649357862501E-5</v>
      </c>
      <c r="AC78" s="10">
        <f>3/24000000*OO[[#This Row],[85 (29JUN1985 12:00:00)-Water Temperature (C)]]*OO[[#This Row],[27]]</f>
        <v>2.130441112015E-5</v>
      </c>
      <c r="AD78" s="10">
        <f>3/24000000*OO[[#This Row],[86 (29JUN1985 15:00:00)-Water Temperature (C)]]*OO[[#This Row],[28]]</f>
        <v>1.8908790399703749E-5</v>
      </c>
      <c r="AE78" s="10">
        <f>3/24000000*OO[[#This Row],[88 (29JUN1985 21:00:00)-Water Temperature (C)]]*OO[[#This Row],[30]]</f>
        <v>1.546275687139375E-5</v>
      </c>
      <c r="AF78" s="10">
        <f>3/24000000*OO[[#This Row],[88 (29JUN1985 21:00:00)-Water Temperature (C)]]*OO[[#This Row],[30]]</f>
        <v>1.546275687139375E-5</v>
      </c>
      <c r="AG78" s="10">
        <f>3/24000000*OO[[#This Row],[89 (30JUN1985 00:00:00)-Water Temperature (C)]]*OO[[#This Row],[31]]</f>
        <v>1.3669170097362499E-5</v>
      </c>
      <c r="AH78" s="10">
        <f>3/24000000*OO[[#This Row],[90 (30JUN1985 03:00:00)-Water Temperature (C)]]*OO[[#This Row],[32]]</f>
        <v>1.2030275975339999E-5</v>
      </c>
      <c r="AI78" s="10">
        <f>3/24000000*OO[[#This Row],[91 (30JUN1985 06:00:00)-Water Temperature (C)]]*OO[[#This Row],[33]]</f>
        <v>1.0590371292228749E-5</v>
      </c>
      <c r="AJ78" s="10">
        <f>3/24000000*OO[[#This Row],[92 (30JUN1985 09:00:00)-Water Temperature (C)]]*OO[[#This Row],[34]]</f>
        <v>9.4794004029187493E-6</v>
      </c>
      <c r="AK78" s="10">
        <f>3/24000000*OO[[#This Row],[93 (30JUN1985 12:00:00)-Water Temperature (C)]]*OO[[#This Row],[35]]</f>
        <v>8.5132495097137506E-6</v>
      </c>
      <c r="AL78" s="10">
        <f>3/24000000*OO[[#This Row],[94 (30JUN1985 15:00:00)-Water Temperature (C)]]*OO[[#This Row],[36]]</f>
        <v>7.5779409249000002E-6</v>
      </c>
      <c r="AM78" s="10">
        <f>3/24000000*OO[[#This Row],[95 (30JUN1985 18:00:00)-Water Temperature (C)]]*OO[[#This Row],[37]]</f>
        <v>6.8010632409862492E-6</v>
      </c>
      <c r="AN78" s="10">
        <f>3/24000000*OO[[#This Row],[96 (30JUN1985 21:00:00)-Water Temperature (C)]]*OO[[#This Row],[38]]</f>
        <v>6.0553472140350009E-6</v>
      </c>
      <c r="AO78" s="10">
        <f>3/24000000*OO[[#This Row],[97 (01JUL1985 00:00:00)-Water Temperature (C)]]*OO[[#This Row],[39]]</f>
        <v>5.1819288453900009E-6</v>
      </c>
      <c r="AP78" s="10">
        <f>3/24000000*OO[[#This Row],[98 (01JUL1985 03:00:00)-Water Temperature (C)]]*OO[[#This Row],[40]]</f>
        <v>4.27487977483E-6</v>
      </c>
      <c r="AQ78" s="10">
        <f>3/24000000*OO[[#This Row],[99 (01JUL1985 06:00:00)-Water Temperature (C)]]*OO[[#This Row],[41]]</f>
        <v>3.45951057834E-6</v>
      </c>
      <c r="AR78" s="10">
        <f>3/24000000*OO[[#This Row],[100 (01JUL1985 09:00:00)-Water Temperature (C)]]*OO[[#This Row],[42]]</f>
        <v>2.8765937615800006E-6</v>
      </c>
      <c r="AS78" s="10">
        <f>3/24000000*OO[[#This Row],[101 (01JUL1985 12:00:00)-Water Temperature (C)]]*OO[[#This Row],[43]]</f>
        <v>2.4809220958700003E-6</v>
      </c>
      <c r="AT78" s="10">
        <f>3/24000000*OO[[#This Row],[102 (01JUL1985 15:00:00)-Water Temperature (C)]]*OO[[#This Row],[44]]</f>
        <v>2.2012422127762502E-6</v>
      </c>
      <c r="AU78" s="10">
        <f>3/24000000*OO[[#This Row],[103 (01JUL1985 18:00:00)-Water Temperature (C)]]*OO[[#This Row],[45]]</f>
        <v>1.9856207836844998E-6</v>
      </c>
      <c r="AV78" s="10">
        <f>3/24000000*OO[[#This Row],[104 (01JUL1985 21:00:00)-Water Temperature (C)]]*OO[[#This Row],[46]]</f>
        <v>1.7680081534329999E-6</v>
      </c>
      <c r="AW78" s="10">
        <f>3/24000000*OO[[#This Row],[105 (02JUL1985 00:00:00)-Water Temperature (C)]]*OO[[#This Row],[47]]</f>
        <v>1.50099699428525E-6</v>
      </c>
      <c r="AX78" s="10">
        <f>3/24000000*OO[[#This Row],[106 (02JUL1985 03:00:00)-Water Temperature (C)]]*OO[[#This Row],[48]]</f>
        <v>1.1958894731549997E-6</v>
      </c>
      <c r="AY78" s="10">
        <f>3/24000000*OO[[#This Row],[107 (02JUL1985 06:00:00)-Water Temperature (C)]]*OO[[#This Row],[49]]</f>
        <v>9.0474542871624983E-7</v>
      </c>
      <c r="AZ78" s="10">
        <f>3/24000000*OO[[#This Row],[108 (02JUL1985 09:00:00)-Water Temperature (C)]]*OO[[#This Row],[50]]</f>
        <v>6.9396486468512489E-7</v>
      </c>
      <c r="BA78" s="10">
        <f>3/24000000*OO[[#This Row],[109 (02JUL1985 12:00:00)-Water Temperature (C)]]*OO[[#This Row],[51]]</f>
        <v>5.5590467388662502E-7</v>
      </c>
      <c r="BB78" s="10">
        <f>3/24000000*OO[[#This Row],[110 (02JUL1985 15:00:00)-Water Temperature (C)]]*OO[[#This Row],[52]]</f>
        <v>4.6827320028000004E-7</v>
      </c>
      <c r="BC78" s="10">
        <f>3/24000000*OO[[#This Row],[111 (02JUL1985 18:00:00)-Water Temperature (C)]]*OO[[#This Row],[53]]</f>
        <v>4.0985423047900002E-7</v>
      </c>
      <c r="BD78" s="10">
        <f>3/24000000*OO[[#This Row],[112 (02JUL1985 21:00:00)-Water Temperature (C)]]*OO[[#This Row],[54]]</f>
        <v>3.6361143048799999E-7</v>
      </c>
      <c r="BE78" s="10">
        <f>3/24000000*OO[[#This Row],[113 (03JUL1985 00:00:00)-Water Temperature (C)]]*OO[[#This Row],[55]]</f>
        <v>3.2050732150499996E-7</v>
      </c>
      <c r="BF78" s="10">
        <f>3/24000000*OO[[#This Row],[114 (03JUL1985 03:00:00)-Water Temperature (C)]]*OO[[#This Row],[56]]</f>
        <v>2.8137619413624997E-7</v>
      </c>
      <c r="BG78" s="10">
        <f>3/24000000*OO[[#This Row],[115 (03JUL1985 06:00:00)-Water Temperature (C)]]*OO[[#This Row],[57]]</f>
        <v>2.4714563083199998E-7</v>
      </c>
      <c r="BH78" s="10">
        <f>3/24000000*OO[[#This Row],[116 (03JUL1985 09:00:00)-Water Temperature (C)]]*OO[[#This Row],[58]]</f>
        <v>2.2297652537737499E-7</v>
      </c>
      <c r="BI78" s="10">
        <f>3/24000000*OO[[#This Row],[117 (03JUL1985 12:00:00)-Water Temperature (C)]]*OO[[#This Row],[59]]</f>
        <v>2.0144281250565E-7</v>
      </c>
      <c r="BJ78" s="10">
        <f>3/24000000*OO[[#This Row],[118 (03JUL1985 15:00:00)-Water Temperature (C)]]*OO[[#This Row],[60]]</f>
        <v>1.8504471740012498E-7</v>
      </c>
      <c r="BK78" s="10">
        <f>3/24000000*OO[[#This Row],[119 (03JUL1985 18:00:00)-Water Temperature (C)]]*OO[[#This Row],[61]]</f>
        <v>1.7169276768871249E-7</v>
      </c>
      <c r="BL78" s="10">
        <f>3/24000000*OO[[#This Row],[120 (03JUL1985 21:00:00)-Water Temperature (C)]]*OO[[#This Row],[62]]</f>
        <v>1.5805783486079999E-7</v>
      </c>
      <c r="BM78" s="10">
        <f>3/24000000*OO[[#This Row],[121 (04JUL1985 00:00:00)-Water Temperature (C)]]*OO[[#This Row],[63]]</f>
        <v>1.42569144732275E-7</v>
      </c>
      <c r="BN78" s="10">
        <f>3/24000000*OO[[#This Row],[122 (04JUL1985 03:00:00)-Water Temperature (C)]]*OO[[#This Row],[64]]</f>
        <v>1.2424783699943752E-7</v>
      </c>
      <c r="BO78" s="10">
        <f>3/24000000*OO[[#This Row],[123 (04JUL1985 06:00:00)-Water Temperature (C)]]*OO[[#This Row],[65]]</f>
        <v>1.058263058292E-7</v>
      </c>
      <c r="BP78" s="10">
        <f>3/24000000*OO[[#This Row],[124 (04JUL1985 09:00:00)-Water Temperature (C)]]*OO[[#This Row],[66]]</f>
        <v>9.3595306781999991E-8</v>
      </c>
      <c r="BQ78" s="10">
        <f>3/24000000*OO[[#This Row],[125 (04JUL1985 12:00:00)-Water Temperature (C)]]*OO[[#This Row],[67]]</f>
        <v>8.7156685069999994E-8</v>
      </c>
      <c r="BR78" s="10">
        <f>3/24000000*OO[[#This Row],[126 (04JUL1985 15:00:00)-Water Temperature (C)]]*OO[[#This Row],[68]]</f>
        <v>8.4171794925374999E-8</v>
      </c>
      <c r="BS78" s="10">
        <f>3/24000000*OO[[#This Row],[127 (04JUL1985 18:00:00)-Water Temperature (C)]]*OO[[#This Row],[69]]</f>
        <v>8.2429258236675007E-8</v>
      </c>
      <c r="BT78" s="10">
        <f>3/24000000*OO[[#This Row],[128 (04JUL1985 21:00:00)-Water Temperature (C)]]*OO[[#This Row],[70]]</f>
        <v>8.0733981143649996E-8</v>
      </c>
      <c r="BU78" s="10">
        <f>3/24000000*OO[[#This Row],[129 (05JUL1985 00:00:00)-Water Temperature (C)]]*OO[[#This Row],[71]]</f>
        <v>8.2180564008149999E-8</v>
      </c>
      <c r="BV78" s="10">
        <f>3/24000000*OO[[#This Row],[130 (05JUL1985 03:00:00)-Water Temperature (C)]]*OO[[#This Row],[72]]</f>
        <v>8.9619417247199995E-8</v>
      </c>
      <c r="BW78" s="10">
        <f>3/24000000*OO[[#This Row],[131 (05JUL1985 06:00:00)-Water Temperature (C)]]*OO[[#This Row],[73]]</f>
        <v>9.8845779782249991E-8</v>
      </c>
      <c r="BX78" s="10">
        <f>3/24000000*OO[[#This Row],[132 (05JUL1985 09:00:00)-Water Temperature (C)]]*OO[[#This Row],[74]]</f>
        <v>1.0597346194774999E-7</v>
      </c>
      <c r="BY78" s="10">
        <f>3/24000000*OO[[#This Row],[133 (05JUL1985 12:00:00)-Water Temperature (C)]]*OO[[#This Row],[75]]</f>
        <v>1.0854312755580001E-7</v>
      </c>
      <c r="BZ78" s="10">
        <f>3/24000000*OO[[#This Row],[134 (05JUL1985 15:00:00)-Water Temperature (C)]]*OO[[#This Row],[76]]</f>
        <v>1.0577126155749999E-7</v>
      </c>
      <c r="CA78" s="10">
        <f>3/24000000*OO[[#This Row],[135 (05JUL1985 18:00:00)-Water Temperature (C)]]*OO[[#This Row],[77]]</f>
        <v>1.0018639768401252E-7</v>
      </c>
      <c r="CB78" s="10">
        <f>3/24000000*OO[[#This Row],[136 (05JUL1985 21:00:00)-Water Temperature (C)]]*OO[[#This Row],[78]]</f>
        <v>9.2878565756812495E-8</v>
      </c>
      <c r="CC78" s="10">
        <f>3/24000000*OO[[#This Row],[137 (06JUL1985 00:00:00)-Water Temperature (C)]]*OO[[#This Row],[79]]</f>
        <v>8.5652737427424993E-8</v>
      </c>
      <c r="CD78" s="10">
        <f>3/24000000*OO[[#This Row],[138 (06JUL1985 03:00:00)-Water Temperature (C)]]*OO[[#This Row],[80]]</f>
        <v>7.9125498218875003E-8</v>
      </c>
      <c r="CE78" s="10">
        <f>3/24000000*OO[[#This Row],[139 (06JUL1985 06:00:00)-Water Temperature (C)]]*OO[[#This Row],[81]]</f>
        <v>7.3539326927999992E-8</v>
      </c>
      <c r="CF78" s="10">
        <f>3/24000000*OO[[#This Row],[140 (06JUL1985 09:00:00)-Water Temperature (C)]]*OO[[#This Row],[82]]</f>
        <v>7.0360102264499989E-8</v>
      </c>
      <c r="CG78" s="10">
        <f>3/24000000*OO[[#This Row],[141 (06JUL1985 12:00:00)-Water Temperature (C)]]*OO[[#This Row],[83]]</f>
        <v>6.8779081199374998E-8</v>
      </c>
      <c r="CH78" s="10">
        <f>3/24000000*OO[[#This Row],[142 (06JUL1985 15:00:00)-Water Temperature (C)]]*OO[[#This Row],[84]]</f>
        <v>6.84401515336E-8</v>
      </c>
      <c r="CI78" s="10">
        <f>3/24000000*OO[[#This Row],[143 (06JUL1985 18:00:00)-Water Temperature (C)]]*OO[[#This Row],[85]]</f>
        <v>6.8537248097149994E-8</v>
      </c>
      <c r="CJ78" s="10">
        <f>3/24000000*OO[[#This Row],[144 (06JUL1985 21:00:00)-Water Temperature (C)]]*OO[[#This Row],[86]]</f>
        <v>6.8081394142674996E-8</v>
      </c>
      <c r="CK78" s="10">
        <f>3/24000000*OO[[#This Row],[145 (07JUL1985 00:00:00)-Water Temperature (C)]]*OO[[#This Row],[87]]</f>
        <v>6.6609486908887489E-8</v>
      </c>
      <c r="CL78" s="10">
        <f>3/24000000*OO[[#This Row],[146 (07JUL1985 03:00:00)-Water Temperature (C)]]*OO[[#This Row],[88]]</f>
        <v>6.5439218972600001E-8</v>
      </c>
      <c r="CM78" s="10">
        <f>3/24000000*OO[[#This Row],[147 (07JUL1985 06:00:00)-Water Temperature (C)]]*OO[[#This Row],[89]]</f>
        <v>6.4364961254725001E-8</v>
      </c>
      <c r="CN78" s="10">
        <f>3/24000000*OO[[#This Row],[148 (07JUL1985 09:00:00)-Water Temperature (C)]]*OO[[#This Row],[90]]</f>
        <v>6.3326890667950006E-8</v>
      </c>
      <c r="CO78" s="10">
        <f>3/24000000*OO[[#This Row],[149 (07JUL1985 12:00:00)-Water Temperature (C)]]*OO[[#This Row],[91]]</f>
        <v>6.2146797140699993E-8</v>
      </c>
      <c r="CP78" s="10">
        <f>3/24000000*OO[[#This Row],[150 (07JUL1985 15:00:00)-Water Temperature (C)]]*OO[[#This Row],[92]]</f>
        <v>6.2146797140699993E-8</v>
      </c>
      <c r="CQ78" s="10">
        <f>3/24000000*OO[[#This Row],[151 (07JUL1985 18:00:00)-Water Temperature (C)]]*OO[[#This Row],[93]]</f>
        <v>6.2146797140699993E-8</v>
      </c>
      <c r="CR78" s="10">
        <f>3/24000000*OO[[#This Row],[152 (07JUL1985 21:00:00)-Water Temperature (C)]]*OO[[#This Row],[94]]</f>
        <v>6.2146797140699993E-8</v>
      </c>
      <c r="CS78" s="10">
        <f>3/24000000*OO[[#This Row],[153 (08JUL1985 00:00:00)-Water Temperature (C)]]*OO[[#This Row],[95]]</f>
        <v>6.2146797140699993E-8</v>
      </c>
      <c r="CT78" s="10">
        <f>3/24000000*OO[[#This Row],[154 (08JUL1985 03:00:00)-Water Temperature (C)]]*OO[[#This Row],[96]]</f>
        <v>6.2146797140699993E-8</v>
      </c>
      <c r="CU78" s="10">
        <f>3/24000000*OO[[#This Row],[155 (08JUL1985 06:00:00)-Water Temperature (C)]]*OO[[#This Row],[97]]</f>
        <v>6.2146797140699993E-8</v>
      </c>
      <c r="CV78" s="10">
        <f>3/24000000*OO[[#This Row],[156 (08JUL1985 09:00:00)-Water Temperature (C)]]*OO[[#This Row],[98]]</f>
        <v>6.2146797140699993E-8</v>
      </c>
      <c r="CW78" s="10">
        <f>3/24000000*OO[[#This Row],[157 (08JUL1985 12:00:00)-Water Temperature (C)]]*OO[[#This Row],[99]]</f>
        <v>6.2146797140699993E-8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3.2687645507789853E-26</v>
      </c>
      <c r="D79" s="10">
        <f>3/24*OO[[#This Row],[60 (26JUN1985 09:00:00)-Water Temperature (C)]]*OO[[#This Row],[2]]/SUM(OO[2])</f>
        <v>5.7424933316600467E-13</v>
      </c>
      <c r="E79" s="10">
        <f>3/24*OO[[#This Row],[61 (26JUN1985 12:00:00)-Water Temperature (C)]]*OO[[#This Row],[3]]/SUM(OO[3])</f>
        <v>1.2550500804852735E-4</v>
      </c>
      <c r="F79" s="10">
        <f>3/24*OO[[#This Row],[62 (26JUN1985 15:00:00)-Water Temperature (C)]]*OO[[#This Row],[4]]/SUM(OO[4])</f>
        <v>3.4135067448813006E-2</v>
      </c>
      <c r="G79" s="10">
        <f>3/24*OO[[#This Row],[63 (26JUN1985 18:00:00)-Water Temperature (C)]]*OO[[#This Row],[5]]/SUM(OO[5])</f>
        <v>0.17546240432055843</v>
      </c>
      <c r="H79" s="10">
        <f>3/24*OO[[#This Row],[64 (26JUN1985 21:00:00)-Water Temperature (C)]]*OO[[#This Row],[6]]/SUM(OO[6])</f>
        <v>0.12217298079200245</v>
      </c>
      <c r="I79" s="10">
        <f>3/24*OO[[#This Row],[65 (27JUN1985 00:00:00)-Water Temperature (C)]]*OO[[#This Row],[7]]/SUM(OO[7])</f>
        <v>2.6818786565466313E-2</v>
      </c>
      <c r="J79" s="10">
        <f>3/24*OO[[#This Row],[66 (27JUN1985 03:00:00)-Water Temperature (C)]]*OO[[#This Row],[8]]/SUM(OO[8])</f>
        <v>3.1411201351051001E-3</v>
      </c>
      <c r="K79" s="10">
        <f>3/24*OO[[#This Row],[67 (27JUN1985 06:00:00)-Water Temperature (C)]]*OO[[#This Row],[9]]/SUM(OO[9])</f>
        <v>3.3350887896971813E-4</v>
      </c>
      <c r="L79" s="10">
        <f>3/24*OO[[#This Row],[68 (27JUN1985 09:00:00)-Water Temperature (C)]]*OO[[#This Row],[10]]/SUM(OO[10])</f>
        <v>9.6428377564989099E-5</v>
      </c>
      <c r="M79" s="10">
        <f>3/24*OO[[#This Row],[69 (27JUN1985 12:00:00)-Water Temperature (C)]]*OO[[#This Row],[11]]/SUM(OO[11])</f>
        <v>7.2110001474050915E-5</v>
      </c>
      <c r="N79" s="10">
        <f>3/24*OO[[#This Row],[70 (27JUN1985 15:00:00)-Water Temperature (C)]]*OO[[#This Row],[12]]/SUM(OO[12])</f>
        <v>6.4257290338322982E-5</v>
      </c>
      <c r="O79" s="10">
        <f>3/24*OO[[#This Row],[71 (27JUN1985 18:00:00)-Water Temperature (C)]]*OO[[#This Row],[13]]/SUM(OO[13])</f>
        <v>6.1391555401678501E-5</v>
      </c>
      <c r="P79" s="10">
        <f>3/24*OO[[#This Row],[72 (27JUN1985 21:00:00)-Water Temperature (C)]]*OO[[#This Row],[14]]/SUM(OO[14])</f>
        <v>6.4746619838354952E-5</v>
      </c>
      <c r="Q79" s="10">
        <f>3/24*OO[[#This Row],[73 (28JUN1985 00:00:00)-Water Temperature (C)]]*OO[[#This Row],[15]]/SUM(OO[15])</f>
        <v>6.8972039938950831E-5</v>
      </c>
      <c r="R79" s="10">
        <f>3/24*OO[[#This Row],[74 (28JUN1985 03:00:00)-Water Temperature (C)]]*OO[[#This Row],[16]]/SUM(OO[16])</f>
        <v>6.8556922074602258E-5</v>
      </c>
      <c r="S79" s="10">
        <f>3/24*OO[[#This Row],[75 (28JUN1985 06:00:00)-Water Temperature (C)]]*OO[[#This Row],[17]]/SUM(OO[17])</f>
        <v>6.3266632007310297E-5</v>
      </c>
      <c r="T79" s="10">
        <f>3/24*OO[[#This Row],[76 (28JUN1985 09:00:00)-Water Temperature (C)]]*OO[[#This Row],[18]]/SUM(OO[18])</f>
        <v>5.6089967277780541E-5</v>
      </c>
      <c r="U79" s="10">
        <f>3/24*OO[[#This Row],[77 (28JUN1985 12:00:00)-Water Temperature (C)]]*OO[[#This Row],[19]]/SUM(OO[19])</f>
        <v>4.9660316397581809E-5</v>
      </c>
      <c r="V79" s="10">
        <f>3/24000000*OO[[#This Row],[78 (28JUN1985 15:00:00)-Water Temperature (C)]]*OO[[#This Row],[20]]</f>
        <v>4.3963345617974994E-5</v>
      </c>
      <c r="W79" s="10">
        <f>3/24000000*OO[[#This Row],[79 (28JUN1985 18:00:00)-Water Temperature (C)]]*OO[[#This Row],[21]]</f>
        <v>3.9244810490762502E-5</v>
      </c>
      <c r="X79" s="10">
        <f>3/24000000*OO[[#This Row],[80 (28JUN1985 21:00:00)-Water Temperature (C)]]*OO[[#This Row],[22]]</f>
        <v>3.4971053664875001E-5</v>
      </c>
      <c r="Y79" s="10">
        <f>3/24000000*OO[[#This Row],[81 (29JUN1985 00:00:00)-Water Temperature (C)]]*OO[[#This Row],[23]]</f>
        <v>3.1129095250437494E-5</v>
      </c>
      <c r="Z79" s="10">
        <f>3/24000000*OO[[#This Row],[82 (29JUN1985 03:00:00)-Water Temperature (C)]]*OO[[#This Row],[24]]</f>
        <v>2.7572320358749995E-5</v>
      </c>
      <c r="AA79" s="10">
        <f>3/24000000*OO[[#This Row],[83 (29JUN1985 06:00:00)-Water Temperature (C)]]*OO[[#This Row],[25]]</f>
        <v>2.4214210751237499E-5</v>
      </c>
      <c r="AB79" s="10">
        <f>3/24000000*OO[[#This Row],[84 (29JUN1985 09:00:00)-Water Temperature (C)]]*OO[[#This Row],[26]]</f>
        <v>2.1075228147750004E-5</v>
      </c>
      <c r="AC79" s="10">
        <f>3/24000000*OO[[#This Row],[85 (29JUN1985 12:00:00)-Water Temperature (C)]]*OO[[#This Row],[27]]</f>
        <v>1.8437756205532502E-5</v>
      </c>
      <c r="AD79" s="10">
        <f>3/24000000*OO[[#This Row],[86 (29JUN1985 15:00:00)-Water Temperature (C)]]*OO[[#This Row],[28]]</f>
        <v>1.6298659669061254E-5</v>
      </c>
      <c r="AE79" s="10">
        <f>3/24000000*OO[[#This Row],[88 (29JUN1985 21:00:00)-Water Temperature (C)]]*OO[[#This Row],[30]]</f>
        <v>1.3248006010511249E-5</v>
      </c>
      <c r="AF79" s="10">
        <f>3/24000000*OO[[#This Row],[88 (29JUN1985 21:00:00)-Water Temperature (C)]]*OO[[#This Row],[30]]</f>
        <v>1.3248006010511249E-5</v>
      </c>
      <c r="AG79" s="10">
        <f>3/24000000*OO[[#This Row],[89 (30JUN1985 00:00:00)-Water Temperature (C)]]*OO[[#This Row],[31]]</f>
        <v>1.1717026132218749E-5</v>
      </c>
      <c r="AH79" s="10">
        <f>3/24000000*OO[[#This Row],[90 (30JUN1985 03:00:00)-Water Temperature (C)]]*OO[[#This Row],[32]]</f>
        <v>1.0306912240875002E-5</v>
      </c>
      <c r="AI79" s="10">
        <f>3/24000000*OO[[#This Row],[91 (30JUN1985 06:00:00)-Water Temperature (C)]]*OO[[#This Row],[33]]</f>
        <v>9.0637755641250011E-6</v>
      </c>
      <c r="AJ79" s="10">
        <f>3/24000000*OO[[#This Row],[92 (30JUN1985 09:00:00)-Water Temperature (C)]]*OO[[#This Row],[34]]</f>
        <v>8.1070902016299996E-6</v>
      </c>
      <c r="AK79" s="10">
        <f>3/24000000*OO[[#This Row],[93 (30JUN1985 12:00:00)-Water Temperature (C)]]*OO[[#This Row],[35]]</f>
        <v>7.2744566665187489E-6</v>
      </c>
      <c r="AL79" s="10">
        <f>3/24000000*OO[[#This Row],[94 (30JUN1985 15:00:00)-Water Temperature (C)]]*OO[[#This Row],[36]]</f>
        <v>6.4755524312774992E-6</v>
      </c>
      <c r="AM79" s="10">
        <f>3/24000000*OO[[#This Row],[95 (30JUN1985 18:00:00)-Water Temperature (C)]]*OO[[#This Row],[37]]</f>
        <v>5.7995124385374989E-6</v>
      </c>
      <c r="AN79" s="10">
        <f>3/24000000*OO[[#This Row],[96 (30JUN1985 21:00:00)-Water Temperature (C)]]*OO[[#This Row],[38]]</f>
        <v>5.1602207872874985E-6</v>
      </c>
      <c r="AO79" s="10">
        <f>3/24000000*OO[[#This Row],[97 (01JUL1985 00:00:00)-Water Temperature (C)]]*OO[[#This Row],[39]]</f>
        <v>4.4424943497299992E-6</v>
      </c>
      <c r="AP79" s="10">
        <f>3/24000000*OO[[#This Row],[98 (01JUL1985 03:00:00)-Water Temperature (C)]]*OO[[#This Row],[40]]</f>
        <v>3.6910205117174999E-6</v>
      </c>
      <c r="AQ79" s="10">
        <f>3/24000000*OO[[#This Row],[99 (01JUL1985 06:00:00)-Water Temperature (C)]]*OO[[#This Row],[41]]</f>
        <v>2.9979525050999998E-6</v>
      </c>
      <c r="AR79" s="10">
        <f>3/24000000*OO[[#This Row],[100 (01JUL1985 09:00:00)-Water Temperature (C)]]*OO[[#This Row],[42]]</f>
        <v>2.4834844496000003E-6</v>
      </c>
      <c r="AS79" s="10">
        <f>3/24000000*OO[[#This Row],[101 (01JUL1985 12:00:00)-Water Temperature (C)]]*OO[[#This Row],[43]]</f>
        <v>2.1248260042187499E-6</v>
      </c>
      <c r="AT79" s="10">
        <f>3/24000000*OO[[#This Row],[102 (01JUL1985 15:00:00)-Water Temperature (C)]]*OO[[#This Row],[44]]</f>
        <v>1.8719595074460003E-6</v>
      </c>
      <c r="AU79" s="10">
        <f>3/24000000*OO[[#This Row],[103 (01JUL1985 18:00:00)-Water Temperature (C)]]*OO[[#This Row],[45]]</f>
        <v>1.6803189977523747E-6</v>
      </c>
      <c r="AV79" s="10">
        <f>3/24000000*OO[[#This Row],[104 (01JUL1985 21:00:00)-Water Temperature (C)]]*OO[[#This Row],[46]]</f>
        <v>1.4956839417149998E-6</v>
      </c>
      <c r="AW79" s="10">
        <f>3/24000000*OO[[#This Row],[105 (02JUL1985 00:00:00)-Water Temperature (C)]]*OO[[#This Row],[47]]</f>
        <v>1.2828682119650001E-6</v>
      </c>
      <c r="AX79" s="10">
        <f>3/24000000*OO[[#This Row],[106 (02JUL1985 03:00:00)-Water Temperature (C)]]*OO[[#This Row],[48]]</f>
        <v>1.0375214591455E-6</v>
      </c>
      <c r="AY79" s="10">
        <f>3/24000000*OO[[#This Row],[107 (02JUL1985 06:00:00)-Water Temperature (C)]]*OO[[#This Row],[49]]</f>
        <v>7.9419525933624996E-7</v>
      </c>
      <c r="AZ79" s="10">
        <f>3/24000000*OO[[#This Row],[108 (02JUL1985 09:00:00)-Water Temperature (C)]]*OO[[#This Row],[50]]</f>
        <v>6.0860940025437489E-7</v>
      </c>
      <c r="BA79" s="10">
        <f>3/24000000*OO[[#This Row],[109 (02JUL1985 12:00:00)-Water Temperature (C)]]*OO[[#This Row],[51]]</f>
        <v>4.8274692048537497E-7</v>
      </c>
      <c r="BB79" s="10">
        <f>3/24000000*OO[[#This Row],[110 (02JUL1985 15:00:00)-Water Temperature (C)]]*OO[[#This Row],[52]]</f>
        <v>4.018545006149999E-7</v>
      </c>
      <c r="BC79" s="10">
        <f>3/24000000*OO[[#This Row],[111 (02JUL1985 18:00:00)-Water Temperature (C)]]*OO[[#This Row],[53]]</f>
        <v>3.4842552884987499E-7</v>
      </c>
      <c r="BD79" s="10">
        <f>3/24000000*OO[[#This Row],[112 (02JUL1985 21:00:00)-Water Temperature (C)]]*OO[[#This Row],[54]]</f>
        <v>3.0716643839700001E-7</v>
      </c>
      <c r="BE79" s="10">
        <f>3/24000000*OO[[#This Row],[113 (03JUL1985 00:00:00)-Water Temperature (C)]]*OO[[#This Row],[55]]</f>
        <v>2.7055833104624995E-7</v>
      </c>
      <c r="BF79" s="10">
        <f>3/24000000*OO[[#This Row],[114 (03JUL1985 03:00:00)-Water Temperature (C)]]*OO[[#This Row],[56]]</f>
        <v>2.3771032930012501E-7</v>
      </c>
      <c r="BG79" s="10">
        <f>3/24000000*OO[[#This Row],[115 (03JUL1985 06:00:00)-Water Temperature (C)]]*OO[[#This Row],[57]]</f>
        <v>2.0900985461963749E-7</v>
      </c>
      <c r="BH79" s="10">
        <f>3/24000000*OO[[#This Row],[116 (03JUL1985 09:00:00)-Water Temperature (C)]]*OO[[#This Row],[58]]</f>
        <v>1.8805670617162499E-7</v>
      </c>
      <c r="BI79" s="10">
        <f>3/24000000*OO[[#This Row],[117 (03JUL1985 12:00:00)-Water Temperature (C)]]*OO[[#This Row],[59]]</f>
        <v>1.6970275954798751E-7</v>
      </c>
      <c r="BJ79" s="10">
        <f>3/24000000*OO[[#This Row],[118 (03JUL1985 15:00:00)-Water Temperature (C)]]*OO[[#This Row],[60]]</f>
        <v>1.5576930050300001E-7</v>
      </c>
      <c r="BK79" s="10">
        <f>3/24000000*OO[[#This Row],[119 (03JUL1985 18:00:00)-Water Temperature (C)]]*OO[[#This Row],[61]]</f>
        <v>1.441828802397125E-7</v>
      </c>
      <c r="BL79" s="10">
        <f>3/24000000*OO[[#This Row],[120 (03JUL1985 21:00:00)-Water Temperature (C)]]*OO[[#This Row],[62]]</f>
        <v>1.3257087387914999E-7</v>
      </c>
      <c r="BM79" s="10">
        <f>3/24000000*OO[[#This Row],[121 (04JUL1985 00:00:00)-Water Temperature (C)]]*OO[[#This Row],[63]]</f>
        <v>1.2002819251224998E-7</v>
      </c>
      <c r="BN79" s="10">
        <f>3/24000000*OO[[#This Row],[122 (04JUL1985 03:00:00)-Water Temperature (C)]]*OO[[#This Row],[64]]</f>
        <v>1.0545771304284999E-7</v>
      </c>
      <c r="BO79" s="10">
        <f>3/24000000*OO[[#This Row],[123 (04JUL1985 06:00:00)-Water Temperature (C)]]*OO[[#This Row],[65]]</f>
        <v>9.0330812035750001E-8</v>
      </c>
      <c r="BP79" s="10">
        <f>3/24000000*OO[[#This Row],[124 (04JUL1985 09:00:00)-Water Temperature (C)]]*OO[[#This Row],[66]]</f>
        <v>7.9511186222999995E-8</v>
      </c>
      <c r="BQ79" s="10">
        <f>3/24000000*OO[[#This Row],[125 (04JUL1985 12:00:00)-Water Temperature (C)]]*OO[[#This Row],[67]]</f>
        <v>7.3316305687275004E-8</v>
      </c>
      <c r="BR79" s="10">
        <f>3/24000000*OO[[#This Row],[126 (04JUL1985 15:00:00)-Water Temperature (C)]]*OO[[#This Row],[68]]</f>
        <v>7.0300244753174999E-8</v>
      </c>
      <c r="BS79" s="10">
        <f>3/24000000*OO[[#This Row],[127 (04JUL1985 18:00:00)-Water Temperature (C)]]*OO[[#This Row],[69]]</f>
        <v>6.8573126947124999E-8</v>
      </c>
      <c r="BT79" s="10">
        <f>3/24000000*OO[[#This Row],[128 (04JUL1985 21:00:00)-Water Temperature (C)]]*OO[[#This Row],[70]]</f>
        <v>6.6744397946912508E-8</v>
      </c>
      <c r="BU79" s="10">
        <f>3/24000000*OO[[#This Row],[129 (05JUL1985 00:00:00)-Water Temperature (C)]]*OO[[#This Row],[71]]</f>
        <v>6.6943467741712493E-8</v>
      </c>
      <c r="BV79" s="10">
        <f>3/24000000*OO[[#This Row],[130 (05JUL1985 03:00:00)-Water Temperature (C)]]*OO[[#This Row],[72]]</f>
        <v>7.2043176977999986E-8</v>
      </c>
      <c r="BW79" s="10">
        <f>3/24000000*OO[[#This Row],[131 (05JUL1985 06:00:00)-Water Temperature (C)]]*OO[[#This Row],[73]]</f>
        <v>7.9668855199937482E-8</v>
      </c>
      <c r="BX79" s="10">
        <f>3/24000000*OO[[#This Row],[132 (05JUL1985 09:00:00)-Water Temperature (C)]]*OO[[#This Row],[74]]</f>
        <v>8.6360907980249983E-8</v>
      </c>
      <c r="BY79" s="10">
        <f>3/24000000*OO[[#This Row],[133 (05JUL1985 12:00:00)-Water Temperature (C)]]*OO[[#This Row],[75]]</f>
        <v>8.9378098645037499E-8</v>
      </c>
      <c r="BZ79" s="10">
        <f>3/24000000*OO[[#This Row],[134 (05JUL1985 15:00:00)-Water Temperature (C)]]*OO[[#This Row],[76]]</f>
        <v>8.7982561433949984E-8</v>
      </c>
      <c r="CA79" s="10">
        <f>3/24000000*OO[[#This Row],[135 (05JUL1985 18:00:00)-Water Temperature (C)]]*OO[[#This Row],[77]]</f>
        <v>8.3668286625824996E-8</v>
      </c>
      <c r="CB79" s="10">
        <f>3/24000000*OO[[#This Row],[136 (05JUL1985 21:00:00)-Water Temperature (C)]]*OO[[#This Row],[78]]</f>
        <v>7.7760352022312498E-8</v>
      </c>
      <c r="CC79" s="10">
        <f>3/24000000*OO[[#This Row],[137 (06JUL1985 00:00:00)-Water Temperature (C)]]*OO[[#This Row],[79]]</f>
        <v>7.1659251333800005E-8</v>
      </c>
      <c r="CD79" s="10">
        <f>3/24000000*OO[[#This Row],[138 (06JUL1985 03:00:00)-Water Temperature (C)]]*OO[[#This Row],[80]]</f>
        <v>6.6161662010162501E-8</v>
      </c>
      <c r="CE79" s="10">
        <f>3/24000000*OO[[#This Row],[139 (06JUL1985 06:00:00)-Water Temperature (C)]]*OO[[#This Row],[81]]</f>
        <v>6.1503418317599992E-8</v>
      </c>
      <c r="CF79" s="10">
        <f>3/24000000*OO[[#This Row],[140 (06JUL1985 09:00:00)-Water Temperature (C)]]*OO[[#This Row],[82]]</f>
        <v>5.8736527350574996E-8</v>
      </c>
      <c r="CG79" s="10">
        <f>3/24000000*OO[[#This Row],[141 (06JUL1985 12:00:00)-Water Temperature (C)]]*OO[[#This Row],[83]]</f>
        <v>5.7267018036275005E-8</v>
      </c>
      <c r="CH79" s="10">
        <f>3/24000000*OO[[#This Row],[142 (06JUL1985 15:00:00)-Water Temperature (C)]]*OO[[#This Row],[84]]</f>
        <v>5.6798574982500006E-8</v>
      </c>
      <c r="CI79" s="10">
        <f>3/24000000*OO[[#This Row],[143 (06JUL1985 18:00:00)-Water Temperature (C)]]*OO[[#This Row],[85]]</f>
        <v>5.6752151071787501E-8</v>
      </c>
      <c r="CJ79" s="10">
        <f>3/24000000*OO[[#This Row],[144 (06JUL1985 21:00:00)-Water Temperature (C)]]*OO[[#This Row],[86]]</f>
        <v>5.6262710521800009E-8</v>
      </c>
      <c r="CK79" s="10">
        <f>3/24000000*OO[[#This Row],[145 (07JUL1985 00:00:00)-Water Temperature (C)]]*OO[[#This Row],[87]]</f>
        <v>5.4990374491199996E-8</v>
      </c>
      <c r="CL79" s="10">
        <f>3/24000000*OO[[#This Row],[146 (07JUL1985 03:00:00)-Water Temperature (C)]]*OO[[#This Row],[88]]</f>
        <v>5.3941702816937501E-8</v>
      </c>
      <c r="CM79" s="10">
        <f>3/24000000*OO[[#This Row],[147 (07JUL1985 06:00:00)-Water Temperature (C)]]*OO[[#This Row],[89]]</f>
        <v>5.3122373000624998E-8</v>
      </c>
      <c r="CN79" s="10">
        <f>3/24000000*OO[[#This Row],[148 (07JUL1985 09:00:00)-Water Temperature (C)]]*OO[[#This Row],[90]]</f>
        <v>5.2427893673562499E-8</v>
      </c>
      <c r="CO79" s="10">
        <f>3/24000000*OO[[#This Row],[149 (07JUL1985 12:00:00)-Water Temperature (C)]]*OO[[#This Row],[91]]</f>
        <v>5.1613306558137503E-8</v>
      </c>
      <c r="CP79" s="10">
        <f>3/24000000*OO[[#This Row],[150 (07JUL1985 15:00:00)-Water Temperature (C)]]*OO[[#This Row],[92]]</f>
        <v>5.1613306558137503E-8</v>
      </c>
      <c r="CQ79" s="10">
        <f>3/24000000*OO[[#This Row],[151 (07JUL1985 18:00:00)-Water Temperature (C)]]*OO[[#This Row],[93]]</f>
        <v>5.1613306558137503E-8</v>
      </c>
      <c r="CR79" s="10">
        <f>3/24000000*OO[[#This Row],[152 (07JUL1985 21:00:00)-Water Temperature (C)]]*OO[[#This Row],[94]]</f>
        <v>5.1613306558137503E-8</v>
      </c>
      <c r="CS79" s="10">
        <f>3/24000000*OO[[#This Row],[153 (08JUL1985 00:00:00)-Water Temperature (C)]]*OO[[#This Row],[95]]</f>
        <v>5.1613306558137503E-8</v>
      </c>
      <c r="CT79" s="10">
        <f>3/24000000*OO[[#This Row],[154 (08JUL1985 03:00:00)-Water Temperature (C)]]*OO[[#This Row],[96]]</f>
        <v>5.1613306558137503E-8</v>
      </c>
      <c r="CU79" s="10">
        <f>3/24000000*OO[[#This Row],[155 (08JUL1985 06:00:00)-Water Temperature (C)]]*OO[[#This Row],[97]]</f>
        <v>5.1613306558137503E-8</v>
      </c>
      <c r="CV79" s="10">
        <f>3/24000000*OO[[#This Row],[156 (08JUL1985 09:00:00)-Water Temperature (C)]]*OO[[#This Row],[98]]</f>
        <v>5.1613306558137503E-8</v>
      </c>
      <c r="CW79" s="10">
        <f>3/24000000*OO[[#This Row],[157 (08JUL1985 12:00:00)-Water Temperature (C)]]*OO[[#This Row],[99]]</f>
        <v>5.1613306558137503E-8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2.2192354534171813E-27</v>
      </c>
      <c r="D80" s="10">
        <f>3/24*OO[[#This Row],[60 (26JUN1985 09:00:00)-Water Temperature (C)]]*OO[[#This Row],[2]]/SUM(OO[2])</f>
        <v>5.5279276224062678E-14</v>
      </c>
      <c r="E80" s="10">
        <f>3/24*OO[[#This Row],[61 (26JUN1985 12:00:00)-Water Temperature (C)]]*OO[[#This Row],[3]]/SUM(OO[3])</f>
        <v>4.0833267599733964E-5</v>
      </c>
      <c r="F80" s="10">
        <f>3/24*OO[[#This Row],[62 (26JUN1985 15:00:00)-Water Temperature (C)]]*OO[[#This Row],[4]]/SUM(OO[4])</f>
        <v>1.8341307084520551E-2</v>
      </c>
      <c r="G80" s="10">
        <f>3/24*OO[[#This Row],[63 (26JUN1985 18:00:00)-Water Temperature (C)]]*OO[[#This Row],[5]]/SUM(OO[5])</f>
        <v>0.12307067186043215</v>
      </c>
      <c r="H80" s="10">
        <f>3/24*OO[[#This Row],[64 (26JUN1985 21:00:00)-Water Temperature (C)]]*OO[[#This Row],[6]]/SUM(OO[6])</f>
        <v>0.10318596389864319</v>
      </c>
      <c r="I80" s="10">
        <f>3/24*OO[[#This Row],[65 (27JUN1985 00:00:00)-Water Temperature (C)]]*OO[[#This Row],[7]]/SUM(OO[7])</f>
        <v>2.5919217387260208E-2</v>
      </c>
      <c r="J80" s="10">
        <f>3/24*OO[[#This Row],[66 (27JUN1985 03:00:00)-Water Temperature (C)]]*OO[[#This Row],[8]]/SUM(OO[8])</f>
        <v>3.3039069481499801E-3</v>
      </c>
      <c r="K80" s="10">
        <f>3/24*OO[[#This Row],[67 (27JUN1985 06:00:00)-Water Temperature (C)]]*OO[[#This Row],[9]]/SUM(OO[9])</f>
        <v>3.4268678169655035E-4</v>
      </c>
      <c r="L80" s="10">
        <f>3/24*OO[[#This Row],[68 (27JUN1985 09:00:00)-Water Temperature (C)]]*OO[[#This Row],[10]]/SUM(OO[10])</f>
        <v>8.0682283306810219E-5</v>
      </c>
      <c r="M80" s="10">
        <f>3/24*OO[[#This Row],[69 (27JUN1985 12:00:00)-Water Temperature (C)]]*OO[[#This Row],[11]]/SUM(OO[11])</f>
        <v>5.5792503042690806E-5</v>
      </c>
      <c r="N80" s="10">
        <f>3/24*OO[[#This Row],[70 (27JUN1985 15:00:00)-Water Temperature (C)]]*OO[[#This Row],[12]]/SUM(OO[12])</f>
        <v>4.9202256219127872E-5</v>
      </c>
      <c r="O80" s="10">
        <f>3/24*OO[[#This Row],[71 (27JUN1985 18:00:00)-Water Temperature (C)]]*OO[[#This Row],[13]]/SUM(OO[13])</f>
        <v>4.6438933611607489E-5</v>
      </c>
      <c r="P80" s="10">
        <f>3/24*OO[[#This Row],[72 (27JUN1985 21:00:00)-Water Temperature (C)]]*OO[[#This Row],[14]]/SUM(OO[14])</f>
        <v>4.8320650940830275E-5</v>
      </c>
      <c r="Q80" s="10">
        <f>3/24*OO[[#This Row],[73 (28JUN1985 00:00:00)-Water Temperature (C)]]*OO[[#This Row],[15]]/SUM(OO[15])</f>
        <v>5.1613275878550353E-5</v>
      </c>
      <c r="R80" s="10">
        <f>3/24*OO[[#This Row],[74 (28JUN1985 03:00:00)-Water Temperature (C)]]*OO[[#This Row],[16]]/SUM(OO[16])</f>
        <v>5.1792803329072379E-5</v>
      </c>
      <c r="S80" s="10">
        <f>3/24*OO[[#This Row],[75 (28JUN1985 06:00:00)-Water Temperature (C)]]*OO[[#This Row],[17]]/SUM(OO[17])</f>
        <v>4.8189988578678318E-5</v>
      </c>
      <c r="T80" s="10">
        <f>3/24*OO[[#This Row],[76 (28JUN1985 09:00:00)-Water Temperature (C)]]*OO[[#This Row],[18]]/SUM(OO[18])</f>
        <v>4.2902423181905293E-5</v>
      </c>
      <c r="U80" s="10">
        <f>3/24*OO[[#This Row],[77 (28JUN1985 12:00:00)-Water Temperature (C)]]*OO[[#This Row],[19]]/SUM(OO[19])</f>
        <v>3.8001739943822717E-5</v>
      </c>
      <c r="V80" s="10">
        <f>3/24000000*OO[[#This Row],[78 (28JUN1985 15:00:00)-Water Temperature (C)]]*OO[[#This Row],[20]]</f>
        <v>3.3608219991124995E-5</v>
      </c>
      <c r="W80" s="10">
        <f>3/24000000*OO[[#This Row],[79 (28JUN1985 18:00:00)-Water Temperature (C)]]*OO[[#This Row],[21]]</f>
        <v>2.9915104990425002E-5</v>
      </c>
      <c r="X80" s="10">
        <f>3/24000000*OO[[#This Row],[80 (28JUN1985 21:00:00)-Water Temperature (C)]]*OO[[#This Row],[22]]</f>
        <v>2.6622982216849999E-5</v>
      </c>
      <c r="Y80" s="10">
        <f>3/24000000*OO[[#This Row],[81 (29JUN1985 00:00:00)-Water Temperature (C)]]*OO[[#This Row],[23]]</f>
        <v>2.3670292506249994E-5</v>
      </c>
      <c r="Z80" s="10">
        <f>3/24000000*OO[[#This Row],[82 (29JUN1985 03:00:00)-Water Temperature (C)]]*OO[[#This Row],[24]]</f>
        <v>2.0961653090624998E-5</v>
      </c>
      <c r="AA80" s="10">
        <f>3/24000000*OO[[#This Row],[83 (29JUN1985 06:00:00)-Water Temperature (C)]]*OO[[#This Row],[25]]</f>
        <v>1.8418858956756249E-5</v>
      </c>
      <c r="AB80" s="10">
        <f>3/24000000*OO[[#This Row],[84 (29JUN1985 09:00:00)-Water Temperature (C)]]*OO[[#This Row],[26]]</f>
        <v>1.60617884244975E-5</v>
      </c>
      <c r="AC80" s="10">
        <f>3/24000000*OO[[#This Row],[85 (29JUN1985 12:00:00)-Water Temperature (C)]]*OO[[#This Row],[27]]</f>
        <v>1.4057222730422497E-5</v>
      </c>
      <c r="AD80" s="10">
        <f>3/24000000*OO[[#This Row],[86 (29JUN1985 15:00:00)-Water Temperature (C)]]*OO[[#This Row],[28]]</f>
        <v>1.239485564985E-5</v>
      </c>
      <c r="AE80" s="10">
        <f>3/24000000*OO[[#This Row],[88 (29JUN1985 21:00:00)-Water Temperature (C)]]*OO[[#This Row],[30]]</f>
        <v>1.002448062688E-5</v>
      </c>
      <c r="AF80" s="10">
        <f>3/24000000*OO[[#This Row],[88 (29JUN1985 21:00:00)-Water Temperature (C)]]*OO[[#This Row],[30]]</f>
        <v>1.002448062688E-5</v>
      </c>
      <c r="AG80" s="10">
        <f>3/24000000*OO[[#This Row],[89 (30JUN1985 00:00:00)-Water Temperature (C)]]*OO[[#This Row],[31]]</f>
        <v>8.8710279033E-6</v>
      </c>
      <c r="AH80" s="10">
        <f>3/24000000*OO[[#This Row],[90 (30JUN1985 03:00:00)-Water Temperature (C)]]*OO[[#This Row],[32]]</f>
        <v>7.8028079766762493E-6</v>
      </c>
      <c r="AI80" s="10">
        <f>3/24000000*OO[[#This Row],[91 (30JUN1985 06:00:00)-Water Temperature (C)]]*OO[[#This Row],[33]]</f>
        <v>6.8576460011799993E-6</v>
      </c>
      <c r="AJ80" s="10">
        <f>3/24000000*OO[[#This Row],[92 (30JUN1985 09:00:00)-Water Temperature (C)]]*OO[[#This Row],[34]]</f>
        <v>6.1355242874074996E-6</v>
      </c>
      <c r="AK80" s="10">
        <f>3/24000000*OO[[#This Row],[93 (30JUN1985 12:00:00)-Water Temperature (C)]]*OO[[#This Row],[35]]</f>
        <v>5.5022094300775003E-6</v>
      </c>
      <c r="AL80" s="10">
        <f>3/24000000*OO[[#This Row],[94 (30JUN1985 15:00:00)-Water Temperature (C)]]*OO[[#This Row],[36]]</f>
        <v>4.8990156395224987E-6</v>
      </c>
      <c r="AM80" s="10">
        <f>3/24000000*OO[[#This Row],[95 (30JUN1985 18:00:00)-Water Temperature (C)]]*OO[[#This Row],[37]]</f>
        <v>4.3826978348999996E-6</v>
      </c>
      <c r="AN80" s="10">
        <f>3/24000000*OO[[#This Row],[96 (30JUN1985 21:00:00)-Water Temperature (C)]]*OO[[#This Row],[38]]</f>
        <v>3.8951042142775003E-6</v>
      </c>
      <c r="AO80" s="10">
        <f>3/24000000*OO[[#This Row],[97 (01JUL1985 00:00:00)-Water Temperature (C)]]*OO[[#This Row],[39]]</f>
        <v>3.3643778366924998E-6</v>
      </c>
      <c r="AP80" s="10">
        <f>3/24000000*OO[[#This Row],[98 (01JUL1985 03:00:00)-Water Temperature (C)]]*OO[[#This Row],[40]]</f>
        <v>2.8089086149425004E-6</v>
      </c>
      <c r="AQ80" s="10">
        <f>3/24000000*OO[[#This Row],[99 (01JUL1985 06:00:00)-Water Temperature (C)]]*OO[[#This Row],[41]]</f>
        <v>2.2891093384499998E-6</v>
      </c>
      <c r="AR80" s="10">
        <f>3/24000000*OO[[#This Row],[100 (01JUL1985 09:00:00)-Water Temperature (C)]]*OO[[#This Row],[42]]</f>
        <v>1.8967037157740001E-6</v>
      </c>
      <c r="AS80" s="10">
        <f>3/24000000*OO[[#This Row],[101 (01JUL1985 12:00:00)-Water Temperature (C)]]*OO[[#This Row],[43]]</f>
        <v>1.6162825969957498E-6</v>
      </c>
      <c r="AT80" s="10">
        <f>3/24000000*OO[[#This Row],[102 (01JUL1985 15:00:00)-Water Temperature (C)]]*OO[[#This Row],[44]]</f>
        <v>1.4182716851974998E-6</v>
      </c>
      <c r="AU80" s="10">
        <f>3/24000000*OO[[#This Row],[103 (01JUL1985 18:00:00)-Water Temperature (C)]]*OO[[#This Row],[45]]</f>
        <v>1.2688684856639999E-6</v>
      </c>
      <c r="AV80" s="10">
        <f>3/24000000*OO[[#This Row],[104 (01JUL1985 21:00:00)-Water Temperature (C)]]*OO[[#This Row],[46]]</f>
        <v>1.1281560455601251E-6</v>
      </c>
      <c r="AW80" s="10">
        <f>3/24000000*OO[[#This Row],[105 (02JUL1985 00:00:00)-Water Temperature (C)]]*OO[[#This Row],[47]]</f>
        <v>9.7438346255249998E-7</v>
      </c>
      <c r="AX80" s="10">
        <f>3/24000000*OO[[#This Row],[106 (02JUL1985 03:00:00)-Water Temperature (C)]]*OO[[#This Row],[48]]</f>
        <v>7.9775599575624991E-7</v>
      </c>
      <c r="AY80" s="10">
        <f>3/24000000*OO[[#This Row],[107 (02JUL1985 06:00:00)-Water Temperature (C)]]*OO[[#This Row],[49]]</f>
        <v>6.1760432740125004E-7</v>
      </c>
      <c r="AZ80" s="10">
        <f>3/24000000*OO[[#This Row],[108 (02JUL1985 09:00:00)-Water Temperature (C)]]*OO[[#This Row],[50]]</f>
        <v>4.7448305070750004E-7</v>
      </c>
      <c r="BA80" s="10">
        <f>3/24000000*OO[[#This Row],[109 (02JUL1985 12:00:00)-Water Temperature (C)]]*OO[[#This Row],[51]]</f>
        <v>3.7377062973112501E-7</v>
      </c>
      <c r="BB80" s="10">
        <f>3/24000000*OO[[#This Row],[110 (02JUL1985 15:00:00)-Water Temperature (C)]]*OO[[#This Row],[52]]</f>
        <v>3.0816668050187503E-7</v>
      </c>
      <c r="BC80" s="10">
        <f>3/24000000*OO[[#This Row],[111 (02JUL1985 18:00:00)-Water Temperature (C)]]*OO[[#This Row],[53]]</f>
        <v>2.64918400139E-7</v>
      </c>
      <c r="BD80" s="10">
        <f>3/24000000*OO[[#This Row],[112 (02JUL1985 21:00:00)-Water Temperature (C)]]*OO[[#This Row],[54]]</f>
        <v>2.3206394249999996E-7</v>
      </c>
      <c r="BE80" s="10">
        <f>3/24000000*OO[[#This Row],[113 (03JUL1985 00:00:00)-Water Temperature (C)]]*OO[[#This Row],[55]]</f>
        <v>2.0407277122487501E-7</v>
      </c>
      <c r="BF80" s="10">
        <f>3/24000000*OO[[#This Row],[114 (03JUL1985 03:00:00)-Water Temperature (C)]]*OO[[#This Row],[56]]</f>
        <v>1.7939915811245002E-7</v>
      </c>
      <c r="BG80" s="10">
        <f>3/24000000*OO[[#This Row],[115 (03JUL1985 06:00:00)-Water Temperature (C)]]*OO[[#This Row],[57]]</f>
        <v>1.5791593730824999E-7</v>
      </c>
      <c r="BH80" s="10">
        <f>3/24000000*OO[[#This Row],[116 (03JUL1985 09:00:00)-Water Temperature (C)]]*OO[[#This Row],[58]]</f>
        <v>1.4191915390204997E-7</v>
      </c>
      <c r="BI80" s="10">
        <f>3/24000000*OO[[#This Row],[117 (03JUL1985 12:00:00)-Water Temperature (C)]]*OO[[#This Row],[59]]</f>
        <v>1.2782605055139999E-7</v>
      </c>
      <c r="BJ80" s="10">
        <f>3/24000000*OO[[#This Row],[118 (03JUL1985 15:00:00)-Water Temperature (C)]]*OO[[#This Row],[60]]</f>
        <v>1.1734736437187499E-7</v>
      </c>
      <c r="BK80" s="10">
        <f>3/24000000*OO[[#This Row],[119 (03JUL1985 18:00:00)-Water Temperature (C)]]*OO[[#This Row],[61]]</f>
        <v>1.0836495072179999E-7</v>
      </c>
      <c r="BL80" s="10">
        <f>3/24000000*OO[[#This Row],[120 (03JUL1985 21:00:00)-Water Temperature (C)]]*OO[[#This Row],[62]]</f>
        <v>9.94784508061875E-8</v>
      </c>
      <c r="BM80" s="10">
        <f>3/24000000*OO[[#This Row],[121 (04JUL1985 00:00:00)-Water Temperature (C)]]*OO[[#This Row],[63]]</f>
        <v>9.0244974554887495E-8</v>
      </c>
      <c r="BN80" s="10">
        <f>3/24000000*OO[[#This Row],[122 (04JUL1985 03:00:00)-Water Temperature (C)]]*OO[[#This Row],[64]]</f>
        <v>7.9787171434424997E-8</v>
      </c>
      <c r="BO80" s="10">
        <f>3/24000000*OO[[#This Row],[123 (04JUL1985 06:00:00)-Water Temperature (C)]]*OO[[#This Row],[65]]</f>
        <v>6.8737759386187496E-8</v>
      </c>
      <c r="BP80" s="10">
        <f>3/24000000*OO[[#This Row],[124 (04JUL1985 09:00:00)-Water Temperature (C)]]*OO[[#This Row],[66]]</f>
        <v>6.0394507013399999E-8</v>
      </c>
      <c r="BQ80" s="10">
        <f>3/24000000*OO[[#This Row],[125 (04JUL1985 12:00:00)-Water Temperature (C)]]*OO[[#This Row],[67]]</f>
        <v>5.5256287052250006E-8</v>
      </c>
      <c r="BR80" s="10">
        <f>3/24000000*OO[[#This Row],[126 (04JUL1985 15:00:00)-Water Temperature (C)]]*OO[[#This Row],[68]]</f>
        <v>5.2623677815525004E-8</v>
      </c>
      <c r="BS80" s="10">
        <f>3/24000000*OO[[#This Row],[127 (04JUL1985 18:00:00)-Water Temperature (C)]]*OO[[#This Row],[69]]</f>
        <v>5.1129446693174988E-8</v>
      </c>
      <c r="BT80" s="10">
        <f>3/24000000*OO[[#This Row],[128 (04JUL1985 21:00:00)-Water Temperature (C)]]*OO[[#This Row],[70]]</f>
        <v>4.9532928754649996E-8</v>
      </c>
      <c r="BU80" s="10">
        <f>3/24000000*OO[[#This Row],[129 (05JUL1985 00:00:00)-Water Temperature (C)]]*OO[[#This Row],[71]]</f>
        <v>4.9129616242124997E-8</v>
      </c>
      <c r="BV80" s="10">
        <f>3/24000000*OO[[#This Row],[130 (05JUL1985 03:00:00)-Water Temperature (C)]]*OO[[#This Row],[72]]</f>
        <v>5.2226076983062493E-8</v>
      </c>
      <c r="BW80" s="10">
        <f>3/24000000*OO[[#This Row],[131 (05JUL1985 06:00:00)-Water Temperature (C)]]*OO[[#This Row],[73]]</f>
        <v>5.773867987387499E-8</v>
      </c>
      <c r="BX80" s="10">
        <f>3/24000000*OO[[#This Row],[132 (05JUL1985 09:00:00)-Water Temperature (C)]]*OO[[#This Row],[74]]</f>
        <v>6.3142995272500008E-8</v>
      </c>
      <c r="BY80" s="10">
        <f>3/24000000*OO[[#This Row],[133 (05JUL1985 12:00:00)-Water Temperature (C)]]*OO[[#This Row],[75]]</f>
        <v>6.5913986455712506E-8</v>
      </c>
      <c r="BZ80" s="10">
        <f>3/24000000*OO[[#This Row],[134 (05JUL1985 15:00:00)-Water Temperature (C)]]*OO[[#This Row],[76]]</f>
        <v>6.5447823713087496E-8</v>
      </c>
      <c r="CA80" s="10">
        <f>3/24000000*OO[[#This Row],[135 (05JUL1985 18:00:00)-Water Temperature (C)]]*OO[[#This Row],[77]]</f>
        <v>6.2488846195149981E-8</v>
      </c>
      <c r="CB80" s="10">
        <f>3/24000000*OO[[#This Row],[136 (05JUL1985 21:00:00)-Water Temperature (C)]]*OO[[#This Row],[78]]</f>
        <v>5.8214117348437493E-8</v>
      </c>
      <c r="CC80" s="10">
        <f>3/24000000*OO[[#This Row],[137 (06JUL1985 00:00:00)-Water Temperature (C)]]*OO[[#This Row],[79]]</f>
        <v>5.3633256344850006E-8</v>
      </c>
      <c r="CD80" s="10">
        <f>3/24000000*OO[[#This Row],[138 (06JUL1985 03:00:00)-Water Temperature (C)]]*OO[[#This Row],[80]]</f>
        <v>4.94871873519375E-8</v>
      </c>
      <c r="CE80" s="10">
        <f>3/24000000*OO[[#This Row],[139 (06JUL1985 06:00:00)-Water Temperature (C)]]*OO[[#This Row],[81]]</f>
        <v>4.60202093648375E-8</v>
      </c>
      <c r="CF80" s="10">
        <f>3/24000000*OO[[#This Row],[140 (06JUL1985 09:00:00)-Water Temperature (C)]]*OO[[#This Row],[82]]</f>
        <v>4.392022222455E-8</v>
      </c>
      <c r="CG80" s="10">
        <f>3/24000000*OO[[#This Row],[141 (06JUL1985 12:00:00)-Water Temperature (C)]]*OO[[#This Row],[83]]</f>
        <v>4.2734116546337496E-8</v>
      </c>
      <c r="CH80" s="10">
        <f>3/24000000*OO[[#This Row],[142 (06JUL1985 15:00:00)-Water Temperature (C)]]*OO[[#This Row],[84]]</f>
        <v>4.2280681992412502E-8</v>
      </c>
      <c r="CI80" s="10">
        <f>3/24000000*OO[[#This Row],[143 (06JUL1985 18:00:00)-Water Temperature (C)]]*OO[[#This Row],[85]]</f>
        <v>4.2148741309500005E-8</v>
      </c>
      <c r="CJ80" s="10">
        <f>3/24000000*OO[[#This Row],[144 (06JUL1985 21:00:00)-Water Temperature (C)]]*OO[[#This Row],[86]]</f>
        <v>4.1700315237525006E-8</v>
      </c>
      <c r="CK80" s="10">
        <f>3/24000000*OO[[#This Row],[145 (07JUL1985 00:00:00)-Water Temperature (C)]]*OO[[#This Row],[87]]</f>
        <v>4.0705134460399996E-8</v>
      </c>
      <c r="CL80" s="10">
        <f>3/24000000*OO[[#This Row],[146 (07JUL1985 03:00:00)-Water Temperature (C)]]*OO[[#This Row],[88]]</f>
        <v>3.9878609757374993E-8</v>
      </c>
      <c r="CM80" s="10">
        <f>3/24000000*OO[[#This Row],[147 (07JUL1985 06:00:00)-Water Temperature (C)]]*OO[[#This Row],[89]]</f>
        <v>3.92935259482E-8</v>
      </c>
      <c r="CN80" s="10">
        <f>3/24000000*OO[[#This Row],[148 (07JUL1985 09:00:00)-Water Temperature (C)]]*OO[[#This Row],[90]]</f>
        <v>3.8887248475012493E-8</v>
      </c>
      <c r="CO80" s="10">
        <f>3/24000000*OO[[#This Row],[149 (07JUL1985 12:00:00)-Water Temperature (C)]]*OO[[#This Row],[91]]</f>
        <v>3.8390478799337497E-8</v>
      </c>
      <c r="CP80" s="10">
        <f>3/24000000*OO[[#This Row],[150 (07JUL1985 15:00:00)-Water Temperature (C)]]*OO[[#This Row],[92]]</f>
        <v>3.8390478799337497E-8</v>
      </c>
      <c r="CQ80" s="10">
        <f>3/24000000*OO[[#This Row],[151 (07JUL1985 18:00:00)-Water Temperature (C)]]*OO[[#This Row],[93]]</f>
        <v>3.8390478799337497E-8</v>
      </c>
      <c r="CR80" s="10">
        <f>3/24000000*OO[[#This Row],[152 (07JUL1985 21:00:00)-Water Temperature (C)]]*OO[[#This Row],[94]]</f>
        <v>3.8390478799337497E-8</v>
      </c>
      <c r="CS80" s="10">
        <f>3/24000000*OO[[#This Row],[153 (08JUL1985 00:00:00)-Water Temperature (C)]]*OO[[#This Row],[95]]</f>
        <v>3.8390478799337497E-8</v>
      </c>
      <c r="CT80" s="10">
        <f>3/24000000*OO[[#This Row],[154 (08JUL1985 03:00:00)-Water Temperature (C)]]*OO[[#This Row],[96]]</f>
        <v>3.8390478799337497E-8</v>
      </c>
      <c r="CU80" s="10">
        <f>3/24000000*OO[[#This Row],[155 (08JUL1985 06:00:00)-Water Temperature (C)]]*OO[[#This Row],[97]]</f>
        <v>3.8390478799337497E-8</v>
      </c>
      <c r="CV80" s="10">
        <f>3/24000000*OO[[#This Row],[156 (08JUL1985 09:00:00)-Water Temperature (C)]]*OO[[#This Row],[98]]</f>
        <v>3.8390478799337497E-8</v>
      </c>
      <c r="CW80" s="10">
        <f>3/24000000*OO[[#This Row],[157 (08JUL1985 12:00:00)-Water Temperature (C)]]*OO[[#This Row],[99]]</f>
        <v>3.8390478799337497E-8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2.8704327944771835E-28</v>
      </c>
      <c r="D81" s="10">
        <f>3/24*OO[[#This Row],[60 (26JUN1985 09:00:00)-Water Temperature (C)]]*OO[[#This Row],[2]]/SUM(OO[2])</f>
        <v>8.3672969751010451E-15</v>
      </c>
      <c r="E81" s="10">
        <f>3/24*OO[[#This Row],[61 (26JUN1985 12:00:00)-Water Temperature (C)]]*OO[[#This Row],[3]]/SUM(OO[3])</f>
        <v>1.707648924122049E-5</v>
      </c>
      <c r="F81" s="10">
        <f>3/24*OO[[#This Row],[62 (26JUN1985 15:00:00)-Water Temperature (C)]]*OO[[#This Row],[4]]/SUM(OO[4])</f>
        <v>1.3217050495957561E-2</v>
      </c>
      <c r="G81" s="10">
        <f>3/24*OO[[#This Row],[63 (26JUN1985 18:00:00)-Water Temperature (C)]]*OO[[#This Row],[5]]/SUM(OO[5])</f>
        <v>0.11938799443384651</v>
      </c>
      <c r="H81" s="10">
        <f>3/24*OO[[#This Row],[64 (26JUN1985 21:00:00)-Water Temperature (C)]]*OO[[#This Row],[6]]/SUM(OO[6])</f>
        <v>0.12390340082956637</v>
      </c>
      <c r="I81" s="10">
        <f>3/24*OO[[#This Row],[65 (27JUN1985 00:00:00)-Water Temperature (C)]]*OO[[#This Row],[7]]/SUM(OO[7])</f>
        <v>3.6468472475604821E-2</v>
      </c>
      <c r="J81" s="10">
        <f>3/24*OO[[#This Row],[66 (27JUN1985 03:00:00)-Water Temperature (C)]]*OO[[#This Row],[8]]/SUM(OO[8])</f>
        <v>5.1570105876625957E-3</v>
      </c>
      <c r="K81" s="10">
        <f>3/24*OO[[#This Row],[67 (27JUN1985 06:00:00)-Water Temperature (C)]]*OO[[#This Row],[9]]/SUM(OO[9])</f>
        <v>5.3694065454217737E-4</v>
      </c>
      <c r="L81" s="10">
        <f>3/24*OO[[#This Row],[68 (27JUN1985 09:00:00)-Water Temperature (C)]]*OO[[#This Row],[10]]/SUM(OO[10])</f>
        <v>1.0179423963508034E-4</v>
      </c>
      <c r="M81" s="10">
        <f>3/24*OO[[#This Row],[69 (27JUN1985 12:00:00)-Water Temperature (C)]]*OO[[#This Row],[11]]/SUM(OO[11])</f>
        <v>6.2517589817897971E-5</v>
      </c>
      <c r="N81" s="10">
        <f>3/24*OO[[#This Row],[70 (27JUN1985 15:00:00)-Water Temperature (C)]]*OO[[#This Row],[12]]/SUM(OO[12])</f>
        <v>5.4230614378818884E-5</v>
      </c>
      <c r="O81" s="10">
        <f>3/24*OO[[#This Row],[71 (27JUN1985 18:00:00)-Water Temperature (C)]]*OO[[#This Row],[13]]/SUM(OO[13])</f>
        <v>5.0500892048827798E-5</v>
      </c>
      <c r="P81" s="10">
        <f>3/24*OO[[#This Row],[72 (27JUN1985 21:00:00)-Water Temperature (C)]]*OO[[#This Row],[14]]/SUM(OO[14])</f>
        <v>5.1389772251700025E-5</v>
      </c>
      <c r="Q81" s="10">
        <f>3/24*OO[[#This Row],[73 (28JUN1985 00:00:00)-Water Temperature (C)]]*OO[[#This Row],[15]]/SUM(OO[15])</f>
        <v>5.4543218853167301E-5</v>
      </c>
      <c r="R81" s="10">
        <f>3/24*OO[[#This Row],[74 (28JUN1985 03:00:00)-Water Temperature (C)]]*OO[[#This Row],[16]]/SUM(OO[16])</f>
        <v>5.4849161038284293E-5</v>
      </c>
      <c r="S81" s="10">
        <f>3/24*OO[[#This Row],[75 (28JUN1985 06:00:00)-Water Temperature (C)]]*OO[[#This Row],[17]]/SUM(OO[17])</f>
        <v>5.1083230735761876E-5</v>
      </c>
      <c r="T81" s="10">
        <f>3/24*OO[[#This Row],[76 (28JUN1985 09:00:00)-Water Temperature (C)]]*OO[[#This Row],[18]]/SUM(OO[18])</f>
        <v>4.5298127426540428E-5</v>
      </c>
      <c r="U81" s="10">
        <f>3/24*OO[[#This Row],[77 (28JUN1985 12:00:00)-Water Temperature (C)]]*OO[[#This Row],[19]]/SUM(OO[19])</f>
        <v>3.979113651261254E-5</v>
      </c>
      <c r="V81" s="10">
        <f>3/24000000*OO[[#This Row],[78 (28JUN1985 15:00:00)-Water Temperature (C)]]*OO[[#This Row],[20]]</f>
        <v>3.4798833366000002E-5</v>
      </c>
      <c r="W81" s="10">
        <f>3/24000000*OO[[#This Row],[79 (28JUN1985 18:00:00)-Water Temperature (C)]]*OO[[#This Row],[21]]</f>
        <v>3.0561927643687493E-5</v>
      </c>
      <c r="X81" s="10">
        <f>3/24000000*OO[[#This Row],[80 (28JUN1985 21:00:00)-Water Temperature (C)]]*OO[[#This Row],[22]]</f>
        <v>2.6861912208449998E-5</v>
      </c>
      <c r="Y81" s="10">
        <f>3/24000000*OO[[#This Row],[81 (29JUN1985 00:00:00)-Water Temperature (C)]]*OO[[#This Row],[23]]</f>
        <v>2.3751066211500001E-5</v>
      </c>
      <c r="Z81" s="10">
        <f>3/24000000*OO[[#This Row],[82 (29JUN1985 03:00:00)-Water Temperature (C)]]*OO[[#This Row],[24]]</f>
        <v>2.1033488524500001E-5</v>
      </c>
      <c r="AA81" s="10">
        <f>3/24000000*OO[[#This Row],[83 (29JUN1985 06:00:00)-Water Temperature (C)]]*OO[[#This Row],[25]]</f>
        <v>1.8492934061865E-5</v>
      </c>
      <c r="AB81" s="10">
        <f>3/24000000*OO[[#This Row],[84 (29JUN1985 09:00:00)-Water Temperature (C)]]*OO[[#This Row],[26]]</f>
        <v>1.616316062882125E-5</v>
      </c>
      <c r="AC81" s="10">
        <f>3/24000000*OO[[#This Row],[85 (29JUN1985 12:00:00)-Water Temperature (C)]]*OO[[#This Row],[27]]</f>
        <v>1.4162463285468747E-5</v>
      </c>
      <c r="AD81" s="10">
        <f>3/24000000*OO[[#This Row],[86 (29JUN1985 15:00:00)-Water Temperature (C)]]*OO[[#This Row],[28]]</f>
        <v>1.2460551540850002E-5</v>
      </c>
      <c r="AE81" s="10">
        <f>3/24000000*OO[[#This Row],[88 (29JUN1985 21:00:00)-Water Temperature (C)]]*OO[[#This Row],[30]]</f>
        <v>1.0017660475705E-5</v>
      </c>
      <c r="AF81" s="10">
        <f>3/24000000*OO[[#This Row],[88 (29JUN1985 21:00:00)-Water Temperature (C)]]*OO[[#This Row],[30]]</f>
        <v>1.0017660475705E-5</v>
      </c>
      <c r="AG81" s="10">
        <f>3/24000000*OO[[#This Row],[89 (30JUN1985 00:00:00)-Water Temperature (C)]]*OO[[#This Row],[31]]</f>
        <v>8.8714251288124977E-6</v>
      </c>
      <c r="AH81" s="10">
        <f>3/24000000*OO[[#This Row],[90 (30JUN1985 03:00:00)-Water Temperature (C)]]*OO[[#This Row],[32]]</f>
        <v>7.8064683206737495E-6</v>
      </c>
      <c r="AI81" s="10">
        <f>3/24000000*OO[[#This Row],[91 (30JUN1985 06:00:00)-Water Temperature (C)]]*OO[[#This Row],[33]]</f>
        <v>6.8594900448899996E-6</v>
      </c>
      <c r="AJ81" s="10">
        <f>3/24000000*OO[[#This Row],[92 (30JUN1985 09:00:00)-Water Temperature (C)]]*OO[[#This Row],[34]]</f>
        <v>6.1430776519474996E-6</v>
      </c>
      <c r="AK81" s="10">
        <f>3/24000000*OO[[#This Row],[93 (30JUN1985 12:00:00)-Water Temperature (C)]]*OO[[#This Row],[35]]</f>
        <v>5.506185984375E-6</v>
      </c>
      <c r="AL81" s="10">
        <f>3/24000000*OO[[#This Row],[94 (30JUN1985 15:00:00)-Water Temperature (C)]]*OO[[#This Row],[36]]</f>
        <v>4.9032992941649998E-6</v>
      </c>
      <c r="AM81" s="10">
        <f>3/24000000*OO[[#This Row],[95 (30JUN1985 18:00:00)-Water Temperature (C)]]*OO[[#This Row],[37]]</f>
        <v>4.3830598492399991E-6</v>
      </c>
      <c r="AN81" s="10">
        <f>3/24000000*OO[[#This Row],[96 (30JUN1985 21:00:00)-Water Temperature (C)]]*OO[[#This Row],[38]]</f>
        <v>3.8871547509262494E-6</v>
      </c>
      <c r="AO81" s="10">
        <f>3/24000000*OO[[#This Row],[97 (01JUL1985 00:00:00)-Water Temperature (C)]]*OO[[#This Row],[39]]</f>
        <v>3.3665639250600004E-6</v>
      </c>
      <c r="AP81" s="10">
        <f>3/24000000*OO[[#This Row],[98 (01JUL1985 03:00:00)-Water Temperature (C)]]*OO[[#This Row],[40]]</f>
        <v>2.8281585600799996E-6</v>
      </c>
      <c r="AQ81" s="10">
        <f>3/24000000*OO[[#This Row],[99 (01JUL1985 06:00:00)-Water Temperature (C)]]*OO[[#This Row],[41]]</f>
        <v>2.3161934923799998E-6</v>
      </c>
      <c r="AR81" s="10">
        <f>3/24000000*OO[[#This Row],[100 (01JUL1985 09:00:00)-Water Temperature (C)]]*OO[[#This Row],[42]]</f>
        <v>1.9223784954600003E-6</v>
      </c>
      <c r="AS81" s="10">
        <f>3/24000000*OO[[#This Row],[101 (01JUL1985 12:00:00)-Water Temperature (C)]]*OO[[#This Row],[43]]</f>
        <v>1.6307470576994995E-6</v>
      </c>
      <c r="AT81" s="10">
        <f>3/24000000*OO[[#This Row],[102 (01JUL1985 15:00:00)-Water Temperature (C)]]*OO[[#This Row],[44]]</f>
        <v>1.4239026513447498E-6</v>
      </c>
      <c r="AU81" s="10">
        <f>3/24000000*OO[[#This Row],[103 (01JUL1985 18:00:00)-Water Temperature (C)]]*OO[[#This Row],[45]]</f>
        <v>1.2676687635124999E-6</v>
      </c>
      <c r="AV81" s="10">
        <f>3/24000000*OO[[#This Row],[104 (01JUL1985 21:00:00)-Water Temperature (C)]]*OO[[#This Row],[46]]</f>
        <v>1.12263663951325E-6</v>
      </c>
      <c r="AW81" s="10">
        <f>3/24000000*OO[[#This Row],[105 (02JUL1985 00:00:00)-Water Temperature (C)]]*OO[[#This Row],[47]]</f>
        <v>9.7426150767824973E-7</v>
      </c>
      <c r="AX81" s="10">
        <f>3/24000000*OO[[#This Row],[106 (02JUL1985 03:00:00)-Water Temperature (C)]]*OO[[#This Row],[48]]</f>
        <v>8.0748776810000017E-7</v>
      </c>
      <c r="AY81" s="10">
        <f>3/24000000*OO[[#This Row],[107 (02JUL1985 06:00:00)-Water Temperature (C)]]*OO[[#This Row],[49]]</f>
        <v>6.3342962390912505E-7</v>
      </c>
      <c r="AZ81" s="10">
        <f>3/24000000*OO[[#This Row],[108 (02JUL1985 09:00:00)-Water Temperature (C)]]*OO[[#This Row],[50]]</f>
        <v>4.8960069507375002E-7</v>
      </c>
      <c r="BA81" s="10">
        <f>3/24000000*OO[[#This Row],[109 (02JUL1985 12:00:00)-Water Temperature (C)]]*OO[[#This Row],[51]]</f>
        <v>3.8330833063249998E-7</v>
      </c>
      <c r="BB81" s="10">
        <f>3/24000000*OO[[#This Row],[110 (02JUL1985 15:00:00)-Water Temperature (C)]]*OO[[#This Row],[52]]</f>
        <v>3.1275865892775E-7</v>
      </c>
      <c r="BC81" s="10">
        <f>3/24000000*OO[[#This Row],[111 (02JUL1985 18:00:00)-Water Temperature (C)]]*OO[[#This Row],[53]]</f>
        <v>2.6609946870325001E-7</v>
      </c>
      <c r="BD81" s="10">
        <f>3/24000000*OO[[#This Row],[112 (02JUL1985 21:00:00)-Water Temperature (C)]]*OO[[#This Row],[54]]</f>
        <v>2.3108710237374996E-7</v>
      </c>
      <c r="BE81" s="10">
        <f>3/24000000*OO[[#This Row],[113 (03JUL1985 00:00:00)-Water Temperature (C)]]*OO[[#This Row],[55]]</f>
        <v>2.0252831151419997E-7</v>
      </c>
      <c r="BF81" s="10">
        <f>3/24000000*OO[[#This Row],[114 (03JUL1985 03:00:00)-Water Temperature (C)]]*OO[[#This Row],[56]]</f>
        <v>1.7810453526705001E-7</v>
      </c>
      <c r="BG81" s="10">
        <f>3/24000000*OO[[#This Row],[115 (03JUL1985 06:00:00)-Water Temperature (C)]]*OO[[#This Row],[57]]</f>
        <v>1.570229460215625E-7</v>
      </c>
      <c r="BH81" s="10">
        <f>3/24000000*OO[[#This Row],[116 (03JUL1985 09:00:00)-Water Temperature (C)]]*OO[[#This Row],[58]]</f>
        <v>1.4114364824807499E-7</v>
      </c>
      <c r="BI81" s="10">
        <f>3/24000000*OO[[#This Row],[117 (03JUL1985 12:00:00)-Water Temperature (C)]]*OO[[#This Row],[59]]</f>
        <v>1.2675184408004997E-7</v>
      </c>
      <c r="BJ81" s="10">
        <f>3/24000000*OO[[#This Row],[118 (03JUL1985 15:00:00)-Water Temperature (C)]]*OO[[#This Row],[60]]</f>
        <v>1.1650240628097499E-7</v>
      </c>
      <c r="BK81" s="10">
        <f>3/24000000*OO[[#This Row],[119 (03JUL1985 18:00:00)-Water Temperature (C)]]*OO[[#This Row],[61]]</f>
        <v>1.0730727089262501E-7</v>
      </c>
      <c r="BL81" s="10">
        <f>3/24000000*OO[[#This Row],[120 (03JUL1985 21:00:00)-Water Temperature (C)]]*OO[[#This Row],[62]]</f>
        <v>9.8250161158837496E-8</v>
      </c>
      <c r="BM81" s="10">
        <f>3/24000000*OO[[#This Row],[121 (04JUL1985 00:00:00)-Water Temperature (C)]]*OO[[#This Row],[63]]</f>
        <v>8.921651601877499E-8</v>
      </c>
      <c r="BN81" s="10">
        <f>3/24000000*OO[[#This Row],[122 (04JUL1985 03:00:00)-Water Temperature (C)]]*OO[[#This Row],[64]]</f>
        <v>7.9367508821187499E-8</v>
      </c>
      <c r="BO81" s="10">
        <f>3/24000000*OO[[#This Row],[123 (04JUL1985 06:00:00)-Water Temperature (C)]]*OO[[#This Row],[65]]</f>
        <v>6.8917672488000003E-8</v>
      </c>
      <c r="BP81" s="10">
        <f>3/24000000*OO[[#This Row],[124 (04JUL1985 09:00:00)-Water Temperature (C)]]*OO[[#This Row],[66]]</f>
        <v>6.0644194795249998E-8</v>
      </c>
      <c r="BQ81" s="10">
        <f>3/24000000*OO[[#This Row],[125 (04JUL1985 12:00:00)-Water Temperature (C)]]*OO[[#This Row],[67]]</f>
        <v>5.5054225501599988E-8</v>
      </c>
      <c r="BR81" s="10">
        <f>3/24000000*OO[[#This Row],[126 (04JUL1985 15:00:00)-Water Temperature (C)]]*OO[[#This Row],[68]]</f>
        <v>5.2047221772012494E-8</v>
      </c>
      <c r="BS81" s="10">
        <f>3/24000000*OO[[#This Row],[127 (04JUL1985 18:00:00)-Water Temperature (C)]]*OO[[#This Row],[69]]</f>
        <v>5.0313272064374996E-8</v>
      </c>
      <c r="BT81" s="10">
        <f>3/24000000*OO[[#This Row],[128 (04JUL1985 21:00:00)-Water Temperature (C)]]*OO[[#This Row],[70]]</f>
        <v>4.8460705999199996E-8</v>
      </c>
      <c r="BU81" s="10">
        <f>3/24000000*OO[[#This Row],[129 (05JUL1985 00:00:00)-Water Temperature (C)]]*OO[[#This Row],[71]]</f>
        <v>4.7532197154149989E-8</v>
      </c>
      <c r="BV81" s="10">
        <f>3/24000000*OO[[#This Row],[130 (05JUL1985 03:00:00)-Water Temperature (C)]]*OO[[#This Row],[72]]</f>
        <v>4.9802641084624998E-8</v>
      </c>
      <c r="BW81" s="10">
        <f>3/24000000*OO[[#This Row],[131 (05JUL1985 06:00:00)-Water Temperature (C)]]*OO[[#This Row],[73]]</f>
        <v>5.4887524492037497E-8</v>
      </c>
      <c r="BX81" s="10">
        <f>3/24000000*OO[[#This Row],[132 (05JUL1985 09:00:00)-Water Temperature (C)]]*OO[[#This Row],[74]]</f>
        <v>6.0584954029600005E-8</v>
      </c>
      <c r="BY81" s="10">
        <f>3/24000000*OO[[#This Row],[133 (05JUL1985 12:00:00)-Water Temperature (C)]]*OO[[#This Row],[75]]</f>
        <v>6.3842498126462499E-8</v>
      </c>
      <c r="BZ81" s="10">
        <f>3/24000000*OO[[#This Row],[134 (05JUL1985 15:00:00)-Water Temperature (C)]]*OO[[#This Row],[76]]</f>
        <v>6.4016408512087513E-8</v>
      </c>
      <c r="CA81" s="10">
        <f>3/24000000*OO[[#This Row],[135 (05JUL1985 18:00:00)-Water Temperature (C)]]*OO[[#This Row],[77]]</f>
        <v>6.1429051237150008E-8</v>
      </c>
      <c r="CB81" s="10">
        <f>3/24000000*OO[[#This Row],[136 (05JUL1985 21:00:00)-Water Temperature (C)]]*OO[[#This Row],[78]]</f>
        <v>5.7375780850374995E-8</v>
      </c>
      <c r="CC81" s="10">
        <f>3/24000000*OO[[#This Row],[137 (06JUL1985 00:00:00)-Water Temperature (C)]]*OO[[#This Row],[79]]</f>
        <v>5.2863662918199995E-8</v>
      </c>
      <c r="CD81" s="10">
        <f>3/24000000*OO[[#This Row],[138 (06JUL1985 03:00:00)-Water Temperature (C)]]*OO[[#This Row],[80]]</f>
        <v>4.8734030566374994E-8</v>
      </c>
      <c r="CE81" s="10">
        <f>3/24000000*OO[[#This Row],[139 (06JUL1985 06:00:00)-Water Temperature (C)]]*OO[[#This Row],[81]]</f>
        <v>4.5357513057024999E-8</v>
      </c>
      <c r="CF81" s="10">
        <f>3/24000000*OO[[#This Row],[140 (06JUL1985 09:00:00)-Water Temperature (C)]]*OO[[#This Row],[82]]</f>
        <v>4.3313080789799994E-8</v>
      </c>
      <c r="CG81" s="10">
        <f>3/24000000*OO[[#This Row],[141 (06JUL1985 12:00:00)-Water Temperature (C)]]*OO[[#This Row],[83]]</f>
        <v>4.2065720413574998E-8</v>
      </c>
      <c r="CH81" s="10">
        <f>3/24000000*OO[[#This Row],[142 (06JUL1985 15:00:00)-Water Temperature (C)]]*OO[[#This Row],[84]]</f>
        <v>4.150896445315E-8</v>
      </c>
      <c r="CI81" s="10">
        <f>3/24000000*OO[[#This Row],[143 (06JUL1985 18:00:00)-Water Temperature (C)]]*OO[[#This Row],[85]]</f>
        <v>4.1263422797187499E-8</v>
      </c>
      <c r="CJ81" s="10">
        <f>3/24000000*OO[[#This Row],[144 (06JUL1985 21:00:00)-Water Temperature (C)]]*OO[[#This Row],[86]]</f>
        <v>4.0693120229850005E-8</v>
      </c>
      <c r="CK81" s="10">
        <f>3/24000000*OO[[#This Row],[145 (07JUL1985 00:00:00)-Water Temperature (C)]]*OO[[#This Row],[87]]</f>
        <v>3.9628799870850001E-8</v>
      </c>
      <c r="CL81" s="10">
        <f>3/24000000*OO[[#This Row],[146 (07JUL1985 03:00:00)-Water Temperature (C)]]*OO[[#This Row],[88]]</f>
        <v>3.8769208941749999E-8</v>
      </c>
      <c r="CM81" s="10">
        <f>3/24000000*OO[[#This Row],[147 (07JUL1985 06:00:00)-Water Temperature (C)]]*OO[[#This Row],[89]]</f>
        <v>3.8204216729249997E-8</v>
      </c>
      <c r="CN81" s="10">
        <f>3/24000000*OO[[#This Row],[148 (07JUL1985 09:00:00)-Water Temperature (C)]]*OO[[#This Row],[90]]</f>
        <v>3.7935621230875001E-8</v>
      </c>
      <c r="CO81" s="10">
        <f>3/24000000*OO[[#This Row],[149 (07JUL1985 12:00:00)-Water Temperature (C)]]*OO[[#This Row],[91]]</f>
        <v>3.7578063559312502E-8</v>
      </c>
      <c r="CP81" s="10">
        <f>3/24000000*OO[[#This Row],[150 (07JUL1985 15:00:00)-Water Temperature (C)]]*OO[[#This Row],[92]]</f>
        <v>3.7578063559312502E-8</v>
      </c>
      <c r="CQ81" s="10">
        <f>3/24000000*OO[[#This Row],[151 (07JUL1985 18:00:00)-Water Temperature (C)]]*OO[[#This Row],[93]]</f>
        <v>3.7578063559312502E-8</v>
      </c>
      <c r="CR81" s="10">
        <f>3/24000000*OO[[#This Row],[152 (07JUL1985 21:00:00)-Water Temperature (C)]]*OO[[#This Row],[94]]</f>
        <v>3.7578063559312502E-8</v>
      </c>
      <c r="CS81" s="10">
        <f>3/24000000*OO[[#This Row],[153 (08JUL1985 00:00:00)-Water Temperature (C)]]*OO[[#This Row],[95]]</f>
        <v>3.7578063559312502E-8</v>
      </c>
      <c r="CT81" s="10">
        <f>3/24000000*OO[[#This Row],[154 (08JUL1985 03:00:00)-Water Temperature (C)]]*OO[[#This Row],[96]]</f>
        <v>3.7578063559312502E-8</v>
      </c>
      <c r="CU81" s="10">
        <f>3/24000000*OO[[#This Row],[155 (08JUL1985 06:00:00)-Water Temperature (C)]]*OO[[#This Row],[97]]</f>
        <v>3.7578063559312502E-8</v>
      </c>
      <c r="CV81" s="10">
        <f>3/24000000*OO[[#This Row],[156 (08JUL1985 09:00:00)-Water Temperature (C)]]*OO[[#This Row],[98]]</f>
        <v>3.7578063559312502E-8</v>
      </c>
      <c r="CW81" s="10">
        <f>3/24000000*OO[[#This Row],[157 (08JUL1985 12:00:00)-Water Temperature (C)]]*OO[[#This Row],[99]]</f>
        <v>3.7578063559312502E-8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3.1580041938749741E-29</v>
      </c>
      <c r="D82" s="10">
        <f>3/24*OO[[#This Row],[60 (26JUN1985 09:00:00)-Water Temperature (C)]]*OO[[#This Row],[2]]/SUM(OO[2])</f>
        <v>1.1898278007806584E-15</v>
      </c>
      <c r="E82" s="10">
        <f>3/24*OO[[#This Row],[61 (26JUN1985 12:00:00)-Water Temperature (C)]]*OO[[#This Row],[3]]/SUM(OO[3])</f>
        <v>6.1142204054445102E-6</v>
      </c>
      <c r="F82" s="10">
        <f>3/24*OO[[#This Row],[62 (26JUN1985 15:00:00)-Water Temperature (C)]]*OO[[#This Row],[4]]/SUM(OO[4])</f>
        <v>8.2296367589330746E-3</v>
      </c>
      <c r="G82" s="10">
        <f>3/24*OO[[#This Row],[63 (26JUN1985 18:00:00)-Water Temperature (C)]]*OO[[#This Row],[5]]/SUM(OO[5])</f>
        <v>9.5753644251347331E-2</v>
      </c>
      <c r="H82" s="10">
        <f>3/24*OO[[#This Row],[64 (26JUN1985 21:00:00)-Water Temperature (C)]]*OO[[#This Row],[6]]/SUM(OO[6])</f>
        <v>0.11669173160453333</v>
      </c>
      <c r="I82" s="10">
        <f>3/24*OO[[#This Row],[65 (27JUN1985 00:00:00)-Water Temperature (C)]]*OO[[#This Row],[7]]/SUM(OO[7])</f>
        <v>3.8271715778530377E-2</v>
      </c>
      <c r="J82" s="10">
        <f>3/24*OO[[#This Row],[66 (27JUN1985 03:00:00)-Water Temperature (C)]]*OO[[#This Row],[8]]/SUM(OO[8])</f>
        <v>5.7838967507848199E-3</v>
      </c>
      <c r="K82" s="10">
        <f>3/24*OO[[#This Row],[67 (27JUN1985 06:00:00)-Water Temperature (C)]]*OO[[#This Row],[9]]/SUM(OO[9])</f>
        <v>6.0879361513375117E-4</v>
      </c>
      <c r="L82" s="10">
        <f>3/24*OO[[#This Row],[68 (27JUN1985 09:00:00)-Water Temperature (C)]]*OO[[#This Row],[10]]/SUM(OO[10])</f>
        <v>1.0152457459492292E-4</v>
      </c>
      <c r="M82" s="10">
        <f>3/24*OO[[#This Row],[69 (27JUN1985 12:00:00)-Water Temperature (C)]]*OO[[#This Row],[11]]/SUM(OO[11])</f>
        <v>5.6630497888616483E-5</v>
      </c>
      <c r="N82" s="10">
        <f>3/24*OO[[#This Row],[70 (27JUN1985 15:00:00)-Water Temperature (C)]]*OO[[#This Row],[12]]/SUM(OO[12])</f>
        <v>4.8357937762461161E-5</v>
      </c>
      <c r="O82" s="10">
        <f>3/24*OO[[#This Row],[71 (27JUN1985 18:00:00)-Water Temperature (C)]]*OO[[#This Row],[13]]/SUM(OO[13])</f>
        <v>4.4534191072279713E-5</v>
      </c>
      <c r="P82" s="10">
        <f>3/24*OO[[#This Row],[72 (27JUN1985 21:00:00)-Water Temperature (C)]]*OO[[#This Row],[14]]/SUM(OO[14])</f>
        <v>4.4601279536880624E-5</v>
      </c>
      <c r="Q82" s="10">
        <f>3/24*OO[[#This Row],[73 (28JUN1985 00:00:00)-Water Temperature (C)]]*OO[[#This Row],[15]]/SUM(OO[15])</f>
        <v>4.713178056049852E-5</v>
      </c>
      <c r="R82" s="10">
        <f>3/24*OO[[#This Row],[74 (28JUN1985 03:00:00)-Water Temperature (C)]]*OO[[#This Row],[16]]/SUM(OO[16])</f>
        <v>4.7582055240375269E-5</v>
      </c>
      <c r="S82" s="10">
        <f>3/24*OO[[#This Row],[75 (28JUN1985 06:00:00)-Water Temperature (C)]]*OO[[#This Row],[17]]/SUM(OO[17])</f>
        <v>4.4510407028151722E-5</v>
      </c>
      <c r="T82" s="10">
        <f>3/24*OO[[#This Row],[76 (28JUN1985 09:00:00)-Water Temperature (C)]]*OO[[#This Row],[18]]/SUM(OO[18])</f>
        <v>3.951315964908927E-5</v>
      </c>
      <c r="U82" s="10">
        <f>3/24*OO[[#This Row],[77 (28JUN1985 12:00:00)-Water Temperature (C)]]*OO[[#This Row],[19]]/SUM(OO[19])</f>
        <v>3.4640699171863065E-5</v>
      </c>
      <c r="V82" s="10">
        <f>3/24000000*OO[[#This Row],[78 (28JUN1985 15:00:00)-Water Temperature (C)]]*OO[[#This Row],[20]]</f>
        <v>3.0156488831424995E-5</v>
      </c>
      <c r="W82" s="10">
        <f>3/24000000*OO[[#This Row],[79 (28JUN1985 18:00:00)-Water Temperature (C)]]*OO[[#This Row],[21]]</f>
        <v>2.6314184096499993E-5</v>
      </c>
      <c r="X82" s="10">
        <f>3/24000000*OO[[#This Row],[80 (28JUN1985 21:00:00)-Water Temperature (C)]]*OO[[#This Row],[22]]</f>
        <v>2.2997573222587503E-5</v>
      </c>
      <c r="Y82" s="10">
        <f>3/24000000*OO[[#This Row],[81 (29JUN1985 00:00:00)-Water Temperature (C)]]*OO[[#This Row],[23]]</f>
        <v>2.0208750353154997E-5</v>
      </c>
      <c r="Z82" s="10">
        <f>3/24000000*OO[[#This Row],[82 (29JUN1985 03:00:00)-Water Temperature (C)]]*OO[[#This Row],[24]]</f>
        <v>1.7838650291287501E-5</v>
      </c>
      <c r="AA82" s="10">
        <f>3/24000000*OO[[#This Row],[83 (29JUN1985 06:00:00)-Water Temperature (C)]]*OO[[#This Row],[25]]</f>
        <v>1.5656295933437498E-5</v>
      </c>
      <c r="AB82" s="10">
        <f>3/24000000*OO[[#This Row],[84 (29JUN1985 09:00:00)-Water Temperature (C)]]*OO[[#This Row],[26]]</f>
        <v>1.3690759629695E-5</v>
      </c>
      <c r="AC82" s="10">
        <f>3/24000000*OO[[#This Row],[85 (29JUN1985 12:00:00)-Water Temperature (C)]]*OO[[#This Row],[27]]</f>
        <v>1.1993339688877499E-5</v>
      </c>
      <c r="AD82" s="10">
        <f>3/24000000*OO[[#This Row],[86 (29JUN1985 15:00:00)-Water Temperature (C)]]*OO[[#This Row],[28]]</f>
        <v>1.0521673329679999E-5</v>
      </c>
      <c r="AE82" s="10">
        <f>3/24000000*OO[[#This Row],[88 (29JUN1985 21:00:00)-Water Temperature (C)]]*OO[[#This Row],[30]]</f>
        <v>8.3902759312974991E-6</v>
      </c>
      <c r="AF82" s="10">
        <f>3/24000000*OO[[#This Row],[88 (29JUN1985 21:00:00)-Water Temperature (C)]]*OO[[#This Row],[30]]</f>
        <v>8.3902759312974991E-6</v>
      </c>
      <c r="AG82" s="10">
        <f>3/24000000*OO[[#This Row],[89 (30JUN1985 00:00:00)-Water Temperature (C)]]*OO[[#This Row],[31]]</f>
        <v>7.4209936495949999E-6</v>
      </c>
      <c r="AH82" s="10">
        <f>3/24000000*OO[[#This Row],[90 (30JUN1985 03:00:00)-Water Temperature (C)]]*OO[[#This Row],[32]]</f>
        <v>6.5213143519549989E-6</v>
      </c>
      <c r="AI82" s="10">
        <f>3/24000000*OO[[#This Row],[91 (30JUN1985 06:00:00)-Water Temperature (C)]]*OO[[#This Row],[33]]</f>
        <v>5.7191377254025003E-6</v>
      </c>
      <c r="AJ82" s="10">
        <f>3/24000000*OO[[#This Row],[92 (30JUN1985 09:00:00)-Water Temperature (C)]]*OO[[#This Row],[34]]</f>
        <v>5.1204233003950006E-6</v>
      </c>
      <c r="AK82" s="10">
        <f>3/24000000*OO[[#This Row],[93 (30JUN1985 12:00:00)-Water Temperature (C)]]*OO[[#This Row],[35]]</f>
        <v>4.5809314970999997E-6</v>
      </c>
      <c r="AL82" s="10">
        <f>3/24000000*OO[[#This Row],[94 (30JUN1985 15:00:00)-Water Temperature (C)]]*OO[[#This Row],[36]]</f>
        <v>4.0744778269350002E-6</v>
      </c>
      <c r="AM82" s="10">
        <f>3/24000000*OO[[#This Row],[95 (30JUN1985 18:00:00)-Water Temperature (C)]]*OO[[#This Row],[37]]</f>
        <v>3.6363803953124994E-6</v>
      </c>
      <c r="AN82" s="10">
        <f>3/24000000*OO[[#This Row],[96 (30JUN1985 21:00:00)-Water Temperature (C)]]*OO[[#This Row],[38]]</f>
        <v>3.2146546094475005E-6</v>
      </c>
      <c r="AO82" s="10">
        <f>3/24000000*OO[[#This Row],[97 (01JUL1985 00:00:00)-Water Temperature (C)]]*OO[[#This Row],[39]]</f>
        <v>2.783953186575E-6</v>
      </c>
      <c r="AP82" s="10">
        <f>3/24000000*OO[[#This Row],[98 (01JUL1985 03:00:00)-Water Temperature (C)]]*OO[[#This Row],[40]]</f>
        <v>2.3448695416499997E-6</v>
      </c>
      <c r="AQ82" s="10">
        <f>3/24000000*OO[[#This Row],[99 (01JUL1985 06:00:00)-Water Temperature (C)]]*OO[[#This Row],[41]]</f>
        <v>1.9247506073615E-6</v>
      </c>
      <c r="AR82" s="10">
        <f>3/24000000*OO[[#This Row],[100 (01JUL1985 09:00:00)-Water Temperature (C)]]*OO[[#This Row],[42]]</f>
        <v>1.5984402667299999E-6</v>
      </c>
      <c r="AS82" s="10">
        <f>3/24000000*OO[[#This Row],[101 (01JUL1985 12:00:00)-Water Temperature (C)]]*OO[[#This Row],[43]]</f>
        <v>1.350418456658375E-6</v>
      </c>
      <c r="AT82" s="10">
        <f>3/24000000*OO[[#This Row],[102 (01JUL1985 15:00:00)-Water Temperature (C)]]*OO[[#This Row],[44]]</f>
        <v>1.1738758272164999E-6</v>
      </c>
      <c r="AU82" s="10">
        <f>3/24000000*OO[[#This Row],[103 (01JUL1985 18:00:00)-Water Temperature (C)]]*OO[[#This Row],[45]]</f>
        <v>1.0406644138864998E-6</v>
      </c>
      <c r="AV82" s="10">
        <f>3/24000000*OO[[#This Row],[104 (01JUL1985 21:00:00)-Water Temperature (C)]]*OO[[#This Row],[46]]</f>
        <v>9.179879691229999E-7</v>
      </c>
      <c r="AW82" s="10">
        <f>3/24000000*OO[[#This Row],[105 (02JUL1985 00:00:00)-Water Temperature (C)]]*OO[[#This Row],[47]]</f>
        <v>7.9791611599187498E-7</v>
      </c>
      <c r="AX82" s="10">
        <f>3/24000000*OO[[#This Row],[106 (02JUL1985 03:00:00)-Water Temperature (C)]]*OO[[#This Row],[48]]</f>
        <v>6.6589039040399991E-7</v>
      </c>
      <c r="AY82" s="10">
        <f>3/24000000*OO[[#This Row],[107 (02JUL1985 06:00:00)-Water Temperature (C)]]*OO[[#This Row],[49]]</f>
        <v>5.26640804646875E-7</v>
      </c>
      <c r="AZ82" s="10">
        <f>3/24000000*OO[[#This Row],[108 (02JUL1985 09:00:00)-Water Temperature (C)]]*OO[[#This Row],[50]]</f>
        <v>4.0902197488224994E-7</v>
      </c>
      <c r="BA82" s="10">
        <f>3/24000000*OO[[#This Row],[109 (02JUL1985 12:00:00)-Water Temperature (C)]]*OO[[#This Row],[51]]</f>
        <v>3.1920023934124995E-7</v>
      </c>
      <c r="BB82" s="10">
        <f>3/24000000*OO[[#This Row],[110 (02JUL1985 15:00:00)-Water Temperature (C)]]*OO[[#This Row],[52]]</f>
        <v>2.5881603972074999E-7</v>
      </c>
      <c r="BC82" s="10">
        <f>3/24000000*OO[[#This Row],[111 (02JUL1985 18:00:00)-Water Temperature (C)]]*OO[[#This Row],[53]]</f>
        <v>2.1874721314954999E-7</v>
      </c>
      <c r="BD82" s="10">
        <f>3/24000000*OO[[#This Row],[112 (02JUL1985 21:00:00)-Water Temperature (C)]]*OO[[#This Row],[54]]</f>
        <v>1.8880474958327501E-7</v>
      </c>
      <c r="BE82" s="10">
        <f>3/24000000*OO[[#This Row],[113 (03JUL1985 00:00:00)-Water Temperature (C)]]*OO[[#This Row],[55]]</f>
        <v>1.6502308659492495E-7</v>
      </c>
      <c r="BF82" s="10">
        <f>3/24000000*OO[[#This Row],[114 (03JUL1985 03:00:00)-Water Temperature (C)]]*OO[[#This Row],[56]]</f>
        <v>1.4512969290275E-7</v>
      </c>
      <c r="BG82" s="10">
        <f>3/24000000*OO[[#This Row],[115 (03JUL1985 06:00:00)-Water Temperature (C)]]*OO[[#This Row],[57]]</f>
        <v>1.2810593681200001E-7</v>
      </c>
      <c r="BH82" s="10">
        <f>3/24000000*OO[[#This Row],[116 (03JUL1985 09:00:00)-Water Temperature (C)]]*OO[[#This Row],[58]]</f>
        <v>1.152284888623E-7</v>
      </c>
      <c r="BI82" s="10">
        <f>3/24000000*OO[[#This Row],[117 (03JUL1985 12:00:00)-Water Temperature (C)]]*OO[[#This Row],[59]]</f>
        <v>1.0326534637574999E-7</v>
      </c>
      <c r="BJ82" s="10">
        <f>3/24000000*OO[[#This Row],[118 (03JUL1985 15:00:00)-Water Temperature (C)]]*OO[[#This Row],[60]]</f>
        <v>9.5035461739312507E-8</v>
      </c>
      <c r="BK82" s="10">
        <f>3/24000000*OO[[#This Row],[119 (03JUL1985 18:00:00)-Water Temperature (C)]]*OO[[#This Row],[61]]</f>
        <v>8.7394702783762498E-8</v>
      </c>
      <c r="BL82" s="10">
        <f>3/24000000*OO[[#This Row],[120 (03JUL1985 21:00:00)-Water Temperature (C)]]*OO[[#This Row],[62]]</f>
        <v>7.9851367166899993E-8</v>
      </c>
      <c r="BM82" s="10">
        <f>3/24000000*OO[[#This Row],[121 (04JUL1985 00:00:00)-Water Temperature (C)]]*OO[[#This Row],[63]]</f>
        <v>7.2521737556674994E-8</v>
      </c>
      <c r="BN82" s="10">
        <f>3/24000000*OO[[#This Row],[122 (04JUL1985 03:00:00)-Water Temperature (C)]]*OO[[#This Row],[64]]</f>
        <v>6.4744347266099995E-8</v>
      </c>
      <c r="BO82" s="10">
        <f>3/24000000*OO[[#This Row],[123 (04JUL1985 06:00:00)-Water Temperature (C)]]*OO[[#This Row],[65]]</f>
        <v>5.6530401135312504E-8</v>
      </c>
      <c r="BP82" s="10">
        <f>3/24000000*OO[[#This Row],[124 (04JUL1985 09:00:00)-Water Temperature (C)]]*OO[[#This Row],[66]]</f>
        <v>4.9866602593474996E-8</v>
      </c>
      <c r="BQ82" s="10">
        <f>3/24000000*OO[[#This Row],[125 (04JUL1985 12:00:00)-Water Temperature (C)]]*OO[[#This Row],[67]]</f>
        <v>4.5083675751874997E-8</v>
      </c>
      <c r="BR82" s="10">
        <f>3/24000000*OO[[#This Row],[126 (04JUL1985 15:00:00)-Water Temperature (C)]]*OO[[#This Row],[68]]</f>
        <v>4.2422396538799995E-8</v>
      </c>
      <c r="BS82" s="10">
        <f>3/24000000*OO[[#This Row],[127 (04JUL1985 18:00:00)-Water Temperature (C)]]*OO[[#This Row],[69]]</f>
        <v>4.0859469919374997E-8</v>
      </c>
      <c r="BT82" s="10">
        <f>3/24000000*OO[[#This Row],[128 (04JUL1985 21:00:00)-Water Temperature (C)]]*OO[[#This Row],[70]]</f>
        <v>3.9206113541812493E-8</v>
      </c>
      <c r="BU82" s="10">
        <f>3/24000000*OO[[#This Row],[129 (05JUL1985 00:00:00)-Water Temperature (C)]]*OO[[#This Row],[71]]</f>
        <v>3.8203002625987499E-8</v>
      </c>
      <c r="BV82" s="10">
        <f>3/24000000*OO[[#This Row],[130 (05JUL1985 03:00:00)-Water Temperature (C)]]*OO[[#This Row],[72]]</f>
        <v>3.9657892357499998E-8</v>
      </c>
      <c r="BW82" s="10">
        <f>3/24000000*OO[[#This Row],[131 (05JUL1985 06:00:00)-Water Temperature (C)]]*OO[[#This Row],[73]]</f>
        <v>4.3582400509599997E-8</v>
      </c>
      <c r="BX82" s="10">
        <f>3/24000000*OO[[#This Row],[132 (05JUL1985 09:00:00)-Water Temperature (C)]]*OO[[#This Row],[74]]</f>
        <v>4.8384424694850006E-8</v>
      </c>
      <c r="BY82" s="10">
        <f>3/24000000*OO[[#This Row],[133 (05JUL1985 12:00:00)-Water Temperature (C)]]*OO[[#This Row],[75]]</f>
        <v>5.1281953880699996E-8</v>
      </c>
      <c r="BZ82" s="10">
        <f>3/24000000*OO[[#This Row],[134 (05JUL1985 15:00:00)-Water Temperature (C)]]*OO[[#This Row],[76]]</f>
        <v>5.1746580804199998E-8</v>
      </c>
      <c r="CA82" s="10">
        <f>3/24000000*OO[[#This Row],[135 (05JUL1985 18:00:00)-Water Temperature (C)]]*OO[[#This Row],[77]]</f>
        <v>4.981027370536249E-8</v>
      </c>
      <c r="CB82" s="10">
        <f>3/24000000*OO[[#This Row],[136 (05JUL1985 21:00:00)-Water Temperature (C)]]*OO[[#This Row],[78]]</f>
        <v>4.6594058929687493E-8</v>
      </c>
      <c r="CC82" s="10">
        <f>3/24000000*OO[[#This Row],[137 (06JUL1985 00:00:00)-Water Temperature (C)]]*OO[[#This Row],[79]]</f>
        <v>4.293337277279999E-8</v>
      </c>
      <c r="CD82" s="10">
        <f>3/24000000*OO[[#This Row],[138 (06JUL1985 03:00:00)-Water Temperature (C)]]*OO[[#This Row],[80]]</f>
        <v>3.9555819757387499E-8</v>
      </c>
      <c r="CE82" s="10">
        <f>3/24000000*OO[[#This Row],[139 (06JUL1985 06:00:00)-Water Temperature (C)]]*OO[[#This Row],[81]]</f>
        <v>3.6844432798662496E-8</v>
      </c>
      <c r="CF82" s="10">
        <f>3/24000000*OO[[#This Row],[140 (06JUL1985 09:00:00)-Water Temperature (C)]]*OO[[#This Row],[82]]</f>
        <v>3.5220165304337505E-8</v>
      </c>
      <c r="CG82" s="10">
        <f>3/24000000*OO[[#This Row],[141 (06JUL1985 12:00:00)-Water Temperature (C)]]*OO[[#This Row],[83]]</f>
        <v>3.4175843020012497E-8</v>
      </c>
      <c r="CH82" s="10">
        <f>3/24000000*OO[[#This Row],[142 (06JUL1985 15:00:00)-Water Temperature (C)]]*OO[[#This Row],[84]]</f>
        <v>3.3673087686175003E-8</v>
      </c>
      <c r="CI82" s="10">
        <f>3/24000000*OO[[#This Row],[143 (06JUL1985 18:00:00)-Water Temperature (C)]]*OO[[#This Row],[85]]</f>
        <v>3.3402934629150004E-8</v>
      </c>
      <c r="CJ82" s="10">
        <f>3/24000000*OO[[#This Row],[144 (06JUL1985 21:00:00)-Water Temperature (C)]]*OO[[#This Row],[86]]</f>
        <v>3.2857398570150002E-8</v>
      </c>
      <c r="CK82" s="10">
        <f>3/24000000*OO[[#This Row],[145 (07JUL1985 00:00:00)-Water Temperature (C)]]*OO[[#This Row],[87]]</f>
        <v>3.1936961239787498E-8</v>
      </c>
      <c r="CL82" s="10">
        <f>3/24000000*OO[[#This Row],[146 (07JUL1985 03:00:00)-Water Temperature (C)]]*OO[[#This Row],[88]]</f>
        <v>3.1216079214524999E-8</v>
      </c>
      <c r="CM82" s="10">
        <f>3/24000000*OO[[#This Row],[147 (07JUL1985 06:00:00)-Water Temperature (C)]]*OO[[#This Row],[89]]</f>
        <v>3.0759742382850001E-8</v>
      </c>
      <c r="CN82" s="10">
        <f>3/24000000*OO[[#This Row],[148 (07JUL1985 09:00:00)-Water Temperature (C)]]*OO[[#This Row],[90]]</f>
        <v>3.0615068086499999E-8</v>
      </c>
      <c r="CO82" s="10">
        <f>3/24000000*OO[[#This Row],[149 (07JUL1985 12:00:00)-Water Temperature (C)]]*OO[[#This Row],[91]]</f>
        <v>3.0396107362724999E-8</v>
      </c>
      <c r="CP82" s="10">
        <f>3/24000000*OO[[#This Row],[150 (07JUL1985 15:00:00)-Water Temperature (C)]]*OO[[#This Row],[92]]</f>
        <v>3.0396107362724999E-8</v>
      </c>
      <c r="CQ82" s="10">
        <f>3/24000000*OO[[#This Row],[151 (07JUL1985 18:00:00)-Water Temperature (C)]]*OO[[#This Row],[93]]</f>
        <v>3.0396107362724999E-8</v>
      </c>
      <c r="CR82" s="10">
        <f>3/24000000*OO[[#This Row],[152 (07JUL1985 21:00:00)-Water Temperature (C)]]*OO[[#This Row],[94]]</f>
        <v>3.0396107362724999E-8</v>
      </c>
      <c r="CS82" s="10">
        <f>3/24000000*OO[[#This Row],[153 (08JUL1985 00:00:00)-Water Temperature (C)]]*OO[[#This Row],[95]]</f>
        <v>3.0396107362724999E-8</v>
      </c>
      <c r="CT82" s="10">
        <f>3/24000000*OO[[#This Row],[154 (08JUL1985 03:00:00)-Water Temperature (C)]]*OO[[#This Row],[96]]</f>
        <v>3.0396107362724999E-8</v>
      </c>
      <c r="CU82" s="10">
        <f>3/24000000*OO[[#This Row],[155 (08JUL1985 06:00:00)-Water Temperature (C)]]*OO[[#This Row],[97]]</f>
        <v>3.0396107362724999E-8</v>
      </c>
      <c r="CV82" s="10">
        <f>3/24000000*OO[[#This Row],[156 (08JUL1985 09:00:00)-Water Temperature (C)]]*OO[[#This Row],[98]]</f>
        <v>3.0396107362724999E-8</v>
      </c>
      <c r="CW82" s="10">
        <f>3/24000000*OO[[#This Row],[157 (08JUL1985 12:00:00)-Water Temperature (C)]]*OO[[#This Row],[99]]</f>
        <v>3.0396107362724999E-8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2.8785274533542683E-30</v>
      </c>
      <c r="D83" s="10">
        <f>3/24*OO[[#This Row],[60 (26JUN1985 09:00:00)-Water Temperature (C)]]*OO[[#This Row],[2]]/SUM(OO[2])</f>
        <v>1.3876885047226045E-16</v>
      </c>
      <c r="E83" s="10">
        <f>3/24*OO[[#This Row],[61 (26JUN1985 12:00:00)-Water Temperature (C)]]*OO[[#This Row],[3]]/SUM(OO[3])</f>
        <v>2.0558626792133036E-6</v>
      </c>
      <c r="F83" s="10">
        <f>3/24*OO[[#This Row],[62 (26JUN1985 15:00:00)-Water Temperature (C)]]*OO[[#This Row],[4]]/SUM(OO[4])</f>
        <v>5.2063572815547968E-3</v>
      </c>
      <c r="G83" s="10">
        <f>3/24*OO[[#This Row],[63 (26JUN1985 18:00:00)-Water Temperature (C)]]*OO[[#This Row],[5]]/SUM(OO[5])</f>
        <v>8.0086045799206931E-2</v>
      </c>
      <c r="H83" s="10">
        <f>3/24*OO[[#This Row],[64 (26JUN1985 21:00:00)-Water Temperature (C)]]*OO[[#This Row],[6]]/SUM(OO[6])</f>
        <v>0.11659916499189932</v>
      </c>
      <c r="I83" s="10">
        <f>3/24*OO[[#This Row],[65 (27JUN1985 00:00:00)-Water Temperature (C)]]*OO[[#This Row],[7]]/SUM(OO[7])</f>
        <v>4.3178273150169234E-2</v>
      </c>
      <c r="J83" s="10">
        <f>3/24*OO[[#This Row],[66 (27JUN1985 03:00:00)-Water Temperature (C)]]*OO[[#This Row],[8]]/SUM(OO[8])</f>
        <v>7.0726065429568734E-3</v>
      </c>
      <c r="K83" s="10">
        <f>3/24*OO[[#This Row],[67 (27JUN1985 06:00:00)-Water Temperature (C)]]*OO[[#This Row],[9]]/SUM(OO[9])</f>
        <v>7.6385248468364519E-4</v>
      </c>
      <c r="L83" s="10">
        <f>3/24*OO[[#This Row],[68 (27JUN1985 09:00:00)-Water Temperature (C)]]*OO[[#This Row],[10]]/SUM(OO[10])</f>
        <v>1.1278718984736809E-4</v>
      </c>
      <c r="M83" s="10">
        <f>3/24*OO[[#This Row],[69 (27JUN1985 12:00:00)-Water Temperature (C)]]*OO[[#This Row],[11]]/SUM(OO[11])</f>
        <v>5.5628670438613036E-5</v>
      </c>
      <c r="N83" s="10">
        <f>3/24*OO[[#This Row],[70 (27JUN1985 15:00:00)-Water Temperature (C)]]*OO[[#This Row],[12]]/SUM(OO[12])</f>
        <v>4.6552802480129159E-5</v>
      </c>
      <c r="O83" s="10">
        <f>3/24*OO[[#This Row],[71 (27JUN1985 18:00:00)-Water Temperature (C)]]*OO[[#This Row],[13]]/SUM(OO[13])</f>
        <v>4.2473070892796494E-5</v>
      </c>
      <c r="P83" s="10">
        <f>3/24*OO[[#This Row],[72 (27JUN1985 21:00:00)-Water Temperature (C)]]*OO[[#This Row],[14]]/SUM(OO[14])</f>
        <v>4.2089246997433136E-5</v>
      </c>
      <c r="Q83" s="10">
        <f>3/24*OO[[#This Row],[73 (28JUN1985 00:00:00)-Water Temperature (C)]]*OO[[#This Row],[15]]/SUM(OO[15])</f>
        <v>4.4620797389555524E-5</v>
      </c>
      <c r="R83" s="10">
        <f>3/24*OO[[#This Row],[74 (28JUN1985 03:00:00)-Water Temperature (C)]]*OO[[#This Row],[16]]/SUM(OO[16])</f>
        <v>4.5692214530467069E-5</v>
      </c>
      <c r="S83" s="10">
        <f>3/24*OO[[#This Row],[75 (28JUN1985 06:00:00)-Water Temperature (C)]]*OO[[#This Row],[17]]/SUM(OO[17])</f>
        <v>4.339326228522898E-5</v>
      </c>
      <c r="T83" s="10">
        <f>3/24*OO[[#This Row],[76 (28JUN1985 09:00:00)-Water Temperature (C)]]*OO[[#This Row],[18]]/SUM(OO[18])</f>
        <v>3.9019731545599536E-5</v>
      </c>
      <c r="U83" s="10">
        <f>3/24*OO[[#This Row],[77 (28JUN1985 12:00:00)-Water Temperature (C)]]*OO[[#This Row],[19]]/SUM(OO[19])</f>
        <v>3.4568493785217811E-5</v>
      </c>
      <c r="V83" s="10">
        <f>3/24000000*OO[[#This Row],[78 (28JUN1985 15:00:00)-Water Temperature (C)]]*OO[[#This Row],[20]]</f>
        <v>3.0327110894937499E-5</v>
      </c>
      <c r="W83" s="10">
        <f>3/24000000*OO[[#This Row],[79 (28JUN1985 18:00:00)-Water Temperature (C)]]*OO[[#This Row],[21]]</f>
        <v>2.6629576963937498E-5</v>
      </c>
      <c r="X83" s="10">
        <f>3/24000000*OO[[#This Row],[80 (28JUN1985 21:00:00)-Water Temperature (C)]]*OO[[#This Row],[22]]</f>
        <v>2.3440142101649996E-5</v>
      </c>
      <c r="Y83" s="10">
        <f>3/24000000*OO[[#This Row],[81 (29JUN1985 00:00:00)-Water Temperature (C)]]*OO[[#This Row],[23]]</f>
        <v>2.0581456835362503E-5</v>
      </c>
      <c r="Z83" s="10">
        <f>3/24000000*OO[[#This Row],[82 (29JUN1985 03:00:00)-Water Temperature (C)]]*OO[[#This Row],[24]]</f>
        <v>1.8116006349512496E-5</v>
      </c>
      <c r="AA83" s="10">
        <f>3/24000000*OO[[#This Row],[83 (29JUN1985 06:00:00)-Water Temperature (C)]]*OO[[#This Row],[25]]</f>
        <v>1.5863453984778749E-5</v>
      </c>
      <c r="AB83" s="10">
        <f>3/24000000*OO[[#This Row],[84 (29JUN1985 09:00:00)-Water Temperature (C)]]*OO[[#This Row],[26]]</f>
        <v>1.3874525136645001E-5</v>
      </c>
      <c r="AC83" s="10">
        <f>3/24000000*OO[[#This Row],[85 (29JUN1985 12:00:00)-Water Temperature (C)]]*OO[[#This Row],[27]]</f>
        <v>1.2152306779868751E-5</v>
      </c>
      <c r="AD83" s="10">
        <f>3/24000000*OO[[#This Row],[86 (29JUN1985 15:00:00)-Water Temperature (C)]]*OO[[#This Row],[28]]</f>
        <v>1.0621586027156249E-5</v>
      </c>
      <c r="AE83" s="10">
        <f>3/24000000*OO[[#This Row],[88 (29JUN1985 21:00:00)-Water Temperature (C)]]*OO[[#This Row],[30]]</f>
        <v>8.3836381340999992E-6</v>
      </c>
      <c r="AF83" s="10">
        <f>3/24000000*OO[[#This Row],[88 (29JUN1985 21:00:00)-Water Temperature (C)]]*OO[[#This Row],[30]]</f>
        <v>8.3836381340999992E-6</v>
      </c>
      <c r="AG83" s="10">
        <f>3/24000000*OO[[#This Row],[89 (30JUN1985 00:00:00)-Water Temperature (C)]]*OO[[#This Row],[31]]</f>
        <v>7.4022879713199997E-6</v>
      </c>
      <c r="AH83" s="10">
        <f>3/24000000*OO[[#This Row],[90 (30JUN1985 03:00:00)-Water Temperature (C)]]*OO[[#This Row],[32]]</f>
        <v>6.4939106027424997E-6</v>
      </c>
      <c r="AI83" s="10">
        <f>3/24000000*OO[[#This Row],[91 (30JUN1985 06:00:00)-Water Temperature (C)]]*OO[[#This Row],[33]]</f>
        <v>5.6812009869599991E-6</v>
      </c>
      <c r="AJ83" s="10">
        <f>3/24000000*OO[[#This Row],[92 (30JUN1985 09:00:00)-Water Temperature (C)]]*OO[[#This Row],[34]]</f>
        <v>5.0851746269949995E-6</v>
      </c>
      <c r="AK83" s="10">
        <f>3/24000000*OO[[#This Row],[93 (30JUN1985 12:00:00)-Water Temperature (C)]]*OO[[#This Row],[35]]</f>
        <v>4.535725051162499E-6</v>
      </c>
      <c r="AL83" s="10">
        <f>3/24000000*OO[[#This Row],[94 (30JUN1985 15:00:00)-Water Temperature (C)]]*OO[[#This Row],[36]]</f>
        <v>4.0250716795974997E-6</v>
      </c>
      <c r="AM83" s="10">
        <f>3/24000000*OO[[#This Row],[95 (30JUN1985 18:00:00)-Water Temperature (C)]]*OO[[#This Row],[37]]</f>
        <v>3.5836161180624997E-6</v>
      </c>
      <c r="AN83" s="10">
        <f>3/24000000*OO[[#This Row],[96 (30JUN1985 21:00:00)-Water Temperature (C)]]*OO[[#This Row],[38]]</f>
        <v>3.1553052534712497E-6</v>
      </c>
      <c r="AO83" s="10">
        <f>3/24000000*OO[[#This Row],[97 (01JUL1985 00:00:00)-Water Temperature (C)]]*OO[[#This Row],[39]]</f>
        <v>2.7300279701887496E-6</v>
      </c>
      <c r="AP83" s="10">
        <f>3/24000000*OO[[#This Row],[98 (01JUL1985 03:00:00)-Water Temperature (C)]]*OO[[#This Row],[40]]</f>
        <v>2.3050644429749999E-6</v>
      </c>
      <c r="AQ83" s="10">
        <f>3/24000000*OO[[#This Row],[99 (01JUL1985 06:00:00)-Water Temperature (C)]]*OO[[#This Row],[41]]</f>
        <v>1.8973206418599998E-6</v>
      </c>
      <c r="AR83" s="10">
        <f>3/24000000*OO[[#This Row],[100 (01JUL1985 09:00:00)-Water Temperature (C)]]*OO[[#This Row],[42]]</f>
        <v>1.5786533185687499E-6</v>
      </c>
      <c r="AS83" s="10">
        <f>3/24000000*OO[[#This Row],[101 (01JUL1985 12:00:00)-Water Temperature (C)]]*OO[[#This Row],[43]]</f>
        <v>1.3282556964452497E-6</v>
      </c>
      <c r="AT83" s="10">
        <f>3/24000000*OO[[#This Row],[102 (01JUL1985 15:00:00)-Water Temperature (C)]]*OO[[#This Row],[44]]</f>
        <v>1.1488040355968749E-6</v>
      </c>
      <c r="AU83" s="10">
        <f>3/24000000*OO[[#This Row],[103 (01JUL1985 18:00:00)-Water Temperature (C)]]*OO[[#This Row],[45]]</f>
        <v>1.013172136197E-6</v>
      </c>
      <c r="AV83" s="10">
        <f>3/24000000*OO[[#This Row],[104 (01JUL1985 21:00:00)-Water Temperature (C)]]*OO[[#This Row],[46]]</f>
        <v>8.8846150321399996E-7</v>
      </c>
      <c r="AW83" s="10">
        <f>3/24000000*OO[[#This Row],[105 (02JUL1985 00:00:00)-Water Temperature (C)]]*OO[[#This Row],[47]]</f>
        <v>7.7251504080712493E-7</v>
      </c>
      <c r="AX83" s="10">
        <f>3/24000000*OO[[#This Row],[106 (02JUL1985 03:00:00)-Water Temperature (C)]]*OO[[#This Row],[48]]</f>
        <v>6.4904503400162497E-7</v>
      </c>
      <c r="AY83" s="10">
        <f>3/24000000*OO[[#This Row],[107 (02JUL1985 06:00:00)-Water Temperature (C)]]*OO[[#This Row],[49]]</f>
        <v>5.1815777953274997E-7</v>
      </c>
      <c r="AZ83" s="10">
        <f>3/24000000*OO[[#This Row],[108 (02JUL1985 09:00:00)-Water Temperature (C)]]*OO[[#This Row],[50]]</f>
        <v>4.0535872011249999E-7</v>
      </c>
      <c r="BA83" s="10">
        <f>3/24000000*OO[[#This Row],[109 (02JUL1985 12:00:00)-Water Temperature (C)]]*OO[[#This Row],[51]]</f>
        <v>3.1557285554437505E-7</v>
      </c>
      <c r="BB83" s="10">
        <f>3/24000000*OO[[#This Row],[110 (02JUL1985 15:00:00)-Water Temperature (C)]]*OO[[#This Row],[52]]</f>
        <v>2.5415936914200003E-7</v>
      </c>
      <c r="BC83" s="10">
        <f>3/24000000*OO[[#This Row],[111 (02JUL1985 18:00:00)-Water Temperature (C)]]*OO[[#This Row],[53]]</f>
        <v>2.1317630165977499E-7</v>
      </c>
      <c r="BD83" s="10">
        <f>3/24000000*OO[[#This Row],[112 (02JUL1985 21:00:00)-Water Temperature (C)]]*OO[[#This Row],[54]]</f>
        <v>1.8254093712281247E-7</v>
      </c>
      <c r="BE83" s="10">
        <f>3/24000000*OO[[#This Row],[113 (03JUL1985 00:00:00)-Water Temperature (C)]]*OO[[#This Row],[55]]</f>
        <v>1.5891696054588749E-7</v>
      </c>
      <c r="BF83" s="10">
        <f>3/24000000*OO[[#This Row],[114 (03JUL1985 03:00:00)-Water Temperature (C)]]*OO[[#This Row],[56]]</f>
        <v>1.3973242286158748E-7</v>
      </c>
      <c r="BG83" s="10">
        <f>3/24000000*OO[[#This Row],[115 (03JUL1985 06:00:00)-Water Temperature (C)]]*OO[[#This Row],[57]]</f>
        <v>1.2355309000732501E-7</v>
      </c>
      <c r="BH83" s="10">
        <f>3/24000000*OO[[#This Row],[116 (03JUL1985 09:00:00)-Water Temperature (C)]]*OO[[#This Row],[58]]</f>
        <v>1.1132612907251247E-7</v>
      </c>
      <c r="BI83" s="10">
        <f>3/24000000*OO[[#This Row],[117 (03JUL1985 12:00:00)-Water Temperature (C)]]*OO[[#This Row],[59]]</f>
        <v>9.9503592271562486E-8</v>
      </c>
      <c r="BJ83" s="10">
        <f>3/24000000*OO[[#This Row],[118 (03JUL1985 15:00:00)-Water Temperature (C)]]*OO[[#This Row],[60]]</f>
        <v>9.1764615564737494E-8</v>
      </c>
      <c r="BK83" s="10">
        <f>3/24000000*OO[[#This Row],[119 (03JUL1985 18:00:00)-Water Temperature (C)]]*OO[[#This Row],[61]]</f>
        <v>8.4232300873037506E-8</v>
      </c>
      <c r="BL83" s="10">
        <f>3/24000000*OO[[#This Row],[120 (03JUL1985 21:00:00)-Water Temperature (C)]]*OO[[#This Row],[62]]</f>
        <v>7.6717979132837506E-8</v>
      </c>
      <c r="BM83" s="10">
        <f>3/24000000*OO[[#This Row],[121 (04JUL1985 00:00:00)-Water Temperature (C)]]*OO[[#This Row],[63]]</f>
        <v>6.9636870085299985E-8</v>
      </c>
      <c r="BN83" s="10">
        <f>3/24000000*OO[[#This Row],[122 (04JUL1985 03:00:00)-Water Temperature (C)]]*OO[[#This Row],[64]]</f>
        <v>6.2375955269512501E-8</v>
      </c>
      <c r="BO83" s="10">
        <f>3/24000000*OO[[#This Row],[123 (04JUL1985 06:00:00)-Water Temperature (C)]]*OO[[#This Row],[65]]</f>
        <v>5.48310660665625E-8</v>
      </c>
      <c r="BP83" s="10">
        <f>3/24000000*OO[[#This Row],[124 (04JUL1985 09:00:00)-Water Temperature (C)]]*OO[[#This Row],[66]]</f>
        <v>4.8600881881562495E-8</v>
      </c>
      <c r="BQ83" s="10">
        <f>3/24000000*OO[[#This Row],[125 (04JUL1985 12:00:00)-Water Temperature (C)]]*OO[[#This Row],[67]]</f>
        <v>4.37812554660625E-8</v>
      </c>
      <c r="BR83" s="10">
        <f>3/24000000*OO[[#This Row],[126 (04JUL1985 15:00:00)-Water Temperature (C)]]*OO[[#This Row],[68]]</f>
        <v>4.0981420676862503E-8</v>
      </c>
      <c r="BS83" s="10">
        <f>3/24000000*OO[[#This Row],[127 (04JUL1985 18:00:00)-Water Temperature (C)]]*OO[[#This Row],[69]]</f>
        <v>3.9294560651774993E-8</v>
      </c>
      <c r="BT83" s="10">
        <f>3/24000000*OO[[#This Row],[128 (04JUL1985 21:00:00)-Water Temperature (C)]]*OO[[#This Row],[70]]</f>
        <v>3.7510162807075003E-8</v>
      </c>
      <c r="BU83" s="10">
        <f>3/24000000*OO[[#This Row],[129 (05JUL1985 00:00:00)-Water Temperature (C)]]*OO[[#This Row],[71]]</f>
        <v>3.6287067943687491E-8</v>
      </c>
      <c r="BV83" s="10">
        <f>3/24000000*OO[[#This Row],[130 (05JUL1985 03:00:00)-Water Temperature (C)]]*OO[[#This Row],[72]]</f>
        <v>3.7302747670050001E-8</v>
      </c>
      <c r="BW83" s="10">
        <f>3/24000000*OO[[#This Row],[131 (05JUL1985 06:00:00)-Water Temperature (C)]]*OO[[#This Row],[73]]</f>
        <v>4.0820363585137498E-8</v>
      </c>
      <c r="BX83" s="10">
        <f>3/24000000*OO[[#This Row],[132 (05JUL1985 09:00:00)-Water Temperature (C)]]*OO[[#This Row],[74]]</f>
        <v>4.5602516197875002E-8</v>
      </c>
      <c r="BY83" s="10">
        <f>3/24000000*OO[[#This Row],[133 (05JUL1985 12:00:00)-Water Temperature (C)]]*OO[[#This Row],[75]]</f>
        <v>4.8634226339399997E-8</v>
      </c>
      <c r="BZ83" s="10">
        <f>3/24000000*OO[[#This Row],[134 (05JUL1985 15:00:00)-Water Temperature (C)]]*OO[[#This Row],[76]]</f>
        <v>4.9418996792249999E-8</v>
      </c>
      <c r="CA83" s="10">
        <f>3/24000000*OO[[#This Row],[135 (05JUL1985 18:00:00)-Water Temperature (C)]]*OO[[#This Row],[77]]</f>
        <v>4.7734104042437498E-8</v>
      </c>
      <c r="CB83" s="10">
        <f>3/24000000*OO[[#This Row],[136 (05JUL1985 21:00:00)-Water Temperature (C)]]*OO[[#This Row],[78]]</f>
        <v>4.4717660395462499E-8</v>
      </c>
      <c r="CC83" s="10">
        <f>3/24000000*OO[[#This Row],[137 (06JUL1985 00:00:00)-Water Temperature (C)]]*OO[[#This Row],[79]]</f>
        <v>4.1210981129812492E-8</v>
      </c>
      <c r="CD83" s="10">
        <f>3/24000000*OO[[#This Row],[138 (06JUL1985 03:00:00)-Water Temperature (C)]]*OO[[#This Row],[80]]</f>
        <v>3.7941380052624996E-8</v>
      </c>
      <c r="CE83" s="10">
        <f>3/24000000*OO[[#This Row],[139 (06JUL1985 06:00:00)-Water Temperature (C)]]*OO[[#This Row],[81]]</f>
        <v>3.5386552194E-8</v>
      </c>
      <c r="CF83" s="10">
        <f>3/24000000*OO[[#This Row],[140 (06JUL1985 09:00:00)-Water Temperature (C)]]*OO[[#This Row],[82]]</f>
        <v>3.3904636468575008E-8</v>
      </c>
      <c r="CG83" s="10">
        <f>3/24000000*OO[[#This Row],[141 (06JUL1985 12:00:00)-Water Temperature (C)]]*OO[[#This Row],[83]]</f>
        <v>3.2883616990249995E-8</v>
      </c>
      <c r="CH83" s="10">
        <f>3/24000000*OO[[#This Row],[142 (06JUL1985 15:00:00)-Water Temperature (C)]]*OO[[#This Row],[84]]</f>
        <v>3.2351114710800006E-8</v>
      </c>
      <c r="CI83" s="10">
        <f>3/24000000*OO[[#This Row],[143 (06JUL1985 18:00:00)-Water Temperature (C)]]*OO[[#This Row],[85]]</f>
        <v>3.2009083150975003E-8</v>
      </c>
      <c r="CJ83" s="10">
        <f>3/24000000*OO[[#This Row],[144 (06JUL1985 21:00:00)-Water Temperature (C)]]*OO[[#This Row],[86]]</f>
        <v>3.1369198724399998E-8</v>
      </c>
      <c r="CK83" s="10">
        <f>3/24000000*OO[[#This Row],[145 (07JUL1985 00:00:00)-Water Temperature (C)]]*OO[[#This Row],[87]]</f>
        <v>3.0400963578825001E-8</v>
      </c>
      <c r="CL83" s="10">
        <f>3/24000000*OO[[#This Row],[146 (07JUL1985 03:00:00)-Water Temperature (C)]]*OO[[#This Row],[88]]</f>
        <v>2.9685310383225003E-8</v>
      </c>
      <c r="CM83" s="10">
        <f>3/24000000*OO[[#This Row],[147 (07JUL1985 06:00:00)-Water Temperature (C)]]*OO[[#This Row],[89]]</f>
        <v>2.9249245893599998E-8</v>
      </c>
      <c r="CN83" s="10">
        <f>3/24000000*OO[[#This Row],[148 (07JUL1985 09:00:00)-Water Temperature (C)]]*OO[[#This Row],[90]]</f>
        <v>2.9199861668312498E-8</v>
      </c>
      <c r="CO83" s="10">
        <f>3/24000000*OO[[#This Row],[149 (07JUL1985 12:00:00)-Water Temperature (C)]]*OO[[#This Row],[91]]</f>
        <v>2.9077874209124997E-8</v>
      </c>
      <c r="CP83" s="10">
        <f>3/24000000*OO[[#This Row],[150 (07JUL1985 15:00:00)-Water Temperature (C)]]*OO[[#This Row],[92]]</f>
        <v>2.9077874209124997E-8</v>
      </c>
      <c r="CQ83" s="10">
        <f>3/24000000*OO[[#This Row],[151 (07JUL1985 18:00:00)-Water Temperature (C)]]*OO[[#This Row],[93]]</f>
        <v>2.9077874209124997E-8</v>
      </c>
      <c r="CR83" s="10">
        <f>3/24000000*OO[[#This Row],[152 (07JUL1985 21:00:00)-Water Temperature (C)]]*OO[[#This Row],[94]]</f>
        <v>2.9077874209124997E-8</v>
      </c>
      <c r="CS83" s="10">
        <f>3/24000000*OO[[#This Row],[153 (08JUL1985 00:00:00)-Water Temperature (C)]]*OO[[#This Row],[95]]</f>
        <v>2.9077874209124997E-8</v>
      </c>
      <c r="CT83" s="10">
        <f>3/24000000*OO[[#This Row],[154 (08JUL1985 03:00:00)-Water Temperature (C)]]*OO[[#This Row],[96]]</f>
        <v>2.9077874209124997E-8</v>
      </c>
      <c r="CU83" s="10">
        <f>3/24000000*OO[[#This Row],[155 (08JUL1985 06:00:00)-Water Temperature (C)]]*OO[[#This Row],[97]]</f>
        <v>2.9077874209124997E-8</v>
      </c>
      <c r="CV83" s="10">
        <f>3/24000000*OO[[#This Row],[156 (08JUL1985 09:00:00)-Water Temperature (C)]]*OO[[#This Row],[98]]</f>
        <v>2.9077874209124997E-8</v>
      </c>
      <c r="CW83" s="10">
        <f>3/24000000*OO[[#This Row],[157 (08JUL1985 12:00:00)-Water Temperature (C)]]*OO[[#This Row],[99]]</f>
        <v>2.9077874209124997E-8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1.8340007302716609E-31</v>
      </c>
      <c r="D84" s="10">
        <f>3/24*OO[[#This Row],[60 (26JUN1985 09:00:00)-Water Temperature (C)]]*OO[[#This Row],[2]]/SUM(OO[2])</f>
        <v>1.3003858442280276E-17</v>
      </c>
      <c r="E84" s="10">
        <f>3/24*OO[[#This Row],[61 (26JUN1985 12:00:00)-Water Temperature (C)]]*OO[[#This Row],[3]]/SUM(OO[3])</f>
        <v>5.6581229603777743E-7</v>
      </c>
      <c r="F84" s="10">
        <f>3/24*OO[[#This Row],[62 (26JUN1985 15:00:00)-Water Temperature (C)]]*OO[[#This Row],[4]]/SUM(OO[4])</f>
        <v>2.8332306684116671E-3</v>
      </c>
      <c r="G84" s="10">
        <f>3/24*OO[[#This Row],[63 (26JUN1985 18:00:00)-Water Temperature (C)]]*OO[[#This Row],[5]]/SUM(OO[5])</f>
        <v>5.7083714267298032E-2</v>
      </c>
      <c r="H84" s="10">
        <f>3/24*OO[[#This Row],[64 (26JUN1985 21:00:00)-Water Temperature (C)]]*OO[[#This Row],[6]]/SUM(OO[6])</f>
        <v>9.8532011916857482E-2</v>
      </c>
      <c r="I84" s="10">
        <f>3/24*OO[[#This Row],[65 (27JUN1985 00:00:00)-Water Temperature (C)]]*OO[[#This Row],[7]]/SUM(OO[7])</f>
        <v>4.0974870702620278E-2</v>
      </c>
      <c r="J84" s="10">
        <f>3/24*OO[[#This Row],[66 (27JUN1985 03:00:00)-Water Temperature (C)]]*OO[[#This Row],[8]]/SUM(OO[8])</f>
        <v>7.2409136936091275E-3</v>
      </c>
      <c r="K84" s="10">
        <f>3/24*OO[[#This Row],[67 (27JUN1985 06:00:00)-Water Temperature (C)]]*OO[[#This Row],[9]]/SUM(OO[9])</f>
        <v>8.0669691649783452E-4</v>
      </c>
      <c r="L84" s="10">
        <f>3/24*OO[[#This Row],[68 (27JUN1985 09:00:00)-Water Temperature (C)]]*OO[[#This Row],[10]]/SUM(OO[10])</f>
        <v>1.0891310509490834E-4</v>
      </c>
      <c r="M84" s="10">
        <f>3/24*OO[[#This Row],[69 (27JUN1985 12:00:00)-Water Temperature (C)]]*OO[[#This Row],[11]]/SUM(OO[11])</f>
        <v>4.7492816026730731E-5</v>
      </c>
      <c r="N84" s="10">
        <f>3/24*OO[[#This Row],[70 (27JUN1985 15:00:00)-Water Temperature (C)]]*OO[[#This Row],[12]]/SUM(OO[12])</f>
        <v>3.8870840445729062E-5</v>
      </c>
      <c r="O84" s="10">
        <f>3/24*OO[[#This Row],[71 (27JUN1985 18:00:00)-Water Temperature (C)]]*OO[[#This Row],[13]]/SUM(OO[13])</f>
        <v>3.5227212449939585E-5</v>
      </c>
      <c r="P84" s="10">
        <f>3/24*OO[[#This Row],[72 (27JUN1985 21:00:00)-Water Temperature (C)]]*OO[[#This Row],[14]]/SUM(OO[14])</f>
        <v>3.4425020874641117E-5</v>
      </c>
      <c r="Q84" s="10">
        <f>3/24*OO[[#This Row],[73 (28JUN1985 00:00:00)-Water Temperature (C)]]*OO[[#This Row],[15]]/SUM(OO[15])</f>
        <v>3.637557693887784E-5</v>
      </c>
      <c r="R84" s="10">
        <f>3/24*OO[[#This Row],[74 (28JUN1985 03:00:00)-Water Temperature (C)]]*OO[[#This Row],[16]]/SUM(OO[16])</f>
        <v>3.747231213007741E-5</v>
      </c>
      <c r="S84" s="10">
        <f>3/24*OO[[#This Row],[75 (28JUN1985 06:00:00)-Water Temperature (C)]]*OO[[#This Row],[17]]/SUM(OO[17])</f>
        <v>3.582961176189813E-5</v>
      </c>
      <c r="T84" s="10">
        <f>3/24*OO[[#This Row],[76 (28JUN1985 09:00:00)-Water Temperature (C)]]*OO[[#This Row],[18]]/SUM(OO[18])</f>
        <v>3.2357695023124314E-5</v>
      </c>
      <c r="U84" s="10">
        <f>3/24*OO[[#This Row],[77 (28JUN1985 12:00:00)-Water Temperature (C)]]*OO[[#This Row],[19]]/SUM(OO[19])</f>
        <v>2.8731448593954104E-5</v>
      </c>
      <c r="V84" s="10">
        <f>3/24000000*OO[[#This Row],[78 (28JUN1985 15:00:00)-Water Temperature (C)]]*OO[[#This Row],[20]]</f>
        <v>2.51626882927E-5</v>
      </c>
      <c r="W84" s="10">
        <f>3/24000000*OO[[#This Row],[79 (28JUN1985 18:00:00)-Water Temperature (C)]]*OO[[#This Row],[21]]</f>
        <v>2.20176624446125E-5</v>
      </c>
      <c r="X84" s="10">
        <f>3/24000000*OO[[#This Row],[80 (28JUN1985 21:00:00)-Water Temperature (C)]]*OO[[#This Row],[22]]</f>
        <v>1.9308835006080002E-5</v>
      </c>
      <c r="Y84" s="10">
        <f>3/24000000*OO[[#This Row],[81 (29JUN1985 00:00:00)-Water Temperature (C)]]*OO[[#This Row],[23]]</f>
        <v>1.6919818567012501E-5</v>
      </c>
      <c r="Z84" s="10">
        <f>3/24000000*OO[[#This Row],[82 (29JUN1985 03:00:00)-Water Temperature (C)]]*OO[[#This Row],[24]]</f>
        <v>1.4868802351867499E-5</v>
      </c>
      <c r="AA84" s="10">
        <f>3/24000000*OO[[#This Row],[83 (29JUN1985 06:00:00)-Water Temperature (C)]]*OO[[#This Row],[25]]</f>
        <v>1.299164984710875E-5</v>
      </c>
      <c r="AB84" s="10">
        <f>3/24000000*OO[[#This Row],[84 (29JUN1985 09:00:00)-Water Temperature (C)]]*OO[[#This Row],[26]]</f>
        <v>1.1357776825894999E-5</v>
      </c>
      <c r="AC84" s="10">
        <f>3/24000000*OO[[#This Row],[85 (29JUN1985 12:00:00)-Water Temperature (C)]]*OO[[#This Row],[27]]</f>
        <v>9.9443796043099998E-6</v>
      </c>
      <c r="AD84" s="10">
        <f>3/24000000*OO[[#This Row],[86 (29JUN1985 15:00:00)-Water Temperature (C)]]*OO[[#This Row],[28]]</f>
        <v>8.658014956499998E-6</v>
      </c>
      <c r="AE84" s="10">
        <f>3/24000000*OO[[#This Row],[88 (29JUN1985 21:00:00)-Water Temperature (C)]]*OO[[#This Row],[30]]</f>
        <v>6.7481005241362499E-6</v>
      </c>
      <c r="AF84" s="10">
        <f>3/24000000*OO[[#This Row],[88 (29JUN1985 21:00:00)-Water Temperature (C)]]*OO[[#This Row],[30]]</f>
        <v>6.7481005241362499E-6</v>
      </c>
      <c r="AG84" s="10">
        <f>3/24000000*OO[[#This Row],[89 (30JUN1985 00:00:00)-Water Temperature (C)]]*OO[[#This Row],[31]]</f>
        <v>5.9375400306250003E-6</v>
      </c>
      <c r="AH84" s="10">
        <f>3/24000000*OO[[#This Row],[90 (30JUN1985 03:00:00)-Water Temperature (C)]]*OO[[#This Row],[32]]</f>
        <v>5.1926584384862499E-6</v>
      </c>
      <c r="AI84" s="10">
        <f>3/24000000*OO[[#This Row],[91 (30JUN1985 06:00:00)-Water Temperature (C)]]*OO[[#This Row],[33]]</f>
        <v>4.5305776820599992E-6</v>
      </c>
      <c r="AJ84" s="10">
        <f>3/24000000*OO[[#This Row],[92 (30JUN1985 09:00:00)-Water Temperature (C)]]*OO[[#This Row],[34]]</f>
        <v>4.0524060420112503E-6</v>
      </c>
      <c r="AK84" s="10">
        <f>3/24000000*OO[[#This Row],[93 (30JUN1985 12:00:00)-Water Temperature (C)]]*OO[[#This Row],[35]]</f>
        <v>3.5995809943087495E-6</v>
      </c>
      <c r="AL84" s="10">
        <f>3/24000000*OO[[#This Row],[94 (30JUN1985 15:00:00)-Water Temperature (C)]]*OO[[#This Row],[36]]</f>
        <v>3.18274614627375E-6</v>
      </c>
      <c r="AM84" s="10">
        <f>3/24000000*OO[[#This Row],[95 (30JUN1985 18:00:00)-Water Temperature (C)]]*OO[[#This Row],[37]]</f>
        <v>2.8242072013725003E-6</v>
      </c>
      <c r="AN84" s="10">
        <f>3/24000000*OO[[#This Row],[96 (30JUN1985 21:00:00)-Water Temperature (C)]]*OO[[#This Row],[38]]</f>
        <v>2.4710973481425002E-6</v>
      </c>
      <c r="AO84" s="10">
        <f>3/24000000*OO[[#This Row],[97 (01JUL1985 00:00:00)-Water Temperature (C)]]*OO[[#This Row],[39]]</f>
        <v>2.1303556638224997E-6</v>
      </c>
      <c r="AP84" s="10">
        <f>3/24000000*OO[[#This Row],[98 (01JUL1985 03:00:00)-Water Temperature (C)]]*OO[[#This Row],[40]]</f>
        <v>1.7989063262300001E-6</v>
      </c>
      <c r="AQ84" s="10">
        <f>3/24000000*OO[[#This Row],[99 (01JUL1985 06:00:00)-Water Temperature (C)]]*OO[[#This Row],[41]]</f>
        <v>1.4822460169252501E-6</v>
      </c>
      <c r="AR84" s="10">
        <f>3/24000000*OO[[#This Row],[100 (01JUL1985 09:00:00)-Water Temperature (C)]]*OO[[#This Row],[42]]</f>
        <v>1.2354049842722499E-6</v>
      </c>
      <c r="AS84" s="10">
        <f>3/24000000*OO[[#This Row],[101 (01JUL1985 12:00:00)-Water Temperature (C)]]*OO[[#This Row],[43]]</f>
        <v>1.0370386329306251E-6</v>
      </c>
      <c r="AT84" s="10">
        <f>3/24000000*OO[[#This Row],[102 (01JUL1985 15:00:00)-Water Temperature (C)]]*OO[[#This Row],[44]]</f>
        <v>8.9356927642549995E-7</v>
      </c>
      <c r="AU84" s="10">
        <f>3/24000000*OO[[#This Row],[103 (01JUL1985 18:00:00)-Water Temperature (C)]]*OO[[#This Row],[45]]</f>
        <v>7.8475939463562503E-7</v>
      </c>
      <c r="AV84" s="10">
        <f>3/24000000*OO[[#This Row],[104 (01JUL1985 21:00:00)-Water Temperature (C)]]*OO[[#This Row],[46]]</f>
        <v>6.8425603858999999E-7</v>
      </c>
      <c r="AW84" s="10">
        <f>3/24000000*OO[[#This Row],[105 (02JUL1985 00:00:00)-Water Temperature (C)]]*OO[[#This Row],[47]]</f>
        <v>5.9468583156125002E-7</v>
      </c>
      <c r="AX84" s="10">
        <f>3/24000000*OO[[#This Row],[106 (02JUL1985 03:00:00)-Water Temperature (C)]]*OO[[#This Row],[48]]</f>
        <v>5.0227986101299999E-7</v>
      </c>
      <c r="AY84" s="10">
        <f>3/24000000*OO[[#This Row],[107 (02JUL1985 06:00:00)-Water Temperature (C)]]*OO[[#This Row],[49]]</f>
        <v>4.0432533798999998E-7</v>
      </c>
      <c r="AZ84" s="10">
        <f>3/24000000*OO[[#This Row],[108 (02JUL1985 09:00:00)-Water Temperature (C)]]*OO[[#This Row],[50]]</f>
        <v>3.1870038009375005E-7</v>
      </c>
      <c r="BA84" s="10">
        <f>3/24000000*OO[[#This Row],[109 (02JUL1985 12:00:00)-Water Temperature (C)]]*OO[[#This Row],[51]]</f>
        <v>2.4783871252699999E-7</v>
      </c>
      <c r="BB84" s="10">
        <f>3/24000000*OO[[#This Row],[110 (02JUL1985 15:00:00)-Water Temperature (C)]]*OO[[#This Row],[52]]</f>
        <v>1.9854730014131251E-7</v>
      </c>
      <c r="BC84" s="10">
        <f>3/24000000*OO[[#This Row],[111 (02JUL1985 18:00:00)-Water Temperature (C)]]*OO[[#This Row],[53]]</f>
        <v>1.6545308998431247E-7</v>
      </c>
      <c r="BD84" s="10">
        <f>3/24000000*OO[[#This Row],[112 (02JUL1985 21:00:00)-Water Temperature (C)]]*OO[[#This Row],[54]]</f>
        <v>1.4061966408787498E-7</v>
      </c>
      <c r="BE84" s="10">
        <f>3/24000000*OO[[#This Row],[113 (03JUL1985 00:00:00)-Water Temperature (C)]]*OO[[#This Row],[55]]</f>
        <v>1.2193505753407498E-7</v>
      </c>
      <c r="BF84" s="10">
        <f>3/24000000*OO[[#This Row],[114 (03JUL1985 03:00:00)-Water Temperature (C)]]*OO[[#This Row],[56]]</f>
        <v>1.0718052333559999E-7</v>
      </c>
      <c r="BG84" s="10">
        <f>3/24000000*OO[[#This Row],[115 (03JUL1985 06:00:00)-Water Temperature (C)]]*OO[[#This Row],[57]]</f>
        <v>9.4930199577662492E-8</v>
      </c>
      <c r="BH84" s="10">
        <f>3/24000000*OO[[#This Row],[116 (03JUL1985 09:00:00)-Water Temperature (C)]]*OO[[#This Row],[58]]</f>
        <v>8.5730033202999997E-8</v>
      </c>
      <c r="BI84" s="10">
        <f>3/24000000*OO[[#This Row],[117 (03JUL1985 12:00:00)-Water Temperature (C)]]*OO[[#This Row],[59]]</f>
        <v>7.6434888122999984E-8</v>
      </c>
      <c r="BJ84" s="10">
        <f>3/24000000*OO[[#This Row],[118 (03JUL1985 15:00:00)-Water Temperature (C)]]*OO[[#This Row],[60]]</f>
        <v>7.0649513716324985E-8</v>
      </c>
      <c r="BK84" s="10">
        <f>3/24000000*OO[[#This Row],[119 (03JUL1985 18:00:00)-Water Temperature (C)]]*OO[[#This Row],[61]]</f>
        <v>6.4749789288525001E-8</v>
      </c>
      <c r="BL84" s="10">
        <f>3/24000000*OO[[#This Row],[120 (03JUL1985 21:00:00)-Water Temperature (C)]]*OO[[#This Row],[62]]</f>
        <v>5.877444575562499E-8</v>
      </c>
      <c r="BM84" s="10">
        <f>3/24000000*OO[[#This Row],[121 (04JUL1985 00:00:00)-Water Temperature (C)]]*OO[[#This Row],[63]]</f>
        <v>5.3292292816962489E-8</v>
      </c>
      <c r="BN84" s="10">
        <f>3/24000000*OO[[#This Row],[122 (04JUL1985 03:00:00)-Water Temperature (C)]]*OO[[#This Row],[64]]</f>
        <v>4.7849000323025001E-8</v>
      </c>
      <c r="BO84" s="10">
        <f>3/24000000*OO[[#This Row],[123 (04JUL1985 06:00:00)-Water Temperature (C)]]*OO[[#This Row],[65]]</f>
        <v>4.2312779345375E-8</v>
      </c>
      <c r="BP84" s="10">
        <f>3/24000000*OO[[#This Row],[124 (04JUL1985 09:00:00)-Water Temperature (C)]]*OO[[#This Row],[66]]</f>
        <v>3.77091741353125E-8</v>
      </c>
      <c r="BQ84" s="10">
        <f>3/24000000*OO[[#This Row],[125 (04JUL1985 12:00:00)-Water Temperature (C)]]*OO[[#This Row],[67]]</f>
        <v>3.3890879594999994E-8</v>
      </c>
      <c r="BR84" s="10">
        <f>3/24000000*OO[[#This Row],[126 (04JUL1985 15:00:00)-Water Temperature (C)]]*OO[[#This Row],[68]]</f>
        <v>3.15810687712625E-8</v>
      </c>
      <c r="BS84" s="10">
        <f>3/24000000*OO[[#This Row],[127 (04JUL1985 18:00:00)-Water Temperature (C)]]*OO[[#This Row],[69]]</f>
        <v>3.0152745219512499E-8</v>
      </c>
      <c r="BT84" s="10">
        <f>3/24000000*OO[[#This Row],[128 (04JUL1985 21:00:00)-Water Temperature (C)]]*OO[[#This Row],[70]]</f>
        <v>2.8633438248637498E-8</v>
      </c>
      <c r="BU84" s="10">
        <f>3/24000000*OO[[#This Row],[129 (05JUL1985 00:00:00)-Water Temperature (C)]]*OO[[#This Row],[71]]</f>
        <v>2.7536201220875005E-8</v>
      </c>
      <c r="BV84" s="10">
        <f>3/24000000*OO[[#This Row],[130 (05JUL1985 03:00:00)-Water Temperature (C)]]*OO[[#This Row],[72]]</f>
        <v>2.8079131750075E-8</v>
      </c>
      <c r="BW84" s="10">
        <f>3/24000000*OO[[#This Row],[131 (05JUL1985 06:00:00)-Water Temperature (C)]]*OO[[#This Row],[73]]</f>
        <v>3.0597808904599998E-8</v>
      </c>
      <c r="BX84" s="10">
        <f>3/24000000*OO[[#This Row],[132 (05JUL1985 09:00:00)-Water Temperature (C)]]*OO[[#This Row],[74]]</f>
        <v>3.43624111710125E-8</v>
      </c>
      <c r="BY84" s="10">
        <f>3/24000000*OO[[#This Row],[133 (05JUL1985 12:00:00)-Water Temperature (C)]]*OO[[#This Row],[75]]</f>
        <v>3.6834514245074997E-8</v>
      </c>
      <c r="BZ84" s="10">
        <f>3/24000000*OO[[#This Row],[134 (05JUL1985 15:00:00)-Water Temperature (C)]]*OO[[#This Row],[76]]</f>
        <v>3.7649812606312499E-8</v>
      </c>
      <c r="CA84" s="10">
        <f>3/24000000*OO[[#This Row],[135 (05JUL1985 18:00:00)-Water Temperature (C)]]*OO[[#This Row],[77]]</f>
        <v>3.6471108936149996E-8</v>
      </c>
      <c r="CB84" s="10">
        <f>3/24000000*OO[[#This Row],[136 (05JUL1985 21:00:00)-Water Temperature (C)]]*OO[[#This Row],[78]]</f>
        <v>3.4203129511949999E-8</v>
      </c>
      <c r="CC84" s="10">
        <f>3/24000000*OO[[#This Row],[137 (06JUL1985 00:00:00)-Water Temperature (C)]]*OO[[#This Row],[79]]</f>
        <v>3.1527268343600001E-8</v>
      </c>
      <c r="CD84" s="10">
        <f>3/24000000*OO[[#This Row],[138 (06JUL1985 03:00:00)-Water Temperature (C)]]*OO[[#This Row],[80]]</f>
        <v>2.9006548535675002E-8</v>
      </c>
      <c r="CE84" s="10">
        <f>3/24000000*OO[[#This Row],[139 (06JUL1985 06:00:00)-Water Temperature (C)]]*OO[[#This Row],[81]]</f>
        <v>2.7092470059400002E-8</v>
      </c>
      <c r="CF84" s="10">
        <f>3/24000000*OO[[#This Row],[140 (06JUL1985 09:00:00)-Water Temperature (C)]]*OO[[#This Row],[82]]</f>
        <v>2.6031127301862502E-8</v>
      </c>
      <c r="CG84" s="10">
        <f>3/24000000*OO[[#This Row],[141 (06JUL1985 12:00:00)-Water Temperature (C)]]*OO[[#This Row],[83]]</f>
        <v>2.5247281906687497E-8</v>
      </c>
      <c r="CH84" s="10">
        <f>3/24000000*OO[[#This Row],[142 (06JUL1985 15:00:00)-Water Temperature (C)]]*OO[[#This Row],[84]]</f>
        <v>2.4811152108249998E-8</v>
      </c>
      <c r="CI84" s="10">
        <f>3/24000000*OO[[#This Row],[143 (06JUL1985 18:00:00)-Water Temperature (C)]]*OO[[#This Row],[85]]</f>
        <v>2.4490288247399999E-8</v>
      </c>
      <c r="CJ84" s="10">
        <f>3/24000000*OO[[#This Row],[144 (06JUL1985 21:00:00)-Water Temperature (C)]]*OO[[#This Row],[86]]</f>
        <v>2.3906402712149996E-8</v>
      </c>
      <c r="CK84" s="10">
        <f>3/24000000*OO[[#This Row],[145 (07JUL1985 00:00:00)-Water Temperature (C)]]*OO[[#This Row],[87]]</f>
        <v>2.309961239075E-8</v>
      </c>
      <c r="CL84" s="10">
        <f>3/24000000*OO[[#This Row],[146 (07JUL1985 03:00:00)-Water Temperature (C)]]*OO[[#This Row],[88]]</f>
        <v>2.2536569090699997E-8</v>
      </c>
      <c r="CM84" s="10">
        <f>3/24000000*OO[[#This Row],[147 (07JUL1985 06:00:00)-Water Temperature (C)]]*OO[[#This Row],[89]]</f>
        <v>2.2205320731256248E-8</v>
      </c>
      <c r="CN84" s="10">
        <f>3/24000000*OO[[#This Row],[148 (07JUL1985 09:00:00)-Water Temperature (C)]]*OO[[#This Row],[90]]</f>
        <v>2.2232708760236254E-8</v>
      </c>
      <c r="CO84" s="10">
        <f>3/24000000*OO[[#This Row],[149 (07JUL1985 12:00:00)-Water Temperature (C)]]*OO[[#This Row],[91]]</f>
        <v>2.2204490261253746E-8</v>
      </c>
      <c r="CP84" s="10">
        <f>3/24000000*OO[[#This Row],[150 (07JUL1985 15:00:00)-Water Temperature (C)]]*OO[[#This Row],[92]]</f>
        <v>2.2204490261253746E-8</v>
      </c>
      <c r="CQ84" s="10">
        <f>3/24000000*OO[[#This Row],[151 (07JUL1985 18:00:00)-Water Temperature (C)]]*OO[[#This Row],[93]]</f>
        <v>2.2204490261253746E-8</v>
      </c>
      <c r="CR84" s="10">
        <f>3/24000000*OO[[#This Row],[152 (07JUL1985 21:00:00)-Water Temperature (C)]]*OO[[#This Row],[94]]</f>
        <v>2.2204490261253746E-8</v>
      </c>
      <c r="CS84" s="10">
        <f>3/24000000*OO[[#This Row],[153 (08JUL1985 00:00:00)-Water Temperature (C)]]*OO[[#This Row],[95]]</f>
        <v>2.2204490261253746E-8</v>
      </c>
      <c r="CT84" s="10">
        <f>3/24000000*OO[[#This Row],[154 (08JUL1985 03:00:00)-Water Temperature (C)]]*OO[[#This Row],[96]]</f>
        <v>2.2204490261253746E-8</v>
      </c>
      <c r="CU84" s="10">
        <f>3/24000000*OO[[#This Row],[155 (08JUL1985 06:00:00)-Water Temperature (C)]]*OO[[#This Row],[97]]</f>
        <v>2.2204490261253746E-8</v>
      </c>
      <c r="CV84" s="10">
        <f>3/24000000*OO[[#This Row],[156 (08JUL1985 09:00:00)-Water Temperature (C)]]*OO[[#This Row],[98]]</f>
        <v>2.2204490261253746E-8</v>
      </c>
      <c r="CW84" s="10">
        <f>3/24000000*OO[[#This Row],[157 (08JUL1985 12:00:00)-Water Temperature (C)]]*OO[[#This Row],[99]]</f>
        <v>2.2204490261253746E-8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2.0756092314142923E-32</v>
      </c>
      <c r="D85" s="10">
        <f>3/24*OO[[#This Row],[60 (26JUN1985 09:00:00)-Water Temperature (C)]]*OO[[#This Row],[2]]/SUM(OO[2])</f>
        <v>2.0333169305626716E-18</v>
      </c>
      <c r="E85" s="10">
        <f>3/24*OO[[#This Row],[61 (26JUN1985 12:00:00)-Water Temperature (C)]]*OO[[#This Row],[3]]/SUM(OO[3])</f>
        <v>1.8637744754474844E-7</v>
      </c>
      <c r="F85" s="10">
        <f>3/24*OO[[#This Row],[62 (26JUN1985 15:00:00)-Water Temperature (C)]]*OO[[#This Row],[4]]/SUM(OO[4])</f>
        <v>1.8533735003133792E-3</v>
      </c>
      <c r="G85" s="10">
        <f>3/24*OO[[#This Row],[63 (26JUN1985 18:00:00)-Water Temperature (C)]]*OO[[#This Row],[5]]/SUM(OO[5])</f>
        <v>4.744236084549152E-2</v>
      </c>
      <c r="H85" s="10">
        <f>3/24*OO[[#This Row],[64 (26JUN1985 21:00:00)-Water Temperature (C)]]*OO[[#This Row],[6]]/SUM(OO[6])</f>
        <v>9.4602887921210549E-2</v>
      </c>
      <c r="I85" s="10">
        <f>3/24*OO[[#This Row],[65 (27JUN1985 00:00:00)-Water Temperature (C)]]*OO[[#This Row],[7]]/SUM(OO[7])</f>
        <v>4.3255269385039853E-2</v>
      </c>
      <c r="J85" s="10">
        <f>3/24*OO[[#This Row],[66 (27JUN1985 03:00:00)-Water Temperature (C)]]*OO[[#This Row],[8]]/SUM(OO[8])</f>
        <v>8.1068615632332221E-3</v>
      </c>
      <c r="K85" s="10">
        <f>3/24*OO[[#This Row],[67 (27JUN1985 06:00:00)-Water Temperature (C)]]*OO[[#This Row],[9]]/SUM(OO[9])</f>
        <v>9.271564796026801E-4</v>
      </c>
      <c r="L85" s="10">
        <f>3/24*OO[[#This Row],[68 (27JUN1985 09:00:00)-Water Temperature (C)]]*OO[[#This Row],[10]]/SUM(OO[10])</f>
        <v>1.1826014951445878E-4</v>
      </c>
      <c r="M85" s="10">
        <f>3/24*OO[[#This Row],[69 (27JUN1985 12:00:00)-Water Temperature (C)]]*OO[[#This Row],[11]]/SUM(OO[11])</f>
        <v>4.6605178150469445E-5</v>
      </c>
      <c r="N85" s="10">
        <f>3/24*OO[[#This Row],[70 (27JUN1985 15:00:00)-Water Temperature (C)]]*OO[[#This Row],[12]]/SUM(OO[12])</f>
        <v>3.7347822709321777E-5</v>
      </c>
      <c r="O85" s="10">
        <f>3/24*OO[[#This Row],[71 (27JUN1985 18:00:00)-Water Temperature (C)]]*OO[[#This Row],[13]]/SUM(OO[13])</f>
        <v>3.3668106436860766E-5</v>
      </c>
      <c r="P85" s="10">
        <f>3/24*OO[[#This Row],[72 (27JUN1985 21:00:00)-Water Temperature (C)]]*OO[[#This Row],[14]]/SUM(OO[14])</f>
        <v>3.2529735135692236E-5</v>
      </c>
      <c r="Q85" s="10">
        <f>3/24*OO[[#This Row],[73 (28JUN1985 00:00:00)-Water Temperature (C)]]*OO[[#This Row],[15]]/SUM(OO[15])</f>
        <v>3.4238650018917544E-5</v>
      </c>
      <c r="R85" s="10">
        <f>3/24*OO[[#This Row],[74 (28JUN1985 03:00:00)-Water Temperature (C)]]*OO[[#This Row],[16]]/SUM(OO[16])</f>
        <v>3.5434745316691481E-5</v>
      </c>
      <c r="S85" s="10">
        <f>3/24*OO[[#This Row],[75 (28JUN1985 06:00:00)-Water Temperature (C)]]*OO[[#This Row],[17]]/SUM(OO[17])</f>
        <v>3.4096435066892364E-5</v>
      </c>
      <c r="T85" s="10">
        <f>3/24*OO[[#This Row],[76 (28JUN1985 09:00:00)-Water Temperature (C)]]*OO[[#This Row],[18]]/SUM(OO[18])</f>
        <v>3.0923367141485882E-5</v>
      </c>
      <c r="U85" s="10">
        <f>3/24*OO[[#This Row],[77 (28JUN1985 12:00:00)-Water Temperature (C)]]*OO[[#This Row],[19]]/SUM(OO[19])</f>
        <v>2.7537732706079204E-5</v>
      </c>
      <c r="V85" s="10">
        <f>3/24000000*OO[[#This Row],[78 (28JUN1985 15:00:00)-Water Temperature (C)]]*OO[[#This Row],[20]]</f>
        <v>2.4091159985299995E-5</v>
      </c>
      <c r="W85" s="10">
        <f>3/24000000*OO[[#This Row],[79 (28JUN1985 18:00:00)-Water Temperature (C)]]*OO[[#This Row],[21]]</f>
        <v>2.1034008722624997E-5</v>
      </c>
      <c r="X85" s="10">
        <f>3/24000000*OO[[#This Row],[80 (28JUN1985 21:00:00)-Water Temperature (C)]]*OO[[#This Row],[22]]</f>
        <v>1.8393635245562504E-5</v>
      </c>
      <c r="Y85" s="10">
        <f>3/24000000*OO[[#This Row],[81 (29JUN1985 00:00:00)-Water Temperature (C)]]*OO[[#This Row],[23]]</f>
        <v>1.6100317088317502E-5</v>
      </c>
      <c r="Z85" s="10">
        <f>3/24000000*OO[[#This Row],[82 (29JUN1985 03:00:00)-Water Temperature (C)]]*OO[[#This Row],[24]]</f>
        <v>1.4133979056346251E-5</v>
      </c>
      <c r="AA85" s="10">
        <f>3/24000000*OO[[#This Row],[83 (29JUN1985 06:00:00)-Water Temperature (C)]]*OO[[#This Row],[25]]</f>
        <v>1.2342365858679999E-5</v>
      </c>
      <c r="AB85" s="10">
        <f>3/24000000*OO[[#This Row],[84 (29JUN1985 09:00:00)-Water Temperature (C)]]*OO[[#This Row],[26]]</f>
        <v>1.0804717288762498E-5</v>
      </c>
      <c r="AC85" s="10">
        <f>3/24000000*OO[[#This Row],[85 (29JUN1985 12:00:00)-Water Temperature (C)]]*OO[[#This Row],[27]]</f>
        <v>9.4761412904062483E-6</v>
      </c>
      <c r="AD85" s="10">
        <f>3/24000000*OO[[#This Row],[86 (29JUN1985 15:00:00)-Water Temperature (C)]]*OO[[#This Row],[28]]</f>
        <v>8.2406447084999996E-6</v>
      </c>
      <c r="AE85" s="10">
        <f>3/24000000*OO[[#This Row],[88 (29JUN1985 21:00:00)-Water Temperature (C)]]*OO[[#This Row],[30]]</f>
        <v>6.3721885699212501E-6</v>
      </c>
      <c r="AF85" s="10">
        <f>3/24000000*OO[[#This Row],[88 (29JUN1985 21:00:00)-Water Temperature (C)]]*OO[[#This Row],[30]]</f>
        <v>6.3721885699212501E-6</v>
      </c>
      <c r="AG85" s="10">
        <f>3/24000000*OO[[#This Row],[89 (30JUN1985 00:00:00)-Water Temperature (C)]]*OO[[#This Row],[31]]</f>
        <v>5.5986300146425006E-6</v>
      </c>
      <c r="AH85" s="10">
        <f>3/24000000*OO[[#This Row],[90 (30JUN1985 03:00:00)-Water Temperature (C)]]*OO[[#This Row],[32]]</f>
        <v>4.8921328054300001E-6</v>
      </c>
      <c r="AI85" s="10">
        <f>3/24000000*OO[[#This Row],[91 (30JUN1985 06:00:00)-Water Temperature (C)]]*OO[[#This Row],[33]]</f>
        <v>4.2649363947337509E-6</v>
      </c>
      <c r="AJ85" s="10">
        <f>3/24000000*OO[[#This Row],[92 (30JUN1985 09:00:00)-Water Temperature (C)]]*OO[[#This Row],[34]]</f>
        <v>3.8213605001000005E-6</v>
      </c>
      <c r="AK85" s="10">
        <f>3/24000000*OO[[#This Row],[93 (30JUN1985 12:00:00)-Water Temperature (C)]]*OO[[#This Row],[35]]</f>
        <v>3.3894619623050002E-6</v>
      </c>
      <c r="AL85" s="10">
        <f>3/24000000*OO[[#This Row],[94 (30JUN1985 15:00:00)-Water Temperature (C)]]*OO[[#This Row],[36]]</f>
        <v>2.9932225018699996E-6</v>
      </c>
      <c r="AM85" s="10">
        <f>3/24000000*OO[[#This Row],[95 (30JUN1985 18:00:00)-Water Temperature (C)]]*OO[[#This Row],[37]]</f>
        <v>2.6538776823375001E-6</v>
      </c>
      <c r="AN85" s="10">
        <f>3/24000000*OO[[#This Row],[96 (30JUN1985 21:00:00)-Water Temperature (C)]]*OO[[#This Row],[38]]</f>
        <v>2.3104607256900001E-6</v>
      </c>
      <c r="AO85" s="10">
        <f>3/24000000*OO[[#This Row],[97 (01JUL1985 00:00:00)-Water Temperature (C)]]*OO[[#This Row],[39]]</f>
        <v>1.9857556026909999E-6</v>
      </c>
      <c r="AP85" s="10">
        <f>3/24000000*OO[[#This Row],[98 (01JUL1985 03:00:00)-Water Temperature (C)]]*OO[[#This Row],[40]]</f>
        <v>1.6778245333077499E-6</v>
      </c>
      <c r="AQ85" s="10">
        <f>3/24000000*OO[[#This Row],[99 (01JUL1985 06:00:00)-Water Temperature (C)]]*OO[[#This Row],[41]]</f>
        <v>1.3848330211939997E-6</v>
      </c>
      <c r="AR85" s="10">
        <f>3/24000000*OO[[#This Row],[100 (01JUL1985 09:00:00)-Water Temperature (C)]]*OO[[#This Row],[42]]</f>
        <v>1.15673094647475E-6</v>
      </c>
      <c r="AS85" s="10">
        <f>3/24000000*OO[[#This Row],[101 (01JUL1985 12:00:00)-Water Temperature (C)]]*OO[[#This Row],[43]]</f>
        <v>9.6925152159374996E-7</v>
      </c>
      <c r="AT85" s="10">
        <f>3/24000000*OO[[#This Row],[102 (01JUL1985 15:00:00)-Water Temperature (C)]]*OO[[#This Row],[44]]</f>
        <v>8.3239957841949986E-7</v>
      </c>
      <c r="AU85" s="10">
        <f>3/24000000*OO[[#This Row],[103 (01JUL1985 18:00:00)-Water Temperature (C)]]*OO[[#This Row],[45]]</f>
        <v>7.2821077413824995E-7</v>
      </c>
      <c r="AV85" s="10">
        <f>3/24000000*OO[[#This Row],[104 (01JUL1985 21:00:00)-Water Temperature (C)]]*OO[[#This Row],[46]]</f>
        <v>6.3144119248799996E-7</v>
      </c>
      <c r="AW85" s="10">
        <f>3/24000000*OO[[#This Row],[105 (02JUL1985 00:00:00)-Water Temperature (C)]]*OO[[#This Row],[47]]</f>
        <v>5.4807898374600001E-7</v>
      </c>
      <c r="AX85" s="10">
        <f>3/24000000*OO[[#This Row],[106 (02JUL1985 03:00:00)-Water Temperature (C)]]*OO[[#This Row],[48]]</f>
        <v>4.6463241244874992E-7</v>
      </c>
      <c r="AY85" s="10">
        <f>3/24000000*OO[[#This Row],[107 (02JUL1985 06:00:00)-Water Temperature (C)]]*OO[[#This Row],[49]]</f>
        <v>3.7650831485962499E-7</v>
      </c>
      <c r="AZ85" s="10">
        <f>3/24000000*OO[[#This Row],[108 (02JUL1985 09:00:00)-Water Temperature (C)]]*OO[[#This Row],[50]]</f>
        <v>2.9881456672499996E-7</v>
      </c>
      <c r="BA85" s="10">
        <f>3/24000000*OO[[#This Row],[109 (02JUL1985 12:00:00)-Water Temperature (C)]]*OO[[#This Row],[51]]</f>
        <v>2.3228017646725002E-7</v>
      </c>
      <c r="BB85" s="10">
        <f>3/24000000*OO[[#This Row],[110 (02JUL1985 15:00:00)-Water Temperature (C)]]*OO[[#This Row],[52]]</f>
        <v>1.8530583459121249E-7</v>
      </c>
      <c r="BC85" s="10">
        <f>3/24000000*OO[[#This Row],[111 (02JUL1985 18:00:00)-Water Temperature (C)]]*OO[[#This Row],[53]]</f>
        <v>1.5357822327457498E-7</v>
      </c>
      <c r="BD85" s="10">
        <f>3/24000000*OO[[#This Row],[112 (02JUL1985 21:00:00)-Water Temperature (C)]]*OO[[#This Row],[54]]</f>
        <v>1.2965967803542499E-7</v>
      </c>
      <c r="BE85" s="10">
        <f>3/24000000*OO[[#This Row],[113 (03JUL1985 00:00:00)-Water Temperature (C)]]*OO[[#This Row],[55]]</f>
        <v>1.1201306960239998E-7</v>
      </c>
      <c r="BF85" s="10">
        <f>3/24000000*OO[[#This Row],[114 (03JUL1985 03:00:00)-Water Temperature (C)]]*OO[[#This Row],[56]]</f>
        <v>9.8416524667499994E-8</v>
      </c>
      <c r="BG85" s="10">
        <f>3/24000000*OO[[#This Row],[115 (03JUL1985 06:00:00)-Water Temperature (C)]]*OO[[#This Row],[57]]</f>
        <v>8.7297413338687494E-8</v>
      </c>
      <c r="BH85" s="10">
        <f>3/24000000*OO[[#This Row],[116 (03JUL1985 09:00:00)-Water Temperature (C)]]*OO[[#This Row],[58]]</f>
        <v>7.9023677019375005E-8</v>
      </c>
      <c r="BI85" s="10">
        <f>3/24000000*OO[[#This Row],[117 (03JUL1985 12:00:00)-Water Temperature (C)]]*OO[[#This Row],[59]]</f>
        <v>7.0305664016249989E-8</v>
      </c>
      <c r="BJ85" s="10">
        <f>3/24000000*OO[[#This Row],[118 (03JUL1985 15:00:00)-Water Temperature (C)]]*OO[[#This Row],[60]]</f>
        <v>6.512306535888748E-8</v>
      </c>
      <c r="BK85" s="10">
        <f>3/24000000*OO[[#This Row],[119 (03JUL1985 18:00:00)-Water Temperature (C)]]*OO[[#This Row],[61]]</f>
        <v>5.9610222228437494E-8</v>
      </c>
      <c r="BL85" s="10">
        <f>3/24000000*OO[[#This Row],[120 (03JUL1985 21:00:00)-Water Temperature (C)]]*OO[[#This Row],[62]]</f>
        <v>5.3938257131037501E-8</v>
      </c>
      <c r="BM85" s="10">
        <f>3/24000000*OO[[#This Row],[121 (04JUL1985 00:00:00)-Water Temperature (C)]]*OO[[#This Row],[63]]</f>
        <v>4.8851048562937502E-8</v>
      </c>
      <c r="BN85" s="10">
        <f>3/24000000*OO[[#This Row],[122 (04JUL1985 03:00:00)-Water Temperature (C)]]*OO[[#This Row],[64]]</f>
        <v>4.3933348538437489E-8</v>
      </c>
      <c r="BO85" s="10">
        <f>3/24000000*OO[[#This Row],[123 (04JUL1985 06:00:00)-Water Temperature (C)]]*OO[[#This Row],[65]]</f>
        <v>3.9049595660599999E-8</v>
      </c>
      <c r="BP85" s="10">
        <f>3/24000000*OO[[#This Row],[124 (04JUL1985 09:00:00)-Water Temperature (C)]]*OO[[#This Row],[66]]</f>
        <v>3.4991926815137494E-8</v>
      </c>
      <c r="BQ85" s="10">
        <f>3/24000000*OO[[#This Row],[125 (04JUL1985 12:00:00)-Water Temperature (C)]]*OO[[#This Row],[67]]</f>
        <v>3.1408637358862502E-8</v>
      </c>
      <c r="BR85" s="10">
        <f>3/24000000*OO[[#This Row],[126 (04JUL1985 15:00:00)-Water Temperature (C)]]*OO[[#This Row],[68]]</f>
        <v>2.9164092675025002E-8</v>
      </c>
      <c r="BS85" s="10">
        <f>3/24000000*OO[[#This Row],[127 (04JUL1985 18:00:00)-Water Temperature (C)]]*OO[[#This Row],[69]]</f>
        <v>2.77435427006375E-8</v>
      </c>
      <c r="BT85" s="10">
        <f>3/24000000*OO[[#This Row],[128 (04JUL1985 21:00:00)-Water Temperature (C)]]*OO[[#This Row],[70]]</f>
        <v>2.62221093272E-8</v>
      </c>
      <c r="BU85" s="10">
        <f>3/24000000*OO[[#This Row],[129 (05JUL1985 00:00:00)-Water Temperature (C)]]*OO[[#This Row],[71]]</f>
        <v>2.5097380346287505E-8</v>
      </c>
      <c r="BV85" s="10">
        <f>3/24000000*OO[[#This Row],[130 (05JUL1985 03:00:00)-Water Temperature (C)]]*OO[[#This Row],[72]]</f>
        <v>2.5428856203437497E-8</v>
      </c>
      <c r="BW85" s="10">
        <f>3/24000000*OO[[#This Row],[131 (05JUL1985 06:00:00)-Water Temperature (C)]]*OO[[#This Row],[73]]</f>
        <v>2.76037191653625E-8</v>
      </c>
      <c r="BX85" s="10">
        <f>3/24000000*OO[[#This Row],[132 (05JUL1985 09:00:00)-Water Temperature (C)]]*OO[[#This Row],[74]]</f>
        <v>3.1132934937737501E-8</v>
      </c>
      <c r="BY85" s="10">
        <f>3/24000000*OO[[#This Row],[133 (05JUL1985 12:00:00)-Water Temperature (C)]]*OO[[#This Row],[75]]</f>
        <v>3.3506330435100002E-8</v>
      </c>
      <c r="BZ85" s="10">
        <f>3/24000000*OO[[#This Row],[134 (05JUL1985 15:00:00)-Water Temperature (C)]]*OO[[#This Row],[76]]</f>
        <v>3.4410527738349999E-8</v>
      </c>
      <c r="CA85" s="10">
        <f>3/24000000*OO[[#This Row],[135 (05JUL1985 18:00:00)-Water Temperature (C)]]*OO[[#This Row],[77]]</f>
        <v>3.3409934809999997E-8</v>
      </c>
      <c r="CB85" s="10">
        <f>3/24000000*OO[[#This Row],[136 (05JUL1985 21:00:00)-Water Temperature (C)]]*OO[[#This Row],[78]]</f>
        <v>3.1356340082250005E-8</v>
      </c>
      <c r="CC85" s="10">
        <f>3/24000000*OO[[#This Row],[137 (06JUL1985 00:00:00)-Water Temperature (C)]]*OO[[#This Row],[79]]</f>
        <v>2.8907883583362495E-8</v>
      </c>
      <c r="CD85" s="10">
        <f>3/24000000*OO[[#This Row],[138 (06JUL1985 03:00:00)-Water Temperature (C)]]*OO[[#This Row],[80]]</f>
        <v>2.6581548901212497E-8</v>
      </c>
      <c r="CE85" s="10">
        <f>3/24000000*OO[[#This Row],[139 (06JUL1985 06:00:00)-Water Temperature (C)]]*OO[[#This Row],[81]]</f>
        <v>2.4860603460937498E-8</v>
      </c>
      <c r="CF85" s="10">
        <f>3/24000000*OO[[#This Row],[140 (06JUL1985 09:00:00)-Water Temperature (C)]]*OO[[#This Row],[82]]</f>
        <v>2.3956165549225E-8</v>
      </c>
      <c r="CG85" s="10">
        <f>3/24000000*OO[[#This Row],[141 (06JUL1985 12:00:00)-Water Temperature (C)]]*OO[[#This Row],[83]]</f>
        <v>2.32408863856125E-8</v>
      </c>
      <c r="CH85" s="10">
        <f>3/24000000*OO[[#This Row],[142 (06JUL1985 15:00:00)-Water Temperature (C)]]*OO[[#This Row],[84]]</f>
        <v>2.2820984013525E-8</v>
      </c>
      <c r="CI85" s="10">
        <f>3/24000000*OO[[#This Row],[143 (06JUL1985 18:00:00)-Water Temperature (C)]]*OO[[#This Row],[85]]</f>
        <v>2.2480030208683749E-8</v>
      </c>
      <c r="CJ85" s="10">
        <f>3/24000000*OO[[#This Row],[144 (06JUL1985 21:00:00)-Water Temperature (C)]]*OO[[#This Row],[86]]</f>
        <v>2.1865768005375001E-8</v>
      </c>
      <c r="CK85" s="10">
        <f>3/24000000*OO[[#This Row],[145 (07JUL1985 00:00:00)-Water Temperature (C)]]*OO[[#This Row],[87]]</f>
        <v>2.1065105478218749E-8</v>
      </c>
      <c r="CL85" s="10">
        <f>3/24000000*OO[[#This Row],[146 (07JUL1985 03:00:00)-Water Temperature (C)]]*OO[[#This Row],[88]]</f>
        <v>2.05365696815175E-8</v>
      </c>
      <c r="CM85" s="10">
        <f>3/24000000*OO[[#This Row],[147 (07JUL1985 06:00:00)-Water Temperature (C)]]*OO[[#This Row],[89]]</f>
        <v>2.0234610280964995E-8</v>
      </c>
      <c r="CN85" s="10">
        <f>3/24000000*OO[[#This Row],[148 (07JUL1985 09:00:00)-Water Temperature (C)]]*OO[[#This Row],[90]]</f>
        <v>2.03119394178225E-8</v>
      </c>
      <c r="CO85" s="10">
        <f>3/24000000*OO[[#This Row],[149 (07JUL1985 12:00:00)-Water Temperature (C)]]*OO[[#This Row],[91]]</f>
        <v>2.0339047635417501E-8</v>
      </c>
      <c r="CP85" s="10">
        <f>3/24000000*OO[[#This Row],[150 (07JUL1985 15:00:00)-Water Temperature (C)]]*OO[[#This Row],[92]]</f>
        <v>2.0339047635417501E-8</v>
      </c>
      <c r="CQ85" s="10">
        <f>3/24000000*OO[[#This Row],[151 (07JUL1985 18:00:00)-Water Temperature (C)]]*OO[[#This Row],[93]]</f>
        <v>2.0339047635417501E-8</v>
      </c>
      <c r="CR85" s="10">
        <f>3/24000000*OO[[#This Row],[152 (07JUL1985 21:00:00)-Water Temperature (C)]]*OO[[#This Row],[94]]</f>
        <v>2.0339047635417501E-8</v>
      </c>
      <c r="CS85" s="10">
        <f>3/24000000*OO[[#This Row],[153 (08JUL1985 00:00:00)-Water Temperature (C)]]*OO[[#This Row],[95]]</f>
        <v>2.0339047635417501E-8</v>
      </c>
      <c r="CT85" s="10">
        <f>3/24000000*OO[[#This Row],[154 (08JUL1985 03:00:00)-Water Temperature (C)]]*OO[[#This Row],[96]]</f>
        <v>2.0339047635417501E-8</v>
      </c>
      <c r="CU85" s="10">
        <f>3/24000000*OO[[#This Row],[155 (08JUL1985 06:00:00)-Water Temperature (C)]]*OO[[#This Row],[97]]</f>
        <v>2.0339047635417501E-8</v>
      </c>
      <c r="CV85" s="10">
        <f>3/24000000*OO[[#This Row],[156 (08JUL1985 09:00:00)-Water Temperature (C)]]*OO[[#This Row],[98]]</f>
        <v>2.0339047635417501E-8</v>
      </c>
      <c r="CW85" s="10">
        <f>3/24000000*OO[[#This Row],[157 (08JUL1985 12:00:00)-Water Temperature (C)]]*OO[[#This Row],[99]]</f>
        <v>2.0339047635417501E-8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1.1023665576335988E-33</v>
      </c>
      <c r="D86" s="10">
        <f>3/24*OO[[#This Row],[60 (26JUN1985 09:00:00)-Water Temperature (C)]]*OO[[#This Row],[2]]/SUM(OO[2])</f>
        <v>1.9950510362533239E-19</v>
      </c>
      <c r="E86" s="10">
        <f>3/24*OO[[#This Row],[61 (26JUN1985 12:00:00)-Water Temperature (C)]]*OO[[#This Row],[3]]/SUM(OO[3])</f>
        <v>4.543121244172516E-8</v>
      </c>
      <c r="F86" s="10">
        <f>3/24*OO[[#This Row],[62 (26JUN1985 15:00:00)-Water Temperature (C)]]*OO[[#This Row],[4]]/SUM(OO[4])</f>
        <v>8.7140701874216769E-4</v>
      </c>
      <c r="G86" s="10">
        <f>3/24*OO[[#This Row],[63 (26JUN1985 18:00:00)-Water Temperature (C)]]*OO[[#This Row],[5]]/SUM(OO[5])</f>
        <v>2.7498259754340993E-2</v>
      </c>
      <c r="H86" s="10">
        <f>3/24*OO[[#This Row],[64 (26JUN1985 21:00:00)-Water Temperature (C)]]*OO[[#This Row],[6]]/SUM(OO[6])</f>
        <v>6.2178836943897427E-2</v>
      </c>
      <c r="I86" s="10">
        <f>3/24*OO[[#This Row],[65 (27JUN1985 00:00:00)-Water Temperature (C)]]*OO[[#This Row],[7]]/SUM(OO[7])</f>
        <v>3.0909670672726208E-2</v>
      </c>
      <c r="J86" s="10">
        <f>3/24*OO[[#This Row],[66 (27JUN1985 03:00:00)-Water Temperature (C)]]*OO[[#This Row],[8]]/SUM(OO[8])</f>
        <v>6.1152586653460119E-3</v>
      </c>
      <c r="K86" s="10">
        <f>3/24*OO[[#This Row],[67 (27JUN1985 06:00:00)-Water Temperature (C)]]*OO[[#This Row],[9]]/SUM(OO[9])</f>
        <v>7.1809351240842011E-4</v>
      </c>
      <c r="L86" s="10">
        <f>3/24*OO[[#This Row],[68 (27JUN1985 09:00:00)-Water Temperature (C)]]*OO[[#This Row],[10]]/SUM(OO[10])</f>
        <v>8.7864501724660283E-5</v>
      </c>
      <c r="M86" s="10">
        <f>3/24*OO[[#This Row],[69 (27JUN1985 12:00:00)-Water Temperature (C)]]*OO[[#This Row],[11]]/SUM(OO[11])</f>
        <v>3.1513370250258107E-5</v>
      </c>
      <c r="N86" s="10">
        <f>3/24*OO[[#This Row],[70 (27JUN1985 15:00:00)-Water Temperature (C)]]*OO[[#This Row],[12]]/SUM(OO[12])</f>
        <v>2.4694084526441122E-5</v>
      </c>
      <c r="O86" s="10">
        <f>3/24*OO[[#This Row],[71 (27JUN1985 18:00:00)-Water Temperature (C)]]*OO[[#This Row],[13]]/SUM(OO[13])</f>
        <v>2.2153590210152757E-5</v>
      </c>
      <c r="P86" s="10">
        <f>3/24*OO[[#This Row],[72 (27JUN1985 21:00:00)-Water Temperature (C)]]*OO[[#This Row],[14]]/SUM(OO[14])</f>
        <v>2.1190356240466656E-5</v>
      </c>
      <c r="Q86" s="10">
        <f>3/24*OO[[#This Row],[73 (28JUN1985 00:00:00)-Water Temperature (C)]]*OO[[#This Row],[15]]/SUM(OO[15])</f>
        <v>2.2200228013011064E-5</v>
      </c>
      <c r="R86" s="10">
        <f>3/24*OO[[#This Row],[74 (28JUN1985 03:00:00)-Water Temperature (C)]]*OO[[#This Row],[16]]/SUM(OO[16])</f>
        <v>2.3061156912862202E-5</v>
      </c>
      <c r="S86" s="10">
        <f>3/24*OO[[#This Row],[75 (28JUN1985 06:00:00)-Water Temperature (C)]]*OO[[#This Row],[17]]/SUM(OO[17])</f>
        <v>2.2316036598657638E-5</v>
      </c>
      <c r="T86" s="10">
        <f>3/24*OO[[#This Row],[76 (28JUN1985 09:00:00)-Water Temperature (C)]]*OO[[#This Row],[18]]/SUM(OO[18])</f>
        <v>2.0316673017826843E-5</v>
      </c>
      <c r="U86" s="10">
        <f>3/24*OO[[#This Row],[77 (28JUN1985 12:00:00)-Water Temperature (C)]]*OO[[#This Row],[19]]/SUM(OO[19])</f>
        <v>1.8141454302620074E-5</v>
      </c>
      <c r="V86" s="10">
        <f>3/24000000*OO[[#This Row],[78 (28JUN1985 15:00:00)-Water Temperature (C)]]*OO[[#This Row],[20]]</f>
        <v>1.5857556212801248E-5</v>
      </c>
      <c r="W86" s="10">
        <f>3/24000000*OO[[#This Row],[79 (28JUN1985 18:00:00)-Water Temperature (C)]]*OO[[#This Row],[21]]</f>
        <v>1.3826436428049999E-5</v>
      </c>
      <c r="X86" s="10">
        <f>3/24000000*OO[[#This Row],[80 (28JUN1985 21:00:00)-Water Temperature (C)]]*OO[[#This Row],[22]]</f>
        <v>1.2062175889475001E-5</v>
      </c>
      <c r="Y86" s="10">
        <f>3/24000000*OO[[#This Row],[81 (29JUN1985 00:00:00)-Water Temperature (C)]]*OO[[#This Row],[23]]</f>
        <v>1.055311562776E-5</v>
      </c>
      <c r="Z86" s="10">
        <f>3/24000000*OO[[#This Row],[82 (29JUN1985 03:00:00)-Water Temperature (C)]]*OO[[#This Row],[24]]</f>
        <v>9.2572694257124985E-6</v>
      </c>
      <c r="AA86" s="10">
        <f>3/24000000*OO[[#This Row],[83 (29JUN1985 06:00:00)-Water Temperature (C)]]*OO[[#This Row],[25]]</f>
        <v>8.0873882729250003E-6</v>
      </c>
      <c r="AB86" s="10">
        <f>3/24000000*OO[[#This Row],[84 (29JUN1985 09:00:00)-Water Temperature (C)]]*OO[[#This Row],[26]]</f>
        <v>7.0934275575624998E-6</v>
      </c>
      <c r="AC86" s="10">
        <f>3/24000000*OO[[#This Row],[85 (29JUN1985 12:00:00)-Water Temperature (C)]]*OO[[#This Row],[27]]</f>
        <v>6.2359625882687503E-6</v>
      </c>
      <c r="AD86" s="10">
        <f>3/24000000*OO[[#This Row],[86 (29JUN1985 15:00:00)-Water Temperature (C)]]*OO[[#This Row],[28]]</f>
        <v>5.4230023784374997E-6</v>
      </c>
      <c r="AE86" s="10">
        <f>3/24000000*OO[[#This Row],[88 (29JUN1985 21:00:00)-Water Temperature (C)]]*OO[[#This Row],[30]]</f>
        <v>4.1766696827625009E-6</v>
      </c>
      <c r="AF86" s="10">
        <f>3/24000000*OO[[#This Row],[88 (29JUN1985 21:00:00)-Water Temperature (C)]]*OO[[#This Row],[30]]</f>
        <v>4.1766696827625009E-6</v>
      </c>
      <c r="AG86" s="10">
        <f>3/24000000*OO[[#This Row],[89 (30JUN1985 00:00:00)-Water Temperature (C)]]*OO[[#This Row],[31]]</f>
        <v>3.6703381815449998E-6</v>
      </c>
      <c r="AH86" s="10">
        <f>3/24000000*OO[[#This Row],[90 (30JUN1985 03:00:00)-Water Temperature (C)]]*OO[[#This Row],[32]]</f>
        <v>3.21027174198E-6</v>
      </c>
      <c r="AI86" s="10">
        <f>3/24000000*OO[[#This Row],[91 (30JUN1985 06:00:00)-Water Temperature (C)]]*OO[[#This Row],[33]]</f>
        <v>2.8040582922624996E-6</v>
      </c>
      <c r="AJ86" s="10">
        <f>3/24000000*OO[[#This Row],[92 (30JUN1985 09:00:00)-Water Temperature (C)]]*OO[[#This Row],[34]]</f>
        <v>2.5226976495249998E-6</v>
      </c>
      <c r="AK86" s="10">
        <f>3/24000000*OO[[#This Row],[93 (30JUN1985 12:00:00)-Water Temperature (C)]]*OO[[#This Row],[35]]</f>
        <v>2.2415644376249997E-6</v>
      </c>
      <c r="AL86" s="10">
        <f>3/24000000*OO[[#This Row],[94 (30JUN1985 15:00:00)-Water Temperature (C)]]*OO[[#This Row],[36]]</f>
        <v>1.9828457712980002E-6</v>
      </c>
      <c r="AM86" s="10">
        <f>3/24000000*OO[[#This Row],[95 (30JUN1985 18:00:00)-Water Temperature (C)]]*OO[[#This Row],[37]]</f>
        <v>1.7618196575954998E-6</v>
      </c>
      <c r="AN86" s="10">
        <f>3/24000000*OO[[#This Row],[96 (30JUN1985 21:00:00)-Water Temperature (C)]]*OO[[#This Row],[38]]</f>
        <v>1.5328585259312496E-6</v>
      </c>
      <c r="AO86" s="10">
        <f>3/24000000*OO[[#This Row],[97 (01JUL1985 00:00:00)-Water Temperature (C)]]*OO[[#This Row],[39]]</f>
        <v>1.3174394083379999E-6</v>
      </c>
      <c r="AP86" s="10">
        <f>3/24000000*OO[[#This Row],[98 (01JUL1985 03:00:00)-Water Temperature (C)]]*OO[[#This Row],[40]]</f>
        <v>1.1170759813945E-6</v>
      </c>
      <c r="AQ86" s="10">
        <f>3/24000000*OO[[#This Row],[99 (01JUL1985 06:00:00)-Water Temperature (C)]]*OO[[#This Row],[41]]</f>
        <v>9.2583139158174989E-7</v>
      </c>
      <c r="AR86" s="10">
        <f>3/24000000*OO[[#This Row],[100 (01JUL1985 09:00:00)-Water Temperature (C)]]*OO[[#This Row],[42]]</f>
        <v>7.7711573856612502E-7</v>
      </c>
      <c r="AS86" s="10">
        <f>3/24000000*OO[[#This Row],[101 (01JUL1985 12:00:00)-Water Temperature (C)]]*OO[[#This Row],[43]]</f>
        <v>6.5113083229687502E-7</v>
      </c>
      <c r="AT86" s="10">
        <f>3/24000000*OO[[#This Row],[102 (01JUL1985 15:00:00)-Water Temperature (C)]]*OO[[#This Row],[44]]</f>
        <v>5.5830872245637489E-7</v>
      </c>
      <c r="AU86" s="10">
        <f>3/24000000*OO[[#This Row],[103 (01JUL1985 18:00:00)-Water Temperature (C)]]*OO[[#This Row],[45]]</f>
        <v>4.873730071937499E-7</v>
      </c>
      <c r="AV86" s="10">
        <f>3/24000000*OO[[#This Row],[104 (01JUL1985 21:00:00)-Water Temperature (C)]]*OO[[#This Row],[46]]</f>
        <v>4.2111978816562493E-7</v>
      </c>
      <c r="AW86" s="10">
        <f>3/24000000*OO[[#This Row],[105 (02JUL1985 00:00:00)-Water Temperature (C)]]*OO[[#This Row],[47]]</f>
        <v>3.6518864782387493E-7</v>
      </c>
      <c r="AX86" s="10">
        <f>3/24000000*OO[[#This Row],[106 (02JUL1985 03:00:00)-Water Temperature (C)]]*OO[[#This Row],[48]]</f>
        <v>3.1066577769337497E-7</v>
      </c>
      <c r="AY86" s="10">
        <f>3/24000000*OO[[#This Row],[107 (02JUL1985 06:00:00)-Water Temperature (C)]]*OO[[#This Row],[49]]</f>
        <v>2.5314909553124997E-7</v>
      </c>
      <c r="AZ86" s="10">
        <f>3/24000000*OO[[#This Row],[108 (02JUL1985 09:00:00)-Water Temperature (C)]]*OO[[#This Row],[50]]</f>
        <v>2.0222791377337499E-7</v>
      </c>
      <c r="BA86" s="10">
        <f>3/24000000*OO[[#This Row],[109 (02JUL1985 12:00:00)-Water Temperature (C)]]*OO[[#This Row],[51]]</f>
        <v>1.5724470835919999E-7</v>
      </c>
      <c r="BB86" s="10">
        <f>3/24000000*OO[[#This Row],[110 (02JUL1985 15:00:00)-Water Temperature (C)]]*OO[[#This Row],[52]]</f>
        <v>1.2506069874559998E-7</v>
      </c>
      <c r="BC86" s="10">
        <f>3/24000000*OO[[#This Row],[111 (02JUL1985 18:00:00)-Water Temperature (C)]]*OO[[#This Row],[53]]</f>
        <v>1.0317114906427498E-7</v>
      </c>
      <c r="BD86" s="10">
        <f>3/24000000*OO[[#This Row],[112 (02JUL1985 21:00:00)-Water Temperature (C)]]*OO[[#This Row],[54]]</f>
        <v>8.6641401915449996E-8</v>
      </c>
      <c r="BE86" s="10">
        <f>3/24000000*OO[[#This Row],[113 (03JUL1985 00:00:00)-Water Temperature (C)]]*OO[[#This Row],[55]]</f>
        <v>7.4579179654349982E-8</v>
      </c>
      <c r="BF86" s="10">
        <f>3/24000000*OO[[#This Row],[114 (03JUL1985 03:00:00)-Water Temperature (C)]]*OO[[#This Row],[56]]</f>
        <v>6.5495263490212503E-8</v>
      </c>
      <c r="BG86" s="10">
        <f>3/24000000*OO[[#This Row],[115 (03JUL1985 06:00:00)-Water Temperature (C)]]*OO[[#This Row],[57]]</f>
        <v>5.814732997587499E-8</v>
      </c>
      <c r="BH86" s="10">
        <f>3/24000000*OO[[#This Row],[116 (03JUL1985 09:00:00)-Water Temperature (C)]]*OO[[#This Row],[58]]</f>
        <v>5.2769139645599998E-8</v>
      </c>
      <c r="BI86" s="10">
        <f>3/24000000*OO[[#This Row],[117 (03JUL1985 12:00:00)-Water Temperature (C)]]*OO[[#This Row],[59]]</f>
        <v>4.6859372431212505E-8</v>
      </c>
      <c r="BJ86" s="10">
        <f>3/24000000*OO[[#This Row],[118 (03JUL1985 15:00:00)-Water Temperature (C)]]*OO[[#This Row],[60]]</f>
        <v>4.3469807636362492E-8</v>
      </c>
      <c r="BK86" s="10">
        <f>3/24000000*OO[[#This Row],[119 (03JUL1985 18:00:00)-Water Temperature (C)]]*OO[[#This Row],[61]]</f>
        <v>3.9755743401249999E-8</v>
      </c>
      <c r="BL86" s="10">
        <f>3/24000000*OO[[#This Row],[120 (03JUL1985 21:00:00)-Water Temperature (C)]]*OO[[#This Row],[62]]</f>
        <v>3.5883381077424996E-8</v>
      </c>
      <c r="BM86" s="10">
        <f>3/24000000*OO[[#This Row],[121 (04JUL1985 00:00:00)-Water Temperature (C)]]*OO[[#This Row],[63]]</f>
        <v>3.2455994030437495E-8</v>
      </c>
      <c r="BN86" s="10">
        <f>3/24000000*OO[[#This Row],[122 (04JUL1985 03:00:00)-Water Temperature (C)]]*OO[[#This Row],[64]]</f>
        <v>2.9219778279174997E-8</v>
      </c>
      <c r="BO86" s="10">
        <f>3/24000000*OO[[#This Row],[123 (04JUL1985 06:00:00)-Water Temperature (C)]]*OO[[#This Row],[65]]</f>
        <v>2.6066198338749999E-8</v>
      </c>
      <c r="BP86" s="10">
        <f>3/24000000*OO[[#This Row],[124 (04JUL1985 09:00:00)-Water Temperature (C)]]*OO[[#This Row],[66]]</f>
        <v>2.3470130746462495E-8</v>
      </c>
      <c r="BQ86" s="10">
        <f>3/24000000*OO[[#This Row],[125 (04JUL1985 12:00:00)-Water Temperature (C)]]*OO[[#This Row],[67]]</f>
        <v>2.1046226663111252E-8</v>
      </c>
      <c r="BR86" s="10">
        <f>3/24000000*OO[[#This Row],[126 (04JUL1985 15:00:00)-Water Temperature (C)]]*OO[[#This Row],[68]]</f>
        <v>1.9480370259817498E-8</v>
      </c>
      <c r="BS86" s="10">
        <f>3/24000000*OO[[#This Row],[127 (04JUL1985 18:00:00)-Water Temperature (C)]]*OO[[#This Row],[69]]</f>
        <v>1.8472977167579998E-8</v>
      </c>
      <c r="BT86" s="10">
        <f>3/24000000*OO[[#This Row],[128 (04JUL1985 21:00:00)-Water Temperature (C)]]*OO[[#This Row],[70]]</f>
        <v>1.73933493382275E-8</v>
      </c>
      <c r="BU86" s="10">
        <f>3/24000000*OO[[#This Row],[129 (05JUL1985 00:00:00)-Water Temperature (C)]]*OO[[#This Row],[71]]</f>
        <v>1.6578646245320004E-8</v>
      </c>
      <c r="BV86" s="10">
        <f>3/24000000*OO[[#This Row],[130 (05JUL1985 03:00:00)-Water Temperature (C)]]*OO[[#This Row],[72]]</f>
        <v>1.6706608573325E-8</v>
      </c>
      <c r="BW86" s="10">
        <f>3/24000000*OO[[#This Row],[131 (05JUL1985 06:00:00)-Water Temperature (C)]]*OO[[#This Row],[73]]</f>
        <v>1.8065655091608751E-8</v>
      </c>
      <c r="BX86" s="10">
        <f>3/24000000*OO[[#This Row],[132 (05JUL1985 09:00:00)-Water Temperature (C)]]*OO[[#This Row],[74]]</f>
        <v>2.0439870214749998E-8</v>
      </c>
      <c r="BY86" s="10">
        <f>3/24000000*OO[[#This Row],[133 (05JUL1985 12:00:00)-Water Temperature (C)]]*OO[[#This Row],[75]]</f>
        <v>2.2082473592514996E-8</v>
      </c>
      <c r="BZ86" s="10">
        <f>3/24000000*OO[[#This Row],[134 (05JUL1985 15:00:00)-Water Temperature (C)]]*OO[[#This Row],[76]]</f>
        <v>2.2759988270309994E-8</v>
      </c>
      <c r="CA86" s="10">
        <f>3/24000000*OO[[#This Row],[135 (05JUL1985 18:00:00)-Water Temperature (C)]]*OO[[#This Row],[77]]</f>
        <v>2.2157080095605003E-8</v>
      </c>
      <c r="CB86" s="10">
        <f>3/24000000*OO[[#This Row],[136 (05JUL1985 21:00:00)-Water Temperature (C)]]*OO[[#This Row],[78]]</f>
        <v>2.0813381955604997E-8</v>
      </c>
      <c r="CC86" s="10">
        <f>3/24000000*OO[[#This Row],[137 (06JUL1985 00:00:00)-Water Temperature (C)]]*OO[[#This Row],[79]]</f>
        <v>1.9192675973699999E-8</v>
      </c>
      <c r="CD86" s="10">
        <f>3/24000000*OO[[#This Row],[138 (06JUL1985 03:00:00)-Water Temperature (C)]]*OO[[#This Row],[80]]</f>
        <v>1.76402859703E-8</v>
      </c>
      <c r="CE86" s="10">
        <f>3/24000000*OO[[#This Row],[139 (06JUL1985 06:00:00)-Water Temperature (C)]]*OO[[#This Row],[81]]</f>
        <v>1.65098486551275E-8</v>
      </c>
      <c r="CF86" s="10">
        <f>3/24000000*OO[[#This Row],[140 (06JUL1985 09:00:00)-Water Temperature (C)]]*OO[[#This Row],[82]]</f>
        <v>1.5949197803422496E-8</v>
      </c>
      <c r="CG86" s="10">
        <f>3/24000000*OO[[#This Row],[141 (06JUL1985 12:00:00)-Water Temperature (C)]]*OO[[#This Row],[83]]</f>
        <v>1.5477081325929999E-8</v>
      </c>
      <c r="CH86" s="10">
        <f>3/24000000*OO[[#This Row],[142 (06JUL1985 15:00:00)-Water Temperature (C)]]*OO[[#This Row],[84]]</f>
        <v>1.5190100730730001E-8</v>
      </c>
      <c r="CI86" s="10">
        <f>3/24000000*OO[[#This Row],[143 (06JUL1985 18:00:00)-Water Temperature (C)]]*OO[[#This Row],[85]]</f>
        <v>1.4939876992989999E-8</v>
      </c>
      <c r="CJ86" s="10">
        <f>3/24000000*OO[[#This Row],[144 (06JUL1985 21:00:00)-Water Temperature (C)]]*OO[[#This Row],[86]]</f>
        <v>1.4492900494274999E-8</v>
      </c>
      <c r="CK86" s="10">
        <f>3/24000000*OO[[#This Row],[145 (07JUL1985 00:00:00)-Water Temperature (C)]]*OO[[#This Row],[87]]</f>
        <v>1.39234180958775E-8</v>
      </c>
      <c r="CL86" s="10">
        <f>3/24000000*OO[[#This Row],[146 (07JUL1985 03:00:00)-Water Temperature (C)]]*OO[[#This Row],[88]]</f>
        <v>1.3565486905274999E-8</v>
      </c>
      <c r="CM86" s="10">
        <f>3/24000000*OO[[#This Row],[147 (07JUL1985 06:00:00)-Water Temperature (C)]]*OO[[#This Row],[89]]</f>
        <v>1.3363496191499999E-8</v>
      </c>
      <c r="CN86" s="10">
        <f>3/24000000*OO[[#This Row],[148 (07JUL1985 09:00:00)-Water Temperature (C)]]*OO[[#This Row],[90]]</f>
        <v>1.3441138960208749E-8</v>
      </c>
      <c r="CO86" s="10">
        <f>3/24000000*OO[[#This Row],[149 (07JUL1985 12:00:00)-Water Temperature (C)]]*OO[[#This Row],[91]]</f>
        <v>1.349018348151375E-8</v>
      </c>
      <c r="CP86" s="10">
        <f>3/24000000*OO[[#This Row],[150 (07JUL1985 15:00:00)-Water Temperature (C)]]*OO[[#This Row],[92]]</f>
        <v>1.349018348151375E-8</v>
      </c>
      <c r="CQ86" s="10">
        <f>3/24000000*OO[[#This Row],[151 (07JUL1985 18:00:00)-Water Temperature (C)]]*OO[[#This Row],[93]]</f>
        <v>1.349018348151375E-8</v>
      </c>
      <c r="CR86" s="10">
        <f>3/24000000*OO[[#This Row],[152 (07JUL1985 21:00:00)-Water Temperature (C)]]*OO[[#This Row],[94]]</f>
        <v>1.349018348151375E-8</v>
      </c>
      <c r="CS86" s="10">
        <f>3/24000000*OO[[#This Row],[153 (08JUL1985 00:00:00)-Water Temperature (C)]]*OO[[#This Row],[95]]</f>
        <v>1.349018348151375E-8</v>
      </c>
      <c r="CT86" s="10">
        <f>3/24000000*OO[[#This Row],[154 (08JUL1985 03:00:00)-Water Temperature (C)]]*OO[[#This Row],[96]]</f>
        <v>1.349018348151375E-8</v>
      </c>
      <c r="CU86" s="10">
        <f>3/24000000*OO[[#This Row],[155 (08JUL1985 06:00:00)-Water Temperature (C)]]*OO[[#This Row],[97]]</f>
        <v>1.349018348151375E-8</v>
      </c>
      <c r="CV86" s="10">
        <f>3/24000000*OO[[#This Row],[156 (08JUL1985 09:00:00)-Water Temperature (C)]]*OO[[#This Row],[98]]</f>
        <v>1.349018348151375E-8</v>
      </c>
      <c r="CW86" s="10">
        <f>3/24000000*OO[[#This Row],[157 (08JUL1985 12:00:00)-Water Temperature (C)]]*OO[[#This Row],[99]]</f>
        <v>1.349018348151375E-8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3.2236629142917883E-34</v>
      </c>
      <c r="D87" s="10">
        <f>3/24*OO[[#This Row],[60 (26JUN1985 09:00:00)-Water Temperature (C)]]*OO[[#This Row],[2]]/SUM(OO[2])</f>
        <v>6.1889083995484236E-20</v>
      </c>
      <c r="E87" s="10">
        <f>3/24*OO[[#This Row],[61 (26JUN1985 12:00:00)-Water Temperature (C)]]*OO[[#This Row],[3]]/SUM(OO[3])</f>
        <v>2.2045759703551952E-8</v>
      </c>
      <c r="F87" s="10">
        <f>3/24*OO[[#This Row],[62 (26JUN1985 15:00:00)-Water Temperature (C)]]*OO[[#This Row],[4]]/SUM(OO[4])</f>
        <v>8.4868674425186714E-4</v>
      </c>
      <c r="G87" s="10">
        <f>3/24*OO[[#This Row],[63 (26JUN1985 18:00:00)-Water Temperature (C)]]*OO[[#This Row],[5]]/SUM(OO[5])</f>
        <v>3.314954469891998E-2</v>
      </c>
      <c r="H87" s="10">
        <f>3/24*OO[[#This Row],[64 (26JUN1985 21:00:00)-Water Temperature (C)]]*OO[[#This Row],[6]]/SUM(OO[6])</f>
        <v>8.5128809187676013E-2</v>
      </c>
      <c r="I87" s="10">
        <f>3/24*OO[[#This Row],[65 (27JUN1985 00:00:00)-Water Temperature (C)]]*OO[[#This Row],[7]]/SUM(OO[7])</f>
        <v>4.5944637525233811E-2</v>
      </c>
      <c r="J87" s="10">
        <f>3/24*OO[[#This Row],[66 (27JUN1985 03:00:00)-Water Temperature (C)]]*OO[[#This Row],[8]]/SUM(OO[8])</f>
        <v>9.5892390287337075E-3</v>
      </c>
      <c r="K87" s="10">
        <f>3/24*OO[[#This Row],[67 (27JUN1985 06:00:00)-Water Temperature (C)]]*OO[[#This Row],[9]]/SUM(OO[9])</f>
        <v>1.1574364229146423E-3</v>
      </c>
      <c r="L87" s="10">
        <f>3/24*OO[[#This Row],[68 (27JUN1985 09:00:00)-Water Temperature (C)]]*OO[[#This Row],[10]]/SUM(OO[10])</f>
        <v>1.3709620102112319E-4</v>
      </c>
      <c r="M87" s="10">
        <f>3/24*OO[[#This Row],[69 (27JUN1985 12:00:00)-Water Temperature (C)]]*OO[[#This Row],[11]]/SUM(OO[11])</f>
        <v>4.4803353341481262E-5</v>
      </c>
      <c r="N87" s="10">
        <f>3/24*OO[[#This Row],[70 (27JUN1985 15:00:00)-Water Temperature (C)]]*OO[[#This Row],[12]]/SUM(OO[12])</f>
        <v>3.424718641199268E-5</v>
      </c>
      <c r="O87" s="10">
        <f>3/24*OO[[#This Row],[71 (27JUN1985 18:00:00)-Water Temperature (C)]]*OO[[#This Row],[13]]/SUM(OO[13])</f>
        <v>3.0581583907685574E-5</v>
      </c>
      <c r="P87" s="10">
        <f>3/24*OO[[#This Row],[72 (27JUN1985 21:00:00)-Water Temperature (C)]]*OO[[#This Row],[14]]/SUM(OO[14])</f>
        <v>2.8983243087234299E-5</v>
      </c>
      <c r="Q87" s="10">
        <f>3/24*OO[[#This Row],[73 (28JUN1985 00:00:00)-Water Temperature (C)]]*OO[[#This Row],[15]]/SUM(OO[15])</f>
        <v>3.0216466879066214E-5</v>
      </c>
      <c r="R87" s="10">
        <f>3/24*OO[[#This Row],[74 (28JUN1985 03:00:00)-Water Temperature (C)]]*OO[[#This Row],[16]]/SUM(OO[16])</f>
        <v>3.1493571809401788E-5</v>
      </c>
      <c r="S87" s="10">
        <f>3/24*OO[[#This Row],[75 (28JUN1985 06:00:00)-Water Temperature (C)]]*OO[[#This Row],[17]]/SUM(OO[17])</f>
        <v>3.06502629571229E-5</v>
      </c>
      <c r="T87" s="10">
        <f>3/24*OO[[#This Row],[76 (28JUN1985 09:00:00)-Water Temperature (C)]]*OO[[#This Row],[18]]/SUM(OO[18])</f>
        <v>2.8017111304466487E-5</v>
      </c>
      <c r="U87" s="10">
        <f>3/24*OO[[#This Row],[77 (28JUN1985 12:00:00)-Water Temperature (C)]]*OO[[#This Row],[19]]/SUM(OO[19])</f>
        <v>2.5091399080908684E-5</v>
      </c>
      <c r="V87" s="10">
        <f>3/24000000*OO[[#This Row],[78 (28JUN1985 15:00:00)-Water Temperature (C)]]*OO[[#This Row],[20]]</f>
        <v>2.1919366470399997E-5</v>
      </c>
      <c r="W87" s="10">
        <f>3/24000000*OO[[#This Row],[79 (28JUN1985 18:00:00)-Water Temperature (C)]]*OO[[#This Row],[21]]</f>
        <v>1.9092546745443752E-5</v>
      </c>
      <c r="X87" s="10">
        <f>3/24000000*OO[[#This Row],[80 (28JUN1985 21:00:00)-Water Temperature (C)]]*OO[[#This Row],[22]]</f>
        <v>1.6616744400320002E-5</v>
      </c>
      <c r="Y87" s="10">
        <f>3/24000000*OO[[#This Row],[81 (29JUN1985 00:00:00)-Water Temperature (C)]]*OO[[#This Row],[23]]</f>
        <v>1.4533672170562501E-5</v>
      </c>
      <c r="Z87" s="10">
        <f>3/24000000*OO[[#This Row],[82 (29JUN1985 03:00:00)-Water Temperature (C)]]*OO[[#This Row],[24]]</f>
        <v>1.2741038586765001E-5</v>
      </c>
      <c r="AA87" s="10">
        <f>3/24000000*OO[[#This Row],[83 (29JUN1985 06:00:00)-Water Temperature (C)]]*OO[[#This Row],[25]]</f>
        <v>1.1133431585912499E-5</v>
      </c>
      <c r="AB87" s="10">
        <f>3/24000000*OO[[#This Row],[84 (29JUN1985 09:00:00)-Water Temperature (C)]]*OO[[#This Row],[26]]</f>
        <v>9.7809623013749997E-6</v>
      </c>
      <c r="AC87" s="10">
        <f>3/24000000*OO[[#This Row],[85 (29JUN1985 12:00:00)-Water Temperature (C)]]*OO[[#This Row],[27]]</f>
        <v>8.6181447276937503E-6</v>
      </c>
      <c r="AD87" s="10">
        <f>3/24000000*OO[[#This Row],[86 (29JUN1985 15:00:00)-Water Temperature (C)]]*OO[[#This Row],[28]]</f>
        <v>7.4950377656324989E-6</v>
      </c>
      <c r="AE87" s="10">
        <f>3/24000000*OO[[#This Row],[88 (29JUN1985 21:00:00)-Water Temperature (C)]]*OO[[#This Row],[30]]</f>
        <v>5.7486471050112499E-6</v>
      </c>
      <c r="AF87" s="10">
        <f>3/24000000*OO[[#This Row],[88 (29JUN1985 21:00:00)-Water Temperature (C)]]*OO[[#This Row],[30]]</f>
        <v>5.7486471050112499E-6</v>
      </c>
      <c r="AG87" s="10">
        <f>3/24000000*OO[[#This Row],[89 (30JUN1985 00:00:00)-Water Temperature (C)]]*OO[[#This Row],[31]]</f>
        <v>5.0481465902175001E-6</v>
      </c>
      <c r="AH87" s="10">
        <f>3/24000000*OO[[#This Row],[90 (30JUN1985 03:00:00)-Water Temperature (C)]]*OO[[#This Row],[32]]</f>
        <v>4.4191456603999992E-6</v>
      </c>
      <c r="AI87" s="10">
        <f>3/24000000*OO[[#This Row],[91 (30JUN1985 06:00:00)-Water Temperature (C)]]*OO[[#This Row],[33]]</f>
        <v>3.8643872692599994E-6</v>
      </c>
      <c r="AJ87" s="10">
        <f>3/24000000*OO[[#This Row],[92 (30JUN1985 09:00:00)-Water Temperature (C)]]*OO[[#This Row],[34]]</f>
        <v>3.4879386692649994E-6</v>
      </c>
      <c r="AK87" s="10">
        <f>3/24000000*OO[[#This Row],[93 (30JUN1985 12:00:00)-Water Temperature (C)]]*OO[[#This Row],[35]]</f>
        <v>3.1029166198099992E-6</v>
      </c>
      <c r="AL87" s="10">
        <f>3/24000000*OO[[#This Row],[94 (30JUN1985 15:00:00)-Water Temperature (C)]]*OO[[#This Row],[36]]</f>
        <v>2.7469296539999997E-6</v>
      </c>
      <c r="AM87" s="10">
        <f>3/24000000*OO[[#This Row],[95 (30JUN1985 18:00:00)-Water Temperature (C)]]*OO[[#This Row],[37]]</f>
        <v>2.44442533345E-6</v>
      </c>
      <c r="AN87" s="10">
        <f>3/24000000*OO[[#This Row],[96 (30JUN1985 21:00:00)-Water Temperature (C)]]*OO[[#This Row],[38]]</f>
        <v>2.1246871558687499E-6</v>
      </c>
      <c r="AO87" s="10">
        <f>3/24000000*OO[[#This Row],[97 (01JUL1985 00:00:00)-Water Temperature (C)]]*OO[[#This Row],[39]]</f>
        <v>1.8242896524832499E-6</v>
      </c>
      <c r="AP87" s="10">
        <f>3/24000000*OO[[#This Row],[98 (01JUL1985 03:00:00)-Water Temperature (C)]]*OO[[#This Row],[40]]</f>
        <v>1.5506568381119999E-6</v>
      </c>
      <c r="AQ87" s="10">
        <f>3/24000000*OO[[#This Row],[99 (01JUL1985 06:00:00)-Water Temperature (C)]]*OO[[#This Row],[41]]</f>
        <v>1.28900946372725E-6</v>
      </c>
      <c r="AR87" s="10">
        <f>3/24000000*OO[[#This Row],[100 (01JUL1985 09:00:00)-Water Temperature (C)]]*OO[[#This Row],[42]]</f>
        <v>1.0888459246259997E-6</v>
      </c>
      <c r="AS87" s="10">
        <f>3/24000000*OO[[#This Row],[101 (01JUL1985 12:00:00)-Water Temperature (C)]]*OO[[#This Row],[43]]</f>
        <v>9.1621371226562507E-7</v>
      </c>
      <c r="AT87" s="10">
        <f>3/24000000*OO[[#This Row],[102 (01JUL1985 15:00:00)-Water Temperature (C)]]*OO[[#This Row],[44]]</f>
        <v>7.8742496381799994E-7</v>
      </c>
      <c r="AU87" s="10">
        <f>3/24000000*OO[[#This Row],[103 (01JUL1985 18:00:00)-Water Temperature (C)]]*OO[[#This Row],[45]]</f>
        <v>6.8843350018800004E-7</v>
      </c>
      <c r="AV87" s="10">
        <f>3/24000000*OO[[#This Row],[104 (01JUL1985 21:00:00)-Water Temperature (C)]]*OO[[#This Row],[46]]</f>
        <v>5.9491811538000002E-7</v>
      </c>
      <c r="AW87" s="10">
        <f>3/24000000*OO[[#This Row],[105 (02JUL1985 00:00:00)-Water Temperature (C)]]*OO[[#This Row],[47]]</f>
        <v>5.1644958885000003E-7</v>
      </c>
      <c r="AX87" s="10">
        <f>3/24000000*OO[[#This Row],[106 (02JUL1985 03:00:00)-Water Temperature (C)]]*OO[[#This Row],[48]]</f>
        <v>4.4166851664300005E-7</v>
      </c>
      <c r="AY87" s="10">
        <f>3/24000000*OO[[#This Row],[107 (02JUL1985 06:00:00)-Water Temperature (C)]]*OO[[#This Row],[49]]</f>
        <v>3.6229341617437507E-7</v>
      </c>
      <c r="AZ87" s="10">
        <f>3/24000000*OO[[#This Row],[108 (02JUL1985 09:00:00)-Water Temperature (C)]]*OO[[#This Row],[50]]</f>
        <v>2.9163731085000002E-7</v>
      </c>
      <c r="BA87" s="10">
        <f>3/24000000*OO[[#This Row],[109 (02JUL1985 12:00:00)-Water Temperature (C)]]*OO[[#This Row],[51]]</f>
        <v>2.2712646079199997E-7</v>
      </c>
      <c r="BB87" s="10">
        <f>3/24000000*OO[[#This Row],[110 (02JUL1985 15:00:00)-Water Temperature (C)]]*OO[[#This Row],[52]]</f>
        <v>1.8027407305374997E-7</v>
      </c>
      <c r="BC87" s="10">
        <f>3/24000000*OO[[#This Row],[111 (02JUL1985 18:00:00)-Water Temperature (C)]]*OO[[#This Row],[53]]</f>
        <v>1.4810619680475E-7</v>
      </c>
      <c r="BD87" s="10">
        <f>3/24000000*OO[[#This Row],[112 (02JUL1985 21:00:00)-Water Temperature (C)]]*OO[[#This Row],[54]]</f>
        <v>1.2384260510700001E-7</v>
      </c>
      <c r="BE87" s="10">
        <f>3/24000000*OO[[#This Row],[113 (03JUL1985 00:00:00)-Water Temperature (C)]]*OO[[#This Row],[55]]</f>
        <v>1.0619437199649998E-7</v>
      </c>
      <c r="BF87" s="10">
        <f>3/24000000*OO[[#This Row],[114 (03JUL1985 03:00:00)-Water Temperature (C)]]*OO[[#This Row],[56]]</f>
        <v>9.3226850983912482E-8</v>
      </c>
      <c r="BG87" s="10">
        <f>3/24000000*OO[[#This Row],[115 (03JUL1985 06:00:00)-Water Temperature (C)]]*OO[[#This Row],[57]]</f>
        <v>8.2793918217937501E-8</v>
      </c>
      <c r="BH87" s="10">
        <f>3/24000000*OO[[#This Row],[116 (03JUL1985 09:00:00)-Water Temperature (C)]]*OO[[#This Row],[58]]</f>
        <v>7.5362023330299996E-8</v>
      </c>
      <c r="BI87" s="10">
        <f>3/24000000*OO[[#This Row],[117 (03JUL1985 12:00:00)-Water Temperature (C)]]*OO[[#This Row],[59]]</f>
        <v>6.6794437071450001E-8</v>
      </c>
      <c r="BJ87" s="10">
        <f>3/24000000*OO[[#This Row],[118 (03JUL1985 15:00:00)-Water Temperature (C)]]*OO[[#This Row],[60]]</f>
        <v>6.2012410565174996E-8</v>
      </c>
      <c r="BK87" s="10">
        <f>3/24000000*OO[[#This Row],[119 (03JUL1985 18:00:00)-Water Temperature (C)]]*OO[[#This Row],[61]]</f>
        <v>5.6679343872149996E-8</v>
      </c>
      <c r="BL87" s="10">
        <f>3/24000000*OO[[#This Row],[120 (03JUL1985 21:00:00)-Water Temperature (C)]]*OO[[#This Row],[62]]</f>
        <v>5.1048280845900006E-8</v>
      </c>
      <c r="BM87" s="10">
        <f>3/24000000*OO[[#This Row],[121 (04JUL1985 00:00:00)-Water Temperature (C)]]*OO[[#This Row],[63]]</f>
        <v>4.6077469683712498E-8</v>
      </c>
      <c r="BN87" s="10">
        <f>3/24000000*OO[[#This Row],[122 (04JUL1985 03:00:00)-Water Temperature (C)]]*OO[[#This Row],[64]]</f>
        <v>4.1495238774687498E-8</v>
      </c>
      <c r="BO87" s="10">
        <f>3/24000000*OO[[#This Row],[123 (04JUL1985 06:00:00)-Water Temperature (C)]]*OO[[#This Row],[65]]</f>
        <v>3.7101226565549997E-8</v>
      </c>
      <c r="BP87" s="10">
        <f>3/24000000*OO[[#This Row],[124 (04JUL1985 09:00:00)-Water Temperature (C)]]*OO[[#This Row],[66]]</f>
        <v>3.3542353336237498E-8</v>
      </c>
      <c r="BQ87" s="10">
        <f>3/24000000*OO[[#This Row],[125 (04JUL1985 12:00:00)-Water Temperature (C)]]*OO[[#This Row],[67]]</f>
        <v>3.0035179140750001E-8</v>
      </c>
      <c r="BR87" s="10">
        <f>3/24000000*OO[[#This Row],[126 (04JUL1985 15:00:00)-Water Temperature (C)]]*OO[[#This Row],[68]]</f>
        <v>2.7691637258999998E-8</v>
      </c>
      <c r="BS87" s="10">
        <f>3/24000000*OO[[#This Row],[127 (04JUL1985 18:00:00)-Water Temperature (C)]]*OO[[#This Row],[69]]</f>
        <v>2.6168333676224998E-8</v>
      </c>
      <c r="BT87" s="10">
        <f>3/24000000*OO[[#This Row],[128 (04JUL1985 21:00:00)-Water Temperature (C)]]*OO[[#This Row],[70]]</f>
        <v>2.4549832788075001E-8</v>
      </c>
      <c r="BU87" s="10">
        <f>3/24000000*OO[[#This Row],[129 (05JUL1985 00:00:00)-Water Temperature (C)]]*OO[[#This Row],[71]]</f>
        <v>2.3295412610249996E-8</v>
      </c>
      <c r="BV87" s="10">
        <f>3/24000000*OO[[#This Row],[130 (05JUL1985 03:00:00)-Water Temperature (C)]]*OO[[#This Row],[72]]</f>
        <v>2.334420100885E-8</v>
      </c>
      <c r="BW87" s="10">
        <f>3/24000000*OO[[#This Row],[131 (05JUL1985 06:00:00)-Water Temperature (C)]]*OO[[#This Row],[73]]</f>
        <v>2.5128539988275001E-8</v>
      </c>
      <c r="BX87" s="10">
        <f>3/24000000*OO[[#This Row],[132 (05JUL1985 09:00:00)-Water Temperature (C)]]*OO[[#This Row],[74]]</f>
        <v>2.85042660709E-8</v>
      </c>
      <c r="BY87" s="10">
        <f>3/24000000*OO[[#This Row],[133 (05JUL1985 12:00:00)-Water Temperature (C)]]*OO[[#This Row],[75]]</f>
        <v>3.0939045867950003E-8</v>
      </c>
      <c r="BZ87" s="10">
        <f>3/24000000*OO[[#This Row],[134 (05JUL1985 15:00:00)-Water Temperature (C)]]*OO[[#This Row],[76]]</f>
        <v>3.1991487747649994E-8</v>
      </c>
      <c r="CA87" s="10">
        <f>3/24000000*OO[[#This Row],[135 (05JUL1985 18:00:00)-Water Temperature (C)]]*OO[[#This Row],[77]]</f>
        <v>3.1262448938662493E-8</v>
      </c>
      <c r="CB87" s="10">
        <f>3/24000000*OO[[#This Row],[136 (05JUL1985 21:00:00)-Water Temperature (C)]]*OO[[#This Row],[78]]</f>
        <v>2.9403556341874998E-8</v>
      </c>
      <c r="CC87" s="10">
        <f>3/24000000*OO[[#This Row],[137 (06JUL1985 00:00:00)-Water Temperature (C)]]*OO[[#This Row],[79]]</f>
        <v>2.7127385255325002E-8</v>
      </c>
      <c r="CD87" s="10">
        <f>3/24000000*OO[[#This Row],[138 (06JUL1985 03:00:00)-Water Temperature (C)]]*OO[[#This Row],[80]]</f>
        <v>2.4925227936149998E-8</v>
      </c>
      <c r="CE87" s="10">
        <f>3/24000000*OO[[#This Row],[139 (06JUL1985 06:00:00)-Water Temperature (C)]]*OO[[#This Row],[81]]</f>
        <v>2.3328648890312496E-8</v>
      </c>
      <c r="CF87" s="10">
        <f>3/24000000*OO[[#This Row],[140 (06JUL1985 09:00:00)-Water Temperature (C)]]*OO[[#This Row],[82]]</f>
        <v>2.2589309316599998E-8</v>
      </c>
      <c r="CG87" s="10">
        <f>3/24000000*OO[[#This Row],[141 (06JUL1985 12:00:00)-Water Temperature (C)]]*OO[[#This Row],[83]]</f>
        <v>2.19259765790625E-8</v>
      </c>
      <c r="CH87" s="10">
        <f>3/24000000*OO[[#This Row],[142 (06JUL1985 15:00:00)-Water Temperature (C)]]*OO[[#This Row],[84]]</f>
        <v>2.151438997112625E-8</v>
      </c>
      <c r="CI87" s="10">
        <f>3/24000000*OO[[#This Row],[143 (06JUL1985 18:00:00)-Water Temperature (C)]]*OO[[#This Row],[85]]</f>
        <v>2.1131569259666247E-8</v>
      </c>
      <c r="CJ87" s="10">
        <f>3/24000000*OO[[#This Row],[144 (06JUL1985 21:00:00)-Water Temperature (C)]]*OO[[#This Row],[86]]</f>
        <v>2.0460998974556249E-8</v>
      </c>
      <c r="CK87" s="10">
        <f>3/24000000*OO[[#This Row],[145 (07JUL1985 00:00:00)-Water Temperature (C)]]*OO[[#This Row],[87]]</f>
        <v>1.9601332841912499E-8</v>
      </c>
      <c r="CL87" s="10">
        <f>3/24000000*OO[[#This Row],[146 (07JUL1985 03:00:00)-Water Temperature (C)]]*OO[[#This Row],[88]]</f>
        <v>1.908675084744E-8</v>
      </c>
      <c r="CM87" s="10">
        <f>3/24000000*OO[[#This Row],[147 (07JUL1985 06:00:00)-Water Temperature (C)]]*OO[[#This Row],[89]]</f>
        <v>1.879739513457E-8</v>
      </c>
      <c r="CN87" s="10">
        <f>3/24000000*OO[[#This Row],[148 (07JUL1985 09:00:00)-Water Temperature (C)]]*OO[[#This Row],[90]]</f>
        <v>1.8939470567216248E-8</v>
      </c>
      <c r="CO87" s="10">
        <f>3/24000000*OO[[#This Row],[149 (07JUL1985 12:00:00)-Water Temperature (C)]]*OO[[#This Row],[91]]</f>
        <v>1.9055734274499999E-8</v>
      </c>
      <c r="CP87" s="10">
        <f>3/24000000*OO[[#This Row],[150 (07JUL1985 15:00:00)-Water Temperature (C)]]*OO[[#This Row],[92]]</f>
        <v>1.9055734274499999E-8</v>
      </c>
      <c r="CQ87" s="10">
        <f>3/24000000*OO[[#This Row],[151 (07JUL1985 18:00:00)-Water Temperature (C)]]*OO[[#This Row],[93]]</f>
        <v>1.9055734274499999E-8</v>
      </c>
      <c r="CR87" s="10">
        <f>3/24000000*OO[[#This Row],[152 (07JUL1985 21:00:00)-Water Temperature (C)]]*OO[[#This Row],[94]]</f>
        <v>1.9055734274499999E-8</v>
      </c>
      <c r="CS87" s="10">
        <f>3/24000000*OO[[#This Row],[153 (08JUL1985 00:00:00)-Water Temperature (C)]]*OO[[#This Row],[95]]</f>
        <v>1.9055734274499999E-8</v>
      </c>
      <c r="CT87" s="10">
        <f>3/24000000*OO[[#This Row],[154 (08JUL1985 03:00:00)-Water Temperature (C)]]*OO[[#This Row],[96]]</f>
        <v>1.9055734274499999E-8</v>
      </c>
      <c r="CU87" s="10">
        <f>3/24000000*OO[[#This Row],[155 (08JUL1985 06:00:00)-Water Temperature (C)]]*OO[[#This Row],[97]]</f>
        <v>1.9055734274499999E-8</v>
      </c>
      <c r="CV87" s="10">
        <f>3/24000000*OO[[#This Row],[156 (08JUL1985 09:00:00)-Water Temperature (C)]]*OO[[#This Row],[98]]</f>
        <v>1.9055734274499999E-8</v>
      </c>
      <c r="CW87" s="10">
        <f>3/24000000*OO[[#This Row],[157 (08JUL1985 12:00:00)-Water Temperature (C)]]*OO[[#This Row],[99]]</f>
        <v>1.9055734274499999E-8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2.9918950124094731E-35</v>
      </c>
      <c r="D88" s="10">
        <f>3/24*OO[[#This Row],[60 (26JUN1985 09:00:00)-Water Temperature (C)]]*OO[[#This Row],[2]]/SUM(OO[2])</f>
        <v>8.101598298907658E-21</v>
      </c>
      <c r="E88" s="10">
        <f>3/24*OO[[#This Row],[61 (26JUN1985 12:00:00)-Water Temperature (C)]]*OO[[#This Row],[3]]/SUM(OO[3])</f>
        <v>5.3083015446510197E-9</v>
      </c>
      <c r="F88" s="10">
        <f>3/24*OO[[#This Row],[62 (26JUN1985 15:00:00)-Water Temperature (C)]]*OO[[#This Row],[4]]/SUM(OO[4])</f>
        <v>4.9280958509798664E-4</v>
      </c>
      <c r="G88" s="10">
        <f>3/24*OO[[#This Row],[63 (26JUN1985 18:00:00)-Water Temperature (C)]]*OO[[#This Row],[5]]/SUM(OO[5])</f>
        <v>2.454682084687421E-2</v>
      </c>
      <c r="H88" s="10">
        <f>3/24*OO[[#This Row],[64 (26JUN1985 21:00:00)-Water Temperature (C)]]*OO[[#This Row],[6]]/SUM(OO[6])</f>
        <v>7.2951115265622701E-2</v>
      </c>
      <c r="I88" s="10">
        <f>3/24*OO[[#This Row],[65 (27JUN1985 00:00:00)-Water Temperature (C)]]*OO[[#This Row],[7]]/SUM(OO[7])</f>
        <v>4.3298411799502064E-2</v>
      </c>
      <c r="J88" s="10">
        <f>3/24*OO[[#This Row],[66 (27JUN1985 03:00:00)-Water Temperature (C)]]*OO[[#This Row],[8]]/SUM(OO[8])</f>
        <v>9.6295892864954689E-3</v>
      </c>
      <c r="K88" s="10">
        <f>3/24*OO[[#This Row],[67 (27JUN1985 06:00:00)-Water Temperature (C)]]*OO[[#This Row],[9]]/SUM(OO[9])</f>
        <v>1.2033710629289754E-3</v>
      </c>
      <c r="L88" s="10">
        <f>3/24*OO[[#This Row],[68 (27JUN1985 09:00:00)-Water Temperature (C)]]*OO[[#This Row],[10]]/SUM(OO[10])</f>
        <v>1.3859542806559023E-4</v>
      </c>
      <c r="M88" s="10">
        <f>3/24*OO[[#This Row],[69 (27JUN1985 12:00:00)-Water Temperature (C)]]*OO[[#This Row],[11]]/SUM(OO[11])</f>
        <v>4.0657276314936054E-5</v>
      </c>
      <c r="N88" s="10">
        <f>3/24*OO[[#This Row],[70 (27JUN1985 15:00:00)-Water Temperature (C)]]*OO[[#This Row],[12]]/SUM(OO[12])</f>
        <v>3.0067691268628661E-5</v>
      </c>
      <c r="O88" s="10">
        <f>3/24*OO[[#This Row],[71 (27JUN1985 18:00:00)-Water Temperature (C)]]*OO[[#This Row],[13]]/SUM(OO[13])</f>
        <v>2.6707157497855368E-5</v>
      </c>
      <c r="P88" s="10">
        <f>3/24*OO[[#This Row],[72 (27JUN1985 21:00:00)-Water Temperature (C)]]*OO[[#This Row],[14]]/SUM(OO[14])</f>
        <v>2.5062993569416968E-5</v>
      </c>
      <c r="Q88" s="10">
        <f>3/24*OO[[#This Row],[73 (28JUN1985 00:00:00)-Water Temperature (C)]]*OO[[#This Row],[15]]/SUM(OO[15])</f>
        <v>2.5969228224888157E-5</v>
      </c>
      <c r="R88" s="10">
        <f>3/24*OO[[#This Row],[74 (28JUN1985 03:00:00)-Water Temperature (C)]]*OO[[#This Row],[16]]/SUM(OO[16])</f>
        <v>2.7144463980331663E-5</v>
      </c>
      <c r="S88" s="10">
        <f>3/24*OO[[#This Row],[75 (28JUN1985 06:00:00)-Water Temperature (C)]]*OO[[#This Row],[17]]/SUM(OO[17])</f>
        <v>2.6571244177635007E-5</v>
      </c>
      <c r="T88" s="10">
        <f>3/24*OO[[#This Row],[76 (28JUN1985 09:00:00)-Water Temperature (C)]]*OO[[#This Row],[18]]/SUM(OO[18])</f>
        <v>2.441122691482947E-5</v>
      </c>
      <c r="U88" s="10">
        <f>3/24*OO[[#This Row],[77 (28JUN1985 12:00:00)-Water Temperature (C)]]*OO[[#This Row],[19]]/SUM(OO[19])</f>
        <v>2.1961424440298475E-5</v>
      </c>
      <c r="V88" s="10">
        <f>3/24000000*OO[[#This Row],[78 (28JUN1985 15:00:00)-Water Temperature (C)]]*OO[[#This Row],[20]]</f>
        <v>1.91986695292175E-5</v>
      </c>
      <c r="W88" s="10">
        <f>3/24000000*OO[[#This Row],[79 (28JUN1985 18:00:00)-Water Temperature (C)]]*OO[[#This Row],[21]]</f>
        <v>1.6730004757968749E-5</v>
      </c>
      <c r="X88" s="10">
        <f>3/24000000*OO[[#This Row],[80 (28JUN1985 21:00:00)-Water Temperature (C)]]*OO[[#This Row],[22]]</f>
        <v>1.4539431628067502E-5</v>
      </c>
      <c r="Y88" s="10">
        <f>3/24000000*OO[[#This Row],[81 (29JUN1985 00:00:00)-Water Temperature (C)]]*OO[[#This Row],[23]]</f>
        <v>1.2731266906409999E-5</v>
      </c>
      <c r="Z88" s="10">
        <f>3/24000000*OO[[#This Row],[82 (29JUN1985 03:00:00)-Water Temperature (C)]]*OO[[#This Row],[24]]</f>
        <v>1.11625881763625E-5</v>
      </c>
      <c r="AA88" s="10">
        <f>3/24000000*OO[[#This Row],[83 (29JUN1985 06:00:00)-Water Temperature (C)]]*OO[[#This Row],[25]]</f>
        <v>9.7568668634799995E-6</v>
      </c>
      <c r="AB88" s="10">
        <f>3/24000000*OO[[#This Row],[84 (29JUN1985 09:00:00)-Water Temperature (C)]]*OO[[#This Row],[26]]</f>
        <v>8.5844108489674987E-6</v>
      </c>
      <c r="AC88" s="10">
        <f>3/24000000*OO[[#This Row],[85 (29JUN1985 12:00:00)-Water Temperature (C)]]*OO[[#This Row],[27]]</f>
        <v>7.5857428477350003E-6</v>
      </c>
      <c r="AD88" s="10">
        <f>3/24000000*OO[[#This Row],[86 (29JUN1985 15:00:00)-Water Temperature (C)]]*OO[[#This Row],[28]]</f>
        <v>6.6032421068924998E-6</v>
      </c>
      <c r="AE88" s="10">
        <f>3/24000000*OO[[#This Row],[88 (29JUN1985 21:00:00)-Water Temperature (C)]]*OO[[#This Row],[30]]</f>
        <v>5.0488090866200001E-6</v>
      </c>
      <c r="AF88" s="10">
        <f>3/24000000*OO[[#This Row],[88 (29JUN1985 21:00:00)-Water Temperature (C)]]*OO[[#This Row],[30]]</f>
        <v>5.0488090866200001E-6</v>
      </c>
      <c r="AG88" s="10">
        <f>3/24000000*OO[[#This Row],[89 (30JUN1985 00:00:00)-Water Temperature (C)]]*OO[[#This Row],[31]]</f>
        <v>4.4318948413774998E-6</v>
      </c>
      <c r="AH88" s="10">
        <f>3/24000000*OO[[#This Row],[90 (30JUN1985 03:00:00)-Water Temperature (C)]]*OO[[#This Row],[32]]</f>
        <v>3.8848053907199999E-6</v>
      </c>
      <c r="AI88" s="10">
        <f>3/24000000*OO[[#This Row],[91 (30JUN1985 06:00:00)-Water Temperature (C)]]*OO[[#This Row],[33]]</f>
        <v>3.3937881521849999E-6</v>
      </c>
      <c r="AJ88" s="10">
        <f>3/24000000*OO[[#This Row],[92 (30JUN1985 09:00:00)-Water Temperature (C)]]*OO[[#This Row],[34]]</f>
        <v>3.0664494429775001E-6</v>
      </c>
      <c r="AK88" s="10">
        <f>3/24000000*OO[[#This Row],[93 (30JUN1985 12:00:00)-Water Temperature (C)]]*OO[[#This Row],[35]]</f>
        <v>2.7250645892687502E-6</v>
      </c>
      <c r="AL88" s="10">
        <f>3/24000000*OO[[#This Row],[94 (30JUN1985 15:00:00)-Water Temperature (C)]]*OO[[#This Row],[36]]</f>
        <v>2.4093640523562496E-6</v>
      </c>
      <c r="AM88" s="10">
        <f>3/24000000*OO[[#This Row],[95 (30JUN1985 18:00:00)-Water Temperature (C)]]*OO[[#This Row],[37]]</f>
        <v>2.1435055884274999E-6</v>
      </c>
      <c r="AN88" s="10">
        <f>3/24000000*OO[[#This Row],[96 (30JUN1985 21:00:00)-Water Temperature (C)]]*OO[[#This Row],[38]]</f>
        <v>1.8572399193870001E-6</v>
      </c>
      <c r="AO88" s="10">
        <f>3/24000000*OO[[#This Row],[97 (01JUL1985 00:00:00)-Water Temperature (C)]]*OO[[#This Row],[39]]</f>
        <v>1.5893999797073748E-6</v>
      </c>
      <c r="AP88" s="10">
        <f>3/24000000*OO[[#This Row],[98 (01JUL1985 03:00:00)-Water Temperature (C)]]*OO[[#This Row],[40]]</f>
        <v>1.3520208292237499E-6</v>
      </c>
      <c r="AQ88" s="10">
        <f>3/24000000*OO[[#This Row],[99 (01JUL1985 06:00:00)-Water Temperature (C)]]*OO[[#This Row],[41]]</f>
        <v>1.1260103773874999E-6</v>
      </c>
      <c r="AR88" s="10">
        <f>3/24000000*OO[[#This Row],[100 (01JUL1985 09:00:00)-Water Temperature (C)]]*OO[[#This Row],[42]]</f>
        <v>9.5346276254624972E-7</v>
      </c>
      <c r="AS88" s="10">
        <f>3/24000000*OO[[#This Row],[101 (01JUL1985 12:00:00)-Water Temperature (C)]]*OO[[#This Row],[43]]</f>
        <v>8.0082527893724993E-7</v>
      </c>
      <c r="AT88" s="10">
        <f>3/24000000*OO[[#This Row],[102 (01JUL1985 15:00:00)-Water Temperature (C)]]*OO[[#This Row],[44]]</f>
        <v>6.8558100629499995E-7</v>
      </c>
      <c r="AU88" s="10">
        <f>3/24000000*OO[[#This Row],[103 (01JUL1985 18:00:00)-Water Temperature (C)]]*OO[[#This Row],[45]]</f>
        <v>5.9682438511850001E-7</v>
      </c>
      <c r="AV88" s="10">
        <f>3/24000000*OO[[#This Row],[104 (01JUL1985 21:00:00)-Water Temperature (C)]]*OO[[#This Row],[46]]</f>
        <v>5.1299916000000002E-7</v>
      </c>
      <c r="AW88" s="10">
        <f>3/24000000*OO[[#This Row],[105 (02JUL1985 00:00:00)-Water Temperature (C)]]*OO[[#This Row],[47]]</f>
        <v>4.4391554489699995E-7</v>
      </c>
      <c r="AX88" s="10">
        <f>3/24000000*OO[[#This Row],[106 (02JUL1985 03:00:00)-Water Temperature (C)]]*OO[[#This Row],[48]]</f>
        <v>3.8052156116625004E-7</v>
      </c>
      <c r="AY88" s="10">
        <f>3/24000000*OO[[#This Row],[107 (02JUL1985 06:00:00)-Water Temperature (C)]]*OO[[#This Row],[49]]</f>
        <v>3.1374707995462493E-7</v>
      </c>
      <c r="AZ88" s="10">
        <f>3/24000000*OO[[#This Row],[108 (02JUL1985 09:00:00)-Water Temperature (C)]]*OO[[#This Row],[50]]</f>
        <v>2.5435385927400004E-7</v>
      </c>
      <c r="BA88" s="10">
        <f>3/24000000*OO[[#This Row],[109 (02JUL1985 12:00:00)-Water Temperature (C)]]*OO[[#This Row],[51]]</f>
        <v>1.9829421956760002E-7</v>
      </c>
      <c r="BB88" s="10">
        <f>3/24000000*OO[[#This Row],[110 (02JUL1985 15:00:00)-Water Temperature (C)]]*OO[[#This Row],[52]]</f>
        <v>1.5691463915895001E-7</v>
      </c>
      <c r="BC88" s="10">
        <f>3/24000000*OO[[#This Row],[111 (02JUL1985 18:00:00)-Water Temperature (C)]]*OO[[#This Row],[53]]</f>
        <v>1.2825928151476249E-7</v>
      </c>
      <c r="BD88" s="10">
        <f>3/24000000*OO[[#This Row],[112 (02JUL1985 21:00:00)-Water Temperature (C)]]*OO[[#This Row],[54]]</f>
        <v>1.0663440751574998E-7</v>
      </c>
      <c r="BE88" s="10">
        <f>3/24000000*OO[[#This Row],[113 (03JUL1985 00:00:00)-Water Temperature (C)]]*OO[[#This Row],[55]]</f>
        <v>9.1010890674450002E-8</v>
      </c>
      <c r="BF88" s="10">
        <f>3/24000000*OO[[#This Row],[114 (03JUL1985 03:00:00)-Water Temperature (C)]]*OO[[#This Row],[56]]</f>
        <v>7.9835804889400005E-8</v>
      </c>
      <c r="BG88" s="10">
        <f>3/24000000*OO[[#This Row],[115 (03JUL1985 06:00:00)-Water Temperature (C)]]*OO[[#This Row],[57]]</f>
        <v>7.0943199304937508E-8</v>
      </c>
      <c r="BH88" s="10">
        <f>3/24000000*OO[[#This Row],[116 (03JUL1985 09:00:00)-Water Temperature (C)]]*OO[[#This Row],[58]]</f>
        <v>6.4769729158500008E-8</v>
      </c>
      <c r="BI88" s="10">
        <f>3/24000000*OO[[#This Row],[117 (03JUL1985 12:00:00)-Water Temperature (C)]]*OO[[#This Row],[59]]</f>
        <v>5.7300879824174998E-8</v>
      </c>
      <c r="BJ88" s="10">
        <f>3/24000000*OO[[#This Row],[118 (03JUL1985 15:00:00)-Water Temperature (C)]]*OO[[#This Row],[60]]</f>
        <v>5.3260233849200002E-8</v>
      </c>
      <c r="BK88" s="10">
        <f>3/24000000*OO[[#This Row],[119 (03JUL1985 18:00:00)-Water Temperature (C)]]*OO[[#This Row],[61]]</f>
        <v>4.8660913738699998E-8</v>
      </c>
      <c r="BL88" s="10">
        <f>3/24000000*OO[[#This Row],[120 (03JUL1985 21:00:00)-Water Temperature (C)]]*OO[[#This Row],[62]]</f>
        <v>4.3727761592549991E-8</v>
      </c>
      <c r="BM88" s="10">
        <f>3/24000000*OO[[#This Row],[121 (04JUL1985 00:00:00)-Water Temperature (C)]]*OO[[#This Row],[63]]</f>
        <v>3.939437263902499E-8</v>
      </c>
      <c r="BN88" s="10">
        <f>3/24000000*OO[[#This Row],[122 (04JUL1985 03:00:00)-Water Temperature (C)]]*OO[[#This Row],[64]]</f>
        <v>3.5507704347524993E-8</v>
      </c>
      <c r="BO88" s="10">
        <f>3/24000000*OO[[#This Row],[123 (04JUL1985 06:00:00)-Water Temperature (C)]]*OO[[#This Row],[65]]</f>
        <v>3.1864988926800003E-8</v>
      </c>
      <c r="BP88" s="10">
        <f>3/24000000*OO[[#This Row],[124 (04JUL1985 09:00:00)-Water Temperature (C)]]*OO[[#This Row],[66]]</f>
        <v>2.8978713088099998E-8</v>
      </c>
      <c r="BQ88" s="10">
        <f>3/24000000*OO[[#This Row],[125 (04JUL1985 12:00:00)-Water Temperature (C)]]*OO[[#This Row],[67]]</f>
        <v>2.5953725016225002E-8</v>
      </c>
      <c r="BR88" s="10">
        <f>3/24000000*OO[[#This Row],[126 (04JUL1985 15:00:00)-Water Temperature (C)]]*OO[[#This Row],[68]]</f>
        <v>2.3856222011437502E-8</v>
      </c>
      <c r="BS88" s="10">
        <f>3/24000000*OO[[#This Row],[127 (04JUL1985 18:00:00)-Water Temperature (C)]]*OO[[#This Row],[69]]</f>
        <v>2.2471767013376248E-8</v>
      </c>
      <c r="BT88" s="10">
        <f>3/24000000*OO[[#This Row],[128 (04JUL1985 21:00:00)-Water Temperature (C)]]*OO[[#This Row],[70]]</f>
        <v>2.0999573753108745E-8</v>
      </c>
      <c r="BU88" s="10">
        <f>3/24000000*OO[[#This Row],[129 (05JUL1985 00:00:00)-Water Temperature (C)]]*OO[[#This Row],[71]]</f>
        <v>1.9836785427059998E-8</v>
      </c>
      <c r="BV88" s="10">
        <f>3/24000000*OO[[#This Row],[130 (05JUL1985 03:00:00)-Water Temperature (C)]]*OO[[#This Row],[72]]</f>
        <v>1.9766570157993746E-8</v>
      </c>
      <c r="BW88" s="10">
        <f>3/24000000*OO[[#This Row],[131 (05JUL1985 06:00:00)-Water Temperature (C)]]*OO[[#This Row],[73]]</f>
        <v>2.1172967417459996E-8</v>
      </c>
      <c r="BX88" s="10">
        <f>3/24000000*OO[[#This Row],[132 (05JUL1985 09:00:00)-Water Temperature (C)]]*OO[[#This Row],[74]]</f>
        <v>2.4074437695012498E-8</v>
      </c>
      <c r="BY88" s="10">
        <f>3/24000000*OO[[#This Row],[133 (05JUL1985 12:00:00)-Water Temperature (C)]]*OO[[#This Row],[75]]</f>
        <v>2.6246820961475005E-8</v>
      </c>
      <c r="BZ88" s="10">
        <f>3/24000000*OO[[#This Row],[134 (05JUL1985 15:00:00)-Water Temperature (C)]]*OO[[#This Row],[76]]</f>
        <v>2.7233921300774999E-8</v>
      </c>
      <c r="CA88" s="10">
        <f>3/24000000*OO[[#This Row],[135 (05JUL1985 18:00:00)-Water Temperature (C)]]*OO[[#This Row],[77]]</f>
        <v>2.6703299864999995E-8</v>
      </c>
      <c r="CB88" s="10">
        <f>3/24000000*OO[[#This Row],[136 (05JUL1985 21:00:00)-Water Temperature (C)]]*OO[[#This Row],[78]]</f>
        <v>2.5138006658062499E-8</v>
      </c>
      <c r="CC88" s="10">
        <f>3/24000000*OO[[#This Row],[137 (06JUL1985 00:00:00)-Water Temperature (C)]]*OO[[#This Row],[79]]</f>
        <v>2.3199867427887501E-8</v>
      </c>
      <c r="CD88" s="10">
        <f>3/24000000*OO[[#This Row],[138 (06JUL1985 03:00:00)-Water Temperature (C)]]*OO[[#This Row],[80]]</f>
        <v>2.130765206895E-8</v>
      </c>
      <c r="CE88" s="10">
        <f>3/24000000*OO[[#This Row],[139 (06JUL1985 06:00:00)-Water Temperature (C)]]*OO[[#This Row],[81]]</f>
        <v>1.9949931012750001E-8</v>
      </c>
      <c r="CF88" s="10">
        <f>3/24000000*OO[[#This Row],[140 (06JUL1985 09:00:00)-Water Temperature (C)]]*OO[[#This Row],[82]]</f>
        <v>1.9373123374345E-8</v>
      </c>
      <c r="CG88" s="10">
        <f>3/24000000*OO[[#This Row],[141 (06JUL1985 12:00:00)-Water Temperature (C)]]*OO[[#This Row],[83]]</f>
        <v>1.8815272570519999E-8</v>
      </c>
      <c r="CH88" s="10">
        <f>3/24000000*OO[[#This Row],[142 (06JUL1985 15:00:00)-Water Temperature (C)]]*OO[[#This Row],[84]]</f>
        <v>1.8455649688004997E-8</v>
      </c>
      <c r="CI88" s="10">
        <f>3/24000000*OO[[#This Row],[143 (06JUL1985 18:00:00)-Water Temperature (C)]]*OO[[#This Row],[85]]</f>
        <v>1.80957413068575E-8</v>
      </c>
      <c r="CJ88" s="10">
        <f>3/24000000*OO[[#This Row],[144 (06JUL1985 21:00:00)-Water Temperature (C)]]*OO[[#This Row],[86]]</f>
        <v>1.747508766128125E-8</v>
      </c>
      <c r="CK88" s="10">
        <f>3/24000000*OO[[#This Row],[145 (07JUL1985 00:00:00)-Water Temperature (C)]]*OO[[#This Row],[87]]</f>
        <v>1.668205667422125E-8</v>
      </c>
      <c r="CL88" s="10">
        <f>3/24000000*OO[[#This Row],[146 (07JUL1985 03:00:00)-Water Temperature (C)]]*OO[[#This Row],[88]]</f>
        <v>1.6228834645239999E-8</v>
      </c>
      <c r="CM88" s="10">
        <f>3/24000000*OO[[#This Row],[147 (07JUL1985 06:00:00)-Water Temperature (C)]]*OO[[#This Row],[89]]</f>
        <v>1.59760721649525E-8</v>
      </c>
      <c r="CN88" s="10">
        <f>3/24000000*OO[[#This Row],[148 (07JUL1985 09:00:00)-Water Temperature (C)]]*OO[[#This Row],[90]]</f>
        <v>1.6126230362812496E-8</v>
      </c>
      <c r="CO88" s="10">
        <f>3/24000000*OO[[#This Row],[149 (07JUL1985 12:00:00)-Water Temperature (C)]]*OO[[#This Row],[91]]</f>
        <v>1.6262163943121248E-8</v>
      </c>
      <c r="CP88" s="10">
        <f>3/24000000*OO[[#This Row],[150 (07JUL1985 15:00:00)-Water Temperature (C)]]*OO[[#This Row],[92]]</f>
        <v>1.6262163943121248E-8</v>
      </c>
      <c r="CQ88" s="10">
        <f>3/24000000*OO[[#This Row],[151 (07JUL1985 18:00:00)-Water Temperature (C)]]*OO[[#This Row],[93]]</f>
        <v>1.6262163943121248E-8</v>
      </c>
      <c r="CR88" s="10">
        <f>3/24000000*OO[[#This Row],[152 (07JUL1985 21:00:00)-Water Temperature (C)]]*OO[[#This Row],[94]]</f>
        <v>1.6262163943121248E-8</v>
      </c>
      <c r="CS88" s="10">
        <f>3/24000000*OO[[#This Row],[153 (08JUL1985 00:00:00)-Water Temperature (C)]]*OO[[#This Row],[95]]</f>
        <v>1.6262163943121248E-8</v>
      </c>
      <c r="CT88" s="10">
        <f>3/24000000*OO[[#This Row],[154 (08JUL1985 03:00:00)-Water Temperature (C)]]*OO[[#This Row],[96]]</f>
        <v>1.6262163943121248E-8</v>
      </c>
      <c r="CU88" s="10">
        <f>3/24000000*OO[[#This Row],[155 (08JUL1985 06:00:00)-Water Temperature (C)]]*OO[[#This Row],[97]]</f>
        <v>1.6262163943121248E-8</v>
      </c>
      <c r="CV88" s="10">
        <f>3/24000000*OO[[#This Row],[156 (08JUL1985 09:00:00)-Water Temperature (C)]]*OO[[#This Row],[98]]</f>
        <v>1.6262163943121248E-8</v>
      </c>
      <c r="CW88" s="10">
        <f>3/24000000*OO[[#This Row],[157 (08JUL1985 12:00:00)-Water Temperature (C)]]*OO[[#This Row],[99]]</f>
        <v>1.6262163943121248E-8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4.7176845480280477E-36</v>
      </c>
      <c r="D89" s="10">
        <f>3/24*OO[[#This Row],[60 (26JUN1985 09:00:00)-Water Temperature (C)]]*OO[[#This Row],[2]]/SUM(OO[2])</f>
        <v>1.759077842627772E-21</v>
      </c>
      <c r="E89" s="10">
        <f>3/24*OO[[#This Row],[61 (26JUN1985 12:00:00)-Water Temperature (C)]]*OO[[#This Row],[3]]/SUM(OO[3])</f>
        <v>1.4896081123629581E-9</v>
      </c>
      <c r="F89" s="10">
        <f>3/24*OO[[#This Row],[62 (26JUN1985 15:00:00)-Water Temperature (C)]]*OO[[#This Row],[4]]/SUM(OO[4])</f>
        <v>3.5398478443040849E-4</v>
      </c>
      <c r="G89" s="10">
        <f>3/24*OO[[#This Row],[63 (26JUN1985 18:00:00)-Water Temperature (C)]]*OO[[#This Row],[5]]/SUM(OO[5])</f>
        <v>2.2087323424118725E-2</v>
      </c>
      <c r="H89" s="10">
        <f>3/24*OO[[#This Row],[64 (26JUN1985 21:00:00)-Water Temperature (C)]]*OO[[#This Row],[6]]/SUM(OO[6])</f>
        <v>7.4726346577744643E-2</v>
      </c>
      <c r="I89" s="10">
        <f>3/24*OO[[#This Row],[65 (27JUN1985 00:00:00)-Water Temperature (C)]]*OO[[#This Row],[7]]/SUM(OO[7])</f>
        <v>4.8148333659325034E-2</v>
      </c>
      <c r="J89" s="10">
        <f>3/24*OO[[#This Row],[66 (27JUN1985 03:00:00)-Water Temperature (C)]]*OO[[#This Row],[8]]/SUM(OO[8])</f>
        <v>1.1292009862603109E-2</v>
      </c>
      <c r="K89" s="10">
        <f>3/24*OO[[#This Row],[67 (27JUN1985 06:00:00)-Water Temperature (C)]]*OO[[#This Row],[9]]/SUM(OO[9])</f>
        <v>1.4517274860844655E-3</v>
      </c>
      <c r="L89" s="10">
        <f>3/24*OO[[#This Row],[68 (27JUN1985 09:00:00)-Water Temperature (C)]]*OO[[#This Row],[10]]/SUM(OO[10])</f>
        <v>1.6420210607813571E-4</v>
      </c>
      <c r="M89" s="10">
        <f>3/24*OO[[#This Row],[69 (27JUN1985 12:00:00)-Water Temperature (C)]]*OO[[#This Row],[11]]/SUM(OO[11])</f>
        <v>4.3925460484327892E-5</v>
      </c>
      <c r="N89" s="10">
        <f>3/24*OO[[#This Row],[70 (27JUN1985 15:00:00)-Water Temperature (C)]]*OO[[#This Row],[12]]/SUM(OO[12])</f>
        <v>3.1432484351104004E-5</v>
      </c>
      <c r="O89" s="10">
        <f>3/24*OO[[#This Row],[71 (27JUN1985 18:00:00)-Water Temperature (C)]]*OO[[#This Row],[13]]/SUM(OO[13])</f>
        <v>2.7763087913230483E-5</v>
      </c>
      <c r="P89" s="10">
        <f>3/24*OO[[#This Row],[72 (27JUN1985 21:00:00)-Water Temperature (C)]]*OO[[#This Row],[14]]/SUM(OO[14])</f>
        <v>2.5812660981322914E-5</v>
      </c>
      <c r="Q89" s="10">
        <f>3/24*OO[[#This Row],[73 (28JUN1985 00:00:00)-Water Temperature (C)]]*OO[[#This Row],[15]]/SUM(OO[15])</f>
        <v>2.6554358521037003E-5</v>
      </c>
      <c r="R89" s="10">
        <f>3/24*OO[[#This Row],[74 (28JUN1985 03:00:00)-Water Temperature (C)]]*OO[[#This Row],[16]]/SUM(OO[16])</f>
        <v>2.7789064990348224E-5</v>
      </c>
      <c r="S89" s="10">
        <f>3/24*OO[[#This Row],[75 (28JUN1985 06:00:00)-Water Temperature (C)]]*OO[[#This Row],[17]]/SUM(OO[17])</f>
        <v>2.7306909708533861E-5</v>
      </c>
      <c r="T89" s="10">
        <f>3/24*OO[[#This Row],[76 (28JUN1985 09:00:00)-Water Temperature (C)]]*OO[[#This Row],[18]]/SUM(OO[18])</f>
        <v>2.515591263282149E-5</v>
      </c>
      <c r="U89" s="10">
        <f>3/24*OO[[#This Row],[77 (28JUN1985 12:00:00)-Water Temperature (C)]]*OO[[#This Row],[19]]/SUM(OO[19])</f>
        <v>2.2668816045111571E-5</v>
      </c>
      <c r="V89" s="10">
        <f>3/24000000*OO[[#This Row],[78 (28JUN1985 15:00:00)-Water Temperature (C)]]*OO[[#This Row],[20]]</f>
        <v>1.9781213793569998E-5</v>
      </c>
      <c r="W89" s="10">
        <f>3/24000000*OO[[#This Row],[79 (28JUN1985 18:00:00)-Water Temperature (C)]]*OO[[#This Row],[21]]</f>
        <v>1.7226428491496253E-5</v>
      </c>
      <c r="X89" s="10">
        <f>3/24000000*OO[[#This Row],[80 (28JUN1985 21:00:00)-Water Temperature (C)]]*OO[[#This Row],[22]]</f>
        <v>1.493499352405E-5</v>
      </c>
      <c r="Y89" s="10">
        <f>3/24000000*OO[[#This Row],[81 (29JUN1985 00:00:00)-Water Temperature (C)]]*OO[[#This Row],[23]]</f>
        <v>1.3074152307457499E-5</v>
      </c>
      <c r="Z89" s="10">
        <f>3/24000000*OO[[#This Row],[82 (29JUN1985 03:00:00)-Water Temperature (C)]]*OO[[#This Row],[24]]</f>
        <v>1.1449669964512499E-5</v>
      </c>
      <c r="AA89" s="10">
        <f>3/24000000*OO[[#This Row],[83 (29JUN1985 06:00:00)-Water Temperature (C)]]*OO[[#This Row],[25]]</f>
        <v>1.0003209907156248E-5</v>
      </c>
      <c r="AB89" s="10">
        <f>3/24000000*OO[[#This Row],[84 (29JUN1985 09:00:00)-Water Temperature (C)]]*OO[[#This Row],[26]]</f>
        <v>8.8042623337987514E-6</v>
      </c>
      <c r="AC89" s="10">
        <f>3/24000000*OO[[#This Row],[85 (29JUN1985 12:00:00)-Water Temperature (C)]]*OO[[#This Row],[27]]</f>
        <v>7.7922153373262489E-6</v>
      </c>
      <c r="AD89" s="10">
        <f>3/24000000*OO[[#This Row],[86 (29JUN1985 15:00:00)-Water Temperature (C)]]*OO[[#This Row],[28]]</f>
        <v>6.7831397347500001E-6</v>
      </c>
      <c r="AE89" s="10">
        <f>3/24000000*OO[[#This Row],[88 (29JUN1985 21:00:00)-Water Temperature (C)]]*OO[[#This Row],[30]]</f>
        <v>5.1702325336399997E-6</v>
      </c>
      <c r="AF89" s="10">
        <f>3/24000000*OO[[#This Row],[88 (29JUN1985 21:00:00)-Water Temperature (C)]]*OO[[#This Row],[30]]</f>
        <v>5.1702325336399997E-6</v>
      </c>
      <c r="AG89" s="10">
        <f>3/24000000*OO[[#This Row],[89 (30JUN1985 00:00:00)-Water Temperature (C)]]*OO[[#This Row],[31]]</f>
        <v>4.5348903496049992E-6</v>
      </c>
      <c r="AH89" s="10">
        <f>3/24000000*OO[[#This Row],[90 (30JUN1985 03:00:00)-Water Temperature (C)]]*OO[[#This Row],[32]]</f>
        <v>3.9761153937899999E-6</v>
      </c>
      <c r="AI89" s="10">
        <f>3/24000000*OO[[#This Row],[91 (30JUN1985 06:00:00)-Water Temperature (C)]]*OO[[#This Row],[33]]</f>
        <v>3.47164228323E-6</v>
      </c>
      <c r="AJ89" s="10">
        <f>3/24000000*OO[[#This Row],[92 (30JUN1985 09:00:00)-Water Temperature (C)]]*OO[[#This Row],[34]]</f>
        <v>3.1401942604875004E-6</v>
      </c>
      <c r="AK89" s="10">
        <f>3/24000000*OO[[#This Row],[93 (30JUN1985 12:00:00)-Water Temperature (C)]]*OO[[#This Row],[35]]</f>
        <v>2.7891445708525003E-6</v>
      </c>
      <c r="AL89" s="10">
        <f>3/24000000*OO[[#This Row],[94 (30JUN1985 15:00:00)-Water Temperature (C)]]*OO[[#This Row],[36]]</f>
        <v>2.4641437382375003E-6</v>
      </c>
      <c r="AM89" s="10">
        <f>3/24000000*OO[[#This Row],[95 (30JUN1985 18:00:00)-Water Temperature (C)]]*OO[[#This Row],[37]]</f>
        <v>2.1925071414174997E-6</v>
      </c>
      <c r="AN89" s="10">
        <f>3/24000000*OO[[#This Row],[96 (30JUN1985 21:00:00)-Water Temperature (C)]]*OO[[#This Row],[38]]</f>
        <v>1.8957526623299997E-6</v>
      </c>
      <c r="AO89" s="10">
        <f>3/24000000*OO[[#This Row],[97 (01JUL1985 00:00:00)-Water Temperature (C)]]*OO[[#This Row],[39]]</f>
        <v>1.6180331391337497E-6</v>
      </c>
      <c r="AP89" s="10">
        <f>3/24000000*OO[[#This Row],[98 (01JUL1985 03:00:00)-Water Temperature (C)]]*OO[[#This Row],[40]]</f>
        <v>1.3776027963127499E-6</v>
      </c>
      <c r="AQ89" s="10">
        <f>3/24000000*OO[[#This Row],[99 (01JUL1985 06:00:00)-Water Temperature (C)]]*OO[[#This Row],[41]]</f>
        <v>1.1496428078034998E-6</v>
      </c>
      <c r="AR89" s="10">
        <f>3/24000000*OO[[#This Row],[100 (01JUL1985 09:00:00)-Water Temperature (C)]]*OO[[#This Row],[42]]</f>
        <v>9.7476628579399996E-7</v>
      </c>
      <c r="AS89" s="10">
        <f>3/24000000*OO[[#This Row],[101 (01JUL1985 12:00:00)-Water Temperature (C)]]*OO[[#This Row],[43]]</f>
        <v>8.1563751500174997E-7</v>
      </c>
      <c r="AT89" s="10">
        <f>3/24000000*OO[[#This Row],[102 (01JUL1985 15:00:00)-Water Temperature (C)]]*OO[[#This Row],[44]]</f>
        <v>6.942754236585E-7</v>
      </c>
      <c r="AU89" s="10">
        <f>3/24000000*OO[[#This Row],[103 (01JUL1985 18:00:00)-Water Temperature (C)]]*OO[[#This Row],[45]]</f>
        <v>6.0071461755874995E-7</v>
      </c>
      <c r="AV89" s="10">
        <f>3/24000000*OO[[#This Row],[104 (01JUL1985 21:00:00)-Water Temperature (C)]]*OO[[#This Row],[46]]</f>
        <v>5.1261681069600005E-7</v>
      </c>
      <c r="AW89" s="10">
        <f>3/24000000*OO[[#This Row],[105 (02JUL1985 00:00:00)-Water Temperature (C)]]*OO[[#This Row],[47]]</f>
        <v>4.4141168297187496E-7</v>
      </c>
      <c r="AX89" s="10">
        <f>3/24000000*OO[[#This Row],[106 (02JUL1985 03:00:00)-Water Temperature (C)]]*OO[[#This Row],[48]]</f>
        <v>3.7851820046600001E-7</v>
      </c>
      <c r="AY89" s="10">
        <f>3/24000000*OO[[#This Row],[107 (02JUL1985 06:00:00)-Water Temperature (C)]]*OO[[#This Row],[49]]</f>
        <v>3.1325912139624998E-7</v>
      </c>
      <c r="AZ89" s="10">
        <f>3/24000000*OO[[#This Row],[108 (02JUL1985 09:00:00)-Water Temperature (C)]]*OO[[#This Row],[50]]</f>
        <v>2.5545998497499997E-7</v>
      </c>
      <c r="BA89" s="10">
        <f>3/24000000*OO[[#This Row],[109 (02JUL1985 12:00:00)-Water Temperature (C)]]*OO[[#This Row],[51]]</f>
        <v>1.9930658524087497E-7</v>
      </c>
      <c r="BB89" s="10">
        <f>3/24000000*OO[[#This Row],[110 (02JUL1985 15:00:00)-Water Temperature (C)]]*OO[[#This Row],[52]]</f>
        <v>1.572263237664E-7</v>
      </c>
      <c r="BC89" s="10">
        <f>3/24000000*OO[[#This Row],[111 (02JUL1985 18:00:00)-Water Temperature (C)]]*OO[[#This Row],[53]]</f>
        <v>1.2789302686859998E-7</v>
      </c>
      <c r="BD89" s="10">
        <f>3/24000000*OO[[#This Row],[112 (02JUL1985 21:00:00)-Water Temperature (C)]]*OO[[#This Row],[54]]</f>
        <v>1.057009298562E-7</v>
      </c>
      <c r="BE89" s="10">
        <f>3/24000000*OO[[#This Row],[113 (03JUL1985 00:00:00)-Water Temperature (C)]]*OO[[#This Row],[55]]</f>
        <v>8.9805386450387495E-8</v>
      </c>
      <c r="BF89" s="10">
        <f>3/24000000*OO[[#This Row],[114 (03JUL1985 03:00:00)-Water Temperature (C)]]*OO[[#This Row],[56]]</f>
        <v>7.8696913763000008E-8</v>
      </c>
      <c r="BG89" s="10">
        <f>3/24000000*OO[[#This Row],[115 (03JUL1985 06:00:00)-Water Temperature (C)]]*OO[[#This Row],[57]]</f>
        <v>6.9985584209374992E-8</v>
      </c>
      <c r="BH89" s="10">
        <f>3/24000000*OO[[#This Row],[116 (03JUL1985 09:00:00)-Water Temperature (C)]]*OO[[#This Row],[58]]</f>
        <v>6.4063123602524994E-8</v>
      </c>
      <c r="BI89" s="10">
        <f>3/24000000*OO[[#This Row],[117 (03JUL1985 12:00:00)-Water Temperature (C)]]*OO[[#This Row],[59]]</f>
        <v>5.6592895876400002E-8</v>
      </c>
      <c r="BJ89" s="10">
        <f>3/24000000*OO[[#This Row],[118 (03JUL1985 15:00:00)-Water Temperature (C)]]*OO[[#This Row],[60]]</f>
        <v>5.2674418978199989E-8</v>
      </c>
      <c r="BK89" s="10">
        <f>3/24000000*OO[[#This Row],[119 (03JUL1985 18:00:00)-Water Temperature (C)]]*OO[[#This Row],[61]]</f>
        <v>4.8111270585262504E-8</v>
      </c>
      <c r="BL89" s="10">
        <f>3/24000000*OO[[#This Row],[120 (03JUL1985 21:00:00)-Water Temperature (C)]]*OO[[#This Row],[62]]</f>
        <v>4.3136770550575006E-8</v>
      </c>
      <c r="BM89" s="10">
        <f>3/24000000*OO[[#This Row],[121 (04JUL1985 00:00:00)-Water Temperature (C)]]*OO[[#This Row],[63]]</f>
        <v>3.8796812541000003E-8</v>
      </c>
      <c r="BN89" s="10">
        <f>3/24000000*OO[[#This Row],[122 (04JUL1985 03:00:00)-Water Temperature (C)]]*OO[[#This Row],[64]]</f>
        <v>3.5002000204599999E-8</v>
      </c>
      <c r="BO89" s="10">
        <f>3/24000000*OO[[#This Row],[123 (04JUL1985 06:00:00)-Water Temperature (C)]]*OO[[#This Row],[65]]</f>
        <v>3.153873396159999E-8</v>
      </c>
      <c r="BP89" s="10">
        <f>3/24000000*OO[[#This Row],[124 (04JUL1985 09:00:00)-Water Temperature (C)]]*OO[[#This Row],[66]]</f>
        <v>2.8861300449599995E-8</v>
      </c>
      <c r="BQ89" s="10">
        <f>3/24000000*OO[[#This Row],[125 (04JUL1985 12:00:00)-Water Temperature (C)]]*OO[[#This Row],[67]]</f>
        <v>2.5876904438450002E-8</v>
      </c>
      <c r="BR89" s="10">
        <f>3/24000000*OO[[#This Row],[126 (04JUL1985 15:00:00)-Water Temperature (C)]]*OO[[#This Row],[68]]</f>
        <v>2.3735647479000005E-8</v>
      </c>
      <c r="BS89" s="10">
        <f>3/24000000*OO[[#This Row],[127 (04JUL1985 18:00:00)-Water Temperature (C)]]*OO[[#This Row],[69]]</f>
        <v>2.2297174464565001E-8</v>
      </c>
      <c r="BT89" s="10">
        <f>3/24000000*OO[[#This Row],[128 (04JUL1985 21:00:00)-Water Temperature (C)]]*OO[[#This Row],[70]]</f>
        <v>2.075903200643E-8</v>
      </c>
      <c r="BU89" s="10">
        <f>3/24000000*OO[[#This Row],[129 (05JUL1985 00:00:00)-Water Temperature (C)]]*OO[[#This Row],[71]]</f>
        <v>1.9533995377926249E-8</v>
      </c>
      <c r="BV89" s="10">
        <f>3/24000000*OO[[#This Row],[130 (05JUL1985 03:00:00)-Water Temperature (C)]]*OO[[#This Row],[72]]</f>
        <v>1.9375346635562501E-8</v>
      </c>
      <c r="BW89" s="10">
        <f>3/24000000*OO[[#This Row],[131 (05JUL1985 06:00:00)-Water Temperature (C)]]*OO[[#This Row],[73]]</f>
        <v>2.0665501093614999E-8</v>
      </c>
      <c r="BX89" s="10">
        <f>3/24000000*OO[[#This Row],[132 (05JUL1985 09:00:00)-Water Temperature (C)]]*OO[[#This Row],[74]]</f>
        <v>2.3544149291700002E-8</v>
      </c>
      <c r="BY89" s="10">
        <f>3/24000000*OO[[#This Row],[133 (05JUL1985 12:00:00)-Water Temperature (C)]]*OO[[#This Row],[75]]</f>
        <v>2.5758316421337504E-8</v>
      </c>
      <c r="BZ89" s="10">
        <f>3/24000000*OO[[#This Row],[134 (05JUL1985 15:00:00)-Water Temperature (C)]]*OO[[#This Row],[76]]</f>
        <v>2.6812371887274994E-8</v>
      </c>
      <c r="CA89" s="10">
        <f>3/24000000*OO[[#This Row],[135 (05JUL1985 18:00:00)-Water Temperature (C)]]*OO[[#This Row],[77]]</f>
        <v>2.6354637210000002E-8</v>
      </c>
      <c r="CB89" s="10">
        <f>3/24000000*OO[[#This Row],[136 (05JUL1985 21:00:00)-Water Temperature (C)]]*OO[[#This Row],[78]]</f>
        <v>2.4822867750799999E-8</v>
      </c>
      <c r="CC89" s="10">
        <f>3/24000000*OO[[#This Row],[137 (06JUL1985 00:00:00)-Water Temperature (C)]]*OO[[#This Row],[79]]</f>
        <v>2.2912364536050002E-8</v>
      </c>
      <c r="CD89" s="10">
        <f>3/24000000*OO[[#This Row],[138 (06JUL1985 03:00:00)-Water Temperature (C)]]*OO[[#This Row],[80]]</f>
        <v>2.1034757860700004E-8</v>
      </c>
      <c r="CE89" s="10">
        <f>3/24000000*OO[[#This Row],[139 (06JUL1985 06:00:00)-Water Temperature (C)]]*OO[[#This Row],[81]]</f>
        <v>1.9708561438649998E-8</v>
      </c>
      <c r="CF89" s="10">
        <f>3/24000000*OO[[#This Row],[140 (06JUL1985 09:00:00)-Water Temperature (C)]]*OO[[#This Row],[82]]</f>
        <v>1.9192893302812496E-8</v>
      </c>
      <c r="CG89" s="10">
        <f>3/24000000*OO[[#This Row],[141 (06JUL1985 12:00:00)-Water Temperature (C)]]*OO[[#This Row],[83]]</f>
        <v>1.8656514248718751E-8</v>
      </c>
      <c r="CH89" s="10">
        <f>3/24000000*OO[[#This Row],[142 (06JUL1985 15:00:00)-Water Temperature (C)]]*OO[[#This Row],[84]]</f>
        <v>1.8293231237599999E-8</v>
      </c>
      <c r="CI89" s="10">
        <f>3/24000000*OO[[#This Row],[143 (06JUL1985 18:00:00)-Water Temperature (C)]]*OO[[#This Row],[85]]</f>
        <v>1.7905764177908748E-8</v>
      </c>
      <c r="CJ89" s="10">
        <f>3/24000000*OO[[#This Row],[144 (06JUL1985 21:00:00)-Water Temperature (C)]]*OO[[#This Row],[86]]</f>
        <v>1.7241481163519998E-8</v>
      </c>
      <c r="CK89" s="10">
        <f>3/24000000*OO[[#This Row],[145 (07JUL1985 00:00:00)-Water Temperature (C)]]*OO[[#This Row],[87]]</f>
        <v>1.6403198600324998E-8</v>
      </c>
      <c r="CL89" s="10">
        <f>3/24000000*OO[[#This Row],[146 (07JUL1985 03:00:00)-Water Temperature (C)]]*OO[[#This Row],[88]]</f>
        <v>1.5941753355281252E-8</v>
      </c>
      <c r="CM89" s="10">
        <f>3/24000000*OO[[#This Row],[147 (07JUL1985 06:00:00)-Water Temperature (C)]]*OO[[#This Row],[89]]</f>
        <v>1.5688182803465E-8</v>
      </c>
      <c r="CN89" s="10">
        <f>3/24000000*OO[[#This Row],[148 (07JUL1985 09:00:00)-Water Temperature (C)]]*OO[[#This Row],[90]]</f>
        <v>1.5863950134015001E-8</v>
      </c>
      <c r="CO89" s="10">
        <f>3/24000000*OO[[#This Row],[149 (07JUL1985 12:00:00)-Water Temperature (C)]]*OO[[#This Row],[91]]</f>
        <v>1.6028820899377502E-8</v>
      </c>
      <c r="CP89" s="10">
        <f>3/24000000*OO[[#This Row],[150 (07JUL1985 15:00:00)-Water Temperature (C)]]*OO[[#This Row],[92]]</f>
        <v>1.6028820899377502E-8</v>
      </c>
      <c r="CQ89" s="10">
        <f>3/24000000*OO[[#This Row],[151 (07JUL1985 18:00:00)-Water Temperature (C)]]*OO[[#This Row],[93]]</f>
        <v>1.6028820899377502E-8</v>
      </c>
      <c r="CR89" s="10">
        <f>3/24000000*OO[[#This Row],[152 (07JUL1985 21:00:00)-Water Temperature (C)]]*OO[[#This Row],[94]]</f>
        <v>1.6028820899377502E-8</v>
      </c>
      <c r="CS89" s="10">
        <f>3/24000000*OO[[#This Row],[153 (08JUL1985 00:00:00)-Water Temperature (C)]]*OO[[#This Row],[95]]</f>
        <v>1.6028820899377502E-8</v>
      </c>
      <c r="CT89" s="10">
        <f>3/24000000*OO[[#This Row],[154 (08JUL1985 03:00:00)-Water Temperature (C)]]*OO[[#This Row],[96]]</f>
        <v>1.6028820899377502E-8</v>
      </c>
      <c r="CU89" s="10">
        <f>3/24000000*OO[[#This Row],[155 (08JUL1985 06:00:00)-Water Temperature (C)]]*OO[[#This Row],[97]]</f>
        <v>1.6028820899377502E-8</v>
      </c>
      <c r="CV89" s="10">
        <f>3/24000000*OO[[#This Row],[156 (08JUL1985 09:00:00)-Water Temperature (C)]]*OO[[#This Row],[98]]</f>
        <v>1.6028820899377502E-8</v>
      </c>
      <c r="CW89" s="10">
        <f>3/24000000*OO[[#This Row],[157 (08JUL1985 12:00:00)-Water Temperature (C)]]*OO[[#This Row],[99]]</f>
        <v>1.6028820899377502E-8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5.3823855621489561E-37</v>
      </c>
      <c r="D90" s="10">
        <f>3/24*OO[[#This Row],[60 (26JUN1985 09:00:00)-Water Temperature (C)]]*OO[[#This Row],[2]]/SUM(OO[2])</f>
        <v>2.8306941944885987E-22</v>
      </c>
      <c r="E90" s="10">
        <f>3/24*OO[[#This Row],[61 (26JUN1985 12:00:00)-Water Temperature (C)]]*OO[[#This Row],[3]]/SUM(OO[3])</f>
        <v>2.8782263517101437E-10</v>
      </c>
      <c r="F90" s="10">
        <f>3/24*OO[[#This Row],[62 (26JUN1985 15:00:00)-Water Temperature (C)]]*OO[[#This Row],[4]]/SUM(OO[4])</f>
        <v>2.3899714481469161E-4</v>
      </c>
      <c r="G90" s="10">
        <f>3/24*OO[[#This Row],[63 (26JUN1985 18:00:00)-Water Temperature (C)]]*OO[[#This Row],[5]]/SUM(OO[5])</f>
        <v>1.9387413790868474E-2</v>
      </c>
      <c r="H90" s="10">
        <f>3/24*OO[[#This Row],[64 (26JUN1985 21:00:00)-Water Temperature (C)]]*OO[[#This Row],[6]]/SUM(OO[6])</f>
        <v>7.6790882858659593E-2</v>
      </c>
      <c r="I90" s="10">
        <f>3/24*OO[[#This Row],[65 (27JUN1985 00:00:00)-Water Temperature (C)]]*OO[[#This Row],[7]]/SUM(OO[7])</f>
        <v>5.4960999429792767E-2</v>
      </c>
      <c r="J90" s="10">
        <f>3/24*OO[[#This Row],[66 (27JUN1985 03:00:00)-Water Temperature (C)]]*OO[[#This Row],[8]]/SUM(OO[8])</f>
        <v>1.3855261405487674E-2</v>
      </c>
      <c r="K90" s="10">
        <f>3/24*OO[[#This Row],[67 (27JUN1985 06:00:00)-Water Temperature (C)]]*OO[[#This Row],[9]]/SUM(OO[9])</f>
        <v>1.8589152808647918E-3</v>
      </c>
      <c r="L90" s="10">
        <f>3/24*OO[[#This Row],[68 (27JUN1985 09:00:00)-Water Temperature (C)]]*OO[[#This Row],[10]]/SUM(OO[10])</f>
        <v>2.0783666622005149E-4</v>
      </c>
      <c r="M90" s="10">
        <f>3/24*OO[[#This Row],[69 (27JUN1985 12:00:00)-Water Temperature (C)]]*OO[[#This Row],[11]]/SUM(OO[11])</f>
        <v>4.9756870893380865E-5</v>
      </c>
      <c r="N90" s="10">
        <f>3/24*OO[[#This Row],[70 (27JUN1985 15:00:00)-Water Temperature (C)]]*OO[[#This Row],[12]]/SUM(OO[12])</f>
        <v>3.4039716574216472E-5</v>
      </c>
      <c r="O90" s="10">
        <f>3/24*OO[[#This Row],[71 (27JUN1985 18:00:00)-Water Temperature (C)]]*OO[[#This Row],[13]]/SUM(OO[13])</f>
        <v>2.9938376135305557E-5</v>
      </c>
      <c r="P90" s="10">
        <f>3/24*OO[[#This Row],[72 (27JUN1985 21:00:00)-Water Temperature (C)]]*OO[[#This Row],[14]]/SUM(OO[14])</f>
        <v>2.7656277890276343E-5</v>
      </c>
      <c r="Q90" s="10">
        <f>3/24*OO[[#This Row],[73 (28JUN1985 00:00:00)-Water Temperature (C)]]*OO[[#This Row],[15]]/SUM(OO[15])</f>
        <v>2.8308059374182461E-5</v>
      </c>
      <c r="R90" s="10">
        <f>3/24*OO[[#This Row],[74 (28JUN1985 03:00:00)-Water Temperature (C)]]*OO[[#This Row],[16]]/SUM(OO[16])</f>
        <v>2.9782314472017248E-5</v>
      </c>
      <c r="S90" s="10">
        <f>3/24*OO[[#This Row],[75 (28JUN1985 06:00:00)-Water Temperature (C)]]*OO[[#This Row],[17]]/SUM(OO[17])</f>
        <v>2.9542948379232029E-5</v>
      </c>
      <c r="T90" s="10">
        <f>3/24*OO[[#This Row],[76 (28JUN1985 09:00:00)-Water Temperature (C)]]*OO[[#This Row],[18]]/SUM(OO[18])</f>
        <v>2.7422651077579314E-5</v>
      </c>
      <c r="U90" s="10">
        <f>3/24*OO[[#This Row],[77 (28JUN1985 12:00:00)-Water Temperature (C)]]*OO[[#This Row],[19]]/SUM(OO[19])</f>
        <v>2.4854362858727253E-5</v>
      </c>
      <c r="V90" s="10">
        <f>3/24000000*OO[[#This Row],[78 (28JUN1985 15:00:00)-Water Temperature (C)]]*OO[[#This Row],[20]]</f>
        <v>2.17268115076125E-5</v>
      </c>
      <c r="W90" s="10">
        <f>3/24000000*OO[[#This Row],[79 (28JUN1985 18:00:00)-Water Temperature (C)]]*OO[[#This Row],[21]]</f>
        <v>1.8965932955032496E-5</v>
      </c>
      <c r="X90" s="10">
        <f>3/24000000*OO[[#This Row],[80 (28JUN1985 21:00:00)-Water Temperature (C)]]*OO[[#This Row],[22]]</f>
        <v>1.6436748622254997E-5</v>
      </c>
      <c r="Y90" s="10">
        <f>3/24000000*OO[[#This Row],[81 (29JUN1985 00:00:00)-Water Temperature (C)]]*OO[[#This Row],[23]]</f>
        <v>1.4422354076182503E-5</v>
      </c>
      <c r="Z90" s="10">
        <f>3/24000000*OO[[#This Row],[82 (29JUN1985 03:00:00)-Water Temperature (C)]]*OO[[#This Row],[24]]</f>
        <v>1.2646990685812501E-5</v>
      </c>
      <c r="AA90" s="10">
        <f>3/24000000*OO[[#This Row],[83 (29JUN1985 06:00:00)-Water Temperature (C)]]*OO[[#This Row],[25]]</f>
        <v>1.1074751907394999E-5</v>
      </c>
      <c r="AB90" s="10">
        <f>3/24000000*OO[[#This Row],[84 (29JUN1985 09:00:00)-Water Temperature (C)]]*OO[[#This Row],[26]]</f>
        <v>9.7755026245499997E-6</v>
      </c>
      <c r="AC90" s="10">
        <f>3/24000000*OO[[#This Row],[85 (29JUN1985 12:00:00)-Water Temperature (C)]]*OO[[#This Row],[27]]</f>
        <v>8.6886525705749973E-6</v>
      </c>
      <c r="AD90" s="10">
        <f>3/24000000*OO[[#This Row],[86 (29JUN1985 15:00:00)-Water Temperature (C)]]*OO[[#This Row],[28]]</f>
        <v>7.5848064993475009E-6</v>
      </c>
      <c r="AE90" s="10">
        <f>3/24000000*OO[[#This Row],[88 (29JUN1985 21:00:00)-Water Temperature (C)]]*OO[[#This Row],[30]]</f>
        <v>5.7912327439199993E-6</v>
      </c>
      <c r="AF90" s="10">
        <f>3/24000000*OO[[#This Row],[88 (29JUN1985 21:00:00)-Water Temperature (C)]]*OO[[#This Row],[30]]</f>
        <v>5.7912327439199993E-6</v>
      </c>
      <c r="AG90" s="10">
        <f>3/24000000*OO[[#This Row],[89 (30JUN1985 00:00:00)-Water Temperature (C)]]*OO[[#This Row],[31]]</f>
        <v>5.0842925924050003E-6</v>
      </c>
      <c r="AH90" s="10">
        <f>3/24000000*OO[[#This Row],[90 (30JUN1985 03:00:00)-Water Temperature (C)]]*OO[[#This Row],[32]]</f>
        <v>4.4714115070899994E-6</v>
      </c>
      <c r="AI90" s="10">
        <f>3/24000000*OO[[#This Row],[91 (30JUN1985 06:00:00)-Water Temperature (C)]]*OO[[#This Row],[33]]</f>
        <v>3.9131371110124991E-6</v>
      </c>
      <c r="AJ90" s="10">
        <f>3/24000000*OO[[#This Row],[92 (30JUN1985 09:00:00)-Water Temperature (C)]]*OO[[#This Row],[34]]</f>
        <v>3.5528305056774998E-6</v>
      </c>
      <c r="AK90" s="10">
        <f>3/24000000*OO[[#This Row],[93 (30JUN1985 12:00:00)-Water Temperature (C)]]*OO[[#This Row],[35]]</f>
        <v>3.1658182928699995E-6</v>
      </c>
      <c r="AL90" s="10">
        <f>3/24000000*OO[[#This Row],[94 (30JUN1985 15:00:00)-Water Temperature (C)]]*OO[[#This Row],[36]]</f>
        <v>2.8013678573787501E-6</v>
      </c>
      <c r="AM90" s="10">
        <f>3/24000000*OO[[#This Row],[95 (30JUN1985 18:00:00)-Water Temperature (C)]]*OO[[#This Row],[37]]</f>
        <v>2.4989893570125E-6</v>
      </c>
      <c r="AN90" s="10">
        <f>3/24000000*OO[[#This Row],[96 (30JUN1985 21:00:00)-Water Temperature (C)]]*OO[[#This Row],[38]]</f>
        <v>2.1635747023799996E-6</v>
      </c>
      <c r="AO90" s="10">
        <f>3/24000000*OO[[#This Row],[97 (01JUL1985 00:00:00)-Water Temperature (C)]]*OO[[#This Row],[39]]</f>
        <v>1.8446780828148751E-6</v>
      </c>
      <c r="AP90" s="10">
        <f>3/24000000*OO[[#This Row],[98 (01JUL1985 03:00:00)-Water Temperature (C)]]*OO[[#This Row],[40]]</f>
        <v>1.5758338996689998E-6</v>
      </c>
      <c r="AQ90" s="10">
        <f>3/24000000*OO[[#This Row],[99 (01JUL1985 06:00:00)-Water Temperature (C)]]*OO[[#This Row],[41]]</f>
        <v>1.320783333040875E-6</v>
      </c>
      <c r="AR90" s="10">
        <f>3/24000000*OO[[#This Row],[100 (01JUL1985 09:00:00)-Water Temperature (C)]]*OO[[#This Row],[42]]</f>
        <v>1.126961231780125E-6</v>
      </c>
      <c r="AS90" s="10">
        <f>3/24000000*OO[[#This Row],[101 (01JUL1985 12:00:00)-Water Temperature (C)]]*OO[[#This Row],[43]]</f>
        <v>9.4498647125375E-7</v>
      </c>
      <c r="AT90" s="10">
        <f>3/24000000*OO[[#This Row],[102 (01JUL1985 15:00:00)-Water Temperature (C)]]*OO[[#This Row],[44]]</f>
        <v>8.0349753206399997E-7</v>
      </c>
      <c r="AU90" s="10">
        <f>3/24000000*OO[[#This Row],[103 (01JUL1985 18:00:00)-Water Temperature (C)]]*OO[[#This Row],[45]]</f>
        <v>6.9384070539499993E-7</v>
      </c>
      <c r="AV90" s="10">
        <f>3/24000000*OO[[#This Row],[104 (01JUL1985 21:00:00)-Water Temperature (C)]]*OO[[#This Row],[46]]</f>
        <v>5.9001826835237497E-7</v>
      </c>
      <c r="AW90" s="10">
        <f>3/24000000*OO[[#This Row],[105 (02JUL1985 00:00:00)-Water Temperature (C)]]*OO[[#This Row],[47]]</f>
        <v>5.0641323800399989E-7</v>
      </c>
      <c r="AX90" s="10">
        <f>3/24000000*OO[[#This Row],[106 (02JUL1985 03:00:00)-Water Temperature (C)]]*OO[[#This Row],[48]]</f>
        <v>4.3549330203062496E-7</v>
      </c>
      <c r="AY90" s="10">
        <f>3/24000000*OO[[#This Row],[107 (02JUL1985 06:00:00)-Water Temperature (C)]]*OO[[#This Row],[49]]</f>
        <v>3.6255375297899997E-7</v>
      </c>
      <c r="AZ90" s="10">
        <f>3/24000000*OO[[#This Row],[108 (02JUL1985 09:00:00)-Water Temperature (C)]]*OO[[#This Row],[50]]</f>
        <v>2.9830126688387497E-7</v>
      </c>
      <c r="BA90" s="10">
        <f>3/24000000*OO[[#This Row],[109 (02JUL1985 12:00:00)-Water Temperature (C)]]*OO[[#This Row],[51]]</f>
        <v>2.33398150268E-7</v>
      </c>
      <c r="BB90" s="10">
        <f>3/24000000*OO[[#This Row],[110 (02JUL1985 15:00:00)-Water Temperature (C)]]*OO[[#This Row],[52]]</f>
        <v>1.8365802786852499E-7</v>
      </c>
      <c r="BC90" s="10">
        <f>3/24000000*OO[[#This Row],[111 (02JUL1985 18:00:00)-Water Temperature (C)]]*OO[[#This Row],[53]]</f>
        <v>1.4857442187249998E-7</v>
      </c>
      <c r="BD90" s="10">
        <f>3/24000000*OO[[#This Row],[112 (02JUL1985 21:00:00)-Water Temperature (C)]]*OO[[#This Row],[54]]</f>
        <v>1.2202660153529999E-7</v>
      </c>
      <c r="BE90" s="10">
        <f>3/24000000*OO[[#This Row],[113 (03JUL1985 00:00:00)-Water Temperature (C)]]*OO[[#This Row],[55]]</f>
        <v>1.0305949082767499E-7</v>
      </c>
      <c r="BF90" s="10">
        <f>3/24000000*OO[[#This Row],[114 (03JUL1985 03:00:00)-Water Temperature (C)]]*OO[[#This Row],[56]]</f>
        <v>9.0173526323399997E-8</v>
      </c>
      <c r="BG90" s="10">
        <f>3/24000000*OO[[#This Row],[115 (03JUL1985 06:00:00)-Water Temperature (C)]]*OO[[#This Row],[57]]</f>
        <v>8.0223193369999994E-8</v>
      </c>
      <c r="BH90" s="10">
        <f>3/24000000*OO[[#This Row],[116 (03JUL1985 09:00:00)-Water Temperature (C)]]*OO[[#This Row],[58]]</f>
        <v>7.3701589648125006E-8</v>
      </c>
      <c r="BI90" s="10">
        <f>3/24000000*OO[[#This Row],[117 (03JUL1985 12:00:00)-Water Temperature (C)]]*OO[[#This Row],[59]]</f>
        <v>6.5008475457824985E-8</v>
      </c>
      <c r="BJ90" s="10">
        <f>3/24000000*OO[[#This Row],[118 (03JUL1985 15:00:00)-Water Temperature (C)]]*OO[[#This Row],[60]]</f>
        <v>6.0548437577237499E-8</v>
      </c>
      <c r="BK90" s="10">
        <f>3/24000000*OO[[#This Row],[119 (03JUL1985 18:00:00)-Water Temperature (C)]]*OO[[#This Row],[61]]</f>
        <v>5.5305363171549991E-8</v>
      </c>
      <c r="BL90" s="10">
        <f>3/24000000*OO[[#This Row],[120 (03JUL1985 21:00:00)-Water Temperature (C)]]*OO[[#This Row],[62]]</f>
        <v>4.9469517673625001E-8</v>
      </c>
      <c r="BM90" s="10">
        <f>3/24000000*OO[[#This Row],[121 (04JUL1985 00:00:00)-Water Temperature (C)]]*OO[[#This Row],[63]]</f>
        <v>4.4362811481749996E-8</v>
      </c>
      <c r="BN90" s="10">
        <f>3/24000000*OO[[#This Row],[122 (04JUL1985 03:00:00)-Water Temperature (C)]]*OO[[#This Row],[64]]</f>
        <v>4.0027062003499998E-8</v>
      </c>
      <c r="BO90" s="10">
        <f>3/24000000*OO[[#This Row],[123 (04JUL1985 06:00:00)-Water Temperature (C)]]*OO[[#This Row],[65]]</f>
        <v>3.6187147435624997E-8</v>
      </c>
      <c r="BP90" s="10">
        <f>3/24000000*OO[[#This Row],[124 (04JUL1985 09:00:00)-Water Temperature (C)]]*OO[[#This Row],[66]]</f>
        <v>3.3339131189599991E-8</v>
      </c>
      <c r="BQ90" s="10">
        <f>3/24000000*OO[[#This Row],[125 (04JUL1985 12:00:00)-Water Temperature (C)]]*OO[[#This Row],[67]]</f>
        <v>2.9920060032774999E-8</v>
      </c>
      <c r="BR90" s="10">
        <f>3/24000000*OO[[#This Row],[126 (04JUL1985 15:00:00)-Water Temperature (C)]]*OO[[#This Row],[68]]</f>
        <v>2.7349573307750002E-8</v>
      </c>
      <c r="BS90" s="10">
        <f>3/24000000*OO[[#This Row],[127 (04JUL1985 18:00:00)-Water Temperature (C)]]*OO[[#This Row],[69]]</f>
        <v>2.5591479183899996E-8</v>
      </c>
      <c r="BT90" s="10">
        <f>3/24000000*OO[[#This Row],[128 (04JUL1985 21:00:00)-Water Temperature (C)]]*OO[[#This Row],[70]]</f>
        <v>2.3720503616424996E-8</v>
      </c>
      <c r="BU90" s="10">
        <f>3/24000000*OO[[#This Row],[129 (05JUL1985 00:00:00)-Water Temperature (C)]]*OO[[#This Row],[71]]</f>
        <v>2.2204118729553748E-8</v>
      </c>
      <c r="BV90" s="10">
        <f>3/24000000*OO[[#This Row],[130 (05JUL1985 03:00:00)-Water Temperature (C)]]*OO[[#This Row],[72]]</f>
        <v>2.1894243441120001E-8</v>
      </c>
      <c r="BW90" s="10">
        <f>3/24000000*OO[[#This Row],[131 (05JUL1985 06:00:00)-Water Temperature (C)]]*OO[[#This Row],[73]]</f>
        <v>2.320918126E-8</v>
      </c>
      <c r="BX90" s="10">
        <f>3/24000000*OO[[#This Row],[132 (05JUL1985 09:00:00)-Water Temperature (C)]]*OO[[#This Row],[74]]</f>
        <v>2.6480664064149997E-8</v>
      </c>
      <c r="BY90" s="10">
        <f>3/24000000*OO[[#This Row],[133 (05JUL1985 12:00:00)-Water Temperature (C)]]*OO[[#This Row],[75]]</f>
        <v>2.9123957916600001E-8</v>
      </c>
      <c r="BZ90" s="10">
        <f>3/24000000*OO[[#This Row],[134 (05JUL1985 15:00:00)-Water Temperature (C)]]*OO[[#This Row],[76]]</f>
        <v>3.0425874932575E-8</v>
      </c>
      <c r="CA90" s="10">
        <f>3/24000000*OO[[#This Row],[135 (05JUL1985 18:00:00)-Water Temperature (C)]]*OO[[#This Row],[77]]</f>
        <v>3.0045088371212504E-8</v>
      </c>
      <c r="CB90" s="10">
        <f>3/24000000*OO[[#This Row],[136 (05JUL1985 21:00:00)-Water Temperature (C)]]*OO[[#This Row],[78]]</f>
        <v>2.8333190089099999E-8</v>
      </c>
      <c r="CC90" s="10">
        <f>3/24000000*OO[[#This Row],[137 (06JUL1985 00:00:00)-Water Temperature (C)]]*OO[[#This Row],[79]]</f>
        <v>2.6165058201324999E-8</v>
      </c>
      <c r="CD90" s="10">
        <f>3/24000000*OO[[#This Row],[138 (06JUL1985 03:00:00)-Water Temperature (C)]]*OO[[#This Row],[80]]</f>
        <v>2.4014481299437499E-8</v>
      </c>
      <c r="CE90" s="10">
        <f>3/24000000*OO[[#This Row],[139 (06JUL1985 06:00:00)-Water Temperature (C)]]*OO[[#This Row],[81]]</f>
        <v>2.2500121347599999E-8</v>
      </c>
      <c r="CF90" s="10">
        <f>3/24000000*OO[[#This Row],[140 (06JUL1985 09:00:00)-Water Temperature (C)]]*OO[[#This Row],[82]]</f>
        <v>2.198202786015E-8</v>
      </c>
      <c r="CG90" s="10">
        <f>3/24000000*OO[[#This Row],[141 (06JUL1985 12:00:00)-Water Temperature (C)]]*OO[[#This Row],[83]]</f>
        <v>2.139209639766E-8</v>
      </c>
      <c r="CH90" s="10">
        <f>3/24000000*OO[[#This Row],[142 (06JUL1985 15:00:00)-Water Temperature (C)]]*OO[[#This Row],[84]]</f>
        <v>2.0973189973250001E-8</v>
      </c>
      <c r="CI90" s="10">
        <f>3/24000000*OO[[#This Row],[143 (06JUL1985 18:00:00)-Water Temperature (C)]]*OO[[#This Row],[85]]</f>
        <v>2.0493322829913747E-8</v>
      </c>
      <c r="CJ90" s="10">
        <f>3/24000000*OO[[#This Row],[144 (06JUL1985 21:00:00)-Water Temperature (C)]]*OO[[#This Row],[86]]</f>
        <v>1.9682545951113751E-8</v>
      </c>
      <c r="CK90" s="10">
        <f>3/24000000*OO[[#This Row],[145 (07JUL1985 00:00:00)-Water Temperature (C)]]*OO[[#This Row],[87]]</f>
        <v>1.864590263433625E-8</v>
      </c>
      <c r="CL90" s="10">
        <f>3/24000000*OO[[#This Row],[146 (07JUL1985 03:00:00)-Water Temperature (C)]]*OO[[#This Row],[88]]</f>
        <v>1.8098546238347497E-8</v>
      </c>
      <c r="CM90" s="10">
        <f>3/24000000*OO[[#This Row],[147 (07JUL1985 06:00:00)-Water Temperature (C)]]*OO[[#This Row],[89]]</f>
        <v>1.7803057262111251E-8</v>
      </c>
      <c r="CN90" s="10">
        <f>3/24000000*OO[[#This Row],[148 (07JUL1985 09:00:00)-Water Temperature (C)]]*OO[[#This Row],[90]]</f>
        <v>1.8035679112777501E-8</v>
      </c>
      <c r="CO90" s="10">
        <f>3/24000000*OO[[#This Row],[149 (07JUL1985 12:00:00)-Water Temperature (C)]]*OO[[#This Row],[91]]</f>
        <v>1.8272822179287497E-8</v>
      </c>
      <c r="CP90" s="10">
        <f>3/24000000*OO[[#This Row],[150 (07JUL1985 15:00:00)-Water Temperature (C)]]*OO[[#This Row],[92]]</f>
        <v>1.8272822179287497E-8</v>
      </c>
      <c r="CQ90" s="10">
        <f>3/24000000*OO[[#This Row],[151 (07JUL1985 18:00:00)-Water Temperature (C)]]*OO[[#This Row],[93]]</f>
        <v>1.8272822179287497E-8</v>
      </c>
      <c r="CR90" s="10">
        <f>3/24000000*OO[[#This Row],[152 (07JUL1985 21:00:00)-Water Temperature (C)]]*OO[[#This Row],[94]]</f>
        <v>1.8272822179287497E-8</v>
      </c>
      <c r="CS90" s="10">
        <f>3/24000000*OO[[#This Row],[153 (08JUL1985 00:00:00)-Water Temperature (C)]]*OO[[#This Row],[95]]</f>
        <v>1.8272822179287497E-8</v>
      </c>
      <c r="CT90" s="10">
        <f>3/24000000*OO[[#This Row],[154 (08JUL1985 03:00:00)-Water Temperature (C)]]*OO[[#This Row],[96]]</f>
        <v>1.8272822179287497E-8</v>
      </c>
      <c r="CU90" s="10">
        <f>3/24000000*OO[[#This Row],[155 (08JUL1985 06:00:00)-Water Temperature (C)]]*OO[[#This Row],[97]]</f>
        <v>1.8272822179287497E-8</v>
      </c>
      <c r="CV90" s="10">
        <f>3/24000000*OO[[#This Row],[156 (08JUL1985 09:00:00)-Water Temperature (C)]]*OO[[#This Row],[98]]</f>
        <v>1.8272822179287497E-8</v>
      </c>
      <c r="CW90" s="10">
        <f>3/24000000*OO[[#This Row],[157 (08JUL1985 12:00:00)-Water Temperature (C)]]*OO[[#This Row],[99]]</f>
        <v>1.8272822179287497E-8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8.0104262366233327E-38</v>
      </c>
      <c r="D91" s="10">
        <f>3/24*OO[[#This Row],[60 (26JUN1985 09:00:00)-Water Temperature (C)]]*OO[[#This Row],[2]]/SUM(OO[2])</f>
        <v>5.7678164833059259E-23</v>
      </c>
      <c r="E91" s="10">
        <f>3/24*OO[[#This Row],[61 (26JUN1985 12:00:00)-Water Temperature (C)]]*OO[[#This Row],[3]]/SUM(OO[3])</f>
        <v>6.4021971988242833E-11</v>
      </c>
      <c r="F91" s="10">
        <f>3/24*OO[[#This Row],[62 (26JUN1985 15:00:00)-Water Temperature (C)]]*OO[[#This Row],[4]]/SUM(OO[4])</f>
        <v>1.6543535517519911E-4</v>
      </c>
      <c r="G91" s="10">
        <f>3/24*OO[[#This Row],[63 (26JUN1985 18:00:00)-Water Temperature (C)]]*OO[[#This Row],[5]]/SUM(OO[5])</f>
        <v>1.7800610949562656E-2</v>
      </c>
      <c r="H91" s="10">
        <f>3/24*OO[[#This Row],[64 (26JUN1985 21:00:00)-Water Temperature (C)]]*OO[[#This Row],[6]]/SUM(OO[6])</f>
        <v>8.3311046027002691E-2</v>
      </c>
      <c r="I91" s="10">
        <f>3/24*OO[[#This Row],[65 (27JUN1985 00:00:00)-Water Temperature (C)]]*OO[[#This Row],[7]]/SUM(OO[7])</f>
        <v>6.6576004551499313E-2</v>
      </c>
      <c r="J91" s="10">
        <f>3/24*OO[[#This Row],[66 (27JUN1985 03:00:00)-Water Temperature (C)]]*OO[[#This Row],[8]]/SUM(OO[8])</f>
        <v>1.811076805346401E-2</v>
      </c>
      <c r="K91" s="10">
        <f>3/24*OO[[#This Row],[67 (27JUN1985 06:00:00)-Water Temperature (C)]]*OO[[#This Row],[9]]/SUM(OO[9])</f>
        <v>2.5447042802953603E-3</v>
      </c>
      <c r="L91" s="10">
        <f>3/24*OO[[#This Row],[68 (27JUN1985 09:00:00)-Water Temperature (C)]]*OO[[#This Row],[10]]/SUM(OO[10])</f>
        <v>2.8332490463662332E-4</v>
      </c>
      <c r="M91" s="10">
        <f>3/24*OO[[#This Row],[69 (27JUN1985 12:00:00)-Water Temperature (C)]]*OO[[#This Row],[11]]/SUM(OO[11])</f>
        <v>6.085390961739798E-5</v>
      </c>
      <c r="N91" s="10">
        <f>3/24*OO[[#This Row],[70 (27JUN1985 15:00:00)-Water Temperature (C)]]*OO[[#This Row],[12]]/SUM(OO[12])</f>
        <v>3.9465201613679652E-5</v>
      </c>
      <c r="O91" s="10">
        <f>3/24*OO[[#This Row],[71 (27JUN1985 18:00:00)-Water Temperature (C)]]*OO[[#This Row],[13]]/SUM(OO[13])</f>
        <v>3.4501789184578934E-5</v>
      </c>
      <c r="P91" s="10">
        <f>3/24*OO[[#This Row],[72 (27JUN1985 21:00:00)-Water Temperature (C)]]*OO[[#This Row],[14]]/SUM(OO[14])</f>
        <v>3.1661503277599073E-5</v>
      </c>
      <c r="Q91" s="10">
        <f>3/24*OO[[#This Row],[73 (28JUN1985 00:00:00)-Water Temperature (C)]]*OO[[#This Row],[15]]/SUM(OO[15])</f>
        <v>3.2183981241160455E-5</v>
      </c>
      <c r="R91" s="10">
        <f>3/24*OO[[#This Row],[74 (28JUN1985 03:00:00)-Water Temperature (C)]]*OO[[#This Row],[16]]/SUM(OO[16])</f>
        <v>3.3986320160842624E-5</v>
      </c>
      <c r="S91" s="10">
        <f>3/24*OO[[#This Row],[75 (28JUN1985 06:00:00)-Water Temperature (C)]]*OO[[#This Row],[17]]/SUM(OO[17])</f>
        <v>3.3994280635769716E-5</v>
      </c>
      <c r="T91" s="10">
        <f>3/24*OO[[#This Row],[76 (28JUN1985 09:00:00)-Water Temperature (C)]]*OO[[#This Row],[18]]/SUM(OO[18])</f>
        <v>3.1786096391755672E-5</v>
      </c>
      <c r="U91" s="10">
        <f>3/24*OO[[#This Row],[77 (28JUN1985 12:00:00)-Water Temperature (C)]]*OO[[#This Row],[19]]/SUM(OO[19])</f>
        <v>2.8981198137887166E-5</v>
      </c>
      <c r="V91" s="10">
        <f>3/24000000*OO[[#This Row],[78 (28JUN1985 15:00:00)-Water Temperature (C)]]*OO[[#This Row],[20]]</f>
        <v>2.5394986170937502E-5</v>
      </c>
      <c r="W91" s="10">
        <f>3/24000000*OO[[#This Row],[79 (28JUN1985 18:00:00)-Water Temperature (C)]]*OO[[#This Row],[21]]</f>
        <v>2.2206592896799995E-5</v>
      </c>
      <c r="X91" s="10">
        <f>3/24000000*OO[[#This Row],[80 (28JUN1985 21:00:00)-Water Temperature (C)]]*OO[[#This Row],[22]]</f>
        <v>1.9217962257987497E-5</v>
      </c>
      <c r="Y91" s="10">
        <f>3/24000000*OO[[#This Row],[81 (29JUN1985 00:00:00)-Water Temperature (C)]]*OO[[#This Row],[23]]</f>
        <v>1.68826106759175E-5</v>
      </c>
      <c r="Z91" s="10">
        <f>3/24000000*OO[[#This Row],[82 (29JUN1985 03:00:00)-Water Temperature (C)]]*OO[[#This Row],[24]]</f>
        <v>1.48071860031625E-5</v>
      </c>
      <c r="AA91" s="10">
        <f>3/24000000*OO[[#This Row],[83 (29JUN1985 06:00:00)-Water Temperature (C)]]*OO[[#This Row],[25]]</f>
        <v>1.298268757365E-5</v>
      </c>
      <c r="AB91" s="10">
        <f>3/24000000*OO[[#This Row],[84 (29JUN1985 09:00:00)-Water Temperature (C)]]*OO[[#This Row],[26]]</f>
        <v>1.1477036325706248E-5</v>
      </c>
      <c r="AC91" s="10">
        <f>3/24000000*OO[[#This Row],[85 (29JUN1985 12:00:00)-Water Temperature (C)]]*OO[[#This Row],[27]]</f>
        <v>1.023380410864875E-5</v>
      </c>
      <c r="AD91" s="10">
        <f>3/24000000*OO[[#This Row],[86 (29JUN1985 15:00:00)-Water Temperature (C)]]*OO[[#This Row],[28]]</f>
        <v>8.9535128789249992E-6</v>
      </c>
      <c r="AE91" s="10">
        <f>3/24000000*OO[[#This Row],[88 (29JUN1985 21:00:00)-Water Temperature (C)]]*OO[[#This Row],[30]]</f>
        <v>6.8341572963000003E-6</v>
      </c>
      <c r="AF91" s="10">
        <f>3/24000000*OO[[#This Row],[88 (29JUN1985 21:00:00)-Water Temperature (C)]]*OO[[#This Row],[30]]</f>
        <v>6.8341572963000003E-6</v>
      </c>
      <c r="AG91" s="10">
        <f>3/24000000*OO[[#This Row],[89 (30JUN1985 00:00:00)-Water Temperature (C)]]*OO[[#This Row],[31]]</f>
        <v>5.99520405768375E-6</v>
      </c>
      <c r="AH91" s="10">
        <f>3/24000000*OO[[#This Row],[90 (30JUN1985 03:00:00)-Water Temperature (C)]]*OO[[#This Row],[32]]</f>
        <v>5.2813171576362497E-6</v>
      </c>
      <c r="AI91" s="10">
        <f>3/24000000*OO[[#This Row],[91 (30JUN1985 06:00:00)-Water Temperature (C)]]*OO[[#This Row],[33]]</f>
        <v>4.6270485450150003E-6</v>
      </c>
      <c r="AJ91" s="10">
        <f>3/24000000*OO[[#This Row],[92 (30JUN1985 09:00:00)-Water Temperature (C)]]*OO[[#This Row],[34]]</f>
        <v>4.2084427739124996E-6</v>
      </c>
      <c r="AK91" s="10">
        <f>3/24000000*OO[[#This Row],[93 (30JUN1985 12:00:00)-Water Temperature (C)]]*OO[[#This Row],[35]]</f>
        <v>3.7608105578049999E-6</v>
      </c>
      <c r="AL91" s="10">
        <f>3/24000000*OO[[#This Row],[94 (30JUN1985 15:00:00)-Water Temperature (C)]]*OO[[#This Row],[36]]</f>
        <v>3.329322126295E-6</v>
      </c>
      <c r="AM91" s="10">
        <f>3/24000000*OO[[#This Row],[95 (30JUN1985 18:00:00)-Water Temperature (C)]]*OO[[#This Row],[37]]</f>
        <v>2.9764483748887501E-6</v>
      </c>
      <c r="AN91" s="10">
        <f>3/24000000*OO[[#This Row],[96 (30JUN1985 21:00:00)-Water Temperature (C)]]*OO[[#This Row],[38]]</f>
        <v>2.5804943052000002E-6</v>
      </c>
      <c r="AO91" s="10">
        <f>3/24000000*OO[[#This Row],[97 (01JUL1985 00:00:00)-Water Temperature (C)]]*OO[[#This Row],[39]]</f>
        <v>2.1965013108875003E-6</v>
      </c>
      <c r="AP91" s="10">
        <f>3/24000000*OO[[#This Row],[98 (01JUL1985 03:00:00)-Water Temperature (C)]]*OO[[#This Row],[40]]</f>
        <v>1.8812687028464996E-6</v>
      </c>
      <c r="AQ91" s="10">
        <f>3/24000000*OO[[#This Row],[99 (01JUL1985 06:00:00)-Water Temperature (C)]]*OO[[#This Row],[41]]</f>
        <v>1.5826844339993751E-6</v>
      </c>
      <c r="AR91" s="10">
        <f>3/24000000*OO[[#This Row],[100 (01JUL1985 09:00:00)-Water Temperature (C)]]*OO[[#This Row],[42]]</f>
        <v>1.35811697523425E-6</v>
      </c>
      <c r="AS91" s="10">
        <f>3/24000000*OO[[#This Row],[101 (01JUL1985 12:00:00)-Water Temperature (C)]]*OO[[#This Row],[43]]</f>
        <v>1.1415898250865001E-6</v>
      </c>
      <c r="AT91" s="10">
        <f>3/24000000*OO[[#This Row],[102 (01JUL1985 15:00:00)-Water Temperature (C)]]*OO[[#This Row],[44]]</f>
        <v>9.6962497713812489E-7</v>
      </c>
      <c r="AU91" s="10">
        <f>3/24000000*OO[[#This Row],[103 (01JUL1985 18:00:00)-Water Temperature (C)]]*OO[[#This Row],[45]]</f>
        <v>8.3582003024062515E-7</v>
      </c>
      <c r="AV91" s="10">
        <f>3/24000000*OO[[#This Row],[104 (01JUL1985 21:00:00)-Water Temperature (C)]]*OO[[#This Row],[46]]</f>
        <v>7.0898182222874985E-7</v>
      </c>
      <c r="AW91" s="10">
        <f>3/24000000*OO[[#This Row],[105 (02JUL1985 00:00:00)-Water Temperature (C)]]*OO[[#This Row],[47]]</f>
        <v>6.0660497828812514E-7</v>
      </c>
      <c r="AX91" s="10">
        <f>3/24000000*OO[[#This Row],[106 (02JUL1985 03:00:00)-Water Temperature (C)]]*OO[[#This Row],[48]]</f>
        <v>5.2314478373437507E-7</v>
      </c>
      <c r="AY91" s="10">
        <f>3/24000000*OO[[#This Row],[107 (02JUL1985 06:00:00)-Water Temperature (C)]]*OO[[#This Row],[49]]</f>
        <v>4.3801481665649997E-7</v>
      </c>
      <c r="AZ91" s="10">
        <f>3/24000000*OO[[#This Row],[108 (02JUL1985 09:00:00)-Water Temperature (C)]]*OO[[#This Row],[50]]</f>
        <v>3.6362868177499996E-7</v>
      </c>
      <c r="BA91" s="10">
        <f>3/24000000*OO[[#This Row],[109 (02JUL1985 12:00:00)-Water Temperature (C)]]*OO[[#This Row],[51]]</f>
        <v>2.8561037944162495E-7</v>
      </c>
      <c r="BB91" s="10">
        <f>3/24000000*OO[[#This Row],[110 (02JUL1985 15:00:00)-Water Temperature (C)]]*OO[[#This Row],[52]]</f>
        <v>2.2433585106858748E-7</v>
      </c>
      <c r="BC91" s="10">
        <f>3/24000000*OO[[#This Row],[111 (02JUL1985 18:00:00)-Water Temperature (C)]]*OO[[#This Row],[53]]</f>
        <v>1.805254688505E-7</v>
      </c>
      <c r="BD91" s="10">
        <f>3/24000000*OO[[#This Row],[112 (02JUL1985 21:00:00)-Water Temperature (C)]]*OO[[#This Row],[54]]</f>
        <v>1.474447518203125E-7</v>
      </c>
      <c r="BE91" s="10">
        <f>3/24000000*OO[[#This Row],[113 (03JUL1985 00:00:00)-Water Temperature (C)]]*OO[[#This Row],[55]]</f>
        <v>1.2374960552307498E-7</v>
      </c>
      <c r="BF91" s="10">
        <f>3/24000000*OO[[#This Row],[114 (03JUL1985 03:00:00)-Water Temperature (C)]]*OO[[#This Row],[56]]</f>
        <v>1.0808574326184999E-7</v>
      </c>
      <c r="BG91" s="10">
        <f>3/24000000*OO[[#This Row],[115 (03JUL1985 06:00:00)-Water Temperature (C)]]*OO[[#This Row],[57]]</f>
        <v>9.6135535448337506E-8</v>
      </c>
      <c r="BH91" s="10">
        <f>3/24000000*OO[[#This Row],[116 (03JUL1985 09:00:00)-Water Temperature (C)]]*OO[[#This Row],[58]]</f>
        <v>8.8643447905499994E-8</v>
      </c>
      <c r="BI91" s="10">
        <f>3/24000000*OO[[#This Row],[117 (03JUL1985 12:00:00)-Water Temperature (C)]]*OO[[#This Row],[59]]</f>
        <v>7.8105743285999992E-8</v>
      </c>
      <c r="BJ91" s="10">
        <f>3/24000000*OO[[#This Row],[118 (03JUL1985 15:00:00)-Water Temperature (C)]]*OO[[#This Row],[60]]</f>
        <v>7.2733451932025002E-8</v>
      </c>
      <c r="BK91" s="10">
        <f>3/24000000*OO[[#This Row],[119 (03JUL1985 18:00:00)-Water Temperature (C)]]*OO[[#This Row],[61]]</f>
        <v>6.6475128259800006E-8</v>
      </c>
      <c r="BL91" s="10">
        <f>3/24000000*OO[[#This Row],[120 (03JUL1985 21:00:00)-Water Temperature (C)]]*OO[[#This Row],[62]]</f>
        <v>5.9360990349237509E-8</v>
      </c>
      <c r="BM91" s="10">
        <f>3/24000000*OO[[#This Row],[121 (04JUL1985 00:00:00)-Water Temperature (C)]]*OO[[#This Row],[63]]</f>
        <v>5.3064080824612505E-8</v>
      </c>
      <c r="BN91" s="10">
        <f>3/24000000*OO[[#This Row],[122 (04JUL1985 03:00:00)-Water Temperature (C)]]*OO[[#This Row],[64]]</f>
        <v>4.7870266016925005E-8</v>
      </c>
      <c r="BO91" s="10">
        <f>3/24000000*OO[[#This Row],[123 (04JUL1985 06:00:00)-Water Temperature (C)]]*OO[[#This Row],[65]]</f>
        <v>4.337844219666249E-8</v>
      </c>
      <c r="BP91" s="10">
        <f>3/24000000*OO[[#This Row],[124 (04JUL1985 09:00:00)-Water Temperature (C)]]*OO[[#This Row],[66]]</f>
        <v>4.0218747621912501E-8</v>
      </c>
      <c r="BQ91" s="10">
        <f>3/24000000*OO[[#This Row],[125 (04JUL1985 12:00:00)-Water Temperature (C)]]*OO[[#This Row],[67]]</f>
        <v>3.6146846771999999E-8</v>
      </c>
      <c r="BR91" s="10">
        <f>3/24000000*OO[[#This Row],[126 (04JUL1985 15:00:00)-Water Temperature (C)]]*OO[[#This Row],[68]]</f>
        <v>3.2929288111999993E-8</v>
      </c>
      <c r="BS91" s="10">
        <f>3/24000000*OO[[#This Row],[127 (04JUL1985 18:00:00)-Water Temperature (C)]]*OO[[#This Row],[69]]</f>
        <v>3.0695559700050001E-8</v>
      </c>
      <c r="BT91" s="10">
        <f>3/24000000*OO[[#This Row],[128 (04JUL1985 21:00:00)-Water Temperature (C)]]*OO[[#This Row],[70]]</f>
        <v>2.8338926211249997E-8</v>
      </c>
      <c r="BU91" s="10">
        <f>3/24000000*OO[[#This Row],[129 (05JUL1985 00:00:00)-Water Temperature (C)]]*OO[[#This Row],[71]]</f>
        <v>2.6385330379837503E-8</v>
      </c>
      <c r="BV91" s="10">
        <f>3/24000000*OO[[#This Row],[130 (05JUL1985 03:00:00)-Water Temperature (C)]]*OO[[#This Row],[72]]</f>
        <v>2.5862583884287499E-8</v>
      </c>
      <c r="BW91" s="10">
        <f>3/24000000*OO[[#This Row],[131 (05JUL1985 06:00:00)-Water Temperature (C)]]*OO[[#This Row],[73]]</f>
        <v>2.7229198735749996E-8</v>
      </c>
      <c r="BX91" s="10">
        <f>3/24000000*OO[[#This Row],[132 (05JUL1985 09:00:00)-Water Temperature (C)]]*OO[[#This Row],[74]]</f>
        <v>3.1074090825624997E-8</v>
      </c>
      <c r="BY91" s="10">
        <f>3/24000000*OO[[#This Row],[133 (05JUL1985 12:00:00)-Water Temperature (C)]]*OO[[#This Row],[75]]</f>
        <v>3.4373352445812504E-8</v>
      </c>
      <c r="BZ91" s="10">
        <f>3/24000000*OO[[#This Row],[134 (05JUL1985 15:00:00)-Water Temperature (C)]]*OO[[#This Row],[76]]</f>
        <v>3.6027610189999997E-8</v>
      </c>
      <c r="CA91" s="10">
        <f>3/24000000*OO[[#This Row],[135 (05JUL1985 18:00:00)-Water Temperature (C)]]*OO[[#This Row],[77]]</f>
        <v>3.5773364486199998E-8</v>
      </c>
      <c r="CB91" s="10">
        <f>3/24000000*OO[[#This Row],[136 (05JUL1985 21:00:00)-Water Temperature (C)]]*OO[[#This Row],[78]]</f>
        <v>3.3789048495149998E-8</v>
      </c>
      <c r="CC91" s="10">
        <f>3/24000000*OO[[#This Row],[137 (06JUL1985 00:00:00)-Water Temperature (C)]]*OO[[#This Row],[79]]</f>
        <v>3.1224680185050005E-8</v>
      </c>
      <c r="CD91" s="10">
        <f>3/24000000*OO[[#This Row],[138 (06JUL1985 03:00:00)-Water Temperature (C)]]*OO[[#This Row],[80]]</f>
        <v>2.86532685983E-8</v>
      </c>
      <c r="CE91" s="10">
        <f>3/24000000*OO[[#This Row],[139 (06JUL1985 06:00:00)-Water Temperature (C)]]*OO[[#This Row],[81]]</f>
        <v>2.6829416968887503E-8</v>
      </c>
      <c r="CF91" s="10">
        <f>3/24000000*OO[[#This Row],[140 (06JUL1985 09:00:00)-Water Temperature (C)]]*OO[[#This Row],[82]]</f>
        <v>2.6284238766000001E-8</v>
      </c>
      <c r="CG91" s="10">
        <f>3/24000000*OO[[#This Row],[141 (06JUL1985 12:00:00)-Water Temperature (C)]]*OO[[#This Row],[83]]</f>
        <v>2.5610228913149999E-8</v>
      </c>
      <c r="CH91" s="10">
        <f>3/24000000*OO[[#This Row],[142 (06JUL1985 15:00:00)-Water Temperature (C)]]*OO[[#This Row],[84]]</f>
        <v>2.5109636801999998E-8</v>
      </c>
      <c r="CI91" s="10">
        <f>3/24000000*OO[[#This Row],[143 (06JUL1985 18:00:00)-Water Temperature (C)]]*OO[[#This Row],[85]]</f>
        <v>2.4499053703487498E-8</v>
      </c>
      <c r="CJ91" s="10">
        <f>3/24000000*OO[[#This Row],[144 (06JUL1985 21:00:00)-Water Temperature (C)]]*OO[[#This Row],[86]]</f>
        <v>2.3485509191400003E-8</v>
      </c>
      <c r="CK91" s="10">
        <f>3/24000000*OO[[#This Row],[145 (07JUL1985 00:00:00)-Water Temperature (C)]]*OO[[#This Row],[87]]</f>
        <v>2.2153740695359996E-8</v>
      </c>
      <c r="CL91" s="10">
        <f>3/24000000*OO[[#This Row],[146 (07JUL1985 03:00:00)-Water Temperature (C)]]*OO[[#This Row],[88]]</f>
        <v>2.1471530836884997E-8</v>
      </c>
      <c r="CM91" s="10">
        <f>3/24000000*OO[[#This Row],[147 (07JUL1985 06:00:00)-Water Temperature (C)]]*OO[[#This Row],[89]]</f>
        <v>2.1106461366182499E-8</v>
      </c>
      <c r="CN91" s="10">
        <f>3/24000000*OO[[#This Row],[148 (07JUL1985 09:00:00)-Water Temperature (C)]]*OO[[#This Row],[90]]</f>
        <v>2.1409305460322502E-8</v>
      </c>
      <c r="CO91" s="10">
        <f>3/24000000*OO[[#This Row],[149 (07JUL1985 12:00:00)-Water Temperature (C)]]*OO[[#This Row],[91]]</f>
        <v>2.1747648267449996E-8</v>
      </c>
      <c r="CP91" s="10">
        <f>3/24000000*OO[[#This Row],[150 (07JUL1985 15:00:00)-Water Temperature (C)]]*OO[[#This Row],[92]]</f>
        <v>2.1747648267449996E-8</v>
      </c>
      <c r="CQ91" s="10">
        <f>3/24000000*OO[[#This Row],[151 (07JUL1985 18:00:00)-Water Temperature (C)]]*OO[[#This Row],[93]]</f>
        <v>2.1747648267449996E-8</v>
      </c>
      <c r="CR91" s="10">
        <f>3/24000000*OO[[#This Row],[152 (07JUL1985 21:00:00)-Water Temperature (C)]]*OO[[#This Row],[94]]</f>
        <v>2.1747648267449996E-8</v>
      </c>
      <c r="CS91" s="10">
        <f>3/24000000*OO[[#This Row],[153 (08JUL1985 00:00:00)-Water Temperature (C)]]*OO[[#This Row],[95]]</f>
        <v>2.1747648267449996E-8</v>
      </c>
      <c r="CT91" s="10">
        <f>3/24000000*OO[[#This Row],[154 (08JUL1985 03:00:00)-Water Temperature (C)]]*OO[[#This Row],[96]]</f>
        <v>2.1747648267449996E-8</v>
      </c>
      <c r="CU91" s="10">
        <f>3/24000000*OO[[#This Row],[155 (08JUL1985 06:00:00)-Water Temperature (C)]]*OO[[#This Row],[97]]</f>
        <v>2.1747648267449996E-8</v>
      </c>
      <c r="CV91" s="10">
        <f>3/24000000*OO[[#This Row],[156 (08JUL1985 09:00:00)-Water Temperature (C)]]*OO[[#This Row],[98]]</f>
        <v>2.1747648267449996E-8</v>
      </c>
      <c r="CW91" s="10">
        <f>3/24000000*OO[[#This Row],[157 (08JUL1985 12:00:00)-Water Temperature (C)]]*OO[[#This Row],[99]]</f>
        <v>2.1747648267449996E-8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7.991771142618048E-39</v>
      </c>
      <c r="D92" s="10">
        <f>3/24*OO[[#This Row],[60 (26JUN1985 09:00:00)-Water Temperature (C)]]*OO[[#This Row],[2]]/SUM(OO[2])</f>
        <v>8.26036572131097E-24</v>
      </c>
      <c r="E92" s="10">
        <f>3/24*OO[[#This Row],[61 (26JUN1985 12:00:00)-Water Temperature (C)]]*OO[[#This Row],[3]]/SUM(OO[3])</f>
        <v>1.0763805651257489E-11</v>
      </c>
      <c r="F92" s="10">
        <f>3/24*OO[[#This Row],[62 (26JUN1985 15:00:00)-Water Temperature (C)]]*OO[[#This Row],[4]]/SUM(OO[4])</f>
        <v>9.845290930730469E-5</v>
      </c>
      <c r="G92" s="10">
        <f>3/24*OO[[#This Row],[63 (26JUN1985 18:00:00)-Water Temperature (C)]]*OO[[#This Row],[5]]/SUM(OO[5])</f>
        <v>1.4603965517202638E-2</v>
      </c>
      <c r="H92" s="10">
        <f>3/24*OO[[#This Row],[64 (26JUN1985 21:00:00)-Water Temperature (C)]]*OO[[#This Row],[6]]/SUM(OO[6])</f>
        <v>8.2702671475230805E-2</v>
      </c>
      <c r="I92" s="10">
        <f>3/24*OO[[#This Row],[65 (27JUN1985 00:00:00)-Water Temperature (C)]]*OO[[#This Row],[7]]/SUM(OO[7])</f>
        <v>7.5164477770945121E-2</v>
      </c>
      <c r="J92" s="10">
        <f>3/24*OO[[#This Row],[66 (27JUN1985 03:00:00)-Water Temperature (C)]]*OO[[#This Row],[8]]/SUM(OO[8])</f>
        <v>2.2394670517854182E-2</v>
      </c>
      <c r="K92" s="10">
        <f>3/24*OO[[#This Row],[67 (27JUN1985 06:00:00)-Water Temperature (C)]]*OO[[#This Row],[9]]/SUM(OO[9])</f>
        <v>3.332397914022974E-3</v>
      </c>
      <c r="L92" s="10">
        <f>3/24*OO[[#This Row],[68 (27JUN1985 09:00:00)-Water Temperature (C)]]*OO[[#This Row],[10]]/SUM(OO[10])</f>
        <v>3.7266000623071129E-4</v>
      </c>
      <c r="M92" s="10">
        <f>3/24*OO[[#This Row],[69 (27JUN1985 12:00:00)-Water Temperature (C)]]*OO[[#This Row],[11]]/SUM(OO[11])</f>
        <v>7.0712383474044196E-5</v>
      </c>
      <c r="N92" s="10">
        <f>3/24*OO[[#This Row],[70 (27JUN1985 15:00:00)-Water Temperature (C)]]*OO[[#This Row],[12]]/SUM(OO[12])</f>
        <v>4.2454156266691139E-5</v>
      </c>
      <c r="O92" s="10">
        <f>3/24*OO[[#This Row],[71 (27JUN1985 18:00:00)-Water Temperature (C)]]*OO[[#This Row],[13]]/SUM(OO[13])</f>
        <v>3.6701023772621878E-5</v>
      </c>
      <c r="P92" s="10">
        <f>3/24*OO[[#This Row],[72 (27JUN1985 21:00:00)-Water Temperature (C)]]*OO[[#This Row],[14]]/SUM(OO[14])</f>
        <v>3.3356562462487932E-5</v>
      </c>
      <c r="Q92" s="10">
        <f>3/24*OO[[#This Row],[73 (28JUN1985 00:00:00)-Water Temperature (C)]]*OO[[#This Row],[15]]/SUM(OO[15])</f>
        <v>3.3513127263715024E-5</v>
      </c>
      <c r="R92" s="10">
        <f>3/24*OO[[#This Row],[74 (28JUN1985 03:00:00)-Water Temperature (C)]]*OO[[#This Row],[16]]/SUM(OO[16])</f>
        <v>3.5403027444170214E-5</v>
      </c>
      <c r="S92" s="10">
        <f>3/24*OO[[#This Row],[75 (28JUN1985 06:00:00)-Water Temperature (C)]]*OO[[#This Row],[17]]/SUM(OO[17])</f>
        <v>3.5631629337669426E-5</v>
      </c>
      <c r="T92" s="10">
        <f>3/24*OO[[#This Row],[76 (28JUN1985 09:00:00)-Water Temperature (C)]]*OO[[#This Row],[18]]/SUM(OO[18])</f>
        <v>3.3501547651612654E-5</v>
      </c>
      <c r="U92" s="10">
        <f>3/24*OO[[#This Row],[77 (28JUN1985 12:00:00)-Water Temperature (C)]]*OO[[#This Row],[19]]/SUM(OO[19])</f>
        <v>3.0642916286328837E-5</v>
      </c>
      <c r="V92" s="10">
        <f>3/24000000*OO[[#This Row],[78 (28JUN1985 15:00:00)-Water Temperature (C)]]*OO[[#This Row],[20]]</f>
        <v>2.6844999103312499E-5</v>
      </c>
      <c r="W92" s="10">
        <f>3/24000000*OO[[#This Row],[79 (28JUN1985 18:00:00)-Water Temperature (C)]]*OO[[#This Row],[21]]</f>
        <v>2.3453806303999998E-5</v>
      </c>
      <c r="X92" s="10">
        <f>3/24000000*OO[[#This Row],[80 (28JUN1985 21:00:00)-Water Temperature (C)]]*OO[[#This Row],[22]]</f>
        <v>2.0217504344073747E-5</v>
      </c>
      <c r="Y92" s="10">
        <f>3/24000000*OO[[#This Row],[81 (29JUN1985 00:00:00)-Water Temperature (C)]]*OO[[#This Row],[23]]</f>
        <v>1.7732129452828749E-5</v>
      </c>
      <c r="Z92" s="10">
        <f>3/24000000*OO[[#This Row],[82 (29JUN1985 03:00:00)-Water Temperature (C)]]*OO[[#This Row],[24]]</f>
        <v>1.5514921408964997E-5</v>
      </c>
      <c r="AA92" s="10">
        <f>3/24000000*OO[[#This Row],[83 (29JUN1985 06:00:00)-Water Temperature (C)]]*OO[[#This Row],[25]]</f>
        <v>1.3585597929914998E-5</v>
      </c>
      <c r="AB92" s="10">
        <f>3/24000000*OO[[#This Row],[84 (29JUN1985 09:00:00)-Water Temperature (C)]]*OO[[#This Row],[26]]</f>
        <v>1.1998015160099998E-5</v>
      </c>
      <c r="AC92" s="10">
        <f>3/24000000*OO[[#This Row],[85 (29JUN1985 12:00:00)-Water Temperature (C)]]*OO[[#This Row],[27]]</f>
        <v>1.0708321816027499E-5</v>
      </c>
      <c r="AD92" s="10">
        <f>3/24000000*OO[[#This Row],[86 (29JUN1985 15:00:00)-Water Temperature (C)]]*OO[[#This Row],[28]]</f>
        <v>9.3694841013624984E-6</v>
      </c>
      <c r="AE92" s="10">
        <f>3/24000000*OO[[#This Row],[88 (29JUN1985 21:00:00)-Water Temperature (C)]]*OO[[#This Row],[30]]</f>
        <v>7.1070380943249991E-6</v>
      </c>
      <c r="AF92" s="10">
        <f>3/24000000*OO[[#This Row],[88 (29JUN1985 21:00:00)-Water Temperature (C)]]*OO[[#This Row],[30]]</f>
        <v>7.1070380943249991E-6</v>
      </c>
      <c r="AG92" s="10">
        <f>3/24000000*OO[[#This Row],[89 (30JUN1985 00:00:00)-Water Temperature (C)]]*OO[[#This Row],[31]]</f>
        <v>6.2087120370187498E-6</v>
      </c>
      <c r="AH92" s="10">
        <f>3/24000000*OO[[#This Row],[90 (30JUN1985 03:00:00)-Water Temperature (C)]]*OO[[#This Row],[32]]</f>
        <v>5.4632176231875006E-6</v>
      </c>
      <c r="AI92" s="10">
        <f>3/24000000*OO[[#This Row],[91 (30JUN1985 06:00:00)-Water Temperature (C)]]*OO[[#This Row],[33]]</f>
        <v>4.7862283747500001E-6</v>
      </c>
      <c r="AJ92" s="10">
        <f>3/24000000*OO[[#This Row],[92 (30JUN1985 09:00:00)-Water Temperature (C)]]*OO[[#This Row],[34]]</f>
        <v>4.3551873354074997E-6</v>
      </c>
      <c r="AK92" s="10">
        <f>3/24000000*OO[[#This Row],[93 (30JUN1985 12:00:00)-Water Temperature (C)]]*OO[[#This Row],[35]]</f>
        <v>3.8998036016499997E-6</v>
      </c>
      <c r="AL92" s="10">
        <f>3/24000000*OO[[#This Row],[94 (30JUN1985 15:00:00)-Water Temperature (C)]]*OO[[#This Row],[36]]</f>
        <v>3.4486224876149995E-6</v>
      </c>
      <c r="AM92" s="10">
        <f>3/24000000*OO[[#This Row],[95 (30JUN1985 18:00:00)-Water Temperature (C)]]*OO[[#This Row],[37]]</f>
        <v>3.0826184673637504E-6</v>
      </c>
      <c r="AN92" s="10">
        <f>3/24000000*OO[[#This Row],[96 (30JUN1985 21:00:00)-Water Temperature (C)]]*OO[[#This Row],[38]]</f>
        <v>2.6705680416974998E-6</v>
      </c>
      <c r="AO92" s="10">
        <f>3/24000000*OO[[#This Row],[97 (01JUL1985 00:00:00)-Water Temperature (C)]]*OO[[#This Row],[39]]</f>
        <v>2.2637997834862494E-6</v>
      </c>
      <c r="AP92" s="10">
        <f>3/24000000*OO[[#This Row],[98 (01JUL1985 03:00:00)-Water Temperature (C)]]*OO[[#This Row],[40]]</f>
        <v>1.93929234988125E-6</v>
      </c>
      <c r="AQ92" s="10">
        <f>3/24000000*OO[[#This Row],[99 (01JUL1985 06:00:00)-Water Temperature (C)]]*OO[[#This Row],[41]]</f>
        <v>1.6357011399039998E-6</v>
      </c>
      <c r="AR92" s="10">
        <f>3/24000000*OO[[#This Row],[100 (01JUL1985 09:00:00)-Water Temperature (C)]]*OO[[#This Row],[42]]</f>
        <v>1.4097474306867499E-6</v>
      </c>
      <c r="AS92" s="10">
        <f>3/24000000*OO[[#This Row],[101 (01JUL1985 12:00:00)-Water Temperature (C)]]*OO[[#This Row],[43]]</f>
        <v>1.1871127182004999E-6</v>
      </c>
      <c r="AT92" s="10">
        <f>3/24000000*OO[[#This Row],[102 (01JUL1985 15:00:00)-Water Temperature (C)]]*OO[[#This Row],[44]]</f>
        <v>1.005773706767625E-6</v>
      </c>
      <c r="AU92" s="10">
        <f>3/24000000*OO[[#This Row],[103 (01JUL1985 18:00:00)-Water Temperature (C)]]*OO[[#This Row],[45]]</f>
        <v>8.6413517361599997E-7</v>
      </c>
      <c r="AV92" s="10">
        <f>3/24000000*OO[[#This Row],[104 (01JUL1985 21:00:00)-Water Temperature (C)]]*OO[[#This Row],[46]]</f>
        <v>7.302275196685E-7</v>
      </c>
      <c r="AW92" s="10">
        <f>3/24000000*OO[[#This Row],[105 (02JUL1985 00:00:00)-Water Temperature (C)]]*OO[[#This Row],[47]]</f>
        <v>6.2177219335799991E-7</v>
      </c>
      <c r="AX92" s="10">
        <f>3/24000000*OO[[#This Row],[106 (02JUL1985 03:00:00)-Water Temperature (C)]]*OO[[#This Row],[48]]</f>
        <v>5.3707304925224999E-7</v>
      </c>
      <c r="AY92" s="10">
        <f>3/24000000*OO[[#This Row],[107 (02JUL1985 06:00:00)-Water Temperature (C)]]*OO[[#This Row],[49]]</f>
        <v>4.5217540285100004E-7</v>
      </c>
      <c r="AZ92" s="10">
        <f>3/24000000*OO[[#This Row],[108 (02JUL1985 09:00:00)-Water Temperature (C)]]*OO[[#This Row],[50]]</f>
        <v>3.7885154465024996E-7</v>
      </c>
      <c r="BA92" s="10">
        <f>3/24000000*OO[[#This Row],[109 (02JUL1985 12:00:00)-Water Temperature (C)]]*OO[[#This Row],[51]]</f>
        <v>2.9903262406875005E-7</v>
      </c>
      <c r="BB92" s="10">
        <f>3/24000000*OO[[#This Row],[110 (02JUL1985 15:00:00)-Water Temperature (C)]]*OO[[#This Row],[52]]</f>
        <v>2.3444209564425001E-7</v>
      </c>
      <c r="BC92" s="10">
        <f>3/24000000*OO[[#This Row],[111 (02JUL1985 18:00:00)-Water Temperature (C)]]*OO[[#This Row],[53]]</f>
        <v>1.8756018249044996E-7</v>
      </c>
      <c r="BD92" s="10">
        <f>3/24000000*OO[[#This Row],[112 (02JUL1985 21:00:00)-Water Temperature (C)]]*OO[[#This Row],[54]]</f>
        <v>1.5224047480605002E-7</v>
      </c>
      <c r="BE92" s="10">
        <f>3/24000000*OO[[#This Row],[113 (03JUL1985 00:00:00)-Water Temperature (C)]]*OO[[#This Row],[55]]</f>
        <v>1.2685133253554999E-7</v>
      </c>
      <c r="BF92" s="10">
        <f>3/24000000*OO[[#This Row],[114 (03JUL1985 03:00:00)-Water Temperature (C)]]*OO[[#This Row],[56]]</f>
        <v>1.1050644104662499E-7</v>
      </c>
      <c r="BG92" s="10">
        <f>3/24000000*OO[[#This Row],[115 (03JUL1985 06:00:00)-Water Temperature (C)]]*OO[[#This Row],[57]]</f>
        <v>9.8248323872974987E-8</v>
      </c>
      <c r="BH92" s="10">
        <f>3/24000000*OO[[#This Row],[116 (03JUL1985 09:00:00)-Water Temperature (C)]]*OO[[#This Row],[58]]</f>
        <v>9.0908238537324997E-8</v>
      </c>
      <c r="BI92" s="10">
        <f>3/24000000*OO[[#This Row],[117 (03JUL1985 12:00:00)-Water Temperature (C)]]*OO[[#This Row],[59]]</f>
        <v>8.0071264035999993E-8</v>
      </c>
      <c r="BJ92" s="10">
        <f>3/24000000*OO[[#This Row],[118 (03JUL1985 15:00:00)-Water Temperature (C)]]*OO[[#This Row],[60]]</f>
        <v>7.4506156852137501E-8</v>
      </c>
      <c r="BK92" s="10">
        <f>3/24000000*OO[[#This Row],[119 (03JUL1985 18:00:00)-Water Temperature (C)]]*OO[[#This Row],[61]]</f>
        <v>6.8170849000037498E-8</v>
      </c>
      <c r="BL92" s="10">
        <f>3/24000000*OO[[#This Row],[120 (03JUL1985 21:00:00)-Water Temperature (C)]]*OO[[#This Row],[62]]</f>
        <v>6.0784428395587495E-8</v>
      </c>
      <c r="BM92" s="10">
        <f>3/24000000*OO[[#This Row],[121 (04JUL1985 00:00:00)-Water Temperature (C)]]*OO[[#This Row],[63]]</f>
        <v>5.4144810929937506E-8</v>
      </c>
      <c r="BN92" s="10">
        <f>3/24000000*OO[[#This Row],[122 (04JUL1985 03:00:00)-Water Temperature (C)]]*OO[[#This Row],[64]]</f>
        <v>4.8830206268375005E-8</v>
      </c>
      <c r="BO92" s="10">
        <f>3/24000000*OO[[#This Row],[123 (04JUL1985 06:00:00)-Water Temperature (C)]]*OO[[#This Row],[65]]</f>
        <v>4.4360017900099989E-8</v>
      </c>
      <c r="BP92" s="10">
        <f>3/24000000*OO[[#This Row],[124 (04JUL1985 09:00:00)-Water Temperature (C)]]*OO[[#This Row],[66]]</f>
        <v>4.1416809558049997E-8</v>
      </c>
      <c r="BQ92" s="10">
        <f>3/24000000*OO[[#This Row],[125 (04JUL1985 12:00:00)-Water Temperature (C)]]*OO[[#This Row],[67]]</f>
        <v>3.7328717463124994E-8</v>
      </c>
      <c r="BR92" s="10">
        <f>3/24000000*OO[[#This Row],[126 (04JUL1985 15:00:00)-Water Temperature (C)]]*OO[[#This Row],[68]]</f>
        <v>3.3896913467624997E-8</v>
      </c>
      <c r="BS92" s="10">
        <f>3/24000000*OO[[#This Row],[127 (04JUL1985 18:00:00)-Water Temperature (C)]]*OO[[#This Row],[69]]</f>
        <v>3.1470929690174997E-8</v>
      </c>
      <c r="BT92" s="10">
        <f>3/24000000*OO[[#This Row],[128 (04JUL1985 21:00:00)-Water Temperature (C)]]*OO[[#This Row],[70]]</f>
        <v>2.8935436649874995E-8</v>
      </c>
      <c r="BU92" s="10">
        <f>3/24000000*OO[[#This Row],[129 (05JUL1985 00:00:00)-Water Temperature (C)]]*OO[[#This Row],[71]]</f>
        <v>2.6784395406999997E-8</v>
      </c>
      <c r="BV92" s="10">
        <f>3/24000000*OO[[#This Row],[130 (05JUL1985 03:00:00)-Water Temperature (C)]]*OO[[#This Row],[72]]</f>
        <v>2.6089363844737497E-8</v>
      </c>
      <c r="BW92" s="10">
        <f>3/24000000*OO[[#This Row],[131 (05JUL1985 06:00:00)-Water Temperature (C)]]*OO[[#This Row],[73]]</f>
        <v>2.7256062033624997E-8</v>
      </c>
      <c r="BX92" s="10">
        <f>3/24000000*OO[[#This Row],[132 (05JUL1985 09:00:00)-Water Temperature (C)]]*OO[[#This Row],[74]]</f>
        <v>3.1073128354712494E-8</v>
      </c>
      <c r="BY92" s="10">
        <f>3/24000000*OO[[#This Row],[133 (05JUL1985 12:00:00)-Water Temperature (C)]]*OO[[#This Row],[75]]</f>
        <v>3.4582800717499992E-8</v>
      </c>
      <c r="BZ92" s="10">
        <f>3/24000000*OO[[#This Row],[134 (05JUL1985 15:00:00)-Water Temperature (C)]]*OO[[#This Row],[76]]</f>
        <v>3.6385175743312503E-8</v>
      </c>
      <c r="CA92" s="10">
        <f>3/24000000*OO[[#This Row],[135 (05JUL1985 18:00:00)-Water Temperature (C)]]*OO[[#This Row],[77]]</f>
        <v>3.6352028926499999E-8</v>
      </c>
      <c r="CB92" s="10">
        <f>3/24000000*OO[[#This Row],[136 (05JUL1985 21:00:00)-Water Temperature (C)]]*OO[[#This Row],[78]]</f>
        <v>3.4400802863250003E-8</v>
      </c>
      <c r="CC92" s="10">
        <f>3/24000000*OO[[#This Row],[137 (06JUL1985 00:00:00)-Water Temperature (C)]]*OO[[#This Row],[79]]</f>
        <v>3.1816404552150002E-8</v>
      </c>
      <c r="CD92" s="10">
        <f>3/24000000*OO[[#This Row],[138 (06JUL1985 03:00:00)-Water Temperature (C)]]*OO[[#This Row],[80]]</f>
        <v>2.9192727137199999E-8</v>
      </c>
      <c r="CE92" s="10">
        <f>3/24000000*OO[[#This Row],[139 (06JUL1985 06:00:00)-Water Temperature (C)]]*OO[[#This Row],[81]]</f>
        <v>2.7313725532049999E-8</v>
      </c>
      <c r="CF92" s="10">
        <f>3/24000000*OO[[#This Row],[140 (06JUL1985 09:00:00)-Water Temperature (C)]]*OO[[#This Row],[82]]</f>
        <v>2.6828248373374995E-8</v>
      </c>
      <c r="CG92" s="10">
        <f>3/24000000*OO[[#This Row],[141 (06JUL1985 12:00:00)-Water Temperature (C)]]*OO[[#This Row],[83]]</f>
        <v>2.6185930104262494E-8</v>
      </c>
      <c r="CH92" s="10">
        <f>3/24000000*OO[[#This Row],[142 (06JUL1985 15:00:00)-Water Temperature (C)]]*OO[[#This Row],[84]]</f>
        <v>2.5675175383199994E-8</v>
      </c>
      <c r="CI92" s="10">
        <f>3/24000000*OO[[#This Row],[143 (06JUL1985 18:00:00)-Water Temperature (C)]]*OO[[#This Row],[85]]</f>
        <v>2.5012723567474999E-8</v>
      </c>
      <c r="CJ92" s="10">
        <f>3/24000000*OO[[#This Row],[144 (06JUL1985 21:00:00)-Water Temperature (C)]]*OO[[#This Row],[86]]</f>
        <v>2.3929414571874997E-8</v>
      </c>
      <c r="CK92" s="10">
        <f>3/24000000*OO[[#This Row],[145 (07JUL1985 00:00:00)-Water Temperature (C)]]*OO[[#This Row],[87]]</f>
        <v>2.246928888348375E-8</v>
      </c>
      <c r="CL92" s="10">
        <f>3/24000000*OO[[#This Row],[146 (07JUL1985 03:00:00)-Water Temperature (C)]]*OO[[#This Row],[88]]</f>
        <v>2.1733944403623749E-8</v>
      </c>
      <c r="CM92" s="10">
        <f>3/24000000*OO[[#This Row],[147 (07JUL1985 06:00:00)-Water Temperature (C)]]*OO[[#This Row],[89]]</f>
        <v>2.1345239359079998E-8</v>
      </c>
      <c r="CN92" s="10">
        <f>3/24000000*OO[[#This Row],[148 (07JUL1985 09:00:00)-Water Temperature (C)]]*OO[[#This Row],[90]]</f>
        <v>2.1672649967550002E-8</v>
      </c>
      <c r="CO92" s="10">
        <f>3/24000000*OO[[#This Row],[149 (07JUL1985 12:00:00)-Water Temperature (C)]]*OO[[#This Row],[91]]</f>
        <v>2.2075300881959997E-8</v>
      </c>
      <c r="CP92" s="10">
        <f>3/24000000*OO[[#This Row],[150 (07JUL1985 15:00:00)-Water Temperature (C)]]*OO[[#This Row],[92]]</f>
        <v>2.2075300881959997E-8</v>
      </c>
      <c r="CQ92" s="10">
        <f>3/24000000*OO[[#This Row],[151 (07JUL1985 18:00:00)-Water Temperature (C)]]*OO[[#This Row],[93]]</f>
        <v>2.2075300881959997E-8</v>
      </c>
      <c r="CR92" s="10">
        <f>3/24000000*OO[[#This Row],[152 (07JUL1985 21:00:00)-Water Temperature (C)]]*OO[[#This Row],[94]]</f>
        <v>2.2075300881959997E-8</v>
      </c>
      <c r="CS92" s="10">
        <f>3/24000000*OO[[#This Row],[153 (08JUL1985 00:00:00)-Water Temperature (C)]]*OO[[#This Row],[95]]</f>
        <v>2.2075300881959997E-8</v>
      </c>
      <c r="CT92" s="10">
        <f>3/24000000*OO[[#This Row],[154 (08JUL1985 03:00:00)-Water Temperature (C)]]*OO[[#This Row],[96]]</f>
        <v>2.2075300881959997E-8</v>
      </c>
      <c r="CU92" s="10">
        <f>3/24000000*OO[[#This Row],[155 (08JUL1985 06:00:00)-Water Temperature (C)]]*OO[[#This Row],[97]]</f>
        <v>2.2075300881959997E-8</v>
      </c>
      <c r="CV92" s="10">
        <f>3/24000000*OO[[#This Row],[156 (08JUL1985 09:00:00)-Water Temperature (C)]]*OO[[#This Row],[98]]</f>
        <v>2.2075300881959997E-8</v>
      </c>
      <c r="CW92" s="10">
        <f>3/24000000*OO[[#This Row],[157 (08JUL1985 12:00:00)-Water Temperature (C)]]*OO[[#This Row],[99]]</f>
        <v>2.2075300881959997E-8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9.1484994638500946E-40</v>
      </c>
      <c r="D93" s="10">
        <f>3/24*OO[[#This Row],[60 (26JUN1985 09:00:00)-Water Temperature (C)]]*OO[[#This Row],[2]]/SUM(OO[2])</f>
        <v>1.3287823823239338E-24</v>
      </c>
      <c r="E93" s="10">
        <f>3/24*OO[[#This Row],[61 (26JUN1985 12:00:00)-Water Temperature (C)]]*OO[[#This Row],[3]]/SUM(OO[3])</f>
        <v>2.0411506368683325E-12</v>
      </c>
      <c r="F93" s="10">
        <f>3/24*OO[[#This Row],[62 (26JUN1985 15:00:00)-Water Temperature (C)]]*OO[[#This Row],[4]]/SUM(OO[4])</f>
        <v>5.6980279320009999E-5</v>
      </c>
      <c r="G93" s="10">
        <f>3/24*OO[[#This Row],[63 (26JUN1985 18:00:00)-Water Temperature (C)]]*OO[[#This Row],[5]]/SUM(OO[5])</f>
        <v>1.188829168415333E-2</v>
      </c>
      <c r="H93" s="10">
        <f>3/24*OO[[#This Row],[64 (26JUN1985 21:00:00)-Water Temperature (C)]]*OO[[#This Row],[6]]/SUM(OO[6])</f>
        <v>8.225124921877093E-2</v>
      </c>
      <c r="I93" s="10">
        <f>3/24*OO[[#This Row],[65 (27JUN1985 00:00:00)-Water Temperature (C)]]*OO[[#This Row],[7]]/SUM(OO[7])</f>
        <v>8.5769224723381471E-2</v>
      </c>
      <c r="J93" s="10">
        <f>3/24*OO[[#This Row],[66 (27JUN1985 03:00:00)-Water Temperature (C)]]*OO[[#This Row],[8]]/SUM(OO[8])</f>
        <v>2.8235362060384194E-2</v>
      </c>
      <c r="K93" s="10">
        <f>3/24*OO[[#This Row],[67 (27JUN1985 06:00:00)-Water Temperature (C)]]*OO[[#This Row],[9]]/SUM(OO[9])</f>
        <v>4.4914756089598244E-3</v>
      </c>
      <c r="L93" s="10">
        <f>3/24*OO[[#This Row],[68 (27JUN1985 09:00:00)-Water Temperature (C)]]*OO[[#This Row],[10]]/SUM(OO[10])</f>
        <v>5.1072929564903284E-4</v>
      </c>
      <c r="M93" s="10">
        <f>3/24*OO[[#This Row],[69 (27JUN1985 12:00:00)-Water Temperature (C)]]*OO[[#This Row],[11]]/SUM(OO[11])</f>
        <v>8.6004900480811023E-5</v>
      </c>
      <c r="N93" s="10">
        <f>3/24*OO[[#This Row],[70 (27JUN1985 15:00:00)-Water Temperature (C)]]*OO[[#This Row],[12]]/SUM(OO[12])</f>
        <v>4.6867185719818088E-5</v>
      </c>
      <c r="O93" s="10">
        <f>3/24*OO[[#This Row],[71 (27JUN1985 18:00:00)-Water Temperature (C)]]*OO[[#This Row],[13]]/SUM(OO[13])</f>
        <v>3.9922787561298168E-5</v>
      </c>
      <c r="P93" s="10">
        <f>3/24*OO[[#This Row],[72 (27JUN1985 21:00:00)-Water Temperature (C)]]*OO[[#This Row],[14]]/SUM(OO[14])</f>
        <v>3.5960957376000059E-5</v>
      </c>
      <c r="Q93" s="10">
        <f>3/24*OO[[#This Row],[73 (28JUN1985 00:00:00)-Water Temperature (C)]]*OO[[#This Row],[15]]/SUM(OO[15])</f>
        <v>3.5685252584754952E-5</v>
      </c>
      <c r="R93" s="10">
        <f>3/24*OO[[#This Row],[74 (28JUN1985 03:00:00)-Water Temperature (C)]]*OO[[#This Row],[16]]/SUM(OO[16])</f>
        <v>3.7682382583396254E-5</v>
      </c>
      <c r="S93" s="10">
        <f>3/24*OO[[#This Row],[75 (28JUN1985 06:00:00)-Water Temperature (C)]]*OO[[#This Row],[17]]/SUM(OO[17])</f>
        <v>3.817990401091875E-5</v>
      </c>
      <c r="T93" s="10">
        <f>3/24*OO[[#This Row],[76 (28JUN1985 09:00:00)-Water Temperature (C)]]*OO[[#This Row],[18]]/SUM(OO[18])</f>
        <v>3.6132821253966002E-5</v>
      </c>
      <c r="U93" s="10">
        <f>3/24*OO[[#This Row],[77 (28JUN1985 12:00:00)-Water Temperature (C)]]*OO[[#This Row],[19]]/SUM(OO[19])</f>
        <v>3.317641547102167E-5</v>
      </c>
      <c r="V93" s="10">
        <f>3/24000000*OO[[#This Row],[78 (28JUN1985 15:00:00)-Water Temperature (C)]]*OO[[#This Row],[20]]</f>
        <v>2.9092426708124999E-5</v>
      </c>
      <c r="W93" s="10">
        <f>3/24000000*OO[[#This Row],[79 (28JUN1985 18:00:00)-Water Temperature (C)]]*OO[[#This Row],[21]]</f>
        <v>2.5399165764800004E-5</v>
      </c>
      <c r="X93" s="10">
        <f>3/24000000*OO[[#This Row],[80 (28JUN1985 21:00:00)-Water Temperature (C)]]*OO[[#This Row],[22]]</f>
        <v>2.1822692734374999E-5</v>
      </c>
      <c r="Y93" s="10">
        <f>3/24000000*OO[[#This Row],[81 (29JUN1985 00:00:00)-Water Temperature (C)]]*OO[[#This Row],[23]]</f>
        <v>1.9108073460375001E-5</v>
      </c>
      <c r="Z93" s="10">
        <f>3/24000000*OO[[#This Row],[82 (29JUN1985 03:00:00)-Water Temperature (C)]]*OO[[#This Row],[24]]</f>
        <v>1.6688412805839997E-5</v>
      </c>
      <c r="AA93" s="10">
        <f>3/24000000*OO[[#This Row],[83 (29JUN1985 06:00:00)-Water Temperature (C)]]*OO[[#This Row],[25]]</f>
        <v>1.4599386644962499E-5</v>
      </c>
      <c r="AB93" s="10">
        <f>3/24000000*OO[[#This Row],[84 (29JUN1985 09:00:00)-Water Temperature (C)]]*OO[[#This Row],[26]]</f>
        <v>1.2886661554781251E-5</v>
      </c>
      <c r="AC93" s="10">
        <f>3/24000000*OO[[#This Row],[85 (29JUN1985 12:00:00)-Water Temperature (C)]]*OO[[#This Row],[27]]</f>
        <v>1.1518188727635E-5</v>
      </c>
      <c r="AD93" s="10">
        <f>3/24000000*OO[[#This Row],[86 (29JUN1985 15:00:00)-Water Temperature (C)]]*OO[[#This Row],[28]]</f>
        <v>1.0087968303309998E-5</v>
      </c>
      <c r="AE93" s="10">
        <f>3/24000000*OO[[#This Row],[88 (29JUN1985 21:00:00)-Water Temperature (C)]]*OO[[#This Row],[30]]</f>
        <v>7.6131799862737503E-6</v>
      </c>
      <c r="AF93" s="10">
        <f>3/24000000*OO[[#This Row],[88 (29JUN1985 21:00:00)-Water Temperature (C)]]*OO[[#This Row],[30]]</f>
        <v>7.6131799862737503E-6</v>
      </c>
      <c r="AG93" s="10">
        <f>3/24000000*OO[[#This Row],[89 (30JUN1985 00:00:00)-Water Temperature (C)]]*OO[[#This Row],[31]]</f>
        <v>6.624650681175E-6</v>
      </c>
      <c r="AH93" s="10">
        <f>3/24000000*OO[[#This Row],[90 (30JUN1985 03:00:00)-Water Temperature (C)]]*OO[[#This Row],[32]]</f>
        <v>5.8251923035425003E-6</v>
      </c>
      <c r="AI93" s="10">
        <f>3/24000000*OO[[#This Row],[91 (30JUN1985 06:00:00)-Water Temperature (C)]]*OO[[#This Row],[33]]</f>
        <v>5.1006016291374995E-6</v>
      </c>
      <c r="AJ93" s="10">
        <f>3/24000000*OO[[#This Row],[92 (30JUN1985 09:00:00)-Water Temperature (C)]]*OO[[#This Row],[34]]</f>
        <v>4.6383401061449999E-6</v>
      </c>
      <c r="AK93" s="10">
        <f>3/24000000*OO[[#This Row],[93 (30JUN1985 12:00:00)-Water Temperature (C)]]*OO[[#This Row],[35]]</f>
        <v>4.1586593874674993E-6</v>
      </c>
      <c r="AL93" s="10">
        <f>3/24000000*OO[[#This Row],[94 (30JUN1985 15:00:00)-Water Temperature (C)]]*OO[[#This Row],[36]]</f>
        <v>3.6706139210349999E-6</v>
      </c>
      <c r="AM93" s="10">
        <f>3/24000000*OO[[#This Row],[95 (30JUN1985 18:00:00)-Water Temperature (C)]]*OO[[#This Row],[37]]</f>
        <v>3.2808986341424999E-6</v>
      </c>
      <c r="AN93" s="10">
        <f>3/24000000*OO[[#This Row],[96 (30JUN1985 21:00:00)-Water Temperature (C)]]*OO[[#This Row],[38]]</f>
        <v>2.8418374581725001E-6</v>
      </c>
      <c r="AO93" s="10">
        <f>3/24000000*OO[[#This Row],[97 (01JUL1985 00:00:00)-Water Temperature (C)]]*OO[[#This Row],[39]]</f>
        <v>2.4005739192974999E-6</v>
      </c>
      <c r="AP93" s="10">
        <f>3/24000000*OO[[#This Row],[98 (01JUL1985 03:00:00)-Water Temperature (C)]]*OO[[#This Row],[40]]</f>
        <v>2.05629941368125E-6</v>
      </c>
      <c r="AQ93" s="10">
        <f>3/24000000*OO[[#This Row],[99 (01JUL1985 06:00:00)-Water Temperature (C)]]*OO[[#This Row],[41]]</f>
        <v>1.7394418614859999E-6</v>
      </c>
      <c r="AR93" s="10">
        <f>3/24000000*OO[[#This Row],[100 (01JUL1985 09:00:00)-Water Temperature (C)]]*OO[[#This Row],[42]]</f>
        <v>1.5056668288993749E-6</v>
      </c>
      <c r="AS93" s="10">
        <f>3/24000000*OO[[#This Row],[101 (01JUL1985 12:00:00)-Water Temperature (C)]]*OO[[#This Row],[43]]</f>
        <v>1.2711255358717498E-6</v>
      </c>
      <c r="AT93" s="10">
        <f>3/24000000*OO[[#This Row],[102 (01JUL1985 15:00:00)-Water Temperature (C)]]*OO[[#This Row],[44]]</f>
        <v>1.0745446713383748E-6</v>
      </c>
      <c r="AU93" s="10">
        <f>3/24000000*OO[[#This Row],[103 (01JUL1985 18:00:00)-Water Temperature (C)]]*OO[[#This Row],[45]]</f>
        <v>9.2018772126199992E-7</v>
      </c>
      <c r="AV93" s="10">
        <f>3/24000000*OO[[#This Row],[104 (01JUL1985 21:00:00)-Water Temperature (C)]]*OO[[#This Row],[46]]</f>
        <v>7.7483124144200002E-7</v>
      </c>
      <c r="AW93" s="10">
        <f>3/24000000*OO[[#This Row],[105 (02JUL1985 00:00:00)-Water Temperature (C)]]*OO[[#This Row],[47]]</f>
        <v>6.5643041247074996E-7</v>
      </c>
      <c r="AX93" s="10">
        <f>3/24000000*OO[[#This Row],[106 (02JUL1985 03:00:00)-Water Temperature (C)]]*OO[[#This Row],[48]]</f>
        <v>5.6753752184000005E-7</v>
      </c>
      <c r="AY93" s="10">
        <f>3/24000000*OO[[#This Row],[107 (02JUL1985 06:00:00)-Water Temperature (C)]]*OO[[#This Row],[49]]</f>
        <v>4.8053441990399995E-7</v>
      </c>
      <c r="AZ93" s="10">
        <f>3/24000000*OO[[#This Row],[108 (02JUL1985 09:00:00)-Water Temperature (C)]]*OO[[#This Row],[50]]</f>
        <v>4.0633782898437498E-7</v>
      </c>
      <c r="BA93" s="10">
        <f>3/24000000*OO[[#This Row],[109 (02JUL1985 12:00:00)-Water Temperature (C)]]*OO[[#This Row],[51]]</f>
        <v>3.2274695723749997E-7</v>
      </c>
      <c r="BB93" s="10">
        <f>3/24000000*OO[[#This Row],[110 (02JUL1985 15:00:00)-Water Temperature (C)]]*OO[[#This Row],[52]]</f>
        <v>2.5271733653100001E-7</v>
      </c>
      <c r="BC93" s="10">
        <f>3/24000000*OO[[#This Row],[111 (02JUL1985 18:00:00)-Water Temperature (C)]]*OO[[#This Row],[53]]</f>
        <v>2.0104033480509997E-7</v>
      </c>
      <c r="BD93" s="10">
        <f>3/24000000*OO[[#This Row],[112 (02JUL1985 21:00:00)-Water Temperature (C)]]*OO[[#This Row],[54]]</f>
        <v>1.62144996156325E-7</v>
      </c>
      <c r="BE93" s="10">
        <f>3/24000000*OO[[#This Row],[113 (03JUL1985 00:00:00)-Water Temperature (C)]]*OO[[#This Row],[55]]</f>
        <v>1.3408035016634998E-7</v>
      </c>
      <c r="BF93" s="10">
        <f>3/24000000*OO[[#This Row],[114 (03JUL1985 03:00:00)-Water Temperature (C)]]*OO[[#This Row],[56]]</f>
        <v>1.1641198364202501E-7</v>
      </c>
      <c r="BG93" s="10">
        <f>3/24000000*OO[[#This Row],[115 (03JUL1985 06:00:00)-Water Temperature (C)]]*OO[[#This Row],[57]]</f>
        <v>1.0344924276787499E-7</v>
      </c>
      <c r="BH93" s="10">
        <f>3/24000000*OO[[#This Row],[116 (03JUL1985 09:00:00)-Water Temperature (C)]]*OO[[#This Row],[58]]</f>
        <v>9.5999815817037502E-8</v>
      </c>
      <c r="BI93" s="10">
        <f>3/24000000*OO[[#This Row],[117 (03JUL1985 12:00:00)-Water Temperature (C)]]*OO[[#This Row],[59]]</f>
        <v>8.4607258053875009E-8</v>
      </c>
      <c r="BJ93" s="10">
        <f>3/24000000*OO[[#This Row],[118 (03JUL1985 15:00:00)-Water Temperature (C)]]*OO[[#This Row],[60]]</f>
        <v>7.8617426574124985E-8</v>
      </c>
      <c r="BK93" s="10">
        <f>3/24000000*OO[[#This Row],[119 (03JUL1985 18:00:00)-Water Temperature (C)]]*OO[[#This Row],[61]]</f>
        <v>7.2036215548199998E-8</v>
      </c>
      <c r="BL93" s="10">
        <f>3/24000000*OO[[#This Row],[120 (03JUL1985 21:00:00)-Water Temperature (C)]]*OO[[#This Row],[62]]</f>
        <v>6.4146833923374996E-8</v>
      </c>
      <c r="BM93" s="10">
        <f>3/24000000*OO[[#This Row],[121 (04JUL1985 00:00:00)-Water Temperature (C)]]*OO[[#This Row],[63]]</f>
        <v>5.6931837042674996E-8</v>
      </c>
      <c r="BN93" s="10">
        <f>3/24000000*OO[[#This Row],[122 (04JUL1985 03:00:00)-Water Temperature (C)]]*OO[[#This Row],[64]]</f>
        <v>5.1301976968349993E-8</v>
      </c>
      <c r="BO93" s="10">
        <f>3/24000000*OO[[#This Row],[123 (04JUL1985 06:00:00)-Water Temperature (C)]]*OO[[#This Row],[65]]</f>
        <v>4.6716503933449993E-8</v>
      </c>
      <c r="BP93" s="10">
        <f>3/24000000*OO[[#This Row],[124 (04JUL1985 09:00:00)-Water Temperature (C)]]*OO[[#This Row],[66]]</f>
        <v>4.3908139854375002E-8</v>
      </c>
      <c r="BQ93" s="10">
        <f>3/24000000*OO[[#This Row],[125 (04JUL1985 12:00:00)-Water Temperature (C)]]*OO[[#This Row],[67]]</f>
        <v>3.9727804895512488E-8</v>
      </c>
      <c r="BR93" s="10">
        <f>3/24000000*OO[[#This Row],[126 (04JUL1985 15:00:00)-Water Temperature (C)]]*OO[[#This Row],[68]]</f>
        <v>3.5974694993949996E-8</v>
      </c>
      <c r="BS93" s="10">
        <f>3/24000000*OO[[#This Row],[127 (04JUL1985 18:00:00)-Water Temperature (C)]]*OO[[#This Row],[69]]</f>
        <v>3.3255936769500001E-8</v>
      </c>
      <c r="BT93" s="10">
        <f>3/24000000*OO[[#This Row],[128 (04JUL1985 21:00:00)-Water Temperature (C)]]*OO[[#This Row],[70]]</f>
        <v>3.0448486901699996E-8</v>
      </c>
      <c r="BU93" s="10">
        <f>3/24000000*OO[[#This Row],[129 (05JUL1985 00:00:00)-Water Temperature (C)]]*OO[[#This Row],[71]]</f>
        <v>2.8020456201162498E-8</v>
      </c>
      <c r="BV93" s="10">
        <f>3/24000000*OO[[#This Row],[130 (05JUL1985 03:00:00)-Water Temperature (C)]]*OO[[#This Row],[72]]</f>
        <v>2.7118390041225001E-8</v>
      </c>
      <c r="BW93" s="10">
        <f>3/24000000*OO[[#This Row],[131 (05JUL1985 06:00:00)-Water Temperature (C)]]*OO[[#This Row],[73]]</f>
        <v>2.8103766925724998E-8</v>
      </c>
      <c r="BX93" s="10">
        <f>3/24000000*OO[[#This Row],[132 (05JUL1985 09:00:00)-Water Temperature (C)]]*OO[[#This Row],[74]]</f>
        <v>3.1963394122199994E-8</v>
      </c>
      <c r="BY93" s="10">
        <f>3/24000000*OO[[#This Row],[133 (05JUL1985 12:00:00)-Water Temperature (C)]]*OO[[#This Row],[75]]</f>
        <v>3.5782487935425E-8</v>
      </c>
      <c r="BZ93" s="10">
        <f>3/24000000*OO[[#This Row],[134 (05JUL1985 15:00:00)-Water Temperature (C)]]*OO[[#This Row],[76]]</f>
        <v>3.7811535746462504E-8</v>
      </c>
      <c r="CA93" s="10">
        <f>3/24000000*OO[[#This Row],[135 (05JUL1985 18:00:00)-Water Temperature (C)]]*OO[[#This Row],[77]]</f>
        <v>3.8016154689674995E-8</v>
      </c>
      <c r="CB93" s="10">
        <f>3/24000000*OO[[#This Row],[136 (05JUL1985 21:00:00)-Water Temperature (C)]]*OO[[#This Row],[78]]</f>
        <v>3.6059620590012497E-8</v>
      </c>
      <c r="CC93" s="10">
        <f>3/24000000*OO[[#This Row],[137 (06JUL1985 00:00:00)-Water Temperature (C)]]*OO[[#This Row],[79]]</f>
        <v>3.3383636383299997E-8</v>
      </c>
      <c r="CD93" s="10">
        <f>3/24000000*OO[[#This Row],[138 (06JUL1985 03:00:00)-Water Temperature (C)]]*OO[[#This Row],[80]]</f>
        <v>3.0632133743062504E-8</v>
      </c>
      <c r="CE93" s="10">
        <f>3/24000000*OO[[#This Row],[139 (06JUL1985 06:00:00)-Water Temperature (C)]]*OO[[#This Row],[81]]</f>
        <v>2.8638064055024999E-8</v>
      </c>
      <c r="CF93" s="10">
        <f>3/24000000*OO[[#This Row],[140 (06JUL1985 09:00:00)-Water Temperature (C)]]*OO[[#This Row],[82]]</f>
        <v>2.8190625059975002E-8</v>
      </c>
      <c r="CG93" s="10">
        <f>3/24000000*OO[[#This Row],[141 (06JUL1985 12:00:00)-Water Temperature (C)]]*OO[[#This Row],[83]]</f>
        <v>2.7575089453125002E-8</v>
      </c>
      <c r="CH93" s="10">
        <f>3/24000000*OO[[#This Row],[142 (06JUL1985 15:00:00)-Water Temperature (C)]]*OO[[#This Row],[84]]</f>
        <v>2.7040703713500005E-8</v>
      </c>
      <c r="CI93" s="10">
        <f>3/24000000*OO[[#This Row],[143 (06JUL1985 18:00:00)-Water Temperature (C)]]*OO[[#This Row],[85]]</f>
        <v>2.6306640894424999E-8</v>
      </c>
      <c r="CJ93" s="10">
        <f>3/24000000*OO[[#This Row],[144 (06JUL1985 21:00:00)-Water Temperature (C)]]*OO[[#This Row],[86]]</f>
        <v>2.5116496358549997E-8</v>
      </c>
      <c r="CK93" s="10">
        <f>3/24000000*OO[[#This Row],[145 (07JUL1985 00:00:00)-Water Temperature (C)]]*OO[[#This Row],[87]]</f>
        <v>2.3482137079124999E-8</v>
      </c>
      <c r="CL93" s="10">
        <f>3/24000000*OO[[#This Row],[146 (07JUL1985 03:00:00)-Water Temperature (C)]]*OO[[#This Row],[88]]</f>
        <v>2.2653998382124996E-8</v>
      </c>
      <c r="CM93" s="10">
        <f>3/24000000*OO[[#This Row],[147 (07JUL1985 06:00:00)-Water Temperature (C)]]*OO[[#This Row],[89]]</f>
        <v>2.2228824318805004E-8</v>
      </c>
      <c r="CN93" s="10">
        <f>3/24000000*OO[[#This Row],[148 (07JUL1985 09:00:00)-Water Temperature (C)]]*OO[[#This Row],[90]]</f>
        <v>2.2583551157137501E-8</v>
      </c>
      <c r="CO93" s="10">
        <f>3/24000000*OO[[#This Row],[149 (07JUL1985 12:00:00)-Water Temperature (C)]]*OO[[#This Row],[91]]</f>
        <v>2.3066358637245E-8</v>
      </c>
      <c r="CP93" s="10">
        <f>3/24000000*OO[[#This Row],[150 (07JUL1985 15:00:00)-Water Temperature (C)]]*OO[[#This Row],[92]]</f>
        <v>2.3066358637245E-8</v>
      </c>
      <c r="CQ93" s="10">
        <f>3/24000000*OO[[#This Row],[151 (07JUL1985 18:00:00)-Water Temperature (C)]]*OO[[#This Row],[93]]</f>
        <v>2.3066358637245E-8</v>
      </c>
      <c r="CR93" s="10">
        <f>3/24000000*OO[[#This Row],[152 (07JUL1985 21:00:00)-Water Temperature (C)]]*OO[[#This Row],[94]]</f>
        <v>2.3066358637245E-8</v>
      </c>
      <c r="CS93" s="10">
        <f>3/24000000*OO[[#This Row],[153 (08JUL1985 00:00:00)-Water Temperature (C)]]*OO[[#This Row],[95]]</f>
        <v>2.3066358637245E-8</v>
      </c>
      <c r="CT93" s="10">
        <f>3/24000000*OO[[#This Row],[154 (08JUL1985 03:00:00)-Water Temperature (C)]]*OO[[#This Row],[96]]</f>
        <v>2.3066358637245E-8</v>
      </c>
      <c r="CU93" s="10">
        <f>3/24000000*OO[[#This Row],[155 (08JUL1985 06:00:00)-Water Temperature (C)]]*OO[[#This Row],[97]]</f>
        <v>2.3066358637245E-8</v>
      </c>
      <c r="CV93" s="10">
        <f>3/24000000*OO[[#This Row],[156 (08JUL1985 09:00:00)-Water Temperature (C)]]*OO[[#This Row],[98]]</f>
        <v>2.3066358637245E-8</v>
      </c>
      <c r="CW93" s="10">
        <f>3/24000000*OO[[#This Row],[157 (08JUL1985 12:00:00)-Water Temperature (C)]]*OO[[#This Row],[99]]</f>
        <v>2.3066358637245E-8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1.1313295553785141E-40</v>
      </c>
      <c r="D94" s="10">
        <f>3/24*OO[[#This Row],[60 (26JUN1985 09:00:00)-Water Temperature (C)]]*OO[[#This Row],[2]]/SUM(OO[2])</f>
        <v>2.1368240424081998E-25</v>
      </c>
      <c r="E94" s="10">
        <f>3/24*OO[[#This Row],[61 (26JUN1985 12:00:00)-Water Temperature (C)]]*OO[[#This Row],[3]]/SUM(OO[3])</f>
        <v>3.7208916553457156E-13</v>
      </c>
      <c r="F94" s="10">
        <f>3/24*OO[[#This Row],[62 (26JUN1985 15:00:00)-Water Temperature (C)]]*OO[[#This Row],[4]]/SUM(OO[4])</f>
        <v>3.2077040199422693E-5</v>
      </c>
      <c r="G94" s="10">
        <f>3/24*OO[[#This Row],[63 (26JUN1985 18:00:00)-Water Temperature (C)]]*OO[[#This Row],[5]]/SUM(OO[5])</f>
        <v>1.0092427192399592E-2</v>
      </c>
      <c r="H94" s="10">
        <f>3/24*OO[[#This Row],[64 (26JUN1985 21:00:00)-Water Temperature (C)]]*OO[[#This Row],[6]]/SUM(OO[6])</f>
        <v>8.9569653750843775E-2</v>
      </c>
      <c r="I94" s="10">
        <f>3/24*OO[[#This Row],[65 (27JUN1985 00:00:00)-Water Temperature (C)]]*OO[[#This Row],[7]]/SUM(OO[7])</f>
        <v>0.11195827738199879</v>
      </c>
      <c r="J94" s="10">
        <f>3/24*OO[[#This Row],[66 (27JUN1985 03:00:00)-Water Temperature (C)]]*OO[[#This Row],[8]]/SUM(OO[8])</f>
        <v>4.2366421962719329E-2</v>
      </c>
      <c r="K94" s="10">
        <f>3/24*OO[[#This Row],[67 (27JUN1985 06:00:00)-Water Temperature (C)]]*OO[[#This Row],[9]]/SUM(OO[9])</f>
        <v>7.4542133881247662E-3</v>
      </c>
      <c r="L94" s="10">
        <f>3/24*OO[[#This Row],[68 (27JUN1985 09:00:00)-Water Temperature (C)]]*OO[[#This Row],[10]]/SUM(OO[10])</f>
        <v>8.8383976349198261E-4</v>
      </c>
      <c r="M94" s="10">
        <f>3/24*OO[[#This Row],[69 (27JUN1985 12:00:00)-Water Temperature (C)]]*OO[[#This Row],[11]]/SUM(OO[11])</f>
        <v>1.2999944482450048E-4</v>
      </c>
      <c r="N94" s="10">
        <f>3/24*OO[[#This Row],[70 (27JUN1985 15:00:00)-Water Temperature (C)]]*OO[[#This Row],[12]]/SUM(OO[12])</f>
        <v>6.0521206781283921E-5</v>
      </c>
      <c r="O94" s="10">
        <f>3/24*OO[[#This Row],[71 (27JUN1985 18:00:00)-Water Temperature (C)]]*OO[[#This Row],[13]]/SUM(OO[13])</f>
        <v>5.0189956828506357E-5</v>
      </c>
      <c r="P94" s="10">
        <f>3/24*OO[[#This Row],[72 (27JUN1985 21:00:00)-Water Temperature (C)]]*OO[[#This Row],[14]]/SUM(OO[14])</f>
        <v>4.475550278169307E-5</v>
      </c>
      <c r="Q94" s="10">
        <f>3/24*OO[[#This Row],[73 (28JUN1985 00:00:00)-Water Temperature (C)]]*OO[[#This Row],[15]]/SUM(OO[15])</f>
        <v>4.3703786321910997E-5</v>
      </c>
      <c r="R94" s="10">
        <f>3/24*OO[[#This Row],[74 (28JUN1985 03:00:00)-Water Temperature (C)]]*OO[[#This Row],[16]]/SUM(OO[16])</f>
        <v>4.6048546871024651E-5</v>
      </c>
      <c r="S94" s="10">
        <f>3/24*OO[[#This Row],[75 (28JUN1985 06:00:00)-Water Temperature (C)]]*OO[[#This Row],[17]]/SUM(OO[17])</f>
        <v>4.7047137344138516E-5</v>
      </c>
      <c r="T94" s="10">
        <f>3/24*OO[[#This Row],[76 (28JUN1985 09:00:00)-Water Temperature (C)]]*OO[[#This Row],[18]]/SUM(OO[18])</f>
        <v>4.4944735195746976E-5</v>
      </c>
      <c r="U94" s="10">
        <f>3/24*OO[[#This Row],[77 (28JUN1985 12:00:00)-Water Temperature (C)]]*OO[[#This Row],[19]]/SUM(OO[19])</f>
        <v>4.1503462021160377E-5</v>
      </c>
      <c r="V94" s="10">
        <f>3/24000000*OO[[#This Row],[78 (28JUN1985 15:00:00)-Water Temperature (C)]]*OO[[#This Row],[20]]</f>
        <v>3.6499202755399998E-5</v>
      </c>
      <c r="W94" s="10">
        <f>3/24000000*OO[[#This Row],[79 (28JUN1985 18:00:00)-Water Temperature (C)]]*OO[[#This Row],[21]]</f>
        <v>3.1859848893324993E-5</v>
      </c>
      <c r="X94" s="10">
        <f>3/24000000*OO[[#This Row],[80 (28JUN1985 21:00:00)-Water Temperature (C)]]*OO[[#This Row],[22]]</f>
        <v>2.7306750022062499E-5</v>
      </c>
      <c r="Y94" s="10">
        <f>3/24000000*OO[[#This Row],[81 (29JUN1985 00:00:00)-Water Temperature (C)]]*OO[[#This Row],[23]]</f>
        <v>2.3904338343787503E-5</v>
      </c>
      <c r="Z94" s="10">
        <f>3/24000000*OO[[#This Row],[82 (29JUN1985 03:00:00)-Water Temperature (C)]]*OO[[#This Row],[24]]</f>
        <v>2.0895160977624997E-5</v>
      </c>
      <c r="AA94" s="10">
        <f>3/24000000*OO[[#This Row],[83 (29JUN1985 06:00:00)-Water Temperature (C)]]*OO[[#This Row],[25]]</f>
        <v>1.8304415220172498E-5</v>
      </c>
      <c r="AB94" s="10">
        <f>3/24000000*OO[[#This Row],[84 (29JUN1985 09:00:00)-Water Temperature (C)]]*OO[[#This Row],[26]]</f>
        <v>1.618523533185125E-5</v>
      </c>
      <c r="AC94" s="10">
        <f>3/24000000*OO[[#This Row],[85 (29JUN1985 12:00:00)-Water Temperature (C)]]*OO[[#This Row],[27]]</f>
        <v>1.452978310608E-5</v>
      </c>
      <c r="AD94" s="10">
        <f>3/24000000*OO[[#This Row],[86 (29JUN1985 15:00:00)-Water Temperature (C)]]*OO[[#This Row],[28]]</f>
        <v>1.2785648399081252E-5</v>
      </c>
      <c r="AE94" s="10">
        <f>3/24000000*OO[[#This Row],[88 (29JUN1985 21:00:00)-Water Temperature (C)]]*OO[[#This Row],[30]]</f>
        <v>9.6614201404825015E-6</v>
      </c>
      <c r="AF94" s="10">
        <f>3/24000000*OO[[#This Row],[88 (29JUN1985 21:00:00)-Water Temperature (C)]]*OO[[#This Row],[30]]</f>
        <v>9.6614201404825015E-6</v>
      </c>
      <c r="AG94" s="10">
        <f>3/24000000*OO[[#This Row],[89 (30JUN1985 00:00:00)-Water Temperature (C)]]*OO[[#This Row],[31]]</f>
        <v>8.3899141029275007E-6</v>
      </c>
      <c r="AH94" s="10">
        <f>3/24000000*OO[[#This Row],[90 (30JUN1985 03:00:00)-Water Temperature (C)]]*OO[[#This Row],[32]]</f>
        <v>7.3945311187499991E-6</v>
      </c>
      <c r="AI94" s="10">
        <f>3/24000000*OO[[#This Row],[91 (30JUN1985 06:00:00)-Water Temperature (C)]]*OO[[#This Row],[33]]</f>
        <v>6.4862586009812502E-6</v>
      </c>
      <c r="AJ94" s="10">
        <f>3/24000000*OO[[#This Row],[92 (30JUN1985 09:00:00)-Water Temperature (C)]]*OO[[#This Row],[34]]</f>
        <v>5.9047549473037493E-6</v>
      </c>
      <c r="AK94" s="10">
        <f>3/24000000*OO[[#This Row],[93 (30JUN1985 12:00:00)-Water Temperature (C)]]*OO[[#This Row],[35]]</f>
        <v>5.3169934901037497E-6</v>
      </c>
      <c r="AL94" s="10">
        <f>3/24000000*OO[[#This Row],[94 (30JUN1985 15:00:00)-Water Temperature (C)]]*OO[[#This Row],[36]]</f>
        <v>4.6963474843724998E-6</v>
      </c>
      <c r="AM94" s="10">
        <f>3/24000000*OO[[#This Row],[95 (30JUN1985 18:00:00)-Water Temperature (C)]]*OO[[#This Row],[37]]</f>
        <v>4.2048383345812504E-6</v>
      </c>
      <c r="AN94" s="10">
        <f>3/24000000*OO[[#This Row],[96 (30JUN1985 21:00:00)-Water Temperature (C)]]*OO[[#This Row],[38]]</f>
        <v>3.6522325430874993E-6</v>
      </c>
      <c r="AO94" s="10">
        <f>3/24000000*OO[[#This Row],[97 (01JUL1985 00:00:00)-Water Temperature (C)]]*OO[[#This Row],[39]]</f>
        <v>3.0792991078687497E-6</v>
      </c>
      <c r="AP94" s="10">
        <f>3/24000000*OO[[#This Row],[98 (01JUL1985 03:00:00)-Water Temperature (C)]]*OO[[#This Row],[40]]</f>
        <v>2.6409836090137498E-6</v>
      </c>
      <c r="AQ94" s="10">
        <f>3/24000000*OO[[#This Row],[99 (01JUL1985 06:00:00)-Water Temperature (C)]]*OO[[#This Row],[41]]</f>
        <v>2.2461392192662496E-6</v>
      </c>
      <c r="AR94" s="10">
        <f>3/24000000*OO[[#This Row],[100 (01JUL1985 09:00:00)-Water Temperature (C)]]*OO[[#This Row],[42]]</f>
        <v>1.957469890260625E-6</v>
      </c>
      <c r="AS94" s="10">
        <f>3/24000000*OO[[#This Row],[101 (01JUL1985 12:00:00)-Water Temperature (C)]]*OO[[#This Row],[43]]</f>
        <v>1.6627856845983749E-6</v>
      </c>
      <c r="AT94" s="10">
        <f>3/24000000*OO[[#This Row],[102 (01JUL1985 15:00:00)-Water Temperature (C)]]*OO[[#This Row],[44]]</f>
        <v>1.4049054424447502E-6</v>
      </c>
      <c r="AU94" s="10">
        <f>3/24000000*OO[[#This Row],[103 (01JUL1985 18:00:00)-Water Temperature (C)]]*OO[[#This Row],[45]]</f>
        <v>1.1999676497591251E-6</v>
      </c>
      <c r="AV94" s="10">
        <f>3/24000000*OO[[#This Row],[104 (01JUL1985 21:00:00)-Water Temperature (C)]]*OO[[#This Row],[46]]</f>
        <v>1.0069590065535E-6</v>
      </c>
      <c r="AW94" s="10">
        <f>3/24000000*OO[[#This Row],[105 (02JUL1985 00:00:00)-Water Temperature (C)]]*OO[[#This Row],[47]]</f>
        <v>8.4759014629012497E-7</v>
      </c>
      <c r="AX94" s="10">
        <f>3/24000000*OO[[#This Row],[106 (02JUL1985 03:00:00)-Water Temperature (C)]]*OO[[#This Row],[48]]</f>
        <v>7.3280168991362497E-7</v>
      </c>
      <c r="AY94" s="10">
        <f>3/24000000*OO[[#This Row],[107 (02JUL1985 06:00:00)-Water Temperature (C)]]*OO[[#This Row],[49]]</f>
        <v>6.24924167242E-7</v>
      </c>
      <c r="AZ94" s="10">
        <f>3/24000000*OO[[#This Row],[108 (02JUL1985 09:00:00)-Water Temperature (C)]]*OO[[#This Row],[50]]</f>
        <v>5.3464971896999997E-7</v>
      </c>
      <c r="BA94" s="10">
        <f>3/24000000*OO[[#This Row],[109 (02JUL1985 12:00:00)-Water Temperature (C)]]*OO[[#This Row],[51]]</f>
        <v>4.2907740023249998E-7</v>
      </c>
      <c r="BB94" s="10">
        <f>3/24000000*OO[[#This Row],[110 (02JUL1985 15:00:00)-Water Temperature (C)]]*OO[[#This Row],[52]]</f>
        <v>3.3594912696825003E-7</v>
      </c>
      <c r="BC94" s="10">
        <f>3/24000000*OO[[#This Row],[111 (02JUL1985 18:00:00)-Water Temperature (C)]]*OO[[#This Row],[53]]</f>
        <v>2.6547365847937495E-7</v>
      </c>
      <c r="BD94" s="10">
        <f>3/24000000*OO[[#This Row],[112 (02JUL1985 21:00:00)-Water Temperature (C)]]*OO[[#This Row],[54]]</f>
        <v>2.1233861846527496E-7</v>
      </c>
      <c r="BE94" s="10">
        <f>3/24000000*OO[[#This Row],[113 (03JUL1985 00:00:00)-Water Temperature (C)]]*OO[[#This Row],[55]]</f>
        <v>1.73821515922675E-7</v>
      </c>
      <c r="BF94" s="10">
        <f>3/24000000*OO[[#This Row],[114 (03JUL1985 03:00:00)-Water Temperature (C)]]*OO[[#This Row],[56]]</f>
        <v>1.5006788433991249E-7</v>
      </c>
      <c r="BG94" s="10">
        <f>3/24000000*OO[[#This Row],[115 (03JUL1985 06:00:00)-Water Temperature (C)]]*OO[[#This Row],[57]]</f>
        <v>1.3322723695199998E-7</v>
      </c>
      <c r="BH94" s="10">
        <f>3/24000000*OO[[#This Row],[116 (03JUL1985 09:00:00)-Water Temperature (C)]]*OO[[#This Row],[58]]</f>
        <v>1.2397281593112501E-7</v>
      </c>
      <c r="BI94" s="10">
        <f>3/24000000*OO[[#This Row],[117 (03JUL1985 12:00:00)-Water Temperature (C)]]*OO[[#This Row],[59]]</f>
        <v>1.0952176453724999E-7</v>
      </c>
      <c r="BJ94" s="10">
        <f>3/24000000*OO[[#This Row],[118 (03JUL1985 15:00:00)-Water Temperature (C)]]*OO[[#This Row],[60]]</f>
        <v>1.0150069843145E-7</v>
      </c>
      <c r="BK94" s="10">
        <f>3/24000000*OO[[#This Row],[119 (03JUL1985 18:00:00)-Water Temperature (C)]]*OO[[#This Row],[61]]</f>
        <v>9.3199215763199991E-8</v>
      </c>
      <c r="BL94" s="10">
        <f>3/24000000*OO[[#This Row],[120 (03JUL1985 21:00:00)-Water Temperature (C)]]*OO[[#This Row],[62]]</f>
        <v>8.2887582736149982E-8</v>
      </c>
      <c r="BM94" s="10">
        <f>3/24000000*OO[[#This Row],[121 (04JUL1985 00:00:00)-Water Temperature (C)]]*OO[[#This Row],[63]]</f>
        <v>7.3219605000725007E-8</v>
      </c>
      <c r="BN94" s="10">
        <f>3/24000000*OO[[#This Row],[122 (04JUL1985 03:00:00)-Water Temperature (C)]]*OO[[#This Row],[64]]</f>
        <v>6.5849902688449996E-8</v>
      </c>
      <c r="BO94" s="10">
        <f>3/24000000*OO[[#This Row],[123 (04JUL1985 06:00:00)-Water Temperature (C)]]*OO[[#This Row],[65]]</f>
        <v>6.0105436702400008E-8</v>
      </c>
      <c r="BP94" s="10">
        <f>3/24000000*OO[[#This Row],[124 (04JUL1985 09:00:00)-Water Temperature (C)]]*OO[[#This Row],[66]]</f>
        <v>5.6933239425600007E-8</v>
      </c>
      <c r="BQ94" s="10">
        <f>3/24000000*OO[[#This Row],[125 (04JUL1985 12:00:00)-Water Temperature (C)]]*OO[[#This Row],[67]]</f>
        <v>5.184287164325E-8</v>
      </c>
      <c r="BR94" s="10">
        <f>3/24000000*OO[[#This Row],[126 (04JUL1985 15:00:00)-Water Temperature (C)]]*OO[[#This Row],[68]]</f>
        <v>4.6813292856562496E-8</v>
      </c>
      <c r="BS94" s="10">
        <f>3/24000000*OO[[#This Row],[127 (04JUL1985 18:00:00)-Water Temperature (C)]]*OO[[#This Row],[69]]</f>
        <v>4.3021955986562503E-8</v>
      </c>
      <c r="BT94" s="10">
        <f>3/24000000*OO[[#This Row],[128 (04JUL1985 21:00:00)-Water Temperature (C)]]*OO[[#This Row],[70]]</f>
        <v>3.9172771726174997E-8</v>
      </c>
      <c r="BU94" s="10">
        <f>3/24000000*OO[[#This Row],[129 (05JUL1985 00:00:00)-Water Temperature (C)]]*OO[[#This Row],[71]]</f>
        <v>3.5773408651349996E-8</v>
      </c>
      <c r="BV94" s="10">
        <f>3/24000000*OO[[#This Row],[130 (05JUL1985 03:00:00)-Water Temperature (C)]]*OO[[#This Row],[72]]</f>
        <v>3.43285696452375E-8</v>
      </c>
      <c r="BW94" s="10">
        <f>3/24000000*OO[[#This Row],[131 (05JUL1985 06:00:00)-Water Temperature (C)]]*OO[[#This Row],[73]]</f>
        <v>3.5199501927800001E-8</v>
      </c>
      <c r="BX94" s="10">
        <f>3/24000000*OO[[#This Row],[132 (05JUL1985 09:00:00)-Water Temperature (C)]]*OO[[#This Row],[74]]</f>
        <v>3.9820701008137502E-8</v>
      </c>
      <c r="BY94" s="10">
        <f>3/24000000*OO[[#This Row],[133 (05JUL1985 12:00:00)-Water Temperature (C)]]*OO[[#This Row],[75]]</f>
        <v>4.4883605014300004E-8</v>
      </c>
      <c r="BZ94" s="10">
        <f>3/24000000*OO[[#This Row],[134 (05JUL1985 15:00:00)-Water Temperature (C)]]*OO[[#This Row],[76]]</f>
        <v>4.7736567693487497E-8</v>
      </c>
      <c r="CA94" s="10">
        <f>3/24000000*OO[[#This Row],[135 (05JUL1985 18:00:00)-Water Temperature (C)]]*OO[[#This Row],[77]]</f>
        <v>4.8385666902862503E-8</v>
      </c>
      <c r="CB94" s="10">
        <f>3/24000000*OO[[#This Row],[136 (05JUL1985 21:00:00)-Water Temperature (C)]]*OO[[#This Row],[78]]</f>
        <v>4.6084791756125005E-8</v>
      </c>
      <c r="CC94" s="10">
        <f>3/24000000*OO[[#This Row],[137 (06JUL1985 00:00:00)-Water Temperature (C)]]*OO[[#This Row],[79]]</f>
        <v>4.2733586479824998E-8</v>
      </c>
      <c r="CD94" s="10">
        <f>3/24000000*OO[[#This Row],[138 (06JUL1985 03:00:00)-Water Temperature (C)]]*OO[[#This Row],[80]]</f>
        <v>3.9223015467999998E-8</v>
      </c>
      <c r="CE94" s="10">
        <f>3/24000000*OO[[#This Row],[139 (06JUL1985 06:00:00)-Water Temperature (C)]]*OO[[#This Row],[81]]</f>
        <v>3.6632950506749999E-8</v>
      </c>
      <c r="CF94" s="10">
        <f>3/24000000*OO[[#This Row],[140 (06JUL1985 09:00:00)-Water Temperature (C)]]*OO[[#This Row],[82]]</f>
        <v>3.6130034026399996E-8</v>
      </c>
      <c r="CG94" s="10">
        <f>3/24000000*OO[[#This Row],[141 (06JUL1985 12:00:00)-Water Temperature (C)]]*OO[[#This Row],[83]]</f>
        <v>3.5461660461149996E-8</v>
      </c>
      <c r="CH94" s="10">
        <f>3/24000000*OO[[#This Row],[142 (06JUL1985 15:00:00)-Water Temperature (C)]]*OO[[#This Row],[84]]</f>
        <v>3.4786522439399995E-8</v>
      </c>
      <c r="CI94" s="10">
        <f>3/24000000*OO[[#This Row],[143 (06JUL1985 18:00:00)-Water Temperature (C)]]*OO[[#This Row],[85]]</f>
        <v>3.3792342773174995E-8</v>
      </c>
      <c r="CJ94" s="10">
        <f>3/24000000*OO[[#This Row],[144 (06JUL1985 21:00:00)-Water Temperature (C)]]*OO[[#This Row],[86]]</f>
        <v>3.2184393147725003E-8</v>
      </c>
      <c r="CK94" s="10">
        <f>3/24000000*OO[[#This Row],[145 (07JUL1985 00:00:00)-Water Temperature (C)]]*OO[[#This Row],[87]]</f>
        <v>2.9929732355300005E-8</v>
      </c>
      <c r="CL94" s="10">
        <f>3/24000000*OO[[#This Row],[146 (07JUL1985 03:00:00)-Water Temperature (C)]]*OO[[#This Row],[88]]</f>
        <v>2.8757923535812499E-8</v>
      </c>
      <c r="CM94" s="10">
        <f>3/24000000*OO[[#This Row],[147 (07JUL1985 06:00:00)-Water Temperature (C)]]*OO[[#This Row],[89]]</f>
        <v>2.8180751330549998E-8</v>
      </c>
      <c r="CN94" s="10">
        <f>3/24000000*OO[[#This Row],[148 (07JUL1985 09:00:00)-Water Temperature (C)]]*OO[[#This Row],[90]]</f>
        <v>2.8638491703224993E-8</v>
      </c>
      <c r="CO94" s="10">
        <f>3/24000000*OO[[#This Row],[149 (07JUL1985 12:00:00)-Water Temperature (C)]]*OO[[#This Row],[91]]</f>
        <v>2.9350378315600002E-8</v>
      </c>
      <c r="CP94" s="10">
        <f>3/24000000*OO[[#This Row],[150 (07JUL1985 15:00:00)-Water Temperature (C)]]*OO[[#This Row],[92]]</f>
        <v>2.9350378315600002E-8</v>
      </c>
      <c r="CQ94" s="10">
        <f>3/24000000*OO[[#This Row],[151 (07JUL1985 18:00:00)-Water Temperature (C)]]*OO[[#This Row],[93]]</f>
        <v>2.9350378315600002E-8</v>
      </c>
      <c r="CR94" s="10">
        <f>3/24000000*OO[[#This Row],[152 (07JUL1985 21:00:00)-Water Temperature (C)]]*OO[[#This Row],[94]]</f>
        <v>2.9350378315600002E-8</v>
      </c>
      <c r="CS94" s="10">
        <f>3/24000000*OO[[#This Row],[153 (08JUL1985 00:00:00)-Water Temperature (C)]]*OO[[#This Row],[95]]</f>
        <v>2.9350378315600002E-8</v>
      </c>
      <c r="CT94" s="10">
        <f>3/24000000*OO[[#This Row],[154 (08JUL1985 03:00:00)-Water Temperature (C)]]*OO[[#This Row],[96]]</f>
        <v>2.9350378315600002E-8</v>
      </c>
      <c r="CU94" s="10">
        <f>3/24000000*OO[[#This Row],[155 (08JUL1985 06:00:00)-Water Temperature (C)]]*OO[[#This Row],[97]]</f>
        <v>2.9350378315600002E-8</v>
      </c>
      <c r="CV94" s="10">
        <f>3/24000000*OO[[#This Row],[156 (08JUL1985 09:00:00)-Water Temperature (C)]]*OO[[#This Row],[98]]</f>
        <v>2.9350378315600002E-8</v>
      </c>
      <c r="CW94" s="10">
        <f>3/24000000*OO[[#This Row],[157 (08JUL1985 12:00:00)-Water Temperature (C)]]*OO[[#This Row],[99]]</f>
        <v>2.9350378315600002E-8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1.4718419689660983E-41</v>
      </c>
      <c r="D95" s="10">
        <f>3/24*OO[[#This Row],[60 (26JUN1985 09:00:00)-Water Temperature (C)]]*OO[[#This Row],[2]]/SUM(OO[2])</f>
        <v>3.7970379982219028E-26</v>
      </c>
      <c r="E95" s="10">
        <f>3/24*OO[[#This Row],[61 (26JUN1985 12:00:00)-Water Temperature (C)]]*OO[[#This Row],[3]]/SUM(OO[3])</f>
        <v>7.5834225183254919E-14</v>
      </c>
      <c r="F95" s="10">
        <f>3/24*OO[[#This Row],[62 (26JUN1985 15:00:00)-Water Temperature (C)]]*OO[[#This Row],[4]]/SUM(OO[4])</f>
        <v>1.5255188552705263E-5</v>
      </c>
      <c r="G95" s="10">
        <f>3/24*OO[[#This Row],[63 (26JUN1985 18:00:00)-Water Temperature (C)]]*OO[[#This Row],[5]]/SUM(OO[5])</f>
        <v>7.6338015700730044E-3</v>
      </c>
      <c r="H95" s="10">
        <f>3/24*OO[[#This Row],[64 (26JUN1985 21:00:00)-Water Temperature (C)]]*OO[[#This Row],[6]]/SUM(OO[6])</f>
        <v>8.8023854914111618E-2</v>
      </c>
      <c r="I95" s="10">
        <f>3/24*OO[[#This Row],[65 (27JUN1985 00:00:00)-Water Temperature (C)]]*OO[[#This Row],[7]]/SUM(OO[7])</f>
        <v>0.13198677324771185</v>
      </c>
      <c r="J95" s="10">
        <f>3/24*OO[[#This Row],[66 (27JUN1985 03:00:00)-Water Temperature (C)]]*OO[[#This Row],[8]]/SUM(OO[8])</f>
        <v>5.7095164865211205E-2</v>
      </c>
      <c r="K95" s="10">
        <f>3/24*OO[[#This Row],[67 (27JUN1985 06:00:00)-Water Temperature (C)]]*OO[[#This Row],[9]]/SUM(OO[9])</f>
        <v>1.1038071237687207E-2</v>
      </c>
      <c r="L95" s="10">
        <f>3/24*OO[[#This Row],[68 (27JUN1985 09:00:00)-Water Temperature (C)]]*OO[[#This Row],[10]]/SUM(OO[10])</f>
        <v>1.3698256477375514E-3</v>
      </c>
      <c r="M95" s="10">
        <f>3/24*OO[[#This Row],[69 (27JUN1985 12:00:00)-Water Temperature (C)]]*OO[[#This Row],[11]]/SUM(OO[11])</f>
        <v>1.8325184996678074E-4</v>
      </c>
      <c r="N95" s="10">
        <f>3/24*OO[[#This Row],[70 (27JUN1985 15:00:00)-Water Temperature (C)]]*OO[[#This Row],[12]]/SUM(OO[12])</f>
        <v>7.2558669293614338E-5</v>
      </c>
      <c r="O95" s="10">
        <f>3/24*OO[[#This Row],[71 (27JUN1985 18:00:00)-Water Temperature (C)]]*OO[[#This Row],[13]]/SUM(OO[13])</f>
        <v>5.821646932408521E-5</v>
      </c>
      <c r="P95" s="10">
        <f>3/24*OO[[#This Row],[72 (27JUN1985 21:00:00)-Water Temperature (C)]]*OO[[#This Row],[14]]/SUM(OO[14])</f>
        <v>5.1487548858740463E-5</v>
      </c>
      <c r="Q95" s="10">
        <f>3/24*OO[[#This Row],[73 (28JUN1985 00:00:00)-Water Temperature (C)]]*OO[[#This Row],[15]]/SUM(OO[15])</f>
        <v>4.9545708376219656E-5</v>
      </c>
      <c r="R95" s="10">
        <f>3/24*OO[[#This Row],[74 (28JUN1985 03:00:00)-Water Temperature (C)]]*OO[[#This Row],[16]]/SUM(OO[16])</f>
        <v>5.2061030227711734E-5</v>
      </c>
      <c r="S95" s="10">
        <f>3/24*OO[[#This Row],[75 (28JUN1985 06:00:00)-Water Temperature (C)]]*OO[[#This Row],[17]]/SUM(OO[17])</f>
        <v>5.3663641806618997E-5</v>
      </c>
      <c r="T95" s="10">
        <f>3/24*OO[[#This Row],[76 (28JUN1985 09:00:00)-Water Temperature (C)]]*OO[[#This Row],[18]]/SUM(OO[18])</f>
        <v>5.1804689895058962E-5</v>
      </c>
      <c r="U95" s="10">
        <f>3/24*OO[[#This Row],[77 (28JUN1985 12:00:00)-Water Temperature (C)]]*OO[[#This Row],[19]]/SUM(OO[19])</f>
        <v>4.8184306022005633E-5</v>
      </c>
      <c r="V95" s="10">
        <f>3/24000000*OO[[#This Row],[78 (28JUN1985 15:00:00)-Water Temperature (C)]]*OO[[#This Row],[20]]</f>
        <v>4.2595865462437503E-5</v>
      </c>
      <c r="W95" s="10">
        <f>3/24000000*OO[[#This Row],[79 (28JUN1985 18:00:00)-Water Temperature (C)]]*OO[[#This Row],[21]]</f>
        <v>3.7232365253512499E-5</v>
      </c>
      <c r="X95" s="10">
        <f>3/24000000*OO[[#This Row],[80 (28JUN1985 21:00:00)-Water Temperature (C)]]*OO[[#This Row],[22]]</f>
        <v>3.18918683412E-5</v>
      </c>
      <c r="Y95" s="10">
        <f>3/24000000*OO[[#This Row],[81 (29JUN1985 00:00:00)-Water Temperature (C)]]*OO[[#This Row],[23]]</f>
        <v>2.7888931652274999E-5</v>
      </c>
      <c r="Z95" s="10">
        <f>3/24000000*OO[[#This Row],[82 (29JUN1985 03:00:00)-Water Temperature (C)]]*OO[[#This Row],[24]]</f>
        <v>2.44032507957E-5</v>
      </c>
      <c r="AA95" s="10">
        <f>3/24000000*OO[[#This Row],[83 (29JUN1985 06:00:00)-Water Temperature (C)]]*OO[[#This Row],[25]]</f>
        <v>2.1399130206337502E-5</v>
      </c>
      <c r="AB95" s="10">
        <f>3/24000000*OO[[#This Row],[84 (29JUN1985 09:00:00)-Water Temperature (C)]]*OO[[#This Row],[26]]</f>
        <v>1.8946114158839999E-5</v>
      </c>
      <c r="AC95" s="10">
        <f>3/24000000*OO[[#This Row],[85 (29JUN1985 12:00:00)-Water Temperature (C)]]*OO[[#This Row],[27]]</f>
        <v>1.7070292414640002E-5</v>
      </c>
      <c r="AD95" s="10">
        <f>3/24000000*OO[[#This Row],[86 (29JUN1985 15:00:00)-Water Temperature (C)]]*OO[[#This Row],[28]]</f>
        <v>1.5091273116417499E-5</v>
      </c>
      <c r="AE95" s="10">
        <f>3/24000000*OO[[#This Row],[88 (29JUN1985 21:00:00)-Water Temperature (C)]]*OO[[#This Row],[30]]</f>
        <v>1.1416771425554999E-5</v>
      </c>
      <c r="AF95" s="10">
        <f>3/24000000*OO[[#This Row],[88 (29JUN1985 21:00:00)-Water Temperature (C)]]*OO[[#This Row],[30]]</f>
        <v>1.1416771425554999E-5</v>
      </c>
      <c r="AG95" s="10">
        <f>3/24000000*OO[[#This Row],[89 (30JUN1985 00:00:00)-Water Temperature (C)]]*OO[[#This Row],[31]]</f>
        <v>9.8886824214000007E-6</v>
      </c>
      <c r="AH95" s="10">
        <f>3/24000000*OO[[#This Row],[90 (30JUN1985 03:00:00)-Water Temperature (C)]]*OO[[#This Row],[32]]</f>
        <v>8.7279222048000002E-6</v>
      </c>
      <c r="AI95" s="10">
        <f>3/24000000*OO[[#This Row],[91 (30JUN1985 06:00:00)-Water Temperature (C)]]*OO[[#This Row],[33]]</f>
        <v>7.6747985058599999E-6</v>
      </c>
      <c r="AJ95" s="10">
        <f>3/24000000*OO[[#This Row],[92 (30JUN1985 09:00:00)-Water Temperature (C)]]*OO[[#This Row],[34]]</f>
        <v>6.9957013094999995E-6</v>
      </c>
      <c r="AK95" s="10">
        <f>3/24000000*OO[[#This Row],[93 (30JUN1985 12:00:00)-Water Temperature (C)]]*OO[[#This Row],[35]]</f>
        <v>6.3326895529699998E-6</v>
      </c>
      <c r="AL95" s="10">
        <f>3/24000000*OO[[#This Row],[94 (30JUN1985 15:00:00)-Water Temperature (C)]]*OO[[#This Row],[36]]</f>
        <v>5.6044022450849994E-6</v>
      </c>
      <c r="AM95" s="10">
        <f>3/24000000*OO[[#This Row],[95 (30JUN1985 18:00:00)-Water Temperature (C)]]*OO[[#This Row],[37]]</f>
        <v>5.02230161992E-6</v>
      </c>
      <c r="AN95" s="10">
        <f>3/24000000*OO[[#This Row],[96 (30JUN1985 21:00:00)-Water Temperature (C)]]*OO[[#This Row],[38]]</f>
        <v>4.3731061840624993E-6</v>
      </c>
      <c r="AO95" s="10">
        <f>3/24000000*OO[[#This Row],[97 (01JUL1985 00:00:00)-Water Temperature (C)]]*OO[[#This Row],[39]]</f>
        <v>3.6811245733749996E-6</v>
      </c>
      <c r="AP95" s="10">
        <f>3/24000000*OO[[#This Row],[98 (01JUL1985 03:00:00)-Water Temperature (C)]]*OO[[#This Row],[40]]</f>
        <v>3.1566168315337499E-6</v>
      </c>
      <c r="AQ95" s="10">
        <f>3/24000000*OO[[#This Row],[99 (01JUL1985 06:00:00)-Water Temperature (C)]]*OO[[#This Row],[41]]</f>
        <v>2.6972152910475002E-6</v>
      </c>
      <c r="AR95" s="10">
        <f>3/24000000*OO[[#This Row],[100 (01JUL1985 09:00:00)-Water Temperature (C)]]*OO[[#This Row],[42]]</f>
        <v>2.36450189151E-6</v>
      </c>
      <c r="AS95" s="10">
        <f>3/24000000*OO[[#This Row],[101 (01JUL1985 12:00:00)-Water Temperature (C)]]*OO[[#This Row],[43]]</f>
        <v>2.0212751824218749E-6</v>
      </c>
      <c r="AT95" s="10">
        <f>3/24000000*OO[[#This Row],[102 (01JUL1985 15:00:00)-Water Temperature (C)]]*OO[[#This Row],[44]]</f>
        <v>1.7079459966399996E-6</v>
      </c>
      <c r="AU95" s="10">
        <f>3/24000000*OO[[#This Row],[103 (01JUL1985 18:00:00)-Water Temperature (C)]]*OO[[#This Row],[45]]</f>
        <v>1.4553097230095E-6</v>
      </c>
      <c r="AV95" s="10">
        <f>3/24000000*OO[[#This Row],[104 (01JUL1985 21:00:00)-Water Temperature (C)]]*OO[[#This Row],[46]]</f>
        <v>1.2174416787581247E-6</v>
      </c>
      <c r="AW95" s="10">
        <f>3/24000000*OO[[#This Row],[105 (02JUL1985 00:00:00)-Water Temperature (C)]]*OO[[#This Row],[47]]</f>
        <v>1.0184260430495002E-6</v>
      </c>
      <c r="AX95" s="10">
        <f>3/24000000*OO[[#This Row],[106 (02JUL1985 03:00:00)-Water Temperature (C)]]*OO[[#This Row],[48]]</f>
        <v>8.7930083830287491E-7</v>
      </c>
      <c r="AY95" s="10">
        <f>3/24000000*OO[[#This Row],[107 (02JUL1985 06:00:00)-Water Temperature (C)]]*OO[[#This Row],[49]]</f>
        <v>7.5446229882374999E-7</v>
      </c>
      <c r="AZ95" s="10">
        <f>3/24000000*OO[[#This Row],[108 (02JUL1985 09:00:00)-Water Temperature (C)]]*OO[[#This Row],[50]]</f>
        <v>6.5206343763112489E-7</v>
      </c>
      <c r="BA95" s="10">
        <f>3/24000000*OO[[#This Row],[109 (02JUL1985 12:00:00)-Water Temperature (C)]]*OO[[#This Row],[51]]</f>
        <v>5.2903440447299993E-7</v>
      </c>
      <c r="BB95" s="10">
        <f>3/24000000*OO[[#This Row],[110 (02JUL1985 15:00:00)-Water Temperature (C)]]*OO[[#This Row],[52]]</f>
        <v>4.1456073875212503E-7</v>
      </c>
      <c r="BC95" s="10">
        <f>3/24000000*OO[[#This Row],[111 (02JUL1985 18:00:00)-Water Temperature (C)]]*OO[[#This Row],[53]]</f>
        <v>3.257320838715E-7</v>
      </c>
      <c r="BD95" s="10">
        <f>3/24000000*OO[[#This Row],[112 (02JUL1985 21:00:00)-Water Temperature (C)]]*OO[[#This Row],[54]]</f>
        <v>2.584848448325E-7</v>
      </c>
      <c r="BE95" s="10">
        <f>3/24000000*OO[[#This Row],[113 (03JUL1985 00:00:00)-Water Temperature (C)]]*OO[[#This Row],[55]]</f>
        <v>2.095971633414375E-7</v>
      </c>
      <c r="BF95" s="10">
        <f>3/24000000*OO[[#This Row],[114 (03JUL1985 03:00:00)-Water Temperature (C)]]*OO[[#This Row],[56]]</f>
        <v>1.7980621859106251E-7</v>
      </c>
      <c r="BG95" s="10">
        <f>3/24000000*OO[[#This Row],[115 (03JUL1985 06:00:00)-Water Temperature (C)]]*OO[[#This Row],[57]]</f>
        <v>1.5941564489287496E-7</v>
      </c>
      <c r="BH95" s="10">
        <f>3/24000000*OO[[#This Row],[116 (03JUL1985 09:00:00)-Water Temperature (C)]]*OO[[#This Row],[58]]</f>
        <v>1.4860239794074998E-7</v>
      </c>
      <c r="BI95" s="10">
        <f>3/24000000*OO[[#This Row],[117 (03JUL1985 12:00:00)-Water Temperature (C)]]*OO[[#This Row],[59]]</f>
        <v>1.3172637079918749E-7</v>
      </c>
      <c r="BJ95" s="10">
        <f>3/24000000*OO[[#This Row],[118 (03JUL1985 15:00:00)-Water Temperature (C)]]*OO[[#This Row],[60]]</f>
        <v>1.2173123755250001E-7</v>
      </c>
      <c r="BK95" s="10">
        <f>3/24000000*OO[[#This Row],[119 (03JUL1985 18:00:00)-Water Temperature (C)]]*OO[[#This Row],[61]]</f>
        <v>1.1199936179129999E-7</v>
      </c>
      <c r="BL95" s="10">
        <f>3/24000000*OO[[#This Row],[120 (03JUL1985 21:00:00)-Water Temperature (C)]]*OO[[#This Row],[62]]</f>
        <v>9.9533145927675002E-8</v>
      </c>
      <c r="BM95" s="10">
        <f>3/24000000*OO[[#This Row],[121 (04JUL1985 00:00:00)-Water Temperature (C)]]*OO[[#This Row],[63]]</f>
        <v>8.7563451727499985E-8</v>
      </c>
      <c r="BN95" s="10">
        <f>3/24000000*OO[[#This Row],[122 (04JUL1985 03:00:00)-Water Temperature (C)]]*OO[[#This Row],[64]]</f>
        <v>7.8570290491862491E-8</v>
      </c>
      <c r="BO95" s="10">
        <f>3/24000000*OO[[#This Row],[123 (04JUL1985 06:00:00)-Water Temperature (C)]]*OO[[#This Row],[65]]</f>
        <v>7.1846435040249996E-8</v>
      </c>
      <c r="BP95" s="10">
        <f>3/24000000*OO[[#This Row],[124 (04JUL1985 09:00:00)-Water Temperature (C)]]*OO[[#This Row],[66]]</f>
        <v>6.8496386686725004E-8</v>
      </c>
      <c r="BQ95" s="10">
        <f>3/24000000*OO[[#This Row],[125 (04JUL1985 12:00:00)-Water Temperature (C)]]*OO[[#This Row],[67]]</f>
        <v>6.2837732560837485E-8</v>
      </c>
      <c r="BR95" s="10">
        <f>3/24000000*OO[[#This Row],[126 (04JUL1985 15:00:00)-Water Temperature (C)]]*OO[[#This Row],[68]]</f>
        <v>5.6643723025624992E-8</v>
      </c>
      <c r="BS95" s="10">
        <f>3/24000000*OO[[#This Row],[127 (04JUL1985 18:00:00)-Water Temperature (C)]]*OO[[#This Row],[69]]</f>
        <v>5.1776095794099993E-8</v>
      </c>
      <c r="BT95" s="10">
        <f>3/24000000*OO[[#This Row],[128 (04JUL1985 21:00:00)-Water Temperature (C)]]*OO[[#This Row],[70]]</f>
        <v>4.6899299043899992E-8</v>
      </c>
      <c r="BU95" s="10">
        <f>3/24000000*OO[[#This Row],[129 (05JUL1985 00:00:00)-Water Temperature (C)]]*OO[[#This Row],[71]]</f>
        <v>4.2532972966149998E-8</v>
      </c>
      <c r="BV95" s="10">
        <f>3/24000000*OO[[#This Row],[130 (05JUL1985 03:00:00)-Water Temperature (C)]]*OO[[#This Row],[72]]</f>
        <v>4.0485284020312505E-8</v>
      </c>
      <c r="BW95" s="10">
        <f>3/24000000*OO[[#This Row],[131 (05JUL1985 06:00:00)-Water Temperature (C)]]*OO[[#This Row],[73]]</f>
        <v>4.1091401488399997E-8</v>
      </c>
      <c r="BX95" s="10">
        <f>3/24000000*OO[[#This Row],[132 (05JUL1985 09:00:00)-Water Temperature (C)]]*OO[[#This Row],[74]]</f>
        <v>4.6180201997999995E-8</v>
      </c>
      <c r="BY95" s="10">
        <f>3/24000000*OO[[#This Row],[133 (05JUL1985 12:00:00)-Water Temperature (C)]]*OO[[#This Row],[75]]</f>
        <v>5.2335364463175008E-8</v>
      </c>
      <c r="BZ95" s="10">
        <f>3/24000000*OO[[#This Row],[134 (05JUL1985 15:00:00)-Water Temperature (C)]]*OO[[#This Row],[76]]</f>
        <v>5.6039347124999992E-8</v>
      </c>
      <c r="CA95" s="10">
        <f>3/24000000*OO[[#This Row],[135 (05JUL1985 18:00:00)-Water Temperature (C)]]*OO[[#This Row],[77]]</f>
        <v>5.7222782001000001E-8</v>
      </c>
      <c r="CB95" s="10">
        <f>3/24000000*OO[[#This Row],[136 (05JUL1985 21:00:00)-Water Temperature (C)]]*OO[[#This Row],[78]]</f>
        <v>5.4761136803812502E-8</v>
      </c>
      <c r="CC95" s="10">
        <f>3/24000000*OO[[#This Row],[137 (06JUL1985 00:00:00)-Water Temperature (C)]]*OO[[#This Row],[79]]</f>
        <v>5.0868897577200001E-8</v>
      </c>
      <c r="CD95" s="10">
        <f>3/24000000*OO[[#This Row],[138 (06JUL1985 03:00:00)-Water Temperature (C)]]*OO[[#This Row],[80]]</f>
        <v>4.6713083701399998E-8</v>
      </c>
      <c r="CE95" s="10">
        <f>3/24000000*OO[[#This Row],[139 (06JUL1985 06:00:00)-Water Temperature (C)]]*OO[[#This Row],[81]]</f>
        <v>4.3586161345087502E-8</v>
      </c>
      <c r="CF95" s="10">
        <f>3/24000000*OO[[#This Row],[140 (06JUL1985 09:00:00)-Water Temperature (C)]]*OO[[#This Row],[82]]</f>
        <v>4.30390666572E-8</v>
      </c>
      <c r="CG95" s="10">
        <f>3/24000000*OO[[#This Row],[141 (06JUL1985 12:00:00)-Water Temperature (C)]]*OO[[#This Row],[83]]</f>
        <v>4.2389513122512508E-8</v>
      </c>
      <c r="CH95" s="10">
        <f>3/24000000*OO[[#This Row],[142 (06JUL1985 15:00:00)-Water Temperature (C)]]*OO[[#This Row],[84]]</f>
        <v>4.1603427637799999E-8</v>
      </c>
      <c r="CI95" s="10">
        <f>3/24000000*OO[[#This Row],[143 (06JUL1985 18:00:00)-Water Temperature (C)]]*OO[[#This Row],[85]]</f>
        <v>4.0368186374737502E-8</v>
      </c>
      <c r="CJ95" s="10">
        <f>3/24000000*OO[[#This Row],[144 (06JUL1985 21:00:00)-Water Temperature (C)]]*OO[[#This Row],[86]]</f>
        <v>3.8363810231424996E-8</v>
      </c>
      <c r="CK95" s="10">
        <f>3/24000000*OO[[#This Row],[145 (07JUL1985 00:00:00)-Water Temperature (C)]]*OO[[#This Row],[87]]</f>
        <v>3.5518190797512498E-8</v>
      </c>
      <c r="CL95" s="10">
        <f>3/24000000*OO[[#This Row],[146 (07JUL1985 03:00:00)-Water Temperature (C)]]*OO[[#This Row],[88]]</f>
        <v>3.3969472246549999E-8</v>
      </c>
      <c r="CM95" s="10">
        <f>3/24000000*OO[[#This Row],[147 (07JUL1985 06:00:00)-Water Temperature (C)]]*OO[[#This Row],[89]]</f>
        <v>3.3240041210249997E-8</v>
      </c>
      <c r="CN95" s="10">
        <f>3/24000000*OO[[#This Row],[148 (07JUL1985 09:00:00)-Water Temperature (C)]]*OO[[#This Row],[90]]</f>
        <v>3.3770602162499993E-8</v>
      </c>
      <c r="CO95" s="10">
        <f>3/24000000*OO[[#This Row],[149 (07JUL1985 12:00:00)-Water Temperature (C)]]*OO[[#This Row],[91]]</f>
        <v>3.4715189597249999E-8</v>
      </c>
      <c r="CP95" s="10">
        <f>3/24000000*OO[[#This Row],[150 (07JUL1985 15:00:00)-Water Temperature (C)]]*OO[[#This Row],[92]]</f>
        <v>3.4715189597249999E-8</v>
      </c>
      <c r="CQ95" s="10">
        <f>3/24000000*OO[[#This Row],[151 (07JUL1985 18:00:00)-Water Temperature (C)]]*OO[[#This Row],[93]]</f>
        <v>3.4715189597249999E-8</v>
      </c>
      <c r="CR95" s="10">
        <f>3/24000000*OO[[#This Row],[152 (07JUL1985 21:00:00)-Water Temperature (C)]]*OO[[#This Row],[94]]</f>
        <v>3.4715189597249999E-8</v>
      </c>
      <c r="CS95" s="10">
        <f>3/24000000*OO[[#This Row],[153 (08JUL1985 00:00:00)-Water Temperature (C)]]*OO[[#This Row],[95]]</f>
        <v>3.4715189597249999E-8</v>
      </c>
      <c r="CT95" s="10">
        <f>3/24000000*OO[[#This Row],[154 (08JUL1985 03:00:00)-Water Temperature (C)]]*OO[[#This Row],[96]]</f>
        <v>3.4715189597249999E-8</v>
      </c>
      <c r="CU95" s="10">
        <f>3/24000000*OO[[#This Row],[155 (08JUL1985 06:00:00)-Water Temperature (C)]]*OO[[#This Row],[97]]</f>
        <v>3.4715189597249999E-8</v>
      </c>
      <c r="CV95" s="10">
        <f>3/24000000*OO[[#This Row],[156 (08JUL1985 09:00:00)-Water Temperature (C)]]*OO[[#This Row],[98]]</f>
        <v>3.4715189597249999E-8</v>
      </c>
      <c r="CW95" s="10">
        <f>3/24000000*OO[[#This Row],[157 (08JUL1985 12:00:00)-Water Temperature (C)]]*OO[[#This Row],[99]]</f>
        <v>3.4715189597249999E-8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7.1506971979017388E-43</v>
      </c>
      <c r="D96" s="10">
        <f>3/24*OO[[#This Row],[60 (26JUN1985 09:00:00)-Water Temperature (C)]]*OO[[#This Row],[2]]/SUM(OO[2])</f>
        <v>3.4771973647149191E-27</v>
      </c>
      <c r="E96" s="10">
        <f>3/24*OO[[#This Row],[61 (26JUN1985 12:00:00)-Water Temperature (C)]]*OO[[#This Row],[3]]/SUM(OO[3])</f>
        <v>8.7192405482772579E-15</v>
      </c>
      <c r="F96" s="10">
        <f>3/24*OO[[#This Row],[62 (26JUN1985 15:00:00)-Water Temperature (C)]]*OO[[#This Row],[4]]/SUM(OO[4])</f>
        <v>5.0667929864557995E-6</v>
      </c>
      <c r="G96" s="10">
        <f>3/24*OO[[#This Row],[63 (26JUN1985 18:00:00)-Water Temperature (C)]]*OO[[#This Row],[5]]/SUM(OO[5])</f>
        <v>3.9657474817500135E-3</v>
      </c>
      <c r="H96" s="10">
        <f>3/24*OO[[#This Row],[64 (26JUN1985 21:00:00)-Water Temperature (C)]]*OO[[#This Row],[6]]/SUM(OO[6])</f>
        <v>5.6832435249551859E-2</v>
      </c>
      <c r="I96" s="10">
        <f>3/24*OO[[#This Row],[65 (27JUN1985 00:00:00)-Water Temperature (C)]]*OO[[#This Row],[7]]/SUM(OO[7])</f>
        <v>9.7784962828321054E-2</v>
      </c>
      <c r="J96" s="10">
        <f>3/24*OO[[#This Row],[66 (27JUN1985 03:00:00)-Water Temperature (C)]]*OO[[#This Row],[8]]/SUM(OO[8])</f>
        <v>4.6478267315733353E-2</v>
      </c>
      <c r="K96" s="10">
        <f>3/24*OO[[#This Row],[67 (27JUN1985 06:00:00)-Water Temperature (C)]]*OO[[#This Row],[9]]/SUM(OO[9])</f>
        <v>9.5684790965343217E-3</v>
      </c>
      <c r="L96" s="10">
        <f>3/24*OO[[#This Row],[68 (27JUN1985 09:00:00)-Water Temperature (C)]]*OO[[#This Row],[10]]/SUM(OO[10])</f>
        <v>1.225814869550022E-3</v>
      </c>
      <c r="M96" s="10">
        <f>3/24*OO[[#This Row],[69 (27JUN1985 12:00:00)-Water Temperature (C)]]*OO[[#This Row],[11]]/SUM(OO[11])</f>
        <v>1.5614562995886061E-4</v>
      </c>
      <c r="N96" s="10">
        <f>3/24*OO[[#This Row],[70 (27JUN1985 15:00:00)-Water Temperature (C)]]*OO[[#This Row],[12]]/SUM(OO[12])</f>
        <v>5.5167511950478669E-5</v>
      </c>
      <c r="O96" s="10">
        <f>3/24*OO[[#This Row],[71 (27JUN1985 18:00:00)-Water Temperature (C)]]*OO[[#This Row],[13]]/SUM(OO[13])</f>
        <v>4.3063671070296646E-5</v>
      </c>
      <c r="P96" s="10">
        <f>3/24*OO[[#This Row],[72 (27JUN1985 21:00:00)-Water Temperature (C)]]*OO[[#This Row],[14]]/SUM(OO[14])</f>
        <v>3.7899115883725566E-5</v>
      </c>
      <c r="Q96" s="10">
        <f>3/24*OO[[#This Row],[73 (28JUN1985 00:00:00)-Water Temperature (C)]]*OO[[#This Row],[15]]/SUM(OO[15])</f>
        <v>3.6120073713923854E-5</v>
      </c>
      <c r="R96" s="10">
        <f>3/24*OO[[#This Row],[74 (28JUN1985 03:00:00)-Water Temperature (C)]]*OO[[#This Row],[16]]/SUM(OO[16])</f>
        <v>3.7875166902054669E-5</v>
      </c>
      <c r="S96" s="10">
        <f>3/24*OO[[#This Row],[75 (28JUN1985 06:00:00)-Water Temperature (C)]]*OO[[#This Row],[17]]/SUM(OO[17])</f>
        <v>3.9308931024152681E-5</v>
      </c>
      <c r="T96" s="10">
        <f>3/24*OO[[#This Row],[76 (28JUN1985 09:00:00)-Water Temperature (C)]]*OO[[#This Row],[18]]/SUM(OO[18])</f>
        <v>3.8273259455279612E-5</v>
      </c>
      <c r="U96" s="10">
        <f>3/24*OO[[#This Row],[77 (28JUN1985 12:00:00)-Water Temperature (C)]]*OO[[#This Row],[19]]/SUM(OO[19])</f>
        <v>3.5822933944279644E-5</v>
      </c>
      <c r="V96" s="10">
        <f>3/24000000*OO[[#This Row],[78 (28JUN1985 15:00:00)-Water Temperature (C)]]*OO[[#This Row],[20]]</f>
        <v>3.1833585194799999E-5</v>
      </c>
      <c r="W96" s="10">
        <f>3/24000000*OO[[#This Row],[79 (28JUN1985 18:00:00)-Water Temperature (C)]]*OO[[#This Row],[21]]</f>
        <v>2.788378721415E-5</v>
      </c>
      <c r="X96" s="10">
        <f>3/24000000*OO[[#This Row],[80 (28JUN1985 21:00:00)-Water Temperature (C)]]*OO[[#This Row],[22]]</f>
        <v>2.3924544190999998E-5</v>
      </c>
      <c r="Y96" s="10">
        <f>3/24000000*OO[[#This Row],[81 (29JUN1985 00:00:00)-Water Temperature (C)]]*OO[[#This Row],[23]]</f>
        <v>2.0914270454024996E-5</v>
      </c>
      <c r="Z96" s="10">
        <f>3/24000000*OO[[#This Row],[82 (29JUN1985 03:00:00)-Water Temperature (C)]]*OO[[#This Row],[24]]</f>
        <v>1.8329624892137496E-5</v>
      </c>
      <c r="AA96" s="10">
        <f>3/24000000*OO[[#This Row],[83 (29JUN1985 06:00:00)-Water Temperature (C)]]*OO[[#This Row],[25]]</f>
        <v>1.6095787627274996E-5</v>
      </c>
      <c r="AB96" s="10">
        <f>3/24000000*OO[[#This Row],[84 (29JUN1985 09:00:00)-Water Temperature (C)]]*OO[[#This Row],[26]]</f>
        <v>1.4272738802868748E-5</v>
      </c>
      <c r="AC96" s="10">
        <f>3/24000000*OO[[#This Row],[85 (29JUN1985 12:00:00)-Water Temperature (C)]]*OO[[#This Row],[27]]</f>
        <v>1.28991622056E-5</v>
      </c>
      <c r="AD96" s="10">
        <f>3/24000000*OO[[#This Row],[86 (29JUN1985 15:00:00)-Water Temperature (C)]]*OO[[#This Row],[28]]</f>
        <v>1.1452137697935002E-5</v>
      </c>
      <c r="AE96" s="10">
        <f>3/24000000*OO[[#This Row],[88 (29JUN1985 21:00:00)-Water Temperature (C)]]*OO[[#This Row],[30]]</f>
        <v>8.6913847118399996E-6</v>
      </c>
      <c r="AF96" s="10">
        <f>3/24000000*OO[[#This Row],[88 (29JUN1985 21:00:00)-Water Temperature (C)]]*OO[[#This Row],[30]]</f>
        <v>8.6913847118399996E-6</v>
      </c>
      <c r="AG96" s="10">
        <f>3/24000000*OO[[#This Row],[89 (30JUN1985 00:00:00)-Water Temperature (C)]]*OO[[#This Row],[31]]</f>
        <v>7.5245208346874982E-6</v>
      </c>
      <c r="AH96" s="10">
        <f>3/24000000*OO[[#This Row],[90 (30JUN1985 03:00:00)-Water Temperature (C)]]*OO[[#This Row],[32]]</f>
        <v>6.6550362490062506E-6</v>
      </c>
      <c r="AI96" s="10">
        <f>3/24000000*OO[[#This Row],[91 (30JUN1985 06:00:00)-Water Temperature (C)]]*OO[[#This Row],[33]]</f>
        <v>5.8703592210849988E-6</v>
      </c>
      <c r="AJ96" s="10">
        <f>3/24000000*OO[[#This Row],[92 (30JUN1985 09:00:00)-Water Temperature (C)]]*OO[[#This Row],[34]]</f>
        <v>5.3611939197975002E-6</v>
      </c>
      <c r="AK96" s="10">
        <f>3/24000000*OO[[#This Row],[93 (30JUN1985 12:00:00)-Water Temperature (C)]]*OO[[#This Row],[35]]</f>
        <v>4.8786503247799981E-6</v>
      </c>
      <c r="AL96" s="10">
        <f>3/24000000*OO[[#This Row],[94 (30JUN1985 15:00:00)-Water Temperature (C)]]*OO[[#This Row],[36]]</f>
        <v>4.3312760947912493E-6</v>
      </c>
      <c r="AM96" s="10">
        <f>3/24000000*OO[[#This Row],[95 (30JUN1985 18:00:00)-Water Temperature (C)]]*OO[[#This Row],[37]]</f>
        <v>3.8918341098000003E-6</v>
      </c>
      <c r="AN96" s="10">
        <f>3/24000000*OO[[#This Row],[96 (30JUN1985 21:00:00)-Water Temperature (C)]]*OO[[#This Row],[38]]</f>
        <v>3.4033441326999996E-6</v>
      </c>
      <c r="AO96" s="10">
        <f>3/24000000*OO[[#This Row],[97 (01JUL1985 00:00:00)-Water Temperature (C)]]*OO[[#This Row],[39]]</f>
        <v>2.8685908070299995E-6</v>
      </c>
      <c r="AP96" s="10">
        <f>3/24000000*OO[[#This Row],[98 (01JUL1985 03:00:00)-Water Temperature (C)]]*OO[[#This Row],[40]]</f>
        <v>2.4634940332912498E-6</v>
      </c>
      <c r="AQ96" s="10">
        <f>3/24000000*OO[[#This Row],[99 (01JUL1985 06:00:00)-Water Temperature (C)]]*OO[[#This Row],[41]]</f>
        <v>2.1150908912125002E-6</v>
      </c>
      <c r="AR96" s="10">
        <f>3/24000000*OO[[#This Row],[100 (01JUL1985 09:00:00)-Water Temperature (C)]]*OO[[#This Row],[42]]</f>
        <v>1.8644694857574999E-6</v>
      </c>
      <c r="AS96" s="10">
        <f>3/24000000*OO[[#This Row],[101 (01JUL1985 12:00:00)-Water Temperature (C)]]*OO[[#This Row],[43]]</f>
        <v>1.6044916458490001E-6</v>
      </c>
      <c r="AT96" s="10">
        <f>3/24000000*OO[[#This Row],[102 (01JUL1985 15:00:00)-Water Temperature (C)]]*OO[[#This Row],[44]]</f>
        <v>1.3588754312265002E-6</v>
      </c>
      <c r="AU96" s="10">
        <f>3/24000000*OO[[#This Row],[103 (01JUL1985 18:00:00)-Water Temperature (C)]]*OO[[#This Row],[45]]</f>
        <v>1.158225064195E-6</v>
      </c>
      <c r="AV96" s="10">
        <f>3/24000000*OO[[#This Row],[104 (01JUL1985 21:00:00)-Water Temperature (C)]]*OO[[#This Row],[46]]</f>
        <v>9.6931004308199987E-7</v>
      </c>
      <c r="AW96" s="10">
        <f>3/24000000*OO[[#This Row],[105 (02JUL1985 00:00:00)-Water Temperature (C)]]*OO[[#This Row],[47]]</f>
        <v>8.0889955450137507E-7</v>
      </c>
      <c r="AX96" s="10">
        <f>3/24000000*OO[[#This Row],[106 (02JUL1985 03:00:00)-Water Temperature (C)]]*OO[[#This Row],[48]]</f>
        <v>6.9829576173799993E-7</v>
      </c>
      <c r="AY96" s="10">
        <f>3/24000000*OO[[#This Row],[107 (02JUL1985 06:00:00)-Water Temperature (C)]]*OO[[#This Row],[49]]</f>
        <v>6.019296950264999E-7</v>
      </c>
      <c r="AZ96" s="10">
        <f>3/24000000*OO[[#This Row],[108 (02JUL1985 09:00:00)-Water Temperature (C)]]*OO[[#This Row],[50]]</f>
        <v>5.2411584649437499E-7</v>
      </c>
      <c r="BA96" s="10">
        <f>3/24000000*OO[[#This Row],[109 (02JUL1985 12:00:00)-Water Temperature (C)]]*OO[[#This Row],[51]]</f>
        <v>4.2888824320800001E-7</v>
      </c>
      <c r="BB96" s="10">
        <f>3/24000000*OO[[#This Row],[110 (02JUL1985 15:00:00)-Water Temperature (C)]]*OO[[#This Row],[52]]</f>
        <v>3.3668026910399997E-7</v>
      </c>
      <c r="BC96" s="10">
        <f>3/24000000*OO[[#This Row],[111 (02JUL1985 18:00:00)-Water Temperature (C)]]*OO[[#This Row],[53]]</f>
        <v>2.6369693036212495E-7</v>
      </c>
      <c r="BD96" s="10">
        <f>3/24000000*OO[[#This Row],[112 (02JUL1985 21:00:00)-Water Temperature (C)]]*OO[[#This Row],[54]]</f>
        <v>2.0827325621253748E-7</v>
      </c>
      <c r="BE96" s="10">
        <f>3/24000000*OO[[#This Row],[113 (03JUL1985 00:00:00)-Water Temperature (C)]]*OO[[#This Row],[55]]</f>
        <v>1.6779742213441248E-7</v>
      </c>
      <c r="BF96" s="10">
        <f>3/24000000*OO[[#This Row],[114 (03JUL1985 03:00:00)-Water Temperature (C)]]*OO[[#This Row],[56]]</f>
        <v>1.4324247641103749E-7</v>
      </c>
      <c r="BG96" s="10">
        <f>3/24000000*OO[[#This Row],[115 (03JUL1985 06:00:00)-Water Temperature (C)]]*OO[[#This Row],[57]]</f>
        <v>1.26810485781E-7</v>
      </c>
      <c r="BH96" s="10">
        <f>3/24000000*OO[[#This Row],[116 (03JUL1985 09:00:00)-Water Temperature (C)]]*OO[[#This Row],[58]]</f>
        <v>1.1831234018737499E-7</v>
      </c>
      <c r="BI96" s="10">
        <f>3/24000000*OO[[#This Row],[117 (03JUL1985 12:00:00)-Water Temperature (C)]]*OO[[#This Row],[59]]</f>
        <v>1.0519248979442501E-7</v>
      </c>
      <c r="BJ96" s="10">
        <f>3/24000000*OO[[#This Row],[118 (03JUL1985 15:00:00)-Water Temperature (C)]]*OO[[#This Row],[60]]</f>
        <v>9.6956514963899999E-8</v>
      </c>
      <c r="BK96" s="10">
        <f>3/24000000*OO[[#This Row],[119 (03JUL1985 18:00:00)-Water Temperature (C)]]*OO[[#This Row],[61]]</f>
        <v>8.9338450663149989E-8</v>
      </c>
      <c r="BL96" s="10">
        <f>3/24000000*OO[[#This Row],[120 (03JUL1985 21:00:00)-Water Temperature (C)]]*OO[[#This Row],[62]]</f>
        <v>7.9403393560399998E-8</v>
      </c>
      <c r="BM96" s="10">
        <f>3/24000000*OO[[#This Row],[121 (04JUL1985 00:00:00)-Water Temperature (C)]]*OO[[#This Row],[63]]</f>
        <v>6.9654004717049995E-8</v>
      </c>
      <c r="BN96" s="10">
        <f>3/24000000*OO[[#This Row],[122 (04JUL1985 03:00:00)-Water Temperature (C)]]*OO[[#This Row],[64]]</f>
        <v>6.2365124651399997E-8</v>
      </c>
      <c r="BO96" s="10">
        <f>3/24000000*OO[[#This Row],[123 (04JUL1985 06:00:00)-Water Temperature (C)]]*OO[[#This Row],[65]]</f>
        <v>5.7034985169449993E-8</v>
      </c>
      <c r="BP96" s="10">
        <f>3/24000000*OO[[#This Row],[124 (04JUL1985 09:00:00)-Water Temperature (C)]]*OO[[#This Row],[66]]</f>
        <v>5.4575159174374992E-8</v>
      </c>
      <c r="BQ96" s="10">
        <f>3/24000000*OO[[#This Row],[125 (04JUL1985 12:00:00)-Water Temperature (C)]]*OO[[#This Row],[67]]</f>
        <v>5.031949434881249E-8</v>
      </c>
      <c r="BR96" s="10">
        <f>3/24000000*OO[[#This Row],[126 (04JUL1985 15:00:00)-Water Temperature (C)]]*OO[[#This Row],[68]]</f>
        <v>4.5311095694575006E-8</v>
      </c>
      <c r="BS96" s="10">
        <f>3/24000000*OO[[#This Row],[127 (04JUL1985 18:00:00)-Water Temperature (C)]]*OO[[#This Row],[69]]</f>
        <v>4.1257230441399997E-8</v>
      </c>
      <c r="BT96" s="10">
        <f>3/24000000*OO[[#This Row],[128 (04JUL1985 21:00:00)-Water Temperature (C)]]*OO[[#This Row],[70]]</f>
        <v>3.7244740839149992E-8</v>
      </c>
      <c r="BU96" s="10">
        <f>3/24000000*OO[[#This Row],[129 (05JUL1985 00:00:00)-Water Temperature (C)]]*OO[[#This Row],[71]]</f>
        <v>3.3611590047699991E-8</v>
      </c>
      <c r="BV96" s="10">
        <f>3/24000000*OO[[#This Row],[130 (05JUL1985 03:00:00)-Water Temperature (C)]]*OO[[#This Row],[72]]</f>
        <v>3.18048580996875E-8</v>
      </c>
      <c r="BW96" s="10">
        <f>3/24000000*OO[[#This Row],[131 (05JUL1985 06:00:00)-Water Temperature (C)]]*OO[[#This Row],[73]]</f>
        <v>3.2038775691637498E-8</v>
      </c>
      <c r="BX96" s="10">
        <f>3/24000000*OO[[#This Row],[132 (05JUL1985 09:00:00)-Water Temperature (C)]]*OO[[#This Row],[74]]</f>
        <v>3.5794463885550005E-8</v>
      </c>
      <c r="BY96" s="10">
        <f>3/24000000*OO[[#This Row],[133 (05JUL1985 12:00:00)-Water Temperature (C)]]*OO[[#This Row],[75]]</f>
        <v>4.0715680998299998E-8</v>
      </c>
      <c r="BZ96" s="10">
        <f>3/24000000*OO[[#This Row],[134 (05JUL1985 15:00:00)-Water Temperature (C)]]*OO[[#This Row],[76]]</f>
        <v>4.3810817151800003E-8</v>
      </c>
      <c r="CA96" s="10">
        <f>3/24000000*OO[[#This Row],[135 (05JUL1985 18:00:00)-Water Temperature (C)]]*OO[[#This Row],[77]]</f>
        <v>4.4992773482837488E-8</v>
      </c>
      <c r="CB96" s="10">
        <f>3/24000000*OO[[#This Row],[136 (05JUL1985 21:00:00)-Water Temperature (C)]]*OO[[#This Row],[78]]</f>
        <v>4.3236658849187497E-8</v>
      </c>
      <c r="CC96" s="10">
        <f>3/24000000*OO[[#This Row],[137 (06JUL1985 00:00:00)-Water Temperature (C)]]*OO[[#This Row],[79]]</f>
        <v>4.0226706685674996E-8</v>
      </c>
      <c r="CD96" s="10">
        <f>3/24000000*OO[[#This Row],[138 (06JUL1985 03:00:00)-Water Temperature (C)]]*OO[[#This Row],[80]]</f>
        <v>3.6960618466637505E-8</v>
      </c>
      <c r="CE96" s="10">
        <f>3/24000000*OO[[#This Row],[139 (06JUL1985 06:00:00)-Water Temperature (C)]]*OO[[#This Row],[81]]</f>
        <v>3.4447039860749997E-8</v>
      </c>
      <c r="CF96" s="10">
        <f>3/24000000*OO[[#This Row],[140 (06JUL1985 09:00:00)-Water Temperature (C)]]*OO[[#This Row],[82]]</f>
        <v>3.4012563262424993E-8</v>
      </c>
      <c r="CG96" s="10">
        <f>3/24000000*OO[[#This Row],[141 (06JUL1985 12:00:00)-Water Temperature (C)]]*OO[[#This Row],[83]]</f>
        <v>3.3587747706524996E-8</v>
      </c>
      <c r="CH96" s="10">
        <f>3/24000000*OO[[#This Row],[142 (06JUL1985 15:00:00)-Water Temperature (C)]]*OO[[#This Row],[84]]</f>
        <v>3.2984017490449998E-8</v>
      </c>
      <c r="CI96" s="10">
        <f>3/24000000*OO[[#This Row],[143 (06JUL1985 18:00:00)-Water Temperature (C)]]*OO[[#This Row],[85]]</f>
        <v>3.1991505418687503E-8</v>
      </c>
      <c r="CJ96" s="10">
        <f>3/24000000*OO[[#This Row],[144 (06JUL1985 21:00:00)-Water Temperature (C)]]*OO[[#This Row],[86]]</f>
        <v>3.0376943311924998E-8</v>
      </c>
      <c r="CK96" s="10">
        <f>3/24000000*OO[[#This Row],[145 (07JUL1985 00:00:00)-Water Temperature (C)]]*OO[[#This Row],[87]]</f>
        <v>2.8048850558437503E-8</v>
      </c>
      <c r="CL96" s="10">
        <f>3/24000000*OO[[#This Row],[146 (07JUL1985 03:00:00)-Water Temperature (C)]]*OO[[#This Row],[88]]</f>
        <v>2.672990464795E-8</v>
      </c>
      <c r="CM96" s="10">
        <f>3/24000000*OO[[#This Row],[147 (07JUL1985 06:00:00)-Water Temperature (C)]]*OO[[#This Row],[89]]</f>
        <v>2.6124454417424998E-8</v>
      </c>
      <c r="CN96" s="10">
        <f>3/24000000*OO[[#This Row],[148 (07JUL1985 09:00:00)-Water Temperature (C)]]*OO[[#This Row],[90]]</f>
        <v>2.6522402051925002E-8</v>
      </c>
      <c r="CO96" s="10">
        <f>3/24000000*OO[[#This Row],[149 (07JUL1985 12:00:00)-Water Temperature (C)]]*OO[[#This Row],[91]]</f>
        <v>2.7320260570875E-8</v>
      </c>
      <c r="CP96" s="10">
        <f>3/24000000*OO[[#This Row],[150 (07JUL1985 15:00:00)-Water Temperature (C)]]*OO[[#This Row],[92]]</f>
        <v>2.7320260570875E-8</v>
      </c>
      <c r="CQ96" s="10">
        <f>3/24000000*OO[[#This Row],[151 (07JUL1985 18:00:00)-Water Temperature (C)]]*OO[[#This Row],[93]]</f>
        <v>2.7320260570875E-8</v>
      </c>
      <c r="CR96" s="10">
        <f>3/24000000*OO[[#This Row],[152 (07JUL1985 21:00:00)-Water Temperature (C)]]*OO[[#This Row],[94]]</f>
        <v>2.7320260570875E-8</v>
      </c>
      <c r="CS96" s="10">
        <f>3/24000000*OO[[#This Row],[153 (08JUL1985 00:00:00)-Water Temperature (C)]]*OO[[#This Row],[95]]</f>
        <v>2.7320260570875E-8</v>
      </c>
      <c r="CT96" s="10">
        <f>3/24000000*OO[[#This Row],[154 (08JUL1985 03:00:00)-Water Temperature (C)]]*OO[[#This Row],[96]]</f>
        <v>2.7320260570875E-8</v>
      </c>
      <c r="CU96" s="10">
        <f>3/24000000*OO[[#This Row],[155 (08JUL1985 06:00:00)-Water Temperature (C)]]*OO[[#This Row],[97]]</f>
        <v>2.7320260570875E-8</v>
      </c>
      <c r="CV96" s="10">
        <f>3/24000000*OO[[#This Row],[156 (08JUL1985 09:00:00)-Water Temperature (C)]]*OO[[#This Row],[98]]</f>
        <v>2.7320260570875E-8</v>
      </c>
      <c r="CW96" s="10">
        <f>3/24000000*OO[[#This Row],[157 (08JUL1985 12:00:00)-Water Temperature (C)]]*OO[[#This Row],[99]]</f>
        <v>2.7320260570875E-8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2.6222989146851611E-28</v>
      </c>
      <c r="E97" s="10">
        <f>3/24*OO[[#This Row],[61 (26JUN1985 12:00:00)-Water Temperature (C)]]*OO[[#This Row],[3]]/SUM(OO[3])</f>
        <v>9.1287301264925882E-16</v>
      </c>
      <c r="F97" s="10">
        <f>3/24*OO[[#This Row],[62 (26JUN1985 15:00:00)-Water Temperature (C)]]*OO[[#This Row],[4]]/SUM(OO[4])</f>
        <v>1.662664556226846E-6</v>
      </c>
      <c r="G97" s="10">
        <f>3/24*OO[[#This Row],[63 (26JUN1985 18:00:00)-Water Temperature (C)]]*OO[[#This Row],[5]]/SUM(OO[5])</f>
        <v>1.88521082052043E-3</v>
      </c>
      <c r="H97" s="10">
        <f>3/24*OO[[#This Row],[64 (26JUN1985 21:00:00)-Water Temperature (C)]]*OO[[#This Row],[6]]/SUM(OO[6])</f>
        <v>3.215601724172646E-2</v>
      </c>
      <c r="I97" s="10">
        <f>3/24*OO[[#This Row],[65 (27JUN1985 00:00:00)-Water Temperature (C)]]*OO[[#This Row],[7]]/SUM(OO[7])</f>
        <v>6.1718821721282693E-2</v>
      </c>
      <c r="J97" s="10">
        <f>3/24*OO[[#This Row],[66 (27JUN1985 03:00:00)-Water Temperature (C)]]*OO[[#This Row],[8]]/SUM(OO[8])</f>
        <v>3.1617746700913482E-2</v>
      </c>
      <c r="K97" s="10">
        <f>3/24*OO[[#This Row],[67 (27JUN1985 06:00:00)-Water Temperature (C)]]*OO[[#This Row],[9]]/SUM(OO[9])</f>
        <v>6.8421929402963612E-3</v>
      </c>
      <c r="L97" s="10">
        <f>3/24*OO[[#This Row],[68 (27JUN1985 09:00:00)-Water Temperature (C)]]*OO[[#This Row],[10]]/SUM(OO[10])</f>
        <v>8.9996342027575478E-4</v>
      </c>
      <c r="M97" s="10">
        <f>3/24*OO[[#This Row],[69 (27JUN1985 12:00:00)-Water Temperature (C)]]*OO[[#This Row],[11]]/SUM(OO[11])</f>
        <v>1.1120342626705498E-4</v>
      </c>
      <c r="N97" s="10">
        <f>3/24*OO[[#This Row],[70 (27JUN1985 15:00:00)-Water Temperature (C)]]*OO[[#This Row],[12]]/SUM(OO[12])</f>
        <v>3.5866150564815259E-5</v>
      </c>
      <c r="O97" s="10">
        <f>3/24*OO[[#This Row],[71 (27JUN1985 18:00:00)-Water Temperature (C)]]*OO[[#This Row],[13]]/SUM(OO[13])</f>
        <v>2.7282242215806373E-5</v>
      </c>
      <c r="P97" s="10">
        <f>3/24*OO[[#This Row],[72 (27JUN1985 21:00:00)-Water Temperature (C)]]*OO[[#This Row],[14]]/SUM(OO[14])</f>
        <v>2.3890429185485145E-5</v>
      </c>
      <c r="Q97" s="10">
        <f>3/24*OO[[#This Row],[73 (28JUN1985 00:00:00)-Water Temperature (C)]]*OO[[#This Row],[15]]/SUM(OO[15])</f>
        <v>2.2569058946372503E-5</v>
      </c>
      <c r="R97" s="10">
        <f>3/24*OO[[#This Row],[74 (28JUN1985 03:00:00)-Water Temperature (C)]]*OO[[#This Row],[16]]/SUM(OO[16])</f>
        <v>2.3573200881262816E-5</v>
      </c>
      <c r="S97" s="10">
        <f>3/24*OO[[#This Row],[75 (28JUN1985 06:00:00)-Water Temperature (C)]]*OO[[#This Row],[17]]/SUM(OO[17])</f>
        <v>2.4550027193524092E-5</v>
      </c>
      <c r="T97" s="10">
        <f>3/24*OO[[#This Row],[76 (28JUN1985 09:00:00)-Water Temperature (C)]]*OO[[#This Row],[18]]/SUM(OO[18])</f>
        <v>2.4025121679353555E-5</v>
      </c>
      <c r="U97" s="10">
        <f>3/24*OO[[#This Row],[77 (28JUN1985 12:00:00)-Water Temperature (C)]]*OO[[#This Row],[19]]/SUM(OO[19])</f>
        <v>2.2558783288830546E-5</v>
      </c>
      <c r="V97" s="10">
        <f>3/24000000*OO[[#This Row],[78 (28JUN1985 15:00:00)-Water Temperature (C)]]*OO[[#This Row],[20]]</f>
        <v>2.0095349704159998E-5</v>
      </c>
      <c r="W97" s="10">
        <f>3/24000000*OO[[#This Row],[79 (28JUN1985 18:00:00)-Water Temperature (C)]]*OO[[#This Row],[21]]</f>
        <v>1.7593833010093747E-5</v>
      </c>
      <c r="X97" s="10">
        <f>3/24000000*OO[[#This Row],[80 (28JUN1985 21:00:00)-Water Temperature (C)]]*OO[[#This Row],[22]]</f>
        <v>1.5091323956808753E-5</v>
      </c>
      <c r="Y97" s="10">
        <f>3/24000000*OO[[#This Row],[81 (29JUN1985 00:00:00)-Water Temperature (C)]]*OO[[#This Row],[23]]</f>
        <v>1.3170690167246249E-5</v>
      </c>
      <c r="Z97" s="10">
        <f>3/24000000*OO[[#This Row],[82 (29JUN1985 03:00:00)-Water Temperature (C)]]*OO[[#This Row],[24]]</f>
        <v>1.1541707508375001E-5</v>
      </c>
      <c r="AA97" s="10">
        <f>3/24000000*OO[[#This Row],[83 (29JUN1985 06:00:00)-Water Temperature (C)]]*OO[[#This Row],[25]]</f>
        <v>1.0131356391896251E-5</v>
      </c>
      <c r="AB97" s="10">
        <f>3/24000000*OO[[#This Row],[84 (29JUN1985 09:00:00)-Water Temperature (C)]]*OO[[#This Row],[26]]</f>
        <v>8.9839164793949992E-6</v>
      </c>
      <c r="AC97" s="10">
        <f>3/24000000*OO[[#This Row],[85 (29JUN1985 12:00:00)-Water Temperature (C)]]*OO[[#This Row],[27]]</f>
        <v>8.1262767206775E-6</v>
      </c>
      <c r="AD97" s="10">
        <f>3/24000000*OO[[#This Row],[86 (29JUN1985 15:00:00)-Water Temperature (C)]]*OO[[#This Row],[28]]</f>
        <v>7.2282375811575002E-6</v>
      </c>
      <c r="AE97" s="10">
        <f>3/24000000*OO[[#This Row],[88 (29JUN1985 21:00:00)-Water Temperature (C)]]*OO[[#This Row],[30]]</f>
        <v>5.48596797358875E-6</v>
      </c>
      <c r="AF97" s="10">
        <f>3/24000000*OO[[#This Row],[88 (29JUN1985 21:00:00)-Water Temperature (C)]]*OO[[#This Row],[30]]</f>
        <v>5.48596797358875E-6</v>
      </c>
      <c r="AG97" s="10">
        <f>3/24000000*OO[[#This Row],[89 (30JUN1985 00:00:00)-Water Temperature (C)]]*OO[[#This Row],[31]]</f>
        <v>4.73948846919375E-6</v>
      </c>
      <c r="AH97" s="10">
        <f>3/24000000*OO[[#This Row],[90 (30JUN1985 03:00:00)-Water Temperature (C)]]*OO[[#This Row],[32]]</f>
        <v>4.1901881563499999E-6</v>
      </c>
      <c r="AI97" s="10">
        <f>3/24000000*OO[[#This Row],[91 (30JUN1985 06:00:00)-Water Temperature (C)]]*OO[[#This Row],[33]]</f>
        <v>3.6979773807099996E-6</v>
      </c>
      <c r="AJ97" s="10">
        <f>3/24000000*OO[[#This Row],[92 (30JUN1985 09:00:00)-Water Temperature (C)]]*OO[[#This Row],[34]]</f>
        <v>3.3765595156374996E-6</v>
      </c>
      <c r="AK97" s="10">
        <f>3/24000000*OO[[#This Row],[93 (30JUN1985 12:00:00)-Water Temperature (C)]]*OO[[#This Row],[35]]</f>
        <v>3.0795217941862498E-6</v>
      </c>
      <c r="AL97" s="10">
        <f>3/24000000*OO[[#This Row],[94 (30JUN1985 15:00:00)-Water Temperature (C)]]*OO[[#This Row],[36]]</f>
        <v>2.7358763255999999E-6</v>
      </c>
      <c r="AM97" s="10">
        <f>3/24000000*OO[[#This Row],[95 (30JUN1985 18:00:00)-Water Temperature (C)]]*OO[[#This Row],[37]]</f>
        <v>2.4580273456999999E-6</v>
      </c>
      <c r="AN97" s="10">
        <f>3/24000000*OO[[#This Row],[96 (30JUN1985 21:00:00)-Water Temperature (C)]]*OO[[#This Row],[38]]</f>
        <v>2.1525023210712503E-6</v>
      </c>
      <c r="AO97" s="10">
        <f>3/24000000*OO[[#This Row],[97 (01JUL1985 00:00:00)-Water Temperature (C)]]*OO[[#This Row],[39]]</f>
        <v>1.8132888797312498E-6</v>
      </c>
      <c r="AP97" s="10">
        <f>3/24000000*OO[[#This Row],[98 (01JUL1985 03:00:00)-Water Temperature (C)]]*OO[[#This Row],[40]]</f>
        <v>1.555285362418E-6</v>
      </c>
      <c r="AQ97" s="10">
        <f>3/24000000*OO[[#This Row],[99 (01JUL1985 06:00:00)-Water Temperature (C)]]*OO[[#This Row],[41]]</f>
        <v>1.3374244623410001E-6</v>
      </c>
      <c r="AR97" s="10">
        <f>3/24000000*OO[[#This Row],[100 (01JUL1985 09:00:00)-Water Temperature (C)]]*OO[[#This Row],[42]]</f>
        <v>1.1815544637195E-6</v>
      </c>
      <c r="AS97" s="10">
        <f>3/24000000*OO[[#This Row],[101 (01JUL1985 12:00:00)-Water Temperature (C)]]*OO[[#This Row],[43]]</f>
        <v>1.0208922701232498E-6</v>
      </c>
      <c r="AT97" s="10">
        <f>3/24000000*OO[[#This Row],[102 (01JUL1985 15:00:00)-Water Temperature (C)]]*OO[[#This Row],[44]]</f>
        <v>8.651191023332499E-7</v>
      </c>
      <c r="AU97" s="10">
        <f>3/24000000*OO[[#This Row],[103 (01JUL1985 18:00:00)-Water Temperature (C)]]*OO[[#This Row],[45]]</f>
        <v>7.3649205919800004E-7</v>
      </c>
      <c r="AV97" s="10">
        <f>3/24000000*OO[[#This Row],[104 (01JUL1985 21:00:00)-Water Temperature (C)]]*OO[[#This Row],[46]]</f>
        <v>6.157394942372499E-7</v>
      </c>
      <c r="AW97" s="10">
        <f>3/24000000*OO[[#This Row],[105 (02JUL1985 00:00:00)-Water Temperature (C)]]*OO[[#This Row],[47]]</f>
        <v>5.1232479352875004E-7</v>
      </c>
      <c r="AX97" s="10">
        <f>3/24000000*OO[[#This Row],[106 (02JUL1985 03:00:00)-Water Temperature (C)]]*OO[[#This Row],[48]]</f>
        <v>4.415386547E-7</v>
      </c>
      <c r="AY97" s="10">
        <f>3/24000000*OO[[#This Row],[107 (02JUL1985 06:00:00)-Water Temperature (C)]]*OO[[#This Row],[49]]</f>
        <v>3.8165913317049997E-7</v>
      </c>
      <c r="AZ97" s="10">
        <f>3/24000000*OO[[#This Row],[108 (02JUL1985 09:00:00)-Water Temperature (C)]]*OO[[#This Row],[50]]</f>
        <v>3.3397098657387498E-7</v>
      </c>
      <c r="BA97" s="10">
        <f>3/24000000*OO[[#This Row],[109 (02JUL1985 12:00:00)-Water Temperature (C)]]*OO[[#This Row],[51]]</f>
        <v>2.7520821373924993E-7</v>
      </c>
      <c r="BB97" s="10">
        <f>3/24000000*OO[[#This Row],[110 (02JUL1985 15:00:00)-Water Temperature (C)]]*OO[[#This Row],[52]]</f>
        <v>2.1640012828787502E-7</v>
      </c>
      <c r="BC97" s="10">
        <f>3/24000000*OO[[#This Row],[111 (02JUL1985 18:00:00)-Water Temperature (C)]]*OO[[#This Row],[53]]</f>
        <v>1.6906248954831247E-7</v>
      </c>
      <c r="BD97" s="10">
        <f>3/24000000*OO[[#This Row],[112 (02JUL1985 21:00:00)-Water Temperature (C)]]*OO[[#This Row],[54]]</f>
        <v>1.3300155677200001E-7</v>
      </c>
      <c r="BE97" s="10">
        <f>3/24000000*OO[[#This Row],[113 (03JUL1985 00:00:00)-Water Temperature (C)]]*OO[[#This Row],[55]]</f>
        <v>1.06591079213E-7</v>
      </c>
      <c r="BF97" s="10">
        <f>3/24000000*OO[[#This Row],[114 (03JUL1985 03:00:00)-Water Temperature (C)]]*OO[[#This Row],[56]]</f>
        <v>9.0580369712687496E-8</v>
      </c>
      <c r="BG97" s="10">
        <f>3/24000000*OO[[#This Row],[115 (03JUL1985 06:00:00)-Water Temperature (C)]]*OO[[#This Row],[57]]</f>
        <v>8.0076147218312511E-8</v>
      </c>
      <c r="BH97" s="10">
        <f>3/24000000*OO[[#This Row],[116 (03JUL1985 09:00:00)-Water Temperature (C)]]*OO[[#This Row],[58]]</f>
        <v>7.4719392356250002E-8</v>
      </c>
      <c r="BI97" s="10">
        <f>3/24000000*OO[[#This Row],[117 (03JUL1985 12:00:00)-Water Temperature (C)]]*OO[[#This Row],[59]]</f>
        <v>6.6621399335612496E-8</v>
      </c>
      <c r="BJ97" s="10">
        <f>3/24000000*OO[[#This Row],[118 (03JUL1985 15:00:00)-Water Temperature (C)]]*OO[[#This Row],[60]]</f>
        <v>6.1273742891649985E-8</v>
      </c>
      <c r="BK97" s="10">
        <f>3/24000000*OO[[#This Row],[119 (03JUL1985 18:00:00)-Water Temperature (C)]]*OO[[#This Row],[61]]</f>
        <v>5.6516646640162503E-8</v>
      </c>
      <c r="BL97" s="10">
        <f>3/24000000*OO[[#This Row],[120 (03JUL1985 21:00:00)-Water Temperature (C)]]*OO[[#This Row],[62]]</f>
        <v>5.0250742480974995E-8</v>
      </c>
      <c r="BM97" s="10">
        <f>3/24000000*OO[[#This Row],[121 (04JUL1985 00:00:00)-Water Temperature (C)]]*OO[[#This Row],[63]]</f>
        <v>4.3992287173999999E-8</v>
      </c>
      <c r="BN97" s="10">
        <f>3/24000000*OO[[#This Row],[122 (04JUL1985 03:00:00)-Water Temperature (C)]]*OO[[#This Row],[64]]</f>
        <v>3.931346501362499E-8</v>
      </c>
      <c r="BO97" s="10">
        <f>3/24000000*OO[[#This Row],[123 (04JUL1985 06:00:00)-Water Temperature (C)]]*OO[[#This Row],[65]]</f>
        <v>3.5959340770375004E-8</v>
      </c>
      <c r="BP97" s="10">
        <f>3/24000000*OO[[#This Row],[124 (04JUL1985 09:00:00)-Water Temperature (C)]]*OO[[#This Row],[66]]</f>
        <v>3.4492462681425E-8</v>
      </c>
      <c r="BQ97" s="10">
        <f>3/24000000*OO[[#This Row],[125 (04JUL1985 12:00:00)-Water Temperature (C)]]*OO[[#This Row],[67]]</f>
        <v>3.1955066078125004E-8</v>
      </c>
      <c r="BR97" s="10">
        <f>3/24000000*OO[[#This Row],[126 (04JUL1985 15:00:00)-Water Temperature (C)]]*OO[[#This Row],[68]]</f>
        <v>2.8770084605175E-8</v>
      </c>
      <c r="BS97" s="10">
        <f>3/24000000*OO[[#This Row],[127 (04JUL1985 18:00:00)-Water Temperature (C)]]*OO[[#This Row],[69]]</f>
        <v>2.6120735929124999E-8</v>
      </c>
      <c r="BT97" s="10">
        <f>3/24000000*OO[[#This Row],[128 (04JUL1985 21:00:00)-Water Temperature (C)]]*OO[[#This Row],[70]]</f>
        <v>2.35215666373E-8</v>
      </c>
      <c r="BU97" s="10">
        <f>3/24000000*OO[[#This Row],[129 (05JUL1985 00:00:00)-Water Temperature (C)]]*OO[[#This Row],[71]]</f>
        <v>2.1149679000585003E-8</v>
      </c>
      <c r="BV97" s="10">
        <f>3/24000000*OO[[#This Row],[130 (05JUL1985 03:00:00)-Water Temperature (C)]]*OO[[#This Row],[72]]</f>
        <v>1.9918084611933752E-8</v>
      </c>
      <c r="BW97" s="10">
        <f>3/24000000*OO[[#This Row],[131 (05JUL1985 06:00:00)-Water Temperature (C)]]*OO[[#This Row],[73]]</f>
        <v>1.9944395175131252E-8</v>
      </c>
      <c r="BX97" s="10">
        <f>3/24000000*OO[[#This Row],[132 (05JUL1985 09:00:00)-Water Temperature (C)]]*OO[[#This Row],[74]]</f>
        <v>2.2161490540312497E-8</v>
      </c>
      <c r="BY97" s="10">
        <f>3/24000000*OO[[#This Row],[133 (05JUL1985 12:00:00)-Water Temperature (C)]]*OO[[#This Row],[75]]</f>
        <v>2.5266954352625E-8</v>
      </c>
      <c r="BZ97" s="10">
        <f>3/24000000*OO[[#This Row],[134 (05JUL1985 15:00:00)-Water Temperature (C)]]*OO[[#This Row],[76]]</f>
        <v>2.7302908968224999E-8</v>
      </c>
      <c r="CA97" s="10">
        <f>3/24000000*OO[[#This Row],[135 (05JUL1985 18:00:00)-Water Temperature (C)]]*OO[[#This Row],[77]]</f>
        <v>2.8162719238387499E-8</v>
      </c>
      <c r="CB97" s="10">
        <f>3/24000000*OO[[#This Row],[136 (05JUL1985 21:00:00)-Water Temperature (C)]]*OO[[#This Row],[78]]</f>
        <v>2.7165270472299998E-8</v>
      </c>
      <c r="CC97" s="10">
        <f>3/24000000*OO[[#This Row],[137 (06JUL1985 00:00:00)-Water Temperature (C)]]*OO[[#This Row],[79]]</f>
        <v>2.5308465917249997E-8</v>
      </c>
      <c r="CD97" s="10">
        <f>3/24000000*OO[[#This Row],[138 (06JUL1985 03:00:00)-Water Temperature (C)]]*OO[[#This Row],[80]]</f>
        <v>2.3264407465950002E-8</v>
      </c>
      <c r="CE97" s="10">
        <f>3/24000000*OO[[#This Row],[139 (06JUL1985 06:00:00)-Water Temperature (C)]]*OO[[#This Row],[81]]</f>
        <v>2.1663991598149999E-8</v>
      </c>
      <c r="CF97" s="10">
        <f>3/24000000*OO[[#This Row],[140 (06JUL1985 09:00:00)-Water Temperature (C)]]*OO[[#This Row],[82]]</f>
        <v>2.1382188653100002E-8</v>
      </c>
      <c r="CG97" s="10">
        <f>3/24000000*OO[[#This Row],[141 (06JUL1985 12:00:00)-Water Temperature (C)]]*OO[[#This Row],[83]]</f>
        <v>2.1159610460000003E-8</v>
      </c>
      <c r="CH97" s="10">
        <f>3/24000000*OO[[#This Row],[142 (06JUL1985 15:00:00)-Water Temperature (C)]]*OO[[#This Row],[84]]</f>
        <v>2.0790138704543752E-8</v>
      </c>
      <c r="CI97" s="10">
        <f>3/24000000*OO[[#This Row],[143 (06JUL1985 18:00:00)-Water Temperature (C)]]*OO[[#This Row],[85]]</f>
        <v>2.0160157951339999E-8</v>
      </c>
      <c r="CJ97" s="10">
        <f>3/24000000*OO[[#This Row],[144 (06JUL1985 21:00:00)-Water Temperature (C)]]*OO[[#This Row],[86]]</f>
        <v>1.91299707492E-8</v>
      </c>
      <c r="CK97" s="10">
        <f>3/24000000*OO[[#This Row],[145 (07JUL1985 00:00:00)-Water Temperature (C)]]*OO[[#This Row],[87]]</f>
        <v>1.7630487458386249E-8</v>
      </c>
      <c r="CL97" s="10">
        <f>3/24000000*OO[[#This Row],[146 (07JUL1985 03:00:00)-Water Temperature (C)]]*OO[[#This Row],[88]]</f>
        <v>1.674880111403625E-8</v>
      </c>
      <c r="CM97" s="10">
        <f>3/24000000*OO[[#This Row],[147 (07JUL1985 06:00:00)-Water Temperature (C)]]*OO[[#This Row],[89]]</f>
        <v>1.635025956885E-8</v>
      </c>
      <c r="CN97" s="10">
        <f>3/24000000*OO[[#This Row],[148 (07JUL1985 09:00:00)-Water Temperature (C)]]*OO[[#This Row],[90]]</f>
        <v>1.6586236781624996E-8</v>
      </c>
      <c r="CO97" s="10">
        <f>3/24000000*OO[[#This Row],[149 (07JUL1985 12:00:00)-Water Temperature (C)]]*OO[[#This Row],[91]]</f>
        <v>1.7108092184107498E-8</v>
      </c>
      <c r="CP97" s="10">
        <f>3/24000000*OO[[#This Row],[150 (07JUL1985 15:00:00)-Water Temperature (C)]]*OO[[#This Row],[92]]</f>
        <v>1.7108092184107498E-8</v>
      </c>
      <c r="CQ97" s="10">
        <f>3/24000000*OO[[#This Row],[151 (07JUL1985 18:00:00)-Water Temperature (C)]]*OO[[#This Row],[93]]</f>
        <v>1.7108092184107498E-8</v>
      </c>
      <c r="CR97" s="10">
        <f>3/24000000*OO[[#This Row],[152 (07JUL1985 21:00:00)-Water Temperature (C)]]*OO[[#This Row],[94]]</f>
        <v>1.7108092184107498E-8</v>
      </c>
      <c r="CS97" s="10">
        <f>3/24000000*OO[[#This Row],[153 (08JUL1985 00:00:00)-Water Temperature (C)]]*OO[[#This Row],[95]]</f>
        <v>1.7108092184107498E-8</v>
      </c>
      <c r="CT97" s="10">
        <f>3/24000000*OO[[#This Row],[154 (08JUL1985 03:00:00)-Water Temperature (C)]]*OO[[#This Row],[96]]</f>
        <v>1.7108092184107498E-8</v>
      </c>
      <c r="CU97" s="10">
        <f>3/24000000*OO[[#This Row],[155 (08JUL1985 06:00:00)-Water Temperature (C)]]*OO[[#This Row],[97]]</f>
        <v>1.7108092184107498E-8</v>
      </c>
      <c r="CV97" s="10">
        <f>3/24000000*OO[[#This Row],[156 (08JUL1985 09:00:00)-Water Temperature (C)]]*OO[[#This Row],[98]]</f>
        <v>1.7108092184107498E-8</v>
      </c>
      <c r="CW97" s="10">
        <f>3/24000000*OO[[#This Row],[157 (08JUL1985 12:00:00)-Water Temperature (C)]]*OO[[#This Row],[99]]</f>
        <v>1.7108092184107498E-8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4.1849376720177937E-29</v>
      </c>
      <c r="E98" s="10">
        <f>3/24*OO[[#This Row],[61 (26JUN1985 12:00:00)-Water Temperature (C)]]*OO[[#This Row],[3]]/SUM(OO[3])</f>
        <v>1.6908904390308778E-16</v>
      </c>
      <c r="F98" s="10">
        <f>3/24*OO[[#This Row],[62 (26JUN1985 15:00:00)-Water Temperature (C)]]*OO[[#This Row],[4]]/SUM(OO[4])</f>
        <v>9.8327415932607162E-7</v>
      </c>
      <c r="G98" s="10">
        <f>3/24*OO[[#This Row],[63 (26JUN1985 18:00:00)-Water Temperature (C)]]*OO[[#This Row],[5]]/SUM(OO[5])</f>
        <v>1.5774669294182496E-3</v>
      </c>
      <c r="H98" s="10">
        <f>3/24*OO[[#This Row],[64 (26JUN1985 21:00:00)-Water Temperature (C)]]*OO[[#This Row],[6]]/SUM(OO[6])</f>
        <v>3.1790978476601638E-2</v>
      </c>
      <c r="I98" s="10">
        <f>3/24*OO[[#This Row],[65 (27JUN1985 00:00:00)-Water Temperature (C)]]*OO[[#This Row],[7]]/SUM(OO[7])</f>
        <v>6.8076628773986958E-2</v>
      </c>
      <c r="J98" s="10">
        <f>3/24*OO[[#This Row],[66 (27JUN1985 03:00:00)-Water Temperature (C)]]*OO[[#This Row],[8]]/SUM(OO[8])</f>
        <v>3.7677642183876398E-2</v>
      </c>
      <c r="K98" s="10">
        <f>3/24*OO[[#This Row],[67 (27JUN1985 06:00:00)-Water Temperature (C)]]*OO[[#This Row],[9]]/SUM(OO[9])</f>
        <v>8.6078280586377003E-3</v>
      </c>
      <c r="L98" s="10">
        <f>3/24*OO[[#This Row],[68 (27JUN1985 09:00:00)-Water Temperature (C)]]*OO[[#This Row],[10]]/SUM(OO[10])</f>
        <v>1.1680886177574323E-3</v>
      </c>
      <c r="M98" s="10">
        <f>3/24*OO[[#This Row],[69 (27JUN1985 12:00:00)-Water Temperature (C)]]*OO[[#This Row],[11]]/SUM(OO[11])</f>
        <v>1.4102512331980031E-4</v>
      </c>
      <c r="N98" s="10">
        <f>3/24*OO[[#This Row],[70 (27JUN1985 15:00:00)-Water Temperature (C)]]*OO[[#This Row],[12]]/SUM(OO[12])</f>
        <v>4.1315773523092157E-5</v>
      </c>
      <c r="O98" s="10">
        <f>3/24*OO[[#This Row],[71 (27JUN1985 18:00:00)-Water Temperature (C)]]*OO[[#This Row],[13]]/SUM(OO[13])</f>
        <v>3.0455306692458697E-5</v>
      </c>
      <c r="P98" s="10">
        <f>3/24*OO[[#This Row],[72 (27JUN1985 21:00:00)-Water Temperature (C)]]*OO[[#This Row],[14]]/SUM(OO[14])</f>
        <v>2.6518844631232047E-5</v>
      </c>
      <c r="Q98" s="10">
        <f>3/24*OO[[#This Row],[73 (28JUN1985 00:00:00)-Water Temperature (C)]]*OO[[#This Row],[15]]/SUM(OO[15])</f>
        <v>2.4831486509420749E-5</v>
      </c>
      <c r="R98" s="10">
        <f>3/24*OO[[#This Row],[74 (28JUN1985 03:00:00)-Water Temperature (C)]]*OO[[#This Row],[16]]/SUM(OO[16])</f>
        <v>2.5813306977007783E-5</v>
      </c>
      <c r="S98" s="10">
        <f>3/24*OO[[#This Row],[75 (28JUN1985 06:00:00)-Water Temperature (C)]]*OO[[#This Row],[17]]/SUM(OO[17])</f>
        <v>2.6958857381495938E-5</v>
      </c>
      <c r="T98" s="10">
        <f>3/24*OO[[#This Row],[76 (28JUN1985 09:00:00)-Water Temperature (C)]]*OO[[#This Row],[18]]/SUM(OO[18])</f>
        <v>2.6514836867337791E-5</v>
      </c>
      <c r="U98" s="10">
        <f>3/24*OO[[#This Row],[77 (28JUN1985 12:00:00)-Water Temperature (C)]]*OO[[#This Row],[19]]/SUM(OO[19])</f>
        <v>2.497416422799946E-5</v>
      </c>
      <c r="V98" s="10">
        <f>3/24000000*OO[[#This Row],[78 (28JUN1985 15:00:00)-Water Temperature (C)]]*OO[[#This Row],[20]]</f>
        <v>2.2300473878562499E-5</v>
      </c>
      <c r="W98" s="10">
        <f>3/24000000*OO[[#This Row],[79 (28JUN1985 18:00:00)-Water Temperature (C)]]*OO[[#This Row],[21]]</f>
        <v>1.9506041895738749E-5</v>
      </c>
      <c r="X98" s="10">
        <f>3/24000000*OO[[#This Row],[80 (28JUN1985 21:00:00)-Water Temperature (C)]]*OO[[#This Row],[22]]</f>
        <v>1.6701588416402498E-5</v>
      </c>
      <c r="Y98" s="10">
        <f>3/24000000*OO[[#This Row],[81 (29JUN1985 00:00:00)-Water Temperature (C)]]*OO[[#This Row],[23]]</f>
        <v>1.4522000722489997E-5</v>
      </c>
      <c r="Z98" s="10">
        <f>3/24000000*OO[[#This Row],[82 (29JUN1985 03:00:00)-Water Temperature (C)]]*OO[[#This Row],[24]]</f>
        <v>1.2702247078012501E-5</v>
      </c>
      <c r="AA98" s="10">
        <f>3/24000000*OO[[#This Row],[83 (29JUN1985 06:00:00)-Water Temperature (C)]]*OO[[#This Row],[25]]</f>
        <v>1.1125551781612498E-5</v>
      </c>
      <c r="AB98" s="10">
        <f>3/24000000*OO[[#This Row],[84 (29JUN1985 09:00:00)-Water Temperature (C)]]*OO[[#This Row],[26]]</f>
        <v>9.8501472132349991E-6</v>
      </c>
      <c r="AC98" s="10">
        <f>3/24000000*OO[[#This Row],[85 (29JUN1985 12:00:00)-Water Temperature (C)]]*OO[[#This Row],[27]]</f>
        <v>8.9011460365612499E-6</v>
      </c>
      <c r="AD98" s="10">
        <f>3/24000000*OO[[#This Row],[86 (29JUN1985 15:00:00)-Water Temperature (C)]]*OO[[#This Row],[28]]</f>
        <v>7.9168105959000002E-6</v>
      </c>
      <c r="AE98" s="10">
        <f>3/24000000*OO[[#This Row],[88 (29JUN1985 21:00:00)-Water Temperature (C)]]*OO[[#This Row],[30]]</f>
        <v>5.9779258132999999E-6</v>
      </c>
      <c r="AF98" s="10">
        <f>3/24000000*OO[[#This Row],[88 (29JUN1985 21:00:00)-Water Temperature (C)]]*OO[[#This Row],[30]]</f>
        <v>5.9779258132999999E-6</v>
      </c>
      <c r="AG98" s="10">
        <f>3/24000000*OO[[#This Row],[89 (30JUN1985 00:00:00)-Water Temperature (C)]]*OO[[#This Row],[31]]</f>
        <v>5.1387009824399997E-6</v>
      </c>
      <c r="AH98" s="10">
        <f>3/24000000*OO[[#This Row],[90 (30JUN1985 03:00:00)-Water Temperature (C)]]*OO[[#This Row],[32]]</f>
        <v>4.5269298036899994E-6</v>
      </c>
      <c r="AI98" s="10">
        <f>3/24000000*OO[[#This Row],[91 (30JUN1985 06:00:00)-Water Temperature (C)]]*OO[[#This Row],[33]]</f>
        <v>3.9861413689799993E-6</v>
      </c>
      <c r="AJ98" s="10">
        <f>3/24000000*OO[[#This Row],[92 (30JUN1985 09:00:00)-Water Temperature (C)]]*OO[[#This Row],[34]]</f>
        <v>3.6308489561249994E-6</v>
      </c>
      <c r="AK98" s="10">
        <f>3/24000000*OO[[#This Row],[93 (30JUN1985 12:00:00)-Water Temperature (C)]]*OO[[#This Row],[35]]</f>
        <v>3.3081992310949996E-6</v>
      </c>
      <c r="AL98" s="10">
        <f>3/24000000*OO[[#This Row],[94 (30JUN1985 15:00:00)-Water Temperature (C)]]*OO[[#This Row],[36]]</f>
        <v>2.9325261367674998E-6</v>
      </c>
      <c r="AM98" s="10">
        <f>3/24000000*OO[[#This Row],[95 (30JUN1985 18:00:00)-Water Temperature (C)]]*OO[[#This Row],[37]]</f>
        <v>2.6255801583337502E-6</v>
      </c>
      <c r="AN98" s="10">
        <f>3/24000000*OO[[#This Row],[96 (30JUN1985 21:00:00)-Water Temperature (C)]]*OO[[#This Row],[38]]</f>
        <v>2.2931514585E-6</v>
      </c>
      <c r="AO98" s="10">
        <f>3/24000000*OO[[#This Row],[97 (01JUL1985 00:00:00)-Water Temperature (C)]]*OO[[#This Row],[39]]</f>
        <v>1.9245829956115002E-6</v>
      </c>
      <c r="AP98" s="10">
        <f>3/24000000*OO[[#This Row],[98 (01JUL1985 03:00:00)-Water Temperature (C)]]*OO[[#This Row],[40]]</f>
        <v>1.6429269387976247E-6</v>
      </c>
      <c r="AQ98" s="10">
        <f>3/24000000*OO[[#This Row],[99 (01JUL1985 06:00:00)-Water Temperature (C)]]*OO[[#This Row],[41]]</f>
        <v>1.4112430544679997E-6</v>
      </c>
      <c r="AR98" s="10">
        <f>3/24000000*OO[[#This Row],[100 (01JUL1985 09:00:00)-Water Temperature (C)]]*OO[[#This Row],[42]]</f>
        <v>1.2463012578036249E-6</v>
      </c>
      <c r="AS98" s="10">
        <f>3/24000000*OO[[#This Row],[101 (01JUL1985 12:00:00)-Water Temperature (C)]]*OO[[#This Row],[43]]</f>
        <v>1.0780775176656251E-6</v>
      </c>
      <c r="AT98" s="10">
        <f>3/24000000*OO[[#This Row],[102 (01JUL1985 15:00:00)-Water Temperature (C)]]*OO[[#This Row],[44]]</f>
        <v>9.1178756215312491E-7</v>
      </c>
      <c r="AU98" s="10">
        <f>3/24000000*OO[[#This Row],[103 (01JUL1985 18:00:00)-Water Temperature (C)]]*OO[[#This Row],[45]]</f>
        <v>7.7306450610975001E-7</v>
      </c>
      <c r="AV98" s="10">
        <f>3/24000000*OO[[#This Row],[104 (01JUL1985 21:00:00)-Water Temperature (C)]]*OO[[#This Row],[46]]</f>
        <v>6.4350479420812509E-7</v>
      </c>
      <c r="AW98" s="10">
        <f>3/24000000*OO[[#This Row],[105 (02JUL1985 00:00:00)-Water Temperature (C)]]*OO[[#This Row],[47]]</f>
        <v>5.327804975699999E-7</v>
      </c>
      <c r="AX98" s="10">
        <f>3/24000000*OO[[#This Row],[106 (02JUL1985 03:00:00)-Water Temperature (C)]]*OO[[#This Row],[48]]</f>
        <v>4.5734274054687499E-7</v>
      </c>
      <c r="AY98" s="10">
        <f>3/24000000*OO[[#This Row],[107 (02JUL1985 06:00:00)-Water Temperature (C)]]*OO[[#This Row],[49]]</f>
        <v>3.9590425169124988E-7</v>
      </c>
      <c r="AZ98" s="10">
        <f>3/24000000*OO[[#This Row],[108 (02JUL1985 09:00:00)-Water Temperature (C)]]*OO[[#This Row],[50]]</f>
        <v>3.4781633510549996E-7</v>
      </c>
      <c r="BA98" s="10">
        <f>3/24000000*OO[[#This Row],[109 (02JUL1985 12:00:00)-Water Temperature (C)]]*OO[[#This Row],[51]]</f>
        <v>2.8840209066449997E-7</v>
      </c>
      <c r="BB98" s="10">
        <f>3/24000000*OO[[#This Row],[110 (02JUL1985 15:00:00)-Water Temperature (C)]]*OO[[#This Row],[52]]</f>
        <v>2.2707865417919999E-7</v>
      </c>
      <c r="BC98" s="10">
        <f>3/24000000*OO[[#This Row],[111 (02JUL1985 18:00:00)-Water Temperature (C)]]*OO[[#This Row],[53]]</f>
        <v>1.7691229062374996E-7</v>
      </c>
      <c r="BD98" s="10">
        <f>3/24000000*OO[[#This Row],[112 (02JUL1985 21:00:00)-Water Temperature (C)]]*OO[[#This Row],[54]]</f>
        <v>1.3847408421692499E-7</v>
      </c>
      <c r="BE98" s="10">
        <f>3/24000000*OO[[#This Row],[113 (03JUL1985 00:00:00)-Water Temperature (C)]]*OO[[#This Row],[55]]</f>
        <v>1.1038884102068749E-7</v>
      </c>
      <c r="BF98" s="10">
        <f>3/24000000*OO[[#This Row],[114 (03JUL1985 03:00:00)-Water Temperature (C)]]*OO[[#This Row],[56]]</f>
        <v>9.3331218776749992E-8</v>
      </c>
      <c r="BG98" s="10">
        <f>3/24000000*OO[[#This Row],[115 (03JUL1985 06:00:00)-Water Temperature (C)]]*OO[[#This Row],[57]]</f>
        <v>8.2404286626249991E-8</v>
      </c>
      <c r="BH98" s="10">
        <f>3/24000000*OO[[#This Row],[116 (03JUL1985 09:00:00)-Water Temperature (C)]]*OO[[#This Row],[58]]</f>
        <v>7.6864602803137509E-8</v>
      </c>
      <c r="BI98" s="10">
        <f>3/24000000*OO[[#This Row],[117 (03JUL1985 12:00:00)-Water Temperature (C)]]*OO[[#This Row],[59]]</f>
        <v>6.8729259177112491E-8</v>
      </c>
      <c r="BJ98" s="10">
        <f>3/24000000*OO[[#This Row],[118 (03JUL1985 15:00:00)-Water Temperature (C)]]*OO[[#This Row],[60]]</f>
        <v>6.313053663993749E-8</v>
      </c>
      <c r="BK98" s="10">
        <f>3/24000000*OO[[#This Row],[119 (03JUL1985 18:00:00)-Water Temperature (C)]]*OO[[#This Row],[61]]</f>
        <v>5.8254267244837496E-8</v>
      </c>
      <c r="BL98" s="10">
        <f>3/24000000*OO[[#This Row],[120 (03JUL1985 21:00:00)-Water Temperature (C)]]*OO[[#This Row],[62]]</f>
        <v>5.1797697549037503E-8</v>
      </c>
      <c r="BM98" s="10">
        <f>3/24000000*OO[[#This Row],[121 (04JUL1985 00:00:00)-Water Temperature (C)]]*OO[[#This Row],[63]]</f>
        <v>4.5278087041300004E-8</v>
      </c>
      <c r="BN98" s="10">
        <f>3/24000000*OO[[#This Row],[122 (04JUL1985 03:00:00)-Water Temperature (C)]]*OO[[#This Row],[64]]</f>
        <v>4.0390409101949992E-8</v>
      </c>
      <c r="BO98" s="10">
        <f>3/24000000*OO[[#This Row],[123 (04JUL1985 06:00:00)-Water Temperature (C)]]*OO[[#This Row],[65]]</f>
        <v>3.6977045752799994E-8</v>
      </c>
      <c r="BP98" s="10">
        <f>3/24000000*OO[[#This Row],[124 (04JUL1985 09:00:00)-Water Temperature (C)]]*OO[[#This Row],[66]]</f>
        <v>3.5579779634787492E-8</v>
      </c>
      <c r="BQ98" s="10">
        <f>3/24000000*OO[[#This Row],[125 (04JUL1985 12:00:00)-Water Temperature (C)]]*OO[[#This Row],[67]]</f>
        <v>3.3143488938175E-8</v>
      </c>
      <c r="BR98" s="10">
        <f>3/24000000*OO[[#This Row],[126 (04JUL1985 15:00:00)-Water Temperature (C)]]*OO[[#This Row],[68]]</f>
        <v>2.9866058691824995E-8</v>
      </c>
      <c r="BS98" s="10">
        <f>3/24000000*OO[[#This Row],[127 (04JUL1985 18:00:00)-Water Temperature (C)]]*OO[[#This Row],[69]]</f>
        <v>2.7046485987674998E-8</v>
      </c>
      <c r="BT98" s="10">
        <f>3/24000000*OO[[#This Row],[128 (04JUL1985 21:00:00)-Water Temperature (C)]]*OO[[#This Row],[70]]</f>
        <v>2.4285188350337498E-8</v>
      </c>
      <c r="BU98" s="10">
        <f>3/24000000*OO[[#This Row],[129 (05JUL1985 00:00:00)-Water Temperature (C)]]*OO[[#This Row],[71]]</f>
        <v>2.1766550975186247E-8</v>
      </c>
      <c r="BV98" s="10">
        <f>3/24000000*OO[[#This Row],[130 (05JUL1985 03:00:00)-Water Temperature (C)]]*OO[[#This Row],[72]]</f>
        <v>2.0407600948499998E-8</v>
      </c>
      <c r="BW98" s="10">
        <f>3/24000000*OO[[#This Row],[131 (05JUL1985 06:00:00)-Water Temperature (C)]]*OO[[#This Row],[73]]</f>
        <v>2.0323870343718749E-8</v>
      </c>
      <c r="BX98" s="10">
        <f>3/24000000*OO[[#This Row],[132 (05JUL1985 09:00:00)-Water Temperature (C)]]*OO[[#This Row],[74]]</f>
        <v>2.2464867117875001E-8</v>
      </c>
      <c r="BY98" s="10">
        <f>3/24000000*OO[[#This Row],[133 (05JUL1985 12:00:00)-Water Temperature (C)]]*OO[[#This Row],[75]]</f>
        <v>2.5638704582849995E-8</v>
      </c>
      <c r="BZ98" s="10">
        <f>3/24000000*OO[[#This Row],[134 (05JUL1985 15:00:00)-Water Temperature (C)]]*OO[[#This Row],[76]]</f>
        <v>2.78359761108E-8</v>
      </c>
      <c r="CA98" s="10">
        <f>3/24000000*OO[[#This Row],[135 (05JUL1985 18:00:00)-Water Temperature (C)]]*OO[[#This Row],[77]]</f>
        <v>2.8808367907812501E-8</v>
      </c>
      <c r="CB98" s="10">
        <f>3/24000000*OO[[#This Row],[136 (05JUL1985 21:00:00)-Water Temperature (C)]]*OO[[#This Row],[78]]</f>
        <v>2.7890819168749997E-8</v>
      </c>
      <c r="CC98" s="10">
        <f>3/24000000*OO[[#This Row],[137 (06JUL1985 00:00:00)-Water Temperature (C)]]*OO[[#This Row],[79]]</f>
        <v>2.6017719795987498E-8</v>
      </c>
      <c r="CD98" s="10">
        <f>3/24000000*OO[[#This Row],[138 (06JUL1985 03:00:00)-Water Temperature (C)]]*OO[[#This Row],[80]]</f>
        <v>2.3926786836750001E-8</v>
      </c>
      <c r="CE98" s="10">
        <f>3/24000000*OO[[#This Row],[139 (06JUL1985 06:00:00)-Water Temperature (C)]]*OO[[#This Row],[81]]</f>
        <v>2.2277766058874995E-8</v>
      </c>
      <c r="CF98" s="10">
        <f>3/24000000*OO[[#This Row],[140 (06JUL1985 09:00:00)-Water Temperature (C)]]*OO[[#This Row],[82]]</f>
        <v>2.1982641155999997E-8</v>
      </c>
      <c r="CG98" s="10">
        <f>3/24000000*OO[[#This Row],[141 (06JUL1985 12:00:00)-Water Temperature (C)]]*OO[[#This Row],[83]]</f>
        <v>2.1801788358494996E-8</v>
      </c>
      <c r="CH98" s="10">
        <f>3/24000000*OO[[#This Row],[142 (06JUL1985 15:00:00)-Water Temperature (C)]]*OO[[#This Row],[84]]</f>
        <v>2.1431212199342501E-8</v>
      </c>
      <c r="CI98" s="10">
        <f>3/24000000*OO[[#This Row],[143 (06JUL1985 18:00:00)-Water Temperature (C)]]*OO[[#This Row],[85]]</f>
        <v>2.0774230376789999E-8</v>
      </c>
      <c r="CJ98" s="10">
        <f>3/24000000*OO[[#This Row],[144 (06JUL1985 21:00:00)-Water Temperature (C)]]*OO[[#This Row],[86]]</f>
        <v>1.9685538628782497E-8</v>
      </c>
      <c r="CK98" s="10">
        <f>3/24000000*OO[[#This Row],[145 (07JUL1985 00:00:00)-Water Temperature (C)]]*OO[[#This Row],[87]]</f>
        <v>1.8109891486620004E-8</v>
      </c>
      <c r="CL98" s="10">
        <f>3/24000000*OO[[#This Row],[146 (07JUL1985 03:00:00)-Water Temperature (C)]]*OO[[#This Row],[88]]</f>
        <v>1.7146904326964998E-8</v>
      </c>
      <c r="CM98" s="10">
        <f>3/24000000*OO[[#This Row],[147 (07JUL1985 06:00:00)-Water Temperature (C)]]*OO[[#This Row],[89]]</f>
        <v>1.671910622184E-8</v>
      </c>
      <c r="CN98" s="10">
        <f>3/24000000*OO[[#This Row],[148 (07JUL1985 09:00:00)-Water Temperature (C)]]*OO[[#This Row],[90]]</f>
        <v>1.6951059469031249E-8</v>
      </c>
      <c r="CO98" s="10">
        <f>3/24000000*OO[[#This Row],[149 (07JUL1985 12:00:00)-Water Temperature (C)]]*OO[[#This Row],[91]]</f>
        <v>1.7503521730478751E-8</v>
      </c>
      <c r="CP98" s="10">
        <f>3/24000000*OO[[#This Row],[150 (07JUL1985 15:00:00)-Water Temperature (C)]]*OO[[#This Row],[92]]</f>
        <v>1.7503521730478751E-8</v>
      </c>
      <c r="CQ98" s="10">
        <f>3/24000000*OO[[#This Row],[151 (07JUL1985 18:00:00)-Water Temperature (C)]]*OO[[#This Row],[93]]</f>
        <v>1.7503521730478751E-8</v>
      </c>
      <c r="CR98" s="10">
        <f>3/24000000*OO[[#This Row],[152 (07JUL1985 21:00:00)-Water Temperature (C)]]*OO[[#This Row],[94]]</f>
        <v>1.7503521730478751E-8</v>
      </c>
      <c r="CS98" s="10">
        <f>3/24000000*OO[[#This Row],[153 (08JUL1985 00:00:00)-Water Temperature (C)]]*OO[[#This Row],[95]]</f>
        <v>1.7503521730478751E-8</v>
      </c>
      <c r="CT98" s="10">
        <f>3/24000000*OO[[#This Row],[154 (08JUL1985 03:00:00)-Water Temperature (C)]]*OO[[#This Row],[96]]</f>
        <v>1.7503521730478751E-8</v>
      </c>
      <c r="CU98" s="10">
        <f>3/24000000*OO[[#This Row],[155 (08JUL1985 06:00:00)-Water Temperature (C)]]*OO[[#This Row],[97]]</f>
        <v>1.7503521730478751E-8</v>
      </c>
      <c r="CV98" s="10">
        <f>3/24000000*OO[[#This Row],[156 (08JUL1985 09:00:00)-Water Temperature (C)]]*OO[[#This Row],[98]]</f>
        <v>1.7503521730478751E-8</v>
      </c>
      <c r="CW98" s="10">
        <f>3/24000000*OO[[#This Row],[157 (08JUL1985 12:00:00)-Water Temperature (C)]]*OO[[#This Row],[99]]</f>
        <v>1.7503521730478751E-8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1.0403625768424886E-29</v>
      </c>
      <c r="E99" s="10">
        <f>3/24*OO[[#This Row],[61 (26JUN1985 12:00:00)-Water Temperature (C)]]*OO[[#This Row],[3]]/SUM(OO[3])</f>
        <v>4.5080575666589793E-17</v>
      </c>
      <c r="F99" s="10">
        <f>3/24*OO[[#This Row],[62 (26JUN1985 15:00:00)-Water Temperature (C)]]*OO[[#This Row],[4]]/SUM(OO[4])</f>
        <v>5.95750827510032E-7</v>
      </c>
      <c r="G99" s="10">
        <f>3/24*OO[[#This Row],[63 (26JUN1985 18:00:00)-Water Temperature (C)]]*OO[[#This Row],[5]]/SUM(OO[5])</f>
        <v>1.6125365272704182E-3</v>
      </c>
      <c r="H99" s="10">
        <f>3/24*OO[[#This Row],[64 (26JUN1985 21:00:00)-Water Temperature (C)]]*OO[[#This Row],[6]]/SUM(OO[6])</f>
        <v>4.1958453363633755E-2</v>
      </c>
      <c r="I99" s="10">
        <f>3/24*OO[[#This Row],[65 (27JUN1985 00:00:00)-Water Temperature (C)]]*OO[[#This Row],[7]]/SUM(OO[7])</f>
        <v>0.10736535770049985</v>
      </c>
      <c r="J99" s="10">
        <f>3/24*OO[[#This Row],[66 (27JUN1985 03:00:00)-Water Temperature (C)]]*OO[[#This Row],[8]]/SUM(OO[8])</f>
        <v>6.7522065186986543E-2</v>
      </c>
      <c r="K99" s="10">
        <f>3/24*OO[[#This Row],[67 (27JUN1985 06:00:00)-Water Temperature (C)]]*OO[[#This Row],[9]]/SUM(OO[9])</f>
        <v>1.6957964942239966E-2</v>
      </c>
      <c r="L99" s="10">
        <f>3/24*OO[[#This Row],[68 (27JUN1985 09:00:00)-Water Temperature (C)]]*OO[[#This Row],[10]]/SUM(OO[10])</f>
        <v>2.4391905841080462E-3</v>
      </c>
      <c r="M99" s="10">
        <f>3/24*OO[[#This Row],[69 (27JUN1985 12:00:00)-Water Temperature (C)]]*OO[[#This Row],[11]]/SUM(OO[11])</f>
        <v>2.8787876781258677E-4</v>
      </c>
      <c r="N99" s="10">
        <f>3/24*OO[[#This Row],[70 (27JUN1985 15:00:00)-Water Temperature (C)]]*OO[[#This Row],[12]]/SUM(OO[12])</f>
        <v>7.1804094039822064E-5</v>
      </c>
      <c r="O99" s="10">
        <f>3/24*OO[[#This Row],[71 (27JUN1985 18:00:00)-Water Temperature (C)]]*OO[[#This Row],[13]]/SUM(OO[13])</f>
        <v>4.9628209604757901E-5</v>
      </c>
      <c r="P99" s="10">
        <f>3/24*OO[[#This Row],[72 (27JUN1985 21:00:00)-Water Temperature (C)]]*OO[[#This Row],[14]]/SUM(OO[14])</f>
        <v>4.2745253511540399E-5</v>
      </c>
      <c r="Q99" s="10">
        <f>3/24*OO[[#This Row],[73 (28JUN1985 00:00:00)-Water Temperature (C)]]*OO[[#This Row],[15]]/SUM(OO[15])</f>
        <v>3.9462012154083766E-5</v>
      </c>
      <c r="R99" s="10">
        <f>3/24*OO[[#This Row],[74 (28JUN1985 03:00:00)-Water Temperature (C)]]*OO[[#This Row],[16]]/SUM(OO[16])</f>
        <v>4.06326891801615E-5</v>
      </c>
      <c r="S99" s="10">
        <f>3/24*OO[[#This Row],[75 (28JUN1985 06:00:00)-Water Temperature (C)]]*OO[[#This Row],[17]]/SUM(OO[17])</f>
        <v>4.2579803520696513E-5</v>
      </c>
      <c r="T99" s="10">
        <f>3/24*OO[[#This Row],[76 (28JUN1985 09:00:00)-Water Temperature (C)]]*OO[[#This Row],[18]]/SUM(OO[18])</f>
        <v>4.2206403594179251E-5</v>
      </c>
      <c r="U99" s="10">
        <f>3/24*OO[[#This Row],[77 (28JUN1985 12:00:00)-Water Temperature (C)]]*OO[[#This Row],[19]]/SUM(OO[19])</f>
        <v>3.9959003331689858E-5</v>
      </c>
      <c r="V99" s="10">
        <f>3/24000000*OO[[#This Row],[78 (28JUN1985 15:00:00)-Water Temperature (C)]]*OO[[#This Row],[20]]</f>
        <v>3.5815403208374995E-5</v>
      </c>
      <c r="W99" s="10">
        <f>3/24000000*OO[[#This Row],[79 (28JUN1985 18:00:00)-Water Temperature (C)]]*OO[[#This Row],[21]]</f>
        <v>3.1272924768749995E-5</v>
      </c>
      <c r="X99" s="10">
        <f>3/24000000*OO[[#This Row],[80 (28JUN1985 21:00:00)-Water Temperature (C)]]*OO[[#This Row],[22]]</f>
        <v>2.674160566875E-5</v>
      </c>
      <c r="Y99" s="10">
        <f>3/24000000*OO[[#This Row],[81 (29JUN1985 00:00:00)-Water Temperature (C)]]*OO[[#This Row],[23]]</f>
        <v>2.3141915908874996E-5</v>
      </c>
      <c r="Z99" s="10">
        <f>3/24000000*OO[[#This Row],[82 (29JUN1985 03:00:00)-Water Temperature (C)]]*OO[[#This Row],[24]]</f>
        <v>2.0207939801537497E-5</v>
      </c>
      <c r="AA99" s="10">
        <f>3/24000000*OO[[#This Row],[83 (29JUN1985 06:00:00)-Water Temperature (C)]]*OO[[#This Row],[25]]</f>
        <v>1.76691053320875E-5</v>
      </c>
      <c r="AB99" s="10">
        <f>3/24000000*OO[[#This Row],[84 (29JUN1985 09:00:00)-Water Temperature (C)]]*OO[[#This Row],[26]]</f>
        <v>1.563467845217E-5</v>
      </c>
      <c r="AC99" s="10">
        <f>3/24000000*OO[[#This Row],[85 (29JUN1985 12:00:00)-Water Temperature (C)]]*OO[[#This Row],[27]]</f>
        <v>1.4130992618093749E-5</v>
      </c>
      <c r="AD99" s="10">
        <f>3/24000000*OO[[#This Row],[86 (29JUN1985 15:00:00)-Water Temperature (C)]]*OO[[#This Row],[28]]</f>
        <v>1.2588919999604997E-5</v>
      </c>
      <c r="AE99" s="10">
        <f>3/24000000*OO[[#This Row],[88 (29JUN1985 21:00:00)-Water Temperature (C)]]*OO[[#This Row],[30]]</f>
        <v>9.4728863220999996E-6</v>
      </c>
      <c r="AF99" s="10">
        <f>3/24000000*OO[[#This Row],[88 (29JUN1985 21:00:00)-Water Temperature (C)]]*OO[[#This Row],[30]]</f>
        <v>9.4728863220999996E-6</v>
      </c>
      <c r="AG99" s="10">
        <f>3/24000000*OO[[#This Row],[89 (30JUN1985 00:00:00)-Water Temperature (C)]]*OO[[#This Row],[31]]</f>
        <v>8.1030145339799988E-6</v>
      </c>
      <c r="AH99" s="10">
        <f>3/24000000*OO[[#This Row],[90 (30JUN1985 03:00:00)-Water Temperature (C)]]*OO[[#This Row],[32]]</f>
        <v>7.1152058919399994E-6</v>
      </c>
      <c r="AI99" s="10">
        <f>3/24000000*OO[[#This Row],[91 (30JUN1985 06:00:00)-Water Temperature (C)]]*OO[[#This Row],[33]]</f>
        <v>6.2682183935999988E-6</v>
      </c>
      <c r="AJ99" s="10">
        <f>3/24000000*OO[[#This Row],[92 (30JUN1985 09:00:00)-Water Temperature (C)]]*OO[[#This Row],[34]]</f>
        <v>5.7090464781074996E-6</v>
      </c>
      <c r="AK99" s="10">
        <f>3/24000000*OO[[#This Row],[93 (30JUN1985 12:00:00)-Water Temperature (C)]]*OO[[#This Row],[35]]</f>
        <v>5.2087945363124998E-6</v>
      </c>
      <c r="AL99" s="10">
        <f>3/24000000*OO[[#This Row],[94 (30JUN1985 15:00:00)-Water Temperature (C)]]*OO[[#This Row],[36]]</f>
        <v>4.6208248492000003E-6</v>
      </c>
      <c r="AM99" s="10">
        <f>3/24000000*OO[[#This Row],[95 (30JUN1985 18:00:00)-Water Temperature (C)]]*OO[[#This Row],[37]]</f>
        <v>4.1310921682962495E-6</v>
      </c>
      <c r="AN99" s="10">
        <f>3/24000000*OO[[#This Row],[96 (30JUN1985 21:00:00)-Water Temperature (C)]]*OO[[#This Row],[38]]</f>
        <v>3.60590230994125E-6</v>
      </c>
      <c r="AO99" s="10">
        <f>3/24000000*OO[[#This Row],[97 (01JUL1985 00:00:00)-Water Temperature (C)]]*OO[[#This Row],[39]]</f>
        <v>3.0214330222762493E-6</v>
      </c>
      <c r="AP99" s="10">
        <f>3/24000000*OO[[#This Row],[98 (01JUL1985 03:00:00)-Water Temperature (C)]]*OO[[#This Row],[40]]</f>
        <v>2.5684283287499999E-6</v>
      </c>
      <c r="AQ99" s="10">
        <f>3/24000000*OO[[#This Row],[99 (01JUL1985 06:00:00)-Water Temperature (C)]]*OO[[#This Row],[41]]</f>
        <v>2.2106535042899997E-6</v>
      </c>
      <c r="AR99" s="10">
        <f>3/24000000*OO[[#This Row],[100 (01JUL1985 09:00:00)-Water Temperature (C)]]*OO[[#This Row],[42]]</f>
        <v>1.959023038777875E-6</v>
      </c>
      <c r="AS99" s="10">
        <f>3/24000000*OO[[#This Row],[101 (01JUL1985 12:00:00)-Water Temperature (C)]]*OO[[#This Row],[43]]</f>
        <v>1.7026140194943747E-6</v>
      </c>
      <c r="AT99" s="10">
        <f>3/24000000*OO[[#This Row],[102 (01JUL1985 15:00:00)-Water Temperature (C)]]*OO[[#This Row],[44]]</f>
        <v>1.4410192047543748E-6</v>
      </c>
      <c r="AU99" s="10">
        <f>3/24000000*OO[[#This Row],[103 (01JUL1985 18:00:00)-Water Temperature (C)]]*OO[[#This Row],[45]]</f>
        <v>1.217999946437E-6</v>
      </c>
      <c r="AV99" s="10">
        <f>3/24000000*OO[[#This Row],[104 (01JUL1985 21:00:00)-Water Temperature (C)]]*OO[[#This Row],[46]]</f>
        <v>1.00971786333E-6</v>
      </c>
      <c r="AW99" s="10">
        <f>3/24000000*OO[[#This Row],[105 (02JUL1985 00:00:00)-Water Temperature (C)]]*OO[[#This Row],[47]]</f>
        <v>8.3202799680049998E-7</v>
      </c>
      <c r="AX99" s="10">
        <f>3/24000000*OO[[#This Row],[106 (02JUL1985 03:00:00)-Water Temperature (C)]]*OO[[#This Row],[48]]</f>
        <v>7.1078797389600006E-7</v>
      </c>
      <c r="AY99" s="10">
        <f>3/24000000*OO[[#This Row],[107 (02JUL1985 06:00:00)-Water Temperature (C)]]*OO[[#This Row],[49]]</f>
        <v>6.1706779414949999E-7</v>
      </c>
      <c r="AZ99" s="10">
        <f>3/24000000*OO[[#This Row],[108 (02JUL1985 09:00:00)-Water Temperature (C)]]*OO[[#This Row],[50]]</f>
        <v>5.4582461855299993E-7</v>
      </c>
      <c r="BA99" s="10">
        <f>3/24000000*OO[[#This Row],[109 (02JUL1985 12:00:00)-Water Temperature (C)]]*OO[[#This Row],[51]]</f>
        <v>4.5714181798999999E-7</v>
      </c>
      <c r="BB99" s="10">
        <f>3/24000000*OO[[#This Row],[110 (02JUL1985 15:00:00)-Water Temperature (C)]]*OO[[#This Row],[52]]</f>
        <v>3.6128249781874996E-7</v>
      </c>
      <c r="BC99" s="10">
        <f>3/24000000*OO[[#This Row],[111 (02JUL1985 18:00:00)-Water Temperature (C)]]*OO[[#This Row],[53]]</f>
        <v>2.80649812825E-7</v>
      </c>
      <c r="BD99" s="10">
        <f>3/24000000*OO[[#This Row],[112 (02JUL1985 21:00:00)-Water Temperature (C)]]*OO[[#This Row],[54]]</f>
        <v>2.1809758903792499E-7</v>
      </c>
      <c r="BE99" s="10">
        <f>3/24000000*OO[[#This Row],[113 (03JUL1985 00:00:00)-Water Temperature (C)]]*OO[[#This Row],[55]]</f>
        <v>1.7257510731016246E-7</v>
      </c>
      <c r="BF99" s="10">
        <f>3/24000000*OO[[#This Row],[114 (03JUL1985 03:00:00)-Water Temperature (C)]]*OO[[#This Row],[56]]</f>
        <v>1.4478494105985E-7</v>
      </c>
      <c r="BG99" s="10">
        <f>3/24000000*OO[[#This Row],[115 (03JUL1985 06:00:00)-Water Temperature (C)]]*OO[[#This Row],[57]]</f>
        <v>1.2755997304687498E-7</v>
      </c>
      <c r="BH99" s="10">
        <f>3/24000000*OO[[#This Row],[116 (03JUL1985 09:00:00)-Water Temperature (C)]]*OO[[#This Row],[58]]</f>
        <v>1.1891725049504999E-7</v>
      </c>
      <c r="BI99" s="10">
        <f>3/24000000*OO[[#This Row],[117 (03JUL1985 12:00:00)-Water Temperature (C)]]*OO[[#This Row],[59]]</f>
        <v>1.0676350817512498E-7</v>
      </c>
      <c r="BJ99" s="10">
        <f>3/24000000*OO[[#This Row],[118 (03JUL1985 15:00:00)-Water Temperature (C)]]*OO[[#This Row],[60]]</f>
        <v>9.7957639424512489E-8</v>
      </c>
      <c r="BK99" s="10">
        <f>3/24000000*OO[[#This Row],[119 (03JUL1985 18:00:00)-Water Temperature (C)]]*OO[[#This Row],[61]]</f>
        <v>9.0385514736000001E-8</v>
      </c>
      <c r="BL99" s="10">
        <f>3/24000000*OO[[#This Row],[120 (03JUL1985 21:00:00)-Water Temperature (C)]]*OO[[#This Row],[62]]</f>
        <v>8.0370254624649998E-8</v>
      </c>
      <c r="BM99" s="10">
        <f>3/24000000*OO[[#This Row],[121 (04JUL1985 00:00:00)-Water Temperature (C)]]*OO[[#This Row],[63]]</f>
        <v>7.0113963835124987E-8</v>
      </c>
      <c r="BN99" s="10">
        <f>3/24000000*OO[[#This Row],[122 (04JUL1985 03:00:00)-Water Temperature (C)]]*OO[[#This Row],[64]]</f>
        <v>6.2343362893612514E-8</v>
      </c>
      <c r="BO99" s="10">
        <f>3/24000000*OO[[#This Row],[123 (04JUL1985 06:00:00)-Water Temperature (C)]]*OO[[#This Row],[65]]</f>
        <v>5.7121901298E-8</v>
      </c>
      <c r="BP99" s="10">
        <f>3/24000000*OO[[#This Row],[124 (04JUL1985 09:00:00)-Water Temperature (C)]]*OO[[#This Row],[66]]</f>
        <v>5.5170079911449994E-8</v>
      </c>
      <c r="BQ99" s="10">
        <f>3/24000000*OO[[#This Row],[125 (04JUL1985 12:00:00)-Water Temperature (C)]]*OO[[#This Row],[67]]</f>
        <v>5.178432033648749E-8</v>
      </c>
      <c r="BR99" s="10">
        <f>3/24000000*OO[[#This Row],[126 (04JUL1985 15:00:00)-Water Temperature (C)]]*OO[[#This Row],[68]]</f>
        <v>4.6748462257612496E-8</v>
      </c>
      <c r="BS99" s="10">
        <f>3/24000000*OO[[#This Row],[127 (04JUL1985 18:00:00)-Water Temperature (C)]]*OO[[#This Row],[69]]</f>
        <v>4.2165747411449997E-8</v>
      </c>
      <c r="BT99" s="10">
        <f>3/24000000*OO[[#This Row],[128 (04JUL1985 21:00:00)-Water Temperature (C)]]*OO[[#This Row],[70]]</f>
        <v>3.76786625719875E-8</v>
      </c>
      <c r="BU99" s="10">
        <f>3/24000000*OO[[#This Row],[129 (05JUL1985 00:00:00)-Water Temperature (C)]]*OO[[#This Row],[71]]</f>
        <v>3.3608842160575003E-8</v>
      </c>
      <c r="BV99" s="10">
        <f>3/24000000*OO[[#This Row],[130 (05JUL1985 03:00:00)-Water Temperature (C)]]*OO[[#This Row],[72]]</f>
        <v>3.1300733421300001E-8</v>
      </c>
      <c r="BW99" s="10">
        <f>3/24000000*OO[[#This Row],[131 (05JUL1985 06:00:00)-Water Temperature (C)]]*OO[[#This Row],[73]]</f>
        <v>3.0928980956437495E-8</v>
      </c>
      <c r="BX99" s="10">
        <f>3/24000000*OO[[#This Row],[132 (05JUL1985 09:00:00)-Water Temperature (C)]]*OO[[#This Row],[74]]</f>
        <v>3.3913950970900001E-8</v>
      </c>
      <c r="BY99" s="10">
        <f>3/24000000*OO[[#This Row],[133 (05JUL1985 12:00:00)-Water Temperature (C)]]*OO[[#This Row],[75]]</f>
        <v>3.8710669399999999E-8</v>
      </c>
      <c r="BZ99" s="10">
        <f>3/24000000*OO[[#This Row],[134 (05JUL1985 15:00:00)-Water Temperature (C)]]*OO[[#This Row],[76]]</f>
        <v>4.2328859995000001E-8</v>
      </c>
      <c r="CA99" s="10">
        <f>3/24000000*OO[[#This Row],[135 (05JUL1985 18:00:00)-Water Temperature (C)]]*OO[[#This Row],[77]]</f>
        <v>4.4014231135950003E-8</v>
      </c>
      <c r="CB99" s="10">
        <f>3/24000000*OO[[#This Row],[136 (05JUL1985 21:00:00)-Water Temperature (C)]]*OO[[#This Row],[78]]</f>
        <v>4.2867968800649999E-8</v>
      </c>
      <c r="CC99" s="10">
        <f>3/24000000*OO[[#This Row],[137 (06JUL1985 00:00:00)-Water Temperature (C)]]*OO[[#This Row],[79]]</f>
        <v>4.0080079748199999E-8</v>
      </c>
      <c r="CD99" s="10">
        <f>3/24000000*OO[[#This Row],[138 (06JUL1985 03:00:00)-Water Temperature (C)]]*OO[[#This Row],[80]]</f>
        <v>3.6890721789299998E-8</v>
      </c>
      <c r="CE99" s="10">
        <f>3/24000000*OO[[#This Row],[139 (06JUL1985 06:00:00)-Water Temperature (C)]]*OO[[#This Row],[81]]</f>
        <v>3.4353328604662498E-8</v>
      </c>
      <c r="CF99" s="10">
        <f>3/24000000*OO[[#This Row],[140 (06JUL1985 09:00:00)-Water Temperature (C)]]*OO[[#This Row],[82]]</f>
        <v>3.3885609958200001E-8</v>
      </c>
      <c r="CG99" s="10">
        <f>3/24000000*OO[[#This Row],[141 (06JUL1985 12:00:00)-Water Temperature (C)]]*OO[[#This Row],[83]]</f>
        <v>3.3709678694125003E-8</v>
      </c>
      <c r="CH99" s="10">
        <f>3/24000000*OO[[#This Row],[142 (06JUL1985 15:00:00)-Water Temperature (C)]]*OO[[#This Row],[84]]</f>
        <v>3.3171379593999997E-8</v>
      </c>
      <c r="CI99" s="10">
        <f>3/24000000*OO[[#This Row],[143 (06JUL1985 18:00:00)-Water Temperature (C)]]*OO[[#This Row],[85]]</f>
        <v>3.2143922519700004E-8</v>
      </c>
      <c r="CJ99" s="10">
        <f>3/24000000*OO[[#This Row],[144 (06JUL1985 21:00:00)-Water Temperature (C)]]*OO[[#This Row],[86]]</f>
        <v>3.0395340241875001E-8</v>
      </c>
      <c r="CK99" s="10">
        <f>3/24000000*OO[[#This Row],[145 (07JUL1985 00:00:00)-Water Temperature (C)]]*OO[[#This Row],[87]]</f>
        <v>2.7896931319912498E-8</v>
      </c>
      <c r="CL99" s="10">
        <f>3/24000000*OO[[#This Row],[146 (07JUL1985 03:00:00)-Water Temperature (C)]]*OO[[#This Row],[88]]</f>
        <v>2.62831001620875E-8</v>
      </c>
      <c r="CM99" s="10">
        <f>3/24000000*OO[[#This Row],[147 (07JUL1985 06:00:00)-Water Temperature (C)]]*OO[[#This Row],[89]]</f>
        <v>2.5578324303375001E-8</v>
      </c>
      <c r="CN99" s="10">
        <f>3/24000000*OO[[#This Row],[148 (07JUL1985 09:00:00)-Water Temperature (C)]]*OO[[#This Row],[90]]</f>
        <v>2.5915213486250003E-8</v>
      </c>
      <c r="CO99" s="10">
        <f>3/24000000*OO[[#This Row],[149 (07JUL1985 12:00:00)-Water Temperature (C)]]*OO[[#This Row],[91]]</f>
        <v>2.680321585625E-8</v>
      </c>
      <c r="CP99" s="10">
        <f>3/24000000*OO[[#This Row],[150 (07JUL1985 15:00:00)-Water Temperature (C)]]*OO[[#This Row],[92]]</f>
        <v>2.680321585625E-8</v>
      </c>
      <c r="CQ99" s="10">
        <f>3/24000000*OO[[#This Row],[151 (07JUL1985 18:00:00)-Water Temperature (C)]]*OO[[#This Row],[93]]</f>
        <v>2.680321585625E-8</v>
      </c>
      <c r="CR99" s="10">
        <f>3/24000000*OO[[#This Row],[152 (07JUL1985 21:00:00)-Water Temperature (C)]]*OO[[#This Row],[94]]</f>
        <v>2.680321585625E-8</v>
      </c>
      <c r="CS99" s="10">
        <f>3/24000000*OO[[#This Row],[153 (08JUL1985 00:00:00)-Water Temperature (C)]]*OO[[#This Row],[95]]</f>
        <v>2.680321585625E-8</v>
      </c>
      <c r="CT99" s="10">
        <f>3/24000000*OO[[#This Row],[154 (08JUL1985 03:00:00)-Water Temperature (C)]]*OO[[#This Row],[96]]</f>
        <v>2.680321585625E-8</v>
      </c>
      <c r="CU99" s="10">
        <f>3/24000000*OO[[#This Row],[155 (08JUL1985 06:00:00)-Water Temperature (C)]]*OO[[#This Row],[97]]</f>
        <v>2.680321585625E-8</v>
      </c>
      <c r="CV99" s="10">
        <f>3/24000000*OO[[#This Row],[156 (08JUL1985 09:00:00)-Water Temperature (C)]]*OO[[#This Row],[98]]</f>
        <v>2.680321585625E-8</v>
      </c>
      <c r="CW99" s="10">
        <f>3/24000000*OO[[#This Row],[157 (08JUL1985 12:00:00)-Water Temperature (C)]]*OO[[#This Row],[99]]</f>
        <v>2.680321585625E-8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1.2530489954101519E-30</v>
      </c>
      <c r="E100" s="10">
        <f>3/24*OO[[#This Row],[61 (26JUN1985 12:00:00)-Water Temperature (C)]]*OO[[#This Row],[3]]/SUM(OO[3])</f>
        <v>6.5598974850895549E-18</v>
      </c>
      <c r="F100" s="10">
        <f>3/24*OO[[#This Row],[62 (26JUN1985 15:00:00)-Water Temperature (C)]]*OO[[#This Row],[4]]/SUM(OO[4])</f>
        <v>1.8763070892308549E-7</v>
      </c>
      <c r="G100" s="10">
        <f>3/24*OO[[#This Row],[63 (26JUN1985 18:00:00)-Water Temperature (C)]]*OO[[#This Row],[5]]/SUM(OO[5])</f>
        <v>8.9855139548105126E-4</v>
      </c>
      <c r="H100" s="10">
        <f>3/24*OO[[#This Row],[64 (26JUN1985 21:00:00)-Water Temperature (C)]]*OO[[#This Row],[6]]/SUM(OO[6])</f>
        <v>2.908109687261675E-2</v>
      </c>
      <c r="I100" s="10">
        <f>3/24*OO[[#This Row],[65 (27JUN1985 00:00:00)-Water Temperature (C)]]*OO[[#This Row],[7]]/SUM(OO[7])</f>
        <v>8.5089590871983478E-2</v>
      </c>
      <c r="J100" s="10">
        <f>3/24*OO[[#This Row],[66 (27JUN1985 03:00:00)-Water Temperature (C)]]*OO[[#This Row],[8]]/SUM(OO[8])</f>
        <v>5.8412776284546816E-2</v>
      </c>
      <c r="K100" s="10">
        <f>3/24*OO[[#This Row],[67 (27JUN1985 06:00:00)-Water Temperature (C)]]*OO[[#This Row],[9]]/SUM(OO[9])</f>
        <v>1.5577490839442185E-2</v>
      </c>
      <c r="L100" s="10">
        <f>3/24*OO[[#This Row],[68 (27JUN1985 09:00:00)-Water Temperature (C)]]*OO[[#This Row],[10]]/SUM(OO[10])</f>
        <v>2.3224798186936868E-3</v>
      </c>
      <c r="M100" s="10">
        <f>3/24*OO[[#This Row],[69 (27JUN1985 12:00:00)-Water Temperature (C)]]*OO[[#This Row],[11]]/SUM(OO[11])</f>
        <v>2.7206012584066007E-4</v>
      </c>
      <c r="N100" s="10">
        <f>3/24*OO[[#This Row],[70 (27JUN1985 15:00:00)-Water Temperature (C)]]*OO[[#This Row],[12]]/SUM(OO[12])</f>
        <v>6.1667828721863083E-5</v>
      </c>
      <c r="O100" s="10">
        <f>3/24*OO[[#This Row],[71 (27JUN1985 18:00:00)-Water Temperature (C)]]*OO[[#This Row],[13]]/SUM(OO[13])</f>
        <v>4.0713591802890243E-5</v>
      </c>
      <c r="P100" s="10">
        <f>3/24*OO[[#This Row],[72 (27JUN1985 21:00:00)-Water Temperature (C)]]*OO[[#This Row],[14]]/SUM(OO[14])</f>
        <v>3.4840494925770389E-5</v>
      </c>
      <c r="Q100" s="10">
        <f>3/24*OO[[#This Row],[73 (28JUN1985 00:00:00)-Water Temperature (C)]]*OO[[#This Row],[15]]/SUM(OO[15])</f>
        <v>3.1914883771825748E-5</v>
      </c>
      <c r="R100" s="10">
        <f>3/24*OO[[#This Row],[74 (28JUN1985 03:00:00)-Water Temperature (C)]]*OO[[#This Row],[16]]/SUM(OO[16])</f>
        <v>3.2674267612484533E-5</v>
      </c>
      <c r="S100" s="10">
        <f>3/24*OO[[#This Row],[75 (28JUN1985 06:00:00)-Water Temperature (C)]]*OO[[#This Row],[17]]/SUM(OO[17])</f>
        <v>3.4352796844317851E-5</v>
      </c>
      <c r="T100" s="10">
        <f>3/24*OO[[#This Row],[76 (28JUN1985 09:00:00)-Water Temperature (C)]]*OO[[#This Row],[18]]/SUM(OO[18])</f>
        <v>3.4281009630114888E-5</v>
      </c>
      <c r="U100" s="10">
        <f>3/24*OO[[#This Row],[77 (28JUN1985 12:00:00)-Water Temperature (C)]]*OO[[#This Row],[19]]/SUM(OO[19])</f>
        <v>3.2628083911076485E-5</v>
      </c>
      <c r="V100" s="10">
        <f>3/24000000*OO[[#This Row],[78 (28JUN1985 15:00:00)-Water Temperature (C)]]*OO[[#This Row],[20]]</f>
        <v>2.9371098359449997E-5</v>
      </c>
      <c r="W100" s="10">
        <f>3/24000000*OO[[#This Row],[79 (28JUN1985 18:00:00)-Water Temperature (C)]]*OO[[#This Row],[21]]</f>
        <v>2.5673223457499998E-5</v>
      </c>
      <c r="X100" s="10">
        <f>3/24000000*OO[[#This Row],[80 (28JUN1985 21:00:00)-Water Temperature (C)]]*OO[[#This Row],[22]]</f>
        <v>2.1983251844812497E-5</v>
      </c>
      <c r="Y100" s="10">
        <f>3/24000000*OO[[#This Row],[81 (29JUN1985 00:00:00)-Water Temperature (C)]]*OO[[#This Row],[23]]</f>
        <v>1.9005003481050001E-5</v>
      </c>
      <c r="Z100" s="10">
        <f>3/24000000*OO[[#This Row],[82 (29JUN1985 03:00:00)-Water Temperature (C)]]*OO[[#This Row],[24]]</f>
        <v>1.6613089784042497E-5</v>
      </c>
      <c r="AA100" s="10">
        <f>3/24000000*OO[[#This Row],[83 (29JUN1985 06:00:00)-Water Temperature (C)]]*OO[[#This Row],[25]]</f>
        <v>1.4532563736722501E-5</v>
      </c>
      <c r="AB100" s="10">
        <f>3/24000000*OO[[#This Row],[84 (29JUN1985 09:00:00)-Water Temperature (C)]]*OO[[#This Row],[26]]</f>
        <v>1.2876537240330001E-5</v>
      </c>
      <c r="AC100" s="10">
        <f>3/24000000*OO[[#This Row],[85 (29JUN1985 12:00:00)-Water Temperature (C)]]*OO[[#This Row],[27]]</f>
        <v>1.1660112566077501E-5</v>
      </c>
      <c r="AD100" s="10">
        <f>3/24000000*OO[[#This Row],[86 (29JUN1985 15:00:00)-Water Temperature (C)]]*OO[[#This Row],[28]]</f>
        <v>1.0419548031625E-5</v>
      </c>
      <c r="AE100" s="10">
        <f>3/24000000*OO[[#This Row],[88 (29JUN1985 21:00:00)-Water Temperature (C)]]*OO[[#This Row],[30]]</f>
        <v>7.8627900591437499E-6</v>
      </c>
      <c r="AF100" s="10">
        <f>3/24000000*OO[[#This Row],[88 (29JUN1985 21:00:00)-Water Temperature (C)]]*OO[[#This Row],[30]]</f>
        <v>7.8627900591437499E-6</v>
      </c>
      <c r="AG100" s="10">
        <f>3/24000000*OO[[#This Row],[89 (30JUN1985 00:00:00)-Water Temperature (C)]]*OO[[#This Row],[31]]</f>
        <v>6.7215038021249992E-6</v>
      </c>
      <c r="AH100" s="10">
        <f>3/24000000*OO[[#This Row],[90 (30JUN1985 03:00:00)-Water Temperature (C)]]*OO[[#This Row],[32]]</f>
        <v>5.9030410737100003E-6</v>
      </c>
      <c r="AI100" s="10">
        <f>3/24000000*OO[[#This Row],[91 (30JUN1985 06:00:00)-Water Temperature (C)]]*OO[[#This Row],[33]]</f>
        <v>5.2115967384399998E-6</v>
      </c>
      <c r="AJ100" s="10">
        <f>3/24000000*OO[[#This Row],[92 (30JUN1985 09:00:00)-Water Temperature (C)]]*OO[[#This Row],[34]]</f>
        <v>4.7549961660599996E-6</v>
      </c>
      <c r="AK100" s="10">
        <f>3/24000000*OO[[#This Row],[93 (30JUN1985 12:00:00)-Water Temperature (C)]]*OO[[#This Row],[35]]</f>
        <v>4.3496809570800009E-6</v>
      </c>
      <c r="AL100" s="10">
        <f>3/24000000*OO[[#This Row],[94 (30JUN1985 15:00:00)-Water Temperature (C)]]*OO[[#This Row],[36]]</f>
        <v>3.8704572655787504E-6</v>
      </c>
      <c r="AM100" s="10">
        <f>3/24000000*OO[[#This Row],[95 (30JUN1985 18:00:00)-Water Temperature (C)]]*OO[[#This Row],[37]]</f>
        <v>3.4649466930687498E-6</v>
      </c>
      <c r="AN100" s="10">
        <f>3/24000000*OO[[#This Row],[96 (30JUN1985 21:00:00)-Water Temperature (C)]]*OO[[#This Row],[38]]</f>
        <v>3.031321983195E-6</v>
      </c>
      <c r="AO100" s="10">
        <f>3/24000000*OO[[#This Row],[97 (01JUL1985 00:00:00)-Water Temperature (C)]]*OO[[#This Row],[39]]</f>
        <v>2.5441396748024998E-6</v>
      </c>
      <c r="AP100" s="10">
        <f>3/24000000*OO[[#This Row],[98 (01JUL1985 03:00:00)-Water Temperature (C)]]*OO[[#This Row],[40]]</f>
        <v>2.1611311808949995E-6</v>
      </c>
      <c r="AQ100" s="10">
        <f>3/24000000*OO[[#This Row],[99 (01JUL1985 06:00:00)-Water Temperature (C)]]*OO[[#This Row],[41]]</f>
        <v>1.8651820217099996E-6</v>
      </c>
      <c r="AR100" s="10">
        <f>3/24000000*OO[[#This Row],[100 (01JUL1985 09:00:00)-Water Temperature (C)]]*OO[[#This Row],[42]]</f>
        <v>1.6596056951628749E-6</v>
      </c>
      <c r="AS100" s="10">
        <f>3/24000000*OO[[#This Row],[101 (01JUL1985 12:00:00)-Water Temperature (C)]]*OO[[#This Row],[43]]</f>
        <v>1.4498108448389999E-6</v>
      </c>
      <c r="AT100" s="10">
        <f>3/24000000*OO[[#This Row],[102 (01JUL1985 15:00:00)-Water Temperature (C)]]*OO[[#This Row],[44]]</f>
        <v>1.2303297941447501E-6</v>
      </c>
      <c r="AU100" s="10">
        <f>3/24000000*OO[[#This Row],[103 (01JUL1985 18:00:00)-Water Temperature (C)]]*OO[[#This Row],[45]]</f>
        <v>1.039621064711125E-6</v>
      </c>
      <c r="AV100" s="10">
        <f>3/24000000*OO[[#This Row],[104 (01JUL1985 21:00:00)-Water Temperature (C)]]*OO[[#This Row],[46]]</f>
        <v>8.609713718793749E-7</v>
      </c>
      <c r="AW100" s="10">
        <f>3/24000000*OO[[#This Row],[105 (02JUL1985 00:00:00)-Water Temperature (C)]]*OO[[#This Row],[47]]</f>
        <v>7.0819376791499993E-7</v>
      </c>
      <c r="AX100" s="10">
        <f>3/24000000*OO[[#This Row],[106 (02JUL1985 03:00:00)-Water Temperature (C)]]*OO[[#This Row],[48]]</f>
        <v>6.0352492200000011E-7</v>
      </c>
      <c r="AY100" s="10">
        <f>3/24000000*OO[[#This Row],[107 (02JUL1985 06:00:00)-Water Temperature (C)]]*OO[[#This Row],[49]]</f>
        <v>5.2524067151812498E-7</v>
      </c>
      <c r="AZ100" s="10">
        <f>3/24000000*OO[[#This Row],[108 (02JUL1985 09:00:00)-Water Temperature (C)]]*OO[[#This Row],[50]]</f>
        <v>4.6713087387524996E-7</v>
      </c>
      <c r="BA100" s="10">
        <f>3/24000000*OO[[#This Row],[109 (02JUL1985 12:00:00)-Water Temperature (C)]]*OO[[#This Row],[51]]</f>
        <v>3.9432299431000004E-7</v>
      </c>
      <c r="BB100" s="10">
        <f>3/24000000*OO[[#This Row],[110 (02JUL1985 15:00:00)-Water Temperature (C)]]*OO[[#This Row],[52]]</f>
        <v>3.1284464220649995E-7</v>
      </c>
      <c r="BC100" s="10">
        <f>3/24000000*OO[[#This Row],[111 (02JUL1985 18:00:00)-Water Temperature (C)]]*OO[[#This Row],[53]]</f>
        <v>2.4269812081318745E-7</v>
      </c>
      <c r="BD100" s="10">
        <f>3/24000000*OO[[#This Row],[112 (02JUL1985 21:00:00)-Water Temperature (C)]]*OO[[#This Row],[54]]</f>
        <v>1.87751800996825E-7</v>
      </c>
      <c r="BE100" s="10">
        <f>3/24000000*OO[[#This Row],[113 (03JUL1985 00:00:00)-Water Temperature (C)]]*OO[[#This Row],[55]]</f>
        <v>1.47809714953725E-7</v>
      </c>
      <c r="BF100" s="10">
        <f>3/24000000*OO[[#This Row],[114 (03JUL1985 03:00:00)-Water Temperature (C)]]*OO[[#This Row],[56]]</f>
        <v>1.2330993375817499E-7</v>
      </c>
      <c r="BG100" s="10">
        <f>3/24000000*OO[[#This Row],[115 (03JUL1985 06:00:00)-Water Temperature (C)]]*OO[[#This Row],[57]]</f>
        <v>1.084249840377125E-7</v>
      </c>
      <c r="BH100" s="10">
        <f>3/24000000*OO[[#This Row],[116 (03JUL1985 09:00:00)-Water Temperature (C)]]*OO[[#This Row],[58]]</f>
        <v>1.0104735575737498E-7</v>
      </c>
      <c r="BI100" s="10">
        <f>3/24000000*OO[[#This Row],[117 (03JUL1985 12:00:00)-Water Temperature (C)]]*OO[[#This Row],[59]]</f>
        <v>9.0979507401124982E-8</v>
      </c>
      <c r="BJ100" s="10">
        <f>3/24000000*OO[[#This Row],[118 (03JUL1985 15:00:00)-Water Temperature (C)]]*OO[[#This Row],[60]]</f>
        <v>8.3423511715312501E-8</v>
      </c>
      <c r="BK100" s="10">
        <f>3/24000000*OO[[#This Row],[119 (03JUL1985 18:00:00)-Water Temperature (C)]]*OO[[#This Row],[61]]</f>
        <v>7.6953762526562491E-8</v>
      </c>
      <c r="BL100" s="10">
        <f>3/24000000*OO[[#This Row],[120 (03JUL1985 21:00:00)-Water Temperature (C)]]*OO[[#This Row],[62]]</f>
        <v>6.8449070799374991E-8</v>
      </c>
      <c r="BM100" s="10">
        <f>3/24000000*OO[[#This Row],[121 (04JUL1985 00:00:00)-Water Temperature (C)]]*OO[[#This Row],[63]]</f>
        <v>5.9633982002925007E-8</v>
      </c>
      <c r="BN100" s="10">
        <f>3/24000000*OO[[#This Row],[122 (04JUL1985 03:00:00)-Water Temperature (C)]]*OO[[#This Row],[64]]</f>
        <v>5.2881687136999995E-8</v>
      </c>
      <c r="BO100" s="10">
        <f>3/24000000*OO[[#This Row],[123 (04JUL1985 06:00:00)-Water Temperature (C)]]*OO[[#This Row],[65]]</f>
        <v>4.8443469611625001E-8</v>
      </c>
      <c r="BP100" s="10">
        <f>3/24000000*OO[[#This Row],[124 (04JUL1985 09:00:00)-Water Temperature (C)]]*OO[[#This Row],[66]]</f>
        <v>4.6892229467037494E-8</v>
      </c>
      <c r="BQ100" s="10">
        <f>3/24000000*OO[[#This Row],[125 (04JUL1985 12:00:00)-Water Temperature (C)]]*OO[[#This Row],[67]]</f>
        <v>4.4237137931624998E-8</v>
      </c>
      <c r="BR100" s="10">
        <f>3/24000000*OO[[#This Row],[126 (04JUL1985 15:00:00)-Water Temperature (C)]]*OO[[#This Row],[68]]</f>
        <v>3.9994258099249997E-8</v>
      </c>
      <c r="BS100" s="10">
        <f>3/24000000*OO[[#This Row],[127 (04JUL1985 18:00:00)-Water Temperature (C)]]*OO[[#This Row],[69]]</f>
        <v>3.5967222391000002E-8</v>
      </c>
      <c r="BT100" s="10">
        <f>3/24000000*OO[[#This Row],[128 (04JUL1985 21:00:00)-Water Temperature (C)]]*OO[[#This Row],[70]]</f>
        <v>3.2026284879749995E-8</v>
      </c>
      <c r="BU100" s="10">
        <f>3/24000000*OO[[#This Row],[129 (05JUL1985 00:00:00)-Water Temperature (C)]]*OO[[#This Row],[71]]</f>
        <v>2.8464794047987498E-8</v>
      </c>
      <c r="BV100" s="10">
        <f>3/24000000*OO[[#This Row],[130 (05JUL1985 03:00:00)-Water Temperature (C)]]*OO[[#This Row],[72]]</f>
        <v>2.6377997006875001E-8</v>
      </c>
      <c r="BW100" s="10">
        <f>3/24000000*OO[[#This Row],[131 (05JUL1985 06:00:00)-Water Temperature (C)]]*OO[[#This Row],[73]]</f>
        <v>2.5914160802399996E-8</v>
      </c>
      <c r="BX100" s="10">
        <f>3/24000000*OO[[#This Row],[132 (05JUL1985 09:00:00)-Water Temperature (C)]]*OO[[#This Row],[74]]</f>
        <v>2.8237545028349996E-8</v>
      </c>
      <c r="BY100" s="10">
        <f>3/24000000*OO[[#This Row],[133 (05JUL1985 12:00:00)-Water Temperature (C)]]*OO[[#This Row],[75]]</f>
        <v>3.2219866788900001E-8</v>
      </c>
      <c r="BZ100" s="10">
        <f>3/24000000*OO[[#This Row],[134 (05JUL1985 15:00:00)-Water Temperature (C)]]*OO[[#This Row],[76]]</f>
        <v>3.5408683868799998E-8</v>
      </c>
      <c r="CA100" s="10">
        <f>3/24000000*OO[[#This Row],[135 (05JUL1985 18:00:00)-Water Temperature (C)]]*OO[[#This Row],[77]]</f>
        <v>3.695608883025E-8</v>
      </c>
      <c r="CB100" s="10">
        <f>3/24000000*OO[[#This Row],[136 (05JUL1985 21:00:00)-Water Temperature (C)]]*OO[[#This Row],[78]]</f>
        <v>3.6166861634737501E-8</v>
      </c>
      <c r="CC100" s="10">
        <f>3/24000000*OO[[#This Row],[137 (06JUL1985 00:00:00)-Water Temperature (C)]]*OO[[#This Row],[79]]</f>
        <v>3.3877708418125003E-8</v>
      </c>
      <c r="CD100" s="10">
        <f>3/24000000*OO[[#This Row],[138 (06JUL1985 03:00:00)-Water Temperature (C)]]*OO[[#This Row],[80]]</f>
        <v>3.1205553119812507E-8</v>
      </c>
      <c r="CE100" s="10">
        <f>3/24000000*OO[[#This Row],[139 (06JUL1985 06:00:00)-Water Temperature (C)]]*OO[[#This Row],[81]]</f>
        <v>2.9058452063437497E-8</v>
      </c>
      <c r="CF100" s="10">
        <f>3/24000000*OO[[#This Row],[140 (06JUL1985 09:00:00)-Water Temperature (C)]]*OO[[#This Row],[82]]</f>
        <v>2.8650561135750002E-8</v>
      </c>
      <c r="CG100" s="10">
        <f>3/24000000*OO[[#This Row],[141 (06JUL1985 12:00:00)-Water Temperature (C)]]*OO[[#This Row],[83]]</f>
        <v>2.8559266440149997E-8</v>
      </c>
      <c r="CH100" s="10">
        <f>3/24000000*OO[[#This Row],[142 (06JUL1985 15:00:00)-Water Temperature (C)]]*OO[[#This Row],[84]]</f>
        <v>2.8132032799999997E-8</v>
      </c>
      <c r="CI100" s="10">
        <f>3/24000000*OO[[#This Row],[143 (06JUL1985 18:00:00)-Water Temperature (C)]]*OO[[#This Row],[85]]</f>
        <v>2.7259672712025E-8</v>
      </c>
      <c r="CJ100" s="10">
        <f>3/24000000*OO[[#This Row],[144 (06JUL1985 21:00:00)-Water Temperature (C)]]*OO[[#This Row],[86]]</f>
        <v>2.5745697019550004E-8</v>
      </c>
      <c r="CK100" s="10">
        <f>3/24000000*OO[[#This Row],[145 (07JUL1985 00:00:00)-Water Temperature (C)]]*OO[[#This Row],[87]]</f>
        <v>2.3592979659562498E-8</v>
      </c>
      <c r="CL100" s="10">
        <f>3/24000000*OO[[#This Row],[146 (07JUL1985 03:00:00)-Water Temperature (C)]]*OO[[#This Row],[88]]</f>
        <v>2.2149167323482497E-8</v>
      </c>
      <c r="CM100" s="10">
        <f>3/24000000*OO[[#This Row],[147 (07JUL1985 06:00:00)-Water Temperature (C)]]*OO[[#This Row],[89]]</f>
        <v>2.1520313822954997E-8</v>
      </c>
      <c r="CN100" s="10">
        <f>3/24000000*OO[[#This Row],[148 (07JUL1985 09:00:00)-Water Temperature (C)]]*OO[[#This Row],[90]]</f>
        <v>2.1789864915865E-8</v>
      </c>
      <c r="CO100" s="10">
        <f>3/24000000*OO[[#This Row],[149 (07JUL1985 12:00:00)-Water Temperature (C)]]*OO[[#This Row],[91]]</f>
        <v>2.2562755541497502E-8</v>
      </c>
      <c r="CP100" s="10">
        <f>3/24000000*OO[[#This Row],[150 (07JUL1985 15:00:00)-Water Temperature (C)]]*OO[[#This Row],[92]]</f>
        <v>2.2562755541497502E-8</v>
      </c>
      <c r="CQ100" s="10">
        <f>3/24000000*OO[[#This Row],[151 (07JUL1985 18:00:00)-Water Temperature (C)]]*OO[[#This Row],[93]]</f>
        <v>2.2562755541497502E-8</v>
      </c>
      <c r="CR100" s="10">
        <f>3/24000000*OO[[#This Row],[152 (07JUL1985 21:00:00)-Water Temperature (C)]]*OO[[#This Row],[94]]</f>
        <v>2.2562755541497502E-8</v>
      </c>
      <c r="CS100" s="10">
        <f>3/24000000*OO[[#This Row],[153 (08JUL1985 00:00:00)-Water Temperature (C)]]*OO[[#This Row],[95]]</f>
        <v>2.2562755541497502E-8</v>
      </c>
      <c r="CT100" s="10">
        <f>3/24000000*OO[[#This Row],[154 (08JUL1985 03:00:00)-Water Temperature (C)]]*OO[[#This Row],[96]]</f>
        <v>2.2562755541497502E-8</v>
      </c>
      <c r="CU100" s="10">
        <f>3/24000000*OO[[#This Row],[155 (08JUL1985 06:00:00)-Water Temperature (C)]]*OO[[#This Row],[97]]</f>
        <v>2.2562755541497502E-8</v>
      </c>
      <c r="CV100" s="10">
        <f>3/24000000*OO[[#This Row],[156 (08JUL1985 09:00:00)-Water Temperature (C)]]*OO[[#This Row],[98]]</f>
        <v>2.2562755541497502E-8</v>
      </c>
      <c r="CW100" s="10">
        <f>3/24000000*OO[[#This Row],[157 (08JUL1985 12:00:00)-Water Temperature (C)]]*OO[[#This Row],[99]]</f>
        <v>2.2562755541497502E-8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1.1173138077177707E-31</v>
      </c>
      <c r="E101" s="10">
        <f>3/24*OO[[#This Row],[61 (26JUN1985 12:00:00)-Water Temperature (C)]]*OO[[#This Row],[3]]/SUM(OO[3])</f>
        <v>7.0520028383469026E-19</v>
      </c>
      <c r="F101" s="10">
        <f>3/24*OO[[#This Row],[62 (26JUN1985 15:00:00)-Water Temperature (C)]]*OO[[#This Row],[4]]/SUM(OO[4])</f>
        <v>6.0746356899511179E-8</v>
      </c>
      <c r="G101" s="10">
        <f>3/24*OO[[#This Row],[63 (26JUN1985 18:00:00)-Water Temperature (C)]]*OO[[#This Row],[5]]/SUM(OO[5])</f>
        <v>5.3357672991046737E-4</v>
      </c>
      <c r="H101" s="10">
        <f>3/24*OO[[#This Row],[64 (26JUN1985 21:00:00)-Water Temperature (C)]]*OO[[#This Row],[6]]/SUM(OO[6])</f>
        <v>2.1863070053864002E-2</v>
      </c>
      <c r="I101" s="10">
        <f>3/24*OO[[#This Row],[65 (27JUN1985 00:00:00)-Water Temperature (C)]]*OO[[#This Row],[7]]/SUM(OO[7])</f>
        <v>7.4857295350313893E-2</v>
      </c>
      <c r="J101" s="10">
        <f>3/24*OO[[#This Row],[66 (27JUN1985 03:00:00)-Water Temperature (C)]]*OO[[#This Row],[8]]/SUM(OO[8])</f>
        <v>5.7493114033739273E-2</v>
      </c>
      <c r="K101" s="10">
        <f>3/24*OO[[#This Row],[67 (27JUN1985 06:00:00)-Water Temperature (C)]]*OO[[#This Row],[9]]/SUM(OO[9])</f>
        <v>1.6654076777391915E-2</v>
      </c>
      <c r="L101" s="10">
        <f>3/24*OO[[#This Row],[68 (27JUN1985 09:00:00)-Water Temperature (C)]]*OO[[#This Row],[10]]/SUM(OO[10])</f>
        <v>2.6218906252974922E-3</v>
      </c>
      <c r="M101" s="10">
        <f>3/24*OO[[#This Row],[69 (27JUN1985 12:00:00)-Water Temperature (C)]]*OO[[#This Row],[11]]/SUM(OO[11])</f>
        <v>3.0800032339752567E-4</v>
      </c>
      <c r="N101" s="10">
        <f>3/24*OO[[#This Row],[70 (27JUN1985 15:00:00)-Water Temperature (C)]]*OO[[#This Row],[12]]/SUM(OO[12])</f>
        <v>6.1903331619514042E-5</v>
      </c>
      <c r="O101" s="10">
        <f>3/24*OO[[#This Row],[71 (27JUN1985 18:00:00)-Water Temperature (C)]]*OO[[#This Row],[13]]/SUM(OO[13])</f>
        <v>3.8071033563681743E-5</v>
      </c>
      <c r="P101" s="10">
        <f>3/24*OO[[#This Row],[72 (27JUN1985 21:00:00)-Water Temperature (C)]]*OO[[#This Row],[14]]/SUM(OO[14])</f>
        <v>3.2286607541235049E-5</v>
      </c>
      <c r="Q101" s="10">
        <f>3/24*OO[[#This Row],[73 (28JUN1985 00:00:00)-Water Temperature (C)]]*OO[[#This Row],[15]]/SUM(OO[15])</f>
        <v>2.9340612669807527E-5</v>
      </c>
      <c r="R101" s="10">
        <f>3/24*OO[[#This Row],[74 (28JUN1985 03:00:00)-Water Temperature (C)]]*OO[[#This Row],[16]]/SUM(OO[16])</f>
        <v>2.9818713847546881E-5</v>
      </c>
      <c r="S101" s="10">
        <f>3/24*OO[[#This Row],[75 (28JUN1985 06:00:00)-Water Temperature (C)]]*OO[[#This Row],[17]]/SUM(OO[17])</f>
        <v>3.145927395408927E-5</v>
      </c>
      <c r="T101" s="10">
        <f>3/24*OO[[#This Row],[76 (28JUN1985 09:00:00)-Water Temperature (C)]]*OO[[#This Row],[18]]/SUM(OO[18])</f>
        <v>3.1656720477945956E-5</v>
      </c>
      <c r="U101" s="10">
        <f>3/24*OO[[#This Row],[77 (28JUN1985 12:00:00)-Water Temperature (C)]]*OO[[#This Row],[19]]/SUM(OO[19])</f>
        <v>3.0353026826608852E-5</v>
      </c>
      <c r="V101" s="10">
        <f>3/24000000*OO[[#This Row],[78 (28JUN1985 15:00:00)-Water Temperature (C)]]*OO[[#This Row],[20]]</f>
        <v>2.7481095133812503E-5</v>
      </c>
      <c r="W101" s="10">
        <f>3/24000000*OO[[#This Row],[79 (28JUN1985 18:00:00)-Water Temperature (C)]]*OO[[#This Row],[21]]</f>
        <v>2.4077409971812497E-5</v>
      </c>
      <c r="X101" s="10">
        <f>3/24000000*OO[[#This Row],[80 (28JUN1985 21:00:00)-Water Temperature (C)]]*OO[[#This Row],[22]]</f>
        <v>2.0664295114299999E-5</v>
      </c>
      <c r="Y101" s="10">
        <f>3/24000000*OO[[#This Row],[81 (29JUN1985 00:00:00)-Water Temperature (C)]]*OO[[#This Row],[23]]</f>
        <v>1.7865319060811248E-5</v>
      </c>
      <c r="Z101" s="10">
        <f>3/24000000*OO[[#This Row],[82 (29JUN1985 03:00:00)-Water Temperature (C)]]*OO[[#This Row],[24]]</f>
        <v>1.5651807158259999E-5</v>
      </c>
      <c r="AA101" s="10">
        <f>3/24000000*OO[[#This Row],[83 (29JUN1985 06:00:00)-Water Temperature (C)]]*OO[[#This Row],[25]]</f>
        <v>1.3709890238148748E-5</v>
      </c>
      <c r="AB101" s="10">
        <f>3/24000000*OO[[#This Row],[84 (29JUN1985 09:00:00)-Water Temperature (C)]]*OO[[#This Row],[26]]</f>
        <v>1.2172633180619999E-5</v>
      </c>
      <c r="AC101" s="10">
        <f>3/24000000*OO[[#This Row],[85 (29JUN1985 12:00:00)-Water Temperature (C)]]*OO[[#This Row],[27]]</f>
        <v>1.1050113533237498E-5</v>
      </c>
      <c r="AD101" s="10">
        <f>3/24000000*OO[[#This Row],[86 (29JUN1985 15:00:00)-Water Temperature (C)]]*OO[[#This Row],[28]]</f>
        <v>9.9180008105062495E-6</v>
      </c>
      <c r="AE101" s="10">
        <f>3/24000000*OO[[#This Row],[88 (29JUN1985 21:00:00)-Water Temperature (C)]]*OO[[#This Row],[30]]</f>
        <v>7.5290405729000001E-6</v>
      </c>
      <c r="AF101" s="10">
        <f>3/24000000*OO[[#This Row],[88 (29JUN1985 21:00:00)-Water Temperature (C)]]*OO[[#This Row],[30]]</f>
        <v>7.5290405729000001E-6</v>
      </c>
      <c r="AG101" s="10">
        <f>3/24000000*OO[[#This Row],[89 (30JUN1985 00:00:00)-Water Temperature (C)]]*OO[[#This Row],[31]]</f>
        <v>6.44046997314E-6</v>
      </c>
      <c r="AH101" s="10">
        <f>3/24000000*OO[[#This Row],[90 (30JUN1985 03:00:00)-Water Temperature (C)]]*OO[[#This Row],[32]]</f>
        <v>5.6623276275299999E-6</v>
      </c>
      <c r="AI101" s="10">
        <f>3/24000000*OO[[#This Row],[91 (30JUN1985 06:00:00)-Water Temperature (C)]]*OO[[#This Row],[33]]</f>
        <v>5.01350070132E-6</v>
      </c>
      <c r="AJ101" s="10">
        <f>3/24000000*OO[[#This Row],[92 (30JUN1985 09:00:00)-Water Temperature (C)]]*OO[[#This Row],[34]]</f>
        <v>4.5856040962912491E-6</v>
      </c>
      <c r="AK101" s="10">
        <f>3/24000000*OO[[#This Row],[93 (30JUN1985 12:00:00)-Water Temperature (C)]]*OO[[#This Row],[35]]</f>
        <v>4.2082729272237503E-6</v>
      </c>
      <c r="AL101" s="10">
        <f>3/24000000*OO[[#This Row],[94 (30JUN1985 15:00:00)-Water Temperature (C)]]*OO[[#This Row],[36]]</f>
        <v>3.7607626382925006E-6</v>
      </c>
      <c r="AM101" s="10">
        <f>3/24000000*OO[[#This Row],[95 (30JUN1985 18:00:00)-Water Temperature (C)]]*OO[[#This Row],[37]]</f>
        <v>3.3733010880199994E-6</v>
      </c>
      <c r="AN101" s="10">
        <f>3/24000000*OO[[#This Row],[96 (30JUN1985 21:00:00)-Water Temperature (C)]]*OO[[#This Row],[38]]</f>
        <v>2.960666522275E-6</v>
      </c>
      <c r="AO101" s="10">
        <f>3/24000000*OO[[#This Row],[97 (01JUL1985 00:00:00)-Water Temperature (C)]]*OO[[#This Row],[39]]</f>
        <v>2.4915938290462505E-6</v>
      </c>
      <c r="AP101" s="10">
        <f>3/24000000*OO[[#This Row],[98 (01JUL1985 03:00:00)-Water Temperature (C)]]*OO[[#This Row],[40]]</f>
        <v>2.1157782644250001E-6</v>
      </c>
      <c r="AQ101" s="10">
        <f>3/24000000*OO[[#This Row],[99 (01JUL1985 06:00:00)-Water Temperature (C)]]*OO[[#This Row],[41]]</f>
        <v>1.830559373685E-6</v>
      </c>
      <c r="AR101" s="10">
        <f>3/24000000*OO[[#This Row],[100 (01JUL1985 09:00:00)-Water Temperature (C)]]*OO[[#This Row],[42]]</f>
        <v>1.636318436544E-6</v>
      </c>
      <c r="AS101" s="10">
        <f>3/24000000*OO[[#This Row],[101 (01JUL1985 12:00:00)-Water Temperature (C)]]*OO[[#This Row],[43]]</f>
        <v>1.4381771169285E-6</v>
      </c>
      <c r="AT101" s="10">
        <f>3/24000000*OO[[#This Row],[102 (01JUL1985 15:00:00)-Water Temperature (C)]]*OO[[#This Row],[44]]</f>
        <v>1.2251898955120001E-6</v>
      </c>
      <c r="AU101" s="10">
        <f>3/24000000*OO[[#This Row],[103 (01JUL1985 18:00:00)-Water Temperature (C)]]*OO[[#This Row],[45]]</f>
        <v>1.0351964905749999E-6</v>
      </c>
      <c r="AV101" s="10">
        <f>3/24000000*OO[[#This Row],[104 (01JUL1985 21:00:00)-Water Temperature (C)]]*OO[[#This Row],[46]]</f>
        <v>8.5650892152975001E-7</v>
      </c>
      <c r="AW101" s="10">
        <f>3/24000000*OO[[#This Row],[105 (02JUL1985 00:00:00)-Water Temperature (C)]]*OO[[#This Row],[47]]</f>
        <v>7.0304645456449996E-7</v>
      </c>
      <c r="AX101" s="10">
        <f>3/24000000*OO[[#This Row],[106 (02JUL1985 03:00:00)-Water Temperature (C)]]*OO[[#This Row],[48]]</f>
        <v>5.9701072760362491E-7</v>
      </c>
      <c r="AY101" s="10">
        <f>3/24000000*OO[[#This Row],[107 (02JUL1985 06:00:00)-Water Temperature (C)]]*OO[[#This Row],[49]]</f>
        <v>5.2054046011349993E-7</v>
      </c>
      <c r="AZ101" s="10">
        <f>3/24000000*OO[[#This Row],[108 (02JUL1985 09:00:00)-Water Temperature (C)]]*OO[[#This Row],[50]]</f>
        <v>4.6569032564250006E-7</v>
      </c>
      <c r="BA101" s="10">
        <f>3/24000000*OO[[#This Row],[109 (02JUL1985 12:00:00)-Water Temperature (C)]]*OO[[#This Row],[51]]</f>
        <v>3.9686191898049997E-7</v>
      </c>
      <c r="BB101" s="10">
        <f>3/24000000*OO[[#This Row],[110 (02JUL1985 15:00:00)-Water Temperature (C)]]*OO[[#This Row],[52]]</f>
        <v>3.1673794098824992E-7</v>
      </c>
      <c r="BC101" s="10">
        <f>3/24000000*OO[[#This Row],[111 (02JUL1985 18:00:00)-Water Temperature (C)]]*OO[[#This Row],[53]]</f>
        <v>2.4548486402510004E-7</v>
      </c>
      <c r="BD101" s="10">
        <f>3/24000000*OO[[#This Row],[112 (02JUL1985 21:00:00)-Water Temperature (C)]]*OO[[#This Row],[54]]</f>
        <v>1.88960102366775E-7</v>
      </c>
      <c r="BE101" s="10">
        <f>3/24000000*OO[[#This Row],[113 (03JUL1985 00:00:00)-Water Temperature (C)]]*OO[[#This Row],[55]]</f>
        <v>1.4785587754912498E-7</v>
      </c>
      <c r="BF101" s="10">
        <f>3/24000000*OO[[#This Row],[114 (03JUL1985 03:00:00)-Water Temperature (C)]]*OO[[#This Row],[56]]</f>
        <v>1.2246529357119999E-7</v>
      </c>
      <c r="BG101" s="10">
        <f>3/24000000*OO[[#This Row],[115 (03JUL1985 06:00:00)-Water Temperature (C)]]*OO[[#This Row],[57]]</f>
        <v>1.073186033721E-7</v>
      </c>
      <c r="BH101" s="10">
        <f>3/24000000*OO[[#This Row],[116 (03JUL1985 09:00:00)-Water Temperature (C)]]*OO[[#This Row],[58]]</f>
        <v>9.9968122990324986E-8</v>
      </c>
      <c r="BI101" s="10">
        <f>3/24000000*OO[[#This Row],[117 (03JUL1985 12:00:00)-Water Temperature (C)]]*OO[[#This Row],[59]]</f>
        <v>9.0273448226175016E-8</v>
      </c>
      <c r="BJ101" s="10">
        <f>3/24000000*OO[[#This Row],[118 (03JUL1985 15:00:00)-Water Temperature (C)]]*OO[[#This Row],[60]]</f>
        <v>8.2767721171037496E-8</v>
      </c>
      <c r="BK101" s="10">
        <f>3/24000000*OO[[#This Row],[119 (03JUL1985 18:00:00)-Water Temperature (C)]]*OO[[#This Row],[61]]</f>
        <v>7.6284206652724995E-8</v>
      </c>
      <c r="BL101" s="10">
        <f>3/24000000*OO[[#This Row],[120 (03JUL1985 21:00:00)-Water Temperature (C)]]*OO[[#This Row],[62]]</f>
        <v>6.79193504068E-8</v>
      </c>
      <c r="BM101" s="10">
        <f>3/24000000*OO[[#This Row],[121 (04JUL1985 00:00:00)-Water Temperature (C)]]*OO[[#This Row],[63]]</f>
        <v>5.9095313520749991E-8</v>
      </c>
      <c r="BN101" s="10">
        <f>3/24000000*OO[[#This Row],[122 (04JUL1985 03:00:00)-Water Temperature (C)]]*OO[[#This Row],[64]]</f>
        <v>5.222490628722501E-8</v>
      </c>
      <c r="BO101" s="10">
        <f>3/24000000*OO[[#This Row],[123 (04JUL1985 06:00:00)-Water Temperature (C)]]*OO[[#This Row],[65]]</f>
        <v>4.77908122850625E-8</v>
      </c>
      <c r="BP101" s="10">
        <f>3/24000000*OO[[#This Row],[124 (04JUL1985 09:00:00)-Water Temperature (C)]]*OO[[#This Row],[66]]</f>
        <v>4.6355740580449992E-8</v>
      </c>
      <c r="BQ101" s="10">
        <f>3/24000000*OO[[#This Row],[125 (04JUL1985 12:00:00)-Water Temperature (C)]]*OO[[#This Row],[67]]</f>
        <v>4.3990987490099992E-8</v>
      </c>
      <c r="BR101" s="10">
        <f>3/24000000*OO[[#This Row],[126 (04JUL1985 15:00:00)-Water Temperature (C)]]*OO[[#This Row],[68]]</f>
        <v>3.9881486271037501E-8</v>
      </c>
      <c r="BS101" s="10">
        <f>3/24000000*OO[[#This Row],[127 (04JUL1985 18:00:00)-Water Temperature (C)]]*OO[[#This Row],[69]]</f>
        <v>3.5759935376099992E-8</v>
      </c>
      <c r="BT101" s="10">
        <f>3/24000000*OO[[#This Row],[128 (04JUL1985 21:00:00)-Water Temperature (C)]]*OO[[#This Row],[70]]</f>
        <v>3.1712848865674996E-8</v>
      </c>
      <c r="BU101" s="10">
        <f>3/24000000*OO[[#This Row],[129 (05JUL1985 00:00:00)-Water Temperature (C)]]*OO[[#This Row],[71]]</f>
        <v>2.8068208374999998E-8</v>
      </c>
      <c r="BV101" s="10">
        <f>3/24000000*OO[[#This Row],[130 (05JUL1985 03:00:00)-Water Temperature (C)]]*OO[[#This Row],[72]]</f>
        <v>2.5856249106374997E-8</v>
      </c>
      <c r="BW101" s="10">
        <f>3/24000000*OO[[#This Row],[131 (05JUL1985 06:00:00)-Water Temperature (C)]]*OO[[#This Row],[73]]</f>
        <v>2.5226168605500001E-8</v>
      </c>
      <c r="BX101" s="10">
        <f>3/24000000*OO[[#This Row],[132 (05JUL1985 09:00:00)-Water Temperature (C)]]*OO[[#This Row],[74]]</f>
        <v>2.7265743483749997E-8</v>
      </c>
      <c r="BY101" s="10">
        <f>3/24000000*OO[[#This Row],[133 (05JUL1985 12:00:00)-Water Temperature (C)]]*OO[[#This Row],[75]]</f>
        <v>3.1063204378437503E-8</v>
      </c>
      <c r="BZ101" s="10">
        <f>3/24000000*OO[[#This Row],[134 (05JUL1985 15:00:00)-Water Temperature (C)]]*OO[[#This Row],[76]]</f>
        <v>3.4326429076499999E-8</v>
      </c>
      <c r="CA101" s="10">
        <f>3/24000000*OO[[#This Row],[135 (05JUL1985 18:00:00)-Water Temperature (C)]]*OO[[#This Row],[77]]</f>
        <v>3.599970443875E-8</v>
      </c>
      <c r="CB101" s="10">
        <f>3/24000000*OO[[#This Row],[136 (05JUL1985 21:00:00)-Water Temperature (C)]]*OO[[#This Row],[78]]</f>
        <v>3.5449653675149999E-8</v>
      </c>
      <c r="CC101" s="10">
        <f>3/24000000*OO[[#This Row],[137 (06JUL1985 00:00:00)-Water Temperature (C)]]*OO[[#This Row],[79]]</f>
        <v>3.3295755059187493E-8</v>
      </c>
      <c r="CD101" s="10">
        <f>3/24000000*OO[[#This Row],[138 (06JUL1985 03:00:00)-Water Temperature (C)]]*OO[[#This Row],[80]]</f>
        <v>3.0702291804187502E-8</v>
      </c>
      <c r="CE101" s="10">
        <f>3/24000000*OO[[#This Row],[139 (06JUL1985 06:00:00)-Water Temperature (C)]]*OO[[#This Row],[81]]</f>
        <v>2.8585115873437497E-8</v>
      </c>
      <c r="CF101" s="10">
        <f>3/24000000*OO[[#This Row],[140 (06JUL1985 09:00:00)-Water Temperature (C)]]*OO[[#This Row],[82]]</f>
        <v>2.8160974301324991E-8</v>
      </c>
      <c r="CG101" s="10">
        <f>3/24000000*OO[[#This Row],[141 (06JUL1985 12:00:00)-Water Temperature (C)]]*OO[[#This Row],[83]]</f>
        <v>2.8126714375499998E-8</v>
      </c>
      <c r="CH101" s="10">
        <f>3/24000000*OO[[#This Row],[142 (06JUL1985 15:00:00)-Water Temperature (C)]]*OO[[#This Row],[84]]</f>
        <v>2.7752137145000003E-8</v>
      </c>
      <c r="CI101" s="10">
        <f>3/24000000*OO[[#This Row],[143 (06JUL1985 18:00:00)-Water Temperature (C)]]*OO[[#This Row],[85]]</f>
        <v>2.6897236866149999E-8</v>
      </c>
      <c r="CJ101" s="10">
        <f>3/24000000*OO[[#This Row],[144 (06JUL1985 21:00:00)-Water Temperature (C)]]*OO[[#This Row],[86]]</f>
        <v>2.5377336895837494E-8</v>
      </c>
      <c r="CK101" s="10">
        <f>3/24000000*OO[[#This Row],[145 (07JUL1985 00:00:00)-Water Temperature (C)]]*OO[[#This Row],[87]]</f>
        <v>2.3217554353499999E-8</v>
      </c>
      <c r="CL101" s="10">
        <f>3/24000000*OO[[#This Row],[146 (07JUL1985 03:00:00)-Water Temperature (C)]]*OO[[#This Row],[88]]</f>
        <v>2.1705678188279995E-8</v>
      </c>
      <c r="CM101" s="10">
        <f>3/24000000*OO[[#This Row],[147 (07JUL1985 06:00:00)-Water Temperature (C)]]*OO[[#This Row],[89]]</f>
        <v>2.1036334165534998E-8</v>
      </c>
      <c r="CN101" s="10">
        <f>3/24000000*OO[[#This Row],[148 (07JUL1985 09:00:00)-Water Temperature (C)]]*OO[[#This Row],[90]]</f>
        <v>2.1277261307174999E-8</v>
      </c>
      <c r="CO101" s="10">
        <f>3/24000000*OO[[#This Row],[149 (07JUL1985 12:00:00)-Water Temperature (C)]]*OO[[#This Row],[91]]</f>
        <v>2.2051645567454996E-8</v>
      </c>
      <c r="CP101" s="10">
        <f>3/24000000*OO[[#This Row],[150 (07JUL1985 15:00:00)-Water Temperature (C)]]*OO[[#This Row],[92]]</f>
        <v>2.2051645567454996E-8</v>
      </c>
      <c r="CQ101" s="10">
        <f>3/24000000*OO[[#This Row],[151 (07JUL1985 18:00:00)-Water Temperature (C)]]*OO[[#This Row],[93]]</f>
        <v>2.2051645567454996E-8</v>
      </c>
      <c r="CR101" s="10">
        <f>3/24000000*OO[[#This Row],[152 (07JUL1985 21:00:00)-Water Temperature (C)]]*OO[[#This Row],[94]]</f>
        <v>2.2051645567454996E-8</v>
      </c>
      <c r="CS101" s="10">
        <f>3/24000000*OO[[#This Row],[153 (08JUL1985 00:00:00)-Water Temperature (C)]]*OO[[#This Row],[95]]</f>
        <v>2.2051645567454996E-8</v>
      </c>
      <c r="CT101" s="10">
        <f>3/24000000*OO[[#This Row],[154 (08JUL1985 03:00:00)-Water Temperature (C)]]*OO[[#This Row],[96]]</f>
        <v>2.2051645567454996E-8</v>
      </c>
      <c r="CU101" s="10">
        <f>3/24000000*OO[[#This Row],[155 (08JUL1985 06:00:00)-Water Temperature (C)]]*OO[[#This Row],[97]]</f>
        <v>2.2051645567454996E-8</v>
      </c>
      <c r="CV101" s="10">
        <f>3/24000000*OO[[#This Row],[156 (08JUL1985 09:00:00)-Water Temperature (C)]]*OO[[#This Row],[98]]</f>
        <v>2.2051645567454996E-8</v>
      </c>
      <c r="CW101" s="10">
        <f>3/24000000*OO[[#This Row],[157 (08JUL1985 12:00:00)-Water Temperature (C)]]*OO[[#This Row],[99]]</f>
        <v>2.2051645567454996E-8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2.1605190861787341E-32</v>
      </c>
      <c r="E102" s="10">
        <f>3/24*OO[[#This Row],[61 (26JUN1985 12:00:00)-Water Temperature (C)]]*OO[[#This Row],[3]]/SUM(OO[3])</f>
        <v>1.5527779710591434E-19</v>
      </c>
      <c r="F102" s="10">
        <f>3/24*OO[[#This Row],[62 (26JUN1985 15:00:00)-Water Temperature (C)]]*OO[[#This Row],[4]]/SUM(OO[4])</f>
        <v>2.2582822136804477E-8</v>
      </c>
      <c r="G102" s="10">
        <f>3/24*OO[[#This Row],[63 (26JUN1985 18:00:00)-Water Temperature (C)]]*OO[[#This Row],[5]]/SUM(OO[5])</f>
        <v>3.7880194812637695E-4</v>
      </c>
      <c r="H102" s="10">
        <f>3/24*OO[[#This Row],[64 (26JUN1985 21:00:00)-Water Temperature (C)]]*OO[[#This Row],[6]]/SUM(OO[6])</f>
        <v>1.9351454866928033E-2</v>
      </c>
      <c r="I102" s="10">
        <f>3/24*OO[[#This Row],[65 (27JUN1985 00:00:00)-Water Temperature (C)]]*OO[[#This Row],[7]]/SUM(OO[7])</f>
        <v>7.6361879829012907E-2</v>
      </c>
      <c r="J102" s="10">
        <f>3/24*OO[[#This Row],[66 (27JUN1985 03:00:00)-Water Temperature (C)]]*OO[[#This Row],[8]]/SUM(OO[8])</f>
        <v>6.4732244456590246E-2</v>
      </c>
      <c r="K102" s="10">
        <f>3/24*OO[[#This Row],[67 (27JUN1985 06:00:00)-Water Temperature (C)]]*OO[[#This Row],[9]]/SUM(OO[9])</f>
        <v>2.0139019620825097E-2</v>
      </c>
      <c r="L102" s="10">
        <f>3/24*OO[[#This Row],[68 (27JUN1985 09:00:00)-Water Temperature (C)]]*OO[[#This Row],[10]]/SUM(OO[10])</f>
        <v>3.3230737355715318E-3</v>
      </c>
      <c r="M102" s="10">
        <f>3/24*OO[[#This Row],[69 (27JUN1985 12:00:00)-Water Temperature (C)]]*OO[[#This Row],[11]]/SUM(OO[11])</f>
        <v>3.9342444016294192E-4</v>
      </c>
      <c r="N102" s="10">
        <f>3/24*OO[[#This Row],[70 (27JUN1985 15:00:00)-Water Temperature (C)]]*OO[[#This Row],[12]]/SUM(OO[12])</f>
        <v>7.1866865411171862E-5</v>
      </c>
      <c r="O102" s="10">
        <f>3/24*OO[[#This Row],[71 (27JUN1985 18:00:00)-Water Temperature (C)]]*OO[[#This Row],[13]]/SUM(OO[13])</f>
        <v>4.1190994274761709E-5</v>
      </c>
      <c r="P102" s="10">
        <f>3/24*OO[[#This Row],[72 (27JUN1985 21:00:00)-Water Temperature (C)]]*OO[[#This Row],[14]]/SUM(OO[14])</f>
        <v>3.4545677919387315E-5</v>
      </c>
      <c r="Q102" s="10">
        <f>3/24*OO[[#This Row],[73 (28JUN1985 00:00:00)-Water Temperature (C)]]*OO[[#This Row],[15]]/SUM(OO[15])</f>
        <v>3.1125399976878405E-5</v>
      </c>
      <c r="R102" s="10">
        <f>3/24*OO[[#This Row],[74 (28JUN1985 03:00:00)-Water Temperature (C)]]*OO[[#This Row],[16]]/SUM(OO[16])</f>
        <v>3.1356204786749118E-5</v>
      </c>
      <c r="S102" s="10">
        <f>3/24*OO[[#This Row],[75 (28JUN1985 06:00:00)-Water Temperature (C)]]*OO[[#This Row],[17]]/SUM(OO[17])</f>
        <v>3.3102756937302167E-5</v>
      </c>
      <c r="T102" s="10">
        <f>3/24*OO[[#This Row],[76 (28JUN1985 09:00:00)-Water Temperature (C)]]*OO[[#This Row],[18]]/SUM(OO[18])</f>
        <v>3.3489581021262329E-5</v>
      </c>
      <c r="U102" s="10">
        <f>3/24*OO[[#This Row],[77 (28JUN1985 12:00:00)-Water Temperature (C)]]*OO[[#This Row],[19]]/SUM(OO[19])</f>
        <v>3.2259410743483961E-5</v>
      </c>
      <c r="V102" s="10">
        <f>3/24000000*OO[[#This Row],[78 (28JUN1985 15:00:00)-Water Temperature (C)]]*OO[[#This Row],[20]]</f>
        <v>2.9298384497250001E-5</v>
      </c>
      <c r="W102" s="10">
        <f>3/24000000*OO[[#This Row],[79 (28JUN1985 18:00:00)-Water Temperature (C)]]*OO[[#This Row],[21]]</f>
        <v>2.5665658020699997E-5</v>
      </c>
      <c r="X102" s="10">
        <f>3/24000000*OO[[#This Row],[80 (28JUN1985 21:00:00)-Water Temperature (C)]]*OO[[#This Row],[22]]</f>
        <v>2.2012095853687501E-5</v>
      </c>
      <c r="Y102" s="10">
        <f>3/24000000*OO[[#This Row],[81 (29JUN1985 00:00:00)-Water Temperature (C)]]*OO[[#This Row],[23]]</f>
        <v>1.8973778412599999E-5</v>
      </c>
      <c r="Z102" s="10">
        <f>3/24000000*OO[[#This Row],[82 (29JUN1985 03:00:00)-Water Temperature (C)]]*OO[[#This Row],[24]]</f>
        <v>1.6598440202277498E-5</v>
      </c>
      <c r="AA102" s="10">
        <f>3/24000000*OO[[#This Row],[83 (29JUN1985 06:00:00)-Water Temperature (C)]]*OO[[#This Row],[25]]</f>
        <v>1.4514750922957501E-5</v>
      </c>
      <c r="AB102" s="10">
        <f>3/24000000*OO[[#This Row],[84 (29JUN1985 09:00:00)-Water Temperature (C)]]*OO[[#This Row],[26]]</f>
        <v>1.287278119487E-5</v>
      </c>
      <c r="AC102" s="10">
        <f>3/24000000*OO[[#This Row],[85 (29JUN1985 12:00:00)-Water Temperature (C)]]*OO[[#This Row],[27]]</f>
        <v>1.1675582787982497E-5</v>
      </c>
      <c r="AD102" s="10">
        <f>3/24000000*OO[[#This Row],[86 (29JUN1985 15:00:00)-Water Temperature (C)]]*OO[[#This Row],[28]]</f>
        <v>1.0483962434687499E-5</v>
      </c>
      <c r="AE102" s="10">
        <f>3/24000000*OO[[#This Row],[88 (29JUN1985 21:00:00)-Water Temperature (C)]]*OO[[#This Row],[30]]</f>
        <v>7.9424351895412515E-6</v>
      </c>
      <c r="AF102" s="10">
        <f>3/24000000*OO[[#This Row],[88 (29JUN1985 21:00:00)-Water Temperature (C)]]*OO[[#This Row],[30]]</f>
        <v>7.9424351895412515E-6</v>
      </c>
      <c r="AG102" s="10">
        <f>3/24000000*OO[[#This Row],[89 (30JUN1985 00:00:00)-Water Temperature (C)]]*OO[[#This Row],[31]]</f>
        <v>6.77083795876125E-6</v>
      </c>
      <c r="AH102" s="10">
        <f>3/24000000*OO[[#This Row],[90 (30JUN1985 03:00:00)-Water Temperature (C)]]*OO[[#This Row],[32]]</f>
        <v>5.9315019291937499E-6</v>
      </c>
      <c r="AI102" s="10">
        <f>3/24000000*OO[[#This Row],[91 (30JUN1985 06:00:00)-Water Temperature (C)]]*OO[[#This Row],[33]]</f>
        <v>5.2457665762499998E-6</v>
      </c>
      <c r="AJ102" s="10">
        <f>3/24000000*OO[[#This Row],[92 (30JUN1985 09:00:00)-Water Temperature (C)]]*OO[[#This Row],[34]]</f>
        <v>4.7920571963549995E-6</v>
      </c>
      <c r="AK102" s="10">
        <f>3/24000000*OO[[#This Row],[93 (30JUN1985 12:00:00)-Water Temperature (C)]]*OO[[#This Row],[35]]</f>
        <v>4.3912738943325004E-6</v>
      </c>
      <c r="AL102" s="10">
        <f>3/24000000*OO[[#This Row],[94 (30JUN1985 15:00:00)-Water Temperature (C)]]*OO[[#This Row],[36]]</f>
        <v>3.9222694680974998E-6</v>
      </c>
      <c r="AM102" s="10">
        <f>3/24000000*OO[[#This Row],[95 (30JUN1985 18:00:00)-Water Temperature (C)]]*OO[[#This Row],[37]]</f>
        <v>3.5090180198275E-6</v>
      </c>
      <c r="AN102" s="10">
        <f>3/24000000*OO[[#This Row],[96 (30JUN1985 21:00:00)-Water Temperature (C)]]*OO[[#This Row],[38]]</f>
        <v>3.0730285339437498E-6</v>
      </c>
      <c r="AO102" s="10">
        <f>3/24000000*OO[[#This Row],[97 (01JUL1985 00:00:00)-Water Temperature (C)]]*OO[[#This Row],[39]]</f>
        <v>2.5811491123049992E-6</v>
      </c>
      <c r="AP102" s="10">
        <f>3/24000000*OO[[#This Row],[98 (01JUL1985 03:00:00)-Water Temperature (C)]]*OO[[#This Row],[40]]</f>
        <v>2.1817989804E-6</v>
      </c>
      <c r="AQ102" s="10">
        <f>3/24000000*OO[[#This Row],[99 (01JUL1985 06:00:00)-Water Temperature (C)]]*OO[[#This Row],[41]]</f>
        <v>1.8845934737532497E-6</v>
      </c>
      <c r="AR102" s="10">
        <f>3/24000000*OO[[#This Row],[100 (01JUL1985 09:00:00)-Water Temperature (C)]]*OO[[#This Row],[42]]</f>
        <v>1.6854948742612502E-6</v>
      </c>
      <c r="AS102" s="10">
        <f>3/24000000*OO[[#This Row],[101 (01JUL1985 12:00:00)-Water Temperature (C)]]*OO[[#This Row],[43]]</f>
        <v>1.4834098367974999E-6</v>
      </c>
      <c r="AT102" s="10">
        <f>3/24000000*OO[[#This Row],[102 (01JUL1985 15:00:00)-Water Temperature (C)]]*OO[[#This Row],[44]]</f>
        <v>1.263577858903E-6</v>
      </c>
      <c r="AU102" s="10">
        <f>3/24000000*OO[[#This Row],[103 (01JUL1985 18:00:00)-Water Temperature (C)]]*OO[[#This Row],[45]]</f>
        <v>1.0637966426812499E-6</v>
      </c>
      <c r="AV102" s="10">
        <f>3/24000000*OO[[#This Row],[104 (01JUL1985 21:00:00)-Water Temperature (C)]]*OO[[#This Row],[46]]</f>
        <v>8.7604129873124995E-7</v>
      </c>
      <c r="AW102" s="10">
        <f>3/24000000*OO[[#This Row],[105 (02JUL1985 00:00:00)-Water Temperature (C)]]*OO[[#This Row],[47]]</f>
        <v>7.1608764178874995E-7</v>
      </c>
      <c r="AX102" s="10">
        <f>3/24000000*OO[[#This Row],[106 (02JUL1985 03:00:00)-Water Temperature (C)]]*OO[[#This Row],[48]]</f>
        <v>6.0514509546750007E-7</v>
      </c>
      <c r="AY102" s="10">
        <f>3/24000000*OO[[#This Row],[107 (02JUL1985 06:00:00)-Water Temperature (C)]]*OO[[#This Row],[49]]</f>
        <v>5.2765241003999996E-7</v>
      </c>
      <c r="AZ102" s="10">
        <f>3/24000000*OO[[#This Row],[108 (02JUL1985 09:00:00)-Water Temperature (C)]]*OO[[#This Row],[50]]</f>
        <v>4.7407454190249996E-7</v>
      </c>
      <c r="BA102" s="10">
        <f>3/24000000*OO[[#This Row],[109 (02JUL1985 12:00:00)-Water Temperature (C)]]*OO[[#This Row],[51]]</f>
        <v>4.0666141694062497E-7</v>
      </c>
      <c r="BB102" s="10">
        <f>3/24000000*OO[[#This Row],[110 (02JUL1985 15:00:00)-Water Temperature (C)]]*OO[[#This Row],[52]]</f>
        <v>3.2605778523374997E-7</v>
      </c>
      <c r="BC102" s="10">
        <f>3/24000000*OO[[#This Row],[111 (02JUL1985 18:00:00)-Water Temperature (C)]]*OO[[#This Row],[53]]</f>
        <v>2.5246607850049996E-7</v>
      </c>
      <c r="BD102" s="10">
        <f>3/24000000*OO[[#This Row],[112 (02JUL1985 21:00:00)-Water Temperature (C)]]*OO[[#This Row],[54]]</f>
        <v>1.9338136185531247E-7</v>
      </c>
      <c r="BE102" s="10">
        <f>3/24000000*OO[[#This Row],[113 (03JUL1985 00:00:00)-Water Temperature (C)]]*OO[[#This Row],[55]]</f>
        <v>1.5051285052672501E-7</v>
      </c>
      <c r="BF102" s="10">
        <f>3/24000000*OO[[#This Row],[114 (03JUL1985 03:00:00)-Water Temperature (C)]]*OO[[#This Row],[56]]</f>
        <v>1.2388459083280001E-7</v>
      </c>
      <c r="BG102" s="10">
        <f>3/24000000*OO[[#This Row],[115 (03JUL1985 06:00:00)-Water Temperature (C)]]*OO[[#This Row],[57]]</f>
        <v>1.0825212340259999E-7</v>
      </c>
      <c r="BH102" s="10">
        <f>3/24000000*OO[[#This Row],[116 (03JUL1985 09:00:00)-Water Temperature (C)]]*OO[[#This Row],[58]]</f>
        <v>1.0076984735062498E-7</v>
      </c>
      <c r="BI102" s="10">
        <f>3/24000000*OO[[#This Row],[117 (03JUL1985 12:00:00)-Water Temperature (C)]]*OO[[#This Row],[59]]</f>
        <v>9.1183452849562507E-8</v>
      </c>
      <c r="BJ102" s="10">
        <f>3/24000000*OO[[#This Row],[118 (03JUL1985 15:00:00)-Water Temperature (C)]]*OO[[#This Row],[60]]</f>
        <v>8.3671740466087509E-8</v>
      </c>
      <c r="BK102" s="10">
        <f>3/24000000*OO[[#This Row],[119 (03JUL1985 18:00:00)-Water Temperature (C)]]*OO[[#This Row],[61]]</f>
        <v>7.7028945434549984E-8</v>
      </c>
      <c r="BL102" s="10">
        <f>3/24000000*OO[[#This Row],[120 (03JUL1985 21:00:00)-Water Temperature (C)]]*OO[[#This Row],[62]]</f>
        <v>6.86216980004625E-8</v>
      </c>
      <c r="BM102" s="10">
        <f>3/24000000*OO[[#This Row],[121 (04JUL1985 00:00:00)-Water Temperature (C)]]*OO[[#This Row],[63]]</f>
        <v>5.9660731811599995E-8</v>
      </c>
      <c r="BN102" s="10">
        <f>3/24000000*OO[[#This Row],[122 (04JUL1985 03:00:00)-Water Temperature (C)]]*OO[[#This Row],[64]]</f>
        <v>5.259083698775E-8</v>
      </c>
      <c r="BO102" s="10">
        <f>3/24000000*OO[[#This Row],[123 (04JUL1985 06:00:00)-Water Temperature (C)]]*OO[[#This Row],[65]]</f>
        <v>4.81163637036E-8</v>
      </c>
      <c r="BP102" s="10">
        <f>3/24000000*OO[[#This Row],[124 (04JUL1985 09:00:00)-Water Temperature (C)]]*OO[[#This Row],[66]]</f>
        <v>4.6784120240674998E-8</v>
      </c>
      <c r="BQ102" s="10">
        <f>3/24000000*OO[[#This Row],[125 (04JUL1985 12:00:00)-Water Temperature (C)]]*OO[[#This Row],[67]]</f>
        <v>4.4630270611349997E-8</v>
      </c>
      <c r="BR102" s="10">
        <f>3/24000000*OO[[#This Row],[126 (04JUL1985 15:00:00)-Water Temperature (C)]]*OO[[#This Row],[68]]</f>
        <v>4.0592609093399996E-8</v>
      </c>
      <c r="BS102" s="10">
        <f>3/24000000*OO[[#This Row],[127 (04JUL1985 18:00:00)-Water Temperature (C)]]*OO[[#This Row],[69]]</f>
        <v>3.6327577207000003E-8</v>
      </c>
      <c r="BT102" s="10">
        <f>3/24000000*OO[[#This Row],[128 (04JUL1985 21:00:00)-Water Temperature (C)]]*OO[[#This Row],[70]]</f>
        <v>3.2102371290599998E-8</v>
      </c>
      <c r="BU102" s="10">
        <f>3/24000000*OO[[#This Row],[129 (05JUL1985 00:00:00)-Water Temperature (C)]]*OO[[#This Row],[71]]</f>
        <v>2.8319117408274997E-8</v>
      </c>
      <c r="BV102" s="10">
        <f>3/24000000*OO[[#This Row],[130 (05JUL1985 03:00:00)-Water Temperature (C)]]*OO[[#This Row],[72]]</f>
        <v>2.5965098307875002E-8</v>
      </c>
      <c r="BW102" s="10">
        <f>3/24000000*OO[[#This Row],[131 (05JUL1985 06:00:00)-Water Temperature (C)]]*OO[[#This Row],[73]]</f>
        <v>2.5195857715937496E-8</v>
      </c>
      <c r="BX102" s="10">
        <f>3/24000000*OO[[#This Row],[132 (05JUL1985 09:00:00)-Water Temperature (C)]]*OO[[#This Row],[74]]</f>
        <v>2.70581922653625E-8</v>
      </c>
      <c r="BY102" s="10">
        <f>3/24000000*OO[[#This Row],[133 (05JUL1985 12:00:00)-Water Temperature (C)]]*OO[[#This Row],[75]]</f>
        <v>3.0753352149687501E-8</v>
      </c>
      <c r="BZ102" s="10">
        <f>3/24000000*OO[[#This Row],[134 (05JUL1985 15:00:00)-Water Temperature (C)]]*OO[[#This Row],[76]]</f>
        <v>3.4140509752112503E-8</v>
      </c>
      <c r="CA102" s="10">
        <f>3/24000000*OO[[#This Row],[135 (05JUL1985 18:00:00)-Water Temperature (C)]]*OO[[#This Row],[77]]</f>
        <v>3.5930996991975E-8</v>
      </c>
      <c r="CB102" s="10">
        <f>3/24000000*OO[[#This Row],[136 (05JUL1985 21:00:00)-Water Temperature (C)]]*OO[[#This Row],[78]]</f>
        <v>3.5555932547125E-8</v>
      </c>
      <c r="CC102" s="10">
        <f>3/24000000*OO[[#This Row],[137 (06JUL1985 00:00:00)-Water Temperature (C)]]*OO[[#This Row],[79]]</f>
        <v>3.3473313485087506E-8</v>
      </c>
      <c r="CD102" s="10">
        <f>3/24000000*OO[[#This Row],[138 (06JUL1985 03:00:00)-Water Temperature (C)]]*OO[[#This Row],[80]]</f>
        <v>3.08937530397E-8</v>
      </c>
      <c r="CE102" s="10">
        <f>3/24000000*OO[[#This Row],[139 (06JUL1985 06:00:00)-Water Temperature (C)]]*OO[[#This Row],[81]]</f>
        <v>2.87724584448875E-8</v>
      </c>
      <c r="CF102" s="10">
        <f>3/24000000*OO[[#This Row],[140 (06JUL1985 09:00:00)-Water Temperature (C)]]*OO[[#This Row],[82]]</f>
        <v>2.8335049803499998E-8</v>
      </c>
      <c r="CG102" s="10">
        <f>3/24000000*OO[[#This Row],[141 (06JUL1985 12:00:00)-Water Temperature (C)]]*OO[[#This Row],[83]]</f>
        <v>2.834373360105E-8</v>
      </c>
      <c r="CH102" s="10">
        <f>3/24000000*OO[[#This Row],[142 (06JUL1985 15:00:00)-Water Temperature (C)]]*OO[[#This Row],[84]]</f>
        <v>2.80067519075E-8</v>
      </c>
      <c r="CI102" s="10">
        <f>3/24000000*OO[[#This Row],[143 (06JUL1985 18:00:00)-Water Temperature (C)]]*OO[[#This Row],[85]]</f>
        <v>2.7144245283599998E-8</v>
      </c>
      <c r="CJ102" s="10">
        <f>3/24000000*OO[[#This Row],[144 (06JUL1985 21:00:00)-Water Temperature (C)]]*OO[[#This Row],[86]]</f>
        <v>2.557656383355E-8</v>
      </c>
      <c r="CK102" s="10">
        <f>3/24000000*OO[[#This Row],[145 (07JUL1985 00:00:00)-Water Temperature (C)]]*OO[[#This Row],[87]]</f>
        <v>2.336486027175E-8</v>
      </c>
      <c r="CL102" s="10">
        <f>3/24000000*OO[[#This Row],[146 (07JUL1985 03:00:00)-Water Temperature (C)]]*OO[[#This Row],[88]]</f>
        <v>2.176766036367E-8</v>
      </c>
      <c r="CM102" s="10">
        <f>3/24000000*OO[[#This Row],[147 (07JUL1985 06:00:00)-Water Temperature (C)]]*OO[[#This Row],[89]]</f>
        <v>2.104943400801375E-8</v>
      </c>
      <c r="CN102" s="10">
        <f>3/24000000*OO[[#This Row],[148 (07JUL1985 09:00:00)-Water Temperature (C)]]*OO[[#This Row],[90]]</f>
        <v>2.1276476447524998E-8</v>
      </c>
      <c r="CO102" s="10">
        <f>3/24000000*OO[[#This Row],[149 (07JUL1985 12:00:00)-Water Temperature (C)]]*OO[[#This Row],[91]]</f>
        <v>2.2060837432150002E-8</v>
      </c>
      <c r="CP102" s="10">
        <f>3/24000000*OO[[#This Row],[150 (07JUL1985 15:00:00)-Water Temperature (C)]]*OO[[#This Row],[92]]</f>
        <v>2.2060837432150002E-8</v>
      </c>
      <c r="CQ102" s="10">
        <f>3/24000000*OO[[#This Row],[151 (07JUL1985 18:00:00)-Water Temperature (C)]]*OO[[#This Row],[93]]</f>
        <v>2.2060837432150002E-8</v>
      </c>
      <c r="CR102" s="10">
        <f>3/24000000*OO[[#This Row],[152 (07JUL1985 21:00:00)-Water Temperature (C)]]*OO[[#This Row],[94]]</f>
        <v>2.2060837432150002E-8</v>
      </c>
      <c r="CS102" s="10">
        <f>3/24000000*OO[[#This Row],[153 (08JUL1985 00:00:00)-Water Temperature (C)]]*OO[[#This Row],[95]]</f>
        <v>2.2060837432150002E-8</v>
      </c>
      <c r="CT102" s="10">
        <f>3/24000000*OO[[#This Row],[154 (08JUL1985 03:00:00)-Water Temperature (C)]]*OO[[#This Row],[96]]</f>
        <v>2.2060837432150002E-8</v>
      </c>
      <c r="CU102" s="10">
        <f>3/24000000*OO[[#This Row],[155 (08JUL1985 06:00:00)-Water Temperature (C)]]*OO[[#This Row],[97]]</f>
        <v>2.2060837432150002E-8</v>
      </c>
      <c r="CV102" s="10">
        <f>3/24000000*OO[[#This Row],[156 (08JUL1985 09:00:00)-Water Temperature (C)]]*OO[[#This Row],[98]]</f>
        <v>2.2060837432150002E-8</v>
      </c>
      <c r="CW102" s="10">
        <f>3/24000000*OO[[#This Row],[157 (08JUL1985 12:00:00)-Water Temperature (C)]]*OO[[#This Row],[99]]</f>
        <v>2.2060837432150002E-8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3.2007880383375095E-33</v>
      </c>
      <c r="E103" s="10">
        <f>3/24*OO[[#This Row],[61 (26JUN1985 12:00:00)-Water Temperature (C)]]*OO[[#This Row],[3]]/SUM(OO[3])</f>
        <v>2.6987132191435754E-20</v>
      </c>
      <c r="F103" s="10">
        <f>3/24*OO[[#This Row],[62 (26JUN1985 15:00:00)-Water Temperature (C)]]*OO[[#This Row],[4]]/SUM(OO[4])</f>
        <v>6.8225355588430282E-9</v>
      </c>
      <c r="G103" s="10">
        <f>3/24*OO[[#This Row],[63 (26JUN1985 18:00:00)-Water Temperature (C)]]*OO[[#This Row],[5]]/SUM(OO[5])</f>
        <v>2.4919583654925501E-4</v>
      </c>
      <c r="H103" s="10">
        <f>3/24*OO[[#This Row],[64 (26JUN1985 21:00:00)-Water Temperature (C)]]*OO[[#This Row],[6]]/SUM(OO[6])</f>
        <v>1.6072336990423017E-2</v>
      </c>
      <c r="I103" s="10">
        <f>3/24*OO[[#This Row],[65 (27JUN1985 00:00:00)-Water Temperature (C)]]*OO[[#This Row],[7]]/SUM(OO[7])</f>
        <v>7.3590571135280697E-2</v>
      </c>
      <c r="J103" s="10">
        <f>3/24*OO[[#This Row],[66 (27JUN1985 03:00:00)-Water Temperature (C)]]*OO[[#This Row],[8]]/SUM(OO[8])</f>
        <v>6.9158906452541816E-2</v>
      </c>
      <c r="K103" s="10">
        <f>3/24*OO[[#This Row],[67 (27JUN1985 06:00:00)-Water Temperature (C)]]*OO[[#This Row],[9]]/SUM(OO[9])</f>
        <v>2.3184885169166985E-2</v>
      </c>
      <c r="L103" s="10">
        <f>3/24*OO[[#This Row],[68 (27JUN1985 09:00:00)-Water Temperature (C)]]*OO[[#This Row],[10]]/SUM(OO[10])</f>
        <v>4.0215797753254826E-3</v>
      </c>
      <c r="M103" s="10">
        <f>3/24*OO[[#This Row],[69 (27JUN1985 12:00:00)-Water Temperature (C)]]*OO[[#This Row],[11]]/SUM(OO[11])</f>
        <v>4.8260315241625362E-4</v>
      </c>
      <c r="N103" s="10">
        <f>3/24*OO[[#This Row],[70 (27JUN1985 15:00:00)-Water Temperature (C)]]*OO[[#This Row],[12]]/SUM(OO[12])</f>
        <v>8.0688944758061182E-5</v>
      </c>
      <c r="O103" s="10">
        <f>3/24*OO[[#This Row],[71 (27JUN1985 18:00:00)-Water Temperature (C)]]*OO[[#This Row],[13]]/SUM(OO[13])</f>
        <v>4.2676805107027876E-5</v>
      </c>
      <c r="P103" s="10">
        <f>3/24*OO[[#This Row],[72 (27JUN1985 21:00:00)-Water Temperature (C)]]*OO[[#This Row],[14]]/SUM(OO[14])</f>
        <v>3.5312071962667863E-5</v>
      </c>
      <c r="Q103" s="10">
        <f>3/24*OO[[#This Row],[73 (28JUN1985 00:00:00)-Water Temperature (C)]]*OO[[#This Row],[15]]/SUM(OO[15])</f>
        <v>3.1550640947338743E-5</v>
      </c>
      <c r="R103" s="10">
        <f>3/24*OO[[#This Row],[74 (28JUN1985 03:00:00)-Water Temperature (C)]]*OO[[#This Row],[16]]/SUM(OO[16])</f>
        <v>3.1482475647047784E-5</v>
      </c>
      <c r="S103" s="10">
        <f>3/24*OO[[#This Row],[75 (28JUN1985 06:00:00)-Water Temperature (C)]]*OO[[#This Row],[17]]/SUM(OO[17])</f>
        <v>3.3235856392990217E-5</v>
      </c>
      <c r="T103" s="10">
        <f>3/24*OO[[#This Row],[76 (28JUN1985 09:00:00)-Water Temperature (C)]]*OO[[#This Row],[18]]/SUM(OO[18])</f>
        <v>3.3809521773095929E-5</v>
      </c>
      <c r="U103" s="10">
        <f>3/24*OO[[#This Row],[77 (28JUN1985 12:00:00)-Water Temperature (C)]]*OO[[#This Row],[19]]/SUM(OO[19])</f>
        <v>3.2730674767658808E-5</v>
      </c>
      <c r="V103" s="10">
        <f>3/24000000*OO[[#This Row],[78 (28JUN1985 15:00:00)-Water Temperature (C)]]*OO[[#This Row],[20]]</f>
        <v>2.9827061564024997E-5</v>
      </c>
      <c r="W103" s="10">
        <f>3/24000000*OO[[#This Row],[79 (28JUN1985 18:00:00)-Water Temperature (C)]]*OO[[#This Row],[21]]</f>
        <v>2.6140233840499997E-5</v>
      </c>
      <c r="X103" s="10">
        <f>3/24000000*OO[[#This Row],[80 (28JUN1985 21:00:00)-Water Temperature (C)]]*OO[[#This Row],[22]]</f>
        <v>2.2405204846249999E-5</v>
      </c>
      <c r="Y103" s="10">
        <f>3/24000000*OO[[#This Row],[81 (29JUN1985 00:00:00)-Water Temperature (C)]]*OO[[#This Row],[23]]</f>
        <v>1.9253974301099997E-5</v>
      </c>
      <c r="Z103" s="10">
        <f>3/24000000*OO[[#This Row],[82 (29JUN1985 03:00:00)-Water Temperature (C)]]*OO[[#This Row],[24]]</f>
        <v>1.6811872192747498E-5</v>
      </c>
      <c r="AA103" s="10">
        <f>3/24000000*OO[[#This Row],[83 (29JUN1985 06:00:00)-Water Temperature (C)]]*OO[[#This Row],[25]]</f>
        <v>1.4673660066620001E-5</v>
      </c>
      <c r="AB103" s="10">
        <f>3/24000000*OO[[#This Row],[84 (29JUN1985 09:00:00)-Water Temperature (C)]]*OO[[#This Row],[26]]</f>
        <v>1.300051689432375E-5</v>
      </c>
      <c r="AC103" s="10">
        <f>3/24000000*OO[[#This Row],[85 (29JUN1985 12:00:00)-Water Temperature (C)]]*OO[[#This Row],[27]]</f>
        <v>1.1782974240779999E-5</v>
      </c>
      <c r="AD103" s="10">
        <f>3/24000000*OO[[#This Row],[86 (29JUN1985 15:00:00)-Water Temperature (C)]]*OO[[#This Row],[28]]</f>
        <v>1.0584399870134997E-5</v>
      </c>
      <c r="AE103" s="10">
        <f>3/24000000*OO[[#This Row],[88 (29JUN1985 21:00:00)-Water Temperature (C)]]*OO[[#This Row],[30]]</f>
        <v>8.0059443970012484E-6</v>
      </c>
      <c r="AF103" s="10">
        <f>3/24000000*OO[[#This Row],[88 (29JUN1985 21:00:00)-Water Temperature (C)]]*OO[[#This Row],[30]]</f>
        <v>8.0059443970012484E-6</v>
      </c>
      <c r="AG103" s="10">
        <f>3/24000000*OO[[#This Row],[89 (30JUN1985 00:00:00)-Water Temperature (C)]]*OO[[#This Row],[31]]</f>
        <v>6.8027338425149993E-6</v>
      </c>
      <c r="AH103" s="10">
        <f>3/24000000*OO[[#This Row],[90 (30JUN1985 03:00:00)-Water Temperature (C)]]*OO[[#This Row],[32]]</f>
        <v>5.9362647030724999E-6</v>
      </c>
      <c r="AI103" s="10">
        <f>3/24000000*OO[[#This Row],[91 (30JUN1985 06:00:00)-Water Temperature (C)]]*OO[[#This Row],[33]]</f>
        <v>5.24291502783125E-6</v>
      </c>
      <c r="AJ103" s="10">
        <f>3/24000000*OO[[#This Row],[92 (30JUN1985 09:00:00)-Water Temperature (C)]]*OO[[#This Row],[34]]</f>
        <v>4.7846798372375001E-6</v>
      </c>
      <c r="AK103" s="10">
        <f>3/24000000*OO[[#This Row],[93 (30JUN1985 12:00:00)-Water Temperature (C)]]*OO[[#This Row],[35]]</f>
        <v>4.3806694225449993E-6</v>
      </c>
      <c r="AL103" s="10">
        <f>3/24000000*OO[[#This Row],[94 (30JUN1985 15:00:00)-Water Temperature (C)]]*OO[[#This Row],[36]]</f>
        <v>3.9130982617449996E-6</v>
      </c>
      <c r="AM103" s="10">
        <f>3/24000000*OO[[#This Row],[95 (30JUN1985 18:00:00)-Water Temperature (C)]]*OO[[#This Row],[37]]</f>
        <v>3.4939642946424997E-6</v>
      </c>
      <c r="AN103" s="10">
        <f>3/24000000*OO[[#This Row],[96 (30JUN1985 21:00:00)-Water Temperature (C)]]*OO[[#This Row],[38]]</f>
        <v>3.0535634344324997E-6</v>
      </c>
      <c r="AO103" s="10">
        <f>3/24000000*OO[[#This Row],[97 (01JUL1985 00:00:00)-Water Temperature (C)]]*OO[[#This Row],[39]]</f>
        <v>2.5607273317762498E-6</v>
      </c>
      <c r="AP103" s="10">
        <f>3/24000000*OO[[#This Row],[98 (01JUL1985 03:00:00)-Water Temperature (C)]]*OO[[#This Row],[40]]</f>
        <v>2.1551808261462498E-6</v>
      </c>
      <c r="AQ103" s="10">
        <f>3/24000000*OO[[#This Row],[99 (01JUL1985 06:00:00)-Water Temperature (C)]]*OO[[#This Row],[41]]</f>
        <v>1.8582156789182502E-6</v>
      </c>
      <c r="AR103" s="10">
        <f>3/24000000*OO[[#This Row],[100 (01JUL1985 09:00:00)-Water Temperature (C)]]*OO[[#This Row],[42]]</f>
        <v>1.6630885668675001E-6</v>
      </c>
      <c r="AS103" s="10">
        <f>3/24000000*OO[[#This Row],[101 (01JUL1985 12:00:00)-Water Temperature (C)]]*OO[[#This Row],[43]]</f>
        <v>1.4657774496475E-6</v>
      </c>
      <c r="AT103" s="10">
        <f>3/24000000*OO[[#This Row],[102 (01JUL1985 15:00:00)-Water Temperature (C)]]*OO[[#This Row],[44]]</f>
        <v>1.2488621726714998E-6</v>
      </c>
      <c r="AU103" s="10">
        <f>3/24000000*OO[[#This Row],[103 (01JUL1985 18:00:00)-Water Temperature (C)]]*OO[[#This Row],[45]]</f>
        <v>1.0478188069612498E-6</v>
      </c>
      <c r="AV103" s="10">
        <f>3/24000000*OO[[#This Row],[104 (01JUL1985 21:00:00)-Water Temperature (C)]]*OO[[#This Row],[46]]</f>
        <v>8.5853258893162482E-7</v>
      </c>
      <c r="AW103" s="10">
        <f>3/24000000*OO[[#This Row],[105 (02JUL1985 00:00:00)-Water Temperature (C)]]*OO[[#This Row],[47]]</f>
        <v>6.9871618367199996E-7</v>
      </c>
      <c r="AX103" s="10">
        <f>3/24000000*OO[[#This Row],[106 (02JUL1985 03:00:00)-Water Temperature (C)]]*OO[[#This Row],[48]]</f>
        <v>5.8738592028187503E-7</v>
      </c>
      <c r="AY103" s="10">
        <f>3/24000000*OO[[#This Row],[107 (02JUL1985 06:00:00)-Water Temperature (C)]]*OO[[#This Row],[49]]</f>
        <v>5.1181309238962507E-7</v>
      </c>
      <c r="AZ103" s="10">
        <f>3/24000000*OO[[#This Row],[108 (02JUL1985 09:00:00)-Water Temperature (C)]]*OO[[#This Row],[50]]</f>
        <v>4.6147562222399996E-7</v>
      </c>
      <c r="BA103" s="10">
        <f>3/24000000*OO[[#This Row],[109 (02JUL1985 12:00:00)-Water Temperature (C)]]*OO[[#This Row],[51]]</f>
        <v>3.9818634378950005E-7</v>
      </c>
      <c r="BB103" s="10">
        <f>3/24000000*OO[[#This Row],[110 (02JUL1985 15:00:00)-Water Temperature (C)]]*OO[[#This Row],[52]]</f>
        <v>3.2067983314574993E-7</v>
      </c>
      <c r="BC103" s="10">
        <f>3/24000000*OO[[#This Row],[111 (02JUL1985 18:00:00)-Water Temperature (C)]]*OO[[#This Row],[53]]</f>
        <v>2.481053554494125E-7</v>
      </c>
      <c r="BD103" s="10">
        <f>3/24000000*OO[[#This Row],[112 (02JUL1985 21:00:00)-Water Temperature (C)]]*OO[[#This Row],[54]]</f>
        <v>1.890861525008E-7</v>
      </c>
      <c r="BE103" s="10">
        <f>3/24000000*OO[[#This Row],[113 (03JUL1985 00:00:00)-Water Temperature (C)]]*OO[[#This Row],[55]]</f>
        <v>1.464083660023875E-7</v>
      </c>
      <c r="BF103" s="10">
        <f>3/24000000*OO[[#This Row],[114 (03JUL1985 03:00:00)-Water Temperature (C)]]*OO[[#This Row],[56]]</f>
        <v>1.1977219538824998E-7</v>
      </c>
      <c r="BG103" s="10">
        <f>3/24000000*OO[[#This Row],[115 (03JUL1985 06:00:00)-Water Temperature (C)]]*OO[[#This Row],[57]]</f>
        <v>1.0435392947760002E-7</v>
      </c>
      <c r="BH103" s="10">
        <f>3/24000000*OO[[#This Row],[116 (03JUL1985 09:00:00)-Water Temperature (C)]]*OO[[#This Row],[58]]</f>
        <v>9.7076385239525005E-8</v>
      </c>
      <c r="BI103" s="10">
        <f>3/24000000*OO[[#This Row],[117 (03JUL1985 12:00:00)-Water Temperature (C)]]*OO[[#This Row],[59]]</f>
        <v>8.797163598319998E-8</v>
      </c>
      <c r="BJ103" s="10">
        <f>3/24000000*OO[[#This Row],[118 (03JUL1985 15:00:00)-Water Temperature (C)]]*OO[[#This Row],[60]]</f>
        <v>8.0848285228574989E-8</v>
      </c>
      <c r="BK103" s="10">
        <f>3/24000000*OO[[#This Row],[119 (03JUL1985 18:00:00)-Water Temperature (C)]]*OO[[#This Row],[61]]</f>
        <v>7.4319057310299999E-8</v>
      </c>
      <c r="BL103" s="10">
        <f>3/24000000*OO[[#This Row],[120 (03JUL1985 21:00:00)-Water Temperature (C)]]*OO[[#This Row],[62]]</f>
        <v>6.6222274342224998E-8</v>
      </c>
      <c r="BM103" s="10">
        <f>3/24000000*OO[[#This Row],[121 (04JUL1985 00:00:00)-Water Temperature (C)]]*OO[[#This Row],[63]]</f>
        <v>5.7538033086187498E-8</v>
      </c>
      <c r="BN103" s="10">
        <f>3/24000000*OO[[#This Row],[122 (04JUL1985 03:00:00)-Water Temperature (C)]]*OO[[#This Row],[64]]</f>
        <v>5.0597827945249999E-8</v>
      </c>
      <c r="BO103" s="10">
        <f>3/24000000*OO[[#This Row],[123 (04JUL1985 06:00:00)-Water Temperature (C)]]*OO[[#This Row],[65]]</f>
        <v>4.6291546629474999E-8</v>
      </c>
      <c r="BP103" s="10">
        <f>3/24000000*OO[[#This Row],[124 (04JUL1985 09:00:00)-Water Temperature (C)]]*OO[[#This Row],[66]]</f>
        <v>4.5121924701299997E-8</v>
      </c>
      <c r="BQ103" s="10">
        <f>3/24000000*OO[[#This Row],[125 (04JUL1985 12:00:00)-Water Temperature (C)]]*OO[[#This Row],[67]]</f>
        <v>4.3254244498124998E-8</v>
      </c>
      <c r="BR103" s="10">
        <f>3/24000000*OO[[#This Row],[126 (04JUL1985 15:00:00)-Water Temperature (C)]]*OO[[#This Row],[68]]</f>
        <v>3.9481495528012503E-8</v>
      </c>
      <c r="BS103" s="10">
        <f>3/24000000*OO[[#This Row],[127 (04JUL1985 18:00:00)-Water Temperature (C)]]*OO[[#This Row],[69]]</f>
        <v>3.52773788283E-8</v>
      </c>
      <c r="BT103" s="10">
        <f>3/24000000*OO[[#This Row],[128 (04JUL1985 21:00:00)-Water Temperature (C)]]*OO[[#This Row],[70]]</f>
        <v>3.1062620039812497E-8</v>
      </c>
      <c r="BU103" s="10">
        <f>3/24000000*OO[[#This Row],[129 (05JUL1985 00:00:00)-Water Temperature (C)]]*OO[[#This Row],[71]]</f>
        <v>2.7316255516962501E-8</v>
      </c>
      <c r="BV103" s="10">
        <f>3/24000000*OO[[#This Row],[130 (05JUL1985 03:00:00)-Water Temperature (C)]]*OO[[#This Row],[72]]</f>
        <v>2.4939299894175005E-8</v>
      </c>
      <c r="BW103" s="10">
        <f>3/24000000*OO[[#This Row],[131 (05JUL1985 06:00:00)-Water Temperature (C)]]*OO[[#This Row],[73]]</f>
        <v>2.4081632925899998E-8</v>
      </c>
      <c r="BX103" s="10">
        <f>3/24000000*OO[[#This Row],[132 (05JUL1985 09:00:00)-Water Temperature (C)]]*OO[[#This Row],[74]]</f>
        <v>2.5715893880874996E-8</v>
      </c>
      <c r="BY103" s="10">
        <f>3/24000000*OO[[#This Row],[133 (05JUL1985 12:00:00)-Water Temperature (C)]]*OO[[#This Row],[75]]</f>
        <v>2.9137514461874996E-8</v>
      </c>
      <c r="BZ103" s="10">
        <f>3/24000000*OO[[#This Row],[134 (05JUL1985 15:00:00)-Water Temperature (C)]]*OO[[#This Row],[76]]</f>
        <v>3.2483088873112498E-8</v>
      </c>
      <c r="CA103" s="10">
        <f>3/24000000*OO[[#This Row],[135 (05JUL1985 18:00:00)-Water Temperature (C)]]*OO[[#This Row],[77]]</f>
        <v>3.4297242209999999E-8</v>
      </c>
      <c r="CB103" s="10">
        <f>3/24000000*OO[[#This Row],[136 (05JUL1985 21:00:00)-Water Temperature (C)]]*OO[[#This Row],[78]]</f>
        <v>3.4091707325437497E-8</v>
      </c>
      <c r="CC103" s="10">
        <f>3/24000000*OO[[#This Row],[137 (06JUL1985 00:00:00)-Water Temperature (C)]]*OO[[#This Row],[79]]</f>
        <v>3.2170768892324993E-8</v>
      </c>
      <c r="CD103" s="10">
        <f>3/24000000*OO[[#This Row],[138 (06JUL1985 03:00:00)-Water Temperature (C)]]*OO[[#This Row],[80]]</f>
        <v>2.9719051356150004E-8</v>
      </c>
      <c r="CE103" s="10">
        <f>3/24000000*OO[[#This Row],[139 (06JUL1985 06:00:00)-Water Temperature (C)]]*OO[[#This Row],[81]]</f>
        <v>2.7695314760924999E-8</v>
      </c>
      <c r="CF103" s="10">
        <f>3/24000000*OO[[#This Row],[140 (06JUL1985 09:00:00)-Water Temperature (C)]]*OO[[#This Row],[82]]</f>
        <v>2.7272507727262496E-8</v>
      </c>
      <c r="CG103" s="10">
        <f>3/24000000*OO[[#This Row],[141 (06JUL1985 12:00:00)-Water Temperature (C)]]*OO[[#This Row],[83]]</f>
        <v>2.7316959790450001E-8</v>
      </c>
      <c r="CH103" s="10">
        <f>3/24000000*OO[[#This Row],[142 (06JUL1985 15:00:00)-Water Temperature (C)]]*OO[[#This Row],[84]]</f>
        <v>2.7031809501712503E-8</v>
      </c>
      <c r="CI103" s="10">
        <f>3/24000000*OO[[#This Row],[143 (06JUL1985 18:00:00)-Water Temperature (C)]]*OO[[#This Row],[85]]</f>
        <v>2.6197340700700001E-8</v>
      </c>
      <c r="CJ103" s="10">
        <f>3/24000000*OO[[#This Row],[144 (06JUL1985 21:00:00)-Water Temperature (C)]]*OO[[#This Row],[86]]</f>
        <v>2.4647455342649998E-8</v>
      </c>
      <c r="CK103" s="10">
        <f>3/24000000*OO[[#This Row],[145 (07JUL1985 00:00:00)-Water Temperature (C)]]*OO[[#This Row],[87]]</f>
        <v>2.248132614849E-8</v>
      </c>
      <c r="CL103" s="10">
        <f>3/24000000*OO[[#This Row],[146 (07JUL1985 03:00:00)-Water Temperature (C)]]*OO[[#This Row],[88]]</f>
        <v>2.0877932831675001E-8</v>
      </c>
      <c r="CM103" s="10">
        <f>3/24000000*OO[[#This Row],[147 (07JUL1985 06:00:00)-Water Temperature (C)]]*OO[[#This Row],[89]]</f>
        <v>2.0145031647912501E-8</v>
      </c>
      <c r="CN103" s="10">
        <f>3/24000000*OO[[#This Row],[148 (07JUL1985 09:00:00)-Water Temperature (C)]]*OO[[#This Row],[90]]</f>
        <v>2.0354563471269996E-8</v>
      </c>
      <c r="CO103" s="10">
        <f>3/24000000*OO[[#This Row],[149 (07JUL1985 12:00:00)-Water Temperature (C)]]*OO[[#This Row],[91]]</f>
        <v>2.1112739318100002E-8</v>
      </c>
      <c r="CP103" s="10">
        <f>3/24000000*OO[[#This Row],[150 (07JUL1985 15:00:00)-Water Temperature (C)]]*OO[[#This Row],[92]]</f>
        <v>2.1112739318100002E-8</v>
      </c>
      <c r="CQ103" s="10">
        <f>3/24000000*OO[[#This Row],[151 (07JUL1985 18:00:00)-Water Temperature (C)]]*OO[[#This Row],[93]]</f>
        <v>2.1112739318100002E-8</v>
      </c>
      <c r="CR103" s="10">
        <f>3/24000000*OO[[#This Row],[152 (07JUL1985 21:00:00)-Water Temperature (C)]]*OO[[#This Row],[94]]</f>
        <v>2.1112739318100002E-8</v>
      </c>
      <c r="CS103" s="10">
        <f>3/24000000*OO[[#This Row],[153 (08JUL1985 00:00:00)-Water Temperature (C)]]*OO[[#This Row],[95]]</f>
        <v>2.1112739318100002E-8</v>
      </c>
      <c r="CT103" s="10">
        <f>3/24000000*OO[[#This Row],[154 (08JUL1985 03:00:00)-Water Temperature (C)]]*OO[[#This Row],[96]]</f>
        <v>2.1112739318100002E-8</v>
      </c>
      <c r="CU103" s="10">
        <f>3/24000000*OO[[#This Row],[155 (08JUL1985 06:00:00)-Water Temperature (C)]]*OO[[#This Row],[97]]</f>
        <v>2.1112739318100002E-8</v>
      </c>
      <c r="CV103" s="10">
        <f>3/24000000*OO[[#This Row],[156 (08JUL1985 09:00:00)-Water Temperature (C)]]*OO[[#This Row],[98]]</f>
        <v>2.1112739318100002E-8</v>
      </c>
      <c r="CW103" s="10">
        <f>3/24000000*OO[[#This Row],[157 (08JUL1985 12:00:00)-Water Temperature (C)]]*OO[[#This Row],[99]]</f>
        <v>2.1112739318100002E-8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4.1948783661169165E-34</v>
      </c>
      <c r="E104" s="10">
        <f>3/24*OO[[#This Row],[61 (26JUN1985 12:00:00)-Water Temperature (C)]]*OO[[#This Row],[3]]/SUM(OO[3])</f>
        <v>4.1108454103126832E-21</v>
      </c>
      <c r="F104" s="10">
        <f>3/24*OO[[#This Row],[62 (26JUN1985 15:00:00)-Water Temperature (C)]]*OO[[#This Row],[4]]/SUM(OO[4])</f>
        <v>1.5016963891845922E-9</v>
      </c>
      <c r="G104" s="10">
        <f>3/24*OO[[#This Row],[63 (26JUN1985 18:00:00)-Water Temperature (C)]]*OO[[#This Row],[5]]/SUM(OO[5])</f>
        <v>1.5722469359214273E-4</v>
      </c>
      <c r="H104" s="10">
        <f>3/24*OO[[#This Row],[64 (26JUN1985 21:00:00)-Water Temperature (C)]]*OO[[#This Row],[6]]/SUM(OO[6])</f>
        <v>1.3111647170413906E-2</v>
      </c>
      <c r="I104" s="10">
        <f>3/24*OO[[#This Row],[65 (27JUN1985 00:00:00)-Water Temperature (C)]]*OO[[#This Row],[7]]/SUM(OO[7])</f>
        <v>7.0948876843830569E-2</v>
      </c>
      <c r="J104" s="10">
        <f>3/24*OO[[#This Row],[66 (27JUN1985 03:00:00)-Water Temperature (C)]]*OO[[#This Row],[8]]/SUM(OO[8])</f>
        <v>7.5130649357134954E-2</v>
      </c>
      <c r="K104" s="10">
        <f>3/24*OO[[#This Row],[67 (27JUN1985 06:00:00)-Water Temperature (C)]]*OO[[#This Row],[9]]/SUM(OO[9])</f>
        <v>2.7537123746291567E-2</v>
      </c>
      <c r="L104" s="10">
        <f>3/24*OO[[#This Row],[68 (27JUN1985 09:00:00)-Water Temperature (C)]]*OO[[#This Row],[10]]/SUM(OO[10])</f>
        <v>5.0846818901257706E-3</v>
      </c>
      <c r="M104" s="10">
        <f>3/24*OO[[#This Row],[69 (27JUN1985 12:00:00)-Water Temperature (C)]]*OO[[#This Row],[11]]/SUM(OO[11])</f>
        <v>6.2505447907620481E-4</v>
      </c>
      <c r="N104" s="10">
        <f>3/24*OO[[#This Row],[70 (27JUN1985 15:00:00)-Water Temperature (C)]]*OO[[#This Row],[12]]/SUM(OO[12])</f>
        <v>9.5481930300556726E-5</v>
      </c>
      <c r="O104" s="10">
        <f>3/24*OO[[#This Row],[71 (27JUN1985 18:00:00)-Water Temperature (C)]]*OO[[#This Row],[13]]/SUM(OO[13])</f>
        <v>4.5438813074373848E-5</v>
      </c>
      <c r="P104" s="10">
        <f>3/24*OO[[#This Row],[72 (27JUN1985 21:00:00)-Water Temperature (C)]]*OO[[#This Row],[14]]/SUM(OO[14])</f>
        <v>3.6878316280830121E-5</v>
      </c>
      <c r="Q104" s="10">
        <f>3/24*OO[[#This Row],[73 (28JUN1985 00:00:00)-Water Temperature (C)]]*OO[[#This Row],[15]]/SUM(OO[15])</f>
        <v>3.2656178281514192E-5</v>
      </c>
      <c r="R104" s="10">
        <f>3/24*OO[[#This Row],[74 (28JUN1985 03:00:00)-Water Temperature (C)]]*OO[[#This Row],[16]]/SUM(OO[16])</f>
        <v>3.2216917263705066E-5</v>
      </c>
      <c r="S104" s="10">
        <f>3/24*OO[[#This Row],[75 (28JUN1985 06:00:00)-Water Temperature (C)]]*OO[[#This Row],[17]]/SUM(OO[17])</f>
        <v>3.3976639600117574E-5</v>
      </c>
      <c r="T104" s="10">
        <f>3/24*OO[[#This Row],[76 (28JUN1985 09:00:00)-Water Temperature (C)]]*OO[[#This Row],[18]]/SUM(OO[18])</f>
        <v>3.4773498337776603E-5</v>
      </c>
      <c r="U104" s="10">
        <f>3/24*OO[[#This Row],[77 (28JUN1985 12:00:00)-Water Temperature (C)]]*OO[[#This Row],[19]]/SUM(OO[19])</f>
        <v>3.3870020749655655E-5</v>
      </c>
      <c r="V104" s="10">
        <f>3/24000000*OO[[#This Row],[78 (28JUN1985 15:00:00)-Water Temperature (C)]]*OO[[#This Row],[20]]</f>
        <v>3.0981196825312505E-5</v>
      </c>
      <c r="W104" s="10">
        <f>3/24000000*OO[[#This Row],[79 (28JUN1985 18:00:00)-Water Temperature (C)]]*OO[[#This Row],[21]]</f>
        <v>2.7176589514900002E-5</v>
      </c>
      <c r="X104" s="10">
        <f>3/24000000*OO[[#This Row],[80 (28JUN1985 21:00:00)-Water Temperature (C)]]*OO[[#This Row],[22]]</f>
        <v>2.3277865428987501E-5</v>
      </c>
      <c r="Y104" s="10">
        <f>3/24000000*OO[[#This Row],[81 (29JUN1985 00:00:00)-Water Temperature (C)]]*OO[[#This Row],[23]]</f>
        <v>1.9950190458615002E-5</v>
      </c>
      <c r="Z104" s="10">
        <f>3/24000000*OO[[#This Row],[82 (29JUN1985 03:00:00)-Water Temperature (C)]]*OO[[#This Row],[24]]</f>
        <v>1.7385424681110001E-5</v>
      </c>
      <c r="AA104" s="10">
        <f>3/24000000*OO[[#This Row],[83 (29JUN1985 06:00:00)-Water Temperature (C)]]*OO[[#This Row],[25]]</f>
        <v>1.5149799215758749E-5</v>
      </c>
      <c r="AB104" s="10">
        <f>3/24000000*OO[[#This Row],[84 (29JUN1985 09:00:00)-Water Temperature (C)]]*OO[[#This Row],[26]]</f>
        <v>1.341412548133E-5</v>
      </c>
      <c r="AC104" s="10">
        <f>3/24000000*OO[[#This Row],[85 (29JUN1985 12:00:00)-Water Temperature (C)]]*OO[[#This Row],[27]]</f>
        <v>1.2156083195024998E-5</v>
      </c>
      <c r="AD104" s="10">
        <f>3/24000000*OO[[#This Row],[86 (29JUN1985 15:00:00)-Water Temperature (C)]]*OO[[#This Row],[28]]</f>
        <v>1.09305653891E-5</v>
      </c>
      <c r="AE104" s="10">
        <f>3/24000000*OO[[#This Row],[88 (29JUN1985 21:00:00)-Water Temperature (C)]]*OO[[#This Row],[30]]</f>
        <v>8.2638703553250005E-6</v>
      </c>
      <c r="AF104" s="10">
        <f>3/24000000*OO[[#This Row],[88 (29JUN1985 21:00:00)-Water Temperature (C)]]*OO[[#This Row],[30]]</f>
        <v>8.2638703553250005E-6</v>
      </c>
      <c r="AG104" s="10">
        <f>3/24000000*OO[[#This Row],[89 (30JUN1985 00:00:00)-Water Temperature (C)]]*OO[[#This Row],[31]]</f>
        <v>7.0035306746875003E-6</v>
      </c>
      <c r="AH104" s="10">
        <f>3/24000000*OO[[#This Row],[90 (30JUN1985 03:00:00)-Water Temperature (C)]]*OO[[#This Row],[32]]</f>
        <v>6.0886220076325002E-6</v>
      </c>
      <c r="AI104" s="10">
        <f>3/24000000*OO[[#This Row],[91 (30JUN1985 06:00:00)-Water Temperature (C)]]*OO[[#This Row],[33]]</f>
        <v>5.3726302849049998E-6</v>
      </c>
      <c r="AJ104" s="10">
        <f>3/24000000*OO[[#This Row],[92 (30JUN1985 09:00:00)-Water Temperature (C)]]*OO[[#This Row],[34]]</f>
        <v>4.9042545997462495E-6</v>
      </c>
      <c r="AK104" s="10">
        <f>3/24000000*OO[[#This Row],[93 (30JUN1985 12:00:00)-Water Temperature (C)]]*OO[[#This Row],[35]]</f>
        <v>4.4916915622312504E-6</v>
      </c>
      <c r="AL104" s="10">
        <f>3/24000000*OO[[#This Row],[94 (30JUN1985 15:00:00)-Water Temperature (C)]]*OO[[#This Row],[36]]</f>
        <v>4.0199383558912495E-6</v>
      </c>
      <c r="AM104" s="10">
        <f>3/24000000*OO[[#This Row],[95 (30JUN1985 18:00:00)-Water Temperature (C)]]*OO[[#This Row],[37]]</f>
        <v>3.5883446746275003E-6</v>
      </c>
      <c r="AN104" s="10">
        <f>3/24000000*OO[[#This Row],[96 (30JUN1985 21:00:00)-Water Temperature (C)]]*OO[[#This Row],[38]]</f>
        <v>3.1337127048712497E-6</v>
      </c>
      <c r="AO104" s="10">
        <f>3/24000000*OO[[#This Row],[97 (01JUL1985 00:00:00)-Water Temperature (C)]]*OO[[#This Row],[39]]</f>
        <v>2.6273803184999997E-6</v>
      </c>
      <c r="AP104" s="10">
        <f>3/24000000*OO[[#This Row],[98 (01JUL1985 03:00:00)-Water Temperature (C)]]*OO[[#This Row],[40]]</f>
        <v>2.2044553237037498E-6</v>
      </c>
      <c r="AQ104" s="10">
        <f>3/24000000*OO[[#This Row],[99 (01JUL1985 06:00:00)-Water Temperature (C)]]*OO[[#This Row],[41]]</f>
        <v>1.8979883672479997E-6</v>
      </c>
      <c r="AR104" s="10">
        <f>3/24000000*OO[[#This Row],[100 (01JUL1985 09:00:00)-Water Temperature (C)]]*OO[[#This Row],[42]]</f>
        <v>1.70254895069375E-6</v>
      </c>
      <c r="AS104" s="10">
        <f>3/24000000*OO[[#This Row],[101 (01JUL1985 12:00:00)-Water Temperature (C)]]*OO[[#This Row],[43]]</f>
        <v>1.5062129343167501E-6</v>
      </c>
      <c r="AT104" s="10">
        <f>3/24000000*OO[[#This Row],[102 (01JUL1985 15:00:00)-Water Temperature (C)]]*OO[[#This Row],[44]]</f>
        <v>1.2875957733599996E-6</v>
      </c>
      <c r="AU104" s="10">
        <f>3/24000000*OO[[#This Row],[103 (01JUL1985 18:00:00)-Water Temperature (C)]]*OO[[#This Row],[45]]</f>
        <v>1.0791537306442499E-6</v>
      </c>
      <c r="AV104" s="10">
        <f>3/24000000*OO[[#This Row],[104 (01JUL1985 21:00:00)-Water Temperature (C)]]*OO[[#This Row],[46]]</f>
        <v>8.8141162632599998E-7</v>
      </c>
      <c r="AW104" s="10">
        <f>3/24000000*OO[[#This Row],[105 (02JUL1985 00:00:00)-Water Temperature (C)]]*OO[[#This Row],[47]]</f>
        <v>7.1478599750749994E-7</v>
      </c>
      <c r="AX104" s="10">
        <f>3/24000000*OO[[#This Row],[106 (02JUL1985 03:00:00)-Water Temperature (C)]]*OO[[#This Row],[48]]</f>
        <v>5.9776139985050003E-7</v>
      </c>
      <c r="AY104" s="10">
        <f>3/24000000*OO[[#This Row],[107 (02JUL1985 06:00:00)-Water Temperature (C)]]*OO[[#This Row],[49]]</f>
        <v>5.2011805057949997E-7</v>
      </c>
      <c r="AZ104" s="10">
        <f>3/24000000*OO[[#This Row],[108 (02JUL1985 09:00:00)-Water Temperature (C)]]*OO[[#This Row],[50]]</f>
        <v>4.7084742752749998E-7</v>
      </c>
      <c r="BA104" s="10">
        <f>3/24000000*OO[[#This Row],[109 (02JUL1985 12:00:00)-Water Temperature (C)]]*OO[[#This Row],[51]]</f>
        <v>4.0905247246199998E-7</v>
      </c>
      <c r="BB104" s="10">
        <f>3/24000000*OO[[#This Row],[110 (02JUL1985 15:00:00)-Water Temperature (C)]]*OO[[#This Row],[52]]</f>
        <v>3.3146594639449998E-7</v>
      </c>
      <c r="BC104" s="10">
        <f>3/24000000*OO[[#This Row],[111 (02JUL1985 18:00:00)-Water Temperature (C)]]*OO[[#This Row],[53]]</f>
        <v>2.5644515692749997E-7</v>
      </c>
      <c r="BD104" s="10">
        <f>3/24000000*OO[[#This Row],[112 (02JUL1985 21:00:00)-Water Temperature (C)]]*OO[[#This Row],[54]]</f>
        <v>1.9447804559686249E-7</v>
      </c>
      <c r="BE104" s="10">
        <f>3/24000000*OO[[#This Row],[113 (03JUL1985 00:00:00)-Water Temperature (C)]]*OO[[#This Row],[55]]</f>
        <v>1.4967846134797501E-7</v>
      </c>
      <c r="BF104" s="10">
        <f>3/24000000*OO[[#This Row],[114 (03JUL1985 03:00:00)-Water Temperature (C)]]*OO[[#This Row],[56]]</f>
        <v>1.2160207103007496E-7</v>
      </c>
      <c r="BG104" s="10">
        <f>3/24000000*OO[[#This Row],[115 (03JUL1985 06:00:00)-Water Temperature (C)]]*OO[[#This Row],[57]]</f>
        <v>1.0549693035378748E-7</v>
      </c>
      <c r="BH104" s="10">
        <f>3/24000000*OO[[#This Row],[116 (03JUL1985 09:00:00)-Water Temperature (C)]]*OO[[#This Row],[58]]</f>
        <v>9.8074893131249997E-8</v>
      </c>
      <c r="BI104" s="10">
        <f>3/24000000*OO[[#This Row],[117 (03JUL1985 12:00:00)-Water Temperature (C)]]*OO[[#This Row],[59]]</f>
        <v>8.8978949738437493E-8</v>
      </c>
      <c r="BJ104" s="10">
        <f>3/24000000*OO[[#This Row],[118 (03JUL1985 15:00:00)-Water Temperature (C)]]*OO[[#This Row],[60]]</f>
        <v>8.1948875851749992E-8</v>
      </c>
      <c r="BK104" s="10">
        <f>3/24000000*OO[[#This Row],[119 (03JUL1985 18:00:00)-Water Temperature (C)]]*OO[[#This Row],[61]]</f>
        <v>7.5197593229362495E-8</v>
      </c>
      <c r="BL104" s="10">
        <f>3/24000000*OO[[#This Row],[120 (03JUL1985 21:00:00)-Water Temperature (C)]]*OO[[#This Row],[62]]</f>
        <v>6.703599893148749E-8</v>
      </c>
      <c r="BM104" s="10">
        <f>3/24000000*OO[[#This Row],[121 (04JUL1985 00:00:00)-Water Temperature (C)]]*OO[[#This Row],[63]]</f>
        <v>5.8212168790912501E-8</v>
      </c>
      <c r="BN104" s="10">
        <f>3/24000000*OO[[#This Row],[122 (04JUL1985 03:00:00)-Water Temperature (C)]]*OO[[#This Row],[64]]</f>
        <v>5.1050268922087494E-8</v>
      </c>
      <c r="BO104" s="10">
        <f>3/24000000*OO[[#This Row],[123 (04JUL1985 06:00:00)-Water Temperature (C)]]*OO[[#This Row],[65]]</f>
        <v>4.6660119179699996E-8</v>
      </c>
      <c r="BP104" s="10">
        <f>3/24000000*OO[[#This Row],[124 (04JUL1985 09:00:00)-Water Temperature (C)]]*OO[[#This Row],[66]]</f>
        <v>4.5592923236999999E-8</v>
      </c>
      <c r="BQ104" s="10">
        <f>3/24000000*OO[[#This Row],[125 (04JUL1985 12:00:00)-Water Temperature (C)]]*OO[[#This Row],[67]]</f>
        <v>4.3931084798124992E-8</v>
      </c>
      <c r="BR104" s="10">
        <f>3/24000000*OO[[#This Row],[126 (04JUL1985 15:00:00)-Water Temperature (C)]]*OO[[#This Row],[68]]</f>
        <v>4.0275317686500001E-8</v>
      </c>
      <c r="BS104" s="10">
        <f>3/24000000*OO[[#This Row],[127 (04JUL1985 18:00:00)-Water Temperature (C)]]*OO[[#This Row],[69]]</f>
        <v>3.5944426267749997E-8</v>
      </c>
      <c r="BT104" s="10">
        <f>3/24000000*OO[[#This Row],[128 (04JUL1985 21:00:00)-Water Temperature (C)]]*OO[[#This Row],[70]]</f>
        <v>3.1526059052174996E-8</v>
      </c>
      <c r="BU104" s="10">
        <f>3/24000000*OO[[#This Row],[129 (05JUL1985 00:00:00)-Water Temperature (C)]]*OO[[#This Row],[71]]</f>
        <v>2.7621518919937502E-8</v>
      </c>
      <c r="BV104" s="10">
        <f>3/24000000*OO[[#This Row],[130 (05JUL1985 03:00:00)-Water Temperature (C)]]*OO[[#This Row],[72]]</f>
        <v>2.5096532726149999E-8</v>
      </c>
      <c r="BW104" s="10">
        <f>3/24000000*OO[[#This Row],[131 (05JUL1985 06:00:00)-Water Temperature (C)]]*OO[[#This Row],[73]]</f>
        <v>2.4094870005749997E-8</v>
      </c>
      <c r="BX104" s="10">
        <f>3/24000000*OO[[#This Row],[132 (05JUL1985 09:00:00)-Water Temperature (C)]]*OO[[#This Row],[74]]</f>
        <v>2.5560467449124998E-8</v>
      </c>
      <c r="BY104" s="10">
        <f>3/24000000*OO[[#This Row],[133 (05JUL1985 12:00:00)-Water Temperature (C)]]*OO[[#This Row],[75]]</f>
        <v>2.8838282894299997E-8</v>
      </c>
      <c r="BZ104" s="10">
        <f>3/24000000*OO[[#This Row],[134 (05JUL1985 15:00:00)-Water Temperature (C)]]*OO[[#This Row],[76]]</f>
        <v>3.2273637889974998E-8</v>
      </c>
      <c r="CA104" s="10">
        <f>3/24000000*OO[[#This Row],[135 (05JUL1985 18:00:00)-Water Temperature (C)]]*OO[[#This Row],[77]]</f>
        <v>3.4222867515749999E-8</v>
      </c>
      <c r="CB104" s="10">
        <f>3/24000000*OO[[#This Row],[136 (05JUL1985 21:00:00)-Water Temperature (C)]]*OO[[#This Row],[78]]</f>
        <v>3.4195447846199999E-8</v>
      </c>
      <c r="CC104" s="10">
        <f>3/24000000*OO[[#This Row],[137 (06JUL1985 00:00:00)-Water Temperature (C)]]*OO[[#This Row],[79]]</f>
        <v>3.2371607046599998E-8</v>
      </c>
      <c r="CD104" s="10">
        <f>3/24000000*OO[[#This Row],[138 (06JUL1985 03:00:00)-Water Temperature (C)]]*OO[[#This Row],[80]]</f>
        <v>2.9941153168224994E-8</v>
      </c>
      <c r="CE104" s="10">
        <f>3/24000000*OO[[#This Row],[139 (06JUL1985 06:00:00)-Water Temperature (C)]]*OO[[#This Row],[81]]</f>
        <v>2.7916469214900002E-8</v>
      </c>
      <c r="CF104" s="10">
        <f>3/24000000*OO[[#This Row],[140 (06JUL1985 09:00:00)-Water Temperature (C)]]*OO[[#This Row],[82]]</f>
        <v>2.7486626156462496E-8</v>
      </c>
      <c r="CG104" s="10">
        <f>3/24000000*OO[[#This Row],[141 (06JUL1985 12:00:00)-Water Temperature (C)]]*OO[[#This Row],[83]]</f>
        <v>2.7561866975999993E-8</v>
      </c>
      <c r="CH104" s="10">
        <f>3/24000000*OO[[#This Row],[142 (06JUL1985 15:00:00)-Water Temperature (C)]]*OO[[#This Row],[84]]</f>
        <v>2.7328935587949999E-8</v>
      </c>
      <c r="CI104" s="10">
        <f>3/24000000*OO[[#This Row],[143 (06JUL1985 18:00:00)-Water Temperature (C)]]*OO[[#This Row],[85]]</f>
        <v>2.64890655425E-8</v>
      </c>
      <c r="CJ104" s="10">
        <f>3/24000000*OO[[#This Row],[144 (06JUL1985 21:00:00)-Water Temperature (C)]]*OO[[#This Row],[86]]</f>
        <v>2.4891668719274993E-8</v>
      </c>
      <c r="CK104" s="10">
        <f>3/24000000*OO[[#This Row],[145 (07JUL1985 00:00:00)-Water Temperature (C)]]*OO[[#This Row],[87]]</f>
        <v>2.2664923757249996E-8</v>
      </c>
      <c r="CL104" s="10">
        <f>3/24000000*OO[[#This Row],[146 (07JUL1985 03:00:00)-Water Temperature (C)]]*OO[[#This Row],[88]]</f>
        <v>2.0979133932809997E-8</v>
      </c>
      <c r="CM104" s="10">
        <f>3/24000000*OO[[#This Row],[147 (07JUL1985 06:00:00)-Water Temperature (C)]]*OO[[#This Row],[89]]</f>
        <v>2.0182256765384997E-8</v>
      </c>
      <c r="CN104" s="10">
        <f>3/24000000*OO[[#This Row],[148 (07JUL1985 09:00:00)-Water Temperature (C)]]*OO[[#This Row],[90]]</f>
        <v>2.0376948172437499E-8</v>
      </c>
      <c r="CO104" s="10">
        <f>3/24000000*OO[[#This Row],[149 (07JUL1985 12:00:00)-Water Temperature (C)]]*OO[[#This Row],[91]]</f>
        <v>2.1137180515644999E-8</v>
      </c>
      <c r="CP104" s="10">
        <f>3/24000000*OO[[#This Row],[150 (07JUL1985 15:00:00)-Water Temperature (C)]]*OO[[#This Row],[92]]</f>
        <v>2.1137180515644999E-8</v>
      </c>
      <c r="CQ104" s="10">
        <f>3/24000000*OO[[#This Row],[151 (07JUL1985 18:00:00)-Water Temperature (C)]]*OO[[#This Row],[93]]</f>
        <v>2.1137180515644999E-8</v>
      </c>
      <c r="CR104" s="10">
        <f>3/24000000*OO[[#This Row],[152 (07JUL1985 21:00:00)-Water Temperature (C)]]*OO[[#This Row],[94]]</f>
        <v>2.1137180515644999E-8</v>
      </c>
      <c r="CS104" s="10">
        <f>3/24000000*OO[[#This Row],[153 (08JUL1985 00:00:00)-Water Temperature (C)]]*OO[[#This Row],[95]]</f>
        <v>2.1137180515644999E-8</v>
      </c>
      <c r="CT104" s="10">
        <f>3/24000000*OO[[#This Row],[154 (08JUL1985 03:00:00)-Water Temperature (C)]]*OO[[#This Row],[96]]</f>
        <v>2.1137180515644999E-8</v>
      </c>
      <c r="CU104" s="10">
        <f>3/24000000*OO[[#This Row],[155 (08JUL1985 06:00:00)-Water Temperature (C)]]*OO[[#This Row],[97]]</f>
        <v>2.1137180515644999E-8</v>
      </c>
      <c r="CV104" s="10">
        <f>3/24000000*OO[[#This Row],[156 (08JUL1985 09:00:00)-Water Temperature (C)]]*OO[[#This Row],[98]]</f>
        <v>2.1137180515644999E-8</v>
      </c>
      <c r="CW104" s="10">
        <f>3/24000000*OO[[#This Row],[157 (08JUL1985 12:00:00)-Water Temperature (C)]]*OO[[#This Row],[99]]</f>
        <v>2.1137180515644999E-8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6.8429086884348365E-35</v>
      </c>
      <c r="E105" s="10">
        <f>3/24*OO[[#This Row],[61 (26JUN1985 12:00:00)-Water Temperature (C)]]*OO[[#This Row],[3]]/SUM(OO[3])</f>
        <v>7.8067367955897708E-22</v>
      </c>
      <c r="F105" s="10">
        <f>3/24*OO[[#This Row],[62 (26JUN1985 15:00:00)-Water Temperature (C)]]*OO[[#This Row],[4]]/SUM(OO[4])</f>
        <v>2.876935215466383E-10</v>
      </c>
      <c r="G105" s="10">
        <f>3/24*OO[[#This Row],[63 (26JUN1985 18:00:00)-Water Temperature (C)]]*OO[[#This Row],[5]]/SUM(OO[5])</f>
        <v>1.010198439049702E-4</v>
      </c>
      <c r="H105" s="10">
        <f>3/24*OO[[#This Row],[64 (26JUN1985 21:00:00)-Water Temperature (C)]]*OO[[#This Row],[6]]/SUM(OO[6])</f>
        <v>1.0905928825588246E-2</v>
      </c>
      <c r="I105" s="10">
        <f>3/24*OO[[#This Row],[65 (27JUN1985 00:00:00)-Water Temperature (C)]]*OO[[#This Row],[7]]/SUM(OO[7])</f>
        <v>6.9511211468098633E-2</v>
      </c>
      <c r="J105" s="10">
        <f>3/24*OO[[#This Row],[66 (27JUN1985 03:00:00)-Water Temperature (C)]]*OO[[#This Row],[8]]/SUM(OO[8])</f>
        <v>8.2683795587996128E-2</v>
      </c>
      <c r="K105" s="10">
        <f>3/24*OO[[#This Row],[67 (27JUN1985 06:00:00)-Water Temperature (C)]]*OO[[#This Row],[9]]/SUM(OO[9])</f>
        <v>3.3043587442387119E-2</v>
      </c>
      <c r="L105" s="10">
        <f>3/24*OO[[#This Row],[68 (27JUN1985 09:00:00)-Water Temperature (C)]]*OO[[#This Row],[10]]/SUM(OO[10])</f>
        <v>6.492769920834392E-3</v>
      </c>
      <c r="M105" s="10">
        <f>3/24*OO[[#This Row],[69 (27JUN1985 12:00:00)-Water Temperature (C)]]*OO[[#This Row],[11]]/SUM(OO[11])</f>
        <v>8.2205841648549721E-4</v>
      </c>
      <c r="N105" s="10">
        <f>3/24*OO[[#This Row],[70 (27JUN1985 15:00:00)-Water Temperature (C)]]*OO[[#This Row],[12]]/SUM(OO[12])</f>
        <v>1.1707518132869736E-4</v>
      </c>
      <c r="O105" s="10">
        <f>3/24*OO[[#This Row],[71 (27JUN1985 18:00:00)-Water Temperature (C)]]*OO[[#This Row],[13]]/SUM(OO[13])</f>
        <v>5.0000256726195203E-5</v>
      </c>
      <c r="P105" s="10">
        <f>3/24*OO[[#This Row],[72 (27JUN1985 21:00:00)-Water Temperature (C)]]*OO[[#This Row],[14]]/SUM(OO[14])</f>
        <v>3.9743507995548691E-5</v>
      </c>
      <c r="Q105" s="10">
        <f>3/24*OO[[#This Row],[73 (28JUN1985 00:00:00)-Water Temperature (C)]]*OO[[#This Row],[15]]/SUM(OO[15])</f>
        <v>3.4978376368211522E-5</v>
      </c>
      <c r="R105" s="10">
        <f>3/24*OO[[#This Row],[74 (28JUN1985 03:00:00)-Water Temperature (C)]]*OO[[#This Row],[16]]/SUM(OO[16])</f>
        <v>3.4200012658311016E-5</v>
      </c>
      <c r="S105" s="10">
        <f>3/24*OO[[#This Row],[75 (28JUN1985 06:00:00)-Water Temperature (C)]]*OO[[#This Row],[17]]/SUM(OO[17])</f>
        <v>3.6073821733714614E-5</v>
      </c>
      <c r="T105" s="10">
        <f>3/24*OO[[#This Row],[76 (28JUN1985 09:00:00)-Water Temperature (C)]]*OO[[#This Row],[18]]/SUM(OO[18])</f>
        <v>3.7192141251061966E-5</v>
      </c>
      <c r="U105" s="10">
        <f>3/24*OO[[#This Row],[77 (28JUN1985 12:00:00)-Water Temperature (C)]]*OO[[#This Row],[19]]/SUM(OO[19])</f>
        <v>3.6529321992614269E-5</v>
      </c>
      <c r="V105" s="10">
        <f>3/24000000*OO[[#This Row],[78 (28JUN1985 15:00:00)-Water Temperature (C)]]*OO[[#This Row],[20]]</f>
        <v>3.36147065819875E-5</v>
      </c>
      <c r="W105" s="10">
        <f>3/24000000*OO[[#This Row],[79 (28JUN1985 18:00:00)-Water Temperature (C)]]*OO[[#This Row],[21]]</f>
        <v>2.9609696974899999E-5</v>
      </c>
      <c r="X105" s="10">
        <f>3/24000000*OO[[#This Row],[80 (28JUN1985 21:00:00)-Water Temperature (C)]]*OO[[#This Row],[22]]</f>
        <v>2.5413611260500003E-5</v>
      </c>
      <c r="Y105" s="10">
        <f>3/24000000*OO[[#This Row],[81 (29JUN1985 00:00:00)-Water Temperature (C)]]*OO[[#This Row],[23]]</f>
        <v>2.1795165306599999E-5</v>
      </c>
      <c r="Z105" s="10">
        <f>3/24000000*OO[[#This Row],[82 (29JUN1985 03:00:00)-Water Temperature (C)]]*OO[[#This Row],[24]]</f>
        <v>1.9009621225108746E-5</v>
      </c>
      <c r="AA105" s="10">
        <f>3/24000000*OO[[#This Row],[83 (29JUN1985 06:00:00)-Water Temperature (C)]]*OO[[#This Row],[25]]</f>
        <v>1.6593678649999999E-5</v>
      </c>
      <c r="AB105" s="10">
        <f>3/24000000*OO[[#This Row],[84 (29JUN1985 09:00:00)-Water Temperature (C)]]*OO[[#This Row],[26]]</f>
        <v>1.4720795739959998E-5</v>
      </c>
      <c r="AC105" s="10">
        <f>3/24000000*OO[[#This Row],[85 (29JUN1985 12:00:00)-Water Temperature (C)]]*OO[[#This Row],[27]]</f>
        <v>1.3371553279524998E-5</v>
      </c>
      <c r="AD105" s="10">
        <f>3/24000000*OO[[#This Row],[86 (29JUN1985 15:00:00)-Water Temperature (C)]]*OO[[#This Row],[28]]</f>
        <v>1.2068672053769999E-5</v>
      </c>
      <c r="AE105" s="10">
        <f>3/24000000*OO[[#This Row],[88 (29JUN1985 21:00:00)-Water Temperature (C)]]*OO[[#This Row],[30]]</f>
        <v>9.1833128815737499E-6</v>
      </c>
      <c r="AF105" s="10">
        <f>3/24000000*OO[[#This Row],[88 (29JUN1985 21:00:00)-Water Temperature (C)]]*OO[[#This Row],[30]]</f>
        <v>9.1833128815737499E-6</v>
      </c>
      <c r="AG105" s="10">
        <f>3/24000000*OO[[#This Row],[89 (30JUN1985 00:00:00)-Water Temperature (C)]]*OO[[#This Row],[31]]</f>
        <v>7.7917351302599989E-6</v>
      </c>
      <c r="AH105" s="10">
        <f>3/24000000*OO[[#This Row],[90 (30JUN1985 03:00:00)-Water Temperature (C)]]*OO[[#This Row],[32]]</f>
        <v>6.7733152365937504E-6</v>
      </c>
      <c r="AI105" s="10">
        <f>3/24000000*OO[[#This Row],[91 (30JUN1985 06:00:00)-Water Temperature (C)]]*OO[[#This Row],[33]]</f>
        <v>5.9918995272375003E-6</v>
      </c>
      <c r="AJ105" s="10">
        <f>3/24000000*OO[[#This Row],[92 (30JUN1985 09:00:00)-Water Temperature (C)]]*OO[[#This Row],[34]]</f>
        <v>5.4885574414149991E-6</v>
      </c>
      <c r="AK105" s="10">
        <f>3/24000000*OO[[#This Row],[93 (30JUN1985 12:00:00)-Water Temperature (C)]]*OO[[#This Row],[35]]</f>
        <v>5.0395881231837496E-6</v>
      </c>
      <c r="AL105" s="10">
        <f>3/24000000*OO[[#This Row],[94 (30JUN1985 15:00:00)-Water Temperature (C)]]*OO[[#This Row],[36]]</f>
        <v>4.531282701042499E-6</v>
      </c>
      <c r="AM105" s="10">
        <f>3/24000000*OO[[#This Row],[95 (30JUN1985 18:00:00)-Water Temperature (C)]]*OO[[#This Row],[37]]</f>
        <v>4.0568402433750004E-6</v>
      </c>
      <c r="AN105" s="10">
        <f>3/24000000*OO[[#This Row],[96 (30JUN1985 21:00:00)-Water Temperature (C)]]*OO[[#This Row],[38]]</f>
        <v>3.5526885583699993E-6</v>
      </c>
      <c r="AO105" s="10">
        <f>3/24000000*OO[[#This Row],[97 (01JUL1985 00:00:00)-Water Temperature (C)]]*OO[[#This Row],[39]]</f>
        <v>2.9889915561375001E-6</v>
      </c>
      <c r="AP105" s="10">
        <f>3/24000000*OO[[#This Row],[98 (01JUL1985 03:00:00)-Water Temperature (C)]]*OO[[#This Row],[40]]</f>
        <v>2.5109002705087499E-6</v>
      </c>
      <c r="AQ105" s="10">
        <f>3/24000000*OO[[#This Row],[99 (01JUL1985 06:00:00)-Water Temperature (C)]]*OO[[#This Row],[41]]</f>
        <v>2.1651625632499999E-6</v>
      </c>
      <c r="AR105" s="10">
        <f>3/24000000*OO[[#This Row],[100 (01JUL1985 09:00:00)-Water Temperature (C)]]*OO[[#This Row],[42]]</f>
        <v>1.9523079000720001E-6</v>
      </c>
      <c r="AS105" s="10">
        <f>3/24000000*OO[[#This Row],[101 (01JUL1985 12:00:00)-Water Temperature (C)]]*OO[[#This Row],[43]]</f>
        <v>1.7381531731037497E-6</v>
      </c>
      <c r="AT105" s="10">
        <f>3/24000000*OO[[#This Row],[102 (01JUL1985 15:00:00)-Water Temperature (C)]]*OO[[#This Row],[44]]</f>
        <v>1.4946895104390002E-6</v>
      </c>
      <c r="AU105" s="10">
        <f>3/24000000*OO[[#This Row],[103 (01JUL1985 18:00:00)-Water Temperature (C)]]*OO[[#This Row],[45]]</f>
        <v>1.2553106670994998E-6</v>
      </c>
      <c r="AV105" s="10">
        <f>3/24000000*OO[[#This Row],[104 (01JUL1985 21:00:00)-Water Temperature (C)]]*OO[[#This Row],[46]]</f>
        <v>1.0254490870593749E-6</v>
      </c>
      <c r="AW105" s="10">
        <f>3/24000000*OO[[#This Row],[105 (02JUL1985 00:00:00)-Water Temperature (C)]]*OO[[#This Row],[47]]</f>
        <v>8.3071597025812488E-7</v>
      </c>
      <c r="AX105" s="10">
        <f>3/24000000*OO[[#This Row],[106 (02JUL1985 03:00:00)-Water Temperature (C)]]*OO[[#This Row],[48]]</f>
        <v>6.9278435232562493E-7</v>
      </c>
      <c r="AY105" s="10">
        <f>3/24000000*OO[[#This Row],[107 (02JUL1985 06:00:00)-Water Temperature (C)]]*OO[[#This Row],[49]]</f>
        <v>6.0241486200974995E-7</v>
      </c>
      <c r="AZ105" s="10">
        <f>3/24000000*OO[[#This Row],[108 (02JUL1985 09:00:00)-Water Temperature (C)]]*OO[[#This Row],[50]]</f>
        <v>5.481400926555E-7</v>
      </c>
      <c r="BA105" s="10">
        <f>3/24000000*OO[[#This Row],[109 (02JUL1985 12:00:00)-Water Temperature (C)]]*OO[[#This Row],[51]]</f>
        <v>4.7997546205700001E-7</v>
      </c>
      <c r="BB105" s="10">
        <f>3/24000000*OO[[#This Row],[110 (02JUL1985 15:00:00)-Water Temperature (C)]]*OO[[#This Row],[52]]</f>
        <v>3.9228398965000004E-7</v>
      </c>
      <c r="BC105" s="10">
        <f>3/24000000*OO[[#This Row],[111 (02JUL1985 18:00:00)-Water Temperature (C)]]*OO[[#This Row],[53]]</f>
        <v>3.0403616201837497E-7</v>
      </c>
      <c r="BD105" s="10">
        <f>3/24000000*OO[[#This Row],[112 (02JUL1985 21:00:00)-Water Temperature (C)]]*OO[[#This Row],[54]]</f>
        <v>2.2984275850337495E-7</v>
      </c>
      <c r="BE105" s="10">
        <f>3/24000000*OO[[#This Row],[113 (03JUL1985 00:00:00)-Water Temperature (C)]]*OO[[#This Row],[55]]</f>
        <v>1.7588776697089999E-7</v>
      </c>
      <c r="BF105" s="10">
        <f>3/24000000*OO[[#This Row],[114 (03JUL1985 03:00:00)-Water Temperature (C)]]*OO[[#This Row],[56]]</f>
        <v>1.419281988869125E-7</v>
      </c>
      <c r="BG105" s="10">
        <f>3/24000000*OO[[#This Row],[115 (03JUL1985 06:00:00)-Water Temperature (C)]]*OO[[#This Row],[57]]</f>
        <v>1.2247054071512499E-7</v>
      </c>
      <c r="BH105" s="10">
        <f>3/24000000*OO[[#This Row],[116 (03JUL1985 09:00:00)-Water Temperature (C)]]*OO[[#This Row],[58]]</f>
        <v>1.137681462340375E-7</v>
      </c>
      <c r="BI105" s="10">
        <f>3/24000000*OO[[#This Row],[117 (03JUL1985 12:00:00)-Water Temperature (C)]]*OO[[#This Row],[59]]</f>
        <v>1.0330967126039999E-7</v>
      </c>
      <c r="BJ105" s="10">
        <f>3/24000000*OO[[#This Row],[118 (03JUL1985 15:00:00)-Water Temperature (C)]]*OO[[#This Row],[60]]</f>
        <v>9.5352996380149981E-8</v>
      </c>
      <c r="BK105" s="10">
        <f>3/24000000*OO[[#This Row],[119 (03JUL1985 18:00:00)-Water Temperature (C)]]*OO[[#This Row],[61]]</f>
        <v>8.7365256794999995E-8</v>
      </c>
      <c r="BL105" s="10">
        <f>3/24000000*OO[[#This Row],[120 (03JUL1985 21:00:00)-Water Temperature (C)]]*OO[[#This Row],[62]]</f>
        <v>7.7959482209474998E-8</v>
      </c>
      <c r="BM105" s="10">
        <f>3/24000000*OO[[#This Row],[121 (04JUL1985 00:00:00)-Water Temperature (C)]]*OO[[#This Row],[63]]</f>
        <v>6.7665195067837502E-8</v>
      </c>
      <c r="BN105" s="10">
        <f>3/24000000*OO[[#This Row],[122 (04JUL1985 03:00:00)-Water Temperature (C)]]*OO[[#This Row],[64]]</f>
        <v>5.9167104130799995E-8</v>
      </c>
      <c r="BO105" s="10">
        <f>3/24000000*OO[[#This Row],[123 (04JUL1985 06:00:00)-Water Temperature (C)]]*OO[[#This Row],[65]]</f>
        <v>5.3936599531149999E-8</v>
      </c>
      <c r="BP105" s="10">
        <f>3/24000000*OO[[#This Row],[124 (04JUL1985 09:00:00)-Water Temperature (C)]]*OO[[#This Row],[66]]</f>
        <v>5.2753288108274999E-8</v>
      </c>
      <c r="BQ105" s="10">
        <f>3/24000000*OO[[#This Row],[125 (04JUL1985 12:00:00)-Water Temperature (C)]]*OO[[#This Row],[67]]</f>
        <v>5.1038350210274985E-8</v>
      </c>
      <c r="BR105" s="10">
        <f>3/24000000*OO[[#This Row],[126 (04JUL1985 15:00:00)-Water Temperature (C)]]*OO[[#This Row],[68]]</f>
        <v>4.7021972838499997E-8</v>
      </c>
      <c r="BS105" s="10">
        <f>3/24000000*OO[[#This Row],[127 (04JUL1985 18:00:00)-Water Temperature (C)]]*OO[[#This Row],[69]]</f>
        <v>4.1933289941999997E-8</v>
      </c>
      <c r="BT105" s="10">
        <f>3/24000000*OO[[#This Row],[128 (04JUL1985 21:00:00)-Water Temperature (C)]]*OO[[#This Row],[70]]</f>
        <v>3.6639423485849999E-8</v>
      </c>
      <c r="BU105" s="10">
        <f>3/24000000*OO[[#This Row],[129 (05JUL1985 00:00:00)-Water Temperature (C)]]*OO[[#This Row],[71]]</f>
        <v>3.1966107621099999E-8</v>
      </c>
      <c r="BV105" s="10">
        <f>3/24000000*OO[[#This Row],[130 (05JUL1985 03:00:00)-Water Temperature (C)]]*OO[[#This Row],[72]]</f>
        <v>2.8893991518812499E-8</v>
      </c>
      <c r="BW105" s="10">
        <f>3/24000000*OO[[#This Row],[131 (05JUL1985 06:00:00)-Water Temperature (C)]]*OO[[#This Row],[73]]</f>
        <v>2.7565069980799995E-8</v>
      </c>
      <c r="BX105" s="10">
        <f>3/24000000*OO[[#This Row],[132 (05JUL1985 09:00:00)-Water Temperature (C)]]*OO[[#This Row],[74]]</f>
        <v>2.9022810586100001E-8</v>
      </c>
      <c r="BY105" s="10">
        <f>3/24000000*OO[[#This Row],[133 (05JUL1985 12:00:00)-Water Temperature (C)]]*OO[[#This Row],[75]]</f>
        <v>3.2589883493999993E-8</v>
      </c>
      <c r="BZ105" s="10">
        <f>3/24000000*OO[[#This Row],[134 (05JUL1985 15:00:00)-Water Temperature (C)]]*OO[[#This Row],[76]]</f>
        <v>3.6569644788050001E-8</v>
      </c>
      <c r="CA105" s="10">
        <f>3/24000000*OO[[#This Row],[135 (05JUL1985 18:00:00)-Water Temperature (C)]]*OO[[#This Row],[77]]</f>
        <v>3.8992239472200006E-8</v>
      </c>
      <c r="CB105" s="10">
        <f>3/24000000*OO[[#This Row],[136 (05JUL1985 21:00:00)-Water Temperature (C)]]*OO[[#This Row],[78]]</f>
        <v>3.9180508837200007E-8</v>
      </c>
      <c r="CC105" s="10">
        <f>3/24000000*OO[[#This Row],[137 (06JUL1985 00:00:00)-Water Temperature (C)]]*OO[[#This Row],[79]]</f>
        <v>3.7240900692599998E-8</v>
      </c>
      <c r="CD105" s="10">
        <f>3/24000000*OO[[#This Row],[138 (06JUL1985 03:00:00)-Water Temperature (C)]]*OO[[#This Row],[80]]</f>
        <v>3.4499374011375001E-8</v>
      </c>
      <c r="CE105" s="10">
        <f>3/24000000*OO[[#This Row],[139 (06JUL1985 06:00:00)-Water Temperature (C)]]*OO[[#This Row],[81]]</f>
        <v>3.2169761690187502E-8</v>
      </c>
      <c r="CF105" s="10">
        <f>3/24000000*OO[[#This Row],[140 (06JUL1985 09:00:00)-Water Temperature (C)]]*OO[[#This Row],[82]]</f>
        <v>3.16585178353125E-8</v>
      </c>
      <c r="CG105" s="10">
        <f>3/24000000*OO[[#This Row],[141 (06JUL1985 12:00:00)-Water Temperature (C)]]*OO[[#This Row],[83]]</f>
        <v>3.1765851885349995E-8</v>
      </c>
      <c r="CH105" s="10">
        <f>3/24000000*OO[[#This Row],[142 (06JUL1985 15:00:00)-Water Temperature (C)]]*OO[[#This Row],[84]]</f>
        <v>3.1574389855449997E-8</v>
      </c>
      <c r="CI105" s="10">
        <f>3/24000000*OO[[#This Row],[143 (06JUL1985 18:00:00)-Water Temperature (C)]]*OO[[#This Row],[85]]</f>
        <v>3.0621182703650001E-8</v>
      </c>
      <c r="CJ105" s="10">
        <f>3/24000000*OO[[#This Row],[144 (06JUL1985 21:00:00)-Water Temperature (C)]]*OO[[#This Row],[86]]</f>
        <v>2.8767253979975E-8</v>
      </c>
      <c r="CK105" s="10">
        <f>3/24000000*OO[[#This Row],[145 (07JUL1985 00:00:00)-Water Temperature (C)]]*OO[[#This Row],[87]]</f>
        <v>2.6152635120499994E-8</v>
      </c>
      <c r="CL105" s="10">
        <f>3/24000000*OO[[#This Row],[146 (07JUL1985 03:00:00)-Water Temperature (C)]]*OO[[#This Row],[88]]</f>
        <v>2.4135028748849996E-8</v>
      </c>
      <c r="CM105" s="10">
        <f>3/24000000*OO[[#This Row],[147 (07JUL1985 06:00:00)-Water Temperature (C)]]*OO[[#This Row],[89]]</f>
        <v>2.3136468838724993E-8</v>
      </c>
      <c r="CN105" s="10">
        <f>3/24000000*OO[[#This Row],[148 (07JUL1985 09:00:00)-Water Temperature (C)]]*OO[[#This Row],[90]]</f>
        <v>2.3329838462617499E-8</v>
      </c>
      <c r="CO105" s="10">
        <f>3/24000000*OO[[#This Row],[149 (07JUL1985 12:00:00)-Water Temperature (C)]]*OO[[#This Row],[91]]</f>
        <v>2.4200549553665E-8</v>
      </c>
      <c r="CP105" s="10">
        <f>3/24000000*OO[[#This Row],[150 (07JUL1985 15:00:00)-Water Temperature (C)]]*OO[[#This Row],[92]]</f>
        <v>2.4200549553665E-8</v>
      </c>
      <c r="CQ105" s="10">
        <f>3/24000000*OO[[#This Row],[151 (07JUL1985 18:00:00)-Water Temperature (C)]]*OO[[#This Row],[93]]</f>
        <v>2.4200549553665E-8</v>
      </c>
      <c r="CR105" s="10">
        <f>3/24000000*OO[[#This Row],[152 (07JUL1985 21:00:00)-Water Temperature (C)]]*OO[[#This Row],[94]]</f>
        <v>2.4200549553665E-8</v>
      </c>
      <c r="CS105" s="10">
        <f>3/24000000*OO[[#This Row],[153 (08JUL1985 00:00:00)-Water Temperature (C)]]*OO[[#This Row],[95]]</f>
        <v>2.4200549553665E-8</v>
      </c>
      <c r="CT105" s="10">
        <f>3/24000000*OO[[#This Row],[154 (08JUL1985 03:00:00)-Water Temperature (C)]]*OO[[#This Row],[96]]</f>
        <v>2.4200549553665E-8</v>
      </c>
      <c r="CU105" s="10">
        <f>3/24000000*OO[[#This Row],[155 (08JUL1985 06:00:00)-Water Temperature (C)]]*OO[[#This Row],[97]]</f>
        <v>2.4200549553665E-8</v>
      </c>
      <c r="CV105" s="10">
        <f>3/24000000*OO[[#This Row],[156 (08JUL1985 09:00:00)-Water Temperature (C)]]*OO[[#This Row],[98]]</f>
        <v>2.4200549553665E-8</v>
      </c>
      <c r="CW105" s="10">
        <f>3/24000000*OO[[#This Row],[157 (08JUL1985 12:00:00)-Water Temperature (C)]]*OO[[#This Row],[99]]</f>
        <v>2.4200549553665E-8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9.396594417866134E-36</v>
      </c>
      <c r="E106" s="10">
        <f>3/24*OO[[#This Row],[61 (26JUN1985 12:00:00)-Water Temperature (C)]]*OO[[#This Row],[3]]/SUM(OO[3])</f>
        <v>1.2082671817013952E-22</v>
      </c>
      <c r="F106" s="10">
        <f>3/24*OO[[#This Row],[62 (26JUN1985 15:00:00)-Water Temperature (C)]]*OO[[#This Row],[4]]/SUM(OO[4])</f>
        <v>4.6295912924812627E-11</v>
      </c>
      <c r="G106" s="10">
        <f>3/24*OO[[#This Row],[63 (26JUN1985 18:00:00)-Water Temperature (C)]]*OO[[#This Row],[5]]/SUM(OO[5])</f>
        <v>6.3607716119393835E-5</v>
      </c>
      <c r="H106" s="10">
        <f>3/24*OO[[#This Row],[64 (26JUN1985 21:00:00)-Water Temperature (C)]]*OO[[#This Row],[6]]/SUM(OO[6])</f>
        <v>9.4727920950223726E-3</v>
      </c>
      <c r="I106" s="10">
        <f>3/24*OO[[#This Row],[65 (27JUN1985 00:00:00)-Water Temperature (C)]]*OO[[#This Row],[7]]/SUM(OO[7])</f>
        <v>7.4778612802059038E-2</v>
      </c>
      <c r="J106" s="10">
        <f>3/24*OO[[#This Row],[66 (27JUN1985 03:00:00)-Water Temperature (C)]]*OO[[#This Row],[8]]/SUM(OO[8])</f>
        <v>0.10456478237944854</v>
      </c>
      <c r="K106" s="10">
        <f>3/24*OO[[#This Row],[67 (27JUN1985 06:00:00)-Water Temperature (C)]]*OO[[#This Row],[9]]/SUM(OO[9])</f>
        <v>4.7473207951150703E-2</v>
      </c>
      <c r="L106" s="10">
        <f>3/24*OO[[#This Row],[68 (27JUN1985 09:00:00)-Water Temperature (C)]]*OO[[#This Row],[10]]/SUM(OO[10])</f>
        <v>1.0291804939222009E-2</v>
      </c>
      <c r="M106" s="10">
        <f>3/24*OO[[#This Row],[69 (27JUN1985 12:00:00)-Water Temperature (C)]]*OO[[#This Row],[11]]/SUM(OO[11])</f>
        <v>1.3791825333224945E-3</v>
      </c>
      <c r="N106" s="10">
        <f>3/24*OO[[#This Row],[70 (27JUN1985 15:00:00)-Water Temperature (C)]]*OO[[#This Row],[12]]/SUM(OO[12])</f>
        <v>1.8208020070483062E-4</v>
      </c>
      <c r="O106" s="10">
        <f>3/24*OO[[#This Row],[71 (27JUN1985 18:00:00)-Water Temperature (C)]]*OO[[#This Row],[13]]/SUM(OO[13])</f>
        <v>6.5174011290050149E-5</v>
      </c>
      <c r="P106" s="10">
        <f>3/24*OO[[#This Row],[72 (27JUN1985 21:00:00)-Water Temperature (C)]]*OO[[#This Row],[14]]/SUM(OO[14])</f>
        <v>4.9661437663524784E-5</v>
      </c>
      <c r="Q106" s="10">
        <f>3/24*OO[[#This Row],[73 (28JUN1985 00:00:00)-Water Temperature (C)]]*OO[[#This Row],[15]]/SUM(OO[15])</f>
        <v>4.3292979685099251E-5</v>
      </c>
      <c r="R106" s="10">
        <f>3/24*OO[[#This Row],[74 (28JUN1985 03:00:00)-Water Temperature (C)]]*OO[[#This Row],[16]]/SUM(OO[16])</f>
        <v>4.1750972863938672E-5</v>
      </c>
      <c r="S106" s="10">
        <f>3/24*OO[[#This Row],[75 (28JUN1985 06:00:00)-Water Temperature (C)]]*OO[[#This Row],[17]]/SUM(OO[17])</f>
        <v>4.390777811292837E-5</v>
      </c>
      <c r="T106" s="10">
        <f>3/24*OO[[#This Row],[76 (28JUN1985 09:00:00)-Water Temperature (C)]]*OO[[#This Row],[18]]/SUM(OO[18])</f>
        <v>4.5638524028178983E-5</v>
      </c>
      <c r="U106" s="10">
        <f>3/24*OO[[#This Row],[77 (28JUN1985 12:00:00)-Water Temperature (C)]]*OO[[#This Row],[19]]/SUM(OO[19])</f>
        <v>4.5291047861242358E-5</v>
      </c>
      <c r="V106" s="10">
        <f>3/24000000*OO[[#This Row],[78 (28JUN1985 15:00:00)-Water Temperature (C)]]*OO[[#This Row],[20]]</f>
        <v>4.1984253932349997E-5</v>
      </c>
      <c r="W106" s="10">
        <f>3/24000000*OO[[#This Row],[79 (28JUN1985 18:00:00)-Water Temperature (C)]]*OO[[#This Row],[21]]</f>
        <v>3.7185091184149997E-5</v>
      </c>
      <c r="X106" s="10">
        <f>3/24000000*OO[[#This Row],[80 (28JUN1985 21:00:00)-Water Temperature (C)]]*OO[[#This Row],[22]]</f>
        <v>3.1963200984000004E-5</v>
      </c>
      <c r="Y106" s="10">
        <f>3/24000000*OO[[#This Row],[81 (29JUN1985 00:00:00)-Water Temperature (C)]]*OO[[#This Row],[23]]</f>
        <v>2.7412629006949999E-5</v>
      </c>
      <c r="Z106" s="10">
        <f>3/24000000*OO[[#This Row],[82 (29JUN1985 03:00:00)-Water Temperature (C)]]*OO[[#This Row],[24]]</f>
        <v>2.3888195553325E-5</v>
      </c>
      <c r="AA106" s="10">
        <f>3/24000000*OO[[#This Row],[83 (29JUN1985 06:00:00)-Water Temperature (C)]]*OO[[#This Row],[25]]</f>
        <v>2.0872490350050002E-5</v>
      </c>
      <c r="AB106" s="10">
        <f>3/24000000*OO[[#This Row],[84 (29JUN1985 09:00:00)-Water Temperature (C)]]*OO[[#This Row],[26]]</f>
        <v>1.8527014618475003E-5</v>
      </c>
      <c r="AC106" s="10">
        <f>3/24000000*OO[[#This Row],[85 (29JUN1985 12:00:00)-Water Temperature (C)]]*OO[[#This Row],[27]]</f>
        <v>1.6848153066150001E-5</v>
      </c>
      <c r="AD106" s="10">
        <f>3/24000000*OO[[#This Row],[86 (29JUN1985 15:00:00)-Water Temperature (C)]]*OO[[#This Row],[28]]</f>
        <v>1.5254881578749998E-5</v>
      </c>
      <c r="AE106" s="10">
        <f>3/24000000*OO[[#This Row],[88 (29JUN1985 21:00:00)-Water Temperature (C)]]*OO[[#This Row],[30]]</f>
        <v>1.1678485200549999E-5</v>
      </c>
      <c r="AF106" s="10">
        <f>3/24000000*OO[[#This Row],[88 (29JUN1985 21:00:00)-Water Temperature (C)]]*OO[[#This Row],[30]]</f>
        <v>1.1678485200549999E-5</v>
      </c>
      <c r="AG106" s="10">
        <f>3/24000000*OO[[#This Row],[89 (30JUN1985 00:00:00)-Water Temperature (C)]]*OO[[#This Row],[31]]</f>
        <v>9.908176341733749E-6</v>
      </c>
      <c r="AH106" s="10">
        <f>3/24000000*OO[[#This Row],[90 (30JUN1985 03:00:00)-Water Temperature (C)]]*OO[[#This Row],[32]]</f>
        <v>8.5923030320399993E-6</v>
      </c>
      <c r="AI106" s="10">
        <f>3/24000000*OO[[#This Row],[91 (30JUN1985 06:00:00)-Water Temperature (C)]]*OO[[#This Row],[33]]</f>
        <v>7.6043670058574998E-6</v>
      </c>
      <c r="AJ106" s="10">
        <f>3/24000000*OO[[#This Row],[92 (30JUN1985 09:00:00)-Water Temperature (C)]]*OO[[#This Row],[34]]</f>
        <v>6.9783711665249993E-6</v>
      </c>
      <c r="AK106" s="10">
        <f>3/24000000*OO[[#This Row],[93 (30JUN1985 12:00:00)-Water Temperature (C)]]*OO[[#This Row],[35]]</f>
        <v>6.4122230683499995E-6</v>
      </c>
      <c r="AL106" s="10">
        <f>3/24000000*OO[[#This Row],[94 (30JUN1985 15:00:00)-Water Temperature (C)]]*OO[[#This Row],[36]]</f>
        <v>5.7839111331000001E-6</v>
      </c>
      <c r="AM106" s="10">
        <f>3/24000000*OO[[#This Row],[95 (30JUN1985 18:00:00)-Water Temperature (C)]]*OO[[#This Row],[37]]</f>
        <v>5.18591096168625E-6</v>
      </c>
      <c r="AN106" s="10">
        <f>3/24000000*OO[[#This Row],[96 (30JUN1985 21:00:00)-Water Temperature (C)]]*OO[[#This Row],[38]]</f>
        <v>4.5449788314612498E-6</v>
      </c>
      <c r="AO106" s="10">
        <f>3/24000000*OO[[#This Row],[97 (01JUL1985 00:00:00)-Water Temperature (C)]]*OO[[#This Row],[39]]</f>
        <v>3.8295944137087503E-6</v>
      </c>
      <c r="AP106" s="10">
        <f>3/24000000*OO[[#This Row],[98 (01JUL1985 03:00:00)-Water Temperature (C)]]*OO[[#This Row],[40]]</f>
        <v>3.2127699695500003E-6</v>
      </c>
      <c r="AQ106" s="10">
        <f>3/24000000*OO[[#This Row],[99 (01JUL1985 06:00:00)-Water Temperature (C)]]*OO[[#This Row],[41]]</f>
        <v>2.7646551723175001E-6</v>
      </c>
      <c r="AR106" s="10">
        <f>3/24000000*OO[[#This Row],[100 (01JUL1985 09:00:00)-Water Temperature (C)]]*OO[[#This Row],[42]]</f>
        <v>2.4998250871874995E-6</v>
      </c>
      <c r="AS106" s="10">
        <f>3/24000000*OO[[#This Row],[101 (01JUL1985 12:00:00)-Water Temperature (C)]]*OO[[#This Row],[43]]</f>
        <v>2.2344160412045002E-6</v>
      </c>
      <c r="AT106" s="10">
        <f>3/24000000*OO[[#This Row],[102 (01JUL1985 15:00:00)-Water Temperature (C)]]*OO[[#This Row],[44]]</f>
        <v>1.929983848487625E-6</v>
      </c>
      <c r="AU106" s="10">
        <f>3/24000000*OO[[#This Row],[103 (01JUL1985 18:00:00)-Water Temperature (C)]]*OO[[#This Row],[45]]</f>
        <v>1.6199747944822499E-6</v>
      </c>
      <c r="AV106" s="10">
        <f>3/24000000*OO[[#This Row],[104 (01JUL1985 21:00:00)-Water Temperature (C)]]*OO[[#This Row],[46]]</f>
        <v>1.3187882288444999E-6</v>
      </c>
      <c r="AW106" s="10">
        <f>3/24000000*OO[[#This Row],[105 (02JUL1985 00:00:00)-Water Temperature (C)]]*OO[[#This Row],[47]]</f>
        <v>1.0633008740159999E-6</v>
      </c>
      <c r="AX106" s="10">
        <f>3/24000000*OO[[#This Row],[106 (02JUL1985 03:00:00)-Water Temperature (C)]]*OO[[#This Row],[48]]</f>
        <v>8.8108955885799985E-7</v>
      </c>
      <c r="AY106" s="10">
        <f>3/24000000*OO[[#This Row],[107 (02JUL1985 06:00:00)-Water Temperature (C)]]*OO[[#This Row],[49]]</f>
        <v>7.6294293883200006E-7</v>
      </c>
      <c r="AZ106" s="10">
        <f>3/24000000*OO[[#This Row],[108 (02JUL1985 09:00:00)-Water Temperature (C)]]*OO[[#This Row],[50]]</f>
        <v>6.9701021284049993E-7</v>
      </c>
      <c r="BA106" s="10">
        <f>3/24000000*OO[[#This Row],[109 (02JUL1985 12:00:00)-Water Temperature (C)]]*OO[[#This Row],[51]]</f>
        <v>6.1571446472249999E-7</v>
      </c>
      <c r="BB106" s="10">
        <f>3/24000000*OO[[#This Row],[110 (02JUL1985 15:00:00)-Water Temperature (C)]]*OO[[#This Row],[52]]</f>
        <v>5.0868294873749991E-7</v>
      </c>
      <c r="BC106" s="10">
        <f>3/24000000*OO[[#This Row],[111 (02JUL1985 18:00:00)-Water Temperature (C)]]*OO[[#This Row],[53]]</f>
        <v>3.9537879779999997E-7</v>
      </c>
      <c r="BD106" s="10">
        <f>3/24000000*OO[[#This Row],[112 (02JUL1985 21:00:00)-Water Temperature (C)]]*OO[[#This Row],[54]]</f>
        <v>2.9764676326837501E-7</v>
      </c>
      <c r="BE106" s="10">
        <f>3/24000000*OO[[#This Row],[113 (03JUL1985 00:00:00)-Water Temperature (C)]]*OO[[#This Row],[55]]</f>
        <v>2.2595340641849998E-7</v>
      </c>
      <c r="BF106" s="10">
        <f>3/24000000*OO[[#This Row],[114 (03JUL1985 03:00:00)-Water Temperature (C)]]*OO[[#This Row],[56]]</f>
        <v>1.8062907916817499E-7</v>
      </c>
      <c r="BG106" s="10">
        <f>3/24000000*OO[[#This Row],[115 (03JUL1985 06:00:00)-Water Temperature (C)]]*OO[[#This Row],[57]]</f>
        <v>1.5460364575380001E-7</v>
      </c>
      <c r="BH106" s="10">
        <f>3/24000000*OO[[#This Row],[116 (03JUL1985 09:00:00)-Water Temperature (C)]]*OO[[#This Row],[58]]</f>
        <v>1.4331692055979999E-7</v>
      </c>
      <c r="BI106" s="10">
        <f>3/24000000*OO[[#This Row],[117 (03JUL1985 12:00:00)-Water Temperature (C)]]*OO[[#This Row],[59]]</f>
        <v>1.3020249893799999E-7</v>
      </c>
      <c r="BJ106" s="10">
        <f>3/24000000*OO[[#This Row],[118 (03JUL1985 15:00:00)-Water Temperature (C)]]*OO[[#This Row],[60]]</f>
        <v>1.2058661440106253E-7</v>
      </c>
      <c r="BK106" s="10">
        <f>3/24000000*OO[[#This Row],[119 (03JUL1985 18:00:00)-Water Temperature (C)]]*OO[[#This Row],[61]]</f>
        <v>1.102971259671875E-7</v>
      </c>
      <c r="BL106" s="10">
        <f>3/24000000*OO[[#This Row],[120 (03JUL1985 21:00:00)-Water Temperature (C)]]*OO[[#This Row],[62]]</f>
        <v>9.8512561794900001E-8</v>
      </c>
      <c r="BM106" s="10">
        <f>3/24000000*OO[[#This Row],[121 (04JUL1985 00:00:00)-Water Temperature (C)]]*OO[[#This Row],[63]]</f>
        <v>8.5495859904649986E-8</v>
      </c>
      <c r="BN106" s="10">
        <f>3/24000000*OO[[#This Row],[122 (04JUL1985 03:00:00)-Water Temperature (C)]]*OO[[#This Row],[64]]</f>
        <v>7.4533073442399984E-8</v>
      </c>
      <c r="BO106" s="10">
        <f>3/24000000*OO[[#This Row],[123 (04JUL1985 06:00:00)-Water Temperature (C)]]*OO[[#This Row],[65]]</f>
        <v>6.7727835292400002E-8</v>
      </c>
      <c r="BP106" s="10">
        <f>3/24000000*OO[[#This Row],[124 (04JUL1985 09:00:00)-Water Temperature (C)]]*OO[[#This Row],[66]]</f>
        <v>6.632317915335E-8</v>
      </c>
      <c r="BQ106" s="10">
        <f>3/24000000*OO[[#This Row],[125 (04JUL1985 12:00:00)-Water Temperature (C)]]*OO[[#This Row],[67]]</f>
        <v>6.4540263863400001E-8</v>
      </c>
      <c r="BR106" s="10">
        <f>3/24000000*OO[[#This Row],[126 (04JUL1985 15:00:00)-Water Temperature (C)]]*OO[[#This Row],[68]]</f>
        <v>5.9915342665499997E-8</v>
      </c>
      <c r="BS106" s="10">
        <f>3/24000000*OO[[#This Row],[127 (04JUL1985 18:00:00)-Water Temperature (C)]]*OO[[#This Row],[69]]</f>
        <v>5.3469385887375003E-8</v>
      </c>
      <c r="BT106" s="10">
        <f>3/24000000*OO[[#This Row],[128 (04JUL1985 21:00:00)-Water Temperature (C)]]*OO[[#This Row],[70]]</f>
        <v>4.6522207853737505E-8</v>
      </c>
      <c r="BU106" s="10">
        <f>3/24000000*OO[[#This Row],[129 (05JUL1985 00:00:00)-Water Temperature (C)]]*OO[[#This Row],[71]]</f>
        <v>4.0374441276499995E-8</v>
      </c>
      <c r="BV106" s="10">
        <f>3/24000000*OO[[#This Row],[130 (05JUL1985 03:00:00)-Water Temperature (C)]]*OO[[#This Row],[72]]</f>
        <v>3.626406710341249E-8</v>
      </c>
      <c r="BW106" s="10">
        <f>3/24000000*OO[[#This Row],[131 (05JUL1985 06:00:00)-Water Temperature (C)]]*OO[[#This Row],[73]]</f>
        <v>3.4316647982999998E-8</v>
      </c>
      <c r="BX106" s="10">
        <f>3/24000000*OO[[#This Row],[132 (05JUL1985 09:00:00)-Water Temperature (C)]]*OO[[#This Row],[74]]</f>
        <v>3.5775849672499999E-8</v>
      </c>
      <c r="BY106" s="10">
        <f>3/24000000*OO[[#This Row],[133 (05JUL1985 12:00:00)-Water Temperature (C)]]*OO[[#This Row],[75]]</f>
        <v>3.9862722058062489E-8</v>
      </c>
      <c r="BZ106" s="10">
        <f>3/24000000*OO[[#This Row],[134 (05JUL1985 15:00:00)-Water Temperature (C)]]*OO[[#This Row],[76]]</f>
        <v>4.4825692689250001E-8</v>
      </c>
      <c r="CA106" s="10">
        <f>3/24000000*OO[[#This Row],[135 (05JUL1985 18:00:00)-Water Temperature (C)]]*OO[[#This Row],[77]]</f>
        <v>4.8145477696149997E-8</v>
      </c>
      <c r="CB106" s="10">
        <f>3/24000000*OO[[#This Row],[136 (05JUL1985 21:00:00)-Water Temperature (C)]]*OO[[#This Row],[78]]</f>
        <v>4.8711444004799998E-8</v>
      </c>
      <c r="CC106" s="10">
        <f>3/24000000*OO[[#This Row],[137 (06JUL1985 00:00:00)-Water Temperature (C)]]*OO[[#This Row],[79]]</f>
        <v>4.6577743143700002E-8</v>
      </c>
      <c r="CD106" s="10">
        <f>3/24000000*OO[[#This Row],[138 (06JUL1985 03:00:00)-Water Temperature (C)]]*OO[[#This Row],[80]]</f>
        <v>4.3251496418024994E-8</v>
      </c>
      <c r="CE106" s="10">
        <f>3/24000000*OO[[#This Row],[139 (06JUL1985 06:00:00)-Water Temperature (C)]]*OO[[#This Row],[81]]</f>
        <v>4.0349587927500003E-8</v>
      </c>
      <c r="CF106" s="10">
        <f>3/24000000*OO[[#This Row],[140 (06JUL1985 09:00:00)-Water Temperature (C)]]*OO[[#This Row],[82]]</f>
        <v>3.9682339551524999E-8</v>
      </c>
      <c r="CG106" s="10">
        <f>3/24000000*OO[[#This Row],[141 (06JUL1985 12:00:00)-Water Temperature (C)]]*OO[[#This Row],[83]]</f>
        <v>3.9833285026100002E-8</v>
      </c>
      <c r="CH106" s="10">
        <f>3/24000000*OO[[#This Row],[142 (06JUL1985 15:00:00)-Water Temperature (C)]]*OO[[#This Row],[84]]</f>
        <v>3.9719097617362499E-8</v>
      </c>
      <c r="CI106" s="10">
        <f>3/24000000*OO[[#This Row],[143 (06JUL1985 18:00:00)-Water Temperature (C)]]*OO[[#This Row],[85]]</f>
        <v>3.8553327049724993E-8</v>
      </c>
      <c r="CJ106" s="10">
        <f>3/24000000*OO[[#This Row],[144 (06JUL1985 21:00:00)-Water Temperature (C)]]*OO[[#This Row],[86]]</f>
        <v>3.6211360761949998E-8</v>
      </c>
      <c r="CK106" s="10">
        <f>3/24000000*OO[[#This Row],[145 (07JUL1985 00:00:00)-Water Temperature (C)]]*OO[[#This Row],[87]]</f>
        <v>3.2854224760537492E-8</v>
      </c>
      <c r="CL106" s="10">
        <f>3/24000000*OO[[#This Row],[146 (07JUL1985 03:00:00)-Water Temperature (C)]]*OO[[#This Row],[88]]</f>
        <v>3.0208364826112496E-8</v>
      </c>
      <c r="CM106" s="10">
        <f>3/24000000*OO[[#This Row],[147 (07JUL1985 06:00:00)-Water Temperature (C)]]*OO[[#This Row],[89]]</f>
        <v>2.8810551113850001E-8</v>
      </c>
      <c r="CN106" s="10">
        <f>3/24000000*OO[[#This Row],[148 (07JUL1985 09:00:00)-Water Temperature (C)]]*OO[[#This Row],[90]]</f>
        <v>2.8989374239374997E-8</v>
      </c>
      <c r="CO106" s="10">
        <f>3/24000000*OO[[#This Row],[149 (07JUL1985 12:00:00)-Water Temperature (C)]]*OO[[#This Row],[91]]</f>
        <v>3.0049023211500002E-8</v>
      </c>
      <c r="CP106" s="10">
        <f>3/24000000*OO[[#This Row],[150 (07JUL1985 15:00:00)-Water Temperature (C)]]*OO[[#This Row],[92]]</f>
        <v>3.0049023211500002E-8</v>
      </c>
      <c r="CQ106" s="10">
        <f>3/24000000*OO[[#This Row],[151 (07JUL1985 18:00:00)-Water Temperature (C)]]*OO[[#This Row],[93]]</f>
        <v>3.0049023211500002E-8</v>
      </c>
      <c r="CR106" s="10">
        <f>3/24000000*OO[[#This Row],[152 (07JUL1985 21:00:00)-Water Temperature (C)]]*OO[[#This Row],[94]]</f>
        <v>3.0049023211500002E-8</v>
      </c>
      <c r="CS106" s="10">
        <f>3/24000000*OO[[#This Row],[153 (08JUL1985 00:00:00)-Water Temperature (C)]]*OO[[#This Row],[95]]</f>
        <v>3.0049023211500002E-8</v>
      </c>
      <c r="CT106" s="10">
        <f>3/24000000*OO[[#This Row],[154 (08JUL1985 03:00:00)-Water Temperature (C)]]*OO[[#This Row],[96]]</f>
        <v>3.0049023211500002E-8</v>
      </c>
      <c r="CU106" s="10">
        <f>3/24000000*OO[[#This Row],[155 (08JUL1985 06:00:00)-Water Temperature (C)]]*OO[[#This Row],[97]]</f>
        <v>3.0049023211500002E-8</v>
      </c>
      <c r="CV106" s="10">
        <f>3/24000000*OO[[#This Row],[156 (08JUL1985 09:00:00)-Water Temperature (C)]]*OO[[#This Row],[98]]</f>
        <v>3.0049023211500002E-8</v>
      </c>
      <c r="CW106" s="10">
        <f>3/24000000*OO[[#This Row],[157 (08JUL1985 12:00:00)-Water Temperature (C)]]*OO[[#This Row],[99]]</f>
        <v>3.0049023211500002E-8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1.4017975856970631E-36</v>
      </c>
      <c r="E107" s="10">
        <f>3/24*OO[[#This Row],[61 (26JUN1985 12:00:00)-Water Temperature (C)]]*OO[[#This Row],[3]]/SUM(OO[3])</f>
        <v>2.0955659522032802E-23</v>
      </c>
      <c r="F107" s="10">
        <f>3/24*OO[[#This Row],[62 (26JUN1985 15:00:00)-Water Temperature (C)]]*OO[[#This Row],[4]]/SUM(OO[4])</f>
        <v>8.4237787054017999E-12</v>
      </c>
      <c r="G107" s="10">
        <f>3/24*OO[[#This Row],[63 (26JUN1985 18:00:00)-Water Temperature (C)]]*OO[[#This Row],[5]]/SUM(OO[5])</f>
        <v>3.3742474548916557E-5</v>
      </c>
      <c r="H107" s="10">
        <f>3/24*OO[[#This Row],[64 (26JUN1985 21:00:00)-Water Temperature (C)]]*OO[[#This Row],[6]]/SUM(OO[6])</f>
        <v>6.9694564919397014E-3</v>
      </c>
      <c r="I107" s="10">
        <f>3/24*OO[[#This Row],[65 (27JUN1985 00:00:00)-Water Temperature (C)]]*OO[[#This Row],[7]]/SUM(OO[7])</f>
        <v>6.736977690404812E-2</v>
      </c>
      <c r="J107" s="10">
        <f>3/24*OO[[#This Row],[66 (27JUN1985 03:00:00)-Water Temperature (C)]]*OO[[#This Row],[8]]/SUM(OO[8])</f>
        <v>0.10893574667935683</v>
      </c>
      <c r="K107" s="10">
        <f>3/24*OO[[#This Row],[67 (27JUN1985 06:00:00)-Water Temperature (C)]]*OO[[#This Row],[9]]/SUM(OO[9])</f>
        <v>5.5188015887117997E-2</v>
      </c>
      <c r="L107" s="10">
        <f>3/24*OO[[#This Row],[68 (27JUN1985 09:00:00)-Water Temperature (C)]]*OO[[#This Row],[10]]/SUM(OO[10])</f>
        <v>1.2984478354165559E-2</v>
      </c>
      <c r="M107" s="10">
        <f>3/24*OO[[#This Row],[69 (27JUN1985 12:00:00)-Water Temperature (C)]]*OO[[#This Row],[11]]/SUM(OO[11])</f>
        <v>1.8282099643551755E-3</v>
      </c>
      <c r="N107" s="10">
        <f>3/24*OO[[#This Row],[70 (27JUN1985 15:00:00)-Water Temperature (C)]]*OO[[#This Row],[12]]/SUM(OO[12])</f>
        <v>2.3135075171501775E-4</v>
      </c>
      <c r="O107" s="10">
        <f>3/24*OO[[#This Row],[71 (27JUN1985 18:00:00)-Water Temperature (C)]]*OO[[#This Row],[13]]/SUM(OO[13])</f>
        <v>7.11943296747451E-5</v>
      </c>
      <c r="P107" s="10">
        <f>3/24*OO[[#This Row],[72 (27JUN1985 21:00:00)-Water Temperature (C)]]*OO[[#This Row],[14]]/SUM(OO[14])</f>
        <v>5.1820907255541359E-5</v>
      </c>
      <c r="Q107" s="10">
        <f>3/24*OO[[#This Row],[73 (28JUN1985 00:00:00)-Water Temperature (C)]]*OO[[#This Row],[15]]/SUM(OO[15])</f>
        <v>4.4765740814596092E-5</v>
      </c>
      <c r="R107" s="10">
        <f>3/24*OO[[#This Row],[74 (28JUN1985 03:00:00)-Water Temperature (C)]]*OO[[#This Row],[16]]/SUM(OO[16])</f>
        <v>4.2635767349452664E-5</v>
      </c>
      <c r="S107" s="10">
        <f>3/24*OO[[#This Row],[75 (28JUN1985 06:00:00)-Water Temperature (C)]]*OO[[#This Row],[17]]/SUM(OO[17])</f>
        <v>4.4635814111922389E-5</v>
      </c>
      <c r="T107" s="10">
        <f>3/24*OO[[#This Row],[76 (28JUN1985 09:00:00)-Water Temperature (C)]]*OO[[#This Row],[18]]/SUM(OO[18])</f>
        <v>4.6672760423825114E-5</v>
      </c>
      <c r="U107" s="10">
        <f>3/24*OO[[#This Row],[77 (28JUN1985 12:00:00)-Water Temperature (C)]]*OO[[#This Row],[19]]/SUM(OO[19])</f>
        <v>4.6713580085598295E-5</v>
      </c>
      <c r="V107" s="10">
        <f>3/24000000*OO[[#This Row],[78 (28JUN1985 15:00:00)-Water Temperature (C)]]*OO[[#This Row],[20]]</f>
        <v>4.3570085506187503E-5</v>
      </c>
      <c r="W107" s="10">
        <f>3/24000000*OO[[#This Row],[79 (28JUN1985 18:00:00)-Water Temperature (C)]]*OO[[#This Row],[21]]</f>
        <v>3.8770383918962508E-5</v>
      </c>
      <c r="X107" s="10">
        <f>3/24000000*OO[[#This Row],[80 (28JUN1985 21:00:00)-Water Temperature (C)]]*OO[[#This Row],[22]]</f>
        <v>3.3354975927600004E-5</v>
      </c>
      <c r="Y107" s="10">
        <f>3/24000000*OO[[#This Row],[81 (29JUN1985 00:00:00)-Water Temperature (C)]]*OO[[#This Row],[23]]</f>
        <v>2.8598510566124995E-5</v>
      </c>
      <c r="Z107" s="10">
        <f>3/24000000*OO[[#This Row],[82 (29JUN1985 03:00:00)-Water Temperature (C)]]*OO[[#This Row],[24]]</f>
        <v>2.4879841066537498E-5</v>
      </c>
      <c r="AA107" s="10">
        <f>3/24000000*OO[[#This Row],[83 (29JUN1985 06:00:00)-Water Temperature (C)]]*OO[[#This Row],[25]]</f>
        <v>2.1743999780274999E-5</v>
      </c>
      <c r="AB107" s="10">
        <f>3/24000000*OO[[#This Row],[84 (29JUN1985 09:00:00)-Water Temperature (C)]]*OO[[#This Row],[26]]</f>
        <v>1.9296994361967497E-5</v>
      </c>
      <c r="AC107" s="10">
        <f>3/24000000*OO[[#This Row],[85 (29JUN1985 12:00:00)-Water Temperature (C)]]*OO[[#This Row],[27]]</f>
        <v>1.75573086342625E-5</v>
      </c>
      <c r="AD107" s="10">
        <f>3/24000000*OO[[#This Row],[86 (29JUN1985 15:00:00)-Water Temperature (C)]]*OO[[#This Row],[28]]</f>
        <v>1.5930808605375002E-5</v>
      </c>
      <c r="AE107" s="10">
        <f>3/24000000*OO[[#This Row],[88 (29JUN1985 21:00:00)-Water Temperature (C)]]*OO[[#This Row],[30]]</f>
        <v>1.2253580513345E-5</v>
      </c>
      <c r="AF107" s="10">
        <f>3/24000000*OO[[#This Row],[88 (29JUN1985 21:00:00)-Water Temperature (C)]]*OO[[#This Row],[30]]</f>
        <v>1.2253580513345E-5</v>
      </c>
      <c r="AG107" s="10">
        <f>3/24000000*OO[[#This Row],[89 (30JUN1985 00:00:00)-Water Temperature (C)]]*OO[[#This Row],[31]]</f>
        <v>1.039237037830875E-5</v>
      </c>
      <c r="AH107" s="10">
        <f>3/24000000*OO[[#This Row],[90 (30JUN1985 03:00:00)-Water Temperature (C)]]*OO[[#This Row],[32]]</f>
        <v>8.9872449344699981E-6</v>
      </c>
      <c r="AI107" s="10">
        <f>3/24000000*OO[[#This Row],[91 (30JUN1985 06:00:00)-Water Temperature (C)]]*OO[[#This Row],[33]]</f>
        <v>7.9489663520249989E-6</v>
      </c>
      <c r="AJ107" s="10">
        <f>3/24000000*OO[[#This Row],[92 (30JUN1985 09:00:00)-Water Temperature (C)]]*OO[[#This Row],[34]]</f>
        <v>7.3007574687499993E-6</v>
      </c>
      <c r="AK107" s="10">
        <f>3/24000000*OO[[#This Row],[93 (30JUN1985 12:00:00)-Water Temperature (C)]]*OO[[#This Row],[35]]</f>
        <v>6.7135435867800001E-6</v>
      </c>
      <c r="AL107" s="10">
        <f>3/24000000*OO[[#This Row],[94 (30JUN1985 15:00:00)-Water Temperature (C)]]*OO[[#This Row],[36]]</f>
        <v>6.0709539874199988E-6</v>
      </c>
      <c r="AM107" s="10">
        <f>3/24000000*OO[[#This Row],[95 (30JUN1985 18:00:00)-Water Temperature (C)]]*OO[[#This Row],[37]]</f>
        <v>5.4514811035199994E-6</v>
      </c>
      <c r="AN107" s="10">
        <f>3/24000000*OO[[#This Row],[96 (30JUN1985 21:00:00)-Water Temperature (C)]]*OO[[#This Row],[38]]</f>
        <v>4.7815170926625005E-6</v>
      </c>
      <c r="AO107" s="10">
        <f>3/24000000*OO[[#This Row],[97 (01JUL1985 00:00:00)-Water Temperature (C)]]*OO[[#This Row],[39]]</f>
        <v>4.0339824209849994E-6</v>
      </c>
      <c r="AP107" s="10">
        <f>3/24000000*OO[[#This Row],[98 (01JUL1985 03:00:00)-Water Temperature (C)]]*OO[[#This Row],[40]]</f>
        <v>3.38103288483375E-6</v>
      </c>
      <c r="AQ107" s="10">
        <f>3/24000000*OO[[#This Row],[99 (01JUL1985 06:00:00)-Water Temperature (C)]]*OO[[#This Row],[41]]</f>
        <v>2.9022987765624997E-6</v>
      </c>
      <c r="AR107" s="10">
        <f>3/24000000*OO[[#This Row],[100 (01JUL1985 09:00:00)-Water Temperature (C)]]*OO[[#This Row],[42]]</f>
        <v>2.6291571425999999E-6</v>
      </c>
      <c r="AS107" s="10">
        <f>3/24000000*OO[[#This Row],[101 (01JUL1985 12:00:00)-Water Temperature (C)]]*OO[[#This Row],[43]]</f>
        <v>2.3589711549974998E-6</v>
      </c>
      <c r="AT107" s="10">
        <f>3/24000000*OO[[#This Row],[102 (01JUL1985 15:00:00)-Water Temperature (C)]]*OO[[#This Row],[44]]</f>
        <v>2.04718009723525E-6</v>
      </c>
      <c r="AU107" s="10">
        <f>3/24000000*OO[[#This Row],[103 (01JUL1985 18:00:00)-Water Temperature (C)]]*OO[[#This Row],[45]]</f>
        <v>1.7199109466089997E-6</v>
      </c>
      <c r="AV107" s="10">
        <f>3/24000000*OO[[#This Row],[104 (01JUL1985 21:00:00)-Water Temperature (C)]]*OO[[#This Row],[46]]</f>
        <v>1.3976380601819998E-6</v>
      </c>
      <c r="AW107" s="10">
        <f>3/24000000*OO[[#This Row],[105 (02JUL1985 00:00:00)-Water Temperature (C)]]*OO[[#This Row],[47]]</f>
        <v>1.1233643267215E-6</v>
      </c>
      <c r="AX107" s="10">
        <f>3/24000000*OO[[#This Row],[106 (02JUL1985 03:00:00)-Water Temperature (C)]]*OO[[#This Row],[48]]</f>
        <v>9.2653361201024984E-7</v>
      </c>
      <c r="AY107" s="10">
        <f>3/24000000*OO[[#This Row],[107 (02JUL1985 06:00:00)-Water Temperature (C)]]*OO[[#This Row],[49]]</f>
        <v>7.9925207864062503E-7</v>
      </c>
      <c r="AZ107" s="10">
        <f>3/24000000*OO[[#This Row],[108 (02JUL1985 09:00:00)-Water Temperature (C)]]*OO[[#This Row],[50]]</f>
        <v>7.3242154989674997E-7</v>
      </c>
      <c r="BA107" s="10">
        <f>3/24000000*OO[[#This Row],[109 (02JUL1985 12:00:00)-Water Temperature (C)]]*OO[[#This Row],[51]]</f>
        <v>6.5198369552312501E-7</v>
      </c>
      <c r="BB107" s="10">
        <f>3/24000000*OO[[#This Row],[110 (02JUL1985 15:00:00)-Water Temperature (C)]]*OO[[#This Row],[52]]</f>
        <v>5.4405088522537497E-7</v>
      </c>
      <c r="BC107" s="10">
        <f>3/24000000*OO[[#This Row],[111 (02JUL1985 18:00:00)-Water Temperature (C)]]*OO[[#This Row],[53]]</f>
        <v>4.2447988535200006E-7</v>
      </c>
      <c r="BD107" s="10">
        <f>3/24000000*OO[[#This Row],[112 (02JUL1985 21:00:00)-Water Temperature (C)]]*OO[[#This Row],[54]]</f>
        <v>3.1872358638224995E-7</v>
      </c>
      <c r="BE107" s="10">
        <f>3/24000000*OO[[#This Row],[113 (03JUL1985 00:00:00)-Water Temperature (C)]]*OO[[#This Row],[55]]</f>
        <v>2.4034342503599994E-7</v>
      </c>
      <c r="BF107" s="10">
        <f>3/24000000*OO[[#This Row],[114 (03JUL1985 03:00:00)-Water Temperature (C)]]*OO[[#This Row],[56]]</f>
        <v>1.9060927162800001E-7</v>
      </c>
      <c r="BG107" s="10">
        <f>3/24000000*OO[[#This Row],[115 (03JUL1985 06:00:00)-Water Temperature (C)]]*OO[[#This Row],[57]]</f>
        <v>1.6190241454646249E-7</v>
      </c>
      <c r="BH107" s="10">
        <f>3/24000000*OO[[#This Row],[116 (03JUL1985 09:00:00)-Water Temperature (C)]]*OO[[#This Row],[58]]</f>
        <v>1.4970059460757497E-7</v>
      </c>
      <c r="BI107" s="10">
        <f>3/24000000*OO[[#This Row],[117 (03JUL1985 12:00:00)-Water Temperature (C)]]*OO[[#This Row],[59]]</f>
        <v>1.3601825768862497E-7</v>
      </c>
      <c r="BJ107" s="10">
        <f>3/24000000*OO[[#This Row],[118 (03JUL1985 15:00:00)-Water Temperature (C)]]*OO[[#This Row],[60]]</f>
        <v>1.2635995010775001E-7</v>
      </c>
      <c r="BK107" s="10">
        <f>3/24000000*OO[[#This Row],[119 (03JUL1985 18:00:00)-Water Temperature (C)]]*OO[[#This Row],[61]]</f>
        <v>1.1545704118731248E-7</v>
      </c>
      <c r="BL107" s="10">
        <f>3/24000000*OO[[#This Row],[120 (03JUL1985 21:00:00)-Water Temperature (C)]]*OO[[#This Row],[62]]</f>
        <v>1.0318328661585001E-7</v>
      </c>
      <c r="BM107" s="10">
        <f>3/24000000*OO[[#This Row],[121 (04JUL1985 00:00:00)-Water Temperature (C)]]*OO[[#This Row],[63]]</f>
        <v>8.9562166396799994E-8</v>
      </c>
      <c r="BN107" s="10">
        <f>3/24000000*OO[[#This Row],[122 (04JUL1985 03:00:00)-Water Temperature (C)]]*OO[[#This Row],[64]]</f>
        <v>7.7895680880149979E-8</v>
      </c>
      <c r="BO107" s="10">
        <f>3/24000000*OO[[#This Row],[123 (04JUL1985 06:00:00)-Water Temperature (C)]]*OO[[#This Row],[65]]</f>
        <v>7.05552613698125E-8</v>
      </c>
      <c r="BP107" s="10">
        <f>3/24000000*OO[[#This Row],[124 (04JUL1985 09:00:00)-Water Temperature (C)]]*OO[[#This Row],[66]]</f>
        <v>6.9116474598874999E-8</v>
      </c>
      <c r="BQ107" s="10">
        <f>3/24000000*OO[[#This Row],[125 (04JUL1985 12:00:00)-Water Temperature (C)]]*OO[[#This Row],[67]]</f>
        <v>6.7564007112462504E-8</v>
      </c>
      <c r="BR107" s="10">
        <f>3/24000000*OO[[#This Row],[126 (04JUL1985 15:00:00)-Water Temperature (C)]]*OO[[#This Row],[68]]</f>
        <v>6.3149877195800001E-8</v>
      </c>
      <c r="BS107" s="10">
        <f>3/24000000*OO[[#This Row],[127 (04JUL1985 18:00:00)-Water Temperature (C)]]*OO[[#This Row],[69]]</f>
        <v>5.6431305484937498E-8</v>
      </c>
      <c r="BT107" s="10">
        <f>3/24000000*OO[[#This Row],[128 (04JUL1985 21:00:00)-Water Temperature (C)]]*OO[[#This Row],[70]]</f>
        <v>4.8932623911999992E-8</v>
      </c>
      <c r="BU107" s="10">
        <f>3/24000000*OO[[#This Row],[129 (05JUL1985 00:00:00)-Water Temperature (C)]]*OO[[#This Row],[71]]</f>
        <v>4.2265350646474995E-8</v>
      </c>
      <c r="BV107" s="10">
        <f>3/24000000*OO[[#This Row],[130 (05JUL1985 03:00:00)-Water Temperature (C)]]*OO[[#This Row],[72]]</f>
        <v>3.7754521691249995E-8</v>
      </c>
      <c r="BW107" s="10">
        <f>3/24000000*OO[[#This Row],[131 (05JUL1985 06:00:00)-Water Temperature (C)]]*OO[[#This Row],[73]]</f>
        <v>3.5473357470262496E-8</v>
      </c>
      <c r="BX107" s="10">
        <f>3/24000000*OO[[#This Row],[132 (05JUL1985 09:00:00)-Water Temperature (C)]]*OO[[#This Row],[74]]</f>
        <v>3.6658024107599996E-8</v>
      </c>
      <c r="BY107" s="10">
        <f>3/24000000*OO[[#This Row],[133 (05JUL1985 12:00:00)-Water Temperature (C)]]*OO[[#This Row],[75]]</f>
        <v>4.0536873229774995E-8</v>
      </c>
      <c r="BZ107" s="10">
        <f>3/24000000*OO[[#This Row],[134 (05JUL1985 15:00:00)-Water Temperature (C)]]*OO[[#This Row],[76]]</f>
        <v>4.5622478964599999E-8</v>
      </c>
      <c r="CA107" s="10">
        <f>3/24000000*OO[[#This Row],[135 (05JUL1985 18:00:00)-Water Temperature (C)]]*OO[[#This Row],[77]]</f>
        <v>4.9320316592699991E-8</v>
      </c>
      <c r="CB107" s="10">
        <f>3/24000000*OO[[#This Row],[136 (05JUL1985 21:00:00)-Water Temperature (C)]]*OO[[#This Row],[78]]</f>
        <v>5.0196919175000005E-8</v>
      </c>
      <c r="CC107" s="10">
        <f>3/24000000*OO[[#This Row],[137 (06JUL1985 00:00:00)-Water Temperature (C)]]*OO[[#This Row],[79]]</f>
        <v>4.8273931970237503E-8</v>
      </c>
      <c r="CD107" s="10">
        <f>3/24000000*OO[[#This Row],[138 (06JUL1985 03:00:00)-Water Temperature (C)]]*OO[[#This Row],[80]]</f>
        <v>4.4939808704624999E-8</v>
      </c>
      <c r="CE107" s="10">
        <f>3/24000000*OO[[#This Row],[139 (06JUL1985 06:00:00)-Water Temperature (C)]]*OO[[#This Row],[81]]</f>
        <v>4.1949638219962498E-8</v>
      </c>
      <c r="CF107" s="10">
        <f>3/24000000*OO[[#This Row],[140 (06JUL1985 09:00:00)-Water Temperature (C)]]*OO[[#This Row],[82]]</f>
        <v>4.1231018860475002E-8</v>
      </c>
      <c r="CG107" s="10">
        <f>3/24000000*OO[[#This Row],[141 (06JUL1985 12:00:00)-Water Temperature (C)]]*OO[[#This Row],[83]]</f>
        <v>4.1392200967424991E-8</v>
      </c>
      <c r="CH107" s="10">
        <f>3/24000000*OO[[#This Row],[142 (06JUL1985 15:00:00)-Water Temperature (C)]]*OO[[#This Row],[84]]</f>
        <v>4.1383972479587507E-8</v>
      </c>
      <c r="CI107" s="10">
        <f>3/24000000*OO[[#This Row],[143 (06JUL1985 18:00:00)-Water Temperature (C)]]*OO[[#This Row],[85]]</f>
        <v>4.0210590514999993E-8</v>
      </c>
      <c r="CJ107" s="10">
        <f>3/24000000*OO[[#This Row],[144 (06JUL1985 21:00:00)-Water Temperature (C)]]*OO[[#This Row],[86]]</f>
        <v>3.7770218299987495E-8</v>
      </c>
      <c r="CK107" s="10">
        <f>3/24000000*OO[[#This Row],[145 (07JUL1985 00:00:00)-Water Temperature (C)]]*OO[[#This Row],[87]]</f>
        <v>3.42169682393E-8</v>
      </c>
      <c r="CL107" s="10">
        <f>3/24000000*OO[[#This Row],[146 (07JUL1985 03:00:00)-Water Temperature (C)]]*OO[[#This Row],[88]]</f>
        <v>3.1370123940862498E-8</v>
      </c>
      <c r="CM107" s="10">
        <f>3/24000000*OO[[#This Row],[147 (07JUL1985 06:00:00)-Water Temperature (C)]]*OO[[#This Row],[89]]</f>
        <v>2.97799463503125E-8</v>
      </c>
      <c r="CN107" s="10">
        <f>3/24000000*OO[[#This Row],[148 (07JUL1985 09:00:00)-Water Temperature (C)]]*OO[[#This Row],[90]]</f>
        <v>2.9897271783687499E-8</v>
      </c>
      <c r="CO107" s="10">
        <f>3/24000000*OO[[#This Row],[149 (07JUL1985 12:00:00)-Water Temperature (C)]]*OO[[#This Row],[91]]</f>
        <v>3.0961669109962499E-8</v>
      </c>
      <c r="CP107" s="10">
        <f>3/24000000*OO[[#This Row],[150 (07JUL1985 15:00:00)-Water Temperature (C)]]*OO[[#This Row],[92]]</f>
        <v>3.0961669109962499E-8</v>
      </c>
      <c r="CQ107" s="10">
        <f>3/24000000*OO[[#This Row],[151 (07JUL1985 18:00:00)-Water Temperature (C)]]*OO[[#This Row],[93]]</f>
        <v>3.0961669109962499E-8</v>
      </c>
      <c r="CR107" s="10">
        <f>3/24000000*OO[[#This Row],[152 (07JUL1985 21:00:00)-Water Temperature (C)]]*OO[[#This Row],[94]]</f>
        <v>3.0961669109962499E-8</v>
      </c>
      <c r="CS107" s="10">
        <f>3/24000000*OO[[#This Row],[153 (08JUL1985 00:00:00)-Water Temperature (C)]]*OO[[#This Row],[95]]</f>
        <v>3.0961669109962499E-8</v>
      </c>
      <c r="CT107" s="10">
        <f>3/24000000*OO[[#This Row],[154 (08JUL1985 03:00:00)-Water Temperature (C)]]*OO[[#This Row],[96]]</f>
        <v>3.0961669109962499E-8</v>
      </c>
      <c r="CU107" s="10">
        <f>3/24000000*OO[[#This Row],[155 (08JUL1985 06:00:00)-Water Temperature (C)]]*OO[[#This Row],[97]]</f>
        <v>3.0961669109962499E-8</v>
      </c>
      <c r="CV107" s="10">
        <f>3/24000000*OO[[#This Row],[156 (08JUL1985 09:00:00)-Water Temperature (C)]]*OO[[#This Row],[98]]</f>
        <v>3.0961669109962499E-8</v>
      </c>
      <c r="CW107" s="10">
        <f>3/24000000*OO[[#This Row],[157 (08JUL1985 12:00:00)-Water Temperature (C)]]*OO[[#This Row],[99]]</f>
        <v>3.0961669109962499E-8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1.3342389213587348E-37</v>
      </c>
      <c r="E108" s="10">
        <f>3/24*OO[[#This Row],[61 (26JUN1985 12:00:00)-Water Temperature (C)]]*OO[[#This Row],[3]]/SUM(OO[3])</f>
        <v>2.4716234384737289E-24</v>
      </c>
      <c r="F108" s="10">
        <f>3/24*OO[[#This Row],[62 (26JUN1985 15:00:00)-Water Temperature (C)]]*OO[[#This Row],[4]]/SUM(OO[4])</f>
        <v>1.0789814084276579E-12</v>
      </c>
      <c r="G108" s="10">
        <f>3/24*OO[[#This Row],[63 (26JUN1985 18:00:00)-Water Temperature (C)]]*OO[[#This Row],[5]]/SUM(OO[5])</f>
        <v>1.5099287429478771E-5</v>
      </c>
      <c r="H108" s="10">
        <f>3/24*OO[[#This Row],[64 (26JUN1985 21:00:00)-Water Temperature (C)]]*OO[[#This Row],[6]]/SUM(OO[6])</f>
        <v>4.2799886060073816E-3</v>
      </c>
      <c r="I108" s="10">
        <f>3/24*OO[[#This Row],[65 (27JUN1985 00:00:00)-Water Temperature (C)]]*OO[[#This Row],[7]]/SUM(OO[7])</f>
        <v>5.0078684335689502E-2</v>
      </c>
      <c r="J108" s="10">
        <f>3/24*OO[[#This Row],[66 (27JUN1985 03:00:00)-Water Temperature (C)]]*OO[[#This Row],[8]]/SUM(OO[8])</f>
        <v>9.260579612769225E-2</v>
      </c>
      <c r="K108" s="10">
        <f>3/24*OO[[#This Row],[67 (27JUN1985 06:00:00)-Water Temperature (C)]]*OO[[#This Row],[9]]/SUM(OO[9])</f>
        <v>5.2120486200877718E-2</v>
      </c>
      <c r="L108" s="10">
        <f>3/24*OO[[#This Row],[68 (27JUN1985 09:00:00)-Water Temperature (C)]]*OO[[#This Row],[10]]/SUM(OO[10])</f>
        <v>1.3252803184927419E-2</v>
      </c>
      <c r="M108" s="10">
        <f>3/24*OO[[#This Row],[69 (27JUN1985 12:00:00)-Water Temperature (C)]]*OO[[#This Row],[11]]/SUM(OO[11])</f>
        <v>1.9610448502628691E-3</v>
      </c>
      <c r="N108" s="10">
        <f>3/24*OO[[#This Row],[70 (27JUN1985 15:00:00)-Water Temperature (C)]]*OO[[#This Row],[12]]/SUM(OO[12])</f>
        <v>2.4246775038568957E-4</v>
      </c>
      <c r="O108" s="10">
        <f>3/24*OO[[#This Row],[71 (27JUN1985 18:00:00)-Water Temperature (C)]]*OO[[#This Row],[13]]/SUM(OO[13])</f>
        <v>6.4827438385806885E-5</v>
      </c>
      <c r="P108" s="10">
        <f>3/24*OO[[#This Row],[72 (27JUN1985 21:00:00)-Water Temperature (C)]]*OO[[#This Row],[14]]/SUM(OO[14])</f>
        <v>4.4709421392757516E-5</v>
      </c>
      <c r="Q108" s="10">
        <f>3/24*OO[[#This Row],[73 (28JUN1985 00:00:00)-Water Temperature (C)]]*OO[[#This Row],[15]]/SUM(OO[15])</f>
        <v>3.8241144351362097E-5</v>
      </c>
      <c r="R108" s="10">
        <f>3/24*OO[[#This Row],[74 (28JUN1985 03:00:00)-Water Temperature (C)]]*OO[[#This Row],[16]]/SUM(OO[16])</f>
        <v>3.5977789668599592E-5</v>
      </c>
      <c r="S108" s="10">
        <f>3/24*OO[[#This Row],[75 (28JUN1985 06:00:00)-Water Temperature (C)]]*OO[[#This Row],[17]]/SUM(OO[17])</f>
        <v>3.7429462703117802E-5</v>
      </c>
      <c r="T108" s="10">
        <f>3/24*OO[[#This Row],[76 (28JUN1985 09:00:00)-Water Temperature (C)]]*OO[[#This Row],[18]]/SUM(OO[18])</f>
        <v>3.9287627048681755E-5</v>
      </c>
      <c r="U108" s="10">
        <f>3/24*OO[[#This Row],[77 (28JUN1985 12:00:00)-Water Temperature (C)]]*OO[[#This Row],[19]]/SUM(OO[19])</f>
        <v>3.957983922805737E-5</v>
      </c>
      <c r="V108" s="10">
        <f>3/24000000*OO[[#This Row],[78 (28JUN1985 15:00:00)-Water Temperature (C)]]*OO[[#This Row],[20]]</f>
        <v>3.7088135549999998E-5</v>
      </c>
      <c r="W108" s="10">
        <f>3/24000000*OO[[#This Row],[79 (28JUN1985 18:00:00)-Water Temperature (C)]]*OO[[#This Row],[21]]</f>
        <v>3.31034640145875E-5</v>
      </c>
      <c r="X108" s="10">
        <f>3/24000000*OO[[#This Row],[80 (28JUN1985 21:00:00)-Water Temperature (C)]]*OO[[#This Row],[22]]</f>
        <v>2.8468110868975004E-5</v>
      </c>
      <c r="Y108" s="10">
        <f>3/24000000*OO[[#This Row],[81 (29JUN1985 00:00:00)-Water Temperature (C)]]*OO[[#This Row],[23]]</f>
        <v>2.4376507510499997E-5</v>
      </c>
      <c r="Z108" s="10">
        <f>3/24000000*OO[[#This Row],[82 (29JUN1985 03:00:00)-Water Temperature (C)]]*OO[[#This Row],[24]]</f>
        <v>2.1141702785287495E-5</v>
      </c>
      <c r="AA108" s="10">
        <f>3/24000000*OO[[#This Row],[83 (29JUN1985 06:00:00)-Water Temperature (C)]]*OO[[#This Row],[25]]</f>
        <v>1.8453641357270001E-5</v>
      </c>
      <c r="AB108" s="10">
        <f>3/24000000*OO[[#This Row],[84 (29JUN1985 09:00:00)-Water Temperature (C)]]*OO[[#This Row],[26]]</f>
        <v>1.6357594545590002E-5</v>
      </c>
      <c r="AC108" s="10">
        <f>3/24000000*OO[[#This Row],[85 (29JUN1985 12:00:00)-Water Temperature (C)]]*OO[[#This Row],[27]]</f>
        <v>1.4890907248425003E-5</v>
      </c>
      <c r="AD108" s="10">
        <f>3/24000000*OO[[#This Row],[86 (29JUN1985 15:00:00)-Water Temperature (C)]]*OO[[#This Row],[28]]</f>
        <v>1.3533028179427498E-5</v>
      </c>
      <c r="AE108" s="10">
        <f>3/24000000*OO[[#This Row],[88 (29JUN1985 21:00:00)-Water Temperature (C)]]*OO[[#This Row],[30]]</f>
        <v>1.0451962840995E-5</v>
      </c>
      <c r="AF108" s="10">
        <f>3/24000000*OO[[#This Row],[88 (29JUN1985 21:00:00)-Water Temperature (C)]]*OO[[#This Row],[30]]</f>
        <v>1.0451962840995E-5</v>
      </c>
      <c r="AG108" s="10">
        <f>3/24000000*OO[[#This Row],[89 (30JUN1985 00:00:00)-Water Temperature (C)]]*OO[[#This Row],[31]]</f>
        <v>8.8639769402950012E-6</v>
      </c>
      <c r="AH108" s="10">
        <f>3/24000000*OO[[#This Row],[90 (30JUN1985 03:00:00)-Water Temperature (C)]]*OO[[#This Row],[32]]</f>
        <v>7.6484431392674992E-6</v>
      </c>
      <c r="AI108" s="10">
        <f>3/24000000*OO[[#This Row],[91 (30JUN1985 06:00:00)-Water Temperature (C)]]*OO[[#This Row],[33]]</f>
        <v>6.7595192886374989E-6</v>
      </c>
      <c r="AJ108" s="10">
        <f>3/24000000*OO[[#This Row],[92 (30JUN1985 09:00:00)-Water Temperature (C)]]*OO[[#This Row],[34]]</f>
        <v>6.2114107533874997E-6</v>
      </c>
      <c r="AK108" s="10">
        <f>3/24000000*OO[[#This Row],[93 (30JUN1985 12:00:00)-Water Temperature (C)]]*OO[[#This Row],[35]]</f>
        <v>5.7219193589087507E-6</v>
      </c>
      <c r="AL108" s="10">
        <f>3/24000000*OO[[#This Row],[94 (30JUN1985 15:00:00)-Water Temperature (C)]]*OO[[#This Row],[36]]</f>
        <v>5.1938445561674995E-6</v>
      </c>
      <c r="AM108" s="10">
        <f>3/24000000*OO[[#This Row],[95 (30JUN1985 18:00:00)-Water Temperature (C)]]*OO[[#This Row],[37]]</f>
        <v>4.6800352357499995E-6</v>
      </c>
      <c r="AN108" s="10">
        <f>3/24000000*OO[[#This Row],[96 (30JUN1985 21:00:00)-Water Temperature (C)]]*OO[[#This Row],[38]]</f>
        <v>4.1170914292949996E-6</v>
      </c>
      <c r="AO108" s="10">
        <f>3/24000000*OO[[#This Row],[97 (01JUL1985 00:00:00)-Water Temperature (C)]]*OO[[#This Row],[39]]</f>
        <v>3.4852660518287503E-6</v>
      </c>
      <c r="AP108" s="10">
        <f>3/24000000*OO[[#This Row],[98 (01JUL1985 03:00:00)-Water Temperature (C)]]*OO[[#This Row],[40]]</f>
        <v>2.9265323959787497E-6</v>
      </c>
      <c r="AQ108" s="10">
        <f>3/24000000*OO[[#This Row],[99 (01JUL1985 06:00:00)-Water Temperature (C)]]*OO[[#This Row],[41]]</f>
        <v>2.5110790194599997E-6</v>
      </c>
      <c r="AR108" s="10">
        <f>3/24000000*OO[[#This Row],[100 (01JUL1985 09:00:00)-Water Temperature (C)]]*OO[[#This Row],[42]]</f>
        <v>2.2812828599699999E-6</v>
      </c>
      <c r="AS108" s="10">
        <f>3/24000000*OO[[#This Row],[101 (01JUL1985 12:00:00)-Water Temperature (C)]]*OO[[#This Row],[43]]</f>
        <v>2.0590311042619994E-6</v>
      </c>
      <c r="AT108" s="10">
        <f>3/24000000*OO[[#This Row],[102 (01JUL1985 15:00:00)-Water Temperature (C)]]*OO[[#This Row],[44]]</f>
        <v>1.7995064941018749E-6</v>
      </c>
      <c r="AU108" s="10">
        <f>3/24000000*OO[[#This Row],[103 (01JUL1985 18:00:00)-Water Temperature (C)]]*OO[[#This Row],[45]]</f>
        <v>1.5189353885138748E-6</v>
      </c>
      <c r="AV108" s="10">
        <f>3/24000000*OO[[#This Row],[104 (01JUL1985 21:00:00)-Water Temperature (C)]]*OO[[#This Row],[46]]</f>
        <v>1.2370789322081249E-6</v>
      </c>
      <c r="AW108" s="10">
        <f>3/24000000*OO[[#This Row],[105 (02JUL1985 00:00:00)-Water Temperature (C)]]*OO[[#This Row],[47]]</f>
        <v>9.9438992764474999E-7</v>
      </c>
      <c r="AX108" s="10">
        <f>3/24000000*OO[[#This Row],[106 (02JUL1985 03:00:00)-Water Temperature (C)]]*OO[[#This Row],[48]]</f>
        <v>8.1883407491924996E-7</v>
      </c>
      <c r="AY108" s="10">
        <f>3/24000000*OO[[#This Row],[107 (02JUL1985 06:00:00)-Water Temperature (C)]]*OO[[#This Row],[49]]</f>
        <v>7.0461501778524999E-7</v>
      </c>
      <c r="AZ108" s="10">
        <f>3/24000000*OO[[#This Row],[108 (02JUL1985 09:00:00)-Water Temperature (C)]]*OO[[#This Row],[50]]</f>
        <v>6.4748901391349994E-7</v>
      </c>
      <c r="BA108" s="10">
        <f>3/24000000*OO[[#This Row],[109 (02JUL1985 12:00:00)-Water Temperature (C)]]*OO[[#This Row],[51]]</f>
        <v>5.8079630762550001E-7</v>
      </c>
      <c r="BB108" s="10">
        <f>3/24000000*OO[[#This Row],[110 (02JUL1985 15:00:00)-Water Temperature (C)]]*OO[[#This Row],[52]]</f>
        <v>4.8962467249499999E-7</v>
      </c>
      <c r="BC108" s="10">
        <f>3/24000000*OO[[#This Row],[111 (02JUL1985 18:00:00)-Water Temperature (C)]]*OO[[#This Row],[53]]</f>
        <v>3.8406766596187492E-7</v>
      </c>
      <c r="BD108" s="10">
        <f>3/24000000*OO[[#This Row],[112 (02JUL1985 21:00:00)-Water Temperature (C)]]*OO[[#This Row],[54]]</f>
        <v>2.8833691176975E-7</v>
      </c>
      <c r="BE108" s="10">
        <f>3/24000000*OO[[#This Row],[113 (03JUL1985 00:00:00)-Water Temperature (C)]]*OO[[#This Row],[55]]</f>
        <v>2.1631106232899998E-7</v>
      </c>
      <c r="BF108" s="10">
        <f>3/24000000*OO[[#This Row],[114 (03JUL1985 03:00:00)-Water Temperature (C)]]*OO[[#This Row],[56]]</f>
        <v>1.7041361168569998E-7</v>
      </c>
      <c r="BG108" s="10">
        <f>3/24000000*OO[[#This Row],[115 (03JUL1985 06:00:00)-Water Temperature (C)]]*OO[[#This Row],[57]]</f>
        <v>1.4365167325287499E-7</v>
      </c>
      <c r="BH108" s="10">
        <f>3/24000000*OO[[#This Row],[116 (03JUL1985 09:00:00)-Water Temperature (C)]]*OO[[#This Row],[58]]</f>
        <v>1.3241408930020001E-7</v>
      </c>
      <c r="BI108" s="10">
        <f>3/24000000*OO[[#This Row],[117 (03JUL1985 12:00:00)-Water Temperature (C)]]*OO[[#This Row],[59]]</f>
        <v>1.203323249345125E-7</v>
      </c>
      <c r="BJ108" s="10">
        <f>3/24000000*OO[[#This Row],[118 (03JUL1985 15:00:00)-Water Temperature (C)]]*OO[[#This Row],[60]]</f>
        <v>1.1201876879445E-7</v>
      </c>
      <c r="BK108" s="10">
        <f>3/24000000*OO[[#This Row],[119 (03JUL1985 18:00:00)-Water Temperature (C)]]*OO[[#This Row],[61]]</f>
        <v>1.0234089962295002E-7</v>
      </c>
      <c r="BL108" s="10">
        <f>3/24000000*OO[[#This Row],[120 (03JUL1985 21:00:00)-Water Temperature (C)]]*OO[[#This Row],[62]]</f>
        <v>9.1542195147749988E-8</v>
      </c>
      <c r="BM108" s="10">
        <f>3/24000000*OO[[#This Row],[121 (04JUL1985 00:00:00)-Water Temperature (C)]]*OO[[#This Row],[63]]</f>
        <v>7.9481093471249998E-8</v>
      </c>
      <c r="BN108" s="10">
        <f>3/24000000*OO[[#This Row],[122 (04JUL1985 03:00:00)-Water Temperature (C)]]*OO[[#This Row],[64]]</f>
        <v>6.8991822301999992E-8</v>
      </c>
      <c r="BO108" s="10">
        <f>3/24000000*OO[[#This Row],[123 (04JUL1985 06:00:00)-Water Temperature (C)]]*OO[[#This Row],[65]]</f>
        <v>6.2226158229374995E-8</v>
      </c>
      <c r="BP108" s="10">
        <f>3/24000000*OO[[#This Row],[124 (04JUL1985 09:00:00)-Water Temperature (C)]]*OO[[#This Row],[66]]</f>
        <v>6.0877315086899996E-8</v>
      </c>
      <c r="BQ108" s="10">
        <f>3/24000000*OO[[#This Row],[125 (04JUL1985 12:00:00)-Water Temperature (C)]]*OO[[#This Row],[67]]</f>
        <v>5.9678954513599996E-8</v>
      </c>
      <c r="BR108" s="10">
        <f>3/24000000*OO[[#This Row],[126 (04JUL1985 15:00:00)-Water Temperature (C)]]*OO[[#This Row],[68]]</f>
        <v>5.6100055595662494E-8</v>
      </c>
      <c r="BS108" s="10">
        <f>3/24000000*OO[[#This Row],[127 (04JUL1985 18:00:00)-Water Temperature (C)]]*OO[[#This Row],[69]]</f>
        <v>5.0226833482225002E-8</v>
      </c>
      <c r="BT108" s="10">
        <f>3/24000000*OO[[#This Row],[128 (04JUL1985 21:00:00)-Water Temperature (C)]]*OO[[#This Row],[70]]</f>
        <v>4.3450724557899999E-8</v>
      </c>
      <c r="BU108" s="10">
        <f>3/24000000*OO[[#This Row],[129 (05JUL1985 00:00:00)-Water Temperature (C)]]*OO[[#This Row],[71]]</f>
        <v>3.7365608796350002E-8</v>
      </c>
      <c r="BV108" s="10">
        <f>3/24000000*OO[[#This Row],[130 (05JUL1985 03:00:00)-Water Temperature (C)]]*OO[[#This Row],[72]]</f>
        <v>3.3208272190537497E-8</v>
      </c>
      <c r="BW108" s="10">
        <f>3/24000000*OO[[#This Row],[131 (05JUL1985 06:00:00)-Water Temperature (C)]]*OO[[#This Row],[73]]</f>
        <v>3.0993979248225006E-8</v>
      </c>
      <c r="BX108" s="10">
        <f>3/24000000*OO[[#This Row],[132 (05JUL1985 09:00:00)-Water Temperature (C)]]*OO[[#This Row],[74]]</f>
        <v>3.1758355653062498E-8</v>
      </c>
      <c r="BY108" s="10">
        <f>3/24000000*OO[[#This Row],[133 (05JUL1985 12:00:00)-Water Temperature (C)]]*OO[[#This Row],[75]]</f>
        <v>3.4874306706662498E-8</v>
      </c>
      <c r="BZ108" s="10">
        <f>3/24000000*OO[[#This Row],[134 (05JUL1985 15:00:00)-Water Temperature (C)]]*OO[[#This Row],[76]]</f>
        <v>3.9218795246399998E-8</v>
      </c>
      <c r="CA108" s="10">
        <f>3/24000000*OO[[#This Row],[135 (05JUL1985 18:00:00)-Water Temperature (C)]]*OO[[#This Row],[77]]</f>
        <v>4.2674069409599995E-8</v>
      </c>
      <c r="CB108" s="10">
        <f>3/24000000*OO[[#This Row],[136 (05JUL1985 21:00:00)-Water Temperature (C)]]*OO[[#This Row],[78]]</f>
        <v>4.3675085001075E-8</v>
      </c>
      <c r="CC108" s="10">
        <f>3/24000000*OO[[#This Row],[137 (06JUL1985 00:00:00)-Water Temperature (C)]]*OO[[#This Row],[79]]</f>
        <v>4.2250500442699995E-8</v>
      </c>
      <c r="CD108" s="10">
        <f>3/24000000*OO[[#This Row],[138 (06JUL1985 03:00:00)-Water Temperature (C)]]*OO[[#This Row],[80]]</f>
        <v>3.9436468521050002E-8</v>
      </c>
      <c r="CE108" s="10">
        <f>3/24000000*OO[[#This Row],[139 (06JUL1985 06:00:00)-Water Temperature (C)]]*OO[[#This Row],[81]]</f>
        <v>3.68204519433625E-8</v>
      </c>
      <c r="CF108" s="10">
        <f>3/24000000*OO[[#This Row],[140 (06JUL1985 09:00:00)-Water Temperature (C)]]*OO[[#This Row],[82]]</f>
        <v>3.6151722900962505E-8</v>
      </c>
      <c r="CG108" s="10">
        <f>3/24000000*OO[[#This Row],[141 (06JUL1985 12:00:00)-Water Temperature (C)]]*OO[[#This Row],[83]]</f>
        <v>3.6278999639475001E-8</v>
      </c>
      <c r="CH108" s="10">
        <f>3/24000000*OO[[#This Row],[142 (06JUL1985 15:00:00)-Water Temperature (C)]]*OO[[#This Row],[84]]</f>
        <v>3.6362042829962499E-8</v>
      </c>
      <c r="CI108" s="10">
        <f>3/24000000*OO[[#This Row],[143 (06JUL1985 18:00:00)-Water Temperature (C)]]*OO[[#This Row],[85]]</f>
        <v>3.5382677321399994E-8</v>
      </c>
      <c r="CJ108" s="10">
        <f>3/24000000*OO[[#This Row],[144 (06JUL1985 21:00:00)-Water Temperature (C)]]*OO[[#This Row],[86]]</f>
        <v>3.3267038176562497E-8</v>
      </c>
      <c r="CK108" s="10">
        <f>3/24000000*OO[[#This Row],[145 (07JUL1985 00:00:00)-Water Temperature (C)]]*OO[[#This Row],[87]]</f>
        <v>3.0112623096262497E-8</v>
      </c>
      <c r="CL108" s="10">
        <f>3/24000000*OO[[#This Row],[146 (07JUL1985 03:00:00)-Water Temperature (C)]]*OO[[#This Row],[88]]</f>
        <v>2.754586218245E-8</v>
      </c>
      <c r="CM108" s="10">
        <f>3/24000000*OO[[#This Row],[147 (07JUL1985 06:00:00)-Water Temperature (C)]]*OO[[#This Row],[89]]</f>
        <v>2.6035429020399997E-8</v>
      </c>
      <c r="CN108" s="10">
        <f>3/24000000*OO[[#This Row],[148 (07JUL1985 09:00:00)-Water Temperature (C)]]*OO[[#This Row],[90]]</f>
        <v>2.6066474011249996E-8</v>
      </c>
      <c r="CO108" s="10">
        <f>3/24000000*OO[[#This Row],[149 (07JUL1985 12:00:00)-Water Temperature (C)]]*OO[[#This Row],[91]]</f>
        <v>2.6965006347475E-8</v>
      </c>
      <c r="CP108" s="10">
        <f>3/24000000*OO[[#This Row],[150 (07JUL1985 15:00:00)-Water Temperature (C)]]*OO[[#This Row],[92]]</f>
        <v>2.6965006347475E-8</v>
      </c>
      <c r="CQ108" s="10">
        <f>3/24000000*OO[[#This Row],[151 (07JUL1985 18:00:00)-Water Temperature (C)]]*OO[[#This Row],[93]]</f>
        <v>2.6965006347475E-8</v>
      </c>
      <c r="CR108" s="10">
        <f>3/24000000*OO[[#This Row],[152 (07JUL1985 21:00:00)-Water Temperature (C)]]*OO[[#This Row],[94]]</f>
        <v>2.6965006347475E-8</v>
      </c>
      <c r="CS108" s="10">
        <f>3/24000000*OO[[#This Row],[153 (08JUL1985 00:00:00)-Water Temperature (C)]]*OO[[#This Row],[95]]</f>
        <v>2.6965006347475E-8</v>
      </c>
      <c r="CT108" s="10">
        <f>3/24000000*OO[[#This Row],[154 (08JUL1985 03:00:00)-Water Temperature (C)]]*OO[[#This Row],[96]]</f>
        <v>2.6965006347475E-8</v>
      </c>
      <c r="CU108" s="10">
        <f>3/24000000*OO[[#This Row],[155 (08JUL1985 06:00:00)-Water Temperature (C)]]*OO[[#This Row],[97]]</f>
        <v>2.6965006347475E-8</v>
      </c>
      <c r="CV108" s="10">
        <f>3/24000000*OO[[#This Row],[156 (08JUL1985 09:00:00)-Water Temperature (C)]]*OO[[#This Row],[98]]</f>
        <v>2.6965006347475E-8</v>
      </c>
      <c r="CW108" s="10">
        <f>3/24000000*OO[[#This Row],[157 (08JUL1985 12:00:00)-Water Temperature (C)]]*OO[[#This Row],[99]]</f>
        <v>2.6965006347475E-8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1.9718817300695857E-38</v>
      </c>
      <c r="E109" s="10">
        <f>3/24*OO[[#This Row],[61 (26JUN1985 12:00:00)-Water Temperature (C)]]*OO[[#This Row],[3]]/SUM(OO[3])</f>
        <v>4.0938549309927228E-25</v>
      </c>
      <c r="F109" s="10">
        <f>3/24*OO[[#This Row],[62 (26JUN1985 15:00:00)-Water Temperature (C)]]*OO[[#This Row],[4]]/SUM(OO[4])</f>
        <v>1.8855322727987866E-13</v>
      </c>
      <c r="G109" s="10">
        <f>3/24*OO[[#This Row],[63 (26JUN1985 18:00:00)-Water Temperature (C)]]*OO[[#This Row],[5]]/SUM(OO[5])</f>
        <v>8.2791729243199268E-6</v>
      </c>
      <c r="H109" s="10">
        <f>3/24*OO[[#This Row],[64 (26JUN1985 21:00:00)-Water Temperature (C)]]*OO[[#This Row],[6]]/SUM(OO[6])</f>
        <v>3.3530119394032279E-3</v>
      </c>
      <c r="I109" s="10">
        <f>3/24*OO[[#This Row],[65 (27JUN1985 00:00:00)-Water Temperature (C)]]*OO[[#This Row],[7]]/SUM(OO[7])</f>
        <v>4.9010967071344655E-2</v>
      </c>
      <c r="J109" s="10">
        <f>3/24*OO[[#This Row],[66 (27JUN1985 03:00:00)-Water Temperature (C)]]*OO[[#This Row],[8]]/SUM(OO[8])</f>
        <v>0.10716115430567576</v>
      </c>
      <c r="K109" s="10">
        <f>3/24*OO[[#This Row],[67 (27JUN1985 06:00:00)-Water Temperature (C)]]*OO[[#This Row],[9]]/SUM(OO[9])</f>
        <v>6.8420640799361235E-2</v>
      </c>
      <c r="L109" s="10">
        <f>3/24*OO[[#This Row],[68 (27JUN1985 09:00:00)-Water Temperature (C)]]*OO[[#This Row],[10]]/SUM(OO[10])</f>
        <v>1.9220757243076168E-2</v>
      </c>
      <c r="M109" s="10">
        <f>3/24*OO[[#This Row],[69 (27JUN1985 12:00:00)-Water Temperature (C)]]*OO[[#This Row],[11]]/SUM(OO[11])</f>
        <v>3.0439699823049992E-3</v>
      </c>
      <c r="N109" s="10">
        <f>3/24*OO[[#This Row],[70 (27JUN1985 15:00:00)-Water Temperature (C)]]*OO[[#This Row],[12]]/SUM(OO[12])</f>
        <v>3.7340786723243617E-4</v>
      </c>
      <c r="O109" s="10">
        <f>3/24*OO[[#This Row],[71 (27JUN1985 18:00:00)-Water Temperature (C)]]*OO[[#This Row],[13]]/SUM(OO[13])</f>
        <v>8.4572146169880401E-5</v>
      </c>
      <c r="P109" s="10">
        <f>3/24*OO[[#This Row],[72 (27JUN1985 21:00:00)-Water Temperature (C)]]*OO[[#This Row],[14]]/SUM(OO[14])</f>
        <v>5.3720693272810552E-5</v>
      </c>
      <c r="Q109" s="10">
        <f>3/24*OO[[#This Row],[73 (28JUN1985 00:00:00)-Water Temperature (C)]]*OO[[#This Row],[15]]/SUM(OO[15])</f>
        <v>4.5373361636819219E-5</v>
      </c>
      <c r="R109" s="10">
        <f>3/24*OO[[#This Row],[74 (28JUN1985 03:00:00)-Water Temperature (C)]]*OO[[#This Row],[16]]/SUM(OO[16])</f>
        <v>4.2142025388551054E-5</v>
      </c>
      <c r="S109" s="10">
        <f>3/24*OO[[#This Row],[75 (28JUN1985 06:00:00)-Water Temperature (C)]]*OO[[#This Row],[17]]/SUM(OO[17])</f>
        <v>4.3501055817204051E-5</v>
      </c>
      <c r="T109" s="10">
        <f>3/24*OO[[#This Row],[76 (28JUN1985 09:00:00)-Water Temperature (C)]]*OO[[#This Row],[18]]/SUM(OO[18])</f>
        <v>4.5896747216623173E-5</v>
      </c>
      <c r="U109" s="10">
        <f>3/24*OO[[#This Row],[77 (28JUN1985 12:00:00)-Water Temperature (C)]]*OO[[#This Row],[19]]/SUM(OO[19])</f>
        <v>4.6687220565578424E-5</v>
      </c>
      <c r="V109" s="10">
        <f>3/24000000*OO[[#This Row],[78 (28JUN1985 15:00:00)-Water Temperature (C)]]*OO[[#This Row],[20]]</f>
        <v>4.4096031611875003E-5</v>
      </c>
      <c r="W109" s="10">
        <f>3/24000000*OO[[#This Row],[79 (28JUN1985 18:00:00)-Water Temperature (C)]]*OO[[#This Row],[21]]</f>
        <v>3.9600231325625004E-5</v>
      </c>
      <c r="X109" s="10">
        <f>3/24000000*OO[[#This Row],[80 (28JUN1985 21:00:00)-Water Temperature (C)]]*OO[[#This Row],[22]]</f>
        <v>3.4117313571149995E-5</v>
      </c>
      <c r="Y109" s="10">
        <f>3/24000000*OO[[#This Row],[81 (29JUN1985 00:00:00)-Water Temperature (C)]]*OO[[#This Row],[23]]</f>
        <v>2.9240867136499999E-5</v>
      </c>
      <c r="Z109" s="10">
        <f>3/24000000*OO[[#This Row],[82 (29JUN1985 03:00:00)-Water Temperature (C)]]*OO[[#This Row],[24]]</f>
        <v>2.5318351303574996E-5</v>
      </c>
      <c r="AA109" s="10">
        <f>3/24000000*OO[[#This Row],[83 (29JUN1985 06:00:00)-Water Temperature (C)]]*OO[[#This Row],[25]]</f>
        <v>2.2114228798349999E-5</v>
      </c>
      <c r="AB109" s="10">
        <f>3/24000000*OO[[#This Row],[84 (29JUN1985 09:00:00)-Water Temperature (C)]]*OO[[#This Row],[26]]</f>
        <v>1.9606372105127501E-5</v>
      </c>
      <c r="AC109" s="10">
        <f>3/24000000*OO[[#This Row],[85 (29JUN1985 12:00:00)-Water Temperature (C)]]*OO[[#This Row],[27]]</f>
        <v>1.786547322067625E-5</v>
      </c>
      <c r="AD109" s="10">
        <f>3/24000000*OO[[#This Row],[86 (29JUN1985 15:00:00)-Water Temperature (C)]]*OO[[#This Row],[28]]</f>
        <v>1.627141422246E-5</v>
      </c>
      <c r="AE109" s="10">
        <f>3/24000000*OO[[#This Row],[88 (29JUN1985 21:00:00)-Water Temperature (C)]]*OO[[#This Row],[30]]</f>
        <v>1.2645573644937501E-5</v>
      </c>
      <c r="AF109" s="10">
        <f>3/24000000*OO[[#This Row],[88 (29JUN1985 21:00:00)-Water Temperature (C)]]*OO[[#This Row],[30]]</f>
        <v>1.2645573644937501E-5</v>
      </c>
      <c r="AG109" s="10">
        <f>3/24000000*OO[[#This Row],[89 (30JUN1985 00:00:00)-Water Temperature (C)]]*OO[[#This Row],[31]]</f>
        <v>1.0732090278245E-5</v>
      </c>
      <c r="AH109" s="10">
        <f>3/24000000*OO[[#This Row],[90 (30JUN1985 03:00:00)-Water Temperature (C)]]*OO[[#This Row],[32]]</f>
        <v>9.2410763870099987E-6</v>
      </c>
      <c r="AI109" s="10">
        <f>3/24000000*OO[[#This Row],[91 (30JUN1985 06:00:00)-Water Temperature (C)]]*OO[[#This Row],[33]]</f>
        <v>8.1589521219537502E-6</v>
      </c>
      <c r="AJ109" s="10">
        <f>3/24000000*OO[[#This Row],[92 (30JUN1985 09:00:00)-Water Temperature (C)]]*OO[[#This Row],[34]]</f>
        <v>7.5039676141150001E-6</v>
      </c>
      <c r="AK109" s="10">
        <f>3/24000000*OO[[#This Row],[93 (30JUN1985 12:00:00)-Water Temperature (C)]]*OO[[#This Row],[35]]</f>
        <v>6.9231995503125004E-6</v>
      </c>
      <c r="AL109" s="10">
        <f>3/24000000*OO[[#This Row],[94 (30JUN1985 15:00:00)-Water Temperature (C)]]*OO[[#This Row],[36]]</f>
        <v>6.3010653223374985E-6</v>
      </c>
      <c r="AM109" s="10">
        <f>3/24000000*OO[[#This Row],[95 (30JUN1985 18:00:00)-Water Temperature (C)]]*OO[[#This Row],[37]]</f>
        <v>5.6925657583850002E-6</v>
      </c>
      <c r="AN109" s="10">
        <f>3/24000000*OO[[#This Row],[96 (30JUN1985 21:00:00)-Water Temperature (C)]]*OO[[#This Row],[38]]</f>
        <v>5.0167684954724993E-6</v>
      </c>
      <c r="AO109" s="10">
        <f>3/24000000*OO[[#This Row],[97 (01JUL1985 00:00:00)-Water Temperature (C)]]*OO[[#This Row],[39]]</f>
        <v>4.2573992602050001E-6</v>
      </c>
      <c r="AP109" s="10">
        <f>3/24000000*OO[[#This Row],[98 (01JUL1985 03:00:00)-Water Temperature (C)]]*OO[[#This Row],[40]]</f>
        <v>3.5784083331150008E-6</v>
      </c>
      <c r="AQ109" s="10">
        <f>3/24000000*OO[[#This Row],[99 (01JUL1985 06:00:00)-Water Temperature (C)]]*OO[[#This Row],[41]]</f>
        <v>3.0640433429212497E-6</v>
      </c>
      <c r="AR109" s="10">
        <f>3/24000000*OO[[#This Row],[100 (01JUL1985 09:00:00)-Water Temperature (C)]]*OO[[#This Row],[42]]</f>
        <v>2.7863823103725002E-6</v>
      </c>
      <c r="AS109" s="10">
        <f>3/24000000*OO[[#This Row],[101 (01JUL1985 12:00:00)-Water Temperature (C)]]*OO[[#This Row],[43]]</f>
        <v>2.5276505255375E-6</v>
      </c>
      <c r="AT109" s="10">
        <f>3/24000000*OO[[#This Row],[102 (01JUL1985 15:00:00)-Water Temperature (C)]]*OO[[#This Row],[44]]</f>
        <v>2.2240212690885003E-6</v>
      </c>
      <c r="AU109" s="10">
        <f>3/24000000*OO[[#This Row],[103 (01JUL1985 18:00:00)-Water Temperature (C)]]*OO[[#This Row],[45]]</f>
        <v>1.8846211476989998E-6</v>
      </c>
      <c r="AV109" s="10">
        <f>3/24000000*OO[[#This Row],[104 (01JUL1985 21:00:00)-Water Temperature (C)]]*OO[[#This Row],[46]]</f>
        <v>1.53618774380225E-6</v>
      </c>
      <c r="AW109" s="10">
        <f>3/24000000*OO[[#This Row],[105 (02JUL1985 00:00:00)-Water Temperature (C)]]*OO[[#This Row],[47]]</f>
        <v>1.2325589368349998E-6</v>
      </c>
      <c r="AX109" s="10">
        <f>3/24000000*OO[[#This Row],[106 (02JUL1985 03:00:00)-Water Temperature (C)]]*OO[[#This Row],[48]]</f>
        <v>1.01125225444625E-6</v>
      </c>
      <c r="AY109" s="10">
        <f>3/24000000*OO[[#This Row],[107 (02JUL1985 06:00:00)-Water Temperature (C)]]*OO[[#This Row],[49]]</f>
        <v>8.6562310260562493E-7</v>
      </c>
      <c r="AZ109" s="10">
        <f>3/24000000*OO[[#This Row],[108 (02JUL1985 09:00:00)-Water Temperature (C)]]*OO[[#This Row],[50]]</f>
        <v>7.9591049811000008E-7</v>
      </c>
      <c r="BA109" s="10">
        <f>3/24000000*OO[[#This Row],[109 (02JUL1985 12:00:00)-Water Temperature (C)]]*OO[[#This Row],[51]]</f>
        <v>7.1972487621562504E-7</v>
      </c>
      <c r="BB109" s="10">
        <f>3/24000000*OO[[#This Row],[110 (02JUL1985 15:00:00)-Water Temperature (C)]]*OO[[#This Row],[52]]</f>
        <v>6.1413094695999993E-7</v>
      </c>
      <c r="BC109" s="10">
        <f>3/24000000*OO[[#This Row],[111 (02JUL1985 18:00:00)-Water Temperature (C)]]*OO[[#This Row],[53]]</f>
        <v>4.8557768766649996E-7</v>
      </c>
      <c r="BD109" s="10">
        <f>3/24000000*OO[[#This Row],[112 (02JUL1985 21:00:00)-Water Temperature (C)]]*OO[[#This Row],[54]]</f>
        <v>3.6483749096649993E-7</v>
      </c>
      <c r="BE109" s="10">
        <f>3/24000000*OO[[#This Row],[113 (03JUL1985 00:00:00)-Water Temperature (C)]]*OO[[#This Row],[55]]</f>
        <v>2.7207032741937501E-7</v>
      </c>
      <c r="BF109" s="10">
        <f>3/24000000*OO[[#This Row],[114 (03JUL1985 03:00:00)-Water Temperature (C)]]*OO[[#This Row],[56]]</f>
        <v>2.125547824395625E-7</v>
      </c>
      <c r="BG109" s="10">
        <f>3/24000000*OO[[#This Row],[115 (03JUL1985 06:00:00)-Water Temperature (C)]]*OO[[#This Row],[57]]</f>
        <v>1.7738136980099997E-7</v>
      </c>
      <c r="BH109" s="10">
        <f>3/24000000*OO[[#This Row],[116 (03JUL1985 09:00:00)-Water Temperature (C)]]*OO[[#This Row],[58]]</f>
        <v>1.6261858687171249E-7</v>
      </c>
      <c r="BI109" s="10">
        <f>3/24000000*OO[[#This Row],[117 (03JUL1985 12:00:00)-Water Temperature (C)]]*OO[[#This Row],[59]]</f>
        <v>1.4778212360989997E-7</v>
      </c>
      <c r="BJ109" s="10">
        <f>3/24000000*OO[[#This Row],[118 (03JUL1985 15:00:00)-Water Temperature (C)]]*OO[[#This Row],[60]]</f>
        <v>1.37815426419825E-7</v>
      </c>
      <c r="BK109" s="10">
        <f>3/24000000*OO[[#This Row],[119 (03JUL1985 18:00:00)-Water Temperature (C)]]*OO[[#This Row],[61]]</f>
        <v>1.260216770047125E-7</v>
      </c>
      <c r="BL109" s="10">
        <f>3/24000000*OO[[#This Row],[120 (03JUL1985 21:00:00)-Water Temperature (C)]]*OO[[#This Row],[62]]</f>
        <v>1.12815979410875E-7</v>
      </c>
      <c r="BM109" s="10">
        <f>3/24000000*OO[[#This Row],[121 (04JUL1985 00:00:00)-Water Temperature (C)]]*OO[[#This Row],[63]]</f>
        <v>9.8045206688799988E-8</v>
      </c>
      <c r="BN109" s="10">
        <f>3/24000000*OO[[#This Row],[122 (04JUL1985 03:00:00)-Water Temperature (C)]]*OO[[#This Row],[64]]</f>
        <v>8.4958835393987486E-8</v>
      </c>
      <c r="BO109" s="10">
        <f>3/24000000*OO[[#This Row],[123 (04JUL1985 06:00:00)-Water Temperature (C)]]*OO[[#This Row],[65]]</f>
        <v>7.6225212899587501E-8</v>
      </c>
      <c r="BP109" s="10">
        <f>3/24000000*OO[[#This Row],[124 (04JUL1985 09:00:00)-Water Temperature (C)]]*OO[[#This Row],[66]]</f>
        <v>7.4357003425424991E-8</v>
      </c>
      <c r="BQ109" s="10">
        <f>3/24000000*OO[[#This Row],[125 (04JUL1985 12:00:00)-Water Temperature (C)]]*OO[[#This Row],[67]]</f>
        <v>7.3134542824524998E-8</v>
      </c>
      <c r="BR109" s="10">
        <f>3/24000000*OO[[#This Row],[126 (04JUL1985 15:00:00)-Water Temperature (C)]]*OO[[#This Row],[68]]</f>
        <v>6.9255756714200006E-8</v>
      </c>
      <c r="BS109" s="10">
        <f>3/24000000*OO[[#This Row],[127 (04JUL1985 18:00:00)-Water Temperature (C)]]*OO[[#This Row],[69]]</f>
        <v>6.2257106845199995E-8</v>
      </c>
      <c r="BT109" s="10">
        <f>3/24000000*OO[[#This Row],[128 (04JUL1985 21:00:00)-Water Temperature (C)]]*OO[[#This Row],[70]]</f>
        <v>5.3762368769099987E-8</v>
      </c>
      <c r="BU109" s="10">
        <f>3/24000000*OO[[#This Row],[129 (05JUL1985 00:00:00)-Water Temperature (C)]]*OO[[#This Row],[71]]</f>
        <v>4.6007423048450002E-8</v>
      </c>
      <c r="BV109" s="10">
        <f>3/24000000*OO[[#This Row],[130 (05JUL1985 03:00:00)-Water Temperature (C)]]*OO[[#This Row],[72]]</f>
        <v>4.0640843734349996E-8</v>
      </c>
      <c r="BW109" s="10">
        <f>3/24000000*OO[[#This Row],[131 (05JUL1985 06:00:00)-Water Temperature (C)]]*OO[[#This Row],[73]]</f>
        <v>3.7620828659550001E-8</v>
      </c>
      <c r="BX109" s="10">
        <f>3/24000000*OO[[#This Row],[132 (05JUL1985 09:00:00)-Water Temperature (C)]]*OO[[#This Row],[74]]</f>
        <v>3.8138718568650002E-8</v>
      </c>
      <c r="BY109" s="10">
        <f>3/24000000*OO[[#This Row],[133 (05JUL1985 12:00:00)-Water Temperature (C)]]*OO[[#This Row],[75]]</f>
        <v>4.1485327476824994E-8</v>
      </c>
      <c r="BZ109" s="10">
        <f>3/24000000*OO[[#This Row],[134 (05JUL1985 15:00:00)-Water Temperature (C)]]*OO[[#This Row],[76]]</f>
        <v>4.6541080209837502E-8</v>
      </c>
      <c r="CA109" s="10">
        <f>3/24000000*OO[[#This Row],[135 (05JUL1985 18:00:00)-Water Temperature (C)]]*OO[[#This Row],[77]]</f>
        <v>5.1029971949787502E-8</v>
      </c>
      <c r="CB109" s="10">
        <f>3/24000000*OO[[#This Row],[136 (05JUL1985 21:00:00)-Water Temperature (C)]]*OO[[#This Row],[78]]</f>
        <v>5.2588870039287499E-8</v>
      </c>
      <c r="CC109" s="10">
        <f>3/24000000*OO[[#This Row],[137 (06JUL1985 00:00:00)-Water Temperature (C)]]*OO[[#This Row],[79]]</f>
        <v>5.1268741001399994E-8</v>
      </c>
      <c r="CD109" s="10">
        <f>3/24000000*OO[[#This Row],[138 (06JUL1985 03:00:00)-Water Temperature (C)]]*OO[[#This Row],[80]]</f>
        <v>4.8042493051425001E-8</v>
      </c>
      <c r="CE109" s="10">
        <f>3/24000000*OO[[#This Row],[139 (06JUL1985 06:00:00)-Water Temperature (C)]]*OO[[#This Row],[81]]</f>
        <v>4.4874176257012499E-8</v>
      </c>
      <c r="CF109" s="10">
        <f>3/24000000*OO[[#This Row],[140 (06JUL1985 09:00:00)-Water Temperature (C)]]*OO[[#This Row],[82]]</f>
        <v>4.39842555121875E-8</v>
      </c>
      <c r="CG109" s="10">
        <f>3/24000000*OO[[#This Row],[141 (06JUL1985 12:00:00)-Water Temperature (C)]]*OO[[#This Row],[83]]</f>
        <v>4.41045764868E-8</v>
      </c>
      <c r="CH109" s="10">
        <f>3/24000000*OO[[#This Row],[142 (06JUL1985 15:00:00)-Water Temperature (C)]]*OO[[#This Row],[84]]</f>
        <v>4.4318307209812492E-8</v>
      </c>
      <c r="CI109" s="10">
        <f>3/24000000*OO[[#This Row],[143 (06JUL1985 18:00:00)-Water Temperature (C)]]*OO[[#This Row],[85]]</f>
        <v>4.3223790458874994E-8</v>
      </c>
      <c r="CJ109" s="10">
        <f>3/24000000*OO[[#This Row],[144 (06JUL1985 21:00:00)-Water Temperature (C)]]*OO[[#This Row],[86]]</f>
        <v>4.0703718177675002E-8</v>
      </c>
      <c r="CK109" s="10">
        <f>3/24000000*OO[[#This Row],[145 (07JUL1985 00:00:00)-Water Temperature (C)]]*OO[[#This Row],[87]]</f>
        <v>3.6830541364499999E-8</v>
      </c>
      <c r="CL109" s="10">
        <f>3/24000000*OO[[#This Row],[146 (07JUL1985 03:00:00)-Water Temperature (C)]]*OO[[#This Row],[88]]</f>
        <v>3.3605511200799996E-8</v>
      </c>
      <c r="CM109" s="10">
        <f>3/24000000*OO[[#This Row],[147 (07JUL1985 06:00:00)-Water Temperature (C)]]*OO[[#This Row],[89]]</f>
        <v>3.1589275488099994E-8</v>
      </c>
      <c r="CN109" s="10">
        <f>3/24000000*OO[[#This Row],[148 (07JUL1985 09:00:00)-Water Temperature (C)]]*OO[[#This Row],[90]]</f>
        <v>3.1491857244124999E-8</v>
      </c>
      <c r="CO109" s="10">
        <f>3/24000000*OO[[#This Row],[149 (07JUL1985 12:00:00)-Water Temperature (C)]]*OO[[#This Row],[91]]</f>
        <v>3.2515509292000001E-8</v>
      </c>
      <c r="CP109" s="10">
        <f>3/24000000*OO[[#This Row],[150 (07JUL1985 15:00:00)-Water Temperature (C)]]*OO[[#This Row],[92]]</f>
        <v>3.2515509292000001E-8</v>
      </c>
      <c r="CQ109" s="10">
        <f>3/24000000*OO[[#This Row],[151 (07JUL1985 18:00:00)-Water Temperature (C)]]*OO[[#This Row],[93]]</f>
        <v>3.2515509292000001E-8</v>
      </c>
      <c r="CR109" s="10">
        <f>3/24000000*OO[[#This Row],[152 (07JUL1985 21:00:00)-Water Temperature (C)]]*OO[[#This Row],[94]]</f>
        <v>3.2515509292000001E-8</v>
      </c>
      <c r="CS109" s="10">
        <f>3/24000000*OO[[#This Row],[153 (08JUL1985 00:00:00)-Water Temperature (C)]]*OO[[#This Row],[95]]</f>
        <v>3.2515509292000001E-8</v>
      </c>
      <c r="CT109" s="10">
        <f>3/24000000*OO[[#This Row],[154 (08JUL1985 03:00:00)-Water Temperature (C)]]*OO[[#This Row],[96]]</f>
        <v>3.2515509292000001E-8</v>
      </c>
      <c r="CU109" s="10">
        <f>3/24000000*OO[[#This Row],[155 (08JUL1985 06:00:00)-Water Temperature (C)]]*OO[[#This Row],[97]]</f>
        <v>3.2515509292000001E-8</v>
      </c>
      <c r="CV109" s="10">
        <f>3/24000000*OO[[#This Row],[156 (08JUL1985 09:00:00)-Water Temperature (C)]]*OO[[#This Row],[98]]</f>
        <v>3.2515509292000001E-8</v>
      </c>
      <c r="CW109" s="10">
        <f>3/24000000*OO[[#This Row],[157 (08JUL1985 12:00:00)-Water Temperature (C)]]*OO[[#This Row],[99]]</f>
        <v>3.2515509292000001E-8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2.3819873520128774E-39</v>
      </c>
      <c r="E110" s="10">
        <f>3/24*OO[[#This Row],[61 (26JUN1985 12:00:00)-Water Temperature (C)]]*OO[[#This Row],[3]]/SUM(OO[3])</f>
        <v>6.1389935044966137E-26</v>
      </c>
      <c r="F110" s="10">
        <f>3/24*OO[[#This Row],[62 (26JUN1985 15:00:00)-Water Temperature (C)]]*OO[[#This Row],[4]]/SUM(OO[4])</f>
        <v>3.0572274918840668E-14</v>
      </c>
      <c r="G110" s="10">
        <f>3/24*OO[[#This Row],[63 (26JUN1985 18:00:00)-Water Temperature (C)]]*OO[[#This Row],[5]]/SUM(OO[5])</f>
        <v>3.7105336861430218E-6</v>
      </c>
      <c r="H110" s="10">
        <f>3/24*OO[[#This Row],[64 (26JUN1985 21:00:00)-Water Temperature (C)]]*OO[[#This Row],[6]]/SUM(OO[6])</f>
        <v>2.0612380704571019E-3</v>
      </c>
      <c r="I110" s="10">
        <f>3/24*OO[[#This Row],[65 (27JUN1985 00:00:00)-Water Temperature (C)]]*OO[[#This Row],[7]]/SUM(OO[7])</f>
        <v>3.5665781167730878E-2</v>
      </c>
      <c r="J110" s="10">
        <f>3/24*OO[[#This Row],[66 (27JUN1985 03:00:00)-Water Temperature (C)]]*OO[[#This Row],[8]]/SUM(OO[8])</f>
        <v>8.7148580454134428E-2</v>
      </c>
      <c r="K110" s="10">
        <f>3/24*OO[[#This Row],[67 (27JUN1985 06:00:00)-Water Temperature (C)]]*OO[[#This Row],[9]]/SUM(OO[9])</f>
        <v>6.0073791858538783E-2</v>
      </c>
      <c r="L110" s="10">
        <f>3/24*OO[[#This Row],[68 (27JUN1985 09:00:00)-Water Temperature (C)]]*OO[[#This Row],[10]]/SUM(OO[10])</f>
        <v>1.7810260053469112E-2</v>
      </c>
      <c r="M110" s="10">
        <f>3/24*OO[[#This Row],[69 (27JUN1985 12:00:00)-Water Temperature (C)]]*OO[[#This Row],[11]]/SUM(OO[11])</f>
        <v>2.9177713009852025E-3</v>
      </c>
      <c r="N110" s="10">
        <f>3/24*OO[[#This Row],[70 (27JUN1985 15:00:00)-Water Temperature (C)]]*OO[[#This Row],[12]]/SUM(OO[12])</f>
        <v>3.571471300230077E-4</v>
      </c>
      <c r="O110" s="10">
        <f>3/24*OO[[#This Row],[71 (27JUN1985 18:00:00)-Water Temperature (C)]]*OO[[#This Row],[13]]/SUM(OO[13])</f>
        <v>7.4166724380532386E-5</v>
      </c>
      <c r="P110" s="10">
        <f>3/24*OO[[#This Row],[72 (27JUN1985 21:00:00)-Water Temperature (C)]]*OO[[#This Row],[14]]/SUM(OO[14])</f>
        <v>4.4652068278401601E-5</v>
      </c>
      <c r="Q110" s="10">
        <f>3/24*OO[[#This Row],[73 (28JUN1985 00:00:00)-Water Temperature (C)]]*OO[[#This Row],[15]]/SUM(OO[15])</f>
        <v>3.732143881273788E-5</v>
      </c>
      <c r="R110" s="10">
        <f>3/24*OO[[#This Row],[74 (28JUN1985 03:00:00)-Water Temperature (C)]]*OO[[#This Row],[16]]/SUM(OO[16])</f>
        <v>3.4310044794473457E-5</v>
      </c>
      <c r="S110" s="10">
        <f>3/24*OO[[#This Row],[75 (28JUN1985 06:00:00)-Water Temperature (C)]]*OO[[#This Row],[17]]/SUM(OO[17])</f>
        <v>3.5180033295142805E-5</v>
      </c>
      <c r="T110" s="10">
        <f>3/24*OO[[#This Row],[76 (28JUN1985 09:00:00)-Water Temperature (C)]]*OO[[#This Row],[18]]/SUM(OO[18])</f>
        <v>3.7173140382965159E-5</v>
      </c>
      <c r="U110" s="10">
        <f>3/24*OO[[#This Row],[77 (28JUN1985 12:00:00)-Water Temperature (C)]]*OO[[#This Row],[19]]/SUM(OO[19])</f>
        <v>3.7970716122194202E-5</v>
      </c>
      <c r="V110" s="10">
        <f>3/24000000*OO[[#This Row],[78 (28JUN1985 15:00:00)-Water Temperature (C)]]*OO[[#This Row],[20]]</f>
        <v>3.5976216629299991E-5</v>
      </c>
      <c r="W110" s="10">
        <f>3/24000000*OO[[#This Row],[79 (28JUN1985 18:00:00)-Water Temperature (C)]]*OO[[#This Row],[21]]</f>
        <v>3.2365077647475004E-5</v>
      </c>
      <c r="X110" s="10">
        <f>3/24000000*OO[[#This Row],[80 (28JUN1985 21:00:00)-Water Temperature (C)]]*OO[[#This Row],[22]]</f>
        <v>2.7863732566250002E-5</v>
      </c>
      <c r="Y110" s="10">
        <f>3/24000000*OO[[#This Row],[81 (29JUN1985 00:00:00)-Water Temperature (C)]]*OO[[#This Row],[23]]</f>
        <v>2.3849455659899997E-5</v>
      </c>
      <c r="Z110" s="10">
        <f>3/24000000*OO[[#This Row],[82 (29JUN1985 03:00:00)-Water Temperature (C)]]*OO[[#This Row],[24]]</f>
        <v>2.0588277036074995E-5</v>
      </c>
      <c r="AA110" s="10">
        <f>3/24000000*OO[[#This Row],[83 (29JUN1985 06:00:00)-Water Temperature (C)]]*OO[[#This Row],[25]]</f>
        <v>1.794624170986125E-5</v>
      </c>
      <c r="AB110" s="10">
        <f>3/24000000*OO[[#This Row],[84 (29JUN1985 09:00:00)-Water Temperature (C)]]*OO[[#This Row],[26]]</f>
        <v>1.58743119781675E-5</v>
      </c>
      <c r="AC110" s="10">
        <f>3/24000000*OO[[#This Row],[85 (29JUN1985 12:00:00)-Water Temperature (C)]]*OO[[#This Row],[27]]</f>
        <v>1.4453751462549998E-5</v>
      </c>
      <c r="AD110" s="10">
        <f>3/24000000*OO[[#This Row],[86 (29JUN1985 15:00:00)-Water Temperature (C)]]*OO[[#This Row],[28]]</f>
        <v>1.3161299149119997E-5</v>
      </c>
      <c r="AE110" s="10">
        <f>3/24000000*OO[[#This Row],[88 (29JUN1985 21:00:00)-Water Temperature (C)]]*OO[[#This Row],[30]]</f>
        <v>1.0232362171586249E-5</v>
      </c>
      <c r="AF110" s="10">
        <f>3/24000000*OO[[#This Row],[88 (29JUN1985 21:00:00)-Water Temperature (C)]]*OO[[#This Row],[30]]</f>
        <v>1.0232362171586249E-5</v>
      </c>
      <c r="AG110" s="10">
        <f>3/24000000*OO[[#This Row],[89 (30JUN1985 00:00:00)-Water Temperature (C)]]*OO[[#This Row],[31]]</f>
        <v>8.6729097722474995E-6</v>
      </c>
      <c r="AH110" s="10">
        <f>3/24000000*OO[[#This Row],[90 (30JUN1985 03:00:00)-Water Temperature (C)]]*OO[[#This Row],[32]]</f>
        <v>7.4465735192300001E-6</v>
      </c>
      <c r="AI110" s="10">
        <f>3/24000000*OO[[#This Row],[91 (30JUN1985 06:00:00)-Water Temperature (C)]]*OO[[#This Row],[33]]</f>
        <v>6.5595468192299992E-6</v>
      </c>
      <c r="AJ110" s="10">
        <f>3/24000000*OO[[#This Row],[92 (30JUN1985 09:00:00)-Water Temperature (C)]]*OO[[#This Row],[34]]</f>
        <v>6.0261366365200004E-6</v>
      </c>
      <c r="AK110" s="10">
        <f>3/24000000*OO[[#This Row],[93 (30JUN1985 12:00:00)-Water Temperature (C)]]*OO[[#This Row],[35]]</f>
        <v>5.555273842755E-6</v>
      </c>
      <c r="AL110" s="10">
        <f>3/24000000*OO[[#This Row],[94 (30JUN1985 15:00:00)-Water Temperature (C)]]*OO[[#This Row],[36]]</f>
        <v>5.0572416792299997E-6</v>
      </c>
      <c r="AM110" s="10">
        <f>3/24000000*OO[[#This Row],[95 (30JUN1985 18:00:00)-Water Temperature (C)]]*OO[[#This Row],[37]]</f>
        <v>4.5695210586300002E-6</v>
      </c>
      <c r="AN110" s="10">
        <f>3/24000000*OO[[#This Row],[96 (30JUN1985 21:00:00)-Water Temperature (C)]]*OO[[#This Row],[38]]</f>
        <v>4.0246529899224996E-6</v>
      </c>
      <c r="AO110" s="10">
        <f>3/24000000*OO[[#This Row],[97 (01JUL1985 00:00:00)-Water Temperature (C)]]*OO[[#This Row],[39]]</f>
        <v>3.4142645331624999E-6</v>
      </c>
      <c r="AP110" s="10">
        <f>3/24000000*OO[[#This Row],[98 (01JUL1985 03:00:00)-Water Temperature (C)]]*OO[[#This Row],[40]]</f>
        <v>2.8667340708387495E-6</v>
      </c>
      <c r="AQ110" s="10">
        <f>3/24000000*OO[[#This Row],[99 (01JUL1985 06:00:00)-Water Temperature (C)]]*OO[[#This Row],[41]]</f>
        <v>2.4480826200187499E-6</v>
      </c>
      <c r="AR110" s="10">
        <f>3/24000000*OO[[#This Row],[100 (01JUL1985 09:00:00)-Water Temperature (C)]]*OO[[#This Row],[42]]</f>
        <v>2.2234889323500004E-6</v>
      </c>
      <c r="AS110" s="10">
        <f>3/24000000*OO[[#This Row],[101 (01JUL1985 12:00:00)-Water Temperature (C)]]*OO[[#This Row],[43]]</f>
        <v>2.0180266802659999E-6</v>
      </c>
      <c r="AT110" s="10">
        <f>3/24000000*OO[[#This Row],[102 (01JUL1985 15:00:00)-Water Temperature (C)]]*OO[[#This Row],[44]]</f>
        <v>1.7803827509745002E-6</v>
      </c>
      <c r="AU110" s="10">
        <f>3/24000000*OO[[#This Row],[103 (01JUL1985 18:00:00)-Water Temperature (C)]]*OO[[#This Row],[45]]</f>
        <v>1.5107396736381248E-6</v>
      </c>
      <c r="AV110" s="10">
        <f>3/24000000*OO[[#This Row],[104 (01JUL1985 21:00:00)-Water Temperature (C)]]*OO[[#This Row],[46]]</f>
        <v>1.231054217019E-6</v>
      </c>
      <c r="AW110" s="10">
        <f>3/24000000*OO[[#This Row],[105 (02JUL1985 00:00:00)-Water Temperature (C)]]*OO[[#This Row],[47]]</f>
        <v>9.8621799093337484E-7</v>
      </c>
      <c r="AX110" s="10">
        <f>3/24000000*OO[[#This Row],[106 (02JUL1985 03:00:00)-Water Temperature (C)]]*OO[[#This Row],[48]]</f>
        <v>8.0713554455299991E-7</v>
      </c>
      <c r="AY110" s="10">
        <f>3/24000000*OO[[#This Row],[107 (02JUL1985 06:00:00)-Water Temperature (C)]]*OO[[#This Row],[49]]</f>
        <v>6.8870410762649991E-7</v>
      </c>
      <c r="AZ110" s="10">
        <f>3/24000000*OO[[#This Row],[108 (02JUL1985 09:00:00)-Water Temperature (C)]]*OO[[#This Row],[50]]</f>
        <v>6.3294030330125001E-7</v>
      </c>
      <c r="BA110" s="10">
        <f>3/24000000*OO[[#This Row],[109 (02JUL1985 12:00:00)-Water Temperature (C)]]*OO[[#This Row],[51]]</f>
        <v>5.7438259162062497E-7</v>
      </c>
      <c r="BB110" s="10">
        <f>3/24000000*OO[[#This Row],[110 (02JUL1985 15:00:00)-Water Temperature (C)]]*OO[[#This Row],[52]]</f>
        <v>4.9290193540574996E-7</v>
      </c>
      <c r="BC110" s="10">
        <f>3/24000000*OO[[#This Row],[111 (02JUL1985 18:00:00)-Water Temperature (C)]]*OO[[#This Row],[53]]</f>
        <v>3.9122194314187504E-7</v>
      </c>
      <c r="BD110" s="10">
        <f>3/24000000*OO[[#This Row],[112 (02JUL1985 21:00:00)-Water Temperature (C)]]*OO[[#This Row],[54]]</f>
        <v>2.9403351668499998E-7</v>
      </c>
      <c r="BE110" s="10">
        <f>3/24000000*OO[[#This Row],[113 (03JUL1985 00:00:00)-Water Temperature (C)]]*OO[[#This Row],[55]]</f>
        <v>2.1862847290860002E-7</v>
      </c>
      <c r="BF110" s="10">
        <f>3/24000000*OO[[#This Row],[114 (03JUL1985 03:00:00)-Water Temperature (C)]]*OO[[#This Row],[56]]</f>
        <v>1.70077106692825E-7</v>
      </c>
      <c r="BG110" s="10">
        <f>3/24000000*OO[[#This Row],[115 (03JUL1985 06:00:00)-Water Temperature (C)]]*OO[[#This Row],[57]]</f>
        <v>1.412149769083625E-7</v>
      </c>
      <c r="BH110" s="10">
        <f>3/24000000*OO[[#This Row],[116 (03JUL1985 09:00:00)-Water Temperature (C)]]*OO[[#This Row],[58]]</f>
        <v>1.2906073156669998E-7</v>
      </c>
      <c r="BI110" s="10">
        <f>3/24000000*OO[[#This Row],[117 (03JUL1985 12:00:00)-Water Temperature (C)]]*OO[[#This Row],[59]]</f>
        <v>1.17280229463475E-7</v>
      </c>
      <c r="BJ110" s="10">
        <f>3/24000000*OO[[#This Row],[118 (03JUL1985 15:00:00)-Water Temperature (C)]]*OO[[#This Row],[60]]</f>
        <v>1.09458962339E-7</v>
      </c>
      <c r="BK110" s="10">
        <f>3/24000000*OO[[#This Row],[119 (03JUL1985 18:00:00)-Water Temperature (C)]]*OO[[#This Row],[61]]</f>
        <v>1.0014945340702499E-7</v>
      </c>
      <c r="BL110" s="10">
        <f>3/24000000*OO[[#This Row],[120 (03JUL1985 21:00:00)-Water Temperature (C)]]*OO[[#This Row],[62]]</f>
        <v>8.9677116838200008E-8</v>
      </c>
      <c r="BM110" s="10">
        <f>3/24000000*OO[[#This Row],[121 (04JUL1985 00:00:00)-Water Temperature (C)]]*OO[[#This Row],[63]]</f>
        <v>7.7983940323500001E-8</v>
      </c>
      <c r="BN110" s="10">
        <f>3/24000000*OO[[#This Row],[122 (04JUL1985 03:00:00)-Water Temperature (C)]]*OO[[#This Row],[64]]</f>
        <v>6.7527562778050009E-8</v>
      </c>
      <c r="BO110" s="10">
        <f>3/24000000*OO[[#This Row],[123 (04JUL1985 06:00:00)-Water Temperature (C)]]*OO[[#This Row],[65]]</f>
        <v>6.0439802397962496E-8</v>
      </c>
      <c r="BP110" s="10">
        <f>3/24000000*OO[[#This Row],[124 (04JUL1985 09:00:00)-Water Temperature (C)]]*OO[[#This Row],[66]]</f>
        <v>5.8884035063937502E-8</v>
      </c>
      <c r="BQ110" s="10">
        <f>3/24000000*OO[[#This Row],[125 (04JUL1985 12:00:00)-Water Temperature (C)]]*OO[[#This Row],[67]]</f>
        <v>5.7997173875474989E-8</v>
      </c>
      <c r="BR110" s="10">
        <f>3/24000000*OO[[#This Row],[126 (04JUL1985 15:00:00)-Water Temperature (C)]]*OO[[#This Row],[68]]</f>
        <v>5.5139722199500003E-8</v>
      </c>
      <c r="BS110" s="10">
        <f>3/24000000*OO[[#This Row],[127 (04JUL1985 18:00:00)-Water Temperature (C)]]*OO[[#This Row],[69]]</f>
        <v>4.9679284280499992E-8</v>
      </c>
      <c r="BT110" s="10">
        <f>3/24000000*OO[[#This Row],[128 (04JUL1985 21:00:00)-Water Temperature (C)]]*OO[[#This Row],[70]]</f>
        <v>4.2871475003100005E-8</v>
      </c>
      <c r="BU110" s="10">
        <f>3/24000000*OO[[#This Row],[129 (05JUL1985 00:00:00)-Water Temperature (C)]]*OO[[#This Row],[71]]</f>
        <v>3.6604491089399996E-8</v>
      </c>
      <c r="BV110" s="10">
        <f>3/24000000*OO[[#This Row],[130 (05JUL1985 03:00:00)-Water Temperature (C)]]*OO[[#This Row],[72]]</f>
        <v>3.2240528608874995E-8</v>
      </c>
      <c r="BW110" s="10">
        <f>3/24000000*OO[[#This Row],[131 (05JUL1985 06:00:00)-Water Temperature (C)]]*OO[[#This Row],[73]]</f>
        <v>2.9725785936262497E-8</v>
      </c>
      <c r="BX110" s="10">
        <f>3/24000000*OO[[#This Row],[132 (05JUL1985 09:00:00)-Water Temperature (C)]]*OO[[#This Row],[74]]</f>
        <v>2.9977832495849995E-8</v>
      </c>
      <c r="BY110" s="10">
        <f>3/24000000*OO[[#This Row],[133 (05JUL1985 12:00:00)-Water Temperature (C)]]*OO[[#This Row],[75]]</f>
        <v>3.2439309009412501E-8</v>
      </c>
      <c r="BZ110" s="10">
        <f>3/24000000*OO[[#This Row],[134 (05JUL1985 15:00:00)-Water Temperature (C)]]*OO[[#This Row],[76]]</f>
        <v>3.6343537704787494E-8</v>
      </c>
      <c r="CA110" s="10">
        <f>3/24000000*OO[[#This Row],[135 (05JUL1985 18:00:00)-Water Temperature (C)]]*OO[[#This Row],[77]]</f>
        <v>3.9993255423787496E-8</v>
      </c>
      <c r="CB110" s="10">
        <f>3/24000000*OO[[#This Row],[136 (05JUL1985 21:00:00)-Water Temperature (C)]]*OO[[#This Row],[78]]</f>
        <v>4.1358959677624998E-8</v>
      </c>
      <c r="CC110" s="10">
        <f>3/24000000*OO[[#This Row],[137 (06JUL1985 00:00:00)-Water Temperature (C)]]*OO[[#This Row],[79]]</f>
        <v>4.04808856777E-8</v>
      </c>
      <c r="CD110" s="10">
        <f>3/24000000*OO[[#This Row],[138 (06JUL1985 03:00:00)-Water Temperature (C)]]*OO[[#This Row],[80]]</f>
        <v>3.8011495860162498E-8</v>
      </c>
      <c r="CE110" s="10">
        <f>3/24000000*OO[[#This Row],[139 (06JUL1985 06:00:00)-Water Temperature (C)]]*OO[[#This Row],[81]]</f>
        <v>3.5517603956624998E-8</v>
      </c>
      <c r="CF110" s="10">
        <f>3/24000000*OO[[#This Row],[140 (06JUL1985 09:00:00)-Water Temperature (C)]]*OO[[#This Row],[82]]</f>
        <v>3.47821172305E-8</v>
      </c>
      <c r="CG110" s="10">
        <f>3/24000000*OO[[#This Row],[141 (06JUL1985 12:00:00)-Water Temperature (C)]]*OO[[#This Row],[83]]</f>
        <v>3.4870016258799997E-8</v>
      </c>
      <c r="CH110" s="10">
        <f>3/24000000*OO[[#This Row],[142 (06JUL1985 15:00:00)-Water Temperature (C)]]*OO[[#This Row],[84]]</f>
        <v>3.50711902662E-8</v>
      </c>
      <c r="CI110" s="10">
        <f>3/24000000*OO[[#This Row],[143 (06JUL1985 18:00:00)-Water Temperature (C)]]*OO[[#This Row],[85]]</f>
        <v>3.42454107881E-8</v>
      </c>
      <c r="CJ110" s="10">
        <f>3/24000000*OO[[#This Row],[144 (06JUL1985 21:00:00)-Water Temperature (C)]]*OO[[#This Row],[86]]</f>
        <v>3.2272860385312504E-8</v>
      </c>
      <c r="CK110" s="10">
        <f>3/24000000*OO[[#This Row],[145 (07JUL1985 00:00:00)-Water Temperature (C)]]*OO[[#This Row],[87]]</f>
        <v>2.9199462888524996E-8</v>
      </c>
      <c r="CL110" s="10">
        <f>3/24000000*OO[[#This Row],[146 (07JUL1985 03:00:00)-Water Temperature (C)]]*OO[[#This Row],[88]]</f>
        <v>2.660951421175E-8</v>
      </c>
      <c r="CM110" s="10">
        <f>3/24000000*OO[[#This Row],[147 (07JUL1985 06:00:00)-Water Temperature (C)]]*OO[[#This Row],[89]]</f>
        <v>2.4943385951550001E-8</v>
      </c>
      <c r="CN110" s="10">
        <f>3/24000000*OO[[#This Row],[148 (07JUL1985 09:00:00)-Water Temperature (C)]]*OO[[#This Row],[90]]</f>
        <v>2.4811046844837495E-8</v>
      </c>
      <c r="CO110" s="10">
        <f>3/24000000*OO[[#This Row],[149 (07JUL1985 12:00:00)-Water Temperature (C)]]*OO[[#This Row],[91]]</f>
        <v>2.5590252072000001E-8</v>
      </c>
      <c r="CP110" s="10">
        <f>3/24000000*OO[[#This Row],[150 (07JUL1985 15:00:00)-Water Temperature (C)]]*OO[[#This Row],[92]]</f>
        <v>2.5590252072000001E-8</v>
      </c>
      <c r="CQ110" s="10">
        <f>3/24000000*OO[[#This Row],[151 (07JUL1985 18:00:00)-Water Temperature (C)]]*OO[[#This Row],[93]]</f>
        <v>2.5590252072000001E-8</v>
      </c>
      <c r="CR110" s="10">
        <f>3/24000000*OO[[#This Row],[152 (07JUL1985 21:00:00)-Water Temperature (C)]]*OO[[#This Row],[94]]</f>
        <v>2.5590252072000001E-8</v>
      </c>
      <c r="CS110" s="10">
        <f>3/24000000*OO[[#This Row],[153 (08JUL1985 00:00:00)-Water Temperature (C)]]*OO[[#This Row],[95]]</f>
        <v>2.5590252072000001E-8</v>
      </c>
      <c r="CT110" s="10">
        <f>3/24000000*OO[[#This Row],[154 (08JUL1985 03:00:00)-Water Temperature (C)]]*OO[[#This Row],[96]]</f>
        <v>2.5590252072000001E-8</v>
      </c>
      <c r="CU110" s="10">
        <f>3/24000000*OO[[#This Row],[155 (08JUL1985 06:00:00)-Water Temperature (C)]]*OO[[#This Row],[97]]</f>
        <v>2.5590252072000001E-8</v>
      </c>
      <c r="CV110" s="10">
        <f>3/24000000*OO[[#This Row],[156 (08JUL1985 09:00:00)-Water Temperature (C)]]*OO[[#This Row],[98]]</f>
        <v>2.5590252072000001E-8</v>
      </c>
      <c r="CW110" s="10">
        <f>3/24000000*OO[[#This Row],[157 (08JUL1985 12:00:00)-Water Temperature (C)]]*OO[[#This Row],[99]]</f>
        <v>2.5590252072000001E-8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1.6262194878264105E-40</v>
      </c>
      <c r="E111" s="10">
        <f>3/24*OO[[#This Row],[61 (26JUN1985 12:00:00)-Water Temperature (C)]]*OO[[#This Row],[3]]/SUM(OO[3])</f>
        <v>5.6809781580354397E-27</v>
      </c>
      <c r="F111" s="10">
        <f>3/24*OO[[#This Row],[62 (26JUN1985 15:00:00)-Water Temperature (C)]]*OO[[#This Row],[4]]/SUM(OO[4])</f>
        <v>3.6131071435530956E-15</v>
      </c>
      <c r="G111" s="10">
        <f>3/24*OO[[#This Row],[63 (26JUN1985 18:00:00)-Water Temperature (C)]]*OO[[#This Row],[5]]/SUM(OO[5])</f>
        <v>1.5063696748750456E-6</v>
      </c>
      <c r="H111" s="10">
        <f>3/24*OO[[#This Row],[64 (26JUN1985 21:00:00)-Water Temperature (C)]]*OO[[#This Row],[6]]/SUM(OO[6])</f>
        <v>1.1496566944312625E-3</v>
      </c>
      <c r="I111" s="10">
        <f>3/24*OO[[#This Row],[65 (27JUN1985 00:00:00)-Water Temperature (C)]]*OO[[#This Row],[7]]/SUM(OO[7])</f>
        <v>2.3792224102495776E-2</v>
      </c>
      <c r="J111" s="10">
        <f>3/24*OO[[#This Row],[66 (27JUN1985 03:00:00)-Water Temperature (C)]]*OO[[#This Row],[8]]/SUM(OO[8])</f>
        <v>6.5996091283178973E-2</v>
      </c>
      <c r="K111" s="10">
        <f>3/24*OO[[#This Row],[67 (27JUN1985 06:00:00)-Water Temperature (C)]]*OO[[#This Row],[9]]/SUM(OO[9])</f>
        <v>5.0049936839889037E-2</v>
      </c>
      <c r="L111" s="10">
        <f>3/24*OO[[#This Row],[68 (27JUN1985 09:00:00)-Water Temperature (C)]]*OO[[#This Row],[10]]/SUM(OO[10])</f>
        <v>1.5963968236482599E-2</v>
      </c>
      <c r="M111" s="10">
        <f>3/24*OO[[#This Row],[69 (27JUN1985 12:00:00)-Water Temperature (C)]]*OO[[#This Row],[11]]/SUM(OO[11])</f>
        <v>2.7526485858500637E-3</v>
      </c>
      <c r="N111" s="10">
        <f>3/24*OO[[#This Row],[70 (27JUN1985 15:00:00)-Water Temperature (C)]]*OO[[#This Row],[12]]/SUM(OO[12])</f>
        <v>3.4015314614137574E-4</v>
      </c>
      <c r="O111" s="10">
        <f>3/24*OO[[#This Row],[71 (27JUN1985 18:00:00)-Water Temperature (C)]]*OO[[#This Row],[13]]/SUM(OO[13])</f>
        <v>6.3607788730971868E-5</v>
      </c>
      <c r="P111" s="10">
        <f>3/24*OO[[#This Row],[72 (27JUN1985 21:00:00)-Water Temperature (C)]]*OO[[#This Row],[14]]/SUM(OO[14])</f>
        <v>3.5310580912900485E-5</v>
      </c>
      <c r="Q111" s="10">
        <f>3/24*OO[[#This Row],[73 (28JUN1985 00:00:00)-Water Temperature (C)]]*OO[[#This Row],[15]]/SUM(OO[15])</f>
        <v>2.9079354149545814E-5</v>
      </c>
      <c r="R111" s="10">
        <f>3/24*OO[[#This Row],[74 (28JUN1985 03:00:00)-Water Temperature (C)]]*OO[[#This Row],[16]]/SUM(OO[16])</f>
        <v>2.6415750268135136E-5</v>
      </c>
      <c r="S111" s="10">
        <f>3/24*OO[[#This Row],[75 (28JUN1985 06:00:00)-Water Temperature (C)]]*OO[[#This Row],[17]]/SUM(OO[17])</f>
        <v>2.6840016336306111E-5</v>
      </c>
      <c r="T111" s="10">
        <f>3/24*OO[[#This Row],[76 (28JUN1985 09:00:00)-Water Temperature (C)]]*OO[[#This Row],[18]]/SUM(OO[18])</f>
        <v>2.8379069794598226E-5</v>
      </c>
      <c r="U111" s="10">
        <f>3/24*OO[[#This Row],[77 (28JUN1985 12:00:00)-Water Temperature (C)]]*OO[[#This Row],[19]]/SUM(OO[19])</f>
        <v>2.9127459908348422E-5</v>
      </c>
      <c r="V111" s="10">
        <f>3/24000000*OO[[#This Row],[78 (28JUN1985 15:00:00)-Water Temperature (C)]]*OO[[#This Row],[20]]</f>
        <v>2.770162510275E-5</v>
      </c>
      <c r="W111" s="10">
        <f>3/24000000*OO[[#This Row],[79 (28JUN1985 18:00:00)-Water Temperature (C)]]*OO[[#This Row],[21]]</f>
        <v>2.4971628484199998E-5</v>
      </c>
      <c r="X111" s="10">
        <f>3/24000000*OO[[#This Row],[80 (28JUN1985 21:00:00)-Water Temperature (C)]]*OO[[#This Row],[22]]</f>
        <v>2.1484434697049999E-5</v>
      </c>
      <c r="Y111" s="10">
        <f>3/24000000*OO[[#This Row],[81 (29JUN1985 00:00:00)-Water Temperature (C)]]*OO[[#This Row],[23]]</f>
        <v>1.8358843766234998E-5</v>
      </c>
      <c r="Z111" s="10">
        <f>3/24000000*OO[[#This Row],[82 (29JUN1985 03:00:00)-Water Temperature (C)]]*OO[[#This Row],[24]]</f>
        <v>1.5784977530699998E-5</v>
      </c>
      <c r="AA111" s="10">
        <f>3/24000000*OO[[#This Row],[83 (29JUN1985 06:00:00)-Water Temperature (C)]]*OO[[#This Row],[25]]</f>
        <v>1.3712699403123751E-5</v>
      </c>
      <c r="AB111" s="10">
        <f>3/24000000*OO[[#This Row],[84 (29JUN1985 09:00:00)-Water Temperature (C)]]*OO[[#This Row],[26]]</f>
        <v>1.2092331971693752E-5</v>
      </c>
      <c r="AC111" s="10">
        <f>3/24000000*OO[[#This Row],[85 (29JUN1985 12:00:00)-Water Temperature (C)]]*OO[[#This Row],[27]]</f>
        <v>1.0994558647119998E-5</v>
      </c>
      <c r="AD111" s="10">
        <f>3/24000000*OO[[#This Row],[86 (29JUN1985 15:00:00)-Water Temperature (C)]]*OO[[#This Row],[28]]</f>
        <v>1.000050611505E-5</v>
      </c>
      <c r="AE111" s="10">
        <f>3/24000000*OO[[#This Row],[88 (29JUN1985 21:00:00)-Water Temperature (C)]]*OO[[#This Row],[30]]</f>
        <v>7.7648199162749981E-6</v>
      </c>
      <c r="AF111" s="10">
        <f>3/24000000*OO[[#This Row],[88 (29JUN1985 21:00:00)-Water Temperature (C)]]*OO[[#This Row],[30]]</f>
        <v>7.7648199162749981E-6</v>
      </c>
      <c r="AG111" s="10">
        <f>3/24000000*OO[[#This Row],[89 (30JUN1985 00:00:00)-Water Temperature (C)]]*OO[[#This Row],[31]]</f>
        <v>6.5639344393874998E-6</v>
      </c>
      <c r="AH111" s="10">
        <f>3/24000000*OO[[#This Row],[90 (30JUN1985 03:00:00)-Water Temperature (C)]]*OO[[#This Row],[32]]</f>
        <v>5.6093013362550005E-6</v>
      </c>
      <c r="AI111" s="10">
        <f>3/24000000*OO[[#This Row],[91 (30JUN1985 06:00:00)-Water Temperature (C)]]*OO[[#This Row],[33]]</f>
        <v>4.9193818408387499E-6</v>
      </c>
      <c r="AJ111" s="10">
        <f>3/24000000*OO[[#This Row],[92 (30JUN1985 09:00:00)-Water Temperature (C)]]*OO[[#This Row],[34]]</f>
        <v>4.5094560897250001E-6</v>
      </c>
      <c r="AK111" s="10">
        <f>3/24000000*OO[[#This Row],[93 (30JUN1985 12:00:00)-Water Temperature (C)]]*OO[[#This Row],[35]]</f>
        <v>4.1518869749100001E-6</v>
      </c>
      <c r="AL111" s="10">
        <f>3/24000000*OO[[#This Row],[94 (30JUN1985 15:00:00)-Water Temperature (C)]]*OO[[#This Row],[36]]</f>
        <v>3.7862113830450001E-6</v>
      </c>
      <c r="AM111" s="10">
        <f>3/24000000*OO[[#This Row],[95 (30JUN1985 18:00:00)-Water Temperature (C)]]*OO[[#This Row],[37]]</f>
        <v>3.42853317609375E-6</v>
      </c>
      <c r="AN111" s="10">
        <f>3/24000000*OO[[#This Row],[96 (30JUN1985 21:00:00)-Water Temperature (C)]]*OO[[#This Row],[38]]</f>
        <v>3.0196082341749998E-6</v>
      </c>
      <c r="AO111" s="10">
        <f>3/24000000*OO[[#This Row],[97 (01JUL1985 00:00:00)-Water Temperature (C)]]*OO[[#This Row],[39]]</f>
        <v>2.5619869466650001E-6</v>
      </c>
      <c r="AP111" s="10">
        <f>3/24000000*OO[[#This Row],[98 (01JUL1985 03:00:00)-Water Temperature (C)]]*OO[[#This Row],[40]]</f>
        <v>2.1501162244350001E-6</v>
      </c>
      <c r="AQ111" s="10">
        <f>3/24000000*OO[[#This Row],[99 (01JUL1985 06:00:00)-Water Temperature (C)]]*OO[[#This Row],[41]]</f>
        <v>1.8308510214434999E-6</v>
      </c>
      <c r="AR111" s="10">
        <f>3/24000000*OO[[#This Row],[100 (01JUL1985 09:00:00)-Water Temperature (C)]]*OO[[#This Row],[42]]</f>
        <v>1.6605681973650002E-6</v>
      </c>
      <c r="AS111" s="10">
        <f>3/24000000*OO[[#This Row],[101 (01JUL1985 12:00:00)-Water Temperature (C)]]*OO[[#This Row],[43]]</f>
        <v>1.5093257291508749E-6</v>
      </c>
      <c r="AT111" s="10">
        <f>3/24000000*OO[[#This Row],[102 (01JUL1985 15:00:00)-Water Temperature (C)]]*OO[[#This Row],[44]]</f>
        <v>1.3369987322480002E-6</v>
      </c>
      <c r="AU111" s="10">
        <f>3/24000000*OO[[#This Row],[103 (01JUL1985 18:00:00)-Water Temperature (C)]]*OO[[#This Row],[45]]</f>
        <v>1.1375255816721247E-6</v>
      </c>
      <c r="AV111" s="10">
        <f>3/24000000*OO[[#This Row],[104 (01JUL1985 21:00:00)-Water Temperature (C)]]*OO[[#This Row],[46]]</f>
        <v>9.2630579471750009E-7</v>
      </c>
      <c r="AW111" s="10">
        <f>3/24000000*OO[[#This Row],[105 (02JUL1985 00:00:00)-Water Temperature (C)]]*OO[[#This Row],[47]]</f>
        <v>7.4059734393599983E-7</v>
      </c>
      <c r="AX111" s="10">
        <f>3/24000000*OO[[#This Row],[106 (02JUL1985 03:00:00)-Water Temperature (C)]]*OO[[#This Row],[48]]</f>
        <v>6.0400084627874992E-7</v>
      </c>
      <c r="AY111" s="10">
        <f>3/24000000*OO[[#This Row],[107 (02JUL1985 06:00:00)-Water Temperature (C)]]*OO[[#This Row],[49]]</f>
        <v>5.1320989805399986E-7</v>
      </c>
      <c r="AZ111" s="10">
        <f>3/24000000*OO[[#This Row],[108 (02JUL1985 09:00:00)-Water Temperature (C)]]*OO[[#This Row],[50]]</f>
        <v>4.7111710470349996E-7</v>
      </c>
      <c r="BA111" s="10">
        <f>3/24000000*OO[[#This Row],[109 (02JUL1985 12:00:00)-Water Temperature (C)]]*OO[[#This Row],[51]]</f>
        <v>4.2935548514300003E-7</v>
      </c>
      <c r="BB111" s="10">
        <f>3/24000000*OO[[#This Row],[110 (02JUL1985 15:00:00)-Water Temperature (C)]]*OO[[#This Row],[52]]</f>
        <v>3.7109227643200001E-7</v>
      </c>
      <c r="BC111" s="10">
        <f>3/24000000*OO[[#This Row],[111 (02JUL1985 18:00:00)-Water Temperature (C)]]*OO[[#This Row],[53]]</f>
        <v>2.9631021951049991E-7</v>
      </c>
      <c r="BD111" s="10">
        <f>3/24000000*OO[[#This Row],[112 (02JUL1985 21:00:00)-Water Temperature (C)]]*OO[[#This Row],[54]]</f>
        <v>2.2271976864312499E-7</v>
      </c>
      <c r="BE111" s="10">
        <f>3/24000000*OO[[#This Row],[113 (03JUL1985 00:00:00)-Water Temperature (C)]]*OO[[#This Row],[55]]</f>
        <v>1.6494760530659999E-7</v>
      </c>
      <c r="BF111" s="10">
        <f>3/24000000*OO[[#This Row],[114 (03JUL1985 03:00:00)-Water Temperature (C)]]*OO[[#This Row],[56]]</f>
        <v>1.27506694103375E-7</v>
      </c>
      <c r="BG111" s="10">
        <f>3/24000000*OO[[#This Row],[115 (03JUL1985 06:00:00)-Water Temperature (C)]]*OO[[#This Row],[57]]</f>
        <v>1.0514063631485001E-7</v>
      </c>
      <c r="BH111" s="10">
        <f>3/24000000*OO[[#This Row],[116 (03JUL1985 09:00:00)-Water Temperature (C)]]*OO[[#This Row],[58]]</f>
        <v>9.5560677792675002E-8</v>
      </c>
      <c r="BI111" s="10">
        <f>3/24000000*OO[[#This Row],[117 (03JUL1985 12:00:00)-Water Temperature (C)]]*OO[[#This Row],[59]]</f>
        <v>8.6807011839437488E-8</v>
      </c>
      <c r="BJ111" s="10">
        <f>3/24000000*OO[[#This Row],[118 (03JUL1985 15:00:00)-Water Temperature (C)]]*OO[[#This Row],[60]]</f>
        <v>8.1138553365374997E-8</v>
      </c>
      <c r="BK111" s="10">
        <f>3/24000000*OO[[#This Row],[119 (03JUL1985 18:00:00)-Water Temperature (C)]]*OO[[#This Row],[61]]</f>
        <v>7.4308300517699995E-8</v>
      </c>
      <c r="BL111" s="10">
        <f>3/24000000*OO[[#This Row],[120 (03JUL1985 21:00:00)-Water Temperature (C)]]*OO[[#This Row],[62]]</f>
        <v>6.6481045412450004E-8</v>
      </c>
      <c r="BM111" s="10">
        <f>3/24000000*OO[[#This Row],[121 (04JUL1985 00:00:00)-Water Temperature (C)]]*OO[[#This Row],[63]]</f>
        <v>5.7868420206574991E-8</v>
      </c>
      <c r="BN111" s="10">
        <f>3/24000000*OO[[#This Row],[122 (04JUL1985 03:00:00)-Water Temperature (C)]]*OO[[#This Row],[64]]</f>
        <v>5.0074699560012508E-8</v>
      </c>
      <c r="BO111" s="10">
        <f>3/24000000*OO[[#This Row],[123 (04JUL1985 06:00:00)-Water Temperature (C)]]*OO[[#This Row],[65]]</f>
        <v>4.4714809719387493E-8</v>
      </c>
      <c r="BP111" s="10">
        <f>3/24000000*OO[[#This Row],[124 (04JUL1985 09:00:00)-Water Temperature (C)]]*OO[[#This Row],[66]]</f>
        <v>4.3460988456599996E-8</v>
      </c>
      <c r="BQ111" s="10">
        <f>3/24000000*OO[[#This Row],[125 (04JUL1985 12:00:00)-Water Temperature (C)]]*OO[[#This Row],[67]]</f>
        <v>4.2919507480850005E-8</v>
      </c>
      <c r="BR111" s="10">
        <f>3/24000000*OO[[#This Row],[126 (04JUL1985 15:00:00)-Water Temperature (C)]]*OO[[#This Row],[68]]</f>
        <v>4.1019877853625004E-8</v>
      </c>
      <c r="BS111" s="10">
        <f>3/24000000*OO[[#This Row],[127 (04JUL1985 18:00:00)-Water Temperature (C)]]*OO[[#This Row],[69]]</f>
        <v>3.7098567867987501E-8</v>
      </c>
      <c r="BT111" s="10">
        <f>3/24000000*OO[[#This Row],[128 (04JUL1985 21:00:00)-Water Temperature (C)]]*OO[[#This Row],[70]]</f>
        <v>3.1980084884749994E-8</v>
      </c>
      <c r="BU111" s="10">
        <f>3/24000000*OO[[#This Row],[129 (05JUL1985 00:00:00)-Water Temperature (C)]]*OO[[#This Row],[71]]</f>
        <v>2.7222581517562499E-8</v>
      </c>
      <c r="BV111" s="10">
        <f>3/24000000*OO[[#This Row],[130 (05JUL1985 03:00:00)-Water Temperature (C)]]*OO[[#This Row],[72]]</f>
        <v>2.3882834959099995E-8</v>
      </c>
      <c r="BW111" s="10">
        <f>3/24000000*OO[[#This Row],[131 (05JUL1985 06:00:00)-Water Temperature (C)]]*OO[[#This Row],[73]]</f>
        <v>2.1906454643881247E-8</v>
      </c>
      <c r="BX111" s="10">
        <f>3/24000000*OO[[#This Row],[132 (05JUL1985 09:00:00)-Water Temperature (C)]]*OO[[#This Row],[74]]</f>
        <v>2.193675466296E-8</v>
      </c>
      <c r="BY111" s="10">
        <f>3/24000000*OO[[#This Row],[133 (05JUL1985 12:00:00)-Water Temperature (C)]]*OO[[#This Row],[75]]</f>
        <v>2.3557996750050004E-8</v>
      </c>
      <c r="BZ111" s="10">
        <f>3/24000000*OO[[#This Row],[134 (05JUL1985 15:00:00)-Water Temperature (C)]]*OO[[#This Row],[76]]</f>
        <v>2.6327790014649999E-8</v>
      </c>
      <c r="CA111" s="10">
        <f>3/24000000*OO[[#This Row],[135 (05JUL1985 18:00:00)-Water Temperature (C)]]*OO[[#This Row],[77]]</f>
        <v>2.9077618783849998E-8</v>
      </c>
      <c r="CB111" s="10">
        <f>3/24000000*OO[[#This Row],[136 (05JUL1985 21:00:00)-Water Temperature (C)]]*OO[[#This Row],[78]]</f>
        <v>3.0218873375599995E-8</v>
      </c>
      <c r="CC111" s="10">
        <f>3/24000000*OO[[#This Row],[137 (06JUL1985 00:00:00)-Water Temperature (C)]]*OO[[#This Row],[79]]</f>
        <v>2.9743381656675001E-8</v>
      </c>
      <c r="CD111" s="10">
        <f>3/24000000*OO[[#This Row],[138 (06JUL1985 03:00:00)-Water Temperature (C)]]*OO[[#This Row],[80]]</f>
        <v>2.8020988542625002E-8</v>
      </c>
      <c r="CE111" s="10">
        <f>3/24000000*OO[[#This Row],[139 (06JUL1985 06:00:00)-Water Temperature (C)]]*OO[[#This Row],[81]]</f>
        <v>2.6221966014312498E-8</v>
      </c>
      <c r="CF111" s="10">
        <f>3/24000000*OO[[#This Row],[140 (06JUL1985 09:00:00)-Water Temperature (C)]]*OO[[#This Row],[82]]</f>
        <v>2.5663866627499995E-8</v>
      </c>
      <c r="CG111" s="10">
        <f>3/24000000*OO[[#This Row],[141 (06JUL1985 12:00:00)-Water Temperature (C)]]*OO[[#This Row],[83]]</f>
        <v>2.57075927361E-8</v>
      </c>
      <c r="CH111" s="10">
        <f>3/24000000*OO[[#This Row],[142 (06JUL1985 15:00:00)-Water Temperature (C)]]*OO[[#This Row],[84]]</f>
        <v>2.5892333796262499E-8</v>
      </c>
      <c r="CI111" s="10">
        <f>3/24000000*OO[[#This Row],[143 (06JUL1985 18:00:00)-Water Temperature (C)]]*OO[[#This Row],[85]]</f>
        <v>2.5323558688125001E-8</v>
      </c>
      <c r="CJ111" s="10">
        <f>3/24000000*OO[[#This Row],[144 (06JUL1985 21:00:00)-Water Temperature (C)]]*OO[[#This Row],[86]]</f>
        <v>2.3872188926833748E-8</v>
      </c>
      <c r="CK111" s="10">
        <f>3/24000000*OO[[#This Row],[145 (07JUL1985 00:00:00)-Water Temperature (C)]]*OO[[#This Row],[87]]</f>
        <v>2.1597734993817501E-8</v>
      </c>
      <c r="CL111" s="10">
        <f>3/24000000*OO[[#This Row],[146 (07JUL1985 03:00:00)-Water Temperature (C)]]*OO[[#This Row],[88]]</f>
        <v>1.9649526577057496E-8</v>
      </c>
      <c r="CM111" s="10">
        <f>3/24000000*OO[[#This Row],[147 (07JUL1985 06:00:00)-Water Temperature (C)]]*OO[[#This Row],[89]]</f>
        <v>1.8355042165005001E-8</v>
      </c>
      <c r="CN111" s="10">
        <f>3/24000000*OO[[#This Row],[148 (07JUL1985 09:00:00)-Water Temperature (C)]]*OO[[#This Row],[90]]</f>
        <v>1.8203195907472497E-8</v>
      </c>
      <c r="CO111" s="10">
        <f>3/24000000*OO[[#This Row],[149 (07JUL1985 12:00:00)-Water Temperature (C)]]*OO[[#This Row],[91]]</f>
        <v>1.8749495160825001E-8</v>
      </c>
      <c r="CP111" s="10">
        <f>3/24000000*OO[[#This Row],[150 (07JUL1985 15:00:00)-Water Temperature (C)]]*OO[[#This Row],[92]]</f>
        <v>1.8749495160825001E-8</v>
      </c>
      <c r="CQ111" s="10">
        <f>3/24000000*OO[[#This Row],[151 (07JUL1985 18:00:00)-Water Temperature (C)]]*OO[[#This Row],[93]]</f>
        <v>1.8749495160825001E-8</v>
      </c>
      <c r="CR111" s="10">
        <f>3/24000000*OO[[#This Row],[152 (07JUL1985 21:00:00)-Water Temperature (C)]]*OO[[#This Row],[94]]</f>
        <v>1.8749495160825001E-8</v>
      </c>
      <c r="CS111" s="10">
        <f>3/24000000*OO[[#This Row],[153 (08JUL1985 00:00:00)-Water Temperature (C)]]*OO[[#This Row],[95]]</f>
        <v>1.8749495160825001E-8</v>
      </c>
      <c r="CT111" s="10">
        <f>3/24000000*OO[[#This Row],[154 (08JUL1985 03:00:00)-Water Temperature (C)]]*OO[[#This Row],[96]]</f>
        <v>1.8749495160825001E-8</v>
      </c>
      <c r="CU111" s="10">
        <f>3/24000000*OO[[#This Row],[155 (08JUL1985 06:00:00)-Water Temperature (C)]]*OO[[#This Row],[97]]</f>
        <v>1.8749495160825001E-8</v>
      </c>
      <c r="CV111" s="10">
        <f>3/24000000*OO[[#This Row],[156 (08JUL1985 09:00:00)-Water Temperature (C)]]*OO[[#This Row],[98]]</f>
        <v>1.8749495160825001E-8</v>
      </c>
      <c r="CW111" s="10">
        <f>3/24000000*OO[[#This Row],[157 (08JUL1985 12:00:00)-Water Temperature (C)]]*OO[[#This Row],[99]]</f>
        <v>1.8749495160825001E-8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3.8558968592619072E-41</v>
      </c>
      <c r="E112" s="10">
        <f>3/24*OO[[#This Row],[61 (26JUN1985 12:00:00)-Water Temperature (C)]]*OO[[#This Row],[3]]/SUM(OO[3])</f>
        <v>1.4267301532969991E-27</v>
      </c>
      <c r="F112" s="10">
        <f>3/24*OO[[#This Row],[62 (26JUN1985 15:00:00)-Water Temperature (C)]]*OO[[#This Row],[4]]/SUM(OO[4])</f>
        <v>9.1359584040182884E-16</v>
      </c>
      <c r="G112" s="10">
        <f>3/24*OO[[#This Row],[63 (26JUN1985 18:00:00)-Water Temperature (C)]]*OO[[#This Row],[5]]/SUM(OO[5])</f>
        <v>9.7164573269713546E-7</v>
      </c>
      <c r="H112" s="10">
        <f>3/24*OO[[#This Row],[64 (26JUN1985 21:00:00)-Water Temperature (C)]]*OO[[#This Row],[6]]/SUM(OO[6])</f>
        <v>1.0460924913184976E-3</v>
      </c>
      <c r="I112" s="10">
        <f>3/24*OO[[#This Row],[65 (27JUN1985 00:00:00)-Water Temperature (C)]]*OO[[#This Row],[7]]/SUM(OO[7])</f>
        <v>2.6251328592037014E-2</v>
      </c>
      <c r="J112" s="10">
        <f>3/24*OO[[#This Row],[66 (27JUN1985 03:00:00)-Water Temperature (C)]]*OO[[#This Row],[8]]/SUM(OO[8])</f>
        <v>8.3684715682336305E-2</v>
      </c>
      <c r="K112" s="10">
        <f>3/24*OO[[#This Row],[67 (27JUN1985 06:00:00)-Water Temperature (C)]]*OO[[#This Row],[9]]/SUM(OO[9])</f>
        <v>7.0580908848706533E-2</v>
      </c>
      <c r="L112" s="10">
        <f>3/24*OO[[#This Row],[68 (27JUN1985 09:00:00)-Water Temperature (C)]]*OO[[#This Row],[10]]/SUM(OO[10])</f>
        <v>2.4487190131909465E-2</v>
      </c>
      <c r="M112" s="10">
        <f>3/24*OO[[#This Row],[69 (27JUN1985 12:00:00)-Water Temperature (C)]]*OO[[#This Row],[11]]/SUM(OO[11])</f>
        <v>4.4914482486182617E-3</v>
      </c>
      <c r="N112" s="10">
        <f>3/24*OO[[#This Row],[70 (27JUN1985 15:00:00)-Water Temperature (C)]]*OO[[#This Row],[12]]/SUM(OO[12])</f>
        <v>5.6734146886392497E-4</v>
      </c>
      <c r="O112" s="10">
        <f>3/24*OO[[#This Row],[71 (27JUN1985 18:00:00)-Water Temperature (C)]]*OO[[#This Row],[13]]/SUM(OO[13])</f>
        <v>9.607808492534918E-5</v>
      </c>
      <c r="P112" s="10">
        <f>3/24*OO[[#This Row],[72 (27JUN1985 21:00:00)-Water Temperature (C)]]*OO[[#This Row],[14]]/SUM(OO[14])</f>
        <v>4.8340336645505886E-5</v>
      </c>
      <c r="Q112" s="10">
        <f>3/24*OO[[#This Row],[73 (28JUN1985 00:00:00)-Water Temperature (C)]]*OO[[#This Row],[15]]/SUM(OO[15])</f>
        <v>3.9211297376220106E-5</v>
      </c>
      <c r="R112" s="10">
        <f>3/24*OO[[#This Row],[74 (28JUN1985 03:00:00)-Water Temperature (C)]]*OO[[#This Row],[16]]/SUM(OO[16])</f>
        <v>3.5361605907282784E-5</v>
      </c>
      <c r="S112" s="10">
        <f>3/24*OO[[#This Row],[75 (28JUN1985 06:00:00)-Water Temperature (C)]]*OO[[#This Row],[17]]/SUM(OO[17])</f>
        <v>3.5652579980687551E-5</v>
      </c>
      <c r="T112" s="10">
        <f>3/24*OO[[#This Row],[76 (28JUN1985 09:00:00)-Water Temperature (C)]]*OO[[#This Row],[18]]/SUM(OO[18])</f>
        <v>3.7782842526789273E-5</v>
      </c>
      <c r="U112" s="10">
        <f>3/24*OO[[#This Row],[77 (28JUN1985 12:00:00)-Water Temperature (C)]]*OO[[#This Row],[19]]/SUM(OO[19])</f>
        <v>3.9091009167502114E-5</v>
      </c>
      <c r="V112" s="10">
        <f>3/24000000*OO[[#This Row],[78 (28JUN1985 15:00:00)-Water Temperature (C)]]*OO[[#This Row],[20]]</f>
        <v>3.7445109702824995E-5</v>
      </c>
      <c r="W112" s="10">
        <f>3/24000000*OO[[#This Row],[79 (28JUN1985 18:00:00)-Water Temperature (C)]]*OO[[#This Row],[21]]</f>
        <v>3.3937016180412503E-5</v>
      </c>
      <c r="X112" s="10">
        <f>3/24000000*OO[[#This Row],[80 (28JUN1985 21:00:00)-Water Temperature (C)]]*OO[[#This Row],[22]]</f>
        <v>2.9275972829450003E-5</v>
      </c>
      <c r="Y112" s="10">
        <f>3/24000000*OO[[#This Row],[81 (29JUN1985 00:00:00)-Water Temperature (C)]]*OO[[#This Row],[23]]</f>
        <v>2.5054979380337498E-5</v>
      </c>
      <c r="Z112" s="10">
        <f>3/24000000*OO[[#This Row],[82 (29JUN1985 03:00:00)-Water Temperature (C)]]*OO[[#This Row],[24]]</f>
        <v>2.1526806988200002E-5</v>
      </c>
      <c r="AA112" s="10">
        <f>3/24000000*OO[[#This Row],[83 (29JUN1985 06:00:00)-Water Temperature (C)]]*OO[[#This Row],[25]]</f>
        <v>1.8703979633482499E-5</v>
      </c>
      <c r="AB112" s="10">
        <f>3/24000000*OO[[#This Row],[84 (29JUN1985 09:00:00)-Water Temperature (C)]]*OO[[#This Row],[26]]</f>
        <v>1.6498164737339997E-5</v>
      </c>
      <c r="AC112" s="10">
        <f>3/24000000*OO[[#This Row],[85 (29JUN1985 12:00:00)-Water Temperature (C)]]*OO[[#This Row],[27]]</f>
        <v>1.4978592953600001E-5</v>
      </c>
      <c r="AD112" s="10">
        <f>3/24000000*OO[[#This Row],[86 (29JUN1985 15:00:00)-Water Temperature (C)]]*OO[[#This Row],[28]]</f>
        <v>1.3607199717959998E-5</v>
      </c>
      <c r="AE112" s="10">
        <f>3/24000000*OO[[#This Row],[88 (29JUN1985 21:00:00)-Water Temperature (C)]]*OO[[#This Row],[30]]</f>
        <v>1.0552365924049999E-5</v>
      </c>
      <c r="AF112" s="10">
        <f>3/24000000*OO[[#This Row],[88 (29JUN1985 21:00:00)-Water Temperature (C)]]*OO[[#This Row],[30]]</f>
        <v>1.0552365924049999E-5</v>
      </c>
      <c r="AG112" s="10">
        <f>3/24000000*OO[[#This Row],[89 (30JUN1985 00:00:00)-Water Temperature (C)]]*OO[[#This Row],[31]]</f>
        <v>8.9058691923749999E-6</v>
      </c>
      <c r="AH112" s="10">
        <f>3/24000000*OO[[#This Row],[90 (30JUN1985 03:00:00)-Water Temperature (C)]]*OO[[#This Row],[32]]</f>
        <v>7.5842224857374992E-6</v>
      </c>
      <c r="AI112" s="10">
        <f>3/24000000*OO[[#This Row],[91 (30JUN1985 06:00:00)-Water Temperature (C)]]*OO[[#This Row],[33]]</f>
        <v>6.6281374508512497E-6</v>
      </c>
      <c r="AJ112" s="10">
        <f>3/24000000*OO[[#This Row],[92 (30JUN1985 09:00:00)-Water Temperature (C)]]*OO[[#This Row],[34]]</f>
        <v>6.0705044531612493E-6</v>
      </c>
      <c r="AK112" s="10">
        <f>3/24000000*OO[[#This Row],[93 (30JUN1985 12:00:00)-Water Temperature (C)]]*OO[[#This Row],[35]]</f>
        <v>5.577835280659999E-6</v>
      </c>
      <c r="AL112" s="10">
        <f>3/24000000*OO[[#This Row],[94 (30JUN1985 15:00:00)-Water Temperature (C)]]*OO[[#This Row],[36]]</f>
        <v>5.0778841726799996E-6</v>
      </c>
      <c r="AM112" s="10">
        <f>3/24000000*OO[[#This Row],[95 (30JUN1985 18:00:00)-Water Temperature (C)]]*OO[[#This Row],[37]]</f>
        <v>4.5931296663474995E-6</v>
      </c>
      <c r="AN112" s="10">
        <f>3/24000000*OO[[#This Row],[96 (30JUN1985 21:00:00)-Water Temperature (C)]]*OO[[#This Row],[38]]</f>
        <v>4.0290668362000002E-6</v>
      </c>
      <c r="AO112" s="10">
        <f>3/24000000*OO[[#This Row],[97 (01JUL1985 00:00:00)-Water Temperature (C)]]*OO[[#This Row],[39]]</f>
        <v>3.4156119988087501E-6</v>
      </c>
      <c r="AP112" s="10">
        <f>3/24000000*OO[[#This Row],[98 (01JUL1985 03:00:00)-Water Temperature (C)]]*OO[[#This Row],[40]]</f>
        <v>2.8644853449099997E-6</v>
      </c>
      <c r="AQ112" s="10">
        <f>3/24000000*OO[[#This Row],[99 (01JUL1985 06:00:00)-Water Temperature (C)]]*OO[[#This Row],[41]]</f>
        <v>2.4330045297599995E-6</v>
      </c>
      <c r="AR112" s="10">
        <f>3/24000000*OO[[#This Row],[100 (01JUL1985 09:00:00)-Water Temperature (C)]]*OO[[#This Row],[42]]</f>
        <v>2.2036913093512496E-6</v>
      </c>
      <c r="AS112" s="10">
        <f>3/24000000*OO[[#This Row],[101 (01JUL1985 12:00:00)-Water Temperature (C)]]*OO[[#This Row],[43]]</f>
        <v>2.0049804323849998E-6</v>
      </c>
      <c r="AT112" s="10">
        <f>3/24000000*OO[[#This Row],[102 (01JUL1985 15:00:00)-Water Temperature (C)]]*OO[[#This Row],[44]]</f>
        <v>1.7773805775513749E-6</v>
      </c>
      <c r="AU112" s="10">
        <f>3/24000000*OO[[#This Row],[103 (01JUL1985 18:00:00)-Water Temperature (C)]]*OO[[#This Row],[45]]</f>
        <v>1.5119304332737499E-6</v>
      </c>
      <c r="AV112" s="10">
        <f>3/24000000*OO[[#This Row],[104 (01JUL1985 21:00:00)-Water Temperature (C)]]*OO[[#This Row],[46]]</f>
        <v>1.226756113193125E-6</v>
      </c>
      <c r="AW112" s="10">
        <f>3/24000000*OO[[#This Row],[105 (02JUL1985 00:00:00)-Water Temperature (C)]]*OO[[#This Row],[47]]</f>
        <v>9.7671601291125007E-7</v>
      </c>
      <c r="AX112" s="10">
        <f>3/24000000*OO[[#This Row],[106 (02JUL1985 03:00:00)-Water Temperature (C)]]*OO[[#This Row],[48]]</f>
        <v>7.9272326889474998E-7</v>
      </c>
      <c r="AY112" s="10">
        <f>3/24000000*OO[[#This Row],[107 (02JUL1985 06:00:00)-Water Temperature (C)]]*OO[[#This Row],[49]]</f>
        <v>6.7120044306374997E-7</v>
      </c>
      <c r="AZ112" s="10">
        <f>3/24000000*OO[[#This Row],[108 (02JUL1985 09:00:00)-Water Temperature (C)]]*OO[[#This Row],[50]]</f>
        <v>6.1550061676674988E-7</v>
      </c>
      <c r="BA112" s="10">
        <f>3/24000000*OO[[#This Row],[109 (02JUL1985 12:00:00)-Water Temperature (C)]]*OO[[#This Row],[51]]</f>
        <v>5.6289892543174991E-7</v>
      </c>
      <c r="BB112" s="10">
        <f>3/24000000*OO[[#This Row],[110 (02JUL1985 15:00:00)-Water Temperature (C)]]*OO[[#This Row],[52]]</f>
        <v>4.8958580796224998E-7</v>
      </c>
      <c r="BC112" s="10">
        <f>3/24000000*OO[[#This Row],[111 (02JUL1985 18:00:00)-Water Temperature (C)]]*OO[[#This Row],[53]]</f>
        <v>3.9320423591924993E-7</v>
      </c>
      <c r="BD112" s="10">
        <f>3/24000000*OO[[#This Row],[112 (02JUL1985 21:00:00)-Water Temperature (C)]]*OO[[#This Row],[54]]</f>
        <v>2.9562291560125001E-7</v>
      </c>
      <c r="BE112" s="10">
        <f>3/24000000*OO[[#This Row],[113 (03JUL1985 00:00:00)-Water Temperature (C)]]*OO[[#This Row],[55]]</f>
        <v>2.1825317444774997E-7</v>
      </c>
      <c r="BF112" s="10">
        <f>3/24000000*OO[[#This Row],[114 (03JUL1985 03:00:00)-Water Temperature (C)]]*OO[[#This Row],[56]]</f>
        <v>1.677950864398875E-7</v>
      </c>
      <c r="BG112" s="10">
        <f>3/24000000*OO[[#This Row],[115 (03JUL1985 06:00:00)-Water Temperature (C)]]*OO[[#This Row],[57]]</f>
        <v>1.3756146383114998E-7</v>
      </c>
      <c r="BH112" s="10">
        <f>3/24000000*OO[[#This Row],[116 (03JUL1985 09:00:00)-Water Temperature (C)]]*OO[[#This Row],[58]]</f>
        <v>1.2439880033129999E-7</v>
      </c>
      <c r="BI112" s="10">
        <f>3/24000000*OO[[#This Row],[117 (03JUL1985 12:00:00)-Water Temperature (C)]]*OO[[#This Row],[59]]</f>
        <v>1.1292603477562498E-7</v>
      </c>
      <c r="BJ112" s="10">
        <f>3/24000000*OO[[#This Row],[118 (03JUL1985 15:00:00)-Water Temperature (C)]]*OO[[#This Row],[60]]</f>
        <v>1.057096340026875E-7</v>
      </c>
      <c r="BK112" s="10">
        <f>3/24000000*OO[[#This Row],[119 (03JUL1985 18:00:00)-Water Temperature (C)]]*OO[[#This Row],[61]]</f>
        <v>9.6903631104349989E-8</v>
      </c>
      <c r="BL112" s="10">
        <f>3/24000000*OO[[#This Row],[120 (03JUL1985 21:00:00)-Water Temperature (C)]]*OO[[#This Row],[62]]</f>
        <v>8.6582721943000002E-8</v>
      </c>
      <c r="BM112" s="10">
        <f>3/24000000*OO[[#This Row],[121 (04JUL1985 00:00:00)-Water Temperature (C)]]*OO[[#This Row],[63]]</f>
        <v>7.5431321591375E-8</v>
      </c>
      <c r="BN112" s="10">
        <f>3/24000000*OO[[#This Row],[122 (04JUL1985 03:00:00)-Water Temperature (C)]]*OO[[#This Row],[64]]</f>
        <v>6.5245149192112496E-8</v>
      </c>
      <c r="BO112" s="10">
        <f>3/24000000*OO[[#This Row],[123 (04JUL1985 06:00:00)-Water Temperature (C)]]*OO[[#This Row],[65]]</f>
        <v>5.81658638966875E-8</v>
      </c>
      <c r="BP112" s="10">
        <f>3/24000000*OO[[#This Row],[124 (04JUL1985 09:00:00)-Water Temperature (C)]]*OO[[#This Row],[66]]</f>
        <v>5.6445815408324996E-8</v>
      </c>
      <c r="BQ112" s="10">
        <f>3/24000000*OO[[#This Row],[125 (04JUL1985 12:00:00)-Water Temperature (C)]]*OO[[#This Row],[67]]</f>
        <v>5.5834111843912506E-8</v>
      </c>
      <c r="BR112" s="10">
        <f>3/24000000*OO[[#This Row],[126 (04JUL1985 15:00:00)-Water Temperature (C)]]*OO[[#This Row],[68]]</f>
        <v>5.3599878143999999E-8</v>
      </c>
      <c r="BS112" s="10">
        <f>3/24000000*OO[[#This Row],[127 (04JUL1985 18:00:00)-Water Temperature (C)]]*OO[[#This Row],[69]]</f>
        <v>4.8645426351375002E-8</v>
      </c>
      <c r="BT112" s="10">
        <f>3/24000000*OO[[#This Row],[128 (04JUL1985 21:00:00)-Water Temperature (C)]]*OO[[#This Row],[70]]</f>
        <v>4.1886387382262504E-8</v>
      </c>
      <c r="BU112" s="10">
        <f>3/24000000*OO[[#This Row],[129 (05JUL1985 00:00:00)-Water Temperature (C)]]*OO[[#This Row],[71]]</f>
        <v>3.5559015220625E-8</v>
      </c>
      <c r="BV112" s="10">
        <f>3/24000000*OO[[#This Row],[130 (05JUL1985 03:00:00)-Water Temperature (C)]]*OO[[#This Row],[72]]</f>
        <v>3.1085898167299997E-8</v>
      </c>
      <c r="BW112" s="10">
        <f>3/24000000*OO[[#This Row],[131 (05JUL1985 06:00:00)-Water Temperature (C)]]*OO[[#This Row],[73]]</f>
        <v>2.8385561284649997E-8</v>
      </c>
      <c r="BX112" s="10">
        <f>3/24000000*OO[[#This Row],[132 (05JUL1985 09:00:00)-Water Temperature (C)]]*OO[[#This Row],[74]]</f>
        <v>2.8264283849674994E-8</v>
      </c>
      <c r="BY112" s="10">
        <f>3/24000000*OO[[#This Row],[133 (05JUL1985 12:00:00)-Water Temperature (C)]]*OO[[#This Row],[75]]</f>
        <v>3.0131467908875002E-8</v>
      </c>
      <c r="BZ112" s="10">
        <f>3/24000000*OO[[#This Row],[134 (05JUL1985 15:00:00)-Water Temperature (C)]]*OO[[#This Row],[76]]</f>
        <v>3.3583218360187493E-8</v>
      </c>
      <c r="CA112" s="10">
        <f>3/24000000*OO[[#This Row],[135 (05JUL1985 18:00:00)-Water Temperature (C)]]*OO[[#This Row],[77]]</f>
        <v>3.7181241281774994E-8</v>
      </c>
      <c r="CB112" s="10">
        <f>3/24000000*OO[[#This Row],[136 (05JUL1985 21:00:00)-Water Temperature (C)]]*OO[[#This Row],[78]]</f>
        <v>3.8812139359137495E-8</v>
      </c>
      <c r="CC112" s="10">
        <f>3/24000000*OO[[#This Row],[137 (06JUL1985 00:00:00)-Water Temperature (C)]]*OO[[#This Row],[79]]</f>
        <v>3.8391262673999998E-8</v>
      </c>
      <c r="CD112" s="10">
        <f>3/24000000*OO[[#This Row],[138 (06JUL1985 03:00:00)-Water Temperature (C)]]*OO[[#This Row],[80]]</f>
        <v>3.6284435252662496E-8</v>
      </c>
      <c r="CE112" s="10">
        <f>3/24000000*OO[[#This Row],[139 (06JUL1985 06:00:00)-Water Temperature (C)]]*OO[[#This Row],[81]]</f>
        <v>3.4017808875074998E-8</v>
      </c>
      <c r="CF112" s="10">
        <f>3/24000000*OO[[#This Row],[140 (06JUL1985 09:00:00)-Water Temperature (C)]]*OO[[#This Row],[82]]</f>
        <v>3.3292836434000002E-8</v>
      </c>
      <c r="CG112" s="10">
        <f>3/24000000*OO[[#This Row],[141 (06JUL1985 12:00:00)-Water Temperature (C)]]*OO[[#This Row],[83]]</f>
        <v>3.3337939870137499E-8</v>
      </c>
      <c r="CH112" s="10">
        <f>3/24000000*OO[[#This Row],[142 (06JUL1985 15:00:00)-Water Temperature (C)]]*OO[[#This Row],[84]]</f>
        <v>3.3600771942799995E-8</v>
      </c>
      <c r="CI112" s="10">
        <f>3/24000000*OO[[#This Row],[143 (06JUL1985 18:00:00)-Water Temperature (C)]]*OO[[#This Row],[85]]</f>
        <v>3.2911677102000002E-8</v>
      </c>
      <c r="CJ112" s="10">
        <f>3/24000000*OO[[#This Row],[144 (06JUL1985 21:00:00)-Water Temperature (C)]]*OO[[#This Row],[86]]</f>
        <v>3.1021891646037501E-8</v>
      </c>
      <c r="CK112" s="10">
        <f>3/24000000*OO[[#This Row],[145 (07JUL1985 00:00:00)-Water Temperature (C)]]*OO[[#This Row],[87]]</f>
        <v>2.8064568290637497E-8</v>
      </c>
      <c r="CL112" s="10">
        <f>3/24000000*OO[[#This Row],[146 (07JUL1985 03:00:00)-Water Temperature (C)]]*OO[[#This Row],[88]]</f>
        <v>2.5496452249687496E-8</v>
      </c>
      <c r="CM112" s="10">
        <f>3/24000000*OO[[#This Row],[147 (07JUL1985 06:00:00)-Water Temperature (C)]]*OO[[#This Row],[89]]</f>
        <v>2.37498878818625E-8</v>
      </c>
      <c r="CN112" s="10">
        <f>3/24000000*OO[[#This Row],[148 (07JUL1985 09:00:00)-Water Temperature (C)]]*OO[[#This Row],[90]]</f>
        <v>2.3493468199825003E-8</v>
      </c>
      <c r="CO112" s="10">
        <f>3/24000000*OO[[#This Row],[149 (07JUL1985 12:00:00)-Water Temperature (C)]]*OO[[#This Row],[91]]</f>
        <v>2.4171873162666248E-8</v>
      </c>
      <c r="CP112" s="10">
        <f>3/24000000*OO[[#This Row],[150 (07JUL1985 15:00:00)-Water Temperature (C)]]*OO[[#This Row],[92]]</f>
        <v>2.4171873162666248E-8</v>
      </c>
      <c r="CQ112" s="10">
        <f>3/24000000*OO[[#This Row],[151 (07JUL1985 18:00:00)-Water Temperature (C)]]*OO[[#This Row],[93]]</f>
        <v>2.4171873162666248E-8</v>
      </c>
      <c r="CR112" s="10">
        <f>3/24000000*OO[[#This Row],[152 (07JUL1985 21:00:00)-Water Temperature (C)]]*OO[[#This Row],[94]]</f>
        <v>2.4171873162666248E-8</v>
      </c>
      <c r="CS112" s="10">
        <f>3/24000000*OO[[#This Row],[153 (08JUL1985 00:00:00)-Water Temperature (C)]]*OO[[#This Row],[95]]</f>
        <v>2.4171873162666248E-8</v>
      </c>
      <c r="CT112" s="10">
        <f>3/24000000*OO[[#This Row],[154 (08JUL1985 03:00:00)-Water Temperature (C)]]*OO[[#This Row],[96]]</f>
        <v>2.4171873162666248E-8</v>
      </c>
      <c r="CU112" s="10">
        <f>3/24000000*OO[[#This Row],[155 (08JUL1985 06:00:00)-Water Temperature (C)]]*OO[[#This Row],[97]]</f>
        <v>2.4171873162666248E-8</v>
      </c>
      <c r="CV112" s="10">
        <f>3/24000000*OO[[#This Row],[156 (08JUL1985 09:00:00)-Water Temperature (C)]]*OO[[#This Row],[98]]</f>
        <v>2.4171873162666248E-8</v>
      </c>
      <c r="CW112" s="10">
        <f>3/24000000*OO[[#This Row],[157 (08JUL1985 12:00:00)-Water Temperature (C)]]*OO[[#This Row],[99]]</f>
        <v>2.4171873162666248E-8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6.0297943220974421E-42</v>
      </c>
      <c r="E113" s="10">
        <f>3/24*OO[[#This Row],[61 (26JUN1985 12:00:00)-Water Temperature (C)]]*OO[[#This Row],[3]]/SUM(OO[3])</f>
        <v>2.6474094733559766E-28</v>
      </c>
      <c r="F113" s="10">
        <f>3/24*OO[[#This Row],[62 (26JUN1985 15:00:00)-Water Temperature (C)]]*OO[[#This Row],[4]]/SUM(OO[4])</f>
        <v>1.8789026015152034E-16</v>
      </c>
      <c r="G113" s="10">
        <f>3/24*OO[[#This Row],[63 (26JUN1985 18:00:00)-Water Temperature (C)]]*OO[[#This Row],[5]]/SUM(OO[5])</f>
        <v>4.8169107884947104E-7</v>
      </c>
      <c r="H113" s="10">
        <f>3/24*OO[[#This Row],[64 (26JUN1985 21:00:00)-Water Temperature (C)]]*OO[[#This Row],[6]]/SUM(OO[6])</f>
        <v>8.132066280327557E-4</v>
      </c>
      <c r="I113" s="10">
        <f>3/24*OO[[#This Row],[65 (27JUN1985 00:00:00)-Water Temperature (C)]]*OO[[#This Row],[7]]/SUM(OO[7])</f>
        <v>2.6067950056763385E-2</v>
      </c>
      <c r="J113" s="10">
        <f>3/24*OO[[#This Row],[66 (27JUN1985 03:00:00)-Water Temperature (C)]]*OO[[#This Row],[8]]/SUM(OO[8])</f>
        <v>9.9339636075649954E-2</v>
      </c>
      <c r="K113" s="10">
        <f>3/24*OO[[#This Row],[67 (27JUN1985 06:00:00)-Water Temperature (C)]]*OO[[#This Row],[9]]/SUM(OO[9])</f>
        <v>9.6202124655515101E-2</v>
      </c>
      <c r="L113" s="10">
        <f>3/24*OO[[#This Row],[68 (27JUN1985 09:00:00)-Water Temperature (C)]]*OO[[#This Row],[10]]/SUM(OO[10])</f>
        <v>3.7281973084844683E-2</v>
      </c>
      <c r="M113" s="10">
        <f>3/24*OO[[#This Row],[69 (27JUN1985 12:00:00)-Water Temperature (C)]]*OO[[#This Row],[11]]/SUM(OO[11])</f>
        <v>7.4302316056297111E-3</v>
      </c>
      <c r="N113" s="10">
        <f>3/24*OO[[#This Row],[70 (27JUN1985 15:00:00)-Water Temperature (C)]]*OO[[#This Row],[12]]/SUM(OO[12])</f>
        <v>9.7455375740890184E-4</v>
      </c>
      <c r="O113" s="10">
        <f>3/24*OO[[#This Row],[71 (27JUN1985 18:00:00)-Water Temperature (C)]]*OO[[#This Row],[13]]/SUM(OO[13])</f>
        <v>1.4795580765914292E-4</v>
      </c>
      <c r="P113" s="10">
        <f>3/24*OO[[#This Row],[72 (27JUN1985 21:00:00)-Water Temperature (C)]]*OO[[#This Row],[14]]/SUM(OO[14])</f>
        <v>6.399707411901765E-5</v>
      </c>
      <c r="Q113" s="10">
        <f>3/24*OO[[#This Row],[73 (28JUN1985 00:00:00)-Water Temperature (C)]]*OO[[#This Row],[15]]/SUM(OO[15])</f>
        <v>5.0277835394623303E-5</v>
      </c>
      <c r="R113" s="10">
        <f>3/24*OO[[#This Row],[74 (28JUN1985 03:00:00)-Water Temperature (C)]]*OO[[#This Row],[16]]/SUM(OO[16])</f>
        <v>4.4656533074226709E-5</v>
      </c>
      <c r="S113" s="10">
        <f>3/24*OO[[#This Row],[75 (28JUN1985 06:00:00)-Water Temperature (C)]]*OO[[#This Row],[17]]/SUM(OO[17])</f>
        <v>4.4327909220235794E-5</v>
      </c>
      <c r="T113" s="10">
        <f>3/24*OO[[#This Row],[76 (28JUN1985 09:00:00)-Water Temperature (C)]]*OO[[#This Row],[18]]/SUM(OO[18])</f>
        <v>4.6835529969998233E-5</v>
      </c>
      <c r="U113" s="10">
        <f>3/24*OO[[#This Row],[77 (28JUN1985 12:00:00)-Water Temperature (C)]]*OO[[#This Row],[19]]/SUM(OO[19])</f>
        <v>4.8692224689425656E-5</v>
      </c>
      <c r="V113" s="10">
        <f>3/24000000*OO[[#This Row],[78 (28JUN1985 15:00:00)-Water Temperature (C)]]*OO[[#This Row],[20]]</f>
        <v>4.6832279591999998E-5</v>
      </c>
      <c r="W113" s="10">
        <f>3/24000000*OO[[#This Row],[79 (28JUN1985 18:00:00)-Water Temperature (C)]]*OO[[#This Row],[21]]</f>
        <v>4.2481262673799997E-5</v>
      </c>
      <c r="X113" s="10">
        <f>3/24000000*OO[[#This Row],[80 (28JUN1985 21:00:00)-Water Temperature (C)]]*OO[[#This Row],[22]]</f>
        <v>3.65600573468E-5</v>
      </c>
      <c r="Y113" s="10">
        <f>3/24000000*OO[[#This Row],[81 (29JUN1985 00:00:00)-Water Temperature (C)]]*OO[[#This Row],[23]]</f>
        <v>3.1147890132549997E-5</v>
      </c>
      <c r="Z113" s="10">
        <f>3/24000000*OO[[#This Row],[82 (29JUN1985 03:00:00)-Water Temperature (C)]]*OO[[#This Row],[24]]</f>
        <v>2.6585995091662499E-5</v>
      </c>
      <c r="AA113" s="10">
        <f>3/24000000*OO[[#This Row],[83 (29JUN1985 06:00:00)-Water Temperature (C)]]*OO[[#This Row],[25]]</f>
        <v>2.30232115026375E-5</v>
      </c>
      <c r="AB113" s="10">
        <f>3/24000000*OO[[#This Row],[84 (29JUN1985 09:00:00)-Water Temperature (C)]]*OO[[#This Row],[26]]</f>
        <v>2.0263010989937498E-5</v>
      </c>
      <c r="AC113" s="10">
        <f>3/24000000*OO[[#This Row],[85 (29JUN1985 12:00:00)-Water Temperature (C)]]*OO[[#This Row],[27]]</f>
        <v>1.8359283932800003E-5</v>
      </c>
      <c r="AD113" s="10">
        <f>3/24000000*OO[[#This Row],[86 (29JUN1985 15:00:00)-Water Temperature (C)]]*OO[[#This Row],[28]]</f>
        <v>1.6643095806598748E-5</v>
      </c>
      <c r="AE113" s="10">
        <f>3/24000000*OO[[#This Row],[88 (29JUN1985 21:00:00)-Water Temperature (C)]]*OO[[#This Row],[30]]</f>
        <v>1.2872907297187497E-5</v>
      </c>
      <c r="AF113" s="10">
        <f>3/24000000*OO[[#This Row],[88 (29JUN1985 21:00:00)-Water Temperature (C)]]*OO[[#This Row],[30]]</f>
        <v>1.2872907297187497E-5</v>
      </c>
      <c r="AG113" s="10">
        <f>3/24000000*OO[[#This Row],[89 (30JUN1985 00:00:00)-Water Temperature (C)]]*OO[[#This Row],[31]]</f>
        <v>1.0837610706381251E-5</v>
      </c>
      <c r="AH113" s="10">
        <f>3/24000000*OO[[#This Row],[90 (30JUN1985 03:00:00)-Water Temperature (C)]]*OO[[#This Row],[32]]</f>
        <v>9.1888794482149992E-6</v>
      </c>
      <c r="AI113" s="10">
        <f>3/24000000*OO[[#This Row],[91 (30JUN1985 06:00:00)-Water Temperature (C)]]*OO[[#This Row],[33]]</f>
        <v>8.0008783884849999E-6</v>
      </c>
      <c r="AJ113" s="10">
        <f>3/24000000*OO[[#This Row],[92 (30JUN1985 09:00:00)-Water Temperature (C)]]*OO[[#This Row],[34]]</f>
        <v>7.3267215665024999E-6</v>
      </c>
      <c r="AK113" s="10">
        <f>3/24000000*OO[[#This Row],[93 (30JUN1985 12:00:00)-Water Temperature (C)]]*OO[[#This Row],[35]]</f>
        <v>6.7238741969174994E-6</v>
      </c>
      <c r="AL113" s="10">
        <f>3/24000000*OO[[#This Row],[94 (30JUN1985 15:00:00)-Water Temperature (C)]]*OO[[#This Row],[36]]</f>
        <v>6.1180538269375002E-6</v>
      </c>
      <c r="AM113" s="10">
        <f>3/24000000*OO[[#This Row],[95 (30JUN1985 18:00:00)-Water Temperature (C)]]*OO[[#This Row],[37]]</f>
        <v>5.5385535404324995E-6</v>
      </c>
      <c r="AN113" s="10">
        <f>3/24000000*OO[[#This Row],[96 (30JUN1985 21:00:00)-Water Temperature (C)]]*OO[[#This Row],[38]]</f>
        <v>4.8444959923250004E-6</v>
      </c>
      <c r="AO113" s="10">
        <f>3/24000000*OO[[#This Row],[97 (01JUL1985 00:00:00)-Water Temperature (C)]]*OO[[#This Row],[39]]</f>
        <v>4.1035299503500001E-6</v>
      </c>
      <c r="AP113" s="10">
        <f>3/24000000*OO[[#This Row],[98 (01JUL1985 03:00:00)-Water Temperature (C)]]*OO[[#This Row],[40]]</f>
        <v>3.4403074214700004E-6</v>
      </c>
      <c r="AQ113" s="10">
        <f>3/24000000*OO[[#This Row],[99 (01JUL1985 06:00:00)-Water Temperature (C)]]*OO[[#This Row],[41]]</f>
        <v>2.9165419854999998E-6</v>
      </c>
      <c r="AR113" s="10">
        <f>3/24000000*OO[[#This Row],[100 (01JUL1985 09:00:00)-Water Temperature (C)]]*OO[[#This Row],[42]]</f>
        <v>2.6392807660050002E-6</v>
      </c>
      <c r="AS113" s="10">
        <f>3/24000000*OO[[#This Row],[101 (01JUL1985 12:00:00)-Water Temperature (C)]]*OO[[#This Row],[43]]</f>
        <v>2.4058244948624998E-6</v>
      </c>
      <c r="AT113" s="10">
        <f>3/24000000*OO[[#This Row],[102 (01JUL1985 15:00:00)-Water Temperature (C)]]*OO[[#This Row],[44]]</f>
        <v>2.1397084130205003E-6</v>
      </c>
      <c r="AU113" s="10">
        <f>3/24000000*OO[[#This Row],[103 (01JUL1985 18:00:00)-Water Temperature (C)]]*OO[[#This Row],[45]]</f>
        <v>1.8251412393915E-6</v>
      </c>
      <c r="AV113" s="10">
        <f>3/24000000*OO[[#This Row],[104 (01JUL1985 21:00:00)-Water Temperature (C)]]*OO[[#This Row],[46]]</f>
        <v>1.4776788726244999E-6</v>
      </c>
      <c r="AW113" s="10">
        <f>3/24000000*OO[[#This Row],[105 (02JUL1985 00:00:00)-Water Temperature (C)]]*OO[[#This Row],[47]]</f>
        <v>1.172915553616875E-6</v>
      </c>
      <c r="AX113" s="10">
        <f>3/24000000*OO[[#This Row],[106 (02JUL1985 03:00:00)-Water Temperature (C)]]*OO[[#This Row],[48]]</f>
        <v>9.4774193982300001E-7</v>
      </c>
      <c r="AY113" s="10">
        <f>3/24000000*OO[[#This Row],[107 (02JUL1985 06:00:00)-Water Temperature (C)]]*OO[[#This Row],[49]]</f>
        <v>7.9856662408600002E-7</v>
      </c>
      <c r="AZ113" s="10">
        <f>3/24000000*OO[[#This Row],[108 (02JUL1985 09:00:00)-Water Temperature (C)]]*OO[[#This Row],[50]]</f>
        <v>7.3099686230999989E-7</v>
      </c>
      <c r="BA113" s="10">
        <f>3/24000000*OO[[#This Row],[109 (02JUL1985 12:00:00)-Water Temperature (C)]]*OO[[#This Row],[51]]</f>
        <v>6.7100658388750002E-7</v>
      </c>
      <c r="BB113" s="10">
        <f>3/24000000*OO[[#This Row],[110 (02JUL1985 15:00:00)-Water Temperature (C)]]*OO[[#This Row],[52]]</f>
        <v>5.8827455619699993E-7</v>
      </c>
      <c r="BC113" s="10">
        <f>3/24000000*OO[[#This Row],[111 (02JUL1985 18:00:00)-Water Temperature (C)]]*OO[[#This Row],[53]]</f>
        <v>4.7640461957174997E-7</v>
      </c>
      <c r="BD113" s="10">
        <f>3/24000000*OO[[#This Row],[112 (02JUL1985 21:00:00)-Water Temperature (C)]]*OO[[#This Row],[54]]</f>
        <v>3.5849319755062497E-7</v>
      </c>
      <c r="BE113" s="10">
        <f>3/24000000*OO[[#This Row],[113 (03JUL1985 00:00:00)-Water Temperature (C)]]*OO[[#This Row],[55]]</f>
        <v>2.6369762560925002E-7</v>
      </c>
      <c r="BF113" s="10">
        <f>3/24000000*OO[[#This Row],[114 (03JUL1985 03:00:00)-Water Temperature (C)]]*OO[[#This Row],[56]]</f>
        <v>2.0130647689349998E-7</v>
      </c>
      <c r="BG113" s="10">
        <f>3/24000000*OO[[#This Row],[115 (03JUL1985 06:00:00)-Water Temperature (C)]]*OO[[#This Row],[57]]</f>
        <v>1.6378040721900002E-7</v>
      </c>
      <c r="BH113" s="10">
        <f>3/24000000*OO[[#This Row],[116 (03JUL1985 09:00:00)-Water Temperature (C)]]*OO[[#This Row],[58]]</f>
        <v>1.471281294437625E-7</v>
      </c>
      <c r="BI113" s="10">
        <f>3/24000000*OO[[#This Row],[117 (03JUL1985 12:00:00)-Water Temperature (C)]]*OO[[#This Row],[59]]</f>
        <v>1.3333081630882502E-7</v>
      </c>
      <c r="BJ113" s="10">
        <f>3/24000000*OO[[#This Row],[118 (03JUL1985 15:00:00)-Water Temperature (C)]]*OO[[#This Row],[60]]</f>
        <v>1.2503787003356251E-7</v>
      </c>
      <c r="BK113" s="10">
        <f>3/24000000*OO[[#This Row],[119 (03JUL1985 18:00:00)-Water Temperature (C)]]*OO[[#This Row],[61]]</f>
        <v>1.14793998319375E-7</v>
      </c>
      <c r="BL113" s="10">
        <f>3/24000000*OO[[#This Row],[120 (03JUL1985 21:00:00)-Water Temperature (C)]]*OO[[#This Row],[62]]</f>
        <v>1.0235373144195E-7</v>
      </c>
      <c r="BM113" s="10">
        <f>3/24000000*OO[[#This Row],[121 (04JUL1985 00:00:00)-Water Temperature (C)]]*OO[[#This Row],[63]]</f>
        <v>8.9266729435437494E-8</v>
      </c>
      <c r="BN113" s="10">
        <f>3/24000000*OO[[#This Row],[122 (04JUL1985 03:00:00)-Water Temperature (C)]]*OO[[#This Row],[64]]</f>
        <v>7.718506388144999E-8</v>
      </c>
      <c r="BO113" s="10">
        <f>3/24000000*OO[[#This Row],[123 (04JUL1985 06:00:00)-Water Temperature (C)]]*OO[[#This Row],[65]]</f>
        <v>6.8680723615749998E-8</v>
      </c>
      <c r="BP113" s="10">
        <f>3/24000000*OO[[#This Row],[124 (04JUL1985 09:00:00)-Water Temperature (C)]]*OO[[#This Row],[66]]</f>
        <v>6.6533375942775002E-8</v>
      </c>
      <c r="BQ113" s="10">
        <f>3/24000000*OO[[#This Row],[125 (04JUL1985 12:00:00)-Water Temperature (C)]]*OO[[#This Row],[67]]</f>
        <v>6.5919523185999992E-8</v>
      </c>
      <c r="BR113" s="10">
        <f>3/24000000*OO[[#This Row],[126 (04JUL1985 15:00:00)-Water Temperature (C)]]*OO[[#This Row],[68]]</f>
        <v>6.3639496029374988E-8</v>
      </c>
      <c r="BS113" s="10">
        <f>3/24000000*OO[[#This Row],[127 (04JUL1985 18:00:00)-Water Temperature (C)]]*OO[[#This Row],[69]]</f>
        <v>5.803961930555E-8</v>
      </c>
      <c r="BT113" s="10">
        <f>3/24000000*OO[[#This Row],[128 (04JUL1985 21:00:00)-Water Temperature (C)]]*OO[[#This Row],[70]]</f>
        <v>4.9926777956150001E-8</v>
      </c>
      <c r="BU113" s="10">
        <f>3/24000000*OO[[#This Row],[129 (05JUL1985 00:00:00)-Water Temperature (C)]]*OO[[#This Row],[71]]</f>
        <v>4.2239256384975E-8</v>
      </c>
      <c r="BV113" s="10">
        <f>3/24000000*OO[[#This Row],[130 (05JUL1985 03:00:00)-Water Temperature (C)]]*OO[[#This Row],[72]]</f>
        <v>3.6754515646099998E-8</v>
      </c>
      <c r="BW113" s="10">
        <f>3/24000000*OO[[#This Row],[131 (05JUL1985 06:00:00)-Water Temperature (C)]]*OO[[#This Row],[73]]</f>
        <v>3.3368937262087501E-8</v>
      </c>
      <c r="BX113" s="10">
        <f>3/24000000*OO[[#This Row],[132 (05JUL1985 09:00:00)-Water Temperature (C)]]*OO[[#This Row],[74]]</f>
        <v>3.2998859074912508E-8</v>
      </c>
      <c r="BY113" s="10">
        <f>3/24000000*OO[[#This Row],[133 (05JUL1985 12:00:00)-Water Temperature (C)]]*OO[[#This Row],[75]]</f>
        <v>3.4835197979074995E-8</v>
      </c>
      <c r="BZ113" s="10">
        <f>3/24000000*OO[[#This Row],[134 (05JUL1985 15:00:00)-Water Temperature (C)]]*OO[[#This Row],[76]]</f>
        <v>3.8641561397374997E-8</v>
      </c>
      <c r="CA113" s="10">
        <f>3/24000000*OO[[#This Row],[135 (05JUL1985 18:00:00)-Water Temperature (C)]]*OO[[#This Row],[77]]</f>
        <v>4.2868519527312494E-8</v>
      </c>
      <c r="CB113" s="10">
        <f>3/24000000*OO[[#This Row],[136 (05JUL1985 21:00:00)-Water Temperature (C)]]*OO[[#This Row],[78]]</f>
        <v>4.5018430539937497E-8</v>
      </c>
      <c r="CC113" s="10">
        <f>3/24000000*OO[[#This Row],[137 (06JUL1985 00:00:00)-Water Temperature (C)]]*OO[[#This Row],[79]]</f>
        <v>4.481339059295E-8</v>
      </c>
      <c r="CD113" s="10">
        <f>3/24000000*OO[[#This Row],[138 (06JUL1985 03:00:00)-Water Temperature (C)]]*OO[[#This Row],[80]]</f>
        <v>4.2555542801687495E-8</v>
      </c>
      <c r="CE113" s="10">
        <f>3/24000000*OO[[#This Row],[139 (06JUL1985 06:00:00)-Water Temperature (C)]]*OO[[#This Row],[81]]</f>
        <v>4.0007557006799998E-8</v>
      </c>
      <c r="CF113" s="10">
        <f>3/24000000*OO[[#This Row],[140 (06JUL1985 09:00:00)-Water Temperature (C)]]*OO[[#This Row],[82]]</f>
        <v>3.9178583996999991E-8</v>
      </c>
      <c r="CG113" s="10">
        <f>3/24000000*OO[[#This Row],[141 (06JUL1985 12:00:00)-Water Temperature (C)]]*OO[[#This Row],[83]]</f>
        <v>3.9216181667962493E-8</v>
      </c>
      <c r="CH113" s="10">
        <f>3/24000000*OO[[#This Row],[142 (06JUL1985 15:00:00)-Water Temperature (C)]]*OO[[#This Row],[84]]</f>
        <v>3.9547922434387506E-8</v>
      </c>
      <c r="CI113" s="10">
        <f>3/24000000*OO[[#This Row],[143 (06JUL1985 18:00:00)-Water Temperature (C)]]*OO[[#This Row],[85]]</f>
        <v>3.881813345955E-8</v>
      </c>
      <c r="CJ113" s="10">
        <f>3/24000000*OO[[#This Row],[144 (06JUL1985 21:00:00)-Water Temperature (C)]]*OO[[#This Row],[86]]</f>
        <v>3.6579713002000002E-8</v>
      </c>
      <c r="CK113" s="10">
        <f>3/24000000*OO[[#This Row],[145 (07JUL1985 00:00:00)-Water Temperature (C)]]*OO[[#This Row],[87]]</f>
        <v>3.3085927046174998E-8</v>
      </c>
      <c r="CL113" s="10">
        <f>3/24000000*OO[[#This Row],[146 (07JUL1985 03:00:00)-Water Temperature (C)]]*OO[[#This Row],[88]]</f>
        <v>3.0006414507487499E-8</v>
      </c>
      <c r="CM113" s="10">
        <f>3/24000000*OO[[#This Row],[147 (07JUL1985 06:00:00)-Water Temperature (C)]]*OO[[#This Row],[89]]</f>
        <v>2.785546280895E-8</v>
      </c>
      <c r="CN113" s="10">
        <f>3/24000000*OO[[#This Row],[148 (07JUL1985 09:00:00)-Water Temperature (C)]]*OO[[#This Row],[90]]</f>
        <v>2.7459589600000001E-8</v>
      </c>
      <c r="CO113" s="10">
        <f>3/24000000*OO[[#This Row],[149 (07JUL1985 12:00:00)-Water Temperature (C)]]*OO[[#This Row],[91]]</f>
        <v>2.8211182520300002E-8</v>
      </c>
      <c r="CP113" s="10">
        <f>3/24000000*OO[[#This Row],[150 (07JUL1985 15:00:00)-Water Temperature (C)]]*OO[[#This Row],[92]]</f>
        <v>2.8211182520300002E-8</v>
      </c>
      <c r="CQ113" s="10">
        <f>3/24000000*OO[[#This Row],[151 (07JUL1985 18:00:00)-Water Temperature (C)]]*OO[[#This Row],[93]]</f>
        <v>2.8211182520300002E-8</v>
      </c>
      <c r="CR113" s="10">
        <f>3/24000000*OO[[#This Row],[152 (07JUL1985 21:00:00)-Water Temperature (C)]]*OO[[#This Row],[94]]</f>
        <v>2.8211182520300002E-8</v>
      </c>
      <c r="CS113" s="10">
        <f>3/24000000*OO[[#This Row],[153 (08JUL1985 00:00:00)-Water Temperature (C)]]*OO[[#This Row],[95]]</f>
        <v>2.8211182520300002E-8</v>
      </c>
      <c r="CT113" s="10">
        <f>3/24000000*OO[[#This Row],[154 (08JUL1985 03:00:00)-Water Temperature (C)]]*OO[[#This Row],[96]]</f>
        <v>2.8211182520300002E-8</v>
      </c>
      <c r="CU113" s="10">
        <f>3/24000000*OO[[#This Row],[155 (08JUL1985 06:00:00)-Water Temperature (C)]]*OO[[#This Row],[97]]</f>
        <v>2.8211182520300002E-8</v>
      </c>
      <c r="CV113" s="10">
        <f>3/24000000*OO[[#This Row],[156 (08JUL1985 09:00:00)-Water Temperature (C)]]*OO[[#This Row],[98]]</f>
        <v>2.8211182520300002E-8</v>
      </c>
      <c r="CW113" s="10">
        <f>3/24000000*OO[[#This Row],[157 (08JUL1985 12:00:00)-Water Temperature (C)]]*OO[[#This Row],[99]]</f>
        <v>2.8211182520300002E-8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5.8947489084353305E-43</v>
      </c>
      <c r="E114" s="10">
        <f>3/24*OO[[#This Row],[61 (26JUN1985 12:00:00)-Water Temperature (C)]]*OO[[#This Row],[3]]/SUM(OO[3])</f>
        <v>3.2714541505254665E-29</v>
      </c>
      <c r="F114" s="10">
        <f>3/24*OO[[#This Row],[62 (26JUN1985 15:00:00)-Water Temperature (C)]]*OO[[#This Row],[4]]/SUM(OO[4])</f>
        <v>2.6352883992853986E-17</v>
      </c>
      <c r="G114" s="10">
        <f>3/24*OO[[#This Row],[63 (26JUN1985 18:00:00)-Water Temperature (C)]]*OO[[#This Row],[5]]/SUM(OO[5])</f>
        <v>1.6177495793303412E-7</v>
      </c>
      <c r="H114" s="10">
        <f>3/24*OO[[#This Row],[64 (26JUN1985 21:00:00)-Water Temperature (C)]]*OO[[#This Row],[6]]/SUM(OO[6])</f>
        <v>4.4930943560155266E-4</v>
      </c>
      <c r="I114" s="10">
        <f>3/24*OO[[#This Row],[65 (27JUN1985 00:00:00)-Water Temperature (C)]]*OO[[#This Row],[7]]/SUM(OO[7])</f>
        <v>1.8282104947298282E-2</v>
      </c>
      <c r="J114" s="10">
        <f>3/24*OO[[#This Row],[66 (27JUN1985 03:00:00)-Water Temperature (C)]]*OO[[#This Row],[8]]/SUM(OO[8])</f>
        <v>8.2196109111274535E-2</v>
      </c>
      <c r="K114" s="10">
        <f>3/24*OO[[#This Row],[67 (27JUN1985 06:00:00)-Water Temperature (C)]]*OO[[#This Row],[9]]/SUM(OO[9])</f>
        <v>8.9979345877399142E-2</v>
      </c>
      <c r="L114" s="10">
        <f>3/24*OO[[#This Row],[68 (27JUN1985 09:00:00)-Water Temperature (C)]]*OO[[#This Row],[10]]/SUM(OO[10])</f>
        <v>3.8357467549791892E-2</v>
      </c>
      <c r="M114" s="10">
        <f>3/24*OO[[#This Row],[69 (27JUN1985 12:00:00)-Water Temperature (C)]]*OO[[#This Row],[11]]/SUM(OO[11])</f>
        <v>8.2052563380126363E-3</v>
      </c>
      <c r="N114" s="10">
        <f>3/24*OO[[#This Row],[70 (27JUN1985 15:00:00)-Water Temperature (C)]]*OO[[#This Row],[12]]/SUM(OO[12])</f>
        <v>1.1175681310878597E-3</v>
      </c>
      <c r="O114" s="10">
        <f>3/24*OO[[#This Row],[71 (27JUN1985 18:00:00)-Water Temperature (C)]]*OO[[#This Row],[13]]/SUM(OO[13])</f>
        <v>1.5853299720830293E-4</v>
      </c>
      <c r="P114" s="10">
        <f>3/24*OO[[#This Row],[72 (27JUN1985 21:00:00)-Water Temperature (C)]]*OO[[#This Row],[14]]/SUM(OO[14])</f>
        <v>6.0042727225275711E-5</v>
      </c>
      <c r="Q114" s="10">
        <f>3/24*OO[[#This Row],[73 (28JUN1985 00:00:00)-Water Temperature (C)]]*OO[[#This Row],[15]]/SUM(OO[15])</f>
        <v>4.5781001058321014E-5</v>
      </c>
      <c r="R114" s="10">
        <f>3/24*OO[[#This Row],[74 (28JUN1985 03:00:00)-Water Temperature (C)]]*OO[[#This Row],[16]]/SUM(OO[16])</f>
        <v>4.0320920111197201E-5</v>
      </c>
      <c r="S114" s="10">
        <f>3/24*OO[[#This Row],[75 (28JUN1985 06:00:00)-Water Temperature (C)]]*OO[[#This Row],[17]]/SUM(OO[17])</f>
        <v>3.9648907425447226E-5</v>
      </c>
      <c r="T114" s="10">
        <f>3/24*OO[[#This Row],[76 (28JUN1985 09:00:00)-Water Temperature (C)]]*OO[[#This Row],[18]]/SUM(OO[18])</f>
        <v>4.1932796752146292E-5</v>
      </c>
      <c r="U114" s="10">
        <f>3/24*OO[[#This Row],[77 (28JUN1985 12:00:00)-Water Temperature (C)]]*OO[[#This Row],[19]]/SUM(OO[19])</f>
        <v>4.4000218638980969E-5</v>
      </c>
      <c r="V114" s="10">
        <f>3/24000000*OO[[#This Row],[78 (28JUN1985 15:00:00)-Water Temperature (C)]]*OO[[#This Row],[20]]</f>
        <v>4.2729443568074995E-5</v>
      </c>
      <c r="W114" s="10">
        <f>3/24000000*OO[[#This Row],[79 (28JUN1985 18:00:00)-Water Temperature (C)]]*OO[[#This Row],[21]]</f>
        <v>3.9063146744999997E-5</v>
      </c>
      <c r="X114" s="10">
        <f>3/24000000*OO[[#This Row],[80 (28JUN1985 21:00:00)-Water Temperature (C)]]*OO[[#This Row],[22]]</f>
        <v>3.37870100722875E-5</v>
      </c>
      <c r="Y114" s="10">
        <f>3/24000000*OO[[#This Row],[81 (29JUN1985 00:00:00)-Water Temperature (C)]]*OO[[#This Row],[23]]</f>
        <v>2.8874196281562498E-5</v>
      </c>
      <c r="Z114" s="10">
        <f>3/24000000*OO[[#This Row],[82 (29JUN1985 03:00:00)-Water Temperature (C)]]*OO[[#This Row],[24]]</f>
        <v>2.4678956337574998E-5</v>
      </c>
      <c r="AA114" s="10">
        <f>3/24000000*OO[[#This Row],[83 (29JUN1985 06:00:00)-Water Temperature (C)]]*OO[[#This Row],[25]]</f>
        <v>2.14272881406E-5</v>
      </c>
      <c r="AB114" s="10">
        <f>3/24000000*OO[[#This Row],[84 (29JUN1985 09:00:00)-Water Temperature (C)]]*OO[[#This Row],[26]]</f>
        <v>1.8930187626626252E-5</v>
      </c>
      <c r="AC114" s="10">
        <f>3/24000000*OO[[#This Row],[85 (29JUN1985 12:00:00)-Water Temperature (C)]]*OO[[#This Row],[27]]</f>
        <v>1.722463477013125E-5</v>
      </c>
      <c r="AD114" s="10">
        <f>3/24000000*OO[[#This Row],[86 (29JUN1985 15:00:00)-Water Temperature (C)]]*OO[[#This Row],[28]]</f>
        <v>1.5691146416999997E-5</v>
      </c>
      <c r="AE114" s="10">
        <f>3/24000000*OO[[#This Row],[88 (29JUN1985 21:00:00)-Water Temperature (C)]]*OO[[#This Row],[30]]</f>
        <v>1.23030044749875E-5</v>
      </c>
      <c r="AF114" s="10">
        <f>3/24000000*OO[[#This Row],[88 (29JUN1985 21:00:00)-Water Temperature (C)]]*OO[[#This Row],[30]]</f>
        <v>1.23030044749875E-5</v>
      </c>
      <c r="AG114" s="10">
        <f>3/24000000*OO[[#This Row],[89 (30JUN1985 00:00:00)-Water Temperature (C)]]*OO[[#This Row],[31]]</f>
        <v>1.0414057934420001E-5</v>
      </c>
      <c r="AH114" s="10">
        <f>3/24000000*OO[[#This Row],[90 (30JUN1985 03:00:00)-Water Temperature (C)]]*OO[[#This Row],[32]]</f>
        <v>8.8638803825174992E-6</v>
      </c>
      <c r="AI114" s="10">
        <f>3/24000000*OO[[#This Row],[91 (30JUN1985 06:00:00)-Water Temperature (C)]]*OO[[#This Row],[33]]</f>
        <v>7.7308329188024993E-6</v>
      </c>
      <c r="AJ114" s="10">
        <f>3/24000000*OO[[#This Row],[92 (30JUN1985 09:00:00)-Water Temperature (C)]]*OO[[#This Row],[34]]</f>
        <v>7.1098599814025006E-6</v>
      </c>
      <c r="AK114" s="10">
        <f>3/24000000*OO[[#This Row],[93 (30JUN1985 12:00:00)-Water Temperature (C)]]*OO[[#This Row],[35]]</f>
        <v>6.5561871361024985E-6</v>
      </c>
      <c r="AL114" s="10">
        <f>3/24000000*OO[[#This Row],[94 (30JUN1985 15:00:00)-Water Temperature (C)]]*OO[[#This Row],[36]]</f>
        <v>5.9953695403499994E-6</v>
      </c>
      <c r="AM114" s="10">
        <f>3/24000000*OO[[#This Row],[95 (30JUN1985 18:00:00)-Water Temperature (C)]]*OO[[#This Row],[37]]</f>
        <v>5.4672736732874998E-6</v>
      </c>
      <c r="AN114" s="10">
        <f>3/24000000*OO[[#This Row],[96 (30JUN1985 21:00:00)-Water Temperature (C)]]*OO[[#This Row],[38]]</f>
        <v>4.8100511592525E-6</v>
      </c>
      <c r="AO114" s="10">
        <f>3/24000000*OO[[#This Row],[97 (01JUL1985 00:00:00)-Water Temperature (C)]]*OO[[#This Row],[39]]</f>
        <v>4.0931511663699994E-6</v>
      </c>
      <c r="AP114" s="10">
        <f>3/24000000*OO[[#This Row],[98 (01JUL1985 03:00:00)-Water Temperature (C)]]*OO[[#This Row],[40]]</f>
        <v>3.4490505077437494E-6</v>
      </c>
      <c r="AQ114" s="10">
        <f>3/24000000*OO[[#This Row],[99 (01JUL1985 06:00:00)-Water Temperature (C)]]*OO[[#This Row],[41]]</f>
        <v>2.9318247997000002E-6</v>
      </c>
      <c r="AR114" s="10">
        <f>3/24000000*OO[[#This Row],[100 (01JUL1985 09:00:00)-Water Temperature (C)]]*OO[[#This Row],[42]]</f>
        <v>2.6611517075587498E-6</v>
      </c>
      <c r="AS114" s="10">
        <f>3/24000000*OO[[#This Row],[101 (01JUL1985 12:00:00)-Water Temperature (C)]]*OO[[#This Row],[43]]</f>
        <v>2.4408467024337501E-6</v>
      </c>
      <c r="AT114" s="10">
        <f>3/24000000*OO[[#This Row],[102 (01JUL1985 15:00:00)-Water Temperature (C)]]*OO[[#This Row],[44]]</f>
        <v>2.1886515545325001E-6</v>
      </c>
      <c r="AU114" s="10">
        <f>3/24000000*OO[[#This Row],[103 (01JUL1985 18:00:00)-Water Temperature (C)]]*OO[[#This Row],[45]]</f>
        <v>1.8812760585788751E-6</v>
      </c>
      <c r="AV114" s="10">
        <f>3/24000000*OO[[#This Row],[104 (01JUL1985 21:00:00)-Water Temperature (C)]]*OO[[#This Row],[46]]</f>
        <v>1.5293532491310001E-6</v>
      </c>
      <c r="AW114" s="10">
        <f>3/24000000*OO[[#This Row],[105 (02JUL1985 00:00:00)-Water Temperature (C)]]*OO[[#This Row],[47]]</f>
        <v>1.21626325808125E-6</v>
      </c>
      <c r="AX114" s="10">
        <f>3/24000000*OO[[#This Row],[106 (02JUL1985 03:00:00)-Water Temperature (C)]]*OO[[#This Row],[48]]</f>
        <v>9.8279671015812481E-7</v>
      </c>
      <c r="AY114" s="10">
        <f>3/24000000*OO[[#This Row],[107 (02JUL1985 06:00:00)-Water Temperature (C)]]*OO[[#This Row],[49]]</f>
        <v>8.2537631049374991E-7</v>
      </c>
      <c r="AZ114" s="10">
        <f>3/24000000*OO[[#This Row],[108 (02JUL1985 09:00:00)-Water Temperature (C)]]*OO[[#This Row],[50]]</f>
        <v>7.5465248855450003E-7</v>
      </c>
      <c r="BA114" s="10">
        <f>3/24000000*OO[[#This Row],[109 (02JUL1985 12:00:00)-Water Temperature (C)]]*OO[[#This Row],[51]]</f>
        <v>6.95980676450625E-7</v>
      </c>
      <c r="BB114" s="10">
        <f>3/24000000*OO[[#This Row],[110 (02JUL1985 15:00:00)-Water Temperature (C)]]*OO[[#This Row],[52]]</f>
        <v>6.1542768063525004E-7</v>
      </c>
      <c r="BC114" s="10">
        <f>3/24000000*OO[[#This Row],[111 (02JUL1985 18:00:00)-Water Temperature (C)]]*OO[[#This Row],[53]]</f>
        <v>5.0318877965250004E-7</v>
      </c>
      <c r="BD114" s="10">
        <f>3/24000000*OO[[#This Row],[112 (02JUL1985 21:00:00)-Water Temperature (C)]]*OO[[#This Row],[54]]</f>
        <v>3.7989781829199998E-7</v>
      </c>
      <c r="BE114" s="10">
        <f>3/24000000*OO[[#This Row],[113 (03JUL1985 00:00:00)-Water Temperature (C)]]*OO[[#This Row],[55]]</f>
        <v>2.7877216277225E-7</v>
      </c>
      <c r="BF114" s="10">
        <f>3/24000000*OO[[#This Row],[114 (03JUL1985 03:00:00)-Water Temperature (C)]]*OO[[#This Row],[56]]</f>
        <v>2.1149821892254996E-7</v>
      </c>
      <c r="BG114" s="10">
        <f>3/24000000*OO[[#This Row],[115 (03JUL1985 06:00:00)-Water Temperature (C)]]*OO[[#This Row],[57]]</f>
        <v>1.7072865881439999E-7</v>
      </c>
      <c r="BH114" s="10">
        <f>3/24000000*OO[[#This Row],[116 (03JUL1985 09:00:00)-Water Temperature (C)]]*OO[[#This Row],[58]]</f>
        <v>1.5239471947937498E-7</v>
      </c>
      <c r="BI114" s="10">
        <f>3/24000000*OO[[#This Row],[117 (03JUL1985 12:00:00)-Water Temperature (C)]]*OO[[#This Row],[59]]</f>
        <v>1.3778682502829999E-7</v>
      </c>
      <c r="BJ114" s="10">
        <f>3/24000000*OO[[#This Row],[118 (03JUL1985 15:00:00)-Water Temperature (C)]]*OO[[#This Row],[60]]</f>
        <v>1.2934576713454999E-7</v>
      </c>
      <c r="BK114" s="10">
        <f>3/24000000*OO[[#This Row],[119 (03JUL1985 18:00:00)-Water Temperature (C)]]*OO[[#This Row],[61]]</f>
        <v>1.1897584683599999E-7</v>
      </c>
      <c r="BL114" s="10">
        <f>3/24000000*OO[[#This Row],[120 (03JUL1985 21:00:00)-Water Temperature (C)]]*OO[[#This Row],[62]]</f>
        <v>1.059645349231875E-7</v>
      </c>
      <c r="BM114" s="10">
        <f>3/24000000*OO[[#This Row],[121 (04JUL1985 00:00:00)-Water Temperature (C)]]*OO[[#This Row],[63]]</f>
        <v>9.2495792342999993E-8</v>
      </c>
      <c r="BN114" s="10">
        <f>3/24000000*OO[[#This Row],[122 (04JUL1985 03:00:00)-Water Temperature (C)]]*OO[[#This Row],[64]]</f>
        <v>7.9955439201949974E-8</v>
      </c>
      <c r="BO114" s="10">
        <f>3/24000000*OO[[#This Row],[123 (04JUL1985 06:00:00)-Water Temperature (C)]]*OO[[#This Row],[65]]</f>
        <v>7.0944537677162494E-8</v>
      </c>
      <c r="BP114" s="10">
        <f>3/24000000*OO[[#This Row],[124 (04JUL1985 09:00:00)-Water Temperature (C)]]*OO[[#This Row],[66]]</f>
        <v>6.8530904924849999E-8</v>
      </c>
      <c r="BQ114" s="10">
        <f>3/24000000*OO[[#This Row],[125 (04JUL1985 12:00:00)-Water Temperature (C)]]*OO[[#This Row],[67]]</f>
        <v>6.7914036172150004E-8</v>
      </c>
      <c r="BR114" s="10">
        <f>3/24000000*OO[[#This Row],[126 (04JUL1985 15:00:00)-Water Temperature (C)]]*OO[[#This Row],[68]]</f>
        <v>6.5862262738475003E-8</v>
      </c>
      <c r="BS114" s="10">
        <f>3/24000000*OO[[#This Row],[127 (04JUL1985 18:00:00)-Water Temperature (C)]]*OO[[#This Row],[69]]</f>
        <v>6.0397925936000009E-8</v>
      </c>
      <c r="BT114" s="10">
        <f>3/24000000*OO[[#This Row],[128 (04JUL1985 21:00:00)-Water Temperature (C)]]*OO[[#This Row],[70]]</f>
        <v>5.1959053895000002E-8</v>
      </c>
      <c r="BU114" s="10">
        <f>3/24000000*OO[[#This Row],[129 (05JUL1985 00:00:00)-Water Temperature (C)]]*OO[[#This Row],[71]]</f>
        <v>4.3804361117525E-8</v>
      </c>
      <c r="BV114" s="10">
        <f>3/24000000*OO[[#This Row],[130 (05JUL1985 03:00:00)-Water Temperature (C)]]*OO[[#This Row],[72]]</f>
        <v>3.7932616064387497E-8</v>
      </c>
      <c r="BW114" s="10">
        <f>3/24000000*OO[[#This Row],[131 (05JUL1985 06:00:00)-Water Temperature (C)]]*OO[[#This Row],[73]]</f>
        <v>3.4233480059549997E-8</v>
      </c>
      <c r="BX114" s="10">
        <f>3/24000000*OO[[#This Row],[132 (05JUL1985 09:00:00)-Water Temperature (C)]]*OO[[#This Row],[74]]</f>
        <v>3.3615208678874991E-8</v>
      </c>
      <c r="BY114" s="10">
        <f>3/24000000*OO[[#This Row],[133 (05JUL1985 12:00:00)-Water Temperature (C)]]*OO[[#This Row],[75]]</f>
        <v>3.5165356978500003E-8</v>
      </c>
      <c r="BZ114" s="10">
        <f>3/24000000*OO[[#This Row],[134 (05JUL1985 15:00:00)-Water Temperature (C)]]*OO[[#This Row],[76]]</f>
        <v>3.8766365279399997E-8</v>
      </c>
      <c r="CA114" s="10">
        <f>3/24000000*OO[[#This Row],[135 (05JUL1985 18:00:00)-Water Temperature (C)]]*OO[[#This Row],[77]]</f>
        <v>4.3082704194974995E-8</v>
      </c>
      <c r="CB114" s="10">
        <f>3/24000000*OO[[#This Row],[136 (05JUL1985 21:00:00)-Water Temperature (C)]]*OO[[#This Row],[78]]</f>
        <v>4.5529067825249995E-8</v>
      </c>
      <c r="CC114" s="10">
        <f>3/24000000*OO[[#This Row],[137 (06JUL1985 00:00:00)-Water Temperature (C)]]*OO[[#This Row],[79]]</f>
        <v>4.5608456983899999E-8</v>
      </c>
      <c r="CD114" s="10">
        <f>3/24000000*OO[[#This Row],[138 (06JUL1985 03:00:00)-Water Temperature (C)]]*OO[[#This Row],[80]]</f>
        <v>4.3536376813150002E-8</v>
      </c>
      <c r="CE114" s="10">
        <f>3/24000000*OO[[#This Row],[139 (06JUL1985 06:00:00)-Water Temperature (C)]]*OO[[#This Row],[81]]</f>
        <v>4.1023118057775E-8</v>
      </c>
      <c r="CF114" s="10">
        <f>3/24000000*OO[[#This Row],[140 (06JUL1985 09:00:00)-Water Temperature (C)]]*OO[[#This Row],[82]]</f>
        <v>4.0190742062800005E-8</v>
      </c>
      <c r="CG114" s="10">
        <f>3/24000000*OO[[#This Row],[141 (06JUL1985 12:00:00)-Water Temperature (C)]]*OO[[#This Row],[83]]</f>
        <v>4.0203967088437499E-8</v>
      </c>
      <c r="CH114" s="10">
        <f>3/24000000*OO[[#This Row],[142 (06JUL1985 15:00:00)-Water Temperature (C)]]*OO[[#This Row],[84]]</f>
        <v>4.0570058210099995E-8</v>
      </c>
      <c r="CI114" s="10">
        <f>3/24000000*OO[[#This Row],[143 (06JUL1985 18:00:00)-Water Temperature (C)]]*OO[[#This Row],[85]]</f>
        <v>3.9916827810349989E-8</v>
      </c>
      <c r="CJ114" s="10">
        <f>3/24000000*OO[[#This Row],[144 (06JUL1985 21:00:00)-Water Temperature (C)]]*OO[[#This Row],[86]]</f>
        <v>3.7643525123749998E-8</v>
      </c>
      <c r="CK114" s="10">
        <f>3/24000000*OO[[#This Row],[145 (07JUL1985 00:00:00)-Water Temperature (C)]]*OO[[#This Row],[87]]</f>
        <v>3.4048869425324999E-8</v>
      </c>
      <c r="CL114" s="10">
        <f>3/24000000*OO[[#This Row],[146 (07JUL1985 03:00:00)-Water Temperature (C)]]*OO[[#This Row],[88]]</f>
        <v>3.0836562995525002E-8</v>
      </c>
      <c r="CM114" s="10">
        <f>3/24000000*OO[[#This Row],[147 (07JUL1985 06:00:00)-Water Temperature (C)]]*OO[[#This Row],[89]]</f>
        <v>2.8532591514624995E-8</v>
      </c>
      <c r="CN114" s="10">
        <f>3/24000000*OO[[#This Row],[148 (07JUL1985 09:00:00)-Water Temperature (C)]]*OO[[#This Row],[90]]</f>
        <v>2.8013971751099997E-8</v>
      </c>
      <c r="CO114" s="10">
        <f>3/24000000*OO[[#This Row],[149 (07JUL1985 12:00:00)-Water Temperature (C)]]*OO[[#This Row],[91]]</f>
        <v>2.8732846866187499E-8</v>
      </c>
      <c r="CP114" s="10">
        <f>3/24000000*OO[[#This Row],[150 (07JUL1985 15:00:00)-Water Temperature (C)]]*OO[[#This Row],[92]]</f>
        <v>2.8732846866187499E-8</v>
      </c>
      <c r="CQ114" s="10">
        <f>3/24000000*OO[[#This Row],[151 (07JUL1985 18:00:00)-Water Temperature (C)]]*OO[[#This Row],[93]]</f>
        <v>2.8732846866187499E-8</v>
      </c>
      <c r="CR114" s="10">
        <f>3/24000000*OO[[#This Row],[152 (07JUL1985 21:00:00)-Water Temperature (C)]]*OO[[#This Row],[94]]</f>
        <v>2.8732846866187499E-8</v>
      </c>
      <c r="CS114" s="10">
        <f>3/24000000*OO[[#This Row],[153 (08JUL1985 00:00:00)-Water Temperature (C)]]*OO[[#This Row],[95]]</f>
        <v>2.8732846866187499E-8</v>
      </c>
      <c r="CT114" s="10">
        <f>3/24000000*OO[[#This Row],[154 (08JUL1985 03:00:00)-Water Temperature (C)]]*OO[[#This Row],[96]]</f>
        <v>2.8732846866187499E-8</v>
      </c>
      <c r="CU114" s="10">
        <f>3/24000000*OO[[#This Row],[155 (08JUL1985 06:00:00)-Water Temperature (C)]]*OO[[#This Row],[97]]</f>
        <v>2.8732846866187499E-8</v>
      </c>
      <c r="CV114" s="10">
        <f>3/24000000*OO[[#This Row],[156 (08JUL1985 09:00:00)-Water Temperature (C)]]*OO[[#This Row],[98]]</f>
        <v>2.8732846866187499E-8</v>
      </c>
      <c r="CW114" s="10">
        <f>3/24000000*OO[[#This Row],[157 (08JUL1985 12:00:00)-Water Temperature (C)]]*OO[[#This Row],[99]]</f>
        <v>2.8732846866187499E-8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4.6178970371725868E-44</v>
      </c>
      <c r="E115" s="10">
        <f>3/24*OO[[#This Row],[61 (26JUN1985 12:00:00)-Water Temperature (C)]]*OO[[#This Row],[3]]/SUM(OO[3])</f>
        <v>3.7463545081321596E-30</v>
      </c>
      <c r="F115" s="10">
        <f>3/24*OO[[#This Row],[62 (26JUN1985 15:00:00)-Water Temperature (C)]]*OO[[#This Row],[4]]/SUM(OO[4])</f>
        <v>3.5894205609685121E-18</v>
      </c>
      <c r="G115" s="10">
        <f>3/24*OO[[#This Row],[63 (26JUN1985 18:00:00)-Water Temperature (C)]]*OO[[#This Row],[5]]/SUM(OO[5])</f>
        <v>5.17969517827357E-8</v>
      </c>
      <c r="H115" s="10">
        <f>3/24*OO[[#This Row],[64 (26JUN1985 21:00:00)-Water Temperature (C)]]*OO[[#This Row],[6]]/SUM(OO[6])</f>
        <v>2.2278948081656436E-4</v>
      </c>
      <c r="I115" s="10">
        <f>3/24*OO[[#This Row],[65 (27JUN1985 00:00:00)-Water Temperature (C)]]*OO[[#This Row],[7]]/SUM(OO[7])</f>
        <v>1.0915395526617203E-2</v>
      </c>
      <c r="J115" s="10">
        <f>3/24*OO[[#This Row],[66 (27JUN1985 03:00:00)-Water Temperature (C)]]*OO[[#This Row],[8]]/SUM(OO[8])</f>
        <v>5.5480798321765175E-2</v>
      </c>
      <c r="K115" s="10">
        <f>3/24*OO[[#This Row],[67 (27JUN1985 06:00:00)-Water Temperature (C)]]*OO[[#This Row],[9]]/SUM(OO[9])</f>
        <v>6.6250316830924166E-2</v>
      </c>
      <c r="L115" s="10">
        <f>3/24*OO[[#This Row],[68 (27JUN1985 09:00:00)-Water Temperature (C)]]*OO[[#This Row],[10]]/SUM(OO[10])</f>
        <v>3.0155296821159278E-2</v>
      </c>
      <c r="M115" s="10">
        <f>3/24*OO[[#This Row],[69 (27JUN1985 12:00:00)-Water Temperature (C)]]*OO[[#This Row],[11]]/SUM(OO[11])</f>
        <v>6.7683553374755087E-3</v>
      </c>
      <c r="N115" s="10">
        <f>3/24*OO[[#This Row],[70 (27JUN1985 15:00:00)-Water Temperature (C)]]*OO[[#This Row],[12]]/SUM(OO[12])</f>
        <v>9.4739587905244983E-4</v>
      </c>
      <c r="O115" s="10">
        <f>3/24*OO[[#This Row],[71 (27JUN1985 18:00:00)-Water Temperature (C)]]*OO[[#This Row],[13]]/SUM(OO[13])</f>
        <v>1.2979193463157285E-4</v>
      </c>
      <c r="P115" s="10">
        <f>3/24*OO[[#This Row],[72 (27JUN1985 21:00:00)-Water Temperature (C)]]*OO[[#This Row],[14]]/SUM(OO[14])</f>
        <v>4.4907497865176063E-5</v>
      </c>
      <c r="Q115" s="10">
        <f>3/24*OO[[#This Row],[73 (28JUN1985 00:00:00)-Water Temperature (C)]]*OO[[#This Row],[15]]/SUM(OO[15])</f>
        <v>3.3481076906125633E-5</v>
      </c>
      <c r="R115" s="10">
        <f>3/24*OO[[#This Row],[74 (28JUN1985 03:00:00)-Water Temperature (C)]]*OO[[#This Row],[16]]/SUM(OO[16])</f>
        <v>2.9381242266792228E-5</v>
      </c>
      <c r="S115" s="10">
        <f>3/24*OO[[#This Row],[75 (28JUN1985 06:00:00)-Water Temperature (C)]]*OO[[#This Row],[17]]/SUM(OO[17])</f>
        <v>2.8759670472622849E-5</v>
      </c>
      <c r="T115" s="10">
        <f>3/24*OO[[#This Row],[76 (28JUN1985 09:00:00)-Water Temperature (C)]]*OO[[#This Row],[18]]/SUM(OO[18])</f>
        <v>3.0481712459276188E-5</v>
      </c>
      <c r="U115" s="10">
        <f>3/24*OO[[#This Row],[77 (28JUN1985 12:00:00)-Water Temperature (C)]]*OO[[#This Row],[19]]/SUM(OO[19])</f>
        <v>3.2265845972707519E-5</v>
      </c>
      <c r="V115" s="10">
        <f>3/24000000*OO[[#This Row],[78 (28JUN1985 15:00:00)-Water Temperature (C)]]*OO[[#This Row],[20]]</f>
        <v>3.1625785927699998E-5</v>
      </c>
      <c r="W115" s="10">
        <f>3/24000000*OO[[#This Row],[79 (28JUN1985 18:00:00)-Water Temperature (C)]]*OO[[#This Row],[21]]</f>
        <v>2.91642716178625E-5</v>
      </c>
      <c r="X115" s="10">
        <f>3/24000000*OO[[#This Row],[80 (28JUN1985 21:00:00)-Water Temperature (C)]]*OO[[#This Row],[22]]</f>
        <v>2.5393154706375002E-5</v>
      </c>
      <c r="Y115" s="10">
        <f>3/24000000*OO[[#This Row],[81 (29JUN1985 00:00:00)-Water Temperature (C)]]*OO[[#This Row],[23]]</f>
        <v>2.1813427856100002E-5</v>
      </c>
      <c r="Z115" s="10">
        <f>3/24000000*OO[[#This Row],[82 (29JUN1985 03:00:00)-Water Temperature (C)]]*OO[[#This Row],[24]]</f>
        <v>1.87144545501375E-5</v>
      </c>
      <c r="AA115" s="10">
        <f>3/24000000*OO[[#This Row],[83 (29JUN1985 06:00:00)-Water Temperature (C)]]*OO[[#This Row],[25]]</f>
        <v>1.62851687882325E-5</v>
      </c>
      <c r="AB115" s="10">
        <f>3/24000000*OO[[#This Row],[84 (29JUN1985 09:00:00)-Water Temperature (C)]]*OO[[#This Row],[26]]</f>
        <v>1.4427771378645E-5</v>
      </c>
      <c r="AC115" s="10">
        <f>3/24000000*OO[[#This Row],[85 (29JUN1985 12:00:00)-Water Temperature (C)]]*OO[[#This Row],[27]]</f>
        <v>1.3169277814712501E-5</v>
      </c>
      <c r="AD115" s="10">
        <f>3/24000000*OO[[#This Row],[86 (29JUN1985 15:00:00)-Water Temperature (C)]]*OO[[#This Row],[28]]</f>
        <v>1.2045225217602498E-5</v>
      </c>
      <c r="AE115" s="10">
        <f>3/24000000*OO[[#This Row],[88 (29JUN1985 21:00:00)-Water Temperature (C)]]*OO[[#This Row],[30]]</f>
        <v>9.5523312595800007E-6</v>
      </c>
      <c r="AF115" s="10">
        <f>3/24000000*OO[[#This Row],[88 (29JUN1985 21:00:00)-Water Temperature (C)]]*OO[[#This Row],[30]]</f>
        <v>9.5523312595800007E-6</v>
      </c>
      <c r="AG115" s="10">
        <f>3/24000000*OO[[#This Row],[89 (30JUN1985 00:00:00)-Water Temperature (C)]]*OO[[#This Row],[31]]</f>
        <v>8.1215113052212483E-6</v>
      </c>
      <c r="AH115" s="10">
        <f>3/24000000*OO[[#This Row],[90 (30JUN1985 03:00:00)-Water Temperature (C)]]*OO[[#This Row],[32]]</f>
        <v>6.9348382146399986E-6</v>
      </c>
      <c r="AI115" s="10">
        <f>3/24000000*OO[[#This Row],[91 (30JUN1985 06:00:00)-Water Temperature (C)]]*OO[[#This Row],[33]]</f>
        <v>6.0486713196524992E-6</v>
      </c>
      <c r="AJ115" s="10">
        <f>3/24000000*OO[[#This Row],[92 (30JUN1985 09:00:00)-Water Temperature (C)]]*OO[[#This Row],[34]]</f>
        <v>5.5706802962899999E-6</v>
      </c>
      <c r="AK115" s="10">
        <f>3/24000000*OO[[#This Row],[93 (30JUN1985 12:00:00)-Water Temperature (C)]]*OO[[#This Row],[35]]</f>
        <v>5.1500413379400001E-6</v>
      </c>
      <c r="AL115" s="10">
        <f>3/24000000*OO[[#This Row],[94 (30JUN1985 15:00:00)-Water Temperature (C)]]*OO[[#This Row],[36]]</f>
        <v>4.7209873635599991E-6</v>
      </c>
      <c r="AM115" s="10">
        <f>3/24000000*OO[[#This Row],[95 (30JUN1985 18:00:00)-Water Temperature (C)]]*OO[[#This Row],[37]]</f>
        <v>4.3225410136237501E-6</v>
      </c>
      <c r="AN115" s="10">
        <f>3/24000000*OO[[#This Row],[96 (30JUN1985 21:00:00)-Water Temperature (C)]]*OO[[#This Row],[38]]</f>
        <v>3.8159023267574994E-6</v>
      </c>
      <c r="AO115" s="10">
        <f>3/24000000*OO[[#This Row],[97 (01JUL1985 00:00:00)-Water Temperature (C)]]*OO[[#This Row],[39]]</f>
        <v>3.2560128488125001E-6</v>
      </c>
      <c r="AP115" s="10">
        <f>3/24000000*OO[[#This Row],[98 (01JUL1985 03:00:00)-Water Temperature (C)]]*OO[[#This Row],[40]]</f>
        <v>2.7522530987650001E-6</v>
      </c>
      <c r="AQ115" s="10">
        <f>3/24000000*OO[[#This Row],[99 (01JUL1985 06:00:00)-Water Temperature (C)]]*OO[[#This Row],[41]]</f>
        <v>2.34164296344E-6</v>
      </c>
      <c r="AR115" s="10">
        <f>3/24000000*OO[[#This Row],[100 (01JUL1985 09:00:00)-Water Temperature (C)]]*OO[[#This Row],[42]]</f>
        <v>2.1273107899737499E-6</v>
      </c>
      <c r="AS115" s="10">
        <f>3/24000000*OO[[#This Row],[101 (01JUL1985 12:00:00)-Water Temperature (C)]]*OO[[#This Row],[43]]</f>
        <v>1.9579276132649998E-6</v>
      </c>
      <c r="AT115" s="10">
        <f>3/24000000*OO[[#This Row],[102 (01JUL1985 15:00:00)-Water Temperature (C)]]*OO[[#This Row],[44]]</f>
        <v>1.7642341058906248E-6</v>
      </c>
      <c r="AU115" s="10">
        <f>3/24000000*OO[[#This Row],[103 (01JUL1985 18:00:00)-Water Temperature (C)]]*OO[[#This Row],[45]]</f>
        <v>1.5243851298611249E-6</v>
      </c>
      <c r="AV115" s="10">
        <f>3/24000000*OO[[#This Row],[104 (01JUL1985 21:00:00)-Water Temperature (C)]]*OO[[#This Row],[46]]</f>
        <v>1.2429541080319998E-6</v>
      </c>
      <c r="AW115" s="10">
        <f>3/24000000*OO[[#This Row],[105 (02JUL1985 00:00:00)-Water Temperature (C)]]*OO[[#This Row],[47]]</f>
        <v>9.8928016642937502E-7</v>
      </c>
      <c r="AX115" s="10">
        <f>3/24000000*OO[[#This Row],[106 (02JUL1985 03:00:00)-Water Temperature (C)]]*OO[[#This Row],[48]]</f>
        <v>7.9911348022187508E-7</v>
      </c>
      <c r="AY115" s="10">
        <f>3/24000000*OO[[#This Row],[107 (02JUL1985 06:00:00)-Water Temperature (C)]]*OO[[#This Row],[49]]</f>
        <v>6.6961717992049989E-7</v>
      </c>
      <c r="AZ115" s="10">
        <f>3/24000000*OO[[#This Row],[108 (02JUL1985 09:00:00)-Water Temperature (C)]]*OO[[#This Row],[50]]</f>
        <v>6.1153395969649988E-7</v>
      </c>
      <c r="BA115" s="10">
        <f>3/24000000*OO[[#This Row],[109 (02JUL1985 12:00:00)-Water Temperature (C)]]*OO[[#This Row],[51]]</f>
        <v>5.6568177168824994E-7</v>
      </c>
      <c r="BB115" s="10">
        <f>3/24000000*OO[[#This Row],[110 (02JUL1985 15:00:00)-Water Temperature (C)]]*OO[[#This Row],[52]]</f>
        <v>5.0337238404599993E-7</v>
      </c>
      <c r="BC115" s="10">
        <f>3/24000000*OO[[#This Row],[111 (02JUL1985 18:00:00)-Water Temperature (C)]]*OO[[#This Row],[53]]</f>
        <v>4.1451269576062495E-7</v>
      </c>
      <c r="BD115" s="10">
        <f>3/24000000*OO[[#This Row],[112 (02JUL1985 21:00:00)-Water Temperature (C)]]*OO[[#This Row],[54]]</f>
        <v>3.1400755263000003E-7</v>
      </c>
      <c r="BE115" s="10">
        <f>3/24000000*OO[[#This Row],[113 (03JUL1985 00:00:00)-Water Temperature (C)]]*OO[[#This Row],[55]]</f>
        <v>2.3014558173596251E-7</v>
      </c>
      <c r="BF115" s="10">
        <f>3/24000000*OO[[#This Row],[114 (03JUL1985 03:00:00)-Water Temperature (C)]]*OO[[#This Row],[56]]</f>
        <v>1.738829297649625E-7</v>
      </c>
      <c r="BG115" s="10">
        <f>3/24000000*OO[[#This Row],[115 (03JUL1985 06:00:00)-Water Temperature (C)]]*OO[[#This Row],[57]]</f>
        <v>1.3955016179772499E-7</v>
      </c>
      <c r="BH115" s="10">
        <f>3/24000000*OO[[#This Row],[116 (03JUL1985 09:00:00)-Water Temperature (C)]]*OO[[#This Row],[58]]</f>
        <v>1.239781717562E-7</v>
      </c>
      <c r="BI115" s="10">
        <f>3/24000000*OO[[#This Row],[117 (03JUL1985 12:00:00)-Water Temperature (C)]]*OO[[#This Row],[59]]</f>
        <v>1.1187212118222498E-7</v>
      </c>
      <c r="BJ115" s="10">
        <f>3/24000000*OO[[#This Row],[118 (03JUL1985 15:00:00)-Water Temperature (C)]]*OO[[#This Row],[60]]</f>
        <v>1.0504191334094999E-7</v>
      </c>
      <c r="BK115" s="10">
        <f>3/24000000*OO[[#This Row],[119 (03JUL1985 18:00:00)-Water Temperature (C)]]*OO[[#This Row],[61]]</f>
        <v>9.6774474911100007E-8</v>
      </c>
      <c r="BL115" s="10">
        <f>3/24000000*OO[[#This Row],[120 (03JUL1985 21:00:00)-Water Temperature (C)]]*OO[[#This Row],[62]]</f>
        <v>8.6177413443037507E-8</v>
      </c>
      <c r="BM115" s="10">
        <f>3/24000000*OO[[#This Row],[121 (04JUL1985 00:00:00)-Water Temperature (C)]]*OO[[#This Row],[63]]</f>
        <v>7.5263227310987505E-8</v>
      </c>
      <c r="BN115" s="10">
        <f>3/24000000*OO[[#This Row],[122 (04JUL1985 03:00:00)-Water Temperature (C)]]*OO[[#This Row],[64]]</f>
        <v>6.5055407967000013E-8</v>
      </c>
      <c r="BO115" s="10">
        <f>3/24000000*OO[[#This Row],[123 (04JUL1985 06:00:00)-Water Temperature (C)]]*OO[[#This Row],[65]]</f>
        <v>5.7587033337749992E-8</v>
      </c>
      <c r="BP115" s="10">
        <f>3/24000000*OO[[#This Row],[124 (04JUL1985 09:00:00)-Water Temperature (C)]]*OO[[#This Row],[66]]</f>
        <v>5.5483799615199998E-8</v>
      </c>
      <c r="BQ115" s="10">
        <f>3/24000000*OO[[#This Row],[125 (04JUL1985 12:00:00)-Water Temperature (C)]]*OO[[#This Row],[67]]</f>
        <v>5.4984077449625E-8</v>
      </c>
      <c r="BR115" s="10">
        <f>3/24000000*OO[[#This Row],[126 (04JUL1985 15:00:00)-Water Temperature (C)]]*OO[[#This Row],[68]]</f>
        <v>5.3474107159799996E-8</v>
      </c>
      <c r="BS115" s="10">
        <f>3/24000000*OO[[#This Row],[127 (04JUL1985 18:00:00)-Water Temperature (C)]]*OO[[#This Row],[69]]</f>
        <v>4.9240038430050004E-8</v>
      </c>
      <c r="BT115" s="10">
        <f>3/24000000*OO[[#This Row],[128 (04JUL1985 21:00:00)-Water Temperature (C)]]*OO[[#This Row],[70]]</f>
        <v>4.2394217140424995E-8</v>
      </c>
      <c r="BU115" s="10">
        <f>3/24000000*OO[[#This Row],[129 (05JUL1985 00:00:00)-Water Temperature (C)]]*OO[[#This Row],[71]]</f>
        <v>3.5656147913749996E-8</v>
      </c>
      <c r="BV115" s="10">
        <f>3/24000000*OO[[#This Row],[130 (05JUL1985 03:00:00)-Water Temperature (C)]]*OO[[#This Row],[72]]</f>
        <v>3.0771272234062499E-8</v>
      </c>
      <c r="BW115" s="10">
        <f>3/24000000*OO[[#This Row],[131 (05JUL1985 06:00:00)-Water Temperature (C)]]*OO[[#This Row],[73]]</f>
        <v>2.7650913197774999E-8</v>
      </c>
      <c r="BX115" s="10">
        <f>3/24000000*OO[[#This Row],[132 (05JUL1985 09:00:00)-Water Temperature (C)]]*OO[[#This Row],[74]]</f>
        <v>2.7006609885000001E-8</v>
      </c>
      <c r="BY115" s="10">
        <f>3/24000000*OO[[#This Row],[133 (05JUL1985 12:00:00)-Water Temperature (C)]]*OO[[#This Row],[75]]</f>
        <v>2.8080525649099998E-8</v>
      </c>
      <c r="BZ115" s="10">
        <f>3/24000000*OO[[#This Row],[134 (05JUL1985 15:00:00)-Water Temperature (C)]]*OO[[#This Row],[76]]</f>
        <v>3.0796275561375002E-8</v>
      </c>
      <c r="CA115" s="10">
        <f>3/24000000*OO[[#This Row],[135 (05JUL1985 18:00:00)-Water Temperature (C)]]*OO[[#This Row],[77]]</f>
        <v>3.4262493425399998E-8</v>
      </c>
      <c r="CB115" s="10">
        <f>3/24000000*OO[[#This Row],[136 (05JUL1985 21:00:00)-Water Temperature (C)]]*OO[[#This Row],[78]]</f>
        <v>3.6374877939687496E-8</v>
      </c>
      <c r="CC115" s="10">
        <f>3/24000000*OO[[#This Row],[137 (06JUL1985 00:00:00)-Water Temperature (C)]]*OO[[#This Row],[79]]</f>
        <v>3.6604299687937496E-8</v>
      </c>
      <c r="CD115" s="10">
        <f>3/24000000*OO[[#This Row],[138 (06JUL1985 03:00:00)-Water Temperature (C)]]*OO[[#This Row],[80]]</f>
        <v>3.5077983334125E-8</v>
      </c>
      <c r="CE115" s="10">
        <f>3/24000000*OO[[#This Row],[139 (06JUL1985 06:00:00)-Water Temperature (C)]]*OO[[#This Row],[81]]</f>
        <v>3.3100877474400003E-8</v>
      </c>
      <c r="CF115" s="10">
        <f>3/24000000*OO[[#This Row],[140 (06JUL1985 09:00:00)-Water Temperature (C)]]*OO[[#This Row],[82]]</f>
        <v>3.2432854873250003E-8</v>
      </c>
      <c r="CG115" s="10">
        <f>3/24000000*OO[[#This Row],[141 (06JUL1985 12:00:00)-Water Temperature (C)]]*OO[[#This Row],[83]]</f>
        <v>3.2423892468750003E-8</v>
      </c>
      <c r="CH115" s="10">
        <f>3/24000000*OO[[#This Row],[142 (06JUL1985 15:00:00)-Water Temperature (C)]]*OO[[#This Row],[84]]</f>
        <v>3.2731806118500005E-8</v>
      </c>
      <c r="CI115" s="10">
        <f>3/24000000*OO[[#This Row],[143 (06JUL1985 18:00:00)-Water Temperature (C)]]*OO[[#This Row],[85]]</f>
        <v>3.2266011259699997E-8</v>
      </c>
      <c r="CJ115" s="10">
        <f>3/24000000*OO[[#This Row],[144 (06JUL1985 21:00:00)-Water Temperature (C)]]*OO[[#This Row],[86]]</f>
        <v>3.0462417053249999E-8</v>
      </c>
      <c r="CK115" s="10">
        <f>3/24000000*OO[[#This Row],[145 (07JUL1985 00:00:00)-Water Temperature (C)]]*OO[[#This Row],[87]]</f>
        <v>2.7558486458749997E-8</v>
      </c>
      <c r="CL115" s="10">
        <f>3/24000000*OO[[#This Row],[146 (07JUL1985 03:00:00)-Water Temperature (C)]]*OO[[#This Row],[88]]</f>
        <v>2.4937168957999998E-8</v>
      </c>
      <c r="CM115" s="10">
        <f>3/24000000*OO[[#This Row],[147 (07JUL1985 06:00:00)-Water Temperature (C)]]*OO[[#This Row],[89]]</f>
        <v>2.3020461187562494E-8</v>
      </c>
      <c r="CN115" s="10">
        <f>3/24000000*OO[[#This Row],[148 (07JUL1985 09:00:00)-Water Temperature (C)]]*OO[[#This Row],[90]]</f>
        <v>2.2529327865606247E-8</v>
      </c>
      <c r="CO115" s="10">
        <f>3/24000000*OO[[#This Row],[149 (07JUL1985 12:00:00)-Water Temperature (C)]]*OO[[#This Row],[91]]</f>
        <v>2.3073341158402497E-8</v>
      </c>
      <c r="CP115" s="10">
        <f>3/24000000*OO[[#This Row],[150 (07JUL1985 15:00:00)-Water Temperature (C)]]*OO[[#This Row],[92]]</f>
        <v>2.3073341158402497E-8</v>
      </c>
      <c r="CQ115" s="10">
        <f>3/24000000*OO[[#This Row],[151 (07JUL1985 18:00:00)-Water Temperature (C)]]*OO[[#This Row],[93]]</f>
        <v>2.3073341158402497E-8</v>
      </c>
      <c r="CR115" s="10">
        <f>3/24000000*OO[[#This Row],[152 (07JUL1985 21:00:00)-Water Temperature (C)]]*OO[[#This Row],[94]]</f>
        <v>2.3073341158402497E-8</v>
      </c>
      <c r="CS115" s="10">
        <f>3/24000000*OO[[#This Row],[153 (08JUL1985 00:00:00)-Water Temperature (C)]]*OO[[#This Row],[95]]</f>
        <v>2.3073341158402497E-8</v>
      </c>
      <c r="CT115" s="10">
        <f>3/24000000*OO[[#This Row],[154 (08JUL1985 03:00:00)-Water Temperature (C)]]*OO[[#This Row],[96]]</f>
        <v>2.3073341158402497E-8</v>
      </c>
      <c r="CU115" s="10">
        <f>3/24000000*OO[[#This Row],[155 (08JUL1985 06:00:00)-Water Temperature (C)]]*OO[[#This Row],[97]]</f>
        <v>2.3073341158402497E-8</v>
      </c>
      <c r="CV115" s="10">
        <f>3/24000000*OO[[#This Row],[156 (08JUL1985 09:00:00)-Water Temperature (C)]]*OO[[#This Row],[98]]</f>
        <v>2.3073341158402497E-8</v>
      </c>
      <c r="CW115" s="10">
        <f>3/24000000*OO[[#This Row],[157 (08JUL1985 12:00:00)-Water Temperature (C)]]*OO[[#This Row],[99]]</f>
        <v>2.3073341158402497E-8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5.8375014773306194E-31</v>
      </c>
      <c r="F116" s="10">
        <f>3/24*OO[[#This Row],[62 (26JUN1985 15:00:00)-Water Temperature (C)]]*OO[[#This Row],[4]]/SUM(OO[4])</f>
        <v>6.6117617165781418E-19</v>
      </c>
      <c r="G116" s="10">
        <f>3/24*OO[[#This Row],[63 (26JUN1985 18:00:00)-Water Temperature (C)]]*OO[[#This Row],[5]]/SUM(OO[5])</f>
        <v>2.1681435615192695E-8</v>
      </c>
      <c r="H116" s="10">
        <f>3/24*OO[[#This Row],[64 (26JUN1985 21:00:00)-Water Temperature (C)]]*OO[[#This Row],[6]]/SUM(OO[6])</f>
        <v>1.4145542292237927E-4</v>
      </c>
      <c r="I116" s="10">
        <f>3/24*OO[[#This Row],[65 (27JUN1985 00:00:00)-Water Temperature (C)]]*OO[[#This Row],[7]]/SUM(OO[7])</f>
        <v>8.237328981613834E-3</v>
      </c>
      <c r="J116" s="10">
        <f>3/24*OO[[#This Row],[66 (27JUN1985 03:00:00)-Water Temperature (C)]]*OO[[#This Row],[8]]/SUM(OO[8])</f>
        <v>4.6960252829446963E-2</v>
      </c>
      <c r="K116" s="10">
        <f>3/24*OO[[#This Row],[67 (27JUN1985 06:00:00)-Water Temperature (C)]]*OO[[#This Row],[9]]/SUM(OO[9])</f>
        <v>6.0858938835337835E-2</v>
      </c>
      <c r="L116" s="10">
        <f>3/24*OO[[#This Row],[68 (27JUN1985 09:00:00)-Water Temperature (C)]]*OO[[#This Row],[10]]/SUM(OO[10])</f>
        <v>2.9456665515076218E-2</v>
      </c>
      <c r="M116" s="10">
        <f>3/24*OO[[#This Row],[69 (27JUN1985 12:00:00)-Water Temperature (C)]]*OO[[#This Row],[11]]/SUM(OO[11])</f>
        <v>6.9152232032738898E-3</v>
      </c>
      <c r="N116" s="10">
        <f>3/24*OO[[#This Row],[70 (27JUN1985 15:00:00)-Water Temperature (C)]]*OO[[#This Row],[12]]/SUM(OO[12])</f>
        <v>9.9361684141835655E-4</v>
      </c>
      <c r="O116" s="10">
        <f>3/24*OO[[#This Row],[71 (27JUN1985 18:00:00)-Water Temperature (C)]]*OO[[#This Row],[13]]/SUM(OO[13])</f>
        <v>1.3235487541698296E-4</v>
      </c>
      <c r="P116" s="10">
        <f>3/24*OO[[#This Row],[72 (27JUN1985 21:00:00)-Water Temperature (C)]]*OO[[#This Row],[14]]/SUM(OO[14])</f>
        <v>4.1853292836678172E-5</v>
      </c>
      <c r="Q116" s="10">
        <f>3/24*OO[[#This Row],[73 (28JUN1985 00:00:00)-Water Temperature (C)]]*OO[[#This Row],[15]]/SUM(OO[15])</f>
        <v>3.0313506938094302E-5</v>
      </c>
      <c r="R116" s="10">
        <f>3/24*OO[[#This Row],[74 (28JUN1985 03:00:00)-Water Temperature (C)]]*OO[[#This Row],[16]]/SUM(OO[16])</f>
        <v>2.6381789710475263E-5</v>
      </c>
      <c r="S116" s="10">
        <f>3/24*OO[[#This Row],[75 (28JUN1985 06:00:00)-Water Temperature (C)]]*OO[[#This Row],[17]]/SUM(OO[17])</f>
        <v>2.5609468055045593E-5</v>
      </c>
      <c r="T116" s="10">
        <f>3/24*OO[[#This Row],[76 (28JUN1985 09:00:00)-Water Temperature (C)]]*OO[[#This Row],[18]]/SUM(OO[18])</f>
        <v>2.7078869623719749E-5</v>
      </c>
      <c r="U116" s="10">
        <f>3/24*OO[[#This Row],[77 (28JUN1985 12:00:00)-Water Temperature (C)]]*OO[[#This Row],[19]]/SUM(OO[19])</f>
        <v>2.8764321804323726E-5</v>
      </c>
      <c r="V116" s="10">
        <f>3/24000000*OO[[#This Row],[78 (28JUN1985 15:00:00)-Water Temperature (C)]]*OO[[#This Row],[20]]</f>
        <v>2.8315803300699999E-5</v>
      </c>
      <c r="W116" s="10">
        <f>3/24000000*OO[[#This Row],[79 (28JUN1985 18:00:00)-Water Temperature (C)]]*OO[[#This Row],[21]]</f>
        <v>2.6197061988250003E-5</v>
      </c>
      <c r="X116" s="10">
        <f>3/24000000*OO[[#This Row],[80 (28JUN1985 21:00:00)-Water Temperature (C)]]*OO[[#This Row],[22]]</f>
        <v>2.2844799762299995E-5</v>
      </c>
      <c r="Y116" s="10">
        <f>3/24000000*OO[[#This Row],[81 (29JUN1985 00:00:00)-Water Temperature (C)]]*OO[[#This Row],[23]]</f>
        <v>1.9620894497849999E-5</v>
      </c>
      <c r="Z116" s="10">
        <f>3/24000000*OO[[#This Row],[82 (29JUN1985 03:00:00)-Water Temperature (C)]]*OO[[#This Row],[24]]</f>
        <v>1.6816583363173746E-5</v>
      </c>
      <c r="AA116" s="10">
        <f>3/24000000*OO[[#This Row],[83 (29JUN1985 06:00:00)-Water Temperature (C)]]*OO[[#This Row],[25]]</f>
        <v>1.4609789933119998E-5</v>
      </c>
      <c r="AB116" s="10">
        <f>3/24000000*OO[[#This Row],[84 (29JUN1985 09:00:00)-Water Temperature (C)]]*OO[[#This Row],[26]]</f>
        <v>1.292882689956375E-5</v>
      </c>
      <c r="AC116" s="10">
        <f>3/24000000*OO[[#This Row],[85 (29JUN1985 12:00:00)-Water Temperature (C)]]*OO[[#This Row],[27]]</f>
        <v>1.179587189187E-5</v>
      </c>
      <c r="AD116" s="10">
        <f>3/24000000*OO[[#This Row],[86 (29JUN1985 15:00:00)-Water Temperature (C)]]*OO[[#This Row],[28]]</f>
        <v>1.0795924365567501E-5</v>
      </c>
      <c r="AE116" s="10">
        <f>3/24000000*OO[[#This Row],[88 (29JUN1985 21:00:00)-Water Temperature (C)]]*OO[[#This Row],[30]]</f>
        <v>8.5932532051200016E-6</v>
      </c>
      <c r="AF116" s="10">
        <f>3/24000000*OO[[#This Row],[88 (29JUN1985 21:00:00)-Water Temperature (C)]]*OO[[#This Row],[30]]</f>
        <v>8.5932532051200016E-6</v>
      </c>
      <c r="AG116" s="10">
        <f>3/24000000*OO[[#This Row],[89 (30JUN1985 00:00:00)-Water Temperature (C)]]*OO[[#This Row],[31]]</f>
        <v>7.3106748525149994E-6</v>
      </c>
      <c r="AH116" s="10">
        <f>3/24000000*OO[[#This Row],[90 (30JUN1985 03:00:00)-Water Temperature (C)]]*OO[[#This Row],[32]]</f>
        <v>6.2404858418337502E-6</v>
      </c>
      <c r="AI116" s="10">
        <f>3/24000000*OO[[#This Row],[91 (30JUN1985 06:00:00)-Water Temperature (C)]]*OO[[#This Row],[33]]</f>
        <v>5.4342536328850005E-6</v>
      </c>
      <c r="AJ116" s="10">
        <f>3/24000000*OO[[#This Row],[92 (30JUN1985 09:00:00)-Water Temperature (C)]]*OO[[#This Row],[34]]</f>
        <v>5.0025209271274998E-6</v>
      </c>
      <c r="AK116" s="10">
        <f>3/24000000*OO[[#This Row],[93 (30JUN1985 12:00:00)-Water Temperature (C)]]*OO[[#This Row],[35]]</f>
        <v>4.6288230560812493E-6</v>
      </c>
      <c r="AL116" s="10">
        <f>3/24000000*OO[[#This Row],[94 (30JUN1985 15:00:00)-Water Temperature (C)]]*OO[[#This Row],[36]]</f>
        <v>4.2456999971750001E-6</v>
      </c>
      <c r="AM116" s="10">
        <f>3/24000000*OO[[#This Row],[95 (30JUN1985 18:00:00)-Water Temperature (C)]]*OO[[#This Row],[37]]</f>
        <v>3.8940981776774995E-6</v>
      </c>
      <c r="AN116" s="10">
        <f>3/24000000*OO[[#This Row],[96 (30JUN1985 21:00:00)-Water Temperature (C)]]*OO[[#This Row],[38]]</f>
        <v>3.4408057260987496E-6</v>
      </c>
      <c r="AO116" s="10">
        <f>3/24000000*OO[[#This Row],[97 (01JUL1985 00:00:00)-Water Temperature (C)]]*OO[[#This Row],[39]]</f>
        <v>2.9361934394800004E-6</v>
      </c>
      <c r="AP116" s="10">
        <f>3/24000000*OO[[#This Row],[98 (01JUL1985 03:00:00)-Water Temperature (C)]]*OO[[#This Row],[40]]</f>
        <v>2.4833427441075E-6</v>
      </c>
      <c r="AQ116" s="10">
        <f>3/24000000*OO[[#This Row],[99 (01JUL1985 06:00:00)-Water Temperature (C)]]*OO[[#This Row],[41]]</f>
        <v>2.1106223177137499E-6</v>
      </c>
      <c r="AR116" s="10">
        <f>3/24000000*OO[[#This Row],[100 (01JUL1985 09:00:00)-Water Temperature (C)]]*OO[[#This Row],[42]]</f>
        <v>1.9145562773041254E-6</v>
      </c>
      <c r="AS116" s="10">
        <f>3/24000000*OO[[#This Row],[101 (01JUL1985 12:00:00)-Water Temperature (C)]]*OO[[#This Row],[43]]</f>
        <v>1.764106605628125E-6</v>
      </c>
      <c r="AT116" s="10">
        <f>3/24000000*OO[[#This Row],[102 (01JUL1985 15:00:00)-Water Temperature (C)]]*OO[[#This Row],[44]]</f>
        <v>1.5935656652694998E-6</v>
      </c>
      <c r="AU116" s="10">
        <f>3/24000000*OO[[#This Row],[103 (01JUL1985 18:00:00)-Water Temperature (C)]]*OO[[#This Row],[45]]</f>
        <v>1.3812100429496247E-6</v>
      </c>
      <c r="AV116" s="10">
        <f>3/24000000*OO[[#This Row],[104 (01JUL1985 21:00:00)-Water Temperature (C)]]*OO[[#This Row],[46]]</f>
        <v>1.1276416073274998E-6</v>
      </c>
      <c r="AW116" s="10">
        <f>3/24000000*OO[[#This Row],[105 (02JUL1985 00:00:00)-Water Temperature (C)]]*OO[[#This Row],[47]]</f>
        <v>8.9654887211749994E-7</v>
      </c>
      <c r="AX116" s="10">
        <f>3/24000000*OO[[#This Row],[106 (02JUL1985 03:00:00)-Water Temperature (C)]]*OO[[#This Row],[48]]</f>
        <v>7.2272842919249986E-7</v>
      </c>
      <c r="AY116" s="10">
        <f>3/24000000*OO[[#This Row],[107 (02JUL1985 06:00:00)-Water Temperature (C)]]*OO[[#This Row],[49]]</f>
        <v>6.0353276016299991E-7</v>
      </c>
      <c r="AZ116" s="10">
        <f>3/24000000*OO[[#This Row],[108 (02JUL1985 09:00:00)-Water Temperature (C)]]*OO[[#This Row],[50]]</f>
        <v>5.4976214853162501E-7</v>
      </c>
      <c r="BA116" s="10">
        <f>3/24000000*OO[[#This Row],[109 (02JUL1985 12:00:00)-Water Temperature (C)]]*OO[[#This Row],[51]]</f>
        <v>5.0925968826512494E-7</v>
      </c>
      <c r="BB116" s="10">
        <f>3/24000000*OO[[#This Row],[110 (02JUL1985 15:00:00)-Water Temperature (C)]]*OO[[#This Row],[52]]</f>
        <v>4.55397005408625E-7</v>
      </c>
      <c r="BC116" s="10">
        <f>3/24000000*OO[[#This Row],[111 (02JUL1985 18:00:00)-Water Temperature (C)]]*OO[[#This Row],[53]]</f>
        <v>3.7732717629200003E-7</v>
      </c>
      <c r="BD116" s="10">
        <f>3/24000000*OO[[#This Row],[112 (02JUL1985 21:00:00)-Water Temperature (C)]]*OO[[#This Row],[54]]</f>
        <v>2.8674326667249998E-7</v>
      </c>
      <c r="BE116" s="10">
        <f>3/24000000*OO[[#This Row],[113 (03JUL1985 00:00:00)-Water Temperature (C)]]*OO[[#This Row],[55]]</f>
        <v>2.0992528296494998E-7</v>
      </c>
      <c r="BF116" s="10">
        <f>3/24000000*OO[[#This Row],[114 (03JUL1985 03:00:00)-Water Temperature (C)]]*OO[[#This Row],[56]]</f>
        <v>1.5797391969316248E-7</v>
      </c>
      <c r="BG116" s="10">
        <f>3/24000000*OO[[#This Row],[115 (03JUL1985 06:00:00)-Water Temperature (C)]]*OO[[#This Row],[57]]</f>
        <v>1.2608165581164997E-7</v>
      </c>
      <c r="BH116" s="10">
        <f>3/24000000*OO[[#This Row],[116 (03JUL1985 09:00:00)-Water Temperature (C)]]*OO[[#This Row],[58]]</f>
        <v>1.1146895781525E-7</v>
      </c>
      <c r="BI116" s="10">
        <f>3/24000000*OO[[#This Row],[117 (03JUL1985 12:00:00)-Water Temperature (C)]]*OO[[#This Row],[59]]</f>
        <v>1.0035782552907501E-7</v>
      </c>
      <c r="BJ116" s="10">
        <f>3/24000000*OO[[#This Row],[118 (03JUL1985 15:00:00)-Water Temperature (C)]]*OO[[#This Row],[60]]</f>
        <v>9.4238780973599982E-8</v>
      </c>
      <c r="BK116" s="10">
        <f>3/24000000*OO[[#This Row],[119 (03JUL1985 18:00:00)-Water Temperature (C)]]*OO[[#This Row],[61]]</f>
        <v>8.6948194455712495E-8</v>
      </c>
      <c r="BL116" s="10">
        <f>3/24000000*OO[[#This Row],[120 (03JUL1985 21:00:00)-Water Temperature (C)]]*OO[[#This Row],[62]]</f>
        <v>7.7433209905974999E-8</v>
      </c>
      <c r="BM116" s="10">
        <f>3/24000000*OO[[#This Row],[121 (04JUL1985 00:00:00)-Water Temperature (C)]]*OO[[#This Row],[63]]</f>
        <v>6.7651268275749995E-8</v>
      </c>
      <c r="BN116" s="10">
        <f>3/24000000*OO[[#This Row],[122 (04JUL1985 03:00:00)-Water Temperature (C)]]*OO[[#This Row],[64]]</f>
        <v>5.8486315623112498E-8</v>
      </c>
      <c r="BO116" s="10">
        <f>3/24000000*OO[[#This Row],[123 (04JUL1985 06:00:00)-Water Temperature (C)]]*OO[[#This Row],[65]]</f>
        <v>5.1678050083812498E-8</v>
      </c>
      <c r="BP116" s="10">
        <f>3/24000000*OO[[#This Row],[124 (04JUL1985 09:00:00)-Water Temperature (C)]]*OO[[#This Row],[66]]</f>
        <v>4.9676918899500003E-8</v>
      </c>
      <c r="BQ116" s="10">
        <f>3/24000000*OO[[#This Row],[125 (04JUL1985 12:00:00)-Water Temperature (C)]]*OO[[#This Row],[67]]</f>
        <v>4.9231432836812494E-8</v>
      </c>
      <c r="BR116" s="10">
        <f>3/24000000*OO[[#This Row],[126 (04JUL1985 15:00:00)-Water Temperature (C)]]*OO[[#This Row],[68]]</f>
        <v>4.8011823085500002E-8</v>
      </c>
      <c r="BS116" s="10">
        <f>3/24000000*OO[[#This Row],[127 (04JUL1985 18:00:00)-Water Temperature (C)]]*OO[[#This Row],[69]]</f>
        <v>4.4402643448050008E-8</v>
      </c>
      <c r="BT116" s="10">
        <f>3/24000000*OO[[#This Row],[128 (04JUL1985 21:00:00)-Water Temperature (C)]]*OO[[#This Row],[70]]</f>
        <v>3.8288014587574999E-8</v>
      </c>
      <c r="BU116" s="10">
        <f>3/24000000*OO[[#This Row],[129 (05JUL1985 00:00:00)-Water Temperature (C)]]*OO[[#This Row],[71]]</f>
        <v>3.2145352405625001E-8</v>
      </c>
      <c r="BV116" s="10">
        <f>3/24000000*OO[[#This Row],[130 (05JUL1985 03:00:00)-Water Temperature (C)]]*OO[[#This Row],[72]]</f>
        <v>2.7660956984237496E-8</v>
      </c>
      <c r="BW116" s="10">
        <f>3/24000000*OO[[#This Row],[131 (05JUL1985 06:00:00)-Water Temperature (C)]]*OO[[#This Row],[73]]</f>
        <v>2.4762258642875001E-8</v>
      </c>
      <c r="BX116" s="10">
        <f>3/24000000*OO[[#This Row],[132 (05JUL1985 09:00:00)-Water Temperature (C)]]*OO[[#This Row],[74]]</f>
        <v>2.4066525589649999E-8</v>
      </c>
      <c r="BY116" s="10">
        <f>3/24000000*OO[[#This Row],[133 (05JUL1985 12:00:00)-Water Temperature (C)]]*OO[[#This Row],[75]]</f>
        <v>2.4882519340349998E-8</v>
      </c>
      <c r="BZ116" s="10">
        <f>3/24000000*OO[[#This Row],[134 (05JUL1985 15:00:00)-Water Temperature (C)]]*OO[[#This Row],[76]]</f>
        <v>2.7146856899474996E-8</v>
      </c>
      <c r="CA116" s="10">
        <f>3/24000000*OO[[#This Row],[135 (05JUL1985 18:00:00)-Water Temperature (C)]]*OO[[#This Row],[77]]</f>
        <v>3.0215077402124998E-8</v>
      </c>
      <c r="CB116" s="10">
        <f>3/24000000*OO[[#This Row],[136 (05JUL1985 21:00:00)-Water Temperature (C)]]*OO[[#This Row],[78]]</f>
        <v>3.2210512695987504E-8</v>
      </c>
      <c r="CC116" s="10">
        <f>3/24000000*OO[[#This Row],[137 (06JUL1985 00:00:00)-Water Temperature (C)]]*OO[[#This Row],[79]]</f>
        <v>3.2547978726725001E-8</v>
      </c>
      <c r="CD116" s="10">
        <f>3/24000000*OO[[#This Row],[138 (06JUL1985 03:00:00)-Water Temperature (C)]]*OO[[#This Row],[80]]</f>
        <v>3.1310302929749993E-8</v>
      </c>
      <c r="CE116" s="10">
        <f>3/24000000*OO[[#This Row],[139 (06JUL1985 06:00:00)-Water Temperature (C)]]*OO[[#This Row],[81]]</f>
        <v>2.9587894240724999E-8</v>
      </c>
      <c r="CF116" s="10">
        <f>3/24000000*OO[[#This Row],[140 (06JUL1985 09:00:00)-Water Temperature (C)]]*OO[[#This Row],[82]]</f>
        <v>2.8994690451912505E-8</v>
      </c>
      <c r="CG116" s="10">
        <f>3/24000000*OO[[#This Row],[141 (06JUL1985 12:00:00)-Water Temperature (C)]]*OO[[#This Row],[83]]</f>
        <v>2.89701575373625E-8</v>
      </c>
      <c r="CH116" s="10">
        <f>3/24000000*OO[[#This Row],[142 (06JUL1985 15:00:00)-Water Temperature (C)]]*OO[[#This Row],[84]]</f>
        <v>2.92514850181125E-8</v>
      </c>
      <c r="CI116" s="10">
        <f>3/24000000*OO[[#This Row],[143 (06JUL1985 18:00:00)-Water Temperature (C)]]*OO[[#This Row],[85]]</f>
        <v>2.8881838329324995E-8</v>
      </c>
      <c r="CJ116" s="10">
        <f>3/24000000*OO[[#This Row],[144 (06JUL1985 21:00:00)-Water Temperature (C)]]*OO[[#This Row],[86]]</f>
        <v>2.7299542606474997E-8</v>
      </c>
      <c r="CK116" s="10">
        <f>3/24000000*OO[[#This Row],[145 (07JUL1985 00:00:00)-Water Temperature (C)]]*OO[[#This Row],[87]]</f>
        <v>2.4702682245157501E-8</v>
      </c>
      <c r="CL116" s="10">
        <f>3/24000000*OO[[#This Row],[146 (07JUL1985 03:00:00)-Water Temperature (C)]]*OO[[#This Row],[88]]</f>
        <v>2.2336230088644995E-8</v>
      </c>
      <c r="CM116" s="10">
        <f>3/24000000*OO[[#This Row],[147 (07JUL1985 06:00:00)-Water Temperature (C)]]*OO[[#This Row],[89]]</f>
        <v>2.0576758461003748E-8</v>
      </c>
      <c r="CN116" s="10">
        <f>3/24000000*OO[[#This Row],[148 (07JUL1985 09:00:00)-Water Temperature (C)]]*OO[[#This Row],[90]]</f>
        <v>2.0074668954784997E-8</v>
      </c>
      <c r="CO116" s="10">
        <f>3/24000000*OO[[#This Row],[149 (07JUL1985 12:00:00)-Water Temperature (C)]]*OO[[#This Row],[91]]</f>
        <v>2.0523541240725002E-8</v>
      </c>
      <c r="CP116" s="10">
        <f>3/24000000*OO[[#This Row],[150 (07JUL1985 15:00:00)-Water Temperature (C)]]*OO[[#This Row],[92]]</f>
        <v>2.0523541240725002E-8</v>
      </c>
      <c r="CQ116" s="10">
        <f>3/24000000*OO[[#This Row],[151 (07JUL1985 18:00:00)-Water Temperature (C)]]*OO[[#This Row],[93]]</f>
        <v>2.0523541240725002E-8</v>
      </c>
      <c r="CR116" s="10">
        <f>3/24000000*OO[[#This Row],[152 (07JUL1985 21:00:00)-Water Temperature (C)]]*OO[[#This Row],[94]]</f>
        <v>2.0523541240725002E-8</v>
      </c>
      <c r="CS116" s="10">
        <f>3/24000000*OO[[#This Row],[153 (08JUL1985 00:00:00)-Water Temperature (C)]]*OO[[#This Row],[95]]</f>
        <v>2.0523541240725002E-8</v>
      </c>
      <c r="CT116" s="10">
        <f>3/24000000*OO[[#This Row],[154 (08JUL1985 03:00:00)-Water Temperature (C)]]*OO[[#This Row],[96]]</f>
        <v>2.0523541240725002E-8</v>
      </c>
      <c r="CU116" s="10">
        <f>3/24000000*OO[[#This Row],[155 (08JUL1985 06:00:00)-Water Temperature (C)]]*OO[[#This Row],[97]]</f>
        <v>2.0523541240725002E-8</v>
      </c>
      <c r="CV116" s="10">
        <f>3/24000000*OO[[#This Row],[156 (08JUL1985 09:00:00)-Water Temperature (C)]]*OO[[#This Row],[98]]</f>
        <v>2.0523541240725002E-8</v>
      </c>
      <c r="CW116" s="10">
        <f>3/24000000*OO[[#This Row],[157 (08JUL1985 12:00:00)-Water Temperature (C)]]*OO[[#This Row],[99]]</f>
        <v>2.0523541240725002E-8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1.123982281062441E-31</v>
      </c>
      <c r="F117" s="10">
        <f>3/24*OO[[#This Row],[62 (26JUN1985 15:00:00)-Water Temperature (C)]]*OO[[#This Row],[4]]/SUM(OO[4])</f>
        <v>1.454169377889347E-19</v>
      </c>
      <c r="G117" s="10">
        <f>3/24*OO[[#This Row],[63 (26JUN1985 18:00:00)-Water Temperature (C)]]*OO[[#This Row],[5]]/SUM(OO[5])</f>
        <v>9.5781972336155082E-9</v>
      </c>
      <c r="H117" s="10">
        <f>3/24*OO[[#This Row],[64 (26JUN1985 21:00:00)-Water Temperature (C)]]*OO[[#This Row],[6]]/SUM(OO[6])</f>
        <v>9.6298224329993091E-5</v>
      </c>
      <c r="I117" s="10">
        <f>3/24*OO[[#This Row],[65 (27JUN1985 00:00:00)-Water Temperature (C)]]*OO[[#This Row],[7]]/SUM(OO[7])</f>
        <v>6.5944046227038667E-3</v>
      </c>
      <c r="J117" s="10">
        <f>3/24*OO[[#This Row],[66 (27JUN1985 03:00:00)-Water Temperature (C)]]*OO[[#This Row],[8]]/SUM(OO[8])</f>
        <v>4.1688854605566518E-2</v>
      </c>
      <c r="K117" s="10">
        <f>3/24*OO[[#This Row],[67 (27JUN1985 06:00:00)-Water Temperature (C)]]*OO[[#This Row],[9]]/SUM(OO[9])</f>
        <v>5.8030208524561151E-2</v>
      </c>
      <c r="L117" s="10">
        <f>3/24*OO[[#This Row],[68 (27JUN1985 09:00:00)-Water Temperature (C)]]*OO[[#This Row],[10]]/SUM(OO[10])</f>
        <v>2.958045004660987E-2</v>
      </c>
      <c r="M117" s="10">
        <f>3/24*OO[[#This Row],[69 (27JUN1985 12:00:00)-Water Temperature (C)]]*OO[[#This Row],[11]]/SUM(OO[11])</f>
        <v>7.204946482403698E-3</v>
      </c>
      <c r="N117" s="10">
        <f>3/24*OO[[#This Row],[70 (27JUN1985 15:00:00)-Water Temperature (C)]]*OO[[#This Row],[12]]/SUM(OO[12])</f>
        <v>1.0576757139918937E-3</v>
      </c>
      <c r="O117" s="10">
        <f>3/24*OO[[#This Row],[71 (27JUN1985 18:00:00)-Water Temperature (C)]]*OO[[#This Row],[13]]/SUM(OO[13])</f>
        <v>1.382067974087739E-4</v>
      </c>
      <c r="P117" s="10">
        <f>3/24*OO[[#This Row],[72 (27JUN1985 21:00:00)-Water Temperature (C)]]*OO[[#This Row],[14]]/SUM(OO[14])</f>
        <v>4.0577332185936684E-5</v>
      </c>
      <c r="Q117" s="10">
        <f>3/24*OO[[#This Row],[73 (28JUN1985 00:00:00)-Water Temperature (C)]]*OO[[#This Row],[15]]/SUM(OO[15])</f>
        <v>2.8609466489480918E-5</v>
      </c>
      <c r="R117" s="10">
        <f>3/24*OO[[#This Row],[74 (28JUN1985 03:00:00)-Water Temperature (C)]]*OO[[#This Row],[16]]/SUM(OO[16])</f>
        <v>2.4712689614054507E-5</v>
      </c>
      <c r="S117" s="10">
        <f>3/24*OO[[#This Row],[75 (28JUN1985 06:00:00)-Water Temperature (C)]]*OO[[#This Row],[17]]/SUM(OO[17])</f>
        <v>2.3794033854998154E-5</v>
      </c>
      <c r="T117" s="10">
        <f>3/24*OO[[#This Row],[76 (28JUN1985 09:00:00)-Water Temperature (C)]]*OO[[#This Row],[18]]/SUM(OO[18])</f>
        <v>2.5075075534694479E-5</v>
      </c>
      <c r="U117" s="10">
        <f>3/24*OO[[#This Row],[77 (28JUN1985 12:00:00)-Water Temperature (C)]]*OO[[#This Row],[19]]/SUM(OO[19])</f>
        <v>2.6679982137707709E-5</v>
      </c>
      <c r="V117" s="10">
        <f>3/24000000*OO[[#This Row],[78 (28JUN1985 15:00:00)-Water Temperature (C)]]*OO[[#This Row],[20]]</f>
        <v>2.6332935851199996E-5</v>
      </c>
      <c r="W117" s="10">
        <f>3/24000000*OO[[#This Row],[79 (28JUN1985 18:00:00)-Water Temperature (C)]]*OO[[#This Row],[21]]</f>
        <v>2.4394416339799998E-5</v>
      </c>
      <c r="X117" s="10">
        <f>3/24000000*OO[[#This Row],[80 (28JUN1985 21:00:00)-Water Temperature (C)]]*OO[[#This Row],[22]]</f>
        <v>2.1273711643864996E-5</v>
      </c>
      <c r="Y117" s="10">
        <f>3/24000000*OO[[#This Row],[81 (29JUN1985 00:00:00)-Water Temperature (C)]]*OO[[#This Row],[23]]</f>
        <v>1.8243768207960001E-5</v>
      </c>
      <c r="Z117" s="10">
        <f>3/24000000*OO[[#This Row],[82 (29JUN1985 03:00:00)-Water Temperature (C)]]*OO[[#This Row],[24]]</f>
        <v>1.5601248023651247E-5</v>
      </c>
      <c r="AA117" s="10">
        <f>3/24000000*OO[[#This Row],[83 (29JUN1985 06:00:00)-Water Temperature (C)]]*OO[[#This Row],[25]]</f>
        <v>1.351192324922125E-5</v>
      </c>
      <c r="AB117" s="10">
        <f>3/24000000*OO[[#This Row],[84 (29JUN1985 09:00:00)-Water Temperature (C)]]*OO[[#This Row],[26]]</f>
        <v>1.1927258200493749E-5</v>
      </c>
      <c r="AC117" s="10">
        <f>3/24000000*OO[[#This Row],[85 (29JUN1985 12:00:00)-Water Temperature (C)]]*OO[[#This Row],[27]]</f>
        <v>1.0854165857999999E-5</v>
      </c>
      <c r="AD117" s="10">
        <f>3/24000000*OO[[#This Row],[86 (29JUN1985 15:00:00)-Water Temperature (C)]]*OO[[#This Row],[28]]</f>
        <v>9.9139203440075015E-6</v>
      </c>
      <c r="AE117" s="10">
        <f>3/24000000*OO[[#This Row],[88 (29JUN1985 21:00:00)-Water Temperature (C)]]*OO[[#This Row],[30]]</f>
        <v>7.8729346550775006E-6</v>
      </c>
      <c r="AF117" s="10">
        <f>3/24000000*OO[[#This Row],[88 (29JUN1985 21:00:00)-Water Temperature (C)]]*OO[[#This Row],[30]]</f>
        <v>7.8729346550775006E-6</v>
      </c>
      <c r="AG117" s="10">
        <f>3/24000000*OO[[#This Row],[89 (30JUN1985 00:00:00)-Water Temperature (C)]]*OO[[#This Row],[31]]</f>
        <v>6.6834297217349992E-6</v>
      </c>
      <c r="AH117" s="10">
        <f>3/24000000*OO[[#This Row],[90 (30JUN1985 03:00:00)-Water Temperature (C)]]*OO[[#This Row],[32]]</f>
        <v>5.6880994586000002E-6</v>
      </c>
      <c r="AI117" s="10">
        <f>3/24000000*OO[[#This Row],[91 (30JUN1985 06:00:00)-Water Temperature (C)]]*OO[[#This Row],[33]]</f>
        <v>4.9329030913500001E-6</v>
      </c>
      <c r="AJ117" s="10">
        <f>3/24000000*OO[[#This Row],[92 (30JUN1985 09:00:00)-Water Temperature (C)]]*OO[[#This Row],[34]]</f>
        <v>4.5248286770687503E-6</v>
      </c>
      <c r="AK117" s="10">
        <f>3/24000000*OO[[#This Row],[93 (30JUN1985 12:00:00)-Water Temperature (C)]]*OO[[#This Row],[35]]</f>
        <v>4.1737871873249989E-6</v>
      </c>
      <c r="AL117" s="10">
        <f>3/24000000*OO[[#This Row],[94 (30JUN1985 15:00:00)-Water Temperature (C)]]*OO[[#This Row],[36]]</f>
        <v>3.8153336811262505E-6</v>
      </c>
      <c r="AM117" s="10">
        <f>3/24000000*OO[[#This Row],[95 (30JUN1985 18:00:00)-Water Temperature (C)]]*OO[[#This Row],[37]]</f>
        <v>3.4916203117799999E-6</v>
      </c>
      <c r="AN117" s="10">
        <f>3/24000000*OO[[#This Row],[96 (30JUN1985 21:00:00)-Water Temperature (C)]]*OO[[#This Row],[38]]</f>
        <v>3.0787582009374999E-6</v>
      </c>
      <c r="AO117" s="10">
        <f>3/24000000*OO[[#This Row],[97 (01JUL1985 00:00:00)-Water Temperature (C)]]*OO[[#This Row],[39]]</f>
        <v>2.6203926515574998E-6</v>
      </c>
      <c r="AP117" s="10">
        <f>3/24000000*OO[[#This Row],[98 (01JUL1985 03:00:00)-Water Temperature (C)]]*OO[[#This Row],[40]]</f>
        <v>2.2115128435224999E-6</v>
      </c>
      <c r="AQ117" s="10">
        <f>3/24000000*OO[[#This Row],[99 (01JUL1985 06:00:00)-Water Temperature (C)]]*OO[[#This Row],[41]]</f>
        <v>1.8739918311352499E-6</v>
      </c>
      <c r="AR117" s="10">
        <f>3/24000000*OO[[#This Row],[100 (01JUL1985 09:00:00)-Water Temperature (C)]]*OO[[#This Row],[42]]</f>
        <v>1.6939661792673751E-6</v>
      </c>
      <c r="AS117" s="10">
        <f>3/24000000*OO[[#This Row],[101 (01JUL1985 12:00:00)-Water Temperature (C)]]*OO[[#This Row],[43]]</f>
        <v>1.5576286721100001E-6</v>
      </c>
      <c r="AT117" s="10">
        <f>3/24000000*OO[[#This Row],[102 (01JUL1985 15:00:00)-Water Temperature (C)]]*OO[[#This Row],[44]]</f>
        <v>1.4060543122237497E-6</v>
      </c>
      <c r="AU117" s="10">
        <f>3/24000000*OO[[#This Row],[103 (01JUL1985 18:00:00)-Water Temperature (C)]]*OO[[#This Row],[45]]</f>
        <v>1.2184530097539999E-6</v>
      </c>
      <c r="AV117" s="10">
        <f>3/24000000*OO[[#This Row],[104 (01JUL1985 21:00:00)-Water Temperature (C)]]*OO[[#This Row],[46]]</f>
        <v>9.9347487525937495E-7</v>
      </c>
      <c r="AW117" s="10">
        <f>3/24000000*OO[[#This Row],[105 (02JUL1985 00:00:00)-Water Temperature (C)]]*OO[[#This Row],[47]]</f>
        <v>7.8886169458537488E-7</v>
      </c>
      <c r="AX117" s="10">
        <f>3/24000000*OO[[#This Row],[106 (02JUL1985 03:00:00)-Water Temperature (C)]]*OO[[#This Row],[48]]</f>
        <v>6.3457576749500003E-7</v>
      </c>
      <c r="AY117" s="10">
        <f>3/24000000*OO[[#This Row],[107 (02JUL1985 06:00:00)-Water Temperature (C)]]*OO[[#This Row],[49]]</f>
        <v>5.2842771965550002E-7</v>
      </c>
      <c r="AZ117" s="10">
        <f>3/24000000*OO[[#This Row],[108 (02JUL1985 09:00:00)-Water Temperature (C)]]*OO[[#This Row],[50]]</f>
        <v>4.8020243041725002E-7</v>
      </c>
      <c r="BA117" s="10">
        <f>3/24000000*OO[[#This Row],[109 (02JUL1985 12:00:00)-Water Temperature (C)]]*OO[[#This Row],[51]]</f>
        <v>4.4510996810174997E-7</v>
      </c>
      <c r="BB117" s="10">
        <f>3/24000000*OO[[#This Row],[110 (02JUL1985 15:00:00)-Water Temperature (C)]]*OO[[#This Row],[52]]</f>
        <v>3.9930262896125003E-7</v>
      </c>
      <c r="BC117" s="10">
        <f>3/24000000*OO[[#This Row],[111 (02JUL1985 18:00:00)-Water Temperature (C)]]*OO[[#This Row],[53]]</f>
        <v>3.3230888908799993E-7</v>
      </c>
      <c r="BD117" s="10">
        <f>3/24000000*OO[[#This Row],[112 (02JUL1985 21:00:00)-Water Temperature (C)]]*OO[[#This Row],[54]]</f>
        <v>2.53087958223975E-7</v>
      </c>
      <c r="BE117" s="10">
        <f>3/24000000*OO[[#This Row],[113 (03JUL1985 00:00:00)-Water Temperature (C)]]*OO[[#This Row],[55]]</f>
        <v>1.8513868618864999E-7</v>
      </c>
      <c r="BF117" s="10">
        <f>3/24000000*OO[[#This Row],[114 (03JUL1985 03:00:00)-Water Temperature (C)]]*OO[[#This Row],[56]]</f>
        <v>1.38901142854E-7</v>
      </c>
      <c r="BG117" s="10">
        <f>3/24000000*OO[[#This Row],[115 (03JUL1985 06:00:00)-Water Temperature (C)]]*OO[[#This Row],[57]]</f>
        <v>1.1041908055468748E-7</v>
      </c>
      <c r="BH117" s="10">
        <f>3/24000000*OO[[#This Row],[116 (03JUL1985 09:00:00)-Water Temperature (C)]]*OO[[#This Row],[58]]</f>
        <v>9.7239398899999998E-8</v>
      </c>
      <c r="BI117" s="10">
        <f>3/24000000*OO[[#This Row],[117 (03JUL1985 12:00:00)-Water Temperature (C)]]*OO[[#This Row],[59]]</f>
        <v>8.7381340212812498E-8</v>
      </c>
      <c r="BJ117" s="10">
        <f>3/24000000*OO[[#This Row],[118 (03JUL1985 15:00:00)-Water Temperature (C)]]*OO[[#This Row],[60]]</f>
        <v>8.2067780244450003E-8</v>
      </c>
      <c r="BK117" s="10">
        <f>3/24000000*OO[[#This Row],[119 (03JUL1985 18:00:00)-Water Temperature (C)]]*OO[[#This Row],[61]]</f>
        <v>7.57936096766E-8</v>
      </c>
      <c r="BL117" s="10">
        <f>3/24000000*OO[[#This Row],[120 (03JUL1985 21:00:00)-Water Temperature (C)]]*OO[[#This Row],[62]]</f>
        <v>6.749801456144999E-8</v>
      </c>
      <c r="BM117" s="10">
        <f>3/24000000*OO[[#This Row],[121 (04JUL1985 00:00:00)-Water Temperature (C)]]*OO[[#This Row],[63]]</f>
        <v>5.8979561349475006E-8</v>
      </c>
      <c r="BN117" s="10">
        <f>3/24000000*OO[[#This Row],[122 (04JUL1985 03:00:00)-Water Temperature (C)]]*OO[[#This Row],[64]]</f>
        <v>5.1001870574600001E-8</v>
      </c>
      <c r="BO117" s="10">
        <f>3/24000000*OO[[#This Row],[123 (04JUL1985 06:00:00)-Water Temperature (C)]]*OO[[#This Row],[65]]</f>
        <v>4.5021525559399996E-8</v>
      </c>
      <c r="BP117" s="10">
        <f>3/24000000*OO[[#This Row],[124 (04JUL1985 09:00:00)-Water Temperature (C)]]*OO[[#This Row],[66]]</f>
        <v>4.3211851677399994E-8</v>
      </c>
      <c r="BQ117" s="10">
        <f>3/24000000*OO[[#This Row],[125 (04JUL1985 12:00:00)-Water Temperature (C)]]*OO[[#This Row],[67]]</f>
        <v>4.2820794586837499E-8</v>
      </c>
      <c r="BR117" s="10">
        <f>3/24000000*OO[[#This Row],[126 (04JUL1985 15:00:00)-Water Temperature (C)]]*OO[[#This Row],[68]]</f>
        <v>4.1858599419999996E-8</v>
      </c>
      <c r="BS117" s="10">
        <f>3/24000000*OO[[#This Row],[127 (04JUL1985 18:00:00)-Water Temperature (C)]]*OO[[#This Row],[69]]</f>
        <v>3.8829266650399994E-8</v>
      </c>
      <c r="BT117" s="10">
        <f>3/24000000*OO[[#This Row],[128 (04JUL1985 21:00:00)-Water Temperature (C)]]*OO[[#This Row],[70]]</f>
        <v>3.35233215867125E-8</v>
      </c>
      <c r="BU117" s="10">
        <f>3/24000000*OO[[#This Row],[129 (05JUL1985 00:00:00)-Water Temperature (C)]]*OO[[#This Row],[71]]</f>
        <v>2.8111224955725001E-8</v>
      </c>
      <c r="BV117" s="10">
        <f>3/24000000*OO[[#This Row],[130 (05JUL1985 03:00:00)-Water Temperature (C)]]*OO[[#This Row],[72]]</f>
        <v>2.4138825118649999E-8</v>
      </c>
      <c r="BW117" s="10">
        <f>3/24000000*OO[[#This Row],[131 (05JUL1985 06:00:00)-Water Temperature (C)]]*OO[[#This Row],[73]]</f>
        <v>2.1551943493272501E-8</v>
      </c>
      <c r="BX117" s="10">
        <f>3/24000000*OO[[#This Row],[132 (05JUL1985 09:00:00)-Water Temperature (C)]]*OO[[#This Row],[74]]</f>
        <v>2.0874892582762501E-8</v>
      </c>
      <c r="BY117" s="10">
        <f>3/24000000*OO[[#This Row],[133 (05JUL1985 12:00:00)-Water Temperature (C)]]*OO[[#This Row],[75]]</f>
        <v>2.148697261860625E-8</v>
      </c>
      <c r="BZ117" s="10">
        <f>3/24000000*OO[[#This Row],[134 (05JUL1985 15:00:00)-Water Temperature (C)]]*OO[[#This Row],[76]]</f>
        <v>2.3349918365798746E-8</v>
      </c>
      <c r="CA117" s="10">
        <f>3/24000000*OO[[#This Row],[135 (05JUL1985 18:00:00)-Water Temperature (C)]]*OO[[#This Row],[77]]</f>
        <v>2.5985206470224997E-8</v>
      </c>
      <c r="CB117" s="10">
        <f>3/24000000*OO[[#This Row],[136 (05JUL1985 21:00:00)-Water Temperature (C)]]*OO[[#This Row],[78]]</f>
        <v>2.7783741656499999E-8</v>
      </c>
      <c r="CC117" s="10">
        <f>3/24000000*OO[[#This Row],[137 (06JUL1985 00:00:00)-Water Temperature (C)]]*OO[[#This Row],[79]]</f>
        <v>2.8160687181925001E-8</v>
      </c>
      <c r="CD117" s="10">
        <f>3/24000000*OO[[#This Row],[138 (06JUL1985 03:00:00)-Water Temperature (C)]]*OO[[#This Row],[80]]</f>
        <v>2.7170882603999998E-8</v>
      </c>
      <c r="CE117" s="10">
        <f>3/24000000*OO[[#This Row],[139 (06JUL1985 06:00:00)-Water Temperature (C)]]*OO[[#This Row],[81]]</f>
        <v>2.5711239866399996E-8</v>
      </c>
      <c r="CF117" s="10">
        <f>3/24000000*OO[[#This Row],[140 (06JUL1985 09:00:00)-Water Temperature (C)]]*OO[[#This Row],[82]]</f>
        <v>2.5202056734175003E-8</v>
      </c>
      <c r="CG117" s="10">
        <f>3/24000000*OO[[#This Row],[141 (06JUL1985 12:00:00)-Water Temperature (C)]]*OO[[#This Row],[83]]</f>
        <v>2.5172787045037501E-8</v>
      </c>
      <c r="CH117" s="10">
        <f>3/24000000*OO[[#This Row],[142 (06JUL1985 15:00:00)-Water Temperature (C)]]*OO[[#This Row],[84]]</f>
        <v>2.5417736456950001E-8</v>
      </c>
      <c r="CI117" s="10">
        <f>3/24000000*OO[[#This Row],[143 (06JUL1985 18:00:00)-Water Temperature (C)]]*OO[[#This Row],[85]]</f>
        <v>2.51228927732625E-8</v>
      </c>
      <c r="CJ117" s="10">
        <f>3/24000000*OO[[#This Row],[144 (06JUL1985 21:00:00)-Water Temperature (C)]]*OO[[#This Row],[86]]</f>
        <v>2.3763095137845E-8</v>
      </c>
      <c r="CK117" s="10">
        <f>3/24000000*OO[[#This Row],[145 (07JUL1985 00:00:00)-Water Temperature (C)]]*OO[[#This Row],[87]]</f>
        <v>2.1506096264767499E-8</v>
      </c>
      <c r="CL117" s="10">
        <f>3/24000000*OO[[#This Row],[146 (07JUL1985 03:00:00)-Water Temperature (C)]]*OO[[#This Row],[88]]</f>
        <v>1.9435832960384996E-8</v>
      </c>
      <c r="CM117" s="10">
        <f>3/24000000*OO[[#This Row],[147 (07JUL1985 06:00:00)-Water Temperature (C)]]*OO[[#This Row],[89]]</f>
        <v>1.787988664206875E-8</v>
      </c>
      <c r="CN117" s="10">
        <f>3/24000000*OO[[#This Row],[148 (07JUL1985 09:00:00)-Water Temperature (C)]]*OO[[#This Row],[90]]</f>
        <v>1.7408296846555E-8</v>
      </c>
      <c r="CO117" s="10">
        <f>3/24000000*OO[[#This Row],[149 (07JUL1985 12:00:00)-Water Temperature (C)]]*OO[[#This Row],[91]]</f>
        <v>1.7768329091729998E-8</v>
      </c>
      <c r="CP117" s="10">
        <f>3/24000000*OO[[#This Row],[150 (07JUL1985 15:00:00)-Water Temperature (C)]]*OO[[#This Row],[92]]</f>
        <v>1.7768329091729998E-8</v>
      </c>
      <c r="CQ117" s="10">
        <f>3/24000000*OO[[#This Row],[151 (07JUL1985 18:00:00)-Water Temperature (C)]]*OO[[#This Row],[93]]</f>
        <v>1.7768329091729998E-8</v>
      </c>
      <c r="CR117" s="10">
        <f>3/24000000*OO[[#This Row],[152 (07JUL1985 21:00:00)-Water Temperature (C)]]*OO[[#This Row],[94]]</f>
        <v>1.7768329091729998E-8</v>
      </c>
      <c r="CS117" s="10">
        <f>3/24000000*OO[[#This Row],[153 (08JUL1985 00:00:00)-Water Temperature (C)]]*OO[[#This Row],[95]]</f>
        <v>1.7768329091729998E-8</v>
      </c>
      <c r="CT117" s="10">
        <f>3/24000000*OO[[#This Row],[154 (08JUL1985 03:00:00)-Water Temperature (C)]]*OO[[#This Row],[96]]</f>
        <v>1.7768329091729998E-8</v>
      </c>
      <c r="CU117" s="10">
        <f>3/24000000*OO[[#This Row],[155 (08JUL1985 06:00:00)-Water Temperature (C)]]*OO[[#This Row],[97]]</f>
        <v>1.7768329091729998E-8</v>
      </c>
      <c r="CV117" s="10">
        <f>3/24000000*OO[[#This Row],[156 (08JUL1985 09:00:00)-Water Temperature (C)]]*OO[[#This Row],[98]]</f>
        <v>1.7768329091729998E-8</v>
      </c>
      <c r="CW117" s="10">
        <f>3/24000000*OO[[#This Row],[157 (08JUL1985 12:00:00)-Water Temperature (C)]]*OO[[#This Row],[99]]</f>
        <v>1.7768329091729998E-8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1.397685261341974E-32</v>
      </c>
      <c r="F118" s="10">
        <f>3/24*OO[[#This Row],[62 (26JUN1985 15:00:00)-Water Temperature (C)]]*OO[[#This Row],[4]]/SUM(OO[4])</f>
        <v>2.3142600233300787E-20</v>
      </c>
      <c r="G118" s="10">
        <f>3/24*OO[[#This Row],[63 (26JUN1985 18:00:00)-Water Temperature (C)]]*OO[[#This Row],[5]]/SUM(OO[5])</f>
        <v>3.9487757484318442E-9</v>
      </c>
      <c r="H118" s="10">
        <f>3/24*OO[[#This Row],[64 (26JUN1985 21:00:00)-Water Temperature (C)]]*OO[[#This Row],[6]]/SUM(OO[6])</f>
        <v>6.7279960926326863E-5</v>
      </c>
      <c r="I118" s="10">
        <f>3/24*OO[[#This Row],[65 (27JUN1985 00:00:00)-Water Temperature (C)]]*OO[[#This Row],[7]]/SUM(OO[7])</f>
        <v>5.5931272702479246E-3</v>
      </c>
      <c r="J118" s="10">
        <f>3/24*OO[[#This Row],[66 (27JUN1985 03:00:00)-Water Temperature (C)]]*OO[[#This Row],[8]]/SUM(OO[8])</f>
        <v>4.0252715215734702E-2</v>
      </c>
      <c r="K118" s="10">
        <f>3/24*OO[[#This Row],[67 (27JUN1985 06:00:00)-Water Temperature (C)]]*OO[[#This Row],[9]]/SUM(OO[9])</f>
        <v>6.1590455523577857E-2</v>
      </c>
      <c r="L118" s="10">
        <f>3/24*OO[[#This Row],[68 (27JUN1985 09:00:00)-Water Temperature (C)]]*OO[[#This Row],[10]]/SUM(OO[10])</f>
        <v>3.3704003577718793E-2</v>
      </c>
      <c r="M118" s="10">
        <f>3/24*OO[[#This Row],[69 (27JUN1985 12:00:00)-Water Temperature (C)]]*OO[[#This Row],[11]]/SUM(OO[11])</f>
        <v>8.6493110249388477E-3</v>
      </c>
      <c r="N118" s="10">
        <f>3/24*OO[[#This Row],[70 (27JUN1985 15:00:00)-Water Temperature (C)]]*OO[[#This Row],[12]]/SUM(OO[12])</f>
        <v>1.3103935000897452E-3</v>
      </c>
      <c r="O118" s="10">
        <f>3/24*OO[[#This Row],[71 (27JUN1985 18:00:00)-Water Temperature (C)]]*OO[[#This Row],[13]]/SUM(OO[13])</f>
        <v>1.6756320784927124E-4</v>
      </c>
      <c r="P118" s="10">
        <f>3/24*OO[[#This Row],[72 (27JUN1985 21:00:00)-Water Temperature (C)]]*OO[[#This Row],[14]]/SUM(OO[14])</f>
        <v>4.4156565208977727E-5</v>
      </c>
      <c r="Q118" s="10">
        <f>3/24*OO[[#This Row],[73 (28JUN1985 00:00:00)-Water Temperature (C)]]*OO[[#This Row],[15]]/SUM(OO[15])</f>
        <v>2.9695057218412052E-5</v>
      </c>
      <c r="R118" s="10">
        <f>3/24*OO[[#This Row],[74 (28JUN1985 03:00:00)-Water Temperature (C)]]*OO[[#This Row],[16]]/SUM(OO[16])</f>
        <v>2.5240353587876334E-5</v>
      </c>
      <c r="S118" s="10">
        <f>3/24*OO[[#This Row],[75 (28JUN1985 06:00:00)-Water Temperature (C)]]*OO[[#This Row],[17]]/SUM(OO[17])</f>
        <v>2.3876353857960159E-5</v>
      </c>
      <c r="T118" s="10">
        <f>3/24*OO[[#This Row],[76 (28JUN1985 09:00:00)-Water Temperature (C)]]*OO[[#This Row],[18]]/SUM(OO[18])</f>
        <v>2.4867120086953627E-5</v>
      </c>
      <c r="U118" s="10">
        <f>3/24*OO[[#This Row],[77 (28JUN1985 12:00:00)-Water Temperature (C)]]*OO[[#This Row],[19]]/SUM(OO[19])</f>
        <v>2.6309247686376659E-5</v>
      </c>
      <c r="V118" s="10">
        <f>3/24000000*OO[[#This Row],[78 (28JUN1985 15:00:00)-Water Temperature (C)]]*OO[[#This Row],[20]]</f>
        <v>2.5846152014025001E-5</v>
      </c>
      <c r="W118" s="10">
        <f>3/24000000*OO[[#This Row],[79 (28JUN1985 18:00:00)-Water Temperature (C)]]*OO[[#This Row],[21]]</f>
        <v>2.3892216045974999E-5</v>
      </c>
      <c r="X118" s="10">
        <f>3/24000000*OO[[#This Row],[80 (28JUN1985 21:00:00)-Water Temperature (C)]]*OO[[#This Row],[22]]</f>
        <v>2.0836819625531249E-5</v>
      </c>
      <c r="Y118" s="10">
        <f>3/24000000*OO[[#This Row],[81 (29JUN1985 00:00:00)-Water Temperature (C)]]*OO[[#This Row],[23]]</f>
        <v>1.7831931413049998E-5</v>
      </c>
      <c r="Z118" s="10">
        <f>3/24000000*OO[[#This Row],[82 (29JUN1985 03:00:00)-Water Temperature (C)]]*OO[[#This Row],[24]]</f>
        <v>1.5203281754168748E-5</v>
      </c>
      <c r="AA118" s="10">
        <f>3/24000000*OO[[#This Row],[83 (29JUN1985 06:00:00)-Water Temperature (C)]]*OO[[#This Row],[25]]</f>
        <v>1.3106875469229998E-5</v>
      </c>
      <c r="AB118" s="10">
        <f>3/24000000*OO[[#This Row],[84 (29JUN1985 09:00:00)-Water Temperature (C)]]*OO[[#This Row],[26]]</f>
        <v>1.152693210708E-5</v>
      </c>
      <c r="AC118" s="10">
        <f>3/24000000*OO[[#This Row],[85 (29JUN1985 12:00:00)-Water Temperature (C)]]*OO[[#This Row],[27]]</f>
        <v>1.0441283673964998E-5</v>
      </c>
      <c r="AD118" s="10">
        <f>3/24000000*OO[[#This Row],[86 (29JUN1985 15:00:00)-Water Temperature (C)]]*OO[[#This Row],[28]]</f>
        <v>9.4907392515E-6</v>
      </c>
      <c r="AE118" s="10">
        <f>3/24000000*OO[[#This Row],[88 (29JUN1985 21:00:00)-Water Temperature (C)]]*OO[[#This Row],[30]]</f>
        <v>7.4856168710399993E-6</v>
      </c>
      <c r="AF118" s="10">
        <f>3/24000000*OO[[#This Row],[88 (29JUN1985 21:00:00)-Water Temperature (C)]]*OO[[#This Row],[30]]</f>
        <v>7.4856168710399993E-6</v>
      </c>
      <c r="AG118" s="10">
        <f>3/24000000*OO[[#This Row],[89 (30JUN1985 00:00:00)-Water Temperature (C)]]*OO[[#This Row],[31]]</f>
        <v>6.3446473005799985E-6</v>
      </c>
      <c r="AH118" s="10">
        <f>3/24000000*OO[[#This Row],[90 (30JUN1985 03:00:00)-Water Temperature (C)]]*OO[[#This Row],[32]]</f>
        <v>5.3857919481449995E-6</v>
      </c>
      <c r="AI118" s="10">
        <f>3/24000000*OO[[#This Row],[91 (30JUN1985 06:00:00)-Water Temperature (C)]]*OO[[#This Row],[33]]</f>
        <v>4.6523007795075005E-6</v>
      </c>
      <c r="AJ118" s="10">
        <f>3/24000000*OO[[#This Row],[92 (30JUN1985 09:00:00)-Water Temperature (C)]]*OO[[#This Row],[34]]</f>
        <v>4.25164140162E-6</v>
      </c>
      <c r="AK118" s="10">
        <f>3/24000000*OO[[#This Row],[93 (30JUN1985 12:00:00)-Water Temperature (C)]]*OO[[#This Row],[35]]</f>
        <v>3.9062371081375E-6</v>
      </c>
      <c r="AL118" s="10">
        <f>3/24000000*OO[[#This Row],[94 (30JUN1985 15:00:00)-Water Temperature (C)]]*OO[[#This Row],[36]]</f>
        <v>3.5549613250025001E-6</v>
      </c>
      <c r="AM118" s="10">
        <f>3/24000000*OO[[#This Row],[95 (30JUN1985 18:00:00)-Water Temperature (C)]]*OO[[#This Row],[37]]</f>
        <v>3.2431604492599999E-6</v>
      </c>
      <c r="AN118" s="10">
        <f>3/24000000*OO[[#This Row],[96 (30JUN1985 21:00:00)-Water Temperature (C)]]*OO[[#This Row],[38]]</f>
        <v>2.8547185494425E-6</v>
      </c>
      <c r="AO118" s="10">
        <f>3/24000000*OO[[#This Row],[97 (01JUL1985 00:00:00)-Water Temperature (C)]]*OO[[#This Row],[39]]</f>
        <v>2.4244651445849995E-6</v>
      </c>
      <c r="AP118" s="10">
        <f>3/24000000*OO[[#This Row],[98 (01JUL1985 03:00:00)-Water Temperature (C)]]*OO[[#This Row],[40]]</f>
        <v>2.0427871680506252E-6</v>
      </c>
      <c r="AQ118" s="10">
        <f>3/24000000*OO[[#This Row],[99 (01JUL1985 06:00:00)-Water Temperature (C)]]*OO[[#This Row],[41]]</f>
        <v>1.7272652496082497E-6</v>
      </c>
      <c r="AR118" s="10">
        <f>3/24000000*OO[[#This Row],[100 (01JUL1985 09:00:00)-Water Temperature (C)]]*OO[[#This Row],[42]]</f>
        <v>1.5561593298884998E-6</v>
      </c>
      <c r="AS118" s="10">
        <f>3/24000000*OO[[#This Row],[101 (01JUL1985 12:00:00)-Water Temperature (C)]]*OO[[#This Row],[43]]</f>
        <v>1.4286642097524999E-6</v>
      </c>
      <c r="AT118" s="10">
        <f>3/24000000*OO[[#This Row],[102 (01JUL1985 15:00:00)-Water Temperature (C)]]*OO[[#This Row],[44]]</f>
        <v>1.2893326937907501E-6</v>
      </c>
      <c r="AU118" s="10">
        <f>3/24000000*OO[[#This Row],[103 (01JUL1985 18:00:00)-Water Temperature (C)]]*OO[[#This Row],[45]]</f>
        <v>1.1175865622325E-6</v>
      </c>
      <c r="AV118" s="10">
        <f>3/24000000*OO[[#This Row],[104 (01JUL1985 21:00:00)-Water Temperature (C)]]*OO[[#This Row],[46]]</f>
        <v>9.0977281253100009E-7</v>
      </c>
      <c r="AW118" s="10">
        <f>3/24000000*OO[[#This Row],[105 (02JUL1985 00:00:00)-Water Temperature (C)]]*OO[[#This Row],[47]]</f>
        <v>7.2112885243087498E-7</v>
      </c>
      <c r="AX118" s="10">
        <f>3/24000000*OO[[#This Row],[106 (02JUL1985 03:00:00)-Water Temperature (C)]]*OO[[#This Row],[48]]</f>
        <v>5.7869446796199999E-7</v>
      </c>
      <c r="AY118" s="10">
        <f>3/24000000*OO[[#This Row],[107 (02JUL1985 06:00:00)-Water Temperature (C)]]*OO[[#This Row],[49]]</f>
        <v>4.8052359980449987E-7</v>
      </c>
      <c r="AZ118" s="10">
        <f>3/24000000*OO[[#This Row],[108 (02JUL1985 09:00:00)-Water Temperature (C)]]*OO[[#This Row],[50]]</f>
        <v>4.3555341503399996E-7</v>
      </c>
      <c r="BA118" s="10">
        <f>3/24000000*OO[[#This Row],[109 (02JUL1985 12:00:00)-Water Temperature (C)]]*OO[[#This Row],[51]]</f>
        <v>4.0387575928500002E-7</v>
      </c>
      <c r="BB118" s="10">
        <f>3/24000000*OO[[#This Row],[110 (02JUL1985 15:00:00)-Water Temperature (C)]]*OO[[#This Row],[52]]</f>
        <v>3.6362286851799993E-7</v>
      </c>
      <c r="BC118" s="10">
        <f>3/24000000*OO[[#This Row],[111 (02JUL1985 18:00:00)-Water Temperature (C)]]*OO[[#This Row],[53]]</f>
        <v>3.0421099916149998E-7</v>
      </c>
      <c r="BD118" s="10">
        <f>3/24000000*OO[[#This Row],[112 (02JUL1985 21:00:00)-Water Temperature (C)]]*OO[[#This Row],[54]]</f>
        <v>2.322730936656375E-7</v>
      </c>
      <c r="BE118" s="10">
        <f>3/24000000*OO[[#This Row],[113 (03JUL1985 00:00:00)-Water Temperature (C)]]*OO[[#This Row],[55]]</f>
        <v>1.6979678926693748E-7</v>
      </c>
      <c r="BF118" s="10">
        <f>3/24000000*OO[[#This Row],[114 (03JUL1985 03:00:00)-Water Temperature (C)]]*OO[[#This Row],[56]]</f>
        <v>1.2694033732926251E-7</v>
      </c>
      <c r="BG118" s="10">
        <f>3/24000000*OO[[#This Row],[115 (03JUL1985 06:00:00)-Water Temperature (C)]]*OO[[#This Row],[57]]</f>
        <v>1.0046900690861249E-7</v>
      </c>
      <c r="BH118" s="10">
        <f>3/24000000*OO[[#This Row],[116 (03JUL1985 09:00:00)-Water Temperature (C)]]*OO[[#This Row],[58]]</f>
        <v>8.8039024735087491E-8</v>
      </c>
      <c r="BI118" s="10">
        <f>3/24000000*OO[[#This Row],[117 (03JUL1985 12:00:00)-Water Temperature (C)]]*OO[[#This Row],[59]]</f>
        <v>7.8898982949474989E-8</v>
      </c>
      <c r="BJ118" s="10">
        <f>3/24000000*OO[[#This Row],[118 (03JUL1985 15:00:00)-Water Temperature (C)]]*OO[[#This Row],[60]]</f>
        <v>7.4139782938000002E-8</v>
      </c>
      <c r="BK118" s="10">
        <f>3/24000000*OO[[#This Row],[119 (03JUL1985 18:00:00)-Water Temperature (C)]]*OO[[#This Row],[61]]</f>
        <v>6.8535923084999992E-8</v>
      </c>
      <c r="BL118" s="10">
        <f>3/24000000*OO[[#This Row],[120 (03JUL1985 21:00:00)-Water Temperature (C)]]*OO[[#This Row],[62]]</f>
        <v>6.100818136964999E-8</v>
      </c>
      <c r="BM118" s="10">
        <f>3/24000000*OO[[#This Row],[121 (04JUL1985 00:00:00)-Water Temperature (C)]]*OO[[#This Row],[63]]</f>
        <v>5.3303389079237496E-8</v>
      </c>
      <c r="BN118" s="10">
        <f>3/24000000*OO[[#This Row],[122 (04JUL1985 03:00:00)-Water Temperature (C)]]*OO[[#This Row],[64]]</f>
        <v>4.6110060289424997E-8</v>
      </c>
      <c r="BO118" s="10">
        <f>3/24000000*OO[[#This Row],[123 (04JUL1985 06:00:00)-Water Temperature (C)]]*OO[[#This Row],[65]]</f>
        <v>4.0688226697824996E-8</v>
      </c>
      <c r="BP118" s="10">
        <f>3/24000000*OO[[#This Row],[124 (04JUL1985 09:00:00)-Water Temperature (C)]]*OO[[#This Row],[66]]</f>
        <v>3.8996472582937496E-8</v>
      </c>
      <c r="BQ118" s="10">
        <f>3/24000000*OO[[#This Row],[125 (04JUL1985 12:00:00)-Water Temperature (C)]]*OO[[#This Row],[67]]</f>
        <v>3.8631487910399995E-8</v>
      </c>
      <c r="BR118" s="10">
        <f>3/24000000*OO[[#This Row],[126 (04JUL1985 15:00:00)-Water Temperature (C)]]*OO[[#This Row],[68]]</f>
        <v>3.7848387934874999E-8</v>
      </c>
      <c r="BS118" s="10">
        <f>3/24000000*OO[[#This Row],[127 (04JUL1985 18:00:00)-Water Temperature (C)]]*OO[[#This Row],[69]]</f>
        <v>3.52394907923E-8</v>
      </c>
      <c r="BT118" s="10">
        <f>3/24000000*OO[[#This Row],[128 (04JUL1985 21:00:00)-Water Temperature (C)]]*OO[[#This Row],[70]]</f>
        <v>3.0460333812149999E-8</v>
      </c>
      <c r="BU118" s="10">
        <f>3/24000000*OO[[#This Row],[129 (05JUL1985 00:00:00)-Water Temperature (C)]]*OO[[#This Row],[71]]</f>
        <v>2.5504498781162498E-8</v>
      </c>
      <c r="BV118" s="10">
        <f>3/24000000*OO[[#This Row],[130 (05JUL1985 03:00:00)-Water Temperature (C)]]*OO[[#This Row],[72]]</f>
        <v>2.1845068989382498E-8</v>
      </c>
      <c r="BW118" s="10">
        <f>3/24000000*OO[[#This Row],[131 (05JUL1985 06:00:00)-Water Temperature (C)]]*OO[[#This Row],[73]]</f>
        <v>1.94463288550125E-8</v>
      </c>
      <c r="BX118" s="10">
        <f>3/24000000*OO[[#This Row],[132 (05JUL1985 09:00:00)-Water Temperature (C)]]*OO[[#This Row],[74]]</f>
        <v>1.8766575691324997E-8</v>
      </c>
      <c r="BY118" s="10">
        <f>3/24000000*OO[[#This Row],[133 (05JUL1985 12:00:00)-Water Temperature (C)]]*OO[[#This Row],[75]]</f>
        <v>1.9208355772000002E-8</v>
      </c>
      <c r="BZ118" s="10">
        <f>3/24000000*OO[[#This Row],[134 (05JUL1985 15:00:00)-Water Temperature (C)]]*OO[[#This Row],[76]]</f>
        <v>2.0776041150474999E-8</v>
      </c>
      <c r="CA118" s="10">
        <f>3/24000000*OO[[#This Row],[135 (05JUL1985 18:00:00)-Water Temperature (C)]]*OO[[#This Row],[77]]</f>
        <v>2.3092643662359998E-8</v>
      </c>
      <c r="CB118" s="10">
        <f>3/24000000*OO[[#This Row],[136 (05JUL1985 21:00:00)-Water Temperature (C)]]*OO[[#This Row],[78]]</f>
        <v>2.4772042367686244E-8</v>
      </c>
      <c r="CC118" s="10">
        <f>3/24000000*OO[[#This Row],[137 (06JUL1985 00:00:00)-Water Temperature (C)]]*OO[[#This Row],[79]]</f>
        <v>2.5200118343137499E-8</v>
      </c>
      <c r="CD118" s="10">
        <f>3/24000000*OO[[#This Row],[138 (06JUL1985 03:00:00)-Water Temperature (C)]]*OO[[#This Row],[80]]</f>
        <v>2.4405872524150002E-8</v>
      </c>
      <c r="CE118" s="10">
        <f>3/24000000*OO[[#This Row],[139 (06JUL1985 06:00:00)-Water Temperature (C)]]*OO[[#This Row],[81]]</f>
        <v>2.3150099679450001E-8</v>
      </c>
      <c r="CF118" s="10">
        <f>3/24000000*OO[[#This Row],[140 (06JUL1985 09:00:00)-Water Temperature (C)]]*OO[[#This Row],[82]]</f>
        <v>2.2713200142187497E-8</v>
      </c>
      <c r="CG118" s="10">
        <f>3/24000000*OO[[#This Row],[141 (06JUL1985 12:00:00)-Water Temperature (C)]]*OO[[#This Row],[83]]</f>
        <v>2.2683018497174999E-8</v>
      </c>
      <c r="CH118" s="10">
        <f>3/24000000*OO[[#This Row],[142 (06JUL1985 15:00:00)-Water Temperature (C)]]*OO[[#This Row],[84]]</f>
        <v>2.2899785791084999E-8</v>
      </c>
      <c r="CI118" s="10">
        <f>3/24000000*OO[[#This Row],[143 (06JUL1985 18:00:00)-Water Temperature (C)]]*OO[[#This Row],[85]]</f>
        <v>2.2654758532139998E-8</v>
      </c>
      <c r="CJ118" s="10">
        <f>3/24000000*OO[[#This Row],[144 (06JUL1985 21:00:00)-Water Temperature (C)]]*OO[[#This Row],[86]]</f>
        <v>2.1436389968968749E-8</v>
      </c>
      <c r="CK118" s="10">
        <f>3/24000000*OO[[#This Row],[145 (07JUL1985 00:00:00)-Water Temperature (C)]]*OO[[#This Row],[87]]</f>
        <v>1.9401721134956248E-8</v>
      </c>
      <c r="CL118" s="10">
        <f>3/24000000*OO[[#This Row],[146 (07JUL1985 03:00:00)-Water Temperature (C)]]*OO[[#This Row],[88]]</f>
        <v>1.7525230794678748E-8</v>
      </c>
      <c r="CM118" s="10">
        <f>3/24000000*OO[[#This Row],[147 (07JUL1985 06:00:00)-Water Temperature (C)]]*OO[[#This Row],[89]]</f>
        <v>1.6099966690200004E-8</v>
      </c>
      <c r="CN118" s="10">
        <f>3/24000000*OO[[#This Row],[148 (07JUL1985 09:00:00)-Water Temperature (C)]]*OO[[#This Row],[90]]</f>
        <v>1.563986990922625E-8</v>
      </c>
      <c r="CO118" s="10">
        <f>3/24000000*OO[[#This Row],[149 (07JUL1985 12:00:00)-Water Temperature (C)]]*OO[[#This Row],[91]]</f>
        <v>1.5937689983115001E-8</v>
      </c>
      <c r="CP118" s="10">
        <f>3/24000000*OO[[#This Row],[150 (07JUL1985 15:00:00)-Water Temperature (C)]]*OO[[#This Row],[92]]</f>
        <v>1.5937689983115001E-8</v>
      </c>
      <c r="CQ118" s="10">
        <f>3/24000000*OO[[#This Row],[151 (07JUL1985 18:00:00)-Water Temperature (C)]]*OO[[#This Row],[93]]</f>
        <v>1.5937689983115001E-8</v>
      </c>
      <c r="CR118" s="10">
        <f>3/24000000*OO[[#This Row],[152 (07JUL1985 21:00:00)-Water Temperature (C)]]*OO[[#This Row],[94]]</f>
        <v>1.5937689983115001E-8</v>
      </c>
      <c r="CS118" s="10">
        <f>3/24000000*OO[[#This Row],[153 (08JUL1985 00:00:00)-Water Temperature (C)]]*OO[[#This Row],[95]]</f>
        <v>1.5937689983115001E-8</v>
      </c>
      <c r="CT118" s="10">
        <f>3/24000000*OO[[#This Row],[154 (08JUL1985 03:00:00)-Water Temperature (C)]]*OO[[#This Row],[96]]</f>
        <v>1.5937689983115001E-8</v>
      </c>
      <c r="CU118" s="10">
        <f>3/24000000*OO[[#This Row],[155 (08JUL1985 06:00:00)-Water Temperature (C)]]*OO[[#This Row],[97]]</f>
        <v>1.5937689983115001E-8</v>
      </c>
      <c r="CV118" s="10">
        <f>3/24000000*OO[[#This Row],[156 (08JUL1985 09:00:00)-Water Temperature (C)]]*OO[[#This Row],[98]]</f>
        <v>1.5937689983115001E-8</v>
      </c>
      <c r="CW118" s="10">
        <f>3/24000000*OO[[#This Row],[157 (08JUL1985 12:00:00)-Water Temperature (C)]]*OO[[#This Row],[99]]</f>
        <v>1.5937689983115001E-8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4.218797262527783E-33</v>
      </c>
      <c r="F119" s="10">
        <f>3/24*OO[[#This Row],[62 (26JUN1985 15:00:00)-Water Temperature (C)]]*OO[[#This Row],[4]]/SUM(OO[4])</f>
        <v>7.2152652047503001E-21</v>
      </c>
      <c r="G119" s="10">
        <f>3/24*OO[[#This Row],[63 (26JUN1985 18:00:00)-Water Temperature (C)]]*OO[[#This Row],[5]]/SUM(OO[5])</f>
        <v>1.6499808747952643E-9</v>
      </c>
      <c r="H119" s="10">
        <f>3/24*OO[[#This Row],[64 (26JUN1985 21:00:00)-Water Temperature (C)]]*OO[[#This Row],[6]]/SUM(OO[6])</f>
        <v>5.4096758361308868E-5</v>
      </c>
      <c r="I119" s="10">
        <f>3/24*OO[[#This Row],[65 (27JUN1985 00:00:00)-Water Temperature (C)]]*OO[[#This Row],[7]]/SUM(OO[7])</f>
        <v>5.5576233982133644E-3</v>
      </c>
      <c r="J119" s="10">
        <f>3/24*OO[[#This Row],[66 (27JUN1985 03:00:00)-Water Temperature (C)]]*OO[[#This Row],[8]]/SUM(OO[8])</f>
        <v>4.5942019861454908E-2</v>
      </c>
      <c r="K119" s="10">
        <f>3/24*OO[[#This Row],[67 (27JUN1985 06:00:00)-Water Temperature (C)]]*OO[[#This Row],[9]]/SUM(OO[9])</f>
        <v>7.7677568287645882E-2</v>
      </c>
      <c r="L119" s="10">
        <f>3/24*OO[[#This Row],[68 (27JUN1985 09:00:00)-Water Temperature (C)]]*OO[[#This Row],[10]]/SUM(OO[10])</f>
        <v>4.5817209331258262E-2</v>
      </c>
      <c r="M119" s="10">
        <f>3/24*OO[[#This Row],[69 (27JUN1985 12:00:00)-Water Temperature (C)]]*OO[[#This Row],[11]]/SUM(OO[11])</f>
        <v>1.242365044162501E-2</v>
      </c>
      <c r="N119" s="10">
        <f>3/24*OO[[#This Row],[70 (27JUN1985 15:00:00)-Water Temperature (C)]]*OO[[#This Row],[12]]/SUM(OO[12])</f>
        <v>1.9500499689580778E-3</v>
      </c>
      <c r="O119" s="10">
        <f>3/24*OO[[#This Row],[71 (27JUN1985 18:00:00)-Water Temperature (C)]]*OO[[#This Row],[13]]/SUM(OO[13])</f>
        <v>2.4658410460287649E-4</v>
      </c>
      <c r="P119" s="10">
        <f>3/24*OO[[#This Row],[72 (27JUN1985 21:00:00)-Water Temperature (C)]]*OO[[#This Row],[14]]/SUM(OO[14])</f>
        <v>5.8767498110939927E-5</v>
      </c>
      <c r="Q119" s="10">
        <f>3/24*OO[[#This Row],[73 (28JUN1985 00:00:00)-Water Temperature (C)]]*OO[[#This Row],[15]]/SUM(OO[15])</f>
        <v>3.767318201032967E-5</v>
      </c>
      <c r="R119" s="10">
        <f>3/24*OO[[#This Row],[74 (28JUN1985 03:00:00)-Water Temperature (C)]]*OO[[#This Row],[16]]/SUM(OO[16])</f>
        <v>3.1677854892602139E-5</v>
      </c>
      <c r="S119" s="10">
        <f>3/24*OO[[#This Row],[75 (28JUN1985 06:00:00)-Water Temperature (C)]]*OO[[#This Row],[17]]/SUM(OO[17])</f>
        <v>2.9640003285330034E-5</v>
      </c>
      <c r="T119" s="10">
        <f>3/24*OO[[#This Row],[76 (28JUN1985 09:00:00)-Water Temperature (C)]]*OO[[#This Row],[18]]/SUM(OO[18])</f>
        <v>3.0692546303984835E-5</v>
      </c>
      <c r="U119" s="10">
        <f>3/24*OO[[#This Row],[77 (28JUN1985 12:00:00)-Water Temperature (C)]]*OO[[#This Row],[19]]/SUM(OO[19])</f>
        <v>3.2505031813692639E-5</v>
      </c>
      <c r="V119" s="10">
        <f>3/24000000*OO[[#This Row],[78 (28JUN1985 15:00:00)-Water Temperature (C)]]*OO[[#This Row],[20]]</f>
        <v>3.2015045714649999E-5</v>
      </c>
      <c r="W119" s="10">
        <f>3/24000000*OO[[#This Row],[79 (28JUN1985 18:00:00)-Water Temperature (C)]]*OO[[#This Row],[21]]</f>
        <v>2.956999465085E-5</v>
      </c>
      <c r="X119" s="10">
        <f>3/24000000*OO[[#This Row],[80 (28JUN1985 21:00:00)-Water Temperature (C)]]*OO[[#This Row],[22]]</f>
        <v>2.5740035868675002E-5</v>
      </c>
      <c r="Y119" s="10">
        <f>3/24000000*OO[[#This Row],[81 (29JUN1985 00:00:00)-Water Temperature (C)]]*OO[[#This Row],[23]]</f>
        <v>2.1936642434437501E-5</v>
      </c>
      <c r="Z119" s="10">
        <f>3/24000000*OO[[#This Row],[82 (29JUN1985 03:00:00)-Water Temperature (C)]]*OO[[#This Row],[24]]</f>
        <v>1.8608143586319997E-5</v>
      </c>
      <c r="AA119" s="10">
        <f>3/24000000*OO[[#This Row],[83 (29JUN1985 06:00:00)-Water Temperature (C)]]*OO[[#This Row],[25]]</f>
        <v>1.5983946767744999E-5</v>
      </c>
      <c r="AB119" s="10">
        <f>3/24000000*OO[[#This Row],[84 (29JUN1985 09:00:00)-Water Temperature (C)]]*OO[[#This Row],[26]]</f>
        <v>1.4076590588051251E-5</v>
      </c>
      <c r="AC119" s="10">
        <f>3/24000000*OO[[#This Row],[85 (29JUN1985 12:00:00)-Water Temperature (C)]]*OO[[#This Row],[27]]</f>
        <v>1.2766893399259998E-5</v>
      </c>
      <c r="AD119" s="10">
        <f>3/24000000*OO[[#This Row],[86 (29JUN1985 15:00:00)-Water Temperature (C)]]*OO[[#This Row],[28]]</f>
        <v>1.1624886148375001E-5</v>
      </c>
      <c r="AE119" s="10">
        <f>3/24000000*OO[[#This Row],[88 (29JUN1985 21:00:00)-Water Temperature (C)]]*OO[[#This Row],[30]]</f>
        <v>9.2146157267312507E-6</v>
      </c>
      <c r="AF119" s="10">
        <f>3/24000000*OO[[#This Row],[88 (29JUN1985 21:00:00)-Water Temperature (C)]]*OO[[#This Row],[30]]</f>
        <v>9.2146157267312507E-6</v>
      </c>
      <c r="AG119" s="10">
        <f>3/24000000*OO[[#This Row],[89 (30JUN1985 00:00:00)-Water Temperature (C)]]*OO[[#This Row],[31]]</f>
        <v>7.8248491405649998E-6</v>
      </c>
      <c r="AH119" s="10">
        <f>3/24000000*OO[[#This Row],[90 (30JUN1985 03:00:00)-Water Temperature (C)]]*OO[[#This Row],[32]]</f>
        <v>6.648913963135E-6</v>
      </c>
      <c r="AI119" s="10">
        <f>3/24000000*OO[[#This Row],[91 (30JUN1985 06:00:00)-Water Temperature (C)]]*OO[[#This Row],[33]]</f>
        <v>5.7417609751124998E-6</v>
      </c>
      <c r="AJ119" s="10">
        <f>3/24000000*OO[[#This Row],[92 (30JUN1985 09:00:00)-Water Temperature (C)]]*OO[[#This Row],[34]]</f>
        <v>5.2508093180250001E-6</v>
      </c>
      <c r="AK119" s="10">
        <f>3/24000000*OO[[#This Row],[93 (30JUN1985 12:00:00)-Water Temperature (C)]]*OO[[#This Row],[35]]</f>
        <v>4.8304569111175002E-6</v>
      </c>
      <c r="AL119" s="10">
        <f>3/24000000*OO[[#This Row],[94 (30JUN1985 15:00:00)-Water Temperature (C)]]*OO[[#This Row],[36]]</f>
        <v>4.400253425906249E-6</v>
      </c>
      <c r="AM119" s="10">
        <f>3/24000000*OO[[#This Row],[95 (30JUN1985 18:00:00)-Water Temperature (C)]]*OO[[#This Row],[37]]</f>
        <v>4.0196133979000003E-6</v>
      </c>
      <c r="AN119" s="10">
        <f>3/24000000*OO[[#This Row],[96 (30JUN1985 21:00:00)-Water Temperature (C)]]*OO[[#This Row],[38]]</f>
        <v>3.5455516331699993E-6</v>
      </c>
      <c r="AO119" s="10">
        <f>3/24000000*OO[[#This Row],[97 (01JUL1985 00:00:00)-Water Temperature (C)]]*OO[[#This Row],[39]]</f>
        <v>3.0148311214799996E-6</v>
      </c>
      <c r="AP119" s="10">
        <f>3/24000000*OO[[#This Row],[98 (01JUL1985 03:00:00)-Water Temperature (C)]]*OO[[#This Row],[40]]</f>
        <v>2.5444505535312502E-6</v>
      </c>
      <c r="AQ119" s="10">
        <f>3/24000000*OO[[#This Row],[99 (01JUL1985 06:00:00)-Water Temperature (C)]]*OO[[#This Row],[41]]</f>
        <v>2.1535170606187498E-6</v>
      </c>
      <c r="AR119" s="10">
        <f>3/24000000*OO[[#This Row],[100 (01JUL1985 09:00:00)-Water Temperature (C)]]*OO[[#This Row],[42]]</f>
        <v>1.9412215731000002E-6</v>
      </c>
      <c r="AS119" s="10">
        <f>3/24000000*OO[[#This Row],[101 (01JUL1985 12:00:00)-Water Temperature (C)]]*OO[[#This Row],[43]]</f>
        <v>1.785451647987E-6</v>
      </c>
      <c r="AT119" s="10">
        <f>3/24000000*OO[[#This Row],[102 (01JUL1985 15:00:00)-Water Temperature (C)]]*OO[[#This Row],[44]]</f>
        <v>1.616439925646E-6</v>
      </c>
      <c r="AU119" s="10">
        <f>3/24000000*OO[[#This Row],[103 (01JUL1985 18:00:00)-Water Temperature (C)]]*OO[[#This Row],[45]]</f>
        <v>1.4062113228549999E-6</v>
      </c>
      <c r="AV119" s="10">
        <f>3/24000000*OO[[#This Row],[104 (01JUL1985 21:00:00)-Water Temperature (C)]]*OO[[#This Row],[46]]</f>
        <v>1.1465818232523749E-6</v>
      </c>
      <c r="AW119" s="10">
        <f>3/24000000*OO[[#This Row],[105 (02JUL1985 00:00:00)-Water Temperature (C)]]*OO[[#This Row],[47]]</f>
        <v>9.0805036449400008E-7</v>
      </c>
      <c r="AX119" s="10">
        <f>3/24000000*OO[[#This Row],[106 (02JUL1985 03:00:00)-Water Temperature (C)]]*OO[[#This Row],[48]]</f>
        <v>7.276778655224999E-7</v>
      </c>
      <c r="AY119" s="10">
        <f>3/24000000*OO[[#This Row],[107 (02JUL1985 06:00:00)-Water Temperature (C)]]*OO[[#This Row],[49]]</f>
        <v>6.0300016976700005E-7</v>
      </c>
      <c r="AZ119" s="10">
        <f>3/24000000*OO[[#This Row],[108 (02JUL1985 09:00:00)-Water Temperature (C)]]*OO[[#This Row],[50]]</f>
        <v>5.4550055865249999E-7</v>
      </c>
      <c r="BA119" s="10">
        <f>3/24000000*OO[[#This Row],[109 (02JUL1985 12:00:00)-Water Temperature (C)]]*OO[[#This Row],[51]]</f>
        <v>5.0611202002349997E-7</v>
      </c>
      <c r="BB119" s="10">
        <f>3/24000000*OO[[#This Row],[110 (02JUL1985 15:00:00)-Water Temperature (C)]]*OO[[#This Row],[52]]</f>
        <v>4.5734605428750001E-7</v>
      </c>
      <c r="BC119" s="10">
        <f>3/24000000*OO[[#This Row],[111 (02JUL1985 18:00:00)-Water Temperature (C)]]*OO[[#This Row],[53]]</f>
        <v>3.8469133634800001E-7</v>
      </c>
      <c r="BD119" s="10">
        <f>3/24000000*OO[[#This Row],[112 (02JUL1985 21:00:00)-Water Temperature (C)]]*OO[[#This Row],[54]]</f>
        <v>2.94618661755E-7</v>
      </c>
      <c r="BE119" s="10">
        <f>3/24000000*OO[[#This Row],[113 (03JUL1985 00:00:00)-Water Temperature (C)]]*OO[[#This Row],[55]]</f>
        <v>2.153014037841375E-7</v>
      </c>
      <c r="BF119" s="10">
        <f>3/24000000*OO[[#This Row],[114 (03JUL1985 03:00:00)-Water Temperature (C)]]*OO[[#This Row],[56]]</f>
        <v>1.6046189341862502E-7</v>
      </c>
      <c r="BG119" s="10">
        <f>3/24000000*OO[[#This Row],[115 (03JUL1985 06:00:00)-Water Temperature (C)]]*OO[[#This Row],[57]]</f>
        <v>1.2646876977225E-7</v>
      </c>
      <c r="BH119" s="10">
        <f>3/24000000*OO[[#This Row],[116 (03JUL1985 09:00:00)-Water Temperature (C)]]*OO[[#This Row],[58]]</f>
        <v>1.103143412184E-7</v>
      </c>
      <c r="BI119" s="10">
        <f>3/24000000*OO[[#This Row],[117 (03JUL1985 12:00:00)-Water Temperature (C)]]*OO[[#This Row],[59]]</f>
        <v>9.8576057322299984E-8</v>
      </c>
      <c r="BJ119" s="10">
        <f>3/24000000*OO[[#This Row],[118 (03JUL1985 15:00:00)-Water Temperature (C)]]*OO[[#This Row],[60]]</f>
        <v>9.2669239825774989E-8</v>
      </c>
      <c r="BK119" s="10">
        <f>3/24000000*OO[[#This Row],[119 (03JUL1985 18:00:00)-Water Temperature (C)]]*OO[[#This Row],[61]]</f>
        <v>8.5739820934950012E-8</v>
      </c>
      <c r="BL119" s="10">
        <f>3/24000000*OO[[#This Row],[120 (03JUL1985 21:00:00)-Water Temperature (C)]]*OO[[#This Row],[62]]</f>
        <v>7.6302226125299999E-8</v>
      </c>
      <c r="BM119" s="10">
        <f>3/24000000*OO[[#This Row],[121 (04JUL1985 00:00:00)-Water Temperature (C)]]*OO[[#This Row],[63]]</f>
        <v>6.6652984076750002E-8</v>
      </c>
      <c r="BN119" s="10">
        <f>3/24000000*OO[[#This Row],[122 (04JUL1985 03:00:00)-Water Temperature (C)]]*OO[[#This Row],[64]]</f>
        <v>5.76779910511875E-8</v>
      </c>
      <c r="BO119" s="10">
        <f>3/24000000*OO[[#This Row],[123 (04JUL1985 06:00:00)-Water Temperature (C)]]*OO[[#This Row],[65]]</f>
        <v>5.0873979054524993E-8</v>
      </c>
      <c r="BP119" s="10">
        <f>3/24000000*OO[[#This Row],[124 (04JUL1985 09:00:00)-Water Temperature (C)]]*OO[[#This Row],[66]]</f>
        <v>4.8688336133625E-8</v>
      </c>
      <c r="BQ119" s="10">
        <f>3/24000000*OO[[#This Row],[125 (04JUL1985 12:00:00)-Water Temperature (C)]]*OO[[#This Row],[67]]</f>
        <v>4.8204131267500004E-8</v>
      </c>
      <c r="BR119" s="10">
        <f>3/24000000*OO[[#This Row],[126 (04JUL1985 15:00:00)-Water Temperature (C)]]*OO[[#This Row],[68]]</f>
        <v>4.7321549544799995E-8</v>
      </c>
      <c r="BS119" s="10">
        <f>3/24000000*OO[[#This Row],[127 (04JUL1985 18:00:00)-Water Temperature (C)]]*OO[[#This Row],[69]]</f>
        <v>4.4207631530299991E-8</v>
      </c>
      <c r="BT119" s="10">
        <f>3/24000000*OO[[#This Row],[128 (04JUL1985 21:00:00)-Water Temperature (C)]]*OO[[#This Row],[70]]</f>
        <v>3.8261717864662497E-8</v>
      </c>
      <c r="BU119" s="10">
        <f>3/24000000*OO[[#This Row],[129 (05JUL1985 00:00:00)-Water Temperature (C)]]*OO[[#This Row],[71]]</f>
        <v>3.1991918747999999E-8</v>
      </c>
      <c r="BV119" s="10">
        <f>3/24000000*OO[[#This Row],[130 (05JUL1985 03:00:00)-Water Temperature (C)]]*OO[[#This Row],[72]]</f>
        <v>2.7332395836900001E-8</v>
      </c>
      <c r="BW119" s="10">
        <f>3/24000000*OO[[#This Row],[131 (05JUL1985 06:00:00)-Water Temperature (C)]]*OO[[#This Row],[73]]</f>
        <v>2.4259264347924997E-8</v>
      </c>
      <c r="BX119" s="10">
        <f>3/24000000*OO[[#This Row],[132 (05JUL1985 09:00:00)-Water Temperature (C)]]*OO[[#This Row],[74]]</f>
        <v>2.3327976534749999E-8</v>
      </c>
      <c r="BY119" s="10">
        <f>3/24000000*OO[[#This Row],[133 (05JUL1985 12:00:00)-Water Temperature (C)]]*OO[[#This Row],[75]]</f>
        <v>2.37499291756E-8</v>
      </c>
      <c r="BZ119" s="10">
        <f>3/24000000*OO[[#This Row],[134 (05JUL1985 15:00:00)-Water Temperature (C)]]*OO[[#This Row],[76]]</f>
        <v>2.5563847739587497E-8</v>
      </c>
      <c r="CA119" s="10">
        <f>3/24000000*OO[[#This Row],[135 (05JUL1985 18:00:00)-Water Temperature (C)]]*OO[[#This Row],[77]]</f>
        <v>2.837495990445E-8</v>
      </c>
      <c r="CB119" s="10">
        <f>3/24000000*OO[[#This Row],[136 (05JUL1985 21:00:00)-Water Temperature (C)]]*OO[[#This Row],[78]]</f>
        <v>3.0531655093799996E-8</v>
      </c>
      <c r="CC119" s="10">
        <f>3/24000000*OO[[#This Row],[137 (06JUL1985 00:00:00)-Water Temperature (C)]]*OO[[#This Row],[79]]</f>
        <v>3.1170296089049999E-8</v>
      </c>
      <c r="CD119" s="10">
        <f>3/24000000*OO[[#This Row],[138 (06JUL1985 03:00:00)-Water Temperature (C)]]*OO[[#This Row],[80]]</f>
        <v>3.0301372295125E-8</v>
      </c>
      <c r="CE119" s="10">
        <f>3/24000000*OO[[#This Row],[139 (06JUL1985 06:00:00)-Water Temperature (C)]]*OO[[#This Row],[81]]</f>
        <v>2.8810383905699995E-8</v>
      </c>
      <c r="CF119" s="10">
        <f>3/24000000*OO[[#This Row],[140 (06JUL1985 09:00:00)-Water Temperature (C)]]*OO[[#This Row],[82]]</f>
        <v>2.8296791810937493E-8</v>
      </c>
      <c r="CG119" s="10">
        <f>3/24000000*OO[[#This Row],[141 (06JUL1985 12:00:00)-Water Temperature (C)]]*OO[[#This Row],[83]]</f>
        <v>2.82547461152E-8</v>
      </c>
      <c r="CH119" s="10">
        <f>3/24000000*OO[[#This Row],[142 (06JUL1985 15:00:00)-Water Temperature (C)]]*OO[[#This Row],[84]]</f>
        <v>2.8520279104550001E-8</v>
      </c>
      <c r="CI119" s="10">
        <f>3/24000000*OO[[#This Row],[143 (06JUL1985 18:00:00)-Water Temperature (C)]]*OO[[#This Row],[85]]</f>
        <v>2.8240598617649998E-8</v>
      </c>
      <c r="CJ119" s="10">
        <f>3/24000000*OO[[#This Row],[144 (06JUL1985 21:00:00)-Water Temperature (C)]]*OO[[#This Row],[86]]</f>
        <v>2.6734860856512493E-8</v>
      </c>
      <c r="CK119" s="10">
        <f>3/24000000*OO[[#This Row],[145 (07JUL1985 00:00:00)-Water Temperature (C)]]*OO[[#This Row],[87]]</f>
        <v>2.4198511362804997E-8</v>
      </c>
      <c r="CL119" s="10">
        <f>3/24000000*OO[[#This Row],[146 (07JUL1985 03:00:00)-Water Temperature (C)]]*OO[[#This Row],[88]]</f>
        <v>2.1849441500823752E-8</v>
      </c>
      <c r="CM119" s="10">
        <f>3/24000000*OO[[#This Row],[147 (07JUL1985 06:00:00)-Water Temperature (C)]]*OO[[#This Row],[89]]</f>
        <v>2.0046700410198748E-8</v>
      </c>
      <c r="CN119" s="10">
        <f>3/24000000*OO[[#This Row],[148 (07JUL1985 09:00:00)-Water Temperature (C)]]*OO[[#This Row],[90]]</f>
        <v>1.9432842430543745E-8</v>
      </c>
      <c r="CO119" s="10">
        <f>3/24000000*OO[[#This Row],[149 (07JUL1985 12:00:00)-Water Temperature (C)]]*OO[[#This Row],[91]]</f>
        <v>1.9771184783279998E-8</v>
      </c>
      <c r="CP119" s="10">
        <f>3/24000000*OO[[#This Row],[150 (07JUL1985 15:00:00)-Water Temperature (C)]]*OO[[#This Row],[92]]</f>
        <v>1.9771184783279998E-8</v>
      </c>
      <c r="CQ119" s="10">
        <f>3/24000000*OO[[#This Row],[151 (07JUL1985 18:00:00)-Water Temperature (C)]]*OO[[#This Row],[93]]</f>
        <v>1.9771184783279998E-8</v>
      </c>
      <c r="CR119" s="10">
        <f>3/24000000*OO[[#This Row],[152 (07JUL1985 21:00:00)-Water Temperature (C)]]*OO[[#This Row],[94]]</f>
        <v>1.9771184783279998E-8</v>
      </c>
      <c r="CS119" s="10">
        <f>3/24000000*OO[[#This Row],[153 (08JUL1985 00:00:00)-Water Temperature (C)]]*OO[[#This Row],[95]]</f>
        <v>1.9771184783279998E-8</v>
      </c>
      <c r="CT119" s="10">
        <f>3/24000000*OO[[#This Row],[154 (08JUL1985 03:00:00)-Water Temperature (C)]]*OO[[#This Row],[96]]</f>
        <v>1.9771184783279998E-8</v>
      </c>
      <c r="CU119" s="10">
        <f>3/24000000*OO[[#This Row],[155 (08JUL1985 06:00:00)-Water Temperature (C)]]*OO[[#This Row],[97]]</f>
        <v>1.9771184783279998E-8</v>
      </c>
      <c r="CV119" s="10">
        <f>3/24000000*OO[[#This Row],[156 (08JUL1985 09:00:00)-Water Temperature (C)]]*OO[[#This Row],[98]]</f>
        <v>1.9771184783279998E-8</v>
      </c>
      <c r="CW119" s="10">
        <f>3/24000000*OO[[#This Row],[157 (08JUL1985 12:00:00)-Water Temperature (C)]]*OO[[#This Row],[99]]</f>
        <v>1.9771184783279998E-8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6.3081695534335969E-34</v>
      </c>
      <c r="F120" s="10">
        <f>3/24*OO[[#This Row],[62 (26JUN1985 15:00:00)-Water Temperature (C)]]*OO[[#This Row],[4]]/SUM(OO[4])</f>
        <v>1.2112836107707535E-21</v>
      </c>
      <c r="G120" s="10">
        <f>3/24*OO[[#This Row],[63 (26JUN1985 18:00:00)-Water Temperature (C)]]*OO[[#This Row],[5]]/SUM(OO[5])</f>
        <v>3.8617166302144296E-10</v>
      </c>
      <c r="H120" s="10">
        <f>3/24*OO[[#This Row],[64 (26JUN1985 21:00:00)-Water Temperature (C)]]*OO[[#This Row],[6]]/SUM(OO[6])</f>
        <v>2.6262843241896079E-5</v>
      </c>
      <c r="I120" s="10">
        <f>3/24*OO[[#This Row],[65 (27JUN1985 00:00:00)-Water Temperature (C)]]*OO[[#This Row],[7]]/SUM(OO[7])</f>
        <v>3.2436072380612664E-3</v>
      </c>
      <c r="J120" s="10">
        <f>3/24*OO[[#This Row],[66 (27JUN1985 03:00:00)-Water Temperature (C)]]*OO[[#This Row],[8]]/SUM(OO[8])</f>
        <v>3.0030598874588862E-2</v>
      </c>
      <c r="K120" s="10">
        <f>3/24*OO[[#This Row],[67 (27JUN1985 06:00:00)-Water Temperature (C)]]*OO[[#This Row],[9]]/SUM(OO[9])</f>
        <v>5.4840070647180404E-2</v>
      </c>
      <c r="L120" s="10">
        <f>3/24*OO[[#This Row],[68 (27JUN1985 09:00:00)-Water Temperature (C)]]*OO[[#This Row],[10]]/SUM(OO[10])</f>
        <v>3.4275607871488686E-2</v>
      </c>
      <c r="M120" s="10">
        <f>3/24*OO[[#This Row],[69 (27JUN1985 12:00:00)-Water Temperature (C)]]*OO[[#This Row],[11]]/SUM(OO[11])</f>
        <v>9.6829287045028609E-3</v>
      </c>
      <c r="N120" s="10">
        <f>3/24*OO[[#This Row],[70 (27JUN1985 15:00:00)-Water Temperature (C)]]*OO[[#This Row],[12]]/SUM(OO[12])</f>
        <v>1.5615513430808031E-3</v>
      </c>
      <c r="O120" s="10">
        <f>3/24*OO[[#This Row],[71 (27JUN1985 18:00:00)-Water Temperature (C)]]*OO[[#This Row],[13]]/SUM(OO[13])</f>
        <v>1.9698642109658839E-4</v>
      </c>
      <c r="P120" s="10">
        <f>3/24*OO[[#This Row],[72 (27JUN1985 21:00:00)-Water Temperature (C)]]*OO[[#This Row],[14]]/SUM(OO[14])</f>
        <v>4.3960011711747484E-5</v>
      </c>
      <c r="Q120" s="10">
        <f>3/24*OO[[#This Row],[73 (28JUN1985 00:00:00)-Water Temperature (C)]]*OO[[#This Row],[15]]/SUM(OO[15])</f>
        <v>2.7255232501635236E-5</v>
      </c>
      <c r="R120" s="10">
        <f>3/24*OO[[#This Row],[74 (28JUN1985 03:00:00)-Water Temperature (C)]]*OO[[#This Row],[16]]/SUM(OO[16])</f>
        <v>2.2858463275692592E-5</v>
      </c>
      <c r="S120" s="10">
        <f>3/24*OO[[#This Row],[75 (28JUN1985 06:00:00)-Water Temperature (C)]]*OO[[#This Row],[17]]/SUM(OO[17])</f>
        <v>2.1343758393767449E-5</v>
      </c>
      <c r="T120" s="10">
        <f>3/24*OO[[#This Row],[76 (28JUN1985 09:00:00)-Water Temperature (C)]]*OO[[#This Row],[18]]/SUM(OO[18])</f>
        <v>2.2134544029405386E-5</v>
      </c>
      <c r="U120" s="10">
        <f>3/24*OO[[#This Row],[77 (28JUN1985 12:00:00)-Water Temperature (C)]]*OO[[#This Row],[19]]/SUM(OO[19])</f>
        <v>2.3613492156317266E-5</v>
      </c>
      <c r="V120" s="10">
        <f>3/24000000*OO[[#This Row],[78 (28JUN1985 15:00:00)-Water Temperature (C)]]*OO[[#This Row],[20]]</f>
        <v>2.34720030693E-5</v>
      </c>
      <c r="W120" s="10">
        <f>3/24000000*OO[[#This Row],[79 (28JUN1985 18:00:00)-Water Temperature (C)]]*OO[[#This Row],[21]]</f>
        <v>2.176482277632E-5</v>
      </c>
      <c r="X120" s="10">
        <f>3/24000000*OO[[#This Row],[80 (28JUN1985 21:00:00)-Water Temperature (C)]]*OO[[#This Row],[22]]</f>
        <v>1.8967514256005004E-5</v>
      </c>
      <c r="Y120" s="10">
        <f>3/24000000*OO[[#This Row],[81 (29JUN1985 00:00:00)-Water Temperature (C)]]*OO[[#This Row],[23]]</f>
        <v>1.6156289434862497E-5</v>
      </c>
      <c r="Z120" s="10">
        <f>3/24000000*OO[[#This Row],[82 (29JUN1985 03:00:00)-Water Temperature (C)]]*OO[[#This Row],[24]]</f>
        <v>1.3689539178170001E-5</v>
      </c>
      <c r="AA120" s="10">
        <f>3/24000000*OO[[#This Row],[83 (29JUN1985 06:00:00)-Water Temperature (C)]]*OO[[#This Row],[25]]</f>
        <v>1.1752242527305E-5</v>
      </c>
      <c r="AB120" s="10">
        <f>3/24000000*OO[[#This Row],[84 (29JUN1985 09:00:00)-Water Temperature (C)]]*OO[[#This Row],[26]]</f>
        <v>1.0372079314316249E-5</v>
      </c>
      <c r="AC120" s="10">
        <f>3/24000000*OO[[#This Row],[85 (29JUN1985 12:00:00)-Water Temperature (C)]]*OO[[#This Row],[27]]</f>
        <v>9.4250342418437511E-6</v>
      </c>
      <c r="AD120" s="10">
        <f>3/24000000*OO[[#This Row],[86 (29JUN1985 15:00:00)-Water Temperature (C)]]*OO[[#This Row],[28]]</f>
        <v>8.6000089611599991E-6</v>
      </c>
      <c r="AE120" s="10">
        <f>3/24000000*OO[[#This Row],[88 (29JUN1985 21:00:00)-Water Temperature (C)]]*OO[[#This Row],[30]]</f>
        <v>6.8471875690062498E-6</v>
      </c>
      <c r="AF120" s="10">
        <f>3/24000000*OO[[#This Row],[88 (29JUN1985 21:00:00)-Water Temperature (C)]]*OO[[#This Row],[30]]</f>
        <v>6.8471875690062498E-6</v>
      </c>
      <c r="AG120" s="10">
        <f>3/24000000*OO[[#This Row],[89 (30JUN1985 00:00:00)-Water Temperature (C)]]*OO[[#This Row],[31]]</f>
        <v>5.8151370716187507E-6</v>
      </c>
      <c r="AH120" s="10">
        <f>3/24000000*OO[[#This Row],[90 (30JUN1985 03:00:00)-Water Temperature (C)]]*OO[[#This Row],[32]]</f>
        <v>4.9384873946099993E-6</v>
      </c>
      <c r="AI120" s="10">
        <f>3/24000000*OO[[#This Row],[91 (30JUN1985 06:00:00)-Water Temperature (C)]]*OO[[#This Row],[33]]</f>
        <v>4.2575101135449997E-6</v>
      </c>
      <c r="AJ120" s="10">
        <f>3/24000000*OO[[#This Row],[92 (30JUN1985 09:00:00)-Water Temperature (C)]]*OO[[#This Row],[34]]</f>
        <v>3.8952091286774998E-6</v>
      </c>
      <c r="AK120" s="10">
        <f>3/24000000*OO[[#This Row],[93 (30JUN1985 12:00:00)-Water Temperature (C)]]*OO[[#This Row],[35]]</f>
        <v>3.5918712190724998E-6</v>
      </c>
      <c r="AL120" s="10">
        <f>3/24000000*OO[[#This Row],[94 (30JUN1985 15:00:00)-Water Temperature (C)]]*OO[[#This Row],[36]]</f>
        <v>3.2797599895124993E-6</v>
      </c>
      <c r="AM120" s="10">
        <f>3/24000000*OO[[#This Row],[95 (30JUN1985 18:00:00)-Water Temperature (C)]]*OO[[#This Row],[37]]</f>
        <v>3.0035528937875001E-6</v>
      </c>
      <c r="AN120" s="10">
        <f>3/24000000*OO[[#This Row],[96 (30JUN1985 21:00:00)-Water Temperature (C)]]*OO[[#This Row],[38]]</f>
        <v>2.65734847309375E-6</v>
      </c>
      <c r="AO120" s="10">
        <f>3/24000000*OO[[#This Row],[97 (01JUL1985 00:00:00)-Water Temperature (C)]]*OO[[#This Row],[39]]</f>
        <v>2.2643603807699997E-6</v>
      </c>
      <c r="AP120" s="10">
        <f>3/24000000*OO[[#This Row],[98 (01JUL1985 03:00:00)-Water Temperature (C)]]*OO[[#This Row],[40]]</f>
        <v>1.9157307156755002E-6</v>
      </c>
      <c r="AQ120" s="10">
        <f>3/24000000*OO[[#This Row],[99 (01JUL1985 06:00:00)-Water Temperature (C)]]*OO[[#This Row],[41]]</f>
        <v>1.624033108938625E-6</v>
      </c>
      <c r="AR120" s="10">
        <f>3/24000000*OO[[#This Row],[100 (01JUL1985 09:00:00)-Water Temperature (C)]]*OO[[#This Row],[42]]</f>
        <v>1.46571496228575E-6</v>
      </c>
      <c r="AS120" s="10">
        <f>3/24000000*OO[[#This Row],[101 (01JUL1985 12:00:00)-Water Temperature (C)]]*OO[[#This Row],[43]]</f>
        <v>1.3519839626868747E-6</v>
      </c>
      <c r="AT120" s="10">
        <f>3/24000000*OO[[#This Row],[102 (01JUL1985 15:00:00)-Water Temperature (C)]]*OO[[#This Row],[44]]</f>
        <v>1.2297055210992501E-6</v>
      </c>
      <c r="AU120" s="10">
        <f>3/24000000*OO[[#This Row],[103 (01JUL1985 18:00:00)-Water Temperature (C)]]*OO[[#This Row],[45]]</f>
        <v>1.0751561615519997E-6</v>
      </c>
      <c r="AV120" s="10">
        <f>3/24000000*OO[[#This Row],[104 (01JUL1985 21:00:00)-Water Temperature (C)]]*OO[[#This Row],[46]]</f>
        <v>8.8013313868187495E-7</v>
      </c>
      <c r="AW120" s="10">
        <f>3/24000000*OO[[#This Row],[105 (02JUL1985 00:00:00)-Water Temperature (C)]]*OO[[#This Row],[47]]</f>
        <v>6.9822902780249997E-7</v>
      </c>
      <c r="AX120" s="10">
        <f>3/24000000*OO[[#This Row],[106 (02JUL1985 03:00:00)-Water Temperature (C)]]*OO[[#This Row],[48]]</f>
        <v>5.6005734250774998E-7</v>
      </c>
      <c r="AY120" s="10">
        <f>3/24000000*OO[[#This Row],[107 (02JUL1985 06:00:00)-Water Temperature (C)]]*OO[[#This Row],[49]]</f>
        <v>4.6397688154199999E-7</v>
      </c>
      <c r="AZ120" s="10">
        <f>3/24000000*OO[[#This Row],[108 (02JUL1985 09:00:00)-Water Temperature (C)]]*OO[[#This Row],[50]]</f>
        <v>4.1952689971087497E-7</v>
      </c>
      <c r="BA120" s="10">
        <f>3/24000000*OO[[#This Row],[109 (02JUL1985 12:00:00)-Water Temperature (C)]]*OO[[#This Row],[51]]</f>
        <v>3.8982707169375006E-7</v>
      </c>
      <c r="BB120" s="10">
        <f>3/24000000*OO[[#This Row],[110 (02JUL1985 15:00:00)-Water Temperature (C)]]*OO[[#This Row],[52]]</f>
        <v>3.5357434746562502E-7</v>
      </c>
      <c r="BC120" s="10">
        <f>3/24000000*OO[[#This Row],[111 (02JUL1985 18:00:00)-Water Temperature (C)]]*OO[[#This Row],[53]]</f>
        <v>2.9889534621124998E-7</v>
      </c>
      <c r="BD120" s="10">
        <f>3/24000000*OO[[#This Row],[112 (02JUL1985 21:00:00)-Water Temperature (C)]]*OO[[#This Row],[54]]</f>
        <v>2.2974095857340001E-7</v>
      </c>
      <c r="BE120" s="10">
        <f>3/24000000*OO[[#This Row],[113 (03JUL1985 00:00:00)-Water Temperature (C)]]*OO[[#This Row],[55]]</f>
        <v>1.679408103609375E-7</v>
      </c>
      <c r="BF120" s="10">
        <f>3/24000000*OO[[#This Row],[114 (03JUL1985 03:00:00)-Water Temperature (C)]]*OO[[#This Row],[56]]</f>
        <v>1.249114141915625E-7</v>
      </c>
      <c r="BG120" s="10">
        <f>3/24000000*OO[[#This Row],[115 (03JUL1985 06:00:00)-Water Temperature (C)]]*OO[[#This Row],[57]]</f>
        <v>9.8115915219974985E-8</v>
      </c>
      <c r="BH120" s="10">
        <f>3/24000000*OO[[#This Row],[116 (03JUL1985 09:00:00)-Water Temperature (C)]]*OO[[#This Row],[58]]</f>
        <v>8.5294855898749987E-8</v>
      </c>
      <c r="BI120" s="10">
        <f>3/24000000*OO[[#This Row],[117 (03JUL1985 12:00:00)-Water Temperature (C)]]*OO[[#This Row],[59]]</f>
        <v>7.6044149367975002E-8</v>
      </c>
      <c r="BJ120" s="10">
        <f>3/24000000*OO[[#This Row],[118 (03JUL1985 15:00:00)-Water Temperature (C)]]*OO[[#This Row],[60]]</f>
        <v>7.1476802764424995E-8</v>
      </c>
      <c r="BK120" s="10">
        <f>3/24000000*OO[[#This Row],[119 (03JUL1985 18:00:00)-Water Temperature (C)]]*OO[[#This Row],[61]]</f>
        <v>6.6199071113762509E-8</v>
      </c>
      <c r="BL120" s="10">
        <f>3/24000000*OO[[#This Row],[120 (03JUL1985 21:00:00)-Water Temperature (C)]]*OO[[#This Row],[62]]</f>
        <v>5.8928725642674999E-8</v>
      </c>
      <c r="BM120" s="10">
        <f>3/24000000*OO[[#This Row],[121 (04JUL1985 00:00:00)-Water Temperature (C)]]*OO[[#This Row],[63]]</f>
        <v>5.1465661722000005E-8</v>
      </c>
      <c r="BN120" s="10">
        <f>3/24000000*OO[[#This Row],[122 (04JUL1985 03:00:00)-Water Temperature (C)]]*OO[[#This Row],[64]]</f>
        <v>4.4543362883975006E-8</v>
      </c>
      <c r="BO120" s="10">
        <f>3/24000000*OO[[#This Row],[123 (04JUL1985 06:00:00)-Water Temperature (C)]]*OO[[#This Row],[65]]</f>
        <v>3.9246398524687506E-8</v>
      </c>
      <c r="BP120" s="10">
        <f>3/24000000*OO[[#This Row],[124 (04JUL1985 09:00:00)-Water Temperature (C)]]*OO[[#This Row],[66]]</f>
        <v>3.7494730763050007E-8</v>
      </c>
      <c r="BQ120" s="10">
        <f>3/24000000*OO[[#This Row],[125 (04JUL1985 12:00:00)-Water Temperature (C)]]*OO[[#This Row],[67]]</f>
        <v>3.7085139489599998E-8</v>
      </c>
      <c r="BR120" s="10">
        <f>3/24000000*OO[[#This Row],[126 (04JUL1985 15:00:00)-Water Temperature (C)]]*OO[[#This Row],[68]]</f>
        <v>3.6450678011549999E-8</v>
      </c>
      <c r="BS120" s="10">
        <f>3/24000000*OO[[#This Row],[127 (04JUL1985 18:00:00)-Water Temperature (C)]]*OO[[#This Row],[69]]</f>
        <v>3.4134268910999995E-8</v>
      </c>
      <c r="BT120" s="10">
        <f>3/24000000*OO[[#This Row],[128 (04JUL1985 21:00:00)-Water Temperature (C)]]*OO[[#This Row],[70]]</f>
        <v>2.9579831459662496E-8</v>
      </c>
      <c r="BU120" s="10">
        <f>3/24000000*OO[[#This Row],[129 (05JUL1985 00:00:00)-Water Temperature (C)]]*OO[[#This Row],[71]]</f>
        <v>2.4701458964590001E-8</v>
      </c>
      <c r="BV120" s="10">
        <f>3/24000000*OO[[#This Row],[130 (05JUL1985 03:00:00)-Water Temperature (C)]]*OO[[#This Row],[72]]</f>
        <v>2.1056747895082503E-8</v>
      </c>
      <c r="BW120" s="10">
        <f>3/24000000*OO[[#This Row],[131 (05JUL1985 06:00:00)-Water Temperature (C)]]*OO[[#This Row],[73]]</f>
        <v>1.8638777602574998E-8</v>
      </c>
      <c r="BX120" s="10">
        <f>3/24000000*OO[[#This Row],[132 (05JUL1985 09:00:00)-Water Temperature (C)]]*OO[[#This Row],[74]]</f>
        <v>1.7865288061302501E-8</v>
      </c>
      <c r="BY120" s="10">
        <f>3/24000000*OO[[#This Row],[133 (05JUL1985 12:00:00)-Water Temperature (C)]]*OO[[#This Row],[75]]</f>
        <v>1.8118287513984998E-8</v>
      </c>
      <c r="BZ120" s="10">
        <f>3/24000000*OO[[#This Row],[134 (05JUL1985 15:00:00)-Water Temperature (C)]]*OO[[#This Row],[76]]</f>
        <v>1.941754970877E-8</v>
      </c>
      <c r="CA120" s="10">
        <f>3/24000000*OO[[#This Row],[135 (05JUL1985 18:00:00)-Water Temperature (C)]]*OO[[#This Row],[77]]</f>
        <v>2.1536469951630001E-8</v>
      </c>
      <c r="CB120" s="10">
        <f>3/24000000*OO[[#This Row],[136 (05JUL1985 21:00:00)-Water Temperature (C)]]*OO[[#This Row],[78]]</f>
        <v>2.32322610198E-8</v>
      </c>
      <c r="CC120" s="10">
        <f>3/24000000*OO[[#This Row],[137 (06JUL1985 00:00:00)-Water Temperature (C)]]*OO[[#This Row],[79]]</f>
        <v>2.378879363191E-8</v>
      </c>
      <c r="CD120" s="10">
        <f>3/24000000*OO[[#This Row],[138 (06JUL1985 03:00:00)-Water Temperature (C)]]*OO[[#This Row],[80]]</f>
        <v>2.31980133665E-8</v>
      </c>
      <c r="CE120" s="10">
        <f>3/24000000*OO[[#This Row],[139 (06JUL1985 06:00:00)-Water Temperature (C)]]*OO[[#This Row],[81]]</f>
        <v>2.2092257367629997E-8</v>
      </c>
      <c r="CF120" s="10">
        <f>3/24000000*OO[[#This Row],[140 (06JUL1985 09:00:00)-Water Temperature (C)]]*OO[[#This Row],[82]]</f>
        <v>2.1712278079039998E-8</v>
      </c>
      <c r="CG120" s="10">
        <f>3/24000000*OO[[#This Row],[141 (06JUL1985 12:00:00)-Water Temperature (C)]]*OO[[#This Row],[83]]</f>
        <v>2.167506682549125E-8</v>
      </c>
      <c r="CH120" s="10">
        <f>3/24000000*OO[[#This Row],[142 (06JUL1985 15:00:00)-Water Temperature (C)]]*OO[[#This Row],[84]]</f>
        <v>2.1879329759022498E-8</v>
      </c>
      <c r="CI120" s="10">
        <f>3/24000000*OO[[#This Row],[143 (06JUL1985 18:00:00)-Water Temperature (C)]]*OO[[#This Row],[85]]</f>
        <v>2.1684191612999999E-8</v>
      </c>
      <c r="CJ120" s="10">
        <f>3/24000000*OO[[#This Row],[144 (06JUL1985 21:00:00)-Water Temperature (C)]]*OO[[#This Row],[86]]</f>
        <v>2.0546362520196246E-8</v>
      </c>
      <c r="CK120" s="10">
        <f>3/24000000*OO[[#This Row],[145 (07JUL1985 00:00:00)-Water Temperature (C)]]*OO[[#This Row],[87]]</f>
        <v>1.860025757197125E-8</v>
      </c>
      <c r="CL120" s="10">
        <f>3/24000000*OO[[#This Row],[146 (07JUL1985 03:00:00)-Water Temperature (C)]]*OO[[#This Row],[88]]</f>
        <v>1.6790845526073749E-8</v>
      </c>
      <c r="CM120" s="10">
        <f>3/24000000*OO[[#This Row],[147 (07JUL1985 06:00:00)-Water Temperature (C)]]*OO[[#This Row],[89]]</f>
        <v>1.53891771172025E-8</v>
      </c>
      <c r="CN120" s="10">
        <f>3/24000000*OO[[#This Row],[148 (07JUL1985 09:00:00)-Water Temperature (C)]]*OO[[#This Row],[90]]</f>
        <v>1.488893483474625E-8</v>
      </c>
      <c r="CO120" s="10">
        <f>3/24000000*OO[[#This Row],[149 (07JUL1985 12:00:00)-Water Temperature (C)]]*OO[[#This Row],[91]]</f>
        <v>1.5129201281699998E-8</v>
      </c>
      <c r="CP120" s="10">
        <f>3/24000000*OO[[#This Row],[150 (07JUL1985 15:00:00)-Water Temperature (C)]]*OO[[#This Row],[92]]</f>
        <v>1.5129201281699998E-8</v>
      </c>
      <c r="CQ120" s="10">
        <f>3/24000000*OO[[#This Row],[151 (07JUL1985 18:00:00)-Water Temperature (C)]]*OO[[#This Row],[93]]</f>
        <v>1.5129201281699998E-8</v>
      </c>
      <c r="CR120" s="10">
        <f>3/24000000*OO[[#This Row],[152 (07JUL1985 21:00:00)-Water Temperature (C)]]*OO[[#This Row],[94]]</f>
        <v>1.5129201281699998E-8</v>
      </c>
      <c r="CS120" s="10">
        <f>3/24000000*OO[[#This Row],[153 (08JUL1985 00:00:00)-Water Temperature (C)]]*OO[[#This Row],[95]]</f>
        <v>1.5129201281699998E-8</v>
      </c>
      <c r="CT120" s="10">
        <f>3/24000000*OO[[#This Row],[154 (08JUL1985 03:00:00)-Water Temperature (C)]]*OO[[#This Row],[96]]</f>
        <v>1.5129201281699998E-8</v>
      </c>
      <c r="CU120" s="10">
        <f>3/24000000*OO[[#This Row],[155 (08JUL1985 06:00:00)-Water Temperature (C)]]*OO[[#This Row],[97]]</f>
        <v>1.5129201281699998E-8</v>
      </c>
      <c r="CV120" s="10">
        <f>3/24000000*OO[[#This Row],[156 (08JUL1985 09:00:00)-Water Temperature (C)]]*OO[[#This Row],[98]]</f>
        <v>1.5129201281699998E-8</v>
      </c>
      <c r="CW120" s="10">
        <f>3/24000000*OO[[#This Row],[157 (08JUL1985 12:00:00)-Water Temperature (C)]]*OO[[#This Row],[99]]</f>
        <v>1.5129201281699998E-8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1.0916457288823375E-34</v>
      </c>
      <c r="F121" s="10">
        <f>3/24*OO[[#This Row],[62 (26JUN1985 15:00:00)-Water Temperature (C)]]*OO[[#This Row],[4]]/SUM(OO[4])</f>
        <v>2.7761688995925228E-22</v>
      </c>
      <c r="G121" s="10">
        <f>3/24*OO[[#This Row],[63 (26JUN1985 18:00:00)-Water Temperature (C)]]*OO[[#This Row],[5]]/SUM(OO[5])</f>
        <v>1.1777077088450406E-10</v>
      </c>
      <c r="H121" s="10">
        <f>3/24*OO[[#This Row],[64 (26JUN1985 21:00:00)-Water Temperature (C)]]*OO[[#This Row],[6]]/SUM(OO[6])</f>
        <v>1.8366360081403327E-5</v>
      </c>
      <c r="I121" s="10">
        <f>3/24*OO[[#This Row],[65 (27JUN1985 00:00:00)-Water Temperature (C)]]*OO[[#This Row],[7]]/SUM(OO[7])</f>
        <v>2.758503387653904E-3</v>
      </c>
      <c r="J121" s="10">
        <f>3/24*OO[[#This Row],[66 (27JUN1985 03:00:00)-Water Temperature (C)]]*OO[[#This Row],[8]]/SUM(OO[8])</f>
        <v>2.9016524283307771E-2</v>
      </c>
      <c r="K121" s="10">
        <f>3/24*OO[[#This Row],[67 (27JUN1985 06:00:00)-Water Temperature (C)]]*OO[[#This Row],[9]]/SUM(OO[9])</f>
        <v>5.8232899645003958E-2</v>
      </c>
      <c r="L121" s="10">
        <f>3/24*OO[[#This Row],[68 (27JUN1985 09:00:00)-Water Temperature (C)]]*OO[[#This Row],[10]]/SUM(OO[10])</f>
        <v>3.8993367741181444E-2</v>
      </c>
      <c r="M121" s="10">
        <f>3/24*OO[[#This Row],[69 (27JUN1985 12:00:00)-Water Temperature (C)]]*OO[[#This Row],[11]]/SUM(OO[11])</f>
        <v>1.1609936217277513E-2</v>
      </c>
      <c r="N121" s="10">
        <f>3/24*OO[[#This Row],[70 (27JUN1985 15:00:00)-Water Temperature (C)]]*OO[[#This Row],[12]]/SUM(OO[12])</f>
        <v>1.939583961851607E-3</v>
      </c>
      <c r="O121" s="10">
        <f>3/24*OO[[#This Row],[71 (27JUN1985 18:00:00)-Water Temperature (C)]]*OO[[#This Row],[13]]/SUM(OO[13])</f>
        <v>2.4450242406936433E-4</v>
      </c>
      <c r="P121" s="10">
        <f>3/24*OO[[#This Row],[72 (27JUN1985 21:00:00)-Water Temperature (C)]]*OO[[#This Row],[14]]/SUM(OO[14])</f>
        <v>4.9968604976327159E-5</v>
      </c>
      <c r="Q121" s="10">
        <f>3/24*OO[[#This Row],[73 (28JUN1985 00:00:00)-Water Temperature (C)]]*OO[[#This Row],[15]]/SUM(OO[15])</f>
        <v>2.9304061755154263E-5</v>
      </c>
      <c r="R121" s="10">
        <f>3/24*OO[[#This Row],[74 (28JUN1985 03:00:00)-Water Temperature (C)]]*OO[[#This Row],[16]]/SUM(OO[16])</f>
        <v>2.4323436365268285E-5</v>
      </c>
      <c r="S121" s="10">
        <f>3/24*OO[[#This Row],[75 (28JUN1985 06:00:00)-Water Temperature (C)]]*OO[[#This Row],[17]]/SUM(OO[17])</f>
        <v>2.252801550760597E-5</v>
      </c>
      <c r="T121" s="10">
        <f>3/24*OO[[#This Row],[76 (28JUN1985 09:00:00)-Water Temperature (C)]]*OO[[#This Row],[18]]/SUM(OO[18])</f>
        <v>2.3292680322436271E-5</v>
      </c>
      <c r="U121" s="10">
        <f>3/24*OO[[#This Row],[77 (28JUN1985 12:00:00)-Water Temperature (C)]]*OO[[#This Row],[19]]/SUM(OO[19])</f>
        <v>2.4953002228170766E-5</v>
      </c>
      <c r="V121" s="10">
        <f>3/24000000*OO[[#This Row],[78 (28JUN1985 15:00:00)-Water Temperature (C)]]*OO[[#This Row],[20]]</f>
        <v>2.4958506955987501E-5</v>
      </c>
      <c r="W121" s="10">
        <f>3/24000000*OO[[#This Row],[79 (28JUN1985 18:00:00)-Water Temperature (C)]]*OO[[#This Row],[21]]</f>
        <v>2.3250117961817505E-5</v>
      </c>
      <c r="X121" s="10">
        <f>3/24000000*OO[[#This Row],[80 (28JUN1985 21:00:00)-Water Temperature (C)]]*OO[[#This Row],[22]]</f>
        <v>2.0344733611960002E-5</v>
      </c>
      <c r="Y121" s="10">
        <f>3/24000000*OO[[#This Row],[81 (29JUN1985 00:00:00)-Water Temperature (C)]]*OO[[#This Row],[23]]</f>
        <v>1.7365917290819996E-5</v>
      </c>
      <c r="Z121" s="10">
        <f>3/24000000*OO[[#This Row],[82 (29JUN1985 03:00:00)-Water Temperature (C)]]*OO[[#This Row],[24]]</f>
        <v>1.4736483472539997E-5</v>
      </c>
      <c r="AA121" s="10">
        <f>3/24000000*OO[[#This Row],[83 (29JUN1985 06:00:00)-Water Temperature (C)]]*OO[[#This Row],[25]]</f>
        <v>1.261438979915625E-5</v>
      </c>
      <c r="AB121" s="10">
        <f>3/24000000*OO[[#This Row],[84 (29JUN1985 09:00:00)-Water Temperature (C)]]*OO[[#This Row],[26]]</f>
        <v>1.1076641946718751E-5</v>
      </c>
      <c r="AC121" s="10">
        <f>3/24000000*OO[[#This Row],[85 (29JUN1985 12:00:00)-Water Temperature (C)]]*OO[[#This Row],[27]]</f>
        <v>1.0003875129512499E-5</v>
      </c>
      <c r="AD121" s="10">
        <f>3/24000000*OO[[#This Row],[86 (29JUN1985 15:00:00)-Water Temperature (C)]]*OO[[#This Row],[28]]</f>
        <v>9.0894488993499993E-6</v>
      </c>
      <c r="AE121" s="10">
        <f>3/24000000*OO[[#This Row],[88 (29JUN1985 21:00:00)-Water Temperature (C)]]*OO[[#This Row],[30]]</f>
        <v>7.1740733508125008E-6</v>
      </c>
      <c r="AF121" s="10">
        <f>3/24000000*OO[[#This Row],[88 (29JUN1985 21:00:00)-Water Temperature (C)]]*OO[[#This Row],[30]]</f>
        <v>7.1740733508125008E-6</v>
      </c>
      <c r="AG121" s="10">
        <f>3/24000000*OO[[#This Row],[89 (30JUN1985 00:00:00)-Water Temperature (C)]]*OO[[#This Row],[31]]</f>
        <v>6.0648924661800002E-6</v>
      </c>
      <c r="AH121" s="10">
        <f>3/24000000*OO[[#This Row],[90 (30JUN1985 03:00:00)-Water Temperature (C)]]*OO[[#This Row],[32]]</f>
        <v>5.1216835965450003E-6</v>
      </c>
      <c r="AI121" s="10">
        <f>3/24000000*OO[[#This Row],[91 (30JUN1985 06:00:00)-Water Temperature (C)]]*OO[[#This Row],[33]]</f>
        <v>4.3849565370324995E-6</v>
      </c>
      <c r="AJ121" s="10">
        <f>3/24000000*OO[[#This Row],[92 (30JUN1985 09:00:00)-Water Temperature (C)]]*OO[[#This Row],[34]]</f>
        <v>3.9913660933750003E-6</v>
      </c>
      <c r="AK121" s="10">
        <f>3/24000000*OO[[#This Row],[93 (30JUN1985 12:00:00)-Water Temperature (C)]]*OO[[#This Row],[35]]</f>
        <v>3.6654291470924999E-6</v>
      </c>
      <c r="AL121" s="10">
        <f>3/24000000*OO[[#This Row],[94 (30JUN1985 15:00:00)-Water Temperature (C)]]*OO[[#This Row],[36]]</f>
        <v>3.3321017934400005E-6</v>
      </c>
      <c r="AM121" s="10">
        <f>3/24000000*OO[[#This Row],[95 (30JUN1985 18:00:00)-Water Temperature (C)]]*OO[[#This Row],[37]]</f>
        <v>3.0464788443787502E-6</v>
      </c>
      <c r="AN121" s="10">
        <f>3/24000000*OO[[#This Row],[96 (30JUN1985 21:00:00)-Water Temperature (C)]]*OO[[#This Row],[38]]</f>
        <v>2.6907000475912495E-6</v>
      </c>
      <c r="AO121" s="10">
        <f>3/24000000*OO[[#This Row],[97 (01JUL1985 00:00:00)-Water Temperature (C)]]*OO[[#This Row],[39]]</f>
        <v>2.288110280625E-6</v>
      </c>
      <c r="AP121" s="10">
        <f>3/24000000*OO[[#This Row],[98 (01JUL1985 03:00:00)-Water Temperature (C)]]*OO[[#This Row],[40]]</f>
        <v>1.9320256995682499E-6</v>
      </c>
      <c r="AQ121" s="10">
        <f>3/24000000*OO[[#This Row],[99 (01JUL1985 06:00:00)-Water Temperature (C)]]*OO[[#This Row],[41]]</f>
        <v>1.6343520836597498E-6</v>
      </c>
      <c r="AR121" s="10">
        <f>3/24000000*OO[[#This Row],[100 (01JUL1985 09:00:00)-Water Temperature (C)]]*OO[[#This Row],[42]]</f>
        <v>1.4702076645420003E-6</v>
      </c>
      <c r="AS121" s="10">
        <f>3/24000000*OO[[#This Row],[101 (01JUL1985 12:00:00)-Water Temperature (C)]]*OO[[#This Row],[43]]</f>
        <v>1.3528050477974997E-6</v>
      </c>
      <c r="AT121" s="10">
        <f>3/24000000*OO[[#This Row],[102 (01JUL1985 15:00:00)-Water Temperature (C)]]*OO[[#This Row],[44]]</f>
        <v>1.2290015329864999E-6</v>
      </c>
      <c r="AU121" s="10">
        <f>3/24000000*OO[[#This Row],[103 (01JUL1985 18:00:00)-Water Temperature (C)]]*OO[[#This Row],[45]]</f>
        <v>1.0738341160331248E-6</v>
      </c>
      <c r="AV121" s="10">
        <f>3/24000000*OO[[#This Row],[104 (01JUL1985 21:00:00)-Water Temperature (C)]]*OO[[#This Row],[46]]</f>
        <v>8.7721368772537502E-7</v>
      </c>
      <c r="AW121" s="10">
        <f>3/24000000*OO[[#This Row],[105 (02JUL1985 00:00:00)-Water Temperature (C)]]*OO[[#This Row],[47]]</f>
        <v>6.9428069551924996E-7</v>
      </c>
      <c r="AX121" s="10">
        <f>3/24000000*OO[[#This Row],[106 (02JUL1985 03:00:00)-Water Temperature (C)]]*OO[[#This Row],[48]]</f>
        <v>5.5605001419449994E-7</v>
      </c>
      <c r="AY121" s="10">
        <f>3/24000000*OO[[#This Row],[107 (02JUL1985 06:00:00)-Water Temperature (C)]]*OO[[#This Row],[49]]</f>
        <v>4.5973370116799997E-7</v>
      </c>
      <c r="AZ121" s="10">
        <f>3/24000000*OO[[#This Row],[108 (02JUL1985 09:00:00)-Water Temperature (C)]]*OO[[#This Row],[50]]</f>
        <v>4.14819505655E-7</v>
      </c>
      <c r="BA121" s="10">
        <f>3/24000000*OO[[#This Row],[109 (02JUL1985 12:00:00)-Water Temperature (C)]]*OO[[#This Row],[51]]</f>
        <v>3.8537077404974997E-7</v>
      </c>
      <c r="BB121" s="10">
        <f>3/24000000*OO[[#This Row],[110 (02JUL1985 15:00:00)-Water Temperature (C)]]*OO[[#This Row],[52]]</f>
        <v>3.5049266332025001E-7</v>
      </c>
      <c r="BC121" s="10">
        <f>3/24000000*OO[[#This Row],[111 (02JUL1985 18:00:00)-Water Temperature (C)]]*OO[[#This Row],[53]]</f>
        <v>2.97650716288875E-7</v>
      </c>
      <c r="BD121" s="10">
        <f>3/24000000*OO[[#This Row],[112 (02JUL1985 21:00:00)-Water Temperature (C)]]*OO[[#This Row],[54]]</f>
        <v>2.295000082495E-7</v>
      </c>
      <c r="BE121" s="10">
        <f>3/24000000*OO[[#This Row],[113 (03JUL1985 00:00:00)-Water Temperature (C)]]*OO[[#This Row],[55]]</f>
        <v>1.6777574591412498E-7</v>
      </c>
      <c r="BF121" s="10">
        <f>3/24000000*OO[[#This Row],[114 (03JUL1985 03:00:00)-Water Temperature (C)]]*OO[[#This Row],[56]]</f>
        <v>1.24471725655375E-7</v>
      </c>
      <c r="BG121" s="10">
        <f>3/24000000*OO[[#This Row],[115 (03JUL1985 06:00:00)-Water Temperature (C)]]*OO[[#This Row],[57]]</f>
        <v>9.7406696499000016E-8</v>
      </c>
      <c r="BH121" s="10">
        <f>3/24000000*OO[[#This Row],[116 (03JUL1985 09:00:00)-Water Temperature (C)]]*OO[[#This Row],[58]]</f>
        <v>8.4321078752550005E-8</v>
      </c>
      <c r="BI121" s="10">
        <f>3/24000000*OO[[#This Row],[117 (03JUL1985 12:00:00)-Water Temperature (C)]]*OO[[#This Row],[59]]</f>
        <v>7.4949667585837489E-8</v>
      </c>
      <c r="BJ121" s="10">
        <f>3/24000000*OO[[#This Row],[118 (03JUL1985 15:00:00)-Water Temperature (C)]]*OO[[#This Row],[60]]</f>
        <v>7.0445770693175005E-8</v>
      </c>
      <c r="BK121" s="10">
        <f>3/24000000*OO[[#This Row],[119 (03JUL1985 18:00:00)-Water Temperature (C)]]*OO[[#This Row],[61]]</f>
        <v>6.5298636832875001E-8</v>
      </c>
      <c r="BL121" s="10">
        <f>3/24000000*OO[[#This Row],[120 (03JUL1985 21:00:00)-Water Temperature (C)]]*OO[[#This Row],[62]]</f>
        <v>5.8124988834924997E-8</v>
      </c>
      <c r="BM121" s="10">
        <f>3/24000000*OO[[#This Row],[121 (04JUL1985 00:00:00)-Water Temperature (C)]]*OO[[#This Row],[63]]</f>
        <v>5.0744749210662492E-8</v>
      </c>
      <c r="BN121" s="10">
        <f>3/24000000*OO[[#This Row],[122 (04JUL1985 03:00:00)-Water Temperature (C)]]*OO[[#This Row],[64]]</f>
        <v>4.3937682780374999E-8</v>
      </c>
      <c r="BO121" s="10">
        <f>3/24000000*OO[[#This Row],[123 (04JUL1985 06:00:00)-Water Temperature (C)]]*OO[[#This Row],[65]]</f>
        <v>3.8701944551199994E-8</v>
      </c>
      <c r="BP121" s="10">
        <f>3/24000000*OO[[#This Row],[124 (04JUL1985 09:00:00)-Water Temperature (C)]]*OO[[#This Row],[66]]</f>
        <v>3.6930560434375E-8</v>
      </c>
      <c r="BQ121" s="10">
        <f>3/24000000*OO[[#This Row],[125 (04JUL1985 12:00:00)-Water Temperature (C)]]*OO[[#This Row],[67]]</f>
        <v>3.6499030896824996E-8</v>
      </c>
      <c r="BR121" s="10">
        <f>3/24000000*OO[[#This Row],[126 (04JUL1985 15:00:00)-Water Temperature (C)]]*OO[[#This Row],[68]]</f>
        <v>3.5923563810674992E-8</v>
      </c>
      <c r="BS121" s="10">
        <f>3/24000000*OO[[#This Row],[127 (04JUL1985 18:00:00)-Water Temperature (C)]]*OO[[#This Row],[69]]</f>
        <v>3.3747463512149998E-8</v>
      </c>
      <c r="BT121" s="10">
        <f>3/24000000*OO[[#This Row],[128 (04JUL1985 21:00:00)-Water Temperature (C)]]*OO[[#This Row],[70]]</f>
        <v>2.9292373571124996E-8</v>
      </c>
      <c r="BU121" s="10">
        <f>3/24000000*OO[[#This Row],[129 (05JUL1985 00:00:00)-Water Temperature (C)]]*OO[[#This Row],[71]]</f>
        <v>2.4438233297591247E-8</v>
      </c>
      <c r="BV121" s="10">
        <f>3/24000000*OO[[#This Row],[130 (05JUL1985 03:00:00)-Water Temperature (C)]]*OO[[#This Row],[72]]</f>
        <v>2.0790749580607499E-8</v>
      </c>
      <c r="BW121" s="10">
        <f>3/24000000*OO[[#This Row],[131 (05JUL1985 06:00:00)-Water Temperature (C)]]*OO[[#This Row],[73]]</f>
        <v>1.835611335654875E-8</v>
      </c>
      <c r="BX121" s="10">
        <f>3/24000000*OO[[#This Row],[132 (05JUL1985 09:00:00)-Water Temperature (C)]]*OO[[#This Row],[74]]</f>
        <v>1.7541378585307502E-8</v>
      </c>
      <c r="BY121" s="10">
        <f>3/24000000*OO[[#This Row],[133 (05JUL1985 12:00:00)-Water Temperature (C)]]*OO[[#This Row],[75]]</f>
        <v>1.7709425612947501E-8</v>
      </c>
      <c r="BZ121" s="10">
        <f>3/24000000*OO[[#This Row],[134 (05JUL1985 15:00:00)-Water Temperature (C)]]*OO[[#This Row],[76]]</f>
        <v>1.8891475338825E-8</v>
      </c>
      <c r="CA121" s="10">
        <f>3/24000000*OO[[#This Row],[135 (05JUL1985 18:00:00)-Water Temperature (C)]]*OO[[#This Row],[77]]</f>
        <v>2.0915551064486245E-8</v>
      </c>
      <c r="CB121" s="10">
        <f>3/24000000*OO[[#This Row],[136 (05JUL1985 21:00:00)-Water Temperature (C)]]*OO[[#This Row],[78]]</f>
        <v>2.2614331897349996E-8</v>
      </c>
      <c r="CC121" s="10">
        <f>3/24000000*OO[[#This Row],[137 (06JUL1985 00:00:00)-Water Temperature (C)]]*OO[[#This Row],[79]]</f>
        <v>2.3228604891765001E-8</v>
      </c>
      <c r="CD121" s="10">
        <f>3/24000000*OO[[#This Row],[138 (06JUL1985 03:00:00)-Water Temperature (C)]]*OO[[#This Row],[80]]</f>
        <v>2.2728841534131248E-8</v>
      </c>
      <c r="CE121" s="10">
        <f>3/24000000*OO[[#This Row],[139 (06JUL1985 06:00:00)-Water Temperature (C)]]*OO[[#This Row],[81]]</f>
        <v>2.1696820095144999E-8</v>
      </c>
      <c r="CF121" s="10">
        <f>3/24000000*OO[[#This Row],[140 (06JUL1985 09:00:00)-Water Temperature (C)]]*OO[[#This Row],[82]]</f>
        <v>2.1346787252470003E-8</v>
      </c>
      <c r="CG121" s="10">
        <f>3/24000000*OO[[#This Row],[141 (06JUL1985 12:00:00)-Water Temperature (C)]]*OO[[#This Row],[83]]</f>
        <v>2.1308824040037503E-8</v>
      </c>
      <c r="CH121" s="10">
        <f>3/24000000*OO[[#This Row],[142 (06JUL1985 15:00:00)-Water Temperature (C)]]*OO[[#This Row],[84]]</f>
        <v>2.1505542020810002E-8</v>
      </c>
      <c r="CI121" s="10">
        <f>3/24000000*OO[[#This Row],[143 (06JUL1985 18:00:00)-Water Temperature (C)]]*OO[[#This Row],[85]]</f>
        <v>2.1327982587754999E-8</v>
      </c>
      <c r="CJ121" s="10">
        <f>3/24000000*OO[[#This Row],[144 (06JUL1985 21:00:00)-Water Temperature (C)]]*OO[[#This Row],[86]]</f>
        <v>2.0219638760933748E-8</v>
      </c>
      <c r="CK121" s="10">
        <f>3/24000000*OO[[#This Row],[145 (07JUL1985 00:00:00)-Water Temperature (C)]]*OO[[#This Row],[87]]</f>
        <v>1.8305424833999999E-8</v>
      </c>
      <c r="CL121" s="10">
        <f>3/24000000*OO[[#This Row],[146 (07JUL1985 03:00:00)-Water Temperature (C)]]*OO[[#This Row],[88]]</f>
        <v>1.6520820905249997E-8</v>
      </c>
      <c r="CM121" s="10">
        <f>3/24000000*OO[[#This Row],[147 (07JUL1985 06:00:00)-Water Temperature (C)]]*OO[[#This Row],[89]]</f>
        <v>1.51266573935025E-8</v>
      </c>
      <c r="CN121" s="10">
        <f>3/24000000*OO[[#This Row],[148 (07JUL1985 09:00:00)-Water Temperature (C)]]*OO[[#This Row],[90]]</f>
        <v>1.4606094685199999E-8</v>
      </c>
      <c r="CO121" s="10">
        <f>3/24000000*OO[[#This Row],[149 (07JUL1985 12:00:00)-Water Temperature (C)]]*OO[[#This Row],[91]]</f>
        <v>1.4820372766475E-8</v>
      </c>
      <c r="CP121" s="10">
        <f>3/24000000*OO[[#This Row],[150 (07JUL1985 15:00:00)-Water Temperature (C)]]*OO[[#This Row],[92]]</f>
        <v>1.4820372766475E-8</v>
      </c>
      <c r="CQ121" s="10">
        <f>3/24000000*OO[[#This Row],[151 (07JUL1985 18:00:00)-Water Temperature (C)]]*OO[[#This Row],[93]]</f>
        <v>1.4820372766475E-8</v>
      </c>
      <c r="CR121" s="10">
        <f>3/24000000*OO[[#This Row],[152 (07JUL1985 21:00:00)-Water Temperature (C)]]*OO[[#This Row],[94]]</f>
        <v>1.4820372766475E-8</v>
      </c>
      <c r="CS121" s="10">
        <f>3/24000000*OO[[#This Row],[153 (08JUL1985 00:00:00)-Water Temperature (C)]]*OO[[#This Row],[95]]</f>
        <v>1.4820372766475E-8</v>
      </c>
      <c r="CT121" s="10">
        <f>3/24000000*OO[[#This Row],[154 (08JUL1985 03:00:00)-Water Temperature (C)]]*OO[[#This Row],[96]]</f>
        <v>1.4820372766475E-8</v>
      </c>
      <c r="CU121" s="10">
        <f>3/24000000*OO[[#This Row],[155 (08JUL1985 06:00:00)-Water Temperature (C)]]*OO[[#This Row],[97]]</f>
        <v>1.4820372766475E-8</v>
      </c>
      <c r="CV121" s="10">
        <f>3/24000000*OO[[#This Row],[156 (08JUL1985 09:00:00)-Water Temperature (C)]]*OO[[#This Row],[98]]</f>
        <v>1.4820372766475E-8</v>
      </c>
      <c r="CW121" s="10">
        <f>3/24000000*OO[[#This Row],[157 (08JUL1985 12:00:00)-Water Temperature (C)]]*OO[[#This Row],[99]]</f>
        <v>1.4820372766475E-8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3.0503903187988225E-35</v>
      </c>
      <c r="F122" s="10">
        <f>3/24*OO[[#This Row],[62 (26JUN1985 15:00:00)-Water Temperature (C)]]*OO[[#This Row],[4]]/SUM(OO[4])</f>
        <v>8.0235407458847865E-23</v>
      </c>
      <c r="G122" s="10">
        <f>3/24*OO[[#This Row],[63 (26JUN1985 18:00:00)-Water Temperature (C)]]*OO[[#This Row],[5]]/SUM(OO[5])</f>
        <v>2.9414599139336607E-11</v>
      </c>
      <c r="H122" s="10">
        <f>3/24*OO[[#This Row],[64 (26JUN1985 21:00:00)-Water Temperature (C)]]*OO[[#This Row],[6]]/SUM(OO[6])</f>
        <v>1.4859950160165731E-5</v>
      </c>
      <c r="I122" s="10">
        <f>3/24*OO[[#This Row],[65 (27JUN1985 00:00:00)-Water Temperature (C)]]*OO[[#This Row],[7]]/SUM(OO[7])</f>
        <v>2.7844108230915582E-3</v>
      </c>
      <c r="J122" s="10">
        <f>3/24*OO[[#This Row],[66 (27JUN1985 03:00:00)-Water Temperature (C)]]*OO[[#This Row],[8]]/SUM(OO[8])</f>
        <v>3.3780818161268017E-2</v>
      </c>
      <c r="K122" s="10">
        <f>3/24*OO[[#This Row],[67 (27JUN1985 06:00:00)-Water Temperature (C)]]*OO[[#This Row],[9]]/SUM(OO[9])</f>
        <v>7.5200308302000571E-2</v>
      </c>
      <c r="L122" s="10">
        <f>3/24*OO[[#This Row],[68 (27JUN1985 09:00:00)-Water Temperature (C)]]*OO[[#This Row],[10]]/SUM(OO[10])</f>
        <v>5.4454097499077918E-2</v>
      </c>
      <c r="M122" s="10">
        <f>3/24*OO[[#This Row],[69 (27JUN1985 12:00:00)-Water Temperature (C)]]*OO[[#This Row],[11]]/SUM(OO[11])</f>
        <v>1.7201317115540425E-2</v>
      </c>
      <c r="N122" s="10">
        <f>3/24*OO[[#This Row],[70 (27JUN1985 15:00:00)-Water Temperature (C)]]*OO[[#This Row],[12]]/SUM(OO[12])</f>
        <v>2.9934842450943786E-3</v>
      </c>
      <c r="O122" s="10">
        <f>3/24*OO[[#This Row],[71 (27JUN1985 18:00:00)-Water Temperature (C)]]*OO[[#This Row],[13]]/SUM(OO[13])</f>
        <v>3.7955067408285679E-4</v>
      </c>
      <c r="P122" s="10">
        <f>3/24*OO[[#This Row],[72 (27JUN1985 21:00:00)-Water Temperature (C)]]*OO[[#This Row],[14]]/SUM(OO[14])</f>
        <v>7.1015235825095153E-5</v>
      </c>
      <c r="Q122" s="10">
        <f>3/24*OO[[#This Row],[73 (28JUN1985 00:00:00)-Water Temperature (C)]]*OO[[#This Row],[15]]/SUM(OO[15])</f>
        <v>3.8961331892917814E-5</v>
      </c>
      <c r="R122" s="10">
        <f>3/24*OO[[#This Row],[74 (28JUN1985 03:00:00)-Water Temperature (C)]]*OO[[#This Row],[16]]/SUM(OO[16])</f>
        <v>3.1949398341072884E-5</v>
      </c>
      <c r="S122" s="10">
        <f>3/24*OO[[#This Row],[75 (28JUN1985 06:00:00)-Water Temperature (C)]]*OO[[#This Row],[17]]/SUM(OO[17])</f>
        <v>2.9322230844171176E-5</v>
      </c>
      <c r="T122" s="10">
        <f>3/24*OO[[#This Row],[76 (28JUN1985 09:00:00)-Water Temperature (C)]]*OO[[#This Row],[18]]/SUM(OO[18])</f>
        <v>3.0133063393263943E-5</v>
      </c>
      <c r="U122" s="10">
        <f>3/24*OO[[#This Row],[77 (28JUN1985 12:00:00)-Water Temperature (C)]]*OO[[#This Row],[19]]/SUM(OO[19])</f>
        <v>3.2342260489803125E-5</v>
      </c>
      <c r="V122" s="10">
        <f>3/24000000*OO[[#This Row],[78 (28JUN1985 15:00:00)-Water Temperature (C)]]*OO[[#This Row],[20]]</f>
        <v>3.2485288365749998E-5</v>
      </c>
      <c r="W122" s="10">
        <f>3/24000000*OO[[#This Row],[79 (28JUN1985 18:00:00)-Water Temperature (C)]]*OO[[#This Row],[21]]</f>
        <v>3.0343145946112503E-5</v>
      </c>
      <c r="X122" s="10">
        <f>3/24000000*OO[[#This Row],[80 (28JUN1985 21:00:00)-Water Temperature (C)]]*OO[[#This Row],[22]]</f>
        <v>2.6594487898000003E-5</v>
      </c>
      <c r="Y122" s="10">
        <f>3/24000000*OO[[#This Row],[81 (29JUN1985 00:00:00)-Water Temperature (C)]]*OO[[#This Row],[23]]</f>
        <v>2.2686853178999996E-5</v>
      </c>
      <c r="Z122" s="10">
        <f>3/24000000*OO[[#This Row],[82 (29JUN1985 03:00:00)-Water Temperature (C)]]*OO[[#This Row],[24]]</f>
        <v>1.9225012909427501E-5</v>
      </c>
      <c r="AA122" s="10">
        <f>3/24000000*OO[[#This Row],[83 (29JUN1985 06:00:00)-Water Temperature (C)]]*OO[[#This Row],[25]]</f>
        <v>1.641258333666E-5</v>
      </c>
      <c r="AB122" s="10">
        <f>3/24000000*OO[[#This Row],[84 (29JUN1985 09:00:00)-Water Temperature (C)]]*OO[[#This Row],[26]]</f>
        <v>1.4393738782609999E-5</v>
      </c>
      <c r="AC122" s="10">
        <f>3/24000000*OO[[#This Row],[85 (29JUN1985 12:00:00)-Water Temperature (C)]]*OO[[#This Row],[27]]</f>
        <v>1.3035639259293749E-5</v>
      </c>
      <c r="AD122" s="10">
        <f>3/24000000*OO[[#This Row],[86 (29JUN1985 15:00:00)-Water Temperature (C)]]*OO[[#This Row],[28]]</f>
        <v>1.1877921866647501E-5</v>
      </c>
      <c r="AE122" s="10">
        <f>3/24000000*OO[[#This Row],[88 (29JUN1985 21:00:00)-Water Temperature (C)]]*OO[[#This Row],[30]]</f>
        <v>9.4447937758199996E-6</v>
      </c>
      <c r="AF122" s="10">
        <f>3/24000000*OO[[#This Row],[88 (29JUN1985 21:00:00)-Water Temperature (C)]]*OO[[#This Row],[30]]</f>
        <v>9.4447937758199996E-6</v>
      </c>
      <c r="AG122" s="10">
        <f>3/24000000*OO[[#This Row],[89 (30JUN1985 00:00:00)-Water Temperature (C)]]*OO[[#This Row],[31]]</f>
        <v>8.016310224645E-6</v>
      </c>
      <c r="AH122" s="10">
        <f>3/24000000*OO[[#This Row],[90 (30JUN1985 03:00:00)-Water Temperature (C)]]*OO[[#This Row],[32]]</f>
        <v>6.7913148031875002E-6</v>
      </c>
      <c r="AI122" s="10">
        <f>3/24000000*OO[[#This Row],[91 (30JUN1985 06:00:00)-Water Temperature (C)]]*OO[[#This Row],[33]]</f>
        <v>5.8264726409099996E-6</v>
      </c>
      <c r="AJ122" s="10">
        <f>3/24000000*OO[[#This Row],[92 (30JUN1985 09:00:00)-Water Temperature (C)]]*OO[[#This Row],[34]]</f>
        <v>5.3165650042662501E-6</v>
      </c>
      <c r="AK122" s="10">
        <f>3/24000000*OO[[#This Row],[93 (30JUN1985 12:00:00)-Water Temperature (C)]]*OO[[#This Row],[35]]</f>
        <v>4.8944993102449998E-6</v>
      </c>
      <c r="AL122" s="10">
        <f>3/24000000*OO[[#This Row],[94 (30JUN1985 15:00:00)-Water Temperature (C)]]*OO[[#This Row],[36]]</f>
        <v>4.4617126416224993E-6</v>
      </c>
      <c r="AM122" s="10">
        <f>3/24000000*OO[[#This Row],[95 (30JUN1985 18:00:00)-Water Temperature (C)]]*OO[[#This Row],[37]]</f>
        <v>4.0952891542687498E-6</v>
      </c>
      <c r="AN122" s="10">
        <f>3/24000000*OO[[#This Row],[96 (30JUN1985 21:00:00)-Water Temperature (C)]]*OO[[#This Row],[38]]</f>
        <v>3.6310650996824997E-6</v>
      </c>
      <c r="AO122" s="10">
        <f>3/24000000*OO[[#This Row],[97 (01JUL1985 00:00:00)-Water Temperature (C)]]*OO[[#This Row],[39]]</f>
        <v>3.0978748237500001E-6</v>
      </c>
      <c r="AP122" s="10">
        <f>3/24000000*OO[[#This Row],[98 (01JUL1985 03:00:00)-Water Temperature (C)]]*OO[[#This Row],[40]]</f>
        <v>2.6262012651874998E-6</v>
      </c>
      <c r="AQ122" s="10">
        <f>3/24000000*OO[[#This Row],[99 (01JUL1985 06:00:00)-Water Temperature (C)]]*OO[[#This Row],[41]]</f>
        <v>2.2297563672599993E-6</v>
      </c>
      <c r="AR122" s="10">
        <f>3/24000000*OO[[#This Row],[100 (01JUL1985 09:00:00)-Water Temperature (C)]]*OO[[#This Row],[42]]</f>
        <v>2.0110925695360001E-6</v>
      </c>
      <c r="AS122" s="10">
        <f>3/24000000*OO[[#This Row],[101 (01JUL1985 12:00:00)-Water Temperature (C)]]*OO[[#This Row],[43]]</f>
        <v>1.85549249732E-6</v>
      </c>
      <c r="AT122" s="10">
        <f>3/24000000*OO[[#This Row],[102 (01JUL1985 15:00:00)-Water Temperature (C)]]*OO[[#This Row],[44]]</f>
        <v>1.6923631798142496E-6</v>
      </c>
      <c r="AU122" s="10">
        <f>3/24000000*OO[[#This Row],[103 (01JUL1985 18:00:00)-Water Temperature (C)]]*OO[[#This Row],[45]]</f>
        <v>1.4857243251952501E-6</v>
      </c>
      <c r="AV122" s="10">
        <f>3/24000000*OO[[#This Row],[104 (01JUL1985 21:00:00)-Water Temperature (C)]]*OO[[#This Row],[46]]</f>
        <v>1.2179050034469999E-6</v>
      </c>
      <c r="AW122" s="10">
        <f>3/24000000*OO[[#This Row],[105 (02JUL1985 00:00:00)-Water Temperature (C)]]*OO[[#This Row],[47]]</f>
        <v>9.6506120760724986E-7</v>
      </c>
      <c r="AX122" s="10">
        <f>3/24000000*OO[[#This Row],[106 (02JUL1985 03:00:00)-Water Temperature (C)]]*OO[[#This Row],[48]]</f>
        <v>7.7302845401599996E-7</v>
      </c>
      <c r="AY122" s="10">
        <f>3/24000000*OO[[#This Row],[107 (02JUL1985 06:00:00)-Water Temperature (C)]]*OO[[#This Row],[49]]</f>
        <v>6.3847445657099993E-7</v>
      </c>
      <c r="AZ122" s="10">
        <f>3/24000000*OO[[#This Row],[108 (02JUL1985 09:00:00)-Water Temperature (C)]]*OO[[#This Row],[50]]</f>
        <v>5.7523126492125E-7</v>
      </c>
      <c r="BA122" s="10">
        <f>3/24000000*OO[[#This Row],[109 (02JUL1985 12:00:00)-Water Temperature (C)]]*OO[[#This Row],[51]]</f>
        <v>5.3462684306324996E-7</v>
      </c>
      <c r="BB122" s="10">
        <f>3/24000000*OO[[#This Row],[110 (02JUL1985 15:00:00)-Water Temperature (C)]]*OO[[#This Row],[52]]</f>
        <v>4.8841375191362495E-7</v>
      </c>
      <c r="BC122" s="10">
        <f>3/24000000*OO[[#This Row],[111 (02JUL1985 18:00:00)-Water Temperature (C)]]*OO[[#This Row],[53]]</f>
        <v>4.1754770132074994E-7</v>
      </c>
      <c r="BD122" s="10">
        <f>3/24000000*OO[[#This Row],[112 (02JUL1985 21:00:00)-Water Temperature (C)]]*OO[[#This Row],[54]]</f>
        <v>3.2368102002599999E-7</v>
      </c>
      <c r="BE122" s="10">
        <f>3/24000000*OO[[#This Row],[113 (03JUL1985 00:00:00)-Water Temperature (C)]]*OO[[#This Row],[55]]</f>
        <v>2.3686177089960003E-7</v>
      </c>
      <c r="BF122" s="10">
        <f>3/24000000*OO[[#This Row],[114 (03JUL1985 03:00:00)-Water Temperature (C)]]*OO[[#This Row],[56]]</f>
        <v>1.7527272031865001E-7</v>
      </c>
      <c r="BG122" s="10">
        <f>3/24000000*OO[[#This Row],[115 (03JUL1985 06:00:00)-Water Temperature (C)]]*OO[[#This Row],[57]]</f>
        <v>1.3650717502207497E-7</v>
      </c>
      <c r="BH122" s="10">
        <f>3/24000000*OO[[#This Row],[116 (03JUL1985 09:00:00)-Water Temperature (C)]]*OO[[#This Row],[58]]</f>
        <v>1.1755176782355E-7</v>
      </c>
      <c r="BI122" s="10">
        <f>3/24000000*OO[[#This Row],[117 (03JUL1985 12:00:00)-Water Temperature (C)]]*OO[[#This Row],[59]]</f>
        <v>1.04058940013025E-7</v>
      </c>
      <c r="BJ122" s="10">
        <f>3/24000000*OO[[#This Row],[118 (03JUL1985 15:00:00)-Water Temperature (C)]]*OO[[#This Row],[60]]</f>
        <v>9.7762799075549991E-8</v>
      </c>
      <c r="BK122" s="10">
        <f>3/24000000*OO[[#This Row],[119 (03JUL1985 18:00:00)-Water Temperature (C)]]*OO[[#This Row],[61]]</f>
        <v>9.0720927476199986E-8</v>
      </c>
      <c r="BL122" s="10">
        <f>3/24000000*OO[[#This Row],[120 (03JUL1985 21:00:00)-Water Temperature (C)]]*OO[[#This Row],[62]]</f>
        <v>8.0796069577124989E-8</v>
      </c>
      <c r="BM122" s="10">
        <f>3/24000000*OO[[#This Row],[121 (04JUL1985 00:00:00)-Water Temperature (C)]]*OO[[#This Row],[63]]</f>
        <v>7.0494675227999997E-8</v>
      </c>
      <c r="BN122" s="10">
        <f>3/24000000*OO[[#This Row],[122 (04JUL1985 03:00:00)-Water Temperature (C)]]*OO[[#This Row],[64]]</f>
        <v>6.1067216335124989E-8</v>
      </c>
      <c r="BO122" s="10">
        <f>3/24000000*OO[[#This Row],[123 (04JUL1985 06:00:00)-Water Temperature (C)]]*OO[[#This Row],[65]]</f>
        <v>5.3752895770725001E-8</v>
      </c>
      <c r="BP122" s="10">
        <f>3/24000000*OO[[#This Row],[124 (04JUL1985 09:00:00)-Water Temperature (C)]]*OO[[#This Row],[66]]</f>
        <v>5.1190430547887494E-8</v>
      </c>
      <c r="BQ122" s="10">
        <f>3/24000000*OO[[#This Row],[125 (04JUL1985 12:00:00)-Water Temperature (C)]]*OO[[#This Row],[67]]</f>
        <v>5.0517714242599994E-8</v>
      </c>
      <c r="BR122" s="10">
        <f>3/24000000*OO[[#This Row],[126 (04JUL1985 15:00:00)-Water Temperature (C)]]*OO[[#This Row],[68]]</f>
        <v>4.9785047074875003E-8</v>
      </c>
      <c r="BS122" s="10">
        <f>3/24000000*OO[[#This Row],[127 (04JUL1985 18:00:00)-Water Temperature (C)]]*OO[[#This Row],[69]]</f>
        <v>4.6949268141562497E-8</v>
      </c>
      <c r="BT122" s="10">
        <f>3/24000000*OO[[#This Row],[128 (04JUL1985 21:00:00)-Water Temperature (C)]]*OO[[#This Row],[70]]</f>
        <v>4.0842558299999994E-8</v>
      </c>
      <c r="BU122" s="10">
        <f>3/24000000*OO[[#This Row],[129 (05JUL1985 00:00:00)-Water Temperature (C)]]*OO[[#This Row],[71]]</f>
        <v>3.4033928092374994E-8</v>
      </c>
      <c r="BV122" s="10">
        <f>3/24000000*OO[[#This Row],[130 (05JUL1985 03:00:00)-Water Temperature (C)]]*OO[[#This Row],[72]]</f>
        <v>2.8871924188874998E-8</v>
      </c>
      <c r="BW122" s="10">
        <f>3/24000000*OO[[#This Row],[131 (05JUL1985 06:00:00)-Water Temperature (C)]]*OO[[#This Row],[73]]</f>
        <v>2.5399685402437498E-8</v>
      </c>
      <c r="BX122" s="10">
        <f>3/24000000*OO[[#This Row],[132 (05JUL1985 09:00:00)-Water Temperature (C)]]*OO[[#This Row],[74]]</f>
        <v>2.417052226935E-8</v>
      </c>
      <c r="BY122" s="10">
        <f>3/24000000*OO[[#This Row],[133 (05JUL1985 12:00:00)-Water Temperature (C)]]*OO[[#This Row],[75]]</f>
        <v>2.4264947076225E-8</v>
      </c>
      <c r="BZ122" s="10">
        <f>3/24000000*OO[[#This Row],[134 (05JUL1985 15:00:00)-Water Temperature (C)]]*OO[[#This Row],[76]]</f>
        <v>2.5720853232375001E-8</v>
      </c>
      <c r="CA122" s="10">
        <f>3/24000000*OO[[#This Row],[135 (05JUL1985 18:00:00)-Water Temperature (C)]]*OO[[#This Row],[77]]</f>
        <v>2.8404845414812494E-8</v>
      </c>
      <c r="CB122" s="10">
        <f>3/24000000*OO[[#This Row],[136 (05JUL1985 21:00:00)-Water Temperature (C)]]*OO[[#This Row],[78]]</f>
        <v>3.0792949598850008E-8</v>
      </c>
      <c r="CC122" s="10">
        <f>3/24000000*OO[[#This Row],[137 (06JUL1985 00:00:00)-Water Temperature (C)]]*OO[[#This Row],[79]]</f>
        <v>3.1763422309349998E-8</v>
      </c>
      <c r="CD122" s="10">
        <f>3/24000000*OO[[#This Row],[138 (06JUL1985 03:00:00)-Water Temperature (C)]]*OO[[#This Row],[80]]</f>
        <v>3.1221490584375001E-8</v>
      </c>
      <c r="CE122" s="10">
        <f>3/24000000*OO[[#This Row],[139 (06JUL1985 06:00:00)-Water Temperature (C)]]*OO[[#This Row],[81]]</f>
        <v>2.9893902109312498E-8</v>
      </c>
      <c r="CF122" s="10">
        <f>3/24000000*OO[[#This Row],[140 (06JUL1985 09:00:00)-Water Temperature (C)]]*OO[[#This Row],[82]]</f>
        <v>2.9455025499562499E-8</v>
      </c>
      <c r="CG122" s="10">
        <f>3/24000000*OO[[#This Row],[141 (06JUL1985 12:00:00)-Water Temperature (C)]]*OO[[#This Row],[83]]</f>
        <v>2.9400589914625E-8</v>
      </c>
      <c r="CH122" s="10">
        <f>3/24000000*OO[[#This Row],[142 (06JUL1985 15:00:00)-Water Temperature (C)]]*OO[[#This Row],[84]]</f>
        <v>2.9667732552187497E-8</v>
      </c>
      <c r="CI122" s="10">
        <f>3/24000000*OO[[#This Row],[143 (06JUL1985 18:00:00)-Water Temperature (C)]]*OO[[#This Row],[85]]</f>
        <v>2.9448159424162499E-8</v>
      </c>
      <c r="CJ122" s="10">
        <f>3/24000000*OO[[#This Row],[144 (06JUL1985 21:00:00)-Water Temperature (C)]]*OO[[#This Row],[86]]</f>
        <v>2.7949795371749998E-8</v>
      </c>
      <c r="CK122" s="10">
        <f>3/24000000*OO[[#This Row],[145 (07JUL1985 00:00:00)-Water Temperature (C)]]*OO[[#This Row],[87]]</f>
        <v>2.5308624514249996E-8</v>
      </c>
      <c r="CL122" s="10">
        <f>3/24000000*OO[[#This Row],[146 (07JUL1985 03:00:00)-Water Temperature (C)]]*OO[[#This Row],[88]]</f>
        <v>2.2837940843037503E-8</v>
      </c>
      <c r="CM122" s="10">
        <f>3/24000000*OO[[#This Row],[147 (07JUL1985 06:00:00)-Water Temperature (C)]]*OO[[#This Row],[89]]</f>
        <v>2.0884075747178749E-8</v>
      </c>
      <c r="CN122" s="10">
        <f>3/24000000*OO[[#This Row],[148 (07JUL1985 09:00:00)-Water Temperature (C)]]*OO[[#This Row],[90]]</f>
        <v>2.0115895308570002E-8</v>
      </c>
      <c r="CO122" s="10">
        <f>3/24000000*OO[[#This Row],[149 (07JUL1985 12:00:00)-Water Temperature (C)]]*OO[[#This Row],[91]]</f>
        <v>2.0367288005268749E-8</v>
      </c>
      <c r="CP122" s="10">
        <f>3/24000000*OO[[#This Row],[150 (07JUL1985 15:00:00)-Water Temperature (C)]]*OO[[#This Row],[92]]</f>
        <v>2.0367288005268749E-8</v>
      </c>
      <c r="CQ122" s="10">
        <f>3/24000000*OO[[#This Row],[151 (07JUL1985 18:00:00)-Water Temperature (C)]]*OO[[#This Row],[93]]</f>
        <v>2.0367288005268749E-8</v>
      </c>
      <c r="CR122" s="10">
        <f>3/24000000*OO[[#This Row],[152 (07JUL1985 21:00:00)-Water Temperature (C)]]*OO[[#This Row],[94]]</f>
        <v>2.0367288005268749E-8</v>
      </c>
      <c r="CS122" s="10">
        <f>3/24000000*OO[[#This Row],[153 (08JUL1985 00:00:00)-Water Temperature (C)]]*OO[[#This Row],[95]]</f>
        <v>2.0367288005268749E-8</v>
      </c>
      <c r="CT122" s="10">
        <f>3/24000000*OO[[#This Row],[154 (08JUL1985 03:00:00)-Water Temperature (C)]]*OO[[#This Row],[96]]</f>
        <v>2.0367288005268749E-8</v>
      </c>
      <c r="CU122" s="10">
        <f>3/24000000*OO[[#This Row],[155 (08JUL1985 06:00:00)-Water Temperature (C)]]*OO[[#This Row],[97]]</f>
        <v>2.0367288005268749E-8</v>
      </c>
      <c r="CV122" s="10">
        <f>3/24000000*OO[[#This Row],[156 (08JUL1985 09:00:00)-Water Temperature (C)]]*OO[[#This Row],[98]]</f>
        <v>2.0367288005268749E-8</v>
      </c>
      <c r="CW122" s="10">
        <f>3/24000000*OO[[#This Row],[157 (08JUL1985 12:00:00)-Water Temperature (C)]]*OO[[#This Row],[99]]</f>
        <v>2.0367288005268749E-8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4.923706714567014E-36</v>
      </c>
      <c r="F123" s="10">
        <f>3/24*OO[[#This Row],[62 (26JUN1985 15:00:00)-Water Temperature (C)]]*OO[[#This Row],[4]]/SUM(OO[4])</f>
        <v>1.468688113159419E-23</v>
      </c>
      <c r="G123" s="10">
        <f>3/24*OO[[#This Row],[63 (26JUN1985 18:00:00)-Water Temperature (C)]]*OO[[#This Row],[5]]/SUM(OO[5])</f>
        <v>5.1006474751408617E-12</v>
      </c>
      <c r="H123" s="10">
        <f>3/24*OO[[#This Row],[64 (26JUN1985 21:00:00)-Water Temperature (C)]]*OO[[#This Row],[6]]/SUM(OO[6])</f>
        <v>9.4342712545266425E-6</v>
      </c>
      <c r="I123" s="10">
        <f>3/24*OO[[#This Row],[65 (27JUN1985 00:00:00)-Water Temperature (C)]]*OO[[#This Row],[7]]/SUM(OO[7])</f>
        <v>2.3351414426325975E-3</v>
      </c>
      <c r="J123" s="10">
        <f>3/24*OO[[#This Row],[66 (27JUN1985 03:00:00)-Water Temperature (C)]]*OO[[#This Row],[8]]/SUM(OO[8])</f>
        <v>3.3932580088575234E-2</v>
      </c>
      <c r="K123" s="10">
        <f>3/24*OO[[#This Row],[67 (27JUN1985 06:00:00)-Water Temperature (C)]]*OO[[#This Row],[9]]/SUM(OO[9])</f>
        <v>8.6243524864800816E-2</v>
      </c>
      <c r="L123" s="10">
        <f>3/24*OO[[#This Row],[68 (27JUN1985 09:00:00)-Water Temperature (C)]]*OO[[#This Row],[10]]/SUM(OO[10])</f>
        <v>6.9179016741715199E-2</v>
      </c>
      <c r="M123" s="10">
        <f>3/24*OO[[#This Row],[69 (27JUN1985 12:00:00)-Water Temperature (C)]]*OO[[#This Row],[11]]/SUM(OO[11])</f>
        <v>2.3650031074950728E-2</v>
      </c>
      <c r="N123" s="10">
        <f>3/24*OO[[#This Row],[70 (27JUN1985 15:00:00)-Water Temperature (C)]]*OO[[#This Row],[12]]/SUM(OO[12])</f>
        <v>4.3561259880869167E-3</v>
      </c>
      <c r="O123" s="10">
        <f>3/24*OO[[#This Row],[71 (27JUN1985 18:00:00)-Water Temperature (C)]]*OO[[#This Row],[13]]/SUM(OO[13])</f>
        <v>5.6195060114386523E-4</v>
      </c>
      <c r="P123" s="10">
        <f>3/24*OO[[#This Row],[72 (27JUN1985 21:00:00)-Water Temperature (C)]]*OO[[#This Row],[14]]/SUM(OO[14])</f>
        <v>9.5312756935388227E-5</v>
      </c>
      <c r="Q123" s="10">
        <f>3/24*OO[[#This Row],[73 (28JUN1985 00:00:00)-Water Temperature (C)]]*OO[[#This Row],[15]]/SUM(OO[15])</f>
        <v>4.7687288030150863E-5</v>
      </c>
      <c r="R123" s="10">
        <f>3/24*OO[[#This Row],[74 (28JUN1985 03:00:00)-Water Temperature (C)]]*OO[[#This Row],[16]]/SUM(OO[16])</f>
        <v>3.8615012287786411E-5</v>
      </c>
      <c r="S123" s="10">
        <f>3/24*OO[[#This Row],[75 (28JUN1985 06:00:00)-Water Temperature (C)]]*OO[[#This Row],[17]]/SUM(OO[17])</f>
        <v>3.5245446168156422E-5</v>
      </c>
      <c r="T123" s="10">
        <f>3/24*OO[[#This Row],[76 (28JUN1985 09:00:00)-Water Temperature (C)]]*OO[[#This Row],[18]]/SUM(OO[18])</f>
        <v>3.6081453492344353E-5</v>
      </c>
      <c r="U123" s="10">
        <f>3/24*OO[[#This Row],[77 (28JUN1985 12:00:00)-Water Temperature (C)]]*OO[[#This Row],[19]]/SUM(OO[19])</f>
        <v>3.9007526331208761E-5</v>
      </c>
      <c r="V123" s="10">
        <f>3/24000000*OO[[#This Row],[78 (28JUN1985 15:00:00)-Water Temperature (C)]]*OO[[#This Row],[20]]</f>
        <v>3.9610860246187498E-5</v>
      </c>
      <c r="W123" s="10">
        <f>3/24000000*OO[[#This Row],[79 (28JUN1985 18:00:00)-Water Temperature (C)]]*OO[[#This Row],[21]]</f>
        <v>3.7398410856099993E-5</v>
      </c>
      <c r="X123" s="10">
        <f>3/24000000*OO[[#This Row],[80 (28JUN1985 21:00:00)-Water Temperature (C)]]*OO[[#This Row],[22]]</f>
        <v>3.3065495275312498E-5</v>
      </c>
      <c r="Y123" s="10">
        <f>3/24000000*OO[[#This Row],[81 (29JUN1985 00:00:00)-Water Temperature (C)]]*OO[[#This Row],[23]]</f>
        <v>2.8386064495312498E-5</v>
      </c>
      <c r="Z123" s="10">
        <f>3/24000000*OO[[#This Row],[82 (29JUN1985 03:00:00)-Water Temperature (C)]]*OO[[#This Row],[24]]</f>
        <v>2.4189723840149998E-5</v>
      </c>
      <c r="AA123" s="10">
        <f>3/24000000*OO[[#This Row],[83 (29JUN1985 06:00:00)-Water Temperature (C)]]*OO[[#This Row],[25]]</f>
        <v>2.0735406146812498E-5</v>
      </c>
      <c r="AB123" s="10">
        <f>3/24000000*OO[[#This Row],[84 (29JUN1985 09:00:00)-Water Temperature (C)]]*OO[[#This Row],[26]]</f>
        <v>1.8277187841864999E-5</v>
      </c>
      <c r="AC123" s="10">
        <f>3/24000000*OO[[#This Row],[85 (29JUN1985 12:00:00)-Water Temperature (C)]]*OO[[#This Row],[27]]</f>
        <v>1.6651430370374999E-5</v>
      </c>
      <c r="AD123" s="10">
        <f>3/24000000*OO[[#This Row],[86 (29JUN1985 15:00:00)-Water Temperature (C)]]*OO[[#This Row],[28]]</f>
        <v>1.5249779155537501E-5</v>
      </c>
      <c r="AE123" s="10">
        <f>3/24000000*OO[[#This Row],[88 (29JUN1985 21:00:00)-Water Temperature (C)]]*OO[[#This Row],[30]]</f>
        <v>1.2295930698589997E-5</v>
      </c>
      <c r="AF123" s="10">
        <f>3/24000000*OO[[#This Row],[88 (29JUN1985 21:00:00)-Water Temperature (C)]]*OO[[#This Row],[30]]</f>
        <v>1.2295930698589997E-5</v>
      </c>
      <c r="AG123" s="10">
        <f>3/24000000*OO[[#This Row],[89 (30JUN1985 00:00:00)-Water Temperature (C)]]*OO[[#This Row],[31]]</f>
        <v>1.0507767138859999E-5</v>
      </c>
      <c r="AH123" s="10">
        <f>3/24000000*OO[[#This Row],[90 (30JUN1985 03:00:00)-Water Temperature (C)]]*OO[[#This Row],[32]]</f>
        <v>8.9552821163549978E-6</v>
      </c>
      <c r="AI123" s="10">
        <f>3/24000000*OO[[#This Row],[91 (30JUN1985 06:00:00)-Water Temperature (C)]]*OO[[#This Row],[33]]</f>
        <v>7.7146439729100002E-6</v>
      </c>
      <c r="AJ123" s="10">
        <f>3/24000000*OO[[#This Row],[92 (30JUN1985 09:00:00)-Water Temperature (C)]]*OO[[#This Row],[34]]</f>
        <v>7.070140662839999E-6</v>
      </c>
      <c r="AK123" s="10">
        <f>3/24000000*OO[[#This Row],[93 (30JUN1985 12:00:00)-Water Temperature (C)]]*OO[[#This Row],[35]]</f>
        <v>6.550915698899999E-6</v>
      </c>
      <c r="AL123" s="10">
        <f>3/24000000*OO[[#This Row],[94 (30JUN1985 15:00:00)-Water Temperature (C)]]*OO[[#This Row],[36]]</f>
        <v>6.0118926414937498E-6</v>
      </c>
      <c r="AM123" s="10">
        <f>3/24000000*OO[[#This Row],[95 (30JUN1985 18:00:00)-Water Temperature (C)]]*OO[[#This Row],[37]]</f>
        <v>5.5506990640500004E-6</v>
      </c>
      <c r="AN123" s="10">
        <f>3/24000000*OO[[#This Row],[96 (30JUN1985 21:00:00)-Water Temperature (C)]]*OO[[#This Row],[38]]</f>
        <v>4.9559140987074999E-6</v>
      </c>
      <c r="AO123" s="10">
        <f>3/24000000*OO[[#This Row],[97 (01JUL1985 00:00:00)-Water Temperature (C)]]*OO[[#This Row],[39]]</f>
        <v>4.2493204601100002E-6</v>
      </c>
      <c r="AP123" s="10">
        <f>3/24000000*OO[[#This Row],[98 (01JUL1985 03:00:00)-Water Temperature (C)]]*OO[[#This Row],[40]]</f>
        <v>3.6234360346799997E-6</v>
      </c>
      <c r="AQ123" s="10">
        <f>3/24000000*OO[[#This Row],[99 (01JUL1985 06:00:00)-Water Temperature (C)]]*OO[[#This Row],[41]]</f>
        <v>3.0915802444975007E-6</v>
      </c>
      <c r="AR123" s="10">
        <f>3/24000000*OO[[#This Row],[100 (01JUL1985 09:00:00)-Water Temperature (C)]]*OO[[#This Row],[42]]</f>
        <v>2.7974380882825001E-6</v>
      </c>
      <c r="AS123" s="10">
        <f>3/24000000*OO[[#This Row],[101 (01JUL1985 12:00:00)-Water Temperature (C)]]*OO[[#This Row],[43]]</f>
        <v>2.5927914109949998E-6</v>
      </c>
      <c r="AT123" s="10">
        <f>3/24000000*OO[[#This Row],[102 (01JUL1985 15:00:00)-Water Temperature (C)]]*OO[[#This Row],[44]]</f>
        <v>2.3821456017599996E-6</v>
      </c>
      <c r="AU123" s="10">
        <f>3/24000000*OO[[#This Row],[103 (01JUL1985 18:00:00)-Water Temperature (C)]]*OO[[#This Row],[45]]</f>
        <v>2.1094893017369999E-6</v>
      </c>
      <c r="AV123" s="10">
        <f>3/24000000*OO[[#This Row],[104 (01JUL1985 21:00:00)-Water Temperature (C)]]*OO[[#This Row],[46]]</f>
        <v>1.7435619275392502E-6</v>
      </c>
      <c r="AW123" s="10">
        <f>3/24000000*OO[[#This Row],[105 (02JUL1985 00:00:00)-Water Temperature (C)]]*OO[[#This Row],[47]]</f>
        <v>1.3864013964674997E-6</v>
      </c>
      <c r="AX123" s="10">
        <f>3/24000000*OO[[#This Row],[106 (02JUL1985 03:00:00)-Water Temperature (C)]]*OO[[#This Row],[48]]</f>
        <v>1.1115694460039999E-6</v>
      </c>
      <c r="AY123" s="10">
        <f>3/24000000*OO[[#This Row],[107 (02JUL1985 06:00:00)-Water Temperature (C)]]*OO[[#This Row],[49]]</f>
        <v>9.1679418007537515E-7</v>
      </c>
      <c r="AZ123" s="10">
        <f>3/24000000*OO[[#This Row],[108 (02JUL1985 09:00:00)-Water Temperature (C)]]*OO[[#This Row],[50]]</f>
        <v>8.2393000990649993E-7</v>
      </c>
      <c r="BA123" s="10">
        <f>3/24000000*OO[[#This Row],[109 (02JUL1985 12:00:00)-Water Temperature (C)]]*OO[[#This Row],[51]]</f>
        <v>7.6603535252975005E-7</v>
      </c>
      <c r="BB123" s="10">
        <f>3/24000000*OO[[#This Row],[110 (02JUL1985 15:00:00)-Water Temperature (C)]]*OO[[#This Row],[52]]</f>
        <v>7.0397951978250003E-7</v>
      </c>
      <c r="BC123" s="10">
        <f>3/24000000*OO[[#This Row],[111 (02JUL1985 18:00:00)-Water Temperature (C)]]*OO[[#This Row],[53]]</f>
        <v>6.07247707675125E-7</v>
      </c>
      <c r="BD123" s="10">
        <f>3/24000000*OO[[#This Row],[112 (02JUL1985 21:00:00)-Water Temperature (C)]]*OO[[#This Row],[54]]</f>
        <v>4.7501810840900002E-7</v>
      </c>
      <c r="BE123" s="10">
        <f>3/24000000*OO[[#This Row],[113 (03JUL1985 00:00:00)-Water Temperature (C)]]*OO[[#This Row],[55]]</f>
        <v>3.4837163852512496E-7</v>
      </c>
      <c r="BF123" s="10">
        <f>3/24000000*OO[[#This Row],[114 (03JUL1985 03:00:00)-Water Temperature (C)]]*OO[[#This Row],[56]]</f>
        <v>2.5705690075187502E-7</v>
      </c>
      <c r="BG123" s="10">
        <f>3/24000000*OO[[#This Row],[115 (03JUL1985 06:00:00)-Water Temperature (C)]]*OO[[#This Row],[57]]</f>
        <v>1.9884525173369998E-7</v>
      </c>
      <c r="BH123" s="10">
        <f>3/24000000*OO[[#This Row],[116 (03JUL1985 09:00:00)-Water Temperature (C)]]*OO[[#This Row],[58]]</f>
        <v>1.7001244381450002E-7</v>
      </c>
      <c r="BI123" s="10">
        <f>3/24000000*OO[[#This Row],[117 (03JUL1985 12:00:00)-Water Temperature (C)]]*OO[[#This Row],[59]]</f>
        <v>1.4963050160100001E-7</v>
      </c>
      <c r="BJ123" s="10">
        <f>3/24000000*OO[[#This Row],[118 (03JUL1985 15:00:00)-Water Temperature (C)]]*OO[[#This Row],[60]]</f>
        <v>1.4033088933969998E-7</v>
      </c>
      <c r="BK123" s="10">
        <f>3/24000000*OO[[#This Row],[119 (03JUL1985 18:00:00)-Water Temperature (C)]]*OO[[#This Row],[61]]</f>
        <v>1.3044185965525001E-7</v>
      </c>
      <c r="BL123" s="10">
        <f>3/24000000*OO[[#This Row],[120 (03JUL1985 21:00:00)-Water Temperature (C)]]*OO[[#This Row],[62]]</f>
        <v>1.1638563611613752E-7</v>
      </c>
      <c r="BM123" s="10">
        <f>3/24000000*OO[[#This Row],[121 (04JUL1985 00:00:00)-Water Temperature (C)]]*OO[[#This Row],[63]]</f>
        <v>1.0146154749599999E-7</v>
      </c>
      <c r="BN123" s="10">
        <f>3/24000000*OO[[#This Row],[122 (04JUL1985 03:00:00)-Water Temperature (C)]]*OO[[#This Row],[64]]</f>
        <v>8.7950088073349988E-8</v>
      </c>
      <c r="BO123" s="10">
        <f>3/24000000*OO[[#This Row],[123 (04JUL1985 06:00:00)-Water Temperature (C)]]*OO[[#This Row],[65]]</f>
        <v>7.7293641199837504E-8</v>
      </c>
      <c r="BP123" s="10">
        <f>3/24000000*OO[[#This Row],[124 (04JUL1985 09:00:00)-Water Temperature (C)]]*OO[[#This Row],[66]]</f>
        <v>7.3359677188475004E-8</v>
      </c>
      <c r="BQ123" s="10">
        <f>3/24000000*OO[[#This Row],[125 (04JUL1985 12:00:00)-Water Temperature (C)]]*OO[[#This Row],[67]]</f>
        <v>7.2220053595199995E-8</v>
      </c>
      <c r="BR123" s="10">
        <f>3/24000000*OO[[#This Row],[126 (04JUL1985 15:00:00)-Water Temperature (C)]]*OO[[#This Row],[68]]</f>
        <v>7.126976919267498E-8</v>
      </c>
      <c r="BS123" s="10">
        <f>3/24000000*OO[[#This Row],[127 (04JUL1985 18:00:00)-Water Temperature (C)]]*OO[[#This Row],[69]]</f>
        <v>6.7531810871774989E-8</v>
      </c>
      <c r="BT123" s="10">
        <f>3/24000000*OO[[#This Row],[128 (04JUL1985 21:00:00)-Water Temperature (C)]]*OO[[#This Row],[70]]</f>
        <v>5.9025474886950003E-8</v>
      </c>
      <c r="BU123" s="10">
        <f>3/24000000*OO[[#This Row],[129 (05JUL1985 00:00:00)-Water Temperature (C)]]*OO[[#This Row],[71]]</f>
        <v>4.9136535646750001E-8</v>
      </c>
      <c r="BV123" s="10">
        <f>3/24000000*OO[[#This Row],[130 (05JUL1985 03:00:00)-Water Temperature (C)]]*OO[[#This Row],[72]]</f>
        <v>4.1526270147487505E-8</v>
      </c>
      <c r="BW123" s="10">
        <f>3/24000000*OO[[#This Row],[131 (05JUL1985 06:00:00)-Water Temperature (C)]]*OO[[#This Row],[73]]</f>
        <v>3.6347536701450006E-8</v>
      </c>
      <c r="BX123" s="10">
        <f>3/24000000*OO[[#This Row],[132 (05JUL1985 09:00:00)-Water Temperature (C)]]*OO[[#This Row],[74]]</f>
        <v>3.4371324430574992E-8</v>
      </c>
      <c r="BY123" s="10">
        <f>3/24000000*OO[[#This Row],[133 (05JUL1985 12:00:00)-Water Temperature (C)]]*OO[[#This Row],[75]]</f>
        <v>3.4270577894899994E-8</v>
      </c>
      <c r="BZ123" s="10">
        <f>3/24000000*OO[[#This Row],[134 (05JUL1985 15:00:00)-Water Temperature (C)]]*OO[[#This Row],[76]]</f>
        <v>3.5994105742537505E-8</v>
      </c>
      <c r="CA123" s="10">
        <f>3/24000000*OO[[#This Row],[135 (05JUL1985 18:00:00)-Water Temperature (C)]]*OO[[#This Row],[77]]</f>
        <v>3.9605662492987504E-8</v>
      </c>
      <c r="CB123" s="10">
        <f>3/24000000*OO[[#This Row],[136 (05JUL1985 21:00:00)-Water Temperature (C)]]*OO[[#This Row],[78]]</f>
        <v>4.3069471638149998E-8</v>
      </c>
      <c r="CC123" s="10">
        <f>3/24000000*OO[[#This Row],[137 (06JUL1985 00:00:00)-Water Temperature (C)]]*OO[[#This Row],[79]]</f>
        <v>4.4689357524937501E-8</v>
      </c>
      <c r="CD123" s="10">
        <f>3/24000000*OO[[#This Row],[138 (06JUL1985 03:00:00)-Water Temperature (C)]]*OO[[#This Row],[80]]</f>
        <v>4.4199282235624993E-8</v>
      </c>
      <c r="CE123" s="10">
        <f>3/24000000*OO[[#This Row],[139 (06JUL1985 06:00:00)-Water Temperature (C)]]*OO[[#This Row],[81]]</f>
        <v>4.2476679883262503E-8</v>
      </c>
      <c r="CF123" s="10">
        <f>3/24000000*OO[[#This Row],[140 (06JUL1985 09:00:00)-Water Temperature (C)]]*OO[[#This Row],[82]]</f>
        <v>4.1918878451587503E-8</v>
      </c>
      <c r="CG123" s="10">
        <f>3/24000000*OO[[#This Row],[141 (06JUL1985 12:00:00)-Water Temperature (C)]]*OO[[#This Row],[83]]</f>
        <v>4.1835453521800002E-8</v>
      </c>
      <c r="CH123" s="10">
        <f>3/24000000*OO[[#This Row],[142 (06JUL1985 15:00:00)-Water Temperature (C)]]*OO[[#This Row],[84]]</f>
        <v>4.2212349739250006E-8</v>
      </c>
      <c r="CI123" s="10">
        <f>3/24000000*OO[[#This Row],[143 (06JUL1985 18:00:00)-Water Temperature (C)]]*OO[[#This Row],[85]]</f>
        <v>4.1953296317987504E-8</v>
      </c>
      <c r="CJ123" s="10">
        <f>3/24000000*OO[[#This Row],[144 (06JUL1985 21:00:00)-Water Temperature (C)]]*OO[[#This Row],[86]]</f>
        <v>3.991805916198749E-8</v>
      </c>
      <c r="CK123" s="10">
        <f>3/24000000*OO[[#This Row],[145 (07JUL1985 00:00:00)-Water Temperature (C)]]*OO[[#This Row],[87]]</f>
        <v>3.6168109714099995E-8</v>
      </c>
      <c r="CL123" s="10">
        <f>3/24000000*OO[[#This Row],[146 (07JUL1985 03:00:00)-Water Temperature (C)]]*OO[[#This Row],[88]]</f>
        <v>3.2634015214387501E-8</v>
      </c>
      <c r="CM123" s="10">
        <f>3/24000000*OO[[#This Row],[147 (07JUL1985 06:00:00)-Water Temperature (C)]]*OO[[#This Row],[89]]</f>
        <v>2.9789024663837499E-8</v>
      </c>
      <c r="CN123" s="10">
        <f>3/24000000*OO[[#This Row],[148 (07JUL1985 09:00:00)-Water Temperature (C)]]*OO[[#This Row],[90]]</f>
        <v>2.858484018E-8</v>
      </c>
      <c r="CO123" s="10">
        <f>3/24000000*OO[[#This Row],[149 (07JUL1985 12:00:00)-Water Temperature (C)]]*OO[[#This Row],[91]]</f>
        <v>2.8844479929775001E-8</v>
      </c>
      <c r="CP123" s="10">
        <f>3/24000000*OO[[#This Row],[150 (07JUL1985 15:00:00)-Water Temperature (C)]]*OO[[#This Row],[92]]</f>
        <v>2.8844479929775001E-8</v>
      </c>
      <c r="CQ123" s="10">
        <f>3/24000000*OO[[#This Row],[151 (07JUL1985 18:00:00)-Water Temperature (C)]]*OO[[#This Row],[93]]</f>
        <v>2.8844479929775001E-8</v>
      </c>
      <c r="CR123" s="10">
        <f>3/24000000*OO[[#This Row],[152 (07JUL1985 21:00:00)-Water Temperature (C)]]*OO[[#This Row],[94]]</f>
        <v>2.8844479929775001E-8</v>
      </c>
      <c r="CS123" s="10">
        <f>3/24000000*OO[[#This Row],[153 (08JUL1985 00:00:00)-Water Temperature (C)]]*OO[[#This Row],[95]]</f>
        <v>2.8844479929775001E-8</v>
      </c>
      <c r="CT123" s="10">
        <f>3/24000000*OO[[#This Row],[154 (08JUL1985 03:00:00)-Water Temperature (C)]]*OO[[#This Row],[96]]</f>
        <v>2.8844479929775001E-8</v>
      </c>
      <c r="CU123" s="10">
        <f>3/24000000*OO[[#This Row],[155 (08JUL1985 06:00:00)-Water Temperature (C)]]*OO[[#This Row],[97]]</f>
        <v>2.8844479929775001E-8</v>
      </c>
      <c r="CV123" s="10">
        <f>3/24000000*OO[[#This Row],[156 (08JUL1985 09:00:00)-Water Temperature (C)]]*OO[[#This Row],[98]]</f>
        <v>2.8844479929775001E-8</v>
      </c>
      <c r="CW123" s="10">
        <f>3/24000000*OO[[#This Row],[157 (08JUL1985 12:00:00)-Water Temperature (C)]]*OO[[#This Row],[99]]</f>
        <v>2.8844479929775001E-8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6.7494924024482716E-37</v>
      </c>
      <c r="F124" s="10">
        <f>3/24*OO[[#This Row],[62 (26JUN1985 15:00:00)-Water Temperature (C)]]*OO[[#This Row],[4]]/SUM(OO[4])</f>
        <v>2.3454895549955771E-24</v>
      </c>
      <c r="G124" s="10">
        <f>3/24*OO[[#This Row],[63 (26JUN1985 18:00:00)-Water Temperature (C)]]*OO[[#This Row],[5]]/SUM(OO[5])</f>
        <v>7.4891258084400746E-13</v>
      </c>
      <c r="H124" s="10">
        <f>3/24*OO[[#This Row],[64 (26JUN1985 21:00:00)-Water Temperature (C)]]*OO[[#This Row],[6]]/SUM(OO[6])</f>
        <v>4.8512121647727294E-6</v>
      </c>
      <c r="I124" s="10">
        <f>3/24*OO[[#This Row],[65 (27JUN1985 00:00:00)-Water Temperature (C)]]*OO[[#This Row],[7]]/SUM(OO[7])</f>
        <v>1.5732929664575141E-3</v>
      </c>
      <c r="J124" s="10">
        <f>3/24*OO[[#This Row],[66 (27JUN1985 03:00:00)-Water Temperature (C)]]*OO[[#This Row],[8]]/SUM(OO[8])</f>
        <v>2.6842800040297914E-2</v>
      </c>
      <c r="K124" s="10">
        <f>3/24*OO[[#This Row],[67 (27JUN1985 06:00:00)-Water Temperature (C)]]*OO[[#This Row],[9]]/SUM(OO[9])</f>
        <v>7.6203047443852645E-2</v>
      </c>
      <c r="L124" s="10">
        <f>3/24*OO[[#This Row],[68 (27JUN1985 09:00:00)-Water Temperature (C)]]*OO[[#This Row],[10]]/SUM(OO[10])</f>
        <v>6.6232987563089915E-2</v>
      </c>
      <c r="M124" s="10">
        <f>3/24*OO[[#This Row],[69 (27JUN1985 12:00:00)-Water Temperature (C)]]*OO[[#This Row],[11]]/SUM(OO[11])</f>
        <v>2.4015567764472657E-2</v>
      </c>
      <c r="N124" s="10">
        <f>3/24*OO[[#This Row],[70 (27JUN1985 15:00:00)-Water Temperature (C)]]*OO[[#This Row],[12]]/SUM(OO[12])</f>
        <v>4.606157063121054E-3</v>
      </c>
      <c r="O124" s="10">
        <f>3/24*OO[[#This Row],[71 (27JUN1985 18:00:00)-Water Temperature (C)]]*OO[[#This Row],[13]]/SUM(OO[13])</f>
        <v>6.0240386740696348E-4</v>
      </c>
      <c r="P124" s="10">
        <f>3/24*OO[[#This Row],[72 (27JUN1985 21:00:00)-Water Temperature (C)]]*OO[[#This Row],[14]]/SUM(OO[14])</f>
        <v>9.5591388457934629E-5</v>
      </c>
      <c r="Q124" s="10">
        <f>3/24*OO[[#This Row],[73 (28JUN1985 00:00:00)-Water Temperature (C)]]*OO[[#This Row],[15]]/SUM(OO[15])</f>
        <v>4.425992556796305E-5</v>
      </c>
      <c r="R124" s="10">
        <f>3/24*OO[[#This Row],[74 (28JUN1985 03:00:00)-Water Temperature (C)]]*OO[[#This Row],[16]]/SUM(OO[16])</f>
        <v>3.5306049740069109E-5</v>
      </c>
      <c r="S124" s="10">
        <f>3/24*OO[[#This Row],[75 (28JUN1985 06:00:00)-Water Temperature (C)]]*OO[[#This Row],[17]]/SUM(OO[17])</f>
        <v>3.1975744659981442E-5</v>
      </c>
      <c r="T124" s="10">
        <f>3/24*OO[[#This Row],[76 (28JUN1985 09:00:00)-Water Temperature (C)]]*OO[[#This Row],[18]]/SUM(OO[18])</f>
        <v>3.2540311212474123E-5</v>
      </c>
      <c r="U124" s="10">
        <f>3/24*OO[[#This Row],[77 (28JUN1985 12:00:00)-Water Temperature (C)]]*OO[[#This Row],[19]]/SUM(OO[19])</f>
        <v>3.5299349212729462E-5</v>
      </c>
      <c r="V124" s="10">
        <f>3/24000000*OO[[#This Row],[78 (28JUN1985 15:00:00)-Water Temperature (C)]]*OO[[#This Row],[20]]</f>
        <v>3.6084699055349999E-5</v>
      </c>
      <c r="W124" s="10">
        <f>3/24000000*OO[[#This Row],[79 (28JUN1985 18:00:00)-Water Temperature (C)]]*OO[[#This Row],[21]]</f>
        <v>3.4294899585999998E-5</v>
      </c>
      <c r="X124" s="10">
        <f>3/24000000*OO[[#This Row],[80 (28JUN1985 21:00:00)-Water Temperature (C)]]*OO[[#This Row],[22]]</f>
        <v>3.0467898608525001E-5</v>
      </c>
      <c r="Y124" s="10">
        <f>3/24000000*OO[[#This Row],[81 (29JUN1985 00:00:00)-Water Temperature (C)]]*OO[[#This Row],[23]]</f>
        <v>2.6232427463999997E-5</v>
      </c>
      <c r="Z124" s="10">
        <f>3/24000000*OO[[#This Row],[82 (29JUN1985 03:00:00)-Water Temperature (C)]]*OO[[#This Row],[24]]</f>
        <v>2.2393877360062501E-5</v>
      </c>
      <c r="AA124" s="10">
        <f>3/24000000*OO[[#This Row],[83 (29JUN1985 06:00:00)-Water Temperature (C)]]*OO[[#This Row],[25]]</f>
        <v>1.9199099815172499E-5</v>
      </c>
      <c r="AB124" s="10">
        <f>3/24000000*OO[[#This Row],[84 (29JUN1985 09:00:00)-Water Temperature (C)]]*OO[[#This Row],[26]]</f>
        <v>1.6930761484893749E-5</v>
      </c>
      <c r="AC124" s="10">
        <f>3/24000000*OO[[#This Row],[85 (29JUN1985 12:00:00)-Water Temperature (C)]]*OO[[#This Row],[27]]</f>
        <v>1.5395005576973749E-5</v>
      </c>
      <c r="AD124" s="10">
        <f>3/24000000*OO[[#This Row],[86 (29JUN1985 15:00:00)-Water Temperature (C)]]*OO[[#This Row],[28]]</f>
        <v>1.4073759082275001E-5</v>
      </c>
      <c r="AE124" s="10">
        <f>3/24000000*OO[[#This Row],[88 (29JUN1985 21:00:00)-Water Temperature (C)]]*OO[[#This Row],[30]]</f>
        <v>1.1336127707913749E-5</v>
      </c>
      <c r="AF124" s="10">
        <f>3/24000000*OO[[#This Row],[88 (29JUN1985 21:00:00)-Water Temperature (C)]]*OO[[#This Row],[30]]</f>
        <v>1.1336127707913749E-5</v>
      </c>
      <c r="AG124" s="10">
        <f>3/24000000*OO[[#This Row],[89 (30JUN1985 00:00:00)-Water Temperature (C)]]*OO[[#This Row],[31]]</f>
        <v>9.6824451021024971E-6</v>
      </c>
      <c r="AH124" s="10">
        <f>3/24000000*OO[[#This Row],[90 (30JUN1985 03:00:00)-Water Temperature (C)]]*OO[[#This Row],[32]]</f>
        <v>8.2407619563937496E-6</v>
      </c>
      <c r="AI124" s="10">
        <f>3/24000000*OO[[#This Row],[91 (30JUN1985 06:00:00)-Water Temperature (C)]]*OO[[#This Row],[33]]</f>
        <v>7.0783502891799998E-6</v>
      </c>
      <c r="AJ124" s="10">
        <f>3/24000000*OO[[#This Row],[92 (30JUN1985 09:00:00)-Water Temperature (C)]]*OO[[#This Row],[34]]</f>
        <v>6.4690182962874996E-6</v>
      </c>
      <c r="AK124" s="10">
        <f>3/24000000*OO[[#This Row],[93 (30JUN1985 12:00:00)-Water Temperature (C)]]*OO[[#This Row],[35]]</f>
        <v>5.98328627243125E-6</v>
      </c>
      <c r="AL124" s="10">
        <f>3/24000000*OO[[#This Row],[94 (30JUN1985 15:00:00)-Water Temperature (C)]]*OO[[#This Row],[36]]</f>
        <v>5.4789580827187496E-6</v>
      </c>
      <c r="AM124" s="10">
        <f>3/24000000*OO[[#This Row],[95 (30JUN1985 18:00:00)-Water Temperature (C)]]*OO[[#This Row],[37]]</f>
        <v>5.0486293374824999E-6</v>
      </c>
      <c r="AN124" s="10">
        <f>3/24000000*OO[[#This Row],[96 (30JUN1985 21:00:00)-Water Temperature (C)]]*OO[[#This Row],[38]]</f>
        <v>4.5008011329974995E-6</v>
      </c>
      <c r="AO124" s="10">
        <f>3/24000000*OO[[#This Row],[97 (01JUL1985 00:00:00)-Water Temperature (C)]]*OO[[#This Row],[39]]</f>
        <v>3.8490494681450004E-6</v>
      </c>
      <c r="AP124" s="10">
        <f>3/24000000*OO[[#This Row],[98 (01JUL1985 03:00:00)-Water Temperature (C)]]*OO[[#This Row],[40]]</f>
        <v>3.2767577949600002E-6</v>
      </c>
      <c r="AQ124" s="10">
        <f>3/24000000*OO[[#This Row],[99 (01JUL1985 06:00:00)-Water Temperature (C)]]*OO[[#This Row],[41]]</f>
        <v>2.7909563447674996E-6</v>
      </c>
      <c r="AR124" s="10">
        <f>3/24000000*OO[[#This Row],[100 (01JUL1985 09:00:00)-Water Temperature (C)]]*OO[[#This Row],[42]]</f>
        <v>2.518016539805E-6</v>
      </c>
      <c r="AS124" s="10">
        <f>3/24000000*OO[[#This Row],[101 (01JUL1985 12:00:00)-Water Temperature (C)]]*OO[[#This Row],[43]]</f>
        <v>2.3285634828799998E-6</v>
      </c>
      <c r="AT124" s="10">
        <f>3/24000000*OO[[#This Row],[102 (01JUL1985 15:00:00)-Water Temperature (C)]]*OO[[#This Row],[44]]</f>
        <v>2.1390150750524999E-6</v>
      </c>
      <c r="AU124" s="10">
        <f>3/24000000*OO[[#This Row],[103 (01JUL1985 18:00:00)-Water Temperature (C)]]*OO[[#This Row],[45]]</f>
        <v>1.8958717498699999E-6</v>
      </c>
      <c r="AV124" s="10">
        <f>3/24000000*OO[[#This Row],[104 (01JUL1985 21:00:00)-Water Temperature (C)]]*OO[[#This Row],[46]]</f>
        <v>1.5674410814125E-6</v>
      </c>
      <c r="AW124" s="10">
        <f>3/24000000*OO[[#This Row],[105 (02JUL1985 00:00:00)-Water Temperature (C)]]*OO[[#This Row],[47]]</f>
        <v>1.2436414145583751E-6</v>
      </c>
      <c r="AX124" s="10">
        <f>3/24000000*OO[[#This Row],[106 (02JUL1985 03:00:00)-Water Temperature (C)]]*OO[[#This Row],[48]]</f>
        <v>9.9396901316774986E-7</v>
      </c>
      <c r="AY124" s="10">
        <f>3/24000000*OO[[#This Row],[107 (02JUL1985 06:00:00)-Water Temperature (C)]]*OO[[#This Row],[49]]</f>
        <v>8.1672661171699997E-7</v>
      </c>
      <c r="AZ124" s="10">
        <f>3/24000000*OO[[#This Row],[108 (02JUL1985 09:00:00)-Water Temperature (C)]]*OO[[#This Row],[50]]</f>
        <v>7.3084205790999994E-7</v>
      </c>
      <c r="BA124" s="10">
        <f>3/24000000*OO[[#This Row],[109 (02JUL1985 12:00:00)-Water Temperature (C)]]*OO[[#This Row],[51]]</f>
        <v>6.7809453766575E-7</v>
      </c>
      <c r="BB124" s="10">
        <f>3/24000000*OO[[#This Row],[110 (02JUL1985 15:00:00)-Water Temperature (C)]]*OO[[#This Row],[52]]</f>
        <v>6.2435261554124988E-7</v>
      </c>
      <c r="BC124" s="10">
        <f>3/24000000*OO[[#This Row],[111 (02JUL1985 18:00:00)-Water Temperature (C)]]*OO[[#This Row],[53]]</f>
        <v>5.4113305504800003E-7</v>
      </c>
      <c r="BD124" s="10">
        <f>3/24000000*OO[[#This Row],[112 (02JUL1985 21:00:00)-Water Temperature (C)]]*OO[[#This Row],[54]]</f>
        <v>4.2541746594524999E-7</v>
      </c>
      <c r="BE124" s="10">
        <f>3/24000000*OO[[#This Row],[113 (03JUL1985 00:00:00)-Water Temperature (C)]]*OO[[#This Row],[55]]</f>
        <v>3.1231054667924995E-7</v>
      </c>
      <c r="BF124" s="10">
        <f>3/24000000*OO[[#This Row],[114 (03JUL1985 03:00:00)-Water Temperature (C)]]*OO[[#This Row],[56]]</f>
        <v>2.29893899174125E-7</v>
      </c>
      <c r="BG124" s="10">
        <f>3/24000000*OO[[#This Row],[115 (03JUL1985 06:00:00)-Water Temperature (C)]]*OO[[#This Row],[57]]</f>
        <v>1.76992745248275E-7</v>
      </c>
      <c r="BH124" s="10">
        <f>3/24000000*OO[[#This Row],[116 (03JUL1985 09:00:00)-Water Temperature (C)]]*OO[[#This Row],[58]]</f>
        <v>1.5048155823335E-7</v>
      </c>
      <c r="BI124" s="10">
        <f>3/24000000*OO[[#This Row],[117 (03JUL1985 12:00:00)-Water Temperature (C)]]*OO[[#This Row],[59]]</f>
        <v>1.3184406945659998E-7</v>
      </c>
      <c r="BJ124" s="10">
        <f>3/24000000*OO[[#This Row],[118 (03JUL1985 15:00:00)-Water Temperature (C)]]*OO[[#This Row],[60]]</f>
        <v>1.2349776026599999E-7</v>
      </c>
      <c r="BK124" s="10">
        <f>3/24000000*OO[[#This Row],[119 (03JUL1985 18:00:00)-Water Temperature (C)]]*OO[[#This Row],[61]]</f>
        <v>1.1488779585535E-7</v>
      </c>
      <c r="BL124" s="10">
        <f>3/24000000*OO[[#This Row],[120 (03JUL1985 21:00:00)-Water Temperature (C)]]*OO[[#This Row],[62]]</f>
        <v>1.0260950803447499E-7</v>
      </c>
      <c r="BM124" s="10">
        <f>3/24000000*OO[[#This Row],[121 (04JUL1985 00:00:00)-Water Temperature (C)]]*OO[[#This Row],[63]]</f>
        <v>8.939788160412499E-8</v>
      </c>
      <c r="BN124" s="10">
        <f>3/24000000*OO[[#This Row],[122 (04JUL1985 03:00:00)-Water Temperature (C)]]*OO[[#This Row],[64]]</f>
        <v>7.7544622861874992E-8</v>
      </c>
      <c r="BO124" s="10">
        <f>3/24000000*OO[[#This Row],[123 (04JUL1985 06:00:00)-Water Temperature (C)]]*OO[[#This Row],[65]]</f>
        <v>6.8146283738999997E-8</v>
      </c>
      <c r="BP124" s="10">
        <f>3/24000000*OO[[#This Row],[124 (04JUL1985 09:00:00)-Water Temperature (C)]]*OO[[#This Row],[66]]</f>
        <v>6.457881965954999E-8</v>
      </c>
      <c r="BQ124" s="10">
        <f>3/24000000*OO[[#This Row],[125 (04JUL1985 12:00:00)-Water Temperature (C)]]*OO[[#This Row],[67]]</f>
        <v>6.3501102521875005E-8</v>
      </c>
      <c r="BR124" s="10">
        <f>3/24000000*OO[[#This Row],[126 (04JUL1985 15:00:00)-Water Temperature (C)]]*OO[[#This Row],[68]]</f>
        <v>6.2752187592799987E-8</v>
      </c>
      <c r="BS124" s="10">
        <f>3/24000000*OO[[#This Row],[127 (04JUL1985 18:00:00)-Water Temperature (C)]]*OO[[#This Row],[69]]</f>
        <v>5.9688068204074993E-8</v>
      </c>
      <c r="BT124" s="10">
        <f>3/24000000*OO[[#This Row],[128 (04JUL1985 21:00:00)-Water Temperature (C)]]*OO[[#This Row],[70]]</f>
        <v>5.2363141219125007E-8</v>
      </c>
      <c r="BU124" s="10">
        <f>3/24000000*OO[[#This Row],[129 (05JUL1985 00:00:00)-Water Temperature (C)]]*OO[[#This Row],[71]]</f>
        <v>4.3595436719624992E-8</v>
      </c>
      <c r="BV124" s="10">
        <f>3/24000000*OO[[#This Row],[130 (05JUL1985 03:00:00)-Water Temperature (C)]]*OO[[#This Row],[72]]</f>
        <v>3.6767800529624997E-8</v>
      </c>
      <c r="BW124" s="10">
        <f>3/24000000*OO[[#This Row],[131 (05JUL1985 06:00:00)-Water Temperature (C)]]*OO[[#This Row],[73]]</f>
        <v>3.2086255379750002E-8</v>
      </c>
      <c r="BX124" s="10">
        <f>3/24000000*OO[[#This Row],[132 (05JUL1985 09:00:00)-Water Temperature (C)]]*OO[[#This Row],[74]]</f>
        <v>3.0224034001800002E-8</v>
      </c>
      <c r="BY124" s="10">
        <f>3/24000000*OO[[#This Row],[133 (05JUL1985 12:00:00)-Water Temperature (C)]]*OO[[#This Row],[75]]</f>
        <v>2.9986924659087498E-8</v>
      </c>
      <c r="BZ124" s="10">
        <f>3/24000000*OO[[#This Row],[134 (05JUL1985 15:00:00)-Water Temperature (C)]]*OO[[#This Row],[76]]</f>
        <v>3.12960534772875E-8</v>
      </c>
      <c r="CA124" s="10">
        <f>3/24000000*OO[[#This Row],[135 (05JUL1985 18:00:00)-Water Temperature (C)]]*OO[[#This Row],[77]]</f>
        <v>3.4311276390124996E-8</v>
      </c>
      <c r="CB124" s="10">
        <f>3/24000000*OO[[#This Row],[136 (05JUL1985 21:00:00)-Water Temperature (C)]]*OO[[#This Row],[78]]</f>
        <v>3.7369275950600003E-8</v>
      </c>
      <c r="CC124" s="10">
        <f>3/24000000*OO[[#This Row],[137 (06JUL1985 00:00:00)-Water Temperature (C)]]*OO[[#This Row],[79]]</f>
        <v>3.8930892635024999E-8</v>
      </c>
      <c r="CD124" s="10">
        <f>3/24000000*OO[[#This Row],[138 (06JUL1985 03:00:00)-Water Temperature (C)]]*OO[[#This Row],[80]]</f>
        <v>3.8669195479474997E-8</v>
      </c>
      <c r="CE124" s="10">
        <f>3/24000000*OO[[#This Row],[139 (06JUL1985 06:00:00)-Water Temperature (C)]]*OO[[#This Row],[81]]</f>
        <v>3.7281194843625E-8</v>
      </c>
      <c r="CF124" s="10">
        <f>3/24000000*OO[[#This Row],[140 (06JUL1985 09:00:00)-Water Temperature (C)]]*OO[[#This Row],[82]]</f>
        <v>3.6841926975000001E-8</v>
      </c>
      <c r="CG124" s="10">
        <f>3/24000000*OO[[#This Row],[141 (06JUL1985 12:00:00)-Water Temperature (C)]]*OO[[#This Row],[83]]</f>
        <v>3.6773719640962506E-8</v>
      </c>
      <c r="CH124" s="10">
        <f>3/24000000*OO[[#This Row],[142 (06JUL1985 15:00:00)-Water Temperature (C)]]*OO[[#This Row],[84]]</f>
        <v>3.7093090165599999E-8</v>
      </c>
      <c r="CI124" s="10">
        <f>3/24000000*OO[[#This Row],[143 (06JUL1985 18:00:00)-Water Temperature (C)]]*OO[[#This Row],[85]]</f>
        <v>3.6885355171187496E-8</v>
      </c>
      <c r="CJ124" s="10">
        <f>3/24000000*OO[[#This Row],[144 (06JUL1985 21:00:00)-Water Temperature (C)]]*OO[[#This Row],[86]]</f>
        <v>3.5141531655474994E-8</v>
      </c>
      <c r="CK124" s="10">
        <f>3/24000000*OO[[#This Row],[145 (07JUL1985 00:00:00)-Water Temperature (C)]]*OO[[#This Row],[87]]</f>
        <v>3.1851884557824998E-8</v>
      </c>
      <c r="CL124" s="10">
        <f>3/24000000*OO[[#This Row],[146 (07JUL1985 03:00:00)-Water Temperature (C)]]*OO[[#This Row],[88]]</f>
        <v>2.8736291751025002E-8</v>
      </c>
      <c r="CM124" s="10">
        <f>3/24000000*OO[[#This Row],[147 (07JUL1985 06:00:00)-Water Temperature (C)]]*OO[[#This Row],[89]]</f>
        <v>2.6202301144999999E-8</v>
      </c>
      <c r="CN124" s="10">
        <f>3/24000000*OO[[#This Row],[148 (07JUL1985 09:00:00)-Water Temperature (C)]]*OO[[#This Row],[90]]</f>
        <v>2.5083060235275001E-8</v>
      </c>
      <c r="CO124" s="10">
        <f>3/24000000*OO[[#This Row],[149 (07JUL1985 12:00:00)-Water Temperature (C)]]*OO[[#This Row],[91]]</f>
        <v>2.5243418596312496E-8</v>
      </c>
      <c r="CP124" s="10">
        <f>3/24000000*OO[[#This Row],[150 (07JUL1985 15:00:00)-Water Temperature (C)]]*OO[[#This Row],[92]]</f>
        <v>2.5243418596312496E-8</v>
      </c>
      <c r="CQ124" s="10">
        <f>3/24000000*OO[[#This Row],[151 (07JUL1985 18:00:00)-Water Temperature (C)]]*OO[[#This Row],[93]]</f>
        <v>2.5243418596312496E-8</v>
      </c>
      <c r="CR124" s="10">
        <f>3/24000000*OO[[#This Row],[152 (07JUL1985 21:00:00)-Water Temperature (C)]]*OO[[#This Row],[94]]</f>
        <v>2.5243418596312496E-8</v>
      </c>
      <c r="CS124" s="10">
        <f>3/24000000*OO[[#This Row],[153 (08JUL1985 00:00:00)-Water Temperature (C)]]*OO[[#This Row],[95]]</f>
        <v>2.5243418596312496E-8</v>
      </c>
      <c r="CT124" s="10">
        <f>3/24000000*OO[[#This Row],[154 (08JUL1985 03:00:00)-Water Temperature (C)]]*OO[[#This Row],[96]]</f>
        <v>2.5243418596312496E-8</v>
      </c>
      <c r="CU124" s="10">
        <f>3/24000000*OO[[#This Row],[155 (08JUL1985 06:00:00)-Water Temperature (C)]]*OO[[#This Row],[97]]</f>
        <v>2.5243418596312496E-8</v>
      </c>
      <c r="CV124" s="10">
        <f>3/24000000*OO[[#This Row],[156 (08JUL1985 09:00:00)-Water Temperature (C)]]*OO[[#This Row],[98]]</f>
        <v>2.5243418596312496E-8</v>
      </c>
      <c r="CW124" s="10">
        <f>3/24000000*OO[[#This Row],[157 (08JUL1985 12:00:00)-Water Temperature (C)]]*OO[[#This Row],[99]]</f>
        <v>2.5243418596312496E-8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6.0363383066537428E-38</v>
      </c>
      <c r="F125" s="10">
        <f>3/24*OO[[#This Row],[62 (26JUN1985 15:00:00)-Water Temperature (C)]]*OO[[#This Row],[4]]/SUM(OO[4])</f>
        <v>2.4476933830152343E-25</v>
      </c>
      <c r="G125" s="10">
        <f>3/24*OO[[#This Row],[63 (26JUN1985 18:00:00)-Water Temperature (C)]]*OO[[#This Row],[5]]/SUM(OO[5])</f>
        <v>7.4630651506369205E-14</v>
      </c>
      <c r="H125" s="10">
        <f>3/24*OO[[#This Row],[64 (26JUN1985 21:00:00)-Water Temperature (C)]]*OO[[#This Row],[6]]/SUM(OO[6])</f>
        <v>2.2755059084394342E-6</v>
      </c>
      <c r="I125" s="10">
        <f>3/24*OO[[#This Row],[65 (27JUN1985 00:00:00)-Water Temperature (C)]]*OO[[#This Row],[7]]/SUM(OO[7])</f>
        <v>9.8194331501810631E-4</v>
      </c>
      <c r="J125" s="10">
        <f>3/24*OO[[#This Row],[66 (27JUN1985 03:00:00)-Water Temperature (C)]]*OO[[#This Row],[8]]/SUM(OO[8])</f>
        <v>1.9931594971852193E-2</v>
      </c>
      <c r="K125" s="10">
        <f>3/24*OO[[#This Row],[67 (27JUN1985 06:00:00)-Water Temperature (C)]]*OO[[#This Row],[9]]/SUM(OO[9])</f>
        <v>6.4090843588428689E-2</v>
      </c>
      <c r="L125" s="10">
        <f>3/24*OO[[#This Row],[68 (27JUN1985 09:00:00)-Water Temperature (C)]]*OO[[#This Row],[10]]/SUM(OO[10])</f>
        <v>6.1201918539161002E-2</v>
      </c>
      <c r="M125" s="10">
        <f>3/24*OO[[#This Row],[69 (27JUN1985 12:00:00)-Water Temperature (C)]]*OO[[#This Row],[11]]/SUM(OO[11])</f>
        <v>2.3849585514470358E-2</v>
      </c>
      <c r="N125" s="10">
        <f>3/24*OO[[#This Row],[70 (27JUN1985 15:00:00)-Water Temperature (C)]]*OO[[#This Row],[12]]/SUM(OO[12])</f>
        <v>4.8185548764490549E-3</v>
      </c>
      <c r="O125" s="10">
        <f>3/24*OO[[#This Row],[71 (27JUN1985 18:00:00)-Water Temperature (C)]]*OO[[#This Row],[13]]/SUM(OO[13])</f>
        <v>6.4501085452998562E-4</v>
      </c>
      <c r="P125" s="10">
        <f>3/24*OO[[#This Row],[72 (27JUN1985 21:00:00)-Water Temperature (C)]]*OO[[#This Row],[14]]/SUM(OO[14])</f>
        <v>9.5671668188446535E-5</v>
      </c>
      <c r="Q125" s="10">
        <f>3/24*OO[[#This Row],[73 (28JUN1985 00:00:00)-Water Temperature (C)]]*OO[[#This Row],[15]]/SUM(OO[15])</f>
        <v>4.0054502095579889E-5</v>
      </c>
      <c r="R125" s="10">
        <f>3/24*OO[[#This Row],[74 (28JUN1985 03:00:00)-Water Temperature (C)]]*OO[[#This Row],[16]]/SUM(OO[16])</f>
        <v>3.1271490131789687E-5</v>
      </c>
      <c r="S125" s="10">
        <f>3/24*OO[[#This Row],[75 (28JUN1985 06:00:00)-Water Temperature (C)]]*OO[[#This Row],[17]]/SUM(OO[17])</f>
        <v>2.8035343481311815E-5</v>
      </c>
      <c r="T125" s="10">
        <f>3/24*OO[[#This Row],[76 (28JUN1985 09:00:00)-Water Temperature (C)]]*OO[[#This Row],[18]]/SUM(OO[18])</f>
        <v>2.8279408923127119E-5</v>
      </c>
      <c r="U125" s="10">
        <f>3/24*OO[[#This Row],[77 (28JUN1985 12:00:00)-Water Temperature (C)]]*OO[[#This Row],[19]]/SUM(OO[19])</f>
        <v>3.0703667084922946E-5</v>
      </c>
      <c r="V125" s="10">
        <f>3/24000000*OO[[#This Row],[78 (28JUN1985 15:00:00)-Water Temperature (C)]]*OO[[#This Row],[20]]</f>
        <v>3.1557838703849998E-5</v>
      </c>
      <c r="W125" s="10">
        <f>3/24000000*OO[[#This Row],[79 (28JUN1985 18:00:00)-Water Temperature (C)]]*OO[[#This Row],[21]]</f>
        <v>3.0162403908674997E-5</v>
      </c>
      <c r="X125" s="10">
        <f>3/24000000*OO[[#This Row],[80 (28JUN1985 21:00:00)-Water Temperature (C)]]*OO[[#This Row],[22]]</f>
        <v>2.6886350336999994E-5</v>
      </c>
      <c r="Y125" s="10">
        <f>3/24000000*OO[[#This Row],[81 (29JUN1985 00:00:00)-Water Temperature (C)]]*OO[[#This Row],[23]]</f>
        <v>2.318006540275E-5</v>
      </c>
      <c r="Z125" s="10">
        <f>3/24000000*OO[[#This Row],[82 (29JUN1985 03:00:00)-Water Temperature (C)]]*OO[[#This Row],[24]]</f>
        <v>1.9778322491628751E-5</v>
      </c>
      <c r="AA125" s="10">
        <f>3/24000000*OO[[#This Row],[83 (29JUN1985 06:00:00)-Water Temperature (C)]]*OO[[#This Row],[25]]</f>
        <v>1.692439702926E-5</v>
      </c>
      <c r="AB125" s="10">
        <f>3/24000000*OO[[#This Row],[84 (29JUN1985 09:00:00)-Water Temperature (C)]]*OO[[#This Row],[26]]</f>
        <v>1.4893722331154998E-5</v>
      </c>
      <c r="AC125" s="10">
        <f>3/24000000*OO[[#This Row],[85 (29JUN1985 12:00:00)-Water Temperature (C)]]*OO[[#This Row],[27]]</f>
        <v>1.3526480516071249E-5</v>
      </c>
      <c r="AD125" s="10">
        <f>3/24000000*OO[[#This Row],[86 (29JUN1985 15:00:00)-Water Temperature (C)]]*OO[[#This Row],[28]]</f>
        <v>1.2351488157249999E-5</v>
      </c>
      <c r="AE125" s="10">
        <f>3/24000000*OO[[#This Row],[88 (29JUN1985 21:00:00)-Water Temperature (C)]]*OO[[#This Row],[30]]</f>
        <v>9.9517583325499973E-6</v>
      </c>
      <c r="AF125" s="10">
        <f>3/24000000*OO[[#This Row],[88 (29JUN1985 21:00:00)-Water Temperature (C)]]*OO[[#This Row],[30]]</f>
        <v>9.9517583325499973E-6</v>
      </c>
      <c r="AG125" s="10">
        <f>3/24000000*OO[[#This Row],[89 (30JUN1985 00:00:00)-Water Temperature (C)]]*OO[[#This Row],[31]]</f>
        <v>8.5050724337999984E-6</v>
      </c>
      <c r="AH125" s="10">
        <f>3/24000000*OO[[#This Row],[90 (30JUN1985 03:00:00)-Water Temperature (C)]]*OO[[#This Row],[32]]</f>
        <v>7.235823965625E-6</v>
      </c>
      <c r="AI125" s="10">
        <f>3/24000000*OO[[#This Row],[91 (30JUN1985 06:00:00)-Water Temperature (C)]]*OO[[#This Row],[33]]</f>
        <v>6.2033184009562496E-6</v>
      </c>
      <c r="AJ125" s="10">
        <f>3/24000000*OO[[#This Row],[92 (30JUN1985 09:00:00)-Water Temperature (C)]]*OO[[#This Row],[34]]</f>
        <v>5.6567678559649998E-6</v>
      </c>
      <c r="AK125" s="10">
        <f>3/24000000*OO[[#This Row],[93 (30JUN1985 12:00:00)-Water Temperature (C)]]*OO[[#This Row],[35]]</f>
        <v>5.2316179808199986E-6</v>
      </c>
      <c r="AL125" s="10">
        <f>3/24000000*OO[[#This Row],[94 (30JUN1985 15:00:00)-Water Temperature (C)]]*OO[[#This Row],[36]]</f>
        <v>4.7886570142399997E-6</v>
      </c>
      <c r="AM125" s="10">
        <f>3/24000000*OO[[#This Row],[95 (30JUN1985 18:00:00)-Water Temperature (C)]]*OO[[#This Row],[37]]</f>
        <v>4.4129124133325E-6</v>
      </c>
      <c r="AN125" s="10">
        <f>3/24000000*OO[[#This Row],[96 (30JUN1985 21:00:00)-Water Temperature (C)]]*OO[[#This Row],[38]]</f>
        <v>3.93747690318375E-6</v>
      </c>
      <c r="AO125" s="10">
        <f>3/24000000*OO[[#This Row],[97 (01JUL1985 00:00:00)-Water Temperature (C)]]*OO[[#This Row],[39]]</f>
        <v>3.3667139134012499E-6</v>
      </c>
      <c r="AP125" s="10">
        <f>3/24000000*OO[[#This Row],[98 (01JUL1985 03:00:00)-Water Temperature (C)]]*OO[[#This Row],[40]]</f>
        <v>2.86862636810625E-6</v>
      </c>
      <c r="AQ125" s="10">
        <f>3/24000000*OO[[#This Row],[99 (01JUL1985 06:00:00)-Water Temperature (C)]]*OO[[#This Row],[41]]</f>
        <v>2.4463047323212495E-6</v>
      </c>
      <c r="AR125" s="10">
        <f>3/24000000*OO[[#This Row],[100 (01JUL1985 09:00:00)-Water Temperature (C)]]*OO[[#This Row],[42]]</f>
        <v>2.20618367945625E-6</v>
      </c>
      <c r="AS125" s="10">
        <f>3/24000000*OO[[#This Row],[101 (01JUL1985 12:00:00)-Water Temperature (C)]]*OO[[#This Row],[43]]</f>
        <v>2.0402915136802503E-6</v>
      </c>
      <c r="AT125" s="10">
        <f>3/24000000*OO[[#This Row],[102 (01JUL1985 15:00:00)-Water Temperature (C)]]*OO[[#This Row],[44]]</f>
        <v>1.8784706104799998E-6</v>
      </c>
      <c r="AU125" s="10">
        <f>3/24000000*OO[[#This Row],[103 (01JUL1985 18:00:00)-Water Temperature (C)]]*OO[[#This Row],[45]]</f>
        <v>1.6711873562656249E-6</v>
      </c>
      <c r="AV125" s="10">
        <f>3/24000000*OO[[#This Row],[104 (01JUL1985 21:00:00)-Water Temperature (C)]]*OO[[#This Row],[46]]</f>
        <v>1.3871419937917501E-6</v>
      </c>
      <c r="AW125" s="10">
        <f>3/24000000*OO[[#This Row],[105 (02JUL1985 00:00:00)-Water Temperature (C)]]*OO[[#This Row],[47]]</f>
        <v>1.1011830423825E-6</v>
      </c>
      <c r="AX125" s="10">
        <f>3/24000000*OO[[#This Row],[106 (02JUL1985 03:00:00)-Water Temperature (C)]]*OO[[#This Row],[48]]</f>
        <v>8.7921559915625008E-7</v>
      </c>
      <c r="AY125" s="10">
        <f>3/24000000*OO[[#This Row],[107 (02JUL1985 06:00:00)-Water Temperature (C)]]*OO[[#This Row],[49]]</f>
        <v>7.2084293129000008E-7</v>
      </c>
      <c r="AZ125" s="10">
        <f>3/24000000*OO[[#This Row],[108 (02JUL1985 09:00:00)-Water Temperature (C)]]*OO[[#This Row],[50]]</f>
        <v>6.4279256067912499E-7</v>
      </c>
      <c r="BA125" s="10">
        <f>3/24000000*OO[[#This Row],[109 (02JUL1985 12:00:00)-Water Temperature (C)]]*OO[[#This Row],[51]]</f>
        <v>5.9545810792499992E-7</v>
      </c>
      <c r="BB125" s="10">
        <f>3/24000000*OO[[#This Row],[110 (02JUL1985 15:00:00)-Water Temperature (C)]]*OO[[#This Row],[52]]</f>
        <v>5.4993442316975001E-7</v>
      </c>
      <c r="BC125" s="10">
        <f>3/24000000*OO[[#This Row],[111 (02JUL1985 18:00:00)-Water Temperature (C)]]*OO[[#This Row],[53]]</f>
        <v>4.7982482442174998E-7</v>
      </c>
      <c r="BD125" s="10">
        <f>3/24000000*OO[[#This Row],[112 (02JUL1985 21:00:00)-Water Temperature (C)]]*OO[[#This Row],[54]]</f>
        <v>3.8002423518150004E-7</v>
      </c>
      <c r="BE125" s="10">
        <f>3/24000000*OO[[#This Row],[113 (03JUL1985 00:00:00)-Water Temperature (C)]]*OO[[#This Row],[55]]</f>
        <v>2.7970831525124997E-7</v>
      </c>
      <c r="BF125" s="10">
        <f>3/24000000*OO[[#This Row],[114 (03JUL1985 03:00:00)-Water Temperature (C)]]*OO[[#This Row],[56]]</f>
        <v>2.0548310340033749E-7</v>
      </c>
      <c r="BG125" s="10">
        <f>3/24000000*OO[[#This Row],[115 (03JUL1985 06:00:00)-Water Temperature (C)]]*OO[[#This Row],[57]]</f>
        <v>1.5734070250587501E-7</v>
      </c>
      <c r="BH125" s="10">
        <f>3/24000000*OO[[#This Row],[116 (03JUL1985 09:00:00)-Water Temperature (C)]]*OO[[#This Row],[58]]</f>
        <v>1.3287781480837499E-7</v>
      </c>
      <c r="BI125" s="10">
        <f>3/24000000*OO[[#This Row],[117 (03JUL1985 12:00:00)-Water Temperature (C)]]*OO[[#This Row],[59]]</f>
        <v>1.1575546672393749E-7</v>
      </c>
      <c r="BJ125" s="10">
        <f>3/24000000*OO[[#This Row],[118 (03JUL1985 15:00:00)-Water Temperature (C)]]*OO[[#This Row],[60]]</f>
        <v>1.08202583077125E-7</v>
      </c>
      <c r="BK125" s="10">
        <f>3/24000000*OO[[#This Row],[119 (03JUL1985 18:00:00)-Water Temperature (C)]]*OO[[#This Row],[61]]</f>
        <v>1.0073931511430001E-7</v>
      </c>
      <c r="BL125" s="10">
        <f>3/24000000*OO[[#This Row],[120 (03JUL1985 21:00:00)-Water Temperature (C)]]*OO[[#This Row],[62]]</f>
        <v>9.0111498222875E-8</v>
      </c>
      <c r="BM125" s="10">
        <f>3/24000000*OO[[#This Row],[121 (04JUL1985 00:00:00)-Water Temperature (C)]]*OO[[#This Row],[63]]</f>
        <v>7.8454377603249996E-8</v>
      </c>
      <c r="BN125" s="10">
        <f>3/24000000*OO[[#This Row],[122 (04JUL1985 03:00:00)-Water Temperature (C)]]*OO[[#This Row],[64]]</f>
        <v>6.8089364472999998E-8</v>
      </c>
      <c r="BO125" s="10">
        <f>3/24000000*OO[[#This Row],[123 (04JUL1985 06:00:00)-Water Temperature (C)]]*OO[[#This Row],[65]]</f>
        <v>5.9821659134949989E-8</v>
      </c>
      <c r="BP125" s="10">
        <f>3/24000000*OO[[#This Row],[124 (04JUL1985 09:00:00)-Water Temperature (C)]]*OO[[#This Row],[66]]</f>
        <v>5.6561560684599999E-8</v>
      </c>
      <c r="BQ125" s="10">
        <f>3/24000000*OO[[#This Row],[125 (04JUL1985 12:00:00)-Water Temperature (C)]]*OO[[#This Row],[67]]</f>
        <v>5.55023134978125E-8</v>
      </c>
      <c r="BR125" s="10">
        <f>3/24000000*OO[[#This Row],[126 (04JUL1985 15:00:00)-Water Temperature (C)]]*OO[[#This Row],[68]]</f>
        <v>5.4891978824874988E-8</v>
      </c>
      <c r="BS125" s="10">
        <f>3/24000000*OO[[#This Row],[127 (04JUL1985 18:00:00)-Water Temperature (C)]]*OO[[#This Row],[69]]</f>
        <v>5.2422341443037503E-8</v>
      </c>
      <c r="BT125" s="10">
        <f>3/24000000*OO[[#This Row],[128 (04JUL1985 21:00:00)-Water Temperature (C)]]*OO[[#This Row],[70]]</f>
        <v>4.6196472937949993E-8</v>
      </c>
      <c r="BU125" s="10">
        <f>3/24000000*OO[[#This Row],[129 (05JUL1985 00:00:00)-Water Temperature (C)]]*OO[[#This Row],[71]]</f>
        <v>3.84749405594125E-8</v>
      </c>
      <c r="BV125" s="10">
        <f>3/24000000*OO[[#This Row],[130 (05JUL1985 03:00:00)-Water Temperature (C)]]*OO[[#This Row],[72]]</f>
        <v>3.2360420431849996E-8</v>
      </c>
      <c r="BW125" s="10">
        <f>3/24000000*OO[[#This Row],[131 (05JUL1985 06:00:00)-Water Temperature (C)]]*OO[[#This Row],[73]]</f>
        <v>2.8129987807999998E-8</v>
      </c>
      <c r="BX125" s="10">
        <f>3/24000000*OO[[#This Row],[132 (05JUL1985 09:00:00)-Water Temperature (C)]]*OO[[#This Row],[74]]</f>
        <v>2.63673754582375E-8</v>
      </c>
      <c r="BY125" s="10">
        <f>3/24000000*OO[[#This Row],[133 (05JUL1985 12:00:00)-Water Temperature (C)]]*OO[[#This Row],[75]]</f>
        <v>2.6006717064500005E-8</v>
      </c>
      <c r="BZ125" s="10">
        <f>3/24000000*OO[[#This Row],[134 (05JUL1985 15:00:00)-Water Temperature (C)]]*OO[[#This Row],[76]]</f>
        <v>2.6931761415E-8</v>
      </c>
      <c r="CA125" s="10">
        <f>3/24000000*OO[[#This Row],[135 (05JUL1985 18:00:00)-Water Temperature (C)]]*OO[[#This Row],[77]]</f>
        <v>2.9380121819262497E-8</v>
      </c>
      <c r="CB125" s="10">
        <f>3/24000000*OO[[#This Row],[136 (05JUL1985 21:00:00)-Water Temperature (C)]]*OO[[#This Row],[78]]</f>
        <v>3.2036413775025001E-8</v>
      </c>
      <c r="CC125" s="10">
        <f>3/24000000*OO[[#This Row],[137 (06JUL1985 00:00:00)-Water Temperature (C)]]*OO[[#This Row],[79]]</f>
        <v>3.3543443647024993E-8</v>
      </c>
      <c r="CD125" s="10">
        <f>3/24000000*OO[[#This Row],[138 (06JUL1985 03:00:00)-Water Temperature (C)]]*OO[[#This Row],[80]]</f>
        <v>3.3495105793012501E-8</v>
      </c>
      <c r="CE125" s="10">
        <f>3/24000000*OO[[#This Row],[139 (06JUL1985 06:00:00)-Water Temperature (C)]]*OO[[#This Row],[81]]</f>
        <v>3.2430416484374997E-8</v>
      </c>
      <c r="CF125" s="10">
        <f>3/24000000*OO[[#This Row],[140 (06JUL1985 09:00:00)-Water Temperature (C)]]*OO[[#This Row],[82]]</f>
        <v>3.2107488922162501E-8</v>
      </c>
      <c r="CG125" s="10">
        <f>3/24000000*OO[[#This Row],[141 (06JUL1985 12:00:00)-Water Temperature (C)]]*OO[[#This Row],[83]]</f>
        <v>3.2060029770824999E-8</v>
      </c>
      <c r="CH125" s="10">
        <f>3/24000000*OO[[#This Row],[142 (06JUL1985 15:00:00)-Water Temperature (C)]]*OO[[#This Row],[84]]</f>
        <v>3.2329048387512498E-8</v>
      </c>
      <c r="CI125" s="10">
        <f>3/24000000*OO[[#This Row],[143 (06JUL1985 18:00:00)-Water Temperature (C)]]*OO[[#This Row],[85]]</f>
        <v>3.2165255478399996E-8</v>
      </c>
      <c r="CJ125" s="10">
        <f>3/24000000*OO[[#This Row],[144 (06JUL1985 21:00:00)-Water Temperature (C)]]*OO[[#This Row],[86]]</f>
        <v>3.0700898010825E-8</v>
      </c>
      <c r="CK125" s="10">
        <f>3/24000000*OO[[#This Row],[145 (07JUL1985 00:00:00)-Water Temperature (C)]]*OO[[#This Row],[87]]</f>
        <v>2.7846263930099997E-8</v>
      </c>
      <c r="CL125" s="10">
        <f>3/24000000*OO[[#This Row],[146 (07JUL1985 03:00:00)-Water Temperature (C)]]*OO[[#This Row],[88]]</f>
        <v>2.5123260705899996E-8</v>
      </c>
      <c r="CM125" s="10">
        <f>3/24000000*OO[[#This Row],[147 (07JUL1985 06:00:00)-Water Temperature (C)]]*OO[[#This Row],[89]]</f>
        <v>2.2879867496064999E-8</v>
      </c>
      <c r="CN125" s="10">
        <f>3/24000000*OO[[#This Row],[148 (07JUL1985 09:00:00)-Water Temperature (C)]]*OO[[#This Row],[90]]</f>
        <v>2.1842662928035E-8</v>
      </c>
      <c r="CO125" s="10">
        <f>3/24000000*OO[[#This Row],[149 (07JUL1985 12:00:00)-Water Temperature (C)]]*OO[[#This Row],[91]]</f>
        <v>2.1911762089237497E-8</v>
      </c>
      <c r="CP125" s="10">
        <f>3/24000000*OO[[#This Row],[150 (07JUL1985 15:00:00)-Water Temperature (C)]]*OO[[#This Row],[92]]</f>
        <v>2.1911762089237497E-8</v>
      </c>
      <c r="CQ125" s="10">
        <f>3/24000000*OO[[#This Row],[151 (07JUL1985 18:00:00)-Water Temperature (C)]]*OO[[#This Row],[93]]</f>
        <v>2.1911762089237497E-8</v>
      </c>
      <c r="CR125" s="10">
        <f>3/24000000*OO[[#This Row],[152 (07JUL1985 21:00:00)-Water Temperature (C)]]*OO[[#This Row],[94]]</f>
        <v>2.1911762089237497E-8</v>
      </c>
      <c r="CS125" s="10">
        <f>3/24000000*OO[[#This Row],[153 (08JUL1985 00:00:00)-Water Temperature (C)]]*OO[[#This Row],[95]]</f>
        <v>2.1911762089237497E-8</v>
      </c>
      <c r="CT125" s="10">
        <f>3/24000000*OO[[#This Row],[154 (08JUL1985 03:00:00)-Water Temperature (C)]]*OO[[#This Row],[96]]</f>
        <v>2.1911762089237497E-8</v>
      </c>
      <c r="CU125" s="10">
        <f>3/24000000*OO[[#This Row],[155 (08JUL1985 06:00:00)-Water Temperature (C)]]*OO[[#This Row],[97]]</f>
        <v>2.1911762089237497E-8</v>
      </c>
      <c r="CV125" s="10">
        <f>3/24000000*OO[[#This Row],[156 (08JUL1985 09:00:00)-Water Temperature (C)]]*OO[[#This Row],[98]]</f>
        <v>2.1911762089237497E-8</v>
      </c>
      <c r="CW125" s="10">
        <f>3/24000000*OO[[#This Row],[157 (08JUL1985 12:00:00)-Water Temperature (C)]]*OO[[#This Row],[99]]</f>
        <v>2.1911762089237497E-8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9.2694718722889683E-39</v>
      </c>
      <c r="F126" s="10">
        <f>3/24*OO[[#This Row],[62 (26JUN1985 15:00:00)-Water Temperature (C)]]*OO[[#This Row],[4]]/SUM(OO[4])</f>
        <v>4.4827157735117584E-26</v>
      </c>
      <c r="G126" s="10">
        <f>3/24*OO[[#This Row],[63 (26JUN1985 18:00:00)-Water Temperature (C)]]*OO[[#This Row],[5]]/SUM(OO[5])</f>
        <v>1.3790691519080681E-14</v>
      </c>
      <c r="H126" s="10">
        <f>3/24*OO[[#This Row],[64 (26JUN1985 21:00:00)-Water Temperature (C)]]*OO[[#This Row],[6]]/SUM(OO[6])</f>
        <v>1.234795727963902E-6</v>
      </c>
      <c r="I126" s="10">
        <f>3/24*OO[[#This Row],[65 (27JUN1985 00:00:00)-Water Temperature (C)]]*OO[[#This Row],[7]]/SUM(OO[7])</f>
        <v>6.8178960053519755E-4</v>
      </c>
      <c r="J126" s="10">
        <f>3/24*OO[[#This Row],[66 (27JUN1985 03:00:00)-Water Temperature (C)]]*OO[[#This Row],[8]]/SUM(OO[8])</f>
        <v>1.5896321243143299E-2</v>
      </c>
      <c r="K126" s="10">
        <f>3/24*OO[[#This Row],[67 (27JUN1985 06:00:00)-Water Temperature (C)]]*OO[[#This Row],[9]]/SUM(OO[9])</f>
        <v>5.6141678274114766E-2</v>
      </c>
      <c r="L126" s="10">
        <f>3/24*OO[[#This Row],[68 (27JUN1985 09:00:00)-Water Temperature (C)]]*OO[[#This Row],[10]]/SUM(OO[10])</f>
        <v>5.7341879607671856E-2</v>
      </c>
      <c r="M126" s="10">
        <f>3/24*OO[[#This Row],[69 (27JUN1985 12:00:00)-Water Temperature (C)]]*OO[[#This Row],[11]]/SUM(OO[11])</f>
        <v>2.347522035737111E-2</v>
      </c>
      <c r="N126" s="10">
        <f>3/24*OO[[#This Row],[70 (27JUN1985 15:00:00)-Water Temperature (C)]]*OO[[#This Row],[12]]/SUM(OO[12])</f>
        <v>4.9098002778446134E-3</v>
      </c>
      <c r="O126" s="10">
        <f>3/24*OO[[#This Row],[71 (27JUN1985 18:00:00)-Water Temperature (C)]]*OO[[#This Row],[13]]/SUM(OO[13])</f>
        <v>6.6809038772480136E-4</v>
      </c>
      <c r="P126" s="10">
        <f>3/24*OO[[#This Row],[72 (27JUN1985 21:00:00)-Water Temperature (C)]]*OO[[#This Row],[14]]/SUM(OO[14])</f>
        <v>9.5330280720558951E-5</v>
      </c>
      <c r="Q126" s="10">
        <f>3/24*OO[[#This Row],[73 (28JUN1985 00:00:00)-Water Temperature (C)]]*OO[[#This Row],[15]]/SUM(OO[15])</f>
        <v>3.7234164968950382E-5</v>
      </c>
      <c r="R126" s="10">
        <f>3/24*OO[[#This Row],[74 (28JUN1985 03:00:00)-Water Temperature (C)]]*OO[[#This Row],[16]]/SUM(OO[16])</f>
        <v>2.8634300119437247E-5</v>
      </c>
      <c r="S126" s="10">
        <f>3/24*OO[[#This Row],[75 (28JUN1985 06:00:00)-Water Temperature (C)]]*OO[[#This Row],[17]]/SUM(OO[17])</f>
        <v>2.5519629338782321E-5</v>
      </c>
      <c r="T126" s="10">
        <f>3/24*OO[[#This Row],[76 (28JUN1985 09:00:00)-Water Temperature (C)]]*OO[[#This Row],[18]]/SUM(OO[18])</f>
        <v>2.5599510798151694E-5</v>
      </c>
      <c r="U126" s="10">
        <f>3/24*OO[[#This Row],[77 (28JUN1985 12:00:00)-Water Temperature (C)]]*OO[[#This Row],[19]]/SUM(OO[19])</f>
        <v>2.7801497616181371E-5</v>
      </c>
      <c r="V126" s="10">
        <f>3/24000000*OO[[#This Row],[78 (28JUN1985 15:00:00)-Water Temperature (C)]]*OO[[#This Row],[20]]</f>
        <v>2.8683929103374995E-5</v>
      </c>
      <c r="W126" s="10">
        <f>3/24000000*OO[[#This Row],[79 (28JUN1985 18:00:00)-Water Temperature (C)]]*OO[[#This Row],[21]]</f>
        <v>2.7531027160649998E-5</v>
      </c>
      <c r="X126" s="10">
        <f>3/24000000*OO[[#This Row],[80 (28JUN1985 21:00:00)-Water Temperature (C)]]*OO[[#This Row],[22]]</f>
        <v>2.460044561245E-5</v>
      </c>
      <c r="Y126" s="10">
        <f>3/24000000*OO[[#This Row],[81 (29JUN1985 00:00:00)-Water Temperature (C)]]*OO[[#This Row],[23]]</f>
        <v>2.1233200860950002E-5</v>
      </c>
      <c r="Z126" s="10">
        <f>3/24000000*OO[[#This Row],[82 (29JUN1985 03:00:00)-Water Temperature (C)]]*OO[[#This Row],[24]]</f>
        <v>1.8118567004231251E-5</v>
      </c>
      <c r="AA126" s="10">
        <f>3/24000000*OO[[#This Row],[83 (29JUN1985 06:00:00)-Water Temperature (C)]]*OO[[#This Row],[25]]</f>
        <v>1.5495453327187498E-5</v>
      </c>
      <c r="AB126" s="10">
        <f>3/24000000*OO[[#This Row],[84 (29JUN1985 09:00:00)-Water Temperature (C)]]*OO[[#This Row],[26]]</f>
        <v>1.362975162386125E-5</v>
      </c>
      <c r="AC126" s="10">
        <f>3/24000000*OO[[#This Row],[85 (29JUN1985 12:00:00)-Water Temperature (C)]]*OO[[#This Row],[27]]</f>
        <v>1.2380567036153749E-5</v>
      </c>
      <c r="AD126" s="10">
        <f>3/24000000*OO[[#This Row],[86 (29JUN1985 15:00:00)-Water Temperature (C)]]*OO[[#This Row],[28]]</f>
        <v>1.1307641314724999E-5</v>
      </c>
      <c r="AE126" s="10">
        <f>3/24000000*OO[[#This Row],[88 (29JUN1985 21:00:00)-Water Temperature (C)]]*OO[[#This Row],[30]]</f>
        <v>9.1227458495425006E-6</v>
      </c>
      <c r="AF126" s="10">
        <f>3/24000000*OO[[#This Row],[88 (29JUN1985 21:00:00)-Water Temperature (C)]]*OO[[#This Row],[30]]</f>
        <v>9.1227458495425006E-6</v>
      </c>
      <c r="AG126" s="10">
        <f>3/24000000*OO[[#This Row],[89 (30JUN1985 00:00:00)-Water Temperature (C)]]*OO[[#This Row],[31]]</f>
        <v>7.8030416162037502E-6</v>
      </c>
      <c r="AH126" s="10">
        <f>3/24000000*OO[[#This Row],[90 (30JUN1985 03:00:00)-Water Temperature (C)]]*OO[[#This Row],[32]]</f>
        <v>6.6394202552125E-6</v>
      </c>
      <c r="AI126" s="10">
        <f>3/24000000*OO[[#This Row],[91 (30JUN1985 06:00:00)-Water Temperature (C)]]*OO[[#This Row],[33]]</f>
        <v>5.6874125307799999E-6</v>
      </c>
      <c r="AJ126" s="10">
        <f>3/24000000*OO[[#This Row],[92 (30JUN1985 09:00:00)-Water Temperature (C)]]*OO[[#This Row],[34]]</f>
        <v>5.1799226916600009E-6</v>
      </c>
      <c r="AK126" s="10">
        <f>3/24000000*OO[[#This Row],[93 (30JUN1985 12:00:00)-Water Temperature (C)]]*OO[[#This Row],[35]]</f>
        <v>4.7930750451950004E-6</v>
      </c>
      <c r="AL126" s="10">
        <f>3/24000000*OO[[#This Row],[94 (30JUN1985 15:00:00)-Water Temperature (C)]]*OO[[#This Row],[36]]</f>
        <v>4.3904483345574999E-6</v>
      </c>
      <c r="AM126" s="10">
        <f>3/24000000*OO[[#This Row],[95 (30JUN1985 18:00:00)-Water Temperature (C)]]*OO[[#This Row],[37]]</f>
        <v>4.0501707338200001E-6</v>
      </c>
      <c r="AN126" s="10">
        <f>3/24000000*OO[[#This Row],[96 (30JUN1985 21:00:00)-Water Temperature (C)]]*OO[[#This Row],[38]]</f>
        <v>3.6199689885499999E-6</v>
      </c>
      <c r="AO126" s="10">
        <f>3/24000000*OO[[#This Row],[97 (01JUL1985 00:00:00)-Water Temperature (C)]]*OO[[#This Row],[39]]</f>
        <v>3.0981354668137498E-6</v>
      </c>
      <c r="AP126" s="10">
        <f>3/24000000*OO[[#This Row],[98 (01JUL1985 03:00:00)-Water Temperature (C)]]*OO[[#This Row],[40]]</f>
        <v>2.6421261574574994E-6</v>
      </c>
      <c r="AQ126" s="10">
        <f>3/24000000*OO[[#This Row],[99 (01JUL1985 06:00:00)-Water Temperature (C)]]*OO[[#This Row],[41]]</f>
        <v>2.2558185354425002E-6</v>
      </c>
      <c r="AR126" s="10">
        <f>3/24000000*OO[[#This Row],[100 (01JUL1985 09:00:00)-Water Temperature (C)]]*OO[[#This Row],[42]]</f>
        <v>2.0345766677637498E-6</v>
      </c>
      <c r="AS126" s="10">
        <f>3/24000000*OO[[#This Row],[101 (01JUL1985 12:00:00)-Water Temperature (C)]]*OO[[#This Row],[43]]</f>
        <v>1.8823539580560001E-6</v>
      </c>
      <c r="AT126" s="10">
        <f>3/24000000*OO[[#This Row],[102 (01JUL1985 15:00:00)-Water Temperature (C)]]*OO[[#This Row],[44]]</f>
        <v>1.7358137168840002E-6</v>
      </c>
      <c r="AU126" s="10">
        <f>3/24000000*OO[[#This Row],[103 (01JUL1985 18:00:00)-Water Temperature (C)]]*OO[[#This Row],[45]]</f>
        <v>1.547791137972625E-6</v>
      </c>
      <c r="AV126" s="10">
        <f>3/24000000*OO[[#This Row],[104 (01JUL1985 21:00:00)-Water Temperature (C)]]*OO[[#This Row],[46]]</f>
        <v>1.2879392446079999E-6</v>
      </c>
      <c r="AW126" s="10">
        <f>3/24000000*OO[[#This Row],[105 (02JUL1985 00:00:00)-Water Temperature (C)]]*OO[[#This Row],[47]]</f>
        <v>1.0237602695212499E-6</v>
      </c>
      <c r="AX126" s="10">
        <f>3/24000000*OO[[#This Row],[106 (02JUL1985 03:00:00)-Water Temperature (C)]]*OO[[#This Row],[48]]</f>
        <v>8.1753658542524998E-7</v>
      </c>
      <c r="AY126" s="10">
        <f>3/24000000*OO[[#This Row],[107 (02JUL1985 06:00:00)-Water Temperature (C)]]*OO[[#This Row],[49]]</f>
        <v>6.69722406817E-7</v>
      </c>
      <c r="AZ126" s="10">
        <f>3/24000000*OO[[#This Row],[108 (02JUL1985 09:00:00)-Water Temperature (C)]]*OO[[#This Row],[50]]</f>
        <v>5.9610857964300006E-7</v>
      </c>
      <c r="BA126" s="10">
        <f>3/24000000*OO[[#This Row],[109 (02JUL1985 12:00:00)-Water Temperature (C)]]*OO[[#This Row],[51]]</f>
        <v>5.5182559026649999E-7</v>
      </c>
      <c r="BB126" s="10">
        <f>3/24000000*OO[[#This Row],[110 (02JUL1985 15:00:00)-Water Temperature (C)]]*OO[[#This Row],[52]]</f>
        <v>5.1069457465199985E-7</v>
      </c>
      <c r="BC126" s="10">
        <f>3/24000000*OO[[#This Row],[111 (02JUL1985 18:00:00)-Water Temperature (C)]]*OO[[#This Row],[53]]</f>
        <v>4.47575817749125E-7</v>
      </c>
      <c r="BD126" s="10">
        <f>3/24000000*OO[[#This Row],[112 (02JUL1985 21:00:00)-Water Temperature (C)]]*OO[[#This Row],[54]]</f>
        <v>3.5629482591299998E-7</v>
      </c>
      <c r="BE126" s="10">
        <f>3/24000000*OO[[#This Row],[113 (03JUL1985 00:00:00)-Water Temperature (C)]]*OO[[#This Row],[55]]</f>
        <v>2.6278836910275002E-7</v>
      </c>
      <c r="BF126" s="10">
        <f>3/24000000*OO[[#This Row],[114 (03JUL1985 03:00:00)-Water Temperature (C)]]*OO[[#This Row],[56]]</f>
        <v>1.9285873086189998E-7</v>
      </c>
      <c r="BG126" s="10">
        <f>3/24000000*OO[[#This Row],[115 (03JUL1985 06:00:00)-Water Temperature (C)]]*OO[[#This Row],[57]]</f>
        <v>1.4717762451051251E-7</v>
      </c>
      <c r="BH126" s="10">
        <f>3/24000000*OO[[#This Row],[116 (03JUL1985 09:00:00)-Water Temperature (C)]]*OO[[#This Row],[58]]</f>
        <v>1.23773995097375E-7</v>
      </c>
      <c r="BI126" s="10">
        <f>3/24000000*OO[[#This Row],[117 (03JUL1985 12:00:00)-Water Temperature (C)]]*OO[[#This Row],[59]]</f>
        <v>1.0743369701915001E-7</v>
      </c>
      <c r="BJ126" s="10">
        <f>3/24000000*OO[[#This Row],[118 (03JUL1985 15:00:00)-Water Temperature (C)]]*OO[[#This Row],[60]]</f>
        <v>1.0026381822256249E-7</v>
      </c>
      <c r="BK126" s="10">
        <f>3/24000000*OO[[#This Row],[119 (03JUL1985 18:00:00)-Water Temperature (C)]]*OO[[#This Row],[61]]</f>
        <v>9.3395249841999984E-8</v>
      </c>
      <c r="BL126" s="10">
        <f>3/24000000*OO[[#This Row],[120 (03JUL1985 21:00:00)-Water Temperature (C)]]*OO[[#This Row],[62]]</f>
        <v>8.3639305611149988E-8</v>
      </c>
      <c r="BM126" s="10">
        <f>3/24000000*OO[[#This Row],[121 (04JUL1985 00:00:00)-Water Temperature (C)]]*OO[[#This Row],[63]]</f>
        <v>7.2789324657787498E-8</v>
      </c>
      <c r="BN126" s="10">
        <f>3/24000000*OO[[#This Row],[122 (04JUL1985 03:00:00)-Water Temperature (C)]]*OO[[#This Row],[64]]</f>
        <v>6.3190093351124993E-8</v>
      </c>
      <c r="BO126" s="10">
        <f>3/24000000*OO[[#This Row],[123 (04JUL1985 06:00:00)-Water Temperature (C)]]*OO[[#This Row],[65]]</f>
        <v>5.5498972784774991E-8</v>
      </c>
      <c r="BP126" s="10">
        <f>3/24000000*OO[[#This Row],[124 (04JUL1985 09:00:00)-Water Temperature (C)]]*OO[[#This Row],[66]]</f>
        <v>5.2388281372612493E-8</v>
      </c>
      <c r="BQ126" s="10">
        <f>3/24000000*OO[[#This Row],[125 (04JUL1985 12:00:00)-Water Temperature (C)]]*OO[[#This Row],[67]]</f>
        <v>5.1328082706562493E-8</v>
      </c>
      <c r="BR126" s="10">
        <f>3/24000000*OO[[#This Row],[126 (04JUL1985 15:00:00)-Water Temperature (C)]]*OO[[#This Row],[68]]</f>
        <v>5.0775326332299986E-8</v>
      </c>
      <c r="BS126" s="10">
        <f>3/24000000*OO[[#This Row],[127 (04JUL1985 18:00:00)-Water Temperature (C)]]*OO[[#This Row],[69]]</f>
        <v>4.8604905513749997E-8</v>
      </c>
      <c r="BT126" s="10">
        <f>3/24000000*OO[[#This Row],[128 (04JUL1985 21:00:00)-Water Temperature (C)]]*OO[[#This Row],[70]]</f>
        <v>4.2960658370124996E-8</v>
      </c>
      <c r="BU126" s="10">
        <f>3/24000000*OO[[#This Row],[129 (05JUL1985 00:00:00)-Water Temperature (C)]]*OO[[#This Row],[71]]</f>
        <v>3.5790683253750002E-8</v>
      </c>
      <c r="BV126" s="10">
        <f>3/24000000*OO[[#This Row],[130 (05JUL1985 03:00:00)-Water Temperature (C)]]*OO[[#This Row],[72]]</f>
        <v>3.0049505685674996E-8</v>
      </c>
      <c r="BW126" s="10">
        <f>3/24000000*OO[[#This Row],[131 (05JUL1985 06:00:00)-Water Temperature (C)]]*OO[[#This Row],[73]]</f>
        <v>2.6053857682049998E-8</v>
      </c>
      <c r="BX126" s="10">
        <f>3/24000000*OO[[#This Row],[132 (05JUL1985 09:00:00)-Water Temperature (C)]]*OO[[#This Row],[74]]</f>
        <v>2.43416335373E-8</v>
      </c>
      <c r="BY126" s="10">
        <f>3/24000000*OO[[#This Row],[133 (05JUL1985 12:00:00)-Water Temperature (C)]]*OO[[#This Row],[75]]</f>
        <v>2.3920899515223749E-8</v>
      </c>
      <c r="BZ126" s="10">
        <f>3/24000000*OO[[#This Row],[134 (05JUL1985 15:00:00)-Water Temperature (C)]]*OO[[#This Row],[76]]</f>
        <v>2.4647575709899997E-8</v>
      </c>
      <c r="CA126" s="10">
        <f>3/24000000*OO[[#This Row],[135 (05JUL1985 18:00:00)-Water Temperature (C)]]*OO[[#This Row],[77]]</f>
        <v>2.68000177891875E-8</v>
      </c>
      <c r="CB126" s="10">
        <f>3/24000000*OO[[#This Row],[136 (05JUL1985 21:00:00)-Water Temperature (C)]]*OO[[#This Row],[78]]</f>
        <v>2.9240100040174999E-8</v>
      </c>
      <c r="CC126" s="10">
        <f>3/24000000*OO[[#This Row],[137 (06JUL1985 00:00:00)-Water Temperature (C)]]*OO[[#This Row],[79]]</f>
        <v>3.0716897262375E-8</v>
      </c>
      <c r="CD126" s="10">
        <f>3/24000000*OO[[#This Row],[138 (06JUL1985 03:00:00)-Water Temperature (C)]]*OO[[#This Row],[80]]</f>
        <v>3.0777702307512496E-8</v>
      </c>
      <c r="CE126" s="10">
        <f>3/24000000*OO[[#This Row],[139 (06JUL1985 06:00:00)-Water Temperature (C)]]*OO[[#This Row],[81]]</f>
        <v>2.9879245719299996E-8</v>
      </c>
      <c r="CF126" s="10">
        <f>3/24000000*OO[[#This Row],[140 (06JUL1985 09:00:00)-Water Temperature (C)]]*OO[[#This Row],[82]]</f>
        <v>2.9617676648224997E-8</v>
      </c>
      <c r="CG126" s="10">
        <f>3/24000000*OO[[#This Row],[141 (06JUL1985 12:00:00)-Water Temperature (C)]]*OO[[#This Row],[83]]</f>
        <v>2.9581698967874998E-8</v>
      </c>
      <c r="CH126" s="10">
        <f>3/24000000*OO[[#This Row],[142 (06JUL1985 15:00:00)-Water Temperature (C)]]*OO[[#This Row],[84]]</f>
        <v>2.9825118348024995E-8</v>
      </c>
      <c r="CI126" s="10">
        <f>3/24000000*OO[[#This Row],[143 (06JUL1985 18:00:00)-Water Temperature (C)]]*OO[[#This Row],[85]]</f>
        <v>2.9685133742624996E-8</v>
      </c>
      <c r="CJ126" s="10">
        <f>3/24000000*OO[[#This Row],[144 (06JUL1985 21:00:00)-Water Temperature (C)]]*OO[[#This Row],[86]]</f>
        <v>2.8370897541875001E-8</v>
      </c>
      <c r="CK126" s="10">
        <f>3/24000000*OO[[#This Row],[145 (07JUL1985 00:00:00)-Water Temperature (C)]]*OO[[#This Row],[87]]</f>
        <v>2.5747214297599994E-8</v>
      </c>
      <c r="CL126" s="10">
        <f>3/24000000*OO[[#This Row],[146 (07JUL1985 03:00:00)-Water Temperature (C)]]*OO[[#This Row],[88]]</f>
        <v>2.3231229930149999E-8</v>
      </c>
      <c r="CM126" s="10">
        <f>3/24000000*OO[[#This Row],[147 (07JUL1985 06:00:00)-Water Temperature (C)]]*OO[[#This Row],[89]]</f>
        <v>2.1140551331017498E-8</v>
      </c>
      <c r="CN126" s="10">
        <f>3/24000000*OO[[#This Row],[148 (07JUL1985 09:00:00)-Water Temperature (C)]]*OO[[#This Row],[90]]</f>
        <v>2.014674627525E-8</v>
      </c>
      <c r="CO126" s="10">
        <f>3/24000000*OO[[#This Row],[149 (07JUL1985 12:00:00)-Water Temperature (C)]]*OO[[#This Row],[91]]</f>
        <v>2.0167831670781248E-8</v>
      </c>
      <c r="CP126" s="10">
        <f>3/24000000*OO[[#This Row],[150 (07JUL1985 15:00:00)-Water Temperature (C)]]*OO[[#This Row],[92]]</f>
        <v>2.0167831670781248E-8</v>
      </c>
      <c r="CQ126" s="10">
        <f>3/24000000*OO[[#This Row],[151 (07JUL1985 18:00:00)-Water Temperature (C)]]*OO[[#This Row],[93]]</f>
        <v>2.0167831670781248E-8</v>
      </c>
      <c r="CR126" s="10">
        <f>3/24000000*OO[[#This Row],[152 (07JUL1985 21:00:00)-Water Temperature (C)]]*OO[[#This Row],[94]]</f>
        <v>2.0167831670781248E-8</v>
      </c>
      <c r="CS126" s="10">
        <f>3/24000000*OO[[#This Row],[153 (08JUL1985 00:00:00)-Water Temperature (C)]]*OO[[#This Row],[95]]</f>
        <v>2.0167831670781248E-8</v>
      </c>
      <c r="CT126" s="10">
        <f>3/24000000*OO[[#This Row],[154 (08JUL1985 03:00:00)-Water Temperature (C)]]*OO[[#This Row],[96]]</f>
        <v>2.0167831670781248E-8</v>
      </c>
      <c r="CU126" s="10">
        <f>3/24000000*OO[[#This Row],[155 (08JUL1985 06:00:00)-Water Temperature (C)]]*OO[[#This Row],[97]]</f>
        <v>2.0167831670781248E-8</v>
      </c>
      <c r="CV126" s="10">
        <f>3/24000000*OO[[#This Row],[156 (08JUL1985 09:00:00)-Water Temperature (C)]]*OO[[#This Row],[98]]</f>
        <v>2.0167831670781248E-8</v>
      </c>
      <c r="CW126" s="10">
        <f>3/24000000*OO[[#This Row],[157 (08JUL1985 12:00:00)-Water Temperature (C)]]*OO[[#This Row],[99]]</f>
        <v>2.0167831670781248E-8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9.2538731692079015E-40</v>
      </c>
      <c r="F127" s="10">
        <f>3/24*OO[[#This Row],[62 (26JUN1985 15:00:00)-Water Temperature (C)]]*OO[[#This Row],[4]]/SUM(OO[4])</f>
        <v>5.1873592242497587E-27</v>
      </c>
      <c r="G127" s="10">
        <f>3/24*OO[[#This Row],[63 (26JUN1985 18:00:00)-Water Temperature (C)]]*OO[[#This Row],[5]]/SUM(OO[5])</f>
        <v>1.6798901553993807E-15</v>
      </c>
      <c r="H127" s="10">
        <f>3/24*OO[[#This Row],[64 (26JUN1985 21:00:00)-Water Temperature (C)]]*OO[[#This Row],[6]]/SUM(OO[6])</f>
        <v>6.9285766751724832E-7</v>
      </c>
      <c r="I127" s="10">
        <f>3/24*OO[[#This Row],[65 (27JUN1985 00:00:00)-Water Temperature (C)]]*OO[[#This Row],[7]]/SUM(OO[7])</f>
        <v>5.0366640005588929E-4</v>
      </c>
      <c r="J127" s="10">
        <f>3/24*OO[[#This Row],[66 (27JUN1985 03:00:00)-Water Temperature (C)]]*OO[[#This Row],[8]]/SUM(OO[8])</f>
        <v>1.3790072109050826E-2</v>
      </c>
      <c r="K127" s="10">
        <f>3/24*OO[[#This Row],[67 (27JUN1985 06:00:00)-Water Temperature (C)]]*OO[[#This Row],[9]]/SUM(OO[9])</f>
        <v>5.4575203857099908E-2</v>
      </c>
      <c r="L127" s="10">
        <f>3/24*OO[[#This Row],[68 (27JUN1985 09:00:00)-Water Temperature (C)]]*OO[[#This Row],[10]]/SUM(OO[10])</f>
        <v>6.074038861412296E-2</v>
      </c>
      <c r="M127" s="10">
        <f>3/24*OO[[#This Row],[69 (27JUN1985 12:00:00)-Water Temperature (C)]]*OO[[#This Row],[11]]/SUM(OO[11])</f>
        <v>2.6573043421501855E-2</v>
      </c>
      <c r="N127" s="10">
        <f>3/24*OO[[#This Row],[70 (27JUN1985 15:00:00)-Water Temperature (C)]]*OO[[#This Row],[12]]/SUM(OO[12])</f>
        <v>5.8369404993544385E-3</v>
      </c>
      <c r="O127" s="10">
        <f>3/24*OO[[#This Row],[71 (27JUN1985 18:00:00)-Water Temperature (C)]]*OO[[#This Row],[13]]/SUM(OO[13])</f>
        <v>8.1625494951789669E-4</v>
      </c>
      <c r="P127" s="10">
        <f>3/24*OO[[#This Row],[72 (27JUN1985 21:00:00)-Water Temperature (C)]]*OO[[#This Row],[14]]/SUM(OO[14])</f>
        <v>1.1174950082867705E-4</v>
      </c>
      <c r="Q127" s="10">
        <f>3/24*OO[[#This Row],[73 (28JUN1985 00:00:00)-Water Temperature (C)]]*OO[[#This Row],[15]]/SUM(OO[15])</f>
        <v>3.9658899010584569E-5</v>
      </c>
      <c r="R127" s="10">
        <f>3/24*OO[[#This Row],[74 (28JUN1985 03:00:00)-Water Temperature (C)]]*OO[[#This Row],[16]]/SUM(OO[16])</f>
        <v>2.9791484849017488E-5</v>
      </c>
      <c r="S127" s="10">
        <f>3/24*OO[[#This Row],[75 (28JUN1985 06:00:00)-Water Temperature (C)]]*OO[[#This Row],[17]]/SUM(OO[17])</f>
        <v>2.6344065686878914E-5</v>
      </c>
      <c r="T127" s="10">
        <f>3/24*OO[[#This Row],[76 (28JUN1985 09:00:00)-Water Temperature (C)]]*OO[[#This Row],[18]]/SUM(OO[18])</f>
        <v>2.6221935772836642E-5</v>
      </c>
      <c r="U127" s="10">
        <f>3/24*OO[[#This Row],[77 (28JUN1985 12:00:00)-Water Temperature (C)]]*OO[[#This Row],[19]]/SUM(OO[19])</f>
        <v>2.847784152399907E-5</v>
      </c>
      <c r="V127" s="10">
        <f>3/24000000*OO[[#This Row],[78 (28JUN1985 15:00:00)-Water Temperature (C)]]*OO[[#This Row],[20]]</f>
        <v>2.9536582053387496E-5</v>
      </c>
      <c r="W127" s="10">
        <f>3/24000000*OO[[#This Row],[79 (28JUN1985 18:00:00)-Water Temperature (C)]]*OO[[#This Row],[21]]</f>
        <v>2.8532691838124997E-5</v>
      </c>
      <c r="X127" s="10">
        <f>3/24000000*OO[[#This Row],[80 (28JUN1985 21:00:00)-Water Temperature (C)]]*OO[[#This Row],[22]]</f>
        <v>2.5595094510824996E-5</v>
      </c>
      <c r="Y127" s="10">
        <f>3/24000000*OO[[#This Row],[81 (29JUN1985 00:00:00)-Water Temperature (C)]]*OO[[#This Row],[23]]</f>
        <v>2.2143124739174998E-5</v>
      </c>
      <c r="Z127" s="10">
        <f>3/24000000*OO[[#This Row],[82 (29JUN1985 03:00:00)-Water Temperature (C)]]*OO[[#This Row],[24]]</f>
        <v>1.8907367109550001E-5</v>
      </c>
      <c r="AA127" s="10">
        <f>3/24000000*OO[[#This Row],[83 (29JUN1985 06:00:00)-Water Temperature (C)]]*OO[[#This Row],[25]]</f>
        <v>1.615882869107625E-5</v>
      </c>
      <c r="AB127" s="10">
        <f>3/24000000*OO[[#This Row],[84 (29JUN1985 09:00:00)-Water Temperature (C)]]*OO[[#This Row],[26]]</f>
        <v>1.4199062745529998E-5</v>
      </c>
      <c r="AC127" s="10">
        <f>3/24000000*OO[[#This Row],[85 (29JUN1985 12:00:00)-Water Temperature (C)]]*OO[[#This Row],[27]]</f>
        <v>1.2896799858139999E-5</v>
      </c>
      <c r="AD127" s="10">
        <f>3/24000000*OO[[#This Row],[86 (29JUN1985 15:00:00)-Water Temperature (C)]]*OO[[#This Row],[28]]</f>
        <v>1.1781220520254997E-5</v>
      </c>
      <c r="AE127" s="10">
        <f>3/24000000*OO[[#This Row],[88 (29JUN1985 21:00:00)-Water Temperature (C)]]*OO[[#This Row],[30]]</f>
        <v>9.5254497049125003E-6</v>
      </c>
      <c r="AF127" s="10">
        <f>3/24000000*OO[[#This Row],[88 (29JUN1985 21:00:00)-Water Temperature (C)]]*OO[[#This Row],[30]]</f>
        <v>9.5254497049125003E-6</v>
      </c>
      <c r="AG127" s="10">
        <f>3/24000000*OO[[#This Row],[89 (30JUN1985 00:00:00)-Water Temperature (C)]]*OO[[#This Row],[31]]</f>
        <v>8.1587766624249996E-6</v>
      </c>
      <c r="AH127" s="10">
        <f>3/24000000*OO[[#This Row],[90 (30JUN1985 03:00:00)-Water Temperature (C)]]*OO[[#This Row],[32]]</f>
        <v>6.9446619875249995E-6</v>
      </c>
      <c r="AI127" s="10">
        <f>3/24000000*OO[[#This Row],[91 (30JUN1985 06:00:00)-Water Temperature (C)]]*OO[[#This Row],[33]]</f>
        <v>5.9436051643699991E-6</v>
      </c>
      <c r="AJ127" s="10">
        <f>3/24000000*OO[[#This Row],[92 (30JUN1985 09:00:00)-Water Temperature (C)]]*OO[[#This Row],[34]]</f>
        <v>5.4028104100012498E-6</v>
      </c>
      <c r="AK127" s="10">
        <f>3/24000000*OO[[#This Row],[93 (30JUN1985 12:00:00)-Water Temperature (C)]]*OO[[#This Row],[35]]</f>
        <v>4.9964435379412501E-6</v>
      </c>
      <c r="AL127" s="10">
        <f>3/24000000*OO[[#This Row],[94 (30JUN1985 15:00:00)-Water Temperature (C)]]*OO[[#This Row],[36]]</f>
        <v>4.5779207815624999E-6</v>
      </c>
      <c r="AM127" s="10">
        <f>3/24000000*OO[[#This Row],[95 (30JUN1985 18:00:00)-Water Temperature (C)]]*OO[[#This Row],[37]]</f>
        <v>4.22530616652E-6</v>
      </c>
      <c r="AN127" s="10">
        <f>3/24000000*OO[[#This Row],[96 (30JUN1985 21:00:00)-Water Temperature (C)]]*OO[[#This Row],[38]]</f>
        <v>3.7826734776649997E-6</v>
      </c>
      <c r="AO127" s="10">
        <f>3/24000000*OO[[#This Row],[97 (01JUL1985 00:00:00)-Water Temperature (C)]]*OO[[#This Row],[39]]</f>
        <v>3.2398595164325003E-6</v>
      </c>
      <c r="AP127" s="10">
        <f>3/24000000*OO[[#This Row],[98 (01JUL1985 03:00:00)-Water Temperature (C)]]*OO[[#This Row],[40]]</f>
        <v>2.7650215319799998E-6</v>
      </c>
      <c r="AQ127" s="10">
        <f>3/24000000*OO[[#This Row],[99 (01JUL1985 06:00:00)-Water Temperature (C)]]*OO[[#This Row],[41]]</f>
        <v>2.363879940125E-6</v>
      </c>
      <c r="AR127" s="10">
        <f>3/24000000*OO[[#This Row],[100 (01JUL1985 09:00:00)-Water Temperature (C)]]*OO[[#This Row],[42]]</f>
        <v>2.1318892071749998E-6</v>
      </c>
      <c r="AS127" s="10">
        <f>3/24000000*OO[[#This Row],[101 (01JUL1985 12:00:00)-Water Temperature (C)]]*OO[[#This Row],[43]]</f>
        <v>1.9731250192168748E-6</v>
      </c>
      <c r="AT127" s="10">
        <f>3/24000000*OO[[#This Row],[102 (01JUL1985 15:00:00)-Water Temperature (C)]]*OO[[#This Row],[44]]</f>
        <v>1.8212954694974999E-6</v>
      </c>
      <c r="AU127" s="10">
        <f>3/24000000*OO[[#This Row],[103 (01JUL1985 18:00:00)-Water Temperature (C)]]*OO[[#This Row],[45]]</f>
        <v>1.627349165999375E-6</v>
      </c>
      <c r="AV127" s="10">
        <f>3/24000000*OO[[#This Row],[104 (01JUL1985 21:00:00)-Water Temperature (C)]]*OO[[#This Row],[46]]</f>
        <v>1.3564420794014999E-6</v>
      </c>
      <c r="AW127" s="10">
        <f>3/24000000*OO[[#This Row],[105 (02JUL1985 00:00:00)-Water Temperature (C)]]*OO[[#This Row],[47]]</f>
        <v>1.0786790993269999E-6</v>
      </c>
      <c r="AX127" s="10">
        <f>3/24000000*OO[[#This Row],[106 (02JUL1985 03:00:00)-Water Temperature (C)]]*OO[[#This Row],[48]]</f>
        <v>8.6031413272350003E-7</v>
      </c>
      <c r="AY127" s="10">
        <f>3/24000000*OO[[#This Row],[107 (02JUL1985 06:00:00)-Water Temperature (C)]]*OO[[#This Row],[49]]</f>
        <v>7.0331209626225003E-7</v>
      </c>
      <c r="AZ127" s="10">
        <f>3/24000000*OO[[#This Row],[108 (02JUL1985 09:00:00)-Water Temperature (C)]]*OO[[#This Row],[50]]</f>
        <v>6.2409092571000006E-7</v>
      </c>
      <c r="BA127" s="10">
        <f>3/24000000*OO[[#This Row],[109 (02JUL1985 12:00:00)-Water Temperature (C)]]*OO[[#This Row],[51]]</f>
        <v>5.765276618699999E-7</v>
      </c>
      <c r="BB127" s="10">
        <f>3/24000000*OO[[#This Row],[110 (02JUL1985 15:00:00)-Water Temperature (C)]]*OO[[#This Row],[52]]</f>
        <v>5.3470367168387494E-7</v>
      </c>
      <c r="BC127" s="10">
        <f>3/24000000*OO[[#This Row],[111 (02JUL1985 18:00:00)-Water Temperature (C)]]*OO[[#This Row],[53]]</f>
        <v>4.7124297070987492E-7</v>
      </c>
      <c r="BD127" s="10">
        <f>3/24000000*OO[[#This Row],[112 (02JUL1985 21:00:00)-Water Temperature (C)]]*OO[[#This Row],[54]]</f>
        <v>3.7771088593000003E-7</v>
      </c>
      <c r="BE127" s="10">
        <f>3/24000000*OO[[#This Row],[113 (03JUL1985 00:00:00)-Water Temperature (C)]]*OO[[#This Row],[55]]</f>
        <v>2.7956277735750001E-7</v>
      </c>
      <c r="BF127" s="10">
        <f>3/24000000*OO[[#This Row],[114 (03JUL1985 03:00:00)-Water Temperature (C)]]*OO[[#This Row],[56]]</f>
        <v>2.0494005813172498E-7</v>
      </c>
      <c r="BG127" s="10">
        <f>3/24000000*OO[[#This Row],[115 (03JUL1985 06:00:00)-Water Temperature (C)]]*OO[[#This Row],[57]]</f>
        <v>1.5569946328819998E-7</v>
      </c>
      <c r="BH127" s="10">
        <f>3/24000000*OO[[#This Row],[116 (03JUL1985 09:00:00)-Water Temperature (C)]]*OO[[#This Row],[58]]</f>
        <v>1.3013259071064999E-7</v>
      </c>
      <c r="BI127" s="10">
        <f>3/24000000*OO[[#This Row],[117 (03JUL1985 12:00:00)-Water Temperature (C)]]*OO[[#This Row],[59]]</f>
        <v>1.1234121582879999E-7</v>
      </c>
      <c r="BJ127" s="10">
        <f>3/24000000*OO[[#This Row],[118 (03JUL1985 15:00:00)-Water Temperature (C)]]*OO[[#This Row],[60]]</f>
        <v>1.04556068027675E-7</v>
      </c>
      <c r="BK127" s="10">
        <f>3/24000000*OO[[#This Row],[119 (03JUL1985 18:00:00)-Water Temperature (C)]]*OO[[#This Row],[61]]</f>
        <v>9.7436892551174999E-8</v>
      </c>
      <c r="BL127" s="10">
        <f>3/24000000*OO[[#This Row],[120 (03JUL1985 21:00:00)-Water Temperature (C)]]*OO[[#This Row],[62]]</f>
        <v>8.7381611987174985E-8</v>
      </c>
      <c r="BM127" s="10">
        <f>3/24000000*OO[[#This Row],[121 (04JUL1985 00:00:00)-Water Temperature (C)]]*OO[[#This Row],[63]]</f>
        <v>7.6018431331549992E-8</v>
      </c>
      <c r="BN127" s="10">
        <f>3/24000000*OO[[#This Row],[122 (04JUL1985 03:00:00)-Water Temperature (C)]]*OO[[#This Row],[64]]</f>
        <v>6.6007145472549993E-8</v>
      </c>
      <c r="BO127" s="10">
        <f>3/24000000*OO[[#This Row],[123 (04JUL1985 06:00:00)-Water Temperature (C)]]*OO[[#This Row],[65]]</f>
        <v>5.7976986357299996E-8</v>
      </c>
      <c r="BP127" s="10">
        <f>3/24000000*OO[[#This Row],[124 (04JUL1985 09:00:00)-Water Temperature (C)]]*OO[[#This Row],[66]]</f>
        <v>5.4623021720800007E-8</v>
      </c>
      <c r="BQ127" s="10">
        <f>3/24000000*OO[[#This Row],[125 (04JUL1985 12:00:00)-Water Temperature (C)]]*OO[[#This Row],[67]]</f>
        <v>5.3404150019937502E-8</v>
      </c>
      <c r="BR127" s="10">
        <f>3/24000000*OO[[#This Row],[126 (04JUL1985 15:00:00)-Water Temperature (C)]]*OO[[#This Row],[68]]</f>
        <v>5.2824167775599999E-8</v>
      </c>
      <c r="BS127" s="10">
        <f>3/24000000*OO[[#This Row],[127 (04JUL1985 18:00:00)-Water Temperature (C)]]*OO[[#This Row],[69]]</f>
        <v>5.0730973490437497E-8</v>
      </c>
      <c r="BT127" s="10">
        <f>3/24000000*OO[[#This Row],[128 (04JUL1985 21:00:00)-Water Temperature (C)]]*OO[[#This Row],[70]]</f>
        <v>4.5030294141224997E-8</v>
      </c>
      <c r="BU127" s="10">
        <f>3/24000000*OO[[#This Row],[129 (05JUL1985 00:00:00)-Water Temperature (C)]]*OO[[#This Row],[71]]</f>
        <v>3.7556034647262496E-8</v>
      </c>
      <c r="BV127" s="10">
        <f>3/24000000*OO[[#This Row],[130 (05JUL1985 03:00:00)-Water Temperature (C)]]*OO[[#This Row],[72]]</f>
        <v>3.1463957537249995E-8</v>
      </c>
      <c r="BW127" s="10">
        <f>3/24000000*OO[[#This Row],[131 (05JUL1985 06:00:00)-Water Temperature (C)]]*OO[[#This Row],[73]]</f>
        <v>2.7186526283849993E-8</v>
      </c>
      <c r="BX127" s="10">
        <f>3/24000000*OO[[#This Row],[132 (05JUL1985 09:00:00)-Water Temperature (C)]]*OO[[#This Row],[74]]</f>
        <v>2.52912599324125E-8</v>
      </c>
      <c r="BY127" s="10">
        <f>3/24000000*OO[[#This Row],[133 (05JUL1985 12:00:00)-Water Temperature (C)]]*OO[[#This Row],[75]]</f>
        <v>2.4724271070674997E-8</v>
      </c>
      <c r="BZ127" s="10">
        <f>3/24000000*OO[[#This Row],[134 (05JUL1985 15:00:00)-Water Temperature (C)]]*OO[[#This Row],[76]]</f>
        <v>2.5304928455062496E-8</v>
      </c>
      <c r="CA127" s="10">
        <f>3/24000000*OO[[#This Row],[135 (05JUL1985 18:00:00)-Water Temperature (C)]]*OO[[#This Row],[77]]</f>
        <v>2.7363623998550001E-8</v>
      </c>
      <c r="CB127" s="10">
        <f>3/24000000*OO[[#This Row],[136 (05JUL1985 21:00:00)-Water Temperature (C)]]*OO[[#This Row],[78]]</f>
        <v>2.9855426619374997E-8</v>
      </c>
      <c r="CC127" s="10">
        <f>3/24000000*OO[[#This Row],[137 (06JUL1985 00:00:00)-Water Temperature (C)]]*OO[[#This Row],[79]]</f>
        <v>3.1501195409250002E-8</v>
      </c>
      <c r="CD127" s="10">
        <f>3/24000000*OO[[#This Row],[138 (06JUL1985 03:00:00)-Water Temperature (C)]]*OO[[#This Row],[80]]</f>
        <v>3.1714081905824993E-8</v>
      </c>
      <c r="CE127" s="10">
        <f>3/24000000*OO[[#This Row],[139 (06JUL1985 06:00:00)-Water Temperature (C)]]*OO[[#This Row],[81]]</f>
        <v>3.0922697716837496E-8</v>
      </c>
      <c r="CF127" s="10">
        <f>3/24000000*OO[[#This Row],[140 (06JUL1985 09:00:00)-Water Temperature (C)]]*OO[[#This Row],[82]]</f>
        <v>3.0713993931074994E-8</v>
      </c>
      <c r="CG127" s="10">
        <f>3/24000000*OO[[#This Row],[141 (06JUL1985 12:00:00)-Water Temperature (C)]]*OO[[#This Row],[83]]</f>
        <v>3.0695623034999998E-8</v>
      </c>
      <c r="CH127" s="10">
        <f>3/24000000*OO[[#This Row],[142 (06JUL1985 15:00:00)-Water Temperature (C)]]*OO[[#This Row],[84]]</f>
        <v>3.0938209723199999E-8</v>
      </c>
      <c r="CI127" s="10">
        <f>3/24000000*OO[[#This Row],[143 (06JUL1985 18:00:00)-Water Temperature (C)]]*OO[[#This Row],[85]]</f>
        <v>3.08022494364E-8</v>
      </c>
      <c r="CJ127" s="10">
        <f>3/24000000*OO[[#This Row],[144 (06JUL1985 21:00:00)-Water Temperature (C)]]*OO[[#This Row],[86]]</f>
        <v>2.9482569288900001E-8</v>
      </c>
      <c r="CK127" s="10">
        <f>3/24000000*OO[[#This Row],[145 (07JUL1985 00:00:00)-Water Temperature (C)]]*OO[[#This Row],[87]]</f>
        <v>2.6780409827549999E-8</v>
      </c>
      <c r="CL127" s="10">
        <f>3/24000000*OO[[#This Row],[146 (07JUL1985 03:00:00)-Water Temperature (C)]]*OO[[#This Row],[88]]</f>
        <v>2.4166493881349999E-8</v>
      </c>
      <c r="CM127" s="10">
        <f>3/24000000*OO[[#This Row],[147 (07JUL1985 06:00:00)-Water Temperature (C)]]*OO[[#This Row],[89]]</f>
        <v>2.1974404869600001E-8</v>
      </c>
      <c r="CN127" s="10">
        <f>3/24000000*OO[[#This Row],[148 (07JUL1985 09:00:00)-Water Temperature (C)]]*OO[[#This Row],[90]]</f>
        <v>2.0895693010062499E-8</v>
      </c>
      <c r="CO127" s="10">
        <f>3/24000000*OO[[#This Row],[149 (07JUL1985 12:00:00)-Water Temperature (C)]]*OO[[#This Row],[91]]</f>
        <v>2.0860821024254997E-8</v>
      </c>
      <c r="CP127" s="10">
        <f>3/24000000*OO[[#This Row],[150 (07JUL1985 15:00:00)-Water Temperature (C)]]*OO[[#This Row],[92]]</f>
        <v>2.0860821024254997E-8</v>
      </c>
      <c r="CQ127" s="10">
        <f>3/24000000*OO[[#This Row],[151 (07JUL1985 18:00:00)-Water Temperature (C)]]*OO[[#This Row],[93]]</f>
        <v>2.0860821024254997E-8</v>
      </c>
      <c r="CR127" s="10">
        <f>3/24000000*OO[[#This Row],[152 (07JUL1985 21:00:00)-Water Temperature (C)]]*OO[[#This Row],[94]]</f>
        <v>2.0860821024254997E-8</v>
      </c>
      <c r="CS127" s="10">
        <f>3/24000000*OO[[#This Row],[153 (08JUL1985 00:00:00)-Water Temperature (C)]]*OO[[#This Row],[95]]</f>
        <v>2.0860821024254997E-8</v>
      </c>
      <c r="CT127" s="10">
        <f>3/24000000*OO[[#This Row],[154 (08JUL1985 03:00:00)-Water Temperature (C)]]*OO[[#This Row],[96]]</f>
        <v>2.0860821024254997E-8</v>
      </c>
      <c r="CU127" s="10">
        <f>3/24000000*OO[[#This Row],[155 (08JUL1985 06:00:00)-Water Temperature (C)]]*OO[[#This Row],[97]]</f>
        <v>2.0860821024254997E-8</v>
      </c>
      <c r="CV127" s="10">
        <f>3/24000000*OO[[#This Row],[156 (08JUL1985 09:00:00)-Water Temperature (C)]]*OO[[#This Row],[98]]</f>
        <v>2.0860821024254997E-8</v>
      </c>
      <c r="CW127" s="10">
        <f>3/24000000*OO[[#This Row],[157 (08JUL1985 12:00:00)-Water Temperature (C)]]*OO[[#This Row],[99]]</f>
        <v>2.0860821024254997E-8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2.17430777664475E-40</v>
      </c>
      <c r="F128" s="10">
        <f>3/24*OO[[#This Row],[62 (26JUN1985 15:00:00)-Water Temperature (C)]]*OO[[#This Row],[4]]/SUM(OO[4])</f>
        <v>1.2913688700659725E-27</v>
      </c>
      <c r="G128" s="10">
        <f>3/24*OO[[#This Row],[63 (26JUN1985 18:00:00)-Water Temperature (C)]]*OO[[#This Row],[5]]/SUM(OO[5])</f>
        <v>4.288848738326844E-16</v>
      </c>
      <c r="H128" s="10">
        <f>3/24*OO[[#This Row],[64 (26JUN1985 21:00:00)-Water Temperature (C)]]*OO[[#This Row],[6]]/SUM(OO[6])</f>
        <v>4.4018317572915904E-7</v>
      </c>
      <c r="I128" s="10">
        <f>3/24*OO[[#This Row],[65 (27JUN1985 00:00:00)-Water Temperature (C)]]*OO[[#This Row],[7]]/SUM(OO[7])</f>
        <v>4.4599199371204973E-4</v>
      </c>
      <c r="J128" s="10">
        <f>3/24*OO[[#This Row],[66 (27JUN1985 03:00:00)-Water Temperature (C)]]*OO[[#This Row],[8]]/SUM(OO[8])</f>
        <v>1.4776535068168154E-2</v>
      </c>
      <c r="K128" s="10">
        <f>3/24*OO[[#This Row],[67 (27JUN1985 06:00:00)-Water Temperature (C)]]*OO[[#This Row],[9]]/SUM(OO[9])</f>
        <v>6.6996380221949939E-2</v>
      </c>
      <c r="L128" s="10">
        <f>3/24*OO[[#This Row],[68 (27JUN1985 09:00:00)-Water Temperature (C)]]*OO[[#This Row],[10]]/SUM(OO[10])</f>
        <v>8.2622862835847175E-2</v>
      </c>
      <c r="M128" s="10">
        <f>3/24*OO[[#This Row],[69 (27JUN1985 12:00:00)-Water Temperature (C)]]*OO[[#This Row],[11]]/SUM(OO[11])</f>
        <v>3.9139373255899029E-2</v>
      </c>
      <c r="N128" s="10">
        <f>3/24*OO[[#This Row],[70 (27JUN1985 15:00:00)-Water Temperature (C)]]*OO[[#This Row],[12]]/SUM(OO[12])</f>
        <v>9.1207678351966671E-3</v>
      </c>
      <c r="O128" s="10">
        <f>3/24*OO[[#This Row],[71 (27JUN1985 18:00:00)-Water Temperature (C)]]*OO[[#This Row],[13]]/SUM(OO[13])</f>
        <v>1.3197602179982118E-3</v>
      </c>
      <c r="P128" s="10">
        <f>3/24*OO[[#This Row],[72 (27JUN1985 21:00:00)-Water Temperature (C)]]*OO[[#This Row],[14]]/SUM(OO[14])</f>
        <v>1.735512152861529E-4</v>
      </c>
      <c r="Q128" s="10">
        <f>3/24*OO[[#This Row],[73 (28JUN1985 00:00:00)-Water Temperature (C)]]*OO[[#This Row],[15]]/SUM(OO[15])</f>
        <v>5.4580549482214716E-5</v>
      </c>
      <c r="R128" s="10">
        <f>3/24*OO[[#This Row],[74 (28JUN1985 03:00:00)-Water Temperature (C)]]*OO[[#This Row],[16]]/SUM(OO[16])</f>
        <v>3.9484221503415256E-5</v>
      </c>
      <c r="S128" s="10">
        <f>3/24*OO[[#This Row],[75 (28JUN1985 06:00:00)-Water Temperature (C)]]*OO[[#This Row],[17]]/SUM(OO[17])</f>
        <v>3.446637562557183E-5</v>
      </c>
      <c r="T128" s="10">
        <f>3/24*OO[[#This Row],[76 (28JUN1985 09:00:00)-Water Temperature (C)]]*OO[[#This Row],[18]]/SUM(OO[18])</f>
        <v>3.3888535363212405E-5</v>
      </c>
      <c r="U128" s="10">
        <f>3/24*OO[[#This Row],[77 (28JUN1985 12:00:00)-Water Temperature (C)]]*OO[[#This Row],[19]]/SUM(OO[19])</f>
        <v>3.6671775692963402E-5</v>
      </c>
      <c r="V128" s="10">
        <f>3/24000000*OO[[#This Row],[78 (28JUN1985 15:00:00)-Water Temperature (C)]]*OO[[#This Row],[20]]</f>
        <v>3.8154321054324992E-5</v>
      </c>
      <c r="W128" s="10">
        <f>3/24000000*OO[[#This Row],[79 (28JUN1985 18:00:00)-Water Temperature (C)]]*OO[[#This Row],[21]]</f>
        <v>3.7012451098762501E-5</v>
      </c>
      <c r="X128" s="10">
        <f>3/24000000*OO[[#This Row],[80 (28JUN1985 21:00:00)-Water Temperature (C)]]*OO[[#This Row],[22]]</f>
        <v>3.3248964567449998E-5</v>
      </c>
      <c r="Y128" s="10">
        <f>3/24000000*OO[[#This Row],[81 (29JUN1985 00:00:00)-Water Temperature (C)]]*OO[[#This Row],[23]]</f>
        <v>2.87518227931E-5</v>
      </c>
      <c r="Z128" s="10">
        <f>3/24000000*OO[[#This Row],[82 (29JUN1985 03:00:00)-Water Temperature (C)]]*OO[[#This Row],[24]]</f>
        <v>2.4486898704974997E-5</v>
      </c>
      <c r="AA128" s="10">
        <f>3/24000000*OO[[#This Row],[83 (29JUN1985 06:00:00)-Water Temperature (C)]]*OO[[#This Row],[25]]</f>
        <v>2.0847729003750001E-5</v>
      </c>
      <c r="AB128" s="10">
        <f>3/24000000*OO[[#This Row],[84 (29JUN1985 09:00:00)-Water Temperature (C)]]*OO[[#This Row],[26]]</f>
        <v>1.8234845029087501E-5</v>
      </c>
      <c r="AC128" s="10">
        <f>3/24000000*OO[[#This Row],[85 (29JUN1985 12:00:00)-Water Temperature (C)]]*OO[[#This Row],[27]]</f>
        <v>1.6509570147103754E-5</v>
      </c>
      <c r="AD128" s="10">
        <f>3/24000000*OO[[#This Row],[86 (29JUN1985 15:00:00)-Water Temperature (C)]]*OO[[#This Row],[28]]</f>
        <v>1.5034432273102496E-5</v>
      </c>
      <c r="AE128" s="10">
        <f>3/24000000*OO[[#This Row],[88 (29JUN1985 21:00:00)-Water Temperature (C)]]*OO[[#This Row],[30]]</f>
        <v>1.2091552044000001E-5</v>
      </c>
      <c r="AF128" s="10">
        <f>3/24000000*OO[[#This Row],[88 (29JUN1985 21:00:00)-Water Temperature (C)]]*OO[[#This Row],[30]]</f>
        <v>1.2091552044000001E-5</v>
      </c>
      <c r="AG128" s="10">
        <f>3/24000000*OO[[#This Row],[89 (30JUN1985 00:00:00)-Water Temperature (C)]]*OO[[#This Row],[31]]</f>
        <v>1.0333113947074997E-5</v>
      </c>
      <c r="AH128" s="10">
        <f>3/24000000*OO[[#This Row],[90 (30JUN1985 03:00:00)-Water Temperature (C)]]*OO[[#This Row],[32]]</f>
        <v>8.7628794056849982E-6</v>
      </c>
      <c r="AI128" s="10">
        <f>3/24000000*OO[[#This Row],[91 (30JUN1985 06:00:00)-Water Temperature (C)]]*OO[[#This Row],[33]]</f>
        <v>7.461097641456249E-6</v>
      </c>
      <c r="AJ128" s="10">
        <f>3/24000000*OO[[#This Row],[92 (30JUN1985 09:00:00)-Water Temperature (C)]]*OO[[#This Row],[34]]</f>
        <v>6.7377845803812492E-6</v>
      </c>
      <c r="AK128" s="10">
        <f>3/24000000*OO[[#This Row],[93 (30JUN1985 12:00:00)-Water Temperature (C)]]*OO[[#This Row],[35]]</f>
        <v>6.2037638945275003E-6</v>
      </c>
      <c r="AL128" s="10">
        <f>3/24000000*OO[[#This Row],[94 (30JUN1985 15:00:00)-Water Temperature (C)]]*OO[[#This Row],[36]]</f>
        <v>5.6619517320800006E-6</v>
      </c>
      <c r="AM128" s="10">
        <f>3/24000000*OO[[#This Row],[95 (30JUN1985 18:00:00)-Water Temperature (C)]]*OO[[#This Row],[37]]</f>
        <v>5.2043856729725008E-6</v>
      </c>
      <c r="AN128" s="10">
        <f>3/24000000*OO[[#This Row],[96 (30JUN1985 21:00:00)-Water Temperature (C)]]*OO[[#This Row],[38]]</f>
        <v>4.642571945937499E-6</v>
      </c>
      <c r="AO128" s="10">
        <f>3/24000000*OO[[#This Row],[97 (01JUL1985 00:00:00)-Water Temperature (C)]]*OO[[#This Row],[39]]</f>
        <v>3.9600229567499994E-6</v>
      </c>
      <c r="AP128" s="10">
        <f>3/24000000*OO[[#This Row],[98 (01JUL1985 03:00:00)-Water Temperature (C)]]*OO[[#This Row],[40]]</f>
        <v>3.3645665614000004E-6</v>
      </c>
      <c r="AQ128" s="10">
        <f>3/24000000*OO[[#This Row],[99 (01JUL1985 06:00:00)-Water Temperature (C)]]*OO[[#This Row],[41]]</f>
        <v>2.8658334000799995E-6</v>
      </c>
      <c r="AR128" s="10">
        <f>3/24000000*OO[[#This Row],[100 (01JUL1985 09:00:00)-Water Temperature (C)]]*OO[[#This Row],[42]]</f>
        <v>2.5719182556499997E-6</v>
      </c>
      <c r="AS128" s="10">
        <f>3/24000000*OO[[#This Row],[101 (01JUL1985 12:00:00)-Water Temperature (C)]]*OO[[#This Row],[43]]</f>
        <v>2.3669262064949998E-6</v>
      </c>
      <c r="AT128" s="10">
        <f>3/24000000*OO[[#This Row],[102 (01JUL1985 15:00:00)-Water Temperature (C)]]*OO[[#This Row],[44]]</f>
        <v>2.1794247852302497E-6</v>
      </c>
      <c r="AU128" s="10">
        <f>3/24000000*OO[[#This Row],[103 (01JUL1985 18:00:00)-Water Temperature (C)]]*OO[[#This Row],[45]]</f>
        <v>1.9446422566468748E-6</v>
      </c>
      <c r="AV128" s="10">
        <f>3/24000000*OO[[#This Row],[104 (01JUL1985 21:00:00)-Water Temperature (C)]]*OO[[#This Row],[46]]</f>
        <v>1.617979536350125E-6</v>
      </c>
      <c r="AW128" s="10">
        <f>3/24000000*OO[[#This Row],[105 (02JUL1985 00:00:00)-Water Temperature (C)]]*OO[[#This Row],[47]]</f>
        <v>1.2828840772000001E-6</v>
      </c>
      <c r="AX128" s="10">
        <f>3/24000000*OO[[#This Row],[106 (02JUL1985 03:00:00)-Water Temperature (C)]]*OO[[#This Row],[48]]</f>
        <v>1.0186634969692499E-6</v>
      </c>
      <c r="AY128" s="10">
        <f>3/24000000*OO[[#This Row],[107 (02JUL1985 06:00:00)-Water Temperature (C)]]*OO[[#This Row],[49]]</f>
        <v>8.2912899724562502E-7</v>
      </c>
      <c r="AZ128" s="10">
        <f>3/24000000*OO[[#This Row],[108 (02JUL1985 09:00:00)-Water Temperature (C)]]*OO[[#This Row],[50]]</f>
        <v>7.3205971121874987E-7</v>
      </c>
      <c r="BA128" s="10">
        <f>3/24000000*OO[[#This Row],[109 (02JUL1985 12:00:00)-Water Temperature (C)]]*OO[[#This Row],[51]]</f>
        <v>6.7334179371749997E-7</v>
      </c>
      <c r="BB128" s="10">
        <f>3/24000000*OO[[#This Row],[110 (02JUL1985 15:00:00)-Water Temperature (C)]]*OO[[#This Row],[52]]</f>
        <v>6.2396405568887498E-7</v>
      </c>
      <c r="BC128" s="10">
        <f>3/24000000*OO[[#This Row],[111 (02JUL1985 18:00:00)-Water Temperature (C)]]*OO[[#This Row],[53]]</f>
        <v>5.5165167049499998E-7</v>
      </c>
      <c r="BD128" s="10">
        <f>3/24000000*OO[[#This Row],[112 (02JUL1985 21:00:00)-Water Temperature (C)]]*OO[[#This Row],[54]]</f>
        <v>4.4403776863950003E-7</v>
      </c>
      <c r="BE128" s="10">
        <f>3/24000000*OO[[#This Row],[113 (03JUL1985 00:00:00)-Water Temperature (C)]]*OO[[#This Row],[55]]</f>
        <v>3.2946108927550003E-7</v>
      </c>
      <c r="BF128" s="10">
        <f>3/24000000*OO[[#This Row],[114 (03JUL1985 03:00:00)-Water Temperature (C)]]*OO[[#This Row],[56]]</f>
        <v>2.4116326625299997E-7</v>
      </c>
      <c r="BG128" s="10">
        <f>3/24000000*OO[[#This Row],[115 (03JUL1985 06:00:00)-Water Temperature (C)]]*OO[[#This Row],[57]]</f>
        <v>1.8250324568209995E-7</v>
      </c>
      <c r="BH128" s="10">
        <f>3/24000000*OO[[#This Row],[116 (03JUL1985 09:00:00)-Water Temperature (C)]]*OO[[#This Row],[58]]</f>
        <v>1.5162375321102498E-7</v>
      </c>
      <c r="BI128" s="10">
        <f>3/24000000*OO[[#This Row],[117 (03JUL1985 12:00:00)-Water Temperature (C)]]*OO[[#This Row],[59]]</f>
        <v>1.3019165473920001E-7</v>
      </c>
      <c r="BJ128" s="10">
        <f>3/24000000*OO[[#This Row],[118 (03JUL1985 15:00:00)-Water Temperature (C)]]*OO[[#This Row],[60]]</f>
        <v>1.2087525497582499E-7</v>
      </c>
      <c r="BK128" s="10">
        <f>3/24000000*OO[[#This Row],[119 (03JUL1985 18:00:00)-Water Temperature (C)]]*OO[[#This Row],[61]]</f>
        <v>1.1262585253727501E-7</v>
      </c>
      <c r="BL128" s="10">
        <f>3/24000000*OO[[#This Row],[120 (03JUL1985 21:00:00)-Water Temperature (C)]]*OO[[#This Row],[62]]</f>
        <v>1.01053727186125E-7</v>
      </c>
      <c r="BM128" s="10">
        <f>3/24000000*OO[[#This Row],[121 (04JUL1985 00:00:00)-Water Temperature (C)]]*OO[[#This Row],[63]]</f>
        <v>8.7893920148612493E-8</v>
      </c>
      <c r="BN128" s="10">
        <f>3/24000000*OO[[#This Row],[122 (04JUL1985 03:00:00)-Water Temperature (C)]]*OO[[#This Row],[64]]</f>
        <v>7.6334866961099994E-8</v>
      </c>
      <c r="BO128" s="10">
        <f>3/24000000*OO[[#This Row],[123 (04JUL1985 06:00:00)-Water Temperature (C)]]*OO[[#This Row],[65]]</f>
        <v>6.7126109348249999E-8</v>
      </c>
      <c r="BP128" s="10">
        <f>3/24000000*OO[[#This Row],[124 (04JUL1985 09:00:00)-Water Temperature (C)]]*OO[[#This Row],[66]]</f>
        <v>6.3206590573087497E-8</v>
      </c>
      <c r="BQ128" s="10">
        <f>3/24000000*OO[[#This Row],[125 (04JUL1985 12:00:00)-Water Temperature (C)]]*OO[[#This Row],[67]]</f>
        <v>6.1719529306199987E-8</v>
      </c>
      <c r="BR128" s="10">
        <f>3/24000000*OO[[#This Row],[126 (04JUL1985 15:00:00)-Water Temperature (C)]]*OO[[#This Row],[68]]</f>
        <v>6.1072923623749999E-8</v>
      </c>
      <c r="BS128" s="10">
        <f>3/24000000*OO[[#This Row],[127 (04JUL1985 18:00:00)-Water Temperature (C)]]*OO[[#This Row],[69]]</f>
        <v>5.8828736025950005E-8</v>
      </c>
      <c r="BT128" s="10">
        <f>3/24000000*OO[[#This Row],[128 (04JUL1985 21:00:00)-Water Temperature (C)]]*OO[[#This Row],[70]]</f>
        <v>5.2423278347249999E-8</v>
      </c>
      <c r="BU128" s="10">
        <f>3/24000000*OO[[#This Row],[129 (05JUL1985 00:00:00)-Water Temperature (C)]]*OO[[#This Row],[71]]</f>
        <v>4.3806064798649998E-8</v>
      </c>
      <c r="BV128" s="10">
        <f>3/24000000*OO[[#This Row],[130 (05JUL1985 03:00:00)-Water Temperature (C)]]*OO[[#This Row],[72]]</f>
        <v>3.6656683558600001E-8</v>
      </c>
      <c r="BW128" s="10">
        <f>3/24000000*OO[[#This Row],[131 (05JUL1985 06:00:00)-Water Temperature (C)]]*OO[[#This Row],[73]]</f>
        <v>3.1599560283637496E-8</v>
      </c>
      <c r="BX128" s="10">
        <f>3/24000000*OO[[#This Row],[132 (05JUL1985 09:00:00)-Water Temperature (C)]]*OO[[#This Row],[74]]</f>
        <v>2.9308329311624995E-8</v>
      </c>
      <c r="BY128" s="10">
        <f>3/24000000*OO[[#This Row],[133 (05JUL1985 12:00:00)-Water Temperature (C)]]*OO[[#This Row],[75]]</f>
        <v>2.8509552114149999E-8</v>
      </c>
      <c r="BZ128" s="10">
        <f>3/24000000*OO[[#This Row],[134 (05JUL1985 15:00:00)-Water Temperature (C)]]*OO[[#This Row],[76]]</f>
        <v>2.9021122044337501E-8</v>
      </c>
      <c r="CA128" s="10">
        <f>3/24000000*OO[[#This Row],[135 (05JUL1985 18:00:00)-Water Temperature (C)]]*OO[[#This Row],[77]]</f>
        <v>3.1188717614699997E-8</v>
      </c>
      <c r="CB128" s="10">
        <f>3/24000000*OO[[#This Row],[136 (05JUL1985 21:00:00)-Water Temperature (C)]]*OO[[#This Row],[78]]</f>
        <v>3.4002653001274998E-8</v>
      </c>
      <c r="CC128" s="10">
        <f>3/24000000*OO[[#This Row],[137 (06JUL1985 00:00:00)-Water Temperature (C)]]*OO[[#This Row],[79]]</f>
        <v>3.6005766394812502E-8</v>
      </c>
      <c r="CD128" s="10">
        <f>3/24000000*OO[[#This Row],[138 (06JUL1985 03:00:00)-Water Temperature (C)]]*OO[[#This Row],[80]]</f>
        <v>3.6400983119849995E-8</v>
      </c>
      <c r="CE128" s="10">
        <f>3/24000000*OO[[#This Row],[139 (06JUL1985 06:00:00)-Water Temperature (C)]]*OO[[#This Row],[81]]</f>
        <v>3.5653420583212495E-8</v>
      </c>
      <c r="CF128" s="10">
        <f>3/24000000*OO[[#This Row],[140 (06JUL1985 09:00:00)-Water Temperature (C)]]*OO[[#This Row],[82]]</f>
        <v>3.5497458000000004E-8</v>
      </c>
      <c r="CG128" s="10">
        <f>3/24000000*OO[[#This Row],[141 (06JUL1985 12:00:00)-Water Temperature (C)]]*OO[[#This Row],[83]]</f>
        <v>3.5504000252587499E-8</v>
      </c>
      <c r="CH128" s="10">
        <f>3/24000000*OO[[#This Row],[142 (06JUL1985 15:00:00)-Water Temperature (C)]]*OO[[#This Row],[84]]</f>
        <v>3.5769906069862495E-8</v>
      </c>
      <c r="CI128" s="10">
        <f>3/24000000*OO[[#This Row],[143 (06JUL1985 18:00:00)-Water Temperature (C)]]*OO[[#This Row],[85]]</f>
        <v>3.5607500665049999E-8</v>
      </c>
      <c r="CJ128" s="10">
        <f>3/24000000*OO[[#This Row],[144 (06JUL1985 21:00:00)-Water Temperature (C)]]*OO[[#This Row],[86]]</f>
        <v>3.4101361647374994E-8</v>
      </c>
      <c r="CK128" s="10">
        <f>3/24000000*OO[[#This Row],[145 (07JUL1985 00:00:00)-Water Temperature (C)]]*OO[[#This Row],[87]]</f>
        <v>3.0996623359649996E-8</v>
      </c>
      <c r="CL128" s="10">
        <f>3/24000000*OO[[#This Row],[146 (07JUL1985 03:00:00)-Water Temperature (C)]]*OO[[#This Row],[88]]</f>
        <v>2.7972913007949997E-8</v>
      </c>
      <c r="CM128" s="10">
        <f>3/24000000*OO[[#This Row],[147 (07JUL1985 06:00:00)-Water Temperature (C)]]*OO[[#This Row],[89]]</f>
        <v>2.5423044638124999E-8</v>
      </c>
      <c r="CN128" s="10">
        <f>3/24000000*OO[[#This Row],[148 (07JUL1985 09:00:00)-Water Temperature (C)]]*OO[[#This Row],[90]]</f>
        <v>2.4139259670999998E-8</v>
      </c>
      <c r="CO128" s="10">
        <f>3/24000000*OO[[#This Row],[149 (07JUL1985 12:00:00)-Water Temperature (C)]]*OO[[#This Row],[91]]</f>
        <v>2.4032656099646253E-8</v>
      </c>
      <c r="CP128" s="10">
        <f>3/24000000*OO[[#This Row],[150 (07JUL1985 15:00:00)-Water Temperature (C)]]*OO[[#This Row],[92]]</f>
        <v>2.4032656099646253E-8</v>
      </c>
      <c r="CQ128" s="10">
        <f>3/24000000*OO[[#This Row],[151 (07JUL1985 18:00:00)-Water Temperature (C)]]*OO[[#This Row],[93]]</f>
        <v>2.4032656099646253E-8</v>
      </c>
      <c r="CR128" s="10">
        <f>3/24000000*OO[[#This Row],[152 (07JUL1985 21:00:00)-Water Temperature (C)]]*OO[[#This Row],[94]]</f>
        <v>2.4032656099646253E-8</v>
      </c>
      <c r="CS128" s="10">
        <f>3/24000000*OO[[#This Row],[153 (08JUL1985 00:00:00)-Water Temperature (C)]]*OO[[#This Row],[95]]</f>
        <v>2.4032656099646253E-8</v>
      </c>
      <c r="CT128" s="10">
        <f>3/24000000*OO[[#This Row],[154 (08JUL1985 03:00:00)-Water Temperature (C)]]*OO[[#This Row],[96]]</f>
        <v>2.4032656099646253E-8</v>
      </c>
      <c r="CU128" s="10">
        <f>3/24000000*OO[[#This Row],[155 (08JUL1985 06:00:00)-Water Temperature (C)]]*OO[[#This Row],[97]]</f>
        <v>2.4032656099646253E-8</v>
      </c>
      <c r="CV128" s="10">
        <f>3/24000000*OO[[#This Row],[156 (08JUL1985 09:00:00)-Water Temperature (C)]]*OO[[#This Row],[98]]</f>
        <v>2.4032656099646253E-8</v>
      </c>
      <c r="CW128" s="10">
        <f>3/24000000*OO[[#This Row],[157 (08JUL1985 12:00:00)-Water Temperature (C)]]*OO[[#This Row],[99]]</f>
        <v>2.4032656099646253E-8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2.7494864661985306E-41</v>
      </c>
      <c r="F129" s="10">
        <f>3/24*OO[[#This Row],[62 (26JUN1985 15:00:00)-Water Temperature (C)]]*OO[[#This Row],[4]]/SUM(OO[4])</f>
        <v>1.8684834919501101E-28</v>
      </c>
      <c r="G129" s="10">
        <f>3/24*OO[[#This Row],[63 (26JUN1985 18:00:00)-Water Temperature (C)]]*OO[[#This Row],[5]]/SUM(OO[5])</f>
        <v>6.5723609936316678E-17</v>
      </c>
      <c r="H129" s="10">
        <f>3/24*OO[[#This Row],[64 (26JUN1985 21:00:00)-Water Temperature (C)]]*OO[[#This Row],[6]]/SUM(OO[6])</f>
        <v>1.9043388680213375E-7</v>
      </c>
      <c r="I129" s="10">
        <f>3/24*OO[[#This Row],[65 (27JUN1985 00:00:00)-Water Temperature (C)]]*OO[[#This Row],[7]]/SUM(OO[7])</f>
        <v>2.7824570957700061E-4</v>
      </c>
      <c r="J129" s="10">
        <f>3/24*OO[[#This Row],[66 (27JUN1985 03:00:00)-Water Temperature (C)]]*OO[[#This Row],[8]]/SUM(OO[8])</f>
        <v>1.117998310163212E-2</v>
      </c>
      <c r="K129" s="10">
        <f>3/24*OO[[#This Row],[67 (27JUN1985 06:00:00)-Water Temperature (C)]]*OO[[#This Row],[9]]/SUM(OO[9])</f>
        <v>5.7938485008100955E-2</v>
      </c>
      <c r="L129" s="10">
        <f>3/24*OO[[#This Row],[68 (27JUN1985 09:00:00)-Water Temperature (C)]]*OO[[#This Row],[10]]/SUM(OO[10])</f>
        <v>7.8847475551259483E-2</v>
      </c>
      <c r="M129" s="10">
        <f>3/24*OO[[#This Row],[69 (27JUN1985 12:00:00)-Water Temperature (C)]]*OO[[#This Row],[11]]/SUM(OO[11])</f>
        <v>4.0274028064217898E-2</v>
      </c>
      <c r="N129" s="10">
        <f>3/24*OO[[#This Row],[70 (27JUN1985 15:00:00)-Water Temperature (C)]]*OO[[#This Row],[12]]/SUM(OO[12])</f>
        <v>9.9275617946725358E-3</v>
      </c>
      <c r="O129" s="10">
        <f>3/24*OO[[#This Row],[71 (27JUN1985 18:00:00)-Water Temperature (C)]]*OO[[#This Row],[13]]/SUM(OO[13])</f>
        <v>1.4865009447022164E-3</v>
      </c>
      <c r="P129" s="10">
        <f>3/24*OO[[#This Row],[72 (27JUN1985 21:00:00)-Water Temperature (C)]]*OO[[#This Row],[14]]/SUM(OO[14])</f>
        <v>1.903564602574652E-4</v>
      </c>
      <c r="Q129" s="10">
        <f>3/24*OO[[#This Row],[73 (28JUN1985 00:00:00)-Water Temperature (C)]]*OO[[#This Row],[15]]/SUM(OO[15])</f>
        <v>5.3520575513738048E-5</v>
      </c>
      <c r="R129" s="10">
        <f>3/24*OO[[#This Row],[74 (28JUN1985 03:00:00)-Water Temperature (C)]]*OO[[#This Row],[16]]/SUM(OO[16])</f>
        <v>3.718296682560714E-5</v>
      </c>
      <c r="S129" s="10">
        <f>3/24*OO[[#This Row],[75 (28JUN1985 06:00:00)-Water Temperature (C)]]*OO[[#This Row],[17]]/SUM(OO[17])</f>
        <v>3.2109066043703838E-5</v>
      </c>
      <c r="T129" s="10">
        <f>3/24*OO[[#This Row],[76 (28JUN1985 09:00:00)-Water Temperature (C)]]*OO[[#This Row],[18]]/SUM(OO[18])</f>
        <v>3.1245600668964603E-5</v>
      </c>
      <c r="U129" s="10">
        <f>3/24*OO[[#This Row],[77 (28JUN1985 12:00:00)-Water Temperature (C)]]*OO[[#This Row],[19]]/SUM(OO[19])</f>
        <v>3.3705825145322807E-5</v>
      </c>
      <c r="V129" s="10">
        <f>3/24000000*OO[[#This Row],[78 (28JUN1985 15:00:00)-Water Temperature (C)]]*OO[[#This Row],[20]]</f>
        <v>3.519898412065E-5</v>
      </c>
      <c r="W129" s="10">
        <f>3/24000000*OO[[#This Row],[79 (28JUN1985 18:00:00)-Water Temperature (C)]]*OO[[#This Row],[21]]</f>
        <v>3.4329665803849997E-5</v>
      </c>
      <c r="X129" s="10">
        <f>3/24000000*OO[[#This Row],[80 (28JUN1985 21:00:00)-Water Temperature (C)]]*OO[[#This Row],[22]]</f>
        <v>3.0931293525700001E-5</v>
      </c>
      <c r="Y129" s="10">
        <f>3/24000000*OO[[#This Row],[81 (29JUN1985 00:00:00)-Water Temperature (C)]]*OO[[#This Row],[23]]</f>
        <v>2.6784492947675002E-5</v>
      </c>
      <c r="Z129" s="10">
        <f>3/24000000*OO[[#This Row],[82 (29JUN1985 03:00:00)-Water Temperature (C)]]*OO[[#This Row],[24]]</f>
        <v>2.2794565763687502E-5</v>
      </c>
      <c r="AA129" s="10">
        <f>3/24000000*OO[[#This Row],[83 (29JUN1985 06:00:00)-Water Temperature (C)]]*OO[[#This Row],[25]]</f>
        <v>1.9369098240465002E-5</v>
      </c>
      <c r="AB129" s="10">
        <f>3/24000000*OO[[#This Row],[84 (29JUN1985 09:00:00)-Water Temperature (C)]]*OO[[#This Row],[26]]</f>
        <v>1.6895160693406247E-5</v>
      </c>
      <c r="AC129" s="10">
        <f>3/24000000*OO[[#This Row],[85 (29JUN1985 12:00:00)-Water Temperature (C)]]*OO[[#This Row],[27]]</f>
        <v>1.5276415765875E-5</v>
      </c>
      <c r="AD129" s="10">
        <f>3/24000000*OO[[#This Row],[86 (29JUN1985 15:00:00)-Water Temperature (C)]]*OO[[#This Row],[28]]</f>
        <v>1.38913335767325E-5</v>
      </c>
      <c r="AE129" s="10">
        <f>3/24000000*OO[[#This Row],[88 (29JUN1985 21:00:00)-Water Temperature (C)]]*OO[[#This Row],[30]]</f>
        <v>1.1174838806542501E-5</v>
      </c>
      <c r="AF129" s="10">
        <f>3/24000000*OO[[#This Row],[88 (29JUN1985 21:00:00)-Water Temperature (C)]]*OO[[#This Row],[30]]</f>
        <v>1.1174838806542501E-5</v>
      </c>
      <c r="AG129" s="10">
        <f>3/24000000*OO[[#This Row],[89 (30JUN1985 00:00:00)-Water Temperature (C)]]*OO[[#This Row],[31]]</f>
        <v>9.55725745325125E-6</v>
      </c>
      <c r="AH129" s="10">
        <f>3/24000000*OO[[#This Row],[90 (30JUN1985 03:00:00)-Water Temperature (C)]]*OO[[#This Row],[32]]</f>
        <v>8.1015971809300007E-6</v>
      </c>
      <c r="AI129" s="10">
        <f>3/24000000*OO[[#This Row],[91 (30JUN1985 06:00:00)-Water Temperature (C)]]*OO[[#This Row],[33]]</f>
        <v>6.8865892588050007E-6</v>
      </c>
      <c r="AJ129" s="10">
        <f>3/24000000*OO[[#This Row],[92 (30JUN1985 09:00:00)-Water Temperature (C)]]*OO[[#This Row],[34]]</f>
        <v>6.1987173599924994E-6</v>
      </c>
      <c r="AK129" s="10">
        <f>3/24000000*OO[[#This Row],[93 (30JUN1985 12:00:00)-Water Temperature (C)]]*OO[[#This Row],[35]]</f>
        <v>5.6999636840249998E-6</v>
      </c>
      <c r="AL129" s="10">
        <f>3/24000000*OO[[#This Row],[94 (30JUN1985 15:00:00)-Water Temperature (C)]]*OO[[#This Row],[36]]</f>
        <v>5.1981477312050005E-6</v>
      </c>
      <c r="AM129" s="10">
        <f>3/24000000*OO[[#This Row],[95 (30JUN1985 18:00:00)-Water Temperature (C)]]*OO[[#This Row],[37]]</f>
        <v>4.7747144891162491E-6</v>
      </c>
      <c r="AN129" s="10">
        <f>3/24000000*OO[[#This Row],[96 (30JUN1985 21:00:00)-Water Temperature (C)]]*OO[[#This Row],[38]]</f>
        <v>4.2576446102312497E-6</v>
      </c>
      <c r="AO129" s="10">
        <f>3/24000000*OO[[#This Row],[97 (01JUL1985 00:00:00)-Water Temperature (C)]]*OO[[#This Row],[39]]</f>
        <v>3.6285780497099997E-6</v>
      </c>
      <c r="AP129" s="10">
        <f>3/24000000*OO[[#This Row],[98 (01JUL1985 03:00:00)-Water Temperature (C)]]*OO[[#This Row],[40]]</f>
        <v>3.0784069997262496E-6</v>
      </c>
      <c r="AQ129" s="10">
        <f>3/24000000*OO[[#This Row],[99 (01JUL1985 06:00:00)-Water Temperature (C)]]*OO[[#This Row],[41]]</f>
        <v>2.6196195564E-6</v>
      </c>
      <c r="AR129" s="10">
        <f>3/24000000*OO[[#This Row],[100 (01JUL1985 09:00:00)-Water Temperature (C)]]*OO[[#This Row],[42]]</f>
        <v>2.347224472425E-6</v>
      </c>
      <c r="AS129" s="10">
        <f>3/24000000*OO[[#This Row],[101 (01JUL1985 12:00:00)-Water Temperature (C)]]*OO[[#This Row],[43]]</f>
        <v>2.1520994268612503E-6</v>
      </c>
      <c r="AT129" s="10">
        <f>3/24000000*OO[[#This Row],[102 (01JUL1985 15:00:00)-Water Temperature (C)]]*OO[[#This Row],[44]]</f>
        <v>1.981134320616E-6</v>
      </c>
      <c r="AU129" s="10">
        <f>3/24000000*OO[[#This Row],[103 (01JUL1985 18:00:00)-Water Temperature (C)]]*OO[[#This Row],[45]]</f>
        <v>1.7701235591374997E-6</v>
      </c>
      <c r="AV129" s="10">
        <f>3/24000000*OO[[#This Row],[104 (01JUL1985 21:00:00)-Water Temperature (C)]]*OO[[#This Row],[46]]</f>
        <v>1.4742348404424999E-6</v>
      </c>
      <c r="AW129" s="10">
        <f>3/24000000*OO[[#This Row],[105 (02JUL1985 00:00:00)-Water Temperature (C)]]*OO[[#This Row],[47]]</f>
        <v>1.1687486187964999E-6</v>
      </c>
      <c r="AX129" s="10">
        <f>3/24000000*OO[[#This Row],[106 (02JUL1985 03:00:00)-Water Temperature (C)]]*OO[[#This Row],[48]]</f>
        <v>9.2627653361099983E-7</v>
      </c>
      <c r="AY129" s="10">
        <f>3/24000000*OO[[#This Row],[107 (02JUL1985 06:00:00)-Water Temperature (C)]]*OO[[#This Row],[49]]</f>
        <v>7.520177505513749E-7</v>
      </c>
      <c r="AZ129" s="10">
        <f>3/24000000*OO[[#This Row],[108 (02JUL1985 09:00:00)-Water Temperature (C)]]*OO[[#This Row],[50]]</f>
        <v>6.6181609423349998E-7</v>
      </c>
      <c r="BA129" s="10">
        <f>3/24000000*OO[[#This Row],[109 (02JUL1985 12:00:00)-Water Temperature (C)]]*OO[[#This Row],[51]]</f>
        <v>6.0649291807424993E-7</v>
      </c>
      <c r="BB129" s="10">
        <f>3/24000000*OO[[#This Row],[110 (02JUL1985 15:00:00)-Water Temperature (C)]]*OO[[#This Row],[52]]</f>
        <v>5.6167686807687492E-7</v>
      </c>
      <c r="BC129" s="10">
        <f>3/24000000*OO[[#This Row],[111 (02JUL1985 18:00:00)-Water Temperature (C)]]*OO[[#This Row],[53]]</f>
        <v>4.9836057319124997E-7</v>
      </c>
      <c r="BD129" s="10">
        <f>3/24000000*OO[[#This Row],[112 (02JUL1985 21:00:00)-Water Temperature (C)]]*OO[[#This Row],[54]]</f>
        <v>4.0326599996474996E-7</v>
      </c>
      <c r="BE129" s="10">
        <f>3/24000000*OO[[#This Row],[113 (03JUL1985 00:00:00)-Water Temperature (C)]]*OO[[#This Row],[55]]</f>
        <v>3.00220098056E-7</v>
      </c>
      <c r="BF129" s="10">
        <f>3/24000000*OO[[#This Row],[114 (03JUL1985 03:00:00)-Water Temperature (C)]]*OO[[#This Row],[56]]</f>
        <v>2.1958728034374998E-7</v>
      </c>
      <c r="BG129" s="10">
        <f>3/24000000*OO[[#This Row],[115 (03JUL1985 06:00:00)-Water Temperature (C)]]*OO[[#This Row],[57]]</f>
        <v>1.6556115635826248E-7</v>
      </c>
      <c r="BH129" s="10">
        <f>3/24000000*OO[[#This Row],[116 (03JUL1985 09:00:00)-Water Temperature (C)]]*OO[[#This Row],[58]]</f>
        <v>1.3676589937385001E-7</v>
      </c>
      <c r="BI129" s="10">
        <f>3/24000000*OO[[#This Row],[117 (03JUL1985 12:00:00)-Water Temperature (C)]]*OO[[#This Row],[59]]</f>
        <v>1.1676558385813749E-7</v>
      </c>
      <c r="BJ129" s="10">
        <f>3/24000000*OO[[#This Row],[118 (03JUL1985 15:00:00)-Water Temperature (C)]]*OO[[#This Row],[60]]</f>
        <v>1.081047756277125E-7</v>
      </c>
      <c r="BK129" s="10">
        <f>3/24000000*OO[[#This Row],[119 (03JUL1985 18:00:00)-Water Temperature (C)]]*OO[[#This Row],[61]]</f>
        <v>1.0069204044344998E-7</v>
      </c>
      <c r="BL129" s="10">
        <f>3/24000000*OO[[#This Row],[120 (03JUL1985 21:00:00)-Water Temperature (C)]]*OO[[#This Row],[62]]</f>
        <v>9.0391230325849994E-8</v>
      </c>
      <c r="BM129" s="10">
        <f>3/24000000*OO[[#This Row],[121 (04JUL1985 00:00:00)-Water Temperature (C)]]*OO[[#This Row],[63]]</f>
        <v>7.8616628293462488E-8</v>
      </c>
      <c r="BN129" s="10">
        <f>3/24000000*OO[[#This Row],[122 (04JUL1985 03:00:00)-Water Temperature (C)]]*OO[[#This Row],[64]]</f>
        <v>6.8274130200800001E-8</v>
      </c>
      <c r="BO129" s="10">
        <f>3/24000000*OO[[#This Row],[123 (04JUL1985 06:00:00)-Water Temperature (C)]]*OO[[#This Row],[65]]</f>
        <v>6.0100166856375001E-8</v>
      </c>
      <c r="BP129" s="10">
        <f>3/24000000*OO[[#This Row],[124 (04JUL1985 09:00:00)-Water Temperature (C)]]*OO[[#This Row],[66]]</f>
        <v>5.6560293930562495E-8</v>
      </c>
      <c r="BQ129" s="10">
        <f>3/24000000*OO[[#This Row],[125 (04JUL1985 12:00:00)-Water Temperature (C)]]*OO[[#This Row],[67]]</f>
        <v>5.5181476152899991E-8</v>
      </c>
      <c r="BR129" s="10">
        <f>3/24000000*OO[[#This Row],[126 (04JUL1985 15:00:00)-Water Temperature (C)]]*OO[[#This Row],[68]]</f>
        <v>5.4563704624000003E-8</v>
      </c>
      <c r="BS129" s="10">
        <f>3/24000000*OO[[#This Row],[127 (04JUL1985 18:00:00)-Water Temperature (C)]]*OO[[#This Row],[69]]</f>
        <v>5.2684870260412501E-8</v>
      </c>
      <c r="BT129" s="10">
        <f>3/24000000*OO[[#This Row],[128 (04JUL1985 21:00:00)-Water Temperature (C)]]*OO[[#This Row],[70]]</f>
        <v>4.7131062148500003E-8</v>
      </c>
      <c r="BU129" s="10">
        <f>3/24000000*OO[[#This Row],[129 (05JUL1985 00:00:00)-Water Temperature (C)]]*OO[[#This Row],[71]]</f>
        <v>3.9465150853199993E-8</v>
      </c>
      <c r="BV129" s="10">
        <f>3/24000000*OO[[#This Row],[130 (05JUL1985 03:00:00)-Water Temperature (C)]]*OO[[#This Row],[72]]</f>
        <v>3.2981942629725002E-8</v>
      </c>
      <c r="BW129" s="10">
        <f>3/24000000*OO[[#This Row],[131 (05JUL1985 06:00:00)-Water Temperature (C)]]*OO[[#This Row],[73]]</f>
        <v>2.8357754833574996E-8</v>
      </c>
      <c r="BX129" s="10">
        <f>3/24000000*OO[[#This Row],[132 (05JUL1985 09:00:00)-Water Temperature (C)]]*OO[[#This Row],[74]]</f>
        <v>2.621989686625E-8</v>
      </c>
      <c r="BY129" s="10">
        <f>3/24000000*OO[[#This Row],[133 (05JUL1985 12:00:00)-Water Temperature (C)]]*OO[[#This Row],[75]]</f>
        <v>2.5382015940312497E-8</v>
      </c>
      <c r="BZ129" s="10">
        <f>3/24000000*OO[[#This Row],[134 (05JUL1985 15:00:00)-Water Temperature (C)]]*OO[[#This Row],[76]]</f>
        <v>2.5681618990124998E-8</v>
      </c>
      <c r="CA129" s="10">
        <f>3/24000000*OO[[#This Row],[135 (05JUL1985 18:00:00)-Water Temperature (C)]]*OO[[#This Row],[77]]</f>
        <v>2.74259286492625E-8</v>
      </c>
      <c r="CB129" s="10">
        <f>3/24000000*OO[[#This Row],[136 (05JUL1985 21:00:00)-Water Temperature (C)]]*OO[[#This Row],[78]]</f>
        <v>2.9861736867499998E-8</v>
      </c>
      <c r="CC129" s="10">
        <f>3/24000000*OO[[#This Row],[137 (06JUL1985 00:00:00)-Water Temperature (C)]]*OO[[#This Row],[79]]</f>
        <v>3.1732166626874998E-8</v>
      </c>
      <c r="CD129" s="10">
        <f>3/24000000*OO[[#This Row],[138 (06JUL1985 03:00:00)-Water Temperature (C)]]*OO[[#This Row],[80]]</f>
        <v>3.2220526317375002E-8</v>
      </c>
      <c r="CE129" s="10">
        <f>3/24000000*OO[[#This Row],[139 (06JUL1985 06:00:00)-Water Temperature (C)]]*OO[[#This Row],[81]]</f>
        <v>3.1709081151525002E-8</v>
      </c>
      <c r="CF129" s="10">
        <f>3/24000000*OO[[#This Row],[140 (06JUL1985 09:00:00)-Water Temperature (C)]]*OO[[#This Row],[82]]</f>
        <v>3.1659352469100001E-8</v>
      </c>
      <c r="CG129" s="10">
        <f>3/24000000*OO[[#This Row],[141 (06JUL1985 12:00:00)-Water Temperature (C)]]*OO[[#This Row],[83]]</f>
        <v>3.16954366036E-8</v>
      </c>
      <c r="CH129" s="10">
        <f>3/24000000*OO[[#This Row],[142 (06JUL1985 15:00:00)-Water Temperature (C)]]*OO[[#This Row],[84]]</f>
        <v>3.1945120750874999E-8</v>
      </c>
      <c r="CI129" s="10">
        <f>3/24000000*OO[[#This Row],[143 (06JUL1985 18:00:00)-Water Temperature (C)]]*OO[[#This Row],[85]]</f>
        <v>3.1783304142050004E-8</v>
      </c>
      <c r="CJ129" s="10">
        <f>3/24000000*OO[[#This Row],[144 (06JUL1985 21:00:00)-Water Temperature (C)]]*OO[[#This Row],[86]]</f>
        <v>3.0448387683687497E-8</v>
      </c>
      <c r="CK129" s="10">
        <f>3/24000000*OO[[#This Row],[145 (07JUL1985 00:00:00)-Water Temperature (C)]]*OO[[#This Row],[87]]</f>
        <v>2.7696835294774996E-8</v>
      </c>
      <c r="CL129" s="10">
        <f>3/24000000*OO[[#This Row],[146 (07JUL1985 03:00:00)-Water Temperature (C)]]*OO[[#This Row],[88]]</f>
        <v>2.4997879351462502E-8</v>
      </c>
      <c r="CM129" s="10">
        <f>3/24000000*OO[[#This Row],[147 (07JUL1985 06:00:00)-Water Temperature (C)]]*OO[[#This Row],[89]]</f>
        <v>2.2708984576651246E-8</v>
      </c>
      <c r="CN129" s="10">
        <f>3/24000000*OO[[#This Row],[148 (07JUL1985 09:00:00)-Water Temperature (C)]]*OO[[#This Row],[90]]</f>
        <v>2.1532916148243751E-8</v>
      </c>
      <c r="CO129" s="10">
        <f>3/24000000*OO[[#This Row],[149 (07JUL1985 12:00:00)-Water Temperature (C)]]*OO[[#This Row],[91]]</f>
        <v>2.1381398965646249E-8</v>
      </c>
      <c r="CP129" s="10">
        <f>3/24000000*OO[[#This Row],[150 (07JUL1985 15:00:00)-Water Temperature (C)]]*OO[[#This Row],[92]]</f>
        <v>2.1381398965646249E-8</v>
      </c>
      <c r="CQ129" s="10">
        <f>3/24000000*OO[[#This Row],[151 (07JUL1985 18:00:00)-Water Temperature (C)]]*OO[[#This Row],[93]]</f>
        <v>2.1381398965646249E-8</v>
      </c>
      <c r="CR129" s="10">
        <f>3/24000000*OO[[#This Row],[152 (07JUL1985 21:00:00)-Water Temperature (C)]]*OO[[#This Row],[94]]</f>
        <v>2.1381398965646249E-8</v>
      </c>
      <c r="CS129" s="10">
        <f>3/24000000*OO[[#This Row],[153 (08JUL1985 00:00:00)-Water Temperature (C)]]*OO[[#This Row],[95]]</f>
        <v>2.1381398965646249E-8</v>
      </c>
      <c r="CT129" s="10">
        <f>3/24000000*OO[[#This Row],[154 (08JUL1985 03:00:00)-Water Temperature (C)]]*OO[[#This Row],[96]]</f>
        <v>2.1381398965646249E-8</v>
      </c>
      <c r="CU129" s="10">
        <f>3/24000000*OO[[#This Row],[155 (08JUL1985 06:00:00)-Water Temperature (C)]]*OO[[#This Row],[97]]</f>
        <v>2.1381398965646249E-8</v>
      </c>
      <c r="CV129" s="10">
        <f>3/24000000*OO[[#This Row],[156 (08JUL1985 09:00:00)-Water Temperature (C)]]*OO[[#This Row],[98]]</f>
        <v>2.1381398965646249E-8</v>
      </c>
      <c r="CW129" s="10">
        <f>3/24000000*OO[[#This Row],[157 (08JUL1985 12:00:00)-Water Temperature (C)]]*OO[[#This Row],[99]]</f>
        <v>2.1381398965646249E-8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3.0412281466688332E-42</v>
      </c>
      <c r="F130" s="10">
        <f>3/24*OO[[#This Row],[62 (26JUN1985 15:00:00)-Water Temperature (C)]]*OO[[#This Row],[4]]/SUM(OO[4])</f>
        <v>2.4593123411645391E-29</v>
      </c>
      <c r="G130" s="10">
        <f>3/24*OO[[#This Row],[63 (26JUN1985 18:00:00)-Water Temperature (C)]]*OO[[#This Row],[5]]/SUM(OO[5])</f>
        <v>9.3991407907584855E-18</v>
      </c>
      <c r="H130" s="10">
        <f>3/24*OO[[#This Row],[64 (26JUN1985 21:00:00)-Water Temperature (C)]]*OO[[#This Row],[6]]/SUM(OO[6])</f>
        <v>8.2626058191026709E-8</v>
      </c>
      <c r="I130" s="10">
        <f>3/24*OO[[#This Row],[65 (27JUN1985 00:00:00)-Water Temperature (C)]]*OO[[#This Row],[7]]/SUM(OO[7])</f>
        <v>1.7432160591128115E-4</v>
      </c>
      <c r="J130" s="10">
        <f>3/24*OO[[#This Row],[66 (27JUN1985 03:00:00)-Water Temperature (C)]]*OO[[#This Row],[8]]/SUM(OO[8])</f>
        <v>8.425138066226457E-3</v>
      </c>
      <c r="K130" s="10">
        <f>3/24*OO[[#This Row],[67 (27JUN1985 06:00:00)-Water Temperature (C)]]*OO[[#This Row],[9]]/SUM(OO[9])</f>
        <v>4.9599496070154875E-2</v>
      </c>
      <c r="L130" s="10">
        <f>3/24*OO[[#This Row],[68 (27JUN1985 09:00:00)-Water Temperature (C)]]*OO[[#This Row],[10]]/SUM(OO[10])</f>
        <v>7.4187399074057359E-2</v>
      </c>
      <c r="M130" s="10">
        <f>3/24*OO[[#This Row],[69 (27JUN1985 12:00:00)-Water Temperature (C)]]*OO[[#This Row],[11]]/SUM(OO[11])</f>
        <v>4.0766010549235732E-2</v>
      </c>
      <c r="N130" s="10">
        <f>3/24*OO[[#This Row],[70 (27JUN1985 15:00:00)-Water Temperature (C)]]*OO[[#This Row],[12]]/SUM(OO[12])</f>
        <v>1.0621955288878469E-2</v>
      </c>
      <c r="O130" s="10">
        <f>3/24*OO[[#This Row],[71 (27JUN1985 18:00:00)-Water Temperature (C)]]*OO[[#This Row],[13]]/SUM(OO[13])</f>
        <v>1.6495267792260681E-3</v>
      </c>
      <c r="P130" s="10">
        <f>3/24*OO[[#This Row],[72 (27JUN1985 21:00:00)-Water Temperature (C)]]*OO[[#This Row],[14]]/SUM(OO[14])</f>
        <v>2.0858933992319031E-4</v>
      </c>
      <c r="Q130" s="10">
        <f>3/24*OO[[#This Row],[73 (28JUN1985 00:00:00)-Water Temperature (C)]]*OO[[#This Row],[15]]/SUM(OO[15])</f>
        <v>5.3180414010945768E-5</v>
      </c>
      <c r="R130" s="10">
        <f>3/24*OO[[#This Row],[74 (28JUN1985 03:00:00)-Water Temperature (C)]]*OO[[#This Row],[16]]/SUM(OO[16])</f>
        <v>3.5548395115567962E-5</v>
      </c>
      <c r="S130" s="10">
        <f>3/24*OO[[#This Row],[75 (28JUN1985 06:00:00)-Water Temperature (C)]]*OO[[#This Row],[17]]/SUM(OO[17])</f>
        <v>3.056805859001497E-5</v>
      </c>
      <c r="T130" s="10">
        <f>3/24*OO[[#This Row],[76 (28JUN1985 09:00:00)-Water Temperature (C)]]*OO[[#This Row],[18]]/SUM(OO[18])</f>
        <v>2.9601063445607678E-5</v>
      </c>
      <c r="U130" s="10">
        <f>3/24*OO[[#This Row],[77 (28JUN1985 12:00:00)-Water Temperature (C)]]*OO[[#This Row],[19]]/SUM(OO[19])</f>
        <v>3.1956629601039662E-5</v>
      </c>
      <c r="V130" s="10">
        <f>3/24000000*OO[[#This Row],[78 (28JUN1985 15:00:00)-Water Temperature (C)]]*OO[[#This Row],[20]]</f>
        <v>3.365841677355E-5</v>
      </c>
      <c r="W130" s="10">
        <f>3/24000000*OO[[#This Row],[79 (28JUN1985 18:00:00)-Water Temperature (C)]]*OO[[#This Row],[21]]</f>
        <v>3.3191968754024998E-5</v>
      </c>
      <c r="X130" s="10">
        <f>3/24000000*OO[[#This Row],[80 (28JUN1985 21:00:00)-Water Temperature (C)]]*OO[[#This Row],[22]]</f>
        <v>3.0170908808374998E-5</v>
      </c>
      <c r="Y130" s="10">
        <f>3/24000000*OO[[#This Row],[81 (29JUN1985 00:00:00)-Water Temperature (C)]]*OO[[#This Row],[23]]</f>
        <v>2.6328650774562496E-5</v>
      </c>
      <c r="Z130" s="10">
        <f>3/24000000*OO[[#This Row],[82 (29JUN1985 03:00:00)-Water Temperature (C)]]*OO[[#This Row],[24]]</f>
        <v>2.2541385208387503E-5</v>
      </c>
      <c r="AA130" s="10">
        <f>3/24000000*OO[[#This Row],[83 (29JUN1985 06:00:00)-Water Temperature (C)]]*OO[[#This Row],[25]]</f>
        <v>1.9248315287437494E-5</v>
      </c>
      <c r="AB130" s="10">
        <f>3/24000000*OO[[#This Row],[84 (29JUN1985 09:00:00)-Water Temperature (C)]]*OO[[#This Row],[26]]</f>
        <v>1.6847615200143747E-5</v>
      </c>
      <c r="AC130" s="10">
        <f>3/24000000*OO[[#This Row],[85 (29JUN1985 12:00:00)-Water Temperature (C)]]*OO[[#This Row],[27]]</f>
        <v>1.530391482471E-5</v>
      </c>
      <c r="AD130" s="10">
        <f>3/24000000*OO[[#This Row],[86 (29JUN1985 15:00:00)-Water Temperature (C)]]*OO[[#This Row],[28]]</f>
        <v>1.3996995622749996E-5</v>
      </c>
      <c r="AE130" s="10">
        <f>3/24000000*OO[[#This Row],[88 (29JUN1985 21:00:00)-Water Temperature (C)]]*OO[[#This Row],[30]]</f>
        <v>1.14480466205875E-5</v>
      </c>
      <c r="AF130" s="10">
        <f>3/24000000*OO[[#This Row],[88 (29JUN1985 21:00:00)-Water Temperature (C)]]*OO[[#This Row],[30]]</f>
        <v>1.14480466205875E-5</v>
      </c>
      <c r="AG130" s="10">
        <f>3/24000000*OO[[#This Row],[89 (30JUN1985 00:00:00)-Water Temperature (C)]]*OO[[#This Row],[31]]</f>
        <v>9.8758690708162505E-6</v>
      </c>
      <c r="AH130" s="10">
        <f>3/24000000*OO[[#This Row],[90 (30JUN1985 03:00:00)-Water Temperature (C)]]*OO[[#This Row],[32]]</f>
        <v>8.4399378487774995E-6</v>
      </c>
      <c r="AI130" s="10">
        <f>3/24000000*OO[[#This Row],[91 (30JUN1985 06:00:00)-Water Temperature (C)]]*OO[[#This Row],[33]]</f>
        <v>7.2259239860399996E-6</v>
      </c>
      <c r="AJ130" s="10">
        <f>3/24000000*OO[[#This Row],[92 (30JUN1985 09:00:00)-Water Temperature (C)]]*OO[[#This Row],[34]]</f>
        <v>6.5401983383125003E-6</v>
      </c>
      <c r="AK130" s="10">
        <f>3/24000000*OO[[#This Row],[93 (30JUN1985 12:00:00)-Water Temperature (C)]]*OO[[#This Row],[35]]</f>
        <v>6.0600620205650003E-6</v>
      </c>
      <c r="AL130" s="10">
        <f>3/24000000*OO[[#This Row],[94 (30JUN1985 15:00:00)-Water Temperature (C)]]*OO[[#This Row],[36]]</f>
        <v>5.5757357090600001E-6</v>
      </c>
      <c r="AM130" s="10">
        <f>3/24000000*OO[[#This Row],[95 (30JUN1985 18:00:00)-Water Temperature (C)]]*OO[[#This Row],[37]]</f>
        <v>5.1709584772125004E-6</v>
      </c>
      <c r="AN130" s="10">
        <f>3/24000000*OO[[#This Row],[96 (30JUN1985 21:00:00)-Water Temperature (C)]]*OO[[#This Row],[38]]</f>
        <v>4.6628705284449994E-6</v>
      </c>
      <c r="AO130" s="10">
        <f>3/24000000*OO[[#This Row],[97 (01JUL1985 00:00:00)-Water Temperature (C)]]*OO[[#This Row],[39]]</f>
        <v>4.0134662219025E-6</v>
      </c>
      <c r="AP130" s="10">
        <f>3/24000000*OO[[#This Row],[98 (01JUL1985 03:00:00)-Water Temperature (C)]]*OO[[#This Row],[40]]</f>
        <v>3.4368149181599998E-6</v>
      </c>
      <c r="AQ130" s="10">
        <f>3/24000000*OO[[#This Row],[99 (01JUL1985 06:00:00)-Water Temperature (C)]]*OO[[#This Row],[41]]</f>
        <v>2.9502700853737496E-6</v>
      </c>
      <c r="AR130" s="10">
        <f>3/24000000*OO[[#This Row],[100 (01JUL1985 09:00:00)-Water Temperature (C)]]*OO[[#This Row],[42]]</f>
        <v>2.66344853428125E-6</v>
      </c>
      <c r="AS130" s="10">
        <f>3/24000000*OO[[#This Row],[101 (01JUL1985 12:00:00)-Water Temperature (C)]]*OO[[#This Row],[43]]</f>
        <v>2.4622125467749995E-6</v>
      </c>
      <c r="AT130" s="10">
        <f>3/24000000*OO[[#This Row],[102 (01JUL1985 15:00:00)-Water Temperature (C)]]*OO[[#This Row],[44]]</f>
        <v>2.2870371753719997E-6</v>
      </c>
      <c r="AU130" s="10">
        <f>3/24000000*OO[[#This Row],[103 (01JUL1985 18:00:00)-Water Temperature (C)]]*OO[[#This Row],[45]]</f>
        <v>2.06596224363925E-6</v>
      </c>
      <c r="AV130" s="10">
        <f>3/24000000*OO[[#This Row],[104 (01JUL1985 21:00:00)-Water Temperature (C)]]*OO[[#This Row],[46]]</f>
        <v>1.7420194092419996E-6</v>
      </c>
      <c r="AW130" s="10">
        <f>3/24000000*OO[[#This Row],[105 (02JUL1985 00:00:00)-Water Temperature (C)]]*OO[[#This Row],[47]]</f>
        <v>1.3932496173229999E-6</v>
      </c>
      <c r="AX130" s="10">
        <f>3/24000000*OO[[#This Row],[106 (02JUL1985 03:00:00)-Water Temperature (C)]]*OO[[#This Row],[48]]</f>
        <v>1.1115458661825E-6</v>
      </c>
      <c r="AY130" s="10">
        <f>3/24000000*OO[[#This Row],[107 (02JUL1985 06:00:00)-Water Temperature (C)]]*OO[[#This Row],[49]]</f>
        <v>9.0557807940000004E-7</v>
      </c>
      <c r="AZ130" s="10">
        <f>3/24000000*OO[[#This Row],[108 (02JUL1985 09:00:00)-Water Temperature (C)]]*OO[[#This Row],[50]]</f>
        <v>7.9817612636300004E-7</v>
      </c>
      <c r="BA130" s="10">
        <f>3/24000000*OO[[#This Row],[109 (02JUL1985 12:00:00)-Water Temperature (C)]]*OO[[#This Row],[51]]</f>
        <v>7.3324113597899989E-7</v>
      </c>
      <c r="BB130" s="10">
        <f>3/24000000*OO[[#This Row],[110 (02JUL1985 15:00:00)-Water Temperature (C)]]*OO[[#This Row],[52]]</f>
        <v>6.8247395712749996E-7</v>
      </c>
      <c r="BC130" s="10">
        <f>3/24000000*OO[[#This Row],[111 (02JUL1985 18:00:00)-Water Temperature (C)]]*OO[[#This Row],[53]]</f>
        <v>6.09912687725E-7</v>
      </c>
      <c r="BD130" s="10">
        <f>3/24000000*OO[[#This Row],[112 (02JUL1985 21:00:00)-Water Temperature (C)]]*OO[[#This Row],[54]]</f>
        <v>4.9824251036574998E-7</v>
      </c>
      <c r="BE130" s="10">
        <f>3/24000000*OO[[#This Row],[113 (03JUL1985 00:00:00)-Water Temperature (C)]]*OO[[#This Row],[55]]</f>
        <v>3.7305982294649994E-7</v>
      </c>
      <c r="BF130" s="10">
        <f>3/24000000*OO[[#This Row],[114 (03JUL1985 03:00:00)-Water Temperature (C)]]*OO[[#This Row],[56]]</f>
        <v>2.7325694857174999E-7</v>
      </c>
      <c r="BG130" s="10">
        <f>3/24000000*OO[[#This Row],[115 (03JUL1985 06:00:00)-Water Temperature (C)]]*OO[[#This Row],[57]]</f>
        <v>2.0531145703549994E-7</v>
      </c>
      <c r="BH130" s="10">
        <f>3/24000000*OO[[#This Row],[116 (03JUL1985 09:00:00)-Water Temperature (C)]]*OO[[#This Row],[58]]</f>
        <v>1.6893399537899997E-7</v>
      </c>
      <c r="BI130" s="10">
        <f>3/24000000*OO[[#This Row],[117 (03JUL1985 12:00:00)-Water Temperature (C)]]*OO[[#This Row],[59]]</f>
        <v>1.4357837107679999E-7</v>
      </c>
      <c r="BJ130" s="10">
        <f>3/24000000*OO[[#This Row],[118 (03JUL1985 15:00:00)-Water Temperature (C)]]*OO[[#This Row],[60]]</f>
        <v>1.3240880168527498E-7</v>
      </c>
      <c r="BK130" s="10">
        <f>3/24000000*OO[[#This Row],[119 (03JUL1985 18:00:00)-Water Temperature (C)]]*OO[[#This Row],[61]]</f>
        <v>1.2340237756927501E-7</v>
      </c>
      <c r="BL130" s="10">
        <f>3/24000000*OO[[#This Row],[120 (03JUL1985 21:00:00)-Water Temperature (C)]]*OO[[#This Row],[62]]</f>
        <v>1.1105298804982498E-7</v>
      </c>
      <c r="BM130" s="10">
        <f>3/24000000*OO[[#This Row],[121 (04JUL1985 00:00:00)-Water Temperature (C)]]*OO[[#This Row],[63]]</f>
        <v>9.6621401914312497E-8</v>
      </c>
      <c r="BN130" s="10">
        <f>3/24000000*OO[[#This Row],[122 (04JUL1985 03:00:00)-Water Temperature (C)]]*OO[[#This Row],[64]]</f>
        <v>8.3871417344862504E-8</v>
      </c>
      <c r="BO130" s="10">
        <f>3/24000000*OO[[#This Row],[123 (04JUL1985 06:00:00)-Water Temperature (C)]]*OO[[#This Row],[65]]</f>
        <v>7.3700126921200011E-8</v>
      </c>
      <c r="BP130" s="10">
        <f>3/24000000*OO[[#This Row],[124 (04JUL1985 09:00:00)-Water Temperature (C)]]*OO[[#This Row],[66]]</f>
        <v>6.9156864739724988E-8</v>
      </c>
      <c r="BQ130" s="10">
        <f>3/24000000*OO[[#This Row],[125 (04JUL1985 12:00:00)-Water Temperature (C)]]*OO[[#This Row],[67]]</f>
        <v>6.7232803246700004E-8</v>
      </c>
      <c r="BR130" s="10">
        <f>3/24000000*OO[[#This Row],[126 (04JUL1985 15:00:00)-Water Temperature (C)]]*OO[[#This Row],[68]]</f>
        <v>6.6412394469712498E-8</v>
      </c>
      <c r="BS130" s="10">
        <f>3/24000000*OO[[#This Row],[127 (04JUL1985 18:00:00)-Water Temperature (C)]]*OO[[#This Row],[69]]</f>
        <v>6.4245455863499982E-8</v>
      </c>
      <c r="BT130" s="10">
        <f>3/24000000*OO[[#This Row],[128 (04JUL1985 21:00:00)-Water Temperature (C)]]*OO[[#This Row],[70]]</f>
        <v>5.7694803686437487E-8</v>
      </c>
      <c r="BU130" s="10">
        <f>3/24000000*OO[[#This Row],[129 (05JUL1985 00:00:00)-Water Temperature (C)]]*OO[[#This Row],[71]]</f>
        <v>4.8354179637224995E-8</v>
      </c>
      <c r="BV130" s="10">
        <f>3/24000000*OO[[#This Row],[130 (05JUL1985 03:00:00)-Water Temperature (C)]]*OO[[#This Row],[72]]</f>
        <v>4.03120827799875E-8</v>
      </c>
      <c r="BW130" s="10">
        <f>3/24000000*OO[[#This Row],[131 (05JUL1985 06:00:00)-Water Temperature (C)]]*OO[[#This Row],[73]]</f>
        <v>3.4515428664787501E-8</v>
      </c>
      <c r="BX130" s="10">
        <f>3/24000000*OO[[#This Row],[132 (05JUL1985 09:00:00)-Water Temperature (C)]]*OO[[#This Row],[74]]</f>
        <v>3.1751855284700005E-8</v>
      </c>
      <c r="BY130" s="10">
        <f>3/24000000*OO[[#This Row],[133 (05JUL1985 12:00:00)-Water Temperature (C)]]*OO[[#This Row],[75]]</f>
        <v>3.0622789697499999E-8</v>
      </c>
      <c r="BZ130" s="10">
        <f>3/24000000*OO[[#This Row],[134 (05JUL1985 15:00:00)-Water Temperature (C)]]*OO[[#This Row],[76]]</f>
        <v>3.0783348423550001E-8</v>
      </c>
      <c r="CA130" s="10">
        <f>3/24000000*OO[[#This Row],[135 (05JUL1985 18:00:00)-Water Temperature (C)]]*OO[[#This Row],[77]]</f>
        <v>3.2728051304437498E-8</v>
      </c>
      <c r="CB130" s="10">
        <f>3/24000000*OO[[#This Row],[136 (05JUL1985 21:00:00)-Water Temperature (C)]]*OO[[#This Row],[78]]</f>
        <v>3.5610312558874998E-8</v>
      </c>
      <c r="CC130" s="10">
        <f>3/24000000*OO[[#This Row],[137 (06JUL1985 00:00:00)-Water Temperature (C)]]*OO[[#This Row],[79]]</f>
        <v>3.7978849734374991E-8</v>
      </c>
      <c r="CD130" s="10">
        <f>3/24000000*OO[[#This Row],[138 (06JUL1985 03:00:00)-Water Temperature (C)]]*OO[[#This Row],[80]]</f>
        <v>3.8733543146737497E-8</v>
      </c>
      <c r="CE130" s="10">
        <f>3/24000000*OO[[#This Row],[139 (06JUL1985 06:00:00)-Water Temperature (C)]]*OO[[#This Row],[81]]</f>
        <v>3.8237651074187492E-8</v>
      </c>
      <c r="CF130" s="10">
        <f>3/24000000*OO[[#This Row],[140 (06JUL1985 09:00:00)-Water Temperature (C)]]*OO[[#This Row],[82]]</f>
        <v>3.8242294938387496E-8</v>
      </c>
      <c r="CG130" s="10">
        <f>3/24000000*OO[[#This Row],[141 (06JUL1985 12:00:00)-Water Temperature (C)]]*OO[[#This Row],[83]]</f>
        <v>3.8305205963650002E-8</v>
      </c>
      <c r="CH130" s="10">
        <f>3/24000000*OO[[#This Row],[142 (06JUL1985 15:00:00)-Water Temperature (C)]]*OO[[#This Row],[84]]</f>
        <v>3.8608281013050003E-8</v>
      </c>
      <c r="CI130" s="10">
        <f>3/24000000*OO[[#This Row],[143 (06JUL1985 18:00:00)-Water Temperature (C)]]*OO[[#This Row],[85]]</f>
        <v>3.8448338667750003E-8</v>
      </c>
      <c r="CJ130" s="10">
        <f>3/24000000*OO[[#This Row],[144 (06JUL1985 21:00:00)-Water Temperature (C)]]*OO[[#This Row],[86]]</f>
        <v>3.6935081858425E-8</v>
      </c>
      <c r="CK130" s="10">
        <f>3/24000000*OO[[#This Row],[145 (07JUL1985 00:00:00)-Water Temperature (C)]]*OO[[#This Row],[87]]</f>
        <v>3.3640760623049993E-8</v>
      </c>
      <c r="CL130" s="10">
        <f>3/24000000*OO[[#This Row],[146 (07JUL1985 03:00:00)-Water Temperature (C)]]*OO[[#This Row],[88]]</f>
        <v>3.0371392295049998E-8</v>
      </c>
      <c r="CM130" s="10">
        <f>3/24000000*OO[[#This Row],[147 (07JUL1985 06:00:00)-Water Temperature (C)]]*OO[[#This Row],[89]]</f>
        <v>2.7567318930449996E-8</v>
      </c>
      <c r="CN130" s="10">
        <f>3/24000000*OO[[#This Row],[148 (07JUL1985 09:00:00)-Water Temperature (C)]]*OO[[#This Row],[90]]</f>
        <v>2.6074733086675E-8</v>
      </c>
      <c r="CO130" s="10">
        <f>3/24000000*OO[[#This Row],[149 (07JUL1985 12:00:00)-Water Temperature (C)]]*OO[[#This Row],[91]]</f>
        <v>2.583185366545E-8</v>
      </c>
      <c r="CP130" s="10">
        <f>3/24000000*OO[[#This Row],[150 (07JUL1985 15:00:00)-Water Temperature (C)]]*OO[[#This Row],[92]]</f>
        <v>2.583185366545E-8</v>
      </c>
      <c r="CQ130" s="10">
        <f>3/24000000*OO[[#This Row],[151 (07JUL1985 18:00:00)-Water Temperature (C)]]*OO[[#This Row],[93]]</f>
        <v>2.583185366545E-8</v>
      </c>
      <c r="CR130" s="10">
        <f>3/24000000*OO[[#This Row],[152 (07JUL1985 21:00:00)-Water Temperature (C)]]*OO[[#This Row],[94]]</f>
        <v>2.583185366545E-8</v>
      </c>
      <c r="CS130" s="10">
        <f>3/24000000*OO[[#This Row],[153 (08JUL1985 00:00:00)-Water Temperature (C)]]*OO[[#This Row],[95]]</f>
        <v>2.583185366545E-8</v>
      </c>
      <c r="CT130" s="10">
        <f>3/24000000*OO[[#This Row],[154 (08JUL1985 03:00:00)-Water Temperature (C)]]*OO[[#This Row],[96]]</f>
        <v>2.583185366545E-8</v>
      </c>
      <c r="CU130" s="10">
        <f>3/24000000*OO[[#This Row],[155 (08JUL1985 06:00:00)-Water Temperature (C)]]*OO[[#This Row],[97]]</f>
        <v>2.583185366545E-8</v>
      </c>
      <c r="CV130" s="10">
        <f>3/24000000*OO[[#This Row],[156 (08JUL1985 09:00:00)-Water Temperature (C)]]*OO[[#This Row],[98]]</f>
        <v>2.583185366545E-8</v>
      </c>
      <c r="CW130" s="10">
        <f>3/24000000*OO[[#This Row],[157 (08JUL1985 12:00:00)-Water Temperature (C)]]*OO[[#This Row],[99]]</f>
        <v>2.583185366545E-8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3.9142424010452322E-43</v>
      </c>
      <c r="F131" s="10">
        <f>3/24*OO[[#This Row],[62 (26JUN1985 15:00:00)-Water Temperature (C)]]*OO[[#This Row],[4]]/SUM(OO[4])</f>
        <v>3.5255650179332163E-30</v>
      </c>
      <c r="G131" s="10">
        <f>3/24*OO[[#This Row],[63 (26JUN1985 18:00:00)-Water Temperature (C)]]*OO[[#This Row],[5]]/SUM(OO[5])</f>
        <v>1.4240368378695791E-18</v>
      </c>
      <c r="H131" s="10">
        <f>3/24*OO[[#This Row],[64 (26JUN1985 21:00:00)-Water Temperature (C)]]*OO[[#This Row],[6]]/SUM(OO[6])</f>
        <v>3.8796544032789129E-8</v>
      </c>
      <c r="I131" s="10">
        <f>3/24*OO[[#This Row],[65 (27JUN1985 00:00:00)-Water Temperature (C)]]*OO[[#This Row],[7]]/SUM(OO[7])</f>
        <v>1.2411585579787823E-4</v>
      </c>
      <c r="J131" s="10">
        <f>3/24*OO[[#This Row],[66 (27JUN1985 03:00:00)-Water Temperature (C)]]*OO[[#This Row],[8]]/SUM(OO[8])</f>
        <v>7.3873493408202874E-3</v>
      </c>
      <c r="K131" s="10">
        <f>3/24*OO[[#This Row],[67 (27JUN1985 06:00:00)-Water Temperature (C)]]*OO[[#This Row],[9]]/SUM(OO[9])</f>
        <v>5.0434809749772741E-2</v>
      </c>
      <c r="L131" s="10">
        <f>3/24*OO[[#This Row],[68 (27JUN1985 09:00:00)-Water Temperature (C)]]*OO[[#This Row],[10]]/SUM(OO[10])</f>
        <v>8.4406056060412071E-2</v>
      </c>
      <c r="M131" s="10">
        <f>3/24*OO[[#This Row],[69 (27JUN1985 12:00:00)-Water Temperature (C)]]*OO[[#This Row],[11]]/SUM(OO[11])</f>
        <v>5.0770980627612851E-2</v>
      </c>
      <c r="N131" s="10">
        <f>3/24*OO[[#This Row],[70 (27JUN1985 15:00:00)-Water Temperature (C)]]*OO[[#This Row],[12]]/SUM(OO[12])</f>
        <v>1.4192167543764121E-2</v>
      </c>
      <c r="O131" s="10">
        <f>3/24*OO[[#This Row],[71 (27JUN1985 18:00:00)-Water Temperature (C)]]*OO[[#This Row],[13]]/SUM(OO[13])</f>
        <v>2.3130175517346052E-3</v>
      </c>
      <c r="P131" s="10">
        <f>3/24*OO[[#This Row],[72 (27JUN1985 21:00:00)-Water Temperature (C)]]*OO[[#This Row],[14]]/SUM(OO[14])</f>
        <v>2.9063360195817281E-4</v>
      </c>
      <c r="Q131" s="10">
        <f>3/24*OO[[#This Row],[73 (28JUN1985 00:00:00)-Water Temperature (C)]]*OO[[#This Row],[15]]/SUM(OO[15])</f>
        <v>6.5530833070718479E-5</v>
      </c>
      <c r="R131" s="10">
        <f>3/24*OO[[#This Row],[74 (28JUN1985 03:00:00)-Water Temperature (C)]]*OO[[#This Row],[16]]/SUM(OO[16])</f>
        <v>4.1140720163894992E-5</v>
      </c>
      <c r="S131" s="10">
        <f>3/24*OO[[#This Row],[75 (28JUN1985 06:00:00)-Water Temperature (C)]]*OO[[#This Row],[17]]/SUM(OO[17])</f>
        <v>3.4981133903211262E-5</v>
      </c>
      <c r="T131" s="10">
        <f>3/24*OO[[#This Row],[76 (28JUN1985 09:00:00)-Water Temperature (C)]]*OO[[#This Row],[18]]/SUM(OO[18])</f>
        <v>3.3533510805859808E-5</v>
      </c>
      <c r="U131" s="10">
        <f>3/24*OO[[#This Row],[77 (28JUN1985 12:00:00)-Water Temperature (C)]]*OO[[#This Row],[19]]/SUM(OO[19])</f>
        <v>3.6059859007644545E-5</v>
      </c>
      <c r="V131" s="10">
        <f>3/24000000*OO[[#This Row],[78 (28JUN1985 15:00:00)-Water Temperature (C)]]*OO[[#This Row],[20]]</f>
        <v>3.818800056989999E-5</v>
      </c>
      <c r="W131" s="10">
        <f>3/24000000*OO[[#This Row],[79 (28JUN1985 18:00:00)-Water Temperature (C)]]*OO[[#This Row],[21]]</f>
        <v>3.7955549931750005E-5</v>
      </c>
      <c r="X131" s="10">
        <f>3/24000000*OO[[#This Row],[80 (28JUN1985 21:00:00)-Water Temperature (C)]]*OO[[#This Row],[22]]</f>
        <v>3.4697359928550001E-5</v>
      </c>
      <c r="Y131" s="10">
        <f>3/24000000*OO[[#This Row],[81 (29JUN1985 00:00:00)-Water Temperature (C)]]*OO[[#This Row],[23]]</f>
        <v>3.0395394604574995E-5</v>
      </c>
      <c r="Z131" s="10">
        <f>3/24000000*OO[[#This Row],[82 (29JUN1985 03:00:00)-Water Temperature (C)]]*OO[[#This Row],[24]]</f>
        <v>2.605695306665E-5</v>
      </c>
      <c r="AA131" s="10">
        <f>3/24000000*OO[[#This Row],[83 (29JUN1985 06:00:00)-Water Temperature (C)]]*OO[[#This Row],[25]]</f>
        <v>2.2250838287999995E-5</v>
      </c>
      <c r="AB131" s="10">
        <f>3/24000000*OO[[#This Row],[84 (29JUN1985 09:00:00)-Water Temperature (C)]]*OO[[#This Row],[26]]</f>
        <v>1.9438739131465E-5</v>
      </c>
      <c r="AC131" s="10">
        <f>3/24000000*OO[[#This Row],[85 (29JUN1985 12:00:00)-Water Temperature (C)]]*OO[[#This Row],[27]]</f>
        <v>1.7649299118174999E-5</v>
      </c>
      <c r="AD131" s="10">
        <f>3/24000000*OO[[#This Row],[86 (29JUN1985 15:00:00)-Water Temperature (C)]]*OO[[#This Row],[28]]</f>
        <v>1.6151477546613749E-5</v>
      </c>
      <c r="AE131" s="10">
        <f>3/24000000*OO[[#This Row],[88 (29JUN1985 21:00:00)-Water Temperature (C)]]*OO[[#This Row],[30]]</f>
        <v>1.3245205596369999E-5</v>
      </c>
      <c r="AF131" s="10">
        <f>3/24000000*OO[[#This Row],[88 (29JUN1985 21:00:00)-Water Temperature (C)]]*OO[[#This Row],[30]]</f>
        <v>1.3245205596369999E-5</v>
      </c>
      <c r="AG131" s="10">
        <f>3/24000000*OO[[#This Row],[89 (30JUN1985 00:00:00)-Water Temperature (C)]]*OO[[#This Row],[31]]</f>
        <v>1.144488455697E-5</v>
      </c>
      <c r="AH131" s="10">
        <f>3/24000000*OO[[#This Row],[90 (30JUN1985 03:00:00)-Water Temperature (C)]]*OO[[#This Row],[32]]</f>
        <v>9.7864583763375011E-6</v>
      </c>
      <c r="AI131" s="10">
        <f>3/24000000*OO[[#This Row],[91 (30JUN1985 06:00:00)-Water Temperature (C)]]*OO[[#This Row],[33]]</f>
        <v>8.3686291304324986E-6</v>
      </c>
      <c r="AJ131" s="10">
        <f>3/24000000*OO[[#This Row],[92 (30JUN1985 09:00:00)-Water Temperature (C)]]*OO[[#This Row],[34]]</f>
        <v>7.5358149189949995E-6</v>
      </c>
      <c r="AK131" s="10">
        <f>3/24000000*OO[[#This Row],[93 (30JUN1985 12:00:00)-Water Temperature (C)]]*OO[[#This Row],[35]]</f>
        <v>6.9760081934437489E-6</v>
      </c>
      <c r="AL131" s="10">
        <f>3/24000000*OO[[#This Row],[94 (30JUN1985 15:00:00)-Water Temperature (C)]]*OO[[#This Row],[36]]</f>
        <v>6.4170164901787502E-6</v>
      </c>
      <c r="AM131" s="10">
        <f>3/24000000*OO[[#This Row],[95 (30JUN1985 18:00:00)-Water Temperature (C)]]*OO[[#This Row],[37]]</f>
        <v>5.9472398037374998E-6</v>
      </c>
      <c r="AN131" s="10">
        <f>3/24000000*OO[[#This Row],[96 (30JUN1985 21:00:00)-Water Temperature (C)]]*OO[[#This Row],[38]]</f>
        <v>5.3761258302412493E-6</v>
      </c>
      <c r="AO131" s="10">
        <f>3/24000000*OO[[#This Row],[97 (01JUL1985 00:00:00)-Water Temperature (C)]]*OO[[#This Row],[39]]</f>
        <v>4.6340307853750003E-6</v>
      </c>
      <c r="AP131" s="10">
        <f>3/24000000*OO[[#This Row],[98 (01JUL1985 03:00:00)-Water Temperature (C)]]*OO[[#This Row],[40]]</f>
        <v>3.9664883238749996E-6</v>
      </c>
      <c r="AQ131" s="10">
        <f>3/24000000*OO[[#This Row],[99 (01JUL1985 06:00:00)-Water Temperature (C)]]*OO[[#This Row],[41]]</f>
        <v>3.4020319647999999E-6</v>
      </c>
      <c r="AR131" s="10">
        <f>3/24000000*OO[[#This Row],[100 (01JUL1985 09:00:00)-Water Temperature (C)]]*OO[[#This Row],[42]]</f>
        <v>3.0615379726750001E-6</v>
      </c>
      <c r="AS131" s="10">
        <f>3/24000000*OO[[#This Row],[101 (01JUL1985 12:00:00)-Water Temperature (C)]]*OO[[#This Row],[43]]</f>
        <v>2.8245836418612494E-6</v>
      </c>
      <c r="AT131" s="10">
        <f>3/24000000*OO[[#This Row],[102 (01JUL1985 15:00:00)-Water Temperature (C)]]*OO[[#This Row],[44]]</f>
        <v>2.6239478032262504E-6</v>
      </c>
      <c r="AU131" s="10">
        <f>3/24000000*OO[[#This Row],[103 (01JUL1985 18:00:00)-Water Temperature (C)]]*OO[[#This Row],[45]]</f>
        <v>2.3783506349844999E-6</v>
      </c>
      <c r="AV131" s="10">
        <f>3/24000000*OO[[#This Row],[104 (01JUL1985 21:00:00)-Water Temperature (C)]]*OO[[#This Row],[46]]</f>
        <v>2.0184335161168749E-6</v>
      </c>
      <c r="AW131" s="10">
        <f>3/24000000*OO[[#This Row],[105 (02JUL1985 00:00:00)-Water Temperature (C)]]*OO[[#This Row],[47]]</f>
        <v>1.6182443249939998E-6</v>
      </c>
      <c r="AX131" s="10">
        <f>3/24000000*OO[[#This Row],[106 (02JUL1985 03:00:00)-Water Temperature (C)]]*OO[[#This Row],[48]]</f>
        <v>1.2896356226643751E-6</v>
      </c>
      <c r="AY131" s="10">
        <f>3/24000000*OO[[#This Row],[107 (02JUL1985 06:00:00)-Water Temperature (C)]]*OO[[#This Row],[49]]</f>
        <v>1.0462908141464998E-6</v>
      </c>
      <c r="AZ131" s="10">
        <f>3/24000000*OO[[#This Row],[108 (02JUL1985 09:00:00)-Water Temperature (C)]]*OO[[#This Row],[50]]</f>
        <v>9.1609320564249993E-7</v>
      </c>
      <c r="BA131" s="10">
        <f>3/24000000*OO[[#This Row],[109 (02JUL1985 12:00:00)-Water Temperature (C)]]*OO[[#This Row],[51]]</f>
        <v>8.3768181980000002E-7</v>
      </c>
      <c r="BB131" s="10">
        <f>3/24000000*OO[[#This Row],[110 (02JUL1985 15:00:00)-Water Temperature (C)]]*OO[[#This Row],[52]]</f>
        <v>7.7992592381999995E-7</v>
      </c>
      <c r="BC131" s="10">
        <f>3/24000000*OO[[#This Row],[111 (02JUL1985 18:00:00)-Water Temperature (C)]]*OO[[#This Row],[53]]</f>
        <v>7.0136991000599994E-7</v>
      </c>
      <c r="BD131" s="10">
        <f>3/24000000*OO[[#This Row],[112 (02JUL1985 21:00:00)-Water Temperature (C)]]*OO[[#This Row],[54]]</f>
        <v>5.7967619136937504E-7</v>
      </c>
      <c r="BE131" s="10">
        <f>3/24000000*OO[[#This Row],[113 (03JUL1985 00:00:00)-Water Temperature (C)]]*OO[[#This Row],[55]]</f>
        <v>4.3754364126799997E-7</v>
      </c>
      <c r="BF131" s="10">
        <f>3/24000000*OO[[#This Row],[114 (03JUL1985 03:00:00)-Water Temperature (C)]]*OO[[#This Row],[56]]</f>
        <v>3.2083683683662499E-7</v>
      </c>
      <c r="BG131" s="10">
        <f>3/24000000*OO[[#This Row],[115 (03JUL1985 06:00:00)-Water Temperature (C)]]*OO[[#This Row],[57]]</f>
        <v>2.3960477726400002E-7</v>
      </c>
      <c r="BH131" s="10">
        <f>3/24000000*OO[[#This Row],[116 (03JUL1985 09:00:00)-Water Temperature (C)]]*OO[[#This Row],[58]]</f>
        <v>1.9537529270068751E-7</v>
      </c>
      <c r="BI131" s="10">
        <f>3/24000000*OO[[#This Row],[117 (03JUL1985 12:00:00)-Water Temperature (C)]]*OO[[#This Row],[59]]</f>
        <v>1.6472563611562502E-7</v>
      </c>
      <c r="BJ131" s="10">
        <f>3/24000000*OO[[#This Row],[118 (03JUL1985 15:00:00)-Water Temperature (C)]]*OO[[#This Row],[60]]</f>
        <v>1.5070666561085002E-7</v>
      </c>
      <c r="BK131" s="10">
        <f>3/24000000*OO[[#This Row],[119 (03JUL1985 18:00:00)-Water Temperature (C)]]*OO[[#This Row],[61]]</f>
        <v>1.404390512426625E-7</v>
      </c>
      <c r="BL131" s="10">
        <f>3/24000000*OO[[#This Row],[120 (03JUL1985 21:00:00)-Water Temperature (C)]]*OO[[#This Row],[62]]</f>
        <v>1.2686583481852497E-7</v>
      </c>
      <c r="BM131" s="10">
        <f>3/24000000*OO[[#This Row],[121 (04JUL1985 00:00:00)-Water Temperature (C)]]*OO[[#This Row],[63]]</f>
        <v>1.1052275201017499E-7</v>
      </c>
      <c r="BN131" s="10">
        <f>3/24000000*OO[[#This Row],[122 (04JUL1985 03:00:00)-Water Temperature (C)]]*OO[[#This Row],[64]]</f>
        <v>9.5894679340624995E-8</v>
      </c>
      <c r="BO131" s="10">
        <f>3/24000000*OO[[#This Row],[123 (04JUL1985 06:00:00)-Water Temperature (C)]]*OO[[#This Row],[65]]</f>
        <v>8.4164363252150001E-8</v>
      </c>
      <c r="BP131" s="10">
        <f>3/24000000*OO[[#This Row],[124 (04JUL1985 09:00:00)-Water Temperature (C)]]*OO[[#This Row],[66]]</f>
        <v>7.8677257933137502E-8</v>
      </c>
      <c r="BQ131" s="10">
        <f>3/24000000*OO[[#This Row],[125 (04JUL1985 12:00:00)-Water Temperature (C)]]*OO[[#This Row],[67]]</f>
        <v>7.6203900227674998E-8</v>
      </c>
      <c r="BR131" s="10">
        <f>3/24000000*OO[[#This Row],[126 (04JUL1985 15:00:00)-Water Temperature (C)]]*OO[[#This Row],[68]]</f>
        <v>7.5217532010599997E-8</v>
      </c>
      <c r="BS131" s="10">
        <f>3/24000000*OO[[#This Row],[127 (04JUL1985 18:00:00)-Water Temperature (C)]]*OO[[#This Row],[69]]</f>
        <v>7.306248804812499E-8</v>
      </c>
      <c r="BT131" s="10">
        <f>3/24000000*OO[[#This Row],[128 (04JUL1985 21:00:00)-Water Temperature (C)]]*OO[[#This Row],[70]]</f>
        <v>6.6178546190599983E-8</v>
      </c>
      <c r="BU131" s="10">
        <f>3/24000000*OO[[#This Row],[129 (05JUL1985 00:00:00)-Water Temperature (C)]]*OO[[#This Row],[71]]</f>
        <v>5.5737447725700002E-8</v>
      </c>
      <c r="BV131" s="10">
        <f>3/24000000*OO[[#This Row],[130 (05JUL1985 03:00:00)-Water Temperature (C)]]*OO[[#This Row],[72]]</f>
        <v>4.6406647481400002E-8</v>
      </c>
      <c r="BW131" s="10">
        <f>3/24000000*OO[[#This Row],[131 (05JUL1985 06:00:00)-Water Temperature (C)]]*OO[[#This Row],[73]]</f>
        <v>3.9547244694650001E-8</v>
      </c>
      <c r="BX131" s="10">
        <f>3/24000000*OO[[#This Row],[132 (05JUL1985 09:00:00)-Water Temperature (C)]]*OO[[#This Row],[74]]</f>
        <v>3.6108169622999998E-8</v>
      </c>
      <c r="BY131" s="10">
        <f>3/24000000*OO[[#This Row],[133 (05JUL1985 12:00:00)-Water Temperature (C)]]*OO[[#This Row],[75]]</f>
        <v>3.4623899065087504E-8</v>
      </c>
      <c r="BZ131" s="10">
        <f>3/24000000*OO[[#This Row],[134 (05JUL1985 15:00:00)-Water Temperature (C)]]*OO[[#This Row],[76]]</f>
        <v>3.4464564925875004E-8</v>
      </c>
      <c r="CA131" s="10">
        <f>3/24000000*OO[[#This Row],[135 (05JUL1985 18:00:00)-Water Temperature (C)]]*OO[[#This Row],[77]]</f>
        <v>3.6349878881662505E-8</v>
      </c>
      <c r="CB131" s="10">
        <f>3/24000000*OO[[#This Row],[136 (05JUL1985 21:00:00)-Water Temperature (C)]]*OO[[#This Row],[78]]</f>
        <v>3.9427570745612494E-8</v>
      </c>
      <c r="CC131" s="10">
        <f>3/24000000*OO[[#This Row],[137 (06JUL1985 00:00:00)-Water Temperature (C)]]*OO[[#This Row],[79]]</f>
        <v>4.2238017997299993E-8</v>
      </c>
      <c r="CD131" s="10">
        <f>3/24000000*OO[[#This Row],[138 (06JUL1985 03:00:00)-Water Temperature (C)]]*OO[[#This Row],[80]]</f>
        <v>4.3367919339212501E-8</v>
      </c>
      <c r="CE131" s="10">
        <f>3/24000000*OO[[#This Row],[139 (06JUL1985 06:00:00)-Water Temperature (C)]]*OO[[#This Row],[81]]</f>
        <v>4.3039234100875008E-8</v>
      </c>
      <c r="CF131" s="10">
        <f>3/24000000*OO[[#This Row],[140 (06JUL1985 09:00:00)-Water Temperature (C)]]*OO[[#This Row],[82]]</f>
        <v>4.3140321267399997E-8</v>
      </c>
      <c r="CG131" s="10">
        <f>3/24000000*OO[[#This Row],[141 (06JUL1985 12:00:00)-Water Temperature (C)]]*OO[[#This Row],[83]]</f>
        <v>4.3258317343100001E-8</v>
      </c>
      <c r="CH131" s="10">
        <f>3/24000000*OO[[#This Row],[142 (06JUL1985 15:00:00)-Water Temperature (C)]]*OO[[#This Row],[84]]</f>
        <v>4.3595294619187492E-8</v>
      </c>
      <c r="CI131" s="10">
        <f>3/24000000*OO[[#This Row],[143 (06JUL1985 18:00:00)-Water Temperature (C)]]*OO[[#This Row],[85]]</f>
        <v>4.3452238880000006E-8</v>
      </c>
      <c r="CJ131" s="10">
        <f>3/24000000*OO[[#This Row],[144 (06JUL1985 21:00:00)-Water Temperature (C)]]*OO[[#This Row],[86]]</f>
        <v>4.1899780413424997E-8</v>
      </c>
      <c r="CK131" s="10">
        <f>3/24000000*OO[[#This Row],[145 (07JUL1985 00:00:00)-Water Temperature (C)]]*OO[[#This Row],[87]]</f>
        <v>3.8267490888200004E-8</v>
      </c>
      <c r="CL131" s="10">
        <f>3/24000000*OO[[#This Row],[146 (07JUL1985 03:00:00)-Water Temperature (C)]]*OO[[#This Row],[88]]</f>
        <v>3.4566732075375002E-8</v>
      </c>
      <c r="CM131" s="10">
        <f>3/24000000*OO[[#This Row],[147 (07JUL1985 06:00:00)-Water Temperature (C)]]*OO[[#This Row],[89]]</f>
        <v>3.13408240735E-8</v>
      </c>
      <c r="CN131" s="10">
        <f>3/24000000*OO[[#This Row],[148 (07JUL1985 09:00:00)-Water Temperature (C)]]*OO[[#This Row],[90]]</f>
        <v>2.9525102509875004E-8</v>
      </c>
      <c r="CO131" s="10">
        <f>3/24000000*OO[[#This Row],[149 (07JUL1985 12:00:00)-Water Temperature (C)]]*OO[[#This Row],[91]]</f>
        <v>2.909991790875E-8</v>
      </c>
      <c r="CP131" s="10">
        <f>3/24000000*OO[[#This Row],[150 (07JUL1985 15:00:00)-Water Temperature (C)]]*OO[[#This Row],[92]]</f>
        <v>2.909991790875E-8</v>
      </c>
      <c r="CQ131" s="10">
        <f>3/24000000*OO[[#This Row],[151 (07JUL1985 18:00:00)-Water Temperature (C)]]*OO[[#This Row],[93]]</f>
        <v>2.909991790875E-8</v>
      </c>
      <c r="CR131" s="10">
        <f>3/24000000*OO[[#This Row],[152 (07JUL1985 21:00:00)-Water Temperature (C)]]*OO[[#This Row],[94]]</f>
        <v>2.909991790875E-8</v>
      </c>
      <c r="CS131" s="10">
        <f>3/24000000*OO[[#This Row],[153 (08JUL1985 00:00:00)-Water Temperature (C)]]*OO[[#This Row],[95]]</f>
        <v>2.909991790875E-8</v>
      </c>
      <c r="CT131" s="10">
        <f>3/24000000*OO[[#This Row],[154 (08JUL1985 03:00:00)-Water Temperature (C)]]*OO[[#This Row],[96]]</f>
        <v>2.909991790875E-8</v>
      </c>
      <c r="CU131" s="10">
        <f>3/24000000*OO[[#This Row],[155 (08JUL1985 06:00:00)-Water Temperature (C)]]*OO[[#This Row],[97]]</f>
        <v>2.909991790875E-8</v>
      </c>
      <c r="CV131" s="10">
        <f>3/24000000*OO[[#This Row],[156 (08JUL1985 09:00:00)-Water Temperature (C)]]*OO[[#This Row],[98]]</f>
        <v>2.909991790875E-8</v>
      </c>
      <c r="CW131" s="10">
        <f>3/24000000*OO[[#This Row],[157 (08JUL1985 12:00:00)-Water Temperature (C)]]*OO[[#This Row],[99]]</f>
        <v>2.909991790875E-8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5.9027857028132297E-44</v>
      </c>
      <c r="F132" s="10">
        <f>3/24*OO[[#This Row],[62 (26JUN1985 15:00:00)-Water Temperature (C)]]*OO[[#This Row],[4]]/SUM(OO[4])</f>
        <v>6.0000495200755014E-31</v>
      </c>
      <c r="G132" s="10">
        <f>3/24*OO[[#This Row],[63 (26JUN1985 18:00:00)-Water Temperature (C)]]*OO[[#This Row],[5]]/SUM(OO[5])</f>
        <v>2.5721452306972739E-19</v>
      </c>
      <c r="H132" s="10">
        <f>3/24*OO[[#This Row],[64 (26JUN1985 21:00:00)-Water Temperature (C)]]*OO[[#This Row],[6]]/SUM(OO[6])</f>
        <v>1.5588569657699977E-8</v>
      </c>
      <c r="I132" s="10">
        <f>3/24*OO[[#This Row],[65 (27JUN1985 00:00:00)-Water Temperature (C)]]*OO[[#This Row],[7]]/SUM(OO[7])</f>
        <v>7.9921179146709466E-5</v>
      </c>
      <c r="J132" s="10">
        <f>3/24*OO[[#This Row],[66 (27JUN1985 03:00:00)-Water Temperature (C)]]*OO[[#This Row],[8]]/SUM(OO[8])</f>
        <v>5.8773942823337356E-3</v>
      </c>
      <c r="K132" s="10">
        <f>3/24*OO[[#This Row],[67 (27JUN1985 06:00:00)-Water Temperature (C)]]*OO[[#This Row],[9]]/SUM(OO[9])</f>
        <v>4.6401129579014308E-2</v>
      </c>
      <c r="L132" s="10">
        <f>3/24*OO[[#This Row],[68 (27JUN1985 09:00:00)-Water Temperature (C)]]*OO[[#This Row],[10]]/SUM(OO[10])</f>
        <v>8.6328058887139E-2</v>
      </c>
      <c r="M132" s="10">
        <f>3/24*OO[[#This Row],[69 (27JUN1985 12:00:00)-Water Temperature (C)]]*OO[[#This Row],[11]]/SUM(OO[11])</f>
        <v>5.6478599412042411E-2</v>
      </c>
      <c r="N132" s="10">
        <f>3/24*OO[[#This Row],[70 (27JUN1985 15:00:00)-Water Temperature (C)]]*OO[[#This Row],[12]]/SUM(OO[12])</f>
        <v>1.6827672813478578E-2</v>
      </c>
      <c r="O132" s="10">
        <f>3/24*OO[[#This Row],[71 (27JUN1985 18:00:00)-Water Temperature (C)]]*OO[[#This Row],[13]]/SUM(OO[13])</f>
        <v>2.8648733141961829E-3</v>
      </c>
      <c r="P132" s="10">
        <f>3/24*OO[[#This Row],[72 (27JUN1985 21:00:00)-Water Temperature (C)]]*OO[[#This Row],[14]]/SUM(OO[14])</f>
        <v>3.6008280164431594E-4</v>
      </c>
      <c r="Q132" s="10">
        <f>3/24*OO[[#This Row],[73 (28JUN1985 00:00:00)-Water Temperature (C)]]*OO[[#This Row],[15]]/SUM(OO[15])</f>
        <v>7.3000973660270044E-5</v>
      </c>
      <c r="R132" s="10">
        <f>3/24*OO[[#This Row],[74 (28JUN1985 03:00:00)-Water Temperature (C)]]*OO[[#This Row],[16]]/SUM(OO[16])</f>
        <v>4.2832874925287153E-5</v>
      </c>
      <c r="S132" s="10">
        <f>3/24*OO[[#This Row],[75 (28JUN1985 06:00:00)-Water Temperature (C)]]*OO[[#This Row],[17]]/SUM(OO[17])</f>
        <v>3.5937335911825324E-5</v>
      </c>
      <c r="T132" s="10">
        <f>3/24*OO[[#This Row],[76 (28JUN1985 09:00:00)-Water Temperature (C)]]*OO[[#This Row],[18]]/SUM(OO[18])</f>
        <v>3.408093555748188E-5</v>
      </c>
      <c r="U132" s="10">
        <f>3/24*OO[[#This Row],[77 (28JUN1985 12:00:00)-Water Temperature (C)]]*OO[[#This Row],[19]]/SUM(OO[19])</f>
        <v>3.6421517243393735E-5</v>
      </c>
      <c r="V132" s="10">
        <f>3/24000000*OO[[#This Row],[78 (28JUN1985 15:00:00)-Water Temperature (C)]]*OO[[#This Row],[20]]</f>
        <v>3.8674721341575003E-5</v>
      </c>
      <c r="W132" s="10">
        <f>3/24000000*OO[[#This Row],[79 (28JUN1985 18:00:00)-Water Temperature (C)]]*OO[[#This Row],[21]]</f>
        <v>3.8631848274524994E-5</v>
      </c>
      <c r="X132" s="10">
        <f>3/24000000*OO[[#This Row],[80 (28JUN1985 21:00:00)-Water Temperature (C)]]*OO[[#This Row],[22]]</f>
        <v>3.5444140292587499E-5</v>
      </c>
      <c r="Y132" s="10">
        <f>3/24000000*OO[[#This Row],[81 (29JUN1985 00:00:00)-Water Temperature (C)]]*OO[[#This Row],[23]]</f>
        <v>3.1099061627174997E-5</v>
      </c>
      <c r="Z132" s="10">
        <f>3/24000000*OO[[#This Row],[82 (29JUN1985 03:00:00)-Water Temperature (C)]]*OO[[#This Row],[24]]</f>
        <v>2.6669101991349999E-5</v>
      </c>
      <c r="AA132" s="10">
        <f>3/24000000*OO[[#This Row],[83 (29JUN1985 06:00:00)-Water Temperature (C)]]*OO[[#This Row],[25]]</f>
        <v>2.2754440959525001E-5</v>
      </c>
      <c r="AB132" s="10">
        <f>3/24000000*OO[[#This Row],[84 (29JUN1985 09:00:00)-Water Temperature (C)]]*OO[[#This Row],[26]]</f>
        <v>1.9827092212550003E-5</v>
      </c>
      <c r="AC132" s="10">
        <f>3/24000000*OO[[#This Row],[85 (29JUN1985 12:00:00)-Water Temperature (C)]]*OO[[#This Row],[27]]</f>
        <v>1.79728350358125E-5</v>
      </c>
      <c r="AD132" s="10">
        <f>3/24000000*OO[[#This Row],[86 (29JUN1985 15:00:00)-Water Temperature (C)]]*OO[[#This Row],[28]]</f>
        <v>1.6431344809687498E-5</v>
      </c>
      <c r="AE132" s="10">
        <f>3/24000000*OO[[#This Row],[88 (29JUN1985 21:00:00)-Water Temperature (C)]]*OO[[#This Row],[30]]</f>
        <v>1.3464883598266249E-5</v>
      </c>
      <c r="AF132" s="10">
        <f>3/24000000*OO[[#This Row],[88 (29JUN1985 21:00:00)-Water Temperature (C)]]*OO[[#This Row],[30]]</f>
        <v>1.3464883598266249E-5</v>
      </c>
      <c r="AG132" s="10">
        <f>3/24000000*OO[[#This Row],[89 (30JUN1985 00:00:00)-Water Temperature (C)]]*OO[[#This Row],[31]]</f>
        <v>1.1637679457879999E-5</v>
      </c>
      <c r="AH132" s="10">
        <f>3/24000000*OO[[#This Row],[90 (30JUN1985 03:00:00)-Water Temperature (C)]]*OO[[#This Row],[32]]</f>
        <v>9.9494456244824991E-6</v>
      </c>
      <c r="AI132" s="10">
        <f>3/24000000*OO[[#This Row],[91 (30JUN1985 06:00:00)-Water Temperature (C)]]*OO[[#This Row],[33]]</f>
        <v>8.4964999747075004E-6</v>
      </c>
      <c r="AJ132" s="10">
        <f>3/24000000*OO[[#This Row],[92 (30JUN1985 09:00:00)-Water Temperature (C)]]*OO[[#This Row],[34]]</f>
        <v>7.6161682887062495E-6</v>
      </c>
      <c r="AK132" s="10">
        <f>3/24000000*OO[[#This Row],[93 (30JUN1985 12:00:00)-Water Temperature (C)]]*OO[[#This Row],[35]]</f>
        <v>7.0392436247812491E-6</v>
      </c>
      <c r="AL132" s="10">
        <f>3/24000000*OO[[#This Row],[94 (30JUN1985 15:00:00)-Water Temperature (C)]]*OO[[#This Row],[36]]</f>
        <v>6.4689420541199995E-6</v>
      </c>
      <c r="AM132" s="10">
        <f>3/24000000*OO[[#This Row],[95 (30JUN1985 18:00:00)-Water Temperature (C)]]*OO[[#This Row],[37]]</f>
        <v>5.9851833212362509E-6</v>
      </c>
      <c r="AN132" s="10">
        <f>3/24000000*OO[[#This Row],[96 (30JUN1985 21:00:00)-Water Temperature (C)]]*OO[[#This Row],[38]]</f>
        <v>5.4132548488400001E-6</v>
      </c>
      <c r="AO132" s="10">
        <f>3/24000000*OO[[#This Row],[97 (01JUL1985 00:00:00)-Water Temperature (C)]]*OO[[#This Row],[39]]</f>
        <v>4.6691529509887491E-6</v>
      </c>
      <c r="AP132" s="10">
        <f>3/24000000*OO[[#This Row],[98 (01JUL1985 03:00:00)-Water Temperature (C)]]*OO[[#This Row],[40]]</f>
        <v>3.9933280425375002E-6</v>
      </c>
      <c r="AQ132" s="10">
        <f>3/24000000*OO[[#This Row],[99 (01JUL1985 06:00:00)-Water Temperature (C)]]*OO[[#This Row],[41]]</f>
        <v>3.4231909756925003E-6</v>
      </c>
      <c r="AR132" s="10">
        <f>3/24000000*OO[[#This Row],[100 (01JUL1985 09:00:00)-Water Temperature (C)]]*OO[[#This Row],[42]]</f>
        <v>3.0724225363200002E-6</v>
      </c>
      <c r="AS132" s="10">
        <f>3/24000000*OO[[#This Row],[101 (01JUL1985 12:00:00)-Water Temperature (C)]]*OO[[#This Row],[43]]</f>
        <v>2.8288992687375002E-6</v>
      </c>
      <c r="AT132" s="10">
        <f>3/24000000*OO[[#This Row],[102 (01JUL1985 15:00:00)-Water Temperature (C)]]*OO[[#This Row],[44]]</f>
        <v>2.62650075147E-6</v>
      </c>
      <c r="AU132" s="10">
        <f>3/24000000*OO[[#This Row],[103 (01JUL1985 18:00:00)-Water Temperature (C)]]*OO[[#This Row],[45]]</f>
        <v>2.3852830248825E-6</v>
      </c>
      <c r="AV132" s="10">
        <f>3/24000000*OO[[#This Row],[104 (01JUL1985 21:00:00)-Water Temperature (C)]]*OO[[#This Row],[46]]</f>
        <v>2.0325363770824999E-6</v>
      </c>
      <c r="AW132" s="10">
        <f>3/24000000*OO[[#This Row],[105 (02JUL1985 00:00:00)-Water Temperature (C)]]*OO[[#This Row],[47]]</f>
        <v>1.6324102574576251E-6</v>
      </c>
      <c r="AX132" s="10">
        <f>3/24000000*OO[[#This Row],[106 (02JUL1985 03:00:00)-Water Temperature (C)]]*OO[[#This Row],[48]]</f>
        <v>1.2995071053269999E-6</v>
      </c>
      <c r="AY132" s="10">
        <f>3/24000000*OO[[#This Row],[107 (02JUL1985 06:00:00)-Water Temperature (C)]]*OO[[#This Row],[49]]</f>
        <v>1.0512666396195E-6</v>
      </c>
      <c r="AZ132" s="10">
        <f>3/24000000*OO[[#This Row],[108 (02JUL1985 09:00:00)-Water Temperature (C)]]*OO[[#This Row],[50]]</f>
        <v>9.1596878945687503E-7</v>
      </c>
      <c r="BA132" s="10">
        <f>3/24000000*OO[[#This Row],[109 (02JUL1985 12:00:00)-Water Temperature (C)]]*OO[[#This Row],[51]]</f>
        <v>8.3469238275299993E-7</v>
      </c>
      <c r="BB132" s="10">
        <f>3/24000000*OO[[#This Row],[110 (02JUL1985 15:00:00)-Water Temperature (C)]]*OO[[#This Row],[52]]</f>
        <v>7.7685722195999989E-7</v>
      </c>
      <c r="BC132" s="10">
        <f>3/24000000*OO[[#This Row],[111 (02JUL1985 18:00:00)-Water Temperature (C)]]*OO[[#This Row],[53]]</f>
        <v>7.0152452317499997E-7</v>
      </c>
      <c r="BD132" s="10">
        <f>3/24000000*OO[[#This Row],[112 (02JUL1985 21:00:00)-Water Temperature (C)]]*OO[[#This Row],[54]]</f>
        <v>5.8440707277575004E-7</v>
      </c>
      <c r="BE132" s="10">
        <f>3/24000000*OO[[#This Row],[113 (03JUL1985 00:00:00)-Water Temperature (C)]]*OO[[#This Row],[55]]</f>
        <v>4.4393194385312501E-7</v>
      </c>
      <c r="BF132" s="10">
        <f>3/24000000*OO[[#This Row],[114 (03JUL1985 03:00:00)-Water Temperature (C)]]*OO[[#This Row],[56]]</f>
        <v>3.2590885366850001E-7</v>
      </c>
      <c r="BG132" s="10">
        <f>3/24000000*OO[[#This Row],[115 (03JUL1985 06:00:00)-Water Temperature (C)]]*OO[[#This Row],[57]]</f>
        <v>2.4253324721599998E-7</v>
      </c>
      <c r="BH132" s="10">
        <f>3/24000000*OO[[#This Row],[116 (03JUL1985 09:00:00)-Water Temperature (C)]]*OO[[#This Row],[58]]</f>
        <v>1.9642032156759999E-7</v>
      </c>
      <c r="BI132" s="10">
        <f>3/24000000*OO[[#This Row],[117 (03JUL1985 12:00:00)-Water Temperature (C)]]*OO[[#This Row],[59]]</f>
        <v>1.6468802072469997E-7</v>
      </c>
      <c r="BJ132" s="10">
        <f>3/24000000*OO[[#This Row],[118 (03JUL1985 15:00:00)-Water Temperature (C)]]*OO[[#This Row],[60]]</f>
        <v>1.49792948766475E-7</v>
      </c>
      <c r="BK132" s="10">
        <f>3/24000000*OO[[#This Row],[119 (03JUL1985 18:00:00)-Water Temperature (C)]]*OO[[#This Row],[61]]</f>
        <v>1.3951605259619999E-7</v>
      </c>
      <c r="BL132" s="10">
        <f>3/24000000*OO[[#This Row],[120 (03JUL1985 21:00:00)-Water Temperature (C)]]*OO[[#This Row],[62]]</f>
        <v>1.2634309443440001E-7</v>
      </c>
      <c r="BM132" s="10">
        <f>3/24000000*OO[[#This Row],[121 (04JUL1985 00:00:00)-Water Temperature (C)]]*OO[[#This Row],[63]]</f>
        <v>1.1019347277454999E-7</v>
      </c>
      <c r="BN132" s="10">
        <f>3/24000000*OO[[#This Row],[122 (04JUL1985 03:00:00)-Water Temperature (C)]]*OO[[#This Row],[64]]</f>
        <v>9.5577397581624987E-8</v>
      </c>
      <c r="BO132" s="10">
        <f>3/24000000*OO[[#This Row],[123 (04JUL1985 06:00:00)-Water Temperature (C)]]*OO[[#This Row],[65]]</f>
        <v>8.3858629143599998E-8</v>
      </c>
      <c r="BP132" s="10">
        <f>3/24000000*OO[[#This Row],[124 (04JUL1985 09:00:00)-Water Temperature (C)]]*OO[[#This Row],[66]]</f>
        <v>7.8183995698399989E-8</v>
      </c>
      <c r="BQ132" s="10">
        <f>3/24000000*OO[[#This Row],[125 (04JUL1985 12:00:00)-Water Temperature (C)]]*OO[[#This Row],[67]]</f>
        <v>7.5546252329624997E-8</v>
      </c>
      <c r="BR132" s="10">
        <f>3/24000000*OO[[#This Row],[126 (04JUL1985 15:00:00)-Water Temperature (C)]]*OO[[#This Row],[68]]</f>
        <v>7.4486962001099996E-8</v>
      </c>
      <c r="BS132" s="10">
        <f>3/24000000*OO[[#This Row],[127 (04JUL1985 18:00:00)-Water Temperature (C)]]*OO[[#This Row],[69]]</f>
        <v>7.2526038172812485E-8</v>
      </c>
      <c r="BT132" s="10">
        <f>3/24000000*OO[[#This Row],[128 (04JUL1985 21:00:00)-Water Temperature (C)]]*OO[[#This Row],[70]]</f>
        <v>6.6074510432700002E-8</v>
      </c>
      <c r="BU132" s="10">
        <f>3/24000000*OO[[#This Row],[129 (05JUL1985 00:00:00)-Water Temperature (C)]]*OO[[#This Row],[71]]</f>
        <v>5.5873600636612506E-8</v>
      </c>
      <c r="BV132" s="10">
        <f>3/24000000*OO[[#This Row],[130 (05JUL1985 03:00:00)-Water Temperature (C)]]*OO[[#This Row],[72]]</f>
        <v>4.6492191986812496E-8</v>
      </c>
      <c r="BW132" s="10">
        <f>3/24000000*OO[[#This Row],[131 (05JUL1985 06:00:00)-Water Temperature (C)]]*OO[[#This Row],[73]]</f>
        <v>3.9499937907499995E-8</v>
      </c>
      <c r="BX132" s="10">
        <f>3/24000000*OO[[#This Row],[132 (05JUL1985 09:00:00)-Water Temperature (C)]]*OO[[#This Row],[74]]</f>
        <v>3.5873576744512504E-8</v>
      </c>
      <c r="BY132" s="10">
        <f>3/24000000*OO[[#This Row],[133 (05JUL1985 12:00:00)-Water Temperature (C)]]*OO[[#This Row],[75]]</f>
        <v>3.4246843957012501E-8</v>
      </c>
      <c r="BZ132" s="10">
        <f>3/24000000*OO[[#This Row],[134 (05JUL1985 15:00:00)-Water Temperature (C)]]*OO[[#This Row],[76]]</f>
        <v>3.3871935742199997E-8</v>
      </c>
      <c r="CA132" s="10">
        <f>3/24000000*OO[[#This Row],[135 (05JUL1985 18:00:00)-Water Temperature (C)]]*OO[[#This Row],[77]]</f>
        <v>3.5497640549275001E-8</v>
      </c>
      <c r="CB132" s="10">
        <f>3/24000000*OO[[#This Row],[136 (05JUL1985 21:00:00)-Water Temperature (C)]]*OO[[#This Row],[78]]</f>
        <v>3.8389279331875E-8</v>
      </c>
      <c r="CC132" s="10">
        <f>3/24000000*OO[[#This Row],[137 (06JUL1985 00:00:00)-Water Temperature (C)]]*OO[[#This Row],[79]]</f>
        <v>4.1241805784199997E-8</v>
      </c>
      <c r="CD132" s="10">
        <f>3/24000000*OO[[#This Row],[138 (06JUL1985 03:00:00)-Water Temperature (C)]]*OO[[#This Row],[80]]</f>
        <v>4.2552770880299998E-8</v>
      </c>
      <c r="CE132" s="10">
        <f>3/24000000*OO[[#This Row],[139 (06JUL1985 06:00:00)-Water Temperature (C)]]*OO[[#This Row],[81]]</f>
        <v>4.2410231548037502E-8</v>
      </c>
      <c r="CF132" s="10">
        <f>3/24000000*OO[[#This Row],[140 (06JUL1985 09:00:00)-Water Temperature (C)]]*OO[[#This Row],[82]]</f>
        <v>4.2584838942812503E-8</v>
      </c>
      <c r="CG132" s="10">
        <f>3/24000000*OO[[#This Row],[141 (06JUL1985 12:00:00)-Water Temperature (C)]]*OO[[#This Row],[83]]</f>
        <v>4.2746480500725001E-8</v>
      </c>
      <c r="CH132" s="10">
        <f>3/24000000*OO[[#This Row],[142 (06JUL1985 15:00:00)-Water Temperature (C)]]*OO[[#This Row],[84]]</f>
        <v>4.307654961539999E-8</v>
      </c>
      <c r="CI132" s="10">
        <f>3/24000000*OO[[#This Row],[143 (06JUL1985 18:00:00)-Water Temperature (C)]]*OO[[#This Row],[85]]</f>
        <v>4.2948557414224996E-8</v>
      </c>
      <c r="CJ132" s="10">
        <f>3/24000000*OO[[#This Row],[144 (06JUL1985 21:00:00)-Water Temperature (C)]]*OO[[#This Row],[86]]</f>
        <v>4.1508714462749994E-8</v>
      </c>
      <c r="CK132" s="10">
        <f>3/24000000*OO[[#This Row],[145 (07JUL1985 00:00:00)-Water Temperature (C)]]*OO[[#This Row],[87]]</f>
        <v>3.7996779862724992E-8</v>
      </c>
      <c r="CL132" s="10">
        <f>3/24000000*OO[[#This Row],[146 (07JUL1985 03:00:00)-Water Temperature (C)]]*OO[[#This Row],[88]]</f>
        <v>3.4338341277524997E-8</v>
      </c>
      <c r="CM132" s="10">
        <f>3/24000000*OO[[#This Row],[147 (07JUL1985 06:00:00)-Water Temperature (C)]]*OO[[#This Row],[89]]</f>
        <v>3.1118377067475001E-8</v>
      </c>
      <c r="CN132" s="10">
        <f>3/24000000*OO[[#This Row],[148 (07JUL1985 09:00:00)-Water Temperature (C)]]*OO[[#This Row],[90]]</f>
        <v>2.9241170152112501E-8</v>
      </c>
      <c r="CO132" s="10">
        <f>3/24000000*OO[[#This Row],[149 (07JUL1985 12:00:00)-Water Temperature (C)]]*OO[[#This Row],[91]]</f>
        <v>2.8710924826599995E-8</v>
      </c>
      <c r="CP132" s="10">
        <f>3/24000000*OO[[#This Row],[150 (07JUL1985 15:00:00)-Water Temperature (C)]]*OO[[#This Row],[92]]</f>
        <v>2.8710924826599995E-8</v>
      </c>
      <c r="CQ132" s="10">
        <f>3/24000000*OO[[#This Row],[151 (07JUL1985 18:00:00)-Water Temperature (C)]]*OO[[#This Row],[93]]</f>
        <v>2.8710924826599995E-8</v>
      </c>
      <c r="CR132" s="10">
        <f>3/24000000*OO[[#This Row],[152 (07JUL1985 21:00:00)-Water Temperature (C)]]*OO[[#This Row],[94]]</f>
        <v>2.8710924826599995E-8</v>
      </c>
      <c r="CS132" s="10">
        <f>3/24000000*OO[[#This Row],[153 (08JUL1985 00:00:00)-Water Temperature (C)]]*OO[[#This Row],[95]]</f>
        <v>2.8710924826599995E-8</v>
      </c>
      <c r="CT132" s="10">
        <f>3/24000000*OO[[#This Row],[154 (08JUL1985 03:00:00)-Water Temperature (C)]]*OO[[#This Row],[96]]</f>
        <v>2.8710924826599995E-8</v>
      </c>
      <c r="CU132" s="10">
        <f>3/24000000*OO[[#This Row],[155 (08JUL1985 06:00:00)-Water Temperature (C)]]*OO[[#This Row],[97]]</f>
        <v>2.8710924826599995E-8</v>
      </c>
      <c r="CV132" s="10">
        <f>3/24000000*OO[[#This Row],[156 (08JUL1985 09:00:00)-Water Temperature (C)]]*OO[[#This Row],[98]]</f>
        <v>2.8710924826599995E-8</v>
      </c>
      <c r="CW132" s="10">
        <f>3/24000000*OO[[#This Row],[157 (08JUL1985 12:00:00)-Water Temperature (C)]]*OO[[#This Row],[99]]</f>
        <v>2.8710924826599995E-8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5.6859555925808041E-32</v>
      </c>
      <c r="G133" s="10">
        <f>3/24*OO[[#This Row],[63 (26JUN1985 18:00:00)-Water Temperature (C)]]*OO[[#This Row],[5]]/SUM(OO[5])</f>
        <v>2.6760858040784687E-20</v>
      </c>
      <c r="H133" s="10">
        <f>3/24*OO[[#This Row],[64 (26JUN1985 21:00:00)-Water Temperature (C)]]*OO[[#This Row],[6]]/SUM(OO[6])</f>
        <v>4.1434894978291157E-9</v>
      </c>
      <c r="I133" s="10">
        <f>3/24*OO[[#This Row],[65 (27JUN1985 00:00:00)-Water Temperature (C)]]*OO[[#This Row],[7]]/SUM(OO[7])</f>
        <v>3.2408739279960659E-5</v>
      </c>
      <c r="J133" s="10">
        <f>3/24*OO[[#This Row],[66 (27JUN1985 03:00:00)-Water Temperature (C)]]*OO[[#This Row],[8]]/SUM(OO[8])</f>
        <v>2.801322133124666E-3</v>
      </c>
      <c r="K133" s="10">
        <f>3/24*OO[[#This Row],[67 (27JUN1985 06:00:00)-Water Temperature (C)]]*OO[[#This Row],[9]]/SUM(OO[9])</f>
        <v>2.4554271566750361E-2</v>
      </c>
      <c r="L133" s="10">
        <f>3/24*OO[[#This Row],[68 (27JUN1985 09:00:00)-Water Temperature (C)]]*OO[[#This Row],[10]]/SUM(OO[10])</f>
        <v>4.9206792261941225E-2</v>
      </c>
      <c r="M133" s="10">
        <f>3/24*OO[[#This Row],[69 (27JUN1985 12:00:00)-Water Temperature (C)]]*OO[[#This Row],[11]]/SUM(OO[11])</f>
        <v>3.3996158509349096E-2</v>
      </c>
      <c r="N133" s="10">
        <f>3/24*OO[[#This Row],[70 (27JUN1985 15:00:00)-Water Temperature (C)]]*OO[[#This Row],[12]]/SUM(OO[12])</f>
        <v>1.0557592302388842E-2</v>
      </c>
      <c r="O133" s="10">
        <f>3/24*OO[[#This Row],[71 (27JUN1985 18:00:00)-Water Temperature (C)]]*OO[[#This Row],[13]]/SUM(OO[13])</f>
        <v>1.8489394445066795E-3</v>
      </c>
      <c r="P133" s="10">
        <f>3/24*OO[[#This Row],[72 (27JUN1985 21:00:00)-Water Temperature (C)]]*OO[[#This Row],[14]]/SUM(OO[14])</f>
        <v>2.3328138589329809E-4</v>
      </c>
      <c r="Q133" s="10">
        <f>3/24*OO[[#This Row],[73 (28JUN1985 00:00:00)-Water Temperature (C)]]*OO[[#This Row],[15]]/SUM(OO[15])</f>
        <v>4.4457430080449293E-5</v>
      </c>
      <c r="R133" s="10">
        <f>3/24*OO[[#This Row],[74 (28JUN1985 03:00:00)-Water Temperature (C)]]*OO[[#This Row],[16]]/SUM(OO[16])</f>
        <v>2.4919956967931503E-5</v>
      </c>
      <c r="S133" s="10">
        <f>3/24*OO[[#This Row],[75 (28JUN1985 06:00:00)-Water Temperature (C)]]*OO[[#This Row],[17]]/SUM(OO[17])</f>
        <v>2.0753378522988808E-5</v>
      </c>
      <c r="T133" s="10">
        <f>3/24*OO[[#This Row],[76 (28JUN1985 09:00:00)-Water Temperature (C)]]*OO[[#This Row],[18]]/SUM(OO[18])</f>
        <v>1.9572719355764709E-5</v>
      </c>
      <c r="U133" s="10">
        <f>3/24*OO[[#This Row],[77 (28JUN1985 12:00:00)-Water Temperature (C)]]*OO[[#This Row],[19]]/SUM(OO[19])</f>
        <v>2.0853416026530291E-5</v>
      </c>
      <c r="V133" s="10">
        <f>3/24000000*OO[[#This Row],[78 (28JUN1985 15:00:00)-Water Temperature (C)]]*OO[[#This Row],[20]]</f>
        <v>2.2220471310345E-5</v>
      </c>
      <c r="W133" s="10">
        <f>3/24000000*OO[[#This Row],[79 (28JUN1985 18:00:00)-Water Temperature (C)]]*OO[[#This Row],[21]]</f>
        <v>2.2310997057474996E-5</v>
      </c>
      <c r="X133" s="10">
        <f>3/24000000*OO[[#This Row],[80 (28JUN1985 21:00:00)-Water Temperature (C)]]*OO[[#This Row],[22]]</f>
        <v>2.05629299377425E-5</v>
      </c>
      <c r="Y133" s="10">
        <f>3/24000000*OO[[#This Row],[81 (29JUN1985 00:00:00)-Water Temperature (C)]]*OO[[#This Row],[23]]</f>
        <v>1.8100411141800001E-5</v>
      </c>
      <c r="Z133" s="10">
        <f>3/24000000*OO[[#This Row],[82 (29JUN1985 03:00:00)-Water Temperature (C)]]*OO[[#This Row],[24]]</f>
        <v>1.5556265491049997E-5</v>
      </c>
      <c r="AA133" s="10">
        <f>3/24000000*OO[[#This Row],[83 (29JUN1985 06:00:00)-Water Temperature (C)]]*OO[[#This Row],[25]]</f>
        <v>1.3293004713064997E-5</v>
      </c>
      <c r="AB133" s="10">
        <f>3/24000000*OO[[#This Row],[84 (29JUN1985 09:00:00)-Water Temperature (C)]]*OO[[#This Row],[26]]</f>
        <v>1.1586097371160001E-5</v>
      </c>
      <c r="AC133" s="10">
        <f>3/24000000*OO[[#This Row],[85 (29JUN1985 12:00:00)-Water Temperature (C)]]*OO[[#This Row],[27]]</f>
        <v>1.0511661606320002E-5</v>
      </c>
      <c r="AD133" s="10">
        <f>3/24000000*OO[[#This Row],[86 (29JUN1985 15:00:00)-Water Temperature (C)]]*OO[[#This Row],[28]]</f>
        <v>9.6259220079749988E-6</v>
      </c>
      <c r="AE133" s="10">
        <f>3/24000000*OO[[#This Row],[88 (29JUN1985 21:00:00)-Water Temperature (C)]]*OO[[#This Row],[30]]</f>
        <v>7.9269848233925E-6</v>
      </c>
      <c r="AF133" s="10">
        <f>3/24000000*OO[[#This Row],[88 (29JUN1985 21:00:00)-Water Temperature (C)]]*OO[[#This Row],[30]]</f>
        <v>7.9269848233925E-6</v>
      </c>
      <c r="AG133" s="10">
        <f>3/24000000*OO[[#This Row],[89 (30JUN1985 00:00:00)-Water Temperature (C)]]*OO[[#This Row],[31]]</f>
        <v>6.8718590953749999E-6</v>
      </c>
      <c r="AH133" s="10">
        <f>3/24000000*OO[[#This Row],[90 (30JUN1985 03:00:00)-Water Temperature (C)]]*OO[[#This Row],[32]]</f>
        <v>5.8911928411012494E-6</v>
      </c>
      <c r="AI133" s="10">
        <f>3/24000000*OO[[#This Row],[91 (30JUN1985 06:00:00)-Water Temperature (C)]]*OO[[#This Row],[33]]</f>
        <v>5.0417461812550002E-6</v>
      </c>
      <c r="AJ133" s="10">
        <f>3/24000000*OO[[#This Row],[92 (30JUN1985 09:00:00)-Water Temperature (C)]]*OO[[#This Row],[34]]</f>
        <v>4.5196203733362492E-6</v>
      </c>
      <c r="AK133" s="10">
        <f>3/24000000*OO[[#This Row],[93 (30JUN1985 12:00:00)-Water Temperature (C)]]*OO[[#This Row],[35]]</f>
        <v>4.1852409194824997E-6</v>
      </c>
      <c r="AL133" s="10">
        <f>3/24000000*OO[[#This Row],[94 (30JUN1985 15:00:00)-Water Temperature (C)]]*OO[[#This Row],[36]]</f>
        <v>3.8560669904387496E-6</v>
      </c>
      <c r="AM133" s="10">
        <f>3/24000000*OO[[#This Row],[95 (30JUN1985 18:00:00)-Water Temperature (C)]]*OO[[#This Row],[37]]</f>
        <v>3.5757814838512503E-6</v>
      </c>
      <c r="AN133" s="10">
        <f>3/24000000*OO[[#This Row],[96 (30JUN1985 21:00:00)-Water Temperature (C)]]*OO[[#This Row],[38]]</f>
        <v>3.2464322426974993E-6</v>
      </c>
      <c r="AO133" s="10">
        <f>3/24000000*OO[[#This Row],[97 (01JUL1985 00:00:00)-Water Temperature (C)]]*OO[[#This Row],[39]]</f>
        <v>2.8110372238999999E-6</v>
      </c>
      <c r="AP133" s="10">
        <f>3/24000000*OO[[#This Row],[98 (01JUL1985 03:00:00)-Water Temperature (C)]]*OO[[#This Row],[40]]</f>
        <v>2.4111065295899999E-6</v>
      </c>
      <c r="AQ133" s="10">
        <f>3/24000000*OO[[#This Row],[99 (01JUL1985 06:00:00)-Water Temperature (C)]]*OO[[#This Row],[41]]</f>
        <v>2.0732126115524997E-6</v>
      </c>
      <c r="AR133" s="10">
        <f>3/24000000*OO[[#This Row],[100 (01JUL1985 09:00:00)-Water Temperature (C)]]*OO[[#This Row],[42]]</f>
        <v>1.8636823067579996E-6</v>
      </c>
      <c r="AS133" s="10">
        <f>3/24000000*OO[[#This Row],[101 (01JUL1985 12:00:00)-Water Temperature (C)]]*OO[[#This Row],[43]]</f>
        <v>1.7193160964137499E-6</v>
      </c>
      <c r="AT133" s="10">
        <f>3/24000000*OO[[#This Row],[102 (01JUL1985 15:00:00)-Water Temperature (C)]]*OO[[#This Row],[44]]</f>
        <v>1.60078928082E-6</v>
      </c>
      <c r="AU133" s="10">
        <f>3/24000000*OO[[#This Row],[103 (01JUL1985 18:00:00)-Water Temperature (C)]]*OO[[#This Row],[45]]</f>
        <v>1.4607151727546249E-6</v>
      </c>
      <c r="AV133" s="10">
        <f>3/24000000*OO[[#This Row],[104 (01JUL1985 21:00:00)-Water Temperature (C)]]*OO[[#This Row],[46]]</f>
        <v>1.2530100683124997E-6</v>
      </c>
      <c r="AW133" s="10">
        <f>3/24000000*OO[[#This Row],[105 (02JUL1985 00:00:00)-Water Temperature (C)]]*OO[[#This Row],[47]]</f>
        <v>1.0112251189848751E-6</v>
      </c>
      <c r="AX133" s="10">
        <f>3/24000000*OO[[#This Row],[106 (02JUL1985 03:00:00)-Water Temperature (C)]]*OO[[#This Row],[48]]</f>
        <v>8.0694924938124994E-7</v>
      </c>
      <c r="AY133" s="10">
        <f>3/24000000*OO[[#This Row],[107 (02JUL1985 06:00:00)-Water Temperature (C)]]*OO[[#This Row],[49]]</f>
        <v>6.5309616153875E-7</v>
      </c>
      <c r="AZ133" s="10">
        <f>3/24000000*OO[[#This Row],[108 (02JUL1985 09:00:00)-Water Temperature (C)]]*OO[[#This Row],[50]]</f>
        <v>5.679061361407499E-7</v>
      </c>
      <c r="BA133" s="10">
        <f>3/24000000*OO[[#This Row],[109 (02JUL1985 12:00:00)-Water Temperature (C)]]*OO[[#This Row],[51]]</f>
        <v>5.1692650468725001E-7</v>
      </c>
      <c r="BB133" s="10">
        <f>3/24000000*OO[[#This Row],[110 (02JUL1985 15:00:00)-Water Temperature (C)]]*OO[[#This Row],[52]]</f>
        <v>4.8154716367874989E-7</v>
      </c>
      <c r="BC133" s="10">
        <f>3/24000000*OO[[#This Row],[111 (02JUL1985 18:00:00)-Water Temperature (C)]]*OO[[#This Row],[53]]</f>
        <v>4.3673714531562502E-7</v>
      </c>
      <c r="BD133" s="10">
        <f>3/24000000*OO[[#This Row],[112 (02JUL1985 21:00:00)-Water Temperature (C)]]*OO[[#This Row],[54]]</f>
        <v>3.6656587765812496E-7</v>
      </c>
      <c r="BE133" s="10">
        <f>3/24000000*OO[[#This Row],[113 (03JUL1985 00:00:00)-Water Temperature (C)]]*OO[[#This Row],[55]]</f>
        <v>2.8021429254374994E-7</v>
      </c>
      <c r="BF133" s="10">
        <f>3/24000000*OO[[#This Row],[114 (03JUL1985 03:00:00)-Water Temperature (C)]]*OO[[#This Row],[56]]</f>
        <v>2.0609984562249999E-7</v>
      </c>
      <c r="BG133" s="10">
        <f>3/24000000*OO[[#This Row],[115 (03JUL1985 06:00:00)-Water Temperature (C)]]*OO[[#This Row],[57]]</f>
        <v>1.5301712358555001E-7</v>
      </c>
      <c r="BH133" s="10">
        <f>3/24000000*OO[[#This Row],[116 (03JUL1985 09:00:00)-Water Temperature (C)]]*OO[[#This Row],[58]]</f>
        <v>1.2325952384424999E-7</v>
      </c>
      <c r="BI133" s="10">
        <f>3/24000000*OO[[#This Row],[117 (03JUL1985 12:00:00)-Water Temperature (C)]]*OO[[#This Row],[59]]</f>
        <v>1.0292564800619999E-7</v>
      </c>
      <c r="BJ133" s="10">
        <f>3/24000000*OO[[#This Row],[118 (03JUL1985 15:00:00)-Water Temperature (C)]]*OO[[#This Row],[60]]</f>
        <v>9.3129391994512489E-8</v>
      </c>
      <c r="BK133" s="10">
        <f>3/24000000*OO[[#This Row],[119 (03JUL1985 18:00:00)-Water Temperature (C)]]*OO[[#This Row],[61]]</f>
        <v>8.6705702072424996E-8</v>
      </c>
      <c r="BL133" s="10">
        <f>3/24000000*OO[[#This Row],[120 (03JUL1985 21:00:00)-Water Temperature (C)]]*OO[[#This Row],[62]]</f>
        <v>7.8703251443699996E-8</v>
      </c>
      <c r="BM133" s="10">
        <f>3/24000000*OO[[#This Row],[121 (04JUL1985 00:00:00)-Water Temperature (C)]]*OO[[#This Row],[63]]</f>
        <v>6.8724902218325009E-8</v>
      </c>
      <c r="BN133" s="10">
        <f>3/24000000*OO[[#This Row],[122 (04JUL1985 03:00:00)-Water Temperature (C)]]*OO[[#This Row],[64]]</f>
        <v>5.9590156651162497E-8</v>
      </c>
      <c r="BO133" s="10">
        <f>3/24000000*OO[[#This Row],[123 (04JUL1985 06:00:00)-Water Temperature (C)]]*OO[[#This Row],[65]]</f>
        <v>5.2244473308200002E-8</v>
      </c>
      <c r="BP133" s="10">
        <f>3/24000000*OO[[#This Row],[124 (04JUL1985 09:00:00)-Water Temperature (C)]]*OO[[#This Row],[66]]</f>
        <v>4.8568040380837496E-8</v>
      </c>
      <c r="BQ133" s="10">
        <f>3/24000000*OO[[#This Row],[125 (04JUL1985 12:00:00)-Water Temperature (C)]]*OO[[#This Row],[67]]</f>
        <v>4.6822346885624991E-8</v>
      </c>
      <c r="BR133" s="10">
        <f>3/24000000*OO[[#This Row],[126 (04JUL1985 15:00:00)-Water Temperature (C)]]*OO[[#This Row],[68]]</f>
        <v>4.6095834739799997E-8</v>
      </c>
      <c r="BS133" s="10">
        <f>3/24000000*OO[[#This Row],[127 (04JUL1985 18:00:00)-Water Temperature (C)]]*OO[[#This Row],[69]]</f>
        <v>4.4945787661687493E-8</v>
      </c>
      <c r="BT133" s="10">
        <f>3/24000000*OO[[#This Row],[128 (04JUL1985 21:00:00)-Water Temperature (C)]]*OO[[#This Row],[70]]</f>
        <v>4.1131522311625003E-8</v>
      </c>
      <c r="BU133" s="10">
        <f>3/24000000*OO[[#This Row],[129 (05JUL1985 00:00:00)-Water Temperature (C)]]*OO[[#This Row],[71]]</f>
        <v>3.4894172490187499E-8</v>
      </c>
      <c r="BV133" s="10">
        <f>3/24000000*OO[[#This Row],[130 (05JUL1985 03:00:00)-Water Temperature (C)]]*OO[[#This Row],[72]]</f>
        <v>2.9017023713125001E-8</v>
      </c>
      <c r="BW133" s="10">
        <f>3/24000000*OO[[#This Row],[131 (05JUL1985 06:00:00)-Water Temperature (C)]]*OO[[#This Row],[73]]</f>
        <v>2.4584614534837498E-8</v>
      </c>
      <c r="BX133" s="10">
        <f>3/24000000*OO[[#This Row],[132 (05JUL1985 09:00:00)-Water Temperature (C)]]*OO[[#This Row],[74]]</f>
        <v>2.2219736575334998E-8</v>
      </c>
      <c r="BY133" s="10">
        <f>3/24000000*OO[[#This Row],[133 (05JUL1985 12:00:00)-Water Temperature (C)]]*OO[[#This Row],[75]]</f>
        <v>2.1139048756439998E-8</v>
      </c>
      <c r="BZ133" s="10">
        <f>3/24000000*OO[[#This Row],[134 (05JUL1985 15:00:00)-Water Temperature (C)]]*OO[[#This Row],[76]]</f>
        <v>2.080110936580125E-8</v>
      </c>
      <c r="CA133" s="10">
        <f>3/24000000*OO[[#This Row],[135 (05JUL1985 18:00:00)-Water Temperature (C)]]*OO[[#This Row],[77]]</f>
        <v>2.1693812427967495E-8</v>
      </c>
      <c r="CB133" s="10">
        <f>3/24000000*OO[[#This Row],[136 (05JUL1985 21:00:00)-Water Temperature (C)]]*OO[[#This Row],[78]]</f>
        <v>2.3400903265599996E-8</v>
      </c>
      <c r="CC133" s="10">
        <f>3/24000000*OO[[#This Row],[137 (06JUL1985 00:00:00)-Water Temperature (C)]]*OO[[#This Row],[79]]</f>
        <v>2.5192195284262498E-8</v>
      </c>
      <c r="CD133" s="10">
        <f>3/24000000*OO[[#This Row],[138 (06JUL1985 03:00:00)-Water Temperature (C)]]*OO[[#This Row],[80]]</f>
        <v>2.6098061009375003E-8</v>
      </c>
      <c r="CE133" s="10">
        <f>3/24000000*OO[[#This Row],[139 (06JUL1985 06:00:00)-Water Temperature (C)]]*OO[[#This Row],[81]]</f>
        <v>2.6095708994062502E-8</v>
      </c>
      <c r="CF133" s="10">
        <f>3/24000000*OO[[#This Row],[140 (06JUL1985 09:00:00)-Water Temperature (C)]]*OO[[#This Row],[82]]</f>
        <v>2.6234616424049998E-8</v>
      </c>
      <c r="CG133" s="10">
        <f>3/24000000*OO[[#This Row],[141 (06JUL1985 12:00:00)-Water Temperature (C)]]*OO[[#This Row],[83]]</f>
        <v>2.6355933630675E-8</v>
      </c>
      <c r="CH133" s="10">
        <f>3/24000000*OO[[#This Row],[142 (06JUL1985 15:00:00)-Water Temperature (C)]]*OO[[#This Row],[84]]</f>
        <v>2.6562453797999995E-8</v>
      </c>
      <c r="CI133" s="10">
        <f>3/24000000*OO[[#This Row],[143 (06JUL1985 18:00:00)-Water Temperature (C)]]*OO[[#This Row],[85]]</f>
        <v>2.6494279103549995E-8</v>
      </c>
      <c r="CJ133" s="10">
        <f>3/24000000*OO[[#This Row],[144 (06JUL1985 21:00:00)-Water Temperature (C)]]*OO[[#This Row],[86]]</f>
        <v>2.5659994669595001E-8</v>
      </c>
      <c r="CK133" s="10">
        <f>3/24000000*OO[[#This Row],[145 (07JUL1985 00:00:00)-Water Temperature (C)]]*OO[[#This Row],[87]]</f>
        <v>2.3542084988494997E-8</v>
      </c>
      <c r="CL133" s="10">
        <f>3/24000000*OO[[#This Row],[146 (07JUL1985 03:00:00)-Water Temperature (C)]]*OO[[#This Row],[88]]</f>
        <v>2.1285686439981248E-8</v>
      </c>
      <c r="CM133" s="10">
        <f>3/24000000*OO[[#This Row],[147 (07JUL1985 06:00:00)-Water Temperature (C)]]*OO[[#This Row],[89]]</f>
        <v>1.9282795950521251E-8</v>
      </c>
      <c r="CN133" s="10">
        <f>3/24000000*OO[[#This Row],[148 (07JUL1985 09:00:00)-Water Temperature (C)]]*OO[[#This Row],[90]]</f>
        <v>1.8079554476197496E-8</v>
      </c>
      <c r="CO133" s="10">
        <f>3/24000000*OO[[#This Row],[149 (07JUL1985 12:00:00)-Water Temperature (C)]]*OO[[#This Row],[91]]</f>
        <v>1.7698522896E-8</v>
      </c>
      <c r="CP133" s="10">
        <f>3/24000000*OO[[#This Row],[150 (07JUL1985 15:00:00)-Water Temperature (C)]]*OO[[#This Row],[92]]</f>
        <v>1.7698522896E-8</v>
      </c>
      <c r="CQ133" s="10">
        <f>3/24000000*OO[[#This Row],[151 (07JUL1985 18:00:00)-Water Temperature (C)]]*OO[[#This Row],[93]]</f>
        <v>1.7698522896E-8</v>
      </c>
      <c r="CR133" s="10">
        <f>3/24000000*OO[[#This Row],[152 (07JUL1985 21:00:00)-Water Temperature (C)]]*OO[[#This Row],[94]]</f>
        <v>1.7698522896E-8</v>
      </c>
      <c r="CS133" s="10">
        <f>3/24000000*OO[[#This Row],[153 (08JUL1985 00:00:00)-Water Temperature (C)]]*OO[[#This Row],[95]]</f>
        <v>1.7698522896E-8</v>
      </c>
      <c r="CT133" s="10">
        <f>3/24000000*OO[[#This Row],[154 (08JUL1985 03:00:00)-Water Temperature (C)]]*OO[[#This Row],[96]]</f>
        <v>1.7698522896E-8</v>
      </c>
      <c r="CU133" s="10">
        <f>3/24000000*OO[[#This Row],[155 (08JUL1985 06:00:00)-Water Temperature (C)]]*OO[[#This Row],[97]]</f>
        <v>1.7698522896E-8</v>
      </c>
      <c r="CV133" s="10">
        <f>3/24000000*OO[[#This Row],[156 (08JUL1985 09:00:00)-Water Temperature (C)]]*OO[[#This Row],[98]]</f>
        <v>1.7698522896E-8</v>
      </c>
      <c r="CW133" s="10">
        <f>3/24000000*OO[[#This Row],[157 (08JUL1985 12:00:00)-Water Temperature (C)]]*OO[[#This Row],[99]]</f>
        <v>1.7698522896E-8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2.0649363021651854E-33</v>
      </c>
      <c r="G134" s="10">
        <f>3/24*OO[[#This Row],[63 (26JUN1985 18:00:00)-Water Temperature (C)]]*OO[[#This Row],[5]]/SUM(OO[5])</f>
        <v>1.0570723280320828E-21</v>
      </c>
      <c r="H134" s="10">
        <f>3/24*OO[[#This Row],[64 (26JUN1985 21:00:00)-Water Temperature (C)]]*OO[[#This Row],[6]]/SUM(OO[6])</f>
        <v>2.575570657482865E-10</v>
      </c>
      <c r="I134" s="10">
        <f>3/24*OO[[#This Row],[65 (27JUN1985 00:00:00)-Water Temperature (C)]]*OO[[#This Row],[7]]/SUM(OO[7])</f>
        <v>2.4146385006605036E-6</v>
      </c>
      <c r="J134" s="10">
        <f>3/24*OO[[#This Row],[66 (27JUN1985 03:00:00)-Water Temperature (C)]]*OO[[#This Row],[8]]/SUM(OO[8])</f>
        <v>2.2367864780081478E-4</v>
      </c>
      <c r="K134" s="10">
        <f>3/24*OO[[#This Row],[67 (27JUN1985 06:00:00)-Water Temperature (C)]]*OO[[#This Row],[9]]/SUM(OO[9])</f>
        <v>2.0547310720743922E-3</v>
      </c>
      <c r="L134" s="10">
        <f>3/24*OO[[#This Row],[68 (27JUN1985 09:00:00)-Water Temperature (C)]]*OO[[#This Row],[10]]/SUM(OO[10])</f>
        <v>4.2637491267984553E-3</v>
      </c>
      <c r="M134" s="10">
        <f>3/24*OO[[#This Row],[69 (27JUN1985 12:00:00)-Water Temperature (C)]]*OO[[#This Row],[11]]/SUM(OO[11])</f>
        <v>3.0279987384257329E-3</v>
      </c>
      <c r="N134" s="10">
        <f>3/24*OO[[#This Row],[70 (27JUN1985 15:00:00)-Water Temperature (C)]]*OO[[#This Row],[12]]/SUM(OO[12])</f>
        <v>9.6128112659155085E-4</v>
      </c>
      <c r="O134" s="10">
        <f>3/24*OO[[#This Row],[71 (27JUN1985 18:00:00)-Water Temperature (C)]]*OO[[#This Row],[13]]/SUM(OO[13])</f>
        <v>1.7111073759216877E-4</v>
      </c>
      <c r="P134" s="10">
        <f>3/24*OO[[#This Row],[72 (27JUN1985 21:00:00)-Water Temperature (C)]]*OO[[#This Row],[14]]/SUM(OO[14])</f>
        <v>2.170452982338347E-5</v>
      </c>
      <c r="Q134" s="10">
        <f>3/24*OO[[#This Row],[73 (28JUN1985 00:00:00)-Water Temperature (C)]]*OO[[#This Row],[15]]/SUM(OO[15])</f>
        <v>4.025170789067887E-6</v>
      </c>
      <c r="R134" s="10">
        <f>3/24*OO[[#This Row],[74 (28JUN1985 03:00:00)-Water Temperature (C)]]*OO[[#This Row],[16]]/SUM(OO[16])</f>
        <v>2.205571914711631E-6</v>
      </c>
      <c r="S134" s="10">
        <f>3/24*OO[[#This Row],[75 (28JUN1985 06:00:00)-Water Temperature (C)]]*OO[[#This Row],[17]]/SUM(OO[17])</f>
        <v>1.8329797561621396E-6</v>
      </c>
      <c r="T134" s="10">
        <f>3/24*OO[[#This Row],[76 (28JUN1985 09:00:00)-Water Temperature (C)]]*OO[[#This Row],[18]]/SUM(OO[18])</f>
        <v>1.7268517678806686E-6</v>
      </c>
      <c r="U134" s="10">
        <f>3/24*OO[[#This Row],[77 (28JUN1985 12:00:00)-Water Temperature (C)]]*OO[[#This Row],[19]]/SUM(OO[19])</f>
        <v>1.8394302426623983E-6</v>
      </c>
      <c r="V134" s="10">
        <f>3/24000000*OO[[#This Row],[78 (28JUN1985 15:00:00)-Water Temperature (C)]]*OO[[#This Row],[20]]</f>
        <v>1.9658889407038749E-6</v>
      </c>
      <c r="W134" s="10">
        <f>3/24000000*OO[[#This Row],[79 (28JUN1985 18:00:00)-Water Temperature (C)]]*OO[[#This Row],[21]]</f>
        <v>1.9817857443102501E-6</v>
      </c>
      <c r="X134" s="10">
        <f>3/24000000*OO[[#This Row],[80 (28JUN1985 21:00:00)-Water Temperature (C)]]*OO[[#This Row],[22]]</f>
        <v>1.8335608991612497E-6</v>
      </c>
      <c r="Y134" s="10">
        <f>3/24000000*OO[[#This Row],[81 (29JUN1985 00:00:00)-Water Temperature (C)]]*OO[[#This Row],[23]]</f>
        <v>1.6192818972959999E-6</v>
      </c>
      <c r="Z134" s="10">
        <f>3/24000000*OO[[#This Row],[82 (29JUN1985 03:00:00)-Water Temperature (C)]]*OO[[#This Row],[24]]</f>
        <v>1.3934911089982499E-6</v>
      </c>
      <c r="AA134" s="10">
        <f>3/24000000*OO[[#This Row],[83 (29JUN1985 06:00:00)-Water Temperature (C)]]*OO[[#This Row],[25]]</f>
        <v>1.1919058148385002E-6</v>
      </c>
      <c r="AB134" s="10">
        <f>3/24000000*OO[[#This Row],[84 (29JUN1985 09:00:00)-Water Temperature (C)]]*OO[[#This Row],[26]]</f>
        <v>1.0391796921686249E-6</v>
      </c>
      <c r="AC134" s="10">
        <f>3/24000000*OO[[#This Row],[85 (29JUN1985 12:00:00)-Water Temperature (C)]]*OO[[#This Row],[27]]</f>
        <v>9.4332243815650004E-7</v>
      </c>
      <c r="AD134" s="10">
        <f>3/24000000*OO[[#This Row],[86 (29JUN1985 15:00:00)-Water Temperature (C)]]*OO[[#This Row],[28]]</f>
        <v>8.6472601388874993E-7</v>
      </c>
      <c r="AE134" s="10">
        <f>3/24000000*OO[[#This Row],[88 (29JUN1985 21:00:00)-Water Temperature (C)]]*OO[[#This Row],[30]]</f>
        <v>7.1411633179124992E-7</v>
      </c>
      <c r="AF134" s="10">
        <f>3/24000000*OO[[#This Row],[88 (29JUN1985 21:00:00)-Water Temperature (C)]]*OO[[#This Row],[30]]</f>
        <v>7.1411633179124992E-7</v>
      </c>
      <c r="AG134" s="10">
        <f>3/24000000*OO[[#This Row],[89 (30JUN1985 00:00:00)-Water Temperature (C)]]*OO[[#This Row],[31]]</f>
        <v>6.2014750707000003E-7</v>
      </c>
      <c r="AH134" s="10">
        <f>3/24000000*OO[[#This Row],[90 (30JUN1985 03:00:00)-Water Temperature (C)]]*OO[[#This Row],[32]]</f>
        <v>5.3216641324800002E-7</v>
      </c>
      <c r="AI134" s="10">
        <f>3/24000000*OO[[#This Row],[91 (30JUN1985 06:00:00)-Water Temperature (C)]]*OO[[#This Row],[33]]</f>
        <v>4.5567885131849998E-7</v>
      </c>
      <c r="AJ134" s="10">
        <f>3/24000000*OO[[#This Row],[92 (30JUN1985 09:00:00)-Water Temperature (C)]]*OO[[#This Row],[34]]</f>
        <v>4.0823403959624998E-7</v>
      </c>
      <c r="AK134" s="10">
        <f>3/24000000*OO[[#This Row],[93 (30JUN1985 12:00:00)-Water Temperature (C)]]*OO[[#This Row],[35]]</f>
        <v>3.7813440490199999E-7</v>
      </c>
      <c r="AL134" s="10">
        <f>3/24000000*OO[[#This Row],[94 (30JUN1985 15:00:00)-Water Temperature (C)]]*OO[[#This Row],[36]]</f>
        <v>3.4864135581937496E-7</v>
      </c>
      <c r="AM134" s="10">
        <f>3/24000000*OO[[#This Row],[95 (30JUN1985 18:00:00)-Water Temperature (C)]]*OO[[#This Row],[37]]</f>
        <v>3.2346512107087496E-7</v>
      </c>
      <c r="AN134" s="10">
        <f>3/24000000*OO[[#This Row],[96 (30JUN1985 21:00:00)-Water Temperature (C)]]*OO[[#This Row],[38]]</f>
        <v>2.9404827654074997E-7</v>
      </c>
      <c r="AO134" s="10">
        <f>3/24000000*OO[[#This Row],[97 (01JUL1985 00:00:00)-Water Temperature (C)]]*OO[[#This Row],[39]]</f>
        <v>2.5496587780125001E-7</v>
      </c>
      <c r="AP134" s="10">
        <f>3/24000000*OO[[#This Row],[98 (01JUL1985 03:00:00)-Water Temperature (C)]]*OO[[#This Row],[40]]</f>
        <v>2.1870492452250002E-7</v>
      </c>
      <c r="AQ134" s="10">
        <f>3/24000000*OO[[#This Row],[99 (01JUL1985 06:00:00)-Water Temperature (C)]]*OO[[#This Row],[41]]</f>
        <v>1.8803149568898747E-7</v>
      </c>
      <c r="AR134" s="10">
        <f>3/24000000*OO[[#This Row],[100 (01JUL1985 09:00:00)-Water Temperature (C)]]*OO[[#This Row],[42]]</f>
        <v>1.68889407964875E-7</v>
      </c>
      <c r="AS134" s="10">
        <f>3/24000000*OO[[#This Row],[101 (01JUL1985 12:00:00)-Water Temperature (C)]]*OO[[#This Row],[43]]</f>
        <v>1.5570332657206249E-7</v>
      </c>
      <c r="AT134" s="10">
        <f>3/24000000*OO[[#This Row],[102 (01JUL1985 15:00:00)-Water Temperature (C)]]*OO[[#This Row],[44]]</f>
        <v>1.4493145662852497E-7</v>
      </c>
      <c r="AU134" s="10">
        <f>3/24000000*OO[[#This Row],[103 (01JUL1985 18:00:00)-Water Temperature (C)]]*OO[[#This Row],[45]]</f>
        <v>1.3235451095718748E-7</v>
      </c>
      <c r="AV134" s="10">
        <f>3/24000000*OO[[#This Row],[104 (01JUL1985 21:00:00)-Water Temperature (C)]]*OO[[#This Row],[46]]</f>
        <v>1.1372749341200001E-7</v>
      </c>
      <c r="AW134" s="10">
        <f>3/24000000*OO[[#This Row],[105 (02JUL1985 00:00:00)-Water Temperature (C)]]*OO[[#This Row],[47]]</f>
        <v>9.1880042784887496E-8</v>
      </c>
      <c r="AX134" s="10">
        <f>3/24000000*OO[[#This Row],[106 (02JUL1985 03:00:00)-Water Temperature (C)]]*OO[[#This Row],[48]]</f>
        <v>7.33132811731E-8</v>
      </c>
      <c r="AY134" s="10">
        <f>3/24000000*OO[[#This Row],[107 (02JUL1985 06:00:00)-Water Temperature (C)]]*OO[[#This Row],[49]]</f>
        <v>5.9291440143124996E-8</v>
      </c>
      <c r="AZ134" s="10">
        <f>3/24000000*OO[[#This Row],[108 (02JUL1985 09:00:00)-Water Temperature (C)]]*OO[[#This Row],[50]]</f>
        <v>5.1450673140250002E-8</v>
      </c>
      <c r="BA134" s="10">
        <f>3/24000000*OO[[#This Row],[109 (02JUL1985 12:00:00)-Water Temperature (C)]]*OO[[#This Row],[51]]</f>
        <v>4.6748989413824998E-8</v>
      </c>
      <c r="BB134" s="10">
        <f>3/24000000*OO[[#This Row],[110 (02JUL1985 15:00:00)-Water Temperature (C)]]*OO[[#This Row],[52]]</f>
        <v>4.3517447100599991E-8</v>
      </c>
      <c r="BC134" s="10">
        <f>3/24000000*OO[[#This Row],[111 (02JUL1985 18:00:00)-Water Temperature (C)]]*OO[[#This Row],[53]]</f>
        <v>3.9512887785187497E-8</v>
      </c>
      <c r="BD134" s="10">
        <f>3/24000000*OO[[#This Row],[112 (02JUL1985 21:00:00)-Water Temperature (C)]]*OO[[#This Row],[54]]</f>
        <v>3.3257444435124995E-8</v>
      </c>
      <c r="BE134" s="10">
        <f>3/24000000*OO[[#This Row],[113 (03JUL1985 00:00:00)-Water Temperature (C)]]*OO[[#This Row],[55]]</f>
        <v>2.5493909911627495E-8</v>
      </c>
      <c r="BF134" s="10">
        <f>3/24000000*OO[[#This Row],[114 (03JUL1985 03:00:00)-Water Temperature (C)]]*OO[[#This Row],[56]]</f>
        <v>1.8764927002263748E-8</v>
      </c>
      <c r="BG134" s="10">
        <f>3/24000000*OO[[#This Row],[115 (03JUL1985 06:00:00)-Water Temperature (C)]]*OO[[#This Row],[57]]</f>
        <v>1.3916961188534999E-8</v>
      </c>
      <c r="BH134" s="10">
        <f>3/24000000*OO[[#This Row],[116 (03JUL1985 09:00:00)-Water Temperature (C)]]*OO[[#This Row],[58]]</f>
        <v>1.1178411572124999E-8</v>
      </c>
      <c r="BI134" s="10">
        <f>3/24000000*OO[[#This Row],[117 (03JUL1985 12:00:00)-Water Temperature (C)]]*OO[[#This Row],[59]]</f>
        <v>9.3146291489749986E-9</v>
      </c>
      <c r="BJ134" s="10">
        <f>3/24000000*OO[[#This Row],[118 (03JUL1985 15:00:00)-Water Temperature (C)]]*OO[[#This Row],[60]]</f>
        <v>8.4055274516187495E-9</v>
      </c>
      <c r="BK134" s="10">
        <f>3/24000000*OO[[#This Row],[119 (03JUL1985 18:00:00)-Water Temperature (C)]]*OO[[#This Row],[61]]</f>
        <v>7.8225833648949986E-9</v>
      </c>
      <c r="BL134" s="10">
        <f>3/24000000*OO[[#This Row],[120 (03JUL1985 21:00:00)-Water Temperature (C)]]*OO[[#This Row],[62]]</f>
        <v>7.1066062471624998E-9</v>
      </c>
      <c r="BM134" s="10">
        <f>3/24000000*OO[[#This Row],[121 (04JUL1985 00:00:00)-Water Temperature (C)]]*OO[[#This Row],[63]]</f>
        <v>6.2097597787599997E-9</v>
      </c>
      <c r="BN134" s="10">
        <f>3/24000000*OO[[#This Row],[122 (04JUL1985 03:00:00)-Water Temperature (C)]]*OO[[#This Row],[64]]</f>
        <v>5.3839078097524991E-9</v>
      </c>
      <c r="BO134" s="10">
        <f>3/24000000*OO[[#This Row],[123 (04JUL1985 06:00:00)-Water Temperature (C)]]*OO[[#This Row],[65]]</f>
        <v>4.7199448623025001E-9</v>
      </c>
      <c r="BP134" s="10">
        <f>3/24000000*OO[[#This Row],[124 (04JUL1985 09:00:00)-Water Temperature (C)]]*OO[[#This Row],[66]]</f>
        <v>4.3830027842300005E-9</v>
      </c>
      <c r="BQ134" s="10">
        <f>3/24000000*OO[[#This Row],[125 (04JUL1985 12:00:00)-Water Temperature (C)]]*OO[[#This Row],[67]]</f>
        <v>4.2217582593599998E-9</v>
      </c>
      <c r="BR134" s="10">
        <f>3/24000000*OO[[#This Row],[126 (04JUL1985 15:00:00)-Water Temperature (C)]]*OO[[#This Row],[68]]</f>
        <v>4.1537077553649998E-9</v>
      </c>
      <c r="BS134" s="10">
        <f>3/24000000*OO[[#This Row],[127 (04JUL1985 18:00:00)-Water Temperature (C)]]*OO[[#This Row],[69]]</f>
        <v>4.0534054251187498E-9</v>
      </c>
      <c r="BT134" s="10">
        <f>3/24000000*OO[[#This Row],[128 (04JUL1985 21:00:00)-Water Temperature (C)]]*OO[[#This Row],[70]]</f>
        <v>3.7178095807399993E-9</v>
      </c>
      <c r="BU134" s="10">
        <f>3/24000000*OO[[#This Row],[129 (05JUL1985 00:00:00)-Water Temperature (C)]]*OO[[#This Row],[71]]</f>
        <v>3.1604009869074997E-9</v>
      </c>
      <c r="BV134" s="10">
        <f>3/24000000*OO[[#This Row],[130 (05JUL1985 03:00:00)-Water Temperature (C)]]*OO[[#This Row],[72]]</f>
        <v>2.6284836721499996E-9</v>
      </c>
      <c r="BW134" s="10">
        <f>3/24000000*OO[[#This Row],[131 (05JUL1985 06:00:00)-Water Temperature (C)]]*OO[[#This Row],[73]]</f>
        <v>2.224735829735625E-9</v>
      </c>
      <c r="BX134" s="10">
        <f>3/24000000*OO[[#This Row],[132 (05JUL1985 09:00:00)-Water Temperature (C)]]*OO[[#This Row],[74]]</f>
        <v>2.0066260982499999E-9</v>
      </c>
      <c r="BY134" s="10">
        <f>3/24000000*OO[[#This Row],[133 (05JUL1985 12:00:00)-Water Temperature (C)]]*OO[[#This Row],[75]]</f>
        <v>1.90569317055E-9</v>
      </c>
      <c r="BZ134" s="10">
        <f>3/24000000*OO[[#This Row],[134 (05JUL1985 15:00:00)-Water Temperature (C)]]*OO[[#This Row],[76]]</f>
        <v>1.8712172726280001E-9</v>
      </c>
      <c r="CA134" s="10">
        <f>3/24000000*OO[[#This Row],[135 (05JUL1985 18:00:00)-Water Temperature (C)]]*OO[[#This Row],[77]]</f>
        <v>1.9465093665232495E-9</v>
      </c>
      <c r="CB134" s="10">
        <f>3/24000000*OO[[#This Row],[136 (05JUL1985 21:00:00)-Water Temperature (C)]]*OO[[#This Row],[78]]</f>
        <v>2.0965163788712497E-9</v>
      </c>
      <c r="CC134" s="10">
        <f>3/24000000*OO[[#This Row],[137 (06JUL1985 00:00:00)-Water Temperature (C)]]*OO[[#This Row],[79]]</f>
        <v>2.2586234025537502E-9</v>
      </c>
      <c r="CD134" s="10">
        <f>3/24000000*OO[[#This Row],[138 (06JUL1985 03:00:00)-Water Temperature (C)]]*OO[[#This Row],[80]]</f>
        <v>2.3440958951024999E-9</v>
      </c>
      <c r="CE134" s="10">
        <f>3/24000000*OO[[#This Row],[139 (06JUL1985 06:00:00)-Water Temperature (C)]]*OO[[#This Row],[81]]</f>
        <v>2.3478486733000002E-9</v>
      </c>
      <c r="CF134" s="10">
        <f>3/24000000*OO[[#This Row],[140 (06JUL1985 09:00:00)-Water Temperature (C)]]*OO[[#This Row],[82]]</f>
        <v>2.3619057179250002E-9</v>
      </c>
      <c r="CG134" s="10">
        <f>3/24000000*OO[[#This Row],[141 (06JUL1985 12:00:00)-Water Temperature (C)]]*OO[[#This Row],[83]]</f>
        <v>2.3738390505108753E-9</v>
      </c>
      <c r="CH134" s="10">
        <f>3/24000000*OO[[#This Row],[142 (06JUL1985 15:00:00)-Water Temperature (C)]]*OO[[#This Row],[84]]</f>
        <v>2.3921536694281252E-9</v>
      </c>
      <c r="CI134" s="10">
        <f>3/24000000*OO[[#This Row],[143 (06JUL1985 18:00:00)-Water Temperature (C)]]*OO[[#This Row],[85]]</f>
        <v>2.3863971737702499E-9</v>
      </c>
      <c r="CJ134" s="10">
        <f>3/24000000*OO[[#This Row],[144 (06JUL1985 21:00:00)-Water Temperature (C)]]*OO[[#This Row],[86]]</f>
        <v>2.3131569871930002E-9</v>
      </c>
      <c r="CK134" s="10">
        <f>3/24000000*OO[[#This Row],[145 (07JUL1985 00:00:00)-Water Temperature (C)]]*OO[[#This Row],[87]]</f>
        <v>2.1246679373384998E-9</v>
      </c>
      <c r="CL134" s="10">
        <f>3/24000000*OO[[#This Row],[146 (07JUL1985 03:00:00)-Water Temperature (C)]]*OO[[#This Row],[88]]</f>
        <v>1.9214822846874999E-9</v>
      </c>
      <c r="CM134" s="10">
        <f>3/24000000*OO[[#This Row],[147 (07JUL1985 06:00:00)-Water Temperature (C)]]*OO[[#This Row],[89]]</f>
        <v>1.740507429730125E-9</v>
      </c>
      <c r="CN134" s="10">
        <f>3/24000000*OO[[#This Row],[148 (07JUL1985 09:00:00)-Water Temperature (C)]]*OO[[#This Row],[90]]</f>
        <v>1.6303197584373747E-9</v>
      </c>
      <c r="CO134" s="10">
        <f>3/24000000*OO[[#This Row],[149 (07JUL1985 12:00:00)-Water Temperature (C)]]*OO[[#This Row],[91]]</f>
        <v>1.5936511325049999E-9</v>
      </c>
      <c r="CP134" s="10">
        <f>3/24000000*OO[[#This Row],[150 (07JUL1985 15:00:00)-Water Temperature (C)]]*OO[[#This Row],[92]]</f>
        <v>1.5936511325049999E-9</v>
      </c>
      <c r="CQ134" s="10">
        <f>3/24000000*OO[[#This Row],[151 (07JUL1985 18:00:00)-Water Temperature (C)]]*OO[[#This Row],[93]]</f>
        <v>1.5936511325049999E-9</v>
      </c>
      <c r="CR134" s="10">
        <f>3/24000000*OO[[#This Row],[152 (07JUL1985 21:00:00)-Water Temperature (C)]]*OO[[#This Row],[94]]</f>
        <v>1.5936511325049999E-9</v>
      </c>
      <c r="CS134" s="10">
        <f>3/24000000*OO[[#This Row],[153 (08JUL1985 00:00:00)-Water Temperature (C)]]*OO[[#This Row],[95]]</f>
        <v>1.5936511325049999E-9</v>
      </c>
      <c r="CT134" s="10">
        <f>3/24000000*OO[[#This Row],[154 (08JUL1985 03:00:00)-Water Temperature (C)]]*OO[[#This Row],[96]]</f>
        <v>1.5936511325049999E-9</v>
      </c>
      <c r="CU134" s="10">
        <f>3/24000000*OO[[#This Row],[155 (08JUL1985 06:00:00)-Water Temperature (C)]]*OO[[#This Row],[97]]</f>
        <v>1.5936511325049999E-9</v>
      </c>
      <c r="CV134" s="10">
        <f>3/24000000*OO[[#This Row],[156 (08JUL1985 09:00:00)-Water Temperature (C)]]*OO[[#This Row],[98]]</f>
        <v>1.5936511325049999E-9</v>
      </c>
      <c r="CW134" s="10">
        <f>3/24000000*OO[[#This Row],[157 (08JUL1985 12:00:00)-Water Temperature (C)]]*OO[[#This Row],[99]]</f>
        <v>1.5936511325049999E-9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2.0929934490834901E-33</v>
      </c>
      <c r="G135" s="10">
        <f>3/24*OO[[#This Row],[63 (26JUN1985 18:00:00)-Water Temperature (C)]]*OO[[#This Row],[5]]/SUM(OO[5])</f>
        <v>1.0785369706182275E-21</v>
      </c>
      <c r="H135" s="10">
        <f>3/24*OO[[#This Row],[64 (26JUN1985 21:00:00)-Water Temperature (C)]]*OO[[#This Row],[6]]/SUM(OO[6])</f>
        <v>2.7305925681289652E-10</v>
      </c>
      <c r="I135" s="10">
        <f>3/24*OO[[#This Row],[65 (27JUN1985 00:00:00)-Water Temperature (C)]]*OO[[#This Row],[7]]/SUM(OO[7])</f>
        <v>2.647514968531341E-6</v>
      </c>
      <c r="J135" s="10">
        <f>3/24*OO[[#This Row],[66 (27JUN1985 03:00:00)-Water Temperature (C)]]*OO[[#This Row],[8]]/SUM(OO[8])</f>
        <v>2.4862641758104396E-4</v>
      </c>
      <c r="K135" s="10">
        <f>3/24*OO[[#This Row],[67 (27JUN1985 06:00:00)-Water Temperature (C)]]*OO[[#This Row],[9]]/SUM(OO[9])</f>
        <v>2.3055265419803907E-3</v>
      </c>
      <c r="L135" s="10">
        <f>3/24*OO[[#This Row],[68 (27JUN1985 09:00:00)-Water Temperature (C)]]*OO[[#This Row],[10]]/SUM(OO[10])</f>
        <v>4.8178196740568452E-3</v>
      </c>
      <c r="M135" s="10">
        <f>3/24*OO[[#This Row],[69 (27JUN1985 12:00:00)-Water Temperature (C)]]*OO[[#This Row],[11]]/SUM(OO[11])</f>
        <v>3.4403434745339028E-3</v>
      </c>
      <c r="N135" s="10">
        <f>3/24*OO[[#This Row],[70 (27JUN1985 15:00:00)-Water Temperature (C)]]*OO[[#This Row],[12]]/SUM(OO[12])</f>
        <v>1.096907167889378E-3</v>
      </c>
      <c r="O135" s="10">
        <f>3/24*OO[[#This Row],[71 (27JUN1985 18:00:00)-Water Temperature (C)]]*OO[[#This Row],[13]]/SUM(OO[13])</f>
        <v>1.958586241725606E-4</v>
      </c>
      <c r="P135" s="10">
        <f>3/24*OO[[#This Row],[72 (27JUN1985 21:00:00)-Water Temperature (C)]]*OO[[#This Row],[14]]/SUM(OO[14])</f>
        <v>2.4864213627091556E-5</v>
      </c>
      <c r="Q135" s="10">
        <f>3/24*OO[[#This Row],[73 (28JUN1985 00:00:00)-Water Temperature (C)]]*OO[[#This Row],[15]]/SUM(OO[15])</f>
        <v>4.583928114837439E-6</v>
      </c>
      <c r="R135" s="10">
        <f>3/24*OO[[#This Row],[74 (28JUN1985 03:00:00)-Water Temperature (C)]]*OO[[#This Row],[16]]/SUM(OO[16])</f>
        <v>2.4982783855941895E-6</v>
      </c>
      <c r="S135" s="10">
        <f>3/24*OO[[#This Row],[75 (28JUN1985 06:00:00)-Water Temperature (C)]]*OO[[#This Row],[17]]/SUM(OO[17])</f>
        <v>2.0738362602193051E-6</v>
      </c>
      <c r="T135" s="10">
        <f>3/24*OO[[#This Row],[76 (28JUN1985 09:00:00)-Water Temperature (C)]]*OO[[#This Row],[18]]/SUM(OO[18])</f>
        <v>1.9521048185525533E-6</v>
      </c>
      <c r="U135" s="10">
        <f>3/24*OO[[#This Row],[77 (28JUN1985 12:00:00)-Water Temperature (C)]]*OO[[#This Row],[19]]/SUM(OO[19])</f>
        <v>2.0780822592486399E-6</v>
      </c>
      <c r="V135" s="10">
        <f>3/24000000*OO[[#This Row],[78 (28JUN1985 15:00:00)-Water Temperature (C)]]*OO[[#This Row],[20]]</f>
        <v>2.2211809236960001E-6</v>
      </c>
      <c r="W135" s="10">
        <f>3/24000000*OO[[#This Row],[79 (28JUN1985 18:00:00)-Water Temperature (C)]]*OO[[#This Row],[21]]</f>
        <v>2.2397785779357497E-6</v>
      </c>
      <c r="X135" s="10">
        <f>3/24000000*OO[[#This Row],[80 (28JUN1985 21:00:00)-Water Temperature (C)]]*OO[[#This Row],[22]]</f>
        <v>2.072760114665625E-6</v>
      </c>
      <c r="Y135" s="10">
        <f>3/24000000*OO[[#This Row],[81 (29JUN1985 00:00:00)-Water Temperature (C)]]*OO[[#This Row],[23]]</f>
        <v>1.8307044675683751E-6</v>
      </c>
      <c r="Z135" s="10">
        <f>3/24000000*OO[[#This Row],[82 (29JUN1985 03:00:00)-Water Temperature (C)]]*OO[[#This Row],[24]]</f>
        <v>1.5754626479030001E-6</v>
      </c>
      <c r="AA135" s="10">
        <f>3/24000000*OO[[#This Row],[83 (29JUN1985 06:00:00)-Water Temperature (C)]]*OO[[#This Row],[25]]</f>
        <v>1.3473149288481249E-6</v>
      </c>
      <c r="AB135" s="10">
        <f>3/24000000*OO[[#This Row],[84 (29JUN1985 09:00:00)-Water Temperature (C)]]*OO[[#This Row],[26]]</f>
        <v>1.1743290072640001E-6</v>
      </c>
      <c r="AC135" s="10">
        <f>3/24000000*OO[[#This Row],[85 (29JUN1985 12:00:00)-Water Temperature (C)]]*OO[[#This Row],[27]]</f>
        <v>1.0656738397287502E-6</v>
      </c>
      <c r="AD135" s="10">
        <f>3/24000000*OO[[#This Row],[86 (29JUN1985 15:00:00)-Water Temperature (C)]]*OO[[#This Row],[28]]</f>
        <v>9.7672027104374994E-7</v>
      </c>
      <c r="AE135" s="10">
        <f>3/24000000*OO[[#This Row],[88 (29JUN1985 21:00:00)-Water Temperature (C)]]*OO[[#This Row],[30]]</f>
        <v>8.0640821930900003E-7</v>
      </c>
      <c r="AF135" s="10">
        <f>3/24000000*OO[[#This Row],[88 (29JUN1985 21:00:00)-Water Temperature (C)]]*OO[[#This Row],[30]]</f>
        <v>8.0640821930900003E-7</v>
      </c>
      <c r="AG135" s="10">
        <f>3/24000000*OO[[#This Row],[89 (30JUN1985 00:00:00)-Water Temperature (C)]]*OO[[#This Row],[31]]</f>
        <v>7.0023800825599993E-7</v>
      </c>
      <c r="AH135" s="10">
        <f>3/24000000*OO[[#This Row],[90 (30JUN1985 03:00:00)-Water Temperature (C)]]*OO[[#This Row],[32]]</f>
        <v>6.0084082182224991E-7</v>
      </c>
      <c r="AI135" s="10">
        <f>3/24000000*OO[[#This Row],[91 (30JUN1985 06:00:00)-Water Temperature (C)]]*OO[[#This Row],[33]]</f>
        <v>5.1441069007299997E-7</v>
      </c>
      <c r="AJ135" s="10">
        <f>3/24000000*OO[[#This Row],[92 (30JUN1985 09:00:00)-Water Temperature (C)]]*OO[[#This Row],[34]]</f>
        <v>4.6065591589250004E-7</v>
      </c>
      <c r="AK135" s="10">
        <f>3/24000000*OO[[#This Row],[93 (30JUN1985 12:00:00)-Water Temperature (C)]]*OO[[#This Row],[35]]</f>
        <v>4.2658220532800001E-7</v>
      </c>
      <c r="AL135" s="10">
        <f>3/24000000*OO[[#This Row],[94 (30JUN1985 15:00:00)-Water Temperature (C)]]*OO[[#This Row],[36]]</f>
        <v>3.9325799642874997E-7</v>
      </c>
      <c r="AM135" s="10">
        <f>3/24000000*OO[[#This Row],[95 (30JUN1985 18:00:00)-Water Temperature (C)]]*OO[[#This Row],[37]]</f>
        <v>3.647920889504999E-7</v>
      </c>
      <c r="AN135" s="10">
        <f>3/24000000*OO[[#This Row],[96 (30JUN1985 21:00:00)-Water Temperature (C)]]*OO[[#This Row],[38]]</f>
        <v>3.3160122984237494E-7</v>
      </c>
      <c r="AO135" s="10">
        <f>3/24000000*OO[[#This Row],[97 (01JUL1985 00:00:00)-Water Temperature (C)]]*OO[[#This Row],[39]]</f>
        <v>2.8753431934400002E-7</v>
      </c>
      <c r="AP135" s="10">
        <f>3/24000000*OO[[#This Row],[98 (01JUL1985 03:00:00)-Water Temperature (C)]]*OO[[#This Row],[40]]</f>
        <v>2.4660423643149998E-7</v>
      </c>
      <c r="AQ135" s="10">
        <f>3/24000000*OO[[#This Row],[99 (01JUL1985 06:00:00)-Water Temperature (C)]]*OO[[#This Row],[41]]</f>
        <v>2.1201741323312499E-7</v>
      </c>
      <c r="AR135" s="10">
        <f>3/24000000*OO[[#This Row],[100 (01JUL1985 09:00:00)-Water Temperature (C)]]*OO[[#This Row],[42]]</f>
        <v>1.90388014060475E-7</v>
      </c>
      <c r="AS135" s="10">
        <f>3/24000000*OO[[#This Row],[101 (01JUL1985 12:00:00)-Water Temperature (C)]]*OO[[#This Row],[43]]</f>
        <v>1.75492164238825E-7</v>
      </c>
      <c r="AT135" s="10">
        <f>3/24000000*OO[[#This Row],[102 (01JUL1985 15:00:00)-Water Temperature (C)]]*OO[[#This Row],[44]]</f>
        <v>1.6333054915200001E-7</v>
      </c>
      <c r="AU135" s="10">
        <f>3/24000000*OO[[#This Row],[103 (01JUL1985 18:00:00)-Water Temperature (C)]]*OO[[#This Row],[45]]</f>
        <v>1.4917751233635E-7</v>
      </c>
      <c r="AV135" s="10">
        <f>3/24000000*OO[[#This Row],[104 (01JUL1985 21:00:00)-Water Temperature (C)]]*OO[[#This Row],[46]]</f>
        <v>1.2822277103062499E-7</v>
      </c>
      <c r="AW135" s="10">
        <f>3/24000000*OO[[#This Row],[105 (02JUL1985 00:00:00)-Water Temperature (C)]]*OO[[#This Row],[47]]</f>
        <v>1.0361205516675001E-7</v>
      </c>
      <c r="AX135" s="10">
        <f>3/24000000*OO[[#This Row],[106 (02JUL1985 03:00:00)-Water Temperature (C)]]*OO[[#This Row],[48]]</f>
        <v>8.2671239793999982E-8</v>
      </c>
      <c r="AY135" s="10">
        <f>3/24000000*OO[[#This Row],[107 (02JUL1985 06:00:00)-Water Temperature (C)]]*OO[[#This Row],[49]]</f>
        <v>6.6846828475350007E-8</v>
      </c>
      <c r="AZ135" s="10">
        <f>3/24000000*OO[[#This Row],[108 (02JUL1985 09:00:00)-Water Temperature (C)]]*OO[[#This Row],[50]]</f>
        <v>5.7980537049999994E-8</v>
      </c>
      <c r="BA135" s="10">
        <f>3/24000000*OO[[#This Row],[109 (02JUL1985 12:00:00)-Water Temperature (C)]]*OO[[#This Row],[51]]</f>
        <v>5.2663336170962504E-8</v>
      </c>
      <c r="BB135" s="10">
        <f>3/24000000*OO[[#This Row],[110 (02JUL1985 15:00:00)-Water Temperature (C)]]*OO[[#This Row],[52]]</f>
        <v>4.9014744111999994E-8</v>
      </c>
      <c r="BC135" s="10">
        <f>3/24000000*OO[[#This Row],[111 (02JUL1985 18:00:00)-Water Temperature (C)]]*OO[[#This Row],[53]]</f>
        <v>4.4519133644550002E-8</v>
      </c>
      <c r="BD135" s="10">
        <f>3/24000000*OO[[#This Row],[112 (02JUL1985 21:00:00)-Water Temperature (C)]]*OO[[#This Row],[54]]</f>
        <v>3.7495854938199997E-8</v>
      </c>
      <c r="BE135" s="10">
        <f>3/24000000*OO[[#This Row],[113 (03JUL1985 00:00:00)-Water Temperature (C)]]*OO[[#This Row],[55]]</f>
        <v>2.87622735544375E-8</v>
      </c>
      <c r="BF135" s="10">
        <f>3/24000000*OO[[#This Row],[114 (03JUL1985 03:00:00)-Water Temperature (C)]]*OO[[#This Row],[56]]</f>
        <v>2.1174689858942505E-8</v>
      </c>
      <c r="BG135" s="10">
        <f>3/24000000*OO[[#This Row],[115 (03JUL1985 06:00:00)-Water Temperature (C)]]*OO[[#This Row],[57]]</f>
        <v>1.5701175619729997E-8</v>
      </c>
      <c r="BH135" s="10">
        <f>3/24000000*OO[[#This Row],[116 (03JUL1985 09:00:00)-Water Temperature (C)]]*OO[[#This Row],[58]]</f>
        <v>1.2603507957631247E-8</v>
      </c>
      <c r="BI135" s="10">
        <f>3/24000000*OO[[#This Row],[117 (03JUL1985 12:00:00)-Water Temperature (C)]]*OO[[#This Row],[59]]</f>
        <v>1.0497343992135001E-8</v>
      </c>
      <c r="BJ135" s="10">
        <f>3/24000000*OO[[#This Row],[118 (03JUL1985 15:00:00)-Water Temperature (C)]]*OO[[#This Row],[60]]</f>
        <v>9.4670959007099994E-9</v>
      </c>
      <c r="BK135" s="10">
        <f>3/24000000*OO[[#This Row],[119 (03JUL1985 18:00:00)-Water Temperature (C)]]*OO[[#This Row],[61]]</f>
        <v>8.809609977710001E-9</v>
      </c>
      <c r="BL135" s="10">
        <f>3/24000000*OO[[#This Row],[120 (03JUL1985 21:00:00)-Water Temperature (C)]]*OO[[#This Row],[62]]</f>
        <v>8.0045586448799988E-9</v>
      </c>
      <c r="BM135" s="10">
        <f>3/24000000*OO[[#This Row],[121 (04JUL1985 00:00:00)-Water Temperature (C)]]*OO[[#This Row],[63]]</f>
        <v>6.9955580374687497E-9</v>
      </c>
      <c r="BN135" s="10">
        <f>3/24000000*OO[[#This Row],[122 (04JUL1985 03:00:00)-Water Temperature (C)]]*OO[[#This Row],[64]]</f>
        <v>6.0650350563499988E-9</v>
      </c>
      <c r="BO135" s="10">
        <f>3/24000000*OO[[#This Row],[123 (04JUL1985 06:00:00)-Water Temperature (C)]]*OO[[#This Row],[65]]</f>
        <v>5.3170595603562497E-9</v>
      </c>
      <c r="BP135" s="10">
        <f>3/24000000*OO[[#This Row],[124 (04JUL1985 09:00:00)-Water Temperature (C)]]*OO[[#This Row],[66]]</f>
        <v>4.936316983823749E-9</v>
      </c>
      <c r="BQ135" s="10">
        <f>3/24000000*OO[[#This Row],[125 (04JUL1985 12:00:00)-Water Temperature (C)]]*OO[[#This Row],[67]]</f>
        <v>4.7537178996299998E-9</v>
      </c>
      <c r="BR135" s="10">
        <f>3/24000000*OO[[#This Row],[126 (04JUL1985 15:00:00)-Water Temperature (C)]]*OO[[#This Row],[68]]</f>
        <v>4.6763768494662503E-9</v>
      </c>
      <c r="BS135" s="10">
        <f>3/24000000*OO[[#This Row],[127 (04JUL1985 18:00:00)-Water Temperature (C)]]*OO[[#This Row],[69]]</f>
        <v>4.5641097419625E-9</v>
      </c>
      <c r="BT135" s="10">
        <f>3/24000000*OO[[#This Row],[128 (04JUL1985 21:00:00)-Water Temperature (C)]]*OO[[#This Row],[70]]</f>
        <v>4.1881627917299994E-9</v>
      </c>
      <c r="BU135" s="10">
        <f>3/24000000*OO[[#This Row],[129 (05JUL1985 00:00:00)-Water Temperature (C)]]*OO[[#This Row],[71]]</f>
        <v>3.5618087511312495E-9</v>
      </c>
      <c r="BV135" s="10">
        <f>3/24000000*OO[[#This Row],[130 (05JUL1985 03:00:00)-Water Temperature (C)]]*OO[[#This Row],[72]]</f>
        <v>2.9623924946687495E-9</v>
      </c>
      <c r="BW135" s="10">
        <f>3/24000000*OO[[#This Row],[131 (05JUL1985 06:00:00)-Water Temperature (C)]]*OO[[#This Row],[73]]</f>
        <v>2.5067715785249997E-9</v>
      </c>
      <c r="BX135" s="10">
        <f>3/24000000*OO[[#This Row],[132 (05JUL1985 09:00:00)-Water Temperature (C)]]*OO[[#This Row],[74]]</f>
        <v>2.2599494202989999E-9</v>
      </c>
      <c r="BY135" s="10">
        <f>3/24000000*OO[[#This Row],[133 (05JUL1985 12:00:00)-Water Temperature (C)]]*OO[[#This Row],[75]]</f>
        <v>2.1453503663279997E-9</v>
      </c>
      <c r="BZ135" s="10">
        <f>3/24000000*OO[[#This Row],[134 (05JUL1985 15:00:00)-Water Temperature (C)]]*OO[[#This Row],[76]]</f>
        <v>2.1055797669899999E-9</v>
      </c>
      <c r="CA135" s="10">
        <f>3/24000000*OO[[#This Row],[135 (05JUL1985 18:00:00)-Water Temperature (C)]]*OO[[#This Row],[77]]</f>
        <v>2.1890240510702497E-9</v>
      </c>
      <c r="CB135" s="10">
        <f>3/24000000*OO[[#This Row],[136 (05JUL1985 21:00:00)-Water Temperature (C)]]*OO[[#This Row],[78]]</f>
        <v>2.356889749062E-9</v>
      </c>
      <c r="CC135" s="10">
        <f>3/24000000*OO[[#This Row],[137 (06JUL1985 00:00:00)-Water Temperature (C)]]*OO[[#This Row],[79]]</f>
        <v>2.53952377506625E-9</v>
      </c>
      <c r="CD135" s="10">
        <f>3/24000000*OO[[#This Row],[138 (06JUL1985 03:00:00)-Water Temperature (C)]]*OO[[#This Row],[80]]</f>
        <v>2.6366819881599996E-9</v>
      </c>
      <c r="CE135" s="10">
        <f>3/24000000*OO[[#This Row],[139 (06JUL1985 06:00:00)-Water Temperature (C)]]*OO[[#This Row],[81]]</f>
        <v>2.6419620384850003E-9</v>
      </c>
      <c r="CF135" s="10">
        <f>3/24000000*OO[[#This Row],[140 (06JUL1985 09:00:00)-Water Temperature (C)]]*OO[[#This Row],[82]]</f>
        <v>2.6582503620337496E-9</v>
      </c>
      <c r="CG135" s="10">
        <f>3/24000000*OO[[#This Row],[141 (06JUL1985 12:00:00)-Water Temperature (C)]]*OO[[#This Row],[83]]</f>
        <v>2.67199200274E-9</v>
      </c>
      <c r="CH135" s="10">
        <f>3/24000000*OO[[#This Row],[142 (06JUL1985 15:00:00)-Water Temperature (C)]]*OO[[#This Row],[84]]</f>
        <v>2.6925875102249997E-9</v>
      </c>
      <c r="CI135" s="10">
        <f>3/24000000*OO[[#This Row],[143 (06JUL1985 18:00:00)-Water Temperature (C)]]*OO[[#This Row],[85]]</f>
        <v>2.6861143403499998E-9</v>
      </c>
      <c r="CJ135" s="10">
        <f>3/24000000*OO[[#This Row],[144 (06JUL1985 21:00:00)-Water Temperature (C)]]*OO[[#This Row],[86]]</f>
        <v>2.60412179286525E-9</v>
      </c>
      <c r="CK135" s="10">
        <f>3/24000000*OO[[#This Row],[145 (07JUL1985 00:00:00)-Water Temperature (C)]]*OO[[#This Row],[87]]</f>
        <v>2.392555276254E-9</v>
      </c>
      <c r="CL135" s="10">
        <f>3/24000000*OO[[#This Row],[146 (07JUL1985 03:00:00)-Water Temperature (C)]]*OO[[#This Row],[88]]</f>
        <v>2.1638658064024997E-9</v>
      </c>
      <c r="CM135" s="10">
        <f>3/24000000*OO[[#This Row],[147 (07JUL1985 06:00:00)-Water Temperature (C)]]*OO[[#This Row],[89]]</f>
        <v>1.9600502897219998E-9</v>
      </c>
      <c r="CN135" s="10">
        <f>3/24000000*OO[[#This Row],[148 (07JUL1985 09:00:00)-Water Temperature (C)]]*OO[[#This Row],[90]]</f>
        <v>1.8356116103925001E-9</v>
      </c>
      <c r="CO135" s="10">
        <f>3/24000000*OO[[#This Row],[149 (07JUL1985 12:00:00)-Water Temperature (C)]]*OO[[#This Row],[91]]</f>
        <v>1.7937483328224998E-9</v>
      </c>
      <c r="CP135" s="10">
        <f>3/24000000*OO[[#This Row],[150 (07JUL1985 15:00:00)-Water Temperature (C)]]*OO[[#This Row],[92]]</f>
        <v>1.7937483328224998E-9</v>
      </c>
      <c r="CQ135" s="10">
        <f>3/24000000*OO[[#This Row],[151 (07JUL1985 18:00:00)-Water Temperature (C)]]*OO[[#This Row],[93]]</f>
        <v>1.7937483328224998E-9</v>
      </c>
      <c r="CR135" s="10">
        <f>3/24000000*OO[[#This Row],[152 (07JUL1985 21:00:00)-Water Temperature (C)]]*OO[[#This Row],[94]]</f>
        <v>1.7937483328224998E-9</v>
      </c>
      <c r="CS135" s="10">
        <f>3/24000000*OO[[#This Row],[153 (08JUL1985 00:00:00)-Water Temperature (C)]]*OO[[#This Row],[95]]</f>
        <v>1.7937483328224998E-9</v>
      </c>
      <c r="CT135" s="10">
        <f>3/24000000*OO[[#This Row],[154 (08JUL1985 03:00:00)-Water Temperature (C)]]*OO[[#This Row],[96]]</f>
        <v>1.7937483328224998E-9</v>
      </c>
      <c r="CU135" s="10">
        <f>3/24000000*OO[[#This Row],[155 (08JUL1985 06:00:00)-Water Temperature (C)]]*OO[[#This Row],[97]]</f>
        <v>1.7937483328224998E-9</v>
      </c>
      <c r="CV135" s="10">
        <f>3/24000000*OO[[#This Row],[156 (08JUL1985 09:00:00)-Water Temperature (C)]]*OO[[#This Row],[98]]</f>
        <v>1.7937483328224998E-9</v>
      </c>
      <c r="CW135" s="10">
        <f>3/24000000*OO[[#This Row],[157 (08JUL1985 12:00:00)-Water Temperature (C)]]*OO[[#This Row],[99]]</f>
        <v>1.7937483328224998E-9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4.47884217339945E-33</v>
      </c>
      <c r="G136" s="10">
        <f>3/24*OO[[#This Row],[63 (26JUN1985 18:00:00)-Water Temperature (C)]]*OO[[#This Row],[5]]/SUM(OO[5])</f>
        <v>2.3280066934742268E-21</v>
      </c>
      <c r="H136" s="10">
        <f>3/24*OO[[#This Row],[64 (26JUN1985 21:00:00)-Water Temperature (C)]]*OO[[#This Row],[6]]/SUM(OO[6])</f>
        <v>6.2189920315213804E-10</v>
      </c>
      <c r="I136" s="10">
        <f>3/24*OO[[#This Row],[65 (27JUN1985 00:00:00)-Water Temperature (C)]]*OO[[#This Row],[7]]/SUM(OO[7])</f>
        <v>6.3693679006843344E-6</v>
      </c>
      <c r="J136" s="10">
        <f>3/24*OO[[#This Row],[66 (27JUN1985 03:00:00)-Water Temperature (C)]]*OO[[#This Row],[8]]/SUM(OO[8])</f>
        <v>6.122172101393087E-4</v>
      </c>
      <c r="K136" s="10">
        <f>3/24*OO[[#This Row],[67 (27JUN1985 06:00:00)-Water Temperature (C)]]*OO[[#This Row],[9]]/SUM(OO[9])</f>
        <v>5.7714937332393884E-3</v>
      </c>
      <c r="L136" s="10">
        <f>3/24*OO[[#This Row],[68 (27JUN1985 09:00:00)-Water Temperature (C)]]*OO[[#This Row],[10]]/SUM(OO[10])</f>
        <v>1.2212251486839788E-2</v>
      </c>
      <c r="M136" s="10">
        <f>3/24*OO[[#This Row],[69 (27JUN1985 12:00:00)-Water Temperature (C)]]*OO[[#This Row],[11]]/SUM(OO[11])</f>
        <v>8.8079103453535222E-3</v>
      </c>
      <c r="N136" s="10">
        <f>3/24*OO[[#This Row],[70 (27JUN1985 15:00:00)-Water Temperature (C)]]*OO[[#This Row],[12]]/SUM(OO[12])</f>
        <v>2.8306808119750657E-3</v>
      </c>
      <c r="O136" s="10">
        <f>3/24*OO[[#This Row],[71 (27JUN1985 18:00:00)-Water Temperature (C)]]*OO[[#This Row],[13]]/SUM(OO[13])</f>
        <v>5.0835173525123098E-4</v>
      </c>
      <c r="P136" s="10">
        <f>3/24*OO[[#This Row],[72 (27JUN1985 21:00:00)-Water Temperature (C)]]*OO[[#This Row],[14]]/SUM(OO[14])</f>
        <v>6.4646142385384086E-5</v>
      </c>
      <c r="Q136" s="10">
        <f>3/24*OO[[#This Row],[73 (28JUN1985 00:00:00)-Water Temperature (C)]]*OO[[#This Row],[15]]/SUM(OO[15])</f>
        <v>1.1788684985767168E-5</v>
      </c>
      <c r="R136" s="10">
        <f>3/24*OO[[#This Row],[74 (28JUN1985 03:00:00)-Water Temperature (C)]]*OO[[#This Row],[16]]/SUM(OO[16])</f>
        <v>6.3614541405006093E-6</v>
      </c>
      <c r="S136" s="10">
        <f>3/24*OO[[#This Row],[75 (28JUN1985 06:00:00)-Water Temperature (C)]]*OO[[#This Row],[17]]/SUM(OO[17])</f>
        <v>5.2707270632023238E-6</v>
      </c>
      <c r="T136" s="10">
        <f>3/24*OO[[#This Row],[76 (28JUN1985 09:00:00)-Water Temperature (C)]]*OO[[#This Row],[18]]/SUM(OO[18])</f>
        <v>4.9545836638075905E-6</v>
      </c>
      <c r="U136" s="10">
        <f>3/24*OO[[#This Row],[77 (28JUN1985 12:00:00)-Water Temperature (C)]]*OO[[#This Row],[19]]/SUM(OO[19])</f>
        <v>5.269352439068878E-6</v>
      </c>
      <c r="V136" s="10">
        <f>3/24000000*OO[[#This Row],[78 (28JUN1985 15:00:00)-Water Temperature (C)]]*OO[[#This Row],[20]]</f>
        <v>5.6340800950675004E-6</v>
      </c>
      <c r="W136" s="10">
        <f>3/24000000*OO[[#This Row],[79 (28JUN1985 18:00:00)-Water Temperature (C)]]*OO[[#This Row],[21]]</f>
        <v>5.6853578978437506E-6</v>
      </c>
      <c r="X136" s="10">
        <f>3/24000000*OO[[#This Row],[80 (28JUN1985 21:00:00)-Water Temperature (C)]]*OO[[#This Row],[22]]</f>
        <v>5.2649225763187494E-6</v>
      </c>
      <c r="Y136" s="10">
        <f>3/24000000*OO[[#This Row],[81 (29JUN1985 00:00:00)-Water Temperature (C)]]*OO[[#This Row],[23]]</f>
        <v>4.6522003920000007E-6</v>
      </c>
      <c r="Z136" s="10">
        <f>3/24000000*OO[[#This Row],[82 (29JUN1985 03:00:00)-Water Temperature (C)]]*OO[[#This Row],[24]]</f>
        <v>4.0039165753462497E-6</v>
      </c>
      <c r="AA136" s="10">
        <f>3/24000000*OO[[#This Row],[83 (29JUN1985 06:00:00)-Water Temperature (C)]]*OO[[#This Row],[25]]</f>
        <v>3.4237453287350002E-6</v>
      </c>
      <c r="AB136" s="10">
        <f>3/24000000*OO[[#This Row],[84 (29JUN1985 09:00:00)-Water Temperature (C)]]*OO[[#This Row],[26]]</f>
        <v>2.9830445065749998E-6</v>
      </c>
      <c r="AC136" s="10">
        <f>3/24000000*OO[[#This Row],[85 (29JUN1985 12:00:00)-Water Temperature (C)]]*OO[[#This Row],[27]]</f>
        <v>2.7062719825199995E-6</v>
      </c>
      <c r="AD136" s="10">
        <f>3/24000000*OO[[#This Row],[86 (29JUN1985 15:00:00)-Water Temperature (C)]]*OO[[#This Row],[28]]</f>
        <v>2.4800337875437505E-6</v>
      </c>
      <c r="AE136" s="10">
        <f>3/24000000*OO[[#This Row],[88 (29JUN1985 21:00:00)-Water Temperature (C)]]*OO[[#This Row],[30]]</f>
        <v>2.0476479689779999E-6</v>
      </c>
      <c r="AF136" s="10">
        <f>3/24000000*OO[[#This Row],[88 (29JUN1985 21:00:00)-Water Temperature (C)]]*OO[[#This Row],[30]]</f>
        <v>2.0476479689779999E-6</v>
      </c>
      <c r="AG136" s="10">
        <f>3/24000000*OO[[#This Row],[89 (30JUN1985 00:00:00)-Water Temperature (C)]]*OO[[#This Row],[31]]</f>
        <v>1.7782921409294999E-6</v>
      </c>
      <c r="AH136" s="10">
        <f>3/24000000*OO[[#This Row],[90 (30JUN1985 03:00:00)-Water Temperature (C)]]*OO[[#This Row],[32]]</f>
        <v>1.525917313152375E-6</v>
      </c>
      <c r="AI136" s="10">
        <f>3/24000000*OO[[#This Row],[91 (30JUN1985 06:00:00)-Water Temperature (C)]]*OO[[#This Row],[33]]</f>
        <v>1.3061075842468746E-6</v>
      </c>
      <c r="AJ136" s="10">
        <f>3/24000000*OO[[#This Row],[92 (30JUN1985 09:00:00)-Water Temperature (C)]]*OO[[#This Row],[34]]</f>
        <v>1.168762344796E-6</v>
      </c>
      <c r="AK136" s="10">
        <f>3/24000000*OO[[#This Row],[93 (30JUN1985 12:00:00)-Water Temperature (C)]]*OO[[#This Row],[35]]</f>
        <v>1.0818727102374999E-6</v>
      </c>
      <c r="AL136" s="10">
        <f>3/24000000*OO[[#This Row],[94 (30JUN1985 15:00:00)-Water Temperature (C)]]*OO[[#This Row],[36]]</f>
        <v>9.9717465240250001E-7</v>
      </c>
      <c r="AM136" s="10">
        <f>3/24000000*OO[[#This Row],[95 (30JUN1985 18:00:00)-Water Temperature (C)]]*OO[[#This Row],[37]]</f>
        <v>9.2469956375074999E-7</v>
      </c>
      <c r="AN136" s="10">
        <f>3/24000000*OO[[#This Row],[96 (30JUN1985 21:00:00)-Water Temperature (C)]]*OO[[#This Row],[38]]</f>
        <v>8.4055722587212492E-7</v>
      </c>
      <c r="AO136" s="10">
        <f>3/24000000*OO[[#This Row],[97 (01JUL1985 00:00:00)-Water Temperature (C)]]*OO[[#This Row],[39]]</f>
        <v>7.2894772514875003E-7</v>
      </c>
      <c r="AP136" s="10">
        <f>3/24000000*OO[[#This Row],[98 (01JUL1985 03:00:00)-Water Temperature (C)]]*OO[[#This Row],[40]]</f>
        <v>6.2508242632499992E-7</v>
      </c>
      <c r="AQ136" s="10">
        <f>3/24000000*OO[[#This Row],[99 (01JUL1985 06:00:00)-Water Temperature (C)]]*OO[[#This Row],[41]]</f>
        <v>5.3729598207649995E-7</v>
      </c>
      <c r="AR136" s="10">
        <f>3/24000000*OO[[#This Row],[100 (01JUL1985 09:00:00)-Water Temperature (C)]]*OO[[#This Row],[42]]</f>
        <v>4.8222398175637499E-7</v>
      </c>
      <c r="AS136" s="10">
        <f>3/24000000*OO[[#This Row],[101 (01JUL1985 12:00:00)-Water Temperature (C)]]*OO[[#This Row],[43]]</f>
        <v>4.4426782768049992E-7</v>
      </c>
      <c r="AT136" s="10">
        <f>3/24000000*OO[[#This Row],[102 (01JUL1985 15:00:00)-Water Temperature (C)]]*OO[[#This Row],[44]]</f>
        <v>4.1334371036762498E-7</v>
      </c>
      <c r="AU136" s="10">
        <f>3/24000000*OO[[#This Row],[103 (01JUL1985 18:00:00)-Water Temperature (C)]]*OO[[#This Row],[45]]</f>
        <v>3.7757044389900004E-7</v>
      </c>
      <c r="AV136" s="10">
        <f>3/24000000*OO[[#This Row],[104 (01JUL1985 21:00:00)-Water Temperature (C)]]*OO[[#This Row],[46]]</f>
        <v>3.2469112842812496E-7</v>
      </c>
      <c r="AW136" s="10">
        <f>3/24000000*OO[[#This Row],[105 (02JUL1985 00:00:00)-Water Temperature (C)]]*OO[[#This Row],[47]]</f>
        <v>2.6246274090399996E-7</v>
      </c>
      <c r="AX136" s="10">
        <f>3/24000000*OO[[#This Row],[106 (02JUL1985 03:00:00)-Water Temperature (C)]]*OO[[#This Row],[48]]</f>
        <v>2.0937389006668746E-7</v>
      </c>
      <c r="AY136" s="10">
        <f>3/24000000*OO[[#This Row],[107 (02JUL1985 06:00:00)-Water Temperature (C)]]*OO[[#This Row],[49]]</f>
        <v>1.6922725480989998E-7</v>
      </c>
      <c r="AZ136" s="10">
        <f>3/24000000*OO[[#This Row],[108 (02JUL1985 09:00:00)-Water Temperature (C)]]*OO[[#This Row],[50]]</f>
        <v>1.4663988467109999E-7</v>
      </c>
      <c r="BA136" s="10">
        <f>3/24000000*OO[[#This Row],[109 (02JUL1985 12:00:00)-Water Temperature (C)]]*OO[[#This Row],[51]]</f>
        <v>1.3309023477689998E-7</v>
      </c>
      <c r="BB136" s="10">
        <f>3/24000000*OO[[#This Row],[110 (02JUL1985 15:00:00)-Water Temperature (C)]]*OO[[#This Row],[52]]</f>
        <v>1.2383053796865E-7</v>
      </c>
      <c r="BC136" s="10">
        <f>3/24000000*OO[[#This Row],[111 (02JUL1985 18:00:00)-Water Temperature (C)]]*OO[[#This Row],[53]]</f>
        <v>1.125297316974375E-7</v>
      </c>
      <c r="BD136" s="10">
        <f>3/24000000*OO[[#This Row],[112 (02JUL1985 21:00:00)-Water Temperature (C)]]*OO[[#This Row],[54]]</f>
        <v>9.4891649785650002E-8</v>
      </c>
      <c r="BE136" s="10">
        <f>3/24000000*OO[[#This Row],[113 (03JUL1985 00:00:00)-Water Temperature (C)]]*OO[[#This Row],[55]]</f>
        <v>7.2882345215549991E-8</v>
      </c>
      <c r="BF136" s="10">
        <f>3/24000000*OO[[#This Row],[114 (03JUL1985 03:00:00)-Water Temperature (C)]]*OO[[#This Row],[56]]</f>
        <v>5.3676330880462495E-8</v>
      </c>
      <c r="BG136" s="10">
        <f>3/24000000*OO[[#This Row],[115 (03JUL1985 06:00:00)-Water Temperature (C)]]*OO[[#This Row],[57]]</f>
        <v>3.9786274843000003E-8</v>
      </c>
      <c r="BH136" s="10">
        <f>3/24000000*OO[[#This Row],[116 (03JUL1985 09:00:00)-Water Temperature (C)]]*OO[[#This Row],[58]]</f>
        <v>3.18955695921E-8</v>
      </c>
      <c r="BI136" s="10">
        <f>3/24000000*OO[[#This Row],[117 (03JUL1985 12:00:00)-Water Temperature (C)]]*OO[[#This Row],[59]]</f>
        <v>2.6540584127437496E-8</v>
      </c>
      <c r="BJ136" s="10">
        <f>3/24000000*OO[[#This Row],[118 (03JUL1985 15:00:00)-Water Temperature (C)]]*OO[[#This Row],[60]]</f>
        <v>2.3906462907712502E-8</v>
      </c>
      <c r="BK136" s="10">
        <f>3/24000000*OO[[#This Row],[119 (03JUL1985 18:00:00)-Water Temperature (C)]]*OO[[#This Row],[61]]</f>
        <v>2.2241621139356253E-8</v>
      </c>
      <c r="BL136" s="10">
        <f>3/24000000*OO[[#This Row],[120 (03JUL1985 21:00:00)-Water Temperature (C)]]*OO[[#This Row],[62]]</f>
        <v>2.0215472176383746E-8</v>
      </c>
      <c r="BM136" s="10">
        <f>3/24000000*OO[[#This Row],[121 (04JUL1985 00:00:00)-Water Temperature (C)]]*OO[[#This Row],[63]]</f>
        <v>1.7672536912368747E-8</v>
      </c>
      <c r="BN136" s="10">
        <f>3/24000000*OO[[#This Row],[122 (04JUL1985 03:00:00)-Water Temperature (C)]]*OO[[#This Row],[64]]</f>
        <v>1.5321164933474997E-8</v>
      </c>
      <c r="BO136" s="10">
        <f>3/24000000*OO[[#This Row],[123 (04JUL1985 06:00:00)-Water Temperature (C)]]*OO[[#This Row],[65]]</f>
        <v>1.3432625477722501E-8</v>
      </c>
      <c r="BP136" s="10">
        <f>3/24000000*OO[[#This Row],[124 (04JUL1985 09:00:00)-Water Temperature (C)]]*OO[[#This Row],[66]]</f>
        <v>1.2464882541272498E-8</v>
      </c>
      <c r="BQ136" s="10">
        <f>3/24000000*OO[[#This Row],[125 (04JUL1985 12:00:00)-Water Temperature (C)]]*OO[[#This Row],[67]]</f>
        <v>1.1998828444945001E-8</v>
      </c>
      <c r="BR136" s="10">
        <f>3/24000000*OO[[#This Row],[126 (04JUL1985 15:00:00)-Water Temperature (C)]]*OO[[#This Row],[68]]</f>
        <v>1.179970873921875E-8</v>
      </c>
      <c r="BS136" s="10">
        <f>3/24000000*OO[[#This Row],[127 (04JUL1985 18:00:00)-Water Temperature (C)]]*OO[[#This Row],[69]]</f>
        <v>1.1520478020924999E-8</v>
      </c>
      <c r="BT136" s="10">
        <f>3/24000000*OO[[#This Row],[128 (04JUL1985 21:00:00)-Water Temperature (C)]]*OO[[#This Row],[70]]</f>
        <v>1.0581517295444999E-8</v>
      </c>
      <c r="BU136" s="10">
        <f>3/24000000*OO[[#This Row],[129 (05JUL1985 00:00:00)-Water Temperature (C)]]*OO[[#This Row],[71]]</f>
        <v>9.0072548389200003E-9</v>
      </c>
      <c r="BV136" s="10">
        <f>3/24000000*OO[[#This Row],[130 (05JUL1985 03:00:00)-Water Temperature (C)]]*OO[[#This Row],[72]]</f>
        <v>7.4922220788937503E-9</v>
      </c>
      <c r="BW136" s="10">
        <f>3/24000000*OO[[#This Row],[131 (05JUL1985 06:00:00)-Water Temperature (C)]]*OO[[#This Row],[73]]</f>
        <v>6.3373776646699989E-9</v>
      </c>
      <c r="BX136" s="10">
        <f>3/24000000*OO[[#This Row],[132 (05JUL1985 09:00:00)-Water Temperature (C)]]*OO[[#This Row],[74]]</f>
        <v>5.7083984132499992E-9</v>
      </c>
      <c r="BY136" s="10">
        <f>3/24000000*OO[[#This Row],[133 (05JUL1985 12:00:00)-Water Temperature (C)]]*OO[[#This Row],[75]]</f>
        <v>5.4144617980250001E-9</v>
      </c>
      <c r="BZ136" s="10">
        <f>3/24000000*OO[[#This Row],[134 (05JUL1985 15:00:00)-Water Temperature (C)]]*OO[[#This Row],[76]]</f>
        <v>5.3094150858962493E-9</v>
      </c>
      <c r="CA136" s="10">
        <f>3/24000000*OO[[#This Row],[135 (05JUL1985 18:00:00)-Water Temperature (C)]]*OO[[#This Row],[77]]</f>
        <v>5.5132189402350003E-9</v>
      </c>
      <c r="CB136" s="10">
        <f>3/24000000*OO[[#This Row],[136 (05JUL1985 21:00:00)-Water Temperature (C)]]*OO[[#This Row],[78]]</f>
        <v>5.9316044013750002E-9</v>
      </c>
      <c r="CC136" s="10">
        <f>3/24000000*OO[[#This Row],[137 (06JUL1985 00:00:00)-Water Temperature (C)]]*OO[[#This Row],[79]]</f>
        <v>6.3929402466250002E-9</v>
      </c>
      <c r="CD136" s="10">
        <f>3/24000000*OO[[#This Row],[138 (06JUL1985 03:00:00)-Water Temperature (C)]]*OO[[#This Row],[80]]</f>
        <v>6.6429215788950005E-9</v>
      </c>
      <c r="CE136" s="10">
        <f>3/24000000*OO[[#This Row],[139 (06JUL1985 06:00:00)-Water Temperature (C)]]*OO[[#This Row],[81]]</f>
        <v>6.6615257399650002E-9</v>
      </c>
      <c r="CF136" s="10">
        <f>3/24000000*OO[[#This Row],[140 (06JUL1985 09:00:00)-Water Temperature (C)]]*OO[[#This Row],[82]]</f>
        <v>6.7049615082149991E-9</v>
      </c>
      <c r="CG136" s="10">
        <f>3/24000000*OO[[#This Row],[141 (06JUL1985 12:00:00)-Water Temperature (C)]]*OO[[#This Row],[83]]</f>
        <v>6.7409484722887496E-9</v>
      </c>
      <c r="CH136" s="10">
        <f>3/24000000*OO[[#This Row],[142 (06JUL1985 15:00:00)-Water Temperature (C)]]*OO[[#This Row],[84]]</f>
        <v>6.7927735051637492E-9</v>
      </c>
      <c r="CI136" s="10">
        <f>3/24000000*OO[[#This Row],[143 (06JUL1985 18:00:00)-Water Temperature (C)]]*OO[[#This Row],[85]]</f>
        <v>6.776423210689999E-9</v>
      </c>
      <c r="CJ136" s="10">
        <f>3/24000000*OO[[#This Row],[144 (06JUL1985 21:00:00)-Water Temperature (C)]]*OO[[#This Row],[86]]</f>
        <v>6.5717130774099998E-9</v>
      </c>
      <c r="CK136" s="10">
        <f>3/24000000*OO[[#This Row],[145 (07JUL1985 00:00:00)-Water Temperature (C)]]*OO[[#This Row],[87]]</f>
        <v>6.0409591574400003E-9</v>
      </c>
      <c r="CL136" s="10">
        <f>3/24000000*OO[[#This Row],[146 (07JUL1985 03:00:00)-Water Temperature (C)]]*OO[[#This Row],[88]]</f>
        <v>5.464204240215E-9</v>
      </c>
      <c r="CM136" s="10">
        <f>3/24000000*OO[[#This Row],[147 (07JUL1985 06:00:00)-Water Temperature (C)]]*OO[[#This Row],[89]]</f>
        <v>4.9494508811562491E-9</v>
      </c>
      <c r="CN136" s="10">
        <f>3/24000000*OO[[#This Row],[148 (07JUL1985 09:00:00)-Water Temperature (C)]]*OO[[#This Row],[90]]</f>
        <v>4.6334737871724996E-9</v>
      </c>
      <c r="CO136" s="10">
        <f>3/24000000*OO[[#This Row],[149 (07JUL1985 12:00:00)-Water Temperature (C)]]*OO[[#This Row],[91]]</f>
        <v>4.5249190560187496E-9</v>
      </c>
      <c r="CP136" s="10">
        <f>3/24000000*OO[[#This Row],[150 (07JUL1985 15:00:00)-Water Temperature (C)]]*OO[[#This Row],[92]]</f>
        <v>4.5249190560187496E-9</v>
      </c>
      <c r="CQ136" s="10">
        <f>3/24000000*OO[[#This Row],[151 (07JUL1985 18:00:00)-Water Temperature (C)]]*OO[[#This Row],[93]]</f>
        <v>4.5249190560187496E-9</v>
      </c>
      <c r="CR136" s="10">
        <f>3/24000000*OO[[#This Row],[152 (07JUL1985 21:00:00)-Water Temperature (C)]]*OO[[#This Row],[94]]</f>
        <v>4.5249190560187496E-9</v>
      </c>
      <c r="CS136" s="10">
        <f>3/24000000*OO[[#This Row],[153 (08JUL1985 00:00:00)-Water Temperature (C)]]*OO[[#This Row],[95]]</f>
        <v>4.5249190560187496E-9</v>
      </c>
      <c r="CT136" s="10">
        <f>3/24000000*OO[[#This Row],[154 (08JUL1985 03:00:00)-Water Temperature (C)]]*OO[[#This Row],[96]]</f>
        <v>4.5249190560187496E-9</v>
      </c>
      <c r="CU136" s="10">
        <f>3/24000000*OO[[#This Row],[155 (08JUL1985 06:00:00)-Water Temperature (C)]]*OO[[#This Row],[97]]</f>
        <v>4.5249190560187496E-9</v>
      </c>
      <c r="CV136" s="10">
        <f>3/24000000*OO[[#This Row],[156 (08JUL1985 09:00:00)-Water Temperature (C)]]*OO[[#This Row],[98]]</f>
        <v>4.5249190560187496E-9</v>
      </c>
      <c r="CW136" s="10">
        <f>3/24000000*OO[[#This Row],[157 (08JUL1985 12:00:00)-Water Temperature (C)]]*OO[[#This Row],[99]]</f>
        <v>4.5249190560187496E-9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9.885494367294589E-33</v>
      </c>
      <c r="G137" s="10">
        <f>3/24*OO[[#This Row],[63 (26JUN1985 18:00:00)-Water Temperature (C)]]*OO[[#This Row],[5]]/SUM(OO[5])</f>
        <v>5.4079975564791132E-21</v>
      </c>
      <c r="H137" s="10">
        <f>3/24*OO[[#This Row],[64 (26JUN1985 21:00:00)-Water Temperature (C)]]*OO[[#This Row],[6]]/SUM(OO[6])</f>
        <v>1.9136319520661528E-9</v>
      </c>
      <c r="I137" s="10">
        <f>3/24*OO[[#This Row],[65 (27JUN1985 00:00:00)-Water Temperature (C)]]*OO[[#This Row],[7]]/SUM(OO[7])</f>
        <v>2.651501535731943E-5</v>
      </c>
      <c r="J137" s="10">
        <f>3/24*OO[[#This Row],[66 (27JUN1985 03:00:00)-Water Temperature (C)]]*OO[[#This Row],[8]]/SUM(OO[8])</f>
        <v>2.8690738080891813E-3</v>
      </c>
      <c r="K137" s="10">
        <f>3/24*OO[[#This Row],[67 (27JUN1985 06:00:00)-Water Temperature (C)]]*OO[[#This Row],[9]]/SUM(OO[9])</f>
        <v>2.9312515804431623E-2</v>
      </c>
      <c r="L137" s="10">
        <f>3/24*OO[[#This Row],[68 (27JUN1985 09:00:00)-Water Temperature (C)]]*OO[[#This Row],[10]]/SUM(OO[10])</f>
        <v>6.5789933450234969E-2</v>
      </c>
      <c r="M137" s="10">
        <f>3/24*OO[[#This Row],[69 (27JUN1985 12:00:00)-Water Temperature (C)]]*OO[[#This Row],[11]]/SUM(OO[11])</f>
        <v>4.9666193975032469E-2</v>
      </c>
      <c r="N137" s="10">
        <f>3/24*OO[[#This Row],[70 (27JUN1985 15:00:00)-Water Temperature (C)]]*OO[[#This Row],[12]]/SUM(OO[12])</f>
        <v>1.6539525447086409E-2</v>
      </c>
      <c r="O137" s="10">
        <f>3/24*OO[[#This Row],[71 (27JUN1985 18:00:00)-Water Temperature (C)]]*OO[[#This Row],[13]]/SUM(OO[13])</f>
        <v>3.046894884495885E-3</v>
      </c>
      <c r="P137" s="10">
        <f>3/24*OO[[#This Row],[72 (27JUN1985 21:00:00)-Water Temperature (C)]]*OO[[#This Row],[14]]/SUM(OO[14])</f>
        <v>3.9050843714116178E-4</v>
      </c>
      <c r="Q137" s="10">
        <f>3/24*OO[[#This Row],[73 (28JUN1985 00:00:00)-Water Temperature (C)]]*OO[[#This Row],[15]]/SUM(OO[15])</f>
        <v>6.7998789800430306E-5</v>
      </c>
      <c r="R137" s="10">
        <f>3/24*OO[[#This Row],[74 (28JUN1985 03:00:00)-Water Temperature (C)]]*OO[[#This Row],[16]]/SUM(OO[16])</f>
        <v>3.5097611750352808E-5</v>
      </c>
      <c r="S137" s="10">
        <f>3/24*OO[[#This Row],[75 (28JUN1985 06:00:00)-Water Temperature (C)]]*OO[[#This Row],[17]]/SUM(OO[17])</f>
        <v>2.8837531801574184E-5</v>
      </c>
      <c r="T137" s="10">
        <f>3/24*OO[[#This Row],[76 (28JUN1985 09:00:00)-Water Temperature (C)]]*OO[[#This Row],[18]]/SUM(OO[18])</f>
        <v>2.6954337222388197E-5</v>
      </c>
      <c r="U137" s="10">
        <f>3/24*OO[[#This Row],[77 (28JUN1985 12:00:00)-Water Temperature (C)]]*OO[[#This Row],[19]]/SUM(OO[19])</f>
        <v>2.8550506714386697E-5</v>
      </c>
      <c r="V137" s="10">
        <f>3/24000000*OO[[#This Row],[78 (28JUN1985 15:00:00)-Water Temperature (C)]]*OO[[#This Row],[20]]</f>
        <v>3.0576613610737498E-5</v>
      </c>
      <c r="W137" s="10">
        <f>3/24000000*OO[[#This Row],[79 (28JUN1985 18:00:00)-Water Temperature (C)]]*OO[[#This Row],[21]]</f>
        <v>3.09579178313875E-5</v>
      </c>
      <c r="X137" s="10">
        <f>3/24000000*OO[[#This Row],[80 (28JUN1985 21:00:00)-Water Temperature (C)]]*OO[[#This Row],[22]]</f>
        <v>2.8759721172200002E-5</v>
      </c>
      <c r="Y137" s="10">
        <f>3/24000000*OO[[#This Row],[81 (29JUN1985 00:00:00)-Water Temperature (C)]]*OO[[#This Row],[23]]</f>
        <v>2.5460415533700002E-5</v>
      </c>
      <c r="Z137" s="10">
        <f>3/24000000*OO[[#This Row],[82 (29JUN1985 03:00:00)-Water Temperature (C)]]*OO[[#This Row],[24]]</f>
        <v>2.1923154370325001E-5</v>
      </c>
      <c r="AA137" s="10">
        <f>3/24000000*OO[[#This Row],[83 (29JUN1985 06:00:00)-Water Temperature (C)]]*OO[[#This Row],[25]]</f>
        <v>1.8742938911864998E-5</v>
      </c>
      <c r="AB137" s="10">
        <f>3/24000000*OO[[#This Row],[84 (29JUN1985 09:00:00)-Water Temperature (C)]]*OO[[#This Row],[26]]</f>
        <v>1.6309435672039998E-5</v>
      </c>
      <c r="AC137" s="10">
        <f>3/24000000*OO[[#This Row],[85 (29JUN1985 12:00:00)-Water Temperature (C)]]*OO[[#This Row],[27]]</f>
        <v>1.4779784236615E-5</v>
      </c>
      <c r="AD137" s="10">
        <f>3/24000000*OO[[#This Row],[86 (29JUN1985 15:00:00)-Water Temperature (C)]]*OO[[#This Row],[28]]</f>
        <v>1.3541180211625001E-5</v>
      </c>
      <c r="AE137" s="10">
        <f>3/24000000*OO[[#This Row],[88 (29JUN1985 21:00:00)-Water Temperature (C)]]*OO[[#This Row],[30]]</f>
        <v>1.1185264254911249E-5</v>
      </c>
      <c r="AF137" s="10">
        <f>3/24000000*OO[[#This Row],[88 (29JUN1985 21:00:00)-Water Temperature (C)]]*OO[[#This Row],[30]]</f>
        <v>1.1185264254911249E-5</v>
      </c>
      <c r="AG137" s="10">
        <f>3/24000000*OO[[#This Row],[89 (30JUN1985 00:00:00)-Water Temperature (C)]]*OO[[#This Row],[31]]</f>
        <v>9.7226141136524997E-6</v>
      </c>
      <c r="AH137" s="10">
        <f>3/24000000*OO[[#This Row],[90 (30JUN1985 03:00:00)-Water Temperature (C)]]*OO[[#This Row],[32]]</f>
        <v>8.3455144214400011E-6</v>
      </c>
      <c r="AI137" s="10">
        <f>3/24000000*OO[[#This Row],[91 (30JUN1985 06:00:00)-Water Temperature (C)]]*OO[[#This Row],[33]]</f>
        <v>7.1413850309962497E-6</v>
      </c>
      <c r="AJ137" s="10">
        <f>3/24000000*OO[[#This Row],[92 (30JUN1985 09:00:00)-Water Temperature (C)]]*OO[[#This Row],[34]]</f>
        <v>6.3759069501187492E-6</v>
      </c>
      <c r="AK137" s="10">
        <f>3/24000000*OO[[#This Row],[93 (30JUN1985 12:00:00)-Water Temperature (C)]]*OO[[#This Row],[35]]</f>
        <v>5.8955059827524986E-6</v>
      </c>
      <c r="AL137" s="10">
        <f>3/24000000*OO[[#This Row],[94 (30JUN1985 15:00:00)-Water Temperature (C)]]*OO[[#This Row],[36]]</f>
        <v>5.4334393198874995E-6</v>
      </c>
      <c r="AM137" s="10">
        <f>3/24000000*OO[[#This Row],[95 (30JUN1985 18:00:00)-Water Temperature (C)]]*OO[[#This Row],[37]]</f>
        <v>5.0358126939999998E-6</v>
      </c>
      <c r="AN137" s="10">
        <f>3/24000000*OO[[#This Row],[96 (30JUN1985 21:00:00)-Water Temperature (C)]]*OO[[#This Row],[38]]</f>
        <v>4.5798784877999993E-6</v>
      </c>
      <c r="AO137" s="10">
        <f>3/24000000*OO[[#This Row],[97 (01JUL1985 00:00:00)-Water Temperature (C)]]*OO[[#This Row],[39]]</f>
        <v>3.9767472456374996E-6</v>
      </c>
      <c r="AP137" s="10">
        <f>3/24000000*OO[[#This Row],[98 (01JUL1985 03:00:00)-Water Temperature (C)]]*OO[[#This Row],[40]]</f>
        <v>3.4098175118999997E-6</v>
      </c>
      <c r="AQ137" s="10">
        <f>3/24000000*OO[[#This Row],[99 (01JUL1985 06:00:00)-Water Temperature (C)]]*OO[[#This Row],[41]]</f>
        <v>2.9308620612599994E-6</v>
      </c>
      <c r="AR137" s="10">
        <f>3/24000000*OO[[#This Row],[100 (01JUL1985 09:00:00)-Water Temperature (C)]]*OO[[#This Row],[42]]</f>
        <v>2.6270795249375004E-6</v>
      </c>
      <c r="AS137" s="10">
        <f>3/24000000*OO[[#This Row],[101 (01JUL1985 12:00:00)-Water Temperature (C)]]*OO[[#This Row],[43]]</f>
        <v>2.4173188250399996E-6</v>
      </c>
      <c r="AT137" s="10">
        <f>3/24000000*OO[[#This Row],[102 (01JUL1985 15:00:00)-Water Temperature (C)]]*OO[[#This Row],[44]]</f>
        <v>2.2477061676585001E-6</v>
      </c>
      <c r="AU137" s="10">
        <f>3/24000000*OO[[#This Row],[103 (01JUL1985 18:00:00)-Water Temperature (C)]]*OO[[#This Row],[45]]</f>
        <v>2.0556686470634999E-6</v>
      </c>
      <c r="AV137" s="10">
        <f>3/24000000*OO[[#This Row],[104 (01JUL1985 21:00:00)-Water Temperature (C)]]*OO[[#This Row],[46]]</f>
        <v>1.7723053954874998E-6</v>
      </c>
      <c r="AW137" s="10">
        <f>3/24000000*OO[[#This Row],[105 (02JUL1985 00:00:00)-Water Temperature (C)]]*OO[[#This Row],[47]]</f>
        <v>1.4356360280968748E-6</v>
      </c>
      <c r="AX137" s="10">
        <f>3/24000000*OO[[#This Row],[106 (02JUL1985 03:00:00)-Water Temperature (C)]]*OO[[#This Row],[48]]</f>
        <v>1.14513938192525E-6</v>
      </c>
      <c r="AY137" s="10">
        <f>3/24000000*OO[[#This Row],[107 (02JUL1985 06:00:00)-Water Temperature (C)]]*OO[[#This Row],[49]]</f>
        <v>9.2459633212924996E-7</v>
      </c>
      <c r="AZ137" s="10">
        <f>3/24000000*OO[[#This Row],[108 (02JUL1985 09:00:00)-Water Temperature (C)]]*OO[[#This Row],[50]]</f>
        <v>7.9866888265499995E-7</v>
      </c>
      <c r="BA137" s="10">
        <f>3/24000000*OO[[#This Row],[109 (02JUL1985 12:00:00)-Water Temperature (C)]]*OO[[#This Row],[51]]</f>
        <v>7.2311292138999978E-7</v>
      </c>
      <c r="BB137" s="10">
        <f>3/24000000*OO[[#This Row],[110 (02JUL1985 15:00:00)-Water Temperature (C)]]*OO[[#This Row],[52]]</f>
        <v>6.7188051009062501E-7</v>
      </c>
      <c r="BC137" s="10">
        <f>3/24000000*OO[[#This Row],[111 (02JUL1985 18:00:00)-Water Temperature (C)]]*OO[[#This Row],[53]]</f>
        <v>6.1182628721012492E-7</v>
      </c>
      <c r="BD137" s="10">
        <f>3/24000000*OO[[#This Row],[112 (02JUL1985 21:00:00)-Water Temperature (C)]]*OO[[#This Row],[54]]</f>
        <v>5.1837764366999998E-7</v>
      </c>
      <c r="BE137" s="10">
        <f>3/24000000*OO[[#This Row],[113 (03JUL1985 00:00:00)-Water Temperature (C)]]*OO[[#This Row],[55]]</f>
        <v>4.0022340249599997E-7</v>
      </c>
      <c r="BF137" s="10">
        <f>3/24000000*OO[[#This Row],[114 (03JUL1985 03:00:00)-Water Temperature (C)]]*OO[[#This Row],[56]]</f>
        <v>2.9527001897512501E-7</v>
      </c>
      <c r="BG137" s="10">
        <f>3/24000000*OO[[#This Row],[115 (03JUL1985 06:00:00)-Water Temperature (C)]]*OO[[#This Row],[57]]</f>
        <v>2.1858687251099998E-7</v>
      </c>
      <c r="BH137" s="10">
        <f>3/24000000*OO[[#This Row],[116 (03JUL1985 09:00:00)-Water Temperature (C)]]*OO[[#This Row],[58]]</f>
        <v>1.7436677311477502E-7</v>
      </c>
      <c r="BI137" s="10">
        <f>3/24000000*OO[[#This Row],[117 (03JUL1985 12:00:00)-Water Temperature (C)]]*OO[[#This Row],[59]]</f>
        <v>1.4456671966012498E-7</v>
      </c>
      <c r="BJ137" s="10">
        <f>3/24000000*OO[[#This Row],[118 (03JUL1985 15:00:00)-Water Temperature (C)]]*OO[[#This Row],[60]]</f>
        <v>1.2966235573125001E-7</v>
      </c>
      <c r="BK137" s="10">
        <f>3/24000000*OO[[#This Row],[119 (03JUL1985 18:00:00)-Water Temperature (C)]]*OO[[#This Row],[61]]</f>
        <v>1.2046605312104998E-7</v>
      </c>
      <c r="BL137" s="10">
        <f>3/24000000*OO[[#This Row],[120 (03JUL1985 21:00:00)-Water Temperature (C)]]*OO[[#This Row],[62]]</f>
        <v>1.0958938542917498E-7</v>
      </c>
      <c r="BM137" s="10">
        <f>3/24000000*OO[[#This Row],[121 (04JUL1985 00:00:00)-Water Temperature (C)]]*OO[[#This Row],[63]]</f>
        <v>9.5944951883925002E-8</v>
      </c>
      <c r="BN137" s="10">
        <f>3/24000000*OO[[#This Row],[122 (04JUL1985 03:00:00)-Water Temperature (C)]]*OO[[#This Row],[64]]</f>
        <v>8.3168589830724995E-8</v>
      </c>
      <c r="BO137" s="10">
        <f>3/24000000*OO[[#This Row],[123 (04JUL1985 06:00:00)-Water Temperature (C)]]*OO[[#This Row],[65]]</f>
        <v>7.293019715228749E-8</v>
      </c>
      <c r="BP137" s="10">
        <f>3/24000000*OO[[#This Row],[124 (04JUL1985 09:00:00)-Water Temperature (C)]]*OO[[#This Row],[66]]</f>
        <v>6.7557596119575011E-8</v>
      </c>
      <c r="BQ137" s="10">
        <f>3/24000000*OO[[#This Row],[125 (04JUL1985 12:00:00)-Water Temperature (C)]]*OO[[#This Row],[67]]</f>
        <v>6.4926708288749994E-8</v>
      </c>
      <c r="BR137" s="10">
        <f>3/24000000*OO[[#This Row],[126 (04JUL1985 15:00:00)-Water Temperature (C)]]*OO[[#This Row],[68]]</f>
        <v>6.3786101959350001E-8</v>
      </c>
      <c r="BS137" s="10">
        <f>3/24000000*OO[[#This Row],[127 (04JUL1985 18:00:00)-Water Temperature (C)]]*OO[[#This Row],[69]]</f>
        <v>6.2318732426774994E-8</v>
      </c>
      <c r="BT137" s="10">
        <f>3/24000000*OO[[#This Row],[128 (04JUL1985 21:00:00)-Water Temperature (C)]]*OO[[#This Row],[70]]</f>
        <v>5.7435666371662498E-8</v>
      </c>
      <c r="BU137" s="10">
        <f>3/24000000*OO[[#This Row],[129 (05JUL1985 00:00:00)-Water Temperature (C)]]*OO[[#This Row],[71]]</f>
        <v>4.90687702055E-8</v>
      </c>
      <c r="BV137" s="10">
        <f>3/24000000*OO[[#This Row],[130 (05JUL1985 03:00:00)-Water Temperature (C)]]*OO[[#This Row],[72]]</f>
        <v>4.0832608687112498E-8</v>
      </c>
      <c r="BW137" s="10">
        <f>3/24000000*OO[[#This Row],[131 (05JUL1985 06:00:00)-Water Temperature (C)]]*OO[[#This Row],[73]]</f>
        <v>3.4482169385425E-8</v>
      </c>
      <c r="BX137" s="10">
        <f>3/24000000*OO[[#This Row],[132 (05JUL1985 09:00:00)-Water Temperature (C)]]*OO[[#This Row],[74]]</f>
        <v>3.0953767706174997E-8</v>
      </c>
      <c r="BY137" s="10">
        <f>3/24000000*OO[[#This Row],[133 (05JUL1985 12:00:00)-Water Temperature (C)]]*OO[[#This Row],[75]]</f>
        <v>2.9262149279999994E-8</v>
      </c>
      <c r="BZ137" s="10">
        <f>3/24000000*OO[[#This Row],[134 (05JUL1985 15:00:00)-Water Temperature (C)]]*OO[[#This Row],[76]]</f>
        <v>2.8596715287112501E-8</v>
      </c>
      <c r="CA137" s="10">
        <f>3/24000000*OO[[#This Row],[135 (05JUL1985 18:00:00)-Water Temperature (C)]]*OO[[#This Row],[77]]</f>
        <v>2.9552934817124997E-8</v>
      </c>
      <c r="CB137" s="10">
        <f>3/24000000*OO[[#This Row],[136 (05JUL1985 21:00:00)-Water Temperature (C)]]*OO[[#This Row],[78]]</f>
        <v>3.1701945385174998E-8</v>
      </c>
      <c r="CC137" s="10">
        <f>3/24000000*OO[[#This Row],[137 (06JUL1985 00:00:00)-Water Temperature (C)]]*OO[[#This Row],[79]]</f>
        <v>3.419932257E-8</v>
      </c>
      <c r="CD137" s="10">
        <f>3/24000000*OO[[#This Row],[138 (06JUL1985 03:00:00)-Water Temperature (C)]]*OO[[#This Row],[80]]</f>
        <v>3.5649847586137501E-8</v>
      </c>
      <c r="CE137" s="10">
        <f>3/24000000*OO[[#This Row],[139 (06JUL1985 06:00:00)-Water Temperature (C)]]*OO[[#This Row],[81]]</f>
        <v>3.5865855173662495E-8</v>
      </c>
      <c r="CF137" s="10">
        <f>3/24000000*OO[[#This Row],[140 (06JUL1985 09:00:00)-Water Temperature (C)]]*OO[[#This Row],[82]]</f>
        <v>3.6153870758024997E-8</v>
      </c>
      <c r="CG137" s="10">
        <f>3/24000000*OO[[#This Row],[141 (06JUL1985 12:00:00)-Water Temperature (C)]]*OO[[#This Row],[83]]</f>
        <v>3.6379606966374998E-8</v>
      </c>
      <c r="CH137" s="10">
        <f>3/24000000*OO[[#This Row],[142 (06JUL1985 15:00:00)-Water Temperature (C)]]*OO[[#This Row],[84]]</f>
        <v>3.6657270790999999E-8</v>
      </c>
      <c r="CI137" s="10">
        <f>3/24000000*OO[[#This Row],[143 (06JUL1985 18:00:00)-Water Temperature (C)]]*OO[[#This Row],[85]]</f>
        <v>3.6580680036000004E-8</v>
      </c>
      <c r="CJ137" s="10">
        <f>3/24000000*OO[[#This Row],[144 (06JUL1985 21:00:00)-Water Temperature (C)]]*OO[[#This Row],[86]]</f>
        <v>3.5503834303900001E-8</v>
      </c>
      <c r="CK137" s="10">
        <f>3/24000000*OO[[#This Row],[145 (07JUL1985 00:00:00)-Water Temperature (C)]]*OO[[#This Row],[87]]</f>
        <v>3.2704098686024998E-8</v>
      </c>
      <c r="CL137" s="10">
        <f>3/24000000*OO[[#This Row],[146 (07JUL1985 03:00:00)-Water Temperature (C)]]*OO[[#This Row],[88]]</f>
        <v>2.9596919711625004E-8</v>
      </c>
      <c r="CM137" s="10">
        <f>3/24000000*OO[[#This Row],[147 (07JUL1985 06:00:00)-Water Temperature (C)]]*OO[[#This Row],[89]]</f>
        <v>2.6808017205337495E-8</v>
      </c>
      <c r="CN137" s="10">
        <f>3/24000000*OO[[#This Row],[148 (07JUL1985 09:00:00)-Water Temperature (C)]]*OO[[#This Row],[90]]</f>
        <v>2.5061318060912499E-8</v>
      </c>
      <c r="CO137" s="10">
        <f>3/24000000*OO[[#This Row],[149 (07JUL1985 12:00:00)-Water Temperature (C)]]*OO[[#This Row],[91]]</f>
        <v>2.4419472992924999E-8</v>
      </c>
      <c r="CP137" s="10">
        <f>3/24000000*OO[[#This Row],[150 (07JUL1985 15:00:00)-Water Temperature (C)]]*OO[[#This Row],[92]]</f>
        <v>2.4419472992924999E-8</v>
      </c>
      <c r="CQ137" s="10">
        <f>3/24000000*OO[[#This Row],[151 (07JUL1985 18:00:00)-Water Temperature (C)]]*OO[[#This Row],[93]]</f>
        <v>2.4419472992924999E-8</v>
      </c>
      <c r="CR137" s="10">
        <f>3/24000000*OO[[#This Row],[152 (07JUL1985 21:00:00)-Water Temperature (C)]]*OO[[#This Row],[94]]</f>
        <v>2.4419472992924999E-8</v>
      </c>
      <c r="CS137" s="10">
        <f>3/24000000*OO[[#This Row],[153 (08JUL1985 00:00:00)-Water Temperature (C)]]*OO[[#This Row],[95]]</f>
        <v>2.4419472992924999E-8</v>
      </c>
      <c r="CT137" s="10">
        <f>3/24000000*OO[[#This Row],[154 (08JUL1985 03:00:00)-Water Temperature (C)]]*OO[[#This Row],[96]]</f>
        <v>2.4419472992924999E-8</v>
      </c>
      <c r="CU137" s="10">
        <f>3/24000000*OO[[#This Row],[155 (08JUL1985 06:00:00)-Water Temperature (C)]]*OO[[#This Row],[97]]</f>
        <v>2.4419472992924999E-8</v>
      </c>
      <c r="CV137" s="10">
        <f>3/24000000*OO[[#This Row],[156 (08JUL1985 09:00:00)-Water Temperature (C)]]*OO[[#This Row],[98]]</f>
        <v>2.4419472992924999E-8</v>
      </c>
      <c r="CW137" s="10">
        <f>3/24000000*OO[[#This Row],[157 (08JUL1985 12:00:00)-Water Temperature (C)]]*OO[[#This Row],[99]]</f>
        <v>2.4419472992924999E-8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1.8687991199013901E-33</v>
      </c>
      <c r="G138" s="10">
        <f>3/24*OO[[#This Row],[63 (26JUN1985 18:00:00)-Water Temperature (C)]]*OO[[#This Row],[5]]/SUM(OO[5])</f>
        <v>1.215386173292768E-21</v>
      </c>
      <c r="H138" s="10">
        <f>3/24*OO[[#This Row],[64 (26JUN1985 21:00:00)-Water Temperature (C)]]*OO[[#This Row],[6]]/SUM(OO[6])</f>
        <v>7.8198498000349812E-10</v>
      </c>
      <c r="I138" s="10">
        <f>3/24*OO[[#This Row],[65 (27JUN1985 00:00:00)-Water Temperature (C)]]*OO[[#This Row],[7]]/SUM(OO[7])</f>
        <v>1.9744456987997905E-5</v>
      </c>
      <c r="J138" s="10">
        <f>3/24*OO[[#This Row],[66 (27JUN1985 03:00:00)-Water Temperature (C)]]*OO[[#This Row],[8]]/SUM(OO[8])</f>
        <v>2.6489145961875221E-3</v>
      </c>
      <c r="K138" s="10">
        <f>3/24*OO[[#This Row],[67 (27JUN1985 06:00:00)-Water Temperature (C)]]*OO[[#This Row],[9]]/SUM(OO[9])</f>
        <v>3.137992522895746E-2</v>
      </c>
      <c r="L138" s="10">
        <f>3/24*OO[[#This Row],[68 (27JUN1985 09:00:00)-Water Temperature (C)]]*OO[[#This Row],[10]]/SUM(OO[10])</f>
        <v>7.8630683181100114E-2</v>
      </c>
      <c r="M138" s="10">
        <f>3/24*OO[[#This Row],[69 (27JUN1985 12:00:00)-Water Temperature (C)]]*OO[[#This Row],[11]]/SUM(OO[11])</f>
        <v>6.477178462661877E-2</v>
      </c>
      <c r="N138" s="10">
        <f>3/24*OO[[#This Row],[70 (27JUN1985 15:00:00)-Water Temperature (C)]]*OO[[#This Row],[12]]/SUM(OO[12])</f>
        <v>2.3118715751469242E-2</v>
      </c>
      <c r="O138" s="10">
        <f>3/24*OO[[#This Row],[71 (27JUN1985 18:00:00)-Water Temperature (C)]]*OO[[#This Row],[13]]/SUM(OO[13])</f>
        <v>4.4809039059072421E-3</v>
      </c>
      <c r="P138" s="10">
        <f>3/24*OO[[#This Row],[72 (27JUN1985 21:00:00)-Water Temperature (C)]]*OO[[#This Row],[14]]/SUM(OO[14])</f>
        <v>5.8572440536758068E-4</v>
      </c>
      <c r="Q138" s="10">
        <f>3/24*OO[[#This Row],[73 (28JUN1985 00:00:00)-Water Temperature (C)]]*OO[[#This Row],[15]]/SUM(OO[15])</f>
        <v>9.4033024677409759E-5</v>
      </c>
      <c r="R138" s="10">
        <f>3/24*OO[[#This Row],[74 (28JUN1985 03:00:00)-Water Temperature (C)]]*OO[[#This Row],[16]]/SUM(OO[16])</f>
        <v>4.4146637190906464E-5</v>
      </c>
      <c r="S138" s="10">
        <f>3/24*OO[[#This Row],[75 (28JUN1985 06:00:00)-Water Temperature (C)]]*OO[[#This Row],[17]]/SUM(OO[17])</f>
        <v>3.5570298206663125E-5</v>
      </c>
      <c r="T138" s="10">
        <f>3/24*OO[[#This Row],[76 (28JUN1985 09:00:00)-Water Temperature (C)]]*OO[[#This Row],[18]]/SUM(OO[18])</f>
        <v>3.2864465701805077E-5</v>
      </c>
      <c r="U138" s="10">
        <f>3/24*OO[[#This Row],[77 (28JUN1985 12:00:00)-Water Temperature (C)]]*OO[[#This Row],[19]]/SUM(OO[19])</f>
        <v>3.449702018582326E-5</v>
      </c>
      <c r="V138" s="10">
        <f>3/24000000*OO[[#This Row],[78 (28JUN1985 15:00:00)-Water Temperature (C)]]*OO[[#This Row],[20]]</f>
        <v>3.7007012571412498E-5</v>
      </c>
      <c r="W138" s="10">
        <f>3/24000000*OO[[#This Row],[79 (28JUN1985 18:00:00)-Water Temperature (C)]]*OO[[#This Row],[21]]</f>
        <v>3.7651508603449994E-5</v>
      </c>
      <c r="X138" s="10">
        <f>3/24000000*OO[[#This Row],[80 (28JUN1985 21:00:00)-Water Temperature (C)]]*OO[[#This Row],[22]]</f>
        <v>3.5162643419699999E-5</v>
      </c>
      <c r="Y138" s="10">
        <f>3/24000000*OO[[#This Row],[81 (29JUN1985 00:00:00)-Water Temperature (C)]]*OO[[#This Row],[23]]</f>
        <v>3.1209278912874993E-5</v>
      </c>
      <c r="Z138" s="10">
        <f>3/24000000*OO[[#This Row],[82 (29JUN1985 03:00:00)-Water Temperature (C)]]*OO[[#This Row],[24]]</f>
        <v>2.6881784644662495E-5</v>
      </c>
      <c r="AA138" s="10">
        <f>3/24000000*OO[[#This Row],[83 (29JUN1985 06:00:00)-Water Temperature (C)]]*OO[[#This Row],[25]]</f>
        <v>2.2957744038949996E-5</v>
      </c>
      <c r="AB138" s="10">
        <f>3/24000000*OO[[#This Row],[84 (29JUN1985 09:00:00)-Water Temperature (C)]]*OO[[#This Row],[26]]</f>
        <v>1.9921828156080003E-5</v>
      </c>
      <c r="AC138" s="10">
        <f>3/24000000*OO[[#This Row],[85 (29JUN1985 12:00:00)-Water Temperature (C)]]*OO[[#This Row],[27]]</f>
        <v>1.8007112178687504E-5</v>
      </c>
      <c r="AD138" s="10">
        <f>3/24000000*OO[[#This Row],[86 (29JUN1985 15:00:00)-Water Temperature (C)]]*OO[[#This Row],[28]]</f>
        <v>1.6472106247687502E-5</v>
      </c>
      <c r="AE138" s="10">
        <f>3/24000000*OO[[#This Row],[88 (29JUN1985 21:00:00)-Water Temperature (C)]]*OO[[#This Row],[30]]</f>
        <v>1.3583399664452498E-5</v>
      </c>
      <c r="AF138" s="10">
        <f>3/24000000*OO[[#This Row],[88 (29JUN1985 21:00:00)-Water Temperature (C)]]*OO[[#This Row],[30]]</f>
        <v>1.3583399664452498E-5</v>
      </c>
      <c r="AG138" s="10">
        <f>3/24000000*OO[[#This Row],[89 (30JUN1985 00:00:00)-Water Temperature (C)]]*OO[[#This Row],[31]]</f>
        <v>1.1814954981074998E-5</v>
      </c>
      <c r="AH138" s="10">
        <f>3/24000000*OO[[#This Row],[90 (30JUN1985 03:00:00)-Water Temperature (C)]]*OO[[#This Row],[32]]</f>
        <v>1.0137772832302499E-5</v>
      </c>
      <c r="AI138" s="10">
        <f>3/24000000*OO[[#This Row],[91 (30JUN1985 06:00:00)-Water Temperature (C)]]*OO[[#This Row],[33]]</f>
        <v>8.6640910441999996E-6</v>
      </c>
      <c r="AJ138" s="10">
        <f>3/24000000*OO[[#This Row],[92 (30JUN1985 09:00:00)-Water Temperature (C)]]*OO[[#This Row],[34]]</f>
        <v>7.7020877461949994E-6</v>
      </c>
      <c r="AK138" s="10">
        <f>3/24000000*OO[[#This Row],[93 (30JUN1985 12:00:00)-Water Temperature (C)]]*OO[[#This Row],[35]]</f>
        <v>7.0965316936124982E-6</v>
      </c>
      <c r="AL138" s="10">
        <f>3/24000000*OO[[#This Row],[94 (30JUN1985 15:00:00)-Water Temperature (C)]]*OO[[#This Row],[36]]</f>
        <v>6.5324917845312501E-6</v>
      </c>
      <c r="AM138" s="10">
        <f>3/24000000*OO[[#This Row],[95 (30JUN1985 18:00:00)-Water Temperature (C)]]*OO[[#This Row],[37]]</f>
        <v>6.0423396892624989E-6</v>
      </c>
      <c r="AN138" s="10">
        <f>3/24000000*OO[[#This Row],[96 (30JUN1985 21:00:00)-Water Temperature (C)]]*OO[[#This Row],[38]]</f>
        <v>5.4901358617874989E-6</v>
      </c>
      <c r="AO138" s="10">
        <f>3/24000000*OO[[#This Row],[97 (01JUL1985 00:00:00)-Water Temperature (C)]]*OO[[#This Row],[39]]</f>
        <v>4.7722990755812503E-6</v>
      </c>
      <c r="AP138" s="10">
        <f>3/24000000*OO[[#This Row],[98 (01JUL1985 03:00:00)-Water Temperature (C)]]*OO[[#This Row],[40]]</f>
        <v>4.0863503556687503E-6</v>
      </c>
      <c r="AQ138" s="10">
        <f>3/24000000*OO[[#This Row],[99 (01JUL1985 06:00:00)-Water Temperature (C)]]*OO[[#This Row],[41]]</f>
        <v>3.5093883454199998E-6</v>
      </c>
      <c r="AR138" s="10">
        <f>3/24000000*OO[[#This Row],[100 (01JUL1985 09:00:00)-Water Temperature (C)]]*OO[[#This Row],[42]]</f>
        <v>3.1373191915312496E-6</v>
      </c>
      <c r="AS138" s="10">
        <f>3/24000000*OO[[#This Row],[101 (01JUL1985 12:00:00)-Water Temperature (C)]]*OO[[#This Row],[43]]</f>
        <v>2.8779943412499996E-6</v>
      </c>
      <c r="AT138" s="10">
        <f>3/24000000*OO[[#This Row],[102 (01JUL1985 15:00:00)-Water Temperature (C)]]*OO[[#This Row],[44]]</f>
        <v>2.6696011717724999E-6</v>
      </c>
      <c r="AU138" s="10">
        <f>3/24000000*OO[[#This Row],[103 (01JUL1985 18:00:00)-Water Temperature (C)]]*OO[[#This Row],[45]]</f>
        <v>2.4427178749836248E-6</v>
      </c>
      <c r="AV138" s="10">
        <f>3/24000000*OO[[#This Row],[104 (01JUL1985 21:00:00)-Water Temperature (C)]]*OO[[#This Row],[46]]</f>
        <v>2.1107723606339998E-6</v>
      </c>
      <c r="AW138" s="10">
        <f>3/24000000*OO[[#This Row],[105 (02JUL1985 00:00:00)-Water Temperature (C)]]*OO[[#This Row],[47]]</f>
        <v>1.7146608753300001E-6</v>
      </c>
      <c r="AX138" s="10">
        <f>3/24000000*OO[[#This Row],[106 (02JUL1985 03:00:00)-Water Temperature (C)]]*OO[[#This Row],[48]]</f>
        <v>1.366435847574E-6</v>
      </c>
      <c r="AY138" s="10">
        <f>3/24000000*OO[[#This Row],[107 (02JUL1985 06:00:00)-Water Temperature (C)]]*OO[[#This Row],[49]]</f>
        <v>1.1009769191025002E-6</v>
      </c>
      <c r="AZ138" s="10">
        <f>3/24000000*OO[[#This Row],[108 (02JUL1985 09:00:00)-Water Temperature (C)]]*OO[[#This Row],[50]]</f>
        <v>9.4592049315249995E-7</v>
      </c>
      <c r="BA138" s="10">
        <f>3/24000000*OO[[#This Row],[109 (02JUL1985 12:00:00)-Water Temperature (C)]]*OO[[#This Row],[51]]</f>
        <v>8.5210709054924989E-7</v>
      </c>
      <c r="BB138" s="10">
        <f>3/24000000*OO[[#This Row],[110 (02JUL1985 15:00:00)-Water Temperature (C)]]*OO[[#This Row],[52]]</f>
        <v>7.8907651045249984E-7</v>
      </c>
      <c r="BC138" s="10">
        <f>3/24000000*OO[[#This Row],[111 (02JUL1985 18:00:00)-Water Temperature (C)]]*OO[[#This Row],[53]]</f>
        <v>7.2026628255762486E-7</v>
      </c>
      <c r="BD138" s="10">
        <f>3/24000000*OO[[#This Row],[112 (02JUL1985 21:00:00)-Water Temperature (C)]]*OO[[#This Row],[54]]</f>
        <v>6.1417859813337493E-7</v>
      </c>
      <c r="BE138" s="10">
        <f>3/24000000*OO[[#This Row],[113 (03JUL1985 00:00:00)-Water Temperature (C)]]*OO[[#This Row],[55]]</f>
        <v>4.7833600374837509E-7</v>
      </c>
      <c r="BF138" s="10">
        <f>3/24000000*OO[[#This Row],[114 (03JUL1985 03:00:00)-Water Temperature (C)]]*OO[[#This Row],[56]]</f>
        <v>3.5408241206399998E-7</v>
      </c>
      <c r="BG138" s="10">
        <f>3/24000000*OO[[#This Row],[115 (03JUL1985 06:00:00)-Water Temperature (C)]]*OO[[#This Row],[57]]</f>
        <v>2.617987827675E-7</v>
      </c>
      <c r="BH138" s="10">
        <f>3/24000000*OO[[#This Row],[116 (03JUL1985 09:00:00)-Water Temperature (C)]]*OO[[#This Row],[58]]</f>
        <v>2.0720805181271251E-7</v>
      </c>
      <c r="BI138" s="10">
        <f>3/24000000*OO[[#This Row],[117 (03JUL1985 12:00:00)-Water Temperature (C)]]*OO[[#This Row],[59]]</f>
        <v>1.7070664807515002E-7</v>
      </c>
      <c r="BJ138" s="10">
        <f>3/24000000*OO[[#This Row],[118 (03JUL1985 15:00:00)-Water Temperature (C)]]*OO[[#This Row],[60]]</f>
        <v>1.5203525141246246E-7</v>
      </c>
      <c r="BK138" s="10">
        <f>3/24000000*OO[[#This Row],[119 (03JUL1985 18:00:00)-Water Temperature (C)]]*OO[[#This Row],[61]]</f>
        <v>1.4083064700041249E-7</v>
      </c>
      <c r="BL138" s="10">
        <f>3/24000000*OO[[#This Row],[120 (03JUL1985 21:00:00)-Water Temperature (C)]]*OO[[#This Row],[62]]</f>
        <v>1.2818498147070001E-7</v>
      </c>
      <c r="BM138" s="10">
        <f>3/24000000*OO[[#This Row],[121 (04JUL1985 00:00:00)-Water Temperature (C)]]*OO[[#This Row],[63]]</f>
        <v>1.12505121966875E-7</v>
      </c>
      <c r="BN138" s="10">
        <f>3/24000000*OO[[#This Row],[122 (04JUL1985 03:00:00)-Water Temperature (C)]]*OO[[#This Row],[64]]</f>
        <v>9.7519082486349994E-8</v>
      </c>
      <c r="BO138" s="10">
        <f>3/24000000*OO[[#This Row],[123 (04JUL1985 06:00:00)-Water Temperature (C)]]*OO[[#This Row],[65]]</f>
        <v>8.5589397510374988E-8</v>
      </c>
      <c r="BP138" s="10">
        <f>3/24000000*OO[[#This Row],[124 (04JUL1985 09:00:00)-Water Temperature (C)]]*OO[[#This Row],[66]]</f>
        <v>7.9127966235724982E-8</v>
      </c>
      <c r="BQ138" s="10">
        <f>3/24000000*OO[[#This Row],[125 (04JUL1985 12:00:00)-Water Temperature (C)]]*OO[[#This Row],[67]]</f>
        <v>7.5853192930724996E-8</v>
      </c>
      <c r="BR138" s="10">
        <f>3/24000000*OO[[#This Row],[126 (04JUL1985 15:00:00)-Water Temperature (C)]]*OO[[#This Row],[68]]</f>
        <v>7.4377945650937506E-8</v>
      </c>
      <c r="BS138" s="10">
        <f>3/24000000*OO[[#This Row],[127 (04JUL1985 18:00:00)-Water Temperature (C)]]*OO[[#This Row],[69]]</f>
        <v>7.2717159330987491E-8</v>
      </c>
      <c r="BT138" s="10">
        <f>3/24000000*OO[[#This Row],[128 (04JUL1985 21:00:00)-Water Temperature (C)]]*OO[[#This Row],[70]]</f>
        <v>6.7343027062800004E-8</v>
      </c>
      <c r="BU138" s="10">
        <f>3/24000000*OO[[#This Row],[129 (05JUL1985 00:00:00)-Water Temperature (C)]]*OO[[#This Row],[71]]</f>
        <v>5.7906946667762507E-8</v>
      </c>
      <c r="BV138" s="10">
        <f>3/24000000*OO[[#This Row],[130 (05JUL1985 03:00:00)-Water Temperature (C)]]*OO[[#This Row],[72]]</f>
        <v>4.8255116340937499E-8</v>
      </c>
      <c r="BW138" s="10">
        <f>3/24000000*OO[[#This Row],[131 (05JUL1985 06:00:00)-Water Temperature (C)]]*OO[[#This Row],[73]]</f>
        <v>4.0659478024500005E-8</v>
      </c>
      <c r="BX138" s="10">
        <f>3/24000000*OO[[#This Row],[132 (05JUL1985 09:00:00)-Water Temperature (C)]]*OO[[#This Row],[74]]</f>
        <v>3.6322093333075E-8</v>
      </c>
      <c r="BY138" s="10">
        <f>3/24000000*OO[[#This Row],[133 (05JUL1985 12:00:00)-Water Temperature (C)]]*OO[[#This Row],[75]]</f>
        <v>3.4132597803599995E-8</v>
      </c>
      <c r="BZ138" s="10">
        <f>3/24000000*OO[[#This Row],[134 (05JUL1985 15:00:00)-Water Temperature (C)]]*OO[[#This Row],[76]]</f>
        <v>3.3195911109749996E-8</v>
      </c>
      <c r="CA138" s="10">
        <f>3/24000000*OO[[#This Row],[135 (05JUL1985 18:00:00)-Water Temperature (C)]]*OO[[#This Row],[77]]</f>
        <v>3.4004958938999998E-8</v>
      </c>
      <c r="CB138" s="10">
        <f>3/24000000*OO[[#This Row],[136 (05JUL1985 21:00:00)-Water Temperature (C)]]*OO[[#This Row],[78]]</f>
        <v>3.6277062808799992E-8</v>
      </c>
      <c r="CC138" s="10">
        <f>3/24000000*OO[[#This Row],[137 (06JUL1985 00:00:00)-Water Temperature (C)]]*OO[[#This Row],[79]]</f>
        <v>3.9163641191675E-8</v>
      </c>
      <c r="CD138" s="10">
        <f>3/24000000*OO[[#This Row],[138 (06JUL1985 03:00:00)-Water Temperature (C)]]*OO[[#This Row],[80]]</f>
        <v>4.1030496710287502E-8</v>
      </c>
      <c r="CE138" s="10">
        <f>3/24000000*OO[[#This Row],[139 (06JUL1985 06:00:00)-Water Temperature (C)]]*OO[[#This Row],[81]]</f>
        <v>4.1526540475874999E-8</v>
      </c>
      <c r="CF138" s="10">
        <f>3/24000000*OO[[#This Row],[140 (06JUL1985 09:00:00)-Water Temperature (C)]]*OO[[#This Row],[82]]</f>
        <v>4.1991867561249997E-8</v>
      </c>
      <c r="CG138" s="10">
        <f>3/24000000*OO[[#This Row],[141 (06JUL1985 12:00:00)-Water Temperature (C)]]*OO[[#This Row],[83]]</f>
        <v>4.2330636229399994E-8</v>
      </c>
      <c r="CH138" s="10">
        <f>3/24000000*OO[[#This Row],[142 (06JUL1985 15:00:00)-Water Temperature (C)]]*OO[[#This Row],[84]]</f>
        <v>4.2652513187812495E-8</v>
      </c>
      <c r="CI138" s="10">
        <f>3/24000000*OO[[#This Row],[143 (06JUL1985 18:00:00)-Water Temperature (C)]]*OO[[#This Row],[85]]</f>
        <v>4.2565696563262492E-8</v>
      </c>
      <c r="CJ138" s="10">
        <f>3/24000000*OO[[#This Row],[144 (06JUL1985 21:00:00)-Water Temperature (C)]]*OO[[#This Row],[86]]</f>
        <v>4.1339413557499999E-8</v>
      </c>
      <c r="CK138" s="10">
        <f>3/24000000*OO[[#This Row],[145 (07JUL1985 00:00:00)-Water Temperature (C)]]*OO[[#This Row],[87]]</f>
        <v>3.8207073864400007E-8</v>
      </c>
      <c r="CL138" s="10">
        <f>3/24000000*OO[[#This Row],[146 (07JUL1985 03:00:00)-Water Temperature (C)]]*OO[[#This Row],[88]]</f>
        <v>3.4611820411499996E-8</v>
      </c>
      <c r="CM138" s="10">
        <f>3/24000000*OO[[#This Row],[147 (07JUL1985 06:00:00)-Water Temperature (C)]]*OO[[#This Row],[89]]</f>
        <v>3.1356933885649996E-8</v>
      </c>
      <c r="CN138" s="10">
        <f>3/24000000*OO[[#This Row],[148 (07JUL1985 09:00:00)-Water Temperature (C)]]*OO[[#This Row],[90]]</f>
        <v>2.9262691446637498E-8</v>
      </c>
      <c r="CO138" s="10">
        <f>3/24000000*OO[[#This Row],[149 (07JUL1985 12:00:00)-Water Temperature (C)]]*OO[[#This Row],[91]]</f>
        <v>2.8419164832849993E-8</v>
      </c>
      <c r="CP138" s="10">
        <f>3/24000000*OO[[#This Row],[150 (07JUL1985 15:00:00)-Water Temperature (C)]]*OO[[#This Row],[92]]</f>
        <v>2.8419164832849993E-8</v>
      </c>
      <c r="CQ138" s="10">
        <f>3/24000000*OO[[#This Row],[151 (07JUL1985 18:00:00)-Water Temperature (C)]]*OO[[#This Row],[93]]</f>
        <v>2.8419164832849993E-8</v>
      </c>
      <c r="CR138" s="10">
        <f>3/24000000*OO[[#This Row],[152 (07JUL1985 21:00:00)-Water Temperature (C)]]*OO[[#This Row],[94]]</f>
        <v>2.8419164832849993E-8</v>
      </c>
      <c r="CS138" s="10">
        <f>3/24000000*OO[[#This Row],[153 (08JUL1985 00:00:00)-Water Temperature (C)]]*OO[[#This Row],[95]]</f>
        <v>2.8419164832849993E-8</v>
      </c>
      <c r="CT138" s="10">
        <f>3/24000000*OO[[#This Row],[154 (08JUL1985 03:00:00)-Water Temperature (C)]]*OO[[#This Row],[96]]</f>
        <v>2.8419164832849993E-8</v>
      </c>
      <c r="CU138" s="10">
        <f>3/24000000*OO[[#This Row],[155 (08JUL1985 06:00:00)-Water Temperature (C)]]*OO[[#This Row],[97]]</f>
        <v>2.8419164832849993E-8</v>
      </c>
      <c r="CV138" s="10">
        <f>3/24000000*OO[[#This Row],[156 (08JUL1985 09:00:00)-Water Temperature (C)]]*OO[[#This Row],[98]]</f>
        <v>2.8419164832849993E-8</v>
      </c>
      <c r="CW138" s="10">
        <f>3/24000000*OO[[#This Row],[157 (08JUL1985 12:00:00)-Water Temperature (C)]]*OO[[#This Row],[99]]</f>
        <v>2.8419164832849993E-8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3.1169452823027192E-34</v>
      </c>
      <c r="G139" s="10">
        <f>3/24*OO[[#This Row],[63 (26JUN1985 18:00:00)-Water Temperature (C)]]*OO[[#This Row],[5]]/SUM(OO[5])</f>
        <v>2.1467320633895925E-22</v>
      </c>
      <c r="H139" s="10">
        <f>3/24*OO[[#This Row],[64 (26JUN1985 21:00:00)-Water Temperature (C)]]*OO[[#This Row],[6]]/SUM(OO[6])</f>
        <v>1.9777128612946166E-10</v>
      </c>
      <c r="I139" s="10">
        <f>3/24*OO[[#This Row],[65 (27JUN1985 00:00:00)-Water Temperature (C)]]*OO[[#This Row],[7]]/SUM(OO[7])</f>
        <v>1.2714984067869878E-5</v>
      </c>
      <c r="J139" s="10">
        <f>3/24*OO[[#This Row],[66 (27JUN1985 03:00:00)-Water Temperature (C)]]*OO[[#This Row],[8]]/SUM(OO[8])</f>
        <v>2.1962393930049693E-3</v>
      </c>
      <c r="K139" s="10">
        <f>3/24*OO[[#This Row],[67 (27JUN1985 06:00:00)-Water Temperature (C)]]*OO[[#This Row],[9]]/SUM(OO[9])</f>
        <v>3.093952504699992E-2</v>
      </c>
      <c r="L139" s="10">
        <f>3/24*OO[[#This Row],[68 (27JUN1985 09:00:00)-Water Temperature (C)]]*OO[[#This Row],[10]]/SUM(OO[10])</f>
        <v>8.8290776543950275E-2</v>
      </c>
      <c r="M139" s="10">
        <f>3/24*OO[[#This Row],[69 (27JUN1985 12:00:00)-Water Temperature (C)]]*OO[[#This Row],[11]]/SUM(OO[11])</f>
        <v>8.0736003323056513E-2</v>
      </c>
      <c r="N139" s="10">
        <f>3/24*OO[[#This Row],[70 (27JUN1985 15:00:00)-Water Temperature (C)]]*OO[[#This Row],[12]]/SUM(OO[12])</f>
        <v>3.1347286676328245E-2</v>
      </c>
      <c r="O139" s="10">
        <f>3/24*OO[[#This Row],[71 (27JUN1985 18:00:00)-Water Temperature (C)]]*OO[[#This Row],[13]]/SUM(OO[13])</f>
        <v>6.473153083658585E-3</v>
      </c>
      <c r="P139" s="10">
        <f>3/24*OO[[#This Row],[72 (27JUN1985 21:00:00)-Water Temperature (C)]]*OO[[#This Row],[14]]/SUM(OO[14])</f>
        <v>8.7212872652840494E-4</v>
      </c>
      <c r="Q139" s="10">
        <f>3/24*OO[[#This Row],[73 (28JUN1985 00:00:00)-Water Temperature (C)]]*OO[[#This Row],[15]]/SUM(OO[15])</f>
        <v>1.2911204079138231E-4</v>
      </c>
      <c r="R139" s="10">
        <f>3/24*OO[[#This Row],[74 (28JUN1985 03:00:00)-Water Temperature (C)]]*OO[[#This Row],[16]]/SUM(OO[16])</f>
        <v>5.3469428711781176E-5</v>
      </c>
      <c r="S139" s="10">
        <f>3/24*OO[[#This Row],[75 (28JUN1985 06:00:00)-Water Temperature (C)]]*OO[[#This Row],[17]]/SUM(OO[17])</f>
        <v>4.1786312977787624E-5</v>
      </c>
      <c r="T139" s="10">
        <f>3/24*OO[[#This Row],[76 (28JUN1985 09:00:00)-Water Temperature (C)]]*OO[[#This Row],[18]]/SUM(OO[18])</f>
        <v>3.7996181615444824E-5</v>
      </c>
      <c r="U139" s="10">
        <f>3/24*OO[[#This Row],[77 (28JUN1985 12:00:00)-Water Temperature (C)]]*OO[[#This Row],[19]]/SUM(OO[19])</f>
        <v>3.935717042348321E-5</v>
      </c>
      <c r="V139" s="10">
        <f>3/24000000*OO[[#This Row],[78 (28JUN1985 15:00:00)-Water Temperature (C)]]*OO[[#This Row],[20]]</f>
        <v>4.2171976509749994E-5</v>
      </c>
      <c r="W139" s="10">
        <f>3/24000000*OO[[#This Row],[79 (28JUN1985 18:00:00)-Water Temperature (C)]]*OO[[#This Row],[21]]</f>
        <v>4.3035615313924999E-5</v>
      </c>
      <c r="X139" s="10">
        <f>3/24000000*OO[[#This Row],[80 (28JUN1985 21:00:00)-Water Temperature (C)]]*OO[[#This Row],[22]]</f>
        <v>4.0343639454562506E-5</v>
      </c>
      <c r="Y139" s="10">
        <f>3/24000000*OO[[#This Row],[81 (29JUN1985 00:00:00)-Water Temperature (C)]]*OO[[#This Row],[23]]</f>
        <v>3.5826650579799999E-5</v>
      </c>
      <c r="Z139" s="10">
        <f>3/24000000*OO[[#This Row],[82 (29JUN1985 03:00:00)-Water Temperature (C)]]*OO[[#This Row],[24]]</f>
        <v>3.0796412429325E-5</v>
      </c>
      <c r="AA139" s="10">
        <f>3/24000000*OO[[#This Row],[83 (29JUN1985 06:00:00)-Water Temperature (C)]]*OO[[#This Row],[25]]</f>
        <v>2.6214425627287501E-5</v>
      </c>
      <c r="AB139" s="10">
        <f>3/24000000*OO[[#This Row],[84 (29JUN1985 09:00:00)-Water Temperature (C)]]*OO[[#This Row],[26]]</f>
        <v>2.2700182293600001E-5</v>
      </c>
      <c r="AC139" s="10">
        <f>3/24000000*OO[[#This Row],[85 (29JUN1985 12:00:00)-Water Temperature (C)]]*OO[[#This Row],[27]]</f>
        <v>2.0469462443799999E-5</v>
      </c>
      <c r="AD139" s="10">
        <f>3/24000000*OO[[#This Row],[86 (29JUN1985 15:00:00)-Water Temperature (C)]]*OO[[#This Row],[28]]</f>
        <v>1.8701132528299999E-5</v>
      </c>
      <c r="AE139" s="10">
        <f>3/24000000*OO[[#This Row],[88 (29JUN1985 21:00:00)-Water Temperature (C)]]*OO[[#This Row],[30]]</f>
        <v>1.5402235429162503E-5</v>
      </c>
      <c r="AF139" s="10">
        <f>3/24000000*OO[[#This Row],[88 (29JUN1985 21:00:00)-Water Temperature (C)]]*OO[[#This Row],[30]]</f>
        <v>1.5402235429162503E-5</v>
      </c>
      <c r="AG139" s="10">
        <f>3/24000000*OO[[#This Row],[89 (30JUN1985 00:00:00)-Water Temperature (C)]]*OO[[#This Row],[31]]</f>
        <v>1.3415398749236251E-5</v>
      </c>
      <c r="AH139" s="10">
        <f>3/24000000*OO[[#This Row],[90 (30JUN1985 03:00:00)-Water Temperature (C)]]*OO[[#This Row],[32]]</f>
        <v>1.151408478525E-5</v>
      </c>
      <c r="AI139" s="10">
        <f>3/24000000*OO[[#This Row],[91 (30JUN1985 06:00:00)-Water Temperature (C)]]*OO[[#This Row],[33]]</f>
        <v>9.8345294384187493E-6</v>
      </c>
      <c r="AJ139" s="10">
        <f>3/24000000*OO[[#This Row],[92 (30JUN1985 09:00:00)-Water Temperature (C)]]*OO[[#This Row],[34]]</f>
        <v>8.7160070042625002E-6</v>
      </c>
      <c r="AK139" s="10">
        <f>3/24000000*OO[[#This Row],[93 (30JUN1985 12:00:00)-Water Temperature (C)]]*OO[[#This Row],[35]]</f>
        <v>7.9998275723612499E-6</v>
      </c>
      <c r="AL139" s="10">
        <f>3/24000000*OO[[#This Row],[94 (30JUN1985 15:00:00)-Water Temperature (C)]]*OO[[#This Row],[36]]</f>
        <v>7.359493431094999E-6</v>
      </c>
      <c r="AM139" s="10">
        <f>3/24000000*OO[[#This Row],[95 (30JUN1985 18:00:00)-Water Temperature (C)]]*OO[[#This Row],[37]]</f>
        <v>6.7998244149087498E-6</v>
      </c>
      <c r="AN139" s="10">
        <f>3/24000000*OO[[#This Row],[96 (30JUN1985 21:00:00)-Water Temperature (C)]]*OO[[#This Row],[38]]</f>
        <v>6.1732530672112508E-6</v>
      </c>
      <c r="AO139" s="10">
        <f>3/24000000*OO[[#This Row],[97 (01JUL1985 00:00:00)-Water Temperature (C)]]*OO[[#This Row],[39]]</f>
        <v>5.3762133695624993E-6</v>
      </c>
      <c r="AP139" s="10">
        <f>3/24000000*OO[[#This Row],[98 (01JUL1985 03:00:00)-Water Temperature (C)]]*OO[[#This Row],[40]]</f>
        <v>4.6009534234949999E-6</v>
      </c>
      <c r="AQ139" s="10">
        <f>3/24000000*OO[[#This Row],[99 (01JUL1985 06:00:00)-Water Temperature (C)]]*OO[[#This Row],[41]]</f>
        <v>3.9506238267749993E-6</v>
      </c>
      <c r="AR139" s="10">
        <f>3/24000000*OO[[#This Row],[100 (01JUL1985 09:00:00)-Water Temperature (C)]]*OO[[#This Row],[42]]</f>
        <v>3.5268293525474997E-6</v>
      </c>
      <c r="AS139" s="10">
        <f>3/24000000*OO[[#This Row],[101 (01JUL1985 12:00:00)-Water Temperature (C)]]*OO[[#This Row],[43]]</f>
        <v>3.22808731338125E-6</v>
      </c>
      <c r="AT139" s="10">
        <f>3/24000000*OO[[#This Row],[102 (01JUL1985 15:00:00)-Water Temperature (C)]]*OO[[#This Row],[44]]</f>
        <v>2.9899927248749999E-6</v>
      </c>
      <c r="AU139" s="10">
        <f>3/24000000*OO[[#This Row],[103 (01JUL1985 18:00:00)-Water Temperature (C)]]*OO[[#This Row],[45]]</f>
        <v>2.7392526625424998E-6</v>
      </c>
      <c r="AV139" s="10">
        <f>3/24000000*OO[[#This Row],[104 (01JUL1985 21:00:00)-Water Temperature (C)]]*OO[[#This Row],[46]]</f>
        <v>2.3737609966171249E-6</v>
      </c>
      <c r="AW139" s="10">
        <f>3/24000000*OO[[#This Row],[105 (02JUL1985 00:00:00)-Water Temperature (C)]]*OO[[#This Row],[47]]</f>
        <v>1.9370174954241249E-6</v>
      </c>
      <c r="AX139" s="10">
        <f>3/24000000*OO[[#This Row],[106 (02JUL1985 03:00:00)-Water Temperature (C)]]*OO[[#This Row],[48]]</f>
        <v>1.5444407834471248E-6</v>
      </c>
      <c r="AY139" s="10">
        <f>3/24000000*OO[[#This Row],[107 (02JUL1985 06:00:00)-Water Temperature (C)]]*OO[[#This Row],[49]]</f>
        <v>1.2431699568765E-6</v>
      </c>
      <c r="AZ139" s="10">
        <f>3/24000000*OO[[#This Row],[108 (02JUL1985 09:00:00)-Water Temperature (C)]]*OO[[#This Row],[50]]</f>
        <v>1.0635803024557501E-6</v>
      </c>
      <c r="BA139" s="10">
        <f>3/24000000*OO[[#This Row],[109 (02JUL1985 12:00:00)-Water Temperature (C)]]*OO[[#This Row],[51]]</f>
        <v>9.5328463064837491E-7</v>
      </c>
      <c r="BB139" s="10">
        <f>3/24000000*OO[[#This Row],[110 (02JUL1985 15:00:00)-Water Temperature (C)]]*OO[[#This Row],[52]]</f>
        <v>8.7977945465125E-7</v>
      </c>
      <c r="BC139" s="10">
        <f>3/24000000*OO[[#This Row],[111 (02JUL1985 18:00:00)-Water Temperature (C)]]*OO[[#This Row],[53]]</f>
        <v>8.0479841239874994E-7</v>
      </c>
      <c r="BD139" s="10">
        <f>3/24000000*OO[[#This Row],[112 (02JUL1985 21:00:00)-Water Temperature (C)]]*OO[[#This Row],[54]]</f>
        <v>6.9061009303124999E-7</v>
      </c>
      <c r="BE139" s="10">
        <f>3/24000000*OO[[#This Row],[113 (03JUL1985 00:00:00)-Water Temperature (C)]]*OO[[#This Row],[55]]</f>
        <v>5.4319447430612502E-7</v>
      </c>
      <c r="BF139" s="10">
        <f>3/24000000*OO[[#This Row],[114 (03JUL1985 03:00:00)-Water Temperature (C)]]*OO[[#This Row],[56]]</f>
        <v>4.0402068681899996E-7</v>
      </c>
      <c r="BG139" s="10">
        <f>3/24000000*OO[[#This Row],[115 (03JUL1985 06:00:00)-Water Temperature (C)]]*OO[[#This Row],[57]]</f>
        <v>2.9862414709650005E-7</v>
      </c>
      <c r="BH139" s="10">
        <f>3/24000000*OO[[#This Row],[116 (03JUL1985 09:00:00)-Water Temperature (C)]]*OO[[#This Row],[58]]</f>
        <v>2.3463736739275001E-7</v>
      </c>
      <c r="BI139" s="10">
        <f>3/24000000*OO[[#This Row],[117 (03JUL1985 12:00:00)-Water Temperature (C)]]*OO[[#This Row],[59]]</f>
        <v>1.9190577760368751E-7</v>
      </c>
      <c r="BJ139" s="10">
        <f>3/24000000*OO[[#This Row],[118 (03JUL1985 15:00:00)-Water Temperature (C)]]*OO[[#This Row],[60]]</f>
        <v>1.6968919816284998E-7</v>
      </c>
      <c r="BK139" s="10">
        <f>3/24000000*OO[[#This Row],[119 (03JUL1985 18:00:00)-Water Temperature (C)]]*OO[[#This Row],[61]]</f>
        <v>1.564990586427375E-7</v>
      </c>
      <c r="BL139" s="10">
        <f>3/24000000*OO[[#This Row],[120 (03JUL1985 21:00:00)-Water Temperature (C)]]*OO[[#This Row],[62]]</f>
        <v>1.4241109493613749E-7</v>
      </c>
      <c r="BM139" s="10">
        <f>3/24000000*OO[[#This Row],[121 (04JUL1985 00:00:00)-Water Temperature (C)]]*OO[[#This Row],[63]]</f>
        <v>1.2534317691399997E-7</v>
      </c>
      <c r="BN139" s="10">
        <f>3/24000000*OO[[#This Row],[122 (04JUL1985 03:00:00)-Water Temperature (C)]]*OO[[#This Row],[64]]</f>
        <v>1.0866594081279997E-7</v>
      </c>
      <c r="BO139" s="10">
        <f>3/24000000*OO[[#This Row],[123 (04JUL1985 06:00:00)-Water Temperature (C)]]*OO[[#This Row],[65]]</f>
        <v>9.546530436562498E-8</v>
      </c>
      <c r="BP139" s="10">
        <f>3/24000000*OO[[#This Row],[124 (04JUL1985 09:00:00)-Water Temperature (C)]]*OO[[#This Row],[66]]</f>
        <v>8.8137851871049991E-8</v>
      </c>
      <c r="BQ139" s="10">
        <f>3/24000000*OO[[#This Row],[125 (04JUL1985 12:00:00)-Water Temperature (C)]]*OO[[#This Row],[67]]</f>
        <v>8.4249683010349993E-8</v>
      </c>
      <c r="BR139" s="10">
        <f>3/24000000*OO[[#This Row],[126 (04JUL1985 15:00:00)-Water Temperature (C)]]*OO[[#This Row],[68]]</f>
        <v>8.2409217232700001E-8</v>
      </c>
      <c r="BS139" s="10">
        <f>3/24000000*OO[[#This Row],[127 (04JUL1985 18:00:00)-Water Temperature (C)]]*OO[[#This Row],[69]]</f>
        <v>8.0571185983200002E-8</v>
      </c>
      <c r="BT139" s="10">
        <f>3/24000000*OO[[#This Row],[128 (04JUL1985 21:00:00)-Water Temperature (C)]]*OO[[#This Row],[70]]</f>
        <v>7.4919556297299991E-8</v>
      </c>
      <c r="BU139" s="10">
        <f>3/24000000*OO[[#This Row],[129 (05JUL1985 00:00:00)-Water Temperature (C)]]*OO[[#This Row],[71]]</f>
        <v>6.4874834316712485E-8</v>
      </c>
      <c r="BV139" s="10">
        <f>3/24000000*OO[[#This Row],[130 (05JUL1985 03:00:00)-Water Temperature (C)]]*OO[[#This Row],[72]]</f>
        <v>5.4177830462937495E-8</v>
      </c>
      <c r="BW139" s="10">
        <f>3/24000000*OO[[#This Row],[131 (05JUL1985 06:00:00)-Water Temperature (C)]]*OO[[#This Row],[73]]</f>
        <v>4.5551277600987499E-8</v>
      </c>
      <c r="BX139" s="10">
        <f>3/24000000*OO[[#This Row],[132 (05JUL1985 09:00:00)-Water Temperature (C)]]*OO[[#This Row],[74]]</f>
        <v>4.0502402654999994E-8</v>
      </c>
      <c r="BY139" s="10">
        <f>3/24000000*OO[[#This Row],[133 (05JUL1985 12:00:00)-Water Temperature (C)]]*OO[[#This Row],[75]]</f>
        <v>3.7803888918900003E-8</v>
      </c>
      <c r="BZ139" s="10">
        <f>3/24000000*OO[[#This Row],[134 (05JUL1985 15:00:00)-Water Temperature (C)]]*OO[[#This Row],[76]]</f>
        <v>3.6578109493099995E-8</v>
      </c>
      <c r="CA139" s="10">
        <f>3/24000000*OO[[#This Row],[135 (05JUL1985 18:00:00)-Water Temperature (C)]]*OO[[#This Row],[77]]</f>
        <v>3.7107079198237498E-8</v>
      </c>
      <c r="CB139" s="10">
        <f>3/24000000*OO[[#This Row],[136 (05JUL1985 21:00:00)-Water Temperature (C)]]*OO[[#This Row],[78]]</f>
        <v>3.9328528778324999E-8</v>
      </c>
      <c r="CC139" s="10">
        <f>3/24000000*OO[[#This Row],[137 (06JUL1985 00:00:00)-Water Temperature (C)]]*OO[[#This Row],[79]]</f>
        <v>4.2449202989599997E-8</v>
      </c>
      <c r="CD139" s="10">
        <f>3/24000000*OO[[#This Row],[138 (06JUL1985 03:00:00)-Water Temperature (C)]]*OO[[#This Row],[80]]</f>
        <v>4.4701966610549999E-8</v>
      </c>
      <c r="CE139" s="10">
        <f>3/24000000*OO[[#This Row],[139 (06JUL1985 06:00:00)-Water Temperature (C)]]*OO[[#This Row],[81]]</f>
        <v>4.5546813658499997E-8</v>
      </c>
      <c r="CF139" s="10">
        <f>3/24000000*OO[[#This Row],[140 (06JUL1985 09:00:00)-Water Temperature (C)]]*OO[[#This Row],[82]]</f>
        <v>4.62598356061125E-8</v>
      </c>
      <c r="CG139" s="10">
        <f>3/24000000*OO[[#This Row],[141 (06JUL1985 12:00:00)-Water Temperature (C)]]*OO[[#This Row],[83]]</f>
        <v>4.6734386854762504E-8</v>
      </c>
      <c r="CH139" s="10">
        <f>3/24000000*OO[[#This Row],[142 (06JUL1985 15:00:00)-Water Temperature (C)]]*OO[[#This Row],[84]]</f>
        <v>4.7104301096949991E-8</v>
      </c>
      <c r="CI139" s="10">
        <f>3/24000000*OO[[#This Row],[143 (06JUL1985 18:00:00)-Water Temperature (C)]]*OO[[#This Row],[85]]</f>
        <v>4.7009569886999992E-8</v>
      </c>
      <c r="CJ139" s="10">
        <f>3/24000000*OO[[#This Row],[144 (06JUL1985 21:00:00)-Water Temperature (C)]]*OO[[#This Row],[86]]</f>
        <v>4.5661240238249998E-8</v>
      </c>
      <c r="CK139" s="10">
        <f>3/24000000*OO[[#This Row],[145 (07JUL1985 00:00:00)-Water Temperature (C)]]*OO[[#This Row],[87]]</f>
        <v>4.2339735994499993E-8</v>
      </c>
      <c r="CL139" s="10">
        <f>3/24000000*OO[[#This Row],[146 (07JUL1985 03:00:00)-Water Temperature (C)]]*OO[[#This Row],[88]]</f>
        <v>3.8408943319999997E-8</v>
      </c>
      <c r="CM139" s="10">
        <f>3/24000000*OO[[#This Row],[147 (07JUL1985 06:00:00)-Water Temperature (C)]]*OO[[#This Row],[89]]</f>
        <v>3.4811126909625003E-8</v>
      </c>
      <c r="CN139" s="10">
        <f>3/24000000*OO[[#This Row],[148 (07JUL1985 09:00:00)-Water Temperature (C)]]*OO[[#This Row],[90]]</f>
        <v>3.244192032704999E-8</v>
      </c>
      <c r="CO139" s="10">
        <f>3/24000000*OO[[#This Row],[149 (07JUL1985 12:00:00)-Water Temperature (C)]]*OO[[#This Row],[91]]</f>
        <v>3.1410635608399998E-8</v>
      </c>
      <c r="CP139" s="10">
        <f>3/24000000*OO[[#This Row],[150 (07JUL1985 15:00:00)-Water Temperature (C)]]*OO[[#This Row],[92]]</f>
        <v>3.1410635608399998E-8</v>
      </c>
      <c r="CQ139" s="10">
        <f>3/24000000*OO[[#This Row],[151 (07JUL1985 18:00:00)-Water Temperature (C)]]*OO[[#This Row],[93]]</f>
        <v>3.1410635608399998E-8</v>
      </c>
      <c r="CR139" s="10">
        <f>3/24000000*OO[[#This Row],[152 (07JUL1985 21:00:00)-Water Temperature (C)]]*OO[[#This Row],[94]]</f>
        <v>3.1410635608399998E-8</v>
      </c>
      <c r="CS139" s="10">
        <f>3/24000000*OO[[#This Row],[153 (08JUL1985 00:00:00)-Water Temperature (C)]]*OO[[#This Row],[95]]</f>
        <v>3.1410635608399998E-8</v>
      </c>
      <c r="CT139" s="10">
        <f>3/24000000*OO[[#This Row],[154 (08JUL1985 03:00:00)-Water Temperature (C)]]*OO[[#This Row],[96]]</f>
        <v>3.1410635608399998E-8</v>
      </c>
      <c r="CU139" s="10">
        <f>3/24000000*OO[[#This Row],[155 (08JUL1985 06:00:00)-Water Temperature (C)]]*OO[[#This Row],[97]]</f>
        <v>3.1410635608399998E-8</v>
      </c>
      <c r="CV139" s="10">
        <f>3/24000000*OO[[#This Row],[156 (08JUL1985 09:00:00)-Water Temperature (C)]]*OO[[#This Row],[98]]</f>
        <v>3.1410635608399998E-8</v>
      </c>
      <c r="CW139" s="10">
        <f>3/24000000*OO[[#This Row],[157 (08JUL1985 12:00:00)-Water Temperature (C)]]*OO[[#This Row],[99]]</f>
        <v>3.1410635608399998E-8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4.578639456689495E-35</v>
      </c>
      <c r="G140" s="10">
        <f>3/24*OO[[#This Row],[63 (26JUN1985 18:00:00)-Water Temperature (C)]]*OO[[#This Row],[5]]/SUM(OO[5])</f>
        <v>3.4629566319859168E-23</v>
      </c>
      <c r="H140" s="10">
        <f>3/24*OO[[#This Row],[64 (26JUN1985 21:00:00)-Water Temperature (C)]]*OO[[#This Row],[6]]/SUM(OO[6])</f>
        <v>3.3367511881353002E-11</v>
      </c>
      <c r="I140" s="10">
        <f>3/24*OO[[#This Row],[65 (27JUN1985 00:00:00)-Water Temperature (C)]]*OO[[#This Row],[7]]/SUM(OO[7])</f>
        <v>6.9472486240445873E-6</v>
      </c>
      <c r="J140" s="10">
        <f>3/24*OO[[#This Row],[66 (27JUN1985 03:00:00)-Water Temperature (C)]]*OO[[#This Row],[8]]/SUM(OO[8])</f>
        <v>1.5823435285192079E-3</v>
      </c>
      <c r="K140" s="10">
        <f>3/24*OO[[#This Row],[67 (27JUN1985 06:00:00)-Water Temperature (C)]]*OO[[#This Row],[9]]/SUM(OO[9])</f>
        <v>2.6831786320902329E-2</v>
      </c>
      <c r="L140" s="10">
        <f>3/24*OO[[#This Row],[68 (27JUN1985 09:00:00)-Water Temperature (C)]]*OO[[#This Row],[10]]/SUM(OO[10])</f>
        <v>8.7924425025674616E-2</v>
      </c>
      <c r="M140" s="10">
        <f>3/24*OO[[#This Row],[69 (27JUN1985 12:00:00)-Water Temperature (C)]]*OO[[#This Row],[11]]/SUM(OO[11])</f>
        <v>8.9657462308096111E-2</v>
      </c>
      <c r="N140" s="10">
        <f>3/24*OO[[#This Row],[70 (27JUN1985 15:00:00)-Water Temperature (C)]]*OO[[#This Row],[12]]/SUM(OO[12])</f>
        <v>3.7943428800527E-2</v>
      </c>
      <c r="O140" s="10">
        <f>3/24*OO[[#This Row],[71 (27JUN1985 18:00:00)-Water Temperature (C)]]*OO[[#This Row],[13]]/SUM(OO[13])</f>
        <v>8.3563730070231323E-3</v>
      </c>
      <c r="P140" s="10">
        <f>3/24*OO[[#This Row],[72 (27JUN1985 21:00:00)-Water Temperature (C)]]*OO[[#This Row],[14]]/SUM(OO[14])</f>
        <v>1.164250403814668E-3</v>
      </c>
      <c r="Q140" s="10">
        <f>3/24*OO[[#This Row],[73 (28JUN1985 00:00:00)-Water Temperature (C)]]*OO[[#This Row],[15]]/SUM(OO[15])</f>
        <v>1.6125432591064228E-4</v>
      </c>
      <c r="R140" s="10">
        <f>3/24*OO[[#This Row],[74 (28JUN1985 03:00:00)-Water Temperature (C)]]*OO[[#This Row],[16]]/SUM(OO[16])</f>
        <v>5.8143667511389122E-5</v>
      </c>
      <c r="S140" s="10">
        <f>3/24*OO[[#This Row],[75 (28JUN1985 06:00:00)-Water Temperature (C)]]*OO[[#This Row],[17]]/SUM(OO[17])</f>
        <v>4.3699829337610925E-5</v>
      </c>
      <c r="T140" s="10">
        <f>3/24*OO[[#This Row],[76 (28JUN1985 09:00:00)-Water Temperature (C)]]*OO[[#This Row],[18]]/SUM(OO[18])</f>
        <v>3.901786557900546E-5</v>
      </c>
      <c r="U140" s="10">
        <f>3/24*OO[[#This Row],[77 (28JUN1985 12:00:00)-Water Temperature (C)]]*OO[[#This Row],[19]]/SUM(OO[19])</f>
        <v>3.9793330423718548E-5</v>
      </c>
      <c r="V140" s="10">
        <f>3/24000000*OO[[#This Row],[78 (28JUN1985 15:00:00)-Water Temperature (C)]]*OO[[#This Row],[20]]</f>
        <v>4.2470438481337494E-5</v>
      </c>
      <c r="W140" s="10">
        <f>3/24000000*OO[[#This Row],[79 (28JUN1985 18:00:00)-Water Temperature (C)]]*OO[[#This Row],[21]]</f>
        <v>4.3386937854000001E-5</v>
      </c>
      <c r="X140" s="10">
        <f>3/24000000*OO[[#This Row],[80 (28JUN1985 21:00:00)-Water Temperature (C)]]*OO[[#This Row],[22]]</f>
        <v>4.0930661608800002E-5</v>
      </c>
      <c r="Y140" s="10">
        <f>3/24000000*OO[[#This Row],[81 (29JUN1985 00:00:00)-Water Temperature (C)]]*OO[[#This Row],[23]]</f>
        <v>3.6519766909837502E-5</v>
      </c>
      <c r="Z140" s="10">
        <f>3/24000000*OO[[#This Row],[82 (29JUN1985 03:00:00)-Water Temperature (C)]]*OO[[#This Row],[24]]</f>
        <v>3.1471086878199998E-5</v>
      </c>
      <c r="AA140" s="10">
        <f>3/24000000*OO[[#This Row],[83 (29JUN1985 06:00:00)-Water Temperature (C)]]*OO[[#This Row],[25]]</f>
        <v>2.6794785170999999E-5</v>
      </c>
      <c r="AB140" s="10">
        <f>3/24000000*OO[[#This Row],[84 (29JUN1985 09:00:00)-Water Temperature (C)]]*OO[[#This Row],[26]]</f>
        <v>2.3180921635000002E-5</v>
      </c>
      <c r="AC140" s="10">
        <f>3/24000000*OO[[#This Row],[85 (29JUN1985 12:00:00)-Water Temperature (C)]]*OO[[#This Row],[27]]</f>
        <v>2.0869682516625E-5</v>
      </c>
      <c r="AD140" s="10">
        <f>3/24000000*OO[[#This Row],[86 (29JUN1985 15:00:00)-Water Temperature (C)]]*OO[[#This Row],[28]]</f>
        <v>1.9059532356089998E-5</v>
      </c>
      <c r="AE140" s="10">
        <f>3/24000000*OO[[#This Row],[88 (29JUN1985 21:00:00)-Water Temperature (C)]]*OO[[#This Row],[30]]</f>
        <v>1.5710492835927501E-5</v>
      </c>
      <c r="AF140" s="10">
        <f>3/24000000*OO[[#This Row],[88 (29JUN1985 21:00:00)-Water Temperature (C)]]*OO[[#This Row],[30]]</f>
        <v>1.5710492835927501E-5</v>
      </c>
      <c r="AG140" s="10">
        <f>3/24000000*OO[[#This Row],[89 (30JUN1985 00:00:00)-Water Temperature (C)]]*OO[[#This Row],[31]]</f>
        <v>1.3725709438775001E-5</v>
      </c>
      <c r="AH140" s="10">
        <f>3/24000000*OO[[#This Row],[90 (30JUN1985 03:00:00)-Water Temperature (C)]]*OO[[#This Row],[32]]</f>
        <v>1.1802617849599998E-5</v>
      </c>
      <c r="AI140" s="10">
        <f>3/24000000*OO[[#This Row],[91 (30JUN1985 06:00:00)-Water Temperature (C)]]*OO[[#This Row],[33]]</f>
        <v>1.0091156541562501E-5</v>
      </c>
      <c r="AJ140" s="10">
        <f>3/24000000*OO[[#This Row],[92 (30JUN1985 09:00:00)-Water Temperature (C)]]*OO[[#This Row],[34]]</f>
        <v>8.9353331390400001E-6</v>
      </c>
      <c r="AK140" s="10">
        <f>3/24000000*OO[[#This Row],[93 (30JUN1985 12:00:00)-Water Temperature (C)]]*OO[[#This Row],[35]]</f>
        <v>8.1780643226062508E-6</v>
      </c>
      <c r="AL140" s="10">
        <f>3/24000000*OO[[#This Row],[94 (30JUN1985 15:00:00)-Water Temperature (C)]]*OO[[#This Row],[36]]</f>
        <v>7.5289481558099993E-6</v>
      </c>
      <c r="AM140" s="10">
        <f>3/24000000*OO[[#This Row],[95 (30JUN1985 18:00:00)-Water Temperature (C)]]*OO[[#This Row],[37]]</f>
        <v>6.96164193551E-6</v>
      </c>
      <c r="AN140" s="10">
        <f>3/24000000*OO[[#This Row],[96 (30JUN1985 21:00:00)-Water Temperature (C)]]*OO[[#This Row],[38]]</f>
        <v>6.3244011006000002E-6</v>
      </c>
      <c r="AO140" s="10">
        <f>3/24000000*OO[[#This Row],[97 (01JUL1985 00:00:00)-Water Temperature (C)]]*OO[[#This Row],[39]]</f>
        <v>5.5261348731687494E-6</v>
      </c>
      <c r="AP140" s="10">
        <f>3/24000000*OO[[#This Row],[98 (01JUL1985 03:00:00)-Water Temperature (C)]]*OO[[#This Row],[40]]</f>
        <v>4.73663580741E-6</v>
      </c>
      <c r="AQ140" s="10">
        <f>3/24000000*OO[[#This Row],[99 (01JUL1985 06:00:00)-Water Temperature (C)]]*OO[[#This Row],[41]]</f>
        <v>4.0725953810849996E-6</v>
      </c>
      <c r="AR140" s="10">
        <f>3/24000000*OO[[#This Row],[100 (01JUL1985 09:00:00)-Water Temperature (C)]]*OO[[#This Row],[42]]</f>
        <v>3.6385075738025E-6</v>
      </c>
      <c r="AS140" s="10">
        <f>3/24000000*OO[[#This Row],[101 (01JUL1985 12:00:00)-Water Temperature (C)]]*OO[[#This Row],[43]]</f>
        <v>3.3284297222274993E-6</v>
      </c>
      <c r="AT140" s="10">
        <f>3/24000000*OO[[#This Row],[102 (01JUL1985 15:00:00)-Water Temperature (C)]]*OO[[#This Row],[44]]</f>
        <v>3.0832517762624999E-6</v>
      </c>
      <c r="AU140" s="10">
        <f>3/24000000*OO[[#This Row],[103 (01JUL1985 18:00:00)-Water Temperature (C)]]*OO[[#This Row],[45]]</f>
        <v>2.8314649652574999E-6</v>
      </c>
      <c r="AV140" s="10">
        <f>3/24000000*OO[[#This Row],[104 (01JUL1985 21:00:00)-Water Temperature (C)]]*OO[[#This Row],[46]]</f>
        <v>2.4638693279443753E-6</v>
      </c>
      <c r="AW140" s="10">
        <f>3/24000000*OO[[#This Row],[105 (02JUL1985 00:00:00)-Water Temperature (C)]]*OO[[#This Row],[47]]</f>
        <v>2.0227228528759998E-6</v>
      </c>
      <c r="AX140" s="10">
        <f>3/24000000*OO[[#This Row],[106 (02JUL1985 03:00:00)-Water Temperature (C)]]*OO[[#This Row],[48]]</f>
        <v>1.6166127030885E-6</v>
      </c>
      <c r="AY140" s="10">
        <f>3/24000000*OO[[#This Row],[107 (02JUL1985 06:00:00)-Water Temperature (C)]]*OO[[#This Row],[49]]</f>
        <v>1.3015402249499999E-6</v>
      </c>
      <c r="AZ140" s="10">
        <f>3/24000000*OO[[#This Row],[108 (02JUL1985 09:00:00)-Water Temperature (C)]]*OO[[#This Row],[50]]</f>
        <v>1.1106805635119998E-6</v>
      </c>
      <c r="BA140" s="10">
        <f>3/24000000*OO[[#This Row],[109 (02JUL1985 12:00:00)-Water Temperature (C)]]*OO[[#This Row],[51]]</f>
        <v>9.9149595028412479E-7</v>
      </c>
      <c r="BB140" s="10">
        <f>3/24000000*OO[[#This Row],[110 (02JUL1985 15:00:00)-Water Temperature (C)]]*OO[[#This Row],[52]]</f>
        <v>9.1276823308000007E-7</v>
      </c>
      <c r="BC140" s="10">
        <f>3/24000000*OO[[#This Row],[111 (02JUL1985 18:00:00)-Water Temperature (C)]]*OO[[#This Row],[53]]</f>
        <v>8.3668011226799999E-7</v>
      </c>
      <c r="BD140" s="10">
        <f>3/24000000*OO[[#This Row],[112 (02JUL1985 21:00:00)-Water Temperature (C)]]*OO[[#This Row],[54]]</f>
        <v>7.2249012834374995E-7</v>
      </c>
      <c r="BE140" s="10">
        <f>3/24000000*OO[[#This Row],[113 (03JUL1985 00:00:00)-Water Temperature (C)]]*OO[[#This Row],[55]]</f>
        <v>5.7391319994412489E-7</v>
      </c>
      <c r="BF140" s="10">
        <f>3/24000000*OO[[#This Row],[114 (03JUL1985 03:00:00)-Water Temperature (C)]]*OO[[#This Row],[56]]</f>
        <v>4.2934579451999999E-7</v>
      </c>
      <c r="BG140" s="10">
        <f>3/24000000*OO[[#This Row],[115 (03JUL1985 06:00:00)-Water Temperature (C)]]*OO[[#This Row],[57]]</f>
        <v>3.1746030708599998E-7</v>
      </c>
      <c r="BH140" s="10">
        <f>3/24000000*OO[[#This Row],[116 (03JUL1985 09:00:00)-Water Temperature (C)]]*OO[[#This Row],[58]]</f>
        <v>2.4798759877649999E-7</v>
      </c>
      <c r="BI140" s="10">
        <f>3/24000000*OO[[#This Row],[117 (03JUL1985 12:00:00)-Water Temperature (C)]]*OO[[#This Row],[59]]</f>
        <v>2.01351934259325E-7</v>
      </c>
      <c r="BJ140" s="10">
        <f>3/24000000*OO[[#This Row],[118 (03JUL1985 15:00:00)-Water Temperature (C)]]*OO[[#This Row],[60]]</f>
        <v>1.7682773527870001E-7</v>
      </c>
      <c r="BK140" s="10">
        <f>3/24000000*OO[[#This Row],[119 (03JUL1985 18:00:00)-Water Temperature (C)]]*OO[[#This Row],[61]]</f>
        <v>1.62272117591625E-7</v>
      </c>
      <c r="BL140" s="10">
        <f>3/24000000*OO[[#This Row],[120 (03JUL1985 21:00:00)-Water Temperature (C)]]*OO[[#This Row],[62]]</f>
        <v>1.4759574564563749E-7</v>
      </c>
      <c r="BM140" s="10">
        <f>3/24000000*OO[[#This Row],[121 (04JUL1985 00:00:00)-Water Temperature (C)]]*OO[[#This Row],[63]]</f>
        <v>1.302597368747625E-7</v>
      </c>
      <c r="BN140" s="10">
        <f>3/24000000*OO[[#This Row],[122 (04JUL1985 03:00:00)-Water Temperature (C)]]*OO[[#This Row],[64]]</f>
        <v>1.1297741670080001E-7</v>
      </c>
      <c r="BO140" s="10">
        <f>3/24000000*OO[[#This Row],[123 (04JUL1985 06:00:00)-Water Temperature (C)]]*OO[[#This Row],[65]]</f>
        <v>9.9294871161399983E-8</v>
      </c>
      <c r="BP140" s="10">
        <f>3/24000000*OO[[#This Row],[124 (04JUL1985 09:00:00)-Water Temperature (C)]]*OO[[#This Row],[66]]</f>
        <v>9.1582017916199991E-8</v>
      </c>
      <c r="BQ140" s="10">
        <f>3/24000000*OO[[#This Row],[125 (04JUL1985 12:00:00)-Water Temperature (C)]]*OO[[#This Row],[67]]</f>
        <v>8.7282336423749992E-8</v>
      </c>
      <c r="BR140" s="10">
        <f>3/24000000*OO[[#This Row],[126 (04JUL1985 15:00:00)-Water Temperature (C)]]*OO[[#This Row],[68]]</f>
        <v>8.5140245346000011E-8</v>
      </c>
      <c r="BS140" s="10">
        <f>3/24000000*OO[[#This Row],[127 (04JUL1985 18:00:00)-Water Temperature (C)]]*OO[[#This Row],[69]]</f>
        <v>8.3204887827599996E-8</v>
      </c>
      <c r="BT140" s="10">
        <f>3/24000000*OO[[#This Row],[128 (04JUL1985 21:00:00)-Water Temperature (C)]]*OO[[#This Row],[70]]</f>
        <v>7.762051316475001E-8</v>
      </c>
      <c r="BU140" s="10">
        <f>3/24000000*OO[[#This Row],[129 (05JUL1985 00:00:00)-Water Temperature (C)]]*OO[[#This Row],[71]]</f>
        <v>6.7653904433399999E-8</v>
      </c>
      <c r="BV140" s="10">
        <f>3/24000000*OO[[#This Row],[130 (05JUL1985 03:00:00)-Water Temperature (C)]]*OO[[#This Row],[72]]</f>
        <v>5.6644319293087488E-8</v>
      </c>
      <c r="BW140" s="10">
        <f>3/24000000*OO[[#This Row],[131 (05JUL1985 06:00:00)-Water Temperature (C)]]*OO[[#This Row],[73]]</f>
        <v>4.7527706174062491E-8</v>
      </c>
      <c r="BX140" s="10">
        <f>3/24000000*OO[[#This Row],[132 (05JUL1985 09:00:00)-Water Temperature (C)]]*OO[[#This Row],[74]]</f>
        <v>4.2076272937500003E-8</v>
      </c>
      <c r="BY140" s="10">
        <f>3/24000000*OO[[#This Row],[133 (05JUL1985 12:00:00)-Water Temperature (C)]]*OO[[#This Row],[75]]</f>
        <v>3.9015876603975E-8</v>
      </c>
      <c r="BZ140" s="10">
        <f>3/24000000*OO[[#This Row],[134 (05JUL1985 15:00:00)-Water Temperature (C)]]*OO[[#This Row],[76]]</f>
        <v>3.7551043456000002E-8</v>
      </c>
      <c r="CA140" s="10">
        <f>3/24000000*OO[[#This Row],[135 (05JUL1985 18:00:00)-Water Temperature (C)]]*OO[[#This Row],[77]]</f>
        <v>3.7749538471650003E-8</v>
      </c>
      <c r="CB140" s="10">
        <f>3/24000000*OO[[#This Row],[136 (05JUL1985 21:00:00)-Water Temperature (C)]]*OO[[#This Row],[78]]</f>
        <v>3.9742029594899997E-8</v>
      </c>
      <c r="CC140" s="10">
        <f>3/24000000*OO[[#This Row],[137 (06JUL1985 00:00:00)-Water Temperature (C)]]*OO[[#This Row],[79]]</f>
        <v>4.2850421150812504E-8</v>
      </c>
      <c r="CD140" s="10">
        <f>3/24000000*OO[[#This Row],[138 (06JUL1985 03:00:00)-Water Temperature (C)]]*OO[[#This Row],[80]]</f>
        <v>4.5337212131249998E-8</v>
      </c>
      <c r="CE140" s="10">
        <f>3/24000000*OO[[#This Row],[139 (06JUL1985 06:00:00)-Water Temperature (C)]]*OO[[#This Row],[81]]</f>
        <v>4.6487119807424991E-8</v>
      </c>
      <c r="CF140" s="10">
        <f>3/24000000*OO[[#This Row],[140 (06JUL1985 09:00:00)-Water Temperature (C)]]*OO[[#This Row],[82]]</f>
        <v>4.7442487859512497E-8</v>
      </c>
      <c r="CG140" s="10">
        <f>3/24000000*OO[[#This Row],[141 (06JUL1985 12:00:00)-Water Temperature (C)]]*OO[[#This Row],[83]]</f>
        <v>4.8035867996474998E-8</v>
      </c>
      <c r="CH140" s="10">
        <f>3/24000000*OO[[#This Row],[142 (06JUL1985 15:00:00)-Water Temperature (C)]]*OO[[#This Row],[84]]</f>
        <v>4.8450932426774996E-8</v>
      </c>
      <c r="CI140" s="10">
        <f>3/24000000*OO[[#This Row],[143 (06JUL1985 18:00:00)-Water Temperature (C)]]*OO[[#This Row],[85]]</f>
        <v>4.8357350304999994E-8</v>
      </c>
      <c r="CJ140" s="10">
        <f>3/24000000*OO[[#This Row],[144 (06JUL1985 21:00:00)-Water Temperature (C)]]*OO[[#This Row],[86]]</f>
        <v>4.6978650303174996E-8</v>
      </c>
      <c r="CK140" s="10">
        <f>3/24000000*OO[[#This Row],[145 (07JUL1985 00:00:00)-Water Temperature (C)]]*OO[[#This Row],[87]]</f>
        <v>4.3688074487224996E-8</v>
      </c>
      <c r="CL140" s="10">
        <f>3/24000000*OO[[#This Row],[146 (07JUL1985 03:00:00)-Water Temperature (C)]]*OO[[#This Row],[88]]</f>
        <v>3.9698876041962492E-8</v>
      </c>
      <c r="CM140" s="10">
        <f>3/24000000*OO[[#This Row],[147 (07JUL1985 06:00:00)-Water Temperature (C)]]*OO[[#This Row],[89]]</f>
        <v>3.5992969808962499E-8</v>
      </c>
      <c r="CN140" s="10">
        <f>3/24000000*OO[[#This Row],[148 (07JUL1985 09:00:00)-Water Temperature (C)]]*OO[[#This Row],[90]]</f>
        <v>3.3507011459824995E-8</v>
      </c>
      <c r="CO140" s="10">
        <f>3/24000000*OO[[#This Row],[149 (07JUL1985 12:00:00)-Water Temperature (C)]]*OO[[#This Row],[91]]</f>
        <v>3.2353154464499999E-8</v>
      </c>
      <c r="CP140" s="10">
        <f>3/24000000*OO[[#This Row],[150 (07JUL1985 15:00:00)-Water Temperature (C)]]*OO[[#This Row],[92]]</f>
        <v>3.2353154464499999E-8</v>
      </c>
      <c r="CQ140" s="10">
        <f>3/24000000*OO[[#This Row],[151 (07JUL1985 18:00:00)-Water Temperature (C)]]*OO[[#This Row],[93]]</f>
        <v>3.2353154464499999E-8</v>
      </c>
      <c r="CR140" s="10">
        <f>3/24000000*OO[[#This Row],[152 (07JUL1985 21:00:00)-Water Temperature (C)]]*OO[[#This Row],[94]]</f>
        <v>3.2353154464499999E-8</v>
      </c>
      <c r="CS140" s="10">
        <f>3/24000000*OO[[#This Row],[153 (08JUL1985 00:00:00)-Water Temperature (C)]]*OO[[#This Row],[95]]</f>
        <v>3.2353154464499999E-8</v>
      </c>
      <c r="CT140" s="10">
        <f>3/24000000*OO[[#This Row],[154 (08JUL1985 03:00:00)-Water Temperature (C)]]*OO[[#This Row],[96]]</f>
        <v>3.2353154464499999E-8</v>
      </c>
      <c r="CU140" s="10">
        <f>3/24000000*OO[[#This Row],[155 (08JUL1985 06:00:00)-Water Temperature (C)]]*OO[[#This Row],[97]]</f>
        <v>3.2353154464499999E-8</v>
      </c>
      <c r="CV140" s="10">
        <f>3/24000000*OO[[#This Row],[156 (08JUL1985 09:00:00)-Water Temperature (C)]]*OO[[#This Row],[98]]</f>
        <v>3.2353154464499999E-8</v>
      </c>
      <c r="CW140" s="10">
        <f>3/24000000*OO[[#This Row],[157 (08JUL1985 12:00:00)-Water Temperature (C)]]*OO[[#This Row],[99]]</f>
        <v>3.2353154464499999E-8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5.270355187370089E-36</v>
      </c>
      <c r="G141" s="10">
        <f>3/24*OO[[#This Row],[63 (26JUN1985 18:00:00)-Water Temperature (C)]]*OO[[#This Row],[5]]/SUM(OO[5])</f>
        <v>4.6529324650117831E-24</v>
      </c>
      <c r="H141" s="10">
        <f>3/24*OO[[#This Row],[64 (26JUN1985 21:00:00)-Water Temperature (C)]]*OO[[#This Row],[6]]/SUM(OO[6])</f>
        <v>4.5242212584557171E-12</v>
      </c>
      <c r="I141" s="10">
        <f>3/24*OO[[#This Row],[65 (27JUN1985 00:00:00)-Water Temperature (C)]]*OO[[#This Row],[7]]/SUM(OO[7])</f>
        <v>3.172184866732655E-6</v>
      </c>
      <c r="J141" s="10">
        <f>3/24*OO[[#This Row],[66 (27JUN1985 03:00:00)-Water Temperature (C)]]*OO[[#This Row],[8]]/SUM(OO[8])</f>
        <v>9.1970864676544078E-4</v>
      </c>
      <c r="K141" s="10">
        <f>3/24*OO[[#This Row],[67 (27JUN1985 06:00:00)-Water Temperature (C)]]*OO[[#This Row],[9]]/SUM(OO[9])</f>
        <v>1.8099879079995627E-2</v>
      </c>
      <c r="L141" s="10">
        <f>3/24*OO[[#This Row],[68 (27JUN1985 09:00:00)-Water Temperature (C)]]*OO[[#This Row],[10]]/SUM(OO[10])</f>
        <v>6.5864834888959237E-2</v>
      </c>
      <c r="M141" s="10">
        <f>3/24*OO[[#This Row],[69 (27JUN1985 12:00:00)-Water Temperature (C)]]*OO[[#This Row],[11]]/SUM(OO[11])</f>
        <v>7.2640262983738879E-2</v>
      </c>
      <c r="N141" s="10">
        <f>3/24*OO[[#This Row],[70 (27JUN1985 15:00:00)-Water Temperature (C)]]*OO[[#This Row],[12]]/SUM(OO[12])</f>
        <v>3.263117905228937E-2</v>
      </c>
      <c r="O141" s="10">
        <f>3/24*OO[[#This Row],[71 (27JUN1985 18:00:00)-Water Temperature (C)]]*OO[[#This Row],[13]]/SUM(OO[13])</f>
        <v>7.50634614778281E-3</v>
      </c>
      <c r="P141" s="10">
        <f>3/24*OO[[#This Row],[72 (27JUN1985 21:00:00)-Water Temperature (C)]]*OO[[#This Row],[14]]/SUM(OO[14])</f>
        <v>1.071642057700052E-3</v>
      </c>
      <c r="Q141" s="10">
        <f>3/24*OO[[#This Row],[73 (28JUN1985 00:00:00)-Water Temperature (C)]]*OO[[#This Row],[15]]/SUM(OO[15])</f>
        <v>1.4354805314885293E-4</v>
      </c>
      <c r="R141" s="10">
        <f>3/24*OO[[#This Row],[74 (28JUN1985 03:00:00)-Water Temperature (C)]]*OO[[#This Row],[16]]/SUM(OO[16])</f>
        <v>4.7214652723177502E-5</v>
      </c>
      <c r="S141" s="10">
        <f>3/24*OO[[#This Row],[75 (28JUN1985 06:00:00)-Water Temperature (C)]]*OO[[#This Row],[17]]/SUM(OO[17])</f>
        <v>3.4581899940769312E-5</v>
      </c>
      <c r="T141" s="10">
        <f>3/24*OO[[#This Row],[76 (28JUN1985 09:00:00)-Water Temperature (C)]]*OO[[#This Row],[18]]/SUM(OO[18])</f>
        <v>3.0630937314467602E-5</v>
      </c>
      <c r="U141" s="10">
        <f>3/24*OO[[#This Row],[77 (28JUN1985 12:00:00)-Water Temperature (C)]]*OO[[#This Row],[19]]/SUM(OO[19])</f>
        <v>3.1018706027434582E-5</v>
      </c>
      <c r="V141" s="10">
        <f>3/24000000*OO[[#This Row],[78 (28JUN1985 15:00:00)-Water Temperature (C)]]*OO[[#This Row],[20]]</f>
        <v>3.3122820372E-5</v>
      </c>
      <c r="W141" s="10">
        <f>3/24000000*OO[[#This Row],[79 (28JUN1985 18:00:00)-Water Temperature (C)]]*OO[[#This Row],[21]]</f>
        <v>3.3988422369062496E-5</v>
      </c>
      <c r="X141" s="10">
        <f>3/24000000*OO[[#This Row],[80 (28JUN1985 21:00:00)-Water Temperature (C)]]*OO[[#This Row],[22]]</f>
        <v>3.22812249134625E-5</v>
      </c>
      <c r="Y141" s="10">
        <f>3/24000000*OO[[#This Row],[81 (29JUN1985 00:00:00)-Water Temperature (C)]]*OO[[#This Row],[23]]</f>
        <v>2.8953179985874998E-5</v>
      </c>
      <c r="Z141" s="10">
        <f>3/24000000*OO[[#This Row],[82 (29JUN1985 03:00:00)-Water Temperature (C)]]*OO[[#This Row],[24]]</f>
        <v>2.50453147080125E-5</v>
      </c>
      <c r="AA141" s="10">
        <f>3/24000000*OO[[#This Row],[83 (29JUN1985 06:00:00)-Water Temperature (C)]]*OO[[#This Row],[25]]</f>
        <v>2.1358005307799994E-5</v>
      </c>
      <c r="AB141" s="10">
        <f>3/24000000*OO[[#This Row],[84 (29JUN1985 09:00:00)-Water Temperature (C)]]*OO[[#This Row],[26]]</f>
        <v>1.8450783776493747E-5</v>
      </c>
      <c r="AC141" s="10">
        <f>3/24000000*OO[[#This Row],[85 (29JUN1985 12:00:00)-Water Temperature (C)]]*OO[[#This Row],[27]]</f>
        <v>1.6577070570033748E-5</v>
      </c>
      <c r="AD141" s="10">
        <f>3/24000000*OO[[#This Row],[86 (29JUN1985 15:00:00)-Water Temperature (C)]]*OO[[#This Row],[28]]</f>
        <v>1.5118822331724999E-5</v>
      </c>
      <c r="AE141" s="10">
        <f>3/24000000*OO[[#This Row],[88 (29JUN1985 21:00:00)-Water Temperature (C)]]*OO[[#This Row],[30]]</f>
        <v>1.2437713441766249E-5</v>
      </c>
      <c r="AF141" s="10">
        <f>3/24000000*OO[[#This Row],[88 (29JUN1985 21:00:00)-Water Temperature (C)]]*OO[[#This Row],[30]]</f>
        <v>1.2437713441766249E-5</v>
      </c>
      <c r="AG141" s="10">
        <f>3/24000000*OO[[#This Row],[89 (30JUN1985 00:00:00)-Water Temperature (C)]]*OO[[#This Row],[31]]</f>
        <v>1.087792611416E-5</v>
      </c>
      <c r="AH141" s="10">
        <f>3/24000000*OO[[#This Row],[90 (30JUN1985 03:00:00)-Water Temperature (C)]]*OO[[#This Row],[32]]</f>
        <v>9.3581012357362493E-6</v>
      </c>
      <c r="AI141" s="10">
        <f>3/24000000*OO[[#This Row],[91 (30JUN1985 06:00:00)-Water Temperature (C)]]*OO[[#This Row],[33]]</f>
        <v>7.9992725366312489E-6</v>
      </c>
      <c r="AJ141" s="10">
        <f>3/24000000*OO[[#This Row],[92 (30JUN1985 09:00:00)-Water Temperature (C)]]*OO[[#This Row],[34]]</f>
        <v>7.0727966110199992E-6</v>
      </c>
      <c r="AK141" s="10">
        <f>3/24000000*OO[[#This Row],[93 (30JUN1985 12:00:00)-Water Temperature (C)]]*OO[[#This Row],[35]]</f>
        <v>6.4509142067399998E-6</v>
      </c>
      <c r="AL141" s="10">
        <f>3/24000000*OO[[#This Row],[94 (30JUN1985 15:00:00)-Water Temperature (C)]]*OO[[#This Row],[36]]</f>
        <v>5.9330083022362498E-6</v>
      </c>
      <c r="AM141" s="10">
        <f>3/24000000*OO[[#This Row],[95 (30JUN1985 18:00:00)-Water Temperature (C)]]*OO[[#This Row],[37]]</f>
        <v>5.4809470355100002E-6</v>
      </c>
      <c r="AN141" s="10">
        <f>3/24000000*OO[[#This Row],[96 (30JUN1985 21:00:00)-Water Temperature (C)]]*OO[[#This Row],[38]]</f>
        <v>4.9730542038074984E-6</v>
      </c>
      <c r="AO141" s="10">
        <f>3/24000000*OO[[#This Row],[97 (01JUL1985 00:00:00)-Water Temperature (C)]]*OO[[#This Row],[39]]</f>
        <v>4.3476246527999995E-6</v>
      </c>
      <c r="AP141" s="10">
        <f>3/24000000*OO[[#This Row],[98 (01JUL1985 03:00:00)-Water Temperature (C)]]*OO[[#This Row],[40]]</f>
        <v>3.7261350259350004E-6</v>
      </c>
      <c r="AQ141" s="10">
        <f>3/24000000*OO[[#This Row],[99 (01JUL1985 06:00:00)-Water Temperature (C)]]*OO[[#This Row],[41]]</f>
        <v>3.2028900403499997E-6</v>
      </c>
      <c r="AR141" s="10">
        <f>3/24000000*OO[[#This Row],[100 (01JUL1985 09:00:00)-Water Temperature (C)]]*OO[[#This Row],[42]]</f>
        <v>2.8602071767524998E-6</v>
      </c>
      <c r="AS141" s="10">
        <f>3/24000000*OO[[#This Row],[101 (01JUL1985 12:00:00)-Water Temperature (C)]]*OO[[#This Row],[43]]</f>
        <v>2.6113236057375E-6</v>
      </c>
      <c r="AT141" s="10">
        <f>3/24000000*OO[[#This Row],[102 (01JUL1985 15:00:00)-Water Temperature (C)]]*OO[[#This Row],[44]]</f>
        <v>2.4148750083599999E-6</v>
      </c>
      <c r="AU141" s="10">
        <f>3/24000000*OO[[#This Row],[103 (01JUL1985 18:00:00)-Water Temperature (C)]]*OO[[#This Row],[45]]</f>
        <v>2.2169153123189998E-6</v>
      </c>
      <c r="AV141" s="10">
        <f>3/24000000*OO[[#This Row],[104 (01JUL1985 21:00:00)-Water Temperature (C)]]*OO[[#This Row],[46]]</f>
        <v>1.9305210806887502E-6</v>
      </c>
      <c r="AW141" s="10">
        <f>3/24000000*OO[[#This Row],[105 (02JUL1985 00:00:00)-Water Temperature (C)]]*OO[[#This Row],[47]]</f>
        <v>1.5885821360943746E-6</v>
      </c>
      <c r="AX141" s="10">
        <f>3/24000000*OO[[#This Row],[106 (02JUL1985 03:00:00)-Water Temperature (C)]]*OO[[#This Row],[48]]</f>
        <v>1.2696485011350001E-6</v>
      </c>
      <c r="AY141" s="10">
        <f>3/24000000*OO[[#This Row],[107 (02JUL1985 06:00:00)-Water Temperature (C)]]*OO[[#This Row],[49]]</f>
        <v>1.0208135384947498E-6</v>
      </c>
      <c r="AZ141" s="10">
        <f>3/24000000*OO[[#This Row],[108 (02JUL1985 09:00:00)-Water Temperature (C)]]*OO[[#This Row],[50]]</f>
        <v>8.6869238238524979E-7</v>
      </c>
      <c r="BA141" s="10">
        <f>3/24000000*OO[[#This Row],[109 (02JUL1985 12:00:00)-Water Temperature (C)]]*OO[[#This Row],[51]]</f>
        <v>7.726021786811249E-7</v>
      </c>
      <c r="BB141" s="10">
        <f>3/24000000*OO[[#This Row],[110 (02JUL1985 15:00:00)-Water Temperature (C)]]*OO[[#This Row],[52]]</f>
        <v>7.093450555280001E-7</v>
      </c>
      <c r="BC141" s="10">
        <f>3/24000000*OO[[#This Row],[111 (02JUL1985 18:00:00)-Water Temperature (C)]]*OO[[#This Row],[53]]</f>
        <v>6.504150801064999E-7</v>
      </c>
      <c r="BD141" s="10">
        <f>3/24000000*OO[[#This Row],[112 (02JUL1985 21:00:00)-Water Temperature (C)]]*OO[[#This Row],[54]]</f>
        <v>5.6338331354287496E-7</v>
      </c>
      <c r="BE141" s="10">
        <f>3/24000000*OO[[#This Row],[113 (03JUL1985 00:00:00)-Water Temperature (C)]]*OO[[#This Row],[55]]</f>
        <v>4.5019405304549993E-7</v>
      </c>
      <c r="BF141" s="10">
        <f>3/24000000*OO[[#This Row],[114 (03JUL1985 03:00:00)-Water Temperature (C)]]*OO[[#This Row],[56]]</f>
        <v>3.3805446809362498E-7</v>
      </c>
      <c r="BG141" s="10">
        <f>3/24000000*OO[[#This Row],[115 (03JUL1985 06:00:00)-Water Temperature (C)]]*OO[[#This Row],[57]]</f>
        <v>2.5003965591774998E-7</v>
      </c>
      <c r="BH141" s="10">
        <f>3/24000000*OO[[#This Row],[116 (03JUL1985 09:00:00)-Water Temperature (C)]]*OO[[#This Row],[58]]</f>
        <v>1.9461807971668747E-7</v>
      </c>
      <c r="BI141" s="10">
        <f>3/24000000*OO[[#This Row],[117 (03JUL1985 12:00:00)-Water Temperature (C)]]*OO[[#This Row],[59]]</f>
        <v>1.5722074144199999E-7</v>
      </c>
      <c r="BJ141" s="10">
        <f>3/24000000*OO[[#This Row],[118 (03JUL1985 15:00:00)-Water Temperature (C)]]*OO[[#This Row],[60]]</f>
        <v>1.3747652942309999E-7</v>
      </c>
      <c r="BK141" s="10">
        <f>3/24000000*OO[[#This Row],[119 (03JUL1985 18:00:00)-Water Temperature (C)]]*OO[[#This Row],[61]]</f>
        <v>1.2568501492260001E-7</v>
      </c>
      <c r="BL141" s="10">
        <f>3/24000000*OO[[#This Row],[120 (03JUL1985 21:00:00)-Water Temperature (C)]]*OO[[#This Row],[62]]</f>
        <v>1.142383918044E-7</v>
      </c>
      <c r="BM141" s="10">
        <f>3/24000000*OO[[#This Row],[121 (04JUL1985 00:00:00)-Water Temperature (C)]]*OO[[#This Row],[63]]</f>
        <v>1.0099106236375E-7</v>
      </c>
      <c r="BN141" s="10">
        <f>3/24000000*OO[[#This Row],[122 (04JUL1985 03:00:00)-Water Temperature (C)]]*OO[[#This Row],[64]]</f>
        <v>8.7628965200549995E-8</v>
      </c>
      <c r="BO141" s="10">
        <f>3/24000000*OO[[#This Row],[123 (04JUL1985 06:00:00)-Water Temperature (C)]]*OO[[#This Row],[65]]</f>
        <v>7.7048120688375009E-8</v>
      </c>
      <c r="BP141" s="10">
        <f>3/24000000*OO[[#This Row],[124 (04JUL1985 09:00:00)-Water Temperature (C)]]*OO[[#This Row],[66]]</f>
        <v>7.1054026925700004E-8</v>
      </c>
      <c r="BQ141" s="10">
        <f>3/24000000*OO[[#This Row],[125 (04JUL1985 12:00:00)-Water Temperature (C)]]*OO[[#This Row],[67]]</f>
        <v>6.7599348704574989E-8</v>
      </c>
      <c r="BR141" s="10">
        <f>3/24000000*OO[[#This Row],[126 (04JUL1985 15:00:00)-Water Temperature (C)]]*OO[[#This Row],[68]]</f>
        <v>6.5826207858000005E-8</v>
      </c>
      <c r="BS141" s="10">
        <f>3/24000000*OO[[#This Row],[127 (04JUL1985 18:00:00)-Water Temperature (C)]]*OO[[#This Row],[69]]</f>
        <v>6.4307237401874988E-8</v>
      </c>
      <c r="BT141" s="10">
        <f>3/24000000*OO[[#This Row],[128 (04JUL1985 21:00:00)-Water Temperature (C)]]*OO[[#This Row],[70]]</f>
        <v>6.0109355657150001E-8</v>
      </c>
      <c r="BU141" s="10">
        <f>3/24000000*OO[[#This Row],[129 (05JUL1985 00:00:00)-Water Temperature (C)]]*OO[[#This Row],[71]]</f>
        <v>5.2625970922799993E-8</v>
      </c>
      <c r="BV141" s="10">
        <f>3/24000000*OO[[#This Row],[130 (05JUL1985 03:00:00)-Water Temperature (C)]]*OO[[#This Row],[72]]</f>
        <v>4.4160830849375E-8</v>
      </c>
      <c r="BW141" s="10">
        <f>3/24000000*OO[[#This Row],[131 (05JUL1985 06:00:00)-Water Temperature (C)]]*OO[[#This Row],[73]]</f>
        <v>3.7019402119799997E-8</v>
      </c>
      <c r="BX141" s="10">
        <f>3/24000000*OO[[#This Row],[132 (05JUL1985 09:00:00)-Water Temperature (C)]]*OO[[#This Row],[74]]</f>
        <v>3.2695451944437505E-8</v>
      </c>
      <c r="BY141" s="10">
        <f>3/24000000*OO[[#This Row],[133 (05JUL1985 12:00:00)-Water Temperature (C)]]*OO[[#This Row],[75]]</f>
        <v>3.0187742798474993E-8</v>
      </c>
      <c r="BZ141" s="10">
        <f>3/24000000*OO[[#This Row],[134 (05JUL1985 15:00:00)-Water Temperature (C)]]*OO[[#This Row],[76]]</f>
        <v>2.8956968185912501E-8</v>
      </c>
      <c r="CA141" s="10">
        <f>3/24000000*OO[[#This Row],[135 (05JUL1985 18:00:00)-Water Temperature (C)]]*OO[[#This Row],[77]]</f>
        <v>2.8934909339699997E-8</v>
      </c>
      <c r="CB141" s="10">
        <f>3/24000000*OO[[#This Row],[136 (05JUL1985 21:00:00)-Water Temperature (C)]]*OO[[#This Row],[78]]</f>
        <v>3.0318169385749999E-8</v>
      </c>
      <c r="CC141" s="10">
        <f>3/24000000*OO[[#This Row],[137 (06JUL1985 00:00:00)-Water Temperature (C)]]*OO[[#This Row],[79]]</f>
        <v>3.2651556281687494E-8</v>
      </c>
      <c r="CD141" s="10">
        <f>3/24000000*OO[[#This Row],[138 (06JUL1985 03:00:00)-Water Temperature (C)]]*OO[[#This Row],[80]]</f>
        <v>3.4646684330212497E-8</v>
      </c>
      <c r="CE141" s="10">
        <f>3/24000000*OO[[#This Row],[139 (06JUL1985 06:00:00)-Water Temperature (C)]]*OO[[#This Row],[81]]</f>
        <v>3.5677446682500006E-8</v>
      </c>
      <c r="CF141" s="10">
        <f>3/24000000*OO[[#This Row],[140 (06JUL1985 09:00:00)-Water Temperature (C)]]*OO[[#This Row],[82]]</f>
        <v>3.65368953569E-8</v>
      </c>
      <c r="CG141" s="10">
        <f>3/24000000*OO[[#This Row],[141 (06JUL1985 12:00:00)-Water Temperature (C)]]*OO[[#This Row],[83]]</f>
        <v>3.7051098916300003E-8</v>
      </c>
      <c r="CH141" s="10">
        <f>3/24000000*OO[[#This Row],[142 (06JUL1985 15:00:00)-Water Temperature (C)]]*OO[[#This Row],[84]]</f>
        <v>3.7391087355374994E-8</v>
      </c>
      <c r="CI141" s="10">
        <f>3/24000000*OO[[#This Row],[143 (06JUL1985 18:00:00)-Water Temperature (C)]]*OO[[#This Row],[85]]</f>
        <v>3.7317229260124995E-8</v>
      </c>
      <c r="CJ141" s="10">
        <f>3/24000000*OO[[#This Row],[144 (06JUL1985 21:00:00)-Water Temperature (C)]]*OO[[#This Row],[86]]</f>
        <v>3.6249496643399995E-8</v>
      </c>
      <c r="CK141" s="10">
        <f>3/24000000*OO[[#This Row],[145 (07JUL1985 00:00:00)-Water Temperature (C)]]*OO[[#This Row],[87]]</f>
        <v>3.3766462415749997E-8</v>
      </c>
      <c r="CL141" s="10">
        <f>3/24000000*OO[[#This Row],[146 (07JUL1985 03:00:00)-Water Temperature (C)]]*OO[[#This Row],[88]]</f>
        <v>3.0721265527574997E-8</v>
      </c>
      <c r="CM141" s="10">
        <f>3/24000000*OO[[#This Row],[147 (07JUL1985 06:00:00)-Water Temperature (C)]]*OO[[#This Row],[89]]</f>
        <v>2.7861266623124998E-8</v>
      </c>
      <c r="CN141" s="10">
        <f>3/24000000*OO[[#This Row],[148 (07JUL1985 09:00:00)-Water Temperature (C)]]*OO[[#This Row],[90]]</f>
        <v>2.5924833664875E-8</v>
      </c>
      <c r="CO141" s="10">
        <f>3/24000000*OO[[#This Row],[149 (07JUL1985 12:00:00)-Water Temperature (C)]]*OO[[#This Row],[91]]</f>
        <v>2.4988814083125001E-8</v>
      </c>
      <c r="CP141" s="10">
        <f>3/24000000*OO[[#This Row],[150 (07JUL1985 15:00:00)-Water Temperature (C)]]*OO[[#This Row],[92]]</f>
        <v>2.4988814083125001E-8</v>
      </c>
      <c r="CQ141" s="10">
        <f>3/24000000*OO[[#This Row],[151 (07JUL1985 18:00:00)-Water Temperature (C)]]*OO[[#This Row],[93]]</f>
        <v>2.4988814083125001E-8</v>
      </c>
      <c r="CR141" s="10">
        <f>3/24000000*OO[[#This Row],[152 (07JUL1985 21:00:00)-Water Temperature (C)]]*OO[[#This Row],[94]]</f>
        <v>2.4988814083125001E-8</v>
      </c>
      <c r="CS141" s="10">
        <f>3/24000000*OO[[#This Row],[153 (08JUL1985 00:00:00)-Water Temperature (C)]]*OO[[#This Row],[95]]</f>
        <v>2.4988814083125001E-8</v>
      </c>
      <c r="CT141" s="10">
        <f>3/24000000*OO[[#This Row],[154 (08JUL1985 03:00:00)-Water Temperature (C)]]*OO[[#This Row],[96]]</f>
        <v>2.4988814083125001E-8</v>
      </c>
      <c r="CU141" s="10">
        <f>3/24000000*OO[[#This Row],[155 (08JUL1985 06:00:00)-Water Temperature (C)]]*OO[[#This Row],[97]]</f>
        <v>2.4988814083125001E-8</v>
      </c>
      <c r="CV141" s="10">
        <f>3/24000000*OO[[#This Row],[156 (08JUL1985 09:00:00)-Water Temperature (C)]]*OO[[#This Row],[98]]</f>
        <v>2.4988814083125001E-8</v>
      </c>
      <c r="CW141" s="10">
        <f>3/24000000*OO[[#This Row],[157 (08JUL1985 12:00:00)-Water Temperature (C)]]*OO[[#This Row],[99]]</f>
        <v>2.4988814083125001E-8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5.039331911250056E-37</v>
      </c>
      <c r="G142" s="10">
        <f>3/24*OO[[#This Row],[63 (26JUN1985 18:00:00)-Water Temperature (C)]]*OO[[#This Row],[5]]/SUM(OO[5])</f>
        <v>5.3259773306510838E-25</v>
      </c>
      <c r="H142" s="10">
        <f>3/24*OO[[#This Row],[64 (26JUN1985 21:00:00)-Water Temperature (C)]]*OO[[#This Row],[6]]/SUM(OO[6])</f>
        <v>4.7417055205693E-13</v>
      </c>
      <c r="I142" s="10">
        <f>3/24*OO[[#This Row],[65 (27JUN1985 00:00:00)-Water Temperature (C)]]*OO[[#This Row],[7]]/SUM(OO[7])</f>
        <v>1.5469647526289779E-6</v>
      </c>
      <c r="J142" s="10">
        <f>3/24*OO[[#This Row],[66 (27JUN1985 03:00:00)-Water Temperature (C)]]*OO[[#This Row],[8]]/SUM(OO[8])</f>
        <v>5.618612796020482E-4</v>
      </c>
      <c r="K142" s="10">
        <f>3/24*OO[[#This Row],[67 (27JUN1985 06:00:00)-Water Temperature (C)]]*OO[[#This Row],[9]]/SUM(OO[9])</f>
        <v>1.2718868029998803E-2</v>
      </c>
      <c r="L142" s="10">
        <f>3/24*OO[[#This Row],[68 (27JUN1985 09:00:00)-Water Temperature (C)]]*OO[[#This Row],[10]]/SUM(OO[10])</f>
        <v>5.1234905945431952E-2</v>
      </c>
      <c r="M142" s="10">
        <f>3/24*OO[[#This Row],[69 (27JUN1985 12:00:00)-Water Temperature (C)]]*OO[[#This Row],[11]]/SUM(OO[11])</f>
        <v>6.1175786046727576E-2</v>
      </c>
      <c r="N142" s="10">
        <f>3/24*OO[[#This Row],[70 (27JUN1985 15:00:00)-Water Temperature (C)]]*OO[[#This Row],[12]]/SUM(OO[12])</f>
        <v>2.9291677405848763E-2</v>
      </c>
      <c r="O142" s="10">
        <f>3/24*OO[[#This Row],[71 (27JUN1985 18:00:00)-Water Temperature (C)]]*OO[[#This Row],[13]]/SUM(OO[13])</f>
        <v>7.0751974157326879E-3</v>
      </c>
      <c r="P142" s="10">
        <f>3/24*OO[[#This Row],[72 (27JUN1985 21:00:00)-Water Temperature (C)]]*OO[[#This Row],[14]]/SUM(OO[14])</f>
        <v>1.041513401329103E-3</v>
      </c>
      <c r="Q142" s="10">
        <f>3/24*OO[[#This Row],[73 (28JUN1985 00:00:00)-Water Temperature (C)]]*OO[[#This Row],[15]]/SUM(OO[15])</f>
        <v>1.3642999197895496E-4</v>
      </c>
      <c r="R142" s="10">
        <f>3/24*OO[[#This Row],[74 (28JUN1985 03:00:00)-Water Temperature (C)]]*OO[[#This Row],[16]]/SUM(OO[16])</f>
        <v>4.0975319323071606E-5</v>
      </c>
      <c r="S142" s="10">
        <f>3/24*OO[[#This Row],[75 (28JUN1985 06:00:00)-Water Temperature (C)]]*OO[[#This Row],[17]]/SUM(OO[17])</f>
        <v>2.9228047895831177E-5</v>
      </c>
      <c r="T142" s="10">
        <f>3/24*OO[[#This Row],[76 (28JUN1985 09:00:00)-Water Temperature (C)]]*OO[[#This Row],[18]]/SUM(OO[18])</f>
        <v>2.5790203681064902E-5</v>
      </c>
      <c r="U142" s="10">
        <f>3/24*OO[[#This Row],[77 (28JUN1985 12:00:00)-Water Temperature (C)]]*OO[[#This Row],[19]]/SUM(OO[19])</f>
        <v>2.6021810664950092E-5</v>
      </c>
      <c r="V142" s="10">
        <f>3/24000000*OO[[#This Row],[78 (28JUN1985 15:00:00)-Water Temperature (C)]]*OO[[#This Row],[20]]</f>
        <v>2.787526844325E-5</v>
      </c>
      <c r="W142" s="10">
        <f>3/24000000*OO[[#This Row],[79 (28JUN1985 18:00:00)-Water Temperature (C)]]*OO[[#This Row],[21]]</f>
        <v>2.8854265246874996E-5</v>
      </c>
      <c r="X142" s="10">
        <f>3/24000000*OO[[#This Row],[80 (28JUN1985 21:00:00)-Water Temperature (C)]]*OO[[#This Row],[22]]</f>
        <v>2.7567087843E-5</v>
      </c>
      <c r="Y142" s="10">
        <f>3/24000000*OO[[#This Row],[81 (29JUN1985 00:00:00)-Water Temperature (C)]]*OO[[#This Row],[23]]</f>
        <v>2.4796872561674998E-5</v>
      </c>
      <c r="Z142" s="10">
        <f>3/24000000*OO[[#This Row],[82 (29JUN1985 03:00:00)-Water Temperature (C)]]*OO[[#This Row],[24]]</f>
        <v>2.1480990739987501E-5</v>
      </c>
      <c r="AA142" s="10">
        <f>3/24000000*OO[[#This Row],[83 (29JUN1985 06:00:00)-Water Temperature (C)]]*OO[[#This Row],[25]]</f>
        <v>1.8318011061262498E-5</v>
      </c>
      <c r="AB142" s="10">
        <f>3/24000000*OO[[#This Row],[84 (29JUN1985 09:00:00)-Water Temperature (C)]]*OO[[#This Row],[26]]</f>
        <v>1.5805102903499996E-5</v>
      </c>
      <c r="AC142" s="10">
        <f>3/24000000*OO[[#This Row],[85 (29JUN1985 12:00:00)-Water Temperature (C)]]*OO[[#This Row],[27]]</f>
        <v>1.4172041795479998E-5</v>
      </c>
      <c r="AD142" s="10">
        <f>3/24000000*OO[[#This Row],[86 (29JUN1985 15:00:00)-Water Temperature (C)]]*OO[[#This Row],[28]]</f>
        <v>1.29051339227625E-5</v>
      </c>
      <c r="AE142" s="10">
        <f>3/24000000*OO[[#This Row],[88 (29JUN1985 21:00:00)-Water Temperature (C)]]*OO[[#This Row],[30]]</f>
        <v>1.05932864415275E-5</v>
      </c>
      <c r="AF142" s="10">
        <f>3/24000000*OO[[#This Row],[88 (29JUN1985 21:00:00)-Water Temperature (C)]]*OO[[#This Row],[30]]</f>
        <v>1.05932864415275E-5</v>
      </c>
      <c r="AG142" s="10">
        <f>3/24000000*OO[[#This Row],[89 (30JUN1985 00:00:00)-Water Temperature (C)]]*OO[[#This Row],[31]]</f>
        <v>9.2749803582975002E-6</v>
      </c>
      <c r="AH142" s="10">
        <f>3/24000000*OO[[#This Row],[90 (30JUN1985 03:00:00)-Water Temperature (C)]]*OO[[#This Row],[32]]</f>
        <v>7.9861561969350005E-6</v>
      </c>
      <c r="AI142" s="10">
        <f>3/24000000*OO[[#This Row],[91 (30JUN1985 06:00:00)-Water Temperature (C)]]*OO[[#This Row],[33]]</f>
        <v>6.8273887574724994E-6</v>
      </c>
      <c r="AJ142" s="10">
        <f>3/24000000*OO[[#This Row],[92 (30JUN1985 09:00:00)-Water Temperature (C)]]*OO[[#This Row],[34]]</f>
        <v>6.030961847144999E-6</v>
      </c>
      <c r="AK142" s="10">
        <f>3/24000000*OO[[#This Row],[93 (30JUN1985 12:00:00)-Water Temperature (C)]]*OO[[#This Row],[35]]</f>
        <v>5.4806229760250002E-6</v>
      </c>
      <c r="AL142" s="10">
        <f>3/24000000*OO[[#This Row],[94 (30JUN1985 15:00:00)-Water Temperature (C)]]*OO[[#This Row],[36]]</f>
        <v>5.0340887324324993E-6</v>
      </c>
      <c r="AM142" s="10">
        <f>3/24000000*OO[[#This Row],[95 (30JUN1985 18:00:00)-Water Temperature (C)]]*OO[[#This Row],[37]]</f>
        <v>4.6460988074499997E-6</v>
      </c>
      <c r="AN142" s="10">
        <f>3/24000000*OO[[#This Row],[96 (30JUN1985 21:00:00)-Water Temperature (C)]]*OO[[#This Row],[38]]</f>
        <v>4.2097469235899997E-6</v>
      </c>
      <c r="AO142" s="10">
        <f>3/24000000*OO[[#This Row],[97 (01JUL1985 00:00:00)-Water Temperature (C)]]*OO[[#This Row],[39]]</f>
        <v>3.68341860216E-6</v>
      </c>
      <c r="AP142" s="10">
        <f>3/24000000*OO[[#This Row],[98 (01JUL1985 03:00:00)-Water Temperature (C)]]*OO[[#This Row],[40]]</f>
        <v>3.1587647736375E-6</v>
      </c>
      <c r="AQ142" s="10">
        <f>3/24000000*OO[[#This Row],[99 (01JUL1985 06:00:00)-Water Temperature (C)]]*OO[[#This Row],[41]]</f>
        <v>2.7154260503649998E-6</v>
      </c>
      <c r="AR142" s="10">
        <f>3/24000000*OO[[#This Row],[100 (01JUL1985 09:00:00)-Water Temperature (C)]]*OO[[#This Row],[42]]</f>
        <v>2.425197550855E-6</v>
      </c>
      <c r="AS142" s="10">
        <f>3/24000000*OO[[#This Row],[101 (01JUL1985 12:00:00)-Water Temperature (C)]]*OO[[#This Row],[43]]</f>
        <v>2.2104200699087498E-6</v>
      </c>
      <c r="AT142" s="10">
        <f>3/24000000*OO[[#This Row],[102 (01JUL1985 15:00:00)-Water Temperature (C)]]*OO[[#This Row],[44]]</f>
        <v>2.0409211757025E-6</v>
      </c>
      <c r="AU142" s="10">
        <f>3/24000000*OO[[#This Row],[103 (01JUL1985 18:00:00)-Water Temperature (C)]]*OO[[#This Row],[45]]</f>
        <v>1.872950305114875E-6</v>
      </c>
      <c r="AV142" s="10">
        <f>3/24000000*OO[[#This Row],[104 (01JUL1985 21:00:00)-Water Temperature (C)]]*OO[[#This Row],[46]]</f>
        <v>1.632345884884E-6</v>
      </c>
      <c r="AW142" s="10">
        <f>3/24000000*OO[[#This Row],[105 (02JUL1985 00:00:00)-Water Temperature (C)]]*OO[[#This Row],[47]]</f>
        <v>1.34672264505E-6</v>
      </c>
      <c r="AX142" s="10">
        <f>3/24000000*OO[[#This Row],[106 (02JUL1985 03:00:00)-Water Temperature (C)]]*OO[[#This Row],[48]]</f>
        <v>1.0775052784518749E-6</v>
      </c>
      <c r="AY142" s="10">
        <f>3/24000000*OO[[#This Row],[107 (02JUL1985 06:00:00)-Water Temperature (C)]]*OO[[#This Row],[49]]</f>
        <v>8.6555610117512504E-7</v>
      </c>
      <c r="AZ142" s="10">
        <f>3/24000000*OO[[#This Row],[108 (02JUL1985 09:00:00)-Water Temperature (C)]]*OO[[#This Row],[50]]</f>
        <v>7.3489450767799993E-7</v>
      </c>
      <c r="BA142" s="10">
        <f>3/24000000*OO[[#This Row],[109 (02JUL1985 12:00:00)-Water Temperature (C)]]*OO[[#This Row],[51]]</f>
        <v>6.5119401014499995E-7</v>
      </c>
      <c r="BB142" s="10">
        <f>3/24000000*OO[[#This Row],[110 (02JUL1985 15:00:00)-Water Temperature (C)]]*OO[[#This Row],[52]]</f>
        <v>5.9628407394074999E-7</v>
      </c>
      <c r="BC142" s="10">
        <f>3/24000000*OO[[#This Row],[111 (02JUL1985 18:00:00)-Water Temperature (C)]]*OO[[#This Row],[53]]</f>
        <v>5.4677505193312498E-7</v>
      </c>
      <c r="BD142" s="10">
        <f>3/24000000*OO[[#This Row],[112 (02JUL1985 21:00:00)-Water Temperature (C)]]*OO[[#This Row],[54]]</f>
        <v>4.7518590166274999E-7</v>
      </c>
      <c r="BE142" s="10">
        <f>3/24000000*OO[[#This Row],[113 (03JUL1985 00:00:00)-Water Temperature (C)]]*OO[[#This Row],[55]]</f>
        <v>3.8219520358062492E-7</v>
      </c>
      <c r="BF142" s="10">
        <f>3/24000000*OO[[#This Row],[114 (03JUL1985 03:00:00)-Water Temperature (C)]]*OO[[#This Row],[56]]</f>
        <v>2.8837415856174995E-7</v>
      </c>
      <c r="BG142" s="10">
        <f>3/24000000*OO[[#This Row],[115 (03JUL1985 06:00:00)-Water Temperature (C)]]*OO[[#This Row],[57]]</f>
        <v>2.1345086416251249E-7</v>
      </c>
      <c r="BH142" s="10">
        <f>3/24000000*OO[[#This Row],[116 (03JUL1985 09:00:00)-Water Temperature (C)]]*OO[[#This Row],[58]]</f>
        <v>1.656094603076E-7</v>
      </c>
      <c r="BI142" s="10">
        <f>3/24000000*OO[[#This Row],[117 (03JUL1985 12:00:00)-Water Temperature (C)]]*OO[[#This Row],[59]]</f>
        <v>1.33003832966025E-7</v>
      </c>
      <c r="BJ142" s="10">
        <f>3/24000000*OO[[#This Row],[118 (03JUL1985 15:00:00)-Water Temperature (C)]]*OO[[#This Row],[60]]</f>
        <v>1.1575572885360002E-7</v>
      </c>
      <c r="BK142" s="10">
        <f>3/24000000*OO[[#This Row],[119 (03JUL1985 18:00:00)-Water Temperature (C)]]*OO[[#This Row],[61]]</f>
        <v>1.0533526044690001E-7</v>
      </c>
      <c r="BL142" s="10">
        <f>3/24000000*OO[[#This Row],[120 (03JUL1985 21:00:00)-Water Temperature (C)]]*OO[[#This Row],[62]]</f>
        <v>9.5661333735562487E-8</v>
      </c>
      <c r="BM142" s="10">
        <f>3/24000000*OO[[#This Row],[121 (04JUL1985 00:00:00)-Water Temperature (C)]]*OO[[#This Row],[63]]</f>
        <v>8.4710940043749997E-8</v>
      </c>
      <c r="BN142" s="10">
        <f>3/24000000*OO[[#This Row],[122 (04JUL1985 03:00:00)-Water Temperature (C)]]*OO[[#This Row],[64]]</f>
        <v>7.3548460262450014E-8</v>
      </c>
      <c r="BO142" s="10">
        <f>3/24000000*OO[[#This Row],[123 (04JUL1985 06:00:00)-Water Temperature (C)]]*OO[[#This Row],[65]]</f>
        <v>6.4672868464749995E-8</v>
      </c>
      <c r="BP142" s="10">
        <f>3/24000000*OO[[#This Row],[124 (04JUL1985 09:00:00)-Water Temperature (C)]]*OO[[#This Row],[66]]</f>
        <v>5.9643555943049997E-8</v>
      </c>
      <c r="BQ142" s="10">
        <f>3/24000000*OO[[#This Row],[125 (04JUL1985 12:00:00)-Water Temperature (C)]]*OO[[#This Row],[67]]</f>
        <v>5.6628721710399992E-8</v>
      </c>
      <c r="BR142" s="10">
        <f>3/24000000*OO[[#This Row],[126 (04JUL1985 15:00:00)-Water Temperature (C)]]*OO[[#This Row],[68]]</f>
        <v>5.5030517453449996E-8</v>
      </c>
      <c r="BS142" s="10">
        <f>3/24000000*OO[[#This Row],[127 (04JUL1985 18:00:00)-Water Temperature (C)]]*OO[[#This Row],[69]]</f>
        <v>5.3721093747199998E-8</v>
      </c>
      <c r="BT142" s="10">
        <f>3/24000000*OO[[#This Row],[128 (04JUL1985 21:00:00)-Water Temperature (C)]]*OO[[#This Row],[70]]</f>
        <v>5.0304701548200002E-8</v>
      </c>
      <c r="BU142" s="10">
        <f>3/24000000*OO[[#This Row],[129 (05JUL1985 00:00:00)-Water Temperature (C)]]*OO[[#This Row],[71]]</f>
        <v>4.4244150143374994E-8</v>
      </c>
      <c r="BV142" s="10">
        <f>3/24000000*OO[[#This Row],[130 (05JUL1985 03:00:00)-Water Temperature (C)]]*OO[[#This Row],[72]]</f>
        <v>3.7233688597699999E-8</v>
      </c>
      <c r="BW142" s="10">
        <f>3/24000000*OO[[#This Row],[131 (05JUL1985 06:00:00)-Water Temperature (C)]]*OO[[#This Row],[73]]</f>
        <v>3.1187922718274995E-8</v>
      </c>
      <c r="BX142" s="10">
        <f>3/24000000*OO[[#This Row],[132 (05JUL1985 09:00:00)-Water Temperature (C)]]*OO[[#This Row],[74]]</f>
        <v>2.7476916224899997E-8</v>
      </c>
      <c r="BY142" s="10">
        <f>3/24000000*OO[[#This Row],[133 (05JUL1985 12:00:00)-Water Temperature (C)]]*OO[[#This Row],[75]]</f>
        <v>2.5254809686275E-8</v>
      </c>
      <c r="BZ142" s="10">
        <f>3/24000000*OO[[#This Row],[134 (05JUL1985 15:00:00)-Water Temperature (C)]]*OO[[#This Row],[76]]</f>
        <v>2.4131078685284999E-8</v>
      </c>
      <c r="CA142" s="10">
        <f>3/24000000*OO[[#This Row],[135 (05JUL1985 18:00:00)-Water Temperature (C)]]*OO[[#This Row],[77]]</f>
        <v>2.3964580821487501E-8</v>
      </c>
      <c r="CB142" s="10">
        <f>3/24000000*OO[[#This Row],[136 (05JUL1985 21:00:00)-Water Temperature (C)]]*OO[[#This Row],[78]]</f>
        <v>2.4973952408925001E-8</v>
      </c>
      <c r="CC142" s="10">
        <f>3/24000000*OO[[#This Row],[137 (06JUL1985 00:00:00)-Water Temperature (C)]]*OO[[#This Row],[79]]</f>
        <v>2.6845856327674998E-8</v>
      </c>
      <c r="CD142" s="10">
        <f>3/24000000*OO[[#This Row],[138 (06JUL1985 03:00:00)-Water Temperature (C)]]*OO[[#This Row],[80]]</f>
        <v>2.8567299645262496E-8</v>
      </c>
      <c r="CE142" s="10">
        <f>3/24000000*OO[[#This Row],[139 (06JUL1985 06:00:00)-Water Temperature (C)]]*OO[[#This Row],[81]]</f>
        <v>2.9550130789437498E-8</v>
      </c>
      <c r="CF142" s="10">
        <f>3/24000000*OO[[#This Row],[140 (06JUL1985 09:00:00)-Water Temperature (C)]]*OO[[#This Row],[82]]</f>
        <v>3.0383093369012499E-8</v>
      </c>
      <c r="CG142" s="10">
        <f>3/24000000*OO[[#This Row],[141 (06JUL1985 12:00:00)-Water Temperature (C)]]*OO[[#This Row],[83]]</f>
        <v>3.0867412215937497E-8</v>
      </c>
      <c r="CH142" s="10">
        <f>3/24000000*OO[[#This Row],[142 (06JUL1985 15:00:00)-Water Temperature (C)]]*OO[[#This Row],[84]]</f>
        <v>3.1177133078999992E-8</v>
      </c>
      <c r="CI142" s="10">
        <f>3/24000000*OO[[#This Row],[143 (06JUL1985 18:00:00)-Water Temperature (C)]]*OO[[#This Row],[85]]</f>
        <v>3.1114414369112497E-8</v>
      </c>
      <c r="CJ142" s="10">
        <f>3/24000000*OO[[#This Row],[144 (06JUL1985 21:00:00)-Water Temperature (C)]]*OO[[#This Row],[86]]</f>
        <v>3.0223988599699998E-8</v>
      </c>
      <c r="CK142" s="10">
        <f>3/24000000*OO[[#This Row],[145 (07JUL1985 00:00:00)-Water Temperature (C)]]*OO[[#This Row],[87]]</f>
        <v>2.8196077649299999E-8</v>
      </c>
      <c r="CL142" s="10">
        <f>3/24000000*OO[[#This Row],[146 (07JUL1985 03:00:00)-Water Temperature (C)]]*OO[[#This Row],[88]]</f>
        <v>2.5694512743849997E-8</v>
      </c>
      <c r="CM142" s="10">
        <f>3/24000000*OO[[#This Row],[147 (07JUL1985 06:00:00)-Water Temperature (C)]]*OO[[#This Row],[89]]</f>
        <v>2.331173490403375E-8</v>
      </c>
      <c r="CN142" s="10">
        <f>3/24000000*OO[[#This Row],[148 (07JUL1985 09:00:00)-Water Temperature (C)]]*OO[[#This Row],[90]]</f>
        <v>2.1683542617789999E-8</v>
      </c>
      <c r="CO142" s="10">
        <f>3/24000000*OO[[#This Row],[149 (07JUL1985 12:00:00)-Water Temperature (C)]]*OO[[#This Row],[91]]</f>
        <v>2.0862124827180002E-8</v>
      </c>
      <c r="CP142" s="10">
        <f>3/24000000*OO[[#This Row],[150 (07JUL1985 15:00:00)-Water Temperature (C)]]*OO[[#This Row],[92]]</f>
        <v>2.0862124827180002E-8</v>
      </c>
      <c r="CQ142" s="10">
        <f>3/24000000*OO[[#This Row],[151 (07JUL1985 18:00:00)-Water Temperature (C)]]*OO[[#This Row],[93]]</f>
        <v>2.0862124827180002E-8</v>
      </c>
      <c r="CR142" s="10">
        <f>3/24000000*OO[[#This Row],[152 (07JUL1985 21:00:00)-Water Temperature (C)]]*OO[[#This Row],[94]]</f>
        <v>2.0862124827180002E-8</v>
      </c>
      <c r="CS142" s="10">
        <f>3/24000000*OO[[#This Row],[153 (08JUL1985 00:00:00)-Water Temperature (C)]]*OO[[#This Row],[95]]</f>
        <v>2.0862124827180002E-8</v>
      </c>
      <c r="CT142" s="10">
        <f>3/24000000*OO[[#This Row],[154 (08JUL1985 03:00:00)-Water Temperature (C)]]*OO[[#This Row],[96]]</f>
        <v>2.0862124827180002E-8</v>
      </c>
      <c r="CU142" s="10">
        <f>3/24000000*OO[[#This Row],[155 (08JUL1985 06:00:00)-Water Temperature (C)]]*OO[[#This Row],[97]]</f>
        <v>2.0862124827180002E-8</v>
      </c>
      <c r="CV142" s="10">
        <f>3/24000000*OO[[#This Row],[156 (08JUL1985 09:00:00)-Water Temperature (C)]]*OO[[#This Row],[98]]</f>
        <v>2.0862124827180002E-8</v>
      </c>
      <c r="CW142" s="10">
        <f>3/24000000*OO[[#This Row],[157 (08JUL1985 12:00:00)-Water Temperature (C)]]*OO[[#This Row],[99]]</f>
        <v>2.0862124827180002E-8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9.6226359333260955E-38</v>
      </c>
      <c r="G143" s="10">
        <f>3/24*OO[[#This Row],[63 (26JUN1985 18:00:00)-Water Temperature (C)]]*OO[[#This Row],[5]]/SUM(OO[5])</f>
        <v>1.0781280499129004E-25</v>
      </c>
      <c r="H143" s="10">
        <f>3/24*OO[[#This Row],[64 (26JUN1985 21:00:00)-Water Temperature (C)]]*OO[[#This Row],[6]]/SUM(OO[6])</f>
        <v>9.0000662599983171E-14</v>
      </c>
      <c r="I143" s="10">
        <f>3/24*OO[[#This Row],[65 (27JUN1985 00:00:00)-Water Temperature (C)]]*OO[[#This Row],[7]]/SUM(OO[7])</f>
        <v>1.0589100704113881E-6</v>
      </c>
      <c r="J143" s="10">
        <f>3/24*OO[[#This Row],[66 (27JUN1985 03:00:00)-Water Temperature (C)]]*OO[[#This Row],[8]]/SUM(OO[8])</f>
        <v>4.98316437895772E-4</v>
      </c>
      <c r="K143" s="10">
        <f>3/24*OO[[#This Row],[67 (27JUN1985 06:00:00)-Water Temperature (C)]]*OO[[#This Row],[9]]/SUM(OO[9])</f>
        <v>1.3304293186954258E-2</v>
      </c>
      <c r="L143" s="10">
        <f>3/24*OO[[#This Row],[68 (27JUN1985 09:00:00)-Water Temperature (C)]]*OO[[#This Row],[10]]/SUM(OO[10])</f>
        <v>6.0585096432638284E-2</v>
      </c>
      <c r="M143" s="10">
        <f>3/24*OO[[#This Row],[69 (27JUN1985 12:00:00)-Water Temperature (C)]]*OO[[#This Row],[11]]/SUM(OO[11])</f>
        <v>7.9711978634264519E-2</v>
      </c>
      <c r="N143" s="10">
        <f>3/24*OO[[#This Row],[70 (27JUN1985 15:00:00)-Water Temperature (C)]]*OO[[#This Row],[12]]/SUM(OO[12])</f>
        <v>4.131766415796595E-2</v>
      </c>
      <c r="O143" s="10">
        <f>3/24*OO[[#This Row],[71 (27JUN1985 18:00:00)-Water Temperature (C)]]*OO[[#This Row],[13]]/SUM(OO[13])</f>
        <v>1.0628545021765133E-2</v>
      </c>
      <c r="P143" s="10">
        <f>3/24*OO[[#This Row],[72 (27JUN1985 21:00:00)-Water Temperature (C)]]*OO[[#This Row],[14]]/SUM(OO[14])</f>
        <v>1.6322111993894483E-3</v>
      </c>
      <c r="Q143" s="10">
        <f>3/24*OO[[#This Row],[73 (28JUN1985 00:00:00)-Water Temperature (C)]]*OO[[#This Row],[15]]/SUM(OO[15])</f>
        <v>2.0998713071932194E-4</v>
      </c>
      <c r="R143" s="10">
        <f>3/24*OO[[#This Row],[74 (28JUN1985 03:00:00)-Water Temperature (C)]]*OO[[#This Row],[16]]/SUM(OO[16])</f>
        <v>5.6073522437367669E-5</v>
      </c>
      <c r="S143" s="10">
        <f>3/24*OO[[#This Row],[75 (28JUN1985 06:00:00)-Water Temperature (C)]]*OO[[#This Row],[17]]/SUM(OO[17])</f>
        <v>3.824410724537186E-5</v>
      </c>
      <c r="T143" s="10">
        <f>3/24*OO[[#This Row],[76 (28JUN1985 09:00:00)-Water Temperature (C)]]*OO[[#This Row],[18]]/SUM(OO[18])</f>
        <v>3.3468843870734174E-5</v>
      </c>
      <c r="U143" s="10">
        <f>3/24*OO[[#This Row],[77 (28JUN1985 12:00:00)-Water Temperature (C)]]*OO[[#This Row],[19]]/SUM(OO[19])</f>
        <v>3.3531144316828935E-5</v>
      </c>
      <c r="V143" s="10">
        <f>3/24000000*OO[[#This Row],[78 (28JUN1985 15:00:00)-Water Temperature (C)]]*OO[[#This Row],[20]]</f>
        <v>3.5922938090375006E-5</v>
      </c>
      <c r="W143" s="10">
        <f>3/24000000*OO[[#This Row],[79 (28JUN1985 18:00:00)-Water Temperature (C)]]*OO[[#This Row],[21]]</f>
        <v>3.7456715772799994E-5</v>
      </c>
      <c r="X143" s="10">
        <f>3/24000000*OO[[#This Row],[80 (28JUN1985 21:00:00)-Water Temperature (C)]]*OO[[#This Row],[22]]</f>
        <v>3.6121122896174996E-5</v>
      </c>
      <c r="Y143" s="10">
        <f>3/24000000*OO[[#This Row],[81 (29JUN1985 00:00:00)-Water Temperature (C)]]*OO[[#This Row],[23]]</f>
        <v>3.2721487618687501E-5</v>
      </c>
      <c r="Z143" s="10">
        <f>3/24000000*OO[[#This Row],[82 (29JUN1985 03:00:00)-Water Temperature (C)]]*OO[[#This Row],[24]]</f>
        <v>2.8498399973037499E-5</v>
      </c>
      <c r="AA143" s="10">
        <f>3/24000000*OO[[#This Row],[83 (29JUN1985 06:00:00)-Water Temperature (C)]]*OO[[#This Row],[25]]</f>
        <v>2.4390705063262499E-5</v>
      </c>
      <c r="AB143" s="10">
        <f>3/24000000*OO[[#This Row],[84 (29JUN1985 09:00:00)-Water Temperature (C)]]*OO[[#This Row],[26]]</f>
        <v>2.1081377304299996E-5</v>
      </c>
      <c r="AC143" s="10">
        <f>3/24000000*OO[[#This Row],[85 (29JUN1985 12:00:00)-Water Temperature (C)]]*OO[[#This Row],[27]]</f>
        <v>1.8916709184982501E-5</v>
      </c>
      <c r="AD143" s="10">
        <f>3/24000000*OO[[#This Row],[86 (29JUN1985 15:00:00)-Water Temperature (C)]]*OO[[#This Row],[28]]</f>
        <v>1.725862246942625E-5</v>
      </c>
      <c r="AE143" s="10">
        <f>3/24000000*OO[[#This Row],[88 (29JUN1985 21:00:00)-Water Temperature (C)]]*OO[[#This Row],[30]]</f>
        <v>1.425777601016E-5</v>
      </c>
      <c r="AF143" s="10">
        <f>3/24000000*OO[[#This Row],[88 (29JUN1985 21:00:00)-Water Temperature (C)]]*OO[[#This Row],[30]]</f>
        <v>1.425777601016E-5</v>
      </c>
      <c r="AG143" s="10">
        <f>3/24000000*OO[[#This Row],[89 (30JUN1985 00:00:00)-Water Temperature (C)]]*OO[[#This Row],[31]]</f>
        <v>1.2545319279130001E-5</v>
      </c>
      <c r="AH143" s="10">
        <f>3/24000000*OO[[#This Row],[90 (30JUN1985 03:00:00)-Water Temperature (C)]]*OO[[#This Row],[32]]</f>
        <v>1.0854944329858748E-5</v>
      </c>
      <c r="AI143" s="10">
        <f>3/24000000*OO[[#This Row],[91 (30JUN1985 06:00:00)-Water Temperature (C)]]*OO[[#This Row],[33]]</f>
        <v>9.3141260329075E-6</v>
      </c>
      <c r="AJ143" s="10">
        <f>3/24000000*OO[[#This Row],[92 (30JUN1985 09:00:00)-Water Temperature (C)]]*OO[[#This Row],[34]]</f>
        <v>8.2463146385099995E-6</v>
      </c>
      <c r="AK143" s="10">
        <f>3/24000000*OO[[#This Row],[93 (30JUN1985 12:00:00)-Water Temperature (C)]]*OO[[#This Row],[35]]</f>
        <v>7.4913343141962503E-6</v>
      </c>
      <c r="AL143" s="10">
        <f>3/24000000*OO[[#This Row],[94 (30JUN1985 15:00:00)-Water Temperature (C)]]*OO[[#This Row],[36]]</f>
        <v>6.8984794127999993E-6</v>
      </c>
      <c r="AM143" s="10">
        <f>3/24000000*OO[[#This Row],[95 (30JUN1985 18:00:00)-Water Temperature (C)]]*OO[[#This Row],[37]]</f>
        <v>6.3901136109362493E-6</v>
      </c>
      <c r="AN143" s="10">
        <f>3/24000000*OO[[#This Row],[96 (30JUN1985 21:00:00)-Water Temperature (C)]]*OO[[#This Row],[38]]</f>
        <v>5.8106571683424992E-6</v>
      </c>
      <c r="AO143" s="10">
        <f>3/24000000*OO[[#This Row],[97 (01JUL1985 00:00:00)-Water Temperature (C)]]*OO[[#This Row],[39]]</f>
        <v>5.1120937756799986E-6</v>
      </c>
      <c r="AP143" s="10">
        <f>3/24000000*OO[[#This Row],[98 (01JUL1985 03:00:00)-Water Temperature (C)]]*OO[[#This Row],[40]]</f>
        <v>4.4064993129999996E-6</v>
      </c>
      <c r="AQ143" s="10">
        <f>3/24000000*OO[[#This Row],[99 (01JUL1985 06:00:00)-Water Temperature (C)]]*OO[[#This Row],[41]]</f>
        <v>3.8012007241199998E-6</v>
      </c>
      <c r="AR143" s="10">
        <f>3/24000000*OO[[#This Row],[100 (01JUL1985 09:00:00)-Water Temperature (C)]]*OO[[#This Row],[42]]</f>
        <v>3.40742003027E-6</v>
      </c>
      <c r="AS143" s="10">
        <f>3/24000000*OO[[#This Row],[101 (01JUL1985 12:00:00)-Water Temperature (C)]]*OO[[#This Row],[43]]</f>
        <v>3.1114699354200001E-6</v>
      </c>
      <c r="AT143" s="10">
        <f>3/24000000*OO[[#This Row],[102 (01JUL1985 15:00:00)-Water Temperature (C)]]*OO[[#This Row],[44]]</f>
        <v>2.8790975905362502E-6</v>
      </c>
      <c r="AU143" s="10">
        <f>3/24000000*OO[[#This Row],[103 (01JUL1985 18:00:00)-Water Temperature (C)]]*OO[[#This Row],[45]]</f>
        <v>2.6526267270750004E-6</v>
      </c>
      <c r="AV143" s="10">
        <f>3/24000000*OO[[#This Row],[104 (01JUL1985 21:00:00)-Water Temperature (C)]]*OO[[#This Row],[46]]</f>
        <v>2.3272347806234996E-6</v>
      </c>
      <c r="AW143" s="10">
        <f>3/24000000*OO[[#This Row],[105 (02JUL1985 00:00:00)-Water Temperature (C)]]*OO[[#This Row],[47]]</f>
        <v>1.9353616253387498E-6</v>
      </c>
      <c r="AX143" s="10">
        <f>3/24000000*OO[[#This Row],[106 (02JUL1985 03:00:00)-Water Temperature (C)]]*OO[[#This Row],[48]]</f>
        <v>1.557740534399E-6</v>
      </c>
      <c r="AY143" s="10">
        <f>3/24000000*OO[[#This Row],[107 (02JUL1985 06:00:00)-Water Temperature (C)]]*OO[[#This Row],[49]]</f>
        <v>1.254335761781875E-6</v>
      </c>
      <c r="AZ143" s="10">
        <f>3/24000000*OO[[#This Row],[108 (02JUL1985 09:00:00)-Water Temperature (C)]]*OO[[#This Row],[50]]</f>
        <v>1.0652142085379998E-6</v>
      </c>
      <c r="BA143" s="10">
        <f>3/24000000*OO[[#This Row],[109 (02JUL1985 12:00:00)-Water Temperature (C)]]*OO[[#This Row],[51]]</f>
        <v>9.4153468010499992E-7</v>
      </c>
      <c r="BB143" s="10">
        <f>3/24000000*OO[[#This Row],[110 (02JUL1985 15:00:00)-Water Temperature (C)]]*OO[[#This Row],[52]]</f>
        <v>8.6103496179674997E-7</v>
      </c>
      <c r="BC143" s="10">
        <f>3/24000000*OO[[#This Row],[111 (02JUL1985 18:00:00)-Water Temperature (C)]]*OO[[#This Row],[53]]</f>
        <v>7.907685990644999E-7</v>
      </c>
      <c r="BD143" s="10">
        <f>3/24000000*OO[[#This Row],[112 (02JUL1985 21:00:00)-Water Temperature (C)]]*OO[[#This Row],[54]]</f>
        <v>6.9190895465862505E-7</v>
      </c>
      <c r="BE143" s="10">
        <f>3/24000000*OO[[#This Row],[113 (03JUL1985 00:00:00)-Water Temperature (C)]]*OO[[#This Row],[55]]</f>
        <v>5.6208898226000008E-7</v>
      </c>
      <c r="BF143" s="10">
        <f>3/24000000*OO[[#This Row],[114 (03JUL1985 03:00:00)-Water Temperature (C)]]*OO[[#This Row],[56]]</f>
        <v>4.2774208613649993E-7</v>
      </c>
      <c r="BG143" s="10">
        <f>3/24000000*OO[[#This Row],[115 (03JUL1985 06:00:00)-Water Temperature (C)]]*OO[[#This Row],[57]]</f>
        <v>3.1717557105975003E-7</v>
      </c>
      <c r="BH143" s="10">
        <f>3/24000000*OO[[#This Row],[116 (03JUL1985 09:00:00)-Water Temperature (C)]]*OO[[#This Row],[58]]</f>
        <v>2.45339496221375E-7</v>
      </c>
      <c r="BI143" s="10">
        <f>3/24000000*OO[[#This Row],[117 (03JUL1985 12:00:00)-Water Temperature (C)]]*OO[[#This Row],[59]]</f>
        <v>1.9549182170879998E-7</v>
      </c>
      <c r="BJ143" s="10">
        <f>3/24000000*OO[[#This Row],[118 (03JUL1985 15:00:00)-Water Temperature (C)]]*OO[[#This Row],[60]]</f>
        <v>1.6894955273595001E-7</v>
      </c>
      <c r="BK143" s="10">
        <f>3/24000000*OO[[#This Row],[119 (03JUL1985 18:00:00)-Water Temperature (C)]]*OO[[#This Row],[61]]</f>
        <v>1.5276895011787497E-7</v>
      </c>
      <c r="BL143" s="10">
        <f>3/24000000*OO[[#This Row],[120 (03JUL1985 21:00:00)-Water Temperature (C)]]*OO[[#This Row],[62]]</f>
        <v>1.3867618828913751E-7</v>
      </c>
      <c r="BM143" s="10">
        <f>3/24000000*OO[[#This Row],[121 (04JUL1985 00:00:00)-Water Temperature (C)]]*OO[[#This Row],[63]]</f>
        <v>1.2306670281908751E-7</v>
      </c>
      <c r="BN143" s="10">
        <f>3/24000000*OO[[#This Row],[122 (04JUL1985 03:00:00)-Water Temperature (C)]]*OO[[#This Row],[64]]</f>
        <v>1.06986708779775E-7</v>
      </c>
      <c r="BO143" s="10">
        <f>3/24000000*OO[[#This Row],[123 (04JUL1985 06:00:00)-Water Temperature (C)]]*OO[[#This Row],[65]]</f>
        <v>9.3971238626200001E-8</v>
      </c>
      <c r="BP143" s="10">
        <f>3/24000000*OO[[#This Row],[124 (04JUL1985 09:00:00)-Water Temperature (C)]]*OO[[#This Row],[66]]</f>
        <v>8.6591388701250003E-8</v>
      </c>
      <c r="BQ143" s="10">
        <f>3/24000000*OO[[#This Row],[125 (04JUL1985 12:00:00)-Water Temperature (C)]]*OO[[#This Row],[67]]</f>
        <v>8.1948171640737489E-8</v>
      </c>
      <c r="BR143" s="10">
        <f>3/24000000*OO[[#This Row],[126 (04JUL1985 15:00:00)-Water Temperature (C)]]*OO[[#This Row],[68]]</f>
        <v>7.9376935969399998E-8</v>
      </c>
      <c r="BS143" s="10">
        <f>3/24000000*OO[[#This Row],[127 (04JUL1985 18:00:00)-Water Temperature (C)]]*OO[[#This Row],[69]]</f>
        <v>7.7387406923474991E-8</v>
      </c>
      <c r="BT143" s="10">
        <f>3/24000000*OO[[#This Row],[128 (04JUL1985 21:00:00)-Water Temperature (C)]]*OO[[#This Row],[70]]</f>
        <v>7.2650884907774999E-8</v>
      </c>
      <c r="BU143" s="10">
        <f>3/24000000*OO[[#This Row],[129 (05JUL1985 00:00:00)-Water Temperature (C)]]*OO[[#This Row],[71]]</f>
        <v>6.4251213307649979E-8</v>
      </c>
      <c r="BV143" s="10">
        <f>3/24000000*OO[[#This Row],[130 (05JUL1985 03:00:00)-Water Temperature (C)]]*OO[[#This Row],[72]]</f>
        <v>5.4288508366400002E-8</v>
      </c>
      <c r="BW143" s="10">
        <f>3/24000000*OO[[#This Row],[131 (05JUL1985 06:00:00)-Water Temperature (C)]]*OO[[#This Row],[73]]</f>
        <v>4.5411376527562496E-8</v>
      </c>
      <c r="BX143" s="10">
        <f>3/24000000*OO[[#This Row],[132 (05JUL1985 09:00:00)-Water Temperature (C)]]*OO[[#This Row],[74]]</f>
        <v>3.9833387689200002E-8</v>
      </c>
      <c r="BY143" s="10">
        <f>3/24000000*OO[[#This Row],[133 (05JUL1985 12:00:00)-Water Temperature (C)]]*OO[[#This Row],[75]]</f>
        <v>3.6400185790374997E-8</v>
      </c>
      <c r="BZ143" s="10">
        <f>3/24000000*OO[[#This Row],[134 (05JUL1985 15:00:00)-Water Temperature (C)]]*OO[[#This Row],[76]]</f>
        <v>3.4551401180025003E-8</v>
      </c>
      <c r="CA143" s="10">
        <f>3/24000000*OO[[#This Row],[135 (05JUL1985 18:00:00)-Water Temperature (C)]]*OO[[#This Row],[77]]</f>
        <v>3.4068402718949998E-8</v>
      </c>
      <c r="CB143" s="10">
        <f>3/24000000*OO[[#This Row],[136 (05JUL1985 21:00:00)-Water Temperature (C)]]*OO[[#This Row],[78]]</f>
        <v>3.5237294305524997E-8</v>
      </c>
      <c r="CC143" s="10">
        <f>3/24000000*OO[[#This Row],[137 (06JUL1985 00:00:00)-Water Temperature (C)]]*OO[[#This Row],[79]]</f>
        <v>3.7756739973562495E-8</v>
      </c>
      <c r="CD143" s="10">
        <f>3/24000000*OO[[#This Row],[138 (06JUL1985 03:00:00)-Water Temperature (C)]]*OO[[#This Row],[80]]</f>
        <v>4.0312592415975003E-8</v>
      </c>
      <c r="CE143" s="10">
        <f>3/24000000*OO[[#This Row],[139 (06JUL1985 06:00:00)-Water Temperature (C)]]*OO[[#This Row],[81]]</f>
        <v>4.1923443877424995E-8</v>
      </c>
      <c r="CF143" s="10">
        <f>3/24000000*OO[[#This Row],[140 (06JUL1985 09:00:00)-Water Temperature (C)]]*OO[[#This Row],[82]]</f>
        <v>4.3333675086374995E-8</v>
      </c>
      <c r="CG143" s="10">
        <f>3/24000000*OO[[#This Row],[141 (06JUL1985 12:00:00)-Water Temperature (C)]]*OO[[#This Row],[83]]</f>
        <v>4.4136609804787501E-8</v>
      </c>
      <c r="CH143" s="10">
        <f>3/24000000*OO[[#This Row],[142 (06JUL1985 15:00:00)-Water Temperature (C)]]*OO[[#This Row],[84]]</f>
        <v>4.4654324300999995E-8</v>
      </c>
      <c r="CI143" s="10">
        <f>3/24000000*OO[[#This Row],[143 (06JUL1985 18:00:00)-Water Temperature (C)]]*OO[[#This Row],[85]]</f>
        <v>4.4579776149674998E-8</v>
      </c>
      <c r="CJ143" s="10">
        <f>3/24000000*OO[[#This Row],[144 (06JUL1985 21:00:00)-Water Temperature (C)]]*OO[[#This Row],[86]]</f>
        <v>4.3352275395374997E-8</v>
      </c>
      <c r="CK143" s="10">
        <f>3/24000000*OO[[#This Row],[145 (07JUL1985 00:00:00)-Water Temperature (C)]]*OO[[#This Row],[87]]</f>
        <v>4.0525392018424991E-8</v>
      </c>
      <c r="CL143" s="10">
        <f>3/24000000*OO[[#This Row],[146 (07JUL1985 03:00:00)-Water Temperature (C)]]*OO[[#This Row],[88]]</f>
        <v>3.7026499343937504E-8</v>
      </c>
      <c r="CM143" s="10">
        <f>3/24000000*OO[[#This Row],[147 (07JUL1985 06:00:00)-Water Temperature (C)]]*OO[[#This Row],[89]]</f>
        <v>3.3606539576824997E-8</v>
      </c>
      <c r="CN143" s="10">
        <f>3/24000000*OO[[#This Row],[148 (07JUL1985 09:00:00)-Water Temperature (C)]]*OO[[#This Row],[90]]</f>
        <v>3.12318113272E-8</v>
      </c>
      <c r="CO143" s="10">
        <f>3/24000000*OO[[#This Row],[149 (07JUL1985 12:00:00)-Water Temperature (C)]]*OO[[#This Row],[91]]</f>
        <v>2.9964800827012503E-8</v>
      </c>
      <c r="CP143" s="10">
        <f>3/24000000*OO[[#This Row],[150 (07JUL1985 15:00:00)-Water Temperature (C)]]*OO[[#This Row],[92]]</f>
        <v>2.9964800827012503E-8</v>
      </c>
      <c r="CQ143" s="10">
        <f>3/24000000*OO[[#This Row],[151 (07JUL1985 18:00:00)-Water Temperature (C)]]*OO[[#This Row],[93]]</f>
        <v>2.9964800827012503E-8</v>
      </c>
      <c r="CR143" s="10">
        <f>3/24000000*OO[[#This Row],[152 (07JUL1985 21:00:00)-Water Temperature (C)]]*OO[[#This Row],[94]]</f>
        <v>2.9964800827012503E-8</v>
      </c>
      <c r="CS143" s="10">
        <f>3/24000000*OO[[#This Row],[153 (08JUL1985 00:00:00)-Water Temperature (C)]]*OO[[#This Row],[95]]</f>
        <v>2.9964800827012503E-8</v>
      </c>
      <c r="CT143" s="10">
        <f>3/24000000*OO[[#This Row],[154 (08JUL1985 03:00:00)-Water Temperature (C)]]*OO[[#This Row],[96]]</f>
        <v>2.9964800827012503E-8</v>
      </c>
      <c r="CU143" s="10">
        <f>3/24000000*OO[[#This Row],[155 (08JUL1985 06:00:00)-Water Temperature (C)]]*OO[[#This Row],[97]]</f>
        <v>2.9964800827012503E-8</v>
      </c>
      <c r="CV143" s="10">
        <f>3/24000000*OO[[#This Row],[156 (08JUL1985 09:00:00)-Water Temperature (C)]]*OO[[#This Row],[98]]</f>
        <v>2.9964800827012503E-8</v>
      </c>
      <c r="CW143" s="10">
        <f>3/24000000*OO[[#This Row],[157 (08JUL1985 12:00:00)-Water Temperature (C)]]*OO[[#This Row],[99]]</f>
        <v>2.9964800827012503E-8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1.6219248780057384E-38</v>
      </c>
      <c r="G144" s="10">
        <f>3/24*OO[[#This Row],[63 (26JUN1985 18:00:00)-Water Temperature (C)]]*OO[[#This Row],[5]]/SUM(OO[5])</f>
        <v>2.0470654443446208E-26</v>
      </c>
      <c r="H144" s="10">
        <f>3/24*OO[[#This Row],[64 (26JUN1985 21:00:00)-Water Temperature (C)]]*OO[[#This Row],[6]]/SUM(OO[6])</f>
        <v>1.554755893892675E-14</v>
      </c>
      <c r="I144" s="10">
        <f>3/24*OO[[#This Row],[65 (27JUN1985 00:00:00)-Water Temperature (C)]]*OO[[#This Row],[7]]/SUM(OO[7])</f>
        <v>5.8544406602942625E-7</v>
      </c>
      <c r="J144" s="10">
        <f>3/24*OO[[#This Row],[66 (27JUN1985 03:00:00)-Water Temperature (C)]]*OO[[#This Row],[8]]/SUM(OO[8])</f>
        <v>3.6834763189860976E-4</v>
      </c>
      <c r="K144" s="10">
        <f>3/24*OO[[#This Row],[67 (27JUN1985 06:00:00)-Water Temperature (C)]]*OO[[#This Row],[9]]/SUM(OO[9])</f>
        <v>1.1744433286773159E-2</v>
      </c>
      <c r="L144" s="10">
        <f>3/24*OO[[#This Row],[68 (27JUN1985 09:00:00)-Water Temperature (C)]]*OO[[#This Row],[10]]/SUM(OO[10])</f>
        <v>6.0850646439418773E-2</v>
      </c>
      <c r="M144" s="10">
        <f>3/24*OO[[#This Row],[69 (27JUN1985 12:00:00)-Water Temperature (C)]]*OO[[#This Row],[11]]/SUM(OO[11])</f>
        <v>8.8324806284869717E-2</v>
      </c>
      <c r="N144" s="10">
        <f>3/24*OO[[#This Row],[70 (27JUN1985 15:00:00)-Water Temperature (C)]]*OO[[#This Row],[12]]/SUM(OO[12])</f>
        <v>4.95168740653259E-2</v>
      </c>
      <c r="O144" s="10">
        <f>3/24*OO[[#This Row],[71 (27JUN1985 18:00:00)-Water Temperature (C)]]*OO[[#This Row],[13]]/SUM(OO[13])</f>
        <v>1.3540689922768022E-2</v>
      </c>
      <c r="P144" s="10">
        <f>3/24*OO[[#This Row],[72 (27JUN1985 21:00:00)-Water Temperature (C)]]*OO[[#This Row],[14]]/SUM(OO[14])</f>
        <v>2.1662812391657817E-3</v>
      </c>
      <c r="Q144" s="10">
        <f>3/24*OO[[#This Row],[73 (28JUN1985 00:00:00)-Water Temperature (C)]]*OO[[#This Row],[15]]/SUM(OO[15])</f>
        <v>2.7548263095099925E-4</v>
      </c>
      <c r="R144" s="10">
        <f>3/24*OO[[#This Row],[74 (28JUN1985 03:00:00)-Water Temperature (C)]]*OO[[#This Row],[16]]/SUM(OO[16])</f>
        <v>6.5474672180876068E-5</v>
      </c>
      <c r="S144" s="10">
        <f>3/24*OO[[#This Row],[75 (28JUN1985 06:00:00)-Water Temperature (C)]]*OO[[#This Row],[17]]/SUM(OO[17])</f>
        <v>4.2221293865092241E-5</v>
      </c>
      <c r="T144" s="10">
        <f>3/24*OO[[#This Row],[76 (28JUN1985 09:00:00)-Water Temperature (C)]]*OO[[#This Row],[18]]/SUM(OO[18])</f>
        <v>3.6482498835673053E-5</v>
      </c>
      <c r="U144" s="10">
        <f>3/24*OO[[#This Row],[77 (28JUN1985 12:00:00)-Water Temperature (C)]]*OO[[#This Row],[19]]/SUM(OO[19])</f>
        <v>3.6168194800522897E-5</v>
      </c>
      <c r="V144" s="10">
        <f>3/24000000*OO[[#This Row],[78 (28JUN1985 15:00:00)-Water Temperature (C)]]*OO[[#This Row],[20]]</f>
        <v>3.8602623198500001E-5</v>
      </c>
      <c r="W144" s="10">
        <f>3/24000000*OO[[#This Row],[79 (28JUN1985 18:00:00)-Water Temperature (C)]]*OO[[#This Row],[21]]</f>
        <v>4.0396429596375005E-5</v>
      </c>
      <c r="X144" s="10">
        <f>3/24000000*OO[[#This Row],[80 (28JUN1985 21:00:00)-Water Temperature (C)]]*OO[[#This Row],[22]]</f>
        <v>3.9178906962074999E-5</v>
      </c>
      <c r="Y144" s="10">
        <f>3/24000000*OO[[#This Row],[81 (29JUN1985 00:00:00)-Water Temperature (C)]]*OO[[#This Row],[23]]</f>
        <v>3.5623838954374993E-5</v>
      </c>
      <c r="Z144" s="10">
        <f>3/24000000*OO[[#This Row],[82 (29JUN1985 03:00:00)-Water Temperature (C)]]*OO[[#This Row],[24]]</f>
        <v>3.1081866472437497E-5</v>
      </c>
      <c r="AA144" s="10">
        <f>3/24000000*OO[[#This Row],[83 (29JUN1985 06:00:00)-Water Temperature (C)]]*OO[[#This Row],[25]]</f>
        <v>2.6598569556325E-5</v>
      </c>
      <c r="AB144" s="10">
        <f>3/24000000*OO[[#This Row],[84 (29JUN1985 09:00:00)-Water Temperature (C)]]*OO[[#This Row],[26]]</f>
        <v>2.2963989679374999E-5</v>
      </c>
      <c r="AC144" s="10">
        <f>3/24000000*OO[[#This Row],[85 (29JUN1985 12:00:00)-Water Temperature (C)]]*OO[[#This Row],[27]]</f>
        <v>2.0556143327812497E-5</v>
      </c>
      <c r="AD144" s="10">
        <f>3/24000000*OO[[#This Row],[86 (29JUN1985 15:00:00)-Water Temperature (C)]]*OO[[#This Row],[28]]</f>
        <v>1.8724653268368747E-5</v>
      </c>
      <c r="AE144" s="10">
        <f>3/24000000*OO[[#This Row],[88 (29JUN1985 21:00:00)-Water Temperature (C)]]*OO[[#This Row],[30]]</f>
        <v>1.5446482134420001E-5</v>
      </c>
      <c r="AF144" s="10">
        <f>3/24000000*OO[[#This Row],[88 (29JUN1985 21:00:00)-Water Temperature (C)]]*OO[[#This Row],[30]]</f>
        <v>1.5446482134420001E-5</v>
      </c>
      <c r="AG144" s="10">
        <f>3/24000000*OO[[#This Row],[89 (30JUN1985 00:00:00)-Water Temperature (C)]]*OO[[#This Row],[31]]</f>
        <v>1.3595901871221249E-5</v>
      </c>
      <c r="AH144" s="10">
        <f>3/24000000*OO[[#This Row],[90 (30JUN1985 03:00:00)-Water Temperature (C)]]*OO[[#This Row],[32]]</f>
        <v>1.1771158660256252E-5</v>
      </c>
      <c r="AI144" s="10">
        <f>3/24000000*OO[[#This Row],[91 (30JUN1985 06:00:00)-Water Temperature (C)]]*OO[[#This Row],[33]]</f>
        <v>1.009363979875E-5</v>
      </c>
      <c r="AJ144" s="10">
        <f>3/24000000*OO[[#This Row],[92 (30JUN1985 09:00:00)-Water Temperature (C)]]*OO[[#This Row],[34]]</f>
        <v>8.9188905906074982E-6</v>
      </c>
      <c r="AK144" s="10">
        <f>3/24000000*OO[[#This Row],[93 (30JUN1985 12:00:00)-Water Temperature (C)]]*OO[[#This Row],[35]]</f>
        <v>8.070750247128751E-6</v>
      </c>
      <c r="AL144" s="10">
        <f>3/24000000*OO[[#This Row],[94 (30JUN1985 15:00:00)-Water Temperature (C)]]*OO[[#This Row],[36]]</f>
        <v>7.4178234693675003E-6</v>
      </c>
      <c r="AM144" s="10">
        <f>3/24000000*OO[[#This Row],[95 (30JUN1985 18:00:00)-Water Temperature (C)]]*OO[[#This Row],[37]]</f>
        <v>6.8661104837000001E-6</v>
      </c>
      <c r="AN144" s="10">
        <f>3/24000000*OO[[#This Row],[96 (30JUN1985 21:00:00)-Water Temperature (C)]]*OO[[#This Row],[38]]</f>
        <v>6.2359703521725001E-6</v>
      </c>
      <c r="AO144" s="10">
        <f>3/24000000*OO[[#This Row],[97 (01JUL1985 00:00:00)-Water Temperature (C)]]*OO[[#This Row],[39]]</f>
        <v>5.4859882559425003E-6</v>
      </c>
      <c r="AP144" s="10">
        <f>3/24000000*OO[[#This Row],[98 (01JUL1985 03:00:00)-Water Temperature (C)]]*OO[[#This Row],[40]]</f>
        <v>4.7299170759775002E-6</v>
      </c>
      <c r="AQ144" s="10">
        <f>3/24000000*OO[[#This Row],[99 (01JUL1985 06:00:00)-Water Temperature (C)]]*OO[[#This Row],[41]]</f>
        <v>4.0749356700450001E-6</v>
      </c>
      <c r="AR144" s="10">
        <f>3/24000000*OO[[#This Row],[100 (01JUL1985 09:00:00)-Water Temperature (C)]]*OO[[#This Row],[42]]</f>
        <v>3.6485625353912499E-6</v>
      </c>
      <c r="AS144" s="10">
        <f>3/24000000*OO[[#This Row],[101 (01JUL1985 12:00:00)-Water Temperature (C)]]*OO[[#This Row],[43]]</f>
        <v>3.3231270147099999E-6</v>
      </c>
      <c r="AT144" s="10">
        <f>3/24000000*OO[[#This Row],[102 (01JUL1985 15:00:00)-Water Temperature (C)]]*OO[[#This Row],[44]]</f>
        <v>3.0684799717462498E-6</v>
      </c>
      <c r="AU144" s="10">
        <f>3/24000000*OO[[#This Row],[103 (01JUL1985 18:00:00)-Water Temperature (C)]]*OO[[#This Row],[45]]</f>
        <v>2.8242575942849998E-6</v>
      </c>
      <c r="AV144" s="10">
        <f>3/24000000*OO[[#This Row],[104 (01JUL1985 21:00:00)-Water Temperature (C)]]*OO[[#This Row],[46]]</f>
        <v>2.4813448004379996E-6</v>
      </c>
      <c r="AW144" s="10">
        <f>3/24000000*OO[[#This Row],[105 (02JUL1985 00:00:00)-Water Temperature (C)]]*OO[[#This Row],[47]]</f>
        <v>2.069369724544E-6</v>
      </c>
      <c r="AX144" s="10">
        <f>3/24000000*OO[[#This Row],[106 (02JUL1985 03:00:00)-Water Temperature (C)]]*OO[[#This Row],[48]]</f>
        <v>1.6682464171826251E-6</v>
      </c>
      <c r="AY144" s="10">
        <f>3/24000000*OO[[#This Row],[107 (02JUL1985 06:00:00)-Water Temperature (C)]]*OO[[#This Row],[49]]</f>
        <v>1.3412090932559998E-6</v>
      </c>
      <c r="AZ144" s="10">
        <f>3/24000000*OO[[#This Row],[108 (02JUL1985 09:00:00)-Water Temperature (C)]]*OO[[#This Row],[50]]</f>
        <v>1.1355229791207498E-6</v>
      </c>
      <c r="BA144" s="10">
        <f>3/24000000*OO[[#This Row],[109 (02JUL1985 12:00:00)-Water Temperature (C)]]*OO[[#This Row],[51]]</f>
        <v>9.985768382932499E-7</v>
      </c>
      <c r="BB144" s="10">
        <f>3/24000000*OO[[#This Row],[110 (02JUL1985 15:00:00)-Water Temperature (C)]]*OO[[#This Row],[52]]</f>
        <v>9.0960389705412498E-7</v>
      </c>
      <c r="BC144" s="10">
        <f>3/24000000*OO[[#This Row],[111 (02JUL1985 18:00:00)-Water Temperature (C)]]*OO[[#This Row],[53]]</f>
        <v>8.3430714051824997E-7</v>
      </c>
      <c r="BD144" s="10">
        <f>3/24000000*OO[[#This Row],[112 (02JUL1985 21:00:00)-Water Temperature (C)]]*OO[[#This Row],[54]]</f>
        <v>7.3254209445900005E-7</v>
      </c>
      <c r="BE144" s="10">
        <f>3/24000000*OO[[#This Row],[113 (03JUL1985 00:00:00)-Water Temperature (C)]]*OO[[#This Row],[55]]</f>
        <v>5.9911724770500003E-7</v>
      </c>
      <c r="BF144" s="10">
        <f>3/24000000*OO[[#This Row],[114 (03JUL1985 03:00:00)-Water Temperature (C)]]*OO[[#This Row],[56]]</f>
        <v>4.5905930300974993E-7</v>
      </c>
      <c r="BG144" s="10">
        <f>3/24000000*OO[[#This Row],[115 (03JUL1985 06:00:00)-Water Temperature (C)]]*OO[[#This Row],[57]]</f>
        <v>3.4091187596550001E-7</v>
      </c>
      <c r="BH144" s="10">
        <f>3/24000000*OO[[#This Row],[116 (03JUL1985 09:00:00)-Water Temperature (C)]]*OO[[#This Row],[58]]</f>
        <v>2.6295816482399993E-7</v>
      </c>
      <c r="BI144" s="10">
        <f>3/24000000*OO[[#This Row],[117 (03JUL1985 12:00:00)-Water Temperature (C)]]*OO[[#This Row],[59]]</f>
        <v>2.0806499474673751E-7</v>
      </c>
      <c r="BJ144" s="10">
        <f>3/24000000*OO[[#This Row],[118 (03JUL1985 15:00:00)-Water Temperature (C)]]*OO[[#This Row],[60]]</f>
        <v>1.7872880944531249E-7</v>
      </c>
      <c r="BK144" s="10">
        <f>3/24000000*OO[[#This Row],[119 (03JUL1985 18:00:00)-Water Temperature (C)]]*OO[[#This Row],[61]]</f>
        <v>1.6068314367437499E-7</v>
      </c>
      <c r="BL144" s="10">
        <f>3/24000000*OO[[#This Row],[120 (03JUL1985 21:00:00)-Water Temperature (C)]]*OO[[#This Row],[62]]</f>
        <v>1.456786962380625E-7</v>
      </c>
      <c r="BM144" s="10">
        <f>3/24000000*OO[[#This Row],[121 (04JUL1985 00:00:00)-Water Temperature (C)]]*OO[[#This Row],[63]]</f>
        <v>1.2947071083869998E-7</v>
      </c>
      <c r="BN144" s="10">
        <f>3/24000000*OO[[#This Row],[122 (04JUL1985 03:00:00)-Water Temperature (C)]]*OO[[#This Row],[64]]</f>
        <v>1.1270941450107502E-7</v>
      </c>
      <c r="BO144" s="10">
        <f>3/24000000*OO[[#This Row],[123 (04JUL1985 06:00:00)-Water Temperature (C)]]*OO[[#This Row],[65]]</f>
        <v>9.8962091405125015E-8</v>
      </c>
      <c r="BP144" s="10">
        <f>3/24000000*OO[[#This Row],[124 (04JUL1985 09:00:00)-Water Temperature (C)]]*OO[[#This Row],[66]]</f>
        <v>9.1183736079800006E-8</v>
      </c>
      <c r="BQ144" s="10">
        <f>3/24000000*OO[[#This Row],[125 (04JUL1985 12:00:00)-Water Temperature (C)]]*OO[[#This Row],[67]]</f>
        <v>8.6107267179600003E-8</v>
      </c>
      <c r="BR144" s="10">
        <f>3/24000000*OO[[#This Row],[126 (04JUL1985 15:00:00)-Water Temperature (C)]]*OO[[#This Row],[68]]</f>
        <v>8.322147139346249E-8</v>
      </c>
      <c r="BS144" s="10">
        <f>3/24000000*OO[[#This Row],[127 (04JUL1985 18:00:00)-Water Temperature (C)]]*OO[[#This Row],[69]]</f>
        <v>8.1069876379537501E-8</v>
      </c>
      <c r="BT144" s="10">
        <f>3/24000000*OO[[#This Row],[128 (04JUL1985 21:00:00)-Water Temperature (C)]]*OO[[#This Row],[70]]</f>
        <v>7.6276623216337506E-8</v>
      </c>
      <c r="BU144" s="10">
        <f>3/24000000*OO[[#This Row],[129 (05JUL1985 00:00:00)-Water Temperature (C)]]*OO[[#This Row],[71]]</f>
        <v>6.7802071091874984E-8</v>
      </c>
      <c r="BV144" s="10">
        <f>3/24000000*OO[[#This Row],[130 (05JUL1985 03:00:00)-Water Temperature (C)]]*OO[[#This Row],[72]]</f>
        <v>5.7558265628850005E-8</v>
      </c>
      <c r="BW144" s="10">
        <f>3/24000000*OO[[#This Row],[131 (05JUL1985 06:00:00)-Water Temperature (C)]]*OO[[#This Row],[73]]</f>
        <v>4.8146341160362494E-8</v>
      </c>
      <c r="BX144" s="10">
        <f>3/24000000*OO[[#This Row],[132 (05JUL1985 09:00:00)-Water Temperature (C)]]*OO[[#This Row],[74]]</f>
        <v>4.2110386176599999E-8</v>
      </c>
      <c r="BY144" s="10">
        <f>3/24000000*OO[[#This Row],[133 (05JUL1985 12:00:00)-Water Temperature (C)]]*OO[[#This Row],[75]]</f>
        <v>3.8300037974374995E-8</v>
      </c>
      <c r="BZ144" s="10">
        <f>3/24000000*OO[[#This Row],[134 (05JUL1985 15:00:00)-Water Temperature (C)]]*OO[[#This Row],[76]]</f>
        <v>3.6164291022799998E-8</v>
      </c>
      <c r="CA144" s="10">
        <f>3/24000000*OO[[#This Row],[135 (05JUL1985 18:00:00)-Water Temperature (C)]]*OO[[#This Row],[77]]</f>
        <v>3.5444373634600002E-8</v>
      </c>
      <c r="CB144" s="10">
        <f>3/24000000*OO[[#This Row],[136 (05JUL1985 21:00:00)-Water Temperature (C)]]*OO[[#This Row],[78]]</f>
        <v>3.6402443691337495E-8</v>
      </c>
      <c r="CC144" s="10">
        <f>3/24000000*OO[[#This Row],[137 (06JUL1985 00:00:00)-Water Temperature (C)]]*OO[[#This Row],[79]]</f>
        <v>3.8866601206825E-8</v>
      </c>
      <c r="CD144" s="10">
        <f>3/24000000*OO[[#This Row],[138 (06JUL1985 03:00:00)-Water Temperature (C)]]*OO[[#This Row],[80]]</f>
        <v>4.1593541467962494E-8</v>
      </c>
      <c r="CE144" s="10">
        <f>3/24000000*OO[[#This Row],[139 (06JUL1985 06:00:00)-Water Temperature (C)]]*OO[[#This Row],[81]]</f>
        <v>4.3457136658000003E-8</v>
      </c>
      <c r="CF144" s="10">
        <f>3/24000000*OO[[#This Row],[140 (06JUL1985 09:00:00)-Water Temperature (C)]]*OO[[#This Row],[82]]</f>
        <v>4.512907024787499E-8</v>
      </c>
      <c r="CG144" s="10">
        <f>3/24000000*OO[[#This Row],[141 (06JUL1985 12:00:00)-Water Temperature (C)]]*OO[[#This Row],[83]]</f>
        <v>4.6073628193312493E-8</v>
      </c>
      <c r="CH144" s="10">
        <f>3/24000000*OO[[#This Row],[142 (06JUL1985 15:00:00)-Water Temperature (C)]]*OO[[#This Row],[84]]</f>
        <v>4.6677214871749994E-8</v>
      </c>
      <c r="CI144" s="10">
        <f>3/24000000*OO[[#This Row],[143 (06JUL1985 18:00:00)-Water Temperature (C)]]*OO[[#This Row],[85]]</f>
        <v>4.660332067747499E-8</v>
      </c>
      <c r="CJ144" s="10">
        <f>3/24000000*OO[[#This Row],[144 (06JUL1985 21:00:00)-Water Temperature (C)]]*OO[[#This Row],[86]]</f>
        <v>4.5346776173224998E-8</v>
      </c>
      <c r="CK144" s="10">
        <f>3/24000000*OO[[#This Row],[145 (07JUL1985 00:00:00)-Water Temperature (C)]]*OO[[#This Row],[87]]</f>
        <v>4.2452310944699997E-8</v>
      </c>
      <c r="CL144" s="10">
        <f>3/24000000*OO[[#This Row],[146 (07JUL1985 03:00:00)-Water Temperature (C)]]*OO[[#This Row],[88]]</f>
        <v>3.8878670162587492E-8</v>
      </c>
      <c r="CM144" s="10">
        <f>3/24000000*OO[[#This Row],[147 (07JUL1985 06:00:00)-Water Temperature (C)]]*OO[[#This Row],[89]]</f>
        <v>3.5306794588124992E-8</v>
      </c>
      <c r="CN144" s="10">
        <f>3/24000000*OO[[#This Row],[148 (07JUL1985 09:00:00)-Water Temperature (C)]]*OO[[#This Row],[90]]</f>
        <v>3.2796939955274999E-8</v>
      </c>
      <c r="CO144" s="10">
        <f>3/24000000*OO[[#This Row],[149 (07JUL1985 12:00:00)-Water Temperature (C)]]*OO[[#This Row],[91]]</f>
        <v>3.1388820018562502E-8</v>
      </c>
      <c r="CP144" s="10">
        <f>3/24000000*OO[[#This Row],[150 (07JUL1985 15:00:00)-Water Temperature (C)]]*OO[[#This Row],[92]]</f>
        <v>3.1388820018562502E-8</v>
      </c>
      <c r="CQ144" s="10">
        <f>3/24000000*OO[[#This Row],[151 (07JUL1985 18:00:00)-Water Temperature (C)]]*OO[[#This Row],[93]]</f>
        <v>3.1388820018562502E-8</v>
      </c>
      <c r="CR144" s="10">
        <f>3/24000000*OO[[#This Row],[152 (07JUL1985 21:00:00)-Water Temperature (C)]]*OO[[#This Row],[94]]</f>
        <v>3.1388820018562502E-8</v>
      </c>
      <c r="CS144" s="10">
        <f>3/24000000*OO[[#This Row],[153 (08JUL1985 00:00:00)-Water Temperature (C)]]*OO[[#This Row],[95]]</f>
        <v>3.1388820018562502E-8</v>
      </c>
      <c r="CT144" s="10">
        <f>3/24000000*OO[[#This Row],[154 (08JUL1985 03:00:00)-Water Temperature (C)]]*OO[[#This Row],[96]]</f>
        <v>3.1388820018562502E-8</v>
      </c>
      <c r="CU144" s="10">
        <f>3/24000000*OO[[#This Row],[155 (08JUL1985 06:00:00)-Water Temperature (C)]]*OO[[#This Row],[97]]</f>
        <v>3.1388820018562502E-8</v>
      </c>
      <c r="CV144" s="10">
        <f>3/24000000*OO[[#This Row],[156 (08JUL1985 09:00:00)-Water Temperature (C)]]*OO[[#This Row],[98]]</f>
        <v>3.1388820018562502E-8</v>
      </c>
      <c r="CW144" s="10">
        <f>3/24000000*OO[[#This Row],[157 (08JUL1985 12:00:00)-Water Temperature (C)]]*OO[[#This Row],[99]]</f>
        <v>3.1388820018562502E-8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2.1036560889078621E-39</v>
      </c>
      <c r="G145" s="10">
        <f>3/24*OO[[#This Row],[63 (26JUN1985 18:00:00)-Water Temperature (C)]]*OO[[#This Row],[5]]/SUM(OO[5])</f>
        <v>3.0015299208506637E-27</v>
      </c>
      <c r="H145" s="10">
        <f>3/24*OO[[#This Row],[64 (26JUN1985 21:00:00)-Water Temperature (C)]]*OO[[#This Row],[6]]/SUM(OO[6])</f>
        <v>2.0275514622473023E-15</v>
      </c>
      <c r="I145" s="10">
        <f>3/24*OO[[#This Row],[65 (27JUN1985 00:00:00)-Water Temperature (C)]]*OO[[#This Row],[7]]/SUM(OO[7])</f>
        <v>2.8290823720274485E-7</v>
      </c>
      <c r="J145" s="10">
        <f>3/24*OO[[#This Row],[66 (27JUN1985 03:00:00)-Water Temperature (C)]]*OO[[#This Row],[8]]/SUM(OO[8])</f>
        <v>2.4329403029213647E-4</v>
      </c>
      <c r="K145" s="10">
        <f>3/24*OO[[#This Row],[67 (27JUN1985 06:00:00)-Water Temperature (C)]]*OO[[#This Row],[9]]/SUM(OO[9])</f>
        <v>9.3324409408988788E-3</v>
      </c>
      <c r="L145" s="10">
        <f>3/24*OO[[#This Row],[68 (27JUN1985 09:00:00)-Water Temperature (C)]]*OO[[#This Row],[10]]/SUM(OO[10])</f>
        <v>5.5380034587184053E-2</v>
      </c>
      <c r="M145" s="10">
        <f>3/24*OO[[#This Row],[69 (27JUN1985 12:00:00)-Water Temperature (C)]]*OO[[#This Row],[11]]/SUM(OO[11])</f>
        <v>8.9070783364550446E-2</v>
      </c>
      <c r="N145" s="10">
        <f>3/24*OO[[#This Row],[70 (27JUN1985 15:00:00)-Water Temperature (C)]]*OO[[#This Row],[12]]/SUM(OO[12])</f>
        <v>5.4281535043383775E-2</v>
      </c>
      <c r="O145" s="10">
        <f>3/24*OO[[#This Row],[71 (27JUN1985 18:00:00)-Water Temperature (C)]]*OO[[#This Row],[13]]/SUM(OO[13])</f>
        <v>1.5844487295066254E-2</v>
      </c>
      <c r="P145" s="10">
        <f>3/24*OO[[#This Row],[72 (27JUN1985 21:00:00)-Water Temperature (C)]]*OO[[#This Row],[14]]/SUM(OO[14])</f>
        <v>2.6518436932293646E-3</v>
      </c>
      <c r="Q145" s="10">
        <f>3/24*OO[[#This Row],[73 (28JUN1985 00:00:00)-Water Temperature (C)]]*OO[[#This Row],[15]]/SUM(OO[15])</f>
        <v>3.3637328746543129E-4</v>
      </c>
      <c r="R145" s="10">
        <f>3/24*OO[[#This Row],[74 (28JUN1985 03:00:00)-Water Temperature (C)]]*OO[[#This Row],[16]]/SUM(OO[16])</f>
        <v>7.1175746008161409E-5</v>
      </c>
      <c r="S145" s="10">
        <f>3/24*OO[[#This Row],[75 (28JUN1985 06:00:00)-Water Temperature (C)]]*OO[[#This Row],[17]]/SUM(OO[17])</f>
        <v>4.2783064352146408E-5</v>
      </c>
      <c r="T145" s="10">
        <f>3/24*OO[[#This Row],[76 (28JUN1985 09:00:00)-Water Temperature (C)]]*OO[[#This Row],[18]]/SUM(OO[18])</f>
        <v>3.6392434904172713E-5</v>
      </c>
      <c r="U145" s="10">
        <f>3/24*OO[[#This Row],[77 (28JUN1985 12:00:00)-Water Temperature (C)]]*OO[[#This Row],[19]]/SUM(OO[19])</f>
        <v>3.5634610507479102E-5</v>
      </c>
      <c r="V145" s="10">
        <f>3/24000000*OO[[#This Row],[78 (28JUN1985 15:00:00)-Water Temperature (C)]]*OO[[#This Row],[20]]</f>
        <v>3.77985812040375E-5</v>
      </c>
      <c r="W145" s="10">
        <f>3/24000000*OO[[#This Row],[79 (28JUN1985 18:00:00)-Water Temperature (C)]]*OO[[#This Row],[21]]</f>
        <v>3.9647336541100003E-5</v>
      </c>
      <c r="X145" s="10">
        <f>3/24000000*OO[[#This Row],[80 (28JUN1985 21:00:00)-Water Temperature (C)]]*OO[[#This Row],[22]]</f>
        <v>3.86446190790625E-5</v>
      </c>
      <c r="Y145" s="10">
        <f>3/24000000*OO[[#This Row],[81 (29JUN1985 00:00:00)-Water Temperature (C)]]*OO[[#This Row],[23]]</f>
        <v>3.5256764192174997E-5</v>
      </c>
      <c r="Z145" s="10">
        <f>3/24000000*OO[[#This Row],[82 (29JUN1985 03:00:00)-Water Temperature (C)]]*OO[[#This Row],[24]]</f>
        <v>3.0799973965000001E-5</v>
      </c>
      <c r="AA145" s="10">
        <f>3/24000000*OO[[#This Row],[83 (29JUN1985 06:00:00)-Water Temperature (C)]]*OO[[#This Row],[25]]</f>
        <v>2.6331699823912496E-5</v>
      </c>
      <c r="AB145" s="10">
        <f>3/24000000*OO[[#This Row],[84 (29JUN1985 09:00:00)-Water Temperature (C)]]*OO[[#This Row],[26]]</f>
        <v>2.2694766548999999E-5</v>
      </c>
      <c r="AC145" s="10">
        <f>3/24000000*OO[[#This Row],[85 (29JUN1985 12:00:00)-Water Temperature (C)]]*OO[[#This Row],[27]]</f>
        <v>2.0252821021059998E-5</v>
      </c>
      <c r="AD145" s="10">
        <f>3/24000000*OO[[#This Row],[86 (29JUN1985 15:00:00)-Water Temperature (C)]]*OO[[#This Row],[28]]</f>
        <v>1.8397813698349999E-5</v>
      </c>
      <c r="AE145" s="10">
        <f>3/24000000*OO[[#This Row],[88 (29JUN1985 21:00:00)-Water Temperature (C)]]*OO[[#This Row],[30]]</f>
        <v>1.5109025358037499E-5</v>
      </c>
      <c r="AF145" s="10">
        <f>3/24000000*OO[[#This Row],[88 (29JUN1985 21:00:00)-Water Temperature (C)]]*OO[[#This Row],[30]]</f>
        <v>1.5109025358037499E-5</v>
      </c>
      <c r="AG145" s="10">
        <f>3/24000000*OO[[#This Row],[89 (30JUN1985 00:00:00)-Water Temperature (C)]]*OO[[#This Row],[31]]</f>
        <v>1.3289458090259999E-5</v>
      </c>
      <c r="AH145" s="10">
        <f>3/24000000*OO[[#This Row],[90 (30JUN1985 03:00:00)-Water Temperature (C)]]*OO[[#This Row],[32]]</f>
        <v>1.1503422990512498E-5</v>
      </c>
      <c r="AI145" s="10">
        <f>3/24000000*OO[[#This Row],[91 (30JUN1985 06:00:00)-Water Temperature (C)]]*OO[[#This Row],[33]]</f>
        <v>9.8498658066125007E-6</v>
      </c>
      <c r="AJ145" s="10">
        <f>3/24000000*OO[[#This Row],[92 (30JUN1985 09:00:00)-Water Temperature (C)]]*OO[[#This Row],[34]]</f>
        <v>8.6815958300575003E-6</v>
      </c>
      <c r="AK145" s="10">
        <f>3/24000000*OO[[#This Row],[93 (30JUN1985 12:00:00)-Water Temperature (C)]]*OO[[#This Row],[35]]</f>
        <v>7.8171322483574997E-6</v>
      </c>
      <c r="AL145" s="10">
        <f>3/24000000*OO[[#This Row],[94 (30JUN1985 15:00:00)-Water Temperature (C)]]*OO[[#This Row],[36]]</f>
        <v>7.1628178390200004E-6</v>
      </c>
      <c r="AM145" s="10">
        <f>3/24000000*OO[[#This Row],[95 (30JUN1985 18:00:00)-Water Temperature (C)]]*OO[[#This Row],[37]]</f>
        <v>6.6186659840399995E-6</v>
      </c>
      <c r="AN145" s="10">
        <f>3/24000000*OO[[#This Row],[96 (30JUN1985 21:00:00)-Water Temperature (C)]]*OO[[#This Row],[38]]</f>
        <v>5.9948306059950008E-6</v>
      </c>
      <c r="AO145" s="10">
        <f>3/24000000*OO[[#This Row],[97 (01JUL1985 00:00:00)-Water Temperature (C)]]*OO[[#This Row],[39]]</f>
        <v>5.2679551345124993E-6</v>
      </c>
      <c r="AP145" s="10">
        <f>3/24000000*OO[[#This Row],[98 (01JUL1985 03:00:00)-Water Temperature (C)]]*OO[[#This Row],[40]]</f>
        <v>4.5389795368599997E-6</v>
      </c>
      <c r="AQ145" s="10">
        <f>3/24000000*OO[[#This Row],[99 (01JUL1985 06:00:00)-Water Temperature (C)]]*OO[[#This Row],[41]]</f>
        <v>3.9031135196724997E-6</v>
      </c>
      <c r="AR145" s="10">
        <f>3/24000000*OO[[#This Row],[100 (01JUL1985 09:00:00)-Water Temperature (C)]]*OO[[#This Row],[42]]</f>
        <v>3.4890416352012494E-6</v>
      </c>
      <c r="AS145" s="10">
        <f>3/24000000*OO[[#This Row],[101 (01JUL1985 12:00:00)-Water Temperature (C)]]*OO[[#This Row],[43]]</f>
        <v>3.1668906332099997E-6</v>
      </c>
      <c r="AT145" s="10">
        <f>3/24000000*OO[[#This Row],[102 (01JUL1985 15:00:00)-Water Temperature (C)]]*OO[[#This Row],[44]]</f>
        <v>2.9148741370574999E-6</v>
      </c>
      <c r="AU145" s="10">
        <f>3/24000000*OO[[#This Row],[103 (01JUL1985 18:00:00)-Water Temperature (C)]]*OO[[#This Row],[45]]</f>
        <v>2.6769583211799999E-6</v>
      </c>
      <c r="AV145" s="10">
        <f>3/24000000*OO[[#This Row],[104 (01JUL1985 21:00:00)-Water Temperature (C)]]*OO[[#This Row],[46]]</f>
        <v>2.3509808497020001E-6</v>
      </c>
      <c r="AW145" s="10">
        <f>3/24000000*OO[[#This Row],[105 (02JUL1985 00:00:00)-Water Temperature (C)]]*OO[[#This Row],[47]]</f>
        <v>1.9645222330799998E-6</v>
      </c>
      <c r="AX145" s="10">
        <f>3/24000000*OO[[#This Row],[106 (02JUL1985 03:00:00)-Water Temperature (C)]]*OO[[#This Row],[48]]</f>
        <v>1.5856800876115E-6</v>
      </c>
      <c r="AY145" s="10">
        <f>3/24000000*OO[[#This Row],[107 (02JUL1985 06:00:00)-Water Temperature (C)]]*OO[[#This Row],[49]]</f>
        <v>1.2725235279150001E-6</v>
      </c>
      <c r="AZ145" s="10">
        <f>3/24000000*OO[[#This Row],[108 (02JUL1985 09:00:00)-Water Temperature (C)]]*OO[[#This Row],[50]]</f>
        <v>1.0738146165344999E-6</v>
      </c>
      <c r="BA145" s="10">
        <f>3/24000000*OO[[#This Row],[109 (02JUL1985 12:00:00)-Water Temperature (C)]]*OO[[#This Row],[51]]</f>
        <v>9.3875461421262498E-7</v>
      </c>
      <c r="BB145" s="10">
        <f>3/24000000*OO[[#This Row],[110 (02JUL1985 15:00:00)-Water Temperature (C)]]*OO[[#This Row],[52]]</f>
        <v>8.5051448100937492E-7</v>
      </c>
      <c r="BC145" s="10">
        <f>3/24000000*OO[[#This Row],[111 (02JUL1985 18:00:00)-Water Temperature (C)]]*OO[[#This Row],[53]]</f>
        <v>7.7799405436099997E-7</v>
      </c>
      <c r="BD145" s="10">
        <f>3/24000000*OO[[#This Row],[112 (02JUL1985 21:00:00)-Water Temperature (C)]]*OO[[#This Row],[54]]</f>
        <v>6.8432228382262506E-7</v>
      </c>
      <c r="BE145" s="10">
        <f>3/24000000*OO[[#This Row],[113 (03JUL1985 00:00:00)-Water Temperature (C)]]*OO[[#This Row],[55]]</f>
        <v>5.6330596002349997E-7</v>
      </c>
      <c r="BF145" s="10">
        <f>3/24000000*OO[[#This Row],[114 (03JUL1985 03:00:00)-Water Temperature (C)]]*OO[[#This Row],[56]]</f>
        <v>4.3469884618875001E-7</v>
      </c>
      <c r="BG145" s="10">
        <f>3/24000000*OO[[#This Row],[115 (03JUL1985 06:00:00)-Water Temperature (C)]]*OO[[#This Row],[57]]</f>
        <v>3.2368535639212501E-7</v>
      </c>
      <c r="BH145" s="10">
        <f>3/24000000*OO[[#This Row],[116 (03JUL1985 09:00:00)-Water Temperature (C)]]*OO[[#This Row],[58]]</f>
        <v>2.4905565160999997E-7</v>
      </c>
      <c r="BI145" s="10">
        <f>3/24000000*OO[[#This Row],[117 (03JUL1985 12:00:00)-Water Temperature (C)]]*OO[[#This Row],[59]]</f>
        <v>1.9560991723726248E-7</v>
      </c>
      <c r="BJ145" s="10">
        <f>3/24000000*OO[[#This Row],[118 (03JUL1985 15:00:00)-Water Temperature (C)]]*OO[[#This Row],[60]]</f>
        <v>1.67026479488E-7</v>
      </c>
      <c r="BK145" s="10">
        <f>3/24000000*OO[[#This Row],[119 (03JUL1985 18:00:00)-Water Temperature (C)]]*OO[[#This Row],[61]]</f>
        <v>1.4914105205734998E-7</v>
      </c>
      <c r="BL145" s="10">
        <f>3/24000000*OO[[#This Row],[120 (03JUL1985 21:00:00)-Water Temperature (C)]]*OO[[#This Row],[62]]</f>
        <v>1.3487507696893749E-7</v>
      </c>
      <c r="BM145" s="10">
        <f>3/24000000*OO[[#This Row],[121 (04JUL1985 00:00:00)-Water Temperature (C)]]*OO[[#This Row],[63]]</f>
        <v>1.1997546487379999E-7</v>
      </c>
      <c r="BN145" s="10">
        <f>3/24000000*OO[[#This Row],[122 (04JUL1985 03:00:00)-Water Temperature (C)]]*OO[[#This Row],[64]]</f>
        <v>1.0463716760715001E-7</v>
      </c>
      <c r="BO145" s="10">
        <f>3/24000000*OO[[#This Row],[123 (04JUL1985 06:00:00)-Water Temperature (C)]]*OO[[#This Row],[65]]</f>
        <v>9.1919630753274989E-8</v>
      </c>
      <c r="BP145" s="10">
        <f>3/24000000*OO[[#This Row],[124 (04JUL1985 09:00:00)-Water Temperature (C)]]*OO[[#This Row],[66]]</f>
        <v>8.4759780876925E-8</v>
      </c>
      <c r="BQ145" s="10">
        <f>3/24000000*OO[[#This Row],[125 (04JUL1985 12:00:00)-Water Temperature (C)]]*OO[[#This Row],[67]]</f>
        <v>7.989535664226249E-8</v>
      </c>
      <c r="BR145" s="10">
        <f>3/24000000*OO[[#This Row],[126 (04JUL1985 15:00:00)-Water Temperature (C)]]*OO[[#This Row],[68]]</f>
        <v>7.7047332459674988E-8</v>
      </c>
      <c r="BS145" s="10">
        <f>3/24000000*OO[[#This Row],[127 (04JUL1985 18:00:00)-Water Temperature (C)]]*OO[[#This Row],[69]]</f>
        <v>7.4944502834687489E-8</v>
      </c>
      <c r="BT145" s="10">
        <f>3/24000000*OO[[#This Row],[128 (04JUL1985 21:00:00)-Water Temperature (C)]]*OO[[#This Row],[70]]</f>
        <v>7.0602203237912504E-8</v>
      </c>
      <c r="BU145" s="10">
        <f>3/24000000*OO[[#This Row],[129 (05JUL1985 00:00:00)-Water Temperature (C)]]*OO[[#This Row],[71]]</f>
        <v>6.3082826133937496E-8</v>
      </c>
      <c r="BV145" s="10">
        <f>3/24000000*OO[[#This Row],[130 (05JUL1985 03:00:00)-Water Temperature (C)]]*OO[[#This Row],[72]]</f>
        <v>5.3848648625299992E-8</v>
      </c>
      <c r="BW145" s="10">
        <f>3/24000000*OO[[#This Row],[131 (05JUL1985 06:00:00)-Water Temperature (C)]]*OO[[#This Row],[73]]</f>
        <v>4.5090549145150003E-8</v>
      </c>
      <c r="BX145" s="10">
        <f>3/24000000*OO[[#This Row],[132 (05JUL1985 09:00:00)-Water Temperature (C)]]*OO[[#This Row],[74]]</f>
        <v>3.9357323338274989E-8</v>
      </c>
      <c r="BY145" s="10">
        <f>3/24000000*OO[[#This Row],[133 (05JUL1985 12:00:00)-Water Temperature (C)]]*OO[[#This Row],[75]]</f>
        <v>3.56158181493E-8</v>
      </c>
      <c r="BZ145" s="10">
        <f>3/24000000*OO[[#This Row],[134 (05JUL1985 15:00:00)-Water Temperature (C)]]*OO[[#This Row],[76]]</f>
        <v>3.3460506654399999E-8</v>
      </c>
      <c r="CA145" s="10">
        <f>3/24000000*OO[[#This Row],[135 (05JUL1985 18:00:00)-Water Temperature (C)]]*OO[[#This Row],[77]]</f>
        <v>3.2583498019487503E-8</v>
      </c>
      <c r="CB145" s="10">
        <f>3/24000000*OO[[#This Row],[136 (05JUL1985 21:00:00)-Water Temperature (C)]]*OO[[#This Row],[78]]</f>
        <v>3.3195625436875002E-8</v>
      </c>
      <c r="CC145" s="10">
        <f>3/24000000*OO[[#This Row],[137 (06JUL1985 00:00:00)-Water Temperature (C)]]*OO[[#This Row],[79]]</f>
        <v>3.5284693341149997E-8</v>
      </c>
      <c r="CD145" s="10">
        <f>3/24000000*OO[[#This Row],[138 (06JUL1985 03:00:00)-Water Temperature (C)]]*OO[[#This Row],[80]]</f>
        <v>3.7819114908000002E-8</v>
      </c>
      <c r="CE145" s="10">
        <f>3/24000000*OO[[#This Row],[139 (06JUL1985 06:00:00)-Water Temperature (C)]]*OO[[#This Row],[81]]</f>
        <v>3.972262720999999E-8</v>
      </c>
      <c r="CF145" s="10">
        <f>3/24000000*OO[[#This Row],[140 (06JUL1985 09:00:00)-Water Temperature (C)]]*OO[[#This Row],[82]]</f>
        <v>4.14797640474375E-8</v>
      </c>
      <c r="CG145" s="10">
        <f>3/24000000*OO[[#This Row],[141 (06JUL1985 12:00:00)-Water Temperature (C)]]*OO[[#This Row],[83]]</f>
        <v>4.2476822663549994E-8</v>
      </c>
      <c r="CH145" s="10">
        <f>3/24000000*OO[[#This Row],[142 (06JUL1985 15:00:00)-Water Temperature (C)]]*OO[[#This Row],[84]]</f>
        <v>4.3093053961012501E-8</v>
      </c>
      <c r="CI145" s="10">
        <f>3/24000000*OO[[#This Row],[143 (06JUL1985 18:00:00)-Water Temperature (C)]]*OO[[#This Row],[85]]</f>
        <v>4.3021060718512504E-8</v>
      </c>
      <c r="CJ145" s="10">
        <f>3/24000000*OO[[#This Row],[144 (06JUL1985 21:00:00)-Water Temperature (C)]]*OO[[#This Row],[86]]</f>
        <v>4.1851834680625003E-8</v>
      </c>
      <c r="CK145" s="10">
        <f>3/24000000*OO[[#This Row],[145 (07JUL1985 00:00:00)-Water Temperature (C)]]*OO[[#This Row],[87]]</f>
        <v>3.9222474844687497E-8</v>
      </c>
      <c r="CL145" s="10">
        <f>3/24000000*OO[[#This Row],[146 (07JUL1985 03:00:00)-Water Temperature (C)]]*OO[[#This Row],[88]]</f>
        <v>3.6016350173037498E-8</v>
      </c>
      <c r="CM145" s="10">
        <f>3/24000000*OO[[#This Row],[147 (07JUL1985 06:00:00)-Water Temperature (C)]]*OO[[#This Row],[89]]</f>
        <v>3.273925368E-8</v>
      </c>
      <c r="CN145" s="10">
        <f>3/24000000*OO[[#This Row],[148 (07JUL1985 09:00:00)-Water Temperature (C)]]*OO[[#This Row],[90]]</f>
        <v>3.0420197285612499E-8</v>
      </c>
      <c r="CO145" s="10">
        <f>3/24000000*OO[[#This Row],[149 (07JUL1985 12:00:00)-Water Temperature (C)]]*OO[[#This Row],[91]]</f>
        <v>2.9052171336400001E-8</v>
      </c>
      <c r="CP145" s="10">
        <f>3/24000000*OO[[#This Row],[150 (07JUL1985 15:00:00)-Water Temperature (C)]]*OO[[#This Row],[92]]</f>
        <v>2.9052171336400001E-8</v>
      </c>
      <c r="CQ145" s="10">
        <f>3/24000000*OO[[#This Row],[151 (07JUL1985 18:00:00)-Water Temperature (C)]]*OO[[#This Row],[93]]</f>
        <v>2.9052171336400001E-8</v>
      </c>
      <c r="CR145" s="10">
        <f>3/24000000*OO[[#This Row],[152 (07JUL1985 21:00:00)-Water Temperature (C)]]*OO[[#This Row],[94]]</f>
        <v>2.9052171336400001E-8</v>
      </c>
      <c r="CS145" s="10">
        <f>3/24000000*OO[[#This Row],[153 (08JUL1985 00:00:00)-Water Temperature (C)]]*OO[[#This Row],[95]]</f>
        <v>2.9052171336400001E-8</v>
      </c>
      <c r="CT145" s="10">
        <f>3/24000000*OO[[#This Row],[154 (08JUL1985 03:00:00)-Water Temperature (C)]]*OO[[#This Row],[96]]</f>
        <v>2.9052171336400001E-8</v>
      </c>
      <c r="CU145" s="10">
        <f>3/24000000*OO[[#This Row],[155 (08JUL1985 06:00:00)-Water Temperature (C)]]*OO[[#This Row],[97]]</f>
        <v>2.9052171336400001E-8</v>
      </c>
      <c r="CV145" s="10">
        <f>3/24000000*OO[[#This Row],[156 (08JUL1985 09:00:00)-Water Temperature (C)]]*OO[[#This Row],[98]]</f>
        <v>2.9052171336400001E-8</v>
      </c>
      <c r="CW145" s="10">
        <f>3/24000000*OO[[#This Row],[157 (08JUL1985 12:00:00)-Water Temperature (C)]]*OO[[#This Row],[99]]</f>
        <v>2.9052171336400001E-8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2.5974693143364827E-40</v>
      </c>
      <c r="G146" s="10">
        <f>3/24*OO[[#This Row],[63 (26JUN1985 18:00:00)-Water Temperature (C)]]*OO[[#This Row],[5]]/SUM(OO[5])</f>
        <v>4.2210772936899648E-28</v>
      </c>
      <c r="H146" s="10">
        <f>3/24*OO[[#This Row],[64 (26JUN1985 21:00:00)-Water Temperature (C)]]*OO[[#This Row],[6]]/SUM(OO[6])</f>
        <v>2.5453129569912352E-16</v>
      </c>
      <c r="I146" s="10">
        <f>3/24*OO[[#This Row],[65 (27JUN1985 00:00:00)-Water Temperature (C)]]*OO[[#This Row],[7]]/SUM(OO[7])</f>
        <v>1.310708406283027E-7</v>
      </c>
      <c r="J146" s="10">
        <f>3/24*OO[[#This Row],[66 (27JUN1985 03:00:00)-Water Temperature (C)]]*OO[[#This Row],[8]]/SUM(OO[8])</f>
        <v>1.566569539409939E-4</v>
      </c>
      <c r="K146" s="10">
        <f>3/24*OO[[#This Row],[67 (27JUN1985 06:00:00)-Water Temperature (C)]]*OO[[#This Row],[9]]/SUM(OO[9])</f>
        <v>7.2614198221358671E-3</v>
      </c>
      <c r="L146" s="10">
        <f>3/24*OO[[#This Row],[68 (27JUN1985 09:00:00)-Water Temperature (C)]]*OO[[#This Row],[10]]/SUM(OO[10])</f>
        <v>4.9580866006857863E-2</v>
      </c>
      <c r="M146" s="10">
        <f>3/24*OO[[#This Row],[69 (27JUN1985 12:00:00)-Water Temperature (C)]]*OO[[#This Row],[11]]/SUM(OO[11])</f>
        <v>8.8843838261456795E-2</v>
      </c>
      <c r="N146" s="10">
        <f>3/24*OO[[#This Row],[70 (27JUN1985 15:00:00)-Water Temperature (C)]]*OO[[#This Row],[12]]/SUM(OO[12])</f>
        <v>5.9227508889373962E-2</v>
      </c>
      <c r="O146" s="10">
        <f>3/24*OO[[#This Row],[71 (27JUN1985 18:00:00)-Water Temperature (C)]]*OO[[#This Row],[13]]/SUM(OO[13])</f>
        <v>1.8583671227700174E-2</v>
      </c>
      <c r="P146" s="10">
        <f>3/24*OO[[#This Row],[72 (27JUN1985 21:00:00)-Water Temperature (C)]]*OO[[#This Row],[14]]/SUM(OO[14])</f>
        <v>3.2799413671250797E-3</v>
      </c>
      <c r="Q146" s="10">
        <f>3/24*OO[[#This Row],[73 (28JUN1985 00:00:00)-Water Temperature (C)]]*OO[[#This Row],[15]]/SUM(OO[15])</f>
        <v>4.2042508926627665E-4</v>
      </c>
      <c r="R146" s="10">
        <f>3/24*OO[[#This Row],[74 (28JUN1985 03:00:00)-Water Temperature (C)]]*OO[[#This Row],[16]]/SUM(OO[16])</f>
        <v>7.9863482025176573E-5</v>
      </c>
      <c r="S146" s="10">
        <f>3/24*OO[[#This Row],[75 (28JUN1985 06:00:00)-Water Temperature (C)]]*OO[[#This Row],[17]]/SUM(OO[17])</f>
        <v>4.418368880347161E-5</v>
      </c>
      <c r="T146" s="10">
        <f>3/24*OO[[#This Row],[76 (28JUN1985 09:00:00)-Water Temperature (C)]]*OO[[#This Row],[18]]/SUM(OO[18])</f>
        <v>3.704260301769476E-5</v>
      </c>
      <c r="U146" s="10">
        <f>3/24*OO[[#This Row],[77 (28JUN1985 12:00:00)-Water Temperature (C)]]*OO[[#This Row],[19]]/SUM(OO[19])</f>
        <v>3.5923737205320038E-5</v>
      </c>
      <c r="V146" s="10">
        <f>3/24000000*OO[[#This Row],[78 (28JUN1985 15:00:00)-Water Temperature (C)]]*OO[[#This Row],[20]]</f>
        <v>3.7931382332249993E-5</v>
      </c>
      <c r="W146" s="10">
        <f>3/24000000*OO[[#This Row],[79 (28JUN1985 18:00:00)-Water Temperature (C)]]*OO[[#This Row],[21]]</f>
        <v>3.9984416308800003E-5</v>
      </c>
      <c r="X146" s="10">
        <f>3/24000000*OO[[#This Row],[80 (28JUN1985 21:00:00)-Water Temperature (C)]]*OO[[#This Row],[22]]</f>
        <v>3.9280527885499991E-5</v>
      </c>
      <c r="Y146" s="10">
        <f>3/24000000*OO[[#This Row],[81 (29JUN1985 00:00:00)-Water Temperature (C)]]*OO[[#This Row],[23]]</f>
        <v>3.6083579500800001E-5</v>
      </c>
      <c r="Z146" s="10">
        <f>3/24000000*OO[[#This Row],[82 (29JUN1985 03:00:00)-Water Temperature (C)]]*OO[[#This Row],[24]]</f>
        <v>3.16714549559625E-5</v>
      </c>
      <c r="AA146" s="10">
        <f>3/24000000*OO[[#This Row],[83 (29JUN1985 06:00:00)-Water Temperature (C)]]*OO[[#This Row],[25]]</f>
        <v>2.7143106525224999E-5</v>
      </c>
      <c r="AB146" s="10">
        <f>3/24000000*OO[[#This Row],[84 (29JUN1985 09:00:00)-Water Temperature (C)]]*OO[[#This Row],[26]]</f>
        <v>2.3408886910224997E-5</v>
      </c>
      <c r="AC146" s="10">
        <f>3/24000000*OO[[#This Row],[85 (29JUN1985 12:00:00)-Water Temperature (C)]]*OO[[#This Row],[27]]</f>
        <v>2.0871060665912503E-5</v>
      </c>
      <c r="AD146" s="10">
        <f>3/24000000*OO[[#This Row],[86 (29JUN1985 15:00:00)-Water Temperature (C)]]*OO[[#This Row],[28]]</f>
        <v>1.89544532952825E-5</v>
      </c>
      <c r="AE146" s="10">
        <f>3/24000000*OO[[#This Row],[88 (29JUN1985 21:00:00)-Water Temperature (C)]]*OO[[#This Row],[30]]</f>
        <v>1.5579576209799998E-5</v>
      </c>
      <c r="AF146" s="10">
        <f>3/24000000*OO[[#This Row],[88 (29JUN1985 21:00:00)-Water Temperature (C)]]*OO[[#This Row],[30]]</f>
        <v>1.5579576209799998E-5</v>
      </c>
      <c r="AG146" s="10">
        <f>3/24000000*OO[[#This Row],[89 (30JUN1985 00:00:00)-Water Temperature (C)]]*OO[[#This Row],[31]]</f>
        <v>1.3733716493234997E-5</v>
      </c>
      <c r="AH146" s="10">
        <f>3/24000000*OO[[#This Row],[90 (30JUN1985 03:00:00)-Water Temperature (C)]]*OO[[#This Row],[32]]</f>
        <v>1.19229316855E-5</v>
      </c>
      <c r="AI146" s="10">
        <f>3/24000000*OO[[#This Row],[91 (30JUN1985 06:00:00)-Water Temperature (C)]]*OO[[#This Row],[33]]</f>
        <v>1.0227772403583748E-5</v>
      </c>
      <c r="AJ146" s="10">
        <f>3/24000000*OO[[#This Row],[92 (30JUN1985 09:00:00)-Water Temperature (C)]]*OO[[#This Row],[34]]</f>
        <v>9.022495983104999E-6</v>
      </c>
      <c r="AK146" s="10">
        <f>3/24000000*OO[[#This Row],[93 (30JUN1985 12:00:00)-Water Temperature (C)]]*OO[[#This Row],[35]]</f>
        <v>8.1043948638400004E-6</v>
      </c>
      <c r="AL146" s="10">
        <f>3/24000000*OO[[#This Row],[94 (30JUN1985 15:00:00)-Water Temperature (C)]]*OO[[#This Row],[36]]</f>
        <v>7.4197435101562496E-6</v>
      </c>
      <c r="AM146" s="10">
        <f>3/24000000*OO[[#This Row],[95 (30JUN1985 18:00:00)-Water Temperature (C)]]*OO[[#This Row],[37]]</f>
        <v>6.8657227244999993E-6</v>
      </c>
      <c r="AN146" s="10">
        <f>3/24000000*OO[[#This Row],[96 (30JUN1985 21:00:00)-Water Temperature (C)]]*OO[[#This Row],[38]]</f>
        <v>6.2216313164999988E-6</v>
      </c>
      <c r="AO146" s="10">
        <f>3/24000000*OO[[#This Row],[97 (01JUL1985 00:00:00)-Water Temperature (C)]]*OO[[#This Row],[39]]</f>
        <v>5.4771074147850001E-6</v>
      </c>
      <c r="AP146" s="10">
        <f>3/24000000*OO[[#This Row],[98 (01JUL1985 03:00:00)-Water Temperature (C)]]*OO[[#This Row],[40]]</f>
        <v>4.7339568774224993E-6</v>
      </c>
      <c r="AQ146" s="10">
        <f>3/24000000*OO[[#This Row],[99 (01JUL1985 06:00:00)-Water Temperature (C)]]*OO[[#This Row],[41]]</f>
        <v>4.0770410935850007E-6</v>
      </c>
      <c r="AR146" s="10">
        <f>3/24000000*OO[[#This Row],[100 (01JUL1985 09:00:00)-Water Temperature (C)]]*OO[[#This Row],[42]]</f>
        <v>3.6517019332799993E-6</v>
      </c>
      <c r="AS146" s="10">
        <f>3/24000000*OO[[#This Row],[101 (01JUL1985 12:00:00)-Water Temperature (C)]]*OO[[#This Row],[43]]</f>
        <v>3.3137800802974997E-6</v>
      </c>
      <c r="AT146" s="10">
        <f>3/24000000*OO[[#This Row],[102 (01JUL1985 15:00:00)-Water Temperature (C)]]*OO[[#This Row],[44]]</f>
        <v>3.04861644077375E-6</v>
      </c>
      <c r="AU146" s="10">
        <f>3/24000000*OO[[#This Row],[103 (01JUL1985 18:00:00)-Water Temperature (C)]]*OO[[#This Row],[45]]</f>
        <v>2.80201105953E-6</v>
      </c>
      <c r="AV146" s="10">
        <f>3/24000000*OO[[#This Row],[104 (01JUL1985 21:00:00)-Water Temperature (C)]]*OO[[#This Row],[46]]</f>
        <v>2.4680632092058747E-6</v>
      </c>
      <c r="AW146" s="10">
        <f>3/24000000*OO[[#This Row],[105 (02JUL1985 00:00:00)-Water Temperature (C)]]*OO[[#This Row],[47]]</f>
        <v>2.0725810709437497E-6</v>
      </c>
      <c r="AX146" s="10">
        <f>3/24000000*OO[[#This Row],[106 (02JUL1985 03:00:00)-Water Temperature (C)]]*OO[[#This Row],[48]]</f>
        <v>1.68125906102175E-6</v>
      </c>
      <c r="AY146" s="10">
        <f>3/24000000*OO[[#This Row],[107 (02JUL1985 06:00:00)-Water Temperature (C)]]*OO[[#This Row],[49]]</f>
        <v>1.3515031509807501E-6</v>
      </c>
      <c r="AZ146" s="10">
        <f>3/24000000*OO[[#This Row],[108 (02JUL1985 09:00:00)-Water Temperature (C)]]*OO[[#This Row],[50]]</f>
        <v>1.1404130857000002E-6</v>
      </c>
      <c r="BA146" s="10">
        <f>3/24000000*OO[[#This Row],[109 (02JUL1985 12:00:00)-Water Temperature (C)]]*OO[[#This Row],[51]]</f>
        <v>9.9379164273799999E-7</v>
      </c>
      <c r="BB146" s="10">
        <f>3/24000000*OO[[#This Row],[110 (02JUL1985 15:00:00)-Water Temperature (C)]]*OO[[#This Row],[52]]</f>
        <v>8.9730066054875001E-7</v>
      </c>
      <c r="BC146" s="10">
        <f>3/24000000*OO[[#This Row],[111 (02JUL1985 18:00:00)-Water Temperature (C)]]*OO[[#This Row],[53]]</f>
        <v>8.1957643338987499E-7</v>
      </c>
      <c r="BD146" s="10">
        <f>3/24000000*OO[[#This Row],[112 (02JUL1985 21:00:00)-Water Temperature (C)]]*OO[[#This Row],[54]]</f>
        <v>7.2294975637000005E-7</v>
      </c>
      <c r="BE146" s="10">
        <f>3/24000000*OO[[#This Row],[113 (03JUL1985 00:00:00)-Water Temperature (C)]]*OO[[#This Row],[55]]</f>
        <v>5.9931641573737496E-7</v>
      </c>
      <c r="BF146" s="10">
        <f>3/24000000*OO[[#This Row],[114 (03JUL1985 03:00:00)-Water Temperature (C)]]*OO[[#This Row],[56]]</f>
        <v>4.6648895588049992E-7</v>
      </c>
      <c r="BG146" s="10">
        <f>3/24000000*OO[[#This Row],[115 (03JUL1985 06:00:00)-Water Temperature (C)]]*OO[[#This Row],[57]]</f>
        <v>3.487447643014999E-7</v>
      </c>
      <c r="BH146" s="10">
        <f>3/24000000*OO[[#This Row],[116 (03JUL1985 09:00:00)-Water Temperature (C)]]*OO[[#This Row],[58]]</f>
        <v>2.6804085326649995E-7</v>
      </c>
      <c r="BI146" s="10">
        <f>3/24000000*OO[[#This Row],[117 (03JUL1985 12:00:00)-Water Temperature (C)]]*OO[[#This Row],[59]]</f>
        <v>2.0908446198155001E-7</v>
      </c>
      <c r="BJ146" s="10">
        <f>3/24000000*OO[[#This Row],[118 (03JUL1985 15:00:00)-Water Temperature (C)]]*OO[[#This Row],[60]]</f>
        <v>1.774403387337625E-7</v>
      </c>
      <c r="BK146" s="10">
        <f>3/24000000*OO[[#This Row],[119 (03JUL1985 18:00:00)-Water Temperature (C)]]*OO[[#This Row],[61]]</f>
        <v>1.5738505767506247E-7</v>
      </c>
      <c r="BL146" s="10">
        <f>3/24000000*OO[[#This Row],[120 (03JUL1985 21:00:00)-Water Temperature (C)]]*OO[[#This Row],[62]]</f>
        <v>1.4187648529968751E-7</v>
      </c>
      <c r="BM146" s="10">
        <f>3/24000000*OO[[#This Row],[121 (04JUL1985 00:00:00)-Water Temperature (C)]]*OO[[#This Row],[63]]</f>
        <v>1.2628389448106247E-7</v>
      </c>
      <c r="BN146" s="10">
        <f>3/24000000*OO[[#This Row],[122 (04JUL1985 03:00:00)-Water Temperature (C)]]*OO[[#This Row],[64]]</f>
        <v>1.1035609116507499E-7</v>
      </c>
      <c r="BO146" s="10">
        <f>3/24000000*OO[[#This Row],[123 (04JUL1985 06:00:00)-Water Temperature (C)]]*OO[[#This Row],[65]]</f>
        <v>9.6968616014500009E-8</v>
      </c>
      <c r="BP146" s="10">
        <f>3/24000000*OO[[#This Row],[124 (04JUL1985 09:00:00)-Water Temperature (C)]]*OO[[#This Row],[66]]</f>
        <v>8.9461378719124994E-8</v>
      </c>
      <c r="BQ146" s="10">
        <f>3/24000000*OO[[#This Row],[125 (04JUL1985 12:00:00)-Water Temperature (C)]]*OO[[#This Row],[67]]</f>
        <v>8.4164558680912486E-8</v>
      </c>
      <c r="BR146" s="10">
        <f>3/24000000*OO[[#This Row],[126 (04JUL1985 15:00:00)-Water Temperature (C)]]*OO[[#This Row],[68]]</f>
        <v>8.0943561154874994E-8</v>
      </c>
      <c r="BS146" s="10">
        <f>3/24000000*OO[[#This Row],[127 (04JUL1985 18:00:00)-Water Temperature (C)]]*OO[[#This Row],[69]]</f>
        <v>7.8560917823850001E-8</v>
      </c>
      <c r="BT146" s="10">
        <f>3/24000000*OO[[#This Row],[128 (04JUL1985 21:00:00)-Water Temperature (C)]]*OO[[#This Row],[70]]</f>
        <v>7.4036207744462497E-8</v>
      </c>
      <c r="BU146" s="10">
        <f>3/24000000*OO[[#This Row],[129 (05JUL1985 00:00:00)-Water Temperature (C)]]*OO[[#This Row],[71]]</f>
        <v>6.6425334635000002E-8</v>
      </c>
      <c r="BV146" s="10">
        <f>3/24000000*OO[[#This Row],[130 (05JUL1985 03:00:00)-Water Temperature (C)]]*OO[[#This Row],[72]]</f>
        <v>5.7008907863025007E-8</v>
      </c>
      <c r="BW146" s="10">
        <f>3/24000000*OO[[#This Row],[131 (05JUL1985 06:00:00)-Water Temperature (C)]]*OO[[#This Row],[73]]</f>
        <v>4.7789109490037495E-8</v>
      </c>
      <c r="BX146" s="10">
        <f>3/24000000*OO[[#This Row],[132 (05JUL1985 09:00:00)-Water Temperature (C)]]*OO[[#This Row],[74]]</f>
        <v>4.1616874635149992E-8</v>
      </c>
      <c r="BY146" s="10">
        <f>3/24000000*OO[[#This Row],[133 (05JUL1985 12:00:00)-Water Temperature (C)]]*OO[[#This Row],[75]]</f>
        <v>3.7472506363499996E-8</v>
      </c>
      <c r="BZ146" s="10">
        <f>3/24000000*OO[[#This Row],[134 (05JUL1985 15:00:00)-Water Temperature (C)]]*OO[[#This Row],[76]]</f>
        <v>3.50078148604125E-8</v>
      </c>
      <c r="CA146" s="10">
        <f>3/24000000*OO[[#This Row],[135 (05JUL1985 18:00:00)-Water Temperature (C)]]*OO[[#This Row],[77]]</f>
        <v>3.3888637397999997E-8</v>
      </c>
      <c r="CB146" s="10">
        <f>3/24000000*OO[[#This Row],[136 (05JUL1985 21:00:00)-Water Temperature (C)]]*OO[[#This Row],[78]]</f>
        <v>3.4238360793974996E-8</v>
      </c>
      <c r="CC146" s="10">
        <f>3/24000000*OO[[#This Row],[137 (06JUL1985 00:00:00)-Water Temperature (C)]]*OO[[#This Row],[79]]</f>
        <v>3.6206741080899999E-8</v>
      </c>
      <c r="CD146" s="10">
        <f>3/24000000*OO[[#This Row],[138 (06JUL1985 03:00:00)-Water Temperature (C)]]*OO[[#This Row],[80]]</f>
        <v>3.8842981202312499E-8</v>
      </c>
      <c r="CE146" s="10">
        <f>3/24000000*OO[[#This Row],[139 (06JUL1985 06:00:00)-Water Temperature (C)]]*OO[[#This Row],[81]]</f>
        <v>4.1009221669074999E-8</v>
      </c>
      <c r="CF146" s="10">
        <f>3/24000000*OO[[#This Row],[140 (06JUL1985 09:00:00)-Water Temperature (C)]]*OO[[#This Row],[82]]</f>
        <v>4.3076669597900003E-8</v>
      </c>
      <c r="CG146" s="10">
        <f>3/24000000*OO[[#This Row],[141 (06JUL1985 12:00:00)-Water Temperature (C)]]*OO[[#This Row],[83]]</f>
        <v>4.4263123046999999E-8</v>
      </c>
      <c r="CH146" s="10">
        <f>3/24000000*OO[[#This Row],[142 (06JUL1985 15:00:00)-Water Temperature (C)]]*OO[[#This Row],[84]]</f>
        <v>4.4985863286399994E-8</v>
      </c>
      <c r="CI146" s="10">
        <f>3/24000000*OO[[#This Row],[143 (06JUL1985 18:00:00)-Water Temperature (C)]]*OO[[#This Row],[85]]</f>
        <v>4.4921316476699995E-8</v>
      </c>
      <c r="CJ146" s="10">
        <f>3/24000000*OO[[#This Row],[144 (06JUL1985 21:00:00)-Water Temperature (C)]]*OO[[#This Row],[86]]</f>
        <v>4.3698789599999999E-8</v>
      </c>
      <c r="CK146" s="10">
        <f>3/24000000*OO[[#This Row],[145 (07JUL1985 00:00:00)-Water Temperature (C)]]*OO[[#This Row],[87]]</f>
        <v>4.09853285400125E-8</v>
      </c>
      <c r="CL146" s="10">
        <f>3/24000000*OO[[#This Row],[146 (07JUL1985 03:00:00)-Water Temperature (C)]]*OO[[#This Row],[88]]</f>
        <v>3.7740257227687497E-8</v>
      </c>
      <c r="CM146" s="10">
        <f>3/24000000*OO[[#This Row],[147 (07JUL1985 06:00:00)-Water Temperature (C)]]*OO[[#This Row],[89]]</f>
        <v>3.43469192469E-8</v>
      </c>
      <c r="CN146" s="10">
        <f>3/24000000*OO[[#This Row],[148 (07JUL1985 09:00:00)-Water Temperature (C)]]*OO[[#This Row],[90]]</f>
        <v>3.1925228601299997E-8</v>
      </c>
      <c r="CO146" s="10">
        <f>3/24000000*OO[[#This Row],[149 (07JUL1985 12:00:00)-Water Temperature (C)]]*OO[[#This Row],[91]]</f>
        <v>3.0439913212124991E-8</v>
      </c>
      <c r="CP146" s="10">
        <f>3/24000000*OO[[#This Row],[150 (07JUL1985 15:00:00)-Water Temperature (C)]]*OO[[#This Row],[92]]</f>
        <v>3.0439913212124991E-8</v>
      </c>
      <c r="CQ146" s="10">
        <f>3/24000000*OO[[#This Row],[151 (07JUL1985 18:00:00)-Water Temperature (C)]]*OO[[#This Row],[93]]</f>
        <v>3.0439913212124991E-8</v>
      </c>
      <c r="CR146" s="10">
        <f>3/24000000*OO[[#This Row],[152 (07JUL1985 21:00:00)-Water Temperature (C)]]*OO[[#This Row],[94]]</f>
        <v>3.0439913212124991E-8</v>
      </c>
      <c r="CS146" s="10">
        <f>3/24000000*OO[[#This Row],[153 (08JUL1985 00:00:00)-Water Temperature (C)]]*OO[[#This Row],[95]]</f>
        <v>3.0439913212124991E-8</v>
      </c>
      <c r="CT146" s="10">
        <f>3/24000000*OO[[#This Row],[154 (08JUL1985 03:00:00)-Water Temperature (C)]]*OO[[#This Row],[96]]</f>
        <v>3.0439913212124991E-8</v>
      </c>
      <c r="CU146" s="10">
        <f>3/24000000*OO[[#This Row],[155 (08JUL1985 06:00:00)-Water Temperature (C)]]*OO[[#This Row],[97]]</f>
        <v>3.0439913212124991E-8</v>
      </c>
      <c r="CV146" s="10">
        <f>3/24000000*OO[[#This Row],[156 (08JUL1985 09:00:00)-Water Temperature (C)]]*OO[[#This Row],[98]]</f>
        <v>3.0439913212124991E-8</v>
      </c>
      <c r="CW146" s="10">
        <f>3/24000000*OO[[#This Row],[157 (08JUL1985 12:00:00)-Water Temperature (C)]]*OO[[#This Row],[99]]</f>
        <v>3.0439913212124991E-8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4.0737756398356344E-41</v>
      </c>
      <c r="G147" s="10">
        <f>3/24*OO[[#This Row],[63 (26JUN1985 18:00:00)-Water Temperature (C)]]*OO[[#This Row],[5]]/SUM(OO[5])</f>
        <v>7.2400278668334301E-29</v>
      </c>
      <c r="H147" s="10">
        <f>3/24*OO[[#This Row],[64 (26JUN1985 21:00:00)-Water Temperature (C)]]*OO[[#This Row],[6]]/SUM(OO[6])</f>
        <v>4.0496887826327528E-17</v>
      </c>
      <c r="I147" s="10">
        <f>3/24*OO[[#This Row],[65 (27JUN1985 00:00:00)-Water Temperature (C)]]*OO[[#This Row],[7]]/SUM(OO[7])</f>
        <v>6.2526645822207454E-8</v>
      </c>
      <c r="J147" s="10">
        <f>3/24*OO[[#This Row],[66 (27JUN1985 03:00:00)-Water Temperature (C)]]*OO[[#This Row],[8]]/SUM(OO[8])</f>
        <v>1.0853089101174529E-4</v>
      </c>
      <c r="K147" s="10">
        <f>3/24*OO[[#This Row],[67 (27JUN1985 06:00:00)-Water Temperature (C)]]*OO[[#This Row],[9]]/SUM(OO[9])</f>
        <v>6.2035136417059027E-3</v>
      </c>
      <c r="L147" s="10">
        <f>3/24*OO[[#This Row],[68 (27JUN1985 09:00:00)-Water Temperature (C)]]*OO[[#This Row],[10]]/SUM(OO[10])</f>
        <v>4.9578065899842344E-2</v>
      </c>
      <c r="M147" s="10">
        <f>3/24*OO[[#This Row],[69 (27JUN1985 12:00:00)-Water Temperature (C)]]*OO[[#This Row],[11]]/SUM(OO[11])</f>
        <v>0.10060480297014569</v>
      </c>
      <c r="N147" s="10">
        <f>3/24*OO[[#This Row],[70 (27JUN1985 15:00:00)-Water Temperature (C)]]*OO[[#This Row],[12]]/SUM(OO[12])</f>
        <v>7.4267386623141377E-2</v>
      </c>
      <c r="O147" s="10">
        <f>3/24*OO[[#This Row],[71 (27JUN1985 18:00:00)-Water Temperature (C)]]*OO[[#This Row],[13]]/SUM(OO[13])</f>
        <v>2.5366402607751401E-2</v>
      </c>
      <c r="P147" s="10">
        <f>3/24*OO[[#This Row],[72 (27JUN1985 21:00:00)-Water Temperature (C)]]*OO[[#This Row],[14]]/SUM(OO[14])</f>
        <v>4.7734817410679175E-3</v>
      </c>
      <c r="Q147" s="10">
        <f>3/24*OO[[#This Row],[73 (28JUN1985 00:00:00)-Water Temperature (C)]]*OO[[#This Row],[15]]/SUM(OO[15])</f>
        <v>6.2520104930562353E-4</v>
      </c>
      <c r="R147" s="10">
        <f>3/24*OO[[#This Row],[74 (28JUN1985 03:00:00)-Water Temperature (C)]]*OO[[#This Row],[16]]/SUM(OO[16])</f>
        <v>1.061099483361883E-4</v>
      </c>
      <c r="S147" s="10">
        <f>3/24*OO[[#This Row],[75 (28JUN1985 06:00:00)-Water Temperature (C)]]*OO[[#This Row],[17]]/SUM(OO[17])</f>
        <v>5.2282031193724875E-5</v>
      </c>
      <c r="T147" s="10">
        <f>3/24*OO[[#This Row],[76 (28JUN1985 09:00:00)-Water Temperature (C)]]*OO[[#This Row],[18]]/SUM(OO[18])</f>
        <v>4.2775561596337315E-5</v>
      </c>
      <c r="U147" s="10">
        <f>3/24*OO[[#This Row],[77 (28JUN1985 12:00:00)-Water Temperature (C)]]*OO[[#This Row],[19]]/SUM(OO[19])</f>
        <v>4.0908551942487356E-5</v>
      </c>
      <c r="V147" s="10">
        <f>3/24000000*OO[[#This Row],[78 (28JUN1985 15:00:00)-Water Temperature (C)]]*OO[[#This Row],[20]]</f>
        <v>4.2802631598124991E-5</v>
      </c>
      <c r="W147" s="10">
        <f>3/24000000*OO[[#This Row],[79 (28JUN1985 18:00:00)-Water Temperature (C)]]*OO[[#This Row],[21]]</f>
        <v>4.522448668065001E-5</v>
      </c>
      <c r="X147" s="10">
        <f>3/24000000*OO[[#This Row],[80 (28JUN1985 21:00:00)-Water Temperature (C)]]*OO[[#This Row],[22]]</f>
        <v>4.4700296169224998E-5</v>
      </c>
      <c r="Y147" s="10">
        <f>3/24000000*OO[[#This Row],[81 (29JUN1985 00:00:00)-Water Temperature (C)]]*OO[[#This Row],[23]]</f>
        <v>4.1293889819687496E-5</v>
      </c>
      <c r="Z147" s="10">
        <f>3/24000000*OO[[#This Row],[82 (29JUN1985 03:00:00)-Water Temperature (C)]]*OO[[#This Row],[24]]</f>
        <v>3.6351282174112497E-5</v>
      </c>
      <c r="AA147" s="10">
        <f>3/24000000*OO[[#This Row],[83 (29JUN1985 06:00:00)-Water Temperature (C)]]*OO[[#This Row],[25]]</f>
        <v>3.1160077063499997E-5</v>
      </c>
      <c r="AB147" s="10">
        <f>3/24000000*OO[[#This Row],[84 (29JUN1985 09:00:00)-Water Temperature (C)]]*OO[[#This Row],[26]]</f>
        <v>2.6837792824799997E-5</v>
      </c>
      <c r="AC147" s="10">
        <f>3/24000000*OO[[#This Row],[85 (29JUN1985 12:00:00)-Water Temperature (C)]]*OO[[#This Row],[27]]</f>
        <v>2.3852040332574999E-5</v>
      </c>
      <c r="AD147" s="10">
        <f>3/24000000*OO[[#This Row],[86 (29JUN1985 15:00:00)-Water Temperature (C)]]*OO[[#This Row],[28]]</f>
        <v>2.15804559450375E-5</v>
      </c>
      <c r="AE147" s="10">
        <f>3/24000000*OO[[#This Row],[88 (29JUN1985 21:00:00)-Water Temperature (C)]]*OO[[#This Row],[30]]</f>
        <v>1.7651735410843748E-5</v>
      </c>
      <c r="AF147" s="10">
        <f>3/24000000*OO[[#This Row],[88 (29JUN1985 21:00:00)-Water Temperature (C)]]*OO[[#This Row],[30]]</f>
        <v>1.7651735410843748E-5</v>
      </c>
      <c r="AG147" s="10">
        <f>3/24000000*OO[[#This Row],[89 (30JUN1985 00:00:00)-Water Temperature (C)]]*OO[[#This Row],[31]]</f>
        <v>1.5550553140167498E-5</v>
      </c>
      <c r="AH147" s="10">
        <f>3/24000000*OO[[#This Row],[90 (30JUN1985 03:00:00)-Water Temperature (C)]]*OO[[#This Row],[32]]</f>
        <v>1.3506282287705E-5</v>
      </c>
      <c r="AI147" s="10">
        <f>3/24000000*OO[[#This Row],[91 (30JUN1985 06:00:00)-Water Temperature (C)]]*OO[[#This Row],[33]]</f>
        <v>1.1576727599242497E-5</v>
      </c>
      <c r="AJ147" s="10">
        <f>3/24000000*OO[[#This Row],[92 (30JUN1985 09:00:00)-Water Temperature (C)]]*OO[[#This Row],[34]]</f>
        <v>1.0195514852989999E-5</v>
      </c>
      <c r="AK147" s="10">
        <f>3/24000000*OO[[#This Row],[93 (30JUN1985 12:00:00)-Water Temperature (C)]]*OO[[#This Row],[35]]</f>
        <v>9.1047134564625011E-6</v>
      </c>
      <c r="AL147" s="10">
        <f>3/24000000*OO[[#This Row],[94 (30JUN1985 15:00:00)-Water Temperature (C)]]*OO[[#This Row],[36]]</f>
        <v>8.293025918637501E-6</v>
      </c>
      <c r="AM147" s="10">
        <f>3/24000000*OO[[#This Row],[95 (30JUN1985 18:00:00)-Water Temperature (C)]]*OO[[#This Row],[37]]</f>
        <v>7.657619157324999E-6</v>
      </c>
      <c r="AN147" s="10">
        <f>3/24000000*OO[[#This Row],[96 (30JUN1985 21:00:00)-Water Temperature (C)]]*OO[[#This Row],[38]]</f>
        <v>6.9164116306799993E-6</v>
      </c>
      <c r="AO147" s="10">
        <f>3/24000000*OO[[#This Row],[97 (01JUL1985 00:00:00)-Water Temperature (C)]]*OO[[#This Row],[39]]</f>
        <v>6.0762342993687502E-6</v>
      </c>
      <c r="AP147" s="10">
        <f>3/24000000*OO[[#This Row],[98 (01JUL1985 03:00:00)-Water Temperature (C)]]*OO[[#This Row],[40]]</f>
        <v>5.2513357911562487E-6</v>
      </c>
      <c r="AQ147" s="10">
        <f>3/24000000*OO[[#This Row],[99 (01JUL1985 06:00:00)-Water Temperature (C)]]*OO[[#This Row],[41]]</f>
        <v>4.5160112807999996E-6</v>
      </c>
      <c r="AR147" s="10">
        <f>3/24000000*OO[[#This Row],[100 (01JUL1985 09:00:00)-Water Temperature (C)]]*OO[[#This Row],[42]]</f>
        <v>4.0405483242374996E-6</v>
      </c>
      <c r="AS147" s="10">
        <f>3/24000000*OO[[#This Row],[101 (01JUL1985 12:00:00)-Water Temperature (C)]]*OO[[#This Row],[43]]</f>
        <v>3.65365908783125E-6</v>
      </c>
      <c r="AT147" s="10">
        <f>3/24000000*OO[[#This Row],[102 (01JUL1985 15:00:00)-Water Temperature (C)]]*OO[[#This Row],[44]]</f>
        <v>3.3464510654574993E-6</v>
      </c>
      <c r="AU147" s="10">
        <f>3/24000000*OO[[#This Row],[103 (01JUL1985 18:00:00)-Water Temperature (C)]]*OO[[#This Row],[45]]</f>
        <v>3.0642690470000001E-6</v>
      </c>
      <c r="AV147" s="10">
        <f>3/24000000*OO[[#This Row],[104 (01JUL1985 21:00:00)-Water Temperature (C)]]*OO[[#This Row],[46]]</f>
        <v>2.696268070485E-6</v>
      </c>
      <c r="AW147" s="10">
        <f>3/24000000*OO[[#This Row],[105 (02JUL1985 00:00:00)-Water Temperature (C)]]*OO[[#This Row],[47]]</f>
        <v>2.2685962478776246E-6</v>
      </c>
      <c r="AX147" s="10">
        <f>3/24000000*OO[[#This Row],[106 (02JUL1985 03:00:00)-Water Temperature (C)]]*OO[[#This Row],[48]]</f>
        <v>1.8454803545517499E-6</v>
      </c>
      <c r="AY147" s="10">
        <f>3/24000000*OO[[#This Row],[107 (02JUL1985 06:00:00)-Water Temperature (C)]]*OO[[#This Row],[49]]</f>
        <v>1.4834034738184999E-6</v>
      </c>
      <c r="AZ147" s="10">
        <f>3/24000000*OO[[#This Row],[108 (02JUL1985 09:00:00)-Water Temperature (C)]]*OO[[#This Row],[50]]</f>
        <v>1.2496513419827499E-6</v>
      </c>
      <c r="BA147" s="10">
        <f>3/24000000*OO[[#This Row],[109 (02JUL1985 12:00:00)-Water Temperature (C)]]*OO[[#This Row],[51]]</f>
        <v>1.0836238740299999E-6</v>
      </c>
      <c r="BB147" s="10">
        <f>3/24000000*OO[[#This Row],[110 (02JUL1985 15:00:00)-Water Temperature (C)]]*OO[[#This Row],[52]]</f>
        <v>9.730074097290001E-7</v>
      </c>
      <c r="BC147" s="10">
        <f>3/24000000*OO[[#This Row],[111 (02JUL1985 18:00:00)-Water Temperature (C)]]*OO[[#This Row],[53]]</f>
        <v>8.8558547236249989E-7</v>
      </c>
      <c r="BD147" s="10">
        <f>3/24000000*OO[[#This Row],[112 (02JUL1985 21:00:00)-Water Temperature (C)]]*OO[[#This Row],[54]]</f>
        <v>7.81628692927875E-7</v>
      </c>
      <c r="BE147" s="10">
        <f>3/24000000*OO[[#This Row],[113 (03JUL1985 00:00:00)-Water Temperature (C)]]*OO[[#This Row],[55]]</f>
        <v>6.5169053473500004E-7</v>
      </c>
      <c r="BF147" s="10">
        <f>3/24000000*OO[[#This Row],[114 (03JUL1985 03:00:00)-Water Temperature (C)]]*OO[[#This Row],[56]]</f>
        <v>5.1158854819499997E-7</v>
      </c>
      <c r="BG147" s="10">
        <f>3/24000000*OO[[#This Row],[115 (03JUL1985 06:00:00)-Water Temperature (C)]]*OO[[#This Row],[57]]</f>
        <v>3.842390795805E-7</v>
      </c>
      <c r="BH147" s="10">
        <f>3/24000000*OO[[#This Row],[116 (03JUL1985 09:00:00)-Water Temperature (C)]]*OO[[#This Row],[58]]</f>
        <v>2.95122566461875E-7</v>
      </c>
      <c r="BI147" s="10">
        <f>3/24000000*OO[[#This Row],[117 (03JUL1985 12:00:00)-Water Temperature (C)]]*OO[[#This Row],[59]]</f>
        <v>2.2862282739419998E-7</v>
      </c>
      <c r="BJ147" s="10">
        <f>3/24000000*OO[[#This Row],[118 (03JUL1985 15:00:00)-Water Temperature (C)]]*OO[[#This Row],[60]]</f>
        <v>1.9276971976312497E-7</v>
      </c>
      <c r="BK147" s="10">
        <f>3/24000000*OO[[#This Row],[119 (03JUL1985 18:00:00)-Water Temperature (C)]]*OO[[#This Row],[61]]</f>
        <v>1.697516855282E-7</v>
      </c>
      <c r="BL147" s="10">
        <f>3/24000000*OO[[#This Row],[120 (03JUL1985 21:00:00)-Water Temperature (C)]]*OO[[#This Row],[62]]</f>
        <v>1.5231196972540001E-7</v>
      </c>
      <c r="BM147" s="10">
        <f>3/24000000*OO[[#This Row],[121 (04JUL1985 00:00:00)-Water Temperature (C)]]*OO[[#This Row],[63]]</f>
        <v>1.3558217636973748E-7</v>
      </c>
      <c r="BN147" s="10">
        <f>3/24000000*OO[[#This Row],[122 (04JUL1985 03:00:00)-Water Temperature (C)]]*OO[[#This Row],[64]]</f>
        <v>1.1873701219342499E-7</v>
      </c>
      <c r="BO147" s="10">
        <f>3/24000000*OO[[#This Row],[123 (04JUL1985 06:00:00)-Water Temperature (C)]]*OO[[#This Row],[65]]</f>
        <v>1.0442774761920001E-7</v>
      </c>
      <c r="BP147" s="10">
        <f>3/24000000*OO[[#This Row],[124 (04JUL1985 09:00:00)-Water Temperature (C)]]*OO[[#This Row],[66]]</f>
        <v>9.645990697385E-8</v>
      </c>
      <c r="BQ147" s="10">
        <f>3/24000000*OO[[#This Row],[125 (04JUL1985 12:00:00)-Water Temperature (C)]]*OO[[#This Row],[67]]</f>
        <v>9.0632007863675E-8</v>
      </c>
      <c r="BR147" s="10">
        <f>3/24000000*OO[[#This Row],[126 (04JUL1985 15:00:00)-Water Temperature (C)]]*OO[[#This Row],[68]]</f>
        <v>8.6946545746575007E-8</v>
      </c>
      <c r="BS147" s="10">
        <f>3/24000000*OO[[#This Row],[127 (04JUL1985 18:00:00)-Water Temperature (C)]]*OO[[#This Row],[69]]</f>
        <v>8.4199603404524991E-8</v>
      </c>
      <c r="BT147" s="10">
        <f>3/24000000*OO[[#This Row],[128 (04JUL1985 21:00:00)-Water Temperature (C)]]*OO[[#This Row],[70]]</f>
        <v>7.9336316344899995E-8</v>
      </c>
      <c r="BU147" s="10">
        <f>3/24000000*OO[[#This Row],[129 (05JUL1985 00:00:00)-Water Temperature (C)]]*OO[[#This Row],[71]]</f>
        <v>7.1478492176087494E-8</v>
      </c>
      <c r="BV147" s="10">
        <f>3/24000000*OO[[#This Row],[130 (05JUL1985 03:00:00)-Water Temperature (C)]]*OO[[#This Row],[72]]</f>
        <v>6.1734354634049983E-8</v>
      </c>
      <c r="BW147" s="10">
        <f>3/24000000*OO[[#This Row],[131 (05JUL1985 06:00:00)-Water Temperature (C)]]*OO[[#This Row],[73]]</f>
        <v>5.1873379476612498E-8</v>
      </c>
      <c r="BX147" s="10">
        <f>3/24000000*OO[[#This Row],[132 (05JUL1985 09:00:00)-Water Temperature (C)]]*OO[[#This Row],[74]]</f>
        <v>4.5112772357649996E-8</v>
      </c>
      <c r="BY147" s="10">
        <f>3/24000000*OO[[#This Row],[133 (05JUL1985 12:00:00)-Water Temperature (C)]]*OO[[#This Row],[75]]</f>
        <v>4.0424322902149998E-8</v>
      </c>
      <c r="BZ147" s="10">
        <f>3/24000000*OO[[#This Row],[134 (05JUL1985 15:00:00)-Water Temperature (C)]]*OO[[#This Row],[76]]</f>
        <v>3.7557621460575005E-8</v>
      </c>
      <c r="CA147" s="10">
        <f>3/24000000*OO[[#This Row],[135 (05JUL1985 18:00:00)-Water Temperature (C)]]*OO[[#This Row],[77]]</f>
        <v>3.6128164708500004E-8</v>
      </c>
      <c r="CB147" s="10">
        <f>3/24000000*OO[[#This Row],[136 (05JUL1985 21:00:00)-Water Temperature (C)]]*OO[[#This Row],[78]]</f>
        <v>3.6180693303950001E-8</v>
      </c>
      <c r="CC147" s="10">
        <f>3/24000000*OO[[#This Row],[137 (06JUL1985 00:00:00)-Water Temperature (C)]]*OO[[#This Row],[79]]</f>
        <v>3.8025060636762501E-8</v>
      </c>
      <c r="CD147" s="10">
        <f>3/24000000*OO[[#This Row],[138 (06JUL1985 03:00:00)-Water Temperature (C)]]*OO[[#This Row],[80]]</f>
        <v>4.0792799903062495E-8</v>
      </c>
      <c r="CE147" s="10">
        <f>3/24000000*OO[[#This Row],[139 (06JUL1985 06:00:00)-Water Temperature (C)]]*OO[[#This Row],[81]]</f>
        <v>4.3296785635574998E-8</v>
      </c>
      <c r="CF147" s="10">
        <f>3/24000000*OO[[#This Row],[140 (06JUL1985 09:00:00)-Water Temperature (C)]]*OO[[#This Row],[82]]</f>
        <v>4.5775597940037495E-8</v>
      </c>
      <c r="CG147" s="10">
        <f>3/24000000*OO[[#This Row],[141 (06JUL1985 12:00:00)-Water Temperature (C)]]*OO[[#This Row],[83]]</f>
        <v>4.7228668974799998E-8</v>
      </c>
      <c r="CH147" s="10">
        <f>3/24000000*OO[[#This Row],[142 (06JUL1985 15:00:00)-Water Temperature (C)]]*OO[[#This Row],[84]]</f>
        <v>4.8090292965825006E-8</v>
      </c>
      <c r="CI147" s="10">
        <f>3/24000000*OO[[#This Row],[143 (06JUL1985 18:00:00)-Water Temperature (C)]]*OO[[#This Row],[85]]</f>
        <v>4.8034476919624999E-8</v>
      </c>
      <c r="CJ147" s="10">
        <f>3/24000000*OO[[#This Row],[144 (06JUL1985 21:00:00)-Water Temperature (C)]]*OO[[#This Row],[86]]</f>
        <v>4.6700524077625001E-8</v>
      </c>
      <c r="CK147" s="10">
        <f>3/24000000*OO[[#This Row],[145 (07JUL1985 00:00:00)-Water Temperature (C)]]*OO[[#This Row],[87]]</f>
        <v>4.3813726822000003E-8</v>
      </c>
      <c r="CL147" s="10">
        <f>3/24000000*OO[[#This Row],[146 (07JUL1985 03:00:00)-Water Temperature (C)]]*OO[[#This Row],[88]]</f>
        <v>4.0458341653275005E-8</v>
      </c>
      <c r="CM147" s="10">
        <f>3/24000000*OO[[#This Row],[147 (07JUL1985 06:00:00)-Water Temperature (C)]]*OO[[#This Row],[89]]</f>
        <v>3.6877252794999999E-8</v>
      </c>
      <c r="CN147" s="10">
        <f>3/24000000*OO[[#This Row],[148 (07JUL1985 09:00:00)-Water Temperature (C)]]*OO[[#This Row],[90]]</f>
        <v>3.4301732741249999E-8</v>
      </c>
      <c r="CO147" s="10">
        <f>3/24000000*OO[[#This Row],[149 (07JUL1985 12:00:00)-Water Temperature (C)]]*OO[[#This Row],[91]]</f>
        <v>3.2667072753900001E-8</v>
      </c>
      <c r="CP147" s="10">
        <f>3/24000000*OO[[#This Row],[150 (07JUL1985 15:00:00)-Water Temperature (C)]]*OO[[#This Row],[92]]</f>
        <v>3.2667072753900001E-8</v>
      </c>
      <c r="CQ147" s="10">
        <f>3/24000000*OO[[#This Row],[151 (07JUL1985 18:00:00)-Water Temperature (C)]]*OO[[#This Row],[93]]</f>
        <v>3.2667072753900001E-8</v>
      </c>
      <c r="CR147" s="10">
        <f>3/24000000*OO[[#This Row],[152 (07JUL1985 21:00:00)-Water Temperature (C)]]*OO[[#This Row],[94]]</f>
        <v>3.2667072753900001E-8</v>
      </c>
      <c r="CS147" s="10">
        <f>3/24000000*OO[[#This Row],[153 (08JUL1985 00:00:00)-Water Temperature (C)]]*OO[[#This Row],[95]]</f>
        <v>3.2667072753900001E-8</v>
      </c>
      <c r="CT147" s="10">
        <f>3/24000000*OO[[#This Row],[154 (08JUL1985 03:00:00)-Water Temperature (C)]]*OO[[#This Row],[96]]</f>
        <v>3.2667072753900001E-8</v>
      </c>
      <c r="CU147" s="10">
        <f>3/24000000*OO[[#This Row],[155 (08JUL1985 06:00:00)-Water Temperature (C)]]*OO[[#This Row],[97]]</f>
        <v>3.2667072753900001E-8</v>
      </c>
      <c r="CV147" s="10">
        <f>3/24000000*OO[[#This Row],[156 (08JUL1985 09:00:00)-Water Temperature (C)]]*OO[[#This Row],[98]]</f>
        <v>3.2667072753900001E-8</v>
      </c>
      <c r="CW147" s="10">
        <f>3/24000000*OO[[#This Row],[157 (08JUL1985 12:00:00)-Water Temperature (C)]]*OO[[#This Row],[99]]</f>
        <v>3.2667072753900001E-8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5.2087945599986729E-42</v>
      </c>
      <c r="G148" s="10">
        <f>3/24*OO[[#This Row],[63 (26JUN1985 18:00:00)-Water Temperature (C)]]*OO[[#This Row],[5]]/SUM(OO[5])</f>
        <v>1.0514015748455128E-29</v>
      </c>
      <c r="H148" s="10">
        <f>3/24*OO[[#This Row],[64 (26JUN1985 21:00:00)-Water Temperature (C)]]*OO[[#This Row],[6]]/SUM(OO[6])</f>
        <v>5.3149347833455654E-18</v>
      </c>
      <c r="I148" s="10">
        <f>3/24*OO[[#This Row],[65 (27JUN1985 00:00:00)-Water Temperature (C)]]*OO[[#This Row],[7]]/SUM(OO[7])</f>
        <v>2.4042339319830737E-8</v>
      </c>
      <c r="J148" s="10">
        <f>3/24*OO[[#This Row],[66 (27JUN1985 03:00:00)-Water Temperature (C)]]*OO[[#This Row],[8]]/SUM(OO[8])</f>
        <v>6.1932786700264763E-5</v>
      </c>
      <c r="K148" s="10">
        <f>3/24*OO[[#This Row],[67 (27JUN1985 06:00:00)-Water Temperature (C)]]*OO[[#This Row],[9]]/SUM(OO[9])</f>
        <v>4.3418205906947897E-3</v>
      </c>
      <c r="L148" s="10">
        <f>3/24*OO[[#This Row],[68 (27JUN1985 09:00:00)-Water Temperature (C)]]*OO[[#This Row],[10]]/SUM(OO[10])</f>
        <v>4.0276994572267258E-2</v>
      </c>
      <c r="M148" s="10">
        <f>3/24*OO[[#This Row],[69 (27JUN1985 12:00:00)-Water Temperature (C)]]*OO[[#This Row],[11]]/SUM(OO[11])</f>
        <v>9.1681843088166418E-2</v>
      </c>
      <c r="N148" s="10">
        <f>3/24*OO[[#This Row],[70 (27JUN1985 15:00:00)-Water Temperature (C)]]*OO[[#This Row],[12]]/SUM(OO[12])</f>
        <v>7.4303125248318419E-2</v>
      </c>
      <c r="O148" s="10">
        <f>3/24*OO[[#This Row],[71 (27JUN1985 18:00:00)-Water Temperature (C)]]*OO[[#This Row],[13]]/SUM(OO[13])</f>
        <v>2.7399091662599909E-2</v>
      </c>
      <c r="P148" s="10">
        <f>3/24*OO[[#This Row],[72 (27JUN1985 21:00:00)-Water Temperature (C)]]*OO[[#This Row],[14]]/SUM(OO[14])</f>
        <v>5.4655734479841494E-3</v>
      </c>
      <c r="Q148" s="10">
        <f>3/24*OO[[#This Row],[73 (28JUN1985 00:00:00)-Water Temperature (C)]]*OO[[#This Row],[15]]/SUM(OO[15])</f>
        <v>7.349024164848676E-4</v>
      </c>
      <c r="R148" s="10">
        <f>3/24*OO[[#This Row],[74 (28JUN1985 03:00:00)-Water Temperature (C)]]*OO[[#This Row],[16]]/SUM(OO[16])</f>
        <v>1.149006116696931E-4</v>
      </c>
      <c r="S148" s="10">
        <f>3/24*OO[[#This Row],[75 (28JUN1985 06:00:00)-Water Temperature (C)]]*OO[[#This Row],[17]]/SUM(OO[17])</f>
        <v>5.0559746827749059E-5</v>
      </c>
      <c r="T148" s="10">
        <f>3/24*OO[[#This Row],[76 (28JUN1985 09:00:00)-Water Temperature (C)]]*OO[[#This Row],[18]]/SUM(OO[18])</f>
        <v>4.036806002872091E-5</v>
      </c>
      <c r="U148" s="10">
        <f>3/24*OO[[#This Row],[77 (28JUN1985 12:00:00)-Water Temperature (C)]]*OO[[#This Row],[19]]/SUM(OO[19])</f>
        <v>3.8161613025515878E-5</v>
      </c>
      <c r="V148" s="10">
        <f>3/24000000*OO[[#This Row],[78 (28JUN1985 15:00:00)-Water Temperature (C)]]*OO[[#This Row],[20]]</f>
        <v>3.9614907919999996E-5</v>
      </c>
      <c r="W148" s="10">
        <f>3/24000000*OO[[#This Row],[79 (28JUN1985 18:00:00)-Water Temperature (C)]]*OO[[#This Row],[21]]</f>
        <v>4.1958882525175003E-5</v>
      </c>
      <c r="X148" s="10">
        <f>3/24000000*OO[[#This Row],[80 (28JUN1985 21:00:00)-Water Temperature (C)]]*OO[[#This Row],[22]]</f>
        <v>4.1733400865887497E-5</v>
      </c>
      <c r="Y148" s="10">
        <f>3/24000000*OO[[#This Row],[81 (29JUN1985 00:00:00)-Water Temperature (C)]]*OO[[#This Row],[23]]</f>
        <v>3.8800508040650003E-5</v>
      </c>
      <c r="Z148" s="10">
        <f>3/24000000*OO[[#This Row],[82 (29JUN1985 03:00:00)-Water Temperature (C)]]*OO[[#This Row],[24]]</f>
        <v>3.4291669580437497E-5</v>
      </c>
      <c r="AA148" s="10">
        <f>3/24000000*OO[[#This Row],[83 (29JUN1985 06:00:00)-Water Temperature (C)]]*OO[[#This Row],[25]]</f>
        <v>2.9443913482274993E-5</v>
      </c>
      <c r="AB148" s="10">
        <f>3/24000000*OO[[#This Row],[84 (29JUN1985 09:00:00)-Water Temperature (C)]]*OO[[#This Row],[26]]</f>
        <v>2.5373110740750001E-5</v>
      </c>
      <c r="AC148" s="10">
        <f>3/24000000*OO[[#This Row],[85 (29JUN1985 12:00:00)-Water Temperature (C)]]*OO[[#This Row],[27]]</f>
        <v>2.2529745893049996E-5</v>
      </c>
      <c r="AD148" s="10">
        <f>3/24000000*OO[[#This Row],[86 (29JUN1985 15:00:00)-Water Temperature (C)]]*OO[[#This Row],[28]]</f>
        <v>2.0349958159745001E-5</v>
      </c>
      <c r="AE148" s="10">
        <f>3/24000000*OO[[#This Row],[88 (29JUN1985 21:00:00)-Water Temperature (C)]]*OO[[#This Row],[30]]</f>
        <v>1.6617302245372499E-5</v>
      </c>
      <c r="AF148" s="10">
        <f>3/24000000*OO[[#This Row],[88 (29JUN1985 21:00:00)-Water Temperature (C)]]*OO[[#This Row],[30]]</f>
        <v>1.6617302245372499E-5</v>
      </c>
      <c r="AG148" s="10">
        <f>3/24000000*OO[[#This Row],[89 (30JUN1985 00:00:00)-Water Temperature (C)]]*OO[[#This Row],[31]]</f>
        <v>1.4650698323799999E-5</v>
      </c>
      <c r="AH148" s="10">
        <f>3/24000000*OO[[#This Row],[90 (30JUN1985 03:00:00)-Water Temperature (C)]]*OO[[#This Row],[32]]</f>
        <v>1.2749158118969997E-5</v>
      </c>
      <c r="AI148" s="10">
        <f>3/24000000*OO[[#This Row],[91 (30JUN1985 06:00:00)-Water Temperature (C)]]*OO[[#This Row],[33]]</f>
        <v>1.0938604219777501E-5</v>
      </c>
      <c r="AJ148" s="10">
        <f>3/24000000*OO[[#This Row],[92 (30JUN1985 09:00:00)-Water Temperature (C)]]*OO[[#This Row],[34]]</f>
        <v>9.6430626320812491E-6</v>
      </c>
      <c r="AK148" s="10">
        <f>3/24000000*OO[[#This Row],[93 (30JUN1985 12:00:00)-Water Temperature (C)]]*OO[[#This Row],[35]]</f>
        <v>8.5922710225887489E-6</v>
      </c>
      <c r="AL148" s="10">
        <f>3/24000000*OO[[#This Row],[94 (30JUN1985 15:00:00)-Water Temperature (C)]]*OO[[#This Row],[36]]</f>
        <v>7.807751056999999E-6</v>
      </c>
      <c r="AM148" s="10">
        <f>3/24000000*OO[[#This Row],[95 (30JUN1985 18:00:00)-Water Temperature (C)]]*OO[[#This Row],[37]]</f>
        <v>7.2108488147299991E-6</v>
      </c>
      <c r="AN148" s="10">
        <f>3/24000000*OO[[#This Row],[96 (30JUN1985 21:00:00)-Water Temperature (C)]]*OO[[#This Row],[38]]</f>
        <v>6.5080807811249992E-6</v>
      </c>
      <c r="AO148" s="10">
        <f>3/24000000*OO[[#This Row],[97 (01JUL1985 00:00:00)-Water Temperature (C)]]*OO[[#This Row],[39]]</f>
        <v>5.7167432559849999E-6</v>
      </c>
      <c r="AP148" s="10">
        <f>3/24000000*OO[[#This Row],[98 (01JUL1985 03:00:00)-Water Temperature (C)]]*OO[[#This Row],[40]]</f>
        <v>4.9510531710749992E-6</v>
      </c>
      <c r="AQ148" s="10">
        <f>3/24000000*OO[[#This Row],[99 (01JUL1985 06:00:00)-Water Temperature (C)]]*OO[[#This Row],[41]]</f>
        <v>4.2614286388499996E-6</v>
      </c>
      <c r="AR148" s="10">
        <f>3/24000000*OO[[#This Row],[100 (01JUL1985 09:00:00)-Water Temperature (C)]]*OO[[#This Row],[42]]</f>
        <v>3.8195539004549997E-6</v>
      </c>
      <c r="AS148" s="10">
        <f>3/24000000*OO[[#This Row],[101 (01JUL1985 12:00:00)-Water Temperature (C)]]*OO[[#This Row],[43]]</f>
        <v>3.4543107482400001E-6</v>
      </c>
      <c r="AT148" s="10">
        <f>3/24000000*OO[[#This Row],[102 (01JUL1985 15:00:00)-Water Temperature (C)]]*OO[[#This Row],[44]]</f>
        <v>3.16086849967E-6</v>
      </c>
      <c r="AU148" s="10">
        <f>3/24000000*OO[[#This Row],[103 (01JUL1985 18:00:00)-Water Temperature (C)]]*OO[[#This Row],[45]]</f>
        <v>2.8917838832312498E-6</v>
      </c>
      <c r="AV148" s="10">
        <f>3/24000000*OO[[#This Row],[104 (01JUL1985 21:00:00)-Water Temperature (C)]]*OO[[#This Row],[46]]</f>
        <v>2.54577100795875E-6</v>
      </c>
      <c r="AW148" s="10">
        <f>3/24000000*OO[[#This Row],[105 (02JUL1985 00:00:00)-Water Temperature (C)]]*OO[[#This Row],[47]]</f>
        <v>2.148475045144125E-6</v>
      </c>
      <c r="AX148" s="10">
        <f>3/24000000*OO[[#This Row],[106 (02JUL1985 03:00:00)-Water Temperature (C)]]*OO[[#This Row],[48]]</f>
        <v>1.7553370670988748E-6</v>
      </c>
      <c r="AY148" s="10">
        <f>3/24000000*OO[[#This Row],[107 (02JUL1985 06:00:00)-Water Temperature (C)]]*OO[[#This Row],[49]]</f>
        <v>1.4132542184250001E-6</v>
      </c>
      <c r="AZ148" s="10">
        <f>3/24000000*OO[[#This Row],[108 (02JUL1985 09:00:00)-Water Temperature (C)]]*OO[[#This Row],[50]]</f>
        <v>1.1904802443234999E-6</v>
      </c>
      <c r="BA148" s="10">
        <f>3/24000000*OO[[#This Row],[109 (02JUL1985 12:00:00)-Water Temperature (C)]]*OO[[#This Row],[51]]</f>
        <v>1.0290909735272498E-6</v>
      </c>
      <c r="BB148" s="10">
        <f>3/24000000*OO[[#This Row],[110 (02JUL1985 15:00:00)-Water Temperature (C)]]*OO[[#This Row],[52]]</f>
        <v>9.2011299803575011E-7</v>
      </c>
      <c r="BC148" s="10">
        <f>3/24000000*OO[[#This Row],[111 (02JUL1985 18:00:00)-Water Temperature (C)]]*OO[[#This Row],[53]]</f>
        <v>8.349964356824998E-7</v>
      </c>
      <c r="BD148" s="10">
        <f>3/24000000*OO[[#This Row],[112 (02JUL1985 21:00:00)-Water Temperature (C)]]*OO[[#This Row],[54]]</f>
        <v>7.3784287459374992E-7</v>
      </c>
      <c r="BE148" s="10">
        <f>3/24000000*OO[[#This Row],[113 (03JUL1985 00:00:00)-Water Temperature (C)]]*OO[[#This Row],[55]]</f>
        <v>6.1864797407400003E-7</v>
      </c>
      <c r="BF148" s="10">
        <f>3/24000000*OO[[#This Row],[114 (03JUL1985 03:00:00)-Water Temperature (C)]]*OO[[#This Row],[56]]</f>
        <v>4.8992842333549995E-7</v>
      </c>
      <c r="BG148" s="10">
        <f>3/24000000*OO[[#This Row],[115 (03JUL1985 06:00:00)-Water Temperature (C)]]*OO[[#This Row],[57]]</f>
        <v>3.6999058266787498E-7</v>
      </c>
      <c r="BH148" s="10">
        <f>3/24000000*OO[[#This Row],[116 (03JUL1985 09:00:00)-Water Temperature (C)]]*OO[[#This Row],[58]]</f>
        <v>2.8435715433E-7</v>
      </c>
      <c r="BI148" s="10">
        <f>3/24000000*OO[[#This Row],[117 (03JUL1985 12:00:00)-Water Temperature (C)]]*OO[[#This Row],[59]]</f>
        <v>2.1902036793812501E-7</v>
      </c>
      <c r="BJ148" s="10">
        <f>3/24000000*OO[[#This Row],[118 (03JUL1985 15:00:00)-Water Temperature (C)]]*OO[[#This Row],[60]]</f>
        <v>1.8352337010243748E-7</v>
      </c>
      <c r="BK148" s="10">
        <f>3/24000000*OO[[#This Row],[119 (03JUL1985 18:00:00)-Water Temperature (C)]]*OO[[#This Row],[61]]</f>
        <v>1.6053755064104998E-7</v>
      </c>
      <c r="BL148" s="10">
        <f>3/24000000*OO[[#This Row],[120 (03JUL1985 21:00:00)-Water Temperature (C)]]*OO[[#This Row],[62]]</f>
        <v>1.433415995151375E-7</v>
      </c>
      <c r="BM148" s="10">
        <f>3/24000000*OO[[#This Row],[121 (04JUL1985 00:00:00)-Water Temperature (C)]]*OO[[#This Row],[63]]</f>
        <v>1.2754851072937498E-7</v>
      </c>
      <c r="BN148" s="10">
        <f>3/24000000*OO[[#This Row],[122 (04JUL1985 03:00:00)-Water Temperature (C)]]*OO[[#This Row],[64]]</f>
        <v>1.119253233483E-7</v>
      </c>
      <c r="BO148" s="10">
        <f>3/24000000*OO[[#This Row],[123 (04JUL1985 06:00:00)-Water Temperature (C)]]*OO[[#This Row],[65]]</f>
        <v>9.8520569052675004E-8</v>
      </c>
      <c r="BP148" s="10">
        <f>3/24000000*OO[[#This Row],[124 (04JUL1985 09:00:00)-Water Temperature (C)]]*OO[[#This Row],[66]]</f>
        <v>9.1095592770000012E-8</v>
      </c>
      <c r="BQ148" s="10">
        <f>3/24000000*OO[[#This Row],[125 (04JUL1985 12:00:00)-Water Temperature (C)]]*OO[[#This Row],[67]]</f>
        <v>8.5494083612600003E-8</v>
      </c>
      <c r="BR148" s="10">
        <f>3/24000000*OO[[#This Row],[126 (04JUL1985 15:00:00)-Water Temperature (C)]]*OO[[#This Row],[68]]</f>
        <v>8.1804845371949998E-8</v>
      </c>
      <c r="BS148" s="10">
        <f>3/24000000*OO[[#This Row],[127 (04JUL1985 18:00:00)-Water Temperature (C)]]*OO[[#This Row],[69]]</f>
        <v>7.9024063439600012E-8</v>
      </c>
      <c r="BT148" s="10">
        <f>3/24000000*OO[[#This Row],[128 (04JUL1985 21:00:00)-Water Temperature (C)]]*OO[[#This Row],[70]]</f>
        <v>7.4397736772187486E-8</v>
      </c>
      <c r="BU148" s="10">
        <f>3/24000000*OO[[#This Row],[129 (05JUL1985 00:00:00)-Water Temperature (C)]]*OO[[#This Row],[71]]</f>
        <v>6.72305776536375E-8</v>
      </c>
      <c r="BV148" s="10">
        <f>3/24000000*OO[[#This Row],[130 (05JUL1985 03:00:00)-Water Temperature (C)]]*OO[[#This Row],[72]]</f>
        <v>5.8396612432499991E-8</v>
      </c>
      <c r="BW148" s="10">
        <f>3/24000000*OO[[#This Row],[131 (05JUL1985 06:00:00)-Water Temperature (C)]]*OO[[#This Row],[73]]</f>
        <v>4.9188920244824999E-8</v>
      </c>
      <c r="BX148" s="10">
        <f>3/24000000*OO[[#This Row],[132 (05JUL1985 09:00:00)-Water Temperature (C)]]*OO[[#This Row],[74]]</f>
        <v>4.272583043955E-8</v>
      </c>
      <c r="BY148" s="10">
        <f>3/24000000*OO[[#This Row],[133 (05JUL1985 12:00:00)-Water Temperature (C)]]*OO[[#This Row],[75]]</f>
        <v>3.8119706137799997E-8</v>
      </c>
      <c r="BZ148" s="10">
        <f>3/24000000*OO[[#This Row],[134 (05JUL1985 15:00:00)-Water Temperature (C)]]*OO[[#This Row],[76]]</f>
        <v>3.5215750344000007E-8</v>
      </c>
      <c r="CA148" s="10">
        <f>3/24000000*OO[[#This Row],[135 (05JUL1985 18:00:00)-Water Temperature (C)]]*OO[[#This Row],[77]]</f>
        <v>3.3682364367574997E-8</v>
      </c>
      <c r="CB148" s="10">
        <f>3/24000000*OO[[#This Row],[136 (05JUL1985 21:00:00)-Water Temperature (C)]]*OO[[#This Row],[78]]</f>
        <v>3.3455074700699993E-8</v>
      </c>
      <c r="CC148" s="10">
        <f>3/24000000*OO[[#This Row],[137 (06JUL1985 00:00:00)-Water Temperature (C)]]*OO[[#This Row],[79]]</f>
        <v>3.49381155414E-8</v>
      </c>
      <c r="CD148" s="10">
        <f>3/24000000*OO[[#This Row],[138 (06JUL1985 03:00:00)-Water Temperature (C)]]*OO[[#This Row],[80]]</f>
        <v>3.7452870990500003E-8</v>
      </c>
      <c r="CE148" s="10">
        <f>3/24000000*OO[[#This Row],[139 (06JUL1985 06:00:00)-Water Temperature (C)]]*OO[[#This Row],[81]]</f>
        <v>3.9933717526287502E-8</v>
      </c>
      <c r="CF148" s="10">
        <f>3/24000000*OO[[#This Row],[140 (06JUL1985 09:00:00)-Water Temperature (C)]]*OO[[#This Row],[82]]</f>
        <v>4.2486252441274991E-8</v>
      </c>
      <c r="CG148" s="10">
        <f>3/24000000*OO[[#This Row],[141 (06JUL1985 12:00:00)-Water Temperature (C)]]*OO[[#This Row],[83]]</f>
        <v>4.4022344960999999E-8</v>
      </c>
      <c r="CH148" s="10">
        <f>3/24000000*OO[[#This Row],[142 (06JUL1985 15:00:00)-Water Temperature (C)]]*OO[[#This Row],[84]]</f>
        <v>4.4921919183524988E-8</v>
      </c>
      <c r="CI148" s="10">
        <f>3/24000000*OO[[#This Row],[143 (06JUL1985 18:00:00)-Water Temperature (C)]]*OO[[#This Row],[85]]</f>
        <v>4.4897009404200001E-8</v>
      </c>
      <c r="CJ148" s="10">
        <f>3/24000000*OO[[#This Row],[144 (06JUL1985 21:00:00)-Water Temperature (C)]]*OO[[#This Row],[86]]</f>
        <v>4.3632585676099992E-8</v>
      </c>
      <c r="CK148" s="10">
        <f>3/24000000*OO[[#This Row],[145 (07JUL1985 00:00:00)-Water Temperature (C)]]*OO[[#This Row],[87]]</f>
        <v>4.0939623971999996E-8</v>
      </c>
      <c r="CL148" s="10">
        <f>3/24000000*OO[[#This Row],[146 (07JUL1985 03:00:00)-Water Temperature (C)]]*OO[[#This Row],[88]]</f>
        <v>3.7899823753499998E-8</v>
      </c>
      <c r="CM148" s="10">
        <f>3/24000000*OO[[#This Row],[147 (07JUL1985 06:00:00)-Water Temperature (C)]]*OO[[#This Row],[89]]</f>
        <v>3.4602442676999993E-8</v>
      </c>
      <c r="CN148" s="10">
        <f>3/24000000*OO[[#This Row],[148 (07JUL1985 09:00:00)-Water Temperature (C)]]*OO[[#This Row],[90]]</f>
        <v>3.2210011290599993E-8</v>
      </c>
      <c r="CO148" s="10">
        <f>3/24000000*OO[[#This Row],[149 (07JUL1985 12:00:00)-Water Temperature (C)]]*OO[[#This Row],[91]]</f>
        <v>3.0650215325099999E-8</v>
      </c>
      <c r="CP148" s="10">
        <f>3/24000000*OO[[#This Row],[150 (07JUL1985 15:00:00)-Water Temperature (C)]]*OO[[#This Row],[92]]</f>
        <v>3.0650215325099999E-8</v>
      </c>
      <c r="CQ148" s="10">
        <f>3/24000000*OO[[#This Row],[151 (07JUL1985 18:00:00)-Water Temperature (C)]]*OO[[#This Row],[93]]</f>
        <v>3.0650215325099999E-8</v>
      </c>
      <c r="CR148" s="10">
        <f>3/24000000*OO[[#This Row],[152 (07JUL1985 21:00:00)-Water Temperature (C)]]*OO[[#This Row],[94]]</f>
        <v>3.0650215325099999E-8</v>
      </c>
      <c r="CS148" s="10">
        <f>3/24000000*OO[[#This Row],[153 (08JUL1985 00:00:00)-Water Temperature (C)]]*OO[[#This Row],[95]]</f>
        <v>3.0650215325099999E-8</v>
      </c>
      <c r="CT148" s="10">
        <f>3/24000000*OO[[#This Row],[154 (08JUL1985 03:00:00)-Water Temperature (C)]]*OO[[#This Row],[96]]</f>
        <v>3.0650215325099999E-8</v>
      </c>
      <c r="CU148" s="10">
        <f>3/24000000*OO[[#This Row],[155 (08JUL1985 06:00:00)-Water Temperature (C)]]*OO[[#This Row],[97]]</f>
        <v>3.0650215325099999E-8</v>
      </c>
      <c r="CV148" s="10">
        <f>3/24000000*OO[[#This Row],[156 (08JUL1985 09:00:00)-Water Temperature (C)]]*OO[[#This Row],[98]]</f>
        <v>3.0650215325099999E-8</v>
      </c>
      <c r="CW148" s="10">
        <f>3/24000000*OO[[#This Row],[157 (08JUL1985 12:00:00)-Water Temperature (C)]]*OO[[#This Row],[99]]</f>
        <v>3.0650215325099999E-8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7.3770532938317409E-43</v>
      </c>
      <c r="G149" s="10">
        <f>3/24*OO[[#This Row],[63 (26JUN1985 18:00:00)-Water Temperature (C)]]*OO[[#This Row],[5]]/SUM(OO[5])</f>
        <v>1.6878835164521877E-30</v>
      </c>
      <c r="H149" s="10">
        <f>3/24*OO[[#This Row],[64 (26JUN1985 21:00:00)-Water Temperature (C)]]*OO[[#This Row],[6]]/SUM(OO[6])</f>
        <v>7.8284398082123426E-19</v>
      </c>
      <c r="I149" s="10">
        <f>3/24*OO[[#This Row],[65 (27JUN1985 00:00:00)-Water Temperature (C)]]*OO[[#This Row],[7]]/SUM(OO[7])</f>
        <v>9.8008110747623875E-9</v>
      </c>
      <c r="J149" s="10">
        <f>3/24*OO[[#This Row],[66 (27JUN1985 03:00:00)-Water Temperature (C)]]*OO[[#This Row],[8]]/SUM(OO[8])</f>
        <v>3.7873623584980041E-5</v>
      </c>
      <c r="K149" s="10">
        <f>3/24*OO[[#This Row],[67 (27JUN1985 06:00:00)-Water Temperature (C)]]*OO[[#This Row],[9]]/SUM(OO[9])</f>
        <v>3.2355211690243755E-3</v>
      </c>
      <c r="L149" s="10">
        <f>3/24*OO[[#This Row],[68 (27JUN1985 09:00:00)-Water Temperature (C)]]*OO[[#This Row],[10]]/SUM(OO[10])</f>
        <v>3.4623238536240539E-2</v>
      </c>
      <c r="M149" s="10">
        <f>3/24*OO[[#This Row],[69 (27JUN1985 12:00:00)-Water Temperature (C)]]*OO[[#This Row],[11]]/SUM(OO[11])</f>
        <v>8.7920075471326034E-2</v>
      </c>
      <c r="N149" s="10">
        <f>3/24*OO[[#This Row],[70 (27JUN1985 15:00:00)-Water Temperature (C)]]*OO[[#This Row],[12]]/SUM(OO[12])</f>
        <v>7.7848553129369655E-2</v>
      </c>
      <c r="O149" s="10">
        <f>3/24*OO[[#This Row],[71 (27JUN1985 18:00:00)-Water Temperature (C)]]*OO[[#This Row],[13]]/SUM(OO[13])</f>
        <v>3.0863033375007124E-2</v>
      </c>
      <c r="P149" s="10">
        <f>3/24*OO[[#This Row],[72 (27JUN1985 21:00:00)-Water Temperature (C)]]*OO[[#This Row],[14]]/SUM(OO[14])</f>
        <v>6.5107659124119454E-3</v>
      </c>
      <c r="Q149" s="10">
        <f>3/24*OO[[#This Row],[73 (28JUN1985 00:00:00)-Water Temperature (C)]]*OO[[#This Row],[15]]/SUM(OO[15])</f>
        <v>9.0194059480484584E-4</v>
      </c>
      <c r="R149" s="10">
        <f>3/24*OO[[#This Row],[74 (28JUN1985 03:00:00)-Water Temperature (C)]]*OO[[#This Row],[16]]/SUM(OO[16])</f>
        <v>1.3288356428421648E-4</v>
      </c>
      <c r="S149" s="10">
        <f>3/24*OO[[#This Row],[75 (28JUN1985 06:00:00)-Water Temperature (C)]]*OO[[#This Row],[17]]/SUM(OO[17])</f>
        <v>5.2407320104597148E-5</v>
      </c>
      <c r="T149" s="10">
        <f>3/24*OO[[#This Row],[76 (28JUN1985 09:00:00)-Water Temperature (C)]]*OO[[#This Row],[18]]/SUM(OO[18])</f>
        <v>4.0828793314555604E-5</v>
      </c>
      <c r="U149" s="10">
        <f>3/24*OO[[#This Row],[77 (28JUN1985 12:00:00)-Water Temperature (C)]]*OO[[#This Row],[19]]/SUM(OO[19])</f>
        <v>3.8265755996952282E-5</v>
      </c>
      <c r="V149" s="10">
        <f>3/24000000*OO[[#This Row],[78 (28JUN1985 15:00:00)-Water Temperature (C)]]*OO[[#This Row],[20]]</f>
        <v>3.9476060930924998E-5</v>
      </c>
      <c r="W149" s="10">
        <f>3/24000000*OO[[#This Row],[79 (28JUN1985 18:00:00)-Water Temperature (C)]]*OO[[#This Row],[21]]</f>
        <v>4.1973125847437498E-5</v>
      </c>
      <c r="X149" s="10">
        <f>3/24000000*OO[[#This Row],[80 (28JUN1985 21:00:00)-Water Temperature (C)]]*OO[[#This Row],[22]]</f>
        <v>4.2065111076999992E-5</v>
      </c>
      <c r="Y149" s="10">
        <f>3/24000000*OO[[#This Row],[81 (29JUN1985 00:00:00)-Water Temperature (C)]]*OO[[#This Row],[23]]</f>
        <v>3.9431897641399995E-5</v>
      </c>
      <c r="Z149" s="10">
        <f>3/24000000*OO[[#This Row],[82 (29JUN1985 03:00:00)-Water Temperature (C)]]*OO[[#This Row],[24]]</f>
        <v>3.5059236143237496E-5</v>
      </c>
      <c r="AA149" s="10">
        <f>3/24000000*OO[[#This Row],[83 (29JUN1985 06:00:00)-Water Temperature (C)]]*OO[[#This Row],[25]]</f>
        <v>3.0223168191849999E-5</v>
      </c>
      <c r="AB149" s="10">
        <f>3/24000000*OO[[#This Row],[84 (29JUN1985 09:00:00)-Water Temperature (C)]]*OO[[#This Row],[26]]</f>
        <v>2.6109992943874994E-5</v>
      </c>
      <c r="AC149" s="10">
        <f>3/24000000*OO[[#This Row],[85 (29JUN1985 12:00:00)-Water Temperature (C)]]*OO[[#This Row],[27]]</f>
        <v>2.321117822805E-5</v>
      </c>
      <c r="AD149" s="10">
        <f>3/24000000*OO[[#This Row],[86 (29JUN1985 15:00:00)-Water Temperature (C)]]*OO[[#This Row],[28]]</f>
        <v>2.0984337110287498E-5</v>
      </c>
      <c r="AE149" s="10">
        <f>3/24000000*OO[[#This Row],[88 (29JUN1985 21:00:00)-Water Temperature (C)]]*OO[[#This Row],[30]]</f>
        <v>1.7189649944976251E-5</v>
      </c>
      <c r="AF149" s="10">
        <f>3/24000000*OO[[#This Row],[88 (29JUN1985 21:00:00)-Water Temperature (C)]]*OO[[#This Row],[30]]</f>
        <v>1.7189649944976251E-5</v>
      </c>
      <c r="AG149" s="10">
        <f>3/24000000*OO[[#This Row],[89 (30JUN1985 00:00:00)-Water Temperature (C)]]*OO[[#This Row],[31]]</f>
        <v>1.5205749902963749E-5</v>
      </c>
      <c r="AH149" s="10">
        <f>3/24000000*OO[[#This Row],[90 (30JUN1985 03:00:00)-Water Temperature (C)]]*OO[[#This Row],[32]]</f>
        <v>1.3292683530131251E-5</v>
      </c>
      <c r="AI149" s="10">
        <f>3/24000000*OO[[#This Row],[91 (30JUN1985 06:00:00)-Water Temperature (C)]]*OO[[#This Row],[33]]</f>
        <v>1.1449391855850001E-5</v>
      </c>
      <c r="AJ149" s="10">
        <f>3/24000000*OO[[#This Row],[92 (30JUN1985 09:00:00)-Water Temperature (C)]]*OO[[#This Row],[34]]</f>
        <v>1.0130164306832499E-5</v>
      </c>
      <c r="AK149" s="10">
        <f>3/24000000*OO[[#This Row],[93 (30JUN1985 12:00:00)-Water Temperature (C)]]*OO[[#This Row],[35]]</f>
        <v>9.0402493931875011E-6</v>
      </c>
      <c r="AL149" s="10">
        <f>3/24000000*OO[[#This Row],[94 (30JUN1985 15:00:00)-Water Temperature (C)]]*OO[[#This Row],[36]]</f>
        <v>8.2208829505450002E-6</v>
      </c>
      <c r="AM149" s="10">
        <f>3/24000000*OO[[#This Row],[95 (30JUN1985 18:00:00)-Water Temperature (C)]]*OO[[#This Row],[37]]</f>
        <v>7.6165417190249994E-6</v>
      </c>
      <c r="AN149" s="10">
        <f>3/24000000*OO[[#This Row],[96 (30JUN1985 21:00:00)-Water Temperature (C)]]*OO[[#This Row],[38]]</f>
        <v>6.8951157742499993E-6</v>
      </c>
      <c r="AO149" s="10">
        <f>3/24000000*OO[[#This Row],[97 (01JUL1985 00:00:00)-Water Temperature (C)]]*OO[[#This Row],[39]]</f>
        <v>6.0750628883999992E-6</v>
      </c>
      <c r="AP149" s="10">
        <f>3/24000000*OO[[#This Row],[98 (01JUL1985 03:00:00)-Water Temperature (C)]]*OO[[#This Row],[40]]</f>
        <v>5.289474272969999E-6</v>
      </c>
      <c r="AQ149" s="10">
        <f>3/24000000*OO[[#This Row],[99 (01JUL1985 06:00:00)-Water Temperature (C)]]*OO[[#This Row],[41]]</f>
        <v>4.5705174988312496E-6</v>
      </c>
      <c r="AR149" s="10">
        <f>3/24000000*OO[[#This Row],[100 (01JUL1985 09:00:00)-Water Temperature (C)]]*OO[[#This Row],[42]]</f>
        <v>4.1150118636574999E-6</v>
      </c>
      <c r="AS149" s="10">
        <f>3/24000000*OO[[#This Row],[101 (01JUL1985 12:00:00)-Water Temperature (C)]]*OO[[#This Row],[43]]</f>
        <v>3.7351032978224995E-6</v>
      </c>
      <c r="AT149" s="10">
        <f>3/24000000*OO[[#This Row],[102 (01JUL1985 15:00:00)-Water Temperature (C)]]*OO[[#This Row],[44]]</f>
        <v>3.4260425324999998E-6</v>
      </c>
      <c r="AU149" s="10">
        <f>3/24000000*OO[[#This Row],[103 (01JUL1985 18:00:00)-Water Temperature (C)]]*OO[[#This Row],[45]]</f>
        <v>3.1436818933200005E-6</v>
      </c>
      <c r="AV149" s="10">
        <f>3/24000000*OO[[#This Row],[104 (01JUL1985 21:00:00)-Water Temperature (C)]]*OO[[#This Row],[46]]</f>
        <v>2.7775066633600002E-6</v>
      </c>
      <c r="AW149" s="10">
        <f>3/24000000*OO[[#This Row],[105 (02JUL1985 00:00:00)-Water Temperature (C)]]*OO[[#This Row],[47]]</f>
        <v>2.3558197214452503E-6</v>
      </c>
      <c r="AX149" s="10">
        <f>3/24000000*OO[[#This Row],[106 (02JUL1985 03:00:00)-Water Temperature (C)]]*OO[[#This Row],[48]]</f>
        <v>1.9378398807430001E-6</v>
      </c>
      <c r="AY149" s="10">
        <f>3/24000000*OO[[#This Row],[107 (02JUL1985 06:00:00)-Water Temperature (C)]]*OO[[#This Row],[49]]</f>
        <v>1.5663026528625E-6</v>
      </c>
      <c r="AZ149" s="10">
        <f>3/24000000*OO[[#This Row],[108 (02JUL1985 09:00:00)-Water Temperature (C)]]*OO[[#This Row],[50]]</f>
        <v>1.32194957702225E-6</v>
      </c>
      <c r="BA149" s="10">
        <f>3/24000000*OO[[#This Row],[109 (02JUL1985 12:00:00)-Water Temperature (C)]]*OO[[#This Row],[51]]</f>
        <v>1.1417937502850001E-6</v>
      </c>
      <c r="BB149" s="10">
        <f>3/24000000*OO[[#This Row],[110 (02JUL1985 15:00:00)-Water Temperature (C)]]*OO[[#This Row],[52]]</f>
        <v>1.0185563768087498E-6</v>
      </c>
      <c r="BC149" s="10">
        <f>3/24000000*OO[[#This Row],[111 (02JUL1985 18:00:00)-Water Temperature (C)]]*OO[[#This Row],[53]]</f>
        <v>9.2292714490499995E-7</v>
      </c>
      <c r="BD149" s="10">
        <f>3/24000000*OO[[#This Row],[112 (02JUL1985 21:00:00)-Water Temperature (C)]]*OO[[#This Row],[54]]</f>
        <v>8.1724812307949982E-7</v>
      </c>
      <c r="BE149" s="10">
        <f>3/24000000*OO[[#This Row],[113 (03JUL1985 00:00:00)-Water Temperature (C)]]*OO[[#This Row],[55]]</f>
        <v>6.8908899499999999E-7</v>
      </c>
      <c r="BF149" s="10">
        <f>3/24000000*OO[[#This Row],[114 (03JUL1985 03:00:00)-Water Temperature (C)]]*OO[[#This Row],[56]]</f>
        <v>5.5064750802812492E-7</v>
      </c>
      <c r="BG149" s="10">
        <f>3/24000000*OO[[#This Row],[115 (03JUL1985 06:00:00)-Water Temperature (C)]]*OO[[#This Row],[57]]</f>
        <v>4.1832838362812504E-7</v>
      </c>
      <c r="BH149" s="10">
        <f>3/24000000*OO[[#This Row],[116 (03JUL1985 09:00:00)-Water Temperature (C)]]*OO[[#This Row],[58]]</f>
        <v>3.2201225372599996E-7</v>
      </c>
      <c r="BI149" s="10">
        <f>3/24000000*OO[[#This Row],[117 (03JUL1985 12:00:00)-Water Temperature (C)]]*OO[[#This Row],[59]]</f>
        <v>2.4685964866799996E-7</v>
      </c>
      <c r="BJ149" s="10">
        <f>3/24000000*OO[[#This Row],[118 (03JUL1985 15:00:00)-Water Temperature (C)]]*OO[[#This Row],[60]]</f>
        <v>2.0549680655280003E-7</v>
      </c>
      <c r="BK149" s="10">
        <f>3/24000000*OO[[#This Row],[119 (03JUL1985 18:00:00)-Water Temperature (C)]]*OO[[#This Row],[61]]</f>
        <v>1.7865313268914998E-7</v>
      </c>
      <c r="BL149" s="10">
        <f>3/24000000*OO[[#This Row],[120 (03JUL1985 21:00:00)-Water Temperature (C)]]*OO[[#This Row],[62]]</f>
        <v>1.5877133337173748E-7</v>
      </c>
      <c r="BM149" s="10">
        <f>3/24000000*OO[[#This Row],[121 (04JUL1985 00:00:00)-Water Temperature (C)]]*OO[[#This Row],[63]]</f>
        <v>1.4116989353204998E-7</v>
      </c>
      <c r="BN149" s="10">
        <f>3/24000000*OO[[#This Row],[122 (04JUL1985 03:00:00)-Water Temperature (C)]]*OO[[#This Row],[64]]</f>
        <v>1.2411279651413753E-7</v>
      </c>
      <c r="BO149" s="10">
        <f>3/24000000*OO[[#This Row],[123 (04JUL1985 06:00:00)-Water Temperature (C)]]*OO[[#This Row],[65]]</f>
        <v>1.0929303249894998E-7</v>
      </c>
      <c r="BP149" s="10">
        <f>3/24000000*OO[[#This Row],[124 (04JUL1985 09:00:00)-Water Temperature (C)]]*OO[[#This Row],[66]]</f>
        <v>1.0109287689150001E-7</v>
      </c>
      <c r="BQ149" s="10">
        <f>3/24000000*OO[[#This Row],[125 (04JUL1985 12:00:00)-Water Temperature (C)]]*OO[[#This Row],[67]]</f>
        <v>9.4774021225624982E-8</v>
      </c>
      <c r="BR149" s="10">
        <f>3/24000000*OO[[#This Row],[126 (04JUL1985 15:00:00)-Water Temperature (C)]]*OO[[#This Row],[68]]</f>
        <v>9.0441925234849999E-8</v>
      </c>
      <c r="BS149" s="10">
        <f>3/24000000*OO[[#This Row],[127 (04JUL1985 18:00:00)-Water Temperature (C)]]*OO[[#This Row],[69]]</f>
        <v>8.7149260572075E-8</v>
      </c>
      <c r="BT149" s="10">
        <f>3/24000000*OO[[#This Row],[128 (04JUL1985 21:00:00)-Water Temperature (C)]]*OO[[#This Row],[70]]</f>
        <v>8.1979574915437488E-8</v>
      </c>
      <c r="BU149" s="10">
        <f>3/24000000*OO[[#This Row],[129 (05JUL1985 00:00:00)-Water Temperature (C)]]*OO[[#This Row],[71]]</f>
        <v>7.4246882596250008E-8</v>
      </c>
      <c r="BV149" s="10">
        <f>3/24000000*OO[[#This Row],[130 (05JUL1985 03:00:00)-Water Temperature (C)]]*OO[[#This Row],[72]]</f>
        <v>6.4829313070524997E-8</v>
      </c>
      <c r="BW149" s="10">
        <f>3/24000000*OO[[#This Row],[131 (05JUL1985 06:00:00)-Water Temperature (C)]]*OO[[#This Row],[73]]</f>
        <v>5.4741989204162497E-8</v>
      </c>
      <c r="BX149" s="10">
        <f>3/24000000*OO[[#This Row],[132 (05JUL1985 09:00:00)-Water Temperature (C)]]*OO[[#This Row],[74]]</f>
        <v>4.7478775962374994E-8</v>
      </c>
      <c r="BY149" s="10">
        <f>3/24000000*OO[[#This Row],[133 (05JUL1985 12:00:00)-Water Temperature (C)]]*OO[[#This Row],[75]]</f>
        <v>4.2199958143062496E-8</v>
      </c>
      <c r="BZ149" s="10">
        <f>3/24000000*OO[[#This Row],[134 (05JUL1985 15:00:00)-Water Temperature (C)]]*OO[[#This Row],[76]]</f>
        <v>3.8745843419237503E-8</v>
      </c>
      <c r="CA149" s="10">
        <f>3/24000000*OO[[#This Row],[135 (05JUL1985 18:00:00)-Water Temperature (C)]]*OO[[#This Row],[77]]</f>
        <v>3.6874291804824991E-8</v>
      </c>
      <c r="CB149" s="10">
        <f>3/24000000*OO[[#This Row],[136 (05JUL1985 21:00:00)-Water Temperature (C)]]*OO[[#This Row],[78]]</f>
        <v>3.6344745311775001E-8</v>
      </c>
      <c r="CC149" s="10">
        <f>3/24000000*OO[[#This Row],[137 (06JUL1985 00:00:00)-Water Temperature (C)]]*OO[[#This Row],[79]]</f>
        <v>3.7707873491499998E-8</v>
      </c>
      <c r="CD149" s="10">
        <f>3/24000000*OO[[#This Row],[138 (06JUL1985 03:00:00)-Water Temperature (C)]]*OO[[#This Row],[80]]</f>
        <v>4.0363464194649996E-8</v>
      </c>
      <c r="CE149" s="10">
        <f>3/24000000*OO[[#This Row],[139 (06JUL1985 06:00:00)-Water Temperature (C)]]*OO[[#This Row],[81]]</f>
        <v>4.3195081036400003E-8</v>
      </c>
      <c r="CF149" s="10">
        <f>3/24000000*OO[[#This Row],[140 (06JUL1985 09:00:00)-Water Temperature (C)]]*OO[[#This Row],[82]]</f>
        <v>4.6224728952562504E-8</v>
      </c>
      <c r="CG149" s="10">
        <f>3/24000000*OO[[#This Row],[141 (06JUL1985 12:00:00)-Water Temperature (C)]]*OO[[#This Row],[83]]</f>
        <v>4.8106463658924988E-8</v>
      </c>
      <c r="CH149" s="10">
        <f>3/24000000*OO[[#This Row],[142 (06JUL1985 15:00:00)-Water Temperature (C)]]*OO[[#This Row],[84]]</f>
        <v>4.9211451072624993E-8</v>
      </c>
      <c r="CI149" s="10">
        <f>3/24000000*OO[[#This Row],[143 (06JUL1985 18:00:00)-Water Temperature (C)]]*OO[[#This Row],[85]]</f>
        <v>4.9232771172612501E-8</v>
      </c>
      <c r="CJ149" s="10">
        <f>3/24000000*OO[[#This Row],[144 (06JUL1985 21:00:00)-Water Temperature (C)]]*OO[[#This Row],[86]]</f>
        <v>4.7859986636312506E-8</v>
      </c>
      <c r="CK149" s="10">
        <f>3/24000000*OO[[#This Row],[145 (07JUL1985 00:00:00)-Water Temperature (C)]]*OO[[#This Row],[87]]</f>
        <v>4.4912582661199992E-8</v>
      </c>
      <c r="CL149" s="10">
        <f>3/24000000*OO[[#This Row],[146 (07JUL1985 03:00:00)-Water Temperature (C)]]*OO[[#This Row],[88]]</f>
        <v>4.1670615641562503E-8</v>
      </c>
      <c r="CM149" s="10">
        <f>3/24000000*OO[[#This Row],[147 (07JUL1985 06:00:00)-Water Temperature (C)]]*OO[[#This Row],[89]]</f>
        <v>3.8111287775E-8</v>
      </c>
      <c r="CN149" s="10">
        <f>3/24000000*OO[[#This Row],[148 (07JUL1985 09:00:00)-Water Temperature (C)]]*OO[[#This Row],[90]]</f>
        <v>3.549022278385E-8</v>
      </c>
      <c r="CO149" s="10">
        <f>3/24000000*OO[[#This Row],[149 (07JUL1985 12:00:00)-Water Temperature (C)]]*OO[[#This Row],[91]]</f>
        <v>3.3747705721974999E-8</v>
      </c>
      <c r="CP149" s="10">
        <f>3/24000000*OO[[#This Row],[150 (07JUL1985 15:00:00)-Water Temperature (C)]]*OO[[#This Row],[92]]</f>
        <v>3.3747705721974999E-8</v>
      </c>
      <c r="CQ149" s="10">
        <f>3/24000000*OO[[#This Row],[151 (07JUL1985 18:00:00)-Water Temperature (C)]]*OO[[#This Row],[93]]</f>
        <v>3.3747705721974999E-8</v>
      </c>
      <c r="CR149" s="10">
        <f>3/24000000*OO[[#This Row],[152 (07JUL1985 21:00:00)-Water Temperature (C)]]*OO[[#This Row],[94]]</f>
        <v>3.3747705721974999E-8</v>
      </c>
      <c r="CS149" s="10">
        <f>3/24000000*OO[[#This Row],[153 (08JUL1985 00:00:00)-Water Temperature (C)]]*OO[[#This Row],[95]]</f>
        <v>3.3747705721974999E-8</v>
      </c>
      <c r="CT149" s="10">
        <f>3/24000000*OO[[#This Row],[154 (08JUL1985 03:00:00)-Water Temperature (C)]]*OO[[#This Row],[96]]</f>
        <v>3.3747705721974999E-8</v>
      </c>
      <c r="CU149" s="10">
        <f>3/24000000*OO[[#This Row],[155 (08JUL1985 06:00:00)-Water Temperature (C)]]*OO[[#This Row],[97]]</f>
        <v>3.3747705721974999E-8</v>
      </c>
      <c r="CV149" s="10">
        <f>3/24000000*OO[[#This Row],[156 (08JUL1985 09:00:00)-Water Temperature (C)]]*OO[[#This Row],[98]]</f>
        <v>3.3747705721974999E-8</v>
      </c>
      <c r="CW149" s="10">
        <f>3/24000000*OO[[#This Row],[157 (08JUL1985 12:00:00)-Water Temperature (C)]]*OO[[#This Row],[99]]</f>
        <v>3.3747705721974999E-8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8.8433569562459346E-44</v>
      </c>
      <c r="G150" s="10">
        <f>3/24*OO[[#This Row],[63 (26JUN1985 18:00:00)-Water Temperature (C)]]*OO[[#This Row],[5]]/SUM(OO[5])</f>
        <v>2.2821055479506492E-31</v>
      </c>
      <c r="H150" s="10">
        <f>3/24*OO[[#This Row],[64 (26JUN1985 21:00:00)-Water Temperature (C)]]*OO[[#This Row],[6]]/SUM(OO[6])</f>
        <v>9.8290681078227821E-20</v>
      </c>
      <c r="I150" s="10">
        <f>3/24*OO[[#This Row],[65 (27JUN1985 00:00:00)-Water Temperature (C)]]*OO[[#This Row],[7]]/SUM(OO[7])</f>
        <v>3.6430737355183131E-9</v>
      </c>
      <c r="J150" s="10">
        <f>3/24*OO[[#This Row],[66 (27JUN1985 03:00:00)-Water Temperature (C)]]*OO[[#This Row],[8]]/SUM(OO[8])</f>
        <v>2.2332765024714865E-5</v>
      </c>
      <c r="K150" s="10">
        <f>3/24*OO[[#This Row],[67 (27JUN1985 06:00:00)-Water Temperature (C)]]*OO[[#This Row],[9]]/SUM(OO[9])</f>
        <v>2.3600991931429656E-3</v>
      </c>
      <c r="L150" s="10">
        <f>3/24*OO[[#This Row],[68 (27JUN1985 09:00:00)-Water Temperature (C)]]*OO[[#This Row],[10]]/SUM(OO[10])</f>
        <v>2.9480735352996671E-2</v>
      </c>
      <c r="M150" s="10">
        <f>3/24*OO[[#This Row],[69 (27JUN1985 12:00:00)-Water Temperature (C)]]*OO[[#This Row],[11]]/SUM(OO[11])</f>
        <v>8.4438307698803713E-2</v>
      </c>
      <c r="N150" s="10">
        <f>3/24*OO[[#This Row],[70 (27JUN1985 15:00:00)-Water Temperature (C)]]*OO[[#This Row],[12]]/SUM(OO[12])</f>
        <v>8.2525303549573978E-2</v>
      </c>
      <c r="O150" s="10">
        <f>3/24*OO[[#This Row],[71 (27JUN1985 18:00:00)-Water Temperature (C)]]*OO[[#This Row],[13]]/SUM(OO[13])</f>
        <v>3.5519399024616705E-2</v>
      </c>
      <c r="P150" s="10">
        <f>3/24*OO[[#This Row],[72 (27JUN1985 21:00:00)-Water Temperature (C)]]*OO[[#This Row],[14]]/SUM(OO[14])</f>
        <v>7.9967884413092421E-3</v>
      </c>
      <c r="Q150" s="10">
        <f>3/24*OO[[#This Row],[73 (28JUN1985 00:00:00)-Water Temperature (C)]]*OO[[#This Row],[15]]/SUM(OO[15])</f>
        <v>1.1516505604351377E-3</v>
      </c>
      <c r="R150" s="10">
        <f>3/24*OO[[#This Row],[74 (28JUN1985 03:00:00)-Water Temperature (C)]]*OO[[#This Row],[16]]/SUM(OO[16])</f>
        <v>1.6110328076442357E-4</v>
      </c>
      <c r="S150" s="10">
        <f>3/24*OO[[#This Row],[75 (28JUN1985 06:00:00)-Water Temperature (C)]]*OO[[#This Row],[17]]/SUM(OO[17])</f>
        <v>5.5582057078708063E-5</v>
      </c>
      <c r="T150" s="10">
        <f>3/24*OO[[#This Row],[76 (28JUN1985 09:00:00)-Water Temperature (C)]]*OO[[#This Row],[18]]/SUM(OO[18])</f>
        <v>4.1681092148659569E-5</v>
      </c>
      <c r="U150" s="10">
        <f>3/24*OO[[#This Row],[77 (28JUN1985 12:00:00)-Water Temperature (C)]]*OO[[#This Row],[19]]/SUM(OO[19])</f>
        <v>3.8578859837867257E-5</v>
      </c>
      <c r="V150" s="10">
        <f>3/24000000*OO[[#This Row],[78 (28JUN1985 15:00:00)-Water Temperature (C)]]*OO[[#This Row],[20]]</f>
        <v>3.9419085249650001E-5</v>
      </c>
      <c r="W150" s="10">
        <f>3/24000000*OO[[#This Row],[79 (28JUN1985 18:00:00)-Water Temperature (C)]]*OO[[#This Row],[21]]</f>
        <v>4.1959670559187498E-5</v>
      </c>
      <c r="X150" s="10">
        <f>3/24000000*OO[[#This Row],[80 (28JUN1985 21:00:00)-Water Temperature (C)]]*OO[[#This Row],[22]]</f>
        <v>4.2324680915149999E-5</v>
      </c>
      <c r="Y150" s="10">
        <f>3/24000000*OO[[#This Row],[81 (29JUN1985 00:00:00)-Water Temperature (C)]]*OO[[#This Row],[23]]</f>
        <v>3.9973812753874996E-5</v>
      </c>
      <c r="Z150" s="10">
        <f>3/24000000*OO[[#This Row],[82 (29JUN1985 03:00:00)-Water Temperature (C)]]*OO[[#This Row],[24]]</f>
        <v>3.5720854420999993E-5</v>
      </c>
      <c r="AA150" s="10">
        <f>3/24000000*OO[[#This Row],[83 (29JUN1985 06:00:00)-Water Temperature (C)]]*OO[[#This Row],[25]]</f>
        <v>3.0874044292162497E-5</v>
      </c>
      <c r="AB150" s="10">
        <f>3/24000000*OO[[#This Row],[84 (29JUN1985 09:00:00)-Water Temperature (C)]]*OO[[#This Row],[26]]</f>
        <v>2.66938719768E-5</v>
      </c>
      <c r="AC150" s="10">
        <f>3/24000000*OO[[#This Row],[85 (29JUN1985 12:00:00)-Water Temperature (C)]]*OO[[#This Row],[27]]</f>
        <v>2.3710132800474998E-5</v>
      </c>
      <c r="AD150" s="10">
        <f>3/24000000*OO[[#This Row],[86 (29JUN1985 15:00:00)-Water Temperature (C)]]*OO[[#This Row],[28]]</f>
        <v>2.1398862181362499E-5</v>
      </c>
      <c r="AE150" s="10">
        <f>3/24000000*OO[[#This Row],[88 (29JUN1985 21:00:00)-Water Temperature (C)]]*OO[[#This Row],[30]]</f>
        <v>1.7510213837059998E-5</v>
      </c>
      <c r="AF150" s="10">
        <f>3/24000000*OO[[#This Row],[88 (29JUN1985 21:00:00)-Water Temperature (C)]]*OO[[#This Row],[30]]</f>
        <v>1.7510213837059998E-5</v>
      </c>
      <c r="AG150" s="10">
        <f>3/24000000*OO[[#This Row],[89 (30JUN1985 00:00:00)-Water Temperature (C)]]*OO[[#This Row],[31]]</f>
        <v>1.5498608803833748E-5</v>
      </c>
      <c r="AH150" s="10">
        <f>3/24000000*OO[[#This Row],[90 (30JUN1985 03:00:00)-Water Temperature (C)]]*OO[[#This Row],[32]]</f>
        <v>1.3581156839052499E-5</v>
      </c>
      <c r="AI150" s="10">
        <f>3/24000000*OO[[#This Row],[91 (30JUN1985 06:00:00)-Water Temperature (C)]]*OO[[#This Row],[33]]</f>
        <v>1.1720060665056249E-5</v>
      </c>
      <c r="AJ150" s="10">
        <f>3/24000000*OO[[#This Row],[92 (30JUN1985 09:00:00)-Water Temperature (C)]]*OO[[#This Row],[34]]</f>
        <v>1.0374913952957499E-5</v>
      </c>
      <c r="AK150" s="10">
        <f>3/24000000*OO[[#This Row],[93 (30JUN1985 12:00:00)-Water Temperature (C)]]*OO[[#This Row],[35]]</f>
        <v>9.2467860383250011E-6</v>
      </c>
      <c r="AL150" s="10">
        <f>3/24000000*OO[[#This Row],[94 (30JUN1985 15:00:00)-Water Temperature (C)]]*OO[[#This Row],[36]]</f>
        <v>8.3825038720499989E-6</v>
      </c>
      <c r="AM150" s="10">
        <f>3/24000000*OO[[#This Row],[95 (30JUN1985 18:00:00)-Water Temperature (C)]]*OO[[#This Row],[37]]</f>
        <v>7.7651903422912494E-6</v>
      </c>
      <c r="AN150" s="10">
        <f>3/24000000*OO[[#This Row],[96 (30JUN1985 21:00:00)-Water Temperature (C)]]*OO[[#This Row],[38]]</f>
        <v>7.0316695028999984E-6</v>
      </c>
      <c r="AO150" s="10">
        <f>3/24000000*OO[[#This Row],[97 (01JUL1985 00:00:00)-Water Temperature (C)]]*OO[[#This Row],[39]]</f>
        <v>6.193387573749999E-6</v>
      </c>
      <c r="AP150" s="10">
        <f>3/24000000*OO[[#This Row],[98 (01JUL1985 03:00:00)-Water Temperature (C)]]*OO[[#This Row],[40]]</f>
        <v>5.4057409459599996E-6</v>
      </c>
      <c r="AQ150" s="10">
        <f>3/24000000*OO[[#This Row],[99 (01JUL1985 06:00:00)-Water Temperature (C)]]*OO[[#This Row],[41]]</f>
        <v>4.6781361915412488E-6</v>
      </c>
      <c r="AR150" s="10">
        <f>3/24000000*OO[[#This Row],[100 (01JUL1985 09:00:00)-Water Temperature (C)]]*OO[[#This Row],[42]]</f>
        <v>4.216064614725E-6</v>
      </c>
      <c r="AS150" s="10">
        <f>3/24000000*OO[[#This Row],[101 (01JUL1985 12:00:00)-Water Temperature (C)]]*OO[[#This Row],[43]]</f>
        <v>3.8280320904374999E-6</v>
      </c>
      <c r="AT150" s="10">
        <f>3/24000000*OO[[#This Row],[102 (01JUL1985 15:00:00)-Water Temperature (C)]]*OO[[#This Row],[44]]</f>
        <v>3.5068670773849995E-6</v>
      </c>
      <c r="AU150" s="10">
        <f>3/24000000*OO[[#This Row],[103 (01JUL1985 18:00:00)-Water Temperature (C)]]*OO[[#This Row],[45]]</f>
        <v>3.2153427206075E-6</v>
      </c>
      <c r="AV150" s="10">
        <f>3/24000000*OO[[#This Row],[104 (01JUL1985 21:00:00)-Water Temperature (C)]]*OO[[#This Row],[46]]</f>
        <v>2.8434288824999999E-6</v>
      </c>
      <c r="AW150" s="10">
        <f>3/24000000*OO[[#This Row],[105 (02JUL1985 00:00:00)-Water Temperature (C)]]*OO[[#This Row],[47]]</f>
        <v>2.4178619850479995E-6</v>
      </c>
      <c r="AX150" s="10">
        <f>3/24000000*OO[[#This Row],[106 (02JUL1985 03:00:00)-Water Temperature (C)]]*OO[[#This Row],[48]]</f>
        <v>1.99841381562875E-6</v>
      </c>
      <c r="AY150" s="10">
        <f>3/24000000*OO[[#This Row],[107 (02JUL1985 06:00:00)-Water Temperature (C)]]*OO[[#This Row],[49]]</f>
        <v>1.6188738924718751E-6</v>
      </c>
      <c r="AZ150" s="10">
        <f>3/24000000*OO[[#This Row],[108 (02JUL1985 09:00:00)-Water Temperature (C)]]*OO[[#This Row],[50]]</f>
        <v>1.3664166445807497E-6</v>
      </c>
      <c r="BA150" s="10">
        <f>3/24000000*OO[[#This Row],[109 (02JUL1985 12:00:00)-Water Temperature (C)]]*OO[[#This Row],[51]]</f>
        <v>1.177475157677625E-6</v>
      </c>
      <c r="BB150" s="10">
        <f>3/24000000*OO[[#This Row],[110 (02JUL1985 15:00:00)-Water Temperature (C)]]*OO[[#This Row],[52]]</f>
        <v>1.04611575680325E-6</v>
      </c>
      <c r="BC150" s="10">
        <f>3/24000000*OO[[#This Row],[111 (02JUL1985 18:00:00)-Water Temperature (C)]]*OO[[#This Row],[53]]</f>
        <v>9.4482878889749999E-7</v>
      </c>
      <c r="BD150" s="10">
        <f>3/24000000*OO[[#This Row],[112 (02JUL1985 21:00:00)-Water Temperature (C)]]*OO[[#This Row],[54]]</f>
        <v>8.3670889530249997E-7</v>
      </c>
      <c r="BE150" s="10">
        <f>3/24000000*OO[[#This Row],[113 (03JUL1985 00:00:00)-Water Temperature (C)]]*OO[[#This Row],[55]]</f>
        <v>7.0865618609462499E-7</v>
      </c>
      <c r="BF150" s="10">
        <f>3/24000000*OO[[#This Row],[114 (03JUL1985 03:00:00)-Water Temperature (C)]]*OO[[#This Row],[56]]</f>
        <v>5.7121489136249998E-7</v>
      </c>
      <c r="BG150" s="10">
        <f>3/24000000*OO[[#This Row],[115 (03JUL1985 06:00:00)-Water Temperature (C)]]*OO[[#This Row],[57]]</f>
        <v>4.3685720014049991E-7</v>
      </c>
      <c r="BH150" s="10">
        <f>3/24000000*OO[[#This Row],[116 (03JUL1985 09:00:00)-Water Temperature (C)]]*OO[[#This Row],[58]]</f>
        <v>3.3686487770999998E-7</v>
      </c>
      <c r="BI150" s="10">
        <f>3/24000000*OO[[#This Row],[117 (03JUL1985 12:00:00)-Water Temperature (C)]]*OO[[#This Row],[59]]</f>
        <v>2.5706059196812496E-7</v>
      </c>
      <c r="BJ150" s="10">
        <f>3/24000000*OO[[#This Row],[118 (03JUL1985 15:00:00)-Water Temperature (C)]]*OO[[#This Row],[60]]</f>
        <v>2.1238702401599996E-7</v>
      </c>
      <c r="BK150" s="10">
        <f>3/24000000*OO[[#This Row],[119 (03JUL1985 18:00:00)-Water Temperature (C)]]*OO[[#This Row],[61]]</f>
        <v>1.83366069152E-7</v>
      </c>
      <c r="BL150" s="10">
        <f>3/24000000*OO[[#This Row],[120 (03JUL1985 21:00:00)-Water Temperature (C)]]*OO[[#This Row],[62]]</f>
        <v>1.62014349046075E-7</v>
      </c>
      <c r="BM150" s="10">
        <f>3/24000000*OO[[#This Row],[121 (04JUL1985 00:00:00)-Water Temperature (C)]]*OO[[#This Row],[63]]</f>
        <v>1.438411343904625E-7</v>
      </c>
      <c r="BN150" s="10">
        <f>3/24000000*OO[[#This Row],[122 (04JUL1985 03:00:00)-Water Temperature (C)]]*OO[[#This Row],[64]]</f>
        <v>1.2669885375525E-7</v>
      </c>
      <c r="BO150" s="10">
        <f>3/24000000*OO[[#This Row],[123 (04JUL1985 06:00:00)-Water Temperature (C)]]*OO[[#This Row],[65]]</f>
        <v>1.11675646472775E-7</v>
      </c>
      <c r="BP150" s="10">
        <f>3/24000000*OO[[#This Row],[124 (04JUL1985 09:00:00)-Water Temperature (C)]]*OO[[#This Row],[66]]</f>
        <v>1.0334907647137501E-7</v>
      </c>
      <c r="BQ150" s="10">
        <f>3/24000000*OO[[#This Row],[125 (04JUL1985 12:00:00)-Water Temperature (C)]]*OO[[#This Row],[67]]</f>
        <v>9.6845261317199994E-8</v>
      </c>
      <c r="BR150" s="10">
        <f>3/24000000*OO[[#This Row],[126 (04JUL1985 15:00:00)-Water Temperature (C)]]*OO[[#This Row],[68]]</f>
        <v>9.2194087439375004E-8</v>
      </c>
      <c r="BS150" s="10">
        <f>3/24000000*OO[[#This Row],[127 (04JUL1985 18:00:00)-Water Temperature (C)]]*OO[[#This Row],[69]]</f>
        <v>8.862539967855E-8</v>
      </c>
      <c r="BT150" s="10">
        <f>3/24000000*OO[[#This Row],[128 (04JUL1985 21:00:00)-Water Temperature (C)]]*OO[[#This Row],[70]]</f>
        <v>8.3304804314362495E-8</v>
      </c>
      <c r="BU150" s="10">
        <f>3/24000000*OO[[#This Row],[129 (05JUL1985 00:00:00)-Water Temperature (C)]]*OO[[#This Row],[71]]</f>
        <v>7.5633077213199994E-8</v>
      </c>
      <c r="BV150" s="10">
        <f>3/24000000*OO[[#This Row],[130 (05JUL1985 03:00:00)-Water Temperature (C)]]*OO[[#This Row],[72]]</f>
        <v>6.6441493623900005E-8</v>
      </c>
      <c r="BW150" s="10">
        <f>3/24000000*OO[[#This Row],[131 (05JUL1985 06:00:00)-Water Temperature (C)]]*OO[[#This Row],[73]]</f>
        <v>5.6327312090025003E-8</v>
      </c>
      <c r="BX150" s="10">
        <f>3/24000000*OO[[#This Row],[132 (05JUL1985 09:00:00)-Water Temperature (C)]]*OO[[#This Row],[74]]</f>
        <v>4.8820900213100002E-8</v>
      </c>
      <c r="BY150" s="10">
        <f>3/24000000*OO[[#This Row],[133 (05JUL1985 12:00:00)-Water Temperature (C)]]*OO[[#This Row],[75]]</f>
        <v>4.3238360489999999E-8</v>
      </c>
      <c r="BZ150" s="10">
        <f>3/24000000*OO[[#This Row],[134 (05JUL1985 15:00:00)-Water Temperature (C)]]*OO[[#This Row],[76]]</f>
        <v>3.9451228904500004E-8</v>
      </c>
      <c r="CA150" s="10">
        <f>3/24000000*OO[[#This Row],[135 (05JUL1985 18:00:00)-Water Temperature (C)]]*OO[[#This Row],[77]]</f>
        <v>3.7339119871437498E-8</v>
      </c>
      <c r="CB150" s="10">
        <f>3/24000000*OO[[#This Row],[136 (05JUL1985 21:00:00)-Water Temperature (C)]]*OO[[#This Row],[78]]</f>
        <v>3.65015325445875E-8</v>
      </c>
      <c r="CC150" s="10">
        <f>3/24000000*OO[[#This Row],[137 (06JUL1985 00:00:00)-Water Temperature (C)]]*OO[[#This Row],[79]]</f>
        <v>3.7580905651299995E-8</v>
      </c>
      <c r="CD150" s="10">
        <f>3/24000000*OO[[#This Row],[138 (06JUL1985 03:00:00)-Water Temperature (C)]]*OO[[#This Row],[80]]</f>
        <v>4.01212449547875E-8</v>
      </c>
      <c r="CE150" s="10">
        <f>3/24000000*OO[[#This Row],[139 (06JUL1985 06:00:00)-Water Temperature (C)]]*OO[[#This Row],[81]]</f>
        <v>4.3082074762812493E-8</v>
      </c>
      <c r="CF150" s="10">
        <f>3/24000000*OO[[#This Row],[140 (06JUL1985 09:00:00)-Water Temperature (C)]]*OO[[#This Row],[82]]</f>
        <v>4.6386032024700003E-8</v>
      </c>
      <c r="CG150" s="10">
        <f>3/24000000*OO[[#This Row],[141 (06JUL1985 12:00:00)-Water Temperature (C)]]*OO[[#This Row],[83]]</f>
        <v>4.8521428909074993E-8</v>
      </c>
      <c r="CH150" s="10">
        <f>3/24000000*OO[[#This Row],[142 (06JUL1985 15:00:00)-Water Temperature (C)]]*OO[[#This Row],[84]]</f>
        <v>4.9776135974499999E-8</v>
      </c>
      <c r="CI150" s="10">
        <f>3/24000000*OO[[#This Row],[143 (06JUL1985 18:00:00)-Water Temperature (C)]]*OO[[#This Row],[85]]</f>
        <v>4.98554935788E-8</v>
      </c>
      <c r="CJ150" s="10">
        <f>3/24000000*OO[[#This Row],[144 (06JUL1985 21:00:00)-Water Temperature (C)]]*OO[[#This Row],[86]]</f>
        <v>4.8479033551349992E-8</v>
      </c>
      <c r="CK150" s="10">
        <f>3/24000000*OO[[#This Row],[145 (07JUL1985 00:00:00)-Water Temperature (C)]]*OO[[#This Row],[87]]</f>
        <v>4.5494182958949996E-8</v>
      </c>
      <c r="CL150" s="10">
        <f>3/24000000*OO[[#This Row],[146 (07JUL1985 03:00:00)-Water Temperature (C)]]*OO[[#This Row],[88]]</f>
        <v>4.2299157108999999E-8</v>
      </c>
      <c r="CM150" s="10">
        <f>3/24000000*OO[[#This Row],[147 (07JUL1985 06:00:00)-Water Temperature (C)]]*OO[[#This Row],[89]]</f>
        <v>3.8770053353812501E-8</v>
      </c>
      <c r="CN150" s="10">
        <f>3/24000000*OO[[#This Row],[148 (07JUL1985 09:00:00)-Water Temperature (C)]]*OO[[#This Row],[90]]</f>
        <v>3.6123661820024998E-8</v>
      </c>
      <c r="CO150" s="10">
        <f>3/24000000*OO[[#This Row],[149 (07JUL1985 12:00:00)-Water Temperature (C)]]*OO[[#This Row],[91]]</f>
        <v>3.4325862306625002E-8</v>
      </c>
      <c r="CP150" s="10">
        <f>3/24000000*OO[[#This Row],[150 (07JUL1985 15:00:00)-Water Temperature (C)]]*OO[[#This Row],[92]]</f>
        <v>3.4325862306625002E-8</v>
      </c>
      <c r="CQ150" s="10">
        <f>3/24000000*OO[[#This Row],[151 (07JUL1985 18:00:00)-Water Temperature (C)]]*OO[[#This Row],[93]]</f>
        <v>3.4325862306625002E-8</v>
      </c>
      <c r="CR150" s="10">
        <f>3/24000000*OO[[#This Row],[152 (07JUL1985 21:00:00)-Water Temperature (C)]]*OO[[#This Row],[94]]</f>
        <v>3.4325862306625002E-8</v>
      </c>
      <c r="CS150" s="10">
        <f>3/24000000*OO[[#This Row],[153 (08JUL1985 00:00:00)-Water Temperature (C)]]*OO[[#This Row],[95]]</f>
        <v>3.4325862306625002E-8</v>
      </c>
      <c r="CT150" s="10">
        <f>3/24000000*OO[[#This Row],[154 (08JUL1985 03:00:00)-Water Temperature (C)]]*OO[[#This Row],[96]]</f>
        <v>3.4325862306625002E-8</v>
      </c>
      <c r="CU150" s="10">
        <f>3/24000000*OO[[#This Row],[155 (08JUL1985 06:00:00)-Water Temperature (C)]]*OO[[#This Row],[97]]</f>
        <v>3.4325862306625002E-8</v>
      </c>
      <c r="CV150" s="10">
        <f>3/24000000*OO[[#This Row],[156 (08JUL1985 09:00:00)-Water Temperature (C)]]*OO[[#This Row],[98]]</f>
        <v>3.4325862306625002E-8</v>
      </c>
      <c r="CW150" s="10">
        <f>3/24000000*OO[[#This Row],[157 (08JUL1985 12:00:00)-Water Temperature (C)]]*OO[[#This Row],[99]]</f>
        <v>3.4325862306625002E-8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3.6516604388342227E-32</v>
      </c>
      <c r="H151" s="10">
        <f>3/24*OO[[#This Row],[64 (26JUN1985 21:00:00)-Water Temperature (C)]]*OO[[#This Row],[6]]/SUM(OO[6])</f>
        <v>1.4842818092721079E-20</v>
      </c>
      <c r="I151" s="10">
        <f>3/24*OO[[#This Row],[65 (27JUN1985 00:00:00)-Water Temperature (C)]]*OO[[#This Row],[7]]/SUM(OO[7])</f>
        <v>1.2781806881269883E-9</v>
      </c>
      <c r="J151" s="10">
        <f>3/24*OO[[#This Row],[66 (27JUN1985 03:00:00)-Water Temperature (C)]]*OO[[#This Row],[8]]/SUM(OO[8])</f>
        <v>1.328245707764713E-5</v>
      </c>
      <c r="K151" s="10">
        <f>3/24*OO[[#This Row],[67 (27JUN1985 06:00:00)-Water Temperature (C)]]*OO[[#This Row],[9]]/SUM(OO[9])</f>
        <v>1.745259430661433E-3</v>
      </c>
      <c r="L151" s="10">
        <f>3/24*OO[[#This Row],[68 (27JUN1985 09:00:00)-Water Temperature (C)]]*OO[[#This Row],[10]]/SUM(OO[10])</f>
        <v>2.5449616676077747E-2</v>
      </c>
      <c r="M151" s="10">
        <f>3/24*OO[[#This Row],[69 (27JUN1985 12:00:00)-Water Temperature (C)]]*OO[[#This Row],[11]]/SUM(OO[11])</f>
        <v>8.2132377032839876E-2</v>
      </c>
      <c r="N151" s="10">
        <f>3/24*OO[[#This Row],[70 (27JUN1985 15:00:00)-Water Temperature (C)]]*OO[[#This Row],[12]]/SUM(OO[12])</f>
        <v>8.8382608783028019E-2</v>
      </c>
      <c r="O151" s="10">
        <f>3/24*OO[[#This Row],[71 (27JUN1985 18:00:00)-Water Temperature (C)]]*OO[[#This Row],[13]]/SUM(OO[13])</f>
        <v>4.1184182741338858E-2</v>
      </c>
      <c r="P151" s="10">
        <f>3/24*OO[[#This Row],[72 (27JUN1985 21:00:00)-Water Temperature (C)]]*OO[[#This Row],[14]]/SUM(OO[14])</f>
        <v>9.8704385201716996E-3</v>
      </c>
      <c r="Q151" s="10">
        <f>3/24*OO[[#This Row],[73 (28JUN1985 00:00:00)-Water Temperature (C)]]*OO[[#This Row],[15]]/SUM(OO[15])</f>
        <v>1.479044496935564E-3</v>
      </c>
      <c r="R151" s="10">
        <f>3/24*OO[[#This Row],[74 (28JUN1985 03:00:00)-Water Temperature (C)]]*OO[[#This Row],[16]]/SUM(OO[16])</f>
        <v>1.9963598602329601E-4</v>
      </c>
      <c r="S151" s="10">
        <f>3/24*OO[[#This Row],[75 (28JUN1985 06:00:00)-Water Temperature (C)]]*OO[[#This Row],[17]]/SUM(OO[17])</f>
        <v>6.0327628735005615E-5</v>
      </c>
      <c r="T151" s="10">
        <f>3/24*OO[[#This Row],[76 (28JUN1985 09:00:00)-Water Temperature (C)]]*OO[[#This Row],[18]]/SUM(OO[18])</f>
        <v>4.3179932038982134E-5</v>
      </c>
      <c r="U151" s="10">
        <f>3/24*OO[[#This Row],[77 (28JUN1985 12:00:00)-Water Temperature (C)]]*OO[[#This Row],[19]]/SUM(OO[19])</f>
        <v>3.9390316679320456E-5</v>
      </c>
      <c r="V151" s="10">
        <f>3/24000000*OO[[#This Row],[78 (28JUN1985 15:00:00)-Water Temperature (C)]]*OO[[#This Row],[20]]</f>
        <v>3.9798122872100001E-5</v>
      </c>
      <c r="W151" s="10">
        <f>3/24000000*OO[[#This Row],[79 (28JUN1985 18:00:00)-Water Temperature (C)]]*OO[[#This Row],[21]]</f>
        <v>4.2286324490375001E-5</v>
      </c>
      <c r="X151" s="10">
        <f>3/24000000*OO[[#This Row],[80 (28JUN1985 21:00:00)-Water Temperature (C)]]*OO[[#This Row],[22]]</f>
        <v>4.2824400950762495E-5</v>
      </c>
      <c r="Y151" s="10">
        <f>3/24000000*OO[[#This Row],[81 (29JUN1985 00:00:00)-Water Temperature (C)]]*OO[[#This Row],[23]]</f>
        <v>4.0681651261999989E-5</v>
      </c>
      <c r="Z151" s="10">
        <f>3/24000000*OO[[#This Row],[82 (29JUN1985 03:00:00)-Water Temperature (C)]]*OO[[#This Row],[24]]</f>
        <v>3.6484489699549999E-5</v>
      </c>
      <c r="AA151" s="10">
        <f>3/24000000*OO[[#This Row],[83 (29JUN1985 06:00:00)-Water Temperature (C)]]*OO[[#This Row],[25]]</f>
        <v>3.1576895251987496E-5</v>
      </c>
      <c r="AB151" s="10">
        <f>3/24000000*OO[[#This Row],[84 (29JUN1985 09:00:00)-Water Temperature (C)]]*OO[[#This Row],[26]]</f>
        <v>2.7299027697299994E-5</v>
      </c>
      <c r="AC151" s="10">
        <f>3/24000000*OO[[#This Row],[85 (29JUN1985 12:00:00)-Water Temperature (C)]]*OO[[#This Row],[27]]</f>
        <v>2.4202235525474998E-5</v>
      </c>
      <c r="AD151" s="10">
        <f>3/24000000*OO[[#This Row],[86 (29JUN1985 15:00:00)-Water Temperature (C)]]*OO[[#This Row],[28]]</f>
        <v>2.17700067137375E-5</v>
      </c>
      <c r="AE151" s="10">
        <f>3/24000000*OO[[#This Row],[88 (29JUN1985 21:00:00)-Water Temperature (C)]]*OO[[#This Row],[30]]</f>
        <v>1.7716216985550002E-5</v>
      </c>
      <c r="AF151" s="10">
        <f>3/24000000*OO[[#This Row],[88 (29JUN1985 21:00:00)-Water Temperature (C)]]*OO[[#This Row],[30]]</f>
        <v>1.7716216985550002E-5</v>
      </c>
      <c r="AG151" s="10">
        <f>3/24000000*OO[[#This Row],[89 (30JUN1985 00:00:00)-Water Temperature (C)]]*OO[[#This Row],[31]]</f>
        <v>1.5645471105810002E-5</v>
      </c>
      <c r="AH151" s="10">
        <f>3/24000000*OO[[#This Row],[90 (30JUN1985 03:00:00)-Water Temperature (C)]]*OO[[#This Row],[32]]</f>
        <v>1.3700427084519997E-5</v>
      </c>
      <c r="AI151" s="10">
        <f>3/24000000*OO[[#This Row],[91 (30JUN1985 06:00:00)-Water Temperature (C)]]*OO[[#This Row],[33]]</f>
        <v>1.18280423333E-5</v>
      </c>
      <c r="AJ151" s="10">
        <f>3/24000000*OO[[#This Row],[92 (30JUN1985 09:00:00)-Water Temperature (C)]]*OO[[#This Row],[34]]</f>
        <v>1.0469617295571249E-5</v>
      </c>
      <c r="AK151" s="10">
        <f>3/24000000*OO[[#This Row],[93 (30JUN1985 12:00:00)-Water Temperature (C)]]*OO[[#This Row],[35]]</f>
        <v>9.3166571702399978E-6</v>
      </c>
      <c r="AL151" s="10">
        <f>3/24000000*OO[[#This Row],[94 (30JUN1985 15:00:00)-Water Temperature (C)]]*OO[[#This Row],[36]]</f>
        <v>8.4137702519437501E-6</v>
      </c>
      <c r="AM151" s="10">
        <f>3/24000000*OO[[#This Row],[95 (30JUN1985 18:00:00)-Water Temperature (C)]]*OO[[#This Row],[37]]</f>
        <v>7.78394929706875E-6</v>
      </c>
      <c r="AN151" s="10">
        <f>3/24000000*OO[[#This Row],[96 (30JUN1985 21:00:00)-Water Temperature (C)]]*OO[[#This Row],[38]]</f>
        <v>7.0439467692750004E-6</v>
      </c>
      <c r="AO151" s="10">
        <f>3/24000000*OO[[#This Row],[97 (01JUL1985 00:00:00)-Water Temperature (C)]]*OO[[#This Row],[39]]</f>
        <v>6.1950807736499993E-6</v>
      </c>
      <c r="AP151" s="10">
        <f>3/24000000*OO[[#This Row],[98 (01JUL1985 03:00:00)-Water Temperature (C)]]*OO[[#This Row],[40]]</f>
        <v>5.4113875948612496E-6</v>
      </c>
      <c r="AQ151" s="10">
        <f>3/24000000*OO[[#This Row],[99 (01JUL1985 06:00:00)-Water Temperature (C)]]*OO[[#This Row],[41]]</f>
        <v>4.6867314420099999E-6</v>
      </c>
      <c r="AR151" s="10">
        <f>3/24000000*OO[[#This Row],[100 (01JUL1985 09:00:00)-Water Temperature (C)]]*OO[[#This Row],[42]]</f>
        <v>4.2261783473399997E-6</v>
      </c>
      <c r="AS151" s="10">
        <f>3/24000000*OO[[#This Row],[101 (01JUL1985 12:00:00)-Water Temperature (C)]]*OO[[#This Row],[43]]</f>
        <v>3.838627178324999E-6</v>
      </c>
      <c r="AT151" s="10">
        <f>3/24000000*OO[[#This Row],[102 (01JUL1985 15:00:00)-Water Temperature (C)]]*OO[[#This Row],[44]]</f>
        <v>3.5120665991249999E-6</v>
      </c>
      <c r="AU151" s="10">
        <f>3/24000000*OO[[#This Row],[103 (01JUL1985 18:00:00)-Water Temperature (C)]]*OO[[#This Row],[45]]</f>
        <v>3.2167956184500001E-6</v>
      </c>
      <c r="AV151" s="10">
        <f>3/24000000*OO[[#This Row],[104 (01JUL1985 21:00:00)-Water Temperature (C)]]*OO[[#This Row],[46]]</f>
        <v>2.8460817429187497E-6</v>
      </c>
      <c r="AW151" s="10">
        <f>3/24000000*OO[[#This Row],[105 (02JUL1985 00:00:00)-Water Temperature (C)]]*OO[[#This Row],[47]]</f>
        <v>2.4248838253185E-6</v>
      </c>
      <c r="AX151" s="10">
        <f>3/24000000*OO[[#This Row],[106 (02JUL1985 03:00:00)-Water Temperature (C)]]*OO[[#This Row],[48]]</f>
        <v>2.0122080654912502E-6</v>
      </c>
      <c r="AY151" s="10">
        <f>3/24000000*OO[[#This Row],[107 (02JUL1985 06:00:00)-Water Temperature (C)]]*OO[[#This Row],[49]]</f>
        <v>1.633558960815E-6</v>
      </c>
      <c r="AZ151" s="10">
        <f>3/24000000*OO[[#This Row],[108 (02JUL1985 09:00:00)-Water Temperature (C)]]*OO[[#This Row],[50]]</f>
        <v>1.37830455148575E-6</v>
      </c>
      <c r="BA151" s="10">
        <f>3/24000000*OO[[#This Row],[109 (02JUL1985 12:00:00)-Water Temperature (C)]]*OO[[#This Row],[51]]</f>
        <v>1.1850622908900001E-6</v>
      </c>
      <c r="BB151" s="10">
        <f>3/24000000*OO[[#This Row],[110 (02JUL1985 15:00:00)-Water Temperature (C)]]*OO[[#This Row],[52]]</f>
        <v>1.0488282069768749E-6</v>
      </c>
      <c r="BC151" s="10">
        <f>3/24000000*OO[[#This Row],[111 (02JUL1985 18:00:00)-Water Temperature (C)]]*OO[[#This Row],[53]]</f>
        <v>9.4432069214249995E-7</v>
      </c>
      <c r="BD151" s="10">
        <f>3/24000000*OO[[#This Row],[112 (02JUL1985 21:00:00)-Water Temperature (C)]]*OO[[#This Row],[54]]</f>
        <v>8.3617800107487503E-7</v>
      </c>
      <c r="BE151" s="10">
        <f>3/24000000*OO[[#This Row],[113 (03JUL1985 00:00:00)-Water Temperature (C)]]*OO[[#This Row],[55]]</f>
        <v>7.1097854043624995E-7</v>
      </c>
      <c r="BF151" s="10">
        <f>3/24000000*OO[[#This Row],[114 (03JUL1985 03:00:00)-Water Temperature (C)]]*OO[[#This Row],[56]]</f>
        <v>5.7765648167212498E-7</v>
      </c>
      <c r="BG151" s="10">
        <f>3/24000000*OO[[#This Row],[115 (03JUL1985 06:00:00)-Water Temperature (C)]]*OO[[#This Row],[57]]</f>
        <v>4.4484808003500002E-7</v>
      </c>
      <c r="BH151" s="10">
        <f>3/24000000*OO[[#This Row],[116 (03JUL1985 09:00:00)-Water Temperature (C)]]*OO[[#This Row],[58]]</f>
        <v>3.4380144919050005E-7</v>
      </c>
      <c r="BI151" s="10">
        <f>3/24000000*OO[[#This Row],[117 (03JUL1985 12:00:00)-Water Temperature (C)]]*OO[[#This Row],[59]]</f>
        <v>2.6148668038049998E-7</v>
      </c>
      <c r="BJ151" s="10">
        <f>3/24000000*OO[[#This Row],[118 (03JUL1985 15:00:00)-Water Temperature (C)]]*OO[[#This Row],[60]]</f>
        <v>2.1454696547399998E-7</v>
      </c>
      <c r="BK151" s="10">
        <f>3/24000000*OO[[#This Row],[119 (03JUL1985 18:00:00)-Water Temperature (C)]]*OO[[#This Row],[61]]</f>
        <v>1.8405911451067501E-7</v>
      </c>
      <c r="BL151" s="10">
        <f>3/24000000*OO[[#This Row],[120 (03JUL1985 21:00:00)-Water Temperature (C)]]*OO[[#This Row],[62]]</f>
        <v>1.6171536974986252E-7</v>
      </c>
      <c r="BM151" s="10">
        <f>3/24000000*OO[[#This Row],[121 (04JUL1985 00:00:00)-Water Temperature (C)]]*OO[[#This Row],[63]]</f>
        <v>1.4330982644019999E-7</v>
      </c>
      <c r="BN151" s="10">
        <f>3/24000000*OO[[#This Row],[122 (04JUL1985 03:00:00)-Water Temperature (C)]]*OO[[#This Row],[64]]</f>
        <v>1.2642171873207501E-7</v>
      </c>
      <c r="BO151" s="10">
        <f>3/24000000*OO[[#This Row],[123 (04JUL1985 06:00:00)-Water Temperature (C)]]*OO[[#This Row],[65]]</f>
        <v>1.1155537472467499E-7</v>
      </c>
      <c r="BP151" s="10">
        <f>3/24000000*OO[[#This Row],[124 (04JUL1985 09:00:00)-Water Temperature (C)]]*OO[[#This Row],[66]]</f>
        <v>1.0326758834001249E-7</v>
      </c>
      <c r="BQ151" s="10">
        <f>3/24000000*OO[[#This Row],[125 (04JUL1985 12:00:00)-Water Temperature (C)]]*OO[[#This Row],[67]]</f>
        <v>9.6749600686100004E-8</v>
      </c>
      <c r="BR151" s="10">
        <f>3/24000000*OO[[#This Row],[126 (04JUL1985 15:00:00)-Water Temperature (C)]]*OO[[#This Row],[68]]</f>
        <v>9.1897604920375002E-8</v>
      </c>
      <c r="BS151" s="10">
        <f>3/24000000*OO[[#This Row],[127 (04JUL1985 18:00:00)-Water Temperature (C)]]*OO[[#This Row],[69]]</f>
        <v>8.8131699090549997E-8</v>
      </c>
      <c r="BT151" s="10">
        <f>3/24000000*OO[[#This Row],[128 (04JUL1985 21:00:00)-Water Temperature (C)]]*OO[[#This Row],[70]]</f>
        <v>8.2753814789399993E-8</v>
      </c>
      <c r="BU151" s="10">
        <f>3/24000000*OO[[#This Row],[129 (05JUL1985 00:00:00)-Water Temperature (C)]]*OO[[#This Row],[71]]</f>
        <v>7.5261337887975006E-8</v>
      </c>
      <c r="BV151" s="10">
        <f>3/24000000*OO[[#This Row],[130 (05JUL1985 03:00:00)-Water Temperature (C)]]*OO[[#This Row],[72]]</f>
        <v>6.6461716867500008E-8</v>
      </c>
      <c r="BW151" s="10">
        <f>3/24000000*OO[[#This Row],[131 (05JUL1985 06:00:00)-Water Temperature (C)]]*OO[[#This Row],[73]]</f>
        <v>5.6574966539875002E-8</v>
      </c>
      <c r="BX151" s="10">
        <f>3/24000000*OO[[#This Row],[132 (05JUL1985 09:00:00)-Water Temperature (C)]]*OO[[#This Row],[74]]</f>
        <v>4.9021196811749997E-8</v>
      </c>
      <c r="BY151" s="10">
        <f>3/24000000*OO[[#This Row],[133 (05JUL1985 12:00:00)-Water Temperature (C)]]*OO[[#This Row],[75]]</f>
        <v>4.3283821521937498E-8</v>
      </c>
      <c r="BZ151" s="10">
        <f>3/24000000*OO[[#This Row],[134 (05JUL1985 15:00:00)-Water Temperature (C)]]*OO[[#This Row],[76]]</f>
        <v>3.9270456727150005E-8</v>
      </c>
      <c r="CA151" s="10">
        <f>3/24000000*OO[[#This Row],[135 (05JUL1985 18:00:00)-Water Temperature (C)]]*OO[[#This Row],[77]]</f>
        <v>3.6975102059599996E-8</v>
      </c>
      <c r="CB151" s="10">
        <f>3/24000000*OO[[#This Row],[136 (05JUL1985 21:00:00)-Water Temperature (C)]]*OO[[#This Row],[78]]</f>
        <v>3.5878377705299999E-8</v>
      </c>
      <c r="CC151" s="10">
        <f>3/24000000*OO[[#This Row],[137 (06JUL1985 00:00:00)-Water Temperature (C)]]*OO[[#This Row],[79]]</f>
        <v>3.6669517202399997E-8</v>
      </c>
      <c r="CD151" s="10">
        <f>3/24000000*OO[[#This Row],[138 (06JUL1985 03:00:00)-Water Temperature (C)]]*OO[[#This Row],[80]]</f>
        <v>3.9023888799824999E-8</v>
      </c>
      <c r="CE151" s="10">
        <f>3/24000000*OO[[#This Row],[139 (06JUL1985 06:00:00)-Water Temperature (C)]]*OO[[#This Row],[81]]</f>
        <v>4.201306134135E-8</v>
      </c>
      <c r="CF151" s="10">
        <f>3/24000000*OO[[#This Row],[140 (06JUL1985 09:00:00)-Water Temperature (C)]]*OO[[#This Row],[82]]</f>
        <v>4.5484270399749999E-8</v>
      </c>
      <c r="CG151" s="10">
        <f>3/24000000*OO[[#This Row],[141 (06JUL1985 12:00:00)-Water Temperature (C)]]*OO[[#This Row],[83]]</f>
        <v>4.7819845212799989E-8</v>
      </c>
      <c r="CH151" s="10">
        <f>3/24000000*OO[[#This Row],[142 (06JUL1985 15:00:00)-Water Temperature (C)]]*OO[[#This Row],[84]]</f>
        <v>4.9194609739349995E-8</v>
      </c>
      <c r="CI151" s="10">
        <f>3/24000000*OO[[#This Row],[143 (06JUL1985 18:00:00)-Water Temperature (C)]]*OO[[#This Row],[85]]</f>
        <v>4.9336676951825001E-8</v>
      </c>
      <c r="CJ151" s="10">
        <f>3/24000000*OO[[#This Row],[144 (06JUL1985 21:00:00)-Water Temperature (C)]]*OO[[#This Row],[86]]</f>
        <v>4.7992291334174993E-8</v>
      </c>
      <c r="CK151" s="10">
        <f>3/24000000*OO[[#This Row],[145 (07JUL1985 00:00:00)-Water Temperature (C)]]*OO[[#This Row],[87]]</f>
        <v>4.5038066843699996E-8</v>
      </c>
      <c r="CL151" s="10">
        <f>3/24000000*OO[[#This Row],[146 (07JUL1985 03:00:00)-Water Temperature (C)]]*OO[[#This Row],[88]]</f>
        <v>4.1946682782374994E-8</v>
      </c>
      <c r="CM151" s="10">
        <f>3/24000000*OO[[#This Row],[147 (07JUL1985 06:00:00)-Water Temperature (C)]]*OO[[#This Row],[89]]</f>
        <v>3.8530257266887503E-8</v>
      </c>
      <c r="CN151" s="10">
        <f>3/24000000*OO[[#This Row],[148 (07JUL1985 09:00:00)-Water Temperature (C)]]*OO[[#This Row],[90]]</f>
        <v>3.5925859412550003E-8</v>
      </c>
      <c r="CO151" s="10">
        <f>3/24000000*OO[[#This Row],[149 (07JUL1985 12:00:00)-Water Temperature (C)]]*OO[[#This Row],[91]]</f>
        <v>3.4120123607062505E-8</v>
      </c>
      <c r="CP151" s="10">
        <f>3/24000000*OO[[#This Row],[150 (07JUL1985 15:00:00)-Water Temperature (C)]]*OO[[#This Row],[92]]</f>
        <v>3.4120123607062505E-8</v>
      </c>
      <c r="CQ151" s="10">
        <f>3/24000000*OO[[#This Row],[151 (07JUL1985 18:00:00)-Water Temperature (C)]]*OO[[#This Row],[93]]</f>
        <v>3.4120123607062505E-8</v>
      </c>
      <c r="CR151" s="10">
        <f>3/24000000*OO[[#This Row],[152 (07JUL1985 21:00:00)-Water Temperature (C)]]*OO[[#This Row],[94]]</f>
        <v>3.4120123607062505E-8</v>
      </c>
      <c r="CS151" s="10">
        <f>3/24000000*OO[[#This Row],[153 (08JUL1985 00:00:00)-Water Temperature (C)]]*OO[[#This Row],[95]]</f>
        <v>3.4120123607062505E-8</v>
      </c>
      <c r="CT151" s="10">
        <f>3/24000000*OO[[#This Row],[154 (08JUL1985 03:00:00)-Water Temperature (C)]]*OO[[#This Row],[96]]</f>
        <v>3.4120123607062505E-8</v>
      </c>
      <c r="CU151" s="10">
        <f>3/24000000*OO[[#This Row],[155 (08JUL1985 06:00:00)-Water Temperature (C)]]*OO[[#This Row],[97]]</f>
        <v>3.4120123607062505E-8</v>
      </c>
      <c r="CV151" s="10">
        <f>3/24000000*OO[[#This Row],[156 (08JUL1985 09:00:00)-Water Temperature (C)]]*OO[[#This Row],[98]]</f>
        <v>3.4120123607062505E-8</v>
      </c>
      <c r="CW151" s="10">
        <f>3/24000000*OO[[#This Row],[157 (08JUL1985 12:00:00)-Water Temperature (C)]]*OO[[#This Row],[99]]</f>
        <v>3.4120123607062505E-8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5.2796598320953466E-33</v>
      </c>
      <c r="H152" s="10">
        <f>3/24*OO[[#This Row],[64 (26JUN1985 21:00:00)-Water Temperature (C)]]*OO[[#This Row],[6]]/SUM(OO[6])</f>
        <v>2.0414120696612128E-21</v>
      </c>
      <c r="I152" s="10">
        <f>3/24*OO[[#This Row],[65 (27JUN1985 00:00:00)-Water Temperature (C)]]*OO[[#This Row],[7]]/SUM(OO[7])</f>
        <v>3.7584839329753247E-10</v>
      </c>
      <c r="J152" s="10">
        <f>3/24*OO[[#This Row],[66 (27JUN1985 03:00:00)-Water Temperature (C)]]*OO[[#This Row],[8]]/SUM(OO[8])</f>
        <v>7.3377144483247126E-6</v>
      </c>
      <c r="K152" s="10">
        <f>3/24*OO[[#This Row],[67 (27JUN1985 06:00:00)-Water Temperature (C)]]*OO[[#This Row],[9]]/SUM(OO[9])</f>
        <v>1.2080514911021487E-3</v>
      </c>
      <c r="L152" s="10">
        <f>3/24*OO[[#This Row],[68 (27JUN1985 09:00:00)-Water Temperature (C)]]*OO[[#This Row],[10]]/SUM(OO[10])</f>
        <v>2.0614673294440951E-2</v>
      </c>
      <c r="M152" s="10">
        <f>3/24*OO[[#This Row],[69 (27JUN1985 12:00:00)-Water Temperature (C)]]*OO[[#This Row],[11]]/SUM(OO[11])</f>
        <v>7.5022604796120704E-2</v>
      </c>
      <c r="N152" s="10">
        <f>3/24*OO[[#This Row],[70 (27JUN1985 15:00:00)-Water Temperature (C)]]*OO[[#This Row],[12]]/SUM(OO[12])</f>
        <v>8.8847128212422244E-2</v>
      </c>
      <c r="O152" s="10">
        <f>3/24*OO[[#This Row],[71 (27JUN1985 18:00:00)-Water Temperature (C)]]*OO[[#This Row],[13]]/SUM(OO[13])</f>
        <v>4.4714134136100425E-2</v>
      </c>
      <c r="P152" s="10">
        <f>3/24*OO[[#This Row],[72 (27JUN1985 21:00:00)-Water Temperature (C)]]*OO[[#This Row],[14]]/SUM(OO[14])</f>
        <v>1.1356214615940748E-2</v>
      </c>
      <c r="Q152" s="10">
        <f>3/24*OO[[#This Row],[73 (28JUN1985 00:00:00)-Water Temperature (C)]]*OO[[#This Row],[15]]/SUM(OO[15])</f>
        <v>1.7657212897767259E-3</v>
      </c>
      <c r="R152" s="10">
        <f>3/24*OO[[#This Row],[74 (28JUN1985 03:00:00)-Water Temperature (C)]]*OO[[#This Row],[16]]/SUM(OO[16])</f>
        <v>2.3200165409394686E-4</v>
      </c>
      <c r="S152" s="10">
        <f>3/24*OO[[#This Row],[75 (28JUN1985 06:00:00)-Water Temperature (C)]]*OO[[#This Row],[17]]/SUM(OO[17])</f>
        <v>6.141491584145235E-5</v>
      </c>
      <c r="T152" s="10">
        <f>3/24*OO[[#This Row],[76 (28JUN1985 09:00:00)-Water Temperature (C)]]*OO[[#This Row],[18]]/SUM(OO[18])</f>
        <v>4.138931697300981E-5</v>
      </c>
      <c r="U152" s="10">
        <f>3/24*OO[[#This Row],[77 (28JUN1985 12:00:00)-Water Temperature (C)]]*OO[[#This Row],[19]]/SUM(OO[19])</f>
        <v>3.6886940083913206E-5</v>
      </c>
      <c r="V152" s="10">
        <f>3/24000000*OO[[#This Row],[78 (28JUN1985 15:00:00)-Water Temperature (C)]]*OO[[#This Row],[20]]</f>
        <v>3.6623049659324997E-5</v>
      </c>
      <c r="W152" s="10">
        <f>3/24000000*OO[[#This Row],[79 (28JUN1985 18:00:00)-Water Temperature (C)]]*OO[[#This Row],[21]]</f>
        <v>3.8585375663449991E-5</v>
      </c>
      <c r="X152" s="10">
        <f>3/24000000*OO[[#This Row],[80 (28JUN1985 21:00:00)-Water Temperature (C)]]*OO[[#This Row],[22]]</f>
        <v>3.8991936939149996E-5</v>
      </c>
      <c r="Y152" s="10">
        <f>3/24000000*OO[[#This Row],[81 (29JUN1985 00:00:00)-Water Temperature (C)]]*OO[[#This Row],[23]]</f>
        <v>3.7011793669262495E-5</v>
      </c>
      <c r="Z152" s="10">
        <f>3/24000000*OO[[#This Row],[82 (29JUN1985 03:00:00)-Water Temperature (C)]]*OO[[#This Row],[24]]</f>
        <v>3.3123134841150006E-5</v>
      </c>
      <c r="AA152" s="10">
        <f>3/24000000*OO[[#This Row],[83 (29JUN1985 06:00:00)-Water Temperature (C)]]*OO[[#This Row],[25]]</f>
        <v>2.8773209489874999E-5</v>
      </c>
      <c r="AB152" s="10">
        <f>3/24000000*OO[[#This Row],[84 (29JUN1985 09:00:00)-Water Temperature (C)]]*OO[[#This Row],[26]]</f>
        <v>2.4928633015712503E-5</v>
      </c>
      <c r="AC152" s="10">
        <f>3/24000000*OO[[#This Row],[85 (29JUN1985 12:00:00)-Water Temperature (C)]]*OO[[#This Row],[27]]</f>
        <v>2.2111751035500001E-5</v>
      </c>
      <c r="AD152" s="10">
        <f>3/24000000*OO[[#This Row],[86 (29JUN1985 15:00:00)-Water Temperature (C)]]*OO[[#This Row],[28]]</f>
        <v>1.9883995724430001E-5</v>
      </c>
      <c r="AE152" s="10">
        <f>3/24000000*OO[[#This Row],[88 (29JUN1985 21:00:00)-Water Temperature (C)]]*OO[[#This Row],[30]]</f>
        <v>1.6203410613112499E-5</v>
      </c>
      <c r="AF152" s="10">
        <f>3/24000000*OO[[#This Row],[88 (29JUN1985 21:00:00)-Water Temperature (C)]]*OO[[#This Row],[30]]</f>
        <v>1.6203410613112499E-5</v>
      </c>
      <c r="AG152" s="10">
        <f>3/24000000*OO[[#This Row],[89 (30JUN1985 00:00:00)-Water Temperature (C)]]*OO[[#This Row],[31]]</f>
        <v>1.433093785195875E-5</v>
      </c>
      <c r="AH152" s="10">
        <f>3/24000000*OO[[#This Row],[90 (30JUN1985 03:00:00)-Water Temperature (C)]]*OO[[#This Row],[32]]</f>
        <v>1.2585380937015001E-5</v>
      </c>
      <c r="AI152" s="10">
        <f>3/24000000*OO[[#This Row],[91 (30JUN1985 06:00:00)-Water Temperature (C)]]*OO[[#This Row],[33]]</f>
        <v>1.0897605697566251E-5</v>
      </c>
      <c r="AJ152" s="10">
        <f>3/24000000*OO[[#This Row],[92 (30JUN1985 09:00:00)-Water Temperature (C)]]*OO[[#This Row],[34]]</f>
        <v>9.6680929989874998E-6</v>
      </c>
      <c r="AK152" s="10">
        <f>3/24000000*OO[[#This Row],[93 (30JUN1985 12:00:00)-Water Temperature (C)]]*OO[[#This Row],[35]]</f>
        <v>8.6173463460724991E-6</v>
      </c>
      <c r="AL152" s="10">
        <f>3/24000000*OO[[#This Row],[94 (30JUN1985 15:00:00)-Water Temperature (C)]]*OO[[#This Row],[36]]</f>
        <v>7.7764956259299995E-6</v>
      </c>
      <c r="AM152" s="10">
        <f>3/24000000*OO[[#This Row],[95 (30JUN1985 18:00:00)-Water Temperature (C)]]*OO[[#This Row],[37]]</f>
        <v>7.204147374894999E-6</v>
      </c>
      <c r="AN152" s="10">
        <f>3/24000000*OO[[#This Row],[96 (30JUN1985 21:00:00)-Water Temperature (C)]]*OO[[#This Row],[38]]</f>
        <v>6.5366274906724999E-6</v>
      </c>
      <c r="AO152" s="10">
        <f>3/24000000*OO[[#This Row],[97 (01JUL1985 00:00:00)-Water Temperature (C)]]*OO[[#This Row],[39]]</f>
        <v>5.7590892932400005E-6</v>
      </c>
      <c r="AP152" s="10">
        <f>3/24000000*OO[[#This Row],[98 (01JUL1985 03:00:00)-Water Temperature (C)]]*OO[[#This Row],[40]]</f>
        <v>5.0474840771787495E-6</v>
      </c>
      <c r="AQ152" s="10">
        <f>3/24000000*OO[[#This Row],[99 (01JUL1985 06:00:00)-Water Temperature (C)]]*OO[[#This Row],[41]]</f>
        <v>4.3848764062875002E-6</v>
      </c>
      <c r="AR152" s="10">
        <f>3/24000000*OO[[#This Row],[100 (01JUL1985 09:00:00)-Water Temperature (C)]]*OO[[#This Row],[42]]</f>
        <v>3.9632612422875004E-6</v>
      </c>
      <c r="AS152" s="10">
        <f>3/24000000*OO[[#This Row],[101 (01JUL1985 12:00:00)-Water Temperature (C)]]*OO[[#This Row],[43]]</f>
        <v>3.6093380458837503E-6</v>
      </c>
      <c r="AT152" s="10">
        <f>3/24000000*OO[[#This Row],[102 (01JUL1985 15:00:00)-Water Temperature (C)]]*OO[[#This Row],[44]]</f>
        <v>3.3059757669749999E-6</v>
      </c>
      <c r="AU152" s="10">
        <f>3/24000000*OO[[#This Row],[103 (01JUL1985 18:00:00)-Water Temperature (C)]]*OO[[#This Row],[45]]</f>
        <v>3.0318048217950001E-6</v>
      </c>
      <c r="AV152" s="10">
        <f>3/24000000*OO[[#This Row],[104 (01JUL1985 21:00:00)-Water Temperature (C)]]*OO[[#This Row],[46]]</f>
        <v>2.6903269280649998E-6</v>
      </c>
      <c r="AW152" s="10">
        <f>3/24000000*OO[[#This Row],[105 (02JUL1985 00:00:00)-Water Temperature (C)]]*OO[[#This Row],[47]]</f>
        <v>2.3009956751196249E-6</v>
      </c>
      <c r="AX152" s="10">
        <f>3/24000000*OO[[#This Row],[106 (02JUL1985 03:00:00)-Water Temperature (C)]]*OO[[#This Row],[48]]</f>
        <v>1.9205024390472498E-6</v>
      </c>
      <c r="AY152" s="10">
        <f>3/24000000*OO[[#This Row],[107 (02JUL1985 06:00:00)-Water Temperature (C)]]*OO[[#This Row],[49]]</f>
        <v>1.5654823418299998E-6</v>
      </c>
      <c r="AZ152" s="10">
        <f>3/24000000*OO[[#This Row],[108 (02JUL1985 09:00:00)-Water Temperature (C)]]*OO[[#This Row],[50]]</f>
        <v>1.3224321623302499E-6</v>
      </c>
      <c r="BA152" s="10">
        <f>3/24000000*OO[[#This Row],[109 (02JUL1985 12:00:00)-Water Temperature (C)]]*OO[[#This Row],[51]]</f>
        <v>1.136574355841E-6</v>
      </c>
      <c r="BB152" s="10">
        <f>3/24000000*OO[[#This Row],[110 (02JUL1985 15:00:00)-Water Temperature (C)]]*OO[[#This Row],[52]]</f>
        <v>1.00358082234375E-6</v>
      </c>
      <c r="BC152" s="10">
        <f>3/24000000*OO[[#This Row],[111 (02JUL1985 18:00:00)-Water Temperature (C)]]*OO[[#This Row],[53]]</f>
        <v>9.0178969036837481E-7</v>
      </c>
      <c r="BD152" s="10">
        <f>3/24000000*OO[[#This Row],[112 (02JUL1985 21:00:00)-Water Temperature (C)]]*OO[[#This Row],[54]]</f>
        <v>7.9912887685312495E-7</v>
      </c>
      <c r="BE152" s="10">
        <f>3/24000000*OO[[#This Row],[113 (03JUL1985 00:00:00)-Water Temperature (C)]]*OO[[#This Row],[55]]</f>
        <v>6.8216172955699996E-7</v>
      </c>
      <c r="BF152" s="10">
        <f>3/24000000*OO[[#This Row],[114 (03JUL1985 03:00:00)-Water Temperature (C)]]*OO[[#This Row],[56]]</f>
        <v>5.5855187640000004E-7</v>
      </c>
      <c r="BG152" s="10">
        <f>3/24000000*OO[[#This Row],[115 (03JUL1985 06:00:00)-Water Temperature (C)]]*OO[[#This Row],[57]]</f>
        <v>4.3316472289999995E-7</v>
      </c>
      <c r="BH152" s="10">
        <f>3/24000000*OO[[#This Row],[116 (03JUL1985 09:00:00)-Water Temperature (C)]]*OO[[#This Row],[58]]</f>
        <v>3.3571695399399994E-7</v>
      </c>
      <c r="BI152" s="10">
        <f>3/24000000*OO[[#This Row],[117 (03JUL1985 12:00:00)-Water Temperature (C)]]*OO[[#This Row],[59]]</f>
        <v>2.5481436557937503E-7</v>
      </c>
      <c r="BJ152" s="10">
        <f>3/24000000*OO[[#This Row],[118 (03JUL1985 15:00:00)-Water Temperature (C)]]*OO[[#This Row],[60]]</f>
        <v>2.0765615525979998E-7</v>
      </c>
      <c r="BK152" s="10">
        <f>3/24000000*OO[[#This Row],[119 (03JUL1985 18:00:00)-Water Temperature (C)]]*OO[[#This Row],[61]]</f>
        <v>1.7714959656697499E-7</v>
      </c>
      <c r="BL152" s="10">
        <f>3/24000000*OO[[#This Row],[120 (03JUL1985 21:00:00)-Water Temperature (C)]]*OO[[#This Row],[62]]</f>
        <v>1.5485908384687501E-7</v>
      </c>
      <c r="BM152" s="10">
        <f>3/24000000*OO[[#This Row],[121 (04JUL1985 00:00:00)-Water Temperature (C)]]*OO[[#This Row],[63]]</f>
        <v>1.3694546767200001E-7</v>
      </c>
      <c r="BN152" s="10">
        <f>3/24000000*OO[[#This Row],[122 (04JUL1985 03:00:00)-Water Temperature (C)]]*OO[[#This Row],[64]]</f>
        <v>1.2095268489706247E-7</v>
      </c>
      <c r="BO152" s="10">
        <f>3/24000000*OO[[#This Row],[123 (04JUL1985 06:00:00)-Water Temperature (C)]]*OO[[#This Row],[65]]</f>
        <v>1.068138975392125E-7</v>
      </c>
      <c r="BP152" s="10">
        <f>3/24000000*OO[[#This Row],[124 (04JUL1985 09:00:00)-Water Temperature (C)]]*OO[[#This Row],[66]]</f>
        <v>9.8850938804749992E-8</v>
      </c>
      <c r="BQ152" s="10">
        <f>3/24000000*OO[[#This Row],[125 (04JUL1985 12:00:00)-Water Temperature (C)]]*OO[[#This Row],[67]]</f>
        <v>9.2589724117799997E-8</v>
      </c>
      <c r="BR152" s="10">
        <f>3/24000000*OO[[#This Row],[126 (04JUL1985 15:00:00)-Water Temperature (C)]]*OO[[#This Row],[68]]</f>
        <v>8.775323593409999E-8</v>
      </c>
      <c r="BS152" s="10">
        <f>3/24000000*OO[[#This Row],[127 (04JUL1985 18:00:00)-Water Temperature (C)]]*OO[[#This Row],[69]]</f>
        <v>8.3967380888799998E-8</v>
      </c>
      <c r="BT152" s="10">
        <f>3/24000000*OO[[#This Row],[128 (04JUL1985 21:00:00)-Water Temperature (C)]]*OO[[#This Row],[70]]</f>
        <v>7.8766242977699992E-8</v>
      </c>
      <c r="BU152" s="10">
        <f>3/24000000*OO[[#This Row],[129 (05JUL1985 00:00:00)-Water Temperature (C)]]*OO[[#This Row],[71]]</f>
        <v>7.1710045232474998E-8</v>
      </c>
      <c r="BV152" s="10">
        <f>3/24000000*OO[[#This Row],[130 (05JUL1985 03:00:00)-Water Temperature (C)]]*OO[[#This Row],[72]]</f>
        <v>6.3603308580899996E-8</v>
      </c>
      <c r="BW152" s="10">
        <f>3/24000000*OO[[#This Row],[131 (05JUL1985 06:00:00)-Water Temperature (C)]]*OO[[#This Row],[73]]</f>
        <v>5.4349016782499993E-8</v>
      </c>
      <c r="BX152" s="10">
        <f>3/24000000*OO[[#This Row],[132 (05JUL1985 09:00:00)-Water Temperature (C)]]*OO[[#This Row],[74]]</f>
        <v>4.70700888447375E-8</v>
      </c>
      <c r="BY152" s="10">
        <f>3/24000000*OO[[#This Row],[133 (05JUL1985 12:00:00)-Water Temperature (C)]]*OO[[#This Row],[75]]</f>
        <v>4.1455758710249997E-8</v>
      </c>
      <c r="BZ152" s="10">
        <f>3/24000000*OO[[#This Row],[134 (05JUL1985 15:00:00)-Water Temperature (C)]]*OO[[#This Row],[76]]</f>
        <v>3.740424160375E-8</v>
      </c>
      <c r="CA152" s="10">
        <f>3/24000000*OO[[#This Row],[135 (05JUL1985 18:00:00)-Water Temperature (C)]]*OO[[#This Row],[77]]</f>
        <v>3.5054383752225003E-8</v>
      </c>
      <c r="CB152" s="10">
        <f>3/24000000*OO[[#This Row],[136 (05JUL1985 21:00:00)-Water Temperature (C)]]*OO[[#This Row],[78]]</f>
        <v>3.3793103411225E-8</v>
      </c>
      <c r="CC152" s="10">
        <f>3/24000000*OO[[#This Row],[137 (06JUL1985 00:00:00)-Water Temperature (C)]]*OO[[#This Row],[79]]</f>
        <v>3.4292753715224998E-8</v>
      </c>
      <c r="CD152" s="10">
        <f>3/24000000*OO[[#This Row],[138 (06JUL1985 03:00:00)-Water Temperature (C)]]*OO[[#This Row],[80]]</f>
        <v>3.6365694255075003E-8</v>
      </c>
      <c r="CE152" s="10">
        <f>3/24000000*OO[[#This Row],[139 (06JUL1985 06:00:00)-Water Temperature (C)]]*OO[[#This Row],[81]]</f>
        <v>3.9215534240625003E-8</v>
      </c>
      <c r="CF152" s="10">
        <f>3/24000000*OO[[#This Row],[140 (06JUL1985 09:00:00)-Water Temperature (C)]]*OO[[#This Row],[82]]</f>
        <v>4.2656971055199996E-8</v>
      </c>
      <c r="CG152" s="10">
        <f>3/24000000*OO[[#This Row],[141 (06JUL1985 12:00:00)-Water Temperature (C)]]*OO[[#This Row],[83]]</f>
        <v>4.5068081076575001E-8</v>
      </c>
      <c r="CH152" s="10">
        <f>3/24000000*OO[[#This Row],[142 (06JUL1985 15:00:00)-Water Temperature (C)]]*OO[[#This Row],[84]]</f>
        <v>4.6501704137849993E-8</v>
      </c>
      <c r="CI152" s="10">
        <f>3/24000000*OO[[#This Row],[143 (06JUL1985 18:00:00)-Water Temperature (C)]]*OO[[#This Row],[85]]</f>
        <v>4.6708559874449994E-8</v>
      </c>
      <c r="CJ152" s="10">
        <f>3/24000000*OO[[#This Row],[144 (06JUL1985 21:00:00)-Water Temperature (C)]]*OO[[#This Row],[86]]</f>
        <v>4.5476341496850001E-8</v>
      </c>
      <c r="CK152" s="10">
        <f>3/24000000*OO[[#This Row],[145 (07JUL1985 00:00:00)-Water Temperature (C)]]*OO[[#This Row],[87]]</f>
        <v>4.2686926536712501E-8</v>
      </c>
      <c r="CL152" s="10">
        <f>3/24000000*OO[[#This Row],[146 (07JUL1985 03:00:00)-Water Temperature (C)]]*OO[[#This Row],[88]]</f>
        <v>3.9811561578100001E-8</v>
      </c>
      <c r="CM152" s="10">
        <f>3/24000000*OO[[#This Row],[147 (07JUL1985 06:00:00)-Water Temperature (C)]]*OO[[#This Row],[89]]</f>
        <v>3.6644720898599994E-8</v>
      </c>
      <c r="CN152" s="10">
        <f>3/24000000*OO[[#This Row],[148 (07JUL1985 09:00:00)-Water Temperature (C)]]*OO[[#This Row],[90]]</f>
        <v>3.4183522629899999E-8</v>
      </c>
      <c r="CO152" s="10">
        <f>3/24000000*OO[[#This Row],[149 (07JUL1985 12:00:00)-Water Temperature (C)]]*OO[[#This Row],[91]]</f>
        <v>3.2452316192074998E-8</v>
      </c>
      <c r="CP152" s="10">
        <f>3/24000000*OO[[#This Row],[150 (07JUL1985 15:00:00)-Water Temperature (C)]]*OO[[#This Row],[92]]</f>
        <v>3.2452316192074998E-8</v>
      </c>
      <c r="CQ152" s="10">
        <f>3/24000000*OO[[#This Row],[151 (07JUL1985 18:00:00)-Water Temperature (C)]]*OO[[#This Row],[93]]</f>
        <v>3.2452316192074998E-8</v>
      </c>
      <c r="CR152" s="10">
        <f>3/24000000*OO[[#This Row],[152 (07JUL1985 21:00:00)-Water Temperature (C)]]*OO[[#This Row],[94]]</f>
        <v>3.2452316192074998E-8</v>
      </c>
      <c r="CS152" s="10">
        <f>3/24000000*OO[[#This Row],[153 (08JUL1985 00:00:00)-Water Temperature (C)]]*OO[[#This Row],[95]]</f>
        <v>3.2452316192074998E-8</v>
      </c>
      <c r="CT152" s="10">
        <f>3/24000000*OO[[#This Row],[154 (08JUL1985 03:00:00)-Water Temperature (C)]]*OO[[#This Row],[96]]</f>
        <v>3.2452316192074998E-8</v>
      </c>
      <c r="CU152" s="10">
        <f>3/24000000*OO[[#This Row],[155 (08JUL1985 06:00:00)-Water Temperature (C)]]*OO[[#This Row],[97]]</f>
        <v>3.2452316192074998E-8</v>
      </c>
      <c r="CV152" s="10">
        <f>3/24000000*OO[[#This Row],[156 (08JUL1985 09:00:00)-Water Temperature (C)]]*OO[[#This Row],[98]]</f>
        <v>3.2452316192074998E-8</v>
      </c>
      <c r="CW152" s="10">
        <f>3/24000000*OO[[#This Row],[157 (08JUL1985 12:00:00)-Water Temperature (C)]]*OO[[#This Row],[99]]</f>
        <v>3.2452316192074998E-8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7.7078843034816447E-34</v>
      </c>
      <c r="H153" s="10">
        <f>3/24*OO[[#This Row],[64 (26JUN1985 21:00:00)-Water Temperature (C)]]*OO[[#This Row],[6]]/SUM(OO[6])</f>
        <v>2.8662902481036005E-22</v>
      </c>
      <c r="I153" s="10">
        <f>3/24*OO[[#This Row],[65 (27JUN1985 00:00:00)-Water Temperature (C)]]*OO[[#This Row],[7]]/SUM(OO[7])</f>
        <v>9.4710856943102833E-11</v>
      </c>
      <c r="J153" s="10">
        <f>3/24*OO[[#This Row],[66 (27JUN1985 03:00:00)-Water Temperature (C)]]*OO[[#This Row],[8]]/SUM(OO[8])</f>
        <v>3.867039768224561E-6</v>
      </c>
      <c r="K153" s="10">
        <f>3/24*OO[[#This Row],[67 (27JUN1985 06:00:00)-Water Temperature (C)]]*OO[[#This Row],[9]]/SUM(OO[9])</f>
        <v>7.8684367654980345E-4</v>
      </c>
      <c r="L153" s="10">
        <f>3/24*OO[[#This Row],[68 (27JUN1985 09:00:00)-Water Temperature (C)]]*OO[[#This Row],[10]]/SUM(OO[10])</f>
        <v>1.5482301163595644E-2</v>
      </c>
      <c r="M153" s="10">
        <f>3/24*OO[[#This Row],[69 (27JUN1985 12:00:00)-Water Temperature (C)]]*OO[[#This Row],[11]]/SUM(OO[11])</f>
        <v>6.2671560297627688E-2</v>
      </c>
      <c r="N153" s="10">
        <f>3/24*OO[[#This Row],[70 (27JUN1985 15:00:00)-Water Temperature (C)]]*OO[[#This Row],[12]]/SUM(OO[12])</f>
        <v>8.0636562425220076E-2</v>
      </c>
      <c r="O153" s="10">
        <f>3/24*OO[[#This Row],[71 (27JUN1985 18:00:00)-Water Temperature (C)]]*OO[[#This Row],[13]]/SUM(OO[13])</f>
        <v>4.3405131471387894E-2</v>
      </c>
      <c r="P153" s="10">
        <f>3/24*OO[[#This Row],[72 (27JUN1985 21:00:00)-Water Temperature (C)]]*OO[[#This Row],[14]]/SUM(OO[14])</f>
        <v>1.1605196129956294E-2</v>
      </c>
      <c r="Q153" s="10">
        <f>3/24*OO[[#This Row],[73 (28JUN1985 00:00:00)-Water Temperature (C)]]*OO[[#This Row],[15]]/SUM(OO[15])</f>
        <v>1.8697352317195047E-3</v>
      </c>
      <c r="R153" s="10">
        <f>3/24*OO[[#This Row],[74 (28JUN1985 03:00:00)-Water Temperature (C)]]*OO[[#This Row],[16]]/SUM(OO[16])</f>
        <v>2.433274032593184E-4</v>
      </c>
      <c r="S153" s="10">
        <f>3/24*OO[[#This Row],[75 (28JUN1985 06:00:00)-Water Temperature (C)]]*OO[[#This Row],[17]]/SUM(OO[17])</f>
        <v>5.8223293626266559E-5</v>
      </c>
      <c r="T153" s="10">
        <f>3/24*OO[[#This Row],[76 (28JUN1985 09:00:00)-Water Temperature (C)]]*OO[[#This Row],[18]]/SUM(OO[18])</f>
        <v>3.7116636578235554E-5</v>
      </c>
      <c r="U153" s="10">
        <f>3/24*OO[[#This Row],[77 (28JUN1985 12:00:00)-Water Temperature (C)]]*OO[[#This Row],[19]]/SUM(OO[19])</f>
        <v>3.2155104085925466E-5</v>
      </c>
      <c r="V153" s="10">
        <f>3/24000000*OO[[#This Row],[78 (28JUN1985 15:00:00)-Water Temperature (C)]]*OO[[#This Row],[20]]</f>
        <v>3.1224551038600001E-5</v>
      </c>
      <c r="W153" s="10">
        <f>3/24000000*OO[[#This Row],[79 (28JUN1985 18:00:00)-Water Temperature (C)]]*OO[[#This Row],[21]]</f>
        <v>3.2452259156800004E-5</v>
      </c>
      <c r="X153" s="10">
        <f>3/24000000*OO[[#This Row],[80 (28JUN1985 21:00:00)-Water Temperature (C)]]*OO[[#This Row],[22]]</f>
        <v>3.2520203594812505E-5</v>
      </c>
      <c r="Y153" s="10">
        <f>3/24000000*OO[[#This Row],[81 (29JUN1985 00:00:00)-Water Temperature (C)]]*OO[[#This Row],[23]]</f>
        <v>3.0635440347200002E-5</v>
      </c>
      <c r="Z153" s="10">
        <f>3/24000000*OO[[#This Row],[82 (29JUN1985 03:00:00)-Water Temperature (C)]]*OO[[#This Row],[24]]</f>
        <v>2.7085871319375001E-5</v>
      </c>
      <c r="AA153" s="10">
        <f>3/24000000*OO[[#This Row],[83 (29JUN1985 06:00:00)-Water Temperature (C)]]*OO[[#This Row],[25]]</f>
        <v>2.3247053234999999E-5</v>
      </c>
      <c r="AB153" s="10">
        <f>3/24000000*OO[[#This Row],[84 (29JUN1985 09:00:00)-Water Temperature (C)]]*OO[[#This Row],[26]]</f>
        <v>1.9859435968095E-5</v>
      </c>
      <c r="AC153" s="10">
        <f>3/24000000*OO[[#This Row],[85 (29JUN1985 12:00:00)-Water Temperature (C)]]*OO[[#This Row],[27]]</f>
        <v>1.7473709878040001E-5</v>
      </c>
      <c r="AD153" s="10">
        <f>3/24000000*OO[[#This Row],[86 (29JUN1985 15:00:00)-Water Temperature (C)]]*OO[[#This Row],[28]]</f>
        <v>1.5748088875868747E-5</v>
      </c>
      <c r="AE153" s="10">
        <f>3/24000000*OO[[#This Row],[88 (29JUN1985 21:00:00)-Water Temperature (C)]]*OO[[#This Row],[30]]</f>
        <v>1.2919643110467499E-5</v>
      </c>
      <c r="AF153" s="10">
        <f>3/24000000*OO[[#This Row],[88 (29JUN1985 21:00:00)-Water Temperature (C)]]*OO[[#This Row],[30]]</f>
        <v>1.2919643110467499E-5</v>
      </c>
      <c r="AG153" s="10">
        <f>3/24000000*OO[[#This Row],[89 (30JUN1985 00:00:00)-Water Temperature (C)]]*OO[[#This Row],[31]]</f>
        <v>1.1470593282938751E-5</v>
      </c>
      <c r="AH153" s="10">
        <f>3/24000000*OO[[#This Row],[90 (30JUN1985 03:00:00)-Water Temperature (C)]]*OO[[#This Row],[32]]</f>
        <v>1.012488731458E-5</v>
      </c>
      <c r="AI153" s="10">
        <f>3/24000000*OO[[#This Row],[91 (30JUN1985 06:00:00)-Water Temperature (C)]]*OO[[#This Row],[33]]</f>
        <v>8.7993973820562498E-6</v>
      </c>
      <c r="AJ153" s="10">
        <f>3/24000000*OO[[#This Row],[92 (30JUN1985 09:00:00)-Water Temperature (C)]]*OO[[#This Row],[34]]</f>
        <v>7.8226838072624996E-6</v>
      </c>
      <c r="AK153" s="10">
        <f>3/24000000*OO[[#This Row],[93 (30JUN1985 12:00:00)-Water Temperature (C)]]*OO[[#This Row],[35]]</f>
        <v>6.9866326659E-6</v>
      </c>
      <c r="AL153" s="10">
        <f>3/24000000*OO[[#This Row],[94 (30JUN1985 15:00:00)-Water Temperature (C)]]*OO[[#This Row],[36]]</f>
        <v>6.3063235457999992E-6</v>
      </c>
      <c r="AM153" s="10">
        <f>3/24000000*OO[[#This Row],[95 (30JUN1985 18:00:00)-Water Temperature (C)]]*OO[[#This Row],[37]]</f>
        <v>5.8527790314525002E-6</v>
      </c>
      <c r="AN153" s="10">
        <f>3/24000000*OO[[#This Row],[96 (30JUN1985 21:00:00)-Water Temperature (C)]]*OO[[#This Row],[38]]</f>
        <v>5.3270310259999997E-6</v>
      </c>
      <c r="AO153" s="10">
        <f>3/24000000*OO[[#This Row],[97 (01JUL1985 00:00:00)-Water Temperature (C)]]*OO[[#This Row],[39]]</f>
        <v>4.7035261596262501E-6</v>
      </c>
      <c r="AP153" s="10">
        <f>3/24000000*OO[[#This Row],[98 (01JUL1985 03:00:00)-Water Temperature (C)]]*OO[[#This Row],[40]]</f>
        <v>4.1361956360399996E-6</v>
      </c>
      <c r="AQ153" s="10">
        <f>3/24000000*OO[[#This Row],[99 (01JUL1985 06:00:00)-Water Temperature (C)]]*OO[[#This Row],[41]]</f>
        <v>3.60305896876E-6</v>
      </c>
      <c r="AR153" s="10">
        <f>3/24000000*OO[[#This Row],[100 (01JUL1985 09:00:00)-Water Temperature (C)]]*OO[[#This Row],[42]]</f>
        <v>3.2613446203799998E-6</v>
      </c>
      <c r="AS153" s="10">
        <f>3/24000000*OO[[#This Row],[101 (01JUL1985 12:00:00)-Water Temperature (C)]]*OO[[#This Row],[43]]</f>
        <v>2.9762147050049999E-6</v>
      </c>
      <c r="AT153" s="10">
        <f>3/24000000*OO[[#This Row],[102 (01JUL1985 15:00:00)-Water Temperature (C)]]*OO[[#This Row],[44]]</f>
        <v>2.7282077795774998E-6</v>
      </c>
      <c r="AU153" s="10">
        <f>3/24000000*OO[[#This Row],[103 (01JUL1985 18:00:00)-Water Temperature (C)]]*OO[[#This Row],[45]]</f>
        <v>2.5048296219474999E-6</v>
      </c>
      <c r="AV153" s="10">
        <f>3/24000000*OO[[#This Row],[104 (01JUL1985 21:00:00)-Water Temperature (C)]]*OO[[#This Row],[46]]</f>
        <v>2.2281534615339998E-6</v>
      </c>
      <c r="AW153" s="10">
        <f>3/24000000*OO[[#This Row],[105 (02JUL1985 00:00:00)-Water Temperature (C)]]*OO[[#This Row],[47]]</f>
        <v>1.9113411379725E-6</v>
      </c>
      <c r="AX153" s="10">
        <f>3/24000000*OO[[#This Row],[106 (02JUL1985 03:00:00)-Water Temperature (C)]]*OO[[#This Row],[48]]</f>
        <v>1.6021468720882499E-6</v>
      </c>
      <c r="AY153" s="10">
        <f>3/24000000*OO[[#This Row],[107 (02JUL1985 06:00:00)-Water Temperature (C)]]*OO[[#This Row],[49]]</f>
        <v>1.31001058336575E-6</v>
      </c>
      <c r="AZ153" s="10">
        <f>3/24000000*OO[[#This Row],[108 (02JUL1985 09:00:00)-Water Temperature (C)]]*OO[[#This Row],[50]]</f>
        <v>1.1076799284494999E-6</v>
      </c>
      <c r="BA153" s="10">
        <f>3/24000000*OO[[#This Row],[109 (02JUL1985 12:00:00)-Water Temperature (C)]]*OO[[#This Row],[51]]</f>
        <v>9.5207731922100006E-7</v>
      </c>
      <c r="BB153" s="10">
        <f>3/24000000*OO[[#This Row],[110 (02JUL1985 15:00:00)-Water Temperature (C)]]*OO[[#This Row],[52]]</f>
        <v>8.3926028805749998E-7</v>
      </c>
      <c r="BC153" s="10">
        <f>3/24000000*OO[[#This Row],[111 (02JUL1985 18:00:00)-Water Temperature (C)]]*OO[[#This Row],[53]]</f>
        <v>7.5287337653412501E-7</v>
      </c>
      <c r="BD153" s="10">
        <f>3/24000000*OO[[#This Row],[112 (02JUL1985 21:00:00)-Water Temperature (C)]]*OO[[#This Row],[54]]</f>
        <v>6.6748756942875005E-7</v>
      </c>
      <c r="BE153" s="10">
        <f>3/24000000*OO[[#This Row],[113 (03JUL1985 00:00:00)-Water Temperature (C)]]*OO[[#This Row],[55]]</f>
        <v>5.7128487837574999E-7</v>
      </c>
      <c r="BF153" s="10">
        <f>3/24000000*OO[[#This Row],[114 (03JUL1985 03:00:00)-Water Temperature (C)]]*OO[[#This Row],[56]]</f>
        <v>4.7027871906000001E-7</v>
      </c>
      <c r="BG153" s="10">
        <f>3/24000000*OO[[#This Row],[115 (03JUL1985 06:00:00)-Water Temperature (C)]]*OO[[#This Row],[57]]</f>
        <v>3.6659450305312504E-7</v>
      </c>
      <c r="BH153" s="10">
        <f>3/24000000*OO[[#This Row],[116 (03JUL1985 09:00:00)-Water Temperature (C)]]*OO[[#This Row],[58]]</f>
        <v>2.8473044626200001E-7</v>
      </c>
      <c r="BI153" s="10">
        <f>3/24000000*OO[[#This Row],[117 (03JUL1985 12:00:00)-Water Temperature (C)]]*OO[[#This Row],[59]]</f>
        <v>2.1587842324152503E-7</v>
      </c>
      <c r="BJ153" s="10">
        <f>3/24000000*OO[[#This Row],[118 (03JUL1985 15:00:00)-Water Temperature (C)]]*OO[[#This Row],[60]]</f>
        <v>1.7502927060434999E-7</v>
      </c>
      <c r="BK153" s="10">
        <f>3/24000000*OO[[#This Row],[119 (03JUL1985 18:00:00)-Water Temperature (C)]]*OO[[#This Row],[61]]</f>
        <v>1.487233971888E-7</v>
      </c>
      <c r="BL153" s="10">
        <f>3/24000000*OO[[#This Row],[120 (03JUL1985 21:00:00)-Water Temperature (C)]]*OO[[#This Row],[62]]</f>
        <v>1.2953564401960001E-7</v>
      </c>
      <c r="BM153" s="10">
        <f>3/24000000*OO[[#This Row],[121 (04JUL1985 00:00:00)-Water Temperature (C)]]*OO[[#This Row],[63]]</f>
        <v>1.1435580988571249E-7</v>
      </c>
      <c r="BN153" s="10">
        <f>3/24000000*OO[[#This Row],[122 (04JUL1985 03:00:00)-Water Temperature (C)]]*OO[[#This Row],[64]]</f>
        <v>1.0107463719325E-7</v>
      </c>
      <c r="BO153" s="10">
        <f>3/24000000*OO[[#This Row],[123 (04JUL1985 06:00:00)-Water Temperature (C)]]*OO[[#This Row],[65]]</f>
        <v>8.9311922569950002E-8</v>
      </c>
      <c r="BP153" s="10">
        <f>3/24000000*OO[[#This Row],[124 (04JUL1985 09:00:00)-Water Temperature (C)]]*OO[[#This Row],[66]]</f>
        <v>8.2622080389562505E-8</v>
      </c>
      <c r="BQ153" s="10">
        <f>3/24000000*OO[[#This Row],[125 (04JUL1985 12:00:00)-Water Temperature (C)]]*OO[[#This Row],[67]]</f>
        <v>7.7381745060749996E-8</v>
      </c>
      <c r="BR153" s="10">
        <f>3/24000000*OO[[#This Row],[126 (04JUL1985 15:00:00)-Water Temperature (C)]]*OO[[#This Row],[68]]</f>
        <v>7.3231765771499987E-8</v>
      </c>
      <c r="BS153" s="10">
        <f>3/24000000*OO[[#This Row],[127 (04JUL1985 18:00:00)-Water Temperature (C)]]*OO[[#This Row],[69]]</f>
        <v>6.99660448893875E-8</v>
      </c>
      <c r="BT153" s="10">
        <f>3/24000000*OO[[#This Row],[128 (04JUL1985 21:00:00)-Water Temperature (C)]]*OO[[#This Row],[70]]</f>
        <v>6.5596995090550003E-8</v>
      </c>
      <c r="BU153" s="10">
        <f>3/24000000*OO[[#This Row],[129 (05JUL1985 00:00:00)-Water Temperature (C)]]*OO[[#This Row],[71]]</f>
        <v>5.9762220542837495E-8</v>
      </c>
      <c r="BV153" s="10">
        <f>3/24000000*OO[[#This Row],[130 (05JUL1985 03:00:00)-Water Temperature (C)]]*OO[[#This Row],[72]]</f>
        <v>5.3171344662624998E-8</v>
      </c>
      <c r="BW153" s="10">
        <f>3/24000000*OO[[#This Row],[131 (05JUL1985 06:00:00)-Water Temperature (C)]]*OO[[#This Row],[73]]</f>
        <v>4.5572029303124999E-8</v>
      </c>
      <c r="BX153" s="10">
        <f>3/24000000*OO[[#This Row],[132 (05JUL1985 09:00:00)-Water Temperature (C)]]*OO[[#This Row],[74]]</f>
        <v>3.9457280539125E-8</v>
      </c>
      <c r="BY153" s="10">
        <f>3/24000000*OO[[#This Row],[133 (05JUL1985 12:00:00)-Water Temperature (C)]]*OO[[#This Row],[75]]</f>
        <v>3.4694891003999996E-8</v>
      </c>
      <c r="BZ153" s="10">
        <f>3/24000000*OO[[#This Row],[134 (05JUL1985 15:00:00)-Water Temperature (C)]]*OO[[#This Row],[76]]</f>
        <v>3.1178892085949991E-8</v>
      </c>
      <c r="CA153" s="10">
        <f>3/24000000*OO[[#This Row],[135 (05JUL1985 18:00:00)-Water Temperature (C)]]*OO[[#This Row],[77]]</f>
        <v>2.91227770708875E-8</v>
      </c>
      <c r="CB153" s="10">
        <f>3/24000000*OO[[#This Row],[136 (05JUL1985 21:00:00)-Water Temperature (C)]]*OO[[#This Row],[78]]</f>
        <v>2.7947675845399999E-8</v>
      </c>
      <c r="CC153" s="10">
        <f>3/24000000*OO[[#This Row],[137 (06JUL1985 00:00:00)-Water Temperature (C)]]*OO[[#This Row],[79]]</f>
        <v>2.820977882955E-8</v>
      </c>
      <c r="CD153" s="10">
        <f>3/24000000*OO[[#This Row],[138 (06JUL1985 03:00:00)-Water Temperature (C)]]*OO[[#This Row],[80]]</f>
        <v>2.9828740770062499E-8</v>
      </c>
      <c r="CE153" s="10">
        <f>3/24000000*OO[[#This Row],[139 (06JUL1985 06:00:00)-Water Temperature (C)]]*OO[[#This Row],[81]]</f>
        <v>3.21911726307E-8</v>
      </c>
      <c r="CF153" s="10">
        <f>3/24000000*OO[[#This Row],[140 (06JUL1985 09:00:00)-Water Temperature (C)]]*OO[[#This Row],[82]]</f>
        <v>3.5127238167599998E-8</v>
      </c>
      <c r="CG153" s="10">
        <f>3/24000000*OO[[#This Row],[141 (06JUL1985 12:00:00)-Water Temperature (C)]]*OO[[#This Row],[83]]</f>
        <v>3.72473124067E-8</v>
      </c>
      <c r="CH153" s="10">
        <f>3/24000000*OO[[#This Row],[142 (06JUL1985 15:00:00)-Water Temperature (C)]]*OO[[#This Row],[84]]</f>
        <v>3.8520385546949996E-8</v>
      </c>
      <c r="CI153" s="10">
        <f>3/24000000*OO[[#This Row],[143 (06JUL1985 18:00:00)-Water Temperature (C)]]*OO[[#This Row],[85]]</f>
        <v>3.8740680851562502E-8</v>
      </c>
      <c r="CJ153" s="10">
        <f>3/24000000*OO[[#This Row],[144 (06JUL1985 21:00:00)-Water Temperature (C)]]*OO[[#This Row],[86]]</f>
        <v>3.7751237371649997E-8</v>
      </c>
      <c r="CK153" s="10">
        <f>3/24000000*OO[[#This Row],[145 (07JUL1985 00:00:00)-Water Temperature (C)]]*OO[[#This Row],[87]]</f>
        <v>3.5444911324500002E-8</v>
      </c>
      <c r="CL153" s="10">
        <f>3/24000000*OO[[#This Row],[146 (07JUL1985 03:00:00)-Water Temperature (C)]]*OO[[#This Row],[88]]</f>
        <v>3.3086378476499996E-8</v>
      </c>
      <c r="CM153" s="10">
        <f>3/24000000*OO[[#This Row],[147 (07JUL1985 06:00:00)-Water Temperature (C)]]*OO[[#This Row],[89]]</f>
        <v>3.0501147421875003E-8</v>
      </c>
      <c r="CN153" s="10">
        <f>3/24000000*OO[[#This Row],[148 (07JUL1985 09:00:00)-Water Temperature (C)]]*OO[[#This Row],[90]]</f>
        <v>2.8458796139312503E-8</v>
      </c>
      <c r="CO153" s="10">
        <f>3/24000000*OO[[#This Row],[149 (07JUL1985 12:00:00)-Water Temperature (C)]]*OO[[#This Row],[91]]</f>
        <v>2.7009316015824996E-8</v>
      </c>
      <c r="CP153" s="10">
        <f>3/24000000*OO[[#This Row],[150 (07JUL1985 15:00:00)-Water Temperature (C)]]*OO[[#This Row],[92]]</f>
        <v>2.7009316015824996E-8</v>
      </c>
      <c r="CQ153" s="10">
        <f>3/24000000*OO[[#This Row],[151 (07JUL1985 18:00:00)-Water Temperature (C)]]*OO[[#This Row],[93]]</f>
        <v>2.7009316015824996E-8</v>
      </c>
      <c r="CR153" s="10">
        <f>3/24000000*OO[[#This Row],[152 (07JUL1985 21:00:00)-Water Temperature (C)]]*OO[[#This Row],[94]]</f>
        <v>2.7009316015824996E-8</v>
      </c>
      <c r="CS153" s="10">
        <f>3/24000000*OO[[#This Row],[153 (08JUL1985 00:00:00)-Water Temperature (C)]]*OO[[#This Row],[95]]</f>
        <v>2.7009316015824996E-8</v>
      </c>
      <c r="CT153" s="10">
        <f>3/24000000*OO[[#This Row],[154 (08JUL1985 03:00:00)-Water Temperature (C)]]*OO[[#This Row],[96]]</f>
        <v>2.7009316015824996E-8</v>
      </c>
      <c r="CU153" s="10">
        <f>3/24000000*OO[[#This Row],[155 (08JUL1985 06:00:00)-Water Temperature (C)]]*OO[[#This Row],[97]]</f>
        <v>2.7009316015824996E-8</v>
      </c>
      <c r="CV153" s="10">
        <f>3/24000000*OO[[#This Row],[156 (08JUL1985 09:00:00)-Water Temperature (C)]]*OO[[#This Row],[98]]</f>
        <v>2.7009316015824996E-8</v>
      </c>
      <c r="CW153" s="10">
        <f>3/24000000*OO[[#This Row],[157 (08JUL1985 12:00:00)-Water Temperature (C)]]*OO[[#This Row],[99]]</f>
        <v>2.7009316015824996E-8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1.0295474348616803E-34</v>
      </c>
      <c r="H154" s="10">
        <f>3/24*OO[[#This Row],[64 (26JUN1985 21:00:00)-Water Temperature (C)]]*OO[[#This Row],[6]]/SUM(OO[6])</f>
        <v>3.7582256581282576E-23</v>
      </c>
      <c r="I154" s="10">
        <f>3/24*OO[[#This Row],[65 (27JUN1985 00:00:00)-Water Temperature (C)]]*OO[[#This Row],[7]]/SUM(OO[7])</f>
        <v>2.0565006808960046E-11</v>
      </c>
      <c r="J154" s="10">
        <f>3/24*OO[[#This Row],[66 (27JUN1985 03:00:00)-Water Temperature (C)]]*OO[[#This Row],[8]]/SUM(OO[8])</f>
        <v>1.8768617666263069E-6</v>
      </c>
      <c r="K154" s="10">
        <f>3/24*OO[[#This Row],[67 (27JUN1985 06:00:00)-Water Temperature (C)]]*OO[[#This Row],[9]]/SUM(OO[9])</f>
        <v>4.5888313799336428E-4</v>
      </c>
      <c r="L154" s="10">
        <f>3/24*OO[[#This Row],[68 (27JUN1985 09:00:00)-Water Temperature (C)]]*OO[[#This Row],[10]]/SUM(OO[10])</f>
        <v>1.018024149857473E-2</v>
      </c>
      <c r="M154" s="10">
        <f>3/24*OO[[#This Row],[69 (27JUN1985 12:00:00)-Water Temperature (C)]]*OO[[#This Row],[11]]/SUM(OO[11])</f>
        <v>4.4990743606457183E-2</v>
      </c>
      <c r="N154" s="10">
        <f>3/24*OO[[#This Row],[70 (27JUN1985 15:00:00)-Water Temperature (C)]]*OO[[#This Row],[12]]/SUM(OO[12])</f>
        <v>6.1881671111472074E-2</v>
      </c>
      <c r="O154" s="10">
        <f>3/24*OO[[#This Row],[71 (27JUN1985 18:00:00)-Water Temperature (C)]]*OO[[#This Row],[13]]/SUM(OO[13])</f>
        <v>3.5186438712829941E-2</v>
      </c>
      <c r="P154" s="10">
        <f>3/24*OO[[#This Row],[72 (27JUN1985 21:00:00)-Water Temperature (C)]]*OO[[#This Row],[14]]/SUM(OO[14])</f>
        <v>9.8258763665616915E-3</v>
      </c>
      <c r="Q154" s="10">
        <f>3/24*OO[[#This Row],[73 (28JUN1985 00:00:00)-Water Temperature (C)]]*OO[[#This Row],[15]]/SUM(OO[15])</f>
        <v>1.633484017100497E-3</v>
      </c>
      <c r="R154" s="10">
        <f>3/24*OO[[#This Row],[74 (28JUN1985 03:00:00)-Water Temperature (C)]]*OO[[#This Row],[16]]/SUM(OO[16])</f>
        <v>2.1275229666224287E-4</v>
      </c>
      <c r="S154" s="10">
        <f>3/24*OO[[#This Row],[75 (28JUN1985 06:00:00)-Water Temperature (C)]]*OO[[#This Row],[17]]/SUM(OO[17])</f>
        <v>4.7488158721278494E-5</v>
      </c>
      <c r="T154" s="10">
        <f>3/24*OO[[#This Row],[76 (28JUN1985 09:00:00)-Water Temperature (C)]]*OO[[#This Row],[18]]/SUM(OO[18])</f>
        <v>2.9213650272528149E-5</v>
      </c>
      <c r="U154" s="10">
        <f>3/24*OO[[#This Row],[77 (28JUN1985 12:00:00)-Water Temperature (C)]]*OO[[#This Row],[19]]/SUM(OO[19])</f>
        <v>2.5137423747699243E-5</v>
      </c>
      <c r="V154" s="10">
        <f>3/24000000*OO[[#This Row],[78 (28JUN1985 15:00:00)-Water Temperature (C)]]*OO[[#This Row],[20]]</f>
        <v>2.4280802586600001E-5</v>
      </c>
      <c r="W154" s="10">
        <f>3/24000000*OO[[#This Row],[79 (28JUN1985 18:00:00)-Water Temperature (C)]]*OO[[#This Row],[21]]</f>
        <v>2.52300369219E-5</v>
      </c>
      <c r="X154" s="10">
        <f>3/24000000*OO[[#This Row],[80 (28JUN1985 21:00:00)-Water Temperature (C)]]*OO[[#This Row],[22]]</f>
        <v>2.5396588045412503E-5</v>
      </c>
      <c r="Y154" s="10">
        <f>3/24000000*OO[[#This Row],[81 (29JUN1985 00:00:00)-Water Temperature (C)]]*OO[[#This Row],[23]]</f>
        <v>2.40783154465875E-5</v>
      </c>
      <c r="Z154" s="10">
        <f>3/24000000*OO[[#This Row],[82 (29JUN1985 03:00:00)-Water Temperature (C)]]*OO[[#This Row],[24]]</f>
        <v>2.1416004185324995E-5</v>
      </c>
      <c r="AA154" s="10">
        <f>3/24000000*OO[[#This Row],[83 (29JUN1985 06:00:00)-Water Temperature (C)]]*OO[[#This Row],[25]]</f>
        <v>1.83069005414425E-5</v>
      </c>
      <c r="AB154" s="10">
        <f>3/24000000*OO[[#This Row],[84 (29JUN1985 09:00:00)-Water Temperature (C)]]*OO[[#This Row],[26]]</f>
        <v>1.5556497345686249E-5</v>
      </c>
      <c r="AC154" s="10">
        <f>3/24000000*OO[[#This Row],[85 (29JUN1985 12:00:00)-Water Temperature (C)]]*OO[[#This Row],[27]]</f>
        <v>1.3605442663559999E-5</v>
      </c>
      <c r="AD154" s="10">
        <f>3/24000000*OO[[#This Row],[86 (29JUN1985 15:00:00)-Water Temperature (C)]]*OO[[#This Row],[28]]</f>
        <v>1.2237570496327499E-5</v>
      </c>
      <c r="AE154" s="10">
        <f>3/24000000*OO[[#This Row],[88 (29JUN1985 21:00:00)-Water Temperature (C)]]*OO[[#This Row],[30]]</f>
        <v>1.000589537246625E-5</v>
      </c>
      <c r="AF154" s="10">
        <f>3/24000000*OO[[#This Row],[88 (29JUN1985 21:00:00)-Water Temperature (C)]]*OO[[#This Row],[30]]</f>
        <v>1.000589537246625E-5</v>
      </c>
      <c r="AG154" s="10">
        <f>3/24000000*OO[[#This Row],[89 (30JUN1985 00:00:00)-Water Temperature (C)]]*OO[[#This Row],[31]]</f>
        <v>8.8694646438674991E-6</v>
      </c>
      <c r="AH154" s="10">
        <f>3/24000000*OO[[#This Row],[90 (30JUN1985 03:00:00)-Water Temperature (C)]]*OO[[#This Row],[32]]</f>
        <v>7.8238190840249991E-6</v>
      </c>
      <c r="AI154" s="10">
        <f>3/24000000*OO[[#This Row],[91 (30JUN1985 06:00:00)-Water Temperature (C)]]*OO[[#This Row],[33]]</f>
        <v>6.7948968198299995E-6</v>
      </c>
      <c r="AJ154" s="10">
        <f>3/24000000*OO[[#This Row],[92 (30JUN1985 09:00:00)-Water Temperature (C)]]*OO[[#This Row],[34]]</f>
        <v>6.0410512397812493E-6</v>
      </c>
      <c r="AK154" s="10">
        <f>3/24000000*OO[[#This Row],[93 (30JUN1985 12:00:00)-Water Temperature (C)]]*OO[[#This Row],[35]]</f>
        <v>5.3953169201124997E-6</v>
      </c>
      <c r="AL154" s="10">
        <f>3/24000000*OO[[#This Row],[94 (30JUN1985 15:00:00)-Water Temperature (C)]]*OO[[#This Row],[36]]</f>
        <v>4.8631839832124997E-6</v>
      </c>
      <c r="AM154" s="10">
        <f>3/24000000*OO[[#This Row],[95 (30JUN1985 18:00:00)-Water Temperature (C)]]*OO[[#This Row],[37]]</f>
        <v>4.5088991778074994E-6</v>
      </c>
      <c r="AN154" s="10">
        <f>3/24000000*OO[[#This Row],[96 (30JUN1985 21:00:00)-Water Temperature (C)]]*OO[[#This Row],[38]]</f>
        <v>4.1079110348737502E-6</v>
      </c>
      <c r="AO154" s="10">
        <f>3/24000000*OO[[#This Row],[97 (01JUL1985 00:00:00)-Water Temperature (C)]]*OO[[#This Row],[39]]</f>
        <v>3.6268185565662493E-6</v>
      </c>
      <c r="AP154" s="10">
        <f>3/24000000*OO[[#This Row],[98 (01JUL1985 03:00:00)-Water Temperature (C)]]*OO[[#This Row],[40]]</f>
        <v>3.1919304520349996E-6</v>
      </c>
      <c r="AQ154" s="10">
        <f>3/24000000*OO[[#This Row],[99 (01JUL1985 06:00:00)-Water Temperature (C)]]*OO[[#This Row],[41]]</f>
        <v>2.7833117611025002E-6</v>
      </c>
      <c r="AR154" s="10">
        <f>3/24000000*OO[[#This Row],[100 (01JUL1985 09:00:00)-Water Temperature (C)]]*OO[[#This Row],[42]]</f>
        <v>2.5181283767612498E-6</v>
      </c>
      <c r="AS154" s="10">
        <f>3/24000000*OO[[#This Row],[101 (01JUL1985 12:00:00)-Water Temperature (C)]]*OO[[#This Row],[43]]</f>
        <v>2.2995752480399998E-6</v>
      </c>
      <c r="AT154" s="10">
        <f>3/24000000*OO[[#This Row],[102 (01JUL1985 15:00:00)-Water Temperature (C)]]*OO[[#This Row],[44]]</f>
        <v>2.1080744927392501E-6</v>
      </c>
      <c r="AU154" s="10">
        <f>3/24000000*OO[[#This Row],[103 (01JUL1985 18:00:00)-Water Temperature (C)]]*OO[[#This Row],[45]]</f>
        <v>1.9360857110262499E-6</v>
      </c>
      <c r="AV154" s="10">
        <f>3/24000000*OO[[#This Row],[104 (01JUL1985 21:00:00)-Water Temperature (C)]]*OO[[#This Row],[46]]</f>
        <v>1.7245908615887501E-6</v>
      </c>
      <c r="AW154" s="10">
        <f>3/24000000*OO[[#This Row],[105 (02JUL1985 00:00:00)-Water Temperature (C)]]*OO[[#This Row],[47]]</f>
        <v>1.48235678319025E-6</v>
      </c>
      <c r="AX154" s="10">
        <f>3/24000000*OO[[#This Row],[106 (02JUL1985 03:00:00)-Water Temperature (C)]]*OO[[#This Row],[48]]</f>
        <v>1.2464935745968749E-6</v>
      </c>
      <c r="AY154" s="10">
        <f>3/24000000*OO[[#This Row],[107 (02JUL1985 06:00:00)-Water Temperature (C)]]*OO[[#This Row],[49]]</f>
        <v>1.0215205387233749E-6</v>
      </c>
      <c r="AZ154" s="10">
        <f>3/24000000*OO[[#This Row],[108 (02JUL1985 09:00:00)-Water Temperature (C)]]*OO[[#This Row],[50]]</f>
        <v>8.6387058873999999E-7</v>
      </c>
      <c r="BA154" s="10">
        <f>3/24000000*OO[[#This Row],[109 (02JUL1985 12:00:00)-Water Temperature (C)]]*OO[[#This Row],[51]]</f>
        <v>7.4219458230224995E-7</v>
      </c>
      <c r="BB154" s="10">
        <f>3/24000000*OO[[#This Row],[110 (02JUL1985 15:00:00)-Water Temperature (C)]]*OO[[#This Row],[52]]</f>
        <v>6.5302648658462487E-7</v>
      </c>
      <c r="BC154" s="10">
        <f>3/24000000*OO[[#This Row],[111 (02JUL1985 18:00:00)-Water Temperature (C)]]*OO[[#This Row],[53]]</f>
        <v>5.8473433723599993E-7</v>
      </c>
      <c r="BD154" s="10">
        <f>3/24000000*OO[[#This Row],[112 (02JUL1985 21:00:00)-Water Temperature (C)]]*OO[[#This Row],[54]]</f>
        <v>5.1840241009725001E-7</v>
      </c>
      <c r="BE154" s="10">
        <f>3/24000000*OO[[#This Row],[113 (03JUL1985 00:00:00)-Water Temperature (C)]]*OO[[#This Row],[55]]</f>
        <v>4.4458549704900002E-7</v>
      </c>
      <c r="BF154" s="10">
        <f>3/24000000*OO[[#This Row],[114 (03JUL1985 03:00:00)-Water Temperature (C)]]*OO[[#This Row],[56]]</f>
        <v>3.67630784322E-7</v>
      </c>
      <c r="BG154" s="10">
        <f>3/24000000*OO[[#This Row],[115 (03JUL1985 06:00:00)-Water Temperature (C)]]*OO[[#This Row],[57]]</f>
        <v>2.8795053382499999E-7</v>
      </c>
      <c r="BH154" s="10">
        <f>3/24000000*OO[[#This Row],[116 (03JUL1985 09:00:00)-Water Temperature (C)]]*OO[[#This Row],[58]]</f>
        <v>2.2407574091565001E-7</v>
      </c>
      <c r="BI154" s="10">
        <f>3/24000000*OO[[#This Row],[117 (03JUL1985 12:00:00)-Water Temperature (C)]]*OO[[#This Row],[59]]</f>
        <v>1.6977718576743748E-7</v>
      </c>
      <c r="BJ154" s="10">
        <f>3/24000000*OO[[#This Row],[118 (03JUL1985 15:00:00)-Water Temperature (C)]]*OO[[#This Row],[60]]</f>
        <v>1.3701427352421249E-7</v>
      </c>
      <c r="BK154" s="10">
        <f>3/24000000*OO[[#This Row],[119 (03JUL1985 18:00:00)-Water Temperature (C)]]*OO[[#This Row],[61]]</f>
        <v>1.1599096401255002E-7</v>
      </c>
      <c r="BL154" s="10">
        <f>3/24000000*OO[[#This Row],[120 (03JUL1985 21:00:00)-Water Temperature (C)]]*OO[[#This Row],[62]]</f>
        <v>1.0068316870560001E-7</v>
      </c>
      <c r="BM154" s="10">
        <f>3/24000000*OO[[#This Row],[121 (04JUL1985 00:00:00)-Water Temperature (C)]]*OO[[#This Row],[63]]</f>
        <v>8.8728297013124991E-8</v>
      </c>
      <c r="BN154" s="10">
        <f>3/24000000*OO[[#This Row],[122 (04JUL1985 03:00:00)-Water Temperature (C)]]*OO[[#This Row],[64]]</f>
        <v>7.8461081671612496E-8</v>
      </c>
      <c r="BO154" s="10">
        <f>3/24000000*OO[[#This Row],[123 (04JUL1985 06:00:00)-Water Temperature (C)]]*OO[[#This Row],[65]]</f>
        <v>6.9379369529112488E-8</v>
      </c>
      <c r="BP154" s="10">
        <f>3/24000000*OO[[#This Row],[124 (04JUL1985 09:00:00)-Water Temperature (C)]]*OO[[#This Row],[66]]</f>
        <v>6.415357998356251E-8</v>
      </c>
      <c r="BQ154" s="10">
        <f>3/24000000*OO[[#This Row],[125 (04JUL1985 12:00:00)-Water Temperature (C)]]*OO[[#This Row],[67]]</f>
        <v>6.008659574389999E-8</v>
      </c>
      <c r="BR154" s="10">
        <f>3/24000000*OO[[#This Row],[126 (04JUL1985 15:00:00)-Water Temperature (C)]]*OO[[#This Row],[68]]</f>
        <v>5.6795491128749995E-8</v>
      </c>
      <c r="BS154" s="10">
        <f>3/24000000*OO[[#This Row],[127 (04JUL1985 18:00:00)-Water Temperature (C)]]*OO[[#This Row],[69]]</f>
        <v>5.4189318478375004E-8</v>
      </c>
      <c r="BT154" s="10">
        <f>3/24000000*OO[[#This Row],[128 (04JUL1985 21:00:00)-Water Temperature (C)]]*OO[[#This Row],[70]]</f>
        <v>5.0781500788999997E-8</v>
      </c>
      <c r="BU154" s="10">
        <f>3/24000000*OO[[#This Row],[129 (05JUL1985 00:00:00)-Water Temperature (C)]]*OO[[#This Row],[71]]</f>
        <v>4.6293920232500001E-8</v>
      </c>
      <c r="BV154" s="10">
        <f>3/24000000*OO[[#This Row],[130 (05JUL1985 03:00:00)-Water Temperature (C)]]*OO[[#This Row],[72]]</f>
        <v>4.1297394114275004E-8</v>
      </c>
      <c r="BW154" s="10">
        <f>3/24000000*OO[[#This Row],[131 (05JUL1985 06:00:00)-Water Temperature (C)]]*OO[[#This Row],[73]]</f>
        <v>3.5505714196949998E-8</v>
      </c>
      <c r="BX154" s="10">
        <f>3/24000000*OO[[#This Row],[132 (05JUL1985 09:00:00)-Water Temperature (C)]]*OO[[#This Row],[74]]</f>
        <v>3.0741582711174994E-8</v>
      </c>
      <c r="BY154" s="10">
        <f>3/24000000*OO[[#This Row],[133 (05JUL1985 12:00:00)-Water Temperature (C)]]*OO[[#This Row],[75]]</f>
        <v>2.6994940386749998E-8</v>
      </c>
      <c r="BZ154" s="10">
        <f>3/24000000*OO[[#This Row],[134 (05JUL1985 15:00:00)-Water Temperature (C)]]*OO[[#This Row],[76]]</f>
        <v>2.4177933068669998E-8</v>
      </c>
      <c r="CA154" s="10">
        <f>3/24000000*OO[[#This Row],[135 (05JUL1985 18:00:00)-Water Temperature (C)]]*OO[[#This Row],[77]]</f>
        <v>2.2513104700473753E-8</v>
      </c>
      <c r="CB154" s="10">
        <f>3/24000000*OO[[#This Row],[136 (05JUL1985 21:00:00)-Water Temperature (C)]]*OO[[#This Row],[78]]</f>
        <v>2.1519375827006249E-8</v>
      </c>
      <c r="CC154" s="10">
        <f>3/24000000*OO[[#This Row],[137 (06JUL1985 00:00:00)-Water Temperature (C)]]*OO[[#This Row],[79]]</f>
        <v>2.1614340725784998E-8</v>
      </c>
      <c r="CD154" s="10">
        <f>3/24000000*OO[[#This Row],[138 (06JUL1985 03:00:00)-Water Temperature (C)]]*OO[[#This Row],[80]]</f>
        <v>2.2786962213015001E-8</v>
      </c>
      <c r="CE154" s="10">
        <f>3/24000000*OO[[#This Row],[139 (06JUL1985 06:00:00)-Water Temperature (C)]]*OO[[#This Row],[81]]</f>
        <v>2.4604513984687499E-8</v>
      </c>
      <c r="CF154" s="10">
        <f>3/24000000*OO[[#This Row],[140 (06JUL1985 09:00:00)-Water Temperature (C)]]*OO[[#This Row],[82]]</f>
        <v>2.6920009783487498E-8</v>
      </c>
      <c r="CG154" s="10">
        <f>3/24000000*OO[[#This Row],[141 (06JUL1985 12:00:00)-Water Temperature (C)]]*OO[[#This Row],[83]]</f>
        <v>2.8640620807650004E-8</v>
      </c>
      <c r="CH154" s="10">
        <f>3/24000000*OO[[#This Row],[142 (06JUL1985 15:00:00)-Water Temperature (C)]]*OO[[#This Row],[84]]</f>
        <v>2.9681140489275001E-8</v>
      </c>
      <c r="CI154" s="10">
        <f>3/24000000*OO[[#This Row],[143 (06JUL1985 18:00:00)-Water Temperature (C)]]*OO[[#This Row],[85]]</f>
        <v>2.9887974228774997E-8</v>
      </c>
      <c r="CJ154" s="10">
        <f>3/24000000*OO[[#This Row],[144 (06JUL1985 21:00:00)-Water Temperature (C)]]*OO[[#This Row],[86]]</f>
        <v>2.9148199180000002E-8</v>
      </c>
      <c r="CK154" s="10">
        <f>3/24000000*OO[[#This Row],[145 (07JUL1985 00:00:00)-Water Temperature (C)]]*OO[[#This Row],[87]]</f>
        <v>2.7376539124512499E-8</v>
      </c>
      <c r="CL154" s="10">
        <f>3/24000000*OO[[#This Row],[146 (07JUL1985 03:00:00)-Water Temperature (C)]]*OO[[#This Row],[88]]</f>
        <v>2.5572247749525001E-8</v>
      </c>
      <c r="CM154" s="10">
        <f>3/24000000*OO[[#This Row],[147 (07JUL1985 06:00:00)-Water Temperature (C)]]*OO[[#This Row],[89]]</f>
        <v>2.3608117647599996E-8</v>
      </c>
      <c r="CN154" s="10">
        <f>3/24000000*OO[[#This Row],[148 (07JUL1985 09:00:00)-Water Temperature (C)]]*OO[[#This Row],[90]]</f>
        <v>2.2033332778662499E-8</v>
      </c>
      <c r="CO154" s="10">
        <f>3/24000000*OO[[#This Row],[149 (07JUL1985 12:00:00)-Water Temperature (C)]]*OO[[#This Row],[91]]</f>
        <v>2.090514299168125E-8</v>
      </c>
      <c r="CP154" s="10">
        <f>3/24000000*OO[[#This Row],[150 (07JUL1985 15:00:00)-Water Temperature (C)]]*OO[[#This Row],[92]]</f>
        <v>2.090514299168125E-8</v>
      </c>
      <c r="CQ154" s="10">
        <f>3/24000000*OO[[#This Row],[151 (07JUL1985 18:00:00)-Water Temperature (C)]]*OO[[#This Row],[93]]</f>
        <v>2.090514299168125E-8</v>
      </c>
      <c r="CR154" s="10">
        <f>3/24000000*OO[[#This Row],[152 (07JUL1985 21:00:00)-Water Temperature (C)]]*OO[[#This Row],[94]]</f>
        <v>2.090514299168125E-8</v>
      </c>
      <c r="CS154" s="10">
        <f>3/24000000*OO[[#This Row],[153 (08JUL1985 00:00:00)-Water Temperature (C)]]*OO[[#This Row],[95]]</f>
        <v>2.090514299168125E-8</v>
      </c>
      <c r="CT154" s="10">
        <f>3/24000000*OO[[#This Row],[154 (08JUL1985 03:00:00)-Water Temperature (C)]]*OO[[#This Row],[96]]</f>
        <v>2.090514299168125E-8</v>
      </c>
      <c r="CU154" s="10">
        <f>3/24000000*OO[[#This Row],[155 (08JUL1985 06:00:00)-Water Temperature (C)]]*OO[[#This Row],[97]]</f>
        <v>2.090514299168125E-8</v>
      </c>
      <c r="CV154" s="10">
        <f>3/24000000*OO[[#This Row],[156 (08JUL1985 09:00:00)-Water Temperature (C)]]*OO[[#This Row],[98]]</f>
        <v>2.090514299168125E-8</v>
      </c>
      <c r="CW154" s="10">
        <f>3/24000000*OO[[#This Row],[157 (08JUL1985 12:00:00)-Water Temperature (C)]]*OO[[#This Row],[99]]</f>
        <v>2.090514299168125E-8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1.5569110866070403E-35</v>
      </c>
      <c r="H155" s="10">
        <f>3/24*OO[[#This Row],[64 (26JUN1985 21:00:00)-Water Temperature (C)]]*OO[[#This Row],[6]]/SUM(OO[6])</f>
        <v>5.7418640734265246E-24</v>
      </c>
      <c r="I155" s="10">
        <f>3/24*OO[[#This Row],[65 (27JUN1985 00:00:00)-Water Temperature (C)]]*OO[[#This Row],[7]]/SUM(OO[7])</f>
        <v>4.5470847534708728E-12</v>
      </c>
      <c r="J155" s="10">
        <f>3/24*OO[[#This Row],[66 (27JUN1985 03:00:00)-Water Temperature (C)]]*OO[[#This Row],[8]]/SUM(OO[8])</f>
        <v>1.3204969320649187E-6</v>
      </c>
      <c r="K155" s="10">
        <f>3/24*OO[[#This Row],[67 (27JUN1985 06:00:00)-Water Temperature (C)]]*OO[[#This Row],[9]]/SUM(OO[9])</f>
        <v>3.955254790072807E-4</v>
      </c>
      <c r="L155" s="10">
        <f>3/24*OO[[#This Row],[68 (27JUN1985 09:00:00)-Water Temperature (C)]]*OO[[#This Row],[10]]/SUM(OO[10])</f>
        <v>1.0080906769849168E-2</v>
      </c>
      <c r="M155" s="10">
        <f>3/24*OO[[#This Row],[69 (27JUN1985 12:00:00)-Water Temperature (C)]]*OO[[#This Row],[11]]/SUM(OO[11])</f>
        <v>4.9597757735387285E-2</v>
      </c>
      <c r="N155" s="10">
        <f>3/24*OO[[#This Row],[70 (27JUN1985 15:00:00)-Water Temperature (C)]]*OO[[#This Row],[12]]/SUM(OO[12])</f>
        <v>7.4377987461015913E-2</v>
      </c>
      <c r="O155" s="10">
        <f>3/24*OO[[#This Row],[71 (27JUN1985 18:00:00)-Water Temperature (C)]]*OO[[#This Row],[13]]/SUM(OO[13])</f>
        <v>4.5439012805909985E-2</v>
      </c>
      <c r="P155" s="10">
        <f>3/24*OO[[#This Row],[72 (27JUN1985 21:00:00)-Water Temperature (C)]]*OO[[#This Row],[14]]/SUM(OO[14])</f>
        <v>1.3458858328456202E-2</v>
      </c>
      <c r="Q155" s="10">
        <f>3/24*OO[[#This Row],[73 (28JUN1985 00:00:00)-Water Temperature (C)]]*OO[[#This Row],[15]]/SUM(OO[15])</f>
        <v>2.3387079196262694E-3</v>
      </c>
      <c r="R155" s="10">
        <f>3/24*OO[[#This Row],[74 (28JUN1985 03:00:00)-Water Temperature (C)]]*OO[[#This Row],[16]]/SUM(OO[16])</f>
        <v>3.0633146017913397E-4</v>
      </c>
      <c r="S155" s="10">
        <f>3/24*OO[[#This Row],[75 (28JUN1985 06:00:00)-Water Temperature (C)]]*OO[[#This Row],[17]]/SUM(OO[17])</f>
        <v>6.1976815305507058E-5</v>
      </c>
      <c r="T155" s="10">
        <f>3/24*OO[[#This Row],[76 (28JUN1985 09:00:00)-Water Temperature (C)]]*OO[[#This Row],[18]]/SUM(OO[18])</f>
        <v>3.5838417347375847E-5</v>
      </c>
      <c r="U155" s="10">
        <f>3/24*OO[[#This Row],[77 (28JUN1985 12:00:00)-Water Temperature (C)]]*OO[[#This Row],[19]]/SUM(OO[19])</f>
        <v>3.0957437486146433E-5</v>
      </c>
      <c r="V155" s="10">
        <f>3/24000000*OO[[#This Row],[78 (28JUN1985 15:00:00)-Water Temperature (C)]]*OO[[#This Row],[20]]</f>
        <v>3.0043591193162503E-5</v>
      </c>
      <c r="W155" s="10">
        <f>3/24000000*OO[[#This Row],[79 (28JUN1985 18:00:00)-Water Temperature (C)]]*OO[[#This Row],[21]]</f>
        <v>3.1497008320312491E-5</v>
      </c>
      <c r="X155" s="10">
        <f>3/24000000*OO[[#This Row],[80 (28JUN1985 21:00:00)-Water Temperature (C)]]*OO[[#This Row],[22]]</f>
        <v>3.2220672619962501E-5</v>
      </c>
      <c r="Y155" s="10">
        <f>3/24000000*OO[[#This Row],[81 (29JUN1985 00:00:00)-Water Temperature (C)]]*OO[[#This Row],[23]]</f>
        <v>3.1112784751437501E-5</v>
      </c>
      <c r="Z155" s="10">
        <f>3/24000000*OO[[#This Row],[82 (29JUN1985 03:00:00)-Water Temperature (C)]]*OO[[#This Row],[24]]</f>
        <v>2.8217505903374996E-5</v>
      </c>
      <c r="AA155" s="10">
        <f>3/24000000*OO[[#This Row],[83 (29JUN1985 06:00:00)-Water Temperature (C)]]*OO[[#This Row],[25]]</f>
        <v>2.45381312048E-5</v>
      </c>
      <c r="AB155" s="10">
        <f>3/24000000*OO[[#This Row],[84 (29JUN1985 09:00:00)-Water Temperature (C)]]*OO[[#This Row],[26]]</f>
        <v>2.1207162135912496E-5</v>
      </c>
      <c r="AC155" s="10">
        <f>3/24000000*OO[[#This Row],[85 (29JUN1985 12:00:00)-Water Temperature (C)]]*OO[[#This Row],[27]]</f>
        <v>1.8662856010083748E-5</v>
      </c>
      <c r="AD155" s="10">
        <f>3/24000000*OO[[#This Row],[86 (29JUN1985 15:00:00)-Water Temperature (C)]]*OO[[#This Row],[28]]</f>
        <v>1.673171802121125E-5</v>
      </c>
      <c r="AE155" s="10">
        <f>3/24000000*OO[[#This Row],[88 (29JUN1985 21:00:00)-Water Temperature (C)]]*OO[[#This Row],[30]]</f>
        <v>1.35907363318925E-5</v>
      </c>
      <c r="AF155" s="10">
        <f>3/24000000*OO[[#This Row],[88 (29JUN1985 21:00:00)-Water Temperature (C)]]*OO[[#This Row],[30]]</f>
        <v>1.35907363318925E-5</v>
      </c>
      <c r="AG155" s="10">
        <f>3/24000000*OO[[#This Row],[89 (30JUN1985 00:00:00)-Water Temperature (C)]]*OO[[#This Row],[31]]</f>
        <v>1.2011983519110001E-5</v>
      </c>
      <c r="AH155" s="10">
        <f>3/24000000*OO[[#This Row],[90 (30JUN1985 03:00:00)-Water Temperature (C)]]*OO[[#This Row],[32]]</f>
        <v>1.0578761150017502E-5</v>
      </c>
      <c r="AI155" s="10">
        <f>3/24000000*OO[[#This Row],[91 (30JUN1985 06:00:00)-Water Temperature (C)]]*OO[[#This Row],[33]]</f>
        <v>9.1753118867287501E-6</v>
      </c>
      <c r="AJ155" s="10">
        <f>3/24000000*OO[[#This Row],[92 (30JUN1985 09:00:00)-Water Temperature (C)]]*OO[[#This Row],[34]]</f>
        <v>8.1355621610774992E-6</v>
      </c>
      <c r="AK155" s="10">
        <f>3/24000000*OO[[#This Row],[93 (30JUN1985 12:00:00)-Water Temperature (C)]]*OO[[#This Row],[35]]</f>
        <v>7.2391900781299991E-6</v>
      </c>
      <c r="AL155" s="10">
        <f>3/24000000*OO[[#This Row],[94 (30JUN1985 15:00:00)-Water Temperature (C)]]*OO[[#This Row],[36]]</f>
        <v>6.4854934066450003E-6</v>
      </c>
      <c r="AM155" s="10">
        <f>3/24000000*OO[[#This Row],[95 (30JUN1985 18:00:00)-Water Temperature (C)]]*OO[[#This Row],[37]]</f>
        <v>5.9859118292837503E-6</v>
      </c>
      <c r="AN155" s="10">
        <f>3/24000000*OO[[#This Row],[96 (30JUN1985 21:00:00)-Water Temperature (C)]]*OO[[#This Row],[38]]</f>
        <v>5.4332371859062503E-6</v>
      </c>
      <c r="AO155" s="10">
        <f>3/24000000*OO[[#This Row],[97 (01JUL1985 00:00:00)-Water Temperature (C)]]*OO[[#This Row],[39]]</f>
        <v>4.7797814160449985E-6</v>
      </c>
      <c r="AP155" s="10">
        <f>3/24000000*OO[[#This Row],[98 (01JUL1985 03:00:00)-Water Temperature (C)]]*OO[[#This Row],[40]]</f>
        <v>4.1954131795624995E-6</v>
      </c>
      <c r="AQ155" s="10">
        <f>3/24000000*OO[[#This Row],[99 (01JUL1985 06:00:00)-Water Temperature (C)]]*OO[[#This Row],[41]]</f>
        <v>3.65372108416E-6</v>
      </c>
      <c r="AR155" s="10">
        <f>3/24000000*OO[[#This Row],[100 (01JUL1985 09:00:00)-Water Temperature (C)]]*OO[[#This Row],[42]]</f>
        <v>3.2962874974324996E-6</v>
      </c>
      <c r="AS155" s="10">
        <f>3/24000000*OO[[#This Row],[101 (01JUL1985 12:00:00)-Water Temperature (C)]]*OO[[#This Row],[43]]</f>
        <v>3.0021693453062493E-6</v>
      </c>
      <c r="AT155" s="10">
        <f>3/24000000*OO[[#This Row],[102 (01JUL1985 15:00:00)-Water Temperature (C)]]*OO[[#This Row],[44]]</f>
        <v>2.74064243387E-6</v>
      </c>
      <c r="AU155" s="10">
        <f>3/24000000*OO[[#This Row],[103 (01JUL1985 18:00:00)-Water Temperature (C)]]*OO[[#This Row],[45]]</f>
        <v>2.5053839123549998E-6</v>
      </c>
      <c r="AV155" s="10">
        <f>3/24000000*OO[[#This Row],[104 (01JUL1985 21:00:00)-Water Temperature (C)]]*OO[[#This Row],[46]]</f>
        <v>2.2226168724718748E-6</v>
      </c>
      <c r="AW155" s="10">
        <f>3/24000000*OO[[#This Row],[105 (02JUL1985 00:00:00)-Water Temperature (C)]]*OO[[#This Row],[47]]</f>
        <v>1.9068604482374998E-6</v>
      </c>
      <c r="AX155" s="10">
        <f>3/24000000*OO[[#This Row],[106 (02JUL1985 03:00:00)-Water Temperature (C)]]*OO[[#This Row],[48]]</f>
        <v>1.6040495986252502E-6</v>
      </c>
      <c r="AY155" s="10">
        <f>3/24000000*OO[[#This Row],[107 (02JUL1985 06:00:00)-Water Temperature (C)]]*OO[[#This Row],[49]]</f>
        <v>1.3165316186152502E-6</v>
      </c>
      <c r="AZ155" s="10">
        <f>3/24000000*OO[[#This Row],[108 (02JUL1985 09:00:00)-Water Temperature (C)]]*OO[[#This Row],[50]]</f>
        <v>1.1117742144579998E-6</v>
      </c>
      <c r="BA155" s="10">
        <f>3/24000000*OO[[#This Row],[109 (02JUL1985 12:00:00)-Water Temperature (C)]]*OO[[#This Row],[51]]</f>
        <v>9.5265911230537509E-7</v>
      </c>
      <c r="BB155" s="10">
        <f>3/24000000*OO[[#This Row],[110 (02JUL1985 15:00:00)-Water Temperature (C)]]*OO[[#This Row],[52]]</f>
        <v>8.3413510430812481E-7</v>
      </c>
      <c r="BC155" s="10">
        <f>3/24000000*OO[[#This Row],[111 (02JUL1985 18:00:00)-Water Temperature (C)]]*OO[[#This Row],[53]]</f>
        <v>7.4350308397949992E-7</v>
      </c>
      <c r="BD155" s="10">
        <f>3/24000000*OO[[#This Row],[112 (02JUL1985 21:00:00)-Water Temperature (C)]]*OO[[#This Row],[54]]</f>
        <v>6.5710446410199994E-7</v>
      </c>
      <c r="BE155" s="10">
        <f>3/24000000*OO[[#This Row],[113 (03JUL1985 00:00:00)-Water Temperature (C)]]*OO[[#This Row],[55]]</f>
        <v>5.6419667625499995E-7</v>
      </c>
      <c r="BF155" s="10">
        <f>3/24000000*OO[[#This Row],[114 (03JUL1985 03:00:00)-Water Temperature (C)]]*OO[[#This Row],[56]]</f>
        <v>4.6878722147824998E-7</v>
      </c>
      <c r="BG155" s="10">
        <f>3/24000000*OO[[#This Row],[115 (03JUL1985 06:00:00)-Water Temperature (C)]]*OO[[#This Row],[57]]</f>
        <v>3.6972573739325004E-7</v>
      </c>
      <c r="BH155" s="10">
        <f>3/24000000*OO[[#This Row],[116 (03JUL1985 09:00:00)-Water Temperature (C)]]*OO[[#This Row],[58]]</f>
        <v>2.88481274582125E-7</v>
      </c>
      <c r="BI155" s="10">
        <f>3/24000000*OO[[#This Row],[117 (03JUL1985 12:00:00)-Water Temperature (C)]]*OO[[#This Row],[59]]</f>
        <v>2.1842397666664999E-7</v>
      </c>
      <c r="BJ155" s="10">
        <f>3/24000000*OO[[#This Row],[118 (03JUL1985 15:00:00)-Water Temperature (C)]]*OO[[#This Row],[60]]</f>
        <v>1.7529757676504999E-7</v>
      </c>
      <c r="BK155" s="10">
        <f>3/24000000*OO[[#This Row],[119 (03JUL1985 18:00:00)-Water Temperature (C)]]*OO[[#This Row],[61]]</f>
        <v>1.4754252046556252E-7</v>
      </c>
      <c r="BL155" s="10">
        <f>3/24000000*OO[[#This Row],[120 (03JUL1985 21:00:00)-Water Temperature (C)]]*OO[[#This Row],[62]]</f>
        <v>1.2730595021066249E-7</v>
      </c>
      <c r="BM155" s="10">
        <f>3/24000000*OO[[#This Row],[121 (04JUL1985 00:00:00)-Water Temperature (C)]]*OO[[#This Row],[63]]</f>
        <v>1.1184448751493749E-7</v>
      </c>
      <c r="BN155" s="10">
        <f>3/24000000*OO[[#This Row],[122 (04JUL1985 03:00:00)-Water Temperature (C)]]*OO[[#This Row],[64]]</f>
        <v>9.8930889776249986E-8</v>
      </c>
      <c r="BO155" s="10">
        <f>3/24000000*OO[[#This Row],[123 (04JUL1985 06:00:00)-Water Temperature (C)]]*OO[[#This Row],[65]]</f>
        <v>8.7661948912400006E-8</v>
      </c>
      <c r="BP155" s="10">
        <f>3/24000000*OO[[#This Row],[124 (04JUL1985 09:00:00)-Water Temperature (C)]]*OO[[#This Row],[66]]</f>
        <v>8.1089027730249998E-8</v>
      </c>
      <c r="BQ155" s="10">
        <f>3/24000000*OO[[#This Row],[125 (04JUL1985 12:00:00)-Water Temperature (C)]]*OO[[#This Row],[67]]</f>
        <v>7.5983481681899994E-8</v>
      </c>
      <c r="BR155" s="10">
        <f>3/24000000*OO[[#This Row],[126 (04JUL1985 15:00:00)-Water Temperature (C)]]*OO[[#This Row],[68]]</f>
        <v>7.1740269833999998E-8</v>
      </c>
      <c r="BS155" s="10">
        <f>3/24000000*OO[[#This Row],[127 (04JUL1985 18:00:00)-Water Temperature (C)]]*OO[[#This Row],[69]]</f>
        <v>6.8311339418549996E-8</v>
      </c>
      <c r="BT155" s="10">
        <f>3/24000000*OO[[#This Row],[128 (04JUL1985 21:00:00)-Water Temperature (C)]]*OO[[#This Row],[70]]</f>
        <v>6.3919585222699993E-8</v>
      </c>
      <c r="BU155" s="10">
        <f>3/24000000*OO[[#This Row],[129 (05JUL1985 00:00:00)-Water Temperature (C)]]*OO[[#This Row],[71]]</f>
        <v>5.8324364470624995E-8</v>
      </c>
      <c r="BV155" s="10">
        <f>3/24000000*OO[[#This Row],[130 (05JUL1985 03:00:00)-Water Temperature (C)]]*OO[[#This Row],[72]]</f>
        <v>5.2233523353674994E-8</v>
      </c>
      <c r="BW155" s="10">
        <f>3/24000000*OO[[#This Row],[131 (05JUL1985 06:00:00)-Water Temperature (C)]]*OO[[#This Row],[73]]</f>
        <v>4.5136772852337494E-8</v>
      </c>
      <c r="BX155" s="10">
        <f>3/24000000*OO[[#This Row],[132 (05JUL1985 09:00:00)-Water Temperature (C)]]*OO[[#This Row],[74]]</f>
        <v>3.9147134727524992E-8</v>
      </c>
      <c r="BY155" s="10">
        <f>3/24000000*OO[[#This Row],[133 (05JUL1985 12:00:00)-Water Temperature (C)]]*OO[[#This Row],[75]]</f>
        <v>3.4313573061900001E-8</v>
      </c>
      <c r="BZ155" s="10">
        <f>3/24000000*OO[[#This Row],[134 (05JUL1985 15:00:00)-Water Temperature (C)]]*OO[[#This Row],[76]]</f>
        <v>3.0633437587000004E-8</v>
      </c>
      <c r="CA155" s="10">
        <f>3/24000000*OO[[#This Row],[135 (05JUL1985 18:00:00)-Water Temperature (C)]]*OO[[#This Row],[77]]</f>
        <v>2.8376495103312504E-8</v>
      </c>
      <c r="CB155" s="10">
        <f>3/24000000*OO[[#This Row],[136 (05JUL1985 21:00:00)-Water Temperature (C)]]*OO[[#This Row],[78]]</f>
        <v>2.6977114476749994E-8</v>
      </c>
      <c r="CC155" s="10">
        <f>3/24000000*OO[[#This Row],[137 (06JUL1985 00:00:00)-Water Temperature (C)]]*OO[[#This Row],[79]]</f>
        <v>2.6907974369675E-8</v>
      </c>
      <c r="CD155" s="10">
        <f>3/24000000*OO[[#This Row],[138 (06JUL1985 03:00:00)-Water Temperature (C)]]*OO[[#This Row],[80]]</f>
        <v>2.8237580614700002E-8</v>
      </c>
      <c r="CE155" s="10">
        <f>3/24000000*OO[[#This Row],[139 (06JUL1985 06:00:00)-Water Temperature (C)]]*OO[[#This Row],[81]]</f>
        <v>3.0509203488750002E-8</v>
      </c>
      <c r="CF155" s="10">
        <f>3/24000000*OO[[#This Row],[140 (06JUL1985 09:00:00)-Water Temperature (C)]]*OO[[#This Row],[82]]</f>
        <v>3.3511148749349993E-8</v>
      </c>
      <c r="CG155" s="10">
        <f>3/24000000*OO[[#This Row],[141 (06JUL1985 12:00:00)-Water Temperature (C)]]*OO[[#This Row],[83]]</f>
        <v>3.5827918485375001E-8</v>
      </c>
      <c r="CH155" s="10">
        <f>3/24000000*OO[[#This Row],[142 (06JUL1985 15:00:00)-Water Temperature (C)]]*OO[[#This Row],[84]]</f>
        <v>3.7236403593124997E-8</v>
      </c>
      <c r="CI155" s="10">
        <f>3/24000000*OO[[#This Row],[143 (06JUL1985 18:00:00)-Water Temperature (C)]]*OO[[#This Row],[85]]</f>
        <v>3.7549055622024999E-8</v>
      </c>
      <c r="CJ155" s="10">
        <f>3/24000000*OO[[#This Row],[144 (06JUL1985 21:00:00)-Water Temperature (C)]]*OO[[#This Row],[86]]</f>
        <v>3.6622835169750002E-8</v>
      </c>
      <c r="CK155" s="10">
        <f>3/24000000*OO[[#This Row],[145 (07JUL1985 00:00:00)-Water Temperature (C)]]*OO[[#This Row],[87]]</f>
        <v>3.4406373900650001E-8</v>
      </c>
      <c r="CL155" s="10">
        <f>3/24000000*OO[[#This Row],[146 (07JUL1985 03:00:00)-Water Temperature (C)]]*OO[[#This Row],[88]]</f>
        <v>3.2159472944624995E-8</v>
      </c>
      <c r="CM155" s="10">
        <f>3/24000000*OO[[#This Row],[147 (07JUL1985 06:00:00)-Water Temperature (C)]]*OO[[#This Row],[89]]</f>
        <v>2.9756376863249998E-8</v>
      </c>
      <c r="CN155" s="10">
        <f>3/24000000*OO[[#This Row],[148 (07JUL1985 09:00:00)-Water Temperature (C)]]*OO[[#This Row],[90]]</f>
        <v>2.7806826359812495E-8</v>
      </c>
      <c r="CO155" s="10">
        <f>3/24000000*OO[[#This Row],[149 (07JUL1985 12:00:00)-Water Temperature (C)]]*OO[[#This Row],[91]]</f>
        <v>2.6383472073749998E-8</v>
      </c>
      <c r="CP155" s="10">
        <f>3/24000000*OO[[#This Row],[150 (07JUL1985 15:00:00)-Water Temperature (C)]]*OO[[#This Row],[92]]</f>
        <v>2.6383472073749998E-8</v>
      </c>
      <c r="CQ155" s="10">
        <f>3/24000000*OO[[#This Row],[151 (07JUL1985 18:00:00)-Water Temperature (C)]]*OO[[#This Row],[93]]</f>
        <v>2.6383472073749998E-8</v>
      </c>
      <c r="CR155" s="10">
        <f>3/24000000*OO[[#This Row],[152 (07JUL1985 21:00:00)-Water Temperature (C)]]*OO[[#This Row],[94]]</f>
        <v>2.6383472073749998E-8</v>
      </c>
      <c r="CS155" s="10">
        <f>3/24000000*OO[[#This Row],[153 (08JUL1985 00:00:00)-Water Temperature (C)]]*OO[[#This Row],[95]]</f>
        <v>2.6383472073749998E-8</v>
      </c>
      <c r="CT155" s="10">
        <f>3/24000000*OO[[#This Row],[154 (08JUL1985 03:00:00)-Water Temperature (C)]]*OO[[#This Row],[96]]</f>
        <v>2.6383472073749998E-8</v>
      </c>
      <c r="CU155" s="10">
        <f>3/24000000*OO[[#This Row],[155 (08JUL1985 06:00:00)-Water Temperature (C)]]*OO[[#This Row],[97]]</f>
        <v>2.6383472073749998E-8</v>
      </c>
      <c r="CV155" s="10">
        <f>3/24000000*OO[[#This Row],[156 (08JUL1985 09:00:00)-Water Temperature (C)]]*OO[[#This Row],[98]]</f>
        <v>2.6383472073749998E-8</v>
      </c>
      <c r="CW155" s="10">
        <f>3/24000000*OO[[#This Row],[157 (08JUL1985 12:00:00)-Water Temperature (C)]]*OO[[#This Row],[99]]</f>
        <v>2.6383472073749998E-8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4.4445191137903892E-36</v>
      </c>
      <c r="H156" s="10">
        <f>3/24*OO[[#This Row],[64 (26JUN1985 21:00:00)-Water Temperature (C)]]*OO[[#This Row],[6]]/SUM(OO[6])</f>
        <v>1.6581159354061768E-24</v>
      </c>
      <c r="I156" s="10">
        <f>3/24*OO[[#This Row],[65 (27JUN1985 00:00:00)-Water Temperature (C)]]*OO[[#This Row],[7]]/SUM(OO[7])</f>
        <v>1.0722681046935302E-12</v>
      </c>
      <c r="J156" s="10">
        <f>3/24*OO[[#This Row],[66 (27JUN1985 03:00:00)-Water Temperature (C)]]*OO[[#This Row],[8]]/SUM(OO[8])</f>
        <v>9.2990877963944006E-7</v>
      </c>
      <c r="K156" s="10">
        <f>3/24*OO[[#This Row],[67 (27JUN1985 06:00:00)-Water Temperature (C)]]*OO[[#This Row],[9]]/SUM(OO[9])</f>
        <v>3.6156133480202333E-4</v>
      </c>
      <c r="L156" s="10">
        <f>3/24*OO[[#This Row],[68 (27JUN1985 09:00:00)-Water Temperature (C)]]*OO[[#This Row],[10]]/SUM(OO[10])</f>
        <v>1.1014214122705463E-2</v>
      </c>
      <c r="M156" s="10">
        <f>3/24*OO[[#This Row],[69 (27JUN1985 12:00:00)-Water Temperature (C)]]*OO[[#This Row],[11]]/SUM(OO[11])</f>
        <v>6.2310682368233429E-2</v>
      </c>
      <c r="N156" s="10">
        <f>3/24*OO[[#This Row],[70 (27JUN1985 15:00:00)-Water Temperature (C)]]*OO[[#This Row],[12]]/SUM(OO[12])</f>
        <v>0.1044419641168523</v>
      </c>
      <c r="O156" s="10">
        <f>3/24*OO[[#This Row],[71 (27JUN1985 18:00:00)-Water Temperature (C)]]*OO[[#This Row],[13]]/SUM(OO[13])</f>
        <v>7.0280119758304171E-2</v>
      </c>
      <c r="P156" s="10">
        <f>3/24*OO[[#This Row],[72 (27JUN1985 21:00:00)-Water Temperature (C)]]*OO[[#This Row],[14]]/SUM(OO[14])</f>
        <v>2.2512273994291794E-2</v>
      </c>
      <c r="Q156" s="10">
        <f>3/24*OO[[#This Row],[73 (28JUN1985 00:00:00)-Water Temperature (C)]]*OO[[#This Row],[15]]/SUM(OO[15])</f>
        <v>4.1532053251095661E-3</v>
      </c>
      <c r="R156" s="10">
        <f>3/24*OO[[#This Row],[74 (28JUN1985 03:00:00)-Water Temperature (C)]]*OO[[#This Row],[16]]/SUM(OO[16])</f>
        <v>5.5344164164266316E-4</v>
      </c>
      <c r="S156" s="10">
        <f>3/24*OO[[#This Row],[75 (28JUN1985 06:00:00)-Water Temperature (C)]]*OO[[#This Row],[17]]/SUM(OO[17])</f>
        <v>1.0003428217824394E-4</v>
      </c>
      <c r="T156" s="10">
        <f>3/24*OO[[#This Row],[76 (28JUN1985 09:00:00)-Water Temperature (C)]]*OO[[#This Row],[18]]/SUM(OO[18])</f>
        <v>5.2128121609603768E-5</v>
      </c>
      <c r="U156" s="10">
        <f>3/24*OO[[#This Row],[77 (28JUN1985 12:00:00)-Water Temperature (C)]]*OO[[#This Row],[19]]/SUM(OO[19])</f>
        <v>4.4143127468712961E-5</v>
      </c>
      <c r="V156" s="10">
        <f>3/24000000*OO[[#This Row],[78 (28JUN1985 15:00:00)-Water Temperature (C)]]*OO[[#This Row],[20]]</f>
        <v>4.2368937438749997E-5</v>
      </c>
      <c r="W156" s="10">
        <f>3/24000000*OO[[#This Row],[79 (28JUN1985 18:00:00)-Water Temperature (C)]]*OO[[#This Row],[21]]</f>
        <v>4.4164655345937496E-5</v>
      </c>
      <c r="X156" s="10">
        <f>3/24000000*OO[[#This Row],[80 (28JUN1985 21:00:00)-Water Temperature (C)]]*OO[[#This Row],[22]]</f>
        <v>4.5351452430799991E-5</v>
      </c>
      <c r="Y156" s="10">
        <f>3/24000000*OO[[#This Row],[81 (29JUN1985 00:00:00)-Water Temperature (C)]]*OO[[#This Row],[23]]</f>
        <v>4.410838618294999E-5</v>
      </c>
      <c r="Z156" s="10">
        <f>3/24000000*OO[[#This Row],[82 (29JUN1985 03:00:00)-Water Temperature (C)]]*OO[[#This Row],[24]]</f>
        <v>4.0168851049575002E-5</v>
      </c>
      <c r="AA156" s="10">
        <f>3/24000000*OO[[#This Row],[83 (29JUN1985 06:00:00)-Water Temperature (C)]]*OO[[#This Row],[25]]</f>
        <v>3.4939557071187504E-5</v>
      </c>
      <c r="AB156" s="10">
        <f>3/24000000*OO[[#This Row],[84 (29JUN1985 09:00:00)-Water Temperature (C)]]*OO[[#This Row],[26]]</f>
        <v>3.0181896315000002E-5</v>
      </c>
      <c r="AC156" s="10">
        <f>3/24000000*OO[[#This Row],[85 (29JUN1985 12:00:00)-Water Temperature (C)]]*OO[[#This Row],[27]]</f>
        <v>2.6520840936874999E-5</v>
      </c>
      <c r="AD156" s="10">
        <f>3/24000000*OO[[#This Row],[86 (29JUN1985 15:00:00)-Water Temperature (C)]]*OO[[#This Row],[28]]</f>
        <v>2.3680644119549995E-5</v>
      </c>
      <c r="AE156" s="10">
        <f>3/24000000*OO[[#This Row],[88 (29JUN1985 21:00:00)-Water Temperature (C)]]*OO[[#This Row],[30]]</f>
        <v>1.9089230618854996E-5</v>
      </c>
      <c r="AF156" s="10">
        <f>3/24000000*OO[[#This Row],[88 (29JUN1985 21:00:00)-Water Temperature (C)]]*OO[[#This Row],[30]]</f>
        <v>1.9089230618854996E-5</v>
      </c>
      <c r="AG156" s="10">
        <f>3/24000000*OO[[#This Row],[89 (30JUN1985 00:00:00)-Water Temperature (C)]]*OO[[#This Row],[31]]</f>
        <v>1.6832865762277499E-5</v>
      </c>
      <c r="AH156" s="10">
        <f>3/24000000*OO[[#This Row],[90 (30JUN1985 03:00:00)-Water Temperature (C)]]*OO[[#This Row],[32]]</f>
        <v>1.4815248565846249E-5</v>
      </c>
      <c r="AI156" s="10">
        <f>3/24000000*OO[[#This Row],[91 (30JUN1985 06:00:00)-Water Temperature (C)]]*OO[[#This Row],[33]]</f>
        <v>1.2852676628190001E-5</v>
      </c>
      <c r="AJ156" s="10">
        <f>3/24000000*OO[[#This Row],[92 (30JUN1985 09:00:00)-Water Temperature (C)]]*OO[[#This Row],[34]]</f>
        <v>1.1373428011838749E-5</v>
      </c>
      <c r="AK156" s="10">
        <f>3/24000000*OO[[#This Row],[93 (30JUN1985 12:00:00)-Water Temperature (C)]]*OO[[#This Row],[35]]</f>
        <v>1.007419430616875E-5</v>
      </c>
      <c r="AL156" s="10">
        <f>3/24000000*OO[[#This Row],[94 (30JUN1985 15:00:00)-Water Temperature (C)]]*OO[[#This Row],[36]]</f>
        <v>8.9621611650174988E-6</v>
      </c>
      <c r="AM156" s="10">
        <f>3/24000000*OO[[#This Row],[95 (30JUN1985 18:00:00)-Water Temperature (C)]]*OO[[#This Row],[37]]</f>
        <v>8.2192660107124999E-6</v>
      </c>
      <c r="AN156" s="10">
        <f>3/24000000*OO[[#This Row],[96 (30JUN1985 21:00:00)-Water Temperature (C)]]*OO[[#This Row],[38]]</f>
        <v>7.4174326170525003E-6</v>
      </c>
      <c r="AO156" s="10">
        <f>3/24000000*OO[[#This Row],[97 (01JUL1985 00:00:00)-Water Temperature (C)]]*OO[[#This Row],[39]]</f>
        <v>6.5038713702874997E-6</v>
      </c>
      <c r="AP156" s="10">
        <f>3/24000000*OO[[#This Row],[98 (01JUL1985 03:00:00)-Water Temperature (C)]]*OO[[#This Row],[40]]</f>
        <v>5.6950009202737488E-6</v>
      </c>
      <c r="AQ156" s="10">
        <f>3/24000000*OO[[#This Row],[99 (01JUL1985 06:00:00)-Water Temperature (C)]]*OO[[#This Row],[41]]</f>
        <v>4.9599370765787496E-6</v>
      </c>
      <c r="AR156" s="10">
        <f>3/24000000*OO[[#This Row],[100 (01JUL1985 09:00:00)-Water Temperature (C)]]*OO[[#This Row],[42]]</f>
        <v>4.4682561900162492E-6</v>
      </c>
      <c r="AS156" s="10">
        <f>3/24000000*OO[[#This Row],[101 (01JUL1985 12:00:00)-Water Temperature (C)]]*OO[[#This Row],[43]]</f>
        <v>4.0594858123274998E-6</v>
      </c>
      <c r="AT156" s="10">
        <f>3/24000000*OO[[#This Row],[102 (01JUL1985 15:00:00)-Water Temperature (C)]]*OO[[#This Row],[44]]</f>
        <v>3.68961148484E-6</v>
      </c>
      <c r="AU156" s="10">
        <f>3/24000000*OO[[#This Row],[103 (01JUL1985 18:00:00)-Water Temperature (C)]]*OO[[#This Row],[45]]</f>
        <v>3.3547276496625001E-6</v>
      </c>
      <c r="AV156" s="10">
        <f>3/24000000*OO[[#This Row],[104 (01JUL1985 21:00:00)-Water Temperature (C)]]*OO[[#This Row],[46]]</f>
        <v>2.9592729748200001E-6</v>
      </c>
      <c r="AW156" s="10">
        <f>3/24000000*OO[[#This Row],[105 (02JUL1985 00:00:00)-Water Temperature (C)]]*OO[[#This Row],[47]]</f>
        <v>2.5328589016637501E-6</v>
      </c>
      <c r="AX156" s="10">
        <f>3/24000000*OO[[#This Row],[106 (02JUL1985 03:00:00)-Water Temperature (C)]]*OO[[#This Row],[48]]</f>
        <v>2.1294876600974997E-6</v>
      </c>
      <c r="AY156" s="10">
        <f>3/24000000*OO[[#This Row],[107 (02JUL1985 06:00:00)-Water Temperature (C)]]*OO[[#This Row],[49]]</f>
        <v>1.753500029843E-6</v>
      </c>
      <c r="AZ156" s="10">
        <f>3/24000000*OO[[#This Row],[108 (02JUL1985 09:00:00)-Water Temperature (C)]]*OO[[#This Row],[50]]</f>
        <v>1.4820146071524999E-6</v>
      </c>
      <c r="BA156" s="10">
        <f>3/24000000*OO[[#This Row],[109 (02JUL1985 12:00:00)-Water Temperature (C)]]*OO[[#This Row],[51]]</f>
        <v>1.2681142553762503E-6</v>
      </c>
      <c r="BB156" s="10">
        <f>3/24000000*OO[[#This Row],[110 (02JUL1985 15:00:00)-Water Temperature (C)]]*OO[[#This Row],[52]]</f>
        <v>1.105595505573375E-6</v>
      </c>
      <c r="BC156" s="10">
        <f>3/24000000*OO[[#This Row],[111 (02JUL1985 18:00:00)-Water Temperature (C)]]*OO[[#This Row],[53]]</f>
        <v>9.8104827160299988E-7</v>
      </c>
      <c r="BD156" s="10">
        <f>3/24000000*OO[[#This Row],[112 (02JUL1985 21:00:00)-Water Temperature (C)]]*OO[[#This Row],[54]]</f>
        <v>8.6370585924999993E-7</v>
      </c>
      <c r="BE156" s="10">
        <f>3/24000000*OO[[#This Row],[113 (03JUL1985 00:00:00)-Water Temperature (C)]]*OO[[#This Row],[55]]</f>
        <v>7.425743176338751E-7</v>
      </c>
      <c r="BF156" s="10">
        <f>3/24000000*OO[[#This Row],[114 (03JUL1985 03:00:00)-Water Temperature (C)]]*OO[[#This Row],[56]]</f>
        <v>6.2032586434199996E-7</v>
      </c>
      <c r="BG156" s="10">
        <f>3/24000000*OO[[#This Row],[115 (03JUL1985 06:00:00)-Water Temperature (C)]]*OO[[#This Row],[57]]</f>
        <v>4.9348080681562492E-7</v>
      </c>
      <c r="BH156" s="10">
        <f>3/24000000*OO[[#This Row],[116 (03JUL1985 09:00:00)-Water Temperature (C)]]*OO[[#This Row],[58]]</f>
        <v>3.8664948318624996E-7</v>
      </c>
      <c r="BI156" s="10">
        <f>3/24000000*OO[[#This Row],[117 (03JUL1985 12:00:00)-Water Temperature (C)]]*OO[[#This Row],[59]]</f>
        <v>2.9270310156937496E-7</v>
      </c>
      <c r="BJ156" s="10">
        <f>3/24000000*OO[[#This Row],[118 (03JUL1985 15:00:00)-Water Temperature (C)]]*OO[[#This Row],[60]]</f>
        <v>2.3372303315549994E-7</v>
      </c>
      <c r="BK156" s="10">
        <f>3/24000000*OO[[#This Row],[119 (03JUL1985 18:00:00)-Water Temperature (C)]]*OO[[#This Row],[61]]</f>
        <v>1.9540309383429999E-7</v>
      </c>
      <c r="BL156" s="10">
        <f>3/24000000*OO[[#This Row],[120 (03JUL1985 21:00:00)-Water Temperature (C)]]*OO[[#This Row],[62]]</f>
        <v>1.6736037542843747E-7</v>
      </c>
      <c r="BM156" s="10">
        <f>3/24000000*OO[[#This Row],[121 (04JUL1985 00:00:00)-Water Temperature (C)]]*OO[[#This Row],[63]]</f>
        <v>1.46458382600175E-7</v>
      </c>
      <c r="BN156" s="10">
        <f>3/24000000*OO[[#This Row],[122 (04JUL1985 03:00:00)-Water Temperature (C)]]*OO[[#This Row],[64]]</f>
        <v>1.2953883725396247E-7</v>
      </c>
      <c r="BO156" s="10">
        <f>3/24000000*OO[[#This Row],[123 (04JUL1985 06:00:00)-Water Temperature (C)]]*OO[[#This Row],[65]]</f>
        <v>1.1510823922006249E-7</v>
      </c>
      <c r="BP156" s="10">
        <f>3/24000000*OO[[#This Row],[124 (04JUL1985 09:00:00)-Water Temperature (C)]]*OO[[#This Row],[66]]</f>
        <v>1.0660045439015E-7</v>
      </c>
      <c r="BQ156" s="10">
        <f>3/24000000*OO[[#This Row],[125 (04JUL1985 12:00:00)-Water Temperature (C)]]*OO[[#This Row],[67]]</f>
        <v>9.9947886518512502E-8</v>
      </c>
      <c r="BR156" s="10">
        <f>3/24000000*OO[[#This Row],[126 (04JUL1985 15:00:00)-Water Temperature (C)]]*OO[[#This Row],[68]]</f>
        <v>9.4248831377899986E-8</v>
      </c>
      <c r="BS156" s="10">
        <f>3/24000000*OO[[#This Row],[127 (04JUL1985 18:00:00)-Water Temperature (C)]]*OO[[#This Row],[69]]</f>
        <v>8.9499587411124989E-8</v>
      </c>
      <c r="BT156" s="10">
        <f>3/24000000*OO[[#This Row],[128 (04JUL1985 21:00:00)-Water Temperature (C)]]*OO[[#This Row],[70]]</f>
        <v>8.3514571088325005E-8</v>
      </c>
      <c r="BU156" s="10">
        <f>3/24000000*OO[[#This Row],[129 (05JUL1985 00:00:00)-Water Temperature (C)]]*OO[[#This Row],[71]]</f>
        <v>7.6221444398149995E-8</v>
      </c>
      <c r="BV156" s="10">
        <f>3/24000000*OO[[#This Row],[130 (05JUL1985 03:00:00)-Water Temperature (C)]]*OO[[#This Row],[72]]</f>
        <v>6.8514888929124991E-8</v>
      </c>
      <c r="BW156" s="10">
        <f>3/24000000*OO[[#This Row],[131 (05JUL1985 06:00:00)-Water Temperature (C)]]*OO[[#This Row],[73]]</f>
        <v>5.9551414636350007E-8</v>
      </c>
      <c r="BX156" s="10">
        <f>3/24000000*OO[[#This Row],[132 (05JUL1985 09:00:00)-Water Temperature (C)]]*OO[[#This Row],[74]]</f>
        <v>5.1793423532499993E-8</v>
      </c>
      <c r="BY156" s="10">
        <f>3/24000000*OO[[#This Row],[133 (05JUL1985 12:00:00)-Water Temperature (C)]]*OO[[#This Row],[75]]</f>
        <v>4.5297837589399992E-8</v>
      </c>
      <c r="BZ156" s="10">
        <f>3/24000000*OO[[#This Row],[134 (05JUL1985 15:00:00)-Water Temperature (C)]]*OO[[#This Row],[76]]</f>
        <v>4.0311277260624999E-8</v>
      </c>
      <c r="CA156" s="10">
        <f>3/24000000*OO[[#This Row],[135 (05JUL1985 18:00:00)-Water Temperature (C)]]*OO[[#This Row],[77]]</f>
        <v>3.7100828704874991E-8</v>
      </c>
      <c r="CB156" s="10">
        <f>3/24000000*OO[[#This Row],[136 (05JUL1985 21:00:00)-Water Temperature (C)]]*OO[[#This Row],[78]]</f>
        <v>3.5061131542324998E-8</v>
      </c>
      <c r="CC156" s="10">
        <f>3/24000000*OO[[#This Row],[137 (06JUL1985 00:00:00)-Water Temperature (C)]]*OO[[#This Row],[79]]</f>
        <v>3.4693910599949999E-8</v>
      </c>
      <c r="CD156" s="10">
        <f>3/24000000*OO[[#This Row],[138 (06JUL1985 03:00:00)-Water Temperature (C)]]*OO[[#This Row],[80]]</f>
        <v>3.619716277885E-8</v>
      </c>
      <c r="CE156" s="10">
        <f>3/24000000*OO[[#This Row],[139 (06JUL1985 06:00:00)-Water Temperature (C)]]*OO[[#This Row],[81]]</f>
        <v>3.9135402737249995E-8</v>
      </c>
      <c r="CF156" s="10">
        <f>3/24000000*OO[[#This Row],[140 (06JUL1985 09:00:00)-Water Temperature (C)]]*OO[[#This Row],[82]]</f>
        <v>4.3189986553199991E-8</v>
      </c>
      <c r="CG156" s="10">
        <f>3/24000000*OO[[#This Row],[141 (06JUL1985 12:00:00)-Water Temperature (C)]]*OO[[#This Row],[83]]</f>
        <v>4.6442358722637492E-8</v>
      </c>
      <c r="CH156" s="10">
        <f>3/24000000*OO[[#This Row],[142 (06JUL1985 15:00:00)-Water Temperature (C)]]*OO[[#This Row],[84]]</f>
        <v>4.843669759654999E-8</v>
      </c>
      <c r="CI156" s="10">
        <f>3/24000000*OO[[#This Row],[143 (06JUL1985 18:00:00)-Water Temperature (C)]]*OO[[#This Row],[85]]</f>
        <v>4.8929032246250005E-8</v>
      </c>
      <c r="CJ156" s="10">
        <f>3/24000000*OO[[#This Row],[144 (06JUL1985 21:00:00)-Water Temperature (C)]]*OO[[#This Row],[86]]</f>
        <v>4.7703832013249998E-8</v>
      </c>
      <c r="CK156" s="10">
        <f>3/24000000*OO[[#This Row],[145 (07JUL1985 00:00:00)-Water Temperature (C)]]*OO[[#This Row],[87]]</f>
        <v>4.4818309546325002E-8</v>
      </c>
      <c r="CL156" s="10">
        <f>3/24000000*OO[[#This Row],[146 (07JUL1985 03:00:00)-Water Temperature (C)]]*OO[[#This Row],[88]]</f>
        <v>4.1911502359674997E-8</v>
      </c>
      <c r="CM156" s="10">
        <f>3/24000000*OO[[#This Row],[147 (07JUL1985 06:00:00)-Water Temperature (C)]]*OO[[#This Row],[89]]</f>
        <v>3.8884964638124992E-8</v>
      </c>
      <c r="CN156" s="10">
        <f>3/24000000*OO[[#This Row],[148 (07JUL1985 09:00:00)-Water Temperature (C)]]*OO[[#This Row],[90]]</f>
        <v>3.6413726841937498E-8</v>
      </c>
      <c r="CO156" s="10">
        <f>3/24000000*OO[[#This Row],[149 (07JUL1985 12:00:00)-Water Temperature (C)]]*OO[[#This Row],[91]]</f>
        <v>3.4569756924499993E-8</v>
      </c>
      <c r="CP156" s="10">
        <f>3/24000000*OO[[#This Row],[150 (07JUL1985 15:00:00)-Water Temperature (C)]]*OO[[#This Row],[92]]</f>
        <v>3.4569756924499993E-8</v>
      </c>
      <c r="CQ156" s="10">
        <f>3/24000000*OO[[#This Row],[151 (07JUL1985 18:00:00)-Water Temperature (C)]]*OO[[#This Row],[93]]</f>
        <v>3.4569756924499993E-8</v>
      </c>
      <c r="CR156" s="10">
        <f>3/24000000*OO[[#This Row],[152 (07JUL1985 21:00:00)-Water Temperature (C)]]*OO[[#This Row],[94]]</f>
        <v>3.4569756924499993E-8</v>
      </c>
      <c r="CS156" s="10">
        <f>3/24000000*OO[[#This Row],[153 (08JUL1985 00:00:00)-Water Temperature (C)]]*OO[[#This Row],[95]]</f>
        <v>3.4569756924499993E-8</v>
      </c>
      <c r="CT156" s="10">
        <f>3/24000000*OO[[#This Row],[154 (08JUL1985 03:00:00)-Water Temperature (C)]]*OO[[#This Row],[96]]</f>
        <v>3.4569756924499993E-8</v>
      </c>
      <c r="CU156" s="10">
        <f>3/24000000*OO[[#This Row],[155 (08JUL1985 06:00:00)-Water Temperature (C)]]*OO[[#This Row],[97]]</f>
        <v>3.4569756924499993E-8</v>
      </c>
      <c r="CV156" s="10">
        <f>3/24000000*OO[[#This Row],[156 (08JUL1985 09:00:00)-Water Temperature (C)]]*OO[[#This Row],[98]]</f>
        <v>3.4569756924499993E-8</v>
      </c>
      <c r="CW156" s="10">
        <f>3/24000000*OO[[#This Row],[157 (08JUL1985 12:00:00)-Water Temperature (C)]]*OO[[#This Row],[99]]</f>
        <v>3.4569756924499993E-8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7.0962735605712928E-37</v>
      </c>
      <c r="H157" s="10">
        <f>3/24*OO[[#This Row],[64 (26JUN1985 21:00:00)-Water Temperature (C)]]*OO[[#This Row],[6]]/SUM(OO[6])</f>
        <v>2.7274320518729132E-25</v>
      </c>
      <c r="I157" s="10">
        <f>3/24*OO[[#This Row],[65 (27JUN1985 00:00:00)-Water Temperature (C)]]*OO[[#This Row],[7]]/SUM(OO[7])</f>
        <v>1.7477918492955775E-13</v>
      </c>
      <c r="J157" s="10">
        <f>3/24*OO[[#This Row],[66 (27JUN1985 03:00:00)-Water Temperature (C)]]*OO[[#This Row],[8]]/SUM(OO[8])</f>
        <v>4.4424812073363099E-7</v>
      </c>
      <c r="K157" s="10">
        <f>3/24*OO[[#This Row],[67 (27JUN1985 06:00:00)-Water Temperature (C)]]*OO[[#This Row],[9]]/SUM(OO[9])</f>
        <v>2.2407205941781639E-4</v>
      </c>
      <c r="L157" s="10">
        <f>3/24*OO[[#This Row],[68 (27JUN1985 09:00:00)-Water Temperature (C)]]*OO[[#This Row],[10]]/SUM(OO[10])</f>
        <v>8.0178407439683991E-3</v>
      </c>
      <c r="M157" s="10">
        <f>3/24*OO[[#This Row],[69 (27JUN1985 12:00:00)-Water Temperature (C)]]*OO[[#This Row],[11]]/SUM(OO[11])</f>
        <v>5.0995919204606284E-2</v>
      </c>
      <c r="N157" s="10">
        <f>3/24*OO[[#This Row],[70 (27JUN1985 15:00:00)-Water Temperature (C)]]*OO[[#This Row],[12]]/SUM(OO[12])</f>
        <v>9.344813632613834E-2</v>
      </c>
      <c r="O157" s="10">
        <f>3/24*OO[[#This Row],[71 (27JUN1985 18:00:00)-Water Temperature (C)]]*OO[[#This Row],[13]]/SUM(OO[13])</f>
        <v>6.741233970768068E-2</v>
      </c>
      <c r="P157" s="10">
        <f>3/24*OO[[#This Row],[72 (27JUN1985 21:00:00)-Water Temperature (C)]]*OO[[#This Row],[14]]/SUM(OO[14])</f>
        <v>2.2813041661118652E-2</v>
      </c>
      <c r="Q157" s="10">
        <f>3/24*OO[[#This Row],[73 (28JUN1985 00:00:00)-Water Temperature (C)]]*OO[[#This Row],[15]]/SUM(OO[15])</f>
        <v>4.3818236203855771E-3</v>
      </c>
      <c r="R157" s="10">
        <f>3/24*OO[[#This Row],[74 (28JUN1985 03:00:00)-Water Temperature (C)]]*OO[[#This Row],[16]]/SUM(OO[16])</f>
        <v>5.9203336986181387E-4</v>
      </c>
      <c r="S157" s="10">
        <f>3/24*OO[[#This Row],[75 (28JUN1985 06:00:00)-Water Temperature (C)]]*OO[[#This Row],[17]]/SUM(OO[17])</f>
        <v>9.9687782221416732E-5</v>
      </c>
      <c r="T157" s="10">
        <f>3/24*OO[[#This Row],[76 (28JUN1985 09:00:00)-Water Temperature (C)]]*OO[[#This Row],[18]]/SUM(OO[18])</f>
        <v>4.7844596043490197E-5</v>
      </c>
      <c r="U157" s="10">
        <f>3/24*OO[[#This Row],[77 (28JUN1985 12:00:00)-Water Temperature (C)]]*OO[[#This Row],[19]]/SUM(OO[19])</f>
        <v>3.9720233095001362E-5</v>
      </c>
      <c r="V157" s="10">
        <f>3/24000000*OO[[#This Row],[78 (28JUN1985 15:00:00)-Water Temperature (C)]]*OO[[#This Row],[20]]</f>
        <v>3.7701587239799997E-5</v>
      </c>
      <c r="W157" s="10">
        <f>3/24000000*OO[[#This Row],[79 (28JUN1985 18:00:00)-Water Temperature (C)]]*OO[[#This Row],[21]]</f>
        <v>3.9003783470437492E-5</v>
      </c>
      <c r="X157" s="10">
        <f>3/24000000*OO[[#This Row],[80 (28JUN1985 21:00:00)-Water Temperature (C)]]*OO[[#This Row],[22]]</f>
        <v>4.0060325659124992E-5</v>
      </c>
      <c r="Y157" s="10">
        <f>3/24000000*OO[[#This Row],[81 (29JUN1985 00:00:00)-Water Temperature (C)]]*OO[[#This Row],[23]]</f>
        <v>3.9115452427999992E-5</v>
      </c>
      <c r="Z157" s="10">
        <f>3/24000000*OO[[#This Row],[82 (29JUN1985 03:00:00)-Water Temperature (C)]]*OO[[#This Row],[24]]</f>
        <v>3.5766814455074993E-5</v>
      </c>
      <c r="AA157" s="10">
        <f>3/24000000*OO[[#This Row],[83 (29JUN1985 06:00:00)-Water Temperature (C)]]*OO[[#This Row],[25]]</f>
        <v>3.1151837077424995E-5</v>
      </c>
      <c r="AB157" s="10">
        <f>3/24000000*OO[[#This Row],[84 (29JUN1985 09:00:00)-Water Temperature (C)]]*OO[[#This Row],[26]]</f>
        <v>2.6932075883062494E-5</v>
      </c>
      <c r="AC157" s="10">
        <f>3/24000000*OO[[#This Row],[85 (29JUN1985 12:00:00)-Water Temperature (C)]]*OO[[#This Row],[27]]</f>
        <v>2.3671998033975001E-5</v>
      </c>
      <c r="AD157" s="10">
        <f>3/24000000*OO[[#This Row],[86 (29JUN1985 15:00:00)-Water Temperature (C)]]*OO[[#This Row],[28]]</f>
        <v>2.10870989533875E-5</v>
      </c>
      <c r="AE157" s="10">
        <f>3/24000000*OO[[#This Row],[88 (29JUN1985 21:00:00)-Water Temperature (C)]]*OO[[#This Row],[30]]</f>
        <v>1.6904784176192496E-5</v>
      </c>
      <c r="AF157" s="10">
        <f>3/24000000*OO[[#This Row],[88 (29JUN1985 21:00:00)-Water Temperature (C)]]*OO[[#This Row],[30]]</f>
        <v>1.6904784176192496E-5</v>
      </c>
      <c r="AG157" s="10">
        <f>3/24000000*OO[[#This Row],[89 (30JUN1985 00:00:00)-Water Temperature (C)]]*OO[[#This Row],[31]]</f>
        <v>1.48768324451875E-5</v>
      </c>
      <c r="AH157" s="10">
        <f>3/24000000*OO[[#This Row],[90 (30JUN1985 03:00:00)-Water Temperature (C)]]*OO[[#This Row],[32]]</f>
        <v>1.3084502655932499E-5</v>
      </c>
      <c r="AI157" s="10">
        <f>3/24000000*OO[[#This Row],[91 (30JUN1985 06:00:00)-Water Temperature (C)]]*OO[[#This Row],[33]]</f>
        <v>1.1366143801109999E-5</v>
      </c>
      <c r="AJ157" s="10">
        <f>3/24000000*OO[[#This Row],[92 (30JUN1985 09:00:00)-Water Temperature (C)]]*OO[[#This Row],[34]]</f>
        <v>1.0083565380024998E-5</v>
      </c>
      <c r="AK157" s="10">
        <f>3/24000000*OO[[#This Row],[93 (30JUN1985 12:00:00)-Water Temperature (C)]]*OO[[#This Row],[35]]</f>
        <v>8.9348494486800017E-6</v>
      </c>
      <c r="AL157" s="10">
        <f>3/24000000*OO[[#This Row],[94 (30JUN1985 15:00:00)-Water Temperature (C)]]*OO[[#This Row],[36]]</f>
        <v>7.9386938096562513E-6</v>
      </c>
      <c r="AM157" s="10">
        <f>3/24000000*OO[[#This Row],[95 (30JUN1985 18:00:00)-Water Temperature (C)]]*OO[[#This Row],[37]]</f>
        <v>7.2744849747487495E-6</v>
      </c>
      <c r="AN157" s="10">
        <f>3/24000000*OO[[#This Row],[96 (30JUN1985 21:00:00)-Water Temperature (C)]]*OO[[#This Row],[38]]</f>
        <v>6.5607655713599997E-6</v>
      </c>
      <c r="AO157" s="10">
        <f>3/24000000*OO[[#This Row],[97 (01JUL1985 00:00:00)-Water Temperature (C)]]*OO[[#This Row],[39]]</f>
        <v>5.7560332233187507E-6</v>
      </c>
      <c r="AP157" s="10">
        <f>3/24000000*OO[[#This Row],[98 (01JUL1985 03:00:00)-Water Temperature (C)]]*OO[[#This Row],[40]]</f>
        <v>5.0468569684087498E-6</v>
      </c>
      <c r="AQ157" s="10">
        <f>3/24000000*OO[[#This Row],[99 (01JUL1985 06:00:00)-Water Temperature (C)]]*OO[[#This Row],[41]]</f>
        <v>4.4089703608862494E-6</v>
      </c>
      <c r="AR157" s="10">
        <f>3/24000000*OO[[#This Row],[100 (01JUL1985 09:00:00)-Water Temperature (C)]]*OO[[#This Row],[42]]</f>
        <v>3.9820242329662494E-6</v>
      </c>
      <c r="AS157" s="10">
        <f>3/24000000*OO[[#This Row],[101 (01JUL1985 12:00:00)-Water Temperature (C)]]*OO[[#This Row],[43]]</f>
        <v>3.6294622555987499E-6</v>
      </c>
      <c r="AT157" s="10">
        <f>3/24000000*OO[[#This Row],[102 (01JUL1985 15:00:00)-Water Temperature (C)]]*OO[[#This Row],[44]]</f>
        <v>3.3057203785500005E-6</v>
      </c>
      <c r="AU157" s="10">
        <f>3/24000000*OO[[#This Row],[103 (01JUL1985 18:00:00)-Water Temperature (C)]]*OO[[#This Row],[45]]</f>
        <v>3.0093973803912498E-6</v>
      </c>
      <c r="AV157" s="10">
        <f>3/24000000*OO[[#This Row],[104 (01JUL1985 21:00:00)-Water Temperature (C)]]*OO[[#This Row],[46]]</f>
        <v>2.65764682463E-6</v>
      </c>
      <c r="AW157" s="10">
        <f>3/24000000*OO[[#This Row],[105 (02JUL1985 00:00:00)-Water Temperature (C)]]*OO[[#This Row],[47]]</f>
        <v>2.2819289077200001E-6</v>
      </c>
      <c r="AX157" s="10">
        <f>3/24000000*OO[[#This Row],[106 (02JUL1985 03:00:00)-Water Temperature (C)]]*OO[[#This Row],[48]]</f>
        <v>1.926419741544E-6</v>
      </c>
      <c r="AY157" s="10">
        <f>3/24000000*OO[[#This Row],[107 (02JUL1985 06:00:00)-Water Temperature (C)]]*OO[[#This Row],[49]]</f>
        <v>1.5951704515813749E-6</v>
      </c>
      <c r="AZ157" s="10">
        <f>3/24000000*OO[[#This Row],[108 (02JUL1985 09:00:00)-Water Temperature (C)]]*OO[[#This Row],[50]]</f>
        <v>1.3531197484543748E-6</v>
      </c>
      <c r="BA157" s="10">
        <f>3/24000000*OO[[#This Row],[109 (02JUL1985 12:00:00)-Water Temperature (C)]]*OO[[#This Row],[51]]</f>
        <v>1.15953448957675E-6</v>
      </c>
      <c r="BB157" s="10">
        <f>3/24000000*OO[[#This Row],[110 (02JUL1985 15:00:00)-Water Temperature (C)]]*OO[[#This Row],[52]]</f>
        <v>1.0100879739364999E-6</v>
      </c>
      <c r="BC157" s="10">
        <f>3/24000000*OO[[#This Row],[111 (02JUL1985 18:00:00)-Water Temperature (C)]]*OO[[#This Row],[53]]</f>
        <v>8.9485340770125007E-7</v>
      </c>
      <c r="BD157" s="10">
        <f>3/24000000*OO[[#This Row],[112 (02JUL1985 21:00:00)-Water Temperature (C)]]*OO[[#This Row],[54]]</f>
        <v>7.8689362248574998E-7</v>
      </c>
      <c r="BE157" s="10">
        <f>3/24000000*OO[[#This Row],[113 (03JUL1985 00:00:00)-Water Temperature (C)]]*OO[[#This Row],[55]]</f>
        <v>6.7774426067312483E-7</v>
      </c>
      <c r="BF157" s="10">
        <f>3/24000000*OO[[#This Row],[114 (03JUL1985 03:00:00)-Water Temperature (C)]]*OO[[#This Row],[56]]</f>
        <v>5.6886427174849989E-7</v>
      </c>
      <c r="BG157" s="10">
        <f>3/24000000*OO[[#This Row],[115 (03JUL1985 06:00:00)-Water Temperature (C)]]*OO[[#This Row],[57]]</f>
        <v>4.5571852974962502E-7</v>
      </c>
      <c r="BH157" s="10">
        <f>3/24000000*OO[[#This Row],[116 (03JUL1985 09:00:00)-Water Temperature (C)]]*OO[[#This Row],[58]]</f>
        <v>3.5858845335049999E-7</v>
      </c>
      <c r="BI157" s="10">
        <f>3/24000000*OO[[#This Row],[117 (03JUL1985 12:00:00)-Water Temperature (C)]]*OO[[#This Row],[59]]</f>
        <v>2.7160045332137497E-7</v>
      </c>
      <c r="BJ157" s="10">
        <f>3/24000000*OO[[#This Row],[118 (03JUL1985 15:00:00)-Water Temperature (C)]]*OO[[#This Row],[60]]</f>
        <v>2.16123659875125E-7</v>
      </c>
      <c r="BK157" s="10">
        <f>3/24000000*OO[[#This Row],[119 (03JUL1985 18:00:00)-Water Temperature (C)]]*OO[[#This Row],[61]]</f>
        <v>1.798224916416E-7</v>
      </c>
      <c r="BL157" s="10">
        <f>3/24000000*OO[[#This Row],[120 (03JUL1985 21:00:00)-Water Temperature (C)]]*OO[[#This Row],[62]]</f>
        <v>1.5320828599572498E-7</v>
      </c>
      <c r="BM157" s="10">
        <f>3/24000000*OO[[#This Row],[121 (04JUL1985 00:00:00)-Water Temperature (C)]]*OO[[#This Row],[63]]</f>
        <v>1.336714635477375E-7</v>
      </c>
      <c r="BN157" s="10">
        <f>3/24000000*OO[[#This Row],[122 (04JUL1985 03:00:00)-Water Temperature (C)]]*OO[[#This Row],[64]]</f>
        <v>1.181929690291E-7</v>
      </c>
      <c r="BO157" s="10">
        <f>3/24000000*OO[[#This Row],[123 (04JUL1985 06:00:00)-Water Temperature (C)]]*OO[[#This Row],[65]]</f>
        <v>1.0520518951722498E-7</v>
      </c>
      <c r="BP157" s="10">
        <f>3/24000000*OO[[#This Row],[124 (04JUL1985 09:00:00)-Water Temperature (C)]]*OO[[#This Row],[66]]</f>
        <v>9.7497207450000004E-8</v>
      </c>
      <c r="BQ157" s="10">
        <f>3/24000000*OO[[#This Row],[125 (04JUL1985 12:00:00)-Water Temperature (C)]]*OO[[#This Row],[67]]</f>
        <v>9.1429314559199987E-8</v>
      </c>
      <c r="BR157" s="10">
        <f>3/24000000*OO[[#This Row],[126 (04JUL1985 15:00:00)-Water Temperature (C)]]*OO[[#This Row],[68]]</f>
        <v>8.6112593363399995E-8</v>
      </c>
      <c r="BS157" s="10">
        <f>3/24000000*OO[[#This Row],[127 (04JUL1985 18:00:00)-Water Temperature (C)]]*OO[[#This Row],[69]]</f>
        <v>8.1589911867862506E-8</v>
      </c>
      <c r="BT157" s="10">
        <f>3/24000000*OO[[#This Row],[128 (04JUL1985 21:00:00)-Water Temperature (C)]]*OO[[#This Row],[70]]</f>
        <v>7.5952587836137486E-8</v>
      </c>
      <c r="BU157" s="10">
        <f>3/24000000*OO[[#This Row],[129 (05JUL1985 00:00:00)-Water Temperature (C)]]*OO[[#This Row],[71]]</f>
        <v>6.9284280389300005E-8</v>
      </c>
      <c r="BV157" s="10">
        <f>3/24000000*OO[[#This Row],[130 (05JUL1985 03:00:00)-Water Temperature (C)]]*OO[[#This Row],[72]]</f>
        <v>6.2404342853074996E-8</v>
      </c>
      <c r="BW157" s="10">
        <f>3/24000000*OO[[#This Row],[131 (05JUL1985 06:00:00)-Water Temperature (C)]]*OO[[#This Row],[73]]</f>
        <v>5.4447456698774995E-8</v>
      </c>
      <c r="BX157" s="10">
        <f>3/24000000*OO[[#This Row],[132 (05JUL1985 09:00:00)-Water Temperature (C)]]*OO[[#This Row],[74]]</f>
        <v>4.7440484131949994E-8</v>
      </c>
      <c r="BY157" s="10">
        <f>3/24000000*OO[[#This Row],[133 (05JUL1985 12:00:00)-Water Temperature (C)]]*OO[[#This Row],[75]]</f>
        <v>4.1422808003999992E-8</v>
      </c>
      <c r="BZ157" s="10">
        <f>3/24000000*OO[[#This Row],[134 (05JUL1985 15:00:00)-Water Temperature (C)]]*OO[[#This Row],[76]]</f>
        <v>3.6755963940262495E-8</v>
      </c>
      <c r="CA157" s="10">
        <f>3/24000000*OO[[#This Row],[135 (05JUL1985 18:00:00)-Water Temperature (C)]]*OO[[#This Row],[77]]</f>
        <v>3.3669865787999995E-8</v>
      </c>
      <c r="CB157" s="10">
        <f>3/24000000*OO[[#This Row],[136 (05JUL1985 21:00:00)-Water Temperature (C)]]*OO[[#This Row],[78]]</f>
        <v>3.1681941562125001E-8</v>
      </c>
      <c r="CC157" s="10">
        <f>3/24000000*OO[[#This Row],[137 (06JUL1985 00:00:00)-Water Temperature (C)]]*OO[[#This Row],[79]]</f>
        <v>3.1162506208874997E-8</v>
      </c>
      <c r="CD157" s="10">
        <f>3/24000000*OO[[#This Row],[138 (06JUL1985 03:00:00)-Water Temperature (C)]]*OO[[#This Row],[80]]</f>
        <v>3.2363043267437505E-8</v>
      </c>
      <c r="CE157" s="10">
        <f>3/24000000*OO[[#This Row],[139 (06JUL1985 06:00:00)-Water Temperature (C)]]*OO[[#This Row],[81]]</f>
        <v>3.4988719625924998E-8</v>
      </c>
      <c r="CF157" s="10">
        <f>3/24000000*OO[[#This Row],[140 (06JUL1985 09:00:00)-Water Temperature (C)]]*OO[[#This Row],[82]]</f>
        <v>3.8750060699999997E-8</v>
      </c>
      <c r="CG157" s="10">
        <f>3/24000000*OO[[#This Row],[141 (06JUL1985 12:00:00)-Water Temperature (C)]]*OO[[#This Row],[83]]</f>
        <v>4.1851797464812494E-8</v>
      </c>
      <c r="CH157" s="10">
        <f>3/24000000*OO[[#This Row],[142 (06JUL1985 15:00:00)-Water Temperature (C)]]*OO[[#This Row],[84]]</f>
        <v>4.3781468098349998E-8</v>
      </c>
      <c r="CI157" s="10">
        <f>3/24000000*OO[[#This Row],[143 (06JUL1985 18:00:00)-Water Temperature (C)]]*OO[[#This Row],[85]]</f>
        <v>4.4300980779375E-8</v>
      </c>
      <c r="CJ157" s="10">
        <f>3/24000000*OO[[#This Row],[144 (06JUL1985 21:00:00)-Water Temperature (C)]]*OO[[#This Row],[86]]</f>
        <v>4.3196600669249994E-8</v>
      </c>
      <c r="CK157" s="10">
        <f>3/24000000*OO[[#This Row],[145 (07JUL1985 00:00:00)-Water Temperature (C)]]*OO[[#This Row],[87]]</f>
        <v>4.0585462862262498E-8</v>
      </c>
      <c r="CL157" s="10">
        <f>3/24000000*OO[[#This Row],[146 (07JUL1985 03:00:00)-Water Temperature (C)]]*OO[[#This Row],[88]]</f>
        <v>3.7966063257112498E-8</v>
      </c>
      <c r="CM157" s="10">
        <f>3/24000000*OO[[#This Row],[147 (07JUL1985 06:00:00)-Water Temperature (C)]]*OO[[#This Row],[89]]</f>
        <v>3.5291075273999993E-8</v>
      </c>
      <c r="CN157" s="10">
        <f>3/24000000*OO[[#This Row],[148 (07JUL1985 09:00:00)-Water Temperature (C)]]*OO[[#This Row],[90]]</f>
        <v>3.3098450940437501E-8</v>
      </c>
      <c r="CO157" s="10">
        <f>3/24000000*OO[[#This Row],[149 (07JUL1985 12:00:00)-Water Temperature (C)]]*OO[[#This Row],[91]]</f>
        <v>3.1442467382399997E-8</v>
      </c>
      <c r="CP157" s="10">
        <f>3/24000000*OO[[#This Row],[150 (07JUL1985 15:00:00)-Water Temperature (C)]]*OO[[#This Row],[92]]</f>
        <v>3.1442467382399997E-8</v>
      </c>
      <c r="CQ157" s="10">
        <f>3/24000000*OO[[#This Row],[151 (07JUL1985 18:00:00)-Water Temperature (C)]]*OO[[#This Row],[93]]</f>
        <v>3.1442467382399997E-8</v>
      </c>
      <c r="CR157" s="10">
        <f>3/24000000*OO[[#This Row],[152 (07JUL1985 21:00:00)-Water Temperature (C)]]*OO[[#This Row],[94]]</f>
        <v>3.1442467382399997E-8</v>
      </c>
      <c r="CS157" s="10">
        <f>3/24000000*OO[[#This Row],[153 (08JUL1985 00:00:00)-Water Temperature (C)]]*OO[[#This Row],[95]]</f>
        <v>3.1442467382399997E-8</v>
      </c>
      <c r="CT157" s="10">
        <f>3/24000000*OO[[#This Row],[154 (08JUL1985 03:00:00)-Water Temperature (C)]]*OO[[#This Row],[96]]</f>
        <v>3.1442467382399997E-8</v>
      </c>
      <c r="CU157" s="10">
        <f>3/24000000*OO[[#This Row],[155 (08JUL1985 06:00:00)-Water Temperature (C)]]*OO[[#This Row],[97]]</f>
        <v>3.1442467382399997E-8</v>
      </c>
      <c r="CV157" s="10">
        <f>3/24000000*OO[[#This Row],[156 (08JUL1985 09:00:00)-Water Temperature (C)]]*OO[[#This Row],[98]]</f>
        <v>3.1442467382399997E-8</v>
      </c>
      <c r="CW157" s="10">
        <f>3/24000000*OO[[#This Row],[157 (08JUL1985 12:00:00)-Water Temperature (C)]]*OO[[#This Row],[99]]</f>
        <v>3.1442467382399997E-8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6.5963101214290144E-38</v>
      </c>
      <c r="H158" s="10">
        <f>3/24*OO[[#This Row],[64 (26JUN1985 21:00:00)-Water Temperature (C)]]*OO[[#This Row],[6]]/SUM(OO[6])</f>
        <v>2.677383027110878E-26</v>
      </c>
      <c r="I158" s="10">
        <f>3/24*OO[[#This Row],[65 (27JUN1985 00:00:00)-Water Temperature (C)]]*OO[[#This Row],[7]]/SUM(OO[7])</f>
        <v>1.8753504886312278E-14</v>
      </c>
      <c r="J158" s="10">
        <f>3/24*OO[[#This Row],[66 (27JUN1985 03:00:00)-Water Temperature (C)]]*OO[[#This Row],[8]]/SUM(OO[8])</f>
        <v>1.8227817515434146E-7</v>
      </c>
      <c r="K158" s="10">
        <f>3/24*OO[[#This Row],[67 (27JUN1985 06:00:00)-Water Temperature (C)]]*OO[[#This Row],[9]]/SUM(OO[9])</f>
        <v>1.1906591588941407E-4</v>
      </c>
      <c r="L158" s="10">
        <f>3/24*OO[[#This Row],[68 (27JUN1985 09:00:00)-Water Temperature (C)]]*OO[[#This Row],[10]]/SUM(OO[10])</f>
        <v>5.0063966650363157E-3</v>
      </c>
      <c r="M158" s="10">
        <f>3/24*OO[[#This Row],[69 (27JUN1985 12:00:00)-Water Temperature (C)]]*OO[[#This Row],[11]]/SUM(OO[11])</f>
        <v>3.594058515211572E-2</v>
      </c>
      <c r="N158" s="10">
        <f>3/24*OO[[#This Row],[70 (27JUN1985 15:00:00)-Water Temperature (C)]]*OO[[#This Row],[12]]/SUM(OO[12])</f>
        <v>7.2410958413340554E-2</v>
      </c>
      <c r="O158" s="10">
        <f>3/24*OO[[#This Row],[71 (27JUN1985 18:00:00)-Water Temperature (C)]]*OO[[#This Row],[13]]/SUM(OO[13])</f>
        <v>5.6426469529938454E-2</v>
      </c>
      <c r="P158" s="10">
        <f>3/24*OO[[#This Row],[72 (27JUN1985 21:00:00)-Water Temperature (C)]]*OO[[#This Row],[14]]/SUM(OO[14])</f>
        <v>2.0351548112486101E-2</v>
      </c>
      <c r="Q158" s="10">
        <f>3/24*OO[[#This Row],[73 (28JUN1985 00:00:00)-Water Temperature (C)]]*OO[[#This Row],[15]]/SUM(OO[15])</f>
        <v>4.1053625126260609E-3</v>
      </c>
      <c r="R158" s="10">
        <f>3/24*OO[[#This Row],[74 (28JUN1985 03:00:00)-Water Temperature (C)]]*OO[[#This Row],[16]]/SUM(OO[16])</f>
        <v>5.6807974880266189E-4</v>
      </c>
      <c r="S158" s="10">
        <f>3/24*OO[[#This Row],[75 (28JUN1985 06:00:00)-Water Temperature (C)]]*OO[[#This Row],[17]]/SUM(OO[17])</f>
        <v>8.9762927504550104E-5</v>
      </c>
      <c r="T158" s="10">
        <f>3/24*OO[[#This Row],[76 (28JUN1985 09:00:00)-Water Temperature (C)]]*OO[[#This Row],[18]]/SUM(OO[18])</f>
        <v>3.9167690429117022E-5</v>
      </c>
      <c r="U158" s="10">
        <f>3/24*OO[[#This Row],[77 (28JUN1985 12:00:00)-Water Temperature (C)]]*OO[[#This Row],[19]]/SUM(OO[19])</f>
        <v>3.194931020913237E-5</v>
      </c>
      <c r="V158" s="10">
        <f>3/24000000*OO[[#This Row],[78 (28JUN1985 15:00:00)-Water Temperature (C)]]*OO[[#This Row],[20]]</f>
        <v>3.0097515955137501E-5</v>
      </c>
      <c r="W158" s="10">
        <f>3/24000000*OO[[#This Row],[79 (28JUN1985 18:00:00)-Water Temperature (C)]]*OO[[#This Row],[21]]</f>
        <v>3.10191517159875E-5</v>
      </c>
      <c r="X158" s="10">
        <f>3/24000000*OO[[#This Row],[80 (28JUN1985 21:00:00)-Water Temperature (C)]]*OO[[#This Row],[22]]</f>
        <v>3.1990929405262492E-5</v>
      </c>
      <c r="Y158" s="10">
        <f>3/24000000*OO[[#This Row],[81 (29JUN1985 00:00:00)-Water Temperature (C)]]*OO[[#This Row],[23]]</f>
        <v>3.1494075302487499E-5</v>
      </c>
      <c r="Z158" s="10">
        <f>3/24000000*OO[[#This Row],[82 (29JUN1985 03:00:00)-Water Temperature (C)]]*OO[[#This Row],[24]]</f>
        <v>2.9051206665849998E-5</v>
      </c>
      <c r="AA158" s="10">
        <f>3/24000000*OO[[#This Row],[83 (29JUN1985 06:00:00)-Water Temperature (C)]]*OO[[#This Row],[25]]</f>
        <v>2.5471573867349999E-5</v>
      </c>
      <c r="AB158" s="10">
        <f>3/24000000*OO[[#This Row],[84 (29JUN1985 09:00:00)-Water Temperature (C)]]*OO[[#This Row],[26]]</f>
        <v>2.2138839074399998E-5</v>
      </c>
      <c r="AC158" s="10">
        <f>3/24000000*OO[[#This Row],[85 (29JUN1985 12:00:00)-Water Temperature (C)]]*OO[[#This Row],[27]]</f>
        <v>1.9555567107004994E-5</v>
      </c>
      <c r="AD158" s="10">
        <f>3/24000000*OO[[#This Row],[86 (29JUN1985 15:00:00)-Water Temperature (C)]]*OO[[#This Row],[28]]</f>
        <v>1.7451071800738752E-5</v>
      </c>
      <c r="AE158" s="10">
        <f>3/24000000*OO[[#This Row],[88 (29JUN1985 21:00:00)-Water Temperature (C)]]*OO[[#This Row],[30]]</f>
        <v>1.4043586813353751E-5</v>
      </c>
      <c r="AF158" s="10">
        <f>3/24000000*OO[[#This Row],[88 (29JUN1985 21:00:00)-Water Temperature (C)]]*OO[[#This Row],[30]]</f>
        <v>1.4043586813353751E-5</v>
      </c>
      <c r="AG158" s="10">
        <f>3/24000000*OO[[#This Row],[89 (30JUN1985 00:00:00)-Water Temperature (C)]]*OO[[#This Row],[31]]</f>
        <v>1.2379683119493751E-5</v>
      </c>
      <c r="AH158" s="10">
        <f>3/24000000*OO[[#This Row],[90 (30JUN1985 03:00:00)-Water Temperature (C)]]*OO[[#This Row],[32]]</f>
        <v>1.0923592927274999E-5</v>
      </c>
      <c r="AI158" s="10">
        <f>3/24000000*OO[[#This Row],[91 (30JUN1985 06:00:00)-Water Temperature (C)]]*OO[[#This Row],[33]]</f>
        <v>9.5329903047262499E-6</v>
      </c>
      <c r="AJ158" s="10">
        <f>3/24000000*OO[[#This Row],[92 (30JUN1985 09:00:00)-Water Temperature (C)]]*OO[[#This Row],[34]]</f>
        <v>8.5063560074999991E-6</v>
      </c>
      <c r="AK158" s="10">
        <f>3/24000000*OO[[#This Row],[93 (30JUN1985 12:00:00)-Water Temperature (C)]]*OO[[#This Row],[35]]</f>
        <v>7.5683394131900002E-6</v>
      </c>
      <c r="AL158" s="10">
        <f>3/24000000*OO[[#This Row],[94 (30JUN1985 15:00:00)-Water Temperature (C)]]*OO[[#This Row],[36]]</f>
        <v>6.7415551190924997E-6</v>
      </c>
      <c r="AM158" s="10">
        <f>3/24000000*OO[[#This Row],[95 (30JUN1985 18:00:00)-Water Temperature (C)]]*OO[[#This Row],[37]]</f>
        <v>6.1951492529399996E-6</v>
      </c>
      <c r="AN158" s="10">
        <f>3/24000000*OO[[#This Row],[96 (30JUN1985 21:00:00)-Water Temperature (C)]]*OO[[#This Row],[38]]</f>
        <v>5.61154105728E-6</v>
      </c>
      <c r="AO158" s="10">
        <f>3/24000000*OO[[#This Row],[97 (01JUL1985 00:00:00)-Water Temperature (C)]]*OO[[#This Row],[39]]</f>
        <v>4.9372712830349997E-6</v>
      </c>
      <c r="AP158" s="10">
        <f>3/24000000*OO[[#This Row],[98 (01JUL1985 03:00:00)-Water Temperature (C)]]*OO[[#This Row],[40]]</f>
        <v>4.3449308280399996E-6</v>
      </c>
      <c r="AQ158" s="10">
        <f>3/24000000*OO[[#This Row],[99 (01JUL1985 06:00:00)-Water Temperature (C)]]*OO[[#This Row],[41]]</f>
        <v>3.8153635091599999E-6</v>
      </c>
      <c r="AR158" s="10">
        <f>3/24000000*OO[[#This Row],[100 (01JUL1985 09:00:00)-Water Temperature (C)]]*OO[[#This Row],[42]]</f>
        <v>3.4625527809124996E-6</v>
      </c>
      <c r="AS158" s="10">
        <f>3/24000000*OO[[#This Row],[101 (01JUL1985 12:00:00)-Water Temperature (C)]]*OO[[#This Row],[43]]</f>
        <v>3.1711713202574997E-6</v>
      </c>
      <c r="AT158" s="10">
        <f>3/24000000*OO[[#This Row],[102 (01JUL1985 15:00:00)-Water Temperature (C)]]*OO[[#This Row],[44]]</f>
        <v>2.90051853589E-6</v>
      </c>
      <c r="AU158" s="10">
        <f>3/24000000*OO[[#This Row],[103 (01JUL1985 18:00:00)-Water Temperature (C)]]*OO[[#This Row],[45]]</f>
        <v>2.6490731516212498E-6</v>
      </c>
      <c r="AV158" s="10">
        <f>3/24000000*OO[[#This Row],[104 (01JUL1985 21:00:00)-Water Temperature (C)]]*OO[[#This Row],[46]]</f>
        <v>2.3474205928810001E-6</v>
      </c>
      <c r="AW158" s="10">
        <f>3/24000000*OO[[#This Row],[105 (02JUL1985 00:00:00)-Water Temperature (C)]]*OO[[#This Row],[47]]</f>
        <v>2.0254932549314997E-6</v>
      </c>
      <c r="AX158" s="10">
        <f>3/24000000*OO[[#This Row],[106 (02JUL1985 03:00:00)-Water Temperature (C)]]*OO[[#This Row],[48]]</f>
        <v>1.7208960241274999E-6</v>
      </c>
      <c r="AY158" s="10">
        <f>3/24000000*OO[[#This Row],[107 (02JUL1985 06:00:00)-Water Temperature (C)]]*OO[[#This Row],[49]]</f>
        <v>1.4329001536974995E-6</v>
      </c>
      <c r="AZ158" s="10">
        <f>3/24000000*OO[[#This Row],[108 (02JUL1985 09:00:00)-Water Temperature (C)]]*OO[[#This Row],[50]]</f>
        <v>1.2193071545769999E-6</v>
      </c>
      <c r="BA158" s="10">
        <f>3/24000000*OO[[#This Row],[109 (02JUL1985 12:00:00)-Water Temperature (C)]]*OO[[#This Row],[51]]</f>
        <v>1.0457902210703751E-6</v>
      </c>
      <c r="BB158" s="10">
        <f>3/24000000*OO[[#This Row],[110 (02JUL1985 15:00:00)-Water Temperature (C)]]*OO[[#This Row],[52]]</f>
        <v>9.0981324260399985E-7</v>
      </c>
      <c r="BC158" s="10">
        <f>3/24000000*OO[[#This Row],[111 (02JUL1985 18:00:00)-Water Temperature (C)]]*OO[[#This Row],[53]]</f>
        <v>8.0393207690399998E-7</v>
      </c>
      <c r="BD158" s="10">
        <f>3/24000000*OO[[#This Row],[112 (02JUL1985 21:00:00)-Water Temperature (C)]]*OO[[#This Row],[54]]</f>
        <v>7.0555870415875005E-7</v>
      </c>
      <c r="BE158" s="10">
        <f>3/24000000*OO[[#This Row],[113 (03JUL1985 00:00:00)-Water Temperature (C)]]*OO[[#This Row],[55]]</f>
        <v>6.0842751566412491E-7</v>
      </c>
      <c r="BF158" s="10">
        <f>3/24000000*OO[[#This Row],[114 (03JUL1985 03:00:00)-Water Temperature (C)]]*OO[[#This Row],[56]]</f>
        <v>5.1318908315999998E-7</v>
      </c>
      <c r="BG158" s="10">
        <f>3/24000000*OO[[#This Row],[115 (03JUL1985 06:00:00)-Water Temperature (C)]]*OO[[#This Row],[57]]</f>
        <v>4.1433482750249999E-7</v>
      </c>
      <c r="BH158" s="10">
        <f>3/24000000*OO[[#This Row],[116 (03JUL1985 09:00:00)-Water Temperature (C)]]*OO[[#This Row],[58]]</f>
        <v>3.2794994974425005E-7</v>
      </c>
      <c r="BI158" s="10">
        <f>3/24000000*OO[[#This Row],[117 (03JUL1985 12:00:00)-Water Temperature (C)]]*OO[[#This Row],[59]]</f>
        <v>2.4863815896412501E-7</v>
      </c>
      <c r="BJ158" s="10">
        <f>3/24000000*OO[[#This Row],[118 (03JUL1985 15:00:00)-Water Temperature (C)]]*OO[[#This Row],[60]]</f>
        <v>1.9706298896716253E-7</v>
      </c>
      <c r="BK158" s="10">
        <f>3/24000000*OO[[#This Row],[119 (03JUL1985 18:00:00)-Water Temperature (C)]]*OO[[#This Row],[61]]</f>
        <v>1.6296636381243747E-7</v>
      </c>
      <c r="BL158" s="10">
        <f>3/24000000*OO[[#This Row],[120 (03JUL1985 21:00:00)-Water Temperature (C)]]*OO[[#This Row],[62]]</f>
        <v>1.3799022523625001E-7</v>
      </c>
      <c r="BM158" s="10">
        <f>3/24000000*OO[[#This Row],[121 (04JUL1985 00:00:00)-Water Temperature (C)]]*OO[[#This Row],[63]]</f>
        <v>1.1988438742237501E-7</v>
      </c>
      <c r="BN158" s="10">
        <f>3/24000000*OO[[#This Row],[122 (04JUL1985 03:00:00)-Water Temperature (C)]]*OO[[#This Row],[64]]</f>
        <v>1.059108489533875E-7</v>
      </c>
      <c r="BO158" s="10">
        <f>3/24000000*OO[[#This Row],[123 (04JUL1985 06:00:00)-Water Temperature (C)]]*OO[[#This Row],[65]]</f>
        <v>9.441925180875E-8</v>
      </c>
      <c r="BP158" s="10">
        <f>3/24000000*OO[[#This Row],[124 (04JUL1985 09:00:00)-Water Temperature (C)]]*OO[[#This Row],[66]]</f>
        <v>8.7585144863400012E-8</v>
      </c>
      <c r="BQ158" s="10">
        <f>3/24000000*OO[[#This Row],[125 (04JUL1985 12:00:00)-Water Temperature (C)]]*OO[[#This Row],[67]]</f>
        <v>8.2145254021949992E-8</v>
      </c>
      <c r="BR158" s="10">
        <f>3/24000000*OO[[#This Row],[126 (04JUL1985 15:00:00)-Water Temperature (C)]]*OO[[#This Row],[68]]</f>
        <v>7.728744809843749E-8</v>
      </c>
      <c r="BS158" s="10">
        <f>3/24000000*OO[[#This Row],[127 (04JUL1985 18:00:00)-Water Temperature (C)]]*OO[[#This Row],[69]]</f>
        <v>7.3062974804849987E-8</v>
      </c>
      <c r="BT158" s="10">
        <f>3/24000000*OO[[#This Row],[128 (04JUL1985 21:00:00)-Water Temperature (C)]]*OO[[#This Row],[70]]</f>
        <v>6.7850455421850001E-8</v>
      </c>
      <c r="BU158" s="10">
        <f>3/24000000*OO[[#This Row],[129 (05JUL1985 00:00:00)-Water Temperature (C)]]*OO[[#This Row],[71]]</f>
        <v>6.1852060523025E-8</v>
      </c>
      <c r="BV158" s="10">
        <f>3/24000000*OO[[#This Row],[130 (05JUL1985 03:00:00)-Water Temperature (C)]]*OO[[#This Row],[72]]</f>
        <v>5.5835166626687507E-8</v>
      </c>
      <c r="BW158" s="10">
        <f>3/24000000*OO[[#This Row],[131 (05JUL1985 06:00:00)-Water Temperature (C)]]*OO[[#This Row],[73]]</f>
        <v>4.8941369086650005E-8</v>
      </c>
      <c r="BX158" s="10">
        <f>3/24000000*OO[[#This Row],[132 (05JUL1985 09:00:00)-Water Temperature (C)]]*OO[[#This Row],[74]]</f>
        <v>4.2758357347999995E-8</v>
      </c>
      <c r="BY158" s="10">
        <f>3/24000000*OO[[#This Row],[133 (05JUL1985 12:00:00)-Water Temperature (C)]]*OO[[#This Row],[75]]</f>
        <v>3.7291465315875003E-8</v>
      </c>
      <c r="BZ158" s="10">
        <f>3/24000000*OO[[#This Row],[134 (05JUL1985 15:00:00)-Water Temperature (C)]]*OO[[#This Row],[76]]</f>
        <v>3.2969838397874998E-8</v>
      </c>
      <c r="CA158" s="10">
        <f>3/24000000*OO[[#This Row],[135 (05JUL1985 18:00:00)-Water Temperature (C)]]*OO[[#This Row],[77]]</f>
        <v>3.0045132818999999E-8</v>
      </c>
      <c r="CB158" s="10">
        <f>3/24000000*OO[[#This Row],[136 (05JUL1985 21:00:00)-Water Temperature (C)]]*OO[[#This Row],[78]]</f>
        <v>2.8132325998612499E-8</v>
      </c>
      <c r="CC158" s="10">
        <f>3/24000000*OO[[#This Row],[137 (06JUL1985 00:00:00)-Water Temperature (C)]]*OO[[#This Row],[79]]</f>
        <v>2.7474635353587497E-8</v>
      </c>
      <c r="CD158" s="10">
        <f>3/24000000*OO[[#This Row],[138 (06JUL1985 03:00:00)-Water Temperature (C)]]*OO[[#This Row],[80]]</f>
        <v>2.83641399712125E-8</v>
      </c>
      <c r="CE158" s="10">
        <f>3/24000000*OO[[#This Row],[139 (06JUL1985 06:00:00)-Water Temperature (C)]]*OO[[#This Row],[81]]</f>
        <v>3.0625183622024998E-8</v>
      </c>
      <c r="CF158" s="10">
        <f>3/24000000*OO[[#This Row],[140 (06JUL1985 09:00:00)-Water Temperature (C)]]*OO[[#This Row],[82]]</f>
        <v>3.4041492599649998E-8</v>
      </c>
      <c r="CG158" s="10">
        <f>3/24000000*OO[[#This Row],[141 (06JUL1985 12:00:00)-Water Temperature (C)]]*OO[[#This Row],[83]]</f>
        <v>3.6952361198437504E-8</v>
      </c>
      <c r="CH158" s="10">
        <f>3/24000000*OO[[#This Row],[142 (06JUL1985 15:00:00)-Water Temperature (C)]]*OO[[#This Row],[84]]</f>
        <v>3.8813052701249996E-8</v>
      </c>
      <c r="CI158" s="10">
        <f>3/24000000*OO[[#This Row],[143 (06JUL1985 18:00:00)-Water Temperature (C)]]*OO[[#This Row],[85]]</f>
        <v>3.93651159759E-8</v>
      </c>
      <c r="CJ158" s="10">
        <f>3/24000000*OO[[#This Row],[144 (06JUL1985 21:00:00)-Water Temperature (C)]]*OO[[#This Row],[86]]</f>
        <v>3.8411432890774997E-8</v>
      </c>
      <c r="CK158" s="10">
        <f>3/24000000*OO[[#This Row],[145 (07JUL1985 00:00:00)-Water Temperature (C)]]*OO[[#This Row],[87]]</f>
        <v>3.6091665753312489E-8</v>
      </c>
      <c r="CL158" s="10">
        <f>3/24000000*OO[[#This Row],[146 (07JUL1985 03:00:00)-Water Temperature (C)]]*OO[[#This Row],[88]]</f>
        <v>3.3772047200100004E-8</v>
      </c>
      <c r="CM158" s="10">
        <f>3/24000000*OO[[#This Row],[147 (07JUL1985 06:00:00)-Water Temperature (C)]]*OO[[#This Row],[89]]</f>
        <v>3.1453403628112501E-8</v>
      </c>
      <c r="CN158" s="10">
        <f>3/24000000*OO[[#This Row],[148 (07JUL1985 09:00:00)-Water Temperature (C)]]*OO[[#This Row],[90]]</f>
        <v>2.9548406254399998E-8</v>
      </c>
      <c r="CO158" s="10">
        <f>3/24000000*OO[[#This Row],[149 (07JUL1985 12:00:00)-Water Temperature (C)]]*OO[[#This Row],[91]]</f>
        <v>2.8090361768299999E-8</v>
      </c>
      <c r="CP158" s="10">
        <f>3/24000000*OO[[#This Row],[150 (07JUL1985 15:00:00)-Water Temperature (C)]]*OO[[#This Row],[92]]</f>
        <v>2.8090361768299999E-8</v>
      </c>
      <c r="CQ158" s="10">
        <f>3/24000000*OO[[#This Row],[151 (07JUL1985 18:00:00)-Water Temperature (C)]]*OO[[#This Row],[93]]</f>
        <v>2.8090361768299999E-8</v>
      </c>
      <c r="CR158" s="10">
        <f>3/24000000*OO[[#This Row],[152 (07JUL1985 21:00:00)-Water Temperature (C)]]*OO[[#This Row],[94]]</f>
        <v>2.8090361768299999E-8</v>
      </c>
      <c r="CS158" s="10">
        <f>3/24000000*OO[[#This Row],[153 (08JUL1985 00:00:00)-Water Temperature (C)]]*OO[[#This Row],[95]]</f>
        <v>2.8090361768299999E-8</v>
      </c>
      <c r="CT158" s="10">
        <f>3/24000000*OO[[#This Row],[154 (08JUL1985 03:00:00)-Water Temperature (C)]]*OO[[#This Row],[96]]</f>
        <v>2.8090361768299999E-8</v>
      </c>
      <c r="CU158" s="10">
        <f>3/24000000*OO[[#This Row],[155 (08JUL1985 06:00:00)-Water Temperature (C)]]*OO[[#This Row],[97]]</f>
        <v>2.8090361768299999E-8</v>
      </c>
      <c r="CV158" s="10">
        <f>3/24000000*OO[[#This Row],[156 (08JUL1985 09:00:00)-Water Temperature (C)]]*OO[[#This Row],[98]]</f>
        <v>2.8090361768299999E-8</v>
      </c>
      <c r="CW158" s="10">
        <f>3/24000000*OO[[#This Row],[157 (08JUL1985 12:00:00)-Water Temperature (C)]]*OO[[#This Row],[99]]</f>
        <v>2.8090361768299999E-8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1.0983603145382538E-38</v>
      </c>
      <c r="H159" s="10">
        <f>3/24*OO[[#This Row],[64 (26JUN1985 21:00:00)-Water Temperature (C)]]*OO[[#This Row],[6]]/SUM(OO[6])</f>
        <v>4.7510897167921591E-27</v>
      </c>
      <c r="I159" s="10">
        <f>3/24*OO[[#This Row],[65 (27JUN1985 00:00:00)-Water Temperature (C)]]*OO[[#This Row],[7]]/SUM(OO[7])</f>
        <v>3.6971293922658928E-15</v>
      </c>
      <c r="J159" s="10">
        <f>3/24*OO[[#This Row],[66 (27JUN1985 03:00:00)-Water Temperature (C)]]*OO[[#This Row],[8]]/SUM(OO[8])</f>
        <v>9.9949257151999993E-8</v>
      </c>
      <c r="K159" s="10">
        <f>3/24*OO[[#This Row],[67 (27JUN1985 06:00:00)-Water Temperature (C)]]*OO[[#This Row],[9]]/SUM(OO[9])</f>
        <v>8.2414525669135107E-5</v>
      </c>
      <c r="L159" s="10">
        <f>3/24*OO[[#This Row],[68 (27JUN1985 09:00:00)-Water Temperature (C)]]*OO[[#This Row],[10]]/SUM(OO[10])</f>
        <v>3.99364255576807E-3</v>
      </c>
      <c r="M159" s="10">
        <f>3/24*OO[[#This Row],[69 (27JUN1985 12:00:00)-Water Temperature (C)]]*OO[[#This Row],[11]]/SUM(OO[11])</f>
        <v>3.1872839219520104E-2</v>
      </c>
      <c r="N159" s="10">
        <f>3/24*OO[[#This Row],[70 (27JUN1985 15:00:00)-Water Temperature (C)]]*OO[[#This Row],[12]]/SUM(OO[12])</f>
        <v>6.9715262192160676E-2</v>
      </c>
      <c r="O159" s="10">
        <f>3/24*OO[[#This Row],[71 (27JUN1985 18:00:00)-Water Temperature (C)]]*OO[[#This Row],[13]]/SUM(OO[13])</f>
        <v>5.8086484310134447E-2</v>
      </c>
      <c r="P159" s="10">
        <f>3/24*OO[[#This Row],[72 (27JUN1985 21:00:00)-Water Temperature (C)]]*OO[[#This Row],[14]]/SUM(OO[14])</f>
        <v>2.2142197089451643E-2</v>
      </c>
      <c r="Q159" s="10">
        <f>3/24*OO[[#This Row],[73 (28JUN1985 00:00:00)-Water Temperature (C)]]*OO[[#This Row],[15]]/SUM(OO[15])</f>
        <v>4.6609797502791157E-3</v>
      </c>
      <c r="R159" s="10">
        <f>3/24*OO[[#This Row],[74 (28JUN1985 03:00:00)-Water Temperature (C)]]*OO[[#This Row],[16]]/SUM(OO[16])</f>
        <v>6.6023766452149148E-4</v>
      </c>
      <c r="S159" s="10">
        <f>3/24*OO[[#This Row],[75 (28JUN1985 06:00:00)-Water Temperature (C)]]*OO[[#This Row],[17]]/SUM(OO[17])</f>
        <v>9.9749525110243113E-5</v>
      </c>
      <c r="T159" s="10">
        <f>3/24*OO[[#This Row],[76 (28JUN1985 09:00:00)-Water Temperature (C)]]*OO[[#This Row],[18]]/SUM(OO[18])</f>
        <v>3.9932376028569945E-5</v>
      </c>
      <c r="U159" s="10">
        <f>3/24*OO[[#This Row],[77 (28JUN1985 12:00:00)-Water Temperature (C)]]*OO[[#This Row],[19]]/SUM(OO[19])</f>
        <v>3.1990829726099612E-5</v>
      </c>
      <c r="V159" s="10">
        <f>3/24000000*OO[[#This Row],[78 (28JUN1985 15:00:00)-Water Temperature (C)]]*OO[[#This Row],[20]]</f>
        <v>2.9923202767725002E-5</v>
      </c>
      <c r="W159" s="10">
        <f>3/24000000*OO[[#This Row],[79 (28JUN1985 18:00:00)-Water Temperature (C)]]*OO[[#This Row],[21]]</f>
        <v>3.0736602420400001E-5</v>
      </c>
      <c r="X159" s="10">
        <f>3/24000000*OO[[#This Row],[80 (28JUN1985 21:00:00)-Water Temperature (C)]]*OO[[#This Row],[22]]</f>
        <v>3.1792298310849997E-5</v>
      </c>
      <c r="Y159" s="10">
        <f>3/24000000*OO[[#This Row],[81 (29JUN1985 00:00:00)-Water Temperature (C)]]*OO[[#This Row],[23]]</f>
        <v>3.1496022576562498E-5</v>
      </c>
      <c r="Z159" s="10">
        <f>3/24000000*OO[[#This Row],[82 (29JUN1985 03:00:00)-Water Temperature (C)]]*OO[[#This Row],[24]]</f>
        <v>2.9237163927624999E-5</v>
      </c>
      <c r="AA159" s="10">
        <f>3/24000000*OO[[#This Row],[83 (29JUN1985 06:00:00)-Water Temperature (C)]]*OO[[#This Row],[25]]</f>
        <v>2.5752895928175002E-5</v>
      </c>
      <c r="AB159" s="10">
        <f>3/24000000*OO[[#This Row],[84 (29JUN1985 09:00:00)-Water Temperature (C)]]*OO[[#This Row],[26]]</f>
        <v>2.2448239688175001E-5</v>
      </c>
      <c r="AC159" s="10">
        <f>3/24000000*OO[[#This Row],[85 (29JUN1985 12:00:00)-Water Temperature (C)]]*OO[[#This Row],[27]]</f>
        <v>1.9883542266180001E-5</v>
      </c>
      <c r="AD159" s="10">
        <f>3/24000000*OO[[#This Row],[86 (29JUN1985 15:00:00)-Water Temperature (C)]]*OO[[#This Row],[28]]</f>
        <v>1.7745002581889997E-5</v>
      </c>
      <c r="AE159" s="10">
        <f>3/24000000*OO[[#This Row],[88 (29JUN1985 21:00:00)-Water Temperature (C)]]*OO[[#This Row],[30]]</f>
        <v>1.43065957293E-5</v>
      </c>
      <c r="AF159" s="10">
        <f>3/24000000*OO[[#This Row],[88 (29JUN1985 21:00:00)-Water Temperature (C)]]*OO[[#This Row],[30]]</f>
        <v>1.43065957293E-5</v>
      </c>
      <c r="AG159" s="10">
        <f>3/24000000*OO[[#This Row],[89 (30JUN1985 00:00:00)-Water Temperature (C)]]*OO[[#This Row],[31]]</f>
        <v>1.2621320263256248E-5</v>
      </c>
      <c r="AH159" s="10">
        <f>3/24000000*OO[[#This Row],[90 (30JUN1985 03:00:00)-Water Temperature (C)]]*OO[[#This Row],[32]]</f>
        <v>1.1160533980017502E-5</v>
      </c>
      <c r="AI159" s="10">
        <f>3/24000000*OO[[#This Row],[91 (30JUN1985 06:00:00)-Water Temperature (C)]]*OO[[#This Row],[33]]</f>
        <v>9.7628553988437519E-6</v>
      </c>
      <c r="AJ159" s="10">
        <f>3/24000000*OO[[#This Row],[92 (30JUN1985 09:00:00)-Water Temperature (C)]]*OO[[#This Row],[34]]</f>
        <v>8.7275462937224979E-6</v>
      </c>
      <c r="AK159" s="10">
        <f>3/24000000*OO[[#This Row],[93 (30JUN1985 12:00:00)-Water Temperature (C)]]*OO[[#This Row],[35]]</f>
        <v>7.7710079779500002E-6</v>
      </c>
      <c r="AL159" s="10">
        <f>3/24000000*OO[[#This Row],[94 (30JUN1985 15:00:00)-Water Temperature (C)]]*OO[[#This Row],[36]]</f>
        <v>6.9175605289050009E-6</v>
      </c>
      <c r="AM159" s="10">
        <f>3/24000000*OO[[#This Row],[95 (30JUN1985 18:00:00)-Water Temperature (C)]]*OO[[#This Row],[37]]</f>
        <v>6.3525733214199997E-6</v>
      </c>
      <c r="AN159" s="10">
        <f>3/24000000*OO[[#This Row],[96 (30JUN1985 21:00:00)-Water Temperature (C)]]*OO[[#This Row],[38]]</f>
        <v>5.759617326059999E-6</v>
      </c>
      <c r="AO159" s="10">
        <f>3/24000000*OO[[#This Row],[97 (01JUL1985 00:00:00)-Water Temperature (C)]]*OO[[#This Row],[39]]</f>
        <v>5.0700863527249996E-6</v>
      </c>
      <c r="AP159" s="10">
        <f>3/24000000*OO[[#This Row],[98 (01JUL1985 03:00:00)-Water Temperature (C)]]*OO[[#This Row],[40]]</f>
        <v>4.4659903601450009E-6</v>
      </c>
      <c r="AQ159" s="10">
        <f>3/24000000*OO[[#This Row],[99 (01JUL1985 06:00:00)-Water Temperature (C)]]*OO[[#This Row],[41]]</f>
        <v>3.9305306401650004E-6</v>
      </c>
      <c r="AR159" s="10">
        <f>3/24000000*OO[[#This Row],[100 (01JUL1985 09:00:00)-Water Temperature (C)]]*OO[[#This Row],[42]]</f>
        <v>3.5743073674499998E-6</v>
      </c>
      <c r="AS159" s="10">
        <f>3/24000000*OO[[#This Row],[101 (01JUL1985 12:00:00)-Water Temperature (C)]]*OO[[#This Row],[43]]</f>
        <v>3.2749146913612496E-6</v>
      </c>
      <c r="AT159" s="10">
        <f>3/24000000*OO[[#This Row],[102 (01JUL1985 15:00:00)-Water Temperature (C)]]*OO[[#This Row],[44]]</f>
        <v>2.99529381490125E-6</v>
      </c>
      <c r="AU159" s="10">
        <f>3/24000000*OO[[#This Row],[103 (01JUL1985 18:00:00)-Water Temperature (C)]]*OO[[#This Row],[45]]</f>
        <v>2.7330557154999999E-6</v>
      </c>
      <c r="AV159" s="10">
        <f>3/24000000*OO[[#This Row],[104 (01JUL1985 21:00:00)-Water Temperature (C)]]*OO[[#This Row],[46]]</f>
        <v>2.4198975199139997E-6</v>
      </c>
      <c r="AW159" s="10">
        <f>3/24000000*OO[[#This Row],[105 (02JUL1985 00:00:00)-Water Temperature (C)]]*OO[[#This Row],[47]]</f>
        <v>2.0889295414649998E-6</v>
      </c>
      <c r="AX159" s="10">
        <f>3/24000000*OO[[#This Row],[106 (02JUL1985 03:00:00)-Water Temperature (C)]]*OO[[#This Row],[48]]</f>
        <v>1.7783951776884997E-6</v>
      </c>
      <c r="AY159" s="10">
        <f>3/24000000*OO[[#This Row],[107 (02JUL1985 06:00:00)-Water Temperature (C)]]*OO[[#This Row],[49]]</f>
        <v>1.485562399738E-6</v>
      </c>
      <c r="AZ159" s="10">
        <f>3/24000000*OO[[#This Row],[108 (02JUL1985 09:00:00)-Water Temperature (C)]]*OO[[#This Row],[50]]</f>
        <v>1.2666122513759998E-6</v>
      </c>
      <c r="BA159" s="10">
        <f>3/24000000*OO[[#This Row],[109 (02JUL1985 12:00:00)-Water Temperature (C)]]*OO[[#This Row],[51]]</f>
        <v>1.0861362298545001E-6</v>
      </c>
      <c r="BB159" s="10">
        <f>3/24000000*OO[[#This Row],[110 (02JUL1985 15:00:00)-Water Temperature (C)]]*OO[[#This Row],[52]]</f>
        <v>9.4310517351875013E-7</v>
      </c>
      <c r="BC159" s="10">
        <f>3/24000000*OO[[#This Row],[111 (02JUL1985 18:00:00)-Water Temperature (C)]]*OO[[#This Row],[53]]</f>
        <v>8.3073221128199993E-7</v>
      </c>
      <c r="BD159" s="10">
        <f>3/24000000*OO[[#This Row],[112 (02JUL1985 21:00:00)-Water Temperature (C)]]*OO[[#This Row],[54]]</f>
        <v>7.2713286278762489E-7</v>
      </c>
      <c r="BE159" s="10">
        <f>3/24000000*OO[[#This Row],[113 (03JUL1985 00:00:00)-Water Temperature (C)]]*OO[[#This Row],[55]]</f>
        <v>6.2707988076299983E-7</v>
      </c>
      <c r="BF159" s="10">
        <f>3/24000000*OO[[#This Row],[114 (03JUL1985 03:00:00)-Water Temperature (C)]]*OO[[#This Row],[56]]</f>
        <v>5.3082409176687494E-7</v>
      </c>
      <c r="BG159" s="10">
        <f>3/24000000*OO[[#This Row],[115 (03JUL1985 06:00:00)-Water Temperature (C)]]*OO[[#This Row],[57]]</f>
        <v>4.3139496979124998E-7</v>
      </c>
      <c r="BH159" s="10">
        <f>3/24000000*OO[[#This Row],[116 (03JUL1985 09:00:00)-Water Temperature (C)]]*OO[[#This Row],[58]]</f>
        <v>3.4331481889900004E-7</v>
      </c>
      <c r="BI159" s="10">
        <f>3/24000000*OO[[#This Row],[117 (03JUL1985 12:00:00)-Water Temperature (C)]]*OO[[#This Row],[59]]</f>
        <v>2.60550037855E-7</v>
      </c>
      <c r="BJ159" s="10">
        <f>3/24000000*OO[[#This Row],[118 (03JUL1985 15:00:00)-Water Temperature (C)]]*OO[[#This Row],[60]]</f>
        <v>2.0588703764299999E-7</v>
      </c>
      <c r="BK159" s="10">
        <f>3/24000000*OO[[#This Row],[119 (03JUL1985 18:00:00)-Water Temperature (C)]]*OO[[#This Row],[61]]</f>
        <v>1.69303233839675E-7</v>
      </c>
      <c r="BL159" s="10">
        <f>3/24000000*OO[[#This Row],[120 (03JUL1985 21:00:00)-Water Temperature (C)]]*OO[[#This Row],[62]]</f>
        <v>1.4256596143781248E-7</v>
      </c>
      <c r="BM159" s="10">
        <f>3/24000000*OO[[#This Row],[121 (04JUL1985 00:00:00)-Water Temperature (C)]]*OO[[#This Row],[63]]</f>
        <v>1.2332989305854998E-7</v>
      </c>
      <c r="BN159" s="10">
        <f>3/24000000*OO[[#This Row],[122 (04JUL1985 03:00:00)-Water Temperature (C)]]*OO[[#This Row],[64]]</f>
        <v>1.0883684930834999E-7</v>
      </c>
      <c r="BO159" s="10">
        <f>3/24000000*OO[[#This Row],[123 (04JUL1985 06:00:00)-Water Temperature (C)]]*OO[[#This Row],[65]]</f>
        <v>9.7161881623399995E-8</v>
      </c>
      <c r="BP159" s="10">
        <f>3/24000000*OO[[#This Row],[124 (04JUL1985 09:00:00)-Water Temperature (C)]]*OO[[#This Row],[66]]</f>
        <v>9.0242506385499998E-8</v>
      </c>
      <c r="BQ159" s="10">
        <f>3/24000000*OO[[#This Row],[125 (04JUL1985 12:00:00)-Water Temperature (C)]]*OO[[#This Row],[67]]</f>
        <v>8.4660009694500006E-8</v>
      </c>
      <c r="BR159" s="10">
        <f>3/24000000*OO[[#This Row],[126 (04JUL1985 15:00:00)-Water Temperature (C)]]*OO[[#This Row],[68]]</f>
        <v>7.9609211125149998E-8</v>
      </c>
      <c r="BS159" s="10">
        <f>3/24000000*OO[[#This Row],[127 (04JUL1985 18:00:00)-Water Temperature (C)]]*OO[[#This Row],[69]]</f>
        <v>7.5118161359899998E-8</v>
      </c>
      <c r="BT159" s="10">
        <f>3/24000000*OO[[#This Row],[128 (04JUL1985 21:00:00)-Water Temperature (C)]]*OO[[#This Row],[70]]</f>
        <v>6.9614714559337505E-8</v>
      </c>
      <c r="BU159" s="10">
        <f>3/24000000*OO[[#This Row],[129 (05JUL1985 00:00:00)-Water Temperature (C)]]*OO[[#This Row],[71]]</f>
        <v>6.3414083360374996E-8</v>
      </c>
      <c r="BV159" s="10">
        <f>3/24000000*OO[[#This Row],[130 (05JUL1985 03:00:00)-Water Temperature (C)]]*OO[[#This Row],[72]]</f>
        <v>5.7357864307837495E-8</v>
      </c>
      <c r="BW159" s="10">
        <f>3/24000000*OO[[#This Row],[131 (05JUL1985 06:00:00)-Water Temperature (C)]]*OO[[#This Row],[73]]</f>
        <v>5.0495125393149998E-8</v>
      </c>
      <c r="BX159" s="10">
        <f>3/24000000*OO[[#This Row],[132 (05JUL1985 09:00:00)-Water Temperature (C)]]*OO[[#This Row],[74]]</f>
        <v>4.42521650739375E-8</v>
      </c>
      <c r="BY159" s="10">
        <f>3/24000000*OO[[#This Row],[133 (05JUL1985 12:00:00)-Water Temperature (C)]]*OO[[#This Row],[75]]</f>
        <v>3.8570370583349995E-8</v>
      </c>
      <c r="BZ159" s="10">
        <f>3/24000000*OO[[#This Row],[134 (05JUL1985 15:00:00)-Water Temperature (C)]]*OO[[#This Row],[76]]</f>
        <v>3.40027237055E-8</v>
      </c>
      <c r="CA159" s="10">
        <f>3/24000000*OO[[#This Row],[135 (05JUL1985 18:00:00)-Water Temperature (C)]]*OO[[#This Row],[77]]</f>
        <v>3.0841918323749994E-8</v>
      </c>
      <c r="CB159" s="10">
        <f>3/24000000*OO[[#This Row],[136 (05JUL1985 21:00:00)-Water Temperature (C)]]*OO[[#This Row],[78]]</f>
        <v>2.8752033525125E-8</v>
      </c>
      <c r="CC159" s="10">
        <f>3/24000000*OO[[#This Row],[137 (06JUL1985 00:00:00)-Water Temperature (C)]]*OO[[#This Row],[79]]</f>
        <v>2.79081528987625E-8</v>
      </c>
      <c r="CD159" s="10">
        <f>3/24000000*OO[[#This Row],[138 (06JUL1985 03:00:00)-Water Temperature (C)]]*OO[[#This Row],[80]]</f>
        <v>2.8645430669099999E-8</v>
      </c>
      <c r="CE159" s="10">
        <f>3/24000000*OO[[#This Row],[139 (06JUL1985 06:00:00)-Water Temperature (C)]]*OO[[#This Row],[81]]</f>
        <v>3.0877976255750004E-8</v>
      </c>
      <c r="CF159" s="10">
        <f>3/24000000*OO[[#This Row],[140 (06JUL1985 09:00:00)-Water Temperature (C)]]*OO[[#This Row],[82]]</f>
        <v>3.4423166404649996E-8</v>
      </c>
      <c r="CG159" s="10">
        <f>3/24000000*OO[[#This Row],[141 (06JUL1985 12:00:00)-Water Temperature (C)]]*OO[[#This Row],[83]]</f>
        <v>3.7533643471237502E-8</v>
      </c>
      <c r="CH159" s="10">
        <f>3/24000000*OO[[#This Row],[142 (06JUL1985 15:00:00)-Water Temperature (C)]]*OO[[#This Row],[84]]</f>
        <v>3.9571897408249997E-8</v>
      </c>
      <c r="CI159" s="10">
        <f>3/24000000*OO[[#This Row],[143 (06JUL1985 18:00:00)-Water Temperature (C)]]*OO[[#This Row],[85]]</f>
        <v>4.0219311395999994E-8</v>
      </c>
      <c r="CJ159" s="10">
        <f>3/24000000*OO[[#This Row],[144 (06JUL1985 21:00:00)-Water Temperature (C)]]*OO[[#This Row],[86]]</f>
        <v>3.9274149800387501E-8</v>
      </c>
      <c r="CK159" s="10">
        <f>3/24000000*OO[[#This Row],[145 (07JUL1985 00:00:00)-Water Temperature (C)]]*OO[[#This Row],[87]]</f>
        <v>3.6899680711200001E-8</v>
      </c>
      <c r="CL159" s="10">
        <f>3/24000000*OO[[#This Row],[146 (07JUL1985 03:00:00)-Water Temperature (C)]]*OO[[#This Row],[88]]</f>
        <v>3.4534822105874996E-8</v>
      </c>
      <c r="CM159" s="10">
        <f>3/24000000*OO[[#This Row],[147 (07JUL1985 06:00:00)-Water Temperature (C)]]*OO[[#This Row],[89]]</f>
        <v>3.2215182057674996E-8</v>
      </c>
      <c r="CN159" s="10">
        <f>3/24000000*OO[[#This Row],[148 (07JUL1985 09:00:00)-Water Temperature (C)]]*OO[[#This Row],[90]]</f>
        <v>3.0315927844912498E-8</v>
      </c>
      <c r="CO159" s="10">
        <f>3/24000000*OO[[#This Row],[149 (07JUL1985 12:00:00)-Water Temperature (C)]]*OO[[#This Row],[91]]</f>
        <v>2.8838262477537496E-8</v>
      </c>
      <c r="CP159" s="10">
        <f>3/24000000*OO[[#This Row],[150 (07JUL1985 15:00:00)-Water Temperature (C)]]*OO[[#This Row],[92]]</f>
        <v>2.8838262477537496E-8</v>
      </c>
      <c r="CQ159" s="10">
        <f>3/24000000*OO[[#This Row],[151 (07JUL1985 18:00:00)-Water Temperature (C)]]*OO[[#This Row],[93]]</f>
        <v>2.8838262477537496E-8</v>
      </c>
      <c r="CR159" s="10">
        <f>3/24000000*OO[[#This Row],[152 (07JUL1985 21:00:00)-Water Temperature (C)]]*OO[[#This Row],[94]]</f>
        <v>2.8838262477537496E-8</v>
      </c>
      <c r="CS159" s="10">
        <f>3/24000000*OO[[#This Row],[153 (08JUL1985 00:00:00)-Water Temperature (C)]]*OO[[#This Row],[95]]</f>
        <v>2.8838262477537496E-8</v>
      </c>
      <c r="CT159" s="10">
        <f>3/24000000*OO[[#This Row],[154 (08JUL1985 03:00:00)-Water Temperature (C)]]*OO[[#This Row],[96]]</f>
        <v>2.8838262477537496E-8</v>
      </c>
      <c r="CU159" s="10">
        <f>3/24000000*OO[[#This Row],[155 (08JUL1985 06:00:00)-Water Temperature (C)]]*OO[[#This Row],[97]]</f>
        <v>2.8838262477537496E-8</v>
      </c>
      <c r="CV159" s="10">
        <f>3/24000000*OO[[#This Row],[156 (08JUL1985 09:00:00)-Water Temperature (C)]]*OO[[#This Row],[98]]</f>
        <v>2.8838262477537496E-8</v>
      </c>
      <c r="CW159" s="10">
        <f>3/24000000*OO[[#This Row],[157 (08JUL1985 12:00:00)-Water Temperature (C)]]*OO[[#This Row],[99]]</f>
        <v>2.8838262477537496E-8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1.9872174727216283E-39</v>
      </c>
      <c r="H160" s="10">
        <f>3/24*OO[[#This Row],[64 (26JUN1985 21:00:00)-Water Temperature (C)]]*OO[[#This Row],[6]]/SUM(OO[6])</f>
        <v>8.9823832236767167E-28</v>
      </c>
      <c r="I160" s="10">
        <f>3/24*OO[[#This Row],[65 (27JUN1985 00:00:00)-Water Temperature (C)]]*OO[[#This Row],[7]]/SUM(OO[7])</f>
        <v>7.3386803776909307E-16</v>
      </c>
      <c r="J160" s="10">
        <f>3/24*OO[[#This Row],[66 (27JUN1985 03:00:00)-Water Temperature (C)]]*OO[[#This Row],[8]]/SUM(OO[8])</f>
        <v>6.0784561031537294E-8</v>
      </c>
      <c r="K160" s="10">
        <f>3/24*OO[[#This Row],[67 (27JUN1985 06:00:00)-Water Temperature (C)]]*OO[[#This Row],[9]]/SUM(OO[9])</f>
        <v>6.6264152899303395E-5</v>
      </c>
      <c r="L160" s="10">
        <f>3/24*OO[[#This Row],[68 (27JUN1985 09:00:00)-Water Temperature (C)]]*OO[[#This Row],[10]]/SUM(OO[10])</f>
        <v>3.8098991457628673E-3</v>
      </c>
      <c r="M160" s="10">
        <f>3/24*OO[[#This Row],[69 (27JUN1985 12:00:00)-Water Temperature (C)]]*OO[[#This Row],[11]]/SUM(OO[11])</f>
        <v>3.4654320531064049E-2</v>
      </c>
      <c r="N160" s="10">
        <f>3/24*OO[[#This Row],[70 (27JUN1985 15:00:00)-Water Temperature (C)]]*OO[[#This Row],[12]]/SUM(OO[12])</f>
        <v>8.4111103958769723E-2</v>
      </c>
      <c r="O160" s="10">
        <f>3/24*OO[[#This Row],[71 (27JUN1985 18:00:00)-Water Temperature (C)]]*OO[[#This Row],[13]]/SUM(OO[13])</f>
        <v>7.6435050703971302E-2</v>
      </c>
      <c r="P160" s="10">
        <f>3/24*OO[[#This Row],[72 (27JUN1985 21:00:00)-Water Temperature (C)]]*OO[[#This Row],[14]]/SUM(OO[14])</f>
        <v>3.1357186710436177E-2</v>
      </c>
      <c r="Q160" s="10">
        <f>3/24*OO[[#This Row],[73 (28JUN1985 00:00:00)-Water Temperature (C)]]*OO[[#This Row],[15]]/SUM(OO[15])</f>
        <v>6.9943826038886183E-3</v>
      </c>
      <c r="R160" s="10">
        <f>3/24*OO[[#This Row],[74 (28JUN1985 03:00:00)-Water Temperature (C)]]*OO[[#This Row],[16]]/SUM(OO[16])</f>
        <v>1.0263129699011999E-3</v>
      </c>
      <c r="S160" s="10">
        <f>3/24*OO[[#This Row],[75 (28JUN1985 06:00:00)-Water Temperature (C)]]*OO[[#This Row],[17]]/SUM(OO[17])</f>
        <v>1.4778570936504004E-4</v>
      </c>
      <c r="T160" s="10">
        <f>3/24*OO[[#This Row],[76 (28JUN1985 09:00:00)-Water Temperature (C)]]*OO[[#This Row],[18]]/SUM(OO[18])</f>
        <v>5.2269203115881445E-5</v>
      </c>
      <c r="U160" s="10">
        <f>3/24*OO[[#This Row],[77 (28JUN1985 12:00:00)-Water Temperature (C)]]*OO[[#This Row],[19]]/SUM(OO[19])</f>
        <v>4.0444814540563594E-5</v>
      </c>
      <c r="V160" s="10">
        <f>3/24000000*OO[[#This Row],[78 (28JUN1985 15:00:00)-Water Temperature (C)]]*OO[[#This Row],[20]]</f>
        <v>3.7334913549199998E-5</v>
      </c>
      <c r="W160" s="10">
        <f>3/24000000*OO[[#This Row],[79 (28JUN1985 18:00:00)-Water Temperature (C)]]*OO[[#This Row],[21]]</f>
        <v>3.8034086803824994E-5</v>
      </c>
      <c r="X160" s="10">
        <f>3/24000000*OO[[#This Row],[80 (28JUN1985 21:00:00)-Water Temperature (C)]]*OO[[#This Row],[22]]</f>
        <v>3.9351418172887502E-5</v>
      </c>
      <c r="Y160" s="10">
        <f>3/24000000*OO[[#This Row],[81 (29JUN1985 00:00:00)-Water Temperature (C)]]*OO[[#This Row],[23]]</f>
        <v>3.9189298826362493E-5</v>
      </c>
      <c r="Z160" s="10">
        <f>3/24000000*OO[[#This Row],[82 (29JUN1985 03:00:00)-Water Temperature (C)]]*OO[[#This Row],[24]]</f>
        <v>3.6586723065049999E-5</v>
      </c>
      <c r="AA160" s="10">
        <f>3/24000000*OO[[#This Row],[83 (29JUN1985 06:00:00)-Water Temperature (C)]]*OO[[#This Row],[25]]</f>
        <v>3.2341214265774998E-5</v>
      </c>
      <c r="AB160" s="10">
        <f>3/24000000*OO[[#This Row],[84 (29JUN1985 09:00:00)-Water Temperature (C)]]*OO[[#This Row],[26]]</f>
        <v>2.8224434293149999E-5</v>
      </c>
      <c r="AC160" s="10">
        <f>3/24000000*OO[[#This Row],[85 (29JUN1985 12:00:00)-Water Temperature (C)]]*OO[[#This Row],[27]]</f>
        <v>2.5023696512575E-5</v>
      </c>
      <c r="AD160" s="10">
        <f>3/24000000*OO[[#This Row],[86 (29JUN1985 15:00:00)-Water Temperature (C)]]*OO[[#This Row],[28]]</f>
        <v>2.228253255E-5</v>
      </c>
      <c r="AE160" s="10">
        <f>3/24000000*OO[[#This Row],[88 (29JUN1985 21:00:00)-Water Temperature (C)]]*OO[[#This Row],[30]]</f>
        <v>1.7873193083068749E-5</v>
      </c>
      <c r="AF160" s="10">
        <f>3/24000000*OO[[#This Row],[88 (29JUN1985 21:00:00)-Water Temperature (C)]]*OO[[#This Row],[30]]</f>
        <v>1.7873193083068749E-5</v>
      </c>
      <c r="AG160" s="10">
        <f>3/24000000*OO[[#This Row],[89 (30JUN1985 00:00:00)-Water Temperature (C)]]*OO[[#This Row],[31]]</f>
        <v>1.5718966521527496E-5</v>
      </c>
      <c r="AH160" s="10">
        <f>3/24000000*OO[[#This Row],[90 (30JUN1985 03:00:00)-Water Temperature (C)]]*OO[[#This Row],[32]]</f>
        <v>1.3875982641712499E-5</v>
      </c>
      <c r="AI160" s="10">
        <f>3/24000000*OO[[#This Row],[91 (30JUN1985 06:00:00)-Water Temperature (C)]]*OO[[#This Row],[33]]</f>
        <v>1.2134270859008749E-5</v>
      </c>
      <c r="AJ160" s="10">
        <f>3/24000000*OO[[#This Row],[92 (30JUN1985 09:00:00)-Water Temperature (C)]]*OO[[#This Row],[34]]</f>
        <v>1.0841220896385E-5</v>
      </c>
      <c r="AK160" s="10">
        <f>3/24000000*OO[[#This Row],[93 (30JUN1985 12:00:00)-Water Temperature (C)]]*OO[[#This Row],[35]]</f>
        <v>9.6359737539599997E-6</v>
      </c>
      <c r="AL160" s="10">
        <f>3/24000000*OO[[#This Row],[94 (30JUN1985 15:00:00)-Water Temperature (C)]]*OO[[#This Row],[36]]</f>
        <v>8.5445362306800019E-6</v>
      </c>
      <c r="AM160" s="10">
        <f>3/24000000*OO[[#This Row],[95 (30JUN1985 18:00:00)-Water Temperature (C)]]*OO[[#This Row],[37]]</f>
        <v>7.8117774143199988E-6</v>
      </c>
      <c r="AN160" s="10">
        <f>3/24000000*OO[[#This Row],[96 (30JUN1985 21:00:00)-Water Temperature (C)]]*OO[[#This Row],[38]]</f>
        <v>7.0661457231749995E-6</v>
      </c>
      <c r="AO160" s="10">
        <f>3/24000000*OO[[#This Row],[97 (01JUL1985 00:00:00)-Water Temperature (C)]]*OO[[#This Row],[39]]</f>
        <v>6.2058292325387503E-6</v>
      </c>
      <c r="AP160" s="10">
        <f>3/24000000*OO[[#This Row],[98 (01JUL1985 03:00:00)-Water Temperature (C)]]*OO[[#This Row],[40]]</f>
        <v>5.4552447751312496E-6</v>
      </c>
      <c r="AQ160" s="10">
        <f>3/24000000*OO[[#This Row],[99 (01JUL1985 06:00:00)-Water Temperature (C)]]*OO[[#This Row],[41]]</f>
        <v>4.8007207386599989E-6</v>
      </c>
      <c r="AR160" s="10">
        <f>3/24000000*OO[[#This Row],[100 (01JUL1985 09:00:00)-Water Temperature (C)]]*OO[[#This Row],[42]]</f>
        <v>4.3686840998824993E-6</v>
      </c>
      <c r="AS160" s="10">
        <f>3/24000000*OO[[#This Row],[101 (01JUL1985 12:00:00)-Water Temperature (C)]]*OO[[#This Row],[43]]</f>
        <v>4.002370570995E-6</v>
      </c>
      <c r="AT160" s="10">
        <f>3/24000000*OO[[#This Row],[102 (01JUL1985 15:00:00)-Water Temperature (C)]]*OO[[#This Row],[44]]</f>
        <v>3.6580754292549996E-6</v>
      </c>
      <c r="AU160" s="10">
        <f>3/24000000*OO[[#This Row],[103 (01JUL1985 18:00:00)-Water Temperature (C)]]*OO[[#This Row],[45]]</f>
        <v>3.3310022695862497E-6</v>
      </c>
      <c r="AV160" s="10">
        <f>3/24000000*OO[[#This Row],[104 (01JUL1985 21:00:00)-Water Temperature (C)]]*OO[[#This Row],[46]]</f>
        <v>2.9422772617874998E-6</v>
      </c>
      <c r="AW160" s="10">
        <f>3/24000000*OO[[#This Row],[105 (02JUL1985 00:00:00)-Water Temperature (C)]]*OO[[#This Row],[47]]</f>
        <v>2.5382777496487501E-6</v>
      </c>
      <c r="AX160" s="10">
        <f>3/24000000*OO[[#This Row],[106 (02JUL1985 03:00:00)-Water Temperature (C)]]*OO[[#This Row],[48]]</f>
        <v>2.1640691870537496E-6</v>
      </c>
      <c r="AY160" s="10">
        <f>3/24000000*OO[[#This Row],[107 (02JUL1985 06:00:00)-Water Temperature (C)]]*OO[[#This Row],[49]]</f>
        <v>1.8136944197500001E-6</v>
      </c>
      <c r="AZ160" s="10">
        <f>3/24000000*OO[[#This Row],[108 (02JUL1985 09:00:00)-Water Temperature (C)]]*OO[[#This Row],[50]]</f>
        <v>1.5499772901892496E-6</v>
      </c>
      <c r="BA160" s="10">
        <f>3/24000000*OO[[#This Row],[109 (02JUL1985 12:00:00)-Water Temperature (C)]]*OO[[#This Row],[51]]</f>
        <v>1.32805495594875E-6</v>
      </c>
      <c r="BB160" s="10">
        <f>3/24000000*OO[[#This Row],[110 (02JUL1985 15:00:00)-Water Temperature (C)]]*OO[[#This Row],[52]]</f>
        <v>1.15000269254725E-6</v>
      </c>
      <c r="BC160" s="10">
        <f>3/24000000*OO[[#This Row],[111 (02JUL1985 18:00:00)-Water Temperature (C)]]*OO[[#This Row],[53]]</f>
        <v>1.0084963215249998E-6</v>
      </c>
      <c r="BD160" s="10">
        <f>3/24000000*OO[[#This Row],[112 (02JUL1985 21:00:00)-Water Temperature (C)]]*OO[[#This Row],[54]]</f>
        <v>8.7894735413999994E-7</v>
      </c>
      <c r="BE160" s="10">
        <f>3/24000000*OO[[#This Row],[113 (03JUL1985 00:00:00)-Water Temperature (C)]]*OO[[#This Row],[55]]</f>
        <v>7.5728931666912493E-7</v>
      </c>
      <c r="BF160" s="10">
        <f>3/24000000*OO[[#This Row],[114 (03JUL1985 03:00:00)-Water Temperature (C)]]*OO[[#This Row],[56]]</f>
        <v>6.4324515745200002E-7</v>
      </c>
      <c r="BG160" s="10">
        <f>3/24000000*OO[[#This Row],[115 (03JUL1985 06:00:00)-Water Temperature (C)]]*OO[[#This Row],[57]]</f>
        <v>5.2667926900575003E-7</v>
      </c>
      <c r="BH160" s="10">
        <f>3/24000000*OO[[#This Row],[116 (03JUL1985 09:00:00)-Water Temperature (C)]]*OO[[#This Row],[58]]</f>
        <v>4.2205701363050001E-7</v>
      </c>
      <c r="BI160" s="10">
        <f>3/24000000*OO[[#This Row],[117 (03JUL1985 12:00:00)-Water Temperature (C)]]*OO[[#This Row],[59]]</f>
        <v>3.2078400709612503E-7</v>
      </c>
      <c r="BJ160" s="10">
        <f>3/24000000*OO[[#This Row],[118 (03JUL1985 15:00:00)-Water Temperature (C)]]*OO[[#This Row],[60]]</f>
        <v>2.5282130839875001E-7</v>
      </c>
      <c r="BK160" s="10">
        <f>3/24000000*OO[[#This Row],[119 (03JUL1985 18:00:00)-Water Temperature (C)]]*OO[[#This Row],[61]]</f>
        <v>2.0646212778702497E-7</v>
      </c>
      <c r="BL160" s="10">
        <f>3/24000000*OO[[#This Row],[120 (03JUL1985 21:00:00)-Water Temperature (C)]]*OO[[#This Row],[62]]</f>
        <v>1.7267057740349997E-7</v>
      </c>
      <c r="BM160" s="10">
        <f>3/24000000*OO[[#This Row],[121 (04JUL1985 00:00:00)-Water Temperature (C)]]*OO[[#This Row],[63]]</f>
        <v>1.4853315178800001E-7</v>
      </c>
      <c r="BN160" s="10">
        <f>3/24000000*OO[[#This Row],[122 (04JUL1985 03:00:00)-Water Temperature (C)]]*OO[[#This Row],[64]]</f>
        <v>1.3083823388610001E-7</v>
      </c>
      <c r="BO160" s="10">
        <f>3/24000000*OO[[#This Row],[123 (04JUL1985 06:00:00)-Water Temperature (C)]]*OO[[#This Row],[65]]</f>
        <v>1.1700959782614999E-7</v>
      </c>
      <c r="BP160" s="10">
        <f>3/24000000*OO[[#This Row],[124 (04JUL1985 09:00:00)-Water Temperature (C)]]*OO[[#This Row],[66]]</f>
        <v>1.0890814985279999E-7</v>
      </c>
      <c r="BQ160" s="10">
        <f>3/24000000*OO[[#This Row],[125 (04JUL1985 12:00:00)-Water Temperature (C)]]*OO[[#This Row],[67]]</f>
        <v>1.0221825478092499E-7</v>
      </c>
      <c r="BR160" s="10">
        <f>3/24000000*OO[[#This Row],[126 (04JUL1985 15:00:00)-Water Temperature (C)]]*OO[[#This Row],[68]]</f>
        <v>9.6088734811050004E-8</v>
      </c>
      <c r="BS160" s="10">
        <f>3/24000000*OO[[#This Row],[127 (04JUL1985 18:00:00)-Water Temperature (C)]]*OO[[#This Row],[69]]</f>
        <v>9.0471020975737496E-8</v>
      </c>
      <c r="BT160" s="10">
        <f>3/24000000*OO[[#This Row],[128 (04JUL1985 21:00:00)-Water Temperature (C)]]*OO[[#This Row],[70]]</f>
        <v>8.3612217230249986E-8</v>
      </c>
      <c r="BU160" s="10">
        <f>3/24000000*OO[[#This Row],[129 (05JUL1985 00:00:00)-Water Temperature (C)]]*OO[[#This Row],[71]]</f>
        <v>7.607187116572499E-8</v>
      </c>
      <c r="BV160" s="10">
        <f>3/24000000*OO[[#This Row],[130 (05JUL1985 03:00:00)-Water Temperature (C)]]*OO[[#This Row],[72]]</f>
        <v>6.8950400256687499E-8</v>
      </c>
      <c r="BW160" s="10">
        <f>3/24000000*OO[[#This Row],[131 (05JUL1985 06:00:00)-Water Temperature (C)]]*OO[[#This Row],[73]]</f>
        <v>6.1023410338800005E-8</v>
      </c>
      <c r="BX160" s="10">
        <f>3/24000000*OO[[#This Row],[132 (05JUL1985 09:00:00)-Water Temperature (C)]]*OO[[#This Row],[74]]</f>
        <v>5.3726408414824994E-8</v>
      </c>
      <c r="BY160" s="10">
        <f>3/24000000*OO[[#This Row],[133 (05JUL1985 12:00:00)-Water Temperature (C)]]*OO[[#This Row],[75]]</f>
        <v>4.6814108194662498E-8</v>
      </c>
      <c r="BZ160" s="10">
        <f>3/24000000*OO[[#This Row],[134 (05JUL1985 15:00:00)-Water Temperature (C)]]*OO[[#This Row],[76]]</f>
        <v>4.1152282804312491E-8</v>
      </c>
      <c r="CA160" s="10">
        <f>3/24000000*OO[[#This Row],[135 (05JUL1985 18:00:00)-Water Temperature (C)]]*OO[[#This Row],[77]]</f>
        <v>3.7117705681874999E-8</v>
      </c>
      <c r="CB160" s="10">
        <f>3/24000000*OO[[#This Row],[136 (05JUL1985 21:00:00)-Water Temperature (C)]]*OO[[#This Row],[78]]</f>
        <v>3.4417524825575E-8</v>
      </c>
      <c r="CC160" s="10">
        <f>3/24000000*OO[[#This Row],[137 (06JUL1985 00:00:00)-Water Temperature (C)]]*OO[[#This Row],[79]]</f>
        <v>3.3161343929062498E-8</v>
      </c>
      <c r="CD160" s="10">
        <f>3/24000000*OO[[#This Row],[138 (06JUL1985 03:00:00)-Water Temperature (C)]]*OO[[#This Row],[80]]</f>
        <v>3.3800420262525004E-8</v>
      </c>
      <c r="CE160" s="10">
        <f>3/24000000*OO[[#This Row],[139 (06JUL1985 06:00:00)-Water Temperature (C)]]*OO[[#This Row],[81]]</f>
        <v>3.6345025418174995E-8</v>
      </c>
      <c r="CF160" s="10">
        <f>3/24000000*OO[[#This Row],[140 (06JUL1985 09:00:00)-Water Temperature (C)]]*OO[[#This Row],[82]]</f>
        <v>4.0649288347774994E-8</v>
      </c>
      <c r="CG160" s="10">
        <f>3/24000000*OO[[#This Row],[141 (06JUL1985 12:00:00)-Water Temperature (C)]]*OO[[#This Row],[83]]</f>
        <v>4.4557551215925004E-8</v>
      </c>
      <c r="CH160" s="10">
        <f>3/24000000*OO[[#This Row],[142 (06JUL1985 15:00:00)-Water Temperature (C)]]*OO[[#This Row],[84]]</f>
        <v>4.7195408786849997E-8</v>
      </c>
      <c r="CI160" s="10">
        <f>3/24000000*OO[[#This Row],[143 (06JUL1985 18:00:00)-Water Temperature (C)]]*OO[[#This Row],[85]]</f>
        <v>4.8087349745100004E-8</v>
      </c>
      <c r="CJ160" s="10">
        <f>3/24000000*OO[[#This Row],[144 (06JUL1985 21:00:00)-Water Temperature (C)]]*OO[[#This Row],[86]]</f>
        <v>4.69925935228125E-8</v>
      </c>
      <c r="CK160" s="10">
        <f>3/24000000*OO[[#This Row],[145 (07JUL1985 00:00:00)-Water Temperature (C)]]*OO[[#This Row],[87]]</f>
        <v>4.4141940282649997E-8</v>
      </c>
      <c r="CL160" s="10">
        <f>3/24000000*OO[[#This Row],[146 (07JUL1985 03:00:00)-Water Temperature (C)]]*OO[[#This Row],[88]]</f>
        <v>4.1319419256674997E-8</v>
      </c>
      <c r="CM160" s="10">
        <f>3/24000000*OO[[#This Row],[147 (07JUL1985 06:00:00)-Water Temperature (C)]]*OO[[#This Row],[89]]</f>
        <v>3.86140004326125E-8</v>
      </c>
      <c r="CN160" s="10">
        <f>3/24000000*OO[[#This Row],[148 (07JUL1985 09:00:00)-Water Temperature (C)]]*OO[[#This Row],[90]]</f>
        <v>3.6429892515675003E-8</v>
      </c>
      <c r="CO160" s="10">
        <f>3/24000000*OO[[#This Row],[149 (07JUL1985 12:00:00)-Water Temperature (C)]]*OO[[#This Row],[91]]</f>
        <v>3.4683474060675001E-8</v>
      </c>
      <c r="CP160" s="10">
        <f>3/24000000*OO[[#This Row],[150 (07JUL1985 15:00:00)-Water Temperature (C)]]*OO[[#This Row],[92]]</f>
        <v>3.4683474060675001E-8</v>
      </c>
      <c r="CQ160" s="10">
        <f>3/24000000*OO[[#This Row],[151 (07JUL1985 18:00:00)-Water Temperature (C)]]*OO[[#This Row],[93]]</f>
        <v>3.4683474060675001E-8</v>
      </c>
      <c r="CR160" s="10">
        <f>3/24000000*OO[[#This Row],[152 (07JUL1985 21:00:00)-Water Temperature (C)]]*OO[[#This Row],[94]]</f>
        <v>3.4683474060675001E-8</v>
      </c>
      <c r="CS160" s="10">
        <f>3/24000000*OO[[#This Row],[153 (08JUL1985 00:00:00)-Water Temperature (C)]]*OO[[#This Row],[95]]</f>
        <v>3.4683474060675001E-8</v>
      </c>
      <c r="CT160" s="10">
        <f>3/24000000*OO[[#This Row],[154 (08JUL1985 03:00:00)-Water Temperature (C)]]*OO[[#This Row],[96]]</f>
        <v>3.4683474060675001E-8</v>
      </c>
      <c r="CU160" s="10">
        <f>3/24000000*OO[[#This Row],[155 (08JUL1985 06:00:00)-Water Temperature (C)]]*OO[[#This Row],[97]]</f>
        <v>3.4683474060675001E-8</v>
      </c>
      <c r="CV160" s="10">
        <f>3/24000000*OO[[#This Row],[156 (08JUL1985 09:00:00)-Water Temperature (C)]]*OO[[#This Row],[98]]</f>
        <v>3.4683474060675001E-8</v>
      </c>
      <c r="CW160" s="10">
        <f>3/24000000*OO[[#This Row],[157 (08JUL1985 12:00:00)-Water Temperature (C)]]*OO[[#This Row],[99]]</f>
        <v>3.4683474060675001E-8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3.2641822211836272E-40</v>
      </c>
      <c r="H161" s="10">
        <f>3/24*OO[[#This Row],[64 (26JUN1985 21:00:00)-Water Temperature (C)]]*OO[[#This Row],[6]]/SUM(OO[6])</f>
        <v>1.5738803289883794E-28</v>
      </c>
      <c r="I161" s="10">
        <f>3/24*OO[[#This Row],[65 (27JUN1985 00:00:00)-Water Temperature (C)]]*OO[[#This Row],[7]]/SUM(OO[7])</f>
        <v>1.3544782308485875E-16</v>
      </c>
      <c r="J161" s="10">
        <f>3/24*OO[[#This Row],[66 (27JUN1985 03:00:00)-Water Temperature (C)]]*OO[[#This Row],[8]]/SUM(OO[8])</f>
        <v>2.8704970865150762E-8</v>
      </c>
      <c r="K161" s="10">
        <f>3/24*OO[[#This Row],[67 (27JUN1985 06:00:00)-Water Temperature (C)]]*OO[[#This Row],[9]]/SUM(OO[9])</f>
        <v>4.2321528683015894E-5</v>
      </c>
      <c r="L161" s="10">
        <f>3/24*OO[[#This Row],[68 (27JUN1985 09:00:00)-Water Temperature (C)]]*OO[[#This Row],[10]]/SUM(OO[10])</f>
        <v>2.8915538285829868E-3</v>
      </c>
      <c r="M161" s="10">
        <f>3/24*OO[[#This Row],[69 (27JUN1985 12:00:00)-Water Temperature (C)]]*OO[[#This Row],[11]]/SUM(OO[11])</f>
        <v>2.987657497550077E-2</v>
      </c>
      <c r="N161" s="10">
        <f>3/24*OO[[#This Row],[70 (27JUN1985 15:00:00)-Water Temperature (C)]]*OO[[#This Row],[12]]/SUM(OO[12])</f>
        <v>8.0027044466517927E-2</v>
      </c>
      <c r="O161" s="10">
        <f>3/24*OO[[#This Row],[71 (27JUN1985 18:00:00)-Water Temperature (C)]]*OO[[#This Row],[13]]/SUM(OO[13])</f>
        <v>7.8773882081789884E-2</v>
      </c>
      <c r="P161" s="10">
        <f>3/24*OO[[#This Row],[72 (27JUN1985 21:00:00)-Water Temperature (C)]]*OO[[#This Row],[14]]/SUM(OO[14])</f>
        <v>3.453112413571538E-2</v>
      </c>
      <c r="Q161" s="10">
        <f>3/24*OO[[#This Row],[73 (28JUN1985 00:00:00)-Water Temperature (C)]]*OO[[#This Row],[15]]/SUM(OO[15])</f>
        <v>8.1097332862870609E-3</v>
      </c>
      <c r="R161" s="10">
        <f>3/24*OO[[#This Row],[74 (28JUN1985 03:00:00)-Water Temperature (C)]]*OO[[#This Row],[16]]/SUM(OO[16])</f>
        <v>1.2295270623512242E-3</v>
      </c>
      <c r="S161" s="10">
        <f>3/24*OO[[#This Row],[75 (28JUN1985 06:00:00)-Water Temperature (C)]]*OO[[#This Row],[17]]/SUM(OO[17])</f>
        <v>1.7137990686613521E-4</v>
      </c>
      <c r="T161" s="10">
        <f>3/24*OO[[#This Row],[76 (28JUN1985 09:00:00)-Water Temperature (C)]]*OO[[#This Row],[18]]/SUM(OO[18])</f>
        <v>5.4115689507966611E-5</v>
      </c>
      <c r="U161" s="10">
        <f>3/24*OO[[#This Row],[77 (28JUN1985 12:00:00)-Water Temperature (C)]]*OO[[#This Row],[19]]/SUM(OO[19])</f>
        <v>4.0288443586052897E-5</v>
      </c>
      <c r="V161" s="10">
        <f>3/24000000*OO[[#This Row],[78 (28JUN1985 15:00:00)-Water Temperature (C)]]*OO[[#This Row],[20]]</f>
        <v>3.6684670752E-5</v>
      </c>
      <c r="W161" s="10">
        <f>3/24000000*OO[[#This Row],[79 (28JUN1985 18:00:00)-Water Temperature (C)]]*OO[[#This Row],[21]]</f>
        <v>3.7029364135987497E-5</v>
      </c>
      <c r="X161" s="10">
        <f>3/24000000*OO[[#This Row],[80 (28JUN1985 21:00:00)-Water Temperature (C)]]*OO[[#This Row],[22]]</f>
        <v>3.8263025895087496E-5</v>
      </c>
      <c r="Y161" s="10">
        <f>3/24000000*OO[[#This Row],[81 (29JUN1985 00:00:00)-Water Temperature (C)]]*OO[[#This Row],[23]]</f>
        <v>3.8227064860550001E-5</v>
      </c>
      <c r="Z161" s="10">
        <f>3/24000000*OO[[#This Row],[82 (29JUN1985 03:00:00)-Water Temperature (C)]]*OO[[#This Row],[24]]</f>
        <v>3.5829222269100002E-5</v>
      </c>
      <c r="AA161" s="10">
        <f>3/24000000*OO[[#This Row],[83 (29JUN1985 06:00:00)-Water Temperature (C)]]*OO[[#This Row],[25]]</f>
        <v>3.1738835312625005E-5</v>
      </c>
      <c r="AB161" s="10">
        <f>3/24000000*OO[[#This Row],[84 (29JUN1985 09:00:00)-Water Temperature (C)]]*OO[[#This Row],[26]]</f>
        <v>2.77012579173E-5</v>
      </c>
      <c r="AC161" s="10">
        <f>3/24000000*OO[[#This Row],[85 (29JUN1985 12:00:00)-Water Temperature (C)]]*OO[[#This Row],[27]]</f>
        <v>2.4551086866749998E-5</v>
      </c>
      <c r="AD161" s="10">
        <f>3/24000000*OO[[#This Row],[86 (29JUN1985 15:00:00)-Water Temperature (C)]]*OO[[#This Row],[28]]</f>
        <v>2.1798500880150002E-5</v>
      </c>
      <c r="AE161" s="10">
        <f>3/24000000*OO[[#This Row],[88 (29JUN1985 21:00:00)-Water Temperature (C)]]*OO[[#This Row],[30]]</f>
        <v>1.742231113835625E-5</v>
      </c>
      <c r="AF161" s="10">
        <f>3/24000000*OO[[#This Row],[88 (29JUN1985 21:00:00)-Water Temperature (C)]]*OO[[#This Row],[30]]</f>
        <v>1.742231113835625E-5</v>
      </c>
      <c r="AG161" s="10">
        <f>3/24000000*OO[[#This Row],[89 (30JUN1985 00:00:00)-Water Temperature (C)]]*OO[[#This Row],[31]]</f>
        <v>1.5290230584309999E-5</v>
      </c>
      <c r="AH161" s="10">
        <f>3/24000000*OO[[#This Row],[90 (30JUN1985 03:00:00)-Water Temperature (C)]]*OO[[#This Row],[32]]</f>
        <v>1.3486686632868746E-5</v>
      </c>
      <c r="AI161" s="10">
        <f>3/24000000*OO[[#This Row],[91 (30JUN1985 06:00:00)-Water Temperature (C)]]*OO[[#This Row],[33]]</f>
        <v>1.17931720508075E-5</v>
      </c>
      <c r="AJ161" s="10">
        <f>3/24000000*OO[[#This Row],[92 (30JUN1985 09:00:00)-Water Temperature (C)]]*OO[[#This Row],[34]]</f>
        <v>1.05338483105375E-5</v>
      </c>
      <c r="AK161" s="10">
        <f>3/24000000*OO[[#This Row],[93 (30JUN1985 12:00:00)-Water Temperature (C)]]*OO[[#This Row],[35]]</f>
        <v>9.3504304291199996E-6</v>
      </c>
      <c r="AL161" s="10">
        <f>3/24000000*OO[[#This Row],[94 (30JUN1985 15:00:00)-Water Temperature (C)]]*OO[[#This Row],[36]]</f>
        <v>8.26451194785625E-6</v>
      </c>
      <c r="AM161" s="10">
        <f>3/24000000*OO[[#This Row],[95 (30JUN1985 18:00:00)-Water Temperature (C)]]*OO[[#This Row],[37]]</f>
        <v>7.5244624398825003E-6</v>
      </c>
      <c r="AN161" s="10">
        <f>3/24000000*OO[[#This Row],[96 (30JUN1985 21:00:00)-Water Temperature (C)]]*OO[[#This Row],[38]]</f>
        <v>6.7972848089625006E-6</v>
      </c>
      <c r="AO161" s="10">
        <f>3/24000000*OO[[#This Row],[97 (01JUL1985 00:00:00)-Water Temperature (C)]]*OO[[#This Row],[39]]</f>
        <v>5.9619526155150007E-6</v>
      </c>
      <c r="AP161" s="10">
        <f>3/24000000*OO[[#This Row],[98 (01JUL1985 03:00:00)-Water Temperature (C)]]*OO[[#This Row],[40]]</f>
        <v>5.2353860682900001E-6</v>
      </c>
      <c r="AQ161" s="10">
        <f>3/24000000*OO[[#This Row],[99 (01JUL1985 06:00:00)-Water Temperature (C)]]*OO[[#This Row],[41]]</f>
        <v>4.6104415307849992E-6</v>
      </c>
      <c r="AR161" s="10">
        <f>3/24000000*OO[[#This Row],[100 (01JUL1985 09:00:00)-Water Temperature (C)]]*OO[[#This Row],[42]]</f>
        <v>4.2012664314699997E-6</v>
      </c>
      <c r="AS161" s="10">
        <f>3/24000000*OO[[#This Row],[101 (01JUL1985 12:00:00)-Water Temperature (C)]]*OO[[#This Row],[43]]</f>
        <v>3.8487981650974998E-6</v>
      </c>
      <c r="AT161" s="10">
        <f>3/24000000*OO[[#This Row],[102 (01JUL1985 15:00:00)-Water Temperature (C)]]*OO[[#This Row],[44]]</f>
        <v>3.5160803265287498E-6</v>
      </c>
      <c r="AU161" s="10">
        <f>3/24000000*OO[[#This Row],[103 (01JUL1985 18:00:00)-Water Temperature (C)]]*OO[[#This Row],[45]]</f>
        <v>3.1960337073437501E-6</v>
      </c>
      <c r="AV161" s="10">
        <f>3/24000000*OO[[#This Row],[104 (01JUL1985 21:00:00)-Water Temperature (C)]]*OO[[#This Row],[46]]</f>
        <v>2.8163068524499997E-6</v>
      </c>
      <c r="AW161" s="10">
        <f>3/24000000*OO[[#This Row],[105 (02JUL1985 00:00:00)-Water Temperature (C)]]*OO[[#This Row],[47]]</f>
        <v>2.4277209995099999E-6</v>
      </c>
      <c r="AX161" s="10">
        <f>3/24000000*OO[[#This Row],[106 (02JUL1985 03:00:00)-Water Temperature (C)]]*OO[[#This Row],[48]]</f>
        <v>2.0720052125964997E-6</v>
      </c>
      <c r="AY161" s="10">
        <f>3/24000000*OO[[#This Row],[107 (02JUL1985 06:00:00)-Water Temperature (C)]]*OO[[#This Row],[49]]</f>
        <v>1.7420807521837499E-6</v>
      </c>
      <c r="AZ161" s="10">
        <f>3/24000000*OO[[#This Row],[108 (02JUL1985 09:00:00)-Water Temperature (C)]]*OO[[#This Row],[50]]</f>
        <v>1.4930056024239998E-6</v>
      </c>
      <c r="BA161" s="10">
        <f>3/24000000*OO[[#This Row],[109 (02JUL1985 12:00:00)-Water Temperature (C)]]*OO[[#This Row],[51]]</f>
        <v>1.278943430534E-6</v>
      </c>
      <c r="BB161" s="10">
        <f>3/24000000*OO[[#This Row],[110 (02JUL1985 15:00:00)-Water Temperature (C)]]*OO[[#This Row],[52]]</f>
        <v>1.1053148029282498E-6</v>
      </c>
      <c r="BC161" s="10">
        <f>3/24000000*OO[[#This Row],[111 (02JUL1985 18:00:00)-Water Temperature (C)]]*OO[[#This Row],[53]]</f>
        <v>9.6572199060924969E-7</v>
      </c>
      <c r="BD161" s="10">
        <f>3/24000000*OO[[#This Row],[112 (02JUL1985 21:00:00)-Water Temperature (C)]]*OO[[#This Row],[54]]</f>
        <v>8.3836588241249996E-7</v>
      </c>
      <c r="BE161" s="10">
        <f>3/24000000*OO[[#This Row],[113 (03JUL1985 00:00:00)-Water Temperature (C)]]*OO[[#This Row],[55]]</f>
        <v>7.2148001991249985E-7</v>
      </c>
      <c r="BF161" s="10">
        <f>3/24000000*OO[[#This Row],[114 (03JUL1985 03:00:00)-Water Temperature (C)]]*OO[[#This Row],[56]]</f>
        <v>6.1450260948449993E-7</v>
      </c>
      <c r="BG161" s="10">
        <f>3/24000000*OO[[#This Row],[115 (03JUL1985 06:00:00)-Water Temperature (C)]]*OO[[#This Row],[57]]</f>
        <v>5.06455124648E-7</v>
      </c>
      <c r="BH161" s="10">
        <f>3/24000000*OO[[#This Row],[116 (03JUL1985 09:00:00)-Water Temperature (C)]]*OO[[#This Row],[58]]</f>
        <v>4.08508426368375E-7</v>
      </c>
      <c r="BI161" s="10">
        <f>3/24000000*OO[[#This Row],[117 (03JUL1985 12:00:00)-Water Temperature (C)]]*OO[[#This Row],[59]]</f>
        <v>3.1100016521924996E-7</v>
      </c>
      <c r="BJ161" s="10">
        <f>3/24000000*OO[[#This Row],[118 (03JUL1985 15:00:00)-Water Temperature (C)]]*OO[[#This Row],[60]]</f>
        <v>2.4474120994082496E-7</v>
      </c>
      <c r="BK161" s="10">
        <f>3/24000000*OO[[#This Row],[119 (03JUL1985 18:00:00)-Water Temperature (C)]]*OO[[#This Row],[61]]</f>
        <v>1.9865988595327498E-7</v>
      </c>
      <c r="BL161" s="10">
        <f>3/24000000*OO[[#This Row],[120 (03JUL1985 21:00:00)-Water Temperature (C)]]*OO[[#This Row],[62]]</f>
        <v>1.6513207451221247E-7</v>
      </c>
      <c r="BM161" s="10">
        <f>3/24000000*OO[[#This Row],[121 (04JUL1985 00:00:00)-Water Temperature (C)]]*OO[[#This Row],[63]]</f>
        <v>1.4129958752777499E-7</v>
      </c>
      <c r="BN161" s="10">
        <f>3/24000000*OO[[#This Row],[122 (04JUL1985 03:00:00)-Water Temperature (C)]]*OO[[#This Row],[64]]</f>
        <v>1.2421674281224999E-7</v>
      </c>
      <c r="BO161" s="10">
        <f>3/24000000*OO[[#This Row],[123 (04JUL1985 06:00:00)-Water Temperature (C)]]*OO[[#This Row],[65]]</f>
        <v>1.1126398439699999E-7</v>
      </c>
      <c r="BP161" s="10">
        <f>3/24000000*OO[[#This Row],[124 (04JUL1985 09:00:00)-Water Temperature (C)]]*OO[[#This Row],[66]]</f>
        <v>1.0379194197138749E-7</v>
      </c>
      <c r="BQ161" s="10">
        <f>3/24000000*OO[[#This Row],[125 (04JUL1985 12:00:00)-Water Temperature (C)]]*OO[[#This Row],[67]]</f>
        <v>9.7461135708562491E-8</v>
      </c>
      <c r="BR161" s="10">
        <f>3/24000000*OO[[#This Row],[126 (04JUL1985 15:00:00)-Water Temperature (C)]]*OO[[#This Row],[68]]</f>
        <v>9.1600334301662506E-8</v>
      </c>
      <c r="BS161" s="10">
        <f>3/24000000*OO[[#This Row],[127 (04JUL1985 18:00:00)-Water Temperature (C)]]*OO[[#This Row],[69]]</f>
        <v>8.6078582671899997E-8</v>
      </c>
      <c r="BT161" s="10">
        <f>3/24000000*OO[[#This Row],[128 (04JUL1985 21:00:00)-Water Temperature (C)]]*OO[[#This Row],[70]]</f>
        <v>7.9338106932187492E-8</v>
      </c>
      <c r="BU161" s="10">
        <f>3/24000000*OO[[#This Row],[129 (05JUL1985 00:00:00)-Water Temperature (C)]]*OO[[#This Row],[71]]</f>
        <v>7.208076469199999E-8</v>
      </c>
      <c r="BV161" s="10">
        <f>3/24000000*OO[[#This Row],[130 (05JUL1985 03:00:00)-Water Temperature (C)]]*OO[[#This Row],[72]]</f>
        <v>6.5428776747025002E-8</v>
      </c>
      <c r="BW161" s="10">
        <f>3/24000000*OO[[#This Row],[131 (05JUL1985 06:00:00)-Water Temperature (C)]]*OO[[#This Row],[73]]</f>
        <v>5.8165882836862492E-8</v>
      </c>
      <c r="BX161" s="10">
        <f>3/24000000*OO[[#This Row],[132 (05JUL1985 09:00:00)-Water Temperature (C)]]*OO[[#This Row],[74]]</f>
        <v>5.144256413940001E-8</v>
      </c>
      <c r="BY161" s="10">
        <f>3/24000000*OO[[#This Row],[133 (05JUL1985 12:00:00)-Water Temperature (C)]]*OO[[#This Row],[75]]</f>
        <v>4.4825966445400003E-8</v>
      </c>
      <c r="BZ161" s="10">
        <f>3/24000000*OO[[#This Row],[134 (05JUL1985 15:00:00)-Water Temperature (C)]]*OO[[#This Row],[76]]</f>
        <v>3.9313210116524989E-8</v>
      </c>
      <c r="CA161" s="10">
        <f>3/24000000*OO[[#This Row],[135 (05JUL1985 18:00:00)-Water Temperature (C)]]*OO[[#This Row],[77]]</f>
        <v>3.5287101825299994E-8</v>
      </c>
      <c r="CB161" s="10">
        <f>3/24000000*OO[[#This Row],[136 (05JUL1985 21:00:00)-Water Temperature (C)]]*OO[[#This Row],[78]]</f>
        <v>3.2560754766899995E-8</v>
      </c>
      <c r="CC161" s="10">
        <f>3/24000000*OO[[#This Row],[137 (06JUL1985 00:00:00)-Water Temperature (C)]]*OO[[#This Row],[79]]</f>
        <v>3.1176238428524996E-8</v>
      </c>
      <c r="CD161" s="10">
        <f>3/24000000*OO[[#This Row],[138 (06JUL1985 03:00:00)-Water Temperature (C)]]*OO[[#This Row],[80]]</f>
        <v>3.1572799247499996E-8</v>
      </c>
      <c r="CE161" s="10">
        <f>3/24000000*OO[[#This Row],[139 (06JUL1985 06:00:00)-Water Temperature (C)]]*OO[[#This Row],[81]]</f>
        <v>3.3860729632750001E-8</v>
      </c>
      <c r="CF161" s="10">
        <f>3/24000000*OO[[#This Row],[140 (06JUL1985 09:00:00)-Water Temperature (C)]]*OO[[#This Row],[82]]</f>
        <v>3.7974262686524992E-8</v>
      </c>
      <c r="CG161" s="10">
        <f>3/24000000*OO[[#This Row],[141 (06JUL1985 12:00:00)-Water Temperature (C)]]*OO[[#This Row],[83]]</f>
        <v>4.1818246162049999E-8</v>
      </c>
      <c r="CH161" s="10">
        <f>3/24000000*OO[[#This Row],[142 (06JUL1985 15:00:00)-Water Temperature (C)]]*OO[[#This Row],[84]]</f>
        <v>4.4483742389299996E-8</v>
      </c>
      <c r="CI161" s="10">
        <f>3/24000000*OO[[#This Row],[143 (06JUL1985 18:00:00)-Water Temperature (C)]]*OO[[#This Row],[85]]</f>
        <v>4.5426703369775001E-8</v>
      </c>
      <c r="CJ161" s="10">
        <f>3/24000000*OO[[#This Row],[144 (06JUL1985 21:00:00)-Water Temperature (C)]]*OO[[#This Row],[86]]</f>
        <v>4.4421127087750008E-8</v>
      </c>
      <c r="CK161" s="10">
        <f>3/24000000*OO[[#This Row],[145 (07JUL1985 00:00:00)-Water Temperature (C)]]*OO[[#This Row],[87]]</f>
        <v>4.1715556732737496E-8</v>
      </c>
      <c r="CL161" s="10">
        <f>3/24000000*OO[[#This Row],[146 (07JUL1985 03:00:00)-Water Temperature (C)]]*OO[[#This Row],[88]]</f>
        <v>3.9053203368750004E-8</v>
      </c>
      <c r="CM161" s="10">
        <f>3/24000000*OO[[#This Row],[147 (07JUL1985 06:00:00)-Water Temperature (C)]]*OO[[#This Row],[89]]</f>
        <v>3.6549032531812497E-8</v>
      </c>
      <c r="CN161" s="10">
        <f>3/24000000*OO[[#This Row],[148 (07JUL1985 09:00:00)-Water Temperature (C)]]*OO[[#This Row],[90]]</f>
        <v>3.4569263315500004E-8</v>
      </c>
      <c r="CO161" s="10">
        <f>3/24000000*OO[[#This Row],[149 (07JUL1985 12:00:00)-Water Temperature (C)]]*OO[[#This Row],[91]]</f>
        <v>3.2942059808212495E-8</v>
      </c>
      <c r="CP161" s="10">
        <f>3/24000000*OO[[#This Row],[150 (07JUL1985 15:00:00)-Water Temperature (C)]]*OO[[#This Row],[92]]</f>
        <v>3.2942059808212495E-8</v>
      </c>
      <c r="CQ161" s="10">
        <f>3/24000000*OO[[#This Row],[151 (07JUL1985 18:00:00)-Water Temperature (C)]]*OO[[#This Row],[93]]</f>
        <v>3.2942059808212495E-8</v>
      </c>
      <c r="CR161" s="10">
        <f>3/24000000*OO[[#This Row],[152 (07JUL1985 21:00:00)-Water Temperature (C)]]*OO[[#This Row],[94]]</f>
        <v>3.2942059808212495E-8</v>
      </c>
      <c r="CS161" s="10">
        <f>3/24000000*OO[[#This Row],[153 (08JUL1985 00:00:00)-Water Temperature (C)]]*OO[[#This Row],[95]]</f>
        <v>3.2942059808212495E-8</v>
      </c>
      <c r="CT161" s="10">
        <f>3/24000000*OO[[#This Row],[154 (08JUL1985 03:00:00)-Water Temperature (C)]]*OO[[#This Row],[96]]</f>
        <v>3.2942059808212495E-8</v>
      </c>
      <c r="CU161" s="10">
        <f>3/24000000*OO[[#This Row],[155 (08JUL1985 06:00:00)-Water Temperature (C)]]*OO[[#This Row],[97]]</f>
        <v>3.2942059808212495E-8</v>
      </c>
      <c r="CV161" s="10">
        <f>3/24000000*OO[[#This Row],[156 (08JUL1985 09:00:00)-Water Temperature (C)]]*OO[[#This Row],[98]]</f>
        <v>3.2942059808212495E-8</v>
      </c>
      <c r="CW161" s="10">
        <f>3/24000000*OO[[#This Row],[157 (08JUL1985 12:00:00)-Water Temperature (C)]]*OO[[#This Row],[99]]</f>
        <v>3.2942059808212495E-8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4.3277730613489317E-41</v>
      </c>
      <c r="H162" s="10">
        <f>3/24*OO[[#This Row],[64 (26JUN1985 21:00:00)-Water Temperature (C)]]*OO[[#This Row],[6]]/SUM(OO[6])</f>
        <v>2.2760798636405503E-29</v>
      </c>
      <c r="I162" s="10">
        <f>3/24*OO[[#This Row],[65 (27JUN1985 00:00:00)-Water Temperature (C)]]*OO[[#This Row],[7]]/SUM(OO[7])</f>
        <v>2.0377027498454581E-17</v>
      </c>
      <c r="J162" s="10">
        <f>3/24*OO[[#This Row],[66 (27JUN1985 03:00:00)-Water Temperature (C)]]*OO[[#This Row],[8]]/SUM(OO[8])</f>
        <v>1.2317671230997622E-8</v>
      </c>
      <c r="K162" s="10">
        <f>3/24*OO[[#This Row],[67 (27JUN1985 06:00:00)-Water Temperature (C)]]*OO[[#This Row],[9]]/SUM(OO[9])</f>
        <v>2.4501786196504378E-5</v>
      </c>
      <c r="L162" s="10">
        <f>3/24*OO[[#This Row],[68 (27JUN1985 09:00:00)-Water Temperature (C)]]*OO[[#This Row],[10]]/SUM(OO[10])</f>
        <v>1.9717970679141456E-3</v>
      </c>
      <c r="M162" s="10">
        <f>3/24*OO[[#This Row],[69 (27JUN1985 12:00:00)-Water Temperature (C)]]*OO[[#This Row],[11]]/SUM(OO[11])</f>
        <v>2.2960260960886721E-2</v>
      </c>
      <c r="N162" s="10">
        <f>3/24*OO[[#This Row],[70 (27JUN1985 15:00:00)-Water Temperature (C)]]*OO[[#This Row],[12]]/SUM(OO[12])</f>
        <v>6.7421078062415998E-2</v>
      </c>
      <c r="O162" s="10">
        <f>3/24*OO[[#This Row],[71 (27JUN1985 18:00:00)-Water Temperature (C)]]*OO[[#This Row],[13]]/SUM(OO[13])</f>
        <v>7.1447410516969498E-2</v>
      </c>
      <c r="P162" s="10">
        <f>3/24*OO[[#This Row],[72 (27JUN1985 21:00:00)-Water Temperature (C)]]*OO[[#This Row],[14]]/SUM(OO[14])</f>
        <v>3.3283581864986721E-2</v>
      </c>
      <c r="Q162" s="10">
        <f>3/24*OO[[#This Row],[73 (28JUN1985 00:00:00)-Water Temperature (C)]]*OO[[#This Row],[15]]/SUM(OO[15])</f>
        <v>8.1972011135635816E-3</v>
      </c>
      <c r="R162" s="10">
        <f>3/24*OO[[#This Row],[74 (28JUN1985 03:00:00)-Water Temperature (C)]]*OO[[#This Row],[16]]/SUM(OO[16])</f>
        <v>1.2825263941748926E-3</v>
      </c>
      <c r="S162" s="10">
        <f>3/24*OO[[#This Row],[75 (28JUN1985 06:00:00)-Water Temperature (C)]]*OO[[#This Row],[17]]/SUM(OO[17])</f>
        <v>1.7499186691288633E-4</v>
      </c>
      <c r="T162" s="10">
        <f>3/24*OO[[#This Row],[76 (28JUN1985 09:00:00)-Water Temperature (C)]]*OO[[#This Row],[18]]/SUM(OO[18])</f>
        <v>4.9799514282489779E-5</v>
      </c>
      <c r="U162" s="10">
        <f>3/24*OO[[#This Row],[77 (28JUN1985 12:00:00)-Water Temperature (C)]]*OO[[#This Row],[19]]/SUM(OO[19])</f>
        <v>3.5554275449605845E-5</v>
      </c>
      <c r="V162" s="10">
        <f>3/24000000*OO[[#This Row],[78 (28JUN1985 15:00:00)-Water Temperature (C)]]*OO[[#This Row],[20]]</f>
        <v>3.1915146705750001E-5</v>
      </c>
      <c r="W162" s="10">
        <f>3/24000000*OO[[#This Row],[79 (28JUN1985 18:00:00)-Water Temperature (C)]]*OO[[#This Row],[21]]</f>
        <v>3.1909968593750001E-5</v>
      </c>
      <c r="X162" s="10">
        <f>3/24000000*OO[[#This Row],[80 (28JUN1985 21:00:00)-Water Temperature (C)]]*OO[[#This Row],[22]]</f>
        <v>3.2901065663962503E-5</v>
      </c>
      <c r="Y162" s="10">
        <f>3/24000000*OO[[#This Row],[81 (29JUN1985 00:00:00)-Water Temperature (C)]]*OO[[#This Row],[23]]</f>
        <v>3.2954281574062497E-5</v>
      </c>
      <c r="Z162" s="10">
        <f>3/24000000*OO[[#This Row],[82 (29JUN1985 03:00:00)-Water Temperature (C)]]*OO[[#This Row],[24]]</f>
        <v>3.0998592875E-5</v>
      </c>
      <c r="AA162" s="10">
        <f>3/24000000*OO[[#This Row],[83 (29JUN1985 06:00:00)-Water Temperature (C)]]*OO[[#This Row],[25]]</f>
        <v>2.7517378785699998E-5</v>
      </c>
      <c r="AB162" s="10">
        <f>3/24000000*OO[[#This Row],[84 (29JUN1985 09:00:00)-Water Temperature (C)]]*OO[[#This Row],[26]]</f>
        <v>2.4018155175949997E-5</v>
      </c>
      <c r="AC162" s="10">
        <f>3/24000000*OO[[#This Row],[85 (29JUN1985 12:00:00)-Water Temperature (C)]]*OO[[#This Row],[27]]</f>
        <v>2.1273296866407499E-5</v>
      </c>
      <c r="AD162" s="10">
        <f>3/24000000*OO[[#This Row],[86 (29JUN1985 15:00:00)-Water Temperature (C)]]*OO[[#This Row],[28]]</f>
        <v>1.8841529592900002E-5</v>
      </c>
      <c r="AE162" s="10">
        <f>3/24000000*OO[[#This Row],[88 (29JUN1985 21:00:00)-Water Temperature (C)]]*OO[[#This Row],[30]]</f>
        <v>1.50572392026E-5</v>
      </c>
      <c r="AF162" s="10">
        <f>3/24000000*OO[[#This Row],[88 (29JUN1985 21:00:00)-Water Temperature (C)]]*OO[[#This Row],[30]]</f>
        <v>1.50572392026E-5</v>
      </c>
      <c r="AG162" s="10">
        <f>3/24000000*OO[[#This Row],[89 (30JUN1985 00:00:00)-Water Temperature (C)]]*OO[[#This Row],[31]]</f>
        <v>1.3242264489194997E-5</v>
      </c>
      <c r="AH162" s="10">
        <f>3/24000000*OO[[#This Row],[90 (30JUN1985 03:00:00)-Water Temperature (C)]]*OO[[#This Row],[32]]</f>
        <v>1.1719849703062498E-5</v>
      </c>
      <c r="AI162" s="10">
        <f>3/24000000*OO[[#This Row],[91 (30JUN1985 06:00:00)-Water Temperature (C)]]*OO[[#This Row],[33]]</f>
        <v>1.0294492201292502E-5</v>
      </c>
      <c r="AJ162" s="10">
        <f>3/24000000*OO[[#This Row],[92 (30JUN1985 09:00:00)-Water Temperature (C)]]*OO[[#This Row],[34]]</f>
        <v>9.2379530872337498E-6</v>
      </c>
      <c r="AK162" s="10">
        <f>3/24000000*OO[[#This Row],[93 (30JUN1985 12:00:00)-Water Temperature (C)]]*OO[[#This Row],[35]]</f>
        <v>8.2346709054674994E-6</v>
      </c>
      <c r="AL162" s="10">
        <f>3/24000000*OO[[#This Row],[94 (30JUN1985 15:00:00)-Water Temperature (C)]]*OO[[#This Row],[36]]</f>
        <v>7.2971851734425007E-6</v>
      </c>
      <c r="AM162" s="10">
        <f>3/24000000*OO[[#This Row],[95 (30JUN1985 18:00:00)-Water Temperature (C)]]*OO[[#This Row],[37]]</f>
        <v>6.6536134451574987E-6</v>
      </c>
      <c r="AN162" s="10">
        <f>3/24000000*OO[[#This Row],[96 (30JUN1985 21:00:00)-Water Temperature (C)]]*OO[[#This Row],[38]]</f>
        <v>6.02093414835E-6</v>
      </c>
      <c r="AO162" s="10">
        <f>3/24000000*OO[[#This Row],[97 (01JUL1985 00:00:00)-Water Temperature (C)]]*OO[[#This Row],[39]]</f>
        <v>5.2884536029499994E-6</v>
      </c>
      <c r="AP162" s="10">
        <f>3/24000000*OO[[#This Row],[98 (01JUL1985 03:00:00)-Water Temperature (C)]]*OO[[#This Row],[40]]</f>
        <v>4.6518236906399997E-6</v>
      </c>
      <c r="AQ162" s="10">
        <f>3/24000000*OO[[#This Row],[99 (01JUL1985 06:00:00)-Water Temperature (C)]]*OO[[#This Row],[41]]</f>
        <v>4.109186421732499E-6</v>
      </c>
      <c r="AR162" s="10">
        <f>3/24000000*OO[[#This Row],[100 (01JUL1985 09:00:00)-Water Temperature (C)]]*OO[[#This Row],[42]]</f>
        <v>3.7572659365399997E-6</v>
      </c>
      <c r="AS162" s="10">
        <f>3/24000000*OO[[#This Row],[101 (01JUL1985 12:00:00)-Water Temperature (C)]]*OO[[#This Row],[43]]</f>
        <v>3.4491417593150002E-6</v>
      </c>
      <c r="AT162" s="10">
        <f>3/24000000*OO[[#This Row],[102 (01JUL1985 15:00:00)-Water Temperature (C)]]*OO[[#This Row],[44]]</f>
        <v>3.1566616595062501E-6</v>
      </c>
      <c r="AU162" s="10">
        <f>3/24000000*OO[[#This Row],[103 (01JUL1985 18:00:00)-Water Temperature (C)]]*OO[[#This Row],[45]]</f>
        <v>2.8710021439E-6</v>
      </c>
      <c r="AV162" s="10">
        <f>3/24000000*OO[[#This Row],[104 (01JUL1985 21:00:00)-Water Temperature (C)]]*OO[[#This Row],[46]]</f>
        <v>2.5306206382774999E-6</v>
      </c>
      <c r="AW162" s="10">
        <f>3/24000000*OO[[#This Row],[105 (02JUL1985 00:00:00)-Water Temperature (C)]]*OO[[#This Row],[47]]</f>
        <v>2.1835275506068751E-6</v>
      </c>
      <c r="AX162" s="10">
        <f>3/24000000*OO[[#This Row],[106 (02JUL1985 03:00:00)-Water Temperature (C)]]*OO[[#This Row],[48]]</f>
        <v>1.86862384758225E-6</v>
      </c>
      <c r="AY162" s="10">
        <f>3/24000000*OO[[#This Row],[107 (02JUL1985 06:00:00)-Water Temperature (C)]]*OO[[#This Row],[49]]</f>
        <v>1.5780179602080001E-6</v>
      </c>
      <c r="AZ162" s="10">
        <f>3/24000000*OO[[#This Row],[108 (02JUL1985 09:00:00)-Water Temperature (C)]]*OO[[#This Row],[50]]</f>
        <v>1.3583765342152497E-6</v>
      </c>
      <c r="BA162" s="10">
        <f>3/24000000*OO[[#This Row],[109 (02JUL1985 12:00:00)-Water Temperature (C)]]*OO[[#This Row],[51]]</f>
        <v>1.1652345152025E-6</v>
      </c>
      <c r="BB162" s="10">
        <f>3/24000000*OO[[#This Row],[110 (02JUL1985 15:00:00)-Water Temperature (C)]]*OO[[#This Row],[52]]</f>
        <v>1.0067673531835E-6</v>
      </c>
      <c r="BC162" s="10">
        <f>3/24000000*OO[[#This Row],[111 (02JUL1985 18:00:00)-Water Temperature (C)]]*OO[[#This Row],[53]]</f>
        <v>8.7758371915312491E-7</v>
      </c>
      <c r="BD162" s="10">
        <f>3/24000000*OO[[#This Row],[112 (02JUL1985 21:00:00)-Water Temperature (C)]]*OO[[#This Row],[54]]</f>
        <v>7.5991822604749998E-7</v>
      </c>
      <c r="BE162" s="10">
        <f>3/24000000*OO[[#This Row],[113 (03JUL1985 00:00:00)-Water Temperature (C)]]*OO[[#This Row],[55]]</f>
        <v>6.5348094617437496E-7</v>
      </c>
      <c r="BF162" s="10">
        <f>3/24000000*OO[[#This Row],[114 (03JUL1985 03:00:00)-Water Temperature (C)]]*OO[[#This Row],[56]]</f>
        <v>5.5820202534175E-7</v>
      </c>
      <c r="BG162" s="10">
        <f>3/24000000*OO[[#This Row],[115 (03JUL1985 06:00:00)-Water Temperature (C)]]*OO[[#This Row],[57]]</f>
        <v>4.6289194549949999E-7</v>
      </c>
      <c r="BH162" s="10">
        <f>3/24000000*OO[[#This Row],[116 (03JUL1985 09:00:00)-Water Temperature (C)]]*OO[[#This Row],[58]]</f>
        <v>3.7594582268999993E-7</v>
      </c>
      <c r="BI162" s="10">
        <f>3/24000000*OO[[#This Row],[117 (03JUL1985 12:00:00)-Water Temperature (C)]]*OO[[#This Row],[59]]</f>
        <v>2.8685354794162499E-7</v>
      </c>
      <c r="BJ162" s="10">
        <f>3/24000000*OO[[#This Row],[118 (03JUL1985 15:00:00)-Water Temperature (C)]]*OO[[#This Row],[60]]</f>
        <v>2.2553334485849999E-7</v>
      </c>
      <c r="BK162" s="10">
        <f>3/24000000*OO[[#This Row],[119 (03JUL1985 18:00:00)-Water Temperature (C)]]*OO[[#This Row],[61]]</f>
        <v>1.821102534477E-7</v>
      </c>
      <c r="BL162" s="10">
        <f>3/24000000*OO[[#This Row],[120 (03JUL1985 21:00:00)-Water Temperature (C)]]*OO[[#This Row],[62]]</f>
        <v>1.50561565554575E-7</v>
      </c>
      <c r="BM162" s="10">
        <f>3/24000000*OO[[#This Row],[121 (04JUL1985 00:00:00)-Water Temperature (C)]]*OO[[#This Row],[63]]</f>
        <v>1.28167877311725E-7</v>
      </c>
      <c r="BN162" s="10">
        <f>3/24000000*OO[[#This Row],[122 (04JUL1985 03:00:00)-Water Temperature (C)]]*OO[[#This Row],[64]]</f>
        <v>1.1242643845782499E-7</v>
      </c>
      <c r="BO162" s="10">
        <f>3/24000000*OO[[#This Row],[123 (04JUL1985 06:00:00)-Water Temperature (C)]]*OO[[#This Row],[65]]</f>
        <v>1.0078938685597498E-7</v>
      </c>
      <c r="BP162" s="10">
        <f>3/24000000*OO[[#This Row],[124 (04JUL1985 09:00:00)-Water Temperature (C)]]*OO[[#This Row],[66]]</f>
        <v>9.4215580279500001E-8</v>
      </c>
      <c r="BQ162" s="10">
        <f>3/24000000*OO[[#This Row],[125 (04JUL1985 12:00:00)-Water Temperature (C)]]*OO[[#This Row],[67]]</f>
        <v>8.8495286039037503E-8</v>
      </c>
      <c r="BR162" s="10">
        <f>3/24000000*OO[[#This Row],[126 (04JUL1985 15:00:00)-Water Temperature (C)]]*OO[[#This Row],[68]]</f>
        <v>8.3151509011249995E-8</v>
      </c>
      <c r="BS162" s="10">
        <f>3/24000000*OO[[#This Row],[127 (04JUL1985 18:00:00)-Water Temperature (C)]]*OO[[#This Row],[69]]</f>
        <v>7.7997842759200002E-8</v>
      </c>
      <c r="BT162" s="10">
        <f>3/24000000*OO[[#This Row],[128 (04JUL1985 21:00:00)-Water Temperature (C)]]*OO[[#This Row],[70]]</f>
        <v>7.1706013638675006E-8</v>
      </c>
      <c r="BU162" s="10">
        <f>3/24000000*OO[[#This Row],[129 (05JUL1985 00:00:00)-Water Temperature (C)]]*OO[[#This Row],[71]]</f>
        <v>6.5026851830325003E-8</v>
      </c>
      <c r="BV162" s="10">
        <f>3/24000000*OO[[#This Row],[130 (05JUL1985 03:00:00)-Water Temperature (C)]]*OO[[#This Row],[72]]</f>
        <v>5.906659903755E-8</v>
      </c>
      <c r="BW162" s="10">
        <f>3/24000000*OO[[#This Row],[131 (05JUL1985 06:00:00)-Water Temperature (C)]]*OO[[#This Row],[73]]</f>
        <v>5.2697417777125005E-8</v>
      </c>
      <c r="BX162" s="10">
        <f>3/24000000*OO[[#This Row],[132 (05JUL1985 09:00:00)-Water Temperature (C)]]*OO[[#This Row],[74]]</f>
        <v>4.6792087660150001E-8</v>
      </c>
      <c r="BY162" s="10">
        <f>3/24000000*OO[[#This Row],[133 (05JUL1985 12:00:00)-Water Temperature (C)]]*OO[[#This Row],[75]]</f>
        <v>4.0791347108812499E-8</v>
      </c>
      <c r="BZ162" s="10">
        <f>3/24000000*OO[[#This Row],[134 (05JUL1985 15:00:00)-Water Temperature (C)]]*OO[[#This Row],[76]]</f>
        <v>3.5686278068300001E-8</v>
      </c>
      <c r="CA162" s="10">
        <f>3/24000000*OO[[#This Row],[135 (05JUL1985 18:00:00)-Water Temperature (C)]]*OO[[#This Row],[77]]</f>
        <v>3.1900387189499993E-8</v>
      </c>
      <c r="CB162" s="10">
        <f>3/24000000*OO[[#This Row],[136 (05JUL1985 21:00:00)-Water Temperature (C)]]*OO[[#This Row],[78]]</f>
        <v>2.9301040000124999E-8</v>
      </c>
      <c r="CC162" s="10">
        <f>3/24000000*OO[[#This Row],[137 (06JUL1985 00:00:00)-Water Temperature (C)]]*OO[[#This Row],[79]]</f>
        <v>2.7896856995187499E-8</v>
      </c>
      <c r="CD162" s="10">
        <f>3/24000000*OO[[#This Row],[138 (06JUL1985 03:00:00)-Water Temperature (C)]]*OO[[#This Row],[80]]</f>
        <v>2.8077884378874996E-8</v>
      </c>
      <c r="CE162" s="10">
        <f>3/24000000*OO[[#This Row],[139 (06JUL1985 06:00:00)-Water Temperature (C)]]*OO[[#This Row],[81]]</f>
        <v>3.0019590301099998E-8</v>
      </c>
      <c r="CF162" s="10">
        <f>3/24000000*OO[[#This Row],[140 (06JUL1985 09:00:00)-Water Temperature (C)]]*OO[[#This Row],[82]]</f>
        <v>3.3737265182024999E-8</v>
      </c>
      <c r="CG162" s="10">
        <f>3/24000000*OO[[#This Row],[141 (06JUL1985 12:00:00)-Water Temperature (C)]]*OO[[#This Row],[83]]</f>
        <v>3.7309030656337498E-8</v>
      </c>
      <c r="CH162" s="10">
        <f>3/24000000*OO[[#This Row],[142 (06JUL1985 15:00:00)-Water Temperature (C)]]*OO[[#This Row],[84]]</f>
        <v>3.9857976182700002E-8</v>
      </c>
      <c r="CI162" s="10">
        <f>3/24000000*OO[[#This Row],[143 (06JUL1985 18:00:00)-Water Temperature (C)]]*OO[[#This Row],[85]]</f>
        <v>4.0800897942000004E-8</v>
      </c>
      <c r="CJ162" s="10">
        <f>3/24000000*OO[[#This Row],[144 (06JUL1985 21:00:00)-Water Temperature (C)]]*OO[[#This Row],[86]]</f>
        <v>3.9941011740874996E-8</v>
      </c>
      <c r="CK162" s="10">
        <f>3/24000000*OO[[#This Row],[145 (07JUL1985 00:00:00)-Water Temperature (C)]]*OO[[#This Row],[87]]</f>
        <v>3.7500525131712502E-8</v>
      </c>
      <c r="CL162" s="10">
        <f>3/24000000*OO[[#This Row],[146 (07JUL1985 03:00:00)-Water Temperature (C)]]*OO[[#This Row],[88]]</f>
        <v>3.5112794801174999E-8</v>
      </c>
      <c r="CM162" s="10">
        <f>3/24000000*OO[[#This Row],[147 (07JUL1985 06:00:00)-Water Temperature (C)]]*OO[[#This Row],[89]]</f>
        <v>3.2897253336262496E-8</v>
      </c>
      <c r="CN162" s="10">
        <f>3/24000000*OO[[#This Row],[148 (07JUL1985 09:00:00)-Water Temperature (C)]]*OO[[#This Row],[90]]</f>
        <v>3.1184546636512502E-8</v>
      </c>
      <c r="CO162" s="10">
        <f>3/24000000*OO[[#This Row],[149 (07JUL1985 12:00:00)-Water Temperature (C)]]*OO[[#This Row],[91]]</f>
        <v>2.9748276882374998E-8</v>
      </c>
      <c r="CP162" s="10">
        <f>3/24000000*OO[[#This Row],[150 (07JUL1985 15:00:00)-Water Temperature (C)]]*OO[[#This Row],[92]]</f>
        <v>2.9748276882374998E-8</v>
      </c>
      <c r="CQ162" s="10">
        <f>3/24000000*OO[[#This Row],[151 (07JUL1985 18:00:00)-Water Temperature (C)]]*OO[[#This Row],[93]]</f>
        <v>2.9748276882374998E-8</v>
      </c>
      <c r="CR162" s="10">
        <f>3/24000000*OO[[#This Row],[152 (07JUL1985 21:00:00)-Water Temperature (C)]]*OO[[#This Row],[94]]</f>
        <v>2.9748276882374998E-8</v>
      </c>
      <c r="CS162" s="10">
        <f>3/24000000*OO[[#This Row],[153 (08JUL1985 00:00:00)-Water Temperature (C)]]*OO[[#This Row],[95]]</f>
        <v>2.9748276882374998E-8</v>
      </c>
      <c r="CT162" s="10">
        <f>3/24000000*OO[[#This Row],[154 (08JUL1985 03:00:00)-Water Temperature (C)]]*OO[[#This Row],[96]]</f>
        <v>2.9748276882374998E-8</v>
      </c>
      <c r="CU162" s="10">
        <f>3/24000000*OO[[#This Row],[155 (08JUL1985 06:00:00)-Water Temperature (C)]]*OO[[#This Row],[97]]</f>
        <v>2.9748276882374998E-8</v>
      </c>
      <c r="CV162" s="10">
        <f>3/24000000*OO[[#This Row],[156 (08JUL1985 09:00:00)-Water Temperature (C)]]*OO[[#This Row],[98]]</f>
        <v>2.9748276882374998E-8</v>
      </c>
      <c r="CW162" s="10">
        <f>3/24000000*OO[[#This Row],[157 (08JUL1985 12:00:00)-Water Temperature (C)]]*OO[[#This Row],[99]]</f>
        <v>2.9748276882374998E-8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7.0520957843727645E-42</v>
      </c>
      <c r="H163" s="10">
        <f>3/24*OO[[#This Row],[64 (26JUN1985 21:00:00)-Water Temperature (C)]]*OO[[#This Row],[6]]/SUM(OO[6])</f>
        <v>3.9785077109446726E-30</v>
      </c>
      <c r="I163" s="10">
        <f>3/24*OO[[#This Row],[65 (27JUN1985 00:00:00)-Water Temperature (C)]]*OO[[#This Row],[7]]/SUM(OO[7])</f>
        <v>3.6010872995080388E-18</v>
      </c>
      <c r="J163" s="10">
        <f>3/24*OO[[#This Row],[66 (27JUN1985 03:00:00)-Water Temperature (C)]]*OO[[#This Row],[8]]/SUM(OO[8])</f>
        <v>6.2083457051604418E-9</v>
      </c>
      <c r="K163" s="10">
        <f>3/24*OO[[#This Row],[67 (27JUN1985 06:00:00)-Water Temperature (C)]]*OO[[#This Row],[9]]/SUM(OO[9])</f>
        <v>1.7005334174130337E-5</v>
      </c>
      <c r="L163" s="10">
        <f>3/24*OO[[#This Row],[68 (27JUN1985 09:00:00)-Water Temperature (C)]]*OO[[#This Row],[10]]/SUM(OO[10])</f>
        <v>1.6254531568554739E-3</v>
      </c>
      <c r="M163" s="10">
        <f>3/24*OO[[#This Row],[69 (27JUN1985 12:00:00)-Water Temperature (C)]]*OO[[#This Row],[11]]/SUM(OO[11])</f>
        <v>2.1491964489175699E-2</v>
      </c>
      <c r="N163" s="10">
        <f>3/24*OO[[#This Row],[70 (27JUN1985 15:00:00)-Water Temperature (C)]]*OO[[#This Row],[12]]/SUM(OO[12])</f>
        <v>6.9714299075998451E-2</v>
      </c>
      <c r="O163" s="10">
        <f>3/24*OO[[#This Row],[71 (27JUN1985 18:00:00)-Water Temperature (C)]]*OO[[#This Row],[13]]/SUM(OO[13])</f>
        <v>8.0105111922623345E-2</v>
      </c>
      <c r="P163" s="10">
        <f>3/24*OO[[#This Row],[72 (27JUN1985 21:00:00)-Water Temperature (C)]]*OO[[#This Row],[14]]/SUM(OO[14])</f>
        <v>3.9929850689727653E-2</v>
      </c>
      <c r="Q163" s="10">
        <f>3/24*OO[[#This Row],[73 (28JUN1985 00:00:00)-Water Temperature (C)]]*OO[[#This Row],[15]]/SUM(OO[15])</f>
        <v>1.0384230139104252E-2</v>
      </c>
      <c r="R163" s="10">
        <f>3/24*OO[[#This Row],[74 (28JUN1985 03:00:00)-Water Temperature (C)]]*OO[[#This Row],[16]]/SUM(OO[16])</f>
        <v>1.6880390249174289E-3</v>
      </c>
      <c r="S163" s="10">
        <f>3/24*OO[[#This Row],[75 (28JUN1985 06:00:00)-Water Temperature (C)]]*OO[[#This Row],[17]]/SUM(OO[17])</f>
        <v>2.2744318114471996E-4</v>
      </c>
      <c r="T163" s="10">
        <f>3/24*OO[[#This Row],[76 (28JUN1985 09:00:00)-Water Temperature (C)]]*OO[[#This Row],[18]]/SUM(OO[18])</f>
        <v>5.7966656175472309E-5</v>
      </c>
      <c r="U163" s="10">
        <f>3/24*OO[[#This Row],[77 (28JUN1985 12:00:00)-Water Temperature (C)]]*OO[[#This Row],[19]]/SUM(OO[19])</f>
        <v>3.9284014335539732E-5</v>
      </c>
      <c r="V163" s="10">
        <f>3/24000000*OO[[#This Row],[78 (28JUN1985 15:00:00)-Water Temperature (C)]]*OO[[#This Row],[20]]</f>
        <v>3.4702233987499997E-5</v>
      </c>
      <c r="W163" s="10">
        <f>3/24000000*OO[[#This Row],[79 (28JUN1985 18:00:00)-Water Temperature (C)]]*OO[[#This Row],[21]]</f>
        <v>3.4272710876949997E-5</v>
      </c>
      <c r="X163" s="10">
        <f>3/24000000*OO[[#This Row],[80 (28JUN1985 21:00:00)-Water Temperature (C)]]*OO[[#This Row],[22]]</f>
        <v>3.5176639301262499E-5</v>
      </c>
      <c r="Y163" s="10">
        <f>3/24000000*OO[[#This Row],[81 (29JUN1985 00:00:00)-Water Temperature (C)]]*OO[[#This Row],[23]]</f>
        <v>3.5268142137312494E-5</v>
      </c>
      <c r="Z163" s="10">
        <f>3/24000000*OO[[#This Row],[82 (29JUN1985 03:00:00)-Water Temperature (C)]]*OO[[#This Row],[24]]</f>
        <v>3.3256124982499998E-5</v>
      </c>
      <c r="AA163" s="10">
        <f>3/24000000*OO[[#This Row],[83 (29JUN1985 06:00:00)-Water Temperature (C)]]*OO[[#This Row],[25]]</f>
        <v>2.9549843852062497E-5</v>
      </c>
      <c r="AB163" s="10">
        <f>3/24000000*OO[[#This Row],[84 (29JUN1985 09:00:00)-Water Temperature (C)]]*OO[[#This Row],[26]]</f>
        <v>2.57492383300625E-5</v>
      </c>
      <c r="AC163" s="10">
        <f>3/24000000*OO[[#This Row],[85 (29JUN1985 12:00:00)-Water Temperature (C)]]*OO[[#This Row],[27]]</f>
        <v>2.2744329532124998E-5</v>
      </c>
      <c r="AD163" s="10">
        <f>3/24000000*OO[[#This Row],[86 (29JUN1985 15:00:00)-Water Temperature (C)]]*OO[[#This Row],[28]]</f>
        <v>2.00640119788875E-5</v>
      </c>
      <c r="AE163" s="10">
        <f>3/24000000*OO[[#This Row],[88 (29JUN1985 21:00:00)-Water Temperature (C)]]*OO[[#This Row],[30]]</f>
        <v>1.599015857103625E-5</v>
      </c>
      <c r="AF163" s="10">
        <f>3/24000000*OO[[#This Row],[88 (29JUN1985 21:00:00)-Water Temperature (C)]]*OO[[#This Row],[30]]</f>
        <v>1.599015857103625E-5</v>
      </c>
      <c r="AG163" s="10">
        <f>3/24000000*OO[[#This Row],[89 (30JUN1985 00:00:00)-Water Temperature (C)]]*OO[[#This Row],[31]]</f>
        <v>1.4082388698839998E-5</v>
      </c>
      <c r="AH163" s="10">
        <f>3/24000000*OO[[#This Row],[90 (30JUN1985 03:00:00)-Water Temperature (C)]]*OO[[#This Row],[32]]</f>
        <v>1.2493474287449998E-5</v>
      </c>
      <c r="AI163" s="10">
        <f>3/24000000*OO[[#This Row],[91 (30JUN1985 06:00:00)-Water Temperature (C)]]*OO[[#This Row],[33]]</f>
        <v>1.1014036704900001E-5</v>
      </c>
      <c r="AJ163" s="10">
        <f>3/24000000*OO[[#This Row],[92 (30JUN1985 09:00:00)-Water Temperature (C)]]*OO[[#This Row],[34]]</f>
        <v>9.9203086677937494E-6</v>
      </c>
      <c r="AK163" s="10">
        <f>3/24000000*OO[[#This Row],[93 (30JUN1985 12:00:00)-Water Temperature (C)]]*OO[[#This Row],[35]]</f>
        <v>8.8746851331562514E-6</v>
      </c>
      <c r="AL163" s="10">
        <f>3/24000000*OO[[#This Row],[94 (30JUN1985 15:00:00)-Water Temperature (C)]]*OO[[#This Row],[36]]</f>
        <v>7.8797224904037503E-6</v>
      </c>
      <c r="AM163" s="10">
        <f>3/24000000*OO[[#This Row],[95 (30JUN1985 18:00:00)-Water Temperature (C)]]*OO[[#This Row],[37]]</f>
        <v>7.1887577396249992E-6</v>
      </c>
      <c r="AN163" s="10">
        <f>3/24000000*OO[[#This Row],[96 (30JUN1985 21:00:00)-Water Temperature (C)]]*OO[[#This Row],[38]]</f>
        <v>6.4984250973999997E-6</v>
      </c>
      <c r="AO163" s="10">
        <f>3/24000000*OO[[#This Row],[97 (01JUL1985 00:00:00)-Water Temperature (C)]]*OO[[#This Row],[39]]</f>
        <v>5.702579802567499E-6</v>
      </c>
      <c r="AP163" s="10">
        <f>3/24000000*OO[[#This Row],[98 (01JUL1985 03:00:00)-Water Temperature (C)]]*OO[[#This Row],[40]]</f>
        <v>5.0129189626849996E-6</v>
      </c>
      <c r="AQ163" s="10">
        <f>3/24000000*OO[[#This Row],[99 (01JUL1985 06:00:00)-Water Temperature (C)]]*OO[[#This Row],[41]]</f>
        <v>4.4315201514999991E-6</v>
      </c>
      <c r="AR163" s="10">
        <f>3/24000000*OO[[#This Row],[100 (01JUL1985 09:00:00)-Water Temperature (C)]]*OO[[#This Row],[42]]</f>
        <v>4.0588336572350004E-6</v>
      </c>
      <c r="AS163" s="10">
        <f>3/24000000*OO[[#This Row],[101 (01JUL1985 12:00:00)-Water Temperature (C)]]*OO[[#This Row],[43]]</f>
        <v>3.7280045786849994E-6</v>
      </c>
      <c r="AT163" s="10">
        <f>3/24000000*OO[[#This Row],[102 (01JUL1985 15:00:00)-Water Temperature (C)]]*OO[[#This Row],[44]]</f>
        <v>3.4132875163700005E-6</v>
      </c>
      <c r="AU163" s="10">
        <f>3/24000000*OO[[#This Row],[103 (01JUL1985 18:00:00)-Water Temperature (C)]]*OO[[#This Row],[45]]</f>
        <v>3.1016194422937499E-6</v>
      </c>
      <c r="AV163" s="10">
        <f>3/24000000*OO[[#This Row],[104 (01JUL1985 21:00:00)-Water Temperature (C)]]*OO[[#This Row],[46]]</f>
        <v>2.7302725601249995E-6</v>
      </c>
      <c r="AW163" s="10">
        <f>3/24000000*OO[[#This Row],[105 (02JUL1985 00:00:00)-Water Temperature (C)]]*OO[[#This Row],[47]]</f>
        <v>2.353874846378625E-6</v>
      </c>
      <c r="AX163" s="10">
        <f>3/24000000*OO[[#This Row],[106 (02JUL1985 03:00:00)-Water Temperature (C)]]*OO[[#This Row],[48]]</f>
        <v>2.0164337012369999E-6</v>
      </c>
      <c r="AY163" s="10">
        <f>3/24000000*OO[[#This Row],[107 (02JUL1985 06:00:00)-Water Temperature (C)]]*OO[[#This Row],[49]]</f>
        <v>1.7073039400312501E-6</v>
      </c>
      <c r="AZ163" s="10">
        <f>3/24000000*OO[[#This Row],[108 (02JUL1985 09:00:00)-Water Temperature (C)]]*OO[[#This Row],[50]]</f>
        <v>1.47400992385725E-6</v>
      </c>
      <c r="BA163" s="10">
        <f>3/24000000*OO[[#This Row],[109 (02JUL1985 12:00:00)-Water Temperature (C)]]*OO[[#This Row],[51]]</f>
        <v>1.2646402854452499E-6</v>
      </c>
      <c r="BB163" s="10">
        <f>3/24000000*OO[[#This Row],[110 (02JUL1985 15:00:00)-Water Temperature (C)]]*OO[[#This Row],[52]]</f>
        <v>1.091038673311125E-6</v>
      </c>
      <c r="BC163" s="10">
        <f>3/24000000*OO[[#This Row],[111 (02JUL1985 18:00:00)-Water Temperature (C)]]*OO[[#This Row],[53]]</f>
        <v>9.4780606561249993E-7</v>
      </c>
      <c r="BD163" s="10">
        <f>3/24000000*OO[[#This Row],[112 (02JUL1985 21:00:00)-Water Temperature (C)]]*OO[[#This Row],[54]]</f>
        <v>8.1772524500249993E-7</v>
      </c>
      <c r="BE163" s="10">
        <f>3/24000000*OO[[#This Row],[113 (03JUL1985 00:00:00)-Water Temperature (C)]]*OO[[#This Row],[55]]</f>
        <v>7.0187174436224994E-7</v>
      </c>
      <c r="BF163" s="10">
        <f>3/24000000*OO[[#This Row],[114 (03JUL1985 03:00:00)-Water Temperature (C)]]*OO[[#This Row],[56]]</f>
        <v>6.0079887680875E-7</v>
      </c>
      <c r="BG163" s="10">
        <f>3/24000000*OO[[#This Row],[115 (03JUL1985 06:00:00)-Water Temperature (C)]]*OO[[#This Row],[57]]</f>
        <v>5.0101901474787503E-7</v>
      </c>
      <c r="BH163" s="10">
        <f>3/24000000*OO[[#This Row],[116 (03JUL1985 09:00:00)-Water Temperature (C)]]*OO[[#This Row],[58]]</f>
        <v>4.0983777837499997E-7</v>
      </c>
      <c r="BI163" s="10">
        <f>3/24000000*OO[[#This Row],[117 (03JUL1985 12:00:00)-Water Temperature (C)]]*OO[[#This Row],[59]]</f>
        <v>3.1350281237512504E-7</v>
      </c>
      <c r="BJ163" s="10">
        <f>3/24000000*OO[[#This Row],[118 (03JUL1985 15:00:00)-Water Temperature (C)]]*OO[[#This Row],[60]]</f>
        <v>2.4632955509749999E-7</v>
      </c>
      <c r="BK163" s="10">
        <f>3/24000000*OO[[#This Row],[119 (03JUL1985 18:00:00)-Water Temperature (C)]]*OO[[#This Row],[61]]</f>
        <v>1.9785945732735001E-7</v>
      </c>
      <c r="BL163" s="10">
        <f>3/24000000*OO[[#This Row],[120 (03JUL1985 21:00:00)-Water Temperature (C)]]*OO[[#This Row],[62]]</f>
        <v>1.6263355585137497E-7</v>
      </c>
      <c r="BM163" s="10">
        <f>3/24000000*OO[[#This Row],[121 (04JUL1985 00:00:00)-Water Temperature (C)]]*OO[[#This Row],[63]]</f>
        <v>1.3766723873768748E-7</v>
      </c>
      <c r="BN163" s="10">
        <f>3/24000000*OO[[#This Row],[122 (04JUL1985 03:00:00)-Water Temperature (C)]]*OO[[#This Row],[64]]</f>
        <v>1.2043946185687498E-7</v>
      </c>
      <c r="BO163" s="10">
        <f>3/24000000*OO[[#This Row],[123 (04JUL1985 06:00:00)-Water Temperature (C)]]*OO[[#This Row],[65]]</f>
        <v>1.080452284410625E-7</v>
      </c>
      <c r="BP163" s="10">
        <f>3/24000000*OO[[#This Row],[124 (04JUL1985 09:00:00)-Water Temperature (C)]]*OO[[#This Row],[66]]</f>
        <v>1.0124054576694998E-7</v>
      </c>
      <c r="BQ163" s="10">
        <f>3/24000000*OO[[#This Row],[125 (04JUL1985 12:00:00)-Water Temperature (C)]]*OO[[#This Row],[67]]</f>
        <v>9.5142061752812485E-8</v>
      </c>
      <c r="BR163" s="10">
        <f>3/24000000*OO[[#This Row],[126 (04JUL1985 15:00:00)-Water Temperature (C)]]*OO[[#This Row],[68]]</f>
        <v>8.9394395226074989E-8</v>
      </c>
      <c r="BS163" s="10">
        <f>3/24000000*OO[[#This Row],[127 (04JUL1985 18:00:00)-Water Temperature (C)]]*OO[[#This Row],[69]]</f>
        <v>8.3720485015524999E-8</v>
      </c>
      <c r="BT163" s="10">
        <f>3/24000000*OO[[#This Row],[128 (04JUL1985 21:00:00)-Water Temperature (C)]]*OO[[#This Row],[70]]</f>
        <v>7.6776020117674997E-8</v>
      </c>
      <c r="BU163" s="10">
        <f>3/24000000*OO[[#This Row],[129 (05JUL1985 00:00:00)-Water Temperature (C)]]*OO[[#This Row],[71]]</f>
        <v>6.9491937127199991E-8</v>
      </c>
      <c r="BV163" s="10">
        <f>3/24000000*OO[[#This Row],[130 (05JUL1985 03:00:00)-Water Temperature (C)]]*OO[[#This Row],[72]]</f>
        <v>6.3164718704099995E-8</v>
      </c>
      <c r="BW163" s="10">
        <f>3/24000000*OO[[#This Row],[131 (05JUL1985 06:00:00)-Water Temperature (C)]]*OO[[#This Row],[73]]</f>
        <v>5.6563894333374991E-8</v>
      </c>
      <c r="BX163" s="10">
        <f>3/24000000*OO[[#This Row],[132 (05JUL1985 09:00:00)-Water Temperature (C)]]*OO[[#This Row],[74]]</f>
        <v>5.0459961515162494E-8</v>
      </c>
      <c r="BY163" s="10">
        <f>3/24000000*OO[[#This Row],[133 (05JUL1985 12:00:00)-Water Temperature (C)]]*OO[[#This Row],[75]]</f>
        <v>4.4032915761750001E-8</v>
      </c>
      <c r="BZ163" s="10">
        <f>3/24000000*OO[[#This Row],[134 (05JUL1985 15:00:00)-Water Temperature (C)]]*OO[[#This Row],[76]]</f>
        <v>3.8437639708624995E-8</v>
      </c>
      <c r="CA163" s="10">
        <f>3/24000000*OO[[#This Row],[135 (05JUL1985 18:00:00)-Water Temperature (C)]]*OO[[#This Row],[77]]</f>
        <v>3.4223733790674995E-8</v>
      </c>
      <c r="CB163" s="10">
        <f>3/24000000*OO[[#This Row],[136 (05JUL1985 21:00:00)-Water Temperature (C)]]*OO[[#This Row],[78]]</f>
        <v>3.1283551204299996E-8</v>
      </c>
      <c r="CC163" s="10">
        <f>3/24000000*OO[[#This Row],[137 (06JUL1985 00:00:00)-Water Temperature (C)]]*OO[[#This Row],[79]]</f>
        <v>2.9615973688124997E-8</v>
      </c>
      <c r="CD163" s="10">
        <f>3/24000000*OO[[#This Row],[138 (06JUL1985 03:00:00)-Water Temperature (C)]]*OO[[#This Row],[80]]</f>
        <v>2.9613825340087497E-8</v>
      </c>
      <c r="CE163" s="10">
        <f>3/24000000*OO[[#This Row],[139 (06JUL1985 06:00:00)-Water Temperature (C)]]*OO[[#This Row],[81]]</f>
        <v>3.1545158746262503E-8</v>
      </c>
      <c r="CF163" s="10">
        <f>3/24000000*OO[[#This Row],[140 (06JUL1985 09:00:00)-Water Temperature (C)]]*OO[[#This Row],[82]]</f>
        <v>3.5513006925187496E-8</v>
      </c>
      <c r="CG163" s="10">
        <f>3/24000000*OO[[#This Row],[141 (06JUL1985 12:00:00)-Water Temperature (C)]]*OO[[#This Row],[83]]</f>
        <v>3.9435371529300001E-8</v>
      </c>
      <c r="CH163" s="10">
        <f>3/24000000*OO[[#This Row],[142 (06JUL1985 15:00:00)-Water Temperature (C)]]*OO[[#This Row],[84]]</f>
        <v>4.2320414384999997E-8</v>
      </c>
      <c r="CI163" s="10">
        <f>3/24000000*OO[[#This Row],[143 (06JUL1985 18:00:00)-Water Temperature (C)]]*OO[[#This Row],[85]]</f>
        <v>4.34338145980875E-8</v>
      </c>
      <c r="CJ163" s="10">
        <f>3/24000000*OO[[#This Row],[144 (06JUL1985 21:00:00)-Water Temperature (C)]]*OO[[#This Row],[86]]</f>
        <v>4.2569630462824994E-8</v>
      </c>
      <c r="CK163" s="10">
        <f>3/24000000*OO[[#This Row],[145 (07JUL1985 00:00:00)-Water Temperature (C)]]*OO[[#This Row],[87]]</f>
        <v>3.9958673733875002E-8</v>
      </c>
      <c r="CL163" s="10">
        <f>3/24000000*OO[[#This Row],[146 (07JUL1985 03:00:00)-Water Temperature (C)]]*OO[[#This Row],[88]]</f>
        <v>3.7418800152499999E-8</v>
      </c>
      <c r="CM163" s="10">
        <f>3/24000000*OO[[#This Row],[147 (07JUL1985 06:00:00)-Water Temperature (C)]]*OO[[#This Row],[89]]</f>
        <v>3.5092371690087493E-8</v>
      </c>
      <c r="CN163" s="10">
        <f>3/24000000*OO[[#This Row],[148 (07JUL1985 09:00:00)-Water Temperature (C)]]*OO[[#This Row],[90]]</f>
        <v>3.3343053778837501E-8</v>
      </c>
      <c r="CO163" s="10">
        <f>3/24000000*OO[[#This Row],[149 (07JUL1985 12:00:00)-Water Temperature (C)]]*OO[[#This Row],[91]]</f>
        <v>3.1847644655999999E-8</v>
      </c>
      <c r="CP163" s="10">
        <f>3/24000000*OO[[#This Row],[150 (07JUL1985 15:00:00)-Water Temperature (C)]]*OO[[#This Row],[92]]</f>
        <v>3.1847644655999999E-8</v>
      </c>
      <c r="CQ163" s="10">
        <f>3/24000000*OO[[#This Row],[151 (07JUL1985 18:00:00)-Water Temperature (C)]]*OO[[#This Row],[93]]</f>
        <v>3.1847644655999999E-8</v>
      </c>
      <c r="CR163" s="10">
        <f>3/24000000*OO[[#This Row],[152 (07JUL1985 21:00:00)-Water Temperature (C)]]*OO[[#This Row],[94]]</f>
        <v>3.1847644655999999E-8</v>
      </c>
      <c r="CS163" s="10">
        <f>3/24000000*OO[[#This Row],[153 (08JUL1985 00:00:00)-Water Temperature (C)]]*OO[[#This Row],[95]]</f>
        <v>3.1847644655999999E-8</v>
      </c>
      <c r="CT163" s="10">
        <f>3/24000000*OO[[#This Row],[154 (08JUL1985 03:00:00)-Water Temperature (C)]]*OO[[#This Row],[96]]</f>
        <v>3.1847644655999999E-8</v>
      </c>
      <c r="CU163" s="10">
        <f>3/24000000*OO[[#This Row],[155 (08JUL1985 06:00:00)-Water Temperature (C)]]*OO[[#This Row],[97]]</f>
        <v>3.1847644655999999E-8</v>
      </c>
      <c r="CV163" s="10">
        <f>3/24000000*OO[[#This Row],[156 (08JUL1985 09:00:00)-Water Temperature (C)]]*OO[[#This Row],[98]]</f>
        <v>3.1847644655999999E-8</v>
      </c>
      <c r="CW163" s="10">
        <f>3/24000000*OO[[#This Row],[157 (08JUL1985 12:00:00)-Water Temperature (C)]]*OO[[#This Row],[99]]</f>
        <v>3.1847644655999999E-8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1.2081880585334773E-42</v>
      </c>
      <c r="H164" s="10">
        <f>3/24*OO[[#This Row],[64 (26JUN1985 21:00:00)-Water Temperature (C)]]*OO[[#This Row],[6]]/SUM(OO[6])</f>
        <v>7.2665801239524949E-31</v>
      </c>
      <c r="I164" s="10">
        <f>3/24*OO[[#This Row],[65 (27JUN1985 00:00:00)-Water Temperature (C)]]*OO[[#This Row],[7]]/SUM(OO[7])</f>
        <v>6.5866291586996226E-19</v>
      </c>
      <c r="J164" s="10">
        <f>3/24*OO[[#This Row],[66 (27JUN1985 03:00:00)-Water Temperature (C)]]*OO[[#This Row],[8]]/SUM(OO[8])</f>
        <v>2.8376234528353227E-9</v>
      </c>
      <c r="K164" s="10">
        <f>3/24*OO[[#This Row],[67 (27JUN1985 06:00:00)-Water Temperature (C)]]*OO[[#This Row],[9]]/SUM(OO[9])</f>
        <v>1.1420353645029933E-5</v>
      </c>
      <c r="L164" s="10">
        <f>3/24*OO[[#This Row],[68 (27JUN1985 09:00:00)-Water Temperature (C)]]*OO[[#This Row],[10]]/SUM(OO[10])</f>
        <v>1.3318915936897345E-3</v>
      </c>
      <c r="M164" s="10">
        <f>3/24*OO[[#This Row],[69 (27JUN1985 12:00:00)-Water Temperature (C)]]*OO[[#This Row],[11]]/SUM(OO[11])</f>
        <v>2.0412336322466147E-2</v>
      </c>
      <c r="N164" s="10">
        <f>3/24*OO[[#This Row],[70 (27JUN1985 15:00:00)-Water Temperature (C)]]*OO[[#This Row],[12]]/SUM(OO[12])</f>
        <v>7.4449047236831031E-2</v>
      </c>
      <c r="O164" s="10">
        <f>3/24*OO[[#This Row],[71 (27JUN1985 18:00:00)-Water Temperature (C)]]*OO[[#This Row],[13]]/SUM(OO[13])</f>
        <v>9.4192369515637808E-2</v>
      </c>
      <c r="P164" s="10">
        <f>3/24*OO[[#This Row],[72 (27JUN1985 21:00:00)-Water Temperature (C)]]*OO[[#This Row],[14]]/SUM(OO[14])</f>
        <v>5.0942045716984151E-2</v>
      </c>
      <c r="Q164" s="10">
        <f>3/24*OO[[#This Row],[73 (28JUN1985 00:00:00)-Water Temperature (C)]]*OO[[#This Row],[15]]/SUM(OO[15])</f>
        <v>1.4164948025079848E-2</v>
      </c>
      <c r="R164" s="10">
        <f>3/24*OO[[#This Row],[74 (28JUN1985 03:00:00)-Water Temperature (C)]]*OO[[#This Row],[16]]/SUM(OO[16])</f>
        <v>2.4191895023491432E-3</v>
      </c>
      <c r="S164" s="10">
        <f>3/24*OO[[#This Row],[75 (28JUN1985 06:00:00)-Water Temperature (C)]]*OO[[#This Row],[17]]/SUM(OO[17])</f>
        <v>3.2530765088032001E-4</v>
      </c>
      <c r="T164" s="10">
        <f>3/24*OO[[#This Row],[76 (28JUN1985 09:00:00)-Water Temperature (C)]]*OO[[#This Row],[18]]/SUM(OO[18])</f>
        <v>7.3350509986729287E-5</v>
      </c>
      <c r="U164" s="10">
        <f>3/24*OO[[#This Row],[77 (28JUN1985 12:00:00)-Water Temperature (C)]]*OO[[#This Row],[19]]/SUM(OO[19])</f>
        <v>4.6269775821396757E-5</v>
      </c>
      <c r="V164" s="10">
        <f>3/24000000*OO[[#This Row],[78 (28JUN1985 15:00:00)-Water Temperature (C)]]*OO[[#This Row],[20]]</f>
        <v>4.0264190815100001E-5</v>
      </c>
      <c r="W164" s="10">
        <f>3/24000000*OO[[#This Row],[79 (28JUN1985 18:00:00)-Water Temperature (C)]]*OO[[#This Row],[21]]</f>
        <v>3.9395165369437502E-5</v>
      </c>
      <c r="X164" s="10">
        <f>3/24000000*OO[[#This Row],[80 (28JUN1985 21:00:00)-Water Temperature (C)]]*OO[[#This Row],[22]]</f>
        <v>4.0356804487312499E-5</v>
      </c>
      <c r="Y164" s="10">
        <f>3/24000000*OO[[#This Row],[81 (29JUN1985 00:00:00)-Water Temperature (C)]]*OO[[#This Row],[23]]</f>
        <v>4.0668787787299998E-5</v>
      </c>
      <c r="Z164" s="10">
        <f>3/24000000*OO[[#This Row],[82 (29JUN1985 03:00:00)-Water Temperature (C)]]*OO[[#This Row],[24]]</f>
        <v>3.8622336041812497E-5</v>
      </c>
      <c r="AA164" s="10">
        <f>3/24000000*OO[[#This Row],[83 (29JUN1985 06:00:00)-Water Temperature (C)]]*OO[[#This Row],[25]]</f>
        <v>3.4517872102400002E-5</v>
      </c>
      <c r="AB164" s="10">
        <f>3/24000000*OO[[#This Row],[84 (29JUN1985 09:00:00)-Water Temperature (C)]]*OO[[#This Row],[26]]</f>
        <v>3.0163812999712503E-5</v>
      </c>
      <c r="AC164" s="10">
        <f>3/24000000*OO[[#This Row],[85 (29JUN1985 12:00:00)-Water Temperature (C)]]*OO[[#This Row],[27]]</f>
        <v>2.6684540488549998E-5</v>
      </c>
      <c r="AD164" s="10">
        <f>3/24000000*OO[[#This Row],[86 (29JUN1985 15:00:00)-Water Temperature (C)]]*OO[[#This Row],[28]]</f>
        <v>2.3546222739249999E-5</v>
      </c>
      <c r="AE164" s="10">
        <f>3/24000000*OO[[#This Row],[88 (29JUN1985 21:00:00)-Water Temperature (C)]]*OO[[#This Row],[30]]</f>
        <v>1.8701579584462495E-5</v>
      </c>
      <c r="AF164" s="10">
        <f>3/24000000*OO[[#This Row],[88 (29JUN1985 21:00:00)-Water Temperature (C)]]*OO[[#This Row],[30]]</f>
        <v>1.8701579584462495E-5</v>
      </c>
      <c r="AG164" s="10">
        <f>3/24000000*OO[[#This Row],[89 (30JUN1985 00:00:00)-Water Temperature (C)]]*OO[[#This Row],[31]]</f>
        <v>1.6425245103942499E-5</v>
      </c>
      <c r="AH164" s="10">
        <f>3/24000000*OO[[#This Row],[90 (30JUN1985 03:00:00)-Water Temperature (C)]]*OO[[#This Row],[32]]</f>
        <v>1.4543895181041247E-5</v>
      </c>
      <c r="AI164" s="10">
        <f>3/24000000*OO[[#This Row],[91 (30JUN1985 06:00:00)-Water Temperature (C)]]*OO[[#This Row],[33]]</f>
        <v>1.2815696729830002E-5</v>
      </c>
      <c r="AJ164" s="10">
        <f>3/24000000*OO[[#This Row],[92 (30JUN1985 09:00:00)-Water Temperature (C)]]*OO[[#This Row],[34]]</f>
        <v>1.1541039694739998E-5</v>
      </c>
      <c r="AK164" s="10">
        <f>3/24000000*OO[[#This Row],[93 (30JUN1985 12:00:00)-Water Temperature (C)]]*OO[[#This Row],[35]]</f>
        <v>1.031589737834375E-5</v>
      </c>
      <c r="AL164" s="10">
        <f>3/24000000*OO[[#This Row],[94 (30JUN1985 15:00:00)-Water Temperature (C)]]*OO[[#This Row],[36]]</f>
        <v>9.1349283751075E-6</v>
      </c>
      <c r="AM164" s="10">
        <f>3/24000000*OO[[#This Row],[95 (30JUN1985 18:00:00)-Water Temperature (C)]]*OO[[#This Row],[37]]</f>
        <v>8.2950723641775005E-6</v>
      </c>
      <c r="AN164" s="10">
        <f>3/24000000*OO[[#This Row],[96 (30JUN1985 21:00:00)-Water Temperature (C)]]*OO[[#This Row],[38]]</f>
        <v>7.4677708641899989E-6</v>
      </c>
      <c r="AO164" s="10">
        <f>3/24000000*OO[[#This Row],[97 (01JUL1985 00:00:00)-Water Temperature (C)]]*OO[[#This Row],[39]]</f>
        <v>6.5315489031850006E-6</v>
      </c>
      <c r="AP164" s="10">
        <f>3/24000000*OO[[#This Row],[98 (01JUL1985 03:00:00)-Water Temperature (C)]]*OO[[#This Row],[40]]</f>
        <v>5.7269386266074991E-6</v>
      </c>
      <c r="AQ164" s="10">
        <f>3/24000000*OO[[#This Row],[99 (01JUL1985 06:00:00)-Water Temperature (C)]]*OO[[#This Row],[41]]</f>
        <v>5.0579832902887508E-6</v>
      </c>
      <c r="AR164" s="10">
        <f>3/24000000*OO[[#This Row],[100 (01JUL1985 09:00:00)-Water Temperature (C)]]*OO[[#This Row],[42]]</f>
        <v>4.6345761867749999E-6</v>
      </c>
      <c r="AS164" s="10">
        <f>3/24000000*OO[[#This Row],[101 (01JUL1985 12:00:00)-Water Temperature (C)]]*OO[[#This Row],[43]]</f>
        <v>4.2515792621949993E-6</v>
      </c>
      <c r="AT164" s="10">
        <f>3/24000000*OO[[#This Row],[102 (01JUL1985 15:00:00)-Water Temperature (C)]]*OO[[#This Row],[44]]</f>
        <v>3.8871397717725E-6</v>
      </c>
      <c r="AU164" s="10">
        <f>3/24000000*OO[[#This Row],[103 (01JUL1985 18:00:00)-Water Temperature (C)]]*OO[[#This Row],[45]]</f>
        <v>3.5214833700749998E-6</v>
      </c>
      <c r="AV164" s="10">
        <f>3/24000000*OO[[#This Row],[104 (01JUL1985 21:00:00)-Water Temperature (C)]]*OO[[#This Row],[46]]</f>
        <v>3.0872383517399999E-6</v>
      </c>
      <c r="AW164" s="10">
        <f>3/24000000*OO[[#This Row],[105 (02JUL1985 00:00:00)-Water Temperature (C)]]*OO[[#This Row],[47]]</f>
        <v>2.6526738071099999E-6</v>
      </c>
      <c r="AX164" s="10">
        <f>3/24000000*OO[[#This Row],[106 (02JUL1985 03:00:00)-Water Temperature (C)]]*OO[[#This Row],[48]]</f>
        <v>2.2691892995572503E-6</v>
      </c>
      <c r="AY164" s="10">
        <f>3/24000000*OO[[#This Row],[107 (02JUL1985 06:00:00)-Water Temperature (C)]]*OO[[#This Row],[49]]</f>
        <v>1.9230392152605E-6</v>
      </c>
      <c r="AZ164" s="10">
        <f>3/24000000*OO[[#This Row],[108 (02JUL1985 09:00:00)-Water Temperature (C)]]*OO[[#This Row],[50]]</f>
        <v>1.6627027206787498E-6</v>
      </c>
      <c r="BA164" s="10">
        <f>3/24000000*OO[[#This Row],[109 (02JUL1985 12:00:00)-Water Temperature (C)]]*OO[[#This Row],[51]]</f>
        <v>1.4230852426175002E-6</v>
      </c>
      <c r="BB164" s="10">
        <f>3/24000000*OO[[#This Row],[110 (02JUL1985 15:00:00)-Water Temperature (C)]]*OO[[#This Row],[52]]</f>
        <v>1.2225864289274999E-6</v>
      </c>
      <c r="BC164" s="10">
        <f>3/24000000*OO[[#This Row],[111 (02JUL1985 18:00:00)-Water Temperature (C)]]*OO[[#This Row],[53]]</f>
        <v>1.0555869376919999E-6</v>
      </c>
      <c r="BD164" s="10">
        <f>3/24000000*OO[[#This Row],[112 (02JUL1985 21:00:00)-Water Temperature (C)]]*OO[[#This Row],[54]]</f>
        <v>9.0479829818787484E-7</v>
      </c>
      <c r="BE164" s="10">
        <f>3/24000000*OO[[#This Row],[113 (03JUL1985 00:00:00)-Water Temperature (C)]]*OO[[#This Row],[55]]</f>
        <v>7.7334183657500017E-7</v>
      </c>
      <c r="BF164" s="10">
        <f>3/24000000*OO[[#This Row],[114 (03JUL1985 03:00:00)-Water Temperature (C)]]*OO[[#This Row],[56]]</f>
        <v>6.6231681311124994E-7</v>
      </c>
      <c r="BG164" s="10">
        <f>3/24000000*OO[[#This Row],[115 (03JUL1985 06:00:00)-Water Temperature (C)]]*OO[[#This Row],[57]]</f>
        <v>5.5513519615049994E-7</v>
      </c>
      <c r="BH164" s="10">
        <f>3/24000000*OO[[#This Row],[116 (03JUL1985 09:00:00)-Water Temperature (C)]]*OO[[#This Row],[58]]</f>
        <v>4.5749011466999998E-7</v>
      </c>
      <c r="BI164" s="10">
        <f>3/24000000*OO[[#This Row],[117 (03JUL1985 12:00:00)-Water Temperature (C)]]*OO[[#This Row],[59]]</f>
        <v>3.5089571129999996E-7</v>
      </c>
      <c r="BJ164" s="10">
        <f>3/24000000*OO[[#This Row],[118 (03JUL1985 15:00:00)-Water Temperature (C)]]*OO[[#This Row],[60]]</f>
        <v>2.756004494645E-7</v>
      </c>
      <c r="BK164" s="10">
        <f>3/24000000*OO[[#This Row],[119 (03JUL1985 18:00:00)-Water Temperature (C)]]*OO[[#This Row],[61]]</f>
        <v>2.2007615707349997E-7</v>
      </c>
      <c r="BL164" s="10">
        <f>3/24000000*OO[[#This Row],[120 (03JUL1985 21:00:00)-Water Temperature (C)]]*OO[[#This Row],[62]]</f>
        <v>1.7962787565648748E-7</v>
      </c>
      <c r="BM164" s="10">
        <f>3/24000000*OO[[#This Row],[121 (04JUL1985 00:00:00)-Water Temperature (C)]]*OO[[#This Row],[63]]</f>
        <v>1.5102360008497498E-7</v>
      </c>
      <c r="BN164" s="10">
        <f>3/24000000*OO[[#This Row],[122 (04JUL1985 03:00:00)-Water Temperature (C)]]*OO[[#This Row],[64]]</f>
        <v>1.3166920005416249E-7</v>
      </c>
      <c r="BO164" s="10">
        <f>3/24000000*OO[[#This Row],[123 (04JUL1985 06:00:00)-Water Temperature (C)]]*OO[[#This Row],[65]]</f>
        <v>1.18200412061E-7</v>
      </c>
      <c r="BP164" s="10">
        <f>3/24000000*OO[[#This Row],[124 (04JUL1985 09:00:00)-Water Temperature (C)]]*OO[[#This Row],[66]]</f>
        <v>1.1110072893399999E-7</v>
      </c>
      <c r="BQ164" s="10">
        <f>3/24000000*OO[[#This Row],[125 (04JUL1985 12:00:00)-Water Temperature (C)]]*OO[[#This Row],[67]]</f>
        <v>1.0451319443811249E-7</v>
      </c>
      <c r="BR164" s="10">
        <f>3/24000000*OO[[#This Row],[126 (04JUL1985 15:00:00)-Water Temperature (C)]]*OO[[#This Row],[68]]</f>
        <v>9.8234764137099995E-8</v>
      </c>
      <c r="BS164" s="10">
        <f>3/24000000*OO[[#This Row],[127 (04JUL1985 18:00:00)-Water Temperature (C)]]*OO[[#This Row],[69]]</f>
        <v>9.1876699145E-8</v>
      </c>
      <c r="BT164" s="10">
        <f>3/24000000*OO[[#This Row],[128 (04JUL1985 21:00:00)-Water Temperature (C)]]*OO[[#This Row],[70]]</f>
        <v>8.4035298759887491E-8</v>
      </c>
      <c r="BU164" s="10">
        <f>3/24000000*OO[[#This Row],[129 (05JUL1985 00:00:00)-Water Temperature (C)]]*OO[[#This Row],[71]]</f>
        <v>7.5913300798874984E-8</v>
      </c>
      <c r="BV164" s="10">
        <f>3/24000000*OO[[#This Row],[130 (05JUL1985 03:00:00)-Water Temperature (C)]]*OO[[#This Row],[72]]</f>
        <v>6.9077128700999999E-8</v>
      </c>
      <c r="BW164" s="10">
        <f>3/24000000*OO[[#This Row],[131 (05JUL1985 06:00:00)-Water Temperature (C)]]*OO[[#This Row],[73]]</f>
        <v>6.2136191212549987E-8</v>
      </c>
      <c r="BX164" s="10">
        <f>3/24000000*OO[[#This Row],[132 (05JUL1985 09:00:00)-Water Temperature (C)]]*OO[[#This Row],[74]]</f>
        <v>5.5777580671750011E-8</v>
      </c>
      <c r="BY164" s="10">
        <f>3/24000000*OO[[#This Row],[133 (05JUL1985 12:00:00)-Water Temperature (C)]]*OO[[#This Row],[75]]</f>
        <v>4.8767734165124995E-8</v>
      </c>
      <c r="BZ164" s="10">
        <f>3/24000000*OO[[#This Row],[134 (05JUL1985 15:00:00)-Water Temperature (C)]]*OO[[#This Row],[76]]</f>
        <v>4.2503326914525001E-8</v>
      </c>
      <c r="CA164" s="10">
        <f>3/24000000*OO[[#This Row],[135 (05JUL1985 18:00:00)-Water Temperature (C)]]*OO[[#This Row],[77]]</f>
        <v>3.7686102801812495E-8</v>
      </c>
      <c r="CB164" s="10">
        <f>3/24000000*OO[[#This Row],[136 (05JUL1985 21:00:00)-Water Temperature (C)]]*OO[[#This Row],[78]]</f>
        <v>3.4256203465625004E-8</v>
      </c>
      <c r="CC164" s="10">
        <f>3/24000000*OO[[#This Row],[137 (06JUL1985 00:00:00)-Water Temperature (C)]]*OO[[#This Row],[79]]</f>
        <v>3.22320867894E-8</v>
      </c>
      <c r="CD164" s="10">
        <f>3/24000000*OO[[#This Row],[138 (06JUL1985 03:00:00)-Water Temperature (C)]]*OO[[#This Row],[80]]</f>
        <v>3.1988256689737503E-8</v>
      </c>
      <c r="CE164" s="10">
        <f>3/24000000*OO[[#This Row],[139 (06JUL1985 06:00:00)-Water Temperature (C)]]*OO[[#This Row],[81]]</f>
        <v>3.3920819299499999E-8</v>
      </c>
      <c r="CF164" s="10">
        <f>3/24000000*OO[[#This Row],[140 (06JUL1985 09:00:00)-Water Temperature (C)]]*OO[[#This Row],[82]]</f>
        <v>3.8243436520387503E-8</v>
      </c>
      <c r="CG164" s="10">
        <f>3/24000000*OO[[#This Row],[141 (06JUL1985 12:00:00)-Water Temperature (C)]]*OO[[#This Row],[83]]</f>
        <v>4.2653840585399996E-8</v>
      </c>
      <c r="CH164" s="10">
        <f>3/24000000*OO[[#This Row],[142 (06JUL1985 15:00:00)-Water Temperature (C)]]*OO[[#This Row],[84]]</f>
        <v>4.6005211685262497E-8</v>
      </c>
      <c r="CI164" s="10">
        <f>3/24000000*OO[[#This Row],[143 (06JUL1985 18:00:00)-Water Temperature (C)]]*OO[[#This Row],[85]]</f>
        <v>4.7355415218075004E-8</v>
      </c>
      <c r="CJ164" s="10">
        <f>3/24000000*OO[[#This Row],[144 (06JUL1985 21:00:00)-Water Temperature (C)]]*OO[[#This Row],[86]]</f>
        <v>4.6463362731799991E-8</v>
      </c>
      <c r="CK164" s="10">
        <f>3/24000000*OO[[#This Row],[145 (07JUL1985 00:00:00)-Water Temperature (C)]]*OO[[#This Row],[87]]</f>
        <v>4.3595889763999998E-8</v>
      </c>
      <c r="CL164" s="10">
        <f>3/24000000*OO[[#This Row],[146 (07JUL1985 03:00:00)-Water Temperature (C)]]*OO[[#This Row],[88]]</f>
        <v>4.0824955695937488E-8</v>
      </c>
      <c r="CM164" s="10">
        <f>3/24000000*OO[[#This Row],[147 (07JUL1985 06:00:00)-Water Temperature (C)]]*OO[[#This Row],[89]]</f>
        <v>3.8322409565337502E-8</v>
      </c>
      <c r="CN164" s="10">
        <f>3/24000000*OO[[#This Row],[148 (07JUL1985 09:00:00)-Water Temperature (C)]]*OO[[#This Row],[90]]</f>
        <v>3.6517400582812498E-8</v>
      </c>
      <c r="CO164" s="10">
        <f>3/24000000*OO[[#This Row],[149 (07JUL1985 12:00:00)-Water Temperature (C)]]*OO[[#This Row],[91]]</f>
        <v>3.4936536840537496E-8</v>
      </c>
      <c r="CP164" s="10">
        <f>3/24000000*OO[[#This Row],[150 (07JUL1985 15:00:00)-Water Temperature (C)]]*OO[[#This Row],[92]]</f>
        <v>3.4936536840537496E-8</v>
      </c>
      <c r="CQ164" s="10">
        <f>3/24000000*OO[[#This Row],[151 (07JUL1985 18:00:00)-Water Temperature (C)]]*OO[[#This Row],[93]]</f>
        <v>3.4936536840537496E-8</v>
      </c>
      <c r="CR164" s="10">
        <f>3/24000000*OO[[#This Row],[152 (07JUL1985 21:00:00)-Water Temperature (C)]]*OO[[#This Row],[94]]</f>
        <v>3.4936536840537496E-8</v>
      </c>
      <c r="CS164" s="10">
        <f>3/24000000*OO[[#This Row],[153 (08JUL1985 00:00:00)-Water Temperature (C)]]*OO[[#This Row],[95]]</f>
        <v>3.4936536840537496E-8</v>
      </c>
      <c r="CT164" s="10">
        <f>3/24000000*OO[[#This Row],[154 (08JUL1985 03:00:00)-Water Temperature (C)]]*OO[[#This Row],[96]]</f>
        <v>3.4936536840537496E-8</v>
      </c>
      <c r="CU164" s="10">
        <f>3/24000000*OO[[#This Row],[155 (08JUL1985 06:00:00)-Water Temperature (C)]]*OO[[#This Row],[97]]</f>
        <v>3.4936536840537496E-8</v>
      </c>
      <c r="CV164" s="10">
        <f>3/24000000*OO[[#This Row],[156 (08JUL1985 09:00:00)-Water Temperature (C)]]*OO[[#This Row],[98]]</f>
        <v>3.4936536840537496E-8</v>
      </c>
      <c r="CW164" s="10">
        <f>3/24000000*OO[[#This Row],[157 (08JUL1985 12:00:00)-Water Temperature (C)]]*OO[[#This Row],[99]]</f>
        <v>3.4936536840537496E-8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1.6448394489084037E-43</v>
      </c>
      <c r="H165" s="10">
        <f>3/24*OO[[#This Row],[64 (26JUN1985 21:00:00)-Water Temperature (C)]]*OO[[#This Row],[6]]/SUM(OO[6])</f>
        <v>1.1017709470178654E-31</v>
      </c>
      <c r="I165" s="10">
        <f>3/24*OO[[#This Row],[65 (27JUN1985 00:00:00)-Water Temperature (C)]]*OO[[#This Row],[7]]/SUM(OO[7])</f>
        <v>9.9042484264852419E-20</v>
      </c>
      <c r="J165" s="10">
        <f>3/24*OO[[#This Row],[66 (27JUN1985 03:00:00)-Water Temperature (C)]]*OO[[#This Row],[8]]/SUM(OO[8])</f>
        <v>1.0237992184240354E-9</v>
      </c>
      <c r="K165" s="10">
        <f>3/24*OO[[#This Row],[67 (27JUN1985 06:00:00)-Water Temperature (C)]]*OO[[#This Row],[9]]/SUM(OO[9])</f>
        <v>6.1108131190120582E-6</v>
      </c>
      <c r="L165" s="10">
        <f>3/24*OO[[#This Row],[68 (27JUN1985 09:00:00)-Water Temperature (C)]]*OO[[#This Row],[10]]/SUM(OO[10])</f>
        <v>8.5203401216976877E-4</v>
      </c>
      <c r="M165" s="10">
        <f>3/24*OO[[#This Row],[69 (27JUN1985 12:00:00)-Water Temperature (C)]]*OO[[#This Row],[11]]/SUM(OO[11])</f>
        <v>1.4800768892663463E-2</v>
      </c>
      <c r="N165" s="10">
        <f>3/24*OO[[#This Row],[70 (27JUN1985 15:00:00)-Water Temperature (C)]]*OO[[#This Row],[12]]/SUM(OO[12])</f>
        <v>5.9383030096841649E-2</v>
      </c>
      <c r="O165" s="10">
        <f>3/24*OO[[#This Row],[71 (27JUN1985 18:00:00)-Water Temperature (C)]]*OO[[#This Row],[13]]/SUM(OO[13])</f>
        <v>8.0999523359331749E-2</v>
      </c>
      <c r="P165" s="10">
        <f>3/24*OO[[#This Row],[72 (27JUN1985 21:00:00)-Water Temperature (C)]]*OO[[#This Row],[14]]/SUM(OO[14])</f>
        <v>4.6597006410847151E-2</v>
      </c>
      <c r="Q165" s="10">
        <f>3/24*OO[[#This Row],[73 (28JUN1985 00:00:00)-Water Temperature (C)]]*OO[[#This Row],[15]]/SUM(OO[15])</f>
        <v>1.3610744147437102E-2</v>
      </c>
      <c r="R165" s="10">
        <f>3/24*OO[[#This Row],[74 (28JUN1985 03:00:00)-Water Temperature (C)]]*OO[[#This Row],[16]]/SUM(OO[16])</f>
        <v>2.4106380737671227E-3</v>
      </c>
      <c r="S165" s="10">
        <f>3/24*OO[[#This Row],[75 (28JUN1985 06:00:00)-Water Temperature (C)]]*OO[[#This Row],[17]]/SUM(OO[17])</f>
        <v>3.2557678234266163E-4</v>
      </c>
      <c r="T165" s="10">
        <f>3/24*OO[[#This Row],[76 (28JUN1985 09:00:00)-Water Temperature (C)]]*OO[[#This Row],[18]]/SUM(OO[18])</f>
        <v>6.7703304810044093E-5</v>
      </c>
      <c r="U165" s="10">
        <f>3/24*OO[[#This Row],[77 (28JUN1985 12:00:00)-Water Temperature (C)]]*OO[[#This Row],[19]]/SUM(OO[19])</f>
        <v>4.0324942715553565E-5</v>
      </c>
      <c r="V165" s="10">
        <f>3/24000000*OO[[#This Row],[78 (28JUN1985 15:00:00)-Water Temperature (C)]]*OO[[#This Row],[20]]</f>
        <v>3.4810515640674995E-5</v>
      </c>
      <c r="W165" s="10">
        <f>3/24000000*OO[[#This Row],[79 (28JUN1985 18:00:00)-Water Temperature (C)]]*OO[[#This Row],[21]]</f>
        <v>3.3965613469787499E-5</v>
      </c>
      <c r="X165" s="10">
        <f>3/24000000*OO[[#This Row],[80 (28JUN1985 21:00:00)-Water Temperature (C)]]*OO[[#This Row],[22]]</f>
        <v>3.4854188381999997E-5</v>
      </c>
      <c r="Y165" s="10">
        <f>3/24000000*OO[[#This Row],[81 (29JUN1985 00:00:00)-Water Temperature (C)]]*OO[[#This Row],[23]]</f>
        <v>3.5376491212799997E-5</v>
      </c>
      <c r="Z165" s="10">
        <f>3/24000000*OO[[#This Row],[82 (29JUN1985 03:00:00)-Water Temperature (C)]]*OO[[#This Row],[24]]</f>
        <v>3.3900913662000004E-5</v>
      </c>
      <c r="AA165" s="10">
        <f>3/24000000*OO[[#This Row],[83 (29JUN1985 06:00:00)-Water Temperature (C)]]*OO[[#This Row],[25]]</f>
        <v>3.0549971776412501E-5</v>
      </c>
      <c r="AB165" s="10">
        <f>3/24000000*OO[[#This Row],[84 (29JUN1985 09:00:00)-Water Temperature (C)]]*OO[[#This Row],[26]]</f>
        <v>2.6855348118350003E-5</v>
      </c>
      <c r="AC165" s="10">
        <f>3/24000000*OO[[#This Row],[85 (29JUN1985 12:00:00)-Water Temperature (C)]]*OO[[#This Row],[27]]</f>
        <v>2.3877177999262504E-5</v>
      </c>
      <c r="AD165" s="10">
        <f>3/24000000*OO[[#This Row],[86 (29JUN1985 15:00:00)-Water Temperature (C)]]*OO[[#This Row],[28]]</f>
        <v>2.1158728341513745E-5</v>
      </c>
      <c r="AE165" s="10">
        <f>3/24000000*OO[[#This Row],[88 (29JUN1985 21:00:00)-Water Temperature (C)]]*OO[[#This Row],[30]]</f>
        <v>1.68381179056725E-5</v>
      </c>
      <c r="AF165" s="10">
        <f>3/24000000*OO[[#This Row],[88 (29JUN1985 21:00:00)-Water Temperature (C)]]*OO[[#This Row],[30]]</f>
        <v>1.68381179056725E-5</v>
      </c>
      <c r="AG165" s="10">
        <f>3/24000000*OO[[#This Row],[89 (30JUN1985 00:00:00)-Water Temperature (C)]]*OO[[#This Row],[31]]</f>
        <v>1.478483784105E-5</v>
      </c>
      <c r="AH165" s="10">
        <f>3/24000000*OO[[#This Row],[90 (30JUN1985 03:00:00)-Water Temperature (C)]]*OO[[#This Row],[32]]</f>
        <v>1.3096940996744998E-5</v>
      </c>
      <c r="AI165" s="10">
        <f>3/24000000*OO[[#This Row],[91 (30JUN1985 06:00:00)-Water Temperature (C)]]*OO[[#This Row],[33]]</f>
        <v>1.1559809865549999E-5</v>
      </c>
      <c r="AJ165" s="10">
        <f>3/24000000*OO[[#This Row],[92 (30JUN1985 09:00:00)-Water Temperature (C)]]*OO[[#This Row],[34]]</f>
        <v>1.0430959561725E-5</v>
      </c>
      <c r="AK165" s="10">
        <f>3/24000000*OO[[#This Row],[93 (30JUN1985 12:00:00)-Water Temperature (C)]]*OO[[#This Row],[35]]</f>
        <v>9.3386409072862481E-6</v>
      </c>
      <c r="AL165" s="10">
        <f>3/24000000*OO[[#This Row],[94 (30JUN1985 15:00:00)-Water Temperature (C)]]*OO[[#This Row],[36]]</f>
        <v>8.2722072452249992E-6</v>
      </c>
      <c r="AM165" s="10">
        <f>3/24000000*OO[[#This Row],[95 (30JUN1985 18:00:00)-Water Temperature (C)]]*OO[[#This Row],[37]]</f>
        <v>7.5014329806924999E-6</v>
      </c>
      <c r="AN165" s="10">
        <f>3/24000000*OO[[#This Row],[96 (30JUN1985 21:00:00)-Water Temperature (C)]]*OO[[#This Row],[38]]</f>
        <v>6.7506598229850008E-6</v>
      </c>
      <c r="AO165" s="10">
        <f>3/24000000*OO[[#This Row],[97 (01JUL1985 00:00:00)-Water Temperature (C)]]*OO[[#This Row],[39]]</f>
        <v>5.9033984445149994E-6</v>
      </c>
      <c r="AP165" s="10">
        <f>3/24000000*OO[[#This Row],[98 (01JUL1985 03:00:00)-Water Temperature (C)]]*OO[[#This Row],[40]]</f>
        <v>5.1772571603549991E-6</v>
      </c>
      <c r="AQ165" s="10">
        <f>3/24000000*OO[[#This Row],[99 (01JUL1985 06:00:00)-Water Temperature (C)]]*OO[[#This Row],[41]]</f>
        <v>4.5782523778875002E-6</v>
      </c>
      <c r="AR165" s="10">
        <f>3/24000000*OO[[#This Row],[100 (01JUL1985 09:00:00)-Water Temperature (C)]]*OO[[#This Row],[42]]</f>
        <v>4.2056060136562495E-6</v>
      </c>
      <c r="AS165" s="10">
        <f>3/24000000*OO[[#This Row],[101 (01JUL1985 12:00:00)-Water Temperature (C)]]*OO[[#This Row],[43]]</f>
        <v>3.8629799152749996E-6</v>
      </c>
      <c r="AT165" s="10">
        <f>3/24000000*OO[[#This Row],[102 (01JUL1985 15:00:00)-Water Temperature (C)]]*OO[[#This Row],[44]]</f>
        <v>3.5356980078124998E-6</v>
      </c>
      <c r="AU165" s="10">
        <f>3/24000000*OO[[#This Row],[103 (01JUL1985 18:00:00)-Water Temperature (C)]]*OO[[#This Row],[45]]</f>
        <v>3.2026983019200001E-6</v>
      </c>
      <c r="AV165" s="10">
        <f>3/24000000*OO[[#This Row],[104 (01JUL1985 21:00:00)-Water Temperature (C)]]*OO[[#This Row],[46]]</f>
        <v>2.8051131300562498E-6</v>
      </c>
      <c r="AW165" s="10">
        <f>3/24000000*OO[[#This Row],[105 (02JUL1985 00:00:00)-Water Temperature (C)]]*OO[[#This Row],[47]]</f>
        <v>2.40816808177125E-6</v>
      </c>
      <c r="AX165" s="10">
        <f>3/24000000*OO[[#This Row],[106 (02JUL1985 03:00:00)-Water Temperature (C)]]*OO[[#This Row],[48]]</f>
        <v>2.0620262500862496E-6</v>
      </c>
      <c r="AY165" s="10">
        <f>3/24000000*OO[[#This Row],[107 (02JUL1985 06:00:00)-Water Temperature (C)]]*OO[[#This Row],[49]]</f>
        <v>1.7518264146995001E-6</v>
      </c>
      <c r="AZ165" s="10">
        <f>3/24000000*OO[[#This Row],[108 (02JUL1985 09:00:00)-Water Temperature (C)]]*OO[[#This Row],[50]]</f>
        <v>1.5204252278077499E-6</v>
      </c>
      <c r="BA165" s="10">
        <f>3/24000000*OO[[#This Row],[109 (02JUL1985 12:00:00)-Water Temperature (C)]]*OO[[#This Row],[51]]</f>
        <v>1.3026202749477499E-6</v>
      </c>
      <c r="BB165" s="10">
        <f>3/24000000*OO[[#This Row],[110 (02JUL1985 15:00:00)-Water Temperature (C)]]*OO[[#This Row],[52]]</f>
        <v>1.1182991920049998E-6</v>
      </c>
      <c r="BC165" s="10">
        <f>3/24000000*OO[[#This Row],[111 (02JUL1985 18:00:00)-Water Temperature (C)]]*OO[[#This Row],[53]]</f>
        <v>9.6288817877087497E-7</v>
      </c>
      <c r="BD165" s="10">
        <f>3/24000000*OO[[#This Row],[112 (02JUL1985 21:00:00)-Water Temperature (C)]]*OO[[#This Row],[54]]</f>
        <v>8.2253934736474993E-7</v>
      </c>
      <c r="BE165" s="10">
        <f>3/24000000*OO[[#This Row],[113 (03JUL1985 00:00:00)-Water Temperature (C)]]*OO[[#This Row],[55]]</f>
        <v>7.0139388041249997E-7</v>
      </c>
      <c r="BF165" s="10">
        <f>3/24000000*OO[[#This Row],[114 (03JUL1985 03:00:00)-Water Temperature (C)]]*OO[[#This Row],[56]]</f>
        <v>6.014085261258749E-7</v>
      </c>
      <c r="BG165" s="10">
        <f>3/24000000*OO[[#This Row],[115 (03JUL1985 06:00:00)-Water Temperature (C)]]*OO[[#This Row],[57]]</f>
        <v>5.0634950710574999E-7</v>
      </c>
      <c r="BH165" s="10">
        <f>3/24000000*OO[[#This Row],[116 (03JUL1985 09:00:00)-Water Temperature (C)]]*OO[[#This Row],[58]]</f>
        <v>4.2013571478850002E-7</v>
      </c>
      <c r="BI165" s="10">
        <f>3/24000000*OO[[#This Row],[117 (03JUL1985 12:00:00)-Water Temperature (C)]]*OO[[#This Row],[59]]</f>
        <v>3.2322131483999999E-7</v>
      </c>
      <c r="BJ165" s="10">
        <f>3/24000000*OO[[#This Row],[118 (03JUL1985 15:00:00)-Water Temperature (C)]]*OO[[#This Row],[60]]</f>
        <v>2.5392547938240002E-7</v>
      </c>
      <c r="BK165" s="10">
        <f>3/24000000*OO[[#This Row],[119 (03JUL1985 18:00:00)-Water Temperature (C)]]*OO[[#This Row],[61]]</f>
        <v>2.0193770597084998E-7</v>
      </c>
      <c r="BL165" s="10">
        <f>3/24000000*OO[[#This Row],[120 (03JUL1985 21:00:00)-Water Temperature (C)]]*OO[[#This Row],[62]]</f>
        <v>1.6394560861889996E-7</v>
      </c>
      <c r="BM165" s="10">
        <f>3/24000000*OO[[#This Row],[121 (04JUL1985 00:00:00)-Water Temperature (C)]]*OO[[#This Row],[63]]</f>
        <v>1.370813335929125E-7</v>
      </c>
      <c r="BN165" s="10">
        <f>3/24000000*OO[[#This Row],[122 (04JUL1985 03:00:00)-Water Temperature (C)]]*OO[[#This Row],[64]]</f>
        <v>1.1915381542033751E-7</v>
      </c>
      <c r="BO165" s="10">
        <f>3/24000000*OO[[#This Row],[123 (04JUL1985 06:00:00)-Water Temperature (C)]]*OO[[#This Row],[65]]</f>
        <v>1.0697480252844999E-7</v>
      </c>
      <c r="BP165" s="10">
        <f>3/24000000*OO[[#This Row],[124 (04JUL1985 09:00:00)-Water Temperature (C)]]*OO[[#This Row],[66]]</f>
        <v>1.0078696607199998E-7</v>
      </c>
      <c r="BQ165" s="10">
        <f>3/24000000*OO[[#This Row],[125 (04JUL1985 12:00:00)-Water Temperature (C)]]*OO[[#This Row],[67]]</f>
        <v>9.4880992897450001E-8</v>
      </c>
      <c r="BR165" s="10">
        <f>3/24000000*OO[[#This Row],[126 (04JUL1985 15:00:00)-Water Temperature (C)]]*OO[[#This Row],[68]]</f>
        <v>8.9189777066549994E-8</v>
      </c>
      <c r="BS165" s="10">
        <f>3/24000000*OO[[#This Row],[127 (04JUL1985 18:00:00)-Water Temperature (C)]]*OO[[#This Row],[69]]</f>
        <v>8.3319954098400002E-8</v>
      </c>
      <c r="BT165" s="10">
        <f>3/24000000*OO[[#This Row],[128 (04JUL1985 21:00:00)-Water Temperature (C)]]*OO[[#This Row],[70]]</f>
        <v>7.6028668621125011E-8</v>
      </c>
      <c r="BU165" s="10">
        <f>3/24000000*OO[[#This Row],[129 (05JUL1985 00:00:00)-Water Temperature (C)]]*OO[[#This Row],[71]]</f>
        <v>6.8529022845637505E-8</v>
      </c>
      <c r="BV165" s="10">
        <f>3/24000000*OO[[#This Row],[130 (05JUL1985 03:00:00)-Water Temperature (C)]]*OO[[#This Row],[72]]</f>
        <v>6.2368797308262499E-8</v>
      </c>
      <c r="BW165" s="10">
        <f>3/24000000*OO[[#This Row],[131 (05JUL1985 06:00:00)-Water Temperature (C)]]*OO[[#This Row],[73]]</f>
        <v>5.6259164334049989E-8</v>
      </c>
      <c r="BX165" s="10">
        <f>3/24000000*OO[[#This Row],[132 (05JUL1985 09:00:00)-Water Temperature (C)]]*OO[[#This Row],[74]]</f>
        <v>5.0733181489087501E-8</v>
      </c>
      <c r="BY165" s="10">
        <f>3/24000000*OO[[#This Row],[133 (05JUL1985 12:00:00)-Water Temperature (C)]]*OO[[#This Row],[75]]</f>
        <v>4.4432354175700002E-8</v>
      </c>
      <c r="BZ165" s="10">
        <f>3/24000000*OO[[#This Row],[134 (05JUL1985 15:00:00)-Water Temperature (C)]]*OO[[#This Row],[76]]</f>
        <v>3.8662925179499999E-8</v>
      </c>
      <c r="CA165" s="10">
        <f>3/24000000*OO[[#This Row],[135 (05JUL1985 18:00:00)-Water Temperature (C)]]*OO[[#This Row],[77]]</f>
        <v>3.4173197114100001E-8</v>
      </c>
      <c r="CB165" s="10">
        <f>3/24000000*OO[[#This Row],[136 (05JUL1985 21:00:00)-Water Temperature (C)]]*OO[[#This Row],[78]]</f>
        <v>3.0920699675625E-8</v>
      </c>
      <c r="CC165" s="10">
        <f>3/24000000*OO[[#This Row],[137 (06JUL1985 00:00:00)-Water Temperature (C)]]*OO[[#This Row],[79]]</f>
        <v>2.8953483477599994E-8</v>
      </c>
      <c r="CD165" s="10">
        <f>3/24000000*OO[[#This Row],[138 (06JUL1985 03:00:00)-Water Temperature (C)]]*OO[[#This Row],[80]]</f>
        <v>2.8561342031E-8</v>
      </c>
      <c r="CE165" s="10">
        <f>3/24000000*OO[[#This Row],[139 (06JUL1985 06:00:00)-Water Temperature (C)]]*OO[[#This Row],[81]]</f>
        <v>3.01633989936375E-8</v>
      </c>
      <c r="CF165" s="10">
        <f>3/24000000*OO[[#This Row],[140 (06JUL1985 09:00:00)-Water Temperature (C)]]*OO[[#This Row],[82]]</f>
        <v>3.4034061808937497E-8</v>
      </c>
      <c r="CG165" s="10">
        <f>3/24000000*OO[[#This Row],[141 (06JUL1985 12:00:00)-Water Temperature (C)]]*OO[[#This Row],[83]]</f>
        <v>3.8092994745374998E-8</v>
      </c>
      <c r="CH165" s="10">
        <f>3/24000000*OO[[#This Row],[142 (06JUL1985 15:00:00)-Water Temperature (C)]]*OO[[#This Row],[84]]</f>
        <v>4.1261741894475001E-8</v>
      </c>
      <c r="CI165" s="10">
        <f>3/24000000*OO[[#This Row],[143 (06JUL1985 18:00:00)-Water Temperature (C)]]*OO[[#This Row],[85]]</f>
        <v>4.2587353987574996E-8</v>
      </c>
      <c r="CJ165" s="10">
        <f>3/24000000*OO[[#This Row],[144 (06JUL1985 21:00:00)-Water Temperature (C)]]*OO[[#This Row],[86]]</f>
        <v>4.1837189000262498E-8</v>
      </c>
      <c r="CK165" s="10">
        <f>3/24000000*OO[[#This Row],[145 (07JUL1985 00:00:00)-Water Temperature (C)]]*OO[[#This Row],[87]]</f>
        <v>3.9247303316625E-8</v>
      </c>
      <c r="CL165" s="10">
        <f>3/24000000*OO[[#This Row],[146 (07JUL1985 03:00:00)-Water Temperature (C)]]*OO[[#This Row],[88]]</f>
        <v>3.6753220298100007E-8</v>
      </c>
      <c r="CM165" s="10">
        <f>3/24000000*OO[[#This Row],[147 (07JUL1985 06:00:00)-Water Temperature (C)]]*OO[[#This Row],[89]]</f>
        <v>3.45219759042125E-8</v>
      </c>
      <c r="CN165" s="10">
        <f>3/24000000*OO[[#This Row],[148 (07JUL1985 09:00:00)-Water Temperature (C)]]*OO[[#This Row],[90]]</f>
        <v>3.2967977918399997E-8</v>
      </c>
      <c r="CO165" s="10">
        <f>3/24000000*OO[[#This Row],[149 (07JUL1985 12:00:00)-Water Temperature (C)]]*OO[[#This Row],[91]]</f>
        <v>3.1588713683812495E-8</v>
      </c>
      <c r="CP165" s="10">
        <f>3/24000000*OO[[#This Row],[150 (07JUL1985 15:00:00)-Water Temperature (C)]]*OO[[#This Row],[92]]</f>
        <v>3.1588713683812495E-8</v>
      </c>
      <c r="CQ165" s="10">
        <f>3/24000000*OO[[#This Row],[151 (07JUL1985 18:00:00)-Water Temperature (C)]]*OO[[#This Row],[93]]</f>
        <v>3.1588713683812495E-8</v>
      </c>
      <c r="CR165" s="10">
        <f>3/24000000*OO[[#This Row],[152 (07JUL1985 21:00:00)-Water Temperature (C)]]*OO[[#This Row],[94]]</f>
        <v>3.1588713683812495E-8</v>
      </c>
      <c r="CS165" s="10">
        <f>3/24000000*OO[[#This Row],[153 (08JUL1985 00:00:00)-Water Temperature (C)]]*OO[[#This Row],[95]]</f>
        <v>3.1588713683812495E-8</v>
      </c>
      <c r="CT165" s="10">
        <f>3/24000000*OO[[#This Row],[154 (08JUL1985 03:00:00)-Water Temperature (C)]]*OO[[#This Row],[96]]</f>
        <v>3.1588713683812495E-8</v>
      </c>
      <c r="CU165" s="10">
        <f>3/24000000*OO[[#This Row],[155 (08JUL1985 06:00:00)-Water Temperature (C)]]*OO[[#This Row],[97]]</f>
        <v>3.1588713683812495E-8</v>
      </c>
      <c r="CV165" s="10">
        <f>3/24000000*OO[[#This Row],[156 (08JUL1985 09:00:00)-Water Temperature (C)]]*OO[[#This Row],[98]]</f>
        <v>3.1588713683812495E-8</v>
      </c>
      <c r="CW165" s="10">
        <f>3/24000000*OO[[#This Row],[157 (08JUL1985 12:00:00)-Water Temperature (C)]]*OO[[#This Row],[99]]</f>
        <v>3.1588713683812495E-8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1.4163390480040356E-32</v>
      </c>
      <c r="I166" s="10">
        <f>3/24*OO[[#This Row],[65 (27JUN1985 00:00:00)-Water Temperature (C)]]*OO[[#This Row],[7]]/SUM(OO[7])</f>
        <v>1.2408186040287377E-20</v>
      </c>
      <c r="J166" s="10">
        <f>3/24*OO[[#This Row],[66 (27JUN1985 03:00:00)-Water Temperature (C)]]*OO[[#This Row],[8]]/SUM(OO[8])</f>
        <v>3.7351264051333651E-10</v>
      </c>
      <c r="K166" s="10">
        <f>3/24*OO[[#This Row],[67 (27JUN1985 06:00:00)-Water Temperature (C)]]*OO[[#This Row],[9]]/SUM(OO[9])</f>
        <v>3.3361966361454868E-6</v>
      </c>
      <c r="L166" s="10">
        <f>3/24*OO[[#This Row],[68 (27JUN1985 09:00:00)-Water Temperature (C)]]*OO[[#This Row],[10]]/SUM(OO[10])</f>
        <v>5.540407173631487E-4</v>
      </c>
      <c r="M166" s="10">
        <f>3/24*OO[[#This Row],[69 (27JUN1985 12:00:00)-Water Temperature (C)]]*OO[[#This Row],[11]]/SUM(OO[11])</f>
        <v>1.0902884420356477E-2</v>
      </c>
      <c r="N166" s="10">
        <f>3/24*OO[[#This Row],[70 (27JUN1985 15:00:00)-Water Temperature (C)]]*OO[[#This Row],[12]]/SUM(OO[12])</f>
        <v>4.820675065265901E-2</v>
      </c>
      <c r="O166" s="10">
        <f>3/24*OO[[#This Row],[71 (27JUN1985 18:00:00)-Water Temperature (C)]]*OO[[#This Row],[13]]/SUM(OO[13])</f>
        <v>7.1088171865146793E-2</v>
      </c>
      <c r="P166" s="10">
        <f>3/24*OO[[#This Row],[72 (27JUN1985 21:00:00)-Water Temperature (C)]]*OO[[#This Row],[14]]/SUM(OO[14])</f>
        <v>4.3669836399461745E-2</v>
      </c>
      <c r="Q166" s="10">
        <f>3/24*OO[[#This Row],[73 (28JUN1985 00:00:00)-Water Temperature (C)]]*OO[[#This Row],[15]]/SUM(OO[15])</f>
        <v>1.3453825694996698E-2</v>
      </c>
      <c r="R166" s="10">
        <f>3/24*OO[[#This Row],[74 (28JUN1985 03:00:00)-Water Temperature (C)]]*OO[[#This Row],[16]]/SUM(OO[16])</f>
        <v>2.4814362678182516E-3</v>
      </c>
      <c r="S166" s="10">
        <f>3/24*OO[[#This Row],[75 (28JUN1985 06:00:00)-Water Temperature (C)]]*OO[[#This Row],[17]]/SUM(OO[17])</f>
        <v>3.3867372565802006E-4</v>
      </c>
      <c r="T166" s="10">
        <f>3/24*OO[[#This Row],[76 (28JUN1985 09:00:00)-Water Temperature (C)]]*OO[[#This Row],[18]]/SUM(OO[18])</f>
        <v>6.5051833816706013E-5</v>
      </c>
      <c r="U166" s="10">
        <f>3/24*OO[[#This Row],[77 (28JUN1985 12:00:00)-Water Temperature (C)]]*OO[[#This Row],[19]]/SUM(OO[19])</f>
        <v>3.6136421991029727E-5</v>
      </c>
      <c r="V166" s="10">
        <f>3/24000000*OO[[#This Row],[78 (28JUN1985 15:00:00)-Water Temperature (C)]]*OO[[#This Row],[20]]</f>
        <v>3.0812334135399995E-5</v>
      </c>
      <c r="W166" s="10">
        <f>3/24000000*OO[[#This Row],[79 (28JUN1985 18:00:00)-Water Temperature (C)]]*OO[[#This Row],[21]]</f>
        <v>2.9887188853125003E-5</v>
      </c>
      <c r="X166" s="10">
        <f>3/24000000*OO[[#This Row],[80 (28JUN1985 21:00:00)-Water Temperature (C)]]*OO[[#This Row],[22]]</f>
        <v>3.0624565584749997E-5</v>
      </c>
      <c r="Y166" s="10">
        <f>3/24000000*OO[[#This Row],[81 (29JUN1985 00:00:00)-Water Temperature (C)]]*OO[[#This Row],[23]]</f>
        <v>3.1228943316074999E-5</v>
      </c>
      <c r="Z166" s="10">
        <f>3/24000000*OO[[#This Row],[82 (29JUN1985 03:00:00)-Water Temperature (C)]]*OO[[#This Row],[24]]</f>
        <v>3.0133238575312498E-5</v>
      </c>
      <c r="AA166" s="10">
        <f>3/24000000*OO[[#This Row],[83 (29JUN1985 06:00:00)-Water Temperature (C)]]*OO[[#This Row],[25]]</f>
        <v>2.7326106329775001E-5</v>
      </c>
      <c r="AB166" s="10">
        <f>3/24000000*OO[[#This Row],[84 (29JUN1985 09:00:00)-Water Temperature (C)]]*OO[[#This Row],[26]]</f>
        <v>2.410260009975E-5</v>
      </c>
      <c r="AC166" s="10">
        <f>3/24000000*OO[[#This Row],[85 (29JUN1985 12:00:00)-Water Temperature (C)]]*OO[[#This Row],[27]]</f>
        <v>2.1477402451023751E-5</v>
      </c>
      <c r="AD166" s="10">
        <f>3/24000000*OO[[#This Row],[86 (29JUN1985 15:00:00)-Water Temperature (C)]]*OO[[#This Row],[28]]</f>
        <v>1.9070082948644995E-5</v>
      </c>
      <c r="AE166" s="10">
        <f>3/24000000*OO[[#This Row],[88 (29JUN1985 21:00:00)-Water Temperature (C)]]*OO[[#This Row],[30]]</f>
        <v>1.5203723726399998E-5</v>
      </c>
      <c r="AF166" s="10">
        <f>3/24000000*OO[[#This Row],[88 (29JUN1985 21:00:00)-Water Temperature (C)]]*OO[[#This Row],[30]]</f>
        <v>1.5203723726399998E-5</v>
      </c>
      <c r="AG166" s="10">
        <f>3/24000000*OO[[#This Row],[89 (30JUN1985 00:00:00)-Water Temperature (C)]]*OO[[#This Row],[31]]</f>
        <v>1.3357359091260002E-5</v>
      </c>
      <c r="AH166" s="10">
        <f>3/24000000*OO[[#This Row],[90 (30JUN1985 03:00:00)-Water Temperature (C)]]*OO[[#This Row],[32]]</f>
        <v>1.1846653781894998E-5</v>
      </c>
      <c r="AI166" s="10">
        <f>3/24000000*OO[[#This Row],[91 (30JUN1985 06:00:00)-Water Temperature (C)]]*OO[[#This Row],[33]]</f>
        <v>1.0480695405127499E-5</v>
      </c>
      <c r="AJ166" s="10">
        <f>3/24000000*OO[[#This Row],[92 (30JUN1985 09:00:00)-Water Temperature (C)]]*OO[[#This Row],[34]]</f>
        <v>9.4822055130337505E-6</v>
      </c>
      <c r="AK166" s="10">
        <f>3/24000000*OO[[#This Row],[93 (30JUN1985 12:00:00)-Water Temperature (C)]]*OO[[#This Row],[35]]</f>
        <v>8.5120360411000013E-6</v>
      </c>
      <c r="AL166" s="10">
        <f>3/24000000*OO[[#This Row],[94 (30JUN1985 15:00:00)-Water Temperature (C)]]*OO[[#This Row],[36]]</f>
        <v>7.5498658875787488E-6</v>
      </c>
      <c r="AM166" s="10">
        <f>3/24000000*OO[[#This Row],[95 (30JUN1985 18:00:00)-Water Temperature (C)]]*OO[[#This Row],[37]]</f>
        <v>6.8431572125624995E-6</v>
      </c>
      <c r="AN166" s="10">
        <f>3/24000000*OO[[#This Row],[96 (30JUN1985 21:00:00)-Water Temperature (C)]]*OO[[#This Row],[38]]</f>
        <v>6.1660652765624993E-6</v>
      </c>
      <c r="AO166" s="10">
        <f>3/24000000*OO[[#This Row],[97 (01JUL1985 00:00:00)-Water Temperature (C)]]*OO[[#This Row],[39]]</f>
        <v>5.3972670574349999E-6</v>
      </c>
      <c r="AP166" s="10">
        <f>3/24000000*OO[[#This Row],[98 (01JUL1985 03:00:00)-Water Temperature (C)]]*OO[[#This Row],[40]]</f>
        <v>4.737765202905E-6</v>
      </c>
      <c r="AQ166" s="10">
        <f>3/24000000*OO[[#This Row],[99 (01JUL1985 06:00:00)-Water Temperature (C)]]*OO[[#This Row],[41]]</f>
        <v>4.1957792793249994E-6</v>
      </c>
      <c r="AR166" s="10">
        <f>3/24000000*OO[[#This Row],[100 (01JUL1985 09:00:00)-Water Temperature (C)]]*OO[[#This Row],[42]]</f>
        <v>3.8650013105137493E-6</v>
      </c>
      <c r="AS166" s="10">
        <f>3/24000000*OO[[#This Row],[101 (01JUL1985 12:00:00)-Water Temperature (C)]]*OO[[#This Row],[43]]</f>
        <v>3.5571499539324999E-6</v>
      </c>
      <c r="AT166" s="10">
        <f>3/24000000*OO[[#This Row],[102 (01JUL1985 15:00:00)-Water Temperature (C)]]*OO[[#This Row],[44]]</f>
        <v>3.2608154180624996E-6</v>
      </c>
      <c r="AU166" s="10">
        <f>3/24000000*OO[[#This Row],[103 (01JUL1985 18:00:00)-Water Temperature (C)]]*OO[[#This Row],[45]]</f>
        <v>2.9551374276449997E-6</v>
      </c>
      <c r="AV166" s="10">
        <f>3/24000000*OO[[#This Row],[104 (01JUL1985 21:00:00)-Water Temperature (C)]]*OO[[#This Row],[46]]</f>
        <v>2.5880139940849999E-6</v>
      </c>
      <c r="AW166" s="10">
        <f>3/24000000*OO[[#This Row],[105 (02JUL1985 00:00:00)-Water Temperature (C)]]*OO[[#This Row],[47]]</f>
        <v>2.2206941057219997E-6</v>
      </c>
      <c r="AX166" s="10">
        <f>3/24000000*OO[[#This Row],[106 (02JUL1985 03:00:00)-Water Temperature (C)]]*OO[[#This Row],[48]]</f>
        <v>1.9042405830437502E-6</v>
      </c>
      <c r="AY166" s="10">
        <f>3/24000000*OO[[#This Row],[107 (02JUL1985 06:00:00)-Water Temperature (C)]]*OO[[#This Row],[49]]</f>
        <v>1.6217728221397498E-6</v>
      </c>
      <c r="AZ166" s="10">
        <f>3/24000000*OO[[#This Row],[108 (02JUL1985 09:00:00)-Water Temperature (C)]]*OO[[#This Row],[50]]</f>
        <v>1.4139149866739996E-6</v>
      </c>
      <c r="BA166" s="10">
        <f>3/24000000*OO[[#This Row],[109 (02JUL1985 12:00:00)-Water Temperature (C)]]*OO[[#This Row],[51]]</f>
        <v>1.2147744116024999E-6</v>
      </c>
      <c r="BB166" s="10">
        <f>3/24000000*OO[[#This Row],[110 (02JUL1985 15:00:00)-Water Temperature (C)]]*OO[[#This Row],[52]]</f>
        <v>1.0437852489697499E-6</v>
      </c>
      <c r="BC166" s="10">
        <f>3/24000000*OO[[#This Row],[111 (02JUL1985 18:00:00)-Water Temperature (C)]]*OO[[#This Row],[53]]</f>
        <v>8.9742633645599998E-7</v>
      </c>
      <c r="BD166" s="10">
        <f>3/24000000*OO[[#This Row],[112 (02JUL1985 21:00:00)-Water Temperature (C)]]*OO[[#This Row],[54]]</f>
        <v>7.6493385535550001E-7</v>
      </c>
      <c r="BE166" s="10">
        <f>3/24000000*OO[[#This Row],[113 (03JUL1985 00:00:00)-Water Temperature (C)]]*OO[[#This Row],[55]]</f>
        <v>6.5096447392499987E-7</v>
      </c>
      <c r="BF166" s="10">
        <f>3/24000000*OO[[#This Row],[114 (03JUL1985 03:00:00)-Water Temperature (C)]]*OO[[#This Row],[56]]</f>
        <v>5.5894328091099996E-7</v>
      </c>
      <c r="BG166" s="10">
        <f>3/24000000*OO[[#This Row],[115 (03JUL1985 06:00:00)-Water Temperature (C)]]*OO[[#This Row],[57]]</f>
        <v>4.7265709701600003E-7</v>
      </c>
      <c r="BH166" s="10">
        <f>3/24000000*OO[[#This Row],[116 (03JUL1985 09:00:00)-Water Temperature (C)]]*OO[[#This Row],[58]]</f>
        <v>3.95094077025125E-7</v>
      </c>
      <c r="BI166" s="10">
        <f>3/24000000*OO[[#This Row],[117 (03JUL1985 12:00:00)-Water Temperature (C)]]*OO[[#This Row],[59]]</f>
        <v>3.0517007732500002E-7</v>
      </c>
      <c r="BJ166" s="10">
        <f>3/24000000*OO[[#This Row],[118 (03JUL1985 15:00:00)-Water Temperature (C)]]*OO[[#This Row],[60]]</f>
        <v>2.3985274802234995E-7</v>
      </c>
      <c r="BK166" s="10">
        <f>3/24000000*OO[[#This Row],[119 (03JUL1985 18:00:00)-Water Temperature (C)]]*OO[[#This Row],[61]]</f>
        <v>1.900620275892E-7</v>
      </c>
      <c r="BL166" s="10">
        <f>3/24000000*OO[[#This Row],[120 (03JUL1985 21:00:00)-Water Temperature (C)]]*OO[[#This Row],[62]]</f>
        <v>1.53512082711E-7</v>
      </c>
      <c r="BM166" s="10">
        <f>3/24000000*OO[[#This Row],[121 (04JUL1985 00:00:00)-Water Temperature (C)]]*OO[[#This Row],[63]]</f>
        <v>1.2763737066452499E-7</v>
      </c>
      <c r="BN166" s="10">
        <f>3/24000000*OO[[#This Row],[122 (04JUL1985 03:00:00)-Water Temperature (C)]]*OO[[#This Row],[64]]</f>
        <v>1.105509762252875E-7</v>
      </c>
      <c r="BO166" s="10">
        <f>3/24000000*OO[[#This Row],[123 (04JUL1985 06:00:00)-Water Temperature (C)]]*OO[[#This Row],[65]]</f>
        <v>9.9190501973674982E-8</v>
      </c>
      <c r="BP166" s="10">
        <f>3/24000000*OO[[#This Row],[124 (04JUL1985 09:00:00)-Water Temperature (C)]]*OO[[#This Row],[66]]</f>
        <v>9.3642359890275003E-8</v>
      </c>
      <c r="BQ166" s="10">
        <f>3/24000000*OO[[#This Row],[125 (04JUL1985 12:00:00)-Water Temperature (C)]]*OO[[#This Row],[67]]</f>
        <v>8.8221924981899991E-8</v>
      </c>
      <c r="BR166" s="10">
        <f>3/24000000*OO[[#This Row],[126 (04JUL1985 15:00:00)-Water Temperature (C)]]*OO[[#This Row],[68]]</f>
        <v>8.29276896578E-8</v>
      </c>
      <c r="BS166" s="10">
        <f>3/24000000*OO[[#This Row],[127 (04JUL1985 18:00:00)-Water Temperature (C)]]*OO[[#This Row],[69]]</f>
        <v>7.7389326311649994E-8</v>
      </c>
      <c r="BT166" s="10">
        <f>3/24000000*OO[[#This Row],[128 (04JUL1985 21:00:00)-Water Temperature (C)]]*OO[[#This Row],[70]]</f>
        <v>7.0461934686075007E-8</v>
      </c>
      <c r="BU166" s="10">
        <f>3/24000000*OO[[#This Row],[129 (05JUL1985 00:00:00)-Water Temperature (C)]]*OO[[#This Row],[71]]</f>
        <v>6.3347150390824992E-8</v>
      </c>
      <c r="BV166" s="10">
        <f>3/24000000*OO[[#This Row],[130 (05JUL1985 03:00:00)-Water Temperature (C)]]*OO[[#This Row],[72]]</f>
        <v>5.7626039314450002E-8</v>
      </c>
      <c r="BW166" s="10">
        <f>3/24000000*OO[[#This Row],[131 (05JUL1985 06:00:00)-Water Temperature (C)]]*OO[[#This Row],[73]]</f>
        <v>5.2096111662724995E-8</v>
      </c>
      <c r="BX166" s="10">
        <f>3/24000000*OO[[#This Row],[132 (05JUL1985 09:00:00)-Water Temperature (C)]]*OO[[#This Row],[74]]</f>
        <v>4.7178899387749991E-8</v>
      </c>
      <c r="BY166" s="10">
        <f>3/24000000*OO[[#This Row],[133 (05JUL1985 12:00:00)-Water Temperature (C)]]*OO[[#This Row],[75]]</f>
        <v>4.1411115839999999E-8</v>
      </c>
      <c r="BZ166" s="10">
        <f>3/24000000*OO[[#This Row],[134 (05JUL1985 15:00:00)-Water Temperature (C)]]*OO[[#This Row],[76]]</f>
        <v>3.5965661168562495E-8</v>
      </c>
      <c r="CA166" s="10">
        <f>3/24000000*OO[[#This Row],[135 (05JUL1985 18:00:00)-Water Temperature (C)]]*OO[[#This Row],[77]]</f>
        <v>3.1701506750325002E-8</v>
      </c>
      <c r="CB166" s="10">
        <f>3/24000000*OO[[#This Row],[136 (05JUL1985 21:00:00)-Water Temperature (C)]]*OO[[#This Row],[78]]</f>
        <v>2.8549794731900002E-8</v>
      </c>
      <c r="CC166" s="10">
        <f>3/24000000*OO[[#This Row],[137 (06JUL1985 00:00:00)-Water Temperature (C)]]*OO[[#This Row],[79]]</f>
        <v>2.6605604319799999E-8</v>
      </c>
      <c r="CD166" s="10">
        <f>3/24000000*OO[[#This Row],[138 (06JUL1985 03:00:00)-Water Temperature (C)]]*OO[[#This Row],[80]]</f>
        <v>2.6082177976050003E-8</v>
      </c>
      <c r="CE166" s="10">
        <f>3/24000000*OO[[#This Row],[139 (06JUL1985 06:00:00)-Water Temperature (C)]]*OO[[#This Row],[81]]</f>
        <v>2.7409864476749998E-8</v>
      </c>
      <c r="CF166" s="10">
        <f>3/24000000*OO[[#This Row],[140 (06JUL1985 09:00:00)-Water Temperature (C)]]*OO[[#This Row],[82]]</f>
        <v>3.0930653830312496E-8</v>
      </c>
      <c r="CG166" s="10">
        <f>3/24000000*OO[[#This Row],[141 (06JUL1985 12:00:00)-Water Temperature (C)]]*OO[[#This Row],[83]]</f>
        <v>3.4737486440624995E-8</v>
      </c>
      <c r="CH166" s="10">
        <f>3/24000000*OO[[#This Row],[142 (06JUL1985 15:00:00)-Water Temperature (C)]]*OO[[#This Row],[84]]</f>
        <v>3.7798694083937499E-8</v>
      </c>
      <c r="CI166" s="10">
        <f>3/24000000*OO[[#This Row],[143 (06JUL1985 18:00:00)-Water Temperature (C)]]*OO[[#This Row],[85]]</f>
        <v>3.9139253675324998E-8</v>
      </c>
      <c r="CJ166" s="10">
        <f>3/24000000*OO[[#This Row],[144 (06JUL1985 21:00:00)-Water Temperature (C)]]*OO[[#This Row],[86]]</f>
        <v>3.852177444355E-8</v>
      </c>
      <c r="CK166" s="10">
        <f>3/24000000*OO[[#This Row],[145 (07JUL1985 00:00:00)-Water Temperature (C)]]*OO[[#This Row],[87]]</f>
        <v>3.6138683114062501E-8</v>
      </c>
      <c r="CL166" s="10">
        <f>3/24000000*OO[[#This Row],[146 (07JUL1985 03:00:00)-Water Temperature (C)]]*OO[[#This Row],[88]]</f>
        <v>3.3843395574787496E-8</v>
      </c>
      <c r="CM166" s="10">
        <f>3/24000000*OO[[#This Row],[147 (07JUL1985 06:00:00)-Water Temperature (C)]]*OO[[#This Row],[89]]</f>
        <v>3.1802147113587495E-8</v>
      </c>
      <c r="CN166" s="10">
        <f>3/24000000*OO[[#This Row],[148 (07JUL1985 09:00:00)-Water Temperature (C)]]*OO[[#This Row],[90]]</f>
        <v>3.0429621496625002E-8</v>
      </c>
      <c r="CO166" s="10">
        <f>3/24000000*OO[[#This Row],[149 (07JUL1985 12:00:00)-Water Temperature (C)]]*OO[[#This Row],[91]]</f>
        <v>2.9202628623999998E-8</v>
      </c>
      <c r="CP166" s="10">
        <f>3/24000000*OO[[#This Row],[150 (07JUL1985 15:00:00)-Water Temperature (C)]]*OO[[#This Row],[92]]</f>
        <v>2.9202628623999998E-8</v>
      </c>
      <c r="CQ166" s="10">
        <f>3/24000000*OO[[#This Row],[151 (07JUL1985 18:00:00)-Water Temperature (C)]]*OO[[#This Row],[93]]</f>
        <v>2.9202628623999998E-8</v>
      </c>
      <c r="CR166" s="10">
        <f>3/24000000*OO[[#This Row],[152 (07JUL1985 21:00:00)-Water Temperature (C)]]*OO[[#This Row],[94]]</f>
        <v>2.9202628623999998E-8</v>
      </c>
      <c r="CS166" s="10">
        <f>3/24000000*OO[[#This Row],[153 (08JUL1985 00:00:00)-Water Temperature (C)]]*OO[[#This Row],[95]]</f>
        <v>2.9202628623999998E-8</v>
      </c>
      <c r="CT166" s="10">
        <f>3/24000000*OO[[#This Row],[154 (08JUL1985 03:00:00)-Water Temperature (C)]]*OO[[#This Row],[96]]</f>
        <v>2.9202628623999998E-8</v>
      </c>
      <c r="CU166" s="10">
        <f>3/24000000*OO[[#This Row],[155 (08JUL1985 06:00:00)-Water Temperature (C)]]*OO[[#This Row],[97]]</f>
        <v>2.9202628623999998E-8</v>
      </c>
      <c r="CV166" s="10">
        <f>3/24000000*OO[[#This Row],[156 (08JUL1985 09:00:00)-Water Temperature (C)]]*OO[[#This Row],[98]]</f>
        <v>2.9202628623999998E-8</v>
      </c>
      <c r="CW166" s="10">
        <f>3/24000000*OO[[#This Row],[157 (08JUL1985 12:00:00)-Water Temperature (C)]]*OO[[#This Row],[99]]</f>
        <v>2.9202628623999998E-8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2.7835203579227575E-33</v>
      </c>
      <c r="I167" s="10">
        <f>3/24*OO[[#This Row],[65 (27JUN1985 00:00:00)-Water Temperature (C)]]*OO[[#This Row],[7]]/SUM(OO[7])</f>
        <v>2.3644685400168438E-21</v>
      </c>
      <c r="J167" s="10">
        <f>3/24*OO[[#This Row],[66 (27JUN1985 03:00:00)-Water Temperature (C)]]*OO[[#This Row],[8]]/SUM(OO[8])</f>
        <v>1.5888682885315831E-10</v>
      </c>
      <c r="K167" s="10">
        <f>3/24*OO[[#This Row],[67 (27JUN1985 06:00:00)-Water Temperature (C)]]*OO[[#This Row],[9]]/SUM(OO[9])</f>
        <v>2.1837600511032095E-6</v>
      </c>
      <c r="L167" s="10">
        <f>3/24*OO[[#This Row],[68 (27JUN1985 09:00:00)-Water Temperature (C)]]*OO[[#This Row],[10]]/SUM(OO[10])</f>
        <v>4.3089512794686094E-4</v>
      </c>
      <c r="M167" s="10">
        <f>3/24*OO[[#This Row],[69 (27JUN1985 12:00:00)-Water Temperature (C)]]*OO[[#This Row],[11]]/SUM(OO[11])</f>
        <v>9.5775899407698484E-3</v>
      </c>
      <c r="N167" s="10">
        <f>3/24*OO[[#This Row],[70 (27JUN1985 15:00:00)-Water Temperature (C)]]*OO[[#This Row],[12]]/SUM(OO[12])</f>
        <v>4.6546932262182129E-2</v>
      </c>
      <c r="O167" s="10">
        <f>3/24*OO[[#This Row],[71 (27JUN1985 18:00:00)-Water Temperature (C)]]*OO[[#This Row],[13]]/SUM(OO[13])</f>
        <v>7.396425114554557E-2</v>
      </c>
      <c r="P167" s="10">
        <f>3/24*OO[[#This Row],[72 (27JUN1985 21:00:00)-Water Temperature (C)]]*OO[[#This Row],[14]]/SUM(OO[14])</f>
        <v>4.8443512640336327E-2</v>
      </c>
      <c r="Q167" s="10">
        <f>3/24*OO[[#This Row],[73 (28JUN1985 00:00:00)-Water Temperature (C)]]*OO[[#This Row],[15]]/SUM(OO[15])</f>
        <v>1.5713624843420808E-2</v>
      </c>
      <c r="R167" s="10">
        <f>3/24*OO[[#This Row],[74 (28JUN1985 03:00:00)-Water Temperature (C)]]*OO[[#This Row],[16]]/SUM(OO[16])</f>
        <v>3.0146674805232197E-3</v>
      </c>
      <c r="S167" s="10">
        <f>3/24*OO[[#This Row],[75 (28JUN1985 06:00:00)-Water Temperature (C)]]*OO[[#This Row],[17]]/SUM(OO[17])</f>
        <v>4.1704667859449995E-4</v>
      </c>
      <c r="T167" s="10">
        <f>3/24*OO[[#This Row],[76 (28JUN1985 09:00:00)-Water Temperature (C)]]*OO[[#This Row],[18]]/SUM(OO[18])</f>
        <v>7.4665805169111252E-5</v>
      </c>
      <c r="U167" s="10">
        <f>3/24*OO[[#This Row],[77 (28JUN1985 12:00:00)-Water Temperature (C)]]*OO[[#This Row],[19]]/SUM(OO[19])</f>
        <v>3.8403508104317028E-5</v>
      </c>
      <c r="V167" s="10">
        <f>3/24000000*OO[[#This Row],[78 (28JUN1985 15:00:00)-Water Temperature (C)]]*OO[[#This Row],[20]]</f>
        <v>3.2175910166400001E-5</v>
      </c>
      <c r="W167" s="10">
        <f>3/24000000*OO[[#This Row],[79 (28JUN1985 18:00:00)-Water Temperature (C)]]*OO[[#This Row],[21]]</f>
        <v>3.0938896025099997E-5</v>
      </c>
      <c r="X167" s="10">
        <f>3/24000000*OO[[#This Row],[80 (28JUN1985 21:00:00)-Water Temperature (C)]]*OO[[#This Row],[22]]</f>
        <v>3.1568897823437496E-5</v>
      </c>
      <c r="Y167" s="10">
        <f>3/24000000*OO[[#This Row],[81 (29JUN1985 00:00:00)-Water Temperature (C)]]*OO[[#This Row],[23]]</f>
        <v>3.2254257548249999E-5</v>
      </c>
      <c r="Z167" s="10">
        <f>3/24000000*OO[[#This Row],[82 (29JUN1985 03:00:00)-Water Temperature (C)]]*OO[[#This Row],[24]]</f>
        <v>3.1260133448999995E-5</v>
      </c>
      <c r="AA167" s="10">
        <f>3/24000000*OO[[#This Row],[83 (29JUN1985 06:00:00)-Water Temperature (C)]]*OO[[#This Row],[25]]</f>
        <v>2.8458763436587495E-5</v>
      </c>
      <c r="AB167" s="10">
        <f>3/24000000*OO[[#This Row],[84 (29JUN1985 09:00:00)-Water Temperature (C)]]*OO[[#This Row],[26]]</f>
        <v>2.5129283126337499E-5</v>
      </c>
      <c r="AC167" s="10">
        <f>3/24000000*OO[[#This Row],[85 (29JUN1985 12:00:00)-Water Temperature (C)]]*OO[[#This Row],[27]]</f>
        <v>2.2388868686975E-5</v>
      </c>
      <c r="AD167" s="10">
        <f>3/24000000*OO[[#This Row],[86 (29JUN1985 15:00:00)-Water Temperature (C)]]*OO[[#This Row],[28]]</f>
        <v>1.9873205719036249E-5</v>
      </c>
      <c r="AE167" s="10">
        <f>3/24000000*OO[[#This Row],[88 (29JUN1985 21:00:00)-Water Temperature (C)]]*OO[[#This Row],[30]]</f>
        <v>1.5796916581271249E-5</v>
      </c>
      <c r="AF167" s="10">
        <f>3/24000000*OO[[#This Row],[88 (29JUN1985 21:00:00)-Water Temperature (C)]]*OO[[#This Row],[30]]</f>
        <v>1.5796916581271249E-5</v>
      </c>
      <c r="AG167" s="10">
        <f>3/24000000*OO[[#This Row],[89 (30JUN1985 00:00:00)-Water Temperature (C)]]*OO[[#This Row],[31]]</f>
        <v>1.3854605286005001E-5</v>
      </c>
      <c r="AH167" s="10">
        <f>3/24000000*OO[[#This Row],[90 (30JUN1985 03:00:00)-Water Temperature (C)]]*OO[[#This Row],[32]]</f>
        <v>1.2271342379702499E-5</v>
      </c>
      <c r="AI167" s="10">
        <f>3/24000000*OO[[#This Row],[91 (30JUN1985 06:00:00)-Water Temperature (C)]]*OO[[#This Row],[33]]</f>
        <v>1.0853394657227499E-5</v>
      </c>
      <c r="AJ167" s="10">
        <f>3/24000000*OO[[#This Row],[92 (30JUN1985 09:00:00)-Water Temperature (C)]]*OO[[#This Row],[34]]</f>
        <v>9.8207708812237495E-6</v>
      </c>
      <c r="AK167" s="10">
        <f>3/24000000*OO[[#This Row],[93 (30JUN1985 12:00:00)-Water Temperature (C)]]*OO[[#This Row],[35]]</f>
        <v>8.8151623715837479E-6</v>
      </c>
      <c r="AL167" s="10">
        <f>3/24000000*OO[[#This Row],[94 (30JUN1985 15:00:00)-Water Temperature (C)]]*OO[[#This Row],[36]]</f>
        <v>7.8083728624949998E-6</v>
      </c>
      <c r="AM167" s="10">
        <f>3/24000000*OO[[#This Row],[95 (30JUN1985 18:00:00)-Water Temperature (C)]]*OO[[#This Row],[37]]</f>
        <v>7.0558369400099992E-6</v>
      </c>
      <c r="AN167" s="10">
        <f>3/24000000*OO[[#This Row],[96 (30JUN1985 21:00:00)-Water Temperature (C)]]*OO[[#This Row],[38]]</f>
        <v>6.3472305939999989E-6</v>
      </c>
      <c r="AO167" s="10">
        <f>3/24000000*OO[[#This Row],[97 (01JUL1985 00:00:00)-Water Temperature (C)]]*OO[[#This Row],[39]]</f>
        <v>5.5528063971937484E-6</v>
      </c>
      <c r="AP167" s="10">
        <f>3/24000000*OO[[#This Row],[98 (01JUL1985 03:00:00)-Water Temperature (C)]]*OO[[#This Row],[40]]</f>
        <v>4.8713038389999995E-6</v>
      </c>
      <c r="AQ167" s="10">
        <f>3/24000000*OO[[#This Row],[99 (01JUL1985 06:00:00)-Water Temperature (C)]]*OO[[#This Row],[41]]</f>
        <v>4.3133124493387492E-6</v>
      </c>
      <c r="AR167" s="10">
        <f>3/24000000*OO[[#This Row],[100 (01JUL1985 09:00:00)-Water Temperature (C)]]*OO[[#This Row],[42]]</f>
        <v>3.9762911592674999E-6</v>
      </c>
      <c r="AS167" s="10">
        <f>3/24000000*OO[[#This Row],[101 (01JUL1985 12:00:00)-Water Temperature (C)]]*OO[[#This Row],[43]]</f>
        <v>3.6626372376487495E-6</v>
      </c>
      <c r="AT167" s="10">
        <f>3/24000000*OO[[#This Row],[102 (01JUL1985 15:00:00)-Water Temperature (C)]]*OO[[#This Row],[44]]</f>
        <v>3.3567754768874993E-6</v>
      </c>
      <c r="AU167" s="10">
        <f>3/24000000*OO[[#This Row],[103 (01JUL1985 18:00:00)-Water Temperature (C)]]*OO[[#This Row],[45]]</f>
        <v>3.039449772205E-6</v>
      </c>
      <c r="AV167" s="10">
        <f>3/24000000*OO[[#This Row],[104 (01JUL1985 21:00:00)-Water Temperature (C)]]*OO[[#This Row],[46]]</f>
        <v>2.6585304152399995E-6</v>
      </c>
      <c r="AW167" s="10">
        <f>3/24000000*OO[[#This Row],[105 (02JUL1985 00:00:00)-Water Temperature (C)]]*OO[[#This Row],[47]]</f>
        <v>2.2779937389066251E-6</v>
      </c>
      <c r="AX167" s="10">
        <f>3/24000000*OO[[#This Row],[106 (02JUL1985 03:00:00)-Water Temperature (C)]]*OO[[#This Row],[48]]</f>
        <v>1.9551157265756248E-6</v>
      </c>
      <c r="AY167" s="10">
        <f>3/24000000*OO[[#This Row],[107 (02JUL1985 06:00:00)-Water Temperature (C)]]*OO[[#This Row],[49]]</f>
        <v>1.6680383224741248E-6</v>
      </c>
      <c r="AZ167" s="10">
        <f>3/24000000*OO[[#This Row],[108 (02JUL1985 09:00:00)-Water Temperature (C)]]*OO[[#This Row],[50]]</f>
        <v>1.45824879393375E-6</v>
      </c>
      <c r="BA167" s="10">
        <f>3/24000000*OO[[#This Row],[109 (02JUL1985 12:00:00)-Water Temperature (C)]]*OO[[#This Row],[51]]</f>
        <v>1.2549891067999999E-6</v>
      </c>
      <c r="BB167" s="10">
        <f>3/24000000*OO[[#This Row],[110 (02JUL1985 15:00:00)-Water Temperature (C)]]*OO[[#This Row],[52]]</f>
        <v>1.0779685088786252E-6</v>
      </c>
      <c r="BC167" s="10">
        <f>3/24000000*OO[[#This Row],[111 (02JUL1985 18:00:00)-Water Temperature (C)]]*OO[[#This Row],[53]]</f>
        <v>9.2463948020399991E-7</v>
      </c>
      <c r="BD167" s="10">
        <f>3/24000000*OO[[#This Row],[112 (02JUL1985 21:00:00)-Water Temperature (C)]]*OO[[#This Row],[54]]</f>
        <v>7.8600087354624992E-7</v>
      </c>
      <c r="BE167" s="10">
        <f>3/24000000*OO[[#This Row],[113 (03JUL1985 00:00:00)-Water Temperature (C)]]*OO[[#This Row],[55]]</f>
        <v>6.6695444360225011E-7</v>
      </c>
      <c r="BF167" s="10">
        <f>3/24000000*OO[[#This Row],[114 (03JUL1985 03:00:00)-Water Temperature (C)]]*OO[[#This Row],[56]]</f>
        <v>5.7290585638949986E-7</v>
      </c>
      <c r="BG167" s="10">
        <f>3/24000000*OO[[#This Row],[115 (03JUL1985 06:00:00)-Water Temperature (C)]]*OO[[#This Row],[57]]</f>
        <v>4.8605236138499996E-7</v>
      </c>
      <c r="BH167" s="10">
        <f>3/24000000*OO[[#This Row],[116 (03JUL1985 09:00:00)-Water Temperature (C)]]*OO[[#This Row],[58]]</f>
        <v>4.0898268196499995E-7</v>
      </c>
      <c r="BI167" s="10">
        <f>3/24000000*OO[[#This Row],[117 (03JUL1985 12:00:00)-Water Temperature (C)]]*OO[[#This Row],[59]]</f>
        <v>3.1720812328012501E-7</v>
      </c>
      <c r="BJ167" s="10">
        <f>3/24000000*OO[[#This Row],[118 (03JUL1985 15:00:00)-Water Temperature (C)]]*OO[[#This Row],[60]]</f>
        <v>2.4937197221367499E-7</v>
      </c>
      <c r="BK167" s="10">
        <f>3/24000000*OO[[#This Row],[119 (03JUL1985 18:00:00)-Water Temperature (C)]]*OO[[#This Row],[61]]</f>
        <v>1.9699284303995E-7</v>
      </c>
      <c r="BL167" s="10">
        <f>3/24000000*OO[[#This Row],[120 (03JUL1985 21:00:00)-Water Temperature (C)]]*OO[[#This Row],[62]]</f>
        <v>1.5835063030570001E-7</v>
      </c>
      <c r="BM167" s="10">
        <f>3/24000000*OO[[#This Row],[121 (04JUL1985 00:00:00)-Water Temperature (C)]]*OO[[#This Row],[63]]</f>
        <v>1.309375910082E-7</v>
      </c>
      <c r="BN167" s="10">
        <f>3/24000000*OO[[#This Row],[122 (04JUL1985 03:00:00)-Water Temperature (C)]]*OO[[#This Row],[64]]</f>
        <v>1.1298352308925E-7</v>
      </c>
      <c r="BO167" s="10">
        <f>3/24000000*OO[[#This Row],[123 (04JUL1985 06:00:00)-Water Temperature (C)]]*OO[[#This Row],[65]]</f>
        <v>1.0125063925199999E-7</v>
      </c>
      <c r="BP167" s="10">
        <f>3/24000000*OO[[#This Row],[124 (04JUL1985 09:00:00)-Water Temperature (C)]]*OO[[#This Row],[66]]</f>
        <v>9.5724285266999997E-8</v>
      </c>
      <c r="BQ167" s="10">
        <f>3/24000000*OO[[#This Row],[125 (04JUL1985 12:00:00)-Water Temperature (C)]]*OO[[#This Row],[67]]</f>
        <v>9.0301258805324997E-8</v>
      </c>
      <c r="BR167" s="10">
        <f>3/24000000*OO[[#This Row],[126 (04JUL1985 15:00:00)-Water Temperature (C)]]*OO[[#This Row],[68]]</f>
        <v>8.4887119156737484E-8</v>
      </c>
      <c r="BS167" s="10">
        <f>3/24000000*OO[[#This Row],[127 (04JUL1985 18:00:00)-Water Temperature (C)]]*OO[[#This Row],[69]]</f>
        <v>7.9175146737375009E-8</v>
      </c>
      <c r="BT167" s="10">
        <f>3/24000000*OO[[#This Row],[128 (04JUL1985 21:00:00)-Water Temperature (C)]]*OO[[#This Row],[70]]</f>
        <v>7.1986590353999993E-8</v>
      </c>
      <c r="BU167" s="10">
        <f>3/24000000*OO[[#This Row],[129 (05JUL1985 00:00:00)-Water Temperature (C)]]*OO[[#This Row],[71]]</f>
        <v>6.4578701212249992E-8</v>
      </c>
      <c r="BV167" s="10">
        <f>3/24000000*OO[[#This Row],[130 (05JUL1985 03:00:00)-Water Temperature (C)]]*OO[[#This Row],[72]]</f>
        <v>5.8730335231925001E-8</v>
      </c>
      <c r="BW167" s="10">
        <f>3/24000000*OO[[#This Row],[131 (05JUL1985 06:00:00)-Water Temperature (C)]]*OO[[#This Row],[73]]</f>
        <v>5.3202427409399991E-8</v>
      </c>
      <c r="BX167" s="10">
        <f>3/24000000*OO[[#This Row],[132 (05JUL1985 09:00:00)-Water Temperature (C)]]*OO[[#This Row],[74]]</f>
        <v>4.83769839080625E-8</v>
      </c>
      <c r="BY167" s="10">
        <f>3/24000000*OO[[#This Row],[133 (05JUL1985 12:00:00)-Water Temperature (C)]]*OO[[#This Row],[75]]</f>
        <v>4.2584586584287497E-8</v>
      </c>
      <c r="BZ167" s="10">
        <f>3/24000000*OO[[#This Row],[134 (05JUL1985 15:00:00)-Water Temperature (C)]]*OO[[#This Row],[76]]</f>
        <v>3.692973802669999E-8</v>
      </c>
      <c r="CA167" s="10">
        <f>3/24000000*OO[[#This Row],[135 (05JUL1985 18:00:00)-Water Temperature (C)]]*OO[[#This Row],[77]]</f>
        <v>3.2479806148874995E-8</v>
      </c>
      <c r="CB167" s="10">
        <f>3/24000000*OO[[#This Row],[136 (05JUL1985 21:00:00)-Water Temperature (C)]]*OO[[#This Row],[78]]</f>
        <v>2.9120541646349996E-8</v>
      </c>
      <c r="CC167" s="10">
        <f>3/24000000*OO[[#This Row],[137 (06JUL1985 00:00:00)-Water Temperature (C)]]*OO[[#This Row],[79]]</f>
        <v>2.7013953264999999E-8</v>
      </c>
      <c r="CD167" s="10">
        <f>3/24000000*OO[[#This Row],[138 (06JUL1985 03:00:00)-Water Temperature (C)]]*OO[[#This Row],[80]]</f>
        <v>2.6322507831937495E-8</v>
      </c>
      <c r="CE167" s="10">
        <f>3/24000000*OO[[#This Row],[139 (06JUL1985 06:00:00)-Water Temperature (C)]]*OO[[#This Row],[81]]</f>
        <v>2.7515907096037502E-8</v>
      </c>
      <c r="CF167" s="10">
        <f>3/24000000*OO[[#This Row],[140 (06JUL1985 09:00:00)-Water Temperature (C)]]*OO[[#This Row],[82]]</f>
        <v>3.1023062098737498E-8</v>
      </c>
      <c r="CG167" s="10">
        <f>3/24000000*OO[[#This Row],[141 (06JUL1985 12:00:00)-Water Temperature (C)]]*OO[[#This Row],[83]]</f>
        <v>3.4949620311599999E-8</v>
      </c>
      <c r="CH167" s="10">
        <f>3/24000000*OO[[#This Row],[142 (06JUL1985 15:00:00)-Water Temperature (C)]]*OO[[#This Row],[84]]</f>
        <v>3.8194969133399999E-8</v>
      </c>
      <c r="CI167" s="10">
        <f>3/24000000*OO[[#This Row],[143 (06JUL1985 18:00:00)-Water Temperature (C)]]*OO[[#This Row],[85]]</f>
        <v>3.96797667882875E-8</v>
      </c>
      <c r="CJ167" s="10">
        <f>3/24000000*OO[[#This Row],[144 (06JUL1985 21:00:00)-Water Temperature (C)]]*OO[[#This Row],[86]]</f>
        <v>3.9142789022437497E-8</v>
      </c>
      <c r="CK167" s="10">
        <f>3/24000000*OO[[#This Row],[145 (07JUL1985 00:00:00)-Water Temperature (C)]]*OO[[#This Row],[87]]</f>
        <v>3.6732403829674993E-8</v>
      </c>
      <c r="CL167" s="10">
        <f>3/24000000*OO[[#This Row],[146 (07JUL1985 03:00:00)-Water Temperature (C)]]*OO[[#This Row],[88]]</f>
        <v>3.4398215452124999E-8</v>
      </c>
      <c r="CM167" s="10">
        <f>3/24000000*OO[[#This Row],[147 (07JUL1985 06:00:00)-Water Temperature (C)]]*OO[[#This Row],[89]]</f>
        <v>3.2330291882699998E-8</v>
      </c>
      <c r="CN167" s="10">
        <f>3/24000000*OO[[#This Row],[148 (07JUL1985 09:00:00)-Water Temperature (C)]]*OO[[#This Row],[90]]</f>
        <v>3.0984966047412502E-8</v>
      </c>
      <c r="CO167" s="10">
        <f>3/24000000*OO[[#This Row],[149 (07JUL1985 12:00:00)-Water Temperature (C)]]*OO[[#This Row],[91]]</f>
        <v>2.97747564783375E-8</v>
      </c>
      <c r="CP167" s="10">
        <f>3/24000000*OO[[#This Row],[150 (07JUL1985 15:00:00)-Water Temperature (C)]]*OO[[#This Row],[92]]</f>
        <v>2.97747564783375E-8</v>
      </c>
      <c r="CQ167" s="10">
        <f>3/24000000*OO[[#This Row],[151 (07JUL1985 18:00:00)-Water Temperature (C)]]*OO[[#This Row],[93]]</f>
        <v>2.97747564783375E-8</v>
      </c>
      <c r="CR167" s="10">
        <f>3/24000000*OO[[#This Row],[152 (07JUL1985 21:00:00)-Water Temperature (C)]]*OO[[#This Row],[94]]</f>
        <v>2.97747564783375E-8</v>
      </c>
      <c r="CS167" s="10">
        <f>3/24000000*OO[[#This Row],[153 (08JUL1985 00:00:00)-Water Temperature (C)]]*OO[[#This Row],[95]]</f>
        <v>2.97747564783375E-8</v>
      </c>
      <c r="CT167" s="10">
        <f>3/24000000*OO[[#This Row],[154 (08JUL1985 03:00:00)-Water Temperature (C)]]*OO[[#This Row],[96]]</f>
        <v>2.97747564783375E-8</v>
      </c>
      <c r="CU167" s="10">
        <f>3/24000000*OO[[#This Row],[155 (08JUL1985 06:00:00)-Water Temperature (C)]]*OO[[#This Row],[97]]</f>
        <v>2.97747564783375E-8</v>
      </c>
      <c r="CV167" s="10">
        <f>3/24000000*OO[[#This Row],[156 (08JUL1985 09:00:00)-Water Temperature (C)]]*OO[[#This Row],[98]]</f>
        <v>2.97747564783375E-8</v>
      </c>
      <c r="CW167" s="10">
        <f>3/24000000*OO[[#This Row],[157 (08JUL1985 12:00:00)-Water Temperature (C)]]*OO[[#This Row],[99]]</f>
        <v>2.97747564783375E-8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5.1685269605759399E-34</v>
      </c>
      <c r="I168" s="10">
        <f>3/24*OO[[#This Row],[65 (27JUN1985 00:00:00)-Water Temperature (C)]]*OO[[#This Row],[7]]/SUM(OO[7])</f>
        <v>4.1672242402615894E-22</v>
      </c>
      <c r="J168" s="10">
        <f>3/24*OO[[#This Row],[66 (27JUN1985 03:00:00)-Water Temperature (C)]]*OO[[#This Row],[8]]/SUM(OO[8])</f>
        <v>5.8784499033934499E-11</v>
      </c>
      <c r="K168" s="10">
        <f>3/24*OO[[#This Row],[67 (27JUN1985 06:00:00)-Water Temperature (C)]]*OO[[#This Row],[9]]/SUM(OO[9])</f>
        <v>1.2735352642683747E-6</v>
      </c>
      <c r="L168" s="10">
        <f>3/24*OO[[#This Row],[68 (27JUN1985 09:00:00)-Water Temperature (C)]]*OO[[#This Row],[10]]/SUM(OO[10])</f>
        <v>2.9566347353237368E-4</v>
      </c>
      <c r="M168" s="10">
        <f>3/24*OO[[#This Row],[69 (27JUN1985 12:00:00)-Water Temperature (C)]]*OO[[#This Row],[11]]/SUM(OO[11])</f>
        <v>7.3583718330379683E-3</v>
      </c>
      <c r="N168" s="10">
        <f>3/24*OO[[#This Row],[70 (27JUN1985 15:00:00)-Water Temperature (C)]]*OO[[#This Row],[12]]/SUM(OO[12])</f>
        <v>3.9031977673742752E-2</v>
      </c>
      <c r="O168" s="10">
        <f>3/24*OO[[#This Row],[71 (27JUN1985 18:00:00)-Water Temperature (C)]]*OO[[#This Row],[13]]/SUM(OO[13])</f>
        <v>6.6543745153531855E-2</v>
      </c>
      <c r="P168" s="10">
        <f>3/24*OO[[#This Row],[72 (27JUN1985 21:00:00)-Water Temperature (C)]]*OO[[#This Row],[14]]/SUM(OO[14])</f>
        <v>4.6195514245811344E-2</v>
      </c>
      <c r="Q168" s="10">
        <f>3/24*OO[[#This Row],[73 (28JUN1985 00:00:00)-Water Temperature (C)]]*OO[[#This Row],[15]]/SUM(OO[15])</f>
        <v>1.5724978304291683E-2</v>
      </c>
      <c r="R168" s="10">
        <f>3/24*OO[[#This Row],[74 (28JUN1985 03:00:00)-Water Temperature (C)]]*OO[[#This Row],[16]]/SUM(OO[16])</f>
        <v>3.1327425446544461E-3</v>
      </c>
      <c r="S168" s="10">
        <f>3/24*OO[[#This Row],[75 (28JUN1985 06:00:00)-Water Temperature (C)]]*OO[[#This Row],[17]]/SUM(OO[17])</f>
        <v>4.4081931337163459E-4</v>
      </c>
      <c r="T168" s="10">
        <f>3/24*OO[[#This Row],[76 (28JUN1985 09:00:00)-Water Temperature (C)]]*OO[[#This Row],[18]]/SUM(OO[18])</f>
        <v>7.4732830960609175E-5</v>
      </c>
      <c r="U168" s="10">
        <f>3/24*OO[[#This Row],[77 (28JUN1985 12:00:00)-Water Temperature (C)]]*OO[[#This Row],[19]]/SUM(OO[19])</f>
        <v>3.5732176112657351E-5</v>
      </c>
      <c r="V168" s="10">
        <f>3/24000000*OO[[#This Row],[78 (28JUN1985 15:00:00)-Water Temperature (C)]]*OO[[#This Row],[20]]</f>
        <v>2.9524900628024995E-5</v>
      </c>
      <c r="W168" s="10">
        <f>3/24000000*OO[[#This Row],[79 (28JUN1985 18:00:00)-Water Temperature (C)]]*OO[[#This Row],[21]]</f>
        <v>2.82722535845375E-5</v>
      </c>
      <c r="X168" s="10">
        <f>3/24000000*OO[[#This Row],[80 (28JUN1985 21:00:00)-Water Temperature (C)]]*OO[[#This Row],[22]]</f>
        <v>2.8810823693750001E-5</v>
      </c>
      <c r="Y168" s="10">
        <f>3/24000000*OO[[#This Row],[81 (29JUN1985 00:00:00)-Water Temperature (C)]]*OO[[#This Row],[23]]</f>
        <v>2.9559761720049997E-5</v>
      </c>
      <c r="Z168" s="10">
        <f>3/24000000*OO[[#This Row],[82 (29JUN1985 03:00:00)-Water Temperature (C)]]*OO[[#This Row],[24]]</f>
        <v>2.8839376413574998E-5</v>
      </c>
      <c r="AA168" s="10">
        <f>3/24000000*OO[[#This Row],[83 (29JUN1985 06:00:00)-Water Temperature (C)]]*OO[[#This Row],[25]]</f>
        <v>2.64219340660625E-5</v>
      </c>
      <c r="AB168" s="10">
        <f>3/24000000*OO[[#This Row],[84 (29JUN1985 09:00:00)-Water Temperature (C)]]*OO[[#This Row],[26]]</f>
        <v>2.3420767547999997E-5</v>
      </c>
      <c r="AC168" s="10">
        <f>3/24000000*OO[[#This Row],[85 (29JUN1985 12:00:00)-Water Temperature (C)]]*OO[[#This Row],[27]]</f>
        <v>2.092537653460625E-5</v>
      </c>
      <c r="AD168" s="10">
        <f>3/24000000*OO[[#This Row],[86 (29JUN1985 15:00:00)-Water Temperature (C)]]*OO[[#This Row],[28]]</f>
        <v>1.8627768018300002E-5</v>
      </c>
      <c r="AE168" s="10">
        <f>3/24000000*OO[[#This Row],[88 (29JUN1985 21:00:00)-Water Temperature (C)]]*OO[[#This Row],[30]]</f>
        <v>1.4863323583919999E-5</v>
      </c>
      <c r="AF168" s="10">
        <f>3/24000000*OO[[#This Row],[88 (29JUN1985 21:00:00)-Water Temperature (C)]]*OO[[#This Row],[30]]</f>
        <v>1.4863323583919999E-5</v>
      </c>
      <c r="AG168" s="10">
        <f>3/24000000*OO[[#This Row],[89 (30JUN1985 00:00:00)-Water Temperature (C)]]*OO[[#This Row],[31]]</f>
        <v>1.3060822580721249E-5</v>
      </c>
      <c r="AH168" s="10">
        <f>3/24000000*OO[[#This Row],[90 (30JUN1985 03:00:00)-Water Temperature (C)]]*OO[[#This Row],[32]]</f>
        <v>1.1595304590093749E-5</v>
      </c>
      <c r="AI168" s="10">
        <f>3/24000000*OO[[#This Row],[91 (30JUN1985 06:00:00)-Water Temperature (C)]]*OO[[#This Row],[33]]</f>
        <v>1.0291670191687501E-5</v>
      </c>
      <c r="AJ168" s="10">
        <f>3/24000000*OO[[#This Row],[92 (30JUN1985 09:00:00)-Water Temperature (C)]]*OO[[#This Row],[34]]</f>
        <v>9.3438705689174989E-6</v>
      </c>
      <c r="AK168" s="10">
        <f>3/24000000*OO[[#This Row],[93 (30JUN1985 12:00:00)-Water Temperature (C)]]*OO[[#This Row],[35]]</f>
        <v>8.4238975018799987E-6</v>
      </c>
      <c r="AL168" s="10">
        <f>3/24000000*OO[[#This Row],[94 (30JUN1985 15:00:00)-Water Temperature (C)]]*OO[[#This Row],[36]]</f>
        <v>7.4864315315474985E-6</v>
      </c>
      <c r="AM168" s="10">
        <f>3/24000000*OO[[#This Row],[95 (30JUN1985 18:00:00)-Water Temperature (C)]]*OO[[#This Row],[37]]</f>
        <v>6.7783246434749997E-6</v>
      </c>
      <c r="AN168" s="10">
        <f>3/24000000*OO[[#This Row],[96 (30JUN1985 21:00:00)-Water Temperature (C)]]*OO[[#This Row],[38]]</f>
        <v>6.1173771594125007E-6</v>
      </c>
      <c r="AO168" s="10">
        <f>3/24000000*OO[[#This Row],[97 (01JUL1985 00:00:00)-Water Temperature (C)]]*OO[[#This Row],[39]]</f>
        <v>5.3716294521750005E-6</v>
      </c>
      <c r="AP168" s="10">
        <f>3/24000000*OO[[#This Row],[98 (01JUL1985 03:00:00)-Water Temperature (C)]]*OO[[#This Row],[40]]</f>
        <v>4.728434648025E-6</v>
      </c>
      <c r="AQ168" s="10">
        <f>3/24000000*OO[[#This Row],[99 (01JUL1985 06:00:00)-Water Temperature (C)]]*OO[[#This Row],[41]]</f>
        <v>4.2012327874399999E-6</v>
      </c>
      <c r="AR168" s="10">
        <f>3/24000000*OO[[#This Row],[100 (01JUL1985 09:00:00)-Water Temperature (C)]]*OO[[#This Row],[42]]</f>
        <v>3.8905107414999995E-6</v>
      </c>
      <c r="AS168" s="10">
        <f>3/24000000*OO[[#This Row],[101 (01JUL1985 12:00:00)-Water Temperature (C)]]*OO[[#This Row],[43]]</f>
        <v>3.5997090110099994E-6</v>
      </c>
      <c r="AT168" s="10">
        <f>3/24000000*OO[[#This Row],[102 (01JUL1985 15:00:00)-Water Temperature (C)]]*OO[[#This Row],[44]]</f>
        <v>3.3135695378774993E-6</v>
      </c>
      <c r="AU168" s="10">
        <f>3/24000000*OO[[#This Row],[103 (01JUL1985 18:00:00)-Water Temperature (C)]]*OO[[#This Row],[45]]</f>
        <v>3.0122361677274998E-6</v>
      </c>
      <c r="AV168" s="10">
        <f>3/24000000*OO[[#This Row],[104 (01JUL1985 21:00:00)-Water Temperature (C)]]*OO[[#This Row],[46]]</f>
        <v>2.6474782136050002E-6</v>
      </c>
      <c r="AW168" s="10">
        <f>3/24000000*OO[[#This Row],[105 (02JUL1985 00:00:00)-Water Temperature (C)]]*OO[[#This Row],[47]]</f>
        <v>2.2757003379879995E-6</v>
      </c>
      <c r="AX168" s="10">
        <f>3/24000000*OO[[#This Row],[106 (02JUL1985 03:00:00)-Water Temperature (C)]]*OO[[#This Row],[48]]</f>
        <v>1.96217752342325E-6</v>
      </c>
      <c r="AY168" s="10">
        <f>3/24000000*OO[[#This Row],[107 (02JUL1985 06:00:00)-Water Temperature (C)]]*OO[[#This Row],[49]]</f>
        <v>1.6823109729387498E-6</v>
      </c>
      <c r="AZ168" s="10">
        <f>3/24000000*OO[[#This Row],[108 (02JUL1985 09:00:00)-Water Temperature (C)]]*OO[[#This Row],[50]]</f>
        <v>1.4796420715539998E-6</v>
      </c>
      <c r="BA168" s="10">
        <f>3/24000000*OO[[#This Row],[109 (02JUL1985 12:00:00)-Water Temperature (C)]]*OO[[#This Row],[51]]</f>
        <v>1.279673140647375E-6</v>
      </c>
      <c r="BB168" s="10">
        <f>3/24000000*OO[[#This Row],[110 (02JUL1985 15:00:00)-Water Temperature (C)]]*OO[[#This Row],[52]]</f>
        <v>1.102673241705E-6</v>
      </c>
      <c r="BC168" s="10">
        <f>3/24000000*OO[[#This Row],[111 (02JUL1985 18:00:00)-Water Temperature (C)]]*OO[[#This Row],[53]]</f>
        <v>9.4676913031049996E-7</v>
      </c>
      <c r="BD168" s="10">
        <f>3/24000000*OO[[#This Row],[112 (02JUL1985 21:00:00)-Water Temperature (C)]]*OO[[#This Row],[54]]</f>
        <v>8.05491133645E-7</v>
      </c>
      <c r="BE168" s="10">
        <f>3/24000000*OO[[#This Row],[113 (03JUL1985 00:00:00)-Water Temperature (C)]]*OO[[#This Row],[55]]</f>
        <v>6.8302559385087493E-7</v>
      </c>
      <c r="BF168" s="10">
        <f>3/24000000*OO[[#This Row],[114 (03JUL1985 03:00:00)-Water Temperature (C)]]*OO[[#This Row],[56]]</f>
        <v>5.8768871804275002E-7</v>
      </c>
      <c r="BG168" s="10">
        <f>3/24000000*OO[[#This Row],[115 (03JUL1985 06:00:00)-Water Temperature (C)]]*OO[[#This Row],[57]]</f>
        <v>5.0032607251474999E-7</v>
      </c>
      <c r="BH168" s="10">
        <f>3/24000000*OO[[#This Row],[116 (03JUL1985 09:00:00)-Water Temperature (C)]]*OO[[#This Row],[58]]</f>
        <v>4.237823436E-7</v>
      </c>
      <c r="BI168" s="10">
        <f>3/24000000*OO[[#This Row],[117 (03JUL1985 12:00:00)-Water Temperature (C)]]*OO[[#This Row],[59]]</f>
        <v>3.3040894082625001E-7</v>
      </c>
      <c r="BJ168" s="10">
        <f>3/24000000*OO[[#This Row],[118 (03JUL1985 15:00:00)-Water Temperature (C)]]*OO[[#This Row],[60]]</f>
        <v>2.5983570939862501E-7</v>
      </c>
      <c r="BK168" s="10">
        <f>3/24000000*OO[[#This Row],[119 (03JUL1985 18:00:00)-Water Temperature (C)]]*OO[[#This Row],[61]]</f>
        <v>2.049005450355E-7</v>
      </c>
      <c r="BL168" s="10">
        <f>3/24000000*OO[[#This Row],[120 (03JUL1985 21:00:00)-Water Temperature (C)]]*OO[[#This Row],[62]]</f>
        <v>1.6416968731047497E-7</v>
      </c>
      <c r="BM168" s="10">
        <f>3/24000000*OO[[#This Row],[121 (04JUL1985 00:00:00)-Water Temperature (C)]]*OO[[#This Row],[63]]</f>
        <v>1.3510064062522499E-7</v>
      </c>
      <c r="BN168" s="10">
        <f>3/24000000*OO[[#This Row],[122 (04JUL1985 03:00:00)-Water Temperature (C)]]*OO[[#This Row],[64]]</f>
        <v>1.1616509315721248E-7</v>
      </c>
      <c r="BO168" s="10">
        <f>3/24000000*OO[[#This Row],[123 (04JUL1985 06:00:00)-Water Temperature (C)]]*OO[[#This Row],[65]]</f>
        <v>1.038871169196E-7</v>
      </c>
      <c r="BP168" s="10">
        <f>3/24000000*OO[[#This Row],[124 (04JUL1985 09:00:00)-Water Temperature (C)]]*OO[[#This Row],[66]]</f>
        <v>9.8273402531449976E-8</v>
      </c>
      <c r="BQ168" s="10">
        <f>3/24000000*OO[[#This Row],[125 (04JUL1985 12:00:00)-Water Temperature (C)]]*OO[[#This Row],[67]]</f>
        <v>9.274988829735E-8</v>
      </c>
      <c r="BR168" s="10">
        <f>3/24000000*OO[[#This Row],[126 (04JUL1985 15:00:00)-Water Temperature (C)]]*OO[[#This Row],[68]]</f>
        <v>8.7202066277087496E-8</v>
      </c>
      <c r="BS168" s="10">
        <f>3/24000000*OO[[#This Row],[127 (04JUL1985 18:00:00)-Water Temperature (C)]]*OO[[#This Row],[69]]</f>
        <v>8.1302333518450007E-8</v>
      </c>
      <c r="BT168" s="10">
        <f>3/24000000*OO[[#This Row],[128 (04JUL1985 21:00:00)-Water Temperature (C)]]*OO[[#This Row],[70]]</f>
        <v>7.385840643397499E-8</v>
      </c>
      <c r="BU168" s="10">
        <f>3/24000000*OO[[#This Row],[129 (05JUL1985 00:00:00)-Water Temperature (C)]]*OO[[#This Row],[71]]</f>
        <v>6.6101154518362505E-8</v>
      </c>
      <c r="BV168" s="10">
        <f>3/24000000*OO[[#This Row],[130 (05JUL1985 03:00:00)-Water Temperature (C)]]*OO[[#This Row],[72]]</f>
        <v>6.0038622395437508E-8</v>
      </c>
      <c r="BW168" s="10">
        <f>3/24000000*OO[[#This Row],[131 (05JUL1985 06:00:00)-Water Temperature (C)]]*OO[[#This Row],[73]]</f>
        <v>5.4436533047224998E-8</v>
      </c>
      <c r="BX168" s="10">
        <f>3/24000000*OO[[#This Row],[132 (05JUL1985 09:00:00)-Water Temperature (C)]]*OO[[#This Row],[74]]</f>
        <v>4.9613895227649991E-8</v>
      </c>
      <c r="BY168" s="10">
        <f>3/24000000*OO[[#This Row],[133 (05JUL1985 12:00:00)-Water Temperature (C)]]*OO[[#This Row],[75]]</f>
        <v>4.3795211388799995E-8</v>
      </c>
      <c r="BZ168" s="10">
        <f>3/24000000*OO[[#This Row],[134 (05JUL1985 15:00:00)-Water Temperature (C)]]*OO[[#This Row],[76]]</f>
        <v>3.7904167182449994E-8</v>
      </c>
      <c r="CA168" s="10">
        <f>3/24000000*OO[[#This Row],[135 (05JUL1985 18:00:00)-Water Temperature (C)]]*OO[[#This Row],[77]]</f>
        <v>3.3283975383500001E-8</v>
      </c>
      <c r="CB168" s="10">
        <f>3/24000000*OO[[#This Row],[136 (05JUL1985 21:00:00)-Water Temperature (C)]]*OO[[#This Row],[78]]</f>
        <v>2.9723348222924996E-8</v>
      </c>
      <c r="CC168" s="10">
        <f>3/24000000*OO[[#This Row],[137 (06JUL1985 00:00:00)-Water Temperature (C)]]*OO[[#This Row],[79]]</f>
        <v>2.7461709761850005E-8</v>
      </c>
      <c r="CD168" s="10">
        <f>3/24000000*OO[[#This Row],[138 (06JUL1985 03:00:00)-Water Temperature (C)]]*OO[[#This Row],[80]]</f>
        <v>2.6616845997874999E-8</v>
      </c>
      <c r="CE168" s="10">
        <f>3/24000000*OO[[#This Row],[139 (06JUL1985 06:00:00)-Water Temperature (C)]]*OO[[#This Row],[81]]</f>
        <v>2.7666051909674998E-8</v>
      </c>
      <c r="CF168" s="10">
        <f>3/24000000*OO[[#This Row],[140 (06JUL1985 09:00:00)-Water Temperature (C)]]*OO[[#This Row],[82]]</f>
        <v>3.114567509415E-8</v>
      </c>
      <c r="CG168" s="10">
        <f>3/24000000*OO[[#This Row],[141 (06JUL1985 12:00:00)-Water Temperature (C)]]*OO[[#This Row],[83]]</f>
        <v>3.5171906109374997E-8</v>
      </c>
      <c r="CH168" s="10">
        <f>3/24000000*OO[[#This Row],[142 (06JUL1985 15:00:00)-Water Temperature (C)]]*OO[[#This Row],[84]]</f>
        <v>3.8599225955100001E-8</v>
      </c>
      <c r="CI168" s="10">
        <f>3/24000000*OO[[#This Row],[143 (06JUL1985 18:00:00)-Water Temperature (C)]]*OO[[#This Row],[85]]</f>
        <v>4.0241642004412501E-8</v>
      </c>
      <c r="CJ168" s="10">
        <f>3/24000000*OO[[#This Row],[144 (06JUL1985 21:00:00)-Water Temperature (C)]]*OO[[#This Row],[86]]</f>
        <v>3.9817199656000004E-8</v>
      </c>
      <c r="CK168" s="10">
        <f>3/24000000*OO[[#This Row],[145 (07JUL1985 00:00:00)-Water Temperature (C)]]*OO[[#This Row],[87]]</f>
        <v>3.7396201981125E-8</v>
      </c>
      <c r="CL168" s="10">
        <f>3/24000000*OO[[#This Row],[146 (07JUL1985 03:00:00)-Water Temperature (C)]]*OO[[#This Row],[88]]</f>
        <v>3.5019453075374993E-8</v>
      </c>
      <c r="CM168" s="10">
        <f>3/24000000*OO[[#This Row],[147 (07JUL1985 06:00:00)-Water Temperature (C)]]*OO[[#This Row],[89]]</f>
        <v>3.29130621365E-8</v>
      </c>
      <c r="CN168" s="10">
        <f>3/24000000*OO[[#This Row],[148 (07JUL1985 09:00:00)-Water Temperature (C)]]*OO[[#This Row],[90]]</f>
        <v>3.1563105328687502E-8</v>
      </c>
      <c r="CO168" s="10">
        <f>3/24000000*OO[[#This Row],[149 (07JUL1985 12:00:00)-Water Temperature (C)]]*OO[[#This Row],[91]]</f>
        <v>3.0369061635412501E-8</v>
      </c>
      <c r="CP168" s="10">
        <f>3/24000000*OO[[#This Row],[150 (07JUL1985 15:00:00)-Water Temperature (C)]]*OO[[#This Row],[92]]</f>
        <v>3.0369061635412501E-8</v>
      </c>
      <c r="CQ168" s="10">
        <f>3/24000000*OO[[#This Row],[151 (07JUL1985 18:00:00)-Water Temperature (C)]]*OO[[#This Row],[93]]</f>
        <v>3.0369061635412501E-8</v>
      </c>
      <c r="CR168" s="10">
        <f>3/24000000*OO[[#This Row],[152 (07JUL1985 21:00:00)-Water Temperature (C)]]*OO[[#This Row],[94]]</f>
        <v>3.0369061635412501E-8</v>
      </c>
      <c r="CS168" s="10">
        <f>3/24000000*OO[[#This Row],[153 (08JUL1985 00:00:00)-Water Temperature (C)]]*OO[[#This Row],[95]]</f>
        <v>3.0369061635412501E-8</v>
      </c>
      <c r="CT168" s="10">
        <f>3/24000000*OO[[#This Row],[154 (08JUL1985 03:00:00)-Water Temperature (C)]]*OO[[#This Row],[96]]</f>
        <v>3.0369061635412501E-8</v>
      </c>
      <c r="CU168" s="10">
        <f>3/24000000*OO[[#This Row],[155 (08JUL1985 06:00:00)-Water Temperature (C)]]*OO[[#This Row],[97]]</f>
        <v>3.0369061635412501E-8</v>
      </c>
      <c r="CV168" s="10">
        <f>3/24000000*OO[[#This Row],[156 (08JUL1985 09:00:00)-Water Temperature (C)]]*OO[[#This Row],[98]]</f>
        <v>3.0369061635412501E-8</v>
      </c>
      <c r="CW168" s="10">
        <f>3/24000000*OO[[#This Row],[157 (08JUL1985 12:00:00)-Water Temperature (C)]]*OO[[#This Row],[99]]</f>
        <v>3.0369061635412501E-8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1.0837409081042739E-34</v>
      </c>
      <c r="I169" s="10">
        <f>3/24*OO[[#This Row],[65 (27JUN1985 00:00:00)-Water Temperature (C)]]*OO[[#This Row],[7]]/SUM(OO[7])</f>
        <v>8.4455611441497274E-23</v>
      </c>
      <c r="J169" s="10">
        <f>3/24*OO[[#This Row],[66 (27JUN1985 03:00:00)-Water Temperature (C)]]*OO[[#This Row],[8]]/SUM(OO[8])</f>
        <v>2.4926987254501991E-11</v>
      </c>
      <c r="K169" s="10">
        <f>3/24*OO[[#This Row],[67 (27JUN1985 06:00:00)-Water Temperature (C)]]*OO[[#This Row],[9]]/SUM(OO[9])</f>
        <v>9.6615024442199488E-7</v>
      </c>
      <c r="L169" s="10">
        <f>3/24*OO[[#This Row],[68 (27JUN1985 09:00:00)-Water Temperature (C)]]*OO[[#This Row],[10]]/SUM(OO[10])</f>
        <v>2.7148834672111456E-4</v>
      </c>
      <c r="M169" s="10">
        <f>3/24*OO[[#This Row],[69 (27JUN1985 12:00:00)-Water Temperature (C)]]*OO[[#This Row],[11]]/SUM(OO[11])</f>
        <v>7.7355638363838884E-3</v>
      </c>
      <c r="N169" s="10">
        <f>3/24*OO[[#This Row],[70 (27JUN1985 15:00:00)-Water Temperature (C)]]*OO[[#This Row],[12]]/SUM(OO[12])</f>
        <v>4.5688533086222789E-2</v>
      </c>
      <c r="O169" s="10">
        <f>3/24*OO[[#This Row],[71 (27JUN1985 18:00:00)-Water Temperature (C)]]*OO[[#This Row],[13]]/SUM(OO[13])</f>
        <v>8.5037448802827084E-2</v>
      </c>
      <c r="P169" s="10">
        <f>3/24*OO[[#This Row],[72 (27JUN1985 21:00:00)-Water Temperature (C)]]*OO[[#This Row],[14]]/SUM(OO[14])</f>
        <v>6.3635549063371738E-2</v>
      </c>
      <c r="Q169" s="10">
        <f>3/24*OO[[#This Row],[73 (28JUN1985 00:00:00)-Water Temperature (C)]]*OO[[#This Row],[15]]/SUM(OO[15])</f>
        <v>2.3081816008446457E-2</v>
      </c>
      <c r="R169" s="10">
        <f>3/24*OO[[#This Row],[74 (28JUN1985 03:00:00)-Water Temperature (C)]]*OO[[#This Row],[16]]/SUM(OO[16])</f>
        <v>4.8382689721753521E-3</v>
      </c>
      <c r="S169" s="10">
        <f>3/24*OO[[#This Row],[75 (28JUN1985 06:00:00)-Water Temperature (C)]]*OO[[#This Row],[17]]/SUM(OO[17])</f>
        <v>6.9922640468483355E-4</v>
      </c>
      <c r="T169" s="10">
        <f>3/24*OO[[#This Row],[76 (28JUN1985 09:00:00)-Water Temperature (C)]]*OO[[#This Row],[18]]/SUM(OO[18])</f>
        <v>1.1144014844942048E-4</v>
      </c>
      <c r="U169" s="10">
        <f>3/24*OO[[#This Row],[77 (28JUN1985 12:00:00)-Water Temperature (C)]]*OO[[#This Row],[19]]/SUM(OO[19])</f>
        <v>4.7895681581889738E-5</v>
      </c>
      <c r="V169" s="10">
        <f>3/24000000*OO[[#This Row],[78 (28JUN1985 15:00:00)-Water Temperature (C)]]*OO[[#This Row],[20]]</f>
        <v>3.8534714037674996E-5</v>
      </c>
      <c r="W169" s="10">
        <f>3/24000000*OO[[#This Row],[79 (28JUN1985 18:00:00)-Water Temperature (C)]]*OO[[#This Row],[21]]</f>
        <v>3.6535980829687504E-5</v>
      </c>
      <c r="X169" s="10">
        <f>3/24000000*OO[[#This Row],[80 (28JUN1985 21:00:00)-Water Temperature (C)]]*OO[[#This Row],[22]]</f>
        <v>3.7008449298149997E-5</v>
      </c>
      <c r="Y169" s="10">
        <f>3/24000000*OO[[#This Row],[81 (29JUN1985 00:00:00)-Water Temperature (C)]]*OO[[#This Row],[23]]</f>
        <v>3.8038835225562497E-5</v>
      </c>
      <c r="Z169" s="10">
        <f>3/24000000*OO[[#This Row],[82 (29JUN1985 03:00:00)-Water Temperature (C)]]*OO[[#This Row],[24]]</f>
        <v>3.7310560687300001E-5</v>
      </c>
      <c r="AA169" s="10">
        <f>3/24000000*OO[[#This Row],[83 (29JUN1985 06:00:00)-Water Temperature (C)]]*OO[[#This Row],[25]]</f>
        <v>3.4361603979949996E-5</v>
      </c>
      <c r="AB169" s="10">
        <f>3/24000000*OO[[#This Row],[84 (29JUN1985 09:00:00)-Water Temperature (C)]]*OO[[#This Row],[26]]</f>
        <v>3.0523569919012501E-5</v>
      </c>
      <c r="AC169" s="10">
        <f>3/24000000*OO[[#This Row],[85 (29JUN1985 12:00:00)-Water Temperature (C)]]*OO[[#This Row],[27]]</f>
        <v>2.7282605947800004E-5</v>
      </c>
      <c r="AD169" s="10">
        <f>3/24000000*OO[[#This Row],[86 (29JUN1985 15:00:00)-Water Temperature (C)]]*OO[[#This Row],[28]]</f>
        <v>2.4302253392949996E-5</v>
      </c>
      <c r="AE169" s="10">
        <f>3/24000000*OO[[#This Row],[88 (29JUN1985 21:00:00)-Water Temperature (C)]]*OO[[#This Row],[30]]</f>
        <v>1.9345191003272496E-5</v>
      </c>
      <c r="AF169" s="10">
        <f>3/24000000*OO[[#This Row],[88 (29JUN1985 21:00:00)-Water Temperature (C)]]*OO[[#This Row],[30]]</f>
        <v>1.9345191003272496E-5</v>
      </c>
      <c r="AG169" s="10">
        <f>3/24000000*OO[[#This Row],[89 (30JUN1985 00:00:00)-Water Temperature (C)]]*OO[[#This Row],[31]]</f>
        <v>1.6976734779689999E-5</v>
      </c>
      <c r="AH169" s="10">
        <f>3/24000000*OO[[#This Row],[90 (30JUN1985 03:00:00)-Water Temperature (C)]]*OO[[#This Row],[32]]</f>
        <v>1.5052448648787501E-5</v>
      </c>
      <c r="AI169" s="10">
        <f>3/24000000*OO[[#This Row],[91 (30JUN1985 06:00:00)-Water Temperature (C)]]*OO[[#This Row],[33]]</f>
        <v>1.3363218984524999E-5</v>
      </c>
      <c r="AJ169" s="10">
        <f>3/24000000*OO[[#This Row],[92 (30JUN1985 09:00:00)-Water Temperature (C)]]*OO[[#This Row],[34]]</f>
        <v>1.2137424546423752E-5</v>
      </c>
      <c r="AK169" s="10">
        <f>3/24000000*OO[[#This Row],[93 (30JUN1985 12:00:00)-Water Temperature (C)]]*OO[[#This Row],[35]]</f>
        <v>1.0955989245142497E-5</v>
      </c>
      <c r="AL169" s="10">
        <f>3/24000000*OO[[#This Row],[94 (30JUN1985 15:00:00)-Water Temperature (C)]]*OO[[#This Row],[36]]</f>
        <v>9.7347708498299991E-6</v>
      </c>
      <c r="AM169" s="10">
        <f>3/24000000*OO[[#This Row],[95 (30JUN1985 18:00:00)-Water Temperature (C)]]*OO[[#This Row],[37]]</f>
        <v>8.7938852082649997E-6</v>
      </c>
      <c r="AN169" s="10">
        <f>3/24000000*OO[[#This Row],[96 (30JUN1985 21:00:00)-Water Temperature (C)]]*OO[[#This Row],[38]]</f>
        <v>7.9199025554324995E-6</v>
      </c>
      <c r="AO169" s="10">
        <f>3/24000000*OO[[#This Row],[97 (01JUL1985 00:00:00)-Water Temperature (C)]]*OO[[#This Row],[39]]</f>
        <v>6.9412927283437503E-6</v>
      </c>
      <c r="AP169" s="10">
        <f>3/24000000*OO[[#This Row],[98 (01JUL1985 03:00:00)-Water Temperature (C)]]*OO[[#This Row],[40]]</f>
        <v>6.0961543890937494E-6</v>
      </c>
      <c r="AQ169" s="10">
        <f>3/24000000*OO[[#This Row],[99 (01JUL1985 06:00:00)-Water Temperature (C)]]*OO[[#This Row],[41]]</f>
        <v>5.405672615214999E-6</v>
      </c>
      <c r="AR169" s="10">
        <f>3/24000000*OO[[#This Row],[100 (01JUL1985 09:00:00)-Water Temperature (C)]]*OO[[#This Row],[42]]</f>
        <v>5.004907067812499E-6</v>
      </c>
      <c r="AS169" s="10">
        <f>3/24000000*OO[[#This Row],[101 (01JUL1985 12:00:00)-Water Temperature (C)]]*OO[[#This Row],[43]]</f>
        <v>4.6352403090499992E-6</v>
      </c>
      <c r="AT169" s="10">
        <f>3/24000000*OO[[#This Row],[102 (01JUL1985 15:00:00)-Water Temperature (C)]]*OO[[#This Row],[44]]</f>
        <v>4.2676869363900001E-6</v>
      </c>
      <c r="AU169" s="10">
        <f>3/24000000*OO[[#This Row],[103 (01JUL1985 18:00:00)-Water Temperature (C)]]*OO[[#This Row],[45]]</f>
        <v>3.8779482834949998E-6</v>
      </c>
      <c r="AV169" s="10">
        <f>3/24000000*OO[[#This Row],[104 (01JUL1985 21:00:00)-Water Temperature (C)]]*OO[[#This Row],[46]]</f>
        <v>3.4085524734112503E-6</v>
      </c>
      <c r="AW169" s="10">
        <f>3/24000000*OO[[#This Row],[105 (02JUL1985 00:00:00)-Water Temperature (C)]]*OO[[#This Row],[47]]</f>
        <v>2.9242589430599999E-6</v>
      </c>
      <c r="AX169" s="10">
        <f>3/24000000*OO[[#This Row],[106 (02JUL1985 03:00:00)-Water Temperature (C)]]*OO[[#This Row],[48]]</f>
        <v>2.5173534931987495E-6</v>
      </c>
      <c r="AY169" s="10">
        <f>3/24000000*OO[[#This Row],[107 (02JUL1985 06:00:00)-Water Temperature (C)]]*OO[[#This Row],[49]]</f>
        <v>2.1582228954374998E-6</v>
      </c>
      <c r="AZ169" s="10">
        <f>3/24000000*OO[[#This Row],[108 (02JUL1985 09:00:00)-Water Temperature (C)]]*OO[[#This Row],[50]]</f>
        <v>1.9000421568209999E-6</v>
      </c>
      <c r="BA169" s="10">
        <f>3/24000000*OO[[#This Row],[109 (02JUL1985 12:00:00)-Water Temperature (C)]]*OO[[#This Row],[51]]</f>
        <v>1.645082607686E-6</v>
      </c>
      <c r="BB169" s="10">
        <f>3/24000000*OO[[#This Row],[110 (02JUL1985 15:00:00)-Water Temperature (C)]]*OO[[#This Row],[52]]</f>
        <v>1.415907387375E-6</v>
      </c>
      <c r="BC169" s="10">
        <f>3/24000000*OO[[#This Row],[111 (02JUL1985 18:00:00)-Water Temperature (C)]]*OO[[#This Row],[53]]</f>
        <v>1.2125297092332499E-6</v>
      </c>
      <c r="BD169" s="10">
        <f>3/24000000*OO[[#This Row],[112 (02JUL1985 21:00:00)-Water Temperature (C)]]*OO[[#This Row],[54]]</f>
        <v>1.028566418855625E-6</v>
      </c>
      <c r="BE169" s="10">
        <f>3/24000000*OO[[#This Row],[113 (03JUL1985 00:00:00)-Water Temperature (C)]]*OO[[#This Row],[55]]</f>
        <v>8.6890777523549982E-7</v>
      </c>
      <c r="BF169" s="10">
        <f>3/24000000*OO[[#This Row],[114 (03JUL1985 03:00:00)-Water Temperature (C)]]*OO[[#This Row],[56]]</f>
        <v>7.4705749037924997E-7</v>
      </c>
      <c r="BG169" s="10">
        <f>3/24000000*OO[[#This Row],[115 (03JUL1985 06:00:00)-Water Temperature (C)]]*OO[[#This Row],[57]]</f>
        <v>6.3797676741449999E-7</v>
      </c>
      <c r="BH169" s="10">
        <f>3/24000000*OO[[#This Row],[116 (03JUL1985 09:00:00)-Water Temperature (C)]]*OO[[#This Row],[58]]</f>
        <v>5.4418477788999992E-7</v>
      </c>
      <c r="BI169" s="10">
        <f>3/24000000*OO[[#This Row],[117 (03JUL1985 12:00:00)-Water Temperature (C)]]*OO[[#This Row],[59]]</f>
        <v>4.2732350293750003E-7</v>
      </c>
      <c r="BJ169" s="10">
        <f>3/24000000*OO[[#This Row],[118 (03JUL1985 15:00:00)-Water Temperature (C)]]*OO[[#This Row],[60]]</f>
        <v>3.36175279895875E-7</v>
      </c>
      <c r="BK169" s="10">
        <f>3/24000000*OO[[#This Row],[119 (03JUL1985 18:00:00)-Water Temperature (C)]]*OO[[#This Row],[61]]</f>
        <v>2.6445057623624997E-7</v>
      </c>
      <c r="BL169" s="10">
        <f>3/24000000*OO[[#This Row],[120 (03JUL1985 21:00:00)-Water Temperature (C)]]*OO[[#This Row],[62]]</f>
        <v>2.10741569519E-7</v>
      </c>
      <c r="BM169" s="10">
        <f>3/24000000*OO[[#This Row],[121 (04JUL1985 00:00:00)-Water Temperature (C)]]*OO[[#This Row],[63]]</f>
        <v>1.7220656452919996E-7</v>
      </c>
      <c r="BN169" s="10">
        <f>3/24000000*OO[[#This Row],[122 (04JUL1985 03:00:00)-Water Temperature (C)]]*OO[[#This Row],[64]]</f>
        <v>1.4725022703255002E-7</v>
      </c>
      <c r="BO169" s="10">
        <f>3/24000000*OO[[#This Row],[123 (04JUL1985 06:00:00)-Water Temperature (C)]]*OO[[#This Row],[65]]</f>
        <v>1.3132519192662498E-7</v>
      </c>
      <c r="BP169" s="10">
        <f>3/24000000*OO[[#This Row],[124 (04JUL1985 09:00:00)-Water Temperature (C)]]*OO[[#This Row],[66]]</f>
        <v>1.242697183007125E-7</v>
      </c>
      <c r="BQ169" s="10">
        <f>3/24000000*OO[[#This Row],[125 (04JUL1985 12:00:00)-Water Temperature (C)]]*OO[[#This Row],[67]]</f>
        <v>1.1746801369987499E-7</v>
      </c>
      <c r="BR169" s="10">
        <f>3/24000000*OO[[#This Row],[126 (04JUL1985 15:00:00)-Water Temperature (C)]]*OO[[#This Row],[68]]</f>
        <v>1.105021859175E-7</v>
      </c>
      <c r="BS169" s="10">
        <f>3/24000000*OO[[#This Row],[127 (04JUL1985 18:00:00)-Water Temperature (C)]]*OO[[#This Row],[69]]</f>
        <v>1.0301918914249999E-7</v>
      </c>
      <c r="BT169" s="10">
        <f>3/24000000*OO[[#This Row],[128 (04JUL1985 21:00:00)-Water Temperature (C)]]*OO[[#This Row],[70]]</f>
        <v>9.3536423032799998E-8</v>
      </c>
      <c r="BU169" s="10">
        <f>3/24000000*OO[[#This Row],[129 (05JUL1985 00:00:00)-Water Temperature (C)]]*OO[[#This Row],[71]]</f>
        <v>8.3526323131374979E-8</v>
      </c>
      <c r="BV169" s="10">
        <f>3/24000000*OO[[#This Row],[130 (05JUL1985 03:00:00)-Water Temperature (C)]]*OO[[#This Row],[72]]</f>
        <v>7.578058186806251E-8</v>
      </c>
      <c r="BW169" s="10">
        <f>3/24000000*OO[[#This Row],[131 (05JUL1985 06:00:00)-Water Temperature (C)]]*OO[[#This Row],[73]]</f>
        <v>6.885443915249999E-8</v>
      </c>
      <c r="BX169" s="10">
        <f>3/24000000*OO[[#This Row],[132 (05JUL1985 09:00:00)-Water Temperature (C)]]*OO[[#This Row],[74]]</f>
        <v>6.3016706853999998E-8</v>
      </c>
      <c r="BY169" s="10">
        <f>3/24000000*OO[[#This Row],[133 (05JUL1985 12:00:00)-Water Temperature (C)]]*OO[[#This Row],[75]]</f>
        <v>5.5892741067899997E-8</v>
      </c>
      <c r="BZ169" s="10">
        <f>3/24000000*OO[[#This Row],[134 (05JUL1985 15:00:00)-Water Temperature (C)]]*OO[[#This Row],[76]]</f>
        <v>4.8335116946262493E-8</v>
      </c>
      <c r="CA169" s="10">
        <f>3/24000000*OO[[#This Row],[135 (05JUL1985 18:00:00)-Water Temperature (C)]]*OO[[#This Row],[77]]</f>
        <v>4.2347625928575002E-8</v>
      </c>
      <c r="CB169" s="10">
        <f>3/24000000*OO[[#This Row],[136 (05JUL1985 21:00:00)-Water Temperature (C)]]*OO[[#This Row],[78]]</f>
        <v>3.7614754801500007E-8</v>
      </c>
      <c r="CC169" s="10">
        <f>3/24000000*OO[[#This Row],[137 (06JUL1985 00:00:00)-Water Temperature (C)]]*OO[[#This Row],[79]]</f>
        <v>3.4560579170249998E-8</v>
      </c>
      <c r="CD169" s="10">
        <f>3/24000000*OO[[#This Row],[138 (06JUL1985 03:00:00)-Water Temperature (C)]]*OO[[#This Row],[80]]</f>
        <v>3.3247808449799998E-8</v>
      </c>
      <c r="CE169" s="10">
        <f>3/24000000*OO[[#This Row],[139 (06JUL1985 06:00:00)-Water Temperature (C)]]*OO[[#This Row],[81]]</f>
        <v>3.4285228927799999E-8</v>
      </c>
      <c r="CF169" s="10">
        <f>3/24000000*OO[[#This Row],[140 (06JUL1985 09:00:00)-Water Temperature (C)]]*OO[[#This Row],[82]]</f>
        <v>3.8466510619687497E-8</v>
      </c>
      <c r="CG169" s="10">
        <f>3/24000000*OO[[#This Row],[141 (06JUL1985 12:00:00)-Water Temperature (C)]]*OO[[#This Row],[83]]</f>
        <v>4.3566138327999995E-8</v>
      </c>
      <c r="CH169" s="10">
        <f>3/24000000*OO[[#This Row],[142 (06JUL1985 15:00:00)-Water Temperature (C)]]*OO[[#This Row],[84]]</f>
        <v>4.8063572135624992E-8</v>
      </c>
      <c r="CI169" s="10">
        <f>3/24000000*OO[[#This Row],[143 (06JUL1985 18:00:00)-Water Temperature (C)]]*OO[[#This Row],[85]]</f>
        <v>5.0354153943999997E-8</v>
      </c>
      <c r="CJ169" s="10">
        <f>3/24000000*OO[[#This Row],[144 (06JUL1985 21:00:00)-Water Temperature (C)]]*OO[[#This Row],[86]]</f>
        <v>5.0019671641387507E-8</v>
      </c>
      <c r="CK169" s="10">
        <f>3/24000000*OO[[#This Row],[145 (07JUL1985 00:00:00)-Water Temperature (C)]]*OO[[#This Row],[87]]</f>
        <v>4.7051778554624997E-8</v>
      </c>
      <c r="CL169" s="10">
        <f>3/24000000*OO[[#This Row],[146 (07JUL1985 03:00:00)-Water Temperature (C)]]*OO[[#This Row],[88]]</f>
        <v>4.4058752234850001E-8</v>
      </c>
      <c r="CM169" s="10">
        <f>3/24000000*OO[[#This Row],[147 (07JUL1985 06:00:00)-Water Temperature (C)]]*OO[[#This Row],[89]]</f>
        <v>4.1408796830362497E-8</v>
      </c>
      <c r="CN169" s="10">
        <f>3/24000000*OO[[#This Row],[148 (07JUL1985 09:00:00)-Water Temperature (C)]]*OO[[#This Row],[90]]</f>
        <v>3.9747570922399995E-8</v>
      </c>
      <c r="CO169" s="10">
        <f>3/24000000*OO[[#This Row],[149 (07JUL1985 12:00:00)-Water Temperature (C)]]*OO[[#This Row],[91]]</f>
        <v>3.8305777888399996E-8</v>
      </c>
      <c r="CP169" s="10">
        <f>3/24000000*OO[[#This Row],[150 (07JUL1985 15:00:00)-Water Temperature (C)]]*OO[[#This Row],[92]]</f>
        <v>3.8305777888399996E-8</v>
      </c>
      <c r="CQ169" s="10">
        <f>3/24000000*OO[[#This Row],[151 (07JUL1985 18:00:00)-Water Temperature (C)]]*OO[[#This Row],[93]]</f>
        <v>3.8305777888399996E-8</v>
      </c>
      <c r="CR169" s="10">
        <f>3/24000000*OO[[#This Row],[152 (07JUL1985 21:00:00)-Water Temperature (C)]]*OO[[#This Row],[94]]</f>
        <v>3.8305777888399996E-8</v>
      </c>
      <c r="CS169" s="10">
        <f>3/24000000*OO[[#This Row],[153 (08JUL1985 00:00:00)-Water Temperature (C)]]*OO[[#This Row],[95]]</f>
        <v>3.8305777888399996E-8</v>
      </c>
      <c r="CT169" s="10">
        <f>3/24000000*OO[[#This Row],[154 (08JUL1985 03:00:00)-Water Temperature (C)]]*OO[[#This Row],[96]]</f>
        <v>3.8305777888399996E-8</v>
      </c>
      <c r="CU169" s="10">
        <f>3/24000000*OO[[#This Row],[155 (08JUL1985 06:00:00)-Water Temperature (C)]]*OO[[#This Row],[97]]</f>
        <v>3.8305777888399996E-8</v>
      </c>
      <c r="CV169" s="10">
        <f>3/24000000*OO[[#This Row],[156 (08JUL1985 09:00:00)-Water Temperature (C)]]*OO[[#This Row],[98]]</f>
        <v>3.8305777888399996E-8</v>
      </c>
      <c r="CW169" s="10">
        <f>3/24000000*OO[[#This Row],[157 (08JUL1985 12:00:00)-Water Temperature (C)]]*OO[[#This Row],[99]]</f>
        <v>3.8305777888399996E-8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2.0262188885225117E-35</v>
      </c>
      <c r="I170" s="10">
        <f>3/24*OO[[#This Row],[65 (27JUN1985 00:00:00)-Water Temperature (C)]]*OO[[#This Row],[7]]/SUM(OO[7])</f>
        <v>1.5051378450929598E-23</v>
      </c>
      <c r="J170" s="10">
        <f>3/24*OO[[#This Row],[66 (27JUN1985 03:00:00)-Water Temperature (C)]]*OO[[#This Row],[8]]/SUM(OO[8])</f>
        <v>6.0460196153699495E-12</v>
      </c>
      <c r="K170" s="10">
        <f>3/24*OO[[#This Row],[67 (27JUN1985 06:00:00)-Water Temperature (C)]]*OO[[#This Row],[9]]/SUM(OO[9])</f>
        <v>5.7605828256028969E-7</v>
      </c>
      <c r="L170" s="10">
        <f>3/24*OO[[#This Row],[68 (27JUN1985 09:00:00)-Water Temperature (C)]]*OO[[#This Row],[10]]/SUM(OO[10])</f>
        <v>2.0242118425898314E-4</v>
      </c>
      <c r="M170" s="10">
        <f>3/24*OO[[#This Row],[69 (27JUN1985 12:00:00)-Water Temperature (C)]]*OO[[#This Row],[11]]/SUM(OO[11])</f>
        <v>6.7445592285779524E-3</v>
      </c>
      <c r="N170" s="10">
        <f>3/24*OO[[#This Row],[70 (27JUN1985 15:00:00)-Water Temperature (C)]]*OO[[#This Row],[12]]/SUM(OO[12])</f>
        <v>4.513346590640676E-2</v>
      </c>
      <c r="O170" s="10">
        <f>3/24*OO[[#This Row],[71 (27JUN1985 18:00:00)-Water Temperature (C)]]*OO[[#This Row],[13]]/SUM(OO[13])</f>
        <v>9.3038788110807819E-2</v>
      </c>
      <c r="P170" s="10">
        <f>3/24*OO[[#This Row],[72 (27JUN1985 21:00:00)-Water Temperature (C)]]*OO[[#This Row],[14]]/SUM(OO[14])</f>
        <v>7.6042433148381092E-2</v>
      </c>
      <c r="Q170" s="10">
        <f>3/24*OO[[#This Row],[73 (28JUN1985 00:00:00)-Water Temperature (C)]]*OO[[#This Row],[15]]/SUM(OO[15])</f>
        <v>2.9756903373268674E-2</v>
      </c>
      <c r="R170" s="10">
        <f>3/24*OO[[#This Row],[74 (28JUN1985 03:00:00)-Water Temperature (C)]]*OO[[#This Row],[16]]/SUM(OO[16])</f>
        <v>6.6308405667231257E-3</v>
      </c>
      <c r="S170" s="10">
        <f>3/24*OO[[#This Row],[75 (28JUN1985 06:00:00)-Water Temperature (C)]]*OO[[#This Row],[17]]/SUM(OO[17])</f>
        <v>9.8961908279641118E-4</v>
      </c>
      <c r="T170" s="10">
        <f>3/24*OO[[#This Row],[76 (28JUN1985 09:00:00)-Water Temperature (C)]]*OO[[#This Row],[18]]/SUM(OO[18])</f>
        <v>1.4818176663085425E-4</v>
      </c>
      <c r="U170" s="10">
        <f>3/24*OO[[#This Row],[77 (28JUN1985 12:00:00)-Water Temperature (C)]]*OO[[#This Row],[19]]/SUM(OO[19])</f>
        <v>5.5273339902865366E-5</v>
      </c>
      <c r="V170" s="10">
        <f>3/24000000*OO[[#This Row],[78 (28JUN1985 15:00:00)-Water Temperature (C)]]*OO[[#This Row],[20]]</f>
        <v>4.2266016385424997E-5</v>
      </c>
      <c r="W170" s="10">
        <f>3/24000000*OO[[#This Row],[79 (28JUN1985 18:00:00)-Water Temperature (C)]]*OO[[#This Row],[21]]</f>
        <v>3.9022029569999993E-5</v>
      </c>
      <c r="X170" s="10">
        <f>3/24000000*OO[[#This Row],[80 (28JUN1985 21:00:00)-Water Temperature (C)]]*OO[[#This Row],[22]]</f>
        <v>3.8866717177449999E-5</v>
      </c>
      <c r="Y170" s="10">
        <f>3/24000000*OO[[#This Row],[81 (29JUN1985 00:00:00)-Water Temperature (C)]]*OO[[#This Row],[23]]</f>
        <v>3.9594466564149993E-5</v>
      </c>
      <c r="Z170" s="10">
        <f>3/24000000*OO[[#This Row],[82 (29JUN1985 03:00:00)-Water Temperature (C)]]*OO[[#This Row],[24]]</f>
        <v>3.8669138484324999E-5</v>
      </c>
      <c r="AA170" s="10">
        <f>3/24000000*OO[[#This Row],[83 (29JUN1985 06:00:00)-Water Temperature (C)]]*OO[[#This Row],[25]]</f>
        <v>3.5499081737924995E-5</v>
      </c>
      <c r="AB170" s="10">
        <f>3/24000000*OO[[#This Row],[84 (29JUN1985 09:00:00)-Water Temperature (C)]]*OO[[#This Row],[26]]</f>
        <v>3.15862009116875E-5</v>
      </c>
      <c r="AC170" s="10">
        <f>3/24000000*OO[[#This Row],[85 (29JUN1985 12:00:00)-Water Temperature (C)]]*OO[[#This Row],[27]]</f>
        <v>2.8218509200549998E-5</v>
      </c>
      <c r="AD170" s="10">
        <f>3/24000000*OO[[#This Row],[86 (29JUN1985 15:00:00)-Water Temperature (C)]]*OO[[#This Row],[28]]</f>
        <v>2.5121478850999999E-5</v>
      </c>
      <c r="AE170" s="10">
        <f>3/24000000*OO[[#This Row],[88 (29JUN1985 21:00:00)-Water Temperature (C)]]*OO[[#This Row],[30]]</f>
        <v>1.9881951737026251E-5</v>
      </c>
      <c r="AF170" s="10">
        <f>3/24000000*OO[[#This Row],[88 (29JUN1985 21:00:00)-Water Temperature (C)]]*OO[[#This Row],[30]]</f>
        <v>1.9881951737026251E-5</v>
      </c>
      <c r="AG170" s="10">
        <f>3/24000000*OO[[#This Row],[89 (30JUN1985 00:00:00)-Water Temperature (C)]]*OO[[#This Row],[31]]</f>
        <v>1.7398648747027499E-5</v>
      </c>
      <c r="AH170" s="10">
        <f>3/24000000*OO[[#This Row],[90 (30JUN1985 03:00:00)-Water Temperature (C)]]*OO[[#This Row],[32]]</f>
        <v>1.5379439076266251E-5</v>
      </c>
      <c r="AI170" s="10">
        <f>3/24000000*OO[[#This Row],[91 (30JUN1985 06:00:00)-Water Temperature (C)]]*OO[[#This Row],[33]]</f>
        <v>1.3633073160683749E-5</v>
      </c>
      <c r="AJ170" s="10">
        <f>3/24000000*OO[[#This Row],[92 (30JUN1985 09:00:00)-Water Temperature (C)]]*OO[[#This Row],[34]]</f>
        <v>1.2371190569099998E-5</v>
      </c>
      <c r="AK170" s="10">
        <f>3/24000000*OO[[#This Row],[93 (30JUN1985 12:00:00)-Water Temperature (C)]]*OO[[#This Row],[35]]</f>
        <v>1.116325859634375E-5</v>
      </c>
      <c r="AL170" s="10">
        <f>3/24000000*OO[[#This Row],[94 (30JUN1985 15:00:00)-Water Temperature (C)]]*OO[[#This Row],[36]]</f>
        <v>9.9039787975699994E-6</v>
      </c>
      <c r="AM170" s="10">
        <f>3/24000000*OO[[#This Row],[95 (30JUN1985 18:00:00)-Water Temperature (C)]]*OO[[#This Row],[37]]</f>
        <v>8.9126251527999987E-6</v>
      </c>
      <c r="AN170" s="10">
        <f>3/24000000*OO[[#This Row],[96 (30JUN1985 21:00:00)-Water Temperature (C)]]*OO[[#This Row],[38]]</f>
        <v>7.9929883968074987E-6</v>
      </c>
      <c r="AO170" s="10">
        <f>3/24000000*OO[[#This Row],[97 (01JUL1985 00:00:00)-Water Temperature (C)]]*OO[[#This Row],[39]]</f>
        <v>6.9859286205975E-6</v>
      </c>
      <c r="AP170" s="10">
        <f>3/24000000*OO[[#This Row],[98 (01JUL1985 03:00:00)-Water Temperature (C)]]*OO[[#This Row],[40]]</f>
        <v>6.116271848077499E-6</v>
      </c>
      <c r="AQ170" s="10">
        <f>3/24000000*OO[[#This Row],[99 (01JUL1985 06:00:00)-Water Temperature (C)]]*OO[[#This Row],[41]]</f>
        <v>5.4102286982249991E-6</v>
      </c>
      <c r="AR170" s="10">
        <f>3/24000000*OO[[#This Row],[100 (01JUL1985 09:00:00)-Water Temperature (C)]]*OO[[#This Row],[42]]</f>
        <v>5.0027378154337504E-6</v>
      </c>
      <c r="AS170" s="10">
        <f>3/24000000*OO[[#This Row],[101 (01JUL1985 12:00:00)-Water Temperature (C)]]*OO[[#This Row],[43]]</f>
        <v>4.6286948076999996E-6</v>
      </c>
      <c r="AT170" s="10">
        <f>3/24000000*OO[[#This Row],[102 (01JUL1985 15:00:00)-Water Temperature (C)]]*OO[[#This Row],[44]]</f>
        <v>4.2557740035450003E-6</v>
      </c>
      <c r="AU170" s="10">
        <f>3/24000000*OO[[#This Row],[103 (01JUL1985 18:00:00)-Water Temperature (C)]]*OO[[#This Row],[45]]</f>
        <v>3.8595862964500004E-6</v>
      </c>
      <c r="AV170" s="10">
        <f>3/24000000*OO[[#This Row],[104 (01JUL1985 21:00:00)-Water Temperature (C)]]*OO[[#This Row],[46]]</f>
        <v>3.3826855436100001E-6</v>
      </c>
      <c r="AW170" s="10">
        <f>3/24000000*OO[[#This Row],[105 (02JUL1985 00:00:00)-Water Temperature (C)]]*OO[[#This Row],[47]]</f>
        <v>2.8931004387500002E-6</v>
      </c>
      <c r="AX170" s="10">
        <f>3/24000000*OO[[#This Row],[106 (02JUL1985 03:00:00)-Water Temperature (C)]]*OO[[#This Row],[48]]</f>
        <v>2.4833981971825E-6</v>
      </c>
      <c r="AY170" s="10">
        <f>3/24000000*OO[[#This Row],[107 (02JUL1985 06:00:00)-Water Temperature (C)]]*OO[[#This Row],[49]]</f>
        <v>2.1281011220262496E-6</v>
      </c>
      <c r="AZ170" s="10">
        <f>3/24000000*OO[[#This Row],[108 (02JUL1985 09:00:00)-Water Temperature (C)]]*OO[[#This Row],[50]]</f>
        <v>1.87380061643625E-6</v>
      </c>
      <c r="BA170" s="10">
        <f>3/24000000*OO[[#This Row],[109 (02JUL1985 12:00:00)-Water Temperature (C)]]*OO[[#This Row],[51]]</f>
        <v>1.6232794539341252E-6</v>
      </c>
      <c r="BB170" s="10">
        <f>3/24000000*OO[[#This Row],[110 (02JUL1985 15:00:00)-Water Temperature (C)]]*OO[[#This Row],[52]]</f>
        <v>1.3938353240131251E-6</v>
      </c>
      <c r="BC170" s="10">
        <f>3/24000000*OO[[#This Row],[111 (02JUL1985 18:00:00)-Water Temperature (C)]]*OO[[#This Row],[53]]</f>
        <v>1.1892811764913747E-6</v>
      </c>
      <c r="BD170" s="10">
        <f>3/24000000*OO[[#This Row],[112 (02JUL1985 21:00:00)-Water Temperature (C)]]*OO[[#This Row],[54]]</f>
        <v>1.0042366212449999E-6</v>
      </c>
      <c r="BE170" s="10">
        <f>3/24000000*OO[[#This Row],[113 (03JUL1985 00:00:00)-Water Temperature (C)]]*OO[[#This Row],[55]]</f>
        <v>8.4465697352400002E-7</v>
      </c>
      <c r="BF170" s="10">
        <f>3/24000000*OO[[#This Row],[114 (03JUL1985 03:00:00)-Water Temperature (C)]]*OO[[#This Row],[56]]</f>
        <v>7.2496504937999994E-7</v>
      </c>
      <c r="BG170" s="10">
        <f>3/24000000*OO[[#This Row],[115 (03JUL1985 06:00:00)-Water Temperature (C)]]*OO[[#This Row],[57]]</f>
        <v>6.2083725612824999E-7</v>
      </c>
      <c r="BH170" s="10">
        <f>3/24000000*OO[[#This Row],[116 (03JUL1985 09:00:00)-Water Temperature (C)]]*OO[[#This Row],[58]]</f>
        <v>5.3259143923437493E-7</v>
      </c>
      <c r="BI170" s="10">
        <f>3/24000000*OO[[#This Row],[117 (03JUL1985 12:00:00)-Water Temperature (C)]]*OO[[#This Row],[59]]</f>
        <v>4.2126144358124994E-7</v>
      </c>
      <c r="BJ170" s="10">
        <f>3/24000000*OO[[#This Row],[118 (03JUL1985 15:00:00)-Water Temperature (C)]]*OO[[#This Row],[60]]</f>
        <v>3.3178082566350002E-7</v>
      </c>
      <c r="BK170" s="10">
        <f>3/24000000*OO[[#This Row],[119 (03JUL1985 18:00:00)-Water Temperature (C)]]*OO[[#This Row],[61]]</f>
        <v>2.6046041415624995E-7</v>
      </c>
      <c r="BL170" s="10">
        <f>3/24000000*OO[[#This Row],[120 (03JUL1985 21:00:00)-Water Temperature (C)]]*OO[[#This Row],[62]]</f>
        <v>2.0637752010182498E-7</v>
      </c>
      <c r="BM170" s="10">
        <f>3/24000000*OO[[#This Row],[121 (04JUL1985 00:00:00)-Water Temperature (C)]]*OO[[#This Row],[63]]</f>
        <v>1.6753881382669999E-7</v>
      </c>
      <c r="BN170" s="10">
        <f>3/24000000*OO[[#This Row],[122 (04JUL1985 03:00:00)-Water Temperature (C)]]*OO[[#This Row],[64]]</f>
        <v>1.4245066491483749E-7</v>
      </c>
      <c r="BO170" s="10">
        <f>3/24000000*OO[[#This Row],[123 (04JUL1985 06:00:00)-Water Temperature (C)]]*OO[[#This Row],[65]]</f>
        <v>1.26755778517625E-7</v>
      </c>
      <c r="BP170" s="10">
        <f>3/24000000*OO[[#This Row],[124 (04JUL1985 09:00:00)-Water Temperature (C)]]*OO[[#This Row],[66]]</f>
        <v>1.1997477737400001E-7</v>
      </c>
      <c r="BQ170" s="10">
        <f>3/24000000*OO[[#This Row],[125 (04JUL1985 12:00:00)-Water Temperature (C)]]*OO[[#This Row],[67]]</f>
        <v>1.136223000666E-7</v>
      </c>
      <c r="BR170" s="10">
        <f>3/24000000*OO[[#This Row],[126 (04JUL1985 15:00:00)-Water Temperature (C)]]*OO[[#This Row],[68]]</f>
        <v>1.0695057931327499E-7</v>
      </c>
      <c r="BS170" s="10">
        <f>3/24000000*OO[[#This Row],[127 (04JUL1985 18:00:00)-Water Temperature (C)]]*OO[[#This Row],[69]]</f>
        <v>9.9688658404999993E-8</v>
      </c>
      <c r="BT170" s="10">
        <f>3/24000000*OO[[#This Row],[128 (04JUL1985 21:00:00)-Water Temperature (C)]]*OO[[#This Row],[70]]</f>
        <v>9.0430001938162496E-8</v>
      </c>
      <c r="BU170" s="10">
        <f>3/24000000*OO[[#This Row],[129 (05JUL1985 00:00:00)-Water Temperature (C)]]*OO[[#This Row],[71]]</f>
        <v>8.0600813689899989E-8</v>
      </c>
      <c r="BV170" s="10">
        <f>3/24000000*OO[[#This Row],[130 (05JUL1985 03:00:00)-Water Temperature (C)]]*OO[[#This Row],[72]]</f>
        <v>7.3042113349499995E-8</v>
      </c>
      <c r="BW170" s="10">
        <f>3/24000000*OO[[#This Row],[131 (05JUL1985 06:00:00)-Water Temperature (C)]]*OO[[#This Row],[73]]</f>
        <v>6.6502083521999994E-8</v>
      </c>
      <c r="BX170" s="10">
        <f>3/24000000*OO[[#This Row],[132 (05JUL1985 09:00:00)-Water Temperature (C)]]*OO[[#This Row],[74]]</f>
        <v>6.1126408351749991E-8</v>
      </c>
      <c r="BY170" s="10">
        <f>3/24000000*OO[[#This Row],[133 (05JUL1985 12:00:00)-Water Temperature (C)]]*OO[[#This Row],[75]]</f>
        <v>5.4464602185162505E-8</v>
      </c>
      <c r="BZ170" s="10">
        <f>3/24000000*OO[[#This Row],[134 (05JUL1985 15:00:00)-Water Temperature (C)]]*OO[[#This Row],[76]]</f>
        <v>4.7127860834512502E-8</v>
      </c>
      <c r="CA170" s="10">
        <f>3/24000000*OO[[#This Row],[135 (05JUL1985 18:00:00)-Water Temperature (C)]]*OO[[#This Row],[77]]</f>
        <v>4.1183020800249993E-8</v>
      </c>
      <c r="CB170" s="10">
        <f>3/24000000*OO[[#This Row],[136 (05JUL1985 21:00:00)-Water Temperature (C)]]*OO[[#This Row],[78]]</f>
        <v>3.6398417802562503E-8</v>
      </c>
      <c r="CC170" s="10">
        <f>3/24000000*OO[[#This Row],[137 (06JUL1985 00:00:00)-Water Temperature (C)]]*OO[[#This Row],[79]]</f>
        <v>3.32643864006E-8</v>
      </c>
      <c r="CD170" s="10">
        <f>3/24000000*OO[[#This Row],[138 (06JUL1985 03:00:00)-Water Temperature (C)]]*OO[[#This Row],[80]]</f>
        <v>3.1778825355937495E-8</v>
      </c>
      <c r="CE170" s="10">
        <f>3/24000000*OO[[#This Row],[139 (06JUL1985 06:00:00)-Water Temperature (C)]]*OO[[#This Row],[81]]</f>
        <v>3.2534030036562496E-8</v>
      </c>
      <c r="CF170" s="10">
        <f>3/24000000*OO[[#This Row],[140 (06JUL1985 09:00:00)-Water Temperature (C)]]*OO[[#This Row],[82]]</f>
        <v>3.6365032416212501E-8</v>
      </c>
      <c r="CG170" s="10">
        <f>3/24000000*OO[[#This Row],[141 (06JUL1985 12:00:00)-Water Temperature (C)]]*OO[[#This Row],[83]]</f>
        <v>4.1287126345387496E-8</v>
      </c>
      <c r="CH170" s="10">
        <f>3/24000000*OO[[#This Row],[142 (06JUL1985 15:00:00)-Water Temperature (C)]]*OO[[#This Row],[84]]</f>
        <v>4.5760595677199991E-8</v>
      </c>
      <c r="CI170" s="10">
        <f>3/24000000*OO[[#This Row],[143 (06JUL1985 18:00:00)-Water Temperature (C)]]*OO[[#This Row],[85]]</f>
        <v>4.8164707960087498E-8</v>
      </c>
      <c r="CJ170" s="10">
        <f>3/24000000*OO[[#This Row],[144 (06JUL1985 21:00:00)-Water Temperature (C)]]*OO[[#This Row],[86]]</f>
        <v>4.8000550904687498E-8</v>
      </c>
      <c r="CK170" s="10">
        <f>3/24000000*OO[[#This Row],[145 (07JUL1985 00:00:00)-Water Temperature (C)]]*OO[[#This Row],[87]]</f>
        <v>4.5234655532362504E-8</v>
      </c>
      <c r="CL170" s="10">
        <f>3/24000000*OO[[#This Row],[146 (07JUL1985 03:00:00)-Water Temperature (C)]]*OO[[#This Row],[88]]</f>
        <v>4.2353690678474996E-8</v>
      </c>
      <c r="CM170" s="10">
        <f>3/24000000*OO[[#This Row],[147 (07JUL1985 06:00:00)-Water Temperature (C)]]*OO[[#This Row],[89]]</f>
        <v>3.98141168604E-8</v>
      </c>
      <c r="CN170" s="10">
        <f>3/24000000*OO[[#This Row],[148 (07JUL1985 09:00:00)-Water Temperature (C)]]*OO[[#This Row],[90]]</f>
        <v>3.8260436612699998E-8</v>
      </c>
      <c r="CO170" s="10">
        <f>3/24000000*OO[[#This Row],[149 (07JUL1985 12:00:00)-Water Temperature (C)]]*OO[[#This Row],[91]]</f>
        <v>3.6936585438187493E-8</v>
      </c>
      <c r="CP170" s="10">
        <f>3/24000000*OO[[#This Row],[150 (07JUL1985 15:00:00)-Water Temperature (C)]]*OO[[#This Row],[92]]</f>
        <v>3.6936585438187493E-8</v>
      </c>
      <c r="CQ170" s="10">
        <f>3/24000000*OO[[#This Row],[151 (07JUL1985 18:00:00)-Water Temperature (C)]]*OO[[#This Row],[93]]</f>
        <v>3.6936585438187493E-8</v>
      </c>
      <c r="CR170" s="10">
        <f>3/24000000*OO[[#This Row],[152 (07JUL1985 21:00:00)-Water Temperature (C)]]*OO[[#This Row],[94]]</f>
        <v>3.6936585438187493E-8</v>
      </c>
      <c r="CS170" s="10">
        <f>3/24000000*OO[[#This Row],[153 (08JUL1985 00:00:00)-Water Temperature (C)]]*OO[[#This Row],[95]]</f>
        <v>3.6936585438187493E-8</v>
      </c>
      <c r="CT170" s="10">
        <f>3/24000000*OO[[#This Row],[154 (08JUL1985 03:00:00)-Water Temperature (C)]]*OO[[#This Row],[96]]</f>
        <v>3.6936585438187493E-8</v>
      </c>
      <c r="CU170" s="10">
        <f>3/24000000*OO[[#This Row],[155 (08JUL1985 06:00:00)-Water Temperature (C)]]*OO[[#This Row],[97]]</f>
        <v>3.6936585438187493E-8</v>
      </c>
      <c r="CV170" s="10">
        <f>3/24000000*OO[[#This Row],[156 (08JUL1985 09:00:00)-Water Temperature (C)]]*OO[[#This Row],[98]]</f>
        <v>3.6936585438187493E-8</v>
      </c>
      <c r="CW170" s="10">
        <f>3/24000000*OO[[#This Row],[157 (08JUL1985 12:00:00)-Water Temperature (C)]]*OO[[#This Row],[99]]</f>
        <v>3.6936585438187493E-8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4.0770499859623319E-36</v>
      </c>
      <c r="I171" s="10">
        <f>3/24*OO[[#This Row],[65 (27JUN1985 00:00:00)-Water Temperature (C)]]*OO[[#This Row],[7]]/SUM(OO[7])</f>
        <v>2.8883091557926444E-24</v>
      </c>
      <c r="J171" s="10">
        <f>3/24*OO[[#This Row],[66 (27JUN1985 03:00:00)-Water Temperature (C)]]*OO[[#This Row],[8]]/SUM(OO[8])</f>
        <v>1.2550446557769328E-12</v>
      </c>
      <c r="K171" s="10">
        <f>3/24*OO[[#This Row],[67 (27JUN1985 06:00:00)-Water Temperature (C)]]*OO[[#This Row],[9]]/SUM(OO[9])</f>
        <v>3.3020734028406603E-7</v>
      </c>
      <c r="L171" s="10">
        <f>3/24*OO[[#This Row],[68 (27JUN1985 09:00:00)-Water Temperature (C)]]*OO[[#This Row],[10]]/SUM(OO[10])</f>
        <v>1.4756193402248481E-4</v>
      </c>
      <c r="M171" s="10">
        <f>3/24*OO[[#This Row],[69 (27JUN1985 12:00:00)-Water Temperature (C)]]*OO[[#This Row],[11]]/SUM(OO[11])</f>
        <v>5.7850425832489715E-3</v>
      </c>
      <c r="N171" s="10">
        <f>3/24*OO[[#This Row],[70 (27JUN1985 15:00:00)-Water Temperature (C)]]*OO[[#This Row],[12]]/SUM(OO[12])</f>
        <v>4.3968325888303884E-2</v>
      </c>
      <c r="O171" s="10">
        <f>3/24*OO[[#This Row],[71 (27JUN1985 18:00:00)-Water Temperature (C)]]*OO[[#This Row],[13]]/SUM(OO[13])</f>
        <v>0.10040256495430518</v>
      </c>
      <c r="P171" s="10">
        <f>3/24*OO[[#This Row],[72 (27JUN1985 21:00:00)-Water Temperature (C)]]*OO[[#This Row],[14]]/SUM(OO[14])</f>
        <v>8.9420616354944693E-2</v>
      </c>
      <c r="Q171" s="10">
        <f>3/24*OO[[#This Row],[73 (28JUN1985 00:00:00)-Water Temperature (C)]]*OO[[#This Row],[15]]/SUM(OO[15])</f>
        <v>3.7652279144213513E-2</v>
      </c>
      <c r="R171" s="10">
        <f>3/24*OO[[#This Row],[74 (28JUN1985 03:00:00)-Water Temperature (C)]]*OO[[#This Row],[16]]/SUM(OO[16])</f>
        <v>8.9035082069961208E-3</v>
      </c>
      <c r="S171" s="10">
        <f>3/24*OO[[#This Row],[75 (28JUN1985 06:00:00)-Water Temperature (C)]]*OO[[#This Row],[17]]/SUM(OO[17])</f>
        <v>1.3811763435151217E-3</v>
      </c>
      <c r="T171" s="10">
        <f>3/24*OO[[#This Row],[76 (28JUN1985 09:00:00)-Water Temperature (C)]]*OO[[#This Row],[18]]/SUM(OO[18])</f>
        <v>1.9917650146773037E-4</v>
      </c>
      <c r="U171" s="10">
        <f>3/24*OO[[#This Row],[77 (28JUN1985 12:00:00)-Water Temperature (C)]]*OO[[#This Row],[19]]/SUM(OO[19])</f>
        <v>6.5288113135588939E-5</v>
      </c>
      <c r="V171" s="10">
        <f>3/24000000*OO[[#This Row],[78 (28JUN1985 15:00:00)-Water Temperature (C)]]*OO[[#This Row],[20]]</f>
        <v>4.7858440918575002E-5</v>
      </c>
      <c r="W171" s="10">
        <f>3/24000000*OO[[#This Row],[79 (28JUN1985 18:00:00)-Water Temperature (C)]]*OO[[#This Row],[21]]</f>
        <v>4.3571573781400004E-5</v>
      </c>
      <c r="X171" s="10">
        <f>3/24000000*OO[[#This Row],[80 (28JUN1985 21:00:00)-Water Temperature (C)]]*OO[[#This Row],[22]]</f>
        <v>4.309149473265E-5</v>
      </c>
      <c r="Y171" s="10">
        <f>3/24000000*OO[[#This Row],[81 (29JUN1985 00:00:00)-Water Temperature (C)]]*OO[[#This Row],[23]]</f>
        <v>4.3923746817375004E-5</v>
      </c>
      <c r="Z171" s="10">
        <f>3/24000000*OO[[#This Row],[82 (29JUN1985 03:00:00)-Water Temperature (C)]]*OO[[#This Row],[24]]</f>
        <v>4.3129236728399992E-5</v>
      </c>
      <c r="AA171" s="10">
        <f>3/24000000*OO[[#This Row],[83 (29JUN1985 06:00:00)-Water Temperature (C)]]*OO[[#This Row],[25]]</f>
        <v>3.9781547036725004E-5</v>
      </c>
      <c r="AB171" s="10">
        <f>3/24000000*OO[[#This Row],[84 (29JUN1985 09:00:00)-Water Temperature (C)]]*OO[[#This Row],[26]]</f>
        <v>3.5440772101175E-5</v>
      </c>
      <c r="AC171" s="10">
        <f>3/24000000*OO[[#This Row],[85 (29JUN1985 12:00:00)-Water Temperature (C)]]*OO[[#This Row],[27]]</f>
        <v>3.1629295777524995E-5</v>
      </c>
      <c r="AD171" s="10">
        <f>3/24000000*OO[[#This Row],[86 (29JUN1985 15:00:00)-Water Temperature (C)]]*OO[[#This Row],[28]]</f>
        <v>2.8114640452924996E-5</v>
      </c>
      <c r="AE171" s="10">
        <f>3/24000000*OO[[#This Row],[88 (29JUN1985 21:00:00)-Water Temperature (C)]]*OO[[#This Row],[30]]</f>
        <v>2.2081996662850002E-5</v>
      </c>
      <c r="AF171" s="10">
        <f>3/24000000*OO[[#This Row],[88 (29JUN1985 21:00:00)-Water Temperature (C)]]*OO[[#This Row],[30]]</f>
        <v>2.2081996662850002E-5</v>
      </c>
      <c r="AG171" s="10">
        <f>3/24000000*OO[[#This Row],[89 (30JUN1985 00:00:00)-Water Temperature (C)]]*OO[[#This Row],[31]]</f>
        <v>1.9265987263623747E-5</v>
      </c>
      <c r="AH171" s="10">
        <f>3/24000000*OO[[#This Row],[90 (30JUN1985 03:00:00)-Water Temperature (C)]]*OO[[#This Row],[32]]</f>
        <v>1.6970192952019998E-5</v>
      </c>
      <c r="AI171" s="10">
        <f>3/24000000*OO[[#This Row],[91 (30JUN1985 06:00:00)-Water Temperature (C)]]*OO[[#This Row],[33]]</f>
        <v>1.501197082385E-5</v>
      </c>
      <c r="AJ171" s="10">
        <f>3/24000000*OO[[#This Row],[92 (30JUN1985 09:00:00)-Water Temperature (C)]]*OO[[#This Row],[34]]</f>
        <v>1.3607374550931249E-5</v>
      </c>
      <c r="AK171" s="10">
        <f>3/24000000*OO[[#This Row],[93 (30JUN1985 12:00:00)-Water Temperature (C)]]*OO[[#This Row],[35]]</f>
        <v>1.2259838943239998E-5</v>
      </c>
      <c r="AL171" s="10">
        <f>3/24000000*OO[[#This Row],[94 (30JUN1985 15:00:00)-Water Temperature (C)]]*OO[[#This Row],[36]]</f>
        <v>1.0850219997137497E-5</v>
      </c>
      <c r="AM171" s="10">
        <f>3/24000000*OO[[#This Row],[95 (30JUN1985 18:00:00)-Water Temperature (C)]]*OO[[#This Row],[37]]</f>
        <v>9.7191436072499977E-6</v>
      </c>
      <c r="AN171" s="10">
        <f>3/24000000*OO[[#This Row],[96 (30JUN1985 21:00:00)-Water Temperature (C)]]*OO[[#This Row],[38]]</f>
        <v>8.6674837774124986E-6</v>
      </c>
      <c r="AO171" s="10">
        <f>3/24000000*OO[[#This Row],[97 (01JUL1985 00:00:00)-Water Temperature (C)]]*OO[[#This Row],[39]]</f>
        <v>7.5535794772874999E-6</v>
      </c>
      <c r="AP171" s="10">
        <f>3/24000000*OO[[#This Row],[98 (01JUL1985 03:00:00)-Water Temperature (C)]]*OO[[#This Row],[40]]</f>
        <v>6.5925553077862498E-6</v>
      </c>
      <c r="AQ171" s="10">
        <f>3/24000000*OO[[#This Row],[99 (01JUL1985 06:00:00)-Water Temperature (C)]]*OO[[#This Row],[41]]</f>
        <v>5.8174144518874987E-6</v>
      </c>
      <c r="AR171" s="10">
        <f>3/24000000*OO[[#This Row],[100 (01JUL1985 09:00:00)-Water Temperature (C)]]*OO[[#This Row],[42]]</f>
        <v>5.3679368856849995E-6</v>
      </c>
      <c r="AS171" s="10">
        <f>3/24000000*OO[[#This Row],[101 (01JUL1985 12:00:00)-Water Temperature (C)]]*OO[[#This Row],[43]]</f>
        <v>4.9553132734274992E-6</v>
      </c>
      <c r="AT171" s="10">
        <f>3/24000000*OO[[#This Row],[102 (01JUL1985 15:00:00)-Water Temperature (C)]]*OO[[#This Row],[44]]</f>
        <v>4.5419167964249997E-6</v>
      </c>
      <c r="AU171" s="10">
        <f>3/24000000*OO[[#This Row],[103 (01JUL1985 18:00:00)-Water Temperature (C)]]*OO[[#This Row],[45]]</f>
        <v>4.1037662825400003E-6</v>
      </c>
      <c r="AV171" s="10">
        <f>3/24000000*OO[[#This Row],[104 (01JUL1985 21:00:00)-Water Temperature (C)]]*OO[[#This Row],[46]]</f>
        <v>3.5773350490874994E-6</v>
      </c>
      <c r="AW171" s="10">
        <f>3/24000000*OO[[#This Row],[105 (02JUL1985 00:00:00)-Water Temperature (C)]]*OO[[#This Row],[47]]</f>
        <v>3.0486370287412499E-6</v>
      </c>
      <c r="AX171" s="10">
        <f>3/24000000*OO[[#This Row],[106 (02JUL1985 03:00:00)-Water Temperature (C)]]*OO[[#This Row],[48]]</f>
        <v>2.6160772497000005E-6</v>
      </c>
      <c r="AY171" s="10">
        <f>3/24000000*OO[[#This Row],[107 (02JUL1985 06:00:00)-Water Temperature (C)]]*OO[[#This Row],[49]]</f>
        <v>2.2467834416924996E-6</v>
      </c>
      <c r="AZ171" s="10">
        <f>3/24000000*OO[[#This Row],[108 (02JUL1985 09:00:00)-Water Temperature (C)]]*OO[[#This Row],[50]]</f>
        <v>1.9834965485789999E-6</v>
      </c>
      <c r="BA171" s="10">
        <f>3/24000000*OO[[#This Row],[109 (02JUL1985 12:00:00)-Water Temperature (C)]]*OO[[#This Row],[51]]</f>
        <v>1.722684567695625E-6</v>
      </c>
      <c r="BB171" s="10">
        <f>3/24000000*OO[[#This Row],[110 (02JUL1985 15:00:00)-Water Temperature (C)]]*OO[[#This Row],[52]]</f>
        <v>1.4782466744365E-6</v>
      </c>
      <c r="BC171" s="10">
        <f>3/24000000*OO[[#This Row],[111 (02JUL1985 18:00:00)-Water Temperature (C)]]*OO[[#This Row],[53]]</f>
        <v>1.258620299755875E-6</v>
      </c>
      <c r="BD171" s="10">
        <f>3/24000000*OO[[#This Row],[112 (02JUL1985 21:00:00)-Water Temperature (C)]]*OO[[#This Row],[54]]</f>
        <v>1.0591282419918752E-6</v>
      </c>
      <c r="BE171" s="10">
        <f>3/24000000*OO[[#This Row],[113 (03JUL1985 00:00:00)-Water Temperature (C)]]*OO[[#This Row],[55]]</f>
        <v>8.8804890313125004E-7</v>
      </c>
      <c r="BF171" s="10">
        <f>3/24000000*OO[[#This Row],[114 (03JUL1985 03:00:00)-Water Temperature (C)]]*OO[[#This Row],[56]]</f>
        <v>7.6094341576249984E-7</v>
      </c>
      <c r="BG171" s="10">
        <f>3/24000000*OO[[#This Row],[115 (03JUL1985 06:00:00)-Water Temperature (C)]]*OO[[#This Row],[57]]</f>
        <v>6.5313716660549999E-7</v>
      </c>
      <c r="BH171" s="10">
        <f>3/24000000*OO[[#This Row],[116 (03JUL1985 09:00:00)-Water Temperature (C)]]*OO[[#This Row],[58]]</f>
        <v>5.6284919275599996E-7</v>
      </c>
      <c r="BI171" s="10">
        <f>3/24000000*OO[[#This Row],[117 (03JUL1985 12:00:00)-Water Temperature (C)]]*OO[[#This Row],[59]]</f>
        <v>4.4809873172025001E-7</v>
      </c>
      <c r="BJ171" s="10">
        <f>3/24000000*OO[[#This Row],[118 (03JUL1985 15:00:00)-Water Temperature (C)]]*OO[[#This Row],[60]]</f>
        <v>3.5340864247424992E-7</v>
      </c>
      <c r="BK171" s="10">
        <f>3/24000000*OO[[#This Row],[119 (03JUL1985 18:00:00)-Water Temperature (C)]]*OO[[#This Row],[61]]</f>
        <v>2.7705972913649999E-7</v>
      </c>
      <c r="BL171" s="10">
        <f>3/24000000*OO[[#This Row],[120 (03JUL1985 21:00:00)-Water Temperature (C)]]*OO[[#This Row],[62]]</f>
        <v>2.1845658948280002E-7</v>
      </c>
      <c r="BM171" s="10">
        <f>3/24000000*OO[[#This Row],[121 (04JUL1985 00:00:00)-Water Temperature (C)]]*OO[[#This Row],[63]]</f>
        <v>1.764008802313125E-7</v>
      </c>
      <c r="BN171" s="10">
        <f>3/24000000*OO[[#This Row],[122 (04JUL1985 03:00:00)-Water Temperature (C)]]*OO[[#This Row],[64]]</f>
        <v>1.4922986326849997E-7</v>
      </c>
      <c r="BO171" s="10">
        <f>3/24000000*OO[[#This Row],[123 (04JUL1985 06:00:00)-Water Temperature (C)]]*OO[[#This Row],[65]]</f>
        <v>1.3250453069025E-7</v>
      </c>
      <c r="BP171" s="10">
        <f>3/24000000*OO[[#This Row],[124 (04JUL1985 09:00:00)-Water Temperature (C)]]*OO[[#This Row],[66]]</f>
        <v>1.2541258271681249E-7</v>
      </c>
      <c r="BQ171" s="10">
        <f>3/24000000*OO[[#This Row],[125 (04JUL1985 12:00:00)-Water Temperature (C)]]*OO[[#This Row],[67]]</f>
        <v>1.1897456451899998E-7</v>
      </c>
      <c r="BR171" s="10">
        <f>3/24000000*OO[[#This Row],[126 (04JUL1985 15:00:00)-Water Temperature (C)]]*OO[[#This Row],[68]]</f>
        <v>1.1204482122242501E-7</v>
      </c>
      <c r="BS171" s="10">
        <f>3/24000000*OO[[#This Row],[127 (04JUL1985 18:00:00)-Water Temperature (C)]]*OO[[#This Row],[69]]</f>
        <v>1.0442577766849998E-7</v>
      </c>
      <c r="BT171" s="10">
        <f>3/24000000*OO[[#This Row],[128 (04JUL1985 21:00:00)-Water Temperature (C)]]*OO[[#This Row],[70]]</f>
        <v>9.4641695886749991E-8</v>
      </c>
      <c r="BU171" s="10">
        <f>3/24000000*OO[[#This Row],[129 (05JUL1985 00:00:00)-Water Temperature (C)]]*OO[[#This Row],[71]]</f>
        <v>8.4222643782549985E-8</v>
      </c>
      <c r="BV171" s="10">
        <f>3/24000000*OO[[#This Row],[130 (05JUL1985 03:00:00)-Water Temperature (C)]]*OO[[#This Row],[72]]</f>
        <v>7.6231845122824989E-8</v>
      </c>
      <c r="BW171" s="10">
        <f>3/24000000*OO[[#This Row],[131 (05JUL1985 06:00:00)-Water Temperature (C)]]*OO[[#This Row],[73]]</f>
        <v>6.9504274505849995E-8</v>
      </c>
      <c r="BX171" s="10">
        <f>3/24000000*OO[[#This Row],[132 (05JUL1985 09:00:00)-Water Temperature (C)]]*OO[[#This Row],[74]]</f>
        <v>6.4115104864699999E-8</v>
      </c>
      <c r="BY171" s="10">
        <f>3/24000000*OO[[#This Row],[133 (05JUL1985 12:00:00)-Water Temperature (C)]]*OO[[#This Row],[75]]</f>
        <v>5.7349911276074999E-8</v>
      </c>
      <c r="BZ171" s="10">
        <f>3/24000000*OO[[#This Row],[134 (05JUL1985 15:00:00)-Water Temperature (C)]]*OO[[#This Row],[76]]</f>
        <v>4.9678334777199995E-8</v>
      </c>
      <c r="CA171" s="10">
        <f>3/24000000*OO[[#This Row],[135 (05JUL1985 18:00:00)-Water Temperature (C)]]*OO[[#This Row],[77]]</f>
        <v>4.3310524476037503E-8</v>
      </c>
      <c r="CB171" s="10">
        <f>3/24000000*OO[[#This Row],[136 (05JUL1985 21:00:00)-Water Temperature (C)]]*OO[[#This Row],[78]]</f>
        <v>3.8126561971874999E-8</v>
      </c>
      <c r="CC171" s="10">
        <f>3/24000000*OO[[#This Row],[137 (06JUL1985 00:00:00)-Water Temperature (C)]]*OO[[#This Row],[79]]</f>
        <v>3.4682725471900003E-8</v>
      </c>
      <c r="CD171" s="10">
        <f>3/24000000*OO[[#This Row],[138 (06JUL1985 03:00:00)-Water Temperature (C)]]*OO[[#This Row],[80]]</f>
        <v>3.2942482498175003E-8</v>
      </c>
      <c r="CE171" s="10">
        <f>3/24000000*OO[[#This Row],[139 (06JUL1985 06:00:00)-Water Temperature (C)]]*OO[[#This Row],[81]]</f>
        <v>3.3519963720600002E-8</v>
      </c>
      <c r="CF171" s="10">
        <f>3/24000000*OO[[#This Row],[140 (06JUL1985 09:00:00)-Water Temperature (C)]]*OO[[#This Row],[82]]</f>
        <v>3.7331123444724995E-8</v>
      </c>
      <c r="CG171" s="10">
        <f>3/24000000*OO[[#This Row],[141 (06JUL1985 12:00:00)-Water Temperature (C)]]*OO[[#This Row],[83]]</f>
        <v>4.2458147670024997E-8</v>
      </c>
      <c r="CH171" s="10">
        <f>3/24000000*OO[[#This Row],[142 (06JUL1985 15:00:00)-Water Temperature (C)]]*OO[[#This Row],[84]]</f>
        <v>4.72390762180875E-8</v>
      </c>
      <c r="CI171" s="10">
        <f>3/24000000*OO[[#This Row],[143 (06JUL1985 18:00:00)-Water Temperature (C)]]*OO[[#This Row],[85]]</f>
        <v>4.9924876259999998E-8</v>
      </c>
      <c r="CJ171" s="10">
        <f>3/24000000*OO[[#This Row],[144 (06JUL1985 21:00:00)-Water Temperature (C)]]*OO[[#This Row],[86]]</f>
        <v>4.9888696043499999E-8</v>
      </c>
      <c r="CK171" s="10">
        <f>3/24000000*OO[[#This Row],[145 (07JUL1985 00:00:00)-Water Temperature (C)]]*OO[[#This Row],[87]]</f>
        <v>4.70997859093125E-8</v>
      </c>
      <c r="CL171" s="10">
        <f>3/24000000*OO[[#This Row],[146 (07JUL1985 03:00:00)-Water Temperature (C)]]*OO[[#This Row],[88]]</f>
        <v>4.4096074408874997E-8</v>
      </c>
      <c r="CM171" s="10">
        <f>3/24000000*OO[[#This Row],[147 (07JUL1985 06:00:00)-Water Temperature (C)]]*OO[[#This Row],[89]]</f>
        <v>4.1460364497824992E-8</v>
      </c>
      <c r="CN171" s="10">
        <f>3/24000000*OO[[#This Row],[148 (07JUL1985 09:00:00)-Water Temperature (C)]]*OO[[#This Row],[90]]</f>
        <v>3.9879148880362493E-8</v>
      </c>
      <c r="CO171" s="10">
        <f>3/24000000*OO[[#This Row],[149 (07JUL1985 12:00:00)-Water Temperature (C)]]*OO[[#This Row],[91]]</f>
        <v>3.8564950688249996E-8</v>
      </c>
      <c r="CP171" s="10">
        <f>3/24000000*OO[[#This Row],[150 (07JUL1985 15:00:00)-Water Temperature (C)]]*OO[[#This Row],[92]]</f>
        <v>3.8564950688249996E-8</v>
      </c>
      <c r="CQ171" s="10">
        <f>3/24000000*OO[[#This Row],[151 (07JUL1985 18:00:00)-Water Temperature (C)]]*OO[[#This Row],[93]]</f>
        <v>3.8564950688249996E-8</v>
      </c>
      <c r="CR171" s="10">
        <f>3/24000000*OO[[#This Row],[152 (07JUL1985 21:00:00)-Water Temperature (C)]]*OO[[#This Row],[94]]</f>
        <v>3.8564950688249996E-8</v>
      </c>
      <c r="CS171" s="10">
        <f>3/24000000*OO[[#This Row],[153 (08JUL1985 00:00:00)-Water Temperature (C)]]*OO[[#This Row],[95]]</f>
        <v>3.8564950688249996E-8</v>
      </c>
      <c r="CT171" s="10">
        <f>3/24000000*OO[[#This Row],[154 (08JUL1985 03:00:00)-Water Temperature (C)]]*OO[[#This Row],[96]]</f>
        <v>3.8564950688249996E-8</v>
      </c>
      <c r="CU171" s="10">
        <f>3/24000000*OO[[#This Row],[155 (08JUL1985 06:00:00)-Water Temperature (C)]]*OO[[#This Row],[97]]</f>
        <v>3.8564950688249996E-8</v>
      </c>
      <c r="CV171" s="10">
        <f>3/24000000*OO[[#This Row],[156 (08JUL1985 09:00:00)-Water Temperature (C)]]*OO[[#This Row],[98]]</f>
        <v>3.8564950688249996E-8</v>
      </c>
      <c r="CW171" s="10">
        <f>3/24000000*OO[[#This Row],[157 (08JUL1985 12:00:00)-Water Temperature (C)]]*OO[[#This Row],[99]]</f>
        <v>3.8564950688249996E-8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5.2439669082082431E-37</v>
      </c>
      <c r="I172" s="10">
        <f>3/24*OO[[#This Row],[65 (27JUN1985 00:00:00)-Water Temperature (C)]]*OO[[#This Row],[7]]/SUM(OO[7])</f>
        <v>3.4341267678943304E-25</v>
      </c>
      <c r="J172" s="10">
        <f>3/24*OO[[#This Row],[66 (27JUN1985 03:00:00)-Water Temperature (C)]]*OO[[#This Row],[8]]/SUM(OO[8])</f>
        <v>1.6324378346793558E-13</v>
      </c>
      <c r="K172" s="10">
        <f>3/24*OO[[#This Row],[67 (27JUN1985 06:00:00)-Water Temperature (C)]]*OO[[#This Row],[9]]/SUM(OO[9])</f>
        <v>1.4207819284023079E-7</v>
      </c>
      <c r="L172" s="10">
        <f>3/24*OO[[#This Row],[68 (27JUN1985 09:00:00)-Water Temperature (C)]]*OO[[#This Row],[10]]/SUM(OO[10])</f>
        <v>7.9827532824591516E-5</v>
      </c>
      <c r="M172" s="10">
        <f>3/24*OO[[#This Row],[69 (27JUN1985 12:00:00)-Water Temperature (C)]]*OO[[#This Row],[11]]/SUM(OO[11])</f>
        <v>3.6203101145443682E-3</v>
      </c>
      <c r="N172" s="10">
        <f>3/24*OO[[#This Row],[70 (27JUN1985 15:00:00)-Water Temperature (C)]]*OO[[#This Row],[12]]/SUM(OO[12])</f>
        <v>3.0702736083362322E-2</v>
      </c>
      <c r="O172" s="10">
        <f>3/24*OO[[#This Row],[71 (27JUN1985 18:00:00)-Water Temperature (C)]]*OO[[#This Row],[13]]/SUM(OO[13])</f>
        <v>7.6356221118214787E-2</v>
      </c>
      <c r="P172" s="10">
        <f>3/24*OO[[#This Row],[72 (27JUN1985 21:00:00)-Water Temperature (C)]]*OO[[#This Row],[14]]/SUM(OO[14])</f>
        <v>7.2888710398249387E-2</v>
      </c>
      <c r="Q172" s="10">
        <f>3/24*OO[[#This Row],[73 (28JUN1985 00:00:00)-Water Temperature (C)]]*OO[[#This Row],[15]]/SUM(OO[15])</f>
        <v>3.2522419766669308E-2</v>
      </c>
      <c r="R172" s="10">
        <f>3/24*OO[[#This Row],[74 (28JUN1985 03:00:00)-Water Temperature (C)]]*OO[[#This Row],[16]]/SUM(OO[16])</f>
        <v>8.0544460058886054E-3</v>
      </c>
      <c r="S172" s="10">
        <f>3/24*OO[[#This Row],[75 (28JUN1985 06:00:00)-Water Temperature (C)]]*OO[[#This Row],[17]]/SUM(OO[17])</f>
        <v>1.2918580475282269E-3</v>
      </c>
      <c r="T172" s="10">
        <f>3/24*OO[[#This Row],[76 (28JUN1985 09:00:00)-Water Temperature (C)]]*OO[[#This Row],[18]]/SUM(OO[18])</f>
        <v>1.8301834973173865E-4</v>
      </c>
      <c r="U172" s="10">
        <f>3/24*OO[[#This Row],[77 (28JUN1985 12:00:00)-Water Temperature (C)]]*OO[[#This Row],[19]]/SUM(OO[19])</f>
        <v>5.4494276770617218E-5</v>
      </c>
      <c r="V172" s="10">
        <f>3/24000000*OO[[#This Row],[78 (28JUN1985 15:00:00)-Water Temperature (C)]]*OO[[#This Row],[20]]</f>
        <v>3.8639777351175001E-5</v>
      </c>
      <c r="W172" s="10">
        <f>3/24000000*OO[[#This Row],[79 (28JUN1985 18:00:00)-Water Temperature (C)]]*OO[[#This Row],[21]]</f>
        <v>3.4961509609037498E-5</v>
      </c>
      <c r="X172" s="10">
        <f>3/24000000*OO[[#This Row],[80 (28JUN1985 21:00:00)-Water Temperature (C)]]*OO[[#This Row],[22]]</f>
        <v>3.4502784596699997E-5</v>
      </c>
      <c r="Y172" s="10">
        <f>3/24000000*OO[[#This Row],[81 (29JUN1985 00:00:00)-Water Temperature (C)]]*OO[[#This Row],[23]]</f>
        <v>3.5302275968824997E-5</v>
      </c>
      <c r="Z172" s="10">
        <f>3/24000000*OO[[#This Row],[82 (29JUN1985 03:00:00)-Water Temperature (C)]]*OO[[#This Row],[24]]</f>
        <v>3.4941683911049995E-5</v>
      </c>
      <c r="AA172" s="10">
        <f>3/24000000*OO[[#This Row],[83 (29JUN1985 06:00:00)-Water Temperature (C)]]*OO[[#This Row],[25]]</f>
        <v>3.2478106669750001E-5</v>
      </c>
      <c r="AB172" s="10">
        <f>3/24000000*OO[[#This Row],[84 (29JUN1985 09:00:00)-Water Temperature (C)]]*OO[[#This Row],[26]]</f>
        <v>2.8994317522575003E-5</v>
      </c>
      <c r="AC172" s="10">
        <f>3/24000000*OO[[#This Row],[85 (29JUN1985 12:00:00)-Water Temperature (C)]]*OO[[#This Row],[27]]</f>
        <v>2.5887104456174997E-5</v>
      </c>
      <c r="AD172" s="10">
        <f>3/24000000*OO[[#This Row],[86 (29JUN1985 15:00:00)-Water Temperature (C)]]*OO[[#This Row],[28]]</f>
        <v>2.3002243082899998E-5</v>
      </c>
      <c r="AE172" s="10">
        <f>3/24000000*OO[[#This Row],[88 (29JUN1985 21:00:00)-Water Temperature (C)]]*OO[[#This Row],[30]]</f>
        <v>1.7983981389392498E-5</v>
      </c>
      <c r="AF172" s="10">
        <f>3/24000000*OO[[#This Row],[88 (29JUN1985 21:00:00)-Water Temperature (C)]]*OO[[#This Row],[30]]</f>
        <v>1.7983981389392498E-5</v>
      </c>
      <c r="AG172" s="10">
        <f>3/24000000*OO[[#This Row],[89 (30JUN1985 00:00:00)-Water Temperature (C)]]*OO[[#This Row],[31]]</f>
        <v>1.56667135447425E-5</v>
      </c>
      <c r="AH172" s="10">
        <f>3/24000000*OO[[#This Row],[90 (30JUN1985 03:00:00)-Water Temperature (C)]]*OO[[#This Row],[32]]</f>
        <v>1.3771666324499998E-5</v>
      </c>
      <c r="AI172" s="10">
        <f>3/24000000*OO[[#This Row],[91 (30JUN1985 06:00:00)-Water Temperature (C)]]*OO[[#This Row],[33]]</f>
        <v>1.217202713210625E-5</v>
      </c>
      <c r="AJ172" s="10">
        <f>3/24000000*OO[[#This Row],[92 (30JUN1985 09:00:00)-Water Temperature (C)]]*OO[[#This Row],[34]]</f>
        <v>1.1037585440309999E-5</v>
      </c>
      <c r="AK172" s="10">
        <f>3/24000000*OO[[#This Row],[93 (30JUN1985 12:00:00)-Water Temperature (C)]]*OO[[#This Row],[35]]</f>
        <v>9.9383005230162491E-6</v>
      </c>
      <c r="AL172" s="10">
        <f>3/24000000*OO[[#This Row],[94 (30JUN1985 15:00:00)-Water Temperature (C)]]*OO[[#This Row],[36]]</f>
        <v>8.7873216704999991E-6</v>
      </c>
      <c r="AM172" s="10">
        <f>3/24000000*OO[[#This Row],[95 (30JUN1985 18:00:00)-Water Temperature (C)]]*OO[[#This Row],[37]]</f>
        <v>7.8503459080362497E-6</v>
      </c>
      <c r="AN172" s="10">
        <f>3/24000000*OO[[#This Row],[96 (30JUN1985 21:00:00)-Water Temperature (C)]]*OO[[#This Row],[38]]</f>
        <v>6.9722313920137502E-6</v>
      </c>
      <c r="AO172" s="10">
        <f>3/24000000*OO[[#This Row],[97 (01JUL1985 00:00:00)-Water Temperature (C)]]*OO[[#This Row],[39]]</f>
        <v>6.0648320218800003E-6</v>
      </c>
      <c r="AP172" s="10">
        <f>3/24000000*OO[[#This Row],[98 (01JUL1985 03:00:00)-Water Temperature (C)]]*OO[[#This Row],[40]]</f>
        <v>5.2831519368187495E-6</v>
      </c>
      <c r="AQ172" s="10">
        <f>3/24000000*OO[[#This Row],[99 (01JUL1985 06:00:00)-Water Temperature (C)]]*OO[[#This Row],[41]]</f>
        <v>4.6556217432475002E-6</v>
      </c>
      <c r="AR172" s="10">
        <f>3/24000000*OO[[#This Row],[100 (01JUL1985 09:00:00)-Water Temperature (C)]]*OO[[#This Row],[42]]</f>
        <v>4.2943771064737503E-6</v>
      </c>
      <c r="AS172" s="10">
        <f>3/24000000*OO[[#This Row],[101 (01JUL1985 12:00:00)-Water Temperature (C)]]*OO[[#This Row],[43]]</f>
        <v>3.9631853785125004E-6</v>
      </c>
      <c r="AT172" s="10">
        <f>3/24000000*OO[[#This Row],[102 (01JUL1985 15:00:00)-Water Temperature (C)]]*OO[[#This Row],[44]]</f>
        <v>3.63317436604E-6</v>
      </c>
      <c r="AU172" s="10">
        <f>3/24000000*OO[[#This Row],[103 (01JUL1985 18:00:00)-Water Temperature (C)]]*OO[[#This Row],[45]]</f>
        <v>3.2823307471950003E-6</v>
      </c>
      <c r="AV172" s="10">
        <f>3/24000000*OO[[#This Row],[104 (01JUL1985 21:00:00)-Water Temperature (C)]]*OO[[#This Row],[46]]</f>
        <v>2.8557848785575E-6</v>
      </c>
      <c r="AW172" s="10">
        <f>3/24000000*OO[[#This Row],[105 (02JUL1985 00:00:00)-Water Temperature (C)]]*OO[[#This Row],[47]]</f>
        <v>2.4327573761112499E-6</v>
      </c>
      <c r="AX172" s="10">
        <f>3/24000000*OO[[#This Row],[106 (02JUL1985 03:00:00)-Water Temperature (C)]]*OO[[#This Row],[48]]</f>
        <v>2.0912503084821247E-6</v>
      </c>
      <c r="AY172" s="10">
        <f>3/24000000*OO[[#This Row],[107 (02JUL1985 06:00:00)-Water Temperature (C)]]*OO[[#This Row],[49]]</f>
        <v>1.8032470610184999E-6</v>
      </c>
      <c r="AZ172" s="10">
        <f>3/24000000*OO[[#This Row],[108 (02JUL1985 09:00:00)-Water Temperature (C)]]*OO[[#This Row],[50]]</f>
        <v>1.5990153905968749E-6</v>
      </c>
      <c r="BA172" s="10">
        <f>3/24000000*OO[[#This Row],[109 (02JUL1985 12:00:00)-Water Temperature (C)]]*OO[[#This Row],[51]]</f>
        <v>1.3945970385668749E-6</v>
      </c>
      <c r="BB172" s="10">
        <f>3/24000000*OO[[#This Row],[110 (02JUL1985 15:00:00)-Water Temperature (C)]]*OO[[#This Row],[52]]</f>
        <v>1.1986380839938748E-6</v>
      </c>
      <c r="BC172" s="10">
        <f>3/24000000*OO[[#This Row],[111 (02JUL1985 18:00:00)-Water Temperature (C)]]*OO[[#This Row],[53]]</f>
        <v>1.0206830886806252E-6</v>
      </c>
      <c r="BD172" s="10">
        <f>3/24000000*OO[[#This Row],[112 (02JUL1985 21:00:00)-Water Temperature (C)]]*OO[[#This Row],[54]]</f>
        <v>8.5754504954999987E-7</v>
      </c>
      <c r="BE172" s="10">
        <f>3/24000000*OO[[#This Row],[113 (03JUL1985 00:00:00)-Water Temperature (C)]]*OO[[#This Row],[55]]</f>
        <v>7.1788157235999981E-7</v>
      </c>
      <c r="BF172" s="10">
        <f>3/24000000*OO[[#This Row],[114 (03JUL1985 03:00:00)-Water Temperature (C)]]*OO[[#This Row],[56]]</f>
        <v>6.1447264376787494E-7</v>
      </c>
      <c r="BG172" s="10">
        <f>3/24000000*OO[[#This Row],[115 (03JUL1985 06:00:00)-Water Temperature (C)]]*OO[[#This Row],[57]]</f>
        <v>5.2850978551349988E-7</v>
      </c>
      <c r="BH172" s="10">
        <f>3/24000000*OO[[#This Row],[116 (03JUL1985 09:00:00)-Water Temperature (C)]]*OO[[#This Row],[58]]</f>
        <v>4.5743275214999997E-7</v>
      </c>
      <c r="BI172" s="10">
        <f>3/24000000*OO[[#This Row],[117 (03JUL1985 12:00:00)-Water Temperature (C)]]*OO[[#This Row],[59]]</f>
        <v>3.6646566876487491E-7</v>
      </c>
      <c r="BJ172" s="10">
        <f>3/24000000*OO[[#This Row],[118 (03JUL1985 15:00:00)-Water Temperature (C)]]*OO[[#This Row],[60]]</f>
        <v>2.8953490930300004E-7</v>
      </c>
      <c r="BK172" s="10">
        <f>3/24000000*OO[[#This Row],[119 (03JUL1985 18:00:00)-Water Temperature (C)]]*OO[[#This Row],[61]]</f>
        <v>2.2685853418150001E-7</v>
      </c>
      <c r="BL172" s="10">
        <f>3/24000000*OO[[#This Row],[120 (03JUL1985 21:00:00)-Water Temperature (C)]]*OO[[#This Row],[62]]</f>
        <v>1.7819794739880004E-7</v>
      </c>
      <c r="BM172" s="10">
        <f>3/24000000*OO[[#This Row],[121 (04JUL1985 00:00:00)-Water Temperature (C)]]*OO[[#This Row],[63]]</f>
        <v>1.4327650873092499E-7</v>
      </c>
      <c r="BN172" s="10">
        <f>3/24000000*OO[[#This Row],[122 (04JUL1985 03:00:00)-Water Temperature (C)]]*OO[[#This Row],[64]]</f>
        <v>1.2067382980147502E-7</v>
      </c>
      <c r="BO172" s="10">
        <f>3/24000000*OO[[#This Row],[123 (04JUL1985 06:00:00)-Water Temperature (C)]]*OO[[#This Row],[65]]</f>
        <v>1.0691390610225001E-7</v>
      </c>
      <c r="BP172" s="10">
        <f>3/24000000*OO[[#This Row],[124 (04JUL1985 09:00:00)-Water Temperature (C)]]*OO[[#This Row],[66]]</f>
        <v>1.0115190709323748E-7</v>
      </c>
      <c r="BQ172" s="10">
        <f>3/24000000*OO[[#This Row],[125 (04JUL1985 12:00:00)-Water Temperature (C)]]*OO[[#This Row],[67]]</f>
        <v>9.6093558168349993E-8</v>
      </c>
      <c r="BR172" s="10">
        <f>3/24000000*OO[[#This Row],[126 (04JUL1985 15:00:00)-Water Temperature (C)]]*OO[[#This Row],[68]]</f>
        <v>9.0516356215562496E-8</v>
      </c>
      <c r="BS172" s="10">
        <f>3/24000000*OO[[#This Row],[127 (04JUL1985 18:00:00)-Water Temperature (C)]]*OO[[#This Row],[69]]</f>
        <v>8.4346446149375011E-8</v>
      </c>
      <c r="BT172" s="10">
        <f>3/24000000*OO[[#This Row],[128 (04JUL1985 21:00:00)-Water Temperature (C)]]*OO[[#This Row],[70]]</f>
        <v>7.6375095047249994E-8</v>
      </c>
      <c r="BU172" s="10">
        <f>3/24000000*OO[[#This Row],[129 (05JUL1985 00:00:00)-Water Temperature (C)]]*OO[[#This Row],[71]]</f>
        <v>6.7859020366375001E-8</v>
      </c>
      <c r="BV172" s="10">
        <f>3/24000000*OO[[#This Row],[130 (05JUL1985 03:00:00)-Water Temperature (C)]]*OO[[#This Row],[72]]</f>
        <v>6.1320421649099996E-8</v>
      </c>
      <c r="BW172" s="10">
        <f>3/24000000*OO[[#This Row],[131 (05JUL1985 06:00:00)-Water Temperature (C)]]*OO[[#This Row],[73]]</f>
        <v>5.5934560343175004E-8</v>
      </c>
      <c r="BX172" s="10">
        <f>3/24000000*OO[[#This Row],[132 (05JUL1985 09:00:00)-Water Temperature (C)]]*OO[[#This Row],[74]]</f>
        <v>5.1728294429600003E-8</v>
      </c>
      <c r="BY172" s="10">
        <f>3/24000000*OO[[#This Row],[133 (05JUL1985 12:00:00)-Water Temperature (C)]]*OO[[#This Row],[75]]</f>
        <v>4.6421566984424998E-8</v>
      </c>
      <c r="BZ172" s="10">
        <f>3/24000000*OO[[#This Row],[134 (05JUL1985 15:00:00)-Water Temperature (C)]]*OO[[#This Row],[76]]</f>
        <v>4.0253124935499996E-8</v>
      </c>
      <c r="CA172" s="10">
        <f>3/24000000*OO[[#This Row],[135 (05JUL1985 18:00:00)-Water Temperature (C)]]*OO[[#This Row],[77]]</f>
        <v>3.5024728459362495E-8</v>
      </c>
      <c r="CB172" s="10">
        <f>3/24000000*OO[[#This Row],[136 (05JUL1985 21:00:00)-Water Temperature (C)]]*OO[[#This Row],[78]]</f>
        <v>3.0734083775637499E-8</v>
      </c>
      <c r="CC172" s="10">
        <f>3/24000000*OO[[#This Row],[137 (06JUL1985 00:00:00)-Water Temperature (C)]]*OO[[#This Row],[79]]</f>
        <v>2.7846039060674997E-8</v>
      </c>
      <c r="CD172" s="10">
        <f>3/24000000*OO[[#This Row],[138 (06JUL1985 03:00:00)-Water Temperature (C)]]*OO[[#This Row],[80]]</f>
        <v>2.6319133938125003E-8</v>
      </c>
      <c r="CE172" s="10">
        <f>3/24000000*OO[[#This Row],[139 (06JUL1985 06:00:00)-Water Temperature (C)]]*OO[[#This Row],[81]]</f>
        <v>2.66369720413125E-8</v>
      </c>
      <c r="CF172" s="10">
        <f>3/24000000*OO[[#This Row],[140 (06JUL1985 09:00:00)-Water Temperature (C)]]*OO[[#This Row],[82]]</f>
        <v>2.9560836182849995E-8</v>
      </c>
      <c r="CG172" s="10">
        <f>3/24000000*OO[[#This Row],[141 (06JUL1985 12:00:00)-Water Temperature (C)]]*OO[[#This Row],[83]]</f>
        <v>3.3661249080100004E-8</v>
      </c>
      <c r="CH172" s="10">
        <f>3/24000000*OO[[#This Row],[142 (06JUL1985 15:00:00)-Water Temperature (C)]]*OO[[#This Row],[84]]</f>
        <v>3.7575976364099995E-8</v>
      </c>
      <c r="CI172" s="10">
        <f>3/24000000*OO[[#This Row],[143 (06JUL1985 18:00:00)-Water Temperature (C)]]*OO[[#This Row],[85]]</f>
        <v>3.9861068193924994E-8</v>
      </c>
      <c r="CJ172" s="10">
        <f>3/24000000*OO[[#This Row],[144 (06JUL1985 21:00:00)-Water Temperature (C)]]*OO[[#This Row],[86]]</f>
        <v>3.9933998213812495E-8</v>
      </c>
      <c r="CK172" s="10">
        <f>3/24000000*OO[[#This Row],[145 (07JUL1985 00:00:00)-Water Temperature (C)]]*OO[[#This Row],[87]]</f>
        <v>3.776918016852499E-8</v>
      </c>
      <c r="CL172" s="10">
        <f>3/24000000*OO[[#This Row],[146 (07JUL1985 03:00:00)-Water Temperature (C)]]*OO[[#This Row],[88]]</f>
        <v>3.5359734843899999E-8</v>
      </c>
      <c r="CM172" s="10">
        <f>3/24000000*OO[[#This Row],[147 (07JUL1985 06:00:00)-Water Temperature (C)]]*OO[[#This Row],[89]]</f>
        <v>3.3249479210025002E-8</v>
      </c>
      <c r="CN172" s="10">
        <f>3/24000000*OO[[#This Row],[148 (07JUL1985 09:00:00)-Water Temperature (C)]]*OO[[#This Row],[90]]</f>
        <v>3.2000802010200003E-8</v>
      </c>
      <c r="CO172" s="10">
        <f>3/24000000*OO[[#This Row],[149 (07JUL1985 12:00:00)-Water Temperature (C)]]*OO[[#This Row],[91]]</f>
        <v>3.0995459406000002E-8</v>
      </c>
      <c r="CP172" s="10">
        <f>3/24000000*OO[[#This Row],[150 (07JUL1985 15:00:00)-Water Temperature (C)]]*OO[[#This Row],[92]]</f>
        <v>3.0995459406000002E-8</v>
      </c>
      <c r="CQ172" s="10">
        <f>3/24000000*OO[[#This Row],[151 (07JUL1985 18:00:00)-Water Temperature (C)]]*OO[[#This Row],[93]]</f>
        <v>3.0995459406000002E-8</v>
      </c>
      <c r="CR172" s="10">
        <f>3/24000000*OO[[#This Row],[152 (07JUL1985 21:00:00)-Water Temperature (C)]]*OO[[#This Row],[94]]</f>
        <v>3.0995459406000002E-8</v>
      </c>
      <c r="CS172" s="10">
        <f>3/24000000*OO[[#This Row],[153 (08JUL1985 00:00:00)-Water Temperature (C)]]*OO[[#This Row],[95]]</f>
        <v>3.0995459406000002E-8</v>
      </c>
      <c r="CT172" s="10">
        <f>3/24000000*OO[[#This Row],[154 (08JUL1985 03:00:00)-Water Temperature (C)]]*OO[[#This Row],[96]]</f>
        <v>3.0995459406000002E-8</v>
      </c>
      <c r="CU172" s="10">
        <f>3/24000000*OO[[#This Row],[155 (08JUL1985 06:00:00)-Water Temperature (C)]]*OO[[#This Row],[97]]</f>
        <v>3.0995459406000002E-8</v>
      </c>
      <c r="CV172" s="10">
        <f>3/24000000*OO[[#This Row],[156 (08JUL1985 09:00:00)-Water Temperature (C)]]*OO[[#This Row],[98]]</f>
        <v>3.0995459406000002E-8</v>
      </c>
      <c r="CW172" s="10">
        <f>3/24000000*OO[[#This Row],[157 (08JUL1985 12:00:00)-Water Temperature (C)]]*OO[[#This Row],[99]]</f>
        <v>3.0995459406000002E-8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6.7923825285338739E-38</v>
      </c>
      <c r="I173" s="10">
        <f>3/24*OO[[#This Row],[65 (27JUN1985 00:00:00)-Water Temperature (C)]]*OO[[#This Row],[7]]/SUM(OO[7])</f>
        <v>4.0033339595965588E-26</v>
      </c>
      <c r="J173" s="10">
        <f>3/24*OO[[#This Row],[66 (27JUN1985 03:00:00)-Water Temperature (C)]]*OO[[#This Row],[8]]/SUM(OO[8])</f>
        <v>1.9769729724194754E-14</v>
      </c>
      <c r="K173" s="10">
        <f>3/24*OO[[#This Row],[67 (27JUN1985 06:00:00)-Water Temperature (C)]]*OO[[#This Row],[9]]/SUM(OO[9])</f>
        <v>6.4421152643820717E-8</v>
      </c>
      <c r="L173" s="10">
        <f>3/24*OO[[#This Row],[68 (27JUN1985 09:00:00)-Water Temperature (C)]]*OO[[#This Row],[10]]/SUM(OO[10])</f>
        <v>4.4209931142479219E-5</v>
      </c>
      <c r="M173" s="10">
        <f>3/24*OO[[#This Row],[69 (27JUN1985 12:00:00)-Water Temperature (C)]]*OO[[#This Row],[11]]/SUM(OO[11])</f>
        <v>2.2707650055888138E-3</v>
      </c>
      <c r="N173" s="10">
        <f>3/24*OO[[#This Row],[70 (27JUN1985 15:00:00)-Water Temperature (C)]]*OO[[#This Row],[12]]/SUM(OO[12])</f>
        <v>2.112517767170664E-2</v>
      </c>
      <c r="O173" s="10">
        <f>3/24*OO[[#This Row],[71 (27JUN1985 18:00:00)-Water Temperature (C)]]*OO[[#This Row],[13]]/SUM(OO[13])</f>
        <v>5.6418027990844694E-2</v>
      </c>
      <c r="P173" s="10">
        <f>3/24*OO[[#This Row],[72 (27JUN1985 21:00:00)-Water Temperature (C)]]*OO[[#This Row],[14]]/SUM(OO[14])</f>
        <v>5.7015706654678172E-2</v>
      </c>
      <c r="Q173" s="10">
        <f>3/24*OO[[#This Row],[73 (28JUN1985 00:00:00)-Water Temperature (C)]]*OO[[#This Row],[15]]/SUM(OO[15])</f>
        <v>2.6668005932315584E-2</v>
      </c>
      <c r="R173" s="10">
        <f>3/24*OO[[#This Row],[74 (28JUN1985 03:00:00)-Water Temperature (C)]]*OO[[#This Row],[16]]/SUM(OO[16])</f>
        <v>6.8515643520712785E-3</v>
      </c>
      <c r="S173" s="10">
        <f>3/24*OO[[#This Row],[75 (28JUN1985 06:00:00)-Water Temperature (C)]]*OO[[#This Row],[17]]/SUM(OO[17])</f>
        <v>1.1276316320856347E-3</v>
      </c>
      <c r="T173" s="10">
        <f>3/24*OO[[#This Row],[76 (28JUN1985 09:00:00)-Water Temperature (C)]]*OO[[#This Row],[18]]/SUM(OO[18])</f>
        <v>1.5809225382654762E-4</v>
      </c>
      <c r="U173" s="10">
        <f>3/24*OO[[#This Row],[77 (28JUN1985 12:00:00)-Water Temperature (C)]]*OO[[#This Row],[19]]/SUM(OO[19])</f>
        <v>4.3664456321295868E-5</v>
      </c>
      <c r="V173" s="10">
        <f>3/24000000*OO[[#This Row],[78 (28JUN1985 15:00:00)-Water Temperature (C)]]*OO[[#This Row],[20]]</f>
        <v>2.9982595642274997E-5</v>
      </c>
      <c r="W173" s="10">
        <f>3/24000000*OO[[#This Row],[79 (28JUN1985 18:00:00)-Water Temperature (C)]]*OO[[#This Row],[21]]</f>
        <v>2.6894205482199995E-5</v>
      </c>
      <c r="X173" s="10">
        <f>3/24000000*OO[[#This Row],[80 (28JUN1985 21:00:00)-Water Temperature (C)]]*OO[[#This Row],[22]]</f>
        <v>2.6417633910450002E-5</v>
      </c>
      <c r="Y173" s="10">
        <f>3/24000000*OO[[#This Row],[81 (29JUN1985 00:00:00)-Water Temperature (C)]]*OO[[#This Row],[23]]</f>
        <v>2.7089857788074997E-5</v>
      </c>
      <c r="Z173" s="10">
        <f>3/24000000*OO[[#This Row],[82 (29JUN1985 03:00:00)-Water Temperature (C)]]*OO[[#This Row],[24]]</f>
        <v>2.6968884203999999E-5</v>
      </c>
      <c r="AA173" s="10">
        <f>3/24000000*OO[[#This Row],[83 (29JUN1985 06:00:00)-Water Temperature (C)]]*OO[[#This Row],[25]]</f>
        <v>2.52436166367E-5</v>
      </c>
      <c r="AB173" s="10">
        <f>3/24000000*OO[[#This Row],[84 (29JUN1985 09:00:00)-Water Temperature (C)]]*OO[[#This Row],[26]]</f>
        <v>2.2650720808999997E-5</v>
      </c>
      <c r="AC173" s="10">
        <f>3/24000000*OO[[#This Row],[85 (29JUN1985 12:00:00)-Water Temperature (C)]]*OO[[#This Row],[27]]</f>
        <v>2.0306489104755E-5</v>
      </c>
      <c r="AD173" s="10">
        <f>3/24000000*OO[[#This Row],[86 (29JUN1985 15:00:00)-Water Temperature (C)]]*OO[[#This Row],[28]]</f>
        <v>1.8104807964112497E-5</v>
      </c>
      <c r="AE173" s="10">
        <f>3/24000000*OO[[#This Row],[88 (29JUN1985 21:00:00)-Water Temperature (C)]]*OO[[#This Row],[30]]</f>
        <v>1.4214026016757499E-5</v>
      </c>
      <c r="AF173" s="10">
        <f>3/24000000*OO[[#This Row],[88 (29JUN1985 21:00:00)-Water Temperature (C)]]*OO[[#This Row],[30]]</f>
        <v>1.4214026016757499E-5</v>
      </c>
      <c r="AG173" s="10">
        <f>3/24000000*OO[[#This Row],[89 (30JUN1985 00:00:00)-Water Temperature (C)]]*OO[[#This Row],[31]]</f>
        <v>1.2409723260334999E-5</v>
      </c>
      <c r="AH173" s="10">
        <f>3/24000000*OO[[#This Row],[90 (30JUN1985 03:00:00)-Water Temperature (C)]]*OO[[#This Row],[32]]</f>
        <v>1.0942227470540001E-5</v>
      </c>
      <c r="AI173" s="10">
        <f>3/24000000*OO[[#This Row],[91 (30JUN1985 06:00:00)-Water Temperature (C)]]*OO[[#This Row],[33]]</f>
        <v>9.7120384239374983E-6</v>
      </c>
      <c r="AJ173" s="10">
        <f>3/24000000*OO[[#This Row],[92 (30JUN1985 09:00:00)-Water Temperature (C)]]*OO[[#This Row],[34]]</f>
        <v>8.8549082591175014E-6</v>
      </c>
      <c r="AK173" s="10">
        <f>3/24000000*OO[[#This Row],[93 (30JUN1985 12:00:00)-Water Temperature (C)]]*OO[[#This Row],[35]]</f>
        <v>8.0154099643799981E-6</v>
      </c>
      <c r="AL173" s="10">
        <f>3/24000000*OO[[#This Row],[94 (30JUN1985 15:00:00)-Water Temperature (C)]]*OO[[#This Row],[36]]</f>
        <v>7.1273063639249988E-6</v>
      </c>
      <c r="AM173" s="10">
        <f>3/24000000*OO[[#This Row],[95 (30JUN1985 18:00:00)-Water Temperature (C)]]*OO[[#This Row],[37]]</f>
        <v>6.3967381891074999E-6</v>
      </c>
      <c r="AN173" s="10">
        <f>3/24000000*OO[[#This Row],[96 (30JUN1985 21:00:00)-Water Temperature (C)]]*OO[[#This Row],[38]]</f>
        <v>5.7033148110149998E-6</v>
      </c>
      <c r="AO173" s="10">
        <f>3/24000000*OO[[#This Row],[97 (01JUL1985 00:00:00)-Water Temperature (C)]]*OO[[#This Row],[39]]</f>
        <v>4.9821485949125001E-6</v>
      </c>
      <c r="AP173" s="10">
        <f>3/24000000*OO[[#This Row],[98 (01JUL1985 03:00:00)-Water Temperature (C)]]*OO[[#This Row],[40]]</f>
        <v>4.3578325511699996E-6</v>
      </c>
      <c r="AQ173" s="10">
        <f>3/24000000*OO[[#This Row],[99 (01JUL1985 06:00:00)-Water Temperature (C)]]*OO[[#This Row],[41]]</f>
        <v>3.8579559688349997E-6</v>
      </c>
      <c r="AR173" s="10">
        <f>3/24000000*OO[[#This Row],[100 (01JUL1985 09:00:00)-Water Temperature (C)]]*OO[[#This Row],[42]]</f>
        <v>3.5803528746537498E-6</v>
      </c>
      <c r="AS173" s="10">
        <f>3/24000000*OO[[#This Row],[101 (01JUL1985 12:00:00)-Water Temperature (C)]]*OO[[#This Row],[43]]</f>
        <v>3.3258221099775002E-6</v>
      </c>
      <c r="AT173" s="10">
        <f>3/24000000*OO[[#This Row],[102 (01JUL1985 15:00:00)-Water Temperature (C)]]*OO[[#This Row],[44]]</f>
        <v>3.0695298528299998E-6</v>
      </c>
      <c r="AU173" s="10">
        <f>3/24000000*OO[[#This Row],[103 (01JUL1985 18:00:00)-Water Temperature (C)]]*OO[[#This Row],[45]]</f>
        <v>2.7918223631999997E-6</v>
      </c>
      <c r="AV173" s="10">
        <f>3/24000000*OO[[#This Row],[104 (01JUL1985 21:00:00)-Water Temperature (C)]]*OO[[#This Row],[46]]</f>
        <v>2.4435886580856248E-6</v>
      </c>
      <c r="AW173" s="10">
        <f>3/24000000*OO[[#This Row],[105 (02JUL1985 00:00:00)-Water Temperature (C)]]*OO[[#This Row],[47]]</f>
        <v>2.0921035331845001E-6</v>
      </c>
      <c r="AX173" s="10">
        <f>3/24000000*OO[[#This Row],[106 (02JUL1985 03:00:00)-Water Temperature (C)]]*OO[[#This Row],[48]]</f>
        <v>1.8038973226087501E-6</v>
      </c>
      <c r="AY173" s="10">
        <f>3/24000000*OO[[#This Row],[107 (02JUL1985 06:00:00)-Water Temperature (C)]]*OO[[#This Row],[49]]</f>
        <v>1.5619732050048748E-6</v>
      </c>
      <c r="AZ173" s="10">
        <f>3/24000000*OO[[#This Row],[108 (02JUL1985 09:00:00)-Water Temperature (C)]]*OO[[#This Row],[50]]</f>
        <v>1.3917395029154998E-6</v>
      </c>
      <c r="BA173" s="10">
        <f>3/24000000*OO[[#This Row],[109 (02JUL1985 12:00:00)-Water Temperature (C)]]*OO[[#This Row],[51]]</f>
        <v>1.2198311533469999E-6</v>
      </c>
      <c r="BB173" s="10">
        <f>3/24000000*OO[[#This Row],[110 (02JUL1985 15:00:00)-Water Temperature (C)]]*OO[[#This Row],[52]]</f>
        <v>1.0519420348043752E-6</v>
      </c>
      <c r="BC173" s="10">
        <f>3/24000000*OO[[#This Row],[111 (02JUL1985 18:00:00)-Water Temperature (C)]]*OO[[#This Row],[53]]</f>
        <v>8.9756612399999982E-7</v>
      </c>
      <c r="BD173" s="10">
        <f>3/24000000*OO[[#This Row],[112 (02JUL1985 21:00:00)-Water Temperature (C)]]*OO[[#This Row],[54]]</f>
        <v>7.5472774229187506E-7</v>
      </c>
      <c r="BE173" s="10">
        <f>3/24000000*OO[[#This Row],[113 (03JUL1985 00:00:00)-Water Temperature (C)]]*OO[[#This Row],[55]]</f>
        <v>6.3176658407362489E-7</v>
      </c>
      <c r="BF173" s="10">
        <f>3/24000000*OO[[#This Row],[114 (03JUL1985 03:00:00)-Water Temperature (C)]]*OO[[#This Row],[56]]</f>
        <v>5.409085908787499E-7</v>
      </c>
      <c r="BG173" s="10">
        <f>3/24000000*OO[[#This Row],[115 (03JUL1985 06:00:00)-Water Temperature (C)]]*OO[[#This Row],[57]]</f>
        <v>4.6639290835624998E-7</v>
      </c>
      <c r="BH173" s="10">
        <f>3/24000000*OO[[#This Row],[116 (03JUL1985 09:00:00)-Water Temperature (C)]]*OO[[#This Row],[58]]</f>
        <v>4.0548315256000006E-7</v>
      </c>
      <c r="BI173" s="10">
        <f>3/24000000*OO[[#This Row],[117 (03JUL1985 12:00:00)-Water Temperature (C)]]*OO[[#This Row],[59]]</f>
        <v>3.2693113027200001E-7</v>
      </c>
      <c r="BJ173" s="10">
        <f>3/24000000*OO[[#This Row],[118 (03JUL1985 15:00:00)-Water Temperature (C)]]*OO[[#This Row],[60]]</f>
        <v>2.5883716592231252E-7</v>
      </c>
      <c r="BK173" s="10">
        <f>3/24000000*OO[[#This Row],[119 (03JUL1985 18:00:00)-Water Temperature (C)]]*OO[[#This Row],[61]]</f>
        <v>2.028200961512E-7</v>
      </c>
      <c r="BL173" s="10">
        <f>3/24000000*OO[[#This Row],[120 (03JUL1985 21:00:00)-Water Temperature (C)]]*OO[[#This Row],[62]]</f>
        <v>1.5885293103920001E-7</v>
      </c>
      <c r="BM173" s="10">
        <f>3/24000000*OO[[#This Row],[121 (04JUL1985 00:00:00)-Water Temperature (C)]]*OO[[#This Row],[63]]</f>
        <v>1.2725543937287498E-7</v>
      </c>
      <c r="BN173" s="10">
        <f>3/24000000*OO[[#This Row],[122 (04JUL1985 03:00:00)-Water Temperature (C)]]*OO[[#This Row],[64]]</f>
        <v>1.0674330050789999E-7</v>
      </c>
      <c r="BO173" s="10">
        <f>3/24000000*OO[[#This Row],[123 (04JUL1985 06:00:00)-Water Temperature (C)]]*OO[[#This Row],[65]]</f>
        <v>9.4342588307212511E-8</v>
      </c>
      <c r="BP173" s="10">
        <f>3/24000000*OO[[#This Row],[124 (04JUL1985 09:00:00)-Water Temperature (C)]]*OO[[#This Row],[66]]</f>
        <v>8.917152922909999E-8</v>
      </c>
      <c r="BQ173" s="10">
        <f>3/24000000*OO[[#This Row],[125 (04JUL1985 12:00:00)-Water Temperature (C)]]*OO[[#This Row],[67]]</f>
        <v>8.4817538241049977E-8</v>
      </c>
      <c r="BR173" s="10">
        <f>3/24000000*OO[[#This Row],[126 (04JUL1985 15:00:00)-Water Temperature (C)]]*OO[[#This Row],[68]]</f>
        <v>7.9902363877374994E-8</v>
      </c>
      <c r="BS173" s="10">
        <f>3/24000000*OO[[#This Row],[127 (04JUL1985 18:00:00)-Water Temperature (C)]]*OO[[#This Row],[69]]</f>
        <v>7.4437066001024997E-8</v>
      </c>
      <c r="BT173" s="10">
        <f>3/24000000*OO[[#This Row],[128 (04JUL1985 21:00:00)-Water Temperature (C)]]*OO[[#This Row],[70]]</f>
        <v>6.7346744076499991E-8</v>
      </c>
      <c r="BU173" s="10">
        <f>3/24000000*OO[[#This Row],[129 (05JUL1985 00:00:00)-Water Temperature (C)]]*OO[[#This Row],[71]]</f>
        <v>5.9738287418537492E-8</v>
      </c>
      <c r="BV173" s="10">
        <f>3/24000000*OO[[#This Row],[130 (05JUL1985 03:00:00)-Water Temperature (C)]]*OO[[#This Row],[72]]</f>
        <v>5.3869066591075001E-8</v>
      </c>
      <c r="BW173" s="10">
        <f>3/24000000*OO[[#This Row],[131 (05JUL1985 06:00:00)-Water Temperature (C)]]*OO[[#This Row],[73]]</f>
        <v>4.9121217642E-8</v>
      </c>
      <c r="BX173" s="10">
        <f>3/24000000*OO[[#This Row],[132 (05JUL1985 09:00:00)-Water Temperature (C)]]*OO[[#This Row],[74]]</f>
        <v>4.5492662143599991E-8</v>
      </c>
      <c r="BY173" s="10">
        <f>3/24000000*OO[[#This Row],[133 (05JUL1985 12:00:00)-Water Temperature (C)]]*OO[[#This Row],[75]]</f>
        <v>4.093717502314999E-8</v>
      </c>
      <c r="BZ173" s="10">
        <f>3/24000000*OO[[#This Row],[134 (05JUL1985 15:00:00)-Water Temperature (C)]]*OO[[#This Row],[76]]</f>
        <v>3.5519526539849994E-8</v>
      </c>
      <c r="CA173" s="10">
        <f>3/24000000*OO[[#This Row],[135 (05JUL1985 18:00:00)-Water Temperature (C)]]*OO[[#This Row],[77]]</f>
        <v>3.0855741769750001E-8</v>
      </c>
      <c r="CB173" s="10">
        <f>3/24000000*OO[[#This Row],[136 (05JUL1985 21:00:00)-Water Temperature (C)]]*OO[[#This Row],[78]]</f>
        <v>2.70020651199375E-8</v>
      </c>
      <c r="CC173" s="10">
        <f>3/24000000*OO[[#This Row],[137 (06JUL1985 00:00:00)-Water Temperature (C)]]*OO[[#This Row],[79]]</f>
        <v>2.4376551933194998E-8</v>
      </c>
      <c r="CD173" s="10">
        <f>3/24000000*OO[[#This Row],[138 (06JUL1985 03:00:00)-Water Temperature (C)]]*OO[[#This Row],[80]]</f>
        <v>2.2941136723049999E-8</v>
      </c>
      <c r="CE173" s="10">
        <f>3/24000000*OO[[#This Row],[139 (06JUL1985 06:00:00)-Water Temperature (C)]]*OO[[#This Row],[81]]</f>
        <v>2.3098253704844998E-8</v>
      </c>
      <c r="CF173" s="10">
        <f>3/24000000*OO[[#This Row],[140 (06JUL1985 09:00:00)-Water Temperature (C)]]*OO[[#This Row],[82]]</f>
        <v>2.5543002467879999E-8</v>
      </c>
      <c r="CG173" s="10">
        <f>3/24000000*OO[[#This Row],[141 (06JUL1985 12:00:00)-Water Temperature (C)]]*OO[[#This Row],[83]]</f>
        <v>2.9108426584987501E-8</v>
      </c>
      <c r="CH173" s="10">
        <f>3/24000000*OO[[#This Row],[142 (06JUL1985 15:00:00)-Water Temperature (C)]]*OO[[#This Row],[84]]</f>
        <v>3.25941980256E-8</v>
      </c>
      <c r="CI173" s="10">
        <f>3/24000000*OO[[#This Row],[143 (06JUL1985 18:00:00)-Water Temperature (C)]]*OO[[#This Row],[85]]</f>
        <v>3.4703791073649998E-8</v>
      </c>
      <c r="CJ173" s="10">
        <f>3/24000000*OO[[#This Row],[144 (06JUL1985 21:00:00)-Water Temperature (C)]]*OO[[#This Row],[86]]</f>
        <v>3.48643880279E-8</v>
      </c>
      <c r="CK173" s="10">
        <f>3/24000000*OO[[#This Row],[145 (07JUL1985 00:00:00)-Water Temperature (C)]]*OO[[#This Row],[87]]</f>
        <v>3.30377948615E-8</v>
      </c>
      <c r="CL173" s="10">
        <f>3/24000000*OO[[#This Row],[146 (07JUL1985 03:00:00)-Water Temperature (C)]]*OO[[#This Row],[88]]</f>
        <v>3.0932176115999996E-8</v>
      </c>
      <c r="CM173" s="10">
        <f>3/24000000*OO[[#This Row],[147 (07JUL1985 06:00:00)-Water Temperature (C)]]*OO[[#This Row],[89]]</f>
        <v>2.9087047973862502E-8</v>
      </c>
      <c r="CN173" s="10">
        <f>3/24000000*OO[[#This Row],[148 (07JUL1985 09:00:00)-Water Temperature (C)]]*OO[[#This Row],[90]]</f>
        <v>2.8003037072562495E-8</v>
      </c>
      <c r="CO173" s="10">
        <f>3/24000000*OO[[#This Row],[149 (07JUL1985 12:00:00)-Water Temperature (C)]]*OO[[#This Row],[91]]</f>
        <v>2.7160997258412497E-8</v>
      </c>
      <c r="CP173" s="10">
        <f>3/24000000*OO[[#This Row],[150 (07JUL1985 15:00:00)-Water Temperature (C)]]*OO[[#This Row],[92]]</f>
        <v>2.7160997258412497E-8</v>
      </c>
      <c r="CQ173" s="10">
        <f>3/24000000*OO[[#This Row],[151 (07JUL1985 18:00:00)-Water Temperature (C)]]*OO[[#This Row],[93]]</f>
        <v>2.7160997258412497E-8</v>
      </c>
      <c r="CR173" s="10">
        <f>3/24000000*OO[[#This Row],[152 (07JUL1985 21:00:00)-Water Temperature (C)]]*OO[[#This Row],[94]]</f>
        <v>2.7160997258412497E-8</v>
      </c>
      <c r="CS173" s="10">
        <f>3/24000000*OO[[#This Row],[153 (08JUL1985 00:00:00)-Water Temperature (C)]]*OO[[#This Row],[95]]</f>
        <v>2.7160997258412497E-8</v>
      </c>
      <c r="CT173" s="10">
        <f>3/24000000*OO[[#This Row],[154 (08JUL1985 03:00:00)-Water Temperature (C)]]*OO[[#This Row],[96]]</f>
        <v>2.7160997258412497E-8</v>
      </c>
      <c r="CU173" s="10">
        <f>3/24000000*OO[[#This Row],[155 (08JUL1985 06:00:00)-Water Temperature (C)]]*OO[[#This Row],[97]]</f>
        <v>2.7160997258412497E-8</v>
      </c>
      <c r="CV173" s="10">
        <f>3/24000000*OO[[#This Row],[156 (08JUL1985 09:00:00)-Water Temperature (C)]]*OO[[#This Row],[98]]</f>
        <v>2.7160997258412497E-8</v>
      </c>
      <c r="CW173" s="10">
        <f>3/24000000*OO[[#This Row],[157 (08JUL1985 12:00:00)-Water Temperature (C)]]*OO[[#This Row],[99]]</f>
        <v>2.7160997258412497E-8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8.8757754446230303E-39</v>
      </c>
      <c r="I174" s="10">
        <f>3/24*OO[[#This Row],[65 (27JUN1985 00:00:00)-Water Temperature (C)]]*OO[[#This Row],[7]]/SUM(OO[7])</f>
        <v>4.8949643125726071E-27</v>
      </c>
      <c r="J174" s="10">
        <f>3/24*OO[[#This Row],[66 (27JUN1985 03:00:00)-Water Temperature (C)]]*OO[[#This Row],[8]]/SUM(OO[8])</f>
        <v>2.3850143423038404E-15</v>
      </c>
      <c r="K174" s="10">
        <f>3/24*OO[[#This Row],[67 (27JUN1985 06:00:00)-Water Temperature (C)]]*OO[[#This Row],[9]]/SUM(OO[9])</f>
        <v>4.1289992366913734E-8</v>
      </c>
      <c r="L174" s="10">
        <f>3/24*OO[[#This Row],[68 (27JUN1985 09:00:00)-Water Temperature (C)]]*OO[[#This Row],[10]]/SUM(OO[10])</f>
        <v>3.4767722039066084E-5</v>
      </c>
      <c r="M174" s="10">
        <f>3/24*OO[[#This Row],[69 (27JUN1985 12:00:00)-Water Temperature (C)]]*OO[[#This Row],[11]]/SUM(OO[11])</f>
        <v>2.034215439824467E-3</v>
      </c>
      <c r="N174" s="10">
        <f>3/24*OO[[#This Row],[70 (27JUN1985 15:00:00)-Water Temperature (C)]]*OO[[#This Row],[12]]/SUM(OO[12])</f>
        <v>2.0922816360763985E-2</v>
      </c>
      <c r="O174" s="10">
        <f>3/24*OO[[#This Row],[71 (27JUN1985 18:00:00)-Water Temperature (C)]]*OO[[#This Row],[13]]/SUM(OO[13])</f>
        <v>6.0556344557874016E-2</v>
      </c>
      <c r="P174" s="10">
        <f>3/24*OO[[#This Row],[72 (27JUN1985 21:00:00)-Water Temperature (C)]]*OO[[#This Row],[14]]/SUM(OO[14])</f>
        <v>6.5421984047902074E-2</v>
      </c>
      <c r="Q174" s="10">
        <f>3/24*OO[[#This Row],[73 (28JUN1985 00:00:00)-Water Temperature (C)]]*OO[[#This Row],[15]]/SUM(OO[15])</f>
        <v>3.2406682906703128E-2</v>
      </c>
      <c r="R174" s="10">
        <f>3/24*OO[[#This Row],[74 (28JUN1985 03:00:00)-Water Temperature (C)]]*OO[[#This Row],[16]]/SUM(OO[16])</f>
        <v>8.7258923870904715E-3</v>
      </c>
      <c r="S174" s="10">
        <f>3/24*OO[[#This Row],[75 (28JUN1985 06:00:00)-Water Temperature (C)]]*OO[[#This Row],[17]]/SUM(OO[17])</f>
        <v>1.4875929309999649E-3</v>
      </c>
      <c r="T174" s="10">
        <f>3/24*OO[[#This Row],[76 (28JUN1985 09:00:00)-Water Temperature (C)]]*OO[[#This Row],[18]]/SUM(OO[18])</f>
        <v>2.0761390958337535E-4</v>
      </c>
      <c r="U174" s="10">
        <f>3/24*OO[[#This Row],[77 (28JUN1985 12:00:00)-Water Temperature (C)]]*OO[[#This Row],[19]]/SUM(OO[19])</f>
        <v>5.2424562561186374E-5</v>
      </c>
      <c r="V174" s="10">
        <f>3/24000000*OO[[#This Row],[78 (28JUN1985 15:00:00)-Water Temperature (C)]]*OO[[#This Row],[20]]</f>
        <v>3.438506614375E-5</v>
      </c>
      <c r="W174" s="10">
        <f>3/24000000*OO[[#This Row],[79 (28JUN1985 18:00:00)-Water Temperature (C)]]*OO[[#This Row],[21]]</f>
        <v>3.0554127416750002E-5</v>
      </c>
      <c r="X174" s="10">
        <f>3/24000000*OO[[#This Row],[80 (28JUN1985 21:00:00)-Water Temperature (C)]]*OO[[#This Row],[22]]</f>
        <v>2.9780914802100001E-5</v>
      </c>
      <c r="Y174" s="10">
        <f>3/24000000*OO[[#This Row],[81 (29JUN1985 00:00:00)-Water Temperature (C)]]*OO[[#This Row],[23]]</f>
        <v>3.051538433505E-5</v>
      </c>
      <c r="Z174" s="10">
        <f>3/24000000*OO[[#This Row],[82 (29JUN1985 03:00:00)-Water Temperature (C)]]*OO[[#This Row],[24]]</f>
        <v>3.0534378575999992E-5</v>
      </c>
      <c r="AA174" s="10">
        <f>3/24000000*OO[[#This Row],[83 (29JUN1985 06:00:00)-Water Temperature (C)]]*OO[[#This Row],[25]]</f>
        <v>2.8776740172937502E-5</v>
      </c>
      <c r="AB174" s="10">
        <f>3/24000000*OO[[#This Row],[84 (29JUN1985 09:00:00)-Water Temperature (C)]]*OO[[#This Row],[26]]</f>
        <v>2.5930731487499998E-5</v>
      </c>
      <c r="AC174" s="10">
        <f>3/24000000*OO[[#This Row],[85 (29JUN1985 12:00:00)-Water Temperature (C)]]*OO[[#This Row],[27]]</f>
        <v>2.3299605990325003E-5</v>
      </c>
      <c r="AD174" s="10">
        <f>3/24000000*OO[[#This Row],[86 (29JUN1985 15:00:00)-Water Temperature (C)]]*OO[[#This Row],[28]]</f>
        <v>2.079933709329E-5</v>
      </c>
      <c r="AE174" s="10">
        <f>3/24000000*OO[[#This Row],[88 (29JUN1985 21:00:00)-Water Temperature (C)]]*OO[[#This Row],[30]]</f>
        <v>1.6326651884948751E-5</v>
      </c>
      <c r="AF174" s="10">
        <f>3/24000000*OO[[#This Row],[88 (29JUN1985 21:00:00)-Water Temperature (C)]]*OO[[#This Row],[30]]</f>
        <v>1.6326651884948751E-5</v>
      </c>
      <c r="AG174" s="10">
        <f>3/24000000*OO[[#This Row],[89 (30JUN1985 00:00:00)-Water Temperature (C)]]*OO[[#This Row],[31]]</f>
        <v>1.4251538686293751E-5</v>
      </c>
      <c r="AH174" s="10">
        <f>3/24000000*OO[[#This Row],[90 (30JUN1985 03:00:00)-Water Temperature (C)]]*OO[[#This Row],[32]]</f>
        <v>1.2563381618649999E-5</v>
      </c>
      <c r="AI174" s="10">
        <f>3/24000000*OO[[#This Row],[91 (30JUN1985 06:00:00)-Water Temperature (C)]]*OO[[#This Row],[33]]</f>
        <v>1.1160459342620001E-5</v>
      </c>
      <c r="AJ174" s="10">
        <f>3/24000000*OO[[#This Row],[92 (30JUN1985 09:00:00)-Water Temperature (C)]]*OO[[#This Row],[34]]</f>
        <v>1.0194973118625E-5</v>
      </c>
      <c r="AK174" s="10">
        <f>3/24000000*OO[[#This Row],[93 (30JUN1985 12:00:00)-Water Temperature (C)]]*OO[[#This Row],[35]]</f>
        <v>9.2431864595849982E-6</v>
      </c>
      <c r="AL174" s="10">
        <f>3/24000000*OO[[#This Row],[94 (30JUN1985 15:00:00)-Water Temperature (C)]]*OO[[#This Row],[36]]</f>
        <v>8.2309588405712494E-6</v>
      </c>
      <c r="AM174" s="10">
        <f>3/24000000*OO[[#This Row],[95 (30JUN1985 18:00:00)-Water Temperature (C)]]*OO[[#This Row],[37]]</f>
        <v>7.3868736033112495E-6</v>
      </c>
      <c r="AN174" s="10">
        <f>3/24000000*OO[[#This Row],[96 (30JUN1985 21:00:00)-Water Temperature (C)]]*OO[[#This Row],[38]]</f>
        <v>6.5796609130300001E-6</v>
      </c>
      <c r="AO174" s="10">
        <f>3/24000000*OO[[#This Row],[97 (01JUL1985 00:00:00)-Water Temperature (C)]]*OO[[#This Row],[39]]</f>
        <v>5.7459959749737496E-6</v>
      </c>
      <c r="AP174" s="10">
        <f>3/24000000*OO[[#This Row],[98 (01JUL1985 03:00:00)-Water Temperature (C)]]*OO[[#This Row],[40]]</f>
        <v>5.0244339598599999E-6</v>
      </c>
      <c r="AQ174" s="10">
        <f>3/24000000*OO[[#This Row],[99 (01JUL1985 06:00:00)-Water Temperature (C)]]*OO[[#This Row],[41]]</f>
        <v>4.4486944899849995E-6</v>
      </c>
      <c r="AR174" s="10">
        <f>3/24000000*OO[[#This Row],[100 (01JUL1985 09:00:00)-Water Temperature (C)]]*OO[[#This Row],[42]]</f>
        <v>4.1331050598687493E-6</v>
      </c>
      <c r="AS174" s="10">
        <f>3/24000000*OO[[#This Row],[101 (01JUL1985 12:00:00)-Water Temperature (C)]]*OO[[#This Row],[43]]</f>
        <v>3.8462341043362498E-6</v>
      </c>
      <c r="AT174" s="10">
        <f>3/24000000*OO[[#This Row],[102 (01JUL1985 15:00:00)-Water Temperature (C)]]*OO[[#This Row],[44]]</f>
        <v>3.5469159515299998E-6</v>
      </c>
      <c r="AU174" s="10">
        <f>3/24000000*OO[[#This Row],[103 (01JUL1985 18:00:00)-Water Temperature (C)]]*OO[[#This Row],[45]]</f>
        <v>3.2214317566700003E-6</v>
      </c>
      <c r="AV174" s="10">
        <f>3/24000000*OO[[#This Row],[104 (01JUL1985 21:00:00)-Water Temperature (C)]]*OO[[#This Row],[46]]</f>
        <v>2.8122290109900006E-6</v>
      </c>
      <c r="AW174" s="10">
        <f>3/24000000*OO[[#This Row],[105 (02JUL1985 00:00:00)-Water Temperature (C)]]*OO[[#This Row],[47]]</f>
        <v>2.4015774460252502E-6</v>
      </c>
      <c r="AX174" s="10">
        <f>3/24000000*OO[[#This Row],[106 (02JUL1985 03:00:00)-Water Temperature (C)]]*OO[[#This Row],[48]]</f>
        <v>2.0651674992049999E-6</v>
      </c>
      <c r="AY174" s="10">
        <f>3/24000000*OO[[#This Row],[107 (02JUL1985 06:00:00)-Water Temperature (C)]]*OO[[#This Row],[49]]</f>
        <v>1.7874583889443749E-6</v>
      </c>
      <c r="AZ174" s="10">
        <f>3/24000000*OO[[#This Row],[108 (02JUL1985 09:00:00)-Water Temperature (C)]]*OO[[#This Row],[50]]</f>
        <v>1.5940027607874998E-6</v>
      </c>
      <c r="BA174" s="10">
        <f>3/24000000*OO[[#This Row],[109 (02JUL1985 12:00:00)-Water Temperature (C)]]*OO[[#This Row],[51]]</f>
        <v>1.3987596869880001E-6</v>
      </c>
      <c r="BB174" s="10">
        <f>3/24000000*OO[[#This Row],[110 (02JUL1985 15:00:00)-Water Temperature (C)]]*OO[[#This Row],[52]]</f>
        <v>1.2053380488519998E-6</v>
      </c>
      <c r="BC174" s="10">
        <f>3/24000000*OO[[#This Row],[111 (02JUL1985 18:00:00)-Water Temperature (C)]]*OO[[#This Row],[53]]</f>
        <v>1.0262328326820001E-6</v>
      </c>
      <c r="BD174" s="10">
        <f>3/24000000*OO[[#This Row],[112 (02JUL1985 21:00:00)-Water Temperature (C)]]*OO[[#This Row],[54]]</f>
        <v>8.5953776128049989E-7</v>
      </c>
      <c r="BE174" s="10">
        <f>3/24000000*OO[[#This Row],[113 (03JUL1985 00:00:00)-Water Temperature (C)]]*OO[[#This Row],[55]]</f>
        <v>7.1686670744674985E-7</v>
      </c>
      <c r="BF174" s="10">
        <f>3/24000000*OO[[#This Row],[114 (03JUL1985 03:00:00)-Water Temperature (C)]]*OO[[#This Row],[56]]</f>
        <v>6.1203795884175008E-7</v>
      </c>
      <c r="BG174" s="10">
        <f>3/24000000*OO[[#This Row],[115 (03JUL1985 06:00:00)-Water Temperature (C)]]*OO[[#This Row],[57]]</f>
        <v>5.2856383998299986E-7</v>
      </c>
      <c r="BH174" s="10">
        <f>3/24000000*OO[[#This Row],[116 (03JUL1985 09:00:00)-Water Temperature (C)]]*OO[[#This Row],[58]]</f>
        <v>4.6137061874624992E-7</v>
      </c>
      <c r="BI174" s="10">
        <f>3/24000000*OO[[#This Row],[117 (03JUL1985 12:00:00)-Water Temperature (C)]]*OO[[#This Row],[59]]</f>
        <v>3.7457417915199997E-7</v>
      </c>
      <c r="BJ174" s="10">
        <f>3/24000000*OO[[#This Row],[118 (03JUL1985 15:00:00)-Water Temperature (C)]]*OO[[#This Row],[60]]</f>
        <v>2.9741913830200004E-7</v>
      </c>
      <c r="BK174" s="10">
        <f>3/24000000*OO[[#This Row],[119 (03JUL1985 18:00:00)-Water Temperature (C)]]*OO[[#This Row],[61]]</f>
        <v>2.3276111960429997E-7</v>
      </c>
      <c r="BL174" s="10">
        <f>3/24000000*OO[[#This Row],[120 (03JUL1985 21:00:00)-Water Temperature (C)]]*OO[[#This Row],[62]]</f>
        <v>1.8130788612480002E-7</v>
      </c>
      <c r="BM174" s="10">
        <f>3/24000000*OO[[#This Row],[121 (04JUL1985 00:00:00)-Water Temperature (C)]]*OO[[#This Row],[63]]</f>
        <v>1.4438311982905E-7</v>
      </c>
      <c r="BN174" s="10">
        <f>3/24000000*OO[[#This Row],[122 (04JUL1985 03:00:00)-Water Temperature (C)]]*OO[[#This Row],[64]]</f>
        <v>1.2036205528724999E-7</v>
      </c>
      <c r="BO174" s="10">
        <f>3/24000000*OO[[#This Row],[123 (04JUL1985 06:00:00)-Water Temperature (C)]]*OO[[#This Row],[65]]</f>
        <v>1.0606328676346249E-7</v>
      </c>
      <c r="BP174" s="10">
        <f>3/24000000*OO[[#This Row],[124 (04JUL1985 09:00:00)-Water Temperature (C)]]*OO[[#This Row],[66]]</f>
        <v>1.0019223615624999E-7</v>
      </c>
      <c r="BQ174" s="10">
        <f>3/24000000*OO[[#This Row],[125 (04JUL1985 12:00:00)-Water Temperature (C)]]*OO[[#This Row],[67]]</f>
        <v>9.5437241178262501E-8</v>
      </c>
      <c r="BR174" s="10">
        <f>3/24000000*OO[[#This Row],[126 (04JUL1985 15:00:00)-Water Temperature (C)]]*OO[[#This Row],[68]]</f>
        <v>8.9954049833274993E-8</v>
      </c>
      <c r="BS174" s="10">
        <f>3/24000000*OO[[#This Row],[127 (04JUL1985 18:00:00)-Water Temperature (C)]]*OO[[#This Row],[69]]</f>
        <v>8.3772539744087501E-8</v>
      </c>
      <c r="BT174" s="10">
        <f>3/24000000*OO[[#This Row],[128 (04JUL1985 21:00:00)-Water Temperature (C)]]*OO[[#This Row],[70]]</f>
        <v>7.5703082731237488E-8</v>
      </c>
      <c r="BU174" s="10">
        <f>3/24000000*OO[[#This Row],[129 (05JUL1985 00:00:00)-Water Temperature (C)]]*OO[[#This Row],[71]]</f>
        <v>6.7068308556425003E-8</v>
      </c>
      <c r="BV174" s="10">
        <f>3/24000000*OO[[#This Row],[130 (05JUL1985 03:00:00)-Water Temperature (C)]]*OO[[#This Row],[72]]</f>
        <v>6.0389743823800006E-8</v>
      </c>
      <c r="BW174" s="10">
        <f>3/24000000*OO[[#This Row],[131 (05JUL1985 06:00:00)-Water Temperature (C)]]*OO[[#This Row],[73]]</f>
        <v>5.5124991959999997E-8</v>
      </c>
      <c r="BX174" s="10">
        <f>3/24000000*OO[[#This Row],[132 (05JUL1985 09:00:00)-Water Temperature (C)]]*OO[[#This Row],[74]]</f>
        <v>5.124149468819999E-8</v>
      </c>
      <c r="BY174" s="10">
        <f>3/24000000*OO[[#This Row],[133 (05JUL1985 12:00:00)-Water Temperature (C)]]*OO[[#This Row],[75]]</f>
        <v>4.6296656715149994E-8</v>
      </c>
      <c r="BZ174" s="10">
        <f>3/24000000*OO[[#This Row],[134 (05JUL1985 15:00:00)-Water Temperature (C)]]*OO[[#This Row],[76]]</f>
        <v>4.0256132079975E-8</v>
      </c>
      <c r="CA174" s="10">
        <f>3/24000000*OO[[#This Row],[135 (05JUL1985 18:00:00)-Water Temperature (C)]]*OO[[#This Row],[77]]</f>
        <v>3.4873923701700004E-8</v>
      </c>
      <c r="CB174" s="10">
        <f>3/24000000*OO[[#This Row],[136 (05JUL1985 21:00:00)-Water Temperature (C)]]*OO[[#This Row],[78]]</f>
        <v>3.0411536154187497E-8</v>
      </c>
      <c r="CC174" s="10">
        <f>3/24000000*OO[[#This Row],[137 (06JUL1985 00:00:00)-Water Temperature (C)]]*OO[[#This Row],[79]]</f>
        <v>2.7346116273299997E-8</v>
      </c>
      <c r="CD174" s="10">
        <f>3/24000000*OO[[#This Row],[138 (06JUL1985 03:00:00)-Water Temperature (C)]]*OO[[#This Row],[80]]</f>
        <v>2.5618370801737497E-8</v>
      </c>
      <c r="CE174" s="10">
        <f>3/24000000*OO[[#This Row],[139 (06JUL1985 06:00:00)-Water Temperature (C)]]*OO[[#This Row],[81]]</f>
        <v>2.5661933104500003E-8</v>
      </c>
      <c r="CF174" s="10">
        <f>3/24000000*OO[[#This Row],[140 (06JUL1985 09:00:00)-Water Temperature (C)]]*OO[[#This Row],[82]]</f>
        <v>2.8223706072674997E-8</v>
      </c>
      <c r="CG174" s="10">
        <f>3/24000000*OO[[#This Row],[141 (06JUL1985 12:00:00)-Water Temperature (C)]]*OO[[#This Row],[83]]</f>
        <v>3.2162880447974996E-8</v>
      </c>
      <c r="CH174" s="10">
        <f>3/24000000*OO[[#This Row],[142 (06JUL1985 15:00:00)-Water Temperature (C)]]*OO[[#This Row],[84]]</f>
        <v>3.6139301074600002E-8</v>
      </c>
      <c r="CI174" s="10">
        <f>3/24000000*OO[[#This Row],[143 (06JUL1985 18:00:00)-Water Temperature (C)]]*OO[[#This Row],[85]]</f>
        <v>3.8659044117524997E-8</v>
      </c>
      <c r="CJ174" s="10">
        <f>3/24000000*OO[[#This Row],[144 (06JUL1985 21:00:00)-Water Temperature (C)]]*OO[[#This Row],[86]]</f>
        <v>3.8953618215875005E-8</v>
      </c>
      <c r="CK174" s="10">
        <f>3/24000000*OO[[#This Row],[145 (07JUL1985 00:00:00)-Water Temperature (C)]]*OO[[#This Row],[87]]</f>
        <v>3.6980826587512497E-8</v>
      </c>
      <c r="CL174" s="10">
        <f>3/24000000*OO[[#This Row],[146 (07JUL1985 03:00:00)-Water Temperature (C)]]*OO[[#This Row],[88]]</f>
        <v>3.461915847495E-8</v>
      </c>
      <c r="CM174" s="10">
        <f>3/24000000*OO[[#This Row],[147 (07JUL1985 06:00:00)-Water Temperature (C)]]*OO[[#This Row],[89]]</f>
        <v>3.2555200222875002E-8</v>
      </c>
      <c r="CN174" s="10">
        <f>3/24000000*OO[[#This Row],[148 (07JUL1985 09:00:00)-Water Temperature (C)]]*OO[[#This Row],[90]]</f>
        <v>3.13554165465625E-8</v>
      </c>
      <c r="CO174" s="10">
        <f>3/24000000*OO[[#This Row],[149 (07JUL1985 12:00:00)-Water Temperature (C)]]*OO[[#This Row],[91]]</f>
        <v>3.0465196663349999E-8</v>
      </c>
      <c r="CP174" s="10">
        <f>3/24000000*OO[[#This Row],[150 (07JUL1985 15:00:00)-Water Temperature (C)]]*OO[[#This Row],[92]]</f>
        <v>3.0465196663349999E-8</v>
      </c>
      <c r="CQ174" s="10">
        <f>3/24000000*OO[[#This Row],[151 (07JUL1985 18:00:00)-Water Temperature (C)]]*OO[[#This Row],[93]]</f>
        <v>3.0465196663349999E-8</v>
      </c>
      <c r="CR174" s="10">
        <f>3/24000000*OO[[#This Row],[152 (07JUL1985 21:00:00)-Water Temperature (C)]]*OO[[#This Row],[94]]</f>
        <v>3.0465196663349999E-8</v>
      </c>
      <c r="CS174" s="10">
        <f>3/24000000*OO[[#This Row],[153 (08JUL1985 00:00:00)-Water Temperature (C)]]*OO[[#This Row],[95]]</f>
        <v>3.0465196663349999E-8</v>
      </c>
      <c r="CT174" s="10">
        <f>3/24000000*OO[[#This Row],[154 (08JUL1985 03:00:00)-Water Temperature (C)]]*OO[[#This Row],[96]]</f>
        <v>3.0465196663349999E-8</v>
      </c>
      <c r="CU174" s="10">
        <f>3/24000000*OO[[#This Row],[155 (08JUL1985 06:00:00)-Water Temperature (C)]]*OO[[#This Row],[97]]</f>
        <v>3.0465196663349999E-8</v>
      </c>
      <c r="CV174" s="10">
        <f>3/24000000*OO[[#This Row],[156 (08JUL1985 09:00:00)-Water Temperature (C)]]*OO[[#This Row],[98]]</f>
        <v>3.0465196663349999E-8</v>
      </c>
      <c r="CW174" s="10">
        <f>3/24000000*OO[[#This Row],[157 (08JUL1985 12:00:00)-Water Temperature (C)]]*OO[[#This Row],[99]]</f>
        <v>3.0465196663349999E-8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2.9545989258903244E-39</v>
      </c>
      <c r="I175" s="10">
        <f>3/24*OO[[#This Row],[65 (27JUN1985 00:00:00)-Water Temperature (C)]]*OO[[#This Row],[7]]/SUM(OO[7])</f>
        <v>1.6041499026871418E-27</v>
      </c>
      <c r="J175" s="10">
        <f>3/24*OO[[#This Row],[66 (27JUN1985 03:00:00)-Water Temperature (C)]]*OO[[#This Row],[8]]/SUM(OO[8])</f>
        <v>7.8812966056957247E-16</v>
      </c>
      <c r="K175" s="10">
        <f>3/24*OO[[#This Row],[67 (27JUN1985 06:00:00)-Water Temperature (C)]]*OO[[#This Row],[9]]/SUM(OO[9])</f>
        <v>3.144181760103336E-8</v>
      </c>
      <c r="L175" s="10">
        <f>3/24*OO[[#This Row],[68 (27JUN1985 09:00:00)-Water Temperature (C)]]*OO[[#This Row],[10]]/SUM(OO[10])</f>
        <v>3.6170329227320916E-5</v>
      </c>
      <c r="M175" s="10">
        <f>3/24*OO[[#This Row],[69 (27JUN1985 12:00:00)-Water Temperature (C)]]*OO[[#This Row],[11]]/SUM(OO[11])</f>
        <v>2.5703176351534818E-3</v>
      </c>
      <c r="N175" s="10">
        <f>3/24*OO[[#This Row],[70 (27JUN1985 15:00:00)-Water Temperature (C)]]*OO[[#This Row],[12]]/SUM(OO[12])</f>
        <v>3.0689248089234445E-2</v>
      </c>
      <c r="O175" s="10">
        <f>3/24*OO[[#This Row],[71 (27JUN1985 18:00:00)-Water Temperature (C)]]*OO[[#This Row],[13]]/SUM(OO[13])</f>
        <v>0.10009784133275056</v>
      </c>
      <c r="P175" s="10">
        <f>3/24*OO[[#This Row],[72 (27JUN1985 21:00:00)-Water Temperature (C)]]*OO[[#This Row],[14]]/SUM(OO[14])</f>
        <v>0.11932633637198882</v>
      </c>
      <c r="Q175" s="10">
        <f>3/24*OO[[#This Row],[73 (28JUN1985 00:00:00)-Water Temperature (C)]]*OO[[#This Row],[15]]/SUM(OO[15])</f>
        <v>6.4215368662892403E-2</v>
      </c>
      <c r="R175" s="10">
        <f>3/24*OO[[#This Row],[74 (28JUN1985 03:00:00)-Water Temperature (C)]]*OO[[#This Row],[16]]/SUM(OO[16])</f>
        <v>1.8504224767152667E-2</v>
      </c>
      <c r="S175" s="10">
        <f>3/24*OO[[#This Row],[75 (28JUN1985 06:00:00)-Water Temperature (C)]]*OO[[#This Row],[17]]/SUM(OO[17])</f>
        <v>3.3207452329149117E-3</v>
      </c>
      <c r="T175" s="10">
        <f>3/24*OO[[#This Row],[76 (28JUN1985 09:00:00)-Water Temperature (C)]]*OO[[#This Row],[18]]/SUM(OO[18])</f>
        <v>4.6489752973932069E-4</v>
      </c>
      <c r="U175" s="10">
        <f>3/24*OO[[#This Row],[77 (28JUN1985 12:00:00)-Water Temperature (C)]]*OO[[#This Row],[19]]/SUM(OO[19])</f>
        <v>1.0370547268134513E-4</v>
      </c>
      <c r="V175" s="10">
        <f>3/24000000*OO[[#This Row],[78 (28JUN1985 15:00:00)-Water Temperature (C)]]*OO[[#This Row],[20]]</f>
        <v>6.2651929962962493E-5</v>
      </c>
      <c r="W175" s="10">
        <f>3/24000000*OO[[#This Row],[79 (28JUN1985 18:00:00)-Water Temperature (C)]]*OO[[#This Row],[21]]</f>
        <v>5.5217337780149998E-5</v>
      </c>
      <c r="X175" s="10">
        <f>3/24000000*OO[[#This Row],[80 (28JUN1985 21:00:00)-Water Temperature (C)]]*OO[[#This Row],[22]]</f>
        <v>5.3816980675324998E-5</v>
      </c>
      <c r="Y175" s="10">
        <f>3/24000000*OO[[#This Row],[81 (29JUN1985 00:00:00)-Water Temperature (C)]]*OO[[#This Row],[23]]</f>
        <v>5.5069298858112503E-5</v>
      </c>
      <c r="Z175" s="10">
        <f>3/24000000*OO[[#This Row],[82 (29JUN1985 03:00:00)-Water Temperature (C)]]*OO[[#This Row],[24]]</f>
        <v>5.5129848504712489E-5</v>
      </c>
      <c r="AA175" s="10">
        <f>3/24000000*OO[[#This Row],[83 (29JUN1985 06:00:00)-Water Temperature (C)]]*OO[[#This Row],[25]]</f>
        <v>5.2026737303325001E-5</v>
      </c>
      <c r="AB175" s="10">
        <f>3/24000000*OO[[#This Row],[84 (29JUN1985 09:00:00)-Water Temperature (C)]]*OO[[#This Row],[26]]</f>
        <v>4.6925000769724998E-5</v>
      </c>
      <c r="AC175" s="10">
        <f>3/24000000*OO[[#This Row],[85 (29JUN1985 12:00:00)-Water Temperature (C)]]*OO[[#This Row],[27]]</f>
        <v>4.2161548131300004E-5</v>
      </c>
      <c r="AD175" s="10">
        <f>3/24000000*OO[[#This Row],[86 (29JUN1985 15:00:00)-Water Temperature (C)]]*OO[[#This Row],[28]]</f>
        <v>3.7625862455324998E-5</v>
      </c>
      <c r="AE175" s="10">
        <f>3/24000000*OO[[#This Row],[88 (29JUN1985 21:00:00)-Water Temperature (C)]]*OO[[#This Row],[30]]</f>
        <v>2.9462572654275003E-5</v>
      </c>
      <c r="AF175" s="10">
        <f>3/24000000*OO[[#This Row],[88 (29JUN1985 21:00:00)-Water Temperature (C)]]*OO[[#This Row],[30]]</f>
        <v>2.9462572654275003E-5</v>
      </c>
      <c r="AG175" s="10">
        <f>3/24000000*OO[[#This Row],[89 (30JUN1985 00:00:00)-Water Temperature (C)]]*OO[[#This Row],[31]]</f>
        <v>2.5681349002500002E-5</v>
      </c>
      <c r="AH175" s="10">
        <f>3/24000000*OO[[#This Row],[90 (30JUN1985 03:00:00)-Water Temperature (C)]]*OO[[#This Row],[32]]</f>
        <v>2.2613164337499997E-5</v>
      </c>
      <c r="AI175" s="10">
        <f>3/24000000*OO[[#This Row],[91 (30JUN1985 06:00:00)-Water Temperature (C)]]*OO[[#This Row],[33]]</f>
        <v>2.0060735562477502E-5</v>
      </c>
      <c r="AJ175" s="10">
        <f>3/24000000*OO[[#This Row],[92 (30JUN1985 09:00:00)-Water Temperature (C)]]*OO[[#This Row],[34]]</f>
        <v>1.8312793447978751E-5</v>
      </c>
      <c r="AK175" s="10">
        <f>3/24000000*OO[[#This Row],[93 (30JUN1985 12:00:00)-Water Temperature (C)]]*OO[[#This Row],[35]]</f>
        <v>1.6599604047300001E-5</v>
      </c>
      <c r="AL175" s="10">
        <f>3/24000000*OO[[#This Row],[94 (30JUN1985 15:00:00)-Water Temperature (C)]]*OO[[#This Row],[36]]</f>
        <v>1.4787088662877498E-5</v>
      </c>
      <c r="AM175" s="10">
        <f>3/24000000*OO[[#This Row],[95 (30JUN1985 18:00:00)-Water Temperature (C)]]*OO[[#This Row],[37]]</f>
        <v>1.3256568627512499E-5</v>
      </c>
      <c r="AN175" s="10">
        <f>3/24000000*OO[[#This Row],[96 (30JUN1985 21:00:00)-Water Temperature (C)]]*OO[[#This Row],[38]]</f>
        <v>1.1772940773554999E-5</v>
      </c>
      <c r="AO175" s="10">
        <f>3/24000000*OO[[#This Row],[97 (01JUL1985 00:00:00)-Water Temperature (C)]]*OO[[#This Row],[39]]</f>
        <v>1.0259615979937499E-5</v>
      </c>
      <c r="AP175" s="10">
        <f>3/24000000*OO[[#This Row],[98 (01JUL1985 03:00:00)-Water Temperature (C)]]*OO[[#This Row],[40]]</f>
        <v>8.9592153048999989E-6</v>
      </c>
      <c r="AQ175" s="10">
        <f>3/24000000*OO[[#This Row],[99 (01JUL1985 06:00:00)-Water Temperature (C)]]*OO[[#This Row],[41]]</f>
        <v>7.9094101514062481E-6</v>
      </c>
      <c r="AR175" s="10">
        <f>3/24000000*OO[[#This Row],[100 (01JUL1985 09:00:00)-Water Temperature (C)]]*OO[[#This Row],[42]]</f>
        <v>7.3382442022350003E-6</v>
      </c>
      <c r="AS175" s="10">
        <f>3/24000000*OO[[#This Row],[101 (01JUL1985 12:00:00)-Water Temperature (C)]]*OO[[#This Row],[43]]</f>
        <v>6.822673624282499E-6</v>
      </c>
      <c r="AT175" s="10">
        <f>3/24000000*OO[[#This Row],[102 (01JUL1985 15:00:00)-Water Temperature (C)]]*OO[[#This Row],[44]]</f>
        <v>6.28669825888E-6</v>
      </c>
      <c r="AU175" s="10">
        <f>3/24000000*OO[[#This Row],[103 (01JUL1985 18:00:00)-Water Temperature (C)]]*OO[[#This Row],[45]]</f>
        <v>5.7070209840312501E-6</v>
      </c>
      <c r="AV175" s="10">
        <f>3/24000000*OO[[#This Row],[104 (01JUL1985 21:00:00)-Water Temperature (C)]]*OO[[#This Row],[46]]</f>
        <v>4.9718572835399995E-6</v>
      </c>
      <c r="AW175" s="10">
        <f>3/24000000*OO[[#This Row],[105 (02JUL1985 00:00:00)-Water Temperature (C)]]*OO[[#This Row],[47]]</f>
        <v>4.2333296063275E-6</v>
      </c>
      <c r="AX175" s="10">
        <f>3/24000000*OO[[#This Row],[106 (02JUL1985 03:00:00)-Water Temperature (C)]]*OO[[#This Row],[48]]</f>
        <v>3.6285662328750001E-6</v>
      </c>
      <c r="AY175" s="10">
        <f>3/24000000*OO[[#This Row],[107 (02JUL1985 06:00:00)-Water Temperature (C)]]*OO[[#This Row],[49]]</f>
        <v>3.1288232256049999E-6</v>
      </c>
      <c r="AZ175" s="10">
        <f>3/24000000*OO[[#This Row],[108 (02JUL1985 09:00:00)-Water Temperature (C)]]*OO[[#This Row],[50]]</f>
        <v>2.7872918540474998E-6</v>
      </c>
      <c r="BA175" s="10">
        <f>3/24000000*OO[[#This Row],[109 (02JUL1985 12:00:00)-Water Temperature (C)]]*OO[[#This Row],[51]]</f>
        <v>2.44871274872775E-6</v>
      </c>
      <c r="BB175" s="10">
        <f>3/24000000*OO[[#This Row],[110 (02JUL1985 15:00:00)-Water Temperature (C)]]*OO[[#This Row],[52]]</f>
        <v>2.1105397032422498E-6</v>
      </c>
      <c r="BC175" s="10">
        <f>3/24000000*OO[[#This Row],[111 (02JUL1985 18:00:00)-Water Temperature (C)]]*OO[[#This Row],[53]]</f>
        <v>1.7958554803952502E-6</v>
      </c>
      <c r="BD175" s="10">
        <f>3/24000000*OO[[#This Row],[112 (02JUL1985 21:00:00)-Water Temperature (C)]]*OO[[#This Row],[54]]</f>
        <v>1.4998594217273748E-6</v>
      </c>
      <c r="BE175" s="10">
        <f>3/24000000*OO[[#This Row],[113 (03JUL1985 00:00:00)-Water Temperature (C)]]*OO[[#This Row],[55]]</f>
        <v>1.2482012706817501E-6</v>
      </c>
      <c r="BF175" s="10">
        <f>3/24000000*OO[[#This Row],[114 (03JUL1985 03:00:00)-Water Temperature (C)]]*OO[[#This Row],[56]]</f>
        <v>1.0628650850790001E-6</v>
      </c>
      <c r="BG175" s="10">
        <f>3/24000000*OO[[#This Row],[115 (03JUL1985 06:00:00)-Water Temperature (C)]]*OO[[#This Row],[57]]</f>
        <v>9.165234942989999E-7</v>
      </c>
      <c r="BH175" s="10">
        <f>3/24000000*OO[[#This Row],[116 (03JUL1985 09:00:00)-Water Temperature (C)]]*OO[[#This Row],[58]]</f>
        <v>7.9943240537812498E-7</v>
      </c>
      <c r="BI175" s="10">
        <f>3/24000000*OO[[#This Row],[117 (03JUL1985 12:00:00)-Water Temperature (C)]]*OO[[#This Row],[59]]</f>
        <v>6.5088099654899993E-7</v>
      </c>
      <c r="BJ175" s="10">
        <f>3/24000000*OO[[#This Row],[118 (03JUL1985 15:00:00)-Water Temperature (C)]]*OO[[#This Row],[60]]</f>
        <v>5.1785285321912501E-7</v>
      </c>
      <c r="BK175" s="10">
        <f>3/24000000*OO[[#This Row],[119 (03JUL1985 18:00:00)-Water Temperature (C)]]*OO[[#This Row],[61]]</f>
        <v>4.0560189934599997E-7</v>
      </c>
      <c r="BL175" s="10">
        <f>3/24000000*OO[[#This Row],[120 (03JUL1985 21:00:00)-Water Temperature (C)]]*OO[[#This Row],[62]]</f>
        <v>3.1574258678487497E-7</v>
      </c>
      <c r="BM175" s="10">
        <f>3/24000000*OO[[#This Row],[121 (04JUL1985 00:00:00)-Water Temperature (C)]]*OO[[#This Row],[63]]</f>
        <v>2.5139051370899997E-7</v>
      </c>
      <c r="BN175" s="10">
        <f>3/24000000*OO[[#This Row],[122 (04JUL1985 03:00:00)-Water Temperature (C)]]*OO[[#This Row],[64]]</f>
        <v>2.0907698085281254E-7</v>
      </c>
      <c r="BO175" s="10">
        <f>3/24000000*OO[[#This Row],[123 (04JUL1985 06:00:00)-Water Temperature (C)]]*OO[[#This Row],[65]]</f>
        <v>1.840083273207E-7</v>
      </c>
      <c r="BP175" s="10">
        <f>3/24000000*OO[[#This Row],[124 (04JUL1985 09:00:00)-Water Temperature (C)]]*OO[[#This Row],[66]]</f>
        <v>1.7379229649127499E-7</v>
      </c>
      <c r="BQ175" s="10">
        <f>3/24000000*OO[[#This Row],[125 (04JUL1985 12:00:00)-Water Temperature (C)]]*OO[[#This Row],[67]]</f>
        <v>1.6583316471994999E-7</v>
      </c>
      <c r="BR175" s="10">
        <f>3/24000000*OO[[#This Row],[126 (04JUL1985 15:00:00)-Water Temperature (C)]]*OO[[#This Row],[68]]</f>
        <v>1.5654179741774998E-7</v>
      </c>
      <c r="BS175" s="10">
        <f>3/24000000*OO[[#This Row],[127 (04JUL1985 18:00:00)-Water Temperature (C)]]*OO[[#This Row],[69]]</f>
        <v>1.4597154544008748E-7</v>
      </c>
      <c r="BT175" s="10">
        <f>3/24000000*OO[[#This Row],[128 (04JUL1985 21:00:00)-Water Temperature (C)]]*OO[[#This Row],[70]]</f>
        <v>1.3195104271800001E-7</v>
      </c>
      <c r="BU175" s="10">
        <f>3/24000000*OO[[#This Row],[129 (05JUL1985 00:00:00)-Water Temperature (C)]]*OO[[#This Row],[71]]</f>
        <v>1.168555032111125E-7</v>
      </c>
      <c r="BV175" s="10">
        <f>3/24000000*OO[[#This Row],[130 (05JUL1985 03:00:00)-Water Temperature (C)]]*OO[[#This Row],[72]]</f>
        <v>1.049565739533E-7</v>
      </c>
      <c r="BW175" s="10">
        <f>3/24000000*OO[[#This Row],[131 (05JUL1985 06:00:00)-Water Temperature (C)]]*OO[[#This Row],[73]]</f>
        <v>9.5663257392374997E-8</v>
      </c>
      <c r="BX175" s="10">
        <f>3/24000000*OO[[#This Row],[132 (05JUL1985 09:00:00)-Water Temperature (C)]]*OO[[#This Row],[74]]</f>
        <v>8.8941378644200013E-8</v>
      </c>
      <c r="BY175" s="10">
        <f>3/24000000*OO[[#This Row],[133 (05JUL1985 12:00:00)-Water Temperature (C)]]*OO[[#This Row],[75]]</f>
        <v>8.0500870525749994E-8</v>
      </c>
      <c r="BZ175" s="10">
        <f>3/24000000*OO[[#This Row],[134 (05JUL1985 15:00:00)-Water Temperature (C)]]*OO[[#This Row],[76]]</f>
        <v>7.0234904673599989E-8</v>
      </c>
      <c r="CA175" s="10">
        <f>3/24000000*OO[[#This Row],[135 (05JUL1985 18:00:00)-Water Temperature (C)]]*OO[[#This Row],[77]]</f>
        <v>6.0837039245049993E-8</v>
      </c>
      <c r="CB175" s="10">
        <f>3/24000000*OO[[#This Row],[136 (05JUL1985 21:00:00)-Water Temperature (C)]]*OO[[#This Row],[78]]</f>
        <v>5.3072054508287496E-8</v>
      </c>
      <c r="CC175" s="10">
        <f>3/24000000*OO[[#This Row],[137 (06JUL1985 00:00:00)-Water Temperature (C)]]*OO[[#This Row],[79]]</f>
        <v>4.7639085390749995E-8</v>
      </c>
      <c r="CD175" s="10">
        <f>3/24000000*OO[[#This Row],[138 (06JUL1985 03:00:00)-Water Temperature (C)]]*OO[[#This Row],[80]]</f>
        <v>4.4576872513874999E-8</v>
      </c>
      <c r="CE175" s="10">
        <f>3/24000000*OO[[#This Row],[139 (06JUL1985 06:00:00)-Water Temperature (C)]]*OO[[#This Row],[81]]</f>
        <v>4.4623323819449997E-8</v>
      </c>
      <c r="CF175" s="10">
        <f>3/24000000*OO[[#This Row],[140 (06JUL1985 09:00:00)-Water Temperature (C)]]*OO[[#This Row],[82]]</f>
        <v>4.9077493570262501E-8</v>
      </c>
      <c r="CG175" s="10">
        <f>3/24000000*OO[[#This Row],[141 (06JUL1985 12:00:00)-Water Temperature (C)]]*OO[[#This Row],[83]]</f>
        <v>5.6008792358749994E-8</v>
      </c>
      <c r="CH175" s="10">
        <f>3/24000000*OO[[#This Row],[142 (06JUL1985 15:00:00)-Water Temperature (C)]]*OO[[#This Row],[84]]</f>
        <v>6.3018469911037493E-8</v>
      </c>
      <c r="CI175" s="10">
        <f>3/24000000*OO[[#This Row],[143 (06JUL1985 18:00:00)-Water Temperature (C)]]*OO[[#This Row],[85]]</f>
        <v>6.7490145344774995E-8</v>
      </c>
      <c r="CJ175" s="10">
        <f>3/24000000*OO[[#This Row],[144 (06JUL1985 21:00:00)-Water Temperature (C)]]*OO[[#This Row],[86]]</f>
        <v>6.7975563150624999E-8</v>
      </c>
      <c r="CK175" s="10">
        <f>3/24000000*OO[[#This Row],[145 (07JUL1985 00:00:00)-Water Temperature (C)]]*OO[[#This Row],[87]]</f>
        <v>6.4530789204924997E-8</v>
      </c>
      <c r="CL175" s="10">
        <f>3/24000000*OO[[#This Row],[146 (07JUL1985 03:00:00)-Water Temperature (C)]]*OO[[#This Row],[88]]</f>
        <v>6.0299154115749996E-8</v>
      </c>
      <c r="CM175" s="10">
        <f>3/24000000*OO[[#This Row],[147 (07JUL1985 06:00:00)-Water Temperature (C)]]*OO[[#This Row],[89]]</f>
        <v>5.6612964381149997E-8</v>
      </c>
      <c r="CN175" s="10">
        <f>3/24000000*OO[[#This Row],[148 (07JUL1985 09:00:00)-Water Temperature (C)]]*OO[[#This Row],[90]]</f>
        <v>5.4497247442950001E-8</v>
      </c>
      <c r="CO175" s="10">
        <f>3/24000000*OO[[#This Row],[149 (07JUL1985 12:00:00)-Water Temperature (C)]]*OO[[#This Row],[91]]</f>
        <v>5.3032031837699995E-8</v>
      </c>
      <c r="CP175" s="10">
        <f>3/24000000*OO[[#This Row],[150 (07JUL1985 15:00:00)-Water Temperature (C)]]*OO[[#This Row],[92]]</f>
        <v>5.3032031837699995E-8</v>
      </c>
      <c r="CQ175" s="10">
        <f>3/24000000*OO[[#This Row],[151 (07JUL1985 18:00:00)-Water Temperature (C)]]*OO[[#This Row],[93]]</f>
        <v>5.3032031837699995E-8</v>
      </c>
      <c r="CR175" s="10">
        <f>3/24000000*OO[[#This Row],[152 (07JUL1985 21:00:00)-Water Temperature (C)]]*OO[[#This Row],[94]]</f>
        <v>5.3032031837699995E-8</v>
      </c>
      <c r="CS175" s="10">
        <f>3/24000000*OO[[#This Row],[153 (08JUL1985 00:00:00)-Water Temperature (C)]]*OO[[#This Row],[95]]</f>
        <v>5.3032031837699995E-8</v>
      </c>
      <c r="CT175" s="10">
        <f>3/24000000*OO[[#This Row],[154 (08JUL1985 03:00:00)-Water Temperature (C)]]*OO[[#This Row],[96]]</f>
        <v>5.3032031837699995E-8</v>
      </c>
      <c r="CU175" s="10">
        <f>3/24000000*OO[[#This Row],[155 (08JUL1985 06:00:00)-Water Temperature (C)]]*OO[[#This Row],[97]]</f>
        <v>5.3032031837699995E-8</v>
      </c>
      <c r="CV175" s="10">
        <f>3/24000000*OO[[#This Row],[156 (08JUL1985 09:00:00)-Water Temperature (C)]]*OO[[#This Row],[98]]</f>
        <v>5.3032031837699995E-8</v>
      </c>
      <c r="CW175" s="10">
        <f>3/24000000*OO[[#This Row],[157 (08JUL1985 12:00:00)-Water Temperature (C)]]*OO[[#This Row],[99]]</f>
        <v>5.3032031837699995E-8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1.7617035743259807E-40</v>
      </c>
      <c r="I176" s="10">
        <f>3/24*OO[[#This Row],[65 (27JUN1985 00:00:00)-Water Temperature (C)]]*OO[[#This Row],[7]]/SUM(OO[7])</f>
        <v>8.878150207892268E-29</v>
      </c>
      <c r="J176" s="10">
        <f>3/24*OO[[#This Row],[66 (27JUN1985 03:00:00)-Water Temperature (C)]]*OO[[#This Row],[8]]/SUM(OO[8])</f>
        <v>4.3959902198463567E-17</v>
      </c>
      <c r="K176" s="10">
        <f>3/24*OO[[#This Row],[67 (27JUN1985 06:00:00)-Water Temperature (C)]]*OO[[#This Row],[9]]/SUM(OO[9])</f>
        <v>8.6168413519760851E-9</v>
      </c>
      <c r="L176" s="10">
        <f>3/24*OO[[#This Row],[68 (27JUN1985 09:00:00)-Water Temperature (C)]]*OO[[#This Row],[10]]/SUM(OO[10])</f>
        <v>1.4496659096047794E-5</v>
      </c>
      <c r="M176" s="10">
        <f>3/24*OO[[#This Row],[69 (27JUN1985 12:00:00)-Water Temperature (C)]]*OO[[#This Row],[11]]/SUM(OO[11])</f>
        <v>1.2737684266197768E-3</v>
      </c>
      <c r="N176" s="10">
        <f>3/24*OO[[#This Row],[70 (27JUN1985 15:00:00)-Water Temperature (C)]]*OO[[#This Row],[12]]/SUM(OO[12])</f>
        <v>1.7794824498513107E-2</v>
      </c>
      <c r="O176" s="10">
        <f>3/24*OO[[#This Row],[71 (27JUN1985 18:00:00)-Water Temperature (C)]]*OO[[#This Row],[13]]/SUM(OO[13])</f>
        <v>6.5728476538451375E-2</v>
      </c>
      <c r="P176" s="10">
        <f>3/24*OO[[#This Row],[72 (27JUN1985 21:00:00)-Water Temperature (C)]]*OO[[#This Row],[14]]/SUM(OO[14])</f>
        <v>8.6823958844831906E-2</v>
      </c>
      <c r="Q176" s="10">
        <f>3/24*OO[[#This Row],[73 (28JUN1985 00:00:00)-Water Temperature (C)]]*OO[[#This Row],[15]]/SUM(OO[15])</f>
        <v>5.1013635901688496E-2</v>
      </c>
      <c r="R176" s="10">
        <f>3/24*OO[[#This Row],[74 (28JUN1985 03:00:00)-Water Temperature (C)]]*OO[[#This Row],[16]]/SUM(OO[16])</f>
        <v>1.5817280024572219E-2</v>
      </c>
      <c r="S176" s="10">
        <f>3/24*OO[[#This Row],[75 (28JUN1985 06:00:00)-Water Temperature (C)]]*OO[[#This Row],[17]]/SUM(OO[17])</f>
        <v>3.0092507131713642E-3</v>
      </c>
      <c r="T176" s="10">
        <f>3/24*OO[[#This Row],[76 (28JUN1985 09:00:00)-Water Temperature (C)]]*OO[[#This Row],[18]]/SUM(OO[18])</f>
        <v>4.3035050563521753E-4</v>
      </c>
      <c r="U176" s="10">
        <f>3/24*OO[[#This Row],[77 (28JUN1985 12:00:00)-Water Temperature (C)]]*OO[[#This Row],[19]]/SUM(OO[19])</f>
        <v>8.9791710466728737E-5</v>
      </c>
      <c r="V176" s="10">
        <f>3/24000000*OO[[#This Row],[78 (28JUN1985 15:00:00)-Water Temperature (C)]]*OO[[#This Row],[20]]</f>
        <v>5.2192777039499996E-5</v>
      </c>
      <c r="W176" s="10">
        <f>3/24000000*OO[[#This Row],[79 (28JUN1985 18:00:00)-Water Temperature (C)]]*OO[[#This Row],[21]]</f>
        <v>4.5807772083674999E-5</v>
      </c>
      <c r="X176" s="10">
        <f>3/24000000*OO[[#This Row],[80 (28JUN1985 21:00:00)-Water Temperature (C)]]*OO[[#This Row],[22]]</f>
        <v>4.3411552043437501E-5</v>
      </c>
      <c r="Y176" s="10">
        <f>3/24000000*OO[[#This Row],[81 (29JUN1985 00:00:00)-Water Temperature (C)]]*OO[[#This Row],[23]]</f>
        <v>4.3470861921212492E-5</v>
      </c>
      <c r="Z176" s="10">
        <f>3/24000000*OO[[#This Row],[82 (29JUN1985 03:00:00)-Water Temperature (C)]]*OO[[#This Row],[24]]</f>
        <v>4.3440037995925E-5</v>
      </c>
      <c r="AA176" s="10">
        <f>3/24000000*OO[[#This Row],[83 (29JUN1985 06:00:00)-Water Temperature (C)]]*OO[[#This Row],[25]]</f>
        <v>4.1243674726199999E-5</v>
      </c>
      <c r="AB176" s="10">
        <f>3/24000000*OO[[#This Row],[84 (29JUN1985 09:00:00)-Water Temperature (C)]]*OO[[#This Row],[26]]</f>
        <v>3.7496393171199999E-5</v>
      </c>
      <c r="AC176" s="10">
        <f>3/24000000*OO[[#This Row],[85 (29JUN1985 12:00:00)-Water Temperature (C)]]*OO[[#This Row],[27]]</f>
        <v>3.39185451078E-5</v>
      </c>
      <c r="AD176" s="10">
        <f>3/24000000*OO[[#This Row],[86 (29JUN1985 15:00:00)-Water Temperature (C)]]*OO[[#This Row],[28]]</f>
        <v>3.0401922336750004E-5</v>
      </c>
      <c r="AE176" s="10">
        <f>3/24000000*OO[[#This Row],[88 (29JUN1985 21:00:00)-Water Temperature (C)]]*OO[[#This Row],[30]]</f>
        <v>2.405773939575E-5</v>
      </c>
      <c r="AF176" s="10">
        <f>3/24000000*OO[[#This Row],[88 (29JUN1985 21:00:00)-Water Temperature (C)]]*OO[[#This Row],[30]]</f>
        <v>2.405773939575E-5</v>
      </c>
      <c r="AG176" s="10">
        <f>3/24000000*OO[[#This Row],[89 (30JUN1985 00:00:00)-Water Temperature (C)]]*OO[[#This Row],[31]]</f>
        <v>2.1221735077800003E-5</v>
      </c>
      <c r="AH176" s="10">
        <f>3/24000000*OO[[#This Row],[90 (30JUN1985 03:00:00)-Water Temperature (C)]]*OO[[#This Row],[32]]</f>
        <v>1.8855583654050002E-5</v>
      </c>
      <c r="AI176" s="10">
        <f>3/24000000*OO[[#This Row],[91 (30JUN1985 06:00:00)-Water Temperature (C)]]*OO[[#This Row],[33]]</f>
        <v>1.6889944478622495E-5</v>
      </c>
      <c r="AJ176" s="10">
        <f>3/24000000*OO[[#This Row],[92 (30JUN1985 09:00:00)-Water Temperature (C)]]*OO[[#This Row],[34]]</f>
        <v>1.5599349908662501E-5</v>
      </c>
      <c r="AK176" s="10">
        <f>3/24000000*OO[[#This Row],[93 (30JUN1985 12:00:00)-Water Temperature (C)]]*OO[[#This Row],[35]]</f>
        <v>1.4303745860546248E-5</v>
      </c>
      <c r="AL176" s="10">
        <f>3/24000000*OO[[#This Row],[94 (30JUN1985 15:00:00)-Water Temperature (C)]]*OO[[#This Row],[36]]</f>
        <v>1.2900924693195001E-5</v>
      </c>
      <c r="AM176" s="10">
        <f>3/24000000*OO[[#This Row],[95 (30JUN1985 18:00:00)-Water Temperature (C)]]*OO[[#This Row],[37]]</f>
        <v>1.1696121689864998E-5</v>
      </c>
      <c r="AN176" s="10">
        <f>3/24000000*OO[[#This Row],[96 (30JUN1985 21:00:00)-Water Temperature (C)]]*OO[[#This Row],[38]]</f>
        <v>1.049703102798E-5</v>
      </c>
      <c r="AO176" s="10">
        <f>3/24000000*OO[[#This Row],[97 (01JUL1985 00:00:00)-Water Temperature (C)]]*OO[[#This Row],[39]]</f>
        <v>9.2503398597549995E-6</v>
      </c>
      <c r="AP176" s="10">
        <f>3/24000000*OO[[#This Row],[98 (01JUL1985 03:00:00)-Water Temperature (C)]]*OO[[#This Row],[40]]</f>
        <v>8.1745414417037498E-6</v>
      </c>
      <c r="AQ176" s="10">
        <f>3/24000000*OO[[#This Row],[99 (01JUL1985 06:00:00)-Water Temperature (C)]]*OO[[#This Row],[41]]</f>
        <v>7.340007603187499E-6</v>
      </c>
      <c r="AR176" s="10">
        <f>3/24000000*OO[[#This Row],[100 (01JUL1985 09:00:00)-Water Temperature (C)]]*OO[[#This Row],[42]]</f>
        <v>6.9145769025862502E-6</v>
      </c>
      <c r="AS176" s="10">
        <f>3/24000000*OO[[#This Row],[101 (01JUL1985 12:00:00)-Water Temperature (C)]]*OO[[#This Row],[43]]</f>
        <v>6.5363584810000003E-6</v>
      </c>
      <c r="AT176" s="10">
        <f>3/24000000*OO[[#This Row],[102 (01JUL1985 15:00:00)-Water Temperature (C)]]*OO[[#This Row],[44]]</f>
        <v>6.1021789112249999E-6</v>
      </c>
      <c r="AU176" s="10">
        <f>3/24000000*OO[[#This Row],[103 (01JUL1985 18:00:00)-Water Temperature (C)]]*OO[[#This Row],[45]]</f>
        <v>5.6269881985762495E-6</v>
      </c>
      <c r="AV176" s="10">
        <f>3/24000000*OO[[#This Row],[104 (01JUL1985 21:00:00)-Water Temperature (C)]]*OO[[#This Row],[46]]</f>
        <v>4.9946042272500007E-6</v>
      </c>
      <c r="AW176" s="10">
        <f>3/24000000*OO[[#This Row],[105 (02JUL1985 00:00:00)-Water Temperature (C)]]*OO[[#This Row],[47]]</f>
        <v>4.3324941912500003E-6</v>
      </c>
      <c r="AX176" s="10">
        <f>3/24000000*OO[[#This Row],[106 (02JUL1985 03:00:00)-Water Temperature (C)]]*OO[[#This Row],[48]]</f>
        <v>3.7737098792575E-6</v>
      </c>
      <c r="AY176" s="10">
        <f>3/24000000*OO[[#This Row],[107 (02JUL1985 06:00:00)-Water Temperature (C)]]*OO[[#This Row],[49]]</f>
        <v>3.3409069546750002E-6</v>
      </c>
      <c r="AZ176" s="10">
        <f>3/24000000*OO[[#This Row],[108 (02JUL1985 09:00:00)-Water Temperature (C)]]*OO[[#This Row],[50]]</f>
        <v>3.06522096804E-6</v>
      </c>
      <c r="BA176" s="10">
        <f>3/24000000*OO[[#This Row],[109 (02JUL1985 12:00:00)-Water Temperature (C)]]*OO[[#This Row],[51]]</f>
        <v>2.7873453635999999E-6</v>
      </c>
      <c r="BB176" s="10">
        <f>3/24000000*OO[[#This Row],[110 (02JUL1985 15:00:00)-Water Temperature (C)]]*OO[[#This Row],[52]]</f>
        <v>2.4746402040745001E-6</v>
      </c>
      <c r="BC176" s="10">
        <f>3/24000000*OO[[#This Row],[111 (02JUL1985 18:00:00)-Water Temperature (C)]]*OO[[#This Row],[53]]</f>
        <v>2.1543818276029997E-6</v>
      </c>
      <c r="BD176" s="10">
        <f>3/24000000*OO[[#This Row],[112 (02JUL1985 21:00:00)-Water Temperature (C)]]*OO[[#This Row],[54]]</f>
        <v>1.8244389783654998E-6</v>
      </c>
      <c r="BE176" s="10">
        <f>3/24000000*OO[[#This Row],[113 (03JUL1985 00:00:00)-Water Temperature (C)]]*OO[[#This Row],[55]]</f>
        <v>1.5296303228824999E-6</v>
      </c>
      <c r="BF176" s="10">
        <f>3/24000000*OO[[#This Row],[114 (03JUL1985 03:00:00)-Water Temperature (C)]]*OO[[#This Row],[56]]</f>
        <v>1.314444709539E-6</v>
      </c>
      <c r="BG176" s="10">
        <f>3/24000000*OO[[#This Row],[115 (03JUL1985 06:00:00)-Water Temperature (C)]]*OO[[#This Row],[57]]</f>
        <v>1.1523180605973749E-6</v>
      </c>
      <c r="BH176" s="10">
        <f>3/24000000*OO[[#This Row],[116 (03JUL1985 09:00:00)-Water Temperature (C)]]*OO[[#This Row],[58]]</f>
        <v>1.043215397200125E-6</v>
      </c>
      <c r="BI176" s="10">
        <f>3/24000000*OO[[#This Row],[117 (03JUL1985 12:00:00)-Water Temperature (C)]]*OO[[#This Row],[59]]</f>
        <v>9.0754237326774983E-7</v>
      </c>
      <c r="BJ176" s="10">
        <f>3/24000000*OO[[#This Row],[118 (03JUL1985 15:00:00)-Water Temperature (C)]]*OO[[#This Row],[60]]</f>
        <v>7.8615100739175002E-7</v>
      </c>
      <c r="BK176" s="10">
        <f>3/24000000*OO[[#This Row],[119 (03JUL1985 18:00:00)-Water Temperature (C)]]*OO[[#This Row],[61]]</f>
        <v>6.762925784265E-7</v>
      </c>
      <c r="BL176" s="10">
        <f>3/24000000*OO[[#This Row],[120 (03JUL1985 21:00:00)-Water Temperature (C)]]*OO[[#This Row],[62]]</f>
        <v>5.7533204966399995E-7</v>
      </c>
      <c r="BM176" s="10">
        <f>3/24000000*OO[[#This Row],[121 (04JUL1985 00:00:00)-Water Temperature (C)]]*OO[[#This Row],[63]]</f>
        <v>4.9118909784524994E-7</v>
      </c>
      <c r="BN176" s="10">
        <f>3/24000000*OO[[#This Row],[122 (04JUL1985 03:00:00)-Water Temperature (C)]]*OO[[#This Row],[64]]</f>
        <v>4.2934644460499993E-7</v>
      </c>
      <c r="BO176" s="10">
        <f>3/24000000*OO[[#This Row],[123 (04JUL1985 06:00:00)-Water Temperature (C)]]*OO[[#This Row],[65]]</f>
        <v>3.9126534617024996E-7</v>
      </c>
      <c r="BP176" s="10">
        <f>3/24000000*OO[[#This Row],[124 (04JUL1985 09:00:00)-Water Temperature (C)]]*OO[[#This Row],[66]]</f>
        <v>3.8122625941599997E-7</v>
      </c>
      <c r="BQ176" s="10">
        <f>3/24000000*OO[[#This Row],[125 (04JUL1985 12:00:00)-Water Temperature (C)]]*OO[[#This Row],[67]]</f>
        <v>3.7597555611437495E-7</v>
      </c>
      <c r="BR176" s="10">
        <f>3/24000000*OO[[#This Row],[126 (04JUL1985 15:00:00)-Water Temperature (C)]]*OO[[#This Row],[68]]</f>
        <v>3.6648053072924995E-7</v>
      </c>
      <c r="BS176" s="10">
        <f>3/24000000*OO[[#This Row],[127 (04JUL1985 18:00:00)-Water Temperature (C)]]*OO[[#This Row],[69]]</f>
        <v>3.5052614740949999E-7</v>
      </c>
      <c r="BT176" s="10">
        <f>3/24000000*OO[[#This Row],[128 (04JUL1985 21:00:00)-Water Temperature (C)]]*OO[[#This Row],[70]]</f>
        <v>3.2208050773599997E-7</v>
      </c>
      <c r="BU176" s="10">
        <f>3/24000000*OO[[#This Row],[129 (05JUL1985 00:00:00)-Water Temperature (C)]]*OO[[#This Row],[71]]</f>
        <v>2.8822623576599999E-7</v>
      </c>
      <c r="BV176" s="10">
        <f>3/24000000*OO[[#This Row],[130 (05JUL1985 03:00:00)-Water Temperature (C)]]*OO[[#This Row],[72]]</f>
        <v>2.6094475371374997E-7</v>
      </c>
      <c r="BW176" s="10">
        <f>3/24000000*OO[[#This Row],[131 (05JUL1985 06:00:00)-Water Temperature (C)]]*OO[[#This Row],[73]]</f>
        <v>2.4362036524665002E-7</v>
      </c>
      <c r="BX176" s="10">
        <f>3/24000000*OO[[#This Row],[132 (05JUL1985 09:00:00)-Water Temperature (C)]]*OO[[#This Row],[74]]</f>
        <v>2.3845692643244997E-7</v>
      </c>
      <c r="BY176" s="10">
        <f>3/24000000*OO[[#This Row],[133 (05JUL1985 12:00:00)-Water Temperature (C)]]*OO[[#This Row],[75]]</f>
        <v>2.3437226580949998E-7</v>
      </c>
      <c r="BZ176" s="10">
        <f>3/24000000*OO[[#This Row],[134 (05JUL1985 15:00:00)-Water Temperature (C)]]*OO[[#This Row],[76]]</f>
        <v>2.2616017351481249E-7</v>
      </c>
      <c r="CA176" s="10">
        <f>3/24000000*OO[[#This Row],[135 (05JUL1985 18:00:00)-Water Temperature (C)]]*OO[[#This Row],[77]]</f>
        <v>2.1480388300065001E-7</v>
      </c>
      <c r="CB176" s="10">
        <f>3/24000000*OO[[#This Row],[136 (05JUL1985 21:00:00)-Water Temperature (C)]]*OO[[#This Row],[78]]</f>
        <v>2.0262879300906248E-7</v>
      </c>
      <c r="CC176" s="10">
        <f>3/24000000*OO[[#This Row],[137 (06JUL1985 00:00:00)-Water Temperature (C)]]*OO[[#This Row],[79]]</f>
        <v>1.911936327499E-7</v>
      </c>
      <c r="CD176" s="10">
        <f>3/24000000*OO[[#This Row],[138 (06JUL1985 03:00:00)-Water Temperature (C)]]*OO[[#This Row],[80]]</f>
        <v>1.825599590476875E-7</v>
      </c>
      <c r="CE176" s="10">
        <f>3/24000000*OO[[#This Row],[139 (06JUL1985 06:00:00)-Water Temperature (C)]]*OO[[#This Row],[81]]</f>
        <v>1.7877820895669997E-7</v>
      </c>
      <c r="CF176" s="10">
        <f>3/24000000*OO[[#This Row],[140 (06JUL1985 09:00:00)-Water Temperature (C)]]*OO[[#This Row],[82]]</f>
        <v>1.8388040953537499E-7</v>
      </c>
      <c r="CG176" s="10">
        <f>3/24000000*OO[[#This Row],[141 (06JUL1985 12:00:00)-Water Temperature (C)]]*OO[[#This Row],[83]]</f>
        <v>1.9155593492617499E-7</v>
      </c>
      <c r="CH176" s="10">
        <f>3/24000000*OO[[#This Row],[142 (06JUL1985 15:00:00)-Water Temperature (C)]]*OO[[#This Row],[84]]</f>
        <v>1.9800460065212499E-7</v>
      </c>
      <c r="CI176" s="10">
        <f>3/24000000*OO[[#This Row],[143 (06JUL1985 18:00:00)-Water Temperature (C)]]*OO[[#This Row],[85]]</f>
        <v>1.9875024052124999E-7</v>
      </c>
      <c r="CJ176" s="10">
        <f>3/24000000*OO[[#This Row],[144 (06JUL1985 21:00:00)-Water Temperature (C)]]*OO[[#This Row],[86]]</f>
        <v>1.91698485772E-7</v>
      </c>
      <c r="CK176" s="10">
        <f>3/24000000*OO[[#This Row],[145 (07JUL1985 00:00:00)-Water Temperature (C)]]*OO[[#This Row],[87]]</f>
        <v>1.7769952564113748E-7</v>
      </c>
      <c r="CL176" s="10">
        <f>3/24000000*OO[[#This Row],[146 (07JUL1985 03:00:00)-Water Temperature (C)]]*OO[[#This Row],[88]]</f>
        <v>1.6408214977407497E-7</v>
      </c>
      <c r="CM176" s="10">
        <f>3/24000000*OO[[#This Row],[147 (07JUL1985 06:00:00)-Water Temperature (C)]]*OO[[#This Row],[89]]</f>
        <v>1.5377836767656248E-7</v>
      </c>
      <c r="CN176" s="10">
        <f>3/24000000*OO[[#This Row],[148 (07JUL1985 09:00:00)-Water Temperature (C)]]*OO[[#This Row],[90]]</f>
        <v>1.4931799657931249E-7</v>
      </c>
      <c r="CO176" s="10">
        <f>3/24000000*OO[[#This Row],[149 (07JUL1985 12:00:00)-Water Temperature (C)]]*OO[[#This Row],[91]]</f>
        <v>1.4815823425614996E-7</v>
      </c>
      <c r="CP176" s="10">
        <f>3/24000000*OO[[#This Row],[150 (07JUL1985 15:00:00)-Water Temperature (C)]]*OO[[#This Row],[92]]</f>
        <v>1.4815823425614996E-7</v>
      </c>
      <c r="CQ176" s="10">
        <f>3/24000000*OO[[#This Row],[151 (07JUL1985 18:00:00)-Water Temperature (C)]]*OO[[#This Row],[93]]</f>
        <v>1.4815823425614996E-7</v>
      </c>
      <c r="CR176" s="10">
        <f>3/24000000*OO[[#This Row],[152 (07JUL1985 21:00:00)-Water Temperature (C)]]*OO[[#This Row],[94]]</f>
        <v>1.4815823425614996E-7</v>
      </c>
      <c r="CS176" s="10">
        <f>3/24000000*OO[[#This Row],[153 (08JUL1985 00:00:00)-Water Temperature (C)]]*OO[[#This Row],[95]]</f>
        <v>1.4815823425614996E-7</v>
      </c>
      <c r="CT176" s="10">
        <f>3/24000000*OO[[#This Row],[154 (08JUL1985 03:00:00)-Water Temperature (C)]]*OO[[#This Row],[96]]</f>
        <v>1.4815823425614996E-7</v>
      </c>
      <c r="CU176" s="10">
        <f>3/24000000*OO[[#This Row],[155 (08JUL1985 06:00:00)-Water Temperature (C)]]*OO[[#This Row],[97]]</f>
        <v>1.4815823425614996E-7</v>
      </c>
      <c r="CV176" s="10">
        <f>3/24000000*OO[[#This Row],[156 (08JUL1985 09:00:00)-Water Temperature (C)]]*OO[[#This Row],[98]]</f>
        <v>1.4815823425614996E-7</v>
      </c>
      <c r="CW176" s="10">
        <f>3/24000000*OO[[#This Row],[157 (08JUL1985 12:00:00)-Water Temperature (C)]]*OO[[#This Row],[99]]</f>
        <v>1.4815823425614996E-7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2.4066144539317618E-41</v>
      </c>
      <c r="I177" s="10">
        <f>3/24*OO[[#This Row],[65 (27JUN1985 00:00:00)-Water Temperature (C)]]*OO[[#This Row],[7]]/SUM(OO[7])</f>
        <v>1.1340504208338302E-29</v>
      </c>
      <c r="J177" s="10">
        <f>3/24*OO[[#This Row],[66 (27JUN1985 03:00:00)-Water Temperature (C)]]*OO[[#This Row],[8]]/SUM(OO[8])</f>
        <v>5.7808527853550095E-18</v>
      </c>
      <c r="K177" s="10">
        <f>3/24*OO[[#This Row],[67 (27JUN1985 06:00:00)-Water Temperature (C)]]*OO[[#This Row],[9]]/SUM(OO[9])</f>
        <v>3.6825885059932661E-9</v>
      </c>
      <c r="L177" s="10">
        <f>3/24*OO[[#This Row],[68 (27JUN1985 09:00:00)-Water Temperature (C)]]*OO[[#This Row],[10]]/SUM(OO[10])</f>
        <v>8.473402011485492E-6</v>
      </c>
      <c r="M177" s="10">
        <f>3/24*OO[[#This Row],[69 (27JUN1985 12:00:00)-Water Temperature (C)]]*OO[[#This Row],[11]]/SUM(OO[11])</f>
        <v>8.7650724924815044E-4</v>
      </c>
      <c r="N177" s="10">
        <f>3/24*OO[[#This Row],[70 (27JUN1985 15:00:00)-Water Temperature (C)]]*OO[[#This Row],[12]]/SUM(OO[12])</f>
        <v>1.37729496234012E-2</v>
      </c>
      <c r="O177" s="10">
        <f>3/24*OO[[#This Row],[71 (27JUN1985 18:00:00)-Water Temperature (C)]]*OO[[#This Row],[13]]/SUM(OO[13])</f>
        <v>5.5743096775687208E-2</v>
      </c>
      <c r="P177" s="10">
        <f>3/24*OO[[#This Row],[72 (27JUN1985 21:00:00)-Water Temperature (C)]]*OO[[#This Row],[14]]/SUM(OO[14])</f>
        <v>7.9183819554649315E-2</v>
      </c>
      <c r="Q177" s="10">
        <f>3/24*OO[[#This Row],[73 (28JUN1985 00:00:00)-Water Temperature (C)]]*OO[[#This Row],[15]]/SUM(OO[15])</f>
        <v>4.949945601813055E-2</v>
      </c>
      <c r="R177" s="10">
        <f>3/24*OO[[#This Row],[74 (28JUN1985 03:00:00)-Water Temperature (C)]]*OO[[#This Row],[16]]/SUM(OO[16])</f>
        <v>1.613985010375912E-2</v>
      </c>
      <c r="S177" s="10">
        <f>3/24*OO[[#This Row],[75 (28JUN1985 06:00:00)-Water Temperature (C)]]*OO[[#This Row],[17]]/SUM(OO[17])</f>
        <v>3.1922438189747842E-3</v>
      </c>
      <c r="T177" s="10">
        <f>3/24*OO[[#This Row],[76 (28JUN1985 09:00:00)-Water Temperature (C)]]*OO[[#This Row],[18]]/SUM(OO[18])</f>
        <v>4.6209887414775731E-4</v>
      </c>
      <c r="U177" s="10">
        <f>3/24*OO[[#This Row],[77 (28JUN1985 12:00:00)-Water Temperature (C)]]*OO[[#This Row],[19]]/SUM(OO[19])</f>
        <v>8.9815940926891869E-5</v>
      </c>
      <c r="V177" s="10">
        <f>3/24000000*OO[[#This Row],[78 (28JUN1985 15:00:00)-Water Temperature (C)]]*OO[[#This Row],[20]]</f>
        <v>4.8371310972875002E-5</v>
      </c>
      <c r="W177" s="10">
        <f>3/24000000*OO[[#This Row],[79 (28JUN1985 18:00:00)-Water Temperature (C)]]*OO[[#This Row],[21]]</f>
        <v>4.1826737925775005E-5</v>
      </c>
      <c r="X177" s="10">
        <f>3/24000000*OO[[#This Row],[80 (28JUN1985 21:00:00)-Water Temperature (C)]]*OO[[#This Row],[22]]</f>
        <v>3.9213639636712491E-5</v>
      </c>
      <c r="Y177" s="10">
        <f>3/24000000*OO[[#This Row],[81 (29JUN1985 00:00:00)-Water Temperature (C)]]*OO[[#This Row],[23]]</f>
        <v>3.9218282684324994E-5</v>
      </c>
      <c r="Z177" s="10">
        <f>3/24000000*OO[[#This Row],[82 (29JUN1985 03:00:00)-Water Temperature (C)]]*OO[[#This Row],[24]]</f>
        <v>3.92874686121625E-5</v>
      </c>
      <c r="AA177" s="10">
        <f>3/24000000*OO[[#This Row],[83 (29JUN1985 06:00:00)-Water Temperature (C)]]*OO[[#This Row],[25]]</f>
        <v>3.7603202358799997E-5</v>
      </c>
      <c r="AB177" s="10">
        <f>3/24000000*OO[[#This Row],[84 (29JUN1985 09:00:00)-Water Temperature (C)]]*OO[[#This Row],[26]]</f>
        <v>3.4368127000500001E-5</v>
      </c>
      <c r="AC177" s="10">
        <f>3/24000000*OO[[#This Row],[85 (29JUN1985 12:00:00)-Water Temperature (C)]]*OO[[#This Row],[27]]</f>
        <v>3.1183816633749999E-5</v>
      </c>
      <c r="AD177" s="10">
        <f>3/24000000*OO[[#This Row],[86 (29JUN1985 15:00:00)-Water Temperature (C)]]*OO[[#This Row],[28]]</f>
        <v>2.7985826810499996E-5</v>
      </c>
      <c r="AE177" s="10">
        <f>3/24000000*OO[[#This Row],[88 (29JUN1985 21:00:00)-Water Temperature (C)]]*OO[[#This Row],[30]]</f>
        <v>2.2122678598049998E-5</v>
      </c>
      <c r="AF177" s="10">
        <f>3/24000000*OO[[#This Row],[88 (29JUN1985 21:00:00)-Water Temperature (C)]]*OO[[#This Row],[30]]</f>
        <v>2.2122678598049998E-5</v>
      </c>
      <c r="AG177" s="10">
        <f>3/24000000*OO[[#This Row],[89 (30JUN1985 00:00:00)-Water Temperature (C)]]*OO[[#This Row],[31]]</f>
        <v>1.9527161570437501E-5</v>
      </c>
      <c r="AH177" s="10">
        <f>3/24000000*OO[[#This Row],[90 (30JUN1985 03:00:00)-Water Temperature (C)]]*OO[[#This Row],[32]]</f>
        <v>1.736254820313E-5</v>
      </c>
      <c r="AI177" s="10">
        <f>3/24000000*OO[[#This Row],[91 (30JUN1985 06:00:00)-Water Temperature (C)]]*OO[[#This Row],[33]]</f>
        <v>1.5575494494679998E-5</v>
      </c>
      <c r="AJ177" s="10">
        <f>3/24000000*OO[[#This Row],[92 (30JUN1985 09:00:00)-Water Temperature (C)]]*OO[[#This Row],[34]]</f>
        <v>1.4419919138082499E-5</v>
      </c>
      <c r="AK177" s="10">
        <f>3/24000000*OO[[#This Row],[93 (30JUN1985 12:00:00)-Water Temperature (C)]]*OO[[#This Row],[35]]</f>
        <v>1.3263933829562498E-5</v>
      </c>
      <c r="AL177" s="10">
        <f>3/24000000*OO[[#This Row],[94 (30JUN1985 15:00:00)-Water Temperature (C)]]*OO[[#This Row],[36]]</f>
        <v>1.1994555928740001E-5</v>
      </c>
      <c r="AM177" s="10">
        <f>3/24000000*OO[[#This Row],[95 (30JUN1985 18:00:00)-Water Temperature (C)]]*OO[[#This Row],[37]]</f>
        <v>1.0879855430448748E-5</v>
      </c>
      <c r="AN177" s="10">
        <f>3/24000000*OO[[#This Row],[96 (30JUN1985 21:00:00)-Water Temperature (C)]]*OO[[#This Row],[38]]</f>
        <v>9.7448131070125002E-6</v>
      </c>
      <c r="AO177" s="10">
        <f>3/24000000*OO[[#This Row],[97 (01JUL1985 00:00:00)-Water Temperature (C)]]*OO[[#This Row],[39]]</f>
        <v>8.5754900110499993E-6</v>
      </c>
      <c r="AP177" s="10">
        <f>3/24000000*OO[[#This Row],[98 (01JUL1985 03:00:00)-Water Temperature (C)]]*OO[[#This Row],[40]]</f>
        <v>7.5867635650999997E-6</v>
      </c>
      <c r="AQ177" s="10">
        <f>3/24000000*OO[[#This Row],[99 (01JUL1985 06:00:00)-Water Temperature (C)]]*OO[[#This Row],[41]]</f>
        <v>6.8134166166149984E-6</v>
      </c>
      <c r="AR177" s="10">
        <f>3/24000000*OO[[#This Row],[100 (01JUL1985 09:00:00)-Water Temperature (C)]]*OO[[#This Row],[42]]</f>
        <v>6.4256253476799994E-6</v>
      </c>
      <c r="AS177" s="10">
        <f>3/24000000*OO[[#This Row],[101 (01JUL1985 12:00:00)-Water Temperature (C)]]*OO[[#This Row],[43]]</f>
        <v>6.0882008753324997E-6</v>
      </c>
      <c r="AT177" s="10">
        <f>3/24000000*OO[[#This Row],[102 (01JUL1985 15:00:00)-Water Temperature (C)]]*OO[[#This Row],[44]]</f>
        <v>5.6967283957274995E-6</v>
      </c>
      <c r="AU177" s="10">
        <f>3/24000000*OO[[#This Row],[103 (01JUL1985 18:00:00)-Water Temperature (C)]]*OO[[#This Row],[45]]</f>
        <v>5.2590851694849993E-6</v>
      </c>
      <c r="AV177" s="10">
        <f>3/24000000*OO[[#This Row],[104 (01JUL1985 21:00:00)-Water Temperature (C)]]*OO[[#This Row],[46]]</f>
        <v>4.6726325026499999E-6</v>
      </c>
      <c r="AW177" s="10">
        <f>3/24000000*OO[[#This Row],[105 (02JUL1985 00:00:00)-Water Temperature (C)]]*OO[[#This Row],[47]]</f>
        <v>4.0513352058750005E-6</v>
      </c>
      <c r="AX177" s="10">
        <f>3/24000000*OO[[#This Row],[106 (02JUL1985 03:00:00)-Water Temperature (C)]]*OO[[#This Row],[48]]</f>
        <v>3.5293890652350001E-6</v>
      </c>
      <c r="AY177" s="10">
        <f>3/24000000*OO[[#This Row],[107 (02JUL1985 06:00:00)-Water Temperature (C)]]*OO[[#This Row],[49]]</f>
        <v>3.1282319534400003E-6</v>
      </c>
      <c r="AZ177" s="10">
        <f>3/24000000*OO[[#This Row],[108 (02JUL1985 09:00:00)-Water Temperature (C)]]*OO[[#This Row],[50]]</f>
        <v>2.8758376566150004E-6</v>
      </c>
      <c r="BA177" s="10">
        <f>3/24000000*OO[[#This Row],[109 (02JUL1985 12:00:00)-Water Temperature (C)]]*OO[[#This Row],[51]]</f>
        <v>2.6241192535949998E-6</v>
      </c>
      <c r="BB177" s="10">
        <f>3/24000000*OO[[#This Row],[110 (02JUL1985 15:00:00)-Water Temperature (C)]]*OO[[#This Row],[52]]</f>
        <v>2.3363778981576251E-6</v>
      </c>
      <c r="BC177" s="10">
        <f>3/24000000*OO[[#This Row],[111 (02JUL1985 18:00:00)-Water Temperature (C)]]*OO[[#This Row],[53]]</f>
        <v>2.0363082115976251E-6</v>
      </c>
      <c r="BD177" s="10">
        <f>3/24000000*OO[[#This Row],[112 (02JUL1985 21:00:00)-Water Temperature (C)]]*OO[[#This Row],[54]]</f>
        <v>1.7243013966749996E-6</v>
      </c>
      <c r="BE177" s="10">
        <f>3/24000000*OO[[#This Row],[113 (03JUL1985 00:00:00)-Water Temperature (C)]]*OO[[#This Row],[55]]</f>
        <v>1.4430159492125E-6</v>
      </c>
      <c r="BF177" s="10">
        <f>3/24000000*OO[[#This Row],[114 (03JUL1985 03:00:00)-Water Temperature (C)]]*OO[[#This Row],[56]]</f>
        <v>1.2363054211754999E-6</v>
      </c>
      <c r="BG177" s="10">
        <f>3/24000000*OO[[#This Row],[115 (03JUL1985 06:00:00)-Water Temperature (C)]]*OO[[#This Row],[57]]</f>
        <v>1.083810101918625E-6</v>
      </c>
      <c r="BH177" s="10">
        <f>3/24000000*OO[[#This Row],[116 (03JUL1985 09:00:00)-Water Temperature (C)]]*OO[[#This Row],[58]]</f>
        <v>9.8412430313837489E-7</v>
      </c>
      <c r="BI177" s="10">
        <f>3/24000000*OO[[#This Row],[117 (03JUL1985 12:00:00)-Water Temperature (C)]]*OO[[#This Row],[59]]</f>
        <v>8.5985811474750002E-7</v>
      </c>
      <c r="BJ177" s="10">
        <f>3/24000000*OO[[#This Row],[118 (03JUL1985 15:00:00)-Water Temperature (C)]]*OO[[#This Row],[60]]</f>
        <v>7.4729738527837491E-7</v>
      </c>
      <c r="BK177" s="10">
        <f>3/24000000*OO[[#This Row],[119 (03JUL1985 18:00:00)-Water Temperature (C)]]*OO[[#This Row],[61]]</f>
        <v>6.4212797343449995E-7</v>
      </c>
      <c r="BL177" s="10">
        <f>3/24000000*OO[[#This Row],[120 (03JUL1985 21:00:00)-Water Temperature (C)]]*OO[[#This Row],[62]]</f>
        <v>5.4453040521275001E-7</v>
      </c>
      <c r="BM177" s="10">
        <f>3/24000000*OO[[#This Row],[121 (04JUL1985 00:00:00)-Water Temperature (C)]]*OO[[#This Row],[63]]</f>
        <v>4.6297813643249999E-7</v>
      </c>
      <c r="BN177" s="10">
        <f>3/24000000*OO[[#This Row],[122 (04JUL1985 03:00:00)-Water Temperature (C)]]*OO[[#This Row],[64]]</f>
        <v>4.0275200680124997E-7</v>
      </c>
      <c r="BO177" s="10">
        <f>3/24000000*OO[[#This Row],[123 (04JUL1985 06:00:00)-Water Temperature (C)]]*OO[[#This Row],[65]]</f>
        <v>3.6567778547212498E-7</v>
      </c>
      <c r="BP177" s="10">
        <f>3/24000000*OO[[#This Row],[124 (04JUL1985 09:00:00)-Water Temperature (C)]]*OO[[#This Row],[66]]</f>
        <v>3.560740016275E-7</v>
      </c>
      <c r="BQ177" s="10">
        <f>3/24000000*OO[[#This Row],[125 (04JUL1985 12:00:00)-Water Temperature (C)]]*OO[[#This Row],[67]]</f>
        <v>3.5145019138575002E-7</v>
      </c>
      <c r="BR177" s="10">
        <f>3/24000000*OO[[#This Row],[126 (04JUL1985 15:00:00)-Water Temperature (C)]]*OO[[#This Row],[68]]</f>
        <v>3.4312857958E-7</v>
      </c>
      <c r="BS177" s="10">
        <f>3/24000000*OO[[#This Row],[127 (04JUL1985 18:00:00)-Water Temperature (C)]]*OO[[#This Row],[69]]</f>
        <v>3.28426749414E-7</v>
      </c>
      <c r="BT177" s="10">
        <f>3/24000000*OO[[#This Row],[128 (04JUL1985 21:00:00)-Water Temperature (C)]]*OO[[#This Row],[70]]</f>
        <v>3.0188049177375002E-7</v>
      </c>
      <c r="BU177" s="10">
        <f>3/24000000*OO[[#This Row],[129 (05JUL1985 00:00:00)-Water Temperature (C)]]*OO[[#This Row],[71]]</f>
        <v>2.6990753986349999E-7</v>
      </c>
      <c r="BV177" s="10">
        <f>3/24000000*OO[[#This Row],[130 (05JUL1985 03:00:00)-Water Temperature (C)]]*OO[[#This Row],[72]]</f>
        <v>2.4379360792739996E-7</v>
      </c>
      <c r="BW177" s="10">
        <f>3/24000000*OO[[#This Row],[131 (05JUL1985 06:00:00)-Water Temperature (C)]]*OO[[#This Row],[73]]</f>
        <v>2.2677960511114999E-7</v>
      </c>
      <c r="BX177" s="10">
        <f>3/24000000*OO[[#This Row],[132 (05JUL1985 09:00:00)-Water Temperature (C)]]*OO[[#This Row],[74]]</f>
        <v>2.2158121685666249E-7</v>
      </c>
      <c r="BY177" s="10">
        <f>3/24000000*OO[[#This Row],[133 (05JUL1985 12:00:00)-Water Temperature (C)]]*OO[[#This Row],[75]]</f>
        <v>2.1810969934196251E-7</v>
      </c>
      <c r="BZ177" s="10">
        <f>3/24000000*OO[[#This Row],[134 (05JUL1985 15:00:00)-Water Temperature (C)]]*OO[[#This Row],[76]]</f>
        <v>2.1057969130205E-7</v>
      </c>
      <c r="CA177" s="10">
        <f>3/24000000*OO[[#This Row],[135 (05JUL1985 18:00:00)-Water Temperature (C)]]*OO[[#This Row],[77]]</f>
        <v>1.9990431342045001E-7</v>
      </c>
      <c r="CB177" s="10">
        <f>3/24000000*OO[[#This Row],[136 (05JUL1985 21:00:00)-Water Temperature (C)]]*OO[[#This Row],[78]]</f>
        <v>1.8843952971119999E-7</v>
      </c>
      <c r="CC177" s="10">
        <f>3/24000000*OO[[#This Row],[137 (06JUL1985 00:00:00)-Water Temperature (C)]]*OO[[#This Row],[79]]</f>
        <v>1.7746465761207499E-7</v>
      </c>
      <c r="CD177" s="10">
        <f>3/24000000*OO[[#This Row],[138 (06JUL1985 03:00:00)-Water Temperature (C)]]*OO[[#This Row],[80]]</f>
        <v>1.6913766740304999E-7</v>
      </c>
      <c r="CE177" s="10">
        <f>3/24000000*OO[[#This Row],[139 (06JUL1985 06:00:00)-Water Temperature (C)]]*OO[[#This Row],[81]]</f>
        <v>1.6536457848319998E-7</v>
      </c>
      <c r="CF177" s="10">
        <f>3/24000000*OO[[#This Row],[140 (06JUL1985 09:00:00)-Water Temperature (C)]]*OO[[#This Row],[82]]</f>
        <v>1.698771315223125E-7</v>
      </c>
      <c r="CG177" s="10">
        <f>3/24000000*OO[[#This Row],[141 (06JUL1985 12:00:00)-Water Temperature (C)]]*OO[[#This Row],[83]]</f>
        <v>1.7693702553620002E-7</v>
      </c>
      <c r="CH177" s="10">
        <f>3/24000000*OO[[#This Row],[142 (06JUL1985 15:00:00)-Water Temperature (C)]]*OO[[#This Row],[84]]</f>
        <v>1.832187603475E-7</v>
      </c>
      <c r="CI177" s="10">
        <f>3/24000000*OO[[#This Row],[143 (06JUL1985 18:00:00)-Water Temperature (C)]]*OO[[#This Row],[85]]</f>
        <v>1.8435154814877497E-7</v>
      </c>
      <c r="CJ177" s="10">
        <f>3/24000000*OO[[#This Row],[144 (06JUL1985 21:00:00)-Water Temperature (C)]]*OO[[#This Row],[86]]</f>
        <v>1.7820755950139998E-7</v>
      </c>
      <c r="CK177" s="10">
        <f>3/24000000*OO[[#This Row],[145 (07JUL1985 00:00:00)-Water Temperature (C)]]*OO[[#This Row],[87]]</f>
        <v>1.6548802994969999E-7</v>
      </c>
      <c r="CL177" s="10">
        <f>3/24000000*OO[[#This Row],[146 (07JUL1985 03:00:00)-Water Temperature (C)]]*OO[[#This Row],[88]]</f>
        <v>1.526839288443375E-7</v>
      </c>
      <c r="CM177" s="10">
        <f>3/24000000*OO[[#This Row],[147 (07JUL1985 06:00:00)-Water Temperature (C)]]*OO[[#This Row],[89]]</f>
        <v>1.430140755553E-7</v>
      </c>
      <c r="CN177" s="10">
        <f>3/24000000*OO[[#This Row],[148 (07JUL1985 09:00:00)-Water Temperature (C)]]*OO[[#This Row],[90]]</f>
        <v>1.3863473891531248E-7</v>
      </c>
      <c r="CO177" s="10">
        <f>3/24000000*OO[[#This Row],[149 (07JUL1985 12:00:00)-Water Temperature (C)]]*OO[[#This Row],[91]]</f>
        <v>1.3759025125019999E-7</v>
      </c>
      <c r="CP177" s="10">
        <f>3/24000000*OO[[#This Row],[150 (07JUL1985 15:00:00)-Water Temperature (C)]]*OO[[#This Row],[92]]</f>
        <v>1.3759025125019999E-7</v>
      </c>
      <c r="CQ177" s="10">
        <f>3/24000000*OO[[#This Row],[151 (07JUL1985 18:00:00)-Water Temperature (C)]]*OO[[#This Row],[93]]</f>
        <v>1.3759025125019999E-7</v>
      </c>
      <c r="CR177" s="10">
        <f>3/24000000*OO[[#This Row],[152 (07JUL1985 21:00:00)-Water Temperature (C)]]*OO[[#This Row],[94]]</f>
        <v>1.3759025125019999E-7</v>
      </c>
      <c r="CS177" s="10">
        <f>3/24000000*OO[[#This Row],[153 (08JUL1985 00:00:00)-Water Temperature (C)]]*OO[[#This Row],[95]]</f>
        <v>1.3759025125019999E-7</v>
      </c>
      <c r="CT177" s="10">
        <f>3/24000000*OO[[#This Row],[154 (08JUL1985 03:00:00)-Water Temperature (C)]]*OO[[#This Row],[96]]</f>
        <v>1.3759025125019999E-7</v>
      </c>
      <c r="CU177" s="10">
        <f>3/24000000*OO[[#This Row],[155 (08JUL1985 06:00:00)-Water Temperature (C)]]*OO[[#This Row],[97]]</f>
        <v>1.3759025125019999E-7</v>
      </c>
      <c r="CV177" s="10">
        <f>3/24000000*OO[[#This Row],[156 (08JUL1985 09:00:00)-Water Temperature (C)]]*OO[[#This Row],[98]]</f>
        <v>1.3759025125019999E-7</v>
      </c>
      <c r="CW177" s="10">
        <f>3/24000000*OO[[#This Row],[157 (08JUL1985 12:00:00)-Water Temperature (C)]]*OO[[#This Row],[99]]</f>
        <v>1.3759025125019999E-7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2.9426628342492188E-42</v>
      </c>
      <c r="I178" s="10">
        <f>3/24*OO[[#This Row],[65 (27JUN1985 00:00:00)-Water Temperature (C)]]*OO[[#This Row],[7]]/SUM(OO[7])</f>
        <v>1.2908011387727372E-30</v>
      </c>
      <c r="J178" s="10">
        <f>3/24*OO[[#This Row],[66 (27JUN1985 03:00:00)-Water Temperature (C)]]*OO[[#This Row],[8]]/SUM(OO[8])</f>
        <v>7.046328186682665E-19</v>
      </c>
      <c r="K178" s="10">
        <f>3/24*OO[[#This Row],[67 (27JUN1985 06:00:00)-Water Temperature (C)]]*OO[[#This Row],[9]]/SUM(OO[9])</f>
        <v>1.4593868108409032E-9</v>
      </c>
      <c r="L178" s="10">
        <f>3/24*OO[[#This Row],[68 (27JUN1985 09:00:00)-Water Temperature (C)]]*OO[[#This Row],[10]]/SUM(OO[10])</f>
        <v>4.43685532880396E-6</v>
      </c>
      <c r="M178" s="10">
        <f>3/24*OO[[#This Row],[69 (27JUN1985 12:00:00)-Water Temperature (C)]]*OO[[#This Row],[11]]/SUM(OO[11])</f>
        <v>5.2837970510746812E-4</v>
      </c>
      <c r="N178" s="10">
        <f>3/24*OO[[#This Row],[70 (27JUN1985 15:00:00)-Water Temperature (C)]]*OO[[#This Row],[12]]/SUM(OO[12])</f>
        <v>9.1843958368324798E-3</v>
      </c>
      <c r="O178" s="10">
        <f>3/24*OO[[#This Row],[71 (27JUN1985 18:00:00)-Water Temperature (C)]]*OO[[#This Row],[13]]/SUM(OO[13])</f>
        <v>4.01991903714147E-2</v>
      </c>
      <c r="P178" s="10">
        <f>3/24*OO[[#This Row],[72 (27JUN1985 21:00:00)-Water Temperature (C)]]*OO[[#This Row],[14]]/SUM(OO[14])</f>
        <v>6.0729760723098866E-2</v>
      </c>
      <c r="Q178" s="10">
        <f>3/24*OO[[#This Row],[73 (28JUN1985 00:00:00)-Water Temperature (C)]]*OO[[#This Row],[15]]/SUM(OO[15])</f>
        <v>4.0021506786824548E-2</v>
      </c>
      <c r="R178" s="10">
        <f>3/24*OO[[#This Row],[74 (28JUN1985 03:00:00)-Water Temperature (C)]]*OO[[#This Row],[16]]/SUM(OO[16])</f>
        <v>1.3620928624906704E-2</v>
      </c>
      <c r="S178" s="10">
        <f>3/24*OO[[#This Row],[75 (28JUN1985 06:00:00)-Water Temperature (C)]]*OO[[#This Row],[17]]/SUM(OO[17])</f>
        <v>2.7855592091688597E-3</v>
      </c>
      <c r="T178" s="10">
        <f>3/24*OO[[#This Row],[76 (28JUN1985 09:00:00)-Water Temperature (C)]]*OO[[#This Row],[18]]/SUM(OO[18])</f>
        <v>4.0869036425214138E-4</v>
      </c>
      <c r="U178" s="10">
        <f>3/24*OO[[#This Row],[77 (28JUN1985 12:00:00)-Water Temperature (C)]]*OO[[#This Row],[19]]/SUM(OO[19])</f>
        <v>7.525213277428895E-5</v>
      </c>
      <c r="V178" s="10">
        <f>3/24000000*OO[[#This Row],[78 (28JUN1985 15:00:00)-Water Temperature (C)]]*OO[[#This Row],[20]]</f>
        <v>3.7805054013512502E-5</v>
      </c>
      <c r="W178" s="10">
        <f>3/24000000*OO[[#This Row],[79 (28JUN1985 18:00:00)-Water Temperature (C)]]*OO[[#This Row],[21]]</f>
        <v>3.2290419455012496E-5</v>
      </c>
      <c r="X178" s="10">
        <f>3/24000000*OO[[#This Row],[80 (28JUN1985 21:00:00)-Water Temperature (C)]]*OO[[#This Row],[22]]</f>
        <v>3.0081099477E-5</v>
      </c>
      <c r="Y178" s="10">
        <f>3/24000000*OO[[#This Row],[81 (29JUN1985 00:00:00)-Water Temperature (C)]]*OO[[#This Row],[23]]</f>
        <v>3.0019909122E-5</v>
      </c>
      <c r="Z178" s="10">
        <f>3/24000000*OO[[#This Row],[82 (29JUN1985 03:00:00)-Water Temperature (C)]]*OO[[#This Row],[24]]</f>
        <v>3.013660868225E-5</v>
      </c>
      <c r="AA178" s="10">
        <f>3/24000000*OO[[#This Row],[83 (29JUN1985 06:00:00)-Water Temperature (C)]]*OO[[#This Row],[25]]</f>
        <v>2.8982862464549998E-5</v>
      </c>
      <c r="AB178" s="10">
        <f>3/24000000*OO[[#This Row],[84 (29JUN1985 09:00:00)-Water Temperature (C)]]*OO[[#This Row],[26]]</f>
        <v>2.6600767401599998E-5</v>
      </c>
      <c r="AC178" s="10">
        <f>3/24000000*OO[[#This Row],[85 (29JUN1985 12:00:00)-Water Temperature (C)]]*OO[[#This Row],[27]]</f>
        <v>2.4192212411437501E-5</v>
      </c>
      <c r="AD178" s="10">
        <f>3/24000000*OO[[#This Row],[86 (29JUN1985 15:00:00)-Water Temperature (C)]]*OO[[#This Row],[28]]</f>
        <v>2.1738414579727499E-5</v>
      </c>
      <c r="AE178" s="10">
        <f>3/24000000*OO[[#This Row],[88 (29JUN1985 21:00:00)-Water Temperature (C)]]*OO[[#This Row],[30]]</f>
        <v>1.7197599945990001E-5</v>
      </c>
      <c r="AF178" s="10">
        <f>3/24000000*OO[[#This Row],[88 (29JUN1985 21:00:00)-Water Temperature (C)]]*OO[[#This Row],[30]]</f>
        <v>1.7197599945990001E-5</v>
      </c>
      <c r="AG178" s="10">
        <f>3/24000000*OO[[#This Row],[89 (30JUN1985 00:00:00)-Water Temperature (C)]]*OO[[#This Row],[31]]</f>
        <v>1.5200035479099998E-5</v>
      </c>
      <c r="AH178" s="10">
        <f>3/24000000*OO[[#This Row],[90 (30JUN1985 03:00:00)-Water Temperature (C)]]*OO[[#This Row],[32]]</f>
        <v>1.3533357970739999E-5</v>
      </c>
      <c r="AI178" s="10">
        <f>3/24000000*OO[[#This Row],[91 (30JUN1985 06:00:00)-Water Temperature (C)]]*OO[[#This Row],[33]]</f>
        <v>1.2163226065374999E-5</v>
      </c>
      <c r="AJ178" s="10">
        <f>3/24000000*OO[[#This Row],[92 (30JUN1985 09:00:00)-Water Temperature (C)]]*OO[[#This Row],[34]]</f>
        <v>1.1290361926432497E-5</v>
      </c>
      <c r="AK178" s="10">
        <f>3/24000000*OO[[#This Row],[93 (30JUN1985 12:00:00)-Water Temperature (C)]]*OO[[#This Row],[35]]</f>
        <v>1.0421005314097499E-5</v>
      </c>
      <c r="AL178" s="10">
        <f>3/24000000*OO[[#This Row],[94 (30JUN1985 15:00:00)-Water Temperature (C)]]*OO[[#This Row],[36]]</f>
        <v>9.4525477931774997E-6</v>
      </c>
      <c r="AM178" s="10">
        <f>3/24000000*OO[[#This Row],[95 (30JUN1985 18:00:00)-Water Temperature (C)]]*OO[[#This Row],[37]]</f>
        <v>8.5966168179199984E-6</v>
      </c>
      <c r="AN178" s="10">
        <f>3/24000000*OO[[#This Row],[96 (30JUN1985 21:00:00)-Water Temperature (C)]]*OO[[#This Row],[38]]</f>
        <v>7.7117931616249999E-6</v>
      </c>
      <c r="AO178" s="10">
        <f>3/24000000*OO[[#This Row],[97 (01JUL1985 00:00:00)-Water Temperature (C)]]*OO[[#This Row],[39]]</f>
        <v>6.7967096867949983E-6</v>
      </c>
      <c r="AP178" s="10">
        <f>3/24000000*OO[[#This Row],[98 (01JUL1985 03:00:00)-Water Temperature (C)]]*OO[[#This Row],[40]]</f>
        <v>6.0328174925024993E-6</v>
      </c>
      <c r="AQ178" s="10">
        <f>3/24000000*OO[[#This Row],[99 (01JUL1985 06:00:00)-Water Temperature (C)]]*OO[[#This Row],[41]]</f>
        <v>5.4292882286500003E-6</v>
      </c>
      <c r="AR178" s="10">
        <f>3/24000000*OO[[#This Row],[100 (01JUL1985 09:00:00)-Water Temperature (C)]]*OO[[#This Row],[42]]</f>
        <v>5.1351402588349995E-6</v>
      </c>
      <c r="AS178" s="10">
        <f>3/24000000*OO[[#This Row],[101 (01JUL1985 12:00:00)-Water Temperature (C)]]*OO[[#This Row],[43]]</f>
        <v>4.8865426865062502E-6</v>
      </c>
      <c r="AT178" s="10">
        <f>3/24000000*OO[[#This Row],[102 (01JUL1985 15:00:00)-Water Temperature (C)]]*OO[[#This Row],[44]]</f>
        <v>4.5929113334100004E-6</v>
      </c>
      <c r="AU178" s="10">
        <f>3/24000000*OO[[#This Row],[103 (01JUL1985 18:00:00)-Water Temperature (C)]]*OO[[#This Row],[45]]</f>
        <v>4.2557648070024986E-6</v>
      </c>
      <c r="AV178" s="10">
        <f>3/24000000*OO[[#This Row],[104 (01JUL1985 21:00:00)-Water Temperature (C)]]*OO[[#This Row],[46]]</f>
        <v>3.7970621972099994E-6</v>
      </c>
      <c r="AW178" s="10">
        <f>3/24000000*OO[[#This Row],[105 (02JUL1985 00:00:00)-Water Temperature (C)]]*OO[[#This Row],[47]]</f>
        <v>3.2993444026124999E-6</v>
      </c>
      <c r="AX178" s="10">
        <f>3/24000000*OO[[#This Row],[106 (02JUL1985 03:00:00)-Water Temperature (C)]]*OO[[#This Row],[48]]</f>
        <v>2.8771046635524997E-6</v>
      </c>
      <c r="AY178" s="10">
        <f>3/24000000*OO[[#This Row],[107 (02JUL1985 06:00:00)-Water Temperature (C)]]*OO[[#This Row],[49]]</f>
        <v>2.5552968365899998E-6</v>
      </c>
      <c r="AZ178" s="10">
        <f>3/24000000*OO[[#This Row],[108 (02JUL1985 09:00:00)-Water Temperature (C)]]*OO[[#This Row],[50]]</f>
        <v>2.3554488410888749E-6</v>
      </c>
      <c r="BA178" s="10">
        <f>3/24000000*OO[[#This Row],[109 (02JUL1985 12:00:00)-Water Temperature (C)]]*OO[[#This Row],[51]]</f>
        <v>2.15796183528925E-6</v>
      </c>
      <c r="BB178" s="10">
        <f>3/24000000*OO[[#This Row],[110 (02JUL1985 15:00:00)-Water Temperature (C)]]*OO[[#This Row],[52]]</f>
        <v>1.9287335478104997E-6</v>
      </c>
      <c r="BC178" s="10">
        <f>3/24000000*OO[[#This Row],[111 (02JUL1985 18:00:00)-Water Temperature (C)]]*OO[[#This Row],[53]]</f>
        <v>1.6846512029402497E-6</v>
      </c>
      <c r="BD178" s="10">
        <f>3/24000000*OO[[#This Row],[112 (02JUL1985 21:00:00)-Water Temperature (C)]]*OO[[#This Row],[54]]</f>
        <v>1.4284861477679999E-6</v>
      </c>
      <c r="BE178" s="10">
        <f>3/24000000*OO[[#This Row],[113 (03JUL1985 00:00:00)-Water Temperature (C)]]*OO[[#This Row],[55]]</f>
        <v>1.1950589290002501E-6</v>
      </c>
      <c r="BF178" s="10">
        <f>3/24000000*OO[[#This Row],[114 (03JUL1985 03:00:00)-Water Temperature (C)]]*OO[[#This Row],[56]]</f>
        <v>1.0225110270429999E-6</v>
      </c>
      <c r="BG178" s="10">
        <f>3/24000000*OO[[#This Row],[115 (03JUL1985 06:00:00)-Water Temperature (C)]]*OO[[#This Row],[57]]</f>
        <v>8.9602466909799991E-7</v>
      </c>
      <c r="BH178" s="10">
        <f>3/24000000*OO[[#This Row],[116 (03JUL1985 09:00:00)-Water Temperature (C)]]*OO[[#This Row],[58]]</f>
        <v>8.1505790648437507E-7</v>
      </c>
      <c r="BI178" s="10">
        <f>3/24000000*OO[[#This Row],[117 (03JUL1985 12:00:00)-Water Temperature (C)]]*OO[[#This Row],[59]]</f>
        <v>7.1441201285999991E-7</v>
      </c>
      <c r="BJ178" s="10">
        <f>3/24000000*OO[[#This Row],[118 (03JUL1985 15:00:00)-Water Temperature (C)]]*OO[[#This Row],[60]]</f>
        <v>6.2246566408412491E-7</v>
      </c>
      <c r="BK178" s="10">
        <f>3/24000000*OO[[#This Row],[119 (03JUL1985 18:00:00)-Water Temperature (C)]]*OO[[#This Row],[61]]</f>
        <v>5.3491625540625007E-7</v>
      </c>
      <c r="BL178" s="10">
        <f>3/24000000*OO[[#This Row],[120 (03JUL1985 21:00:00)-Water Temperature (C)]]*OO[[#This Row],[62]]</f>
        <v>4.53228081262125E-7</v>
      </c>
      <c r="BM178" s="10">
        <f>3/24000000*OO[[#This Row],[121 (04JUL1985 00:00:00)-Water Temperature (C)]]*OO[[#This Row],[63]]</f>
        <v>3.8447343609024996E-7</v>
      </c>
      <c r="BN178" s="10">
        <f>3/24000000*OO[[#This Row],[122 (04JUL1985 03:00:00)-Water Temperature (C)]]*OO[[#This Row],[64]]</f>
        <v>3.3346325852774995E-7</v>
      </c>
      <c r="BO178" s="10">
        <f>3/24000000*OO[[#This Row],[123 (04JUL1985 06:00:00)-Water Temperature (C)]]*OO[[#This Row],[65]]</f>
        <v>3.0185159324124999E-7</v>
      </c>
      <c r="BP178" s="10">
        <f>3/24000000*OO[[#This Row],[124 (04JUL1985 09:00:00)-Water Temperature (C)]]*OO[[#This Row],[66]]</f>
        <v>2.9351703248774998E-7</v>
      </c>
      <c r="BQ178" s="10">
        <f>3/24000000*OO[[#This Row],[125 (04JUL1985 12:00:00)-Water Temperature (C)]]*OO[[#This Row],[67]]</f>
        <v>2.89859233390875E-7</v>
      </c>
      <c r="BR178" s="10">
        <f>3/24000000*OO[[#This Row],[126 (04JUL1985 15:00:00)-Water Temperature (C)]]*OO[[#This Row],[68]]</f>
        <v>2.8329638021299999E-7</v>
      </c>
      <c r="BS178" s="10">
        <f>3/24000000*OO[[#This Row],[127 (04JUL1985 18:00:00)-Water Temperature (C)]]*OO[[#This Row],[69]]</f>
        <v>2.7140658080748752E-7</v>
      </c>
      <c r="BT178" s="10">
        <f>3/24000000*OO[[#This Row],[128 (04JUL1985 21:00:00)-Water Temperature (C)]]*OO[[#This Row],[70]]</f>
        <v>2.4970643552452501E-7</v>
      </c>
      <c r="BU178" s="10">
        <f>3/24000000*OO[[#This Row],[129 (05JUL1985 00:00:00)-Water Temperature (C)]]*OO[[#This Row],[71]]</f>
        <v>2.2312812464069999E-7</v>
      </c>
      <c r="BV178" s="10">
        <f>3/24000000*OO[[#This Row],[130 (05JUL1985 03:00:00)-Water Temperature (C)]]*OO[[#This Row],[72]]</f>
        <v>2.0115661451939998E-7</v>
      </c>
      <c r="BW178" s="10">
        <f>3/24000000*OO[[#This Row],[131 (05JUL1985 06:00:00)-Water Temperature (C)]]*OO[[#This Row],[73]]</f>
        <v>1.8651623317267497E-7</v>
      </c>
      <c r="BX178" s="10">
        <f>3/24000000*OO[[#This Row],[132 (05JUL1985 09:00:00)-Water Temperature (C)]]*OO[[#This Row],[74]]</f>
        <v>1.8187625180660001E-7</v>
      </c>
      <c r="BY178" s="10">
        <f>3/24000000*OO[[#This Row],[133 (05JUL1985 12:00:00)-Water Temperature (C)]]*OO[[#This Row],[75]]</f>
        <v>1.7918551988422498E-7</v>
      </c>
      <c r="BZ178" s="10">
        <f>3/24000000*OO[[#This Row],[134 (05JUL1985 15:00:00)-Water Temperature (C)]]*OO[[#This Row],[76]]</f>
        <v>1.7306440158749998E-7</v>
      </c>
      <c r="CA178" s="10">
        <f>3/24000000*OO[[#This Row],[135 (05JUL1985 18:00:00)-Water Temperature (C)]]*OO[[#This Row],[77]]</f>
        <v>1.6438497176158752E-7</v>
      </c>
      <c r="CB178" s="10">
        <f>3/24000000*OO[[#This Row],[136 (05JUL1985 21:00:00)-Water Temperature (C)]]*OO[[#This Row],[78]]</f>
        <v>1.5488054109181249E-7</v>
      </c>
      <c r="CC178" s="10">
        <f>3/24000000*OO[[#This Row],[137 (06JUL1985 00:00:00)-Water Temperature (C)]]*OO[[#This Row],[79]]</f>
        <v>1.456381633387E-7</v>
      </c>
      <c r="CD178" s="10">
        <f>3/24000000*OO[[#This Row],[138 (06JUL1985 03:00:00)-Water Temperature (C)]]*OO[[#This Row],[80]]</f>
        <v>1.3863599271989999E-7</v>
      </c>
      <c r="CE178" s="10">
        <f>3/24000000*OO[[#This Row],[139 (06JUL1985 06:00:00)-Water Temperature (C)]]*OO[[#This Row],[81]]</f>
        <v>1.3530029396650001E-7</v>
      </c>
      <c r="CF178" s="10">
        <f>3/24000000*OO[[#This Row],[140 (06JUL1985 09:00:00)-Water Temperature (C)]]*OO[[#This Row],[82]]</f>
        <v>1.388254625837875E-7</v>
      </c>
      <c r="CG178" s="10">
        <f>3/24000000*OO[[#This Row],[141 (06JUL1985 12:00:00)-Water Temperature (C)]]*OO[[#This Row],[83]]</f>
        <v>1.4464068774203748E-7</v>
      </c>
      <c r="CH178" s="10">
        <f>3/24000000*OO[[#This Row],[142 (06JUL1985 15:00:00)-Water Temperature (C)]]*OO[[#This Row],[84]]</f>
        <v>1.5000337609889997E-7</v>
      </c>
      <c r="CI178" s="10">
        <f>3/24000000*OO[[#This Row],[143 (06JUL1985 18:00:00)-Water Temperature (C)]]*OO[[#This Row],[85]]</f>
        <v>1.5120589829817498E-7</v>
      </c>
      <c r="CJ178" s="10">
        <f>3/24000000*OO[[#This Row],[144 (06JUL1985 21:00:00)-Water Temperature (C)]]*OO[[#This Row],[86]]</f>
        <v>1.4647261145504998E-7</v>
      </c>
      <c r="CK178" s="10">
        <f>3/24000000*OO[[#This Row],[145 (07JUL1985 00:00:00)-Water Temperature (C)]]*OO[[#This Row],[87]]</f>
        <v>1.3615822487377498E-7</v>
      </c>
      <c r="CL178" s="10">
        <f>3/24000000*OO[[#This Row],[146 (07JUL1985 03:00:00)-Water Temperature (C)]]*OO[[#This Row],[88]]</f>
        <v>1.2559291530610001E-7</v>
      </c>
      <c r="CM178" s="10">
        <f>3/24000000*OO[[#This Row],[147 (07JUL1985 06:00:00)-Water Temperature (C)]]*OO[[#This Row],[89]]</f>
        <v>1.1751519560759998E-7</v>
      </c>
      <c r="CN178" s="10">
        <f>3/24000000*OO[[#This Row],[148 (07JUL1985 09:00:00)-Water Temperature (C)]]*OO[[#This Row],[90]]</f>
        <v>1.1376387966576251E-7</v>
      </c>
      <c r="CO178" s="10">
        <f>3/24000000*OO[[#This Row],[149 (07JUL1985 12:00:00)-Water Temperature (C)]]*OO[[#This Row],[91]]</f>
        <v>1.1290534804347501E-7</v>
      </c>
      <c r="CP178" s="10">
        <f>3/24000000*OO[[#This Row],[150 (07JUL1985 15:00:00)-Water Temperature (C)]]*OO[[#This Row],[92]]</f>
        <v>1.1290534804347501E-7</v>
      </c>
      <c r="CQ178" s="10">
        <f>3/24000000*OO[[#This Row],[151 (07JUL1985 18:00:00)-Water Temperature (C)]]*OO[[#This Row],[93]]</f>
        <v>1.1290534804347501E-7</v>
      </c>
      <c r="CR178" s="10">
        <f>3/24000000*OO[[#This Row],[152 (07JUL1985 21:00:00)-Water Temperature (C)]]*OO[[#This Row],[94]]</f>
        <v>1.1290534804347501E-7</v>
      </c>
      <c r="CS178" s="10">
        <f>3/24000000*OO[[#This Row],[153 (08JUL1985 00:00:00)-Water Temperature (C)]]*OO[[#This Row],[95]]</f>
        <v>1.1290534804347501E-7</v>
      </c>
      <c r="CT178" s="10">
        <f>3/24000000*OO[[#This Row],[154 (08JUL1985 03:00:00)-Water Temperature (C)]]*OO[[#This Row],[96]]</f>
        <v>1.1290534804347501E-7</v>
      </c>
      <c r="CU178" s="10">
        <f>3/24000000*OO[[#This Row],[155 (08JUL1985 06:00:00)-Water Temperature (C)]]*OO[[#This Row],[97]]</f>
        <v>1.1290534804347501E-7</v>
      </c>
      <c r="CV178" s="10">
        <f>3/24000000*OO[[#This Row],[156 (08JUL1985 09:00:00)-Water Temperature (C)]]*OO[[#This Row],[98]]</f>
        <v>1.1290534804347501E-7</v>
      </c>
      <c r="CW178" s="10">
        <f>3/24000000*OO[[#This Row],[157 (08JUL1985 12:00:00)-Water Temperature (C)]]*OO[[#This Row],[99]]</f>
        <v>1.1290534804347501E-7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5.577420402832002E-43</v>
      </c>
      <c r="I179" s="10">
        <f>3/24*OO[[#This Row],[65 (27JUN1985 00:00:00)-Water Temperature (C)]]*OO[[#This Row],[7]]/SUM(OO[7])</f>
        <v>2.3940150061407996E-31</v>
      </c>
      <c r="J179" s="10">
        <f>3/24*OO[[#This Row],[66 (27JUN1985 03:00:00)-Water Temperature (C)]]*OO[[#This Row],[8]]/SUM(OO[8])</f>
        <v>1.3829896643946427E-19</v>
      </c>
      <c r="K179" s="10">
        <f>3/24*OO[[#This Row],[67 (27JUN1985 06:00:00)-Water Temperature (C)]]*OO[[#This Row],[9]]/SUM(OO[9])</f>
        <v>8.1650135858802098E-10</v>
      </c>
      <c r="L179" s="10">
        <f>3/24*OO[[#This Row],[68 (27JUN1985 09:00:00)-Water Temperature (C)]]*OO[[#This Row],[10]]/SUM(OO[10])</f>
        <v>3.2769852811738552E-6</v>
      </c>
      <c r="M179" s="10">
        <f>3/24*OO[[#This Row],[69 (27JUN1985 12:00:00)-Water Temperature (C)]]*OO[[#This Row],[11]]/SUM(OO[11])</f>
        <v>4.4849708682038477E-4</v>
      </c>
      <c r="N179" s="10">
        <f>3/24*OO[[#This Row],[70 (27JUN1985 15:00:00)-Water Temperature (C)]]*OO[[#This Row],[12]]/SUM(OO[12])</f>
        <v>8.6222576355788026E-3</v>
      </c>
      <c r="O179" s="10">
        <f>3/24*OO[[#This Row],[71 (27JUN1985 18:00:00)-Water Temperature (C)]]*OO[[#This Row],[13]]/SUM(OO[13])</f>
        <v>4.0853205299153525E-2</v>
      </c>
      <c r="P179" s="10">
        <f>3/24*OO[[#This Row],[72 (27JUN1985 21:00:00)-Water Temperature (C)]]*OO[[#This Row],[14]]/SUM(OO[14])</f>
        <v>6.5814316688318927E-2</v>
      </c>
      <c r="Q179" s="10">
        <f>3/24*OO[[#This Row],[73 (28JUN1985 00:00:00)-Water Temperature (C)]]*OO[[#This Row],[15]]/SUM(OO[15])</f>
        <v>4.573781392262944E-2</v>
      </c>
      <c r="R179" s="10">
        <f>3/24*OO[[#This Row],[74 (28JUN1985 03:00:00)-Water Temperature (C)]]*OO[[#This Row],[16]]/SUM(OO[16])</f>
        <v>1.6277209340233387E-2</v>
      </c>
      <c r="S179" s="10">
        <f>3/24*OO[[#This Row],[75 (28JUN1985 06:00:00)-Water Temperature (C)]]*OO[[#This Row],[17]]/SUM(OO[17])</f>
        <v>3.4490822118889816E-3</v>
      </c>
      <c r="T179" s="10">
        <f>3/24*OO[[#This Row],[76 (28JUN1985 09:00:00)-Water Temperature (C)]]*OO[[#This Row],[18]]/SUM(OO[18])</f>
        <v>5.149751308651194E-4</v>
      </c>
      <c r="U179" s="10">
        <f>3/24*OO[[#This Row],[77 (28JUN1985 12:00:00)-Water Temperature (C)]]*OO[[#This Row],[19]]/SUM(OO[19])</f>
        <v>9.0529909062154058E-5</v>
      </c>
      <c r="V179" s="10">
        <f>3/24000000*OO[[#This Row],[78 (28JUN1985 15:00:00)-Water Temperature (C)]]*OO[[#This Row],[20]]</f>
        <v>4.2334767279612491E-5</v>
      </c>
      <c r="W179" s="10">
        <f>3/24000000*OO[[#This Row],[79 (28JUN1985 18:00:00)-Water Temperature (C)]]*OO[[#This Row],[21]]</f>
        <v>3.58075527474E-5</v>
      </c>
      <c r="X179" s="10">
        <f>3/24000000*OO[[#This Row],[80 (28JUN1985 21:00:00)-Water Temperature (C)]]*OO[[#This Row],[22]]</f>
        <v>3.3235485096749997E-5</v>
      </c>
      <c r="Y179" s="10">
        <f>3/24000000*OO[[#This Row],[81 (29JUN1985 00:00:00)-Water Temperature (C)]]*OO[[#This Row],[23]]</f>
        <v>3.3120216128749996E-5</v>
      </c>
      <c r="Z179" s="10">
        <f>3/24000000*OO[[#This Row],[82 (29JUN1985 03:00:00)-Water Temperature (C)]]*OO[[#This Row],[24]]</f>
        <v>3.3349047410249997E-5</v>
      </c>
      <c r="AA179" s="10">
        <f>3/24000000*OO[[#This Row],[83 (29JUN1985 06:00:00)-Water Temperature (C)]]*OO[[#This Row],[25]]</f>
        <v>3.2267920893749997E-5</v>
      </c>
      <c r="AB179" s="10">
        <f>3/24000000*OO[[#This Row],[84 (29JUN1985 09:00:00)-Water Temperature (C)]]*OO[[#This Row],[26]]</f>
        <v>2.9784107828474998E-5</v>
      </c>
      <c r="AC179" s="10">
        <f>3/24000000*OO[[#This Row],[85 (29JUN1985 12:00:00)-Water Temperature (C)]]*OO[[#This Row],[27]]</f>
        <v>2.7192528093374999E-5</v>
      </c>
      <c r="AD179" s="10">
        <f>3/24000000*OO[[#This Row],[86 (29JUN1985 15:00:00)-Water Temperature (C)]]*OO[[#This Row],[28]]</f>
        <v>2.4508019417200002E-5</v>
      </c>
      <c r="AE179" s="10">
        <f>3/24000000*OO[[#This Row],[88 (29JUN1985 21:00:00)-Water Temperature (C)]]*OO[[#This Row],[30]]</f>
        <v>1.9469710626018749E-5</v>
      </c>
      <c r="AF179" s="10">
        <f>3/24000000*OO[[#This Row],[88 (29JUN1985 21:00:00)-Water Temperature (C)]]*OO[[#This Row],[30]]</f>
        <v>1.9469710626018749E-5</v>
      </c>
      <c r="AG179" s="10">
        <f>3/24000000*OO[[#This Row],[89 (30JUN1985 00:00:00)-Water Temperature (C)]]*OO[[#This Row],[31]]</f>
        <v>1.7220135918100001E-5</v>
      </c>
      <c r="AH179" s="10">
        <f>3/24000000*OO[[#This Row],[90 (30JUN1985 03:00:00)-Water Temperature (C)]]*OO[[#This Row],[32]]</f>
        <v>1.5336228537522501E-5</v>
      </c>
      <c r="AI179" s="10">
        <f>3/24000000*OO[[#This Row],[91 (30JUN1985 06:00:00)-Water Temperature (C)]]*OO[[#This Row],[33]]</f>
        <v>1.3791582953684999E-5</v>
      </c>
      <c r="AJ179" s="10">
        <f>3/24000000*OO[[#This Row],[92 (30JUN1985 09:00:00)-Water Temperature (C)]]*OO[[#This Row],[34]]</f>
        <v>1.2816740357750001E-5</v>
      </c>
      <c r="AK179" s="10">
        <f>3/24000000*OO[[#This Row],[93 (30JUN1985 12:00:00)-Water Temperature (C)]]*OO[[#This Row],[35]]</f>
        <v>1.1856627333600001E-5</v>
      </c>
      <c r="AL179" s="10">
        <f>3/24000000*OO[[#This Row],[94 (30JUN1985 15:00:00)-Water Temperature (C)]]*OO[[#This Row],[36]]</f>
        <v>1.0778049210897502E-5</v>
      </c>
      <c r="AM179" s="10">
        <f>3/24000000*OO[[#This Row],[95 (30JUN1985 18:00:00)-Water Temperature (C)]]*OO[[#This Row],[37]]</f>
        <v>9.8202085476099986E-6</v>
      </c>
      <c r="AN179" s="10">
        <f>3/24000000*OO[[#This Row],[96 (30JUN1985 21:00:00)-Water Temperature (C)]]*OO[[#This Row],[38]]</f>
        <v>8.8173877608987504E-6</v>
      </c>
      <c r="AO179" s="10">
        <f>3/24000000*OO[[#This Row],[97 (01JUL1985 00:00:00)-Water Temperature (C)]]*OO[[#This Row],[39]]</f>
        <v>7.7771622412199994E-6</v>
      </c>
      <c r="AP179" s="10">
        <f>3/24000000*OO[[#This Row],[98 (01JUL1985 03:00:00)-Water Temperature (C)]]*OO[[#This Row],[40]]</f>
        <v>6.9017633183699999E-6</v>
      </c>
      <c r="AQ179" s="10">
        <f>3/24000000*OO[[#This Row],[99 (01JUL1985 06:00:00)-Water Temperature (C)]]*OO[[#This Row],[41]]</f>
        <v>6.2006961321125001E-6</v>
      </c>
      <c r="AR179" s="10">
        <f>3/24000000*OO[[#This Row],[100 (01JUL1985 09:00:00)-Water Temperature (C)]]*OO[[#This Row],[42]]</f>
        <v>5.8578113241862499E-6</v>
      </c>
      <c r="AS179" s="10">
        <f>3/24000000*OO[[#This Row],[101 (01JUL1985 12:00:00)-Water Temperature (C)]]*OO[[#This Row],[43]]</f>
        <v>5.5757109806649999E-6</v>
      </c>
      <c r="AT179" s="10">
        <f>3/24000000*OO[[#This Row],[102 (01JUL1985 15:00:00)-Water Temperature (C)]]*OO[[#This Row],[44]]</f>
        <v>5.2432458076650004E-6</v>
      </c>
      <c r="AU179" s="10">
        <f>3/24000000*OO[[#This Row],[103 (01JUL1985 18:00:00)-Water Temperature (C)]]*OO[[#This Row],[45]]</f>
        <v>4.856541828635E-6</v>
      </c>
      <c r="AV179" s="10">
        <f>3/24000000*OO[[#This Row],[104 (01JUL1985 21:00:00)-Water Temperature (C)]]*OO[[#This Row],[46]]</f>
        <v>4.3326855802187503E-6</v>
      </c>
      <c r="AW179" s="10">
        <f>3/24000000*OO[[#This Row],[105 (02JUL1985 00:00:00)-Water Temperature (C)]]*OO[[#This Row],[47]]</f>
        <v>3.7627609492050001E-6</v>
      </c>
      <c r="AX179" s="10">
        <f>3/24000000*OO[[#This Row],[106 (02JUL1985 03:00:00)-Water Temperature (C)]]*OO[[#This Row],[48]]</f>
        <v>3.2779999064487501E-6</v>
      </c>
      <c r="AY179" s="10">
        <f>3/24000000*OO[[#This Row],[107 (02JUL1985 06:00:00)-Water Temperature (C)]]*OO[[#This Row],[49]]</f>
        <v>2.9093703407024999E-6</v>
      </c>
      <c r="AZ179" s="10">
        <f>3/24000000*OO[[#This Row],[108 (02JUL1985 09:00:00)-Water Temperature (C)]]*OO[[#This Row],[50]]</f>
        <v>2.6824438952325E-6</v>
      </c>
      <c r="BA179" s="10">
        <f>3/24000000*OO[[#This Row],[109 (02JUL1985 12:00:00)-Water Temperature (C)]]*OO[[#This Row],[51]]</f>
        <v>2.4613122479724998E-6</v>
      </c>
      <c r="BB179" s="10">
        <f>3/24000000*OO[[#This Row],[110 (02JUL1985 15:00:00)-Water Temperature (C)]]*OO[[#This Row],[52]]</f>
        <v>2.2037271966134998E-6</v>
      </c>
      <c r="BC179" s="10">
        <f>3/24000000*OO[[#This Row],[111 (02JUL1985 18:00:00)-Water Temperature (C)]]*OO[[#This Row],[53]]</f>
        <v>1.925443780227E-6</v>
      </c>
      <c r="BD179" s="10">
        <f>3/24000000*OO[[#This Row],[112 (02JUL1985 21:00:00)-Water Temperature (C)]]*OO[[#This Row],[54]]</f>
        <v>1.6321256004322501E-6</v>
      </c>
      <c r="BE179" s="10">
        <f>3/24000000*OO[[#This Row],[113 (03JUL1985 00:00:00)-Water Temperature (C)]]*OO[[#This Row],[55]]</f>
        <v>1.3632385369235001E-6</v>
      </c>
      <c r="BF179" s="10">
        <f>3/24000000*OO[[#This Row],[114 (03JUL1985 03:00:00)-Water Temperature (C)]]*OO[[#This Row],[56]]</f>
        <v>1.16343386301825E-6</v>
      </c>
      <c r="BG179" s="10">
        <f>3/24000000*OO[[#This Row],[115 (03JUL1985 06:00:00)-Water Temperature (C)]]*OO[[#This Row],[57]]</f>
        <v>1.0180392882361251E-6</v>
      </c>
      <c r="BH179" s="10">
        <f>3/24000000*OO[[#This Row],[116 (03JUL1985 09:00:00)-Water Temperature (C)]]*OO[[#This Row],[58]]</f>
        <v>9.2653177332875E-7</v>
      </c>
      <c r="BI179" s="10">
        <f>3/24000000*OO[[#This Row],[117 (03JUL1985 12:00:00)-Water Temperature (C)]]*OO[[#This Row],[59]]</f>
        <v>8.1413981616325001E-7</v>
      </c>
      <c r="BJ179" s="10">
        <f>3/24000000*OO[[#This Row],[118 (03JUL1985 15:00:00)-Water Temperature (C)]]*OO[[#This Row],[60]]</f>
        <v>7.1109160657950003E-7</v>
      </c>
      <c r="BK179" s="10">
        <f>3/24000000*OO[[#This Row],[119 (03JUL1985 18:00:00)-Water Temperature (C)]]*OO[[#This Row],[61]]</f>
        <v>6.1109430395474996E-7</v>
      </c>
      <c r="BL179" s="10">
        <f>3/24000000*OO[[#This Row],[120 (03JUL1985 21:00:00)-Water Temperature (C)]]*OO[[#This Row],[62]]</f>
        <v>5.1727537339012488E-7</v>
      </c>
      <c r="BM179" s="10">
        <f>3/24000000*OO[[#This Row],[121 (04JUL1985 00:00:00)-Water Temperature (C)]]*OO[[#This Row],[63]]</f>
        <v>4.3771736458537499E-7</v>
      </c>
      <c r="BN179" s="10">
        <f>3/24000000*OO[[#This Row],[122 (04JUL1985 03:00:00)-Water Temperature (C)]]*OO[[#This Row],[64]]</f>
        <v>3.7852209549649996E-7</v>
      </c>
      <c r="BO179" s="10">
        <f>3/24000000*OO[[#This Row],[123 (04JUL1985 06:00:00)-Water Temperature (C)]]*OO[[#This Row],[65]]</f>
        <v>3.4162468250400001E-7</v>
      </c>
      <c r="BP179" s="10">
        <f>3/24000000*OO[[#This Row],[124 (04JUL1985 09:00:00)-Water Temperature (C)]]*OO[[#This Row],[66]]</f>
        <v>3.3159873378225E-7</v>
      </c>
      <c r="BQ179" s="10">
        <f>3/24000000*OO[[#This Row],[125 (04JUL1985 12:00:00)-Water Temperature (C)]]*OO[[#This Row],[67]]</f>
        <v>3.2764483185912502E-7</v>
      </c>
      <c r="BR179" s="10">
        <f>3/24000000*OO[[#This Row],[126 (04JUL1985 15:00:00)-Water Temperature (C)]]*OO[[#This Row],[68]]</f>
        <v>3.2059459665024997E-7</v>
      </c>
      <c r="BS179" s="10">
        <f>3/24000000*OO[[#This Row],[127 (04JUL1985 18:00:00)-Water Temperature (C)]]*OO[[#This Row],[69]]</f>
        <v>3.0744211450537506E-7</v>
      </c>
      <c r="BT179" s="10">
        <f>3/24000000*OO[[#This Row],[128 (04JUL1985 21:00:00)-Water Temperature (C)]]*OO[[#This Row],[70]]</f>
        <v>2.8321462983974996E-7</v>
      </c>
      <c r="BU179" s="10">
        <f>3/24000000*OO[[#This Row],[129 (05JUL1985 00:00:00)-Water Temperature (C)]]*OO[[#This Row],[71]]</f>
        <v>2.5302115219549999E-7</v>
      </c>
      <c r="BV179" s="10">
        <f>3/24000000*OO[[#This Row],[130 (05JUL1985 03:00:00)-Water Temperature (C)]]*OO[[#This Row],[72]]</f>
        <v>2.2778381406700003E-7</v>
      </c>
      <c r="BW179" s="10">
        <f>3/24000000*OO[[#This Row],[131 (05JUL1985 06:00:00)-Water Temperature (C)]]*OO[[#This Row],[73]]</f>
        <v>2.1061238892974996E-7</v>
      </c>
      <c r="BX179" s="10">
        <f>3/24000000*OO[[#This Row],[132 (05JUL1985 09:00:00)-Water Temperature (C)]]*OO[[#This Row],[74]]</f>
        <v>2.0502560846829999E-7</v>
      </c>
      <c r="BY179" s="10">
        <f>3/24000000*OO[[#This Row],[133 (05JUL1985 12:00:00)-Water Temperature (C)]]*OO[[#This Row],[75]]</f>
        <v>2.0217663629999999E-7</v>
      </c>
      <c r="BZ179" s="10">
        <f>3/24000000*OO[[#This Row],[134 (05JUL1985 15:00:00)-Water Temperature (C)]]*OO[[#This Row],[76]]</f>
        <v>1.9544238706396246E-7</v>
      </c>
      <c r="CA179" s="10">
        <f>3/24000000*OO[[#This Row],[135 (05JUL1985 18:00:00)-Water Temperature (C)]]*OO[[#This Row],[77]]</f>
        <v>1.8587236430399997E-7</v>
      </c>
      <c r="CB179" s="10">
        <f>3/24000000*OO[[#This Row],[136 (05JUL1985 21:00:00)-Water Temperature (C)]]*OO[[#This Row],[78]]</f>
        <v>1.75024217244E-7</v>
      </c>
      <c r="CC179" s="10">
        <f>3/24000000*OO[[#This Row],[137 (06JUL1985 00:00:00)-Water Temperature (C)]]*OO[[#This Row],[79]]</f>
        <v>1.6434670834399999E-7</v>
      </c>
      <c r="CD179" s="10">
        <f>3/24000000*OO[[#This Row],[138 (06JUL1985 03:00:00)-Water Temperature (C)]]*OO[[#This Row],[80]]</f>
        <v>1.5625440587427499E-7</v>
      </c>
      <c r="CE179" s="10">
        <f>3/24000000*OO[[#This Row],[139 (06JUL1985 06:00:00)-Water Temperature (C)]]*OO[[#This Row],[81]]</f>
        <v>1.522336810864E-7</v>
      </c>
      <c r="CF179" s="10">
        <f>3/24000000*OO[[#This Row],[140 (06JUL1985 09:00:00)-Water Temperature (C)]]*OO[[#This Row],[82]]</f>
        <v>1.559663898751125E-7</v>
      </c>
      <c r="CG179" s="10">
        <f>3/24000000*OO[[#This Row],[141 (06JUL1985 12:00:00)-Water Temperature (C)]]*OO[[#This Row],[83]]</f>
        <v>1.6257047303227497E-7</v>
      </c>
      <c r="CH179" s="10">
        <f>3/24000000*OO[[#This Row],[142 (06JUL1985 15:00:00)-Water Temperature (C)]]*OO[[#This Row],[84]]</f>
        <v>1.688121767631E-7</v>
      </c>
      <c r="CI179" s="10">
        <f>3/24000000*OO[[#This Row],[143 (06JUL1985 18:00:00)-Water Temperature (C)]]*OO[[#This Row],[85]]</f>
        <v>1.7044483286564998E-7</v>
      </c>
      <c r="CJ179" s="10">
        <f>3/24000000*OO[[#This Row],[144 (06JUL1985 21:00:00)-Water Temperature (C)]]*OO[[#This Row],[86]]</f>
        <v>1.654543314606E-7</v>
      </c>
      <c r="CK179" s="10">
        <f>3/24000000*OO[[#This Row],[145 (07JUL1985 00:00:00)-Water Temperature (C)]]*OO[[#This Row],[87]]</f>
        <v>1.5392707544646252E-7</v>
      </c>
      <c r="CL179" s="10">
        <f>3/24000000*OO[[#This Row],[146 (07JUL1985 03:00:00)-Water Temperature (C)]]*OO[[#This Row],[88]]</f>
        <v>1.419967769340375E-7</v>
      </c>
      <c r="CM179" s="10">
        <f>3/24000000*OO[[#This Row],[147 (07JUL1985 06:00:00)-Water Temperature (C)]]*OO[[#This Row],[89]]</f>
        <v>1.3270238153600001E-7</v>
      </c>
      <c r="CN179" s="10">
        <f>3/24000000*OO[[#This Row],[148 (07JUL1985 09:00:00)-Water Temperature (C)]]*OO[[#This Row],[90]]</f>
        <v>1.2831591013447499E-7</v>
      </c>
      <c r="CO179" s="10">
        <f>3/24000000*OO[[#This Row],[149 (07JUL1985 12:00:00)-Water Temperature (C)]]*OO[[#This Row],[91]]</f>
        <v>1.2731101865875E-7</v>
      </c>
      <c r="CP179" s="10">
        <f>3/24000000*OO[[#This Row],[150 (07JUL1985 15:00:00)-Water Temperature (C)]]*OO[[#This Row],[92]]</f>
        <v>1.2731101865875E-7</v>
      </c>
      <c r="CQ179" s="10">
        <f>3/24000000*OO[[#This Row],[151 (07JUL1985 18:00:00)-Water Temperature (C)]]*OO[[#This Row],[93]]</f>
        <v>1.2731101865875E-7</v>
      </c>
      <c r="CR179" s="10">
        <f>3/24000000*OO[[#This Row],[152 (07JUL1985 21:00:00)-Water Temperature (C)]]*OO[[#This Row],[94]]</f>
        <v>1.2731101865875E-7</v>
      </c>
      <c r="CS179" s="10">
        <f>3/24000000*OO[[#This Row],[153 (08JUL1985 00:00:00)-Water Temperature (C)]]*OO[[#This Row],[95]]</f>
        <v>1.2731101865875E-7</v>
      </c>
      <c r="CT179" s="10">
        <f>3/24000000*OO[[#This Row],[154 (08JUL1985 03:00:00)-Water Temperature (C)]]*OO[[#This Row],[96]]</f>
        <v>1.2731101865875E-7</v>
      </c>
      <c r="CU179" s="10">
        <f>3/24000000*OO[[#This Row],[155 (08JUL1985 06:00:00)-Water Temperature (C)]]*OO[[#This Row],[97]]</f>
        <v>1.2731101865875E-7</v>
      </c>
      <c r="CV179" s="10">
        <f>3/24000000*OO[[#This Row],[156 (08JUL1985 09:00:00)-Water Temperature (C)]]*OO[[#This Row],[98]]</f>
        <v>1.2731101865875E-7</v>
      </c>
      <c r="CW179" s="10">
        <f>3/24000000*OO[[#This Row],[157 (08JUL1985 12:00:00)-Water Temperature (C)]]*OO[[#This Row],[99]]</f>
        <v>1.2731101865875E-7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9.966901886113688E-44</v>
      </c>
      <c r="I180" s="10">
        <f>3/24*OO[[#This Row],[65 (27JUN1985 00:00:00)-Water Temperature (C)]]*OO[[#This Row],[7]]/SUM(OO[7])</f>
        <v>4.2227093247355537E-32</v>
      </c>
      <c r="J180" s="10">
        <f>3/24*OO[[#This Row],[66 (27JUN1985 03:00:00)-Water Temperature (C)]]*OO[[#This Row],[8]]/SUM(OO[8])</f>
        <v>2.5726103133932966E-20</v>
      </c>
      <c r="K180" s="10">
        <f>3/24*OO[[#This Row],[67 (27JUN1985 06:00:00)-Water Temperature (C)]]*OO[[#This Row],[9]]/SUM(OO[9])</f>
        <v>4.2285664404453362E-10</v>
      </c>
      <c r="L180" s="10">
        <f>3/24*OO[[#This Row],[68 (27JUN1985 09:00:00)-Water Temperature (C)]]*OO[[#This Row],[10]]/SUM(OO[10])</f>
        <v>2.3618957722908556E-6</v>
      </c>
      <c r="M180" s="10">
        <f>3/24*OO[[#This Row],[69 (27JUN1985 12:00:00)-Water Temperature (C)]]*OO[[#This Row],[11]]/SUM(OO[11])</f>
        <v>3.7832093907803812E-4</v>
      </c>
      <c r="N180" s="10">
        <f>3/24*OO[[#This Row],[70 (27JUN1985 15:00:00)-Water Temperature (C)]]*OO[[#This Row],[12]]/SUM(OO[12])</f>
        <v>8.1422100550587618E-3</v>
      </c>
      <c r="O180" s="10">
        <f>3/24*OO[[#This Row],[71 (27JUN1985 18:00:00)-Water Temperature (C)]]*OO[[#This Row],[13]]/SUM(OO[13])</f>
        <v>4.2148481202841724E-2</v>
      </c>
      <c r="P180" s="10">
        <f>3/24*OO[[#This Row],[72 (27JUN1985 21:00:00)-Water Temperature (C)]]*OO[[#This Row],[14]]/SUM(OO[14])</f>
        <v>7.2924235768092024E-2</v>
      </c>
      <c r="Q180" s="10">
        <f>3/24*OO[[#This Row],[73 (28JUN1985 00:00:00)-Water Temperature (C)]]*OO[[#This Row],[15]]/SUM(OO[15])</f>
        <v>5.3732877202685173E-2</v>
      </c>
      <c r="R180" s="10">
        <f>3/24*OO[[#This Row],[74 (28JUN1985 03:00:00)-Water Temperature (C)]]*OO[[#This Row],[16]]/SUM(OO[16])</f>
        <v>2.0084667653438304E-2</v>
      </c>
      <c r="S180" s="10">
        <f>3/24*OO[[#This Row],[75 (28JUN1985 06:00:00)-Water Temperature (C)]]*OO[[#This Row],[17]]/SUM(OO[17])</f>
        <v>4.4239920184527548E-3</v>
      </c>
      <c r="T180" s="10">
        <f>3/24*OO[[#This Row],[76 (28JUN1985 09:00:00)-Water Temperature (C)]]*OO[[#This Row],[18]]/SUM(OO[18])</f>
        <v>6.7411277983904332E-4</v>
      </c>
      <c r="U180" s="10">
        <f>3/24*OO[[#This Row],[77 (28JUN1985 12:00:00)-Water Temperature (C)]]*OO[[#This Row],[19]]/SUM(OO[19])</f>
        <v>1.1303175721847912E-4</v>
      </c>
      <c r="V180" s="10">
        <f>3/24000000*OO[[#This Row],[78 (28JUN1985 15:00:00)-Water Temperature (C)]]*OO[[#This Row],[20]]</f>
        <v>4.8375123923499998E-5</v>
      </c>
      <c r="W180" s="10">
        <f>3/24000000*OO[[#This Row],[79 (28JUN1985 18:00:00)-Water Temperature (C)]]*OO[[#This Row],[21]]</f>
        <v>4.0049097175462497E-5</v>
      </c>
      <c r="X180" s="10">
        <f>3/24000000*OO[[#This Row],[80 (28JUN1985 21:00:00)-Water Temperature (C)]]*OO[[#This Row],[22]]</f>
        <v>3.6806695724000003E-5</v>
      </c>
      <c r="Y180" s="10">
        <f>3/24000000*OO[[#This Row],[81 (29JUN1985 00:00:00)-Water Temperature (C)]]*OO[[#This Row],[23]]</f>
        <v>3.6470841550724995E-5</v>
      </c>
      <c r="Z180" s="10">
        <f>3/24000000*OO[[#This Row],[82 (29JUN1985 03:00:00)-Water Temperature (C)]]*OO[[#This Row],[24]]</f>
        <v>3.6710413868562494E-5</v>
      </c>
      <c r="AA180" s="10">
        <f>3/24000000*OO[[#This Row],[83 (29JUN1985 06:00:00)-Water Temperature (C)]]*OO[[#This Row],[25]]</f>
        <v>3.56250021398375E-5</v>
      </c>
      <c r="AB180" s="10">
        <f>3/24000000*OO[[#This Row],[84 (29JUN1985 09:00:00)-Water Temperature (C)]]*OO[[#This Row],[26]]</f>
        <v>3.2975353100799998E-5</v>
      </c>
      <c r="AC180" s="10">
        <f>3/24000000*OO[[#This Row],[85 (29JUN1985 12:00:00)-Water Temperature (C)]]*OO[[#This Row],[27]]</f>
        <v>3.0124999982499995E-5</v>
      </c>
      <c r="AD180" s="10">
        <f>3/24000000*OO[[#This Row],[86 (29JUN1985 15:00:00)-Water Temperature (C)]]*OO[[#This Row],[28]]</f>
        <v>2.7139582866274999E-5</v>
      </c>
      <c r="AE180" s="10">
        <f>3/24000000*OO[[#This Row],[88 (29JUN1985 21:00:00)-Water Temperature (C)]]*OO[[#This Row],[30]]</f>
        <v>2.14848859801725E-5</v>
      </c>
      <c r="AF180" s="10">
        <f>3/24000000*OO[[#This Row],[88 (29JUN1985 21:00:00)-Water Temperature (C)]]*OO[[#This Row],[30]]</f>
        <v>2.14848859801725E-5</v>
      </c>
      <c r="AG180" s="10">
        <f>3/24000000*OO[[#This Row],[89 (30JUN1985 00:00:00)-Water Temperature (C)]]*OO[[#This Row],[31]]</f>
        <v>1.8943236582795002E-5</v>
      </c>
      <c r="AH180" s="10">
        <f>3/24000000*OO[[#This Row],[90 (30JUN1985 03:00:00)-Water Temperature (C)]]*OO[[#This Row],[32]]</f>
        <v>1.6828830474727495E-5</v>
      </c>
      <c r="AI180" s="10">
        <f>3/24000000*OO[[#This Row],[91 (30JUN1985 06:00:00)-Water Temperature (C)]]*OO[[#This Row],[33]]</f>
        <v>1.5097551431167501E-5</v>
      </c>
      <c r="AJ180" s="10">
        <f>3/24000000*OO[[#This Row],[92 (30JUN1985 09:00:00)-Water Temperature (C)]]*OO[[#This Row],[34]]</f>
        <v>1.4006475503064999E-5</v>
      </c>
      <c r="AK180" s="10">
        <f>3/24000000*OO[[#This Row],[93 (30JUN1985 12:00:00)-Water Temperature (C)]]*OO[[#This Row],[35]]</f>
        <v>1.2944600564409999E-5</v>
      </c>
      <c r="AL180" s="10">
        <f>3/24000000*OO[[#This Row],[94 (30JUN1985 15:00:00)-Water Temperature (C)]]*OO[[#This Row],[36]]</f>
        <v>1.175174619548E-5</v>
      </c>
      <c r="AM180" s="10">
        <f>3/24000000*OO[[#This Row],[95 (30JUN1985 18:00:00)-Water Temperature (C)]]*OO[[#This Row],[37]]</f>
        <v>1.068521182645E-5</v>
      </c>
      <c r="AN180" s="10">
        <f>3/24000000*OO[[#This Row],[96 (30JUN1985 21:00:00)-Water Temperature (C)]]*OO[[#This Row],[38]]</f>
        <v>9.5610860413199992E-6</v>
      </c>
      <c r="AO180" s="10">
        <f>3/24000000*OO[[#This Row],[97 (01JUL1985 00:00:00)-Water Temperature (C)]]*OO[[#This Row],[39]]</f>
        <v>8.4036545472587492E-6</v>
      </c>
      <c r="AP180" s="10">
        <f>3/24000000*OO[[#This Row],[98 (01JUL1985 03:00:00)-Water Temperature (C)]]*OO[[#This Row],[40]]</f>
        <v>7.4339711425199995E-6</v>
      </c>
      <c r="AQ180" s="10">
        <f>3/24000000*OO[[#This Row],[99 (01JUL1985 06:00:00)-Water Temperature (C)]]*OO[[#This Row],[41]]</f>
        <v>6.6552052882499992E-6</v>
      </c>
      <c r="AR180" s="10">
        <f>3/24000000*OO[[#This Row],[100 (01JUL1985 09:00:00)-Water Temperature (C)]]*OO[[#This Row],[42]]</f>
        <v>6.2680451752999988E-6</v>
      </c>
      <c r="AS180" s="10">
        <f>3/24000000*OO[[#This Row],[101 (01JUL1985 12:00:00)-Water Temperature (C)]]*OO[[#This Row],[43]]</f>
        <v>5.9548890112912502E-6</v>
      </c>
      <c r="AT180" s="10">
        <f>3/24000000*OO[[#This Row],[102 (01JUL1985 15:00:00)-Water Temperature (C)]]*OO[[#This Row],[44]]</f>
        <v>5.5907749635974986E-6</v>
      </c>
      <c r="AU180" s="10">
        <f>3/24000000*OO[[#This Row],[103 (01JUL1985 18:00:00)-Water Temperature (C)]]*OO[[#This Row],[45]]</f>
        <v>5.1638899266249992E-6</v>
      </c>
      <c r="AV180" s="10">
        <f>3/24000000*OO[[#This Row],[104 (01JUL1985 21:00:00)-Water Temperature (C)]]*OO[[#This Row],[46]]</f>
        <v>4.5928193676749997E-6</v>
      </c>
      <c r="AW180" s="10">
        <f>3/24000000*OO[[#This Row],[105 (02JUL1985 00:00:00)-Water Temperature (C)]]*OO[[#This Row],[47]]</f>
        <v>3.975494569535E-6</v>
      </c>
      <c r="AX180" s="10">
        <f>3/24000000*OO[[#This Row],[106 (02JUL1985 03:00:00)-Water Temperature (C)]]*OO[[#This Row],[48]]</f>
        <v>3.4503808736012498E-6</v>
      </c>
      <c r="AY180" s="10">
        <f>3/24000000*OO[[#This Row],[107 (02JUL1985 06:00:00)-Water Temperature (C)]]*OO[[#This Row],[49]]</f>
        <v>3.0518491707599999E-6</v>
      </c>
      <c r="AZ180" s="10">
        <f>3/24000000*OO[[#This Row],[108 (02JUL1985 09:00:00)-Water Temperature (C)]]*OO[[#This Row],[50]]</f>
        <v>2.8122438971249999E-6</v>
      </c>
      <c r="BA180" s="10">
        <f>3/24000000*OO[[#This Row],[109 (02JUL1985 12:00:00)-Water Temperature (C)]]*OO[[#This Row],[51]]</f>
        <v>2.5814280676660002E-6</v>
      </c>
      <c r="BB180" s="10">
        <f>3/24000000*OO[[#This Row],[110 (02JUL1985 15:00:00)-Water Temperature (C)]]*OO[[#This Row],[52]]</f>
        <v>2.3131835615609998E-6</v>
      </c>
      <c r="BC180" s="10">
        <f>3/24000000*OO[[#This Row],[111 (02JUL1985 18:00:00)-Water Temperature (C)]]*OO[[#This Row],[53]]</f>
        <v>2.0199044478374997E-6</v>
      </c>
      <c r="BD180" s="10">
        <f>3/24000000*OO[[#This Row],[112 (02JUL1985 21:00:00)-Water Temperature (C)]]*OO[[#This Row],[54]]</f>
        <v>1.7096368640178745E-6</v>
      </c>
      <c r="BE180" s="10">
        <f>3/24000000*OO[[#This Row],[113 (03JUL1985 00:00:00)-Water Temperature (C)]]*OO[[#This Row],[55]]</f>
        <v>1.4248484206406248E-6</v>
      </c>
      <c r="BF180" s="10">
        <f>3/24000000*OO[[#This Row],[114 (03JUL1985 03:00:00)-Water Temperature (C)]]*OO[[#This Row],[56]]</f>
        <v>1.2120553172325E-6</v>
      </c>
      <c r="BG180" s="10">
        <f>3/24000000*OO[[#This Row],[115 (03JUL1985 06:00:00)-Water Temperature (C)]]*OO[[#This Row],[57]]</f>
        <v>1.0588836221334998E-6</v>
      </c>
      <c r="BH180" s="10">
        <f>3/24000000*OO[[#This Row],[116 (03JUL1985 09:00:00)-Water Temperature (C)]]*OO[[#This Row],[58]]</f>
        <v>9.6348014419800003E-7</v>
      </c>
      <c r="BI180" s="10">
        <f>3/24000000*OO[[#This Row],[117 (03JUL1985 12:00:00)-Water Temperature (C)]]*OO[[#This Row],[59]]</f>
        <v>8.4833548525649996E-7</v>
      </c>
      <c r="BJ180" s="10">
        <f>3/24000000*OO[[#This Row],[118 (03JUL1985 15:00:00)-Water Temperature (C)]]*OO[[#This Row],[60]]</f>
        <v>7.4302550664699988E-7</v>
      </c>
      <c r="BK180" s="10">
        <f>3/24000000*OO[[#This Row],[119 (03JUL1985 18:00:00)-Water Temperature (C)]]*OO[[#This Row],[61]]</f>
        <v>6.3848801817712481E-7</v>
      </c>
      <c r="BL180" s="10">
        <f>3/24000000*OO[[#This Row],[120 (03JUL1985 21:00:00)-Water Temperature (C)]]*OO[[#This Row],[62]]</f>
        <v>5.3972599654799989E-7</v>
      </c>
      <c r="BM180" s="10">
        <f>3/24000000*OO[[#This Row],[121 (04JUL1985 00:00:00)-Water Temperature (C)]]*OO[[#This Row],[63]]</f>
        <v>4.5550674968499998E-7</v>
      </c>
      <c r="BN180" s="10">
        <f>3/24000000*OO[[#This Row],[122 (04JUL1985 03:00:00)-Water Temperature (C)]]*OO[[#This Row],[64]]</f>
        <v>3.9273668414437502E-7</v>
      </c>
      <c r="BO180" s="10">
        <f>3/24000000*OO[[#This Row],[123 (04JUL1985 06:00:00)-Water Temperature (C)]]*OO[[#This Row],[65]]</f>
        <v>3.5354124757937498E-7</v>
      </c>
      <c r="BP180" s="10">
        <f>3/24000000*OO[[#This Row],[124 (04JUL1985 09:00:00)-Water Temperature (C)]]*OO[[#This Row],[66]]</f>
        <v>3.4254493369524999E-7</v>
      </c>
      <c r="BQ180" s="10">
        <f>3/24000000*OO[[#This Row],[125 (04JUL1985 12:00:00)-Water Temperature (C)]]*OO[[#This Row],[67]]</f>
        <v>3.3861398564500001E-7</v>
      </c>
      <c r="BR180" s="10">
        <f>3/24000000*OO[[#This Row],[126 (04JUL1985 15:00:00)-Water Temperature (C)]]*OO[[#This Row],[68]]</f>
        <v>3.3170896442124997E-7</v>
      </c>
      <c r="BS180" s="10">
        <f>3/24000000*OO[[#This Row],[127 (04JUL1985 18:00:00)-Water Temperature (C)]]*OO[[#This Row],[69]]</f>
        <v>3.1834478441474997E-7</v>
      </c>
      <c r="BT180" s="10">
        <f>3/24000000*OO[[#This Row],[128 (04JUL1985 21:00:00)-Water Temperature (C)]]*OO[[#This Row],[70]]</f>
        <v>2.9353863707374999E-7</v>
      </c>
      <c r="BU180" s="10">
        <f>3/24000000*OO[[#This Row],[129 (05JUL1985 00:00:00)-Water Temperature (C)]]*OO[[#This Row],[71]]</f>
        <v>2.62223782867175E-7</v>
      </c>
      <c r="BV180" s="10">
        <f>3/24000000*OO[[#This Row],[130 (05JUL1985 03:00:00)-Water Temperature (C)]]*OO[[#This Row],[72]]</f>
        <v>2.3579352815287498E-7</v>
      </c>
      <c r="BW180" s="10">
        <f>3/24000000*OO[[#This Row],[131 (05JUL1985 06:00:00)-Water Temperature (C)]]*OO[[#This Row],[73]]</f>
        <v>2.1748063300166247E-7</v>
      </c>
      <c r="BX180" s="10">
        <f>3/24000000*OO[[#This Row],[132 (05JUL1985 09:00:00)-Water Temperature (C)]]*OO[[#This Row],[74]]</f>
        <v>2.1142528871336248E-7</v>
      </c>
      <c r="BY180" s="10">
        <f>3/24000000*OO[[#This Row],[133 (05JUL1985 12:00:00)-Water Temperature (C)]]*OO[[#This Row],[75]]</f>
        <v>2.0859990112981247E-7</v>
      </c>
      <c r="BZ180" s="10">
        <f>3/24000000*OO[[#This Row],[134 (05JUL1985 15:00:00)-Water Temperature (C)]]*OO[[#This Row],[76]]</f>
        <v>2.0193343401614998E-7</v>
      </c>
      <c r="CA180" s="10">
        <f>3/24000000*OO[[#This Row],[135 (05JUL1985 18:00:00)-Water Temperature (C)]]*OO[[#This Row],[77]]</f>
        <v>1.9229774784650001E-7</v>
      </c>
      <c r="CB180" s="10">
        <f>3/24000000*OO[[#This Row],[136 (05JUL1985 21:00:00)-Water Temperature (C)]]*OO[[#This Row],[78]]</f>
        <v>1.8093840096794999E-7</v>
      </c>
      <c r="CC180" s="10">
        <f>3/24000000*OO[[#This Row],[137 (06JUL1985 00:00:00)-Water Temperature (C)]]*OO[[#This Row],[79]]</f>
        <v>1.6968238445697498E-7</v>
      </c>
      <c r="CD180" s="10">
        <f>3/24000000*OO[[#This Row],[138 (06JUL1985 03:00:00)-Water Temperature (C)]]*OO[[#This Row],[80]]</f>
        <v>1.6111890964125001E-7</v>
      </c>
      <c r="CE180" s="10">
        <f>3/24000000*OO[[#This Row],[139 (06JUL1985 06:00:00)-Water Temperature (C)]]*OO[[#This Row],[81]]</f>
        <v>1.5676129399061246E-7</v>
      </c>
      <c r="CF180" s="10">
        <f>3/24000000*OO[[#This Row],[140 (06JUL1985 09:00:00)-Water Temperature (C)]]*OO[[#This Row],[82]]</f>
        <v>1.6038773155989997E-7</v>
      </c>
      <c r="CG180" s="10">
        <f>3/24000000*OO[[#This Row],[141 (06JUL1985 12:00:00)-Water Temperature (C)]]*OO[[#This Row],[83]]</f>
        <v>1.6725796984087501E-7</v>
      </c>
      <c r="CH180" s="10">
        <f>3/24000000*OO[[#This Row],[142 (06JUL1985 15:00:00)-Water Temperature (C)]]*OO[[#This Row],[84]]</f>
        <v>1.7386385321759998E-7</v>
      </c>
      <c r="CI180" s="10">
        <f>3/24000000*OO[[#This Row],[143 (06JUL1985 18:00:00)-Water Temperature (C)]]*OO[[#This Row],[85]]</f>
        <v>1.7580592481383748E-7</v>
      </c>
      <c r="CJ180" s="10">
        <f>3/24000000*OO[[#This Row],[144 (06JUL1985 21:00:00)-Water Temperature (C)]]*OO[[#This Row],[86]]</f>
        <v>1.7095675952034998E-7</v>
      </c>
      <c r="CK180" s="10">
        <f>3/24000000*OO[[#This Row],[145 (07JUL1985 00:00:00)-Water Temperature (C)]]*OO[[#This Row],[87]]</f>
        <v>1.5915424148032499E-7</v>
      </c>
      <c r="CL180" s="10">
        <f>3/24000000*OO[[#This Row],[146 (07JUL1985 03:00:00)-Water Temperature (C)]]*OO[[#This Row],[88]]</f>
        <v>1.4685908561506249E-7</v>
      </c>
      <c r="CM180" s="10">
        <f>3/24000000*OO[[#This Row],[147 (07JUL1985 06:00:00)-Water Temperature (C)]]*OO[[#This Row],[89]]</f>
        <v>1.3708997193735E-7</v>
      </c>
      <c r="CN180" s="10">
        <f>3/24000000*OO[[#This Row],[148 (07JUL1985 09:00:00)-Water Temperature (C)]]*OO[[#This Row],[90]]</f>
        <v>1.324568526668E-7</v>
      </c>
      <c r="CO180" s="10">
        <f>3/24000000*OO[[#This Row],[149 (07JUL1985 12:00:00)-Water Temperature (C)]]*OO[[#This Row],[91]]</f>
        <v>1.3137207346375E-7</v>
      </c>
      <c r="CP180" s="10">
        <f>3/24000000*OO[[#This Row],[150 (07JUL1985 15:00:00)-Water Temperature (C)]]*OO[[#This Row],[92]]</f>
        <v>1.3137207346375E-7</v>
      </c>
      <c r="CQ180" s="10">
        <f>3/24000000*OO[[#This Row],[151 (07JUL1985 18:00:00)-Water Temperature (C)]]*OO[[#This Row],[93]]</f>
        <v>1.3137207346375E-7</v>
      </c>
      <c r="CR180" s="10">
        <f>3/24000000*OO[[#This Row],[152 (07JUL1985 21:00:00)-Water Temperature (C)]]*OO[[#This Row],[94]]</f>
        <v>1.3137207346375E-7</v>
      </c>
      <c r="CS180" s="10">
        <f>3/24000000*OO[[#This Row],[153 (08JUL1985 00:00:00)-Water Temperature (C)]]*OO[[#This Row],[95]]</f>
        <v>1.3137207346375E-7</v>
      </c>
      <c r="CT180" s="10">
        <f>3/24000000*OO[[#This Row],[154 (08JUL1985 03:00:00)-Water Temperature (C)]]*OO[[#This Row],[96]]</f>
        <v>1.3137207346375E-7</v>
      </c>
      <c r="CU180" s="10">
        <f>3/24000000*OO[[#This Row],[155 (08JUL1985 06:00:00)-Water Temperature (C)]]*OO[[#This Row],[97]]</f>
        <v>1.3137207346375E-7</v>
      </c>
      <c r="CV180" s="10">
        <f>3/24000000*OO[[#This Row],[156 (08JUL1985 09:00:00)-Water Temperature (C)]]*OO[[#This Row],[98]]</f>
        <v>1.3137207346375E-7</v>
      </c>
      <c r="CW180" s="10">
        <f>3/24000000*OO[[#This Row],[157 (08JUL1985 12:00:00)-Water Temperature (C)]]*OO[[#This Row],[99]]</f>
        <v>1.3137207346375E-7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5.8887496948970393E-33</v>
      </c>
      <c r="J181" s="10">
        <f>3/24*OO[[#This Row],[66 (27JUN1985 03:00:00)-Water Temperature (C)]]*OO[[#This Row],[8]]/SUM(OO[8])</f>
        <v>3.8000672170135011E-21</v>
      </c>
      <c r="K181" s="10">
        <f>3/24*OO[[#This Row],[67 (27JUN1985 06:00:00)-Water Temperature (C)]]*OO[[#This Row],[9]]/SUM(OO[9])</f>
        <v>1.7834397353609342E-10</v>
      </c>
      <c r="L181" s="10">
        <f>3/24*OO[[#This Row],[68 (27JUN1985 09:00:00)-Water Temperature (C)]]*OO[[#This Row],[10]]/SUM(OO[10])</f>
        <v>1.4583956138578349E-6</v>
      </c>
      <c r="M181" s="10">
        <f>3/24*OO[[#This Row],[69 (27JUN1985 12:00:00)-Water Temperature (C)]]*OO[[#This Row],[11]]/SUM(OO[11])</f>
        <v>2.7685474926562843E-4</v>
      </c>
      <c r="N181" s="10">
        <f>3/24*OO[[#This Row],[70 (27JUN1985 15:00:00)-Water Temperature (C)]]*OO[[#This Row],[12]]/SUM(OO[12])</f>
        <v>6.7330160920662996E-3</v>
      </c>
      <c r="O181" s="10">
        <f>3/24*OO[[#This Row],[71 (27JUN1985 18:00:00)-Water Temperature (C)]]*OO[[#This Row],[13]]/SUM(OO[13])</f>
        <v>3.8411693831742678E-2</v>
      </c>
      <c r="P181" s="10">
        <f>3/24*OO[[#This Row],[72 (27JUN1985 21:00:00)-Water Temperature (C)]]*OO[[#This Row],[14]]/SUM(OO[14])</f>
        <v>7.1937250923762852E-2</v>
      </c>
      <c r="Q181" s="10">
        <f>3/24*OO[[#This Row],[73 (28JUN1985 00:00:00)-Water Temperature (C)]]*OO[[#This Row],[15]]/SUM(OO[15])</f>
        <v>5.6690760287636907E-2</v>
      </c>
      <c r="R181" s="10">
        <f>3/24*OO[[#This Row],[74 (28JUN1985 03:00:00)-Water Temperature (C)]]*OO[[#This Row],[16]]/SUM(OO[16])</f>
        <v>2.2440530324474968E-2</v>
      </c>
      <c r="S181" s="10">
        <f>3/24*OO[[#This Row],[75 (28JUN1985 06:00:00)-Water Temperature (C)]]*OO[[#This Row],[17]]/SUM(OO[17])</f>
        <v>5.178504173132775E-3</v>
      </c>
      <c r="T181" s="10">
        <f>3/24*OO[[#This Row],[76 (28JUN1985 09:00:00)-Water Temperature (C)]]*OO[[#This Row],[18]]/SUM(OO[18])</f>
        <v>8.1179027098492629E-4</v>
      </c>
      <c r="U181" s="10">
        <f>3/24*OO[[#This Row],[77 (28JUN1985 12:00:00)-Water Temperature (C)]]*OO[[#This Row],[19]]/SUM(OO[19])</f>
        <v>1.3044286866775731E-4</v>
      </c>
      <c r="V181" s="10">
        <f>3/24000000*OO[[#This Row],[78 (28JUN1985 15:00:00)-Water Temperature (C)]]*OO[[#This Row],[20]]</f>
        <v>5.0290390951249999E-5</v>
      </c>
      <c r="W181" s="10">
        <f>3/24000000*OO[[#This Row],[79 (28JUN1985 18:00:00)-Water Temperature (C)]]*OO[[#This Row],[21]]</f>
        <v>4.0482365166524998E-5</v>
      </c>
      <c r="X181" s="10">
        <f>3/24000000*OO[[#This Row],[80 (28JUN1985 21:00:00)-Water Temperature (C)]]*OO[[#This Row],[22]]</f>
        <v>3.6887375815674995E-5</v>
      </c>
      <c r="Y181" s="10">
        <f>3/24000000*OO[[#This Row],[81 (29JUN1985 00:00:00)-Water Temperature (C)]]*OO[[#This Row],[23]]</f>
        <v>3.6353553543450005E-5</v>
      </c>
      <c r="Z181" s="10">
        <f>3/24000000*OO[[#This Row],[82 (29JUN1985 03:00:00)-Water Temperature (C)]]*OO[[#This Row],[24]]</f>
        <v>3.6609250160249992E-5</v>
      </c>
      <c r="AA181" s="10">
        <f>3/24000000*OO[[#This Row],[83 (29JUN1985 06:00:00)-Water Temperature (C)]]*OO[[#This Row],[25]]</f>
        <v>3.5671640626237494E-5</v>
      </c>
      <c r="AB181" s="10">
        <f>3/24000000*OO[[#This Row],[84 (29JUN1985 09:00:00)-Water Temperature (C)]]*OO[[#This Row],[26]]</f>
        <v>3.3167142900937492E-5</v>
      </c>
      <c r="AC181" s="10">
        <f>3/24000000*OO[[#This Row],[85 (29JUN1985 12:00:00)-Water Temperature (C)]]*OO[[#This Row],[27]]</f>
        <v>3.0358455599999997E-5</v>
      </c>
      <c r="AD181" s="10">
        <f>3/24000000*OO[[#This Row],[86 (29JUN1985 15:00:00)-Water Temperature (C)]]*OO[[#This Row],[28]]</f>
        <v>2.7372598713525001E-5</v>
      </c>
      <c r="AE181" s="10">
        <f>3/24000000*OO[[#This Row],[88 (29JUN1985 21:00:00)-Water Temperature (C)]]*OO[[#This Row],[30]]</f>
        <v>2.1631167621763746E-5</v>
      </c>
      <c r="AF181" s="10">
        <f>3/24000000*OO[[#This Row],[88 (29JUN1985 21:00:00)-Water Temperature (C)]]*OO[[#This Row],[30]]</f>
        <v>2.1631167621763746E-5</v>
      </c>
      <c r="AG181" s="10">
        <f>3/24000000*OO[[#This Row],[89 (30JUN1985 00:00:00)-Water Temperature (C)]]*OO[[#This Row],[31]]</f>
        <v>1.9036100501124996E-5</v>
      </c>
      <c r="AH181" s="10">
        <f>3/24000000*OO[[#This Row],[90 (30JUN1985 03:00:00)-Water Temperature (C)]]*OO[[#This Row],[32]]</f>
        <v>1.6892626782102501E-5</v>
      </c>
      <c r="AI181" s="10">
        <f>3/24000000*OO[[#This Row],[91 (30JUN1985 06:00:00)-Water Temperature (C)]]*OO[[#This Row],[33]]</f>
        <v>1.5139320483089999E-5</v>
      </c>
      <c r="AJ181" s="10">
        <f>3/24000000*OO[[#This Row],[92 (30JUN1985 09:00:00)-Water Temperature (C)]]*OO[[#This Row],[34]]</f>
        <v>1.404425252051E-5</v>
      </c>
      <c r="AK181" s="10">
        <f>3/24000000*OO[[#This Row],[93 (30JUN1985 12:00:00)-Water Temperature (C)]]*OO[[#This Row],[35]]</f>
        <v>1.2987845410053748E-5</v>
      </c>
      <c r="AL181" s="10">
        <f>3/24000000*OO[[#This Row],[94 (30JUN1985 15:00:00)-Water Temperature (C)]]*OO[[#This Row],[36]]</f>
        <v>1.179353868377E-5</v>
      </c>
      <c r="AM181" s="10">
        <f>3/24000000*OO[[#This Row],[95 (30JUN1985 18:00:00)-Water Temperature (C)]]*OO[[#This Row],[37]]</f>
        <v>1.0714236077557499E-5</v>
      </c>
      <c r="AN181" s="10">
        <f>3/24000000*OO[[#This Row],[96 (30JUN1985 21:00:00)-Water Temperature (C)]]*OO[[#This Row],[38]]</f>
        <v>9.5647710935749985E-6</v>
      </c>
      <c r="AO181" s="10">
        <f>3/24000000*OO[[#This Row],[97 (01JUL1985 00:00:00)-Water Temperature (C)]]*OO[[#This Row],[39]]</f>
        <v>8.3847462468400007E-6</v>
      </c>
      <c r="AP181" s="10">
        <f>3/24000000*OO[[#This Row],[98 (01JUL1985 03:00:00)-Water Temperature (C)]]*OO[[#This Row],[40]]</f>
        <v>7.4041136985000005E-6</v>
      </c>
      <c r="AQ181" s="10">
        <f>3/24000000*OO[[#This Row],[99 (01JUL1985 06:00:00)-Water Temperature (C)]]*OO[[#This Row],[41]]</f>
        <v>6.6217790124999997E-6</v>
      </c>
      <c r="AR181" s="10">
        <f>3/24000000*OO[[#This Row],[100 (01JUL1985 09:00:00)-Water Temperature (C)]]*OO[[#This Row],[42]]</f>
        <v>6.236321858585001E-6</v>
      </c>
      <c r="AS181" s="10">
        <f>3/24000000*OO[[#This Row],[101 (01JUL1985 12:00:00)-Water Temperature (C)]]*OO[[#This Row],[43]]</f>
        <v>5.9315830756837502E-6</v>
      </c>
      <c r="AT181" s="10">
        <f>3/24000000*OO[[#This Row],[102 (01JUL1985 15:00:00)-Water Temperature (C)]]*OO[[#This Row],[44]]</f>
        <v>5.5785662647649994E-6</v>
      </c>
      <c r="AU181" s="10">
        <f>3/24000000*OO[[#This Row],[103 (01JUL1985 18:00:00)-Water Temperature (C)]]*OO[[#This Row],[45]]</f>
        <v>5.1547235472187504E-6</v>
      </c>
      <c r="AV181" s="10">
        <f>3/24000000*OO[[#This Row],[104 (01JUL1985 21:00:00)-Water Temperature (C)]]*OO[[#This Row],[46]]</f>
        <v>4.584158294625E-6</v>
      </c>
      <c r="AW181" s="10">
        <f>3/24000000*OO[[#This Row],[105 (02JUL1985 00:00:00)-Water Temperature (C)]]*OO[[#This Row],[47]]</f>
        <v>3.9647265408124999E-6</v>
      </c>
      <c r="AX181" s="10">
        <f>3/24000000*OO[[#This Row],[106 (02JUL1985 03:00:00)-Water Temperature (C)]]*OO[[#This Row],[48]]</f>
        <v>3.4365108787000002E-6</v>
      </c>
      <c r="AY181" s="10">
        <f>3/24000000*OO[[#This Row],[107 (02JUL1985 06:00:00)-Water Temperature (C)]]*OO[[#This Row],[49]]</f>
        <v>3.0357742241737501E-6</v>
      </c>
      <c r="AZ181" s="10">
        <f>3/24000000*OO[[#This Row],[108 (02JUL1985 09:00:00)-Water Temperature (C)]]*OO[[#This Row],[50]]</f>
        <v>2.79877296952625E-6</v>
      </c>
      <c r="BA181" s="10">
        <f>3/24000000*OO[[#This Row],[109 (02JUL1985 12:00:00)-Water Temperature (C)]]*OO[[#This Row],[51]]</f>
        <v>2.5724960395837498E-6</v>
      </c>
      <c r="BB181" s="10">
        <f>3/24000000*OO[[#This Row],[110 (02JUL1985 15:00:00)-Water Temperature (C)]]*OO[[#This Row],[52]]</f>
        <v>2.3098860817034997E-6</v>
      </c>
      <c r="BC181" s="10">
        <f>3/24000000*OO[[#This Row],[111 (02JUL1985 18:00:00)-Water Temperature (C)]]*OO[[#This Row],[53]]</f>
        <v>2.0173509136000001E-6</v>
      </c>
      <c r="BD181" s="10">
        <f>3/24000000*OO[[#This Row],[112 (02JUL1985 21:00:00)-Water Temperature (C)]]*OO[[#This Row],[54]]</f>
        <v>1.7055569897325001E-6</v>
      </c>
      <c r="BE181" s="10">
        <f>3/24000000*OO[[#This Row],[113 (03JUL1985 00:00:00)-Water Temperature (C)]]*OO[[#This Row],[55]]</f>
        <v>1.4186939075903749E-6</v>
      </c>
      <c r="BF181" s="10">
        <f>3/24000000*OO[[#This Row],[114 (03JUL1985 03:00:00)-Water Temperature (C)]]*OO[[#This Row],[56]]</f>
        <v>1.2028149604366249E-6</v>
      </c>
      <c r="BG181" s="10">
        <f>3/24000000*OO[[#This Row],[115 (03JUL1985 06:00:00)-Water Temperature (C)]]*OO[[#This Row],[57]]</f>
        <v>1.049287809024E-6</v>
      </c>
      <c r="BH181" s="10">
        <f>3/24000000*OO[[#This Row],[116 (03JUL1985 09:00:00)-Water Temperature (C)]]*OO[[#This Row],[58]]</f>
        <v>9.5461361585462499E-7</v>
      </c>
      <c r="BI181" s="10">
        <f>3/24000000*OO[[#This Row],[117 (03JUL1985 12:00:00)-Water Temperature (C)]]*OO[[#This Row],[59]]</f>
        <v>8.4240050683900001E-7</v>
      </c>
      <c r="BJ181" s="10">
        <f>3/24000000*OO[[#This Row],[118 (03JUL1985 15:00:00)-Water Temperature (C)]]*OO[[#This Row],[60]]</f>
        <v>7.4068554525412485E-7</v>
      </c>
      <c r="BK181" s="10">
        <f>3/24000000*OO[[#This Row],[119 (03JUL1985 18:00:00)-Water Temperature (C)]]*OO[[#This Row],[61]]</f>
        <v>6.3659387257724996E-7</v>
      </c>
      <c r="BL181" s="10">
        <f>3/24000000*OO[[#This Row],[120 (03JUL1985 21:00:00)-Water Temperature (C)]]*OO[[#This Row],[62]]</f>
        <v>5.3724322072575E-7</v>
      </c>
      <c r="BM181" s="10">
        <f>3/24000000*OO[[#This Row],[121 (04JUL1985 00:00:00)-Water Temperature (C)]]*OO[[#This Row],[63]]</f>
        <v>4.5212665640450001E-7</v>
      </c>
      <c r="BN181" s="10">
        <f>3/24000000*OO[[#This Row],[122 (04JUL1985 03:00:00)-Water Temperature (C)]]*OO[[#This Row],[64]]</f>
        <v>3.8854279928199998E-7</v>
      </c>
      <c r="BO181" s="10">
        <f>3/24000000*OO[[#This Row],[123 (04JUL1985 06:00:00)-Water Temperature (C)]]*OO[[#This Row],[65]]</f>
        <v>3.4879706548912494E-7</v>
      </c>
      <c r="BP181" s="10">
        <f>3/24000000*OO[[#This Row],[124 (04JUL1985 09:00:00)-Water Temperature (C)]]*OO[[#This Row],[66]]</f>
        <v>3.3729733594124996E-7</v>
      </c>
      <c r="BQ181" s="10">
        <f>3/24000000*OO[[#This Row],[125 (04JUL1985 12:00:00)-Water Temperature (C)]]*OO[[#This Row],[67]]</f>
        <v>3.3344124000699993E-7</v>
      </c>
      <c r="BR181" s="10">
        <f>3/24000000*OO[[#This Row],[126 (04JUL1985 15:00:00)-Water Temperature (C)]]*OO[[#This Row],[68]]</f>
        <v>3.2704820073124999E-7</v>
      </c>
      <c r="BS181" s="10">
        <f>3/24000000*OO[[#This Row],[127 (04JUL1985 18:00:00)-Water Temperature (C)]]*OO[[#This Row],[69]]</f>
        <v>3.1411223789399998E-7</v>
      </c>
      <c r="BT181" s="10">
        <f>3/24000000*OO[[#This Row],[128 (04JUL1985 21:00:00)-Water Temperature (C)]]*OO[[#This Row],[70]]</f>
        <v>2.8982195409399999E-7</v>
      </c>
      <c r="BU181" s="10">
        <f>3/24000000*OO[[#This Row],[129 (05JUL1985 00:00:00)-Water Temperature (C)]]*OO[[#This Row],[71]]</f>
        <v>2.5885481660175001E-7</v>
      </c>
      <c r="BV181" s="10">
        <f>3/24000000*OO[[#This Row],[130 (05JUL1985 03:00:00)-Water Temperature (C)]]*OO[[#This Row],[72]]</f>
        <v>2.3245358792906251E-7</v>
      </c>
      <c r="BW181" s="10">
        <f>3/24000000*OO[[#This Row],[131 (05JUL1985 06:00:00)-Water Temperature (C)]]*OO[[#This Row],[73]]</f>
        <v>2.13805452658E-7</v>
      </c>
      <c r="BX181" s="10">
        <f>3/24000000*OO[[#This Row],[132 (05JUL1985 09:00:00)-Water Temperature (C)]]*OO[[#This Row],[74]]</f>
        <v>2.075358537329E-7</v>
      </c>
      <c r="BY181" s="10">
        <f>3/24000000*OO[[#This Row],[133 (05JUL1985 12:00:00)-Water Temperature (C)]]*OO[[#This Row],[75]]</f>
        <v>2.0471861644499996E-7</v>
      </c>
      <c r="BZ181" s="10">
        <f>3/24000000*OO[[#This Row],[134 (05JUL1985 15:00:00)-Water Temperature (C)]]*OO[[#This Row],[76]]</f>
        <v>1.9851455216643752E-7</v>
      </c>
      <c r="CA181" s="10">
        <f>3/24000000*OO[[#This Row],[135 (05JUL1985 18:00:00)-Water Temperature (C)]]*OO[[#This Row],[77]]</f>
        <v>1.8929216308712497E-7</v>
      </c>
      <c r="CB181" s="10">
        <f>3/24000000*OO[[#This Row],[136 (05JUL1985 21:00:00)-Water Temperature (C)]]*OO[[#This Row],[78]]</f>
        <v>1.7793254005476249E-7</v>
      </c>
      <c r="CC181" s="10">
        <f>3/24000000*OO[[#This Row],[137 (06JUL1985 00:00:00)-Water Temperature (C)]]*OO[[#This Row],[79]]</f>
        <v>1.6666984025594996E-7</v>
      </c>
      <c r="CD181" s="10">
        <f>3/24000000*OO[[#This Row],[138 (06JUL1985 03:00:00)-Water Temperature (C)]]*OO[[#This Row],[80]]</f>
        <v>1.5799781045812498E-7</v>
      </c>
      <c r="CE181" s="10">
        <f>3/24000000*OO[[#This Row],[139 (06JUL1985 06:00:00)-Water Temperature (C)]]*OO[[#This Row],[81]]</f>
        <v>1.5353325921397499E-7</v>
      </c>
      <c r="CF181" s="10">
        <f>3/24000000*OO[[#This Row],[140 (06JUL1985 09:00:00)-Water Temperature (C)]]*OO[[#This Row],[82]]</f>
        <v>1.5688546186586251E-7</v>
      </c>
      <c r="CG181" s="10">
        <f>3/24000000*OO[[#This Row],[141 (06JUL1985 12:00:00)-Water Temperature (C)]]*OO[[#This Row],[83]]</f>
        <v>1.6364878869684997E-7</v>
      </c>
      <c r="CH181" s="10">
        <f>3/24000000*OO[[#This Row],[142 (06JUL1985 15:00:00)-Water Temperature (C)]]*OO[[#This Row],[84]]</f>
        <v>1.7030663499465E-7</v>
      </c>
      <c r="CI181" s="10">
        <f>3/24000000*OO[[#This Row],[143 (06JUL1985 18:00:00)-Water Temperature (C)]]*OO[[#This Row],[85]]</f>
        <v>1.7250756771126248E-7</v>
      </c>
      <c r="CJ181" s="10">
        <f>3/24000000*OO[[#This Row],[144 (06JUL1985 21:00:00)-Water Temperature (C)]]*OO[[#This Row],[86]]</f>
        <v>1.680482338155E-7</v>
      </c>
      <c r="CK181" s="10">
        <f>3/24000000*OO[[#This Row],[145 (07JUL1985 00:00:00)-Water Temperature (C)]]*OO[[#This Row],[87]]</f>
        <v>1.56570604498E-7</v>
      </c>
      <c r="CL181" s="10">
        <f>3/24000000*OO[[#This Row],[146 (07JUL1985 03:00:00)-Water Temperature (C)]]*OO[[#This Row],[88]]</f>
        <v>1.4454623627066248E-7</v>
      </c>
      <c r="CM181" s="10">
        <f>3/24000000*OO[[#This Row],[147 (07JUL1985 06:00:00)-Water Temperature (C)]]*OO[[#This Row],[89]]</f>
        <v>1.3476489790216251E-7</v>
      </c>
      <c r="CN181" s="10">
        <f>3/24000000*OO[[#This Row],[148 (07JUL1985 09:00:00)-Water Temperature (C)]]*OO[[#This Row],[90]]</f>
        <v>1.3012227641999999E-7</v>
      </c>
      <c r="CO181" s="10">
        <f>3/24000000*OO[[#This Row],[149 (07JUL1985 12:00:00)-Water Temperature (C)]]*OO[[#This Row],[91]]</f>
        <v>1.2901934313855E-7</v>
      </c>
      <c r="CP181" s="10">
        <f>3/24000000*OO[[#This Row],[150 (07JUL1985 15:00:00)-Water Temperature (C)]]*OO[[#This Row],[92]]</f>
        <v>1.2901934313855E-7</v>
      </c>
      <c r="CQ181" s="10">
        <f>3/24000000*OO[[#This Row],[151 (07JUL1985 18:00:00)-Water Temperature (C)]]*OO[[#This Row],[93]]</f>
        <v>1.2901934313855E-7</v>
      </c>
      <c r="CR181" s="10">
        <f>3/24000000*OO[[#This Row],[152 (07JUL1985 21:00:00)-Water Temperature (C)]]*OO[[#This Row],[94]]</f>
        <v>1.2901934313855E-7</v>
      </c>
      <c r="CS181" s="10">
        <f>3/24000000*OO[[#This Row],[153 (08JUL1985 00:00:00)-Water Temperature (C)]]*OO[[#This Row],[95]]</f>
        <v>1.2901934313855E-7</v>
      </c>
      <c r="CT181" s="10">
        <f>3/24000000*OO[[#This Row],[154 (08JUL1985 03:00:00)-Water Temperature (C)]]*OO[[#This Row],[96]]</f>
        <v>1.2901934313855E-7</v>
      </c>
      <c r="CU181" s="10">
        <f>3/24000000*OO[[#This Row],[155 (08JUL1985 06:00:00)-Water Temperature (C)]]*OO[[#This Row],[97]]</f>
        <v>1.2901934313855E-7</v>
      </c>
      <c r="CV181" s="10">
        <f>3/24000000*OO[[#This Row],[156 (08JUL1985 09:00:00)-Water Temperature (C)]]*OO[[#This Row],[98]]</f>
        <v>1.2901934313855E-7</v>
      </c>
      <c r="CW181" s="10">
        <f>3/24000000*OO[[#This Row],[157 (08JUL1985 12:00:00)-Water Temperature (C)]]*OO[[#This Row],[99]]</f>
        <v>1.2901934313855E-7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1.2716851651588931E-33</v>
      </c>
      <c r="J182" s="10">
        <f>3/24*OO[[#This Row],[66 (27JUN1985 03:00:00)-Water Temperature (C)]]*OO[[#This Row],[8]]/SUM(OO[8])</f>
        <v>8.5037872161019487E-22</v>
      </c>
      <c r="K182" s="10">
        <f>3/24*OO[[#This Row],[67 (27JUN1985 06:00:00)-Water Temperature (C)]]*OO[[#This Row],[9]]/SUM(OO[9])</f>
        <v>8.0289305086231311E-11</v>
      </c>
      <c r="L182" s="10">
        <f>3/24*OO[[#This Row],[68 (27JUN1985 09:00:00)-Water Temperature (C)]]*OO[[#This Row],[10]]/SUM(OO[10])</f>
        <v>1.0360432798708647E-6</v>
      </c>
      <c r="M182" s="10">
        <f>3/24*OO[[#This Row],[69 (27JUN1985 12:00:00)-Water Temperature (C)]]*OO[[#This Row],[11]]/SUM(OO[11])</f>
        <v>2.3692487083413799E-4</v>
      </c>
      <c r="N182" s="10">
        <f>3/24*OO[[#This Row],[70 (27JUN1985 15:00:00)-Water Temperature (C)]]*OO[[#This Row],[12]]/SUM(OO[12])</f>
        <v>6.5837648769771677E-3</v>
      </c>
      <c r="O182" s="10">
        <f>3/24*OO[[#This Row],[71 (27JUN1985 18:00:00)-Water Temperature (C)]]*OO[[#This Row],[13]]/SUM(OO[13])</f>
        <v>4.1779493931191049E-2</v>
      </c>
      <c r="P182" s="10">
        <f>3/24*OO[[#This Row],[72 (27JUN1985 21:00:00)-Water Temperature (C)]]*OO[[#This Row],[14]]/SUM(OO[14])</f>
        <v>8.5354801071956046E-2</v>
      </c>
      <c r="Q182" s="10">
        <f>3/24*OO[[#This Row],[73 (28JUN1985 00:00:00)-Water Temperature (C)]]*OO[[#This Row],[15]]/SUM(OO[15])</f>
        <v>7.2457522348864309E-2</v>
      </c>
      <c r="R182" s="10">
        <f>3/24*OO[[#This Row],[74 (28JUN1985 03:00:00)-Water Temperature (C)]]*OO[[#This Row],[16]]/SUM(OO[16])</f>
        <v>3.0566856117504843E-2</v>
      </c>
      <c r="S182" s="10">
        <f>3/24*OO[[#This Row],[75 (28JUN1985 06:00:00)-Water Temperature (C)]]*OO[[#This Row],[17]]/SUM(OO[17])</f>
        <v>7.4309274712058655E-3</v>
      </c>
      <c r="T182" s="10">
        <f>3/24*OO[[#This Row],[76 (28JUN1985 09:00:00)-Water Temperature (C)]]*OO[[#This Row],[18]]/SUM(OO[18])</f>
        <v>1.2057608319639796E-3</v>
      </c>
      <c r="U182" s="10">
        <f>3/24*OO[[#This Row],[77 (28JUN1985 12:00:00)-Water Temperature (C)]]*OO[[#This Row],[19]]/SUM(OO[19])</f>
        <v>1.8723579444042258E-4</v>
      </c>
      <c r="V182" s="10">
        <f>3/24000000*OO[[#This Row],[78 (28JUN1985 15:00:00)-Water Temperature (C)]]*OO[[#This Row],[20]]</f>
        <v>6.4329948015074998E-5</v>
      </c>
      <c r="W182" s="10">
        <f>3/24000000*OO[[#This Row],[79 (28JUN1985 18:00:00)-Water Temperature (C)]]*OO[[#This Row],[21]]</f>
        <v>4.9921161738749996E-5</v>
      </c>
      <c r="X182" s="10">
        <f>3/24000000*OO[[#This Row],[80 (28JUN1985 21:00:00)-Water Temperature (C)]]*OO[[#This Row],[22]]</f>
        <v>4.5137357680799995E-5</v>
      </c>
      <c r="Y182" s="10">
        <f>3/24000000*OO[[#This Row],[81 (29JUN1985 00:00:00)-Water Temperature (C)]]*OO[[#This Row],[23]]</f>
        <v>4.4236475366562494E-5</v>
      </c>
      <c r="Z182" s="10">
        <f>3/24000000*OO[[#This Row],[82 (29JUN1985 03:00:00)-Water Temperature (C)]]*OO[[#This Row],[24]]</f>
        <v>4.4566944466162504E-5</v>
      </c>
      <c r="AA182" s="10">
        <f>3/24000000*OO[[#This Row],[83 (29JUN1985 06:00:00)-Water Temperature (C)]]*OO[[#This Row],[25]]</f>
        <v>4.3632157141512501E-5</v>
      </c>
      <c r="AB182" s="10">
        <f>3/24000000*OO[[#This Row],[84 (29JUN1985 09:00:00)-Water Temperature (C)]]*OO[[#This Row],[26]]</f>
        <v>4.0805404944412495E-5</v>
      </c>
      <c r="AC182" s="10">
        <f>3/24000000*OO[[#This Row],[85 (29JUN1985 12:00:00)-Water Temperature (C)]]*OO[[#This Row],[27]]</f>
        <v>3.7471368535650003E-5</v>
      </c>
      <c r="AD182" s="10">
        <f>3/24000000*OO[[#This Row],[86 (29JUN1985 15:00:00)-Water Temperature (C)]]*OO[[#This Row],[28]]</f>
        <v>3.3857240965012502E-5</v>
      </c>
      <c r="AE182" s="10">
        <f>3/24000000*OO[[#This Row],[88 (29JUN1985 21:00:00)-Water Temperature (C)]]*OO[[#This Row],[30]]</f>
        <v>2.6771771855074997E-5</v>
      </c>
      <c r="AF182" s="10">
        <f>3/24000000*OO[[#This Row],[88 (29JUN1985 21:00:00)-Water Temperature (C)]]*OO[[#This Row],[30]]</f>
        <v>2.6771771855074997E-5</v>
      </c>
      <c r="AG182" s="10">
        <f>3/24000000*OO[[#This Row],[89 (30JUN1985 00:00:00)-Water Temperature (C)]]*OO[[#This Row],[31]]</f>
        <v>2.3537151863724997E-5</v>
      </c>
      <c r="AH182" s="10">
        <f>3/24000000*OO[[#This Row],[90 (30JUN1985 03:00:00)-Water Temperature (C)]]*OO[[#This Row],[32]]</f>
        <v>2.0882561588883752E-5</v>
      </c>
      <c r="AI182" s="10">
        <f>3/24000000*OO[[#This Row],[91 (30JUN1985 06:00:00)-Water Temperature (C)]]*OO[[#This Row],[33]]</f>
        <v>1.8705025239009997E-5</v>
      </c>
      <c r="AJ182" s="10">
        <f>3/24000000*OO[[#This Row],[92 (30JUN1985 09:00:00)-Water Temperature (C)]]*OO[[#This Row],[34]]</f>
        <v>1.7356680504239999E-5</v>
      </c>
      <c r="AK182" s="10">
        <f>3/24000000*OO[[#This Row],[93 (30JUN1985 12:00:00)-Water Temperature (C)]]*OO[[#This Row],[35]]</f>
        <v>1.6087429984590001E-5</v>
      </c>
      <c r="AL182" s="10">
        <f>3/24000000*OO[[#This Row],[94 (30JUN1985 15:00:00)-Water Temperature (C)]]*OO[[#This Row],[36]]</f>
        <v>1.4645962138639997E-5</v>
      </c>
      <c r="AM182" s="10">
        <f>3/24000000*OO[[#This Row],[95 (30JUN1985 18:00:00)-Water Temperature (C)]]*OO[[#This Row],[37]]</f>
        <v>1.3329856379531251E-5</v>
      </c>
      <c r="AN182" s="10">
        <f>3/24000000*OO[[#This Row],[96 (30JUN1985 21:00:00)-Water Temperature (C)]]*OO[[#This Row],[38]]</f>
        <v>1.1908425067499999E-5</v>
      </c>
      <c r="AO182" s="10">
        <f>3/24000000*OO[[#This Row],[97 (01JUL1985 00:00:00)-Water Temperature (C)]]*OO[[#This Row],[39]]</f>
        <v>1.0439402103179998E-5</v>
      </c>
      <c r="AP182" s="10">
        <f>3/24000000*OO[[#This Row],[98 (01JUL1985 03:00:00)-Water Temperature (C)]]*OO[[#This Row],[40]]</f>
        <v>9.2249857825174999E-6</v>
      </c>
      <c r="AQ182" s="10">
        <f>3/24000000*OO[[#This Row],[99 (01JUL1985 06:00:00)-Water Temperature (C)]]*OO[[#This Row],[41]]</f>
        <v>8.2535196852600001E-6</v>
      </c>
      <c r="AR182" s="10">
        <f>3/24000000*OO[[#This Row],[100 (01JUL1985 09:00:00)-Water Temperature (C)]]*OO[[#This Row],[42]]</f>
        <v>7.783354883067499E-6</v>
      </c>
      <c r="AS182" s="10">
        <f>3/24000000*OO[[#This Row],[101 (01JUL1985 12:00:00)-Water Temperature (C)]]*OO[[#This Row],[43]]</f>
        <v>7.4240872011837497E-6</v>
      </c>
      <c r="AT182" s="10">
        <f>3/24000000*OO[[#This Row],[102 (01JUL1985 15:00:00)-Water Temperature (C)]]*OO[[#This Row],[44]]</f>
        <v>7.0090121940749998E-6</v>
      </c>
      <c r="AU182" s="10">
        <f>3/24000000*OO[[#This Row],[103 (01JUL1985 18:00:00)-Water Temperature (C)]]*OO[[#This Row],[45]]</f>
        <v>6.4938740733099997E-6</v>
      </c>
      <c r="AV182" s="10">
        <f>3/24000000*OO[[#This Row],[104 (01JUL1985 21:00:00)-Water Temperature (C)]]*OO[[#This Row],[46]]</f>
        <v>5.7881947270449994E-6</v>
      </c>
      <c r="AW182" s="10">
        <f>3/24000000*OO[[#This Row],[105 (02JUL1985 00:00:00)-Water Temperature (C)]]*OO[[#This Row],[47]]</f>
        <v>5.0145516585000002E-6</v>
      </c>
      <c r="AX182" s="10">
        <f>3/24000000*OO[[#This Row],[106 (02JUL1985 03:00:00)-Water Temperature (C)]]*OO[[#This Row],[48]]</f>
        <v>4.3519523219500001E-6</v>
      </c>
      <c r="AY182" s="10">
        <f>3/24000000*OO[[#This Row],[107 (02JUL1985 06:00:00)-Water Temperature (C)]]*OO[[#This Row],[49]]</f>
        <v>3.8458761002899995E-6</v>
      </c>
      <c r="AZ182" s="10">
        <f>3/24000000*OO[[#This Row],[108 (02JUL1985 09:00:00)-Water Temperature (C)]]*OO[[#This Row],[50]]</f>
        <v>3.5497337071874997E-6</v>
      </c>
      <c r="BA182" s="10">
        <f>3/24000000*OO[[#This Row],[109 (02JUL1985 12:00:00)-Water Temperature (C)]]*OO[[#This Row],[51]]</f>
        <v>3.2686520751874997E-6</v>
      </c>
      <c r="BB182" s="10">
        <f>3/24000000*OO[[#This Row],[110 (02JUL1985 15:00:00)-Water Temperature (C)]]*OO[[#This Row],[52]]</f>
        <v>2.9437439469399997E-6</v>
      </c>
      <c r="BC182" s="10">
        <f>3/24000000*OO[[#This Row],[111 (02JUL1985 18:00:00)-Water Temperature (C)]]*OO[[#This Row],[53]]</f>
        <v>2.5735348466554997E-6</v>
      </c>
      <c r="BD182" s="10">
        <f>3/24000000*OO[[#This Row],[112 (02JUL1985 21:00:00)-Water Temperature (C)]]*OO[[#This Row],[54]]</f>
        <v>2.1751457221625001E-6</v>
      </c>
      <c r="BE182" s="10">
        <f>3/24000000*OO[[#This Row],[113 (03JUL1985 00:00:00)-Water Temperature (C)]]*OO[[#This Row],[55]]</f>
        <v>1.8065299991893748E-6</v>
      </c>
      <c r="BF182" s="10">
        <f>3/24000000*OO[[#This Row],[114 (03JUL1985 03:00:00)-Water Temperature (C)]]*OO[[#This Row],[56]]</f>
        <v>1.52690160376725E-6</v>
      </c>
      <c r="BG182" s="10">
        <f>3/24000000*OO[[#This Row],[115 (03JUL1985 06:00:00)-Water Temperature (C)]]*OO[[#This Row],[57]]</f>
        <v>1.3299165437467497E-6</v>
      </c>
      <c r="BH182" s="10">
        <f>3/24000000*OO[[#This Row],[116 (03JUL1985 09:00:00)-Water Temperature (C)]]*OO[[#This Row],[58]]</f>
        <v>1.2099701948234998E-6</v>
      </c>
      <c r="BI182" s="10">
        <f>3/24000000*OO[[#This Row],[117 (03JUL1985 12:00:00)-Water Temperature (C)]]*OO[[#This Row],[59]]</f>
        <v>1.07011681059825E-6</v>
      </c>
      <c r="BJ182" s="10">
        <f>3/24000000*OO[[#This Row],[118 (03JUL1985 15:00:00)-Water Temperature (C)]]*OO[[#This Row],[60]]</f>
        <v>9.4503874017800004E-7</v>
      </c>
      <c r="BK182" s="10">
        <f>3/24000000*OO[[#This Row],[119 (03JUL1985 18:00:00)-Water Temperature (C)]]*OO[[#This Row],[61]]</f>
        <v>8.1272843739999997E-7</v>
      </c>
      <c r="BL182" s="10">
        <f>3/24000000*OO[[#This Row],[120 (03JUL1985 21:00:00)-Water Temperature (C)]]*OO[[#This Row],[62]]</f>
        <v>6.8488423168199998E-7</v>
      </c>
      <c r="BM182" s="10">
        <f>3/24000000*OO[[#This Row],[121 (04JUL1985 00:00:00)-Water Temperature (C)]]*OO[[#This Row],[63]]</f>
        <v>5.7484034726362494E-7</v>
      </c>
      <c r="BN182" s="10">
        <f>3/24000000*OO[[#This Row],[122 (04JUL1985 03:00:00)-Water Temperature (C)]]*OO[[#This Row],[64]]</f>
        <v>4.9235006964649999E-7</v>
      </c>
      <c r="BO182" s="10">
        <f>3/24000000*OO[[#This Row],[123 (04JUL1985 06:00:00)-Water Temperature (C)]]*OO[[#This Row],[65]]</f>
        <v>4.4056980856399998E-7</v>
      </c>
      <c r="BP182" s="10">
        <f>3/24000000*OO[[#This Row],[124 (04JUL1985 09:00:00)-Water Temperature (C)]]*OO[[#This Row],[66]]</f>
        <v>4.2510732240550003E-7</v>
      </c>
      <c r="BQ182" s="10">
        <f>3/24000000*OO[[#This Row],[125 (04JUL1985 12:00:00)-Water Temperature (C)]]*OO[[#This Row],[67]]</f>
        <v>4.2011073081099998E-7</v>
      </c>
      <c r="BR182" s="10">
        <f>3/24000000*OO[[#This Row],[126 (04JUL1985 15:00:00)-Water Temperature (C)]]*OO[[#This Row],[68]]</f>
        <v>4.1259411771187499E-7</v>
      </c>
      <c r="BS182" s="10">
        <f>3/24000000*OO[[#This Row],[127 (04JUL1985 18:00:00)-Water Temperature (C)]]*OO[[#This Row],[69]]</f>
        <v>3.9666355608999999E-7</v>
      </c>
      <c r="BT182" s="10">
        <f>3/24000000*OO[[#This Row],[128 (04JUL1985 21:00:00)-Water Temperature (C)]]*OO[[#This Row],[70]]</f>
        <v>3.6625017480349999E-7</v>
      </c>
      <c r="BU182" s="10">
        <f>3/24000000*OO[[#This Row],[129 (05JUL1985 00:00:00)-Water Temperature (C)]]*OO[[#This Row],[71]]</f>
        <v>3.2707433225575003E-7</v>
      </c>
      <c r="BV182" s="10">
        <f>3/24000000*OO[[#This Row],[130 (05JUL1985 03:00:00)-Water Temperature (C)]]*OO[[#This Row],[72]]</f>
        <v>2.9331108877412496E-7</v>
      </c>
      <c r="BW182" s="10">
        <f>3/24000000*OO[[#This Row],[131 (05JUL1985 06:00:00)-Water Temperature (C)]]*OO[[#This Row],[73]]</f>
        <v>2.6898888919999996E-7</v>
      </c>
      <c r="BX182" s="10">
        <f>3/24000000*OO[[#This Row],[132 (05JUL1985 09:00:00)-Water Temperature (C)]]*OO[[#This Row],[74]]</f>
        <v>2.6064224392499997E-7</v>
      </c>
      <c r="BY182" s="10">
        <f>3/24000000*OO[[#This Row],[133 (05JUL1985 12:00:00)-Water Temperature (C)]]*OO[[#This Row],[75]]</f>
        <v>2.5690285321008747E-7</v>
      </c>
      <c r="BZ182" s="10">
        <f>3/24000000*OO[[#This Row],[134 (05JUL1985 15:00:00)-Water Temperature (C)]]*OO[[#This Row],[76]]</f>
        <v>2.4952336782554998E-7</v>
      </c>
      <c r="CA182" s="10">
        <f>3/24000000*OO[[#This Row],[135 (05JUL1985 18:00:00)-Water Temperature (C)]]*OO[[#This Row],[77]]</f>
        <v>2.3826581476102497E-7</v>
      </c>
      <c r="CB182" s="10">
        <f>3/24000000*OO[[#This Row],[136 (05JUL1985 21:00:00)-Water Temperature (C)]]*OO[[#This Row],[78]]</f>
        <v>2.2374561975202499E-7</v>
      </c>
      <c r="CC182" s="10">
        <f>3/24000000*OO[[#This Row],[137 (06JUL1985 00:00:00)-Water Temperature (C)]]*OO[[#This Row],[79]]</f>
        <v>2.0939185153205E-7</v>
      </c>
      <c r="CD182" s="10">
        <f>3/24000000*OO[[#This Row],[138 (06JUL1985 03:00:00)-Water Temperature (C)]]*OO[[#This Row],[80]]</f>
        <v>1.98127099632375E-7</v>
      </c>
      <c r="CE182" s="10">
        <f>3/24000000*OO[[#This Row],[139 (06JUL1985 06:00:00)-Water Temperature (C)]]*OO[[#This Row],[81]]</f>
        <v>1.9224339950287499E-7</v>
      </c>
      <c r="CF182" s="10">
        <f>3/24000000*OO[[#This Row],[140 (06JUL1985 09:00:00)-Water Temperature (C)]]*OO[[#This Row],[82]]</f>
        <v>1.9620775571999997E-7</v>
      </c>
      <c r="CG182" s="10">
        <f>3/24000000*OO[[#This Row],[141 (06JUL1985 12:00:00)-Water Temperature (C)]]*OO[[#This Row],[83]]</f>
        <v>2.0462369929560001E-7</v>
      </c>
      <c r="CH182" s="10">
        <f>3/24000000*OO[[#This Row],[142 (06JUL1985 15:00:00)-Water Temperature (C)]]*OO[[#This Row],[84]]</f>
        <v>2.1321848847599998E-7</v>
      </c>
      <c r="CI182" s="10">
        <f>3/24000000*OO[[#This Row],[143 (06JUL1985 18:00:00)-Water Temperature (C)]]*OO[[#This Row],[85]]</f>
        <v>2.1641047846845001E-7</v>
      </c>
      <c r="CJ182" s="10">
        <f>3/24000000*OO[[#This Row],[144 (06JUL1985 21:00:00)-Water Temperature (C)]]*OO[[#This Row],[86]]</f>
        <v>2.1122337607857496E-7</v>
      </c>
      <c r="CK182" s="10">
        <f>3/24000000*OO[[#This Row],[145 (07JUL1985 00:00:00)-Water Temperature (C)]]*OO[[#This Row],[87]]</f>
        <v>1.96999263292275E-7</v>
      </c>
      <c r="CL182" s="10">
        <f>3/24000000*OO[[#This Row],[146 (07JUL1985 03:00:00)-Water Temperature (C)]]*OO[[#This Row],[88]]</f>
        <v>1.8197695376017499E-7</v>
      </c>
      <c r="CM182" s="10">
        <f>3/24000000*OO[[#This Row],[147 (07JUL1985 06:00:00)-Water Temperature (C)]]*OO[[#This Row],[89]]</f>
        <v>1.69449362647025E-7</v>
      </c>
      <c r="CN182" s="10">
        <f>3/24000000*OO[[#This Row],[148 (07JUL1985 09:00:00)-Water Temperature (C)]]*OO[[#This Row],[90]]</f>
        <v>1.6346530035149998E-7</v>
      </c>
      <c r="CO182" s="10">
        <f>3/24000000*OO[[#This Row],[149 (07JUL1985 12:00:00)-Water Temperature (C)]]*OO[[#This Row],[91]]</f>
        <v>1.6201666502124998E-7</v>
      </c>
      <c r="CP182" s="10">
        <f>3/24000000*OO[[#This Row],[150 (07JUL1985 15:00:00)-Water Temperature (C)]]*OO[[#This Row],[92]]</f>
        <v>1.6201666502124998E-7</v>
      </c>
      <c r="CQ182" s="10">
        <f>3/24000000*OO[[#This Row],[151 (07JUL1985 18:00:00)-Water Temperature (C)]]*OO[[#This Row],[93]]</f>
        <v>1.6201666502124998E-7</v>
      </c>
      <c r="CR182" s="10">
        <f>3/24000000*OO[[#This Row],[152 (07JUL1985 21:00:00)-Water Temperature (C)]]*OO[[#This Row],[94]]</f>
        <v>1.6201666502124998E-7</v>
      </c>
      <c r="CS182" s="10">
        <f>3/24000000*OO[[#This Row],[153 (08JUL1985 00:00:00)-Water Temperature (C)]]*OO[[#This Row],[95]]</f>
        <v>1.6201666502124998E-7</v>
      </c>
      <c r="CT182" s="10">
        <f>3/24000000*OO[[#This Row],[154 (08JUL1985 03:00:00)-Water Temperature (C)]]*OO[[#This Row],[96]]</f>
        <v>1.6201666502124998E-7</v>
      </c>
      <c r="CU182" s="10">
        <f>3/24000000*OO[[#This Row],[155 (08JUL1985 06:00:00)-Water Temperature (C)]]*OO[[#This Row],[97]]</f>
        <v>1.6201666502124998E-7</v>
      </c>
      <c r="CV182" s="10">
        <f>3/24000000*OO[[#This Row],[156 (08JUL1985 09:00:00)-Water Temperature (C)]]*OO[[#This Row],[98]]</f>
        <v>1.6201666502124998E-7</v>
      </c>
      <c r="CW182" s="10">
        <f>3/24000000*OO[[#This Row],[157 (08JUL1985 12:00:00)-Water Temperature (C)]]*OO[[#This Row],[99]]</f>
        <v>1.6201666502124998E-7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1.9259231139165148E-34</v>
      </c>
      <c r="J183" s="10">
        <f>3/24*OO[[#This Row],[66 (27JUN1985 03:00:00)-Water Temperature (C)]]*OO[[#This Row],[8]]/SUM(OO[8])</f>
        <v>1.3551953715391218E-22</v>
      </c>
      <c r="K183" s="10">
        <f>3/24*OO[[#This Row],[67 (27JUN1985 06:00:00)-Water Temperature (C)]]*OO[[#This Row],[9]]/SUM(OO[9])</f>
        <v>2.5689658074023556E-11</v>
      </c>
      <c r="L183" s="10">
        <f>3/24*OO[[#This Row],[68 (27JUN1985 09:00:00)-Water Temperature (C)]]*OO[[#This Row],[10]]/SUM(OO[10])</f>
        <v>5.8135712297560826E-7</v>
      </c>
      <c r="M183" s="10">
        <f>3/24*OO[[#This Row],[69 (27JUN1985 12:00:00)-Water Temperature (C)]]*OO[[#This Row],[11]]/SUM(OO[11])</f>
        <v>1.6142746967272152E-4</v>
      </c>
      <c r="N183" s="10">
        <f>3/24*OO[[#This Row],[70 (27JUN1985 15:00:00)-Water Temperature (C)]]*OO[[#This Row],[12]]/SUM(OO[12])</f>
        <v>5.1330688755285726E-3</v>
      </c>
      <c r="O183" s="10">
        <f>3/24*OO[[#This Row],[71 (27JUN1985 18:00:00)-Water Temperature (C)]]*OO[[#This Row],[13]]/SUM(OO[13])</f>
        <v>3.620146273028238E-2</v>
      </c>
      <c r="P183" s="10">
        <f>3/24*OO[[#This Row],[72 (27JUN1985 21:00:00)-Water Temperature (C)]]*OO[[#This Row],[14]]/SUM(OO[14])</f>
        <v>8.0526399034048443E-2</v>
      </c>
      <c r="Q183" s="10">
        <f>3/24*OO[[#This Row],[73 (28JUN1985 00:00:00)-Water Temperature (C)]]*OO[[#This Row],[15]]/SUM(OO[15])</f>
        <v>7.3409786066017529E-2</v>
      </c>
      <c r="R183" s="10">
        <f>3/24*OO[[#This Row],[74 (28JUN1985 03:00:00)-Water Temperature (C)]]*OO[[#This Row],[16]]/SUM(OO[16])</f>
        <v>3.2895410419111676E-2</v>
      </c>
      <c r="S183" s="10">
        <f>3/24*OO[[#This Row],[75 (28JUN1985 06:00:00)-Water Temperature (C)]]*OO[[#This Row],[17]]/SUM(OO[17])</f>
        <v>8.3979446974467298E-3</v>
      </c>
      <c r="T183" s="10">
        <f>3/24*OO[[#This Row],[76 (28JUN1985 09:00:00)-Water Temperature (C)]]*OO[[#This Row],[18]]/SUM(OO[18])</f>
        <v>1.4095798786553722E-3</v>
      </c>
      <c r="U183" s="10">
        <f>3/24*OO[[#This Row],[77 (28JUN1985 12:00:00)-Water Temperature (C)]]*OO[[#This Row],[19]]/SUM(OO[19])</f>
        <v>2.1397441784393607E-4</v>
      </c>
      <c r="V183" s="10">
        <f>3/24000000*OO[[#This Row],[78 (28JUN1985 15:00:00)-Water Temperature (C)]]*OO[[#This Row],[20]]</f>
        <v>6.6011824043437506E-5</v>
      </c>
      <c r="W183" s="10">
        <f>3/24000000*OO[[#This Row],[79 (28JUN1985 18:00:00)-Water Temperature (C)]]*OO[[#This Row],[21]]</f>
        <v>4.9095115874324997E-5</v>
      </c>
      <c r="X183" s="10">
        <f>3/24000000*OO[[#This Row],[80 (28JUN1985 21:00:00)-Water Temperature (C)]]*OO[[#This Row],[22]]</f>
        <v>4.4035321747462502E-5</v>
      </c>
      <c r="Y183" s="10">
        <f>3/24000000*OO[[#This Row],[81 (29JUN1985 00:00:00)-Water Temperature (C)]]*OO[[#This Row],[23]]</f>
        <v>4.2896924753199991E-5</v>
      </c>
      <c r="Z183" s="10">
        <f>3/24000000*OO[[#This Row],[82 (29JUN1985 03:00:00)-Water Temperature (C)]]*OO[[#This Row],[24]]</f>
        <v>4.3205539209874996E-5</v>
      </c>
      <c r="AA183" s="10">
        <f>3/24000000*OO[[#This Row],[83 (29JUN1985 06:00:00)-Water Temperature (C)]]*OO[[#This Row],[25]]</f>
        <v>4.2471223634437493E-5</v>
      </c>
      <c r="AB183" s="10">
        <f>3/24000000*OO[[#This Row],[84 (29JUN1985 09:00:00)-Water Temperature (C)]]*OO[[#This Row],[26]]</f>
        <v>3.9935593088999993E-5</v>
      </c>
      <c r="AC183" s="10">
        <f>3/24000000*OO[[#This Row],[85 (29JUN1985 12:00:00)-Water Temperature (C)]]*OO[[#This Row],[27]]</f>
        <v>3.6781556146087495E-5</v>
      </c>
      <c r="AD183" s="10">
        <f>3/24000000*OO[[#This Row],[86 (29JUN1985 15:00:00)-Water Temperature (C)]]*OO[[#This Row],[28]]</f>
        <v>3.3298426151549994E-5</v>
      </c>
      <c r="AE183" s="10">
        <f>3/24000000*OO[[#This Row],[88 (29JUN1985 21:00:00)-Water Temperature (C)]]*OO[[#This Row],[30]]</f>
        <v>2.6344738049774996E-5</v>
      </c>
      <c r="AF183" s="10">
        <f>3/24000000*OO[[#This Row],[88 (29JUN1985 21:00:00)-Water Temperature (C)]]*OO[[#This Row],[30]]</f>
        <v>2.6344738049774996E-5</v>
      </c>
      <c r="AG183" s="10">
        <f>3/24000000*OO[[#This Row],[89 (30JUN1985 00:00:00)-Water Temperature (C)]]*OO[[#This Row],[31]]</f>
        <v>2.3135708915549999E-5</v>
      </c>
      <c r="AH183" s="10">
        <f>3/24000000*OO[[#This Row],[90 (30JUN1985 03:00:00)-Water Temperature (C)]]*OO[[#This Row],[32]]</f>
        <v>2.0524917186109995E-5</v>
      </c>
      <c r="AI183" s="10">
        <f>3/24000000*OO[[#This Row],[91 (30JUN1985 06:00:00)-Water Temperature (C)]]*OO[[#This Row],[33]]</f>
        <v>1.8372721712474999E-5</v>
      </c>
      <c r="AJ183" s="10">
        <f>3/24000000*OO[[#This Row],[92 (30JUN1985 09:00:00)-Water Temperature (C)]]*OO[[#This Row],[34]]</f>
        <v>1.7047629094650001E-5</v>
      </c>
      <c r="AK183" s="10">
        <f>3/24000000*OO[[#This Row],[93 (30JUN1985 12:00:00)-Water Temperature (C)]]*OO[[#This Row],[35]]</f>
        <v>1.5825029930550001E-5</v>
      </c>
      <c r="AL183" s="10">
        <f>3/24000000*OO[[#This Row],[94 (30JUN1985 15:00:00)-Water Temperature (C)]]*OO[[#This Row],[36]]</f>
        <v>1.4435450764679999E-5</v>
      </c>
      <c r="AM183" s="10">
        <f>3/24000000*OO[[#This Row],[95 (30JUN1985 18:00:00)-Water Temperature (C)]]*OO[[#This Row],[37]]</f>
        <v>1.315689104994E-5</v>
      </c>
      <c r="AN183" s="10">
        <f>3/24000000*OO[[#This Row],[96 (30JUN1985 21:00:00)-Water Temperature (C)]]*OO[[#This Row],[38]]</f>
        <v>1.1760009557771249E-5</v>
      </c>
      <c r="AO183" s="10">
        <f>3/24000000*OO[[#This Row],[97 (01JUL1985 00:00:00)-Water Temperature (C)]]*OO[[#This Row],[39]]</f>
        <v>1.030533855372E-5</v>
      </c>
      <c r="AP183" s="10">
        <f>3/24000000*OO[[#This Row],[98 (01JUL1985 03:00:00)-Water Temperature (C)]]*OO[[#This Row],[40]]</f>
        <v>9.1070990504025009E-6</v>
      </c>
      <c r="AQ183" s="10">
        <f>3/24000000*OO[[#This Row],[99 (01JUL1985 06:00:00)-Water Temperature (C)]]*OO[[#This Row],[41]]</f>
        <v>8.1430095850187492E-6</v>
      </c>
      <c r="AR183" s="10">
        <f>3/24000000*OO[[#This Row],[100 (01JUL1985 09:00:00)-Water Temperature (C)]]*OO[[#This Row],[42]]</f>
        <v>7.6777638583599987E-6</v>
      </c>
      <c r="AS183" s="10">
        <f>3/24000000*OO[[#This Row],[101 (01JUL1985 12:00:00)-Water Temperature (C)]]*OO[[#This Row],[43]]</f>
        <v>7.332221119023749E-6</v>
      </c>
      <c r="AT183" s="10">
        <f>3/24000000*OO[[#This Row],[102 (01JUL1985 15:00:00)-Water Temperature (C)]]*OO[[#This Row],[44]]</f>
        <v>6.9391290513362499E-6</v>
      </c>
      <c r="AU183" s="10">
        <f>3/24000000*OO[[#This Row],[103 (01JUL1985 18:00:00)-Water Temperature (C)]]*OO[[#This Row],[45]]</f>
        <v>6.4410383662899981E-6</v>
      </c>
      <c r="AV183" s="10">
        <f>3/24000000*OO[[#This Row],[104 (01JUL1985 21:00:00)-Water Temperature (C)]]*OO[[#This Row],[46]]</f>
        <v>5.7493165610137503E-6</v>
      </c>
      <c r="AW183" s="10">
        <f>3/24000000*OO[[#This Row],[105 (02JUL1985 00:00:00)-Water Temperature (C)]]*OO[[#This Row],[47]]</f>
        <v>4.9845486543875006E-6</v>
      </c>
      <c r="AX183" s="10">
        <f>3/24000000*OO[[#This Row],[106 (02JUL1985 03:00:00)-Water Temperature (C)]]*OO[[#This Row],[48]]</f>
        <v>4.3276484647799999E-6</v>
      </c>
      <c r="AY183" s="10">
        <f>3/24000000*OO[[#This Row],[107 (02JUL1985 06:00:00)-Water Temperature (C)]]*OO[[#This Row],[49]]</f>
        <v>3.8204640372674998E-6</v>
      </c>
      <c r="AZ183" s="10">
        <f>3/24000000*OO[[#This Row],[108 (02JUL1985 09:00:00)-Water Temperature (C)]]*OO[[#This Row],[50]]</f>
        <v>3.5307587057249998E-6</v>
      </c>
      <c r="BA183" s="10">
        <f>3/24000000*OO[[#This Row],[109 (02JUL1985 12:00:00)-Water Temperature (C)]]*OO[[#This Row],[51]]</f>
        <v>3.2575024220700003E-6</v>
      </c>
      <c r="BB183" s="10">
        <f>3/24000000*OO[[#This Row],[110 (02JUL1985 15:00:00)-Water Temperature (C)]]*OO[[#This Row],[52]]</f>
        <v>2.9435405837499996E-6</v>
      </c>
      <c r="BC183" s="10">
        <f>3/24000000*OO[[#This Row],[111 (02JUL1985 18:00:00)-Water Temperature (C)]]*OO[[#This Row],[53]]</f>
        <v>2.5772326578681252E-6</v>
      </c>
      <c r="BD183" s="10">
        <f>3/24000000*OO[[#This Row],[112 (02JUL1985 21:00:00)-Water Temperature (C)]]*OO[[#This Row],[54]]</f>
        <v>2.1791104667753749E-6</v>
      </c>
      <c r="BE183" s="10">
        <f>3/24000000*OO[[#This Row],[113 (03JUL1985 00:00:00)-Water Temperature (C)]]*OO[[#This Row],[55]]</f>
        <v>1.8077210850891248E-6</v>
      </c>
      <c r="BF183" s="10">
        <f>3/24000000*OO[[#This Row],[114 (03JUL1985 03:00:00)-Water Temperature (C)]]*OO[[#This Row],[56]]</f>
        <v>1.523832396620625E-6</v>
      </c>
      <c r="BG183" s="10">
        <f>3/24000000*OO[[#This Row],[115 (03JUL1985 06:00:00)-Water Temperature (C)]]*OO[[#This Row],[57]]</f>
        <v>1.324826554625E-6</v>
      </c>
      <c r="BH183" s="10">
        <f>3/24000000*OO[[#This Row],[116 (03JUL1985 09:00:00)-Water Temperature (C)]]*OO[[#This Row],[58]]</f>
        <v>1.2054422934319999E-6</v>
      </c>
      <c r="BI183" s="10">
        <f>3/24000000*OO[[#This Row],[117 (03JUL1985 12:00:00)-Water Temperature (C)]]*OO[[#This Row],[59]]</f>
        <v>1.0682586160750001E-6</v>
      </c>
      <c r="BJ183" s="10">
        <f>3/24000000*OO[[#This Row],[118 (03JUL1985 15:00:00)-Water Temperature (C)]]*OO[[#This Row],[60]]</f>
        <v>9.4745699539350005E-7</v>
      </c>
      <c r="BK183" s="10">
        <f>3/24000000*OO[[#This Row],[119 (03JUL1985 18:00:00)-Water Temperature (C)]]*OO[[#This Row],[61]]</f>
        <v>8.1564081071425004E-7</v>
      </c>
      <c r="BL183" s="10">
        <f>3/24000000*OO[[#This Row],[120 (03JUL1985 21:00:00)-Water Temperature (C)]]*OO[[#This Row],[62]]</f>
        <v>6.8664480449249992E-7</v>
      </c>
      <c r="BM183" s="10">
        <f>3/24000000*OO[[#This Row],[121 (04JUL1985 00:00:00)-Water Temperature (C)]]*OO[[#This Row],[63]]</f>
        <v>5.7495057181449984E-7</v>
      </c>
      <c r="BN183" s="10">
        <f>3/24000000*OO[[#This Row],[122 (04JUL1985 03:00:00)-Water Temperature (C)]]*OO[[#This Row],[64]]</f>
        <v>4.9089175249875002E-7</v>
      </c>
      <c r="BO183" s="10">
        <f>3/24000000*OO[[#This Row],[123 (04JUL1985 06:00:00)-Water Temperature (C)]]*OO[[#This Row],[65]]</f>
        <v>4.3771048343200001E-7</v>
      </c>
      <c r="BP183" s="10">
        <f>3/24000000*OO[[#This Row],[124 (04JUL1985 09:00:00)-Water Temperature (C)]]*OO[[#This Row],[66]]</f>
        <v>4.2134399196624999E-7</v>
      </c>
      <c r="BQ183" s="10">
        <f>3/24000000*OO[[#This Row],[125 (04JUL1985 12:00:00)-Water Temperature (C)]]*OO[[#This Row],[67]]</f>
        <v>4.1610579987375E-7</v>
      </c>
      <c r="BR183" s="10">
        <f>3/24000000*OO[[#This Row],[126 (04JUL1985 15:00:00)-Water Temperature (C)]]*OO[[#This Row],[68]]</f>
        <v>4.0918171976549999E-7</v>
      </c>
      <c r="BS183" s="10">
        <f>3/24000000*OO[[#This Row],[127 (04JUL1985 18:00:00)-Water Temperature (C)]]*OO[[#This Row],[69]]</f>
        <v>3.9385256028862501E-7</v>
      </c>
      <c r="BT183" s="10">
        <f>3/24000000*OO[[#This Row],[128 (04JUL1985 21:00:00)-Water Temperature (C)]]*OO[[#This Row],[70]]</f>
        <v>3.6395601085649999E-7</v>
      </c>
      <c r="BU183" s="10">
        <f>3/24000000*OO[[#This Row],[129 (05JUL1985 00:00:00)-Water Temperature (C)]]*OO[[#This Row],[71]]</f>
        <v>3.2503345631625E-7</v>
      </c>
      <c r="BV183" s="10">
        <f>3/24000000*OO[[#This Row],[130 (05JUL1985 03:00:00)-Water Temperature (C)]]*OO[[#This Row],[72]]</f>
        <v>2.9111744897850001E-7</v>
      </c>
      <c r="BW183" s="10">
        <f>3/24000000*OO[[#This Row],[131 (05JUL1985 06:00:00)-Water Temperature (C)]]*OO[[#This Row],[73]]</f>
        <v>2.6621769357562496E-7</v>
      </c>
      <c r="BX183" s="10">
        <f>3/24000000*OO[[#This Row],[132 (05JUL1985 09:00:00)-Water Temperature (C)]]*OO[[#This Row],[74]]</f>
        <v>2.5743778127741251E-7</v>
      </c>
      <c r="BY183" s="10">
        <f>3/24000000*OO[[#This Row],[133 (05JUL1985 12:00:00)-Water Temperature (C)]]*OO[[#This Row],[75]]</f>
        <v>2.53467833553E-7</v>
      </c>
      <c r="BZ183" s="10">
        <f>3/24000000*OO[[#This Row],[134 (05JUL1985 15:00:00)-Water Temperature (C)]]*OO[[#This Row],[76]]</f>
        <v>2.4652721311166247E-7</v>
      </c>
      <c r="CA183" s="10">
        <f>3/24000000*OO[[#This Row],[135 (05JUL1985 18:00:00)-Water Temperature (C)]]*OO[[#This Row],[77]]</f>
        <v>2.3572059111959999E-7</v>
      </c>
      <c r="CB183" s="10">
        <f>3/24000000*OO[[#This Row],[136 (05JUL1985 21:00:00)-Water Temperature (C)]]*OO[[#This Row],[78]]</f>
        <v>2.211868431453E-7</v>
      </c>
      <c r="CC183" s="10">
        <f>3/24000000*OO[[#This Row],[137 (06JUL1985 00:00:00)-Water Temperature (C)]]*OO[[#This Row],[79]]</f>
        <v>2.0687820427312496E-7</v>
      </c>
      <c r="CD183" s="10">
        <f>3/24000000*OO[[#This Row],[138 (06JUL1985 03:00:00)-Water Temperature (C)]]*OO[[#This Row],[80]]</f>
        <v>1.9538040048393749E-7</v>
      </c>
      <c r="CE183" s="10">
        <f>3/24000000*OO[[#This Row],[139 (06JUL1985 06:00:00)-Water Temperature (C)]]*OO[[#This Row],[81]]</f>
        <v>1.8925013759351249E-7</v>
      </c>
      <c r="CF183" s="10">
        <f>3/24000000*OO[[#This Row],[140 (06JUL1985 09:00:00)-Water Temperature (C)]]*OO[[#This Row],[82]]</f>
        <v>1.9293988553235003E-7</v>
      </c>
      <c r="CG183" s="10">
        <f>3/24000000*OO[[#This Row],[141 (06JUL1985 12:00:00)-Water Temperature (C)]]*OO[[#This Row],[83]]</f>
        <v>2.0108725465437499E-7</v>
      </c>
      <c r="CH183" s="10">
        <f>3/24000000*OO[[#This Row],[142 (06JUL1985 15:00:00)-Water Temperature (C)]]*OO[[#This Row],[84]]</f>
        <v>2.0979480121492498E-7</v>
      </c>
      <c r="CI183" s="10">
        <f>3/24000000*OO[[#This Row],[143 (06JUL1985 18:00:00)-Water Temperature (C)]]*OO[[#This Row],[85]]</f>
        <v>2.1339362934455002E-7</v>
      </c>
      <c r="CJ183" s="10">
        <f>3/24000000*OO[[#This Row],[144 (06JUL1985 21:00:00)-Water Temperature (C)]]*OO[[#This Row],[86]]</f>
        <v>2.0869570552050002E-7</v>
      </c>
      <c r="CK183" s="10">
        <f>3/24000000*OO[[#This Row],[145 (07JUL1985 00:00:00)-Water Temperature (C)]]*OO[[#This Row],[87]]</f>
        <v>1.9489019441157499E-7</v>
      </c>
      <c r="CL183" s="10">
        <f>3/24000000*OO[[#This Row],[146 (07JUL1985 03:00:00)-Water Temperature (C)]]*OO[[#This Row],[88]]</f>
        <v>1.8013771784249997E-7</v>
      </c>
      <c r="CM183" s="10">
        <f>3/24000000*OO[[#This Row],[147 (07JUL1985 06:00:00)-Water Temperature (C)]]*OO[[#This Row],[89]]</f>
        <v>1.6754278421542501E-7</v>
      </c>
      <c r="CN183" s="10">
        <f>3/24000000*OO[[#This Row],[148 (07JUL1985 09:00:00)-Water Temperature (C)]]*OO[[#This Row],[90]]</f>
        <v>1.6144302868417498E-7</v>
      </c>
      <c r="CO183" s="10">
        <f>3/24000000*OO[[#This Row],[149 (07JUL1985 12:00:00)-Water Temperature (C)]]*OO[[#This Row],[91]]</f>
        <v>1.5991857460390001E-7</v>
      </c>
      <c r="CP183" s="10">
        <f>3/24000000*OO[[#This Row],[150 (07JUL1985 15:00:00)-Water Temperature (C)]]*OO[[#This Row],[92]]</f>
        <v>1.5991857460390001E-7</v>
      </c>
      <c r="CQ183" s="10">
        <f>3/24000000*OO[[#This Row],[151 (07JUL1985 18:00:00)-Water Temperature (C)]]*OO[[#This Row],[93]]</f>
        <v>1.5991857460390001E-7</v>
      </c>
      <c r="CR183" s="10">
        <f>3/24000000*OO[[#This Row],[152 (07JUL1985 21:00:00)-Water Temperature (C)]]*OO[[#This Row],[94]]</f>
        <v>1.5991857460390001E-7</v>
      </c>
      <c r="CS183" s="10">
        <f>3/24000000*OO[[#This Row],[153 (08JUL1985 00:00:00)-Water Temperature (C)]]*OO[[#This Row],[95]]</f>
        <v>1.5991857460390001E-7</v>
      </c>
      <c r="CT183" s="10">
        <f>3/24000000*OO[[#This Row],[154 (08JUL1985 03:00:00)-Water Temperature (C)]]*OO[[#This Row],[96]]</f>
        <v>1.5991857460390001E-7</v>
      </c>
      <c r="CU183" s="10">
        <f>3/24000000*OO[[#This Row],[155 (08JUL1985 06:00:00)-Water Temperature (C)]]*OO[[#This Row],[97]]</f>
        <v>1.5991857460390001E-7</v>
      </c>
      <c r="CV183" s="10">
        <f>3/24000000*OO[[#This Row],[156 (08JUL1985 09:00:00)-Water Temperature (C)]]*OO[[#This Row],[98]]</f>
        <v>1.5991857460390001E-7</v>
      </c>
      <c r="CW183" s="10">
        <f>3/24000000*OO[[#This Row],[157 (08JUL1985 12:00:00)-Water Temperature (C)]]*OO[[#This Row],[99]]</f>
        <v>1.5991857460390001E-7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2.4265740327647929E-35</v>
      </c>
      <c r="J184" s="10">
        <f>3/24*OO[[#This Row],[66 (27JUN1985 03:00:00)-Water Temperature (C)]]*OO[[#This Row],[8]]/SUM(OO[8])</f>
        <v>1.7758415226851221E-23</v>
      </c>
      <c r="K184" s="10">
        <f>3/24*OO[[#This Row],[67 (27JUN1985 06:00:00)-Water Temperature (C)]]*OO[[#This Row],[9]]/SUM(OO[9])</f>
        <v>6.6453290103268775E-12</v>
      </c>
      <c r="L184" s="10">
        <f>3/24*OO[[#This Row],[68 (27JUN1985 09:00:00)-Water Temperature (C)]]*OO[[#This Row],[10]]/SUM(OO[10])</f>
        <v>3.2013350497130798E-7</v>
      </c>
      <c r="M184" s="10">
        <f>3/24*OO[[#This Row],[69 (27JUN1985 12:00:00)-Water Temperature (C)]]*OO[[#This Row],[11]]/SUM(OO[11])</f>
        <v>1.1003722297949209E-4</v>
      </c>
      <c r="N184" s="10">
        <f>3/24*OO[[#This Row],[70 (27JUN1985 15:00:00)-Water Temperature (C)]]*OO[[#This Row],[12]]/SUM(OO[12])</f>
        <v>4.0678589372396597E-3</v>
      </c>
      <c r="O184" s="10">
        <f>3/24*OO[[#This Row],[71 (27JUN1985 18:00:00)-Water Temperature (C)]]*OO[[#This Row],[13]]/SUM(OO[13])</f>
        <v>3.2399546141012613E-2</v>
      </c>
      <c r="P184" s="10">
        <f>3/24*OO[[#This Row],[72 (27JUN1985 21:00:00)-Water Temperature (C)]]*OO[[#This Row],[14]]/SUM(OO[14])</f>
        <v>7.9781588438851858E-2</v>
      </c>
      <c r="Q184" s="10">
        <f>3/24*OO[[#This Row],[73 (28JUN1985 00:00:00)-Water Temperature (C)]]*OO[[#This Row],[15]]/SUM(OO[15])</f>
        <v>7.940623764293922E-2</v>
      </c>
      <c r="R184" s="10">
        <f>3/24*OO[[#This Row],[74 (28JUN1985 03:00:00)-Water Temperature (C)]]*OO[[#This Row],[16]]/SUM(OO[16])</f>
        <v>3.8448806931246804E-2</v>
      </c>
      <c r="S184" s="10">
        <f>3/24*OO[[#This Row],[75 (28JUN1985 06:00:00)-Water Temperature (C)]]*OO[[#This Row],[17]]/SUM(OO[17])</f>
        <v>1.0480506912929708E-2</v>
      </c>
      <c r="T184" s="10">
        <f>3/24*OO[[#This Row],[76 (28JUN1985 09:00:00)-Water Temperature (C)]]*OO[[#This Row],[18]]/SUM(OO[18])</f>
        <v>1.8480631748609537E-3</v>
      </c>
      <c r="U184" s="10">
        <f>3/24*OO[[#This Row],[77 (28JUN1985 12:00:00)-Water Temperature (C)]]*OO[[#This Row],[19]]/SUM(OO[19])</f>
        <v>2.7679631618846197E-4</v>
      </c>
      <c r="V184" s="10">
        <f>3/24000000*OO[[#This Row],[78 (28JUN1985 15:00:00)-Water Temperature (C)]]*OO[[#This Row],[20]]</f>
        <v>7.4542444892324998E-5</v>
      </c>
      <c r="W184" s="10">
        <f>3/24000000*OO[[#This Row],[79 (28JUN1985 18:00:00)-Water Temperature (C)]]*OO[[#This Row],[21]]</f>
        <v>5.1702506651250007E-5</v>
      </c>
      <c r="X184" s="10">
        <f>3/24000000*OO[[#This Row],[80 (28JUN1985 21:00:00)-Water Temperature (C)]]*OO[[#This Row],[22]]</f>
        <v>4.5833744366974993E-5</v>
      </c>
      <c r="Y184" s="10">
        <f>3/24000000*OO[[#This Row],[81 (29JUN1985 00:00:00)-Water Temperature (C)]]*OO[[#This Row],[23]]</f>
        <v>4.4241393042174997E-5</v>
      </c>
      <c r="Z184" s="10">
        <f>3/24000000*OO[[#This Row],[82 (29JUN1985 03:00:00)-Water Temperature (C)]]*OO[[#This Row],[24]]</f>
        <v>4.4459652687124991E-5</v>
      </c>
      <c r="AA184" s="10">
        <f>3/24000000*OO[[#This Row],[83 (29JUN1985 06:00:00)-Water Temperature (C)]]*OO[[#This Row],[25]]</f>
        <v>4.3861382777187495E-5</v>
      </c>
      <c r="AB184" s="10">
        <f>3/24000000*OO[[#This Row],[84 (29JUN1985 09:00:00)-Water Temperature (C)]]*OO[[#This Row],[26]]</f>
        <v>4.1482919163874998E-5</v>
      </c>
      <c r="AC184" s="10">
        <f>3/24000000*OO[[#This Row],[85 (29JUN1985 12:00:00)-Water Temperature (C)]]*OO[[#This Row],[27]]</f>
        <v>3.8311195976737496E-5</v>
      </c>
      <c r="AD184" s="10">
        <f>3/24000000*OO[[#This Row],[86 (29JUN1985 15:00:00)-Water Temperature (C)]]*OO[[#This Row],[28]]</f>
        <v>3.4721890017262494E-5</v>
      </c>
      <c r="AE184" s="10">
        <f>3/24000000*OO[[#This Row],[88 (29JUN1985 21:00:00)-Water Temperature (C)]]*OO[[#This Row],[30]]</f>
        <v>2.7424757162125001E-5</v>
      </c>
      <c r="AF184" s="10">
        <f>3/24000000*OO[[#This Row],[88 (29JUN1985 21:00:00)-Water Temperature (C)]]*OO[[#This Row],[30]]</f>
        <v>2.7424757162125001E-5</v>
      </c>
      <c r="AG184" s="10">
        <f>3/24000000*OO[[#This Row],[89 (30JUN1985 00:00:00)-Water Temperature (C)]]*OO[[#This Row],[31]]</f>
        <v>2.40200963134125E-5</v>
      </c>
      <c r="AH184" s="10">
        <f>3/24000000*OO[[#This Row],[90 (30JUN1985 03:00:00)-Water Temperature (C)]]*OO[[#This Row],[32]]</f>
        <v>2.1276004463437497E-5</v>
      </c>
      <c r="AI184" s="10">
        <f>3/24000000*OO[[#This Row],[91 (30JUN1985 06:00:00)-Water Temperature (C)]]*OO[[#This Row],[33]]</f>
        <v>1.9004378588909998E-5</v>
      </c>
      <c r="AJ184" s="10">
        <f>3/24000000*OO[[#This Row],[92 (30JUN1985 09:00:00)-Water Temperature (C)]]*OO[[#This Row],[34]]</f>
        <v>1.7608383167380001E-5</v>
      </c>
      <c r="AK184" s="10">
        <f>3/24000000*OO[[#This Row],[93 (30JUN1985 12:00:00)-Water Temperature (C)]]*OO[[#This Row],[35]]</f>
        <v>1.6332549422982501E-5</v>
      </c>
      <c r="AL184" s="10">
        <f>3/24000000*OO[[#This Row],[94 (30JUN1985 15:00:00)-Water Temperature (C)]]*OO[[#This Row],[36]]</f>
        <v>1.4886816307062501E-5</v>
      </c>
      <c r="AM184" s="10">
        <f>3/24000000*OO[[#This Row],[95 (30JUN1985 18:00:00)-Water Temperature (C)]]*OO[[#This Row],[37]]</f>
        <v>1.3548489928699997E-5</v>
      </c>
      <c r="AN184" s="10">
        <f>3/24000000*OO[[#This Row],[96 (30JUN1985 21:00:00)-Water Temperature (C)]]*OO[[#This Row],[38]]</f>
        <v>1.2076832445116249E-5</v>
      </c>
      <c r="AO184" s="10">
        <f>3/24000000*OO[[#This Row],[97 (01JUL1985 00:00:00)-Water Temperature (C)]]*OO[[#This Row],[39]]</f>
        <v>1.0542719739457498E-5</v>
      </c>
      <c r="AP184" s="10">
        <f>3/24000000*OO[[#This Row],[98 (01JUL1985 03:00:00)-Water Temperature (C)]]*OO[[#This Row],[40]]</f>
        <v>9.2824011283025002E-6</v>
      </c>
      <c r="AQ184" s="10">
        <f>3/24000000*OO[[#This Row],[99 (01JUL1985 06:00:00)-Water Temperature (C)]]*OO[[#This Row],[41]]</f>
        <v>8.2714713697925003E-6</v>
      </c>
      <c r="AR184" s="10">
        <f>3/24000000*OO[[#This Row],[100 (01JUL1985 09:00:00)-Water Temperature (C)]]*OO[[#This Row],[42]]</f>
        <v>7.772679095159998E-6</v>
      </c>
      <c r="AS184" s="10">
        <f>3/24000000*OO[[#This Row],[101 (01JUL1985 12:00:00)-Water Temperature (C)]]*OO[[#This Row],[43]]</f>
        <v>7.4051624851874992E-6</v>
      </c>
      <c r="AT184" s="10">
        <f>3/24000000*OO[[#This Row],[102 (01JUL1985 15:00:00)-Water Temperature (C)]]*OO[[#This Row],[44]]</f>
        <v>6.9976166187749992E-6</v>
      </c>
      <c r="AU184" s="10">
        <f>3/24000000*OO[[#This Row],[103 (01JUL1985 18:00:00)-Water Temperature (C)]]*OO[[#This Row],[45]]</f>
        <v>6.4799698496999999E-6</v>
      </c>
      <c r="AV184" s="10">
        <f>3/24000000*OO[[#This Row],[104 (01JUL1985 21:00:00)-Water Temperature (C)]]*OO[[#This Row],[46]]</f>
        <v>5.7746762368649982E-6</v>
      </c>
      <c r="AW184" s="10">
        <f>3/24000000*OO[[#This Row],[105 (02JUL1985 00:00:00)-Water Temperature (C)]]*OO[[#This Row],[47]]</f>
        <v>5.0017102252424996E-6</v>
      </c>
      <c r="AX184" s="10">
        <f>3/24000000*OO[[#This Row],[106 (02JUL1985 03:00:00)-Water Temperature (C)]]*OO[[#This Row],[48]]</f>
        <v>4.3363765744975002E-6</v>
      </c>
      <c r="AY184" s="10">
        <f>3/24000000*OO[[#This Row],[107 (02JUL1985 06:00:00)-Water Temperature (C)]]*OO[[#This Row],[49]]</f>
        <v>3.81799319958E-6</v>
      </c>
      <c r="AZ184" s="10">
        <f>3/24000000*OO[[#This Row],[108 (02JUL1985 09:00:00)-Water Temperature (C)]]*OO[[#This Row],[50]]</f>
        <v>3.5275111801650003E-6</v>
      </c>
      <c r="BA184" s="10">
        <f>3/24000000*OO[[#This Row],[109 (02JUL1985 12:00:00)-Water Temperature (C)]]*OO[[#This Row],[51]]</f>
        <v>3.2561202565499999E-6</v>
      </c>
      <c r="BB184" s="10">
        <f>3/24000000*OO[[#This Row],[110 (02JUL1985 15:00:00)-Water Temperature (C)]]*OO[[#This Row],[52]]</f>
        <v>2.9483365843750001E-6</v>
      </c>
      <c r="BC184" s="10">
        <f>3/24000000*OO[[#This Row],[111 (02JUL1985 18:00:00)-Water Temperature (C)]]*OO[[#This Row],[53]]</f>
        <v>2.5824541560502498E-6</v>
      </c>
      <c r="BD184" s="10">
        <f>3/24000000*OO[[#This Row],[112 (02JUL1985 21:00:00)-Water Temperature (C)]]*OO[[#This Row],[54]]</f>
        <v>2.1810247842390002E-6</v>
      </c>
      <c r="BE184" s="10">
        <f>3/24000000*OO[[#This Row],[113 (03JUL1985 00:00:00)-Water Temperature (C)]]*OO[[#This Row],[55]]</f>
        <v>1.80486992625225E-6</v>
      </c>
      <c r="BF184" s="10">
        <f>3/24000000*OO[[#This Row],[114 (03JUL1985 03:00:00)-Water Temperature (C)]]*OO[[#This Row],[56]]</f>
        <v>1.5156383457781249E-6</v>
      </c>
      <c r="BG184" s="10">
        <f>3/24000000*OO[[#This Row],[115 (03JUL1985 06:00:00)-Water Temperature (C)]]*OO[[#This Row],[57]]</f>
        <v>1.3135746138817502E-6</v>
      </c>
      <c r="BH184" s="10">
        <f>3/24000000*OO[[#This Row],[116 (03JUL1985 09:00:00)-Water Temperature (C)]]*OO[[#This Row],[58]]</f>
        <v>1.1946166401745E-6</v>
      </c>
      <c r="BI184" s="10">
        <f>3/24000000*OO[[#This Row],[117 (03JUL1985 12:00:00)-Water Temperature (C)]]*OO[[#This Row],[59]]</f>
        <v>1.0603251652455E-6</v>
      </c>
      <c r="BJ184" s="10">
        <f>3/24000000*OO[[#This Row],[118 (03JUL1985 15:00:00)-Water Temperature (C)]]*OO[[#This Row],[60]]</f>
        <v>9.4462534012275005E-7</v>
      </c>
      <c r="BK184" s="10">
        <f>3/24000000*OO[[#This Row],[119 (03JUL1985 18:00:00)-Water Temperature (C)]]*OO[[#This Row],[61]]</f>
        <v>8.143483489634999E-7</v>
      </c>
      <c r="BL184" s="10">
        <f>3/24000000*OO[[#This Row],[120 (03JUL1985 21:00:00)-Water Temperature (C)]]*OO[[#This Row],[62]]</f>
        <v>6.8485605490624991E-7</v>
      </c>
      <c r="BM184" s="10">
        <f>3/24000000*OO[[#This Row],[121 (04JUL1985 00:00:00)-Water Temperature (C)]]*OO[[#This Row],[63]]</f>
        <v>5.719643760317499E-7</v>
      </c>
      <c r="BN184" s="10">
        <f>3/24000000*OO[[#This Row],[122 (04JUL1985 03:00:00)-Water Temperature (C)]]*OO[[#This Row],[64]]</f>
        <v>4.8661956871675004E-7</v>
      </c>
      <c r="BO184" s="10">
        <f>3/24000000*OO[[#This Row],[123 (04JUL1985 06:00:00)-Water Temperature (C)]]*OO[[#This Row],[65]]</f>
        <v>4.3211574387300006E-7</v>
      </c>
      <c r="BP184" s="10">
        <f>3/24000000*OO[[#This Row],[124 (04JUL1985 09:00:00)-Water Temperature (C)]]*OO[[#This Row],[66]]</f>
        <v>4.1476347426937495E-7</v>
      </c>
      <c r="BQ184" s="10">
        <f>3/24000000*OO[[#This Row],[125 (04JUL1985 12:00:00)-Water Temperature (C)]]*OO[[#This Row],[67]]</f>
        <v>4.0920711022124998E-7</v>
      </c>
      <c r="BR184" s="10">
        <f>3/24000000*OO[[#This Row],[126 (04JUL1985 15:00:00)-Water Temperature (C)]]*OO[[#This Row],[68]]</f>
        <v>4.0291757712524998E-7</v>
      </c>
      <c r="BS184" s="10">
        <f>3/24000000*OO[[#This Row],[127 (04JUL1985 18:00:00)-Water Temperature (C)]]*OO[[#This Row],[69]]</f>
        <v>3.8838938256199999E-7</v>
      </c>
      <c r="BT184" s="10">
        <f>3/24000000*OO[[#This Row],[128 (04JUL1985 21:00:00)-Water Temperature (C)]]*OO[[#This Row],[70]]</f>
        <v>3.5922291350624998E-7</v>
      </c>
      <c r="BU184" s="10">
        <f>3/24000000*OO[[#This Row],[129 (05JUL1985 00:00:00)-Water Temperature (C)]]*OO[[#This Row],[71]]</f>
        <v>3.2092734196249999E-7</v>
      </c>
      <c r="BV184" s="10">
        <f>3/24000000*OO[[#This Row],[130 (05JUL1985 03:00:00)-Water Temperature (C)]]*OO[[#This Row],[72]]</f>
        <v>2.8714822731400004E-7</v>
      </c>
      <c r="BW184" s="10">
        <f>3/24000000*OO[[#This Row],[131 (05JUL1985 06:00:00)-Water Temperature (C)]]*OO[[#This Row],[73]]</f>
        <v>2.6186612264249997E-7</v>
      </c>
      <c r="BX184" s="10">
        <f>3/24000000*OO[[#This Row],[132 (05JUL1985 09:00:00)-Water Temperature (C)]]*OO[[#This Row],[74]]</f>
        <v>2.5263943093593749E-7</v>
      </c>
      <c r="BY184" s="10">
        <f>3/24000000*OO[[#This Row],[133 (05JUL1985 12:00:00)-Water Temperature (C)]]*OO[[#This Row],[75]]</f>
        <v>2.4840182685749998E-7</v>
      </c>
      <c r="BZ184" s="10">
        <f>3/24000000*OO[[#This Row],[134 (05JUL1985 15:00:00)-Water Temperature (C)]]*OO[[#This Row],[76]]</f>
        <v>2.4199452641389997E-7</v>
      </c>
      <c r="CA184" s="10">
        <f>3/24000000*OO[[#This Row],[135 (05JUL1985 18:00:00)-Water Temperature (C)]]*OO[[#This Row],[77]]</f>
        <v>2.3169926639754999E-7</v>
      </c>
      <c r="CB184" s="10">
        <f>3/24000000*OO[[#This Row],[136 (05JUL1985 21:00:00)-Water Temperature (C)]]*OO[[#This Row],[78]]</f>
        <v>2.173239030782E-7</v>
      </c>
      <c r="CC184" s="10">
        <f>3/24000000*OO[[#This Row],[137 (06JUL1985 00:00:00)-Water Temperature (C)]]*OO[[#This Row],[79]]</f>
        <v>2.0319219187906248E-7</v>
      </c>
      <c r="CD184" s="10">
        <f>3/24000000*OO[[#This Row],[138 (06JUL1985 03:00:00)-Water Temperature (C)]]*OO[[#This Row],[80]]</f>
        <v>1.9149891661307501E-7</v>
      </c>
      <c r="CE184" s="10">
        <f>3/24000000*OO[[#This Row],[139 (06JUL1985 06:00:00)-Water Temperature (C)]]*OO[[#This Row],[81]]</f>
        <v>1.8513383199410001E-7</v>
      </c>
      <c r="CF184" s="10">
        <f>3/24000000*OO[[#This Row],[140 (06JUL1985 09:00:00)-Water Temperature (C)]]*OO[[#This Row],[82]]</f>
        <v>1.88524974462E-7</v>
      </c>
      <c r="CG184" s="10">
        <f>3/24000000*OO[[#This Row],[141 (06JUL1985 12:00:00)-Water Temperature (C)]]*OO[[#This Row],[83]]</f>
        <v>1.9628451769689997E-7</v>
      </c>
      <c r="CH184" s="10">
        <f>3/24000000*OO[[#This Row],[142 (06JUL1985 15:00:00)-Water Temperature (C)]]*OO[[#This Row],[84]]</f>
        <v>2.0501933782310003E-7</v>
      </c>
      <c r="CI184" s="10">
        <f>3/24000000*OO[[#This Row],[143 (06JUL1985 18:00:00)-Water Temperature (C)]]*OO[[#This Row],[85]]</f>
        <v>2.0901494625794997E-7</v>
      </c>
      <c r="CJ184" s="10">
        <f>3/24000000*OO[[#This Row],[144 (06JUL1985 21:00:00)-Water Temperature (C)]]*OO[[#This Row],[86]]</f>
        <v>2.048425851384E-7</v>
      </c>
      <c r="CK184" s="10">
        <f>3/24000000*OO[[#This Row],[145 (07JUL1985 00:00:00)-Water Temperature (C)]]*OO[[#This Row],[87]]</f>
        <v>1.9160330807489998E-7</v>
      </c>
      <c r="CL184" s="10">
        <f>3/24000000*OO[[#This Row],[146 (07JUL1985 03:00:00)-Water Temperature (C)]]*OO[[#This Row],[88]]</f>
        <v>1.7723094425269999E-7</v>
      </c>
      <c r="CM184" s="10">
        <f>3/24000000*OO[[#This Row],[147 (07JUL1985 06:00:00)-Water Temperature (C)]]*OO[[#This Row],[89]]</f>
        <v>1.64668049528775E-7</v>
      </c>
      <c r="CN184" s="10">
        <f>3/24000000*OO[[#This Row],[148 (07JUL1985 09:00:00)-Water Temperature (C)]]*OO[[#This Row],[90]]</f>
        <v>1.5847590687187499E-7</v>
      </c>
      <c r="CO184" s="10">
        <f>3/24000000*OO[[#This Row],[149 (07JUL1985 12:00:00)-Water Temperature (C)]]*OO[[#This Row],[91]]</f>
        <v>1.5683050621424999E-7</v>
      </c>
      <c r="CP184" s="10">
        <f>3/24000000*OO[[#This Row],[150 (07JUL1985 15:00:00)-Water Temperature (C)]]*OO[[#This Row],[92]]</f>
        <v>1.5683050621424999E-7</v>
      </c>
      <c r="CQ184" s="10">
        <f>3/24000000*OO[[#This Row],[151 (07JUL1985 18:00:00)-Water Temperature (C)]]*OO[[#This Row],[93]]</f>
        <v>1.5683050621424999E-7</v>
      </c>
      <c r="CR184" s="10">
        <f>3/24000000*OO[[#This Row],[152 (07JUL1985 21:00:00)-Water Temperature (C)]]*OO[[#This Row],[94]]</f>
        <v>1.5683050621424999E-7</v>
      </c>
      <c r="CS184" s="10">
        <f>3/24000000*OO[[#This Row],[153 (08JUL1985 00:00:00)-Water Temperature (C)]]*OO[[#This Row],[95]]</f>
        <v>1.5683050621424999E-7</v>
      </c>
      <c r="CT184" s="10">
        <f>3/24000000*OO[[#This Row],[154 (08JUL1985 03:00:00)-Water Temperature (C)]]*OO[[#This Row],[96]]</f>
        <v>1.5683050621424999E-7</v>
      </c>
      <c r="CU184" s="10">
        <f>3/24000000*OO[[#This Row],[155 (08JUL1985 06:00:00)-Water Temperature (C)]]*OO[[#This Row],[97]]</f>
        <v>1.5683050621424999E-7</v>
      </c>
      <c r="CV184" s="10">
        <f>3/24000000*OO[[#This Row],[156 (08JUL1985 09:00:00)-Water Temperature (C)]]*OO[[#This Row],[98]]</f>
        <v>1.5683050621424999E-7</v>
      </c>
      <c r="CW184" s="10">
        <f>3/24000000*OO[[#This Row],[157 (08JUL1985 12:00:00)-Water Temperature (C)]]*OO[[#This Row],[99]]</f>
        <v>1.5683050621424999E-7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4.9007688445212606E-36</v>
      </c>
      <c r="J185" s="10">
        <f>3/24*OO[[#This Row],[66 (27JUN1985 03:00:00)-Water Temperature (C)]]*OO[[#This Row],[8]]/SUM(OO[8])</f>
        <v>3.7036562728760957E-24</v>
      </c>
      <c r="K185" s="10">
        <f>3/24*OO[[#This Row],[67 (27JUN1985 06:00:00)-Water Temperature (C)]]*OO[[#This Row],[9]]/SUM(OO[9])</f>
        <v>1.4958551509787238E-12</v>
      </c>
      <c r="L185" s="10">
        <f>3/24*OO[[#This Row],[68 (27JUN1985 09:00:00)-Water Temperature (C)]]*OO[[#This Row],[10]]/SUM(OO[10])</f>
        <v>1.8531761012680447E-7</v>
      </c>
      <c r="M185" s="10">
        <f>3/24*OO[[#This Row],[69 (27JUN1985 12:00:00)-Water Temperature (C)]]*OO[[#This Row],[11]]/SUM(OO[11])</f>
        <v>7.8302992909106195E-5</v>
      </c>
      <c r="N185" s="10">
        <f>3/24*OO[[#This Row],[70 (27JUN1985 15:00:00)-Water Temperature (C)]]*OO[[#This Row],[12]]/SUM(OO[12])</f>
        <v>3.3291019766882642E-3</v>
      </c>
      <c r="O185" s="10">
        <f>3/24*OO[[#This Row],[71 (27JUN1985 18:00:00)-Water Temperature (C)]]*OO[[#This Row],[13]]/SUM(OO[13])</f>
        <v>2.9586216531100943E-2</v>
      </c>
      <c r="P185" s="10">
        <f>3/24*OO[[#This Row],[72 (27JUN1985 21:00:00)-Water Temperature (C)]]*OO[[#This Row],[14]]/SUM(OO[14])</f>
        <v>7.966548092023916E-2</v>
      </c>
      <c r="Q185" s="10">
        <f>3/24*OO[[#This Row],[73 (28JUN1985 00:00:00)-Water Temperature (C)]]*OO[[#This Row],[15]]/SUM(OO[15])</f>
        <v>8.5459533419186745E-2</v>
      </c>
      <c r="R185" s="10">
        <f>3/24*OO[[#This Row],[74 (28JUN1985 03:00:00)-Water Temperature (C)]]*OO[[#This Row],[16]]/SUM(OO[16])</f>
        <v>4.4143646567045926E-2</v>
      </c>
      <c r="S185" s="10">
        <f>3/24*OO[[#This Row],[75 (28JUN1985 06:00:00)-Water Temperature (C)]]*OO[[#This Row],[17]]/SUM(OO[17])</f>
        <v>1.2697058007735008E-2</v>
      </c>
      <c r="T185" s="10">
        <f>3/24*OO[[#This Row],[76 (28JUN1985 09:00:00)-Water Temperature (C)]]*OO[[#This Row],[18]]/SUM(OO[18])</f>
        <v>2.3322305200378039E-3</v>
      </c>
      <c r="U185" s="10">
        <f>3/24*OO[[#This Row],[77 (28JUN1985 12:00:00)-Water Temperature (C)]]*OO[[#This Row],[19]]/SUM(OO[19])</f>
        <v>3.4848779637785014E-4</v>
      </c>
      <c r="V185" s="10">
        <f>3/24000000*OO[[#This Row],[78 (28JUN1985 15:00:00)-Water Temperature (C)]]*OO[[#This Row],[20]]</f>
        <v>8.4648992167599997E-5</v>
      </c>
      <c r="W185" s="10">
        <f>3/24000000*OO[[#This Row],[79 (28JUN1985 18:00:00)-Water Temperature (C)]]*OO[[#This Row],[21]]</f>
        <v>5.4936183140500009E-5</v>
      </c>
      <c r="X185" s="10">
        <f>3/24000000*OO[[#This Row],[80 (28JUN1985 21:00:00)-Water Temperature (C)]]*OO[[#This Row],[22]]</f>
        <v>4.8213431128462487E-5</v>
      </c>
      <c r="Y185" s="10">
        <f>3/24000000*OO[[#This Row],[81 (29JUN1985 00:00:00)-Water Temperature (C)]]*OO[[#This Row],[23]]</f>
        <v>4.6214530793075002E-5</v>
      </c>
      <c r="Z185" s="10">
        <f>3/24000000*OO[[#This Row],[82 (29JUN1985 03:00:00)-Water Temperature (C)]]*OO[[#This Row],[24]]</f>
        <v>4.6376549514687495E-5</v>
      </c>
      <c r="AA185" s="10">
        <f>3/24000000*OO[[#This Row],[83 (29JUN1985 06:00:00)-Water Temperature (C)]]*OO[[#This Row],[25]]</f>
        <v>4.5921333444099998E-5</v>
      </c>
      <c r="AB185" s="10">
        <f>3/24000000*OO[[#This Row],[84 (29JUN1985 09:00:00)-Water Temperature (C)]]*OO[[#This Row],[26]]</f>
        <v>4.3696678686899997E-5</v>
      </c>
      <c r="AC185" s="10">
        <f>3/24000000*OO[[#This Row],[85 (29JUN1985 12:00:00)-Water Temperature (C)]]*OO[[#This Row],[27]]</f>
        <v>4.0501275998174995E-5</v>
      </c>
      <c r="AD185" s="10">
        <f>3/24000000*OO[[#This Row],[86 (29JUN1985 15:00:00)-Water Temperature (C)]]*OO[[#This Row],[28]]</f>
        <v>3.6783562660950001E-5</v>
      </c>
      <c r="AE185" s="10">
        <f>3/24000000*OO[[#This Row],[88 (29JUN1985 21:00:00)-Water Temperature (C)]]*OO[[#This Row],[30]]</f>
        <v>2.9084783804999998E-5</v>
      </c>
      <c r="AF185" s="10">
        <f>3/24000000*OO[[#This Row],[88 (29JUN1985 21:00:00)-Water Temperature (C)]]*OO[[#This Row],[30]]</f>
        <v>2.9084783804999998E-5</v>
      </c>
      <c r="AG185" s="10">
        <f>3/24000000*OO[[#This Row],[89 (30JUN1985 00:00:00)-Water Temperature (C)]]*OO[[#This Row],[31]]</f>
        <v>2.5450988256000002E-5</v>
      </c>
      <c r="AH185" s="10">
        <f>3/24000000*OO[[#This Row],[90 (30JUN1985 03:00:00)-Water Temperature (C)]]*OO[[#This Row],[32]]</f>
        <v>2.2542136606499999E-5</v>
      </c>
      <c r="AI185" s="10">
        <f>3/24000000*OO[[#This Row],[91 (30JUN1985 06:00:00)-Water Temperature (C)]]*OO[[#This Row],[33]]</f>
        <v>2.0127534998073748E-5</v>
      </c>
      <c r="AJ185" s="10">
        <f>3/24000000*OO[[#This Row],[92 (30JUN1985 09:00:00)-Water Temperature (C)]]*OO[[#This Row],[34]]</f>
        <v>1.865259881037E-5</v>
      </c>
      <c r="AK185" s="10">
        <f>3/24000000*OO[[#This Row],[93 (30JUN1985 12:00:00)-Water Temperature (C)]]*OO[[#This Row],[35]]</f>
        <v>1.7322939205227501E-5</v>
      </c>
      <c r="AL185" s="10">
        <f>3/24000000*OO[[#This Row],[94 (30JUN1985 15:00:00)-Water Temperature (C)]]*OO[[#This Row],[36]]</f>
        <v>1.5815594975489998E-5</v>
      </c>
      <c r="AM185" s="10">
        <f>3/24000000*OO[[#This Row],[95 (30JUN1985 18:00:00)-Water Temperature (C)]]*OO[[#This Row],[37]]</f>
        <v>1.4410156231957502E-5</v>
      </c>
      <c r="AN185" s="10">
        <f>3/24000000*OO[[#This Row],[96 (30JUN1985 21:00:00)-Water Temperature (C)]]*OO[[#This Row],[38]]</f>
        <v>1.28494376345125E-5</v>
      </c>
      <c r="AO185" s="10">
        <f>3/24000000*OO[[#This Row],[97 (01JUL1985 00:00:00)-Water Temperature (C)]]*OO[[#This Row],[39]]</f>
        <v>1.1211577730284998E-5</v>
      </c>
      <c r="AP185" s="10">
        <f>3/24000000*OO[[#This Row],[98 (01JUL1985 03:00:00)-Water Temperature (C)]]*OO[[#This Row],[40]]</f>
        <v>9.8654325276037511E-6</v>
      </c>
      <c r="AQ185" s="10">
        <f>3/24000000*OO[[#This Row],[99 (01JUL1985 06:00:00)-Water Temperature (C)]]*OO[[#This Row],[41]]</f>
        <v>8.7896440290149984E-6</v>
      </c>
      <c r="AR185" s="10">
        <f>3/24000000*OO[[#This Row],[100 (01JUL1985 09:00:00)-Water Temperature (C)]]*OO[[#This Row],[42]]</f>
        <v>8.2575399085875008E-6</v>
      </c>
      <c r="AS185" s="10">
        <f>3/24000000*OO[[#This Row],[101 (01JUL1985 12:00:00)-Water Temperature (C)]]*OO[[#This Row],[43]]</f>
        <v>7.8732826933600003E-6</v>
      </c>
      <c r="AT185" s="10">
        <f>3/24000000*OO[[#This Row],[102 (01JUL1985 15:00:00)-Water Temperature (C)]]*OO[[#This Row],[44]]</f>
        <v>7.449994561263749E-6</v>
      </c>
      <c r="AU185" s="10">
        <f>3/24000000*OO[[#This Row],[103 (01JUL1985 18:00:00)-Water Temperature (C)]]*OO[[#This Row],[45]]</f>
        <v>6.9064236044800002E-6</v>
      </c>
      <c r="AV185" s="10">
        <f>3/24000000*OO[[#This Row],[104 (01JUL1985 21:00:00)-Water Temperature (C)]]*OO[[#This Row],[46]]</f>
        <v>6.1583713498462498E-6</v>
      </c>
      <c r="AW185" s="10">
        <f>3/24000000*OO[[#This Row],[105 (02JUL1985 00:00:00)-Water Temperature (C)]]*OO[[#This Row],[47]]</f>
        <v>5.3392488877349998E-6</v>
      </c>
      <c r="AX185" s="10">
        <f>3/24000000*OO[[#This Row],[106 (02JUL1985 03:00:00)-Water Temperature (C)]]*OO[[#This Row],[48]]</f>
        <v>4.6314974464200003E-6</v>
      </c>
      <c r="AY185" s="10">
        <f>3/24000000*OO[[#This Row],[107 (02JUL1985 06:00:00)-Water Temperature (C)]]*OO[[#This Row],[49]]</f>
        <v>4.0752601894374994E-6</v>
      </c>
      <c r="AZ185" s="10">
        <f>3/24000000*OO[[#This Row],[108 (02JUL1985 09:00:00)-Water Temperature (C)]]*OO[[#This Row],[50]]</f>
        <v>3.7702167487875002E-6</v>
      </c>
      <c r="BA185" s="10">
        <f>3/24000000*OO[[#This Row],[109 (02JUL1985 12:00:00)-Water Temperature (C)]]*OO[[#This Row],[51]]</f>
        <v>3.4875682328500003E-6</v>
      </c>
      <c r="BB185" s="10">
        <f>3/24000000*OO[[#This Row],[110 (02JUL1985 15:00:00)-Water Temperature (C)]]*OO[[#This Row],[52]]</f>
        <v>3.1687082766500002E-6</v>
      </c>
      <c r="BC185" s="10">
        <f>3/24000000*OO[[#This Row],[111 (02JUL1985 18:00:00)-Water Temperature (C)]]*OO[[#This Row],[53]]</f>
        <v>2.7822758519700003E-6</v>
      </c>
      <c r="BD185" s="10">
        <f>3/24000000*OO[[#This Row],[112 (02JUL1985 21:00:00)-Water Temperature (C)]]*OO[[#This Row],[54]]</f>
        <v>2.3514363304623749E-6</v>
      </c>
      <c r="BE185" s="10">
        <f>3/24000000*OO[[#This Row],[113 (03JUL1985 00:00:00)-Water Temperature (C)]]*OO[[#This Row],[55]]</f>
        <v>1.94444731575E-6</v>
      </c>
      <c r="BF185" s="10">
        <f>3/24000000*OO[[#This Row],[114 (03JUL1985 03:00:00)-Water Temperature (C)]]*OO[[#This Row],[56]]</f>
        <v>1.6294674975055001E-6</v>
      </c>
      <c r="BG185" s="10">
        <f>3/24000000*OO[[#This Row],[115 (03JUL1985 06:00:00)-Water Temperature (C)]]*OO[[#This Row],[57]]</f>
        <v>1.40869595046875E-6</v>
      </c>
      <c r="BH185" s="10">
        <f>3/24000000*OO[[#This Row],[116 (03JUL1985 09:00:00)-Water Temperature (C)]]*OO[[#This Row],[58]]</f>
        <v>1.280524930925625E-6</v>
      </c>
      <c r="BI185" s="10">
        <f>3/24000000*OO[[#This Row],[117 (03JUL1985 12:00:00)-Water Temperature (C)]]*OO[[#This Row],[59]]</f>
        <v>1.1382218276092499E-6</v>
      </c>
      <c r="BJ185" s="10">
        <f>3/24000000*OO[[#This Row],[118 (03JUL1985 15:00:00)-Water Temperature (C)]]*OO[[#This Row],[60]]</f>
        <v>1.0180023424934999E-6</v>
      </c>
      <c r="BK185" s="10">
        <f>3/24000000*OO[[#This Row],[119 (03JUL1985 18:00:00)-Water Temperature (C)]]*OO[[#This Row],[61]]</f>
        <v>8.7932126924687491E-7</v>
      </c>
      <c r="BL185" s="10">
        <f>3/24000000*OO[[#This Row],[120 (03JUL1985 21:00:00)-Water Temperature (C)]]*OO[[#This Row],[62]]</f>
        <v>7.3918775089550005E-7</v>
      </c>
      <c r="BM185" s="10">
        <f>3/24000000*OO[[#This Row],[121 (04JUL1985 00:00:00)-Water Temperature (C)]]*OO[[#This Row],[63]]</f>
        <v>6.1605437681575001E-7</v>
      </c>
      <c r="BN185" s="10">
        <f>3/24000000*OO[[#This Row],[122 (04JUL1985 03:00:00)-Water Temperature (C)]]*OO[[#This Row],[64]]</f>
        <v>5.2253874914424996E-7</v>
      </c>
      <c r="BO185" s="10">
        <f>3/24000000*OO[[#This Row],[123 (04JUL1985 06:00:00)-Water Temperature (C)]]*OO[[#This Row],[65]]</f>
        <v>4.6222698244299997E-7</v>
      </c>
      <c r="BP185" s="10">
        <f>3/24000000*OO[[#This Row],[124 (04JUL1985 09:00:00)-Water Temperature (C)]]*OO[[#This Row],[66]]</f>
        <v>4.4243520044462505E-7</v>
      </c>
      <c r="BQ185" s="10">
        <f>3/24000000*OO[[#This Row],[125 (04JUL1985 12:00:00)-Water Temperature (C)]]*OO[[#This Row],[67]]</f>
        <v>4.3601459372775004E-7</v>
      </c>
      <c r="BR185" s="10">
        <f>3/24000000*OO[[#This Row],[126 (04JUL1985 15:00:00)-Water Temperature (C)]]*OO[[#This Row],[68]]</f>
        <v>4.2967959752249999E-7</v>
      </c>
      <c r="BS185" s="10">
        <f>3/24000000*OO[[#This Row],[127 (04JUL1985 18:00:00)-Water Temperature (C)]]*OO[[#This Row],[69]]</f>
        <v>4.1481696890849992E-7</v>
      </c>
      <c r="BT185" s="10">
        <f>3/24000000*OO[[#This Row],[128 (04JUL1985 21:00:00)-Water Temperature (C)]]*OO[[#This Row],[70]]</f>
        <v>3.8402944101374995E-7</v>
      </c>
      <c r="BU185" s="10">
        <f>3/24000000*OO[[#This Row],[129 (05JUL1985 00:00:00)-Water Temperature (C)]]*OO[[#This Row],[71]]</f>
        <v>3.4323295487850002E-7</v>
      </c>
      <c r="BV185" s="10">
        <f>3/24000000*OO[[#This Row],[130 (05JUL1985 03:00:00)-Water Temperature (C)]]*OO[[#This Row],[72]]</f>
        <v>3.0684233275437496E-7</v>
      </c>
      <c r="BW185" s="10">
        <f>3/24000000*OO[[#This Row],[131 (05JUL1985 06:00:00)-Water Temperature (C)]]*OO[[#This Row],[73]]</f>
        <v>2.7914461462212501E-7</v>
      </c>
      <c r="BX185" s="10">
        <f>3/24000000*OO[[#This Row],[132 (05JUL1985 09:00:00)-Water Temperature (C)]]*OO[[#This Row],[74]]</f>
        <v>2.6861636774699998E-7</v>
      </c>
      <c r="BY185" s="10">
        <f>3/24000000*OO[[#This Row],[133 (05JUL1985 12:00:00)-Water Temperature (C)]]*OO[[#This Row],[75]]</f>
        <v>2.6373973264395001E-7</v>
      </c>
      <c r="BZ185" s="10">
        <f>3/24000000*OO[[#This Row],[134 (05JUL1985 15:00:00)-Water Temperature (C)]]*OO[[#This Row],[76]]</f>
        <v>2.5722543904694998E-7</v>
      </c>
      <c r="CA185" s="10">
        <f>3/24000000*OO[[#This Row],[135 (05JUL1985 18:00:00)-Water Temperature (C)]]*OO[[#This Row],[77]]</f>
        <v>2.4658201406579998E-7</v>
      </c>
      <c r="CB185" s="10">
        <f>3/24000000*OO[[#This Row],[136 (05JUL1985 21:00:00)-Water Temperature (C)]]*OO[[#This Row],[78]]</f>
        <v>2.3125182044459999E-7</v>
      </c>
      <c r="CC185" s="10">
        <f>3/24000000*OO[[#This Row],[137 (06JUL1985 00:00:00)-Water Temperature (C)]]*OO[[#This Row],[79]]</f>
        <v>2.1613937933250003E-7</v>
      </c>
      <c r="CD185" s="10">
        <f>3/24000000*OO[[#This Row],[138 (06JUL1985 03:00:00)-Water Temperature (C)]]*OO[[#This Row],[80]]</f>
        <v>2.0332337274225E-7</v>
      </c>
      <c r="CE185" s="10">
        <f>3/24000000*OO[[#This Row],[139 (06JUL1985 06:00:00)-Water Temperature (C)]]*OO[[#This Row],[81]]</f>
        <v>1.9620913701675E-7</v>
      </c>
      <c r="CF185" s="10">
        <f>3/24000000*OO[[#This Row],[140 (06JUL1985 09:00:00)-Water Temperature (C)]]*OO[[#This Row],[82]]</f>
        <v>1.9955791864393746E-7</v>
      </c>
      <c r="CG185" s="10">
        <f>3/24000000*OO[[#This Row],[141 (06JUL1985 12:00:00)-Water Temperature (C)]]*OO[[#This Row],[83]]</f>
        <v>2.0754396602574999E-7</v>
      </c>
      <c r="CH185" s="10">
        <f>3/24000000*OO[[#This Row],[142 (06JUL1985 15:00:00)-Water Temperature (C)]]*OO[[#This Row],[84]]</f>
        <v>2.1694140822006245E-7</v>
      </c>
      <c r="CI185" s="10">
        <f>3/24000000*OO[[#This Row],[143 (06JUL1985 18:00:00)-Water Temperature (C)]]*OO[[#This Row],[85]]</f>
        <v>2.2164861981219998E-7</v>
      </c>
      <c r="CJ185" s="10">
        <f>3/24000000*OO[[#This Row],[144 (06JUL1985 21:00:00)-Water Temperature (C)]]*OO[[#This Row],[86]]</f>
        <v>2.1767136066399998E-7</v>
      </c>
      <c r="CK185" s="10">
        <f>3/24000000*OO[[#This Row],[145 (07JUL1985 00:00:00)-Water Temperature (C)]]*OO[[#This Row],[87]]</f>
        <v>2.0393954847209999E-7</v>
      </c>
      <c r="CL185" s="10">
        <f>3/24000000*OO[[#This Row],[146 (07JUL1985 03:00:00)-Water Temperature (C)]]*OO[[#This Row],[88]]</f>
        <v>1.8879234446091252E-7</v>
      </c>
      <c r="CM185" s="10">
        <f>3/24000000*OO[[#This Row],[147 (07JUL1985 06:00:00)-Water Temperature (C)]]*OO[[#This Row],[89]]</f>
        <v>1.7526918001191251E-7</v>
      </c>
      <c r="CN185" s="10">
        <f>3/24000000*OO[[#This Row],[148 (07JUL1985 09:00:00)-Water Temperature (C)]]*OO[[#This Row],[90]]</f>
        <v>1.68477117194925E-7</v>
      </c>
      <c r="CO185" s="10">
        <f>3/24000000*OO[[#This Row],[149 (07JUL1985 12:00:00)-Water Temperature (C)]]*OO[[#This Row],[91]]</f>
        <v>1.665461834826625E-7</v>
      </c>
      <c r="CP185" s="10">
        <f>3/24000000*OO[[#This Row],[150 (07JUL1985 15:00:00)-Water Temperature (C)]]*OO[[#This Row],[92]]</f>
        <v>1.665461834826625E-7</v>
      </c>
      <c r="CQ185" s="10">
        <f>3/24000000*OO[[#This Row],[151 (07JUL1985 18:00:00)-Water Temperature (C)]]*OO[[#This Row],[93]]</f>
        <v>1.665461834826625E-7</v>
      </c>
      <c r="CR185" s="10">
        <f>3/24000000*OO[[#This Row],[152 (07JUL1985 21:00:00)-Water Temperature (C)]]*OO[[#This Row],[94]]</f>
        <v>1.665461834826625E-7</v>
      </c>
      <c r="CS185" s="10">
        <f>3/24000000*OO[[#This Row],[153 (08JUL1985 00:00:00)-Water Temperature (C)]]*OO[[#This Row],[95]]</f>
        <v>1.665461834826625E-7</v>
      </c>
      <c r="CT185" s="10">
        <f>3/24000000*OO[[#This Row],[154 (08JUL1985 03:00:00)-Water Temperature (C)]]*OO[[#This Row],[96]]</f>
        <v>1.665461834826625E-7</v>
      </c>
      <c r="CU185" s="10">
        <f>3/24000000*OO[[#This Row],[155 (08JUL1985 06:00:00)-Water Temperature (C)]]*OO[[#This Row],[97]]</f>
        <v>1.665461834826625E-7</v>
      </c>
      <c r="CV185" s="10">
        <f>3/24000000*OO[[#This Row],[156 (08JUL1985 09:00:00)-Water Temperature (C)]]*OO[[#This Row],[98]]</f>
        <v>1.665461834826625E-7</v>
      </c>
      <c r="CW185" s="10">
        <f>3/24000000*OO[[#This Row],[157 (08JUL1985 12:00:00)-Water Temperature (C)]]*OO[[#This Row],[99]]</f>
        <v>1.665461834826625E-7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6.5717597737378671E-37</v>
      </c>
      <c r="J186" s="10">
        <f>3/24*OO[[#This Row],[66 (27JUN1985 03:00:00)-Water Temperature (C)]]*OO[[#This Row],[8]]/SUM(OO[8])</f>
        <v>5.1316268894539784E-25</v>
      </c>
      <c r="K186" s="10">
        <f>3/24*OO[[#This Row],[67 (27JUN1985 06:00:00)-Water Temperature (C)]]*OO[[#This Row],[9]]/SUM(OO[9])</f>
        <v>2.1500301916088603E-13</v>
      </c>
      <c r="L186" s="10">
        <f>3/24*OO[[#This Row],[68 (27JUN1985 09:00:00)-Water Temperature (C)]]*OO[[#This Row],[10]]/SUM(OO[10])</f>
        <v>9.3293347600380555E-8</v>
      </c>
      <c r="M186" s="10">
        <f>3/24*OO[[#This Row],[69 (27JUN1985 12:00:00)-Water Temperature (C)]]*OO[[#This Row],[11]]/SUM(OO[11])</f>
        <v>4.9057087129351377E-5</v>
      </c>
      <c r="N186" s="10">
        <f>3/24*OO[[#This Row],[70 (27JUN1985 15:00:00)-Water Temperature (C)]]*OO[[#This Row],[12]]/SUM(OO[12])</f>
        <v>2.4173680887731018E-3</v>
      </c>
      <c r="O186" s="10">
        <f>3/24*OO[[#This Row],[71 (27JUN1985 18:00:00)-Water Temperature (C)]]*OO[[#This Row],[13]]/SUM(OO[13])</f>
        <v>2.4147494488893244E-2</v>
      </c>
      <c r="P186" s="10">
        <f>3/24*OO[[#This Row],[72 (27JUN1985 21:00:00)-Water Temperature (C)]]*OO[[#This Row],[14]]/SUM(OO[14])</f>
        <v>7.1636065887855926E-2</v>
      </c>
      <c r="Q186" s="10">
        <f>3/24*OO[[#This Row],[73 (28JUN1985 00:00:00)-Water Temperature (C)]]*OO[[#This Row],[15]]/SUM(OO[15])</f>
        <v>8.3422735823515504E-2</v>
      </c>
      <c r="R186" s="10">
        <f>3/24*OO[[#This Row],[74 (28JUN1985 03:00:00)-Water Temperature (C)]]*OO[[#This Row],[16]]/SUM(OO[16])</f>
        <v>4.6307497163345486E-2</v>
      </c>
      <c r="S186" s="10">
        <f>3/24*OO[[#This Row],[75 (28JUN1985 06:00:00)-Water Temperature (C)]]*OO[[#This Row],[17]]/SUM(OO[17])</f>
        <v>1.4160011595173053E-2</v>
      </c>
      <c r="T186" s="10">
        <f>3/24*OO[[#This Row],[76 (28JUN1985 09:00:00)-Water Temperature (C)]]*OO[[#This Row],[18]]/SUM(OO[18])</f>
        <v>2.730352591840411E-3</v>
      </c>
      <c r="U186" s="10">
        <f>3/24*OO[[#This Row],[77 (28JUN1985 12:00:00)-Water Temperature (C)]]*OO[[#This Row],[19]]/SUM(OO[19])</f>
        <v>4.1128041199966949E-4</v>
      </c>
      <c r="V186" s="10">
        <f>3/24000000*OO[[#This Row],[78 (28JUN1985 15:00:00)-Water Temperature (C)]]*OO[[#This Row],[20]]</f>
        <v>9.0065606674349984E-5</v>
      </c>
      <c r="W186" s="10">
        <f>3/24000000*OO[[#This Row],[79 (28JUN1985 18:00:00)-Water Temperature (C)]]*OO[[#This Row],[21]]</f>
        <v>5.3716201387199992E-5</v>
      </c>
      <c r="X186" s="10">
        <f>3/24000000*OO[[#This Row],[80 (28JUN1985 21:00:00)-Water Temperature (C)]]*OO[[#This Row],[22]]</f>
        <v>4.6588770222625E-5</v>
      </c>
      <c r="Y186" s="10">
        <f>3/24000000*OO[[#This Row],[81 (29JUN1985 00:00:00)-Water Temperature (C)]]*OO[[#This Row],[23]]</f>
        <v>4.4351830134449994E-5</v>
      </c>
      <c r="Z186" s="10">
        <f>3/24000000*OO[[#This Row],[82 (29JUN1985 03:00:00)-Water Temperature (C)]]*OO[[#This Row],[24]]</f>
        <v>4.4457205927962499E-5</v>
      </c>
      <c r="AA186" s="10">
        <f>3/24000000*OO[[#This Row],[83 (29JUN1985 06:00:00)-Water Temperature (C)]]*OO[[#This Row],[25]]</f>
        <v>4.4236533919549992E-5</v>
      </c>
      <c r="AB186" s="10">
        <f>3/24000000*OO[[#This Row],[84 (29JUN1985 09:00:00)-Water Temperature (C)]]*OO[[#This Row],[26]]</f>
        <v>4.2421942747275E-5</v>
      </c>
      <c r="AC186" s="10">
        <f>3/24000000*OO[[#This Row],[85 (29JUN1985 12:00:00)-Water Temperature (C)]]*OO[[#This Row],[27]]</f>
        <v>3.95407024602875E-5</v>
      </c>
      <c r="AD186" s="10">
        <f>3/24000000*OO[[#This Row],[86 (29JUN1985 15:00:00)-Water Temperature (C)]]*OO[[#This Row],[28]]</f>
        <v>3.6056682958199998E-5</v>
      </c>
      <c r="AE186" s="10">
        <f>3/24000000*OO[[#This Row],[88 (29JUN1985 21:00:00)-Water Temperature (C)]]*OO[[#This Row],[30]]</f>
        <v>2.8660044526274998E-5</v>
      </c>
      <c r="AF186" s="10">
        <f>3/24000000*OO[[#This Row],[88 (29JUN1985 21:00:00)-Water Temperature (C)]]*OO[[#This Row],[30]]</f>
        <v>2.8660044526274998E-5</v>
      </c>
      <c r="AG186" s="10">
        <f>3/24000000*OO[[#This Row],[89 (30JUN1985 00:00:00)-Water Temperature (C)]]*OO[[#This Row],[31]]</f>
        <v>2.5094427727187498E-5</v>
      </c>
      <c r="AH186" s="10">
        <f>3/24000000*OO[[#This Row],[90 (30JUN1985 03:00:00)-Water Temperature (C)]]*OO[[#This Row],[32]]</f>
        <v>2.2257075865599997E-5</v>
      </c>
      <c r="AI186" s="10">
        <f>3/24000000*OO[[#This Row],[91 (30JUN1985 06:00:00)-Water Temperature (C)]]*OO[[#This Row],[33]]</f>
        <v>1.9896737578737501E-5</v>
      </c>
      <c r="AJ186" s="10">
        <f>3/24000000*OO[[#This Row],[92 (30JUN1985 09:00:00)-Water Temperature (C)]]*OO[[#This Row],[34]]</f>
        <v>1.8471673524519997E-5</v>
      </c>
      <c r="AK186" s="10">
        <f>3/24000000*OO[[#This Row],[93 (30JUN1985 12:00:00)-Water Temperature (C)]]*OO[[#This Row],[35]]</f>
        <v>1.7217776883079997E-5</v>
      </c>
      <c r="AL186" s="10">
        <f>3/24000000*OO[[#This Row],[94 (30JUN1985 15:00:00)-Water Temperature (C)]]*OO[[#This Row],[36]]</f>
        <v>1.5785814843012501E-5</v>
      </c>
      <c r="AM186" s="10">
        <f>3/24000000*OO[[#This Row],[95 (30JUN1985 18:00:00)-Water Temperature (C)]]*OO[[#This Row],[37]]</f>
        <v>1.4439417528681248E-5</v>
      </c>
      <c r="AN186" s="10">
        <f>3/24000000*OO[[#This Row],[96 (30JUN1985 21:00:00)-Water Temperature (C)]]*OO[[#This Row],[38]]</f>
        <v>1.2924047769749999E-5</v>
      </c>
      <c r="AO186" s="10">
        <f>3/24000000*OO[[#This Row],[97 (01JUL1985 00:00:00)-Water Temperature (C)]]*OO[[#This Row],[39]]</f>
        <v>1.1302444027496249E-5</v>
      </c>
      <c r="AP186" s="10">
        <f>3/24000000*OO[[#This Row],[98 (01JUL1985 03:00:00)-Water Temperature (C)]]*OO[[#This Row],[40]]</f>
        <v>9.9650060812649966E-6</v>
      </c>
      <c r="AQ186" s="10">
        <f>3/24000000*OO[[#This Row],[99 (01JUL1985 06:00:00)-Water Temperature (C)]]*OO[[#This Row],[41]]</f>
        <v>8.8989646811124986E-6</v>
      </c>
      <c r="AR186" s="10">
        <f>3/24000000*OO[[#This Row],[100 (01JUL1985 09:00:00)-Water Temperature (C)]]*OO[[#This Row],[42]]</f>
        <v>8.3776664229099995E-6</v>
      </c>
      <c r="AS186" s="10">
        <f>3/24000000*OO[[#This Row],[101 (01JUL1985 12:00:00)-Water Temperature (C)]]*OO[[#This Row],[43]]</f>
        <v>8.0179014154949998E-6</v>
      </c>
      <c r="AT186" s="10">
        <f>3/24000000*OO[[#This Row],[102 (01JUL1985 15:00:00)-Water Temperature (C)]]*OO[[#This Row],[44]]</f>
        <v>7.6271015306475004E-6</v>
      </c>
      <c r="AU186" s="10">
        <f>3/24000000*OO[[#This Row],[103 (01JUL1985 18:00:00)-Water Temperature (C)]]*OO[[#This Row],[45]]</f>
        <v>7.1067488634599999E-6</v>
      </c>
      <c r="AV186" s="10">
        <f>3/24000000*OO[[#This Row],[104 (01JUL1985 21:00:00)-Water Temperature (C)]]*OO[[#This Row],[46]]</f>
        <v>6.3618848929287503E-6</v>
      </c>
      <c r="AW186" s="10">
        <f>3/24000000*OO[[#This Row],[105 (02JUL1985 00:00:00)-Water Temperature (C)]]*OO[[#This Row],[47]]</f>
        <v>5.5320448423499995E-6</v>
      </c>
      <c r="AX186" s="10">
        <f>3/24000000*OO[[#This Row],[106 (02JUL1985 03:00:00)-Water Temperature (C)]]*OO[[#This Row],[48]]</f>
        <v>4.8094409733937504E-6</v>
      </c>
      <c r="AY186" s="10">
        <f>3/24000000*OO[[#This Row],[107 (02JUL1985 06:00:00)-Water Temperature (C)]]*OO[[#This Row],[49]]</f>
        <v>4.2340347405749988E-6</v>
      </c>
      <c r="AZ186" s="10">
        <f>3/24000000*OO[[#This Row],[108 (02JUL1985 09:00:00)-Water Temperature (C)]]*OO[[#This Row],[50]]</f>
        <v>3.9269995022600001E-6</v>
      </c>
      <c r="BA186" s="10">
        <f>3/24000000*OO[[#This Row],[109 (02JUL1985 12:00:00)-Water Temperature (C)]]*OO[[#This Row],[51]]</f>
        <v>3.6474572210900006E-6</v>
      </c>
      <c r="BB186" s="10">
        <f>3/24000000*OO[[#This Row],[110 (02JUL1985 15:00:00)-Water Temperature (C)]]*OO[[#This Row],[52]]</f>
        <v>3.3336608743500001E-6</v>
      </c>
      <c r="BC186" s="10">
        <f>3/24000000*OO[[#This Row],[111 (02JUL1985 18:00:00)-Water Temperature (C)]]*OO[[#This Row],[53]]</f>
        <v>2.9404835360249998E-6</v>
      </c>
      <c r="BD186" s="10">
        <f>3/24000000*OO[[#This Row],[112 (02JUL1985 21:00:00)-Water Temperature (C)]]*OO[[#This Row],[54]]</f>
        <v>2.4930285863652502E-6</v>
      </c>
      <c r="BE186" s="10">
        <f>3/24000000*OO[[#This Row],[113 (03JUL1985 00:00:00)-Water Temperature (C)]]*OO[[#This Row],[55]]</f>
        <v>2.0632801628136247E-6</v>
      </c>
      <c r="BF186" s="10">
        <f>3/24000000*OO[[#This Row],[114 (03JUL1985 03:00:00)-Water Temperature (C)]]*OO[[#This Row],[56]]</f>
        <v>1.727543002479875E-6</v>
      </c>
      <c r="BG186" s="10">
        <f>3/24000000*OO[[#This Row],[115 (03JUL1985 06:00:00)-Water Temperature (C)]]*OO[[#This Row],[57]]</f>
        <v>1.4896464639049996E-6</v>
      </c>
      <c r="BH186" s="10">
        <f>3/24000000*OO[[#This Row],[116 (03JUL1985 09:00:00)-Water Temperature (C)]]*OO[[#This Row],[58]]</f>
        <v>1.3534484379040002E-6</v>
      </c>
      <c r="BI186" s="10">
        <f>3/24000000*OO[[#This Row],[117 (03JUL1985 12:00:00)-Water Temperature (C)]]*OO[[#This Row],[59]]</f>
        <v>1.205143202837E-6</v>
      </c>
      <c r="BJ186" s="10">
        <f>3/24000000*OO[[#This Row],[118 (03JUL1985 15:00:00)-Water Temperature (C)]]*OO[[#This Row],[60]]</f>
        <v>1.0820842649782499E-6</v>
      </c>
      <c r="BK186" s="10">
        <f>3/24000000*OO[[#This Row],[119 (03JUL1985 18:00:00)-Water Temperature (C)]]*OO[[#This Row],[61]]</f>
        <v>9.3776134798900003E-7</v>
      </c>
      <c r="BL186" s="10">
        <f>3/24000000*OO[[#This Row],[120 (03JUL1985 21:00:00)-Water Temperature (C)]]*OO[[#This Row],[62]]</f>
        <v>7.8864316493325004E-7</v>
      </c>
      <c r="BM186" s="10">
        <f>3/24000000*OO[[#This Row],[121 (04JUL1985 00:00:00)-Water Temperature (C)]]*OO[[#This Row],[63]]</f>
        <v>6.5603206454687497E-7</v>
      </c>
      <c r="BN186" s="10">
        <f>3/24000000*OO[[#This Row],[122 (04JUL1985 03:00:00)-Water Temperature (C)]]*OO[[#This Row],[64]]</f>
        <v>5.5464574686374997E-7</v>
      </c>
      <c r="BO186" s="10">
        <f>3/24000000*OO[[#This Row],[123 (04JUL1985 06:00:00)-Water Temperature (C)]]*OO[[#This Row],[65]]</f>
        <v>4.883427705905E-7</v>
      </c>
      <c r="BP186" s="10">
        <f>3/24000000*OO[[#This Row],[124 (04JUL1985 09:00:00)-Water Temperature (C)]]*OO[[#This Row],[66]]</f>
        <v>4.6565878108099993E-7</v>
      </c>
      <c r="BQ186" s="10">
        <f>3/24000000*OO[[#This Row],[125 (04JUL1985 12:00:00)-Water Temperature (C)]]*OO[[#This Row],[67]]</f>
        <v>4.5817054485149993E-7</v>
      </c>
      <c r="BR186" s="10">
        <f>3/24000000*OO[[#This Row],[126 (04JUL1985 15:00:00)-Water Temperature (C)]]*OO[[#This Row],[68]]</f>
        <v>4.5195010468887493E-7</v>
      </c>
      <c r="BS186" s="10">
        <f>3/24000000*OO[[#This Row],[127 (04JUL1985 18:00:00)-Water Temperature (C)]]*OO[[#This Row],[69]]</f>
        <v>4.370382327569999E-7</v>
      </c>
      <c r="BT186" s="10">
        <f>3/24000000*OO[[#This Row],[128 (04JUL1985 21:00:00)-Water Temperature (C)]]*OO[[#This Row],[70]]</f>
        <v>4.0523041968687497E-7</v>
      </c>
      <c r="BU186" s="10">
        <f>3/24000000*OO[[#This Row],[129 (05JUL1985 00:00:00)-Water Temperature (C)]]*OO[[#This Row],[71]]</f>
        <v>3.6241423211349995E-7</v>
      </c>
      <c r="BV186" s="10">
        <f>3/24000000*OO[[#This Row],[130 (05JUL1985 03:00:00)-Water Temperature (C)]]*OO[[#This Row],[72]]</f>
        <v>3.2369550609599998E-7</v>
      </c>
      <c r="BW186" s="10">
        <f>3/24000000*OO[[#This Row],[131 (05JUL1985 06:00:00)-Water Temperature (C)]]*OO[[#This Row],[73]]</f>
        <v>2.9365780187600001E-7</v>
      </c>
      <c r="BX186" s="10">
        <f>3/24000000*OO[[#This Row],[132 (05JUL1985 09:00:00)-Water Temperature (C)]]*OO[[#This Row],[74]]</f>
        <v>2.81524804527375E-7</v>
      </c>
      <c r="BY186" s="10">
        <f>3/24000000*OO[[#This Row],[133 (05JUL1985 12:00:00)-Water Temperature (C)]]*OO[[#This Row],[75]]</f>
        <v>2.7595550291649995E-7</v>
      </c>
      <c r="BZ186" s="10">
        <f>3/24000000*OO[[#This Row],[134 (05JUL1985 15:00:00)-Water Temperature (C)]]*OO[[#This Row],[76]]</f>
        <v>2.6926529116812497E-7</v>
      </c>
      <c r="CA186" s="10">
        <f>3/24000000*OO[[#This Row],[135 (05JUL1985 18:00:00)-Water Temperature (C)]]*OO[[#This Row],[77]]</f>
        <v>2.5854852730524997E-7</v>
      </c>
      <c r="CB186" s="10">
        <f>3/24000000*OO[[#This Row],[136 (05JUL1985 21:00:00)-Water Temperature (C)]]*OO[[#This Row],[78]]</f>
        <v>2.4253556026880002E-7</v>
      </c>
      <c r="CC186" s="10">
        <f>3/24000000*OO[[#This Row],[137 (06JUL1985 00:00:00)-Water Temperature (C)]]*OO[[#This Row],[79]]</f>
        <v>2.2657898189044999E-7</v>
      </c>
      <c r="CD186" s="10">
        <f>3/24000000*OO[[#This Row],[138 (06JUL1985 03:00:00)-Water Temperature (C)]]*OO[[#This Row],[80]]</f>
        <v>2.1272262273816253E-7</v>
      </c>
      <c r="CE186" s="10">
        <f>3/24000000*OO[[#This Row],[139 (06JUL1985 06:00:00)-Water Temperature (C)]]*OO[[#This Row],[81]]</f>
        <v>2.0479055238069998E-7</v>
      </c>
      <c r="CF186" s="10">
        <f>3/24000000*OO[[#This Row],[140 (06JUL1985 09:00:00)-Water Temperature (C)]]*OO[[#This Row],[82]]</f>
        <v>2.0789828516779995E-7</v>
      </c>
      <c r="CG186" s="10">
        <f>3/24000000*OO[[#This Row],[141 (06JUL1985 12:00:00)-Water Temperature (C)]]*OO[[#This Row],[83]]</f>
        <v>2.1591321366405E-7</v>
      </c>
      <c r="CH186" s="10">
        <f>3/24000000*OO[[#This Row],[142 (06JUL1985 15:00:00)-Water Temperature (C)]]*OO[[#This Row],[84]]</f>
        <v>2.2589845508699998E-7</v>
      </c>
      <c r="CI186" s="10">
        <f>3/24000000*OO[[#This Row],[143 (06JUL1985 18:00:00)-Water Temperature (C)]]*OO[[#This Row],[85]]</f>
        <v>2.3129254126117494E-7</v>
      </c>
      <c r="CJ186" s="10">
        <f>3/24000000*OO[[#This Row],[144 (06JUL1985 21:00:00)-Water Temperature (C)]]*OO[[#This Row],[86]]</f>
        <v>2.2777883341368747E-7</v>
      </c>
      <c r="CK186" s="10">
        <f>3/24000000*OO[[#This Row],[145 (07JUL1985 00:00:00)-Water Temperature (C)]]*OO[[#This Row],[87]]</f>
        <v>2.1388106137439996E-7</v>
      </c>
      <c r="CL186" s="10">
        <f>3/24000000*OO[[#This Row],[146 (07JUL1985 03:00:00)-Water Temperature (C)]]*OO[[#This Row],[88]]</f>
        <v>1.9821347761618747E-7</v>
      </c>
      <c r="CM186" s="10">
        <f>3/24000000*OO[[#This Row],[147 (07JUL1985 06:00:00)-Water Temperature (C)]]*OO[[#This Row],[89]]</f>
        <v>1.8388321391343748E-7</v>
      </c>
      <c r="CN186" s="10">
        <f>3/24000000*OO[[#This Row],[148 (07JUL1985 09:00:00)-Water Temperature (C)]]*OO[[#This Row],[90]]</f>
        <v>1.7645074138802501E-7</v>
      </c>
      <c r="CO186" s="10">
        <f>3/24000000*OO[[#This Row],[149 (07JUL1985 12:00:00)-Water Temperature (C)]]*OO[[#This Row],[91]]</f>
        <v>1.741687057473E-7</v>
      </c>
      <c r="CP186" s="10">
        <f>3/24000000*OO[[#This Row],[150 (07JUL1985 15:00:00)-Water Temperature (C)]]*OO[[#This Row],[92]]</f>
        <v>1.741687057473E-7</v>
      </c>
      <c r="CQ186" s="10">
        <f>3/24000000*OO[[#This Row],[151 (07JUL1985 18:00:00)-Water Temperature (C)]]*OO[[#This Row],[93]]</f>
        <v>1.741687057473E-7</v>
      </c>
      <c r="CR186" s="10">
        <f>3/24000000*OO[[#This Row],[152 (07JUL1985 21:00:00)-Water Temperature (C)]]*OO[[#This Row],[94]]</f>
        <v>1.741687057473E-7</v>
      </c>
      <c r="CS186" s="10">
        <f>3/24000000*OO[[#This Row],[153 (08JUL1985 00:00:00)-Water Temperature (C)]]*OO[[#This Row],[95]]</f>
        <v>1.741687057473E-7</v>
      </c>
      <c r="CT186" s="10">
        <f>3/24000000*OO[[#This Row],[154 (08JUL1985 03:00:00)-Water Temperature (C)]]*OO[[#This Row],[96]]</f>
        <v>1.741687057473E-7</v>
      </c>
      <c r="CU186" s="10">
        <f>3/24000000*OO[[#This Row],[155 (08JUL1985 06:00:00)-Water Temperature (C)]]*OO[[#This Row],[97]]</f>
        <v>1.741687057473E-7</v>
      </c>
      <c r="CV186" s="10">
        <f>3/24000000*OO[[#This Row],[156 (08JUL1985 09:00:00)-Water Temperature (C)]]*OO[[#This Row],[98]]</f>
        <v>1.741687057473E-7</v>
      </c>
      <c r="CW186" s="10">
        <f>3/24000000*OO[[#This Row],[157 (08JUL1985 12:00:00)-Water Temperature (C)]]*OO[[#This Row],[99]]</f>
        <v>1.741687057473E-7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1.0868761369942318E-37</v>
      </c>
      <c r="J187" s="10">
        <f>3/24*OO[[#This Row],[66 (27JUN1985 03:00:00)-Water Temperature (C)]]*OO[[#This Row],[8]]/SUM(OO[8])</f>
        <v>8.6469384812844591E-26</v>
      </c>
      <c r="K187" s="10">
        <f>3/24*OO[[#This Row],[67 (27JUN1985 06:00:00)-Water Temperature (C)]]*OO[[#This Row],[9]]/SUM(OO[9])</f>
        <v>3.5807632872671587E-14</v>
      </c>
      <c r="L187" s="10">
        <f>3/24*OO[[#This Row],[68 (27JUN1985 09:00:00)-Water Temperature (C)]]*OO[[#This Row],[10]]/SUM(OO[10])</f>
        <v>5.0221903148727495E-8</v>
      </c>
      <c r="M187" s="10">
        <f>3/24*OO[[#This Row],[69 (27JUN1985 12:00:00)-Water Temperature (C)]]*OO[[#This Row],[11]]/SUM(OO[11])</f>
        <v>3.3212563193333725E-5</v>
      </c>
      <c r="N187" s="10">
        <f>3/24*OO[[#This Row],[70 (27JUN1985 15:00:00)-Water Temperature (C)]]*OO[[#This Row],[12]]/SUM(OO[12])</f>
        <v>1.906313174618093E-3</v>
      </c>
      <c r="O187" s="10">
        <f>3/24*OO[[#This Row],[71 (27JUN1985 18:00:00)-Water Temperature (C)]]*OO[[#This Row],[13]]/SUM(OO[13])</f>
        <v>2.1482643209733976E-2</v>
      </c>
      <c r="P187" s="10">
        <f>3/24*OO[[#This Row],[72 (27JUN1985 21:00:00)-Water Temperature (C)]]*OO[[#This Row],[14]]/SUM(OO[14])</f>
        <v>7.0440430405130261E-2</v>
      </c>
      <c r="Q187" s="10">
        <f>3/24*OO[[#This Row],[73 (28JUN1985 00:00:00)-Water Temperature (C)]]*OO[[#This Row],[15]]/SUM(OO[15])</f>
        <v>8.9315142896657512E-2</v>
      </c>
      <c r="R187" s="10">
        <f>3/24*OO[[#This Row],[74 (28JUN1985 03:00:00)-Water Temperature (C)]]*OO[[#This Row],[16]]/SUM(OO[16])</f>
        <v>5.3429144232309211E-2</v>
      </c>
      <c r="S187" s="10">
        <f>3/24*OO[[#This Row],[75 (28JUN1985 06:00:00)-Water Temperature (C)]]*OO[[#This Row],[17]]/SUM(OO[17])</f>
        <v>1.7415040811703572E-2</v>
      </c>
      <c r="T187" s="10">
        <f>3/24*OO[[#This Row],[76 (28JUN1985 09:00:00)-Water Temperature (C)]]*OO[[#This Row],[18]]/SUM(OO[18])</f>
        <v>3.535132689062762E-3</v>
      </c>
      <c r="U187" s="10">
        <f>3/24*OO[[#This Row],[77 (28JUN1985 12:00:00)-Water Temperature (C)]]*OO[[#This Row],[19]]/SUM(OO[19])</f>
        <v>5.4069997741182005E-4</v>
      </c>
      <c r="V187" s="10">
        <f>3/24000000*OO[[#This Row],[78 (28JUN1985 15:00:00)-Water Temperature (C)]]*OO[[#This Row],[20]]</f>
        <v>1.0744284476054998E-4</v>
      </c>
      <c r="W187" s="10">
        <f>3/24000000*OO[[#This Row],[79 (28JUN1985 18:00:00)-Water Temperature (C)]]*OO[[#This Row],[21]]</f>
        <v>5.7705151802199999E-5</v>
      </c>
      <c r="X187" s="10">
        <f>3/24000000*OO[[#This Row],[80 (28JUN1985 21:00:00)-Water Temperature (C)]]*OO[[#This Row],[22]]</f>
        <v>4.9052341320500005E-5</v>
      </c>
      <c r="Y187" s="10">
        <f>3/24000000*OO[[#This Row],[81 (29JUN1985 00:00:00)-Water Temperature (C)]]*OO[[#This Row],[23]]</f>
        <v>4.6148345415724993E-5</v>
      </c>
      <c r="Z187" s="10">
        <f>3/24000000*OO[[#This Row],[82 (29JUN1985 03:00:00)-Water Temperature (C)]]*OO[[#This Row],[24]]</f>
        <v>4.5976952536899998E-5</v>
      </c>
      <c r="AA187" s="10">
        <f>3/24000000*OO[[#This Row],[83 (29JUN1985 06:00:00)-Water Temperature (C)]]*OO[[#This Row],[25]]</f>
        <v>4.57550190983375E-5</v>
      </c>
      <c r="AB187" s="10">
        <f>3/24000000*OO[[#This Row],[84 (29JUN1985 09:00:00)-Water Temperature (C)]]*OO[[#This Row],[26]]</f>
        <v>4.4031853665124998E-5</v>
      </c>
      <c r="AC187" s="10">
        <f>3/24000000*OO[[#This Row],[85 (29JUN1985 12:00:00)-Water Temperature (C)]]*OO[[#This Row],[27]]</f>
        <v>4.1106140030699996E-5</v>
      </c>
      <c r="AD187" s="10">
        <f>3/24000000*OO[[#This Row],[86 (29JUN1985 15:00:00)-Water Temperature (C)]]*OO[[#This Row],[28]]</f>
        <v>3.7513900770774998E-5</v>
      </c>
      <c r="AE187" s="10">
        <f>3/24000000*OO[[#This Row],[88 (29JUN1985 21:00:00)-Water Temperature (C)]]*OO[[#This Row],[30]]</f>
        <v>2.9819078409037499E-5</v>
      </c>
      <c r="AF187" s="10">
        <f>3/24000000*OO[[#This Row],[88 (29JUN1985 21:00:00)-Water Temperature (C)]]*OO[[#This Row],[30]]</f>
        <v>2.9819078409037499E-5</v>
      </c>
      <c r="AG187" s="10">
        <f>3/24000000*OO[[#This Row],[89 (30JUN1985 00:00:00)-Water Temperature (C)]]*OO[[#This Row],[31]]</f>
        <v>2.6050112906800001E-5</v>
      </c>
      <c r="AH187" s="10">
        <f>3/24000000*OO[[#This Row],[90 (30JUN1985 03:00:00)-Water Temperature (C)]]*OO[[#This Row],[32]]</f>
        <v>2.3061592384850003E-5</v>
      </c>
      <c r="AI187" s="10">
        <f>3/24000000*OO[[#This Row],[91 (30JUN1985 06:00:00)-Water Temperature (C)]]*OO[[#This Row],[33]]</f>
        <v>2.0574258616128749E-5</v>
      </c>
      <c r="AJ187" s="10">
        <f>3/24000000*OO[[#This Row],[92 (30JUN1985 09:00:00)-Water Temperature (C)]]*OO[[#This Row],[34]]</f>
        <v>1.9059105971459999E-5</v>
      </c>
      <c r="AK187" s="10">
        <f>3/24000000*OO[[#This Row],[93 (30JUN1985 12:00:00)-Water Temperature (C)]]*OO[[#This Row],[35]]</f>
        <v>1.7756920177493749E-5</v>
      </c>
      <c r="AL187" s="10">
        <f>3/24000000*OO[[#This Row],[94 (30JUN1985 15:00:00)-Water Temperature (C)]]*OO[[#This Row],[36]]</f>
        <v>1.6291377881392498E-5</v>
      </c>
      <c r="AM187" s="10">
        <f>3/24000000*OO[[#This Row],[95 (30JUN1985 18:00:00)-Water Temperature (C)]]*OO[[#This Row],[37]]</f>
        <v>1.4921414417533752E-5</v>
      </c>
      <c r="AN187" s="10">
        <f>3/24000000*OO[[#This Row],[96 (30JUN1985 21:00:00)-Water Temperature (C)]]*OO[[#This Row],[38]]</f>
        <v>1.3370803622054998E-5</v>
      </c>
      <c r="AO187" s="10">
        <f>3/24000000*OO[[#This Row],[97 (01JUL1985 00:00:00)-Water Temperature (C)]]*OO[[#This Row],[39]]</f>
        <v>1.16855000954875E-5</v>
      </c>
      <c r="AP187" s="10">
        <f>3/24000000*OO[[#This Row],[98 (01JUL1985 03:00:00)-Water Temperature (C)]]*OO[[#This Row],[40]]</f>
        <v>1.0291044773341249E-5</v>
      </c>
      <c r="AQ187" s="10">
        <f>3/24000000*OO[[#This Row],[99 (01JUL1985 06:00:00)-Water Temperature (C)]]*OO[[#This Row],[41]]</f>
        <v>9.1837420462799996E-6</v>
      </c>
      <c r="AR187" s="10">
        <f>3/24000000*OO[[#This Row],[100 (01JUL1985 09:00:00)-Water Temperature (C)]]*OO[[#This Row],[42]]</f>
        <v>8.6315025320200007E-6</v>
      </c>
      <c r="AS187" s="10">
        <f>3/24000000*OO[[#This Row],[101 (01JUL1985 12:00:00)-Water Temperature (C)]]*OO[[#This Row],[43]]</f>
        <v>8.2607779599262483E-6</v>
      </c>
      <c r="AT187" s="10">
        <f>3/24000000*OO[[#This Row],[102 (01JUL1985 15:00:00)-Water Temperature (C)]]*OO[[#This Row],[44]]</f>
        <v>7.8707208291637492E-6</v>
      </c>
      <c r="AU187" s="10">
        <f>3/24000000*OO[[#This Row],[103 (01JUL1985 18:00:00)-Water Temperature (C)]]*OO[[#This Row],[45]]</f>
        <v>7.3479309918025E-6</v>
      </c>
      <c r="AV187" s="10">
        <f>3/24000000*OO[[#This Row],[104 (01JUL1985 21:00:00)-Water Temperature (C)]]*OO[[#This Row],[46]]</f>
        <v>6.5890671918124997E-6</v>
      </c>
      <c r="AW187" s="10">
        <f>3/24000000*OO[[#This Row],[105 (02JUL1985 00:00:00)-Water Temperature (C)]]*OO[[#This Row],[47]]</f>
        <v>5.7343788203600004E-6</v>
      </c>
      <c r="AX187" s="10">
        <f>3/24000000*OO[[#This Row],[106 (02JUL1985 03:00:00)-Water Temperature (C)]]*OO[[#This Row],[48]]</f>
        <v>4.9849187294399989E-6</v>
      </c>
      <c r="AY187" s="10">
        <f>3/24000000*OO[[#This Row],[107 (02JUL1985 06:00:00)-Water Temperature (C)]]*OO[[#This Row],[49]]</f>
        <v>4.3821445936000003E-6</v>
      </c>
      <c r="AZ187" s="10">
        <f>3/24000000*OO[[#This Row],[108 (02JUL1985 09:00:00)-Water Temperature (C)]]*OO[[#This Row],[50]]</f>
        <v>4.0620848380949997E-6</v>
      </c>
      <c r="BA187" s="10">
        <f>3/24000000*OO[[#This Row],[109 (02JUL1985 12:00:00)-Water Temperature (C)]]*OO[[#This Row],[51]]</f>
        <v>3.7787048004599998E-6</v>
      </c>
      <c r="BB187" s="10">
        <f>3/24000000*OO[[#This Row],[110 (02JUL1985 15:00:00)-Water Temperature (C)]]*OO[[#This Row],[52]]</f>
        <v>3.4645461320024997E-6</v>
      </c>
      <c r="BC187" s="10">
        <f>3/24000000*OO[[#This Row],[111 (02JUL1985 18:00:00)-Water Temperature (C)]]*OO[[#This Row],[53]]</f>
        <v>3.0650154399525001E-6</v>
      </c>
      <c r="BD187" s="10">
        <f>3/24000000*OO[[#This Row],[112 (02JUL1985 21:00:00)-Water Temperature (C)]]*OO[[#This Row],[54]]</f>
        <v>2.60288718584625E-6</v>
      </c>
      <c r="BE187" s="10">
        <f>3/24000000*OO[[#This Row],[113 (03JUL1985 00:00:00)-Water Temperature (C)]]*OO[[#This Row],[55]]</f>
        <v>2.1535546297574999E-6</v>
      </c>
      <c r="BF187" s="10">
        <f>3/24000000*OO[[#This Row],[114 (03JUL1985 03:00:00)-Water Temperature (C)]]*OO[[#This Row],[56]]</f>
        <v>1.799595564004E-6</v>
      </c>
      <c r="BG187" s="10">
        <f>3/24000000*OO[[#This Row],[115 (03JUL1985 06:00:00)-Water Temperature (C)]]*OO[[#This Row],[57]]</f>
        <v>1.5464361700484999E-6</v>
      </c>
      <c r="BH187" s="10">
        <f>3/24000000*OO[[#This Row],[116 (03JUL1985 09:00:00)-Water Temperature (C)]]*OO[[#This Row],[58]]</f>
        <v>1.4029966135964999E-6</v>
      </c>
      <c r="BI187" s="10">
        <f>3/24000000*OO[[#This Row],[117 (03JUL1985 12:00:00)-Water Temperature (C)]]*OO[[#This Row],[59]]</f>
        <v>1.2508010213139999E-6</v>
      </c>
      <c r="BJ187" s="10">
        <f>3/24000000*OO[[#This Row],[118 (03JUL1985 15:00:00)-Water Temperature (C)]]*OO[[#This Row],[60]]</f>
        <v>1.126782734904375E-6</v>
      </c>
      <c r="BK187" s="10">
        <f>3/24000000*OO[[#This Row],[119 (03JUL1985 18:00:00)-Water Temperature (C)]]*OO[[#This Row],[61]]</f>
        <v>9.8005071817199968E-7</v>
      </c>
      <c r="BL187" s="10">
        <f>3/24000000*OO[[#This Row],[120 (03JUL1985 21:00:00)-Water Temperature (C)]]*OO[[#This Row],[62]]</f>
        <v>8.2476117460750008E-7</v>
      </c>
      <c r="BM187" s="10">
        <f>3/24000000*OO[[#This Row],[121 (04JUL1985 00:00:00)-Water Temperature (C)]]*OO[[#This Row],[63]]</f>
        <v>6.8486701601937492E-7</v>
      </c>
      <c r="BN187" s="10">
        <f>3/24000000*OO[[#This Row],[122 (04JUL1985 03:00:00)-Water Temperature (C)]]*OO[[#This Row],[64]]</f>
        <v>5.77154661766375E-7</v>
      </c>
      <c r="BO187" s="10">
        <f>3/24000000*OO[[#This Row],[123 (04JUL1985 06:00:00)-Water Temperature (C)]]*OO[[#This Row],[65]]</f>
        <v>5.0579283585700003E-7</v>
      </c>
      <c r="BP187" s="10">
        <f>3/24000000*OO[[#This Row],[124 (04JUL1985 09:00:00)-Water Temperature (C)]]*OO[[#This Row],[66]]</f>
        <v>4.8023455879399997E-7</v>
      </c>
      <c r="BQ187" s="10">
        <f>3/24000000*OO[[#This Row],[125 (04JUL1985 12:00:00)-Water Temperature (C)]]*OO[[#This Row],[67]]</f>
        <v>4.7161435469087495E-7</v>
      </c>
      <c r="BR187" s="10">
        <f>3/24000000*OO[[#This Row],[126 (04JUL1985 15:00:00)-Water Temperature (C)]]*OO[[#This Row],[68]]</f>
        <v>4.6548227402000004E-7</v>
      </c>
      <c r="BS187" s="10">
        <f>3/24000000*OO[[#This Row],[127 (04JUL1985 18:00:00)-Water Temperature (C)]]*OO[[#This Row],[69]]</f>
        <v>4.509621940657499E-7</v>
      </c>
      <c r="BT187" s="10">
        <f>3/24000000*OO[[#This Row],[128 (04JUL1985 21:00:00)-Water Temperature (C)]]*OO[[#This Row],[70]]</f>
        <v>4.1889456226875005E-7</v>
      </c>
      <c r="BU187" s="10">
        <f>3/24000000*OO[[#This Row],[129 (05JUL1985 00:00:00)-Water Temperature (C)]]*OO[[#This Row],[71]]</f>
        <v>3.7504317395999996E-7</v>
      </c>
      <c r="BV187" s="10">
        <f>3/24000000*OO[[#This Row],[130 (05JUL1985 03:00:00)-Water Temperature (C)]]*OO[[#This Row],[72]]</f>
        <v>3.3480018945824996E-7</v>
      </c>
      <c r="BW187" s="10">
        <f>3/24000000*OO[[#This Row],[131 (05JUL1985 06:00:00)-Water Temperature (C)]]*OO[[#This Row],[73]]</f>
        <v>3.030228541665E-7</v>
      </c>
      <c r="BX187" s="10">
        <f>3/24000000*OO[[#This Row],[132 (05JUL1985 09:00:00)-Water Temperature (C)]]*OO[[#This Row],[74]]</f>
        <v>2.8936580982312507E-7</v>
      </c>
      <c r="BY187" s="10">
        <f>3/24000000*OO[[#This Row],[133 (05JUL1985 12:00:00)-Water Temperature (C)]]*OO[[#This Row],[75]]</f>
        <v>2.8316526014137501E-7</v>
      </c>
      <c r="BZ187" s="10">
        <f>3/24000000*OO[[#This Row],[134 (05JUL1985 15:00:00)-Water Temperature (C)]]*OO[[#This Row],[76]]</f>
        <v>2.7641564287749998E-7</v>
      </c>
      <c r="CA187" s="10">
        <f>3/24000000*OO[[#This Row],[135 (05JUL1985 18:00:00)-Water Temperature (C)]]*OO[[#This Row],[77]]</f>
        <v>2.658847850208E-7</v>
      </c>
      <c r="CB187" s="10">
        <f>3/24000000*OO[[#This Row],[136 (05JUL1985 21:00:00)-Water Temperature (C)]]*OO[[#This Row],[78]]</f>
        <v>2.4960618267097497E-7</v>
      </c>
      <c r="CC187" s="10">
        <f>3/24000000*OO[[#This Row],[137 (06JUL1985 00:00:00)-Water Temperature (C)]]*OO[[#This Row],[79]]</f>
        <v>2.33063952953125E-7</v>
      </c>
      <c r="CD187" s="10">
        <f>3/24000000*OO[[#This Row],[138 (06JUL1985 03:00:00)-Water Temperature (C)]]*OO[[#This Row],[80]]</f>
        <v>2.184291374659875E-7</v>
      </c>
      <c r="CE187" s="10">
        <f>3/24000000*OO[[#This Row],[139 (06JUL1985 06:00:00)-Water Temperature (C)]]*OO[[#This Row],[81]]</f>
        <v>2.0978078033531251E-7</v>
      </c>
      <c r="CF187" s="10">
        <f>3/24000000*OO[[#This Row],[140 (06JUL1985 09:00:00)-Water Temperature (C)]]*OO[[#This Row],[82]]</f>
        <v>2.1248165838746245E-7</v>
      </c>
      <c r="CG187" s="10">
        <f>3/24000000*OO[[#This Row],[141 (06JUL1985 12:00:00)-Water Temperature (C)]]*OO[[#This Row],[83]]</f>
        <v>2.2034551737869999E-7</v>
      </c>
      <c r="CH187" s="10">
        <f>3/24000000*OO[[#This Row],[142 (06JUL1985 15:00:00)-Water Temperature (C)]]*OO[[#This Row],[84]]</f>
        <v>2.30639819154E-7</v>
      </c>
      <c r="CI187" s="10">
        <f>3/24000000*OO[[#This Row],[143 (06JUL1985 18:00:00)-Water Temperature (C)]]*OO[[#This Row],[85]]</f>
        <v>2.3662154096819999E-7</v>
      </c>
      <c r="CJ187" s="10">
        <f>3/24000000*OO[[#This Row],[144 (06JUL1985 21:00:00)-Water Temperature (C)]]*OO[[#This Row],[86]]</f>
        <v>2.3368755639557503E-7</v>
      </c>
      <c r="CK187" s="10">
        <f>3/24000000*OO[[#This Row],[145 (07JUL1985 00:00:00)-Water Temperature (C)]]*OO[[#This Row],[87]]</f>
        <v>2.1998091724196249E-7</v>
      </c>
      <c r="CL187" s="10">
        <f>3/24000000*OO[[#This Row],[146 (07JUL1985 03:00:00)-Water Temperature (C)]]*OO[[#This Row],[88]]</f>
        <v>2.0411950094805001E-7</v>
      </c>
      <c r="CM187" s="10">
        <f>3/24000000*OO[[#This Row],[147 (07JUL1985 06:00:00)-Water Temperature (C)]]*OO[[#This Row],[89]]</f>
        <v>1.8928645590579999E-7</v>
      </c>
      <c r="CN187" s="10">
        <f>3/24000000*OO[[#This Row],[148 (07JUL1985 09:00:00)-Water Temperature (C)]]*OO[[#This Row],[90]]</f>
        <v>1.8129313810958749E-7</v>
      </c>
      <c r="CO187" s="10">
        <f>3/24000000*OO[[#This Row],[149 (07JUL1985 12:00:00)-Water Temperature (C)]]*OO[[#This Row],[91]]</f>
        <v>1.7865260278387498E-7</v>
      </c>
      <c r="CP187" s="10">
        <f>3/24000000*OO[[#This Row],[150 (07JUL1985 15:00:00)-Water Temperature (C)]]*OO[[#This Row],[92]]</f>
        <v>1.7865260278387498E-7</v>
      </c>
      <c r="CQ187" s="10">
        <f>3/24000000*OO[[#This Row],[151 (07JUL1985 18:00:00)-Water Temperature (C)]]*OO[[#This Row],[93]]</f>
        <v>1.7865260278387498E-7</v>
      </c>
      <c r="CR187" s="10">
        <f>3/24000000*OO[[#This Row],[152 (07JUL1985 21:00:00)-Water Temperature (C)]]*OO[[#This Row],[94]]</f>
        <v>1.7865260278387498E-7</v>
      </c>
      <c r="CS187" s="10">
        <f>3/24000000*OO[[#This Row],[153 (08JUL1985 00:00:00)-Water Temperature (C)]]*OO[[#This Row],[95]]</f>
        <v>1.7865260278387498E-7</v>
      </c>
      <c r="CT187" s="10">
        <f>3/24000000*OO[[#This Row],[154 (08JUL1985 03:00:00)-Water Temperature (C)]]*OO[[#This Row],[96]]</f>
        <v>1.7865260278387498E-7</v>
      </c>
      <c r="CU187" s="10">
        <f>3/24000000*OO[[#This Row],[155 (08JUL1985 06:00:00)-Water Temperature (C)]]*OO[[#This Row],[97]]</f>
        <v>1.7865260278387498E-7</v>
      </c>
      <c r="CV187" s="10">
        <f>3/24000000*OO[[#This Row],[156 (08JUL1985 09:00:00)-Water Temperature (C)]]*OO[[#This Row],[98]]</f>
        <v>1.7865260278387498E-7</v>
      </c>
      <c r="CW187" s="10">
        <f>3/24000000*OO[[#This Row],[157 (08JUL1985 12:00:00)-Water Temperature (C)]]*OO[[#This Row],[99]]</f>
        <v>1.7865260278387498E-7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1.9850605104876217E-38</v>
      </c>
      <c r="J188" s="10">
        <f>3/24*OO[[#This Row],[66 (27JUN1985 03:00:00)-Water Temperature (C)]]*OO[[#This Row],[8]]/SUM(OO[8])</f>
        <v>1.6043677054392676E-26</v>
      </c>
      <c r="K188" s="10">
        <f>3/24*OO[[#This Row],[67 (27JUN1985 06:00:00)-Water Temperature (C)]]*OO[[#This Row],[9]]/SUM(OO[9])</f>
        <v>6.4462822184070775E-15</v>
      </c>
      <c r="L188" s="10">
        <f>3/24*OO[[#This Row],[68 (27JUN1985 09:00:00)-Water Temperature (C)]]*OO[[#This Row],[10]]/SUM(OO[10])</f>
        <v>2.6150026510318882E-8</v>
      </c>
      <c r="M188" s="10">
        <f>3/24*OO[[#This Row],[69 (27JUN1985 12:00:00)-Water Temperature (C)]]*OO[[#This Row],[11]]/SUM(OO[11])</f>
        <v>2.1767577018885333E-5</v>
      </c>
      <c r="N188" s="10">
        <f>3/24*OO[[#This Row],[70 (27JUN1985 15:00:00)-Water Temperature (C)]]*OO[[#This Row],[12]]/SUM(OO[12])</f>
        <v>1.4460534368651394E-3</v>
      </c>
      <c r="O188" s="10">
        <f>3/24*OO[[#This Row],[71 (27JUN1985 18:00:00)-Water Temperature (C)]]*OO[[#This Row],[13]]/SUM(OO[13])</f>
        <v>1.8225985170068237E-2</v>
      </c>
      <c r="P188" s="10">
        <f>3/24*OO[[#This Row],[72 (27JUN1985 21:00:00)-Water Temperature (C)]]*OO[[#This Row],[14]]/SUM(OO[14])</f>
        <v>6.5415763810634575E-2</v>
      </c>
      <c r="Q188" s="10">
        <f>3/24*OO[[#This Row],[73 (28JUN1985 00:00:00)-Water Temperature (C)]]*OO[[#This Row],[15]]/SUM(OO[15])</f>
        <v>8.9364493298843592E-2</v>
      </c>
      <c r="R188" s="10">
        <f>3/24*OO[[#This Row],[74 (28JUN1985 03:00:00)-Water Temperature (C)]]*OO[[#This Row],[16]]/SUM(OO[16])</f>
        <v>5.7025137040203316E-2</v>
      </c>
      <c r="S188" s="10">
        <f>3/24*OO[[#This Row],[75 (28JUN1985 06:00:00)-Water Temperature (C)]]*OO[[#This Row],[17]]/SUM(OO[17])</f>
        <v>1.9616533017438403E-2</v>
      </c>
      <c r="T188" s="10">
        <f>3/24*OO[[#This Row],[76 (28JUN1985 09:00:00)-Water Temperature (C)]]*OO[[#This Row],[18]]/SUM(OO[18])</f>
        <v>4.1574708552512864E-3</v>
      </c>
      <c r="U188" s="10">
        <f>3/24*OO[[#This Row],[77 (28JUN1985 12:00:00)-Water Temperature (C)]]*OO[[#This Row],[19]]/SUM(OO[19])</f>
        <v>6.470488977622736E-4</v>
      </c>
      <c r="V188" s="10">
        <f>3/24000000*OO[[#This Row],[78 (28JUN1985 15:00:00)-Water Temperature (C)]]*OO[[#This Row],[20]]</f>
        <v>1.2006658778848749E-4</v>
      </c>
      <c r="W188" s="10">
        <f>3/24000000*OO[[#This Row],[79 (28JUN1985 18:00:00)-Water Temperature (C)]]*OO[[#This Row],[21]]</f>
        <v>5.8727492309437502E-5</v>
      </c>
      <c r="X188" s="10">
        <f>3/24000000*OO[[#This Row],[80 (28JUN1985 21:00:00)-Water Temperature (C)]]*OO[[#This Row],[22]]</f>
        <v>4.8976128795487493E-5</v>
      </c>
      <c r="Y188" s="10">
        <f>3/24000000*OO[[#This Row],[81 (29JUN1985 00:00:00)-Water Temperature (C)]]*OO[[#This Row],[23]]</f>
        <v>4.5659778264862506E-5</v>
      </c>
      <c r="Z188" s="10">
        <f>3/24000000*OO[[#This Row],[82 (29JUN1985 03:00:00)-Water Temperature (C)]]*OO[[#This Row],[24]]</f>
        <v>4.5343893240424988E-5</v>
      </c>
      <c r="AA188" s="10">
        <f>3/24000000*OO[[#This Row],[83 (29JUN1985 06:00:00)-Water Temperature (C)]]*OO[[#This Row],[25]]</f>
        <v>4.5229146051724998E-5</v>
      </c>
      <c r="AB188" s="10">
        <f>3/24000000*OO[[#This Row],[84 (29JUN1985 09:00:00)-Water Temperature (C)]]*OO[[#This Row],[26]]</f>
        <v>4.3760912977600002E-5</v>
      </c>
      <c r="AC188" s="10">
        <f>3/24000000*OO[[#This Row],[85 (29JUN1985 12:00:00)-Water Temperature (C)]]*OO[[#This Row],[27]]</f>
        <v>4.1023355176887498E-5</v>
      </c>
      <c r="AD188" s="10">
        <f>3/24000000*OO[[#This Row],[86 (29JUN1985 15:00:00)-Water Temperature (C)]]*OO[[#This Row],[28]]</f>
        <v>3.7526234886074999E-5</v>
      </c>
      <c r="AE188" s="10">
        <f>3/24000000*OO[[#This Row],[88 (29JUN1985 21:00:00)-Water Temperature (C)]]*OO[[#This Row],[30]]</f>
        <v>2.9892478151349997E-5</v>
      </c>
      <c r="AF188" s="10">
        <f>3/24000000*OO[[#This Row],[88 (29JUN1985 21:00:00)-Water Temperature (C)]]*OO[[#This Row],[30]]</f>
        <v>2.9892478151349997E-5</v>
      </c>
      <c r="AG188" s="10">
        <f>3/24000000*OO[[#This Row],[89 (30JUN1985 00:00:00)-Water Temperature (C)]]*OO[[#This Row],[31]]</f>
        <v>2.6093901445287501E-5</v>
      </c>
      <c r="AH188" s="10">
        <f>3/24000000*OO[[#This Row],[90 (30JUN1985 03:00:00)-Water Temperature (C)]]*OO[[#This Row],[32]]</f>
        <v>2.3094527771875E-5</v>
      </c>
      <c r="AI188" s="10">
        <f>3/24000000*OO[[#This Row],[91 (30JUN1985 06:00:00)-Water Temperature (C)]]*OO[[#This Row],[33]]</f>
        <v>2.0604761119260002E-5</v>
      </c>
      <c r="AJ188" s="10">
        <f>3/24000000*OO[[#This Row],[92 (30JUN1985 09:00:00)-Water Temperature (C)]]*OO[[#This Row],[34]]</f>
        <v>1.9078242262977497E-5</v>
      </c>
      <c r="AK188" s="10">
        <f>3/24000000*OO[[#This Row],[93 (30JUN1985 12:00:00)-Water Temperature (C)]]*OO[[#This Row],[35]]</f>
        <v>1.7795575555815001E-5</v>
      </c>
      <c r="AL188" s="10">
        <f>3/24000000*OO[[#This Row],[94 (30JUN1985 15:00:00)-Water Temperature (C)]]*OO[[#This Row],[36]]</f>
        <v>1.6357679271532502E-5</v>
      </c>
      <c r="AM188" s="10">
        <f>3/24000000*OO[[#This Row],[95 (30JUN1985 18:00:00)-Water Temperature (C)]]*OO[[#This Row],[37]]</f>
        <v>1.5008358361499998E-5</v>
      </c>
      <c r="AN188" s="10">
        <f>3/24000000*OO[[#This Row],[96 (30JUN1985 21:00:00)-Water Temperature (C)]]*OO[[#This Row],[38]]</f>
        <v>1.3471944327273748E-5</v>
      </c>
      <c r="AO188" s="10">
        <f>3/24000000*OO[[#This Row],[97 (01JUL1985 00:00:00)-Water Temperature (C)]]*OO[[#This Row],[39]]</f>
        <v>1.1777340362145001E-5</v>
      </c>
      <c r="AP188" s="10">
        <f>3/24000000*OO[[#This Row],[98 (01JUL1985 03:00:00)-Water Temperature (C)]]*OO[[#This Row],[40]]</f>
        <v>1.0371730001219998E-5</v>
      </c>
      <c r="AQ188" s="10">
        <f>3/24000000*OO[[#This Row],[99 (01JUL1985 06:00:00)-Water Temperature (C)]]*OO[[#This Row],[41]]</f>
        <v>9.2594050195500017E-6</v>
      </c>
      <c r="AR188" s="10">
        <f>3/24000000*OO[[#This Row],[100 (01JUL1985 09:00:00)-Water Temperature (C)]]*OO[[#This Row],[42]]</f>
        <v>8.6945301101749984E-6</v>
      </c>
      <c r="AS188" s="10">
        <f>3/24000000*OO[[#This Row],[101 (01JUL1985 12:00:00)-Water Temperature (C)]]*OO[[#This Row],[43]]</f>
        <v>8.3266160763062502E-6</v>
      </c>
      <c r="AT188" s="10">
        <f>3/24000000*OO[[#This Row],[102 (01JUL1985 15:00:00)-Water Temperature (C)]]*OO[[#This Row],[44]]</f>
        <v>7.9498349029699996E-6</v>
      </c>
      <c r="AU188" s="10">
        <f>3/24000000*OO[[#This Row],[103 (01JUL1985 18:00:00)-Water Temperature (C)]]*OO[[#This Row],[45]]</f>
        <v>7.4406736823374992E-6</v>
      </c>
      <c r="AV188" s="10">
        <f>3/24000000*OO[[#This Row],[104 (01JUL1985 21:00:00)-Water Temperature (C)]]*OO[[#This Row],[46]]</f>
        <v>6.6884396694374993E-6</v>
      </c>
      <c r="AW188" s="10">
        <f>3/24000000*OO[[#This Row],[105 (02JUL1985 00:00:00)-Water Temperature (C)]]*OO[[#This Row],[47]]</f>
        <v>5.8305546571125002E-6</v>
      </c>
      <c r="AX188" s="10">
        <f>3/24000000*OO[[#This Row],[106 (02JUL1985 03:00:00)-Water Temperature (C)]]*OO[[#This Row],[48]]</f>
        <v>5.0725166404875E-6</v>
      </c>
      <c r="AY188" s="10">
        <f>3/24000000*OO[[#This Row],[107 (02JUL1985 06:00:00)-Water Temperature (C)]]*OO[[#This Row],[49]]</f>
        <v>4.458507634319999E-6</v>
      </c>
      <c r="AZ188" s="10">
        <f>3/24000000*OO[[#This Row],[108 (02JUL1985 09:00:00)-Water Temperature (C)]]*OO[[#This Row],[50]]</f>
        <v>4.1317288300662502E-6</v>
      </c>
      <c r="BA188" s="10">
        <f>3/24000000*OO[[#This Row],[109 (02JUL1985 12:00:00)-Water Temperature (C)]]*OO[[#This Row],[51]]</f>
        <v>3.8506055789824995E-6</v>
      </c>
      <c r="BB188" s="10">
        <f>3/24000000*OO[[#This Row],[110 (02JUL1985 15:00:00)-Water Temperature (C)]]*OO[[#This Row],[52]]</f>
        <v>3.5416590697524998E-6</v>
      </c>
      <c r="BC188" s="10">
        <f>3/24000000*OO[[#This Row],[111 (02JUL1985 18:00:00)-Water Temperature (C)]]*OO[[#This Row],[53]]</f>
        <v>3.1438402010962499E-6</v>
      </c>
      <c r="BD188" s="10">
        <f>3/24000000*OO[[#This Row],[112 (02JUL1985 21:00:00)-Water Temperature (C)]]*OO[[#This Row],[54]]</f>
        <v>2.6756645936718753E-6</v>
      </c>
      <c r="BE188" s="10">
        <f>3/24000000*OO[[#This Row],[113 (03JUL1985 00:00:00)-Water Temperature (C)]]*OO[[#This Row],[55]]</f>
        <v>2.2147837276250001E-6</v>
      </c>
      <c r="BF188" s="10">
        <f>3/24000000*OO[[#This Row],[114 (03JUL1985 03:00:00)-Water Temperature (C)]]*OO[[#This Row],[56]]</f>
        <v>1.8485300130324997E-6</v>
      </c>
      <c r="BG188" s="10">
        <f>3/24000000*OO[[#This Row],[115 (03JUL1985 06:00:00)-Water Temperature (C)]]*OO[[#This Row],[57]]</f>
        <v>1.5840472518579997E-6</v>
      </c>
      <c r="BH188" s="10">
        <f>3/24000000*OO[[#This Row],[116 (03JUL1985 09:00:00)-Water Temperature (C)]]*OO[[#This Row],[58]]</f>
        <v>1.4350255592923747E-6</v>
      </c>
      <c r="BI188" s="10">
        <f>3/24000000*OO[[#This Row],[117 (03JUL1985 12:00:00)-Water Temperature (C)]]*OO[[#This Row],[59]]</f>
        <v>1.280864601951E-6</v>
      </c>
      <c r="BJ188" s="10">
        <f>3/24000000*OO[[#This Row],[118 (03JUL1985 15:00:00)-Water Temperature (C)]]*OO[[#This Row],[60]]</f>
        <v>1.1568706075517499E-6</v>
      </c>
      <c r="BK188" s="10">
        <f>3/24000000*OO[[#This Row],[119 (03JUL1985 18:00:00)-Water Temperature (C)]]*OO[[#This Row],[61]]</f>
        <v>1.0099605212234999E-6</v>
      </c>
      <c r="BL188" s="10">
        <f>3/24000000*OO[[#This Row],[120 (03JUL1985 21:00:00)-Water Temperature (C)]]*OO[[#This Row],[62]]</f>
        <v>8.5083652682199985E-7</v>
      </c>
      <c r="BM188" s="10">
        <f>3/24000000*OO[[#This Row],[121 (04JUL1985 00:00:00)-Water Temperature (C)]]*OO[[#This Row],[63]]</f>
        <v>7.0566046358000001E-7</v>
      </c>
      <c r="BN188" s="10">
        <f>3/24000000*OO[[#This Row],[122 (04JUL1985 03:00:00)-Water Temperature (C)]]*OO[[#This Row],[64]]</f>
        <v>5.9308352762312492E-7</v>
      </c>
      <c r="BO188" s="10">
        <f>3/24000000*OO[[#This Row],[123 (04JUL1985 06:00:00)-Water Temperature (C)]]*OO[[#This Row],[65]]</f>
        <v>5.1765737488800001E-7</v>
      </c>
      <c r="BP188" s="10">
        <f>3/24000000*OO[[#This Row],[124 (04JUL1985 09:00:00)-Water Temperature (C)]]*OO[[#This Row],[66]]</f>
        <v>4.8948821968199998E-7</v>
      </c>
      <c r="BQ188" s="10">
        <f>3/24000000*OO[[#This Row],[125 (04JUL1985 12:00:00)-Water Temperature (C)]]*OO[[#This Row],[67]]</f>
        <v>4.7977765981474998E-7</v>
      </c>
      <c r="BR188" s="10">
        <f>3/24000000*OO[[#This Row],[126 (04JUL1985 15:00:00)-Water Temperature (C)]]*OO[[#This Row],[68]]</f>
        <v>4.7367708901249995E-7</v>
      </c>
      <c r="BS188" s="10">
        <f>3/24000000*OO[[#This Row],[127 (04JUL1985 18:00:00)-Water Temperature (C)]]*OO[[#This Row],[69]]</f>
        <v>4.5960276175499998E-7</v>
      </c>
      <c r="BT188" s="10">
        <f>3/24000000*OO[[#This Row],[128 (04JUL1985 21:00:00)-Water Temperature (C)]]*OO[[#This Row],[70]]</f>
        <v>4.2767188572624999E-7</v>
      </c>
      <c r="BU188" s="10">
        <f>3/24000000*OO[[#This Row],[129 (05JUL1985 00:00:00)-Water Temperature (C)]]*OO[[#This Row],[71]]</f>
        <v>3.8333196893725003E-7</v>
      </c>
      <c r="BV188" s="10">
        <f>3/24000000*OO[[#This Row],[130 (05JUL1985 03:00:00)-Water Temperature (C)]]*OO[[#This Row],[72]]</f>
        <v>3.4206742598250001E-7</v>
      </c>
      <c r="BW188" s="10">
        <f>3/24000000*OO[[#This Row],[131 (05JUL1985 06:00:00)-Water Temperature (C)]]*OO[[#This Row],[73]]</f>
        <v>3.0899950435274997E-7</v>
      </c>
      <c r="BX188" s="10">
        <f>3/24000000*OO[[#This Row],[132 (05JUL1985 09:00:00)-Water Temperature (C)]]*OO[[#This Row],[74]]</f>
        <v>2.9395697455287498E-7</v>
      </c>
      <c r="BY188" s="10">
        <f>3/24000000*OO[[#This Row],[133 (05JUL1985 12:00:00)-Water Temperature (C)]]*OO[[#This Row],[75]]</f>
        <v>2.8716823524137501E-7</v>
      </c>
      <c r="BZ188" s="10">
        <f>3/24000000*OO[[#This Row],[134 (05JUL1985 15:00:00)-Water Temperature (C)]]*OO[[#This Row],[76]]</f>
        <v>2.80335320575E-7</v>
      </c>
      <c r="CA188" s="10">
        <f>3/24000000*OO[[#This Row],[135 (05JUL1985 18:00:00)-Water Temperature (C)]]*OO[[#This Row],[77]]</f>
        <v>2.7007037804902497E-7</v>
      </c>
      <c r="CB188" s="10">
        <f>3/24000000*OO[[#This Row],[136 (05JUL1985 21:00:00)-Water Temperature (C)]]*OO[[#This Row],[78]]</f>
        <v>2.537635043545875E-7</v>
      </c>
      <c r="CC188" s="10">
        <f>3/24000000*OO[[#This Row],[137 (06JUL1985 00:00:00)-Water Temperature (C)]]*OO[[#This Row],[79]]</f>
        <v>2.3681999270783748E-7</v>
      </c>
      <c r="CD188" s="10">
        <f>3/24000000*OO[[#This Row],[138 (06JUL1985 03:00:00)-Water Temperature (C)]]*OO[[#This Row],[80]]</f>
        <v>2.2164764697109999E-7</v>
      </c>
      <c r="CE188" s="10">
        <f>3/24000000*OO[[#This Row],[139 (06JUL1985 06:00:00)-Water Temperature (C)]]*OO[[#This Row],[81]]</f>
        <v>2.124068145256E-7</v>
      </c>
      <c r="CF188" s="10">
        <f>3/24000000*OO[[#This Row],[140 (06JUL1985 09:00:00)-Water Temperature (C)]]*OO[[#This Row],[82]]</f>
        <v>2.146592806873E-7</v>
      </c>
      <c r="CG188" s="10">
        <f>3/24000000*OO[[#This Row],[141 (06JUL1985 12:00:00)-Water Temperature (C)]]*OO[[#This Row],[83]]</f>
        <v>2.2229951722995001E-7</v>
      </c>
      <c r="CH188" s="10">
        <f>3/24000000*OO[[#This Row],[142 (06JUL1985 15:00:00)-Water Temperature (C)]]*OO[[#This Row],[84]]</f>
        <v>2.32730362625625E-7</v>
      </c>
      <c r="CI188" s="10">
        <f>3/24000000*OO[[#This Row],[143 (06JUL1985 18:00:00)-Water Temperature (C)]]*OO[[#This Row],[85]]</f>
        <v>2.3915565397721247E-7</v>
      </c>
      <c r="CJ188" s="10">
        <f>3/24000000*OO[[#This Row],[144 (06JUL1985 21:00:00)-Water Temperature (C)]]*OO[[#This Row],[86]]</f>
        <v>2.3680522094699997E-7</v>
      </c>
      <c r="CK188" s="10">
        <f>3/24000000*OO[[#This Row],[145 (07JUL1985 00:00:00)-Water Temperature (C)]]*OO[[#This Row],[87]]</f>
        <v>2.2346522747880001E-7</v>
      </c>
      <c r="CL188" s="10">
        <f>3/24000000*OO[[#This Row],[146 (07JUL1985 03:00:00)-Water Temperature (C)]]*OO[[#This Row],[88]]</f>
        <v>2.0759959002502498E-7</v>
      </c>
      <c r="CM188" s="10">
        <f>3/24000000*OO[[#This Row],[147 (07JUL1985 06:00:00)-Water Temperature (C)]]*OO[[#This Row],[89]]</f>
        <v>1.9248447351704997E-7</v>
      </c>
      <c r="CN188" s="10">
        <f>3/24000000*OO[[#This Row],[148 (07JUL1985 09:00:00)-Water Temperature (C)]]*OO[[#This Row],[90]]</f>
        <v>1.8404126714887498E-7</v>
      </c>
      <c r="CO188" s="10">
        <f>3/24000000*OO[[#This Row],[149 (07JUL1985 12:00:00)-Water Temperature (C)]]*OO[[#This Row],[91]]</f>
        <v>1.8109258510577496E-7</v>
      </c>
      <c r="CP188" s="10">
        <f>3/24000000*OO[[#This Row],[150 (07JUL1985 15:00:00)-Water Temperature (C)]]*OO[[#This Row],[92]]</f>
        <v>1.8109258510577496E-7</v>
      </c>
      <c r="CQ188" s="10">
        <f>3/24000000*OO[[#This Row],[151 (07JUL1985 18:00:00)-Water Temperature (C)]]*OO[[#This Row],[93]]</f>
        <v>1.8109258510577496E-7</v>
      </c>
      <c r="CR188" s="10">
        <f>3/24000000*OO[[#This Row],[152 (07JUL1985 21:00:00)-Water Temperature (C)]]*OO[[#This Row],[94]]</f>
        <v>1.8109258510577496E-7</v>
      </c>
      <c r="CS188" s="10">
        <f>3/24000000*OO[[#This Row],[153 (08JUL1985 00:00:00)-Water Temperature (C)]]*OO[[#This Row],[95]]</f>
        <v>1.8109258510577496E-7</v>
      </c>
      <c r="CT188" s="10">
        <f>3/24000000*OO[[#This Row],[154 (08JUL1985 03:00:00)-Water Temperature (C)]]*OO[[#This Row],[96]]</f>
        <v>1.8109258510577496E-7</v>
      </c>
      <c r="CU188" s="10">
        <f>3/24000000*OO[[#This Row],[155 (08JUL1985 06:00:00)-Water Temperature (C)]]*OO[[#This Row],[97]]</f>
        <v>1.8109258510577496E-7</v>
      </c>
      <c r="CV188" s="10">
        <f>3/24000000*OO[[#This Row],[156 (08JUL1985 09:00:00)-Water Temperature (C)]]*OO[[#This Row],[98]]</f>
        <v>1.8109258510577496E-7</v>
      </c>
      <c r="CW188" s="10">
        <f>3/24000000*OO[[#This Row],[157 (08JUL1985 12:00:00)-Water Temperature (C)]]*OO[[#This Row],[99]]</f>
        <v>1.8109258510577496E-7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2.2503494479981876E-39</v>
      </c>
      <c r="J189" s="10">
        <f>3/24*OO[[#This Row],[66 (27JUN1985 03:00:00)-Water Temperature (C)]]*OO[[#This Row],[8]]/SUM(OO[8])</f>
        <v>1.83721658008056E-27</v>
      </c>
      <c r="K189" s="10">
        <f>3/24*OO[[#This Row],[67 (27JUN1985 06:00:00)-Water Temperature (C)]]*OO[[#This Row],[9]]/SUM(OO[9])</f>
        <v>7.0134747168984982E-16</v>
      </c>
      <c r="L189" s="10">
        <f>3/24*OO[[#This Row],[68 (27JUN1985 09:00:00)-Water Temperature (C)]]*OO[[#This Row],[10]]/SUM(OO[10])</f>
        <v>1.1297139001552911E-8</v>
      </c>
      <c r="M189" s="10">
        <f>3/24*OO[[#This Row],[69 (27JUN1985 12:00:00)-Water Temperature (C)]]*OO[[#This Row],[11]]/SUM(OO[11])</f>
        <v>1.1928209323787511E-5</v>
      </c>
      <c r="N189" s="10">
        <f>3/24*OO[[#This Row],[70 (27JUN1985 15:00:00)-Water Temperature (C)]]*OO[[#This Row],[12]]/SUM(OO[12])</f>
        <v>9.2173536983379252E-4</v>
      </c>
      <c r="O189" s="10">
        <f>3/24*OO[[#This Row],[71 (27JUN1985 18:00:00)-Water Temperature (C)]]*OO[[#This Row],[13]]/SUM(OO[13])</f>
        <v>1.3077349570171669E-2</v>
      </c>
      <c r="P189" s="10">
        <f>3/24*OO[[#This Row],[72 (27JUN1985 21:00:00)-Water Temperature (C)]]*OO[[#This Row],[14]]/SUM(OO[14])</f>
        <v>5.179382365786505E-2</v>
      </c>
      <c r="Q189" s="10">
        <f>3/24*OO[[#This Row],[73 (28JUN1985 00:00:00)-Water Temperature (C)]]*OO[[#This Row],[15]]/SUM(OO[15])</f>
        <v>7.6893265969870117E-2</v>
      </c>
      <c r="R189" s="10">
        <f>3/24*OO[[#This Row],[74 (28JUN1985 03:00:00)-Water Temperature (C)]]*OO[[#This Row],[16]]/SUM(OO[16])</f>
        <v>5.2867451559191515E-2</v>
      </c>
      <c r="S189" s="10">
        <f>3/24*OO[[#This Row],[75 (28JUN1985 06:00:00)-Water Temperature (C)]]*OO[[#This Row],[17]]/SUM(OO[17])</f>
        <v>1.9400605792583701E-2</v>
      </c>
      <c r="T189" s="10">
        <f>3/24*OO[[#This Row],[76 (28JUN1985 09:00:00)-Water Temperature (C)]]*OO[[#This Row],[18]]/SUM(OO[18])</f>
        <v>4.3396589655337603E-3</v>
      </c>
      <c r="U189" s="10">
        <f>3/24*OO[[#This Row],[77 (28JUN1985 12:00:00)-Water Temperature (C)]]*OO[[#This Row],[19]]/SUM(OO[19])</f>
        <v>6.9573641748937507E-4</v>
      </c>
      <c r="V189" s="10">
        <f>3/24000000*OO[[#This Row],[78 (28JUN1985 15:00:00)-Water Temperature (C)]]*OO[[#This Row],[20]]</f>
        <v>1.2119823227118747E-4</v>
      </c>
      <c r="W189" s="10">
        <f>3/24000000*OO[[#This Row],[79 (28JUN1985 18:00:00)-Water Temperature (C)]]*OO[[#This Row],[21]]</f>
        <v>5.2816416005149996E-5</v>
      </c>
      <c r="X189" s="10">
        <f>3/24000000*OO[[#This Row],[80 (28JUN1985 21:00:00)-Water Temperature (C)]]*OO[[#This Row],[22]]</f>
        <v>4.2927238321199998E-5</v>
      </c>
      <c r="Y189" s="10">
        <f>3/24000000*OO[[#This Row],[81 (29JUN1985 00:00:00)-Water Temperature (C)]]*OO[[#This Row],[23]]</f>
        <v>3.9708208906500002E-5</v>
      </c>
      <c r="Z189" s="10">
        <f>3/24000000*OO[[#This Row],[82 (29JUN1985 03:00:00)-Water Temperature (C)]]*OO[[#This Row],[24]]</f>
        <v>3.9314721808874996E-5</v>
      </c>
      <c r="AA189" s="10">
        <f>3/24000000*OO[[#This Row],[83 (29JUN1985 06:00:00)-Water Temperature (C)]]*OO[[#This Row],[25]]</f>
        <v>3.9344723579437498E-5</v>
      </c>
      <c r="AB189" s="10">
        <f>3/24000000*OO[[#This Row],[84 (29JUN1985 09:00:00)-Water Temperature (C)]]*OO[[#This Row],[26]]</f>
        <v>3.8344345919574998E-5</v>
      </c>
      <c r="AC189" s="10">
        <f>3/24000000*OO[[#This Row],[85 (29JUN1985 12:00:00)-Water Temperature (C)]]*OO[[#This Row],[27]]</f>
        <v>3.6184900495725002E-5</v>
      </c>
      <c r="AD189" s="10">
        <f>3/24000000*OO[[#This Row],[86 (29JUN1985 15:00:00)-Water Temperature (C)]]*OO[[#This Row],[28]]</f>
        <v>3.3207806392150004E-5</v>
      </c>
      <c r="AE189" s="10">
        <f>3/24000000*OO[[#This Row],[88 (29JUN1985 21:00:00)-Water Temperature (C)]]*OO[[#This Row],[30]]</f>
        <v>2.6514586171474997E-5</v>
      </c>
      <c r="AF189" s="10">
        <f>3/24000000*OO[[#This Row],[88 (29JUN1985 21:00:00)-Water Temperature (C)]]*OO[[#This Row],[30]]</f>
        <v>2.6514586171474997E-5</v>
      </c>
      <c r="AG189" s="10">
        <f>3/24000000*OO[[#This Row],[89 (30JUN1985 00:00:00)-Water Temperature (C)]]*OO[[#This Row],[31]]</f>
        <v>2.3122005266100002E-5</v>
      </c>
      <c r="AH189" s="10">
        <f>3/24000000*OO[[#This Row],[90 (30JUN1985 03:00:00)-Water Temperature (C)]]*OO[[#This Row],[32]]</f>
        <v>2.0444438457453747E-5</v>
      </c>
      <c r="AI189" s="10">
        <f>3/24000000*OO[[#This Row],[91 (30JUN1985 06:00:00)-Water Temperature (C)]]*OO[[#This Row],[33]]</f>
        <v>1.8229218292252497E-5</v>
      </c>
      <c r="AJ189" s="10">
        <f>3/24000000*OO[[#This Row],[92 (30JUN1985 09:00:00)-Water Temperature (C)]]*OO[[#This Row],[34]]</f>
        <v>1.6873475002299998E-5</v>
      </c>
      <c r="AK189" s="10">
        <f>3/24000000*OO[[#This Row],[93 (30JUN1985 12:00:00)-Water Temperature (C)]]*OO[[#This Row],[35]]</f>
        <v>1.5760511751031249E-5</v>
      </c>
      <c r="AL189" s="10">
        <f>3/24000000*OO[[#This Row],[94 (30JUN1985 15:00:00)-Water Temperature (C)]]*OO[[#This Row],[36]]</f>
        <v>1.4513160515532498E-5</v>
      </c>
      <c r="AM189" s="10">
        <f>3/24000000*OO[[#This Row],[95 (30JUN1985 18:00:00)-Water Temperature (C)]]*OO[[#This Row],[37]]</f>
        <v>1.3321172798102499E-5</v>
      </c>
      <c r="AN189" s="10">
        <f>3/24000000*OO[[#This Row],[96 (30JUN1985 21:00:00)-Water Temperature (C)]]*OO[[#This Row],[38]]</f>
        <v>1.1960042164000001E-5</v>
      </c>
      <c r="AO189" s="10">
        <f>3/24000000*OO[[#This Row],[97 (01JUL1985 00:00:00)-Water Temperature (C)]]*OO[[#This Row],[39]]</f>
        <v>1.0445205294046249E-5</v>
      </c>
      <c r="AP189" s="10">
        <f>3/24000000*OO[[#This Row],[98 (01JUL1985 03:00:00)-Water Temperature (C)]]*OO[[#This Row],[40]]</f>
        <v>9.1827684297562506E-6</v>
      </c>
      <c r="AQ189" s="10">
        <f>3/24000000*OO[[#This Row],[99 (01JUL1985 06:00:00)-Water Temperature (C)]]*OO[[#This Row],[41]]</f>
        <v>8.1882142798425001E-6</v>
      </c>
      <c r="AR189" s="10">
        <f>3/24000000*OO[[#This Row],[100 (01JUL1985 09:00:00)-Water Temperature (C)]]*OO[[#This Row],[42]]</f>
        <v>7.67193532209E-6</v>
      </c>
      <c r="AS189" s="10">
        <f>3/24000000*OO[[#This Row],[101 (01JUL1985 12:00:00)-Water Temperature (C)]]*OO[[#This Row],[43]]</f>
        <v>7.3418717346274991E-6</v>
      </c>
      <c r="AT189" s="10">
        <f>3/24000000*OO[[#This Row],[102 (01JUL1985 15:00:00)-Water Temperature (C)]]*OO[[#This Row],[44]]</f>
        <v>7.0143240806924994E-6</v>
      </c>
      <c r="AU189" s="10">
        <f>3/24000000*OO[[#This Row],[103 (01JUL1985 18:00:00)-Water Temperature (C)]]*OO[[#This Row],[45]]</f>
        <v>6.5729763070300003E-6</v>
      </c>
      <c r="AV189" s="10">
        <f>3/24000000*OO[[#This Row],[104 (01JUL1985 21:00:00)-Water Temperature (C)]]*OO[[#This Row],[46]]</f>
        <v>5.9133013446412493E-6</v>
      </c>
      <c r="AW189" s="10">
        <f>3/24000000*OO[[#This Row],[105 (02JUL1985 00:00:00)-Water Temperature (C)]]*OO[[#This Row],[47]]</f>
        <v>5.1566135393287504E-6</v>
      </c>
      <c r="AX189" s="10">
        <f>3/24000000*OO[[#This Row],[106 (02JUL1985 03:00:00)-Water Temperature (C)]]*OO[[#This Row],[48]]</f>
        <v>4.4830492757499996E-6</v>
      </c>
      <c r="AY189" s="10">
        <f>3/24000000*OO[[#This Row],[107 (02JUL1985 06:00:00)-Water Temperature (C)]]*OO[[#This Row],[49]]</f>
        <v>3.9346673147099995E-6</v>
      </c>
      <c r="AZ189" s="10">
        <f>3/24000000*OO[[#This Row],[108 (02JUL1985 09:00:00)-Water Temperature (C)]]*OO[[#This Row],[50]]</f>
        <v>3.6393422087399996E-6</v>
      </c>
      <c r="BA189" s="10">
        <f>3/24000000*OO[[#This Row],[109 (02JUL1985 12:00:00)-Water Temperature (C)]]*OO[[#This Row],[51]]</f>
        <v>3.3940712911575002E-6</v>
      </c>
      <c r="BB189" s="10">
        <f>3/24000000*OO[[#This Row],[110 (02JUL1985 15:00:00)-Water Temperature (C)]]*OO[[#This Row],[52]]</f>
        <v>3.1280825737124999E-6</v>
      </c>
      <c r="BC189" s="10">
        <f>3/24000000*OO[[#This Row],[111 (02JUL1985 18:00:00)-Water Temperature (C)]]*OO[[#This Row],[53]]</f>
        <v>2.7845592647343746E-6</v>
      </c>
      <c r="BD189" s="10">
        <f>3/24000000*OO[[#This Row],[112 (02JUL1985 21:00:00)-Water Temperature (C)]]*OO[[#This Row],[54]]</f>
        <v>2.3730026770734999E-6</v>
      </c>
      <c r="BE189" s="10">
        <f>3/24000000*OO[[#This Row],[113 (03JUL1985 00:00:00)-Water Temperature (C)]]*OO[[#This Row],[55]]</f>
        <v>1.9639863780461249E-6</v>
      </c>
      <c r="BF189" s="10">
        <f>3/24000000*OO[[#This Row],[114 (03JUL1985 03:00:00)-Water Temperature (C)]]*OO[[#This Row],[56]]</f>
        <v>1.6359370124209998E-6</v>
      </c>
      <c r="BG189" s="10">
        <f>3/24000000*OO[[#This Row],[115 (03JUL1985 06:00:00)-Water Temperature (C)]]*OO[[#This Row],[57]]</f>
        <v>1.3969463311343752E-6</v>
      </c>
      <c r="BH189" s="10">
        <f>3/24000000*OO[[#This Row],[116 (03JUL1985 09:00:00)-Water Temperature (C)]]*OO[[#This Row],[58]]</f>
        <v>1.2619943663636249E-6</v>
      </c>
      <c r="BI189" s="10">
        <f>3/24000000*OO[[#This Row],[117 (03JUL1985 12:00:00)-Water Temperature (C)]]*OO[[#This Row],[59]]</f>
        <v>1.1269854021159998E-6</v>
      </c>
      <c r="BJ189" s="10">
        <f>3/24000000*OO[[#This Row],[118 (03JUL1985 15:00:00)-Water Temperature (C)]]*OO[[#This Row],[60]]</f>
        <v>1.0200919053519999E-6</v>
      </c>
      <c r="BK189" s="10">
        <f>3/24000000*OO[[#This Row],[119 (03JUL1985 18:00:00)-Water Temperature (C)]]*OO[[#This Row],[61]]</f>
        <v>8.9414008467699995E-7</v>
      </c>
      <c r="BL189" s="10">
        <f>3/24000000*OO[[#This Row],[120 (03JUL1985 21:00:00)-Water Temperature (C)]]*OO[[#This Row],[62]]</f>
        <v>7.5409164222462506E-7</v>
      </c>
      <c r="BM189" s="10">
        <f>3/24000000*OO[[#This Row],[121 (04JUL1985 00:00:00)-Water Temperature (C)]]*OO[[#This Row],[63]]</f>
        <v>6.2469719736187505E-7</v>
      </c>
      <c r="BN189" s="10">
        <f>3/24000000*OO[[#This Row],[122 (04JUL1985 03:00:00)-Water Temperature (C)]]*OO[[#This Row],[64]]</f>
        <v>5.2348286359687493E-7</v>
      </c>
      <c r="BO189" s="10">
        <f>3/24000000*OO[[#This Row],[123 (04JUL1985 06:00:00)-Water Temperature (C)]]*OO[[#This Row],[65]]</f>
        <v>4.5501912236112498E-7</v>
      </c>
      <c r="BP189" s="10">
        <f>3/24000000*OO[[#This Row],[124 (04JUL1985 09:00:00)-Water Temperature (C)]]*OO[[#This Row],[66]]</f>
        <v>4.2817627041299996E-7</v>
      </c>
      <c r="BQ189" s="10">
        <f>3/24000000*OO[[#This Row],[125 (04JUL1985 12:00:00)-Water Temperature (C)]]*OO[[#This Row],[67]]</f>
        <v>4.1867953592199996E-7</v>
      </c>
      <c r="BR189" s="10">
        <f>3/24000000*OO[[#This Row],[126 (04JUL1985 15:00:00)-Water Temperature (C)]]*OO[[#This Row],[68]]</f>
        <v>4.1333342424937496E-7</v>
      </c>
      <c r="BS189" s="10">
        <f>3/24000000*OO[[#This Row],[127 (04JUL1985 18:00:00)-Water Temperature (C)]]*OO[[#This Row],[69]]</f>
        <v>4.0167945666799995E-7</v>
      </c>
      <c r="BT189" s="10">
        <f>3/24000000*OO[[#This Row],[128 (04JUL1985 21:00:00)-Water Temperature (C)]]*OO[[#This Row],[70]]</f>
        <v>3.7446593975000001E-7</v>
      </c>
      <c r="BU189" s="10">
        <f>3/24000000*OO[[#This Row],[129 (05JUL1985 00:00:00)-Water Temperature (C)]]*OO[[#This Row],[71]]</f>
        <v>3.3616188364200006E-7</v>
      </c>
      <c r="BV189" s="10">
        <f>3/24000000*OO[[#This Row],[130 (05JUL1985 03:00:00)-Water Temperature (C)]]*OO[[#This Row],[72]]</f>
        <v>2.9996634026399996E-7</v>
      </c>
      <c r="BW189" s="10">
        <f>3/24000000*OO[[#This Row],[131 (05JUL1985 06:00:00)-Water Temperature (C)]]*OO[[#This Row],[73]]</f>
        <v>2.7053818822800002E-7</v>
      </c>
      <c r="BX189" s="10">
        <f>3/24000000*OO[[#This Row],[132 (05JUL1985 09:00:00)-Water Temperature (C)]]*OO[[#This Row],[74]]</f>
        <v>2.5638787381259999E-7</v>
      </c>
      <c r="BY189" s="10">
        <f>3/24000000*OO[[#This Row],[133 (05JUL1985 12:00:00)-Water Temperature (C)]]*OO[[#This Row],[75]]</f>
        <v>2.4996026155980004E-7</v>
      </c>
      <c r="BZ189" s="10">
        <f>3/24000000*OO[[#This Row],[134 (05JUL1985 15:00:00)-Water Temperature (C)]]*OO[[#This Row],[76]]</f>
        <v>2.4402610643925001E-7</v>
      </c>
      <c r="CA189" s="10">
        <f>3/24000000*OO[[#This Row],[135 (05JUL1985 18:00:00)-Water Temperature (C)]]*OO[[#This Row],[77]]</f>
        <v>2.3547844320975001E-7</v>
      </c>
      <c r="CB189" s="10">
        <f>3/24000000*OO[[#This Row],[136 (05JUL1985 21:00:00)-Water Temperature (C)]]*OO[[#This Row],[78]]</f>
        <v>2.21560020132375E-7</v>
      </c>
      <c r="CC189" s="10">
        <f>3/24000000*OO[[#This Row],[137 (06JUL1985 00:00:00)-Water Temperature (C)]]*OO[[#This Row],[79]]</f>
        <v>2.0668238452439996E-7</v>
      </c>
      <c r="CD189" s="10">
        <f>3/24000000*OO[[#This Row],[138 (06JUL1985 03:00:00)-Water Temperature (C)]]*OO[[#This Row],[80]]</f>
        <v>1.9319984581599999E-7</v>
      </c>
      <c r="CE189" s="10">
        <f>3/24000000*OO[[#This Row],[139 (06JUL1985 06:00:00)-Water Temperature (C)]]*OO[[#This Row],[81]]</f>
        <v>1.8475186211040004E-7</v>
      </c>
      <c r="CF189" s="10">
        <f>3/24000000*OO[[#This Row],[140 (06JUL1985 09:00:00)-Water Temperature (C)]]*OO[[#This Row],[82]]</f>
        <v>1.862418298206125E-7</v>
      </c>
      <c r="CG189" s="10">
        <f>3/24000000*OO[[#This Row],[141 (06JUL1985 12:00:00)-Water Temperature (C)]]*OO[[#This Row],[83]]</f>
        <v>1.9256101519097499E-7</v>
      </c>
      <c r="CH189" s="10">
        <f>3/24000000*OO[[#This Row],[142 (06JUL1985 15:00:00)-Water Temperature (C)]]*OO[[#This Row],[84]]</f>
        <v>2.0155976930224999E-7</v>
      </c>
      <c r="CI189" s="10">
        <f>3/24000000*OO[[#This Row],[143 (06JUL1985 18:00:00)-Water Temperature (C)]]*OO[[#This Row],[85]]</f>
        <v>2.0742701339112502E-7</v>
      </c>
      <c r="CJ189" s="10">
        <f>3/24000000*OO[[#This Row],[144 (06JUL1985 21:00:00)-Water Temperature (C)]]*OO[[#This Row],[86]]</f>
        <v>2.0593084735781247E-7</v>
      </c>
      <c r="CK189" s="10">
        <f>3/24000000*OO[[#This Row],[145 (07JUL1985 00:00:00)-Water Temperature (C)]]*OO[[#This Row],[87]]</f>
        <v>1.9488468334868752E-7</v>
      </c>
      <c r="CL189" s="10">
        <f>3/24000000*OO[[#This Row],[146 (07JUL1985 03:00:00)-Water Temperature (C)]]*OO[[#This Row],[88]]</f>
        <v>1.8129358109899999E-7</v>
      </c>
      <c r="CM189" s="10">
        <f>3/24000000*OO[[#This Row],[147 (07JUL1985 06:00:00)-Water Temperature (C)]]*OO[[#This Row],[89]]</f>
        <v>1.681313869360125E-7</v>
      </c>
      <c r="CN189" s="10">
        <f>3/24000000*OO[[#This Row],[148 (07JUL1985 09:00:00)-Water Temperature (C)]]*OO[[#This Row],[90]]</f>
        <v>1.6047651089085E-7</v>
      </c>
      <c r="CO189" s="10">
        <f>3/24000000*OO[[#This Row],[149 (07JUL1985 12:00:00)-Water Temperature (C)]]*OO[[#This Row],[91]]</f>
        <v>1.57636594791225E-7</v>
      </c>
      <c r="CP189" s="10">
        <f>3/24000000*OO[[#This Row],[150 (07JUL1985 15:00:00)-Water Temperature (C)]]*OO[[#This Row],[92]]</f>
        <v>1.57636594791225E-7</v>
      </c>
      <c r="CQ189" s="10">
        <f>3/24000000*OO[[#This Row],[151 (07JUL1985 18:00:00)-Water Temperature (C)]]*OO[[#This Row],[93]]</f>
        <v>1.57636594791225E-7</v>
      </c>
      <c r="CR189" s="10">
        <f>3/24000000*OO[[#This Row],[152 (07JUL1985 21:00:00)-Water Temperature (C)]]*OO[[#This Row],[94]]</f>
        <v>1.57636594791225E-7</v>
      </c>
      <c r="CS189" s="10">
        <f>3/24000000*OO[[#This Row],[153 (08JUL1985 00:00:00)-Water Temperature (C)]]*OO[[#This Row],[95]]</f>
        <v>1.57636594791225E-7</v>
      </c>
      <c r="CT189" s="10">
        <f>3/24000000*OO[[#This Row],[154 (08JUL1985 03:00:00)-Water Temperature (C)]]*OO[[#This Row],[96]]</f>
        <v>1.57636594791225E-7</v>
      </c>
      <c r="CU189" s="10">
        <f>3/24000000*OO[[#This Row],[155 (08JUL1985 06:00:00)-Water Temperature (C)]]*OO[[#This Row],[97]]</f>
        <v>1.57636594791225E-7</v>
      </c>
      <c r="CV189" s="10">
        <f>3/24000000*OO[[#This Row],[156 (08JUL1985 09:00:00)-Water Temperature (C)]]*OO[[#This Row],[98]]</f>
        <v>1.57636594791225E-7</v>
      </c>
      <c r="CW189" s="10">
        <f>3/24000000*OO[[#This Row],[157 (08JUL1985 12:00:00)-Water Temperature (C)]]*OO[[#This Row],[99]]</f>
        <v>1.57636594791225E-7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5.7597819556891224E-40</v>
      </c>
      <c r="J190" s="10">
        <f>3/24*OO[[#This Row],[66 (27JUN1985 03:00:00)-Water Temperature (C)]]*OO[[#This Row],[8]]/SUM(OO[8])</f>
        <v>4.6973524682787542E-28</v>
      </c>
      <c r="K190" s="10">
        <f>3/24*OO[[#This Row],[67 (27JUN1985 06:00:00)-Water Temperature (C)]]*OO[[#This Row],[9]]/SUM(OO[9])</f>
        <v>1.7411708954232212E-16</v>
      </c>
      <c r="L190" s="10">
        <f>3/24*OO[[#This Row],[68 (27JUN1985 09:00:00)-Water Temperature (C)]]*OO[[#This Row],[10]]/SUM(OO[10])</f>
        <v>6.876242097550016E-9</v>
      </c>
      <c r="M190" s="10">
        <f>3/24*OO[[#This Row],[69 (27JUN1985 12:00:00)-Water Temperature (C)]]*OO[[#This Row],[11]]/SUM(OO[11])</f>
        <v>9.2493524753712058E-6</v>
      </c>
      <c r="N190" s="10">
        <f>3/24*OO[[#This Row],[70 (27JUN1985 15:00:00)-Water Temperature (C)]]*OO[[#This Row],[12]]/SUM(OO[12])</f>
        <v>8.3033488573060112E-4</v>
      </c>
      <c r="O190" s="10">
        <f>3/24*OO[[#This Row],[71 (27JUN1985 18:00:00)-Water Temperature (C)]]*OO[[#This Row],[13]]/SUM(OO[13])</f>
        <v>1.3228223451166204E-2</v>
      </c>
      <c r="P190" s="10">
        <f>3/24*OO[[#This Row],[72 (27JUN1985 21:00:00)-Water Temperature (C)]]*OO[[#This Row],[14]]/SUM(OO[14])</f>
        <v>5.7653800873302422E-2</v>
      </c>
      <c r="Q190" s="10">
        <f>3/24*OO[[#This Row],[73 (28JUN1985 00:00:00)-Water Temperature (C)]]*OO[[#This Row],[15]]/SUM(OO[15])</f>
        <v>9.2819517895043599E-2</v>
      </c>
      <c r="R190" s="10">
        <f>3/24*OO[[#This Row],[74 (28JUN1985 03:00:00)-Water Temperature (C)]]*OO[[#This Row],[16]]/SUM(OO[16])</f>
        <v>6.8379077607520877E-2</v>
      </c>
      <c r="S190" s="10">
        <f>3/24*OO[[#This Row],[75 (28JUN1985 06:00:00)-Water Temperature (C)]]*OO[[#This Row],[17]]/SUM(OO[17])</f>
        <v>2.6660031724075797E-2</v>
      </c>
      <c r="T190" s="10">
        <f>3/24*OO[[#This Row],[76 (28JUN1985 09:00:00)-Water Temperature (C)]]*OO[[#This Row],[18]]/SUM(OO[18])</f>
        <v>6.2712887421361909E-3</v>
      </c>
      <c r="U190" s="10">
        <f>3/24*OO[[#This Row],[77 (28JUN1985 12:00:00)-Water Temperature (C)]]*OO[[#This Row],[19]]/SUM(OO[19])</f>
        <v>1.0368865087983445E-3</v>
      </c>
      <c r="V190" s="10">
        <f>3/24000000*OO[[#This Row],[78 (28JUN1985 15:00:00)-Water Temperature (C)]]*OO[[#This Row],[20]]</f>
        <v>1.72606404047275E-4</v>
      </c>
      <c r="W190" s="10">
        <f>3/24000000*OO[[#This Row],[79 (28JUN1985 18:00:00)-Water Temperature (C)]]*OO[[#This Row],[21]]</f>
        <v>6.7297908276000001E-5</v>
      </c>
      <c r="X190" s="10">
        <f>3/24000000*OO[[#This Row],[80 (28JUN1985 21:00:00)-Water Temperature (C)]]*OO[[#This Row],[22]]</f>
        <v>5.3087524311412492E-5</v>
      </c>
      <c r="Y190" s="10">
        <f>3/24000000*OO[[#This Row],[81 (29JUN1985 00:00:00)-Water Temperature (C)]]*OO[[#This Row],[23]]</f>
        <v>4.8759802068749997E-5</v>
      </c>
      <c r="Z190" s="10">
        <f>3/24000000*OO[[#This Row],[82 (29JUN1985 03:00:00)-Water Temperature (C)]]*OO[[#This Row],[24]]</f>
        <v>4.8088705907312501E-5</v>
      </c>
      <c r="AA190" s="10">
        <f>3/24000000*OO[[#This Row],[83 (29JUN1985 06:00:00)-Water Temperature (C)]]*OO[[#This Row],[25]]</f>
        <v>4.8215624056499996E-5</v>
      </c>
      <c r="AB190" s="10">
        <f>3/24000000*OO[[#This Row],[84 (29JUN1985 09:00:00)-Water Temperature (C)]]*OO[[#This Row],[26]]</f>
        <v>4.7247966515999989E-5</v>
      </c>
      <c r="AC190" s="10">
        <f>3/24000000*OO[[#This Row],[85 (29JUN1985 12:00:00)-Water Temperature (C)]]*OO[[#This Row],[27]]</f>
        <v>4.4828975843724998E-5</v>
      </c>
      <c r="AD190" s="10">
        <f>3/24000000*OO[[#This Row],[86 (29JUN1985 15:00:00)-Water Temperature (C)]]*OO[[#This Row],[28]]</f>
        <v>4.1276495498949999E-5</v>
      </c>
      <c r="AE190" s="10">
        <f>3/24000000*OO[[#This Row],[88 (29JUN1985 21:00:00)-Water Temperature (C)]]*OO[[#This Row],[30]]</f>
        <v>3.3091681023787492E-5</v>
      </c>
      <c r="AF190" s="10">
        <f>3/24000000*OO[[#This Row],[88 (29JUN1985 21:00:00)-Water Temperature (C)]]*OO[[#This Row],[30]]</f>
        <v>3.3091681023787492E-5</v>
      </c>
      <c r="AG190" s="10">
        <f>3/24000000*OO[[#This Row],[89 (30JUN1985 00:00:00)-Water Temperature (C)]]*OO[[#This Row],[31]]</f>
        <v>2.8856138144624994E-5</v>
      </c>
      <c r="AH190" s="10">
        <f>3/24000000*OO[[#This Row],[90 (30JUN1985 03:00:00)-Water Temperature (C)]]*OO[[#This Row],[32]]</f>
        <v>2.5500518534149998E-5</v>
      </c>
      <c r="AI190" s="10">
        <f>3/24000000*OO[[#This Row],[91 (30JUN1985 06:00:00)-Water Temperature (C)]]*OO[[#This Row],[33]]</f>
        <v>2.2732278191700001E-5</v>
      </c>
      <c r="AJ190" s="10">
        <f>3/24000000*OO[[#This Row],[92 (30JUN1985 09:00:00)-Water Temperature (C)]]*OO[[#This Row],[34]]</f>
        <v>2.1023887718552498E-5</v>
      </c>
      <c r="AK190" s="10">
        <f>3/24000000*OO[[#This Row],[93 (30JUN1985 12:00:00)-Water Temperature (C)]]*OO[[#This Row],[35]]</f>
        <v>1.9651130799872498E-5</v>
      </c>
      <c r="AL190" s="10">
        <f>3/24000000*OO[[#This Row],[94 (30JUN1985 15:00:00)-Water Temperature (C)]]*OO[[#This Row],[36]]</f>
        <v>1.8130618930239997E-5</v>
      </c>
      <c r="AM190" s="10">
        <f>3/24000000*OO[[#This Row],[95 (30JUN1985 18:00:00)-Water Temperature (C)]]*OO[[#This Row],[37]]</f>
        <v>1.6665478144890002E-5</v>
      </c>
      <c r="AN190" s="10">
        <f>3/24000000*OO[[#This Row],[96 (30JUN1985 21:00:00)-Water Temperature (C)]]*OO[[#This Row],[38]]</f>
        <v>1.4982572165220002E-5</v>
      </c>
      <c r="AO190" s="10">
        <f>3/24000000*OO[[#This Row],[97 (01JUL1985 00:00:00)-Water Temperature (C)]]*OO[[#This Row],[39]]</f>
        <v>1.3090753103999999E-5</v>
      </c>
      <c r="AP190" s="10">
        <f>3/24000000*OO[[#This Row],[98 (01JUL1985 03:00:00)-Water Temperature (C)]]*OO[[#This Row],[40]]</f>
        <v>1.1500720580178751E-5</v>
      </c>
      <c r="AQ190" s="10">
        <f>3/24000000*OO[[#This Row],[99 (01JUL1985 06:00:00)-Water Temperature (C)]]*OO[[#This Row],[41]]</f>
        <v>1.0251289078537501E-5</v>
      </c>
      <c r="AR190" s="10">
        <f>3/24000000*OO[[#This Row],[100 (01JUL1985 09:00:00)-Water Temperature (C)]]*OO[[#This Row],[42]]</f>
        <v>9.5887751400374994E-6</v>
      </c>
      <c r="AS190" s="10">
        <f>3/24000000*OO[[#This Row],[101 (01JUL1985 12:00:00)-Water Temperature (C)]]*OO[[#This Row],[43]]</f>
        <v>9.1727954212499991E-6</v>
      </c>
      <c r="AT190" s="10">
        <f>3/24000000*OO[[#This Row],[102 (01JUL1985 15:00:00)-Water Temperature (C)]]*OO[[#This Row],[44]]</f>
        <v>8.7736241853749994E-6</v>
      </c>
      <c r="AU190" s="10">
        <f>3/24000000*OO[[#This Row],[103 (01JUL1985 18:00:00)-Water Temperature (C)]]*OO[[#This Row],[45]]</f>
        <v>8.2375619645024991E-6</v>
      </c>
      <c r="AV190" s="10">
        <f>3/24000000*OO[[#This Row],[104 (01JUL1985 21:00:00)-Water Temperature (C)]]*OO[[#This Row],[46]]</f>
        <v>7.4227986358387487E-6</v>
      </c>
      <c r="AW190" s="10">
        <f>3/24000000*OO[[#This Row],[105 (02JUL1985 00:00:00)-Water Temperature (C)]]*OO[[#This Row],[47]]</f>
        <v>6.4810625701037506E-6</v>
      </c>
      <c r="AX190" s="10">
        <f>3/24000000*OO[[#This Row],[106 (02JUL1985 03:00:00)-Water Temperature (C)]]*OO[[#This Row],[48]]</f>
        <v>5.6356468120224996E-6</v>
      </c>
      <c r="AY190" s="10">
        <f>3/24000000*OO[[#This Row],[107 (02JUL1985 06:00:00)-Water Temperature (C)]]*OO[[#This Row],[49]]</f>
        <v>4.9436056652800004E-6</v>
      </c>
      <c r="AZ190" s="10">
        <f>3/24000000*OO[[#This Row],[108 (02JUL1985 09:00:00)-Water Temperature (C)]]*OO[[#This Row],[50]]</f>
        <v>4.5650335632200001E-6</v>
      </c>
      <c r="BA190" s="10">
        <f>3/24000000*OO[[#This Row],[109 (02JUL1985 12:00:00)-Water Temperature (C)]]*OO[[#This Row],[51]]</f>
        <v>4.2612784274299996E-6</v>
      </c>
      <c r="BB190" s="10">
        <f>3/24000000*OO[[#This Row],[110 (02JUL1985 15:00:00)-Water Temperature (C)]]*OO[[#This Row],[52]]</f>
        <v>3.9359020720362494E-6</v>
      </c>
      <c r="BC190" s="10">
        <f>3/24000000*OO[[#This Row],[111 (02JUL1985 18:00:00)-Water Temperature (C)]]*OO[[#This Row],[53]]</f>
        <v>3.5151520439374999E-6</v>
      </c>
      <c r="BD190" s="10">
        <f>3/24000000*OO[[#This Row],[112 (02JUL1985 21:00:00)-Water Temperature (C)]]*OO[[#This Row],[54]]</f>
        <v>3.0014393445037497E-6</v>
      </c>
      <c r="BE190" s="10">
        <f>3/24000000*OO[[#This Row],[113 (03JUL1985 00:00:00)-Water Temperature (C)]]*OO[[#This Row],[55]]</f>
        <v>2.4856520331374999E-6</v>
      </c>
      <c r="BF190" s="10">
        <f>3/24000000*OO[[#This Row],[114 (03JUL1985 03:00:00)-Water Temperature (C)]]*OO[[#This Row],[56]]</f>
        <v>2.0675411764004996E-6</v>
      </c>
      <c r="BG190" s="10">
        <f>3/24000000*OO[[#This Row],[115 (03JUL1985 06:00:00)-Water Temperature (C)]]*OO[[#This Row],[57]]</f>
        <v>1.7602851012993751E-6</v>
      </c>
      <c r="BH190" s="10">
        <f>3/24000000*OO[[#This Row],[116 (03JUL1985 09:00:00)-Water Temperature (C)]]*OO[[#This Row],[58]]</f>
        <v>1.5857849659469999E-6</v>
      </c>
      <c r="BI190" s="10">
        <f>3/24000000*OO[[#This Row],[117 (03JUL1985 12:00:00)-Water Temperature (C)]]*OO[[#This Row],[59]]</f>
        <v>1.4167459330809998E-6</v>
      </c>
      <c r="BJ190" s="10">
        <f>3/24000000*OO[[#This Row],[118 (03JUL1985 15:00:00)-Water Temperature (C)]]*OO[[#This Row],[60]]</f>
        <v>1.2850198156530001E-6</v>
      </c>
      <c r="BK190" s="10">
        <f>3/24000000*OO[[#This Row],[119 (03JUL1985 18:00:00)-Water Temperature (C)]]*OO[[#This Row],[61]]</f>
        <v>1.1311313161889999E-6</v>
      </c>
      <c r="BL190" s="10">
        <f>3/24000000*OO[[#This Row],[120 (03JUL1985 21:00:00)-Water Temperature (C)]]*OO[[#This Row],[62]]</f>
        <v>9.5536109293187483E-7</v>
      </c>
      <c r="BM190" s="10">
        <f>3/24000000*OO[[#This Row],[121 (04JUL1985 00:00:00)-Water Temperature (C)]]*OO[[#This Row],[63]]</f>
        <v>7.9085979399599986E-7</v>
      </c>
      <c r="BN190" s="10">
        <f>3/24000000*OO[[#This Row],[122 (04JUL1985 03:00:00)-Water Temperature (C)]]*OO[[#This Row],[64]]</f>
        <v>6.6094018320000001E-7</v>
      </c>
      <c r="BO190" s="10">
        <f>3/24000000*OO[[#This Row],[123 (04JUL1985 06:00:00)-Water Temperature (C)]]*OO[[#This Row],[65]]</f>
        <v>5.7231889877662498E-7</v>
      </c>
      <c r="BP190" s="10">
        <f>3/24000000*OO[[#This Row],[124 (04JUL1985 09:00:00)-Water Temperature (C)]]*OO[[#This Row],[66]]</f>
        <v>5.3596195615125001E-7</v>
      </c>
      <c r="BQ190" s="10">
        <f>3/24000000*OO[[#This Row],[125 (04JUL1985 12:00:00)-Water Temperature (C)]]*OO[[#This Row],[67]]</f>
        <v>5.2265395728000002E-7</v>
      </c>
      <c r="BR190" s="10">
        <f>3/24000000*OO[[#This Row],[126 (04JUL1985 15:00:00)-Water Temperature (C)]]*OO[[#This Row],[68]]</f>
        <v>5.1579948684225E-7</v>
      </c>
      <c r="BS190" s="10">
        <f>3/24000000*OO[[#This Row],[127 (04JUL1985 18:00:00)-Water Temperature (C)]]*OO[[#This Row],[69]]</f>
        <v>5.0193864503937498E-7</v>
      </c>
      <c r="BT190" s="10">
        <f>3/24000000*OO[[#This Row],[128 (04JUL1985 21:00:00)-Water Temperature (C)]]*OO[[#This Row],[70]]</f>
        <v>4.6876314857599999E-7</v>
      </c>
      <c r="BU190" s="10">
        <f>3/24000000*OO[[#This Row],[129 (05JUL1985 00:00:00)-Water Temperature (C)]]*OO[[#This Row],[71]]</f>
        <v>4.2147682710000004E-7</v>
      </c>
      <c r="BV190" s="10">
        <f>3/24000000*OO[[#This Row],[130 (05JUL1985 03:00:00)-Water Temperature (C)]]*OO[[#This Row],[72]]</f>
        <v>3.7614317608499998E-7</v>
      </c>
      <c r="BW190" s="10">
        <f>3/24000000*OO[[#This Row],[131 (05JUL1985 06:00:00)-Water Temperature (C)]]*OO[[#This Row],[73]]</f>
        <v>3.3875182411399998E-7</v>
      </c>
      <c r="BX190" s="10">
        <f>3/24000000*OO[[#This Row],[132 (05JUL1985 09:00:00)-Water Temperature (C)]]*OO[[#This Row],[74]]</f>
        <v>3.1986693741275002E-7</v>
      </c>
      <c r="BY190" s="10">
        <f>3/24000000*OO[[#This Row],[133 (05JUL1985 12:00:00)-Water Temperature (C)]]*OO[[#This Row],[75]]</f>
        <v>3.1108549777199995E-7</v>
      </c>
      <c r="BZ190" s="10">
        <f>3/24000000*OO[[#This Row],[134 (05JUL1985 15:00:00)-Water Temperature (C)]]*OO[[#This Row],[76]]</f>
        <v>3.0361895693025E-7</v>
      </c>
      <c r="CA190" s="10">
        <f>3/24000000*OO[[#This Row],[135 (05JUL1985 18:00:00)-Water Temperature (C)]]*OO[[#This Row],[77]]</f>
        <v>2.9339389049700001E-7</v>
      </c>
      <c r="CB190" s="10">
        <f>3/24000000*OO[[#This Row],[136 (05JUL1985 21:00:00)-Water Temperature (C)]]*OO[[#This Row],[78]]</f>
        <v>2.7645763870962502E-7</v>
      </c>
      <c r="CC190" s="10">
        <f>3/24000000*OO[[#This Row],[137 (06JUL1985 00:00:00)-Water Temperature (C)]]*OO[[#This Row],[79]]</f>
        <v>2.5778848702749998E-7</v>
      </c>
      <c r="CD190" s="10">
        <f>3/24000000*OO[[#This Row],[138 (06JUL1985 03:00:00)-Water Temperature (C)]]*OO[[#This Row],[80]]</f>
        <v>2.4071283439927497E-7</v>
      </c>
      <c r="CE190" s="10">
        <f>3/24000000*OO[[#This Row],[139 (06JUL1985 06:00:00)-Water Temperature (C)]]*OO[[#This Row],[81]]</f>
        <v>2.2972193455076247E-7</v>
      </c>
      <c r="CF190" s="10">
        <f>3/24000000*OO[[#This Row],[140 (06JUL1985 09:00:00)-Water Temperature (C)]]*OO[[#This Row],[82]]</f>
        <v>2.3098677576780001E-7</v>
      </c>
      <c r="CG190" s="10">
        <f>3/24000000*OO[[#This Row],[141 (06JUL1985 12:00:00)-Water Temperature (C)]]*OO[[#This Row],[83]]</f>
        <v>2.3843353459162494E-7</v>
      </c>
      <c r="CH190" s="10">
        <f>3/24000000*OO[[#This Row],[142 (06JUL1985 15:00:00)-Water Temperature (C)]]*OO[[#This Row],[84]]</f>
        <v>2.4945558068722501E-7</v>
      </c>
      <c r="CI190" s="10">
        <f>3/24000000*OO[[#This Row],[143 (06JUL1985 18:00:00)-Water Temperature (C)]]*OO[[#This Row],[85]]</f>
        <v>2.5706345114114997E-7</v>
      </c>
      <c r="CJ190" s="10">
        <f>3/24000000*OO[[#This Row],[144 (06JUL1985 21:00:00)-Water Temperature (C)]]*OO[[#This Row],[86]]</f>
        <v>2.5583316315009998E-7</v>
      </c>
      <c r="CK190" s="10">
        <f>3/24000000*OO[[#This Row],[145 (07JUL1985 00:00:00)-Water Temperature (C)]]*OO[[#This Row],[87]]</f>
        <v>2.4282005797499998E-7</v>
      </c>
      <c r="CL190" s="10">
        <f>3/24000000*OO[[#This Row],[146 (07JUL1985 03:00:00)-Water Temperature (C)]]*OO[[#This Row],[88]]</f>
        <v>2.2622486169174997E-7</v>
      </c>
      <c r="CM190" s="10">
        <f>3/24000000*OO[[#This Row],[147 (07JUL1985 06:00:00)-Water Temperature (C)]]*OO[[#This Row],[89]]</f>
        <v>2.0990168099232496E-7</v>
      </c>
      <c r="CN190" s="10">
        <f>3/24000000*OO[[#This Row],[148 (07JUL1985 09:00:00)-Water Temperature (C)]]*OO[[#This Row],[90]]</f>
        <v>2.0002404865852495E-7</v>
      </c>
      <c r="CO190" s="10">
        <f>3/24000000*OO[[#This Row],[149 (07JUL1985 12:00:00)-Water Temperature (C)]]*OO[[#This Row],[91]]</f>
        <v>1.9617605710499999E-7</v>
      </c>
      <c r="CP190" s="10">
        <f>3/24000000*OO[[#This Row],[150 (07JUL1985 15:00:00)-Water Temperature (C)]]*OO[[#This Row],[92]]</f>
        <v>1.9617605710499999E-7</v>
      </c>
      <c r="CQ190" s="10">
        <f>3/24000000*OO[[#This Row],[151 (07JUL1985 18:00:00)-Water Temperature (C)]]*OO[[#This Row],[93]]</f>
        <v>1.9617605710499999E-7</v>
      </c>
      <c r="CR190" s="10">
        <f>3/24000000*OO[[#This Row],[152 (07JUL1985 21:00:00)-Water Temperature (C)]]*OO[[#This Row],[94]]</f>
        <v>1.9617605710499999E-7</v>
      </c>
      <c r="CS190" s="10">
        <f>3/24000000*OO[[#This Row],[153 (08JUL1985 00:00:00)-Water Temperature (C)]]*OO[[#This Row],[95]]</f>
        <v>1.9617605710499999E-7</v>
      </c>
      <c r="CT190" s="10">
        <f>3/24000000*OO[[#This Row],[154 (08JUL1985 03:00:00)-Water Temperature (C)]]*OO[[#This Row],[96]]</f>
        <v>1.9617605710499999E-7</v>
      </c>
      <c r="CU190" s="10">
        <f>3/24000000*OO[[#This Row],[155 (08JUL1985 06:00:00)-Water Temperature (C)]]*OO[[#This Row],[97]]</f>
        <v>1.9617605710499999E-7</v>
      </c>
      <c r="CV190" s="10">
        <f>3/24000000*OO[[#This Row],[156 (08JUL1985 09:00:00)-Water Temperature (C)]]*OO[[#This Row],[98]]</f>
        <v>1.9617605710499999E-7</v>
      </c>
      <c r="CW190" s="10">
        <f>3/24000000*OO[[#This Row],[157 (08JUL1985 12:00:00)-Water Temperature (C)]]*OO[[#This Row],[99]]</f>
        <v>1.9617605710499999E-7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8.2124805906328444E-41</v>
      </c>
      <c r="J191" s="10">
        <f>3/24*OO[[#This Row],[66 (27JUN1985 03:00:00)-Water Temperature (C)]]*OO[[#This Row],[8]]/SUM(OO[8])</f>
        <v>6.6521623282198854E-29</v>
      </c>
      <c r="K191" s="10">
        <f>3/24*OO[[#This Row],[67 (27JUN1985 06:00:00)-Water Temperature (C)]]*OO[[#This Row],[9]]/SUM(OO[9])</f>
        <v>2.3551497238547686E-17</v>
      </c>
      <c r="L191" s="10">
        <f>3/24*OO[[#This Row],[68 (27JUN1985 09:00:00)-Water Temperature (C)]]*OO[[#This Row],[10]]/SUM(OO[10])</f>
        <v>3.0734369023633443E-9</v>
      </c>
      <c r="M191" s="10">
        <f>3/24*OO[[#This Row],[69 (27JUN1985 12:00:00)-Water Temperature (C)]]*OO[[#This Row],[11]]/SUM(OO[11])</f>
        <v>5.4487901210778011E-6</v>
      </c>
      <c r="N191" s="10">
        <f>3/24*OO[[#This Row],[70 (27JUN1985 15:00:00)-Water Temperature (C)]]*OO[[#This Row],[12]]/SUM(OO[12])</f>
        <v>5.7672566304845234E-4</v>
      </c>
      <c r="O191" s="10">
        <f>3/24*OO[[#This Row],[71 (27JUN1985 18:00:00)-Water Temperature (C)]]*OO[[#This Row],[13]]/SUM(OO[13])</f>
        <v>1.0423058171151472E-2</v>
      </c>
      <c r="P191" s="10">
        <f>3/24*OO[[#This Row],[72 (27JUN1985 21:00:00)-Water Temperature (C)]]*OO[[#This Row],[14]]/SUM(OO[14])</f>
        <v>5.0414909650221142E-2</v>
      </c>
      <c r="Q191" s="10">
        <f>3/24*OO[[#This Row],[73 (28JUN1985 00:00:00)-Water Temperature (C)]]*OO[[#This Row],[15]]/SUM(OO[15])</f>
        <v>8.8554563283772175E-2</v>
      </c>
      <c r="R191" s="10">
        <f>3/24*OO[[#This Row],[74 (28JUN1985 03:00:00)-Water Temperature (C)]]*OO[[#This Row],[16]]/SUM(OO[16])</f>
        <v>7.0349447926775444E-2</v>
      </c>
      <c r="S191" s="10">
        <f>3/24*OO[[#This Row],[75 (28JUN1985 06:00:00)-Water Temperature (C)]]*OO[[#This Row],[17]]/SUM(OO[17])</f>
        <v>2.9293742464429111E-2</v>
      </c>
      <c r="T191" s="10">
        <f>3/24*OO[[#This Row],[76 (28JUN1985 09:00:00)-Water Temperature (C)]]*OO[[#This Row],[18]]/SUM(OO[18])</f>
        <v>7.2809530269323779E-3</v>
      </c>
      <c r="U191" s="10">
        <f>3/24*OO[[#This Row],[77 (28JUN1985 12:00:00)-Water Temperature (C)]]*OO[[#This Row],[19]]/SUM(OO[19])</f>
        <v>1.2487419772667873E-3</v>
      </c>
      <c r="V191" s="10">
        <f>3/24000000*OO[[#This Row],[78 (28JUN1985 15:00:00)-Water Temperature (C)]]*OO[[#This Row],[20]]</f>
        <v>2.0061301112825E-4</v>
      </c>
      <c r="W191" s="10">
        <f>3/24000000*OO[[#This Row],[79 (28JUN1985 18:00:00)-Water Temperature (C)]]*OO[[#This Row],[21]]</f>
        <v>6.9148257732750001E-5</v>
      </c>
      <c r="X191" s="10">
        <f>3/24000000*OO[[#This Row],[80 (28JUN1985 21:00:00)-Water Temperature (C)]]*OO[[#This Row],[22]]</f>
        <v>5.2311161739375007E-5</v>
      </c>
      <c r="Y191" s="10">
        <f>3/24000000*OO[[#This Row],[81 (29JUN1985 00:00:00)-Water Temperature (C)]]*OO[[#This Row],[23]]</f>
        <v>4.7612645344299996E-5</v>
      </c>
      <c r="Z191" s="10">
        <f>3/24000000*OO[[#This Row],[82 (29JUN1985 03:00:00)-Water Temperature (C)]]*OO[[#This Row],[24]]</f>
        <v>4.6733661400800001E-5</v>
      </c>
      <c r="AA191" s="10">
        <f>3/24000000*OO[[#This Row],[83 (29JUN1985 06:00:00)-Water Temperature (C)]]*OO[[#This Row],[25]]</f>
        <v>4.6934845099999991E-5</v>
      </c>
      <c r="AB191" s="10">
        <f>3/24000000*OO[[#This Row],[84 (29JUN1985 09:00:00)-Water Temperature (C)]]*OO[[#This Row],[26]]</f>
        <v>4.6256302469399996E-5</v>
      </c>
      <c r="AC191" s="10">
        <f>3/24000000*OO[[#This Row],[85 (29JUN1985 12:00:00)-Water Temperature (C)]]*OO[[#This Row],[27]]</f>
        <v>4.4161485708074996E-5</v>
      </c>
      <c r="AD191" s="10">
        <f>3/24000000*OO[[#This Row],[86 (29JUN1985 15:00:00)-Water Temperature (C)]]*OO[[#This Row],[28]]</f>
        <v>4.0824647683762485E-5</v>
      </c>
      <c r="AE191" s="10">
        <f>3/24000000*OO[[#This Row],[88 (29JUN1985 21:00:00)-Water Temperature (C)]]*OO[[#This Row],[30]]</f>
        <v>3.2906735217999999E-5</v>
      </c>
      <c r="AF191" s="10">
        <f>3/24000000*OO[[#This Row],[88 (29JUN1985 21:00:00)-Water Temperature (C)]]*OO[[#This Row],[30]]</f>
        <v>3.2906735217999999E-5</v>
      </c>
      <c r="AG191" s="10">
        <f>3/24000000*OO[[#This Row],[89 (30JUN1985 00:00:00)-Water Temperature (C)]]*OO[[#This Row],[31]]</f>
        <v>2.8711528338200003E-5</v>
      </c>
      <c r="AH191" s="10">
        <f>3/24000000*OO[[#This Row],[90 (30JUN1985 03:00:00)-Water Temperature (C)]]*OO[[#This Row],[32]]</f>
        <v>2.5370544277249995E-5</v>
      </c>
      <c r="AI191" s="10">
        <f>3/24000000*OO[[#This Row],[91 (30JUN1985 06:00:00)-Water Temperature (C)]]*OO[[#This Row],[33]]</f>
        <v>2.2628421966475004E-5</v>
      </c>
      <c r="AJ191" s="10">
        <f>3/24000000*OO[[#This Row],[92 (30JUN1985 09:00:00)-Water Temperature (C)]]*OO[[#This Row],[34]]</f>
        <v>2.0910646377056247E-5</v>
      </c>
      <c r="AK191" s="10">
        <f>3/24000000*OO[[#This Row],[93 (30JUN1985 12:00:00)-Water Temperature (C)]]*OO[[#This Row],[35]]</f>
        <v>1.9560261752456247E-5</v>
      </c>
      <c r="AL191" s="10">
        <f>3/24000000*OO[[#This Row],[94 (30JUN1985 15:00:00)-Water Temperature (C)]]*OO[[#This Row],[36]]</f>
        <v>1.8086873336646253E-5</v>
      </c>
      <c r="AM191" s="10">
        <f>3/24000000*OO[[#This Row],[95 (30JUN1985 18:00:00)-Water Temperature (C)]]*OO[[#This Row],[37]]</f>
        <v>1.66562810437475E-5</v>
      </c>
      <c r="AN191" s="10">
        <f>3/24000000*OO[[#This Row],[96 (30JUN1985 21:00:00)-Water Temperature (C)]]*OO[[#This Row],[38]]</f>
        <v>1.5002014657724998E-5</v>
      </c>
      <c r="AO191" s="10">
        <f>3/24000000*OO[[#This Row],[97 (01JUL1985 00:00:00)-Water Temperature (C)]]*OO[[#This Row],[39]]</f>
        <v>1.312359075261E-5</v>
      </c>
      <c r="AP191" s="10">
        <f>3/24000000*OO[[#This Row],[98 (01JUL1985 03:00:00)-Water Temperature (C)]]*OO[[#This Row],[40]]</f>
        <v>1.1527964019E-5</v>
      </c>
      <c r="AQ191" s="10">
        <f>3/24000000*OO[[#This Row],[99 (01JUL1985 06:00:00)-Water Temperature (C)]]*OO[[#This Row],[41]]</f>
        <v>1.02761534997725E-5</v>
      </c>
      <c r="AR191" s="10">
        <f>3/24000000*OO[[#This Row],[100 (01JUL1985 09:00:00)-Water Temperature (C)]]*OO[[#This Row],[42]]</f>
        <v>9.5984741530200004E-6</v>
      </c>
      <c r="AS191" s="10">
        <f>3/24000000*OO[[#This Row],[101 (01JUL1985 12:00:00)-Water Temperature (C)]]*OO[[#This Row],[43]]</f>
        <v>9.1804428929800014E-6</v>
      </c>
      <c r="AT191" s="10">
        <f>3/24000000*OO[[#This Row],[102 (01JUL1985 15:00:00)-Water Temperature (C)]]*OO[[#This Row],[44]]</f>
        <v>8.7936975618537492E-6</v>
      </c>
      <c r="AU191" s="10">
        <f>3/24000000*OO[[#This Row],[103 (01JUL1985 18:00:00)-Water Temperature (C)]]*OO[[#This Row],[45]]</f>
        <v>8.2772810526474997E-6</v>
      </c>
      <c r="AV191" s="10">
        <f>3/24000000*OO[[#This Row],[104 (01JUL1985 21:00:00)-Water Temperature (C)]]*OO[[#This Row],[46]]</f>
        <v>7.4769596795412495E-6</v>
      </c>
      <c r="AW191" s="10">
        <f>3/24000000*OO[[#This Row],[105 (02JUL1985 00:00:00)-Water Temperature (C)]]*OO[[#This Row],[47]]</f>
        <v>6.5428399666124995E-6</v>
      </c>
      <c r="AX191" s="10">
        <f>3/24000000*OO[[#This Row],[106 (02JUL1985 03:00:00)-Water Temperature (C)]]*OO[[#This Row],[48]]</f>
        <v>5.6954772202349999E-6</v>
      </c>
      <c r="AY191" s="10">
        <f>3/24000000*OO[[#This Row],[107 (02JUL1985 06:00:00)-Water Temperature (C)]]*OO[[#This Row],[49]]</f>
        <v>4.9975845665500009E-6</v>
      </c>
      <c r="AZ191" s="10">
        <f>3/24000000*OO[[#This Row],[108 (02JUL1985 09:00:00)-Water Temperature (C)]]*OO[[#This Row],[50]]</f>
        <v>4.6085329275374997E-6</v>
      </c>
      <c r="BA191" s="10">
        <f>3/24000000*OO[[#This Row],[109 (02JUL1985 12:00:00)-Water Temperature (C)]]*OO[[#This Row],[51]]</f>
        <v>4.3075752708924995E-6</v>
      </c>
      <c r="BB191" s="10">
        <f>3/24000000*OO[[#This Row],[110 (02JUL1985 15:00:00)-Water Temperature (C)]]*OO[[#This Row],[52]]</f>
        <v>3.9897358575374992E-6</v>
      </c>
      <c r="BC191" s="10">
        <f>3/24000000*OO[[#This Row],[111 (02JUL1985 18:00:00)-Water Temperature (C)]]*OO[[#This Row],[53]]</f>
        <v>3.5780396856599998E-6</v>
      </c>
      <c r="BD191" s="10">
        <f>3/24000000*OO[[#This Row],[112 (02JUL1985 21:00:00)-Water Temperature (C)]]*OO[[#This Row],[54]]</f>
        <v>3.0637487556374998E-6</v>
      </c>
      <c r="BE191" s="10">
        <f>3/24000000*OO[[#This Row],[113 (03JUL1985 00:00:00)-Water Temperature (C)]]*OO[[#This Row],[55]]</f>
        <v>2.5407924510731245E-6</v>
      </c>
      <c r="BF191" s="10">
        <f>3/24000000*OO[[#This Row],[114 (03JUL1985 03:00:00)-Water Temperature (C)]]*OO[[#This Row],[56]]</f>
        <v>2.1115082394393746E-6</v>
      </c>
      <c r="BG191" s="10">
        <f>3/24000000*OO[[#This Row],[115 (03JUL1985 06:00:00)-Water Temperature (C)]]*OO[[#This Row],[57]]</f>
        <v>1.7928256532909999E-6</v>
      </c>
      <c r="BH191" s="10">
        <f>3/24000000*OO[[#This Row],[116 (03JUL1985 09:00:00)-Water Temperature (C)]]*OO[[#This Row],[58]]</f>
        <v>1.6103871678125001E-6</v>
      </c>
      <c r="BI191" s="10">
        <f>3/24000000*OO[[#This Row],[117 (03JUL1985 12:00:00)-Water Temperature (C)]]*OO[[#This Row],[59]]</f>
        <v>1.439235137592E-6</v>
      </c>
      <c r="BJ191" s="10">
        <f>3/24000000*OO[[#This Row],[118 (03JUL1985 15:00:00)-Water Temperature (C)]]*OO[[#This Row],[60]]</f>
        <v>1.3080007928587499E-6</v>
      </c>
      <c r="BK191" s="10">
        <f>3/24000000*OO[[#This Row],[119 (03JUL1985 18:00:00)-Water Temperature (C)]]*OO[[#This Row],[61]]</f>
        <v>1.1567139369604998E-6</v>
      </c>
      <c r="BL191" s="10">
        <f>3/24000000*OO[[#This Row],[120 (03JUL1985 21:00:00)-Water Temperature (C)]]*OO[[#This Row],[62]]</f>
        <v>9.7908385617737501E-7</v>
      </c>
      <c r="BM191" s="10">
        <f>3/24000000*OO[[#This Row],[121 (04JUL1985 00:00:00)-Water Temperature (C)]]*OO[[#This Row],[63]]</f>
        <v>8.1029194152624991E-7</v>
      </c>
      <c r="BN191" s="10">
        <f>3/24000000*OO[[#This Row],[122 (04JUL1985 03:00:00)-Water Temperature (C)]]*OO[[#This Row],[64]]</f>
        <v>6.7544499813712499E-7</v>
      </c>
      <c r="BO191" s="10">
        <f>3/24000000*OO[[#This Row],[123 (04JUL1985 06:00:00)-Water Temperature (C)]]*OO[[#This Row],[65]]</f>
        <v>5.8255886179062499E-7</v>
      </c>
      <c r="BP191" s="10">
        <f>3/24000000*OO[[#This Row],[124 (04JUL1985 09:00:00)-Water Temperature (C)]]*OO[[#This Row],[66]]</f>
        <v>5.4267922136987496E-7</v>
      </c>
      <c r="BQ191" s="10">
        <f>3/24000000*OO[[#This Row],[125 (04JUL1985 12:00:00)-Water Temperature (C)]]*OO[[#This Row],[67]]</f>
        <v>5.2749279726249991E-7</v>
      </c>
      <c r="BR191" s="10">
        <f>3/24000000*OO[[#This Row],[126 (04JUL1985 15:00:00)-Water Temperature (C)]]*OO[[#This Row],[68]]</f>
        <v>5.2020900041549999E-7</v>
      </c>
      <c r="BS191" s="10">
        <f>3/24000000*OO[[#This Row],[127 (04JUL1985 18:00:00)-Water Temperature (C)]]*OO[[#This Row],[69]]</f>
        <v>5.0688707446900001E-7</v>
      </c>
      <c r="BT191" s="10">
        <f>3/24000000*OO[[#This Row],[128 (04JUL1985 21:00:00)-Water Temperature (C)]]*OO[[#This Row],[70]]</f>
        <v>4.7432067557874991E-7</v>
      </c>
      <c r="BU191" s="10">
        <f>3/24000000*OO[[#This Row],[129 (05JUL1985 00:00:00)-Water Temperature (C)]]*OO[[#This Row],[71]]</f>
        <v>4.2722231452750005E-7</v>
      </c>
      <c r="BV191" s="10">
        <f>3/24000000*OO[[#This Row],[130 (05JUL1985 03:00:00)-Water Temperature (C)]]*OO[[#This Row],[72]]</f>
        <v>3.8136995597799994E-7</v>
      </c>
      <c r="BW191" s="10">
        <f>3/24000000*OO[[#This Row],[131 (05JUL1985 06:00:00)-Water Temperature (C)]]*OO[[#This Row],[73]]</f>
        <v>3.4296130102124999E-7</v>
      </c>
      <c r="BX191" s="10">
        <f>3/24000000*OO[[#This Row],[132 (05JUL1985 09:00:00)-Water Temperature (C)]]*OO[[#This Row],[74]]</f>
        <v>3.2259255370649994E-7</v>
      </c>
      <c r="BY191" s="10">
        <f>3/24000000*OO[[#This Row],[133 (05JUL1985 12:00:00)-Water Temperature (C)]]*OO[[#This Row],[75]]</f>
        <v>3.1281037265624993E-7</v>
      </c>
      <c r="BZ191" s="10">
        <f>3/24000000*OO[[#This Row],[134 (05JUL1985 15:00:00)-Water Temperature (C)]]*OO[[#This Row],[76]]</f>
        <v>3.0505598452749998E-7</v>
      </c>
      <c r="CA191" s="10">
        <f>3/24000000*OO[[#This Row],[135 (05JUL1985 18:00:00)-Water Temperature (C)]]*OO[[#This Row],[77]]</f>
        <v>2.9517264734749996E-7</v>
      </c>
      <c r="CB191" s="10">
        <f>3/24000000*OO[[#This Row],[136 (05JUL1985 21:00:00)-Water Temperature (C)]]*OO[[#This Row],[78]]</f>
        <v>2.7860829378524992E-7</v>
      </c>
      <c r="CC191" s="10">
        <f>3/24000000*OO[[#This Row],[137 (06JUL1985 00:00:00)-Water Temperature (C)]]*OO[[#This Row],[79]]</f>
        <v>2.5970887713000001E-7</v>
      </c>
      <c r="CD191" s="10">
        <f>3/24000000*OO[[#This Row],[138 (06JUL1985 03:00:00)-Water Temperature (C)]]*OO[[#This Row],[80]]</f>
        <v>2.4228076608520002E-7</v>
      </c>
      <c r="CE191" s="10">
        <f>3/24000000*OO[[#This Row],[139 (06JUL1985 06:00:00)-Water Temperature (C)]]*OO[[#This Row],[81]]</f>
        <v>2.3069802208218752E-7</v>
      </c>
      <c r="CF191" s="10">
        <f>3/24000000*OO[[#This Row],[140 (06JUL1985 09:00:00)-Water Temperature (C)]]*OO[[#This Row],[82]]</f>
        <v>2.3130844729571247E-7</v>
      </c>
      <c r="CG191" s="10">
        <f>3/24000000*OO[[#This Row],[141 (06JUL1985 12:00:00)-Water Temperature (C)]]*OO[[#This Row],[83]]</f>
        <v>2.38332019009E-7</v>
      </c>
      <c r="CH191" s="10">
        <f>3/24000000*OO[[#This Row],[142 (06JUL1985 15:00:00)-Water Temperature (C)]]*OO[[#This Row],[84]]</f>
        <v>2.4915747808924995E-7</v>
      </c>
      <c r="CI191" s="10">
        <f>3/24000000*OO[[#This Row],[143 (06JUL1985 18:00:00)-Water Temperature (C)]]*OO[[#This Row],[85]]</f>
        <v>2.5710484439069997E-7</v>
      </c>
      <c r="CJ191" s="10">
        <f>3/24000000*OO[[#This Row],[144 (06JUL1985 21:00:00)-Water Temperature (C)]]*OO[[#This Row],[86]]</f>
        <v>2.5654234027199997E-7</v>
      </c>
      <c r="CK191" s="10">
        <f>3/24000000*OO[[#This Row],[145 (07JUL1985 00:00:00)-Water Temperature (C)]]*OO[[#This Row],[87]]</f>
        <v>2.44278105975125E-7</v>
      </c>
      <c r="CL191" s="10">
        <f>3/24000000*OO[[#This Row],[146 (07JUL1985 03:00:00)-Water Temperature (C)]]*OO[[#This Row],[88]]</f>
        <v>2.2799071992352498E-7</v>
      </c>
      <c r="CM191" s="10">
        <f>3/24000000*OO[[#This Row],[147 (07JUL1985 06:00:00)-Water Temperature (C)]]*OO[[#This Row],[89]]</f>
        <v>2.1168395381759997E-7</v>
      </c>
      <c r="CN191" s="10">
        <f>3/24000000*OO[[#This Row],[148 (07JUL1985 09:00:00)-Water Temperature (C)]]*OO[[#This Row],[90]]</f>
        <v>2.0140093999342497E-7</v>
      </c>
      <c r="CO191" s="10">
        <f>3/24000000*OO[[#This Row],[149 (07JUL1985 12:00:00)-Water Temperature (C)]]*OO[[#This Row],[91]]</f>
        <v>1.9719443303637498E-7</v>
      </c>
      <c r="CP191" s="10">
        <f>3/24000000*OO[[#This Row],[150 (07JUL1985 15:00:00)-Water Temperature (C)]]*OO[[#This Row],[92]]</f>
        <v>1.9719443303637498E-7</v>
      </c>
      <c r="CQ191" s="10">
        <f>3/24000000*OO[[#This Row],[151 (07JUL1985 18:00:00)-Water Temperature (C)]]*OO[[#This Row],[93]]</f>
        <v>1.9719443303637498E-7</v>
      </c>
      <c r="CR191" s="10">
        <f>3/24000000*OO[[#This Row],[152 (07JUL1985 21:00:00)-Water Temperature (C)]]*OO[[#This Row],[94]]</f>
        <v>1.9719443303637498E-7</v>
      </c>
      <c r="CS191" s="10">
        <f>3/24000000*OO[[#This Row],[153 (08JUL1985 00:00:00)-Water Temperature (C)]]*OO[[#This Row],[95]]</f>
        <v>1.9719443303637498E-7</v>
      </c>
      <c r="CT191" s="10">
        <f>3/24000000*OO[[#This Row],[154 (08JUL1985 03:00:00)-Water Temperature (C)]]*OO[[#This Row],[96]]</f>
        <v>1.9719443303637498E-7</v>
      </c>
      <c r="CU191" s="10">
        <f>3/24000000*OO[[#This Row],[155 (08JUL1985 06:00:00)-Water Temperature (C)]]*OO[[#This Row],[97]]</f>
        <v>1.9719443303637498E-7</v>
      </c>
      <c r="CV191" s="10">
        <f>3/24000000*OO[[#This Row],[156 (08JUL1985 09:00:00)-Water Temperature (C)]]*OO[[#This Row],[98]]</f>
        <v>1.9719443303637498E-7</v>
      </c>
      <c r="CW191" s="10">
        <f>3/24000000*OO[[#This Row],[157 (08JUL1985 12:00:00)-Water Temperature (C)]]*OO[[#This Row],[99]]</f>
        <v>1.9719443303637498E-7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1.2308386387739479E-41</v>
      </c>
      <c r="J192" s="10">
        <f>3/24*OO[[#This Row],[66 (27JUN1985 03:00:00)-Water Temperature (C)]]*OO[[#This Row],[8]]/SUM(OO[8])</f>
        <v>9.8219275955159514E-30</v>
      </c>
      <c r="K192" s="10">
        <f>3/24*OO[[#This Row],[67 (27JUN1985 06:00:00)-Water Temperature (C)]]*OO[[#This Row],[9]]/SUM(OO[9])</f>
        <v>3.347184788261342E-18</v>
      </c>
      <c r="L192" s="10">
        <f>3/24*OO[[#This Row],[68 (27JUN1985 09:00:00)-Water Temperature (C)]]*OO[[#This Row],[10]]/SUM(OO[10])</f>
        <v>1.3720789581601212E-9</v>
      </c>
      <c r="M192" s="10">
        <f>3/24*OO[[#This Row],[69 (27JUN1985 12:00:00)-Water Temperature (C)]]*OO[[#This Row],[11]]/SUM(OO[11])</f>
        <v>3.2523993442736274E-6</v>
      </c>
      <c r="N192" s="10">
        <f>3/24*OO[[#This Row],[70 (27JUN1985 15:00:00)-Water Temperature (C)]]*OO[[#This Row],[12]]/SUM(OO[12])</f>
        <v>4.0642907144502528E-4</v>
      </c>
      <c r="O192" s="10">
        <f>3/24*OO[[#This Row],[71 (27JUN1985 18:00:00)-Water Temperature (C)]]*OO[[#This Row],[13]]/SUM(OO[13])</f>
        <v>8.3295612521564859E-3</v>
      </c>
      <c r="P192" s="10">
        <f>3/24*OO[[#This Row],[72 (27JUN1985 21:00:00)-Water Temperature (C)]]*OO[[#This Row],[14]]/SUM(OO[14])</f>
        <v>4.4684533015921443E-2</v>
      </c>
      <c r="Q192" s="10">
        <f>3/24*OO[[#This Row],[73 (28JUN1985 00:00:00)-Water Temperature (C)]]*OO[[#This Row],[15]]/SUM(OO[15])</f>
        <v>8.5574593543130018E-2</v>
      </c>
      <c r="R192" s="10">
        <f>3/24*OO[[#This Row],[74 (28JUN1985 03:00:00)-Water Temperature (C)]]*OO[[#This Row],[16]]/SUM(OO[16])</f>
        <v>7.3261352635378404E-2</v>
      </c>
      <c r="S192" s="10">
        <f>3/24*OO[[#This Row],[75 (28JUN1985 06:00:00)-Water Temperature (C)]]*OO[[#This Row],[17]]/SUM(OO[17])</f>
        <v>3.2564262065783486E-2</v>
      </c>
      <c r="T192" s="10">
        <f>3/24*OO[[#This Row],[76 (28JUN1985 09:00:00)-Water Temperature (C)]]*OO[[#This Row],[18]]/SUM(OO[18])</f>
        <v>8.5507778911543177E-3</v>
      </c>
      <c r="U192" s="10">
        <f>3/24*OO[[#This Row],[77 (28JUN1985 12:00:00)-Water Temperature (C)]]*OO[[#This Row],[19]]/SUM(OO[19])</f>
        <v>1.5241366415030913E-3</v>
      </c>
      <c r="V192" s="10">
        <f>3/24000000*OO[[#This Row],[78 (28JUN1985 15:00:00)-Water Temperature (C)]]*OO[[#This Row],[20]]</f>
        <v>2.3927330774924996E-4</v>
      </c>
      <c r="W192" s="10">
        <f>3/24000000*OO[[#This Row],[79 (28JUN1985 18:00:00)-Water Temperature (C)]]*OO[[#This Row],[21]]</f>
        <v>7.2954056447962495E-5</v>
      </c>
      <c r="X192" s="10">
        <f>3/24000000*OO[[#This Row],[80 (28JUN1985 21:00:00)-Water Temperature (C)]]*OO[[#This Row],[22]]</f>
        <v>5.2305139531900006E-5</v>
      </c>
      <c r="Y192" s="10">
        <f>3/24000000*OO[[#This Row],[81 (29JUN1985 00:00:00)-Water Temperature (C)]]*OO[[#This Row],[23]]</f>
        <v>4.703893103568749E-5</v>
      </c>
      <c r="Z192" s="10">
        <f>3/24000000*OO[[#This Row],[82 (29JUN1985 03:00:00)-Water Temperature (C)]]*OO[[#This Row],[24]]</f>
        <v>4.5825992934724997E-5</v>
      </c>
      <c r="AA192" s="10">
        <f>3/24000000*OO[[#This Row],[83 (29JUN1985 06:00:00)-Water Temperature (C)]]*OO[[#This Row],[25]]</f>
        <v>4.5984747629924995E-5</v>
      </c>
      <c r="AB192" s="10">
        <f>3/24000000*OO[[#This Row],[84 (29JUN1985 09:00:00)-Water Temperature (C)]]*OO[[#This Row],[26]]</f>
        <v>4.5484641839050001E-5</v>
      </c>
      <c r="AC192" s="10">
        <f>3/24000000*OO[[#This Row],[85 (29JUN1985 12:00:00)-Water Temperature (C)]]*OO[[#This Row],[27]]</f>
        <v>4.3625436974999997E-5</v>
      </c>
      <c r="AD192" s="10">
        <f>3/24000000*OO[[#This Row],[86 (29JUN1985 15:00:00)-Water Temperature (C)]]*OO[[#This Row],[28]]</f>
        <v>4.0422623050775002E-5</v>
      </c>
      <c r="AE192" s="10">
        <f>3/24000000*OO[[#This Row],[88 (29JUN1985 21:00:00)-Water Temperature (C)]]*OO[[#This Row],[30]]</f>
        <v>3.2632800746649999E-5</v>
      </c>
      <c r="AF192" s="10">
        <f>3/24000000*OO[[#This Row],[88 (29JUN1985 21:00:00)-Water Temperature (C)]]*OO[[#This Row],[30]]</f>
        <v>3.2632800746649999E-5</v>
      </c>
      <c r="AG192" s="10">
        <f>3/24000000*OO[[#This Row],[89 (30JUN1985 00:00:00)-Water Temperature (C)]]*OO[[#This Row],[31]]</f>
        <v>2.8441996954099998E-5</v>
      </c>
      <c r="AH192" s="10">
        <f>3/24000000*OO[[#This Row],[90 (30JUN1985 03:00:00)-Water Temperature (C)]]*OO[[#This Row],[32]]</f>
        <v>2.5079979554874997E-5</v>
      </c>
      <c r="AI192" s="10">
        <f>3/24000000*OO[[#This Row],[91 (30JUN1985 06:00:00)-Water Temperature (C)]]*OO[[#This Row],[33]]</f>
        <v>2.2342181215350001E-5</v>
      </c>
      <c r="AJ192" s="10">
        <f>3/24000000*OO[[#This Row],[92 (30JUN1985 09:00:00)-Water Temperature (C)]]*OO[[#This Row],[34]]</f>
        <v>2.0607092260387499E-5</v>
      </c>
      <c r="AK192" s="10">
        <f>3/24000000*OO[[#This Row],[93 (30JUN1985 12:00:00)-Water Temperature (C)]]*OO[[#This Row],[35]]</f>
        <v>1.9259978858595003E-5</v>
      </c>
      <c r="AL192" s="10">
        <f>3/24000000*OO[[#This Row],[94 (30JUN1985 15:00:00)-Water Temperature (C)]]*OO[[#This Row],[36]]</f>
        <v>1.7820668406481248E-5</v>
      </c>
      <c r="AM192" s="10">
        <f>3/24000000*OO[[#This Row],[95 (30JUN1985 18:00:00)-Water Temperature (C)]]*OO[[#This Row],[37]]</f>
        <v>1.6416845848493749E-5</v>
      </c>
      <c r="AN192" s="10">
        <f>3/24000000*OO[[#This Row],[96 (30JUN1985 21:00:00)-Water Temperature (C)]]*OO[[#This Row],[38]]</f>
        <v>1.4787765058799999E-5</v>
      </c>
      <c r="AO192" s="10">
        <f>3/24000000*OO[[#This Row],[97 (01JUL1985 00:00:00)-Water Temperature (C)]]*OO[[#This Row],[39]]</f>
        <v>1.2932482570025001E-5</v>
      </c>
      <c r="AP192" s="10">
        <f>3/24000000*OO[[#This Row],[98 (01JUL1985 03:00:00)-Water Temperature (C)]]*OO[[#This Row],[40]]</f>
        <v>1.1339336289187497E-5</v>
      </c>
      <c r="AQ192" s="10">
        <f>3/24000000*OO[[#This Row],[99 (01JUL1985 06:00:00)-Water Temperature (C)]]*OO[[#This Row],[41]]</f>
        <v>1.0094865221627499E-5</v>
      </c>
      <c r="AR192" s="10">
        <f>3/24000000*OO[[#This Row],[100 (01JUL1985 09:00:00)-Water Temperature (C)]]*OO[[#This Row],[42]]</f>
        <v>9.4086592424925001E-6</v>
      </c>
      <c r="AS192" s="10">
        <f>3/24000000*OO[[#This Row],[101 (01JUL1985 12:00:00)-Water Temperature (C)]]*OO[[#This Row],[43]]</f>
        <v>8.9855305481249992E-6</v>
      </c>
      <c r="AT192" s="10">
        <f>3/24000000*OO[[#This Row],[102 (01JUL1985 15:00:00)-Water Temperature (C)]]*OO[[#This Row],[44]]</f>
        <v>8.6065103071237506E-6</v>
      </c>
      <c r="AU192" s="10">
        <f>3/24000000*OO[[#This Row],[103 (01JUL1985 18:00:00)-Water Temperature (C)]]*OO[[#This Row],[45]]</f>
        <v>8.1095930367637493E-6</v>
      </c>
      <c r="AV192" s="10">
        <f>3/24000000*OO[[#This Row],[104 (01JUL1985 21:00:00)-Water Temperature (C)]]*OO[[#This Row],[46]]</f>
        <v>7.3323206213000007E-6</v>
      </c>
      <c r="AW192" s="10">
        <f>3/24000000*OO[[#This Row],[105 (02JUL1985 00:00:00)-Water Temperature (C)]]*OO[[#This Row],[47]]</f>
        <v>6.421142407399999E-6</v>
      </c>
      <c r="AX192" s="10">
        <f>3/24000000*OO[[#This Row],[106 (02JUL1985 03:00:00)-Water Temperature (C)]]*OO[[#This Row],[48]]</f>
        <v>5.5876767693525002E-6</v>
      </c>
      <c r="AY192" s="10">
        <f>3/24000000*OO[[#This Row],[107 (02JUL1985 06:00:00)-Water Temperature (C)]]*OO[[#This Row],[49]]</f>
        <v>4.8988654656374992E-6</v>
      </c>
      <c r="AZ192" s="10">
        <f>3/24000000*OO[[#This Row],[108 (02JUL1985 09:00:00)-Water Temperature (C)]]*OO[[#This Row],[50]]</f>
        <v>4.5067929928949993E-6</v>
      </c>
      <c r="BA192" s="10">
        <f>3/24000000*OO[[#This Row],[109 (02JUL1985 12:00:00)-Water Temperature (C)]]*OO[[#This Row],[51]]</f>
        <v>4.2122830534749997E-6</v>
      </c>
      <c r="BB192" s="10">
        <f>3/24000000*OO[[#This Row],[110 (02JUL1985 15:00:00)-Water Temperature (C)]]*OO[[#This Row],[52]]</f>
        <v>3.9070051908300004E-6</v>
      </c>
      <c r="BC192" s="10">
        <f>3/24000000*OO[[#This Row],[111 (02JUL1985 18:00:00)-Water Temperature (C)]]*OO[[#This Row],[53]]</f>
        <v>3.5140430963749991E-6</v>
      </c>
      <c r="BD192" s="10">
        <f>3/24000000*OO[[#This Row],[112 (02JUL1985 21:00:00)-Water Temperature (C)]]*OO[[#This Row],[54]]</f>
        <v>3.0147848950137497E-6</v>
      </c>
      <c r="BE192" s="10">
        <f>3/24000000*OO[[#This Row],[113 (03JUL1985 00:00:00)-Water Temperature (C)]]*OO[[#This Row],[55]]</f>
        <v>2.5020985809819997E-6</v>
      </c>
      <c r="BF192" s="10">
        <f>3/24000000*OO[[#This Row],[114 (03JUL1985 03:00:00)-Water Temperature (C)]]*OO[[#This Row],[56]]</f>
        <v>2.0766521191095002E-6</v>
      </c>
      <c r="BG192" s="10">
        <f>3/24000000*OO[[#This Row],[115 (03JUL1985 06:00:00)-Water Temperature (C)]]*OO[[#This Row],[57]]</f>
        <v>1.7580365847499997E-6</v>
      </c>
      <c r="BH192" s="10">
        <f>3/24000000*OO[[#This Row],[116 (03JUL1985 09:00:00)-Water Temperature (C)]]*OO[[#This Row],[58]]</f>
        <v>1.5734081842774997E-6</v>
      </c>
      <c r="BI192" s="10">
        <f>3/24000000*OO[[#This Row],[117 (03JUL1985 12:00:00)-Water Temperature (C)]]*OO[[#This Row],[59]]</f>
        <v>1.4055742071499997E-6</v>
      </c>
      <c r="BJ192" s="10">
        <f>3/24000000*OO[[#This Row],[118 (03JUL1985 15:00:00)-Water Temperature (C)]]*OO[[#This Row],[60]]</f>
        <v>1.2791770270647499E-6</v>
      </c>
      <c r="BK192" s="10">
        <f>3/24000000*OO[[#This Row],[119 (03JUL1985 18:00:00)-Water Temperature (C)]]*OO[[#This Row],[61]]</f>
        <v>1.1356572532199999E-6</v>
      </c>
      <c r="BL192" s="10">
        <f>3/24000000*OO[[#This Row],[120 (03JUL1985 21:00:00)-Water Temperature (C)]]*OO[[#This Row],[62]]</f>
        <v>9.6342839337937498E-7</v>
      </c>
      <c r="BM192" s="10">
        <f>3/24000000*OO[[#This Row],[121 (04JUL1985 00:00:00)-Water Temperature (C)]]*OO[[#This Row],[63]]</f>
        <v>7.9727150047537515E-7</v>
      </c>
      <c r="BN192" s="10">
        <f>3/24000000*OO[[#This Row],[122 (04JUL1985 03:00:00)-Water Temperature (C)]]*OO[[#This Row],[64]]</f>
        <v>6.6303289863749992E-7</v>
      </c>
      <c r="BO192" s="10">
        <f>3/24000000*OO[[#This Row],[123 (04JUL1985 06:00:00)-Water Temperature (C)]]*OO[[#This Row],[65]]</f>
        <v>5.6974869598775006E-7</v>
      </c>
      <c r="BP192" s="10">
        <f>3/24000000*OO[[#This Row],[124 (04JUL1985 09:00:00)-Water Temperature (C)]]*OO[[#This Row],[66]]</f>
        <v>5.2805896125000005E-7</v>
      </c>
      <c r="BQ192" s="10">
        <f>3/24000000*OO[[#This Row],[125 (04JUL1985 12:00:00)-Water Temperature (C)]]*OO[[#This Row],[67]]</f>
        <v>5.1150081288487497E-7</v>
      </c>
      <c r="BR192" s="10">
        <f>3/24000000*OO[[#This Row],[126 (04JUL1985 15:00:00)-Water Temperature (C)]]*OO[[#This Row],[68]]</f>
        <v>5.0390915409449988E-7</v>
      </c>
      <c r="BS192" s="10">
        <f>3/24000000*OO[[#This Row],[127 (04JUL1985 18:00:00)-Water Temperature (C)]]*OO[[#This Row],[69]]</f>
        <v>4.9153462049124998E-7</v>
      </c>
      <c r="BT192" s="10">
        <f>3/24000000*OO[[#This Row],[128 (04JUL1985 21:00:00)-Water Temperature (C)]]*OO[[#This Row],[70]]</f>
        <v>4.6082931301575002E-7</v>
      </c>
      <c r="BU192" s="10">
        <f>3/24000000*OO[[#This Row],[129 (05JUL1985 00:00:00)-Water Temperature (C)]]*OO[[#This Row],[71]]</f>
        <v>4.1585442745725001E-7</v>
      </c>
      <c r="BV192" s="10">
        <f>3/24000000*OO[[#This Row],[130 (05JUL1985 03:00:00)-Water Temperature (C)]]*OO[[#This Row],[72]]</f>
        <v>3.7144915750650005E-7</v>
      </c>
      <c r="BW192" s="10">
        <f>3/24000000*OO[[#This Row],[131 (05JUL1985 06:00:00)-Water Temperature (C)]]*OO[[#This Row],[73]]</f>
        <v>3.3371453272499997E-7</v>
      </c>
      <c r="BX192" s="10">
        <f>3/24000000*OO[[#This Row],[132 (05JUL1985 09:00:00)-Water Temperature (C)]]*OO[[#This Row],[74]]</f>
        <v>3.1288065991237496E-7</v>
      </c>
      <c r="BY192" s="10">
        <f>3/24000000*OO[[#This Row],[133 (05JUL1985 12:00:00)-Water Temperature (C)]]*OO[[#This Row],[75]]</f>
        <v>3.0251098165924996E-7</v>
      </c>
      <c r="BZ192" s="10">
        <f>3/24000000*OO[[#This Row],[134 (05JUL1985 15:00:00)-Water Temperature (C)]]*OO[[#This Row],[76]]</f>
        <v>2.9475965753087504E-7</v>
      </c>
      <c r="CA192" s="10">
        <f>3/24000000*OO[[#This Row],[135 (05JUL1985 18:00:00)-Water Temperature (C)]]*OO[[#This Row],[77]]</f>
        <v>2.8552369375749996E-7</v>
      </c>
      <c r="CB192" s="10">
        <f>3/24000000*OO[[#This Row],[136 (05JUL1985 21:00:00)-Water Temperature (C)]]*OO[[#This Row],[78]]</f>
        <v>2.6999461907538749E-7</v>
      </c>
      <c r="CC192" s="10">
        <f>3/24000000*OO[[#This Row],[137 (06JUL1985 00:00:00)-Water Temperature (C)]]*OO[[#This Row],[79]]</f>
        <v>2.5168648221449997E-7</v>
      </c>
      <c r="CD192" s="10">
        <f>3/24000000*OO[[#This Row],[138 (06JUL1985 03:00:00)-Water Temperature (C)]]*OO[[#This Row],[80]]</f>
        <v>2.3464277918628746E-7</v>
      </c>
      <c r="CE192" s="10">
        <f>3/24000000*OO[[#This Row],[139 (06JUL1985 06:00:00)-Water Temperature (C)]]*OO[[#This Row],[81]]</f>
        <v>2.2297646910683749E-7</v>
      </c>
      <c r="CF192" s="10">
        <f>3/24000000*OO[[#This Row],[140 (06JUL1985 09:00:00)-Water Temperature (C)]]*OO[[#This Row],[82]]</f>
        <v>2.2297148194402501E-7</v>
      </c>
      <c r="CG192" s="10">
        <f>3/24000000*OO[[#This Row],[141 (06JUL1985 12:00:00)-Water Temperature (C)]]*OO[[#This Row],[83]]</f>
        <v>2.2930458722957498E-7</v>
      </c>
      <c r="CH192" s="10">
        <f>3/24000000*OO[[#This Row],[142 (06JUL1985 15:00:00)-Water Temperature (C)]]*OO[[#This Row],[84]]</f>
        <v>2.3947724749156249E-7</v>
      </c>
      <c r="CI192" s="10">
        <f>3/24000000*OO[[#This Row],[143 (06JUL1985 18:00:00)-Water Temperature (C)]]*OO[[#This Row],[85]]</f>
        <v>2.4737133436319999E-7</v>
      </c>
      <c r="CJ192" s="10">
        <f>3/24000000*OO[[#This Row],[144 (06JUL1985 21:00:00)-Water Temperature (C)]]*OO[[#This Row],[86]]</f>
        <v>2.4739943300126246E-7</v>
      </c>
      <c r="CK192" s="10">
        <f>3/24000000*OO[[#This Row],[145 (07JUL1985 00:00:00)-Water Temperature (C)]]*OO[[#This Row],[87]]</f>
        <v>2.3629457840839997E-7</v>
      </c>
      <c r="CL192" s="10">
        <f>3/24000000*OO[[#This Row],[146 (07JUL1985 03:00:00)-Water Temperature (C)]]*OO[[#This Row],[88]]</f>
        <v>2.20953544169075E-7</v>
      </c>
      <c r="CM192" s="10">
        <f>3/24000000*OO[[#This Row],[147 (07JUL1985 06:00:00)-Water Temperature (C)]]*OO[[#This Row],[89]]</f>
        <v>2.0532252239399997E-7</v>
      </c>
      <c r="CN192" s="10">
        <f>3/24000000*OO[[#This Row],[148 (07JUL1985 09:00:00)-Water Temperature (C)]]*OO[[#This Row],[90]]</f>
        <v>1.9509552944418752E-7</v>
      </c>
      <c r="CO192" s="10">
        <f>3/24000000*OO[[#This Row],[149 (07JUL1985 12:00:00)-Water Temperature (C)]]*OO[[#This Row],[91]]</f>
        <v>1.9070462065554999E-7</v>
      </c>
      <c r="CP192" s="10">
        <f>3/24000000*OO[[#This Row],[150 (07JUL1985 15:00:00)-Water Temperature (C)]]*OO[[#This Row],[92]]</f>
        <v>1.9070462065554999E-7</v>
      </c>
      <c r="CQ192" s="10">
        <f>3/24000000*OO[[#This Row],[151 (07JUL1985 18:00:00)-Water Temperature (C)]]*OO[[#This Row],[93]]</f>
        <v>1.9070462065554999E-7</v>
      </c>
      <c r="CR192" s="10">
        <f>3/24000000*OO[[#This Row],[152 (07JUL1985 21:00:00)-Water Temperature (C)]]*OO[[#This Row],[94]]</f>
        <v>1.9070462065554999E-7</v>
      </c>
      <c r="CS192" s="10">
        <f>3/24000000*OO[[#This Row],[153 (08JUL1985 00:00:00)-Water Temperature (C)]]*OO[[#This Row],[95]]</f>
        <v>1.9070462065554999E-7</v>
      </c>
      <c r="CT192" s="10">
        <f>3/24000000*OO[[#This Row],[154 (08JUL1985 03:00:00)-Water Temperature (C)]]*OO[[#This Row],[96]]</f>
        <v>1.9070462065554999E-7</v>
      </c>
      <c r="CU192" s="10">
        <f>3/24000000*OO[[#This Row],[155 (08JUL1985 06:00:00)-Water Temperature (C)]]*OO[[#This Row],[97]]</f>
        <v>1.9070462065554999E-7</v>
      </c>
      <c r="CV192" s="10">
        <f>3/24000000*OO[[#This Row],[156 (08JUL1985 09:00:00)-Water Temperature (C)]]*OO[[#This Row],[98]]</f>
        <v>1.9070462065554999E-7</v>
      </c>
      <c r="CW192" s="10">
        <f>3/24000000*OO[[#This Row],[157 (08JUL1985 12:00:00)-Water Temperature (C)]]*OO[[#This Row],[99]]</f>
        <v>1.9070462065554999E-7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1.9419302802605561E-42</v>
      </c>
      <c r="J193" s="10">
        <f>3/24*OO[[#This Row],[66 (27JUN1985 03:00:00)-Water Temperature (C)]]*OO[[#This Row],[8]]/SUM(OO[8])</f>
        <v>1.5140821529964229E-30</v>
      </c>
      <c r="K193" s="10">
        <f>3/24*OO[[#This Row],[67 (27JUN1985 06:00:00)-Water Temperature (C)]]*OO[[#This Row],[9]]/SUM(OO[9])</f>
        <v>5.0211035291306952E-19</v>
      </c>
      <c r="L193" s="10">
        <f>3/24*OO[[#This Row],[68 (27JUN1985 09:00:00)-Water Temperature (C)]]*OO[[#This Row],[10]]/SUM(OO[10])</f>
        <v>5.9995936411399302E-10</v>
      </c>
      <c r="M193" s="10">
        <f>3/24*OO[[#This Row],[69 (27JUN1985 12:00:00)-Water Temperature (C)]]*OO[[#This Row],[11]]/SUM(OO[11])</f>
        <v>1.9217091135477276E-6</v>
      </c>
      <c r="N193" s="10">
        <f>3/24*OO[[#This Row],[70 (27JUN1985 15:00:00)-Water Temperature (C)]]*OO[[#This Row],[12]]/SUM(OO[12])</f>
        <v>2.8260174511434902E-4</v>
      </c>
      <c r="O193" s="10">
        <f>3/24*OO[[#This Row],[71 (27JUN1985 18:00:00)-Water Temperature (C)]]*OO[[#This Row],[13]]/SUM(OO[13])</f>
        <v>6.5363135614349196E-3</v>
      </c>
      <c r="P193" s="10">
        <f>3/24*OO[[#This Row],[72 (27JUN1985 21:00:00)-Water Temperature (C)]]*OO[[#This Row],[14]]/SUM(OO[14])</f>
        <v>3.8688051469877249E-2</v>
      </c>
      <c r="Q193" s="10">
        <f>3/24*OO[[#This Row],[73 (28JUN1985 00:00:00)-Water Temperature (C)]]*OO[[#This Row],[15]]/SUM(OO[15])</f>
        <v>8.0359294891428665E-2</v>
      </c>
      <c r="R193" s="10">
        <f>3/24*OO[[#This Row],[74 (28JUN1985 03:00:00)-Water Temperature (C)]]*OO[[#This Row],[16]]/SUM(OO[16])</f>
        <v>7.3746225384370048E-2</v>
      </c>
      <c r="S193" s="10">
        <f>3/24*OO[[#This Row],[75 (28JUN1985 06:00:00)-Water Temperature (C)]]*OO[[#This Row],[17]]/SUM(OO[17])</f>
        <v>3.4815486460977249E-2</v>
      </c>
      <c r="T193" s="10">
        <f>3/24*OO[[#This Row],[76 (28JUN1985 09:00:00)-Water Temperature (C)]]*OO[[#This Row],[18]]/SUM(OO[18])</f>
        <v>9.6156920138122225E-3</v>
      </c>
      <c r="U193" s="10">
        <f>3/24*OO[[#This Row],[77 (28JUN1985 12:00:00)-Water Temperature (C)]]*OO[[#This Row],[19]]/SUM(OO[19])</f>
        <v>1.7783752085398397E-3</v>
      </c>
      <c r="V193" s="10">
        <f>3/24000000*OO[[#This Row],[78 (28JUN1985 15:00:00)-Water Temperature (C)]]*OO[[#This Row],[20]]</f>
        <v>2.7619298776650002E-4</v>
      </c>
      <c r="W193" s="10">
        <f>3/24000000*OO[[#This Row],[79 (28JUN1985 18:00:00)-Water Temperature (C)]]*OO[[#This Row],[21]]</f>
        <v>7.5749832106449997E-5</v>
      </c>
      <c r="X193" s="10">
        <f>3/24000000*OO[[#This Row],[80 (28JUN1985 21:00:00)-Water Temperature (C)]]*OO[[#This Row],[22]]</f>
        <v>5.1318963315425E-5</v>
      </c>
      <c r="Y193" s="10">
        <f>3/24000000*OO[[#This Row],[81 (29JUN1985 00:00:00)-Water Temperature (C)]]*OO[[#This Row],[23]]</f>
        <v>4.5656160270700009E-5</v>
      </c>
      <c r="Z193" s="10">
        <f>3/24000000*OO[[#This Row],[82 (29JUN1985 03:00:00)-Water Temperature (C)]]*OO[[#This Row],[24]]</f>
        <v>4.4192471801887509E-5</v>
      </c>
      <c r="AA193" s="10">
        <f>3/24000000*OO[[#This Row],[83 (29JUN1985 06:00:00)-Water Temperature (C)]]*OO[[#This Row],[25]]</f>
        <v>4.4327303605587493E-5</v>
      </c>
      <c r="AB193" s="10">
        <f>3/24000000*OO[[#This Row],[84 (29JUN1985 09:00:00)-Water Temperature (C)]]*OO[[#This Row],[26]]</f>
        <v>4.4019894409200003E-5</v>
      </c>
      <c r="AC193" s="10">
        <f>3/24000000*OO[[#This Row],[85 (29JUN1985 12:00:00)-Water Temperature (C)]]*OO[[#This Row],[27]]</f>
        <v>4.244396376212499E-5</v>
      </c>
      <c r="AD193" s="10">
        <f>3/24000000*OO[[#This Row],[86 (29JUN1985 15:00:00)-Water Temperature (C)]]*OO[[#This Row],[28]]</f>
        <v>3.9457283880062495E-5</v>
      </c>
      <c r="AE193" s="10">
        <f>3/24000000*OO[[#This Row],[88 (29JUN1985 21:00:00)-Water Temperature (C)]]*OO[[#This Row],[30]]</f>
        <v>3.1958065163062502E-5</v>
      </c>
      <c r="AF193" s="10">
        <f>3/24000000*OO[[#This Row],[88 (29JUN1985 21:00:00)-Water Temperature (C)]]*OO[[#This Row],[30]]</f>
        <v>3.1958065163062502E-5</v>
      </c>
      <c r="AG193" s="10">
        <f>3/24000000*OO[[#This Row],[89 (30JUN1985 00:00:00)-Water Temperature (C)]]*OO[[#This Row],[31]]</f>
        <v>2.7856327492025E-5</v>
      </c>
      <c r="AH193" s="10">
        <f>3/24000000*OO[[#This Row],[90 (30JUN1985 03:00:00)-Water Temperature (C)]]*OO[[#This Row],[32]]</f>
        <v>2.4536899424599998E-5</v>
      </c>
      <c r="AI193" s="10">
        <f>3/24000000*OO[[#This Row],[91 (30JUN1985 06:00:00)-Water Temperature (C)]]*OO[[#This Row],[33]]</f>
        <v>2.1851316418724997E-5</v>
      </c>
      <c r="AJ193" s="10">
        <f>3/24000000*OO[[#This Row],[92 (30JUN1985 09:00:00)-Water Temperature (C)]]*OO[[#This Row],[34]]</f>
        <v>2.0139728850639999E-5</v>
      </c>
      <c r="AK193" s="10">
        <f>3/24000000*OO[[#This Row],[93 (30JUN1985 12:00:00)-Water Temperature (C)]]*OO[[#This Row],[35]]</f>
        <v>1.8823497149327496E-5</v>
      </c>
      <c r="AL193" s="10">
        <f>3/24000000*OO[[#This Row],[94 (30JUN1985 15:00:00)-Water Temperature (C)]]*OO[[#This Row],[36]]</f>
        <v>1.7443370059655E-5</v>
      </c>
      <c r="AM193" s="10">
        <f>3/24000000*OO[[#This Row],[95 (30JUN1985 18:00:00)-Water Temperature (C)]]*OO[[#This Row],[37]]</f>
        <v>1.6092657159480002E-5</v>
      </c>
      <c r="AN193" s="10">
        <f>3/24000000*OO[[#This Row],[96 (30JUN1985 21:00:00)-Water Temperature (C)]]*OO[[#This Row],[38]]</f>
        <v>1.4512797001437499E-5</v>
      </c>
      <c r="AO193" s="10">
        <f>3/24000000*OO[[#This Row],[97 (01JUL1985 00:00:00)-Water Temperature (C)]]*OO[[#This Row],[39]]</f>
        <v>1.2702827644747502E-5</v>
      </c>
      <c r="AP193" s="10">
        <f>3/24000000*OO[[#This Row],[98 (01JUL1985 03:00:00)-Water Temperature (C)]]*OO[[#This Row],[40]]</f>
        <v>1.1130597683099998E-5</v>
      </c>
      <c r="AQ193" s="10">
        <f>3/24000000*OO[[#This Row],[99 (01JUL1985 06:00:00)-Water Temperature (C)]]*OO[[#This Row],[41]]</f>
        <v>9.9032265068250013E-6</v>
      </c>
      <c r="AR193" s="10">
        <f>3/24000000*OO[[#This Row],[100 (01JUL1985 09:00:00)-Water Temperature (C)]]*OO[[#This Row],[42]]</f>
        <v>9.2208007989624975E-6</v>
      </c>
      <c r="AS193" s="10">
        <f>3/24000000*OO[[#This Row],[101 (01JUL1985 12:00:00)-Water Temperature (C)]]*OO[[#This Row],[43]]</f>
        <v>8.7998734249875002E-6</v>
      </c>
      <c r="AT193" s="10">
        <f>3/24000000*OO[[#This Row],[102 (01JUL1985 15:00:00)-Water Temperature (C)]]*OO[[#This Row],[44]]</f>
        <v>8.4338845445349984E-6</v>
      </c>
      <c r="AU193" s="10">
        <f>3/24000000*OO[[#This Row],[103 (01JUL1985 18:00:00)-Water Temperature (C)]]*OO[[#This Row],[45]]</f>
        <v>7.9605394365637502E-6</v>
      </c>
      <c r="AV193" s="10">
        <f>3/24000000*OO[[#This Row],[104 (01JUL1985 21:00:00)-Water Temperature (C)]]*OO[[#This Row],[46]]</f>
        <v>7.2098161057499997E-6</v>
      </c>
      <c r="AW193" s="10">
        <f>3/24000000*OO[[#This Row],[105 (02JUL1985 00:00:00)-Water Temperature (C)]]*OO[[#This Row],[47]]</f>
        <v>6.3221825560162504E-6</v>
      </c>
      <c r="AX193" s="10">
        <f>3/24000000*OO[[#This Row],[106 (02JUL1985 03:00:00)-Water Temperature (C)]]*OO[[#This Row],[48]]</f>
        <v>5.5034973120824988E-6</v>
      </c>
      <c r="AY193" s="10">
        <f>3/24000000*OO[[#This Row],[107 (02JUL1985 06:00:00)-Water Temperature (C)]]*OO[[#This Row],[49]]</f>
        <v>4.8238656331124994E-6</v>
      </c>
      <c r="AZ193" s="10">
        <f>3/24000000*OO[[#This Row],[108 (02JUL1985 09:00:00)-Water Temperature (C)]]*OO[[#This Row],[50]]</f>
        <v>4.4304738254174996E-6</v>
      </c>
      <c r="BA193" s="10">
        <f>3/24000000*OO[[#This Row],[109 (02JUL1985 12:00:00)-Water Temperature (C)]]*OO[[#This Row],[51]]</f>
        <v>4.1425087457874997E-6</v>
      </c>
      <c r="BB193" s="10">
        <f>3/24000000*OO[[#This Row],[110 (02JUL1985 15:00:00)-Water Temperature (C)]]*OO[[#This Row],[52]]</f>
        <v>3.84939460011125E-6</v>
      </c>
      <c r="BC193" s="10">
        <f>3/24000000*OO[[#This Row],[111 (02JUL1985 18:00:00)-Water Temperature (C)]]*OO[[#This Row],[53]]</f>
        <v>3.47368225208E-6</v>
      </c>
      <c r="BD193" s="10">
        <f>3/24000000*OO[[#This Row],[112 (02JUL1985 21:00:00)-Water Temperature (C)]]*OO[[#This Row],[54]]</f>
        <v>2.9879855890500001E-6</v>
      </c>
      <c r="BE193" s="10">
        <f>3/24000000*OO[[#This Row],[113 (03JUL1985 00:00:00)-Water Temperature (C)]]*OO[[#This Row],[55]]</f>
        <v>2.4834883554093751E-6</v>
      </c>
      <c r="BF193" s="10">
        <f>3/24000000*OO[[#This Row],[114 (03JUL1985 03:00:00)-Water Temperature (C)]]*OO[[#This Row],[56]]</f>
        <v>2.0601181687845001E-6</v>
      </c>
      <c r="BG193" s="10">
        <f>3/24000000*OO[[#This Row],[115 (03JUL1985 06:00:00)-Water Temperature (C)]]*OO[[#This Row],[57]]</f>
        <v>1.7401399162859999E-6</v>
      </c>
      <c r="BH193" s="10">
        <f>3/24000000*OO[[#This Row],[116 (03JUL1985 09:00:00)-Water Temperature (C)]]*OO[[#This Row],[58]]</f>
        <v>1.5524416685049997E-6</v>
      </c>
      <c r="BI193" s="10">
        <f>3/24000000*OO[[#This Row],[117 (03JUL1985 12:00:00)-Water Temperature (C)]]*OO[[#This Row],[59]]</f>
        <v>1.3860989712328751E-6</v>
      </c>
      <c r="BJ193" s="10">
        <f>3/24000000*OO[[#This Row],[118 (03JUL1985 15:00:00)-Water Temperature (C)]]*OO[[#This Row],[60]]</f>
        <v>1.2630286055894999E-6</v>
      </c>
      <c r="BK193" s="10">
        <f>3/24000000*OO[[#This Row],[119 (03JUL1985 18:00:00)-Water Temperature (C)]]*OO[[#This Row],[61]]</f>
        <v>1.125333539490375E-6</v>
      </c>
      <c r="BL193" s="10">
        <f>3/24000000*OO[[#This Row],[120 (03JUL1985 21:00:00)-Water Temperature (C)]]*OO[[#This Row],[62]]</f>
        <v>9.5718574352000006E-7</v>
      </c>
      <c r="BM193" s="10">
        <f>3/24000000*OO[[#This Row],[121 (04JUL1985 00:00:00)-Water Temperature (C)]]*OO[[#This Row],[63]]</f>
        <v>7.9237380210099997E-7</v>
      </c>
      <c r="BN193" s="10">
        <f>3/24000000*OO[[#This Row],[122 (04JUL1985 03:00:00)-Water Temperature (C)]]*OO[[#This Row],[64]]</f>
        <v>6.5770823191162511E-7</v>
      </c>
      <c r="BO193" s="10">
        <f>3/24000000*OO[[#This Row],[123 (04JUL1985 06:00:00)-Water Temperature (C)]]*OO[[#This Row],[65]]</f>
        <v>5.6328848847787495E-7</v>
      </c>
      <c r="BP193" s="10">
        <f>3/24000000*OO[[#This Row],[124 (04JUL1985 09:00:00)-Water Temperature (C)]]*OO[[#This Row],[66]]</f>
        <v>5.1960533732925002E-7</v>
      </c>
      <c r="BQ193" s="10">
        <f>3/24000000*OO[[#This Row],[125 (04JUL1985 12:00:00)-Water Temperature (C)]]*OO[[#This Row],[67]]</f>
        <v>5.0154364172850001E-7</v>
      </c>
      <c r="BR193" s="10">
        <f>3/24000000*OO[[#This Row],[126 (04JUL1985 15:00:00)-Water Temperature (C)]]*OO[[#This Row],[68]]</f>
        <v>4.9347783374874999E-7</v>
      </c>
      <c r="BS193" s="10">
        <f>3/24000000*OO[[#This Row],[127 (04JUL1985 18:00:00)-Water Temperature (C)]]*OO[[#This Row],[69]]</f>
        <v>4.8179205937374999E-7</v>
      </c>
      <c r="BT193" s="10">
        <f>3/24000000*OO[[#This Row],[128 (04JUL1985 21:00:00)-Water Temperature (C)]]*OO[[#This Row],[70]]</f>
        <v>4.5249794515624996E-7</v>
      </c>
      <c r="BU193" s="10">
        <f>3/24000000*OO[[#This Row],[129 (05JUL1985 00:00:00)-Water Temperature (C)]]*OO[[#This Row],[71]]</f>
        <v>4.0905764379712504E-7</v>
      </c>
      <c r="BV193" s="10">
        <f>3/24000000*OO[[#This Row],[130 (05JUL1985 03:00:00)-Water Temperature (C)]]*OO[[#This Row],[72]]</f>
        <v>3.6563057794900004E-7</v>
      </c>
      <c r="BW193" s="10">
        <f>3/24000000*OO[[#This Row],[131 (05JUL1985 06:00:00)-Water Temperature (C)]]*OO[[#This Row],[73]]</f>
        <v>3.2820364070374998E-7</v>
      </c>
      <c r="BX193" s="10">
        <f>3/24000000*OO[[#This Row],[132 (05JUL1985 09:00:00)-Water Temperature (C)]]*OO[[#This Row],[74]]</f>
        <v>3.0682209729337502E-7</v>
      </c>
      <c r="BY193" s="10">
        <f>3/24000000*OO[[#This Row],[133 (05JUL1985 12:00:00)-Water Temperature (C)]]*OO[[#This Row],[75]]</f>
        <v>2.9576459106562502E-7</v>
      </c>
      <c r="BZ193" s="10">
        <f>3/24000000*OO[[#This Row],[134 (05JUL1985 15:00:00)-Water Temperature (C)]]*OO[[#This Row],[76]]</f>
        <v>2.8785199078125003E-7</v>
      </c>
      <c r="CA193" s="10">
        <f>3/24000000*OO[[#This Row],[135 (05JUL1985 18:00:00)-Water Temperature (C)]]*OO[[#This Row],[77]]</f>
        <v>2.7903946167299996E-7</v>
      </c>
      <c r="CB193" s="10">
        <f>3/24000000*OO[[#This Row],[136 (05JUL1985 21:00:00)-Water Temperature (C)]]*OO[[#This Row],[78]]</f>
        <v>2.6430794233092499E-7</v>
      </c>
      <c r="CC193" s="10">
        <f>3/24000000*OO[[#This Row],[137 (06JUL1985 00:00:00)-Water Temperature (C)]]*OO[[#This Row],[79]]</f>
        <v>2.4644023482435002E-7</v>
      </c>
      <c r="CD193" s="10">
        <f>3/24000000*OO[[#This Row],[138 (06JUL1985 03:00:00)-Water Temperature (C)]]*OO[[#This Row],[80]]</f>
        <v>2.2963224594940002E-7</v>
      </c>
      <c r="CE193" s="10">
        <f>3/24000000*OO[[#This Row],[139 (06JUL1985 06:00:00)-Water Temperature (C)]]*OO[[#This Row],[81]]</f>
        <v>2.1781473514664998E-7</v>
      </c>
      <c r="CF193" s="10">
        <f>3/24000000*OO[[#This Row],[140 (06JUL1985 09:00:00)-Water Temperature (C)]]*OO[[#This Row],[82]]</f>
        <v>2.1725810963272501E-7</v>
      </c>
      <c r="CG193" s="10">
        <f>3/24000000*OO[[#This Row],[141 (06JUL1985 12:00:00)-Water Temperature (C)]]*OO[[#This Row],[83]]</f>
        <v>2.2301208539537497E-7</v>
      </c>
      <c r="CH193" s="10">
        <f>3/24000000*OO[[#This Row],[142 (06JUL1985 15:00:00)-Water Temperature (C)]]*OO[[#This Row],[84]]</f>
        <v>2.3265166646020003E-7</v>
      </c>
      <c r="CI193" s="10">
        <f>3/24000000*OO[[#This Row],[143 (06JUL1985 18:00:00)-Water Temperature (C)]]*OO[[#This Row],[85]]</f>
        <v>2.4051536401707502E-7</v>
      </c>
      <c r="CJ193" s="10">
        <f>3/24000000*OO[[#This Row],[144 (06JUL1985 21:00:00)-Water Temperature (C)]]*OO[[#This Row],[86]]</f>
        <v>2.4105364700260002E-7</v>
      </c>
      <c r="CK193" s="10">
        <f>3/24000000*OO[[#This Row],[145 (07JUL1985 00:00:00)-Water Temperature (C)]]*OO[[#This Row],[87]]</f>
        <v>2.3088600838736248E-7</v>
      </c>
      <c r="CL193" s="10">
        <f>3/24000000*OO[[#This Row],[146 (07JUL1985 03:00:00)-Water Temperature (C)]]*OO[[#This Row],[88]]</f>
        <v>2.1632227935169999E-7</v>
      </c>
      <c r="CM193" s="10">
        <f>3/24000000*OO[[#This Row],[147 (07JUL1985 06:00:00)-Water Temperature (C)]]*OO[[#This Row],[89]]</f>
        <v>2.0120069455759999E-7</v>
      </c>
      <c r="CN193" s="10">
        <f>3/24000000*OO[[#This Row],[148 (07JUL1985 09:00:00)-Water Temperature (C)]]*OO[[#This Row],[90]]</f>
        <v>1.9097820406573752E-7</v>
      </c>
      <c r="CO193" s="10">
        <f>3/24000000*OO[[#This Row],[149 (07JUL1985 12:00:00)-Water Temperature (C)]]*OO[[#This Row],[91]]</f>
        <v>1.8638484242148748E-7</v>
      </c>
      <c r="CP193" s="10">
        <f>3/24000000*OO[[#This Row],[150 (07JUL1985 15:00:00)-Water Temperature (C)]]*OO[[#This Row],[92]]</f>
        <v>1.8638484242148748E-7</v>
      </c>
      <c r="CQ193" s="10">
        <f>3/24000000*OO[[#This Row],[151 (07JUL1985 18:00:00)-Water Temperature (C)]]*OO[[#This Row],[93]]</f>
        <v>1.8638484242148748E-7</v>
      </c>
      <c r="CR193" s="10">
        <f>3/24000000*OO[[#This Row],[152 (07JUL1985 21:00:00)-Water Temperature (C)]]*OO[[#This Row],[94]]</f>
        <v>1.8638484242148748E-7</v>
      </c>
      <c r="CS193" s="10">
        <f>3/24000000*OO[[#This Row],[153 (08JUL1985 00:00:00)-Water Temperature (C)]]*OO[[#This Row],[95]]</f>
        <v>1.8638484242148748E-7</v>
      </c>
      <c r="CT193" s="10">
        <f>3/24000000*OO[[#This Row],[154 (08JUL1985 03:00:00)-Water Temperature (C)]]*OO[[#This Row],[96]]</f>
        <v>1.8638484242148748E-7</v>
      </c>
      <c r="CU193" s="10">
        <f>3/24000000*OO[[#This Row],[155 (08JUL1985 06:00:00)-Water Temperature (C)]]*OO[[#This Row],[97]]</f>
        <v>1.8638484242148748E-7</v>
      </c>
      <c r="CV193" s="10">
        <f>3/24000000*OO[[#This Row],[156 (08JUL1985 09:00:00)-Water Temperature (C)]]*OO[[#This Row],[98]]</f>
        <v>1.8638484242148748E-7</v>
      </c>
      <c r="CW193" s="10">
        <f>3/24000000*OO[[#This Row],[157 (08JUL1985 12:00:00)-Water Temperature (C)]]*OO[[#This Row],[99]]</f>
        <v>1.8638484242148748E-7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2.7328116007096796E-43</v>
      </c>
      <c r="J194" s="10">
        <f>3/24*OO[[#This Row],[66 (27JUN1985 03:00:00)-Water Temperature (C)]]*OO[[#This Row],[8]]/SUM(OO[8])</f>
        <v>2.0655872676444269E-31</v>
      </c>
      <c r="K194" s="10">
        <f>3/24*OO[[#This Row],[67 (27JUN1985 06:00:00)-Water Temperature (C)]]*OO[[#This Row],[9]]/SUM(OO[9])</f>
        <v>6.7930643232279789E-20</v>
      </c>
      <c r="L194" s="10">
        <f>3/24*OO[[#This Row],[68 (27JUN1985 09:00:00)-Water Temperature (C)]]*OO[[#This Row],[10]]/SUM(OO[10])</f>
        <v>2.538760112125694E-10</v>
      </c>
      <c r="M194" s="10">
        <f>3/24*OO[[#This Row],[69 (27JUN1985 12:00:00)-Water Temperature (C)]]*OO[[#This Row],[11]]/SUM(OO[11])</f>
        <v>1.121916480397105E-6</v>
      </c>
      <c r="N194" s="10">
        <f>3/24*OO[[#This Row],[70 (27JUN1985 15:00:00)-Water Temperature (C)]]*OO[[#This Row],[12]]/SUM(OO[12])</f>
        <v>1.9496144973128084E-4</v>
      </c>
      <c r="O194" s="10">
        <f>3/24*OO[[#This Row],[71 (27JUN1985 18:00:00)-Water Temperature (C)]]*OO[[#This Row],[13]]/SUM(OO[13])</f>
        <v>5.1041502853513918E-3</v>
      </c>
      <c r="P194" s="10">
        <f>3/24*OO[[#This Row],[72 (27JUN1985 21:00:00)-Water Temperature (C)]]*OO[[#This Row],[14]]/SUM(OO[14])</f>
        <v>3.3434142029941001E-2</v>
      </c>
      <c r="Q194" s="10">
        <f>3/24*OO[[#This Row],[73 (28JUN1985 00:00:00)-Water Temperature (C)]]*OO[[#This Row],[15]]/SUM(OO[15])</f>
        <v>7.5586464305207671E-2</v>
      </c>
      <c r="R194" s="10">
        <f>3/24*OO[[#This Row],[74 (28JUN1985 03:00:00)-Water Temperature (C)]]*OO[[#This Row],[16]]/SUM(OO[16])</f>
        <v>7.46218684532403E-2</v>
      </c>
      <c r="S194" s="10">
        <f>3/24*OO[[#This Row],[75 (28JUN1985 06:00:00)-Water Temperature (C)]]*OO[[#This Row],[17]]/SUM(OO[17])</f>
        <v>3.7565815839584731E-2</v>
      </c>
      <c r="T194" s="10">
        <f>3/24*OO[[#This Row],[76 (28JUN1985 09:00:00)-Water Temperature (C)]]*OO[[#This Row],[18]]/SUM(OO[18])</f>
        <v>1.0959768756002315E-2</v>
      </c>
      <c r="U194" s="10">
        <f>3/24*OO[[#This Row],[77 (28JUN1985 12:00:00)-Water Temperature (C)]]*OO[[#This Row],[19]]/SUM(OO[19])</f>
        <v>2.1139066423701515E-3</v>
      </c>
      <c r="V194" s="10">
        <f>3/24000000*OO[[#This Row],[78 (28JUN1985 15:00:00)-Water Temperature (C)]]*OO[[#This Row],[20]]</f>
        <v>3.2784109264024996E-4</v>
      </c>
      <c r="W194" s="10">
        <f>3/24000000*OO[[#This Row],[79 (28JUN1985 18:00:00)-Water Temperature (C)]]*OO[[#This Row],[21]]</f>
        <v>8.085065953767499E-5</v>
      </c>
      <c r="X194" s="10">
        <f>3/24000000*OO[[#This Row],[80 (28JUN1985 21:00:00)-Water Temperature (C)]]*OO[[#This Row],[22]]</f>
        <v>5.0990822319412492E-5</v>
      </c>
      <c r="Y194" s="10">
        <f>3/24000000*OO[[#This Row],[81 (29JUN1985 00:00:00)-Water Temperature (C)]]*OO[[#This Row],[23]]</f>
        <v>4.4759778274299996E-5</v>
      </c>
      <c r="Z194" s="10">
        <f>3/24000000*OO[[#This Row],[82 (29JUN1985 03:00:00)-Water Temperature (C)]]*OO[[#This Row],[24]]</f>
        <v>4.298668427112499E-5</v>
      </c>
      <c r="AA194" s="10">
        <f>3/24000000*OO[[#This Row],[83 (29JUN1985 06:00:00)-Water Temperature (C)]]*OO[[#This Row],[25]]</f>
        <v>4.3040375013824994E-5</v>
      </c>
      <c r="AB194" s="10">
        <f>3/24000000*OO[[#This Row],[84 (29JUN1985 09:00:00)-Water Temperature (C)]]*OO[[#This Row],[26]]</f>
        <v>4.2875102843175001E-5</v>
      </c>
      <c r="AC194" s="10">
        <f>3/24000000*OO[[#This Row],[85 (29JUN1985 12:00:00)-Water Temperature (C)]]*OO[[#This Row],[27]]</f>
        <v>4.154490421124999E-5</v>
      </c>
      <c r="AD194" s="10">
        <f>3/24000000*OO[[#This Row],[86 (29JUN1985 15:00:00)-Water Temperature (C)]]*OO[[#This Row],[28]]</f>
        <v>3.8732908623074995E-5</v>
      </c>
      <c r="AE194" s="10">
        <f>3/24000000*OO[[#This Row],[88 (29JUN1985 21:00:00)-Water Temperature (C)]]*OO[[#This Row],[30]]</f>
        <v>3.1430356336862492E-5</v>
      </c>
      <c r="AF194" s="10">
        <f>3/24000000*OO[[#This Row],[88 (29JUN1985 21:00:00)-Water Temperature (C)]]*OO[[#This Row],[30]]</f>
        <v>3.1430356336862492E-5</v>
      </c>
      <c r="AG194" s="10">
        <f>3/24000000*OO[[#This Row],[89 (30JUN1985 00:00:00)-Water Temperature (C)]]*OO[[#This Row],[31]]</f>
        <v>2.7387328304175001E-5</v>
      </c>
      <c r="AH194" s="10">
        <f>3/24000000*OO[[#This Row],[90 (30JUN1985 03:00:00)-Water Temperature (C)]]*OO[[#This Row],[32]]</f>
        <v>2.4079438421912497E-5</v>
      </c>
      <c r="AI194" s="10">
        <f>3/24000000*OO[[#This Row],[91 (30JUN1985 06:00:00)-Water Temperature (C)]]*OO[[#This Row],[33]]</f>
        <v>2.1422068044750003E-5</v>
      </c>
      <c r="AJ194" s="10">
        <f>3/24000000*OO[[#This Row],[92 (30JUN1985 09:00:00)-Water Temperature (C)]]*OO[[#This Row],[34]]</f>
        <v>1.9727450068342498E-5</v>
      </c>
      <c r="AK194" s="10">
        <f>3/24000000*OO[[#This Row],[93 (30JUN1985 12:00:00)-Water Temperature (C)]]*OO[[#This Row],[35]]</f>
        <v>1.8425464890949999E-5</v>
      </c>
      <c r="AL194" s="10">
        <f>3/24000000*OO[[#This Row],[94 (30JUN1985 15:00:00)-Water Temperature (C)]]*OO[[#This Row],[36]]</f>
        <v>1.7090067854902497E-5</v>
      </c>
      <c r="AM194" s="10">
        <f>3/24000000*OO[[#This Row],[95 (30JUN1985 18:00:00)-Water Temperature (C)]]*OO[[#This Row],[37]]</f>
        <v>1.5784570996249997E-5</v>
      </c>
      <c r="AN194" s="10">
        <f>3/24000000*OO[[#This Row],[96 (30JUN1985 21:00:00)-Water Temperature (C)]]*OO[[#This Row],[38]]</f>
        <v>1.424464805334375E-5</v>
      </c>
      <c r="AO194" s="10">
        <f>3/24000000*OO[[#This Row],[97 (01JUL1985 00:00:00)-Water Temperature (C)]]*OO[[#This Row],[39]]</f>
        <v>1.2475107785126249E-5</v>
      </c>
      <c r="AP194" s="10">
        <f>3/24000000*OO[[#This Row],[98 (01JUL1985 03:00:00)-Water Temperature (C)]]*OO[[#This Row],[40]]</f>
        <v>1.0920248728297499E-5</v>
      </c>
      <c r="AQ194" s="10">
        <f>3/24000000*OO[[#This Row],[99 (01JUL1985 06:00:00)-Water Temperature (C)]]*OO[[#This Row],[41]]</f>
        <v>9.7034811555500004E-6</v>
      </c>
      <c r="AR194" s="10">
        <f>3/24000000*OO[[#This Row],[100 (01JUL1985 09:00:00)-Water Temperature (C)]]*OO[[#This Row],[42]]</f>
        <v>9.0291290827225004E-6</v>
      </c>
      <c r="AS194" s="10">
        <f>3/24000000*OO[[#This Row],[101 (01JUL1985 12:00:00)-Water Temperature (C)]]*OO[[#This Row],[43]]</f>
        <v>8.6090568689299991E-6</v>
      </c>
      <c r="AT194" s="10">
        <f>3/24000000*OO[[#This Row],[102 (01JUL1985 15:00:00)-Water Temperature (C)]]*OO[[#This Row],[44]]</f>
        <v>8.2544145633699989E-6</v>
      </c>
      <c r="AU194" s="10">
        <f>3/24000000*OO[[#This Row],[103 (01JUL1985 18:00:00)-Water Temperature (C)]]*OO[[#This Row],[45]]</f>
        <v>7.8035608965300001E-6</v>
      </c>
      <c r="AV194" s="10">
        <f>3/24000000*OO[[#This Row],[104 (01JUL1985 21:00:00)-Water Temperature (C)]]*OO[[#This Row],[46]]</f>
        <v>7.080453270675E-6</v>
      </c>
      <c r="AW194" s="10">
        <f>3/24000000*OO[[#This Row],[105 (02JUL1985 00:00:00)-Water Temperature (C)]]*OO[[#This Row],[47]]</f>
        <v>6.2186611575E-6</v>
      </c>
      <c r="AX194" s="10">
        <f>3/24000000*OO[[#This Row],[106 (02JUL1985 03:00:00)-Water Temperature (C)]]*OO[[#This Row],[48]]</f>
        <v>5.4169595984374995E-6</v>
      </c>
      <c r="AY194" s="10">
        <f>3/24000000*OO[[#This Row],[107 (02JUL1985 06:00:00)-Water Temperature (C)]]*OO[[#This Row],[49]]</f>
        <v>4.7472885964125008E-6</v>
      </c>
      <c r="AZ194" s="10">
        <f>3/24000000*OO[[#This Row],[108 (02JUL1985 09:00:00)-Water Temperature (C)]]*OO[[#This Row],[50]]</f>
        <v>4.3557164065762501E-6</v>
      </c>
      <c r="BA194" s="10">
        <f>3/24000000*OO[[#This Row],[109 (02JUL1985 12:00:00)-Water Temperature (C)]]*OO[[#This Row],[51]]</f>
        <v>4.0759380230724999E-6</v>
      </c>
      <c r="BB194" s="10">
        <f>3/24000000*OO[[#This Row],[110 (02JUL1985 15:00:00)-Water Temperature (C)]]*OO[[#This Row],[52]]</f>
        <v>3.7974173486374991E-6</v>
      </c>
      <c r="BC194" s="10">
        <f>3/24000000*OO[[#This Row],[111 (02JUL1985 18:00:00)-Water Temperature (C)]]*OO[[#This Row],[53]]</f>
        <v>3.44069401871E-6</v>
      </c>
      <c r="BD194" s="10">
        <f>3/24000000*OO[[#This Row],[112 (02JUL1985 21:00:00)-Water Temperature (C)]]*OO[[#This Row],[54]]</f>
        <v>2.9706669884100003E-6</v>
      </c>
      <c r="BE194" s="10">
        <f>3/24000000*OO[[#This Row],[113 (03JUL1985 00:00:00)-Water Temperature (C)]]*OO[[#This Row],[55]]</f>
        <v>2.4749954486437497E-6</v>
      </c>
      <c r="BF194" s="10">
        <f>3/24000000*OO[[#This Row],[114 (03JUL1985 03:00:00)-Water Temperature (C)]]*OO[[#This Row],[56]]</f>
        <v>2.0537482038885003E-6</v>
      </c>
      <c r="BG194" s="10">
        <f>3/24000000*OO[[#This Row],[115 (03JUL1985 06:00:00)-Water Temperature (C)]]*OO[[#This Row],[57]]</f>
        <v>1.7318673989302501E-6</v>
      </c>
      <c r="BH194" s="10">
        <f>3/24000000*OO[[#This Row],[116 (03JUL1985 09:00:00)-Water Temperature (C)]]*OO[[#This Row],[58]]</f>
        <v>1.5406248568185001E-6</v>
      </c>
      <c r="BI194" s="10">
        <f>3/24000000*OO[[#This Row],[117 (03JUL1985 12:00:00)-Water Temperature (C)]]*OO[[#This Row],[59]]</f>
        <v>1.3747330852235E-6</v>
      </c>
      <c r="BJ194" s="10">
        <f>3/24000000*OO[[#This Row],[118 (03JUL1985 15:00:00)-Water Temperature (C)]]*OO[[#This Row],[60]]</f>
        <v>1.2542848618387498E-6</v>
      </c>
      <c r="BK194" s="10">
        <f>3/24000000*OO[[#This Row],[119 (03JUL1985 18:00:00)-Water Temperature (C)]]*OO[[#This Row],[61]]</f>
        <v>1.1216377491632502E-6</v>
      </c>
      <c r="BL194" s="10">
        <f>3/24000000*OO[[#This Row],[120 (03JUL1985 21:00:00)-Water Temperature (C)]]*OO[[#This Row],[62]]</f>
        <v>9.5732892362149996E-7</v>
      </c>
      <c r="BM194" s="10">
        <f>3/24000000*OO[[#This Row],[121 (04JUL1985 00:00:00)-Water Temperature (C)]]*OO[[#This Row],[63]]</f>
        <v>7.9317592007499988E-7</v>
      </c>
      <c r="BN194" s="10">
        <f>3/24000000*OO[[#This Row],[122 (04JUL1985 03:00:00)-Water Temperature (C)]]*OO[[#This Row],[64]]</f>
        <v>6.5734290185575E-7</v>
      </c>
      <c r="BO194" s="10">
        <f>3/24000000*OO[[#This Row],[123 (04JUL1985 06:00:00)-Water Temperature (C)]]*OO[[#This Row],[65]]</f>
        <v>5.6108582962987494E-7</v>
      </c>
      <c r="BP194" s="10">
        <f>3/24000000*OO[[#This Row],[124 (04JUL1985 09:00:00)-Water Temperature (C)]]*OO[[#This Row],[66]]</f>
        <v>5.1501445118812491E-7</v>
      </c>
      <c r="BQ194" s="10">
        <f>3/24000000*OO[[#This Row],[125 (04JUL1985 12:00:00)-Water Temperature (C)]]*OO[[#This Row],[67]]</f>
        <v>4.9517901640700001E-7</v>
      </c>
      <c r="BR194" s="10">
        <f>3/24000000*OO[[#This Row],[126 (04JUL1985 15:00:00)-Water Temperature (C)]]*OO[[#This Row],[68]]</f>
        <v>4.8643080780762491E-7</v>
      </c>
      <c r="BS194" s="10">
        <f>3/24000000*OO[[#This Row],[127 (04JUL1985 18:00:00)-Water Temperature (C)]]*OO[[#This Row],[69]]</f>
        <v>4.7526221103900005E-7</v>
      </c>
      <c r="BT194" s="10">
        <f>3/24000000*OO[[#This Row],[128 (04JUL1985 21:00:00)-Water Temperature (C)]]*OO[[#This Row],[70]]</f>
        <v>4.47223494806E-7</v>
      </c>
      <c r="BU194" s="10">
        <f>3/24000000*OO[[#This Row],[129 (05JUL1985 00:00:00)-Water Temperature (C)]]*OO[[#This Row],[71]]</f>
        <v>4.0503080541374995E-7</v>
      </c>
      <c r="BV194" s="10">
        <f>3/24000000*OO[[#This Row],[130 (05JUL1985 03:00:00)-Water Temperature (C)]]*OO[[#This Row],[72]]</f>
        <v>3.6231369637487495E-7</v>
      </c>
      <c r="BW194" s="10">
        <f>3/24000000*OO[[#This Row],[131 (05JUL1985 06:00:00)-Water Temperature (C)]]*OO[[#This Row],[73]]</f>
        <v>3.2494889634250002E-7</v>
      </c>
      <c r="BX194" s="10">
        <f>3/24000000*OO[[#This Row],[132 (05JUL1985 09:00:00)-Water Temperature (C)]]*OO[[#This Row],[74]]</f>
        <v>3.0287111188625001E-7</v>
      </c>
      <c r="BY194" s="10">
        <f>3/24000000*OO[[#This Row],[133 (05JUL1985 12:00:00)-Water Temperature (C)]]*OO[[#This Row],[75]]</f>
        <v>2.909707538035E-7</v>
      </c>
      <c r="BZ194" s="10">
        <f>3/24000000*OO[[#This Row],[134 (05JUL1985 15:00:00)-Water Temperature (C)]]*OO[[#This Row],[76]]</f>
        <v>2.82700269129375E-7</v>
      </c>
      <c r="CA194" s="10">
        <f>3/24000000*OO[[#This Row],[135 (05JUL1985 18:00:00)-Water Temperature (C)]]*OO[[#This Row],[77]]</f>
        <v>2.7420746723436246E-7</v>
      </c>
      <c r="CB194" s="10">
        <f>3/24000000*OO[[#This Row],[136 (05JUL1985 21:00:00)-Water Temperature (C)]]*OO[[#This Row],[78]]</f>
        <v>2.6013185265138748E-7</v>
      </c>
      <c r="CC194" s="10">
        <f>3/24000000*OO[[#This Row],[137 (06JUL1985 00:00:00)-Water Temperature (C)]]*OO[[#This Row],[79]]</f>
        <v>2.4265608168024999E-7</v>
      </c>
      <c r="CD194" s="10">
        <f>3/24000000*OO[[#This Row],[138 (06JUL1985 03:00:00)-Water Temperature (C)]]*OO[[#This Row],[80]]</f>
        <v>2.2599232034377496E-7</v>
      </c>
      <c r="CE194" s="10">
        <f>3/24000000*OO[[#This Row],[139 (06JUL1985 06:00:00)-Water Temperature (C)]]*OO[[#This Row],[81]]</f>
        <v>2.1395559060755001E-7</v>
      </c>
      <c r="CF194" s="10">
        <f>3/24000000*OO[[#This Row],[140 (06JUL1985 09:00:00)-Water Temperature (C)]]*OO[[#This Row],[82]]</f>
        <v>2.1282874624934999E-7</v>
      </c>
      <c r="CG194" s="10">
        <f>3/24000000*OO[[#This Row],[141 (06JUL1985 12:00:00)-Water Temperature (C)]]*OO[[#This Row],[83]]</f>
        <v>2.1802377234824999E-7</v>
      </c>
      <c r="CH194" s="10">
        <f>3/24000000*OO[[#This Row],[142 (06JUL1985 15:00:00)-Water Temperature (C)]]*OO[[#This Row],[84]]</f>
        <v>2.2716303642365002E-7</v>
      </c>
      <c r="CI194" s="10">
        <f>3/24000000*OO[[#This Row],[143 (06JUL1985 18:00:00)-Water Temperature (C)]]*OO[[#This Row],[85]]</f>
        <v>2.3499619586531249E-7</v>
      </c>
      <c r="CJ194" s="10">
        <f>3/24000000*OO[[#This Row],[144 (06JUL1985 21:00:00)-Water Temperature (C)]]*OO[[#This Row],[86]]</f>
        <v>2.3603924618644996E-7</v>
      </c>
      <c r="CK194" s="10">
        <f>3/24000000*OO[[#This Row],[145 (07JUL1985 00:00:00)-Water Temperature (C)]]*OO[[#This Row],[87]]</f>
        <v>2.267542754386E-7</v>
      </c>
      <c r="CL194" s="10">
        <f>3/24000000*OO[[#This Row],[146 (07JUL1985 03:00:00)-Water Temperature (C)]]*OO[[#This Row],[88]]</f>
        <v>2.129339262792E-7</v>
      </c>
      <c r="CM194" s="10">
        <f>3/24000000*OO[[#This Row],[147 (07JUL1985 06:00:00)-Water Temperature (C)]]*OO[[#This Row],[89]]</f>
        <v>1.98254668612E-7</v>
      </c>
      <c r="CN194" s="10">
        <f>3/24000000*OO[[#This Row],[148 (07JUL1985 09:00:00)-Water Temperature (C)]]*OO[[#This Row],[90]]</f>
        <v>1.8801405038340002E-7</v>
      </c>
      <c r="CO194" s="10">
        <f>3/24000000*OO[[#This Row],[149 (07JUL1985 12:00:00)-Water Temperature (C)]]*OO[[#This Row],[91]]</f>
        <v>1.8317541182620002E-7</v>
      </c>
      <c r="CP194" s="10">
        <f>3/24000000*OO[[#This Row],[150 (07JUL1985 15:00:00)-Water Temperature (C)]]*OO[[#This Row],[92]]</f>
        <v>1.8317541182620002E-7</v>
      </c>
      <c r="CQ194" s="10">
        <f>3/24000000*OO[[#This Row],[151 (07JUL1985 18:00:00)-Water Temperature (C)]]*OO[[#This Row],[93]]</f>
        <v>1.8317541182620002E-7</v>
      </c>
      <c r="CR194" s="10">
        <f>3/24000000*OO[[#This Row],[152 (07JUL1985 21:00:00)-Water Temperature (C)]]*OO[[#This Row],[94]]</f>
        <v>1.8317541182620002E-7</v>
      </c>
      <c r="CS194" s="10">
        <f>3/24000000*OO[[#This Row],[153 (08JUL1985 00:00:00)-Water Temperature (C)]]*OO[[#This Row],[95]]</f>
        <v>1.8317541182620002E-7</v>
      </c>
      <c r="CT194" s="10">
        <f>3/24000000*OO[[#This Row],[154 (08JUL1985 03:00:00)-Water Temperature (C)]]*OO[[#This Row],[96]]</f>
        <v>1.8317541182620002E-7</v>
      </c>
      <c r="CU194" s="10">
        <f>3/24000000*OO[[#This Row],[155 (08JUL1985 06:00:00)-Water Temperature (C)]]*OO[[#This Row],[97]]</f>
        <v>1.8317541182620002E-7</v>
      </c>
      <c r="CV194" s="10">
        <f>3/24000000*OO[[#This Row],[156 (08JUL1985 09:00:00)-Water Temperature (C)]]*OO[[#This Row],[98]]</f>
        <v>1.8317541182620002E-7</v>
      </c>
      <c r="CW194" s="10">
        <f>3/24000000*OO[[#This Row],[157 (08JUL1985 12:00:00)-Water Temperature (C)]]*OO[[#This Row],[99]]</f>
        <v>1.8317541182620002E-7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4.8070929128134905E-44</v>
      </c>
      <c r="J195" s="10">
        <f>3/24*OO[[#This Row],[66 (27JUN1985 03:00:00)-Water Temperature (C)]]*OO[[#This Row],[8]]/SUM(OO[8])</f>
        <v>3.5430577905970073E-32</v>
      </c>
      <c r="K195" s="10">
        <f>3/24*OO[[#This Row],[67 (27JUN1985 06:00:00)-Water Temperature (C)]]*OO[[#This Row],[9]]/SUM(OO[9])</f>
        <v>1.1732565774227703E-20</v>
      </c>
      <c r="L195" s="10">
        <f>3/24*OO[[#This Row],[68 (27JUN1985 09:00:00)-Water Temperature (C)]]*OO[[#This Row],[10]]/SUM(OO[10])</f>
        <v>1.1058643799150499E-10</v>
      </c>
      <c r="M195" s="10">
        <f>3/24*OO[[#This Row],[69 (27JUN1985 12:00:00)-Water Temperature (C)]]*OO[[#This Row],[11]]/SUM(OO[11])</f>
        <v>7.1324134161264532E-7</v>
      </c>
      <c r="N195" s="10">
        <f>3/24*OO[[#This Row],[70 (27JUN1985 15:00:00)-Water Temperature (C)]]*OO[[#This Row],[12]]/SUM(OO[12])</f>
        <v>1.4949288100492259E-4</v>
      </c>
      <c r="O195" s="10">
        <f>3/24*OO[[#This Row],[71 (27JUN1985 18:00:00)-Water Temperature (C)]]*OO[[#This Row],[13]]/SUM(OO[13])</f>
        <v>4.5011627497752926E-3</v>
      </c>
      <c r="P195" s="10">
        <f>3/24*OO[[#This Row],[72 (27JUN1985 21:00:00)-Water Temperature (C)]]*OO[[#This Row],[14]]/SUM(OO[14])</f>
        <v>3.3097729574652957E-2</v>
      </c>
      <c r="Q195" s="10">
        <f>3/24*OO[[#This Row],[73 (28JUN1985 00:00:00)-Water Temperature (C)]]*OO[[#This Row],[15]]/SUM(OO[15])</f>
        <v>8.256216919232183E-2</v>
      </c>
      <c r="R195" s="10">
        <f>3/24*OO[[#This Row],[74 (28JUN1985 03:00:00)-Water Temperature (C)]]*OO[[#This Row],[16]]/SUM(OO[16])</f>
        <v>8.879759283571842E-2</v>
      </c>
      <c r="S195" s="10">
        <f>3/24*OO[[#This Row],[75 (28JUN1985 06:00:00)-Water Temperature (C)]]*OO[[#This Row],[17]]/SUM(OO[17])</f>
        <v>4.8252184379822656E-2</v>
      </c>
      <c r="T195" s="10">
        <f>3/24*OO[[#This Row],[76 (28JUN1985 09:00:00)-Water Temperature (C)]]*OO[[#This Row],[18]]/SUM(OO[18])</f>
        <v>1.5041527326699458E-2</v>
      </c>
      <c r="U195" s="10">
        <f>3/24*OO[[#This Row],[77 (28JUN1985 12:00:00)-Water Temperature (C)]]*OO[[#This Row],[19]]/SUM(OO[19])</f>
        <v>3.0581045183885867E-3</v>
      </c>
      <c r="V195" s="10">
        <f>3/24000000*OO[[#This Row],[78 (28JUN1985 15:00:00)-Water Temperature (C)]]*OO[[#This Row],[20]]</f>
        <v>4.7865684843299996E-4</v>
      </c>
      <c r="W195" s="10">
        <f>3/24000000*OO[[#This Row],[79 (28JUN1985 18:00:00)-Water Temperature (C)]]*OO[[#This Row],[21]]</f>
        <v>1.052214821525E-4</v>
      </c>
      <c r="X195" s="10">
        <f>3/24000000*OO[[#This Row],[80 (28JUN1985 21:00:00)-Water Temperature (C)]]*OO[[#This Row],[22]]</f>
        <v>5.9975527201200001E-5</v>
      </c>
      <c r="Y195" s="10">
        <f>3/24000000*OO[[#This Row],[81 (29JUN1985 00:00:00)-Water Temperature (C)]]*OO[[#This Row],[23]]</f>
        <v>5.1573205413599998E-5</v>
      </c>
      <c r="Z195" s="10">
        <f>3/24000000*OO[[#This Row],[82 (29JUN1985 03:00:00)-Water Temperature (C)]]*OO[[#This Row],[24]]</f>
        <v>4.8986430819500004E-5</v>
      </c>
      <c r="AA195" s="10">
        <f>3/24000000*OO[[#This Row],[83 (29JUN1985 06:00:00)-Water Temperature (C)]]*OO[[#This Row],[25]]</f>
        <v>4.8821278067100005E-5</v>
      </c>
      <c r="AB195" s="10">
        <f>3/24000000*OO[[#This Row],[84 (29JUN1985 09:00:00)-Water Temperature (C)]]*OO[[#This Row],[26]]</f>
        <v>4.8720933090225001E-5</v>
      </c>
      <c r="AC195" s="10">
        <f>3/24000000*OO[[#This Row],[85 (29JUN1985 12:00:00)-Water Temperature (C)]]*OO[[#This Row],[27]]</f>
        <v>4.7423404826949994E-5</v>
      </c>
      <c r="AD195" s="10">
        <f>3/24000000*OO[[#This Row],[86 (29JUN1985 15:00:00)-Water Temperature (C)]]*OO[[#This Row],[28]]</f>
        <v>4.4305585763337504E-5</v>
      </c>
      <c r="AE195" s="10">
        <f>3/24000000*OO[[#This Row],[88 (29JUN1985 21:00:00)-Water Temperature (C)]]*OO[[#This Row],[30]]</f>
        <v>3.5903176055799996E-5</v>
      </c>
      <c r="AF195" s="10">
        <f>3/24000000*OO[[#This Row],[88 (29JUN1985 21:00:00)-Water Temperature (C)]]*OO[[#This Row],[30]]</f>
        <v>3.5903176055799996E-5</v>
      </c>
      <c r="AG195" s="10">
        <f>3/24000000*OO[[#This Row],[89 (30JUN1985 00:00:00)-Water Temperature (C)]]*OO[[#This Row],[31]]</f>
        <v>3.1231291036087496E-5</v>
      </c>
      <c r="AH195" s="10">
        <f>3/24000000*OO[[#This Row],[90 (30JUN1985 03:00:00)-Water Temperature (C)]]*OO[[#This Row],[32]]</f>
        <v>2.7358117825099999E-5</v>
      </c>
      <c r="AI195" s="10">
        <f>3/24000000*OO[[#This Row],[91 (30JUN1985 06:00:00)-Water Temperature (C)]]*OO[[#This Row],[33]]</f>
        <v>2.4262539174674999E-5</v>
      </c>
      <c r="AJ195" s="10">
        <f>3/24000000*OO[[#This Row],[92 (30JUN1985 09:00:00)-Water Temperature (C)]]*OO[[#This Row],[34]]</f>
        <v>2.2275919941375003E-5</v>
      </c>
      <c r="AK195" s="10">
        <f>3/24000000*OO[[#This Row],[93 (30JUN1985 12:00:00)-Water Temperature (C)]]*OO[[#This Row],[35]]</f>
        <v>2.0727546177800002E-5</v>
      </c>
      <c r="AL195" s="10">
        <f>3/24000000*OO[[#This Row],[94 (30JUN1985 15:00:00)-Water Temperature (C)]]*OO[[#This Row],[36]]</f>
        <v>1.9189658385931249E-5</v>
      </c>
      <c r="AM195" s="10">
        <f>3/24000000*OO[[#This Row],[95 (30JUN1985 18:00:00)-Water Temperature (C)]]*OO[[#This Row],[37]]</f>
        <v>1.769683937292E-5</v>
      </c>
      <c r="AN195" s="10">
        <f>3/24000000*OO[[#This Row],[96 (30JUN1985 21:00:00)-Water Temperature (C)]]*OO[[#This Row],[38]]</f>
        <v>1.5926110734199997E-5</v>
      </c>
      <c r="AO195" s="10">
        <f>3/24000000*OO[[#This Row],[97 (01JUL1985 00:00:00)-Water Temperature (C)]]*OO[[#This Row],[39]]</f>
        <v>1.39130041235625E-5</v>
      </c>
      <c r="AP195" s="10">
        <f>3/24000000*OO[[#This Row],[98 (01JUL1985 03:00:00)-Water Temperature (C)]]*OO[[#This Row],[40]]</f>
        <v>1.2128302246591251E-5</v>
      </c>
      <c r="AQ195" s="10">
        <f>3/24000000*OO[[#This Row],[99 (01JUL1985 06:00:00)-Water Temperature (C)]]*OO[[#This Row],[41]]</f>
        <v>1.0733764505169998E-5</v>
      </c>
      <c r="AR195" s="10">
        <f>3/24000000*OO[[#This Row],[100 (01JUL1985 09:00:00)-Water Temperature (C)]]*OO[[#This Row],[42]]</f>
        <v>9.9506651745687508E-6</v>
      </c>
      <c r="AS195" s="10">
        <f>3/24000000*OO[[#This Row],[101 (01JUL1985 12:00:00)-Water Temperature (C)]]*OO[[#This Row],[43]]</f>
        <v>9.4425039195012488E-6</v>
      </c>
      <c r="AT195" s="10">
        <f>3/24000000*OO[[#This Row],[102 (01JUL1985 15:00:00)-Water Temperature (C)]]*OO[[#This Row],[44]]</f>
        <v>9.0353415763525001E-6</v>
      </c>
      <c r="AU195" s="10">
        <f>3/24000000*OO[[#This Row],[103 (01JUL1985 18:00:00)-Water Temperature (C)]]*OO[[#This Row],[45]]</f>
        <v>8.535180780899999E-6</v>
      </c>
      <c r="AV195" s="10">
        <f>3/24000000*OO[[#This Row],[104 (01JUL1985 21:00:00)-Water Temperature (C)]]*OO[[#This Row],[46]]</f>
        <v>7.7366445903824997E-6</v>
      </c>
      <c r="AW195" s="10">
        <f>3/24000000*OO[[#This Row],[105 (02JUL1985 00:00:00)-Water Temperature (C)]]*OO[[#This Row],[47]]</f>
        <v>6.7924998737199996E-6</v>
      </c>
      <c r="AX195" s="10">
        <f>3/24000000*OO[[#This Row],[106 (02JUL1985 03:00:00)-Water Temperature (C)]]*OO[[#This Row],[48]]</f>
        <v>5.9088072297374988E-6</v>
      </c>
      <c r="AY195" s="10">
        <f>3/24000000*OO[[#This Row],[107 (02JUL1985 06:00:00)-Water Temperature (C)]]*OO[[#This Row],[49]]</f>
        <v>5.1695953639199996E-6</v>
      </c>
      <c r="AZ195" s="10">
        <f>3/24000000*OO[[#This Row],[108 (02JUL1985 09:00:00)-Water Temperature (C)]]*OO[[#This Row],[50]]</f>
        <v>4.7283612263999995E-6</v>
      </c>
      <c r="BA195" s="10">
        <f>3/24000000*OO[[#This Row],[109 (02JUL1985 12:00:00)-Water Temperature (C)]]*OO[[#This Row],[51]]</f>
        <v>4.4153432136374997E-6</v>
      </c>
      <c r="BB195" s="10">
        <f>3/24000000*OO[[#This Row],[110 (02JUL1985 15:00:00)-Water Temperature (C)]]*OO[[#This Row],[52]]</f>
        <v>4.1121468368737501E-6</v>
      </c>
      <c r="BC195" s="10">
        <f>3/24000000*OO[[#This Row],[111 (02JUL1985 18:00:00)-Water Temperature (C)]]*OO[[#This Row],[53]]</f>
        <v>3.7344232168600003E-6</v>
      </c>
      <c r="BD195" s="10">
        <f>3/24000000*OO[[#This Row],[112 (02JUL1985 21:00:00)-Water Temperature (C)]]*OO[[#This Row],[54]]</f>
        <v>3.2315137253349994E-6</v>
      </c>
      <c r="BE195" s="10">
        <f>3/24000000*OO[[#This Row],[113 (03JUL1985 00:00:00)-Water Temperature (C)]]*OO[[#This Row],[55]]</f>
        <v>2.6963347066239997E-6</v>
      </c>
      <c r="BF195" s="10">
        <f>3/24000000*OO[[#This Row],[114 (03JUL1985 03:00:00)-Water Temperature (C)]]*OO[[#This Row],[56]]</f>
        <v>2.2365559176756248E-6</v>
      </c>
      <c r="BG195" s="10">
        <f>3/24000000*OO[[#This Row],[115 (03JUL1985 06:00:00)-Water Temperature (C)]]*OO[[#This Row],[57]]</f>
        <v>1.8822160295535E-6</v>
      </c>
      <c r="BH195" s="10">
        <f>3/24000000*OO[[#This Row],[116 (03JUL1985 09:00:00)-Water Temperature (C)]]*OO[[#This Row],[58]]</f>
        <v>1.6680647743445002E-6</v>
      </c>
      <c r="BI195" s="10">
        <f>3/24000000*OO[[#This Row],[117 (03JUL1985 12:00:00)-Water Temperature (C)]]*OO[[#This Row],[59]]</f>
        <v>1.48581306526775E-6</v>
      </c>
      <c r="BJ195" s="10">
        <f>3/24000000*OO[[#This Row],[118 (03JUL1985 15:00:00)-Water Temperature (C)]]*OO[[#This Row],[60]]</f>
        <v>1.3568984662736251E-6</v>
      </c>
      <c r="BK195" s="10">
        <f>3/24000000*OO[[#This Row],[119 (03JUL1985 18:00:00)-Water Temperature (C)]]*OO[[#This Row],[61]]</f>
        <v>1.2169051248172501E-6</v>
      </c>
      <c r="BL195" s="10">
        <f>3/24000000*OO[[#This Row],[120 (03JUL1985 21:00:00)-Water Temperature (C)]]*OO[[#This Row],[62]]</f>
        <v>1.0420824680915002E-6</v>
      </c>
      <c r="BM195" s="10">
        <f>3/24000000*OO[[#This Row],[121 (04JUL1985 00:00:00)-Water Temperature (C)]]*OO[[#This Row],[63]]</f>
        <v>8.6419113857212497E-7</v>
      </c>
      <c r="BN195" s="10">
        <f>3/24000000*OO[[#This Row],[122 (04JUL1985 03:00:00)-Water Temperature (C)]]*OO[[#This Row],[64]]</f>
        <v>7.1511221687724999E-7</v>
      </c>
      <c r="BO195" s="10">
        <f>3/24000000*OO[[#This Row],[123 (04JUL1985 06:00:00)-Water Temperature (C)]]*OO[[#This Row],[65]]</f>
        <v>6.0851426122250003E-7</v>
      </c>
      <c r="BP195" s="10">
        <f>3/24000000*OO[[#This Row],[124 (04JUL1985 09:00:00)-Water Temperature (C)]]*OO[[#This Row],[66]]</f>
        <v>5.5584836658374995E-7</v>
      </c>
      <c r="BQ195" s="10">
        <f>3/24000000*OO[[#This Row],[125 (04JUL1985 12:00:00)-Water Temperature (C)]]*OO[[#This Row],[67]]</f>
        <v>5.3215377424437492E-7</v>
      </c>
      <c r="BR195" s="10">
        <f>3/24000000*OO[[#This Row],[126 (04JUL1985 15:00:00)-Water Temperature (C)]]*OO[[#This Row],[68]]</f>
        <v>5.2163749287999996E-7</v>
      </c>
      <c r="BS195" s="10">
        <f>3/24000000*OO[[#This Row],[127 (04JUL1985 18:00:00)-Water Temperature (C)]]*OO[[#This Row],[69]]</f>
        <v>5.0984887239862494E-7</v>
      </c>
      <c r="BT195" s="10">
        <f>3/24000000*OO[[#This Row],[128 (04JUL1985 21:00:00)-Water Temperature (C)]]*OO[[#This Row],[70]]</f>
        <v>4.8055010833799999E-7</v>
      </c>
      <c r="BU195" s="10">
        <f>3/24000000*OO[[#This Row],[129 (05JUL1985 00:00:00)-Water Temperature (C)]]*OO[[#This Row],[71]]</f>
        <v>4.3609124887999996E-7</v>
      </c>
      <c r="BV195" s="10">
        <f>3/24000000*OO[[#This Row],[130 (05JUL1985 03:00:00)-Water Temperature (C)]]*OO[[#This Row],[72]]</f>
        <v>3.9057757954999999E-7</v>
      </c>
      <c r="BW195" s="10">
        <f>3/24000000*OO[[#This Row],[131 (05JUL1985 06:00:00)-Water Temperature (C)]]*OO[[#This Row],[73]]</f>
        <v>3.5018915017837506E-7</v>
      </c>
      <c r="BX195" s="10">
        <f>3/24000000*OO[[#This Row],[132 (05JUL1985 09:00:00)-Water Temperature (C)]]*OO[[#This Row],[74]]</f>
        <v>3.2565867010724995E-7</v>
      </c>
      <c r="BY195" s="10">
        <f>3/24000000*OO[[#This Row],[133 (05JUL1985 12:00:00)-Water Temperature (C)]]*OO[[#This Row],[75]]</f>
        <v>3.1170757834387497E-7</v>
      </c>
      <c r="BZ195" s="10">
        <f>3/24000000*OO[[#This Row],[134 (05JUL1985 15:00:00)-Water Temperature (C)]]*OO[[#This Row],[76]]</f>
        <v>3.0239736640199997E-7</v>
      </c>
      <c r="CA195" s="10">
        <f>3/24000000*OO[[#This Row],[135 (05JUL1985 18:00:00)-Water Temperature (C)]]*OO[[#This Row],[77]]</f>
        <v>2.9336934406799995E-7</v>
      </c>
      <c r="CB195" s="10">
        <f>3/24000000*OO[[#This Row],[136 (05JUL1985 21:00:00)-Water Temperature (C)]]*OO[[#This Row],[78]]</f>
        <v>2.7877707347499997E-7</v>
      </c>
      <c r="CC195" s="10">
        <f>3/24000000*OO[[#This Row],[137 (06JUL1985 00:00:00)-Water Temperature (C)]]*OO[[#This Row],[79]]</f>
        <v>2.6027436642347502E-7</v>
      </c>
      <c r="CD195" s="10">
        <f>3/24000000*OO[[#This Row],[138 (06JUL1985 03:00:00)-Water Temperature (C)]]*OO[[#This Row],[80]]</f>
        <v>2.42299523668725E-7</v>
      </c>
      <c r="CE195" s="10">
        <f>3/24000000*OO[[#This Row],[139 (06JUL1985 06:00:00)-Water Temperature (C)]]*OO[[#This Row],[81]]</f>
        <v>2.2905970296E-7</v>
      </c>
      <c r="CF195" s="10">
        <f>3/24000000*OO[[#This Row],[140 (06JUL1985 09:00:00)-Water Temperature (C)]]*OO[[#This Row],[82]]</f>
        <v>2.2729670167749997E-7</v>
      </c>
      <c r="CG195" s="10">
        <f>3/24000000*OO[[#This Row],[141 (06JUL1985 12:00:00)-Water Temperature (C)]]*OO[[#This Row],[83]]</f>
        <v>2.3232323786892496E-7</v>
      </c>
      <c r="CH195" s="10">
        <f>3/24000000*OO[[#This Row],[142 (06JUL1985 15:00:00)-Water Temperature (C)]]*OO[[#This Row],[84]]</f>
        <v>2.4169193955952501E-7</v>
      </c>
      <c r="CI195" s="10">
        <f>3/24000000*OO[[#This Row],[143 (06JUL1985 18:00:00)-Water Temperature (C)]]*OO[[#This Row],[85]]</f>
        <v>2.5007391848435E-7</v>
      </c>
      <c r="CJ195" s="10">
        <f>3/24000000*OO[[#This Row],[144 (06JUL1985 21:00:00)-Water Temperature (C)]]*OO[[#This Row],[86]]</f>
        <v>2.516188117398125E-7</v>
      </c>
      <c r="CK195" s="10">
        <f>3/24000000*OO[[#This Row],[145 (07JUL1985 00:00:00)-Water Temperature (C)]]*OO[[#This Row],[87]]</f>
        <v>2.4241941765856248E-7</v>
      </c>
      <c r="CL195" s="10">
        <f>3/24000000*OO[[#This Row],[146 (07JUL1985 03:00:00)-Water Temperature (C)]]*OO[[#This Row],[88]]</f>
        <v>2.2822688911635002E-7</v>
      </c>
      <c r="CM195" s="10">
        <f>3/24000000*OO[[#This Row],[147 (07JUL1985 06:00:00)-Water Temperature (C)]]*OO[[#This Row],[89]]</f>
        <v>2.127725312364E-7</v>
      </c>
      <c r="CN195" s="10">
        <f>3/24000000*OO[[#This Row],[148 (07JUL1985 09:00:00)-Water Temperature (C)]]*OO[[#This Row],[90]]</f>
        <v>2.0171564665712497E-7</v>
      </c>
      <c r="CO195" s="10">
        <f>3/24000000*OO[[#This Row],[149 (07JUL1985 12:00:00)-Water Temperature (C)]]*OO[[#This Row],[91]]</f>
        <v>1.961801247933125E-7</v>
      </c>
      <c r="CP195" s="10">
        <f>3/24000000*OO[[#This Row],[150 (07JUL1985 15:00:00)-Water Temperature (C)]]*OO[[#This Row],[92]]</f>
        <v>1.961801247933125E-7</v>
      </c>
      <c r="CQ195" s="10">
        <f>3/24000000*OO[[#This Row],[151 (07JUL1985 18:00:00)-Water Temperature (C)]]*OO[[#This Row],[93]]</f>
        <v>1.961801247933125E-7</v>
      </c>
      <c r="CR195" s="10">
        <f>3/24000000*OO[[#This Row],[152 (07JUL1985 21:00:00)-Water Temperature (C)]]*OO[[#This Row],[94]]</f>
        <v>1.961801247933125E-7</v>
      </c>
      <c r="CS195" s="10">
        <f>3/24000000*OO[[#This Row],[153 (08JUL1985 00:00:00)-Water Temperature (C)]]*OO[[#This Row],[95]]</f>
        <v>1.961801247933125E-7</v>
      </c>
      <c r="CT195" s="10">
        <f>3/24000000*OO[[#This Row],[154 (08JUL1985 03:00:00)-Water Temperature (C)]]*OO[[#This Row],[96]]</f>
        <v>1.961801247933125E-7</v>
      </c>
      <c r="CU195" s="10">
        <f>3/24000000*OO[[#This Row],[155 (08JUL1985 06:00:00)-Water Temperature (C)]]*OO[[#This Row],[97]]</f>
        <v>1.961801247933125E-7</v>
      </c>
      <c r="CV195" s="10">
        <f>3/24000000*OO[[#This Row],[156 (08JUL1985 09:00:00)-Water Temperature (C)]]*OO[[#This Row],[98]]</f>
        <v>1.961801247933125E-7</v>
      </c>
      <c r="CW195" s="10">
        <f>3/24000000*OO[[#This Row],[157 (08JUL1985 12:00:00)-Water Temperature (C)]]*OO[[#This Row],[99]]</f>
        <v>1.961801247933125E-7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5.7279456807979662E-33</v>
      </c>
      <c r="K196" s="10">
        <f>3/24*OO[[#This Row],[67 (27JUN1985 06:00:00)-Water Temperature (C)]]*OO[[#This Row],[9]]/SUM(OO[9])</f>
        <v>1.9384045072670084E-21</v>
      </c>
      <c r="L196" s="10">
        <f>3/24*OO[[#This Row],[68 (27JUN1985 09:00:00)-Water Temperature (C)]]*OO[[#This Row],[10]]/SUM(OO[10])</f>
        <v>4.0033535838699763E-11</v>
      </c>
      <c r="M196" s="10">
        <f>3/24*OO[[#This Row],[69 (27JUN1985 12:00:00)-Water Temperature (C)]]*OO[[#This Row],[11]]/SUM(OO[11])</f>
        <v>3.880526367945643E-7</v>
      </c>
      <c r="N196" s="10">
        <f>3/24*OO[[#This Row],[70 (27JUN1985 15:00:00)-Water Temperature (C)]]*OO[[#This Row],[12]]/SUM(OO[12])</f>
        <v>9.6938073345569011E-5</v>
      </c>
      <c r="O196" s="10">
        <f>3/24*OO[[#This Row],[71 (27JUN1985 18:00:00)-Water Temperature (C)]]*OO[[#This Row],[13]]/SUM(OO[13])</f>
        <v>3.3039347775381304E-3</v>
      </c>
      <c r="P196" s="10">
        <f>3/24*OO[[#This Row],[72 (27JUN1985 21:00:00)-Water Temperature (C)]]*OO[[#This Row],[14]]/SUM(OO[14])</f>
        <v>2.6789941324982833E-2</v>
      </c>
      <c r="Q196" s="10">
        <f>3/24*OO[[#This Row],[73 (28JUN1985 00:00:00)-Water Temperature (C)]]*OO[[#This Row],[15]]/SUM(OO[15])</f>
        <v>7.2395198430112995E-2</v>
      </c>
      <c r="R196" s="10">
        <f>3/24*OO[[#This Row],[74 (28JUN1985 03:00:00)-Water Temperature (C)]]*OO[[#This Row],[16]]/SUM(OO[16])</f>
        <v>8.3233465039541946E-2</v>
      </c>
      <c r="S196" s="10">
        <f>3/24*OO[[#This Row],[75 (28JUN1985 06:00:00)-Water Temperature (C)]]*OO[[#This Row],[17]]/SUM(OO[17])</f>
        <v>4.789741014631E-2</v>
      </c>
      <c r="T196" s="10">
        <f>3/24*OO[[#This Row],[76 (28JUN1985 09:00:00)-Water Temperature (C)]]*OO[[#This Row],[18]]/SUM(OO[18])</f>
        <v>1.5665519567974961E-2</v>
      </c>
      <c r="U196" s="10">
        <f>3/24*OO[[#This Row],[77 (28JUN1985 12:00:00)-Water Temperature (C)]]*OO[[#This Row],[19]]/SUM(OO[19])</f>
        <v>3.3072846737076372E-3</v>
      </c>
      <c r="V196" s="10">
        <f>3/24000000*OO[[#This Row],[78 (28JUN1985 15:00:00)-Water Temperature (C)]]*OO[[#This Row],[20]]</f>
        <v>5.2309383018500004E-4</v>
      </c>
      <c r="W196" s="10">
        <f>3/24000000*OO[[#This Row],[79 (28JUN1985 18:00:00)-Water Temperature (C)]]*OO[[#This Row],[21]]</f>
        <v>1.068706364630375E-4</v>
      </c>
      <c r="X196" s="10">
        <f>3/24000000*OO[[#This Row],[80 (28JUN1985 21:00:00)-Water Temperature (C)]]*OO[[#This Row],[22]]</f>
        <v>5.6212954432799995E-5</v>
      </c>
      <c r="Y196" s="10">
        <f>3/24000000*OO[[#This Row],[81 (29JUN1985 00:00:00)-Water Temperature (C)]]*OO[[#This Row],[23]]</f>
        <v>4.7512366249150001E-5</v>
      </c>
      <c r="Z196" s="10">
        <f>3/24000000*OO[[#This Row],[82 (29JUN1985 03:00:00)-Water Temperature (C)]]*OO[[#This Row],[24]]</f>
        <v>4.4755522361999997E-5</v>
      </c>
      <c r="AA196" s="10">
        <f>3/24000000*OO[[#This Row],[83 (29JUN1985 06:00:00)-Water Temperature (C)]]*OO[[#This Row],[25]]</f>
        <v>4.4433080956499994E-5</v>
      </c>
      <c r="AB196" s="10">
        <f>3/24000000*OO[[#This Row],[84 (29JUN1985 09:00:00)-Water Temperature (C)]]*OO[[#This Row],[26]]</f>
        <v>4.4398825550537488E-5</v>
      </c>
      <c r="AC196" s="10">
        <f>3/24000000*OO[[#This Row],[85 (29JUN1985 12:00:00)-Water Temperature (C)]]*OO[[#This Row],[27]]</f>
        <v>4.3372781913500003E-5</v>
      </c>
      <c r="AD196" s="10">
        <f>3/24000000*OO[[#This Row],[86 (29JUN1985 15:00:00)-Water Temperature (C)]]*OO[[#This Row],[28]]</f>
        <v>4.0596652900925004E-5</v>
      </c>
      <c r="AE196" s="10">
        <f>3/24000000*OO[[#This Row],[88 (29JUN1985 21:00:00)-Water Temperature (C)]]*OO[[#This Row],[30]]</f>
        <v>3.2870614821712498E-5</v>
      </c>
      <c r="AF196" s="10">
        <f>3/24000000*OO[[#This Row],[88 (29JUN1985 21:00:00)-Water Temperature (C)]]*OO[[#This Row],[30]]</f>
        <v>3.2870614821712498E-5</v>
      </c>
      <c r="AG196" s="10">
        <f>3/24000000*OO[[#This Row],[89 (30JUN1985 00:00:00)-Water Temperature (C)]]*OO[[#This Row],[31]]</f>
        <v>2.8564297588412496E-5</v>
      </c>
      <c r="AH196" s="10">
        <f>3/24000000*OO[[#This Row],[90 (30JUN1985 03:00:00)-Water Temperature (C)]]*OO[[#This Row],[32]]</f>
        <v>2.4957024971174998E-5</v>
      </c>
      <c r="AI196" s="10">
        <f>3/24000000*OO[[#This Row],[91 (30JUN1985 06:00:00)-Water Temperature (C)]]*OO[[#This Row],[33]]</f>
        <v>2.20763856456875E-5</v>
      </c>
      <c r="AJ196" s="10">
        <f>3/24000000*OO[[#This Row],[92 (30JUN1985 09:00:00)-Water Temperature (C)]]*OO[[#This Row],[34]]</f>
        <v>2.0221574092349998E-5</v>
      </c>
      <c r="AK196" s="10">
        <f>3/24000000*OO[[#This Row],[93 (30JUN1985 12:00:00)-Water Temperature (C)]]*OO[[#This Row],[35]]</f>
        <v>1.875065178553125E-5</v>
      </c>
      <c r="AL196" s="10">
        <f>3/24000000*OO[[#This Row],[94 (30JUN1985 15:00:00)-Water Temperature (C)]]*OO[[#This Row],[36]]</f>
        <v>1.7329439303104998E-5</v>
      </c>
      <c r="AM196" s="10">
        <f>3/24000000*OO[[#This Row],[95 (30JUN1985 18:00:00)-Water Temperature (C)]]*OO[[#This Row],[37]]</f>
        <v>1.5971714775596248E-5</v>
      </c>
      <c r="AN196" s="10">
        <f>3/24000000*OO[[#This Row],[96 (30JUN1985 21:00:00)-Water Temperature (C)]]*OO[[#This Row],[38]]</f>
        <v>1.43449874771E-5</v>
      </c>
      <c r="AO196" s="10">
        <f>3/24000000*OO[[#This Row],[97 (01JUL1985 00:00:00)-Water Temperature (C)]]*OO[[#This Row],[39]]</f>
        <v>1.2511244804537501E-5</v>
      </c>
      <c r="AP196" s="10">
        <f>3/24000000*OO[[#This Row],[98 (01JUL1985 03:00:00)-Water Temperature (C)]]*OO[[#This Row],[40]]</f>
        <v>1.0875500197091249E-5</v>
      </c>
      <c r="AQ196" s="10">
        <f>3/24000000*OO[[#This Row],[99 (01JUL1985 06:00:00)-Water Temperature (C)]]*OO[[#This Row],[41]]</f>
        <v>9.5974962067299984E-6</v>
      </c>
      <c r="AR196" s="10">
        <f>3/24000000*OO[[#This Row],[100 (01JUL1985 09:00:00)-Water Temperature (C)]]*OO[[#This Row],[42]]</f>
        <v>8.8703844405250005E-6</v>
      </c>
      <c r="AS196" s="10">
        <f>3/24000000*OO[[#This Row],[101 (01JUL1985 12:00:00)-Water Temperature (C)]]*OO[[#This Row],[43]]</f>
        <v>8.3814733508900006E-6</v>
      </c>
      <c r="AT196" s="10">
        <f>3/24000000*OO[[#This Row],[102 (01JUL1985 15:00:00)-Water Temperature (C)]]*OO[[#This Row],[44]]</f>
        <v>8.0031165922800008E-6</v>
      </c>
      <c r="AU196" s="10">
        <f>3/24000000*OO[[#This Row],[103 (01JUL1985 18:00:00)-Water Temperature (C)]]*OO[[#This Row],[45]]</f>
        <v>7.5529735411799996E-6</v>
      </c>
      <c r="AV196" s="10">
        <f>3/24000000*OO[[#This Row],[104 (01JUL1985 21:00:00)-Water Temperature (C)]]*OO[[#This Row],[46]]</f>
        <v>6.8376735961574991E-6</v>
      </c>
      <c r="AW196" s="10">
        <f>3/24000000*OO[[#This Row],[105 (02JUL1985 00:00:00)-Water Temperature (C)]]*OO[[#This Row],[47]]</f>
        <v>5.9993595180900002E-6</v>
      </c>
      <c r="AX196" s="10">
        <f>3/24000000*OO[[#This Row],[106 (02JUL1985 03:00:00)-Water Temperature (C)]]*OO[[#This Row],[48]]</f>
        <v>5.2117878340687489E-6</v>
      </c>
      <c r="AY196" s="10">
        <f>3/24000000*OO[[#This Row],[107 (02JUL1985 06:00:00)-Water Temperature (C)]]*OO[[#This Row],[49]]</f>
        <v>4.5534560623299996E-6</v>
      </c>
      <c r="AZ196" s="10">
        <f>3/24000000*OO[[#This Row],[108 (02JUL1985 09:00:00)-Water Temperature (C)]]*OO[[#This Row],[50]]</f>
        <v>4.1538974896087506E-6</v>
      </c>
      <c r="BA196" s="10">
        <f>3/24000000*OO[[#This Row],[109 (02JUL1985 12:00:00)-Water Temperature (C)]]*OO[[#This Row],[51]]</f>
        <v>3.86762600565625E-6</v>
      </c>
      <c r="BB196" s="10">
        <f>3/24000000*OO[[#This Row],[110 (02JUL1985 15:00:00)-Water Temperature (C)]]*OO[[#This Row],[52]]</f>
        <v>3.5961505933312494E-6</v>
      </c>
      <c r="BC196" s="10">
        <f>3/24000000*OO[[#This Row],[111 (02JUL1985 18:00:00)-Water Temperature (C)]]*OO[[#This Row],[53]]</f>
        <v>3.2666006537999997E-6</v>
      </c>
      <c r="BD196" s="10">
        <f>3/24000000*OO[[#This Row],[112 (02JUL1985 21:00:00)-Water Temperature (C)]]*OO[[#This Row],[54]]</f>
        <v>2.8269680173515002E-6</v>
      </c>
      <c r="BE196" s="10">
        <f>3/24000000*OO[[#This Row],[113 (03JUL1985 00:00:00)-Water Temperature (C)]]*OO[[#This Row],[55]]</f>
        <v>2.3588842872312496E-6</v>
      </c>
      <c r="BF196" s="10">
        <f>3/24000000*OO[[#This Row],[114 (03JUL1985 03:00:00)-Water Temperature (C)]]*OO[[#This Row],[56]]</f>
        <v>1.9545404353009998E-6</v>
      </c>
      <c r="BG196" s="10">
        <f>3/24000000*OO[[#This Row],[115 (03JUL1985 06:00:00)-Water Temperature (C)]]*OO[[#This Row],[57]]</f>
        <v>1.6417576561693749E-6</v>
      </c>
      <c r="BH196" s="10">
        <f>3/24000000*OO[[#This Row],[116 (03JUL1985 09:00:00)-Water Temperature (C)]]*OO[[#This Row],[58]]</f>
        <v>1.4498924543099999E-6</v>
      </c>
      <c r="BI196" s="10">
        <f>3/24000000*OO[[#This Row],[117 (03JUL1985 12:00:00)-Water Temperature (C)]]*OO[[#This Row],[59]]</f>
        <v>1.28847744111125E-6</v>
      </c>
      <c r="BJ196" s="10">
        <f>3/24000000*OO[[#This Row],[118 (03JUL1985 15:00:00)-Water Temperature (C)]]*OO[[#This Row],[60]]</f>
        <v>1.1769338369354999E-6</v>
      </c>
      <c r="BK196" s="10">
        <f>3/24000000*OO[[#This Row],[119 (03JUL1985 18:00:00)-Water Temperature (C)]]*OO[[#This Row],[61]]</f>
        <v>1.0567056015078751E-6</v>
      </c>
      <c r="BL196" s="10">
        <f>3/24000000*OO[[#This Row],[120 (03JUL1985 21:00:00)-Water Temperature (C)]]*OO[[#This Row],[62]]</f>
        <v>9.0635959088499989E-7</v>
      </c>
      <c r="BM196" s="10">
        <f>3/24000000*OO[[#This Row],[121 (04JUL1985 00:00:00)-Water Temperature (C)]]*OO[[#This Row],[63]]</f>
        <v>7.5192483284799997E-7</v>
      </c>
      <c r="BN196" s="10">
        <f>3/24000000*OO[[#This Row],[122 (04JUL1985 03:00:00)-Water Temperature (C)]]*OO[[#This Row],[64]]</f>
        <v>6.2148591569137502E-7</v>
      </c>
      <c r="BO196" s="10">
        <f>3/24000000*OO[[#This Row],[123 (04JUL1985 06:00:00)-Water Temperature (C)]]*OO[[#This Row],[65]]</f>
        <v>5.2784256925399987E-7</v>
      </c>
      <c r="BP196" s="10">
        <f>3/24000000*OO[[#This Row],[124 (04JUL1985 09:00:00)-Water Temperature (C)]]*OO[[#This Row],[66]]</f>
        <v>4.8068773297450005E-7</v>
      </c>
      <c r="BQ196" s="10">
        <f>3/24000000*OO[[#This Row],[125 (04JUL1985 12:00:00)-Water Temperature (C)]]*OO[[#This Row],[67]]</f>
        <v>4.5872484285475001E-7</v>
      </c>
      <c r="BR196" s="10">
        <f>3/24000000*OO[[#This Row],[126 (04JUL1985 15:00:00)-Water Temperature (C)]]*OO[[#This Row],[68]]</f>
        <v>4.4896220978024994E-7</v>
      </c>
      <c r="BS196" s="10">
        <f>3/24000000*OO[[#This Row],[127 (04JUL1985 18:00:00)-Water Temperature (C)]]*OO[[#This Row],[69]]</f>
        <v>4.3874596960662501E-7</v>
      </c>
      <c r="BT196" s="10">
        <f>3/24000000*OO[[#This Row],[128 (04JUL1985 21:00:00)-Water Temperature (C)]]*OO[[#This Row],[70]]</f>
        <v>4.1381197024200004E-7</v>
      </c>
      <c r="BU196" s="10">
        <f>3/24000000*OO[[#This Row],[129 (05JUL1985 00:00:00)-Water Temperature (C)]]*OO[[#This Row],[71]]</f>
        <v>3.7608571366787493E-7</v>
      </c>
      <c r="BV196" s="10">
        <f>3/24000000*OO[[#This Row],[130 (05JUL1985 03:00:00)-Water Temperature (C)]]*OO[[#This Row],[72]]</f>
        <v>3.3722378280562495E-7</v>
      </c>
      <c r="BW196" s="10">
        <f>3/24000000*OO[[#This Row],[131 (05JUL1985 06:00:00)-Water Temperature (C)]]*OO[[#This Row],[73]]</f>
        <v>3.0243027894749999E-7</v>
      </c>
      <c r="BX196" s="10">
        <f>3/24000000*OO[[#This Row],[132 (05JUL1985 09:00:00)-Water Temperature (C)]]*OO[[#This Row],[74]]</f>
        <v>2.8100913734299995E-7</v>
      </c>
      <c r="BY196" s="10">
        <f>3/24000000*OO[[#This Row],[133 (05JUL1985 12:00:00)-Water Temperature (C)]]*OO[[#This Row],[75]]</f>
        <v>2.6829519389300002E-7</v>
      </c>
      <c r="BZ196" s="10">
        <f>3/24000000*OO[[#This Row],[134 (05JUL1985 15:00:00)-Water Temperature (C)]]*OO[[#This Row],[76]]</f>
        <v>2.6012985676548749E-7</v>
      </c>
      <c r="CA196" s="10">
        <f>3/24000000*OO[[#This Row],[135 (05JUL1985 18:00:00)-Water Temperature (C)]]*OO[[#This Row],[77]]</f>
        <v>2.52332517957025E-7</v>
      </c>
      <c r="CB196" s="10">
        <f>3/24000000*OO[[#This Row],[136 (05JUL1985 21:00:00)-Water Temperature (C)]]*OO[[#This Row],[78]]</f>
        <v>2.4009054134449998E-7</v>
      </c>
      <c r="CC196" s="10">
        <f>3/24000000*OO[[#This Row],[137 (06JUL1985 00:00:00)-Water Temperature (C)]]*OO[[#This Row],[79]]</f>
        <v>2.24348564426625E-7</v>
      </c>
      <c r="CD196" s="10">
        <f>3/24000000*OO[[#This Row],[138 (06JUL1985 03:00:00)-Water Temperature (C)]]*OO[[#This Row],[80]]</f>
        <v>2.0882328062293746E-7</v>
      </c>
      <c r="CE196" s="10">
        <f>3/24000000*OO[[#This Row],[139 (06JUL1985 06:00:00)-Water Temperature (C)]]*OO[[#This Row],[81]]</f>
        <v>1.97304609490475E-7</v>
      </c>
      <c r="CF196" s="10">
        <f>3/24000000*OO[[#This Row],[140 (06JUL1985 09:00:00)-Water Temperature (C)]]*OO[[#This Row],[82]]</f>
        <v>1.9553130410838752E-7</v>
      </c>
      <c r="CG196" s="10">
        <f>3/24000000*OO[[#This Row],[141 (06JUL1985 12:00:00)-Water Temperature (C)]]*OO[[#This Row],[83]]</f>
        <v>1.99556384174225E-7</v>
      </c>
      <c r="CH196" s="10">
        <f>3/24000000*OO[[#This Row],[142 (06JUL1985 15:00:00)-Water Temperature (C)]]*OO[[#This Row],[84]]</f>
        <v>2.0733732671373751E-7</v>
      </c>
      <c r="CI196" s="10">
        <f>3/24000000*OO[[#This Row],[143 (06JUL1985 18:00:00)-Water Temperature (C)]]*OO[[#This Row],[85]]</f>
        <v>2.1448587136129996E-7</v>
      </c>
      <c r="CJ196" s="10">
        <f>3/24000000*OO[[#This Row],[144 (06JUL1985 21:00:00)-Water Temperature (C)]]*OO[[#This Row],[86]]</f>
        <v>2.159627213835E-7</v>
      </c>
      <c r="CK196" s="10">
        <f>3/24000000*OO[[#This Row],[145 (07JUL1985 00:00:00)-Water Temperature (C)]]*OO[[#This Row],[87]]</f>
        <v>2.0844608680857498E-7</v>
      </c>
      <c r="CL196" s="10">
        <f>3/24000000*OO[[#This Row],[146 (07JUL1985 03:00:00)-Water Temperature (C)]]*OO[[#This Row],[88]]</f>
        <v>1.9659901502079998E-7</v>
      </c>
      <c r="CM196" s="10">
        <f>3/24000000*OO[[#This Row],[147 (07JUL1985 06:00:00)-Water Temperature (C)]]*OO[[#This Row],[89]]</f>
        <v>1.8348230298681251E-7</v>
      </c>
      <c r="CN196" s="10">
        <f>3/24000000*OO[[#This Row],[148 (07JUL1985 09:00:00)-Water Temperature (C)]]*OO[[#This Row],[90]]</f>
        <v>1.7398408131379999E-7</v>
      </c>
      <c r="CO196" s="10">
        <f>3/24000000*OO[[#This Row],[149 (07JUL1985 12:00:00)-Water Temperature (C)]]*OO[[#This Row],[91]]</f>
        <v>1.6901848336388746E-7</v>
      </c>
      <c r="CP196" s="10">
        <f>3/24000000*OO[[#This Row],[150 (07JUL1985 15:00:00)-Water Temperature (C)]]*OO[[#This Row],[92]]</f>
        <v>1.6901848336388746E-7</v>
      </c>
      <c r="CQ196" s="10">
        <f>3/24000000*OO[[#This Row],[151 (07JUL1985 18:00:00)-Water Temperature (C)]]*OO[[#This Row],[93]]</f>
        <v>1.6901848336388746E-7</v>
      </c>
      <c r="CR196" s="10">
        <f>3/24000000*OO[[#This Row],[152 (07JUL1985 21:00:00)-Water Temperature (C)]]*OO[[#This Row],[94]]</f>
        <v>1.6901848336388746E-7</v>
      </c>
      <c r="CS196" s="10">
        <f>3/24000000*OO[[#This Row],[153 (08JUL1985 00:00:00)-Water Temperature (C)]]*OO[[#This Row],[95]]</f>
        <v>1.6901848336388746E-7</v>
      </c>
      <c r="CT196" s="10">
        <f>3/24000000*OO[[#This Row],[154 (08JUL1985 03:00:00)-Water Temperature (C)]]*OO[[#This Row],[96]]</f>
        <v>1.6901848336388746E-7</v>
      </c>
      <c r="CU196" s="10">
        <f>3/24000000*OO[[#This Row],[155 (08JUL1985 06:00:00)-Water Temperature (C)]]*OO[[#This Row],[97]]</f>
        <v>1.6901848336388746E-7</v>
      </c>
      <c r="CV196" s="10">
        <f>3/24000000*OO[[#This Row],[156 (08JUL1985 09:00:00)-Water Temperature (C)]]*OO[[#This Row],[98]]</f>
        <v>1.6901848336388746E-7</v>
      </c>
      <c r="CW196" s="10">
        <f>3/24000000*OO[[#This Row],[157 (08JUL1985 12:00:00)-Water Temperature (C)]]*OO[[#This Row],[99]]</f>
        <v>1.6901848336388746E-7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6.5514770628827464E-34</v>
      </c>
      <c r="K197" s="10">
        <f>3/24*OO[[#This Row],[67 (27JUN1985 06:00:00)-Water Temperature (C)]]*OO[[#This Row],[9]]/SUM(OO[9])</f>
        <v>2.322036291212847E-22</v>
      </c>
      <c r="L197" s="10">
        <f>3/24*OO[[#This Row],[68 (27JUN1985 09:00:00)-Water Temperature (C)]]*OO[[#This Row],[10]]/SUM(OO[10])</f>
        <v>1.2929625001575214E-11</v>
      </c>
      <c r="M197" s="10">
        <f>3/24*OO[[#This Row],[69 (27JUN1985 12:00:00)-Water Temperature (C)]]*OO[[#This Row],[11]]/SUM(OO[11])</f>
        <v>1.9397793576095369E-7</v>
      </c>
      <c r="N197" s="10">
        <f>3/24*OO[[#This Row],[70 (27JUN1985 15:00:00)-Water Temperature (C)]]*OO[[#This Row],[12]]/SUM(OO[12])</f>
        <v>5.7603761482349687E-5</v>
      </c>
      <c r="O197" s="10">
        <f>3/24*OO[[#This Row],[71 (27JUN1985 18:00:00)-Water Temperature (C)]]*OO[[#This Row],[13]]/SUM(OO[13])</f>
        <v>2.2186000907803895E-3</v>
      </c>
      <c r="P197" s="10">
        <f>3/24*OO[[#This Row],[72 (27JUN1985 21:00:00)-Water Temperature (C)]]*OO[[#This Row],[14]]/SUM(OO[14])</f>
        <v>1.9825523623418068E-2</v>
      </c>
      <c r="Q197" s="10">
        <f>3/24*OO[[#This Row],[73 (28JUN1985 00:00:00)-Water Temperature (C)]]*OO[[#This Row],[15]]/SUM(OO[15])</f>
        <v>5.8060654893780705E-2</v>
      </c>
      <c r="R197" s="10">
        <f>3/24*OO[[#This Row],[74 (28JUN1985 03:00:00)-Water Temperature (C)]]*OO[[#This Row],[16]]/SUM(OO[16])</f>
        <v>7.1417247185583996E-2</v>
      </c>
      <c r="S197" s="10">
        <f>3/24*OO[[#This Row],[75 (28JUN1985 06:00:00)-Water Temperature (C)]]*OO[[#This Row],[17]]/SUM(OO[17])</f>
        <v>4.3582327800279153E-2</v>
      </c>
      <c r="T197" s="10">
        <f>3/24*OO[[#This Row],[76 (28JUN1985 09:00:00)-Water Temperature (C)]]*OO[[#This Row],[18]]/SUM(OO[18])</f>
        <v>1.4982437126412633E-2</v>
      </c>
      <c r="U197" s="10">
        <f>3/24*OO[[#This Row],[77 (28JUN1985 12:00:00)-Water Temperature (C)]]*OO[[#This Row],[19]]/SUM(OO[19])</f>
        <v>3.2940102627231804E-3</v>
      </c>
      <c r="V197" s="10">
        <f>3/24000000*OO[[#This Row],[78 (28JUN1985 15:00:00)-Water Temperature (C)]]*OO[[#This Row],[20]]</f>
        <v>5.2984362448999997E-4</v>
      </c>
      <c r="W197" s="10">
        <f>3/24000000*OO[[#This Row],[79 (28JUN1985 18:00:00)-Water Temperature (C)]]*OO[[#This Row],[21]]</f>
        <v>1.0173748056965E-4</v>
      </c>
      <c r="X197" s="10">
        <f>3/24000000*OO[[#This Row],[80 (28JUN1985 21:00:00)-Water Temperature (C)]]*OO[[#This Row],[22]]</f>
        <v>4.9118420736899997E-5</v>
      </c>
      <c r="Y197" s="10">
        <f>3/24000000*OO[[#This Row],[81 (29JUN1985 00:00:00)-Water Temperature (C)]]*OO[[#This Row],[23]]</f>
        <v>4.0776874171875001E-5</v>
      </c>
      <c r="Z197" s="10">
        <f>3/24000000*OO[[#This Row],[82 (29JUN1985 03:00:00)-Water Temperature (C)]]*OO[[#This Row],[24]]</f>
        <v>3.8204157508587494E-5</v>
      </c>
      <c r="AA197" s="10">
        <f>3/24000000*OO[[#This Row],[83 (29JUN1985 06:00:00)-Water Temperature (C)]]*OO[[#This Row],[25]]</f>
        <v>3.7888150364399995E-5</v>
      </c>
      <c r="AB197" s="10">
        <f>3/24000000*OO[[#This Row],[84 (29JUN1985 09:00:00)-Water Temperature (C)]]*OO[[#This Row],[26]]</f>
        <v>3.8011593557999998E-5</v>
      </c>
      <c r="AC197" s="10">
        <f>3/24000000*OO[[#This Row],[85 (29JUN1985 12:00:00)-Water Temperature (C)]]*OO[[#This Row],[27]]</f>
        <v>3.7381783392399995E-5</v>
      </c>
      <c r="AD197" s="10">
        <f>3/24000000*OO[[#This Row],[86 (29JUN1985 15:00:00)-Water Temperature (C)]]*OO[[#This Row],[28]]</f>
        <v>3.5184674546699998E-5</v>
      </c>
      <c r="AE197" s="10">
        <f>3/24000000*OO[[#This Row],[88 (29JUN1985 21:00:00)-Water Temperature (C)]]*OO[[#This Row],[30]]</f>
        <v>2.8689077066674998E-5</v>
      </c>
      <c r="AF197" s="10">
        <f>3/24000000*OO[[#This Row],[88 (29JUN1985 21:00:00)-Water Temperature (C)]]*OO[[#This Row],[30]]</f>
        <v>2.8689077066674998E-5</v>
      </c>
      <c r="AG197" s="10">
        <f>3/24000000*OO[[#This Row],[89 (30JUN1985 00:00:00)-Water Temperature (C)]]*OO[[#This Row],[31]]</f>
        <v>2.4999327761449999E-5</v>
      </c>
      <c r="AH197" s="10">
        <f>3/24000000*OO[[#This Row],[90 (30JUN1985 03:00:00)-Water Temperature (C)]]*OO[[#This Row],[32]]</f>
        <v>2.1873347395775001E-5</v>
      </c>
      <c r="AI197" s="10">
        <f>3/24000000*OO[[#This Row],[91 (30JUN1985 06:00:00)-Water Temperature (C)]]*OO[[#This Row],[33]]</f>
        <v>1.9377475521119996E-5</v>
      </c>
      <c r="AJ197" s="10">
        <f>3/24000000*OO[[#This Row],[92 (30JUN1985 09:00:00)-Water Temperature (C)]]*OO[[#This Row],[34]]</f>
        <v>1.7786726166660002E-5</v>
      </c>
      <c r="AK197" s="10">
        <f>3/24000000*OO[[#This Row],[93 (30JUN1985 12:00:00)-Water Temperature (C)]]*OO[[#This Row],[35]]</f>
        <v>1.6516725478575E-5</v>
      </c>
      <c r="AL197" s="10">
        <f>3/24000000*OO[[#This Row],[94 (30JUN1985 15:00:00)-Water Temperature (C)]]*OO[[#This Row],[36]]</f>
        <v>1.5314956264770002E-5</v>
      </c>
      <c r="AM197" s="10">
        <f>3/24000000*OO[[#This Row],[95 (30JUN1985 18:00:00)-Water Temperature (C)]]*OO[[#This Row],[37]]</f>
        <v>1.4178375157586251E-5</v>
      </c>
      <c r="AN197" s="10">
        <f>3/24000000*OO[[#This Row],[96 (30JUN1985 21:00:00)-Water Temperature (C)]]*OO[[#This Row],[38]]</f>
        <v>1.2783757186249997E-5</v>
      </c>
      <c r="AO197" s="10">
        <f>3/24000000*OO[[#This Row],[97 (01JUL1985 00:00:00)-Water Temperature (C)]]*OO[[#This Row],[39]]</f>
        <v>1.1191988564415E-5</v>
      </c>
      <c r="AP197" s="10">
        <f>3/24000000*OO[[#This Row],[98 (01JUL1985 03:00:00)-Water Temperature (C)]]*OO[[#This Row],[40]]</f>
        <v>9.7587652019099979E-6</v>
      </c>
      <c r="AQ197" s="10">
        <f>3/24000000*OO[[#This Row],[99 (01JUL1985 06:00:00)-Water Temperature (C)]]*OO[[#This Row],[41]]</f>
        <v>8.6309985306999978E-6</v>
      </c>
      <c r="AR197" s="10">
        <f>3/24000000*OO[[#This Row],[100 (01JUL1985 09:00:00)-Water Temperature (C)]]*OO[[#This Row],[42]]</f>
        <v>7.9996967213399983E-6</v>
      </c>
      <c r="AS197" s="10">
        <f>3/24000000*OO[[#This Row],[101 (01JUL1985 12:00:00)-Water Temperature (C)]]*OO[[#This Row],[43]]</f>
        <v>7.5723475875637498E-6</v>
      </c>
      <c r="AT197" s="10">
        <f>3/24000000*OO[[#This Row],[102 (01JUL1985 15:00:00)-Water Temperature (C)]]*OO[[#This Row],[44]]</f>
        <v>7.2464590227549984E-6</v>
      </c>
      <c r="AU197" s="10">
        <f>3/24000000*OO[[#This Row],[103 (01JUL1985 18:00:00)-Water Temperature (C)]]*OO[[#This Row],[45]]</f>
        <v>6.8637296187999994E-6</v>
      </c>
      <c r="AV197" s="10">
        <f>3/24000000*OO[[#This Row],[104 (01JUL1985 21:00:00)-Water Temperature (C)]]*OO[[#This Row],[46]]</f>
        <v>6.2387593984899999E-6</v>
      </c>
      <c r="AW197" s="10">
        <f>3/24000000*OO[[#This Row],[105 (02JUL1985 00:00:00)-Water Temperature (C)]]*OO[[#This Row],[47]]</f>
        <v>5.4951316950824997E-6</v>
      </c>
      <c r="AX197" s="10">
        <f>3/24000000*OO[[#This Row],[106 (02JUL1985 03:00:00)-Water Temperature (C)]]*OO[[#This Row],[48]]</f>
        <v>4.7900772311475E-6</v>
      </c>
      <c r="AY197" s="10">
        <f>3/24000000*OO[[#This Row],[107 (02JUL1985 06:00:00)-Water Temperature (C)]]*OO[[#This Row],[49]]</f>
        <v>4.1955322815862497E-6</v>
      </c>
      <c r="AZ197" s="10">
        <f>3/24000000*OO[[#This Row],[108 (02JUL1985 09:00:00)-Water Temperature (C)]]*OO[[#This Row],[50]]</f>
        <v>3.8345886518749996E-6</v>
      </c>
      <c r="BA197" s="10">
        <f>3/24000000*OO[[#This Row],[109 (02JUL1985 12:00:00)-Water Temperature (C)]]*OO[[#This Row],[51]]</f>
        <v>3.5757146632387501E-6</v>
      </c>
      <c r="BB197" s="10">
        <f>3/24000000*OO[[#This Row],[110 (02JUL1985 15:00:00)-Water Temperature (C)]]*OO[[#This Row],[52]]</f>
        <v>3.3352646869625001E-6</v>
      </c>
      <c r="BC197" s="10">
        <f>3/24000000*OO[[#This Row],[111 (02JUL1985 18:00:00)-Water Temperature (C)]]*OO[[#This Row],[53]]</f>
        <v>3.0396950178199994E-6</v>
      </c>
      <c r="BD197" s="10">
        <f>3/24000000*OO[[#This Row],[112 (02JUL1985 21:00:00)-Water Temperature (C)]]*OO[[#This Row],[54]]</f>
        <v>2.6396579330572498E-6</v>
      </c>
      <c r="BE197" s="10">
        <f>3/24000000*OO[[#This Row],[113 (03JUL1985 00:00:00)-Water Temperature (C)]]*OO[[#This Row],[55]]</f>
        <v>2.2078593926025002E-6</v>
      </c>
      <c r="BF197" s="10">
        <f>3/24000000*OO[[#This Row],[114 (03JUL1985 03:00:00)-Water Temperature (C)]]*OO[[#This Row],[56]]</f>
        <v>1.8312170023124999E-6</v>
      </c>
      <c r="BG197" s="10">
        <f>3/24000000*OO[[#This Row],[115 (03JUL1985 06:00:00)-Water Temperature (C)]]*OO[[#This Row],[57]]</f>
        <v>1.5370701246239998E-6</v>
      </c>
      <c r="BH197" s="10">
        <f>3/24000000*OO[[#This Row],[116 (03JUL1985 09:00:00)-Water Temperature (C)]]*OO[[#This Row],[58]]</f>
        <v>1.354488919194125E-6</v>
      </c>
      <c r="BI197" s="10">
        <f>3/24000000*OO[[#This Row],[117 (03JUL1985 12:00:00)-Water Temperature (C)]]*OO[[#This Row],[59]]</f>
        <v>1.201611055059625E-6</v>
      </c>
      <c r="BJ197" s="10">
        <f>3/24000000*OO[[#This Row],[118 (03JUL1985 15:00:00)-Water Temperature (C)]]*OO[[#This Row],[60]]</f>
        <v>1.098371743044E-6</v>
      </c>
      <c r="BK197" s="10">
        <f>3/24000000*OO[[#This Row],[119 (03JUL1985 18:00:00)-Water Temperature (C)]]*OO[[#This Row],[61]]</f>
        <v>9.8813732310799997E-7</v>
      </c>
      <c r="BL197" s="10">
        <f>3/24000000*OO[[#This Row],[120 (03JUL1985 21:00:00)-Water Temperature (C)]]*OO[[#This Row],[62]]</f>
        <v>8.4997563407875007E-7</v>
      </c>
      <c r="BM197" s="10">
        <f>3/24000000*OO[[#This Row],[121 (04JUL1985 00:00:00)-Water Temperature (C)]]*OO[[#This Row],[63]]</f>
        <v>7.0595319480312502E-7</v>
      </c>
      <c r="BN197" s="10">
        <f>3/24000000*OO[[#This Row],[122 (04JUL1985 03:00:00)-Water Temperature (C)]]*OO[[#This Row],[64]]</f>
        <v>5.8303774128600001E-7</v>
      </c>
      <c r="BO197" s="10">
        <f>3/24000000*OO[[#This Row],[123 (04JUL1985 06:00:00)-Water Temperature (C)]]*OO[[#This Row],[65]]</f>
        <v>4.9407362645800003E-7</v>
      </c>
      <c r="BP197" s="10">
        <f>3/24000000*OO[[#This Row],[124 (04JUL1985 09:00:00)-Water Temperature (C)]]*OO[[#This Row],[66]]</f>
        <v>4.4841566134312497E-7</v>
      </c>
      <c r="BQ197" s="10">
        <f>3/24000000*OO[[#This Row],[125 (04JUL1985 12:00:00)-Water Temperature (C)]]*OO[[#This Row],[67]]</f>
        <v>4.2634492193812499E-7</v>
      </c>
      <c r="BR197" s="10">
        <f>3/24000000*OO[[#This Row],[126 (04JUL1985 15:00:00)-Water Temperature (C)]]*OO[[#This Row],[68]]</f>
        <v>4.1642938347400002E-7</v>
      </c>
      <c r="BS197" s="10">
        <f>3/24000000*OO[[#This Row],[127 (04JUL1985 18:00:00)-Water Temperature (C)]]*OO[[#This Row],[69]]</f>
        <v>4.0686667701750002E-7</v>
      </c>
      <c r="BT197" s="10">
        <f>3/24000000*OO[[#This Row],[128 (04JUL1985 21:00:00)-Water Temperature (C)]]*OO[[#This Row],[70]]</f>
        <v>3.8408941875199998E-7</v>
      </c>
      <c r="BU197" s="10">
        <f>3/24000000*OO[[#This Row],[129 (05JUL1985 00:00:00)-Water Temperature (C)]]*OO[[#This Row],[71]]</f>
        <v>3.4956479948999994E-7</v>
      </c>
      <c r="BV197" s="10">
        <f>3/24000000*OO[[#This Row],[130 (05JUL1985 03:00:00)-Water Temperature (C)]]*OO[[#This Row],[72]]</f>
        <v>3.1376085037187498E-7</v>
      </c>
      <c r="BW197" s="10">
        <f>3/24000000*OO[[#This Row],[131 (05JUL1985 06:00:00)-Water Temperature (C)]]*OO[[#This Row],[73]]</f>
        <v>2.8134301300137497E-7</v>
      </c>
      <c r="BX197" s="10">
        <f>3/24000000*OO[[#This Row],[132 (05JUL1985 09:00:00)-Water Temperature (C)]]*OO[[#This Row],[74]]</f>
        <v>2.6101908898064998E-7</v>
      </c>
      <c r="BY197" s="10">
        <f>3/24000000*OO[[#This Row],[133 (05JUL1985 12:00:00)-Water Temperature (C)]]*OO[[#This Row],[75]]</f>
        <v>2.4844629848479999E-7</v>
      </c>
      <c r="BZ197" s="10">
        <f>3/24000000*OO[[#This Row],[134 (05JUL1985 15:00:00)-Water Temperature (C)]]*OO[[#This Row],[76]]</f>
        <v>2.4045447935249997E-7</v>
      </c>
      <c r="CA197" s="10">
        <f>3/24000000*OO[[#This Row],[135 (05JUL1985 18:00:00)-Water Temperature (C)]]*OO[[#This Row],[77]]</f>
        <v>2.3318175754650001E-7</v>
      </c>
      <c r="CB197" s="10">
        <f>3/24000000*OO[[#This Row],[136 (05JUL1985 21:00:00)-Water Temperature (C)]]*OO[[#This Row],[78]]</f>
        <v>2.2213107481871248E-7</v>
      </c>
      <c r="CC197" s="10">
        <f>3/24000000*OO[[#This Row],[137 (06JUL1985 00:00:00)-Water Temperature (C)]]*OO[[#This Row],[79]]</f>
        <v>2.0774856606373746E-7</v>
      </c>
      <c r="CD197" s="10">
        <f>3/24000000*OO[[#This Row],[138 (06JUL1985 03:00:00)-Water Temperature (C)]]*OO[[#This Row],[80]]</f>
        <v>1.9332427533880001E-7</v>
      </c>
      <c r="CE197" s="10">
        <f>3/24000000*OO[[#This Row],[139 (06JUL1985 06:00:00)-Water Temperature (C)]]*OO[[#This Row],[81]]</f>
        <v>1.8247945004606249E-7</v>
      </c>
      <c r="CF197" s="10">
        <f>3/24000000*OO[[#This Row],[140 (06JUL1985 09:00:00)-Water Temperature (C)]]*OO[[#This Row],[82]]</f>
        <v>1.8054643994543751E-7</v>
      </c>
      <c r="CG197" s="10">
        <f>3/24000000*OO[[#This Row],[141 (06JUL1985 12:00:00)-Water Temperature (C)]]*OO[[#This Row],[83]]</f>
        <v>1.8393548960100001E-7</v>
      </c>
      <c r="CH197" s="10">
        <f>3/24000000*OO[[#This Row],[142 (06JUL1985 15:00:00)-Water Temperature (C)]]*OO[[#This Row],[84]]</f>
        <v>1.9084927946341249E-7</v>
      </c>
      <c r="CI197" s="10">
        <f>3/24000000*OO[[#This Row],[143 (06JUL1985 18:00:00)-Water Temperature (C)]]*OO[[#This Row],[85]]</f>
        <v>1.974123934038E-7</v>
      </c>
      <c r="CJ197" s="10">
        <f>3/24000000*OO[[#This Row],[144 (06JUL1985 21:00:00)-Water Temperature (C)]]*OO[[#This Row],[86]]</f>
        <v>1.9898199256234999E-7</v>
      </c>
      <c r="CK197" s="10">
        <f>3/24000000*OO[[#This Row],[145 (07JUL1985 00:00:00)-Water Temperature (C)]]*OO[[#This Row],[87]]</f>
        <v>1.9246054757699997E-7</v>
      </c>
      <c r="CL197" s="10">
        <f>3/24000000*OO[[#This Row],[146 (07JUL1985 03:00:00)-Water Temperature (C)]]*OO[[#This Row],[88]]</f>
        <v>1.8191986858499994E-7</v>
      </c>
      <c r="CM197" s="10">
        <f>3/24000000*OO[[#This Row],[147 (07JUL1985 06:00:00)-Water Temperature (C)]]*OO[[#This Row],[89]]</f>
        <v>1.6999047706502498E-7</v>
      </c>
      <c r="CN197" s="10">
        <f>3/24000000*OO[[#This Row],[148 (07JUL1985 09:00:00)-Water Temperature (C)]]*OO[[#This Row],[90]]</f>
        <v>1.6121476063119999E-7</v>
      </c>
      <c r="CO197" s="10">
        <f>3/24000000*OO[[#This Row],[149 (07JUL1985 12:00:00)-Water Temperature (C)]]*OO[[#This Row],[91]]</f>
        <v>1.5642660569032497E-7</v>
      </c>
      <c r="CP197" s="10">
        <f>3/24000000*OO[[#This Row],[150 (07JUL1985 15:00:00)-Water Temperature (C)]]*OO[[#This Row],[92]]</f>
        <v>1.5642660569032497E-7</v>
      </c>
      <c r="CQ197" s="10">
        <f>3/24000000*OO[[#This Row],[151 (07JUL1985 18:00:00)-Water Temperature (C)]]*OO[[#This Row],[93]]</f>
        <v>1.5642660569032497E-7</v>
      </c>
      <c r="CR197" s="10">
        <f>3/24000000*OO[[#This Row],[152 (07JUL1985 21:00:00)-Water Temperature (C)]]*OO[[#This Row],[94]]</f>
        <v>1.5642660569032497E-7</v>
      </c>
      <c r="CS197" s="10">
        <f>3/24000000*OO[[#This Row],[153 (08JUL1985 00:00:00)-Water Temperature (C)]]*OO[[#This Row],[95]]</f>
        <v>1.5642660569032497E-7</v>
      </c>
      <c r="CT197" s="10">
        <f>3/24000000*OO[[#This Row],[154 (08JUL1985 03:00:00)-Water Temperature (C)]]*OO[[#This Row],[96]]</f>
        <v>1.5642660569032497E-7</v>
      </c>
      <c r="CU197" s="10">
        <f>3/24000000*OO[[#This Row],[155 (08JUL1985 06:00:00)-Water Temperature (C)]]*OO[[#This Row],[97]]</f>
        <v>1.5642660569032497E-7</v>
      </c>
      <c r="CV197" s="10">
        <f>3/24000000*OO[[#This Row],[156 (08JUL1985 09:00:00)-Water Temperature (C)]]*OO[[#This Row],[98]]</f>
        <v>1.5642660569032497E-7</v>
      </c>
      <c r="CW197" s="10">
        <f>3/24000000*OO[[#This Row],[157 (08JUL1985 12:00:00)-Water Temperature (C)]]*OO[[#This Row],[99]]</f>
        <v>1.5642660569032497E-7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9.9846879329958972E-35</v>
      </c>
      <c r="K198" s="10">
        <f>3/24*OO[[#This Row],[67 (27JUN1985 06:00:00)-Water Temperature (C)]]*OO[[#This Row],[9]]/SUM(OO[9])</f>
        <v>3.7069187634276662E-23</v>
      </c>
      <c r="L198" s="10">
        <f>3/24*OO[[#This Row],[68 (27JUN1985 09:00:00)-Water Temperature (C)]]*OO[[#This Row],[10]]/SUM(OO[10])</f>
        <v>4.8432414641815196E-12</v>
      </c>
      <c r="M198" s="10">
        <f>3/24*OO[[#This Row],[69 (27JUN1985 12:00:00)-Water Temperature (C)]]*OO[[#This Row],[11]]/SUM(OO[11])</f>
        <v>1.1917248318027404E-7</v>
      </c>
      <c r="N198" s="10">
        <f>3/24*OO[[#This Row],[70 (27JUN1985 15:00:00)-Water Temperature (C)]]*OO[[#This Row],[12]]/SUM(OO[12])</f>
        <v>4.2237734753011867E-5</v>
      </c>
      <c r="O198" s="10">
        <f>3/24*OO[[#This Row],[71 (27JUN1985 18:00:00)-Water Temperature (C)]]*OO[[#This Row],[13]]/SUM(OO[13])</f>
        <v>1.8438179565776166E-3</v>
      </c>
      <c r="P198" s="10">
        <f>3/24*OO[[#This Row],[72 (27JUN1985 21:00:00)-Water Temperature (C)]]*OO[[#This Row],[14]]/SUM(OO[14])</f>
        <v>1.8216705448635812E-2</v>
      </c>
      <c r="Q198" s="10">
        <f>3/24*OO[[#This Row],[73 (28JUN1985 00:00:00)-Water Temperature (C)]]*OO[[#This Row],[15]]/SUM(OO[15])</f>
        <v>5.8024342552523055E-2</v>
      </c>
      <c r="R198" s="10">
        <f>3/24*OO[[#This Row],[74 (28JUN1985 03:00:00)-Water Temperature (C)]]*OO[[#This Row],[16]]/SUM(OO[16])</f>
        <v>7.6663017694485316E-2</v>
      </c>
      <c r="S198" s="10">
        <f>3/24*OO[[#This Row],[75 (28JUN1985 06:00:00)-Water Temperature (C)]]*OO[[#This Row],[17]]/SUM(OO[17])</f>
        <v>4.9802738764232073E-2</v>
      </c>
      <c r="T198" s="10">
        <f>3/24*OO[[#This Row],[76 (28JUN1985 09:00:00)-Water Temperature (C)]]*OO[[#This Row],[18]]/SUM(OO[18])</f>
        <v>1.8073099591558776E-2</v>
      </c>
      <c r="U198" s="10">
        <f>3/24*OO[[#This Row],[77 (28JUN1985 12:00:00)-Water Temperature (C)]]*OO[[#This Row],[19]]/SUM(OO[19])</f>
        <v>4.1565893601413764E-3</v>
      </c>
      <c r="V198" s="10">
        <f>3/24000000*OO[[#This Row],[78 (28JUN1985 15:00:00)-Water Temperature (C)]]*OO[[#This Row],[20]]</f>
        <v>6.8405086656675006E-4</v>
      </c>
      <c r="W198" s="10">
        <f>3/24000000*OO[[#This Row],[79 (28JUN1985 18:00:00)-Water Temperature (C)]]*OO[[#This Row],[21]]</f>
        <v>1.241337848322E-4</v>
      </c>
      <c r="X198" s="10">
        <f>3/24000000*OO[[#This Row],[80 (28JUN1985 21:00:00)-Water Temperature (C)]]*OO[[#This Row],[22]]</f>
        <v>5.4184768949700004E-5</v>
      </c>
      <c r="Y198" s="10">
        <f>3/24000000*OO[[#This Row],[81 (29JUN1985 00:00:00)-Water Temperature (C)]]*OO[[#This Row],[23]]</f>
        <v>4.3845268023999992E-5</v>
      </c>
      <c r="Z198" s="10">
        <f>3/24000000*OO[[#This Row],[82 (29JUN1985 03:00:00)-Water Temperature (C)]]*OO[[#This Row],[24]]</f>
        <v>4.0732298818062493E-5</v>
      </c>
      <c r="AA198" s="10">
        <f>3/24000000*OO[[#This Row],[83 (29JUN1985 06:00:00)-Water Temperature (C)]]*OO[[#This Row],[25]]</f>
        <v>4.0252412989799992E-5</v>
      </c>
      <c r="AB198" s="10">
        <f>3/24000000*OO[[#This Row],[84 (29JUN1985 09:00:00)-Water Temperature (C)]]*OO[[#This Row],[26]]</f>
        <v>4.0454269781012501E-5</v>
      </c>
      <c r="AC198" s="10">
        <f>3/24000000*OO[[#This Row],[85 (29JUN1985 12:00:00)-Water Temperature (C)]]*OO[[#This Row],[27]]</f>
        <v>3.9978412515499992E-5</v>
      </c>
      <c r="AD198" s="10">
        <f>3/24000000*OO[[#This Row],[86 (29JUN1985 15:00:00)-Water Temperature (C)]]*OO[[#This Row],[28]]</f>
        <v>3.7780293568087504E-5</v>
      </c>
      <c r="AE198" s="10">
        <f>3/24000000*OO[[#This Row],[88 (29JUN1985 21:00:00)-Water Temperature (C)]]*OO[[#This Row],[30]]</f>
        <v>3.0916891803787501E-5</v>
      </c>
      <c r="AF198" s="10">
        <f>3/24000000*OO[[#This Row],[88 (29JUN1985 21:00:00)-Water Temperature (C)]]*OO[[#This Row],[30]]</f>
        <v>3.0916891803787501E-5</v>
      </c>
      <c r="AG198" s="10">
        <f>3/24000000*OO[[#This Row],[89 (30JUN1985 00:00:00)-Water Temperature (C)]]*OO[[#This Row],[31]]</f>
        <v>2.6963110766374997E-5</v>
      </c>
      <c r="AH198" s="10">
        <f>3/24000000*OO[[#This Row],[90 (30JUN1985 03:00:00)-Water Temperature (C)]]*OO[[#This Row],[32]]</f>
        <v>2.3579317587612498E-5</v>
      </c>
      <c r="AI198" s="10">
        <f>3/24000000*OO[[#This Row],[91 (30JUN1985 06:00:00)-Water Temperature (C)]]*OO[[#This Row],[33]]</f>
        <v>2.0892068236200005E-5</v>
      </c>
      <c r="AJ198" s="10">
        <f>3/24000000*OO[[#This Row],[92 (30JUN1985 09:00:00)-Water Temperature (C)]]*OO[[#This Row],[34]]</f>
        <v>1.9188282281901247E-5</v>
      </c>
      <c r="AK198" s="10">
        <f>3/24000000*OO[[#This Row],[93 (30JUN1985 12:00:00)-Water Temperature (C)]]*OO[[#This Row],[35]]</f>
        <v>1.7820779229067494E-5</v>
      </c>
      <c r="AL198" s="10">
        <f>3/24000000*OO[[#This Row],[94 (30JUN1985 15:00:00)-Water Temperature (C)]]*OO[[#This Row],[36]]</f>
        <v>1.6541541664649999E-5</v>
      </c>
      <c r="AM198" s="10">
        <f>3/24000000*OO[[#This Row],[95 (30JUN1985 18:00:00)-Water Temperature (C)]]*OO[[#This Row],[37]]</f>
        <v>1.5346040187156247E-5</v>
      </c>
      <c r="AN198" s="10">
        <f>3/24000000*OO[[#This Row],[96 (30JUN1985 21:00:00)-Water Temperature (C)]]*OO[[#This Row],[38]]</f>
        <v>1.386081517610625E-5</v>
      </c>
      <c r="AO198" s="10">
        <f>3/24000000*OO[[#This Row],[97 (01JUL1985 00:00:00)-Water Temperature (C)]]*OO[[#This Row],[39]]</f>
        <v>1.2149135424326248E-5</v>
      </c>
      <c r="AP198" s="10">
        <f>3/24000000*OO[[#This Row],[98 (01JUL1985 03:00:00)-Water Temperature (C)]]*OO[[#This Row],[40]]</f>
        <v>1.0610395661118752E-5</v>
      </c>
      <c r="AQ198" s="10">
        <f>3/24000000*OO[[#This Row],[99 (01JUL1985 06:00:00)-Water Temperature (C)]]*OO[[#This Row],[41]]</f>
        <v>9.3963735925500008E-6</v>
      </c>
      <c r="AR198" s="10">
        <f>3/24000000*OO[[#This Row],[100 (01JUL1985 09:00:00)-Water Temperature (C)]]*OO[[#This Row],[42]]</f>
        <v>8.7261692551499997E-6</v>
      </c>
      <c r="AS198" s="10">
        <f>3/24000000*OO[[#This Row],[101 (01JUL1985 12:00:00)-Water Temperature (C)]]*OO[[#This Row],[43]]</f>
        <v>8.2692208241450007E-6</v>
      </c>
      <c r="AT198" s="10">
        <f>3/24000000*OO[[#This Row],[102 (01JUL1985 15:00:00)-Water Temperature (C)]]*OO[[#This Row],[44]]</f>
        <v>7.9255775325649991E-6</v>
      </c>
      <c r="AU198" s="10">
        <f>3/24000000*OO[[#This Row],[103 (01JUL1985 18:00:00)-Water Temperature (C)]]*OO[[#This Row],[45]]</f>
        <v>7.528741501424998E-6</v>
      </c>
      <c r="AV198" s="10">
        <f>3/24000000*OO[[#This Row],[104 (01JUL1985 21:00:00)-Water Temperature (C)]]*OO[[#This Row],[46]]</f>
        <v>6.8697102770624996E-6</v>
      </c>
      <c r="AW198" s="10">
        <f>3/24000000*OO[[#This Row],[105 (02JUL1985 00:00:00)-Water Temperature (C)]]*OO[[#This Row],[47]]</f>
        <v>6.0695523904224989E-6</v>
      </c>
      <c r="AX198" s="10">
        <f>3/24000000*OO[[#This Row],[106 (02JUL1985 03:00:00)-Water Temperature (C)]]*OO[[#This Row],[48]]</f>
        <v>5.3077469600724994E-6</v>
      </c>
      <c r="AY198" s="10">
        <f>3/24000000*OO[[#This Row],[107 (02JUL1985 06:00:00)-Water Temperature (C)]]*OO[[#This Row],[49]]</f>
        <v>4.6580796566299996E-6</v>
      </c>
      <c r="AZ198" s="10">
        <f>3/24000000*OO[[#This Row],[108 (02JUL1985 09:00:00)-Water Temperature (C)]]*OO[[#This Row],[50]]</f>
        <v>4.2631544912550004E-6</v>
      </c>
      <c r="BA198" s="10">
        <f>3/24000000*OO[[#This Row],[109 (02JUL1985 12:00:00)-Water Temperature (C)]]*OO[[#This Row],[51]]</f>
        <v>3.9793888385450004E-6</v>
      </c>
      <c r="BB198" s="10">
        <f>3/24000000*OO[[#This Row],[110 (02JUL1985 15:00:00)-Water Temperature (C)]]*OO[[#This Row],[52]]</f>
        <v>3.7235702947224995E-6</v>
      </c>
      <c r="BC198" s="10">
        <f>3/24000000*OO[[#This Row],[111 (02JUL1985 18:00:00)-Water Temperature (C)]]*OO[[#This Row],[53]]</f>
        <v>3.4069270202349993E-6</v>
      </c>
      <c r="BD198" s="10">
        <f>3/24000000*OO[[#This Row],[112 (02JUL1985 21:00:00)-Water Temperature (C)]]*OO[[#This Row],[54]]</f>
        <v>2.9731215369375E-6</v>
      </c>
      <c r="BE198" s="10">
        <f>3/24000000*OO[[#This Row],[113 (03JUL1985 00:00:00)-Water Temperature (C)]]*OO[[#This Row],[55]]</f>
        <v>2.4948592586460001E-6</v>
      </c>
      <c r="BF198" s="10">
        <f>3/24000000*OO[[#This Row],[114 (03JUL1985 03:00:00)-Water Temperature (C)]]*OO[[#This Row],[56]]</f>
        <v>2.0728071372359997E-6</v>
      </c>
      <c r="BG198" s="10">
        <f>3/24000000*OO[[#This Row],[115 (03JUL1985 06:00:00)-Water Temperature (C)]]*OO[[#This Row],[57]]</f>
        <v>1.7385766658662499E-6</v>
      </c>
      <c r="BH198" s="10">
        <f>3/24000000*OO[[#This Row],[116 (03JUL1985 09:00:00)-Water Temperature (C)]]*OO[[#This Row],[58]]</f>
        <v>1.5289892348744997E-6</v>
      </c>
      <c r="BI198" s="10">
        <f>3/24000000*OO[[#This Row],[117 (03JUL1985 12:00:00)-Water Temperature (C)]]*OO[[#This Row],[59]]</f>
        <v>1.3539194399669999E-6</v>
      </c>
      <c r="BJ198" s="10">
        <f>3/24000000*OO[[#This Row],[118 (03JUL1985 15:00:00)-Water Temperature (C)]]*OO[[#This Row],[60]]</f>
        <v>1.2383519803249999E-6</v>
      </c>
      <c r="BK198" s="10">
        <f>3/24000000*OO[[#This Row],[119 (03JUL1985 18:00:00)-Water Temperature (C)]]*OO[[#This Row],[61]]</f>
        <v>1.1170274506439999E-6</v>
      </c>
      <c r="BL198" s="10">
        <f>3/24000000*OO[[#This Row],[120 (03JUL1985 21:00:00)-Water Temperature (C)]]*OO[[#This Row],[62]]</f>
        <v>9.6497626770362504E-7</v>
      </c>
      <c r="BM198" s="10">
        <f>3/24000000*OO[[#This Row],[121 (04JUL1985 00:00:00)-Water Temperature (C)]]*OO[[#This Row],[63]]</f>
        <v>8.0302054913224988E-7</v>
      </c>
      <c r="BN198" s="10">
        <f>3/24000000*OO[[#This Row],[122 (04JUL1985 03:00:00)-Water Temperature (C)]]*OO[[#This Row],[64]]</f>
        <v>6.629606363024999E-7</v>
      </c>
      <c r="BO198" s="10">
        <f>3/24000000*OO[[#This Row],[123 (04JUL1985 06:00:00)-Water Temperature (C)]]*OO[[#This Row],[65]]</f>
        <v>5.602448485595001E-7</v>
      </c>
      <c r="BP198" s="10">
        <f>3/24000000*OO[[#This Row],[124 (04JUL1985 09:00:00)-Water Temperature (C)]]*OO[[#This Row],[66]]</f>
        <v>5.0639585685562497E-7</v>
      </c>
      <c r="BQ198" s="10">
        <f>3/24000000*OO[[#This Row],[125 (04JUL1985 12:00:00)-Water Temperature (C)]]*OO[[#This Row],[67]]</f>
        <v>4.7939761624499999E-7</v>
      </c>
      <c r="BR198" s="10">
        <f>3/24000000*OO[[#This Row],[126 (04JUL1985 15:00:00)-Water Temperature (C)]]*OO[[#This Row],[68]]</f>
        <v>4.6709316418975002E-7</v>
      </c>
      <c r="BS198" s="10">
        <f>3/24000000*OO[[#This Row],[127 (04JUL1985 18:00:00)-Water Temperature (C)]]*OO[[#This Row],[69]]</f>
        <v>4.5630287346524997E-7</v>
      </c>
      <c r="BT198" s="10">
        <f>3/24000000*OO[[#This Row],[128 (04JUL1985 21:00:00)-Water Temperature (C)]]*OO[[#This Row],[70]]</f>
        <v>4.3141683325250003E-7</v>
      </c>
      <c r="BU198" s="10">
        <f>3/24000000*OO[[#This Row],[129 (05JUL1985 00:00:00)-Water Temperature (C)]]*OO[[#This Row],[71]]</f>
        <v>3.9327527721599997E-7</v>
      </c>
      <c r="BV198" s="10">
        <f>3/24000000*OO[[#This Row],[130 (05JUL1985 03:00:00)-Water Temperature (C)]]*OO[[#This Row],[72]]</f>
        <v>3.5341704032249997E-7</v>
      </c>
      <c r="BW198" s="10">
        <f>3/24000000*OO[[#This Row],[131 (05JUL1985 06:00:00)-Water Temperature (C)]]*OO[[#This Row],[73]]</f>
        <v>3.1679711196662498E-7</v>
      </c>
      <c r="BX198" s="10">
        <f>3/24000000*OO[[#This Row],[132 (05JUL1985 09:00:00)-Water Temperature (C)]]*OO[[#This Row],[74]]</f>
        <v>2.9329597700850001E-7</v>
      </c>
      <c r="BY198" s="10">
        <f>3/24000000*OO[[#This Row],[133 (05JUL1985 12:00:00)-Water Temperature (C)]]*OO[[#This Row],[75]]</f>
        <v>2.7825443804899995E-7</v>
      </c>
      <c r="BZ198" s="10">
        <f>3/24000000*OO[[#This Row],[134 (05JUL1985 15:00:00)-Water Temperature (C)]]*OO[[#This Row],[76]]</f>
        <v>2.6851285299116252E-7</v>
      </c>
      <c r="CA198" s="10">
        <f>3/24000000*OO[[#This Row],[135 (05JUL1985 18:00:00)-Water Temperature (C)]]*OO[[#This Row],[77]]</f>
        <v>2.6033371182437499E-7</v>
      </c>
      <c r="CB198" s="10">
        <f>3/24000000*OO[[#This Row],[136 (05JUL1985 21:00:00)-Water Temperature (C)]]*OO[[#This Row],[78]]</f>
        <v>2.4829059894404999E-7</v>
      </c>
      <c r="CC198" s="10">
        <f>3/24000000*OO[[#This Row],[137 (06JUL1985 00:00:00)-Water Temperature (C)]]*OO[[#This Row],[79]]</f>
        <v>2.3246964643409999E-7</v>
      </c>
      <c r="CD198" s="10">
        <f>3/24000000*OO[[#This Row],[138 (06JUL1985 03:00:00)-Water Temperature (C)]]*OO[[#This Row],[80]]</f>
        <v>2.1626409995373747E-7</v>
      </c>
      <c r="CE198" s="10">
        <f>3/24000000*OO[[#This Row],[139 (06JUL1985 06:00:00)-Water Temperature (C)]]*OO[[#This Row],[81]]</f>
        <v>2.0382438609487501E-7</v>
      </c>
      <c r="CF198" s="10">
        <f>3/24000000*OO[[#This Row],[140 (06JUL1985 09:00:00)-Water Temperature (C)]]*OO[[#This Row],[82]]</f>
        <v>2.0120708213051249E-7</v>
      </c>
      <c r="CG198" s="10">
        <f>3/24000000*OO[[#This Row],[141 (06JUL1985 12:00:00)-Water Temperature (C)]]*OO[[#This Row],[83]]</f>
        <v>2.0448647941106248E-7</v>
      </c>
      <c r="CH198" s="10">
        <f>3/24000000*OO[[#This Row],[142 (06JUL1985 15:00:00)-Water Temperature (C)]]*OO[[#This Row],[84]]</f>
        <v>2.1188877794549998E-7</v>
      </c>
      <c r="CI198" s="10">
        <f>3/24000000*OO[[#This Row],[143 (06JUL1985 18:00:00)-Water Temperature (C)]]*OO[[#This Row],[85]]</f>
        <v>2.1914613638437499E-7</v>
      </c>
      <c r="CJ198" s="10">
        <f>3/24000000*OO[[#This Row],[144 (06JUL1985 21:00:00)-Water Temperature (C)]]*OO[[#This Row],[86]]</f>
        <v>2.2124686999972501E-7</v>
      </c>
      <c r="CK198" s="10">
        <f>3/24000000*OO[[#This Row],[145 (07JUL1985 00:00:00)-Water Temperature (C)]]*OO[[#This Row],[87]]</f>
        <v>2.1451169526149997E-7</v>
      </c>
      <c r="CL198" s="10">
        <f>3/24000000*OO[[#This Row],[146 (07JUL1985 03:00:00)-Water Temperature (C)]]*OO[[#This Row],[88]]</f>
        <v>2.0331722859771245E-7</v>
      </c>
      <c r="CM198" s="10">
        <f>3/24000000*OO[[#This Row],[147 (07JUL1985 06:00:00)-Water Temperature (C)]]*OO[[#This Row],[89]]</f>
        <v>1.9024629483090002E-7</v>
      </c>
      <c r="CN198" s="10">
        <f>3/24000000*OO[[#This Row],[148 (07JUL1985 09:00:00)-Water Temperature (C)]]*OO[[#This Row],[90]]</f>
        <v>1.804177934685E-7</v>
      </c>
      <c r="CO198" s="10">
        <f>3/24000000*OO[[#This Row],[149 (07JUL1985 12:00:00)-Water Temperature (C)]]*OO[[#This Row],[91]]</f>
        <v>1.7481160867169996E-7</v>
      </c>
      <c r="CP198" s="10">
        <f>3/24000000*OO[[#This Row],[150 (07JUL1985 15:00:00)-Water Temperature (C)]]*OO[[#This Row],[92]]</f>
        <v>1.7481160867169996E-7</v>
      </c>
      <c r="CQ198" s="10">
        <f>3/24000000*OO[[#This Row],[151 (07JUL1985 18:00:00)-Water Temperature (C)]]*OO[[#This Row],[93]]</f>
        <v>1.7481160867169996E-7</v>
      </c>
      <c r="CR198" s="10">
        <f>3/24000000*OO[[#This Row],[152 (07JUL1985 21:00:00)-Water Temperature (C)]]*OO[[#This Row],[94]]</f>
        <v>1.7481160867169996E-7</v>
      </c>
      <c r="CS198" s="10">
        <f>3/24000000*OO[[#This Row],[153 (08JUL1985 00:00:00)-Water Temperature (C)]]*OO[[#This Row],[95]]</f>
        <v>1.7481160867169996E-7</v>
      </c>
      <c r="CT198" s="10">
        <f>3/24000000*OO[[#This Row],[154 (08JUL1985 03:00:00)-Water Temperature (C)]]*OO[[#This Row],[96]]</f>
        <v>1.7481160867169996E-7</v>
      </c>
      <c r="CU198" s="10">
        <f>3/24000000*OO[[#This Row],[155 (08JUL1985 06:00:00)-Water Temperature (C)]]*OO[[#This Row],[97]]</f>
        <v>1.7481160867169996E-7</v>
      </c>
      <c r="CV198" s="10">
        <f>3/24000000*OO[[#This Row],[156 (08JUL1985 09:00:00)-Water Temperature (C)]]*OO[[#This Row],[98]]</f>
        <v>1.7481160867169996E-7</v>
      </c>
      <c r="CW198" s="10">
        <f>3/24000000*OO[[#This Row],[157 (08JUL1985 12:00:00)-Water Temperature (C)]]*OO[[#This Row],[99]]</f>
        <v>1.7481160867169996E-7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1.7831560712837929E-35</v>
      </c>
      <c r="K199" s="10">
        <f>3/24*OO[[#This Row],[67 (27JUN1985 06:00:00)-Water Temperature (C)]]*OO[[#This Row],[9]]/SUM(OO[9])</f>
        <v>6.8937025525304407E-24</v>
      </c>
      <c r="L199" s="10">
        <f>3/24*OO[[#This Row],[68 (27JUN1985 09:00:00)-Water Temperature (C)]]*OO[[#This Row],[10]]/SUM(OO[10])</f>
        <v>1.526233182915748E-12</v>
      </c>
      <c r="M199" s="10">
        <f>3/24*OO[[#This Row],[69 (27JUN1985 12:00:00)-Water Temperature (C)]]*OO[[#This Row],[11]]/SUM(OO[11])</f>
        <v>7.3648797670115933E-8</v>
      </c>
      <c r="N199" s="10">
        <f>3/24*OO[[#This Row],[70 (27JUN1985 15:00:00)-Water Temperature (C)]]*OO[[#This Row],[12]]/SUM(OO[12])</f>
        <v>3.1911704447051385E-5</v>
      </c>
      <c r="O199" s="10">
        <f>3/24*OO[[#This Row],[71 (27JUN1985 18:00:00)-Water Temperature (C)]]*OO[[#This Row],[13]]/SUM(OO[13])</f>
        <v>1.6048495388691797E-3</v>
      </c>
      <c r="P199" s="10">
        <f>3/24*OO[[#This Row],[72 (27JUN1985 21:00:00)-Water Temperature (C)]]*OO[[#This Row],[14]]/SUM(OO[14])</f>
        <v>1.7770781020164477E-2</v>
      </c>
      <c r="Q199" s="10">
        <f>3/24*OO[[#This Row],[73 (28JUN1985 00:00:00)-Water Temperature (C)]]*OO[[#This Row],[15]]/SUM(OO[15])</f>
        <v>6.2336729186395663E-2</v>
      </c>
      <c r="R199" s="10">
        <f>3/24*OO[[#This Row],[74 (28JUN1985 03:00:00)-Water Temperature (C)]]*OO[[#This Row],[16]]/SUM(OO[16])</f>
        <v>8.9352491379170493E-2</v>
      </c>
      <c r="S199" s="10">
        <f>3/24*OO[[#This Row],[75 (28JUN1985 06:00:00)-Water Temperature (C)]]*OO[[#This Row],[17]]/SUM(OO[17])</f>
        <v>6.254840823075726E-2</v>
      </c>
      <c r="T199" s="10">
        <f>3/24*OO[[#This Row],[76 (28JUN1985 09:00:00)-Water Temperature (C)]]*OO[[#This Row],[18]]/SUM(OO[18])</f>
        <v>2.4211823275936156E-2</v>
      </c>
      <c r="U199" s="10">
        <f>3/24*OO[[#This Row],[77 (28JUN1985 12:00:00)-Water Temperature (C)]]*OO[[#This Row],[19]]/SUM(OO[19])</f>
        <v>5.8813965391216012E-3</v>
      </c>
      <c r="V199" s="10">
        <f>3/24000000*OO[[#This Row],[78 (28JUN1985 15:00:00)-Water Temperature (C)]]*OO[[#This Row],[20]]</f>
        <v>9.9990692913000021E-4</v>
      </c>
      <c r="W199" s="10">
        <f>3/24000000*OO[[#This Row],[79 (28JUN1985 18:00:00)-Water Temperature (C)]]*OO[[#This Row],[21]]</f>
        <v>1.7235987659540002E-4</v>
      </c>
      <c r="X199" s="10">
        <f>3/24000000*OO[[#This Row],[80 (28JUN1985 21:00:00)-Water Temperature (C)]]*OO[[#This Row],[22]]</f>
        <v>6.6379955333999987E-5</v>
      </c>
      <c r="Y199" s="10">
        <f>3/24000000*OO[[#This Row],[81 (29JUN1985 00:00:00)-Water Temperature (C)]]*OO[[#This Row],[23]]</f>
        <v>5.1696275020799999E-5</v>
      </c>
      <c r="Z199" s="10">
        <f>3/24000000*OO[[#This Row],[82 (29JUN1985 03:00:00)-Water Temperature (C)]]*OO[[#This Row],[24]]</f>
        <v>4.7482809646524992E-5</v>
      </c>
      <c r="AA199" s="10">
        <f>3/24000000*OO[[#This Row],[83 (29JUN1985 06:00:00)-Water Temperature (C)]]*OO[[#This Row],[25]]</f>
        <v>4.6640766065774998E-5</v>
      </c>
      <c r="AB199" s="10">
        <f>3/24000000*OO[[#This Row],[84 (29JUN1985 09:00:00)-Water Temperature (C)]]*OO[[#This Row],[26]]</f>
        <v>4.6897171240924999E-5</v>
      </c>
      <c r="AC199" s="10">
        <f>3/24000000*OO[[#This Row],[85 (29JUN1985 12:00:00)-Water Temperature (C)]]*OO[[#This Row],[27]]</f>
        <v>4.6557533348624991E-5</v>
      </c>
      <c r="AD199" s="10">
        <f>3/24000000*OO[[#This Row],[86 (29JUN1985 15:00:00)-Water Temperature (C)]]*OO[[#This Row],[28]]</f>
        <v>4.4172767434687491E-5</v>
      </c>
      <c r="AE199" s="10">
        <f>3/24000000*OO[[#This Row],[88 (29JUN1985 21:00:00)-Water Temperature (C)]]*OO[[#This Row],[30]]</f>
        <v>3.6231999576750004E-5</v>
      </c>
      <c r="AF199" s="10">
        <f>3/24000000*OO[[#This Row],[88 (29JUN1985 21:00:00)-Water Temperature (C)]]*OO[[#This Row],[30]]</f>
        <v>3.6231999576750004E-5</v>
      </c>
      <c r="AG199" s="10">
        <f>3/24000000*OO[[#This Row],[89 (30JUN1985 00:00:00)-Water Temperature (C)]]*OO[[#This Row],[31]]</f>
        <v>3.1599817587787497E-5</v>
      </c>
      <c r="AH199" s="10">
        <f>3/24000000*OO[[#This Row],[90 (30JUN1985 03:00:00)-Water Temperature (C)]]*OO[[#This Row],[32]]</f>
        <v>2.7577189965199997E-5</v>
      </c>
      <c r="AI199" s="10">
        <f>3/24000000*OO[[#This Row],[91 (30JUN1985 06:00:00)-Water Temperature (C)]]*OO[[#This Row],[33]]</f>
        <v>2.4371113368699998E-5</v>
      </c>
      <c r="AJ199" s="10">
        <f>3/24000000*OO[[#This Row],[92 (30JUN1985 09:00:00)-Water Temperature (C)]]*OO[[#This Row],[34]]</f>
        <v>2.2337290889374999E-5</v>
      </c>
      <c r="AK199" s="10">
        <f>3/24000000*OO[[#This Row],[93 (30JUN1985 12:00:00)-Water Temperature (C)]]*OO[[#This Row],[35]]</f>
        <v>2.0692793548635E-5</v>
      </c>
      <c r="AL199" s="10">
        <f>3/24000000*OO[[#This Row],[94 (30JUN1985 15:00:00)-Water Temperature (C)]]*OO[[#This Row],[36]]</f>
        <v>1.9175931013602501E-5</v>
      </c>
      <c r="AM199" s="10">
        <f>3/24000000*OO[[#This Row],[95 (30JUN1985 18:00:00)-Water Temperature (C)]]*OO[[#This Row],[37]]</f>
        <v>1.7786325709652495E-5</v>
      </c>
      <c r="AN199" s="10">
        <f>3/24000000*OO[[#This Row],[96 (30JUN1985 21:00:00)-Water Temperature (C)]]*OO[[#This Row],[38]]</f>
        <v>1.6053215982593749E-5</v>
      </c>
      <c r="AO199" s="10">
        <f>3/24000000*OO[[#This Row],[97 (01JUL1985 00:00:00)-Water Temperature (C)]]*OO[[#This Row],[39]]</f>
        <v>1.405156817869E-5</v>
      </c>
      <c r="AP199" s="10">
        <f>3/24000000*OO[[#This Row],[98 (01JUL1985 03:00:00)-Water Temperature (C)]]*OO[[#This Row],[40]]</f>
        <v>1.2244287662499999E-5</v>
      </c>
      <c r="AQ199" s="10">
        <f>3/24000000*OO[[#This Row],[99 (01JUL1985 06:00:00)-Water Temperature (C)]]*OO[[#This Row],[41]]</f>
        <v>1.0804745545077501E-5</v>
      </c>
      <c r="AR199" s="10">
        <f>3/24000000*OO[[#This Row],[100 (01JUL1985 09:00:00)-Water Temperature (C)]]*OO[[#This Row],[42]]</f>
        <v>1.000512425863125E-5</v>
      </c>
      <c r="AS199" s="10">
        <f>3/24000000*OO[[#This Row],[101 (01JUL1985 12:00:00)-Water Temperature (C)]]*OO[[#This Row],[43]]</f>
        <v>9.4479535207349984E-6</v>
      </c>
      <c r="AT199" s="10">
        <f>3/24000000*OO[[#This Row],[102 (01JUL1985 15:00:00)-Water Temperature (C)]]*OO[[#This Row],[44]]</f>
        <v>9.0275296156449986E-6</v>
      </c>
      <c r="AU199" s="10">
        <f>3/24000000*OO[[#This Row],[103 (01JUL1985 18:00:00)-Water Temperature (C)]]*OO[[#This Row],[45]]</f>
        <v>8.5635306740812511E-6</v>
      </c>
      <c r="AV199" s="10">
        <f>3/24000000*OO[[#This Row],[104 (01JUL1985 21:00:00)-Water Temperature (C)]]*OO[[#This Row],[46]]</f>
        <v>7.8089927920012496E-6</v>
      </c>
      <c r="AW199" s="10">
        <f>3/24000000*OO[[#This Row],[105 (02JUL1985 00:00:00)-Water Temperature (C)]]*OO[[#This Row],[47]]</f>
        <v>6.8907014111699996E-6</v>
      </c>
      <c r="AX199" s="10">
        <f>3/24000000*OO[[#This Row],[106 (02JUL1985 03:00:00)-Water Temperature (C)]]*OO[[#This Row],[48]]</f>
        <v>6.0152667071250003E-6</v>
      </c>
      <c r="AY199" s="10">
        <f>3/24000000*OO[[#This Row],[107 (02JUL1985 06:00:00)-Water Temperature (C)]]*OO[[#This Row],[49]]</f>
        <v>5.2648776818999988E-6</v>
      </c>
      <c r="AZ199" s="10">
        <f>3/24000000*OO[[#This Row],[108 (02JUL1985 09:00:00)-Water Temperature (C)]]*OO[[#This Row],[50]]</f>
        <v>4.8044124457024997E-6</v>
      </c>
      <c r="BA199" s="10">
        <f>3/24000000*OO[[#This Row],[109 (02JUL1985 12:00:00)-Water Temperature (C)]]*OO[[#This Row],[51]]</f>
        <v>4.4696765329124999E-6</v>
      </c>
      <c r="BB199" s="10">
        <f>3/24000000*OO[[#This Row],[110 (02JUL1985 15:00:00)-Water Temperature (C)]]*OO[[#This Row],[52]]</f>
        <v>4.1771664318799998E-6</v>
      </c>
      <c r="BC199" s="10">
        <f>3/24000000*OO[[#This Row],[111 (02JUL1985 18:00:00)-Water Temperature (C)]]*OO[[#This Row],[53]]</f>
        <v>3.823066200825E-6</v>
      </c>
      <c r="BD199" s="10">
        <f>3/24000000*OO[[#This Row],[112 (02JUL1985 21:00:00)-Water Temperature (C)]]*OO[[#This Row],[54]]</f>
        <v>3.3414260021662497E-6</v>
      </c>
      <c r="BE199" s="10">
        <f>3/24000000*OO[[#This Row],[113 (03JUL1985 00:00:00)-Water Temperature (C)]]*OO[[#This Row],[55]]</f>
        <v>2.8058651219174994E-6</v>
      </c>
      <c r="BF199" s="10">
        <f>3/24000000*OO[[#This Row],[114 (03JUL1985 03:00:00)-Water Temperature (C)]]*OO[[#This Row],[56]]</f>
        <v>2.3303156492655002E-6</v>
      </c>
      <c r="BG199" s="10">
        <f>3/24000000*OO[[#This Row],[115 (03JUL1985 06:00:00)-Water Temperature (C)]]*OO[[#This Row],[57]]</f>
        <v>1.9495748982707496E-6</v>
      </c>
      <c r="BH199" s="10">
        <f>3/24000000*OO[[#This Row],[116 (03JUL1985 09:00:00)-Water Temperature (C)]]*OO[[#This Row],[58]]</f>
        <v>1.7070405289102497E-6</v>
      </c>
      <c r="BI199" s="10">
        <f>3/24000000*OO[[#This Row],[117 (03JUL1985 12:00:00)-Water Temperature (C)]]*OO[[#This Row],[59]]</f>
        <v>1.505384135703875E-6</v>
      </c>
      <c r="BJ199" s="10">
        <f>3/24000000*OO[[#This Row],[118 (03JUL1985 15:00:00)-Water Temperature (C)]]*OO[[#This Row],[60]]</f>
        <v>1.37529907605E-6</v>
      </c>
      <c r="BK199" s="10">
        <f>3/24000000*OO[[#This Row],[119 (03JUL1985 18:00:00)-Water Temperature (C)]]*OO[[#This Row],[61]]</f>
        <v>1.2418070619093748E-6</v>
      </c>
      <c r="BL199" s="10">
        <f>3/24000000*OO[[#This Row],[120 (03JUL1985 21:00:00)-Water Temperature (C)]]*OO[[#This Row],[62]]</f>
        <v>1.076293087208625E-6</v>
      </c>
      <c r="BM199" s="10">
        <f>3/24000000*OO[[#This Row],[121 (04JUL1985 00:00:00)-Water Temperature (C)]]*OO[[#This Row],[63]]</f>
        <v>8.9702753027199982E-7</v>
      </c>
      <c r="BN199" s="10">
        <f>3/24000000*OO[[#This Row],[122 (04JUL1985 03:00:00)-Water Temperature (C)]]*OO[[#This Row],[64]]</f>
        <v>7.4007713315699986E-7</v>
      </c>
      <c r="BO199" s="10">
        <f>3/24000000*OO[[#This Row],[123 (04JUL1985 06:00:00)-Water Temperature (C)]]*OO[[#This Row],[65]]</f>
        <v>6.236155529711249E-7</v>
      </c>
      <c r="BP199" s="10">
        <f>3/24000000*OO[[#This Row],[124 (04JUL1985 09:00:00)-Water Temperature (C)]]*OO[[#This Row],[66]]</f>
        <v>5.6121833333000005E-7</v>
      </c>
      <c r="BQ199" s="10">
        <f>3/24000000*OO[[#This Row],[125 (04JUL1985 12:00:00)-Water Temperature (C)]]*OO[[#This Row],[67]]</f>
        <v>5.2870643887124991E-7</v>
      </c>
      <c r="BR199" s="10">
        <f>3/24000000*OO[[#This Row],[126 (04JUL1985 15:00:00)-Water Temperature (C)]]*OO[[#This Row],[68]]</f>
        <v>5.1355643777324991E-7</v>
      </c>
      <c r="BS199" s="10">
        <f>3/24000000*OO[[#This Row],[127 (04JUL1985 18:00:00)-Water Temperature (C)]]*OO[[#This Row],[69]]</f>
        <v>5.01391114418625E-7</v>
      </c>
      <c r="BT199" s="10">
        <f>3/24000000*OO[[#This Row],[128 (04JUL1985 21:00:00)-Water Temperature (C)]]*OO[[#This Row],[70]]</f>
        <v>4.7470233221349997E-7</v>
      </c>
      <c r="BU199" s="10">
        <f>3/24000000*OO[[#This Row],[129 (05JUL1985 00:00:00)-Water Temperature (C)]]*OO[[#This Row],[71]]</f>
        <v>4.3361494406749991E-7</v>
      </c>
      <c r="BV199" s="10">
        <f>3/24000000*OO[[#This Row],[130 (05JUL1985 03:00:00)-Water Temperature (C)]]*OO[[#This Row],[72]]</f>
        <v>3.9044746670199997E-7</v>
      </c>
      <c r="BW199" s="10">
        <f>3/24000000*OO[[#This Row],[131 (05JUL1985 06:00:00)-Water Temperature (C)]]*OO[[#This Row],[73]]</f>
        <v>3.5022830627949999E-7</v>
      </c>
      <c r="BX199" s="10">
        <f>3/24000000*OO[[#This Row],[132 (05JUL1985 09:00:00)-Water Temperature (C)]]*OO[[#This Row],[74]]</f>
        <v>3.2391003065574998E-7</v>
      </c>
      <c r="BY199" s="10">
        <f>3/24000000*OO[[#This Row],[133 (05JUL1985 12:00:00)-Water Temperature (C)]]*OO[[#This Row],[75]]</f>
        <v>3.0644875579837496E-7</v>
      </c>
      <c r="BZ199" s="10">
        <f>3/24000000*OO[[#This Row],[134 (05JUL1985 15:00:00)-Water Temperature (C)]]*OO[[#This Row],[76]]</f>
        <v>2.9505330536062498E-7</v>
      </c>
      <c r="CA199" s="10">
        <f>3/24000000*OO[[#This Row],[135 (05JUL1985 18:00:00)-Water Temperature (C)]]*OO[[#This Row],[77]]</f>
        <v>2.8602794764674999E-7</v>
      </c>
      <c r="CB199" s="10">
        <f>3/24000000*OO[[#This Row],[136 (05JUL1985 21:00:00)-Water Temperature (C)]]*OO[[#This Row],[78]]</f>
        <v>2.7322127189778749E-7</v>
      </c>
      <c r="CC199" s="10">
        <f>3/24000000*OO[[#This Row],[137 (06JUL1985 00:00:00)-Water Temperature (C)]]*OO[[#This Row],[79]]</f>
        <v>2.5627148408589998E-7</v>
      </c>
      <c r="CD199" s="10">
        <f>3/24000000*OO[[#This Row],[138 (06JUL1985 03:00:00)-Water Temperature (C)]]*OO[[#This Row],[80]]</f>
        <v>2.3844500467698749E-7</v>
      </c>
      <c r="CE199" s="10">
        <f>3/24000000*OO[[#This Row],[139 (06JUL1985 06:00:00)-Water Temperature (C)]]*OO[[#This Row],[81]]</f>
        <v>2.2452627692261248E-7</v>
      </c>
      <c r="CF199" s="10">
        <f>3/24000000*OO[[#This Row],[140 (06JUL1985 09:00:00)-Water Temperature (C)]]*OO[[#This Row],[82]]</f>
        <v>2.211768020790125E-7</v>
      </c>
      <c r="CG199" s="10">
        <f>3/24000000*OO[[#This Row],[141 (06JUL1985 12:00:00)-Water Temperature (C)]]*OO[[#This Row],[83]]</f>
        <v>2.242271237188125E-7</v>
      </c>
      <c r="CH199" s="10">
        <f>3/24000000*OO[[#This Row],[142 (06JUL1985 15:00:00)-Water Temperature (C)]]*OO[[#This Row],[84]]</f>
        <v>2.3193526724639999E-7</v>
      </c>
      <c r="CI199" s="10">
        <f>3/24000000*OO[[#This Row],[143 (06JUL1985 18:00:00)-Water Temperature (C)]]*OO[[#This Row],[85]]</f>
        <v>2.3969906178947498E-7</v>
      </c>
      <c r="CJ199" s="10">
        <f>3/24000000*OO[[#This Row],[144 (06JUL1985 21:00:00)-Water Temperature (C)]]*OO[[#This Row],[86]]</f>
        <v>2.422699730648E-7</v>
      </c>
      <c r="CK199" s="10">
        <f>3/24000000*OO[[#This Row],[145 (07JUL1985 00:00:00)-Water Temperature (C)]]*OO[[#This Row],[87]]</f>
        <v>2.35421449874325E-7</v>
      </c>
      <c r="CL199" s="10">
        <f>3/24000000*OO[[#This Row],[146 (07JUL1985 03:00:00)-Water Temperature (C)]]*OO[[#This Row],[88]]</f>
        <v>2.2377116987249998E-7</v>
      </c>
      <c r="CM199" s="10">
        <f>3/24000000*OO[[#This Row],[147 (07JUL1985 06:00:00)-Water Temperature (C)]]*OO[[#This Row],[89]]</f>
        <v>2.0973565104937495E-7</v>
      </c>
      <c r="CN199" s="10">
        <f>3/24000000*OO[[#This Row],[148 (07JUL1985 09:00:00)-Water Temperature (C)]]*OO[[#This Row],[90]]</f>
        <v>1.9897741458067501E-7</v>
      </c>
      <c r="CO199" s="10">
        <f>3/24000000*OO[[#This Row],[149 (07JUL1985 12:00:00)-Water Temperature (C)]]*OO[[#This Row],[91]]</f>
        <v>1.9251178848229997E-7</v>
      </c>
      <c r="CP199" s="10">
        <f>3/24000000*OO[[#This Row],[150 (07JUL1985 15:00:00)-Water Temperature (C)]]*OO[[#This Row],[92]]</f>
        <v>1.9251178848229997E-7</v>
      </c>
      <c r="CQ199" s="10">
        <f>3/24000000*OO[[#This Row],[151 (07JUL1985 18:00:00)-Water Temperature (C)]]*OO[[#This Row],[93]]</f>
        <v>1.9251178848229997E-7</v>
      </c>
      <c r="CR199" s="10">
        <f>3/24000000*OO[[#This Row],[152 (07JUL1985 21:00:00)-Water Temperature (C)]]*OO[[#This Row],[94]]</f>
        <v>1.9251178848229997E-7</v>
      </c>
      <c r="CS199" s="10">
        <f>3/24000000*OO[[#This Row],[153 (08JUL1985 00:00:00)-Water Temperature (C)]]*OO[[#This Row],[95]]</f>
        <v>1.9251178848229997E-7</v>
      </c>
      <c r="CT199" s="10">
        <f>3/24000000*OO[[#This Row],[154 (08JUL1985 03:00:00)-Water Temperature (C)]]*OO[[#This Row],[96]]</f>
        <v>1.9251178848229997E-7</v>
      </c>
      <c r="CU199" s="10">
        <f>3/24000000*OO[[#This Row],[155 (08JUL1985 06:00:00)-Water Temperature (C)]]*OO[[#This Row],[97]]</f>
        <v>1.9251178848229997E-7</v>
      </c>
      <c r="CV199" s="10">
        <f>3/24000000*OO[[#This Row],[156 (08JUL1985 09:00:00)-Water Temperature (C)]]*OO[[#This Row],[98]]</f>
        <v>1.9251178848229997E-7</v>
      </c>
      <c r="CW199" s="10">
        <f>3/24000000*OO[[#This Row],[157 (08JUL1985 12:00:00)-Water Temperature (C)]]*OO[[#This Row],[99]]</f>
        <v>1.9251178848229997E-7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2.8178699790391805E-36</v>
      </c>
      <c r="K200" s="10">
        <f>3/24*OO[[#This Row],[67 (27JUN1985 06:00:00)-Water Temperature (C)]]*OO[[#This Row],[9]]/SUM(OO[9])</f>
        <v>1.1438422076817164E-24</v>
      </c>
      <c r="L200" s="10">
        <f>3/24*OO[[#This Row],[68 (27JUN1985 09:00:00)-Water Temperature (C)]]*OO[[#This Row],[10]]/SUM(OO[10])</f>
        <v>3.0623858023217723E-13</v>
      </c>
      <c r="M200" s="10">
        <f>3/24*OO[[#This Row],[69 (27JUN1985 12:00:00)-Water Temperature (C)]]*OO[[#This Row],[11]]/SUM(OO[11])</f>
        <v>3.8654432271413883E-8</v>
      </c>
      <c r="N200" s="10">
        <f>3/24*OO[[#This Row],[70 (27JUN1985 15:00:00)-Water Temperature (C)]]*OO[[#This Row],[12]]/SUM(OO[12])</f>
        <v>2.0817630022927821E-5</v>
      </c>
      <c r="O200" s="10">
        <f>3/24*OO[[#This Row],[71 (27JUN1985 18:00:00)-Water Temperature (C)]]*OO[[#This Row],[13]]/SUM(OO[13])</f>
        <v>1.2149518858479542E-3</v>
      </c>
      <c r="P200" s="10">
        <f>3/24*OO[[#This Row],[72 (27JUN1985 21:00:00)-Water Temperature (C)]]*OO[[#This Row],[14]]/SUM(OO[14])</f>
        <v>1.5139981826822406E-2</v>
      </c>
      <c r="Q200" s="10">
        <f>3/24*OO[[#This Row],[73 (28JUN1985 00:00:00)-Water Temperature (C)]]*OO[[#This Row],[15]]/SUM(OO[15])</f>
        <v>5.8618440014377111E-2</v>
      </c>
      <c r="R200" s="10">
        <f>3/24*OO[[#This Row],[74 (28JUN1985 03:00:00)-Water Temperature (C)]]*OO[[#This Row],[16]]/SUM(OO[16])</f>
        <v>9.1440699270721418E-2</v>
      </c>
      <c r="S200" s="10">
        <f>3/24*OO[[#This Row],[75 (28JUN1985 06:00:00)-Water Temperature (C)]]*OO[[#This Row],[17]]/SUM(OO[17])</f>
        <v>6.8806532274749671E-2</v>
      </c>
      <c r="T200" s="10">
        <f>3/24*OO[[#This Row],[76 (28JUN1985 09:00:00)-Water Temperature (C)]]*OO[[#This Row],[18]]/SUM(OO[18])</f>
        <v>2.8390844933219677E-2</v>
      </c>
      <c r="U200" s="10">
        <f>3/24*OO[[#This Row],[77 (28JUN1985 12:00:00)-Water Temperature (C)]]*OO[[#This Row],[19]]/SUM(OO[19])</f>
        <v>7.2778491451024685E-3</v>
      </c>
      <c r="V200" s="10">
        <f>3/24000000*OO[[#This Row],[78 (28JUN1985 15:00:00)-Water Temperature (C)]]*OO[[#This Row],[20]]</f>
        <v>1.2810957717285E-3</v>
      </c>
      <c r="W200" s="10">
        <f>3/24000000*OO[[#This Row],[79 (28JUN1985 18:00:00)-Water Temperature (C)]]*OO[[#This Row],[21]]</f>
        <v>2.1303037670319998E-4</v>
      </c>
      <c r="X200" s="10">
        <f>3/24000000*OO[[#This Row],[80 (28JUN1985 21:00:00)-Water Temperature (C)]]*OO[[#This Row],[22]]</f>
        <v>7.2524087962987506E-5</v>
      </c>
      <c r="Y200" s="10">
        <f>3/24000000*OO[[#This Row],[81 (29JUN1985 00:00:00)-Water Temperature (C)]]*OO[[#This Row],[23]]</f>
        <v>5.3961281014850001E-5</v>
      </c>
      <c r="Z200" s="10">
        <f>3/24000000*OO[[#This Row],[82 (29JUN1985 03:00:00)-Water Temperature (C)]]*OO[[#This Row],[24]]</f>
        <v>4.9016744152874995E-5</v>
      </c>
      <c r="AA200" s="10">
        <f>3/24000000*OO[[#This Row],[83 (29JUN1985 06:00:00)-Water Temperature (C)]]*OO[[#This Row],[25]]</f>
        <v>4.7873586035924995E-5</v>
      </c>
      <c r="AB200" s="10">
        <f>3/24000000*OO[[#This Row],[84 (29JUN1985 09:00:00)-Water Temperature (C)]]*OO[[#This Row],[26]]</f>
        <v>4.8171612659137496E-5</v>
      </c>
      <c r="AC200" s="10">
        <f>3/24000000*OO[[#This Row],[85 (29JUN1985 12:00:00)-Water Temperature (C)]]*OO[[#This Row],[27]]</f>
        <v>4.8057048196000004E-5</v>
      </c>
      <c r="AD200" s="10">
        <f>3/24000000*OO[[#This Row],[86 (29JUN1985 15:00:00)-Water Temperature (C)]]*OO[[#This Row],[28]]</f>
        <v>4.58567030961E-5</v>
      </c>
      <c r="AE200" s="10">
        <f>3/24000000*OO[[#This Row],[88 (29JUN1985 21:00:00)-Water Temperature (C)]]*OO[[#This Row],[30]]</f>
        <v>3.7851721490587503E-5</v>
      </c>
      <c r="AF200" s="10">
        <f>3/24000000*OO[[#This Row],[88 (29JUN1985 21:00:00)-Water Temperature (C)]]*OO[[#This Row],[30]]</f>
        <v>3.7851721490587503E-5</v>
      </c>
      <c r="AG200" s="10">
        <f>3/24000000*OO[[#This Row],[89 (30JUN1985 00:00:00)-Water Temperature (C)]]*OO[[#This Row],[31]]</f>
        <v>3.3078549371999997E-5</v>
      </c>
      <c r="AH200" s="10">
        <f>3/24000000*OO[[#This Row],[90 (30JUN1985 03:00:00)-Water Temperature (C)]]*OO[[#This Row],[32]]</f>
        <v>2.8872754927474999E-5</v>
      </c>
      <c r="AI200" s="10">
        <f>3/24000000*OO[[#This Row],[91 (30JUN1985 06:00:00)-Water Temperature (C)]]*OO[[#This Row],[33]]</f>
        <v>2.549332170255E-5</v>
      </c>
      <c r="AJ200" s="10">
        <f>3/24000000*OO[[#This Row],[92 (30JUN1985 09:00:00)-Water Temperature (C)]]*OO[[#This Row],[34]]</f>
        <v>2.3356626252374998E-5</v>
      </c>
      <c r="AK200" s="10">
        <f>3/24000000*OO[[#This Row],[93 (30JUN1985 12:00:00)-Water Temperature (C)]]*OO[[#This Row],[35]]</f>
        <v>2.162524140090625E-5</v>
      </c>
      <c r="AL200" s="10">
        <f>3/24000000*OO[[#This Row],[94 (30JUN1985 15:00:00)-Water Temperature (C)]]*OO[[#This Row],[36]]</f>
        <v>2.0057343379582497E-5</v>
      </c>
      <c r="AM200" s="10">
        <f>3/24000000*OO[[#This Row],[95 (30JUN1985 18:00:00)-Water Temperature (C)]]*OO[[#This Row],[37]]</f>
        <v>1.8650308498208752E-5</v>
      </c>
      <c r="AN200" s="10">
        <f>3/24000000*OO[[#This Row],[96 (30JUN1985 21:00:00)-Water Temperature (C)]]*OO[[#This Row],[38]]</f>
        <v>1.6875761091750001E-5</v>
      </c>
      <c r="AO200" s="10">
        <f>3/24000000*OO[[#This Row],[97 (01JUL1985 00:00:00)-Water Temperature (C)]]*OO[[#This Row],[39]]</f>
        <v>1.4799066198468751E-5</v>
      </c>
      <c r="AP200" s="10">
        <f>3/24000000*OO[[#This Row],[98 (01JUL1985 03:00:00)-Water Temperature (C)]]*OO[[#This Row],[40]]</f>
        <v>1.290242935213E-5</v>
      </c>
      <c r="AQ200" s="10">
        <f>3/24000000*OO[[#This Row],[99 (01JUL1985 06:00:00)-Water Temperature (C)]]*OO[[#This Row],[41]]</f>
        <v>1.1369132964E-5</v>
      </c>
      <c r="AR200" s="10">
        <f>3/24000000*OO[[#This Row],[100 (01JUL1985 09:00:00)-Water Temperature (C)]]*OO[[#This Row],[42]]</f>
        <v>1.0516778495417499E-5</v>
      </c>
      <c r="AS200" s="10">
        <f>3/24000000*OO[[#This Row],[101 (01JUL1985 12:00:00)-Water Temperature (C)]]*OO[[#This Row],[43]]</f>
        <v>9.9152735453587488E-6</v>
      </c>
      <c r="AT200" s="10">
        <f>3/24000000*OO[[#This Row],[102 (01JUL1985 15:00:00)-Water Temperature (C)]]*OO[[#This Row],[44]]</f>
        <v>9.464463065275001E-6</v>
      </c>
      <c r="AU200" s="10">
        <f>3/24000000*OO[[#This Row],[103 (01JUL1985 18:00:00)-Water Temperature (C)]]*OO[[#This Row],[45]]</f>
        <v>8.9828128485749988E-6</v>
      </c>
      <c r="AV200" s="10">
        <f>3/24000000*OO[[#This Row],[104 (01JUL1985 21:00:00)-Water Temperature (C)]]*OO[[#This Row],[46]]</f>
        <v>8.2018017346249999E-6</v>
      </c>
      <c r="AW200" s="10">
        <f>3/24000000*OO[[#This Row],[105 (02JUL1985 00:00:00)-Water Temperature (C)]]*OO[[#This Row],[47]]</f>
        <v>7.2446505283374998E-6</v>
      </c>
      <c r="AX200" s="10">
        <f>3/24000000*OO[[#This Row],[106 (02JUL1985 03:00:00)-Water Temperature (C)]]*OO[[#This Row],[48]]</f>
        <v>6.3277635749037486E-6</v>
      </c>
      <c r="AY200" s="10">
        <f>3/24000000*OO[[#This Row],[107 (02JUL1985 06:00:00)-Water Temperature (C)]]*OO[[#This Row],[49]]</f>
        <v>5.5361848971374999E-6</v>
      </c>
      <c r="AZ200" s="10">
        <f>3/24000000*OO[[#This Row],[108 (02JUL1985 09:00:00)-Water Temperature (C)]]*OO[[#This Row],[50]]</f>
        <v>5.0466584107974993E-6</v>
      </c>
      <c r="BA200" s="10">
        <f>3/24000000*OO[[#This Row],[109 (02JUL1985 12:00:00)-Water Temperature (C)]]*OO[[#This Row],[51]]</f>
        <v>4.6854015241674992E-6</v>
      </c>
      <c r="BB200" s="10">
        <f>3/24000000*OO[[#This Row],[110 (02JUL1985 15:00:00)-Water Temperature (C)]]*OO[[#This Row],[52]]</f>
        <v>4.3789114674687505E-6</v>
      </c>
      <c r="BC200" s="10">
        <f>3/24000000*OO[[#This Row],[111 (02JUL1985 18:00:00)-Water Temperature (C)]]*OO[[#This Row],[53]]</f>
        <v>4.0134472950975E-6</v>
      </c>
      <c r="BD200" s="10">
        <f>3/24000000*OO[[#This Row],[112 (02JUL1985 21:00:00)-Water Temperature (C)]]*OO[[#This Row],[54]]</f>
        <v>3.5171524322375002E-6</v>
      </c>
      <c r="BE200" s="10">
        <f>3/24000000*OO[[#This Row],[113 (03JUL1985 00:00:00)-Water Temperature (C)]]*OO[[#This Row],[55]]</f>
        <v>2.9592600979374996E-6</v>
      </c>
      <c r="BF200" s="10">
        <f>3/24000000*OO[[#This Row],[114 (03JUL1985 03:00:00)-Water Temperature (C)]]*OO[[#This Row],[56]]</f>
        <v>2.459896413159625E-6</v>
      </c>
      <c r="BG200" s="10">
        <f>3/24000000*OO[[#This Row],[115 (03JUL1985 06:00:00)-Water Temperature (C)]]*OO[[#This Row],[57]]</f>
        <v>2.0556210322699997E-6</v>
      </c>
      <c r="BH200" s="10">
        <f>3/24000000*OO[[#This Row],[116 (03JUL1985 09:00:00)-Water Temperature (C)]]*OO[[#This Row],[58]]</f>
        <v>1.7943841878108751E-6</v>
      </c>
      <c r="BI200" s="10">
        <f>3/24000000*OO[[#This Row],[117 (03JUL1985 12:00:00)-Water Temperature (C)]]*OO[[#This Row],[59]]</f>
        <v>1.5771247501556248E-6</v>
      </c>
      <c r="BJ200" s="10">
        <f>3/24000000*OO[[#This Row],[118 (03JUL1985 15:00:00)-Water Temperature (C)]]*OO[[#This Row],[60]]</f>
        <v>1.4399672315575002E-6</v>
      </c>
      <c r="BK200" s="10">
        <f>3/24000000*OO[[#This Row],[119 (03JUL1985 18:00:00)-Water Temperature (C)]]*OO[[#This Row],[61]]</f>
        <v>1.30175032206E-6</v>
      </c>
      <c r="BL200" s="10">
        <f>3/24000000*OO[[#This Row],[120 (03JUL1985 21:00:00)-Water Temperature (C)]]*OO[[#This Row],[62]]</f>
        <v>1.1318984570456249E-6</v>
      </c>
      <c r="BM200" s="10">
        <f>3/24000000*OO[[#This Row],[121 (04JUL1985 00:00:00)-Water Temperature (C)]]*OO[[#This Row],[63]]</f>
        <v>9.4529578333074988E-7</v>
      </c>
      <c r="BN200" s="10">
        <f>3/24000000*OO[[#This Row],[122 (04JUL1985 03:00:00)-Water Temperature (C)]]*OO[[#This Row],[64]]</f>
        <v>7.7977951187812502E-7</v>
      </c>
      <c r="BO200" s="10">
        <f>3/24000000*OO[[#This Row],[123 (04JUL1985 06:00:00)-Water Temperature (C)]]*OO[[#This Row],[65]]</f>
        <v>6.556520049008749E-7</v>
      </c>
      <c r="BP200" s="10">
        <f>3/24000000*OO[[#This Row],[124 (04JUL1985 09:00:00)-Water Temperature (C)]]*OO[[#This Row],[66]]</f>
        <v>5.8784603817912496E-7</v>
      </c>
      <c r="BQ200" s="10">
        <f>3/24000000*OO[[#This Row],[125 (04JUL1985 12:00:00)-Water Temperature (C)]]*OO[[#This Row],[67]]</f>
        <v>5.5122351998025004E-7</v>
      </c>
      <c r="BR200" s="10">
        <f>3/24000000*OO[[#This Row],[126 (04JUL1985 15:00:00)-Water Temperature (C)]]*OO[[#This Row],[68]]</f>
        <v>5.3374446436274991E-7</v>
      </c>
      <c r="BS200" s="10">
        <f>3/24000000*OO[[#This Row],[127 (04JUL1985 18:00:00)-Water Temperature (C)]]*OO[[#This Row],[69]]</f>
        <v>5.2056472933499994E-7</v>
      </c>
      <c r="BT200" s="10">
        <f>3/24000000*OO[[#This Row],[128 (04JUL1985 21:00:00)-Water Temperature (C)]]*OO[[#This Row],[70]]</f>
        <v>4.9329830426474999E-7</v>
      </c>
      <c r="BU200" s="10">
        <f>3/24000000*OO[[#This Row],[129 (05JUL1985 00:00:00)-Water Temperature (C)]]*OO[[#This Row],[71]]</f>
        <v>4.514036954385E-7</v>
      </c>
      <c r="BV200" s="10">
        <f>3/24000000*OO[[#This Row],[130 (05JUL1985 03:00:00)-Water Temperature (C)]]*OO[[#This Row],[72]]</f>
        <v>4.0721411199600004E-7</v>
      </c>
      <c r="BW200" s="10">
        <f>3/24000000*OO[[#This Row],[131 (05JUL1985 06:00:00)-Water Temperature (C)]]*OO[[#This Row],[73]]</f>
        <v>3.6553187640900002E-7</v>
      </c>
      <c r="BX200" s="10">
        <f>3/24000000*OO[[#This Row],[132 (05JUL1985 09:00:00)-Water Temperature (C)]]*OO[[#This Row],[74]]</f>
        <v>3.3776305530800002E-7</v>
      </c>
      <c r="BY200" s="10">
        <f>3/24000000*OO[[#This Row],[133 (05JUL1985 12:00:00)-Water Temperature (C)]]*OO[[#This Row],[75]]</f>
        <v>3.1865274024750001E-7</v>
      </c>
      <c r="BZ200" s="10">
        <f>3/24000000*OO[[#This Row],[134 (05JUL1985 15:00:00)-Water Temperature (C)]]*OO[[#This Row],[76]]</f>
        <v>3.0606233220599997E-7</v>
      </c>
      <c r="CA200" s="10">
        <f>3/24000000*OO[[#This Row],[135 (05JUL1985 18:00:00)-Water Temperature (C)]]*OO[[#This Row],[77]]</f>
        <v>2.9646111582374999E-7</v>
      </c>
      <c r="CB200" s="10">
        <f>3/24000000*OO[[#This Row],[136 (05JUL1985 21:00:00)-Water Temperature (C)]]*OO[[#This Row],[78]]</f>
        <v>2.8346809840349999E-7</v>
      </c>
      <c r="CC200" s="10">
        <f>3/24000000*OO[[#This Row],[137 (06JUL1985 00:00:00)-Water Temperature (C)]]*OO[[#This Row],[79]]</f>
        <v>2.66314135677E-7</v>
      </c>
      <c r="CD200" s="10">
        <f>3/24000000*OO[[#This Row],[138 (06JUL1985 03:00:00)-Water Temperature (C)]]*OO[[#This Row],[80]]</f>
        <v>2.4783134805975E-7</v>
      </c>
      <c r="CE200" s="10">
        <f>3/24000000*OO[[#This Row],[139 (06JUL1985 06:00:00)-Water Temperature (C)]]*OO[[#This Row],[81]]</f>
        <v>2.3321381134593748E-7</v>
      </c>
      <c r="CF200" s="10">
        <f>3/24000000*OO[[#This Row],[140 (06JUL1985 09:00:00)-Water Temperature (C)]]*OO[[#This Row],[82]]</f>
        <v>2.2930971855949998E-7</v>
      </c>
      <c r="CG200" s="10">
        <f>3/24000000*OO[[#This Row],[141 (06JUL1985 12:00:00)-Water Temperature (C)]]*OO[[#This Row],[83]]</f>
        <v>2.3192966948899999E-7</v>
      </c>
      <c r="CH200" s="10">
        <f>3/24000000*OO[[#This Row],[142 (06JUL1985 15:00:00)-Water Temperature (C)]]*OO[[#This Row],[84]]</f>
        <v>2.3946890585687495E-7</v>
      </c>
      <c r="CI200" s="10">
        <f>3/24000000*OO[[#This Row],[143 (06JUL1985 18:00:00)-Water Temperature (C)]]*OO[[#This Row],[85]]</f>
        <v>2.4724711245877501E-7</v>
      </c>
      <c r="CJ200" s="10">
        <f>3/24000000*OO[[#This Row],[144 (06JUL1985 21:00:00)-Water Temperature (C)]]*OO[[#This Row],[86]]</f>
        <v>2.5007808586564995E-7</v>
      </c>
      <c r="CK200" s="10">
        <f>3/24000000*OO[[#This Row],[145 (07JUL1985 00:00:00)-Water Temperature (C)]]*OO[[#This Row],[87]]</f>
        <v>2.4352462321200005E-7</v>
      </c>
      <c r="CL200" s="10">
        <f>3/24000000*OO[[#This Row],[146 (07JUL1985 03:00:00)-Water Temperature (C)]]*OO[[#This Row],[88]]</f>
        <v>2.3212291080282496E-7</v>
      </c>
      <c r="CM200" s="10">
        <f>3/24000000*OO[[#This Row],[147 (07JUL1985 06:00:00)-Water Temperature (C)]]*OO[[#This Row],[89]]</f>
        <v>2.1797423161470002E-7</v>
      </c>
      <c r="CN200" s="10">
        <f>3/24000000*OO[[#This Row],[148 (07JUL1985 09:00:00)-Water Temperature (C)]]*OO[[#This Row],[90]]</f>
        <v>2.069374504076E-7</v>
      </c>
      <c r="CO200" s="10">
        <f>3/24000000*OO[[#This Row],[149 (07JUL1985 12:00:00)-Water Temperature (C)]]*OO[[#This Row],[91]]</f>
        <v>1.9997945196249996E-7</v>
      </c>
      <c r="CP200" s="10">
        <f>3/24000000*OO[[#This Row],[150 (07JUL1985 15:00:00)-Water Temperature (C)]]*OO[[#This Row],[92]]</f>
        <v>1.9997945196249996E-7</v>
      </c>
      <c r="CQ200" s="10">
        <f>3/24000000*OO[[#This Row],[151 (07JUL1985 18:00:00)-Water Temperature (C)]]*OO[[#This Row],[93]]</f>
        <v>1.9997945196249996E-7</v>
      </c>
      <c r="CR200" s="10">
        <f>3/24000000*OO[[#This Row],[152 (07JUL1985 21:00:00)-Water Temperature (C)]]*OO[[#This Row],[94]]</f>
        <v>1.9997945196249996E-7</v>
      </c>
      <c r="CS200" s="10">
        <f>3/24000000*OO[[#This Row],[153 (08JUL1985 00:00:00)-Water Temperature (C)]]*OO[[#This Row],[95]]</f>
        <v>1.9997945196249996E-7</v>
      </c>
      <c r="CT200" s="10">
        <f>3/24000000*OO[[#This Row],[154 (08JUL1985 03:00:00)-Water Temperature (C)]]*OO[[#This Row],[96]]</f>
        <v>1.9997945196249996E-7</v>
      </c>
      <c r="CU200" s="10">
        <f>3/24000000*OO[[#This Row],[155 (08JUL1985 06:00:00)-Water Temperature (C)]]*OO[[#This Row],[97]]</f>
        <v>1.9997945196249996E-7</v>
      </c>
      <c r="CV200" s="10">
        <f>3/24000000*OO[[#This Row],[156 (08JUL1985 09:00:00)-Water Temperature (C)]]*OO[[#This Row],[98]]</f>
        <v>1.9997945196249996E-7</v>
      </c>
      <c r="CW200" s="10">
        <f>3/24000000*OO[[#This Row],[157 (08JUL1985 12:00:00)-Water Temperature (C)]]*OO[[#This Row],[99]]</f>
        <v>1.9997945196249996E-7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3.3257473692836205E-37</v>
      </c>
      <c r="K201" s="10">
        <f>3/24*OO[[#This Row],[67 (27JUN1985 06:00:00)-Water Temperature (C)]]*OO[[#This Row],[9]]/SUM(OO[9])</f>
        <v>1.4754475426120193E-25</v>
      </c>
      <c r="L201" s="10">
        <f>3/24*OO[[#This Row],[68 (27JUN1985 09:00:00)-Water Temperature (C)]]*OO[[#This Row],[10]]/SUM(OO[10])</f>
        <v>4.5481308967397663E-14</v>
      </c>
      <c r="M201" s="10">
        <f>3/24*OO[[#This Row],[69 (27JUN1985 12:00:00)-Water Temperature (C)]]*OO[[#This Row],[11]]/SUM(OO[11])</f>
        <v>1.5955291057417749E-8</v>
      </c>
      <c r="N201" s="10">
        <f>3/24*OO[[#This Row],[70 (27JUN1985 15:00:00)-Water Temperature (C)]]*OO[[#This Row],[12]]/SUM(OO[12])</f>
        <v>1.0267197683003844E-5</v>
      </c>
      <c r="O201" s="10">
        <f>3/24*OO[[#This Row],[71 (27JUN1985 18:00:00)-Water Temperature (C)]]*OO[[#This Row],[13]]/SUM(OO[13])</f>
        <v>6.7169144410594622E-4</v>
      </c>
      <c r="P201" s="10">
        <f>3/24*OO[[#This Row],[72 (27JUN1985 21:00:00)-Water Temperature (C)]]*OO[[#This Row],[14]]/SUM(OO[14])</f>
        <v>9.1258087700417725E-3</v>
      </c>
      <c r="Q201" s="10">
        <f>3/24*OO[[#This Row],[73 (28JUN1985 00:00:00)-Water Temperature (C)]]*OO[[#This Row],[15]]/SUM(OO[15])</f>
        <v>3.7865113508291352E-2</v>
      </c>
      <c r="R201" s="10">
        <f>3/24*OO[[#This Row],[74 (28JUN1985 03:00:00)-Water Temperature (C)]]*OO[[#This Row],[16]]/SUM(OO[16])</f>
        <v>6.2497360474643687E-2</v>
      </c>
      <c r="S201" s="10">
        <f>3/24*OO[[#This Row],[75 (28JUN1985 06:00:00)-Water Temperature (C)]]*OO[[#This Row],[17]]/SUM(OO[17])</f>
        <v>4.9309561429732925E-2</v>
      </c>
      <c r="T201" s="10">
        <f>3/24*OO[[#This Row],[76 (28JUN1985 09:00:00)-Water Temperature (C)]]*OO[[#This Row],[18]]/SUM(OO[18])</f>
        <v>2.1179047549359509E-2</v>
      </c>
      <c r="U201" s="10">
        <f>3/24*OO[[#This Row],[77 (28JUN1985 12:00:00)-Water Temperature (C)]]*OO[[#This Row],[19]]/SUM(OO[19])</f>
        <v>5.610810124256408E-3</v>
      </c>
      <c r="V201" s="10">
        <f>3/24000000*OO[[#This Row],[78 (28JUN1985 15:00:00)-Water Temperature (C)]]*OO[[#This Row],[20]]</f>
        <v>1.0093105160909998E-3</v>
      </c>
      <c r="W201" s="10">
        <f>3/24000000*OO[[#This Row],[79 (28JUN1985 18:00:00)-Water Temperature (C)]]*OO[[#This Row],[21]]</f>
        <v>1.6503297162052502E-4</v>
      </c>
      <c r="X201" s="10">
        <f>3/24000000*OO[[#This Row],[80 (28JUN1985 21:00:00)-Water Temperature (C)]]*OO[[#This Row],[22]]</f>
        <v>5.2095961764912504E-5</v>
      </c>
      <c r="Y201" s="10">
        <f>3/24000000*OO[[#This Row],[81 (29JUN1985 00:00:00)-Water Temperature (C)]]*OO[[#This Row],[23]]</f>
        <v>3.7504575053437491E-5</v>
      </c>
      <c r="Z201" s="10">
        <f>3/24000000*OO[[#This Row],[82 (29JUN1985 03:00:00)-Water Temperature (C)]]*OO[[#This Row],[24]]</f>
        <v>3.3802310428612496E-5</v>
      </c>
      <c r="AA201" s="10">
        <f>3/24000000*OO[[#This Row],[83 (29JUN1985 06:00:00)-Water Temperature (C)]]*OO[[#This Row],[25]]</f>
        <v>3.2874987885825E-5</v>
      </c>
      <c r="AB201" s="10">
        <f>3/24000000*OO[[#This Row],[84 (29JUN1985 09:00:00)-Water Temperature (C)]]*OO[[#This Row],[26]]</f>
        <v>3.3078075595650004E-5</v>
      </c>
      <c r="AC201" s="10">
        <f>3/24000000*OO[[#This Row],[85 (29JUN1985 12:00:00)-Water Temperature (C)]]*OO[[#This Row],[27]]</f>
        <v>3.3089936957612497E-5</v>
      </c>
      <c r="AD201" s="10">
        <f>3/24000000*OO[[#This Row],[86 (29JUN1985 15:00:00)-Water Temperature (C)]]*OO[[#This Row],[28]]</f>
        <v>3.1675133954175E-5</v>
      </c>
      <c r="AE201" s="10">
        <f>3/24000000*OO[[#This Row],[88 (29JUN1985 21:00:00)-Water Temperature (C)]]*OO[[#This Row],[30]]</f>
        <v>2.6215359159850002E-5</v>
      </c>
      <c r="AF201" s="10">
        <f>3/24000000*OO[[#This Row],[88 (29JUN1985 21:00:00)-Water Temperature (C)]]*OO[[#This Row],[30]]</f>
        <v>2.6215359159850002E-5</v>
      </c>
      <c r="AG201" s="10">
        <f>3/24000000*OO[[#This Row],[89 (30JUN1985 00:00:00)-Water Temperature (C)]]*OO[[#This Row],[31]]</f>
        <v>2.2920692077249998E-5</v>
      </c>
      <c r="AH201" s="10">
        <f>3/24000000*OO[[#This Row],[90 (30JUN1985 03:00:00)-Water Temperature (C)]]*OO[[#This Row],[32]]</f>
        <v>1.9996864092800001E-5</v>
      </c>
      <c r="AI201" s="10">
        <f>3/24000000*OO[[#This Row],[91 (30JUN1985 06:00:00)-Water Temperature (C)]]*OO[[#This Row],[33]]</f>
        <v>1.7638384453042501E-5</v>
      </c>
      <c r="AJ201" s="10">
        <f>3/24000000*OO[[#This Row],[92 (30JUN1985 09:00:00)-Water Temperature (C)]]*OO[[#This Row],[34]]</f>
        <v>1.6148510953881251E-5</v>
      </c>
      <c r="AK201" s="10">
        <f>3/24000000*OO[[#This Row],[93 (30JUN1985 12:00:00)-Water Temperature (C)]]*OO[[#This Row],[35]]</f>
        <v>1.49391515705E-5</v>
      </c>
      <c r="AL201" s="10">
        <f>3/24000000*OO[[#This Row],[94 (30JUN1985 15:00:00)-Water Temperature (C)]]*OO[[#This Row],[36]]</f>
        <v>1.3853543130790001E-5</v>
      </c>
      <c r="AM201" s="10">
        <f>3/24000000*OO[[#This Row],[95 (30JUN1985 18:00:00)-Water Temperature (C)]]*OO[[#This Row],[37]]</f>
        <v>1.2890729374050001E-5</v>
      </c>
      <c r="AN201" s="10">
        <f>3/24000000*OO[[#This Row],[96 (30JUN1985 21:00:00)-Water Temperature (C)]]*OO[[#This Row],[38]]</f>
        <v>1.1672131112742499E-5</v>
      </c>
      <c r="AO201" s="10">
        <f>3/24000000*OO[[#This Row],[97 (01JUL1985 00:00:00)-Water Temperature (C)]]*OO[[#This Row],[39]]</f>
        <v>1.0237281597613749E-5</v>
      </c>
      <c r="AP201" s="10">
        <f>3/24000000*OO[[#This Row],[98 (01JUL1985 03:00:00)-Water Temperature (C)]]*OO[[#This Row],[40]]</f>
        <v>8.9246072098049992E-6</v>
      </c>
      <c r="AQ201" s="10">
        <f>3/24000000*OO[[#This Row],[99 (01JUL1985 06:00:00)-Water Temperature (C)]]*OO[[#This Row],[41]]</f>
        <v>7.8564689987399981E-6</v>
      </c>
      <c r="AR201" s="10">
        <f>3/24000000*OO[[#This Row],[100 (01JUL1985 09:00:00)-Water Temperature (C)]]*OO[[#This Row],[42]]</f>
        <v>7.260747788625001E-6</v>
      </c>
      <c r="AS201" s="10">
        <f>3/24000000*OO[[#This Row],[101 (01JUL1985 12:00:00)-Water Temperature (C)]]*OO[[#This Row],[43]]</f>
        <v>6.8367207870749982E-6</v>
      </c>
      <c r="AT201" s="10">
        <f>3/24000000*OO[[#This Row],[102 (01JUL1985 15:00:00)-Water Temperature (C)]]*OO[[#This Row],[44]]</f>
        <v>6.519140798630001E-6</v>
      </c>
      <c r="AU201" s="10">
        <f>3/24000000*OO[[#This Row],[103 (01JUL1985 18:00:00)-Water Temperature (C)]]*OO[[#This Row],[45]]</f>
        <v>6.1868361069649993E-6</v>
      </c>
      <c r="AV201" s="10">
        <f>3/24000000*OO[[#This Row],[104 (01JUL1985 21:00:00)-Water Temperature (C)]]*OO[[#This Row],[46]]</f>
        <v>5.6508175515299987E-6</v>
      </c>
      <c r="AW201" s="10">
        <f>3/24000000*OO[[#This Row],[105 (02JUL1985 00:00:00)-Water Temperature (C)]]*OO[[#This Row],[47]]</f>
        <v>4.9933401553349992E-6</v>
      </c>
      <c r="AX201" s="10">
        <f>3/24000000*OO[[#This Row],[106 (02JUL1985 03:00:00)-Water Temperature (C)]]*OO[[#This Row],[48]]</f>
        <v>4.3655409611099997E-6</v>
      </c>
      <c r="AY201" s="10">
        <f>3/24000000*OO[[#This Row],[107 (02JUL1985 06:00:00)-Water Temperature (C)]]*OO[[#This Row],[49]]</f>
        <v>3.8211588023699994E-6</v>
      </c>
      <c r="AZ201" s="10">
        <f>3/24000000*OO[[#This Row],[108 (02JUL1985 09:00:00)-Water Temperature (C)]]*OO[[#This Row],[50]]</f>
        <v>3.4824348283237504E-6</v>
      </c>
      <c r="BA201" s="10">
        <f>3/24000000*OO[[#This Row],[109 (02JUL1985 12:00:00)-Water Temperature (C)]]*OO[[#This Row],[51]]</f>
        <v>3.2293118637E-6</v>
      </c>
      <c r="BB201" s="10">
        <f>3/24000000*OO[[#This Row],[110 (02JUL1985 15:00:00)-Water Temperature (C)]]*OO[[#This Row],[52]]</f>
        <v>3.0177500692350002E-6</v>
      </c>
      <c r="BC201" s="10">
        <f>3/24000000*OO[[#This Row],[111 (02JUL1985 18:00:00)-Water Temperature (C)]]*OO[[#This Row],[53]]</f>
        <v>2.7680346615611249E-6</v>
      </c>
      <c r="BD201" s="10">
        <f>3/24000000*OO[[#This Row],[112 (02JUL1985 21:00:00)-Water Temperature (C)]]*OO[[#This Row],[54]]</f>
        <v>2.4294413454074999E-6</v>
      </c>
      <c r="BE201" s="10">
        <f>3/24000000*OO[[#This Row],[113 (03JUL1985 00:00:00)-Water Temperature (C)]]*OO[[#This Row],[55]]</f>
        <v>2.0464079976879997E-6</v>
      </c>
      <c r="BF201" s="10">
        <f>3/24000000*OO[[#This Row],[114 (03JUL1985 03:00:00)-Water Temperature (C)]]*OO[[#This Row],[56]]</f>
        <v>1.701833343084375E-6</v>
      </c>
      <c r="BG201" s="10">
        <f>3/24000000*OO[[#This Row],[115 (03JUL1985 06:00:00)-Water Temperature (C)]]*OO[[#This Row],[57]]</f>
        <v>1.4218852155249999E-6</v>
      </c>
      <c r="BH201" s="10">
        <f>3/24000000*OO[[#This Row],[116 (03JUL1985 09:00:00)-Water Temperature (C)]]*OO[[#This Row],[58]]</f>
        <v>1.2404394272999998E-6</v>
      </c>
      <c r="BI201" s="10">
        <f>3/24000000*OO[[#This Row],[117 (03JUL1985 12:00:00)-Water Temperature (C)]]*OO[[#This Row],[59]]</f>
        <v>1.0891070040585E-6</v>
      </c>
      <c r="BJ201" s="10">
        <f>3/24000000*OO[[#This Row],[118 (03JUL1985 15:00:00)-Water Temperature (C)]]*OO[[#This Row],[60]]</f>
        <v>9.9478001085199984E-7</v>
      </c>
      <c r="BK201" s="10">
        <f>3/24000000*OO[[#This Row],[119 (03JUL1985 18:00:00)-Water Temperature (C)]]*OO[[#This Row],[61]]</f>
        <v>9.0058020260374981E-7</v>
      </c>
      <c r="BL201" s="10">
        <f>3/24000000*OO[[#This Row],[120 (03JUL1985 21:00:00)-Water Temperature (C)]]*OO[[#This Row],[62]]</f>
        <v>7.8499859622199991E-7</v>
      </c>
      <c r="BM201" s="10">
        <f>3/24000000*OO[[#This Row],[121 (04JUL1985 00:00:00)-Water Temperature (C)]]*OO[[#This Row],[63]]</f>
        <v>6.5679690031037488E-7</v>
      </c>
      <c r="BN201" s="10">
        <f>3/24000000*OO[[#This Row],[122 (04JUL1985 03:00:00)-Water Temperature (C)]]*OO[[#This Row],[64]]</f>
        <v>5.4198898276125001E-7</v>
      </c>
      <c r="BO201" s="10">
        <f>3/24000000*OO[[#This Row],[123 (04JUL1985 06:00:00)-Water Temperature (C)]]*OO[[#This Row],[65]]</f>
        <v>4.5527774708624999E-7</v>
      </c>
      <c r="BP201" s="10">
        <f>3/24000000*OO[[#This Row],[124 (04JUL1985 09:00:00)-Water Temperature (C)]]*OO[[#This Row],[66]]</f>
        <v>4.0737494788874998E-7</v>
      </c>
      <c r="BQ201" s="10">
        <f>3/24000000*OO[[#This Row],[125 (04JUL1985 12:00:00)-Water Temperature (C)]]*OO[[#This Row],[67]]</f>
        <v>3.8093740398449991E-7</v>
      </c>
      <c r="BR201" s="10">
        <f>3/24000000*OO[[#This Row],[126 (04JUL1985 15:00:00)-Water Temperature (C)]]*OO[[#This Row],[68]]</f>
        <v>3.6814373622450001E-7</v>
      </c>
      <c r="BS201" s="10">
        <f>3/24000000*OO[[#This Row],[127 (04JUL1985 18:00:00)-Water Temperature (C)]]*OO[[#This Row],[69]]</f>
        <v>3.5874980400325E-7</v>
      </c>
      <c r="BT201" s="10">
        <f>3/24000000*OO[[#This Row],[128 (04JUL1985 21:00:00)-Water Temperature (C)]]*OO[[#This Row],[70]]</f>
        <v>3.4006888448325006E-7</v>
      </c>
      <c r="BU201" s="10">
        <f>3/24000000*OO[[#This Row],[129 (05JUL1985 00:00:00)-Water Temperature (C)]]*OO[[#This Row],[71]]</f>
        <v>3.1146538442449999E-7</v>
      </c>
      <c r="BV201" s="10">
        <f>3/24000000*OO[[#This Row],[130 (05JUL1985 03:00:00)-Water Temperature (C)]]*OO[[#This Row],[72]]</f>
        <v>2.8121385702272497E-7</v>
      </c>
      <c r="BW201" s="10">
        <f>3/24000000*OO[[#This Row],[131 (05JUL1985 06:00:00)-Water Temperature (C)]]*OO[[#This Row],[73]]</f>
        <v>2.5247199187695E-7</v>
      </c>
      <c r="BX201" s="10">
        <f>3/24000000*OO[[#This Row],[132 (05JUL1985 09:00:00)-Water Temperature (C)]]*OO[[#This Row],[74]]</f>
        <v>2.3309314521086245E-7</v>
      </c>
      <c r="BY201" s="10">
        <f>3/24000000*OO[[#This Row],[133 (05JUL1985 12:00:00)-Water Temperature (C)]]*OO[[#This Row],[75]]</f>
        <v>2.1944297540679996E-7</v>
      </c>
      <c r="BZ201" s="10">
        <f>3/24000000*OO[[#This Row],[134 (05JUL1985 15:00:00)-Water Temperature (C)]]*OO[[#This Row],[76]]</f>
        <v>2.1035227795719999E-7</v>
      </c>
      <c r="CA201" s="10">
        <f>3/24000000*OO[[#This Row],[135 (05JUL1985 18:00:00)-Water Temperature (C)]]*OO[[#This Row],[77]]</f>
        <v>2.0356154457143746E-7</v>
      </c>
      <c r="CB201" s="10">
        <f>3/24000000*OO[[#This Row],[136 (05JUL1985 21:00:00)-Water Temperature (C)]]*OO[[#This Row],[78]]</f>
        <v>1.9467258372428748E-7</v>
      </c>
      <c r="CC201" s="10">
        <f>3/24000000*OO[[#This Row],[137 (06JUL1985 00:00:00)-Water Temperature (C)]]*OO[[#This Row],[79]]</f>
        <v>1.830296853751E-7</v>
      </c>
      <c r="CD201" s="10">
        <f>3/24000000*OO[[#This Row],[138 (06JUL1985 03:00:00)-Water Temperature (C)]]*OO[[#This Row],[80]]</f>
        <v>1.7032239583859998E-7</v>
      </c>
      <c r="CE201" s="10">
        <f>3/24000000*OO[[#This Row],[139 (06JUL1985 06:00:00)-Water Temperature (C)]]*OO[[#This Row],[81]]</f>
        <v>1.6020779501754997E-7</v>
      </c>
      <c r="CF201" s="10">
        <f>3/24000000*OO[[#This Row],[140 (06JUL1985 09:00:00)-Water Temperature (C)]]*OO[[#This Row],[82]]</f>
        <v>1.5734852477043749E-7</v>
      </c>
      <c r="CG201" s="10">
        <f>3/24000000*OO[[#This Row],[141 (06JUL1985 12:00:00)-Water Temperature (C)]]*OO[[#This Row],[83]]</f>
        <v>1.5891443242067502E-7</v>
      </c>
      <c r="CH201" s="10">
        <f>3/24000000*OO[[#This Row],[142 (06JUL1985 15:00:00)-Water Temperature (C)]]*OO[[#This Row],[84]]</f>
        <v>1.6390420653942498E-7</v>
      </c>
      <c r="CI201" s="10">
        <f>3/24000000*OO[[#This Row],[143 (06JUL1985 18:00:00)-Water Temperature (C)]]*OO[[#This Row],[85]]</f>
        <v>1.6912915319292499E-7</v>
      </c>
      <c r="CJ201" s="10">
        <f>3/24000000*OO[[#This Row],[144 (06JUL1985 21:00:00)-Water Temperature (C)]]*OO[[#This Row],[86]]</f>
        <v>1.7113751993962499E-7</v>
      </c>
      <c r="CK201" s="10">
        <f>3/24000000*OO[[#This Row],[145 (07JUL1985 00:00:00)-Water Temperature (C)]]*OO[[#This Row],[87]]</f>
        <v>1.6687314448875001E-7</v>
      </c>
      <c r="CL201" s="10">
        <f>3/24000000*OO[[#This Row],[146 (07JUL1985 03:00:00)-Water Temperature (C)]]*OO[[#This Row],[88]]</f>
        <v>1.5934872639622498E-7</v>
      </c>
      <c r="CM201" s="10">
        <f>3/24000000*OO[[#This Row],[147 (07JUL1985 06:00:00)-Water Temperature (C)]]*OO[[#This Row],[89]]</f>
        <v>1.4982814324464998E-7</v>
      </c>
      <c r="CN201" s="10">
        <f>3/24000000*OO[[#This Row],[148 (07JUL1985 09:00:00)-Water Temperature (C)]]*OO[[#This Row],[90]]</f>
        <v>1.4231994379848753E-7</v>
      </c>
      <c r="CO201" s="10">
        <f>3/24000000*OO[[#This Row],[149 (07JUL1985 12:00:00)-Water Temperature (C)]]*OO[[#This Row],[91]]</f>
        <v>1.3745676431747499E-7</v>
      </c>
      <c r="CP201" s="10">
        <f>3/24000000*OO[[#This Row],[150 (07JUL1985 15:00:00)-Water Temperature (C)]]*OO[[#This Row],[92]]</f>
        <v>1.3745676431747499E-7</v>
      </c>
      <c r="CQ201" s="10">
        <f>3/24000000*OO[[#This Row],[151 (07JUL1985 18:00:00)-Water Temperature (C)]]*OO[[#This Row],[93]]</f>
        <v>1.3745676431747499E-7</v>
      </c>
      <c r="CR201" s="10">
        <f>3/24000000*OO[[#This Row],[152 (07JUL1985 21:00:00)-Water Temperature (C)]]*OO[[#This Row],[94]]</f>
        <v>1.3745676431747499E-7</v>
      </c>
      <c r="CS201" s="10">
        <f>3/24000000*OO[[#This Row],[153 (08JUL1985 00:00:00)-Water Temperature (C)]]*OO[[#This Row],[95]]</f>
        <v>1.3745676431747499E-7</v>
      </c>
      <c r="CT201" s="10">
        <f>3/24000000*OO[[#This Row],[154 (08JUL1985 03:00:00)-Water Temperature (C)]]*OO[[#This Row],[96]]</f>
        <v>1.3745676431747499E-7</v>
      </c>
      <c r="CU201" s="10">
        <f>3/24000000*OO[[#This Row],[155 (08JUL1985 06:00:00)-Water Temperature (C)]]*OO[[#This Row],[97]]</f>
        <v>1.3745676431747499E-7</v>
      </c>
      <c r="CV201" s="10">
        <f>3/24000000*OO[[#This Row],[156 (08JUL1985 09:00:00)-Water Temperature (C)]]*OO[[#This Row],[98]]</f>
        <v>1.3745676431747499E-7</v>
      </c>
      <c r="CW201" s="10">
        <f>3/24000000*OO[[#This Row],[157 (08JUL1985 12:00:00)-Water Temperature (C)]]*OO[[#This Row],[99]]</f>
        <v>1.3745676431747499E-7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5.4077232794168961E-38</v>
      </c>
      <c r="K202" s="10">
        <f>3/24*OO[[#This Row],[67 (27JUN1985 06:00:00)-Water Temperature (C)]]*OO[[#This Row],[9]]/SUM(OO[9])</f>
        <v>2.5116945537602258E-26</v>
      </c>
      <c r="L202" s="10">
        <f>3/24*OO[[#This Row],[68 (27JUN1985 09:00:00)-Water Temperature (C)]]*OO[[#This Row],[10]]/SUM(OO[10])</f>
        <v>8.880933763329138E-15</v>
      </c>
      <c r="M202" s="10">
        <f>3/24*OO[[#This Row],[69 (27JUN1985 12:00:00)-Water Temperature (C)]]*OO[[#This Row],[11]]/SUM(OO[11])</f>
        <v>9.6119375026425065E-9</v>
      </c>
      <c r="N202" s="10">
        <f>3/24*OO[[#This Row],[70 (27JUN1985 15:00:00)-Water Temperature (C)]]*OO[[#This Row],[12]]/SUM(OO[12])</f>
        <v>7.4693196283469373E-6</v>
      </c>
      <c r="O202" s="10">
        <f>3/24*OO[[#This Row],[71 (27JUN1985 18:00:00)-Water Temperature (C)]]*OO[[#This Row],[13]]/SUM(OO[13])</f>
        <v>5.5402815505760394E-4</v>
      </c>
      <c r="P202" s="10">
        <f>3/24*OO[[#This Row],[72 (27JUN1985 21:00:00)-Water Temperature (C)]]*OO[[#This Row],[14]]/SUM(OO[14])</f>
        <v>8.3064909137494335E-3</v>
      </c>
      <c r="Q202" s="10">
        <f>3/24*OO[[#This Row],[73 (28JUN1985 00:00:00)-Water Temperature (C)]]*OO[[#This Row],[15]]/SUM(OO[15])</f>
        <v>3.7408948232958081E-2</v>
      </c>
      <c r="R202" s="10">
        <f>3/24*OO[[#This Row],[74 (28JUN1985 03:00:00)-Water Temperature (C)]]*OO[[#This Row],[16]]/SUM(OO[16])</f>
        <v>6.6154828469633484E-2</v>
      </c>
      <c r="S202" s="10">
        <f>3/24*OO[[#This Row],[75 (28JUN1985 06:00:00)-Water Temperature (C)]]*OO[[#This Row],[17]]/SUM(OO[17])</f>
        <v>5.5410275882722987E-2</v>
      </c>
      <c r="T202" s="10">
        <f>3/24*OO[[#This Row],[76 (28JUN1985 09:00:00)-Water Temperature (C)]]*OO[[#This Row],[18]]/SUM(OO[18])</f>
        <v>2.5072598950888435E-2</v>
      </c>
      <c r="U202" s="10">
        <f>3/24*OO[[#This Row],[77 (28JUN1985 12:00:00)-Water Temperature (C)]]*OO[[#This Row],[19]]/SUM(OO[19])</f>
        <v>6.9404482195025473E-3</v>
      </c>
      <c r="V202" s="10">
        <f>3/24000000*OO[[#This Row],[78 (28JUN1985 15:00:00)-Water Temperature (C)]]*OO[[#This Row],[20]]</f>
        <v>1.2879096220480002E-3</v>
      </c>
      <c r="W202" s="10">
        <f>3/24000000*OO[[#This Row],[79 (28JUN1985 18:00:00)-Water Temperature (C)]]*OO[[#This Row],[21]]</f>
        <v>2.0762755169309997E-4</v>
      </c>
      <c r="X202" s="10">
        <f>3/24000000*OO[[#This Row],[80 (28JUN1985 21:00:00)-Water Temperature (C)]]*OO[[#This Row],[22]]</f>
        <v>5.9470756591137497E-5</v>
      </c>
      <c r="Y202" s="10">
        <f>3/24000000*OO[[#This Row],[81 (29JUN1985 00:00:00)-Water Temperature (C)]]*OO[[#This Row],[23]]</f>
        <v>4.0709933474700003E-5</v>
      </c>
      <c r="Z202" s="10">
        <f>3/24000000*OO[[#This Row],[82 (29JUN1985 03:00:00)-Water Temperature (C)]]*OO[[#This Row],[24]]</f>
        <v>3.6272300538299997E-5</v>
      </c>
      <c r="AA202" s="10">
        <f>3/24000000*OO[[#This Row],[83 (29JUN1985 06:00:00)-Water Temperature (C)]]*OO[[#This Row],[25]]</f>
        <v>3.50465770993125E-5</v>
      </c>
      <c r="AB202" s="10">
        <f>3/24000000*OO[[#This Row],[84 (29JUN1985 09:00:00)-Water Temperature (C)]]*OO[[#This Row],[26]]</f>
        <v>3.5214298615587497E-5</v>
      </c>
      <c r="AC202" s="10">
        <f>3/24000000*OO[[#This Row],[85 (29JUN1985 12:00:00)-Water Temperature (C)]]*OO[[#This Row],[27]]</f>
        <v>3.5306392648449999E-5</v>
      </c>
      <c r="AD202" s="10">
        <f>3/24000000*OO[[#This Row],[86 (29JUN1985 15:00:00)-Water Temperature (C)]]*OO[[#This Row],[28]]</f>
        <v>3.3854006895312505E-5</v>
      </c>
      <c r="AE202" s="10">
        <f>3/24000000*OO[[#This Row],[88 (29JUN1985 21:00:00)-Water Temperature (C)]]*OO[[#This Row],[30]]</f>
        <v>2.79683096403E-5</v>
      </c>
      <c r="AF202" s="10">
        <f>3/24000000*OO[[#This Row],[88 (29JUN1985 21:00:00)-Water Temperature (C)]]*OO[[#This Row],[30]]</f>
        <v>2.79683096403E-5</v>
      </c>
      <c r="AG202" s="10">
        <f>3/24000000*OO[[#This Row],[89 (30JUN1985 00:00:00)-Water Temperature (C)]]*OO[[#This Row],[31]]</f>
        <v>2.4420250031962494E-5</v>
      </c>
      <c r="AH202" s="10">
        <f>3/24000000*OO[[#This Row],[90 (30JUN1985 03:00:00)-Water Temperature (C)]]*OO[[#This Row],[32]]</f>
        <v>2.12548355775E-5</v>
      </c>
      <c r="AI202" s="10">
        <f>3/24000000*OO[[#This Row],[91 (30JUN1985 06:00:00)-Water Temperature (C)]]*OO[[#This Row],[33]]</f>
        <v>1.8683862214376252E-5</v>
      </c>
      <c r="AJ202" s="10">
        <f>3/24000000*OO[[#This Row],[92 (30JUN1985 09:00:00)-Water Temperature (C)]]*OO[[#This Row],[34]]</f>
        <v>1.705464665349875E-5</v>
      </c>
      <c r="AK202" s="10">
        <f>3/24000000*OO[[#This Row],[93 (30JUN1985 12:00:00)-Water Temperature (C)]]*OO[[#This Row],[35]]</f>
        <v>1.5724397601469998E-5</v>
      </c>
      <c r="AL202" s="10">
        <f>3/24000000*OO[[#This Row],[94 (30JUN1985 15:00:00)-Water Temperature (C)]]*OO[[#This Row],[36]]</f>
        <v>1.451957628718E-5</v>
      </c>
      <c r="AM202" s="10">
        <f>3/24000000*OO[[#This Row],[95 (30JUN1985 18:00:00)-Water Temperature (C)]]*OO[[#This Row],[37]]</f>
        <v>1.3466848595337497E-5</v>
      </c>
      <c r="AN202" s="10">
        <f>3/24000000*OO[[#This Row],[96 (30JUN1985 21:00:00)-Water Temperature (C)]]*OO[[#This Row],[38]]</f>
        <v>1.2176922434726247E-5</v>
      </c>
      <c r="AO202" s="10">
        <f>3/24000000*OO[[#This Row],[97 (01JUL1985 00:00:00)-Water Temperature (C)]]*OO[[#This Row],[39]]</f>
        <v>1.0658186751322501E-5</v>
      </c>
      <c r="AP202" s="10">
        <f>3/24000000*OO[[#This Row],[98 (01JUL1985 03:00:00)-Water Temperature (C)]]*OO[[#This Row],[40]]</f>
        <v>9.2707576336050002E-6</v>
      </c>
      <c r="AQ202" s="10">
        <f>3/24000000*OO[[#This Row],[99 (01JUL1985 06:00:00)-Water Temperature (C)]]*OO[[#This Row],[41]]</f>
        <v>8.1320578106824999E-6</v>
      </c>
      <c r="AR202" s="10">
        <f>3/24000000*OO[[#This Row],[100 (01JUL1985 09:00:00)-Water Temperature (C)]]*OO[[#This Row],[42]]</f>
        <v>7.4871574270425006E-6</v>
      </c>
      <c r="AS202" s="10">
        <f>3/24000000*OO[[#This Row],[101 (01JUL1985 12:00:00)-Water Temperature (C)]]*OO[[#This Row],[43]]</f>
        <v>7.0191978159999993E-6</v>
      </c>
      <c r="AT202" s="10">
        <f>3/24000000*OO[[#This Row],[102 (01JUL1985 15:00:00)-Water Temperature (C)]]*OO[[#This Row],[44]]</f>
        <v>6.6668873469187505E-6</v>
      </c>
      <c r="AU202" s="10">
        <f>3/24000000*OO[[#This Row],[103 (01JUL1985 18:00:00)-Water Temperature (C)]]*OO[[#This Row],[45]]</f>
        <v>6.3102719565899998E-6</v>
      </c>
      <c r="AV202" s="10">
        <f>3/24000000*OO[[#This Row],[104 (01JUL1985 21:00:00)-Water Temperature (C)]]*OO[[#This Row],[46]]</f>
        <v>5.7488864722574991E-6</v>
      </c>
      <c r="AW202" s="10">
        <f>3/24000000*OO[[#This Row],[105 (02JUL1985 00:00:00)-Water Temperature (C)]]*OO[[#This Row],[47]]</f>
        <v>5.0703377643924996E-6</v>
      </c>
      <c r="AX202" s="10">
        <f>3/24000000*OO[[#This Row],[106 (02JUL1985 03:00:00)-Water Temperature (C)]]*OO[[#This Row],[48]]</f>
        <v>4.4306474346874997E-6</v>
      </c>
      <c r="AY202" s="10">
        <f>3/24000000*OO[[#This Row],[107 (02JUL1985 06:00:00)-Water Temperature (C)]]*OO[[#This Row],[49]]</f>
        <v>3.8747823989062495E-6</v>
      </c>
      <c r="AZ202" s="10">
        <f>3/24000000*OO[[#This Row],[108 (02JUL1985 09:00:00)-Water Temperature (C)]]*OO[[#This Row],[50]]</f>
        <v>3.5267305559912497E-6</v>
      </c>
      <c r="BA202" s="10">
        <f>3/24000000*OO[[#This Row],[109 (02JUL1985 12:00:00)-Water Temperature (C)]]*OO[[#This Row],[51]]</f>
        <v>3.2632869908374998E-6</v>
      </c>
      <c r="BB202" s="10">
        <f>3/24000000*OO[[#This Row],[110 (02JUL1985 15:00:00)-Water Temperature (C)]]*OO[[#This Row],[52]]</f>
        <v>3.045034464275E-6</v>
      </c>
      <c r="BC202" s="10">
        <f>3/24000000*OO[[#This Row],[111 (02JUL1985 18:00:00)-Water Temperature (C)]]*OO[[#This Row],[53]]</f>
        <v>2.792087847360875E-6</v>
      </c>
      <c r="BD202" s="10">
        <f>3/24000000*OO[[#This Row],[112 (02JUL1985 21:00:00)-Water Temperature (C)]]*OO[[#This Row],[54]]</f>
        <v>2.4515528769975E-6</v>
      </c>
      <c r="BE202" s="10">
        <f>3/24000000*OO[[#This Row],[113 (03JUL1985 00:00:00)-Water Temperature (C)]]*OO[[#This Row],[55]]</f>
        <v>2.0655456034475001E-6</v>
      </c>
      <c r="BF202" s="10">
        <f>3/24000000*OO[[#This Row],[114 (03JUL1985 03:00:00)-Water Temperature (C)]]*OO[[#This Row],[56]]</f>
        <v>1.7168522871018746E-6</v>
      </c>
      <c r="BG202" s="10">
        <f>3/24000000*OO[[#This Row],[115 (03JUL1985 06:00:00)-Water Temperature (C)]]*OO[[#This Row],[57]]</f>
        <v>1.4331988075261249E-6</v>
      </c>
      <c r="BH202" s="10">
        <f>3/24000000*OO[[#This Row],[116 (03JUL1985 09:00:00)-Water Temperature (C)]]*OO[[#This Row],[58]]</f>
        <v>1.24898882469375E-6</v>
      </c>
      <c r="BI202" s="10">
        <f>3/24000000*OO[[#This Row],[117 (03JUL1985 12:00:00)-Water Temperature (C)]]*OO[[#This Row],[59]]</f>
        <v>1.0945345269099998E-6</v>
      </c>
      <c r="BJ202" s="10">
        <f>3/24000000*OO[[#This Row],[118 (03JUL1985 15:00:00)-Water Temperature (C)]]*OO[[#This Row],[60]]</f>
        <v>9.9976459905624993E-7</v>
      </c>
      <c r="BK202" s="10">
        <f>3/24000000*OO[[#This Row],[119 (03JUL1985 18:00:00)-Water Temperature (C)]]*OO[[#This Row],[61]]</f>
        <v>9.0612835555599999E-7</v>
      </c>
      <c r="BL202" s="10">
        <f>3/24000000*OO[[#This Row],[120 (03JUL1985 21:00:00)-Water Temperature (C)]]*OO[[#This Row],[62]]</f>
        <v>7.9176955946237484E-7</v>
      </c>
      <c r="BM202" s="10">
        <f>3/24000000*OO[[#This Row],[121 (04JUL1985 00:00:00)-Water Temperature (C)]]*OO[[#This Row],[63]]</f>
        <v>6.63877091587625E-7</v>
      </c>
      <c r="BN202" s="10">
        <f>3/24000000*OO[[#This Row],[122 (04JUL1985 03:00:00)-Water Temperature (C)]]*OO[[#This Row],[64]]</f>
        <v>5.4810144485249995E-7</v>
      </c>
      <c r="BO202" s="10">
        <f>3/24000000*OO[[#This Row],[123 (04JUL1985 06:00:00)-Water Temperature (C)]]*OO[[#This Row],[65]]</f>
        <v>4.5994668950125E-7</v>
      </c>
      <c r="BP202" s="10">
        <f>3/24000000*OO[[#This Row],[124 (04JUL1985 09:00:00)-Water Temperature (C)]]*OO[[#This Row],[66]]</f>
        <v>4.1062556012962495E-7</v>
      </c>
      <c r="BQ202" s="10">
        <f>3/24000000*OO[[#This Row],[125 (04JUL1985 12:00:00)-Water Temperature (C)]]*OO[[#This Row],[67]]</f>
        <v>3.8268404018437501E-7</v>
      </c>
      <c r="BR202" s="10">
        <f>3/24000000*OO[[#This Row],[126 (04JUL1985 15:00:00)-Water Temperature (C)]]*OO[[#This Row],[68]]</f>
        <v>3.6880450639300005E-7</v>
      </c>
      <c r="BS202" s="10">
        <f>3/24000000*OO[[#This Row],[127 (04JUL1985 18:00:00)-Water Temperature (C)]]*OO[[#This Row],[69]]</f>
        <v>3.58957548520875E-7</v>
      </c>
      <c r="BT202" s="10">
        <f>3/24000000*OO[[#This Row],[128 (04JUL1985 21:00:00)-Water Temperature (C)]]*OO[[#This Row],[70]]</f>
        <v>3.4027440664437493E-7</v>
      </c>
      <c r="BU202" s="10">
        <f>3/24000000*OO[[#This Row],[129 (05JUL1985 00:00:00)-Water Temperature (C)]]*OO[[#This Row],[71]]</f>
        <v>3.1196900331949997E-7</v>
      </c>
      <c r="BV202" s="10">
        <f>3/24000000*OO[[#This Row],[130 (05JUL1985 03:00:00)-Water Temperature (C)]]*OO[[#This Row],[72]]</f>
        <v>2.8199183316806248E-7</v>
      </c>
      <c r="BW202" s="10">
        <f>3/24000000*OO[[#This Row],[131 (05JUL1985 06:00:00)-Water Temperature (C)]]*OO[[#This Row],[73]]</f>
        <v>2.53292581581775E-7</v>
      </c>
      <c r="BX202" s="10">
        <f>3/24000000*OO[[#This Row],[132 (05JUL1985 09:00:00)-Water Temperature (C)]]*OO[[#This Row],[74]]</f>
        <v>2.3370491576634999E-7</v>
      </c>
      <c r="BY202" s="10">
        <f>3/24000000*OO[[#This Row],[133 (05JUL1985 12:00:00)-Water Temperature (C)]]*OO[[#This Row],[75]]</f>
        <v>2.1949169391997502E-7</v>
      </c>
      <c r="BZ202" s="10">
        <f>3/24000000*OO[[#This Row],[134 (05JUL1985 15:00:00)-Water Temperature (C)]]*OO[[#This Row],[76]]</f>
        <v>2.0991457175577498E-7</v>
      </c>
      <c r="CA202" s="10">
        <f>3/24000000*OO[[#This Row],[135 (05JUL1985 18:00:00)-Water Temperature (C)]]*OO[[#This Row],[77]]</f>
        <v>2.0286686227481252E-7</v>
      </c>
      <c r="CB202" s="10">
        <f>3/24000000*OO[[#This Row],[136 (05JUL1985 21:00:00)-Water Temperature (C)]]*OO[[#This Row],[78]]</f>
        <v>1.9403720812794998E-7</v>
      </c>
      <c r="CC202" s="10">
        <f>3/24000000*OO[[#This Row],[137 (06JUL1985 00:00:00)-Water Temperature (C)]]*OO[[#This Row],[79]]</f>
        <v>1.8262120425125001E-7</v>
      </c>
      <c r="CD202" s="10">
        <f>3/24000000*OO[[#This Row],[138 (06JUL1985 03:00:00)-Water Temperature (C)]]*OO[[#This Row],[80]]</f>
        <v>1.6997557736252501E-7</v>
      </c>
      <c r="CE202" s="10">
        <f>3/24000000*OO[[#This Row],[139 (06JUL1985 06:00:00)-Water Temperature (C)]]*OO[[#This Row],[81]]</f>
        <v>1.5985022253592498E-7</v>
      </c>
      <c r="CF202" s="10">
        <f>3/24000000*OO[[#This Row],[140 (06JUL1985 09:00:00)-Water Temperature (C)]]*OO[[#This Row],[82]]</f>
        <v>1.5681552290218745E-7</v>
      </c>
      <c r="CG202" s="10">
        <f>3/24000000*OO[[#This Row],[141 (06JUL1985 12:00:00)-Water Temperature (C)]]*OO[[#This Row],[83]]</f>
        <v>1.5811279949425002E-7</v>
      </c>
      <c r="CH202" s="10">
        <f>3/24000000*OO[[#This Row],[142 (06JUL1985 15:00:00)-Water Temperature (C)]]*OO[[#This Row],[84]]</f>
        <v>1.628505371041625E-7</v>
      </c>
      <c r="CI202" s="10">
        <f>3/24000000*OO[[#This Row],[143 (06JUL1985 18:00:00)-Water Temperature (C)]]*OO[[#This Row],[85]]</f>
        <v>1.6788572542012501E-7</v>
      </c>
      <c r="CJ202" s="10">
        <f>3/24000000*OO[[#This Row],[144 (06JUL1985 21:00:00)-Water Temperature (C)]]*OO[[#This Row],[86]]</f>
        <v>1.6990808512607498E-7</v>
      </c>
      <c r="CK202" s="10">
        <f>3/24000000*OO[[#This Row],[145 (07JUL1985 00:00:00)-Water Temperature (C)]]*OO[[#This Row],[87]]</f>
        <v>1.6590653103530002E-7</v>
      </c>
      <c r="CL202" s="10">
        <f>3/24000000*OO[[#This Row],[146 (07JUL1985 03:00:00)-Water Temperature (C)]]*OO[[#This Row],[88]]</f>
        <v>1.587677399281E-7</v>
      </c>
      <c r="CM202" s="10">
        <f>3/24000000*OO[[#This Row],[147 (07JUL1985 06:00:00)-Water Temperature (C)]]*OO[[#This Row],[89]]</f>
        <v>1.4953822412118751E-7</v>
      </c>
      <c r="CN202" s="10">
        <f>3/24000000*OO[[#This Row],[148 (07JUL1985 09:00:00)-Water Temperature (C)]]*OO[[#This Row],[90]]</f>
        <v>1.4218241516745001E-7</v>
      </c>
      <c r="CO202" s="10">
        <f>3/24000000*OO[[#This Row],[149 (07JUL1985 12:00:00)-Water Temperature (C)]]*OO[[#This Row],[91]]</f>
        <v>1.3726029908645001E-7</v>
      </c>
      <c r="CP202" s="10">
        <f>3/24000000*OO[[#This Row],[150 (07JUL1985 15:00:00)-Water Temperature (C)]]*OO[[#This Row],[92]]</f>
        <v>1.3726029908645001E-7</v>
      </c>
      <c r="CQ202" s="10">
        <f>3/24000000*OO[[#This Row],[151 (07JUL1985 18:00:00)-Water Temperature (C)]]*OO[[#This Row],[93]]</f>
        <v>1.3726029908645001E-7</v>
      </c>
      <c r="CR202" s="10">
        <f>3/24000000*OO[[#This Row],[152 (07JUL1985 21:00:00)-Water Temperature (C)]]*OO[[#This Row],[94]]</f>
        <v>1.3726029908645001E-7</v>
      </c>
      <c r="CS202" s="10">
        <f>3/24000000*OO[[#This Row],[153 (08JUL1985 00:00:00)-Water Temperature (C)]]*OO[[#This Row],[95]]</f>
        <v>1.3726029908645001E-7</v>
      </c>
      <c r="CT202" s="10">
        <f>3/24000000*OO[[#This Row],[154 (08JUL1985 03:00:00)-Water Temperature (C)]]*OO[[#This Row],[96]]</f>
        <v>1.3726029908645001E-7</v>
      </c>
      <c r="CU202" s="10">
        <f>3/24000000*OO[[#This Row],[155 (08JUL1985 06:00:00)-Water Temperature (C)]]*OO[[#This Row],[97]]</f>
        <v>1.3726029908645001E-7</v>
      </c>
      <c r="CV202" s="10">
        <f>3/24000000*OO[[#This Row],[156 (08JUL1985 09:00:00)-Water Temperature (C)]]*OO[[#This Row],[98]]</f>
        <v>1.3726029908645001E-7</v>
      </c>
      <c r="CW202" s="10">
        <f>3/24000000*OO[[#This Row],[157 (08JUL1985 12:00:00)-Water Temperature (C)]]*OO[[#This Row],[99]]</f>
        <v>1.3726029908645001E-7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4.1601633846120106E-39</v>
      </c>
      <c r="K203" s="10">
        <f>3/24*OO[[#This Row],[67 (27JUN1985 06:00:00)-Water Temperature (C)]]*OO[[#This Row],[9]]/SUM(OO[9])</f>
        <v>2.1211060659774871E-27</v>
      </c>
      <c r="L203" s="10">
        <f>3/24*OO[[#This Row],[68 (27JUN1985 09:00:00)-Water Temperature (C)]]*OO[[#This Row],[10]]/SUM(OO[10])</f>
        <v>8.2368421474819011E-16</v>
      </c>
      <c r="M203" s="10">
        <f>3/24*OO[[#This Row],[69 (27JUN1985 12:00:00)-Water Temperature (C)]]*OO[[#This Row],[11]]/SUM(OO[11])</f>
        <v>2.7875094642154378E-9</v>
      </c>
      <c r="N203" s="10">
        <f>3/24*OO[[#This Row],[70 (27JUN1985 15:00:00)-Water Temperature (C)]]*OO[[#This Row],[12]]/SUM(OO[12])</f>
        <v>2.4674918965499797E-6</v>
      </c>
      <c r="O203" s="10">
        <f>3/24*OO[[#This Row],[71 (27JUN1985 18:00:00)-Water Temperature (C)]]*OO[[#This Row],[13]]/SUM(OO[13])</f>
        <v>1.9846488869527257E-4</v>
      </c>
      <c r="P203" s="10">
        <f>3/24*OO[[#This Row],[72 (27JUN1985 21:00:00)-Water Temperature (C)]]*OO[[#This Row],[14]]/SUM(OO[14])</f>
        <v>3.1615953978215922E-3</v>
      </c>
      <c r="Q203" s="10">
        <f>3/24*OO[[#This Row],[73 (28JUN1985 00:00:00)-Water Temperature (C)]]*OO[[#This Row],[15]]/SUM(OO[15])</f>
        <v>1.4947523362690595E-2</v>
      </c>
      <c r="R203" s="10">
        <f>3/24*OO[[#This Row],[74 (28JUN1985 03:00:00)-Water Temperature (C)]]*OO[[#This Row],[16]]/SUM(OO[16])</f>
        <v>2.7502612786116834E-2</v>
      </c>
      <c r="S203" s="10">
        <f>3/24*OO[[#This Row],[75 (28JUN1985 06:00:00)-Water Temperature (C)]]*OO[[#This Row],[17]]/SUM(OO[17])</f>
        <v>2.3816793377914831E-2</v>
      </c>
      <c r="T203" s="10">
        <f>3/24*OO[[#This Row],[76 (28JUN1985 09:00:00)-Water Temperature (C)]]*OO[[#This Row],[18]]/SUM(OO[18])</f>
        <v>1.1087598066059478E-2</v>
      </c>
      <c r="U203" s="10">
        <f>3/24*OO[[#This Row],[77 (28JUN1985 12:00:00)-Water Temperature (C)]]*OO[[#This Row],[19]]/SUM(OO[19])</f>
        <v>3.1420508851466586E-3</v>
      </c>
      <c r="V203" s="10">
        <f>3/24000000*OO[[#This Row],[78 (28JUN1985 15:00:00)-Water Temperature (C)]]*OO[[#This Row],[20]]</f>
        <v>5.9284180223450006E-4</v>
      </c>
      <c r="W203" s="10">
        <f>3/24000000*OO[[#This Row],[79 (28JUN1985 18:00:00)-Water Temperature (C)]]*OO[[#This Row],[21]]</f>
        <v>9.5048365215050004E-5</v>
      </c>
      <c r="X203" s="10">
        <f>3/24000000*OO[[#This Row],[80 (28JUN1985 21:00:00)-Water Temperature (C)]]*OO[[#This Row],[22]]</f>
        <v>2.5875989281799999E-5</v>
      </c>
      <c r="Y203" s="10">
        <f>3/24000000*OO[[#This Row],[81 (29JUN1985 00:00:00)-Water Temperature (C)]]*OO[[#This Row],[23]]</f>
        <v>1.7212283002979999E-5</v>
      </c>
      <c r="Z203" s="10">
        <f>3/24000000*OO[[#This Row],[82 (29JUN1985 03:00:00)-Water Temperature (C)]]*OO[[#This Row],[24]]</f>
        <v>1.5248618368099998E-5</v>
      </c>
      <c r="AA203" s="10">
        <f>3/24000000*OO[[#This Row],[83 (29JUN1985 06:00:00)-Water Temperature (C)]]*OO[[#This Row],[25]]</f>
        <v>1.46921900019075E-5</v>
      </c>
      <c r="AB203" s="10">
        <f>3/24000000*OO[[#This Row],[84 (29JUN1985 09:00:00)-Water Temperature (C)]]*OO[[#This Row],[26]]</f>
        <v>1.4763052957961249E-5</v>
      </c>
      <c r="AC203" s="10">
        <f>3/24000000*OO[[#This Row],[85 (29JUN1985 12:00:00)-Water Temperature (C)]]*OO[[#This Row],[27]]</f>
        <v>1.4833641301927498E-5</v>
      </c>
      <c r="AD203" s="10">
        <f>3/24000000*OO[[#This Row],[86 (29JUN1985 15:00:00)-Water Temperature (C)]]*OO[[#This Row],[28]]</f>
        <v>1.4259819202694997E-5</v>
      </c>
      <c r="AE203" s="10">
        <f>3/24000000*OO[[#This Row],[88 (29JUN1985 21:00:00)-Water Temperature (C)]]*OO[[#This Row],[30]]</f>
        <v>1.181664227554E-5</v>
      </c>
      <c r="AF203" s="10">
        <f>3/24000000*OO[[#This Row],[88 (29JUN1985 21:00:00)-Water Temperature (C)]]*OO[[#This Row],[30]]</f>
        <v>1.181664227554E-5</v>
      </c>
      <c r="AG203" s="10">
        <f>3/24000000*OO[[#This Row],[89 (30JUN1985 00:00:00)-Water Temperature (C)]]*OO[[#This Row],[31]]</f>
        <v>1.0331197407326251E-5</v>
      </c>
      <c r="AH203" s="10">
        <f>3/24000000*OO[[#This Row],[90 (30JUN1985 03:00:00)-Water Temperature (C)]]*OO[[#This Row],[32]]</f>
        <v>8.9997364685699983E-6</v>
      </c>
      <c r="AI203" s="10">
        <f>3/24000000*OO[[#This Row],[91 (30JUN1985 06:00:00)-Water Temperature (C)]]*OO[[#This Row],[33]]</f>
        <v>7.9134626916337492E-6</v>
      </c>
      <c r="AJ203" s="10">
        <f>3/24000000*OO[[#This Row],[92 (30JUN1985 09:00:00)-Water Temperature (C)]]*OO[[#This Row],[34]]</f>
        <v>7.2274735100625005E-6</v>
      </c>
      <c r="AK203" s="10">
        <f>3/24000000*OO[[#This Row],[93 (30JUN1985 12:00:00)-Water Temperature (C)]]*OO[[#This Row],[35]]</f>
        <v>6.668025237237499E-6</v>
      </c>
      <c r="AL203" s="10">
        <f>3/24000000*OO[[#This Row],[94 (30JUN1985 15:00:00)-Water Temperature (C)]]*OO[[#This Row],[36]]</f>
        <v>6.1617166207999993E-6</v>
      </c>
      <c r="AM203" s="10">
        <f>3/24000000*OO[[#This Row],[95 (30JUN1985 18:00:00)-Water Temperature (C)]]*OO[[#This Row],[37]]</f>
        <v>5.7234894550799996E-6</v>
      </c>
      <c r="AN203" s="10">
        <f>3/24000000*OO[[#This Row],[96 (30JUN1985 21:00:00)-Water Temperature (C)]]*OO[[#This Row],[38]]</f>
        <v>5.1855706993474992E-6</v>
      </c>
      <c r="AO203" s="10">
        <f>3/24000000*OO[[#This Row],[97 (01JUL1985 00:00:00)-Water Temperature (C)]]*OO[[#This Row],[39]]</f>
        <v>4.5461262360237494E-6</v>
      </c>
      <c r="AP203" s="10">
        <f>3/24000000*OO[[#This Row],[98 (01JUL1985 03:00:00)-Water Temperature (C)]]*OO[[#This Row],[40]]</f>
        <v>3.9604681799250001E-6</v>
      </c>
      <c r="AQ203" s="10">
        <f>3/24000000*OO[[#This Row],[99 (01JUL1985 06:00:00)-Water Temperature (C)]]*OO[[#This Row],[41]]</f>
        <v>3.4768660038424998E-6</v>
      </c>
      <c r="AR203" s="10">
        <f>3/24000000*OO[[#This Row],[100 (01JUL1985 09:00:00)-Water Temperature (C)]]*OO[[#This Row],[42]]</f>
        <v>3.2034639273999995E-6</v>
      </c>
      <c r="AS203" s="10">
        <f>3/24000000*OO[[#This Row],[101 (01JUL1985 12:00:00)-Water Temperature (C)]]*OO[[#This Row],[43]]</f>
        <v>3.0054486962599998E-6</v>
      </c>
      <c r="AT203" s="10">
        <f>3/24000000*OO[[#This Row],[102 (01JUL1985 15:00:00)-Water Temperature (C)]]*OO[[#This Row],[44]]</f>
        <v>2.8568232942600001E-6</v>
      </c>
      <c r="AU203" s="10">
        <f>3/24000000*OO[[#This Row],[103 (01JUL1985 18:00:00)-Water Temperature (C)]]*OO[[#This Row],[45]]</f>
        <v>2.70781048303E-6</v>
      </c>
      <c r="AV203" s="10">
        <f>3/24000000*OO[[#This Row],[104 (01JUL1985 21:00:00)-Water Temperature (C)]]*OO[[#This Row],[46]]</f>
        <v>2.4713602165281249E-6</v>
      </c>
      <c r="AW203" s="10">
        <f>3/24000000*OO[[#This Row],[105 (02JUL1985 00:00:00)-Water Temperature (C)]]*OO[[#This Row],[47]]</f>
        <v>2.1834522958634999E-6</v>
      </c>
      <c r="AX203" s="10">
        <f>3/24000000*OO[[#This Row],[106 (02JUL1985 03:00:00)-Water Temperature (C)]]*OO[[#This Row],[48]]</f>
        <v>1.91202819110225E-6</v>
      </c>
      <c r="AY203" s="10">
        <f>3/24000000*OO[[#This Row],[107 (02JUL1985 06:00:00)-Water Temperature (C)]]*OO[[#This Row],[49]]</f>
        <v>1.6749365236277498E-6</v>
      </c>
      <c r="AZ203" s="10">
        <f>3/24000000*OO[[#This Row],[108 (02JUL1985 09:00:00)-Water Temperature (C)]]*OO[[#This Row],[50]]</f>
        <v>1.5266099912327501E-6</v>
      </c>
      <c r="BA203" s="10">
        <f>3/24000000*OO[[#This Row],[109 (02JUL1985 12:00:00)-Water Temperature (C)]]*OO[[#This Row],[51]]</f>
        <v>1.4141190685602499E-6</v>
      </c>
      <c r="BB203" s="10">
        <f>3/24000000*OO[[#This Row],[110 (02JUL1985 15:00:00)-Water Temperature (C)]]*OO[[#This Row],[52]]</f>
        <v>1.3216079959582499E-6</v>
      </c>
      <c r="BC203" s="10">
        <f>3/24000000*OO[[#This Row],[111 (02JUL1985 18:00:00)-Water Temperature (C)]]*OO[[#This Row],[53]]</f>
        <v>1.2143800927699999E-6</v>
      </c>
      <c r="BD203" s="10">
        <f>3/24000000*OO[[#This Row],[112 (02JUL1985 21:00:00)-Water Temperature (C)]]*OO[[#This Row],[54]]</f>
        <v>1.0690392474019999E-6</v>
      </c>
      <c r="BE203" s="10">
        <f>3/24000000*OO[[#This Row],[113 (03JUL1985 00:00:00)-Water Temperature (C)]]*OO[[#This Row],[55]]</f>
        <v>9.0268224164999986E-7</v>
      </c>
      <c r="BF203" s="10">
        <f>3/24000000*OO[[#This Row],[114 (03JUL1985 03:00:00)-Water Temperature (C)]]*OO[[#This Row],[56]]</f>
        <v>7.5150080347874998E-7</v>
      </c>
      <c r="BG203" s="10">
        <f>3/24000000*OO[[#This Row],[115 (03JUL1985 06:00:00)-Water Temperature (C)]]*OO[[#This Row],[57]]</f>
        <v>6.2761589780312498E-7</v>
      </c>
      <c r="BH203" s="10">
        <f>3/24000000*OO[[#This Row],[116 (03JUL1985 09:00:00)-Water Temperature (C)]]*OO[[#This Row],[58]]</f>
        <v>5.4675027543749997E-7</v>
      </c>
      <c r="BI203" s="10">
        <f>3/24000000*OO[[#This Row],[117 (03JUL1985 12:00:00)-Water Temperature (C)]]*OO[[#This Row],[59]]</f>
        <v>4.78704291693375E-7</v>
      </c>
      <c r="BJ203" s="10">
        <f>3/24000000*OO[[#This Row],[118 (03JUL1985 15:00:00)-Water Temperature (C)]]*OO[[#This Row],[60]]</f>
        <v>4.3722301358249992E-7</v>
      </c>
      <c r="BK203" s="10">
        <f>3/24000000*OO[[#This Row],[119 (03JUL1985 18:00:00)-Water Temperature (C)]]*OO[[#This Row],[61]]</f>
        <v>3.9658485022450009E-7</v>
      </c>
      <c r="BL203" s="10">
        <f>3/24000000*OO[[#This Row],[120 (03JUL1985 21:00:00)-Water Temperature (C)]]*OO[[#This Row],[62]]</f>
        <v>3.4708147847250004E-7</v>
      </c>
      <c r="BM203" s="10">
        <f>3/24000000*OO[[#This Row],[121 (04JUL1985 00:00:00)-Water Temperature (C)]]*OO[[#This Row],[63]]</f>
        <v>2.9142099293099996E-7</v>
      </c>
      <c r="BN203" s="10">
        <f>3/24000000*OO[[#This Row],[122 (04JUL1985 03:00:00)-Water Temperature (C)]]*OO[[#This Row],[64]]</f>
        <v>2.40695559921225E-7</v>
      </c>
      <c r="BO203" s="10">
        <f>3/24000000*OO[[#This Row],[123 (04JUL1985 06:00:00)-Water Temperature (C)]]*OO[[#This Row],[65]]</f>
        <v>2.0184996869992499E-7</v>
      </c>
      <c r="BP203" s="10">
        <f>3/24000000*OO[[#This Row],[124 (04JUL1985 09:00:00)-Water Temperature (C)]]*OO[[#This Row],[66]]</f>
        <v>1.7995936501079999E-7</v>
      </c>
      <c r="BQ203" s="10">
        <f>3/24000000*OO[[#This Row],[125 (04JUL1985 12:00:00)-Water Temperature (C)]]*OO[[#This Row],[67]]</f>
        <v>1.6739545691535E-7</v>
      </c>
      <c r="BR203" s="10">
        <f>3/24000000*OO[[#This Row],[126 (04JUL1985 15:00:00)-Water Temperature (C)]]*OO[[#This Row],[68]]</f>
        <v>1.6107489739854999E-7</v>
      </c>
      <c r="BS203" s="10">
        <f>3/24000000*OO[[#This Row],[127 (04JUL1985 18:00:00)-Water Temperature (C)]]*OO[[#This Row],[69]]</f>
        <v>1.56669831737125E-7</v>
      </c>
      <c r="BT203" s="10">
        <f>3/24000000*OO[[#This Row],[128 (04JUL1985 21:00:00)-Water Temperature (C)]]*OO[[#This Row],[70]]</f>
        <v>1.4854219738751247E-7</v>
      </c>
      <c r="BU203" s="10">
        <f>3/24000000*OO[[#This Row],[129 (05JUL1985 00:00:00)-Water Temperature (C)]]*OO[[#This Row],[71]]</f>
        <v>1.3626407343087497E-7</v>
      </c>
      <c r="BV203" s="10">
        <f>3/24000000*OO[[#This Row],[130 (05JUL1985 03:00:00)-Water Temperature (C)]]*OO[[#This Row],[72]]</f>
        <v>1.2325179744775001E-7</v>
      </c>
      <c r="BW203" s="10">
        <f>3/24000000*OO[[#This Row],[131 (05JUL1985 06:00:00)-Water Temperature (C)]]*OO[[#This Row],[73]]</f>
        <v>1.1073081371042499E-7</v>
      </c>
      <c r="BX203" s="10">
        <f>3/24000000*OO[[#This Row],[132 (05JUL1985 09:00:00)-Water Temperature (C)]]*OO[[#This Row],[74]]</f>
        <v>1.0211712646079999E-7</v>
      </c>
      <c r="BY203" s="10">
        <f>3/24000000*OO[[#This Row],[133 (05JUL1985 12:00:00)-Water Temperature (C)]]*OO[[#This Row],[75]]</f>
        <v>9.5790194773200012E-8</v>
      </c>
      <c r="BZ203" s="10">
        <f>3/24000000*OO[[#This Row],[134 (05JUL1985 15:00:00)-Water Temperature (C)]]*OO[[#This Row],[76]]</f>
        <v>9.1466537503600007E-8</v>
      </c>
      <c r="CA203" s="10">
        <f>3/24000000*OO[[#This Row],[135 (05JUL1985 18:00:00)-Water Temperature (C)]]*OO[[#This Row],[77]]</f>
        <v>8.8337796458137497E-8</v>
      </c>
      <c r="CB203" s="10">
        <f>3/24000000*OO[[#This Row],[136 (05JUL1985 21:00:00)-Water Temperature (C)]]*OO[[#This Row],[78]]</f>
        <v>8.4501882256049993E-8</v>
      </c>
      <c r="CC203" s="10">
        <f>3/24000000*OO[[#This Row],[137 (06JUL1985 00:00:00)-Water Temperature (C)]]*OO[[#This Row],[79]]</f>
        <v>7.9573937000500006E-8</v>
      </c>
      <c r="CD203" s="10">
        <f>3/24000000*OO[[#This Row],[138 (06JUL1985 03:00:00)-Water Temperature (C)]]*OO[[#This Row],[80]]</f>
        <v>7.407340041043749E-8</v>
      </c>
      <c r="CE203" s="10">
        <f>3/24000000*OO[[#This Row],[139 (06JUL1985 06:00:00)-Water Temperature (C)]]*OO[[#This Row],[81]]</f>
        <v>6.96396106616E-8</v>
      </c>
      <c r="CF203" s="10">
        <f>3/24000000*OO[[#This Row],[140 (06JUL1985 09:00:00)-Water Temperature (C)]]*OO[[#This Row],[82]]</f>
        <v>6.8266500172812494E-8</v>
      </c>
      <c r="CG203" s="10">
        <f>3/24000000*OO[[#This Row],[141 (06JUL1985 12:00:00)-Water Temperature (C)]]*OO[[#This Row],[83]]</f>
        <v>6.8759843811312497E-8</v>
      </c>
      <c r="CH203" s="10">
        <f>3/24000000*OO[[#This Row],[142 (06JUL1985 15:00:00)-Water Temperature (C)]]*OO[[#This Row],[84]]</f>
        <v>7.0768790888399994E-8</v>
      </c>
      <c r="CI203" s="10">
        <f>3/24000000*OO[[#This Row],[143 (06JUL1985 18:00:00)-Water Temperature (C)]]*OO[[#This Row],[85]]</f>
        <v>7.2923750028837493E-8</v>
      </c>
      <c r="CJ203" s="10">
        <f>3/24000000*OO[[#This Row],[144 (06JUL1985 21:00:00)-Water Temperature (C)]]*OO[[#This Row],[86]]</f>
        <v>7.3818992255249995E-8</v>
      </c>
      <c r="CK203" s="10">
        <f>3/24000000*OO[[#This Row],[145 (07JUL1985 00:00:00)-Water Temperature (C)]]*OO[[#This Row],[87]]</f>
        <v>7.2138254159149989E-8</v>
      </c>
      <c r="CL203" s="10">
        <f>3/24000000*OO[[#This Row],[146 (07JUL1985 03:00:00)-Water Temperature (C)]]*OO[[#This Row],[88]]</f>
        <v>6.9117028062899997E-8</v>
      </c>
      <c r="CM203" s="10">
        <f>3/24000000*OO[[#This Row],[147 (07JUL1985 06:00:00)-Water Temperature (C)]]*OO[[#This Row],[89]]</f>
        <v>6.5160499309762496E-8</v>
      </c>
      <c r="CN203" s="10">
        <f>3/24000000*OO[[#This Row],[148 (07JUL1985 09:00:00)-Water Temperature (C)]]*OO[[#This Row],[90]]</f>
        <v>6.1980570135400009E-8</v>
      </c>
      <c r="CO203" s="10">
        <f>3/24000000*OO[[#This Row],[149 (07JUL1985 12:00:00)-Water Temperature (C)]]*OO[[#This Row],[91]]</f>
        <v>5.9820861664124999E-8</v>
      </c>
      <c r="CP203" s="10">
        <f>3/24000000*OO[[#This Row],[150 (07JUL1985 15:00:00)-Water Temperature (C)]]*OO[[#This Row],[92]]</f>
        <v>5.9820861664124999E-8</v>
      </c>
      <c r="CQ203" s="10">
        <f>3/24000000*OO[[#This Row],[151 (07JUL1985 18:00:00)-Water Temperature (C)]]*OO[[#This Row],[93]]</f>
        <v>5.9820861664124999E-8</v>
      </c>
      <c r="CR203" s="10">
        <f>3/24000000*OO[[#This Row],[152 (07JUL1985 21:00:00)-Water Temperature (C)]]*OO[[#This Row],[94]]</f>
        <v>5.9820861664124999E-8</v>
      </c>
      <c r="CS203" s="10">
        <f>3/24000000*OO[[#This Row],[153 (08JUL1985 00:00:00)-Water Temperature (C)]]*OO[[#This Row],[95]]</f>
        <v>5.9820861664124999E-8</v>
      </c>
      <c r="CT203" s="10">
        <f>3/24000000*OO[[#This Row],[154 (08JUL1985 03:00:00)-Water Temperature (C)]]*OO[[#This Row],[96]]</f>
        <v>5.9820861664124999E-8</v>
      </c>
      <c r="CU203" s="10">
        <f>3/24000000*OO[[#This Row],[155 (08JUL1985 06:00:00)-Water Temperature (C)]]*OO[[#This Row],[97]]</f>
        <v>5.9820861664124999E-8</v>
      </c>
      <c r="CV203" s="10">
        <f>3/24000000*OO[[#This Row],[156 (08JUL1985 09:00:00)-Water Temperature (C)]]*OO[[#This Row],[98]]</f>
        <v>5.9820861664124999E-8</v>
      </c>
      <c r="CW203" s="10">
        <f>3/24000000*OO[[#This Row],[157 (08JUL1985 12:00:00)-Water Temperature (C)]]*OO[[#This Row],[99]]</f>
        <v>5.9820861664124999E-8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1.0479392041127125E-39</v>
      </c>
      <c r="K204" s="10">
        <f>3/24*OO[[#This Row],[67 (27JUN1985 06:00:00)-Water Temperature (C)]]*OO[[#This Row],[9]]/SUM(OO[9])</f>
        <v>5.5815528520605269E-28</v>
      </c>
      <c r="L204" s="10">
        <f>3/24*OO[[#This Row],[68 (27JUN1985 09:00:00)-Water Temperature (C)]]*OO[[#This Row],[10]]/SUM(OO[10])</f>
        <v>2.1632984263410807E-16</v>
      </c>
      <c r="M204" s="10">
        <f>3/24*OO[[#This Row],[69 (27JUN1985 12:00:00)-Water Temperature (C)]]*OO[[#This Row],[11]]/SUM(OO[11])</f>
        <v>1.0724309926283042E-9</v>
      </c>
      <c r="N204" s="10">
        <f>3/24*OO[[#This Row],[70 (27JUN1985 15:00:00)-Water Temperature (C)]]*OO[[#This Row],[12]]/SUM(OO[12])</f>
        <v>9.969274449697449E-7</v>
      </c>
      <c r="O204" s="10">
        <f>3/24*OO[[#This Row],[71 (27JUN1985 18:00:00)-Water Temperature (C)]]*OO[[#This Row],[13]]/SUM(OO[13])</f>
        <v>8.270772925092254E-5</v>
      </c>
      <c r="P204" s="10">
        <f>3/24*OO[[#This Row],[72 (27JUN1985 21:00:00)-Water Temperature (C)]]*OO[[#This Row],[14]]/SUM(OO[14])</f>
        <v>1.348978324323789E-3</v>
      </c>
      <c r="Q204" s="10">
        <f>3/24*OO[[#This Row],[73 (28JUN1985 00:00:00)-Water Temperature (C)]]*OO[[#This Row],[15]]/SUM(OO[15])</f>
        <v>6.5009621389402099E-3</v>
      </c>
      <c r="R204" s="10">
        <f>3/24*OO[[#This Row],[74 (28JUN1985 03:00:00)-Water Temperature (C)]]*OO[[#This Row],[16]]/SUM(OO[16])</f>
        <v>1.215244814798973E-2</v>
      </c>
      <c r="S204" s="10">
        <f>3/24*OO[[#This Row],[75 (28JUN1985 06:00:00)-Water Temperature (C)]]*OO[[#This Row],[17]]/SUM(OO[17])</f>
        <v>1.0666845309954841E-2</v>
      </c>
      <c r="T204" s="10">
        <f>3/24*OO[[#This Row],[76 (28JUN1985 09:00:00)-Water Temperature (C)]]*OO[[#This Row],[18]]/SUM(OO[18])</f>
        <v>5.0241003754069209E-3</v>
      </c>
      <c r="U204" s="10">
        <f>3/24*OO[[#This Row],[77 (28JUN1985 12:00:00)-Water Temperature (C)]]*OO[[#This Row],[19]]/SUM(OO[19])</f>
        <v>1.4380027770092333E-3</v>
      </c>
      <c r="V204" s="10">
        <f>3/24000000*OO[[#This Row],[78 (28JUN1985 15:00:00)-Water Temperature (C)]]*OO[[#This Row],[20]]</f>
        <v>2.7339166978087502E-4</v>
      </c>
      <c r="W204" s="10">
        <f>3/24000000*OO[[#This Row],[79 (28JUN1985 18:00:00)-Water Temperature (C)]]*OO[[#This Row],[21]]</f>
        <v>4.3836918433874998E-5</v>
      </c>
      <c r="X204" s="10">
        <f>3/24000000*OO[[#This Row],[80 (28JUN1985 21:00:00)-Water Temperature (C)]]*OO[[#This Row],[22]]</f>
        <v>1.1738801174152499E-5</v>
      </c>
      <c r="Y204" s="10">
        <f>3/24000000*OO[[#This Row],[81 (29JUN1985 00:00:00)-Water Temperature (C)]]*OO[[#This Row],[23]]</f>
        <v>7.7390902584000005E-6</v>
      </c>
      <c r="Z204" s="10">
        <f>3/24000000*OO[[#This Row],[82 (29JUN1985 03:00:00)-Water Temperature (C)]]*OO[[#This Row],[24]]</f>
        <v>6.8580504744987501E-6</v>
      </c>
      <c r="AA204" s="10">
        <f>3/24000000*OO[[#This Row],[83 (29JUN1985 06:00:00)-Water Temperature (C)]]*OO[[#This Row],[25]]</f>
        <v>6.6173960198499997E-6</v>
      </c>
      <c r="AB204" s="10">
        <f>3/24000000*OO[[#This Row],[84 (29JUN1985 09:00:00)-Water Temperature (C)]]*OO[[#This Row],[26]]</f>
        <v>6.6725893695037501E-6</v>
      </c>
      <c r="AC204" s="10">
        <f>3/24000000*OO[[#This Row],[85 (29JUN1985 12:00:00)-Water Temperature (C)]]*OO[[#This Row],[27]]</f>
        <v>6.7340739287249991E-6</v>
      </c>
      <c r="AD204" s="10">
        <f>3/24000000*OO[[#This Row],[86 (29JUN1985 15:00:00)-Water Temperature (C)]]*OO[[#This Row],[28]]</f>
        <v>6.5033961023212507E-6</v>
      </c>
      <c r="AE204" s="10">
        <f>3/24000000*OO[[#This Row],[88 (29JUN1985 21:00:00)-Water Temperature (C)]]*OO[[#This Row],[30]]</f>
        <v>5.4350019517499999E-6</v>
      </c>
      <c r="AF204" s="10">
        <f>3/24000000*OO[[#This Row],[88 (29JUN1985 21:00:00)-Water Temperature (C)]]*OO[[#This Row],[30]]</f>
        <v>5.4350019517499999E-6</v>
      </c>
      <c r="AG204" s="10">
        <f>3/24000000*OO[[#This Row],[89 (30JUN1985 00:00:00)-Water Temperature (C)]]*OO[[#This Row],[31]]</f>
        <v>4.7698270742249993E-6</v>
      </c>
      <c r="AH204" s="10">
        <f>3/24000000*OO[[#This Row],[90 (30JUN1985 03:00:00)-Water Temperature (C)]]*OO[[#This Row],[32]]</f>
        <v>4.1706155959999998E-6</v>
      </c>
      <c r="AI204" s="10">
        <f>3/24000000*OO[[#This Row],[91 (30JUN1985 06:00:00)-Water Temperature (C)]]*OO[[#This Row],[33]]</f>
        <v>3.682019120535E-6</v>
      </c>
      <c r="AJ204" s="10">
        <f>3/24000000*OO[[#This Row],[92 (30JUN1985 09:00:00)-Water Temperature (C)]]*OO[[#This Row],[34]]</f>
        <v>3.3789640220787498E-6</v>
      </c>
      <c r="AK204" s="10">
        <f>3/24000000*OO[[#This Row],[93 (30JUN1985 12:00:00)-Water Temperature (C)]]*OO[[#This Row],[35]]</f>
        <v>3.1334405165812492E-6</v>
      </c>
      <c r="AL204" s="10">
        <f>3/24000000*OO[[#This Row],[94 (30JUN1985 15:00:00)-Water Temperature (C)]]*OO[[#This Row],[36]]</f>
        <v>2.9111721772999995E-6</v>
      </c>
      <c r="AM204" s="10">
        <f>3/24000000*OO[[#This Row],[95 (30JUN1985 18:00:00)-Water Temperature (C)]]*OO[[#This Row],[37]]</f>
        <v>2.7188486086699999E-6</v>
      </c>
      <c r="AN204" s="10">
        <f>3/24000000*OO[[#This Row],[96 (30JUN1985 21:00:00)-Water Temperature (C)]]*OO[[#This Row],[38]]</f>
        <v>2.4741985221699998E-6</v>
      </c>
      <c r="AO204" s="10">
        <f>3/24000000*OO[[#This Row],[97 (01JUL1985 00:00:00)-Water Temperature (C)]]*OO[[#This Row],[39]]</f>
        <v>2.1785414604734999E-6</v>
      </c>
      <c r="AP204" s="10">
        <f>3/24000000*OO[[#This Row],[98 (01JUL1985 03:00:00)-Water Temperature (C)]]*OO[[#This Row],[40]]</f>
        <v>1.9065162402335E-6</v>
      </c>
      <c r="AQ204" s="10">
        <f>3/24000000*OO[[#This Row],[99 (01JUL1985 06:00:00)-Water Temperature (C)]]*OO[[#This Row],[41]]</f>
        <v>1.6812840804256251E-6</v>
      </c>
      <c r="AR204" s="10">
        <f>3/24000000*OO[[#This Row],[100 (01JUL1985 09:00:00)-Water Temperature (C)]]*OO[[#This Row],[42]]</f>
        <v>1.5561623169314998E-6</v>
      </c>
      <c r="AS204" s="10">
        <f>3/24000000*OO[[#This Row],[101 (01JUL1985 12:00:00)-Water Temperature (C)]]*OO[[#This Row],[43]]</f>
        <v>1.4668477408830001E-6</v>
      </c>
      <c r="AT204" s="10">
        <f>3/24000000*OO[[#This Row],[102 (01JUL1985 15:00:00)-Water Temperature (C)]]*OO[[#This Row],[44]]</f>
        <v>1.399953161413125E-6</v>
      </c>
      <c r="AU204" s="10">
        <f>3/24000000*OO[[#This Row],[103 (01JUL1985 18:00:00)-Water Temperature (C)]]*OO[[#This Row],[45]]</f>
        <v>1.3324834757617501E-6</v>
      </c>
      <c r="AV204" s="10">
        <f>3/24000000*OO[[#This Row],[104 (01JUL1985 21:00:00)-Water Temperature (C)]]*OO[[#This Row],[46]]</f>
        <v>1.22176228866075E-6</v>
      </c>
      <c r="AW204" s="10">
        <f>3/24000000*OO[[#This Row],[105 (02JUL1985 00:00:00)-Water Temperature (C)]]*OO[[#This Row],[47]]</f>
        <v>1.084282282486875E-6</v>
      </c>
      <c r="AX204" s="10">
        <f>3/24000000*OO[[#This Row],[106 (02JUL1985 03:00:00)-Water Temperature (C)]]*OO[[#This Row],[48]]</f>
        <v>9.5363842003587502E-7</v>
      </c>
      <c r="AY204" s="10">
        <f>3/24000000*OO[[#This Row],[107 (02JUL1985 06:00:00)-Water Temperature (C)]]*OO[[#This Row],[49]]</f>
        <v>8.3872557053774979E-7</v>
      </c>
      <c r="AZ204" s="10">
        <f>3/24000000*OO[[#This Row],[108 (02JUL1985 09:00:00)-Water Temperature (C)]]*OO[[#This Row],[50]]</f>
        <v>7.6735762542649991E-7</v>
      </c>
      <c r="BA204" s="10">
        <f>3/24000000*OO[[#This Row],[109 (02JUL1985 12:00:00)-Water Temperature (C)]]*OO[[#This Row],[51]]</f>
        <v>7.1330060584250004E-7</v>
      </c>
      <c r="BB204" s="10">
        <f>3/24000000*OO[[#This Row],[110 (02JUL1985 15:00:00)-Water Temperature (C)]]*OO[[#This Row],[52]]</f>
        <v>6.6904615374625E-7</v>
      </c>
      <c r="BC204" s="10">
        <f>3/24000000*OO[[#This Row],[111 (02JUL1985 18:00:00)-Water Temperature (C)]]*OO[[#This Row],[53]]</f>
        <v>6.1700138769499999E-7</v>
      </c>
      <c r="BD204" s="10">
        <f>3/24000000*OO[[#This Row],[112 (02JUL1985 21:00:00)-Water Temperature (C)]]*OO[[#This Row],[54]]</f>
        <v>5.4520815757450002E-7</v>
      </c>
      <c r="BE204" s="10">
        <f>3/24000000*OO[[#This Row],[113 (03JUL1985 00:00:00)-Water Temperature (C)]]*OO[[#This Row],[55]]</f>
        <v>4.6189686812999996E-7</v>
      </c>
      <c r="BF204" s="10">
        <f>3/24000000*OO[[#This Row],[114 (03JUL1985 03:00:00)-Water Temperature (C)]]*OO[[#This Row],[56]]</f>
        <v>3.8567905474000002E-7</v>
      </c>
      <c r="BG204" s="10">
        <f>3/24000000*OO[[#This Row],[115 (03JUL1985 06:00:00)-Water Temperature (C)]]*OO[[#This Row],[57]]</f>
        <v>3.22762067535375E-7</v>
      </c>
      <c r="BH204" s="10">
        <f>3/24000000*OO[[#This Row],[116 (03JUL1985 09:00:00)-Water Temperature (C)]]*OO[[#This Row],[58]]</f>
        <v>2.8160958376249997E-7</v>
      </c>
      <c r="BI204" s="10">
        <f>3/24000000*OO[[#This Row],[117 (03JUL1985 12:00:00)-Water Temperature (C)]]*OO[[#This Row],[59]]</f>
        <v>2.4683914226977498E-7</v>
      </c>
      <c r="BJ204" s="10">
        <f>3/24000000*OO[[#This Row],[118 (03JUL1985 15:00:00)-Water Temperature (C)]]*OO[[#This Row],[60]]</f>
        <v>2.2568841527051246E-7</v>
      </c>
      <c r="BK204" s="10">
        <f>3/24000000*OO[[#This Row],[119 (03JUL1985 18:00:00)-Water Temperature (C)]]*OO[[#This Row],[61]]</f>
        <v>2.0498955905662495E-7</v>
      </c>
      <c r="BL204" s="10">
        <f>3/24000000*OO[[#This Row],[120 (03JUL1985 21:00:00)-Water Temperature (C)]]*OO[[#This Row],[62]]</f>
        <v>1.7968233532754997E-7</v>
      </c>
      <c r="BM204" s="10">
        <f>3/24000000*OO[[#This Row],[121 (04JUL1985 00:00:00)-Water Temperature (C)]]*OO[[#This Row],[63]]</f>
        <v>1.5105092067911247E-7</v>
      </c>
      <c r="BN204" s="10">
        <f>3/24000000*OO[[#This Row],[122 (04JUL1985 03:00:00)-Water Temperature (C)]]*OO[[#This Row],[64]]</f>
        <v>1.24841296727E-7</v>
      </c>
      <c r="BO204" s="10">
        <f>3/24000000*OO[[#This Row],[123 (04JUL1985 06:00:00)-Water Temperature (C)]]*OO[[#This Row],[65]]</f>
        <v>1.0468910986124998E-7</v>
      </c>
      <c r="BP204" s="10">
        <f>3/24000000*OO[[#This Row],[124 (04JUL1985 09:00:00)-Water Temperature (C)]]*OO[[#This Row],[66]]</f>
        <v>9.3300632488549994E-8</v>
      </c>
      <c r="BQ204" s="10">
        <f>3/24000000*OO[[#This Row],[125 (04JUL1985 12:00:00)-Water Temperature (C)]]*OO[[#This Row],[67]]</f>
        <v>8.67314355628875E-8</v>
      </c>
      <c r="BR204" s="10">
        <f>3/24000000*OO[[#This Row],[126 (04JUL1985 15:00:00)-Water Temperature (C)]]*OO[[#This Row],[68]]</f>
        <v>8.3409766088737503E-8</v>
      </c>
      <c r="BS204" s="10">
        <f>3/24000000*OO[[#This Row],[127 (04JUL1985 18:00:00)-Water Temperature (C)]]*OO[[#This Row],[69]]</f>
        <v>8.1114275245162502E-8</v>
      </c>
      <c r="BT204" s="10">
        <f>3/24000000*OO[[#This Row],[128 (04JUL1985 21:00:00)-Water Temperature (C)]]*OO[[#This Row],[70]]</f>
        <v>7.6914210169837495E-8</v>
      </c>
      <c r="BU204" s="10">
        <f>3/24000000*OO[[#This Row],[129 (05JUL1985 00:00:00)-Water Temperature (C)]]*OO[[#This Row],[71]]</f>
        <v>7.0559963393562506E-8</v>
      </c>
      <c r="BV204" s="10">
        <f>3/24000000*OO[[#This Row],[130 (05JUL1985 03:00:00)-Water Temperature (C)]]*OO[[#This Row],[72]]</f>
        <v>6.3819909761999997E-8</v>
      </c>
      <c r="BW204" s="10">
        <f>3/24000000*OO[[#This Row],[131 (05JUL1985 06:00:00)-Water Temperature (C)]]*OO[[#This Row],[73]]</f>
        <v>5.7317158004762496E-8</v>
      </c>
      <c r="BX204" s="10">
        <f>3/24000000*OO[[#This Row],[132 (05JUL1985 09:00:00)-Water Temperature (C)]]*OO[[#This Row],[74]]</f>
        <v>5.2819276311449991E-8</v>
      </c>
      <c r="BY204" s="10">
        <f>3/24000000*OO[[#This Row],[133 (05JUL1985 12:00:00)-Water Temperature (C)]]*OO[[#This Row],[75]]</f>
        <v>4.9502245020624998E-8</v>
      </c>
      <c r="BZ204" s="10">
        <f>3/24000000*OO[[#This Row],[134 (05JUL1985 15:00:00)-Water Temperature (C)]]*OO[[#This Row],[76]]</f>
        <v>4.7208339229350006E-8</v>
      </c>
      <c r="CA204" s="10">
        <f>3/24000000*OO[[#This Row],[135 (05JUL1985 18:00:00)-Water Temperature (C)]]*OO[[#This Row],[77]]</f>
        <v>4.5565354749975E-8</v>
      </c>
      <c r="CB204" s="10">
        <f>3/24000000*OO[[#This Row],[136 (05JUL1985 21:00:00)-Water Temperature (C)]]*OO[[#This Row],[78]]</f>
        <v>4.3571575922274998E-8</v>
      </c>
      <c r="CC204" s="10">
        <f>3/24000000*OO[[#This Row],[137 (06JUL1985 00:00:00)-Water Temperature (C)]]*OO[[#This Row],[79]]</f>
        <v>4.1026282868812504E-8</v>
      </c>
      <c r="CD204" s="10">
        <f>3/24000000*OO[[#This Row],[138 (06JUL1985 03:00:00)-Water Temperature (C)]]*OO[[#This Row],[80]]</f>
        <v>3.8182746134124997E-8</v>
      </c>
      <c r="CE204" s="10">
        <f>3/24000000*OO[[#This Row],[139 (06JUL1985 06:00:00)-Water Temperature (C)]]*OO[[#This Row],[81]]</f>
        <v>3.5882068887049998E-8</v>
      </c>
      <c r="CF204" s="10">
        <f>3/24000000*OO[[#This Row],[140 (06JUL1985 09:00:00)-Water Temperature (C)]]*OO[[#This Row],[82]]</f>
        <v>3.5157793953125002E-8</v>
      </c>
      <c r="CG204" s="10">
        <f>3/24000000*OO[[#This Row],[141 (06JUL1985 12:00:00)-Water Temperature (C)]]*OO[[#This Row],[83]]</f>
        <v>3.5396124782987497E-8</v>
      </c>
      <c r="CH204" s="10">
        <f>3/24000000*OO[[#This Row],[142 (06JUL1985 15:00:00)-Water Temperature (C)]]*OO[[#This Row],[84]]</f>
        <v>3.6420941166400003E-8</v>
      </c>
      <c r="CI204" s="10">
        <f>3/24000000*OO[[#This Row],[143 (06JUL1985 18:00:00)-Water Temperature (C)]]*OO[[#This Row],[85]]</f>
        <v>3.7527583004099997E-8</v>
      </c>
      <c r="CJ204" s="10">
        <f>3/24000000*OO[[#This Row],[144 (06JUL1985 21:00:00)-Water Temperature (C)]]*OO[[#This Row],[86]]</f>
        <v>3.7999905208174992E-8</v>
      </c>
      <c r="CK204" s="10">
        <f>3/24000000*OO[[#This Row],[145 (07JUL1985 00:00:00)-Water Temperature (C)]]*OO[[#This Row],[87]]</f>
        <v>3.7150266179999998E-8</v>
      </c>
      <c r="CL204" s="10">
        <f>3/24000000*OO[[#This Row],[146 (07JUL1985 03:00:00)-Water Temperature (C)]]*OO[[#This Row],[88]]</f>
        <v>3.5614573779199999E-8</v>
      </c>
      <c r="CM204" s="10">
        <f>3/24000000*OO[[#This Row],[147 (07JUL1985 06:00:00)-Water Temperature (C)]]*OO[[#This Row],[89]]</f>
        <v>3.3589856746874999E-8</v>
      </c>
      <c r="CN204" s="10">
        <f>3/24000000*OO[[#This Row],[148 (07JUL1985 09:00:00)-Water Temperature (C)]]*OO[[#This Row],[90]]</f>
        <v>3.1954747134524998E-8</v>
      </c>
      <c r="CO204" s="10">
        <f>3/24000000*OO[[#This Row],[149 (07JUL1985 12:00:00)-Water Temperature (C)]]*OO[[#This Row],[91]]</f>
        <v>3.0839723246437497E-8</v>
      </c>
      <c r="CP204" s="10">
        <f>3/24000000*OO[[#This Row],[150 (07JUL1985 15:00:00)-Water Temperature (C)]]*OO[[#This Row],[92]]</f>
        <v>3.0839723246437497E-8</v>
      </c>
      <c r="CQ204" s="10">
        <f>3/24000000*OO[[#This Row],[151 (07JUL1985 18:00:00)-Water Temperature (C)]]*OO[[#This Row],[93]]</f>
        <v>3.0839723246437497E-8</v>
      </c>
      <c r="CR204" s="10">
        <f>3/24000000*OO[[#This Row],[152 (07JUL1985 21:00:00)-Water Temperature (C)]]*OO[[#This Row],[94]]</f>
        <v>3.0839723246437497E-8</v>
      </c>
      <c r="CS204" s="10">
        <f>3/24000000*OO[[#This Row],[153 (08JUL1985 00:00:00)-Water Temperature (C)]]*OO[[#This Row],[95]]</f>
        <v>3.0839723246437497E-8</v>
      </c>
      <c r="CT204" s="10">
        <f>3/24000000*OO[[#This Row],[154 (08JUL1985 03:00:00)-Water Temperature (C)]]*OO[[#This Row],[96]]</f>
        <v>3.0839723246437497E-8</v>
      </c>
      <c r="CU204" s="10">
        <f>3/24000000*OO[[#This Row],[155 (08JUL1985 06:00:00)-Water Temperature (C)]]*OO[[#This Row],[97]]</f>
        <v>3.0839723246437497E-8</v>
      </c>
      <c r="CV204" s="10">
        <f>3/24000000*OO[[#This Row],[156 (08JUL1985 09:00:00)-Water Temperature (C)]]*OO[[#This Row],[98]]</f>
        <v>3.0839723246437497E-8</v>
      </c>
      <c r="CW204" s="10">
        <f>3/24000000*OO[[#This Row],[157 (08JUL1985 12:00:00)-Water Temperature (C)]]*OO[[#This Row],[99]]</f>
        <v>3.0839723246437497E-8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3.3035607406244351E-40</v>
      </c>
      <c r="K205" s="10">
        <f>3/24*OO[[#This Row],[67 (27JUN1985 06:00:00)-Water Temperature (C)]]*OO[[#This Row],[9]]/SUM(OO[9])</f>
        <v>1.7768032654580204E-28</v>
      </c>
      <c r="L205" s="10">
        <f>3/24*OO[[#This Row],[68 (27JUN1985 09:00:00)-Water Temperature (C)]]*OO[[#This Row],[10]]/SUM(OO[10])</f>
        <v>6.8141365275297403E-17</v>
      </c>
      <c r="M205" s="10">
        <f>3/24*OO[[#This Row],[69 (27JUN1985 12:00:00)-Water Temperature (C)]]*OO[[#This Row],[11]]/SUM(OO[11])</f>
        <v>3.7937626500096294E-10</v>
      </c>
      <c r="N205" s="10">
        <f>3/24*OO[[#This Row],[70 (27JUN1985 15:00:00)-Water Temperature (C)]]*OO[[#This Row],[12]]/SUM(OO[12])</f>
        <v>3.6056217997809606E-7</v>
      </c>
      <c r="O205" s="10">
        <f>3/24*OO[[#This Row],[71 (27JUN1985 18:00:00)-Water Temperature (C)]]*OO[[#This Row],[13]]/SUM(OO[13])</f>
        <v>3.0360549290990796E-5</v>
      </c>
      <c r="P205" s="10">
        <f>3/24*OO[[#This Row],[72 (27JUN1985 21:00:00)-Water Temperature (C)]]*OO[[#This Row],[14]]/SUM(OO[14])</f>
        <v>5.0106645298343623E-4</v>
      </c>
      <c r="Q205" s="10">
        <f>3/24*OO[[#This Row],[73 (28JUN1985 00:00:00)-Water Temperature (C)]]*OO[[#This Row],[15]]/SUM(OO[15])</f>
        <v>2.4387755228783801E-3</v>
      </c>
      <c r="R205" s="10">
        <f>3/24*OO[[#This Row],[74 (28JUN1985 03:00:00)-Water Temperature (C)]]*OO[[#This Row],[16]]/SUM(OO[16])</f>
        <v>4.597617163845491E-3</v>
      </c>
      <c r="S205" s="10">
        <f>3/24*OO[[#This Row],[75 (28JUN1985 06:00:00)-Water Temperature (C)]]*OO[[#This Row],[17]]/SUM(OO[17])</f>
        <v>4.0657112906631815E-3</v>
      </c>
      <c r="T205" s="10">
        <f>3/24*OO[[#This Row],[76 (28JUN1985 09:00:00)-Water Temperature (C)]]*OO[[#This Row],[18]]/SUM(OO[18])</f>
        <v>1.9275926552473756E-3</v>
      </c>
      <c r="U205" s="10">
        <f>3/24*OO[[#This Row],[77 (28JUN1985 12:00:00)-Water Temperature (C)]]*OO[[#This Row],[19]]/SUM(OO[19])</f>
        <v>5.549606080978626E-4</v>
      </c>
      <c r="V205" s="10">
        <f>3/24000000*OO[[#This Row],[78 (28JUN1985 15:00:00)-Water Temperature (C)]]*OO[[#This Row],[20]]</f>
        <v>1.0602905205124999E-4</v>
      </c>
      <c r="W205" s="10">
        <f>3/24000000*OO[[#This Row],[79 (28JUN1985 18:00:00)-Water Temperature (C)]]*OO[[#This Row],[21]]</f>
        <v>1.7038827709785001E-5</v>
      </c>
      <c r="X205" s="10">
        <f>3/24000000*OO[[#This Row],[80 (28JUN1985 21:00:00)-Water Temperature (C)]]*OO[[#This Row],[22]]</f>
        <v>4.5392806981350001E-6</v>
      </c>
      <c r="Y205" s="10">
        <f>3/24000000*OO[[#This Row],[81 (29JUN1985 00:00:00)-Water Temperature (C)]]*OO[[#This Row],[23]]</f>
        <v>2.9819010149774996E-6</v>
      </c>
      <c r="Z205" s="10">
        <f>3/24000000*OO[[#This Row],[82 (29JUN1985 03:00:00)-Water Temperature (C)]]*OO[[#This Row],[24]]</f>
        <v>2.6455959294750001E-6</v>
      </c>
      <c r="AA205" s="10">
        <f>3/24000000*OO[[#This Row],[83 (29JUN1985 06:00:00)-Water Temperature (C)]]*OO[[#This Row],[25]]</f>
        <v>2.5574398041949999E-6</v>
      </c>
      <c r="AB205" s="10">
        <f>3/24000000*OO[[#This Row],[84 (29JUN1985 09:00:00)-Water Temperature (C)]]*OO[[#This Row],[26]]</f>
        <v>2.5843571344987494E-6</v>
      </c>
      <c r="AC205" s="10">
        <f>3/24000000*OO[[#This Row],[85 (29JUN1985 12:00:00)-Water Temperature (C)]]*OO[[#This Row],[27]]</f>
        <v>2.6154373454374995E-6</v>
      </c>
      <c r="AD205" s="10">
        <f>3/24000000*OO[[#This Row],[86 (29JUN1985 15:00:00)-Water Temperature (C)]]*OO[[#This Row],[28]]</f>
        <v>2.53341841623E-6</v>
      </c>
      <c r="AE205" s="10">
        <f>3/24000000*OO[[#This Row],[88 (29JUN1985 21:00:00)-Water Temperature (C)]]*OO[[#This Row],[30]]</f>
        <v>2.1277908810718746E-6</v>
      </c>
      <c r="AF205" s="10">
        <f>3/24000000*OO[[#This Row],[88 (29JUN1985 21:00:00)-Water Temperature (C)]]*OO[[#This Row],[30]]</f>
        <v>2.1277908810718746E-6</v>
      </c>
      <c r="AG205" s="10">
        <f>3/24000000*OO[[#This Row],[89 (30JUN1985 00:00:00)-Water Temperature (C)]]*OO[[#This Row],[31]]</f>
        <v>1.8702124622440001E-6</v>
      </c>
      <c r="AH205" s="10">
        <f>3/24000000*OO[[#This Row],[90 (30JUN1985 03:00:00)-Water Temperature (C)]]*OO[[#This Row],[32]]</f>
        <v>1.6375718957069998E-6</v>
      </c>
      <c r="AI205" s="10">
        <f>3/24000000*OO[[#This Row],[91 (30JUN1985 06:00:00)-Water Temperature (C)]]*OO[[#This Row],[33]]</f>
        <v>1.4475874023315001E-6</v>
      </c>
      <c r="AJ205" s="10">
        <f>3/24000000*OO[[#This Row],[92 (30JUN1985 09:00:00)-Water Temperature (C)]]*OO[[#This Row],[34]]</f>
        <v>1.3304582758334999E-6</v>
      </c>
      <c r="AK205" s="10">
        <f>3/24000000*OO[[#This Row],[93 (30JUN1985 12:00:00)-Water Temperature (C)]]*OO[[#This Row],[35]]</f>
        <v>1.2359790512295E-6</v>
      </c>
      <c r="AL205" s="10">
        <f>3/24000000*OO[[#This Row],[94 (30JUN1985 15:00:00)-Water Temperature (C)]]*OO[[#This Row],[36]]</f>
        <v>1.1503806308162497E-6</v>
      </c>
      <c r="AM205" s="10">
        <f>3/24000000*OO[[#This Row],[95 (30JUN1985 18:00:00)-Water Temperature (C)]]*OO[[#This Row],[37]]</f>
        <v>1.076324591995875E-6</v>
      </c>
      <c r="AN205" s="10">
        <f>3/24000000*OO[[#This Row],[96 (30JUN1985 21:00:00)-Water Temperature (C)]]*OO[[#This Row],[38]]</f>
        <v>9.8102456075362486E-7</v>
      </c>
      <c r="AO205" s="10">
        <f>3/24000000*OO[[#This Row],[97 (01JUL1985 00:00:00)-Water Temperature (C)]]*OO[[#This Row],[39]]</f>
        <v>8.6496759798899997E-7</v>
      </c>
      <c r="AP205" s="10">
        <f>3/24000000*OO[[#This Row],[98 (01JUL1985 03:00:00)-Water Temperature (C)]]*OO[[#This Row],[40]]</f>
        <v>7.5828585747999997E-7</v>
      </c>
      <c r="AQ205" s="10">
        <f>3/24000000*OO[[#This Row],[99 (01JUL1985 06:00:00)-Water Temperature (C)]]*OO[[#This Row],[41]]</f>
        <v>6.7026003988649987E-7</v>
      </c>
      <c r="AR205" s="10">
        <f>3/24000000*OO[[#This Row],[100 (01JUL1985 09:00:00)-Water Temperature (C)]]*OO[[#This Row],[42]]</f>
        <v>6.2184647560200002E-7</v>
      </c>
      <c r="AS205" s="10">
        <f>3/24000000*OO[[#This Row],[101 (01JUL1985 12:00:00)-Water Temperature (C)]]*OO[[#This Row],[43]]</f>
        <v>5.8761561445999997E-7</v>
      </c>
      <c r="AT205" s="10">
        <f>3/24000000*OO[[#This Row],[102 (01JUL1985 15:00:00)-Water Temperature (C)]]*OO[[#This Row],[44]]</f>
        <v>5.6212997220187492E-7</v>
      </c>
      <c r="AU205" s="10">
        <f>3/24000000*OO[[#This Row],[103 (01JUL1985 18:00:00)-Water Temperature (C)]]*OO[[#This Row],[45]]</f>
        <v>5.3641366652474992E-7</v>
      </c>
      <c r="AV205" s="10">
        <f>3/24000000*OO[[#This Row],[104 (01JUL1985 21:00:00)-Water Temperature (C)]]*OO[[#This Row],[46]]</f>
        <v>4.93271242072E-7</v>
      </c>
      <c r="AW205" s="10">
        <f>3/24000000*OO[[#This Row],[105 (02JUL1985 00:00:00)-Water Temperature (C)]]*OO[[#This Row],[47]]</f>
        <v>4.39062201487875E-7</v>
      </c>
      <c r="AX205" s="10">
        <f>3/24000000*OO[[#This Row],[106 (02JUL1985 03:00:00)-Water Temperature (C)]]*OO[[#This Row],[48]]</f>
        <v>3.8725078601249995E-7</v>
      </c>
      <c r="AY205" s="10">
        <f>3/24000000*OO[[#This Row],[107 (02JUL1985 06:00:00)-Water Temperature (C)]]*OO[[#This Row],[49]]</f>
        <v>3.4145027035324991E-7</v>
      </c>
      <c r="AZ205" s="10">
        <f>3/24000000*OO[[#This Row],[108 (02JUL1985 09:00:00)-Water Temperature (C)]]*OO[[#This Row],[50]]</f>
        <v>3.1313804573924998E-7</v>
      </c>
      <c r="BA205" s="10">
        <f>3/24000000*OO[[#This Row],[109 (02JUL1985 12:00:00)-Water Temperature (C)]]*OO[[#This Row],[51]]</f>
        <v>2.9169497494500001E-7</v>
      </c>
      <c r="BB205" s="10">
        <f>3/24000000*OO[[#This Row],[110 (02JUL1985 15:00:00)-Water Temperature (C)]]*OO[[#This Row],[52]]</f>
        <v>2.7421415699299997E-7</v>
      </c>
      <c r="BC205" s="10">
        <f>3/24000000*OO[[#This Row],[111 (02JUL1985 18:00:00)-Water Temperature (C)]]*OO[[#This Row],[53]]</f>
        <v>2.5346832162142493E-7</v>
      </c>
      <c r="BD205" s="10">
        <f>3/24000000*OO[[#This Row],[112 (02JUL1985 21:00:00)-Water Temperature (C)]]*OO[[#This Row],[54]]</f>
        <v>2.2452880628632495E-7</v>
      </c>
      <c r="BE205" s="10">
        <f>3/24000000*OO[[#This Row],[113 (03JUL1985 00:00:00)-Water Temperature (C)]]*OO[[#This Row],[55]]</f>
        <v>1.9063325423654997E-7</v>
      </c>
      <c r="BF205" s="10">
        <f>3/24000000*OO[[#This Row],[114 (03JUL1985 03:00:00)-Water Temperature (C)]]*OO[[#This Row],[56]]</f>
        <v>1.5948894956769999E-7</v>
      </c>
      <c r="BG205" s="10">
        <f>3/24000000*OO[[#This Row],[115 (03JUL1985 06:00:00)-Water Temperature (C)]]*OO[[#This Row],[57]]</f>
        <v>1.3364895437062498E-7</v>
      </c>
      <c r="BH205" s="10">
        <f>3/24000000*OO[[#This Row],[116 (03JUL1985 09:00:00)-Water Temperature (C)]]*OO[[#This Row],[58]]</f>
        <v>1.1671926178349999E-7</v>
      </c>
      <c r="BI205" s="10">
        <f>3/24000000*OO[[#This Row],[117 (03JUL1985 12:00:00)-Water Temperature (C)]]*OO[[#This Row],[59]]</f>
        <v>1.0237446751728751E-7</v>
      </c>
      <c r="BJ205" s="10">
        <f>3/24000000*OO[[#This Row],[118 (03JUL1985 15:00:00)-Water Temperature (C)]]*OO[[#This Row],[60]]</f>
        <v>9.3659957659200012E-8</v>
      </c>
      <c r="BK205" s="10">
        <f>3/24000000*OO[[#This Row],[119 (03JUL1985 18:00:00)-Water Temperature (C)]]*OO[[#This Row],[61]]</f>
        <v>8.5149656509649984E-8</v>
      </c>
      <c r="BL205" s="10">
        <f>3/24000000*OO[[#This Row],[120 (03JUL1985 21:00:00)-Water Temperature (C)]]*OO[[#This Row],[62]]</f>
        <v>7.4721393429112497E-8</v>
      </c>
      <c r="BM205" s="10">
        <f>3/24000000*OO[[#This Row],[121 (04JUL1985 00:00:00)-Water Temperature (C)]]*OO[[#This Row],[63]]</f>
        <v>6.2871763484074998E-8</v>
      </c>
      <c r="BN205" s="10">
        <f>3/24000000*OO[[#This Row],[122 (04JUL1985 03:00:00)-Water Temperature (C)]]*OO[[#This Row],[64]]</f>
        <v>5.1987221392349997E-8</v>
      </c>
      <c r="BO205" s="10">
        <f>3/24000000*OO[[#This Row],[123 (04JUL1985 06:00:00)-Water Temperature (C)]]*OO[[#This Row],[65]]</f>
        <v>4.3591501100699996E-8</v>
      </c>
      <c r="BP205" s="10">
        <f>3/24000000*OO[[#This Row],[124 (04JUL1985 09:00:00)-Water Temperature (C)]]*OO[[#This Row],[66]]</f>
        <v>3.8834710468749995E-8</v>
      </c>
      <c r="BQ205" s="10">
        <f>3/24000000*OO[[#This Row],[125 (04JUL1985 12:00:00)-Water Temperature (C)]]*OO[[#This Row],[67]]</f>
        <v>3.6081209815574998E-8</v>
      </c>
      <c r="BR205" s="10">
        <f>3/24000000*OO[[#This Row],[126 (04JUL1985 15:00:00)-Water Temperature (C)]]*OO[[#This Row],[68]]</f>
        <v>3.4683153423762496E-8</v>
      </c>
      <c r="BS205" s="10">
        <f>3/24000000*OO[[#This Row],[127 (04JUL1985 18:00:00)-Water Temperature (C)]]*OO[[#This Row],[69]]</f>
        <v>3.3723080544175003E-8</v>
      </c>
      <c r="BT205" s="10">
        <f>3/24000000*OO[[#This Row],[128 (04JUL1985 21:00:00)-Water Temperature (C)]]*OO[[#This Row],[70]]</f>
        <v>3.19812084566375E-8</v>
      </c>
      <c r="BU205" s="10">
        <f>3/24000000*OO[[#This Row],[129 (05JUL1985 00:00:00)-Water Temperature (C)]]*OO[[#This Row],[71]]</f>
        <v>2.9342151127599995E-8</v>
      </c>
      <c r="BV205" s="10">
        <f>3/24000000*OO[[#This Row],[130 (05JUL1985 03:00:00)-Water Temperature (C)]]*OO[[#This Row],[72]]</f>
        <v>2.6540181281582497E-8</v>
      </c>
      <c r="BW205" s="10">
        <f>3/24000000*OO[[#This Row],[131 (05JUL1985 06:00:00)-Water Temperature (C)]]*OO[[#This Row],[73]]</f>
        <v>2.3831511924795003E-8</v>
      </c>
      <c r="BX205" s="10">
        <f>3/24000000*OO[[#This Row],[132 (05JUL1985 09:00:00)-Water Temperature (C)]]*OO[[#This Row],[74]]</f>
        <v>2.1950175520418754E-8</v>
      </c>
      <c r="BY205" s="10">
        <f>3/24000000*OO[[#This Row],[133 (05JUL1985 12:00:00)-Water Temperature (C)]]*OO[[#This Row],[75]]</f>
        <v>2.0558849039320001E-8</v>
      </c>
      <c r="BZ205" s="10">
        <f>3/24000000*OO[[#This Row],[134 (05JUL1985 15:00:00)-Water Temperature (C)]]*OO[[#This Row],[76]]</f>
        <v>1.9588165592077495E-8</v>
      </c>
      <c r="CA205" s="10">
        <f>3/24000000*OO[[#This Row],[135 (05JUL1985 18:00:00)-Water Temperature (C)]]*OO[[#This Row],[77]]</f>
        <v>1.8898759473814999E-8</v>
      </c>
      <c r="CB205" s="10">
        <f>3/24000000*OO[[#This Row],[136 (05JUL1985 21:00:00)-Water Temperature (C)]]*OO[[#This Row],[78]]</f>
        <v>1.8067518512039998E-8</v>
      </c>
      <c r="CC205" s="10">
        <f>3/24000000*OO[[#This Row],[137 (06JUL1985 00:00:00)-Water Temperature (C)]]*OO[[#This Row],[79]]</f>
        <v>1.7011726966957499E-8</v>
      </c>
      <c r="CD205" s="10">
        <f>3/24000000*OO[[#This Row],[138 (06JUL1985 03:00:00)-Water Temperature (C)]]*OO[[#This Row],[80]]</f>
        <v>1.5830885012538752E-8</v>
      </c>
      <c r="CE205" s="10">
        <f>3/24000000*OO[[#This Row],[139 (06JUL1985 06:00:00)-Water Temperature (C)]]*OO[[#This Row],[81]]</f>
        <v>1.4872130741999999E-8</v>
      </c>
      <c r="CF205" s="10">
        <f>3/24000000*OO[[#This Row],[140 (06JUL1985 09:00:00)-Water Temperature (C)]]*OO[[#This Row],[82]]</f>
        <v>1.456642128048E-8</v>
      </c>
      <c r="CG205" s="10">
        <f>3/24000000*OO[[#This Row],[141 (06JUL1985 12:00:00)-Water Temperature (C)]]*OO[[#This Row],[83]]</f>
        <v>1.4659634694941249E-8</v>
      </c>
      <c r="CH205" s="10">
        <f>3/24000000*OO[[#This Row],[142 (06JUL1985 15:00:00)-Water Temperature (C)]]*OO[[#This Row],[84]]</f>
        <v>1.5081015837649999E-8</v>
      </c>
      <c r="CI205" s="10">
        <f>3/24000000*OO[[#This Row],[143 (06JUL1985 18:00:00)-Water Temperature (C)]]*OO[[#This Row],[85]]</f>
        <v>1.5537948624384997E-8</v>
      </c>
      <c r="CJ205" s="10">
        <f>3/24000000*OO[[#This Row],[144 (06JUL1985 21:00:00)-Water Temperature (C)]]*OO[[#This Row],[86]]</f>
        <v>1.5737034995370001E-8</v>
      </c>
      <c r="CK205" s="10">
        <f>3/24000000*OO[[#This Row],[145 (07JUL1985 00:00:00)-Water Temperature (C)]]*OO[[#This Row],[87]]</f>
        <v>1.5390402224E-8</v>
      </c>
      <c r="CL205" s="10">
        <f>3/24000000*OO[[#This Row],[146 (07JUL1985 03:00:00)-Water Temperature (C)]]*OO[[#This Row],[88]]</f>
        <v>1.4761011140329999E-8</v>
      </c>
      <c r="CM205" s="10">
        <f>3/24000000*OO[[#This Row],[147 (07JUL1985 06:00:00)-Water Temperature (C)]]*OO[[#This Row],[89]]</f>
        <v>1.3926114417993748E-8</v>
      </c>
      <c r="CN205" s="10">
        <f>3/24000000*OO[[#This Row],[148 (07JUL1985 09:00:00)-Water Temperature (C)]]*OO[[#This Row],[90]]</f>
        <v>1.3249567005516248E-8</v>
      </c>
      <c r="CO205" s="10">
        <f>3/24000000*OO[[#This Row],[149 (07JUL1985 12:00:00)-Water Temperature (C)]]*OO[[#This Row],[91]]</f>
        <v>1.278658985053125E-8</v>
      </c>
      <c r="CP205" s="10">
        <f>3/24000000*OO[[#This Row],[150 (07JUL1985 15:00:00)-Water Temperature (C)]]*OO[[#This Row],[92]]</f>
        <v>1.278658985053125E-8</v>
      </c>
      <c r="CQ205" s="10">
        <f>3/24000000*OO[[#This Row],[151 (07JUL1985 18:00:00)-Water Temperature (C)]]*OO[[#This Row],[93]]</f>
        <v>1.278658985053125E-8</v>
      </c>
      <c r="CR205" s="10">
        <f>3/24000000*OO[[#This Row],[152 (07JUL1985 21:00:00)-Water Temperature (C)]]*OO[[#This Row],[94]]</f>
        <v>1.278658985053125E-8</v>
      </c>
      <c r="CS205" s="10">
        <f>3/24000000*OO[[#This Row],[153 (08JUL1985 00:00:00)-Water Temperature (C)]]*OO[[#This Row],[95]]</f>
        <v>1.278658985053125E-8</v>
      </c>
      <c r="CT205" s="10">
        <f>3/24000000*OO[[#This Row],[154 (08JUL1985 03:00:00)-Water Temperature (C)]]*OO[[#This Row],[96]]</f>
        <v>1.278658985053125E-8</v>
      </c>
      <c r="CU205" s="10">
        <f>3/24000000*OO[[#This Row],[155 (08JUL1985 06:00:00)-Water Temperature (C)]]*OO[[#This Row],[97]]</f>
        <v>1.278658985053125E-8</v>
      </c>
      <c r="CV205" s="10">
        <f>3/24000000*OO[[#This Row],[156 (08JUL1985 09:00:00)-Water Temperature (C)]]*OO[[#This Row],[98]]</f>
        <v>1.278658985053125E-8</v>
      </c>
      <c r="CW205" s="10">
        <f>3/24000000*OO[[#This Row],[157 (08JUL1985 12:00:00)-Water Temperature (C)]]*OO[[#This Row],[99]]</f>
        <v>1.278658985053125E-8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1.0138448950435135E-39</v>
      </c>
      <c r="K206" s="10">
        <f>3/24*OO[[#This Row],[67 (27JUN1985 06:00:00)-Water Temperature (C)]]*OO[[#This Row],[9]]/SUM(OO[9])</f>
        <v>5.5209590335284872E-28</v>
      </c>
      <c r="L206" s="10">
        <f>3/24*OO[[#This Row],[68 (27JUN1985 09:00:00)-Water Temperature (C)]]*OO[[#This Row],[10]]/SUM(OO[10])</f>
        <v>2.0569324571038128E-16</v>
      </c>
      <c r="M206" s="10">
        <f>3/24*OO[[#This Row],[69 (27JUN1985 12:00:00)-Water Temperature (C)]]*OO[[#This Row],[11]]/SUM(OO[11])</f>
        <v>1.4534070074577174E-9</v>
      </c>
      <c r="N206" s="10">
        <f>3/24*OO[[#This Row],[70 (27JUN1985 15:00:00)-Water Temperature (C)]]*OO[[#This Row],[12]]/SUM(OO[12])</f>
        <v>1.4519241165348251E-6</v>
      </c>
      <c r="O206" s="10">
        <f>3/24*OO[[#This Row],[71 (27JUN1985 18:00:00)-Water Temperature (C)]]*OO[[#This Row],[13]]/SUM(OO[13])</f>
        <v>1.2627279836707674E-4</v>
      </c>
      <c r="P206" s="10">
        <f>3/24*OO[[#This Row],[72 (27JUN1985 21:00:00)-Water Temperature (C)]]*OO[[#This Row],[14]]/SUM(OO[14])</f>
        <v>2.136774788212122E-3</v>
      </c>
      <c r="Q206" s="10">
        <f>3/24*OO[[#This Row],[73 (28JUN1985 00:00:00)-Water Temperature (C)]]*OO[[#This Row],[15]]/SUM(OO[15])</f>
        <v>1.0614769663059229E-2</v>
      </c>
      <c r="R206" s="10">
        <f>3/24*OO[[#This Row],[74 (28JUN1985 03:00:00)-Water Temperature (C)]]*OO[[#This Row],[16]]/SUM(OO[16])</f>
        <v>2.0353035519867006E-2</v>
      </c>
      <c r="S206" s="10">
        <f>3/24*OO[[#This Row],[75 (28JUN1985 06:00:00)-Water Temperature (C)]]*OO[[#This Row],[17]]/SUM(OO[17])</f>
        <v>1.8259113781969441E-2</v>
      </c>
      <c r="T206" s="10">
        <f>3/24*OO[[#This Row],[76 (28JUN1985 09:00:00)-Water Temperature (C)]]*OO[[#This Row],[18]]/SUM(OO[18])</f>
        <v>8.7639644796721518E-3</v>
      </c>
      <c r="U206" s="10">
        <f>3/24*OO[[#This Row],[77 (28JUN1985 12:00:00)-Water Temperature (C)]]*OO[[#This Row],[19]]/SUM(OO[19])</f>
        <v>2.5493300274617684E-3</v>
      </c>
      <c r="V206" s="10">
        <f>3/24000000*OO[[#This Row],[78 (28JUN1985 15:00:00)-Water Temperature (C)]]*OO[[#This Row],[20]]</f>
        <v>4.9067473605149999E-4</v>
      </c>
      <c r="W206" s="10">
        <f>3/24000000*OO[[#This Row],[79 (28JUN1985 18:00:00)-Water Temperature (C)]]*OO[[#This Row],[21]]</f>
        <v>7.8732611664100003E-5</v>
      </c>
      <c r="X206" s="10">
        <f>3/24000000*OO[[#This Row],[80 (28JUN1985 21:00:00)-Water Temperature (C)]]*OO[[#This Row],[22]]</f>
        <v>2.0508854834969999E-5</v>
      </c>
      <c r="Y206" s="10">
        <f>3/24000000*OO[[#This Row],[81 (29JUN1985 00:00:00)-Water Temperature (C)]]*OO[[#This Row],[23]]</f>
        <v>1.326188899865E-5</v>
      </c>
      <c r="Z206" s="10">
        <f>3/24000000*OO[[#This Row],[82 (29JUN1985 03:00:00)-Water Temperature (C)]]*OO[[#This Row],[24]]</f>
        <v>1.171658238190875E-5</v>
      </c>
      <c r="AA206" s="10">
        <f>3/24000000*OO[[#This Row],[83 (29JUN1985 06:00:00)-Water Temperature (C)]]*OO[[#This Row],[25]]</f>
        <v>1.1296609316265E-5</v>
      </c>
      <c r="AB206" s="10">
        <f>3/24000000*OO[[#This Row],[84 (29JUN1985 09:00:00)-Water Temperature (C)]]*OO[[#This Row],[26]]</f>
        <v>1.1398775798187501E-5</v>
      </c>
      <c r="AC206" s="10">
        <f>3/24000000*OO[[#This Row],[85 (29JUN1985 12:00:00)-Water Temperature (C)]]*OO[[#This Row],[27]]</f>
        <v>1.1533006989032499E-5</v>
      </c>
      <c r="AD206" s="10">
        <f>3/24000000*OO[[#This Row],[86 (29JUN1985 15:00:00)-Water Temperature (C)]]*OO[[#This Row],[28]]</f>
        <v>1.11709861744875E-5</v>
      </c>
      <c r="AE206" s="10">
        <f>3/24000000*OO[[#This Row],[88 (29JUN1985 21:00:00)-Water Temperature (C)]]*OO[[#This Row],[30]]</f>
        <v>9.3732998456999998E-6</v>
      </c>
      <c r="AF206" s="10">
        <f>3/24000000*OO[[#This Row],[88 (29JUN1985 21:00:00)-Water Temperature (C)]]*OO[[#This Row],[30]]</f>
        <v>9.3732998456999998E-6</v>
      </c>
      <c r="AG206" s="10">
        <f>3/24000000*OO[[#This Row],[89 (30JUN1985 00:00:00)-Water Temperature (C)]]*OO[[#This Row],[31]]</f>
        <v>8.2308360993999984E-6</v>
      </c>
      <c r="AH206" s="10">
        <f>3/24000000*OO[[#This Row],[90 (30JUN1985 03:00:00)-Water Temperature (C)]]*OO[[#This Row],[32]]</f>
        <v>7.1982069434687491E-6</v>
      </c>
      <c r="AI206" s="10">
        <f>3/24000000*OO[[#This Row],[91 (30JUN1985 06:00:00)-Water Temperature (C)]]*OO[[#This Row],[33]]</f>
        <v>6.3518935394687502E-6</v>
      </c>
      <c r="AJ206" s="10">
        <f>3/24000000*OO[[#This Row],[92 (30JUN1985 09:00:00)-Water Temperature (C)]]*OO[[#This Row],[34]]</f>
        <v>5.8240781075399998E-6</v>
      </c>
      <c r="AK206" s="10">
        <f>3/24000000*OO[[#This Row],[93 (30JUN1985 12:00:00)-Water Temperature (C)]]*OO[[#This Row],[35]]</f>
        <v>5.3986869168524998E-6</v>
      </c>
      <c r="AL206" s="10">
        <f>3/24000000*OO[[#This Row],[94 (30JUN1985 15:00:00)-Water Temperature (C)]]*OO[[#This Row],[36]]</f>
        <v>5.0132659761599988E-6</v>
      </c>
      <c r="AM206" s="10">
        <f>3/24000000*OO[[#This Row],[95 (30JUN1985 18:00:00)-Water Temperature (C)]]*OO[[#This Row],[37]]</f>
        <v>4.6810395585724997E-6</v>
      </c>
      <c r="AN206" s="10">
        <f>3/24000000*OO[[#This Row],[96 (30JUN1985 21:00:00)-Water Temperature (C)]]*OO[[#This Row],[38]]</f>
        <v>4.2586197665499989E-6</v>
      </c>
      <c r="AO206" s="10">
        <f>3/24000000*OO[[#This Row],[97 (01JUL1985 00:00:00)-Water Temperature (C)]]*OO[[#This Row],[39]]</f>
        <v>3.74554745194875E-6</v>
      </c>
      <c r="AP206" s="10">
        <f>3/24000000*OO[[#This Row],[98 (01JUL1985 03:00:00)-Water Temperature (C)]]*OO[[#This Row],[40]]</f>
        <v>3.2743827860324993E-6</v>
      </c>
      <c r="AQ206" s="10">
        <f>3/24000000*OO[[#This Row],[99 (01JUL1985 06:00:00)-Water Temperature (C)]]*OO[[#This Row],[41]]</f>
        <v>2.8821220803350002E-6</v>
      </c>
      <c r="AR206" s="10">
        <f>3/24000000*OO[[#This Row],[100 (01JUL1985 09:00:00)-Water Temperature (C)]]*OO[[#This Row],[42]]</f>
        <v>2.6623666434749995E-6</v>
      </c>
      <c r="AS206" s="10">
        <f>3/24000000*OO[[#This Row],[101 (01JUL1985 12:00:00)-Water Temperature (C)]]*OO[[#This Row],[43]]</f>
        <v>2.50508648698E-6</v>
      </c>
      <c r="AT206" s="10">
        <f>3/24000000*OO[[#This Row],[102 (01JUL1985 15:00:00)-Water Temperature (C)]]*OO[[#This Row],[44]]</f>
        <v>2.3859827665117498E-6</v>
      </c>
      <c r="AU206" s="10">
        <f>3/24000000*OO[[#This Row],[103 (01JUL1985 18:00:00)-Water Temperature (C)]]*OO[[#This Row],[45]]</f>
        <v>2.2677205764573749E-6</v>
      </c>
      <c r="AV206" s="10">
        <f>3/24000000*OO[[#This Row],[104 (01JUL1985 21:00:00)-Water Temperature (C)]]*OO[[#This Row],[46]]</f>
        <v>2.0778573101325001E-6</v>
      </c>
      <c r="AW206" s="10">
        <f>3/24000000*OO[[#This Row],[105 (02JUL1985 00:00:00)-Water Temperature (C)]]*OO[[#This Row],[47]]</f>
        <v>1.8426280994598751E-6</v>
      </c>
      <c r="AX206" s="10">
        <f>3/24000000*OO[[#This Row],[106 (02JUL1985 03:00:00)-Water Temperature (C)]]*OO[[#This Row],[48]]</f>
        <v>1.6193023631625E-6</v>
      </c>
      <c r="AY206" s="10">
        <f>3/24000000*OO[[#This Row],[107 (02JUL1985 06:00:00)-Water Temperature (C)]]*OO[[#This Row],[49]]</f>
        <v>1.4224179882525001E-6</v>
      </c>
      <c r="AZ206" s="10">
        <f>3/24000000*OO[[#This Row],[108 (02JUL1985 09:00:00)-Water Temperature (C)]]*OO[[#This Row],[50]]</f>
        <v>1.2994698848799999E-6</v>
      </c>
      <c r="BA206" s="10">
        <f>3/24000000*OO[[#This Row],[109 (02JUL1985 12:00:00)-Water Temperature (C)]]*OO[[#This Row],[51]]</f>
        <v>1.20592379352725E-6</v>
      </c>
      <c r="BB206" s="10">
        <f>3/24000000*OO[[#This Row],[110 (02JUL1985 15:00:00)-Water Temperature (C)]]*OO[[#This Row],[52]]</f>
        <v>1.1299508343599999E-6</v>
      </c>
      <c r="BC206" s="10">
        <f>3/24000000*OO[[#This Row],[111 (02JUL1985 18:00:00)-Water Temperature (C)]]*OO[[#This Row],[53]]</f>
        <v>1.04162034559725E-6</v>
      </c>
      <c r="BD206" s="10">
        <f>3/24000000*OO[[#This Row],[112 (02JUL1985 21:00:00)-Water Temperature (C)]]*OO[[#This Row],[54]]</f>
        <v>9.2106332927249994E-7</v>
      </c>
      <c r="BE206" s="10">
        <f>3/24000000*OO[[#This Row],[113 (03JUL1985 00:00:00)-Water Temperature (C)]]*OO[[#This Row],[55]]</f>
        <v>7.8062977577600002E-7</v>
      </c>
      <c r="BF206" s="10">
        <f>3/24000000*OO[[#This Row],[114 (03JUL1985 03:00:00)-Water Temperature (C)]]*OO[[#This Row],[56]]</f>
        <v>6.5186932253262496E-7</v>
      </c>
      <c r="BG206" s="10">
        <f>3/24000000*OO[[#This Row],[115 (03JUL1985 06:00:00)-Water Temperature (C)]]*OO[[#This Row],[57]]</f>
        <v>5.4511939898324997E-7</v>
      </c>
      <c r="BH206" s="10">
        <f>3/24000000*OO[[#This Row],[116 (03JUL1985 09:00:00)-Water Temperature (C)]]*OO[[#This Row],[58]]</f>
        <v>4.7510617654849997E-7</v>
      </c>
      <c r="BI206" s="10">
        <f>3/24000000*OO[[#This Row],[117 (03JUL1985 12:00:00)-Water Temperature (C)]]*OO[[#This Row],[59]]</f>
        <v>4.1586860122600008E-7</v>
      </c>
      <c r="BJ206" s="10">
        <f>3/24000000*OO[[#This Row],[118 (03JUL1985 15:00:00)-Water Temperature (C)]]*OO[[#This Row],[60]]</f>
        <v>3.79872338757E-7</v>
      </c>
      <c r="BK206" s="10">
        <f>3/24000000*OO[[#This Row],[119 (03JUL1985 18:00:00)-Water Temperature (C)]]*OO[[#This Row],[61]]</f>
        <v>3.4514246617999998E-7</v>
      </c>
      <c r="BL206" s="10">
        <f>3/24000000*OO[[#This Row],[120 (03JUL1985 21:00:00)-Water Temperature (C)]]*OO[[#This Row],[62]]</f>
        <v>3.029031390525E-7</v>
      </c>
      <c r="BM206" s="10">
        <f>3/24000000*OO[[#This Row],[121 (04JUL1985 00:00:00)-Water Temperature (C)]]*OO[[#This Row],[63]]</f>
        <v>2.5490398591814998E-7</v>
      </c>
      <c r="BN206" s="10">
        <f>3/24000000*OO[[#This Row],[122 (04JUL1985 03:00:00)-Water Temperature (C)]]*OO[[#This Row],[64]]</f>
        <v>2.1072454341881246E-7</v>
      </c>
      <c r="BO206" s="10">
        <f>3/24000000*OO[[#This Row],[123 (04JUL1985 06:00:00)-Water Temperature (C)]]*OO[[#This Row],[65]]</f>
        <v>1.7654250394102498E-7</v>
      </c>
      <c r="BP206" s="10">
        <f>3/24000000*OO[[#This Row],[124 (04JUL1985 09:00:00)-Water Temperature (C)]]*OO[[#This Row],[66]]</f>
        <v>1.5709893204787498E-7</v>
      </c>
      <c r="BQ206" s="10">
        <f>3/24000000*OO[[#This Row],[125 (04JUL1985 12:00:00)-Water Temperature (C)]]*OO[[#This Row],[67]]</f>
        <v>1.4578361469749998E-7</v>
      </c>
      <c r="BR206" s="10">
        <f>3/24000000*OO[[#This Row],[126 (04JUL1985 15:00:00)-Water Temperature (C)]]*OO[[#This Row],[68]]</f>
        <v>1.400032392864E-7</v>
      </c>
      <c r="BS206" s="10">
        <f>3/24000000*OO[[#This Row],[127 (04JUL1985 18:00:00)-Water Temperature (C)]]*OO[[#This Row],[69]]</f>
        <v>1.3608838871074998E-7</v>
      </c>
      <c r="BT206" s="10">
        <f>3/24000000*OO[[#This Row],[128 (04JUL1985 21:00:00)-Water Temperature (C)]]*OO[[#This Row],[70]]</f>
        <v>1.2910528381219997E-7</v>
      </c>
      <c r="BU206" s="10">
        <f>3/24000000*OO[[#This Row],[129 (05JUL1985 00:00:00)-Water Temperature (C)]]*OO[[#This Row],[71]]</f>
        <v>1.185209796338375E-7</v>
      </c>
      <c r="BV206" s="10">
        <f>3/24000000*OO[[#This Row],[130 (05JUL1985 03:00:00)-Water Temperature (C)]]*OO[[#This Row],[72]]</f>
        <v>1.0727716595962499E-7</v>
      </c>
      <c r="BW206" s="10">
        <f>3/24000000*OO[[#This Row],[131 (05JUL1985 06:00:00)-Water Temperature (C)]]*OO[[#This Row],[73]]</f>
        <v>9.6379100213362475E-8</v>
      </c>
      <c r="BX206" s="10">
        <f>3/24000000*OO[[#This Row],[132 (05JUL1985 09:00:00)-Water Temperature (C)]]*OO[[#This Row],[74]]</f>
        <v>8.8782092866837501E-8</v>
      </c>
      <c r="BY206" s="10">
        <f>3/24000000*OO[[#This Row],[133 (05JUL1985 12:00:00)-Water Temperature (C)]]*OO[[#This Row],[75]]</f>
        <v>8.3154758858249994E-8</v>
      </c>
      <c r="BZ206" s="10">
        <f>3/24000000*OO[[#This Row],[134 (05JUL1985 15:00:00)-Water Temperature (C)]]*OO[[#This Row],[76]]</f>
        <v>7.9196385068E-8</v>
      </c>
      <c r="CA206" s="10">
        <f>3/24000000*OO[[#This Row],[135 (05JUL1985 18:00:00)-Water Temperature (C)]]*OO[[#This Row],[77]]</f>
        <v>7.6429511767499998E-8</v>
      </c>
      <c r="CB206" s="10">
        <f>3/24000000*OO[[#This Row],[136 (05JUL1985 21:00:00)-Water Temperature (C)]]*OO[[#This Row],[78]]</f>
        <v>7.3105517765224984E-8</v>
      </c>
      <c r="CC206" s="10">
        <f>3/24000000*OO[[#This Row],[137 (06JUL1985 00:00:00)-Water Temperature (C)]]*OO[[#This Row],[79]]</f>
        <v>6.8879778588899995E-8</v>
      </c>
      <c r="CD206" s="10">
        <f>3/24000000*OO[[#This Row],[138 (06JUL1985 03:00:00)-Water Temperature (C)]]*OO[[#This Row],[80]]</f>
        <v>6.4125359613325008E-8</v>
      </c>
      <c r="CE206" s="10">
        <f>3/24000000*OO[[#This Row],[139 (06JUL1985 06:00:00)-Water Temperature (C)]]*OO[[#This Row],[81]]</f>
        <v>6.0234907770624993E-8</v>
      </c>
      <c r="CF206" s="10">
        <f>3/24000000*OO[[#This Row],[140 (06JUL1985 09:00:00)-Water Temperature (C)]]*OO[[#This Row],[82]]</f>
        <v>5.8973799730399993E-8</v>
      </c>
      <c r="CG206" s="10">
        <f>3/24000000*OO[[#This Row],[141 (06JUL1985 12:00:00)-Water Temperature (C)]]*OO[[#This Row],[83]]</f>
        <v>5.9317269158249998E-8</v>
      </c>
      <c r="CH206" s="10">
        <f>3/24000000*OO[[#This Row],[142 (06JUL1985 15:00:00)-Water Temperature (C)]]*OO[[#This Row],[84]]</f>
        <v>6.0996309188850001E-8</v>
      </c>
      <c r="CI206" s="10">
        <f>3/24000000*OO[[#This Row],[143 (06JUL1985 18:00:00)-Water Temperature (C)]]*OO[[#This Row],[85]]</f>
        <v>6.2826049428299988E-8</v>
      </c>
      <c r="CJ206" s="10">
        <f>3/24000000*OO[[#This Row],[144 (06JUL1985 21:00:00)-Water Temperature (C)]]*OO[[#This Row],[86]]</f>
        <v>6.3640159890699998E-8</v>
      </c>
      <c r="CK206" s="10">
        <f>3/24000000*OO[[#This Row],[145 (07JUL1985 00:00:00)-Water Temperature (C)]]*OO[[#This Row],[87]]</f>
        <v>6.2260204801299986E-8</v>
      </c>
      <c r="CL206" s="10">
        <f>3/24000000*OO[[#This Row],[146 (07JUL1985 03:00:00)-Water Temperature (C)]]*OO[[#This Row],[88]]</f>
        <v>5.9745511966437498E-8</v>
      </c>
      <c r="CM206" s="10">
        <f>3/24000000*OO[[#This Row],[147 (07JUL1985 06:00:00)-Water Temperature (C)]]*OO[[#This Row],[89]]</f>
        <v>5.6389607257449988E-8</v>
      </c>
      <c r="CN206" s="10">
        <f>3/24000000*OO[[#This Row],[148 (07JUL1985 09:00:00)-Water Temperature (C)]]*OO[[#This Row],[90]]</f>
        <v>5.36515986984E-8</v>
      </c>
      <c r="CO206" s="10">
        <f>3/24000000*OO[[#This Row],[149 (07JUL1985 12:00:00)-Water Temperature (C)]]*OO[[#This Row],[91]]</f>
        <v>5.1765969535612505E-8</v>
      </c>
      <c r="CP206" s="10">
        <f>3/24000000*OO[[#This Row],[150 (07JUL1985 15:00:00)-Water Temperature (C)]]*OO[[#This Row],[92]]</f>
        <v>5.1765969535612505E-8</v>
      </c>
      <c r="CQ206" s="10">
        <f>3/24000000*OO[[#This Row],[151 (07JUL1985 18:00:00)-Water Temperature (C)]]*OO[[#This Row],[93]]</f>
        <v>5.1765969535612505E-8</v>
      </c>
      <c r="CR206" s="10">
        <f>3/24000000*OO[[#This Row],[152 (07JUL1985 21:00:00)-Water Temperature (C)]]*OO[[#This Row],[94]]</f>
        <v>5.1765969535612505E-8</v>
      </c>
      <c r="CS206" s="10">
        <f>3/24000000*OO[[#This Row],[153 (08JUL1985 00:00:00)-Water Temperature (C)]]*OO[[#This Row],[95]]</f>
        <v>5.1765969535612505E-8</v>
      </c>
      <c r="CT206" s="10">
        <f>3/24000000*OO[[#This Row],[154 (08JUL1985 03:00:00)-Water Temperature (C)]]*OO[[#This Row],[96]]</f>
        <v>5.1765969535612505E-8</v>
      </c>
      <c r="CU206" s="10">
        <f>3/24000000*OO[[#This Row],[155 (08JUL1985 06:00:00)-Water Temperature (C)]]*OO[[#This Row],[97]]</f>
        <v>5.1765969535612505E-8</v>
      </c>
      <c r="CV206" s="10">
        <f>3/24000000*OO[[#This Row],[156 (08JUL1985 09:00:00)-Water Temperature (C)]]*OO[[#This Row],[98]]</f>
        <v>5.1765969535612505E-8</v>
      </c>
      <c r="CW206" s="10">
        <f>3/24000000*OO[[#This Row],[157 (08JUL1985 12:00:00)-Water Temperature (C)]]*OO[[#This Row],[99]]</f>
        <v>5.1765969535612505E-8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1.2713020092493819E-39</v>
      </c>
      <c r="K207" s="10">
        <f>3/24*OO[[#This Row],[67 (27JUN1985 06:00:00)-Water Temperature (C)]]*OO[[#This Row],[9]]/SUM(OO[9])</f>
        <v>7.1498635488686631E-28</v>
      </c>
      <c r="L207" s="10">
        <f>3/24*OO[[#This Row],[68 (27JUN1985 09:00:00)-Water Temperature (C)]]*OO[[#This Row],[10]]/SUM(OO[10])</f>
        <v>2.5516730280942157E-16</v>
      </c>
      <c r="M207" s="10">
        <f>3/24*OO[[#This Row],[69 (27JUN1985 12:00:00)-Water Temperature (C)]]*OO[[#This Row],[11]]/SUM(OO[11])</f>
        <v>3.175198952782538E-9</v>
      </c>
      <c r="N207" s="10">
        <f>3/24*OO[[#This Row],[70 (27JUN1985 15:00:00)-Water Temperature (C)]]*OO[[#This Row],[12]]/SUM(OO[12])</f>
        <v>3.5882563800919376E-6</v>
      </c>
      <c r="O207" s="10">
        <f>3/24*OO[[#This Row],[71 (27JUN1985 18:00:00)-Water Temperature (C)]]*OO[[#This Row],[13]]/SUM(OO[13])</f>
        <v>3.3714388189504189E-4</v>
      </c>
      <c r="P207" s="10">
        <f>3/24*OO[[#This Row],[72 (27JUN1985 21:00:00)-Water Temperature (C)]]*OO[[#This Row],[14]]/SUM(OO[14])</f>
        <v>6.0462333734185632E-3</v>
      </c>
      <c r="Q207" s="10">
        <f>3/24*OO[[#This Row],[73 (28JUN1985 00:00:00)-Water Temperature (C)]]*OO[[#This Row],[15]]/SUM(OO[15])</f>
        <v>3.1455036646043932E-2</v>
      </c>
      <c r="R207" s="10">
        <f>3/24*OO[[#This Row],[74 (28JUN1985 03:00:00)-Water Temperature (C)]]*OO[[#This Row],[16]]/SUM(OO[16])</f>
        <v>6.2611087796361417E-2</v>
      </c>
      <c r="S207" s="10">
        <f>3/24*OO[[#This Row],[75 (28JUN1985 06:00:00)-Water Temperature (C)]]*OO[[#This Row],[17]]/SUM(OO[17])</f>
        <v>5.7937946496413248E-2</v>
      </c>
      <c r="T207" s="10">
        <f>3/24*OO[[#This Row],[76 (28JUN1985 09:00:00)-Water Temperature (C)]]*OO[[#This Row],[18]]/SUM(OO[18])</f>
        <v>2.8539007112983295E-2</v>
      </c>
      <c r="U207" s="10">
        <f>3/24*OO[[#This Row],[77 (28JUN1985 12:00:00)-Water Temperature (C)]]*OO[[#This Row],[19]]/SUM(OO[19])</f>
        <v>8.4796890371487271E-3</v>
      </c>
      <c r="V207" s="10">
        <f>3/24000000*OO[[#This Row],[78 (28JUN1985 15:00:00)-Water Temperature (C)]]*OO[[#This Row],[20]]</f>
        <v>1.6574023915377498E-3</v>
      </c>
      <c r="W207" s="10">
        <f>3/24000000*OO[[#This Row],[79 (28JUN1985 18:00:00)-Water Temperature (C)]]*OO[[#This Row],[21]]</f>
        <v>2.6553010012374999E-4</v>
      </c>
      <c r="X207" s="10">
        <f>3/24000000*OO[[#This Row],[80 (28JUN1985 21:00:00)-Water Temperature (C)]]*OO[[#This Row],[22]]</f>
        <v>6.6361189757987505E-5</v>
      </c>
      <c r="Y207" s="10">
        <f>3/24000000*OO[[#This Row],[81 (29JUN1985 00:00:00)-Water Temperature (C)]]*OO[[#This Row],[23]]</f>
        <v>4.1686479755549998E-5</v>
      </c>
      <c r="Z207" s="10">
        <f>3/24000000*OO[[#This Row],[82 (29JUN1985 03:00:00)-Water Temperature (C)]]*OO[[#This Row],[24]]</f>
        <v>3.6617495337499999E-5</v>
      </c>
      <c r="AA207" s="10">
        <f>3/24000000*OO[[#This Row],[83 (29JUN1985 06:00:00)-Water Temperature (C)]]*OO[[#This Row],[25]]</f>
        <v>3.5219388832299999E-5</v>
      </c>
      <c r="AB207" s="10">
        <f>3/24000000*OO[[#This Row],[84 (29JUN1985 09:00:00)-Water Temperature (C)]]*OO[[#This Row],[26]]</f>
        <v>3.5509577191575E-5</v>
      </c>
      <c r="AC207" s="10">
        <f>3/24000000*OO[[#This Row],[85 (29JUN1985 12:00:00)-Water Temperature (C)]]*OO[[#This Row],[27]]</f>
        <v>3.5978416863012493E-5</v>
      </c>
      <c r="AD207" s="10">
        <f>3/24000000*OO[[#This Row],[86 (29JUN1985 15:00:00)-Water Temperature (C)]]*OO[[#This Row],[28]]</f>
        <v>3.4929423303800002E-5</v>
      </c>
      <c r="AE207" s="10">
        <f>3/24000000*OO[[#This Row],[88 (29JUN1985 21:00:00)-Water Temperature (C)]]*OO[[#This Row],[30]]</f>
        <v>2.9373953462937497E-5</v>
      </c>
      <c r="AF207" s="10">
        <f>3/24000000*OO[[#This Row],[88 (29JUN1985 21:00:00)-Water Temperature (C)]]*OO[[#This Row],[30]]</f>
        <v>2.9373953462937497E-5</v>
      </c>
      <c r="AG207" s="10">
        <f>3/24000000*OO[[#This Row],[89 (30JUN1985 00:00:00)-Water Temperature (C)]]*OO[[#This Row],[31]]</f>
        <v>2.5800522385149996E-5</v>
      </c>
      <c r="AH207" s="10">
        <f>3/24000000*OO[[#This Row],[90 (30JUN1985 03:00:00)-Water Temperature (C)]]*OO[[#This Row],[32]]</f>
        <v>2.2560206474374996E-5</v>
      </c>
      <c r="AI207" s="10">
        <f>3/24000000*OO[[#This Row],[91 (30JUN1985 06:00:00)-Water Temperature (C)]]*OO[[#This Row],[33]]</f>
        <v>1.9890154544287501E-5</v>
      </c>
      <c r="AJ207" s="10">
        <f>3/24000000*OO[[#This Row],[92 (30JUN1985 09:00:00)-Water Temperature (C)]]*OO[[#This Row],[34]]</f>
        <v>1.82182808136525E-5</v>
      </c>
      <c r="AK207" s="10">
        <f>3/24000000*OO[[#This Row],[93 (30JUN1985 12:00:00)-Water Temperature (C)]]*OO[[#This Row],[35]]</f>
        <v>1.6880514121406246E-5</v>
      </c>
      <c r="AL207" s="10">
        <f>3/24000000*OO[[#This Row],[94 (30JUN1985 15:00:00)-Water Temperature (C)]]*OO[[#This Row],[36]]</f>
        <v>1.5666661747490001E-5</v>
      </c>
      <c r="AM207" s="10">
        <f>3/24000000*OO[[#This Row],[95 (30JUN1985 18:00:00)-Water Temperature (C)]]*OO[[#This Row],[37]]</f>
        <v>1.4628861420955E-5</v>
      </c>
      <c r="AN207" s="10">
        <f>3/24000000*OO[[#This Row],[96 (30JUN1985 21:00:00)-Water Temperature (C)]]*OO[[#This Row],[38]]</f>
        <v>1.331175319065E-5</v>
      </c>
      <c r="AO207" s="10">
        <f>3/24000000*OO[[#This Row],[97 (01JUL1985 00:00:00)-Water Temperature (C)]]*OO[[#This Row],[39]]</f>
        <v>1.1708433619089999E-5</v>
      </c>
      <c r="AP207" s="10">
        <f>3/24000000*OO[[#This Row],[98 (01JUL1985 03:00:00)-Water Temperature (C)]]*OO[[#This Row],[40]]</f>
        <v>1.0232362893521249E-5</v>
      </c>
      <c r="AQ207" s="10">
        <f>3/24000000*OO[[#This Row],[99 (01JUL1985 06:00:00)-Water Temperature (C)]]*OO[[#This Row],[41]]</f>
        <v>8.9946190972799998E-6</v>
      </c>
      <c r="AR207" s="10">
        <f>3/24000000*OO[[#This Row],[100 (01JUL1985 09:00:00)-Water Temperature (C)]]*OO[[#This Row],[42]]</f>
        <v>8.3010490747799985E-6</v>
      </c>
      <c r="AS207" s="10">
        <f>3/24000000*OO[[#This Row],[101 (01JUL1985 12:00:00)-Water Temperature (C)]]*OO[[#This Row],[43]]</f>
        <v>7.8051943203300015E-6</v>
      </c>
      <c r="AT207" s="10">
        <f>3/24000000*OO[[#This Row],[102 (01JUL1985 15:00:00)-Water Temperature (C)]]*OO[[#This Row],[44]]</f>
        <v>7.4280227732362496E-6</v>
      </c>
      <c r="AU207" s="10">
        <f>3/24000000*OO[[#This Row],[103 (01JUL1985 18:00:00)-Water Temperature (C)]]*OO[[#This Row],[45]]</f>
        <v>7.0585160750000002E-6</v>
      </c>
      <c r="AV207" s="10">
        <f>3/24000000*OO[[#This Row],[104 (01JUL1985 21:00:00)-Water Temperature (C)]]*OO[[#This Row],[46]]</f>
        <v>6.4715971842624989E-6</v>
      </c>
      <c r="AW207" s="10">
        <f>3/24000000*OO[[#This Row],[105 (02JUL1985 00:00:00)-Water Temperature (C)]]*OO[[#This Row],[47]]</f>
        <v>5.7394947531324994E-6</v>
      </c>
      <c r="AX207" s="10">
        <f>3/24000000*OO[[#This Row],[106 (02JUL1985 03:00:00)-Water Temperature (C)]]*OO[[#This Row],[48]]</f>
        <v>5.0467042969599998E-6</v>
      </c>
      <c r="AY207" s="10">
        <f>3/24000000*OO[[#This Row],[107 (02JUL1985 06:00:00)-Water Temperature (C)]]*OO[[#This Row],[49]]</f>
        <v>4.4337146755299999E-6</v>
      </c>
      <c r="AZ207" s="10">
        <f>3/24000000*OO[[#This Row],[108 (02JUL1985 09:00:00)-Water Temperature (C)]]*OO[[#This Row],[50]]</f>
        <v>4.0496712155374998E-6</v>
      </c>
      <c r="BA207" s="10">
        <f>3/24000000*OO[[#This Row],[109 (02JUL1985 12:00:00)-Water Temperature (C)]]*OO[[#This Row],[51]]</f>
        <v>3.7566952294837497E-6</v>
      </c>
      <c r="BB207" s="10">
        <f>3/24000000*OO[[#This Row],[110 (02JUL1985 15:00:00)-Water Temperature (C)]]*OO[[#This Row],[52]]</f>
        <v>3.5205009597750002E-6</v>
      </c>
      <c r="BC207" s="10">
        <f>3/24000000*OO[[#This Row],[111 (02JUL1985 18:00:00)-Water Temperature (C)]]*OO[[#This Row],[53]]</f>
        <v>3.2479388474999996E-6</v>
      </c>
      <c r="BD207" s="10">
        <f>3/24000000*OO[[#This Row],[112 (02JUL1985 21:00:00)-Water Temperature (C)]]*OO[[#This Row],[54]]</f>
        <v>2.8768729369937501E-6</v>
      </c>
      <c r="BE207" s="10">
        <f>3/24000000*OO[[#This Row],[113 (03JUL1985 00:00:00)-Water Temperature (C)]]*OO[[#This Row],[55]]</f>
        <v>2.4412879695843745E-6</v>
      </c>
      <c r="BF207" s="10">
        <f>3/24000000*OO[[#This Row],[114 (03JUL1985 03:00:00)-Water Temperature (C)]]*OO[[#This Row],[56]]</f>
        <v>2.0401183974739999E-6</v>
      </c>
      <c r="BG207" s="10">
        <f>3/24000000*OO[[#This Row],[115 (03JUL1985 06:00:00)-Water Temperature (C)]]*OO[[#This Row],[57]]</f>
        <v>1.7055754230217498E-6</v>
      </c>
      <c r="BH207" s="10">
        <f>3/24000000*OO[[#This Row],[116 (03JUL1985 09:00:00)-Water Temperature (C)]]*OO[[#This Row],[58]]</f>
        <v>1.4853041001750002E-6</v>
      </c>
      <c r="BI207" s="10">
        <f>3/24000000*OO[[#This Row],[117 (03JUL1985 12:00:00)-Water Temperature (C)]]*OO[[#This Row],[59]]</f>
        <v>1.2985582370399998E-6</v>
      </c>
      <c r="BJ207" s="10">
        <f>3/24000000*OO[[#This Row],[118 (03JUL1985 15:00:00)-Water Temperature (C)]]*OO[[#This Row],[60]]</f>
        <v>1.185311489626625E-6</v>
      </c>
      <c r="BK207" s="10">
        <f>3/24000000*OO[[#This Row],[119 (03JUL1985 18:00:00)-Water Temperature (C)]]*OO[[#This Row],[61]]</f>
        <v>1.0776494539860001E-6</v>
      </c>
      <c r="BL207" s="10">
        <f>3/24000000*OO[[#This Row],[120 (03JUL1985 21:00:00)-Water Temperature (C)]]*OO[[#This Row],[62]]</f>
        <v>9.4732086353999991E-7</v>
      </c>
      <c r="BM207" s="10">
        <f>3/24000000*OO[[#This Row],[121 (04JUL1985 00:00:00)-Water Temperature (C)]]*OO[[#This Row],[63]]</f>
        <v>7.9834267552525006E-7</v>
      </c>
      <c r="BN207" s="10">
        <f>3/24000000*OO[[#This Row],[122 (04JUL1985 03:00:00)-Water Temperature (C)]]*OO[[#This Row],[64]]</f>
        <v>6.6026100789300001E-7</v>
      </c>
      <c r="BO207" s="10">
        <f>3/24000000*OO[[#This Row],[123 (04JUL1985 06:00:00)-Water Temperature (C)]]*OO[[#This Row],[65]]</f>
        <v>5.5267598242512502E-7</v>
      </c>
      <c r="BP207" s="10">
        <f>3/24000000*OO[[#This Row],[124 (04JUL1985 09:00:00)-Water Temperature (C)]]*OO[[#This Row],[66]]</f>
        <v>4.9100921742687498E-7</v>
      </c>
      <c r="BQ207" s="10">
        <f>3/24000000*OO[[#This Row],[125 (04JUL1985 12:00:00)-Water Temperature (C)]]*OO[[#This Row],[67]]</f>
        <v>4.5474403198162497E-7</v>
      </c>
      <c r="BR207" s="10">
        <f>3/24000000*OO[[#This Row],[126 (04JUL1985 15:00:00)-Water Temperature (C)]]*OO[[#This Row],[68]]</f>
        <v>4.3601170389174997E-7</v>
      </c>
      <c r="BS207" s="10">
        <f>3/24000000*OO[[#This Row],[127 (04JUL1985 18:00:00)-Water Temperature (C)]]*OO[[#This Row],[69]]</f>
        <v>4.2358226252999994E-7</v>
      </c>
      <c r="BT207" s="10">
        <f>3/24000000*OO[[#This Row],[128 (04JUL1985 21:00:00)-Water Temperature (C)]]*OO[[#This Row],[70]]</f>
        <v>4.0204167238949994E-7</v>
      </c>
      <c r="BU207" s="10">
        <f>3/24000000*OO[[#This Row],[129 (05JUL1985 00:00:00)-Water Temperature (C)]]*OO[[#This Row],[71]]</f>
        <v>3.6934422657487499E-7</v>
      </c>
      <c r="BV207" s="10">
        <f>3/24000000*OO[[#This Row],[130 (05JUL1985 03:00:00)-Water Temperature (C)]]*OO[[#This Row],[72]]</f>
        <v>3.3456299609299994E-7</v>
      </c>
      <c r="BW207" s="10">
        <f>3/24000000*OO[[#This Row],[131 (05JUL1985 06:00:00)-Water Temperature (C)]]*OO[[#This Row],[73]]</f>
        <v>3.0067286401324994E-7</v>
      </c>
      <c r="BX207" s="10">
        <f>3/24000000*OO[[#This Row],[132 (05JUL1985 09:00:00)-Water Temperature (C)]]*OO[[#This Row],[74]]</f>
        <v>2.7682081757312495E-7</v>
      </c>
      <c r="BY207" s="10">
        <f>3/24000000*OO[[#This Row],[133 (05JUL1985 12:00:00)-Water Temperature (C)]]*OO[[#This Row],[75]]</f>
        <v>2.5905265631970002E-7</v>
      </c>
      <c r="BZ207" s="10">
        <f>3/24000000*OO[[#This Row],[134 (05JUL1985 15:00:00)-Water Temperature (C)]]*OO[[#This Row],[76]]</f>
        <v>2.463174449104E-7</v>
      </c>
      <c r="CA207" s="10">
        <f>3/24000000*OO[[#This Row],[135 (05JUL1985 18:00:00)-Water Temperature (C)]]*OO[[#This Row],[77]]</f>
        <v>2.3761499767456247E-7</v>
      </c>
      <c r="CB207" s="10">
        <f>3/24000000*OO[[#This Row],[136 (05JUL1985 21:00:00)-Water Temperature (C)]]*OO[[#This Row],[78]]</f>
        <v>2.2731630535019997E-7</v>
      </c>
      <c r="CC207" s="10">
        <f>3/24000000*OO[[#This Row],[137 (06JUL1985 00:00:00)-Water Temperature (C)]]*OO[[#This Row],[79]]</f>
        <v>2.1431975493403751E-7</v>
      </c>
      <c r="CD207" s="10">
        <f>3/24000000*OO[[#This Row],[138 (06JUL1985 03:00:00)-Water Temperature (C)]]*OO[[#This Row],[80]]</f>
        <v>1.9957962834218749E-7</v>
      </c>
      <c r="CE207" s="10">
        <f>3/24000000*OO[[#This Row],[139 (06JUL1985 06:00:00)-Water Temperature (C)]]*OO[[#This Row],[81]]</f>
        <v>1.8738059275057498E-7</v>
      </c>
      <c r="CF207" s="10">
        <f>3/24000000*OO[[#This Row],[140 (06JUL1985 09:00:00)-Water Temperature (C)]]*OO[[#This Row],[82]]</f>
        <v>1.8328732598020001E-7</v>
      </c>
      <c r="CG207" s="10">
        <f>3/24000000*OO[[#This Row],[141 (06JUL1985 12:00:00)-Water Temperature (C)]]*OO[[#This Row],[83]]</f>
        <v>1.8415231224774998E-7</v>
      </c>
      <c r="CH207" s="10">
        <f>3/24000000*OO[[#This Row],[142 (06JUL1985 15:00:00)-Water Temperature (C)]]*OO[[#This Row],[84]]</f>
        <v>1.8922061058468751E-7</v>
      </c>
      <c r="CI207" s="10">
        <f>3/24000000*OO[[#This Row],[143 (06JUL1985 18:00:00)-Water Temperature (C)]]*OO[[#This Row],[85]]</f>
        <v>1.9481350638637503E-7</v>
      </c>
      <c r="CJ207" s="10">
        <f>3/24000000*OO[[#This Row],[144 (06JUL1985 21:00:00)-Water Temperature (C)]]*OO[[#This Row],[86]]</f>
        <v>1.9741763756312501E-7</v>
      </c>
      <c r="CK207" s="10">
        <f>3/24000000*OO[[#This Row],[145 (07JUL1985 00:00:00)-Water Temperature (C)]]*OO[[#This Row],[87]]</f>
        <v>1.9329184185465001E-7</v>
      </c>
      <c r="CL207" s="10">
        <f>3/24000000*OO[[#This Row],[146 (07JUL1985 03:00:00)-Water Temperature (C)]]*OO[[#This Row],[88]]</f>
        <v>1.8570392807119996E-7</v>
      </c>
      <c r="CM207" s="10">
        <f>3/24000000*OO[[#This Row],[147 (07JUL1985 06:00:00)-Water Temperature (C)]]*OO[[#This Row],[89]]</f>
        <v>1.754286367273125E-7</v>
      </c>
      <c r="CN207" s="10">
        <f>3/24000000*OO[[#This Row],[148 (07JUL1985 09:00:00)-Water Temperature (C)]]*OO[[#This Row],[90]]</f>
        <v>1.6694780066805002E-7</v>
      </c>
      <c r="CO207" s="10">
        <f>3/24000000*OO[[#This Row],[149 (07JUL1985 12:00:00)-Water Temperature (C)]]*OO[[#This Row],[91]]</f>
        <v>1.6103464443989999E-7</v>
      </c>
      <c r="CP207" s="10">
        <f>3/24000000*OO[[#This Row],[150 (07JUL1985 15:00:00)-Water Temperature (C)]]*OO[[#This Row],[92]]</f>
        <v>1.6103464443989999E-7</v>
      </c>
      <c r="CQ207" s="10">
        <f>3/24000000*OO[[#This Row],[151 (07JUL1985 18:00:00)-Water Temperature (C)]]*OO[[#This Row],[93]]</f>
        <v>1.6103464443989999E-7</v>
      </c>
      <c r="CR207" s="10">
        <f>3/24000000*OO[[#This Row],[152 (07JUL1985 21:00:00)-Water Temperature (C)]]*OO[[#This Row],[94]]</f>
        <v>1.6103464443989999E-7</v>
      </c>
      <c r="CS207" s="10">
        <f>3/24000000*OO[[#This Row],[153 (08JUL1985 00:00:00)-Water Temperature (C)]]*OO[[#This Row],[95]]</f>
        <v>1.6103464443989999E-7</v>
      </c>
      <c r="CT207" s="10">
        <f>3/24000000*OO[[#This Row],[154 (08JUL1985 03:00:00)-Water Temperature (C)]]*OO[[#This Row],[96]]</f>
        <v>1.6103464443989999E-7</v>
      </c>
      <c r="CU207" s="10">
        <f>3/24000000*OO[[#This Row],[155 (08JUL1985 06:00:00)-Water Temperature (C)]]*OO[[#This Row],[97]]</f>
        <v>1.6103464443989999E-7</v>
      </c>
      <c r="CV207" s="10">
        <f>3/24000000*OO[[#This Row],[156 (08JUL1985 09:00:00)-Water Temperature (C)]]*OO[[#This Row],[98]]</f>
        <v>1.6103464443989999E-7</v>
      </c>
      <c r="CW207" s="10">
        <f>3/24000000*OO[[#This Row],[157 (08JUL1985 12:00:00)-Water Temperature (C)]]*OO[[#This Row],[99]]</f>
        <v>1.6103464443989999E-7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2.3168290835018048E-40</v>
      </c>
      <c r="K208" s="10">
        <f>3/24*OO[[#This Row],[67 (27JUN1985 06:00:00)-Water Temperature (C)]]*OO[[#This Row],[9]]/SUM(OO[9])</f>
        <v>1.4222531714557431E-28</v>
      </c>
      <c r="L208" s="10">
        <f>3/24*OO[[#This Row],[68 (27JUN1985 09:00:00)-Water Temperature (C)]]*OO[[#This Row],[10]]/SUM(OO[10])</f>
        <v>4.9497679112968833E-17</v>
      </c>
      <c r="M208" s="10">
        <f>3/24*OO[[#This Row],[69 (27JUN1985 12:00:00)-Water Temperature (C)]]*OO[[#This Row],[11]]/SUM(OO[11])</f>
        <v>1.6164440843510319E-9</v>
      </c>
      <c r="N208" s="10">
        <f>3/24*OO[[#This Row],[70 (27JUN1985 15:00:00)-Water Temperature (C)]]*OO[[#This Row],[12]]/SUM(OO[12])</f>
        <v>2.240683240145769E-6</v>
      </c>
      <c r="O208" s="10">
        <f>3/24*OO[[#This Row],[71 (27JUN1985 18:00:00)-Water Temperature (C)]]*OO[[#This Row],[13]]/SUM(OO[13])</f>
        <v>2.3943693212616189E-4</v>
      </c>
      <c r="P208" s="10">
        <f>3/24*OO[[#This Row],[72 (27JUN1985 21:00:00)-Water Temperature (C)]]*OO[[#This Row],[14]]/SUM(OO[14])</f>
        <v>4.7426615010944424E-3</v>
      </c>
      <c r="Q208" s="10">
        <f>3/24*OO[[#This Row],[73 (28JUN1985 00:00:00)-Water Temperature (C)]]*OO[[#This Row],[15]]/SUM(OO[15])</f>
        <v>2.6771560272454562E-2</v>
      </c>
      <c r="R208" s="10">
        <f>3/24*OO[[#This Row],[74 (28JUN1985 03:00:00)-Water Temperature (C)]]*OO[[#This Row],[16]]/SUM(OO[16])</f>
        <v>5.707731855506077E-2</v>
      </c>
      <c r="S208" s="10">
        <f>3/24*OO[[#This Row],[75 (28JUN1985 06:00:00)-Water Temperature (C)]]*OO[[#This Row],[17]]/SUM(OO[17])</f>
        <v>5.6025879088102547E-2</v>
      </c>
      <c r="T208" s="10">
        <f>3/24*OO[[#This Row],[76 (28JUN1985 09:00:00)-Water Temperature (C)]]*OO[[#This Row],[18]]/SUM(OO[18])</f>
        <v>2.9060278066941343E-2</v>
      </c>
      <c r="U208" s="10">
        <f>3/24*OO[[#This Row],[77 (28JUN1985 12:00:00)-Water Temperature (C)]]*OO[[#This Row],[19]]/SUM(OO[19])</f>
        <v>9.0250404907536892E-3</v>
      </c>
      <c r="V208" s="10">
        <f>3/24000000*OO[[#This Row],[78 (28JUN1985 15:00:00)-Water Temperature (C)]]*OO[[#This Row],[20]]</f>
        <v>1.8264565471739996E-3</v>
      </c>
      <c r="W208" s="10">
        <f>3/24000000*OO[[#This Row],[79 (28JUN1985 18:00:00)-Water Temperature (C)]]*OO[[#This Row],[21]]</f>
        <v>2.9400853601924999E-4</v>
      </c>
      <c r="X208" s="10">
        <f>3/24000000*OO[[#This Row],[80 (28JUN1985 21:00:00)-Water Temperature (C)]]*OO[[#This Row],[22]]</f>
        <v>6.7980534115199995E-5</v>
      </c>
      <c r="Y208" s="10">
        <f>3/24000000*OO[[#This Row],[81 (29JUN1985 00:00:00)-Water Temperature (C)]]*OO[[#This Row],[23]]</f>
        <v>4.0001171655387494E-5</v>
      </c>
      <c r="Z208" s="10">
        <f>3/24000000*OO[[#This Row],[82 (29JUN1985 03:00:00)-Water Temperature (C)]]*OO[[#This Row],[24]]</f>
        <v>3.4698858552000007E-5</v>
      </c>
      <c r="AA208" s="10">
        <f>3/24000000*OO[[#This Row],[83 (29JUN1985 06:00:00)-Water Temperature (C)]]*OO[[#This Row],[25]]</f>
        <v>3.3178099202999995E-5</v>
      </c>
      <c r="AB208" s="10">
        <f>3/24000000*OO[[#This Row],[84 (29JUN1985 09:00:00)-Water Temperature (C)]]*OO[[#This Row],[26]]</f>
        <v>3.3416409737812499E-5</v>
      </c>
      <c r="AC208" s="10">
        <f>3/24000000*OO[[#This Row],[85 (29JUN1985 12:00:00)-Water Temperature (C)]]*OO[[#This Row],[27]]</f>
        <v>3.3976809299999996E-5</v>
      </c>
      <c r="AD208" s="10">
        <f>3/24000000*OO[[#This Row],[86 (29JUN1985 15:00:00)-Water Temperature (C)]]*OO[[#This Row],[28]]</f>
        <v>3.317200438229999E-5</v>
      </c>
      <c r="AE208" s="10">
        <f>3/24000000*OO[[#This Row],[88 (29JUN1985 21:00:00)-Water Temperature (C)]]*OO[[#This Row],[30]]</f>
        <v>2.8080940834675004E-5</v>
      </c>
      <c r="AF208" s="10">
        <f>3/24000000*OO[[#This Row],[88 (29JUN1985 21:00:00)-Water Temperature (C)]]*OO[[#This Row],[30]]</f>
        <v>2.8080940834675004E-5</v>
      </c>
      <c r="AG208" s="10">
        <f>3/24000000*OO[[#This Row],[89 (30JUN1985 00:00:00)-Water Temperature (C)]]*OO[[#This Row],[31]]</f>
        <v>2.4701340247562499E-5</v>
      </c>
      <c r="AH208" s="10">
        <f>3/24000000*OO[[#This Row],[90 (30JUN1985 03:00:00)-Water Temperature (C)]]*OO[[#This Row],[32]]</f>
        <v>2.1614698084687499E-5</v>
      </c>
      <c r="AI208" s="10">
        <f>3/24000000*OO[[#This Row],[91 (30JUN1985 06:00:00)-Water Temperature (C)]]*OO[[#This Row],[33]]</f>
        <v>1.9042162311199998E-5</v>
      </c>
      <c r="AJ208" s="10">
        <f>3/24000000*OO[[#This Row],[92 (30JUN1985 09:00:00)-Water Temperature (C)]]*OO[[#This Row],[34]]</f>
        <v>1.74208273635375E-5</v>
      </c>
      <c r="AK208" s="10">
        <f>3/24000000*OO[[#This Row],[93 (30JUN1985 12:00:00)-Water Temperature (C)]]*OO[[#This Row],[35]]</f>
        <v>1.6152590213099999E-5</v>
      </c>
      <c r="AL208" s="10">
        <f>3/24000000*OO[[#This Row],[94 (30JUN1985 15:00:00)-Water Temperature (C)]]*OO[[#This Row],[36]]</f>
        <v>1.49926273977375E-5</v>
      </c>
      <c r="AM208" s="10">
        <f>3/24000000*OO[[#This Row],[95 (30JUN1985 18:00:00)-Water Temperature (C)]]*OO[[#This Row],[37]]</f>
        <v>1.4016457156912501E-5</v>
      </c>
      <c r="AN208" s="10">
        <f>3/24000000*OO[[#This Row],[96 (30JUN1985 21:00:00)-Water Temperature (C)]]*OO[[#This Row],[38]]</f>
        <v>1.278149892026E-5</v>
      </c>
      <c r="AO208" s="10">
        <f>3/24000000*OO[[#This Row],[97 (01JUL1985 00:00:00)-Water Temperature (C)]]*OO[[#This Row],[39]]</f>
        <v>1.125964874784E-5</v>
      </c>
      <c r="AP208" s="10">
        <f>3/24000000*OO[[#This Row],[98 (01JUL1985 03:00:00)-Water Temperature (C)]]*OO[[#This Row],[40]]</f>
        <v>9.8505739421925008E-6</v>
      </c>
      <c r="AQ208" s="10">
        <f>3/24000000*OO[[#This Row],[99 (01JUL1985 06:00:00)-Water Temperature (C)]]*OO[[#This Row],[41]]</f>
        <v>8.6538677035837502E-6</v>
      </c>
      <c r="AR208" s="10">
        <f>3/24000000*OO[[#This Row],[100 (01JUL1985 09:00:00)-Water Temperature (C)]]*OO[[#This Row],[42]]</f>
        <v>7.9780436866524999E-6</v>
      </c>
      <c r="AS208" s="10">
        <f>3/24000000*OO[[#This Row],[101 (01JUL1985 12:00:00)-Water Temperature (C)]]*OO[[#This Row],[43]]</f>
        <v>7.5013299629374983E-6</v>
      </c>
      <c r="AT208" s="10">
        <f>3/24000000*OO[[#This Row],[102 (01JUL1985 15:00:00)-Water Temperature (C)]]*OO[[#This Row],[44]]</f>
        <v>7.13520798936E-6</v>
      </c>
      <c r="AU208" s="10">
        <f>3/24000000*OO[[#This Row],[103 (01JUL1985 18:00:00)-Water Temperature (C)]]*OO[[#This Row],[45]]</f>
        <v>6.7852260206437499E-6</v>
      </c>
      <c r="AV208" s="10">
        <f>3/24000000*OO[[#This Row],[104 (01JUL1985 21:00:00)-Water Temperature (C)]]*OO[[#This Row],[46]]</f>
        <v>6.2360769132674997E-6</v>
      </c>
      <c r="AW208" s="10">
        <f>3/24000000*OO[[#This Row],[105 (02JUL1985 00:00:00)-Water Temperature (C)]]*OO[[#This Row],[47]]</f>
        <v>5.5415621023437492E-6</v>
      </c>
      <c r="AX208" s="10">
        <f>3/24000000*OO[[#This Row],[106 (02JUL1985 03:00:00)-Water Temperature (C)]]*OO[[#This Row],[48]]</f>
        <v>4.8823952060375005E-6</v>
      </c>
      <c r="AY208" s="10">
        <f>3/24000000*OO[[#This Row],[107 (02JUL1985 06:00:00)-Water Temperature (C)]]*OO[[#This Row],[49]]</f>
        <v>4.2941950878562495E-6</v>
      </c>
      <c r="AZ208" s="10">
        <f>3/24000000*OO[[#This Row],[108 (02JUL1985 09:00:00)-Water Temperature (C)]]*OO[[#This Row],[50]]</f>
        <v>3.9221764252912504E-6</v>
      </c>
      <c r="BA208" s="10">
        <f>3/24000000*OO[[#This Row],[109 (02JUL1985 12:00:00)-Water Temperature (C)]]*OO[[#This Row],[51]]</f>
        <v>3.6375096881474997E-6</v>
      </c>
      <c r="BB208" s="10">
        <f>3/24000000*OO[[#This Row],[110 (02JUL1985 15:00:00)-Water Temperature (C)]]*OO[[#This Row],[52]]</f>
        <v>3.4108864636274997E-6</v>
      </c>
      <c r="BC208" s="10">
        <f>3/24000000*OO[[#This Row],[111 (02JUL1985 18:00:00)-Water Temperature (C)]]*OO[[#This Row],[53]]</f>
        <v>3.1535294785149998E-6</v>
      </c>
      <c r="BD208" s="10">
        <f>3/24000000*OO[[#This Row],[112 (02JUL1985 21:00:00)-Water Temperature (C)]]*OO[[#This Row],[54]]</f>
        <v>2.80332407473825E-6</v>
      </c>
      <c r="BE208" s="10">
        <f>3/24000000*OO[[#This Row],[113 (03JUL1985 00:00:00)-Water Temperature (C)]]*OO[[#This Row],[55]]</f>
        <v>2.3865919651139997E-6</v>
      </c>
      <c r="BF208" s="10">
        <f>3/24000000*OO[[#This Row],[114 (03JUL1985 03:00:00)-Water Temperature (C)]]*OO[[#This Row],[56]]</f>
        <v>1.9985998690700001E-6</v>
      </c>
      <c r="BG208" s="10">
        <f>3/24000000*OO[[#This Row],[115 (03JUL1985 06:00:00)-Water Temperature (C)]]*OO[[#This Row],[57]]</f>
        <v>1.6711186955872496E-6</v>
      </c>
      <c r="BH208" s="10">
        <f>3/24000000*OO[[#This Row],[116 (03JUL1985 09:00:00)-Water Temperature (C)]]*OO[[#This Row],[58]]</f>
        <v>1.452977285155125E-6</v>
      </c>
      <c r="BI208" s="10">
        <f>3/24000000*OO[[#This Row],[117 (03JUL1985 12:00:00)-Water Temperature (C)]]*OO[[#This Row],[59]]</f>
        <v>1.2676822157719999E-6</v>
      </c>
      <c r="BJ208" s="10">
        <f>3/24000000*OO[[#This Row],[118 (03JUL1985 15:00:00)-Water Temperature (C)]]*OO[[#This Row],[60]]</f>
        <v>1.1550594921750002E-6</v>
      </c>
      <c r="BK208" s="10">
        <f>3/24000000*OO[[#This Row],[119 (03JUL1985 18:00:00)-Water Temperature (C)]]*OO[[#This Row],[61]]</f>
        <v>1.051432823676375E-6</v>
      </c>
      <c r="BL208" s="10">
        <f>3/24000000*OO[[#This Row],[120 (03JUL1985 21:00:00)-Water Temperature (C)]]*OO[[#This Row],[62]]</f>
        <v>9.2731801313275009E-7</v>
      </c>
      <c r="BM208" s="10">
        <f>3/24000000*OO[[#This Row],[121 (04JUL1985 00:00:00)-Water Temperature (C)]]*OO[[#This Row],[63]]</f>
        <v>7.8402038292187494E-7</v>
      </c>
      <c r="BN208" s="10">
        <f>3/24000000*OO[[#This Row],[122 (04JUL1985 03:00:00)-Water Temperature (C)]]*OO[[#This Row],[64]]</f>
        <v>6.4917982104525001E-7</v>
      </c>
      <c r="BO208" s="10">
        <f>3/24000000*OO[[#This Row],[123 (04JUL1985 06:00:00)-Water Temperature (C)]]*OO[[#This Row],[65]]</f>
        <v>5.4260121596524991E-7</v>
      </c>
      <c r="BP208" s="10">
        <f>3/24000000*OO[[#This Row],[124 (04JUL1985 09:00:00)-Water Temperature (C)]]*OO[[#This Row],[66]]</f>
        <v>4.8039516370312493E-7</v>
      </c>
      <c r="BQ208" s="10">
        <f>3/24000000*OO[[#This Row],[125 (04JUL1985 12:00:00)-Water Temperature (C)]]*OO[[#This Row],[67]]</f>
        <v>4.4311653928124994E-7</v>
      </c>
      <c r="BR208" s="10">
        <f>3/24000000*OO[[#This Row],[126 (04JUL1985 15:00:00)-Water Temperature (C)]]*OO[[#This Row],[68]]</f>
        <v>4.2337090589499996E-7</v>
      </c>
      <c r="BS208" s="10">
        <f>3/24000000*OO[[#This Row],[127 (04JUL1985 18:00:00)-Water Temperature (C)]]*OO[[#This Row],[69]]</f>
        <v>4.1068970623749996E-7</v>
      </c>
      <c r="BT208" s="10">
        <f>3/24000000*OO[[#This Row],[128 (04JUL1985 21:00:00)-Water Temperature (C)]]*OO[[#This Row],[70]]</f>
        <v>3.9013745340262499E-7</v>
      </c>
      <c r="BU208" s="10">
        <f>3/24000000*OO[[#This Row],[129 (05JUL1985 00:00:00)-Water Temperature (C)]]*OO[[#This Row],[71]]</f>
        <v>3.58949275596E-7</v>
      </c>
      <c r="BV208" s="10">
        <f>3/24000000*OO[[#This Row],[130 (05JUL1985 03:00:00)-Water Temperature (C)]]*OO[[#This Row],[72]]</f>
        <v>3.2565181130575E-7</v>
      </c>
      <c r="BW208" s="10">
        <f>3/24000000*OO[[#This Row],[131 (05JUL1985 06:00:00)-Water Temperature (C)]]*OO[[#This Row],[73]]</f>
        <v>2.9290803511699999E-7</v>
      </c>
      <c r="BX208" s="10">
        <f>3/24000000*OO[[#This Row],[132 (05JUL1985 09:00:00)-Water Temperature (C)]]*OO[[#This Row],[74]]</f>
        <v>2.6938079495030004E-7</v>
      </c>
      <c r="BY208" s="10">
        <f>3/24000000*OO[[#This Row],[133 (05JUL1985 12:00:00)-Water Temperature (C)]]*OO[[#This Row],[75]]</f>
        <v>2.5166269551727497E-7</v>
      </c>
      <c r="BZ208" s="10">
        <f>3/24000000*OO[[#This Row],[134 (05JUL1985 15:00:00)-Water Temperature (C)]]*OO[[#This Row],[76]]</f>
        <v>2.3851170653666248E-7</v>
      </c>
      <c r="CA208" s="10">
        <f>3/24000000*OO[[#This Row],[135 (05JUL1985 18:00:00)-Water Temperature (C)]]*OO[[#This Row],[77]]</f>
        <v>2.2981059806470002E-7</v>
      </c>
      <c r="CB208" s="10">
        <f>3/24000000*OO[[#This Row],[136 (05JUL1985 21:00:00)-Water Temperature (C)]]*OO[[#This Row],[78]]</f>
        <v>2.1986915756399997E-7</v>
      </c>
      <c r="CC208" s="10">
        <f>3/24000000*OO[[#This Row],[137 (06JUL1985 00:00:00)-Water Temperature (C)]]*OO[[#This Row],[79]]</f>
        <v>2.0757352101584998E-7</v>
      </c>
      <c r="CD208" s="10">
        <f>3/24000000*OO[[#This Row],[138 (06JUL1985 03:00:00)-Water Temperature (C)]]*OO[[#This Row],[80]]</f>
        <v>1.9344190429199999E-7</v>
      </c>
      <c r="CE208" s="10">
        <f>3/24000000*OO[[#This Row],[139 (06JUL1985 06:00:00)-Water Temperature (C)]]*OO[[#This Row],[81]]</f>
        <v>1.81462543861725E-7</v>
      </c>
      <c r="CF208" s="10">
        <f>3/24000000*OO[[#This Row],[140 (06JUL1985 09:00:00)-Water Temperature (C)]]*OO[[#This Row],[82]]</f>
        <v>1.7714419001370001E-7</v>
      </c>
      <c r="CG208" s="10">
        <f>3/24000000*OO[[#This Row],[141 (06JUL1985 12:00:00)-Water Temperature (C)]]*OO[[#This Row],[83]]</f>
        <v>1.7759278880904997E-7</v>
      </c>
      <c r="CH208" s="10">
        <f>3/24000000*OO[[#This Row],[142 (06JUL1985 15:00:00)-Water Temperature (C)]]*OO[[#This Row],[84]]</f>
        <v>1.821612764414375E-7</v>
      </c>
      <c r="CI208" s="10">
        <f>3/24000000*OO[[#This Row],[143 (06JUL1985 18:00:00)-Water Temperature (C)]]*OO[[#This Row],[85]]</f>
        <v>1.8735549204059999E-7</v>
      </c>
      <c r="CJ208" s="10">
        <f>3/24000000*OO[[#This Row],[144 (06JUL1985 21:00:00)-Water Temperature (C)]]*OO[[#This Row],[86]]</f>
        <v>1.8998710637444998E-7</v>
      </c>
      <c r="CK208" s="10">
        <f>3/24000000*OO[[#This Row],[145 (07JUL1985 00:00:00)-Water Temperature (C)]]*OO[[#This Row],[87]]</f>
        <v>1.86338163507275E-7</v>
      </c>
      <c r="CL208" s="10">
        <f>3/24000000*OO[[#This Row],[146 (07JUL1985 03:00:00)-Water Temperature (C)]]*OO[[#This Row],[88]]</f>
        <v>1.7944764372681251E-7</v>
      </c>
      <c r="CM208" s="10">
        <f>3/24000000*OO[[#This Row],[147 (07JUL1985 06:00:00)-Water Temperature (C)]]*OO[[#This Row],[89]]</f>
        <v>1.6986462959238747E-7</v>
      </c>
      <c r="CN208" s="10">
        <f>3/24000000*OO[[#This Row],[148 (07JUL1985 09:00:00)-Water Temperature (C)]]*OO[[#This Row],[90]]</f>
        <v>1.6174870053663748E-7</v>
      </c>
      <c r="CO208" s="10">
        <f>3/24000000*OO[[#This Row],[149 (07JUL1985 12:00:00)-Water Temperature (C)]]*OO[[#This Row],[91]]</f>
        <v>1.559263517176625E-7</v>
      </c>
      <c r="CP208" s="10">
        <f>3/24000000*OO[[#This Row],[150 (07JUL1985 15:00:00)-Water Temperature (C)]]*OO[[#This Row],[92]]</f>
        <v>1.559263517176625E-7</v>
      </c>
      <c r="CQ208" s="10">
        <f>3/24000000*OO[[#This Row],[151 (07JUL1985 18:00:00)-Water Temperature (C)]]*OO[[#This Row],[93]]</f>
        <v>1.559263517176625E-7</v>
      </c>
      <c r="CR208" s="10">
        <f>3/24000000*OO[[#This Row],[152 (07JUL1985 21:00:00)-Water Temperature (C)]]*OO[[#This Row],[94]]</f>
        <v>1.559263517176625E-7</v>
      </c>
      <c r="CS208" s="10">
        <f>3/24000000*OO[[#This Row],[153 (08JUL1985 00:00:00)-Water Temperature (C)]]*OO[[#This Row],[95]]</f>
        <v>1.559263517176625E-7</v>
      </c>
      <c r="CT208" s="10">
        <f>3/24000000*OO[[#This Row],[154 (08JUL1985 03:00:00)-Water Temperature (C)]]*OO[[#This Row],[96]]</f>
        <v>1.559263517176625E-7</v>
      </c>
      <c r="CU208" s="10">
        <f>3/24000000*OO[[#This Row],[155 (08JUL1985 06:00:00)-Water Temperature (C)]]*OO[[#This Row],[97]]</f>
        <v>1.559263517176625E-7</v>
      </c>
      <c r="CV208" s="10">
        <f>3/24000000*OO[[#This Row],[156 (08JUL1985 09:00:00)-Water Temperature (C)]]*OO[[#This Row],[98]]</f>
        <v>1.559263517176625E-7</v>
      </c>
      <c r="CW208" s="10">
        <f>3/24000000*OO[[#This Row],[157 (08JUL1985 12:00:00)-Water Temperature (C)]]*OO[[#This Row],[99]]</f>
        <v>1.559263517176625E-7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4.4718403786687032E-41</v>
      </c>
      <c r="K209" s="10">
        <f>3/24*OO[[#This Row],[67 (27JUN1985 06:00:00)-Water Temperature (C)]]*OO[[#This Row],[9]]/SUM(OO[9])</f>
        <v>2.7709862893005616E-29</v>
      </c>
      <c r="L209" s="10">
        <f>3/24*OO[[#This Row],[68 (27JUN1985 09:00:00)-Water Temperature (C)]]*OO[[#This Row],[10]]/SUM(OO[10])</f>
        <v>1.0025913391660486E-17</v>
      </c>
      <c r="M209" s="10">
        <f>3/24*OO[[#This Row],[69 (27JUN1985 12:00:00)-Water Temperature (C)]]*OO[[#This Row],[11]]/SUM(OO[11])</f>
        <v>1.0822513736886363E-9</v>
      </c>
      <c r="N209" s="10">
        <f>3/24*OO[[#This Row],[70 (27JUN1985 15:00:00)-Water Temperature (C)]]*OO[[#This Row],[12]]/SUM(OO[12])</f>
        <v>1.9327675920996552E-6</v>
      </c>
      <c r="O209" s="10">
        <f>3/24*OO[[#This Row],[71 (27JUN1985 18:00:00)-Water Temperature (C)]]*OO[[#This Row],[13]]/SUM(OO[13])</f>
        <v>2.4140993711110773E-4</v>
      </c>
      <c r="P209" s="10">
        <f>3/24*OO[[#This Row],[72 (27JUN1985 21:00:00)-Water Temperature (C)]]*OO[[#This Row],[14]]/SUM(OO[14])</f>
        <v>5.3941626346758311E-3</v>
      </c>
      <c r="Q209" s="10">
        <f>3/24*OO[[#This Row],[73 (28JUN1985 00:00:00)-Water Temperature (C)]]*OO[[#This Row],[15]]/SUM(OO[15])</f>
        <v>3.3652692674434409E-2</v>
      </c>
      <c r="R209" s="10">
        <f>3/24*OO[[#This Row],[74 (28JUN1985 03:00:00)-Water Temperature (C)]]*OO[[#This Row],[16]]/SUM(OO[16])</f>
        <v>7.8096467239061204E-2</v>
      </c>
      <c r="S209" s="10">
        <f>3/24*OO[[#This Row],[75 (28JUN1985 06:00:00)-Water Temperature (C)]]*OO[[#This Row],[17]]/SUM(OO[17])</f>
        <v>8.2507746877972687E-2</v>
      </c>
      <c r="T209" s="10">
        <f>3/24*OO[[#This Row],[76 (28JUN1985 09:00:00)-Water Temperature (C)]]*OO[[#This Row],[18]]/SUM(OO[18])</f>
        <v>4.5676996191222959E-2</v>
      </c>
      <c r="U209" s="10">
        <f>3/24*OO[[#This Row],[77 (28JUN1985 12:00:00)-Water Temperature (C)]]*OO[[#This Row],[19]]/SUM(OO[19])</f>
        <v>1.499826921000621E-2</v>
      </c>
      <c r="V209" s="10">
        <f>3/24000000*OO[[#This Row],[78 (28JUN1985 15:00:00)-Water Temperature (C)]]*OO[[#This Row],[20]]</f>
        <v>3.1754445194499999E-3</v>
      </c>
      <c r="W209" s="10">
        <f>3/24000000*OO[[#This Row],[79 (28JUN1985 18:00:00)-Water Temperature (C)]]*OO[[#This Row],[21]]</f>
        <v>5.1687591597199994E-4</v>
      </c>
      <c r="X209" s="10">
        <f>3/24000000*OO[[#This Row],[80 (28JUN1985 21:00:00)-Water Temperature (C)]]*OO[[#This Row],[22]]</f>
        <v>1.091315399711E-4</v>
      </c>
      <c r="Y209" s="10">
        <f>3/24000000*OO[[#This Row],[81 (29JUN1985 00:00:00)-Water Temperature (C)]]*OO[[#This Row],[23]]</f>
        <v>5.8300575059699994E-5</v>
      </c>
      <c r="Z209" s="10">
        <f>3/24000000*OO[[#This Row],[82 (29JUN1985 03:00:00)-Water Temperature (C)]]*OO[[#This Row],[24]]</f>
        <v>4.9438172920149997E-5</v>
      </c>
      <c r="AA209" s="10">
        <f>3/24000000*OO[[#This Row],[83 (29JUN1985 06:00:00)-Water Temperature (C)]]*OO[[#This Row],[25]]</f>
        <v>4.6761048659349995E-5</v>
      </c>
      <c r="AB209" s="10">
        <f>3/24000000*OO[[#This Row],[84 (29JUN1985 09:00:00)-Water Temperature (C)]]*OO[[#This Row],[26]]</f>
        <v>4.6849570684424994E-5</v>
      </c>
      <c r="AC209" s="10">
        <f>3/24000000*OO[[#This Row],[85 (29JUN1985 12:00:00)-Water Temperature (C)]]*OO[[#This Row],[27]]</f>
        <v>4.7626125663200001E-5</v>
      </c>
      <c r="AD209" s="10">
        <f>3/24000000*OO[[#This Row],[86 (29JUN1985 15:00:00)-Water Temperature (C)]]*OO[[#This Row],[28]]</f>
        <v>4.6649732811250002E-5</v>
      </c>
      <c r="AE209" s="10">
        <f>3/24000000*OO[[#This Row],[88 (29JUN1985 21:00:00)-Water Temperature (C)]]*OO[[#This Row],[30]]</f>
        <v>3.9652847544687494E-5</v>
      </c>
      <c r="AF209" s="10">
        <f>3/24000000*OO[[#This Row],[88 (29JUN1985 21:00:00)-Water Temperature (C)]]*OO[[#This Row],[30]]</f>
        <v>3.9652847544687494E-5</v>
      </c>
      <c r="AG209" s="10">
        <f>3/24000000*OO[[#This Row],[89 (30JUN1985 00:00:00)-Water Temperature (C)]]*OO[[#This Row],[31]]</f>
        <v>3.4881487004674998E-5</v>
      </c>
      <c r="AH209" s="10">
        <f>3/24000000*OO[[#This Row],[90 (30JUN1985 03:00:00)-Water Temperature (C)]]*OO[[#This Row],[32]]</f>
        <v>3.0498479215200001E-5</v>
      </c>
      <c r="AI209" s="10">
        <f>3/24000000*OO[[#This Row],[91 (30JUN1985 06:00:00)-Water Temperature (C)]]*OO[[#This Row],[33]]</f>
        <v>2.6801047898212496E-5</v>
      </c>
      <c r="AJ209" s="10">
        <f>3/24000000*OO[[#This Row],[92 (30JUN1985 09:00:00)-Water Temperature (C)]]*OO[[#This Row],[34]]</f>
        <v>2.4443616573674996E-5</v>
      </c>
      <c r="AK209" s="10">
        <f>3/24000000*OO[[#This Row],[93 (30JUN1985 12:00:00)-Water Temperature (C)]]*OO[[#This Row],[35]]</f>
        <v>2.2618294364249999E-5</v>
      </c>
      <c r="AL209" s="10">
        <f>3/24000000*OO[[#This Row],[94 (30JUN1985 15:00:00)-Water Temperature (C)]]*OO[[#This Row],[36]]</f>
        <v>2.0951745865767501E-5</v>
      </c>
      <c r="AM209" s="10">
        <f>3/24000000*OO[[#This Row],[95 (30JUN1985 18:00:00)-Water Temperature (C)]]*OO[[#This Row],[37]]</f>
        <v>1.9584569384407499E-5</v>
      </c>
      <c r="AN209" s="10">
        <f>3/24000000*OO[[#This Row],[96 (30JUN1985 21:00:00)-Water Temperature (C)]]*OO[[#This Row],[38]]</f>
        <v>1.7875677811816251E-5</v>
      </c>
      <c r="AO209" s="10">
        <f>3/24000000*OO[[#This Row],[97 (01JUL1985 00:00:00)-Water Temperature (C)]]*OO[[#This Row],[39]]</f>
        <v>1.5756279980062497E-5</v>
      </c>
      <c r="AP209" s="10">
        <f>3/24000000*OO[[#This Row],[98 (01JUL1985 03:00:00)-Water Temperature (C)]]*OO[[#This Row],[40]]</f>
        <v>1.3779824707679997E-5</v>
      </c>
      <c r="AQ209" s="10">
        <f>3/24000000*OO[[#This Row],[99 (01JUL1985 06:00:00)-Water Temperature (C)]]*OO[[#This Row],[41]]</f>
        <v>1.207928011131875E-5</v>
      </c>
      <c r="AR209" s="10">
        <f>3/24000000*OO[[#This Row],[100 (01JUL1985 09:00:00)-Water Temperature (C)]]*OO[[#This Row],[42]]</f>
        <v>1.1094456520484998E-5</v>
      </c>
      <c r="AS209" s="10">
        <f>3/24000000*OO[[#This Row],[101 (01JUL1985 12:00:00)-Water Temperature (C)]]*OO[[#This Row],[43]]</f>
        <v>1.0414691192849999E-5</v>
      </c>
      <c r="AT209" s="10">
        <f>3/24000000*OO[[#This Row],[102 (01JUL1985 15:00:00)-Water Temperature (C)]]*OO[[#This Row],[44]]</f>
        <v>9.8876268425874993E-6</v>
      </c>
      <c r="AU209" s="10">
        <f>3/24000000*OO[[#This Row],[103 (01JUL1985 18:00:00)-Water Temperature (C)]]*OO[[#This Row],[45]]</f>
        <v>9.3964563590624995E-6</v>
      </c>
      <c r="AV209" s="10">
        <f>3/24000000*OO[[#This Row],[104 (01JUL1985 21:00:00)-Water Temperature (C)]]*OO[[#This Row],[46]]</f>
        <v>8.6459543001387496E-6</v>
      </c>
      <c r="AW209" s="10">
        <f>3/24000000*OO[[#This Row],[105 (02JUL1985 00:00:00)-Water Temperature (C)]]*OO[[#This Row],[47]]</f>
        <v>7.6896267739424991E-6</v>
      </c>
      <c r="AX209" s="10">
        <f>3/24000000*OO[[#This Row],[106 (02JUL1985 03:00:00)-Water Temperature (C)]]*OO[[#This Row],[48]]</f>
        <v>6.778882282315E-6</v>
      </c>
      <c r="AY209" s="10">
        <f>3/24000000*OO[[#This Row],[107 (02JUL1985 06:00:00)-Water Temperature (C)]]*OO[[#This Row],[49]]</f>
        <v>5.9618411360099996E-6</v>
      </c>
      <c r="AZ209" s="10">
        <f>3/24000000*OO[[#This Row],[108 (02JUL1985 09:00:00)-Water Temperature (C)]]*OO[[#This Row],[50]]</f>
        <v>5.4381576613249993E-6</v>
      </c>
      <c r="BA209" s="10">
        <f>3/24000000*OO[[#This Row],[109 (02JUL1985 12:00:00)-Water Temperature (C)]]*OO[[#This Row],[51]]</f>
        <v>5.037243002155E-6</v>
      </c>
      <c r="BB209" s="10">
        <f>3/24000000*OO[[#This Row],[110 (02JUL1985 15:00:00)-Water Temperature (C)]]*OO[[#This Row],[52]]</f>
        <v>4.7190164480499999E-6</v>
      </c>
      <c r="BC209" s="10">
        <f>3/24000000*OO[[#This Row],[111 (02JUL1985 18:00:00)-Water Temperature (C)]]*OO[[#This Row],[53]]</f>
        <v>4.3674173807412494E-6</v>
      </c>
      <c r="BD209" s="10">
        <f>3/24000000*OO[[#This Row],[112 (02JUL1985 21:00:00)-Water Temperature (C)]]*OO[[#This Row],[54]]</f>
        <v>3.8931924892799999E-6</v>
      </c>
      <c r="BE209" s="10">
        <f>3/24000000*OO[[#This Row],[113 (03JUL1985 00:00:00)-Water Temperature (C)]]*OO[[#This Row],[55]]</f>
        <v>3.3239812245675001E-6</v>
      </c>
      <c r="BF209" s="10">
        <f>3/24000000*OO[[#This Row],[114 (03JUL1985 03:00:00)-Water Temperature (C)]]*OO[[#This Row],[56]]</f>
        <v>2.7881567165812496E-6</v>
      </c>
      <c r="BG209" s="10">
        <f>3/24000000*OO[[#This Row],[115 (03JUL1985 06:00:00)-Water Temperature (C)]]*OO[[#This Row],[57]]</f>
        <v>2.3311450365262496E-6</v>
      </c>
      <c r="BH209" s="10">
        <f>3/24000000*OO[[#This Row],[116 (03JUL1985 09:00:00)-Water Temperature (C)]]*OO[[#This Row],[58]]</f>
        <v>2.0221636759837499E-6</v>
      </c>
      <c r="BI209" s="10">
        <f>3/24000000*OO[[#This Row],[117 (03JUL1985 12:00:00)-Water Temperature (C)]]*OO[[#This Row],[59]]</f>
        <v>1.7599322046724997E-6</v>
      </c>
      <c r="BJ209" s="10">
        <f>3/24000000*OO[[#This Row],[118 (03JUL1985 15:00:00)-Water Temperature (C)]]*OO[[#This Row],[60]]</f>
        <v>1.5993590172299999E-6</v>
      </c>
      <c r="BK209" s="10">
        <f>3/24000000*OO[[#This Row],[119 (03JUL1985 18:00:00)-Water Temperature (C)]]*OO[[#This Row],[61]]</f>
        <v>1.4568808575067498E-6</v>
      </c>
      <c r="BL209" s="10">
        <f>3/24000000*OO[[#This Row],[120 (03JUL1985 21:00:00)-Water Temperature (C)]]*OO[[#This Row],[62]]</f>
        <v>1.2885618672200002E-6</v>
      </c>
      <c r="BM209" s="10">
        <f>3/24000000*OO[[#This Row],[121 (04JUL1985 00:00:00)-Water Temperature (C)]]*OO[[#This Row],[63]]</f>
        <v>1.0931581898765002E-6</v>
      </c>
      <c r="BN209" s="10">
        <f>3/24000000*OO[[#This Row],[122 (04JUL1985 03:00:00)-Water Temperature (C)]]*OO[[#This Row],[64]]</f>
        <v>9.0643294216799996E-7</v>
      </c>
      <c r="BO209" s="10">
        <f>3/24000000*OO[[#This Row],[123 (04JUL1985 06:00:00)-Water Temperature (C)]]*OO[[#This Row],[65]]</f>
        <v>7.5670454478949989E-7</v>
      </c>
      <c r="BP209" s="10">
        <f>3/24000000*OO[[#This Row],[124 (04JUL1985 09:00:00)-Water Temperature (C)]]*OO[[#This Row],[66]]</f>
        <v>6.6747368501549997E-7</v>
      </c>
      <c r="BQ209" s="10">
        <f>3/24000000*OO[[#This Row],[125 (04JUL1985 12:00:00)-Water Temperature (C)]]*OO[[#This Row],[67]]</f>
        <v>6.1307790753599992E-7</v>
      </c>
      <c r="BR209" s="10">
        <f>3/24000000*OO[[#This Row],[126 (04JUL1985 15:00:00)-Water Temperature (C)]]*OO[[#This Row],[68]]</f>
        <v>5.8344062125300002E-7</v>
      </c>
      <c r="BS209" s="10">
        <f>3/24000000*OO[[#This Row],[127 (04JUL1985 18:00:00)-Water Temperature (C)]]*OO[[#This Row],[69]]</f>
        <v>5.6485837776500001E-7</v>
      </c>
      <c r="BT209" s="10">
        <f>3/24000000*OO[[#This Row],[128 (04JUL1985 21:00:00)-Water Temperature (C)]]*OO[[#This Row],[70]]</f>
        <v>5.3689334200687493E-7</v>
      </c>
      <c r="BU209" s="10">
        <f>3/24000000*OO[[#This Row],[129 (05JUL1985 00:00:00)-Water Temperature (C)]]*OO[[#This Row],[71]]</f>
        <v>4.9479803256599998E-7</v>
      </c>
      <c r="BV209" s="10">
        <f>3/24000000*OO[[#This Row],[130 (05JUL1985 03:00:00)-Water Temperature (C)]]*OO[[#This Row],[72]]</f>
        <v>4.4968378262737501E-7</v>
      </c>
      <c r="BW209" s="10">
        <f>3/24000000*OO[[#This Row],[131 (05JUL1985 06:00:00)-Water Temperature (C)]]*OO[[#This Row],[73]]</f>
        <v>4.0496716660999998E-7</v>
      </c>
      <c r="BX209" s="10">
        <f>3/24000000*OO[[#This Row],[132 (05JUL1985 09:00:00)-Water Temperature (C)]]*OO[[#This Row],[74]]</f>
        <v>3.7213148314125001E-7</v>
      </c>
      <c r="BY209" s="10">
        <f>3/24000000*OO[[#This Row],[133 (05JUL1985 12:00:00)-Water Temperature (C)]]*OO[[#This Row],[75]]</f>
        <v>3.4708991064637504E-7</v>
      </c>
      <c r="BZ209" s="10">
        <f>3/24000000*OO[[#This Row],[134 (05JUL1985 15:00:00)-Water Temperature (C)]]*OO[[#This Row],[76]]</f>
        <v>3.2796090336712502E-7</v>
      </c>
      <c r="CA209" s="10">
        <f>3/24000000*OO[[#This Row],[135 (05JUL1985 18:00:00)-Water Temperature (C)]]*OO[[#This Row],[77]]</f>
        <v>3.1550533248375E-7</v>
      </c>
      <c r="CB209" s="10">
        <f>3/24000000*OO[[#This Row],[136 (05JUL1985 21:00:00)-Water Temperature (C)]]*OO[[#This Row],[78]]</f>
        <v>3.0186564304612498E-7</v>
      </c>
      <c r="CC209" s="10">
        <f>3/24000000*OO[[#This Row],[137 (06JUL1985 00:00:00)-Water Temperature (C)]]*OO[[#This Row],[79]]</f>
        <v>2.85394593063125E-7</v>
      </c>
      <c r="CD209" s="10">
        <f>3/24000000*OO[[#This Row],[138 (06JUL1985 03:00:00)-Water Temperature (C)]]*OO[[#This Row],[80]]</f>
        <v>2.6625066714899995E-7</v>
      </c>
      <c r="CE209" s="10">
        <f>3/24000000*OO[[#This Row],[139 (06JUL1985 06:00:00)-Water Temperature (C)]]*OO[[#This Row],[81]]</f>
        <v>2.4961698993554997E-7</v>
      </c>
      <c r="CF209" s="10">
        <f>3/24000000*OO[[#This Row],[140 (06JUL1985 09:00:00)-Water Temperature (C)]]*OO[[#This Row],[82]]</f>
        <v>2.431901086978E-7</v>
      </c>
      <c r="CG209" s="10">
        <f>3/24000000*OO[[#This Row],[141 (06JUL1985 12:00:00)-Water Temperature (C)]]*OO[[#This Row],[83]]</f>
        <v>2.4327173460202499E-7</v>
      </c>
      <c r="CH209" s="10">
        <f>3/24000000*OO[[#This Row],[142 (06JUL1985 15:00:00)-Water Temperature (C)]]*OO[[#This Row],[84]]</f>
        <v>2.4900248094493753E-7</v>
      </c>
      <c r="CI209" s="10">
        <f>3/24000000*OO[[#This Row],[143 (06JUL1985 18:00:00)-Water Temperature (C)]]*OO[[#This Row],[85]]</f>
        <v>2.5578205620765005E-7</v>
      </c>
      <c r="CJ209" s="10">
        <f>3/24000000*OO[[#This Row],[144 (06JUL1985 21:00:00)-Water Temperature (C)]]*OO[[#This Row],[86]]</f>
        <v>2.5947947076449999E-7</v>
      </c>
      <c r="CK209" s="10">
        <f>3/24000000*OO[[#This Row],[145 (07JUL1985 00:00:00)-Water Temperature (C)]]*OO[[#This Row],[87]]</f>
        <v>2.5494705442770002E-7</v>
      </c>
      <c r="CL209" s="10">
        <f>3/24000000*OO[[#This Row],[146 (07JUL1985 03:00:00)-Water Temperature (C)]]*OO[[#This Row],[88]]</f>
        <v>2.4611336639429998E-7</v>
      </c>
      <c r="CM209" s="10">
        <f>3/24000000*OO[[#This Row],[147 (07JUL1985 06:00:00)-Water Temperature (C)]]*OO[[#This Row],[89]]</f>
        <v>2.335191987978E-7</v>
      </c>
      <c r="CN209" s="10">
        <f>3/24000000*OO[[#This Row],[148 (07JUL1985 09:00:00)-Water Temperature (C)]]*OO[[#This Row],[90]]</f>
        <v>2.2254697391062497E-7</v>
      </c>
      <c r="CO209" s="10">
        <f>3/24000000*OO[[#This Row],[149 (07JUL1985 12:00:00)-Water Temperature (C)]]*OO[[#This Row],[91]]</f>
        <v>2.1441965398679997E-7</v>
      </c>
      <c r="CP209" s="10">
        <f>3/24000000*OO[[#This Row],[150 (07JUL1985 15:00:00)-Water Temperature (C)]]*OO[[#This Row],[92]]</f>
        <v>2.1441965398679997E-7</v>
      </c>
      <c r="CQ209" s="10">
        <f>3/24000000*OO[[#This Row],[151 (07JUL1985 18:00:00)-Water Temperature (C)]]*OO[[#This Row],[93]]</f>
        <v>2.1441965398679997E-7</v>
      </c>
      <c r="CR209" s="10">
        <f>3/24000000*OO[[#This Row],[152 (07JUL1985 21:00:00)-Water Temperature (C)]]*OO[[#This Row],[94]]</f>
        <v>2.1441965398679997E-7</v>
      </c>
      <c r="CS209" s="10">
        <f>3/24000000*OO[[#This Row],[153 (08JUL1985 00:00:00)-Water Temperature (C)]]*OO[[#This Row],[95]]</f>
        <v>2.1441965398679997E-7</v>
      </c>
      <c r="CT209" s="10">
        <f>3/24000000*OO[[#This Row],[154 (08JUL1985 03:00:00)-Water Temperature (C)]]*OO[[#This Row],[96]]</f>
        <v>2.1441965398679997E-7</v>
      </c>
      <c r="CU209" s="10">
        <f>3/24000000*OO[[#This Row],[155 (08JUL1985 06:00:00)-Water Temperature (C)]]*OO[[#This Row],[97]]</f>
        <v>2.1441965398679997E-7</v>
      </c>
      <c r="CV209" s="10">
        <f>3/24000000*OO[[#This Row],[156 (08JUL1985 09:00:00)-Water Temperature (C)]]*OO[[#This Row],[98]]</f>
        <v>2.1441965398679997E-7</v>
      </c>
      <c r="CW209" s="10">
        <f>3/24000000*OO[[#This Row],[157 (08JUL1985 12:00:00)-Water Temperature (C)]]*OO[[#This Row],[99]]</f>
        <v>2.1441965398679997E-7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7.0501438176455601E-42</v>
      </c>
      <c r="K210" s="10">
        <f>3/24*OO[[#This Row],[67 (27JUN1985 06:00:00)-Water Temperature (C)]]*OO[[#This Row],[9]]/SUM(OO[9])</f>
        <v>4.5566762689443511E-30</v>
      </c>
      <c r="L210" s="10">
        <f>3/24*OO[[#This Row],[68 (27JUN1985 09:00:00)-Water Temperature (C)]]*OO[[#This Row],[10]]/SUM(OO[10])</f>
        <v>1.7006400587456532E-18</v>
      </c>
      <c r="M210" s="10">
        <f>3/24*OO[[#This Row],[69 (27JUN1985 12:00:00)-Water Temperature (C)]]*OO[[#This Row],[11]]/SUM(OO[11])</f>
        <v>4.8394916800104401E-10</v>
      </c>
      <c r="N210" s="10">
        <f>3/24*OO[[#This Row],[70 (27JUN1985 15:00:00)-Water Temperature (C)]]*OO[[#This Row],[12]]/SUM(OO[12])</f>
        <v>1.1599027079713419E-6</v>
      </c>
      <c r="O210" s="10">
        <f>3/24*OO[[#This Row],[71 (27JUN1985 18:00:00)-Water Temperature (C)]]*OO[[#This Row],[13]]/SUM(OO[13])</f>
        <v>1.7104041524680389E-4</v>
      </c>
      <c r="P210" s="10">
        <f>3/24*OO[[#This Row],[72 (27JUN1985 21:00:00)-Water Temperature (C)]]*OO[[#This Row],[14]]/SUM(OO[14])</f>
        <v>4.3185893196704085E-3</v>
      </c>
      <c r="Q210" s="10">
        <f>3/24*OO[[#This Row],[73 (28JUN1985 00:00:00)-Water Temperature (C)]]*OO[[#This Row],[15]]/SUM(OO[15])</f>
        <v>2.971850700624961E-2</v>
      </c>
      <c r="R210" s="10">
        <f>3/24*OO[[#This Row],[74 (28JUN1985 03:00:00)-Water Temperature (C)]]*OO[[#This Row],[16]]/SUM(OO[16])</f>
        <v>7.4734700514389407E-2</v>
      </c>
      <c r="S210" s="10">
        <f>3/24*OO[[#This Row],[75 (28JUN1985 06:00:00)-Water Temperature (C)]]*OO[[#This Row],[17]]/SUM(OO[17])</f>
        <v>8.4423367524086565E-2</v>
      </c>
      <c r="T210" s="10">
        <f>3/24*OO[[#This Row],[76 (28JUN1985 09:00:00)-Water Temperature (C)]]*OO[[#This Row],[18]]/SUM(OO[18])</f>
        <v>4.9498482887466597E-2</v>
      </c>
      <c r="U210" s="10">
        <f>3/24*OO[[#This Row],[77 (28JUN1985 12:00:00)-Water Temperature (C)]]*OO[[#This Row],[19]]/SUM(OO[19])</f>
        <v>1.7037496873148164E-2</v>
      </c>
      <c r="V210" s="10">
        <f>3/24000000*OO[[#This Row],[78 (28JUN1985 15:00:00)-Water Temperature (C)]]*OO[[#This Row],[20]]</f>
        <v>3.7419813599024999E-3</v>
      </c>
      <c r="W210" s="10">
        <f>3/24000000*OO[[#This Row],[79 (28JUN1985 18:00:00)-Water Temperature (C)]]*OO[[#This Row],[21]]</f>
        <v>6.1524617025299991E-4</v>
      </c>
      <c r="X210" s="10">
        <f>3/24000000*OO[[#This Row],[80 (28JUN1985 21:00:00)-Water Temperature (C)]]*OO[[#This Row],[22]]</f>
        <v>1.2133225318694999E-4</v>
      </c>
      <c r="Y210" s="10">
        <f>3/24000000*OO[[#This Row],[81 (29JUN1985 00:00:00)-Water Temperature (C)]]*OO[[#This Row],[23]]</f>
        <v>5.9350554343974992E-5</v>
      </c>
      <c r="Z210" s="10">
        <f>3/24000000*OO[[#This Row],[82 (29JUN1985 03:00:00)-Water Temperature (C)]]*OO[[#This Row],[24]]</f>
        <v>4.9187215103037502E-5</v>
      </c>
      <c r="AA210" s="10">
        <f>3/24000000*OO[[#This Row],[83 (29JUN1985 06:00:00)-Water Temperature (C)]]*OO[[#This Row],[25]]</f>
        <v>4.601868567105E-5</v>
      </c>
      <c r="AB210" s="10">
        <f>3/24000000*OO[[#This Row],[84 (29JUN1985 09:00:00)-Water Temperature (C)]]*OO[[#This Row],[26]]</f>
        <v>4.5822842639399997E-5</v>
      </c>
      <c r="AC210" s="10">
        <f>3/24000000*OO[[#This Row],[85 (29JUN1985 12:00:00)-Water Temperature (C)]]*OO[[#This Row],[27]]</f>
        <v>4.6513170059912495E-5</v>
      </c>
      <c r="AD210" s="10">
        <f>3/24000000*OO[[#This Row],[86 (29JUN1985 15:00:00)-Water Temperature (C)]]*OO[[#This Row],[28]]</f>
        <v>4.5613523554650011E-5</v>
      </c>
      <c r="AE210" s="10">
        <f>3/24000000*OO[[#This Row],[88 (29JUN1985 21:00:00)-Water Temperature (C)]]*OO[[#This Row],[30]]</f>
        <v>3.8776467639150002E-5</v>
      </c>
      <c r="AF210" s="10">
        <f>3/24000000*OO[[#This Row],[88 (29JUN1985 21:00:00)-Water Temperature (C)]]*OO[[#This Row],[30]]</f>
        <v>3.8776467639150002E-5</v>
      </c>
      <c r="AG210" s="10">
        <f>3/24000000*OO[[#This Row],[89 (30JUN1985 00:00:00)-Water Temperature (C)]]*OO[[#This Row],[31]]</f>
        <v>3.4122122623874999E-5</v>
      </c>
      <c r="AH210" s="10">
        <f>3/24000000*OO[[#This Row],[90 (30JUN1985 03:00:00)-Water Temperature (C)]]*OO[[#This Row],[32]]</f>
        <v>2.9824554972537497E-5</v>
      </c>
      <c r="AI210" s="10">
        <f>3/24000000*OO[[#This Row],[91 (30JUN1985 06:00:00)-Water Temperature (C)]]*OO[[#This Row],[33]]</f>
        <v>2.6160901657550001E-5</v>
      </c>
      <c r="AJ210" s="10">
        <f>3/24000000*OO[[#This Row],[92 (30JUN1985 09:00:00)-Water Temperature (C)]]*OO[[#This Row],[34]]</f>
        <v>2.3803134962025001E-5</v>
      </c>
      <c r="AK210" s="10">
        <f>3/24000000*OO[[#This Row],[93 (30JUN1985 12:00:00)-Water Temperature (C)]]*OO[[#This Row],[35]]</f>
        <v>2.1989992224675001E-5</v>
      </c>
      <c r="AL210" s="10">
        <f>3/24000000*OO[[#This Row],[94 (30JUN1985 15:00:00)-Water Temperature (C)]]*OO[[#This Row],[36]]</f>
        <v>2.0330794526228748E-5</v>
      </c>
      <c r="AM210" s="10">
        <f>3/24000000*OO[[#This Row],[95 (30JUN1985 18:00:00)-Water Temperature (C)]]*OO[[#This Row],[37]]</f>
        <v>1.8994140677364998E-5</v>
      </c>
      <c r="AN210" s="10">
        <f>3/24000000*OO[[#This Row],[96 (30JUN1985 21:00:00)-Water Temperature (C)]]*OO[[#This Row],[38]]</f>
        <v>1.7366226978644999E-5</v>
      </c>
      <c r="AO210" s="10">
        <f>3/24000000*OO[[#This Row],[97 (01JUL1985 00:00:00)-Water Temperature (C)]]*OO[[#This Row],[39]]</f>
        <v>1.5330126538856251E-5</v>
      </c>
      <c r="AP210" s="10">
        <f>3/24000000*OO[[#This Row],[98 (01JUL1985 03:00:00)-Water Temperature (C)]]*OO[[#This Row],[40]]</f>
        <v>1.3418546205240001E-5</v>
      </c>
      <c r="AQ210" s="10">
        <f>3/24000000*OO[[#This Row],[99 (01JUL1985 06:00:00)-Water Temperature (C)]]*OO[[#This Row],[41]]</f>
        <v>1.175783252149125E-5</v>
      </c>
      <c r="AR210" s="10">
        <f>3/24000000*OO[[#This Row],[100 (01JUL1985 09:00:00)-Water Temperature (C)]]*OO[[#This Row],[42]]</f>
        <v>1.07791614840975E-5</v>
      </c>
      <c r="AS210" s="10">
        <f>3/24000000*OO[[#This Row],[101 (01JUL1985 12:00:00)-Water Temperature (C)]]*OO[[#This Row],[43]]</f>
        <v>1.0112469396274998E-5</v>
      </c>
      <c r="AT210" s="10">
        <f>3/24000000*OO[[#This Row],[102 (01JUL1985 15:00:00)-Water Temperature (C)]]*OO[[#This Row],[44]]</f>
        <v>9.5978323995224992E-6</v>
      </c>
      <c r="AU210" s="10">
        <f>3/24000000*OO[[#This Row],[103 (01JUL1985 18:00:00)-Water Temperature (C)]]*OO[[#This Row],[45]]</f>
        <v>9.1286991802525009E-6</v>
      </c>
      <c r="AV210" s="10">
        <f>3/24000000*OO[[#This Row],[104 (01JUL1985 21:00:00)-Water Temperature (C)]]*OO[[#This Row],[46]]</f>
        <v>8.4209810107899995E-6</v>
      </c>
      <c r="AW210" s="10">
        <f>3/24000000*OO[[#This Row],[105 (02JUL1985 00:00:00)-Water Temperature (C)]]*OO[[#This Row],[47]]</f>
        <v>7.5072813512399999E-6</v>
      </c>
      <c r="AX210" s="10">
        <f>3/24000000*OO[[#This Row],[106 (02JUL1985 03:00:00)-Water Temperature (C)]]*OO[[#This Row],[48]]</f>
        <v>6.6319757042099991E-6</v>
      </c>
      <c r="AY210" s="10">
        <f>3/24000000*OO[[#This Row],[107 (02JUL1985 06:00:00)-Water Temperature (C)]]*OO[[#This Row],[49]]</f>
        <v>5.8417728626650002E-6</v>
      </c>
      <c r="AZ210" s="10">
        <f>3/24000000*OO[[#This Row],[108 (02JUL1985 09:00:00)-Water Temperature (C)]]*OO[[#This Row],[50]]</f>
        <v>5.3284861568575006E-6</v>
      </c>
      <c r="BA210" s="10">
        <f>3/24000000*OO[[#This Row],[109 (02JUL1985 12:00:00)-Water Temperature (C)]]*OO[[#This Row],[51]]</f>
        <v>4.9384215771299999E-6</v>
      </c>
      <c r="BB210" s="10">
        <f>3/24000000*OO[[#This Row],[110 (02JUL1985 15:00:00)-Water Temperature (C)]]*OO[[#This Row],[52]]</f>
        <v>4.6282794476812499E-6</v>
      </c>
      <c r="BC210" s="10">
        <f>3/24000000*OO[[#This Row],[111 (02JUL1985 18:00:00)-Water Temperature (C)]]*OO[[#This Row],[53]]</f>
        <v>4.2931863615574991E-6</v>
      </c>
      <c r="BD210" s="10">
        <f>3/24000000*OO[[#This Row],[112 (02JUL1985 21:00:00)-Water Temperature (C)]]*OO[[#This Row],[54]]</f>
        <v>3.8419244907199993E-6</v>
      </c>
      <c r="BE210" s="10">
        <f>3/24000000*OO[[#This Row],[113 (03JUL1985 00:00:00)-Water Temperature (C)]]*OO[[#This Row],[55]]</f>
        <v>3.2925504689999998E-6</v>
      </c>
      <c r="BF210" s="10">
        <f>3/24000000*OO[[#This Row],[114 (03JUL1985 03:00:00)-Water Temperature (C)]]*OO[[#This Row],[56]]</f>
        <v>2.7686096060999998E-6</v>
      </c>
      <c r="BG210" s="10">
        <f>3/24000000*OO[[#This Row],[115 (03JUL1985 06:00:00)-Water Temperature (C)]]*OO[[#This Row],[57]]</f>
        <v>2.3166106180409995E-6</v>
      </c>
      <c r="BH210" s="10">
        <f>3/24000000*OO[[#This Row],[116 (03JUL1985 09:00:00)-Water Temperature (C)]]*OO[[#This Row],[58]]</f>
        <v>2.0064855785200001E-6</v>
      </c>
      <c r="BI210" s="10">
        <f>3/24000000*OO[[#This Row],[117 (03JUL1985 12:00:00)-Water Temperature (C)]]*OO[[#This Row],[59]]</f>
        <v>1.7436661289740001E-6</v>
      </c>
      <c r="BJ210" s="10">
        <f>3/24000000*OO[[#This Row],[118 (03JUL1985 15:00:00)-Water Temperature (C)]]*OO[[#This Row],[60]]</f>
        <v>1.5808902727259998E-6</v>
      </c>
      <c r="BK210" s="10">
        <f>3/24000000*OO[[#This Row],[119 (03JUL1985 18:00:00)-Water Temperature (C)]]*OO[[#This Row],[61]]</f>
        <v>1.4415842536691249E-6</v>
      </c>
      <c r="BL210" s="10">
        <f>3/24000000*OO[[#This Row],[120 (03JUL1985 21:00:00)-Water Temperature (C)]]*OO[[#This Row],[62]]</f>
        <v>1.2788183599560001E-6</v>
      </c>
      <c r="BM210" s="10">
        <f>3/24000000*OO[[#This Row],[121 (04JUL1985 00:00:00)-Water Temperature (C)]]*OO[[#This Row],[63]]</f>
        <v>1.0887545611995001E-6</v>
      </c>
      <c r="BN210" s="10">
        <f>3/24000000*OO[[#This Row],[122 (04JUL1985 03:00:00)-Water Temperature (C)]]*OO[[#This Row],[64]]</f>
        <v>9.0430169280412497E-7</v>
      </c>
      <c r="BO210" s="10">
        <f>3/24000000*OO[[#This Row],[123 (04JUL1985 06:00:00)-Water Temperature (C)]]*OO[[#This Row],[65]]</f>
        <v>7.5422246558750002E-7</v>
      </c>
      <c r="BP210" s="10">
        <f>3/24000000*OO[[#This Row],[124 (04JUL1985 09:00:00)-Water Temperature (C)]]*OO[[#This Row],[66]]</f>
        <v>6.6297162261599997E-7</v>
      </c>
      <c r="BQ210" s="10">
        <f>3/24000000*OO[[#This Row],[125 (04JUL1985 12:00:00)-Water Temperature (C)]]*OO[[#This Row],[67]]</f>
        <v>6.0664251335187495E-7</v>
      </c>
      <c r="BR210" s="10">
        <f>3/24000000*OO[[#This Row],[126 (04JUL1985 15:00:00)-Water Temperature (C)]]*OO[[#This Row],[68]]</f>
        <v>5.7518679576912495E-7</v>
      </c>
      <c r="BS210" s="10">
        <f>3/24000000*OO[[#This Row],[127 (04JUL1985 18:00:00)-Water Temperature (C)]]*OO[[#This Row],[69]]</f>
        <v>5.5580507649400002E-7</v>
      </c>
      <c r="BT210" s="10">
        <f>3/24000000*OO[[#This Row],[128 (04JUL1985 21:00:00)-Water Temperature (C)]]*OO[[#This Row],[70]]</f>
        <v>5.2858354710550001E-7</v>
      </c>
      <c r="BU210" s="10">
        <f>3/24000000*OO[[#This Row],[129 (05JUL1985 00:00:00)-Water Temperature (C)]]*OO[[#This Row],[71]]</f>
        <v>4.8786590879599997E-7</v>
      </c>
      <c r="BV210" s="10">
        <f>3/24000000*OO[[#This Row],[130 (05JUL1985 03:00:00)-Water Temperature (C)]]*OO[[#This Row],[72]]</f>
        <v>4.4407804128875007E-7</v>
      </c>
      <c r="BW210" s="10">
        <f>3/24000000*OO[[#This Row],[131 (05JUL1985 06:00:00)-Water Temperature (C)]]*OO[[#This Row],[73]]</f>
        <v>4.0033576631999993E-7</v>
      </c>
      <c r="BX210" s="10">
        <f>3/24000000*OO[[#This Row],[132 (05JUL1985 09:00:00)-Water Temperature (C)]]*OO[[#This Row],[74]]</f>
        <v>3.6750001188387503E-7</v>
      </c>
      <c r="BY210" s="10">
        <f>3/24000000*OO[[#This Row],[133 (05JUL1985 12:00:00)-Water Temperature (C)]]*OO[[#This Row],[75]]</f>
        <v>3.4223525858449993E-7</v>
      </c>
      <c r="BZ210" s="10">
        <f>3/24000000*OO[[#This Row],[134 (05JUL1985 15:00:00)-Water Temperature (C)]]*OO[[#This Row],[76]]</f>
        <v>3.2240795030249999E-7</v>
      </c>
      <c r="CA210" s="10">
        <f>3/24000000*OO[[#This Row],[135 (05JUL1985 18:00:00)-Water Temperature (C)]]*OO[[#This Row],[77]]</f>
        <v>3.0964094099999998E-7</v>
      </c>
      <c r="CB210" s="10">
        <f>3/24000000*OO[[#This Row],[136 (05JUL1985 21:00:00)-Water Temperature (C)]]*OO[[#This Row],[78]]</f>
        <v>2.96200109124E-7</v>
      </c>
      <c r="CC210" s="10">
        <f>3/24000000*OO[[#This Row],[137 (06JUL1985 00:00:00)-Water Temperature (C)]]*OO[[#This Row],[79]]</f>
        <v>2.8035755469899999E-7</v>
      </c>
      <c r="CD210" s="10">
        <f>3/24000000*OO[[#This Row],[138 (06JUL1985 03:00:00)-Water Temperature (C)]]*OO[[#This Row],[80]]</f>
        <v>2.6181778094287498E-7</v>
      </c>
      <c r="CE210" s="10">
        <f>3/24000000*OO[[#This Row],[139 (06JUL1985 06:00:00)-Water Temperature (C)]]*OO[[#This Row],[81]]</f>
        <v>2.452990912885E-7</v>
      </c>
      <c r="CF210" s="10">
        <f>3/24000000*OO[[#This Row],[140 (06JUL1985 09:00:00)-Water Temperature (C)]]*OO[[#This Row],[82]]</f>
        <v>2.38499308539E-7</v>
      </c>
      <c r="CG210" s="10">
        <f>3/24000000*OO[[#This Row],[141 (06JUL1985 12:00:00)-Water Temperature (C)]]*OO[[#This Row],[83]]</f>
        <v>2.3809478883437498E-7</v>
      </c>
      <c r="CH210" s="10">
        <f>3/24000000*OO[[#This Row],[142 (06JUL1985 15:00:00)-Water Temperature (C)]]*OO[[#This Row],[84]]</f>
        <v>2.4320445714577498E-7</v>
      </c>
      <c r="CI210" s="10">
        <f>3/24000000*OO[[#This Row],[143 (06JUL1985 18:00:00)-Water Temperature (C)]]*OO[[#This Row],[85]]</f>
        <v>2.4955706386847501E-7</v>
      </c>
      <c r="CJ210" s="10">
        <f>3/24000000*OO[[#This Row],[144 (06JUL1985 21:00:00)-Water Temperature (C)]]*OO[[#This Row],[86]]</f>
        <v>2.5327215360720003E-7</v>
      </c>
      <c r="CK210" s="10">
        <f>3/24000000*OO[[#This Row],[145 (07JUL1985 00:00:00)-Water Temperature (C)]]*OO[[#This Row],[87]]</f>
        <v>2.4926613543078747E-7</v>
      </c>
      <c r="CL210" s="10">
        <f>3/24000000*OO[[#This Row],[146 (07JUL1985 03:00:00)-Water Temperature (C)]]*OO[[#This Row],[88]]</f>
        <v>2.4117686836409998E-7</v>
      </c>
      <c r="CM210" s="10">
        <f>3/24000000*OO[[#This Row],[147 (07JUL1985 06:00:00)-Water Temperature (C)]]*OO[[#This Row],[89]]</f>
        <v>2.2934890993605001E-7</v>
      </c>
      <c r="CN210" s="10">
        <f>3/24000000*OO[[#This Row],[148 (07JUL1985 09:00:00)-Water Temperature (C)]]*OO[[#This Row],[90]]</f>
        <v>2.1872312303996245E-7</v>
      </c>
      <c r="CO210" s="10">
        <f>3/24000000*OO[[#This Row],[149 (07JUL1985 12:00:00)-Water Temperature (C)]]*OO[[#This Row],[91]]</f>
        <v>2.1064954284018752E-7</v>
      </c>
      <c r="CP210" s="10">
        <f>3/24000000*OO[[#This Row],[150 (07JUL1985 15:00:00)-Water Temperature (C)]]*OO[[#This Row],[92]]</f>
        <v>2.1064954284018752E-7</v>
      </c>
      <c r="CQ210" s="10">
        <f>3/24000000*OO[[#This Row],[151 (07JUL1985 18:00:00)-Water Temperature (C)]]*OO[[#This Row],[93]]</f>
        <v>2.1064954284018752E-7</v>
      </c>
      <c r="CR210" s="10">
        <f>3/24000000*OO[[#This Row],[152 (07JUL1985 21:00:00)-Water Temperature (C)]]*OO[[#This Row],[94]]</f>
        <v>2.1064954284018752E-7</v>
      </c>
      <c r="CS210" s="10">
        <f>3/24000000*OO[[#This Row],[153 (08JUL1985 00:00:00)-Water Temperature (C)]]*OO[[#This Row],[95]]</f>
        <v>2.1064954284018752E-7</v>
      </c>
      <c r="CT210" s="10">
        <f>3/24000000*OO[[#This Row],[154 (08JUL1985 03:00:00)-Water Temperature (C)]]*OO[[#This Row],[96]]</f>
        <v>2.1064954284018752E-7</v>
      </c>
      <c r="CU210" s="10">
        <f>3/24000000*OO[[#This Row],[155 (08JUL1985 06:00:00)-Water Temperature (C)]]*OO[[#This Row],[97]]</f>
        <v>2.1064954284018752E-7</v>
      </c>
      <c r="CV210" s="10">
        <f>3/24000000*OO[[#This Row],[156 (08JUL1985 09:00:00)-Water Temperature (C)]]*OO[[#This Row],[98]]</f>
        <v>2.1064954284018752E-7</v>
      </c>
      <c r="CW210" s="10">
        <f>3/24000000*OO[[#This Row],[157 (08JUL1985 12:00:00)-Water Temperature (C)]]*OO[[#This Row],[99]]</f>
        <v>2.1064954284018752E-7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4.3227424313536857E-43</v>
      </c>
      <c r="K211" s="10">
        <f>3/24*OO[[#This Row],[67 (27JUN1985 06:00:00)-Water Temperature (C)]]*OO[[#This Row],[9]]/SUM(OO[9])</f>
        <v>2.9512080348115085E-31</v>
      </c>
      <c r="L211" s="10">
        <f>3/24*OO[[#This Row],[68 (27JUN1985 09:00:00)-Water Temperature (C)]]*OO[[#This Row],[10]]/SUM(OO[10])</f>
        <v>1.1414810894005313E-19</v>
      </c>
      <c r="M211" s="10">
        <f>3/24*OO[[#This Row],[69 (27JUN1985 12:00:00)-Water Temperature (C)]]*OO[[#This Row],[11]]/SUM(OO[11])</f>
        <v>1.8851661015799698E-10</v>
      </c>
      <c r="N211" s="10">
        <f>3/24*OO[[#This Row],[70 (27JUN1985 15:00:00)-Water Temperature (C)]]*OO[[#This Row],[12]]/SUM(OO[12])</f>
        <v>6.0185567998401021E-7</v>
      </c>
      <c r="O211" s="10">
        <f>3/24*OO[[#This Row],[71 (27JUN1985 18:00:00)-Water Temperature (C)]]*OO[[#This Row],[13]]/SUM(OO[13])</f>
        <v>1.0414959877413532E-4</v>
      </c>
      <c r="P211" s="10">
        <f>3/24*OO[[#This Row],[72 (27JUN1985 21:00:00)-Water Temperature (C)]]*OO[[#This Row],[14]]/SUM(OO[14])</f>
        <v>2.969360478125533E-3</v>
      </c>
      <c r="Q211" s="10">
        <f>3/24*OO[[#This Row],[73 (28JUN1985 00:00:00)-Water Temperature (C)]]*OO[[#This Row],[15]]/SUM(OO[15])</f>
        <v>2.2624845263820102E-2</v>
      </c>
      <c r="R211" s="10">
        <f>3/24*OO[[#This Row],[74 (28JUN1985 03:00:00)-Water Temperature (C)]]*OO[[#This Row],[16]]/SUM(OO[16])</f>
        <v>6.2138542220013339E-2</v>
      </c>
      <c r="S211" s="10">
        <f>3/24*OO[[#This Row],[75 (28JUN1985 06:00:00)-Water Temperature (C)]]*OO[[#This Row],[17]]/SUM(OO[17])</f>
        <v>7.5981555297838357E-2</v>
      </c>
      <c r="T211" s="10">
        <f>3/24*OO[[#This Row],[76 (28JUN1985 09:00:00)-Water Temperature (C)]]*OO[[#This Row],[18]]/SUM(OO[18])</f>
        <v>4.7777245272152283E-2</v>
      </c>
      <c r="U211" s="10">
        <f>3/24*OO[[#This Row],[77 (28JUN1985 12:00:00)-Water Temperature (C)]]*OO[[#This Row],[19]]/SUM(OO[19])</f>
        <v>1.7528499811718709E-2</v>
      </c>
      <c r="V211" s="10">
        <f>3/24000000*OO[[#This Row],[78 (28JUN1985 15:00:00)-Water Temperature (C)]]*OO[[#This Row],[20]]</f>
        <v>4.0654616923525002E-3</v>
      </c>
      <c r="W211" s="10">
        <f>3/24000000*OO[[#This Row],[79 (28JUN1985 18:00:00)-Water Temperature (C)]]*OO[[#This Row],[21]]</f>
        <v>6.882338312061251E-4</v>
      </c>
      <c r="X211" s="10">
        <f>3/24000000*OO[[#This Row],[80 (28JUN1985 21:00:00)-Water Temperature (C)]]*OO[[#This Row],[22]]</f>
        <v>1.2740369502233751E-4</v>
      </c>
      <c r="Y211" s="10">
        <f>3/24000000*OO[[#This Row],[81 (29JUN1985 00:00:00)-Water Temperature (C)]]*OO[[#This Row],[23]]</f>
        <v>5.5485707327737493E-5</v>
      </c>
      <c r="Z211" s="10">
        <f>3/24000000*OO[[#This Row],[82 (29JUN1985 03:00:00)-Water Temperature (C)]]*OO[[#This Row],[24]]</f>
        <v>4.4644285767937493E-5</v>
      </c>
      <c r="AA211" s="10">
        <f>3/24000000*OO[[#This Row],[83 (29JUN1985 06:00:00)-Water Temperature (C)]]*OO[[#This Row],[25]]</f>
        <v>4.1465539931062503E-5</v>
      </c>
      <c r="AB211" s="10">
        <f>3/24000000*OO[[#This Row],[84 (29JUN1985 09:00:00)-Water Temperature (C)]]*OO[[#This Row],[26]]</f>
        <v>4.1246639243812504E-5</v>
      </c>
      <c r="AC211" s="10">
        <f>3/24000000*OO[[#This Row],[85 (29JUN1985 12:00:00)-Water Temperature (C)]]*OO[[#This Row],[27]]</f>
        <v>4.2071934760799998E-5</v>
      </c>
      <c r="AD211" s="10">
        <f>3/24000000*OO[[#This Row],[86 (29JUN1985 15:00:00)-Water Temperature (C)]]*OO[[#This Row],[28]]</f>
        <v>4.1611185801899994E-5</v>
      </c>
      <c r="AE211" s="10">
        <f>3/24000000*OO[[#This Row],[88 (29JUN1985 21:00:00)-Water Temperature (C)]]*OO[[#This Row],[30]]</f>
        <v>3.5704324427999997E-5</v>
      </c>
      <c r="AF211" s="10">
        <f>3/24000000*OO[[#This Row],[88 (29JUN1985 21:00:00)-Water Temperature (C)]]*OO[[#This Row],[30]]</f>
        <v>3.5704324427999997E-5</v>
      </c>
      <c r="AG211" s="10">
        <f>3/24000000*OO[[#This Row],[89 (30JUN1985 00:00:00)-Water Temperature (C)]]*OO[[#This Row],[31]]</f>
        <v>3.1500342653174999E-5</v>
      </c>
      <c r="AH211" s="10">
        <f>3/24000000*OO[[#This Row],[90 (30JUN1985 03:00:00)-Water Temperature (C)]]*OO[[#This Row],[32]]</f>
        <v>2.7586242218899997E-5</v>
      </c>
      <c r="AI211" s="10">
        <f>3/24000000*OO[[#This Row],[91 (30JUN1985 06:00:00)-Water Temperature (C)]]*OO[[#This Row],[33]]</f>
        <v>2.4201035580200001E-5</v>
      </c>
      <c r="AJ211" s="10">
        <f>3/24000000*OO[[#This Row],[92 (30JUN1985 09:00:00)-Water Temperature (C)]]*OO[[#This Row],[34]]</f>
        <v>2.2008653914900001E-5</v>
      </c>
      <c r="AK211" s="10">
        <f>3/24000000*OO[[#This Row],[93 (30JUN1985 12:00:00)-Water Temperature (C)]]*OO[[#This Row],[35]]</f>
        <v>2.0332195328658749E-5</v>
      </c>
      <c r="AL211" s="10">
        <f>3/24000000*OO[[#This Row],[94 (30JUN1985 15:00:00)-Water Temperature (C)]]*OO[[#This Row],[36]]</f>
        <v>1.880018346340625E-5</v>
      </c>
      <c r="AM211" s="10">
        <f>3/24000000*OO[[#This Row],[95 (30JUN1985 18:00:00)-Water Temperature (C)]]*OO[[#This Row],[37]]</f>
        <v>1.7563723111710001E-5</v>
      </c>
      <c r="AN211" s="10">
        <f>3/24000000*OO[[#This Row],[96 (30JUN1985 21:00:00)-Water Temperature (C)]]*OO[[#This Row],[38]]</f>
        <v>1.6094454170156248E-5</v>
      </c>
      <c r="AO211" s="10">
        <f>3/24000000*OO[[#This Row],[97 (01JUL1985 00:00:00)-Water Temperature (C)]]*OO[[#This Row],[39]]</f>
        <v>1.4246289109741249E-5</v>
      </c>
      <c r="AP211" s="10">
        <f>3/24000000*OO[[#This Row],[98 (01JUL1985 03:00:00)-Water Temperature (C)]]*OO[[#This Row],[40]]</f>
        <v>1.248610955235E-5</v>
      </c>
      <c r="AQ211" s="10">
        <f>3/24000000*OO[[#This Row],[99 (01JUL1985 06:00:00)-Water Temperature (C)]]*OO[[#This Row],[41]]</f>
        <v>1.0942383823497499E-5</v>
      </c>
      <c r="AR211" s="10">
        <f>3/24000000*OO[[#This Row],[100 (01JUL1985 09:00:00)-Water Temperature (C)]]*OO[[#This Row],[42]]</f>
        <v>1.0011765081326249E-5</v>
      </c>
      <c r="AS211" s="10">
        <f>3/24000000*OO[[#This Row],[101 (01JUL1985 12:00:00)-Water Temperature (C)]]*OO[[#This Row],[43]]</f>
        <v>9.3744735962524998E-6</v>
      </c>
      <c r="AT211" s="10">
        <f>3/24000000*OO[[#This Row],[102 (01JUL1985 15:00:00)-Water Temperature (C)]]*OO[[#This Row],[44]]</f>
        <v>8.88159128377E-6</v>
      </c>
      <c r="AU211" s="10">
        <f>3/24000000*OO[[#This Row],[103 (01JUL1985 18:00:00)-Water Temperature (C)]]*OO[[#This Row],[45]]</f>
        <v>8.4394820453962499E-6</v>
      </c>
      <c r="AV211" s="10">
        <f>3/24000000*OO[[#This Row],[104 (01JUL1985 21:00:00)-Water Temperature (C)]]*OO[[#This Row],[46]]</f>
        <v>7.7932441889900002E-6</v>
      </c>
      <c r="AW211" s="10">
        <f>3/24000000*OO[[#This Row],[105 (02JUL1985 00:00:00)-Water Temperature (C)]]*OO[[#This Row],[47]]</f>
        <v>6.9604349576362496E-6</v>
      </c>
      <c r="AX211" s="10">
        <f>3/24000000*OO[[#This Row],[106 (02JUL1985 03:00:00)-Water Temperature (C)]]*OO[[#This Row],[48]]</f>
        <v>6.1585830081612496E-6</v>
      </c>
      <c r="AY211" s="10">
        <f>3/24000000*OO[[#This Row],[107 (02JUL1985 06:00:00)-Water Temperature (C)]]*OO[[#This Row],[49]]</f>
        <v>5.4315534044200002E-6</v>
      </c>
      <c r="AZ211" s="10">
        <f>3/24000000*OO[[#This Row],[108 (02JUL1985 09:00:00)-Water Temperature (C)]]*OO[[#This Row],[50]]</f>
        <v>4.9475442540712502E-6</v>
      </c>
      <c r="BA211" s="10">
        <f>3/24000000*OO[[#This Row],[109 (02JUL1985 12:00:00)-Water Temperature (C)]]*OO[[#This Row],[51]]</f>
        <v>4.5788336913899998E-6</v>
      </c>
      <c r="BB211" s="10">
        <f>3/24000000*OO[[#This Row],[110 (02JUL1985 15:00:00)-Water Temperature (C)]]*OO[[#This Row],[52]]</f>
        <v>4.2839422808624996E-6</v>
      </c>
      <c r="BC211" s="10">
        <f>3/24000000*OO[[#This Row],[111 (02JUL1985 18:00:00)-Water Temperature (C)]]*OO[[#This Row],[53]]</f>
        <v>3.97652697680875E-6</v>
      </c>
      <c r="BD211" s="10">
        <f>3/24000000*OO[[#This Row],[112 (02JUL1985 21:00:00)-Water Temperature (C)]]*OO[[#This Row],[54]]</f>
        <v>3.5685448533825004E-6</v>
      </c>
      <c r="BE211" s="10">
        <f>3/24000000*OO[[#This Row],[113 (03JUL1985 00:00:00)-Water Temperature (C)]]*OO[[#This Row],[55]]</f>
        <v>3.0702600967499991E-6</v>
      </c>
      <c r="BF211" s="10">
        <f>3/24000000*OO[[#This Row],[114 (03JUL1985 03:00:00)-Water Temperature (C)]]*OO[[#This Row],[56]]</f>
        <v>2.58764310644175E-6</v>
      </c>
      <c r="BG211" s="10">
        <f>3/24000000*OO[[#This Row],[115 (03JUL1985 06:00:00)-Water Temperature (C)]]*OO[[#This Row],[57]]</f>
        <v>2.1667617580054999E-6</v>
      </c>
      <c r="BH211" s="10">
        <f>3/24000000*OO[[#This Row],[116 (03JUL1985 09:00:00)-Water Temperature (C)]]*OO[[#This Row],[58]]</f>
        <v>1.8717051159992501E-6</v>
      </c>
      <c r="BI211" s="10">
        <f>3/24000000*OO[[#This Row],[117 (03JUL1985 12:00:00)-Water Temperature (C)]]*OO[[#This Row],[59]]</f>
        <v>1.6222727460065001E-6</v>
      </c>
      <c r="BJ211" s="10">
        <f>3/24000000*OO[[#This Row],[118 (03JUL1985 15:00:00)-Water Temperature (C)]]*OO[[#This Row],[60]]</f>
        <v>1.4650847116160001E-6</v>
      </c>
      <c r="BK211" s="10">
        <f>3/24000000*OO[[#This Row],[119 (03JUL1985 18:00:00)-Water Temperature (C)]]*OO[[#This Row],[61]]</f>
        <v>1.3359117934049998E-6</v>
      </c>
      <c r="BL211" s="10">
        <f>3/24000000*OO[[#This Row],[120 (03JUL1985 21:00:00)-Water Temperature (C)]]*OO[[#This Row],[62]]</f>
        <v>1.1879947060022497E-6</v>
      </c>
      <c r="BM211" s="10">
        <f>3/24000000*OO[[#This Row],[121 (04JUL1985 00:00:00)-Water Temperature (C)]]*OO[[#This Row],[63]]</f>
        <v>1.0162486674192499E-6</v>
      </c>
      <c r="BN211" s="10">
        <f>3/24000000*OO[[#This Row],[122 (04JUL1985 03:00:00)-Water Temperature (C)]]*OO[[#This Row],[64]]</f>
        <v>8.4615978617499994E-7</v>
      </c>
      <c r="BO211" s="10">
        <f>3/24000000*OO[[#This Row],[123 (04JUL1985 06:00:00)-Water Temperature (C)]]*OO[[#This Row],[65]]</f>
        <v>7.0548763426099996E-7</v>
      </c>
      <c r="BP211" s="10">
        <f>3/24000000*OO[[#This Row],[124 (04JUL1985 09:00:00)-Water Temperature (C)]]*OO[[#This Row],[66]]</f>
        <v>6.1754140846399987E-7</v>
      </c>
      <c r="BQ211" s="10">
        <f>3/24000000*OO[[#This Row],[125 (04JUL1985 12:00:00)-Water Temperature (C)]]*OO[[#This Row],[67]]</f>
        <v>5.6222321655874998E-7</v>
      </c>
      <c r="BR211" s="10">
        <f>3/24000000*OO[[#This Row],[126 (04JUL1985 15:00:00)-Water Temperature (C)]]*OO[[#This Row],[68]]</f>
        <v>5.3022788893800002E-7</v>
      </c>
      <c r="BS211" s="10">
        <f>3/24000000*OO[[#This Row],[127 (04JUL1985 18:00:00)-Water Temperature (C)]]*OO[[#This Row],[69]]</f>
        <v>5.1062554969637508E-7</v>
      </c>
      <c r="BT211" s="10">
        <f>3/24000000*OO[[#This Row],[128 (04JUL1985 21:00:00)-Water Temperature (C)]]*OO[[#This Row],[70]]</f>
        <v>4.8546563281562497E-7</v>
      </c>
      <c r="BU211" s="10">
        <f>3/24000000*OO[[#This Row],[129 (05JUL1985 00:00:00)-Water Temperature (C)]]*OO[[#This Row],[71]]</f>
        <v>4.4900748953287501E-7</v>
      </c>
      <c r="BV211" s="10">
        <f>3/24000000*OO[[#This Row],[130 (05JUL1985 03:00:00)-Water Temperature (C)]]*OO[[#This Row],[72]]</f>
        <v>4.0954782828487494E-7</v>
      </c>
      <c r="BW211" s="10">
        <f>3/24000000*OO[[#This Row],[131 (05JUL1985 06:00:00)-Water Temperature (C)]]*OO[[#This Row],[73]]</f>
        <v>3.6991927804062497E-7</v>
      </c>
      <c r="BX211" s="10">
        <f>3/24000000*OO[[#This Row],[132 (05JUL1985 09:00:00)-Water Temperature (C)]]*OO[[#This Row],[74]]</f>
        <v>3.3947406147599998E-7</v>
      </c>
      <c r="BY211" s="10">
        <f>3/24000000*OO[[#This Row],[133 (05JUL1985 12:00:00)-Water Temperature (C)]]*OO[[#This Row],[75]]</f>
        <v>3.1554049425562499E-7</v>
      </c>
      <c r="BZ211" s="10">
        <f>3/24000000*OO[[#This Row],[134 (05JUL1985 15:00:00)-Water Temperature (C)]]*OO[[#This Row],[76]]</f>
        <v>2.9636831130750003E-7</v>
      </c>
      <c r="CA211" s="10">
        <f>3/24000000*OO[[#This Row],[135 (05JUL1985 18:00:00)-Water Temperature (C)]]*OO[[#This Row],[77]]</f>
        <v>2.8376941200637492E-7</v>
      </c>
      <c r="CB211" s="10">
        <f>3/24000000*OO[[#This Row],[136 (05JUL1985 21:00:00)-Water Temperature (C)]]*OO[[#This Row],[78]]</f>
        <v>2.7133028691431247E-7</v>
      </c>
      <c r="CC211" s="10">
        <f>3/24000000*OO[[#This Row],[137 (06JUL1985 00:00:00)-Water Temperature (C)]]*OO[[#This Row],[79]]</f>
        <v>2.5718208355244999E-7</v>
      </c>
      <c r="CD211" s="10">
        <f>3/24000000*OO[[#This Row],[138 (06JUL1985 03:00:00)-Water Temperature (C)]]*OO[[#This Row],[80]]</f>
        <v>2.4058215653176251E-7</v>
      </c>
      <c r="CE211" s="10">
        <f>3/24000000*OO[[#This Row],[139 (06JUL1985 06:00:00)-Water Temperature (C)]]*OO[[#This Row],[81]]</f>
        <v>2.2540203947581248E-7</v>
      </c>
      <c r="CF211" s="10">
        <f>3/24000000*OO[[#This Row],[140 (06JUL1985 09:00:00)-Water Temperature (C)]]*OO[[#This Row],[82]]</f>
        <v>2.1867959257282498E-7</v>
      </c>
      <c r="CG211" s="10">
        <f>3/24000000*OO[[#This Row],[141 (06JUL1985 12:00:00)-Water Temperature (C)]]*OO[[#This Row],[83]]</f>
        <v>2.1768899388692498E-7</v>
      </c>
      <c r="CH211" s="10">
        <f>3/24000000*OO[[#This Row],[142 (06JUL1985 15:00:00)-Water Temperature (C)]]*OO[[#This Row],[84]]</f>
        <v>2.2173294392637497E-7</v>
      </c>
      <c r="CI211" s="10">
        <f>3/24000000*OO[[#This Row],[143 (06JUL1985 18:00:00)-Water Temperature (C)]]*OO[[#This Row],[85]]</f>
        <v>2.2715882585825E-7</v>
      </c>
      <c r="CJ211" s="10">
        <f>3/24000000*OO[[#This Row],[144 (06JUL1985 21:00:00)-Water Temperature (C)]]*OO[[#This Row],[86]]</f>
        <v>2.304355294178625E-7</v>
      </c>
      <c r="CK211" s="10">
        <f>3/24000000*OO[[#This Row],[145 (07JUL1985 00:00:00)-Water Temperature (C)]]*OO[[#This Row],[87]]</f>
        <v>2.2725124486904999E-7</v>
      </c>
      <c r="CL211" s="10">
        <f>3/24000000*OO[[#This Row],[146 (07JUL1985 03:00:00)-Water Temperature (C)]]*OO[[#This Row],[88]]</f>
        <v>2.2045964905414994E-7</v>
      </c>
      <c r="CM211" s="10">
        <f>3/24000000*OO[[#This Row],[147 (07JUL1985 06:00:00)-Water Temperature (C)]]*OO[[#This Row],[89]]</f>
        <v>2.1032940099791249E-7</v>
      </c>
      <c r="CN211" s="10">
        <f>3/24000000*OO[[#This Row],[148 (07JUL1985 09:00:00)-Water Temperature (C)]]*OO[[#This Row],[90]]</f>
        <v>2.0089365218812499E-7</v>
      </c>
      <c r="CO211" s="10">
        <f>3/24000000*OO[[#This Row],[149 (07JUL1985 12:00:00)-Water Temperature (C)]]*OO[[#This Row],[91]]</f>
        <v>1.9348715383593747E-7</v>
      </c>
      <c r="CP211" s="10">
        <f>3/24000000*OO[[#This Row],[150 (07JUL1985 15:00:00)-Water Temperature (C)]]*OO[[#This Row],[92]]</f>
        <v>1.9348715383593747E-7</v>
      </c>
      <c r="CQ211" s="10">
        <f>3/24000000*OO[[#This Row],[151 (07JUL1985 18:00:00)-Water Temperature (C)]]*OO[[#This Row],[93]]</f>
        <v>1.9348715383593747E-7</v>
      </c>
      <c r="CR211" s="10">
        <f>3/24000000*OO[[#This Row],[152 (07JUL1985 21:00:00)-Water Temperature (C)]]*OO[[#This Row],[94]]</f>
        <v>1.9348715383593747E-7</v>
      </c>
      <c r="CS211" s="10">
        <f>3/24000000*OO[[#This Row],[153 (08JUL1985 00:00:00)-Water Temperature (C)]]*OO[[#This Row],[95]]</f>
        <v>1.9348715383593747E-7</v>
      </c>
      <c r="CT211" s="10">
        <f>3/24000000*OO[[#This Row],[154 (08JUL1985 03:00:00)-Water Temperature (C)]]*OO[[#This Row],[96]]</f>
        <v>1.9348715383593747E-7</v>
      </c>
      <c r="CU211" s="10">
        <f>3/24000000*OO[[#This Row],[155 (08JUL1985 06:00:00)-Water Temperature (C)]]*OO[[#This Row],[97]]</f>
        <v>1.9348715383593747E-7</v>
      </c>
      <c r="CV211" s="10">
        <f>3/24000000*OO[[#This Row],[156 (08JUL1985 09:00:00)-Water Temperature (C)]]*OO[[#This Row],[98]]</f>
        <v>1.9348715383593747E-7</v>
      </c>
      <c r="CW211" s="10">
        <f>3/24000000*OO[[#This Row],[157 (08JUL1985 12:00:00)-Water Temperature (C)]]*OO[[#This Row],[99]]</f>
        <v>1.9348715383593747E-7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2.4206220914216969E-43</v>
      </c>
      <c r="K212" s="10">
        <f>3/24*OO[[#This Row],[67 (27JUN1985 06:00:00)-Water Temperature (C)]]*OO[[#This Row],[9]]/SUM(OO[9])</f>
        <v>1.6386530531643534E-31</v>
      </c>
      <c r="L212" s="10">
        <f>3/24*OO[[#This Row],[68 (27JUN1985 09:00:00)-Water Temperature (C)]]*OO[[#This Row],[10]]/SUM(OO[10])</f>
        <v>6.3191458890293917E-20</v>
      </c>
      <c r="M212" s="10">
        <f>3/24*OO[[#This Row],[69 (27JUN1985 12:00:00)-Water Temperature (C)]]*OO[[#This Row],[11]]/SUM(OO[11])</f>
        <v>1.1191188786539093E-10</v>
      </c>
      <c r="N212" s="10">
        <f>3/24*OO[[#This Row],[70 (27JUN1985 15:00:00)-Water Temperature (C)]]*OO[[#This Row],[12]]/SUM(OO[12])</f>
        <v>5.8224026038604749E-7</v>
      </c>
      <c r="O212" s="10">
        <f>3/24*OO[[#This Row],[71 (27JUN1985 18:00:00)-Water Temperature (C)]]*OO[[#This Row],[13]]/SUM(OO[13])</f>
        <v>1.2957937012680575E-4</v>
      </c>
      <c r="P212" s="10">
        <f>3/24*OO[[#This Row],[72 (27JUN1985 21:00:00)-Water Temperature (C)]]*OO[[#This Row],[14]]/SUM(OO[14])</f>
        <v>4.4554221584685279E-3</v>
      </c>
      <c r="Q212" s="10">
        <f>3/24*OO[[#This Row],[73 (28JUN1985 00:00:00)-Water Temperature (C)]]*OO[[#This Row],[15]]/SUM(OO[15])</f>
        <v>3.961185607977525E-2</v>
      </c>
      <c r="R212" s="10">
        <f>3/24*OO[[#This Row],[74 (28JUN1985 03:00:00)-Water Temperature (C)]]*OO[[#This Row],[16]]/SUM(OO[16])</f>
        <v>0.12398260953788752</v>
      </c>
      <c r="S212" s="10">
        <f>3/24*OO[[#This Row],[75 (28JUN1985 06:00:00)-Water Temperature (C)]]*OO[[#This Row],[17]]/SUM(OO[17])</f>
        <v>0.1691871893024931</v>
      </c>
      <c r="T212" s="10">
        <f>3/24*OO[[#This Row],[76 (28JUN1985 09:00:00)-Water Temperature (C)]]*OO[[#This Row],[18]]/SUM(OO[18])</f>
        <v>0.11766794693624205</v>
      </c>
      <c r="U212" s="10">
        <f>3/24*OO[[#This Row],[77 (28JUN1985 12:00:00)-Water Temperature (C)]]*OO[[#This Row],[19]]/SUM(OO[19])</f>
        <v>4.7014042866211775E-2</v>
      </c>
      <c r="V212" s="10">
        <f>3/24000000*OO[[#This Row],[78 (28JUN1985 15:00:00)-Water Temperature (C)]]*OO[[#This Row],[20]]</f>
        <v>1.1694845161397497E-2</v>
      </c>
      <c r="W212" s="10">
        <f>3/24000000*OO[[#This Row],[79 (28JUN1985 18:00:00)-Water Temperature (C)]]*OO[[#This Row],[21]]</f>
        <v>2.057749152381E-3</v>
      </c>
      <c r="X212" s="10">
        <f>3/24000000*OO[[#This Row],[80 (28JUN1985 21:00:00)-Water Temperature (C)]]*OO[[#This Row],[22]]</f>
        <v>3.5520026632874998E-4</v>
      </c>
      <c r="Y212" s="10">
        <f>3/24000000*OO[[#This Row],[81 (29JUN1985 00:00:00)-Water Temperature (C)]]*OO[[#This Row],[23]]</f>
        <v>1.3052890415718747E-4</v>
      </c>
      <c r="Z212" s="10">
        <f>3/24000000*OO[[#This Row],[82 (29JUN1985 03:00:00)-Water Temperature (C)]]*OO[[#This Row],[24]]</f>
        <v>9.9015564252499989E-5</v>
      </c>
      <c r="AA212" s="10">
        <f>3/24000000*OO[[#This Row],[83 (29JUN1985 06:00:00)-Water Temperature (C)]]*OO[[#This Row],[25]]</f>
        <v>9.0520715233200012E-5</v>
      </c>
      <c r="AB212" s="10">
        <f>3/24000000*OO[[#This Row],[84 (29JUN1985 09:00:00)-Water Temperature (C)]]*OO[[#This Row],[26]]</f>
        <v>8.9399929088524989E-5</v>
      </c>
      <c r="AC212" s="10">
        <f>3/24000000*OO[[#This Row],[85 (29JUN1985 12:00:00)-Water Temperature (C)]]*OO[[#This Row],[27]]</f>
        <v>9.1307043941249983E-5</v>
      </c>
      <c r="AD212" s="10">
        <f>3/24000000*OO[[#This Row],[86 (29JUN1985 15:00:00)-Water Temperature (C)]]*OO[[#This Row],[28]]</f>
        <v>9.0872317414125007E-5</v>
      </c>
      <c r="AE212" s="10">
        <f>3/24000000*OO[[#This Row],[88 (29JUN1985 21:00:00)-Water Temperature (C)]]*OO[[#This Row],[30]]</f>
        <v>7.838619022859998E-5</v>
      </c>
      <c r="AF212" s="10">
        <f>3/24000000*OO[[#This Row],[88 (29JUN1985 21:00:00)-Water Temperature (C)]]*OO[[#This Row],[30]]</f>
        <v>7.838619022859998E-5</v>
      </c>
      <c r="AG212" s="10">
        <f>3/24000000*OO[[#This Row],[89 (30JUN1985 00:00:00)-Water Temperature (C)]]*OO[[#This Row],[31]]</f>
        <v>6.9060840739312498E-5</v>
      </c>
      <c r="AH212" s="10">
        <f>3/24000000*OO[[#This Row],[90 (30JUN1985 03:00:00)-Water Temperature (C)]]*OO[[#This Row],[32]]</f>
        <v>6.0348351867799992E-5</v>
      </c>
      <c r="AI212" s="10">
        <f>3/24000000*OO[[#This Row],[91 (30JUN1985 06:00:00)-Water Temperature (C)]]*OO[[#This Row],[33]]</f>
        <v>5.2813473935662502E-5</v>
      </c>
      <c r="AJ212" s="10">
        <f>3/24000000*OO[[#This Row],[92 (30JUN1985 09:00:00)-Water Temperature (C)]]*OO[[#This Row],[34]]</f>
        <v>4.7876518324499993E-5</v>
      </c>
      <c r="AK212" s="10">
        <f>3/24000000*OO[[#This Row],[93 (30JUN1985 12:00:00)-Water Temperature (C)]]*OO[[#This Row],[35]]</f>
        <v>4.4090800224225005E-5</v>
      </c>
      <c r="AL212" s="10">
        <f>3/24000000*OO[[#This Row],[94 (30JUN1985 15:00:00)-Water Temperature (C)]]*OO[[#This Row],[36]]</f>
        <v>4.0656470942324998E-5</v>
      </c>
      <c r="AM212" s="10">
        <f>3/24000000*OO[[#This Row],[95 (30JUN1985 18:00:00)-Water Temperature (C)]]*OO[[#This Row],[37]]</f>
        <v>3.7879461144749998E-5</v>
      </c>
      <c r="AN212" s="10">
        <f>3/24000000*OO[[#This Row],[96 (30JUN1985 21:00:00)-Water Temperature (C)]]*OO[[#This Row],[38]]</f>
        <v>3.4644973847400001E-5</v>
      </c>
      <c r="AO212" s="10">
        <f>3/24000000*OO[[#This Row],[97 (01JUL1985 00:00:00)-Water Temperature (C)]]*OO[[#This Row],[39]]</f>
        <v>3.0639852601537503E-5</v>
      </c>
      <c r="AP212" s="10">
        <f>3/24000000*OO[[#This Row],[98 (01JUL1985 03:00:00)-Water Temperature (C)]]*OO[[#This Row],[40]]</f>
        <v>2.68211428753E-5</v>
      </c>
      <c r="AQ212" s="10">
        <f>3/24000000*OO[[#This Row],[99 (01JUL1985 06:00:00)-Water Temperature (C)]]*OO[[#This Row],[41]]</f>
        <v>2.3527980705075004E-5</v>
      </c>
      <c r="AR212" s="10">
        <f>3/24000000*OO[[#This Row],[100 (01JUL1985 09:00:00)-Water Temperature (C)]]*OO[[#This Row],[42]]</f>
        <v>2.1487782372206249E-5</v>
      </c>
      <c r="AS212" s="10">
        <f>3/24000000*OO[[#This Row],[101 (01JUL1985 12:00:00)-Water Temperature (C)]]*OO[[#This Row],[43]]</f>
        <v>2.0105633383079998E-5</v>
      </c>
      <c r="AT212" s="10">
        <f>3/24000000*OO[[#This Row],[102 (01JUL1985 15:00:00)-Water Temperature (C)]]*OO[[#This Row],[44]]</f>
        <v>1.9005872932377501E-5</v>
      </c>
      <c r="AU212" s="10">
        <f>3/24000000*OO[[#This Row],[103 (01JUL1985 18:00:00)-Water Temperature (C)]]*OO[[#This Row],[45]]</f>
        <v>1.8036186762083749E-5</v>
      </c>
      <c r="AV212" s="10">
        <f>3/24000000*OO[[#This Row],[104 (01JUL1985 21:00:00)-Water Temperature (C)]]*OO[[#This Row],[46]]</f>
        <v>1.6668973039791252E-5</v>
      </c>
      <c r="AW212" s="10">
        <f>3/24000000*OO[[#This Row],[105 (02JUL1985 00:00:00)-Water Temperature (C)]]*OO[[#This Row],[47]]</f>
        <v>1.4926500654535001E-5</v>
      </c>
      <c r="AX212" s="10">
        <f>3/24000000*OO[[#This Row],[106 (02JUL1985 03:00:00)-Water Temperature (C)]]*OO[[#This Row],[48]]</f>
        <v>1.3224541344803751E-5</v>
      </c>
      <c r="AY212" s="10">
        <f>3/24000000*OO[[#This Row],[107 (02JUL1985 06:00:00)-Water Temperature (C)]]*OO[[#This Row],[49]]</f>
        <v>1.16804833307625E-5</v>
      </c>
      <c r="AZ212" s="10">
        <f>3/24000000*OO[[#This Row],[108 (02JUL1985 09:00:00)-Water Temperature (C)]]*OO[[#This Row],[50]]</f>
        <v>1.0625984590732499E-5</v>
      </c>
      <c r="BA212" s="10">
        <f>3/24000000*OO[[#This Row],[109 (02JUL1985 12:00:00)-Water Temperature (C)]]*OO[[#This Row],[51]]</f>
        <v>9.8174004615325001E-6</v>
      </c>
      <c r="BB212" s="10">
        <f>3/24000000*OO[[#This Row],[110 (02JUL1985 15:00:00)-Water Temperature (C)]]*OO[[#This Row],[52]]</f>
        <v>9.1615527099762495E-6</v>
      </c>
      <c r="BC212" s="10">
        <f>3/24000000*OO[[#This Row],[111 (02JUL1985 18:00:00)-Water Temperature (C)]]*OO[[#This Row],[53]]</f>
        <v>8.5061240687500005E-6</v>
      </c>
      <c r="BD212" s="10">
        <f>3/24000000*OO[[#This Row],[112 (02JUL1985 21:00:00)-Water Temperature (C)]]*OO[[#This Row],[54]]</f>
        <v>7.6495166292762508E-6</v>
      </c>
      <c r="BE212" s="10">
        <f>3/24000000*OO[[#This Row],[113 (03JUL1985 00:00:00)-Water Temperature (C)]]*OO[[#This Row],[55]]</f>
        <v>6.6093207045712501E-6</v>
      </c>
      <c r="BF212" s="10">
        <f>3/24000000*OO[[#This Row],[114 (03JUL1985 03:00:00)-Water Temperature (C)]]*OO[[#This Row],[56]]</f>
        <v>5.5837332509624993E-6</v>
      </c>
      <c r="BG212" s="10">
        <f>3/24000000*OO[[#This Row],[115 (03JUL1985 06:00:00)-Water Temperature (C)]]*OO[[#This Row],[57]]</f>
        <v>4.6800036013499999E-6</v>
      </c>
      <c r="BH212" s="10">
        <f>3/24000000*OO[[#This Row],[116 (03JUL1985 09:00:00)-Water Temperature (C)]]*OO[[#This Row],[58]]</f>
        <v>4.0299775739624999E-6</v>
      </c>
      <c r="BI212" s="10">
        <f>3/24000000*OO[[#This Row],[117 (03JUL1985 12:00:00)-Water Temperature (C)]]*OO[[#This Row],[59]]</f>
        <v>3.4813145425350005E-6</v>
      </c>
      <c r="BJ212" s="10">
        <f>3/24000000*OO[[#This Row],[118 (03JUL1985 15:00:00)-Water Temperature (C)]]*OO[[#This Row],[60]]</f>
        <v>3.1299578528074995E-6</v>
      </c>
      <c r="BK212" s="10">
        <f>3/24000000*OO[[#This Row],[119 (03JUL1985 18:00:00)-Water Temperature (C)]]*OO[[#This Row],[61]]</f>
        <v>2.8504481095449998E-6</v>
      </c>
      <c r="BL212" s="10">
        <f>3/24000000*OO[[#This Row],[120 (03JUL1985 21:00:00)-Water Temperature (C)]]*OO[[#This Row],[62]]</f>
        <v>2.539884921308125E-6</v>
      </c>
      <c r="BM212" s="10">
        <f>3/24000000*OO[[#This Row],[121 (04JUL1985 00:00:00)-Water Temperature (C)]]*OO[[#This Row],[63]]</f>
        <v>2.184053568090625E-6</v>
      </c>
      <c r="BN212" s="10">
        <f>3/24000000*OO[[#This Row],[122 (04JUL1985 03:00:00)-Water Temperature (C)]]*OO[[#This Row],[64]]</f>
        <v>1.8253467261322502E-6</v>
      </c>
      <c r="BO212" s="10">
        <f>3/24000000*OO[[#This Row],[123 (04JUL1985 06:00:00)-Water Temperature (C)]]*OO[[#This Row],[65]]</f>
        <v>1.5224832618487501E-6</v>
      </c>
      <c r="BP212" s="10">
        <f>3/24000000*OO[[#This Row],[124 (04JUL1985 09:00:00)-Water Temperature (C)]]*OO[[#This Row],[66]]</f>
        <v>1.3269885482460001E-6</v>
      </c>
      <c r="BQ212" s="10">
        <f>3/24000000*OO[[#This Row],[125 (04JUL1985 12:00:00)-Water Temperature (C)]]*OO[[#This Row],[67]]</f>
        <v>1.2010567043820001E-6</v>
      </c>
      <c r="BR212" s="10">
        <f>3/24000000*OO[[#This Row],[126 (04JUL1985 15:00:00)-Water Temperature (C)]]*OO[[#This Row],[68]]</f>
        <v>1.1252047073189999E-6</v>
      </c>
      <c r="BS212" s="10">
        <f>3/24000000*OO[[#This Row],[127 (04JUL1985 18:00:00)-Water Temperature (C)]]*OO[[#This Row],[69]]</f>
        <v>1.0786867872395E-6</v>
      </c>
      <c r="BT212" s="10">
        <f>3/24000000*OO[[#This Row],[128 (04JUL1985 21:00:00)-Water Temperature (C)]]*OO[[#This Row],[70]]</f>
        <v>1.0242904034618751E-6</v>
      </c>
      <c r="BU212" s="10">
        <f>3/24000000*OO[[#This Row],[129 (05JUL1985 00:00:00)-Water Temperature (C)]]*OO[[#This Row],[71]]</f>
        <v>9.49417333335E-7</v>
      </c>
      <c r="BV212" s="10">
        <f>3/24000000*OO[[#This Row],[130 (05JUL1985 03:00:00)-Water Temperature (C)]]*OO[[#This Row],[72]]</f>
        <v>8.6822480315749993E-7</v>
      </c>
      <c r="BW212" s="10">
        <f>3/24000000*OO[[#This Row],[131 (05JUL1985 06:00:00)-Water Temperature (C)]]*OO[[#This Row],[73]]</f>
        <v>7.8620698542750009E-7</v>
      </c>
      <c r="BX212" s="10">
        <f>3/24000000*OO[[#This Row],[132 (05JUL1985 09:00:00)-Water Temperature (C)]]*OO[[#This Row],[74]]</f>
        <v>7.2177329682825002E-7</v>
      </c>
      <c r="BY212" s="10">
        <f>3/24000000*OO[[#This Row],[133 (05JUL1985 12:00:00)-Water Temperature (C)]]*OO[[#This Row],[75]]</f>
        <v>6.6936990562637503E-7</v>
      </c>
      <c r="BZ212" s="10">
        <f>3/24000000*OO[[#This Row],[134 (05JUL1985 15:00:00)-Water Temperature (C)]]*OO[[#This Row],[76]]</f>
        <v>6.2680941104099991E-7</v>
      </c>
      <c r="CA212" s="10">
        <f>3/24000000*OO[[#This Row],[135 (05JUL1985 18:00:00)-Water Temperature (C)]]*OO[[#This Row],[77]]</f>
        <v>5.9756840922625009E-7</v>
      </c>
      <c r="CB212" s="10">
        <f>3/24000000*OO[[#This Row],[136 (05JUL1985 21:00:00)-Water Temperature (C)]]*OO[[#This Row],[78]]</f>
        <v>5.7091725976949993E-7</v>
      </c>
      <c r="CC212" s="10">
        <f>3/24000000*OO[[#This Row],[137 (06JUL1985 00:00:00)-Water Temperature (C)]]*OO[[#This Row],[79]]</f>
        <v>5.4191276942624995E-7</v>
      </c>
      <c r="CD212" s="10">
        <f>3/24000000*OO[[#This Row],[138 (06JUL1985 03:00:00)-Water Temperature (C)]]*OO[[#This Row],[80]]</f>
        <v>5.0806455488749996E-7</v>
      </c>
      <c r="CE212" s="10">
        <f>3/24000000*OO[[#This Row],[139 (06JUL1985 06:00:00)-Water Temperature (C)]]*OO[[#This Row],[81]]</f>
        <v>4.7627809910274993E-7</v>
      </c>
      <c r="CF212" s="10">
        <f>3/24000000*OO[[#This Row],[140 (06JUL1985 09:00:00)-Water Temperature (C)]]*OO[[#This Row],[82]]</f>
        <v>4.61115404829375E-7</v>
      </c>
      <c r="CG212" s="10">
        <f>3/24000000*OO[[#This Row],[141 (06JUL1985 12:00:00)-Water Temperature (C)]]*OO[[#This Row],[83]]</f>
        <v>4.5767058860249995E-7</v>
      </c>
      <c r="CH212" s="10">
        <f>3/24000000*OO[[#This Row],[142 (06JUL1985 15:00:00)-Water Temperature (C)]]*OO[[#This Row],[84]]</f>
        <v>4.6450720964462496E-7</v>
      </c>
      <c r="CI212" s="10">
        <f>3/24000000*OO[[#This Row],[143 (06JUL1985 18:00:00)-Water Temperature (C)]]*OO[[#This Row],[85]]</f>
        <v>4.7473956513699994E-7</v>
      </c>
      <c r="CJ212" s="10">
        <f>3/24000000*OO[[#This Row],[144 (06JUL1985 21:00:00)-Water Temperature (C)]]*OO[[#This Row],[86]]</f>
        <v>4.809704969542499E-7</v>
      </c>
      <c r="CK212" s="10">
        <f>3/24000000*OO[[#This Row],[145 (07JUL1985 00:00:00)-Water Temperature (C)]]*OO[[#This Row],[87]]</f>
        <v>4.7530321927312498E-7</v>
      </c>
      <c r="CL212" s="10">
        <f>3/24000000*OO[[#This Row],[146 (07JUL1985 03:00:00)-Water Temperature (C)]]*OO[[#This Row],[88]]</f>
        <v>4.6250696396787493E-7</v>
      </c>
      <c r="CM212" s="10">
        <f>3/24000000*OO[[#This Row],[147 (07JUL1985 06:00:00)-Water Temperature (C)]]*OO[[#This Row],[89]]</f>
        <v>4.4302222939274995E-7</v>
      </c>
      <c r="CN212" s="10">
        <f>3/24000000*OO[[#This Row],[148 (07JUL1985 09:00:00)-Water Temperature (C)]]*OO[[#This Row],[90]]</f>
        <v>4.2414464706949996E-7</v>
      </c>
      <c r="CO212" s="10">
        <f>3/24000000*OO[[#This Row],[149 (07JUL1985 12:00:00)-Water Temperature (C)]]*OO[[#This Row],[91]]</f>
        <v>4.0871678760412498E-7</v>
      </c>
      <c r="CP212" s="10">
        <f>3/24000000*OO[[#This Row],[150 (07JUL1985 15:00:00)-Water Temperature (C)]]*OO[[#This Row],[92]]</f>
        <v>4.0871678760412498E-7</v>
      </c>
      <c r="CQ212" s="10">
        <f>3/24000000*OO[[#This Row],[151 (07JUL1985 18:00:00)-Water Temperature (C)]]*OO[[#This Row],[93]]</f>
        <v>4.0871678760412498E-7</v>
      </c>
      <c r="CR212" s="10">
        <f>3/24000000*OO[[#This Row],[152 (07JUL1985 21:00:00)-Water Temperature (C)]]*OO[[#This Row],[94]]</f>
        <v>4.0871678760412498E-7</v>
      </c>
      <c r="CS212" s="10">
        <f>3/24000000*OO[[#This Row],[153 (08JUL1985 00:00:00)-Water Temperature (C)]]*OO[[#This Row],[95]]</f>
        <v>4.0871678760412498E-7</v>
      </c>
      <c r="CT212" s="10">
        <f>3/24000000*OO[[#This Row],[154 (08JUL1985 03:00:00)-Water Temperature (C)]]*OO[[#This Row],[96]]</f>
        <v>4.0871678760412498E-7</v>
      </c>
      <c r="CU212" s="10">
        <f>3/24000000*OO[[#This Row],[155 (08JUL1985 06:00:00)-Water Temperature (C)]]*OO[[#This Row],[97]]</f>
        <v>4.0871678760412498E-7</v>
      </c>
      <c r="CV212" s="10">
        <f>3/24000000*OO[[#This Row],[156 (08JUL1985 09:00:00)-Water Temperature (C)]]*OO[[#This Row],[98]]</f>
        <v>4.0871678760412498E-7</v>
      </c>
      <c r="CW212" s="10">
        <f>3/24000000*OO[[#This Row],[157 (08JUL1985 12:00:00)-Water Temperature (C)]]*OO[[#This Row],[99]]</f>
        <v>4.0871678760412498E-7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6.6723348263263731E-33</v>
      </c>
      <c r="L213" s="10">
        <f>3/24*OO[[#This Row],[68 (27JUN1985 09:00:00)-Water Temperature (C)]]*OO[[#This Row],[10]]/SUM(OO[10])</f>
        <v>2.6020435052873365E-21</v>
      </c>
      <c r="M213" s="10">
        <f>3/24*OO[[#This Row],[69 (27JUN1985 12:00:00)-Water Temperature (C)]]*OO[[#This Row],[11]]/SUM(OO[11])</f>
        <v>8.4349590332821242E-12</v>
      </c>
      <c r="N213" s="10">
        <f>3/24*OO[[#This Row],[70 (27JUN1985 15:00:00)-Water Temperature (C)]]*OO[[#This Row],[12]]/SUM(OO[12])</f>
        <v>1.0441783657918178E-7</v>
      </c>
      <c r="O213" s="10">
        <f>3/24*OO[[#This Row],[71 (27JUN1985 18:00:00)-Water Temperature (C)]]*OO[[#This Row],[13]]/SUM(OO[13])</f>
        <v>3.0892733163193664E-5</v>
      </c>
      <c r="P213" s="10">
        <f>3/24*OO[[#This Row],[72 (27JUN1985 21:00:00)-Water Temperature (C)]]*OO[[#This Row],[14]]/SUM(OO[14])</f>
        <v>1.2810594060700846E-3</v>
      </c>
      <c r="Q213" s="10">
        <f>3/24*OO[[#This Row],[73 (28JUN1985 00:00:00)-Water Temperature (C)]]*OO[[#This Row],[15]]/SUM(OO[15])</f>
        <v>1.3159357320368974E-2</v>
      </c>
      <c r="R213" s="10">
        <f>3/24*OO[[#This Row],[74 (28JUN1985 03:00:00)-Water Temperature (C)]]*OO[[#This Row],[16]]/SUM(OO[16])</f>
        <v>4.6324253978217954E-2</v>
      </c>
      <c r="S213" s="10">
        <f>3/24*OO[[#This Row],[75 (28JUN1985 06:00:00)-Water Temperature (C)]]*OO[[#This Row],[17]]/SUM(OO[17])</f>
        <v>6.980459594051884E-2</v>
      </c>
      <c r="T213" s="10">
        <f>3/24*OO[[#This Row],[76 (28JUN1985 09:00:00)-Water Temperature (C)]]*OO[[#This Row],[18]]/SUM(OO[18])</f>
        <v>5.2773624793356413E-2</v>
      </c>
      <c r="U213" s="10">
        <f>3/24*OO[[#This Row],[77 (28JUN1985 12:00:00)-Water Temperature (C)]]*OO[[#This Row],[19]]/SUM(OO[19])</f>
        <v>2.2682592133890341E-2</v>
      </c>
      <c r="V213" s="10">
        <f>3/24000000*OO[[#This Row],[78 (28JUN1985 15:00:00)-Water Temperature (C)]]*OO[[#This Row],[20]]</f>
        <v>5.9948736303274998E-3</v>
      </c>
      <c r="W213" s="10">
        <f>3/24000000*OO[[#This Row],[79 (28JUN1985 18:00:00)-Water Temperature (C)]]*OO[[#This Row],[21]]</f>
        <v>1.0961584191005E-3</v>
      </c>
      <c r="X213" s="10">
        <f>3/24000000*OO[[#This Row],[80 (28JUN1985 21:00:00)-Water Temperature (C)]]*OO[[#This Row],[22]]</f>
        <v>1.8218925073379999E-4</v>
      </c>
      <c r="Y213" s="10">
        <f>3/24000000*OO[[#This Row],[81 (29JUN1985 00:00:00)-Water Temperature (C)]]*OO[[#This Row],[23]]</f>
        <v>5.7879523146812504E-5</v>
      </c>
      <c r="Z213" s="10">
        <f>3/24000000*OO[[#This Row],[82 (29JUN1985 03:00:00)-Water Temperature (C)]]*OO[[#This Row],[24]]</f>
        <v>4.1149427400149996E-5</v>
      </c>
      <c r="AA213" s="10">
        <f>3/24000000*OO[[#This Row],[83 (29JUN1985 06:00:00)-Water Temperature (C)]]*OO[[#This Row],[25]]</f>
        <v>3.7006725143149999E-5</v>
      </c>
      <c r="AB213" s="10">
        <f>3/24000000*OO[[#This Row],[84 (29JUN1985 09:00:00)-Water Temperature (C)]]*OO[[#This Row],[26]]</f>
        <v>3.6260188649775002E-5</v>
      </c>
      <c r="AC213" s="10">
        <f>3/24000000*OO[[#This Row],[85 (29JUN1985 12:00:00)-Water Temperature (C)]]*OO[[#This Row],[27]]</f>
        <v>3.7011012617512492E-5</v>
      </c>
      <c r="AD213" s="10">
        <f>3/24000000*OO[[#This Row],[86 (29JUN1985 15:00:00)-Water Temperature (C)]]*OO[[#This Row],[28]]</f>
        <v>3.6984258405750001E-5</v>
      </c>
      <c r="AE213" s="10">
        <f>3/24000000*OO[[#This Row],[88 (29JUN1985 21:00:00)-Water Temperature (C)]]*OO[[#This Row],[30]]</f>
        <v>3.2062125765149995E-5</v>
      </c>
      <c r="AF213" s="10">
        <f>3/24000000*OO[[#This Row],[88 (29JUN1985 21:00:00)-Water Temperature (C)]]*OO[[#This Row],[30]]</f>
        <v>3.2062125765149995E-5</v>
      </c>
      <c r="AG213" s="10">
        <f>3/24000000*OO[[#This Row],[89 (30JUN1985 00:00:00)-Water Temperature (C)]]*OO[[#This Row],[31]]</f>
        <v>2.8256894297375003E-5</v>
      </c>
      <c r="AH213" s="10">
        <f>3/24000000*OO[[#This Row],[90 (30JUN1985 03:00:00)-Water Temperature (C)]]*OO[[#This Row],[32]]</f>
        <v>2.4679586943E-5</v>
      </c>
      <c r="AI213" s="10">
        <f>3/24000000*OO[[#This Row],[91 (30JUN1985 06:00:00)-Water Temperature (C)]]*OO[[#This Row],[33]]</f>
        <v>2.1563404272000001E-5</v>
      </c>
      <c r="AJ213" s="10">
        <f>3/24000000*OO[[#This Row],[92 (30JUN1985 09:00:00)-Water Temperature (C)]]*OO[[#This Row],[34]]</f>
        <v>1.9513855884488751E-5</v>
      </c>
      <c r="AK213" s="10">
        <f>3/24000000*OO[[#This Row],[93 (30JUN1985 12:00:00)-Water Temperature (C)]]*OO[[#This Row],[35]]</f>
        <v>1.7917841461834996E-5</v>
      </c>
      <c r="AL213" s="10">
        <f>3/24000000*OO[[#This Row],[94 (30JUN1985 15:00:00)-Water Temperature (C)]]*OO[[#This Row],[36]]</f>
        <v>1.6488204185273749E-5</v>
      </c>
      <c r="AM213" s="10">
        <f>3/24000000*OO[[#This Row],[95 (30JUN1985 18:00:00)-Water Temperature (C)]]*OO[[#This Row],[37]]</f>
        <v>1.5335602122704999E-5</v>
      </c>
      <c r="AN213" s="10">
        <f>3/24000000*OO[[#This Row],[96 (30JUN1985 21:00:00)-Water Temperature (C)]]*OO[[#This Row],[38]]</f>
        <v>1.4011413488413749E-5</v>
      </c>
      <c r="AO213" s="10">
        <f>3/24000000*OO[[#This Row],[97 (01JUL1985 00:00:00)-Water Temperature (C)]]*OO[[#This Row],[39]]</f>
        <v>1.239718735561875E-5</v>
      </c>
      <c r="AP213" s="10">
        <f>3/24000000*OO[[#This Row],[98 (01JUL1985 03:00:00)-Water Temperature (C)]]*OO[[#This Row],[40]]</f>
        <v>1.084851351329625E-5</v>
      </c>
      <c r="AQ213" s="10">
        <f>3/24000000*OO[[#This Row],[99 (01JUL1985 06:00:00)-Water Temperature (C)]]*OO[[#This Row],[41]]</f>
        <v>9.5343963114975001E-6</v>
      </c>
      <c r="AR213" s="10">
        <f>3/24000000*OO[[#This Row],[100 (01JUL1985 09:00:00)-Water Temperature (C)]]*OO[[#This Row],[42]]</f>
        <v>8.7027346421750002E-6</v>
      </c>
      <c r="AS213" s="10">
        <f>3/24000000*OO[[#This Row],[101 (01JUL1985 12:00:00)-Water Temperature (C)]]*OO[[#This Row],[43]]</f>
        <v>8.1354191296000003E-6</v>
      </c>
      <c r="AT213" s="10">
        <f>3/24000000*OO[[#This Row],[102 (01JUL1985 15:00:00)-Water Temperature (C)]]*OO[[#This Row],[44]]</f>
        <v>7.6815045532475013E-6</v>
      </c>
      <c r="AU213" s="10">
        <f>3/24000000*OO[[#This Row],[103 (01JUL1985 18:00:00)-Water Temperature (C)]]*OO[[#This Row],[45]]</f>
        <v>7.2806448258499998E-6</v>
      </c>
      <c r="AV213" s="10">
        <f>3/24000000*OO[[#This Row],[104 (01JUL1985 21:00:00)-Water Temperature (C)]]*OO[[#This Row],[46]]</f>
        <v>6.7324822763799993E-6</v>
      </c>
      <c r="AW213" s="10">
        <f>3/24000000*OO[[#This Row],[105 (02JUL1985 00:00:00)-Water Temperature (C)]]*OO[[#This Row],[47]]</f>
        <v>6.0473462404049992E-6</v>
      </c>
      <c r="AX213" s="10">
        <f>3/24000000*OO[[#This Row],[106 (02JUL1985 03:00:00)-Water Temperature (C)]]*OO[[#This Row],[48]]</f>
        <v>5.3617129819837494E-6</v>
      </c>
      <c r="AY213" s="10">
        <f>3/24000000*OO[[#This Row],[107 (02JUL1985 06:00:00)-Water Temperature (C)]]*OO[[#This Row],[49]]</f>
        <v>4.7402731937574997E-6</v>
      </c>
      <c r="AZ213" s="10">
        <f>3/24000000*OO[[#This Row],[108 (02JUL1985 09:00:00)-Water Temperature (C)]]*OO[[#This Row],[50]]</f>
        <v>4.3083680168374997E-6</v>
      </c>
      <c r="BA213" s="10">
        <f>3/24000000*OO[[#This Row],[109 (02JUL1985 12:00:00)-Water Temperature (C)]]*OO[[#This Row],[51]]</f>
        <v>3.9732317460374999E-6</v>
      </c>
      <c r="BB213" s="10">
        <f>3/24000000*OO[[#This Row],[110 (02JUL1985 15:00:00)-Water Temperature (C)]]*OO[[#This Row],[52]]</f>
        <v>3.69746527725E-6</v>
      </c>
      <c r="BC213" s="10">
        <f>3/24000000*OO[[#This Row],[111 (02JUL1985 18:00:00)-Water Temperature (C)]]*OO[[#This Row],[53]]</f>
        <v>3.4299389901750001E-6</v>
      </c>
      <c r="BD213" s="10">
        <f>3/24000000*OO[[#This Row],[112 (02JUL1985 21:00:00)-Water Temperature (C)]]*OO[[#This Row],[54]]</f>
        <v>3.0856942000374999E-6</v>
      </c>
      <c r="BE213" s="10">
        <f>3/24000000*OO[[#This Row],[113 (03JUL1985 00:00:00)-Water Temperature (C)]]*OO[[#This Row],[55]]</f>
        <v>2.67432322035725E-6</v>
      </c>
      <c r="BF213" s="10">
        <f>3/24000000*OO[[#This Row],[114 (03JUL1985 03:00:00)-Water Temperature (C)]]*OO[[#This Row],[56]]</f>
        <v>2.26373495847825E-6</v>
      </c>
      <c r="BG213" s="10">
        <f>3/24000000*OO[[#This Row],[115 (03JUL1985 06:00:00)-Water Temperature (C)]]*OO[[#This Row],[57]]</f>
        <v>1.8993259660466249E-6</v>
      </c>
      <c r="BH213" s="10">
        <f>3/24000000*OO[[#This Row],[116 (03JUL1985 09:00:00)-Water Temperature (C)]]*OO[[#This Row],[58]]</f>
        <v>1.6318815189916249E-6</v>
      </c>
      <c r="BI213" s="10">
        <f>3/24000000*OO[[#This Row],[117 (03JUL1985 12:00:00)-Water Temperature (C)]]*OO[[#This Row],[59]]</f>
        <v>1.4047281075358748E-6</v>
      </c>
      <c r="BJ213" s="10">
        <f>3/24000000*OO[[#This Row],[118 (03JUL1985 15:00:00)-Water Temperature (C)]]*OO[[#This Row],[60]]</f>
        <v>1.2580528834242499E-6</v>
      </c>
      <c r="BK213" s="10">
        <f>3/24000000*OO[[#This Row],[119 (03JUL1985 18:00:00)-Water Temperature (C)]]*OO[[#This Row],[61]]</f>
        <v>1.1430307267303749E-6</v>
      </c>
      <c r="BL213" s="10">
        <f>3/24000000*OO[[#This Row],[120 (03JUL1985 21:00:00)-Water Temperature (C)]]*OO[[#This Row],[62]]</f>
        <v>1.0191043515589999E-6</v>
      </c>
      <c r="BM213" s="10">
        <f>3/24000000*OO[[#This Row],[121 (04JUL1985 00:00:00)-Water Temperature (C)]]*OO[[#This Row],[63]]</f>
        <v>8.8018196882699996E-7</v>
      </c>
      <c r="BN213" s="10">
        <f>3/24000000*OO[[#This Row],[122 (04JUL1985 03:00:00)-Water Temperature (C)]]*OO[[#This Row],[64]]</f>
        <v>7.3805765295587497E-7</v>
      </c>
      <c r="BO213" s="10">
        <f>3/24000000*OO[[#This Row],[123 (04JUL1985 06:00:00)-Water Temperature (C)]]*OO[[#This Row],[65]]</f>
        <v>6.1632176596874999E-7</v>
      </c>
      <c r="BP213" s="10">
        <f>3/24000000*OO[[#This Row],[124 (04JUL1985 09:00:00)-Water Temperature (C)]]*OO[[#This Row],[66]]</f>
        <v>5.3574115205099996E-7</v>
      </c>
      <c r="BQ213" s="10">
        <f>3/24000000*OO[[#This Row],[125 (04JUL1985 12:00:00)-Water Temperature (C)]]*OO[[#This Row],[67]]</f>
        <v>4.8244316835824997E-7</v>
      </c>
      <c r="BR213" s="10">
        <f>3/24000000*OO[[#This Row],[126 (04JUL1985 15:00:00)-Water Temperature (C)]]*OO[[#This Row],[68]]</f>
        <v>4.4928812555300001E-7</v>
      </c>
      <c r="BS213" s="10">
        <f>3/24000000*OO[[#This Row],[127 (04JUL1985 18:00:00)-Water Temperature (C)]]*OO[[#This Row],[69]]</f>
        <v>4.2864306879124997E-7</v>
      </c>
      <c r="BT213" s="10">
        <f>3/24000000*OO[[#This Row],[128 (04JUL1985 21:00:00)-Water Temperature (C)]]*OO[[#This Row],[70]]</f>
        <v>4.0609754928249996E-7</v>
      </c>
      <c r="BU213" s="10">
        <f>3/24000000*OO[[#This Row],[129 (05JUL1985 00:00:00)-Water Temperature (C)]]*OO[[#This Row],[71]]</f>
        <v>3.7691147380212496E-7</v>
      </c>
      <c r="BV213" s="10">
        <f>3/24000000*OO[[#This Row],[130 (05JUL1985 03:00:00)-Water Temperature (C)]]*OO[[#This Row],[72]]</f>
        <v>3.4548391316350002E-7</v>
      </c>
      <c r="BW213" s="10">
        <f>3/24000000*OO[[#This Row],[131 (05JUL1985 06:00:00)-Water Temperature (C)]]*OO[[#This Row],[73]]</f>
        <v>3.1363343734737505E-7</v>
      </c>
      <c r="BX213" s="10">
        <f>3/24000000*OO[[#This Row],[132 (05JUL1985 09:00:00)-Water Temperature (C)]]*OO[[#This Row],[74]]</f>
        <v>2.8831613347812498E-7</v>
      </c>
      <c r="BY213" s="10">
        <f>3/24000000*OO[[#This Row],[133 (05JUL1985 12:00:00)-Water Temperature (C)]]*OO[[#This Row],[75]]</f>
        <v>2.6690855914563743E-7</v>
      </c>
      <c r="BZ213" s="10">
        <f>3/24000000*OO[[#This Row],[134 (05JUL1985 15:00:00)-Water Temperature (C)]]*OO[[#This Row],[76]]</f>
        <v>2.4939846345990001E-7</v>
      </c>
      <c r="CA213" s="10">
        <f>3/24000000*OO[[#This Row],[135 (05JUL1985 18:00:00)-Water Temperature (C)]]*OO[[#This Row],[77]]</f>
        <v>2.3674534266239998E-7</v>
      </c>
      <c r="CB213" s="10">
        <f>3/24000000*OO[[#This Row],[136 (05JUL1985 21:00:00)-Water Temperature (C)]]*OO[[#This Row],[78]]</f>
        <v>2.2592988008837497E-7</v>
      </c>
      <c r="CC213" s="10">
        <f>3/24000000*OO[[#This Row],[137 (06JUL1985 00:00:00)-Water Temperature (C)]]*OO[[#This Row],[79]]</f>
        <v>2.1462709768281249E-7</v>
      </c>
      <c r="CD213" s="10">
        <f>3/24000000*OO[[#This Row],[138 (06JUL1985 03:00:00)-Water Temperature (C)]]*OO[[#This Row],[80]]</f>
        <v>2.0164970595363749E-7</v>
      </c>
      <c r="CE213" s="10">
        <f>3/24000000*OO[[#This Row],[139 (06JUL1985 06:00:00)-Water Temperature (C)]]*OO[[#This Row],[81]]</f>
        <v>1.8926763507101249E-7</v>
      </c>
      <c r="CF213" s="10">
        <f>3/24000000*OO[[#This Row],[140 (06JUL1985 09:00:00)-Water Temperature (C)]]*OO[[#This Row],[82]]</f>
        <v>1.8306525743659999E-7</v>
      </c>
      <c r="CG213" s="10">
        <f>3/24000000*OO[[#This Row],[141 (06JUL1985 12:00:00)-Water Temperature (C)]]*OO[[#This Row],[83]]</f>
        <v>1.8125123723009999E-7</v>
      </c>
      <c r="CH213" s="10">
        <f>3/24000000*OO[[#This Row],[142 (06JUL1985 15:00:00)-Water Temperature (C)]]*OO[[#This Row],[84]]</f>
        <v>1.8335965320981248E-7</v>
      </c>
      <c r="CI213" s="10">
        <f>3/24000000*OO[[#This Row],[143 (06JUL1985 18:00:00)-Water Temperature (C)]]*OO[[#This Row],[85]]</f>
        <v>1.8695580240119995E-7</v>
      </c>
      <c r="CJ213" s="10">
        <f>3/24000000*OO[[#This Row],[144 (06JUL1985 21:00:00)-Water Temperature (C)]]*OO[[#This Row],[86]]</f>
        <v>1.890587124050625E-7</v>
      </c>
      <c r="CK213" s="10">
        <f>3/24000000*OO[[#This Row],[145 (07JUL1985 00:00:00)-Water Temperature (C)]]*OO[[#This Row],[87]]</f>
        <v>1.8702262531623751E-7</v>
      </c>
      <c r="CL213" s="10">
        <f>3/24000000*OO[[#This Row],[146 (07JUL1985 03:00:00)-Water Temperature (C)]]*OO[[#This Row],[88]]</f>
        <v>1.8245010017150002E-7</v>
      </c>
      <c r="CM213" s="10">
        <f>3/24000000*OO[[#This Row],[147 (07JUL1985 06:00:00)-Water Temperature (C)]]*OO[[#This Row],[89]]</f>
        <v>1.753934441188125E-7</v>
      </c>
      <c r="CN213" s="10">
        <f>3/24000000*OO[[#This Row],[148 (07JUL1985 09:00:00)-Water Temperature (C)]]*OO[[#This Row],[90]]</f>
        <v>1.6839849462502499E-7</v>
      </c>
      <c r="CO213" s="10">
        <f>3/24000000*OO[[#This Row],[149 (07JUL1985 12:00:00)-Water Temperature (C)]]*OO[[#This Row],[91]]</f>
        <v>1.6241952319919998E-7</v>
      </c>
      <c r="CP213" s="10">
        <f>3/24000000*OO[[#This Row],[150 (07JUL1985 15:00:00)-Water Temperature (C)]]*OO[[#This Row],[92]]</f>
        <v>1.6241952319919998E-7</v>
      </c>
      <c r="CQ213" s="10">
        <f>3/24000000*OO[[#This Row],[151 (07JUL1985 18:00:00)-Water Temperature (C)]]*OO[[#This Row],[93]]</f>
        <v>1.6241952319919998E-7</v>
      </c>
      <c r="CR213" s="10">
        <f>3/24000000*OO[[#This Row],[152 (07JUL1985 21:00:00)-Water Temperature (C)]]*OO[[#This Row],[94]]</f>
        <v>1.6241952319919998E-7</v>
      </c>
      <c r="CS213" s="10">
        <f>3/24000000*OO[[#This Row],[153 (08JUL1985 00:00:00)-Water Temperature (C)]]*OO[[#This Row],[95]]</f>
        <v>1.6241952319919998E-7</v>
      </c>
      <c r="CT213" s="10">
        <f>3/24000000*OO[[#This Row],[154 (08JUL1985 03:00:00)-Water Temperature (C)]]*OO[[#This Row],[96]]</f>
        <v>1.6241952319919998E-7</v>
      </c>
      <c r="CU213" s="10">
        <f>3/24000000*OO[[#This Row],[155 (08JUL1985 06:00:00)-Water Temperature (C)]]*OO[[#This Row],[97]]</f>
        <v>1.6241952319919998E-7</v>
      </c>
      <c r="CV213" s="10">
        <f>3/24000000*OO[[#This Row],[156 (08JUL1985 09:00:00)-Water Temperature (C)]]*OO[[#This Row],[98]]</f>
        <v>1.6241952319919998E-7</v>
      </c>
      <c r="CW213" s="10">
        <f>3/24000000*OO[[#This Row],[157 (08JUL1985 12:00:00)-Water Temperature (C)]]*OO[[#This Row],[99]]</f>
        <v>1.6241952319919998E-7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1.0337642340409877E-33</v>
      </c>
      <c r="L214" s="10">
        <f>3/24*OO[[#This Row],[68 (27JUN1985 09:00:00)-Water Temperature (C)]]*OO[[#This Row],[10]]/SUM(OO[10])</f>
        <v>4.0891816886575515E-22</v>
      </c>
      <c r="M214" s="10">
        <f>3/24*OO[[#This Row],[69 (27JUN1985 12:00:00)-Water Temperature (C)]]*OO[[#This Row],[11]]/SUM(OO[11])</f>
        <v>2.2708808887565486E-12</v>
      </c>
      <c r="N214" s="10">
        <f>3/24*OO[[#This Row],[70 (27JUN1985 15:00:00)-Water Temperature (C)]]*OO[[#This Row],[12]]/SUM(OO[12])</f>
        <v>6.5506901099267673E-8</v>
      </c>
      <c r="O214" s="10">
        <f>3/24*OO[[#This Row],[71 (27JUN1985 18:00:00)-Water Temperature (C)]]*OO[[#This Row],[13]]/SUM(OO[13])</f>
        <v>2.3575363829259045E-5</v>
      </c>
      <c r="P214" s="10">
        <f>3/24*OO[[#This Row],[72 (27JUN1985 21:00:00)-Water Temperature (C)]]*OO[[#This Row],[14]]/SUM(OO[14])</f>
        <v>1.119826455815146E-3</v>
      </c>
      <c r="Q214" s="10">
        <f>3/24*OO[[#This Row],[73 (28JUN1985 00:00:00)-Water Temperature (C)]]*OO[[#This Row],[15]]/SUM(OO[15])</f>
        <v>1.2827530058347128E-2</v>
      </c>
      <c r="R214" s="10">
        <f>3/24*OO[[#This Row],[74 (28JUN1985 03:00:00)-Water Temperature (C)]]*OO[[#This Row],[16]]/SUM(OO[16])</f>
        <v>4.9548038370417297E-2</v>
      </c>
      <c r="S214" s="10">
        <f>3/24*OO[[#This Row],[75 (28JUN1985 06:00:00)-Water Temperature (C)]]*OO[[#This Row],[17]]/SUM(OO[17])</f>
        <v>8.0937279393447928E-2</v>
      </c>
      <c r="T214" s="10">
        <f>3/24*OO[[#This Row],[76 (28JUN1985 09:00:00)-Water Temperature (C)]]*OO[[#This Row],[18]]/SUM(OO[18])</f>
        <v>6.5719007253516482E-2</v>
      </c>
      <c r="U214" s="10">
        <f>3/24*OO[[#This Row],[77 (28JUN1985 12:00:00)-Water Temperature (C)]]*OO[[#This Row],[19]]/SUM(OO[19])</f>
        <v>3.0144874995832866E-2</v>
      </c>
      <c r="V214" s="10">
        <f>3/24000000*OO[[#This Row],[78 (28JUN1985 15:00:00)-Water Temperature (C)]]*OO[[#This Row],[20]]</f>
        <v>8.4323029218999982E-3</v>
      </c>
      <c r="W214" s="10">
        <f>3/24000000*OO[[#This Row],[79 (28JUN1985 18:00:00)-Water Temperature (C)]]*OO[[#This Row],[21]]</f>
        <v>1.6113529835706248E-3</v>
      </c>
      <c r="X214" s="10">
        <f>3/24000000*OO[[#This Row],[80 (28JUN1985 21:00:00)-Water Temperature (C)]]*OO[[#This Row],[22]]</f>
        <v>2.6558325813599994E-4</v>
      </c>
      <c r="Y214" s="10">
        <f>3/24000000*OO[[#This Row],[81 (29JUN1985 00:00:00)-Water Temperature (C)]]*OO[[#This Row],[23]]</f>
        <v>7.5698875727362499E-5</v>
      </c>
      <c r="Z214" s="10">
        <f>3/24000000*OO[[#This Row],[82 (29JUN1985 03:00:00)-Water Temperature (C)]]*OO[[#This Row],[24]]</f>
        <v>5.0876239427524999E-5</v>
      </c>
      <c r="AA214" s="10">
        <f>3/24000000*OO[[#This Row],[83 (29JUN1985 06:00:00)-Water Temperature (C)]]*OO[[#This Row],[25]]</f>
        <v>4.5423292758075E-5</v>
      </c>
      <c r="AB214" s="10">
        <f>3/24000000*OO[[#This Row],[84 (29JUN1985 09:00:00)-Water Temperature (C)]]*OO[[#This Row],[26]]</f>
        <v>4.4509386755900008E-5</v>
      </c>
      <c r="AC214" s="10">
        <f>3/24000000*OO[[#This Row],[85 (29JUN1985 12:00:00)-Water Temperature (C)]]*OO[[#This Row],[27]]</f>
        <v>4.5734080205774998E-5</v>
      </c>
      <c r="AD214" s="10">
        <f>3/24000000*OO[[#This Row],[86 (29JUN1985 15:00:00)-Water Temperature (C)]]*OO[[#This Row],[28]]</f>
        <v>4.6207085832300008E-5</v>
      </c>
      <c r="AE214" s="10">
        <f>3/24000000*OO[[#This Row],[88 (29JUN1985 21:00:00)-Water Temperature (C)]]*OO[[#This Row],[30]]</f>
        <v>4.1033600199999996E-5</v>
      </c>
      <c r="AF214" s="10">
        <f>3/24000000*OO[[#This Row],[88 (29JUN1985 21:00:00)-Water Temperature (C)]]*OO[[#This Row],[30]]</f>
        <v>4.1033600199999996E-5</v>
      </c>
      <c r="AG214" s="10">
        <f>3/24000000*OO[[#This Row],[89 (30JUN1985 00:00:00)-Water Temperature (C)]]*OO[[#This Row],[31]]</f>
        <v>3.6502618216500003E-5</v>
      </c>
      <c r="AH214" s="10">
        <f>3/24000000*OO[[#This Row],[90 (30JUN1985 03:00:00)-Water Temperature (C)]]*OO[[#This Row],[32]]</f>
        <v>3.2152745705599998E-5</v>
      </c>
      <c r="AI214" s="10">
        <f>3/24000000*OO[[#This Row],[91 (30JUN1985 06:00:00)-Water Temperature (C)]]*OO[[#This Row],[33]]</f>
        <v>2.82407283673E-5</v>
      </c>
      <c r="AJ214" s="10">
        <f>3/24000000*OO[[#This Row],[92 (30JUN1985 09:00:00)-Water Temperature (C)]]*OO[[#This Row],[34]]</f>
        <v>2.5669520622199998E-5</v>
      </c>
      <c r="AK214" s="10">
        <f>3/24000000*OO[[#This Row],[93 (30JUN1985 12:00:00)-Water Temperature (C)]]*OO[[#This Row],[35]]</f>
        <v>2.3686042293562502E-5</v>
      </c>
      <c r="AL214" s="10">
        <f>3/24000000*OO[[#This Row],[94 (30JUN1985 15:00:00)-Water Temperature (C)]]*OO[[#This Row],[36]]</f>
        <v>2.1925717625599997E-5</v>
      </c>
      <c r="AM214" s="10">
        <f>3/24000000*OO[[#This Row],[95 (30JUN1985 18:00:00)-Water Temperature (C)]]*OO[[#This Row],[37]]</f>
        <v>2.0530775727704997E-5</v>
      </c>
      <c r="AN214" s="10">
        <f>3/24000000*OO[[#This Row],[96 (30JUN1985 21:00:00)-Water Temperature (C)]]*OO[[#This Row],[38]]</f>
        <v>1.8920583140959997E-5</v>
      </c>
      <c r="AO214" s="10">
        <f>3/24000000*OO[[#This Row],[97 (01JUL1985 00:00:00)-Water Temperature (C)]]*OO[[#This Row],[39]]</f>
        <v>1.6896984077265001E-5</v>
      </c>
      <c r="AP214" s="10">
        <f>3/24000000*OO[[#This Row],[98 (01JUL1985 03:00:00)-Water Temperature (C)]]*OO[[#This Row],[40]]</f>
        <v>1.4893748434589999E-5</v>
      </c>
      <c r="AQ214" s="10">
        <f>3/24000000*OO[[#This Row],[99 (01JUL1985 06:00:00)-Water Temperature (C)]]*OO[[#This Row],[41]]</f>
        <v>1.315568899176375E-5</v>
      </c>
      <c r="AR214" s="10">
        <f>3/24000000*OO[[#This Row],[100 (01JUL1985 09:00:00)-Water Temperature (C)]]*OO[[#This Row],[42]]</f>
        <v>1.2047872967343749E-5</v>
      </c>
      <c r="AS214" s="10">
        <f>3/24000000*OO[[#This Row],[101 (01JUL1985 12:00:00)-Water Temperature (C)]]*OO[[#This Row],[43]]</f>
        <v>1.1298440723683748E-5</v>
      </c>
      <c r="AT214" s="10">
        <f>3/24000000*OO[[#This Row],[102 (01JUL1985 15:00:00)-Water Temperature (C)]]*OO[[#This Row],[44]]</f>
        <v>1.070755959917625E-5</v>
      </c>
      <c r="AU214" s="10">
        <f>3/24000000*OO[[#This Row],[103 (01JUL1985 18:00:00)-Water Temperature (C)]]*OO[[#This Row],[45]]</f>
        <v>1.01858772204675E-5</v>
      </c>
      <c r="AV214" s="10">
        <f>3/24000000*OO[[#This Row],[104 (01JUL1985 21:00:00)-Water Temperature (C)]]*OO[[#This Row],[46]]</f>
        <v>9.4732466515687497E-6</v>
      </c>
      <c r="AW214" s="10">
        <f>3/24000000*OO[[#This Row],[105 (02JUL1985 00:00:00)-Water Temperature (C)]]*OO[[#This Row],[47]]</f>
        <v>8.5699466863675005E-6</v>
      </c>
      <c r="AX214" s="10">
        <f>3/24000000*OO[[#This Row],[106 (02JUL1985 03:00:00)-Water Temperature (C)]]*OO[[#This Row],[48]]</f>
        <v>7.6413508478999999E-6</v>
      </c>
      <c r="AY214" s="10">
        <f>3/24000000*OO[[#This Row],[107 (02JUL1985 06:00:00)-Water Temperature (C)]]*OO[[#This Row],[49]]</f>
        <v>6.7894418386375E-6</v>
      </c>
      <c r="AZ214" s="10">
        <f>3/24000000*OO[[#This Row],[108 (02JUL1985 09:00:00)-Water Temperature (C)]]*OO[[#This Row],[50]]</f>
        <v>6.1942078391324998E-6</v>
      </c>
      <c r="BA214" s="10">
        <f>3/24000000*OO[[#This Row],[109 (02JUL1985 12:00:00)-Water Temperature (C)]]*OO[[#This Row],[51]]</f>
        <v>5.7286133175749994E-6</v>
      </c>
      <c r="BB214" s="10">
        <f>3/24000000*OO[[#This Row],[110 (02JUL1985 15:00:00)-Water Temperature (C)]]*OO[[#This Row],[52]]</f>
        <v>5.3441752650937504E-6</v>
      </c>
      <c r="BC214" s="10">
        <f>3/24000000*OO[[#This Row],[111 (02JUL1985 18:00:00)-Water Temperature (C)]]*OO[[#This Row],[53]]</f>
        <v>4.974760832895E-6</v>
      </c>
      <c r="BD214" s="10">
        <f>3/24000000*OO[[#This Row],[112 (02JUL1985 21:00:00)-Water Temperature (C)]]*OO[[#This Row],[54]]</f>
        <v>4.4991275130999999E-6</v>
      </c>
      <c r="BE214" s="10">
        <f>3/24000000*OO[[#This Row],[113 (03JUL1985 00:00:00)-Water Temperature (C)]]*OO[[#This Row],[55]]</f>
        <v>3.9246702369200005E-6</v>
      </c>
      <c r="BF214" s="10">
        <f>3/24000000*OO[[#This Row],[114 (03JUL1985 03:00:00)-Water Temperature (C)]]*OO[[#This Row],[56]]</f>
        <v>3.3414158262037499E-6</v>
      </c>
      <c r="BG214" s="10">
        <f>3/24000000*OO[[#This Row],[115 (03JUL1985 06:00:00)-Water Temperature (C)]]*OO[[#This Row],[57]]</f>
        <v>2.81441969036125E-6</v>
      </c>
      <c r="BH214" s="10">
        <f>3/24000000*OO[[#This Row],[116 (03JUL1985 09:00:00)-Water Temperature (C)]]*OO[[#This Row],[58]]</f>
        <v>2.4220590031439995E-6</v>
      </c>
      <c r="BI214" s="10">
        <f>3/24000000*OO[[#This Row],[117 (03JUL1985 12:00:00)-Water Temperature (C)]]*OO[[#This Row],[59]]</f>
        <v>2.0831871288602502E-6</v>
      </c>
      <c r="BJ214" s="10">
        <f>3/24000000*OO[[#This Row],[118 (03JUL1985 15:00:00)-Water Temperature (C)]]*OO[[#This Row],[60]]</f>
        <v>1.8619920316529998E-6</v>
      </c>
      <c r="BK214" s="10">
        <f>3/24000000*OO[[#This Row],[119 (03JUL1985 18:00:00)-Water Temperature (C)]]*OO[[#This Row],[61]]</f>
        <v>1.6904908211355001E-6</v>
      </c>
      <c r="BL214" s="10">
        <f>3/24000000*OO[[#This Row],[120 (03JUL1985 21:00:00)-Water Temperature (C)]]*OO[[#This Row],[62]]</f>
        <v>1.5108235004519998E-6</v>
      </c>
      <c r="BM214" s="10">
        <f>3/24000000*OO[[#This Row],[121 (04JUL1985 00:00:00)-Water Temperature (C)]]*OO[[#This Row],[63]]</f>
        <v>1.31072098674825E-6</v>
      </c>
      <c r="BN214" s="10">
        <f>3/24000000*OO[[#This Row],[122 (04JUL1985 03:00:00)-Water Temperature (C)]]*OO[[#This Row],[64]]</f>
        <v>1.1038306416159998E-6</v>
      </c>
      <c r="BO214" s="10">
        <f>3/24000000*OO[[#This Row],[123 (04JUL1985 06:00:00)-Water Temperature (C)]]*OO[[#This Row],[65]]</f>
        <v>9.2299726058037502E-7</v>
      </c>
      <c r="BP214" s="10">
        <f>3/24000000*OO[[#This Row],[124 (04JUL1985 09:00:00)-Water Temperature (C)]]*OO[[#This Row],[66]]</f>
        <v>8.0082091401899998E-7</v>
      </c>
      <c r="BQ214" s="10">
        <f>3/24000000*OO[[#This Row],[125 (04JUL1985 12:00:00)-Water Temperature (C)]]*OO[[#This Row],[67]]</f>
        <v>7.1814309132524984E-7</v>
      </c>
      <c r="BR214" s="10">
        <f>3/24000000*OO[[#This Row],[126 (04JUL1985 15:00:00)-Water Temperature (C)]]*OO[[#This Row],[68]]</f>
        <v>6.6553010953087502E-7</v>
      </c>
      <c r="BS214" s="10">
        <f>3/24000000*OO[[#This Row],[127 (04JUL1985 18:00:00)-Water Temperature (C)]]*OO[[#This Row],[69]]</f>
        <v>6.3242818083449985E-7</v>
      </c>
      <c r="BT214" s="10">
        <f>3/24000000*OO[[#This Row],[128 (04JUL1985 21:00:00)-Water Temperature (C)]]*OO[[#This Row],[70]]</f>
        <v>5.9818774999499994E-7</v>
      </c>
      <c r="BU214" s="10">
        <f>3/24000000*OO[[#This Row],[129 (05JUL1985 00:00:00)-Water Temperature (C)]]*OO[[#This Row],[71]]</f>
        <v>5.55596019160125E-7</v>
      </c>
      <c r="BV214" s="10">
        <f>3/24000000*OO[[#This Row],[130 (05JUL1985 03:00:00)-Water Temperature (C)]]*OO[[#This Row],[72]]</f>
        <v>5.1013917230925004E-7</v>
      </c>
      <c r="BW214" s="10">
        <f>3/24000000*OO[[#This Row],[131 (05JUL1985 06:00:00)-Water Temperature (C)]]*OO[[#This Row],[73]]</f>
        <v>4.6379903996249986E-7</v>
      </c>
      <c r="BX214" s="10">
        <f>3/24000000*OO[[#This Row],[132 (05JUL1985 09:00:00)-Water Temperature (C)]]*OO[[#This Row],[74]]</f>
        <v>4.265132517335E-7</v>
      </c>
      <c r="BY214" s="10">
        <f>3/24000000*OO[[#This Row],[133 (05JUL1985 12:00:00)-Water Temperature (C)]]*OO[[#This Row],[75]]</f>
        <v>3.9429465786749999E-7</v>
      </c>
      <c r="BZ214" s="10">
        <f>3/24000000*OO[[#This Row],[134 (05JUL1985 15:00:00)-Water Temperature (C)]]*OO[[#This Row],[76]]</f>
        <v>3.6727240495499997E-7</v>
      </c>
      <c r="CA214" s="10">
        <f>3/24000000*OO[[#This Row],[135 (05JUL1985 18:00:00)-Water Temperature (C)]]*OO[[#This Row],[77]]</f>
        <v>3.4734249248100002E-7</v>
      </c>
      <c r="CB214" s="10">
        <f>3/24000000*OO[[#This Row],[136 (05JUL1985 21:00:00)-Water Temperature (C)]]*OO[[#This Row],[78]]</f>
        <v>3.3088749567749992E-7</v>
      </c>
      <c r="CC214" s="10">
        <f>3/24000000*OO[[#This Row],[137 (06JUL1985 00:00:00)-Water Temperature (C)]]*OO[[#This Row],[79]]</f>
        <v>3.1432818620587498E-7</v>
      </c>
      <c r="CD214" s="10">
        <f>3/24000000*OO[[#This Row],[138 (06JUL1985 03:00:00)-Water Temperature (C)]]*OO[[#This Row],[80]]</f>
        <v>2.9570410722975001E-7</v>
      </c>
      <c r="CE214" s="10">
        <f>3/24000000*OO[[#This Row],[139 (06JUL1985 06:00:00)-Water Temperature (C)]]*OO[[#This Row],[81]]</f>
        <v>2.7762667155299994E-7</v>
      </c>
      <c r="CF214" s="10">
        <f>3/24000000*OO[[#This Row],[140 (06JUL1985 09:00:00)-Water Temperature (C)]]*OO[[#This Row],[82]]</f>
        <v>2.6819311018824998E-7</v>
      </c>
      <c r="CG214" s="10">
        <f>3/24000000*OO[[#This Row],[141 (06JUL1985 12:00:00)-Water Temperature (C)]]*OO[[#This Row],[83]]</f>
        <v>2.6486944876042502E-7</v>
      </c>
      <c r="CH214" s="10">
        <f>3/24000000*OO[[#This Row],[142 (06JUL1985 15:00:00)-Water Temperature (C)]]*OO[[#This Row],[84]]</f>
        <v>2.6727473375680001E-7</v>
      </c>
      <c r="CI214" s="10">
        <f>3/24000000*OO[[#This Row],[143 (06JUL1985 18:00:00)-Water Temperature (C)]]*OO[[#This Row],[85]]</f>
        <v>2.7199005177349997E-7</v>
      </c>
      <c r="CJ214" s="10">
        <f>3/24000000*OO[[#This Row],[144 (06JUL1985 21:00:00)-Water Temperature (C)]]*OO[[#This Row],[86]]</f>
        <v>2.7480594440767496E-7</v>
      </c>
      <c r="CK214" s="10">
        <f>3/24000000*OO[[#This Row],[145 (07JUL1985 00:00:00)-Water Temperature (C)]]*OO[[#This Row],[87]]</f>
        <v>2.7203773053435001E-7</v>
      </c>
      <c r="CL214" s="10">
        <f>3/24000000*OO[[#This Row],[146 (07JUL1985 03:00:00)-Water Temperature (C)]]*OO[[#This Row],[88]]</f>
        <v>2.6596936504861251E-7</v>
      </c>
      <c r="CM214" s="10">
        <f>3/24000000*OO[[#This Row],[147 (07JUL1985 06:00:00)-Water Temperature (C)]]*OO[[#This Row],[89]]</f>
        <v>2.5642716755760001E-7</v>
      </c>
      <c r="CN214" s="10">
        <f>3/24000000*OO[[#This Row],[148 (07JUL1985 09:00:00)-Water Temperature (C)]]*OO[[#This Row],[90]]</f>
        <v>2.4675652540439996E-7</v>
      </c>
      <c r="CO214" s="10">
        <f>3/24000000*OO[[#This Row],[149 (07JUL1985 12:00:00)-Water Temperature (C)]]*OO[[#This Row],[91]]</f>
        <v>2.3820713217224999E-7</v>
      </c>
      <c r="CP214" s="10">
        <f>3/24000000*OO[[#This Row],[150 (07JUL1985 15:00:00)-Water Temperature (C)]]*OO[[#This Row],[92]]</f>
        <v>2.3820713217224999E-7</v>
      </c>
      <c r="CQ214" s="10">
        <f>3/24000000*OO[[#This Row],[151 (07JUL1985 18:00:00)-Water Temperature (C)]]*OO[[#This Row],[93]]</f>
        <v>2.3820713217224999E-7</v>
      </c>
      <c r="CR214" s="10">
        <f>3/24000000*OO[[#This Row],[152 (07JUL1985 21:00:00)-Water Temperature (C)]]*OO[[#This Row],[94]]</f>
        <v>2.3820713217224999E-7</v>
      </c>
      <c r="CS214" s="10">
        <f>3/24000000*OO[[#This Row],[153 (08JUL1985 00:00:00)-Water Temperature (C)]]*OO[[#This Row],[95]]</f>
        <v>2.3820713217224999E-7</v>
      </c>
      <c r="CT214" s="10">
        <f>3/24000000*OO[[#This Row],[154 (08JUL1985 03:00:00)-Water Temperature (C)]]*OO[[#This Row],[96]]</f>
        <v>2.3820713217224999E-7</v>
      </c>
      <c r="CU214" s="10">
        <f>3/24000000*OO[[#This Row],[155 (08JUL1985 06:00:00)-Water Temperature (C)]]*OO[[#This Row],[97]]</f>
        <v>2.3820713217224999E-7</v>
      </c>
      <c r="CV214" s="10">
        <f>3/24000000*OO[[#This Row],[156 (08JUL1985 09:00:00)-Water Temperature (C)]]*OO[[#This Row],[98]]</f>
        <v>2.3820713217224999E-7</v>
      </c>
      <c r="CW214" s="10">
        <f>3/24000000*OO[[#This Row],[157 (08JUL1985 12:00:00)-Water Temperature (C)]]*OO[[#This Row],[99]]</f>
        <v>2.3820713217224999E-7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1.9879650352876416E-34</v>
      </c>
      <c r="L215" s="10">
        <f>3/24*OO[[#This Row],[68 (27JUN1985 09:00:00)-Water Temperature (C)]]*OO[[#This Row],[10]]/SUM(OO[10])</f>
        <v>7.8821839014913528E-23</v>
      </c>
      <c r="M215" s="10">
        <f>3/24*OO[[#This Row],[69 (27JUN1985 12:00:00)-Water Temperature (C)]]*OO[[#This Row],[11]]/SUM(OO[11])</f>
        <v>5.4909782012504136E-13</v>
      </c>
      <c r="N215" s="10">
        <f>3/24*OO[[#This Row],[70 (27JUN1985 15:00:00)-Water Temperature (C)]]*OO[[#This Row],[12]]/SUM(OO[12])</f>
        <v>3.7516140308157357E-8</v>
      </c>
      <c r="O215" s="10">
        <f>3/24*OO[[#This Row],[71 (27JUN1985 18:00:00)-Water Temperature (C)]]*OO[[#This Row],[13]]/SUM(OO[13])</f>
        <v>1.6399667354969202E-5</v>
      </c>
      <c r="P215" s="10">
        <f>3/24*OO[[#This Row],[72 (27JUN1985 21:00:00)-Water Temperature (C)]]*OO[[#This Row],[14]]/SUM(OO[14])</f>
        <v>8.894463274042682E-4</v>
      </c>
      <c r="Q215" s="10">
        <f>3/24*OO[[#This Row],[73 (28JUN1985 00:00:00)-Water Temperature (C)]]*OO[[#This Row],[15]]/SUM(OO[15])</f>
        <v>1.1307883666212179E-2</v>
      </c>
      <c r="R215" s="10">
        <f>3/24*OO[[#This Row],[74 (28JUN1985 03:00:00)-Water Temperature (C)]]*OO[[#This Row],[16]]/SUM(OO[16])</f>
        <v>4.7650636235022269E-2</v>
      </c>
      <c r="S215" s="10">
        <f>3/24*OO[[#This Row],[75 (28JUN1985 06:00:00)-Water Temperature (C)]]*OO[[#This Row],[17]]/SUM(OO[17])</f>
        <v>8.3786248660213905E-2</v>
      </c>
      <c r="T215" s="10">
        <f>3/24*OO[[#This Row],[76 (28JUN1985 09:00:00)-Water Temperature (C)]]*OO[[#This Row],[18]]/SUM(OO[18])</f>
        <v>7.2551380215907429E-2</v>
      </c>
      <c r="U215" s="10">
        <f>3/24*OO[[#This Row],[77 (28JUN1985 12:00:00)-Water Temperature (C)]]*OO[[#This Row],[19]]/SUM(OO[19])</f>
        <v>3.5220398132739771E-2</v>
      </c>
      <c r="V215" s="10">
        <f>3/24000000*OO[[#This Row],[78 (28JUN1985 15:00:00)-Water Temperature (C)]]*OO[[#This Row],[20]]</f>
        <v>1.0342471343977502E-2</v>
      </c>
      <c r="W215" s="10">
        <f>3/24000000*OO[[#This Row],[79 (28JUN1985 18:00:00)-Water Temperature (C)]]*OO[[#This Row],[21]]</f>
        <v>2.0510830171719999E-3</v>
      </c>
      <c r="X215" s="10">
        <f>3/24000000*OO[[#This Row],[80 (28JUN1985 21:00:00)-Water Temperature (C)]]*OO[[#This Row],[22]]</f>
        <v>3.3653180357999995E-4</v>
      </c>
      <c r="Y215" s="10">
        <f>3/24000000*OO[[#This Row],[81 (29JUN1985 00:00:00)-Water Temperature (C)]]*OO[[#This Row],[23]]</f>
        <v>8.698603709412501E-5</v>
      </c>
      <c r="Z215" s="10">
        <f>3/24000000*OO[[#This Row],[82 (29JUN1985 03:00:00)-Water Temperature (C)]]*OO[[#This Row],[24]]</f>
        <v>5.4652778807375E-5</v>
      </c>
      <c r="AA215" s="10">
        <f>3/24000000*OO[[#This Row],[83 (29JUN1985 06:00:00)-Water Temperature (C)]]*OO[[#This Row],[25]]</f>
        <v>4.8078629773199996E-5</v>
      </c>
      <c r="AB215" s="10">
        <f>3/24000000*OO[[#This Row],[84 (29JUN1985 09:00:00)-Water Temperature (C)]]*OO[[#This Row],[26]]</f>
        <v>4.6776178841437496E-5</v>
      </c>
      <c r="AC215" s="10">
        <f>3/24000000*OO[[#This Row],[85 (29JUN1985 12:00:00)-Water Temperature (C)]]*OO[[#This Row],[27]]</f>
        <v>4.7999047760124996E-5</v>
      </c>
      <c r="AD215" s="10">
        <f>3/24000000*OO[[#This Row],[86 (29JUN1985 15:00:00)-Water Temperature (C)]]*OO[[#This Row],[28]]</f>
        <v>4.8652279755849997E-5</v>
      </c>
      <c r="AE215" s="10">
        <f>3/24000000*OO[[#This Row],[88 (29JUN1985 21:00:00)-Water Temperature (C)]]*OO[[#This Row],[30]]</f>
        <v>4.3574079615624999E-5</v>
      </c>
      <c r="AF215" s="10">
        <f>3/24000000*OO[[#This Row],[88 (29JUN1985 21:00:00)-Water Temperature (C)]]*OO[[#This Row],[30]]</f>
        <v>4.3574079615624999E-5</v>
      </c>
      <c r="AG215" s="10">
        <f>3/24000000*OO[[#This Row],[89 (30JUN1985 00:00:00)-Water Temperature (C)]]*OO[[#This Row],[31]]</f>
        <v>3.8825817900174998E-5</v>
      </c>
      <c r="AH215" s="10">
        <f>3/24000000*OO[[#This Row],[90 (30JUN1985 03:00:00)-Water Temperature (C)]]*OO[[#This Row],[32]]</f>
        <v>3.4225185695749994E-5</v>
      </c>
      <c r="AI215" s="10">
        <f>3/24000000*OO[[#This Row],[91 (30JUN1985 06:00:00)-Water Temperature (C)]]*OO[[#This Row],[33]]</f>
        <v>3.0046506486749998E-5</v>
      </c>
      <c r="AJ215" s="10">
        <f>3/24000000*OO[[#This Row],[92 (30JUN1985 09:00:00)-Water Temperature (C)]]*OO[[#This Row],[34]]</f>
        <v>2.7258901173750002E-5</v>
      </c>
      <c r="AK215" s="10">
        <f>3/24000000*OO[[#This Row],[93 (30JUN1985 12:00:00)-Water Temperature (C)]]*OO[[#This Row],[35]]</f>
        <v>2.5118219757825001E-5</v>
      </c>
      <c r="AL215" s="10">
        <f>3/24000000*OO[[#This Row],[94 (30JUN1985 15:00:00)-Water Temperature (C)]]*OO[[#This Row],[36]]</f>
        <v>2.3222867688500002E-5</v>
      </c>
      <c r="AM215" s="10">
        <f>3/24000000*OO[[#This Row],[95 (30JUN1985 18:00:00)-Water Temperature (C)]]*OO[[#This Row],[37]]</f>
        <v>2.1730957746959997E-5</v>
      </c>
      <c r="AN215" s="10">
        <f>3/24000000*OO[[#This Row],[96 (30JUN1985 21:00:00)-Water Temperature (C)]]*OO[[#This Row],[38]]</f>
        <v>2.0038900459567499E-5</v>
      </c>
      <c r="AO215" s="10">
        <f>3/24000000*OO[[#This Row],[97 (01JUL1985 00:00:00)-Water Temperature (C)]]*OO[[#This Row],[39]]</f>
        <v>1.7912978223525001E-5</v>
      </c>
      <c r="AP215" s="10">
        <f>3/24000000*OO[[#This Row],[98 (01JUL1985 03:00:00)-Water Temperature (C)]]*OO[[#This Row],[40]]</f>
        <v>1.5797096347637501E-5</v>
      </c>
      <c r="AQ215" s="10">
        <f>3/24000000*OO[[#This Row],[99 (01JUL1985 06:00:00)-Water Temperature (C)]]*OO[[#This Row],[41]]</f>
        <v>1.3951048374471249E-5</v>
      </c>
      <c r="AR215" s="10">
        <f>3/24000000*OO[[#This Row],[100 (01JUL1985 09:00:00)-Water Temperature (C)]]*OO[[#This Row],[42]]</f>
        <v>1.2755679137906249E-5</v>
      </c>
      <c r="AS215" s="10">
        <f>3/24000000*OO[[#This Row],[101 (01JUL1985 12:00:00)-Water Temperature (C)]]*OO[[#This Row],[43]]</f>
        <v>1.1937647361521252E-5</v>
      </c>
      <c r="AT215" s="10">
        <f>3/24000000*OO[[#This Row],[102 (01JUL1985 15:00:00)-Water Temperature (C)]]*OO[[#This Row],[44]]</f>
        <v>1.1295161196360001E-5</v>
      </c>
      <c r="AU215" s="10">
        <f>3/24000000*OO[[#This Row],[103 (01JUL1985 18:00:00)-Water Temperature (C)]]*OO[[#This Row],[45]]</f>
        <v>1.072516531733875E-5</v>
      </c>
      <c r="AV215" s="10">
        <f>3/24000000*OO[[#This Row],[104 (01JUL1985 21:00:00)-Water Temperature (C)]]*OO[[#This Row],[46]]</f>
        <v>9.9704231091437493E-6</v>
      </c>
      <c r="AW215" s="10">
        <f>3/24000000*OO[[#This Row],[105 (02JUL1985 00:00:00)-Water Temperature (C)]]*OO[[#This Row],[47]]</f>
        <v>9.0285305761674999E-6</v>
      </c>
      <c r="AX215" s="10">
        <f>3/24000000*OO[[#This Row],[106 (02JUL1985 03:00:00)-Water Temperature (C)]]*OO[[#This Row],[48]]</f>
        <v>8.0563937061525001E-6</v>
      </c>
      <c r="AY215" s="10">
        <f>3/24000000*OO[[#This Row],[107 (02JUL1985 06:00:00)-Water Temperature (C)]]*OO[[#This Row],[49]]</f>
        <v>7.1611474154400002E-6</v>
      </c>
      <c r="AZ215" s="10">
        <f>3/24000000*OO[[#This Row],[108 (02JUL1985 09:00:00)-Water Temperature (C)]]*OO[[#This Row],[50]]</f>
        <v>6.5304312611399993E-6</v>
      </c>
      <c r="BA215" s="10">
        <f>3/24000000*OO[[#This Row],[109 (02JUL1985 12:00:00)-Water Temperature (C)]]*OO[[#This Row],[51]]</f>
        <v>6.0301917736987497E-6</v>
      </c>
      <c r="BB215" s="10">
        <f>3/24000000*OO[[#This Row],[110 (02JUL1985 15:00:00)-Water Temperature (C)]]*OO[[#This Row],[52]]</f>
        <v>5.6167418709974995E-6</v>
      </c>
      <c r="BC215" s="10">
        <f>3/24000000*OO[[#This Row],[111 (02JUL1985 18:00:00)-Water Temperature (C)]]*OO[[#This Row],[53]]</f>
        <v>5.2210173757199997E-6</v>
      </c>
      <c r="BD215" s="10">
        <f>3/24000000*OO[[#This Row],[112 (02JUL1985 21:00:00)-Water Temperature (C)]]*OO[[#This Row],[54]]</f>
        <v>4.7254349619262506E-6</v>
      </c>
      <c r="BE215" s="10">
        <f>3/24000000*OO[[#This Row],[113 (03JUL1985 00:00:00)-Water Temperature (C)]]*OO[[#This Row],[55]]</f>
        <v>4.1343445897712491E-6</v>
      </c>
      <c r="BF215" s="10">
        <f>3/24000000*OO[[#This Row],[114 (03JUL1985 03:00:00)-Water Temperature (C)]]*OO[[#This Row],[56]]</f>
        <v>3.530730478275E-6</v>
      </c>
      <c r="BG215" s="10">
        <f>3/24000000*OO[[#This Row],[115 (03JUL1985 06:00:00)-Water Temperature (C)]]*OO[[#This Row],[57]]</f>
        <v>2.9787750821150002E-6</v>
      </c>
      <c r="BH215" s="10">
        <f>3/24000000*OO[[#This Row],[116 (03JUL1985 09:00:00)-Water Temperature (C)]]*OO[[#This Row],[58]]</f>
        <v>2.5630575568399995E-6</v>
      </c>
      <c r="BI215" s="10">
        <f>3/24000000*OO[[#This Row],[117 (03JUL1985 12:00:00)-Water Temperature (C)]]*OO[[#This Row],[59]]</f>
        <v>2.1992226221159996E-6</v>
      </c>
      <c r="BJ215" s="10">
        <f>3/24000000*OO[[#This Row],[118 (03JUL1985 15:00:00)-Water Temperature (C)]]*OO[[#This Row],[60]]</f>
        <v>1.9599868050607494E-6</v>
      </c>
      <c r="BK215" s="10">
        <f>3/24000000*OO[[#This Row],[119 (03JUL1985 18:00:00)-Water Temperature (C)]]*OO[[#This Row],[61]]</f>
        <v>1.7752321278089998E-6</v>
      </c>
      <c r="BL215" s="10">
        <f>3/24000000*OO[[#This Row],[120 (03JUL1985 21:00:00)-Water Temperature (C)]]*OO[[#This Row],[62]]</f>
        <v>1.5881093729718748E-6</v>
      </c>
      <c r="BM215" s="10">
        <f>3/24000000*OO[[#This Row],[121 (04JUL1985 00:00:00)-Water Temperature (C)]]*OO[[#This Row],[63]]</f>
        <v>1.3821126402118751E-6</v>
      </c>
      <c r="BN215" s="10">
        <f>3/24000000*OO[[#This Row],[122 (04JUL1985 03:00:00)-Water Temperature (C)]]*OO[[#This Row],[64]]</f>
        <v>1.168262111117E-6</v>
      </c>
      <c r="BO215" s="10">
        <f>3/24000000*OO[[#This Row],[123 (04JUL1985 06:00:00)-Water Temperature (C)]]*OO[[#This Row],[65]]</f>
        <v>9.7819092984712488E-7</v>
      </c>
      <c r="BP215" s="10">
        <f>3/24000000*OO[[#This Row],[124 (04JUL1985 09:00:00)-Water Temperature (C)]]*OO[[#This Row],[66]]</f>
        <v>8.4732914886000005E-7</v>
      </c>
      <c r="BQ215" s="10">
        <f>3/24000000*OO[[#This Row],[125 (04JUL1985 12:00:00)-Water Temperature (C)]]*OO[[#This Row],[67]]</f>
        <v>7.5680829451074987E-7</v>
      </c>
      <c r="BR215" s="10">
        <f>3/24000000*OO[[#This Row],[126 (04JUL1985 15:00:00)-Water Temperature (C)]]*OO[[#This Row],[68]]</f>
        <v>6.9805949693099992E-7</v>
      </c>
      <c r="BS215" s="10">
        <f>3/24000000*OO[[#This Row],[127 (04JUL1985 18:00:00)-Water Temperature (C)]]*OO[[#This Row],[69]]</f>
        <v>6.6069241916974996E-7</v>
      </c>
      <c r="BT215" s="10">
        <f>3/24000000*OO[[#This Row],[128 (04JUL1985 21:00:00)-Water Temperature (C)]]*OO[[#This Row],[70]]</f>
        <v>6.2360162676187492E-7</v>
      </c>
      <c r="BU215" s="10">
        <f>3/24000000*OO[[#This Row],[129 (05JUL1985 00:00:00)-Water Temperature (C)]]*OO[[#This Row],[71]]</f>
        <v>5.7947146313999999E-7</v>
      </c>
      <c r="BV215" s="10">
        <f>3/24000000*OO[[#This Row],[130 (05JUL1985 03:00:00)-Water Temperature (C)]]*OO[[#This Row],[72]]</f>
        <v>5.3300787529074999E-7</v>
      </c>
      <c r="BW215" s="10">
        <f>3/24000000*OO[[#This Row],[131 (05JUL1985 06:00:00)-Water Temperature (C)]]*OO[[#This Row],[73]]</f>
        <v>4.8553978619199999E-7</v>
      </c>
      <c r="BX215" s="10">
        <f>3/24000000*OO[[#This Row],[132 (05JUL1985 09:00:00)-Water Temperature (C)]]*OO[[#This Row],[74]]</f>
        <v>4.4697674065874999E-7</v>
      </c>
      <c r="BY215" s="10">
        <f>3/24000000*OO[[#This Row],[133 (05JUL1985 12:00:00)-Water Temperature (C)]]*OO[[#This Row],[75]]</f>
        <v>4.1291659939249995E-7</v>
      </c>
      <c r="BZ215" s="10">
        <f>3/24000000*OO[[#This Row],[134 (05JUL1985 15:00:00)-Water Temperature (C)]]*OO[[#This Row],[76]]</f>
        <v>3.8378592240750003E-7</v>
      </c>
      <c r="CA215" s="10">
        <f>3/24000000*OO[[#This Row],[135 (05JUL1985 18:00:00)-Water Temperature (C)]]*OO[[#This Row],[77]]</f>
        <v>3.6179891370725001E-7</v>
      </c>
      <c r="CB215" s="10">
        <f>3/24000000*OO[[#This Row],[136 (05JUL1985 21:00:00)-Water Temperature (C)]]*OO[[#This Row],[78]]</f>
        <v>3.4410310684000004E-7</v>
      </c>
      <c r="CC215" s="10">
        <f>3/24000000*OO[[#This Row],[137 (06JUL1985 00:00:00)-Water Temperature (C)]]*OO[[#This Row],[79]]</f>
        <v>3.269435301E-7</v>
      </c>
      <c r="CD215" s="10">
        <f>3/24000000*OO[[#This Row],[138 (06JUL1985 03:00:00)-Water Temperature (C)]]*OO[[#This Row],[80]]</f>
        <v>3.0802852886825E-7</v>
      </c>
      <c r="CE215" s="10">
        <f>3/24000000*OO[[#This Row],[139 (06JUL1985 06:00:00)-Water Temperature (C)]]*OO[[#This Row],[81]]</f>
        <v>2.8944723517500004E-7</v>
      </c>
      <c r="CF215" s="10">
        <f>3/24000000*OO[[#This Row],[140 (06JUL1985 09:00:00)-Water Temperature (C)]]*OO[[#This Row],[82]]</f>
        <v>2.7939958424250003E-7</v>
      </c>
      <c r="CG215" s="10">
        <f>3/24000000*OO[[#This Row],[141 (06JUL1985 12:00:00)-Water Temperature (C)]]*OO[[#This Row],[83]]</f>
        <v>2.7534867710700001E-7</v>
      </c>
      <c r="CH215" s="10">
        <f>3/24000000*OO[[#This Row],[142 (06JUL1985 15:00:00)-Water Temperature (C)]]*OO[[#This Row],[84]]</f>
        <v>2.7717776344297497E-7</v>
      </c>
      <c r="CI215" s="10">
        <f>3/24000000*OO[[#This Row],[143 (06JUL1985 18:00:00)-Water Temperature (C)]]*OO[[#This Row],[85]]</f>
        <v>2.8144913458638747E-7</v>
      </c>
      <c r="CJ215" s="10">
        <f>3/24000000*OO[[#This Row],[144 (06JUL1985 21:00:00)-Water Temperature (C)]]*OO[[#This Row],[86]]</f>
        <v>2.84044810580125E-7</v>
      </c>
      <c r="CK215" s="10">
        <f>3/24000000*OO[[#This Row],[145 (07JUL1985 00:00:00)-Water Temperature (C)]]*OO[[#This Row],[87]]</f>
        <v>2.8125169625353747E-7</v>
      </c>
      <c r="CL215" s="10">
        <f>3/24000000*OO[[#This Row],[146 (07JUL1985 03:00:00)-Water Temperature (C)]]*OO[[#This Row],[88]]</f>
        <v>2.7550631179816245E-7</v>
      </c>
      <c r="CM215" s="10">
        <f>3/24000000*OO[[#This Row],[147 (07JUL1985 06:00:00)-Water Temperature (C)]]*OO[[#This Row],[89]]</f>
        <v>2.6634573949668752E-7</v>
      </c>
      <c r="CN215" s="10">
        <f>3/24000000*OO[[#This Row],[148 (07JUL1985 09:00:00)-Water Temperature (C)]]*OO[[#This Row],[90]]</f>
        <v>2.569098255957E-7</v>
      </c>
      <c r="CO215" s="10">
        <f>3/24000000*OO[[#This Row],[149 (07JUL1985 12:00:00)-Water Temperature (C)]]*OO[[#This Row],[91]]</f>
        <v>2.4822582611919997E-7</v>
      </c>
      <c r="CP215" s="10">
        <f>3/24000000*OO[[#This Row],[150 (07JUL1985 15:00:00)-Water Temperature (C)]]*OO[[#This Row],[92]]</f>
        <v>2.4822582611919997E-7</v>
      </c>
      <c r="CQ215" s="10">
        <f>3/24000000*OO[[#This Row],[151 (07JUL1985 18:00:00)-Water Temperature (C)]]*OO[[#This Row],[93]]</f>
        <v>2.4822582611919997E-7</v>
      </c>
      <c r="CR215" s="10">
        <f>3/24000000*OO[[#This Row],[152 (07JUL1985 21:00:00)-Water Temperature (C)]]*OO[[#This Row],[94]]</f>
        <v>2.4822582611919997E-7</v>
      </c>
      <c r="CS215" s="10">
        <f>3/24000000*OO[[#This Row],[153 (08JUL1985 00:00:00)-Water Temperature (C)]]*OO[[#This Row],[95]]</f>
        <v>2.4822582611919997E-7</v>
      </c>
      <c r="CT215" s="10">
        <f>3/24000000*OO[[#This Row],[154 (08JUL1985 03:00:00)-Water Temperature (C)]]*OO[[#This Row],[96]]</f>
        <v>2.4822582611919997E-7</v>
      </c>
      <c r="CU215" s="10">
        <f>3/24000000*OO[[#This Row],[155 (08JUL1985 06:00:00)-Water Temperature (C)]]*OO[[#This Row],[97]]</f>
        <v>2.4822582611919997E-7</v>
      </c>
      <c r="CV215" s="10">
        <f>3/24000000*OO[[#This Row],[156 (08JUL1985 09:00:00)-Water Temperature (C)]]*OO[[#This Row],[98]]</f>
        <v>2.4822582611919997E-7</v>
      </c>
      <c r="CW215" s="10">
        <f>3/24000000*OO[[#This Row],[157 (08JUL1985 12:00:00)-Water Temperature (C)]]*OO[[#This Row],[99]]</f>
        <v>2.4822582611919997E-7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2.5669510103945893E-35</v>
      </c>
      <c r="L216" s="10">
        <f>3/24*OO[[#This Row],[68 (27JUN1985 09:00:00)-Water Temperature (C)]]*OO[[#This Row],[10]]/SUM(OO[10])</f>
        <v>1.0129523538624193E-23</v>
      </c>
      <c r="M216" s="10">
        <f>3/24*OO[[#This Row],[69 (27JUN1985 12:00:00)-Water Temperature (C)]]*OO[[#This Row],[11]]/SUM(OO[11])</f>
        <v>9.3261287009746762E-14</v>
      </c>
      <c r="N216" s="10">
        <f>3/24*OO[[#This Row],[70 (27JUN1985 15:00:00)-Water Temperature (C)]]*OO[[#This Row],[12]]/SUM(OO[12])</f>
        <v>1.7861548065793155E-8</v>
      </c>
      <c r="O216" s="10">
        <f>3/24*OO[[#This Row],[71 (27JUN1985 18:00:00)-Water Temperature (C)]]*OO[[#This Row],[13]]/SUM(OO[13])</f>
        <v>9.4697357958414058E-6</v>
      </c>
      <c r="P216" s="10">
        <f>3/24*OO[[#This Row],[72 (27JUN1985 21:00:00)-Water Temperature (C)]]*OO[[#This Row],[14]]/SUM(OO[14])</f>
        <v>5.8431564517561819E-4</v>
      </c>
      <c r="Q216" s="10">
        <f>3/24*OO[[#This Row],[73 (28JUN1985 00:00:00)-Water Temperature (C)]]*OO[[#This Row],[15]]/SUM(OO[15])</f>
        <v>8.2176564682177201E-3</v>
      </c>
      <c r="R216" s="10">
        <f>3/24*OO[[#This Row],[74 (28JUN1985 03:00:00)-Water Temperature (C)]]*OO[[#This Row],[16]]/SUM(OO[16])</f>
        <v>3.7659656058295979E-2</v>
      </c>
      <c r="S216" s="10">
        <f>3/24*OO[[#This Row],[75 (28JUN1985 06:00:00)-Water Temperature (C)]]*OO[[#This Row],[17]]/SUM(OO[17])</f>
        <v>7.1061386990197151E-2</v>
      </c>
      <c r="T216" s="10">
        <f>3/24*OO[[#This Row],[76 (28JUN1985 09:00:00)-Water Temperature (C)]]*OO[[#This Row],[18]]/SUM(OO[18])</f>
        <v>6.5423440948947253E-2</v>
      </c>
      <c r="U216" s="10">
        <f>3/24*OO[[#This Row],[77 (28JUN1985 12:00:00)-Water Temperature (C)]]*OO[[#This Row],[19]]/SUM(OO[19])</f>
        <v>3.3495828778261211E-2</v>
      </c>
      <c r="V216" s="10">
        <f>3/24000000*OO[[#This Row],[78 (28JUN1985 15:00:00)-Water Temperature (C)]]*OO[[#This Row],[20]]</f>
        <v>1.0293550492972498E-2</v>
      </c>
      <c r="W216" s="10">
        <f>3/24000000*OO[[#This Row],[79 (28JUN1985 18:00:00)-Water Temperature (C)]]*OO[[#This Row],[21]]</f>
        <v>2.1123268273456246E-3</v>
      </c>
      <c r="X216" s="10">
        <f>3/24000000*OO[[#This Row],[80 (28JUN1985 21:00:00)-Water Temperature (C)]]*OO[[#This Row],[22]]</f>
        <v>3.4637814251999998E-4</v>
      </c>
      <c r="Y216" s="10">
        <f>3/24000000*OO[[#This Row],[81 (29JUN1985 00:00:00)-Water Temperature (C)]]*OO[[#This Row],[23]]</f>
        <v>8.1945736634999989E-5</v>
      </c>
      <c r="Z216" s="10">
        <f>3/24000000*OO[[#This Row],[82 (29JUN1985 03:00:00)-Water Temperature (C)]]*OO[[#This Row],[24]]</f>
        <v>4.7737937460849997E-5</v>
      </c>
      <c r="AA216" s="10">
        <f>3/24000000*OO[[#This Row],[83 (29JUN1985 06:00:00)-Water Temperature (C)]]*OO[[#This Row],[25]]</f>
        <v>4.1178829776712494E-5</v>
      </c>
      <c r="AB216" s="10">
        <f>3/24000000*OO[[#This Row],[84 (29JUN1985 09:00:00)-Water Temperature (C)]]*OO[[#This Row],[26]]</f>
        <v>3.9650369470074999E-5</v>
      </c>
      <c r="AC216" s="10">
        <f>3/24000000*OO[[#This Row],[85 (29JUN1985 12:00:00)-Water Temperature (C)]]*OO[[#This Row],[27]]</f>
        <v>4.0487379128849999E-5</v>
      </c>
      <c r="AD216" s="10">
        <f>3/24000000*OO[[#This Row],[86 (29JUN1985 15:00:00)-Water Temperature (C)]]*OO[[#This Row],[28]]</f>
        <v>4.1024254301699997E-5</v>
      </c>
      <c r="AE216" s="10">
        <f>3/24000000*OO[[#This Row],[88 (29JUN1985 21:00:00)-Water Temperature (C)]]*OO[[#This Row],[30]]</f>
        <v>3.6779460206912497E-5</v>
      </c>
      <c r="AF216" s="10">
        <f>3/24000000*OO[[#This Row],[88 (29JUN1985 21:00:00)-Water Temperature (C)]]*OO[[#This Row],[30]]</f>
        <v>3.6779460206912497E-5</v>
      </c>
      <c r="AG216" s="10">
        <f>3/24000000*OO[[#This Row],[89 (30JUN1985 00:00:00)-Water Temperature (C)]]*OO[[#This Row],[31]]</f>
        <v>3.2717939990249997E-5</v>
      </c>
      <c r="AH216" s="10">
        <f>3/24000000*OO[[#This Row],[90 (30JUN1985 03:00:00)-Water Temperature (C)]]*OO[[#This Row],[32]]</f>
        <v>2.8766211010649999E-5</v>
      </c>
      <c r="AI216" s="10">
        <f>3/24000000*OO[[#This Row],[91 (30JUN1985 06:00:00)-Water Temperature (C)]]*OO[[#This Row],[33]]</f>
        <v>2.5167337450000002E-5</v>
      </c>
      <c r="AJ216" s="10">
        <f>3/24000000*OO[[#This Row],[92 (30JUN1985 09:00:00)-Water Temperature (C)]]*OO[[#This Row],[34]]</f>
        <v>2.2726265827000002E-5</v>
      </c>
      <c r="AK216" s="10">
        <f>3/24000000*OO[[#This Row],[93 (30JUN1985 12:00:00)-Water Temperature (C)]]*OO[[#This Row],[35]]</f>
        <v>2.0836085270499996E-5</v>
      </c>
      <c r="AL216" s="10">
        <f>3/24000000*OO[[#This Row],[94 (30JUN1985 15:00:00)-Water Temperature (C)]]*OO[[#This Row],[36]]</f>
        <v>1.9181220178402503E-5</v>
      </c>
      <c r="AM216" s="10">
        <f>3/24000000*OO[[#This Row],[95 (30JUN1985 18:00:00)-Water Temperature (C)]]*OO[[#This Row],[37]]</f>
        <v>1.7867856863999995E-5</v>
      </c>
      <c r="AN216" s="10">
        <f>3/24000000*OO[[#This Row],[96 (30JUN1985 21:00:00)-Water Temperature (C)]]*OO[[#This Row],[38]]</f>
        <v>1.6410795808742499E-5</v>
      </c>
      <c r="AO216" s="10">
        <f>3/24000000*OO[[#This Row],[97 (01JUL1985 00:00:00)-Water Temperature (C)]]*OO[[#This Row],[39]]</f>
        <v>1.462154696166E-5</v>
      </c>
      <c r="AP216" s="10">
        <f>3/24000000*OO[[#This Row],[98 (01JUL1985 03:00:00)-Water Temperature (C)]]*OO[[#This Row],[40]]</f>
        <v>1.2849780776794997E-5</v>
      </c>
      <c r="AQ216" s="10">
        <f>3/24000000*OO[[#This Row],[99 (01JUL1985 06:00:00)-Water Temperature (C)]]*OO[[#This Row],[41]]</f>
        <v>1.1302813160694998E-5</v>
      </c>
      <c r="AR216" s="10">
        <f>3/24000000*OO[[#This Row],[100 (01JUL1985 09:00:00)-Water Temperature (C)]]*OO[[#This Row],[42]]</f>
        <v>1.028362959765E-5</v>
      </c>
      <c r="AS216" s="10">
        <f>3/24000000*OO[[#This Row],[101 (01JUL1985 12:00:00)-Water Temperature (C)]]*OO[[#This Row],[43]]</f>
        <v>9.5656543032499989E-6</v>
      </c>
      <c r="AT216" s="10">
        <f>3/24000000*OO[[#This Row],[102 (01JUL1985 15:00:00)-Water Temperature (C)]]*OO[[#This Row],[44]]</f>
        <v>9.0025748637749987E-6</v>
      </c>
      <c r="AU216" s="10">
        <f>3/24000000*OO[[#This Row],[103 (01JUL1985 18:00:00)-Water Temperature (C)]]*OO[[#This Row],[45]]</f>
        <v>8.4977597257699992E-6</v>
      </c>
      <c r="AV216" s="10">
        <f>3/24000000*OO[[#This Row],[104 (01JUL1985 21:00:00)-Water Temperature (C)]]*OO[[#This Row],[46]]</f>
        <v>7.8557397200750006E-6</v>
      </c>
      <c r="AW216" s="10">
        <f>3/24000000*OO[[#This Row],[105 (02JUL1985 00:00:00)-Water Temperature (C)]]*OO[[#This Row],[47]]</f>
        <v>7.0884420722999995E-6</v>
      </c>
      <c r="AX216" s="10">
        <f>3/24000000*OO[[#This Row],[106 (02JUL1985 03:00:00)-Water Temperature (C)]]*OO[[#This Row],[48]]</f>
        <v>6.3018069130999994E-6</v>
      </c>
      <c r="AY216" s="10">
        <f>3/24000000*OO[[#This Row],[107 (02JUL1985 06:00:00)-Water Temperature (C)]]*OO[[#This Row],[49]]</f>
        <v>5.5821498940750008E-6</v>
      </c>
      <c r="AZ216" s="10">
        <f>3/24000000*OO[[#This Row],[108 (02JUL1985 09:00:00)-Water Temperature (C)]]*OO[[#This Row],[50]]</f>
        <v>5.0705380938799995E-6</v>
      </c>
      <c r="BA216" s="10">
        <f>3/24000000*OO[[#This Row],[109 (02JUL1985 12:00:00)-Water Temperature (C)]]*OO[[#This Row],[51]]</f>
        <v>4.6560963351500004E-6</v>
      </c>
      <c r="BB216" s="10">
        <f>3/24000000*OO[[#This Row],[110 (02JUL1985 15:00:00)-Water Temperature (C)]]*OO[[#This Row],[52]]</f>
        <v>4.3125460593849995E-6</v>
      </c>
      <c r="BC216" s="10">
        <f>3/24000000*OO[[#This Row],[111 (02JUL1985 18:00:00)-Water Temperature (C)]]*OO[[#This Row],[53]]</f>
        <v>3.9907510898125002E-6</v>
      </c>
      <c r="BD216" s="10">
        <f>3/24000000*OO[[#This Row],[112 (02JUL1985 21:00:00)-Water Temperature (C)]]*OO[[#This Row],[54]]</f>
        <v>3.5984575950199992E-6</v>
      </c>
      <c r="BE216" s="10">
        <f>3/24000000*OO[[#This Row],[113 (03JUL1985 00:00:00)-Water Temperature (C)]]*OO[[#This Row],[55]]</f>
        <v>3.14765419540375E-6</v>
      </c>
      <c r="BF216" s="10">
        <f>3/24000000*OO[[#This Row],[114 (03JUL1985 03:00:00)-Water Temperature (C)]]*OO[[#This Row],[56]]</f>
        <v>2.6892843206731245E-6</v>
      </c>
      <c r="BG216" s="10">
        <f>3/24000000*OO[[#This Row],[115 (03JUL1985 06:00:00)-Water Temperature (C)]]*OO[[#This Row],[57]]</f>
        <v>2.2697544360959995E-6</v>
      </c>
      <c r="BH216" s="10">
        <f>3/24000000*OO[[#This Row],[116 (03JUL1985 09:00:00)-Water Temperature (C)]]*OO[[#This Row],[58]]</f>
        <v>1.950187172997375E-6</v>
      </c>
      <c r="BI216" s="10">
        <f>3/24000000*OO[[#This Row],[117 (03JUL1985 12:00:00)-Water Temperature (C)]]*OO[[#This Row],[59]]</f>
        <v>1.6678256236490003E-6</v>
      </c>
      <c r="BJ216" s="10">
        <f>3/24000000*OO[[#This Row],[118 (03JUL1985 15:00:00)-Water Temperature (C)]]*OO[[#This Row],[60]]</f>
        <v>1.4823947363849999E-6</v>
      </c>
      <c r="BK216" s="10">
        <f>3/24000000*OO[[#This Row],[119 (03JUL1985 18:00:00)-Water Temperature (C)]]*OO[[#This Row],[61]]</f>
        <v>1.3381393163632499E-6</v>
      </c>
      <c r="BL216" s="10">
        <f>3/24000000*OO[[#This Row],[120 (03JUL1985 21:00:00)-Water Temperature (C)]]*OO[[#This Row],[62]]</f>
        <v>1.1954985602071249E-6</v>
      </c>
      <c r="BM216" s="10">
        <f>3/24000000*OO[[#This Row],[121 (04JUL1985 00:00:00)-Water Temperature (C)]]*OO[[#This Row],[63]]</f>
        <v>1.0419171941718749E-6</v>
      </c>
      <c r="BN216" s="10">
        <f>3/24000000*OO[[#This Row],[122 (04JUL1985 03:00:00)-Water Temperature (C)]]*OO[[#This Row],[64]]</f>
        <v>8.8288476685000006E-7</v>
      </c>
      <c r="BO216" s="10">
        <f>3/24000000*OO[[#This Row],[123 (04JUL1985 06:00:00)-Water Temperature (C)]]*OO[[#This Row],[65]]</f>
        <v>7.4049873968399988E-7</v>
      </c>
      <c r="BP216" s="10">
        <f>3/24000000*OO[[#This Row],[124 (04JUL1985 09:00:00)-Water Temperature (C)]]*OO[[#This Row],[66]]</f>
        <v>6.4104664114999998E-7</v>
      </c>
      <c r="BQ216" s="10">
        <f>3/24000000*OO[[#This Row],[125 (04JUL1985 12:00:00)-Water Temperature (C)]]*OO[[#This Row],[67]]</f>
        <v>5.7078921587612498E-7</v>
      </c>
      <c r="BR216" s="10">
        <f>3/24000000*OO[[#This Row],[126 (04JUL1985 15:00:00)-Water Temperature (C)]]*OO[[#This Row],[68]]</f>
        <v>5.2442018828549995E-7</v>
      </c>
      <c r="BS216" s="10">
        <f>3/24000000*OO[[#This Row],[127 (04JUL1985 18:00:00)-Water Temperature (C)]]*OO[[#This Row],[69]]</f>
        <v>4.9429060667999994E-7</v>
      </c>
      <c r="BT216" s="10">
        <f>3/24000000*OO[[#This Row],[128 (04JUL1985 21:00:00)-Water Temperature (C)]]*OO[[#This Row],[70]]</f>
        <v>4.6531116813387496E-7</v>
      </c>
      <c r="BU216" s="10">
        <f>3/24000000*OO[[#This Row],[129 (05JUL1985 00:00:00)-Water Temperature (C)]]*OO[[#This Row],[71]]</f>
        <v>4.3237046849850002E-7</v>
      </c>
      <c r="BV216" s="10">
        <f>3/24000000*OO[[#This Row],[130 (05JUL1985 03:00:00)-Water Temperature (C)]]*OO[[#This Row],[72]]</f>
        <v>3.9837055438125004E-7</v>
      </c>
      <c r="BW216" s="10">
        <f>3/24000000*OO[[#This Row],[131 (05JUL1985 06:00:00)-Water Temperature (C)]]*OO[[#This Row],[73]]</f>
        <v>3.6361797835049995E-7</v>
      </c>
      <c r="BX216" s="10">
        <f>3/24000000*OO[[#This Row],[132 (05JUL1985 09:00:00)-Water Temperature (C)]]*OO[[#This Row],[74]]</f>
        <v>3.3540373436562499E-7</v>
      </c>
      <c r="BY216" s="10">
        <f>3/24000000*OO[[#This Row],[133 (05JUL1985 12:00:00)-Water Temperature (C)]]*OO[[#This Row],[75]]</f>
        <v>3.0971389359375E-7</v>
      </c>
      <c r="BZ216" s="10">
        <f>3/24000000*OO[[#This Row],[134 (05JUL1985 15:00:00)-Water Temperature (C)]]*OO[[#This Row],[76]]</f>
        <v>2.8768892418499995E-7</v>
      </c>
      <c r="CA216" s="10">
        <f>3/24000000*OO[[#This Row],[135 (05JUL1985 18:00:00)-Water Temperature (C)]]*OO[[#This Row],[77]]</f>
        <v>2.7045854742787501E-7</v>
      </c>
      <c r="CB216" s="10">
        <f>3/24000000*OO[[#This Row],[136 (05JUL1985 21:00:00)-Water Temperature (C)]]*OO[[#This Row],[78]]</f>
        <v>2.5685860978808752E-7</v>
      </c>
      <c r="CC216" s="10">
        <f>3/24000000*OO[[#This Row],[137 (06JUL1985 00:00:00)-Water Temperature (C)]]*OO[[#This Row],[79]]</f>
        <v>2.440952871356875E-7</v>
      </c>
      <c r="CD216" s="10">
        <f>3/24000000*OO[[#This Row],[138 (06JUL1985 03:00:00)-Water Temperature (C)]]*OO[[#This Row],[80]]</f>
        <v>2.3030081468625003E-7</v>
      </c>
      <c r="CE216" s="10">
        <f>3/24000000*OO[[#This Row],[139 (06JUL1985 06:00:00)-Water Temperature (C)]]*OO[[#This Row],[81]]</f>
        <v>2.1678687687631246E-7</v>
      </c>
      <c r="CF216" s="10">
        <f>3/24000000*OO[[#This Row],[140 (06JUL1985 09:00:00)-Water Temperature (C)]]*OO[[#This Row],[82]]</f>
        <v>2.0932842956024999E-7</v>
      </c>
      <c r="CG216" s="10">
        <f>3/24000000*OO[[#This Row],[141 (06JUL1985 12:00:00)-Water Temperature (C)]]*OO[[#This Row],[83]]</f>
        <v>2.06034119238675E-7</v>
      </c>
      <c r="CH216" s="10">
        <f>3/24000000*OO[[#This Row],[142 (06JUL1985 15:00:00)-Water Temperature (C)]]*OO[[#This Row],[84]]</f>
        <v>2.0696930217289998E-7</v>
      </c>
      <c r="CI216" s="10">
        <f>3/24000000*OO[[#This Row],[143 (06JUL1985 18:00:00)-Water Temperature (C)]]*OO[[#This Row],[85]]</f>
        <v>2.0973306852929998E-7</v>
      </c>
      <c r="CJ216" s="10">
        <f>3/24000000*OO[[#This Row],[144 (06JUL1985 21:00:00)-Water Temperature (C)]]*OO[[#This Row],[86]]</f>
        <v>2.1124148880627499E-7</v>
      </c>
      <c r="CK216" s="10">
        <f>3/24000000*OO[[#This Row],[145 (07JUL1985 00:00:00)-Water Temperature (C)]]*OO[[#This Row],[87]]</f>
        <v>2.0908908202541248E-7</v>
      </c>
      <c r="CL216" s="10">
        <f>3/24000000*OO[[#This Row],[146 (07JUL1985 03:00:00)-Water Temperature (C)]]*OO[[#This Row],[88]]</f>
        <v>2.05109510689125E-7</v>
      </c>
      <c r="CM216" s="10">
        <f>3/24000000*OO[[#This Row],[147 (07JUL1985 06:00:00)-Water Temperature (C)]]*OO[[#This Row],[89]]</f>
        <v>1.9874850905430002E-7</v>
      </c>
      <c r="CN216" s="10">
        <f>3/24000000*OO[[#This Row],[148 (07JUL1985 09:00:00)-Water Temperature (C)]]*OO[[#This Row],[90]]</f>
        <v>1.9221084003509999E-7</v>
      </c>
      <c r="CO216" s="10">
        <f>3/24000000*OO[[#This Row],[149 (07JUL1985 12:00:00)-Water Temperature (C)]]*OO[[#This Row],[91]]</f>
        <v>1.8589541873174998E-7</v>
      </c>
      <c r="CP216" s="10">
        <f>3/24000000*OO[[#This Row],[150 (07JUL1985 15:00:00)-Water Temperature (C)]]*OO[[#This Row],[92]]</f>
        <v>1.8589541873174998E-7</v>
      </c>
      <c r="CQ216" s="10">
        <f>3/24000000*OO[[#This Row],[151 (07JUL1985 18:00:00)-Water Temperature (C)]]*OO[[#This Row],[93]]</f>
        <v>1.8589541873174998E-7</v>
      </c>
      <c r="CR216" s="10">
        <f>3/24000000*OO[[#This Row],[152 (07JUL1985 21:00:00)-Water Temperature (C)]]*OO[[#This Row],[94]]</f>
        <v>1.8589541873174998E-7</v>
      </c>
      <c r="CS216" s="10">
        <f>3/24000000*OO[[#This Row],[153 (08JUL1985 00:00:00)-Water Temperature (C)]]*OO[[#This Row],[95]]</f>
        <v>1.8589541873174998E-7</v>
      </c>
      <c r="CT216" s="10">
        <f>3/24000000*OO[[#This Row],[154 (08JUL1985 03:00:00)-Water Temperature (C)]]*OO[[#This Row],[96]]</f>
        <v>1.8589541873174998E-7</v>
      </c>
      <c r="CU216" s="10">
        <f>3/24000000*OO[[#This Row],[155 (08JUL1985 06:00:00)-Water Temperature (C)]]*OO[[#This Row],[97]]</f>
        <v>1.8589541873174998E-7</v>
      </c>
      <c r="CV216" s="10">
        <f>3/24000000*OO[[#This Row],[156 (08JUL1985 09:00:00)-Water Temperature (C)]]*OO[[#This Row],[98]]</f>
        <v>1.8589541873174998E-7</v>
      </c>
      <c r="CW216" s="10">
        <f>3/24000000*OO[[#This Row],[157 (08JUL1985 12:00:00)-Water Temperature (C)]]*OO[[#This Row],[99]]</f>
        <v>1.8589541873174998E-7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3.9246011553924556E-36</v>
      </c>
      <c r="L217" s="10">
        <f>3/24*OO[[#This Row],[68 (27JUN1985 09:00:00)-Water Temperature (C)]]*OO[[#This Row],[10]]/SUM(OO[10])</f>
        <v>1.5306871416750682E-24</v>
      </c>
      <c r="M217" s="10">
        <f>3/24*OO[[#This Row],[69 (27JUN1985 12:00:00)-Water Temperature (C)]]*OO[[#This Row],[11]]/SUM(OO[11])</f>
        <v>1.819905189857942E-14</v>
      </c>
      <c r="N217" s="10">
        <f>3/24*OO[[#This Row],[70 (27JUN1985 15:00:00)-Water Temperature (C)]]*OO[[#This Row],[12]]/SUM(OO[12])</f>
        <v>9.2129607389671802E-9</v>
      </c>
      <c r="O217" s="10">
        <f>3/24*OO[[#This Row],[71 (27JUN1985 18:00:00)-Water Temperature (C)]]*OO[[#This Row],[13]]/SUM(OO[13])</f>
        <v>5.8409840568961636E-6</v>
      </c>
      <c r="P217" s="10">
        <f>3/24*OO[[#This Row],[72 (27JUN1985 21:00:00)-Water Temperature (C)]]*OO[[#This Row],[14]]/SUM(OO[14])</f>
        <v>4.0525186865860108E-4</v>
      </c>
      <c r="Q217" s="10">
        <f>3/24*OO[[#This Row],[73 (28JUN1985 00:00:00)-Water Temperature (C)]]*OO[[#This Row],[15]]/SUM(OO[15])</f>
        <v>6.2394720715595918E-3</v>
      </c>
      <c r="R217" s="10">
        <f>3/24*OO[[#This Row],[74 (28JUN1985 03:00:00)-Water Temperature (C)]]*OO[[#This Row],[16]]/SUM(OO[16])</f>
        <v>3.0808859480196536E-2</v>
      </c>
      <c r="S217" s="10">
        <f>3/24*OO[[#This Row],[75 (28JUN1985 06:00:00)-Water Temperature (C)]]*OO[[#This Row],[17]]/SUM(OO[17])</f>
        <v>6.1878018758474283E-2</v>
      </c>
      <c r="T217" s="10">
        <f>3/24*OO[[#This Row],[76 (28JUN1985 09:00:00)-Water Temperature (C)]]*OO[[#This Row],[18]]/SUM(OO[18])</f>
        <v>6.0113548005357835E-2</v>
      </c>
      <c r="U217" s="10">
        <f>3/24*OO[[#This Row],[77 (28JUN1985 12:00:00)-Water Temperature (C)]]*OO[[#This Row],[19]]/SUM(OO[19])</f>
        <v>3.224221877014842E-2</v>
      </c>
      <c r="V217" s="10">
        <f>3/24000000*OO[[#This Row],[78 (28JUN1985 15:00:00)-Water Temperature (C)]]*OO[[#This Row],[20]]</f>
        <v>1.03114704750225E-2</v>
      </c>
      <c r="W217" s="10">
        <f>3/24000000*OO[[#This Row],[79 (28JUN1985 18:00:00)-Water Temperature (C)]]*OO[[#This Row],[21]]</f>
        <v>2.18313824677825E-3</v>
      </c>
      <c r="X217" s="10">
        <f>3/24000000*OO[[#This Row],[80 (28JUN1985 21:00:00)-Water Temperature (C)]]*OO[[#This Row],[22]]</f>
        <v>3.6030607132074994E-4</v>
      </c>
      <c r="Y217" s="10">
        <f>3/24000000*OO[[#This Row],[81 (29JUN1985 00:00:00)-Water Temperature (C)]]*OO[[#This Row],[23]]</f>
        <v>7.9935064102575E-5</v>
      </c>
      <c r="Z217" s="10">
        <f>3/24000000*OO[[#This Row],[82 (29JUN1985 03:00:00)-Water Temperature (C)]]*OO[[#This Row],[24]]</f>
        <v>4.3617238610574996E-5</v>
      </c>
      <c r="AA217" s="10">
        <f>3/24000000*OO[[#This Row],[83 (29JUN1985 06:00:00)-Water Temperature (C)]]*OO[[#This Row],[25]]</f>
        <v>3.7078029375750001E-5</v>
      </c>
      <c r="AB217" s="10">
        <f>3/24000000*OO[[#This Row],[84 (29JUN1985 09:00:00)-Water Temperature (C)]]*OO[[#This Row],[26]]</f>
        <v>3.5516314521774995E-5</v>
      </c>
      <c r="AC217" s="10">
        <f>3/24000000*OO[[#This Row],[85 (29JUN1985 12:00:00)-Water Temperature (C)]]*OO[[#This Row],[27]]</f>
        <v>3.6238409009899999E-5</v>
      </c>
      <c r="AD217" s="10">
        <f>3/24000000*OO[[#This Row],[86 (29JUN1985 15:00:00)-Water Temperature (C)]]*OO[[#This Row],[28]]</f>
        <v>3.6835415172975001E-5</v>
      </c>
      <c r="AE217" s="10">
        <f>3/24000000*OO[[#This Row],[88 (29JUN1985 21:00:00)-Water Temperature (C)]]*OO[[#This Row],[30]]</f>
        <v>3.3309182728150003E-5</v>
      </c>
      <c r="AF217" s="10">
        <f>3/24000000*OO[[#This Row],[88 (29JUN1985 21:00:00)-Water Temperature (C)]]*OO[[#This Row],[30]]</f>
        <v>3.3309182728150003E-5</v>
      </c>
      <c r="AG217" s="10">
        <f>3/24000000*OO[[#This Row],[89 (30JUN1985 00:00:00)-Water Temperature (C)]]*OO[[#This Row],[31]]</f>
        <v>2.9702935591187502E-5</v>
      </c>
      <c r="AH217" s="10">
        <f>3/24000000*OO[[#This Row],[90 (30JUN1985 03:00:00)-Water Temperature (C)]]*OO[[#This Row],[32]]</f>
        <v>2.6159779922712501E-5</v>
      </c>
      <c r="AI217" s="10">
        <f>3/24000000*OO[[#This Row],[91 (30JUN1985 06:00:00)-Water Temperature (C)]]*OO[[#This Row],[33]]</f>
        <v>2.2913602741587502E-5</v>
      </c>
      <c r="AJ217" s="10">
        <f>3/24000000*OO[[#This Row],[92 (30JUN1985 09:00:00)-Water Temperature (C)]]*OO[[#This Row],[34]]</f>
        <v>2.0694332318989999E-5</v>
      </c>
      <c r="AK217" s="10">
        <f>3/24000000*OO[[#This Row],[93 (30JUN1985 12:00:00)-Water Temperature (C)]]*OO[[#This Row],[35]]</f>
        <v>1.8975060527084999E-5</v>
      </c>
      <c r="AL217" s="10">
        <f>3/24000000*OO[[#This Row],[94 (30JUN1985 15:00:00)-Water Temperature (C)]]*OO[[#This Row],[36]]</f>
        <v>1.7476295661896248E-5</v>
      </c>
      <c r="AM217" s="10">
        <f>3/24000000*OO[[#This Row],[95 (30JUN1985 18:00:00)-Water Temperature (C)]]*OO[[#This Row],[37]]</f>
        <v>1.6290171033615E-5</v>
      </c>
      <c r="AN217" s="10">
        <f>3/24000000*OO[[#This Row],[96 (30JUN1985 21:00:00)-Water Temperature (C)]]*OO[[#This Row],[38]]</f>
        <v>1.4978918336392498E-5</v>
      </c>
      <c r="AO217" s="10">
        <f>3/24000000*OO[[#This Row],[97 (01JUL1985 00:00:00)-Water Temperature (C)]]*OO[[#This Row],[39]]</f>
        <v>1.3370828884334998E-5</v>
      </c>
      <c r="AP217" s="10">
        <f>3/24000000*OO[[#This Row],[98 (01JUL1985 03:00:00)-Water Temperature (C)]]*OO[[#This Row],[40]]</f>
        <v>1.1776348773090001E-5</v>
      </c>
      <c r="AQ217" s="10">
        <f>3/24000000*OO[[#This Row],[99 (01JUL1985 06:00:00)-Water Temperature (C)]]*OO[[#This Row],[41]]</f>
        <v>1.0374379611700001E-5</v>
      </c>
      <c r="AR217" s="10">
        <f>3/24000000*OO[[#This Row],[100 (01JUL1985 09:00:00)-Water Temperature (C)]]*OO[[#This Row],[42]]</f>
        <v>9.4496378993099993E-6</v>
      </c>
      <c r="AS217" s="10">
        <f>3/24000000*OO[[#This Row],[101 (01JUL1985 12:00:00)-Water Temperature (C)]]*OO[[#This Row],[43]]</f>
        <v>8.7891940964149998E-6</v>
      </c>
      <c r="AT217" s="10">
        <f>3/24000000*OO[[#This Row],[102 (01JUL1985 15:00:00)-Water Temperature (C)]]*OO[[#This Row],[44]]</f>
        <v>8.275864183432501E-6</v>
      </c>
      <c r="AU217" s="10">
        <f>3/24000000*OO[[#This Row],[103 (01JUL1985 18:00:00)-Water Temperature (C)]]*OO[[#This Row],[45]]</f>
        <v>7.8122234689300002E-6</v>
      </c>
      <c r="AV217" s="10">
        <f>3/24000000*OO[[#This Row],[104 (01JUL1985 21:00:00)-Water Temperature (C)]]*OO[[#This Row],[46]]</f>
        <v>7.2240071916149994E-6</v>
      </c>
      <c r="AW217" s="10">
        <f>3/24000000*OO[[#This Row],[105 (02JUL1985 00:00:00)-Water Temperature (C)]]*OO[[#This Row],[47]]</f>
        <v>6.5309261997000002E-6</v>
      </c>
      <c r="AX217" s="10">
        <f>3/24000000*OO[[#This Row],[106 (02JUL1985 03:00:00)-Water Temperature (C)]]*OO[[#This Row],[48]]</f>
        <v>5.8204118926837501E-6</v>
      </c>
      <c r="AY217" s="10">
        <f>3/24000000*OO[[#This Row],[107 (02JUL1985 06:00:00)-Water Temperature (C)]]*OO[[#This Row],[49]]</f>
        <v>5.1681092007499994E-6</v>
      </c>
      <c r="AZ217" s="10">
        <f>3/24000000*OO[[#This Row],[108 (02JUL1985 09:00:00)-Water Temperature (C)]]*OO[[#This Row],[50]]</f>
        <v>4.7051857167187495E-6</v>
      </c>
      <c r="BA217" s="10">
        <f>3/24000000*OO[[#This Row],[109 (02JUL1985 12:00:00)-Water Temperature (C)]]*OO[[#This Row],[51]]</f>
        <v>4.3230040128337495E-6</v>
      </c>
      <c r="BB217" s="10">
        <f>3/24000000*OO[[#This Row],[110 (02JUL1985 15:00:00)-Water Temperature (C)]]*OO[[#This Row],[52]]</f>
        <v>4.0053014260375002E-6</v>
      </c>
      <c r="BC217" s="10">
        <f>3/24000000*OO[[#This Row],[111 (02JUL1985 18:00:00)-Water Temperature (C)]]*OO[[#This Row],[53]]</f>
        <v>3.7079432004687494E-6</v>
      </c>
      <c r="BD217" s="10">
        <f>3/24000000*OO[[#This Row],[112 (02JUL1985 21:00:00)-Water Temperature (C)]]*OO[[#This Row],[54]]</f>
        <v>3.3471375384149997E-6</v>
      </c>
      <c r="BE217" s="10">
        <f>3/24000000*OO[[#This Row],[113 (03JUL1985 00:00:00)-Water Temperature (C)]]*OO[[#This Row],[55]]</f>
        <v>2.9355321287100001E-6</v>
      </c>
      <c r="BF217" s="10">
        <f>3/24000000*OO[[#This Row],[114 (03JUL1985 03:00:00)-Water Temperature (C)]]*OO[[#This Row],[56]]</f>
        <v>2.5162634079559998E-6</v>
      </c>
      <c r="BG217" s="10">
        <f>3/24000000*OO[[#This Row],[115 (03JUL1985 06:00:00)-Water Temperature (C)]]*OO[[#This Row],[57]]</f>
        <v>2.1290939583585003E-6</v>
      </c>
      <c r="BH217" s="10">
        <f>3/24000000*OO[[#This Row],[116 (03JUL1985 09:00:00)-Water Temperature (C)]]*OO[[#This Row],[58]]</f>
        <v>1.8315675173244998E-6</v>
      </c>
      <c r="BI217" s="10">
        <f>3/24000000*OO[[#This Row],[117 (03JUL1985 12:00:00)-Water Temperature (C)]]*OO[[#This Row],[59]]</f>
        <v>1.5646003489126249E-6</v>
      </c>
      <c r="BJ217" s="10">
        <f>3/24000000*OO[[#This Row],[118 (03JUL1985 15:00:00)-Water Temperature (C)]]*OO[[#This Row],[60]]</f>
        <v>1.3895918549475E-6</v>
      </c>
      <c r="BK217" s="10">
        <f>3/24000000*OO[[#This Row],[119 (03JUL1985 18:00:00)-Water Temperature (C)]]*OO[[#This Row],[61]]</f>
        <v>1.2522891055027501E-6</v>
      </c>
      <c r="BL217" s="10">
        <f>3/24000000*OO[[#This Row],[120 (03JUL1985 21:00:00)-Water Temperature (C)]]*OO[[#This Row],[62]]</f>
        <v>1.118828938248E-6</v>
      </c>
      <c r="BM217" s="10">
        <f>3/24000000*OO[[#This Row],[121 (04JUL1985 00:00:00)-Water Temperature (C)]]*OO[[#This Row],[63]]</f>
        <v>9.7708729079324994E-7</v>
      </c>
      <c r="BN217" s="10">
        <f>3/24000000*OO[[#This Row],[122 (04JUL1985 03:00:00)-Water Temperature (C)]]*OO[[#This Row],[64]]</f>
        <v>8.3046327883312479E-7</v>
      </c>
      <c r="BO217" s="10">
        <f>3/24000000*OO[[#This Row],[123 (04JUL1985 06:00:00)-Water Temperature (C)]]*OO[[#This Row],[65]]</f>
        <v>6.98011176895875E-7</v>
      </c>
      <c r="BP217" s="10">
        <f>3/24000000*OO[[#This Row],[124 (04JUL1985 09:00:00)-Water Temperature (C)]]*OO[[#This Row],[66]]</f>
        <v>6.0444338644349992E-7</v>
      </c>
      <c r="BQ217" s="10">
        <f>3/24000000*OO[[#This Row],[125 (04JUL1985 12:00:00)-Water Temperature (C)]]*OO[[#This Row],[67]]</f>
        <v>5.3695720596224995E-7</v>
      </c>
      <c r="BR217" s="10">
        <f>3/24000000*OO[[#This Row],[126 (04JUL1985 15:00:00)-Water Temperature (C)]]*OO[[#This Row],[68]]</f>
        <v>4.9176749523824986E-7</v>
      </c>
      <c r="BS217" s="10">
        <f>3/24000000*OO[[#This Row],[127 (04JUL1985 18:00:00)-Water Temperature (C)]]*OO[[#This Row],[69]]</f>
        <v>4.6188777889799998E-7</v>
      </c>
      <c r="BT217" s="10">
        <f>3/24000000*OO[[#This Row],[128 (04JUL1985 21:00:00)-Water Temperature (C)]]*OO[[#This Row],[70]]</f>
        <v>4.3369352899049995E-7</v>
      </c>
      <c r="BU217" s="10">
        <f>3/24000000*OO[[#This Row],[129 (05JUL1985 00:00:00)-Water Temperature (C)]]*OO[[#This Row],[71]]</f>
        <v>4.0280960080124994E-7</v>
      </c>
      <c r="BV217" s="10">
        <f>3/24000000*OO[[#This Row],[130 (05JUL1985 03:00:00)-Water Temperature (C)]]*OO[[#This Row],[72]]</f>
        <v>3.7153399620687502E-7</v>
      </c>
      <c r="BW217" s="10">
        <f>3/24000000*OO[[#This Row],[131 (05JUL1985 06:00:00)-Water Temperature (C)]]*OO[[#This Row],[73]]</f>
        <v>3.3956578347037494E-7</v>
      </c>
      <c r="BX217" s="10">
        <f>3/24000000*OO[[#This Row],[132 (05JUL1985 09:00:00)-Water Temperature (C)]]*OO[[#This Row],[74]]</f>
        <v>3.1363951121274997E-7</v>
      </c>
      <c r="BY217" s="10">
        <f>3/24000000*OO[[#This Row],[133 (05JUL1985 12:00:00)-Water Temperature (C)]]*OO[[#This Row],[75]]</f>
        <v>2.8941602205000001E-7</v>
      </c>
      <c r="BZ217" s="10">
        <f>3/24000000*OO[[#This Row],[134 (05JUL1985 15:00:00)-Water Temperature (C)]]*OO[[#This Row],[76]]</f>
        <v>2.6847693263670002E-7</v>
      </c>
      <c r="CA217" s="10">
        <f>3/24000000*OO[[#This Row],[135 (05JUL1985 18:00:00)-Water Temperature (C)]]*OO[[#This Row],[77]]</f>
        <v>2.5171109800833749E-7</v>
      </c>
      <c r="CB217" s="10">
        <f>3/24000000*OO[[#This Row],[136 (05JUL1985 21:00:00)-Water Temperature (C)]]*OO[[#This Row],[78]]</f>
        <v>2.3855745520803751E-7</v>
      </c>
      <c r="CC217" s="10">
        <f>3/24000000*OO[[#This Row],[137 (06JUL1985 00:00:00)-Water Temperature (C)]]*OO[[#This Row],[79]]</f>
        <v>2.2658924934843745E-7</v>
      </c>
      <c r="CD217" s="10">
        <f>3/24000000*OO[[#This Row],[138 (06JUL1985 03:00:00)-Water Temperature (C)]]*OO[[#This Row],[80]]</f>
        <v>2.1393356588347498E-7</v>
      </c>
      <c r="CE217" s="10">
        <f>3/24000000*OO[[#This Row],[139 (06JUL1985 06:00:00)-Water Temperature (C)]]*OO[[#This Row],[81]]</f>
        <v>2.0161822788537501E-7</v>
      </c>
      <c r="CF217" s="10">
        <f>3/24000000*OO[[#This Row],[140 (06JUL1985 09:00:00)-Water Temperature (C)]]*OO[[#This Row],[82]]</f>
        <v>1.9473325530893751E-7</v>
      </c>
      <c r="CG217" s="10">
        <f>3/24000000*OO[[#This Row],[141 (06JUL1985 12:00:00)-Water Temperature (C)]]*OO[[#This Row],[83]]</f>
        <v>1.9143543887369997E-7</v>
      </c>
      <c r="CH217" s="10">
        <f>3/24000000*OO[[#This Row],[142 (06JUL1985 15:00:00)-Water Temperature (C)]]*OO[[#This Row],[84]]</f>
        <v>1.9197357464040001E-7</v>
      </c>
      <c r="CI217" s="10">
        <f>3/24000000*OO[[#This Row],[143 (06JUL1985 18:00:00)-Water Temperature (C)]]*OO[[#This Row],[85]]</f>
        <v>1.9419217094725E-7</v>
      </c>
      <c r="CJ217" s="10">
        <f>3/24000000*OO[[#This Row],[144 (06JUL1985 21:00:00)-Water Temperature (C)]]*OO[[#This Row],[86]]</f>
        <v>1.9526925417671248E-7</v>
      </c>
      <c r="CK217" s="10">
        <f>3/24000000*OO[[#This Row],[145 (07JUL1985 00:00:00)-Water Temperature (C)]]*OO[[#This Row],[87]]</f>
        <v>1.9319319732457501E-7</v>
      </c>
      <c r="CL217" s="10">
        <f>3/24000000*OO[[#This Row],[146 (07JUL1985 03:00:00)-Water Temperature (C)]]*OO[[#This Row],[88]]</f>
        <v>1.897592258926125E-7</v>
      </c>
      <c r="CM217" s="10">
        <f>3/24000000*OO[[#This Row],[147 (07JUL1985 06:00:00)-Water Temperature (C)]]*OO[[#This Row],[89]]</f>
        <v>1.842375734322375E-7</v>
      </c>
      <c r="CN217" s="10">
        <f>3/24000000*OO[[#This Row],[148 (07JUL1985 09:00:00)-Water Temperature (C)]]*OO[[#This Row],[90]]</f>
        <v>1.7860720270084999E-7</v>
      </c>
      <c r="CO217" s="10">
        <f>3/24000000*OO[[#This Row],[149 (07JUL1985 12:00:00)-Water Temperature (C)]]*OO[[#This Row],[91]]</f>
        <v>1.7294147271221246E-7</v>
      </c>
      <c r="CP217" s="10">
        <f>3/24000000*OO[[#This Row],[150 (07JUL1985 15:00:00)-Water Temperature (C)]]*OO[[#This Row],[92]]</f>
        <v>1.7294147271221246E-7</v>
      </c>
      <c r="CQ217" s="10">
        <f>3/24000000*OO[[#This Row],[151 (07JUL1985 18:00:00)-Water Temperature (C)]]*OO[[#This Row],[93]]</f>
        <v>1.7294147271221246E-7</v>
      </c>
      <c r="CR217" s="10">
        <f>3/24000000*OO[[#This Row],[152 (07JUL1985 21:00:00)-Water Temperature (C)]]*OO[[#This Row],[94]]</f>
        <v>1.7294147271221246E-7</v>
      </c>
      <c r="CS217" s="10">
        <f>3/24000000*OO[[#This Row],[153 (08JUL1985 00:00:00)-Water Temperature (C)]]*OO[[#This Row],[95]]</f>
        <v>1.7294147271221246E-7</v>
      </c>
      <c r="CT217" s="10">
        <f>3/24000000*OO[[#This Row],[154 (08JUL1985 03:00:00)-Water Temperature (C)]]*OO[[#This Row],[96]]</f>
        <v>1.7294147271221246E-7</v>
      </c>
      <c r="CU217" s="10">
        <f>3/24000000*OO[[#This Row],[155 (08JUL1985 06:00:00)-Water Temperature (C)]]*OO[[#This Row],[97]]</f>
        <v>1.7294147271221246E-7</v>
      </c>
      <c r="CV217" s="10">
        <f>3/24000000*OO[[#This Row],[156 (08JUL1985 09:00:00)-Water Temperature (C)]]*OO[[#This Row],[98]]</f>
        <v>1.7294147271221246E-7</v>
      </c>
      <c r="CW217" s="10">
        <f>3/24000000*OO[[#This Row],[157 (08JUL1985 12:00:00)-Water Temperature (C)]]*OO[[#This Row],[99]]</f>
        <v>1.7294147271221246E-7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6.1068505833162682E-37</v>
      </c>
      <c r="L218" s="10">
        <f>3/24*OO[[#This Row],[68 (27JUN1985 09:00:00)-Water Temperature (C)]]*OO[[#This Row],[10]]/SUM(OO[10])</f>
        <v>2.3424519886760743E-25</v>
      </c>
      <c r="M218" s="10">
        <f>3/24*OO[[#This Row],[69 (27JUN1985 12:00:00)-Water Temperature (C)]]*OO[[#This Row],[11]]/SUM(OO[11])</f>
        <v>3.8744592092999487E-15</v>
      </c>
      <c r="N218" s="10">
        <f>3/24*OO[[#This Row],[70 (27JUN1985 15:00:00)-Water Temperature (C)]]*OO[[#This Row],[12]]/SUM(OO[12])</f>
        <v>4.9096391577586454E-9</v>
      </c>
      <c r="O218" s="10">
        <f>3/24*OO[[#This Row],[71 (27JUN1985 18:00:00)-Water Temperature (C)]]*OO[[#This Row],[13]]/SUM(OO[13])</f>
        <v>3.6942842805574981E-6</v>
      </c>
      <c r="P218" s="10">
        <f>3/24*OO[[#This Row],[72 (27JUN1985 21:00:00)-Water Temperature (C)]]*OO[[#This Row],[14]]/SUM(OO[14])</f>
        <v>2.865308988596298E-4</v>
      </c>
      <c r="Q218" s="10">
        <f>3/24*OO[[#This Row],[73 (28JUN1985 00:00:00)-Water Temperature (C)]]*OO[[#This Row],[15]]/SUM(OO[15])</f>
        <v>4.8054583872952352E-3</v>
      </c>
      <c r="R218" s="10">
        <f>3/24*OO[[#This Row],[74 (28JUN1985 03:00:00)-Water Temperature (C)]]*OO[[#This Row],[16]]/SUM(OO[16])</f>
        <v>2.5458436154533019E-2</v>
      </c>
      <c r="S218" s="10">
        <f>3/24*OO[[#This Row],[75 (28JUN1985 06:00:00)-Water Temperature (C)]]*OO[[#This Row],[17]]/SUM(OO[17])</f>
        <v>5.4238228793196057E-2</v>
      </c>
      <c r="T218" s="10">
        <f>3/24*OO[[#This Row],[76 (28JUN1985 09:00:00)-Water Temperature (C)]]*OO[[#This Row],[18]]/SUM(OO[18])</f>
        <v>5.5434203119636774E-2</v>
      </c>
      <c r="U218" s="10">
        <f>3/24*OO[[#This Row],[77 (28JUN1985 12:00:00)-Water Temperature (C)]]*OO[[#This Row],[19]]/SUM(OO[19])</f>
        <v>3.1078850137497484E-2</v>
      </c>
      <c r="V218" s="10">
        <f>3/24000000*OO[[#This Row],[78 (28JUN1985 15:00:00)-Water Temperature (C)]]*OO[[#This Row],[20]]</f>
        <v>1.032662265954E-2</v>
      </c>
      <c r="W218" s="10">
        <f>3/24000000*OO[[#This Row],[79 (28JUN1985 18:00:00)-Water Temperature (C)]]*OO[[#This Row],[21]]</f>
        <v>2.2545721589832496E-3</v>
      </c>
      <c r="X218" s="10">
        <f>3/24000000*OO[[#This Row],[80 (28JUN1985 21:00:00)-Water Temperature (C)]]*OO[[#This Row],[22]]</f>
        <v>3.7586463133699994E-4</v>
      </c>
      <c r="Y218" s="10">
        <f>3/24000000*OO[[#This Row],[81 (29JUN1985 00:00:00)-Water Temperature (C)]]*OO[[#This Row],[23]]</f>
        <v>7.9027895644125001E-5</v>
      </c>
      <c r="Z218" s="10">
        <f>3/24000000*OO[[#This Row],[82 (29JUN1985 03:00:00)-Water Temperature (C)]]*OO[[#This Row],[24]]</f>
        <v>4.0367094456149996E-5</v>
      </c>
      <c r="AA218" s="10">
        <f>3/24000000*OO[[#This Row],[83 (29JUN1985 06:00:00)-Water Temperature (C)]]*OO[[#This Row],[25]]</f>
        <v>3.3788903755400001E-5</v>
      </c>
      <c r="AB218" s="10">
        <f>3/24000000*OO[[#This Row],[84 (29JUN1985 09:00:00)-Water Temperature (C)]]*OO[[#This Row],[26]]</f>
        <v>3.2210167946899997E-5</v>
      </c>
      <c r="AC218" s="10">
        <f>3/24000000*OO[[#This Row],[85 (29JUN1985 12:00:00)-Water Temperature (C)]]*OO[[#This Row],[27]]</f>
        <v>3.2834491693549995E-5</v>
      </c>
      <c r="AD218" s="10">
        <f>3/24000000*OO[[#This Row],[86 (29JUN1985 15:00:00)-Water Temperature (C)]]*OO[[#This Row],[28]]</f>
        <v>3.3463943264025002E-5</v>
      </c>
      <c r="AE218" s="10">
        <f>3/24000000*OO[[#This Row],[88 (29JUN1985 21:00:00)-Water Temperature (C)]]*OO[[#This Row],[30]]</f>
        <v>3.0505308051624997E-5</v>
      </c>
      <c r="AF218" s="10">
        <f>3/24000000*OO[[#This Row],[88 (29JUN1985 21:00:00)-Water Temperature (C)]]*OO[[#This Row],[30]]</f>
        <v>3.0505308051624997E-5</v>
      </c>
      <c r="AG218" s="10">
        <f>3/24000000*OO[[#This Row],[89 (30JUN1985 00:00:00)-Water Temperature (C)]]*OO[[#This Row],[31]]</f>
        <v>2.7270072165600001E-5</v>
      </c>
      <c r="AH218" s="10">
        <f>3/24000000*OO[[#This Row],[90 (30JUN1985 03:00:00)-Water Temperature (C)]]*OO[[#This Row],[32]]</f>
        <v>2.40599167338125E-5</v>
      </c>
      <c r="AI218" s="10">
        <f>3/24000000*OO[[#This Row],[91 (30JUN1985 06:00:00)-Water Temperature (C)]]*OO[[#This Row],[33]]</f>
        <v>2.1100294162637501E-5</v>
      </c>
      <c r="AJ218" s="10">
        <f>3/24000000*OO[[#This Row],[92 (30JUN1985 09:00:00)-Water Temperature (C)]]*OO[[#This Row],[34]]</f>
        <v>1.90596683582375E-5</v>
      </c>
      <c r="AK218" s="10">
        <f>3/24000000*OO[[#This Row],[93 (30JUN1985 12:00:00)-Water Temperature (C)]]*OO[[#This Row],[35]]</f>
        <v>1.7477681430734999E-5</v>
      </c>
      <c r="AL218" s="10">
        <f>3/24000000*OO[[#This Row],[94 (30JUN1985 15:00:00)-Water Temperature (C)]]*OO[[#This Row],[36]]</f>
        <v>1.610198331600375E-5</v>
      </c>
      <c r="AM218" s="10">
        <f>3/24000000*OO[[#This Row],[95 (30JUN1985 18:00:00)-Water Temperature (C)]]*OO[[#This Row],[37]]</f>
        <v>1.5016210124291249E-5</v>
      </c>
      <c r="AN218" s="10">
        <f>3/24000000*OO[[#This Row],[96 (30JUN1985 21:00:00)-Water Temperature (C)]]*OO[[#This Row],[38]]</f>
        <v>1.3820630230852499E-5</v>
      </c>
      <c r="AO218" s="10">
        <f>3/24000000*OO[[#This Row],[97 (01JUL1985 00:00:00)-Water Temperature (C)]]*OO[[#This Row],[39]]</f>
        <v>1.2357466438758752E-5</v>
      </c>
      <c r="AP218" s="10">
        <f>3/24000000*OO[[#This Row],[98 (01JUL1985 03:00:00)-Water Temperature (C)]]*OO[[#This Row],[40]]</f>
        <v>1.0906601263739999E-5</v>
      </c>
      <c r="AQ218" s="10">
        <f>3/24000000*OO[[#This Row],[99 (01JUL1985 06:00:00)-Water Temperature (C)]]*OO[[#This Row],[41]]</f>
        <v>9.6198004764599993E-6</v>
      </c>
      <c r="AR218" s="10">
        <f>3/24000000*OO[[#This Row],[100 (01JUL1985 09:00:00)-Water Temperature (C)]]*OO[[#This Row],[42]]</f>
        <v>8.7706547805824991E-6</v>
      </c>
      <c r="AS218" s="10">
        <f>3/24000000*OO[[#This Row],[101 (01JUL1985 12:00:00)-Water Temperature (C)]]*OO[[#This Row],[43]]</f>
        <v>8.1548480519974992E-6</v>
      </c>
      <c r="AT218" s="10">
        <f>3/24000000*OO[[#This Row],[102 (01JUL1985 15:00:00)-Water Temperature (C)]]*OO[[#This Row],[44]]</f>
        <v>7.6784819114749995E-6</v>
      </c>
      <c r="AU218" s="10">
        <f>3/24000000*OO[[#This Row],[103 (01JUL1985 18:00:00)-Water Temperature (C)]]*OO[[#This Row],[45]]</f>
        <v>7.2459651752774992E-6</v>
      </c>
      <c r="AV218" s="10">
        <f>3/24000000*OO[[#This Row],[104 (01JUL1985 21:00:00)-Water Temperature (C)]]*OO[[#This Row],[46]]</f>
        <v>6.6999325014737507E-6</v>
      </c>
      <c r="AW218" s="10">
        <f>3/24000000*OO[[#This Row],[105 (02JUL1985 00:00:00)-Water Temperature (C)]]*OO[[#This Row],[47]]</f>
        <v>6.06465867168E-6</v>
      </c>
      <c r="AX218" s="10">
        <f>3/24000000*OO[[#This Row],[106 (02JUL1985 03:00:00)-Water Temperature (C)]]*OO[[#This Row],[48]]</f>
        <v>5.4156894022162492E-6</v>
      </c>
      <c r="AY218" s="10">
        <f>3/24000000*OO[[#This Row],[107 (02JUL1985 06:00:00)-Water Temperature (C)]]*OO[[#This Row],[49]]</f>
        <v>4.8168014556799998E-6</v>
      </c>
      <c r="AZ218" s="10">
        <f>3/24000000*OO[[#This Row],[108 (02JUL1985 09:00:00)-Water Temperature (C)]]*OO[[#This Row],[50]]</f>
        <v>4.3933770708487501E-6</v>
      </c>
      <c r="BA218" s="10">
        <f>3/24000000*OO[[#This Row],[109 (02JUL1985 12:00:00)-Water Temperature (C)]]*OO[[#This Row],[51]]</f>
        <v>4.0374403741949995E-6</v>
      </c>
      <c r="BB218" s="10">
        <f>3/24000000*OO[[#This Row],[110 (02JUL1985 15:00:00)-Water Temperature (C)]]*OO[[#This Row],[52]]</f>
        <v>3.7386695549249996E-6</v>
      </c>
      <c r="BC218" s="10">
        <f>3/24000000*OO[[#This Row],[111 (02JUL1985 18:00:00)-Water Temperature (C)]]*OO[[#This Row],[53]]</f>
        <v>3.4580030270400001E-6</v>
      </c>
      <c r="BD218" s="10">
        <f>3/24000000*OO[[#This Row],[112 (02JUL1985 21:00:00)-Water Temperature (C)]]*OO[[#This Row],[54]]</f>
        <v>3.1216079359799997E-6</v>
      </c>
      <c r="BE218" s="10">
        <f>3/24000000*OO[[#This Row],[113 (03JUL1985 00:00:00)-Water Temperature (C)]]*OO[[#This Row],[55]]</f>
        <v>2.7410589866336251E-6</v>
      </c>
      <c r="BF218" s="10">
        <f>3/24000000*OO[[#This Row],[114 (03JUL1985 03:00:00)-Water Temperature (C)]]*OO[[#This Row],[56]]</f>
        <v>2.3552010655479997E-6</v>
      </c>
      <c r="BG218" s="10">
        <f>3/24000000*OO[[#This Row],[115 (03JUL1985 06:00:00)-Water Temperature (C)]]*OO[[#This Row],[57]]</f>
        <v>1.99618910169E-6</v>
      </c>
      <c r="BH218" s="10">
        <f>3/24000000*OO[[#This Row],[116 (03JUL1985 09:00:00)-Water Temperature (C)]]*OO[[#This Row],[58]]</f>
        <v>1.7187840751874995E-6</v>
      </c>
      <c r="BI218" s="10">
        <f>3/24000000*OO[[#This Row],[117 (03JUL1985 12:00:00)-Water Temperature (C)]]*OO[[#This Row],[59]]</f>
        <v>1.4660160371088749E-6</v>
      </c>
      <c r="BJ218" s="10">
        <f>3/24000000*OO[[#This Row],[118 (03JUL1985 15:00:00)-Water Temperature (C)]]*OO[[#This Row],[60]]</f>
        <v>1.3004863532692498E-6</v>
      </c>
      <c r="BK218" s="10">
        <f>3/24000000*OO[[#This Row],[119 (03JUL1985 18:00:00)-Water Temperature (C)]]*OO[[#This Row],[61]]</f>
        <v>1.1695961457919998E-6</v>
      </c>
      <c r="BL218" s="10">
        <f>3/24000000*OO[[#This Row],[120 (03JUL1985 21:00:00)-Water Temperature (C)]]*OO[[#This Row],[62]]</f>
        <v>1.0444693587564999E-6</v>
      </c>
      <c r="BM218" s="10">
        <f>3/24000000*OO[[#This Row],[121 (04JUL1985 00:00:00)-Water Temperature (C)]]*OO[[#This Row],[63]]</f>
        <v>9.1340229325674995E-7</v>
      </c>
      <c r="BN218" s="10">
        <f>3/24000000*OO[[#This Row],[122 (04JUL1985 03:00:00)-Water Temperature (C)]]*OO[[#This Row],[64]]</f>
        <v>7.7838065062450007E-7</v>
      </c>
      <c r="BO218" s="10">
        <f>3/24000000*OO[[#This Row],[123 (04JUL1985 06:00:00)-Water Temperature (C)]]*OO[[#This Row],[65]]</f>
        <v>6.5545312383625002E-7</v>
      </c>
      <c r="BP218" s="10">
        <f>3/24000000*OO[[#This Row],[124 (04JUL1985 09:00:00)-Water Temperature (C)]]*OO[[#This Row],[66]]</f>
        <v>5.6780819876300005E-7</v>
      </c>
      <c r="BQ218" s="10">
        <f>3/24000000*OO[[#This Row],[125 (04JUL1985 12:00:00)-Water Temperature (C)]]*OO[[#This Row],[67]]</f>
        <v>5.03317670076375E-7</v>
      </c>
      <c r="BR218" s="10">
        <f>3/24000000*OO[[#This Row],[126 (04JUL1985 15:00:00)-Water Temperature (C)]]*OO[[#This Row],[68]]</f>
        <v>4.5957376131100002E-7</v>
      </c>
      <c r="BS218" s="10">
        <f>3/24000000*OO[[#This Row],[127 (04JUL1985 18:00:00)-Water Temperature (C)]]*OO[[#This Row],[69]]</f>
        <v>4.30219096865625E-7</v>
      </c>
      <c r="BT218" s="10">
        <f>3/24000000*OO[[#This Row],[128 (04JUL1985 21:00:00)-Water Temperature (C)]]*OO[[#This Row],[70]]</f>
        <v>4.0291773775137498E-7</v>
      </c>
      <c r="BU218" s="10">
        <f>3/24000000*OO[[#This Row],[129 (05JUL1985 00:00:00)-Water Temperature (C)]]*OO[[#This Row],[71]]</f>
        <v>3.7398319388362494E-7</v>
      </c>
      <c r="BV218" s="10">
        <f>3/24000000*OO[[#This Row],[130 (05JUL1985 03:00:00)-Water Temperature (C)]]*OO[[#This Row],[72]]</f>
        <v>3.45293132899375E-7</v>
      </c>
      <c r="BW218" s="10">
        <f>3/24000000*OO[[#This Row],[131 (05JUL1985 06:00:00)-Water Temperature (C)]]*OO[[#This Row],[73]]</f>
        <v>3.1599268565625001E-7</v>
      </c>
      <c r="BX218" s="10">
        <f>3/24000000*OO[[#This Row],[132 (05JUL1985 09:00:00)-Water Temperature (C)]]*OO[[#This Row],[74]]</f>
        <v>2.9227982988749998E-7</v>
      </c>
      <c r="BY218" s="10">
        <f>3/24000000*OO[[#This Row],[133 (05JUL1985 12:00:00)-Water Temperature (C)]]*OO[[#This Row],[75]]</f>
        <v>2.6964289132479995E-7</v>
      </c>
      <c r="BZ218" s="10">
        <f>3/24000000*OO[[#This Row],[134 (05JUL1985 15:00:00)-Water Temperature (C)]]*OO[[#This Row],[76]]</f>
        <v>2.4983320490865002E-7</v>
      </c>
      <c r="CA218" s="10">
        <f>3/24000000*OO[[#This Row],[135 (05JUL1985 18:00:00)-Water Temperature (C)]]*OO[[#This Row],[77]]</f>
        <v>2.3373074587004995E-7</v>
      </c>
      <c r="CB218" s="10">
        <f>3/24000000*OO[[#This Row],[136 (05JUL1985 21:00:00)-Water Temperature (C)]]*OO[[#This Row],[78]]</f>
        <v>2.2108392412888748E-7</v>
      </c>
      <c r="CC218" s="10">
        <f>3/24000000*OO[[#This Row],[137 (06JUL1985 00:00:00)-Water Temperature (C)]]*OO[[#This Row],[79]]</f>
        <v>2.0990023229514997E-7</v>
      </c>
      <c r="CD218" s="10">
        <f>3/24000000*OO[[#This Row],[138 (06JUL1985 03:00:00)-Water Temperature (C)]]*OO[[#This Row],[80]]</f>
        <v>1.9830994472069998E-7</v>
      </c>
      <c r="CE218" s="10">
        <f>3/24000000*OO[[#This Row],[139 (06JUL1985 06:00:00)-Water Temperature (C)]]*OO[[#This Row],[81]]</f>
        <v>1.8711078894331252E-7</v>
      </c>
      <c r="CF218" s="10">
        <f>3/24000000*OO[[#This Row],[140 (06JUL1985 09:00:00)-Water Temperature (C)]]*OO[[#This Row],[82]]</f>
        <v>1.8080329847100001E-7</v>
      </c>
      <c r="CG218" s="10">
        <f>3/24000000*OO[[#This Row],[141 (06JUL1985 12:00:00)-Water Temperature (C)]]*OO[[#This Row],[83]]</f>
        <v>1.7755976341800001E-7</v>
      </c>
      <c r="CH218" s="10">
        <f>3/24000000*OO[[#This Row],[142 (06JUL1985 15:00:00)-Water Temperature (C)]]*OO[[#This Row],[84]]</f>
        <v>1.77790469968125E-7</v>
      </c>
      <c r="CI218" s="10">
        <f>3/24000000*OO[[#This Row],[143 (06JUL1985 18:00:00)-Water Temperature (C)]]*OO[[#This Row],[85]]</f>
        <v>1.7953226370109999E-7</v>
      </c>
      <c r="CJ218" s="10">
        <f>3/24000000*OO[[#This Row],[144 (06JUL1985 21:00:00)-Water Temperature (C)]]*OO[[#This Row],[86]]</f>
        <v>1.8025741209093752E-7</v>
      </c>
      <c r="CK218" s="10">
        <f>3/24000000*OO[[#This Row],[145 (07JUL1985 00:00:00)-Water Temperature (C)]]*OO[[#This Row],[87]]</f>
        <v>1.7822766931611247E-7</v>
      </c>
      <c r="CL218" s="10">
        <f>3/24000000*OO[[#This Row],[146 (07JUL1985 03:00:00)-Water Temperature (C)]]*OO[[#This Row],[88]]</f>
        <v>1.7524438690739998E-7</v>
      </c>
      <c r="CM218" s="10">
        <f>3/24000000*OO[[#This Row],[147 (07JUL1985 06:00:00)-Water Temperature (C)]]*OO[[#This Row],[89]]</f>
        <v>1.704398062343E-7</v>
      </c>
      <c r="CN218" s="10">
        <f>3/24000000*OO[[#This Row],[148 (07JUL1985 09:00:00)-Water Temperature (C)]]*OO[[#This Row],[90]]</f>
        <v>1.6560098435281249E-7</v>
      </c>
      <c r="CO218" s="10">
        <f>3/24000000*OO[[#This Row],[149 (07JUL1985 12:00:00)-Water Temperature (C)]]*OO[[#This Row],[91]]</f>
        <v>1.605479240860625E-7</v>
      </c>
      <c r="CP218" s="10">
        <f>3/24000000*OO[[#This Row],[150 (07JUL1985 15:00:00)-Water Temperature (C)]]*OO[[#This Row],[92]]</f>
        <v>1.605479240860625E-7</v>
      </c>
      <c r="CQ218" s="10">
        <f>3/24000000*OO[[#This Row],[151 (07JUL1985 18:00:00)-Water Temperature (C)]]*OO[[#This Row],[93]]</f>
        <v>1.605479240860625E-7</v>
      </c>
      <c r="CR218" s="10">
        <f>3/24000000*OO[[#This Row],[152 (07JUL1985 21:00:00)-Water Temperature (C)]]*OO[[#This Row],[94]]</f>
        <v>1.605479240860625E-7</v>
      </c>
      <c r="CS218" s="10">
        <f>3/24000000*OO[[#This Row],[153 (08JUL1985 00:00:00)-Water Temperature (C)]]*OO[[#This Row],[95]]</f>
        <v>1.605479240860625E-7</v>
      </c>
      <c r="CT218" s="10">
        <f>3/24000000*OO[[#This Row],[154 (08JUL1985 03:00:00)-Water Temperature (C)]]*OO[[#This Row],[96]]</f>
        <v>1.605479240860625E-7</v>
      </c>
      <c r="CU218" s="10">
        <f>3/24000000*OO[[#This Row],[155 (08JUL1985 06:00:00)-Water Temperature (C)]]*OO[[#This Row],[97]]</f>
        <v>1.605479240860625E-7</v>
      </c>
      <c r="CV218" s="10">
        <f>3/24000000*OO[[#This Row],[156 (08JUL1985 09:00:00)-Water Temperature (C)]]*OO[[#This Row],[98]]</f>
        <v>1.605479240860625E-7</v>
      </c>
      <c r="CW218" s="10">
        <f>3/24000000*OO[[#This Row],[157 (08JUL1985 12:00:00)-Water Temperature (C)]]*OO[[#This Row],[99]]</f>
        <v>1.605479240860625E-7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1.1067412338322075E-37</v>
      </c>
      <c r="L219" s="10">
        <f>3/24*OO[[#This Row],[68 (27JUN1985 09:00:00)-Water Temperature (C)]]*OO[[#This Row],[10]]/SUM(OO[10])</f>
        <v>4.1998970617909802E-26</v>
      </c>
      <c r="M219" s="10">
        <f>3/24*OO[[#This Row],[69 (27JUN1985 12:00:00)-Water Temperature (C)]]*OO[[#This Row],[11]]/SUM(OO[11])</f>
        <v>1.2218452761185119E-15</v>
      </c>
      <c r="N219" s="10">
        <f>3/24*OO[[#This Row],[70 (27JUN1985 15:00:00)-Water Temperature (C)]]*OO[[#This Row],[12]]/SUM(OO[12])</f>
        <v>3.1933429842383367E-9</v>
      </c>
      <c r="O219" s="10">
        <f>3/24*OO[[#This Row],[71 (27JUN1985 18:00:00)-Water Temperature (C)]]*OO[[#This Row],[13]]/SUM(OO[13])</f>
        <v>2.9105347631964946E-6</v>
      </c>
      <c r="P219" s="10">
        <f>3/24*OO[[#This Row],[72 (27JUN1985 21:00:00)-Water Temperature (C)]]*OO[[#This Row],[14]]/SUM(OO[14])</f>
        <v>2.5600766710609946E-4</v>
      </c>
      <c r="Q219" s="10">
        <f>3/24*OO[[#This Row],[73 (28JUN1985 00:00:00)-Water Temperature (C)]]*OO[[#This Row],[15]]/SUM(OO[15])</f>
        <v>4.7401742997288734E-3</v>
      </c>
      <c r="R219" s="10">
        <f>3/24*OO[[#This Row],[74 (28JUN1985 03:00:00)-Water Temperature (C)]]*OO[[#This Row],[16]]/SUM(OO[16])</f>
        <v>2.7301973571304206E-2</v>
      </c>
      <c r="S219" s="10">
        <f>3/24*OO[[#This Row],[75 (28JUN1985 06:00:00)-Water Temperature (C)]]*OO[[#This Row],[17]]/SUM(OO[17])</f>
        <v>6.254536893725976E-2</v>
      </c>
      <c r="T219" s="10">
        <f>3/24*OO[[#This Row],[76 (28JUN1985 09:00:00)-Water Temperature (C)]]*OO[[#This Row],[18]]/SUM(OO[18])</f>
        <v>6.8178110681282128E-2</v>
      </c>
      <c r="U219" s="10">
        <f>3/24*OO[[#This Row],[77 (28JUN1985 12:00:00)-Water Temperature (C)]]*OO[[#This Row],[19]]/SUM(OO[19])</f>
        <v>4.0518682478414406E-2</v>
      </c>
      <c r="V219" s="10">
        <f>3/24000000*OO[[#This Row],[78 (28JUN1985 15:00:00)-Water Temperature (C)]]*OO[[#This Row],[20]]</f>
        <v>1.4184583165049999E-2</v>
      </c>
      <c r="W219" s="10">
        <f>3/24000000*OO[[#This Row],[79 (28JUN1985 18:00:00)-Water Temperature (C)]]*OO[[#This Row],[21]]</f>
        <v>3.2376075380150002E-3</v>
      </c>
      <c r="X219" s="10">
        <f>3/24000000*OO[[#This Row],[80 (28JUN1985 21:00:00)-Water Temperature (C)]]*OO[[#This Row],[22]]</f>
        <v>5.5115948361712504E-4</v>
      </c>
      <c r="Y219" s="10">
        <f>3/24000000*OO[[#This Row],[81 (29JUN1985 00:00:00)-Water Temperature (C)]]*OO[[#This Row],[23]]</f>
        <v>1.0904459755246249E-4</v>
      </c>
      <c r="Z219" s="10">
        <f>3/24000000*OO[[#This Row],[82 (29JUN1985 03:00:00)-Water Temperature (C)]]*OO[[#This Row],[24]]</f>
        <v>5.0539831108200007E-5</v>
      </c>
      <c r="AA219" s="10">
        <f>3/24000000*OO[[#This Row],[83 (29JUN1985 06:00:00)-Water Temperature (C)]]*OO[[#This Row],[25]]</f>
        <v>4.1219151490000001E-5</v>
      </c>
      <c r="AB219" s="10">
        <f>3/24000000*OO[[#This Row],[84 (29JUN1985 09:00:00)-Water Temperature (C)]]*OO[[#This Row],[26]]</f>
        <v>3.8999195523750006E-5</v>
      </c>
      <c r="AC219" s="10">
        <f>3/24000000*OO[[#This Row],[85 (29JUN1985 12:00:00)-Water Temperature (C)]]*OO[[#This Row],[27]]</f>
        <v>3.9670720661199991E-5</v>
      </c>
      <c r="AD219" s="10">
        <f>3/24000000*OO[[#This Row],[86 (29JUN1985 15:00:00)-Water Temperature (C)]]*OO[[#This Row],[28]]</f>
        <v>4.05637264578E-5</v>
      </c>
      <c r="AE219" s="10">
        <f>3/24000000*OO[[#This Row],[88 (29JUN1985 21:00:00)-Water Temperature (C)]]*OO[[#This Row],[30]]</f>
        <v>3.7407735084199995E-5</v>
      </c>
      <c r="AF219" s="10">
        <f>3/24000000*OO[[#This Row],[88 (29JUN1985 21:00:00)-Water Temperature (C)]]*OO[[#This Row],[30]]</f>
        <v>3.7407735084199995E-5</v>
      </c>
      <c r="AG219" s="10">
        <f>3/24000000*OO[[#This Row],[89 (30JUN1985 00:00:00)-Water Temperature (C)]]*OO[[#This Row],[31]]</f>
        <v>3.3561406472874998E-5</v>
      </c>
      <c r="AH219" s="10">
        <f>3/24000000*OO[[#This Row],[90 (30JUN1985 03:00:00)-Water Temperature (C)]]*OO[[#This Row],[32]]</f>
        <v>2.96866760827E-5</v>
      </c>
      <c r="AI219" s="10">
        <f>3/24000000*OO[[#This Row],[91 (30JUN1985 06:00:00)-Water Temperature (C)]]*OO[[#This Row],[33]]</f>
        <v>2.60801646097E-5</v>
      </c>
      <c r="AJ219" s="10">
        <f>3/24000000*OO[[#This Row],[92 (30JUN1985 09:00:00)-Water Temperature (C)]]*OO[[#This Row],[34]]</f>
        <v>2.3560108642025001E-5</v>
      </c>
      <c r="AK219" s="10">
        <f>3/24000000*OO[[#This Row],[93 (30JUN1985 12:00:00)-Water Temperature (C)]]*OO[[#This Row],[35]]</f>
        <v>2.1609506425584996E-5</v>
      </c>
      <c r="AL219" s="10">
        <f>3/24000000*OO[[#This Row],[94 (30JUN1985 15:00:00)-Water Temperature (C)]]*OO[[#This Row],[36]]</f>
        <v>1.9921804626295E-5</v>
      </c>
      <c r="AM219" s="10">
        <f>3/24000000*OO[[#This Row],[95 (30JUN1985 18:00:00)-Water Temperature (C)]]*OO[[#This Row],[37]]</f>
        <v>1.8596503885124997E-5</v>
      </c>
      <c r="AN219" s="10">
        <f>3/24000000*OO[[#This Row],[96 (30JUN1985 21:00:00)-Water Temperature (C)]]*OO[[#This Row],[38]]</f>
        <v>1.714897862708E-5</v>
      </c>
      <c r="AO219" s="10">
        <f>3/24000000*OO[[#This Row],[97 (01JUL1985 00:00:00)-Water Temperature (C)]]*OO[[#This Row],[39]]</f>
        <v>1.5375163622544998E-5</v>
      </c>
      <c r="AP219" s="10">
        <f>3/24000000*OO[[#This Row],[98 (01JUL1985 03:00:00)-Water Temperature (C)]]*OO[[#This Row],[40]]</f>
        <v>1.3613597875256251E-5</v>
      </c>
      <c r="AQ219" s="10">
        <f>3/24000000*OO[[#This Row],[99 (01JUL1985 06:00:00)-Water Temperature (C)]]*OO[[#This Row],[41]]</f>
        <v>1.2029813270805002E-5</v>
      </c>
      <c r="AR219" s="10">
        <f>3/24000000*OO[[#This Row],[100 (01JUL1985 09:00:00)-Water Temperature (C)]]*OO[[#This Row],[42]]</f>
        <v>1.0983847334037499E-5</v>
      </c>
      <c r="AS219" s="10">
        <f>3/24000000*OO[[#This Row],[101 (01JUL1985 12:00:00)-Water Temperature (C)]]*OO[[#This Row],[43]]</f>
        <v>1.0214220491549998E-5</v>
      </c>
      <c r="AT219" s="10">
        <f>3/24000000*OO[[#This Row],[102 (01JUL1985 15:00:00)-Water Temperature (C)]]*OO[[#This Row],[44]]</f>
        <v>9.6265295949200002E-6</v>
      </c>
      <c r="AU219" s="10">
        <f>3/24000000*OO[[#This Row],[103 (01JUL1985 18:00:00)-Water Temperature (C)]]*OO[[#This Row],[45]]</f>
        <v>9.0917668370749995E-6</v>
      </c>
      <c r="AV219" s="10">
        <f>3/24000000*OO[[#This Row],[104 (01JUL1985 21:00:00)-Water Temperature (C)]]*OO[[#This Row],[46]]</f>
        <v>8.4189494862000007E-6</v>
      </c>
      <c r="AW219" s="10">
        <f>3/24000000*OO[[#This Row],[105 (02JUL1985 00:00:00)-Water Temperature (C)]]*OO[[#This Row],[47]]</f>
        <v>7.6405677520200002E-6</v>
      </c>
      <c r="AX219" s="10">
        <f>3/24000000*OO[[#This Row],[106 (02JUL1985 03:00:00)-Water Temperature (C)]]*OO[[#This Row],[48]]</f>
        <v>6.8491659665249995E-6</v>
      </c>
      <c r="AY219" s="10">
        <f>3/24000000*OO[[#This Row],[107 (02JUL1985 06:00:00)-Water Temperature (C)]]*OO[[#This Row],[49]]</f>
        <v>6.1089164096699986E-6</v>
      </c>
      <c r="AZ219" s="10">
        <f>3/24000000*OO[[#This Row],[108 (02JUL1985 09:00:00)-Water Temperature (C)]]*OO[[#This Row],[50]]</f>
        <v>5.5890881015375003E-6</v>
      </c>
      <c r="BA219" s="10">
        <f>3/24000000*OO[[#This Row],[109 (02JUL1985 12:00:00)-Water Temperature (C)]]*OO[[#This Row],[51]]</f>
        <v>5.1433950795462501E-6</v>
      </c>
      <c r="BB219" s="10">
        <f>3/24000000*OO[[#This Row],[110 (02JUL1985 15:00:00)-Water Temperature (C)]]*OO[[#This Row],[52]]</f>
        <v>4.7692778335124996E-6</v>
      </c>
      <c r="BC219" s="10">
        <f>3/24000000*OO[[#This Row],[111 (02JUL1985 18:00:00)-Water Temperature (C)]]*OO[[#This Row],[53]]</f>
        <v>4.4153118355499994E-6</v>
      </c>
      <c r="BD219" s="10">
        <f>3/24000000*OO[[#This Row],[112 (02JUL1985 21:00:00)-Water Temperature (C)]]*OO[[#This Row],[54]]</f>
        <v>3.9955883346962498E-6</v>
      </c>
      <c r="BE219" s="10">
        <f>3/24000000*OO[[#This Row],[113 (03JUL1985 00:00:00)-Water Temperature (C)]]*OO[[#This Row],[55]]</f>
        <v>3.5196417785187495E-6</v>
      </c>
      <c r="BF219" s="10">
        <f>3/24000000*OO[[#This Row],[114 (03JUL1985 03:00:00)-Water Temperature (C)]]*OO[[#This Row],[56]]</f>
        <v>3.0389189528799999E-6</v>
      </c>
      <c r="BG219" s="10">
        <f>3/24000000*OO[[#This Row],[115 (03JUL1985 06:00:00)-Water Temperature (C)]]*OO[[#This Row],[57]]</f>
        <v>2.5847329535699998E-6</v>
      </c>
      <c r="BH219" s="10">
        <f>3/24000000*OO[[#This Row],[116 (03JUL1985 09:00:00)-Water Temperature (C)]]*OO[[#This Row],[58]]</f>
        <v>2.2317249162174998E-6</v>
      </c>
      <c r="BI219" s="10">
        <f>3/24000000*OO[[#This Row],[117 (03JUL1985 12:00:00)-Water Temperature (C)]]*OO[[#This Row],[59]]</f>
        <v>1.9024216667954999E-6</v>
      </c>
      <c r="BJ219" s="10">
        <f>3/24000000*OO[[#This Row],[118 (03JUL1985 15:00:00)-Water Temperature (C)]]*OO[[#This Row],[60]]</f>
        <v>1.685377112284375E-6</v>
      </c>
      <c r="BK219" s="10">
        <f>3/24000000*OO[[#This Row],[119 (03JUL1985 18:00:00)-Water Temperature (C)]]*OO[[#This Row],[61]]</f>
        <v>1.5127504350699999E-6</v>
      </c>
      <c r="BL219" s="10">
        <f>3/24000000*OO[[#This Row],[120 (03JUL1985 21:00:00)-Water Temperature (C)]]*OO[[#This Row],[62]]</f>
        <v>1.3510011585959999E-6</v>
      </c>
      <c r="BM219" s="10">
        <f>3/24000000*OO[[#This Row],[121 (04JUL1985 00:00:00)-Water Temperature (C)]]*OO[[#This Row],[63]]</f>
        <v>1.1838452929927499E-6</v>
      </c>
      <c r="BN219" s="10">
        <f>3/24000000*OO[[#This Row],[122 (04JUL1985 03:00:00)-Water Temperature (C)]]*OO[[#This Row],[64]]</f>
        <v>1.0128236329046251E-6</v>
      </c>
      <c r="BO219" s="10">
        <f>3/24000000*OO[[#This Row],[123 (04JUL1985 06:00:00)-Water Temperature (C)]]*OO[[#This Row],[65]]</f>
        <v>8.5502472627687483E-7</v>
      </c>
      <c r="BP219" s="10">
        <f>3/24000000*OO[[#This Row],[124 (04JUL1985 09:00:00)-Water Temperature (C)]]*OO[[#This Row],[66]]</f>
        <v>7.4115206792249995E-7</v>
      </c>
      <c r="BQ219" s="10">
        <f>3/24000000*OO[[#This Row],[125 (04JUL1985 12:00:00)-Water Temperature (C)]]*OO[[#This Row],[67]]</f>
        <v>6.5527056208062509E-7</v>
      </c>
      <c r="BR219" s="10">
        <f>3/24000000*OO[[#This Row],[126 (04JUL1985 15:00:00)-Water Temperature (C)]]*OO[[#This Row],[68]]</f>
        <v>5.9596566042912493E-7</v>
      </c>
      <c r="BS219" s="10">
        <f>3/24000000*OO[[#This Row],[127 (04JUL1985 18:00:00)-Water Temperature (C)]]*OO[[#This Row],[69]]</f>
        <v>5.5555638972650006E-7</v>
      </c>
      <c r="BT219" s="10">
        <f>3/24000000*OO[[#This Row],[128 (04JUL1985 21:00:00)-Water Temperature (C)]]*OO[[#This Row],[70]]</f>
        <v>5.1870688731399998E-7</v>
      </c>
      <c r="BU219" s="10">
        <f>3/24000000*OO[[#This Row],[129 (05JUL1985 00:00:00)-Water Temperature (C)]]*OO[[#This Row],[71]]</f>
        <v>4.8089670460737496E-7</v>
      </c>
      <c r="BV219" s="10">
        <f>3/24000000*OO[[#This Row],[130 (05JUL1985 03:00:00)-Water Temperature (C)]]*OO[[#This Row],[72]]</f>
        <v>4.4450292503849999E-7</v>
      </c>
      <c r="BW219" s="10">
        <f>3/24000000*OO[[#This Row],[131 (05JUL1985 06:00:00)-Water Temperature (C)]]*OO[[#This Row],[73]]</f>
        <v>4.0738104797750003E-7</v>
      </c>
      <c r="BX219" s="10">
        <f>3/24000000*OO[[#This Row],[132 (05JUL1985 09:00:00)-Water Temperature (C)]]*OO[[#This Row],[74]]</f>
        <v>3.7735724001937496E-7</v>
      </c>
      <c r="BY219" s="10">
        <f>3/24000000*OO[[#This Row],[133 (05JUL1985 12:00:00)-Water Temperature (C)]]*OO[[#This Row],[75]]</f>
        <v>3.4818127165237497E-7</v>
      </c>
      <c r="BZ219" s="10">
        <f>3/24000000*OO[[#This Row],[134 (05JUL1985 15:00:00)-Water Temperature (C)]]*OO[[#This Row],[76]]</f>
        <v>3.2190171174675002E-7</v>
      </c>
      <c r="CA219" s="10">
        <f>3/24000000*OO[[#This Row],[135 (05JUL1985 18:00:00)-Water Temperature (C)]]*OO[[#This Row],[77]]</f>
        <v>3.0044509743149999E-7</v>
      </c>
      <c r="CB219" s="10">
        <f>3/24000000*OO[[#This Row],[136 (05JUL1985 21:00:00)-Water Temperature (C)]]*OO[[#This Row],[78]]</f>
        <v>2.8334319400212503E-7</v>
      </c>
      <c r="CC219" s="10">
        <f>3/24000000*OO[[#This Row],[137 (06JUL1985 00:00:00)-Water Temperature (C)]]*OO[[#This Row],[79]]</f>
        <v>2.6874841137897501E-7</v>
      </c>
      <c r="CD219" s="10">
        <f>3/24000000*OO[[#This Row],[138 (06JUL1985 03:00:00)-Water Temperature (C)]]*OO[[#This Row],[80]]</f>
        <v>2.5406619055976251E-7</v>
      </c>
      <c r="CE219" s="10">
        <f>3/24000000*OO[[#This Row],[139 (06JUL1985 06:00:00)-Water Temperature (C)]]*OO[[#This Row],[81]]</f>
        <v>2.3994769625687495E-7</v>
      </c>
      <c r="CF219" s="10">
        <f>3/24000000*OO[[#This Row],[140 (06JUL1985 09:00:00)-Water Temperature (C)]]*OO[[#This Row],[82]]</f>
        <v>2.3193079732350001E-7</v>
      </c>
      <c r="CG219" s="10">
        <f>3/24000000*OO[[#This Row],[141 (06JUL1985 12:00:00)-Water Temperature (C)]]*OO[[#This Row],[83]]</f>
        <v>2.2743713748165001E-7</v>
      </c>
      <c r="CH219" s="10">
        <f>3/24000000*OO[[#This Row],[142 (06JUL1985 15:00:00)-Water Temperature (C)]]*OO[[#This Row],[84]]</f>
        <v>2.2729880723623751E-7</v>
      </c>
      <c r="CI219" s="10">
        <f>3/24000000*OO[[#This Row],[143 (06JUL1985 18:00:00)-Water Temperature (C)]]*OO[[#This Row],[85]]</f>
        <v>2.2901666073453752E-7</v>
      </c>
      <c r="CJ219" s="10">
        <f>3/24000000*OO[[#This Row],[144 (06JUL1985 21:00:00)-Water Temperature (C)]]*OO[[#This Row],[86]]</f>
        <v>2.2959976242060001E-7</v>
      </c>
      <c r="CK219" s="10">
        <f>3/24000000*OO[[#This Row],[145 (07JUL1985 00:00:00)-Water Temperature (C)]]*OO[[#This Row],[87]]</f>
        <v>2.2679305828083749E-7</v>
      </c>
      <c r="CL219" s="10">
        <f>3/24000000*OO[[#This Row],[146 (07JUL1985 03:00:00)-Water Temperature (C)]]*OO[[#This Row],[88]]</f>
        <v>2.2326898619812502E-7</v>
      </c>
      <c r="CM219" s="10">
        <f>3/24000000*OO[[#This Row],[147 (07JUL1985 06:00:00)-Water Temperature (C)]]*OO[[#This Row],[89]]</f>
        <v>2.1760780013494999E-7</v>
      </c>
      <c r="CN219" s="10">
        <f>3/24000000*OO[[#This Row],[148 (07JUL1985 09:00:00)-Water Temperature (C)]]*OO[[#This Row],[90]]</f>
        <v>2.1197986944501247E-7</v>
      </c>
      <c r="CO219" s="10">
        <f>3/24000000*OO[[#This Row],[149 (07JUL1985 12:00:00)-Water Temperature (C)]]*OO[[#This Row],[91]]</f>
        <v>2.0588389116074999E-7</v>
      </c>
      <c r="CP219" s="10">
        <f>3/24000000*OO[[#This Row],[150 (07JUL1985 15:00:00)-Water Temperature (C)]]*OO[[#This Row],[92]]</f>
        <v>2.0588389116074999E-7</v>
      </c>
      <c r="CQ219" s="10">
        <f>3/24000000*OO[[#This Row],[151 (07JUL1985 18:00:00)-Water Temperature (C)]]*OO[[#This Row],[93]]</f>
        <v>2.0588389116074999E-7</v>
      </c>
      <c r="CR219" s="10">
        <f>3/24000000*OO[[#This Row],[152 (07JUL1985 21:00:00)-Water Temperature (C)]]*OO[[#This Row],[94]]</f>
        <v>2.0588389116074999E-7</v>
      </c>
      <c r="CS219" s="10">
        <f>3/24000000*OO[[#This Row],[153 (08JUL1985 00:00:00)-Water Temperature (C)]]*OO[[#This Row],[95]]</f>
        <v>2.0588389116074999E-7</v>
      </c>
      <c r="CT219" s="10">
        <f>3/24000000*OO[[#This Row],[154 (08JUL1985 03:00:00)-Water Temperature (C)]]*OO[[#This Row],[96]]</f>
        <v>2.0588389116074999E-7</v>
      </c>
      <c r="CU219" s="10">
        <f>3/24000000*OO[[#This Row],[155 (08JUL1985 06:00:00)-Water Temperature (C)]]*OO[[#This Row],[97]]</f>
        <v>2.0588389116074999E-7</v>
      </c>
      <c r="CV219" s="10">
        <f>3/24000000*OO[[#This Row],[156 (08JUL1985 09:00:00)-Water Temperature (C)]]*OO[[#This Row],[98]]</f>
        <v>2.0588389116074999E-7</v>
      </c>
      <c r="CW219" s="10">
        <f>3/24000000*OO[[#This Row],[157 (08JUL1985 12:00:00)-Water Temperature (C)]]*OO[[#This Row],[99]]</f>
        <v>2.0588389116074999E-7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2.7487477512403939E-38</v>
      </c>
      <c r="L220" s="10">
        <f>3/24*OO[[#This Row],[68 (27JUN1985 09:00:00)-Water Temperature (C)]]*OO[[#This Row],[10]]/SUM(OO[10])</f>
        <v>1.0335728035571078E-26</v>
      </c>
      <c r="M220" s="10">
        <f>3/24*OO[[#This Row],[69 (27JUN1985 12:00:00)-Water Temperature (C)]]*OO[[#This Row],[11]]/SUM(OO[11])</f>
        <v>5.5925889501802778E-16</v>
      </c>
      <c r="N220" s="10">
        <f>3/24*OO[[#This Row],[70 (27JUN1985 15:00:00)-Water Temperature (C)]]*OO[[#This Row],[12]]/SUM(OO[12])</f>
        <v>1.951554221927642E-9</v>
      </c>
      <c r="O220" s="10">
        <f>3/24*OO[[#This Row],[71 (27JUN1985 18:00:00)-Water Temperature (C)]]*OO[[#This Row],[13]]/SUM(OO[13])</f>
        <v>2.2453349161191483E-6</v>
      </c>
      <c r="P220" s="10">
        <f>3/24*OO[[#This Row],[72 (27JUN1985 21:00:00)-Water Temperature (C)]]*OO[[#This Row],[14]]/SUM(OO[14])</f>
        <v>2.2944650645115812E-4</v>
      </c>
      <c r="Q220" s="10">
        <f>3/24*OO[[#This Row],[73 (28JUN1985 00:00:00)-Water Temperature (C)]]*OO[[#This Row],[15]]/SUM(OO[15])</f>
        <v>4.7798922147330508E-3</v>
      </c>
      <c r="R220" s="10">
        <f>3/24*OO[[#This Row],[74 (28JUN1985 03:00:00)-Water Temperature (C)]]*OO[[#This Row],[16]]/SUM(OO[16])</f>
        <v>3.0418368811908278E-2</v>
      </c>
      <c r="S220" s="10">
        <f>3/24*OO[[#This Row],[75 (28JUN1985 06:00:00)-Water Temperature (C)]]*OO[[#This Row],[17]]/SUM(OO[17])</f>
        <v>7.594852658448463E-2</v>
      </c>
      <c r="T220" s="10">
        <f>3/24*OO[[#This Row],[76 (28JUN1985 09:00:00)-Water Temperature (C)]]*OO[[#This Row],[18]]/SUM(OO[18])</f>
        <v>8.9333680084183228E-2</v>
      </c>
      <c r="U220" s="10">
        <f>3/24*OO[[#This Row],[77 (28JUN1985 12:00:00)-Water Temperature (C)]]*OO[[#This Row],[19]]/SUM(OO[19])</f>
        <v>5.6871603988910516E-2</v>
      </c>
      <c r="V220" s="10">
        <f>3/24000000*OO[[#This Row],[78 (28JUN1985 15:00:00)-Water Temperature (C)]]*OO[[#This Row],[20]]</f>
        <v>2.117680349135E-2</v>
      </c>
      <c r="W220" s="10">
        <f>3/24000000*OO[[#This Row],[79 (28JUN1985 18:00:00)-Water Temperature (C)]]*OO[[#This Row],[21]]</f>
        <v>5.0955419704787498E-3</v>
      </c>
      <c r="X220" s="10">
        <f>3/24000000*OO[[#This Row],[80 (28JUN1985 21:00:00)-Water Temperature (C)]]*OO[[#This Row],[22]]</f>
        <v>8.9294030550312491E-4</v>
      </c>
      <c r="Y220" s="10">
        <f>3/24000000*OO[[#This Row],[81 (29JUN1985 00:00:00)-Water Temperature (C)]]*OO[[#This Row],[23]]</f>
        <v>1.6689801533699999E-4</v>
      </c>
      <c r="Z220" s="10">
        <f>3/24000000*OO[[#This Row],[82 (29JUN1985 03:00:00)-Water Temperature (C)]]*OO[[#This Row],[24]]</f>
        <v>6.8590413975674994E-5</v>
      </c>
      <c r="AA220" s="10">
        <f>3/24000000*OO[[#This Row],[83 (29JUN1985 06:00:00)-Water Temperature (C)]]*OO[[#This Row],[25]]</f>
        <v>5.3861880198224994E-5</v>
      </c>
      <c r="AB220" s="10">
        <f>3/24000000*OO[[#This Row],[84 (29JUN1985 09:00:00)-Water Temperature (C)]]*OO[[#This Row],[26]]</f>
        <v>5.04429974933125E-5</v>
      </c>
      <c r="AC220" s="10">
        <f>3/24000000*OO[[#This Row],[85 (29JUN1985 12:00:00)-Water Temperature (C)]]*OO[[#This Row],[27]]</f>
        <v>5.1130840540849989E-5</v>
      </c>
      <c r="AD220" s="10">
        <f>3/24000000*OO[[#This Row],[86 (29JUN1985 15:00:00)-Water Temperature (C)]]*OO[[#This Row],[28]]</f>
        <v>5.2431425249999995E-5</v>
      </c>
      <c r="AE220" s="10">
        <f>3/24000000*OO[[#This Row],[88 (29JUN1985 21:00:00)-Water Temperature (C)]]*OO[[#This Row],[30]]</f>
        <v>4.8961869137499988E-5</v>
      </c>
      <c r="AF220" s="10">
        <f>3/24000000*OO[[#This Row],[88 (29JUN1985 21:00:00)-Water Temperature (C)]]*OO[[#This Row],[30]]</f>
        <v>4.8961869137499988E-5</v>
      </c>
      <c r="AG220" s="10">
        <f>3/24000000*OO[[#This Row],[89 (30JUN1985 00:00:00)-Water Temperature (C)]]*OO[[#This Row],[31]]</f>
        <v>4.4093146198712498E-5</v>
      </c>
      <c r="AH220" s="10">
        <f>3/24000000*OO[[#This Row],[90 (30JUN1985 03:00:00)-Water Temperature (C)]]*OO[[#This Row],[32]]</f>
        <v>3.9096834351249995E-5</v>
      </c>
      <c r="AI220" s="10">
        <f>3/24000000*OO[[#This Row],[91 (30JUN1985 06:00:00)-Water Temperature (C)]]*OO[[#This Row],[33]]</f>
        <v>3.4399234364062507E-5</v>
      </c>
      <c r="AJ220" s="10">
        <f>3/24000000*OO[[#This Row],[92 (30JUN1985 09:00:00)-Water Temperature (C)]]*OO[[#This Row],[34]]</f>
        <v>3.1055929092787494E-5</v>
      </c>
      <c r="AK220" s="10">
        <f>3/24000000*OO[[#This Row],[93 (30JUN1985 12:00:00)-Water Temperature (C)]]*OO[[#This Row],[35]]</f>
        <v>2.84744248320125E-5</v>
      </c>
      <c r="AL220" s="10">
        <f>3/24000000*OO[[#This Row],[94 (30JUN1985 15:00:00)-Water Temperature (C)]]*OO[[#This Row],[36]]</f>
        <v>2.6250573073537502E-5</v>
      </c>
      <c r="AM220" s="10">
        <f>3/24000000*OO[[#This Row],[95 (30JUN1985 18:00:00)-Water Temperature (C)]]*OO[[#This Row],[37]]</f>
        <v>2.4512269128562499E-5</v>
      </c>
      <c r="AN220" s="10">
        <f>3/24000000*OO[[#This Row],[96 (30JUN1985 21:00:00)-Water Temperature (C)]]*OO[[#This Row],[38]]</f>
        <v>2.2638641936515001E-5</v>
      </c>
      <c r="AO220" s="10">
        <f>3/24000000*OO[[#This Row],[97 (01JUL1985 00:00:00)-Water Temperature (C)]]*OO[[#This Row],[39]]</f>
        <v>2.0343507219439997E-5</v>
      </c>
      <c r="AP220" s="10">
        <f>3/24000000*OO[[#This Row],[98 (01JUL1985 03:00:00)-Water Temperature (C)]]*OO[[#This Row],[40]]</f>
        <v>1.80625528249725E-5</v>
      </c>
      <c r="AQ220" s="10">
        <f>3/24000000*OO[[#This Row],[99 (01JUL1985 06:00:00)-Water Temperature (C)]]*OO[[#This Row],[41]]</f>
        <v>1.5983385054295001E-5</v>
      </c>
      <c r="AR220" s="10">
        <f>3/24000000*OO[[#This Row],[100 (01JUL1985 09:00:00)-Water Temperature (C)]]*OO[[#This Row],[42]]</f>
        <v>1.4604526374322497E-5</v>
      </c>
      <c r="AS220" s="10">
        <f>3/24000000*OO[[#This Row],[101 (01JUL1985 12:00:00)-Water Temperature (C)]]*OO[[#This Row],[43]]</f>
        <v>1.3573693381673748E-5</v>
      </c>
      <c r="AT220" s="10">
        <f>3/24000000*OO[[#This Row],[102 (01JUL1985 15:00:00)-Water Temperature (C)]]*OO[[#This Row],[44]]</f>
        <v>1.27927004508E-5</v>
      </c>
      <c r="AU220" s="10">
        <f>3/24000000*OO[[#This Row],[103 (01JUL1985 18:00:00)-Water Temperature (C)]]*OO[[#This Row],[45]]</f>
        <v>1.208395876755375E-5</v>
      </c>
      <c r="AV220" s="10">
        <f>3/24000000*OO[[#This Row],[104 (01JUL1985 21:00:00)-Water Temperature (C)]]*OO[[#This Row],[46]]</f>
        <v>1.1199691878315E-5</v>
      </c>
      <c r="AW220" s="10">
        <f>3/24000000*OO[[#This Row],[105 (02JUL1985 00:00:00)-Water Temperature (C)]]*OO[[#This Row],[47]]</f>
        <v>1.0182670622444998E-5</v>
      </c>
      <c r="AX220" s="10">
        <f>3/24000000*OO[[#This Row],[106 (02JUL1985 03:00:00)-Water Temperature (C)]]*OO[[#This Row],[48]]</f>
        <v>9.1597055679249999E-6</v>
      </c>
      <c r="AY220" s="10">
        <f>3/24000000*OO[[#This Row],[107 (02JUL1985 06:00:00)-Water Temperature (C)]]*OO[[#This Row],[49]]</f>
        <v>8.1882026820562498E-6</v>
      </c>
      <c r="AZ220" s="10">
        <f>3/24000000*OO[[#This Row],[108 (02JUL1985 09:00:00)-Water Temperature (C)]]*OO[[#This Row],[50]]</f>
        <v>7.5089217346049997E-6</v>
      </c>
      <c r="BA220" s="10">
        <f>3/24000000*OO[[#This Row],[109 (02JUL1985 12:00:00)-Water Temperature (C)]]*OO[[#This Row],[51]]</f>
        <v>6.9162449065050002E-6</v>
      </c>
      <c r="BB220" s="10">
        <f>3/24000000*OO[[#This Row],[110 (02JUL1985 15:00:00)-Water Temperature (C)]]*OO[[#This Row],[52]]</f>
        <v>6.41941811732E-6</v>
      </c>
      <c r="BC220" s="10">
        <f>3/24000000*OO[[#This Row],[111 (02JUL1985 18:00:00)-Water Temperature (C)]]*OO[[#This Row],[53]]</f>
        <v>5.9453843477999997E-6</v>
      </c>
      <c r="BD220" s="10">
        <f>3/24000000*OO[[#This Row],[112 (02JUL1985 21:00:00)-Water Temperature (C)]]*OO[[#This Row],[54]]</f>
        <v>5.3936412190399995E-6</v>
      </c>
      <c r="BE220" s="10">
        <f>3/24000000*OO[[#This Row],[113 (03JUL1985 00:00:00)-Water Temperature (C)]]*OO[[#This Row],[55]]</f>
        <v>4.7664085093625005E-6</v>
      </c>
      <c r="BF220" s="10">
        <f>3/24000000*OO[[#This Row],[114 (03JUL1985 03:00:00)-Water Temperature (C)]]*OO[[#This Row],[56]]</f>
        <v>4.1372837463074995E-6</v>
      </c>
      <c r="BG220" s="10">
        <f>3/24000000*OO[[#This Row],[115 (03JUL1985 06:00:00)-Water Temperature (C)]]*OO[[#This Row],[57]]</f>
        <v>3.5320058880800001E-6</v>
      </c>
      <c r="BH220" s="10">
        <f>3/24000000*OO[[#This Row],[116 (03JUL1985 09:00:00)-Water Temperature (C)]]*OO[[#This Row],[58]]</f>
        <v>3.0583490815000002E-6</v>
      </c>
      <c r="BI220" s="10">
        <f>3/24000000*OO[[#This Row],[117 (03JUL1985 12:00:00)-Water Temperature (C)]]*OO[[#This Row],[59]]</f>
        <v>2.6057636844915003E-6</v>
      </c>
      <c r="BJ220" s="10">
        <f>3/24000000*OO[[#This Row],[118 (03JUL1985 15:00:00)-Water Temperature (C)]]*OO[[#This Row],[60]]</f>
        <v>2.3028776399719998E-6</v>
      </c>
      <c r="BK220" s="10">
        <f>3/24000000*OO[[#This Row],[119 (03JUL1985 18:00:00)-Water Temperature (C)]]*OO[[#This Row],[61]]</f>
        <v>2.061914172669E-6</v>
      </c>
      <c r="BL220" s="10">
        <f>3/24000000*OO[[#This Row],[120 (03JUL1985 21:00:00)-Water Temperature (C)]]*OO[[#This Row],[62]]</f>
        <v>1.8412061145187501E-6</v>
      </c>
      <c r="BM220" s="10">
        <f>3/24000000*OO[[#This Row],[121 (04JUL1985 00:00:00)-Water Temperature (C)]]*OO[[#This Row],[63]]</f>
        <v>1.616637457395E-6</v>
      </c>
      <c r="BN220" s="10">
        <f>3/24000000*OO[[#This Row],[122 (04JUL1985 03:00:00)-Water Temperature (C)]]*OO[[#This Row],[64]]</f>
        <v>1.3896263224775E-6</v>
      </c>
      <c r="BO220" s="10">
        <f>3/24000000*OO[[#This Row],[123 (04JUL1985 06:00:00)-Water Temperature (C)]]*OO[[#This Row],[65]]</f>
        <v>1.1769955449974999E-6</v>
      </c>
      <c r="BP220" s="10">
        <f>3/24000000*OO[[#This Row],[124 (04JUL1985 09:00:00)-Water Temperature (C)]]*OO[[#This Row],[66]]</f>
        <v>1.020979039043E-6</v>
      </c>
      <c r="BQ220" s="10">
        <f>3/24000000*OO[[#This Row],[125 (04JUL1985 12:00:00)-Water Temperature (C)]]*OO[[#This Row],[67]]</f>
        <v>9.0006429347999995E-7</v>
      </c>
      <c r="BR220" s="10">
        <f>3/24000000*OO[[#This Row],[126 (04JUL1985 15:00:00)-Water Temperature (C)]]*OO[[#This Row],[68]]</f>
        <v>8.1465057129112508E-7</v>
      </c>
      <c r="BS220" s="10">
        <f>3/24000000*OO[[#This Row],[127 (04JUL1985 18:00:00)-Water Temperature (C)]]*OO[[#This Row],[69]]</f>
        <v>7.5549324364799985E-7</v>
      </c>
      <c r="BT220" s="10">
        <f>3/24000000*OO[[#This Row],[128 (04JUL1985 21:00:00)-Water Temperature (C)]]*OO[[#This Row],[70]]</f>
        <v>7.0277889123449996E-7</v>
      </c>
      <c r="BU220" s="10">
        <f>3/24000000*OO[[#This Row],[129 (05JUL1985 00:00:00)-Water Temperature (C)]]*OO[[#This Row],[71]]</f>
        <v>6.5036435419999996E-7</v>
      </c>
      <c r="BV220" s="10">
        <f>3/24000000*OO[[#This Row],[130 (05JUL1985 03:00:00)-Water Temperature (C)]]*OO[[#This Row],[72]]</f>
        <v>6.0183927471649994E-7</v>
      </c>
      <c r="BW220" s="10">
        <f>3/24000000*OO[[#This Row],[131 (05JUL1985 06:00:00)-Water Temperature (C)]]*OO[[#This Row],[73]]</f>
        <v>5.5262806240950004E-7</v>
      </c>
      <c r="BX220" s="10">
        <f>3/24000000*OO[[#This Row],[132 (05JUL1985 09:00:00)-Water Temperature (C)]]*OO[[#This Row],[74]]</f>
        <v>5.1271377240699993E-7</v>
      </c>
      <c r="BY220" s="10">
        <f>3/24000000*OO[[#This Row],[133 (05JUL1985 12:00:00)-Water Temperature (C)]]*OO[[#This Row],[75]]</f>
        <v>4.7345145174075002E-7</v>
      </c>
      <c r="BZ220" s="10">
        <f>3/24000000*OO[[#This Row],[134 (05JUL1985 15:00:00)-Water Temperature (C)]]*OO[[#This Row],[76]]</f>
        <v>4.3663529225924994E-7</v>
      </c>
      <c r="CA220" s="10">
        <f>3/24000000*OO[[#This Row],[135 (05JUL1985 18:00:00)-Water Temperature (C)]]*OO[[#This Row],[77]]</f>
        <v>4.0656442681399996E-7</v>
      </c>
      <c r="CB220" s="10">
        <f>3/24000000*OO[[#This Row],[136 (05JUL1985 21:00:00)-Water Temperature (C)]]*OO[[#This Row],[78]]</f>
        <v>3.8195969936999996E-7</v>
      </c>
      <c r="CC220" s="10">
        <f>3/24000000*OO[[#This Row],[137 (06JUL1985 00:00:00)-Water Temperature (C)]]*OO[[#This Row],[79]]</f>
        <v>3.6174119060699994E-7</v>
      </c>
      <c r="CD220" s="10">
        <f>3/24000000*OO[[#This Row],[138 (06JUL1985 03:00:00)-Water Temperature (C)]]*OO[[#This Row],[80]]</f>
        <v>3.4220180663899993E-7</v>
      </c>
      <c r="CE220" s="10">
        <f>3/24000000*OO[[#This Row],[139 (06JUL1985 06:00:00)-Water Temperature (C)]]*OO[[#This Row],[81]]</f>
        <v>3.2351434007437498E-7</v>
      </c>
      <c r="CF220" s="10">
        <f>3/24000000*OO[[#This Row],[140 (06JUL1985 09:00:00)-Water Temperature (C)]]*OO[[#This Row],[82]]</f>
        <v>3.1276910790899998E-7</v>
      </c>
      <c r="CG220" s="10">
        <f>3/24000000*OO[[#This Row],[141 (06JUL1985 12:00:00)-Water Temperature (C)]]*OO[[#This Row],[83]]</f>
        <v>3.0620670081225E-7</v>
      </c>
      <c r="CH220" s="10">
        <f>3/24000000*OO[[#This Row],[142 (06JUL1985 15:00:00)-Water Temperature (C)]]*OO[[#This Row],[84]]</f>
        <v>3.0530760683512496E-7</v>
      </c>
      <c r="CI220" s="10">
        <f>3/24000000*OO[[#This Row],[143 (06JUL1985 18:00:00)-Water Temperature (C)]]*OO[[#This Row],[85]]</f>
        <v>3.0675474147824995E-7</v>
      </c>
      <c r="CJ220" s="10">
        <f>3/24000000*OO[[#This Row],[144 (06JUL1985 21:00:00)-Water Temperature (C)]]*OO[[#This Row],[86]]</f>
        <v>3.0705288354899997E-7</v>
      </c>
      <c r="CK220" s="10">
        <f>3/24000000*OO[[#This Row],[145 (07JUL1985 00:00:00)-Water Temperature (C)]]*OO[[#This Row],[87]]</f>
        <v>3.0289628013400003E-7</v>
      </c>
      <c r="CL220" s="10">
        <f>3/24000000*OO[[#This Row],[146 (07JUL1985 03:00:00)-Water Temperature (C)]]*OO[[#This Row],[88]]</f>
        <v>2.9854271461262497E-7</v>
      </c>
      <c r="CM220" s="10">
        <f>3/24000000*OO[[#This Row],[147 (07JUL1985 06:00:00)-Water Temperature (C)]]*OO[[#This Row],[89]]</f>
        <v>2.9168371161569998E-7</v>
      </c>
      <c r="CN220" s="10">
        <f>3/24000000*OO[[#This Row],[148 (07JUL1985 09:00:00)-Water Temperature (C)]]*OO[[#This Row],[90]]</f>
        <v>2.8498989010774999E-7</v>
      </c>
      <c r="CO220" s="10">
        <f>3/24000000*OO[[#This Row],[149 (07JUL1985 12:00:00)-Water Temperature (C)]]*OO[[#This Row],[91]]</f>
        <v>2.7741872324268746E-7</v>
      </c>
      <c r="CP220" s="10">
        <f>3/24000000*OO[[#This Row],[150 (07JUL1985 15:00:00)-Water Temperature (C)]]*OO[[#This Row],[92]]</f>
        <v>2.7741872324268746E-7</v>
      </c>
      <c r="CQ220" s="10">
        <f>3/24000000*OO[[#This Row],[151 (07JUL1985 18:00:00)-Water Temperature (C)]]*OO[[#This Row],[93]]</f>
        <v>2.7741872324268746E-7</v>
      </c>
      <c r="CR220" s="10">
        <f>3/24000000*OO[[#This Row],[152 (07JUL1985 21:00:00)-Water Temperature (C)]]*OO[[#This Row],[94]]</f>
        <v>2.7741872324268746E-7</v>
      </c>
      <c r="CS220" s="10">
        <f>3/24000000*OO[[#This Row],[153 (08JUL1985 00:00:00)-Water Temperature (C)]]*OO[[#This Row],[95]]</f>
        <v>2.7741872324268746E-7</v>
      </c>
      <c r="CT220" s="10">
        <f>3/24000000*OO[[#This Row],[154 (08JUL1985 03:00:00)-Water Temperature (C)]]*OO[[#This Row],[96]]</f>
        <v>2.7741872324268746E-7</v>
      </c>
      <c r="CU220" s="10">
        <f>3/24000000*OO[[#This Row],[155 (08JUL1985 06:00:00)-Water Temperature (C)]]*OO[[#This Row],[97]]</f>
        <v>2.7741872324268746E-7</v>
      </c>
      <c r="CV220" s="10">
        <f>3/24000000*OO[[#This Row],[156 (08JUL1985 09:00:00)-Water Temperature (C)]]*OO[[#This Row],[98]]</f>
        <v>2.7741872324268746E-7</v>
      </c>
      <c r="CW220" s="10">
        <f>3/24000000*OO[[#This Row],[157 (08JUL1985 12:00:00)-Water Temperature (C)]]*OO[[#This Row],[99]]</f>
        <v>2.7741872324268746E-7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4.3558209655633596E-39</v>
      </c>
      <c r="L221" s="10">
        <f>3/24*OO[[#This Row],[68 (27JUN1985 09:00:00)-Water Temperature (C)]]*OO[[#This Row],[10]]/SUM(OO[10])</f>
        <v>1.6193666268540542E-27</v>
      </c>
      <c r="M221" s="10">
        <f>3/24*OO[[#This Row],[69 (27JUN1985 12:00:00)-Water Temperature (C)]]*OO[[#This Row],[11]]/SUM(OO[11])</f>
        <v>2.2861066977547851E-16</v>
      </c>
      <c r="N221" s="10">
        <f>3/24*OO[[#This Row],[70 (27JUN1985 15:00:00)-Water Temperature (C)]]*OO[[#This Row],[12]]/SUM(OO[12])</f>
        <v>8.6787977020294309E-10</v>
      </c>
      <c r="O221" s="10">
        <f>3/24*OO[[#This Row],[71 (27JUN1985 18:00:00)-Water Temperature (C)]]*OO[[#This Row],[13]]/SUM(OO[13])</f>
        <v>1.2727015584888497E-6</v>
      </c>
      <c r="P221" s="10">
        <f>3/24*OO[[#This Row],[72 (27JUN1985 21:00:00)-Water Temperature (C)]]*OO[[#This Row],[14]]/SUM(OO[14])</f>
        <v>1.5032676327788989E-4</v>
      </c>
      <c r="Q221" s="10">
        <f>3/24*OO[[#This Row],[73 (28JUN1985 00:00:00)-Water Temperature (C)]]*OO[[#This Row],[15]]/SUM(OO[15])</f>
        <v>3.4943402470445904E-3</v>
      </c>
      <c r="R221" s="10">
        <f>3/24*OO[[#This Row],[74 (28JUN1985 03:00:00)-Water Temperature (C)]]*OO[[#This Row],[16]]/SUM(OO[16])</f>
        <v>2.4321503184934094E-2</v>
      </c>
      <c r="S221" s="10">
        <f>3/24*OO[[#This Row],[75 (28JUN1985 06:00:00)-Water Temperature (C)]]*OO[[#This Row],[17]]/SUM(OO[17])</f>
        <v>6.5433740439350754E-2</v>
      </c>
      <c r="T221" s="10">
        <f>3/24*OO[[#This Row],[76 (28JUN1985 09:00:00)-Water Temperature (C)]]*OO[[#This Row],[18]]/SUM(OO[18])</f>
        <v>8.2027302442816113E-2</v>
      </c>
      <c r="U221" s="10">
        <f>3/24*OO[[#This Row],[77 (28JUN1985 12:00:00)-Water Temperature (C)]]*OO[[#This Row],[19]]/SUM(OO[19])</f>
        <v>5.521437755796086E-2</v>
      </c>
      <c r="V221" s="10">
        <f>3/24000000*OO[[#This Row],[78 (28JUN1985 15:00:00)-Water Temperature (C)]]*OO[[#This Row],[20]]</f>
        <v>2.1584214533306244E-2</v>
      </c>
      <c r="W221" s="10">
        <f>3/24000000*OO[[#This Row],[79 (28JUN1985 18:00:00)-Water Temperature (C)]]*OO[[#This Row],[21]]</f>
        <v>5.4057353289350008E-3</v>
      </c>
      <c r="X221" s="10">
        <f>3/24000000*OO[[#This Row],[80 (28JUN1985 21:00:00)-Water Temperature (C)]]*OO[[#This Row],[22]]</f>
        <v>9.6895554118774986E-4</v>
      </c>
      <c r="Y221" s="10">
        <f>3/24000000*OO[[#This Row],[81 (29JUN1985 00:00:00)-Water Temperature (C)]]*OO[[#This Row],[23]]</f>
        <v>1.7440794853735E-4</v>
      </c>
      <c r="Z221" s="10">
        <f>3/24000000*OO[[#This Row],[82 (29JUN1985 03:00:00)-Water Temperature (C)]]*OO[[#This Row],[24]]</f>
        <v>6.4900791078337485E-5</v>
      </c>
      <c r="AA221" s="10">
        <f>3/24000000*OO[[#This Row],[83 (29JUN1985 06:00:00)-Water Temperature (C)]]*OO[[#This Row],[25]]</f>
        <v>4.9068253367299999E-5</v>
      </c>
      <c r="AB221" s="10">
        <f>3/24000000*OO[[#This Row],[84 (29JUN1985 09:00:00)-Water Temperature (C)]]*OO[[#This Row],[26]]</f>
        <v>4.5451121943000005E-5</v>
      </c>
      <c r="AC221" s="10">
        <f>3/24000000*OO[[#This Row],[85 (29JUN1985 12:00:00)-Water Temperature (C)]]*OO[[#This Row],[27]]</f>
        <v>4.5821024921875003E-5</v>
      </c>
      <c r="AD221" s="10">
        <f>3/24000000*OO[[#This Row],[86 (29JUN1985 15:00:00)-Water Temperature (C)]]*OO[[#This Row],[28]]</f>
        <v>4.6970432374799998E-5</v>
      </c>
      <c r="AE221" s="10">
        <f>3/24000000*OO[[#This Row],[88 (29JUN1985 21:00:00)-Water Temperature (C)]]*OO[[#This Row],[30]]</f>
        <v>4.4084068513099999E-5</v>
      </c>
      <c r="AF221" s="10">
        <f>3/24000000*OO[[#This Row],[88 (29JUN1985 21:00:00)-Water Temperature (C)]]*OO[[#This Row],[30]]</f>
        <v>4.4084068513099999E-5</v>
      </c>
      <c r="AG221" s="10">
        <f>3/24000000*OO[[#This Row],[89 (30JUN1985 00:00:00)-Water Temperature (C)]]*OO[[#This Row],[31]]</f>
        <v>3.9734857246162506E-5</v>
      </c>
      <c r="AH221" s="10">
        <f>3/24000000*OO[[#This Row],[90 (30JUN1985 03:00:00)-Water Temperature (C)]]*OO[[#This Row],[32]]</f>
        <v>3.5222717543374994E-5</v>
      </c>
      <c r="AI221" s="10">
        <f>3/24000000*OO[[#This Row],[91 (30JUN1985 06:00:00)-Water Temperature (C)]]*OO[[#This Row],[33]]</f>
        <v>3.0970589386949995E-5</v>
      </c>
      <c r="AJ221" s="10">
        <f>3/24000000*OO[[#This Row],[92 (30JUN1985 09:00:00)-Water Temperature (C)]]*OO[[#This Row],[34]]</f>
        <v>2.7896142026249995E-5</v>
      </c>
      <c r="AK221" s="10">
        <f>3/24000000*OO[[#This Row],[93 (30JUN1985 12:00:00)-Water Temperature (C)]]*OO[[#This Row],[35]]</f>
        <v>2.5514825891899998E-5</v>
      </c>
      <c r="AL221" s="10">
        <f>3/24000000*OO[[#This Row],[94 (30JUN1985 15:00:00)-Water Temperature (C)]]*OO[[#This Row],[36]]</f>
        <v>2.3468409965812501E-5</v>
      </c>
      <c r="AM221" s="10">
        <f>3/24000000*OO[[#This Row],[95 (30JUN1985 18:00:00)-Water Temperature (C)]]*OO[[#This Row],[37]]</f>
        <v>2.1862614644300004E-5</v>
      </c>
      <c r="AN221" s="10">
        <f>3/24000000*OO[[#This Row],[96 (30JUN1985 21:00:00)-Water Temperature (C)]]*OO[[#This Row],[38]]</f>
        <v>2.0156836760594995E-5</v>
      </c>
      <c r="AO221" s="10">
        <f>3/24000000*OO[[#This Row],[97 (01JUL1985 00:00:00)-Water Temperature (C)]]*OO[[#This Row],[39]]</f>
        <v>1.8095368112118745E-5</v>
      </c>
      <c r="AP221" s="10">
        <f>3/24000000*OO[[#This Row],[98 (01JUL1985 03:00:00)-Water Temperature (C)]]*OO[[#This Row],[40]]</f>
        <v>1.6055428349724998E-5</v>
      </c>
      <c r="AQ221" s="10">
        <f>3/24000000*OO[[#This Row],[99 (01JUL1985 06:00:00)-Water Temperature (C)]]*OO[[#This Row],[41]]</f>
        <v>1.42013357523E-5</v>
      </c>
      <c r="AR221" s="10">
        <f>3/24000000*OO[[#This Row],[100 (01JUL1985 09:00:00)-Water Temperature (C)]]*OO[[#This Row],[42]]</f>
        <v>1.2962622431160003E-5</v>
      </c>
      <c r="AS221" s="10">
        <f>3/24000000*OO[[#This Row],[101 (01JUL1985 12:00:00)-Water Temperature (C)]]*OO[[#This Row],[43]]</f>
        <v>1.2021610601039998E-5</v>
      </c>
      <c r="AT221" s="10">
        <f>3/24000000*OO[[#This Row],[102 (01JUL1985 15:00:00)-Water Temperature (C)]]*OO[[#This Row],[44]]</f>
        <v>1.1307566542349999E-5</v>
      </c>
      <c r="AU221" s="10">
        <f>3/24000000*OO[[#This Row],[103 (01JUL1985 18:00:00)-Water Temperature (C)]]*OO[[#This Row],[45]]</f>
        <v>1.0657515848264999E-5</v>
      </c>
      <c r="AV221" s="10">
        <f>3/24000000*OO[[#This Row],[104 (01JUL1985 21:00:00)-Water Temperature (C)]]*OO[[#This Row],[46]]</f>
        <v>9.8597945246937514E-6</v>
      </c>
      <c r="AW221" s="10">
        <f>3/24000000*OO[[#This Row],[105 (02JUL1985 00:00:00)-Water Temperature (C)]]*OO[[#This Row],[47]]</f>
        <v>8.9559416876662484E-6</v>
      </c>
      <c r="AX221" s="10">
        <f>3/24000000*OO[[#This Row],[106 (02JUL1985 03:00:00)-Water Temperature (C)]]*OO[[#This Row],[48]]</f>
        <v>8.0582991705974985E-6</v>
      </c>
      <c r="AY221" s="10">
        <f>3/24000000*OO[[#This Row],[107 (02JUL1985 06:00:00)-Water Temperature (C)]]*OO[[#This Row],[49]]</f>
        <v>7.2033478742549992E-6</v>
      </c>
      <c r="AZ221" s="10">
        <f>3/24000000*OO[[#This Row],[108 (02JUL1985 09:00:00)-Water Temperature (C)]]*OO[[#This Row],[50]]</f>
        <v>6.6050160425812491E-6</v>
      </c>
      <c r="BA221" s="10">
        <f>3/24000000*OO[[#This Row],[109 (02JUL1985 12:00:00)-Water Temperature (C)]]*OO[[#This Row],[51]]</f>
        <v>6.0774082216299999E-6</v>
      </c>
      <c r="BB221" s="10">
        <f>3/24000000*OO[[#This Row],[110 (02JUL1985 15:00:00)-Water Temperature (C)]]*OO[[#This Row],[52]]</f>
        <v>5.6324518489500005E-6</v>
      </c>
      <c r="BC221" s="10">
        <f>3/24000000*OO[[#This Row],[111 (02JUL1985 18:00:00)-Water Temperature (C)]]*OO[[#This Row],[53]]</f>
        <v>5.2071429004524993E-6</v>
      </c>
      <c r="BD221" s="10">
        <f>3/24000000*OO[[#This Row],[112 (02JUL1985 21:00:00)-Water Temperature (C)]]*OO[[#This Row],[54]]</f>
        <v>4.7217205558687502E-6</v>
      </c>
      <c r="BE221" s="10">
        <f>3/24000000*OO[[#This Row],[113 (03JUL1985 00:00:00)-Water Temperature (C)]]*OO[[#This Row],[55]]</f>
        <v>4.1746857029137495E-6</v>
      </c>
      <c r="BF221" s="10">
        <f>3/24000000*OO[[#This Row],[114 (03JUL1985 03:00:00)-Water Temperature (C)]]*OO[[#This Row],[56]]</f>
        <v>3.6313302880849994E-6</v>
      </c>
      <c r="BG221" s="10">
        <f>3/24000000*OO[[#This Row],[115 (03JUL1985 06:00:00)-Water Temperature (C)]]*OO[[#This Row],[57]]</f>
        <v>3.1049302530937501E-6</v>
      </c>
      <c r="BH221" s="10">
        <f>3/24000000*OO[[#This Row],[116 (03JUL1985 09:00:00)-Water Temperature (C)]]*OO[[#This Row],[58]]</f>
        <v>2.6904510973875001E-6</v>
      </c>
      <c r="BI221" s="10">
        <f>3/24000000*OO[[#This Row],[117 (03JUL1985 12:00:00)-Water Temperature (C)]]*OO[[#This Row],[59]]</f>
        <v>2.2899104498648748E-6</v>
      </c>
      <c r="BJ221" s="10">
        <f>3/24000000*OO[[#This Row],[118 (03JUL1985 15:00:00)-Water Temperature (C)]]*OO[[#This Row],[60]]</f>
        <v>2.0188076814517501E-6</v>
      </c>
      <c r="BK221" s="10">
        <f>3/24000000*OO[[#This Row],[119 (03JUL1985 18:00:00)-Water Temperature (C)]]*OO[[#This Row],[61]]</f>
        <v>1.8031313072160003E-6</v>
      </c>
      <c r="BL221" s="10">
        <f>3/24000000*OO[[#This Row],[120 (03JUL1985 21:00:00)-Water Temperature (C)]]*OO[[#This Row],[62]]</f>
        <v>1.60830129914E-6</v>
      </c>
      <c r="BM221" s="10">
        <f>3/24000000*OO[[#This Row],[121 (04JUL1985 00:00:00)-Water Temperature (C)]]*OO[[#This Row],[63]]</f>
        <v>1.4130771757784999E-6</v>
      </c>
      <c r="BN221" s="10">
        <f>3/24000000*OO[[#This Row],[122 (04JUL1985 03:00:00)-Water Temperature (C)]]*OO[[#This Row],[64]]</f>
        <v>1.218061159353E-6</v>
      </c>
      <c r="BO221" s="10">
        <f>3/24000000*OO[[#This Row],[123 (04JUL1985 06:00:00)-Water Temperature (C)]]*OO[[#This Row],[65]]</f>
        <v>1.0341658143599999E-6</v>
      </c>
      <c r="BP221" s="10">
        <f>3/24000000*OO[[#This Row],[124 (04JUL1985 09:00:00)-Water Temperature (C)]]*OO[[#This Row],[66]]</f>
        <v>8.9758573776850021E-7</v>
      </c>
      <c r="BQ221" s="10">
        <f>3/24000000*OO[[#This Row],[125 (04JUL1985 12:00:00)-Water Temperature (C)]]*OO[[#This Row],[67]]</f>
        <v>7.8982554491774999E-7</v>
      </c>
      <c r="BR221" s="10">
        <f>3/24000000*OO[[#This Row],[126 (04JUL1985 15:00:00)-Water Temperature (C)]]*OO[[#This Row],[68]]</f>
        <v>7.1246132166337486E-7</v>
      </c>
      <c r="BS221" s="10">
        <f>3/24000000*OO[[#This Row],[127 (04JUL1985 18:00:00)-Water Temperature (C)]]*OO[[#This Row],[69]]</f>
        <v>6.5819597037149997E-7</v>
      </c>
      <c r="BT221" s="10">
        <f>3/24000000*OO[[#This Row],[128 (04JUL1985 21:00:00)-Water Temperature (C)]]*OO[[#This Row],[70]]</f>
        <v>6.1045441594499998E-7</v>
      </c>
      <c r="BU221" s="10">
        <f>3/24000000*OO[[#This Row],[129 (05JUL1985 00:00:00)-Water Temperature (C)]]*OO[[#This Row],[71]]</f>
        <v>5.6408887687425004E-7</v>
      </c>
      <c r="BV221" s="10">
        <f>3/24000000*OO[[#This Row],[130 (05JUL1985 03:00:00)-Water Temperature (C)]]*OO[[#This Row],[72]]</f>
        <v>5.22382672489125E-7</v>
      </c>
      <c r="BW221" s="10">
        <f>3/24000000*OO[[#This Row],[131 (05JUL1985 06:00:00)-Water Temperature (C)]]*OO[[#This Row],[73]]</f>
        <v>4.8042854457300009E-7</v>
      </c>
      <c r="BX221" s="10">
        <f>3/24000000*OO[[#This Row],[132 (05JUL1985 09:00:00)-Water Temperature (C)]]*OO[[#This Row],[74]]</f>
        <v>4.4637574448949989E-7</v>
      </c>
      <c r="BY221" s="10">
        <f>3/24000000*OO[[#This Row],[133 (05JUL1985 12:00:00)-Water Temperature (C)]]*OO[[#This Row],[75]]</f>
        <v>4.1253784612875005E-7</v>
      </c>
      <c r="BZ221" s="10">
        <f>3/24000000*OO[[#This Row],[134 (05JUL1985 15:00:00)-Water Temperature (C)]]*OO[[#This Row],[76]]</f>
        <v>3.8006208767212501E-7</v>
      </c>
      <c r="CA221" s="10">
        <f>3/24000000*OO[[#This Row],[135 (05JUL1985 18:00:00)-Water Temperature (C)]]*OO[[#This Row],[77]]</f>
        <v>3.5333821364500001E-7</v>
      </c>
      <c r="CB221" s="10">
        <f>3/24000000*OO[[#This Row],[136 (05JUL1985 21:00:00)-Water Temperature (C)]]*OO[[#This Row],[78]]</f>
        <v>3.3108032743637501E-7</v>
      </c>
      <c r="CC221" s="10">
        <f>3/24000000*OO[[#This Row],[137 (06JUL1985 00:00:00)-Water Temperature (C)]]*OO[[#This Row],[79]]</f>
        <v>3.1325661502199998E-7</v>
      </c>
      <c r="CD221" s="10">
        <f>3/24000000*OO[[#This Row],[138 (06JUL1985 03:00:00)-Water Temperature (C)]]*OO[[#This Row],[80]]</f>
        <v>2.9647640140999998E-7</v>
      </c>
      <c r="CE221" s="10">
        <f>3/24000000*OO[[#This Row],[139 (06JUL1985 06:00:00)-Water Temperature (C)]]*OO[[#This Row],[81]]</f>
        <v>2.8061234044199994E-7</v>
      </c>
      <c r="CF221" s="10">
        <f>3/24000000*OO[[#This Row],[140 (06JUL1985 09:00:00)-Water Temperature (C)]]*OO[[#This Row],[82]]</f>
        <v>2.7140427777999999E-7</v>
      </c>
      <c r="CG221" s="10">
        <f>3/24000000*OO[[#This Row],[141 (06JUL1985 12:00:00)-Water Temperature (C)]]*OO[[#This Row],[83]]</f>
        <v>2.6548913569455004E-7</v>
      </c>
      <c r="CH221" s="10">
        <f>3/24000000*OO[[#This Row],[142 (06JUL1985 15:00:00)-Water Temperature (C)]]*OO[[#This Row],[84]]</f>
        <v>2.6427177348612496E-7</v>
      </c>
      <c r="CI221" s="10">
        <f>3/24000000*OO[[#This Row],[143 (06JUL1985 18:00:00)-Water Temperature (C)]]*OO[[#This Row],[85]]</f>
        <v>2.6500251868923752E-7</v>
      </c>
      <c r="CJ221" s="10">
        <f>3/24000000*OO[[#This Row],[144 (06JUL1985 21:00:00)-Water Temperature (C)]]*OO[[#This Row],[86]]</f>
        <v>2.6485375129836248E-7</v>
      </c>
      <c r="CK221" s="10">
        <f>3/24000000*OO[[#This Row],[145 (07JUL1985 00:00:00)-Water Temperature (C)]]*OO[[#This Row],[87]]</f>
        <v>2.6099181842058753E-7</v>
      </c>
      <c r="CL221" s="10">
        <f>3/24000000*OO[[#This Row],[146 (07JUL1985 03:00:00)-Water Temperature (C)]]*OO[[#This Row],[88]]</f>
        <v>2.5739690085299997E-7</v>
      </c>
      <c r="CM221" s="10">
        <f>3/24000000*OO[[#This Row],[147 (07JUL1985 06:00:00)-Water Temperature (C)]]*OO[[#This Row],[89]]</f>
        <v>2.5190662164089997E-7</v>
      </c>
      <c r="CN221" s="10">
        <f>3/24000000*OO[[#This Row],[148 (07JUL1985 09:00:00)-Water Temperature (C)]]*OO[[#This Row],[90]]</f>
        <v>2.4667843342799999E-7</v>
      </c>
      <c r="CO221" s="10">
        <f>3/24000000*OO[[#This Row],[149 (07JUL1985 12:00:00)-Water Temperature (C)]]*OO[[#This Row],[91]]</f>
        <v>2.4051617256056246E-7</v>
      </c>
      <c r="CP221" s="10">
        <f>3/24000000*OO[[#This Row],[150 (07JUL1985 15:00:00)-Water Temperature (C)]]*OO[[#This Row],[92]]</f>
        <v>2.4051617256056246E-7</v>
      </c>
      <c r="CQ221" s="10">
        <f>3/24000000*OO[[#This Row],[151 (07JUL1985 18:00:00)-Water Temperature (C)]]*OO[[#This Row],[93]]</f>
        <v>2.4051617256056246E-7</v>
      </c>
      <c r="CR221" s="10">
        <f>3/24000000*OO[[#This Row],[152 (07JUL1985 21:00:00)-Water Temperature (C)]]*OO[[#This Row],[94]]</f>
        <v>2.4051617256056246E-7</v>
      </c>
      <c r="CS221" s="10">
        <f>3/24000000*OO[[#This Row],[153 (08JUL1985 00:00:00)-Water Temperature (C)]]*OO[[#This Row],[95]]</f>
        <v>2.4051617256056246E-7</v>
      </c>
      <c r="CT221" s="10">
        <f>3/24000000*OO[[#This Row],[154 (08JUL1985 03:00:00)-Water Temperature (C)]]*OO[[#This Row],[96]]</f>
        <v>2.4051617256056246E-7</v>
      </c>
      <c r="CU221" s="10">
        <f>3/24000000*OO[[#This Row],[155 (08JUL1985 06:00:00)-Water Temperature (C)]]*OO[[#This Row],[97]]</f>
        <v>2.4051617256056246E-7</v>
      </c>
      <c r="CV221" s="10">
        <f>3/24000000*OO[[#This Row],[156 (08JUL1985 09:00:00)-Water Temperature (C)]]*OO[[#This Row],[98]]</f>
        <v>2.4051617256056246E-7</v>
      </c>
      <c r="CW221" s="10">
        <f>3/24000000*OO[[#This Row],[157 (08JUL1985 12:00:00)-Water Temperature (C)]]*OO[[#This Row],[99]]</f>
        <v>2.4051617256056246E-7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5.3728817778368895E-40</v>
      </c>
      <c r="L222" s="10">
        <f>3/24*OO[[#This Row],[68 (27JUN1985 09:00:00)-Water Temperature (C)]]*OO[[#This Row],[10]]/SUM(OO[10])</f>
        <v>1.9784700129287753E-28</v>
      </c>
      <c r="M222" s="10">
        <f>3/24*OO[[#This Row],[69 (27JUN1985 12:00:00)-Water Temperature (C)]]*OO[[#This Row],[11]]/SUM(OO[11])</f>
        <v>8.8465124006782114E-17</v>
      </c>
      <c r="N222" s="10">
        <f>3/24*OO[[#This Row],[70 (27JUN1985 15:00:00)-Water Temperature (C)]]*OO[[#This Row],[12]]/SUM(OO[12])</f>
        <v>3.5734955277793158E-10</v>
      </c>
      <c r="O222" s="10">
        <f>3/24*OO[[#This Row],[71 (27JUN1985 18:00:00)-Water Temperature (C)]]*OO[[#This Row],[13]]/SUM(OO[13])</f>
        <v>6.6140715559035501E-7</v>
      </c>
      <c r="P222" s="10">
        <f>3/24*OO[[#This Row],[72 (27JUN1985 21:00:00)-Water Temperature (C)]]*OO[[#This Row],[14]]/SUM(OO[14])</f>
        <v>8.9324990075118272E-5</v>
      </c>
      <c r="Q222" s="10">
        <f>3/24*OO[[#This Row],[73 (28JUN1985 00:00:00)-Water Temperature (C)]]*OO[[#This Row],[15]]/SUM(OO[15])</f>
        <v>2.2968303798158824E-3</v>
      </c>
      <c r="R222" s="10">
        <f>3/24*OO[[#This Row],[74 (28JUN1985 03:00:00)-Water Temperature (C)]]*OO[[#This Row],[16]]/SUM(OO[16])</f>
        <v>1.7358329754769086E-2</v>
      </c>
      <c r="S222" s="10">
        <f>3/24*OO[[#This Row],[75 (28JUN1985 06:00:00)-Water Temperature (C)]]*OO[[#This Row],[17]]/SUM(OO[17])</f>
        <v>5.004876276240227E-2</v>
      </c>
      <c r="T222" s="10">
        <f>3/24*OO[[#This Row],[76 (28JUN1985 09:00:00)-Water Temperature (C)]]*OO[[#This Row],[18]]/SUM(OO[18])</f>
        <v>6.6554174157501686E-2</v>
      </c>
      <c r="U222" s="10">
        <f>3/24*OO[[#This Row],[77 (28JUN1985 12:00:00)-Water Temperature (C)]]*OO[[#This Row],[19]]/SUM(OO[19])</f>
        <v>4.7183831833170951E-2</v>
      </c>
      <c r="V222" s="10">
        <f>3/24000000*OO[[#This Row],[78 (28JUN1985 15:00:00)-Water Temperature (C)]]*OO[[#This Row],[20]]</f>
        <v>1.9300626398240001E-2</v>
      </c>
      <c r="W222" s="10">
        <f>3/24000000*OO[[#This Row],[79 (28JUN1985 18:00:00)-Water Temperature (C)]]*OO[[#This Row],[21]]</f>
        <v>5.0188428197775001E-3</v>
      </c>
      <c r="X222" s="10">
        <f>3/24000000*OO[[#This Row],[80 (28JUN1985 21:00:00)-Water Temperature (C)]]*OO[[#This Row],[22]]</f>
        <v>9.2101940353499993E-4</v>
      </c>
      <c r="Y222" s="10">
        <f>3/24000000*OO[[#This Row],[81 (29JUN1985 00:00:00)-Water Temperature (C)]]*OO[[#This Row],[23]]</f>
        <v>1.6148823009059997E-4</v>
      </c>
      <c r="Z222" s="10">
        <f>3/24000000*OO[[#This Row],[82 (29JUN1985 03:00:00)-Water Temperature (C)]]*OO[[#This Row],[24]]</f>
        <v>5.4839117938799997E-5</v>
      </c>
      <c r="AA222" s="10">
        <f>3/24000000*OO[[#This Row],[83 (29JUN1985 06:00:00)-Water Temperature (C)]]*OO[[#This Row],[25]]</f>
        <v>3.9816343729749999E-5</v>
      </c>
      <c r="AB222" s="10">
        <f>3/24000000*OO[[#This Row],[84 (29JUN1985 09:00:00)-Water Temperature (C)]]*OO[[#This Row],[26]]</f>
        <v>3.6488702288025003E-5</v>
      </c>
      <c r="AC222" s="10">
        <f>3/24000000*OO[[#This Row],[85 (29JUN1985 12:00:00)-Water Temperature (C)]]*OO[[#This Row],[27]]</f>
        <v>3.6592401190312496E-5</v>
      </c>
      <c r="AD222" s="10">
        <f>3/24000000*OO[[#This Row],[86 (29JUN1985 15:00:00)-Water Temperature (C)]]*OO[[#This Row],[28]]</f>
        <v>3.7485941852699996E-5</v>
      </c>
      <c r="AE222" s="10">
        <f>3/24000000*OO[[#This Row],[88 (29JUN1985 21:00:00)-Water Temperature (C)]]*OO[[#This Row],[30]]</f>
        <v>3.5335749457499993E-5</v>
      </c>
      <c r="AF222" s="10">
        <f>3/24000000*OO[[#This Row],[88 (29JUN1985 21:00:00)-Water Temperature (C)]]*OO[[#This Row],[30]]</f>
        <v>3.5335749457499993E-5</v>
      </c>
      <c r="AG222" s="10">
        <f>3/24000000*OO[[#This Row],[89 (30JUN1985 00:00:00)-Water Temperature (C)]]*OO[[#This Row],[31]]</f>
        <v>3.1881070860899995E-5</v>
      </c>
      <c r="AH222" s="10">
        <f>3/24000000*OO[[#This Row],[90 (30JUN1985 03:00:00)-Water Temperature (C)]]*OO[[#This Row],[32]]</f>
        <v>2.8263471775E-5</v>
      </c>
      <c r="AI222" s="10">
        <f>3/24000000*OO[[#This Row],[91 (30JUN1985 06:00:00)-Water Temperature (C)]]*OO[[#This Row],[33]]</f>
        <v>2.4844004297212496E-5</v>
      </c>
      <c r="AJ222" s="10">
        <f>3/24000000*OO[[#This Row],[92 (30JUN1985 09:00:00)-Water Temperature (C)]]*OO[[#This Row],[34]]</f>
        <v>2.2343005249225001E-5</v>
      </c>
      <c r="AK222" s="10">
        <f>3/24000000*OO[[#This Row],[93 (30JUN1985 12:00:00)-Water Temperature (C)]]*OO[[#This Row],[35]]</f>
        <v>2.0391821682547498E-5</v>
      </c>
      <c r="AL222" s="10">
        <f>3/24000000*OO[[#This Row],[94 (30JUN1985 15:00:00)-Water Temperature (C)]]*OO[[#This Row],[36]]</f>
        <v>1.8717738098062501E-5</v>
      </c>
      <c r="AM222" s="10">
        <f>3/24000000*OO[[#This Row],[95 (30JUN1985 18:00:00)-Water Temperature (C)]]*OO[[#This Row],[37]]</f>
        <v>1.7402426138302502E-5</v>
      </c>
      <c r="AN222" s="10">
        <f>3/24000000*OO[[#This Row],[96 (30JUN1985 21:00:00)-Water Temperature (C)]]*OO[[#This Row],[38]]</f>
        <v>1.601434983963625E-5</v>
      </c>
      <c r="AO222" s="10">
        <f>3/24000000*OO[[#This Row],[97 (01JUL1985 00:00:00)-Water Temperature (C)]]*OO[[#This Row],[39]]</f>
        <v>1.4362676730501248E-5</v>
      </c>
      <c r="AP222" s="10">
        <f>3/24000000*OO[[#This Row],[98 (01JUL1985 03:00:00)-Water Temperature (C)]]*OO[[#This Row],[40]]</f>
        <v>1.2737879178062498E-5</v>
      </c>
      <c r="AQ222" s="10">
        <f>3/24000000*OO[[#This Row],[99 (01JUL1985 06:00:00)-Water Temperature (C)]]*OO[[#This Row],[41]]</f>
        <v>1.1262604967187499E-5</v>
      </c>
      <c r="AR222" s="10">
        <f>3/24000000*OO[[#This Row],[100 (01JUL1985 09:00:00)-Water Temperature (C)]]*OO[[#This Row],[42]]</f>
        <v>1.0270990287300001E-5</v>
      </c>
      <c r="AS222" s="10">
        <f>3/24000000*OO[[#This Row],[101 (01JUL1985 12:00:00)-Water Temperature (C)]]*OO[[#This Row],[43]]</f>
        <v>9.5048385580525003E-6</v>
      </c>
      <c r="AT222" s="10">
        <f>3/24000000*OO[[#This Row],[102 (01JUL1985 15:00:00)-Water Temperature (C)]]*OO[[#This Row],[44]]</f>
        <v>8.9183615409625003E-6</v>
      </c>
      <c r="AU222" s="10">
        <f>3/24000000*OO[[#This Row],[103 (01JUL1985 18:00:00)-Water Temperature (C)]]*OO[[#This Row],[45]]</f>
        <v>8.3863929536174998E-6</v>
      </c>
      <c r="AV222" s="10">
        <f>3/24000000*OO[[#This Row],[104 (01JUL1985 21:00:00)-Water Temperature (C)]]*OO[[#This Row],[46]]</f>
        <v>7.7382688997474998E-6</v>
      </c>
      <c r="AW222" s="10">
        <f>3/24000000*OO[[#This Row],[105 (02JUL1985 00:00:00)-Water Temperature (C)]]*OO[[#This Row],[47]]</f>
        <v>7.0179552741374994E-6</v>
      </c>
      <c r="AX222" s="10">
        <f>3/24000000*OO[[#This Row],[106 (02JUL1985 03:00:00)-Water Temperature (C)]]*OO[[#This Row],[48]]</f>
        <v>6.3130932223062506E-6</v>
      </c>
      <c r="AY222" s="10">
        <f>3/24000000*OO[[#This Row],[107 (02JUL1985 06:00:00)-Water Temperature (C)]]*OO[[#This Row],[49]]</f>
        <v>5.6419706708949996E-6</v>
      </c>
      <c r="AZ222" s="10">
        <f>3/24000000*OO[[#This Row],[108 (02JUL1985 09:00:00)-Water Temperature (C)]]*OO[[#This Row],[50]]</f>
        <v>5.1712511275950002E-6</v>
      </c>
      <c r="BA222" s="10">
        <f>3/24000000*OO[[#This Row],[109 (02JUL1985 12:00:00)-Water Temperature (C)]]*OO[[#This Row],[51]]</f>
        <v>4.7518322202399995E-6</v>
      </c>
      <c r="BB222" s="10">
        <f>3/24000000*OO[[#This Row],[110 (02JUL1985 15:00:00)-Water Temperature (C)]]*OO[[#This Row],[52]]</f>
        <v>4.3929431779187505E-6</v>
      </c>
      <c r="BC222" s="10">
        <f>3/24000000*OO[[#This Row],[111 (02JUL1985 18:00:00)-Water Temperature (C)]]*OO[[#This Row],[53]]</f>
        <v>4.0503546332924994E-6</v>
      </c>
      <c r="BD222" s="10">
        <f>3/24000000*OO[[#This Row],[112 (02JUL1985 21:00:00)-Water Temperature (C)]]*OO[[#This Row],[54]]</f>
        <v>3.6655604729687498E-6</v>
      </c>
      <c r="BE222" s="10">
        <f>3/24000000*OO[[#This Row],[113 (03JUL1985 00:00:00)-Water Temperature (C)]]*OO[[#This Row],[55]]</f>
        <v>3.2389025361699998E-6</v>
      </c>
      <c r="BF222" s="10">
        <f>3/24000000*OO[[#This Row],[114 (03JUL1985 03:00:00)-Water Temperature (C)]]*OO[[#This Row],[56]]</f>
        <v>2.8199750688E-6</v>
      </c>
      <c r="BG222" s="10">
        <f>3/24000000*OO[[#This Row],[115 (03JUL1985 06:00:00)-Water Temperature (C)]]*OO[[#This Row],[57]]</f>
        <v>2.4138068664299999E-6</v>
      </c>
      <c r="BH222" s="10">
        <f>3/24000000*OO[[#This Row],[116 (03JUL1985 09:00:00)-Water Temperature (C)]]*OO[[#This Row],[58]]</f>
        <v>2.0923642328474996E-6</v>
      </c>
      <c r="BI222" s="10">
        <f>3/24000000*OO[[#This Row],[117 (03JUL1985 12:00:00)-Water Temperature (C)]]*OO[[#This Row],[59]]</f>
        <v>1.7793661239911248E-6</v>
      </c>
      <c r="BJ222" s="10">
        <f>3/24000000*OO[[#This Row],[118 (03JUL1985 15:00:00)-Water Temperature (C)]]*OO[[#This Row],[60]]</f>
        <v>1.5656092493681253E-6</v>
      </c>
      <c r="BK222" s="10">
        <f>3/24000000*OO[[#This Row],[119 (03JUL1985 18:00:00)-Water Temperature (C)]]*OO[[#This Row],[61]]</f>
        <v>1.3949443552549997E-6</v>
      </c>
      <c r="BL222" s="10">
        <f>3/24000000*OO[[#This Row],[120 (03JUL1985 21:00:00)-Water Temperature (C)]]*OO[[#This Row],[62]]</f>
        <v>1.241939824794E-6</v>
      </c>
      <c r="BM222" s="10">
        <f>3/24000000*OO[[#This Row],[121 (04JUL1985 00:00:00)-Water Temperature (C)]]*OO[[#This Row],[63]]</f>
        <v>1.0914489154749999E-6</v>
      </c>
      <c r="BN222" s="10">
        <f>3/24000000*OO[[#This Row],[122 (04JUL1985 03:00:00)-Water Temperature (C)]]*OO[[#This Row],[64]]</f>
        <v>9.4295113032399993E-7</v>
      </c>
      <c r="BO222" s="10">
        <f>3/24000000*OO[[#This Row],[123 (04JUL1985 06:00:00)-Water Temperature (C)]]*OO[[#This Row],[65]]</f>
        <v>8.0274434385824997E-7</v>
      </c>
      <c r="BP222" s="10">
        <f>3/24000000*OO[[#This Row],[124 (04JUL1985 09:00:00)-Water Temperature (C)]]*OO[[#This Row],[66]]</f>
        <v>6.9740987254950014E-7</v>
      </c>
      <c r="BQ222" s="10">
        <f>3/24000000*OO[[#This Row],[125 (04JUL1985 12:00:00)-Water Temperature (C)]]*OO[[#This Row],[67]]</f>
        <v>6.1288303513612504E-7</v>
      </c>
      <c r="BR222" s="10">
        <f>3/24000000*OO[[#This Row],[126 (04JUL1985 15:00:00)-Water Temperature (C)]]*OO[[#This Row],[68]]</f>
        <v>5.5119119683100004E-7</v>
      </c>
      <c r="BS222" s="10">
        <f>3/24000000*OO[[#This Row],[127 (04JUL1985 18:00:00)-Water Temperature (C)]]*OO[[#This Row],[69]]</f>
        <v>5.0731420384312501E-7</v>
      </c>
      <c r="BT222" s="10">
        <f>3/24000000*OO[[#This Row],[128 (04JUL1985 21:00:00)-Water Temperature (C)]]*OO[[#This Row],[70]]</f>
        <v>4.6897118222937498E-7</v>
      </c>
      <c r="BU222" s="10">
        <f>3/24000000*OO[[#This Row],[129 (05JUL1985 00:00:00)-Water Temperature (C)]]*OO[[#This Row],[71]]</f>
        <v>4.3262780271750006E-7</v>
      </c>
      <c r="BV222" s="10">
        <f>3/24000000*OO[[#This Row],[130 (05JUL1985 03:00:00)-Water Temperature (C)]]*OO[[#This Row],[72]]</f>
        <v>4.0082492273024995E-7</v>
      </c>
      <c r="BW222" s="10">
        <f>3/24000000*OO[[#This Row],[131 (05JUL1985 06:00:00)-Water Temperature (C)]]*OO[[#This Row],[73]]</f>
        <v>3.6920032011362496E-7</v>
      </c>
      <c r="BX222" s="10">
        <f>3/24000000*OO[[#This Row],[132 (05JUL1985 09:00:00)-Water Temperature (C)]]*OO[[#This Row],[74]]</f>
        <v>3.4359271648125E-7</v>
      </c>
      <c r="BY222" s="10">
        <f>3/24000000*OO[[#This Row],[133 (05JUL1985 12:00:00)-Water Temperature (C)]]*OO[[#This Row],[75]]</f>
        <v>3.1778433792499999E-7</v>
      </c>
      <c r="BZ222" s="10">
        <f>3/24000000*OO[[#This Row],[134 (05JUL1985 15:00:00)-Water Temperature (C)]]*OO[[#This Row],[76]]</f>
        <v>2.9264389902450002E-7</v>
      </c>
      <c r="CA222" s="10">
        <f>3/24000000*OO[[#This Row],[135 (05JUL1985 18:00:00)-Water Temperature (C)]]*OO[[#This Row],[77]]</f>
        <v>2.7160826181599996E-7</v>
      </c>
      <c r="CB222" s="10">
        <f>3/24000000*OO[[#This Row],[136 (05JUL1985 21:00:00)-Water Temperature (C)]]*OO[[#This Row],[78]]</f>
        <v>2.5387825889576246E-7</v>
      </c>
      <c r="CC222" s="10">
        <f>3/24000000*OO[[#This Row],[137 (06JUL1985 00:00:00)-Water Temperature (C)]]*OO[[#This Row],[79]]</f>
        <v>2.3995657710699996E-7</v>
      </c>
      <c r="CD222" s="10">
        <f>3/24000000*OO[[#This Row],[138 (06JUL1985 03:00:00)-Water Temperature (C)]]*OO[[#This Row],[80]]</f>
        <v>2.2717561079637501E-7</v>
      </c>
      <c r="CE222" s="10">
        <f>3/24000000*OO[[#This Row],[139 (06JUL1985 06:00:00)-Water Temperature (C)]]*OO[[#This Row],[81]]</f>
        <v>2.1530775854918745E-7</v>
      </c>
      <c r="CF222" s="10">
        <f>3/24000000*OO[[#This Row],[140 (06JUL1985 09:00:00)-Water Temperature (C)]]*OO[[#This Row],[82]]</f>
        <v>2.0841199033911249E-7</v>
      </c>
      <c r="CG222" s="10">
        <f>3/24000000*OO[[#This Row],[141 (06JUL1985 12:00:00)-Water Temperature (C)]]*OO[[#This Row],[83]]</f>
        <v>2.03783463248E-7</v>
      </c>
      <c r="CH222" s="10">
        <f>3/24000000*OO[[#This Row],[142 (06JUL1985 15:00:00)-Water Temperature (C)]]*OO[[#This Row],[84]]</f>
        <v>2.0254009572599997E-7</v>
      </c>
      <c r="CI222" s="10">
        <f>3/24000000*OO[[#This Row],[143 (06JUL1985 18:00:00)-Water Temperature (C)]]*OO[[#This Row],[85]]</f>
        <v>2.0267955060682499E-7</v>
      </c>
      <c r="CJ222" s="10">
        <f>3/24000000*OO[[#This Row],[144 (06JUL1985 21:00:00)-Water Temperature (C)]]*OO[[#This Row],[86]]</f>
        <v>2.0222376699194998E-7</v>
      </c>
      <c r="CK222" s="10">
        <f>3/24000000*OO[[#This Row],[145 (07JUL1985 00:00:00)-Water Temperature (C)]]*OO[[#This Row],[87]]</f>
        <v>1.9904994784894999E-7</v>
      </c>
      <c r="CL222" s="10">
        <f>3/24000000*OO[[#This Row],[146 (07JUL1985 03:00:00)-Water Temperature (C)]]*OO[[#This Row],[88]]</f>
        <v>1.9637242774031251E-7</v>
      </c>
      <c r="CM222" s="10">
        <f>3/24000000*OO[[#This Row],[147 (07JUL1985 06:00:00)-Water Temperature (C)]]*OO[[#This Row],[89]]</f>
        <v>1.9248654231124999E-7</v>
      </c>
      <c r="CN222" s="10">
        <f>3/24000000*OO[[#This Row],[148 (07JUL1985 09:00:00)-Water Temperature (C)]]*OO[[#This Row],[90]]</f>
        <v>1.8892364767739998E-7</v>
      </c>
      <c r="CO222" s="10">
        <f>3/24000000*OO[[#This Row],[149 (07JUL1985 12:00:00)-Water Temperature (C)]]*OO[[#This Row],[91]]</f>
        <v>1.84517792193E-7</v>
      </c>
      <c r="CP222" s="10">
        <f>3/24000000*OO[[#This Row],[150 (07JUL1985 15:00:00)-Water Temperature (C)]]*OO[[#This Row],[92]]</f>
        <v>1.84517792193E-7</v>
      </c>
      <c r="CQ222" s="10">
        <f>3/24000000*OO[[#This Row],[151 (07JUL1985 18:00:00)-Water Temperature (C)]]*OO[[#This Row],[93]]</f>
        <v>1.84517792193E-7</v>
      </c>
      <c r="CR222" s="10">
        <f>3/24000000*OO[[#This Row],[152 (07JUL1985 21:00:00)-Water Temperature (C)]]*OO[[#This Row],[94]]</f>
        <v>1.84517792193E-7</v>
      </c>
      <c r="CS222" s="10">
        <f>3/24000000*OO[[#This Row],[153 (08JUL1985 00:00:00)-Water Temperature (C)]]*OO[[#This Row],[95]]</f>
        <v>1.84517792193E-7</v>
      </c>
      <c r="CT222" s="10">
        <f>3/24000000*OO[[#This Row],[154 (08JUL1985 03:00:00)-Water Temperature (C)]]*OO[[#This Row],[96]]</f>
        <v>1.84517792193E-7</v>
      </c>
      <c r="CU222" s="10">
        <f>3/24000000*OO[[#This Row],[155 (08JUL1985 06:00:00)-Water Temperature (C)]]*OO[[#This Row],[97]]</f>
        <v>1.84517792193E-7</v>
      </c>
      <c r="CV222" s="10">
        <f>3/24000000*OO[[#This Row],[156 (08JUL1985 09:00:00)-Water Temperature (C)]]*OO[[#This Row],[98]]</f>
        <v>1.84517792193E-7</v>
      </c>
      <c r="CW222" s="10">
        <f>3/24000000*OO[[#This Row],[157 (08JUL1985 12:00:00)-Water Temperature (C)]]*OO[[#This Row],[99]]</f>
        <v>1.84517792193E-7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9.3223335851310913E-41</v>
      </c>
      <c r="L223" s="10">
        <f>3/24*OO[[#This Row],[68 (27JUN1985 09:00:00)-Water Temperature (C)]]*OO[[#This Row],[10]]/SUM(OO[10])</f>
        <v>3.4329721796947168E-29</v>
      </c>
      <c r="M223" s="10">
        <f>3/24*OO[[#This Row],[69 (27JUN1985 12:00:00)-Water Temperature (C)]]*OO[[#This Row],[11]]/SUM(OO[11])</f>
        <v>3.6532049191391496E-17</v>
      </c>
      <c r="N223" s="10">
        <f>3/24*OO[[#This Row],[70 (27JUN1985 15:00:00)-Water Temperature (C)]]*OO[[#This Row],[12]]/SUM(OO[12])</f>
        <v>1.8302265279058566E-10</v>
      </c>
      <c r="O223" s="10">
        <f>3/24*OO[[#This Row],[71 (27JUN1985 18:00:00)-Water Temperature (C)]]*OO[[#This Row],[13]]/SUM(OO[13])</f>
        <v>4.2411444883393956E-7</v>
      </c>
      <c r="P223" s="10">
        <f>3/24*OO[[#This Row],[72 (27JUN1985 21:00:00)-Water Temperature (C)]]*OO[[#This Row],[14]]/SUM(OO[14])</f>
        <v>6.490261643596172E-5</v>
      </c>
      <c r="Q223" s="10">
        <f>3/24*OO[[#This Row],[73 (28JUN1985 00:00:00)-Water Temperature (C)]]*OO[[#This Row],[15]]/SUM(OO[15])</f>
        <v>1.8321758129248283E-3</v>
      </c>
      <c r="R223" s="10">
        <f>3/24*OO[[#This Row],[74 (28JUN1985 03:00:00)-Water Temperature (C)]]*OO[[#This Row],[16]]/SUM(OO[16])</f>
        <v>1.4934857392014906E-2</v>
      </c>
      <c r="S223" s="10">
        <f>3/24*OO[[#This Row],[75 (28JUN1985 06:00:00)-Water Temperature (C)]]*OO[[#This Row],[17]]/SUM(OO[17])</f>
        <v>4.587468425177451E-2</v>
      </c>
      <c r="T223" s="10">
        <f>3/24*OO[[#This Row],[76 (28JUN1985 09:00:00)-Water Temperature (C)]]*OO[[#This Row],[18]]/SUM(OO[18])</f>
        <v>6.4318538665001715E-2</v>
      </c>
      <c r="U223" s="10">
        <f>3/24*OO[[#This Row],[77 (28JUN1985 12:00:00)-Water Temperature (C)]]*OO[[#This Row],[19]]/SUM(OO[19])</f>
        <v>4.7811231322776031E-2</v>
      </c>
      <c r="V223" s="10">
        <f>3/24000000*OO[[#This Row],[78 (28JUN1985 15:00:00)-Water Temperature (C)]]*OO[[#This Row],[20]]</f>
        <v>2.0370954530200002E-2</v>
      </c>
      <c r="W223" s="10">
        <f>3/24000000*OO[[#This Row],[79 (28JUN1985 18:00:00)-Water Temperature (C)]]*OO[[#This Row],[21]]</f>
        <v>5.4816510437624994E-3</v>
      </c>
      <c r="X223" s="10">
        <f>3/24000000*OO[[#This Row],[80 (28JUN1985 21:00:00)-Water Temperature (C)]]*OO[[#This Row],[22]]</f>
        <v>1.0298469488944999E-3</v>
      </c>
      <c r="Y223" s="10">
        <f>3/24000000*OO[[#This Row],[81 (29JUN1985 00:00:00)-Water Temperature (C)]]*OO[[#This Row],[23]]</f>
        <v>1.779571654180125E-4</v>
      </c>
      <c r="Z223" s="10">
        <f>3/24000000*OO[[#This Row],[82 (29JUN1985 03:00:00)-Water Temperature (C)]]*OO[[#This Row],[24]]</f>
        <v>5.6071239330000004E-5</v>
      </c>
      <c r="AA223" s="10">
        <f>3/24000000*OO[[#This Row],[83 (29JUN1985 06:00:00)-Water Temperature (C)]]*OO[[#This Row],[25]]</f>
        <v>3.9239004992175003E-5</v>
      </c>
      <c r="AB223" s="10">
        <f>3/24000000*OO[[#This Row],[84 (29JUN1985 09:00:00)-Water Temperature (C)]]*OO[[#This Row],[26]]</f>
        <v>3.5691175397499999E-5</v>
      </c>
      <c r="AC223" s="10">
        <f>3/24000000*OO[[#This Row],[85 (29JUN1985 12:00:00)-Water Temperature (C)]]*OO[[#This Row],[27]]</f>
        <v>3.5709385804399996E-5</v>
      </c>
      <c r="AD223" s="10">
        <f>3/24000000*OO[[#This Row],[86 (29JUN1985 15:00:00)-Water Temperature (C)]]*OO[[#This Row],[28]]</f>
        <v>3.6652662770500002E-5</v>
      </c>
      <c r="AE223" s="10">
        <f>3/24000000*OO[[#This Row],[88 (29JUN1985 21:00:00)-Water Temperature (C)]]*OO[[#This Row],[30]]</f>
        <v>3.48898608821E-5</v>
      </c>
      <c r="AF223" s="10">
        <f>3/24000000*OO[[#This Row],[88 (29JUN1985 21:00:00)-Water Temperature (C)]]*OO[[#This Row],[30]]</f>
        <v>3.48898608821E-5</v>
      </c>
      <c r="AG223" s="10">
        <f>3/24000000*OO[[#This Row],[89 (30JUN1985 00:00:00)-Water Temperature (C)]]*OO[[#This Row],[31]]</f>
        <v>3.1604080309699996E-5</v>
      </c>
      <c r="AH223" s="10">
        <f>3/24000000*OO[[#This Row],[90 (30JUN1985 03:00:00)-Water Temperature (C)]]*OO[[#This Row],[32]]</f>
        <v>2.8100674390724998E-5</v>
      </c>
      <c r="AI223" s="10">
        <f>3/24000000*OO[[#This Row],[91 (30JUN1985 06:00:00)-Water Temperature (C)]]*OO[[#This Row],[33]]</f>
        <v>2.4754912403899999E-5</v>
      </c>
      <c r="AJ223" s="10">
        <f>3/24000000*OO[[#This Row],[92 (30JUN1985 09:00:00)-Water Temperature (C)]]*OO[[#This Row],[34]]</f>
        <v>2.2288965884649999E-5</v>
      </c>
      <c r="AK223" s="10">
        <f>3/24000000*OO[[#This Row],[93 (30JUN1985 12:00:00)-Water Temperature (C)]]*OO[[#This Row],[35]]</f>
        <v>2.0356681835414998E-5</v>
      </c>
      <c r="AL223" s="10">
        <f>3/24000000*OO[[#This Row],[94 (30JUN1985 15:00:00)-Water Temperature (C)]]*OO[[#This Row],[36]]</f>
        <v>1.87028808097225E-5</v>
      </c>
      <c r="AM223" s="10">
        <f>3/24000000*OO[[#This Row],[95 (30JUN1985 18:00:00)-Water Temperature (C)]]*OO[[#This Row],[37]]</f>
        <v>1.7410306935046248E-5</v>
      </c>
      <c r="AN223" s="10">
        <f>3/24000000*OO[[#This Row],[96 (30JUN1985 21:00:00)-Water Temperature (C)]]*OO[[#This Row],[38]]</f>
        <v>1.6045315718179996E-5</v>
      </c>
      <c r="AO223" s="10">
        <f>3/24000000*OO[[#This Row],[97 (01JUL1985 00:00:00)-Water Temperature (C)]]*OO[[#This Row],[39]]</f>
        <v>1.4425095995553747E-5</v>
      </c>
      <c r="AP223" s="10">
        <f>3/24000000*OO[[#This Row],[98 (01JUL1985 03:00:00)-Water Temperature (C)]]*OO[[#This Row],[40]]</f>
        <v>1.2831350389743749E-5</v>
      </c>
      <c r="AQ223" s="10">
        <f>3/24000000*OO[[#This Row],[99 (01JUL1985 06:00:00)-Water Temperature (C)]]*OO[[#This Row],[41]]</f>
        <v>1.1361573273519999E-5</v>
      </c>
      <c r="AR223" s="10">
        <f>3/24000000*OO[[#This Row],[100 (01JUL1985 09:00:00)-Water Temperature (C)]]*OO[[#This Row],[42]]</f>
        <v>1.0372898864536251E-5</v>
      </c>
      <c r="AS223" s="10">
        <f>3/24000000*OO[[#This Row],[101 (01JUL1985 12:00:00)-Water Temperature (C)]]*OO[[#This Row],[43]]</f>
        <v>9.6009771495399997E-6</v>
      </c>
      <c r="AT223" s="10">
        <f>3/24000000*OO[[#This Row],[102 (01JUL1985 15:00:00)-Water Temperature (C)]]*OO[[#This Row],[44]]</f>
        <v>9.0085509506849995E-6</v>
      </c>
      <c r="AU223" s="10">
        <f>3/24000000*OO[[#This Row],[103 (01JUL1985 18:00:00)-Water Temperature (C)]]*OO[[#This Row],[45]]</f>
        <v>8.4721953683399983E-6</v>
      </c>
      <c r="AV223" s="10">
        <f>3/24000000*OO[[#This Row],[104 (01JUL1985 21:00:00)-Water Temperature (C)]]*OO[[#This Row],[46]]</f>
        <v>7.8164590068599995E-6</v>
      </c>
      <c r="AW223" s="10">
        <f>3/24000000*OO[[#This Row],[105 (02JUL1985 00:00:00)-Water Temperature (C)]]*OO[[#This Row],[47]]</f>
        <v>7.0946997007124998E-6</v>
      </c>
      <c r="AX223" s="10">
        <f>3/24000000*OO[[#This Row],[106 (02JUL1985 03:00:00)-Water Temperature (C)]]*OO[[#This Row],[48]]</f>
        <v>6.3953170192624993E-6</v>
      </c>
      <c r="AY223" s="10">
        <f>3/24000000*OO[[#This Row],[107 (02JUL1985 06:00:00)-Water Temperature (C)]]*OO[[#This Row],[49]]</f>
        <v>5.7248376549999997E-6</v>
      </c>
      <c r="AZ223" s="10">
        <f>3/24000000*OO[[#This Row],[108 (02JUL1985 09:00:00)-Water Temperature (C)]]*OO[[#This Row],[50]]</f>
        <v>5.2548144439149998E-6</v>
      </c>
      <c r="BA223" s="10">
        <f>3/24000000*OO[[#This Row],[109 (02JUL1985 12:00:00)-Water Temperature (C)]]*OO[[#This Row],[51]]</f>
        <v>4.832185102744999E-6</v>
      </c>
      <c r="BB223" s="10">
        <f>3/24000000*OO[[#This Row],[110 (02JUL1985 15:00:00)-Water Temperature (C)]]*OO[[#This Row],[52]]</f>
        <v>4.4667580248375E-6</v>
      </c>
      <c r="BC223" s="10">
        <f>3/24000000*OO[[#This Row],[111 (02JUL1985 18:00:00)-Water Temperature (C)]]*OO[[#This Row],[53]]</f>
        <v>4.1172154405599992E-6</v>
      </c>
      <c r="BD223" s="10">
        <f>3/24000000*OO[[#This Row],[112 (02JUL1985 21:00:00)-Water Temperature (C)]]*OO[[#This Row],[54]]</f>
        <v>3.7262798759174995E-6</v>
      </c>
      <c r="BE223" s="10">
        <f>3/24000000*OO[[#This Row],[113 (03JUL1985 00:00:00)-Water Temperature (C)]]*OO[[#This Row],[55]]</f>
        <v>3.2960272003725E-6</v>
      </c>
      <c r="BF223" s="10">
        <f>3/24000000*OO[[#This Row],[114 (03JUL1985 03:00:00)-Water Temperature (C)]]*OO[[#This Row],[56]]</f>
        <v>2.8764799527349997E-6</v>
      </c>
      <c r="BG223" s="10">
        <f>3/24000000*OO[[#This Row],[115 (03JUL1985 06:00:00)-Water Temperature (C)]]*OO[[#This Row],[57]]</f>
        <v>2.4684143391634998E-6</v>
      </c>
      <c r="BH223" s="10">
        <f>3/24000000*OO[[#This Row],[116 (03JUL1985 09:00:00)-Water Temperature (C)]]*OO[[#This Row],[58]]</f>
        <v>2.143156670991E-6</v>
      </c>
      <c r="BI223" s="10">
        <f>3/24000000*OO[[#This Row],[117 (03JUL1985 12:00:00)-Water Temperature (C)]]*OO[[#This Row],[59]]</f>
        <v>1.8231043244556251E-6</v>
      </c>
      <c r="BJ223" s="10">
        <f>3/24000000*OO[[#This Row],[118 (03JUL1985 15:00:00)-Water Temperature (C)]]*OO[[#This Row],[60]]</f>
        <v>1.6023790414274999E-6</v>
      </c>
      <c r="BK223" s="10">
        <f>3/24000000*OO[[#This Row],[119 (03JUL1985 18:00:00)-Water Temperature (C)]]*OO[[#This Row],[61]]</f>
        <v>1.425443391116375E-6</v>
      </c>
      <c r="BL223" s="10">
        <f>3/24000000*OO[[#This Row],[120 (03JUL1985 21:00:00)-Water Temperature (C)]]*OO[[#This Row],[62]]</f>
        <v>1.2672603613462499E-6</v>
      </c>
      <c r="BM223" s="10">
        <f>3/24000000*OO[[#This Row],[121 (04JUL1985 00:00:00)-Water Temperature (C)]]*OO[[#This Row],[63]]</f>
        <v>1.114234086248125E-6</v>
      </c>
      <c r="BN223" s="10">
        <f>3/24000000*OO[[#This Row],[122 (04JUL1985 03:00:00)-Water Temperature (C)]]*OO[[#This Row],[64]]</f>
        <v>9.6477642799999989E-7</v>
      </c>
      <c r="BO223" s="10">
        <f>3/24000000*OO[[#This Row],[123 (04JUL1985 06:00:00)-Water Temperature (C)]]*OO[[#This Row],[65]]</f>
        <v>8.2355808915799997E-7</v>
      </c>
      <c r="BP223" s="10">
        <f>3/24000000*OO[[#This Row],[124 (04JUL1985 09:00:00)-Water Temperature (C)]]*OO[[#This Row],[66]]</f>
        <v>7.1639894947999995E-7</v>
      </c>
      <c r="BQ223" s="10">
        <f>3/24000000*OO[[#This Row],[125 (04JUL1985 12:00:00)-Water Temperature (C)]]*OO[[#This Row],[67]]</f>
        <v>6.290437051605E-7</v>
      </c>
      <c r="BR223" s="10">
        <f>3/24000000*OO[[#This Row],[126 (04JUL1985 15:00:00)-Water Temperature (C)]]*OO[[#This Row],[68]]</f>
        <v>5.6426030370549992E-7</v>
      </c>
      <c r="BS223" s="10">
        <f>3/24000000*OO[[#This Row],[127 (04JUL1985 18:00:00)-Water Temperature (C)]]*OO[[#This Row],[69]]</f>
        <v>5.1764906793600003E-7</v>
      </c>
      <c r="BT223" s="10">
        <f>3/24000000*OO[[#This Row],[128 (04JUL1985 21:00:00)-Water Temperature (C)]]*OO[[#This Row],[70]]</f>
        <v>4.77060756433125E-7</v>
      </c>
      <c r="BU223" s="10">
        <f>3/24000000*OO[[#This Row],[129 (05JUL1985 00:00:00)-Water Temperature (C)]]*OO[[#This Row],[71]]</f>
        <v>4.3932022757437492E-7</v>
      </c>
      <c r="BV223" s="10">
        <f>3/24000000*OO[[#This Row],[130 (05JUL1985 03:00:00)-Water Temperature (C)]]*OO[[#This Row],[72]]</f>
        <v>4.0709351320800002E-7</v>
      </c>
      <c r="BW223" s="10">
        <f>3/24000000*OO[[#This Row],[131 (05JUL1985 06:00:00)-Water Temperature (C)]]*OO[[#This Row],[73]]</f>
        <v>3.7541405188087496E-7</v>
      </c>
      <c r="BX223" s="10">
        <f>3/24000000*OO[[#This Row],[132 (05JUL1985 09:00:00)-Water Temperature (C)]]*OO[[#This Row],[74]]</f>
        <v>3.4985396990175003E-7</v>
      </c>
      <c r="BY223" s="10">
        <f>3/24000000*OO[[#This Row],[133 (05JUL1985 12:00:00)-Water Temperature (C)]]*OO[[#This Row],[75]]</f>
        <v>3.2378901224499997E-7</v>
      </c>
      <c r="BZ223" s="10">
        <f>3/24000000*OO[[#This Row],[134 (05JUL1985 15:00:00)-Water Temperature (C)]]*OO[[#This Row],[76]]</f>
        <v>2.980109329455E-7</v>
      </c>
      <c r="CA223" s="10">
        <f>3/24000000*OO[[#This Row],[135 (05JUL1985 18:00:00)-Water Temperature (C)]]*OO[[#This Row],[77]]</f>
        <v>2.7614906352468745E-7</v>
      </c>
      <c r="CB223" s="10">
        <f>3/24000000*OO[[#This Row],[136 (05JUL1985 21:00:00)-Water Temperature (C)]]*OO[[#This Row],[78]]</f>
        <v>2.575065825797E-7</v>
      </c>
      <c r="CC223" s="10">
        <f>3/24000000*OO[[#This Row],[137 (06JUL1985 00:00:00)-Water Temperature (C)]]*OO[[#This Row],[79]]</f>
        <v>2.4306420717292503E-7</v>
      </c>
      <c r="CD223" s="10">
        <f>3/24000000*OO[[#This Row],[138 (06JUL1985 03:00:00)-Water Temperature (C)]]*OO[[#This Row],[80]]</f>
        <v>2.3011884686559998E-7</v>
      </c>
      <c r="CE223" s="10">
        <f>3/24000000*OO[[#This Row],[139 (06JUL1985 06:00:00)-Water Temperature (C)]]*OO[[#This Row],[81]]</f>
        <v>2.1832332109335003E-7</v>
      </c>
      <c r="CF223" s="10">
        <f>3/24000000*OO[[#This Row],[140 (06JUL1985 09:00:00)-Water Temperature (C)]]*OO[[#This Row],[82]]</f>
        <v>2.11484026648125E-7</v>
      </c>
      <c r="CG223" s="10">
        <f>3/24000000*OO[[#This Row],[141 (06JUL1985 12:00:00)-Water Temperature (C)]]*OO[[#This Row],[83]]</f>
        <v>2.0671932999468748E-7</v>
      </c>
      <c r="CH223" s="10">
        <f>3/24000000*OO[[#This Row],[142 (06JUL1985 15:00:00)-Water Temperature (C)]]*OO[[#This Row],[84]]</f>
        <v>2.0517893608187499E-7</v>
      </c>
      <c r="CI223" s="10">
        <f>3/24000000*OO[[#This Row],[143 (06JUL1985 18:00:00)-Water Temperature (C)]]*OO[[#This Row],[85]]</f>
        <v>2.0496123338999999E-7</v>
      </c>
      <c r="CJ223" s="10">
        <f>3/24000000*OO[[#This Row],[144 (06JUL1985 21:00:00)-Water Temperature (C)]]*OO[[#This Row],[86]]</f>
        <v>2.0417179939563752E-7</v>
      </c>
      <c r="CK223" s="10">
        <f>3/24000000*OO[[#This Row],[145 (07JUL1985 00:00:00)-Water Temperature (C)]]*OO[[#This Row],[87]]</f>
        <v>2.0074260158889997E-7</v>
      </c>
      <c r="CL223" s="10">
        <f>3/24000000*OO[[#This Row],[146 (07JUL1985 03:00:00)-Water Temperature (C)]]*OO[[#This Row],[88]]</f>
        <v>1.9807318767280001E-7</v>
      </c>
      <c r="CM223" s="10">
        <f>3/24000000*OO[[#This Row],[147 (07JUL1985 06:00:00)-Water Temperature (C)]]*OO[[#This Row],[89]]</f>
        <v>1.9442791741975E-7</v>
      </c>
      <c r="CN223" s="10">
        <f>3/24000000*OO[[#This Row],[148 (07JUL1985 09:00:00)-Water Temperature (C)]]*OO[[#This Row],[90]]</f>
        <v>1.912148365411E-7</v>
      </c>
      <c r="CO223" s="10">
        <f>3/24000000*OO[[#This Row],[149 (07JUL1985 12:00:00)-Water Temperature (C)]]*OO[[#This Row],[91]]</f>
        <v>1.8708188317612502E-7</v>
      </c>
      <c r="CP223" s="10">
        <f>3/24000000*OO[[#This Row],[150 (07JUL1985 15:00:00)-Water Temperature (C)]]*OO[[#This Row],[92]]</f>
        <v>1.8708188317612502E-7</v>
      </c>
      <c r="CQ223" s="10">
        <f>3/24000000*OO[[#This Row],[151 (07JUL1985 18:00:00)-Water Temperature (C)]]*OO[[#This Row],[93]]</f>
        <v>1.8708188317612502E-7</v>
      </c>
      <c r="CR223" s="10">
        <f>3/24000000*OO[[#This Row],[152 (07JUL1985 21:00:00)-Water Temperature (C)]]*OO[[#This Row],[94]]</f>
        <v>1.8708188317612502E-7</v>
      </c>
      <c r="CS223" s="10">
        <f>3/24000000*OO[[#This Row],[153 (08JUL1985 00:00:00)-Water Temperature (C)]]*OO[[#This Row],[95]]</f>
        <v>1.8708188317612502E-7</v>
      </c>
      <c r="CT223" s="10">
        <f>3/24000000*OO[[#This Row],[154 (08JUL1985 03:00:00)-Water Temperature (C)]]*OO[[#This Row],[96]]</f>
        <v>1.8708188317612502E-7</v>
      </c>
      <c r="CU223" s="10">
        <f>3/24000000*OO[[#This Row],[155 (08JUL1985 06:00:00)-Water Temperature (C)]]*OO[[#This Row],[97]]</f>
        <v>1.8708188317612502E-7</v>
      </c>
      <c r="CV223" s="10">
        <f>3/24000000*OO[[#This Row],[156 (08JUL1985 09:00:00)-Water Temperature (C)]]*OO[[#This Row],[98]]</f>
        <v>1.8708188317612502E-7</v>
      </c>
      <c r="CW223" s="10">
        <f>3/24000000*OO[[#This Row],[157 (08JUL1985 12:00:00)-Water Temperature (C)]]*OO[[#This Row],[99]]</f>
        <v>1.8708188317612502E-7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1.3558428068639873E-41</v>
      </c>
      <c r="L224" s="10">
        <f>3/24*OO[[#This Row],[68 (27JUN1985 09:00:00)-Water Temperature (C)]]*OO[[#This Row],[10]]/SUM(OO[10])</f>
        <v>5.0415828246181524E-30</v>
      </c>
      <c r="M224" s="10">
        <f>3/24*OO[[#This Row],[69 (27JUN1985 12:00:00)-Water Temperature (C)]]*OO[[#This Row],[11]]/SUM(OO[11])</f>
        <v>1.1226853761612441E-17</v>
      </c>
      <c r="N224" s="10">
        <f>3/24*OO[[#This Row],[70 (27JUN1985 15:00:00)-Water Temperature (C)]]*OO[[#This Row],[12]]/SUM(OO[12])</f>
        <v>9.3694016925014837E-11</v>
      </c>
      <c r="O224" s="10">
        <f>3/24*OO[[#This Row],[71 (27JUN1985 18:00:00)-Water Temperature (C)]]*OO[[#This Row],[13]]/SUM(OO[13])</f>
        <v>2.7611307369125695E-7</v>
      </c>
      <c r="P224" s="10">
        <f>3/24*OO[[#This Row],[72 (27JUN1985 21:00:00)-Water Temperature (C)]]*OO[[#This Row],[14]]/SUM(OO[14])</f>
        <v>4.8129861417337844E-5</v>
      </c>
      <c r="Q224" s="10">
        <f>3/24*OO[[#This Row],[73 (28JUN1985 00:00:00)-Water Temperature (C)]]*OO[[#This Row],[15]]/SUM(OO[15])</f>
        <v>1.4990980472401475E-3</v>
      </c>
      <c r="R224" s="10">
        <f>3/24*OO[[#This Row],[74 (28JUN1985 03:00:00)-Water Temperature (C)]]*OO[[#This Row],[16]]/SUM(OO[16])</f>
        <v>1.3249935131764423E-2</v>
      </c>
      <c r="S224" s="10">
        <f>3/24*OO[[#This Row],[75 (28JUN1985 06:00:00)-Water Temperature (C)]]*OO[[#This Row],[17]]/SUM(OO[17])</f>
        <v>4.3619399657226506E-2</v>
      </c>
      <c r="T224" s="10">
        <f>3/24*OO[[#This Row],[76 (28JUN1985 09:00:00)-Water Temperature (C)]]*OO[[#This Row],[18]]/SUM(OO[18])</f>
        <v>6.501602582668653E-2</v>
      </c>
      <c r="U224" s="10">
        <f>3/24*OO[[#This Row],[77 (28JUN1985 12:00:00)-Water Temperature (C)]]*OO[[#This Row],[19]]/SUM(OO[19])</f>
        <v>5.0958892434795594E-2</v>
      </c>
      <c r="V224" s="10">
        <f>3/24000000*OO[[#This Row],[78 (28JUN1985 15:00:00)-Water Temperature (C)]]*OO[[#This Row],[20]]</f>
        <v>2.2799118076799997E-2</v>
      </c>
      <c r="W224" s="10">
        <f>3/24000000*OO[[#This Row],[79 (28JUN1985 18:00:00)-Water Temperature (C)]]*OO[[#This Row],[21]]</f>
        <v>6.4022869649474996E-3</v>
      </c>
      <c r="X224" s="10">
        <f>3/24000000*OO[[#This Row],[80 (28JUN1985 21:00:00)-Water Temperature (C)]]*OO[[#This Row],[22]]</f>
        <v>1.2418970129279999E-3</v>
      </c>
      <c r="Y224" s="10">
        <f>3/24000000*OO[[#This Row],[81 (29JUN1985 00:00:00)-Water Temperature (C)]]*OO[[#This Row],[23]]</f>
        <v>2.1249049396375E-4</v>
      </c>
      <c r="Z224" s="10">
        <f>3/24000000*OO[[#This Row],[82 (29JUN1985 03:00:00)-Water Temperature (C)]]*OO[[#This Row],[24]]</f>
        <v>6.104936831250001E-5</v>
      </c>
      <c r="AA224" s="10">
        <f>3/24000000*OO[[#This Row],[83 (29JUN1985 06:00:00)-Water Temperature (C)]]*OO[[#This Row],[25]]</f>
        <v>4.0385028545925003E-5</v>
      </c>
      <c r="AB224" s="10">
        <f>3/24000000*OO[[#This Row],[84 (29JUN1985 09:00:00)-Water Temperature (C)]]*OO[[#This Row],[26]]</f>
        <v>3.6268841095450001E-5</v>
      </c>
      <c r="AC224" s="10">
        <f>3/24000000*OO[[#This Row],[85 (29JUN1985 12:00:00)-Water Temperature (C)]]*OO[[#This Row],[27]]</f>
        <v>3.6094900701749997E-5</v>
      </c>
      <c r="AD224" s="10">
        <f>3/24000000*OO[[#This Row],[86 (29JUN1985 15:00:00)-Water Temperature (C)]]*OO[[#This Row],[28]]</f>
        <v>3.7034185239150006E-5</v>
      </c>
      <c r="AE224" s="10">
        <f>3/24000000*OO[[#This Row],[88 (29JUN1985 21:00:00)-Water Temperature (C)]]*OO[[#This Row],[30]]</f>
        <v>3.5507425816499998E-5</v>
      </c>
      <c r="AF224" s="10">
        <f>3/24000000*OO[[#This Row],[88 (29JUN1985 21:00:00)-Water Temperature (C)]]*OO[[#This Row],[30]]</f>
        <v>3.5507425816499998E-5</v>
      </c>
      <c r="AG224" s="10">
        <f>3/24000000*OO[[#This Row],[89 (30JUN1985 00:00:00)-Water Temperature (C)]]*OO[[#This Row],[31]]</f>
        <v>3.2251495526249997E-5</v>
      </c>
      <c r="AH224" s="10">
        <f>3/24000000*OO[[#This Row],[90 (30JUN1985 03:00:00)-Water Temperature (C)]]*OO[[#This Row],[32]]</f>
        <v>2.8712544758462504E-5</v>
      </c>
      <c r="AI224" s="10">
        <f>3/24000000*OO[[#This Row],[91 (30JUN1985 06:00:00)-Water Temperature (C)]]*OO[[#This Row],[33]]</f>
        <v>2.5307272502099997E-5</v>
      </c>
      <c r="AJ224" s="10">
        <f>3/24000000*OO[[#This Row],[92 (30JUN1985 09:00:00)-Water Temperature (C)]]*OO[[#This Row],[34]]</f>
        <v>2.2780691300249994E-5</v>
      </c>
      <c r="AK224" s="10">
        <f>3/24000000*OO[[#This Row],[93 (30JUN1985 12:00:00)-Water Temperature (C)]]*OO[[#This Row],[35]]</f>
        <v>2.0786065580077498E-5</v>
      </c>
      <c r="AL224" s="10">
        <f>3/24000000*OO[[#This Row],[94 (30JUN1985 15:00:00)-Water Temperature (C)]]*OO[[#This Row],[36]]</f>
        <v>1.9083445903884996E-5</v>
      </c>
      <c r="AM224" s="10">
        <f>3/24000000*OO[[#This Row],[95 (30JUN1985 18:00:00)-Water Temperature (C)]]*OO[[#This Row],[37]]</f>
        <v>1.7756640387049999E-5</v>
      </c>
      <c r="AN224" s="10">
        <f>3/24000000*OO[[#This Row],[96 (30JUN1985 21:00:00)-Water Temperature (C)]]*OO[[#This Row],[38]]</f>
        <v>1.6359871775789998E-5</v>
      </c>
      <c r="AO224" s="10">
        <f>3/24000000*OO[[#This Row],[97 (01JUL1985 00:00:00)-Water Temperature (C)]]*OO[[#This Row],[39]]</f>
        <v>1.47173902995375E-5</v>
      </c>
      <c r="AP224" s="10">
        <f>3/24000000*OO[[#This Row],[98 (01JUL1985 03:00:00)-Water Temperature (C)]]*OO[[#This Row],[40]]</f>
        <v>1.3105523913624998E-5</v>
      </c>
      <c r="AQ224" s="10">
        <f>3/24000000*OO[[#This Row],[99 (01JUL1985 06:00:00)-Water Temperature (C)]]*OO[[#This Row],[41]]</f>
        <v>1.1612191550317498E-5</v>
      </c>
      <c r="AR224" s="10">
        <f>3/24000000*OO[[#This Row],[100 (01JUL1985 09:00:00)-Water Temperature (C)]]*OO[[#This Row],[42]]</f>
        <v>1.0604868699480001E-5</v>
      </c>
      <c r="AS224" s="10">
        <f>3/24000000*OO[[#This Row],[101 (01JUL1985 12:00:00)-Water Temperature (C)]]*OO[[#This Row],[43]]</f>
        <v>9.8109512471225001E-6</v>
      </c>
      <c r="AT224" s="10">
        <f>3/24000000*OO[[#This Row],[102 (01JUL1985 15:00:00)-Water Temperature (C)]]*OO[[#This Row],[44]]</f>
        <v>9.1966793445199995E-6</v>
      </c>
      <c r="AU224" s="10">
        <f>3/24000000*OO[[#This Row],[103 (01JUL1985 18:00:00)-Water Temperature (C)]]*OO[[#This Row],[45]]</f>
        <v>8.6431423682362509E-6</v>
      </c>
      <c r="AV224" s="10">
        <f>3/24000000*OO[[#This Row],[104 (01JUL1985 21:00:00)-Water Temperature (C)]]*OO[[#This Row],[46]]</f>
        <v>7.9659862137550015E-6</v>
      </c>
      <c r="AW224" s="10">
        <f>3/24000000*OO[[#This Row],[105 (02JUL1985 00:00:00)-Water Temperature (C)]]*OO[[#This Row],[47]]</f>
        <v>7.2289774909599992E-6</v>
      </c>
      <c r="AX224" s="10">
        <f>3/24000000*OO[[#This Row],[106 (02JUL1985 03:00:00)-Water Temperature (C)]]*OO[[#This Row],[48]]</f>
        <v>6.5236472642249991E-6</v>
      </c>
      <c r="AY224" s="10">
        <f>3/24000000*OO[[#This Row],[107 (02JUL1985 06:00:00)-Water Temperature (C)]]*OO[[#This Row],[49]]</f>
        <v>5.8468661677237503E-6</v>
      </c>
      <c r="AZ224" s="10">
        <f>3/24000000*OO[[#This Row],[108 (02JUL1985 09:00:00)-Water Temperature (C)]]*OO[[#This Row],[50]]</f>
        <v>5.3713836517724992E-6</v>
      </c>
      <c r="BA224" s="10">
        <f>3/24000000*OO[[#This Row],[109 (02JUL1985 12:00:00)-Water Temperature (C)]]*OO[[#This Row],[51]]</f>
        <v>4.9420514998887493E-6</v>
      </c>
      <c r="BB224" s="10">
        <f>3/24000000*OO[[#This Row],[110 (02JUL1985 15:00:00)-Water Temperature (C)]]*OO[[#This Row],[52]]</f>
        <v>4.5654522887874995E-6</v>
      </c>
      <c r="BC224" s="10">
        <f>3/24000000*OO[[#This Row],[111 (02JUL1985 18:00:00)-Water Temperature (C)]]*OO[[#This Row],[53]]</f>
        <v>4.2044287840012495E-6</v>
      </c>
      <c r="BD224" s="10">
        <f>3/24000000*OO[[#This Row],[112 (02JUL1985 21:00:00)-Water Temperature (C)]]*OO[[#This Row],[54]]</f>
        <v>3.8033440402649999E-6</v>
      </c>
      <c r="BE224" s="10">
        <f>3/24000000*OO[[#This Row],[113 (03JUL1985 00:00:00)-Water Temperature (C)]]*OO[[#This Row],[55]]</f>
        <v>3.36651531275125E-6</v>
      </c>
      <c r="BF224" s="10">
        <f>3/24000000*OO[[#This Row],[114 (03JUL1985 03:00:00)-Water Temperature (C)]]*OO[[#This Row],[56]]</f>
        <v>2.9447103109049999E-6</v>
      </c>
      <c r="BG224" s="10">
        <f>3/24000000*OO[[#This Row],[115 (03JUL1985 06:00:00)-Water Temperature (C)]]*OO[[#This Row],[57]]</f>
        <v>2.5343270535747498E-6</v>
      </c>
      <c r="BH224" s="10">
        <f>3/24000000*OO[[#This Row],[116 (03JUL1985 09:00:00)-Water Temperature (C)]]*OO[[#This Row],[58]]</f>
        <v>2.2034252215662498E-6</v>
      </c>
      <c r="BI224" s="10">
        <f>3/24000000*OO[[#This Row],[117 (03JUL1985 12:00:00)-Water Temperature (C)]]*OO[[#This Row],[59]]</f>
        <v>1.8744298939968747E-6</v>
      </c>
      <c r="BJ224" s="10">
        <f>3/24000000*OO[[#This Row],[118 (03JUL1985 15:00:00)-Water Temperature (C)]]*OO[[#This Row],[60]]</f>
        <v>1.6443013915281248E-6</v>
      </c>
      <c r="BK224" s="10">
        <f>3/24000000*OO[[#This Row],[119 (03JUL1985 18:00:00)-Water Temperature (C)]]*OO[[#This Row],[61]]</f>
        <v>1.4593497640739998E-6</v>
      </c>
      <c r="BL224" s="10">
        <f>3/24000000*OO[[#This Row],[120 (03JUL1985 21:00:00)-Water Temperature (C)]]*OO[[#This Row],[62]]</f>
        <v>1.2941897548108749E-6</v>
      </c>
      <c r="BM224" s="10">
        <f>3/24000000*OO[[#This Row],[121 (04JUL1985 00:00:00)-Water Temperature (C)]]*OO[[#This Row],[63]]</f>
        <v>1.137858541558125E-6</v>
      </c>
      <c r="BN224" s="10">
        <f>3/24000000*OO[[#This Row],[122 (04JUL1985 03:00:00)-Water Temperature (C)]]*OO[[#This Row],[64]]</f>
        <v>9.8731892596587484E-7</v>
      </c>
      <c r="BO224" s="10">
        <f>3/24000000*OO[[#This Row],[123 (04JUL1985 06:00:00)-Water Temperature (C)]]*OO[[#This Row],[65]]</f>
        <v>8.4543181307187485E-7</v>
      </c>
      <c r="BP224" s="10">
        <f>3/24000000*OO[[#This Row],[124 (04JUL1985 09:00:00)-Water Temperature (C)]]*OO[[#This Row],[66]]</f>
        <v>7.3664201344437488E-7</v>
      </c>
      <c r="BQ224" s="10">
        <f>3/24000000*OO[[#This Row],[125 (04JUL1985 12:00:00)-Water Temperature (C)]]*OO[[#This Row],[67]]</f>
        <v>6.4635301900987493E-7</v>
      </c>
      <c r="BR224" s="10">
        <f>3/24000000*OO[[#This Row],[126 (04JUL1985 15:00:00)-Water Temperature (C)]]*OO[[#This Row],[68]]</f>
        <v>5.7800124010687508E-7</v>
      </c>
      <c r="BS224" s="10">
        <f>3/24000000*OO[[#This Row],[127 (04JUL1985 18:00:00)-Water Temperature (C)]]*OO[[#This Row],[69]]</f>
        <v>5.2813052539750002E-7</v>
      </c>
      <c r="BT224" s="10">
        <f>3/24000000*OO[[#This Row],[128 (04JUL1985 21:00:00)-Water Temperature (C)]]*OO[[#This Row],[70]]</f>
        <v>4.8477245601224993E-7</v>
      </c>
      <c r="BU224" s="10">
        <f>3/24000000*OO[[#This Row],[129 (05JUL1985 00:00:00)-Water Temperature (C)]]*OO[[#This Row],[71]]</f>
        <v>4.4538298326812495E-7</v>
      </c>
      <c r="BV224" s="10">
        <f>3/24000000*OO[[#This Row],[130 (05JUL1985 03:00:00)-Water Temperature (C)]]*OO[[#This Row],[72]]</f>
        <v>4.1265399929075002E-7</v>
      </c>
      <c r="BW224" s="10">
        <f>3/24000000*OO[[#This Row],[131 (05JUL1985 06:00:00)-Water Temperature (C)]]*OO[[#This Row],[73]]</f>
        <v>3.8109198000599997E-7</v>
      </c>
      <c r="BX224" s="10">
        <f>3/24000000*OO[[#This Row],[132 (05JUL1985 09:00:00)-Water Temperature (C)]]*OO[[#This Row],[74]]</f>
        <v>3.5577050267599999E-7</v>
      </c>
      <c r="BY224" s="10">
        <f>3/24000000*OO[[#This Row],[133 (05JUL1985 12:00:00)-Water Temperature (C)]]*OO[[#This Row],[75]]</f>
        <v>3.2964575704625002E-7</v>
      </c>
      <c r="BZ224" s="10">
        <f>3/24000000*OO[[#This Row],[134 (05JUL1985 15:00:00)-Water Temperature (C)]]*OO[[#This Row],[76]]</f>
        <v>3.0332236834087497E-7</v>
      </c>
      <c r="CA224" s="10">
        <f>3/24000000*OO[[#This Row],[135 (05JUL1985 18:00:00)-Water Temperature (C)]]*OO[[#This Row],[77]]</f>
        <v>2.8062108581400004E-7</v>
      </c>
      <c r="CB224" s="10">
        <f>3/24000000*OO[[#This Row],[136 (05JUL1985 21:00:00)-Water Temperature (C)]]*OO[[#This Row],[78]]</f>
        <v>2.6100696043762504E-7</v>
      </c>
      <c r="CC224" s="10">
        <f>3/24000000*OO[[#This Row],[137 (06JUL1985 00:00:00)-Water Temperature (C)]]*OO[[#This Row],[79]]</f>
        <v>2.4593160347937493E-7</v>
      </c>
      <c r="CD224" s="10">
        <f>3/24000000*OO[[#This Row],[138 (06JUL1985 03:00:00)-Water Temperature (C)]]*OO[[#This Row],[80]]</f>
        <v>2.3281386724170001E-7</v>
      </c>
      <c r="CE224" s="10">
        <f>3/24000000*OO[[#This Row],[139 (06JUL1985 06:00:00)-Water Temperature (C)]]*OO[[#This Row],[81]]</f>
        <v>2.2115827508999997E-7</v>
      </c>
      <c r="CF224" s="10">
        <f>3/24000000*OO[[#This Row],[140 (06JUL1985 09:00:00)-Water Temperature (C)]]*OO[[#This Row],[82]]</f>
        <v>2.1445716199484999E-7</v>
      </c>
      <c r="CG224" s="10">
        <f>3/24000000*OO[[#This Row],[141 (06JUL1985 12:00:00)-Water Temperature (C)]]*OO[[#This Row],[83]]</f>
        <v>2.095928516937E-7</v>
      </c>
      <c r="CH224" s="10">
        <f>3/24000000*OO[[#This Row],[142 (06JUL1985 15:00:00)-Water Temperature (C)]]*OO[[#This Row],[84]]</f>
        <v>2.07717512955825E-7</v>
      </c>
      <c r="CI224" s="10">
        <f>3/24000000*OO[[#This Row],[143 (06JUL1985 18:00:00)-Water Temperature (C)]]*OO[[#This Row],[85]]</f>
        <v>2.0708734148215E-7</v>
      </c>
      <c r="CJ224" s="10">
        <f>3/24000000*OO[[#This Row],[144 (06JUL1985 21:00:00)-Water Temperature (C)]]*OO[[#This Row],[86]]</f>
        <v>2.0586798320475001E-7</v>
      </c>
      <c r="CK224" s="10">
        <f>3/24000000*OO[[#This Row],[145 (07JUL1985 00:00:00)-Water Temperature (C)]]*OO[[#This Row],[87]]</f>
        <v>2.0210750560577499E-7</v>
      </c>
      <c r="CL224" s="10">
        <f>3/24000000*OO[[#This Row],[146 (07JUL1985 03:00:00)-Water Temperature (C)]]*OO[[#This Row],[88]]</f>
        <v>1.9938211345255E-7</v>
      </c>
      <c r="CM224" s="10">
        <f>3/24000000*OO[[#This Row],[147 (07JUL1985 06:00:00)-Water Temperature (C)]]*OO[[#This Row],[89]]</f>
        <v>1.9599000196929998E-7</v>
      </c>
      <c r="CN224" s="10">
        <f>3/24000000*OO[[#This Row],[148 (07JUL1985 09:00:00)-Water Temperature (C)]]*OO[[#This Row],[90]]</f>
        <v>1.932080089734375E-7</v>
      </c>
      <c r="CO224" s="10">
        <f>3/24000000*OO[[#This Row],[149 (07JUL1985 12:00:00)-Water Temperature (C)]]*OO[[#This Row],[91]]</f>
        <v>1.89464652407175E-7</v>
      </c>
      <c r="CP224" s="10">
        <f>3/24000000*OO[[#This Row],[150 (07JUL1985 15:00:00)-Water Temperature (C)]]*OO[[#This Row],[92]]</f>
        <v>1.89464652407175E-7</v>
      </c>
      <c r="CQ224" s="10">
        <f>3/24000000*OO[[#This Row],[151 (07JUL1985 18:00:00)-Water Temperature (C)]]*OO[[#This Row],[93]]</f>
        <v>1.89464652407175E-7</v>
      </c>
      <c r="CR224" s="10">
        <f>3/24000000*OO[[#This Row],[152 (07JUL1985 21:00:00)-Water Temperature (C)]]*OO[[#This Row],[94]]</f>
        <v>1.89464652407175E-7</v>
      </c>
      <c r="CS224" s="10">
        <f>3/24000000*OO[[#This Row],[153 (08JUL1985 00:00:00)-Water Temperature (C)]]*OO[[#This Row],[95]]</f>
        <v>1.89464652407175E-7</v>
      </c>
      <c r="CT224" s="10">
        <f>3/24000000*OO[[#This Row],[154 (08JUL1985 03:00:00)-Water Temperature (C)]]*OO[[#This Row],[96]]</f>
        <v>1.89464652407175E-7</v>
      </c>
      <c r="CU224" s="10">
        <f>3/24000000*OO[[#This Row],[155 (08JUL1985 06:00:00)-Water Temperature (C)]]*OO[[#This Row],[97]]</f>
        <v>1.89464652407175E-7</v>
      </c>
      <c r="CV224" s="10">
        <f>3/24000000*OO[[#This Row],[156 (08JUL1985 09:00:00)-Water Temperature (C)]]*OO[[#This Row],[98]]</f>
        <v>1.89464652407175E-7</v>
      </c>
      <c r="CW224" s="10">
        <f>3/24000000*OO[[#This Row],[157 (08JUL1985 12:00:00)-Water Temperature (C)]]*OO[[#This Row],[99]]</f>
        <v>1.89464652407175E-7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3.0121492014410915E-42</v>
      </c>
      <c r="L225" s="10">
        <f>3/24*OO[[#This Row],[68 (27JUN1985 09:00:00)-Water Temperature (C)]]*OO[[#This Row],[10]]/SUM(OO[10])</f>
        <v>1.1233114676709804E-30</v>
      </c>
      <c r="M225" s="10">
        <f>3/24*OO[[#This Row],[69 (27JUN1985 12:00:00)-Water Temperature (C)]]*OO[[#This Row],[11]]/SUM(OO[11])</f>
        <v>1.8403336698743847E-18</v>
      </c>
      <c r="N225" s="10">
        <f>3/24*OO[[#This Row],[70 (27JUN1985 15:00:00)-Water Temperature (C)]]*OO[[#This Row],[12]]/SUM(OO[12])</f>
        <v>5.2137640445712103E-11</v>
      </c>
      <c r="O225" s="10">
        <f>3/24*OO[[#This Row],[71 (27JUN1985 18:00:00)-Water Temperature (C)]]*OO[[#This Row],[13]]/SUM(OO[13])</f>
        <v>2.1430676338910936E-7</v>
      </c>
      <c r="P225" s="10">
        <f>3/24*OO[[#This Row],[72 (27JUN1985 21:00:00)-Water Temperature (C)]]*OO[[#This Row],[14]]/SUM(OO[14])</f>
        <v>4.4650997195979316E-5</v>
      </c>
      <c r="Q225" s="10">
        <f>3/24*OO[[#This Row],[73 (28JUN1985 00:00:00)-Water Temperature (C)]]*OO[[#This Row],[15]]/SUM(OO[15])</f>
        <v>1.5991930185432388E-3</v>
      </c>
      <c r="R225" s="10">
        <f>3/24*OO[[#This Row],[74 (28JUN1985 03:00:00)-Water Temperature (C)]]*OO[[#This Row],[16]]/SUM(OO[16])</f>
        <v>1.5929237816117388E-2</v>
      </c>
      <c r="S225" s="10">
        <f>3/24*OO[[#This Row],[75 (28JUN1985 06:00:00)-Water Temperature (C)]]*OO[[#This Row],[17]]/SUM(OO[17])</f>
        <v>5.8363783545823708E-2</v>
      </c>
      <c r="T225" s="10">
        <f>3/24*OO[[#This Row],[76 (28JUN1985 09:00:00)-Water Temperature (C)]]*OO[[#This Row],[18]]/SUM(OO[18])</f>
        <v>9.5861296427724493E-2</v>
      </c>
      <c r="U225" s="10">
        <f>3/24*OO[[#This Row],[77 (28JUN1985 12:00:00)-Water Temperature (C)]]*OO[[#This Row],[19]]/SUM(OO[19])</f>
        <v>8.2254389737926106E-2</v>
      </c>
      <c r="V225" s="10">
        <f>3/24000000*OO[[#This Row],[78 (28JUN1985 15:00:00)-Water Temperature (C)]]*OO[[#This Row],[20]]</f>
        <v>4.0083646816799996E-2</v>
      </c>
      <c r="W225" s="10">
        <f>3/24000000*OO[[#This Row],[79 (28JUN1985 18:00:00)-Water Temperature (C)]]*OO[[#This Row],[21]]</f>
        <v>1.217305098661E-2</v>
      </c>
      <c r="X225" s="10">
        <f>3/24000000*OO[[#This Row],[80 (28JUN1985 21:00:00)-Water Temperature (C)]]*OO[[#This Row],[22]]</f>
        <v>2.51793220831325E-3</v>
      </c>
      <c r="Y225" s="10">
        <f>3/24000000*OO[[#This Row],[81 (29JUN1985 00:00:00)-Water Temperature (C)]]*OO[[#This Row],[23]]</f>
        <v>4.33141459781625E-4</v>
      </c>
      <c r="Z225" s="10">
        <f>3/24000000*OO[[#This Row],[82 (29JUN1985 03:00:00)-Water Temperature (C)]]*OO[[#This Row],[24]]</f>
        <v>1.078608922481375E-4</v>
      </c>
      <c r="AA225" s="10">
        <f>3/24000000*OO[[#This Row],[83 (29JUN1985 06:00:00)-Water Temperature (C)]]*OO[[#This Row],[25]]</f>
        <v>6.353057148164999E-5</v>
      </c>
      <c r="AB225" s="10">
        <f>3/24000000*OO[[#This Row],[84 (29JUN1985 09:00:00)-Water Temperature (C)]]*OO[[#This Row],[26]]</f>
        <v>5.5605079051299991E-5</v>
      </c>
      <c r="AC225" s="10">
        <f>3/24000000*OO[[#This Row],[85 (29JUN1985 12:00:00)-Water Temperature (C)]]*OO[[#This Row],[27]]</f>
        <v>5.4861773863612496E-5</v>
      </c>
      <c r="AD225" s="10">
        <f>3/24000000*OO[[#This Row],[86 (29JUN1985 15:00:00)-Water Temperature (C)]]*OO[[#This Row],[28]]</f>
        <v>5.628863605411249E-5</v>
      </c>
      <c r="AE225" s="10">
        <f>3/24000000*OO[[#This Row],[88 (29JUN1985 21:00:00)-Water Temperature (C)]]*OO[[#This Row],[30]]</f>
        <v>5.4820102347874994E-5</v>
      </c>
      <c r="AF225" s="10">
        <f>3/24000000*OO[[#This Row],[88 (29JUN1985 21:00:00)-Water Temperature (C)]]*OO[[#This Row],[30]]</f>
        <v>5.4820102347874994E-5</v>
      </c>
      <c r="AG225" s="10">
        <f>3/24000000*OO[[#This Row],[89 (30JUN1985 00:00:00)-Water Temperature (C)]]*OO[[#This Row],[31]]</f>
        <v>5.0147323652899992E-5</v>
      </c>
      <c r="AH225" s="10">
        <f>3/24000000*OO[[#This Row],[90 (30JUN1985 03:00:00)-Water Temperature (C)]]*OO[[#This Row],[32]]</f>
        <v>4.4856722694449998E-5</v>
      </c>
      <c r="AI225" s="10">
        <f>3/24000000*OO[[#This Row],[91 (30JUN1985 06:00:00)-Water Temperature (C)]]*OO[[#This Row],[33]]</f>
        <v>3.9670617886874998E-5</v>
      </c>
      <c r="AJ225" s="10">
        <f>3/24000000*OO[[#This Row],[92 (30JUN1985 09:00:00)-Water Temperature (C)]]*OO[[#This Row],[34]]</f>
        <v>3.5759298307200001E-5</v>
      </c>
      <c r="AK225" s="10">
        <f>3/24000000*OO[[#This Row],[93 (30JUN1985 12:00:00)-Water Temperature (C)]]*OO[[#This Row],[35]]</f>
        <v>3.2628686633699998E-5</v>
      </c>
      <c r="AL225" s="10">
        <f>3/24000000*OO[[#This Row],[94 (30JUN1985 15:00:00)-Water Temperature (C)]]*OO[[#This Row],[36]]</f>
        <v>2.9962752025624999E-5</v>
      </c>
      <c r="AM225" s="10">
        <f>3/24000000*OO[[#This Row],[95 (30JUN1985 18:00:00)-Water Temperature (C)]]*OO[[#This Row],[37]]</f>
        <v>2.7905197568399999E-5</v>
      </c>
      <c r="AN225" s="10">
        <f>3/24000000*OO[[#This Row],[96 (30JUN1985 21:00:00)-Water Temperature (C)]]*OO[[#This Row],[38]]</f>
        <v>2.5752707739249998E-5</v>
      </c>
      <c r="AO225" s="10">
        <f>3/24000000*OO[[#This Row],[97 (01JUL1985 00:00:00)-Water Temperature (C)]]*OO[[#This Row],[39]]</f>
        <v>2.3234156399999998E-5</v>
      </c>
      <c r="AP225" s="10">
        <f>3/24000000*OO[[#This Row],[98 (01JUL1985 03:00:00)-Water Temperature (C)]]*OO[[#This Row],[40]]</f>
        <v>2.0772903227505E-5</v>
      </c>
      <c r="AQ225" s="10">
        <f>3/24000000*OO[[#This Row],[99 (01JUL1985 06:00:00)-Water Temperature (C)]]*OO[[#This Row],[41]]</f>
        <v>1.8470894277959997E-5</v>
      </c>
      <c r="AR225" s="10">
        <f>3/24000000*OO[[#This Row],[100 (01JUL1985 09:00:00)-Water Temperature (C)]]*OO[[#This Row],[42]]</f>
        <v>1.69072716133575E-5</v>
      </c>
      <c r="AS225" s="10">
        <f>3/24000000*OO[[#This Row],[101 (01JUL1985 12:00:00)-Water Temperature (C)]]*OO[[#This Row],[43]]</f>
        <v>1.5662548150319995E-5</v>
      </c>
      <c r="AT225" s="10">
        <f>3/24000000*OO[[#This Row],[102 (01JUL1985 15:00:00)-Water Temperature (C)]]*OO[[#This Row],[44]]</f>
        <v>1.4684298117311248E-5</v>
      </c>
      <c r="AU225" s="10">
        <f>3/24000000*OO[[#This Row],[103 (01JUL1985 18:00:00)-Water Temperature (C)]]*OO[[#This Row],[45]]</f>
        <v>1.381381954907625E-5</v>
      </c>
      <c r="AV225" s="10">
        <f>3/24000000*OO[[#This Row],[104 (01JUL1985 21:00:00)-Water Temperature (C)]]*OO[[#This Row],[46]]</f>
        <v>1.2745098719495E-5</v>
      </c>
      <c r="AW225" s="10">
        <f>3/24000000*OO[[#This Row],[105 (02JUL1985 00:00:00)-Water Temperature (C)]]*OO[[#This Row],[47]]</f>
        <v>1.1586171114449999E-5</v>
      </c>
      <c r="AX225" s="10">
        <f>3/24000000*OO[[#This Row],[106 (02JUL1985 03:00:00)-Water Temperature (C)]]*OO[[#This Row],[48]]</f>
        <v>1.049819066887875E-5</v>
      </c>
      <c r="AY225" s="10">
        <f>3/24000000*OO[[#This Row],[107 (02JUL1985 06:00:00)-Water Temperature (C)]]*OO[[#This Row],[49]]</f>
        <v>9.4515877689299981E-6</v>
      </c>
      <c r="AZ225" s="10">
        <f>3/24000000*OO[[#This Row],[108 (02JUL1985 09:00:00)-Water Temperature (C)]]*OO[[#This Row],[50]]</f>
        <v>8.7155554038374997E-6</v>
      </c>
      <c r="BA225" s="10">
        <f>3/24000000*OO[[#This Row],[109 (02JUL1985 12:00:00)-Water Temperature (C)]]*OO[[#This Row],[51]]</f>
        <v>8.047079308425E-6</v>
      </c>
      <c r="BB225" s="10">
        <f>3/24000000*OO[[#This Row],[110 (02JUL1985 15:00:00)-Water Temperature (C)]]*OO[[#This Row],[52]]</f>
        <v>7.4463808423537491E-6</v>
      </c>
      <c r="BC225" s="10">
        <f>3/24000000*OO[[#This Row],[111 (02JUL1985 18:00:00)-Water Temperature (C)]]*OO[[#This Row],[53]]</f>
        <v>6.8648833015999996E-6</v>
      </c>
      <c r="BD225" s="10">
        <f>3/24000000*OO[[#This Row],[112 (02JUL1985 21:00:00)-Water Temperature (C)]]*OO[[#This Row],[54]]</f>
        <v>6.2209676598099989E-6</v>
      </c>
      <c r="BE225" s="10">
        <f>3/24000000*OO[[#This Row],[113 (03JUL1985 00:00:00)-Water Temperature (C)]]*OO[[#This Row],[55]]</f>
        <v>5.5237117013250008E-6</v>
      </c>
      <c r="BF225" s="10">
        <f>3/24000000*OO[[#This Row],[114 (03JUL1985 03:00:00)-Water Temperature (C)]]*OO[[#This Row],[56]]</f>
        <v>4.8571653880612499E-6</v>
      </c>
      <c r="BG225" s="10">
        <f>3/24000000*OO[[#This Row],[115 (03JUL1985 06:00:00)-Water Temperature (C)]]*OO[[#This Row],[57]]</f>
        <v>4.2061657242999998E-6</v>
      </c>
      <c r="BH225" s="10">
        <f>3/24000000*OO[[#This Row],[116 (03JUL1985 09:00:00)-Water Temperature (C)]]*OO[[#This Row],[58]]</f>
        <v>3.6744289151175003E-6</v>
      </c>
      <c r="BI225" s="10">
        <f>3/24000000*OO[[#This Row],[117 (03JUL1985 12:00:00)-Water Temperature (C)]]*OO[[#This Row],[59]]</f>
        <v>3.1344530356949992E-6</v>
      </c>
      <c r="BJ225" s="10">
        <f>3/24000000*OO[[#This Row],[118 (03JUL1985 15:00:00)-Water Temperature (C)]]*OO[[#This Row],[60]]</f>
        <v>2.7440068112325001E-6</v>
      </c>
      <c r="BK225" s="10">
        <f>3/24000000*OO[[#This Row],[119 (03JUL1985 18:00:00)-Water Temperature (C)]]*OO[[#This Row],[61]]</f>
        <v>2.4296872565233746E-6</v>
      </c>
      <c r="BL225" s="10">
        <f>3/24000000*OO[[#This Row],[120 (03JUL1985 21:00:00)-Water Temperature (C)]]*OO[[#This Row],[62]]</f>
        <v>2.149327760412E-6</v>
      </c>
      <c r="BM225" s="10">
        <f>3/24000000*OO[[#This Row],[121 (04JUL1985 00:00:00)-Water Temperature (C)]]*OO[[#This Row],[63]]</f>
        <v>1.8902354351231252E-6</v>
      </c>
      <c r="BN225" s="10">
        <f>3/24000000*OO[[#This Row],[122 (04JUL1985 03:00:00)-Water Temperature (C)]]*OO[[#This Row],[64]]</f>
        <v>1.6465333429282497E-6</v>
      </c>
      <c r="BO225" s="10">
        <f>3/24000000*OO[[#This Row],[123 (04JUL1985 06:00:00)-Water Temperature (C)]]*OO[[#This Row],[65]]</f>
        <v>1.4177846177645E-6</v>
      </c>
      <c r="BP225" s="10">
        <f>3/24000000*OO[[#This Row],[124 (04JUL1985 09:00:00)-Water Temperature (C)]]*OO[[#This Row],[66]]</f>
        <v>1.239611582322E-6</v>
      </c>
      <c r="BQ225" s="10">
        <f>3/24000000*OO[[#This Row],[125 (04JUL1985 12:00:00)-Water Temperature (C)]]*OO[[#This Row],[67]]</f>
        <v>1.08752753719225E-6</v>
      </c>
      <c r="BR225" s="10">
        <f>3/24000000*OO[[#This Row],[126 (04JUL1985 15:00:00)-Water Temperature (C)]]*OO[[#This Row],[68]]</f>
        <v>9.6804851493000014E-7</v>
      </c>
      <c r="BS225" s="10">
        <f>3/24000000*OO[[#This Row],[127 (04JUL1985 18:00:00)-Water Temperature (C)]]*OO[[#This Row],[69]]</f>
        <v>8.7900251578374994E-7</v>
      </c>
      <c r="BT225" s="10">
        <f>3/24000000*OO[[#This Row],[128 (04JUL1985 21:00:00)-Water Temperature (C)]]*OO[[#This Row],[70]]</f>
        <v>8.0182591755174984E-7</v>
      </c>
      <c r="BU225" s="10">
        <f>3/24000000*OO[[#This Row],[129 (05JUL1985 00:00:00)-Water Temperature (C)]]*OO[[#This Row],[71]]</f>
        <v>7.3333360896000001E-7</v>
      </c>
      <c r="BV225" s="10">
        <f>3/24000000*OO[[#This Row],[130 (05JUL1985 03:00:00)-Water Temperature (C)]]*OO[[#This Row],[72]]</f>
        <v>6.7861291799812489E-7</v>
      </c>
      <c r="BW225" s="10">
        <f>3/24000000*OO[[#This Row],[131 (05JUL1985 06:00:00)-Water Temperature (C)]]*OO[[#This Row],[73]]</f>
        <v>6.2784659287874996E-7</v>
      </c>
      <c r="BX225" s="10">
        <f>3/24000000*OO[[#This Row],[132 (05JUL1985 09:00:00)-Water Temperature (C)]]*OO[[#This Row],[74]]</f>
        <v>5.8740782881725E-7</v>
      </c>
      <c r="BY225" s="10">
        <f>3/24000000*OO[[#This Row],[133 (05JUL1985 12:00:00)-Water Temperature (C)]]*OO[[#This Row],[75]]</f>
        <v>5.4550320647212493E-7</v>
      </c>
      <c r="BZ225" s="10">
        <f>3/24000000*OO[[#This Row],[134 (05JUL1985 15:00:00)-Water Temperature (C)]]*OO[[#This Row],[76]]</f>
        <v>5.0155305512325002E-7</v>
      </c>
      <c r="CA225" s="10">
        <f>3/24000000*OO[[#This Row],[135 (05JUL1985 18:00:00)-Water Temperature (C)]]*OO[[#This Row],[77]]</f>
        <v>4.6286129390375004E-7</v>
      </c>
      <c r="CB225" s="10">
        <f>3/24000000*OO[[#This Row],[136 (05JUL1985 21:00:00)-Water Temperature (C)]]*OO[[#This Row],[78]]</f>
        <v>4.2864451900699997E-7</v>
      </c>
      <c r="CC225" s="10">
        <f>3/24000000*OO[[#This Row],[137 (06JUL1985 00:00:00)-Water Temperature (C)]]*OO[[#This Row],[79]]</f>
        <v>4.02271267425E-7</v>
      </c>
      <c r="CD225" s="10">
        <f>3/24000000*OO[[#This Row],[138 (06JUL1985 03:00:00)-Water Temperature (C)]]*OO[[#This Row],[80]]</f>
        <v>3.8038505729812505E-7</v>
      </c>
      <c r="CE225" s="10">
        <f>3/24000000*OO[[#This Row],[139 (06JUL1985 06:00:00)-Water Temperature (C)]]*OO[[#This Row],[81]]</f>
        <v>3.6165641101725001E-7</v>
      </c>
      <c r="CF225" s="10">
        <f>3/24000000*OO[[#This Row],[140 (06JUL1985 09:00:00)-Water Temperature (C)]]*OO[[#This Row],[82]]</f>
        <v>3.5112008458800003E-7</v>
      </c>
      <c r="CG225" s="10">
        <f>3/24000000*OO[[#This Row],[141 (06JUL1985 12:00:00)-Water Temperature (C)]]*OO[[#This Row],[83]]</f>
        <v>3.4306849473E-7</v>
      </c>
      <c r="CH225" s="10">
        <f>3/24000000*OO[[#This Row],[142 (06JUL1985 15:00:00)-Water Temperature (C)]]*OO[[#This Row],[84]]</f>
        <v>3.3918468503499993E-7</v>
      </c>
      <c r="CI225" s="10">
        <f>3/24000000*OO[[#This Row],[143 (06JUL1985 18:00:00)-Water Temperature (C)]]*OO[[#This Row],[85]]</f>
        <v>3.3711807221250001E-7</v>
      </c>
      <c r="CJ225" s="10">
        <f>3/24000000*OO[[#This Row],[144 (06JUL1985 21:00:00)-Water Temperature (C)]]*OO[[#This Row],[86]]</f>
        <v>3.34147619544375E-7</v>
      </c>
      <c r="CK225" s="10">
        <f>3/24000000*OO[[#This Row],[145 (07JUL1985 00:00:00)-Water Temperature (C)]]*OO[[#This Row],[87]]</f>
        <v>3.2723914991624999E-7</v>
      </c>
      <c r="CL225" s="10">
        <f>3/24000000*OO[[#This Row],[146 (07JUL1985 03:00:00)-Water Temperature (C)]]*OO[[#This Row],[88]]</f>
        <v>3.2254784493500002E-7</v>
      </c>
      <c r="CM225" s="10">
        <f>3/24000000*OO[[#This Row],[147 (07JUL1985 06:00:00)-Water Temperature (C)]]*OO[[#This Row],[89]]</f>
        <v>3.1770282821374996E-7</v>
      </c>
      <c r="CN225" s="10">
        <f>3/24000000*OO[[#This Row],[148 (07JUL1985 09:00:00)-Water Temperature (C)]]*OO[[#This Row],[90]]</f>
        <v>3.1421710628799999E-7</v>
      </c>
      <c r="CO225" s="10">
        <f>3/24000000*OO[[#This Row],[149 (07JUL1985 12:00:00)-Water Temperature (C)]]*OO[[#This Row],[91]]</f>
        <v>3.09372767556E-7</v>
      </c>
      <c r="CP225" s="10">
        <f>3/24000000*OO[[#This Row],[150 (07JUL1985 15:00:00)-Water Temperature (C)]]*OO[[#This Row],[92]]</f>
        <v>3.09372767556E-7</v>
      </c>
      <c r="CQ225" s="10">
        <f>3/24000000*OO[[#This Row],[151 (07JUL1985 18:00:00)-Water Temperature (C)]]*OO[[#This Row],[93]]</f>
        <v>3.09372767556E-7</v>
      </c>
      <c r="CR225" s="10">
        <f>3/24000000*OO[[#This Row],[152 (07JUL1985 21:00:00)-Water Temperature (C)]]*OO[[#This Row],[94]]</f>
        <v>3.09372767556E-7</v>
      </c>
      <c r="CS225" s="10">
        <f>3/24000000*OO[[#This Row],[153 (08JUL1985 00:00:00)-Water Temperature (C)]]*OO[[#This Row],[95]]</f>
        <v>3.09372767556E-7</v>
      </c>
      <c r="CT225" s="10">
        <f>3/24000000*OO[[#This Row],[154 (08JUL1985 03:00:00)-Water Temperature (C)]]*OO[[#This Row],[96]]</f>
        <v>3.09372767556E-7</v>
      </c>
      <c r="CU225" s="10">
        <f>3/24000000*OO[[#This Row],[155 (08JUL1985 06:00:00)-Water Temperature (C)]]*OO[[#This Row],[97]]</f>
        <v>3.09372767556E-7</v>
      </c>
      <c r="CV225" s="10">
        <f>3/24000000*OO[[#This Row],[156 (08JUL1985 09:00:00)-Water Temperature (C)]]*OO[[#This Row],[98]]</f>
        <v>3.09372767556E-7</v>
      </c>
      <c r="CW225" s="10">
        <f>3/24000000*OO[[#This Row],[157 (08JUL1985 12:00:00)-Water Temperature (C)]]*OO[[#This Row],[99]]</f>
        <v>3.09372767556E-7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6.9056575517505166E-43</v>
      </c>
      <c r="L226" s="10">
        <f>3/24*OO[[#This Row],[68 (27JUN1985 09:00:00)-Water Temperature (C)]]*OO[[#This Row],[10]]/SUM(OO[10])</f>
        <v>2.6048008859976541E-31</v>
      </c>
      <c r="M226" s="10">
        <f>3/24*OO[[#This Row],[69 (27JUN1985 12:00:00)-Water Temperature (C)]]*OO[[#This Row],[11]]/SUM(OO[11])</f>
        <v>3.8657680557540428E-19</v>
      </c>
      <c r="N226" s="10">
        <f>3/24*OO[[#This Row],[70 (27JUN1985 15:00:00)-Water Temperature (C)]]*OO[[#This Row],[12]]/SUM(OO[12])</f>
        <v>2.125289277859056E-11</v>
      </c>
      <c r="O226" s="10">
        <f>3/24*OO[[#This Row],[71 (27JUN1985 18:00:00)-Water Temperature (C)]]*OO[[#This Row],[13]]/SUM(OO[13])</f>
        <v>1.2764876069706376E-7</v>
      </c>
      <c r="P226" s="10">
        <f>3/24*OO[[#This Row],[72 (27JUN1985 21:00:00)-Water Temperature (C)]]*OO[[#This Row],[14]]/SUM(OO[14])</f>
        <v>3.1630876236837253E-5</v>
      </c>
      <c r="Q226" s="10">
        <f>3/24*OO[[#This Row],[73 (28JUN1985 00:00:00)-Water Temperature (C)]]*OO[[#This Row],[15]]/SUM(OO[15])</f>
        <v>1.2862143457889517E-3</v>
      </c>
      <c r="R226" s="10">
        <f>3/24*OO[[#This Row],[74 (28JUN1985 03:00:00)-Water Temperature (C)]]*OO[[#This Row],[16]]/SUM(OO[16])</f>
        <v>1.4193116019656364E-2</v>
      </c>
      <c r="S226" s="10">
        <f>3/24*OO[[#This Row],[75 (28JUN1985 06:00:00)-Water Temperature (C)]]*OO[[#This Row],[17]]/SUM(OO[17])</f>
        <v>5.6700011426554585E-2</v>
      </c>
      <c r="T226" s="10">
        <f>3/24*OO[[#This Row],[76 (28JUN1985 09:00:00)-Water Temperature (C)]]*OO[[#This Row],[18]]/SUM(OO[18])</f>
        <v>0.10028428730193249</v>
      </c>
      <c r="U226" s="10">
        <f>3/24*OO[[#This Row],[77 (28JUN1985 12:00:00)-Water Temperature (C)]]*OO[[#This Row],[19]]/SUM(OO[19])</f>
        <v>9.178991954162026E-2</v>
      </c>
      <c r="V226" s="10">
        <f>3/24000000*OO[[#This Row],[78 (28JUN1985 15:00:00)-Water Temperature (C)]]*OO[[#This Row],[20]]</f>
        <v>4.7373188903100008E-2</v>
      </c>
      <c r="W226" s="10">
        <f>3/24000000*OO[[#This Row],[79 (28JUN1985 18:00:00)-Water Temperature (C)]]*OO[[#This Row],[21]]</f>
        <v>1.51141909023E-2</v>
      </c>
      <c r="X226" s="10">
        <f>3/24000000*OO[[#This Row],[80 (28JUN1985 21:00:00)-Water Temperature (C)]]*OO[[#This Row],[22]]</f>
        <v>3.2480285826399996E-3</v>
      </c>
      <c r="Y226" s="10">
        <f>3/24000000*OO[[#This Row],[81 (29JUN1985 00:00:00)-Water Temperature (C)]]*OO[[#This Row],[23]]</f>
        <v>5.6159391673262502E-4</v>
      </c>
      <c r="Z226" s="10">
        <f>3/24000000*OO[[#This Row],[82 (29JUN1985 03:00:00)-Water Temperature (C)]]*OO[[#This Row],[24]]</f>
        <v>1.2859991344279999E-4</v>
      </c>
      <c r="AA226" s="10">
        <f>3/24000000*OO[[#This Row],[83 (29JUN1985 06:00:00)-Water Temperature (C)]]*OO[[#This Row],[25]]</f>
        <v>6.9434755211199986E-5</v>
      </c>
      <c r="AB226" s="10">
        <f>3/24000000*OO[[#This Row],[84 (29JUN1985 09:00:00)-Water Temperature (C)]]*OO[[#This Row],[26]]</f>
        <v>5.9388075248699993E-5</v>
      </c>
      <c r="AC226" s="10">
        <f>3/24000000*OO[[#This Row],[85 (29JUN1985 12:00:00)-Water Temperature (C)]]*OO[[#This Row],[27]]</f>
        <v>5.8068905594924998E-5</v>
      </c>
      <c r="AD226" s="10">
        <f>3/24000000*OO[[#This Row],[86 (29JUN1985 15:00:00)-Water Temperature (C)]]*OO[[#This Row],[28]]</f>
        <v>5.938643753074999E-5</v>
      </c>
      <c r="AE226" s="10">
        <f>3/24000000*OO[[#This Row],[88 (29JUN1985 21:00:00)-Water Temperature (C)]]*OO[[#This Row],[30]]</f>
        <v>5.8116825873875002E-5</v>
      </c>
      <c r="AF226" s="10">
        <f>3/24000000*OO[[#This Row],[88 (29JUN1985 21:00:00)-Water Temperature (C)]]*OO[[#This Row],[30]]</f>
        <v>5.8116825873875002E-5</v>
      </c>
      <c r="AG226" s="10">
        <f>3/24000000*OO[[#This Row],[89 (30JUN1985 00:00:00)-Water Temperature (C)]]*OO[[#This Row],[31]]</f>
        <v>5.3285139871599995E-5</v>
      </c>
      <c r="AH226" s="10">
        <f>3/24000000*OO[[#This Row],[90 (30JUN1985 03:00:00)-Water Temperature (C)]]*OO[[#This Row],[32]]</f>
        <v>4.7691693314524994E-5</v>
      </c>
      <c r="AI226" s="10">
        <f>3/24000000*OO[[#This Row],[91 (30JUN1985 06:00:00)-Water Temperature (C)]]*OO[[#This Row],[33]]</f>
        <v>4.2163756587224995E-5</v>
      </c>
      <c r="AJ226" s="10">
        <f>3/24000000*OO[[#This Row],[92 (30JUN1985 09:00:00)-Water Temperature (C)]]*OO[[#This Row],[34]]</f>
        <v>3.7943080889999992E-5</v>
      </c>
      <c r="AK226" s="10">
        <f>3/24000000*OO[[#This Row],[93 (30JUN1985 12:00:00)-Water Temperature (C)]]*OO[[#This Row],[35]]</f>
        <v>3.4518601171599999E-5</v>
      </c>
      <c r="AL226" s="10">
        <f>3/24000000*OO[[#This Row],[94 (30JUN1985 15:00:00)-Water Temperature (C)]]*OO[[#This Row],[36]]</f>
        <v>3.1602882545250002E-5</v>
      </c>
      <c r="AM226" s="10">
        <f>3/24000000*OO[[#This Row],[95 (30JUN1985 18:00:00)-Water Temperature (C)]]*OO[[#This Row],[37]]</f>
        <v>2.9351172228075E-5</v>
      </c>
      <c r="AN226" s="10">
        <f>3/24000000*OO[[#This Row],[96 (30JUN1985 21:00:00)-Water Temperature (C)]]*OO[[#This Row],[38]]</f>
        <v>2.7021660707999997E-5</v>
      </c>
      <c r="AO226" s="10">
        <f>3/24000000*OO[[#This Row],[97 (01JUL1985 00:00:00)-Water Temperature (C)]]*OO[[#This Row],[39]]</f>
        <v>2.4357090672900002E-5</v>
      </c>
      <c r="AP226" s="10">
        <f>3/24000000*OO[[#This Row],[98 (01JUL1985 03:00:00)-Water Temperature (C)]]*OO[[#This Row],[40]]</f>
        <v>2.177009203222125E-5</v>
      </c>
      <c r="AQ226" s="10">
        <f>3/24000000*OO[[#This Row],[99 (01JUL1985 06:00:00)-Water Temperature (C)]]*OO[[#This Row],[41]]</f>
        <v>1.9350483971230001E-5</v>
      </c>
      <c r="AR226" s="10">
        <f>3/24000000*OO[[#This Row],[100 (01JUL1985 09:00:00)-Water Temperature (C)]]*OO[[#This Row],[42]]</f>
        <v>1.7688292149228746E-5</v>
      </c>
      <c r="AS226" s="10">
        <f>3/24000000*OO[[#This Row],[101 (01JUL1985 12:00:00)-Water Temperature (C)]]*OO[[#This Row],[43]]</f>
        <v>1.635121852518E-5</v>
      </c>
      <c r="AT226" s="10">
        <f>3/24000000*OO[[#This Row],[102 (01JUL1985 15:00:00)-Water Temperature (C)]]*OO[[#This Row],[44]]</f>
        <v>1.5284366260325001E-5</v>
      </c>
      <c r="AU226" s="10">
        <f>3/24000000*OO[[#This Row],[103 (01JUL1985 18:00:00)-Water Temperature (C)]]*OO[[#This Row],[45]]</f>
        <v>1.4340459639686248E-5</v>
      </c>
      <c r="AV226" s="10">
        <f>3/24000000*OO[[#This Row],[104 (01JUL1985 21:00:00)-Water Temperature (C)]]*OO[[#This Row],[46]]</f>
        <v>1.319954409927375E-5</v>
      </c>
      <c r="AW226" s="10">
        <f>3/24000000*OO[[#This Row],[105 (02JUL1985 00:00:00)-Water Temperature (C)]]*OO[[#This Row],[47]]</f>
        <v>1.1988593153703749E-5</v>
      </c>
      <c r="AX226" s="10">
        <f>3/24000000*OO[[#This Row],[106 (02JUL1985 03:00:00)-Water Temperature (C)]]*OO[[#This Row],[48]]</f>
        <v>1.0865427790524999E-5</v>
      </c>
      <c r="AY226" s="10">
        <f>3/24000000*OO[[#This Row],[107 (02JUL1985 06:00:00)-Water Temperature (C)]]*OO[[#This Row],[49]]</f>
        <v>9.7896541991624991E-6</v>
      </c>
      <c r="AZ226" s="10">
        <f>3/24000000*OO[[#This Row],[108 (02JUL1985 09:00:00)-Water Temperature (C)]]*OO[[#This Row],[50]]</f>
        <v>9.0278990718049999E-6</v>
      </c>
      <c r="BA226" s="10">
        <f>3/24000000*OO[[#This Row],[109 (02JUL1985 12:00:00)-Water Temperature (C)]]*OO[[#This Row],[51]]</f>
        <v>8.3347981860500006E-6</v>
      </c>
      <c r="BB226" s="10">
        <f>3/24000000*OO[[#This Row],[110 (02JUL1985 15:00:00)-Water Temperature (C)]]*OO[[#This Row],[52]]</f>
        <v>7.7040511927949993E-6</v>
      </c>
      <c r="BC226" s="10">
        <f>3/24000000*OO[[#This Row],[111 (02JUL1985 18:00:00)-Water Temperature (C)]]*OO[[#This Row],[53]]</f>
        <v>7.0929322810199993E-6</v>
      </c>
      <c r="BD226" s="10">
        <f>3/24000000*OO[[#This Row],[112 (02JUL1985 21:00:00)-Water Temperature (C)]]*OO[[#This Row],[54]]</f>
        <v>6.4216655876099997E-6</v>
      </c>
      <c r="BE226" s="10">
        <f>3/24000000*OO[[#This Row],[113 (03JUL1985 00:00:00)-Water Temperature (C)]]*OO[[#This Row],[55]]</f>
        <v>5.7063238123062501E-6</v>
      </c>
      <c r="BF226" s="10">
        <f>3/24000000*OO[[#This Row],[114 (03JUL1985 03:00:00)-Water Temperature (C)]]*OO[[#This Row],[56]]</f>
        <v>5.0290304120399997E-6</v>
      </c>
      <c r="BG226" s="10">
        <f>3/24000000*OO[[#This Row],[115 (03JUL1985 06:00:00)-Water Temperature (C)]]*OO[[#This Row],[57]]</f>
        <v>4.3680449909524999E-6</v>
      </c>
      <c r="BH226" s="10">
        <f>3/24000000*OO[[#This Row],[116 (03JUL1985 09:00:00)-Water Temperature (C)]]*OO[[#This Row],[58]]</f>
        <v>3.8240686027249998E-6</v>
      </c>
      <c r="BI226" s="10">
        <f>3/24000000*OO[[#This Row],[117 (03JUL1985 12:00:00)-Water Temperature (C)]]*OO[[#This Row],[59]]</f>
        <v>3.2665354564999996E-6</v>
      </c>
      <c r="BJ226" s="10">
        <f>3/24000000*OO[[#This Row],[118 (03JUL1985 15:00:00)-Water Temperature (C)]]*OO[[#This Row],[60]]</f>
        <v>2.8559263132949997E-6</v>
      </c>
      <c r="BK226" s="10">
        <f>3/24000000*OO[[#This Row],[119 (03JUL1985 18:00:00)-Water Temperature (C)]]*OO[[#This Row],[61]]</f>
        <v>2.5250804768872502E-6</v>
      </c>
      <c r="BL226" s="10">
        <f>3/24000000*OO[[#This Row],[120 (03JUL1985 21:00:00)-Water Temperature (C)]]*OO[[#This Row],[62]]</f>
        <v>2.230220820345625E-6</v>
      </c>
      <c r="BM226" s="10">
        <f>3/24000000*OO[[#This Row],[121 (04JUL1985 00:00:00)-Water Temperature (C)]]*OO[[#This Row],[63]]</f>
        <v>1.9610145420844996E-6</v>
      </c>
      <c r="BN226" s="10">
        <f>3/24000000*OO[[#This Row],[122 (04JUL1985 03:00:00)-Water Temperature (C)]]*OO[[#This Row],[64]]</f>
        <v>1.7111541575137499E-6</v>
      </c>
      <c r="BO226" s="10">
        <f>3/24000000*OO[[#This Row],[123 (04JUL1985 06:00:00)-Water Temperature (C)]]*OO[[#This Row],[65]]</f>
        <v>1.4775400812531251E-6</v>
      </c>
      <c r="BP226" s="10">
        <f>3/24000000*OO[[#This Row],[124 (04JUL1985 09:00:00)-Water Temperature (C)]]*OO[[#This Row],[66]]</f>
        <v>1.2942425800219999E-6</v>
      </c>
      <c r="BQ226" s="10">
        <f>3/24000000*OO[[#This Row],[125 (04JUL1985 12:00:00)-Water Temperature (C)]]*OO[[#This Row],[67]]</f>
        <v>1.1355425925824998E-6</v>
      </c>
      <c r="BR226" s="10">
        <f>3/24000000*OO[[#This Row],[126 (04JUL1985 15:00:00)-Water Temperature (C)]]*OO[[#This Row],[68]]</f>
        <v>1.0084449824075E-6</v>
      </c>
      <c r="BS226" s="10">
        <f>3/24000000*OO[[#This Row],[127 (04JUL1985 18:00:00)-Water Temperature (C)]]*OO[[#This Row],[69]]</f>
        <v>9.1268558569125001E-7</v>
      </c>
      <c r="BT226" s="10">
        <f>3/24000000*OO[[#This Row],[128 (04JUL1985 21:00:00)-Water Temperature (C)]]*OO[[#This Row],[70]]</f>
        <v>8.2981840420599993E-7</v>
      </c>
      <c r="BU226" s="10">
        <f>3/24000000*OO[[#This Row],[129 (05JUL1985 00:00:00)-Water Temperature (C)]]*OO[[#This Row],[71]]</f>
        <v>7.5701186144599996E-7</v>
      </c>
      <c r="BV226" s="10">
        <f>3/24000000*OO[[#This Row],[130 (05JUL1985 03:00:00)-Water Temperature (C)]]*OO[[#This Row],[72]]</f>
        <v>6.9994166063000002E-7</v>
      </c>
      <c r="BW226" s="10">
        <f>3/24000000*OO[[#This Row],[131 (05JUL1985 06:00:00)-Water Temperature (C)]]*OO[[#This Row],[73]]</f>
        <v>6.4817097894200002E-7</v>
      </c>
      <c r="BX226" s="10">
        <f>3/24000000*OO[[#This Row],[132 (05JUL1985 09:00:00)-Water Temperature (C)]]*OO[[#This Row],[74]]</f>
        <v>6.0714827129774993E-7</v>
      </c>
      <c r="BY226" s="10">
        <f>3/24000000*OO[[#This Row],[133 (05JUL1985 12:00:00)-Water Temperature (C)]]*OO[[#This Row],[75]]</f>
        <v>5.6460375305949996E-7</v>
      </c>
      <c r="BZ226" s="10">
        <f>3/24000000*OO[[#This Row],[134 (05JUL1985 15:00:00)-Water Temperature (C)]]*OO[[#This Row],[76]]</f>
        <v>5.1902631583249996E-7</v>
      </c>
      <c r="CA226" s="10">
        <f>3/24000000*OO[[#This Row],[135 (05JUL1985 18:00:00)-Water Temperature (C)]]*OO[[#This Row],[77]]</f>
        <v>4.7842425893937495E-7</v>
      </c>
      <c r="CB226" s="10">
        <f>3/24000000*OO[[#This Row],[136 (05JUL1985 21:00:00)-Water Temperature (C)]]*OO[[#This Row],[78]]</f>
        <v>4.4210676825650001E-7</v>
      </c>
      <c r="CC226" s="10">
        <f>3/24000000*OO[[#This Row],[137 (06JUL1985 00:00:00)-Water Temperature (C)]]*OO[[#This Row],[79]]</f>
        <v>4.1401696312E-7</v>
      </c>
      <c r="CD226" s="10">
        <f>3/24000000*OO[[#This Row],[138 (06JUL1985 03:00:00)-Water Temperature (C)]]*OO[[#This Row],[80]]</f>
        <v>3.9121730060912503E-7</v>
      </c>
      <c r="CE226" s="10">
        <f>3/24000000*OO[[#This Row],[139 (06JUL1985 06:00:00)-Water Temperature (C)]]*OO[[#This Row],[81]]</f>
        <v>3.721160310834999E-7</v>
      </c>
      <c r="CF226" s="10">
        <f>3/24000000*OO[[#This Row],[140 (06JUL1985 09:00:00)-Water Temperature (C)]]*OO[[#This Row],[82]]</f>
        <v>3.6150577417999994E-7</v>
      </c>
      <c r="CG226" s="10">
        <f>3/24000000*OO[[#This Row],[141 (06JUL1985 12:00:00)-Water Temperature (C)]]*OO[[#This Row],[83]]</f>
        <v>3.5320894999499999E-7</v>
      </c>
      <c r="CH226" s="10">
        <f>3/24000000*OO[[#This Row],[142 (06JUL1985 15:00:00)-Water Temperature (C)]]*OO[[#This Row],[84]]</f>
        <v>3.4878650039999998E-7</v>
      </c>
      <c r="CI226" s="10">
        <f>3/24000000*OO[[#This Row],[143 (06JUL1985 18:00:00)-Water Temperature (C)]]*OO[[#This Row],[85]]</f>
        <v>3.4610140702987494E-7</v>
      </c>
      <c r="CJ226" s="10">
        <f>3/24000000*OO[[#This Row],[144 (06JUL1985 21:00:00)-Water Temperature (C)]]*OO[[#This Row],[86]]</f>
        <v>3.4251039177062502E-7</v>
      </c>
      <c r="CK226" s="10">
        <f>3/24000000*OO[[#This Row],[145 (07JUL1985 00:00:00)-Water Temperature (C)]]*OO[[#This Row],[87]]</f>
        <v>3.3498442265750001E-7</v>
      </c>
      <c r="CL226" s="10">
        <f>3/24000000*OO[[#This Row],[146 (07JUL1985 03:00:00)-Water Temperature (C)]]*OO[[#This Row],[88]]</f>
        <v>3.2997756955974999E-7</v>
      </c>
      <c r="CM226" s="10">
        <f>3/24000000*OO[[#This Row],[147 (07JUL1985 06:00:00)-Water Temperature (C)]]*OO[[#This Row],[89]]</f>
        <v>3.2533921922399998E-7</v>
      </c>
      <c r="CN226" s="10">
        <f>3/24000000*OO[[#This Row],[148 (07JUL1985 09:00:00)-Water Temperature (C)]]*OO[[#This Row],[90]]</f>
        <v>3.2231210825100001E-7</v>
      </c>
      <c r="CO226" s="10">
        <f>3/24000000*OO[[#This Row],[149 (07JUL1985 12:00:00)-Water Temperature (C)]]*OO[[#This Row],[91]]</f>
        <v>3.1801562735624999E-7</v>
      </c>
      <c r="CP226" s="10">
        <f>3/24000000*OO[[#This Row],[150 (07JUL1985 15:00:00)-Water Temperature (C)]]*OO[[#This Row],[92]]</f>
        <v>3.1801562735624999E-7</v>
      </c>
      <c r="CQ226" s="10">
        <f>3/24000000*OO[[#This Row],[151 (07JUL1985 18:00:00)-Water Temperature (C)]]*OO[[#This Row],[93]]</f>
        <v>3.1801562735624999E-7</v>
      </c>
      <c r="CR226" s="10">
        <f>3/24000000*OO[[#This Row],[152 (07JUL1985 21:00:00)-Water Temperature (C)]]*OO[[#This Row],[94]]</f>
        <v>3.1801562735624999E-7</v>
      </c>
      <c r="CS226" s="10">
        <f>3/24000000*OO[[#This Row],[153 (08JUL1985 00:00:00)-Water Temperature (C)]]*OO[[#This Row],[95]]</f>
        <v>3.1801562735624999E-7</v>
      </c>
      <c r="CT226" s="10">
        <f>3/24000000*OO[[#This Row],[154 (08JUL1985 03:00:00)-Water Temperature (C)]]*OO[[#This Row],[96]]</f>
        <v>3.1801562735624999E-7</v>
      </c>
      <c r="CU226" s="10">
        <f>3/24000000*OO[[#This Row],[155 (08JUL1985 06:00:00)-Water Temperature (C)]]*OO[[#This Row],[97]]</f>
        <v>3.1801562735624999E-7</v>
      </c>
      <c r="CV226" s="10">
        <f>3/24000000*OO[[#This Row],[156 (08JUL1985 09:00:00)-Water Temperature (C)]]*OO[[#This Row],[98]]</f>
        <v>3.1801562735624999E-7</v>
      </c>
      <c r="CW226" s="10">
        <f>3/24000000*OO[[#This Row],[157 (08JUL1985 12:00:00)-Water Temperature (C)]]*OO[[#This Row],[99]]</f>
        <v>3.1801562735624999E-7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7.8199596147809353E-44</v>
      </c>
      <c r="L227" s="10">
        <f>3/24*OO[[#This Row],[68 (27JUN1985 09:00:00)-Water Temperature (C)]]*OO[[#This Row],[10]]/SUM(OO[10])</f>
        <v>3.0442667295729805E-32</v>
      </c>
      <c r="M227" s="10">
        <f>3/24*OO[[#This Row],[69 (27JUN1985 12:00:00)-Water Temperature (C)]]*OO[[#This Row],[11]]/SUM(OO[11])</f>
        <v>3.2106425622045167E-20</v>
      </c>
      <c r="N227" s="10">
        <f>3/24*OO[[#This Row],[70 (27JUN1985 15:00:00)-Water Temperature (C)]]*OO[[#This Row],[12]]/SUM(OO[12])</f>
        <v>5.6548250451859434E-12</v>
      </c>
      <c r="O227" s="10">
        <f>3/24*OO[[#This Row],[71 (27JUN1985 18:00:00)-Water Temperature (C)]]*OO[[#This Row],[13]]/SUM(OO[13])</f>
        <v>5.0082202334571281E-8</v>
      </c>
      <c r="P227" s="10">
        <f>3/24*OO[[#This Row],[72 (27JUN1985 21:00:00)-Water Temperature (C)]]*OO[[#This Row],[14]]/SUM(OO[14])</f>
        <v>1.4469447913306832E-5</v>
      </c>
      <c r="Q227" s="10">
        <f>3/24*OO[[#This Row],[73 (28JUN1985 00:00:00)-Water Temperature (C)]]*OO[[#This Row],[15]]/SUM(OO[15])</f>
        <v>6.556952596264593E-4</v>
      </c>
      <c r="R227" s="10">
        <f>3/24*OO[[#This Row],[74 (28JUN1985 03:00:00)-Water Temperature (C)]]*OO[[#This Row],[16]]/SUM(OO[16])</f>
        <v>7.8763775173893661E-3</v>
      </c>
      <c r="S227" s="10">
        <f>3/24*OO[[#This Row],[75 (28JUN1985 06:00:00)-Water Temperature (C)]]*OO[[#This Row],[17]]/SUM(OO[17])</f>
        <v>3.3781684899723705E-2</v>
      </c>
      <c r="T227" s="10">
        <f>3/24*OO[[#This Row],[76 (28JUN1985 09:00:00)-Water Temperature (C)]]*OO[[#This Row],[18]]/SUM(OO[18])</f>
        <v>6.3423249448245012E-2</v>
      </c>
      <c r="U227" s="10">
        <f>3/24*OO[[#This Row],[77 (28JUN1985 12:00:00)-Water Temperature (C)]]*OO[[#This Row],[19]]/SUM(OO[19])</f>
        <v>6.1094358980026547E-2</v>
      </c>
      <c r="V227" s="10">
        <f>3/24000000*OO[[#This Row],[78 (28JUN1985 15:00:00)-Water Temperature (C)]]*OO[[#This Row],[20]]</f>
        <v>3.2967721289100006E-2</v>
      </c>
      <c r="W227" s="10">
        <f>3/24000000*OO[[#This Row],[79 (28JUN1985 18:00:00)-Water Temperature (C)]]*OO[[#This Row],[21]]</f>
        <v>1.0920145065225002E-2</v>
      </c>
      <c r="X227" s="10">
        <f>3/24000000*OO[[#This Row],[80 (28JUN1985 21:00:00)-Water Temperature (C)]]*OO[[#This Row],[22]]</f>
        <v>2.4163906209253749E-3</v>
      </c>
      <c r="Y227" s="10">
        <f>3/24000000*OO[[#This Row],[81 (29JUN1985 00:00:00)-Water Temperature (C)]]*OO[[#This Row],[23]]</f>
        <v>4.2052952945199998E-4</v>
      </c>
      <c r="Z227" s="10">
        <f>3/24000000*OO[[#This Row],[82 (29JUN1985 03:00:00)-Water Temperature (C)]]*OO[[#This Row],[24]]</f>
        <v>9.0789015841350002E-5</v>
      </c>
      <c r="AA227" s="10">
        <f>3/24000000*OO[[#This Row],[83 (29JUN1985 06:00:00)-Water Temperature (C)]]*OO[[#This Row],[25]]</f>
        <v>4.55103421262E-5</v>
      </c>
      <c r="AB227" s="10">
        <f>3/24000000*OO[[#This Row],[84 (29JUN1985 09:00:00)-Water Temperature (C)]]*OO[[#This Row],[26]]</f>
        <v>3.8091490712024995E-5</v>
      </c>
      <c r="AC227" s="10">
        <f>3/24000000*OO[[#This Row],[85 (29JUN1985 12:00:00)-Water Temperature (C)]]*OO[[#This Row],[27]]</f>
        <v>3.6926535426500004E-5</v>
      </c>
      <c r="AD227" s="10">
        <f>3/24000000*OO[[#This Row],[86 (29JUN1985 15:00:00)-Water Temperature (C)]]*OO[[#This Row],[28]]</f>
        <v>3.7602495927699999E-5</v>
      </c>
      <c r="AE227" s="10">
        <f>3/24000000*OO[[#This Row],[88 (29JUN1985 21:00:00)-Water Temperature (C)]]*OO[[#This Row],[30]]</f>
        <v>3.6820917812249998E-5</v>
      </c>
      <c r="AF227" s="10">
        <f>3/24000000*OO[[#This Row],[88 (29JUN1985 21:00:00)-Water Temperature (C)]]*OO[[#This Row],[30]]</f>
        <v>3.6820917812249998E-5</v>
      </c>
      <c r="AG227" s="10">
        <f>3/24000000*OO[[#This Row],[89 (30JUN1985 00:00:00)-Water Temperature (C)]]*OO[[#This Row],[31]]</f>
        <v>3.3779705572224998E-5</v>
      </c>
      <c r="AH227" s="10">
        <f>3/24000000*OO[[#This Row],[90 (30JUN1985 03:00:00)-Water Temperature (C)]]*OO[[#This Row],[32]]</f>
        <v>3.0211772578650003E-5</v>
      </c>
      <c r="AI227" s="10">
        <f>3/24000000*OO[[#This Row],[91 (30JUN1985 06:00:00)-Water Temperature (C)]]*OO[[#This Row],[33]]</f>
        <v>2.6671103454312499E-5</v>
      </c>
      <c r="AJ227" s="10">
        <f>3/24000000*OO[[#This Row],[92 (30JUN1985 09:00:00)-Water Temperature (C)]]*OO[[#This Row],[34]]</f>
        <v>2.3954178138149998E-5</v>
      </c>
      <c r="AK227" s="10">
        <f>3/24000000*OO[[#This Row],[93 (30JUN1985 12:00:00)-Water Temperature (C)]]*OO[[#This Row],[35]]</f>
        <v>2.1714621326659999E-5</v>
      </c>
      <c r="AL227" s="10">
        <f>3/24000000*OO[[#This Row],[94 (30JUN1985 15:00:00)-Water Temperature (C)]]*OO[[#This Row],[36]]</f>
        <v>1.9807246792599999E-5</v>
      </c>
      <c r="AM227" s="10">
        <f>3/24000000*OO[[#This Row],[95 (30JUN1985 18:00:00)-Water Temperature (C)]]*OO[[#This Row],[37]]</f>
        <v>1.8326308991970001E-5</v>
      </c>
      <c r="AN227" s="10">
        <f>3/24000000*OO[[#This Row],[96 (30JUN1985 21:00:00)-Water Temperature (C)]]*OO[[#This Row],[38]]</f>
        <v>1.6806287196056252E-5</v>
      </c>
      <c r="AO227" s="10">
        <f>3/24000000*OO[[#This Row],[97 (01JUL1985 00:00:00)-Water Temperature (C)]]*OO[[#This Row],[39]]</f>
        <v>1.5114023995318751E-5</v>
      </c>
      <c r="AP227" s="10">
        <f>3/24000000*OO[[#This Row],[98 (01JUL1985 03:00:00)-Water Temperature (C)]]*OO[[#This Row],[40]]</f>
        <v>1.3482009341149999E-5</v>
      </c>
      <c r="AQ227" s="10">
        <f>3/24000000*OO[[#This Row],[99 (01JUL1985 06:00:00)-Water Temperature (C)]]*OO[[#This Row],[41]]</f>
        <v>1.19660652009225E-5</v>
      </c>
      <c r="AR227" s="10">
        <f>3/24000000*OO[[#This Row],[100 (01JUL1985 09:00:00)-Water Temperature (C)]]*OO[[#This Row],[42]]</f>
        <v>1.091371231291125E-5</v>
      </c>
      <c r="AS227" s="10">
        <f>3/24000000*OO[[#This Row],[101 (01JUL1985 12:00:00)-Water Temperature (C)]]*OO[[#This Row],[43]]</f>
        <v>1.0056498298299998E-5</v>
      </c>
      <c r="AT227" s="10">
        <f>3/24000000*OO[[#This Row],[102 (01JUL1985 15:00:00)-Water Temperature (C)]]*OO[[#This Row],[44]]</f>
        <v>9.3624294034924992E-6</v>
      </c>
      <c r="AU227" s="10">
        <f>3/24000000*OO[[#This Row],[103 (01JUL1985 18:00:00)-Water Temperature (C)]]*OO[[#This Row],[45]]</f>
        <v>8.7474869591974996E-6</v>
      </c>
      <c r="AV227" s="10">
        <f>3/24000000*OO[[#This Row],[104 (01JUL1985 21:00:00)-Water Temperature (C)]]*OO[[#This Row],[46]]</f>
        <v>8.0172287695500002E-6</v>
      </c>
      <c r="AW227" s="10">
        <f>3/24000000*OO[[#This Row],[105 (02JUL1985 00:00:00)-Water Temperature (C)]]*OO[[#This Row],[47]]</f>
        <v>7.2637681751824993E-6</v>
      </c>
      <c r="AX227" s="10">
        <f>3/24000000*OO[[#This Row],[106 (02JUL1985 03:00:00)-Water Temperature (C)]]*OO[[#This Row],[48]]</f>
        <v>6.5712871321437504E-6</v>
      </c>
      <c r="AY227" s="10">
        <f>3/24000000*OO[[#This Row],[107 (02JUL1985 06:00:00)-Water Temperature (C)]]*OO[[#This Row],[49]]</f>
        <v>5.9149925452799999E-6</v>
      </c>
      <c r="AZ227" s="10">
        <f>3/24000000*OO[[#This Row],[108 (02JUL1985 09:00:00)-Water Temperature (C)]]*OO[[#This Row],[50]]</f>
        <v>5.446272510678749E-6</v>
      </c>
      <c r="BA227" s="10">
        <f>3/24000000*OO[[#This Row],[109 (02JUL1985 12:00:00)-Water Temperature (C)]]*OO[[#This Row],[51]]</f>
        <v>5.0186975383837501E-6</v>
      </c>
      <c r="BB227" s="10">
        <f>3/24000000*OO[[#This Row],[110 (02JUL1985 15:00:00)-Water Temperature (C)]]*OO[[#This Row],[52]]</f>
        <v>4.6254741543399991E-6</v>
      </c>
      <c r="BC227" s="10">
        <f>3/24000000*OO[[#This Row],[111 (02JUL1985 18:00:00)-Water Temperature (C)]]*OO[[#This Row],[53]]</f>
        <v>4.2459359079374997E-6</v>
      </c>
      <c r="BD227" s="10">
        <f>3/24000000*OO[[#This Row],[112 (02JUL1985 21:00:00)-Water Temperature (C)]]*OO[[#This Row],[54]]</f>
        <v>3.8328521716874998E-6</v>
      </c>
      <c r="BE227" s="10">
        <f>3/24000000*OO[[#This Row],[113 (03JUL1985 00:00:00)-Water Temperature (C)]]*OO[[#This Row],[55]]</f>
        <v>3.4031718844287502E-6</v>
      </c>
      <c r="BF227" s="10">
        <f>3/24000000*OO[[#This Row],[114 (03JUL1985 03:00:00)-Water Temperature (C)]]*OO[[#This Row],[56]]</f>
        <v>3.0006695817899997E-6</v>
      </c>
      <c r="BG227" s="10">
        <f>3/24000000*OO[[#This Row],[115 (03JUL1985 06:00:00)-Water Temperature (C)]]*OO[[#This Row],[57]]</f>
        <v>2.6104099929285E-6</v>
      </c>
      <c r="BH227" s="10">
        <f>3/24000000*OO[[#This Row],[116 (03JUL1985 09:00:00)-Water Temperature (C)]]*OO[[#This Row],[58]]</f>
        <v>2.2870353504232496E-6</v>
      </c>
      <c r="BI227" s="10">
        <f>3/24000000*OO[[#This Row],[117 (03JUL1985 12:00:00)-Water Temperature (C)]]*OO[[#This Row],[59]]</f>
        <v>1.9543025364539999E-6</v>
      </c>
      <c r="BJ227" s="10">
        <f>3/24000000*OO[[#This Row],[118 (03JUL1985 15:00:00)-Water Temperature (C)]]*OO[[#This Row],[60]]</f>
        <v>1.7062704885093751E-6</v>
      </c>
      <c r="BK227" s="10">
        <f>3/24000000*OO[[#This Row],[119 (03JUL1985 18:00:00)-Water Temperature (C)]]*OO[[#This Row],[61]]</f>
        <v>1.5056504191287497E-6</v>
      </c>
      <c r="BL227" s="10">
        <f>3/24000000*OO[[#This Row],[120 (03JUL1985 21:00:00)-Water Temperature (C)]]*OO[[#This Row],[62]]</f>
        <v>1.3268871413309999E-6</v>
      </c>
      <c r="BM227" s="10">
        <f>3/24000000*OO[[#This Row],[121 (04JUL1985 00:00:00)-Water Temperature (C)]]*OO[[#This Row],[63]]</f>
        <v>1.165672416966875E-6</v>
      </c>
      <c r="BN227" s="10">
        <f>3/24000000*OO[[#This Row],[122 (04JUL1985 03:00:00)-Water Temperature (C)]]*OO[[#This Row],[64]]</f>
        <v>1.0179470134759999E-6</v>
      </c>
      <c r="BO227" s="10">
        <f>3/24000000*OO[[#This Row],[123 (04JUL1985 06:00:00)-Water Temperature (C)]]*OO[[#This Row],[65]]</f>
        <v>8.8095192982024989E-7</v>
      </c>
      <c r="BP227" s="10">
        <f>3/24000000*OO[[#This Row],[124 (04JUL1985 09:00:00)-Water Temperature (C)]]*OO[[#This Row],[66]]</f>
        <v>7.7286878554499995E-7</v>
      </c>
      <c r="BQ227" s="10">
        <f>3/24000000*OO[[#This Row],[125 (04JUL1985 12:00:00)-Water Temperature (C)]]*OO[[#This Row],[67]]</f>
        <v>6.7815450010999987E-7</v>
      </c>
      <c r="BR227" s="10">
        <f>3/24000000*OO[[#This Row],[126 (04JUL1985 15:00:00)-Water Temperature (C)]]*OO[[#This Row],[68]]</f>
        <v>6.0113606503674992E-7</v>
      </c>
      <c r="BS227" s="10">
        <f>3/24000000*OO[[#This Row],[127 (04JUL1985 18:00:00)-Water Temperature (C)]]*OO[[#This Row],[69]]</f>
        <v>5.4245766181999993E-7</v>
      </c>
      <c r="BT227" s="10">
        <f>3/24000000*OO[[#This Row],[128 (04JUL1985 21:00:00)-Water Temperature (C)]]*OO[[#This Row],[70]]</f>
        <v>4.9167339464137497E-7</v>
      </c>
      <c r="BU227" s="10">
        <f>3/24000000*OO[[#This Row],[129 (05JUL1985 00:00:00)-Water Temperature (C)]]*OO[[#This Row],[71]]</f>
        <v>4.4751868251749992E-7</v>
      </c>
      <c r="BV227" s="10">
        <f>3/24000000*OO[[#This Row],[130 (05JUL1985 03:00:00)-Water Temperature (C)]]*OO[[#This Row],[72]]</f>
        <v>4.1345776740749993E-7</v>
      </c>
      <c r="BW227" s="10">
        <f>3/24000000*OO[[#This Row],[131 (05JUL1985 06:00:00)-Water Temperature (C)]]*OO[[#This Row],[73]]</f>
        <v>3.832028300591249E-7</v>
      </c>
      <c r="BX227" s="10">
        <f>3/24000000*OO[[#This Row],[132 (05JUL1985 09:00:00)-Water Temperature (C)]]*OO[[#This Row],[74]]</f>
        <v>3.5944171954112492E-7</v>
      </c>
      <c r="BY227" s="10">
        <f>3/24000000*OO[[#This Row],[133 (05JUL1985 12:00:00)-Water Temperature (C)]]*OO[[#This Row],[75]]</f>
        <v>3.3465205965625E-7</v>
      </c>
      <c r="BZ227" s="10">
        <f>3/24000000*OO[[#This Row],[134 (05JUL1985 15:00:00)-Water Temperature (C)]]*OO[[#This Row],[76]]</f>
        <v>3.0778758291699998E-7</v>
      </c>
      <c r="CA227" s="10">
        <f>3/24000000*OO[[#This Row],[135 (05JUL1985 18:00:00)-Water Temperature (C)]]*OO[[#This Row],[77]]</f>
        <v>2.8344033938849999E-7</v>
      </c>
      <c r="CB227" s="10">
        <f>3/24000000*OO[[#This Row],[136 (05JUL1985 21:00:00)-Water Temperature (C)]]*OO[[#This Row],[78]]</f>
        <v>2.6152787734852501E-7</v>
      </c>
      <c r="CC227" s="10">
        <f>3/24000000*OO[[#This Row],[137 (06JUL1985 00:00:00)-Water Temperature (C)]]*OO[[#This Row],[79]]</f>
        <v>2.44499688897925E-7</v>
      </c>
      <c r="CD227" s="10">
        <f>3/24000000*OO[[#This Row],[138 (06JUL1985 03:00:00)-Water Temperature (C)]]*OO[[#This Row],[80]]</f>
        <v>2.30923536574625E-7</v>
      </c>
      <c r="CE227" s="10">
        <f>3/24000000*OO[[#This Row],[139 (06JUL1985 06:00:00)-Water Temperature (C)]]*OO[[#This Row],[81]]</f>
        <v>2.198151943502125E-7</v>
      </c>
      <c r="CF227" s="10">
        <f>3/24000000*OO[[#This Row],[140 (06JUL1985 09:00:00)-Water Temperature (C)]]*OO[[#This Row],[82]]</f>
        <v>2.137313212511625E-7</v>
      </c>
      <c r="CG227" s="10">
        <f>3/24000000*OO[[#This Row],[141 (06JUL1985 12:00:00)-Water Temperature (C)]]*OO[[#This Row],[83]]</f>
        <v>2.0888068441663748E-7</v>
      </c>
      <c r="CH227" s="10">
        <f>3/24000000*OO[[#This Row],[142 (06JUL1985 15:00:00)-Water Temperature (C)]]*OO[[#This Row],[84]]</f>
        <v>2.0607544200570001E-7</v>
      </c>
      <c r="CI227" s="10">
        <f>3/24000000*OO[[#This Row],[143 (06JUL1985 18:00:00)-Water Temperature (C)]]*OO[[#This Row],[85]]</f>
        <v>2.0420533542419997E-7</v>
      </c>
      <c r="CJ227" s="10">
        <f>3/24000000*OO[[#This Row],[144 (06JUL1985 21:00:00)-Water Temperature (C)]]*OO[[#This Row],[86]]</f>
        <v>2.0175608701009996E-7</v>
      </c>
      <c r="CK227" s="10">
        <f>3/24000000*OO[[#This Row],[145 (07JUL1985 00:00:00)-Water Temperature (C)]]*OO[[#This Row],[87]]</f>
        <v>1.9709135903670001E-7</v>
      </c>
      <c r="CL227" s="10">
        <f>3/24000000*OO[[#This Row],[146 (07JUL1985 03:00:00)-Water Temperature (C)]]*OO[[#This Row],[88]]</f>
        <v>1.9401448917042497E-7</v>
      </c>
      <c r="CM227" s="10">
        <f>3/24000000*OO[[#This Row],[147 (07JUL1985 06:00:00)-Water Temperature (C)]]*OO[[#This Row],[89]]</f>
        <v>1.9143133142087497E-7</v>
      </c>
      <c r="CN227" s="10">
        <f>3/24000000*OO[[#This Row],[148 (07JUL1985 09:00:00)-Water Temperature (C)]]*OO[[#This Row],[90]]</f>
        <v>1.8994671857679999E-7</v>
      </c>
      <c r="CO227" s="10">
        <f>3/24000000*OO[[#This Row],[149 (07JUL1985 12:00:00)-Water Temperature (C)]]*OO[[#This Row],[91]]</f>
        <v>1.8773316269486251E-7</v>
      </c>
      <c r="CP227" s="10">
        <f>3/24000000*OO[[#This Row],[150 (07JUL1985 15:00:00)-Water Temperature (C)]]*OO[[#This Row],[92]]</f>
        <v>1.8773316269486251E-7</v>
      </c>
      <c r="CQ227" s="10">
        <f>3/24000000*OO[[#This Row],[151 (07JUL1985 18:00:00)-Water Temperature (C)]]*OO[[#This Row],[93]]</f>
        <v>1.8773316269486251E-7</v>
      </c>
      <c r="CR227" s="10">
        <f>3/24000000*OO[[#This Row],[152 (07JUL1985 21:00:00)-Water Temperature (C)]]*OO[[#This Row],[94]]</f>
        <v>1.8773316269486251E-7</v>
      </c>
      <c r="CS227" s="10">
        <f>3/24000000*OO[[#This Row],[153 (08JUL1985 00:00:00)-Water Temperature (C)]]*OO[[#This Row],[95]]</f>
        <v>1.8773316269486251E-7</v>
      </c>
      <c r="CT227" s="10">
        <f>3/24000000*OO[[#This Row],[154 (08JUL1985 03:00:00)-Water Temperature (C)]]*OO[[#This Row],[96]]</f>
        <v>1.8773316269486251E-7</v>
      </c>
      <c r="CU227" s="10">
        <f>3/24000000*OO[[#This Row],[155 (08JUL1985 06:00:00)-Water Temperature (C)]]*OO[[#This Row],[97]]</f>
        <v>1.8773316269486251E-7</v>
      </c>
      <c r="CV227" s="10">
        <f>3/24000000*OO[[#This Row],[156 (08JUL1985 09:00:00)-Water Temperature (C)]]*OO[[#This Row],[98]]</f>
        <v>1.8773316269486251E-7</v>
      </c>
      <c r="CW227" s="10">
        <f>3/24000000*OO[[#This Row],[157 (08JUL1985 12:00:00)-Water Temperature (C)]]*OO[[#This Row],[99]]</f>
        <v>1.8773316269486251E-7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4.6610027102553061E-33</v>
      </c>
      <c r="M228" s="10">
        <f>3/24*OO[[#This Row],[69 (27JUN1985 12:00:00)-Water Temperature (C)]]*OO[[#This Row],[11]]/SUM(OO[11])</f>
        <v>3.4769122829658454E-21</v>
      </c>
      <c r="N228" s="10">
        <f>3/24*OO[[#This Row],[70 (27JUN1985 15:00:00)-Water Temperature (C)]]*OO[[#This Row],[12]]/SUM(OO[12])</f>
        <v>2.2234357961877387E-12</v>
      </c>
      <c r="O228" s="10">
        <f>3/24*OO[[#This Row],[71 (27JUN1985 18:00:00)-Water Temperature (C)]]*OO[[#This Row],[13]]/SUM(OO[13])</f>
        <v>2.8786987995027084E-8</v>
      </c>
      <c r="P228" s="10">
        <f>3/24*OO[[#This Row],[72 (27JUN1985 21:00:00)-Water Temperature (C)]]*OO[[#This Row],[14]]/SUM(OO[14])</f>
        <v>9.6041143744996579E-6</v>
      </c>
      <c r="Q228" s="10">
        <f>3/24*OO[[#This Row],[73 (28JUN1985 00:00:00)-Water Temperature (C)]]*OO[[#This Row],[15]]/SUM(OO[15])</f>
        <v>4.8278763343114118E-4</v>
      </c>
      <c r="R228" s="10">
        <f>3/24*OO[[#This Row],[74 (28JUN1985 03:00:00)-Water Temperature (C)]]*OO[[#This Row],[16]]/SUM(OO[16])</f>
        <v>6.3015146753426596E-3</v>
      </c>
      <c r="S228" s="10">
        <f>3/24*OO[[#This Row],[75 (28JUN1985 06:00:00)-Water Temperature (C)]]*OO[[#This Row],[17]]/SUM(OO[17])</f>
        <v>2.8988399444964359E-2</v>
      </c>
      <c r="T228" s="10">
        <f>3/24*OO[[#This Row],[76 (28JUN1985 09:00:00)-Water Temperature (C)]]*OO[[#This Row],[18]]/SUM(OO[18])</f>
        <v>5.7784406657226846E-2</v>
      </c>
      <c r="U228" s="10">
        <f>3/24*OO[[#This Row],[77 (28JUN1985 12:00:00)-Water Temperature (C)]]*OO[[#This Row],[19]]/SUM(OO[19])</f>
        <v>5.8665318018657098E-2</v>
      </c>
      <c r="V228" s="10">
        <f>3/24000000*OO[[#This Row],[78 (28JUN1985 15:00:00)-Water Temperature (C)]]*OO[[#This Row],[20]]</f>
        <v>3.3164684052012498E-2</v>
      </c>
      <c r="W228" s="10">
        <f>3/24000000*OO[[#This Row],[79 (28JUN1985 18:00:00)-Water Temperature (C)]]*OO[[#This Row],[21]]</f>
        <v>1.144558198890625E-2</v>
      </c>
      <c r="X228" s="10">
        <f>3/24000000*OO[[#This Row],[80 (28JUN1985 21:00:00)-Water Temperature (C)]]*OO[[#This Row],[22]]</f>
        <v>2.6208147172725E-3</v>
      </c>
      <c r="Y228" s="10">
        <f>3/24000000*OO[[#This Row],[81 (29JUN1985 00:00:00)-Water Temperature (C)]]*OO[[#This Row],[23]]</f>
        <v>4.6326353901449992E-4</v>
      </c>
      <c r="Z228" s="10">
        <f>3/24000000*OO[[#This Row],[82 (29JUN1985 03:00:00)-Water Temperature (C)]]*OO[[#This Row],[24]]</f>
        <v>9.5604120950062508E-5</v>
      </c>
      <c r="AA228" s="10">
        <f>3/24000000*OO[[#This Row],[83 (29JUN1985 06:00:00)-Water Temperature (C)]]*OO[[#This Row],[25]]</f>
        <v>4.4559387978949997E-5</v>
      </c>
      <c r="AB228" s="10">
        <f>3/24000000*OO[[#This Row],[84 (29JUN1985 09:00:00)-Water Temperature (C)]]*OO[[#This Row],[26]]</f>
        <v>3.6583122384099998E-5</v>
      </c>
      <c r="AC228" s="10">
        <f>3/24000000*OO[[#This Row],[85 (29JUN1985 12:00:00)-Water Temperature (C)]]*OO[[#This Row],[27]]</f>
        <v>3.5343573433087496E-5</v>
      </c>
      <c r="AD228" s="10">
        <f>3/24000000*OO[[#This Row],[86 (29JUN1985 15:00:00)-Water Temperature (C)]]*OO[[#This Row],[28]]</f>
        <v>3.6042975447862496E-5</v>
      </c>
      <c r="AE228" s="10">
        <f>3/24000000*OO[[#This Row],[88 (29JUN1985 21:00:00)-Water Temperature (C)]]*OO[[#This Row],[30]]</f>
        <v>3.5774513250000002E-5</v>
      </c>
      <c r="AF228" s="10">
        <f>3/24000000*OO[[#This Row],[88 (29JUN1985 21:00:00)-Water Temperature (C)]]*OO[[#This Row],[30]]</f>
        <v>3.5774513250000002E-5</v>
      </c>
      <c r="AG228" s="10">
        <f>3/24000000*OO[[#This Row],[89 (30JUN1985 00:00:00)-Water Temperature (C)]]*OO[[#This Row],[31]]</f>
        <v>3.3046871289037502E-5</v>
      </c>
      <c r="AH228" s="10">
        <f>3/24000000*OO[[#This Row],[90 (30JUN1985 03:00:00)-Water Temperature (C)]]*OO[[#This Row],[32]]</f>
        <v>2.9726005469324995E-5</v>
      </c>
      <c r="AI228" s="10">
        <f>3/24000000*OO[[#This Row],[91 (30JUN1985 06:00:00)-Water Temperature (C)]]*OO[[#This Row],[33]]</f>
        <v>2.6369785114400001E-5</v>
      </c>
      <c r="AJ228" s="10">
        <f>3/24000000*OO[[#This Row],[92 (30JUN1985 09:00:00)-Water Temperature (C)]]*OO[[#This Row],[34]]</f>
        <v>2.3785050157649999E-5</v>
      </c>
      <c r="AK228" s="10">
        <f>3/24000000*OO[[#This Row],[93 (30JUN1985 12:00:00)-Water Temperature (C)]]*OO[[#This Row],[35]]</f>
        <v>2.1629857486142498E-5</v>
      </c>
      <c r="AL228" s="10">
        <f>3/24000000*OO[[#This Row],[94 (30JUN1985 15:00:00)-Water Temperature (C)]]*OO[[#This Row],[36]]</f>
        <v>1.9795204638302502E-5</v>
      </c>
      <c r="AM228" s="10">
        <f>3/24000000*OO[[#This Row],[95 (30JUN1985 18:00:00)-Water Temperature (C)]]*OO[[#This Row],[37]]</f>
        <v>1.8386282599249997E-5</v>
      </c>
      <c r="AN228" s="10">
        <f>3/24000000*OO[[#This Row],[96 (30JUN1985 21:00:00)-Water Temperature (C)]]*OO[[#This Row],[38]]</f>
        <v>1.69256104431325E-5</v>
      </c>
      <c r="AO228" s="10">
        <f>3/24000000*OO[[#This Row],[97 (01JUL1985 00:00:00)-Water Temperature (C)]]*OO[[#This Row],[39]]</f>
        <v>1.52793256990325E-5</v>
      </c>
      <c r="AP228" s="10">
        <f>3/24000000*OO[[#This Row],[98 (01JUL1985 03:00:00)-Water Temperature (C)]]*OO[[#This Row],[40]]</f>
        <v>1.3692121792852498E-5</v>
      </c>
      <c r="AQ228" s="10">
        <f>3/24000000*OO[[#This Row],[99 (01JUL1985 06:00:00)-Water Temperature (C)]]*OO[[#This Row],[41]]</f>
        <v>1.22126087096125E-5</v>
      </c>
      <c r="AR228" s="10">
        <f>3/24000000*OO[[#This Row],[100 (01JUL1985 09:00:00)-Water Temperature (C)]]*OO[[#This Row],[42]]</f>
        <v>1.1187654226799999E-5</v>
      </c>
      <c r="AS228" s="10">
        <f>3/24000000*OO[[#This Row],[101 (01JUL1985 12:00:00)-Water Temperature (C)]]*OO[[#This Row],[43]]</f>
        <v>1.0348879525765001E-5</v>
      </c>
      <c r="AT228" s="10">
        <f>3/24000000*OO[[#This Row],[102 (01JUL1985 15:00:00)-Water Temperature (C)]]*OO[[#This Row],[44]]</f>
        <v>9.6635696613149989E-6</v>
      </c>
      <c r="AU228" s="10">
        <f>3/24000000*OO[[#This Row],[103 (01JUL1985 18:00:00)-Water Temperature (C)]]*OO[[#This Row],[45]]</f>
        <v>9.0585195661125002E-6</v>
      </c>
      <c r="AV228" s="10">
        <f>3/24000000*OO[[#This Row],[104 (01JUL1985 21:00:00)-Water Temperature (C)]]*OO[[#This Row],[46]]</f>
        <v>8.3217735028999999E-6</v>
      </c>
      <c r="AW228" s="10">
        <f>3/24000000*OO[[#This Row],[105 (02JUL1985 00:00:00)-Water Temperature (C)]]*OO[[#This Row],[47]]</f>
        <v>7.5513713363549996E-6</v>
      </c>
      <c r="AX228" s="10">
        <f>3/24000000*OO[[#This Row],[106 (02JUL1985 03:00:00)-Water Temperature (C)]]*OO[[#This Row],[48]]</f>
        <v>6.8490517399149995E-6</v>
      </c>
      <c r="AY228" s="10">
        <f>3/24000000*OO[[#This Row],[107 (02JUL1985 06:00:00)-Water Temperature (C)]]*OO[[#This Row],[49]]</f>
        <v>6.1869954640924984E-6</v>
      </c>
      <c r="AZ228" s="10">
        <f>3/24000000*OO[[#This Row],[108 (02JUL1985 09:00:00)-Water Temperature (C)]]*OO[[#This Row],[50]]</f>
        <v>5.7148264851562506E-6</v>
      </c>
      <c r="BA228" s="10">
        <f>3/24000000*OO[[#This Row],[109 (02JUL1985 12:00:00)-Water Temperature (C)]]*OO[[#This Row],[51]]</f>
        <v>5.2820643164624998E-6</v>
      </c>
      <c r="BB228" s="10">
        <f>3/24000000*OO[[#This Row],[110 (02JUL1985 15:00:00)-Water Temperature (C)]]*OO[[#This Row],[52]]</f>
        <v>4.8774753612524999E-6</v>
      </c>
      <c r="BC228" s="10">
        <f>3/24000000*OO[[#This Row],[111 (02JUL1985 18:00:00)-Water Temperature (C)]]*OO[[#This Row],[53]]</f>
        <v>4.4837258232949997E-6</v>
      </c>
      <c r="BD228" s="10">
        <f>3/24000000*OO[[#This Row],[112 (02JUL1985 21:00:00)-Water Temperature (C)]]*OO[[#This Row],[54]]</f>
        <v>4.0521775258912494E-6</v>
      </c>
      <c r="BE228" s="10">
        <f>3/24000000*OO[[#This Row],[113 (03JUL1985 00:00:00)-Water Temperature (C)]]*OO[[#This Row],[55]]</f>
        <v>3.6011743344499996E-6</v>
      </c>
      <c r="BF228" s="10">
        <f>3/24000000*OO[[#This Row],[114 (03JUL1985 03:00:00)-Water Temperature (C)]]*OO[[#This Row],[56]]</f>
        <v>3.1797565526062498E-6</v>
      </c>
      <c r="BG228" s="10">
        <f>3/24000000*OO[[#This Row],[115 (03JUL1985 06:00:00)-Water Temperature (C)]]*OO[[#This Row],[57]]</f>
        <v>2.7739224560250001E-6</v>
      </c>
      <c r="BH228" s="10">
        <f>3/24000000*OO[[#This Row],[116 (03JUL1985 09:00:00)-Water Temperature (C)]]*OO[[#This Row],[58]]</f>
        <v>2.4352217510881247E-6</v>
      </c>
      <c r="BI228" s="10">
        <f>3/24000000*OO[[#This Row],[117 (03JUL1985 12:00:00)-Water Temperature (C)]]*OO[[#This Row],[59]]</f>
        <v>2.0836065550364999E-6</v>
      </c>
      <c r="BJ228" s="10">
        <f>3/24000000*OO[[#This Row],[118 (03JUL1985 15:00:00)-Water Temperature (C)]]*OO[[#This Row],[60]]</f>
        <v>1.8178716396912502E-6</v>
      </c>
      <c r="BK228" s="10">
        <f>3/24000000*OO[[#This Row],[119 (03JUL1985 18:00:00)-Water Temperature (C)]]*OO[[#This Row],[61]]</f>
        <v>1.601112582867E-6</v>
      </c>
      <c r="BL228" s="10">
        <f>3/24000000*OO[[#This Row],[120 (03JUL1985 21:00:00)-Water Temperature (C)]]*OO[[#This Row],[62]]</f>
        <v>1.4077775161474998E-6</v>
      </c>
      <c r="BM228" s="10">
        <f>3/24000000*OO[[#This Row],[121 (04JUL1985 00:00:00)-Water Temperature (C)]]*OO[[#This Row],[63]]</f>
        <v>1.235593619290625E-6</v>
      </c>
      <c r="BN228" s="10">
        <f>3/24000000*OO[[#This Row],[122 (04JUL1985 03:00:00)-Water Temperature (C)]]*OO[[#This Row],[64]]</f>
        <v>1.080140618255625E-6</v>
      </c>
      <c r="BO228" s="10">
        <f>3/24000000*OO[[#This Row],[123 (04JUL1985 06:00:00)-Water Temperature (C)]]*OO[[#This Row],[65]]</f>
        <v>9.3756710390524997E-7</v>
      </c>
      <c r="BP228" s="10">
        <f>3/24000000*OO[[#This Row],[124 (04JUL1985 09:00:00)-Water Temperature (C)]]*OO[[#This Row],[66]]</f>
        <v>8.2453731846174991E-7</v>
      </c>
      <c r="BQ228" s="10">
        <f>3/24000000*OO[[#This Row],[125 (04JUL1985 12:00:00)-Water Temperature (C)]]*OO[[#This Row],[67]]</f>
        <v>7.2391147758999994E-7</v>
      </c>
      <c r="BR228" s="10">
        <f>3/24000000*OO[[#This Row],[126 (04JUL1985 15:00:00)-Water Temperature (C)]]*OO[[#This Row],[68]]</f>
        <v>6.4052969987300001E-7</v>
      </c>
      <c r="BS228" s="10">
        <f>3/24000000*OO[[#This Row],[127 (04JUL1985 18:00:00)-Water Temperature (C)]]*OO[[#This Row],[69]]</f>
        <v>5.7601113419600005E-7</v>
      </c>
      <c r="BT228" s="10">
        <f>3/24000000*OO[[#This Row],[128 (04JUL1985 21:00:00)-Water Temperature (C)]]*OO[[#This Row],[70]]</f>
        <v>5.2008210663999999E-7</v>
      </c>
      <c r="BU228" s="10">
        <f>3/24000000*OO[[#This Row],[129 (05JUL1985 00:00:00)-Water Temperature (C)]]*OO[[#This Row],[71]]</f>
        <v>4.7194781839624997E-7</v>
      </c>
      <c r="BV228" s="10">
        <f>3/24000000*OO[[#This Row],[130 (05JUL1985 03:00:00)-Water Temperature (C)]]*OO[[#This Row],[72]]</f>
        <v>4.3544775152549997E-7</v>
      </c>
      <c r="BW228" s="10">
        <f>3/24000000*OO[[#This Row],[131 (05JUL1985 06:00:00)-Water Temperature (C)]]*OO[[#This Row],[73]]</f>
        <v>4.0388591154599997E-7</v>
      </c>
      <c r="BX228" s="10">
        <f>3/24000000*OO[[#This Row],[132 (05JUL1985 09:00:00)-Water Temperature (C)]]*OO[[#This Row],[74]]</f>
        <v>3.7942217926600001E-7</v>
      </c>
      <c r="BY228" s="10">
        <f>3/24000000*OO[[#This Row],[133 (05JUL1985 12:00:00)-Water Temperature (C)]]*OO[[#This Row],[75]]</f>
        <v>3.5370973140900001E-7</v>
      </c>
      <c r="BZ228" s="10">
        <f>3/24000000*OO[[#This Row],[134 (05JUL1985 15:00:00)-Water Temperature (C)]]*OO[[#This Row],[76]]</f>
        <v>3.2551132532987502E-7</v>
      </c>
      <c r="CA228" s="10">
        <f>3/24000000*OO[[#This Row],[135 (05JUL1985 18:00:00)-Water Temperature (C)]]*OO[[#This Row],[77]]</f>
        <v>2.9938345140337498E-7</v>
      </c>
      <c r="CB228" s="10">
        <f>3/24000000*OO[[#This Row],[136 (05JUL1985 21:00:00)-Water Temperature (C)]]*OO[[#This Row],[78]]</f>
        <v>2.7571609614780001E-7</v>
      </c>
      <c r="CC228" s="10">
        <f>3/24000000*OO[[#This Row],[137 (06JUL1985 00:00:00)-Water Temperature (C)]]*OO[[#This Row],[79]]</f>
        <v>2.5713669959676248E-7</v>
      </c>
      <c r="CD228" s="10">
        <f>3/24000000*OO[[#This Row],[138 (06JUL1985 03:00:00)-Water Temperature (C)]]*OO[[#This Row],[80]]</f>
        <v>2.4262113568336244E-7</v>
      </c>
      <c r="CE228" s="10">
        <f>3/24000000*OO[[#This Row],[139 (06JUL1985 06:00:00)-Water Temperature (C)]]*OO[[#This Row],[81]]</f>
        <v>2.3108289809760001E-7</v>
      </c>
      <c r="CF228" s="10">
        <f>3/24000000*OO[[#This Row],[140 (06JUL1985 09:00:00)-Water Temperature (C)]]*OO[[#This Row],[82]]</f>
        <v>2.2492440727900003E-7</v>
      </c>
      <c r="CG228" s="10">
        <f>3/24000000*OO[[#This Row],[141 (06JUL1985 12:00:00)-Water Temperature (C)]]*OO[[#This Row],[83]]</f>
        <v>2.1991358160024999E-7</v>
      </c>
      <c r="CH228" s="10">
        <f>3/24000000*OO[[#This Row],[142 (06JUL1985 15:00:00)-Water Temperature (C)]]*OO[[#This Row],[84]]</f>
        <v>2.1674694458093748E-7</v>
      </c>
      <c r="CI228" s="10">
        <f>3/24000000*OO[[#This Row],[143 (06JUL1985 18:00:00)-Water Temperature (C)]]*OO[[#This Row],[85]]</f>
        <v>2.1442119999539997E-7</v>
      </c>
      <c r="CJ228" s="10">
        <f>3/24000000*OO[[#This Row],[144 (06JUL1985 21:00:00)-Water Temperature (C)]]*OO[[#This Row],[86]]</f>
        <v>2.1142493465034999E-7</v>
      </c>
      <c r="CK228" s="10">
        <f>3/24000000*OO[[#This Row],[145 (07JUL1985 00:00:00)-Water Temperature (C)]]*OO[[#This Row],[87]]</f>
        <v>2.0621797025955E-7</v>
      </c>
      <c r="CL228" s="10">
        <f>3/24000000*OO[[#This Row],[146 (07JUL1985 03:00:00)-Water Temperature (C)]]*OO[[#This Row],[88]]</f>
        <v>2.0280812750594997E-7</v>
      </c>
      <c r="CM228" s="10">
        <f>3/24000000*OO[[#This Row],[147 (07JUL1985 06:00:00)-Water Temperature (C)]]*OO[[#This Row],[89]]</f>
        <v>2.0025720795937501E-7</v>
      </c>
      <c r="CN228" s="10">
        <f>3/24000000*OO[[#This Row],[148 (07JUL1985 09:00:00)-Water Temperature (C)]]*OO[[#This Row],[90]]</f>
        <v>1.9906626647610002E-7</v>
      </c>
      <c r="CO228" s="10">
        <f>3/24000000*OO[[#This Row],[149 (07JUL1985 12:00:00)-Water Temperature (C)]]*OO[[#This Row],[91]]</f>
        <v>1.9717969544182496E-7</v>
      </c>
      <c r="CP228" s="10">
        <f>3/24000000*OO[[#This Row],[150 (07JUL1985 15:00:00)-Water Temperature (C)]]*OO[[#This Row],[92]]</f>
        <v>1.9717969544182496E-7</v>
      </c>
      <c r="CQ228" s="10">
        <f>3/24000000*OO[[#This Row],[151 (07JUL1985 18:00:00)-Water Temperature (C)]]*OO[[#This Row],[93]]</f>
        <v>1.9717969544182496E-7</v>
      </c>
      <c r="CR228" s="10">
        <f>3/24000000*OO[[#This Row],[152 (07JUL1985 21:00:00)-Water Temperature (C)]]*OO[[#This Row],[94]]</f>
        <v>1.9717969544182496E-7</v>
      </c>
      <c r="CS228" s="10">
        <f>3/24000000*OO[[#This Row],[153 (08JUL1985 00:00:00)-Water Temperature (C)]]*OO[[#This Row],[95]]</f>
        <v>1.9717969544182496E-7</v>
      </c>
      <c r="CT228" s="10">
        <f>3/24000000*OO[[#This Row],[154 (08JUL1985 03:00:00)-Water Temperature (C)]]*OO[[#This Row],[96]]</f>
        <v>1.9717969544182496E-7</v>
      </c>
      <c r="CU228" s="10">
        <f>3/24000000*OO[[#This Row],[155 (08JUL1985 06:00:00)-Water Temperature (C)]]*OO[[#This Row],[97]]</f>
        <v>1.9717969544182496E-7</v>
      </c>
      <c r="CV228" s="10">
        <f>3/24000000*OO[[#This Row],[156 (08JUL1985 09:00:00)-Water Temperature (C)]]*OO[[#This Row],[98]]</f>
        <v>1.9717969544182496E-7</v>
      </c>
      <c r="CW228" s="10">
        <f>3/24000000*OO[[#This Row],[157 (08JUL1985 12:00:00)-Water Temperature (C)]]*OO[[#This Row],[99]]</f>
        <v>1.9717969544182496E-7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8.5894924445711616E-34</v>
      </c>
      <c r="M229" s="10">
        <f>3/24*OO[[#This Row],[69 (27JUN1985 12:00:00)-Water Temperature (C)]]*OO[[#This Row],[11]]/SUM(OO[11])</f>
        <v>5.3343946563654766E-22</v>
      </c>
      <c r="N229" s="10">
        <f>3/24*OO[[#This Row],[70 (27JUN1985 15:00:00)-Water Temperature (C)]]*OO[[#This Row],[12]]/SUM(OO[12])</f>
        <v>9.1192663199722844E-13</v>
      </c>
      <c r="O229" s="10">
        <f>3/24*OO[[#This Row],[71 (27JUN1985 18:00:00)-Water Temperature (C)]]*OO[[#This Row],[13]]/SUM(OO[13])</f>
        <v>1.810440604795098E-8</v>
      </c>
      <c r="P229" s="10">
        <f>3/24*OO[[#This Row],[72 (27JUN1985 21:00:00)-Water Temperature (C)]]*OO[[#This Row],[14]]/SUM(OO[14])</f>
        <v>6.9998882152068808E-6</v>
      </c>
      <c r="Q229" s="10">
        <f>3/24*OO[[#This Row],[73 (28JUN1985 00:00:00)-Water Temperature (C)]]*OO[[#This Row],[15]]/SUM(OO[15])</f>
        <v>3.9080768182523875E-4</v>
      </c>
      <c r="R229" s="10">
        <f>3/24*OO[[#This Row],[74 (28JUN1985 03:00:00)-Water Temperature (C)]]*OO[[#This Row],[16]]/SUM(OO[16])</f>
        <v>5.5451405520418233E-3</v>
      </c>
      <c r="S229" s="10">
        <f>3/24*OO[[#This Row],[75 (28JUN1985 06:00:00)-Water Temperature (C)]]*OO[[#This Row],[17]]/SUM(OO[17])</f>
        <v>2.7319800091470853E-2</v>
      </c>
      <c r="T229" s="10">
        <f>3/24*OO[[#This Row],[76 (28JUN1985 09:00:00)-Water Temperature (C)]]*OO[[#This Row],[18]]/SUM(OO[18])</f>
        <v>5.7720487903292365E-2</v>
      </c>
      <c r="U229" s="10">
        <f>3/24*OO[[#This Row],[77 (28JUN1985 12:00:00)-Water Temperature (C)]]*OO[[#This Row],[19]]/SUM(OO[19])</f>
        <v>6.1635819545709646E-2</v>
      </c>
      <c r="V229" s="10">
        <f>3/24000000*OO[[#This Row],[78 (28JUN1985 15:00:00)-Water Temperature (C)]]*OO[[#This Row],[20]]</f>
        <v>3.6424712461049995E-2</v>
      </c>
      <c r="W229" s="10">
        <f>3/24000000*OO[[#This Row],[79 (28JUN1985 18:00:00)-Water Temperature (C)]]*OO[[#This Row],[21]]</f>
        <v>1.3065437666623748E-2</v>
      </c>
      <c r="X229" s="10">
        <f>3/24000000*OO[[#This Row],[80 (28JUN1985 21:00:00)-Water Temperature (C)]]*OO[[#This Row],[22]]</f>
        <v>3.0872371417874993E-3</v>
      </c>
      <c r="Y229" s="10">
        <f>3/24000000*OO[[#This Row],[81 (29JUN1985 00:00:00)-Water Temperature (C)]]*OO[[#This Row],[23]]</f>
        <v>5.5358166992362497E-4</v>
      </c>
      <c r="Z229" s="10">
        <f>3/24000000*OO[[#This Row],[82 (29JUN1985 03:00:00)-Water Temperature (C)]]*OO[[#This Row],[24]]</f>
        <v>1.0961908506342498E-4</v>
      </c>
      <c r="AA229" s="10">
        <f>3/24000000*OO[[#This Row],[83 (29JUN1985 06:00:00)-Water Temperature (C)]]*OO[[#This Row],[25]]</f>
        <v>4.7251033682999998E-5</v>
      </c>
      <c r="AB229" s="10">
        <f>3/24000000*OO[[#This Row],[84 (29JUN1985 09:00:00)-Water Temperature (C)]]*OO[[#This Row],[26]]</f>
        <v>3.7790267293400002E-5</v>
      </c>
      <c r="AC229" s="10">
        <f>3/24000000*OO[[#This Row],[85 (29JUN1985 12:00:00)-Water Temperature (C)]]*OO[[#This Row],[27]]</f>
        <v>3.6217366151849999E-5</v>
      </c>
      <c r="AD229" s="10">
        <f>3/24000000*OO[[#This Row],[86 (29JUN1985 15:00:00)-Water Temperature (C)]]*OO[[#This Row],[28]]</f>
        <v>3.68151404171875E-5</v>
      </c>
      <c r="AE229" s="10">
        <f>3/24000000*OO[[#This Row],[88 (29JUN1985 21:00:00)-Water Temperature (C)]]*OO[[#This Row],[30]]</f>
        <v>3.6668030730975004E-5</v>
      </c>
      <c r="AF229" s="10">
        <f>3/24000000*OO[[#This Row],[88 (29JUN1985 21:00:00)-Water Temperature (C)]]*OO[[#This Row],[30]]</f>
        <v>3.6668030730975004E-5</v>
      </c>
      <c r="AG229" s="10">
        <f>3/24000000*OO[[#This Row],[89 (30JUN1985 00:00:00)-Water Temperature (C)]]*OO[[#This Row],[31]]</f>
        <v>3.3950931074199997E-5</v>
      </c>
      <c r="AH229" s="10">
        <f>3/24000000*OO[[#This Row],[90 (30JUN1985 03:00:00)-Water Temperature (C)]]*OO[[#This Row],[32]]</f>
        <v>3.0574006064249996E-5</v>
      </c>
      <c r="AI229" s="10">
        <f>3/24000000*OO[[#This Row],[91 (30JUN1985 06:00:00)-Water Temperature (C)]]*OO[[#This Row],[33]]</f>
        <v>2.71276676226875E-5</v>
      </c>
      <c r="AJ229" s="10">
        <f>3/24000000*OO[[#This Row],[92 (30JUN1985 09:00:00)-Water Temperature (C)]]*OO[[#This Row],[34]]</f>
        <v>2.4460172762062495E-5</v>
      </c>
      <c r="AK229" s="10">
        <f>3/24000000*OO[[#This Row],[93 (30JUN1985 12:00:00)-Water Temperature (C)]]*OO[[#This Row],[35]]</f>
        <v>2.2206335800187499E-5</v>
      </c>
      <c r="AL229" s="10">
        <f>3/24000000*OO[[#This Row],[94 (30JUN1985 15:00:00)-Water Temperature (C)]]*OO[[#This Row],[36]]</f>
        <v>2.0285478900438751E-5</v>
      </c>
      <c r="AM229" s="10">
        <f>3/24000000*OO[[#This Row],[95 (30JUN1985 18:00:00)-Water Temperature (C)]]*OO[[#This Row],[37]]</f>
        <v>1.8810311010749999E-5</v>
      </c>
      <c r="AN229" s="10">
        <f>3/24000000*OO[[#This Row],[96 (30JUN1985 21:00:00)-Water Temperature (C)]]*OO[[#This Row],[38]]</f>
        <v>1.7282686497422499E-5</v>
      </c>
      <c r="AO229" s="10">
        <f>3/24000000*OO[[#This Row],[97 (01JUL1985 00:00:00)-Water Temperature (C)]]*OO[[#This Row],[39]]</f>
        <v>1.558097083900875E-5</v>
      </c>
      <c r="AP229" s="10">
        <f>3/24000000*OO[[#This Row],[98 (01JUL1985 03:00:00)-Water Temperature (C)]]*OO[[#This Row],[40]]</f>
        <v>1.3954044189579998E-5</v>
      </c>
      <c r="AQ229" s="10">
        <f>3/24000000*OO[[#This Row],[99 (01JUL1985 06:00:00)-Water Temperature (C)]]*OO[[#This Row],[41]]</f>
        <v>1.244332122055625E-5</v>
      </c>
      <c r="AR229" s="10">
        <f>3/24000000*OO[[#This Row],[100 (01JUL1985 09:00:00)-Water Temperature (C)]]*OO[[#This Row],[42]]</f>
        <v>1.1390408129362499E-5</v>
      </c>
      <c r="AS229" s="10">
        <f>3/24000000*OO[[#This Row],[101 (01JUL1985 12:00:00)-Water Temperature (C)]]*OO[[#This Row],[43]]</f>
        <v>1.0520743712406249E-5</v>
      </c>
      <c r="AT229" s="10">
        <f>3/24000000*OO[[#This Row],[102 (01JUL1985 15:00:00)-Water Temperature (C)]]*OO[[#This Row],[44]]</f>
        <v>9.8007427151549986E-6</v>
      </c>
      <c r="AU229" s="10">
        <f>3/24000000*OO[[#This Row],[103 (01JUL1985 18:00:00)-Water Temperature (C)]]*OO[[#This Row],[45]]</f>
        <v>9.1625363251500014E-6</v>
      </c>
      <c r="AV229" s="10">
        <f>3/24000000*OO[[#This Row],[104 (01JUL1985 21:00:00)-Water Temperature (C)]]*OO[[#This Row],[46]]</f>
        <v>8.3894139564987507E-6</v>
      </c>
      <c r="AW229" s="10">
        <f>3/24000000*OO[[#This Row],[105 (02JUL1985 00:00:00)-Water Temperature (C)]]*OO[[#This Row],[47]]</f>
        <v>7.5902992832562495E-6</v>
      </c>
      <c r="AX229" s="10">
        <f>3/24000000*OO[[#This Row],[106 (02JUL1985 03:00:00)-Water Temperature (C)]]*OO[[#This Row],[48]]</f>
        <v>6.8725689931799984E-6</v>
      </c>
      <c r="AY229" s="10">
        <f>3/24000000*OO[[#This Row],[107 (02JUL1985 06:00:00)-Water Temperature (C)]]*OO[[#This Row],[49]]</f>
        <v>6.2042159557349986E-6</v>
      </c>
      <c r="AZ229" s="10">
        <f>3/24000000*OO[[#This Row],[108 (02JUL1985 09:00:00)-Water Temperature (C)]]*OO[[#This Row],[50]]</f>
        <v>5.7256116420387496E-6</v>
      </c>
      <c r="BA229" s="10">
        <f>3/24000000*OO[[#This Row],[109 (02JUL1985 12:00:00)-Water Temperature (C)]]*OO[[#This Row],[51]]</f>
        <v>5.2854049904962494E-6</v>
      </c>
      <c r="BB229" s="10">
        <f>3/24000000*OO[[#This Row],[110 (02JUL1985 15:00:00)-Water Temperature (C)]]*OO[[#This Row],[52]]</f>
        <v>4.8695175769999994E-6</v>
      </c>
      <c r="BC229" s="10">
        <f>3/24000000*OO[[#This Row],[111 (02JUL1985 18:00:00)-Water Temperature (C)]]*OO[[#This Row],[53]]</f>
        <v>4.4648739768774997E-6</v>
      </c>
      <c r="BD229" s="10">
        <f>3/24000000*OO[[#This Row],[112 (02JUL1985 21:00:00)-Water Temperature (C)]]*OO[[#This Row],[54]]</f>
        <v>4.0238012251199992E-6</v>
      </c>
      <c r="BE229" s="10">
        <f>3/24000000*OO[[#This Row],[113 (03JUL1985 00:00:00)-Water Temperature (C)]]*OO[[#This Row],[55]]</f>
        <v>3.5699218916699999E-6</v>
      </c>
      <c r="BF229" s="10">
        <f>3/24000000*OO[[#This Row],[114 (03JUL1985 03:00:00)-Water Temperature (C)]]*OO[[#This Row],[56]]</f>
        <v>3.1505543968674999E-6</v>
      </c>
      <c r="BG229" s="10">
        <f>3/24000000*OO[[#This Row],[115 (03JUL1985 06:00:00)-Water Temperature (C)]]*OO[[#This Row],[57]]</f>
        <v>2.7526923977074997E-6</v>
      </c>
      <c r="BH229" s="10">
        <f>3/24000000*OO[[#This Row],[116 (03JUL1985 09:00:00)-Water Temperature (C)]]*OO[[#This Row],[58]]</f>
        <v>2.4192711733837502E-6</v>
      </c>
      <c r="BI229" s="10">
        <f>3/24000000*OO[[#This Row],[117 (03JUL1985 12:00:00)-Water Temperature (C)]]*OO[[#This Row],[59]]</f>
        <v>2.07084316426875E-6</v>
      </c>
      <c r="BJ229" s="10">
        <f>3/24000000*OO[[#This Row],[118 (03JUL1985 15:00:00)-Water Temperature (C)]]*OO[[#This Row],[60]]</f>
        <v>1.8052618560277497E-6</v>
      </c>
      <c r="BK229" s="10">
        <f>3/24000000*OO[[#This Row],[119 (03JUL1985 18:00:00)-Water Temperature (C)]]*OO[[#This Row],[61]]</f>
        <v>1.5863647104042497E-6</v>
      </c>
      <c r="BL229" s="10">
        <f>3/24000000*OO[[#This Row],[120 (03JUL1985 21:00:00)-Water Temperature (C)]]*OO[[#This Row],[62]]</f>
        <v>1.3909264985E-6</v>
      </c>
      <c r="BM229" s="10">
        <f>3/24000000*OO[[#This Row],[121 (04JUL1985 00:00:00)-Water Temperature (C)]]*OO[[#This Row],[63]]</f>
        <v>1.2190123768935002E-6</v>
      </c>
      <c r="BN229" s="10">
        <f>3/24000000*OO[[#This Row],[122 (04JUL1985 03:00:00)-Water Temperature (C)]]*OO[[#This Row],[64]]</f>
        <v>1.0660034174624999E-6</v>
      </c>
      <c r="BO229" s="10">
        <f>3/24000000*OO[[#This Row],[123 (04JUL1985 06:00:00)-Water Temperature (C)]]*OO[[#This Row],[65]]</f>
        <v>9.2756962001737491E-7</v>
      </c>
      <c r="BP229" s="10">
        <f>3/24000000*OO[[#This Row],[124 (04JUL1985 09:00:00)-Water Temperature (C)]]*OO[[#This Row],[66]]</f>
        <v>8.1755063900999997E-7</v>
      </c>
      <c r="BQ229" s="10">
        <f>3/24000000*OO[[#This Row],[125 (04JUL1985 12:00:00)-Water Temperature (C)]]*OO[[#This Row],[67]]</f>
        <v>7.181941474079999E-7</v>
      </c>
      <c r="BR229" s="10">
        <f>3/24000000*OO[[#This Row],[126 (04JUL1985 15:00:00)-Water Temperature (C)]]*OO[[#This Row],[68]]</f>
        <v>6.3449884672999996E-7</v>
      </c>
      <c r="BS229" s="10">
        <f>3/24000000*OO[[#This Row],[127 (04JUL1985 18:00:00)-Water Temperature (C)]]*OO[[#This Row],[69]]</f>
        <v>5.6881371264262488E-7</v>
      </c>
      <c r="BT229" s="10">
        <f>3/24000000*OO[[#This Row],[128 (04JUL1985 21:00:00)-Water Temperature (C)]]*OO[[#This Row],[70]]</f>
        <v>5.1168456496874991E-7</v>
      </c>
      <c r="BU229" s="10">
        <f>3/24000000*OO[[#This Row],[129 (05JUL1985 00:00:00)-Water Temperature (C)]]*OO[[#This Row],[71]]</f>
        <v>4.6303188873425004E-7</v>
      </c>
      <c r="BV229" s="10">
        <f>3/24000000*OO[[#This Row],[130 (05JUL1985 03:00:00)-Water Temperature (C)]]*OO[[#This Row],[72]]</f>
        <v>4.2667305705E-7</v>
      </c>
      <c r="BW229" s="10">
        <f>3/24000000*OO[[#This Row],[131 (05JUL1985 06:00:00)-Water Temperature (C)]]*OO[[#This Row],[73]]</f>
        <v>3.9601433015774993E-7</v>
      </c>
      <c r="BX229" s="10">
        <f>3/24000000*OO[[#This Row],[132 (05JUL1985 09:00:00)-Water Temperature (C)]]*OO[[#This Row],[74]]</f>
        <v>3.7264014162812497E-7</v>
      </c>
      <c r="BY229" s="10">
        <f>3/24000000*OO[[#This Row],[133 (05JUL1985 12:00:00)-Water Temperature (C)]]*OO[[#This Row],[75]]</f>
        <v>3.4780032047249999E-7</v>
      </c>
      <c r="BZ229" s="10">
        <f>3/24000000*OO[[#This Row],[134 (05JUL1985 15:00:00)-Water Temperature (C)]]*OO[[#This Row],[76]]</f>
        <v>3.2039765783812503E-7</v>
      </c>
      <c r="CA229" s="10">
        <f>3/24000000*OO[[#This Row],[135 (05JUL1985 18:00:00)-Water Temperature (C)]]*OO[[#This Row],[77]]</f>
        <v>2.9439438541874996E-7</v>
      </c>
      <c r="CB229" s="10">
        <f>3/24000000*OO[[#This Row],[136 (05JUL1985 21:00:00)-Water Temperature (C)]]*OO[[#This Row],[78]]</f>
        <v>2.7073167446399996E-7</v>
      </c>
      <c r="CC229" s="10">
        <f>3/24000000*OO[[#This Row],[137 (06JUL1985 00:00:00)-Water Temperature (C)]]*OO[[#This Row],[79]]</f>
        <v>2.519825803521E-7</v>
      </c>
      <c r="CD229" s="10">
        <f>3/24000000*OO[[#This Row],[138 (06JUL1985 03:00:00)-Water Temperature (C)]]*OO[[#This Row],[80]]</f>
        <v>2.3756270425799997E-7</v>
      </c>
      <c r="CE229" s="10">
        <f>3/24000000*OO[[#This Row],[139 (06JUL1985 06:00:00)-Water Temperature (C)]]*OO[[#This Row],[81]]</f>
        <v>2.2643658926208753E-7</v>
      </c>
      <c r="CF229" s="10">
        <f>3/24000000*OO[[#This Row],[140 (06JUL1985 09:00:00)-Water Temperature (C)]]*OO[[#This Row],[82]]</f>
        <v>2.2067767841062499E-7</v>
      </c>
      <c r="CG229" s="10">
        <f>3/24000000*OO[[#This Row],[141 (06JUL1985 12:00:00)-Water Temperature (C)]]*OO[[#This Row],[83]]</f>
        <v>2.1588633256010003E-7</v>
      </c>
      <c r="CH229" s="10">
        <f>3/24000000*OO[[#This Row],[142 (06JUL1985 15:00:00)-Water Temperature (C)]]*OO[[#This Row],[84]]</f>
        <v>2.1262648450049999E-7</v>
      </c>
      <c r="CI229" s="10">
        <f>3/24000000*OO[[#This Row],[143 (06JUL1985 18:00:00)-Water Temperature (C)]]*OO[[#This Row],[85]]</f>
        <v>2.1003540363543747E-7</v>
      </c>
      <c r="CJ229" s="10">
        <f>3/24000000*OO[[#This Row],[144 (06JUL1985 21:00:00)-Water Temperature (C)]]*OO[[#This Row],[86]]</f>
        <v>2.0667921656793748E-7</v>
      </c>
      <c r="CK229" s="10">
        <f>3/24000000*OO[[#This Row],[145 (07JUL1985 00:00:00)-Water Temperature (C)]]*OO[[#This Row],[87]]</f>
        <v>2.0128591906567498E-7</v>
      </c>
      <c r="CL229" s="10">
        <f>3/24000000*OO[[#This Row],[146 (07JUL1985 03:00:00)-Water Temperature (C)]]*OO[[#This Row],[88]]</f>
        <v>1.9776933303412502E-7</v>
      </c>
      <c r="CM229" s="10">
        <f>3/24000000*OO[[#This Row],[147 (07JUL1985 06:00:00)-Water Temperature (C)]]*OO[[#This Row],[89]]</f>
        <v>1.9538599395115E-7</v>
      </c>
      <c r="CN229" s="10">
        <f>3/24000000*OO[[#This Row],[148 (07JUL1985 09:00:00)-Water Temperature (C)]]*OO[[#This Row],[90]]</f>
        <v>1.9455900809383748E-7</v>
      </c>
      <c r="CO229" s="10">
        <f>3/24000000*OO[[#This Row],[149 (07JUL1985 12:00:00)-Water Temperature (C)]]*OO[[#This Row],[91]]</f>
        <v>1.9309234047622499E-7</v>
      </c>
      <c r="CP229" s="10">
        <f>3/24000000*OO[[#This Row],[150 (07JUL1985 15:00:00)-Water Temperature (C)]]*OO[[#This Row],[92]]</f>
        <v>1.9309234047622499E-7</v>
      </c>
      <c r="CQ229" s="10">
        <f>3/24000000*OO[[#This Row],[151 (07JUL1985 18:00:00)-Water Temperature (C)]]*OO[[#This Row],[93]]</f>
        <v>1.9309234047622499E-7</v>
      </c>
      <c r="CR229" s="10">
        <f>3/24000000*OO[[#This Row],[152 (07JUL1985 21:00:00)-Water Temperature (C)]]*OO[[#This Row],[94]]</f>
        <v>1.9309234047622499E-7</v>
      </c>
      <c r="CS229" s="10">
        <f>3/24000000*OO[[#This Row],[153 (08JUL1985 00:00:00)-Water Temperature (C)]]*OO[[#This Row],[95]]</f>
        <v>1.9309234047622499E-7</v>
      </c>
      <c r="CT229" s="10">
        <f>3/24000000*OO[[#This Row],[154 (08JUL1985 03:00:00)-Water Temperature (C)]]*OO[[#This Row],[96]]</f>
        <v>1.9309234047622499E-7</v>
      </c>
      <c r="CU229" s="10">
        <f>3/24000000*OO[[#This Row],[155 (08JUL1985 06:00:00)-Water Temperature (C)]]*OO[[#This Row],[97]]</f>
        <v>1.9309234047622499E-7</v>
      </c>
      <c r="CV229" s="10">
        <f>3/24000000*OO[[#This Row],[156 (08JUL1985 09:00:00)-Water Temperature (C)]]*OO[[#This Row],[98]]</f>
        <v>1.9309234047622499E-7</v>
      </c>
      <c r="CW229" s="10">
        <f>3/24000000*OO[[#This Row],[157 (08JUL1985 12:00:00)-Water Temperature (C)]]*OO[[#This Row],[99]]</f>
        <v>1.9309234047622499E-7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1.4791398590332095E-34</v>
      </c>
      <c r="M230" s="10">
        <f>3/24*OO[[#This Row],[69 (27JUN1985 12:00:00)-Water Temperature (C)]]*OO[[#This Row],[11]]/SUM(OO[11])</f>
        <v>8.003944930177869E-23</v>
      </c>
      <c r="N230" s="10">
        <f>3/24*OO[[#This Row],[70 (27JUN1985 15:00:00)-Water Temperature (C)]]*OO[[#This Row],[12]]/SUM(OO[12])</f>
        <v>3.3121634935568814E-13</v>
      </c>
      <c r="O230" s="10">
        <f>3/24*OO[[#This Row],[71 (27JUN1985 18:00:00)-Water Temperature (C)]]*OO[[#This Row],[13]]/SUM(OO[13])</f>
        <v>1.0796318407328159E-8</v>
      </c>
      <c r="P230" s="10">
        <f>3/24*OO[[#This Row],[72 (27JUN1985 21:00:00)-Water Temperature (C)]]*OO[[#This Row],[14]]/SUM(OO[14])</f>
        <v>4.8548320775170203E-6</v>
      </c>
      <c r="Q230" s="10">
        <f>3/24*OO[[#This Row],[73 (28JUN1985 00:00:00)-Water Temperature (C)]]*OO[[#This Row],[15]]/SUM(OO[15])</f>
        <v>3.0102240110776589E-4</v>
      </c>
      <c r="R230" s="10">
        <f>3/24*OO[[#This Row],[74 (28JUN1985 03:00:00)-Water Temperature (C)]]*OO[[#This Row],[16]]/SUM(OO[16])</f>
        <v>4.638193722059719E-3</v>
      </c>
      <c r="S230" s="10">
        <f>3/24*OO[[#This Row],[75 (28JUN1985 06:00:00)-Water Temperature (C)]]*OO[[#This Row],[17]]/SUM(OO[17])</f>
        <v>2.4494107398764127E-2</v>
      </c>
      <c r="T230" s="10">
        <f>3/24*OO[[#This Row],[76 (28JUN1985 09:00:00)-Water Temperature (C)]]*OO[[#This Row],[18]]/SUM(OO[18])</f>
        <v>5.4883857458763625E-2</v>
      </c>
      <c r="U230" s="10">
        <f>3/24*OO[[#This Row],[77 (28JUN1985 12:00:00)-Water Temperature (C)]]*OO[[#This Row],[19]]/SUM(OO[19])</f>
        <v>6.1652070775461962E-2</v>
      </c>
      <c r="V230" s="10">
        <f>3/24000000*OO[[#This Row],[78 (28JUN1985 15:00:00)-Water Temperature (C)]]*OO[[#This Row],[20]]</f>
        <v>3.8087879788474999E-2</v>
      </c>
      <c r="W230" s="10">
        <f>3/24000000*OO[[#This Row],[79 (28JUN1985 18:00:00)-Water Temperature (C)]]*OO[[#This Row],[21]]</f>
        <v>1.4195926138983751E-2</v>
      </c>
      <c r="X230" s="10">
        <f>3/24000000*OO[[#This Row],[80 (28JUN1985 21:00:00)-Water Temperature (C)]]*OO[[#This Row],[22]]</f>
        <v>3.4613329303725001E-3</v>
      </c>
      <c r="Y230" s="10">
        <f>3/24000000*OO[[#This Row],[81 (29JUN1985 00:00:00)-Water Temperature (C)]]*OO[[#This Row],[23]]</f>
        <v>6.3049720972700003E-4</v>
      </c>
      <c r="Z230" s="10">
        <f>3/24000000*OO[[#This Row],[82 (29JUN1985 03:00:00)-Water Temperature (C)]]*OO[[#This Row],[24]]</f>
        <v>1.204921499669625E-4</v>
      </c>
      <c r="AA230" s="10">
        <f>3/24000000*OO[[#This Row],[83 (29JUN1985 06:00:00)-Water Temperature (C)]]*OO[[#This Row],[25]]</f>
        <v>4.7923641114862501E-5</v>
      </c>
      <c r="AB230" s="10">
        <f>3/24000000*OO[[#This Row],[84 (29JUN1985 09:00:00)-Water Temperature (C)]]*OO[[#This Row],[26]]</f>
        <v>3.7183508793999993E-5</v>
      </c>
      <c r="AC230" s="10">
        <f>3/24000000*OO[[#This Row],[85 (29JUN1985 12:00:00)-Water Temperature (C)]]*OO[[#This Row],[27]]</f>
        <v>3.5310367123212492E-5</v>
      </c>
      <c r="AD230" s="10">
        <f>3/24000000*OO[[#This Row],[86 (29JUN1985 15:00:00)-Water Temperature (C)]]*OO[[#This Row],[28]]</f>
        <v>3.5729418637275002E-5</v>
      </c>
      <c r="AE230" s="10">
        <f>3/24000000*OO[[#This Row],[88 (29JUN1985 21:00:00)-Water Temperature (C)]]*OO[[#This Row],[30]]</f>
        <v>3.5635881068625E-5</v>
      </c>
      <c r="AF230" s="10">
        <f>3/24000000*OO[[#This Row],[88 (29JUN1985 21:00:00)-Water Temperature (C)]]*OO[[#This Row],[30]]</f>
        <v>3.5635881068625E-5</v>
      </c>
      <c r="AG230" s="10">
        <f>3/24000000*OO[[#This Row],[89 (30JUN1985 00:00:00)-Water Temperature (C)]]*OO[[#This Row],[31]]</f>
        <v>3.3054247344712494E-5</v>
      </c>
      <c r="AH230" s="10">
        <f>3/24000000*OO[[#This Row],[90 (30JUN1985 03:00:00)-Water Temperature (C)]]*OO[[#This Row],[32]]</f>
        <v>2.9783993339674993E-5</v>
      </c>
      <c r="AI230" s="10">
        <f>3/24000000*OO[[#This Row],[91 (30JUN1985 06:00:00)-Water Temperature (C)]]*OO[[#This Row],[33]]</f>
        <v>2.6418362909400001E-5</v>
      </c>
      <c r="AJ230" s="10">
        <f>3/24000000*OO[[#This Row],[92 (30JUN1985 09:00:00)-Water Temperature (C)]]*OO[[#This Row],[34]]</f>
        <v>2.3805274025037504E-5</v>
      </c>
      <c r="AK230" s="10">
        <f>3/24000000*OO[[#This Row],[93 (30JUN1985 12:00:00)-Water Temperature (C)]]*OO[[#This Row],[35]]</f>
        <v>2.1562799667719996E-5</v>
      </c>
      <c r="AL230" s="10">
        <f>3/24000000*OO[[#This Row],[94 (30JUN1985 15:00:00)-Water Temperature (C)]]*OO[[#This Row],[36]]</f>
        <v>1.9647403044301249E-5</v>
      </c>
      <c r="AM230" s="10">
        <f>3/24000000*OO[[#This Row],[95 (30JUN1985 18:00:00)-Water Temperature (C)]]*OO[[#This Row],[37]]</f>
        <v>1.8168892003619998E-5</v>
      </c>
      <c r="AN230" s="10">
        <f>3/24000000*OO[[#This Row],[96 (30JUN1985 21:00:00)-Water Temperature (C)]]*OO[[#This Row],[38]]</f>
        <v>1.6646389754504996E-5</v>
      </c>
      <c r="AO230" s="10">
        <f>3/24000000*OO[[#This Row],[97 (01JUL1985 00:00:00)-Water Temperature (C)]]*OO[[#This Row],[39]]</f>
        <v>1.4979891789372503E-5</v>
      </c>
      <c r="AP230" s="10">
        <f>3/24000000*OO[[#This Row],[98 (01JUL1985 03:00:00)-Water Temperature (C)]]*OO[[#This Row],[40]]</f>
        <v>1.340292627573E-5</v>
      </c>
      <c r="AQ230" s="10">
        <f>3/24000000*OO[[#This Row],[99 (01JUL1985 06:00:00)-Water Temperature (C)]]*OO[[#This Row],[41]]</f>
        <v>1.1945872714680001E-5</v>
      </c>
      <c r="AR230" s="10">
        <f>3/24000000*OO[[#This Row],[100 (01JUL1985 09:00:00)-Water Temperature (C)]]*OO[[#This Row],[42]]</f>
        <v>1.0924551168581249E-5</v>
      </c>
      <c r="AS230" s="10">
        <f>3/24000000*OO[[#This Row],[101 (01JUL1985 12:00:00)-Water Temperature (C)]]*OO[[#This Row],[43]]</f>
        <v>1.007112030328125E-5</v>
      </c>
      <c r="AT230" s="10">
        <f>3/24000000*OO[[#This Row],[102 (01JUL1985 15:00:00)-Water Temperature (C)]]*OO[[#This Row],[44]]</f>
        <v>9.3557537815337504E-6</v>
      </c>
      <c r="AU230" s="10">
        <f>3/24000000*OO[[#This Row],[103 (01JUL1985 18:00:00)-Water Temperature (C)]]*OO[[#This Row],[45]]</f>
        <v>8.7155639862287502E-6</v>
      </c>
      <c r="AV230" s="10">
        <f>3/24000000*OO[[#This Row],[104 (01JUL1985 21:00:00)-Water Temperature (C)]]*OO[[#This Row],[46]]</f>
        <v>7.9516742813849983E-6</v>
      </c>
      <c r="AW230" s="10">
        <f>3/24000000*OO[[#This Row],[105 (02JUL1985 00:00:00)-Water Temperature (C)]]*OO[[#This Row],[47]]</f>
        <v>7.1902047154499986E-6</v>
      </c>
      <c r="AX230" s="10">
        <f>3/24000000*OO[[#This Row],[106 (02JUL1985 03:00:00)-Water Temperature (C)]]*OO[[#This Row],[48]]</f>
        <v>6.5155119991850002E-6</v>
      </c>
      <c r="AY230" s="10">
        <f>3/24000000*OO[[#This Row],[107 (02JUL1985 06:00:00)-Water Temperature (C)]]*OO[[#This Row],[49]]</f>
        <v>5.8937223586837496E-6</v>
      </c>
      <c r="AZ230" s="10">
        <f>3/24000000*OO[[#This Row],[108 (02JUL1985 09:00:00)-Water Temperature (C)]]*OO[[#This Row],[50]]</f>
        <v>5.4489575128312501E-6</v>
      </c>
      <c r="BA230" s="10">
        <f>3/24000000*OO[[#This Row],[109 (02JUL1985 12:00:00)-Water Temperature (C)]]*OO[[#This Row],[51]]</f>
        <v>5.0368258847474999E-6</v>
      </c>
      <c r="BB230" s="10">
        <f>3/24000000*OO[[#This Row],[110 (02JUL1985 15:00:00)-Water Temperature (C)]]*OO[[#This Row],[52]]</f>
        <v>4.6426591821837502E-6</v>
      </c>
      <c r="BC230" s="10">
        <f>3/24000000*OO[[#This Row],[111 (02JUL1985 18:00:00)-Water Temperature (C)]]*OO[[#This Row],[53]]</f>
        <v>4.2563540324274998E-6</v>
      </c>
      <c r="BD230" s="10">
        <f>3/24000000*OO[[#This Row],[112 (02JUL1985 21:00:00)-Water Temperature (C)]]*OO[[#This Row],[54]]</f>
        <v>3.8342754671099998E-6</v>
      </c>
      <c r="BE230" s="10">
        <f>3/24000000*OO[[#This Row],[113 (03JUL1985 00:00:00)-Water Temperature (C)]]*OO[[#This Row],[55]]</f>
        <v>3.4036388409599998E-6</v>
      </c>
      <c r="BF230" s="10">
        <f>3/24000000*OO[[#This Row],[114 (03JUL1985 03:00:00)-Water Temperature (C)]]*OO[[#This Row],[56]]</f>
        <v>3.0096011665124996E-6</v>
      </c>
      <c r="BG230" s="10">
        <f>3/24000000*OO[[#This Row],[115 (03JUL1985 06:00:00)-Water Temperature (C)]]*OO[[#This Row],[57]]</f>
        <v>2.6374688350167499E-6</v>
      </c>
      <c r="BH230" s="10">
        <f>3/24000000*OO[[#This Row],[116 (03JUL1985 09:00:00)-Water Temperature (C)]]*OO[[#This Row],[58]]</f>
        <v>2.3243044069162495E-6</v>
      </c>
      <c r="BI230" s="10">
        <f>3/24000000*OO[[#This Row],[117 (03JUL1985 12:00:00)-Water Temperature (C)]]*OO[[#This Row],[59]]</f>
        <v>1.9929234438969999E-6</v>
      </c>
      <c r="BJ230" s="10">
        <f>3/24000000*OO[[#This Row],[118 (03JUL1985 15:00:00)-Water Temperature (C)]]*OO[[#This Row],[60]]</f>
        <v>1.7380836394437499E-6</v>
      </c>
      <c r="BK230" s="10">
        <f>3/24000000*OO[[#This Row],[119 (03JUL1985 18:00:00)-Water Temperature (C)]]*OO[[#This Row],[61]]</f>
        <v>1.5257788159803748E-6</v>
      </c>
      <c r="BL230" s="10">
        <f>3/24000000*OO[[#This Row],[120 (03JUL1985 21:00:00)-Water Temperature (C)]]*OO[[#This Row],[62]]</f>
        <v>1.3358041771619999E-6</v>
      </c>
      <c r="BM230" s="10">
        <f>3/24000000*OO[[#This Row],[121 (04JUL1985 00:00:00)-Water Temperature (C)]]*OO[[#This Row],[63]]</f>
        <v>1.1698408258799997E-6</v>
      </c>
      <c r="BN230" s="10">
        <f>3/24000000*OO[[#This Row],[122 (04JUL1985 03:00:00)-Water Temperature (C)]]*OO[[#This Row],[64]]</f>
        <v>1.023682834191875E-6</v>
      </c>
      <c r="BO230" s="10">
        <f>3/24000000*OO[[#This Row],[123 (04JUL1985 06:00:00)-Water Temperature (C)]]*OO[[#This Row],[65]]</f>
        <v>8.928349270014999E-7</v>
      </c>
      <c r="BP230" s="10">
        <f>3/24000000*OO[[#This Row],[124 (04JUL1985 09:00:00)-Water Temperature (C)]]*OO[[#This Row],[66]]</f>
        <v>7.8876260111024996E-7</v>
      </c>
      <c r="BQ230" s="10">
        <f>3/24000000*OO[[#This Row],[125 (04JUL1985 12:00:00)-Water Temperature (C)]]*OO[[#This Row],[67]]</f>
        <v>6.9349509998125E-7</v>
      </c>
      <c r="BR230" s="10">
        <f>3/24000000*OO[[#This Row],[126 (04JUL1985 15:00:00)-Water Temperature (C)]]*OO[[#This Row],[68]]</f>
        <v>6.1204167822412494E-7</v>
      </c>
      <c r="BS230" s="10">
        <f>3/24000000*OO[[#This Row],[127 (04JUL1985 18:00:00)-Water Temperature (C)]]*OO[[#This Row],[69]]</f>
        <v>5.4735304695375007E-7</v>
      </c>
      <c r="BT230" s="10">
        <f>3/24000000*OO[[#This Row],[128 (04JUL1985 21:00:00)-Water Temperature (C)]]*OO[[#This Row],[70]]</f>
        <v>4.9087332882824994E-7</v>
      </c>
      <c r="BU230" s="10">
        <f>3/24000000*OO[[#This Row],[129 (05JUL1985 00:00:00)-Water Temperature (C)]]*OO[[#This Row],[71]]</f>
        <v>4.4305939484624999E-7</v>
      </c>
      <c r="BV230" s="10">
        <f>3/24000000*OO[[#This Row],[130 (05JUL1985 03:00:00)-Water Temperature (C)]]*OO[[#This Row],[72]]</f>
        <v>4.0771404060149994E-7</v>
      </c>
      <c r="BW230" s="10">
        <f>3/24000000*OO[[#This Row],[131 (05JUL1985 06:00:00)-Water Temperature (C)]]*OO[[#This Row],[73]]</f>
        <v>3.7850515575300003E-7</v>
      </c>
      <c r="BX230" s="10">
        <f>3/24000000*OO[[#This Row],[132 (05JUL1985 09:00:00)-Water Temperature (C)]]*OO[[#This Row],[74]]</f>
        <v>3.56578586353125E-7</v>
      </c>
      <c r="BY230" s="10">
        <f>3/24000000*OO[[#This Row],[133 (05JUL1985 12:00:00)-Water Temperature (C)]]*OO[[#This Row],[75]]</f>
        <v>3.3311389393537497E-7</v>
      </c>
      <c r="BZ230" s="10">
        <f>3/24000000*OO[[#This Row],[134 (05JUL1985 15:00:00)-Water Temperature (C)]]*OO[[#This Row],[76]]</f>
        <v>3.0701594097899999E-7</v>
      </c>
      <c r="CA230" s="10">
        <f>3/24000000*OO[[#This Row],[135 (05JUL1985 18:00:00)-Water Temperature (C)]]*OO[[#This Row],[77]]</f>
        <v>2.8185033290245001E-7</v>
      </c>
      <c r="CB230" s="10">
        <f>3/24000000*OO[[#This Row],[136 (05JUL1985 21:00:00)-Water Temperature (C)]]*OO[[#This Row],[78]]</f>
        <v>2.5881268062180001E-7</v>
      </c>
      <c r="CC230" s="10">
        <f>3/24000000*OO[[#This Row],[137 (06JUL1985 00:00:00)-Water Temperature (C)]]*OO[[#This Row],[79]]</f>
        <v>2.4038311406214999E-7</v>
      </c>
      <c r="CD230" s="10">
        <f>3/24000000*OO[[#This Row],[138 (06JUL1985 03:00:00)-Water Temperature (C)]]*OO[[#This Row],[80]]</f>
        <v>2.2637145700989996E-7</v>
      </c>
      <c r="CE230" s="10">
        <f>3/24000000*OO[[#This Row],[139 (06JUL1985 06:00:00)-Water Temperature (C)]]*OO[[#This Row],[81]]</f>
        <v>2.1581000014559996E-7</v>
      </c>
      <c r="CF230" s="10">
        <f>3/24000000*OO[[#This Row],[140 (06JUL1985 09:00:00)-Water Temperature (C)]]*OO[[#This Row],[82]]</f>
        <v>2.1051285677519998E-7</v>
      </c>
      <c r="CG230" s="10">
        <f>3/24000000*OO[[#This Row],[141 (06JUL1985 12:00:00)-Water Temperature (C)]]*OO[[#This Row],[83]]</f>
        <v>2.0601822721000002E-7</v>
      </c>
      <c r="CH230" s="10">
        <f>3/24000000*OO[[#This Row],[142 (06JUL1985 15:00:00)-Water Temperature (C)]]*OO[[#This Row],[84]]</f>
        <v>2.0279634015620002E-7</v>
      </c>
      <c r="CI230" s="10">
        <f>3/24000000*OO[[#This Row],[143 (06JUL1985 18:00:00)-Water Temperature (C)]]*OO[[#This Row],[85]]</f>
        <v>2.0008466407334999E-7</v>
      </c>
      <c r="CJ230" s="10">
        <f>3/24000000*OO[[#This Row],[144 (06JUL1985 21:00:00)-Water Temperature (C)]]*OO[[#This Row],[86]]</f>
        <v>1.9656074019315E-7</v>
      </c>
      <c r="CK230" s="10">
        <f>3/24000000*OO[[#This Row],[145 (07JUL1985 00:00:00)-Water Temperature (C)]]*OO[[#This Row],[87]]</f>
        <v>1.9117798544519998E-7</v>
      </c>
      <c r="CL230" s="10">
        <f>3/24000000*OO[[#This Row],[146 (07JUL1985 03:00:00)-Water Temperature (C)]]*OO[[#This Row],[88]]</f>
        <v>1.8767380757514999E-7</v>
      </c>
      <c r="CM230" s="10">
        <f>3/24000000*OO[[#This Row],[147 (07JUL1985 06:00:00)-Water Temperature (C)]]*OO[[#This Row],[89]]</f>
        <v>1.8547471796673749E-7</v>
      </c>
      <c r="CN230" s="10">
        <f>3/24000000*OO[[#This Row],[148 (07JUL1985 09:00:00)-Water Temperature (C)]]*OO[[#This Row],[90]]</f>
        <v>1.849492982239375E-7</v>
      </c>
      <c r="CO230" s="10">
        <f>3/24000000*OO[[#This Row],[149 (07JUL1985 12:00:00)-Water Temperature (C)]]*OO[[#This Row],[91]]</f>
        <v>1.8388633479383748E-7</v>
      </c>
      <c r="CP230" s="10">
        <f>3/24000000*OO[[#This Row],[150 (07JUL1985 15:00:00)-Water Temperature (C)]]*OO[[#This Row],[92]]</f>
        <v>1.8388633479383748E-7</v>
      </c>
      <c r="CQ230" s="10">
        <f>3/24000000*OO[[#This Row],[151 (07JUL1985 18:00:00)-Water Temperature (C)]]*OO[[#This Row],[93]]</f>
        <v>1.8388633479383748E-7</v>
      </c>
      <c r="CR230" s="10">
        <f>3/24000000*OO[[#This Row],[152 (07JUL1985 21:00:00)-Water Temperature (C)]]*OO[[#This Row],[94]]</f>
        <v>1.8388633479383748E-7</v>
      </c>
      <c r="CS230" s="10">
        <f>3/24000000*OO[[#This Row],[153 (08JUL1985 00:00:00)-Water Temperature (C)]]*OO[[#This Row],[95]]</f>
        <v>1.8388633479383748E-7</v>
      </c>
      <c r="CT230" s="10">
        <f>3/24000000*OO[[#This Row],[154 (08JUL1985 03:00:00)-Water Temperature (C)]]*OO[[#This Row],[96]]</f>
        <v>1.8388633479383748E-7</v>
      </c>
      <c r="CU230" s="10">
        <f>3/24000000*OO[[#This Row],[155 (08JUL1985 06:00:00)-Water Temperature (C)]]*OO[[#This Row],[97]]</f>
        <v>1.8388633479383748E-7</v>
      </c>
      <c r="CV230" s="10">
        <f>3/24000000*OO[[#This Row],[156 (08JUL1985 09:00:00)-Water Temperature (C)]]*OO[[#This Row],[98]]</f>
        <v>1.8388633479383748E-7</v>
      </c>
      <c r="CW230" s="10">
        <f>3/24000000*OO[[#This Row],[157 (08JUL1985 12:00:00)-Water Temperature (C)]]*OO[[#This Row],[99]]</f>
        <v>1.8388633479383748E-7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2.6384607165771702E-35</v>
      </c>
      <c r="M231" s="10">
        <f>3/24*OO[[#This Row],[69 (27JUN1985 12:00:00)-Water Temperature (C)]]*OO[[#This Row],[11]]/SUM(OO[11])</f>
        <v>1.2987923275162016E-23</v>
      </c>
      <c r="N231" s="10">
        <f>3/24*OO[[#This Row],[70 (27JUN1985 15:00:00)-Water Temperature (C)]]*OO[[#This Row],[12]]/SUM(OO[12])</f>
        <v>1.1094542860950965E-13</v>
      </c>
      <c r="O231" s="10">
        <f>3/24*OO[[#This Row],[71 (27JUN1985 18:00:00)-Water Temperature (C)]]*OO[[#This Row],[13]]/SUM(OO[13])</f>
        <v>6.4865815398141404E-9</v>
      </c>
      <c r="P231" s="10">
        <f>3/24*OO[[#This Row],[72 (27JUN1985 21:00:00)-Water Temperature (C)]]*OO[[#This Row],[14]]/SUM(OO[14])</f>
        <v>3.4128174922921913E-6</v>
      </c>
      <c r="Q231" s="10">
        <f>3/24*OO[[#This Row],[73 (28JUN1985 00:00:00)-Water Temperature (C)]]*OO[[#This Row],[15]]/SUM(OO[15])</f>
        <v>2.3577120582068064E-4</v>
      </c>
      <c r="R231" s="10">
        <f>3/24*OO[[#This Row],[74 (28JUN1985 03:00:00)-Water Temperature (C)]]*OO[[#This Row],[16]]/SUM(OO[16])</f>
        <v>3.9543058514022907E-3</v>
      </c>
      <c r="S231" s="10">
        <f>3/24*OO[[#This Row],[75 (28JUN1985 06:00:00)-Water Temperature (C)]]*OO[[#This Row],[17]]/SUM(OO[17])</f>
        <v>2.2407204653482712E-2</v>
      </c>
      <c r="T231" s="10">
        <f>3/24*OO[[#This Row],[76 (28JUN1985 09:00:00)-Water Temperature (C)]]*OO[[#This Row],[18]]/SUM(OO[18])</f>
        <v>5.3299553957152385E-2</v>
      </c>
      <c r="U231" s="10">
        <f>3/24*OO[[#This Row],[77 (28JUN1985 12:00:00)-Water Temperature (C)]]*OO[[#This Row],[19]]/SUM(OO[19])</f>
        <v>6.3047660329903624E-2</v>
      </c>
      <c r="V231" s="10">
        <f>3/24000000*OO[[#This Row],[78 (28JUN1985 15:00:00)-Water Temperature (C)]]*OO[[#This Row],[20]]</f>
        <v>4.0755531219674998E-2</v>
      </c>
      <c r="W231" s="10">
        <f>3/24000000*OO[[#This Row],[79 (28JUN1985 18:00:00)-Water Temperature (C)]]*OO[[#This Row],[21]]</f>
        <v>1.5804617520860001E-2</v>
      </c>
      <c r="X231" s="10">
        <f>3/24000000*OO[[#This Row],[80 (28JUN1985 21:00:00)-Water Temperature (C)]]*OO[[#This Row],[22]]</f>
        <v>3.98405731105875E-3</v>
      </c>
      <c r="Y231" s="10">
        <f>3/24000000*OO[[#This Row],[81 (29JUN1985 00:00:00)-Water Temperature (C)]]*OO[[#This Row],[23]]</f>
        <v>7.4026147650575009E-4</v>
      </c>
      <c r="Z231" s="10">
        <f>3/24000000*OO[[#This Row],[82 (29JUN1985 03:00:00)-Water Temperature (C)]]*OO[[#This Row],[24]]</f>
        <v>1.3775361740194997E-4</v>
      </c>
      <c r="AA231" s="10">
        <f>3/24000000*OO[[#This Row],[83 (29JUN1985 06:00:00)-Water Temperature (C)]]*OO[[#This Row],[25]]</f>
        <v>5.0614457139299993E-5</v>
      </c>
      <c r="AB231" s="10">
        <f>3/24000000*OO[[#This Row],[84 (29JUN1985 09:00:00)-Water Temperature (C)]]*OO[[#This Row],[26]]</f>
        <v>3.8017257859799999E-5</v>
      </c>
      <c r="AC231" s="10">
        <f>3/24000000*OO[[#This Row],[85 (29JUN1985 12:00:00)-Water Temperature (C)]]*OO[[#This Row],[27]]</f>
        <v>3.5827576317300002E-5</v>
      </c>
      <c r="AD231" s="10">
        <f>3/24000000*OO[[#This Row],[86 (29JUN1985 15:00:00)-Water Temperature (C)]]*OO[[#This Row],[28]]</f>
        <v>3.6158650980562501E-5</v>
      </c>
      <c r="AE231" s="10">
        <f>3/24000000*OO[[#This Row],[88 (29JUN1985 21:00:00)-Water Temperature (C)]]*OO[[#This Row],[30]]</f>
        <v>3.62681367741E-5</v>
      </c>
      <c r="AF231" s="10">
        <f>3/24000000*OO[[#This Row],[88 (29JUN1985 21:00:00)-Water Temperature (C)]]*OO[[#This Row],[30]]</f>
        <v>3.62681367741E-5</v>
      </c>
      <c r="AG231" s="10">
        <f>3/24000000*OO[[#This Row],[89 (30JUN1985 00:00:00)-Water Temperature (C)]]*OO[[#This Row],[31]]</f>
        <v>3.3779234265874999E-5</v>
      </c>
      <c r="AH231" s="10">
        <f>3/24000000*OO[[#This Row],[90 (30JUN1985 03:00:00)-Water Temperature (C)]]*OO[[#This Row],[32]]</f>
        <v>3.0527526224999998E-5</v>
      </c>
      <c r="AI231" s="10">
        <f>3/24000000*OO[[#This Row],[91 (30JUN1985 06:00:00)-Water Temperature (C)]]*OO[[#This Row],[33]]</f>
        <v>2.713380264375E-5</v>
      </c>
      <c r="AJ231" s="10">
        <f>3/24000000*OO[[#This Row],[92 (30JUN1985 09:00:00)-Water Temperature (C)]]*OO[[#This Row],[34]]</f>
        <v>2.4494323287624999E-5</v>
      </c>
      <c r="AK231" s="10">
        <f>3/24000000*OO[[#This Row],[93 (30JUN1985 12:00:00)-Water Temperature (C)]]*OO[[#This Row],[35]]</f>
        <v>2.2192637773999997E-5</v>
      </c>
      <c r="AL231" s="10">
        <f>3/24000000*OO[[#This Row],[94 (30JUN1985 15:00:00)-Water Temperature (C)]]*OO[[#This Row],[36]]</f>
        <v>2.0220733622539998E-5</v>
      </c>
      <c r="AM231" s="10">
        <f>3/24000000*OO[[#This Row],[95 (30JUN1985 18:00:00)-Water Temperature (C)]]*OO[[#This Row],[37]]</f>
        <v>1.8701505571747501E-5</v>
      </c>
      <c r="AN231" s="10">
        <f>3/24000000*OO[[#This Row],[96 (30JUN1985 21:00:00)-Water Temperature (C)]]*OO[[#This Row],[38]]</f>
        <v>1.7133765095909997E-5</v>
      </c>
      <c r="AO231" s="10">
        <f>3/24000000*OO[[#This Row],[97 (01JUL1985 00:00:00)-Water Temperature (C)]]*OO[[#This Row],[39]]</f>
        <v>1.5427267184574998E-5</v>
      </c>
      <c r="AP231" s="10">
        <f>3/24000000*OO[[#This Row],[98 (01JUL1985 03:00:00)-Water Temperature (C)]]*OO[[#This Row],[40]]</f>
        <v>1.3825373926342498E-5</v>
      </c>
      <c r="AQ231" s="10">
        <f>3/24000000*OO[[#This Row],[99 (01JUL1985 06:00:00)-Water Temperature (C)]]*OO[[#This Row],[41]]</f>
        <v>1.2348266474582501E-5</v>
      </c>
      <c r="AR231" s="10">
        <f>3/24000000*OO[[#This Row],[100 (01JUL1985 09:00:00)-Water Temperature (C)]]*OO[[#This Row],[42]]</f>
        <v>1.13148726228E-5</v>
      </c>
      <c r="AS231" s="10">
        <f>3/24000000*OO[[#This Row],[101 (01JUL1985 12:00:00)-Water Temperature (C)]]*OO[[#This Row],[43]]</f>
        <v>1.0442308950919999E-5</v>
      </c>
      <c r="AT231" s="10">
        <f>3/24000000*OO[[#This Row],[102 (01JUL1985 15:00:00)-Water Temperature (C)]]*OO[[#This Row],[44]]</f>
        <v>9.70252486255375E-6</v>
      </c>
      <c r="AU231" s="10">
        <f>3/24000000*OO[[#This Row],[103 (01JUL1985 18:00:00)-Water Temperature (C)]]*OO[[#This Row],[45]]</f>
        <v>9.0351698951175013E-6</v>
      </c>
      <c r="AV231" s="10">
        <f>3/24000000*OO[[#This Row],[104 (01JUL1985 21:00:00)-Water Temperature (C)]]*OO[[#This Row],[46]]</f>
        <v>8.2390662443749997E-6</v>
      </c>
      <c r="AW231" s="10">
        <f>3/24000000*OO[[#This Row],[105 (02JUL1985 00:00:00)-Water Temperature (C)]]*OO[[#This Row],[47]]</f>
        <v>7.4491513203450001E-6</v>
      </c>
      <c r="AX231" s="10">
        <f>3/24000000*OO[[#This Row],[106 (02JUL1985 03:00:00)-Water Temperature (C)]]*OO[[#This Row],[48]]</f>
        <v>6.7560451771737502E-6</v>
      </c>
      <c r="AY231" s="10">
        <f>3/24000000*OO[[#This Row],[107 (02JUL1985 06:00:00)-Water Temperature (C)]]*OO[[#This Row],[49]]</f>
        <v>6.1240506395800004E-6</v>
      </c>
      <c r="AZ231" s="10">
        <f>3/24000000*OO[[#This Row],[108 (02JUL1985 09:00:00)-Water Temperature (C)]]*OO[[#This Row],[50]]</f>
        <v>5.6748661741562496E-6</v>
      </c>
      <c r="BA231" s="10">
        <f>3/24000000*OO[[#This Row],[109 (02JUL1985 12:00:00)-Water Temperature (C)]]*OO[[#This Row],[51]]</f>
        <v>5.2546519339449998E-6</v>
      </c>
      <c r="BB231" s="10">
        <f>3/24000000*OO[[#This Row],[110 (02JUL1985 15:00:00)-Water Temperature (C)]]*OO[[#This Row],[52]]</f>
        <v>4.8482621064374995E-6</v>
      </c>
      <c r="BC231" s="10">
        <f>3/24000000*OO[[#This Row],[111 (02JUL1985 18:00:00)-Water Temperature (C)]]*OO[[#This Row],[53]]</f>
        <v>4.4473511942649991E-6</v>
      </c>
      <c r="BD231" s="10">
        <f>3/24000000*OO[[#This Row],[112 (02JUL1985 21:00:00)-Water Temperature (C)]]*OO[[#This Row],[54]]</f>
        <v>4.0083814476562504E-6</v>
      </c>
      <c r="BE231" s="10">
        <f>3/24000000*OO[[#This Row],[113 (03JUL1985 00:00:00)-Water Temperature (C)]]*OO[[#This Row],[55]]</f>
        <v>3.5611715843099994E-6</v>
      </c>
      <c r="BF231" s="10">
        <f>3/24000000*OO[[#This Row],[114 (03JUL1985 03:00:00)-Water Temperature (C)]]*OO[[#This Row],[56]]</f>
        <v>3.1547953905999999E-6</v>
      </c>
      <c r="BG231" s="10">
        <f>3/24000000*OO[[#This Row],[115 (03JUL1985 06:00:00)-Water Temperature (C)]]*OO[[#This Row],[57]]</f>
        <v>2.7718940196937497E-6</v>
      </c>
      <c r="BH231" s="10">
        <f>3/24000000*OO[[#This Row],[116 (03JUL1985 09:00:00)-Water Temperature (C)]]*OO[[#This Row],[58]]</f>
        <v>2.4492445461824998E-6</v>
      </c>
      <c r="BI231" s="10">
        <f>3/24000000*OO[[#This Row],[117 (03JUL1985 12:00:00)-Water Temperature (C)]]*OO[[#This Row],[59]]</f>
        <v>2.1029834768097497E-6</v>
      </c>
      <c r="BJ231" s="10">
        <f>3/24000000*OO[[#This Row],[118 (03JUL1985 15:00:00)-Water Temperature (C)]]*OO[[#This Row],[60]]</f>
        <v>1.8344620719217499E-6</v>
      </c>
      <c r="BK231" s="10">
        <f>3/24000000*OO[[#This Row],[119 (03JUL1985 18:00:00)-Water Temperature (C)]]*OO[[#This Row],[61]]</f>
        <v>1.6076221327457497E-6</v>
      </c>
      <c r="BL231" s="10">
        <f>3/24000000*OO[[#This Row],[120 (03JUL1985 21:00:00)-Water Temperature (C)]]*OO[[#This Row],[62]]</f>
        <v>1.4043972952799997E-6</v>
      </c>
      <c r="BM231" s="10">
        <f>3/24000000*OO[[#This Row],[121 (04JUL1985 00:00:00)-Water Temperature (C)]]*OO[[#This Row],[63]]</f>
        <v>1.2280546910344999E-6</v>
      </c>
      <c r="BN231" s="10">
        <f>3/24000000*OO[[#This Row],[122 (04JUL1985 03:00:00)-Water Temperature (C)]]*OO[[#This Row],[64]]</f>
        <v>1.0749640681724999E-6</v>
      </c>
      <c r="BO231" s="10">
        <f>3/24000000*OO[[#This Row],[123 (04JUL1985 06:00:00)-Water Temperature (C)]]*OO[[#This Row],[65]]</f>
        <v>9.3970426549999983E-7</v>
      </c>
      <c r="BP231" s="10">
        <f>3/24000000*OO[[#This Row],[124 (04JUL1985 09:00:00)-Water Temperature (C)]]*OO[[#This Row],[66]]</f>
        <v>8.3249445387749984E-7</v>
      </c>
      <c r="BQ231" s="10">
        <f>3/24000000*OO[[#This Row],[125 (04JUL1985 12:00:00)-Water Temperature (C)]]*OO[[#This Row],[67]]</f>
        <v>7.3274936480750014E-7</v>
      </c>
      <c r="BR231" s="10">
        <f>3/24000000*OO[[#This Row],[126 (04JUL1985 15:00:00)-Water Temperature (C)]]*OO[[#This Row],[68]]</f>
        <v>6.4598939885950002E-7</v>
      </c>
      <c r="BS231" s="10">
        <f>3/24000000*OO[[#This Row],[127 (04JUL1985 18:00:00)-Water Temperature (C)]]*OO[[#This Row],[69]]</f>
        <v>5.7606474649975007E-7</v>
      </c>
      <c r="BT231" s="10">
        <f>3/24000000*OO[[#This Row],[128 (04JUL1985 21:00:00)-Water Temperature (C)]]*OO[[#This Row],[70]]</f>
        <v>5.1473840528249999E-7</v>
      </c>
      <c r="BU231" s="10">
        <f>3/24000000*OO[[#This Row],[129 (05JUL1985 00:00:00)-Water Temperature (C)]]*OO[[#This Row],[71]]</f>
        <v>4.6308683392274996E-7</v>
      </c>
      <c r="BV231" s="10">
        <f>3/24000000*OO[[#This Row],[130 (05JUL1985 03:00:00)-Water Temperature (C)]]*OO[[#This Row],[72]]</f>
        <v>4.2535507505725002E-7</v>
      </c>
      <c r="BW231" s="10">
        <f>3/24000000*OO[[#This Row],[131 (05JUL1985 06:00:00)-Water Temperature (C)]]*OO[[#This Row],[73]]</f>
        <v>3.9492235352299992E-7</v>
      </c>
      <c r="BX231" s="10">
        <f>3/24000000*OO[[#This Row],[132 (05JUL1985 09:00:00)-Water Temperature (C)]]*OO[[#This Row],[74]]</f>
        <v>3.7258998335400002E-7</v>
      </c>
      <c r="BY231" s="10">
        <f>3/24000000*OO[[#This Row],[133 (05JUL1985 12:00:00)-Water Temperature (C)]]*OO[[#This Row],[75]]</f>
        <v>3.4853834204062501E-7</v>
      </c>
      <c r="BZ231" s="10">
        <f>3/24000000*OO[[#This Row],[134 (05JUL1985 15:00:00)-Water Temperature (C)]]*OO[[#This Row],[76]]</f>
        <v>3.2147906776249995E-7</v>
      </c>
      <c r="CA231" s="10">
        <f>3/24000000*OO[[#This Row],[135 (05JUL1985 18:00:00)-Water Temperature (C)]]*OO[[#This Row],[77]]</f>
        <v>2.9492535936037499E-7</v>
      </c>
      <c r="CB231" s="10">
        <f>3/24000000*OO[[#This Row],[136 (05JUL1985 21:00:00)-Water Temperature (C)]]*OO[[#This Row],[78]]</f>
        <v>2.7042437781599999E-7</v>
      </c>
      <c r="CC231" s="10">
        <f>3/24000000*OO[[#This Row],[137 (06JUL1985 00:00:00)-Water Temperature (C)]]*OO[[#This Row],[79]]</f>
        <v>2.5057702457488747E-7</v>
      </c>
      <c r="CD231" s="10">
        <f>3/24000000*OO[[#This Row],[138 (06JUL1985 03:00:00)-Water Temperature (C)]]*OO[[#This Row],[80]]</f>
        <v>2.3564546309193746E-7</v>
      </c>
      <c r="CE231" s="10">
        <f>3/24000000*OO[[#This Row],[139 (06JUL1985 06:00:00)-Water Temperature (C)]]*OO[[#This Row],[81]]</f>
        <v>2.2468445113741251E-7</v>
      </c>
      <c r="CF231" s="10">
        <f>3/24000000*OO[[#This Row],[140 (06JUL1985 09:00:00)-Water Temperature (C)]]*OO[[#This Row],[82]]</f>
        <v>2.1941677846014999E-7</v>
      </c>
      <c r="CG231" s="10">
        <f>3/24000000*OO[[#This Row],[141 (06JUL1985 12:00:00)-Water Temperature (C)]]*OO[[#This Row],[83]]</f>
        <v>2.1486298896729995E-7</v>
      </c>
      <c r="CH231" s="10">
        <f>3/24000000*OO[[#This Row],[142 (06JUL1985 15:00:00)-Water Temperature (C)]]*OO[[#This Row],[84]]</f>
        <v>2.1140877293987499E-7</v>
      </c>
      <c r="CI231" s="10">
        <f>3/24000000*OO[[#This Row],[143 (06JUL1985 18:00:00)-Water Temperature (C)]]*OO[[#This Row],[85]]</f>
        <v>2.0829353503812496E-7</v>
      </c>
      <c r="CJ231" s="10">
        <f>3/24000000*OO[[#This Row],[144 (06JUL1985 21:00:00)-Water Temperature (C)]]*OO[[#This Row],[86]]</f>
        <v>2.042392015675E-7</v>
      </c>
      <c r="CK231" s="10">
        <f>3/24000000*OO[[#This Row],[145 (07JUL1985 00:00:00)-Water Temperature (C)]]*OO[[#This Row],[87]]</f>
        <v>1.9830045857449995E-7</v>
      </c>
      <c r="CL231" s="10">
        <f>3/24000000*OO[[#This Row],[146 (07JUL1985 03:00:00)-Water Temperature (C)]]*OO[[#This Row],[88]]</f>
        <v>1.9444185562341251E-7</v>
      </c>
      <c r="CM231" s="10">
        <f>3/24000000*OO[[#This Row],[147 (07JUL1985 06:00:00)-Water Temperature (C)]]*OO[[#This Row],[89]]</f>
        <v>1.9219924553043752E-7</v>
      </c>
      <c r="CN231" s="10">
        <f>3/24000000*OO[[#This Row],[148 (07JUL1985 09:00:00)-Water Temperature (C)]]*OO[[#This Row],[90]]</f>
        <v>1.9193864609719999E-7</v>
      </c>
      <c r="CO231" s="10">
        <f>3/24000000*OO[[#This Row],[149 (07JUL1985 12:00:00)-Water Temperature (C)]]*OO[[#This Row],[91]]</f>
        <v>1.9124266525559999E-7</v>
      </c>
      <c r="CP231" s="10">
        <f>3/24000000*OO[[#This Row],[150 (07JUL1985 15:00:00)-Water Temperature (C)]]*OO[[#This Row],[92]]</f>
        <v>1.9124266525559999E-7</v>
      </c>
      <c r="CQ231" s="10">
        <f>3/24000000*OO[[#This Row],[151 (07JUL1985 18:00:00)-Water Temperature (C)]]*OO[[#This Row],[93]]</f>
        <v>1.9124266525559999E-7</v>
      </c>
      <c r="CR231" s="10">
        <f>3/24000000*OO[[#This Row],[152 (07JUL1985 21:00:00)-Water Temperature (C)]]*OO[[#This Row],[94]]</f>
        <v>1.9124266525559999E-7</v>
      </c>
      <c r="CS231" s="10">
        <f>3/24000000*OO[[#This Row],[153 (08JUL1985 00:00:00)-Water Temperature (C)]]*OO[[#This Row],[95]]</f>
        <v>1.9124266525559999E-7</v>
      </c>
      <c r="CT231" s="10">
        <f>3/24000000*OO[[#This Row],[154 (08JUL1985 03:00:00)-Water Temperature (C)]]*OO[[#This Row],[96]]</f>
        <v>1.9124266525559999E-7</v>
      </c>
      <c r="CU231" s="10">
        <f>3/24000000*OO[[#This Row],[155 (08JUL1985 06:00:00)-Water Temperature (C)]]*OO[[#This Row],[97]]</f>
        <v>1.9124266525559999E-7</v>
      </c>
      <c r="CV231" s="10">
        <f>3/24000000*OO[[#This Row],[156 (08JUL1985 09:00:00)-Water Temperature (C)]]*OO[[#This Row],[98]]</f>
        <v>1.9124266525559999E-7</v>
      </c>
      <c r="CW231" s="10">
        <f>3/24000000*OO[[#This Row],[157 (08JUL1985 12:00:00)-Water Temperature (C)]]*OO[[#This Row],[99]]</f>
        <v>1.9124266525559999E-7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4.3412987409643256E-36</v>
      </c>
      <c r="M232" s="10">
        <f>3/24*OO[[#This Row],[69 (27JUN1985 12:00:00)-Water Temperature (C)]]*OO[[#This Row],[11]]/SUM(OO[11])</f>
        <v>2.0169458822379569E-24</v>
      </c>
      <c r="N232" s="10">
        <f>3/24*OO[[#This Row],[70 (27JUN1985 15:00:00)-Water Temperature (C)]]*OO[[#This Row],[12]]/SUM(OO[12])</f>
        <v>3.059762780270575E-14</v>
      </c>
      <c r="O232" s="10">
        <f>3/24*OO[[#This Row],[71 (27JUN1985 18:00:00)-Water Temperature (C)]]*OO[[#This Row],[13]]/SUM(OO[13])</f>
        <v>3.8625386251795364E-9</v>
      </c>
      <c r="P232" s="10">
        <f>3/24*OO[[#This Row],[72 (27JUN1985 21:00:00)-Water Temperature (C)]]*OO[[#This Row],[14]]/SUM(OO[14])</f>
        <v>2.4165494653937511E-6</v>
      </c>
      <c r="Q232" s="10">
        <f>3/24*OO[[#This Row],[73 (28JUN1985 00:00:00)-Water Temperature (C)]]*OO[[#This Row],[15]]/SUM(OO[15])</f>
        <v>1.8813415455016806E-4</v>
      </c>
      <c r="R232" s="10">
        <f>3/24*OO[[#This Row],[74 (28JUN1985 03:00:00)-Water Temperature (C)]]*OO[[#This Row],[16]]/SUM(OO[16])</f>
        <v>3.4683807206926398E-3</v>
      </c>
      <c r="S232" s="10">
        <f>3/24*OO[[#This Row],[75 (28JUN1985 06:00:00)-Water Temperature (C)]]*OO[[#This Row],[17]]/SUM(OO[17])</f>
        <v>2.1251588359117217E-2</v>
      </c>
      <c r="T232" s="10">
        <f>3/24*OO[[#This Row],[76 (28JUN1985 09:00:00)-Water Temperature (C)]]*OO[[#This Row],[18]]/SUM(OO[18])</f>
        <v>5.4051601189960205E-2</v>
      </c>
      <c r="U232" s="10">
        <f>3/24*OO[[#This Row],[77 (28JUN1985 12:00:00)-Water Temperature (C)]]*OO[[#This Row],[19]]/SUM(OO[19])</f>
        <v>6.7773506682324083E-2</v>
      </c>
      <c r="V232" s="10">
        <f>3/24000000*OO[[#This Row],[78 (28JUN1985 15:00:00)-Water Temperature (C)]]*OO[[#This Row],[20]]</f>
        <v>4.6118515400000004E-2</v>
      </c>
      <c r="W232" s="10">
        <f>3/24000000*OO[[#This Row],[79 (28JUN1985 18:00:00)-Water Temperature (C)]]*OO[[#This Row],[21]]</f>
        <v>1.870928891204E-2</v>
      </c>
      <c r="X232" s="10">
        <f>3/24000000*OO[[#This Row],[80 (28JUN1985 21:00:00)-Water Temperature (C)]]*OO[[#This Row],[22]]</f>
        <v>4.8978455389737498E-3</v>
      </c>
      <c r="Y232" s="10">
        <f>3/24000000*OO[[#This Row],[81 (29JUN1985 00:00:00)-Water Temperature (C)]]*OO[[#This Row],[23]]</f>
        <v>9.3147936393874983E-4</v>
      </c>
      <c r="Z232" s="10">
        <f>3/24000000*OO[[#This Row],[82 (29JUN1985 03:00:00)-Water Temperature (C)]]*OO[[#This Row],[24]]</f>
        <v>1.6899420500025001E-4</v>
      </c>
      <c r="AA232" s="10">
        <f>3/24000000*OO[[#This Row],[83 (29JUN1985 06:00:00)-Water Temperature (C)]]*OO[[#This Row],[25]]</f>
        <v>5.6581931100549993E-5</v>
      </c>
      <c r="AB232" s="10">
        <f>3/24000000*OO[[#This Row],[84 (29JUN1985 09:00:00)-Water Temperature (C)]]*OO[[#This Row],[26]]</f>
        <v>4.0625209845999997E-5</v>
      </c>
      <c r="AC232" s="10">
        <f>3/24000000*OO[[#This Row],[85 (29JUN1985 12:00:00)-Water Temperature (C)]]*OO[[#This Row],[27]]</f>
        <v>3.7829577802499999E-5</v>
      </c>
      <c r="AD232" s="10">
        <f>3/24000000*OO[[#This Row],[86 (29JUN1985 15:00:00)-Water Temperature (C)]]*OO[[#This Row],[28]]</f>
        <v>3.7958873951099997E-5</v>
      </c>
      <c r="AE232" s="10">
        <f>3/24000000*OO[[#This Row],[88 (29JUN1985 21:00:00)-Water Temperature (C)]]*OO[[#This Row],[30]]</f>
        <v>3.80602063179875E-5</v>
      </c>
      <c r="AF232" s="10">
        <f>3/24000000*OO[[#This Row],[88 (29JUN1985 21:00:00)-Water Temperature (C)]]*OO[[#This Row],[30]]</f>
        <v>3.80602063179875E-5</v>
      </c>
      <c r="AG232" s="10">
        <f>3/24000000*OO[[#This Row],[89 (30JUN1985 00:00:00)-Water Temperature (C)]]*OO[[#This Row],[31]]</f>
        <v>3.55041154454625E-5</v>
      </c>
      <c r="AH232" s="10">
        <f>3/24000000*OO[[#This Row],[90 (30JUN1985 03:00:00)-Water Temperature (C)]]*OO[[#This Row],[32]]</f>
        <v>3.2096886220799991E-5</v>
      </c>
      <c r="AI232" s="10">
        <f>3/24000000*OO[[#This Row],[91 (30JUN1985 06:00:00)-Water Temperature (C)]]*OO[[#This Row],[33]]</f>
        <v>2.850778582785E-5</v>
      </c>
      <c r="AJ232" s="10">
        <f>3/24000000*OO[[#This Row],[92 (30JUN1985 09:00:00)-Water Temperature (C)]]*OO[[#This Row],[34]]</f>
        <v>2.5713194261700001E-5</v>
      </c>
      <c r="AK232" s="10">
        <f>3/24000000*OO[[#This Row],[93 (30JUN1985 12:00:00)-Water Temperature (C)]]*OO[[#This Row],[35]]</f>
        <v>2.32285675939E-5</v>
      </c>
      <c r="AL232" s="10">
        <f>3/24000000*OO[[#This Row],[94 (30JUN1985 15:00:00)-Water Temperature (C)]]*OO[[#This Row],[36]]</f>
        <v>2.1101880962113744E-5</v>
      </c>
      <c r="AM232" s="10">
        <f>3/24000000*OO[[#This Row],[95 (30JUN1985 18:00:00)-Water Temperature (C)]]*OO[[#This Row],[37]]</f>
        <v>1.9486066410180001E-5</v>
      </c>
      <c r="AN232" s="10">
        <f>3/24000000*OO[[#This Row],[96 (30JUN1985 21:00:00)-Water Temperature (C)]]*OO[[#This Row],[38]]</f>
        <v>1.7808750233312499E-5</v>
      </c>
      <c r="AO232" s="10">
        <f>3/24000000*OO[[#This Row],[97 (01JUL1985 00:00:00)-Water Temperature (C)]]*OO[[#This Row],[39]]</f>
        <v>1.600066033826E-5</v>
      </c>
      <c r="AP232" s="10">
        <f>3/24000000*OO[[#This Row],[98 (01JUL1985 03:00:00)-Water Temperature (C)]]*OO[[#This Row],[40]]</f>
        <v>1.4322982861786251E-5</v>
      </c>
      <c r="AQ232" s="10">
        <f>3/24000000*OO[[#This Row],[99 (01JUL1985 06:00:00)-Water Temperature (C)]]*OO[[#This Row],[41]]</f>
        <v>1.2787509866302498E-5</v>
      </c>
      <c r="AR232" s="10">
        <f>3/24000000*OO[[#This Row],[100 (01JUL1985 09:00:00)-Water Temperature (C)]]*OO[[#This Row],[42]]</f>
        <v>1.17129759740925E-5</v>
      </c>
      <c r="AS232" s="10">
        <f>3/24000000*OO[[#This Row],[101 (01JUL1985 12:00:00)-Water Temperature (C)]]*OO[[#This Row],[43]]</f>
        <v>1.0791667456249999E-5</v>
      </c>
      <c r="AT232" s="10">
        <f>3/24000000*OO[[#This Row],[102 (01JUL1985 15:00:00)-Water Temperature (C)]]*OO[[#This Row],[44]]</f>
        <v>9.9998806488349973E-6</v>
      </c>
      <c r="AU232" s="10">
        <f>3/24000000*OO[[#This Row],[103 (01JUL1985 18:00:00)-Water Temperature (C)]]*OO[[#This Row],[45]]</f>
        <v>9.3042137087125012E-6</v>
      </c>
      <c r="AV232" s="10">
        <f>3/24000000*OO[[#This Row],[104 (01JUL1985 21:00:00)-Water Temperature (C)]]*OO[[#This Row],[46]]</f>
        <v>8.4752802777824987E-6</v>
      </c>
      <c r="AW232" s="10">
        <f>3/24000000*OO[[#This Row],[105 (02JUL1985 00:00:00)-Water Temperature (C)]]*OO[[#This Row],[47]]</f>
        <v>7.6401333822562487E-6</v>
      </c>
      <c r="AX232" s="10">
        <f>3/24000000*OO[[#This Row],[106 (02JUL1985 03:00:00)-Water Temperature (C)]]*OO[[#This Row],[48]]</f>
        <v>6.9161019118399996E-6</v>
      </c>
      <c r="AY232" s="10">
        <f>3/24000000*OO[[#This Row],[107 (02JUL1985 06:00:00)-Water Temperature (C)]]*OO[[#This Row],[49]]</f>
        <v>6.2657659973999999E-6</v>
      </c>
      <c r="AZ232" s="10">
        <f>3/24000000*OO[[#This Row],[108 (02JUL1985 09:00:00)-Water Temperature (C)]]*OO[[#This Row],[50]]</f>
        <v>5.8049160763337492E-6</v>
      </c>
      <c r="BA232" s="10">
        <f>3/24000000*OO[[#This Row],[109 (02JUL1985 12:00:00)-Water Temperature (C)]]*OO[[#This Row],[51]]</f>
        <v>5.3692306254625001E-6</v>
      </c>
      <c r="BB232" s="10">
        <f>3/24000000*OO[[#This Row],[110 (02JUL1985 15:00:00)-Water Temperature (C)]]*OO[[#This Row],[52]]</f>
        <v>4.9450601779199999E-6</v>
      </c>
      <c r="BC232" s="10">
        <f>3/24000000*OO[[#This Row],[111 (02JUL1985 18:00:00)-Water Temperature (C)]]*OO[[#This Row],[53]]</f>
        <v>4.5254087482800002E-6</v>
      </c>
      <c r="BD232" s="10">
        <f>3/24000000*OO[[#This Row],[112 (02JUL1985 21:00:00)-Water Temperature (C)]]*OO[[#This Row],[54]]</f>
        <v>4.0707460163625003E-6</v>
      </c>
      <c r="BE232" s="10">
        <f>3/24000000*OO[[#This Row],[113 (03JUL1985 00:00:00)-Water Temperature (C)]]*OO[[#This Row],[55]]</f>
        <v>3.61105119101375E-6</v>
      </c>
      <c r="BF232" s="10">
        <f>3/24000000*OO[[#This Row],[114 (03JUL1985 03:00:00)-Water Temperature (C)]]*OO[[#This Row],[56]]</f>
        <v>3.1971117346300001E-6</v>
      </c>
      <c r="BG232" s="10">
        <f>3/24000000*OO[[#This Row],[115 (03JUL1985 06:00:00)-Water Temperature (C)]]*OO[[#This Row],[57]]</f>
        <v>2.8118803026749997E-6</v>
      </c>
      <c r="BH232" s="10">
        <f>3/24000000*OO[[#This Row],[116 (03JUL1985 09:00:00)-Water Temperature (C)]]*OO[[#This Row],[58]]</f>
        <v>2.4878468163099998E-6</v>
      </c>
      <c r="BI232" s="10">
        <f>3/24000000*OO[[#This Row],[117 (03JUL1985 12:00:00)-Water Temperature (C)]]*OO[[#This Row],[59]]</f>
        <v>2.1366103605360002E-6</v>
      </c>
      <c r="BJ232" s="10">
        <f>3/24000000*OO[[#This Row],[118 (03JUL1985 15:00:00)-Water Temperature (C)]]*OO[[#This Row],[60]]</f>
        <v>1.8632715138179995E-6</v>
      </c>
      <c r="BK232" s="10">
        <f>3/24000000*OO[[#This Row],[119 (03JUL1985 18:00:00)-Water Temperature (C)]]*OO[[#This Row],[61]]</f>
        <v>1.6285280134224999E-6</v>
      </c>
      <c r="BL232" s="10">
        <f>3/24000000*OO[[#This Row],[120 (03JUL1985 21:00:00)-Water Temperature (C)]]*OO[[#This Row],[62]]</f>
        <v>1.4180446549417501E-6</v>
      </c>
      <c r="BM232" s="10">
        <f>3/24000000*OO[[#This Row],[121 (04JUL1985 00:00:00)-Water Temperature (C)]]*OO[[#This Row],[63]]</f>
        <v>1.236953592677E-6</v>
      </c>
      <c r="BN232" s="10">
        <f>3/24000000*OO[[#This Row],[122 (04JUL1985 03:00:00)-Water Temperature (C)]]*OO[[#This Row],[64]]</f>
        <v>1.0821087753749999E-6</v>
      </c>
      <c r="BO232" s="10">
        <f>3/24000000*OO[[#This Row],[123 (04JUL1985 06:00:00)-Water Temperature (C)]]*OO[[#This Row],[65]]</f>
        <v>9.4758199372549997E-7</v>
      </c>
      <c r="BP232" s="10">
        <f>3/24000000*OO[[#This Row],[124 (04JUL1985 09:00:00)-Water Temperature (C)]]*OO[[#This Row],[66]]</f>
        <v>8.4163163535899999E-7</v>
      </c>
      <c r="BQ232" s="10">
        <f>3/24000000*OO[[#This Row],[125 (04JUL1985 12:00:00)-Water Temperature (C)]]*OO[[#This Row],[67]]</f>
        <v>7.4149209256424996E-7</v>
      </c>
      <c r="BR232" s="10">
        <f>3/24000000*OO[[#This Row],[126 (04JUL1985 15:00:00)-Water Temperature (C)]]*OO[[#This Row],[68]]</f>
        <v>6.5303449590699993E-7</v>
      </c>
      <c r="BS232" s="10">
        <f>3/24000000*OO[[#This Row],[127 (04JUL1985 18:00:00)-Water Temperature (C)]]*OO[[#This Row],[69]]</f>
        <v>5.8066450886949997E-7</v>
      </c>
      <c r="BT232" s="10">
        <f>3/24000000*OO[[#This Row],[128 (04JUL1985 21:00:00)-Water Temperature (C)]]*OO[[#This Row],[70]]</f>
        <v>5.1686784631387506E-7</v>
      </c>
      <c r="BU232" s="10">
        <f>3/24000000*OO[[#This Row],[129 (05JUL1985 00:00:00)-Water Temperature (C)]]*OO[[#This Row],[71]]</f>
        <v>4.6347101215874993E-7</v>
      </c>
      <c r="BV232" s="10">
        <f>3/24000000*OO[[#This Row],[130 (05JUL1985 03:00:00)-Water Temperature (C)]]*OO[[#This Row],[72]]</f>
        <v>4.2493529934887491E-7</v>
      </c>
      <c r="BW232" s="10">
        <f>3/24000000*OO[[#This Row],[131 (05JUL1985 06:00:00)-Water Temperature (C)]]*OO[[#This Row],[73]]</f>
        <v>3.9459734145237498E-7</v>
      </c>
      <c r="BX232" s="10">
        <f>3/24000000*OO[[#This Row],[132 (05JUL1985 09:00:00)-Water Temperature (C)]]*OO[[#This Row],[74]]</f>
        <v>3.7294775069250005E-7</v>
      </c>
      <c r="BY232" s="10">
        <f>3/24000000*OO[[#This Row],[133 (05JUL1985 12:00:00)-Water Temperature (C)]]*OO[[#This Row],[75]]</f>
        <v>3.4935785032124999E-7</v>
      </c>
      <c r="BZ232" s="10">
        <f>3/24000000*OO[[#This Row],[134 (05JUL1985 15:00:00)-Water Temperature (C)]]*OO[[#This Row],[76]]</f>
        <v>3.2266545292499998E-7</v>
      </c>
      <c r="CA232" s="10">
        <f>3/24000000*OO[[#This Row],[135 (05JUL1985 18:00:00)-Water Temperature (C)]]*OO[[#This Row],[77]]</f>
        <v>2.9589624573049999E-7</v>
      </c>
      <c r="CB232" s="10">
        <f>3/24000000*OO[[#This Row],[136 (05JUL1985 21:00:00)-Water Temperature (C)]]*OO[[#This Row],[78]]</f>
        <v>2.7102647824859993E-7</v>
      </c>
      <c r="CC232" s="10">
        <f>3/24000000*OO[[#This Row],[137 (06JUL1985 00:00:00)-Water Temperature (C)]]*OO[[#This Row],[79]]</f>
        <v>2.5067011550452496E-7</v>
      </c>
      <c r="CD232" s="10">
        <f>3/24000000*OO[[#This Row],[138 (06JUL1985 03:00:00)-Water Temperature (C)]]*OO[[#This Row],[80]]</f>
        <v>2.35464264182125E-7</v>
      </c>
      <c r="CE232" s="10">
        <f>3/24000000*OO[[#This Row],[139 (06JUL1985 06:00:00)-Water Temperature (C)]]*OO[[#This Row],[81]]</f>
        <v>2.2462993609173745E-7</v>
      </c>
      <c r="CF232" s="10">
        <f>3/24000000*OO[[#This Row],[140 (06JUL1985 09:00:00)-Water Temperature (C)]]*OO[[#This Row],[82]]</f>
        <v>2.196906756405375E-7</v>
      </c>
      <c r="CG232" s="10">
        <f>3/24000000*OO[[#This Row],[141 (06JUL1985 12:00:00)-Water Temperature (C)]]*OO[[#This Row],[83]]</f>
        <v>2.1532041228177497E-7</v>
      </c>
      <c r="CH232" s="10">
        <f>3/24000000*OO[[#This Row],[142 (06JUL1985 15:00:00)-Water Temperature (C)]]*OO[[#This Row],[84]]</f>
        <v>2.1181120250379998E-7</v>
      </c>
      <c r="CI232" s="10">
        <f>3/24000000*OO[[#This Row],[143 (06JUL1985 18:00:00)-Water Temperature (C)]]*OO[[#This Row],[85]]</f>
        <v>2.0840811754271248E-7</v>
      </c>
      <c r="CJ232" s="10">
        <f>3/24000000*OO[[#This Row],[144 (06JUL1985 21:00:00)-Water Temperature (C)]]*OO[[#This Row],[86]]</f>
        <v>2.0393873903480002E-7</v>
      </c>
      <c r="CK232" s="10">
        <f>3/24000000*OO[[#This Row],[145 (07JUL1985 00:00:00)-Water Temperature (C)]]*OO[[#This Row],[87]]</f>
        <v>1.9764767148080001E-7</v>
      </c>
      <c r="CL232" s="10">
        <f>3/24000000*OO[[#This Row],[146 (07JUL1985 03:00:00)-Water Temperature (C)]]*OO[[#This Row],[88]]</f>
        <v>1.9357030068581252E-7</v>
      </c>
      <c r="CM232" s="10">
        <f>3/24000000*OO[[#This Row],[147 (07JUL1985 06:00:00)-Water Temperature (C)]]*OO[[#This Row],[89]]</f>
        <v>1.9134189373007498E-7</v>
      </c>
      <c r="CN232" s="10">
        <f>3/24000000*OO[[#This Row],[148 (07JUL1985 09:00:00)-Water Temperature (C)]]*OO[[#This Row],[90]]</f>
        <v>1.9137299210880001E-7</v>
      </c>
      <c r="CO232" s="10">
        <f>3/24000000*OO[[#This Row],[149 (07JUL1985 12:00:00)-Water Temperature (C)]]*OO[[#This Row],[91]]</f>
        <v>1.9105266320999996E-7</v>
      </c>
      <c r="CP232" s="10">
        <f>3/24000000*OO[[#This Row],[150 (07JUL1985 15:00:00)-Water Temperature (C)]]*OO[[#This Row],[92]]</f>
        <v>1.9105266320999996E-7</v>
      </c>
      <c r="CQ232" s="10">
        <f>3/24000000*OO[[#This Row],[151 (07JUL1985 18:00:00)-Water Temperature (C)]]*OO[[#This Row],[93]]</f>
        <v>1.9105266320999996E-7</v>
      </c>
      <c r="CR232" s="10">
        <f>3/24000000*OO[[#This Row],[152 (07JUL1985 21:00:00)-Water Temperature (C)]]*OO[[#This Row],[94]]</f>
        <v>1.9105266320999996E-7</v>
      </c>
      <c r="CS232" s="10">
        <f>3/24000000*OO[[#This Row],[153 (08JUL1985 00:00:00)-Water Temperature (C)]]*OO[[#This Row],[95]]</f>
        <v>1.9105266320999996E-7</v>
      </c>
      <c r="CT232" s="10">
        <f>3/24000000*OO[[#This Row],[154 (08JUL1985 03:00:00)-Water Temperature (C)]]*OO[[#This Row],[96]]</f>
        <v>1.9105266320999996E-7</v>
      </c>
      <c r="CU232" s="10">
        <f>3/24000000*OO[[#This Row],[155 (08JUL1985 06:00:00)-Water Temperature (C)]]*OO[[#This Row],[97]]</f>
        <v>1.9105266320999996E-7</v>
      </c>
      <c r="CV232" s="10">
        <f>3/24000000*OO[[#This Row],[156 (08JUL1985 09:00:00)-Water Temperature (C)]]*OO[[#This Row],[98]]</f>
        <v>1.9105266320999996E-7</v>
      </c>
      <c r="CW232" s="10">
        <f>3/24000000*OO[[#This Row],[157 (08JUL1985 12:00:00)-Water Temperature (C)]]*OO[[#This Row],[99]]</f>
        <v>1.9105266320999996E-7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8.9840122150065721E-37</v>
      </c>
      <c r="M233" s="10">
        <f>3/24*OO[[#This Row],[69 (27JUN1985 12:00:00)-Water Temperature (C)]]*OO[[#This Row],[11]]/SUM(OO[11])</f>
        <v>3.9587195297851052E-25</v>
      </c>
      <c r="N233" s="10">
        <f>3/24*OO[[#This Row],[70 (27JUN1985 15:00:00)-Water Temperature (C)]]*OO[[#This Row],[12]]/SUM(OO[12])</f>
        <v>6.4585556654088869E-15</v>
      </c>
      <c r="O233" s="10">
        <f>3/24*OO[[#This Row],[71 (27JUN1985 18:00:00)-Water Temperature (C)]]*OO[[#This Row],[13]]/SUM(OO[13])</f>
        <v>2.2651076276475631E-9</v>
      </c>
      <c r="P233" s="10">
        <f>3/24*OO[[#This Row],[72 (27JUN1985 21:00:00)-Water Temperature (C)]]*OO[[#This Row],[14]]/SUM(OO[14])</f>
        <v>1.6823662428135103E-6</v>
      </c>
      <c r="Q233" s="10">
        <f>3/24*OO[[#This Row],[73 (28JUN1985 00:00:00)-Water Temperature (C)]]*OO[[#This Row],[15]]/SUM(OO[15])</f>
        <v>1.4667255279785017E-4</v>
      </c>
      <c r="R233" s="10">
        <f>3/24*OO[[#This Row],[74 (28JUN1985 03:00:00)-Water Temperature (C)]]*OO[[#This Row],[16]]/SUM(OO[16])</f>
        <v>2.9517604063092266E-3</v>
      </c>
      <c r="S233" s="10">
        <f>3/24*OO[[#This Row],[75 (28JUN1985 06:00:00)-Water Temperature (C)]]*OO[[#This Row],[17]]/SUM(OO[17])</f>
        <v>1.9434957002818588E-2</v>
      </c>
      <c r="T233" s="10">
        <f>3/24*OO[[#This Row],[76 (28JUN1985 09:00:00)-Water Temperature (C)]]*OO[[#This Row],[18]]/SUM(OO[18])</f>
        <v>5.251269907447103E-2</v>
      </c>
      <c r="U233" s="10">
        <f>3/24*OO[[#This Row],[77 (28JUN1985 12:00:00)-Water Temperature (C)]]*OO[[#This Row],[19]]/SUM(OO[19])</f>
        <v>6.9310671043565447E-2</v>
      </c>
      <c r="V233" s="10">
        <f>3/24000000*OO[[#This Row],[78 (28JUN1985 15:00:00)-Water Temperature (C)]]*OO[[#This Row],[20]]</f>
        <v>4.9316327803050002E-2</v>
      </c>
      <c r="W233" s="10">
        <f>3/24000000*OO[[#This Row],[79 (28JUN1985 18:00:00)-Water Temperature (C)]]*OO[[#This Row],[21]]</f>
        <v>2.0783187040725001E-2</v>
      </c>
      <c r="X233" s="10">
        <f>3/24000000*OO[[#This Row],[80 (28JUN1985 21:00:00)-Water Temperature (C)]]*OO[[#This Row],[22]]</f>
        <v>5.6143192572650005E-3</v>
      </c>
      <c r="Y233" s="10">
        <f>3/24000000*OO[[#This Row],[81 (29JUN1985 00:00:00)-Water Temperature (C)]]*OO[[#This Row],[23]]</f>
        <v>1.08895955094925E-3</v>
      </c>
      <c r="Z233" s="10">
        <f>3/24000000*OO[[#This Row],[82 (29JUN1985 03:00:00)-Water Temperature (C)]]*OO[[#This Row],[24]]</f>
        <v>1.9418471201517501E-4</v>
      </c>
      <c r="AA233" s="10">
        <f>3/24000000*OO[[#This Row],[83 (29JUN1985 06:00:00)-Water Temperature (C)]]*OO[[#This Row],[25]]</f>
        <v>6.0171644607375002E-5</v>
      </c>
      <c r="AB233" s="10">
        <f>3/24000000*OO[[#This Row],[84 (29JUN1985 09:00:00)-Water Temperature (C)]]*OO[[#This Row],[26]]</f>
        <v>4.1372637169749996E-5</v>
      </c>
      <c r="AC233" s="10">
        <f>3/24000000*OO[[#This Row],[85 (29JUN1985 12:00:00)-Water Temperature (C)]]*OO[[#This Row],[27]]</f>
        <v>3.8073041112874999E-5</v>
      </c>
      <c r="AD233" s="10">
        <f>3/24000000*OO[[#This Row],[86 (29JUN1985 15:00:00)-Water Temperature (C)]]*OO[[#This Row],[28]]</f>
        <v>3.7972365330549993E-5</v>
      </c>
      <c r="AE233" s="10">
        <f>3/24000000*OO[[#This Row],[88 (29JUN1985 21:00:00)-Water Temperature (C)]]*OO[[#This Row],[30]]</f>
        <v>3.8027344158999991E-5</v>
      </c>
      <c r="AF233" s="10">
        <f>3/24000000*OO[[#This Row],[88 (29JUN1985 21:00:00)-Water Temperature (C)]]*OO[[#This Row],[30]]</f>
        <v>3.8027344158999991E-5</v>
      </c>
      <c r="AG233" s="10">
        <f>3/24000000*OO[[#This Row],[89 (30JUN1985 00:00:00)-Water Temperature (C)]]*OO[[#This Row],[31]]</f>
        <v>3.5522819793174998E-5</v>
      </c>
      <c r="AH233" s="10">
        <f>3/24000000*OO[[#This Row],[90 (30JUN1985 03:00:00)-Water Temperature (C)]]*OO[[#This Row],[32]]</f>
        <v>3.2122590949125004E-5</v>
      </c>
      <c r="AI233" s="10">
        <f>3/24000000*OO[[#This Row],[91 (30JUN1985 06:00:00)-Water Temperature (C)]]*OO[[#This Row],[33]]</f>
        <v>2.8510829340524999E-5</v>
      </c>
      <c r="AJ233" s="10">
        <f>3/24000000*OO[[#This Row],[92 (30JUN1985 09:00:00)-Water Temperature (C)]]*OO[[#This Row],[34]]</f>
        <v>2.5701573528249994E-5</v>
      </c>
      <c r="AK233" s="10">
        <f>3/24000000*OO[[#This Row],[93 (30JUN1985 12:00:00)-Water Temperature (C)]]*OO[[#This Row],[35]]</f>
        <v>2.3154983998099994E-5</v>
      </c>
      <c r="AL233" s="10">
        <f>3/24000000*OO[[#This Row],[94 (30JUN1985 15:00:00)-Water Temperature (C)]]*OO[[#This Row],[36]]</f>
        <v>2.0970915056069997E-5</v>
      </c>
      <c r="AM233" s="10">
        <f>3/24000000*OO[[#This Row],[95 (30JUN1985 18:00:00)-Water Temperature (C)]]*OO[[#This Row],[37]]</f>
        <v>1.9322832532650003E-5</v>
      </c>
      <c r="AN233" s="10">
        <f>3/24000000*OO[[#This Row],[96 (30JUN1985 21:00:00)-Water Temperature (C)]]*OO[[#This Row],[38]]</f>
        <v>1.7610960661140002E-5</v>
      </c>
      <c r="AO233" s="10">
        <f>3/24000000*OO[[#This Row],[97 (01JUL1985 00:00:00)-Water Temperature (C)]]*OO[[#This Row],[39]]</f>
        <v>1.5790774723112502E-5</v>
      </c>
      <c r="AP233" s="10">
        <f>3/24000000*OO[[#This Row],[98 (01JUL1985 03:00:00)-Water Temperature (C)]]*OO[[#This Row],[40]]</f>
        <v>1.4121239737800001E-5</v>
      </c>
      <c r="AQ233" s="10">
        <f>3/24000000*OO[[#This Row],[99 (01JUL1985 06:00:00)-Water Temperature (C)]]*OO[[#This Row],[41]]</f>
        <v>1.2604121979780001E-5</v>
      </c>
      <c r="AR233" s="10">
        <f>3/24000000*OO[[#This Row],[100 (01JUL1985 09:00:00)-Water Temperature (C)]]*OO[[#This Row],[42]]</f>
        <v>1.1543061837612499E-5</v>
      </c>
      <c r="AS233" s="10">
        <f>3/24000000*OO[[#This Row],[101 (01JUL1985 12:00:00)-Water Temperature (C)]]*OO[[#This Row],[43]]</f>
        <v>1.0618450419950001E-5</v>
      </c>
      <c r="AT233" s="10">
        <f>3/24000000*OO[[#This Row],[102 (01JUL1985 15:00:00)-Water Temperature (C)]]*OO[[#This Row],[44]]</f>
        <v>9.8147771319249987E-6</v>
      </c>
      <c r="AU233" s="10">
        <f>3/24000000*OO[[#This Row],[103 (01JUL1985 18:00:00)-Water Temperature (C)]]*OO[[#This Row],[45]]</f>
        <v>9.1141467212099982E-6</v>
      </c>
      <c r="AV233" s="10">
        <f>3/24000000*OO[[#This Row],[104 (01JUL1985 21:00:00)-Water Temperature (C)]]*OO[[#This Row],[46]]</f>
        <v>8.2839733073824985E-6</v>
      </c>
      <c r="AW233" s="10">
        <f>3/24000000*OO[[#This Row],[105 (02JUL1985 00:00:00)-Water Temperature (C)]]*OO[[#This Row],[47]]</f>
        <v>7.4710642272525008E-6</v>
      </c>
      <c r="AX233" s="10">
        <f>3/24000000*OO[[#This Row],[106 (02JUL1985 03:00:00)-Water Temperature (C)]]*OO[[#This Row],[48]]</f>
        <v>6.7747453392712504E-6</v>
      </c>
      <c r="AY233" s="10">
        <f>3/24000000*OO[[#This Row],[107 (02JUL1985 06:00:00)-Water Temperature (C)]]*OO[[#This Row],[49]]</f>
        <v>6.1559585840674989E-6</v>
      </c>
      <c r="AZ233" s="10">
        <f>3/24000000*OO[[#This Row],[108 (02JUL1985 09:00:00)-Water Temperature (C)]]*OO[[#This Row],[50]]</f>
        <v>5.7222368286037509E-6</v>
      </c>
      <c r="BA233" s="10">
        <f>3/24000000*OO[[#This Row],[109 (02JUL1985 12:00:00)-Water Temperature (C)]]*OO[[#This Row],[51]]</f>
        <v>5.3060007728812501E-6</v>
      </c>
      <c r="BB233" s="10">
        <f>3/24000000*OO[[#This Row],[110 (02JUL1985 15:00:00)-Water Temperature (C)]]*OO[[#This Row],[52]]</f>
        <v>4.8961908883312498E-6</v>
      </c>
      <c r="BC233" s="10">
        <f>3/24000000*OO[[#This Row],[111 (02JUL1985 18:00:00)-Water Temperature (C)]]*OO[[#This Row],[53]]</f>
        <v>4.4837124558600001E-6</v>
      </c>
      <c r="BD233" s="10">
        <f>3/24000000*OO[[#This Row],[112 (02JUL1985 21:00:00)-Water Temperature (C)]]*OO[[#This Row],[54]]</f>
        <v>4.0325005328250005E-6</v>
      </c>
      <c r="BE233" s="10">
        <f>3/24000000*OO[[#This Row],[113 (03JUL1985 00:00:00)-Water Temperature (C)]]*OO[[#This Row],[55]]</f>
        <v>3.5770377632999993E-6</v>
      </c>
      <c r="BF233" s="10">
        <f>3/24000000*OO[[#This Row],[114 (03JUL1985 03:00:00)-Water Temperature (C)]]*OO[[#This Row],[56]]</f>
        <v>3.169845197525E-6</v>
      </c>
      <c r="BG233" s="10">
        <f>3/24000000*OO[[#This Row],[115 (03JUL1985 06:00:00)-Water Temperature (C)]]*OO[[#This Row],[57]]</f>
        <v>2.7933600324249993E-6</v>
      </c>
      <c r="BH233" s="10">
        <f>3/24000000*OO[[#This Row],[116 (03JUL1985 09:00:00)-Water Temperature (C)]]*OO[[#This Row],[58]]</f>
        <v>2.4784750154793751E-6</v>
      </c>
      <c r="BI233" s="10">
        <f>3/24000000*OO[[#This Row],[117 (03JUL1985 12:00:00)-Water Temperature (C)]]*OO[[#This Row],[59]]</f>
        <v>2.13195361283575E-6</v>
      </c>
      <c r="BJ233" s="10">
        <f>3/24000000*OO[[#This Row],[118 (03JUL1985 15:00:00)-Water Temperature (C)]]*OO[[#This Row],[60]]</f>
        <v>1.8610887092358746E-6</v>
      </c>
      <c r="BK233" s="10">
        <f>3/24000000*OO[[#This Row],[119 (03JUL1985 18:00:00)-Water Temperature (C)]]*OO[[#This Row],[61]]</f>
        <v>1.6250037512774999E-6</v>
      </c>
      <c r="BL233" s="10">
        <f>3/24000000*OO[[#This Row],[120 (03JUL1985 21:00:00)-Water Temperature (C)]]*OO[[#This Row],[62]]</f>
        <v>1.4128662747465E-6</v>
      </c>
      <c r="BM233" s="10">
        <f>3/24000000*OO[[#This Row],[121 (04JUL1985 00:00:00)-Water Temperature (C)]]*OO[[#This Row],[63]]</f>
        <v>1.2308954426212501E-6</v>
      </c>
      <c r="BN233" s="10">
        <f>3/24000000*OO[[#This Row],[122 (04JUL1985 03:00:00)-Water Temperature (C)]]*OO[[#This Row],[64]]</f>
        <v>1.076888954369625E-6</v>
      </c>
      <c r="BO233" s="10">
        <f>3/24000000*OO[[#This Row],[123 (04JUL1985 06:00:00)-Water Temperature (C)]]*OO[[#This Row],[65]]</f>
        <v>9.4458277290074998E-7</v>
      </c>
      <c r="BP233" s="10">
        <f>3/24000000*OO[[#This Row],[124 (04JUL1985 09:00:00)-Water Temperature (C)]]*OO[[#This Row],[66]]</f>
        <v>8.4103188827499997E-7</v>
      </c>
      <c r="BQ233" s="10">
        <f>3/24000000*OO[[#This Row],[125 (04JUL1985 12:00:00)-Water Temperature (C)]]*OO[[#This Row],[67]]</f>
        <v>7.4182328353199991E-7</v>
      </c>
      <c r="BR233" s="10">
        <f>3/24000000*OO[[#This Row],[126 (04JUL1985 15:00:00)-Water Temperature (C)]]*OO[[#This Row],[68]]</f>
        <v>6.5303338044824994E-7</v>
      </c>
      <c r="BS233" s="10">
        <f>3/24000000*OO[[#This Row],[127 (04JUL1985 18:00:00)-Water Temperature (C)]]*OO[[#This Row],[69]]</f>
        <v>5.7949017740674995E-7</v>
      </c>
      <c r="BT233" s="10">
        <f>3/24000000*OO[[#This Row],[128 (04JUL1985 21:00:00)-Water Temperature (C)]]*OO[[#This Row],[70]]</f>
        <v>5.1437064839937502E-7</v>
      </c>
      <c r="BU233" s="10">
        <f>3/24000000*OO[[#This Row],[129 (05JUL1985 00:00:00)-Water Temperature (C)]]*OO[[#This Row],[71]]</f>
        <v>4.5997009306387499E-7</v>
      </c>
      <c r="BV233" s="10">
        <f>3/24000000*OO[[#This Row],[130 (05JUL1985 03:00:00)-Water Temperature (C)]]*OO[[#This Row],[72]]</f>
        <v>4.2105119958325004E-7</v>
      </c>
      <c r="BW233" s="10">
        <f>3/24000000*OO[[#This Row],[131 (05JUL1985 06:00:00)-Water Temperature (C)]]*OO[[#This Row],[73]]</f>
        <v>3.9091690509112497E-7</v>
      </c>
      <c r="BX233" s="10">
        <f>3/24000000*OO[[#This Row],[132 (05JUL1985 09:00:00)-Water Temperature (C)]]*OO[[#This Row],[74]]</f>
        <v>3.6986876655000003E-7</v>
      </c>
      <c r="BY233" s="10">
        <f>3/24000000*OO[[#This Row],[133 (05JUL1985 12:00:00)-Water Temperature (C)]]*OO[[#This Row],[75]]</f>
        <v>3.4682171795874999E-7</v>
      </c>
      <c r="BZ233" s="10">
        <f>3/24000000*OO[[#This Row],[134 (05JUL1985 15:00:00)-Water Temperature (C)]]*OO[[#This Row],[76]]</f>
        <v>3.205243658025E-7</v>
      </c>
      <c r="CA233" s="10">
        <f>3/24000000*OO[[#This Row],[135 (05JUL1985 18:00:00)-Water Temperature (C)]]*OO[[#This Row],[77]]</f>
        <v>2.9380123987199998E-7</v>
      </c>
      <c r="CB233" s="10">
        <f>3/24000000*OO[[#This Row],[136 (05JUL1985 21:00:00)-Water Temperature (C)]]*OO[[#This Row],[78]]</f>
        <v>2.6879543272983749E-7</v>
      </c>
      <c r="CC233" s="10">
        <f>3/24000000*OO[[#This Row],[137 (06JUL1985 00:00:00)-Water Temperature (C)]]*OO[[#This Row],[79]]</f>
        <v>2.4816129906185E-7</v>
      </c>
      <c r="CD233" s="10">
        <f>3/24000000*OO[[#This Row],[138 (06JUL1985 03:00:00)-Water Temperature (C)]]*OO[[#This Row],[80]]</f>
        <v>2.3280103323809999E-7</v>
      </c>
      <c r="CE233" s="10">
        <f>3/24000000*OO[[#This Row],[139 (06JUL1985 06:00:00)-Water Temperature (C)]]*OO[[#This Row],[81]]</f>
        <v>2.2208052276899999E-7</v>
      </c>
      <c r="CF233" s="10">
        <f>3/24000000*OO[[#This Row],[140 (06JUL1985 09:00:00)-Water Temperature (C)]]*OO[[#This Row],[82]]</f>
        <v>2.1739462997156249E-7</v>
      </c>
      <c r="CG233" s="10">
        <f>3/24000000*OO[[#This Row],[141 (06JUL1985 12:00:00)-Water Temperature (C)]]*OO[[#This Row],[83]]</f>
        <v>2.1318941402965E-7</v>
      </c>
      <c r="CH233" s="10">
        <f>3/24000000*OO[[#This Row],[142 (06JUL1985 15:00:00)-Water Temperature (C)]]*OO[[#This Row],[84]]</f>
        <v>2.0968658830515E-7</v>
      </c>
      <c r="CI233" s="10">
        <f>3/24000000*OO[[#This Row],[143 (06JUL1985 18:00:00)-Water Temperature (C)]]*OO[[#This Row],[85]]</f>
        <v>2.0610431093925E-7</v>
      </c>
      <c r="CJ233" s="10">
        <f>3/24000000*OO[[#This Row],[144 (06JUL1985 21:00:00)-Water Temperature (C)]]*OO[[#This Row],[86]]</f>
        <v>2.0138582815313748E-7</v>
      </c>
      <c r="CK233" s="10">
        <f>3/24000000*OO[[#This Row],[145 (07JUL1985 00:00:00)-Water Temperature (C)]]*OO[[#This Row],[87]]</f>
        <v>1.94884975244775E-7</v>
      </c>
      <c r="CL233" s="10">
        <f>3/24000000*OO[[#This Row],[146 (07JUL1985 03:00:00)-Water Temperature (C)]]*OO[[#This Row],[88]]</f>
        <v>1.9068630343154998E-7</v>
      </c>
      <c r="CM233" s="10">
        <f>3/24000000*OO[[#This Row],[147 (07JUL1985 06:00:00)-Water Temperature (C)]]*OO[[#This Row],[89]]</f>
        <v>1.8847540312204999E-7</v>
      </c>
      <c r="CN233" s="10">
        <f>3/24000000*OO[[#This Row],[148 (07JUL1985 09:00:00)-Water Temperature (C)]]*OO[[#This Row],[90]]</f>
        <v>1.8871682925837501E-7</v>
      </c>
      <c r="CO233" s="10">
        <f>3/24000000*OO[[#This Row],[149 (07JUL1985 12:00:00)-Water Temperature (C)]]*OO[[#This Row],[91]]</f>
        <v>1.8870797884409996E-7</v>
      </c>
      <c r="CP233" s="10">
        <f>3/24000000*OO[[#This Row],[150 (07JUL1985 15:00:00)-Water Temperature (C)]]*OO[[#This Row],[92]]</f>
        <v>1.8870797884409996E-7</v>
      </c>
      <c r="CQ233" s="10">
        <f>3/24000000*OO[[#This Row],[151 (07JUL1985 18:00:00)-Water Temperature (C)]]*OO[[#This Row],[93]]</f>
        <v>1.8870797884409996E-7</v>
      </c>
      <c r="CR233" s="10">
        <f>3/24000000*OO[[#This Row],[152 (07JUL1985 21:00:00)-Water Temperature (C)]]*OO[[#This Row],[94]]</f>
        <v>1.8870797884409996E-7</v>
      </c>
      <c r="CS233" s="10">
        <f>3/24000000*OO[[#This Row],[153 (08JUL1985 00:00:00)-Water Temperature (C)]]*OO[[#This Row],[95]]</f>
        <v>1.8870797884409996E-7</v>
      </c>
      <c r="CT233" s="10">
        <f>3/24000000*OO[[#This Row],[154 (08JUL1985 03:00:00)-Water Temperature (C)]]*OO[[#This Row],[96]]</f>
        <v>1.8870797884409996E-7</v>
      </c>
      <c r="CU233" s="10">
        <f>3/24000000*OO[[#This Row],[155 (08JUL1985 06:00:00)-Water Temperature (C)]]*OO[[#This Row],[97]]</f>
        <v>1.8870797884409996E-7</v>
      </c>
      <c r="CV233" s="10">
        <f>3/24000000*OO[[#This Row],[156 (08JUL1985 09:00:00)-Water Temperature (C)]]*OO[[#This Row],[98]]</f>
        <v>1.8870797884409996E-7</v>
      </c>
      <c r="CW233" s="10">
        <f>3/24000000*OO[[#This Row],[157 (08JUL1985 12:00:00)-Water Temperature (C)]]*OO[[#This Row],[99]]</f>
        <v>1.8870797884409996E-7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1.1511881121439904E-37</v>
      </c>
      <c r="M234" s="10">
        <f>3/24*OO[[#This Row],[69 (27JUN1985 12:00:00)-Water Temperature (C)]]*OO[[#This Row],[11]]/SUM(OO[11])</f>
        <v>4.7605642106457564E-26</v>
      </c>
      <c r="N234" s="10">
        <f>3/24*OO[[#This Row],[70 (27JUN1985 15:00:00)-Water Temperature (C)]]*OO[[#This Row],[12]]/SUM(OO[12])</f>
        <v>8.0248819753152217E-16</v>
      </c>
      <c r="O234" s="10">
        <f>3/24*OO[[#This Row],[71 (27JUN1985 18:00:00)-Water Temperature (C)]]*OO[[#This Row],[13]]/SUM(OO[13])</f>
        <v>1.1228053499425733E-9</v>
      </c>
      <c r="P234" s="10">
        <f>3/24*OO[[#This Row],[72 (27JUN1985 21:00:00)-Water Temperature (C)]]*OO[[#This Row],[14]]/SUM(OO[14])</f>
        <v>9.8553104929483312E-7</v>
      </c>
      <c r="Q234" s="10">
        <f>3/24*OO[[#This Row],[73 (28JUN1985 00:00:00)-Water Temperature (C)]]*OO[[#This Row],[15]]/SUM(OO[15])</f>
        <v>9.5883148539128443E-5</v>
      </c>
      <c r="R234" s="10">
        <f>3/24*OO[[#This Row],[74 (28JUN1985 03:00:00)-Water Temperature (C)]]*OO[[#This Row],[16]]/SUM(OO[16])</f>
        <v>2.1029558185533337E-3</v>
      </c>
      <c r="S234" s="10">
        <f>3/24*OO[[#This Row],[75 (28JUN1985 06:00:00)-Water Temperature (C)]]*OO[[#This Row],[17]]/SUM(OO[17])</f>
        <v>1.4875333329730246E-2</v>
      </c>
      <c r="T234" s="10">
        <f>3/24*OO[[#This Row],[76 (28JUN1985 09:00:00)-Water Temperature (C)]]*OO[[#This Row],[18]]/SUM(OO[18])</f>
        <v>4.2745004352457552E-2</v>
      </c>
      <c r="U234" s="10">
        <f>3/24*OO[[#This Row],[77 (28JUN1985 12:00:00)-Water Temperature (C)]]*OO[[#This Row],[19]]/SUM(OO[19])</f>
        <v>5.952421344598334E-2</v>
      </c>
      <c r="V234" s="10">
        <f>3/24000000*OO[[#This Row],[78 (28JUN1985 15:00:00)-Water Temperature (C)]]*OO[[#This Row],[20]]</f>
        <v>4.4458679619712498E-2</v>
      </c>
      <c r="W234" s="10">
        <f>3/24000000*OO[[#This Row],[79 (28JUN1985 18:00:00)-Water Temperature (C)]]*OO[[#This Row],[21]]</f>
        <v>1.956842612997875E-2</v>
      </c>
      <c r="X234" s="10">
        <f>3/24000000*OO[[#This Row],[80 (28JUN1985 21:00:00)-Water Temperature (C)]]*OO[[#This Row],[22]]</f>
        <v>5.4942489532975002E-3</v>
      </c>
      <c r="Y234" s="10">
        <f>3/24000000*OO[[#This Row],[81 (29JUN1985 00:00:00)-Water Temperature (C)]]*OO[[#This Row],[23]]</f>
        <v>1.0975107204438748E-3</v>
      </c>
      <c r="Z234" s="10">
        <f>3/24000000*OO[[#This Row],[82 (29JUN1985 03:00:00)-Water Temperature (C)]]*OO[[#This Row],[24]]</f>
        <v>1.9450826908424997E-4</v>
      </c>
      <c r="AA234" s="10">
        <f>3/24000000*OO[[#This Row],[83 (29JUN1985 06:00:00)-Water Temperature (C)]]*OO[[#This Row],[25]]</f>
        <v>5.5689387021874992E-5</v>
      </c>
      <c r="AB234" s="10">
        <f>3/24000000*OO[[#This Row],[84 (29JUN1985 09:00:00)-Water Temperature (C)]]*OO[[#This Row],[26]]</f>
        <v>3.6348933001062502E-5</v>
      </c>
      <c r="AC234" s="10">
        <f>3/24000000*OO[[#This Row],[85 (29JUN1985 12:00:00)-Water Temperature (C)]]*OO[[#This Row],[27]]</f>
        <v>3.3084095890499998E-5</v>
      </c>
      <c r="AD234" s="10">
        <f>3/24000000*OO[[#This Row],[86 (29JUN1985 15:00:00)-Water Temperature (C)]]*OO[[#This Row],[28]]</f>
        <v>3.2896744263500003E-5</v>
      </c>
      <c r="AE234" s="10">
        <f>3/24000000*OO[[#This Row],[88 (29JUN1985 21:00:00)-Water Temperature (C)]]*OO[[#This Row],[30]]</f>
        <v>3.3144274043437499E-5</v>
      </c>
      <c r="AF234" s="10">
        <f>3/24000000*OO[[#This Row],[88 (29JUN1985 21:00:00)-Water Temperature (C)]]*OO[[#This Row],[30]]</f>
        <v>3.3144274043437499E-5</v>
      </c>
      <c r="AG234" s="10">
        <f>3/24000000*OO[[#This Row],[89 (30JUN1985 00:00:00)-Water Temperature (C)]]*OO[[#This Row],[31]]</f>
        <v>3.1138543013599999E-5</v>
      </c>
      <c r="AH234" s="10">
        <f>3/24000000*OO[[#This Row],[90 (30JUN1985 03:00:00)-Water Temperature (C)]]*OO[[#This Row],[32]]</f>
        <v>2.8296546596587495E-5</v>
      </c>
      <c r="AI234" s="10">
        <f>3/24000000*OO[[#This Row],[91 (30JUN1985 06:00:00)-Water Temperature (C)]]*OO[[#This Row],[33]]</f>
        <v>2.5209281950349995E-5</v>
      </c>
      <c r="AJ234" s="10">
        <f>3/24000000*OO[[#This Row],[92 (30JUN1985 09:00:00)-Water Temperature (C)]]*OO[[#This Row],[34]]</f>
        <v>2.2809561170175E-5</v>
      </c>
      <c r="AK234" s="10">
        <f>3/24000000*OO[[#This Row],[93 (30JUN1985 12:00:00)-Water Temperature (C)]]*OO[[#This Row],[35]]</f>
        <v>2.0593836659412504E-5</v>
      </c>
      <c r="AL234" s="10">
        <f>3/24000000*OO[[#This Row],[94 (30JUN1985 15:00:00)-Water Temperature (C)]]*OO[[#This Row],[36]]</f>
        <v>1.8674982513762495E-5</v>
      </c>
      <c r="AM234" s="10">
        <f>3/24000000*OO[[#This Row],[95 (30JUN1985 18:00:00)-Water Temperature (C)]]*OO[[#This Row],[37]]</f>
        <v>1.7229696412159999E-5</v>
      </c>
      <c r="AN234" s="10">
        <f>3/24000000*OO[[#This Row],[96 (30JUN1985 21:00:00)-Water Temperature (C)]]*OO[[#This Row],[38]]</f>
        <v>1.5722825457228751E-5</v>
      </c>
      <c r="AO234" s="10">
        <f>3/24000000*OO[[#This Row],[97 (01JUL1985 00:00:00)-Water Temperature (C)]]*OO[[#This Row],[39]]</f>
        <v>1.4116728714749999E-5</v>
      </c>
      <c r="AP234" s="10">
        <f>3/24000000*OO[[#This Row],[98 (01JUL1985 03:00:00)-Water Temperature (C)]]*OO[[#This Row],[40]]</f>
        <v>1.2661538083212498E-5</v>
      </c>
      <c r="AQ234" s="10">
        <f>3/24000000*OO[[#This Row],[99 (01JUL1985 06:00:00)-Water Temperature (C)]]*OO[[#This Row],[41]]</f>
        <v>1.1342295788542499E-5</v>
      </c>
      <c r="AR234" s="10">
        <f>3/24000000*OO[[#This Row],[100 (01JUL1985 09:00:00)-Water Temperature (C)]]*OO[[#This Row],[42]]</f>
        <v>1.0429107522159998E-5</v>
      </c>
      <c r="AS234" s="10">
        <f>3/24000000*OO[[#This Row],[101 (01JUL1985 12:00:00)-Water Temperature (C)]]*OO[[#This Row],[43]]</f>
        <v>9.6215220844574988E-6</v>
      </c>
      <c r="AT234" s="10">
        <f>3/24000000*OO[[#This Row],[102 (01JUL1985 15:00:00)-Water Temperature (C)]]*OO[[#This Row],[44]]</f>
        <v>8.9117984404874999E-6</v>
      </c>
      <c r="AU234" s="10">
        <f>3/24000000*OO[[#This Row],[103 (01JUL1985 18:00:00)-Water Temperature (C)]]*OO[[#This Row],[45]]</f>
        <v>8.2760010998474996E-6</v>
      </c>
      <c r="AV234" s="10">
        <f>3/24000000*OO[[#This Row],[104 (01JUL1985 21:00:00)-Water Temperature (C)]]*OO[[#This Row],[46]]</f>
        <v>7.51833056186E-6</v>
      </c>
      <c r="AW234" s="10">
        <f>3/24000000*OO[[#This Row],[105 (02JUL1985 00:00:00)-Water Temperature (C)]]*OO[[#This Row],[47]]</f>
        <v>6.7793721313912492E-6</v>
      </c>
      <c r="AX234" s="10">
        <f>3/24000000*OO[[#This Row],[106 (02JUL1985 03:00:00)-Water Temperature (C)]]*OO[[#This Row],[48]]</f>
        <v>6.15341558026125E-6</v>
      </c>
      <c r="AY234" s="10">
        <f>3/24000000*OO[[#This Row],[107 (02JUL1985 06:00:00)-Water Temperature (C)]]*OO[[#This Row],[49]]</f>
        <v>5.6046566539149998E-6</v>
      </c>
      <c r="AZ234" s="10">
        <f>3/24000000*OO[[#This Row],[108 (02JUL1985 09:00:00)-Water Temperature (C)]]*OO[[#This Row],[50]]</f>
        <v>5.2262693733749993E-6</v>
      </c>
      <c r="BA234" s="10">
        <f>3/24000000*OO[[#This Row],[109 (02JUL1985 12:00:00)-Water Temperature (C)]]*OO[[#This Row],[51]]</f>
        <v>4.8576237206249997E-6</v>
      </c>
      <c r="BB234" s="10">
        <f>3/24000000*OO[[#This Row],[110 (02JUL1985 15:00:00)-Water Temperature (C)]]*OO[[#This Row],[52]]</f>
        <v>4.4902943450024997E-6</v>
      </c>
      <c r="BC234" s="10">
        <f>3/24000000*OO[[#This Row],[111 (02JUL1985 18:00:00)-Water Temperature (C)]]*OO[[#This Row],[53]]</f>
        <v>4.1147390503350004E-6</v>
      </c>
      <c r="BD234" s="10">
        <f>3/24000000*OO[[#This Row],[112 (02JUL1985 21:00:00)-Water Temperature (C)]]*OO[[#This Row],[54]]</f>
        <v>3.695087484725E-6</v>
      </c>
      <c r="BE234" s="10">
        <f>3/24000000*OO[[#This Row],[113 (03JUL1985 00:00:00)-Water Temperature (C)]]*OO[[#This Row],[55]]</f>
        <v>3.2724151458999996E-6</v>
      </c>
      <c r="BF234" s="10">
        <f>3/24000000*OO[[#This Row],[114 (03JUL1985 03:00:00)-Water Temperature (C)]]*OO[[#This Row],[56]]</f>
        <v>2.8984304551250001E-6</v>
      </c>
      <c r="BG234" s="10">
        <f>3/24000000*OO[[#This Row],[115 (03JUL1985 06:00:00)-Water Temperature (C)]]*OO[[#This Row],[57]]</f>
        <v>2.5566687395392502E-6</v>
      </c>
      <c r="BH234" s="10">
        <f>3/24000000*OO[[#This Row],[116 (03JUL1985 09:00:00)-Water Temperature (C)]]*OO[[#This Row],[58]]</f>
        <v>2.272719627366E-6</v>
      </c>
      <c r="BI234" s="10">
        <f>3/24000000*OO[[#This Row],[117 (03JUL1985 12:00:00)-Water Temperature (C)]]*OO[[#This Row],[59]]</f>
        <v>1.9565253347613746E-6</v>
      </c>
      <c r="BJ234" s="10">
        <f>3/24000000*OO[[#This Row],[118 (03JUL1985 15:00:00)-Water Temperature (C)]]*OO[[#This Row],[60]]</f>
        <v>1.708305297525E-6</v>
      </c>
      <c r="BK234" s="10">
        <f>3/24000000*OO[[#This Row],[119 (03JUL1985 18:00:00)-Water Temperature (C)]]*OO[[#This Row],[61]]</f>
        <v>1.4890767102749999E-6</v>
      </c>
      <c r="BL234" s="10">
        <f>3/24000000*OO[[#This Row],[120 (03JUL1985 21:00:00)-Water Temperature (C)]]*OO[[#This Row],[62]]</f>
        <v>1.2919509896625001E-6</v>
      </c>
      <c r="BM234" s="10">
        <f>3/24000000*OO[[#This Row],[121 (04JUL1985 00:00:00)-Water Temperature (C)]]*OO[[#This Row],[63]]</f>
        <v>1.1231810579500001E-6</v>
      </c>
      <c r="BN234" s="10">
        <f>3/24000000*OO[[#This Row],[122 (04JUL1985 03:00:00)-Water Temperature (C)]]*OO[[#This Row],[64]]</f>
        <v>9.8218704147299992E-7</v>
      </c>
      <c r="BO234" s="10">
        <f>3/24000000*OO[[#This Row],[123 (04JUL1985 06:00:00)-Water Temperature (C)]]*OO[[#This Row],[65]]</f>
        <v>8.6290908606524997E-7</v>
      </c>
      <c r="BP234" s="10">
        <f>3/24000000*OO[[#This Row],[124 (04JUL1985 09:00:00)-Water Temperature (C)]]*OO[[#This Row],[66]]</f>
        <v>7.7070821983349995E-7</v>
      </c>
      <c r="BQ234" s="10">
        <f>3/24000000*OO[[#This Row],[125 (04JUL1985 12:00:00)-Water Temperature (C)]]*OO[[#This Row],[67]]</f>
        <v>6.8094319421400002E-7</v>
      </c>
      <c r="BR234" s="10">
        <f>3/24000000*OO[[#This Row],[126 (04JUL1985 15:00:00)-Water Temperature (C)]]*OO[[#This Row],[68]]</f>
        <v>5.9926029120499995E-7</v>
      </c>
      <c r="BS234" s="10">
        <f>3/24000000*OO[[#This Row],[127 (04JUL1985 18:00:00)-Water Temperature (C)]]*OO[[#This Row],[69]]</f>
        <v>5.30504739615E-7</v>
      </c>
      <c r="BT234" s="10">
        <f>3/24000000*OO[[#This Row],[128 (04JUL1985 21:00:00)-Water Temperature (C)]]*OO[[#This Row],[70]]</f>
        <v>4.6918555008587494E-7</v>
      </c>
      <c r="BU234" s="10">
        <f>3/24000000*OO[[#This Row],[129 (05JUL1985 00:00:00)-Water Temperature (C)]]*OO[[#This Row],[71]]</f>
        <v>4.1798604761549999E-7</v>
      </c>
      <c r="BV234" s="10">
        <f>3/24000000*OO[[#This Row],[130 (05JUL1985 03:00:00)-Water Temperature (C)]]*OO[[#This Row],[72]]</f>
        <v>3.8165565452612494E-7</v>
      </c>
      <c r="BW234" s="10">
        <f>3/24000000*OO[[#This Row],[131 (05JUL1985 06:00:00)-Water Temperature (C)]]*OO[[#This Row],[73]]</f>
        <v>3.5411440565325E-7</v>
      </c>
      <c r="BX234" s="10">
        <f>3/24000000*OO[[#This Row],[132 (05JUL1985 09:00:00)-Water Temperature (C)]]*OO[[#This Row],[74]]</f>
        <v>3.3545811894724998E-7</v>
      </c>
      <c r="BY234" s="10">
        <f>3/24000000*OO[[#This Row],[133 (05JUL1985 12:00:00)-Water Temperature (C)]]*OO[[#This Row],[75]]</f>
        <v>3.1500478664875E-7</v>
      </c>
      <c r="BZ234" s="10">
        <f>3/24000000*OO[[#This Row],[134 (05JUL1985 15:00:00)-Water Temperature (C)]]*OO[[#This Row],[76]]</f>
        <v>2.9139485723459997E-7</v>
      </c>
      <c r="CA234" s="10">
        <f>3/24000000*OO[[#This Row],[135 (05JUL1985 18:00:00)-Water Temperature (C)]]*OO[[#This Row],[77]]</f>
        <v>2.6707884278624998E-7</v>
      </c>
      <c r="CB234" s="10">
        <f>3/24000000*OO[[#This Row],[136 (05JUL1985 21:00:00)-Water Temperature (C)]]*OO[[#This Row],[78]]</f>
        <v>2.4403277597875001E-7</v>
      </c>
      <c r="CC234" s="10">
        <f>3/24000000*OO[[#This Row],[137 (06JUL1985 00:00:00)-Water Temperature (C)]]*OO[[#This Row],[79]]</f>
        <v>2.2481328067878748E-7</v>
      </c>
      <c r="CD234" s="10">
        <f>3/24000000*OO[[#This Row],[138 (06JUL1985 03:00:00)-Water Temperature (C)]]*OO[[#This Row],[80]]</f>
        <v>2.1049507937497498E-7</v>
      </c>
      <c r="CE234" s="10">
        <f>3/24000000*OO[[#This Row],[139 (06JUL1985 06:00:00)-Water Temperature (C)]]*OO[[#This Row],[81]]</f>
        <v>2.0072549340772498E-7</v>
      </c>
      <c r="CF234" s="10">
        <f>3/24000000*OO[[#This Row],[140 (06JUL1985 09:00:00)-Water Temperature (C)]]*OO[[#This Row],[82]]</f>
        <v>1.9675375994212501E-7</v>
      </c>
      <c r="CG234" s="10">
        <f>3/24000000*OO[[#This Row],[141 (06JUL1985 12:00:00)-Water Temperature (C)]]*OO[[#This Row],[83]]</f>
        <v>1.9307172309015001E-7</v>
      </c>
      <c r="CH234" s="10">
        <f>3/24000000*OO[[#This Row],[142 (06JUL1985 15:00:00)-Water Temperature (C)]]*OO[[#This Row],[84]]</f>
        <v>1.8990084416187498E-7</v>
      </c>
      <c r="CI234" s="10">
        <f>3/24000000*OO[[#This Row],[143 (06JUL1985 18:00:00)-Water Temperature (C)]]*OO[[#This Row],[85]]</f>
        <v>1.864331764011E-7</v>
      </c>
      <c r="CJ234" s="10">
        <f>3/24000000*OO[[#This Row],[144 (06JUL1985 21:00:00)-Water Temperature (C)]]*OO[[#This Row],[86]]</f>
        <v>1.8184209587999999E-7</v>
      </c>
      <c r="CK234" s="10">
        <f>3/24000000*OO[[#This Row],[145 (07JUL1985 00:00:00)-Water Temperature (C)]]*OO[[#This Row],[87]]</f>
        <v>1.75587241854375E-7</v>
      </c>
      <c r="CL234" s="10">
        <f>3/24000000*OO[[#This Row],[146 (07JUL1985 03:00:00)-Water Temperature (C)]]*OO[[#This Row],[88]]</f>
        <v>1.715971297041875E-7</v>
      </c>
      <c r="CM234" s="10">
        <f>3/24000000*OO[[#This Row],[147 (07JUL1985 06:00:00)-Water Temperature (C)]]*OO[[#This Row],[89]]</f>
        <v>1.6954083894825001E-7</v>
      </c>
      <c r="CN234" s="10">
        <f>3/24000000*OO[[#This Row],[148 (07JUL1985 09:00:00)-Water Temperature (C)]]*OO[[#This Row],[90]]</f>
        <v>1.6997086525649999E-7</v>
      </c>
      <c r="CO234" s="10">
        <f>3/24000000*OO[[#This Row],[149 (07JUL1985 12:00:00)-Water Temperature (C)]]*OO[[#This Row],[91]]</f>
        <v>1.7029656217762499E-7</v>
      </c>
      <c r="CP234" s="10">
        <f>3/24000000*OO[[#This Row],[150 (07JUL1985 15:00:00)-Water Temperature (C)]]*OO[[#This Row],[92]]</f>
        <v>1.7029656217762499E-7</v>
      </c>
      <c r="CQ234" s="10">
        <f>3/24000000*OO[[#This Row],[151 (07JUL1985 18:00:00)-Water Temperature (C)]]*OO[[#This Row],[93]]</f>
        <v>1.7029656217762499E-7</v>
      </c>
      <c r="CR234" s="10">
        <f>3/24000000*OO[[#This Row],[152 (07JUL1985 21:00:00)-Water Temperature (C)]]*OO[[#This Row],[94]]</f>
        <v>1.7029656217762499E-7</v>
      </c>
      <c r="CS234" s="10">
        <f>3/24000000*OO[[#This Row],[153 (08JUL1985 00:00:00)-Water Temperature (C)]]*OO[[#This Row],[95]]</f>
        <v>1.7029656217762499E-7</v>
      </c>
      <c r="CT234" s="10">
        <f>3/24000000*OO[[#This Row],[154 (08JUL1985 03:00:00)-Water Temperature (C)]]*OO[[#This Row],[96]]</f>
        <v>1.7029656217762499E-7</v>
      </c>
      <c r="CU234" s="10">
        <f>3/24000000*OO[[#This Row],[155 (08JUL1985 06:00:00)-Water Temperature (C)]]*OO[[#This Row],[97]]</f>
        <v>1.7029656217762499E-7</v>
      </c>
      <c r="CV234" s="10">
        <f>3/24000000*OO[[#This Row],[156 (08JUL1985 09:00:00)-Water Temperature (C)]]*OO[[#This Row],[98]]</f>
        <v>1.7029656217762499E-7</v>
      </c>
      <c r="CW234" s="10">
        <f>3/24000000*OO[[#This Row],[157 (08JUL1985 12:00:00)-Water Temperature (C)]]*OO[[#This Row],[99]]</f>
        <v>1.7029656217762499E-7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2.6456084349908429E-38</v>
      </c>
      <c r="M235" s="10">
        <f>3/24*OO[[#This Row],[69 (27JUN1985 12:00:00)-Water Temperature (C)]]*OO[[#This Row],[11]]/SUM(OO[11])</f>
        <v>1.098062292529862E-26</v>
      </c>
      <c r="N235" s="10">
        <f>3/24*OO[[#This Row],[70 (27JUN1985 15:00:00)-Water Temperature (C)]]*OO[[#This Row],[12]]/SUM(OO[12])</f>
        <v>2.0224908405061391E-16</v>
      </c>
      <c r="O235" s="10">
        <f>3/24*OO[[#This Row],[71 (27JUN1985 18:00:00)-Water Temperature (C)]]*OO[[#This Row],[13]]/SUM(OO[13])</f>
        <v>8.4390290824274773E-10</v>
      </c>
      <c r="P235" s="10">
        <f>3/24*OO[[#This Row],[72 (27JUN1985 21:00:00)-Water Temperature (C)]]*OO[[#This Row],[14]]/SUM(OO[14])</f>
        <v>9.3804047878699752E-7</v>
      </c>
      <c r="Q235" s="10">
        <f>3/24*OO[[#This Row],[73 (28JUN1985 00:00:00)-Water Temperature (C)]]*OO[[#This Row],[15]]/SUM(OO[15])</f>
        <v>1.0702766008435624E-4</v>
      </c>
      <c r="R235" s="10">
        <f>3/24*OO[[#This Row],[74 (28JUN1985 03:00:00)-Water Temperature (C)]]*OO[[#This Row],[16]]/SUM(OO[16])</f>
        <v>2.6755632783230163E-3</v>
      </c>
      <c r="S235" s="10">
        <f>3/24*OO[[#This Row],[75 (28JUN1985 06:00:00)-Water Temperature (C)]]*OO[[#This Row],[17]]/SUM(OO[17])</f>
        <v>2.1224044182704384E-2</v>
      </c>
      <c r="T235" s="10">
        <f>3/24*OO[[#This Row],[76 (28JUN1985 09:00:00)-Water Temperature (C)]]*OO[[#This Row],[18]]/SUM(OO[18])</f>
        <v>6.7660892669500705E-2</v>
      </c>
      <c r="U235" s="10">
        <f>3/24*OO[[#This Row],[77 (28JUN1985 12:00:00)-Water Temperature (C)]]*OO[[#This Row],[19]]/SUM(OO[19])</f>
        <v>0.10386272094979317</v>
      </c>
      <c r="V235" s="10">
        <f>3/24000000*OO[[#This Row],[78 (28JUN1985 15:00:00)-Water Temperature (C)]]*OO[[#This Row],[20]]</f>
        <v>8.4925807297625014E-2</v>
      </c>
      <c r="W235" s="10">
        <f>3/24000000*OO[[#This Row],[79 (28JUN1985 18:00:00)-Water Temperature (C)]]*OO[[#This Row],[21]]</f>
        <v>4.0847594785249998E-2</v>
      </c>
      <c r="X235" s="10">
        <f>3/24000000*OO[[#This Row],[80 (28JUN1985 21:00:00)-Water Temperature (C)]]*OO[[#This Row],[22]]</f>
        <v>1.2458720534227497E-2</v>
      </c>
      <c r="Y235" s="10">
        <f>3/24000000*OO[[#This Row],[81 (29JUN1985 00:00:00)-Water Temperature (C)]]*OO[[#This Row],[23]]</f>
        <v>2.6724654675950002E-3</v>
      </c>
      <c r="Z235" s="10">
        <f>3/24000000*OO[[#This Row],[82 (29JUN1985 03:00:00)-Water Temperature (C)]]*OO[[#This Row],[24]]</f>
        <v>4.8022743238799998E-4</v>
      </c>
      <c r="AA235" s="10">
        <f>3/24000000*OO[[#This Row],[83 (29JUN1985 06:00:00)-Water Temperature (C)]]*OO[[#This Row],[25]]</f>
        <v>1.1943368702835E-4</v>
      </c>
      <c r="AB235" s="10">
        <f>3/24000000*OO[[#This Row],[84 (29JUN1985 09:00:00)-Water Temperature (C)]]*OO[[#This Row],[26]]</f>
        <v>6.8438757907499995E-5</v>
      </c>
      <c r="AC235" s="10">
        <f>3/24000000*OO[[#This Row],[85 (29JUN1985 12:00:00)-Water Temperature (C)]]*OO[[#This Row],[27]]</f>
        <v>6.0466557484012499E-5</v>
      </c>
      <c r="AD235" s="10">
        <f>3/24000000*OO[[#This Row],[86 (29JUN1985 15:00:00)-Water Temperature (C)]]*OO[[#This Row],[28]]</f>
        <v>5.9741994219349998E-5</v>
      </c>
      <c r="AE235" s="10">
        <f>3/24000000*OO[[#This Row],[88 (29JUN1985 21:00:00)-Water Temperature (C)]]*OO[[#This Row],[30]]</f>
        <v>6.090985443914999E-5</v>
      </c>
      <c r="AF235" s="10">
        <f>3/24000000*OO[[#This Row],[88 (29JUN1985 21:00:00)-Water Temperature (C)]]*OO[[#This Row],[30]]</f>
        <v>6.090985443914999E-5</v>
      </c>
      <c r="AG235" s="10">
        <f>3/24000000*OO[[#This Row],[89 (30JUN1985 00:00:00)-Water Temperature (C)]]*OO[[#This Row],[31]]</f>
        <v>5.784510235822499E-5</v>
      </c>
      <c r="AH235" s="10">
        <f>3/24000000*OO[[#This Row],[90 (30JUN1985 03:00:00)-Water Temperature (C)]]*OO[[#This Row],[32]]</f>
        <v>5.3066447905837497E-5</v>
      </c>
      <c r="AI235" s="10">
        <f>3/24000000*OO[[#This Row],[91 (30JUN1985 06:00:00)-Water Temperature (C)]]*OO[[#This Row],[33]]</f>
        <v>4.7606491062062498E-5</v>
      </c>
      <c r="AJ235" s="10">
        <f>3/24000000*OO[[#This Row],[92 (30JUN1985 09:00:00)-Water Temperature (C)]]*OO[[#This Row],[34]]</f>
        <v>4.3298704844312505E-5</v>
      </c>
      <c r="AK235" s="10">
        <f>3/24000000*OO[[#This Row],[93 (30JUN1985 12:00:00)-Water Temperature (C)]]*OO[[#This Row],[35]]</f>
        <v>3.9278144450999995E-5</v>
      </c>
      <c r="AL235" s="10">
        <f>3/24000000*OO[[#This Row],[94 (30JUN1985 15:00:00)-Water Temperature (C)]]*OO[[#This Row],[36]]</f>
        <v>3.5708144482124999E-5</v>
      </c>
      <c r="AM235" s="10">
        <f>3/24000000*OO[[#This Row],[95 (30JUN1985 18:00:00)-Water Temperature (C)]]*OO[[#This Row],[37]]</f>
        <v>3.3048160509000005E-5</v>
      </c>
      <c r="AN235" s="10">
        <f>3/24000000*OO[[#This Row],[96 (30JUN1985 21:00:00)-Water Temperature (C)]]*OO[[#This Row],[38]]</f>
        <v>3.0292281886387497E-5</v>
      </c>
      <c r="AO235" s="10">
        <f>3/24000000*OO[[#This Row],[97 (01JUL1985 00:00:00)-Water Temperature (C)]]*OO[[#This Row],[39]]</f>
        <v>2.7279165471375E-5</v>
      </c>
      <c r="AP235" s="10">
        <f>3/24000000*OO[[#This Row],[98 (01JUL1985 03:00:00)-Water Temperature (C)]]*OO[[#This Row],[40]]</f>
        <v>2.4595346432749997E-5</v>
      </c>
      <c r="AQ235" s="10">
        <f>3/24000000*OO[[#This Row],[99 (01JUL1985 06:00:00)-Water Temperature (C)]]*OO[[#This Row],[41]]</f>
        <v>2.2159269523432495E-5</v>
      </c>
      <c r="AR235" s="10">
        <f>3/24000000*OO[[#This Row],[100 (01JUL1985 09:00:00)-Water Temperature (C)]]*OO[[#This Row],[42]]</f>
        <v>2.0504101206519997E-5</v>
      </c>
      <c r="AS235" s="10">
        <f>3/24000000*OO[[#This Row],[101 (01JUL1985 12:00:00)-Water Temperature (C)]]*OO[[#This Row],[43]]</f>
        <v>1.9024959735299997E-5</v>
      </c>
      <c r="AT235" s="10">
        <f>3/24000000*OO[[#This Row],[102 (01JUL1985 15:00:00)-Water Temperature (C)]]*OO[[#This Row],[44]]</f>
        <v>1.7699008685947497E-5</v>
      </c>
      <c r="AU235" s="10">
        <f>3/24000000*OO[[#This Row],[103 (01JUL1985 18:00:00)-Water Temperature (C)]]*OO[[#This Row],[45]]</f>
        <v>1.6492442008065E-5</v>
      </c>
      <c r="AV235" s="10">
        <f>3/24000000*OO[[#This Row],[104 (01JUL1985 21:00:00)-Water Temperature (C)]]*OO[[#This Row],[46]]</f>
        <v>1.5053188065468748E-5</v>
      </c>
      <c r="AW235" s="10">
        <f>3/24000000*OO[[#This Row],[105 (02JUL1985 00:00:00)-Water Temperature (C)]]*OO[[#This Row],[47]]</f>
        <v>1.3579448977199999E-5</v>
      </c>
      <c r="AX235" s="10">
        <f>3/24000000*OO[[#This Row],[106 (02JUL1985 03:00:00)-Water Temperature (C)]]*OO[[#This Row],[48]]</f>
        <v>1.2349832917762498E-5</v>
      </c>
      <c r="AY235" s="10">
        <f>3/24000000*OO[[#This Row],[107 (02JUL1985 06:00:00)-Water Temperature (C)]]*OO[[#This Row],[49]]</f>
        <v>1.1289520545824999E-5</v>
      </c>
      <c r="AZ235" s="10">
        <f>3/24000000*OO[[#This Row],[108 (02JUL1985 09:00:00)-Water Temperature (C)]]*OO[[#This Row],[50]]</f>
        <v>1.0583014177687499E-5</v>
      </c>
      <c r="BA235" s="10">
        <f>3/24000000*OO[[#This Row],[109 (02JUL1985 12:00:00)-Water Temperature (C)]]*OO[[#This Row],[51]]</f>
        <v>9.8883996048562503E-6</v>
      </c>
      <c r="BB235" s="10">
        <f>3/24000000*OO[[#This Row],[110 (02JUL1985 15:00:00)-Water Temperature (C)]]*OO[[#This Row],[52]]</f>
        <v>9.1835682093999993E-6</v>
      </c>
      <c r="BC235" s="10">
        <f>3/24000000*OO[[#This Row],[111 (02JUL1985 18:00:00)-Water Temperature (C)]]*OO[[#This Row],[53]]</f>
        <v>8.4390510930299991E-6</v>
      </c>
      <c r="BD235" s="10">
        <f>3/24000000*OO[[#This Row],[112 (02JUL1985 21:00:00)-Water Temperature (C)]]*OO[[#This Row],[54]]</f>
        <v>7.5983956110562492E-6</v>
      </c>
      <c r="BE235" s="10">
        <f>3/24000000*OO[[#This Row],[113 (03JUL1985 00:00:00)-Water Temperature (C)]]*OO[[#This Row],[55]]</f>
        <v>6.7380717898499992E-6</v>
      </c>
      <c r="BF235" s="10">
        <f>3/24000000*OO[[#This Row],[114 (03JUL1985 03:00:00)-Water Temperature (C)]]*OO[[#This Row],[56]]</f>
        <v>5.9865937570574997E-6</v>
      </c>
      <c r="BG235" s="10">
        <f>3/24000000*OO[[#This Row],[115 (03JUL1985 06:00:00)-Water Temperature (C)]]*OO[[#This Row],[57]]</f>
        <v>5.3058303313274995E-6</v>
      </c>
      <c r="BH235" s="10">
        <f>3/24000000*OO[[#This Row],[116 (03JUL1985 09:00:00)-Water Temperature (C)]]*OO[[#This Row],[58]]</f>
        <v>4.7487931453499993E-6</v>
      </c>
      <c r="BI235" s="10">
        <f>3/24000000*OO[[#This Row],[117 (03JUL1985 12:00:00)-Water Temperature (C)]]*OO[[#This Row],[59]]</f>
        <v>4.1113484892187504E-6</v>
      </c>
      <c r="BJ235" s="10">
        <f>3/24000000*OO[[#This Row],[118 (03JUL1985 15:00:00)-Water Temperature (C)]]*OO[[#This Row],[60]]</f>
        <v>3.59846295984E-6</v>
      </c>
      <c r="BK235" s="10">
        <f>3/24000000*OO[[#This Row],[119 (03JUL1985 18:00:00)-Water Temperature (C)]]*OO[[#This Row],[61]]</f>
        <v>3.1381350863987502E-6</v>
      </c>
      <c r="BL235" s="10">
        <f>3/24000000*OO[[#This Row],[120 (03JUL1985 21:00:00)-Water Temperature (C)]]*OO[[#This Row],[62]]</f>
        <v>2.7207942304383746E-6</v>
      </c>
      <c r="BM235" s="10">
        <f>3/24000000*OO[[#This Row],[121 (04JUL1985 00:00:00)-Water Temperature (C)]]*OO[[#This Row],[63]]</f>
        <v>2.3592929499015003E-6</v>
      </c>
      <c r="BN235" s="10">
        <f>3/24000000*OO[[#This Row],[122 (04JUL1985 03:00:00)-Water Temperature (C)]]*OO[[#This Row],[64]]</f>
        <v>2.0626530572224999E-6</v>
      </c>
      <c r="BO235" s="10">
        <f>3/24000000*OO[[#This Row],[123 (04JUL1985 06:00:00)-Water Temperature (C)]]*OO[[#This Row],[65]]</f>
        <v>1.8174658537971248E-6</v>
      </c>
      <c r="BP235" s="10">
        <f>3/24000000*OO[[#This Row],[124 (04JUL1985 09:00:00)-Water Temperature (C)]]*OO[[#This Row],[66]]</f>
        <v>1.6328304938240002E-6</v>
      </c>
      <c r="BQ235" s="10">
        <f>3/24000000*OO[[#This Row],[125 (04JUL1985 12:00:00)-Water Temperature (C)]]*OO[[#This Row],[67]]</f>
        <v>1.4506648258080001E-6</v>
      </c>
      <c r="BR235" s="10">
        <f>3/24000000*OO[[#This Row],[126 (04JUL1985 15:00:00)-Water Temperature (C)]]*OO[[#This Row],[68]]</f>
        <v>1.277969387503125E-6</v>
      </c>
      <c r="BS235" s="10">
        <f>3/24000000*OO[[#This Row],[127 (04JUL1985 18:00:00)-Water Temperature (C)]]*OO[[#This Row],[69]]</f>
        <v>1.1277940307467499E-6</v>
      </c>
      <c r="BT235" s="10">
        <f>3/24000000*OO[[#This Row],[128 (04JUL1985 21:00:00)-Water Temperature (C)]]*OO[[#This Row],[70]]</f>
        <v>9.9184001504375007E-7</v>
      </c>
      <c r="BU235" s="10">
        <f>3/24000000*OO[[#This Row],[129 (05JUL1985 00:00:00)-Water Temperature (C)]]*OO[[#This Row],[71]]</f>
        <v>8.7701690660924999E-7</v>
      </c>
      <c r="BV235" s="10">
        <f>3/24000000*OO[[#This Row],[130 (05JUL1985 03:00:00)-Water Temperature (C)]]*OO[[#This Row],[72]]</f>
        <v>7.9577414590862493E-7</v>
      </c>
      <c r="BW235" s="10">
        <f>3/24000000*OO[[#This Row],[131 (05JUL1985 06:00:00)-Water Temperature (C)]]*OO[[#This Row],[73]]</f>
        <v>7.3624289790187495E-7</v>
      </c>
      <c r="BX235" s="10">
        <f>3/24000000*OO[[#This Row],[132 (05JUL1985 09:00:00)-Water Temperature (C)]]*OO[[#This Row],[74]]</f>
        <v>6.9767881425299998E-7</v>
      </c>
      <c r="BY235" s="10">
        <f>3/24000000*OO[[#This Row],[133 (05JUL1985 12:00:00)-Water Temperature (C)]]*OO[[#This Row],[75]]</f>
        <v>6.5718666727574994E-7</v>
      </c>
      <c r="BZ235" s="10">
        <f>3/24000000*OO[[#This Row],[134 (05JUL1985 15:00:00)-Water Temperature (C)]]*OO[[#This Row],[76]]</f>
        <v>6.0864660588625E-7</v>
      </c>
      <c r="CA235" s="10">
        <f>3/24000000*OO[[#This Row],[135 (05JUL1985 18:00:00)-Water Temperature (C)]]*OO[[#This Row],[77]]</f>
        <v>5.5830398132500004E-7</v>
      </c>
      <c r="CB235" s="10">
        <f>3/24000000*OO[[#This Row],[136 (05JUL1985 21:00:00)-Water Temperature (C)]]*OO[[#This Row],[78]]</f>
        <v>5.0872329359600002E-7</v>
      </c>
      <c r="CC235" s="10">
        <f>3/24000000*OO[[#This Row],[137 (06JUL1985 00:00:00)-Water Temperature (C)]]*OO[[#This Row],[79]]</f>
        <v>4.6645314556199998E-7</v>
      </c>
      <c r="CD235" s="10">
        <f>3/24000000*OO[[#This Row],[138 (06JUL1985 03:00:00)-Water Temperature (C)]]*OO[[#This Row],[80]]</f>
        <v>4.3453483716974994E-7</v>
      </c>
      <c r="CE235" s="10">
        <f>3/24000000*OO[[#This Row],[139 (06JUL1985 06:00:00)-Water Temperature (C)]]*OO[[#This Row],[81]]</f>
        <v>4.1300982790249997E-7</v>
      </c>
      <c r="CF235" s="10">
        <f>3/24000000*OO[[#This Row],[140 (06JUL1985 09:00:00)-Water Temperature (C)]]*OO[[#This Row],[82]]</f>
        <v>4.0469831687349997E-7</v>
      </c>
      <c r="CG235" s="10">
        <f>3/24000000*OO[[#This Row],[141 (06JUL1985 12:00:00)-Water Temperature (C)]]*OO[[#This Row],[83]]</f>
        <v>3.9778346010812493E-7</v>
      </c>
      <c r="CH235" s="10">
        <f>3/24000000*OO[[#This Row],[142 (06JUL1985 15:00:00)-Water Temperature (C)]]*OO[[#This Row],[84]]</f>
        <v>3.9130400287237493E-7</v>
      </c>
      <c r="CI235" s="10">
        <f>3/24000000*OO[[#This Row],[143 (06JUL1985 18:00:00)-Water Temperature (C)]]*OO[[#This Row],[85]]</f>
        <v>3.8343182986762501E-7</v>
      </c>
      <c r="CJ235" s="10">
        <f>3/24000000*OO[[#This Row],[144 (06JUL1985 21:00:00)-Water Temperature (C)]]*OO[[#This Row],[86]]</f>
        <v>3.7312207398312499E-7</v>
      </c>
      <c r="CK235" s="10">
        <f>3/24000000*OO[[#This Row],[145 (07JUL1985 00:00:00)-Water Temperature (C)]]*OO[[#This Row],[87]]</f>
        <v>3.59044636307E-7</v>
      </c>
      <c r="CL235" s="10">
        <f>3/24000000*OO[[#This Row],[146 (07JUL1985 03:00:00)-Water Temperature (C)]]*OO[[#This Row],[88]]</f>
        <v>3.497261169515E-7</v>
      </c>
      <c r="CM235" s="10">
        <f>3/24000000*OO[[#This Row],[147 (07JUL1985 06:00:00)-Water Temperature (C)]]*OO[[#This Row],[89]]</f>
        <v>3.4493628132000002E-7</v>
      </c>
      <c r="CN235" s="10">
        <f>3/24000000*OO[[#This Row],[148 (07JUL1985 09:00:00)-Water Temperature (C)]]*OO[[#This Row],[90]]</f>
        <v>3.4615293127199997E-7</v>
      </c>
      <c r="CO235" s="10">
        <f>3/24000000*OO[[#This Row],[149 (07JUL1985 12:00:00)-Water Temperature (C)]]*OO[[#This Row],[91]]</f>
        <v>3.4805269664900001E-7</v>
      </c>
      <c r="CP235" s="10">
        <f>3/24000000*OO[[#This Row],[150 (07JUL1985 15:00:00)-Water Temperature (C)]]*OO[[#This Row],[92]]</f>
        <v>3.4805269664900001E-7</v>
      </c>
      <c r="CQ235" s="10">
        <f>3/24000000*OO[[#This Row],[151 (07JUL1985 18:00:00)-Water Temperature (C)]]*OO[[#This Row],[93]]</f>
        <v>3.4805269664900001E-7</v>
      </c>
      <c r="CR235" s="10">
        <f>3/24000000*OO[[#This Row],[152 (07JUL1985 21:00:00)-Water Temperature (C)]]*OO[[#This Row],[94]]</f>
        <v>3.4805269664900001E-7</v>
      </c>
      <c r="CS235" s="10">
        <f>3/24000000*OO[[#This Row],[153 (08JUL1985 00:00:00)-Water Temperature (C)]]*OO[[#This Row],[95]]</f>
        <v>3.4805269664900001E-7</v>
      </c>
      <c r="CT235" s="10">
        <f>3/24000000*OO[[#This Row],[154 (08JUL1985 03:00:00)-Water Temperature (C)]]*OO[[#This Row],[96]]</f>
        <v>3.4805269664900001E-7</v>
      </c>
      <c r="CU235" s="10">
        <f>3/24000000*OO[[#This Row],[155 (08JUL1985 06:00:00)-Water Temperature (C)]]*OO[[#This Row],[97]]</f>
        <v>3.4805269664900001E-7</v>
      </c>
      <c r="CV235" s="10">
        <f>3/24000000*OO[[#This Row],[156 (08JUL1985 09:00:00)-Water Temperature (C)]]*OO[[#This Row],[98]]</f>
        <v>3.4805269664900001E-7</v>
      </c>
      <c r="CW235" s="10">
        <f>3/24000000*OO[[#This Row],[157 (08JUL1985 12:00:00)-Water Temperature (C)]]*OO[[#This Row],[99]]</f>
        <v>3.4805269664900001E-7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6.0578557960872722E-39</v>
      </c>
      <c r="M236" s="10">
        <f>3/24*OO[[#This Row],[69 (27JUN1985 12:00:00)-Water Temperature (C)]]*OO[[#This Row],[11]]/SUM(OO[11])</f>
        <v>2.4376252862661084E-27</v>
      </c>
      <c r="N236" s="10">
        <f>3/24*OO[[#This Row],[70 (27JUN1985 15:00:00)-Water Temperature (C)]]*OO[[#This Row],[12]]/SUM(OO[12])</f>
        <v>5.667619771939676E-17</v>
      </c>
      <c r="O236" s="10">
        <f>3/24*OO[[#This Row],[71 (27JUN1985 18:00:00)-Water Temperature (C)]]*OO[[#This Row],[13]]/SUM(OO[13])</f>
        <v>3.8414512874616948E-10</v>
      </c>
      <c r="P236" s="10">
        <f>3/24*OO[[#This Row],[72 (27JUN1985 21:00:00)-Water Temperature (C)]]*OO[[#This Row],[14]]/SUM(OO[14])</f>
        <v>5.6737967198176636E-7</v>
      </c>
      <c r="Q236" s="10">
        <f>3/24*OO[[#This Row],[73 (28JUN1985 00:00:00)-Water Temperature (C)]]*OO[[#This Row],[15]]/SUM(OO[15])</f>
        <v>7.7227365086620045E-5</v>
      </c>
      <c r="R236" s="10">
        <f>3/24*OO[[#This Row],[74 (28JUN1985 03:00:00)-Water Temperature (C)]]*OO[[#This Row],[16]]/SUM(OO[16])</f>
        <v>2.2187133130334505E-3</v>
      </c>
      <c r="S236" s="10">
        <f>3/24*OO[[#This Row],[75 (28JUN1985 06:00:00)-Water Temperature (C)]]*OO[[#This Row],[17]]/SUM(OO[17])</f>
        <v>1.9795476446506081E-2</v>
      </c>
      <c r="T236" s="10">
        <f>3/24*OO[[#This Row],[76 (28JUN1985 09:00:00)-Water Temperature (C)]]*OO[[#This Row],[18]]/SUM(OO[18])</f>
        <v>6.9930065394919999E-2</v>
      </c>
      <c r="U236" s="10">
        <f>3/24*OO[[#This Row],[77 (28JUN1985 12:00:00)-Water Temperature (C)]]*OO[[#This Row],[19]]/SUM(OO[19])</f>
        <v>0.11764743352998944</v>
      </c>
      <c r="V236" s="10">
        <f>3/24000000*OO[[#This Row],[78 (28JUN1985 15:00:00)-Water Temperature (C)]]*OO[[#This Row],[20]]</f>
        <v>0.10453018352999999</v>
      </c>
      <c r="W236" s="10">
        <f>3/24000000*OO[[#This Row],[79 (28JUN1985 18:00:00)-Water Temperature (C)]]*OO[[#This Row],[21]]</f>
        <v>5.4317520248399996E-2</v>
      </c>
      <c r="X236" s="10">
        <f>3/24000000*OO[[#This Row],[80 (28JUN1985 21:00:00)-Water Temperature (C)]]*OO[[#This Row],[22]]</f>
        <v>1.7740395033920001E-2</v>
      </c>
      <c r="Y236" s="10">
        <f>3/24000000*OO[[#This Row],[81 (29JUN1985 00:00:00)-Water Temperature (C)]]*OO[[#This Row],[23]]</f>
        <v>4.0274278876750004E-3</v>
      </c>
      <c r="Z236" s="10">
        <f>3/24000000*OO[[#This Row],[82 (29JUN1985 03:00:00)-Water Temperature (C)]]*OO[[#This Row],[24]]</f>
        <v>7.3645547395650003E-4</v>
      </c>
      <c r="AA236" s="10">
        <f>3/24000000*OO[[#This Row],[83 (29JUN1985 06:00:00)-Water Temperature (C)]]*OO[[#This Row],[25]]</f>
        <v>1.6599028291912503E-4</v>
      </c>
      <c r="AB236" s="10">
        <f>3/24000000*OO[[#This Row],[84 (29JUN1985 09:00:00)-Water Temperature (C)]]*OO[[#This Row],[26]]</f>
        <v>8.3838355514374998E-5</v>
      </c>
      <c r="AC236" s="10">
        <f>3/24000000*OO[[#This Row],[85 (29JUN1985 12:00:00)-Water Temperature (C)]]*OO[[#This Row],[27]]</f>
        <v>7.1483194077749998E-5</v>
      </c>
      <c r="AD236" s="10">
        <f>3/24000000*OO[[#This Row],[86 (29JUN1985 15:00:00)-Water Temperature (C)]]*OO[[#This Row],[28]]</f>
        <v>6.9994476650474998E-5</v>
      </c>
      <c r="AE236" s="10">
        <f>3/24000000*OO[[#This Row],[88 (29JUN1985 21:00:00)-Water Temperature (C)]]*OO[[#This Row],[30]]</f>
        <v>7.1798079752437489E-5</v>
      </c>
      <c r="AF236" s="10">
        <f>3/24000000*OO[[#This Row],[88 (29JUN1985 21:00:00)-Water Temperature (C)]]*OO[[#This Row],[30]]</f>
        <v>7.1798079752437489E-5</v>
      </c>
      <c r="AG236" s="10">
        <f>3/24000000*OO[[#This Row],[89 (30JUN1985 00:00:00)-Water Temperature (C)]]*OO[[#This Row],[31]]</f>
        <v>6.8724247305525005E-5</v>
      </c>
      <c r="AH236" s="10">
        <f>3/24000000*OO[[#This Row],[90 (30JUN1985 03:00:00)-Water Temperature (C)]]*OO[[#This Row],[32]]</f>
        <v>6.3471420853749991E-5</v>
      </c>
      <c r="AI236" s="10">
        <f>3/24000000*OO[[#This Row],[91 (30JUN1985 06:00:00)-Water Temperature (C)]]*OO[[#This Row],[33]]</f>
        <v>5.7193510766737498E-5</v>
      </c>
      <c r="AJ236" s="10">
        <f>3/24000000*OO[[#This Row],[92 (30JUN1985 09:00:00)-Water Temperature (C)]]*OO[[#This Row],[34]]</f>
        <v>5.2123617740699992E-5</v>
      </c>
      <c r="AK236" s="10">
        <f>3/24000000*OO[[#This Row],[93 (30JUN1985 12:00:00)-Water Temperature (C)]]*OO[[#This Row],[35]]</f>
        <v>4.7409963762599999E-5</v>
      </c>
      <c r="AL236" s="10">
        <f>3/24000000*OO[[#This Row],[94 (30JUN1985 15:00:00)-Water Temperature (C)]]*OO[[#This Row],[36]]</f>
        <v>4.3110174390799997E-5</v>
      </c>
      <c r="AM236" s="10">
        <f>3/24000000*OO[[#This Row],[95 (30JUN1985 18:00:00)-Water Temperature (C)]]*OO[[#This Row],[37]]</f>
        <v>3.9905853693037497E-5</v>
      </c>
      <c r="AN236" s="10">
        <f>3/24000000*OO[[#This Row],[96 (30JUN1985 21:00:00)-Water Temperature (C)]]*OO[[#This Row],[38]]</f>
        <v>3.6661489205549998E-5</v>
      </c>
      <c r="AO236" s="10">
        <f>3/24000000*OO[[#This Row],[97 (01JUL1985 00:00:00)-Water Temperature (C)]]*OO[[#This Row],[39]]</f>
        <v>3.3046688681512501E-5</v>
      </c>
      <c r="AP236" s="10">
        <f>3/24000000*OO[[#This Row],[98 (01JUL1985 03:00:00)-Water Temperature (C)]]*OO[[#This Row],[40]]</f>
        <v>2.9859895781249995E-5</v>
      </c>
      <c r="AQ236" s="10">
        <f>3/24000000*OO[[#This Row],[99 (01JUL1985 06:00:00)-Water Temperature (C)]]*OO[[#This Row],[41]]</f>
        <v>2.6969775599862501E-5</v>
      </c>
      <c r="AR236" s="10">
        <f>3/24000000*OO[[#This Row],[100 (01JUL1985 09:00:00)-Water Temperature (C)]]*OO[[#This Row],[42]]</f>
        <v>2.5013929714800002E-5</v>
      </c>
      <c r="AS236" s="10">
        <f>3/24000000*OO[[#This Row],[101 (01JUL1985 12:00:00)-Water Temperature (C)]]*OO[[#This Row],[43]]</f>
        <v>2.3273820341264999E-5</v>
      </c>
      <c r="AT236" s="10">
        <f>3/24000000*OO[[#This Row],[102 (01JUL1985 15:00:00)-Water Temperature (C)]]*OO[[#This Row],[44]]</f>
        <v>2.1686275320760001E-5</v>
      </c>
      <c r="AU236" s="10">
        <f>3/24000000*OO[[#This Row],[103 (01JUL1985 18:00:00)-Water Temperature (C)]]*OO[[#This Row],[45]]</f>
        <v>2.0225105490187498E-5</v>
      </c>
      <c r="AV236" s="10">
        <f>3/24000000*OO[[#This Row],[104 (01JUL1985 21:00:00)-Water Temperature (C)]]*OO[[#This Row],[46]]</f>
        <v>1.8501385461972499E-5</v>
      </c>
      <c r="AW236" s="10">
        <f>3/24000000*OO[[#This Row],[105 (02JUL1985 00:00:00)-Water Temperature (C)]]*OO[[#This Row],[47]]</f>
        <v>1.6692494266560001E-5</v>
      </c>
      <c r="AX236" s="10">
        <f>3/24000000*OO[[#This Row],[106 (02JUL1985 03:00:00)-Water Temperature (C)]]*OO[[#This Row],[48]]</f>
        <v>1.51990904592075E-5</v>
      </c>
      <c r="AY236" s="10">
        <f>3/24000000*OO[[#This Row],[107 (02JUL1985 06:00:00)-Water Temperature (C)]]*OO[[#This Row],[49]]</f>
        <v>1.3922263026603749E-5</v>
      </c>
      <c r="AZ236" s="10">
        <f>3/24000000*OO[[#This Row],[108 (02JUL1985 09:00:00)-Water Temperature (C)]]*OO[[#This Row],[50]]</f>
        <v>1.3091267934250001E-5</v>
      </c>
      <c r="BA236" s="10">
        <f>3/24000000*OO[[#This Row],[109 (02JUL1985 12:00:00)-Water Temperature (C)]]*OO[[#This Row],[51]]</f>
        <v>1.2274864337500002E-5</v>
      </c>
      <c r="BB236" s="10">
        <f>3/24000000*OO[[#This Row],[110 (02JUL1985 15:00:00)-Water Temperature (C)]]*OO[[#This Row],[52]]</f>
        <v>1.144127489852E-5</v>
      </c>
      <c r="BC236" s="10">
        <f>3/24000000*OO[[#This Row],[111 (02JUL1985 18:00:00)-Water Temperature (C)]]*OO[[#This Row],[53]]</f>
        <v>1.0534799371459999E-5</v>
      </c>
      <c r="BD236" s="10">
        <f>3/24000000*OO[[#This Row],[112 (02JUL1985 21:00:00)-Water Temperature (C)]]*OO[[#This Row],[54]]</f>
        <v>9.5066256867012501E-6</v>
      </c>
      <c r="BE236" s="10">
        <f>3/24000000*OO[[#This Row],[113 (03JUL1985 00:00:00)-Water Temperature (C)]]*OO[[#This Row],[55]]</f>
        <v>8.4402397163574993E-6</v>
      </c>
      <c r="BF236" s="10">
        <f>3/24000000*OO[[#This Row],[114 (03JUL1985 03:00:00)-Water Temperature (C)]]*OO[[#This Row],[56]]</f>
        <v>7.5121824058400003E-6</v>
      </c>
      <c r="BG236" s="10">
        <f>3/24000000*OO[[#This Row],[115 (03JUL1985 06:00:00)-Water Temperature (C)]]*OO[[#This Row],[57]]</f>
        <v>6.6788234087199997E-6</v>
      </c>
      <c r="BH236" s="10">
        <f>3/24000000*OO[[#This Row],[116 (03JUL1985 09:00:00)-Water Temperature (C)]]*OO[[#This Row],[58]]</f>
        <v>6.00835055988375E-6</v>
      </c>
      <c r="BI236" s="10">
        <f>3/24000000*OO[[#This Row],[117 (03JUL1985 12:00:00)-Water Temperature (C)]]*OO[[#This Row],[59]]</f>
        <v>5.2280595799999995E-6</v>
      </c>
      <c r="BJ236" s="10">
        <f>3/24000000*OO[[#This Row],[118 (03JUL1985 15:00:00)-Water Temperature (C)]]*OO[[#This Row],[60]]</f>
        <v>4.5842470325199999E-6</v>
      </c>
      <c r="BK236" s="10">
        <f>3/24000000*OO[[#This Row],[119 (03JUL1985 18:00:00)-Water Temperature (C)]]*OO[[#This Row],[61]]</f>
        <v>4.0005833491549993E-6</v>
      </c>
      <c r="BL236" s="10">
        <f>3/24000000*OO[[#This Row],[120 (03JUL1985 21:00:00)-Water Temperature (C)]]*OO[[#This Row],[62]]</f>
        <v>3.46725116004E-6</v>
      </c>
      <c r="BM236" s="10">
        <f>3/24000000*OO[[#This Row],[121 (04JUL1985 00:00:00)-Water Temperature (C)]]*OO[[#This Row],[63]]</f>
        <v>3.0002636434774998E-6</v>
      </c>
      <c r="BN236" s="10">
        <f>3/24000000*OO[[#This Row],[122 (04JUL1985 03:00:00)-Water Temperature (C)]]*OO[[#This Row],[64]]</f>
        <v>2.6214195753231253E-6</v>
      </c>
      <c r="BO236" s="10">
        <f>3/24000000*OO[[#This Row],[123 (04JUL1985 06:00:00)-Water Temperature (C)]]*OO[[#This Row],[65]]</f>
        <v>2.3121943238124998E-6</v>
      </c>
      <c r="BP236" s="10">
        <f>3/24000000*OO[[#This Row],[124 (04JUL1985 09:00:00)-Water Temperature (C)]]*OO[[#This Row],[66]]</f>
        <v>2.0844817840725002E-6</v>
      </c>
      <c r="BQ236" s="10">
        <f>3/24000000*OO[[#This Row],[125 (04JUL1985 12:00:00)-Water Temperature (C)]]*OO[[#This Row],[67]]</f>
        <v>1.8587087092991251E-6</v>
      </c>
      <c r="BR236" s="10">
        <f>3/24000000*OO[[#This Row],[126 (04JUL1985 15:00:00)-Water Temperature (C)]]*OO[[#This Row],[68]]</f>
        <v>1.640175529848625E-6</v>
      </c>
      <c r="BS236" s="10">
        <f>3/24000000*OO[[#This Row],[127 (04JUL1985 18:00:00)-Water Temperature (C)]]*OO[[#This Row],[69]]</f>
        <v>1.4448351800767501E-6</v>
      </c>
      <c r="BT236" s="10">
        <f>3/24000000*OO[[#This Row],[128 (04JUL1985 21:00:00)-Water Temperature (C)]]*OO[[#This Row],[70]]</f>
        <v>1.2663302941997499E-6</v>
      </c>
      <c r="BU236" s="10">
        <f>3/24000000*OO[[#This Row],[129 (05JUL1985 00:00:00)-Water Temperature (C)]]*OO[[#This Row],[71]]</f>
        <v>1.1138524502627502E-6</v>
      </c>
      <c r="BV236" s="10">
        <f>3/24000000*OO[[#This Row],[130 (05JUL1985 03:00:00)-Water Temperature (C)]]*OO[[#This Row],[72]]</f>
        <v>1.0058954106344999E-6</v>
      </c>
      <c r="BW236" s="10">
        <f>3/24000000*OO[[#This Row],[131 (05JUL1985 06:00:00)-Water Temperature (C)]]*OO[[#This Row],[73]]</f>
        <v>9.2805053951250004E-7</v>
      </c>
      <c r="BX236" s="10">
        <f>3/24000000*OO[[#This Row],[132 (05JUL1985 09:00:00)-Water Temperature (C)]]*OO[[#This Row],[74]]</f>
        <v>8.7901756497050001E-7</v>
      </c>
      <c r="BY236" s="10">
        <f>3/24000000*OO[[#This Row],[133 (05JUL1985 12:00:00)-Water Temperature (C)]]*OO[[#This Row],[75]]</f>
        <v>8.2983257601899989E-7</v>
      </c>
      <c r="BZ236" s="10">
        <f>3/24000000*OO[[#This Row],[134 (05JUL1985 15:00:00)-Water Temperature (C)]]*OO[[#This Row],[76]]</f>
        <v>7.6963009880899982E-7</v>
      </c>
      <c r="CA236" s="10">
        <f>3/24000000*OO[[#This Row],[135 (05JUL1985 18:00:00)-Water Temperature (C)]]*OO[[#This Row],[77]]</f>
        <v>7.0687460096175005E-7</v>
      </c>
      <c r="CB236" s="10">
        <f>3/24000000*OO[[#This Row],[136 (05JUL1985 21:00:00)-Water Temperature (C)]]*OO[[#This Row],[78]]</f>
        <v>6.4308621917700005E-7</v>
      </c>
      <c r="CC236" s="10">
        <f>3/24000000*OO[[#This Row],[137 (06JUL1985 00:00:00)-Water Temperature (C)]]*OO[[#This Row],[79]]</f>
        <v>5.8784632197999998E-7</v>
      </c>
      <c r="CD236" s="10">
        <f>3/24000000*OO[[#This Row],[138 (06JUL1985 03:00:00)-Water Temperature (C)]]*OO[[#This Row],[80]]</f>
        <v>5.4551486619800003E-7</v>
      </c>
      <c r="CE236" s="10">
        <f>3/24000000*OO[[#This Row],[139 (06JUL1985 06:00:00)-Water Temperature (C)]]*OO[[#This Row],[81]]</f>
        <v>5.1698845774425009E-7</v>
      </c>
      <c r="CF236" s="10">
        <f>3/24000000*OO[[#This Row],[140 (06JUL1985 09:00:00)-Water Temperature (C)]]*OO[[#This Row],[82]]</f>
        <v>5.0618535627249997E-7</v>
      </c>
      <c r="CG236" s="10">
        <f>3/24000000*OO[[#This Row],[141 (06JUL1985 12:00:00)-Water Temperature (C)]]*OO[[#This Row],[83]]</f>
        <v>4.9790038050525E-7</v>
      </c>
      <c r="CH236" s="10">
        <f>3/24000000*OO[[#This Row],[142 (06JUL1985 15:00:00)-Water Temperature (C)]]*OO[[#This Row],[84]]</f>
        <v>4.9006327163000007E-7</v>
      </c>
      <c r="CI236" s="10">
        <f>3/24000000*OO[[#This Row],[143 (06JUL1985 18:00:00)-Water Temperature (C)]]*OO[[#This Row],[85]]</f>
        <v>4.7969023014825E-7</v>
      </c>
      <c r="CJ236" s="10">
        <f>3/24000000*OO[[#This Row],[144 (06JUL1985 21:00:00)-Water Temperature (C)]]*OO[[#This Row],[86]]</f>
        <v>4.6619587274949995E-7</v>
      </c>
      <c r="CK236" s="10">
        <f>3/24000000*OO[[#This Row],[145 (07JUL1985 00:00:00)-Water Temperature (C)]]*OO[[#This Row],[87]]</f>
        <v>4.4755281594899999E-7</v>
      </c>
      <c r="CL236" s="10">
        <f>3/24000000*OO[[#This Row],[146 (07JUL1985 03:00:00)-Water Temperature (C)]]*OO[[#This Row],[88]]</f>
        <v>4.3484117111299992E-7</v>
      </c>
      <c r="CM236" s="10">
        <f>3/24000000*OO[[#This Row],[147 (07JUL1985 06:00:00)-Water Temperature (C)]]*OO[[#This Row],[89]]</f>
        <v>4.2816186163124995E-7</v>
      </c>
      <c r="CN236" s="10">
        <f>3/24000000*OO[[#This Row],[148 (07JUL1985 09:00:00)-Water Temperature (C)]]*OO[[#This Row],[90]]</f>
        <v>4.29688317891125E-7</v>
      </c>
      <c r="CO236" s="10">
        <f>3/24000000*OO[[#This Row],[149 (07JUL1985 12:00:00)-Water Temperature (C)]]*OO[[#This Row],[91]]</f>
        <v>4.3293742405800004E-7</v>
      </c>
      <c r="CP236" s="10">
        <f>3/24000000*OO[[#This Row],[150 (07JUL1985 15:00:00)-Water Temperature (C)]]*OO[[#This Row],[92]]</f>
        <v>4.3293742405800004E-7</v>
      </c>
      <c r="CQ236" s="10">
        <f>3/24000000*OO[[#This Row],[151 (07JUL1985 18:00:00)-Water Temperature (C)]]*OO[[#This Row],[93]]</f>
        <v>4.3293742405800004E-7</v>
      </c>
      <c r="CR236" s="10">
        <f>3/24000000*OO[[#This Row],[152 (07JUL1985 21:00:00)-Water Temperature (C)]]*OO[[#This Row],[94]]</f>
        <v>4.3293742405800004E-7</v>
      </c>
      <c r="CS236" s="10">
        <f>3/24000000*OO[[#This Row],[153 (08JUL1985 00:00:00)-Water Temperature (C)]]*OO[[#This Row],[95]]</f>
        <v>4.3293742405800004E-7</v>
      </c>
      <c r="CT236" s="10">
        <f>3/24000000*OO[[#This Row],[154 (08JUL1985 03:00:00)-Water Temperature (C)]]*OO[[#This Row],[96]]</f>
        <v>4.3293742405800004E-7</v>
      </c>
      <c r="CU236" s="10">
        <f>3/24000000*OO[[#This Row],[155 (08JUL1985 06:00:00)-Water Temperature (C)]]*OO[[#This Row],[97]]</f>
        <v>4.3293742405800004E-7</v>
      </c>
      <c r="CV236" s="10">
        <f>3/24000000*OO[[#This Row],[156 (08JUL1985 09:00:00)-Water Temperature (C)]]*OO[[#This Row],[98]]</f>
        <v>4.3293742405800004E-7</v>
      </c>
      <c r="CW236" s="10">
        <f>3/24000000*OO[[#This Row],[157 (08JUL1985 12:00:00)-Water Temperature (C)]]*OO[[#This Row],[99]]</f>
        <v>4.3293742405800004E-7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6.924564781957961E-40</v>
      </c>
      <c r="M237" s="10">
        <f>3/24*OO[[#This Row],[69 (27JUN1985 12:00:00)-Water Temperature (C)]]*OO[[#This Row],[11]]/SUM(OO[11])</f>
        <v>2.6738608544304707E-28</v>
      </c>
      <c r="N237" s="10">
        <f>3/24*OO[[#This Row],[70 (27JUN1985 15:00:00)-Water Temperature (C)]]*OO[[#This Row],[12]]/SUM(OO[12])</f>
        <v>1.1948302987454383E-17</v>
      </c>
      <c r="O237" s="10">
        <f>3/24*OO[[#This Row],[71 (27JUN1985 18:00:00)-Water Temperature (C)]]*OO[[#This Row],[13]]/SUM(OO[13])</f>
        <v>1.1903719619043884E-10</v>
      </c>
      <c r="P237" s="10">
        <f>3/24*OO[[#This Row],[72 (27JUN1985 21:00:00)-Water Temperature (C)]]*OO[[#This Row],[14]]/SUM(OO[14])</f>
        <v>2.2722971106548029E-7</v>
      </c>
      <c r="Q237" s="10">
        <f>3/24*OO[[#This Row],[73 (28JUN1985 00:00:00)-Water Temperature (C)]]*OO[[#This Row],[15]]/SUM(OO[15])</f>
        <v>3.5675882672961679E-5</v>
      </c>
      <c r="R237" s="10">
        <f>3/24*OO[[#This Row],[74 (28JUN1985 03:00:00)-Water Temperature (C)]]*OO[[#This Row],[16]]/SUM(OO[16])</f>
        <v>1.1399906259450421E-3</v>
      </c>
      <c r="S237" s="10">
        <f>3/24*OO[[#This Row],[75 (28JUN1985 06:00:00)-Water Temperature (C)]]*OO[[#This Row],[17]]/SUM(OO[17])</f>
        <v>1.1082106353784255E-2</v>
      </c>
      <c r="T237" s="10">
        <f>3/24*OO[[#This Row],[76 (28JUN1985 09:00:00)-Water Temperature (C)]]*OO[[#This Row],[18]]/SUM(OO[18])</f>
        <v>4.2066889912715198E-2</v>
      </c>
      <c r="U237" s="10">
        <f>3/24*OO[[#This Row],[77 (28JUN1985 12:00:00)-Water Temperature (C)]]*OO[[#This Row],[19]]/SUM(OO[19])</f>
        <v>7.5229456862699745E-2</v>
      </c>
      <c r="V237" s="10">
        <f>3/24000000*OO[[#This Row],[78 (28JUN1985 15:00:00)-Water Temperature (C)]]*OO[[#This Row],[20]]</f>
        <v>7.0510376925125004E-2</v>
      </c>
      <c r="W237" s="10">
        <f>3/24000000*OO[[#This Row],[79 (28JUN1985 18:00:00)-Water Temperature (C)]]*OO[[#This Row],[21]]</f>
        <v>3.8415698137987501E-2</v>
      </c>
      <c r="X237" s="10">
        <f>3/24000000*OO[[#This Row],[80 (28JUN1985 21:00:00)-Water Temperature (C)]]*OO[[#This Row],[22]]</f>
        <v>1.3064195406951251E-2</v>
      </c>
      <c r="Y237" s="10">
        <f>3/24000000*OO[[#This Row],[81 (29JUN1985 00:00:00)-Water Temperature (C)]]*OO[[#This Row],[23]]</f>
        <v>3.0623816621500001E-3</v>
      </c>
      <c r="Z237" s="10">
        <f>3/24000000*OO[[#This Row],[82 (29JUN1985 03:00:00)-Water Temperature (C)]]*OO[[#This Row],[24]]</f>
        <v>5.6611192244425E-4</v>
      </c>
      <c r="AA237" s="10">
        <f>3/24000000*OO[[#This Row],[83 (29JUN1985 06:00:00)-Water Temperature (C)]]*OO[[#This Row],[25]]</f>
        <v>1.2105450708837499E-4</v>
      </c>
      <c r="AB237" s="10">
        <f>3/24000000*OO[[#This Row],[84 (29JUN1985 09:00:00)-Water Temperature (C)]]*OO[[#This Row],[26]]</f>
        <v>5.6202752211712496E-5</v>
      </c>
      <c r="AC237" s="10">
        <f>3/24000000*OO[[#This Row],[85 (29JUN1985 12:00:00)-Water Temperature (C)]]*OO[[#This Row],[27]]</f>
        <v>4.6559527412349999E-5</v>
      </c>
      <c r="AD237" s="10">
        <f>3/24000000*OO[[#This Row],[86 (29JUN1985 15:00:00)-Water Temperature (C)]]*OO[[#This Row],[28]]</f>
        <v>4.5199114207000003E-5</v>
      </c>
      <c r="AE237" s="10">
        <f>3/24000000*OO[[#This Row],[88 (29JUN1985 21:00:00)-Water Temperature (C)]]*OO[[#This Row],[30]]</f>
        <v>4.6255223873575003E-5</v>
      </c>
      <c r="AF237" s="10">
        <f>3/24000000*OO[[#This Row],[88 (29JUN1985 21:00:00)-Water Temperature (C)]]*OO[[#This Row],[30]]</f>
        <v>4.6255223873575003E-5</v>
      </c>
      <c r="AG237" s="10">
        <f>3/24000000*OO[[#This Row],[89 (30JUN1985 00:00:00)-Water Temperature (C)]]*OO[[#This Row],[31]]</f>
        <v>4.4390918393324992E-5</v>
      </c>
      <c r="AH237" s="10">
        <f>3/24000000*OO[[#This Row],[90 (30JUN1985 03:00:00)-Water Temperature (C)]]*OO[[#This Row],[32]]</f>
        <v>4.10770054225E-5</v>
      </c>
      <c r="AI237" s="10">
        <f>3/24000000*OO[[#This Row],[91 (30JUN1985 06:00:00)-Water Temperature (C)]]*OO[[#This Row],[33]]</f>
        <v>3.7033535087587496E-5</v>
      </c>
      <c r="AJ237" s="10">
        <f>3/24000000*OO[[#This Row],[92 (30JUN1985 09:00:00)-Water Temperature (C)]]*OO[[#This Row],[34]]</f>
        <v>3.37139181395625E-5</v>
      </c>
      <c r="AK237" s="10">
        <f>3/24000000*OO[[#This Row],[93 (30JUN1985 12:00:00)-Water Temperature (C)]]*OO[[#This Row],[35]]</f>
        <v>3.0642493158674991E-5</v>
      </c>
      <c r="AL237" s="10">
        <f>3/24000000*OO[[#This Row],[94 (30JUN1985 15:00:00)-Water Temperature (C)]]*OO[[#This Row],[36]]</f>
        <v>2.7795133503274998E-5</v>
      </c>
      <c r="AM237" s="10">
        <f>3/24000000*OO[[#This Row],[95 (30JUN1985 18:00:00)-Water Temperature (C)]]*OO[[#This Row],[37]]</f>
        <v>2.5656962556187496E-5</v>
      </c>
      <c r="AN237" s="10">
        <f>3/24000000*OO[[#This Row],[96 (30JUN1985 21:00:00)-Water Temperature (C)]]*OO[[#This Row],[38]]</f>
        <v>2.3531429846812501E-5</v>
      </c>
      <c r="AO237" s="10">
        <f>3/24000000*OO[[#This Row],[97 (01JUL1985 00:00:00)-Water Temperature (C)]]*OO[[#This Row],[39]]</f>
        <v>2.1167243601193751E-5</v>
      </c>
      <c r="AP237" s="10">
        <f>3/24000000*OO[[#This Row],[98 (01JUL1985 03:00:00)-Water Temperature (C)]]*OO[[#This Row],[40]]</f>
        <v>1.9093522527299998E-5</v>
      </c>
      <c r="AQ237" s="10">
        <f>3/24000000*OO[[#This Row],[99 (01JUL1985 06:00:00)-Water Temperature (C)]]*OO[[#This Row],[41]]</f>
        <v>1.7224792743544999E-5</v>
      </c>
      <c r="AR237" s="10">
        <f>3/24000000*OO[[#This Row],[100 (01JUL1985 09:00:00)-Water Temperature (C)]]*OO[[#This Row],[42]]</f>
        <v>1.5949031389164999E-5</v>
      </c>
      <c r="AS237" s="10">
        <f>3/24000000*OO[[#This Row],[101 (01JUL1985 12:00:00)-Water Temperature (C)]]*OO[[#This Row],[43]]</f>
        <v>1.4816569290793749E-5</v>
      </c>
      <c r="AT237" s="10">
        <f>3/24000000*OO[[#This Row],[102 (01JUL1985 15:00:00)-Water Temperature (C)]]*OO[[#This Row],[44]]</f>
        <v>1.377338696808375E-5</v>
      </c>
      <c r="AU237" s="10">
        <f>3/24000000*OO[[#This Row],[103 (01JUL1985 18:00:00)-Water Temperature (C)]]*OO[[#This Row],[45]]</f>
        <v>1.2807459600397499E-5</v>
      </c>
      <c r="AV237" s="10">
        <f>3/24000000*OO[[#This Row],[104 (01JUL1985 21:00:00)-Water Temperature (C)]]*OO[[#This Row],[46]]</f>
        <v>1.168732125966375E-5</v>
      </c>
      <c r="AW237" s="10">
        <f>3/24000000*OO[[#This Row],[105 (02JUL1985 00:00:00)-Water Temperature (C)]]*OO[[#This Row],[47]]</f>
        <v>1.05106215819E-5</v>
      </c>
      <c r="AX237" s="10">
        <f>3/24000000*OO[[#This Row],[106 (02JUL1985 03:00:00)-Water Temperature (C)]]*OO[[#This Row],[48]]</f>
        <v>9.5435794582799988E-6</v>
      </c>
      <c r="AY237" s="10">
        <f>3/24000000*OO[[#This Row],[107 (02JUL1985 06:00:00)-Water Temperature (C)]]*OO[[#This Row],[49]]</f>
        <v>8.7244065656037488E-6</v>
      </c>
      <c r="AZ237" s="10">
        <f>3/24000000*OO[[#This Row],[108 (02JUL1985 09:00:00)-Water Temperature (C)]]*OO[[#This Row],[50]]</f>
        <v>8.1909646247862503E-6</v>
      </c>
      <c r="BA237" s="10">
        <f>3/24000000*OO[[#This Row],[109 (02JUL1985 12:00:00)-Water Temperature (C)]]*OO[[#This Row],[51]]</f>
        <v>7.6693946770499994E-6</v>
      </c>
      <c r="BB237" s="10">
        <f>3/24000000*OO[[#This Row],[110 (02JUL1985 15:00:00)-Water Temperature (C)]]*OO[[#This Row],[52]]</f>
        <v>7.1371579021749987E-6</v>
      </c>
      <c r="BC237" s="10">
        <f>3/24000000*OO[[#This Row],[111 (02JUL1985 18:00:00)-Water Temperature (C)]]*OO[[#This Row],[53]]</f>
        <v>6.5563411942999991E-6</v>
      </c>
      <c r="BD237" s="10">
        <f>3/24000000*OO[[#This Row],[112 (02JUL1985 21:00:00)-Water Temperature (C)]]*OO[[#This Row],[54]]</f>
        <v>5.9012396562487492E-6</v>
      </c>
      <c r="BE237" s="10">
        <f>3/24000000*OO[[#This Row],[113 (03JUL1985 00:00:00)-Water Temperature (C)]]*OO[[#This Row],[55]]</f>
        <v>5.2273104073849994E-6</v>
      </c>
      <c r="BF237" s="10">
        <f>3/24000000*OO[[#This Row],[114 (03JUL1985 03:00:00)-Water Temperature (C)]]*OO[[#This Row],[56]]</f>
        <v>4.6445504536124998E-6</v>
      </c>
      <c r="BG237" s="10">
        <f>3/24000000*OO[[#This Row],[115 (03JUL1985 06:00:00)-Water Temperature (C)]]*OO[[#This Row],[57]]</f>
        <v>4.1279299585462494E-6</v>
      </c>
      <c r="BH237" s="10">
        <f>3/24000000*OO[[#This Row],[116 (03JUL1985 09:00:00)-Water Temperature (C)]]*OO[[#This Row],[58]]</f>
        <v>3.7164292691925E-6</v>
      </c>
      <c r="BI237" s="10">
        <f>3/24000000*OO[[#This Row],[117 (03JUL1985 12:00:00)-Water Temperature (C)]]*OO[[#This Row],[59]]</f>
        <v>3.2383716855362497E-6</v>
      </c>
      <c r="BJ237" s="10">
        <f>3/24000000*OO[[#This Row],[118 (03JUL1985 15:00:00)-Water Temperature (C)]]*OO[[#This Row],[60]]</f>
        <v>2.839542068385E-6</v>
      </c>
      <c r="BK237" s="10">
        <f>3/24000000*OO[[#This Row],[119 (03JUL1985 18:00:00)-Water Temperature (C)]]*OO[[#This Row],[61]]</f>
        <v>2.4756997831840001E-6</v>
      </c>
      <c r="BL237" s="10">
        <f>3/24000000*OO[[#This Row],[120 (03JUL1985 21:00:00)-Water Temperature (C)]]*OO[[#This Row],[62]]</f>
        <v>2.141814838603125E-6</v>
      </c>
      <c r="BM237" s="10">
        <f>3/24000000*OO[[#This Row],[121 (04JUL1985 00:00:00)-Water Temperature (C)]]*OO[[#This Row],[63]]</f>
        <v>1.8489663225877498E-6</v>
      </c>
      <c r="BN237" s="10">
        <f>3/24000000*OO[[#This Row],[122 (04JUL1985 03:00:00)-Water Temperature (C)]]*OO[[#This Row],[64]]</f>
        <v>1.6130031969590001E-6</v>
      </c>
      <c r="BO237" s="10">
        <f>3/24000000*OO[[#This Row],[123 (04JUL1985 06:00:00)-Water Temperature (C)]]*OO[[#This Row],[65]]</f>
        <v>1.4228767956296247E-6</v>
      </c>
      <c r="BP237" s="10">
        <f>3/24000000*OO[[#This Row],[124 (04JUL1985 09:00:00)-Water Temperature (C)]]*OO[[#This Row],[66]]</f>
        <v>1.2847448754086248E-6</v>
      </c>
      <c r="BQ237" s="10">
        <f>3/24000000*OO[[#This Row],[125 (04JUL1985 12:00:00)-Water Temperature (C)]]*OO[[#This Row],[67]]</f>
        <v>1.1479510886444998E-6</v>
      </c>
      <c r="BR237" s="10">
        <f>3/24000000*OO[[#This Row],[126 (04JUL1985 15:00:00)-Water Temperature (C)]]*OO[[#This Row],[68]]</f>
        <v>1.0138647316979998E-6</v>
      </c>
      <c r="BS237" s="10">
        <f>3/24000000*OO[[#This Row],[127 (04JUL1985 18:00:00)-Water Temperature (C)]]*OO[[#This Row],[69]]</f>
        <v>8.918868986351251E-7</v>
      </c>
      <c r="BT237" s="10">
        <f>3/24000000*OO[[#This Row],[128 (04JUL1985 21:00:00)-Water Temperature (C)]]*OO[[#This Row],[70]]</f>
        <v>7.7971495457775001E-7</v>
      </c>
      <c r="BU237" s="10">
        <f>3/24000000*OO[[#This Row],[129 (05JUL1985 00:00:00)-Water Temperature (C)]]*OO[[#This Row],[71]]</f>
        <v>6.8353121017999993E-7</v>
      </c>
      <c r="BV237" s="10">
        <f>3/24000000*OO[[#This Row],[130 (05JUL1985 03:00:00)-Water Temperature (C)]]*OO[[#This Row],[72]]</f>
        <v>6.1531772259149992E-7</v>
      </c>
      <c r="BW237" s="10">
        <f>3/24000000*OO[[#This Row],[131 (05JUL1985 06:00:00)-Water Temperature (C)]]*OO[[#This Row],[73]]</f>
        <v>5.6676872992462496E-7</v>
      </c>
      <c r="BX237" s="10">
        <f>3/24000000*OO[[#This Row],[132 (05JUL1985 09:00:00)-Water Temperature (C)]]*OO[[#This Row],[74]]</f>
        <v>5.3678212771749996E-7</v>
      </c>
      <c r="BY237" s="10">
        <f>3/24000000*OO[[#This Row],[133 (05JUL1985 12:00:00)-Water Temperature (C)]]*OO[[#This Row],[75]]</f>
        <v>5.0747206706225005E-7</v>
      </c>
      <c r="BZ237" s="10">
        <f>3/24000000*OO[[#This Row],[134 (05JUL1985 15:00:00)-Water Temperature (C)]]*OO[[#This Row],[76]]</f>
        <v>4.7147149164499995E-7</v>
      </c>
      <c r="CA237" s="10">
        <f>3/24000000*OO[[#This Row],[135 (05JUL1985 18:00:00)-Water Temperature (C)]]*OO[[#This Row],[77]]</f>
        <v>4.3345261404375001E-7</v>
      </c>
      <c r="CB237" s="10">
        <f>3/24000000*OO[[#This Row],[136 (05JUL1985 21:00:00)-Water Temperature (C)]]*OO[[#This Row],[78]]</f>
        <v>3.9415728112199997E-7</v>
      </c>
      <c r="CC237" s="10">
        <f>3/24000000*OO[[#This Row],[137 (06JUL1985 00:00:00)-Water Temperature (C)]]*OO[[#This Row],[79]]</f>
        <v>3.59810764322125E-7</v>
      </c>
      <c r="CD237" s="10">
        <f>3/24000000*OO[[#This Row],[138 (06JUL1985 03:00:00)-Water Temperature (C)]]*OO[[#This Row],[80]]</f>
        <v>3.3321739864600005E-7</v>
      </c>
      <c r="CE237" s="10">
        <f>3/24000000*OO[[#This Row],[139 (06JUL1985 06:00:00)-Water Temperature (C)]]*OO[[#This Row],[81]]</f>
        <v>3.1541014443312499E-7</v>
      </c>
      <c r="CF237" s="10">
        <f>3/24000000*OO[[#This Row],[140 (06JUL1985 09:00:00)-Water Temperature (C)]]*OO[[#This Row],[82]]</f>
        <v>3.0876474264075E-7</v>
      </c>
      <c r="CG237" s="10">
        <f>3/24000000*OO[[#This Row],[141 (06JUL1985 12:00:00)-Water Temperature (C)]]*OO[[#This Row],[83]]</f>
        <v>3.0396155856449999E-7</v>
      </c>
      <c r="CH237" s="10">
        <f>3/24000000*OO[[#This Row],[142 (06JUL1985 15:00:00)-Water Temperature (C)]]*OO[[#This Row],[84]]</f>
        <v>2.9930235977749998E-7</v>
      </c>
      <c r="CI237" s="10">
        <f>3/24000000*OO[[#This Row],[143 (06JUL1985 18:00:00)-Water Temperature (C)]]*OO[[#This Row],[85]]</f>
        <v>2.9280030814639999E-7</v>
      </c>
      <c r="CJ237" s="10">
        <f>3/24000000*OO[[#This Row],[144 (06JUL1985 21:00:00)-Water Temperature (C)]]*OO[[#This Row],[86]]</f>
        <v>2.8425695820514996E-7</v>
      </c>
      <c r="CK237" s="10">
        <f>3/24000000*OO[[#This Row],[145 (07JUL1985 00:00:00)-Water Temperature (C)]]*OO[[#This Row],[87]]</f>
        <v>2.7249696644203747E-7</v>
      </c>
      <c r="CL237" s="10">
        <f>3/24000000*OO[[#This Row],[146 (07JUL1985 03:00:00)-Water Temperature (C)]]*OO[[#This Row],[88]]</f>
        <v>2.6432014743669999E-7</v>
      </c>
      <c r="CM237" s="10">
        <f>3/24000000*OO[[#This Row],[147 (07JUL1985 06:00:00)-Water Temperature (C)]]*OO[[#This Row],[89]]</f>
        <v>2.59973213184075E-7</v>
      </c>
      <c r="CN237" s="10">
        <f>3/24000000*OO[[#This Row],[148 (07JUL1985 09:00:00)-Water Temperature (C)]]*OO[[#This Row],[90]]</f>
        <v>2.6091273880410003E-7</v>
      </c>
      <c r="CO237" s="10">
        <f>3/24000000*OO[[#This Row],[149 (07JUL1985 12:00:00)-Water Temperature (C)]]*OO[[#This Row],[91]]</f>
        <v>2.6319148823610002E-7</v>
      </c>
      <c r="CP237" s="10">
        <f>3/24000000*OO[[#This Row],[150 (07JUL1985 15:00:00)-Water Temperature (C)]]*OO[[#This Row],[92]]</f>
        <v>2.6319148823610002E-7</v>
      </c>
      <c r="CQ237" s="10">
        <f>3/24000000*OO[[#This Row],[151 (07JUL1985 18:00:00)-Water Temperature (C)]]*OO[[#This Row],[93]]</f>
        <v>2.6319148823610002E-7</v>
      </c>
      <c r="CR237" s="10">
        <f>3/24000000*OO[[#This Row],[152 (07JUL1985 21:00:00)-Water Temperature (C)]]*OO[[#This Row],[94]]</f>
        <v>2.6319148823610002E-7</v>
      </c>
      <c r="CS237" s="10">
        <f>3/24000000*OO[[#This Row],[153 (08JUL1985 00:00:00)-Water Temperature (C)]]*OO[[#This Row],[95]]</f>
        <v>2.6319148823610002E-7</v>
      </c>
      <c r="CT237" s="10">
        <f>3/24000000*OO[[#This Row],[154 (08JUL1985 03:00:00)-Water Temperature (C)]]*OO[[#This Row],[96]]</f>
        <v>2.6319148823610002E-7</v>
      </c>
      <c r="CU237" s="10">
        <f>3/24000000*OO[[#This Row],[155 (08JUL1985 06:00:00)-Water Temperature (C)]]*OO[[#This Row],[97]]</f>
        <v>2.6319148823610002E-7</v>
      </c>
      <c r="CV237" s="10">
        <f>3/24000000*OO[[#This Row],[156 (08JUL1985 09:00:00)-Water Temperature (C)]]*OO[[#This Row],[98]]</f>
        <v>2.6319148823610002E-7</v>
      </c>
      <c r="CW237" s="10">
        <f>3/24000000*OO[[#This Row],[157 (08JUL1985 12:00:00)-Water Temperature (C)]]*OO[[#This Row],[99]]</f>
        <v>2.6319148823610002E-7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9.3591318883706736E-41</v>
      </c>
      <c r="M238" s="10">
        <f>3/24*OO[[#This Row],[69 (27JUN1985 12:00:00)-Water Temperature (C)]]*OO[[#This Row],[11]]/SUM(OO[11])</f>
        <v>3.5665231925194294E-29</v>
      </c>
      <c r="N238" s="10">
        <f>3/24*OO[[#This Row],[70 (27JUN1985 15:00:00)-Water Temperature (C)]]*OO[[#This Row],[12]]/SUM(OO[12])</f>
        <v>5.7551579336942669E-18</v>
      </c>
      <c r="O238" s="10">
        <f>3/24*OO[[#This Row],[71 (27JUN1985 18:00:00)-Water Temperature (C)]]*OO[[#This Row],[13]]/SUM(OO[13])</f>
        <v>5.8284063252339076E-11</v>
      </c>
      <c r="P238" s="10">
        <f>3/24*OO[[#This Row],[72 (27JUN1985 21:00:00)-Water Temperature (C)]]*OO[[#This Row],[14]]/SUM(OO[14])</f>
        <v>1.4493148736079086E-7</v>
      </c>
      <c r="Q238" s="10">
        <f>3/24*OO[[#This Row],[73 (28JUN1985 00:00:00)-Water Temperature (C)]]*OO[[#This Row],[15]]/SUM(OO[15])</f>
        <v>2.6520685815853984E-5</v>
      </c>
      <c r="R238" s="10">
        <f>3/24*OO[[#This Row],[74 (28JUN1985 03:00:00)-Water Temperature (C)]]*OO[[#This Row],[16]]/SUM(OO[16])</f>
        <v>9.5643878579665181E-4</v>
      </c>
      <c r="S238" s="10">
        <f>3/24*OO[[#This Row],[75 (28JUN1985 06:00:00)-Water Temperature (C)]]*OO[[#This Row],[17]]/SUM(OO[17])</f>
        <v>1.0306890102005726E-2</v>
      </c>
      <c r="T238" s="10">
        <f>3/24*OO[[#This Row],[76 (28JUN1985 09:00:00)-Water Temperature (C)]]*OO[[#This Row],[18]]/SUM(OO[18])</f>
        <v>4.286554160308325E-2</v>
      </c>
      <c r="U238" s="10">
        <f>3/24*OO[[#This Row],[77 (28JUN1985 12:00:00)-Water Temperature (C)]]*OO[[#This Row],[19]]/SUM(OO[19])</f>
        <v>8.3187721437011031E-2</v>
      </c>
      <c r="V238" s="10">
        <f>3/24000000*OO[[#This Row],[78 (28JUN1985 15:00:00)-Water Temperature (C)]]*OO[[#This Row],[20]]</f>
        <v>8.410017374199999E-2</v>
      </c>
      <c r="W238" s="10">
        <f>3/24000000*OO[[#This Row],[79 (28JUN1985 18:00:00)-Water Temperature (C)]]*OO[[#This Row],[21]]</f>
        <v>4.9164500930999992E-2</v>
      </c>
      <c r="X238" s="10">
        <f>3/24000000*OO[[#This Row],[80 (28JUN1985 21:00:00)-Water Temperature (C)]]*OO[[#This Row],[22]]</f>
        <v>1.7837150613750002E-2</v>
      </c>
      <c r="Y238" s="10">
        <f>3/24000000*OO[[#This Row],[81 (29JUN1985 00:00:00)-Water Temperature (C)]]*OO[[#This Row],[23]]</f>
        <v>4.422963443755E-3</v>
      </c>
      <c r="Z238" s="10">
        <f>3/24000000*OO[[#This Row],[82 (29JUN1985 03:00:00)-Water Temperature (C)]]*OO[[#This Row],[24]]</f>
        <v>8.434361685431248E-4</v>
      </c>
      <c r="AA238" s="10">
        <f>3/24000000*OO[[#This Row],[83 (29JUN1985 06:00:00)-Water Temperature (C)]]*OO[[#This Row],[25]]</f>
        <v>1.7029153954249999E-4</v>
      </c>
      <c r="AB238" s="10">
        <f>3/24000000*OO[[#This Row],[84 (29JUN1985 09:00:00)-Water Temperature (C)]]*OO[[#This Row],[26]]</f>
        <v>6.9143745644312501E-5</v>
      </c>
      <c r="AC238" s="10">
        <f>3/24000000*OO[[#This Row],[85 (29JUN1985 12:00:00)-Water Temperature (C)]]*OO[[#This Row],[27]]</f>
        <v>5.4372431189200001E-5</v>
      </c>
      <c r="AD238" s="10">
        <f>3/24000000*OO[[#This Row],[86 (29JUN1985 15:00:00)-Water Temperature (C)]]*OO[[#This Row],[28]]</f>
        <v>5.209882021452499E-5</v>
      </c>
      <c r="AE238" s="10">
        <f>3/24000000*OO[[#This Row],[88 (29JUN1985 21:00:00)-Water Temperature (C)]]*OO[[#This Row],[30]]</f>
        <v>5.3283141159074993E-5</v>
      </c>
      <c r="AF238" s="10">
        <f>3/24000000*OO[[#This Row],[88 (29JUN1985 21:00:00)-Water Temperature (C)]]*OO[[#This Row],[30]]</f>
        <v>5.3283141159074993E-5</v>
      </c>
      <c r="AG238" s="10">
        <f>3/24000000*OO[[#This Row],[89 (30JUN1985 00:00:00)-Water Temperature (C)]]*OO[[#This Row],[31]]</f>
        <v>5.1425556895399996E-5</v>
      </c>
      <c r="AH238" s="10">
        <f>3/24000000*OO[[#This Row],[90 (30JUN1985 03:00:00)-Water Temperature (C)]]*OO[[#This Row],[32]]</f>
        <v>4.7844538353150001E-5</v>
      </c>
      <c r="AI238" s="10">
        <f>3/24000000*OO[[#This Row],[91 (30JUN1985 06:00:00)-Water Temperature (C)]]*OO[[#This Row],[33]]</f>
        <v>4.3288621591649995E-5</v>
      </c>
      <c r="AJ238" s="10">
        <f>3/24000000*OO[[#This Row],[92 (30JUN1985 09:00:00)-Water Temperature (C)]]*OO[[#This Row],[34]]</f>
        <v>3.9456066386962506E-5</v>
      </c>
      <c r="AK238" s="10">
        <f>3/24000000*OO[[#This Row],[93 (30JUN1985 12:00:00)-Water Temperature (C)]]*OO[[#This Row],[35]]</f>
        <v>3.5914856122124997E-5</v>
      </c>
      <c r="AL238" s="10">
        <f>3/24000000*OO[[#This Row],[94 (30JUN1985 15:00:00)-Water Temperature (C)]]*OO[[#This Row],[36]]</f>
        <v>3.2557055409749997E-5</v>
      </c>
      <c r="AM238" s="10">
        <f>3/24000000*OO[[#This Row],[95 (30JUN1985 18:00:00)-Water Temperature (C)]]*OO[[#This Row],[37]]</f>
        <v>3.000771885475E-5</v>
      </c>
      <c r="AN238" s="10">
        <f>3/24000000*OO[[#This Row],[96 (30JUN1985 21:00:00)-Water Temperature (C)]]*OO[[#This Row],[38]]</f>
        <v>2.7516864796199995E-5</v>
      </c>
      <c r="AO238" s="10">
        <f>3/24000000*OO[[#This Row],[97 (01JUL1985 00:00:00)-Water Temperature (C)]]*OO[[#This Row],[39]]</f>
        <v>2.4751507367549996E-5</v>
      </c>
      <c r="AP238" s="10">
        <f>3/24000000*OO[[#This Row],[98 (01JUL1985 03:00:00)-Water Temperature (C)]]*OO[[#This Row],[40]]</f>
        <v>2.2327907372924997E-5</v>
      </c>
      <c r="AQ238" s="10">
        <f>3/24000000*OO[[#This Row],[99 (01JUL1985 06:00:00)-Water Temperature (C)]]*OO[[#This Row],[41]]</f>
        <v>2.0168898012560002E-5</v>
      </c>
      <c r="AR238" s="10">
        <f>3/24000000*OO[[#This Row],[100 (01JUL1985 09:00:00)-Water Temperature (C)]]*OO[[#This Row],[42]]</f>
        <v>1.868725227712E-5</v>
      </c>
      <c r="AS238" s="10">
        <f>3/24000000*OO[[#This Row],[101 (01JUL1985 12:00:00)-Water Temperature (C)]]*OO[[#This Row],[43]]</f>
        <v>1.7379947482852502E-5</v>
      </c>
      <c r="AT238" s="10">
        <f>3/24000000*OO[[#This Row],[102 (01JUL1985 15:00:00)-Water Temperature (C)]]*OO[[#This Row],[44]]</f>
        <v>1.6157367789062502E-5</v>
      </c>
      <c r="AU238" s="10">
        <f>3/24000000*OO[[#This Row],[103 (01JUL1985 18:00:00)-Water Temperature (C)]]*OO[[#This Row],[45]]</f>
        <v>1.5009191659728749E-5</v>
      </c>
      <c r="AV238" s="10">
        <f>3/24000000*OO[[#This Row],[104 (01JUL1985 21:00:00)-Water Temperature (C)]]*OO[[#This Row],[46]]</f>
        <v>1.368961447665E-5</v>
      </c>
      <c r="AW238" s="10">
        <f>3/24000000*OO[[#This Row],[105 (02JUL1985 00:00:00)-Water Temperature (C)]]*OO[[#This Row],[47]]</f>
        <v>1.2298480059799999E-5</v>
      </c>
      <c r="AX238" s="10">
        <f>3/24000000*OO[[#This Row],[106 (02JUL1985 03:00:00)-Water Temperature (C)]]*OO[[#This Row],[48]]</f>
        <v>1.1152312489737499E-5</v>
      </c>
      <c r="AY238" s="10">
        <f>3/24000000*OO[[#This Row],[107 (02JUL1985 06:00:00)-Water Temperature (C)]]*OO[[#This Row],[49]]</f>
        <v>1.0198481340937501E-5</v>
      </c>
      <c r="AZ238" s="10">
        <f>3/24000000*OO[[#This Row],[108 (02JUL1985 09:00:00)-Water Temperature (C)]]*OO[[#This Row],[50]]</f>
        <v>9.5851885425624988E-6</v>
      </c>
      <c r="BA238" s="10">
        <f>3/24000000*OO[[#This Row],[109 (02JUL1985 12:00:00)-Water Temperature (C)]]*OO[[#This Row],[51]]</f>
        <v>8.99159533154875E-6</v>
      </c>
      <c r="BB238" s="10">
        <f>3/24000000*OO[[#This Row],[110 (02JUL1985 15:00:00)-Water Temperature (C)]]*OO[[#This Row],[52]]</f>
        <v>8.3780185323474995E-6</v>
      </c>
      <c r="BC238" s="10">
        <f>3/24000000*OO[[#This Row],[111 (02JUL1985 18:00:00)-Water Temperature (C)]]*OO[[#This Row],[53]]</f>
        <v>7.6995557280399989E-6</v>
      </c>
      <c r="BD238" s="10">
        <f>3/24000000*OO[[#This Row],[112 (02JUL1985 21:00:00)-Water Temperature (C)]]*OO[[#This Row],[54]]</f>
        <v>6.9278755033149988E-6</v>
      </c>
      <c r="BE238" s="10">
        <f>3/24000000*OO[[#This Row],[113 (03JUL1985 00:00:00)-Water Temperature (C)]]*OO[[#This Row],[55]]</f>
        <v>6.1379351045824999E-6</v>
      </c>
      <c r="BF238" s="10">
        <f>3/24000000*OO[[#This Row],[114 (03JUL1985 03:00:00)-Water Temperature (C)]]*OO[[#This Row],[56]]</f>
        <v>5.4568600138800002E-6</v>
      </c>
      <c r="BG238" s="10">
        <f>3/24000000*OO[[#This Row],[115 (03JUL1985 06:00:00)-Water Temperature (C)]]*OO[[#This Row],[57]]</f>
        <v>4.8614881544249996E-6</v>
      </c>
      <c r="BH238" s="10">
        <f>3/24000000*OO[[#This Row],[116 (03JUL1985 09:00:00)-Water Temperature (C)]]*OO[[#This Row],[58]]</f>
        <v>4.3906770171424999E-6</v>
      </c>
      <c r="BI238" s="10">
        <f>3/24000000*OO[[#This Row],[117 (03JUL1985 12:00:00)-Water Temperature (C)]]*OO[[#This Row],[59]]</f>
        <v>3.8435253182E-6</v>
      </c>
      <c r="BJ238" s="10">
        <f>3/24000000*OO[[#This Row],[118 (03JUL1985 15:00:00)-Water Temperature (C)]]*OO[[#This Row],[60]]</f>
        <v>3.3776977345312497E-6</v>
      </c>
      <c r="BK238" s="10">
        <f>3/24000000*OO[[#This Row],[119 (03JUL1985 18:00:00)-Water Temperature (C)]]*OO[[#This Row],[61]]</f>
        <v>2.94609285489625E-6</v>
      </c>
      <c r="BL238" s="10">
        <f>3/24000000*OO[[#This Row],[120 (03JUL1985 21:00:00)-Water Temperature (C)]]*OO[[#This Row],[62]]</f>
        <v>2.5442832898762498E-6</v>
      </c>
      <c r="BM238" s="10">
        <f>3/24000000*OO[[#This Row],[121 (04JUL1985 00:00:00)-Water Temperature (C)]]*OO[[#This Row],[63]]</f>
        <v>2.1908886659257502E-6</v>
      </c>
      <c r="BN238" s="10">
        <f>3/24000000*OO[[#This Row],[122 (04JUL1985 03:00:00)-Water Temperature (C)]]*OO[[#This Row],[64]]</f>
        <v>1.9071975863665E-6</v>
      </c>
      <c r="BO238" s="10">
        <f>3/24000000*OO[[#This Row],[123 (04JUL1985 06:00:00)-Water Temperature (C)]]*OO[[#This Row],[65]]</f>
        <v>1.6832312395265E-6</v>
      </c>
      <c r="BP238" s="10">
        <f>3/24000000*OO[[#This Row],[124 (04JUL1985 09:00:00)-Water Temperature (C)]]*OO[[#This Row],[66]]</f>
        <v>1.5240540048354999E-6</v>
      </c>
      <c r="BQ238" s="10">
        <f>3/24000000*OO[[#This Row],[125 (04JUL1985 12:00:00)-Water Temperature (C)]]*OO[[#This Row],[67]]</f>
        <v>1.3675446837502501E-6</v>
      </c>
      <c r="BR238" s="10">
        <f>3/24000000*OO[[#This Row],[126 (04JUL1985 15:00:00)-Water Temperature (C)]]*OO[[#This Row],[68]]</f>
        <v>1.2104597955712499E-6</v>
      </c>
      <c r="BS238" s="10">
        <f>3/24000000*OO[[#This Row],[127 (04JUL1985 18:00:00)-Water Temperature (C)]]*OO[[#This Row],[69]]</f>
        <v>1.063505859808E-6</v>
      </c>
      <c r="BT238" s="10">
        <f>3/24000000*OO[[#This Row],[128 (04JUL1985 21:00:00)-Water Temperature (C)]]*OO[[#This Row],[70]]</f>
        <v>9.2624784487624991E-7</v>
      </c>
      <c r="BU238" s="10">
        <f>3/24000000*OO[[#This Row],[129 (05JUL1985 00:00:00)-Water Temperature (C)]]*OO[[#This Row],[71]]</f>
        <v>8.0789376851312502E-7</v>
      </c>
      <c r="BV238" s="10">
        <f>3/24000000*OO[[#This Row],[130 (05JUL1985 03:00:00)-Water Temperature (C)]]*OO[[#This Row],[72]]</f>
        <v>7.2324197934825001E-7</v>
      </c>
      <c r="BW238" s="10">
        <f>3/24000000*OO[[#This Row],[131 (05JUL1985 06:00:00)-Water Temperature (C)]]*OO[[#This Row],[73]]</f>
        <v>6.6398906371374993E-7</v>
      </c>
      <c r="BX238" s="10">
        <f>3/24000000*OO[[#This Row],[132 (05JUL1985 09:00:00)-Water Temperature (C)]]*OO[[#This Row],[74]]</f>
        <v>6.28332285618E-7</v>
      </c>
      <c r="BY238" s="10">
        <f>3/24000000*OO[[#This Row],[133 (05JUL1985 12:00:00)-Water Temperature (C)]]*OO[[#This Row],[75]]</f>
        <v>5.9496208440812495E-7</v>
      </c>
      <c r="BZ238" s="10">
        <f>3/24000000*OO[[#This Row],[134 (05JUL1985 15:00:00)-Water Temperature (C)]]*OO[[#This Row],[76]]</f>
        <v>5.5413639625312501E-7</v>
      </c>
      <c r="CA238" s="10">
        <f>3/24000000*OO[[#This Row],[135 (05JUL1985 18:00:00)-Water Temperature (C)]]*OO[[#This Row],[77]]</f>
        <v>5.1001241797575001E-7</v>
      </c>
      <c r="CB238" s="10">
        <f>3/24000000*OO[[#This Row],[136 (05JUL1985 21:00:00)-Water Temperature (C)]]*OO[[#This Row],[78]]</f>
        <v>4.6349910247287495E-7</v>
      </c>
      <c r="CC238" s="10">
        <f>3/24000000*OO[[#This Row],[137 (06JUL1985 00:00:00)-Water Temperature (C)]]*OO[[#This Row],[79]]</f>
        <v>4.2211834998987501E-7</v>
      </c>
      <c r="CD238" s="10">
        <f>3/24000000*OO[[#This Row],[138 (06JUL1985 03:00:00)-Water Temperature (C)]]*OO[[#This Row],[80]]</f>
        <v>3.8948577174674995E-7</v>
      </c>
      <c r="CE238" s="10">
        <f>3/24000000*OO[[#This Row],[139 (06JUL1985 06:00:00)-Water Temperature (C)]]*OO[[#This Row],[81]]</f>
        <v>3.6772672423725001E-7</v>
      </c>
      <c r="CF238" s="10">
        <f>3/24000000*OO[[#This Row],[140 (06JUL1985 09:00:00)-Water Temperature (C)]]*OO[[#This Row],[82]]</f>
        <v>3.5961253083750001E-7</v>
      </c>
      <c r="CG238" s="10">
        <f>3/24000000*OO[[#This Row],[141 (06JUL1985 12:00:00)-Water Temperature (C)]]*OO[[#This Row],[83]]</f>
        <v>3.54362995621E-7</v>
      </c>
      <c r="CH238" s="10">
        <f>3/24000000*OO[[#This Row],[142 (06JUL1985 15:00:00)-Water Temperature (C)]]*OO[[#This Row],[84]]</f>
        <v>3.4915245564375E-7</v>
      </c>
      <c r="CI238" s="10">
        <f>3/24000000*OO[[#This Row],[143 (06JUL1985 18:00:00)-Water Temperature (C)]]*OO[[#This Row],[85]]</f>
        <v>3.4135667832449996E-7</v>
      </c>
      <c r="CJ238" s="10">
        <f>3/24000000*OO[[#This Row],[144 (06JUL1985 21:00:00)-Water Temperature (C)]]*OO[[#This Row],[86]]</f>
        <v>3.3078700120212502E-7</v>
      </c>
      <c r="CK238" s="10">
        <f>3/24000000*OO[[#This Row],[145 (07JUL1985 00:00:00)-Water Temperature (C)]]*OO[[#This Row],[87]]</f>
        <v>3.1643670156449996E-7</v>
      </c>
      <c r="CL238" s="10">
        <f>3/24000000*OO[[#This Row],[146 (07JUL1985 03:00:00)-Water Temperature (C)]]*OO[[#This Row],[88]]</f>
        <v>3.0610067573362496E-7</v>
      </c>
      <c r="CM238" s="10">
        <f>3/24000000*OO[[#This Row],[147 (07JUL1985 06:00:00)-Water Temperature (C)]]*OO[[#This Row],[89]]</f>
        <v>3.0046580072024996E-7</v>
      </c>
      <c r="CN238" s="10">
        <f>3/24000000*OO[[#This Row],[148 (07JUL1985 09:00:00)-Water Temperature (C)]]*OO[[#This Row],[90]]</f>
        <v>3.0146479280949998E-7</v>
      </c>
      <c r="CO238" s="10">
        <f>3/24000000*OO[[#This Row],[149 (07JUL1985 12:00:00)-Water Temperature (C)]]*OO[[#This Row],[91]]</f>
        <v>3.0465670285294998E-7</v>
      </c>
      <c r="CP238" s="10">
        <f>3/24000000*OO[[#This Row],[150 (07JUL1985 15:00:00)-Water Temperature (C)]]*OO[[#This Row],[92]]</f>
        <v>3.0465670285294998E-7</v>
      </c>
      <c r="CQ238" s="10">
        <f>3/24000000*OO[[#This Row],[151 (07JUL1985 18:00:00)-Water Temperature (C)]]*OO[[#This Row],[93]]</f>
        <v>3.0465670285294998E-7</v>
      </c>
      <c r="CR238" s="10">
        <f>3/24000000*OO[[#This Row],[152 (07JUL1985 21:00:00)-Water Temperature (C)]]*OO[[#This Row],[94]]</f>
        <v>3.0465670285294998E-7</v>
      </c>
      <c r="CS238" s="10">
        <f>3/24000000*OO[[#This Row],[153 (08JUL1985 00:00:00)-Water Temperature (C)]]*OO[[#This Row],[95]]</f>
        <v>3.0465670285294998E-7</v>
      </c>
      <c r="CT238" s="10">
        <f>3/24000000*OO[[#This Row],[154 (08JUL1985 03:00:00)-Water Temperature (C)]]*OO[[#This Row],[96]]</f>
        <v>3.0465670285294998E-7</v>
      </c>
      <c r="CU238" s="10">
        <f>3/24000000*OO[[#This Row],[155 (08JUL1985 06:00:00)-Water Temperature (C)]]*OO[[#This Row],[97]]</f>
        <v>3.0465670285294998E-7</v>
      </c>
      <c r="CV238" s="10">
        <f>3/24000000*OO[[#This Row],[156 (08JUL1985 09:00:00)-Water Temperature (C)]]*OO[[#This Row],[98]]</f>
        <v>3.0465670285294998E-7</v>
      </c>
      <c r="CW238" s="10">
        <f>3/24000000*OO[[#This Row],[157 (08JUL1985 12:00:00)-Water Temperature (C)]]*OO[[#This Row],[99]]</f>
        <v>3.0465670285294998E-7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1.8132798267754273E-41</v>
      </c>
      <c r="M239" s="10">
        <f>3/24*OO[[#This Row],[69 (27JUN1985 12:00:00)-Water Temperature (C)]]*OO[[#This Row],[11]]/SUM(OO[11])</f>
        <v>6.8403628382881913E-30</v>
      </c>
      <c r="N239" s="10">
        <f>3/24*OO[[#This Row],[70 (27JUN1985 15:00:00)-Water Temperature (C)]]*OO[[#This Row],[12]]/SUM(OO[12])</f>
        <v>2.8261100548575526E-18</v>
      </c>
      <c r="O239" s="10">
        <f>3/24*OO[[#This Row],[71 (27JUN1985 18:00:00)-Water Temperature (C)]]*OO[[#This Row],[13]]/SUM(OO[13])</f>
        <v>2.5667473680554372E-11</v>
      </c>
      <c r="P239" s="10">
        <f>3/24*OO[[#This Row],[72 (27JUN1985 21:00:00)-Water Temperature (C)]]*OO[[#This Row],[14]]/SUM(OO[14])</f>
        <v>8.5141798843712225E-8</v>
      </c>
      <c r="Q239" s="10">
        <f>3/24*OO[[#This Row],[73 (28JUN1985 00:00:00)-Water Temperature (C)]]*OO[[#This Row],[15]]/SUM(OO[15])</f>
        <v>1.8177952233991439E-5</v>
      </c>
      <c r="R239" s="10">
        <f>3/24*OO[[#This Row],[74 (28JUN1985 03:00:00)-Water Temperature (C)]]*OO[[#This Row],[16]]/SUM(OO[16])</f>
        <v>7.3716799377954102E-4</v>
      </c>
      <c r="S239" s="10">
        <f>3/24*OO[[#This Row],[75 (28JUN1985 06:00:00)-Water Temperature (C)]]*OO[[#This Row],[17]]/SUM(OO[17])</f>
        <v>8.7504857281605394E-3</v>
      </c>
      <c r="T239" s="10">
        <f>3/24*OO[[#This Row],[76 (28JUN1985 09:00:00)-Water Temperature (C)]]*OO[[#This Row],[18]]/SUM(OO[18])</f>
        <v>3.9542241914817138E-2</v>
      </c>
      <c r="U239" s="10">
        <f>3/24*OO[[#This Row],[77 (28JUN1985 12:00:00)-Water Temperature (C)]]*OO[[#This Row],[19]]/SUM(OO[19])</f>
        <v>8.2447049211509957E-2</v>
      </c>
      <c r="V239" s="10">
        <f>3/24000000*OO[[#This Row],[78 (28JUN1985 15:00:00)-Water Temperature (C)]]*OO[[#This Row],[20]]</f>
        <v>8.8861596294687498E-2</v>
      </c>
      <c r="W239" s="10">
        <f>3/24000000*OO[[#This Row],[79 (28JUN1985 18:00:00)-Water Temperature (C)]]*OO[[#This Row],[21]]</f>
        <v>5.4995390990924993E-2</v>
      </c>
      <c r="X239" s="10">
        <f>3/24000000*OO[[#This Row],[80 (28JUN1985 21:00:00)-Water Temperature (C)]]*OO[[#This Row],[22]]</f>
        <v>2.0985474168506248E-2</v>
      </c>
      <c r="Y239" s="10">
        <f>3/24000000*OO[[#This Row],[81 (29JUN1985 00:00:00)-Water Temperature (C)]]*OO[[#This Row],[23]]</f>
        <v>5.4250953915400005E-3</v>
      </c>
      <c r="Z239" s="10">
        <f>3/24000000*OO[[#This Row],[82 (29JUN1985 03:00:00)-Water Temperature (C)]]*OO[[#This Row],[24]]</f>
        <v>1.0587939512864998E-3</v>
      </c>
      <c r="AA239" s="10">
        <f>3/24000000*OO[[#This Row],[83 (29JUN1985 06:00:00)-Water Temperature (C)]]*OO[[#This Row],[25]]</f>
        <v>2.0643606711524996E-4</v>
      </c>
      <c r="AB239" s="10">
        <f>3/24000000*OO[[#This Row],[84 (29JUN1985 09:00:00)-Water Temperature (C)]]*OO[[#This Row],[26]]</f>
        <v>7.543651816066249E-5</v>
      </c>
      <c r="AC239" s="10">
        <f>3/24000000*OO[[#This Row],[85 (29JUN1985 12:00:00)-Water Temperature (C)]]*OO[[#This Row],[27]]</f>
        <v>5.6481053226337498E-5</v>
      </c>
      <c r="AD239" s="10">
        <f>3/24000000*OO[[#This Row],[86 (29JUN1985 15:00:00)-Water Temperature (C)]]*OO[[#This Row],[28]]</f>
        <v>5.3430359646662496E-5</v>
      </c>
      <c r="AE239" s="10">
        <f>3/24000000*OO[[#This Row],[88 (29JUN1985 21:00:00)-Water Temperature (C)]]*OO[[#This Row],[30]]</f>
        <v>5.4437176835449991E-5</v>
      </c>
      <c r="AF239" s="10">
        <f>3/24000000*OO[[#This Row],[88 (29JUN1985 21:00:00)-Water Temperature (C)]]*OO[[#This Row],[30]]</f>
        <v>5.4437176835449991E-5</v>
      </c>
      <c r="AG239" s="10">
        <f>3/24000000*OO[[#This Row],[89 (30JUN1985 00:00:00)-Water Temperature (C)]]*OO[[#This Row],[31]]</f>
        <v>5.27271169658E-5</v>
      </c>
      <c r="AH239" s="10">
        <f>3/24000000*OO[[#This Row],[90 (30JUN1985 03:00:00)-Water Temperature (C)]]*OO[[#This Row],[32]]</f>
        <v>4.9223923007E-5</v>
      </c>
      <c r="AI239" s="10">
        <f>3/24000000*OO[[#This Row],[91 (30JUN1985 06:00:00)-Water Temperature (C)]]*OO[[#This Row],[33]]</f>
        <v>4.46303348376E-5</v>
      </c>
      <c r="AJ239" s="10">
        <f>3/24000000*OO[[#This Row],[92 (30JUN1985 09:00:00)-Water Temperature (C)]]*OO[[#This Row],[34]]</f>
        <v>4.0711635127537494E-5</v>
      </c>
      <c r="AK239" s="10">
        <f>3/24000000*OO[[#This Row],[93 (30JUN1985 12:00:00)-Water Temperature (C)]]*OO[[#This Row],[35]]</f>
        <v>3.7081914871074995E-5</v>
      </c>
      <c r="AL239" s="10">
        <f>3/24000000*OO[[#This Row],[94 (30JUN1985 15:00:00)-Water Temperature (C)]]*OO[[#This Row],[36]]</f>
        <v>3.3589119929062496E-5</v>
      </c>
      <c r="AM239" s="10">
        <f>3/24000000*OO[[#This Row],[95 (30JUN1985 18:00:00)-Water Temperature (C)]]*OO[[#This Row],[37]]</f>
        <v>3.0907873378050004E-5</v>
      </c>
      <c r="AN239" s="10">
        <f>3/24000000*OO[[#This Row],[96 (30JUN1985 21:00:00)-Water Temperature (C)]]*OO[[#This Row],[38]]</f>
        <v>2.8317375351200002E-5</v>
      </c>
      <c r="AO239" s="10">
        <f>3/24000000*OO[[#This Row],[97 (01JUL1985 00:00:00)-Water Temperature (C)]]*OO[[#This Row],[39]]</f>
        <v>2.5459791731724995E-5</v>
      </c>
      <c r="AP239" s="10">
        <f>3/24000000*OO[[#This Row],[98 (01JUL1985 03:00:00)-Water Temperature (C)]]*OO[[#This Row],[40]]</f>
        <v>2.2953202761125003E-5</v>
      </c>
      <c r="AQ239" s="10">
        <f>3/24000000*OO[[#This Row],[99 (01JUL1985 06:00:00)-Water Temperature (C)]]*OO[[#This Row],[41]]</f>
        <v>2.0742187312125001E-5</v>
      </c>
      <c r="AR239" s="10">
        <f>3/24000000*OO[[#This Row],[100 (01JUL1985 09:00:00)-Water Temperature (C)]]*OO[[#This Row],[42]]</f>
        <v>1.9222669661734996E-5</v>
      </c>
      <c r="AS239" s="10">
        <f>3/24000000*OO[[#This Row],[101 (01JUL1985 12:00:00)-Water Temperature (C)]]*OO[[#This Row],[43]]</f>
        <v>1.7904626261249998E-5</v>
      </c>
      <c r="AT239" s="10">
        <f>3/24000000*OO[[#This Row],[102 (01JUL1985 15:00:00)-Water Temperature (C)]]*OO[[#This Row],[44]]</f>
        <v>1.6657977003200002E-5</v>
      </c>
      <c r="AU239" s="10">
        <f>3/24000000*OO[[#This Row],[103 (01JUL1985 18:00:00)-Water Temperature (C)]]*OO[[#This Row],[45]]</f>
        <v>1.54732192878725E-5</v>
      </c>
      <c r="AV239" s="10">
        <f>3/24000000*OO[[#This Row],[104 (01JUL1985 21:00:00)-Water Temperature (C)]]*OO[[#This Row],[46]]</f>
        <v>1.4114653212464998E-5</v>
      </c>
      <c r="AW239" s="10">
        <f>3/24000000*OO[[#This Row],[105 (02JUL1985 00:00:00)-Water Temperature (C)]]*OO[[#This Row],[47]]</f>
        <v>1.2679954066406249E-5</v>
      </c>
      <c r="AX239" s="10">
        <f>3/24000000*OO[[#This Row],[106 (02JUL1985 03:00:00)-Water Temperature (C)]]*OO[[#This Row],[48]]</f>
        <v>1.1493457946250001E-5</v>
      </c>
      <c r="AY239" s="10">
        <f>3/24000000*OO[[#This Row],[107 (02JUL1985 06:00:00)-Water Temperature (C)]]*OO[[#This Row],[49]]</f>
        <v>1.0517786938391249E-5</v>
      </c>
      <c r="AZ239" s="10">
        <f>3/24000000*OO[[#This Row],[108 (02JUL1985 09:00:00)-Water Temperature (C)]]*OO[[#This Row],[50]]</f>
        <v>9.8979560833049996E-6</v>
      </c>
      <c r="BA239" s="10">
        <f>3/24000000*OO[[#This Row],[109 (02JUL1985 12:00:00)-Water Temperature (C)]]*OO[[#This Row],[51]]</f>
        <v>9.3059746883812495E-6</v>
      </c>
      <c r="BB239" s="10">
        <f>3/24000000*OO[[#This Row],[110 (02JUL1985 15:00:00)-Water Temperature (C)]]*OO[[#This Row],[52]]</f>
        <v>8.6873859214537497E-6</v>
      </c>
      <c r="BC239" s="10">
        <f>3/24000000*OO[[#This Row],[111 (02JUL1985 18:00:00)-Water Temperature (C)]]*OO[[#This Row],[53]]</f>
        <v>7.99538454597E-6</v>
      </c>
      <c r="BD239" s="10">
        <f>3/24000000*OO[[#This Row],[112 (02JUL1985 21:00:00)-Water Temperature (C)]]*OO[[#This Row],[54]]</f>
        <v>7.2001621089124996E-6</v>
      </c>
      <c r="BE239" s="10">
        <f>3/24000000*OO[[#This Row],[113 (03JUL1985 00:00:00)-Water Temperature (C)]]*OO[[#This Row],[55]]</f>
        <v>6.3824991386349998E-6</v>
      </c>
      <c r="BF239" s="10">
        <f>3/24000000*OO[[#This Row],[114 (03JUL1985 03:00:00)-Water Temperature (C)]]*OO[[#This Row],[56]]</f>
        <v>5.6781942393675006E-6</v>
      </c>
      <c r="BG239" s="10">
        <f>3/24000000*OO[[#This Row],[115 (03JUL1985 06:00:00)-Water Temperature (C)]]*OO[[#This Row],[57]]</f>
        <v>5.0681405620912502E-6</v>
      </c>
      <c r="BH239" s="10">
        <f>3/24000000*OO[[#This Row],[116 (03JUL1985 09:00:00)-Water Temperature (C)]]*OO[[#This Row],[58]]</f>
        <v>4.5898854525612492E-6</v>
      </c>
      <c r="BI239" s="10">
        <f>3/24000000*OO[[#This Row],[117 (03JUL1985 12:00:00)-Water Temperature (C)]]*OO[[#This Row],[59]]</f>
        <v>4.0331629163924993E-6</v>
      </c>
      <c r="BJ239" s="10">
        <f>3/24000000*OO[[#This Row],[118 (03JUL1985 15:00:00)-Water Temperature (C)]]*OO[[#This Row],[60]]</f>
        <v>3.5520762109875E-6</v>
      </c>
      <c r="BK239" s="10">
        <f>3/24000000*OO[[#This Row],[119 (03JUL1985 18:00:00)-Water Temperature (C)]]*OO[[#This Row],[61]]</f>
        <v>3.1008948463949998E-6</v>
      </c>
      <c r="BL239" s="10">
        <f>3/24000000*OO[[#This Row],[120 (03JUL1985 21:00:00)-Water Temperature (C)]]*OO[[#This Row],[62]]</f>
        <v>2.6757918242334997E-6</v>
      </c>
      <c r="BM239" s="10">
        <f>3/24000000*OO[[#This Row],[121 (04JUL1985 00:00:00)-Water Temperature (C)]]*OO[[#This Row],[63]]</f>
        <v>2.3009276382824994E-6</v>
      </c>
      <c r="BN239" s="10">
        <f>3/24000000*OO[[#This Row],[122 (04JUL1985 03:00:00)-Water Temperature (C)]]*OO[[#This Row],[64]]</f>
        <v>2.0001032387829996E-6</v>
      </c>
      <c r="BO239" s="10">
        <f>3/24000000*OO[[#This Row],[123 (04JUL1985 06:00:00)-Water Temperature (C)]]*OO[[#This Row],[65]]</f>
        <v>1.76576465668E-6</v>
      </c>
      <c r="BP239" s="10">
        <f>3/24000000*OO[[#This Row],[124 (04JUL1985 09:00:00)-Water Temperature (C)]]*OO[[#This Row],[66]]</f>
        <v>1.6018422559503751E-6</v>
      </c>
      <c r="BQ239" s="10">
        <f>3/24000000*OO[[#This Row],[125 (04JUL1985 12:00:00)-Water Temperature (C)]]*OO[[#This Row],[67]]</f>
        <v>1.4418979396173749E-6</v>
      </c>
      <c r="BR239" s="10">
        <f>3/24000000*OO[[#This Row],[126 (04JUL1985 15:00:00)-Water Temperature (C)]]*OO[[#This Row],[68]]</f>
        <v>1.278631009693625E-6</v>
      </c>
      <c r="BS239" s="10">
        <f>3/24000000*OO[[#This Row],[127 (04JUL1985 18:00:00)-Water Temperature (C)]]*OO[[#This Row],[69]]</f>
        <v>1.1228701305071249E-6</v>
      </c>
      <c r="BT239" s="10">
        <f>3/24000000*OO[[#This Row],[128 (04JUL1985 21:00:00)-Water Temperature (C)]]*OO[[#This Row],[70]]</f>
        <v>9.7555136537487486E-7</v>
      </c>
      <c r="BU239" s="10">
        <f>3/24000000*OO[[#This Row],[129 (05JUL1985 00:00:00)-Water Temperature (C)]]*OO[[#This Row],[71]]</f>
        <v>8.4792450530687498E-7</v>
      </c>
      <c r="BV239" s="10">
        <f>3/24000000*OO[[#This Row],[130 (05JUL1985 03:00:00)-Water Temperature (C)]]*OO[[#This Row],[72]]</f>
        <v>7.5606113000812504E-7</v>
      </c>
      <c r="BW239" s="10">
        <f>3/24000000*OO[[#This Row],[131 (05JUL1985 06:00:00)-Water Temperature (C)]]*OO[[#This Row],[73]]</f>
        <v>6.9224983249124993E-7</v>
      </c>
      <c r="BX239" s="10">
        <f>3/24000000*OO[[#This Row],[132 (05JUL1985 09:00:00)-Water Temperature (C)]]*OO[[#This Row],[74]]</f>
        <v>6.5454348714625001E-7</v>
      </c>
      <c r="BY239" s="10">
        <f>3/24000000*OO[[#This Row],[133 (05JUL1985 12:00:00)-Water Temperature (C)]]*OO[[#This Row],[75]]</f>
        <v>6.2031618676625001E-7</v>
      </c>
      <c r="BZ239" s="10">
        <f>3/24000000*OO[[#This Row],[134 (05JUL1985 15:00:00)-Water Temperature (C)]]*OO[[#This Row],[76]]</f>
        <v>5.7876430851349995E-7</v>
      </c>
      <c r="CA239" s="10">
        <f>3/24000000*OO[[#This Row],[135 (05JUL1985 18:00:00)-Water Temperature (C)]]*OO[[#This Row],[77]]</f>
        <v>5.3310446851999992E-7</v>
      </c>
      <c r="CB239" s="10">
        <f>3/24000000*OO[[#This Row],[136 (05JUL1985 21:00:00)-Water Temperature (C)]]*OO[[#This Row],[78]]</f>
        <v>4.8435208667999997E-7</v>
      </c>
      <c r="CC239" s="10">
        <f>3/24000000*OO[[#This Row],[137 (06JUL1985 00:00:00)-Water Temperature (C)]]*OO[[#This Row],[79]]</f>
        <v>4.4037674317499999E-7</v>
      </c>
      <c r="CD239" s="10">
        <f>3/24000000*OO[[#This Row],[138 (06JUL1985 03:00:00)-Water Temperature (C)]]*OO[[#This Row],[80]]</f>
        <v>4.0525802924550002E-7</v>
      </c>
      <c r="CE239" s="10">
        <f>3/24000000*OO[[#This Row],[139 (06JUL1985 06:00:00)-Water Temperature (C)]]*OO[[#This Row],[81]]</f>
        <v>3.8183293809999996E-7</v>
      </c>
      <c r="CF239" s="10">
        <f>3/24000000*OO[[#This Row],[140 (06JUL1985 09:00:00)-Water Temperature (C)]]*OO[[#This Row],[82]]</f>
        <v>3.7304705339100002E-7</v>
      </c>
      <c r="CG239" s="10">
        <f>3/24000000*OO[[#This Row],[141 (06JUL1985 12:00:00)-Water Temperature (C)]]*OO[[#This Row],[83]]</f>
        <v>3.6779709247424997E-7</v>
      </c>
      <c r="CH239" s="10">
        <f>3/24000000*OO[[#This Row],[142 (06JUL1985 15:00:00)-Water Temperature (C)]]*OO[[#This Row],[84]]</f>
        <v>3.6255594792199997E-7</v>
      </c>
      <c r="CI239" s="10">
        <f>3/24000000*OO[[#This Row],[143 (06JUL1985 18:00:00)-Water Temperature (C)]]*OO[[#This Row],[85]]</f>
        <v>3.5436063118499995E-7</v>
      </c>
      <c r="CJ239" s="10">
        <f>3/24000000*OO[[#This Row],[144 (06JUL1985 21:00:00)-Water Temperature (C)]]*OO[[#This Row],[86]]</f>
        <v>3.4295475069075003E-7</v>
      </c>
      <c r="CK239" s="10">
        <f>3/24000000*OO[[#This Row],[145 (07JUL1985 00:00:00)-Water Temperature (C)]]*OO[[#This Row],[87]]</f>
        <v>3.2760307846399998E-7</v>
      </c>
      <c r="CL239" s="10">
        <f>3/24000000*OO[[#This Row],[146 (07JUL1985 03:00:00)-Water Temperature (C)]]*OO[[#This Row],[88]]</f>
        <v>3.1627467749499995E-7</v>
      </c>
      <c r="CM239" s="10">
        <f>3/24000000*OO[[#This Row],[147 (07JUL1985 06:00:00)-Water Temperature (C)]]*OO[[#This Row],[89]]</f>
        <v>3.0998569310774998E-7</v>
      </c>
      <c r="CN239" s="10">
        <f>3/24000000*OO[[#This Row],[148 (07JUL1985 09:00:00)-Water Temperature (C)]]*OO[[#This Row],[90]]</f>
        <v>3.1090040793899998E-7</v>
      </c>
      <c r="CO239" s="10">
        <f>3/24000000*OO[[#This Row],[149 (07JUL1985 12:00:00)-Water Temperature (C)]]*OO[[#This Row],[91]]</f>
        <v>3.1457674092074994E-7</v>
      </c>
      <c r="CP239" s="10">
        <f>3/24000000*OO[[#This Row],[150 (07JUL1985 15:00:00)-Water Temperature (C)]]*OO[[#This Row],[92]]</f>
        <v>3.1457674092074994E-7</v>
      </c>
      <c r="CQ239" s="10">
        <f>3/24000000*OO[[#This Row],[151 (07JUL1985 18:00:00)-Water Temperature (C)]]*OO[[#This Row],[93]]</f>
        <v>3.1457674092074994E-7</v>
      </c>
      <c r="CR239" s="10">
        <f>3/24000000*OO[[#This Row],[152 (07JUL1985 21:00:00)-Water Temperature (C)]]*OO[[#This Row],[94]]</f>
        <v>3.1457674092074994E-7</v>
      </c>
      <c r="CS239" s="10">
        <f>3/24000000*OO[[#This Row],[153 (08JUL1985 00:00:00)-Water Temperature (C)]]*OO[[#This Row],[95]]</f>
        <v>3.1457674092074994E-7</v>
      </c>
      <c r="CT239" s="10">
        <f>3/24000000*OO[[#This Row],[154 (08JUL1985 03:00:00)-Water Temperature (C)]]*OO[[#This Row],[96]]</f>
        <v>3.1457674092074994E-7</v>
      </c>
      <c r="CU239" s="10">
        <f>3/24000000*OO[[#This Row],[155 (08JUL1985 06:00:00)-Water Temperature (C)]]*OO[[#This Row],[97]]</f>
        <v>3.1457674092074994E-7</v>
      </c>
      <c r="CV239" s="10">
        <f>3/24000000*OO[[#This Row],[156 (08JUL1985 09:00:00)-Water Temperature (C)]]*OO[[#This Row],[98]]</f>
        <v>3.1457674092074994E-7</v>
      </c>
      <c r="CW239" s="10">
        <f>3/24000000*OO[[#This Row],[157 (08JUL1985 12:00:00)-Water Temperature (C)]]*OO[[#This Row],[99]]</f>
        <v>3.1457674092074994E-7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2.5716859933582358E-42</v>
      </c>
      <c r="M240" s="10">
        <f>3/24*OO[[#This Row],[69 (27JUN1985 12:00:00)-Water Temperature (C)]]*OO[[#This Row],[11]]/SUM(OO[11])</f>
        <v>9.6104322027242665E-31</v>
      </c>
      <c r="N240" s="10">
        <f>3/24*OO[[#This Row],[70 (27JUN1985 15:00:00)-Water Temperature (C)]]*OO[[#This Row],[12]]/SUM(OO[12])</f>
        <v>1.1151825823086085E-18</v>
      </c>
      <c r="O240" s="10">
        <f>3/24*OO[[#This Row],[71 (27JUN1985 18:00:00)-Water Temperature (C)]]*OO[[#This Row],[13]]/SUM(OO[13])</f>
        <v>9.5910652499891969E-12</v>
      </c>
      <c r="P240" s="10">
        <f>3/24*OO[[#This Row],[72 (27JUN1985 21:00:00)-Water Temperature (C)]]*OO[[#This Row],[14]]/SUM(OO[14])</f>
        <v>4.29041203814144E-8</v>
      </c>
      <c r="Q240" s="10">
        <f>3/24*OO[[#This Row],[73 (28JUN1985 00:00:00)-Water Temperature (C)]]*OO[[#This Row],[15]]/SUM(OO[15])</f>
        <v>1.0610183667780436E-5</v>
      </c>
      <c r="R240" s="10">
        <f>3/24*OO[[#This Row],[74 (28JUN1985 03:00:00)-Water Temperature (C)]]*OO[[#This Row],[16]]/SUM(OO[16])</f>
        <v>4.7956983804080386E-4</v>
      </c>
      <c r="S240" s="10">
        <f>3/24*OO[[#This Row],[75 (28JUN1985 06:00:00)-Water Temperature (C)]]*OO[[#This Row],[17]]/SUM(OO[17])</f>
        <v>6.2122567275858537E-3</v>
      </c>
      <c r="T240" s="10">
        <f>3/24*OO[[#This Row],[76 (28JUN1985 09:00:00)-Water Temperature (C)]]*OO[[#This Row],[18]]/SUM(OO[18])</f>
        <v>3.0213332356222547E-2</v>
      </c>
      <c r="U240" s="10">
        <f>3/24*OO[[#This Row],[77 (28JUN1985 12:00:00)-Water Temperature (C)]]*OO[[#This Row],[19]]/SUM(OO[19])</f>
        <v>6.7035576764731181E-2</v>
      </c>
      <c r="V240" s="10">
        <f>3/24000000*OO[[#This Row],[78 (28JUN1985 15:00:00)-Water Temperature (C)]]*OO[[#This Row],[20]]</f>
        <v>7.62659762914875E-2</v>
      </c>
      <c r="W240" s="10">
        <f>3/24000000*OO[[#This Row],[79 (28JUN1985 18:00:00)-Water Temperature (C)]]*OO[[#This Row],[21]]</f>
        <v>4.94524560227E-2</v>
      </c>
      <c r="X240" s="10">
        <f>3/24000000*OO[[#This Row],[80 (28JUN1985 21:00:00)-Water Temperature (C)]]*OO[[#This Row],[22]]</f>
        <v>1.9652860346801249E-2</v>
      </c>
      <c r="Y240" s="10">
        <f>3/24000000*OO[[#This Row],[81 (29JUN1985 00:00:00)-Water Temperature (C)]]*OO[[#This Row],[23]]</f>
        <v>5.2502845792687493E-3</v>
      </c>
      <c r="Z240" s="10">
        <f>3/24000000*OO[[#This Row],[82 (29JUN1985 03:00:00)-Water Temperature (C)]]*OO[[#This Row],[24]]</f>
        <v>1.0448243955581251E-3</v>
      </c>
      <c r="AA240" s="10">
        <f>3/24000000*OO[[#This Row],[83 (29JUN1985 06:00:00)-Water Temperature (C)]]*OO[[#This Row],[25]]</f>
        <v>1.98955420455925E-4</v>
      </c>
      <c r="AB240" s="10">
        <f>3/24000000*OO[[#This Row],[84 (29JUN1985 09:00:00)-Water Temperature (C)]]*OO[[#This Row],[26]]</f>
        <v>6.6641261827474999E-5</v>
      </c>
      <c r="AC240" s="10">
        <f>3/24000000*OO[[#This Row],[85 (29JUN1985 12:00:00)-Water Temperature (C)]]*OO[[#This Row],[27]]</f>
        <v>4.7542504382224992E-5</v>
      </c>
      <c r="AD240" s="10">
        <f>3/24000000*OO[[#This Row],[86 (29JUN1985 15:00:00)-Water Temperature (C)]]*OO[[#This Row],[28]]</f>
        <v>4.4342772782675006E-5</v>
      </c>
      <c r="AE240" s="10">
        <f>3/24000000*OO[[#This Row],[88 (29JUN1985 21:00:00)-Water Temperature (C)]]*OO[[#This Row],[30]]</f>
        <v>4.4779926803150006E-5</v>
      </c>
      <c r="AF240" s="10">
        <f>3/24000000*OO[[#This Row],[88 (29JUN1985 21:00:00)-Water Temperature (C)]]*OO[[#This Row],[30]]</f>
        <v>4.4779926803150006E-5</v>
      </c>
      <c r="AG240" s="10">
        <f>3/24000000*OO[[#This Row],[89 (30JUN1985 00:00:00)-Water Temperature (C)]]*OO[[#This Row],[31]]</f>
        <v>4.340755980699999E-5</v>
      </c>
      <c r="AH240" s="10">
        <f>3/24000000*OO[[#This Row],[90 (30JUN1985 03:00:00)-Water Temperature (C)]]*OO[[#This Row],[32]]</f>
        <v>4.0561818715999991E-5</v>
      </c>
      <c r="AI240" s="10">
        <f>3/24000000*OO[[#This Row],[91 (30JUN1985 06:00:00)-Water Temperature (C)]]*OO[[#This Row],[33]]</f>
        <v>3.6795725748749992E-5</v>
      </c>
      <c r="AJ240" s="10">
        <f>3/24000000*OO[[#This Row],[92 (30JUN1985 09:00:00)-Water Temperature (C)]]*OO[[#This Row],[34]]</f>
        <v>3.3545953681874999E-5</v>
      </c>
      <c r="AK240" s="10">
        <f>3/24000000*OO[[#This Row],[93 (30JUN1985 12:00:00)-Water Temperature (C)]]*OO[[#This Row],[35]]</f>
        <v>3.0512091590100001E-5</v>
      </c>
      <c r="AL240" s="10">
        <f>3/24000000*OO[[#This Row],[94 (30JUN1985 15:00:00)-Water Temperature (C)]]*OO[[#This Row],[36]]</f>
        <v>2.7570377593574997E-5</v>
      </c>
      <c r="AM240" s="10">
        <f>3/24000000*OO[[#This Row],[95 (30JUN1985 18:00:00)-Water Temperature (C)]]*OO[[#This Row],[37]]</f>
        <v>2.5284844027199999E-5</v>
      </c>
      <c r="AN240" s="10">
        <f>3/24000000*OO[[#This Row],[96 (30JUN1985 21:00:00)-Water Temperature (C)]]*OO[[#This Row],[38]]</f>
        <v>2.3087838764699996E-5</v>
      </c>
      <c r="AO240" s="10">
        <f>3/24000000*OO[[#This Row],[97 (01JUL1985 00:00:00)-Water Temperature (C)]]*OO[[#This Row],[39]]</f>
        <v>2.0705342670431248E-5</v>
      </c>
      <c r="AP240" s="10">
        <f>3/24000000*OO[[#This Row],[98 (01JUL1985 03:00:00)-Water Temperature (C)]]*OO[[#This Row],[40]]</f>
        <v>1.86148075742475E-5</v>
      </c>
      <c r="AQ240" s="10">
        <f>3/24000000*OO[[#This Row],[99 (01JUL1985 06:00:00)-Water Temperature (C)]]*OO[[#This Row],[41]]</f>
        <v>1.6791522808631249E-5</v>
      </c>
      <c r="AR240" s="10">
        <f>3/24000000*OO[[#This Row],[100 (01JUL1985 09:00:00)-Water Temperature (C)]]*OO[[#This Row],[42]]</f>
        <v>1.5535611337995E-5</v>
      </c>
      <c r="AS240" s="10">
        <f>3/24000000*OO[[#This Row],[101 (01JUL1985 12:00:00)-Water Temperature (C)]]*OO[[#This Row],[43]]</f>
        <v>1.4449141372981249E-5</v>
      </c>
      <c r="AT240" s="10">
        <f>3/24000000*OO[[#This Row],[102 (01JUL1985 15:00:00)-Water Temperature (C)]]*OO[[#This Row],[44]]</f>
        <v>1.341409520304E-5</v>
      </c>
      <c r="AU240" s="10">
        <f>3/24000000*OO[[#This Row],[103 (01JUL1985 18:00:00)-Water Temperature (C)]]*OO[[#This Row],[45]]</f>
        <v>1.2421368037642498E-5</v>
      </c>
      <c r="AV240" s="10">
        <f>3/24000000*OO[[#This Row],[104 (01JUL1985 21:00:00)-Water Temperature (C)]]*OO[[#This Row],[46]]</f>
        <v>1.1290940903343747E-5</v>
      </c>
      <c r="AW240" s="10">
        <f>3/24000000*OO[[#This Row],[105 (02JUL1985 00:00:00)-Water Temperature (C)]]*OO[[#This Row],[47]]</f>
        <v>1.0112910977610001E-5</v>
      </c>
      <c r="AX240" s="10">
        <f>3/24000000*OO[[#This Row],[106 (02JUL1985 03:00:00)-Water Temperature (C)]]*OO[[#This Row],[48]]</f>
        <v>9.1352089313700006E-6</v>
      </c>
      <c r="AY240" s="10">
        <f>3/24000000*OO[[#This Row],[107 (02JUL1985 06:00:00)-Water Temperature (C)]]*OO[[#This Row],[49]]</f>
        <v>8.3420423198600008E-6</v>
      </c>
      <c r="AZ240" s="10">
        <f>3/24000000*OO[[#This Row],[108 (02JUL1985 09:00:00)-Water Temperature (C)]]*OO[[#This Row],[50]]</f>
        <v>7.8385938437124991E-6</v>
      </c>
      <c r="BA240" s="10">
        <f>3/24000000*OO[[#This Row],[109 (02JUL1985 12:00:00)-Water Temperature (C)]]*OO[[#This Row],[51]]</f>
        <v>7.3611763906475E-6</v>
      </c>
      <c r="BB240" s="10">
        <f>3/24000000*OO[[#This Row],[110 (02JUL1985 15:00:00)-Water Temperature (C)]]*OO[[#This Row],[52]]</f>
        <v>6.8618053300762496E-6</v>
      </c>
      <c r="BC240" s="10">
        <f>3/24000000*OO[[#This Row],[111 (02JUL1985 18:00:00)-Water Temperature (C)]]*OO[[#This Row],[53]]</f>
        <v>6.3037625875925E-6</v>
      </c>
      <c r="BD240" s="10">
        <f>3/24000000*OO[[#This Row],[112 (02JUL1985 21:00:00)-Water Temperature (C)]]*OO[[#This Row],[54]]</f>
        <v>5.6602426588399983E-6</v>
      </c>
      <c r="BE240" s="10">
        <f>3/24000000*OO[[#This Row],[113 (03JUL1985 00:00:00)-Water Temperature (C)]]*OO[[#This Row],[55]]</f>
        <v>5.0053283161912498E-6</v>
      </c>
      <c r="BF240" s="10">
        <f>3/24000000*OO[[#This Row],[114 (03JUL1985 03:00:00)-Water Temperature (C)]]*OO[[#This Row],[56]]</f>
        <v>4.4428708853200002E-6</v>
      </c>
      <c r="BG240" s="10">
        <f>3/24000000*OO[[#This Row],[115 (03JUL1985 06:00:00)-Water Temperature (C)]]*OO[[#This Row],[57]]</f>
        <v>3.9626968323749998E-6</v>
      </c>
      <c r="BH240" s="10">
        <f>3/24000000*OO[[#This Row],[116 (03JUL1985 09:00:00)-Water Temperature (C)]]*OO[[#This Row],[58]]</f>
        <v>3.588779117299999E-6</v>
      </c>
      <c r="BI240" s="10">
        <f>3/24000000*OO[[#This Row],[117 (03JUL1985 12:00:00)-Water Temperature (C)]]*OO[[#This Row],[59]]</f>
        <v>3.1569350258887499E-6</v>
      </c>
      <c r="BJ240" s="10">
        <f>3/24000000*OO[[#This Row],[118 (03JUL1985 15:00:00)-Water Temperature (C)]]*OO[[#This Row],[60]]</f>
        <v>2.7820845295925001E-6</v>
      </c>
      <c r="BK240" s="10">
        <f>3/24000000*OO[[#This Row],[119 (03JUL1985 18:00:00)-Water Temperature (C)]]*OO[[#This Row],[61]]</f>
        <v>2.4265979485808748E-6</v>
      </c>
      <c r="BL240" s="10">
        <f>3/24000000*OO[[#This Row],[120 (03JUL1985 21:00:00)-Water Temperature (C)]]*OO[[#This Row],[62]]</f>
        <v>2.0890276254349997E-6</v>
      </c>
      <c r="BM240" s="10">
        <f>3/24000000*OO[[#This Row],[121 (04JUL1985 00:00:00)-Water Temperature (C)]]*OO[[#This Row],[63]]</f>
        <v>1.792400751899E-6</v>
      </c>
      <c r="BN240" s="10">
        <f>3/24000000*OO[[#This Row],[122 (04JUL1985 03:00:00)-Water Temperature (C)]]*OO[[#This Row],[64]]</f>
        <v>1.5547396870136249E-6</v>
      </c>
      <c r="BO240" s="10">
        <f>3/24000000*OO[[#This Row],[123 (04JUL1985 06:00:00)-Water Temperature (C)]]*OO[[#This Row],[65]]</f>
        <v>1.3723521471562502E-6</v>
      </c>
      <c r="BP240" s="10">
        <f>3/24000000*OO[[#This Row],[124 (04JUL1985 09:00:00)-Water Temperature (C)]]*OO[[#This Row],[66]]</f>
        <v>1.2465019506485E-6</v>
      </c>
      <c r="BQ240" s="10">
        <f>3/24000000*OO[[#This Row],[125 (04JUL1985 12:00:00)-Water Temperature (C)]]*OO[[#This Row],[67]]</f>
        <v>1.124370310342E-6</v>
      </c>
      <c r="BR240" s="10">
        <f>3/24000000*OO[[#This Row],[126 (04JUL1985 15:00:00)-Water Temperature (C)]]*OO[[#This Row],[68]]</f>
        <v>9.9831218233662484E-7</v>
      </c>
      <c r="BS240" s="10">
        <f>3/24000000*OO[[#This Row],[127 (04JUL1985 18:00:00)-Water Temperature (C)]]*OO[[#This Row],[69]]</f>
        <v>8.7611523182225008E-7</v>
      </c>
      <c r="BT240" s="10">
        <f>3/24000000*OO[[#This Row],[128 (04JUL1985 21:00:00)-Water Temperature (C)]]*OO[[#This Row],[70]]</f>
        <v>7.5917348552099994E-7</v>
      </c>
      <c r="BU240" s="10">
        <f>3/24000000*OO[[#This Row],[129 (05JUL1985 00:00:00)-Water Temperature (C)]]*OO[[#This Row],[71]]</f>
        <v>6.5790015321600008E-7</v>
      </c>
      <c r="BV240" s="10">
        <f>3/24000000*OO[[#This Row],[130 (05JUL1985 03:00:00)-Water Temperature (C)]]*OO[[#This Row],[72]]</f>
        <v>5.8472854239250001E-7</v>
      </c>
      <c r="BW240" s="10">
        <f>3/24000000*OO[[#This Row],[131 (05JUL1985 06:00:00)-Water Temperature (C)]]*OO[[#This Row],[73]]</f>
        <v>5.3425806867649996E-7</v>
      </c>
      <c r="BX240" s="10">
        <f>3/24000000*OO[[#This Row],[132 (05JUL1985 09:00:00)-Water Temperature (C)]]*OO[[#This Row],[74]]</f>
        <v>5.0506846782524991E-7</v>
      </c>
      <c r="BY240" s="10">
        <f>3/24000000*OO[[#This Row],[133 (05JUL1985 12:00:00)-Water Temperature (C)]]*OO[[#This Row],[75]]</f>
        <v>4.7894524532399994E-7</v>
      </c>
      <c r="BZ240" s="10">
        <f>3/24000000*OO[[#This Row],[134 (05JUL1985 15:00:00)-Water Temperature (C)]]*OO[[#This Row],[76]]</f>
        <v>4.4781036647100007E-7</v>
      </c>
      <c r="CA240" s="10">
        <f>3/24000000*OO[[#This Row],[135 (05JUL1985 18:00:00)-Water Temperature (C)]]*OO[[#This Row],[77]]</f>
        <v>4.1275995705175001E-7</v>
      </c>
      <c r="CB240" s="10">
        <f>3/24000000*OO[[#This Row],[136 (05JUL1985 21:00:00)-Water Temperature (C)]]*OO[[#This Row],[78]]</f>
        <v>3.7510893746287501E-7</v>
      </c>
      <c r="CC240" s="10">
        <f>3/24000000*OO[[#This Row],[137 (06JUL1985 00:00:00)-Water Temperature (C)]]*OO[[#This Row],[79]]</f>
        <v>3.4074881481712497E-7</v>
      </c>
      <c r="CD240" s="10">
        <f>3/24000000*OO[[#This Row],[138 (06JUL1985 03:00:00)-Water Temperature (C)]]*OO[[#This Row],[80]]</f>
        <v>3.1301983169700002E-7</v>
      </c>
      <c r="CE240" s="10">
        <f>3/24000000*OO[[#This Row],[139 (06JUL1985 06:00:00)-Water Temperature (C)]]*OO[[#This Row],[81]]</f>
        <v>2.9460348813000003E-7</v>
      </c>
      <c r="CF240" s="10">
        <f>3/24000000*OO[[#This Row],[140 (06JUL1985 09:00:00)-Water Temperature (C)]]*OO[[#This Row],[82]]</f>
        <v>2.8777004393249999E-7</v>
      </c>
      <c r="CG240" s="10">
        <f>3/24000000*OO[[#This Row],[141 (06JUL1985 12:00:00)-Water Temperature (C)]]*OO[[#This Row],[83]]</f>
        <v>2.8393331002092496E-7</v>
      </c>
      <c r="CH240" s="10">
        <f>3/24000000*OO[[#This Row],[142 (06JUL1985 15:00:00)-Water Temperature (C)]]*OO[[#This Row],[84]]</f>
        <v>2.8000852405934998E-7</v>
      </c>
      <c r="CI240" s="10">
        <f>3/24000000*OO[[#This Row],[143 (06JUL1985 18:00:00)-Water Temperature (C)]]*OO[[#This Row],[85]]</f>
        <v>2.7362961708726248E-7</v>
      </c>
      <c r="CJ240" s="10">
        <f>3/24000000*OO[[#This Row],[144 (06JUL1985 21:00:00)-Water Temperature (C)]]*OO[[#This Row],[86]]</f>
        <v>2.644367681591625E-7</v>
      </c>
      <c r="CK240" s="10">
        <f>3/24000000*OO[[#This Row],[145 (07JUL1985 00:00:00)-Water Temperature (C)]]*OO[[#This Row],[87]]</f>
        <v>2.5226371840950003E-7</v>
      </c>
      <c r="CL240" s="10">
        <f>3/24000000*OO[[#This Row],[146 (07JUL1985 03:00:00)-Water Temperature (C)]]*OO[[#This Row],[88]]</f>
        <v>2.4313042873212499E-7</v>
      </c>
      <c r="CM240" s="10">
        <f>3/24000000*OO[[#This Row],[147 (07JUL1985 06:00:00)-Water Temperature (C)]]*OO[[#This Row],[89]]</f>
        <v>2.3801440482737502E-7</v>
      </c>
      <c r="CN240" s="10">
        <f>3/24000000*OO[[#This Row],[148 (07JUL1985 09:00:00)-Water Temperature (C)]]*OO[[#This Row],[90]]</f>
        <v>2.3869914775719998E-7</v>
      </c>
      <c r="CO240" s="10">
        <f>3/24000000*OO[[#This Row],[149 (07JUL1985 12:00:00)-Water Temperature (C)]]*OO[[#This Row],[91]]</f>
        <v>2.4173515861100002E-7</v>
      </c>
      <c r="CP240" s="10">
        <f>3/24000000*OO[[#This Row],[150 (07JUL1985 15:00:00)-Water Temperature (C)]]*OO[[#This Row],[92]]</f>
        <v>2.4173515861100002E-7</v>
      </c>
      <c r="CQ240" s="10">
        <f>3/24000000*OO[[#This Row],[151 (07JUL1985 18:00:00)-Water Temperature (C)]]*OO[[#This Row],[93]]</f>
        <v>2.4173515861100002E-7</v>
      </c>
      <c r="CR240" s="10">
        <f>3/24000000*OO[[#This Row],[152 (07JUL1985 21:00:00)-Water Temperature (C)]]*OO[[#This Row],[94]]</f>
        <v>2.4173515861100002E-7</v>
      </c>
      <c r="CS240" s="10">
        <f>3/24000000*OO[[#This Row],[153 (08JUL1985 00:00:00)-Water Temperature (C)]]*OO[[#This Row],[95]]</f>
        <v>2.4173515861100002E-7</v>
      </c>
      <c r="CT240" s="10">
        <f>3/24000000*OO[[#This Row],[154 (08JUL1985 03:00:00)-Water Temperature (C)]]*OO[[#This Row],[96]]</f>
        <v>2.4173515861100002E-7</v>
      </c>
      <c r="CU240" s="10">
        <f>3/24000000*OO[[#This Row],[155 (08JUL1985 06:00:00)-Water Temperature (C)]]*OO[[#This Row],[97]]</f>
        <v>2.4173515861100002E-7</v>
      </c>
      <c r="CV240" s="10">
        <f>3/24000000*OO[[#This Row],[156 (08JUL1985 09:00:00)-Water Temperature (C)]]*OO[[#This Row],[98]]</f>
        <v>2.4173515861100002E-7</v>
      </c>
      <c r="CW240" s="10">
        <f>3/24000000*OO[[#This Row],[157 (08JUL1985 12:00:00)-Water Temperature (C)]]*OO[[#This Row],[99]]</f>
        <v>2.4173515861100002E-7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3.1039301137783411E-43</v>
      </c>
      <c r="M241" s="10">
        <f>3/24*OO[[#This Row],[69 (27JUN1985 12:00:00)-Water Temperature (C)]]*OO[[#This Row],[11]]/SUM(OO[11])</f>
        <v>1.1556173168763503E-31</v>
      </c>
      <c r="N241" s="10">
        <f>3/24*OO[[#This Row],[70 (27JUN1985 15:00:00)-Water Temperature (C)]]*OO[[#This Row],[12]]/SUM(OO[12])</f>
        <v>3.7105216608062552E-19</v>
      </c>
      <c r="O241" s="10">
        <f>3/24*OO[[#This Row],[71 (27JUN1985 18:00:00)-Water Temperature (C)]]*OO[[#This Row],[13]]/SUM(OO[13])</f>
        <v>3.4465535911366169E-12</v>
      </c>
      <c r="P241" s="10">
        <f>3/24*OO[[#This Row],[72 (27JUN1985 21:00:00)-Water Temperature (C)]]*OO[[#This Row],[14]]/SUM(OO[14])</f>
        <v>2.0671433389973578E-8</v>
      </c>
      <c r="Q241" s="10">
        <f>3/24*OO[[#This Row],[73 (28JUN1985 00:00:00)-Water Temperature (C)]]*OO[[#This Row],[15]]/SUM(OO[15])</f>
        <v>5.8600312072397112E-6</v>
      </c>
      <c r="R241" s="10">
        <f>3/24*OO[[#This Row],[74 (28JUN1985 03:00:00)-Water Temperature (C)]]*OO[[#This Row],[16]]/SUM(OO[16])</f>
        <v>2.9282759089969561E-4</v>
      </c>
      <c r="S241" s="10">
        <f>3/24*OO[[#This Row],[75 (28JUN1985 06:00:00)-Water Temperature (C)]]*OO[[#This Row],[17]]/SUM(OO[17])</f>
        <v>4.1136054072957338E-3</v>
      </c>
      <c r="T241" s="10">
        <f>3/24*OO[[#This Row],[76 (28JUN1985 09:00:00)-Water Temperature (C)]]*OO[[#This Row],[18]]/SUM(OO[18])</f>
        <v>2.1422206487061685E-2</v>
      </c>
      <c r="U241" s="10">
        <f>3/24*OO[[#This Row],[77 (28JUN1985 12:00:00)-Water Temperature (C)]]*OO[[#This Row],[19]]/SUM(OO[19])</f>
        <v>5.0399242559912294E-2</v>
      </c>
      <c r="V241" s="10">
        <f>3/24000000*OO[[#This Row],[78 (28JUN1985 15:00:00)-Water Temperature (C)]]*OO[[#This Row],[20]]</f>
        <v>6.0341678494125001E-2</v>
      </c>
      <c r="W241" s="10">
        <f>3/24000000*OO[[#This Row],[79 (28JUN1985 18:00:00)-Water Temperature (C)]]*OO[[#This Row],[21]]</f>
        <v>4.0922236700499992E-2</v>
      </c>
      <c r="X241" s="10">
        <f>3/24000000*OO[[#This Row],[80 (28JUN1985 21:00:00)-Water Temperature (C)]]*OO[[#This Row],[22]]</f>
        <v>1.6927129965724999E-2</v>
      </c>
      <c r="Y241" s="10">
        <f>3/24000000*OO[[#This Row],[81 (29JUN1985 00:00:00)-Water Temperature (C)]]*OO[[#This Row],[23]]</f>
        <v>4.6791276496999995E-3</v>
      </c>
      <c r="Z241" s="10">
        <f>3/24000000*OO[[#This Row],[82 (29JUN1985 03:00:00)-Water Temperature (C)]]*OO[[#This Row],[24]]</f>
        <v>9.5362083141487485E-4</v>
      </c>
      <c r="AA241" s="10">
        <f>3/24000000*OO[[#This Row],[83 (29JUN1985 06:00:00)-Water Temperature (C)]]*OO[[#This Row],[25]]</f>
        <v>1.792919393727E-4</v>
      </c>
      <c r="AB241" s="10">
        <f>3/24000000*OO[[#This Row],[84 (29JUN1985 09:00:00)-Water Temperature (C)]]*OO[[#This Row],[26]]</f>
        <v>5.576739979525001E-5</v>
      </c>
      <c r="AC241" s="10">
        <f>3/24000000*OO[[#This Row],[85 (29JUN1985 12:00:00)-Water Temperature (C)]]*OO[[#This Row],[27]]</f>
        <v>3.7985539929825008E-5</v>
      </c>
      <c r="AD241" s="10">
        <f>3/24000000*OO[[#This Row],[86 (29JUN1985 15:00:00)-Water Temperature (C)]]*OO[[#This Row],[28]]</f>
        <v>3.5031599986125002E-5</v>
      </c>
      <c r="AE241" s="10">
        <f>3/24000000*OO[[#This Row],[88 (29JUN1985 21:00:00)-Water Temperature (C)]]*OO[[#This Row],[30]]</f>
        <v>3.5284414872599995E-5</v>
      </c>
      <c r="AF241" s="10">
        <f>3/24000000*OO[[#This Row],[88 (29JUN1985 21:00:00)-Water Temperature (C)]]*OO[[#This Row],[30]]</f>
        <v>3.5284414872599995E-5</v>
      </c>
      <c r="AG241" s="10">
        <f>3/24000000*OO[[#This Row],[89 (30JUN1985 00:00:00)-Water Temperature (C)]]*OO[[#This Row],[31]]</f>
        <v>3.4328332829874996E-5</v>
      </c>
      <c r="AH241" s="10">
        <f>3/24000000*OO[[#This Row],[90 (30JUN1985 03:00:00)-Water Temperature (C)]]*OO[[#This Row],[32]]</f>
        <v>3.2202241415999998E-5</v>
      </c>
      <c r="AI241" s="10">
        <f>3/24000000*OO[[#This Row],[91 (30JUN1985 06:00:00)-Water Temperature (C)]]*OO[[#This Row],[33]]</f>
        <v>2.9303490757274994E-5</v>
      </c>
      <c r="AJ241" s="10">
        <f>3/24000000*OO[[#This Row],[92 (30JUN1985 09:00:00)-Water Temperature (C)]]*OO[[#This Row],[34]]</f>
        <v>2.6757607953487498E-5</v>
      </c>
      <c r="AK241" s="10">
        <f>3/24000000*OO[[#This Row],[93 (30JUN1985 12:00:00)-Water Temperature (C)]]*OO[[#This Row],[35]]</f>
        <v>2.4348888523399999E-5</v>
      </c>
      <c r="AL241" s="10">
        <f>3/24000000*OO[[#This Row],[94 (30JUN1985 15:00:00)-Water Temperature (C)]]*OO[[#This Row],[36]]</f>
        <v>2.2002173720150001E-5</v>
      </c>
      <c r="AM241" s="10">
        <f>3/24000000*OO[[#This Row],[95 (30JUN1985 18:00:00)-Water Temperature (C)]]*OO[[#This Row],[37]]</f>
        <v>2.0163250821740005E-5</v>
      </c>
      <c r="AN241" s="10">
        <f>3/24000000*OO[[#This Row],[96 (30JUN1985 21:00:00)-Water Temperature (C)]]*OO[[#This Row],[38]]</f>
        <v>1.8392952561599998E-5</v>
      </c>
      <c r="AO241" s="10">
        <f>3/24000000*OO[[#This Row],[97 (01JUL1985 00:00:00)-Water Temperature (C)]]*OO[[#This Row],[39]]</f>
        <v>1.6493121100387499E-5</v>
      </c>
      <c r="AP241" s="10">
        <f>3/24000000*OO[[#This Row],[98 (01JUL1985 03:00:00)-Water Temperature (C)]]*OO[[#This Row],[40]]</f>
        <v>1.4823637564859997E-5</v>
      </c>
      <c r="AQ241" s="10">
        <f>3/24000000*OO[[#This Row],[99 (01JUL1985 06:00:00)-Water Temperature (C)]]*OO[[#This Row],[41]]</f>
        <v>1.3380673301085E-5</v>
      </c>
      <c r="AR241" s="10">
        <f>3/24000000*OO[[#This Row],[100 (01JUL1985 09:00:00)-Water Temperature (C)]]*OO[[#This Row],[42]]</f>
        <v>1.2386057799293751E-5</v>
      </c>
      <c r="AS241" s="10">
        <f>3/24000000*OO[[#This Row],[101 (01JUL1985 12:00:00)-Water Temperature (C)]]*OO[[#This Row],[43]]</f>
        <v>1.1507381907518751E-5</v>
      </c>
      <c r="AT241" s="10">
        <f>3/24000000*OO[[#This Row],[102 (01JUL1985 15:00:00)-Water Temperature (C)]]*OO[[#This Row],[44]]</f>
        <v>1.0665556740816249E-5</v>
      </c>
      <c r="AU241" s="10">
        <f>3/24000000*OO[[#This Row],[103 (01JUL1985 18:00:00)-Water Temperature (C)]]*OO[[#This Row],[45]]</f>
        <v>9.8535618170824992E-6</v>
      </c>
      <c r="AV241" s="10">
        <f>3/24000000*OO[[#This Row],[104 (01JUL1985 21:00:00)-Water Temperature (C)]]*OO[[#This Row],[46]]</f>
        <v>8.9287747918687497E-6</v>
      </c>
      <c r="AW241" s="10">
        <f>3/24000000*OO[[#This Row],[105 (02JUL1985 00:00:00)-Water Temperature (C)]]*OO[[#This Row],[47]]</f>
        <v>7.9795332650000011E-6</v>
      </c>
      <c r="AX241" s="10">
        <f>3/24000000*OO[[#This Row],[106 (02JUL1985 03:00:00)-Water Temperature (C)]]*OO[[#This Row],[48]]</f>
        <v>7.1885832456150003E-6</v>
      </c>
      <c r="AY241" s="10">
        <f>3/24000000*OO[[#This Row],[107 (02JUL1985 06:00:00)-Water Temperature (C)]]*OO[[#This Row],[49]]</f>
        <v>6.5558402719600009E-6</v>
      </c>
      <c r="AZ241" s="10">
        <f>3/24000000*OO[[#This Row],[108 (02JUL1985 09:00:00)-Water Temperature (C)]]*OO[[#This Row],[50]]</f>
        <v>6.1560090293600005E-6</v>
      </c>
      <c r="BA241" s="10">
        <f>3/24000000*OO[[#This Row],[109 (02JUL1985 12:00:00)-Water Temperature (C)]]*OO[[#This Row],[51]]</f>
        <v>5.7743423176725001E-6</v>
      </c>
      <c r="BB241" s="10">
        <f>3/24000000*OO[[#This Row],[110 (02JUL1985 15:00:00)-Water Temperature (C)]]*OO[[#This Row],[52]]</f>
        <v>5.3722720847250002E-6</v>
      </c>
      <c r="BC241" s="10">
        <f>3/24000000*OO[[#This Row],[111 (02JUL1985 18:00:00)-Water Temperature (C)]]*OO[[#This Row],[53]]</f>
        <v>4.9257283612199998E-6</v>
      </c>
      <c r="BD241" s="10">
        <f>3/24000000*OO[[#This Row],[112 (02JUL1985 21:00:00)-Water Temperature (C)]]*OO[[#This Row],[54]]</f>
        <v>4.4096206259300005E-6</v>
      </c>
      <c r="BE241" s="10">
        <f>3/24000000*OO[[#This Row],[113 (03JUL1985 00:00:00)-Water Temperature (C)]]*OO[[#This Row],[55]]</f>
        <v>3.8912085640624994E-6</v>
      </c>
      <c r="BF241" s="10">
        <f>3/24000000*OO[[#This Row],[114 (03JUL1985 03:00:00)-Water Temperature (C)]]*OO[[#This Row],[56]]</f>
        <v>3.4470455144474997E-6</v>
      </c>
      <c r="BG241" s="10">
        <f>3/24000000*OO[[#This Row],[115 (03JUL1985 06:00:00)-Water Temperature (C)]]*OO[[#This Row],[57]]</f>
        <v>3.0730425898012498E-6</v>
      </c>
      <c r="BH241" s="10">
        <f>3/24000000*OO[[#This Row],[116 (03JUL1985 09:00:00)-Water Temperature (C)]]*OO[[#This Row],[58]]</f>
        <v>2.7834253258399998E-6</v>
      </c>
      <c r="BI241" s="10">
        <f>3/24000000*OO[[#This Row],[117 (03JUL1985 12:00:00)-Water Temperature (C)]]*OO[[#This Row],[59]]</f>
        <v>2.4504474665549996E-6</v>
      </c>
      <c r="BJ241" s="10">
        <f>3/24000000*OO[[#This Row],[118 (03JUL1985 15:00:00)-Water Temperature (C)]]*OO[[#This Row],[60]]</f>
        <v>2.16150250260425E-6</v>
      </c>
      <c r="BK241" s="10">
        <f>3/24000000*OO[[#This Row],[119 (03JUL1985 18:00:00)-Water Temperature (C)]]*OO[[#This Row],[61]]</f>
        <v>1.883532917343E-6</v>
      </c>
      <c r="BL241" s="10">
        <f>3/24000000*OO[[#This Row],[120 (03JUL1985 21:00:00)-Water Temperature (C)]]*OO[[#This Row],[62]]</f>
        <v>1.6175571991669998E-6</v>
      </c>
      <c r="BM241" s="10">
        <f>3/24000000*OO[[#This Row],[121 (04JUL1985 00:00:00)-Water Temperature (C)]]*OO[[#This Row],[63]]</f>
        <v>1.3850489048226247E-6</v>
      </c>
      <c r="BN241" s="10">
        <f>3/24000000*OO[[#This Row],[122 (04JUL1985 03:00:00)-Water Temperature (C)]]*OO[[#This Row],[64]]</f>
        <v>1.1990155786674999E-6</v>
      </c>
      <c r="BO241" s="10">
        <f>3/24000000*OO[[#This Row],[123 (04JUL1985 06:00:00)-Water Temperature (C)]]*OO[[#This Row],[65]]</f>
        <v>1.0582857742612501E-6</v>
      </c>
      <c r="BP241" s="10">
        <f>3/24000000*OO[[#This Row],[124 (04JUL1985 09:00:00)-Water Temperature (C)]]*OO[[#This Row],[66]]</f>
        <v>9.6246959835874994E-7</v>
      </c>
      <c r="BQ241" s="10">
        <f>3/24000000*OO[[#This Row],[125 (04JUL1985 12:00:00)-Water Temperature (C)]]*OO[[#This Row],[67]]</f>
        <v>8.6980198923937504E-7</v>
      </c>
      <c r="BR241" s="10">
        <f>3/24000000*OO[[#This Row],[126 (04JUL1985 15:00:00)-Water Temperature (C)]]*OO[[#This Row],[68]]</f>
        <v>7.7318660029849997E-7</v>
      </c>
      <c r="BS241" s="10">
        <f>3/24000000*OO[[#This Row],[127 (04JUL1985 18:00:00)-Water Temperature (C)]]*OO[[#This Row],[69]]</f>
        <v>6.7816577768437496E-7</v>
      </c>
      <c r="BT241" s="10">
        <f>3/24000000*OO[[#This Row],[128 (04JUL1985 21:00:00)-Water Temperature (C)]]*OO[[#This Row],[70]]</f>
        <v>5.8611792023712506E-7</v>
      </c>
      <c r="BU241" s="10">
        <f>3/24000000*OO[[#This Row],[129 (05JUL1985 00:00:00)-Water Temperature (C)]]*OO[[#This Row],[71]]</f>
        <v>5.0657824181262499E-7</v>
      </c>
      <c r="BV241" s="10">
        <f>3/24000000*OO[[#This Row],[130 (05JUL1985 03:00:00)-Water Temperature (C)]]*OO[[#This Row],[72]]</f>
        <v>4.4897024320499998E-7</v>
      </c>
      <c r="BW241" s="10">
        <f>3/24000000*OO[[#This Row],[131 (05JUL1985 06:00:00)-Water Temperature (C)]]*OO[[#This Row],[73]]</f>
        <v>4.0946171070400002E-7</v>
      </c>
      <c r="BX241" s="10">
        <f>3/24000000*OO[[#This Row],[132 (05JUL1985 09:00:00)-Water Temperature (C)]]*OO[[#This Row],[74]]</f>
        <v>3.8711716959174996E-7</v>
      </c>
      <c r="BY241" s="10">
        <f>3/24000000*OO[[#This Row],[133 (05JUL1985 12:00:00)-Water Temperature (C)]]*OO[[#This Row],[75]]</f>
        <v>3.6717882125624996E-7</v>
      </c>
      <c r="BZ241" s="10">
        <f>3/24000000*OO[[#This Row],[134 (05JUL1985 15:00:00)-Water Temperature (C)]]*OO[[#This Row],[76]]</f>
        <v>3.4397047140187493E-7</v>
      </c>
      <c r="CA241" s="10">
        <f>3/24000000*OO[[#This Row],[135 (05JUL1985 18:00:00)-Water Temperature (C)]]*OO[[#This Row],[77]]</f>
        <v>3.1714930459687497E-7</v>
      </c>
      <c r="CB241" s="10">
        <f>3/24000000*OO[[#This Row],[136 (05JUL1985 21:00:00)-Water Temperature (C)]]*OO[[#This Row],[78]]</f>
        <v>2.8829532352599998E-7</v>
      </c>
      <c r="CC241" s="10">
        <f>3/24000000*OO[[#This Row],[137 (06JUL1985 00:00:00)-Water Temperature (C)]]*OO[[#This Row],[79]]</f>
        <v>2.6169337095154999E-7</v>
      </c>
      <c r="CD241" s="10">
        <f>3/24000000*OO[[#This Row],[138 (06JUL1985 03:00:00)-Water Temperature (C)]]*OO[[#This Row],[80]]</f>
        <v>2.400380848761E-7</v>
      </c>
      <c r="CE241" s="10">
        <f>3/24000000*OO[[#This Row],[139 (06JUL1985 06:00:00)-Water Temperature (C)]]*OO[[#This Row],[81]]</f>
        <v>2.2576379267411244E-7</v>
      </c>
      <c r="CF241" s="10">
        <f>3/24000000*OO[[#This Row],[140 (06JUL1985 09:00:00)-Water Temperature (C)]]*OO[[#This Row],[82]]</f>
        <v>2.2055441767319998E-7</v>
      </c>
      <c r="CG241" s="10">
        <f>3/24000000*OO[[#This Row],[141 (06JUL1985 12:00:00)-Water Temperature (C)]]*OO[[#This Row],[83]]</f>
        <v>2.1775772120595E-7</v>
      </c>
      <c r="CH241" s="10">
        <f>3/24000000*OO[[#This Row],[142 (06JUL1985 15:00:00)-Water Temperature (C)]]*OO[[#This Row],[84]]</f>
        <v>2.14830146072625E-7</v>
      </c>
      <c r="CI241" s="10">
        <f>3/24000000*OO[[#This Row],[143 (06JUL1985 18:00:00)-Water Temperature (C)]]*OO[[#This Row],[85]]</f>
        <v>2.0990328286199998E-7</v>
      </c>
      <c r="CJ241" s="10">
        <f>3/24000000*OO[[#This Row],[144 (06JUL1985 21:00:00)-Water Temperature (C)]]*OO[[#This Row],[86]]</f>
        <v>2.025372019962E-7</v>
      </c>
      <c r="CK241" s="10">
        <f>3/24000000*OO[[#This Row],[145 (07JUL1985 00:00:00)-Water Temperature (C)]]*OO[[#This Row],[87]]</f>
        <v>1.9295864207187498E-7</v>
      </c>
      <c r="CL241" s="10">
        <f>3/24000000*OO[[#This Row],[146 (07JUL1985 03:00:00)-Water Temperature (C)]]*OO[[#This Row],[88]]</f>
        <v>1.85698236750075E-7</v>
      </c>
      <c r="CM241" s="10">
        <f>3/24000000*OO[[#This Row],[147 (07JUL1985 06:00:00)-Water Temperature (C)]]*OO[[#This Row],[89]]</f>
        <v>1.816158727772375E-7</v>
      </c>
      <c r="CN241" s="10">
        <f>3/24000000*OO[[#This Row],[148 (07JUL1985 09:00:00)-Water Temperature (C)]]*OO[[#This Row],[90]]</f>
        <v>1.821594266997E-7</v>
      </c>
      <c r="CO241" s="10">
        <f>3/24000000*OO[[#This Row],[149 (07JUL1985 12:00:00)-Water Temperature (C)]]*OO[[#This Row],[91]]</f>
        <v>1.8463733477021249E-7</v>
      </c>
      <c r="CP241" s="10">
        <f>3/24000000*OO[[#This Row],[150 (07JUL1985 15:00:00)-Water Temperature (C)]]*OO[[#This Row],[92]]</f>
        <v>1.8463733477021249E-7</v>
      </c>
      <c r="CQ241" s="10">
        <f>3/24000000*OO[[#This Row],[151 (07JUL1985 18:00:00)-Water Temperature (C)]]*OO[[#This Row],[93]]</f>
        <v>1.8463733477021249E-7</v>
      </c>
      <c r="CR241" s="10">
        <f>3/24000000*OO[[#This Row],[152 (07JUL1985 21:00:00)-Water Temperature (C)]]*OO[[#This Row],[94]]</f>
        <v>1.8463733477021249E-7</v>
      </c>
      <c r="CS241" s="10">
        <f>3/24000000*OO[[#This Row],[153 (08JUL1985 00:00:00)-Water Temperature (C)]]*OO[[#This Row],[95]]</f>
        <v>1.8463733477021249E-7</v>
      </c>
      <c r="CT241" s="10">
        <f>3/24000000*OO[[#This Row],[154 (08JUL1985 03:00:00)-Water Temperature (C)]]*OO[[#This Row],[96]]</f>
        <v>1.8463733477021249E-7</v>
      </c>
      <c r="CU241" s="10">
        <f>3/24000000*OO[[#This Row],[155 (08JUL1985 06:00:00)-Water Temperature (C)]]*OO[[#This Row],[97]]</f>
        <v>1.8463733477021249E-7</v>
      </c>
      <c r="CV241" s="10">
        <f>3/24000000*OO[[#This Row],[156 (08JUL1985 09:00:00)-Water Temperature (C)]]*OO[[#This Row],[98]]</f>
        <v>1.8463733477021249E-7</v>
      </c>
      <c r="CW241" s="10">
        <f>3/24000000*OO[[#This Row],[157 (08JUL1985 12:00:00)-Water Temperature (C)]]*OO[[#This Row],[99]]</f>
        <v>1.8463733477021249E-7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6.0614852980331569E-44</v>
      </c>
      <c r="M242" s="10">
        <f>3/24*OO[[#This Row],[69 (27JUN1985 12:00:00)-Water Temperature (C)]]*OO[[#This Row],[11]]/SUM(OO[11])</f>
        <v>2.2558856243985227E-32</v>
      </c>
      <c r="N242" s="10">
        <f>3/24*OO[[#This Row],[70 (27JUN1985 15:00:00)-Water Temperature (C)]]*OO[[#This Row],[12]]/SUM(OO[12])</f>
        <v>1.4191680083540752E-19</v>
      </c>
      <c r="O242" s="10">
        <f>3/24*OO[[#This Row],[71 (27JUN1985 18:00:00)-Water Temperature (C)]]*OO[[#This Row],[13]]/SUM(OO[13])</f>
        <v>1.6321665750647721E-12</v>
      </c>
      <c r="P242" s="10">
        <f>3/24*OO[[#This Row],[72 (27JUN1985 21:00:00)-Water Temperature (C)]]*OO[[#This Row],[14]]/SUM(OO[14])</f>
        <v>1.2990858060878397E-8</v>
      </c>
      <c r="Q242" s="10">
        <f>3/24*OO[[#This Row],[73 (28JUN1985 00:00:00)-Water Temperature (C)]]*OO[[#This Row],[15]]/SUM(OO[15])</f>
        <v>4.1655330281104769E-6</v>
      </c>
      <c r="R242" s="10">
        <f>3/24*OO[[#This Row],[74 (28JUN1985 03:00:00)-Water Temperature (C)]]*OO[[#This Row],[16]]/SUM(OO[16])</f>
        <v>2.2749206872728651E-4</v>
      </c>
      <c r="S242" s="10">
        <f>3/24*OO[[#This Row],[75 (28JUN1985 06:00:00)-Water Temperature (C)]]*OO[[#This Row],[17]]/SUM(OO[17])</f>
        <v>3.4305119788745285E-3</v>
      </c>
      <c r="T242" s="10">
        <f>3/24*OO[[#This Row],[76 (28JUN1985 09:00:00)-Water Temperature (C)]]*OO[[#This Row],[18]]/SUM(OO[18])</f>
        <v>1.8949884062855797E-2</v>
      </c>
      <c r="U242" s="10">
        <f>3/24*OO[[#This Row],[77 (28JUN1985 12:00:00)-Water Temperature (C)]]*OO[[#This Row],[19]]/SUM(OO[19])</f>
        <v>4.6877273760793758E-2</v>
      </c>
      <c r="V242" s="10">
        <f>3/24000000*OO[[#This Row],[78 (28JUN1985 15:00:00)-Water Temperature (C)]]*OO[[#This Row],[20]]</f>
        <v>5.8592574720624999E-2</v>
      </c>
      <c r="W242" s="10">
        <f>3/24000000*OO[[#This Row],[79 (28JUN1985 18:00:00)-Water Temperature (C)]]*OO[[#This Row],[21]]</f>
        <v>4.1260293867100006E-2</v>
      </c>
      <c r="X242" s="10">
        <f>3/24000000*OO[[#This Row],[80 (28JUN1985 21:00:00)-Water Temperature (C)]]*OO[[#This Row],[22]]</f>
        <v>1.7642713468421251E-2</v>
      </c>
      <c r="Y242" s="10">
        <f>3/24000000*OO[[#This Row],[81 (29JUN1985 00:00:00)-Water Temperature (C)]]*OO[[#This Row],[23]]</f>
        <v>5.0143682888587502E-3</v>
      </c>
      <c r="Z242" s="10">
        <f>3/24000000*OO[[#This Row],[82 (29JUN1985 03:00:00)-Water Temperature (C)]]*OO[[#This Row],[24]]</f>
        <v>1.0417201766557498E-3</v>
      </c>
      <c r="AA242" s="10">
        <f>3/24000000*OO[[#This Row],[83 (29JUN1985 06:00:00)-Water Temperature (C)]]*OO[[#This Row],[25]]</f>
        <v>1.9448355162599999E-4</v>
      </c>
      <c r="AB242" s="10">
        <f>3/24000000*OO[[#This Row],[84 (29JUN1985 09:00:00)-Water Temperature (C)]]*OO[[#This Row],[26]]</f>
        <v>5.7055806185462505E-5</v>
      </c>
      <c r="AC242" s="10">
        <f>3/24000000*OO[[#This Row],[85 (29JUN1985 12:00:00)-Water Temperature (C)]]*OO[[#This Row],[27]]</f>
        <v>3.7268577695999995E-5</v>
      </c>
      <c r="AD242" s="10">
        <f>3/24000000*OO[[#This Row],[86 (29JUN1985 15:00:00)-Water Temperature (C)]]*OO[[#This Row],[28]]</f>
        <v>3.4014838669249997E-5</v>
      </c>
      <c r="AE242" s="10">
        <f>3/24000000*OO[[#This Row],[88 (29JUN1985 21:00:00)-Water Temperature (C)]]*OO[[#This Row],[30]]</f>
        <v>3.4223081483575002E-5</v>
      </c>
      <c r="AF242" s="10">
        <f>3/24000000*OO[[#This Row],[88 (29JUN1985 21:00:00)-Water Temperature (C)]]*OO[[#This Row],[30]]</f>
        <v>3.4223081483575002E-5</v>
      </c>
      <c r="AG242" s="10">
        <f>3/24000000*OO[[#This Row],[89 (30JUN1985 00:00:00)-Water Temperature (C)]]*OO[[#This Row],[31]]</f>
        <v>3.3421507201012497E-5</v>
      </c>
      <c r="AH242" s="10">
        <f>3/24000000*OO[[#This Row],[90 (30JUN1985 03:00:00)-Water Temperature (C)]]*OO[[#This Row],[32]]</f>
        <v>3.1472615640224997E-5</v>
      </c>
      <c r="AI242" s="10">
        <f>3/24000000*OO[[#This Row],[91 (30JUN1985 06:00:00)-Water Temperature (C)]]*OO[[#This Row],[33]]</f>
        <v>2.8714530901724997E-5</v>
      </c>
      <c r="AJ242" s="10">
        <f>3/24000000*OO[[#This Row],[92 (30JUN1985 09:00:00)-Water Temperature (C)]]*OO[[#This Row],[34]]</f>
        <v>2.6269967206874998E-5</v>
      </c>
      <c r="AK242" s="10">
        <f>3/24000000*OO[[#This Row],[93 (30JUN1985 12:00:00)-Water Temperature (C)]]*OO[[#This Row],[35]]</f>
        <v>2.3924676784662499E-5</v>
      </c>
      <c r="AL242" s="10">
        <f>3/24000000*OO[[#This Row],[94 (30JUN1985 15:00:00)-Water Temperature (C)]]*OO[[#This Row],[36]]</f>
        <v>2.163138057288E-5</v>
      </c>
      <c r="AM242" s="10">
        <f>3/24000000*OO[[#This Row],[95 (30JUN1985 18:00:00)-Water Temperature (C)]]*OO[[#This Row],[37]]</f>
        <v>1.9822737625372496E-5</v>
      </c>
      <c r="AN242" s="10">
        <f>3/24000000*OO[[#This Row],[96 (30JUN1985 21:00:00)-Water Temperature (C)]]*OO[[#This Row],[38]]</f>
        <v>1.808168261301E-5</v>
      </c>
      <c r="AO242" s="10">
        <f>3/24000000*OO[[#This Row],[97 (01JUL1985 00:00:00)-Water Temperature (C)]]*OO[[#This Row],[39]]</f>
        <v>1.6237634109969998E-5</v>
      </c>
      <c r="AP242" s="10">
        <f>3/24000000*OO[[#This Row],[98 (01JUL1985 03:00:00)-Water Temperature (C)]]*OO[[#This Row],[40]]</f>
        <v>1.4613544966965E-5</v>
      </c>
      <c r="AQ242" s="10">
        <f>3/24000000*OO[[#This Row],[99 (01JUL1985 06:00:00)-Water Temperature (C)]]*OO[[#This Row],[41]]</f>
        <v>1.3217602081279997E-5</v>
      </c>
      <c r="AR242" s="10">
        <f>3/24000000*OO[[#This Row],[100 (01JUL1985 09:00:00)-Water Temperature (C)]]*OO[[#This Row],[42]]</f>
        <v>1.2258628005389997E-5</v>
      </c>
      <c r="AS242" s="10">
        <f>3/24000000*OO[[#This Row],[101 (01JUL1985 12:00:00)-Water Temperature (C)]]*OO[[#This Row],[43]]</f>
        <v>1.1406559871892502E-5</v>
      </c>
      <c r="AT242" s="10">
        <f>3/24000000*OO[[#This Row],[102 (01JUL1985 15:00:00)-Water Temperature (C)]]*OO[[#This Row],[44]]</f>
        <v>1.0585381639350001E-5</v>
      </c>
      <c r="AU242" s="10">
        <f>3/24000000*OO[[#This Row],[103 (01JUL1985 18:00:00)-Water Temperature (C)]]*OO[[#This Row],[45]]</f>
        <v>9.7871216783000021E-6</v>
      </c>
      <c r="AV242" s="10">
        <f>3/24000000*OO[[#This Row],[104 (01JUL1985 21:00:00)-Water Temperature (C)]]*OO[[#This Row],[46]]</f>
        <v>8.8710834390749991E-6</v>
      </c>
      <c r="AW242" s="10">
        <f>3/24000000*OO[[#This Row],[105 (02JUL1985 00:00:00)-Water Temperature (C)]]*OO[[#This Row],[47]]</f>
        <v>7.9371100305687495E-6</v>
      </c>
      <c r="AX242" s="10">
        <f>3/24000000*OO[[#This Row],[106 (02JUL1985 03:00:00)-Water Temperature (C)]]*OO[[#This Row],[48]]</f>
        <v>7.1627268634475E-6</v>
      </c>
      <c r="AY242" s="10">
        <f>3/24000000*OO[[#This Row],[107 (02JUL1985 06:00:00)-Water Temperature (C)]]*OO[[#This Row],[49]]</f>
        <v>6.5487567709499987E-6</v>
      </c>
      <c r="AZ242" s="10">
        <f>3/24000000*OO[[#This Row],[108 (02JUL1985 09:00:00)-Water Temperature (C)]]*OO[[#This Row],[50]]</f>
        <v>6.1684711667474999E-6</v>
      </c>
      <c r="BA242" s="10">
        <f>3/24000000*OO[[#This Row],[109 (02JUL1985 12:00:00)-Water Temperature (C)]]*OO[[#This Row],[51]]</f>
        <v>5.8038820615875E-6</v>
      </c>
      <c r="BB242" s="10">
        <f>3/24000000*OO[[#This Row],[110 (02JUL1985 15:00:00)-Water Temperature (C)]]*OO[[#This Row],[52]]</f>
        <v>5.4151047597849997E-6</v>
      </c>
      <c r="BC242" s="10">
        <f>3/24000000*OO[[#This Row],[111 (02JUL1985 18:00:00)-Water Temperature (C)]]*OO[[#This Row],[53]]</f>
        <v>4.9781675247275001E-6</v>
      </c>
      <c r="BD242" s="10">
        <f>3/24000000*OO[[#This Row],[112 (02JUL1985 21:00:00)-Water Temperature (C)]]*OO[[#This Row],[54]]</f>
        <v>4.4654948940649998E-6</v>
      </c>
      <c r="BE242" s="10">
        <f>3/24000000*OO[[#This Row],[113 (03JUL1985 00:00:00)-Water Temperature (C)]]*OO[[#This Row],[55]]</f>
        <v>3.9480906567399997E-6</v>
      </c>
      <c r="BF242" s="10">
        <f>3/24000000*OO[[#This Row],[114 (03JUL1985 03:00:00)-Water Temperature (C)]]*OO[[#This Row],[56]]</f>
        <v>3.5039538695949997E-6</v>
      </c>
      <c r="BG242" s="10">
        <f>3/24000000*OO[[#This Row],[115 (03JUL1985 06:00:00)-Water Temperature (C)]]*OO[[#This Row],[57]]</f>
        <v>3.1312704640675001E-6</v>
      </c>
      <c r="BH242" s="10">
        <f>3/24000000*OO[[#This Row],[116 (03JUL1985 09:00:00)-Water Temperature (C)]]*OO[[#This Row],[58]]</f>
        <v>2.8452639122600002E-6</v>
      </c>
      <c r="BI242" s="10">
        <f>3/24000000*OO[[#This Row],[117 (03JUL1985 12:00:00)-Water Temperature (C)]]*OO[[#This Row],[59]]</f>
        <v>2.5127711858902497E-6</v>
      </c>
      <c r="BJ242" s="10">
        <f>3/24000000*OO[[#This Row],[118 (03JUL1985 15:00:00)-Water Temperature (C)]]*OO[[#This Row],[60]]</f>
        <v>2.2228542992528748E-6</v>
      </c>
      <c r="BK242" s="10">
        <f>3/24000000*OO[[#This Row],[119 (03JUL1985 18:00:00)-Water Temperature (C)]]*OO[[#This Row],[61]]</f>
        <v>1.93978575601275E-6</v>
      </c>
      <c r="BL242" s="10">
        <f>3/24000000*OO[[#This Row],[120 (03JUL1985 21:00:00)-Water Temperature (C)]]*OO[[#This Row],[62]]</f>
        <v>1.66617634212625E-6</v>
      </c>
      <c r="BM242" s="10">
        <f>3/24000000*OO[[#This Row],[121 (04JUL1985 00:00:00)-Water Temperature (C)]]*OO[[#This Row],[63]]</f>
        <v>1.4265810877121251E-6</v>
      </c>
      <c r="BN242" s="10">
        <f>3/24000000*OO[[#This Row],[122 (04JUL1985 03:00:00)-Water Temperature (C)]]*OO[[#This Row],[64]]</f>
        <v>1.2344050709025E-6</v>
      </c>
      <c r="BO242" s="10">
        <f>3/24000000*OO[[#This Row],[123 (04JUL1985 06:00:00)-Water Temperature (C)]]*OO[[#This Row],[65]]</f>
        <v>1.0900300679062499E-6</v>
      </c>
      <c r="BP242" s="10">
        <f>3/24000000*OO[[#This Row],[124 (04JUL1985 09:00:00)-Water Temperature (C)]]*OO[[#This Row],[66]]</f>
        <v>9.92971920275625E-7</v>
      </c>
      <c r="BQ242" s="10">
        <f>3/24000000*OO[[#This Row],[125 (04JUL1985 12:00:00)-Water Temperature (C)]]*OO[[#This Row],[67]]</f>
        <v>8.9912082382499986E-7</v>
      </c>
      <c r="BR242" s="10">
        <f>3/24000000*OO[[#This Row],[126 (04JUL1985 15:00:00)-Water Temperature (C)]]*OO[[#This Row],[68]]</f>
        <v>8.0040081753600001E-7</v>
      </c>
      <c r="BS242" s="10">
        <f>3/24000000*OO[[#This Row],[127 (04JUL1985 18:00:00)-Water Temperature (C)]]*OO[[#This Row],[69]]</f>
        <v>7.0218749200249999E-7</v>
      </c>
      <c r="BT242" s="10">
        <f>3/24000000*OO[[#This Row],[128 (04JUL1985 21:00:00)-Water Temperature (C)]]*OO[[#This Row],[70]]</f>
        <v>6.0606195702775004E-7</v>
      </c>
      <c r="BU242" s="10">
        <f>3/24000000*OO[[#This Row],[129 (05JUL1985 00:00:00)-Water Temperature (C)]]*OO[[#This Row],[71]]</f>
        <v>5.2279714489499991E-7</v>
      </c>
      <c r="BV242" s="10">
        <f>3/24000000*OO[[#This Row],[130 (05JUL1985 03:00:00)-Water Temperature (C)]]*OO[[#This Row],[72]]</f>
        <v>4.623148814464999E-7</v>
      </c>
      <c r="BW242" s="10">
        <f>3/24000000*OO[[#This Row],[131 (05JUL1985 06:00:00)-Water Temperature (C)]]*OO[[#This Row],[73]]</f>
        <v>4.2086473528849995E-7</v>
      </c>
      <c r="BX242" s="10">
        <f>3/24000000*OO[[#This Row],[132 (05JUL1985 09:00:00)-Water Temperature (C)]]*OO[[#This Row],[74]]</f>
        <v>3.9771336086099998E-7</v>
      </c>
      <c r="BY242" s="10">
        <f>3/24000000*OO[[#This Row],[133 (05JUL1985 12:00:00)-Water Temperature (C)]]*OO[[#This Row],[75]]</f>
        <v>3.7723998924524999E-7</v>
      </c>
      <c r="BZ242" s="10">
        <f>3/24000000*OO[[#This Row],[134 (05JUL1985 15:00:00)-Water Temperature (C)]]*OO[[#This Row],[76]]</f>
        <v>3.5363497684349999E-7</v>
      </c>
      <c r="CA242" s="10">
        <f>3/24000000*OO[[#This Row],[135 (05JUL1985 18:00:00)-Water Temperature (C)]]*OO[[#This Row],[77]]</f>
        <v>3.2611399812599996E-7</v>
      </c>
      <c r="CB242" s="10">
        <f>3/24000000*OO[[#This Row],[136 (05JUL1985 21:00:00)-Water Temperature (C)]]*OO[[#This Row],[78]]</f>
        <v>2.9640239033425002E-7</v>
      </c>
      <c r="CC242" s="10">
        <f>3/24000000*OO[[#This Row],[137 (06JUL1985 00:00:00)-Water Temperature (C)]]*OO[[#This Row],[79]]</f>
        <v>2.6876661379435003E-7</v>
      </c>
      <c r="CD242" s="10">
        <f>3/24000000*OO[[#This Row],[138 (06JUL1985 03:00:00)-Water Temperature (C)]]*OO[[#This Row],[80]]</f>
        <v>2.4612087374257502E-7</v>
      </c>
      <c r="CE242" s="10">
        <f>3/24000000*OO[[#This Row],[139 (06JUL1985 06:00:00)-Water Temperature (C)]]*OO[[#This Row],[81]]</f>
        <v>2.3116025111991249E-7</v>
      </c>
      <c r="CF242" s="10">
        <f>3/24000000*OO[[#This Row],[140 (06JUL1985 09:00:00)-Water Temperature (C)]]*OO[[#This Row],[82]]</f>
        <v>2.2570992087101248E-7</v>
      </c>
      <c r="CG242" s="10">
        <f>3/24000000*OO[[#This Row],[141 (06JUL1985 12:00:00)-Water Temperature (C)]]*OO[[#This Row],[83]]</f>
        <v>2.2287077534562501E-7</v>
      </c>
      <c r="CH242" s="10">
        <f>3/24000000*OO[[#This Row],[142 (06JUL1985 15:00:00)-Water Temperature (C)]]*OO[[#This Row],[84]]</f>
        <v>2.1993326636792501E-7</v>
      </c>
      <c r="CI242" s="10">
        <f>3/24000000*OO[[#This Row],[143 (06JUL1985 18:00:00)-Water Temperature (C)]]*OO[[#This Row],[85]]</f>
        <v>2.1487509661349998E-7</v>
      </c>
      <c r="CJ242" s="10">
        <f>3/24000000*OO[[#This Row],[144 (06JUL1985 21:00:00)-Water Temperature (C)]]*OO[[#This Row],[86]]</f>
        <v>2.0715149756474998E-7</v>
      </c>
      <c r="CK242" s="10">
        <f>3/24000000*OO[[#This Row],[145 (07JUL1985 00:00:00)-Water Temperature (C)]]*OO[[#This Row],[87]]</f>
        <v>1.9714903593695003E-7</v>
      </c>
      <c r="CL242" s="10">
        <f>3/24000000*OO[[#This Row],[146 (07JUL1985 03:00:00)-Water Temperature (C)]]*OO[[#This Row],[88]]</f>
        <v>1.8952666728435E-7</v>
      </c>
      <c r="CM242" s="10">
        <f>3/24000000*OO[[#This Row],[147 (07JUL1985 06:00:00)-Water Temperature (C)]]*OO[[#This Row],[89]]</f>
        <v>1.8519968767627499E-7</v>
      </c>
      <c r="CN242" s="10">
        <f>3/24000000*OO[[#This Row],[148 (07JUL1985 09:00:00)-Water Temperature (C)]]*OO[[#This Row],[90]]</f>
        <v>1.8572118545879998E-7</v>
      </c>
      <c r="CO242" s="10">
        <f>3/24000000*OO[[#This Row],[149 (07JUL1985 12:00:00)-Water Temperature (C)]]*OO[[#This Row],[91]]</f>
        <v>1.8837755396695001E-7</v>
      </c>
      <c r="CP242" s="10">
        <f>3/24000000*OO[[#This Row],[150 (07JUL1985 15:00:00)-Water Temperature (C)]]*OO[[#This Row],[92]]</f>
        <v>1.8837755396695001E-7</v>
      </c>
      <c r="CQ242" s="10">
        <f>3/24000000*OO[[#This Row],[151 (07JUL1985 18:00:00)-Water Temperature (C)]]*OO[[#This Row],[93]]</f>
        <v>1.8837755396695001E-7</v>
      </c>
      <c r="CR242" s="10">
        <f>3/24000000*OO[[#This Row],[152 (07JUL1985 21:00:00)-Water Temperature (C)]]*OO[[#This Row],[94]]</f>
        <v>1.8837755396695001E-7</v>
      </c>
      <c r="CS242" s="10">
        <f>3/24000000*OO[[#This Row],[153 (08JUL1985 00:00:00)-Water Temperature (C)]]*OO[[#This Row],[95]]</f>
        <v>1.8837755396695001E-7</v>
      </c>
      <c r="CT242" s="10">
        <f>3/24000000*OO[[#This Row],[154 (08JUL1985 03:00:00)-Water Temperature (C)]]*OO[[#This Row],[96]]</f>
        <v>1.8837755396695001E-7</v>
      </c>
      <c r="CU242" s="10">
        <f>3/24000000*OO[[#This Row],[155 (08JUL1985 06:00:00)-Water Temperature (C)]]*OO[[#This Row],[97]]</f>
        <v>1.8837755396695001E-7</v>
      </c>
      <c r="CV242" s="10">
        <f>3/24000000*OO[[#This Row],[156 (08JUL1985 09:00:00)-Water Temperature (C)]]*OO[[#This Row],[98]]</f>
        <v>1.8837755396695001E-7</v>
      </c>
      <c r="CW242" s="10">
        <f>3/24000000*OO[[#This Row],[157 (08JUL1985 12:00:00)-Water Temperature (C)]]*OO[[#This Row],[99]]</f>
        <v>1.8837755396695001E-7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3.5291664043193744E-33</v>
      </c>
      <c r="N243" s="10">
        <f>3/24*OO[[#This Row],[70 (27JUN1985 15:00:00)-Water Temperature (C)]]*OO[[#This Row],[12]]/SUM(OO[12])</f>
        <v>4.1415155482197538E-20</v>
      </c>
      <c r="O243" s="10">
        <f>3/24*OO[[#This Row],[71 (27JUN1985 18:00:00)-Water Temperature (C)]]*OO[[#This Row],[13]]/SUM(OO[13])</f>
        <v>7.1221840834458868E-13</v>
      </c>
      <c r="P243" s="10">
        <f>3/24*OO[[#This Row],[72 (27JUN1985 21:00:00)-Water Temperature (C)]]*OO[[#This Row],[14]]/SUM(OO[14])</f>
        <v>7.7421201381994995E-9</v>
      </c>
      <c r="Q243" s="10">
        <f>3/24*OO[[#This Row],[73 (28JUN1985 00:00:00)-Water Temperature (C)]]*OO[[#This Row],[15]]/SUM(OO[15])</f>
        <v>2.8233162890244372E-6</v>
      </c>
      <c r="R243" s="10">
        <f>3/24*OO[[#This Row],[74 (28JUN1985 03:00:00)-Water Temperature (C)]]*OO[[#This Row],[16]]/SUM(OO[16])</f>
        <v>1.6910286103621633E-4</v>
      </c>
      <c r="S243" s="10">
        <f>3/24*OO[[#This Row],[75 (28JUN1985 06:00:00)-Water Temperature (C)]]*OO[[#This Row],[17]]/SUM(OO[17])</f>
        <v>2.7453760355029941E-3</v>
      </c>
      <c r="T243" s="10">
        <f>3/24*OO[[#This Row],[76 (28JUN1985 09:00:00)-Water Temperature (C)]]*OO[[#This Row],[18]]/SUM(OO[18])</f>
        <v>1.6127375194316482E-2</v>
      </c>
      <c r="U243" s="10">
        <f>3/24*OO[[#This Row],[77 (28JUN1985 12:00:00)-Water Temperature (C)]]*OO[[#This Row],[19]]/SUM(OO[19])</f>
        <v>4.2049443692034803E-2</v>
      </c>
      <c r="V243" s="10">
        <f>3/24000000*OO[[#This Row],[78 (28JUN1985 15:00:00)-Water Temperature (C)]]*OO[[#This Row],[20]]</f>
        <v>5.4982748696399998E-2</v>
      </c>
      <c r="W243" s="10">
        <f>3/24000000*OO[[#This Row],[79 (28JUN1985 18:00:00)-Water Temperature (C)]]*OO[[#This Row],[21]]</f>
        <v>4.0284028149774991E-2</v>
      </c>
      <c r="X243" s="10">
        <f>3/24000000*OO[[#This Row],[80 (28JUN1985 21:00:00)-Water Temperature (C)]]*OO[[#This Row],[22]]</f>
        <v>1.7839343296017499E-2</v>
      </c>
      <c r="Y243" s="10">
        <f>3/24000000*OO[[#This Row],[81 (29JUN1985 00:00:00)-Water Temperature (C)]]*OO[[#This Row],[23]]</f>
        <v>5.2224350780699993E-3</v>
      </c>
      <c r="Z243" s="10">
        <f>3/24000000*OO[[#This Row],[82 (29JUN1985 03:00:00)-Water Temperature (C)]]*OO[[#This Row],[24]]</f>
        <v>1.1084136567805001E-3</v>
      </c>
      <c r="AA243" s="10">
        <f>3/24000000*OO[[#This Row],[83 (29JUN1985 06:00:00)-Water Temperature (C)]]*OO[[#This Row],[25]]</f>
        <v>2.0608776255887502E-4</v>
      </c>
      <c r="AB243" s="10">
        <f>3/24000000*OO[[#This Row],[84 (29JUN1985 09:00:00)-Water Temperature (C)]]*OO[[#This Row],[26]]</f>
        <v>5.6955825607599992E-5</v>
      </c>
      <c r="AC243" s="10">
        <f>3/24000000*OO[[#This Row],[85 (29JUN1985 12:00:00)-Water Temperature (C)]]*OO[[#This Row],[27]]</f>
        <v>3.5415331757999997E-5</v>
      </c>
      <c r="AD243" s="10">
        <f>3/24000000*OO[[#This Row],[86 (29JUN1985 15:00:00)-Water Temperature (C)]]*OO[[#This Row],[28]]</f>
        <v>3.1899689424024997E-5</v>
      </c>
      <c r="AE243" s="10">
        <f>3/24000000*OO[[#This Row],[88 (29JUN1985 21:00:00)-Water Temperature (C)]]*OO[[#This Row],[30]]</f>
        <v>3.1953514894687498E-5</v>
      </c>
      <c r="AF243" s="10">
        <f>3/24000000*OO[[#This Row],[88 (29JUN1985 21:00:00)-Water Temperature (C)]]*OO[[#This Row],[30]]</f>
        <v>3.1953514894687498E-5</v>
      </c>
      <c r="AG243" s="10">
        <f>3/24000000*OO[[#This Row],[89 (30JUN1985 00:00:00)-Water Temperature (C)]]*OO[[#This Row],[31]]</f>
        <v>3.1282164444900002E-5</v>
      </c>
      <c r="AH243" s="10">
        <f>3/24000000*OO[[#This Row],[90 (30JUN1985 03:00:00)-Water Temperature (C)]]*OO[[#This Row],[32]]</f>
        <v>2.9550547208399998E-5</v>
      </c>
      <c r="AI243" s="10">
        <f>3/24000000*OO[[#This Row],[91 (30JUN1985 06:00:00)-Water Temperature (C)]]*OO[[#This Row],[33]]</f>
        <v>2.7027496292475002E-5</v>
      </c>
      <c r="AJ243" s="10">
        <f>3/24000000*OO[[#This Row],[92 (30JUN1985 09:00:00)-Water Temperature (C)]]*OO[[#This Row],[34]]</f>
        <v>2.4771913373025E-5</v>
      </c>
      <c r="AK243" s="10">
        <f>3/24000000*OO[[#This Row],[93 (30JUN1985 12:00:00)-Water Temperature (C)]]*OO[[#This Row],[35]]</f>
        <v>2.2572980989025001E-5</v>
      </c>
      <c r="AL243" s="10">
        <f>3/24000000*OO[[#This Row],[94 (30JUN1985 15:00:00)-Water Temperature (C)]]*OO[[#This Row],[36]]</f>
        <v>2.0413477459556249E-5</v>
      </c>
      <c r="AM243" s="10">
        <f>3/24000000*OO[[#This Row],[95 (30JUN1985 18:00:00)-Water Temperature (C)]]*OO[[#This Row],[37]]</f>
        <v>1.86991612876775E-5</v>
      </c>
      <c r="AN243" s="10">
        <f>3/24000000*OO[[#This Row],[96 (30JUN1985 21:00:00)-Water Temperature (C)]]*OO[[#This Row],[38]]</f>
        <v>1.7045172979120001E-5</v>
      </c>
      <c r="AO243" s="10">
        <f>3/24000000*OO[[#This Row],[97 (01JUL1985 00:00:00)-Water Temperature (C)]]*OO[[#This Row],[39]]</f>
        <v>1.5309238058651248E-5</v>
      </c>
      <c r="AP243" s="10">
        <f>3/24000000*OO[[#This Row],[98 (01JUL1985 03:00:00)-Water Temperature (C)]]*OO[[#This Row],[40]]</f>
        <v>1.377722557981E-5</v>
      </c>
      <c r="AQ243" s="10">
        <f>3/24000000*OO[[#This Row],[99 (01JUL1985 06:00:00)-Water Temperature (C)]]*OO[[#This Row],[41]]</f>
        <v>1.2466912033901247E-5</v>
      </c>
      <c r="AR243" s="10">
        <f>3/24000000*OO[[#This Row],[100 (01JUL1985 09:00:00)-Water Temperature (C)]]*OO[[#This Row],[42]]</f>
        <v>1.1575978155359999E-5</v>
      </c>
      <c r="AS243" s="10">
        <f>3/24000000*OO[[#This Row],[101 (01JUL1985 12:00:00)-Water Temperature (C)]]*OO[[#This Row],[43]]</f>
        <v>1.077993385372875E-5</v>
      </c>
      <c r="AT243" s="10">
        <f>3/24000000*OO[[#This Row],[102 (01JUL1985 15:00:00)-Water Temperature (C)]]*OO[[#This Row],[44]]</f>
        <v>1.0008702269763748E-5</v>
      </c>
      <c r="AU243" s="10">
        <f>3/24000000*OO[[#This Row],[103 (01JUL1985 18:00:00)-Water Temperature (C)]]*OO[[#This Row],[45]]</f>
        <v>9.2506617103250002E-6</v>
      </c>
      <c r="AV243" s="10">
        <f>3/24000000*OO[[#This Row],[104 (01JUL1985 21:00:00)-Water Temperature (C)]]*OO[[#This Row],[46]]</f>
        <v>8.3762386455662507E-6</v>
      </c>
      <c r="AW243" s="10">
        <f>3/24000000*OO[[#This Row],[105 (02JUL1985 00:00:00)-Water Temperature (C)]]*OO[[#This Row],[47]]</f>
        <v>7.4912715841999989E-6</v>
      </c>
      <c r="AX243" s="10">
        <f>3/24000000*OO[[#This Row],[106 (02JUL1985 03:00:00)-Water Temperature (C)]]*OO[[#This Row],[48]]</f>
        <v>6.754944364326249E-6</v>
      </c>
      <c r="AY243" s="10">
        <f>3/24000000*OO[[#This Row],[107 (02JUL1985 06:00:00)-Water Temperature (C)]]*OO[[#This Row],[49]]</f>
        <v>6.1756436932850001E-6</v>
      </c>
      <c r="AZ243" s="10">
        <f>3/24000000*OO[[#This Row],[108 (02JUL1985 09:00:00)-Water Temperature (C)]]*OO[[#This Row],[50]]</f>
        <v>5.8222538592312499E-6</v>
      </c>
      <c r="BA243" s="10">
        <f>3/24000000*OO[[#This Row],[109 (02JUL1985 12:00:00)-Water Temperature (C)]]*OO[[#This Row],[51]]</f>
        <v>5.4875148123625E-6</v>
      </c>
      <c r="BB243" s="10">
        <f>3/24000000*OO[[#This Row],[110 (02JUL1985 15:00:00)-Water Temperature (C)]]*OO[[#This Row],[52]]</f>
        <v>5.1279436717574992E-6</v>
      </c>
      <c r="BC243" s="10">
        <f>3/24000000*OO[[#This Row],[111 (02JUL1985 18:00:00)-Water Temperature (C)]]*OO[[#This Row],[53]]</f>
        <v>4.7190782005400004E-6</v>
      </c>
      <c r="BD243" s="10">
        <f>3/24000000*OO[[#This Row],[112 (02JUL1985 21:00:00)-Water Temperature (C)]]*OO[[#This Row],[54]]</f>
        <v>4.2328222228125001E-6</v>
      </c>
      <c r="BE243" s="10">
        <f>3/24000000*OO[[#This Row],[113 (03JUL1985 00:00:00)-Water Temperature (C)]]*OO[[#This Row],[55]]</f>
        <v>3.741991861011249E-6</v>
      </c>
      <c r="BF243" s="10">
        <f>3/24000000*OO[[#This Row],[114 (03JUL1985 03:00:00)-Water Temperature (C)]]*OO[[#This Row],[56]]</f>
        <v>3.3206241240375001E-6</v>
      </c>
      <c r="BG243" s="10">
        <f>3/24000000*OO[[#This Row],[115 (03JUL1985 06:00:00)-Water Temperature (C)]]*OO[[#This Row],[57]]</f>
        <v>2.9694721373350004E-6</v>
      </c>
      <c r="BH243" s="10">
        <f>3/24000000*OO[[#This Row],[116 (03JUL1985 09:00:00)-Water Temperature (C)]]*OO[[#This Row],[58]]</f>
        <v>2.7043295289254996E-6</v>
      </c>
      <c r="BI243" s="10">
        <f>3/24000000*OO[[#This Row],[117 (03JUL1985 12:00:00)-Water Temperature (C)]]*OO[[#This Row],[59]]</f>
        <v>2.3938639343988745E-6</v>
      </c>
      <c r="BJ243" s="10">
        <f>3/24000000*OO[[#This Row],[118 (03JUL1985 15:00:00)-Water Temperature (C)]]*OO[[#This Row],[60]]</f>
        <v>2.1222467297974999E-6</v>
      </c>
      <c r="BK243" s="10">
        <f>3/24000000*OO[[#This Row],[119 (03JUL1985 18:00:00)-Water Temperature (C)]]*OO[[#This Row],[61]]</f>
        <v>1.852753735567625E-6</v>
      </c>
      <c r="BL243" s="10">
        <f>3/24000000*OO[[#This Row],[120 (03JUL1985 21:00:00)-Water Temperature (C)]]*OO[[#This Row],[62]]</f>
        <v>1.5900294412679997E-6</v>
      </c>
      <c r="BM243" s="10">
        <f>3/24000000*OO[[#This Row],[121 (04JUL1985 00:00:00)-Water Temperature (C)]]*OO[[#This Row],[63]]</f>
        <v>1.3595474384099999E-6</v>
      </c>
      <c r="BN243" s="10">
        <f>3/24000000*OO[[#This Row],[122 (04JUL1985 03:00:00)-Water Temperature (C)]]*OO[[#This Row],[64]]</f>
        <v>1.174373654073625E-6</v>
      </c>
      <c r="BO243" s="10">
        <f>3/24000000*OO[[#This Row],[123 (04JUL1985 06:00:00)-Water Temperature (C)]]*OO[[#This Row],[65]]</f>
        <v>1.036417259625E-6</v>
      </c>
      <c r="BP243" s="10">
        <f>3/24000000*OO[[#This Row],[124 (04JUL1985 09:00:00)-Water Temperature (C)]]*OO[[#This Row],[66]]</f>
        <v>9.4559359719175001E-7</v>
      </c>
      <c r="BQ243" s="10">
        <f>3/24000000*OO[[#This Row],[125 (04JUL1985 12:00:00)-Water Temperature (C)]]*OO[[#This Row],[67]]</f>
        <v>8.5808807606374986E-7</v>
      </c>
      <c r="BR243" s="10">
        <f>3/24000000*OO[[#This Row],[126 (04JUL1985 15:00:00)-Water Temperature (C)]]*OO[[#This Row],[68]]</f>
        <v>7.652852185725E-7</v>
      </c>
      <c r="BS243" s="10">
        <f>3/24000000*OO[[#This Row],[127 (04JUL1985 18:00:00)-Water Temperature (C)]]*OO[[#This Row],[69]]</f>
        <v>6.7159819937875002E-7</v>
      </c>
      <c r="BT243" s="10">
        <f>3/24000000*OO[[#This Row],[128 (04JUL1985 21:00:00)-Water Temperature (C)]]*OO[[#This Row],[70]]</f>
        <v>5.7861256619812493E-7</v>
      </c>
      <c r="BU243" s="10">
        <f>3/24000000*OO[[#This Row],[129 (05JUL1985 00:00:00)-Water Temperature (C)]]*OO[[#This Row],[71]]</f>
        <v>4.9770439335000001E-7</v>
      </c>
      <c r="BV243" s="10">
        <f>3/24000000*OO[[#This Row],[130 (05JUL1985 03:00:00)-Water Temperature (C)]]*OO[[#This Row],[72]]</f>
        <v>4.3874873520774997E-7</v>
      </c>
      <c r="BW243" s="10">
        <f>3/24000000*OO[[#This Row],[131 (05JUL1985 06:00:00)-Water Temperature (C)]]*OO[[#This Row],[73]]</f>
        <v>3.9834889006999998E-7</v>
      </c>
      <c r="BX243" s="10">
        <f>3/24000000*OO[[#This Row],[132 (05JUL1985 09:00:00)-Water Temperature (C)]]*OO[[#This Row],[74]]</f>
        <v>3.7615735817150003E-7</v>
      </c>
      <c r="BY243" s="10">
        <f>3/24000000*OO[[#This Row],[133 (05JUL1985 12:00:00)-Water Temperature (C)]]*OO[[#This Row],[75]]</f>
        <v>3.5689632817199999E-7</v>
      </c>
      <c r="BZ243" s="10">
        <f>3/24000000*OO[[#This Row],[134 (05JUL1985 15:00:00)-Water Temperature (C)]]*OO[[#This Row],[76]]</f>
        <v>3.34904251264375E-7</v>
      </c>
      <c r="CA243" s="10">
        <f>3/24000000*OO[[#This Row],[135 (05JUL1985 18:00:00)-Water Temperature (C)]]*OO[[#This Row],[77]]</f>
        <v>3.0910217993175E-7</v>
      </c>
      <c r="CB243" s="10">
        <f>3/24000000*OO[[#This Row],[136 (05JUL1985 21:00:00)-Water Temperature (C)]]*OO[[#This Row],[78]]</f>
        <v>2.8102804527524995E-7</v>
      </c>
      <c r="CC243" s="10">
        <f>3/24000000*OO[[#This Row],[137 (06JUL1985 00:00:00)-Water Temperature (C)]]*OO[[#This Row],[79]]</f>
        <v>2.5458100410599996E-7</v>
      </c>
      <c r="CD243" s="10">
        <f>3/24000000*OO[[#This Row],[138 (06JUL1985 03:00:00)-Water Temperature (C)]]*OO[[#This Row],[80]]</f>
        <v>2.32713301095625E-7</v>
      </c>
      <c r="CE243" s="10">
        <f>3/24000000*OO[[#This Row],[139 (06JUL1985 06:00:00)-Water Temperature (C)]]*OO[[#This Row],[81]]</f>
        <v>2.1816685970437501E-7</v>
      </c>
      <c r="CF243" s="10">
        <f>3/24000000*OO[[#This Row],[140 (06JUL1985 09:00:00)-Water Temperature (C)]]*OO[[#This Row],[82]]</f>
        <v>2.1291375044564999E-7</v>
      </c>
      <c r="CG243" s="10">
        <f>3/24000000*OO[[#This Row],[141 (06JUL1985 12:00:00)-Water Temperature (C)]]*OO[[#This Row],[83]]</f>
        <v>2.1027930436067496E-7</v>
      </c>
      <c r="CH243" s="10">
        <f>3/24000000*OO[[#This Row],[142 (06JUL1985 15:00:00)-Water Temperature (C)]]*OO[[#This Row],[84]]</f>
        <v>2.076470926916875E-7</v>
      </c>
      <c r="CI243" s="10">
        <f>3/24000000*OO[[#This Row],[143 (06JUL1985 18:00:00)-Water Temperature (C)]]*OO[[#This Row],[85]]</f>
        <v>2.0288372525830001E-7</v>
      </c>
      <c r="CJ243" s="10">
        <f>3/24000000*OO[[#This Row],[144 (06JUL1985 21:00:00)-Water Temperature (C)]]*OO[[#This Row],[86]]</f>
        <v>1.9540218958207497E-7</v>
      </c>
      <c r="CK243" s="10">
        <f>3/24000000*OO[[#This Row],[145 (07JUL1985 00:00:00)-Water Temperature (C)]]*OO[[#This Row],[87]]</f>
        <v>1.8568949874851248E-7</v>
      </c>
      <c r="CL243" s="10">
        <f>3/24000000*OO[[#This Row],[146 (07JUL1985 03:00:00)-Water Temperature (C)]]*OO[[#This Row],[88]]</f>
        <v>1.7824796979164998E-7</v>
      </c>
      <c r="CM243" s="10">
        <f>3/24000000*OO[[#This Row],[147 (07JUL1985 06:00:00)-Water Temperature (C)]]*OO[[#This Row],[89]]</f>
        <v>1.7393069667599998E-7</v>
      </c>
      <c r="CN243" s="10">
        <f>3/24000000*OO[[#This Row],[148 (07JUL1985 09:00:00)-Water Temperature (C)]]*OO[[#This Row],[90]]</f>
        <v>1.7433789680384999E-7</v>
      </c>
      <c r="CO243" s="10">
        <f>3/24000000*OO[[#This Row],[149 (07JUL1985 12:00:00)-Water Temperature (C)]]*OO[[#This Row],[91]]</f>
        <v>1.7694864501629997E-7</v>
      </c>
      <c r="CP243" s="10">
        <f>3/24000000*OO[[#This Row],[150 (07JUL1985 15:00:00)-Water Temperature (C)]]*OO[[#This Row],[92]]</f>
        <v>1.7694864501629997E-7</v>
      </c>
      <c r="CQ243" s="10">
        <f>3/24000000*OO[[#This Row],[151 (07JUL1985 18:00:00)-Water Temperature (C)]]*OO[[#This Row],[93]]</f>
        <v>1.7694864501629997E-7</v>
      </c>
      <c r="CR243" s="10">
        <f>3/24000000*OO[[#This Row],[152 (07JUL1985 21:00:00)-Water Temperature (C)]]*OO[[#This Row],[94]]</f>
        <v>1.7694864501629997E-7</v>
      </c>
      <c r="CS243" s="10">
        <f>3/24000000*OO[[#This Row],[153 (08JUL1985 00:00:00)-Water Temperature (C)]]*OO[[#This Row],[95]]</f>
        <v>1.7694864501629997E-7</v>
      </c>
      <c r="CT243" s="10">
        <f>3/24000000*OO[[#This Row],[154 (08JUL1985 03:00:00)-Water Temperature (C)]]*OO[[#This Row],[96]]</f>
        <v>1.7694864501629997E-7</v>
      </c>
      <c r="CU243" s="10">
        <f>3/24000000*OO[[#This Row],[155 (08JUL1985 06:00:00)-Water Temperature (C)]]*OO[[#This Row],[97]]</f>
        <v>1.7694864501629997E-7</v>
      </c>
      <c r="CV243" s="10">
        <f>3/24000000*OO[[#This Row],[156 (08JUL1985 09:00:00)-Water Temperature (C)]]*OO[[#This Row],[98]]</f>
        <v>1.7694864501629997E-7</v>
      </c>
      <c r="CW243" s="10">
        <f>3/24000000*OO[[#This Row],[157 (08JUL1985 12:00:00)-Water Temperature (C)]]*OO[[#This Row],[99]]</f>
        <v>1.7694864501629997E-7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7.2426800108785072E-34</v>
      </c>
      <c r="N244" s="10">
        <f>3/24*OO[[#This Row],[70 (27JUN1985 15:00:00)-Water Temperature (C)]]*OO[[#This Row],[12]]/SUM(OO[12])</f>
        <v>9.6911971099903862E-21</v>
      </c>
      <c r="O244" s="10">
        <f>3/24*OO[[#This Row],[71 (27JUN1985 18:00:00)-Water Temperature (C)]]*OO[[#This Row],[13]]/SUM(OO[13])</f>
        <v>3.3752790934209921E-13</v>
      </c>
      <c r="P244" s="10">
        <f>3/24*OO[[#This Row],[72 (27JUN1985 21:00:00)-Water Temperature (C)]]*OO[[#This Row],[14]]/SUM(OO[14])</f>
        <v>5.0169986934774475E-9</v>
      </c>
      <c r="Q244" s="10">
        <f>3/24*OO[[#This Row],[73 (28JUN1985 00:00:00)-Water Temperature (C)]]*OO[[#This Row],[15]]/SUM(OO[15])</f>
        <v>2.0634733618318542E-6</v>
      </c>
      <c r="R244" s="10">
        <f>3/24*OO[[#This Row],[74 (28JUN1985 03:00:00)-Water Temperature (C)]]*OO[[#This Row],[16]]/SUM(OO[16])</f>
        <v>1.3455071272035286E-4</v>
      </c>
      <c r="S244" s="10">
        <f>3/24*OO[[#This Row],[75 (28JUN1985 06:00:00)-Water Temperature (C)]]*OO[[#This Row],[17]]/SUM(OO[17])</f>
        <v>2.3367706120474728E-3</v>
      </c>
      <c r="T244" s="10">
        <f>3/24*OO[[#This Row],[76 (28JUN1985 09:00:00)-Water Temperature (C)]]*OO[[#This Row],[18]]/SUM(OO[18])</f>
        <v>1.4517174859777377E-2</v>
      </c>
      <c r="U244" s="10">
        <f>3/24*OO[[#This Row],[77 (28JUN1985 12:00:00)-Water Temperature (C)]]*OO[[#This Row],[19]]/SUM(OO[19])</f>
        <v>3.9698979312657735E-2</v>
      </c>
      <c r="V244" s="10">
        <f>3/24000000*OO[[#This Row],[78 (28JUN1985 15:00:00)-Water Temperature (C)]]*OO[[#This Row],[20]]</f>
        <v>5.4030025902999997E-2</v>
      </c>
      <c r="W244" s="10">
        <f>3/24000000*OO[[#This Row],[79 (28JUN1985 18:00:00)-Water Temperature (C)]]*OO[[#This Row],[21]]</f>
        <v>4.1044978493999996E-2</v>
      </c>
      <c r="X244" s="10">
        <f>3/24000000*OO[[#This Row],[80 (28JUN1985 21:00:00)-Water Temperature (C)]]*OO[[#This Row],[22]]</f>
        <v>1.8756069013439999E-2</v>
      </c>
      <c r="Y244" s="10">
        <f>3/24000000*OO[[#This Row],[81 (29JUN1985 00:00:00)-Water Temperature (C)]]*OO[[#This Row],[23]]</f>
        <v>5.6389855830324999E-3</v>
      </c>
      <c r="Z244" s="10">
        <f>3/24000000*OO[[#This Row],[82 (29JUN1985 03:00:00)-Water Temperature (C)]]*OO[[#This Row],[24]]</f>
        <v>1.2208612630437499E-3</v>
      </c>
      <c r="AA244" s="10">
        <f>3/24000000*OO[[#This Row],[83 (29JUN1985 06:00:00)-Water Temperature (C)]]*OO[[#This Row],[25]]</f>
        <v>2.268345270398375E-4</v>
      </c>
      <c r="AB244" s="10">
        <f>3/24000000*OO[[#This Row],[84 (29JUN1985 09:00:00)-Water Temperature (C)]]*OO[[#This Row],[26]]</f>
        <v>5.9638828528124994E-5</v>
      </c>
      <c r="AC244" s="10">
        <f>3/24000000*OO[[#This Row],[85 (29JUN1985 12:00:00)-Water Temperature (C)]]*OO[[#This Row],[27]]</f>
        <v>3.5374967637487502E-5</v>
      </c>
      <c r="AD244" s="10">
        <f>3/24000000*OO[[#This Row],[86 (29JUN1985 15:00:00)-Water Temperature (C)]]*OO[[#This Row],[28]]</f>
        <v>3.1442811472725002E-5</v>
      </c>
      <c r="AE244" s="10">
        <f>3/24000000*OO[[#This Row],[88 (29JUN1985 21:00:00)-Water Temperature (C)]]*OO[[#This Row],[30]]</f>
        <v>3.1295640818E-5</v>
      </c>
      <c r="AF244" s="10">
        <f>3/24000000*OO[[#This Row],[88 (29JUN1985 21:00:00)-Water Temperature (C)]]*OO[[#This Row],[30]]</f>
        <v>3.1295640818E-5</v>
      </c>
      <c r="AG244" s="10">
        <f>3/24000000*OO[[#This Row],[89 (30JUN1985 00:00:00)-Water Temperature (C)]]*OO[[#This Row],[31]]</f>
        <v>3.0680293540049999E-5</v>
      </c>
      <c r="AH244" s="10">
        <f>3/24000000*OO[[#This Row],[90 (30JUN1985 03:00:00)-Water Temperature (C)]]*OO[[#This Row],[32]]</f>
        <v>2.9046051839024995E-5</v>
      </c>
      <c r="AI244" s="10">
        <f>3/24000000*OO[[#This Row],[91 (30JUN1985 06:00:00)-Water Temperature (C)]]*OO[[#This Row],[33]]</f>
        <v>2.6608691600249997E-5</v>
      </c>
      <c r="AJ244" s="10">
        <f>3/24000000*OO[[#This Row],[92 (30JUN1985 09:00:00)-Water Temperature (C)]]*OO[[#This Row],[34]]</f>
        <v>2.4416404259324998E-5</v>
      </c>
      <c r="AK244" s="10">
        <f>3/24000000*OO[[#This Row],[93 (30JUN1985 12:00:00)-Water Temperature (C)]]*OO[[#This Row],[35]]</f>
        <v>2.2244702154537501E-5</v>
      </c>
      <c r="AL244" s="10">
        <f>3/24000000*OO[[#This Row],[94 (30JUN1985 15:00:00)-Water Temperature (C)]]*OO[[#This Row],[36]]</f>
        <v>2.0107009404105E-5</v>
      </c>
      <c r="AM244" s="10">
        <f>3/24000000*OO[[#This Row],[95 (30JUN1985 18:00:00)-Water Temperature (C)]]*OO[[#This Row],[37]]</f>
        <v>1.8398774945137499E-5</v>
      </c>
      <c r="AN244" s="10">
        <f>3/24000000*OO[[#This Row],[96 (30JUN1985 21:00:00)-Water Temperature (C)]]*OO[[#This Row],[38]]</f>
        <v>1.6742038390233751E-5</v>
      </c>
      <c r="AO244" s="10">
        <f>3/24000000*OO[[#This Row],[97 (01JUL1985 00:00:00)-Water Temperature (C)]]*OO[[#This Row],[39]]</f>
        <v>1.50083673241E-5</v>
      </c>
      <c r="AP244" s="10">
        <f>3/24000000*OO[[#This Row],[98 (01JUL1985 03:00:00)-Water Temperature (C)]]*OO[[#This Row],[40]]</f>
        <v>1.3478337028694998E-5</v>
      </c>
      <c r="AQ244" s="10">
        <f>3/24000000*OO[[#This Row],[99 (01JUL1985 06:00:00)-Water Temperature (C)]]*OO[[#This Row],[41]]</f>
        <v>1.216902750336E-5</v>
      </c>
      <c r="AR244" s="10">
        <f>3/24000000*OO[[#This Row],[100 (01JUL1985 09:00:00)-Water Temperature (C)]]*OO[[#This Row],[42]]</f>
        <v>1.128571650309375E-5</v>
      </c>
      <c r="AS244" s="10">
        <f>3/24000000*OO[[#This Row],[101 (01JUL1985 12:00:00)-Water Temperature (C)]]*OO[[#This Row],[43]]</f>
        <v>1.0484856280237498E-5</v>
      </c>
      <c r="AT244" s="10">
        <f>3/24000000*OO[[#This Row],[102 (01JUL1985 15:00:00)-Water Temperature (C)]]*OO[[#This Row],[44]]</f>
        <v>9.709584637705001E-6</v>
      </c>
      <c r="AU244" s="10">
        <f>3/24000000*OO[[#This Row],[103 (01JUL1985 18:00:00)-Water Temperature (C)]]*OO[[#This Row],[45]]</f>
        <v>8.9429673368099988E-6</v>
      </c>
      <c r="AV244" s="10">
        <f>3/24000000*OO[[#This Row],[104 (01JUL1985 21:00:00)-Water Temperature (C)]]*OO[[#This Row],[46]]</f>
        <v>8.0616582123199987E-6</v>
      </c>
      <c r="AW244" s="10">
        <f>3/24000000*OO[[#This Row],[105 (02JUL1985 00:00:00)-Water Temperature (C)]]*OO[[#This Row],[47]]</f>
        <v>7.1812850312624995E-6</v>
      </c>
      <c r="AX244" s="10">
        <f>3/24000000*OO[[#This Row],[106 (02JUL1985 03:00:00)-Water Temperature (C)]]*OO[[#This Row],[48]]</f>
        <v>6.4421270984849987E-6</v>
      </c>
      <c r="AY244" s="10">
        <f>3/24000000*OO[[#This Row],[107 (02JUL1985 06:00:00)-Water Temperature (C)]]*OO[[#This Row],[49]]</f>
        <v>5.8643391252450003E-6</v>
      </c>
      <c r="AZ244" s="10">
        <f>3/24000000*OO[[#This Row],[108 (02JUL1985 09:00:00)-Water Temperature (C)]]*OO[[#This Row],[50]]</f>
        <v>5.5116243757462495E-6</v>
      </c>
      <c r="BA244" s="10">
        <f>3/24000000*OO[[#This Row],[109 (02JUL1985 12:00:00)-Water Temperature (C)]]*OO[[#This Row],[51]]</f>
        <v>5.1764206662899998E-6</v>
      </c>
      <c r="BB244" s="10">
        <f>3/24000000*OO[[#This Row],[110 (02JUL1985 15:00:00)-Water Temperature (C)]]*OO[[#This Row],[52]]</f>
        <v>4.8181663826000001E-6</v>
      </c>
      <c r="BC244" s="10">
        <f>3/24000000*OO[[#This Row],[111 (02JUL1985 18:00:00)-Water Temperature (C)]]*OO[[#This Row],[53]]</f>
        <v>4.4148772828650005E-6</v>
      </c>
      <c r="BD244" s="10">
        <f>3/24000000*OO[[#This Row],[112 (02JUL1985 21:00:00)-Water Temperature (C)]]*OO[[#This Row],[54]]</f>
        <v>3.9382798524000005E-6</v>
      </c>
      <c r="BE244" s="10">
        <f>3/24000000*OO[[#This Row],[113 (03JUL1985 00:00:00)-Water Temperature (C)]]*OO[[#This Row],[55]]</f>
        <v>3.4649225284800001E-6</v>
      </c>
      <c r="BF244" s="10">
        <f>3/24000000*OO[[#This Row],[114 (03JUL1985 03:00:00)-Water Temperature (C)]]*OO[[#This Row],[56]]</f>
        <v>3.0608840136049998E-6</v>
      </c>
      <c r="BG244" s="10">
        <f>3/24000000*OO[[#This Row],[115 (03JUL1985 06:00:00)-Water Temperature (C)]]*OO[[#This Row],[57]]</f>
        <v>2.7286330159999999E-6</v>
      </c>
      <c r="BH244" s="10">
        <f>3/24000000*OO[[#This Row],[116 (03JUL1985 09:00:00)-Water Temperature (C)]]*OO[[#This Row],[58]]</f>
        <v>2.4799235309205001E-6</v>
      </c>
      <c r="BI244" s="10">
        <f>3/24000000*OO[[#This Row],[117 (03JUL1985 12:00:00)-Water Temperature (C)]]*OO[[#This Row],[59]]</f>
        <v>2.191906013968125E-6</v>
      </c>
      <c r="BJ244" s="10">
        <f>3/24000000*OO[[#This Row],[118 (03JUL1985 15:00:00)-Water Temperature (C)]]*OO[[#This Row],[60]]</f>
        <v>1.9433237432797504E-6</v>
      </c>
      <c r="BK244" s="10">
        <f>3/24000000*OO[[#This Row],[119 (03JUL1985 18:00:00)-Water Temperature (C)]]*OO[[#This Row],[61]]</f>
        <v>1.6935565601587498E-6</v>
      </c>
      <c r="BL244" s="10">
        <f>3/24000000*OO[[#This Row],[120 (03JUL1985 21:00:00)-Water Temperature (C)]]*OO[[#This Row],[62]]</f>
        <v>1.4495992430264998E-6</v>
      </c>
      <c r="BM244" s="10">
        <f>3/24000000*OO[[#This Row],[121 (04JUL1985 00:00:00)-Water Temperature (C)]]*OO[[#This Row],[63]]</f>
        <v>1.2362489738952499E-6</v>
      </c>
      <c r="BN244" s="10">
        <f>3/24000000*OO[[#This Row],[122 (04JUL1985 03:00:00)-Water Temperature (C)]]*OO[[#This Row],[64]]</f>
        <v>1.065161845574625E-6</v>
      </c>
      <c r="BO244" s="10">
        <f>3/24000000*OO[[#This Row],[123 (04JUL1985 06:00:00)-Water Temperature (C)]]*OO[[#This Row],[65]]</f>
        <v>9.38950281375E-7</v>
      </c>
      <c r="BP244" s="10">
        <f>3/24000000*OO[[#This Row],[124 (04JUL1985 09:00:00)-Water Temperature (C)]]*OO[[#This Row],[66]]</f>
        <v>8.571116712509999E-7</v>
      </c>
      <c r="BQ244" s="10">
        <f>3/24000000*OO[[#This Row],[125 (04JUL1985 12:00:00)-Water Temperature (C)]]*OO[[#This Row],[67]]</f>
        <v>7.7875661172674994E-7</v>
      </c>
      <c r="BR244" s="10">
        <f>3/24000000*OO[[#This Row],[126 (04JUL1985 15:00:00)-Water Temperature (C)]]*OO[[#This Row],[68]]</f>
        <v>6.9515966179099994E-7</v>
      </c>
      <c r="BS244" s="10">
        <f>3/24000000*OO[[#This Row],[127 (04JUL1985 18:00:00)-Water Temperature (C)]]*OO[[#This Row],[69]]</f>
        <v>6.0987324619724996E-7</v>
      </c>
      <c r="BT244" s="10">
        <f>3/24000000*OO[[#This Row],[128 (04JUL1985 21:00:00)-Water Temperature (C)]]*OO[[#This Row],[70]]</f>
        <v>5.2436043994599993E-7</v>
      </c>
      <c r="BU244" s="10">
        <f>3/24000000*OO[[#This Row],[129 (05JUL1985 00:00:00)-Water Temperature (C)]]*OO[[#This Row],[71]]</f>
        <v>4.4992521401399998E-7</v>
      </c>
      <c r="BV244" s="10">
        <f>3/24000000*OO[[#This Row],[130 (05JUL1985 03:00:00)-Water Temperature (C)]]*OO[[#This Row],[72]]</f>
        <v>3.9565676022399996E-7</v>
      </c>
      <c r="BW244" s="10">
        <f>3/24000000*OO[[#This Row],[131 (05JUL1985 06:00:00)-Water Temperature (C)]]*OO[[#This Row],[73]]</f>
        <v>3.5853295732274994E-7</v>
      </c>
      <c r="BX244" s="10">
        <f>3/24000000*OO[[#This Row],[132 (05JUL1985 09:00:00)-Water Temperature (C)]]*OO[[#This Row],[74]]</f>
        <v>3.3851120159049996E-7</v>
      </c>
      <c r="BY244" s="10">
        <f>3/24000000*OO[[#This Row],[133 (05JUL1985 12:00:00)-Water Temperature (C)]]*OO[[#This Row],[75]]</f>
        <v>3.2124610555875E-7</v>
      </c>
      <c r="BZ244" s="10">
        <f>3/24000000*OO[[#This Row],[134 (05JUL1985 15:00:00)-Water Temperature (C)]]*OO[[#This Row],[76]]</f>
        <v>3.0193062036274999E-7</v>
      </c>
      <c r="CA244" s="10">
        <f>3/24000000*OO[[#This Row],[135 (05JUL1985 18:00:00)-Water Temperature (C)]]*OO[[#This Row],[77]]</f>
        <v>2.788514177924E-7</v>
      </c>
      <c r="CB244" s="10">
        <f>3/24000000*OO[[#This Row],[136 (05JUL1985 21:00:00)-Water Temperature (C)]]*OO[[#This Row],[78]]</f>
        <v>2.5368651924752496E-7</v>
      </c>
      <c r="CC244" s="10">
        <f>3/24000000*OO[[#This Row],[137 (06JUL1985 00:00:00)-Water Temperature (C)]]*OO[[#This Row],[79]]</f>
        <v>2.2976252992225001E-7</v>
      </c>
      <c r="CD244" s="10">
        <f>3/24000000*OO[[#This Row],[138 (06JUL1985 03:00:00)-Water Temperature (C)]]*OO[[#This Row],[80]]</f>
        <v>2.0985493536779999E-7</v>
      </c>
      <c r="CE244" s="10">
        <f>3/24000000*OO[[#This Row],[139 (06JUL1985 06:00:00)-Water Temperature (C)]]*OO[[#This Row],[81]]</f>
        <v>1.9661716737179997E-7</v>
      </c>
      <c r="CF244" s="10">
        <f>3/24000000*OO[[#This Row],[140 (06JUL1985 09:00:00)-Water Temperature (C)]]*OO[[#This Row],[82]]</f>
        <v>1.9194549771600001E-7</v>
      </c>
      <c r="CG244" s="10">
        <f>3/24000000*OO[[#This Row],[141 (06JUL1985 12:00:00)-Water Temperature (C)]]*OO[[#This Row],[83]]</f>
        <v>1.8969658917781246E-7</v>
      </c>
      <c r="CH244" s="10">
        <f>3/24000000*OO[[#This Row],[142 (06JUL1985 15:00:00)-Water Temperature (C)]]*OO[[#This Row],[84]]</f>
        <v>1.8740003087204999E-7</v>
      </c>
      <c r="CI244" s="10">
        <f>3/24000000*OO[[#This Row],[143 (06JUL1985 18:00:00)-Water Temperature (C)]]*OO[[#This Row],[85]]</f>
        <v>1.8310743045794998E-7</v>
      </c>
      <c r="CJ244" s="10">
        <f>3/24000000*OO[[#This Row],[144 (06JUL1985 21:00:00)-Water Temperature (C)]]*OO[[#This Row],[86]]</f>
        <v>1.761725772898875E-7</v>
      </c>
      <c r="CK244" s="10">
        <f>3/24000000*OO[[#This Row],[145 (07JUL1985 00:00:00)-Water Temperature (C)]]*OO[[#This Row],[87]]</f>
        <v>1.67204527433925E-7</v>
      </c>
      <c r="CL244" s="10">
        <f>3/24000000*OO[[#This Row],[146 (07JUL1985 03:00:00)-Water Temperature (C)]]*OO[[#This Row],[88]]</f>
        <v>1.6031887098903749E-7</v>
      </c>
      <c r="CM244" s="10">
        <f>3/24000000*OO[[#This Row],[147 (07JUL1985 06:00:00)-Water Temperature (C)]]*OO[[#This Row],[89]]</f>
        <v>1.5627084524597498E-7</v>
      </c>
      <c r="CN244" s="10">
        <f>3/24000000*OO[[#This Row],[148 (07JUL1985 09:00:00)-Water Temperature (C)]]*OO[[#This Row],[90]]</f>
        <v>1.5662273713140002E-7</v>
      </c>
      <c r="CO244" s="10">
        <f>3/24000000*OO[[#This Row],[149 (07JUL1985 12:00:00)-Water Temperature (C)]]*OO[[#This Row],[91]]</f>
        <v>1.590121516464E-7</v>
      </c>
      <c r="CP244" s="10">
        <f>3/24000000*OO[[#This Row],[150 (07JUL1985 15:00:00)-Water Temperature (C)]]*OO[[#This Row],[92]]</f>
        <v>1.590121516464E-7</v>
      </c>
      <c r="CQ244" s="10">
        <f>3/24000000*OO[[#This Row],[151 (07JUL1985 18:00:00)-Water Temperature (C)]]*OO[[#This Row],[93]]</f>
        <v>1.590121516464E-7</v>
      </c>
      <c r="CR244" s="10">
        <f>3/24000000*OO[[#This Row],[152 (07JUL1985 21:00:00)-Water Temperature (C)]]*OO[[#This Row],[94]]</f>
        <v>1.590121516464E-7</v>
      </c>
      <c r="CS244" s="10">
        <f>3/24000000*OO[[#This Row],[153 (08JUL1985 00:00:00)-Water Temperature (C)]]*OO[[#This Row],[95]]</f>
        <v>1.590121516464E-7</v>
      </c>
      <c r="CT244" s="10">
        <f>3/24000000*OO[[#This Row],[154 (08JUL1985 03:00:00)-Water Temperature (C)]]*OO[[#This Row],[96]]</f>
        <v>1.590121516464E-7</v>
      </c>
      <c r="CU244" s="10">
        <f>3/24000000*OO[[#This Row],[155 (08JUL1985 06:00:00)-Water Temperature (C)]]*OO[[#This Row],[97]]</f>
        <v>1.590121516464E-7</v>
      </c>
      <c r="CV244" s="10">
        <f>3/24000000*OO[[#This Row],[156 (08JUL1985 09:00:00)-Water Temperature (C)]]*OO[[#This Row],[98]]</f>
        <v>1.590121516464E-7</v>
      </c>
      <c r="CW244" s="10">
        <f>3/24000000*OO[[#This Row],[157 (08JUL1985 12:00:00)-Water Temperature (C)]]*OO[[#This Row],[99]]</f>
        <v>1.590121516464E-7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1.1138269582587394E-34</v>
      </c>
      <c r="N245" s="10">
        <f>3/24*OO[[#This Row],[70 (27JUN1985 15:00:00)-Water Temperature (C)]]*OO[[#This Row],[12]]/SUM(OO[12])</f>
        <v>1.1404412559078656E-21</v>
      </c>
      <c r="O245" s="10">
        <f>3/24*OO[[#This Row],[71 (27JUN1985 18:00:00)-Water Temperature (C)]]*OO[[#This Row],[13]]/SUM(OO[13])</f>
        <v>1.6620798970855689E-13</v>
      </c>
      <c r="P245" s="10">
        <f>3/24*OO[[#This Row],[72 (27JUN1985 21:00:00)-Water Temperature (C)]]*OO[[#This Row],[14]]/SUM(OO[14])</f>
        <v>3.976987937370513E-9</v>
      </c>
      <c r="Q245" s="10">
        <f>3/24*OO[[#This Row],[73 (28JUN1985 00:00:00)-Water Temperature (C)]]*OO[[#This Row],[15]]/SUM(OO[15])</f>
        <v>1.9511808844550212E-6</v>
      </c>
      <c r="R245" s="10">
        <f>3/24*OO[[#This Row],[74 (28JUN1985 03:00:00)-Water Temperature (C)]]*OO[[#This Row],[16]]/SUM(OO[16])</f>
        <v>1.4490524446988549E-4</v>
      </c>
      <c r="S245" s="10">
        <f>3/24*OO[[#This Row],[75 (28JUN1985 06:00:00)-Water Temperature (C)]]*OO[[#This Row],[17]]/SUM(OO[17])</f>
        <v>2.8050269857980074E-3</v>
      </c>
      <c r="T245" s="10">
        <f>3/24*OO[[#This Row],[76 (28JUN1985 09:00:00)-Water Temperature (C)]]*OO[[#This Row],[18]]/SUM(OO[18])</f>
        <v>1.9152762278096886E-2</v>
      </c>
      <c r="U245" s="10">
        <f>3/24*OO[[#This Row],[77 (28JUN1985 12:00:00)-Water Temperature (C)]]*OO[[#This Row],[19]]/SUM(OO[19])</f>
        <v>5.7029529186046243E-2</v>
      </c>
      <c r="V245" s="10">
        <f>3/24000000*OO[[#This Row],[78 (28JUN1985 15:00:00)-Water Temperature (C)]]*OO[[#This Row],[20]]</f>
        <v>8.3899892778074997E-2</v>
      </c>
      <c r="W245" s="10">
        <f>3/24000000*OO[[#This Row],[79 (28JUN1985 18:00:00)-Water Temperature (C)]]*OO[[#This Row],[21]]</f>
        <v>6.8401718806999995E-2</v>
      </c>
      <c r="X245" s="10">
        <f>3/24000000*OO[[#This Row],[80 (28JUN1985 21:00:00)-Water Temperature (C)]]*OO[[#This Row],[22]]</f>
        <v>3.3406783094024999E-2</v>
      </c>
      <c r="Y245" s="10">
        <f>3/24000000*OO[[#This Row],[81 (29JUN1985 00:00:00)-Water Temperature (C)]]*OO[[#This Row],[23]]</f>
        <v>1.0675529793625E-2</v>
      </c>
      <c r="Z245" s="10">
        <f>3/24000000*OO[[#This Row],[82 (29JUN1985 03:00:00)-Water Temperature (C)]]*OO[[#This Row],[24]]</f>
        <v>2.4328397173597502E-3</v>
      </c>
      <c r="AA245" s="10">
        <f>3/24000000*OO[[#This Row],[83 (29JUN1985 06:00:00)-Water Temperature (C)]]*OO[[#This Row],[25]]</f>
        <v>4.5919704028199996E-4</v>
      </c>
      <c r="AB245" s="10">
        <f>3/24000000*OO[[#This Row],[84 (29JUN1985 09:00:00)-Water Temperature (C)]]*OO[[#This Row],[26]]</f>
        <v>1.1062837830450002E-4</v>
      </c>
      <c r="AC245" s="10">
        <f>3/24000000*OO[[#This Row],[85 (29JUN1985 12:00:00)-Water Temperature (C)]]*OO[[#This Row],[27]]</f>
        <v>5.8937129672987505E-5</v>
      </c>
      <c r="AD245" s="10">
        <f>3/24000000*OO[[#This Row],[86 (29JUN1985 15:00:00)-Water Temperature (C)]]*OO[[#This Row],[28]]</f>
        <v>5.0880563717937504E-5</v>
      </c>
      <c r="AE245" s="10">
        <f>3/24000000*OO[[#This Row],[88 (29JUN1985 21:00:00)-Water Temperature (C)]]*OO[[#This Row],[30]]</f>
        <v>5.0525166089699999E-5</v>
      </c>
      <c r="AF245" s="10">
        <f>3/24000000*OO[[#This Row],[88 (29JUN1985 21:00:00)-Water Temperature (C)]]*OO[[#This Row],[30]]</f>
        <v>5.0525166089699999E-5</v>
      </c>
      <c r="AG245" s="10">
        <f>3/24000000*OO[[#This Row],[89 (30JUN1985 00:00:00)-Water Temperature (C)]]*OO[[#This Row],[31]]</f>
        <v>4.9917606100775001E-5</v>
      </c>
      <c r="AH245" s="10">
        <f>3/24000000*OO[[#This Row],[90 (30JUN1985 03:00:00)-Water Temperature (C)]]*OO[[#This Row],[32]]</f>
        <v>4.7712613070399995E-5</v>
      </c>
      <c r="AI245" s="10">
        <f>3/24000000*OO[[#This Row],[91 (30JUN1985 06:00:00)-Water Temperature (C)]]*OO[[#This Row],[33]]</f>
        <v>4.4074263328874987E-5</v>
      </c>
      <c r="AJ245" s="10">
        <f>3/24000000*OO[[#This Row],[92 (30JUN1985 09:00:00)-Water Temperature (C)]]*OO[[#This Row],[34]]</f>
        <v>4.0711840696800007E-5</v>
      </c>
      <c r="AK245" s="10">
        <f>3/24000000*OO[[#This Row],[93 (30JUN1985 12:00:00)-Water Temperature (C)]]*OO[[#This Row],[35]]</f>
        <v>3.7288168216325004E-5</v>
      </c>
      <c r="AL245" s="10">
        <f>3/24000000*OO[[#This Row],[94 (30JUN1985 15:00:00)-Water Temperature (C)]]*OO[[#This Row],[36]]</f>
        <v>3.38630663444625E-5</v>
      </c>
      <c r="AM245" s="10">
        <f>3/24000000*OO[[#This Row],[95 (30JUN1985 18:00:00)-Water Temperature (C)]]*OO[[#This Row],[37]]</f>
        <v>3.1094172599175001E-5</v>
      </c>
      <c r="AN245" s="10">
        <f>3/24000000*OO[[#This Row],[96 (30JUN1985 21:00:00)-Water Temperature (C)]]*OO[[#This Row],[38]]</f>
        <v>2.8400417113574995E-5</v>
      </c>
      <c r="AO245" s="10">
        <f>3/24000000*OO[[#This Row],[97 (01JUL1985 00:00:00)-Water Temperature (C)]]*OO[[#This Row],[39]]</f>
        <v>2.5556969298574999E-5</v>
      </c>
      <c r="AP245" s="10">
        <f>3/24000000*OO[[#This Row],[98 (01JUL1985 03:00:00)-Water Temperature (C)]]*OO[[#This Row],[40]]</f>
        <v>2.3041329313162502E-5</v>
      </c>
      <c r="AQ245" s="10">
        <f>3/24000000*OO[[#This Row],[99 (01JUL1985 06:00:00)-Water Temperature (C)]]*OO[[#This Row],[41]]</f>
        <v>2.0893104766087496E-5</v>
      </c>
      <c r="AR245" s="10">
        <f>3/24000000*OO[[#This Row],[100 (01JUL1985 09:00:00)-Water Temperature (C)]]*OO[[#This Row],[42]]</f>
        <v>1.9493037234224999E-5</v>
      </c>
      <c r="AS245" s="10">
        <f>3/24000000*OO[[#This Row],[101 (01JUL1985 12:00:00)-Water Temperature (C)]]*OO[[#This Row],[43]]</f>
        <v>1.8226513972559999E-5</v>
      </c>
      <c r="AT245" s="10">
        <f>3/24000000*OO[[#This Row],[102 (01JUL1985 15:00:00)-Water Temperature (C)]]*OO[[#This Row],[44]]</f>
        <v>1.698229093809125E-5</v>
      </c>
      <c r="AU245" s="10">
        <f>3/24000000*OO[[#This Row],[103 (01JUL1985 18:00:00)-Water Temperature (C)]]*OO[[#This Row],[45]]</f>
        <v>1.57214857660575E-5</v>
      </c>
      <c r="AV245" s="10">
        <f>3/24000000*OO[[#This Row],[104 (01JUL1985 21:00:00)-Water Temperature (C)]]*OO[[#This Row],[46]]</f>
        <v>1.4235807042607498E-5</v>
      </c>
      <c r="AW245" s="10">
        <f>3/24000000*OO[[#This Row],[105 (02JUL1985 00:00:00)-Water Temperature (C)]]*OO[[#This Row],[47]]</f>
        <v>1.27347544686E-5</v>
      </c>
      <c r="AX245" s="10">
        <f>3/24000000*OO[[#This Row],[106 (02JUL1985 03:00:00)-Water Temperature (C)]]*OO[[#This Row],[48]]</f>
        <v>1.1465029283312501E-5</v>
      </c>
      <c r="AY245" s="10">
        <f>3/24000000*OO[[#This Row],[107 (02JUL1985 06:00:00)-Water Temperature (C)]]*OO[[#This Row],[49]]</f>
        <v>1.0475492327658749E-5</v>
      </c>
      <c r="AZ245" s="10">
        <f>3/24000000*OO[[#This Row],[108 (02JUL1985 09:00:00)-Water Temperature (C)]]*OO[[#This Row],[50]]</f>
        <v>9.9087000986187506E-6</v>
      </c>
      <c r="BA245" s="10">
        <f>3/24000000*OO[[#This Row],[109 (02JUL1985 12:00:00)-Water Temperature (C)]]*OO[[#This Row],[51]]</f>
        <v>9.3662140274999988E-6</v>
      </c>
      <c r="BB245" s="10">
        <f>3/24000000*OO[[#This Row],[110 (02JUL1985 15:00:00)-Water Temperature (C)]]*OO[[#This Row],[52]]</f>
        <v>8.7788371113749994E-6</v>
      </c>
      <c r="BC245" s="10">
        <f>3/24000000*OO[[#This Row],[111 (02JUL1985 18:00:00)-Water Temperature (C)]]*OO[[#This Row],[53]]</f>
        <v>8.0926727136449987E-6</v>
      </c>
      <c r="BD245" s="10">
        <f>3/24000000*OO[[#This Row],[112 (02JUL1985 21:00:00)-Water Temperature (C)]]*OO[[#This Row],[54]]</f>
        <v>7.258193723246249E-6</v>
      </c>
      <c r="BE245" s="10">
        <f>3/24000000*OO[[#This Row],[113 (03JUL1985 00:00:00)-Water Temperature (C)]]*OO[[#This Row],[55]]</f>
        <v>6.4076525031187496E-6</v>
      </c>
      <c r="BF245" s="10">
        <f>3/24000000*OO[[#This Row],[114 (03JUL1985 03:00:00)-Water Temperature (C)]]*OO[[#This Row],[56]]</f>
        <v>5.6797618096200002E-6</v>
      </c>
      <c r="BG245" s="10">
        <f>3/24000000*OO[[#This Row],[115 (03JUL1985 06:00:00)-Water Temperature (C)]]*OO[[#This Row],[57]]</f>
        <v>5.0790419892874988E-6</v>
      </c>
      <c r="BH245" s="10">
        <f>3/24000000*OO[[#This Row],[116 (03JUL1985 09:00:00)-Water Temperature (C)]]*OO[[#This Row],[58]]</f>
        <v>4.6444879637000005E-6</v>
      </c>
      <c r="BI245" s="10">
        <f>3/24000000*OO[[#This Row],[117 (03JUL1985 12:00:00)-Water Temperature (C)]]*OO[[#This Row],[59]]</f>
        <v>4.1291782968999999E-6</v>
      </c>
      <c r="BJ245" s="10">
        <f>3/24000000*OO[[#This Row],[118 (03JUL1985 15:00:00)-Water Temperature (C)]]*OO[[#This Row],[60]]</f>
        <v>3.6856721168749996E-6</v>
      </c>
      <c r="BK245" s="10">
        <f>3/24000000*OO[[#This Row],[119 (03JUL1985 18:00:00)-Water Temperature (C)]]*OO[[#This Row],[61]]</f>
        <v>3.2262675118799994E-6</v>
      </c>
      <c r="BL245" s="10">
        <f>3/24000000*OO[[#This Row],[120 (03JUL1985 21:00:00)-Water Temperature (C)]]*OO[[#This Row],[62]]</f>
        <v>2.7685095073045E-6</v>
      </c>
      <c r="BM245" s="10">
        <f>3/24000000*OO[[#This Row],[121 (04JUL1985 00:00:00)-Water Temperature (C)]]*OO[[#This Row],[63]]</f>
        <v>2.360110313131125E-6</v>
      </c>
      <c r="BN245" s="10">
        <f>3/24000000*OO[[#This Row],[122 (04JUL1985 03:00:00)-Water Temperature (C)]]*OO[[#This Row],[64]]</f>
        <v>2.0308420398476248E-6</v>
      </c>
      <c r="BO245" s="10">
        <f>3/24000000*OO[[#This Row],[123 (04JUL1985 06:00:00)-Water Temperature (C)]]*OO[[#This Row],[65]]</f>
        <v>1.7880927914362498E-6</v>
      </c>
      <c r="BP245" s="10">
        <f>3/24000000*OO[[#This Row],[124 (04JUL1985 09:00:00)-Water Temperature (C)]]*OO[[#This Row],[66]]</f>
        <v>1.6361850862262499E-6</v>
      </c>
      <c r="BQ245" s="10">
        <f>3/24000000*OO[[#This Row],[125 (04JUL1985 12:00:00)-Water Temperature (C)]]*OO[[#This Row],[67]]</f>
        <v>1.4925588578174997E-6</v>
      </c>
      <c r="BR245" s="10">
        <f>3/24000000*OO[[#This Row],[126 (04JUL1985 15:00:00)-Water Temperature (C)]]*OO[[#This Row],[68]]</f>
        <v>1.3383546198879999E-6</v>
      </c>
      <c r="BS245" s="10">
        <f>3/24000000*OO[[#This Row],[127 (04JUL1985 18:00:00)-Water Temperature (C)]]*OO[[#This Row],[69]]</f>
        <v>1.1768190126372498E-6</v>
      </c>
      <c r="BT245" s="10">
        <f>3/24000000*OO[[#This Row],[128 (04JUL1985 21:00:00)-Water Temperature (C)]]*OO[[#This Row],[70]]</f>
        <v>1.0107968347897501E-6</v>
      </c>
      <c r="BU245" s="10">
        <f>3/24000000*OO[[#This Row],[129 (05JUL1985 00:00:00)-Water Temperature (C)]]*OO[[#This Row],[71]]</f>
        <v>8.6343201828549993E-7</v>
      </c>
      <c r="BV245" s="10">
        <f>3/24000000*OO[[#This Row],[130 (05JUL1985 03:00:00)-Water Temperature (C)]]*OO[[#This Row],[72]]</f>
        <v>7.5515287975674987E-7</v>
      </c>
      <c r="BW245" s="10">
        <f>3/24000000*OO[[#This Row],[131 (05JUL1985 06:00:00)-Water Temperature (C)]]*OO[[#This Row],[73]]</f>
        <v>6.8057404244550001E-7</v>
      </c>
      <c r="BX245" s="10">
        <f>3/24000000*OO[[#This Row],[132 (05JUL1985 09:00:00)-Water Temperature (C)]]*OO[[#This Row],[74]]</f>
        <v>6.4049939757800002E-7</v>
      </c>
      <c r="BY245" s="10">
        <f>3/24000000*OO[[#This Row],[133 (05JUL1985 12:00:00)-Water Temperature (C)]]*OO[[#This Row],[75]]</f>
        <v>6.0784422316799992E-7</v>
      </c>
      <c r="BZ245" s="10">
        <f>3/24000000*OO[[#This Row],[134 (05JUL1985 15:00:00)-Water Temperature (C)]]*OO[[#This Row],[76]]</f>
        <v>5.7139409194199995E-7</v>
      </c>
      <c r="CA245" s="10">
        <f>3/24000000*OO[[#This Row],[135 (05JUL1985 18:00:00)-Water Temperature (C)]]*OO[[#This Row],[77]]</f>
        <v>5.2892889538200003E-7</v>
      </c>
      <c r="CB245" s="10">
        <f>3/24000000*OO[[#This Row],[136 (05JUL1985 21:00:00)-Water Temperature (C)]]*OO[[#This Row],[78]]</f>
        <v>4.8132174606425005E-7</v>
      </c>
      <c r="CC245" s="10">
        <f>3/24000000*OO[[#This Row],[137 (06JUL1985 00:00:00)-Water Temperature (C)]]*OO[[#This Row],[79]]</f>
        <v>4.3524192519937501E-7</v>
      </c>
      <c r="CD245" s="10">
        <f>3/24000000*OO[[#This Row],[138 (06JUL1985 03:00:00)-Water Temperature (C)]]*OO[[#This Row],[80]]</f>
        <v>3.9624361078099998E-7</v>
      </c>
      <c r="CE245" s="10">
        <f>3/24000000*OO[[#This Row],[139 (06JUL1985 06:00:00)-Water Temperature (C)]]*OO[[#This Row],[81]]</f>
        <v>3.6950495280237497E-7</v>
      </c>
      <c r="CF245" s="10">
        <f>3/24000000*OO[[#This Row],[140 (06JUL1985 09:00:00)-Water Temperature (C)]]*OO[[#This Row],[82]]</f>
        <v>3.5982233418299998E-7</v>
      </c>
      <c r="CG245" s="10">
        <f>3/24000000*OO[[#This Row],[141 (06JUL1985 12:00:00)-Water Temperature (C)]]*OO[[#This Row],[83]]</f>
        <v>3.5527635443999994E-7</v>
      </c>
      <c r="CH245" s="10">
        <f>3/24000000*OO[[#This Row],[142 (06JUL1985 15:00:00)-Water Temperature (C)]]*OO[[#This Row],[84]]</f>
        <v>3.5139294900349997E-7</v>
      </c>
      <c r="CI245" s="10">
        <f>3/24000000*OO[[#This Row],[143 (06JUL1985 18:00:00)-Water Temperature (C)]]*OO[[#This Row],[85]]</f>
        <v>3.4344875622687498E-7</v>
      </c>
      <c r="CJ245" s="10">
        <f>3/24000000*OO[[#This Row],[144 (06JUL1985 21:00:00)-Water Temperature (C)]]*OO[[#This Row],[86]]</f>
        <v>3.3028492550937495E-7</v>
      </c>
      <c r="CK245" s="10">
        <f>3/24000000*OO[[#This Row],[145 (07JUL1985 00:00:00)-Water Temperature (C)]]*OO[[#This Row],[87]]</f>
        <v>3.1271889125700002E-7</v>
      </c>
      <c r="CL245" s="10">
        <f>3/24000000*OO[[#This Row],[146 (07JUL1985 03:00:00)-Water Temperature (C)]]*OO[[#This Row],[88]]</f>
        <v>2.9908827758849997E-7</v>
      </c>
      <c r="CM245" s="10">
        <f>3/24000000*OO[[#This Row],[147 (07JUL1985 06:00:00)-Water Temperature (C)]]*OO[[#This Row],[89]]</f>
        <v>2.9075475020824994E-7</v>
      </c>
      <c r="CN245" s="10">
        <f>3/24000000*OO[[#This Row],[148 (07JUL1985 09:00:00)-Water Temperature (C)]]*OO[[#This Row],[90]]</f>
        <v>2.909114047596E-7</v>
      </c>
      <c r="CO245" s="10">
        <f>3/24000000*OO[[#This Row],[149 (07JUL1985 12:00:00)-Water Temperature (C)]]*OO[[#This Row],[91]]</f>
        <v>2.9553272731580003E-7</v>
      </c>
      <c r="CP245" s="10">
        <f>3/24000000*OO[[#This Row],[150 (07JUL1985 15:00:00)-Water Temperature (C)]]*OO[[#This Row],[92]]</f>
        <v>2.9553272731580003E-7</v>
      </c>
      <c r="CQ245" s="10">
        <f>3/24000000*OO[[#This Row],[151 (07JUL1985 18:00:00)-Water Temperature (C)]]*OO[[#This Row],[93]]</f>
        <v>2.9553272731580003E-7</v>
      </c>
      <c r="CR245" s="10">
        <f>3/24000000*OO[[#This Row],[152 (07JUL1985 21:00:00)-Water Temperature (C)]]*OO[[#This Row],[94]]</f>
        <v>2.9553272731580003E-7</v>
      </c>
      <c r="CS245" s="10">
        <f>3/24000000*OO[[#This Row],[153 (08JUL1985 00:00:00)-Water Temperature (C)]]*OO[[#This Row],[95]]</f>
        <v>2.9553272731580003E-7</v>
      </c>
      <c r="CT245" s="10">
        <f>3/24000000*OO[[#This Row],[154 (08JUL1985 03:00:00)-Water Temperature (C)]]*OO[[#This Row],[96]]</f>
        <v>2.9553272731580003E-7</v>
      </c>
      <c r="CU245" s="10">
        <f>3/24000000*OO[[#This Row],[155 (08JUL1985 06:00:00)-Water Temperature (C)]]*OO[[#This Row],[97]]</f>
        <v>2.9553272731580003E-7</v>
      </c>
      <c r="CV245" s="10">
        <f>3/24000000*OO[[#This Row],[156 (08JUL1985 09:00:00)-Water Temperature (C)]]*OO[[#This Row],[98]]</f>
        <v>2.9553272731580003E-7</v>
      </c>
      <c r="CW245" s="10">
        <f>3/24000000*OO[[#This Row],[157 (08JUL1985 12:00:00)-Water Temperature (C)]]*OO[[#This Row],[99]]</f>
        <v>2.9553272731580003E-7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3.0485254747965739E-35</v>
      </c>
      <c r="N246" s="10">
        <f>3/24*OO[[#This Row],[70 (27JUN1985 15:00:00)-Water Temperature (C)]]*OO[[#This Row],[12]]/SUM(OO[12])</f>
        <v>2.7240487622316603E-22</v>
      </c>
      <c r="O246" s="10">
        <f>3/24*OO[[#This Row],[71 (27JUN1985 18:00:00)-Water Temperature (C)]]*OO[[#This Row],[13]]/SUM(OO[13])</f>
        <v>5.5335495559927839E-14</v>
      </c>
      <c r="P246" s="10">
        <f>3/24*OO[[#This Row],[72 (27JUN1985 21:00:00)-Water Temperature (C)]]*OO[[#This Row],[14]]/SUM(OO[14])</f>
        <v>2.3404156925733693E-9</v>
      </c>
      <c r="Q246" s="10">
        <f>3/24*OO[[#This Row],[73 (28JUN1985 00:00:00)-Water Temperature (C)]]*OO[[#This Row],[15]]/SUM(OO[15])</f>
        <v>1.3843044598947162E-6</v>
      </c>
      <c r="R246" s="10">
        <f>3/24*OO[[#This Row],[74 (28JUN1985 03:00:00)-Water Temperature (C)]]*OO[[#This Row],[16]]/SUM(OO[16])</f>
        <v>1.1692154071183376E-4</v>
      </c>
      <c r="S246" s="10">
        <f>3/24*OO[[#This Row],[75 (28JUN1985 06:00:00)-Water Temperature (C)]]*OO[[#This Row],[17]]/SUM(OO[17])</f>
        <v>2.5061228144455045E-3</v>
      </c>
      <c r="T246" s="10">
        <f>3/24*OO[[#This Row],[76 (28JUN1985 09:00:00)-Water Temperature (C)]]*OO[[#This Row],[18]]/SUM(OO[18])</f>
        <v>1.8623630885234683E-2</v>
      </c>
      <c r="U246" s="10">
        <f>3/24*OO[[#This Row],[77 (28JUN1985 12:00:00)-Water Temperature (C)]]*OO[[#This Row],[19]]/SUM(OO[19])</f>
        <v>5.9619393032310085E-2</v>
      </c>
      <c r="V246" s="10">
        <f>3/24000000*OO[[#This Row],[78 (28JUN1985 15:00:00)-Water Temperature (C)]]*OO[[#This Row],[20]]</f>
        <v>9.3384645965812502E-2</v>
      </c>
      <c r="W246" s="10">
        <f>3/24000000*OO[[#This Row],[79 (28JUN1985 18:00:00)-Water Temperature (C)]]*OO[[#This Row],[21]]</f>
        <v>8.0452742618999998E-2</v>
      </c>
      <c r="X246" s="10">
        <f>3/24000000*OO[[#This Row],[80 (28JUN1985 21:00:00)-Water Temperature (C)]]*OO[[#This Row],[22]]</f>
        <v>4.1254904034300002E-2</v>
      </c>
      <c r="Y246" s="10">
        <f>3/24000000*OO[[#This Row],[81 (29JUN1985 00:00:00)-Water Temperature (C)]]*OO[[#This Row],[23]]</f>
        <v>1.3745380733637498E-2</v>
      </c>
      <c r="Z246" s="10">
        <f>3/24000000*OO[[#This Row],[82 (29JUN1985 03:00:00)-Water Temperature (C)]]*OO[[#This Row],[24]]</f>
        <v>3.2358304292999995E-3</v>
      </c>
      <c r="AA246" s="10">
        <f>3/24000000*OO[[#This Row],[83 (29JUN1985 06:00:00)-Water Temperature (C)]]*OO[[#This Row],[25]]</f>
        <v>6.1631500475062501E-4</v>
      </c>
      <c r="AB246" s="10">
        <f>3/24000000*OO[[#This Row],[84 (29JUN1985 09:00:00)-Water Temperature (C)]]*OO[[#This Row],[26]]</f>
        <v>1.3999467619599999E-4</v>
      </c>
      <c r="AC246" s="10">
        <f>3/24000000*OO[[#This Row],[85 (29JUN1985 12:00:00)-Water Temperature (C)]]*OO[[#This Row],[27]]</f>
        <v>6.8335676932087494E-5</v>
      </c>
      <c r="AD246" s="10">
        <f>3/24000000*OO[[#This Row],[86 (29JUN1985 15:00:00)-Water Temperature (C)]]*OO[[#This Row],[28]]</f>
        <v>5.7251819551499999E-5</v>
      </c>
      <c r="AE246" s="10">
        <f>3/24000000*OO[[#This Row],[88 (29JUN1985 21:00:00)-Water Temperature (C)]]*OO[[#This Row],[30]]</f>
        <v>5.6177178743699991E-5</v>
      </c>
      <c r="AF246" s="10">
        <f>3/24000000*OO[[#This Row],[88 (29JUN1985 21:00:00)-Water Temperature (C)]]*OO[[#This Row],[30]]</f>
        <v>5.6177178743699991E-5</v>
      </c>
      <c r="AG246" s="10">
        <f>3/24000000*OO[[#This Row],[89 (30JUN1985 00:00:00)-Water Temperature (C)]]*OO[[#This Row],[31]]</f>
        <v>5.5559279527337503E-5</v>
      </c>
      <c r="AH246" s="10">
        <f>3/24000000*OO[[#This Row],[90 (30JUN1985 03:00:00)-Water Temperature (C)]]*OO[[#This Row],[32]]</f>
        <v>5.3250939120450005E-5</v>
      </c>
      <c r="AI246" s="10">
        <f>3/24000000*OO[[#This Row],[91 (30JUN1985 06:00:00)-Water Temperature (C)]]*OO[[#This Row],[33]]</f>
        <v>4.9277303346599998E-5</v>
      </c>
      <c r="AJ246" s="10">
        <f>3/24000000*OO[[#This Row],[92 (30JUN1985 09:00:00)-Water Temperature (C)]]*OO[[#This Row],[34]]</f>
        <v>4.5533985152449993E-5</v>
      </c>
      <c r="AK246" s="10">
        <f>3/24000000*OO[[#This Row],[93 (30JUN1985 12:00:00)-Water Temperature (C)]]*OO[[#This Row],[35]]</f>
        <v>4.1677262273325E-5</v>
      </c>
      <c r="AL246" s="10">
        <f>3/24000000*OO[[#This Row],[94 (30JUN1985 15:00:00)-Water Temperature (C)]]*OO[[#This Row],[36]]</f>
        <v>3.7796190802737497E-5</v>
      </c>
      <c r="AM246" s="10">
        <f>3/24000000*OO[[#This Row],[95 (30JUN1985 18:00:00)-Water Temperature (C)]]*OO[[#This Row],[37]]</f>
        <v>3.4619489426024998E-5</v>
      </c>
      <c r="AN246" s="10">
        <f>3/24000000*OO[[#This Row],[96 (30JUN1985 21:00:00)-Water Temperature (C)]]*OO[[#This Row],[38]]</f>
        <v>3.1540056921337496E-5</v>
      </c>
      <c r="AO246" s="10">
        <f>3/24000000*OO[[#This Row],[97 (01JUL1985 00:00:00)-Water Temperature (C)]]*OO[[#This Row],[39]]</f>
        <v>2.8313074718024998E-5</v>
      </c>
      <c r="AP246" s="10">
        <f>3/24000000*OO[[#This Row],[98 (01JUL1985 03:00:00)-Water Temperature (C)]]*OO[[#This Row],[40]]</f>
        <v>2.5479493066100001E-5</v>
      </c>
      <c r="AQ246" s="10">
        <f>3/24000000*OO[[#This Row],[99 (01JUL1985 06:00:00)-Water Temperature (C)]]*OO[[#This Row],[41]]</f>
        <v>2.3086445952824997E-5</v>
      </c>
      <c r="AR246" s="10">
        <f>3/24000000*OO[[#This Row],[100 (01JUL1985 09:00:00)-Water Temperature (C)]]*OO[[#This Row],[42]]</f>
        <v>2.1538604688914998E-5</v>
      </c>
      <c r="AS246" s="10">
        <f>3/24000000*OO[[#This Row],[101 (01JUL1985 12:00:00)-Water Temperature (C)]]*OO[[#This Row],[43]]</f>
        <v>2.01330182167325E-5</v>
      </c>
      <c r="AT246" s="10">
        <f>3/24000000*OO[[#This Row],[102 (01JUL1985 15:00:00)-Water Temperature (C)]]*OO[[#This Row],[44]]</f>
        <v>1.874862754777625E-5</v>
      </c>
      <c r="AU246" s="10">
        <f>3/24000000*OO[[#This Row],[103 (01JUL1985 18:00:00)-Water Temperature (C)]]*OO[[#This Row],[45]]</f>
        <v>1.7335147721749999E-5</v>
      </c>
      <c r="AV246" s="10">
        <f>3/24000000*OO[[#This Row],[104 (01JUL1985 21:00:00)-Water Temperature (C)]]*OO[[#This Row],[46]]</f>
        <v>1.5671027547160001E-5</v>
      </c>
      <c r="AW246" s="10">
        <f>3/24000000*OO[[#This Row],[105 (02JUL1985 00:00:00)-Water Temperature (C)]]*OO[[#This Row],[47]]</f>
        <v>1.3989497341908751E-5</v>
      </c>
      <c r="AX246" s="10">
        <f>3/24000000*OO[[#This Row],[106 (02JUL1985 03:00:00)-Water Temperature (C)]]*OO[[#This Row],[48]]</f>
        <v>1.2568191677437501E-5</v>
      </c>
      <c r="AY246" s="10">
        <f>3/24000000*OO[[#This Row],[107 (02JUL1985 06:00:00)-Water Temperature (C)]]*OO[[#This Row],[49]]</f>
        <v>1.1473813135382498E-5</v>
      </c>
      <c r="AZ246" s="10">
        <f>3/24000000*OO[[#This Row],[108 (02JUL1985 09:00:00)-Water Temperature (C)]]*OO[[#This Row],[50]]</f>
        <v>1.0858518780532499E-5</v>
      </c>
      <c r="BA246" s="10">
        <f>3/24000000*OO[[#This Row],[109 (02JUL1985 12:00:00)-Water Temperature (C)]]*OO[[#This Row],[51]]</f>
        <v>1.0276592990819999E-5</v>
      </c>
      <c r="BB246" s="10">
        <f>3/24000000*OO[[#This Row],[110 (02JUL1985 15:00:00)-Water Temperature (C)]]*OO[[#This Row],[52]]</f>
        <v>9.64233977157875E-6</v>
      </c>
      <c r="BC246" s="10">
        <f>3/24000000*OO[[#This Row],[111 (02JUL1985 18:00:00)-Water Temperature (C)]]*OO[[#This Row],[53]]</f>
        <v>8.8955060689550002E-6</v>
      </c>
      <c r="BD246" s="10">
        <f>3/24000000*OO[[#This Row],[112 (02JUL1985 21:00:00)-Water Temperature (C)]]*OO[[#This Row],[54]]</f>
        <v>7.9823023696499981E-6</v>
      </c>
      <c r="BE246" s="10">
        <f>3/24000000*OO[[#This Row],[113 (03JUL1985 00:00:00)-Water Temperature (C)]]*OO[[#This Row],[55]]</f>
        <v>7.042740573825E-6</v>
      </c>
      <c r="BF246" s="10">
        <f>3/24000000*OO[[#This Row],[114 (03JUL1985 03:00:00)-Water Temperature (C)]]*OO[[#This Row],[56]]</f>
        <v>6.2400312798749995E-6</v>
      </c>
      <c r="BG246" s="10">
        <f>3/24000000*OO[[#This Row],[115 (03JUL1985 06:00:00)-Water Temperature (C)]]*OO[[#This Row],[57]]</f>
        <v>5.57703541244E-6</v>
      </c>
      <c r="BH246" s="10">
        <f>3/24000000*OO[[#This Row],[116 (03JUL1985 09:00:00)-Water Temperature (C)]]*OO[[#This Row],[58]]</f>
        <v>5.1074290697287489E-6</v>
      </c>
      <c r="BI246" s="10">
        <f>3/24000000*OO[[#This Row],[117 (03JUL1985 12:00:00)-Water Temperature (C)]]*OO[[#This Row],[59]]</f>
        <v>4.5490789086749992E-6</v>
      </c>
      <c r="BJ246" s="10">
        <f>3/24000000*OO[[#This Row],[118 (03JUL1985 15:00:00)-Water Temperature (C)]]*OO[[#This Row],[60]]</f>
        <v>4.0683730084124993E-6</v>
      </c>
      <c r="BK246" s="10">
        <f>3/24000000*OO[[#This Row],[119 (03JUL1985 18:00:00)-Water Temperature (C)]]*OO[[#This Row],[61]]</f>
        <v>3.5655449113799997E-6</v>
      </c>
      <c r="BL246" s="10">
        <f>3/24000000*OO[[#This Row],[120 (03JUL1985 21:00:00)-Water Temperature (C)]]*OO[[#This Row],[62]]</f>
        <v>3.0603699154187496E-6</v>
      </c>
      <c r="BM246" s="10">
        <f>3/24000000*OO[[#This Row],[121 (04JUL1985 00:00:00)-Water Temperature (C)]]*OO[[#This Row],[63]]</f>
        <v>2.6049222027012498E-6</v>
      </c>
      <c r="BN246" s="10">
        <f>3/24000000*OO[[#This Row],[122 (04JUL1985 03:00:00)-Water Temperature (C)]]*OO[[#This Row],[64]]</f>
        <v>2.2372721624051246E-6</v>
      </c>
      <c r="BO246" s="10">
        <f>3/24000000*OO[[#This Row],[123 (04JUL1985 06:00:00)-Water Temperature (C)]]*OO[[#This Row],[65]]</f>
        <v>1.9665354159952501E-6</v>
      </c>
      <c r="BP246" s="10">
        <f>3/24000000*OO[[#This Row],[124 (04JUL1985 09:00:00)-Water Temperature (C)]]*OO[[#This Row],[66]]</f>
        <v>1.800340508408E-6</v>
      </c>
      <c r="BQ246" s="10">
        <f>3/24000000*OO[[#This Row],[125 (04JUL1985 12:00:00)-Water Temperature (C)]]*OO[[#This Row],[67]]</f>
        <v>1.6454926695392499E-6</v>
      </c>
      <c r="BR246" s="10">
        <f>3/24000000*OO[[#This Row],[126 (04JUL1985 15:00:00)-Water Temperature (C)]]*OO[[#This Row],[68]]</f>
        <v>1.4785671333195E-6</v>
      </c>
      <c r="BS246" s="10">
        <f>3/24000000*OO[[#This Row],[127 (04JUL1985 18:00:00)-Water Temperature (C)]]*OO[[#This Row],[69]]</f>
        <v>1.3017834411487499E-6</v>
      </c>
      <c r="BT246" s="10">
        <f>3/24000000*OO[[#This Row],[128 (04JUL1985 21:00:00)-Water Temperature (C)]]*OO[[#This Row],[70]]</f>
        <v>1.11750756803125E-6</v>
      </c>
      <c r="BU246" s="10">
        <f>3/24000000*OO[[#This Row],[129 (05JUL1985 00:00:00)-Water Temperature (C)]]*OO[[#This Row],[71]]</f>
        <v>9.520155657472498E-7</v>
      </c>
      <c r="BV246" s="10">
        <f>3/24000000*OO[[#This Row],[130 (05JUL1985 03:00:00)-Water Temperature (C)]]*OO[[#This Row],[72]]</f>
        <v>8.2988776598524985E-7</v>
      </c>
      <c r="BW246" s="10">
        <f>3/24000000*OO[[#This Row],[131 (05JUL1985 06:00:00)-Water Temperature (C)]]*OO[[#This Row],[73]]</f>
        <v>7.4543747567850005E-7</v>
      </c>
      <c r="BX246" s="10">
        <f>3/24000000*OO[[#This Row],[132 (05JUL1985 09:00:00)-Water Temperature (C)]]*OO[[#This Row],[74]]</f>
        <v>7.0010086174999995E-7</v>
      </c>
      <c r="BY246" s="10">
        <f>3/24000000*OO[[#This Row],[133 (05JUL1985 12:00:00)-Water Temperature (C)]]*OO[[#This Row],[75]]</f>
        <v>6.6452257525574995E-7</v>
      </c>
      <c r="BZ246" s="10">
        <f>3/24000000*OO[[#This Row],[134 (05JUL1985 15:00:00)-Water Temperature (C)]]*OO[[#This Row],[76]]</f>
        <v>6.25081208750625E-7</v>
      </c>
      <c r="CA246" s="10">
        <f>3/24000000*OO[[#This Row],[135 (05JUL1985 18:00:00)-Water Temperature (C)]]*OO[[#This Row],[77]]</f>
        <v>5.7960122375824994E-7</v>
      </c>
      <c r="CB246" s="10">
        <f>3/24000000*OO[[#This Row],[136 (05JUL1985 21:00:00)-Water Temperature (C)]]*OO[[#This Row],[78]]</f>
        <v>5.2777347630699997E-7</v>
      </c>
      <c r="CC246" s="10">
        <f>3/24000000*OO[[#This Row],[137 (06JUL1985 00:00:00)-Water Temperature (C)]]*OO[[#This Row],[79]]</f>
        <v>4.7706718036575E-7</v>
      </c>
      <c r="CD246" s="10">
        <f>3/24000000*OO[[#This Row],[138 (06JUL1985 03:00:00)-Water Temperature (C)]]*OO[[#This Row],[80]]</f>
        <v>4.3367977749299995E-7</v>
      </c>
      <c r="CE246" s="10">
        <f>3/24000000*OO[[#This Row],[139 (06JUL1985 06:00:00)-Water Temperature (C)]]*OO[[#This Row],[81]]</f>
        <v>4.0340995725000001E-7</v>
      </c>
      <c r="CF246" s="10">
        <f>3/24000000*OO[[#This Row],[140 (06JUL1985 09:00:00)-Water Temperature (C)]]*OO[[#This Row],[82]]</f>
        <v>3.9239085430312499E-7</v>
      </c>
      <c r="CG246" s="10">
        <f>3/24000000*OO[[#This Row],[141 (06JUL1985 12:00:00)-Water Temperature (C)]]*OO[[#This Row],[83]]</f>
        <v>3.873635235275E-7</v>
      </c>
      <c r="CH246" s="10">
        <f>3/24000000*OO[[#This Row],[142 (06JUL1985 15:00:00)-Water Temperature (C)]]*OO[[#This Row],[84]]</f>
        <v>3.8329638271750001E-7</v>
      </c>
      <c r="CI246" s="10">
        <f>3/24000000*OO[[#This Row],[143 (06JUL1985 18:00:00)-Water Temperature (C)]]*OO[[#This Row],[85]]</f>
        <v>3.7474846820924995E-7</v>
      </c>
      <c r="CJ246" s="10">
        <f>3/24000000*OO[[#This Row],[144 (06JUL1985 21:00:00)-Water Temperature (C)]]*OO[[#This Row],[86]]</f>
        <v>3.6035982554525002E-7</v>
      </c>
      <c r="CK246" s="10">
        <f>3/24000000*OO[[#This Row],[145 (07JUL1985 00:00:00)-Water Temperature (C)]]*OO[[#This Row],[87]]</f>
        <v>3.40735216701E-7</v>
      </c>
      <c r="CL246" s="10">
        <f>3/24000000*OO[[#This Row],[146 (07JUL1985 03:00:00)-Water Temperature (C)]]*OO[[#This Row],[88]]</f>
        <v>3.25388914402625E-7</v>
      </c>
      <c r="CM246" s="10">
        <f>3/24000000*OO[[#This Row],[147 (07JUL1985 06:00:00)-Water Temperature (C)]]*OO[[#This Row],[89]]</f>
        <v>3.1576891269375005E-7</v>
      </c>
      <c r="CN246" s="10">
        <f>3/24000000*OO[[#This Row],[148 (07JUL1985 09:00:00)-Water Temperature (C)]]*OO[[#This Row],[90]]</f>
        <v>3.1554489567299997E-7</v>
      </c>
      <c r="CO246" s="10">
        <f>3/24000000*OO[[#This Row],[149 (07JUL1985 12:00:00)-Water Temperature (C)]]*OO[[#This Row],[91]]</f>
        <v>3.2057588335599998E-7</v>
      </c>
      <c r="CP246" s="10">
        <f>3/24000000*OO[[#This Row],[150 (07JUL1985 15:00:00)-Water Temperature (C)]]*OO[[#This Row],[92]]</f>
        <v>3.2057588335599998E-7</v>
      </c>
      <c r="CQ246" s="10">
        <f>3/24000000*OO[[#This Row],[151 (07JUL1985 18:00:00)-Water Temperature (C)]]*OO[[#This Row],[93]]</f>
        <v>3.2057588335599998E-7</v>
      </c>
      <c r="CR246" s="10">
        <f>3/24000000*OO[[#This Row],[152 (07JUL1985 21:00:00)-Water Temperature (C)]]*OO[[#This Row],[94]]</f>
        <v>3.2057588335599998E-7</v>
      </c>
      <c r="CS246" s="10">
        <f>3/24000000*OO[[#This Row],[153 (08JUL1985 00:00:00)-Water Temperature (C)]]*OO[[#This Row],[95]]</f>
        <v>3.2057588335599998E-7</v>
      </c>
      <c r="CT246" s="10">
        <f>3/24000000*OO[[#This Row],[154 (08JUL1985 03:00:00)-Water Temperature (C)]]*OO[[#This Row],[96]]</f>
        <v>3.2057588335599998E-7</v>
      </c>
      <c r="CU246" s="10">
        <f>3/24000000*OO[[#This Row],[155 (08JUL1985 06:00:00)-Water Temperature (C)]]*OO[[#This Row],[97]]</f>
        <v>3.2057588335599998E-7</v>
      </c>
      <c r="CV246" s="10">
        <f>3/24000000*OO[[#This Row],[156 (08JUL1985 09:00:00)-Water Temperature (C)]]*OO[[#This Row],[98]]</f>
        <v>3.2057588335599998E-7</v>
      </c>
      <c r="CW246" s="10">
        <f>3/24000000*OO[[#This Row],[157 (08JUL1985 12:00:00)-Water Temperature (C)]]*OO[[#This Row],[99]]</f>
        <v>3.2057588335599998E-7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3.7167983878378165E-36</v>
      </c>
      <c r="N247" s="10">
        <f>3/24*OO[[#This Row],[70 (27JUN1985 15:00:00)-Water Temperature (C)]]*OO[[#This Row],[12]]/SUM(OO[12])</f>
        <v>2.0865800050876951E-23</v>
      </c>
      <c r="O247" s="10">
        <f>3/24*OO[[#This Row],[71 (27JUN1985 18:00:00)-Water Temperature (C)]]*OO[[#This Row],[13]]/SUM(OO[13])</f>
        <v>1.0864834153783493E-14</v>
      </c>
      <c r="P247" s="10">
        <f>3/24*OO[[#This Row],[72 (27JUN1985 21:00:00)-Water Temperature (C)]]*OO[[#This Row],[14]]/SUM(OO[14])</f>
        <v>8.8270274700514245E-10</v>
      </c>
      <c r="Q247" s="10">
        <f>3/24*OO[[#This Row],[73 (28JUN1985 00:00:00)-Water Temperature (C)]]*OO[[#This Row],[15]]/SUM(OO[15])</f>
        <v>6.2818986694622935E-7</v>
      </c>
      <c r="R247" s="10">
        <f>3/24*OO[[#This Row],[74 (28JUN1985 03:00:00)-Water Temperature (C)]]*OO[[#This Row],[16]]/SUM(OO[16])</f>
        <v>6.0046757485065755E-5</v>
      </c>
      <c r="S247" s="10">
        <f>3/24*OO[[#This Row],[75 (28JUN1985 06:00:00)-Water Temperature (C)]]*OO[[#This Row],[17]]/SUM(OO[17])</f>
        <v>1.4189206730892091E-3</v>
      </c>
      <c r="T247" s="10">
        <f>3/24*OO[[#This Row],[76 (28JUN1985 09:00:00)-Water Temperature (C)]]*OO[[#This Row],[18]]/SUM(OO[18])</f>
        <v>1.1436541736413466E-2</v>
      </c>
      <c r="U247" s="10">
        <f>3/24*OO[[#This Row],[77 (28JUN1985 12:00:00)-Water Temperature (C)]]*OO[[#This Row],[19]]/SUM(OO[19])</f>
        <v>3.9222438566839608E-2</v>
      </c>
      <c r="V247" s="10">
        <f>3/24000000*OO[[#This Row],[78 (28JUN1985 15:00:00)-Water Temperature (C)]]*OO[[#This Row],[20]]</f>
        <v>6.5181154870650002E-2</v>
      </c>
      <c r="W247" s="10">
        <f>3/24000000*OO[[#This Row],[79 (28JUN1985 18:00:00)-Water Temperature (C)]]*OO[[#This Row],[21]]</f>
        <v>5.9124397135249994E-2</v>
      </c>
      <c r="X247" s="10">
        <f>3/24000000*OO[[#This Row],[80 (28JUN1985 21:00:00)-Water Temperature (C)]]*OO[[#This Row],[22]]</f>
        <v>3.1724490027999999E-2</v>
      </c>
      <c r="Y247" s="10">
        <f>3/24000000*OO[[#This Row],[81 (29JUN1985 00:00:00)-Water Temperature (C)]]*OO[[#This Row],[23]]</f>
        <v>1.0979637570112499E-2</v>
      </c>
      <c r="Z247" s="10">
        <f>3/24000000*OO[[#This Row],[82 (29JUN1985 03:00:00)-Water Temperature (C)]]*OO[[#This Row],[24]]</f>
        <v>2.6597972583424999E-3</v>
      </c>
      <c r="AA247" s="10">
        <f>3/24000000*OO[[#This Row],[83 (29JUN1985 06:00:00)-Water Temperature (C)]]*OO[[#This Row],[25]]</f>
        <v>5.1045798129974998E-4</v>
      </c>
      <c r="AB247" s="10">
        <f>3/24000000*OO[[#This Row],[84 (29JUN1985 09:00:00)-Water Temperature (C)]]*OO[[#This Row],[26]]</f>
        <v>1.0994905669762499E-4</v>
      </c>
      <c r="AC247" s="10">
        <f>3/24000000*OO[[#This Row],[85 (29JUN1985 12:00:00)-Water Temperature (C)]]*OO[[#This Row],[27]]</f>
        <v>4.8860716049699992E-5</v>
      </c>
      <c r="AD247" s="10">
        <f>3/24000000*OO[[#This Row],[86 (29JUN1985 15:00:00)-Water Temperature (C)]]*OO[[#This Row],[28]]</f>
        <v>3.9346007650949995E-5</v>
      </c>
      <c r="AE247" s="10">
        <f>3/24000000*OO[[#This Row],[88 (29JUN1985 21:00:00)-Water Temperature (C)]]*OO[[#This Row],[30]]</f>
        <v>3.7604009388824998E-5</v>
      </c>
      <c r="AF247" s="10">
        <f>3/24000000*OO[[#This Row],[88 (29JUN1985 21:00:00)-Water Temperature (C)]]*OO[[#This Row],[30]]</f>
        <v>3.7604009388824998E-5</v>
      </c>
      <c r="AG247" s="10">
        <f>3/24000000*OO[[#This Row],[89 (30JUN1985 00:00:00)-Water Temperature (C)]]*OO[[#This Row],[31]]</f>
        <v>3.7005101448075E-5</v>
      </c>
      <c r="AH247" s="10">
        <f>3/24000000*OO[[#This Row],[90 (30JUN1985 03:00:00)-Water Temperature (C)]]*OO[[#This Row],[32]]</f>
        <v>3.5347243347E-5</v>
      </c>
      <c r="AI247" s="10">
        <f>3/24000000*OO[[#This Row],[91 (30JUN1985 06:00:00)-Water Temperature (C)]]*OO[[#This Row],[33]]</f>
        <v>3.2633598527E-5</v>
      </c>
      <c r="AJ247" s="10">
        <f>3/24000000*OO[[#This Row],[92 (30JUN1985 09:00:00)-Water Temperature (C)]]*OO[[#This Row],[34]]</f>
        <v>3.0063838014825E-5</v>
      </c>
      <c r="AK247" s="10">
        <f>3/24000000*OO[[#This Row],[93 (30JUN1985 12:00:00)-Water Temperature (C)]]*OO[[#This Row],[35]]</f>
        <v>2.7371500890000002E-5</v>
      </c>
      <c r="AL247" s="10">
        <f>3/24000000*OO[[#This Row],[94 (30JUN1985 15:00:00)-Water Temperature (C)]]*OO[[#This Row],[36]]</f>
        <v>2.4668109701249998E-5</v>
      </c>
      <c r="AM247" s="10">
        <f>3/24000000*OO[[#This Row],[95 (30JUN1985 18:00:00)-Water Temperature (C)]]*OO[[#This Row],[37]]</f>
        <v>2.242443033479E-5</v>
      </c>
      <c r="AN247" s="10">
        <f>3/24000000*OO[[#This Row],[96 (30JUN1985 21:00:00)-Water Temperature (C)]]*OO[[#This Row],[38]]</f>
        <v>2.0239956275204998E-5</v>
      </c>
      <c r="AO247" s="10">
        <f>3/24000000*OO[[#This Row],[97 (01JUL1985 00:00:00)-Water Temperature (C)]]*OO[[#This Row],[39]]</f>
        <v>1.8018781328012498E-5</v>
      </c>
      <c r="AP247" s="10">
        <f>3/24000000*OO[[#This Row],[98 (01JUL1985 03:00:00)-Water Temperature (C)]]*OO[[#This Row],[40]]</f>
        <v>1.6097897220540002E-5</v>
      </c>
      <c r="AQ247" s="10">
        <f>3/24000000*OO[[#This Row],[99 (01JUL1985 06:00:00)-Water Temperature (C)]]*OO[[#This Row],[41]]</f>
        <v>1.4521177492031251E-5</v>
      </c>
      <c r="AR247" s="10">
        <f>3/24000000*OO[[#This Row],[100 (01JUL1985 09:00:00)-Water Temperature (C)]]*OO[[#This Row],[42]]</f>
        <v>1.3494673404272499E-5</v>
      </c>
      <c r="AS247" s="10">
        <f>3/24000000*OO[[#This Row],[101 (01JUL1985 12:00:00)-Water Temperature (C)]]*OO[[#This Row],[43]]</f>
        <v>1.254414453136E-5</v>
      </c>
      <c r="AT247" s="10">
        <f>3/24000000*OO[[#This Row],[102 (01JUL1985 15:00:00)-Water Temperature (C)]]*OO[[#This Row],[44]]</f>
        <v>1.1608181507937498E-5</v>
      </c>
      <c r="AU247" s="10">
        <f>3/24000000*OO[[#This Row],[103 (01JUL1985 18:00:00)-Water Temperature (C)]]*OO[[#This Row],[45]]</f>
        <v>1.0649771534699999E-5</v>
      </c>
      <c r="AV247" s="10">
        <f>3/24000000*OO[[#This Row],[104 (01JUL1985 21:00:00)-Water Temperature (C)]]*OO[[#This Row],[46]]</f>
        <v>9.5345127452399999E-6</v>
      </c>
      <c r="AW247" s="10">
        <f>3/24000000*OO[[#This Row],[105 (02JUL1985 00:00:00)-Water Temperature (C)]]*OO[[#This Row],[47]]</f>
        <v>8.4390666203300005E-6</v>
      </c>
      <c r="AX247" s="10">
        <f>3/24000000*OO[[#This Row],[106 (02JUL1985 03:00:00)-Water Temperature (C)]]*OO[[#This Row],[48]]</f>
        <v>7.515683874562499E-6</v>
      </c>
      <c r="AY247" s="10">
        <f>3/24000000*OO[[#This Row],[107 (02JUL1985 06:00:00)-Water Temperature (C)]]*OO[[#This Row],[49]]</f>
        <v>6.8138187083749997E-6</v>
      </c>
      <c r="AZ247" s="10">
        <f>3/24000000*OO[[#This Row],[108 (02JUL1985 09:00:00)-Water Temperature (C)]]*OO[[#This Row],[50]]</f>
        <v>6.4097138721987497E-6</v>
      </c>
      <c r="BA247" s="10">
        <f>3/24000000*OO[[#This Row],[109 (02JUL1985 12:00:00)-Water Temperature (C)]]*OO[[#This Row],[51]]</f>
        <v>6.0248108792437503E-6</v>
      </c>
      <c r="BB247" s="10">
        <f>3/24000000*OO[[#This Row],[110 (02JUL1985 15:00:00)-Water Temperature (C)]]*OO[[#This Row],[52]]</f>
        <v>5.6120703299475007E-6</v>
      </c>
      <c r="BC247" s="10">
        <f>3/24000000*OO[[#This Row],[111 (02JUL1985 18:00:00)-Water Temperature (C)]]*OO[[#This Row],[53]]</f>
        <v>5.1361539956549997E-6</v>
      </c>
      <c r="BD247" s="10">
        <f>3/24000000*OO[[#This Row],[112 (02JUL1985 21:00:00)-Water Temperature (C)]]*OO[[#This Row],[54]]</f>
        <v>4.5644954019299996E-6</v>
      </c>
      <c r="BE247" s="10">
        <f>3/24000000*OO[[#This Row],[113 (03JUL1985 00:00:00)-Water Temperature (C)]]*OO[[#This Row],[55]]</f>
        <v>3.9917068657024995E-6</v>
      </c>
      <c r="BF247" s="10">
        <f>3/24000000*OO[[#This Row],[114 (03JUL1985 03:00:00)-Water Temperature (C)]]*OO[[#This Row],[56]]</f>
        <v>3.5080394597224998E-6</v>
      </c>
      <c r="BG247" s="10">
        <f>3/24000000*OO[[#This Row],[115 (03JUL1985 06:00:00)-Water Temperature (C)]]*OO[[#This Row],[57]]</f>
        <v>3.1144478318850001E-6</v>
      </c>
      <c r="BH247" s="10">
        <f>3/24000000*OO[[#This Row],[116 (03JUL1985 09:00:00)-Water Temperature (C)]]*OO[[#This Row],[58]]</f>
        <v>2.8342342876924997E-6</v>
      </c>
      <c r="BI247" s="10">
        <f>3/24000000*OO[[#This Row],[117 (03JUL1985 12:00:00)-Water Temperature (C)]]*OO[[#This Row],[59]]</f>
        <v>2.5099115714425002E-6</v>
      </c>
      <c r="BJ247" s="10">
        <f>3/24000000*OO[[#This Row],[118 (03JUL1985 15:00:00)-Water Temperature (C)]]*OO[[#This Row],[60]]</f>
        <v>2.2382287792635E-6</v>
      </c>
      <c r="BK247" s="10">
        <f>3/24000000*OO[[#This Row],[119 (03JUL1985 18:00:00)-Water Temperature (C)]]*OO[[#This Row],[61]]</f>
        <v>1.9538072380199998E-6</v>
      </c>
      <c r="BL247" s="10">
        <f>3/24000000*OO[[#This Row],[120 (03JUL1985 21:00:00)-Water Temperature (C)]]*OO[[#This Row],[62]]</f>
        <v>1.6686396711887499E-6</v>
      </c>
      <c r="BM247" s="10">
        <f>3/24000000*OO[[#This Row],[121 (04JUL1985 00:00:00)-Water Temperature (C)]]*OO[[#This Row],[63]]</f>
        <v>1.413450271326625E-6</v>
      </c>
      <c r="BN247" s="10">
        <f>3/24000000*OO[[#This Row],[122 (04JUL1985 03:00:00)-Water Temperature (C)]]*OO[[#This Row],[64]]</f>
        <v>1.2085768192425001E-6</v>
      </c>
      <c r="BO247" s="10">
        <f>3/24000000*OO[[#This Row],[123 (04JUL1985 06:00:00)-Water Temperature (C)]]*OO[[#This Row],[65]]</f>
        <v>1.0595170544651251E-6</v>
      </c>
      <c r="BP247" s="10">
        <f>3/24000000*OO[[#This Row],[124 (04JUL1985 09:00:00)-Water Temperature (C)]]*OO[[#This Row],[66]]</f>
        <v>9.6908088031562487E-7</v>
      </c>
      <c r="BQ247" s="10">
        <f>3/24000000*OO[[#This Row],[125 (04JUL1985 12:00:00)-Water Temperature (C)]]*OO[[#This Row],[67]]</f>
        <v>8.8560221423687491E-7</v>
      </c>
      <c r="BR247" s="10">
        <f>3/24000000*OO[[#This Row],[126 (04JUL1985 15:00:00)-Water Temperature (C)]]*OO[[#This Row],[68]]</f>
        <v>7.9654412999975014E-7</v>
      </c>
      <c r="BS247" s="10">
        <f>3/24000000*OO[[#This Row],[127 (04JUL1985 18:00:00)-Water Temperature (C)]]*OO[[#This Row],[69]]</f>
        <v>7.0089926887499999E-7</v>
      </c>
      <c r="BT247" s="10">
        <f>3/24000000*OO[[#This Row],[128 (04JUL1985 21:00:00)-Water Temperature (C)]]*OO[[#This Row],[70]]</f>
        <v>6.0012503185800005E-7</v>
      </c>
      <c r="BU247" s="10">
        <f>3/24000000*OO[[#This Row],[129 (05JUL1985 00:00:00)-Water Temperature (C)]]*OO[[#This Row],[71]]</f>
        <v>5.0973440095125E-7</v>
      </c>
      <c r="BV247" s="10">
        <f>3/24000000*OO[[#This Row],[130 (05JUL1985 03:00:00)-Water Temperature (C)]]*OO[[#This Row],[72]]</f>
        <v>4.4305292379824999E-7</v>
      </c>
      <c r="BW247" s="10">
        <f>3/24000000*OO[[#This Row],[131 (05JUL1985 06:00:00)-Water Temperature (C)]]*OO[[#This Row],[73]]</f>
        <v>3.9705240204187498E-7</v>
      </c>
      <c r="BX247" s="10">
        <f>3/24000000*OO[[#This Row],[132 (05JUL1985 09:00:00)-Water Temperature (C)]]*OO[[#This Row],[74]]</f>
        <v>3.7271284611850002E-7</v>
      </c>
      <c r="BY247" s="10">
        <f>3/24000000*OO[[#This Row],[133 (05JUL1985 12:00:00)-Water Temperature (C)]]*OO[[#This Row],[75]]</f>
        <v>3.5367642127749997E-7</v>
      </c>
      <c r="BZ247" s="10">
        <f>3/24000000*OO[[#This Row],[134 (05JUL1985 15:00:00)-Water Temperature (C)]]*OO[[#This Row],[76]]</f>
        <v>3.3327458418174995E-7</v>
      </c>
      <c r="CA247" s="10">
        <f>3/24000000*OO[[#This Row],[135 (05JUL1985 18:00:00)-Water Temperature (C)]]*OO[[#This Row],[77]]</f>
        <v>3.0950344274649999E-7</v>
      </c>
      <c r="CB247" s="10">
        <f>3/24000000*OO[[#This Row],[136 (05JUL1985 21:00:00)-Water Temperature (C)]]*OO[[#This Row],[78]]</f>
        <v>2.8214720672254997E-7</v>
      </c>
      <c r="CC247" s="10">
        <f>3/24000000*OO[[#This Row],[137 (06JUL1985 00:00:00)-Water Temperature (C)]]*OO[[#This Row],[79]]</f>
        <v>2.5520486345864999E-7</v>
      </c>
      <c r="CD247" s="10">
        <f>3/24000000*OO[[#This Row],[138 (06JUL1985 03:00:00)-Water Temperature (C)]]*OO[[#This Row],[80]]</f>
        <v>2.3194365069509999E-7</v>
      </c>
      <c r="CE247" s="10">
        <f>3/24000000*OO[[#This Row],[139 (06JUL1985 06:00:00)-Water Temperature (C)]]*OO[[#This Row],[81]]</f>
        <v>2.1578677777859997E-7</v>
      </c>
      <c r="CF247" s="10">
        <f>3/24000000*OO[[#This Row],[140 (06JUL1985 09:00:00)-Water Temperature (C)]]*OO[[#This Row],[82]]</f>
        <v>2.0991874856379998E-7</v>
      </c>
      <c r="CG247" s="10">
        <f>3/24000000*OO[[#This Row],[141 (06JUL1985 12:00:00)-Water Temperature (C)]]*OO[[#This Row],[83]]</f>
        <v>2.0740139018291251E-7</v>
      </c>
      <c r="CH247" s="10">
        <f>3/24000000*OO[[#This Row],[142 (06JUL1985 15:00:00)-Water Temperature (C)]]*OO[[#This Row],[84]]</f>
        <v>2.0549092385249994E-7</v>
      </c>
      <c r="CI247" s="10">
        <f>3/24000000*OO[[#This Row],[143 (06JUL1985 18:00:00)-Water Temperature (C)]]*OO[[#This Row],[85]]</f>
        <v>2.0094112590075001E-7</v>
      </c>
      <c r="CJ247" s="10">
        <f>3/24000000*OO[[#This Row],[144 (06JUL1985 21:00:00)-Water Temperature (C)]]*OO[[#This Row],[86]]</f>
        <v>1.9301938171656247E-7</v>
      </c>
      <c r="CK247" s="10">
        <f>3/24000000*OO[[#This Row],[145 (07JUL1985 00:00:00)-Water Temperature (C)]]*OO[[#This Row],[87]]</f>
        <v>1.8226314781237501E-7</v>
      </c>
      <c r="CL247" s="10">
        <f>3/24000000*OO[[#This Row],[146 (07JUL1985 03:00:00)-Water Temperature (C)]]*OO[[#This Row],[88]]</f>
        <v>1.7383367650526249E-7</v>
      </c>
      <c r="CM247" s="10">
        <f>3/24000000*OO[[#This Row],[147 (07JUL1985 06:00:00)-Water Temperature (C)]]*OO[[#This Row],[89]]</f>
        <v>1.6851113705319998E-7</v>
      </c>
      <c r="CN247" s="10">
        <f>3/24000000*OO[[#This Row],[148 (07JUL1985 09:00:00)-Water Temperature (C)]]*OO[[#This Row],[90]]</f>
        <v>1.6838934325950002E-7</v>
      </c>
      <c r="CO247" s="10">
        <f>3/24000000*OO[[#This Row],[149 (07JUL1985 12:00:00)-Water Temperature (C)]]*OO[[#This Row],[91]]</f>
        <v>1.7105482344892499E-7</v>
      </c>
      <c r="CP247" s="10">
        <f>3/24000000*OO[[#This Row],[150 (07JUL1985 15:00:00)-Water Temperature (C)]]*OO[[#This Row],[92]]</f>
        <v>1.7105482344892499E-7</v>
      </c>
      <c r="CQ247" s="10">
        <f>3/24000000*OO[[#This Row],[151 (07JUL1985 18:00:00)-Water Temperature (C)]]*OO[[#This Row],[93]]</f>
        <v>1.7105482344892499E-7</v>
      </c>
      <c r="CR247" s="10">
        <f>3/24000000*OO[[#This Row],[152 (07JUL1985 21:00:00)-Water Temperature (C)]]*OO[[#This Row],[94]]</f>
        <v>1.7105482344892499E-7</v>
      </c>
      <c r="CS247" s="10">
        <f>3/24000000*OO[[#This Row],[153 (08JUL1985 00:00:00)-Water Temperature (C)]]*OO[[#This Row],[95]]</f>
        <v>1.7105482344892499E-7</v>
      </c>
      <c r="CT247" s="10">
        <f>3/24000000*OO[[#This Row],[154 (08JUL1985 03:00:00)-Water Temperature (C)]]*OO[[#This Row],[96]]</f>
        <v>1.7105482344892499E-7</v>
      </c>
      <c r="CU247" s="10">
        <f>3/24000000*OO[[#This Row],[155 (08JUL1985 06:00:00)-Water Temperature (C)]]*OO[[#This Row],[97]]</f>
        <v>1.7105482344892499E-7</v>
      </c>
      <c r="CV247" s="10">
        <f>3/24000000*OO[[#This Row],[156 (08JUL1985 09:00:00)-Water Temperature (C)]]*OO[[#This Row],[98]]</f>
        <v>1.7105482344892499E-7</v>
      </c>
      <c r="CW247" s="10">
        <f>3/24000000*OO[[#This Row],[157 (08JUL1985 12:00:00)-Water Temperature (C)]]*OO[[#This Row],[99]]</f>
        <v>1.7105482344892499E-7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6.9187460366236448E-37</v>
      </c>
      <c r="N248" s="10">
        <f>3/24*OO[[#This Row],[70 (27JUN1985 15:00:00)-Water Temperature (C)]]*OO[[#This Row],[12]]/SUM(OO[12])</f>
        <v>3.1803818561749774E-24</v>
      </c>
      <c r="O248" s="10">
        <f>3/24*OO[[#This Row],[71 (27JUN1985 18:00:00)-Water Temperature (C)]]*OO[[#This Row],[13]]/SUM(OO[13])</f>
        <v>3.3885808951657596E-15</v>
      </c>
      <c r="P248" s="10">
        <f>3/24*OO[[#This Row],[72 (27JUN1985 21:00:00)-Water Temperature (C)]]*OO[[#This Row],[14]]/SUM(OO[14])</f>
        <v>5.0949396130296573E-10</v>
      </c>
      <c r="Q248" s="10">
        <f>3/24*OO[[#This Row],[73 (28JUN1985 00:00:00)-Water Temperature (C)]]*OO[[#This Row],[15]]/SUM(OO[15])</f>
        <v>4.2515475916930571E-7</v>
      </c>
      <c r="R248" s="10">
        <f>3/24*OO[[#This Row],[74 (28JUN1985 03:00:00)-Water Temperature (C)]]*OO[[#This Row],[16]]/SUM(OO[16])</f>
        <v>4.5157386080092173E-5</v>
      </c>
      <c r="S248" s="10">
        <f>3/24*OO[[#This Row],[75 (28JUN1985 06:00:00)-Water Temperature (C)]]*OO[[#This Row],[17]]/SUM(OO[17])</f>
        <v>1.1594265796490879E-3</v>
      </c>
      <c r="T248" s="10">
        <f>3/24*OO[[#This Row],[76 (28JUN1985 09:00:00)-Water Temperature (C)]]*OO[[#This Row],[18]]/SUM(OO[18])</f>
        <v>1.0012363598031438E-2</v>
      </c>
      <c r="U248" s="10">
        <f>3/24*OO[[#This Row],[77 (28JUN1985 12:00:00)-Water Temperature (C)]]*OO[[#This Row],[19]]/SUM(OO[19])</f>
        <v>3.6422948045959545E-2</v>
      </c>
      <c r="V248" s="10">
        <f>3/24000000*OO[[#This Row],[78 (28JUN1985 15:00:00)-Water Temperature (C)]]*OO[[#This Row],[20]]</f>
        <v>6.3680374197562506E-2</v>
      </c>
      <c r="W248" s="10">
        <f>3/24000000*OO[[#This Row],[79 (28JUN1985 18:00:00)-Water Temperature (C)]]*OO[[#This Row],[21]]</f>
        <v>6.0390670910400006E-2</v>
      </c>
      <c r="X248" s="10">
        <f>3/24000000*OO[[#This Row],[80 (28JUN1985 21:00:00)-Water Temperature (C)]]*OO[[#This Row],[22]]</f>
        <v>3.3718784585749999E-2</v>
      </c>
      <c r="Y248" s="10">
        <f>3/24000000*OO[[#This Row],[81 (29JUN1985 00:00:00)-Water Temperature (C)]]*OO[[#This Row],[23]]</f>
        <v>1.2087831428887499E-2</v>
      </c>
      <c r="Z248" s="10">
        <f>3/24000000*OO[[#This Row],[82 (29JUN1985 03:00:00)-Water Temperature (C)]]*OO[[#This Row],[24]]</f>
        <v>3.0153767021500002E-3</v>
      </c>
      <c r="AA248" s="10">
        <f>3/24000000*OO[[#This Row],[83 (29JUN1985 06:00:00)-Water Temperature (C)]]*OO[[#This Row],[25]]</f>
        <v>5.8759428775049995E-4</v>
      </c>
      <c r="AB248" s="10">
        <f>3/24000000*OO[[#This Row],[84 (29JUN1985 09:00:00)-Water Temperature (C)]]*OO[[#This Row],[26]]</f>
        <v>1.2286894470156249E-4</v>
      </c>
      <c r="AC248" s="10">
        <f>3/24000000*OO[[#This Row],[85 (29JUN1985 12:00:00)-Water Temperature (C)]]*OO[[#This Row],[27]]</f>
        <v>5.0863335767137493E-5</v>
      </c>
      <c r="AD248" s="10">
        <f>3/24000000*OO[[#This Row],[86 (29JUN1985 15:00:00)-Water Temperature (C)]]*OO[[#This Row],[28]]</f>
        <v>3.9778899118100005E-5</v>
      </c>
      <c r="AE248" s="10">
        <f>3/24000000*OO[[#This Row],[88 (29JUN1985 21:00:00)-Water Temperature (C)]]*OO[[#This Row],[30]]</f>
        <v>3.7712984093037495E-5</v>
      </c>
      <c r="AF248" s="10">
        <f>3/24000000*OO[[#This Row],[88 (29JUN1985 21:00:00)-Water Temperature (C)]]*OO[[#This Row],[30]]</f>
        <v>3.7712984093037495E-5</v>
      </c>
      <c r="AG248" s="10">
        <f>3/24000000*OO[[#This Row],[89 (30JUN1985 00:00:00)-Water Temperature (C)]]*OO[[#This Row],[31]]</f>
        <v>3.7220360755199998E-5</v>
      </c>
      <c r="AH248" s="10">
        <f>3/24000000*OO[[#This Row],[90 (30JUN1985 03:00:00)-Water Temperature (C)]]*OO[[#This Row],[32]]</f>
        <v>3.5716302266999999E-5</v>
      </c>
      <c r="AI248" s="10">
        <f>3/24000000*OO[[#This Row],[91 (30JUN1985 06:00:00)-Water Temperature (C)]]*OO[[#This Row],[33]]</f>
        <v>3.3127987087012493E-5</v>
      </c>
      <c r="AJ248" s="10">
        <f>3/24000000*OO[[#This Row],[92 (30JUN1985 09:00:00)-Water Temperature (C)]]*OO[[#This Row],[34]]</f>
        <v>3.0647122589474995E-5</v>
      </c>
      <c r="AK248" s="10">
        <f>3/24000000*OO[[#This Row],[93 (30JUN1985 12:00:00)-Water Temperature (C)]]*OO[[#This Row],[35]]</f>
        <v>2.7972199304299995E-5</v>
      </c>
      <c r="AL248" s="10">
        <f>3/24000000*OO[[#This Row],[94 (30JUN1985 15:00:00)-Water Temperature (C)]]*OO[[#This Row],[36]]</f>
        <v>2.5272843643237502E-5</v>
      </c>
      <c r="AM248" s="10">
        <f>3/24000000*OO[[#This Row],[95 (30JUN1985 18:00:00)-Water Temperature (C)]]*OO[[#This Row],[37]]</f>
        <v>2.3015331509366249E-5</v>
      </c>
      <c r="AN248" s="10">
        <f>3/24000000*OO[[#This Row],[96 (30JUN1985 21:00:00)-Water Temperature (C)]]*OO[[#This Row],[38]]</f>
        <v>2.0787213636089999E-5</v>
      </c>
      <c r="AO248" s="10">
        <f>3/24000000*OO[[#This Row],[97 (01JUL1985 00:00:00)-Water Temperature (C)]]*OO[[#This Row],[39]]</f>
        <v>1.8528476122799996E-5</v>
      </c>
      <c r="AP248" s="10">
        <f>3/24000000*OO[[#This Row],[98 (01JUL1985 03:00:00)-Water Temperature (C)]]*OO[[#This Row],[40]]</f>
        <v>1.6576268660538747E-5</v>
      </c>
      <c r="AQ248" s="10">
        <f>3/24000000*OO[[#This Row],[99 (01JUL1985 06:00:00)-Water Temperature (C)]]*OO[[#This Row],[41]]</f>
        <v>1.4993298083317498E-5</v>
      </c>
      <c r="AR248" s="10">
        <f>3/24000000*OO[[#This Row],[100 (01JUL1985 09:00:00)-Water Temperature (C)]]*OO[[#This Row],[42]]</f>
        <v>1.3985210449278751E-5</v>
      </c>
      <c r="AS248" s="10">
        <f>3/24000000*OO[[#This Row],[101 (01JUL1985 12:00:00)-Water Temperature (C)]]*OO[[#This Row],[43]]</f>
        <v>1.3046057831468748E-5</v>
      </c>
      <c r="AT248" s="10">
        <f>3/24000000*OO[[#This Row],[102 (01JUL1985 15:00:00)-Water Temperature (C)]]*OO[[#This Row],[44]]</f>
        <v>1.210534431733E-5</v>
      </c>
      <c r="AU248" s="10">
        <f>3/24000000*OO[[#This Row],[103 (01JUL1985 18:00:00)-Water Temperature (C)]]*OO[[#This Row],[45]]</f>
        <v>1.1137675423364997E-5</v>
      </c>
      <c r="AV248" s="10">
        <f>3/24000000*OO[[#This Row],[104 (01JUL1985 21:00:00)-Water Temperature (C)]]*OO[[#This Row],[46]]</f>
        <v>9.9886254960000014E-6</v>
      </c>
      <c r="AW248" s="10">
        <f>3/24000000*OO[[#This Row],[105 (02JUL1985 00:00:00)-Water Temperature (C)]]*OO[[#This Row],[47]]</f>
        <v>8.8629943791899994E-6</v>
      </c>
      <c r="AX248" s="10">
        <f>3/24000000*OO[[#This Row],[106 (02JUL1985 03:00:00)-Water Temperature (C)]]*OO[[#This Row],[48]]</f>
        <v>7.9113025631812499E-6</v>
      </c>
      <c r="AY248" s="10">
        <f>3/24000000*OO[[#This Row],[107 (02JUL1985 06:00:00)-Water Temperature (C)]]*OO[[#This Row],[49]]</f>
        <v>7.179580845917499E-6</v>
      </c>
      <c r="AZ248" s="10">
        <f>3/24000000*OO[[#This Row],[108 (02JUL1985 09:00:00)-Water Temperature (C)]]*OO[[#This Row],[50]]</f>
        <v>6.7645036903000003E-6</v>
      </c>
      <c r="BA248" s="10">
        <f>3/24000000*OO[[#This Row],[109 (02JUL1985 12:00:00)-Water Temperature (C)]]*OO[[#This Row],[51]]</f>
        <v>6.3641582695274992E-6</v>
      </c>
      <c r="BB248" s="10">
        <f>3/24000000*OO[[#This Row],[110 (02JUL1985 15:00:00)-Water Temperature (C)]]*OO[[#This Row],[52]]</f>
        <v>5.9365691526899998E-6</v>
      </c>
      <c r="BC248" s="10">
        <f>3/24000000*OO[[#This Row],[111 (02JUL1985 18:00:00)-Water Temperature (C)]]*OO[[#This Row],[53]]</f>
        <v>5.4384393857624994E-6</v>
      </c>
      <c r="BD248" s="10">
        <f>3/24000000*OO[[#This Row],[112 (02JUL1985 21:00:00)-Water Temperature (C)]]*OO[[#This Row],[54]]</f>
        <v>4.8339609574949996E-6</v>
      </c>
      <c r="BE248" s="10">
        <f>3/24000000*OO[[#This Row],[113 (03JUL1985 00:00:00)-Water Temperature (C)]]*OO[[#This Row],[55]]</f>
        <v>4.2272311878337495E-6</v>
      </c>
      <c r="BF248" s="10">
        <f>3/24000000*OO[[#This Row],[114 (03JUL1985 03:00:00)-Water Temperature (C)]]*OO[[#This Row],[56]]</f>
        <v>3.7155773111624999E-6</v>
      </c>
      <c r="BG248" s="10">
        <f>3/24000000*OO[[#This Row],[115 (03JUL1985 06:00:00)-Water Temperature (C)]]*OO[[#This Row],[57]]</f>
        <v>3.3001386117862498E-6</v>
      </c>
      <c r="BH248" s="10">
        <f>3/24000000*OO[[#This Row],[116 (03JUL1985 09:00:00)-Water Temperature (C)]]*OO[[#This Row],[58]]</f>
        <v>3.0050853473474996E-6</v>
      </c>
      <c r="BI248" s="10">
        <f>3/24000000*OO[[#This Row],[117 (03JUL1985 12:00:00)-Water Temperature (C)]]*OO[[#This Row],[59]]</f>
        <v>2.6613501064919996E-6</v>
      </c>
      <c r="BJ248" s="10">
        <f>3/24000000*OO[[#This Row],[118 (03JUL1985 15:00:00)-Water Temperature (C)]]*OO[[#This Row],[60]]</f>
        <v>2.3774679225332496E-6</v>
      </c>
      <c r="BK248" s="10">
        <f>3/24000000*OO[[#This Row],[119 (03JUL1985 18:00:00)-Water Temperature (C)]]*OO[[#This Row],[61]]</f>
        <v>2.076488591646E-6</v>
      </c>
      <c r="BL248" s="10">
        <f>3/24000000*OO[[#This Row],[120 (03JUL1985 21:00:00)-Water Temperature (C)]]*OO[[#This Row],[62]]</f>
        <v>1.7717420076854999E-6</v>
      </c>
      <c r="BM248" s="10">
        <f>3/24000000*OO[[#This Row],[121 (04JUL1985 00:00:00)-Water Temperature (C)]]*OO[[#This Row],[63]]</f>
        <v>1.498569948193125E-6</v>
      </c>
      <c r="BN248" s="10">
        <f>3/24000000*OO[[#This Row],[122 (04JUL1985 03:00:00)-Water Temperature (C)]]*OO[[#This Row],[64]]</f>
        <v>1.2794587748859998E-6</v>
      </c>
      <c r="BO248" s="10">
        <f>3/24000000*OO[[#This Row],[123 (04JUL1985 06:00:00)-Water Temperature (C)]]*OO[[#This Row],[65]]</f>
        <v>1.1209232803301248E-6</v>
      </c>
      <c r="BP248" s="10">
        <f>3/24000000*OO[[#This Row],[124 (04JUL1985 09:00:00)-Water Temperature (C)]]*OO[[#This Row],[66]]</f>
        <v>1.0259331716864998E-6</v>
      </c>
      <c r="BQ248" s="10">
        <f>3/24000000*OO[[#This Row],[125 (04JUL1985 12:00:00)-Water Temperature (C)]]*OO[[#This Row],[67]]</f>
        <v>9.38958343603875E-7</v>
      </c>
      <c r="BR248" s="10">
        <f>3/24000000*OO[[#This Row],[126 (04JUL1985 15:00:00)-Water Temperature (C)]]*OO[[#This Row],[68]]</f>
        <v>8.463384302524999E-7</v>
      </c>
      <c r="BS248" s="10">
        <f>3/24000000*OO[[#This Row],[127 (04JUL1985 18:00:00)-Water Temperature (C)]]*OO[[#This Row],[69]]</f>
        <v>7.4499120057599989E-7</v>
      </c>
      <c r="BT248" s="10">
        <f>3/24000000*OO[[#This Row],[128 (04JUL1985 21:00:00)-Water Temperature (C)]]*OO[[#This Row],[70]]</f>
        <v>6.3701284337437501E-7</v>
      </c>
      <c r="BU248" s="10">
        <f>3/24000000*OO[[#This Row],[129 (05JUL1985 00:00:00)-Water Temperature (C)]]*OO[[#This Row],[71]]</f>
        <v>5.3982950770087508E-7</v>
      </c>
      <c r="BV248" s="10">
        <f>3/24000000*OO[[#This Row],[130 (05JUL1985 03:00:00)-Water Temperature (C)]]*OO[[#This Row],[72]]</f>
        <v>4.6801904547899995E-7</v>
      </c>
      <c r="BW248" s="10">
        <f>3/24000000*OO[[#This Row],[131 (05JUL1985 06:00:00)-Water Temperature (C)]]*OO[[#This Row],[73]]</f>
        <v>4.1837554978199989E-7</v>
      </c>
      <c r="BX248" s="10">
        <f>3/24000000*OO[[#This Row],[132 (05JUL1985 09:00:00)-Water Temperature (C)]]*OO[[#This Row],[74]]</f>
        <v>3.9227792810750004E-7</v>
      </c>
      <c r="BY248" s="10">
        <f>3/24000000*OO[[#This Row],[133 (05JUL1985 12:00:00)-Water Temperature (C)]]*OO[[#This Row],[75]]</f>
        <v>3.7197889647099997E-7</v>
      </c>
      <c r="BZ248" s="10">
        <f>3/24000000*OO[[#This Row],[134 (05JUL1985 15:00:00)-Water Temperature (C)]]*OO[[#This Row],[76]]</f>
        <v>3.5077676811099996E-7</v>
      </c>
      <c r="CA248" s="10">
        <f>3/24000000*OO[[#This Row],[135 (05JUL1985 18:00:00)-Water Temperature (C)]]*OO[[#This Row],[77]]</f>
        <v>3.2594709140874995E-7</v>
      </c>
      <c r="CB248" s="10">
        <f>3/24000000*OO[[#This Row],[136 (05JUL1985 21:00:00)-Water Temperature (C)]]*OO[[#This Row],[78]]</f>
        <v>2.9718839764687497E-7</v>
      </c>
      <c r="CC248" s="10">
        <f>3/24000000*OO[[#This Row],[137 (06JUL1985 00:00:00)-Water Temperature (C)]]*OO[[#This Row],[79]]</f>
        <v>2.6873734020560004E-7</v>
      </c>
      <c r="CD248" s="10">
        <f>3/24000000*OO[[#This Row],[138 (06JUL1985 03:00:00)-Water Temperature (C)]]*OO[[#This Row],[80]]</f>
        <v>2.4398286120215002E-7</v>
      </c>
      <c r="CE248" s="10">
        <f>3/24000000*OO[[#This Row],[139 (06JUL1985 06:00:00)-Water Temperature (C)]]*OO[[#This Row],[81]]</f>
        <v>2.2674020435018751E-7</v>
      </c>
      <c r="CF248" s="10">
        <f>3/24000000*OO[[#This Row],[140 (06JUL1985 09:00:00)-Water Temperature (C)]]*OO[[#This Row],[82]]</f>
        <v>2.2050025749813751E-7</v>
      </c>
      <c r="CG248" s="10">
        <f>3/24000000*OO[[#This Row],[141 (06JUL1985 12:00:00)-Water Temperature (C)]]*OO[[#This Row],[83]]</f>
        <v>2.1784104342339998E-7</v>
      </c>
      <c r="CH248" s="10">
        <f>3/24000000*OO[[#This Row],[142 (06JUL1985 15:00:00)-Water Temperature (C)]]*OO[[#This Row],[84]]</f>
        <v>2.1599175947524998E-7</v>
      </c>
      <c r="CI248" s="10">
        <f>3/24000000*OO[[#This Row],[143 (06JUL1985 18:00:00)-Water Temperature (C)]]*OO[[#This Row],[85]]</f>
        <v>2.11112150113375E-7</v>
      </c>
      <c r="CJ248" s="10">
        <f>3/24000000*OO[[#This Row],[144 (06JUL1985 21:00:00)-Water Temperature (C)]]*OO[[#This Row],[86]]</f>
        <v>2.0261486712899998E-7</v>
      </c>
      <c r="CK248" s="10">
        <f>3/24000000*OO[[#This Row],[145 (07JUL1985 00:00:00)-Water Temperature (C)]]*OO[[#This Row],[87]]</f>
        <v>1.9107726431452495E-7</v>
      </c>
      <c r="CL248" s="10">
        <f>3/24000000*OO[[#This Row],[146 (07JUL1985 03:00:00)-Water Temperature (C)]]*OO[[#This Row],[88]]</f>
        <v>1.8203573057564997E-7</v>
      </c>
      <c r="CM248" s="10">
        <f>3/24000000*OO[[#This Row],[147 (07JUL1985 06:00:00)-Water Temperature (C)]]*OO[[#This Row],[89]]</f>
        <v>1.76270631992E-7</v>
      </c>
      <c r="CN248" s="10">
        <f>3/24000000*OO[[#This Row],[148 (07JUL1985 09:00:00)-Water Temperature (C)]]*OO[[#This Row],[90]]</f>
        <v>1.7609402264242498E-7</v>
      </c>
      <c r="CO248" s="10">
        <f>3/24000000*OO[[#This Row],[149 (07JUL1985 12:00:00)-Water Temperature (C)]]*OO[[#This Row],[91]]</f>
        <v>1.7890643030624998E-7</v>
      </c>
      <c r="CP248" s="10">
        <f>3/24000000*OO[[#This Row],[150 (07JUL1985 15:00:00)-Water Temperature (C)]]*OO[[#This Row],[92]]</f>
        <v>1.7890643030624998E-7</v>
      </c>
      <c r="CQ248" s="10">
        <f>3/24000000*OO[[#This Row],[151 (07JUL1985 18:00:00)-Water Temperature (C)]]*OO[[#This Row],[93]]</f>
        <v>1.7890643030624998E-7</v>
      </c>
      <c r="CR248" s="10">
        <f>3/24000000*OO[[#This Row],[152 (07JUL1985 21:00:00)-Water Temperature (C)]]*OO[[#This Row],[94]]</f>
        <v>1.7890643030624998E-7</v>
      </c>
      <c r="CS248" s="10">
        <f>3/24000000*OO[[#This Row],[153 (08JUL1985 00:00:00)-Water Temperature (C)]]*OO[[#This Row],[95]]</f>
        <v>1.7890643030624998E-7</v>
      </c>
      <c r="CT248" s="10">
        <f>3/24000000*OO[[#This Row],[154 (08JUL1985 03:00:00)-Water Temperature (C)]]*OO[[#This Row],[96]]</f>
        <v>1.7890643030624998E-7</v>
      </c>
      <c r="CU248" s="10">
        <f>3/24000000*OO[[#This Row],[155 (08JUL1985 06:00:00)-Water Temperature (C)]]*OO[[#This Row],[97]]</f>
        <v>1.7890643030624998E-7</v>
      </c>
      <c r="CV248" s="10">
        <f>3/24000000*OO[[#This Row],[156 (08JUL1985 09:00:00)-Water Temperature (C)]]*OO[[#This Row],[98]]</f>
        <v>1.7890643030624998E-7</v>
      </c>
      <c r="CW248" s="10">
        <f>3/24000000*OO[[#This Row],[157 (08JUL1985 12:00:00)-Water Temperature (C)]]*OO[[#This Row],[99]]</f>
        <v>1.7890643030624998E-7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1.0349435995690297E-37</v>
      </c>
      <c r="N249" s="10">
        <f>3/24*OO[[#This Row],[70 (27JUN1985 15:00:00)-Water Temperature (C)]]*OO[[#This Row],[12]]/SUM(OO[12])</f>
        <v>4.4559777093475924E-25</v>
      </c>
      <c r="O249" s="10">
        <f>3/24*OO[[#This Row],[71 (27JUN1985 18:00:00)-Water Temperature (C)]]*OO[[#This Row],[13]]/SUM(OO[13])</f>
        <v>7.30883522719236E-16</v>
      </c>
      <c r="P249" s="10">
        <f>3/24*OO[[#This Row],[72 (27JUN1985 21:00:00)-Water Temperature (C)]]*OO[[#This Row],[14]]/SUM(OO[14])</f>
        <v>3.19019513117832E-10</v>
      </c>
      <c r="Q249" s="10">
        <f>3/24*OO[[#This Row],[73 (28JUN1985 00:00:00)-Water Temperature (C)]]*OO[[#This Row],[15]]/SUM(OO[15])</f>
        <v>3.3014647457332812E-7</v>
      </c>
      <c r="R249" s="10">
        <f>3/24*OO[[#This Row],[74 (28JUN1985 03:00:00)-Water Temperature (C)]]*OO[[#This Row],[16]]/SUM(OO[16])</f>
        <v>4.060324716989343E-5</v>
      </c>
      <c r="S249" s="10">
        <f>3/24*OO[[#This Row],[75 (28JUN1985 06:00:00)-Water Temperature (C)]]*OO[[#This Row],[17]]/SUM(OO[17])</f>
        <v>1.1758518674459453E-3</v>
      </c>
      <c r="T249" s="10">
        <f>3/24*OO[[#This Row],[76 (28JUN1985 09:00:00)-Water Temperature (C)]]*OO[[#This Row],[18]]/SUM(OO[18])</f>
        <v>1.1267722270183564E-2</v>
      </c>
      <c r="U249" s="10">
        <f>3/24*OO[[#This Row],[77 (28JUN1985 12:00:00)-Water Temperature (C)]]*OO[[#This Row],[19]]/SUM(OO[19])</f>
        <v>4.5025947714481152E-2</v>
      </c>
      <c r="V249" s="10">
        <f>3/24000000*OO[[#This Row],[78 (28JUN1985 15:00:00)-Water Temperature (C)]]*OO[[#This Row],[20]]</f>
        <v>8.5695678061812483E-2</v>
      </c>
      <c r="W249" s="10">
        <f>3/24000000*OO[[#This Row],[79 (28JUN1985 18:00:00)-Water Temperature (C)]]*OO[[#This Row],[21]]</f>
        <v>8.8031422883999996E-2</v>
      </c>
      <c r="X249" s="10">
        <f>3/24000000*OO[[#This Row],[80 (28JUN1985 21:00:00)-Water Temperature (C)]]*OO[[#This Row],[22]]</f>
        <v>5.2936156555687494E-2</v>
      </c>
      <c r="Y249" s="10">
        <f>3/24000000*OO[[#This Row],[81 (29JUN1985 00:00:00)-Water Temperature (C)]]*OO[[#This Row],[23]]</f>
        <v>2.03513017321275E-2</v>
      </c>
      <c r="Z249" s="10">
        <f>3/24000000*OO[[#This Row],[82 (29JUN1985 03:00:00)-Water Temperature (C)]]*OO[[#This Row],[24]]</f>
        <v>5.4067420680749996E-3</v>
      </c>
      <c r="AA249" s="10">
        <f>3/24000000*OO[[#This Row],[83 (29JUN1985 06:00:00)-Water Temperature (C)]]*OO[[#This Row],[25]]</f>
        <v>1.09998705258E-3</v>
      </c>
      <c r="AB249" s="10">
        <f>3/24000000*OO[[#This Row],[84 (29JUN1985 09:00:00)-Water Temperature (C)]]*OO[[#This Row],[26]]</f>
        <v>2.2271705652781245E-4</v>
      </c>
      <c r="AC249" s="10">
        <f>3/24000000*OO[[#This Row],[85 (29JUN1985 12:00:00)-Water Temperature (C)]]*OO[[#This Row],[27]]</f>
        <v>8.0922151712899983E-5</v>
      </c>
      <c r="AD249" s="10">
        <f>3/24000000*OO[[#This Row],[86 (29JUN1985 15:00:00)-Water Temperature (C)]]*OO[[#This Row],[28]]</f>
        <v>5.9428483040500002E-5</v>
      </c>
      <c r="AE249" s="10">
        <f>3/24000000*OO[[#This Row],[88 (29JUN1985 21:00:00)-Water Temperature (C)]]*OO[[#This Row],[30]]</f>
        <v>5.5958094407987492E-5</v>
      </c>
      <c r="AF249" s="10">
        <f>3/24000000*OO[[#This Row],[88 (29JUN1985 21:00:00)-Water Temperature (C)]]*OO[[#This Row],[30]]</f>
        <v>5.5958094407987492E-5</v>
      </c>
      <c r="AG249" s="10">
        <f>3/24000000*OO[[#This Row],[89 (30JUN1985 00:00:00)-Water Temperature (C)]]*OO[[#This Row],[31]]</f>
        <v>5.5717094914649987E-5</v>
      </c>
      <c r="AH249" s="10">
        <f>3/24000000*OO[[#This Row],[90 (30JUN1985 03:00:00)-Water Temperature (C)]]*OO[[#This Row],[32]]</f>
        <v>5.4134886369674991E-5</v>
      </c>
      <c r="AI249" s="10">
        <f>3/24000000*OO[[#This Row],[91 (30JUN1985 06:00:00)-Water Temperature (C)]]*OO[[#This Row],[33]]</f>
        <v>5.0767952398087495E-5</v>
      </c>
      <c r="AJ249" s="10">
        <f>3/24000000*OO[[#This Row],[92 (30JUN1985 09:00:00)-Water Temperature (C)]]*OO[[#This Row],[34]]</f>
        <v>4.7396876394999993E-5</v>
      </c>
      <c r="AK249" s="10">
        <f>3/24000000*OO[[#This Row],[93 (30JUN1985 12:00:00)-Water Temperature (C)]]*OO[[#This Row],[35]]</f>
        <v>4.3620035984874998E-5</v>
      </c>
      <c r="AL249" s="10">
        <f>3/24000000*OO[[#This Row],[94 (30JUN1985 15:00:00)-Water Temperature (C)]]*OO[[#This Row],[36]]</f>
        <v>3.9705208854925006E-5</v>
      </c>
      <c r="AM249" s="10">
        <f>3/24000000*OO[[#This Row],[95 (30JUN1985 18:00:00)-Water Temperature (C)]]*OO[[#This Row],[37]]</f>
        <v>3.6392319597149994E-5</v>
      </c>
      <c r="AN249" s="10">
        <f>3/24000000*OO[[#This Row],[96 (30JUN1985 21:00:00)-Water Temperature (C)]]*OO[[#This Row],[38]]</f>
        <v>3.3088998442725001E-5</v>
      </c>
      <c r="AO249" s="10">
        <f>3/24000000*OO[[#This Row],[97 (01JUL1985 00:00:00)-Water Temperature (C)]]*OO[[#This Row],[39]]</f>
        <v>2.9663151343087497E-5</v>
      </c>
      <c r="AP249" s="10">
        <f>3/24000000*OO[[#This Row],[98 (01JUL1985 03:00:00)-Water Temperature (C)]]*OO[[#This Row],[40]]</f>
        <v>2.6709506350537496E-5</v>
      </c>
      <c r="AQ249" s="10">
        <f>3/24000000*OO[[#This Row],[99 (01JUL1985 06:00:00)-Water Temperature (C)]]*OO[[#This Row],[41]]</f>
        <v>2.42948805589875E-5</v>
      </c>
      <c r="AR249" s="10">
        <f>3/24000000*OO[[#This Row],[100 (01JUL1985 09:00:00)-Water Temperature (C)]]*OO[[#This Row],[42]]</f>
        <v>2.2836548211614999E-5</v>
      </c>
      <c r="AS249" s="10">
        <f>3/24000000*OO[[#This Row],[101 (01JUL1985 12:00:00)-Water Temperature (C)]]*OO[[#This Row],[43]]</f>
        <v>2.1492008017642496E-5</v>
      </c>
      <c r="AT249" s="10">
        <f>3/24000000*OO[[#This Row],[102 (01JUL1985 15:00:00)-Water Temperature (C)]]*OO[[#This Row],[44]]</f>
        <v>2.013682925244625E-5</v>
      </c>
      <c r="AU249" s="10">
        <f>3/24000000*OO[[#This Row],[103 (01JUL1985 18:00:00)-Water Temperature (C)]]*OO[[#This Row],[45]]</f>
        <v>1.8695798866199998E-5</v>
      </c>
      <c r="AV249" s="10">
        <f>3/24000000*OO[[#This Row],[104 (01JUL1985 21:00:00)-Water Temperature (C)]]*OO[[#This Row],[46]]</f>
        <v>1.6921187323012499E-5</v>
      </c>
      <c r="AW249" s="10">
        <f>3/24000000*OO[[#This Row],[105 (02JUL1985 00:00:00)-Water Temperature (C)]]*OO[[#This Row],[47]]</f>
        <v>1.5119304882072498E-5</v>
      </c>
      <c r="AX249" s="10">
        <f>3/24000000*OO[[#This Row],[106 (02JUL1985 03:00:00)-Water Temperature (C)]]*OO[[#This Row],[48]]</f>
        <v>1.36033789411475E-5</v>
      </c>
      <c r="AY249" s="10">
        <f>3/24000000*OO[[#This Row],[107 (02JUL1985 06:00:00)-Water Temperature (C)]]*OO[[#This Row],[49]]</f>
        <v>1.2418391312852498E-5</v>
      </c>
      <c r="AZ249" s="10">
        <f>3/24000000*OO[[#This Row],[108 (02JUL1985 09:00:00)-Water Temperature (C)]]*OO[[#This Row],[50]]</f>
        <v>1.180013216365125E-5</v>
      </c>
      <c r="BA249" s="10">
        <f>3/24000000*OO[[#This Row],[109 (02JUL1985 12:00:00)-Water Temperature (C)]]*OO[[#This Row],[51]]</f>
        <v>1.1216632116484999E-5</v>
      </c>
      <c r="BB249" s="10">
        <f>3/24000000*OO[[#This Row],[110 (02JUL1985 15:00:00)-Water Temperature (C)]]*OO[[#This Row],[52]]</f>
        <v>1.0579698931162498E-5</v>
      </c>
      <c r="BC249" s="10">
        <f>3/24000000*OO[[#This Row],[111 (02JUL1985 18:00:00)-Water Temperature (C)]]*OO[[#This Row],[53]]</f>
        <v>9.801202970265E-6</v>
      </c>
      <c r="BD249" s="10">
        <f>3/24000000*OO[[#This Row],[112 (02JUL1985 21:00:00)-Water Temperature (C)]]*OO[[#This Row],[54]]</f>
        <v>8.8129620380587501E-6</v>
      </c>
      <c r="BE249" s="10">
        <f>3/24000000*OO[[#This Row],[113 (03JUL1985 00:00:00)-Water Temperature (C)]]*OO[[#This Row],[55]]</f>
        <v>7.7703394234375005E-6</v>
      </c>
      <c r="BF249" s="10">
        <f>3/24000000*OO[[#This Row],[114 (03JUL1985 03:00:00)-Water Temperature (C)]]*OO[[#This Row],[56]]</f>
        <v>6.8827411345000007E-6</v>
      </c>
      <c r="BG249" s="10">
        <f>3/24000000*OO[[#This Row],[115 (03JUL1985 06:00:00)-Water Temperature (C)]]*OO[[#This Row],[57]]</f>
        <v>6.1505760403549986E-6</v>
      </c>
      <c r="BH249" s="10">
        <f>3/24000000*OO[[#This Row],[116 (03JUL1985 09:00:00)-Water Temperature (C)]]*OO[[#This Row],[58]]</f>
        <v>5.6521869829950006E-6</v>
      </c>
      <c r="BI249" s="10">
        <f>3/24000000*OO[[#This Row],[117 (03JUL1985 12:00:00)-Water Temperature (C)]]*OO[[#This Row],[59]]</f>
        <v>5.0540418698312506E-6</v>
      </c>
      <c r="BJ249" s="10">
        <f>3/24000000*OO[[#This Row],[118 (03JUL1985 15:00:00)-Water Temperature (C)]]*OO[[#This Row],[60]]</f>
        <v>4.5514294994200001E-6</v>
      </c>
      <c r="BK249" s="10">
        <f>3/24000000*OO[[#This Row],[119 (03JUL1985 18:00:00)-Water Temperature (C)]]*OO[[#This Row],[61]]</f>
        <v>4.0093823591899998E-6</v>
      </c>
      <c r="BL249" s="10">
        <f>3/24000000*OO[[#This Row],[120 (03JUL1985 21:00:00)-Water Temperature (C)]]*OO[[#This Row],[62]]</f>
        <v>3.4408178306099999E-6</v>
      </c>
      <c r="BM249" s="10">
        <f>3/24000000*OO[[#This Row],[121 (04JUL1985 00:00:00)-Water Temperature (C)]]*OO[[#This Row],[63]]</f>
        <v>2.9158957150812501E-6</v>
      </c>
      <c r="BN249" s="10">
        <f>3/24000000*OO[[#This Row],[122 (04JUL1985 03:00:00)-Water Temperature (C)]]*OO[[#This Row],[64]]</f>
        <v>2.4907708013962499E-6</v>
      </c>
      <c r="BO249" s="10">
        <f>3/24000000*OO[[#This Row],[123 (04JUL1985 06:00:00)-Water Temperature (C)]]*OO[[#This Row],[65]]</f>
        <v>2.1790550447163752E-6</v>
      </c>
      <c r="BP249" s="10">
        <f>3/24000000*OO[[#This Row],[124 (04JUL1985 09:00:00)-Water Temperature (C)]]*OO[[#This Row],[66]]</f>
        <v>1.9967626618829997E-6</v>
      </c>
      <c r="BQ249" s="10">
        <f>3/24000000*OO[[#This Row],[125 (04JUL1985 12:00:00)-Water Temperature (C)]]*OO[[#This Row],[67]]</f>
        <v>1.8347514335162497E-6</v>
      </c>
      <c r="BR249" s="10">
        <f>3/24000000*OO[[#This Row],[126 (04JUL1985 15:00:00)-Water Temperature (C)]]*OO[[#This Row],[68]]</f>
        <v>1.6618106836817499E-6</v>
      </c>
      <c r="BS249" s="10">
        <f>3/24000000*OO[[#This Row],[127 (04JUL1985 18:00:00)-Water Temperature (C)]]*OO[[#This Row],[69]]</f>
        <v>1.4700594621734999E-6</v>
      </c>
      <c r="BT249" s="10">
        <f>3/24000000*OO[[#This Row],[128 (04JUL1985 21:00:00)-Water Temperature (C)]]*OO[[#This Row],[70]]</f>
        <v>1.2592540034830001E-6</v>
      </c>
      <c r="BU249" s="10">
        <f>3/24000000*OO[[#This Row],[129 (05JUL1985 00:00:00)-Water Temperature (C)]]*OO[[#This Row],[71]]</f>
        <v>1.064186009557125E-6</v>
      </c>
      <c r="BV249" s="10">
        <f>3/24000000*OO[[#This Row],[130 (05JUL1985 03:00:00)-Water Temperature (C)]]*OO[[#This Row],[72]]</f>
        <v>9.1817310546437481E-7</v>
      </c>
      <c r="BW249" s="10">
        <f>3/24000000*OO[[#This Row],[131 (05JUL1985 06:00:00)-Water Temperature (C)]]*OO[[#This Row],[73]]</f>
        <v>8.1583265774175E-7</v>
      </c>
      <c r="BX249" s="10">
        <f>3/24000000*OO[[#This Row],[132 (05JUL1985 09:00:00)-Water Temperature (C)]]*OO[[#This Row],[74]]</f>
        <v>7.6102314441437497E-7</v>
      </c>
      <c r="BY249" s="10">
        <f>3/24000000*OO[[#This Row],[133 (05JUL1985 12:00:00)-Water Temperature (C)]]*OO[[#This Row],[75]]</f>
        <v>7.210418070052499E-7</v>
      </c>
      <c r="BZ249" s="10">
        <f>3/24000000*OO[[#This Row],[134 (05JUL1985 15:00:00)-Water Temperature (C)]]*OO[[#This Row],[76]]</f>
        <v>6.7921089814724993E-7</v>
      </c>
      <c r="CA249" s="10">
        <f>3/24000000*OO[[#This Row],[135 (05JUL1985 18:00:00)-Water Temperature (C)]]*OO[[#This Row],[77]]</f>
        <v>6.3268466524862498E-7</v>
      </c>
      <c r="CB249" s="10">
        <f>3/24000000*OO[[#This Row],[136 (05JUL1985 21:00:00)-Water Temperature (C)]]*OO[[#This Row],[78]]</f>
        <v>5.7718039525999993E-7</v>
      </c>
      <c r="CC249" s="10">
        <f>3/24000000*OO[[#This Row],[137 (06JUL1985 00:00:00)-Water Temperature (C)]]*OO[[#This Row],[79]]</f>
        <v>5.2144514285587497E-7</v>
      </c>
      <c r="CD249" s="10">
        <f>3/24000000*OO[[#This Row],[138 (06JUL1985 03:00:00)-Water Temperature (C)]]*OO[[#This Row],[80]]</f>
        <v>4.7210613694037494E-7</v>
      </c>
      <c r="CE249" s="10">
        <f>3/24000000*OO[[#This Row],[139 (06JUL1985 06:00:00)-Water Temperature (C)]]*OO[[#This Row],[81]]</f>
        <v>4.3637525472137501E-7</v>
      </c>
      <c r="CF249" s="10">
        <f>3/24000000*OO[[#This Row],[140 (06JUL1985 09:00:00)-Water Temperature (C)]]*OO[[#This Row],[82]]</f>
        <v>4.2250267847937502E-7</v>
      </c>
      <c r="CG249" s="10">
        <f>3/24000000*OO[[#This Row],[141 (06JUL1985 12:00:00)-Water Temperature (C)]]*OO[[#This Row],[83]]</f>
        <v>4.1657428968749998E-7</v>
      </c>
      <c r="CH249" s="10">
        <f>3/24000000*OO[[#This Row],[142 (06JUL1985 15:00:00)-Water Temperature (C)]]*OO[[#This Row],[84]]</f>
        <v>4.1304515011549998E-7</v>
      </c>
      <c r="CI249" s="10">
        <f>3/24000000*OO[[#This Row],[143 (06JUL1985 18:00:00)-Water Temperature (C)]]*OO[[#This Row],[85]]</f>
        <v>4.0421724440899998E-7</v>
      </c>
      <c r="CJ249" s="10">
        <f>3/24000000*OO[[#This Row],[144 (06JUL1985 21:00:00)-Water Temperature (C)]]*OO[[#This Row],[86]]</f>
        <v>3.8818694866574998E-7</v>
      </c>
      <c r="CK249" s="10">
        <f>3/24000000*OO[[#This Row],[145 (07JUL1985 00:00:00)-Water Temperature (C)]]*OO[[#This Row],[87]]</f>
        <v>3.6544592956137499E-7</v>
      </c>
      <c r="CL249" s="10">
        <f>3/24000000*OO[[#This Row],[146 (07JUL1985 03:00:00)-Water Temperature (C)]]*OO[[#This Row],[88]]</f>
        <v>3.4734327559262497E-7</v>
      </c>
      <c r="CM249" s="10">
        <f>3/24000000*OO[[#This Row],[147 (07JUL1985 06:00:00)-Water Temperature (C)]]*OO[[#This Row],[89]]</f>
        <v>3.3530746958249993E-7</v>
      </c>
      <c r="CN249" s="10">
        <f>3/24000000*OO[[#This Row],[148 (07JUL1985 09:00:00)-Water Temperature (C)]]*OO[[#This Row],[90]]</f>
        <v>3.3397913444374999E-7</v>
      </c>
      <c r="CO249" s="10">
        <f>3/24000000*OO[[#This Row],[149 (07JUL1985 12:00:00)-Water Temperature (C)]]*OO[[#This Row],[91]]</f>
        <v>3.3923185427524998E-7</v>
      </c>
      <c r="CP249" s="10">
        <f>3/24000000*OO[[#This Row],[150 (07JUL1985 15:00:00)-Water Temperature (C)]]*OO[[#This Row],[92]]</f>
        <v>3.3923185427524998E-7</v>
      </c>
      <c r="CQ249" s="10">
        <f>3/24000000*OO[[#This Row],[151 (07JUL1985 18:00:00)-Water Temperature (C)]]*OO[[#This Row],[93]]</f>
        <v>3.3923185427524998E-7</v>
      </c>
      <c r="CR249" s="10">
        <f>3/24000000*OO[[#This Row],[152 (07JUL1985 21:00:00)-Water Temperature (C)]]*OO[[#This Row],[94]]</f>
        <v>3.3923185427524998E-7</v>
      </c>
      <c r="CS249" s="10">
        <f>3/24000000*OO[[#This Row],[153 (08JUL1985 00:00:00)-Water Temperature (C)]]*OO[[#This Row],[95]]</f>
        <v>3.3923185427524998E-7</v>
      </c>
      <c r="CT249" s="10">
        <f>3/24000000*OO[[#This Row],[154 (08JUL1985 03:00:00)-Water Temperature (C)]]*OO[[#This Row],[96]]</f>
        <v>3.3923185427524998E-7</v>
      </c>
      <c r="CU249" s="10">
        <f>3/24000000*OO[[#This Row],[155 (08JUL1985 06:00:00)-Water Temperature (C)]]*OO[[#This Row],[97]]</f>
        <v>3.3923185427524998E-7</v>
      </c>
      <c r="CV249" s="10">
        <f>3/24000000*OO[[#This Row],[156 (08JUL1985 09:00:00)-Water Temperature (C)]]*OO[[#This Row],[98]]</f>
        <v>3.3923185427524998E-7</v>
      </c>
      <c r="CW249" s="10">
        <f>3/24000000*OO[[#This Row],[157 (08JUL1985 12:00:00)-Water Temperature (C)]]*OO[[#This Row],[99]]</f>
        <v>3.3923185427524998E-7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2.1330767715684987E-38</v>
      </c>
      <c r="N250" s="10">
        <f>3/24*OO[[#This Row],[70 (27JUN1985 15:00:00)-Water Temperature (C)]]*OO[[#This Row],[12]]/SUM(OO[12])</f>
        <v>8.1997347041132611E-26</v>
      </c>
      <c r="O250" s="10">
        <f>3/24*OO[[#This Row],[71 (27JUN1985 18:00:00)-Water Temperature (C)]]*OO[[#This Row],[13]]/SUM(OO[13])</f>
        <v>1.5385003998743995E-16</v>
      </c>
      <c r="P250" s="10">
        <f>3/24*OO[[#This Row],[72 (27JUN1985 21:00:00)-Water Temperature (C)]]*OO[[#This Row],[14]]/SUM(OO[14])</f>
        <v>1.5439465180044063E-10</v>
      </c>
      <c r="Q250" s="10">
        <f>3/24*OO[[#This Row],[73 (28JUN1985 00:00:00)-Water Temperature (C)]]*OO[[#This Row],[15]]/SUM(OO[15])</f>
        <v>2.0180041180824781E-7</v>
      </c>
      <c r="R250" s="10">
        <f>3/24*OO[[#This Row],[74 (28JUN1985 03:00:00)-Water Temperature (C)]]*OO[[#This Row],[16]]/SUM(OO[16])</f>
        <v>2.8752364450199988E-5</v>
      </c>
      <c r="S250" s="10">
        <f>3/24*OO[[#This Row],[75 (28JUN1985 06:00:00)-Water Temperature (C)]]*OO[[#This Row],[17]]/SUM(OO[17])</f>
        <v>9.3459791468690847E-4</v>
      </c>
      <c r="T250" s="10">
        <f>3/24*OO[[#This Row],[76 (28JUN1985 09:00:00)-Water Temperature (C)]]*OO[[#This Row],[18]]/SUM(OO[18])</f>
        <v>9.8623185650724161E-3</v>
      </c>
      <c r="U250" s="10">
        <f>3/24*OO[[#This Row],[77 (28JUN1985 12:00:00)-Water Temperature (C)]]*OO[[#This Row],[19]]/SUM(OO[19])</f>
        <v>4.2847241529194932E-2</v>
      </c>
      <c r="V250" s="10">
        <f>3/24000000*OO[[#This Row],[78 (28JUN1985 15:00:00)-Water Temperature (C)]]*OO[[#This Row],[20]]</f>
        <v>8.7767503625374998E-2</v>
      </c>
      <c r="W250" s="10">
        <f>3/24000000*OO[[#This Row],[79 (28JUN1985 18:00:00)-Water Temperature (C)]]*OO[[#This Row],[21]]</f>
        <v>9.6348256668250018E-2</v>
      </c>
      <c r="X250" s="10">
        <f>3/24000000*OO[[#This Row],[80 (28JUN1985 21:00:00)-Water Temperature (C)]]*OO[[#This Row],[22]]</f>
        <v>6.1481785352737503E-2</v>
      </c>
      <c r="Y250" s="10">
        <f>3/24000000*OO[[#This Row],[81 (29JUN1985 00:00:00)-Water Temperature (C)]]*OO[[#This Row],[23]]</f>
        <v>2.4939757154733747E-2</v>
      </c>
      <c r="Z250" s="10">
        <f>3/24000000*OO[[#This Row],[82 (29JUN1985 03:00:00)-Water Temperature (C)]]*OO[[#This Row],[24]]</f>
        <v>6.9404636029537494E-3</v>
      </c>
      <c r="AA250" s="10">
        <f>3/24000000*OO[[#This Row],[83 (29JUN1985 06:00:00)-Water Temperature (C)]]*OO[[#This Row],[25]]</f>
        <v>1.4573359829362501E-3</v>
      </c>
      <c r="AB250" s="10">
        <f>3/24000000*OO[[#This Row],[84 (29JUN1985 09:00:00)-Water Temperature (C)]]*OO[[#This Row],[26]]</f>
        <v>2.8923837041774995E-4</v>
      </c>
      <c r="AC250" s="10">
        <f>3/24000000*OO[[#This Row],[85 (29JUN1985 12:00:00)-Water Temperature (C)]]*OO[[#This Row],[27]]</f>
        <v>9.4416602393749993E-5</v>
      </c>
      <c r="AD250" s="10">
        <f>3/24000000*OO[[#This Row],[86 (29JUN1985 15:00:00)-Water Temperature (C)]]*OO[[#This Row],[28]]</f>
        <v>6.47711674338E-5</v>
      </c>
      <c r="AE250" s="10">
        <f>3/24000000*OO[[#This Row],[88 (29JUN1985 21:00:00)-Water Temperature (C)]]*OO[[#This Row],[30]]</f>
        <v>5.9641868018249997E-5</v>
      </c>
      <c r="AF250" s="10">
        <f>3/24000000*OO[[#This Row],[88 (29JUN1985 21:00:00)-Water Temperature (C)]]*OO[[#This Row],[30]]</f>
        <v>5.9641868018249997E-5</v>
      </c>
      <c r="AG250" s="10">
        <f>3/24000000*OO[[#This Row],[89 (30JUN1985 00:00:00)-Water Temperature (C)]]*OO[[#This Row],[31]]</f>
        <v>5.9420900648049992E-5</v>
      </c>
      <c r="AH250" s="10">
        <f>3/24000000*OO[[#This Row],[90 (30JUN1985 03:00:00)-Water Temperature (C)]]*OO[[#This Row],[32]]</f>
        <v>5.7976608765249997E-5</v>
      </c>
      <c r="AI250" s="10">
        <f>3/24000000*OO[[#This Row],[91 (30JUN1985 06:00:00)-Water Temperature (C)]]*OO[[#This Row],[33]]</f>
        <v>5.4607941205499986E-5</v>
      </c>
      <c r="AJ250" s="10">
        <f>3/24000000*OO[[#This Row],[92 (30JUN1985 09:00:00)-Water Temperature (C)]]*OO[[#This Row],[34]]</f>
        <v>5.1104624090649992E-5</v>
      </c>
      <c r="AK250" s="10">
        <f>3/24000000*OO[[#This Row],[93 (30JUN1985 12:00:00)-Water Temperature (C)]]*OO[[#This Row],[35]]</f>
        <v>4.7130253523062499E-5</v>
      </c>
      <c r="AL250" s="10">
        <f>3/24000000*OO[[#This Row],[94 (30JUN1985 15:00:00)-Water Temperature (C)]]*OO[[#This Row],[36]]</f>
        <v>4.2923215202312495E-5</v>
      </c>
      <c r="AM250" s="10">
        <f>3/24000000*OO[[#This Row],[95 (30JUN1985 18:00:00)-Water Temperature (C)]]*OO[[#This Row],[37]]</f>
        <v>3.9316517354124995E-5</v>
      </c>
      <c r="AN250" s="10">
        <f>3/24000000*OO[[#This Row],[96 (30JUN1985 21:00:00)-Water Temperature (C)]]*OO[[#This Row],[38]]</f>
        <v>3.5730444288825001E-5</v>
      </c>
      <c r="AO250" s="10">
        <f>3/24000000*OO[[#This Row],[97 (01JUL1985 00:00:00)-Water Temperature (C)]]*OO[[#This Row],[39]]</f>
        <v>3.1988325782499996E-5</v>
      </c>
      <c r="AP250" s="10">
        <f>3/24000000*OO[[#This Row],[98 (01JUL1985 03:00:00)-Water Temperature (C)]]*OO[[#This Row],[40]]</f>
        <v>2.8779732327499999E-5</v>
      </c>
      <c r="AQ250" s="10">
        <f>3/24000000*OO[[#This Row],[99 (01JUL1985 06:00:00)-Water Temperature (C)]]*OO[[#This Row],[41]]</f>
        <v>2.6141954585199999E-5</v>
      </c>
      <c r="AR250" s="10">
        <f>3/24000000*OO[[#This Row],[100 (01JUL1985 09:00:00)-Water Temperature (C)]]*OO[[#This Row],[42]]</f>
        <v>2.4556588781649998E-5</v>
      </c>
      <c r="AS250" s="10">
        <f>3/24000000*OO[[#This Row],[101 (01JUL1985 12:00:00)-Water Temperature (C)]]*OO[[#This Row],[43]]</f>
        <v>2.31295710831525E-5</v>
      </c>
      <c r="AT250" s="10">
        <f>3/24000000*OO[[#This Row],[102 (01JUL1985 15:00:00)-Water Temperature (C)]]*OO[[#This Row],[44]]</f>
        <v>2.16794965362525E-5</v>
      </c>
      <c r="AU250" s="10">
        <f>3/24000000*OO[[#This Row],[103 (01JUL1985 18:00:00)-Water Temperature (C)]]*OO[[#This Row],[45]]</f>
        <v>2.0125930897781251E-5</v>
      </c>
      <c r="AV250" s="10">
        <f>3/24000000*OO[[#This Row],[104 (01JUL1985 21:00:00)-Water Temperature (C)]]*OO[[#This Row],[46]]</f>
        <v>1.8211320544627499E-5</v>
      </c>
      <c r="AW250" s="10">
        <f>3/24000000*OO[[#This Row],[105 (02JUL1985 00:00:00)-Water Temperature (C)]]*OO[[#This Row],[47]]</f>
        <v>1.6235424573768751E-5</v>
      </c>
      <c r="AX250" s="10">
        <f>3/24000000*OO[[#This Row],[106 (02JUL1985 03:00:00)-Water Temperature (C)]]*OO[[#This Row],[48]]</f>
        <v>1.4580962164852501E-5</v>
      </c>
      <c r="AY250" s="10">
        <f>3/24000000*OO[[#This Row],[107 (02JUL1985 06:00:00)-Water Temperature (C)]]*OO[[#This Row],[49]]</f>
        <v>1.3270396342073747E-5</v>
      </c>
      <c r="AZ250" s="10">
        <f>3/24000000*OO[[#This Row],[108 (02JUL1985 09:00:00)-Water Temperature (C)]]*OO[[#This Row],[50]]</f>
        <v>1.2583155679318747E-5</v>
      </c>
      <c r="BA250" s="10">
        <f>3/24000000*OO[[#This Row],[109 (02JUL1985 12:00:00)-Water Temperature (C)]]*OO[[#This Row],[51]]</f>
        <v>1.1960422349050001E-5</v>
      </c>
      <c r="BB250" s="10">
        <f>3/24000000*OO[[#This Row],[110 (02JUL1985 15:00:00)-Water Temperature (C)]]*OO[[#This Row],[52]]</f>
        <v>1.1285658820087499E-5</v>
      </c>
      <c r="BC250" s="10">
        <f>3/24000000*OO[[#This Row],[111 (02JUL1985 18:00:00)-Water Temperature (C)]]*OO[[#This Row],[53]]</f>
        <v>1.0455447225356248E-5</v>
      </c>
      <c r="BD250" s="10">
        <f>3/24000000*OO[[#This Row],[112 (02JUL1985 21:00:00)-Water Temperature (C)]]*OO[[#This Row],[54]]</f>
        <v>9.4038576766500005E-6</v>
      </c>
      <c r="BE250" s="10">
        <f>3/24000000*OO[[#This Row],[113 (03JUL1985 00:00:00)-Water Temperature (C)]]*OO[[#This Row],[55]]</f>
        <v>8.2751285601225013E-6</v>
      </c>
      <c r="BF250" s="10">
        <f>3/24000000*OO[[#This Row],[114 (03JUL1985 03:00:00)-Water Temperature (C)]]*OO[[#This Row],[56]]</f>
        <v>7.3133672512149982E-6</v>
      </c>
      <c r="BG250" s="10">
        <f>3/24000000*OO[[#This Row],[115 (03JUL1985 06:00:00)-Water Temperature (C)]]*OO[[#This Row],[57]]</f>
        <v>6.5177975865575002E-6</v>
      </c>
      <c r="BH250" s="10">
        <f>3/24000000*OO[[#This Row],[116 (03JUL1985 09:00:00)-Water Temperature (C)]]*OO[[#This Row],[58]]</f>
        <v>5.9836320677999999E-6</v>
      </c>
      <c r="BI250" s="10">
        <f>3/24000000*OO[[#This Row],[117 (03JUL1985 12:00:00)-Water Temperature (C)]]*OO[[#This Row],[59]]</f>
        <v>5.3589775179812499E-6</v>
      </c>
      <c r="BJ250" s="10">
        <f>3/24000000*OO[[#This Row],[118 (03JUL1985 15:00:00)-Water Temperature (C)]]*OO[[#This Row],[60]]</f>
        <v>4.8327112822674993E-6</v>
      </c>
      <c r="BK250" s="10">
        <f>3/24000000*OO[[#This Row],[119 (03JUL1985 18:00:00)-Water Temperature (C)]]*OO[[#This Row],[61]]</f>
        <v>4.2691298977800003E-6</v>
      </c>
      <c r="BL250" s="10">
        <f>3/24000000*OO[[#This Row],[120 (03JUL1985 21:00:00)-Water Temperature (C)]]*OO[[#This Row],[62]]</f>
        <v>3.6681147558799998E-6</v>
      </c>
      <c r="BM250" s="10">
        <f>3/24000000*OO[[#This Row],[121 (04JUL1985 00:00:00)-Water Temperature (C)]]*OO[[#This Row],[63]]</f>
        <v>3.1037861871899999E-6</v>
      </c>
      <c r="BN250" s="10">
        <f>3/24000000*OO[[#This Row],[122 (04JUL1985 03:00:00)-Water Temperature (C)]]*OO[[#This Row],[64]]</f>
        <v>2.6446553348423749E-6</v>
      </c>
      <c r="BO250" s="10">
        <f>3/24000000*OO[[#This Row],[123 (04JUL1985 06:00:00)-Water Temperature (C)]]*OO[[#This Row],[65]]</f>
        <v>2.3055813188050004E-6</v>
      </c>
      <c r="BP250" s="10">
        <f>3/24000000*OO[[#This Row],[124 (04JUL1985 09:00:00)-Water Temperature (C)]]*OO[[#This Row],[66]]</f>
        <v>2.1090190788585001E-6</v>
      </c>
      <c r="BQ250" s="10">
        <f>3/24000000*OO[[#This Row],[125 (04JUL1985 12:00:00)-Water Temperature (C)]]*OO[[#This Row],[67]]</f>
        <v>1.9409952482381249E-6</v>
      </c>
      <c r="BR250" s="10">
        <f>3/24000000*OO[[#This Row],[126 (04JUL1985 15:00:00)-Water Temperature (C)]]*OO[[#This Row],[68]]</f>
        <v>1.7634810111650001E-6</v>
      </c>
      <c r="BS250" s="10">
        <f>3/24000000*OO[[#This Row],[127 (04JUL1985 18:00:00)-Water Temperature (C)]]*OO[[#This Row],[69]]</f>
        <v>1.5645463128750002E-6</v>
      </c>
      <c r="BT250" s="10">
        <f>3/24000000*OO[[#This Row],[128 (04JUL1985 21:00:00)-Water Temperature (C)]]*OO[[#This Row],[70]]</f>
        <v>1.3418195895458751E-6</v>
      </c>
      <c r="BU250" s="10">
        <f>3/24000000*OO[[#This Row],[129 (05JUL1985 00:00:00)-Water Temperature (C)]]*OO[[#This Row],[71]]</f>
        <v>1.131300844029125E-6</v>
      </c>
      <c r="BV250" s="10">
        <f>3/24000000*OO[[#This Row],[130 (05JUL1985 03:00:00)-Water Temperature (C)]]*OO[[#This Row],[72]]</f>
        <v>9.719020031306249E-7</v>
      </c>
      <c r="BW250" s="10">
        <f>3/24000000*OO[[#This Row],[131 (05JUL1985 06:00:00)-Water Temperature (C)]]*OO[[#This Row],[73]]</f>
        <v>8.5928536546874997E-7</v>
      </c>
      <c r="BX250" s="10">
        <f>3/24000000*OO[[#This Row],[132 (05JUL1985 09:00:00)-Water Temperature (C)]]*OO[[#This Row],[74]]</f>
        <v>7.9792067308799989E-7</v>
      </c>
      <c r="BY250" s="10">
        <f>3/24000000*OO[[#This Row],[133 (05JUL1985 12:00:00)-Water Temperature (C)]]*OO[[#This Row],[75]]</f>
        <v>7.5546215513612502E-7</v>
      </c>
      <c r="BZ250" s="10">
        <f>3/24000000*OO[[#This Row],[134 (05JUL1985 15:00:00)-Water Temperature (C)]]*OO[[#This Row],[76]]</f>
        <v>7.1162831966662501E-7</v>
      </c>
      <c r="CA250" s="10">
        <f>3/24000000*OO[[#This Row],[135 (05JUL1985 18:00:00)-Water Temperature (C)]]*OO[[#This Row],[77]]</f>
        <v>6.6458771949149995E-7</v>
      </c>
      <c r="CB250" s="10">
        <f>3/24000000*OO[[#This Row],[136 (05JUL1985 21:00:00)-Water Temperature (C)]]*OO[[#This Row],[78]]</f>
        <v>6.0725116125187506E-7</v>
      </c>
      <c r="CC250" s="10">
        <f>3/24000000*OO[[#This Row],[137 (06JUL1985 00:00:00)-Water Temperature (C)]]*OO[[#This Row],[79]]</f>
        <v>5.4889438564174997E-7</v>
      </c>
      <c r="CD250" s="10">
        <f>3/24000000*OO[[#This Row],[138 (06JUL1985 03:00:00)-Water Temperature (C)]]*OO[[#This Row],[80]]</f>
        <v>4.9639825225900005E-7</v>
      </c>
      <c r="CE250" s="10">
        <f>3/24000000*OO[[#This Row],[139 (06JUL1985 06:00:00)-Water Temperature (C)]]*OO[[#This Row],[81]]</f>
        <v>4.5735515887600002E-7</v>
      </c>
      <c r="CF250" s="10">
        <f>3/24000000*OO[[#This Row],[140 (06JUL1985 09:00:00)-Water Temperature (C)]]*OO[[#This Row],[82]]</f>
        <v>4.4152968100999998E-7</v>
      </c>
      <c r="CG250" s="10">
        <f>3/24000000*OO[[#This Row],[141 (06JUL1985 12:00:00)-Water Temperature (C)]]*OO[[#This Row],[83]]</f>
        <v>4.3483862387187492E-7</v>
      </c>
      <c r="CH250" s="10">
        <f>3/24000000*OO[[#This Row],[142 (06JUL1985 15:00:00)-Water Temperature (C)]]*OO[[#This Row],[84]]</f>
        <v>4.3140073790849994E-7</v>
      </c>
      <c r="CI250" s="10">
        <f>3/24000000*OO[[#This Row],[143 (06JUL1985 18:00:00)-Water Temperature (C)]]*OO[[#This Row],[85]]</f>
        <v>4.2255557596449999E-7</v>
      </c>
      <c r="CJ250" s="10">
        <f>3/24000000*OO[[#This Row],[144 (06JUL1985 21:00:00)-Water Temperature (C)]]*OO[[#This Row],[86]]</f>
        <v>4.0612165723575004E-7</v>
      </c>
      <c r="CK250" s="10">
        <f>3/24000000*OO[[#This Row],[145 (07JUL1985 00:00:00)-Water Temperature (C)]]*OO[[#This Row],[87]]</f>
        <v>3.8193350684624996E-7</v>
      </c>
      <c r="CL250" s="10">
        <f>3/24000000*OO[[#This Row],[146 (07JUL1985 03:00:00)-Water Temperature (C)]]*OO[[#This Row],[88]]</f>
        <v>3.6227435927600003E-7</v>
      </c>
      <c r="CM250" s="10">
        <f>3/24000000*OO[[#This Row],[147 (07JUL1985 06:00:00)-Water Temperature (C)]]*OO[[#This Row],[89]]</f>
        <v>3.4887098665999998E-7</v>
      </c>
      <c r="CN250" s="10">
        <f>3/24000000*OO[[#This Row],[148 (07JUL1985 09:00:00)-Water Temperature (C)]]*OO[[#This Row],[90]]</f>
        <v>3.4652110176337498E-7</v>
      </c>
      <c r="CO250" s="10">
        <f>3/24000000*OO[[#This Row],[149 (07JUL1985 12:00:00)-Water Temperature (C)]]*OO[[#This Row],[91]]</f>
        <v>3.5166880002237502E-7</v>
      </c>
      <c r="CP250" s="10">
        <f>3/24000000*OO[[#This Row],[150 (07JUL1985 15:00:00)-Water Temperature (C)]]*OO[[#This Row],[92]]</f>
        <v>3.5166880002237502E-7</v>
      </c>
      <c r="CQ250" s="10">
        <f>3/24000000*OO[[#This Row],[151 (07JUL1985 18:00:00)-Water Temperature (C)]]*OO[[#This Row],[93]]</f>
        <v>3.5166880002237502E-7</v>
      </c>
      <c r="CR250" s="10">
        <f>3/24000000*OO[[#This Row],[152 (07JUL1985 21:00:00)-Water Temperature (C)]]*OO[[#This Row],[94]]</f>
        <v>3.5166880002237502E-7</v>
      </c>
      <c r="CS250" s="10">
        <f>3/24000000*OO[[#This Row],[153 (08JUL1985 00:00:00)-Water Temperature (C)]]*OO[[#This Row],[95]]</f>
        <v>3.5166880002237502E-7</v>
      </c>
      <c r="CT250" s="10">
        <f>3/24000000*OO[[#This Row],[154 (08JUL1985 03:00:00)-Water Temperature (C)]]*OO[[#This Row],[96]]</f>
        <v>3.5166880002237502E-7</v>
      </c>
      <c r="CU250" s="10">
        <f>3/24000000*OO[[#This Row],[155 (08JUL1985 06:00:00)-Water Temperature (C)]]*OO[[#This Row],[97]]</f>
        <v>3.5166880002237502E-7</v>
      </c>
      <c r="CV250" s="10">
        <f>3/24000000*OO[[#This Row],[156 (08JUL1985 09:00:00)-Water Temperature (C)]]*OO[[#This Row],[98]]</f>
        <v>3.5166880002237502E-7</v>
      </c>
      <c r="CW250" s="10">
        <f>3/24000000*OO[[#This Row],[157 (08JUL1985 12:00:00)-Water Temperature (C)]]*OO[[#This Row],[99]]</f>
        <v>3.5166880002237502E-7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2.4692264616235192E-39</v>
      </c>
      <c r="N251" s="10">
        <f>3/24*OO[[#This Row],[70 (27JUN1985 15:00:00)-Water Temperature (C)]]*OO[[#This Row],[12]]/SUM(OO[12])</f>
        <v>8.0097697407042385E-27</v>
      </c>
      <c r="O251" s="10">
        <f>3/24*OO[[#This Row],[71 (27JUN1985 18:00:00)-Water Temperature (C)]]*OO[[#This Row],[13]]/SUM(OO[13])</f>
        <v>1.9446600197938842E-17</v>
      </c>
      <c r="P251" s="10">
        <f>3/24*OO[[#This Row],[72 (27JUN1985 21:00:00)-Water Temperature (C)]]*OO[[#This Row],[14]]/SUM(OO[14])</f>
        <v>5.9282140637651648E-11</v>
      </c>
      <c r="Q251" s="10">
        <f>3/24*OO[[#This Row],[73 (28JUN1985 00:00:00)-Water Temperature (C)]]*OO[[#This Row],[15]]/SUM(OO[15])</f>
        <v>9.8258750728375966E-8</v>
      </c>
      <c r="R251" s="10">
        <f>3/24*OO[[#This Row],[74 (28JUN1985 03:00:00)-Water Temperature (C)]]*OO[[#This Row],[16]]/SUM(OO[16])</f>
        <v>1.6144377508753787E-5</v>
      </c>
      <c r="S251" s="10">
        <f>3/24*OO[[#This Row],[75 (28JUN1985 06:00:00)-Water Temperature (C)]]*OO[[#This Row],[17]]/SUM(OO[17])</f>
        <v>5.8578276675420795E-4</v>
      </c>
      <c r="T251" s="10">
        <f>3/24*OO[[#This Row],[76 (28JUN1985 09:00:00)-Water Temperature (C)]]*OO[[#This Row],[18]]/SUM(OO[18])</f>
        <v>6.771115735585009E-3</v>
      </c>
      <c r="U251" s="10">
        <f>3/24*OO[[#This Row],[77 (28JUN1985 12:00:00)-Water Temperature (C)]]*OO[[#This Row],[19]]/SUM(OO[19])</f>
        <v>3.1794525518575104E-2</v>
      </c>
      <c r="V251" s="10">
        <f>3/24000000*OO[[#This Row],[78 (28JUN1985 15:00:00)-Water Temperature (C)]]*OO[[#This Row],[20]]</f>
        <v>6.9704088855299995E-2</v>
      </c>
      <c r="W251" s="10">
        <f>3/24000000*OO[[#This Row],[79 (28JUN1985 18:00:00)-Water Temperature (C)]]*OO[[#This Row],[21]]</f>
        <v>8.1256205539587498E-2</v>
      </c>
      <c r="X251" s="10">
        <f>3/24000000*OO[[#This Row],[80 (28JUN1985 21:00:00)-Water Temperature (C)]]*OO[[#This Row],[22]]</f>
        <v>5.4702452809575003E-2</v>
      </c>
      <c r="Y251" s="10">
        <f>3/24000000*OO[[#This Row],[81 (29JUN1985 00:00:00)-Water Temperature (C)]]*OO[[#This Row],[23]]</f>
        <v>2.3266761076999997E-2</v>
      </c>
      <c r="Z251" s="10">
        <f>3/24000000*OO[[#This Row],[82 (29JUN1985 03:00:00)-Water Temperature (C)]]*OO[[#This Row],[24]]</f>
        <v>6.7388409479412501E-3</v>
      </c>
      <c r="AA251" s="10">
        <f>3/24000000*OO[[#This Row],[83 (29JUN1985 06:00:00)-Water Temperature (C)]]*OO[[#This Row],[25]]</f>
        <v>1.4544503320769999E-3</v>
      </c>
      <c r="AB251" s="10">
        <f>3/24000000*OO[[#This Row],[84 (29JUN1985 09:00:00)-Water Temperature (C)]]*OO[[#This Row],[26]]</f>
        <v>2.8526475584774997E-4</v>
      </c>
      <c r="AC251" s="10">
        <f>3/24000000*OO[[#This Row],[85 (29JUN1985 12:00:00)-Water Temperature (C)]]*OO[[#This Row],[27]]</f>
        <v>8.4970667662125017E-5</v>
      </c>
      <c r="AD251" s="10">
        <f>3/24000000*OO[[#This Row],[86 (29JUN1985 15:00:00)-Water Temperature (C)]]*OO[[#This Row],[28]]</f>
        <v>5.4254833562474998E-5</v>
      </c>
      <c r="AE251" s="10">
        <f>3/24000000*OO[[#This Row],[88 (29JUN1985 21:00:00)-Water Temperature (C)]]*OO[[#This Row],[30]]</f>
        <v>4.8518360297999998E-5</v>
      </c>
      <c r="AF251" s="10">
        <f>3/24000000*OO[[#This Row],[88 (29JUN1985 21:00:00)-Water Temperature (C)]]*OO[[#This Row],[30]]</f>
        <v>4.8518360297999998E-5</v>
      </c>
      <c r="AG251" s="10">
        <f>3/24000000*OO[[#This Row],[89 (30JUN1985 00:00:00)-Water Temperature (C)]]*OO[[#This Row],[31]]</f>
        <v>4.8224696391499999E-5</v>
      </c>
      <c r="AH251" s="10">
        <f>3/24000000*OO[[#This Row],[90 (30JUN1985 03:00:00)-Water Temperature (C)]]*OO[[#This Row],[32]]</f>
        <v>4.7100673359374992E-5</v>
      </c>
      <c r="AI251" s="10">
        <f>3/24000000*OO[[#This Row],[91 (30JUN1985 06:00:00)-Water Temperature (C)]]*OO[[#This Row],[33]]</f>
        <v>4.4436423586049997E-5</v>
      </c>
      <c r="AJ251" s="10">
        <f>3/24000000*OO[[#This Row],[92 (30JUN1985 09:00:00)-Water Temperature (C)]]*OO[[#This Row],[34]]</f>
        <v>4.1594432479600006E-5</v>
      </c>
      <c r="AK251" s="10">
        <f>3/24000000*OO[[#This Row],[93 (30JUN1985 12:00:00)-Water Temperature (C)]]*OO[[#This Row],[35]]</f>
        <v>3.8337309547500001E-5</v>
      </c>
      <c r="AL251" s="10">
        <f>3/24000000*OO[[#This Row],[94 (30JUN1985 15:00:00)-Water Temperature (C)]]*OO[[#This Row],[36]]</f>
        <v>3.4843573768387496E-5</v>
      </c>
      <c r="AM251" s="10">
        <f>3/24000000*OO[[#This Row],[95 (30JUN1985 18:00:00)-Water Temperature (C)]]*OO[[#This Row],[37]]</f>
        <v>3.1813501057000004E-5</v>
      </c>
      <c r="AN251" s="10">
        <f>3/24000000*OO[[#This Row],[96 (30JUN1985 21:00:00)-Water Temperature (C)]]*OO[[#This Row],[38]]</f>
        <v>2.8797934546949998E-5</v>
      </c>
      <c r="AO251" s="10">
        <f>3/24000000*OO[[#This Row],[97 (01JUL1985 00:00:00)-Water Temperature (C)]]*OO[[#This Row],[39]]</f>
        <v>2.56801732657E-5</v>
      </c>
      <c r="AP251" s="10">
        <f>3/24000000*OO[[#This Row],[98 (01JUL1985 03:00:00)-Water Temperature (C)]]*OO[[#This Row],[40]]</f>
        <v>2.3025991678874998E-5</v>
      </c>
      <c r="AQ251" s="10">
        <f>3/24000000*OO[[#This Row],[99 (01JUL1985 06:00:00)-Water Temperature (C)]]*OO[[#This Row],[41]]</f>
        <v>2.0847492810298749E-5</v>
      </c>
      <c r="AR251" s="10">
        <f>3/24000000*OO[[#This Row],[100 (01JUL1985 09:00:00)-Water Temperature (C)]]*OO[[#This Row],[42]]</f>
        <v>1.9519808758604999E-5</v>
      </c>
      <c r="AS251" s="10">
        <f>3/24000000*OO[[#This Row],[101 (01JUL1985 12:00:00)-Water Temperature (C)]]*OO[[#This Row],[43]]</f>
        <v>1.8328185372152502E-5</v>
      </c>
      <c r="AT251" s="10">
        <f>3/24000000*OO[[#This Row],[102 (01JUL1985 15:00:00)-Water Temperature (C)]]*OO[[#This Row],[44]]</f>
        <v>1.7121778725406245E-5</v>
      </c>
      <c r="AU251" s="10">
        <f>3/24000000*OO[[#This Row],[103 (01JUL1985 18:00:00)-Water Temperature (C)]]*OO[[#This Row],[45]]</f>
        <v>1.5829695993637499E-5</v>
      </c>
      <c r="AV251" s="10">
        <f>3/24000000*OO[[#This Row],[104 (01JUL1985 21:00:00)-Water Temperature (C)]]*OO[[#This Row],[46]]</f>
        <v>1.4249111692164998E-5</v>
      </c>
      <c r="AW251" s="10">
        <f>3/24000000*OO[[#This Row],[105 (02JUL1985 00:00:00)-Water Temperature (C)]]*OO[[#This Row],[47]]</f>
        <v>1.26302197480575E-5</v>
      </c>
      <c r="AX251" s="10">
        <f>3/24000000*OO[[#This Row],[106 (02JUL1985 03:00:00)-Water Temperature (C)]]*OO[[#This Row],[48]]</f>
        <v>1.128072193424E-5</v>
      </c>
      <c r="AY251" s="10">
        <f>3/24000000*OO[[#This Row],[107 (02JUL1985 06:00:00)-Water Temperature (C)]]*OO[[#This Row],[49]]</f>
        <v>1.02108536665675E-5</v>
      </c>
      <c r="AZ251" s="10">
        <f>3/24000000*OO[[#This Row],[108 (02JUL1985 09:00:00)-Water Temperature (C)]]*OO[[#This Row],[50]]</f>
        <v>9.6275579931437503E-6</v>
      </c>
      <c r="BA251" s="10">
        <f>3/24000000*OO[[#This Row],[109 (02JUL1985 12:00:00)-Water Temperature (C)]]*OO[[#This Row],[51]]</f>
        <v>9.1043120646099992E-6</v>
      </c>
      <c r="BB251" s="10">
        <f>3/24000000*OO[[#This Row],[110 (02JUL1985 15:00:00)-Water Temperature (C)]]*OO[[#This Row],[52]]</f>
        <v>8.5421400159149988E-6</v>
      </c>
      <c r="BC251" s="10">
        <f>3/24000000*OO[[#This Row],[111 (02JUL1985 18:00:00)-Water Temperature (C)]]*OO[[#This Row],[53]]</f>
        <v>7.8668534952562499E-6</v>
      </c>
      <c r="BD251" s="10">
        <f>3/24000000*OO[[#This Row],[112 (02JUL1985 21:00:00)-Water Temperature (C)]]*OO[[#This Row],[54]]</f>
        <v>7.0275553333549999E-6</v>
      </c>
      <c r="BE251" s="10">
        <f>3/24000000*OO[[#This Row],[113 (03JUL1985 00:00:00)-Water Temperature (C)]]*OO[[#This Row],[55]]</f>
        <v>6.139633673199999E-6</v>
      </c>
      <c r="BF251" s="10">
        <f>3/24000000*OO[[#This Row],[114 (03JUL1985 03:00:00)-Water Temperature (C)]]*OO[[#This Row],[56]]</f>
        <v>5.3874271735249991E-6</v>
      </c>
      <c r="BG251" s="10">
        <f>3/24000000*OO[[#This Row],[115 (03JUL1985 06:00:00)-Water Temperature (C)]]*OO[[#This Row],[57]]</f>
        <v>4.7750596919337495E-6</v>
      </c>
      <c r="BH251" s="10">
        <f>3/24000000*OO[[#This Row],[116 (03JUL1985 09:00:00)-Water Temperature (C)]]*OO[[#This Row],[58]]</f>
        <v>4.3590196694099997E-6</v>
      </c>
      <c r="BI251" s="10">
        <f>3/24000000*OO[[#This Row],[117 (03JUL1985 12:00:00)-Water Temperature (C)]]*OO[[#This Row],[59]]</f>
        <v>3.8905004837699991E-6</v>
      </c>
      <c r="BJ251" s="10">
        <f>3/24000000*OO[[#This Row],[118 (03JUL1985 15:00:00)-Water Temperature (C)]]*OO[[#This Row],[60]]</f>
        <v>3.5011875806549999E-6</v>
      </c>
      <c r="BK251" s="10">
        <f>3/24000000*OO[[#This Row],[119 (03JUL1985 18:00:00)-Water Temperature (C)]]*OO[[#This Row],[61]]</f>
        <v>3.0868572776424999E-6</v>
      </c>
      <c r="BL251" s="10">
        <f>3/24000000*OO[[#This Row],[120 (03JUL1985 21:00:00)-Water Temperature (C)]]*OO[[#This Row],[62]]</f>
        <v>2.644070193966E-6</v>
      </c>
      <c r="BM251" s="10">
        <f>3/24000000*OO[[#This Row],[121 (04JUL1985 00:00:00)-Water Temperature (C)]]*OO[[#This Row],[63]]</f>
        <v>2.2287850773259998E-6</v>
      </c>
      <c r="BN251" s="10">
        <f>3/24000000*OO[[#This Row],[122 (04JUL1985 03:00:00)-Water Temperature (C)]]*OO[[#This Row],[64]]</f>
        <v>1.8911605015439999E-6</v>
      </c>
      <c r="BO251" s="10">
        <f>3/24000000*OO[[#This Row],[123 (04JUL1985 06:00:00)-Water Temperature (C)]]*OO[[#This Row],[65]]</f>
        <v>1.64313316814925E-6</v>
      </c>
      <c r="BP251" s="10">
        <f>3/24000000*OO[[#This Row],[124 (04JUL1985 09:00:00)-Water Temperature (C)]]*OO[[#This Row],[66]]</f>
        <v>1.4997143161825001E-6</v>
      </c>
      <c r="BQ251" s="10">
        <f>3/24000000*OO[[#This Row],[125 (04JUL1985 12:00:00)-Water Temperature (C)]]*OO[[#This Row],[67]]</f>
        <v>1.3801706003771251E-6</v>
      </c>
      <c r="BR251" s="10">
        <f>3/24000000*OO[[#This Row],[126 (04JUL1985 15:00:00)-Water Temperature (C)]]*OO[[#This Row],[68]]</f>
        <v>1.25498436023475E-6</v>
      </c>
      <c r="BS251" s="10">
        <f>3/24000000*OO[[#This Row],[127 (04JUL1985 18:00:00)-Water Temperature (C)]]*OO[[#This Row],[69]]</f>
        <v>1.1145807015306249E-6</v>
      </c>
      <c r="BT251" s="10">
        <f>3/24000000*OO[[#This Row],[128 (04JUL1985 21:00:00)-Water Temperature (C)]]*OO[[#This Row],[70]]</f>
        <v>9.5531216564437477E-7</v>
      </c>
      <c r="BU251" s="10">
        <f>3/24000000*OO[[#This Row],[129 (05JUL1985 00:00:00)-Water Temperature (C)]]*OO[[#This Row],[71]]</f>
        <v>8.0365670842925005E-7</v>
      </c>
      <c r="BV251" s="10">
        <f>3/24000000*OO[[#This Row],[130 (05JUL1985 03:00:00)-Water Temperature (C)]]*OO[[#This Row],[72]]</f>
        <v>6.8805940480424999E-7</v>
      </c>
      <c r="BW251" s="10">
        <f>3/24000000*OO[[#This Row],[131 (05JUL1985 06:00:00)-Water Temperature (C)]]*OO[[#This Row],[73]]</f>
        <v>6.0626258157824993E-7</v>
      </c>
      <c r="BX251" s="10">
        <f>3/24000000*OO[[#This Row],[132 (05JUL1985 09:00:00)-Water Temperature (C)]]*OO[[#This Row],[74]]</f>
        <v>5.6148370287187495E-7</v>
      </c>
      <c r="BY251" s="10">
        <f>3/24000000*OO[[#This Row],[133 (05JUL1985 12:00:00)-Water Temperature (C)]]*OO[[#This Row],[75]]</f>
        <v>5.3087519940625003E-7</v>
      </c>
      <c r="BZ251" s="10">
        <f>3/24000000*OO[[#This Row],[134 (05JUL1985 15:00:00)-Water Temperature (C)]]*OO[[#This Row],[76]]</f>
        <v>5.0073573087350002E-7</v>
      </c>
      <c r="CA251" s="10">
        <f>3/24000000*OO[[#This Row],[135 (05JUL1985 18:00:00)-Water Temperature (C)]]*OO[[#This Row],[77]]</f>
        <v>4.68163400145E-7</v>
      </c>
      <c r="CB251" s="10">
        <f>3/24000000*OO[[#This Row],[136 (05JUL1985 21:00:00)-Water Temperature (C)]]*OO[[#This Row],[78]]</f>
        <v>4.2848481107362497E-7</v>
      </c>
      <c r="CC251" s="10">
        <f>3/24000000*OO[[#This Row],[137 (06JUL1985 00:00:00)-Water Temperature (C)]]*OO[[#This Row],[79]]</f>
        <v>3.8774209105799996E-7</v>
      </c>
      <c r="CD251" s="10">
        <f>3/24000000*OO[[#This Row],[138 (06JUL1985 03:00:00)-Water Temperature (C)]]*OO[[#This Row],[80]]</f>
        <v>3.506404820985E-7</v>
      </c>
      <c r="CE251" s="10">
        <f>3/24000000*OO[[#This Row],[139 (06JUL1985 06:00:00)-Water Temperature (C)]]*OO[[#This Row],[81]]</f>
        <v>3.2287525960949997E-7</v>
      </c>
      <c r="CF251" s="10">
        <f>3/24000000*OO[[#This Row],[140 (06JUL1985 09:00:00)-Water Temperature (C)]]*OO[[#This Row],[82]]</f>
        <v>3.1128986044299998E-7</v>
      </c>
      <c r="CG251" s="10">
        <f>3/24000000*OO[[#This Row],[141 (06JUL1985 12:00:00)-Water Temperature (C)]]*OO[[#This Row],[83]]</f>
        <v>3.0659195795737498E-7</v>
      </c>
      <c r="CH251" s="10">
        <f>3/24000000*OO[[#This Row],[142 (06JUL1985 15:00:00)-Water Temperature (C)]]*OO[[#This Row],[84]]</f>
        <v>3.0426616735224996E-7</v>
      </c>
      <c r="CI251" s="10">
        <f>3/24000000*OO[[#This Row],[143 (06JUL1985 18:00:00)-Water Temperature (C)]]*OO[[#This Row],[85]]</f>
        <v>2.9830358107517495E-7</v>
      </c>
      <c r="CJ251" s="10">
        <f>3/24000000*OO[[#This Row],[144 (06JUL1985 21:00:00)-Water Temperature (C)]]*OO[[#This Row],[86]]</f>
        <v>2.8665342547049999E-7</v>
      </c>
      <c r="CK251" s="10">
        <f>3/24000000*OO[[#This Row],[145 (07JUL1985 00:00:00)-Water Temperature (C)]]*OO[[#This Row],[87]]</f>
        <v>2.6937673268856245E-7</v>
      </c>
      <c r="CL251" s="10">
        <f>3/24000000*OO[[#This Row],[146 (07JUL1985 03:00:00)-Water Temperature (C)]]*OO[[#This Row],[88]]</f>
        <v>2.551108767636E-7</v>
      </c>
      <c r="CM251" s="10">
        <f>3/24000000*OO[[#This Row],[147 (07JUL1985 06:00:00)-Water Temperature (C)]]*OO[[#This Row],[89]]</f>
        <v>2.4530034470593752E-7</v>
      </c>
      <c r="CN251" s="10">
        <f>3/24000000*OO[[#This Row],[148 (07JUL1985 09:00:00)-Water Temperature (C)]]*OO[[#This Row],[90]]</f>
        <v>2.4334287210590003E-7</v>
      </c>
      <c r="CO251" s="10">
        <f>3/24000000*OO[[#This Row],[149 (07JUL1985 12:00:00)-Water Temperature (C)]]*OO[[#This Row],[91]]</f>
        <v>2.4675740145579999E-7</v>
      </c>
      <c r="CP251" s="10">
        <f>3/24000000*OO[[#This Row],[150 (07JUL1985 15:00:00)-Water Temperature (C)]]*OO[[#This Row],[92]]</f>
        <v>2.4675740145579999E-7</v>
      </c>
      <c r="CQ251" s="10">
        <f>3/24000000*OO[[#This Row],[151 (07JUL1985 18:00:00)-Water Temperature (C)]]*OO[[#This Row],[93]]</f>
        <v>2.4675740145579999E-7</v>
      </c>
      <c r="CR251" s="10">
        <f>3/24000000*OO[[#This Row],[152 (07JUL1985 21:00:00)-Water Temperature (C)]]*OO[[#This Row],[94]]</f>
        <v>2.4675740145579999E-7</v>
      </c>
      <c r="CS251" s="10">
        <f>3/24000000*OO[[#This Row],[153 (08JUL1985 00:00:00)-Water Temperature (C)]]*OO[[#This Row],[95]]</f>
        <v>2.4675740145579999E-7</v>
      </c>
      <c r="CT251" s="10">
        <f>3/24000000*OO[[#This Row],[154 (08JUL1985 03:00:00)-Water Temperature (C)]]*OO[[#This Row],[96]]</f>
        <v>2.4675740145579999E-7</v>
      </c>
      <c r="CU251" s="10">
        <f>3/24000000*OO[[#This Row],[155 (08JUL1985 06:00:00)-Water Temperature (C)]]*OO[[#This Row],[97]]</f>
        <v>2.4675740145579999E-7</v>
      </c>
      <c r="CV251" s="10">
        <f>3/24000000*OO[[#This Row],[156 (08JUL1985 09:00:00)-Water Temperature (C)]]*OO[[#This Row],[98]]</f>
        <v>2.4675740145579999E-7</v>
      </c>
      <c r="CW251" s="10">
        <f>3/24000000*OO[[#This Row],[157 (08JUL1985 12:00:00)-Water Temperature (C)]]*OO[[#This Row],[99]]</f>
        <v>2.4675740145579999E-7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3.3762753590536535E-40</v>
      </c>
      <c r="N252" s="10">
        <f>3/24*OO[[#This Row],[70 (27JUN1985 15:00:00)-Water Temperature (C)]]*OO[[#This Row],[12]]/SUM(OO[12])</f>
        <v>9.12284407630165E-28</v>
      </c>
      <c r="O252" s="10">
        <f>3/24*OO[[#This Row],[71 (27JUN1985 18:00:00)-Water Temperature (C)]]*OO[[#This Row],[13]]/SUM(OO[13])</f>
        <v>3.1738606932327639E-18</v>
      </c>
      <c r="P252" s="10">
        <f>3/24*OO[[#This Row],[72 (27JUN1985 21:00:00)-Water Temperature (C)]]*OO[[#This Row],[14]]/SUM(OO[14])</f>
        <v>2.6613575406309664E-11</v>
      </c>
      <c r="Q252" s="10">
        <f>3/24*OO[[#This Row],[73 (28JUN1985 00:00:00)-Water Temperature (C)]]*OO[[#This Row],[15]]/SUM(OO[15])</f>
        <v>5.5871088741400924E-8</v>
      </c>
      <c r="R252" s="10">
        <f>3/24*OO[[#This Row],[74 (28JUN1985 03:00:00)-Water Temperature (C)]]*OO[[#This Row],[16]]/SUM(OO[16])</f>
        <v>1.0536255574396726E-5</v>
      </c>
      <c r="S252" s="10">
        <f>3/24*OO[[#This Row],[75 (28JUN1985 06:00:00)-Water Temperature (C)]]*OO[[#This Row],[17]]/SUM(OO[17])</f>
        <v>4.2511639637002856E-4</v>
      </c>
      <c r="T252" s="10">
        <f>3/24*OO[[#This Row],[76 (28JUN1985 09:00:00)-Water Temperature (C)]]*OO[[#This Row],[18]]/SUM(OO[18])</f>
        <v>5.3663960492596067E-3</v>
      </c>
      <c r="U252" s="10">
        <f>3/24*OO[[#This Row],[77 (28JUN1985 12:00:00)-Water Temperature (C)]]*OO[[#This Row],[19]]/SUM(OO[19])</f>
        <v>2.716770828717353E-2</v>
      </c>
      <c r="V252" s="10">
        <f>3/24000000*OO[[#This Row],[78 (28JUN1985 15:00:00)-Water Temperature (C)]]*OO[[#This Row],[20]]</f>
        <v>6.363830374492499E-2</v>
      </c>
      <c r="W252" s="10">
        <f>3/24000000*OO[[#This Row],[79 (28JUN1985 18:00:00)-Water Temperature (C)]]*OO[[#This Row],[21]]</f>
        <v>7.8651259057575015E-2</v>
      </c>
      <c r="X252" s="10">
        <f>3/24000000*OO[[#This Row],[80 (28JUN1985 21:00:00)-Water Temperature (C)]]*OO[[#This Row],[22]]</f>
        <v>5.5812617134749998E-2</v>
      </c>
      <c r="Y252" s="10">
        <f>3/24000000*OO[[#This Row],[81 (29JUN1985 00:00:00)-Water Temperature (C)]]*OO[[#This Row],[23]]</f>
        <v>2.4888069670761251E-2</v>
      </c>
      <c r="Z252" s="10">
        <f>3/24000000*OO[[#This Row],[82 (29JUN1985 03:00:00)-Water Temperature (C)]]*OO[[#This Row],[24]]</f>
        <v>7.5101848271924999E-3</v>
      </c>
      <c r="AA252" s="10">
        <f>3/24000000*OO[[#This Row],[83 (29JUN1985 06:00:00)-Water Temperature (C)]]*OO[[#This Row],[25]]</f>
        <v>1.6718374614864996E-3</v>
      </c>
      <c r="AB252" s="10">
        <f>3/24000000*OO[[#This Row],[84 (29JUN1985 09:00:00)-Water Temperature (C)]]*OO[[#This Row],[26]]</f>
        <v>3.2752110912300002E-4</v>
      </c>
      <c r="AC252" s="10">
        <f>3/24000000*OO[[#This Row],[85 (29JUN1985 12:00:00)-Water Temperature (C)]]*OO[[#This Row],[27]]</f>
        <v>9.0374118123124982E-5</v>
      </c>
      <c r="AD252" s="10">
        <f>3/24000000*OO[[#This Row],[86 (29JUN1985 15:00:00)-Water Temperature (C)]]*OO[[#This Row],[28]]</f>
        <v>5.3656911152774997E-5</v>
      </c>
      <c r="AE252" s="10">
        <f>3/24000000*OO[[#This Row],[88 (29JUN1985 21:00:00)-Water Temperature (C)]]*OO[[#This Row],[30]]</f>
        <v>4.6778667307075E-5</v>
      </c>
      <c r="AF252" s="10">
        <f>3/24000000*OO[[#This Row],[88 (29JUN1985 21:00:00)-Water Temperature (C)]]*OO[[#This Row],[30]]</f>
        <v>4.6778667307075E-5</v>
      </c>
      <c r="AG252" s="10">
        <f>3/24000000*OO[[#This Row],[89 (30JUN1985 00:00:00)-Water Temperature (C)]]*OO[[#This Row],[31]]</f>
        <v>4.6516115063249998E-5</v>
      </c>
      <c r="AH252" s="10">
        <f>3/24000000*OO[[#This Row],[90 (30JUN1985 03:00:00)-Water Temperature (C)]]*OO[[#This Row],[32]]</f>
        <v>4.5619646521500003E-5</v>
      </c>
      <c r="AI252" s="10">
        <f>3/24000000*OO[[#This Row],[91 (30JUN1985 06:00:00)-Water Temperature (C)]]*OO[[#This Row],[33]]</f>
        <v>4.3257464793599993E-5</v>
      </c>
      <c r="AJ252" s="10">
        <f>3/24000000*OO[[#This Row],[92 (30JUN1985 09:00:00)-Water Temperature (C)]]*OO[[#This Row],[34]]</f>
        <v>4.0647870171562504E-5</v>
      </c>
      <c r="AK252" s="10">
        <f>3/24000000*OO[[#This Row],[93 (30JUN1985 12:00:00)-Water Temperature (C)]]*OO[[#This Row],[35]]</f>
        <v>3.7582033449824996E-5</v>
      </c>
      <c r="AL252" s="10">
        <f>3/24000000*OO[[#This Row],[94 (30JUN1985 15:00:00)-Water Temperature (C)]]*OO[[#This Row],[36]]</f>
        <v>3.4221423188699994E-5</v>
      </c>
      <c r="AM252" s="10">
        <f>3/24000000*OO[[#This Row],[95 (30JUN1985 18:00:00)-Water Temperature (C)]]*OO[[#This Row],[37]]</f>
        <v>3.1274026931324994E-5</v>
      </c>
      <c r="AN252" s="10">
        <f>3/24000000*OO[[#This Row],[96 (30JUN1985 21:00:00)-Water Temperature (C)]]*OO[[#This Row],[38]]</f>
        <v>2.8318855910400002E-5</v>
      </c>
      <c r="AO252" s="10">
        <f>3/24000000*OO[[#This Row],[97 (01JUL1985 00:00:00)-Water Temperature (C)]]*OO[[#This Row],[39]]</f>
        <v>2.5258114971262499E-5</v>
      </c>
      <c r="AP252" s="10">
        <f>3/24000000*OO[[#This Row],[98 (01JUL1985 03:00:00)-Water Temperature (C)]]*OO[[#This Row],[40]]</f>
        <v>2.2660482068599997E-5</v>
      </c>
      <c r="AQ252" s="10">
        <f>3/24000000*OO[[#This Row],[99 (01JUL1985 06:00:00)-Water Temperature (C)]]*OO[[#This Row],[41]]</f>
        <v>2.0529176446979999E-5</v>
      </c>
      <c r="AR252" s="10">
        <f>3/24000000*OO[[#This Row],[100 (01JUL1985 09:00:00)-Water Temperature (C)]]*OO[[#This Row],[42]]</f>
        <v>1.9244983020071252E-5</v>
      </c>
      <c r="AS252" s="10">
        <f>3/24000000*OO[[#This Row],[101 (01JUL1985 12:00:00)-Water Temperature (C)]]*OO[[#This Row],[43]]</f>
        <v>1.8110249774922497E-5</v>
      </c>
      <c r="AT252" s="10">
        <f>3/24000000*OO[[#This Row],[102 (01JUL1985 15:00:00)-Water Temperature (C)]]*OO[[#This Row],[44]]</f>
        <v>1.6952189972988749E-5</v>
      </c>
      <c r="AU252" s="10">
        <f>3/24000000*OO[[#This Row],[103 (01JUL1985 18:00:00)-Water Temperature (C)]]*OO[[#This Row],[45]]</f>
        <v>1.5699975859626251E-5</v>
      </c>
      <c r="AV252" s="10">
        <f>3/24000000*OO[[#This Row],[104 (01JUL1985 21:00:00)-Water Temperature (C)]]*OO[[#This Row],[46]]</f>
        <v>1.41449130631875E-5</v>
      </c>
      <c r="AW252" s="10">
        <f>3/24000000*OO[[#This Row],[105 (02JUL1985 00:00:00)-Water Temperature (C)]]*OO[[#This Row],[47]]</f>
        <v>1.2540522147367498E-5</v>
      </c>
      <c r="AX252" s="10">
        <f>3/24000000*OO[[#This Row],[106 (02JUL1985 03:00:00)-Water Temperature (C)]]*OO[[#This Row],[48]]</f>
        <v>1.1204499335171249E-5</v>
      </c>
      <c r="AY252" s="10">
        <f>3/24000000*OO[[#This Row],[107 (02JUL1985 06:00:00)-Water Temperature (C)]]*OO[[#This Row],[49]]</f>
        <v>1.0144855511332501E-5</v>
      </c>
      <c r="AZ252" s="10">
        <f>3/24000000*OO[[#This Row],[108 (02JUL1985 09:00:00)-Water Temperature (C)]]*OO[[#This Row],[50]]</f>
        <v>9.5707219799712485E-6</v>
      </c>
      <c r="BA252" s="10">
        <f>3/24000000*OO[[#This Row],[109 (02JUL1985 12:00:00)-Water Temperature (C)]]*OO[[#This Row],[51]]</f>
        <v>9.0667749662749996E-6</v>
      </c>
      <c r="BB252" s="10">
        <f>3/24000000*OO[[#This Row],[110 (02JUL1985 15:00:00)-Water Temperature (C)]]*OO[[#This Row],[52]]</f>
        <v>8.5233959227024984E-6</v>
      </c>
      <c r="BC252" s="10">
        <f>3/24000000*OO[[#This Row],[111 (02JUL1985 18:00:00)-Water Temperature (C)]]*OO[[#This Row],[53]]</f>
        <v>7.8641502306499988E-6</v>
      </c>
      <c r="BD252" s="10">
        <f>3/24000000*OO[[#This Row],[112 (02JUL1985 21:00:00)-Water Temperature (C)]]*OO[[#This Row],[54]]</f>
        <v>7.0337044288199995E-6</v>
      </c>
      <c r="BE252" s="10">
        <f>3/24000000*OO[[#This Row],[113 (03JUL1985 00:00:00)-Water Temperature (C)]]*OO[[#This Row],[55]]</f>
        <v>6.14829868389E-6</v>
      </c>
      <c r="BF252" s="10">
        <f>3/24000000*OO[[#This Row],[114 (03JUL1985 03:00:00)-Water Temperature (C)]]*OO[[#This Row],[56]]</f>
        <v>5.3942625007662498E-6</v>
      </c>
      <c r="BG252" s="10">
        <f>3/24000000*OO[[#This Row],[115 (03JUL1985 06:00:00)-Water Temperature (C)]]*OO[[#This Row],[57]]</f>
        <v>4.7834954551249994E-6</v>
      </c>
      <c r="BH252" s="10">
        <f>3/24000000*OO[[#This Row],[116 (03JUL1985 09:00:00)-Water Temperature (C)]]*OO[[#This Row],[58]]</f>
        <v>4.3690132713049992E-6</v>
      </c>
      <c r="BI252" s="10">
        <f>3/24000000*OO[[#This Row],[117 (03JUL1985 12:00:00)-Water Temperature (C)]]*OO[[#This Row],[59]]</f>
        <v>3.9052930549374996E-6</v>
      </c>
      <c r="BJ252" s="10">
        <f>3/24000000*OO[[#This Row],[118 (03JUL1985 15:00:00)-Water Temperature (C)]]*OO[[#This Row],[60]]</f>
        <v>3.5218056948799999E-6</v>
      </c>
      <c r="BK252" s="10">
        <f>3/24000000*OO[[#This Row],[119 (03JUL1985 18:00:00)-Water Temperature (C)]]*OO[[#This Row],[61]]</f>
        <v>3.1110349233312501E-6</v>
      </c>
      <c r="BL252" s="10">
        <f>3/24000000*OO[[#This Row],[120 (03JUL1985 21:00:00)-Water Temperature (C)]]*OO[[#This Row],[62]]</f>
        <v>2.6657429958334999E-6</v>
      </c>
      <c r="BM252" s="10">
        <f>3/24000000*OO[[#This Row],[121 (04JUL1985 00:00:00)-Water Temperature (C)]]*OO[[#This Row],[63]]</f>
        <v>2.2455216943125002E-6</v>
      </c>
      <c r="BN252" s="10">
        <f>3/24000000*OO[[#This Row],[122 (04JUL1985 03:00:00)-Water Temperature (C)]]*OO[[#This Row],[64]]</f>
        <v>1.901983842E-6</v>
      </c>
      <c r="BO252" s="10">
        <f>3/24000000*OO[[#This Row],[123 (04JUL1985 06:00:00)-Water Temperature (C)]]*OO[[#This Row],[65]]</f>
        <v>1.6498924296469998E-6</v>
      </c>
      <c r="BP252" s="10">
        <f>3/24000000*OO[[#This Row],[124 (04JUL1985 09:00:00)-Water Temperature (C)]]*OO[[#This Row],[66]]</f>
        <v>1.5046043552356251E-6</v>
      </c>
      <c r="BQ252" s="10">
        <f>3/24000000*OO[[#This Row],[125 (04JUL1985 12:00:00)-Water Temperature (C)]]*OO[[#This Row],[67]]</f>
        <v>1.3859625994728749E-6</v>
      </c>
      <c r="BR252" s="10">
        <f>3/24000000*OO[[#This Row],[126 (04JUL1985 15:00:00)-Water Temperature (C)]]*OO[[#This Row],[68]]</f>
        <v>1.2629141882064999E-6</v>
      </c>
      <c r="BS252" s="10">
        <f>3/24000000*OO[[#This Row],[127 (04JUL1985 18:00:00)-Water Temperature (C)]]*OO[[#This Row],[69]]</f>
        <v>1.1236630697575E-6</v>
      </c>
      <c r="BT252" s="10">
        <f>3/24000000*OO[[#This Row],[128 (04JUL1985 21:00:00)-Water Temperature (C)]]*OO[[#This Row],[70]]</f>
        <v>9.6337889706262491E-7</v>
      </c>
      <c r="BU252" s="10">
        <f>3/24000000*OO[[#This Row],[129 (05JUL1985 00:00:00)-Water Temperature (C)]]*OO[[#This Row],[71]]</f>
        <v>8.0922464243800004E-7</v>
      </c>
      <c r="BV252" s="10">
        <f>3/24000000*OO[[#This Row],[130 (05JUL1985 03:00:00)-Water Temperature (C)]]*OO[[#This Row],[72]]</f>
        <v>6.9076233447199997E-7</v>
      </c>
      <c r="BW252" s="10">
        <f>3/24000000*OO[[#This Row],[131 (05JUL1985 06:00:00)-Water Temperature (C)]]*OO[[#This Row],[73]]</f>
        <v>6.0658232614875009E-7</v>
      </c>
      <c r="BX252" s="10">
        <f>3/24000000*OO[[#This Row],[132 (05JUL1985 09:00:00)-Water Temperature (C)]]*OO[[#This Row],[74]]</f>
        <v>5.6016351561199989E-7</v>
      </c>
      <c r="BY252" s="10">
        <f>3/24000000*OO[[#This Row],[133 (05JUL1985 12:00:00)-Water Temperature (C)]]*OO[[#This Row],[75]]</f>
        <v>5.2871138766499998E-7</v>
      </c>
      <c r="BZ252" s="10">
        <f>3/24000000*OO[[#This Row],[134 (05JUL1985 15:00:00)-Water Temperature (C)]]*OO[[#This Row],[76]]</f>
        <v>4.9892017948000006E-7</v>
      </c>
      <c r="CA252" s="10">
        <f>3/24000000*OO[[#This Row],[135 (05JUL1985 18:00:00)-Water Temperature (C)]]*OO[[#This Row],[77]]</f>
        <v>4.6671842260087494E-7</v>
      </c>
      <c r="CB252" s="10">
        <f>3/24000000*OO[[#This Row],[136 (05JUL1985 21:00:00)-Water Temperature (C)]]*OO[[#This Row],[78]]</f>
        <v>4.2765685174987495E-7</v>
      </c>
      <c r="CC252" s="10">
        <f>3/24000000*OO[[#This Row],[137 (06JUL1985 00:00:00)-Water Temperature (C)]]*OO[[#This Row],[79]]</f>
        <v>3.8716752142799998E-7</v>
      </c>
      <c r="CD252" s="10">
        <f>3/24000000*OO[[#This Row],[138 (06JUL1985 03:00:00)-Water Temperature (C)]]*OO[[#This Row],[80]]</f>
        <v>3.4989575556275004E-7</v>
      </c>
      <c r="CE252" s="10">
        <f>3/24000000*OO[[#This Row],[139 (06JUL1985 06:00:00)-Water Temperature (C)]]*OO[[#This Row],[81]]</f>
        <v>3.2177115622599994E-7</v>
      </c>
      <c r="CF252" s="10">
        <f>3/24000000*OO[[#This Row],[140 (06JUL1985 09:00:00)-Water Temperature (C)]]*OO[[#This Row],[82]]</f>
        <v>3.0968030474300004E-7</v>
      </c>
      <c r="CG252" s="10">
        <f>3/24000000*OO[[#This Row],[141 (06JUL1985 12:00:00)-Water Temperature (C)]]*OO[[#This Row],[83]]</f>
        <v>3.0476109784000003E-7</v>
      </c>
      <c r="CH252" s="10">
        <f>3/24000000*OO[[#This Row],[142 (06JUL1985 15:00:00)-Water Temperature (C)]]*OO[[#This Row],[84]]</f>
        <v>3.0239257234899998E-7</v>
      </c>
      <c r="CI252" s="10">
        <f>3/24000000*OO[[#This Row],[143 (06JUL1985 18:00:00)-Water Temperature (C)]]*OO[[#This Row],[85]]</f>
        <v>2.9662994784403746E-7</v>
      </c>
      <c r="CJ252" s="10">
        <f>3/24000000*OO[[#This Row],[144 (06JUL1985 21:00:00)-Water Temperature (C)]]*OO[[#This Row],[86]]</f>
        <v>2.8497137629546251E-7</v>
      </c>
      <c r="CK252" s="10">
        <f>3/24000000*OO[[#This Row],[145 (07JUL1985 00:00:00)-Water Temperature (C)]]*OO[[#This Row],[87]]</f>
        <v>2.6759910496250002E-7</v>
      </c>
      <c r="CL252" s="10">
        <f>3/24000000*OO[[#This Row],[146 (07JUL1985 03:00:00)-Water Temperature (C)]]*OO[[#This Row],[88]]</f>
        <v>2.53026092343125E-7</v>
      </c>
      <c r="CM252" s="10">
        <f>3/24000000*OO[[#This Row],[147 (07JUL1985 06:00:00)-Water Temperature (C)]]*OO[[#This Row],[89]]</f>
        <v>2.4292479768249996E-7</v>
      </c>
      <c r="CN252" s="10">
        <f>3/24000000*OO[[#This Row],[148 (07JUL1985 09:00:00)-Water Temperature (C)]]*OO[[#This Row],[90]]</f>
        <v>2.4068416187937501E-7</v>
      </c>
      <c r="CO252" s="10">
        <f>3/24000000*OO[[#This Row],[149 (07JUL1985 12:00:00)-Water Temperature (C)]]*OO[[#This Row],[91]]</f>
        <v>2.4390347893394999E-7</v>
      </c>
      <c r="CP252" s="10">
        <f>3/24000000*OO[[#This Row],[150 (07JUL1985 15:00:00)-Water Temperature (C)]]*OO[[#This Row],[92]]</f>
        <v>2.4390347893394999E-7</v>
      </c>
      <c r="CQ252" s="10">
        <f>3/24000000*OO[[#This Row],[151 (07JUL1985 18:00:00)-Water Temperature (C)]]*OO[[#This Row],[93]]</f>
        <v>2.4390347893394999E-7</v>
      </c>
      <c r="CR252" s="10">
        <f>3/24000000*OO[[#This Row],[152 (07JUL1985 21:00:00)-Water Temperature (C)]]*OO[[#This Row],[94]]</f>
        <v>2.4390347893394999E-7</v>
      </c>
      <c r="CS252" s="10">
        <f>3/24000000*OO[[#This Row],[153 (08JUL1985 00:00:00)-Water Temperature (C)]]*OO[[#This Row],[95]]</f>
        <v>2.4390347893394999E-7</v>
      </c>
      <c r="CT252" s="10">
        <f>3/24000000*OO[[#This Row],[154 (08JUL1985 03:00:00)-Water Temperature (C)]]*OO[[#This Row],[96]]</f>
        <v>2.4390347893394999E-7</v>
      </c>
      <c r="CU252" s="10">
        <f>3/24000000*OO[[#This Row],[155 (08JUL1985 06:00:00)-Water Temperature (C)]]*OO[[#This Row],[97]]</f>
        <v>2.4390347893394999E-7</v>
      </c>
      <c r="CV252" s="10">
        <f>3/24000000*OO[[#This Row],[156 (08JUL1985 09:00:00)-Water Temperature (C)]]*OO[[#This Row],[98]]</f>
        <v>2.4390347893394999E-7</v>
      </c>
      <c r="CW252" s="10">
        <f>3/24000000*OO[[#This Row],[157 (08JUL1985 12:00:00)-Water Temperature (C)]]*OO[[#This Row],[99]]</f>
        <v>2.4390347893394999E-7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4.5713397718017455E-41</v>
      </c>
      <c r="N253" s="10">
        <f>3/24*OO[[#This Row],[70 (27JUN1985 15:00:00)-Water Temperature (C)]]*OO[[#This Row],[12]]/SUM(OO[12])</f>
        <v>9.7374427165696978E-29</v>
      </c>
      <c r="O253" s="10">
        <f>3/24*OO[[#This Row],[71 (27JUN1985 18:00:00)-Water Temperature (C)]]*OO[[#This Row],[13]]/SUM(OO[13])</f>
        <v>6.7601775401724643E-19</v>
      </c>
      <c r="P253" s="10">
        <f>3/24*OO[[#This Row],[72 (27JUN1985 21:00:00)-Water Temperature (C)]]*OO[[#This Row],[14]]/SUM(OO[14])</f>
        <v>1.1616966623216253E-11</v>
      </c>
      <c r="Q253" s="10">
        <f>3/24*OO[[#This Row],[73 (28JUN1985 00:00:00)-Water Temperature (C)]]*OO[[#This Row],[15]]/SUM(OO[15])</f>
        <v>3.100424693553495E-8</v>
      </c>
      <c r="R253" s="10">
        <f>3/24*OO[[#This Row],[74 (28JUN1985 03:00:00)-Water Temperature (C)]]*OO[[#This Row],[16]]/SUM(OO[16])</f>
        <v>6.6795518345142658E-6</v>
      </c>
      <c r="S253" s="10">
        <f>3/24*OO[[#This Row],[75 (28JUN1985 06:00:00)-Water Temperature (C)]]*OO[[#This Row],[17]]/SUM(OO[17])</f>
        <v>2.9808665708232039E-4</v>
      </c>
      <c r="T253" s="10">
        <f>3/24*OO[[#This Row],[76 (28JUN1985 09:00:00)-Water Temperature (C)]]*OO[[#This Row],[18]]/SUM(OO[18])</f>
        <v>4.0869102614128775E-3</v>
      </c>
      <c r="U253" s="10">
        <f>3/24*OO[[#This Row],[77 (28JUN1985 12:00:00)-Water Temperature (C)]]*OO[[#This Row],[19]]/SUM(OO[19])</f>
        <v>2.2214564857427014E-2</v>
      </c>
      <c r="V253" s="10">
        <f>3/24000000*OO[[#This Row],[78 (28JUN1985 15:00:00)-Water Temperature (C)]]*OO[[#This Row],[20]]</f>
        <v>5.5378760183874998E-2</v>
      </c>
      <c r="W253" s="10">
        <f>3/24000000*OO[[#This Row],[79 (28JUN1985 18:00:00)-Water Temperature (C)]]*OO[[#This Row],[21]]</f>
        <v>7.2228474654949998E-2</v>
      </c>
      <c r="X253" s="10">
        <f>3/24000000*OO[[#This Row],[80 (28JUN1985 21:00:00)-Water Temperature (C)]]*OO[[#This Row],[22]]</f>
        <v>5.3878219912687493E-2</v>
      </c>
      <c r="Y253" s="10">
        <f>3/24000000*OO[[#This Row],[81 (29JUN1985 00:00:00)-Water Temperature (C)]]*OO[[#This Row],[23]]</f>
        <v>2.5106114829952501E-2</v>
      </c>
      <c r="Z253" s="10">
        <f>3/24000000*OO[[#This Row],[82 (29JUN1985 03:00:00)-Water Temperature (C)]]*OO[[#This Row],[24]]</f>
        <v>7.8743687463787501E-3</v>
      </c>
      <c r="AA253" s="10">
        <f>3/24000000*OO[[#This Row],[83 (29JUN1985 06:00:00)-Water Temperature (C)]]*OO[[#This Row],[25]]</f>
        <v>1.8068338210477501E-3</v>
      </c>
      <c r="AB253" s="10">
        <f>3/24000000*OO[[#This Row],[84 (29JUN1985 09:00:00)-Water Temperature (C)]]*OO[[#This Row],[26]]</f>
        <v>3.5565047503999996E-4</v>
      </c>
      <c r="AC253" s="10">
        <f>3/24000000*OO[[#This Row],[85 (29JUN1985 12:00:00)-Water Temperature (C)]]*OO[[#This Row],[27]]</f>
        <v>9.2227648940799992E-5</v>
      </c>
      <c r="AD253" s="10">
        <f>3/24000000*OO[[#This Row],[86 (29JUN1985 15:00:00)-Water Temperature (C)]]*OO[[#This Row],[28]]</f>
        <v>5.095236238931249E-5</v>
      </c>
      <c r="AE253" s="10">
        <f>3/24000000*OO[[#This Row],[88 (29JUN1985 21:00:00)-Water Temperature (C)]]*OO[[#This Row],[30]]</f>
        <v>4.3285502516462493E-5</v>
      </c>
      <c r="AF253" s="10">
        <f>3/24000000*OO[[#This Row],[88 (29JUN1985 21:00:00)-Water Temperature (C)]]*OO[[#This Row],[30]]</f>
        <v>4.3285502516462493E-5</v>
      </c>
      <c r="AG253" s="10">
        <f>3/24000000*OO[[#This Row],[89 (30JUN1985 00:00:00)-Water Temperature (C)]]*OO[[#This Row],[31]]</f>
        <v>4.3076552737999995E-5</v>
      </c>
      <c r="AH253" s="10">
        <f>3/24000000*OO[[#This Row],[90 (30JUN1985 03:00:00)-Water Temperature (C)]]*OO[[#This Row],[32]]</f>
        <v>4.2431020469249994E-5</v>
      </c>
      <c r="AI253" s="10">
        <f>3/24000000*OO[[#This Row],[91 (30JUN1985 06:00:00)-Water Temperature (C)]]*OO[[#This Row],[33]]</f>
        <v>4.0454144406900001E-5</v>
      </c>
      <c r="AJ253" s="10">
        <f>3/24000000*OO[[#This Row],[92 (30JUN1985 09:00:00)-Water Temperature (C)]]*OO[[#This Row],[34]]</f>
        <v>3.8177544373375002E-5</v>
      </c>
      <c r="AK253" s="10">
        <f>3/24000000*OO[[#This Row],[93 (30JUN1985 12:00:00)-Water Temperature (C)]]*OO[[#This Row],[35]]</f>
        <v>3.5428374377549998E-5</v>
      </c>
      <c r="AL253" s="10">
        <f>3/24000000*OO[[#This Row],[94 (30JUN1985 15:00:00)-Water Temperature (C)]]*OO[[#This Row],[36]]</f>
        <v>3.2345528006399998E-5</v>
      </c>
      <c r="AM253" s="10">
        <f>3/24000000*OO[[#This Row],[95 (30JUN1985 18:00:00)-Water Temperature (C)]]*OO[[#This Row],[37]]</f>
        <v>2.961319345075E-5</v>
      </c>
      <c r="AN253" s="10">
        <f>3/24000000*OO[[#This Row],[96 (30JUN1985 21:00:00)-Water Temperature (C)]]*OO[[#This Row],[38]]</f>
        <v>2.68534790283375E-5</v>
      </c>
      <c r="AO253" s="10">
        <f>3/24000000*OO[[#This Row],[97 (01JUL1985 00:00:00)-Water Temperature (C)]]*OO[[#This Row],[39]]</f>
        <v>2.3978007734275002E-5</v>
      </c>
      <c r="AP253" s="10">
        <f>3/24000000*OO[[#This Row],[98 (01JUL1985 03:00:00)-Water Temperature (C)]]*OO[[#This Row],[40]]</f>
        <v>2.1539868358083747E-5</v>
      </c>
      <c r="AQ253" s="10">
        <f>3/24000000*OO[[#This Row],[99 (01JUL1985 06:00:00)-Water Temperature (C)]]*OO[[#This Row],[41]]</f>
        <v>1.953400150975E-5</v>
      </c>
      <c r="AR253" s="10">
        <f>3/24000000*OO[[#This Row],[100 (01JUL1985 09:00:00)-Water Temperature (C)]]*OO[[#This Row],[42]]</f>
        <v>1.8346379661089998E-5</v>
      </c>
      <c r="AS253" s="10">
        <f>3/24000000*OO[[#This Row],[101 (01JUL1985 12:00:00)-Water Temperature (C)]]*OO[[#This Row],[43]]</f>
        <v>1.7316479510687502E-5</v>
      </c>
      <c r="AT253" s="10">
        <f>3/24000000*OO[[#This Row],[102 (01JUL1985 15:00:00)-Water Temperature (C)]]*OO[[#This Row],[44]]</f>
        <v>1.6256689619362502E-5</v>
      </c>
      <c r="AU253" s="10">
        <f>3/24000000*OO[[#This Row],[103 (01JUL1985 18:00:00)-Water Temperature (C)]]*OO[[#This Row],[45]]</f>
        <v>1.5099510048209999E-5</v>
      </c>
      <c r="AV253" s="10">
        <f>3/24000000*OO[[#This Row],[104 (01JUL1985 21:00:00)-Water Temperature (C)]]*OO[[#This Row],[46]]</f>
        <v>1.3637813878259998E-5</v>
      </c>
      <c r="AW253" s="10">
        <f>3/24000000*OO[[#This Row],[105 (02JUL1985 00:00:00)-Water Temperature (C)]]*OO[[#This Row],[47]]</f>
        <v>1.2109669549625001E-5</v>
      </c>
      <c r="AX253" s="10">
        <f>3/24000000*OO[[#This Row],[106 (02JUL1985 03:00:00)-Water Temperature (C)]]*OO[[#This Row],[48]]</f>
        <v>1.0834686321445E-5</v>
      </c>
      <c r="AY253" s="10">
        <f>3/24000000*OO[[#This Row],[107 (02JUL1985 06:00:00)-Water Temperature (C)]]*OO[[#This Row],[49]]</f>
        <v>9.8204472071062508E-6</v>
      </c>
      <c r="AZ253" s="10">
        <f>3/24000000*OO[[#This Row],[108 (02JUL1985 09:00:00)-Water Temperature (C)]]*OO[[#This Row],[50]]</f>
        <v>9.2764051351799991E-6</v>
      </c>
      <c r="BA253" s="10">
        <f>3/24000000*OO[[#This Row],[109 (02JUL1985 12:00:00)-Water Temperature (C)]]*OO[[#This Row],[51]]</f>
        <v>8.8150172068124988E-6</v>
      </c>
      <c r="BB253" s="10">
        <f>3/24000000*OO[[#This Row],[110 (02JUL1985 15:00:00)-Water Temperature (C)]]*OO[[#This Row],[52]]</f>
        <v>8.3175534928899996E-6</v>
      </c>
      <c r="BC253" s="10">
        <f>3/24000000*OO[[#This Row],[111 (02JUL1985 18:00:00)-Water Temperature (C)]]*OO[[#This Row],[53]]</f>
        <v>7.7027685513449983E-6</v>
      </c>
      <c r="BD253" s="10">
        <f>3/24000000*OO[[#This Row],[112 (02JUL1985 21:00:00)-Water Temperature (C)]]*OO[[#This Row],[54]]</f>
        <v>6.9138982805799996E-6</v>
      </c>
      <c r="BE253" s="10">
        <f>3/24000000*OO[[#This Row],[113 (03JUL1985 00:00:00)-Water Temperature (C)]]*OO[[#This Row],[55]]</f>
        <v>6.0589473310362492E-6</v>
      </c>
      <c r="BF253" s="10">
        <f>3/24000000*OO[[#This Row],[114 (03JUL1985 03:00:00)-Water Temperature (C)]]*OO[[#This Row],[56]]</f>
        <v>5.3236843711874998E-6</v>
      </c>
      <c r="BG253" s="10">
        <f>3/24000000*OO[[#This Row],[115 (03JUL1985 06:00:00)-Water Temperature (C)]]*OO[[#This Row],[57]]</f>
        <v>4.7253486657899998E-6</v>
      </c>
      <c r="BH253" s="10">
        <f>3/24000000*OO[[#This Row],[116 (03JUL1985 09:00:00)-Water Temperature (C)]]*OO[[#This Row],[58]]</f>
        <v>4.3218812346187495E-6</v>
      </c>
      <c r="BI253" s="10">
        <f>3/24000000*OO[[#This Row],[117 (03JUL1985 12:00:00)-Water Temperature (C)]]*OO[[#This Row],[59]]</f>
        <v>3.8740209077050002E-6</v>
      </c>
      <c r="BJ253" s="10">
        <f>3/24000000*OO[[#This Row],[118 (03JUL1985 15:00:00)-Water Temperature (C)]]*OO[[#This Row],[60]]</f>
        <v>3.5041065128999996E-6</v>
      </c>
      <c r="BK253" s="10">
        <f>3/24000000*OO[[#This Row],[119 (03JUL1985 18:00:00)-Water Temperature (C)]]*OO[[#This Row],[61]]</f>
        <v>3.1058371325849999E-6</v>
      </c>
      <c r="BL253" s="10">
        <f>3/24000000*OO[[#This Row],[120 (03JUL1985 21:00:00)-Water Temperature (C)]]*OO[[#This Row],[62]]</f>
        <v>2.6665913329458753E-6</v>
      </c>
      <c r="BM253" s="10">
        <f>3/24000000*OO[[#This Row],[121 (04JUL1985 00:00:00)-Water Temperature (C)]]*OO[[#This Row],[63]]</f>
        <v>2.2475055148859998E-6</v>
      </c>
      <c r="BN253" s="10">
        <f>3/24000000*OO[[#This Row],[122 (04JUL1985 03:00:00)-Water Temperature (C)]]*OO[[#This Row],[64]]</f>
        <v>1.9020062401275E-6</v>
      </c>
      <c r="BO253" s="10">
        <f>3/24000000*OO[[#This Row],[123 (04JUL1985 06:00:00)-Water Temperature (C)]]*OO[[#This Row],[65]]</f>
        <v>1.6476248372180001E-6</v>
      </c>
      <c r="BP253" s="10">
        <f>3/24000000*OO[[#This Row],[124 (04JUL1985 09:00:00)-Water Temperature (C)]]*OO[[#This Row],[66]]</f>
        <v>1.5015190321970001E-6</v>
      </c>
      <c r="BQ253" s="10">
        <f>3/24000000*OO[[#This Row],[125 (04JUL1985 12:00:00)-Water Temperature (C)]]*OO[[#This Row],[67]]</f>
        <v>1.3848241724637502E-6</v>
      </c>
      <c r="BR253" s="10">
        <f>3/24000000*OO[[#This Row],[126 (04JUL1985 15:00:00)-Water Temperature (C)]]*OO[[#This Row],[68]]</f>
        <v>1.2645453144093748E-6</v>
      </c>
      <c r="BS253" s="10">
        <f>3/24000000*OO[[#This Row],[127 (04JUL1985 18:00:00)-Water Temperature (C)]]*OO[[#This Row],[69]]</f>
        <v>1.1279390074275E-6</v>
      </c>
      <c r="BT253" s="10">
        <f>3/24000000*OO[[#This Row],[128 (04JUL1985 21:00:00)-Water Temperature (C)]]*OO[[#This Row],[70]]</f>
        <v>9.6817458536087492E-7</v>
      </c>
      <c r="BU253" s="10">
        <f>3/24000000*OO[[#This Row],[129 (05JUL1985 00:00:00)-Water Temperature (C)]]*OO[[#This Row],[71]]</f>
        <v>8.124465942547499E-7</v>
      </c>
      <c r="BV253" s="10">
        <f>3/24000000*OO[[#This Row],[130 (05JUL1985 03:00:00)-Water Temperature (C)]]*OO[[#This Row],[72]]</f>
        <v>6.9162131809262497E-7</v>
      </c>
      <c r="BW253" s="10">
        <f>3/24000000*OO[[#This Row],[131 (05JUL1985 06:00:00)-Water Temperature (C)]]*OO[[#This Row],[73]]</f>
        <v>6.0524427585374995E-7</v>
      </c>
      <c r="BX253" s="10">
        <f>3/24000000*OO[[#This Row],[132 (05JUL1985 09:00:00)-Water Temperature (C)]]*OO[[#This Row],[74]]</f>
        <v>5.571231195024999E-7</v>
      </c>
      <c r="BY253" s="10">
        <f>3/24000000*OO[[#This Row],[133 (05JUL1985 12:00:00)-Water Temperature (C)]]*OO[[#This Row],[75]]</f>
        <v>5.2493859188999992E-7</v>
      </c>
      <c r="BZ253" s="10">
        <f>3/24000000*OO[[#This Row],[134 (05JUL1985 15:00:00)-Water Temperature (C)]]*OO[[#This Row],[76]]</f>
        <v>4.9521857723099995E-7</v>
      </c>
      <c r="CA253" s="10">
        <f>3/24000000*OO[[#This Row],[135 (05JUL1985 18:00:00)-Water Temperature (C)]]*OO[[#This Row],[77]]</f>
        <v>4.6355789407999997E-7</v>
      </c>
      <c r="CB253" s="10">
        <f>3/24000000*OO[[#This Row],[136 (05JUL1985 21:00:00)-Water Temperature (C)]]*OO[[#This Row],[78]]</f>
        <v>4.2528184941450001E-7</v>
      </c>
      <c r="CC253" s="10">
        <f>3/24000000*OO[[#This Row],[137 (06JUL1985 00:00:00)-Water Temperature (C)]]*OO[[#This Row],[79]]</f>
        <v>3.8514783537450001E-7</v>
      </c>
      <c r="CD253" s="10">
        <f>3/24000000*OO[[#This Row],[138 (06JUL1985 03:00:00)-Water Temperature (C)]]*OO[[#This Row],[80]]</f>
        <v>3.4782024443374999E-7</v>
      </c>
      <c r="CE253" s="10">
        <f>3/24000000*OO[[#This Row],[139 (06JUL1985 06:00:00)-Water Temperature (C)]]*OO[[#This Row],[81]]</f>
        <v>3.1929778465312499E-7</v>
      </c>
      <c r="CF253" s="10">
        <f>3/24000000*OO[[#This Row],[140 (06JUL1985 09:00:00)-Water Temperature (C)]]*OO[[#This Row],[82]]</f>
        <v>3.0663085934137501E-7</v>
      </c>
      <c r="CG253" s="10">
        <f>3/24000000*OO[[#This Row],[141 (06JUL1985 12:00:00)-Water Temperature (C)]]*OO[[#This Row],[83]]</f>
        <v>3.0135514774999994E-7</v>
      </c>
      <c r="CH253" s="10">
        <f>3/24000000*OO[[#This Row],[142 (06JUL1985 15:00:00)-Water Temperature (C)]]*OO[[#This Row],[84]]</f>
        <v>2.9895756463709999E-7</v>
      </c>
      <c r="CI253" s="10">
        <f>3/24000000*OO[[#This Row],[143 (06JUL1985 18:00:00)-Water Temperature (C)]]*OO[[#This Row],[85]]</f>
        <v>2.933937840299375E-7</v>
      </c>
      <c r="CJ253" s="10">
        <f>3/24000000*OO[[#This Row],[144 (06JUL1985 21:00:00)-Water Temperature (C)]]*OO[[#This Row],[86]]</f>
        <v>2.8188995325662497E-7</v>
      </c>
      <c r="CK253" s="10">
        <f>3/24000000*OO[[#This Row],[145 (07JUL1985 00:00:00)-Water Temperature (C)]]*OO[[#This Row],[87]]</f>
        <v>2.6454853396237501E-7</v>
      </c>
      <c r="CL253" s="10">
        <f>3/24000000*OO[[#This Row],[146 (07JUL1985 03:00:00)-Water Temperature (C)]]*OO[[#This Row],[88]]</f>
        <v>2.4976387338210001E-7</v>
      </c>
      <c r="CM253" s="10">
        <f>3/24000000*OO[[#This Row],[147 (07JUL1985 06:00:00)-Water Temperature (C)]]*OO[[#This Row],[89]]</f>
        <v>2.3939210015625002E-7</v>
      </c>
      <c r="CN253" s="10">
        <f>3/24000000*OO[[#This Row],[148 (07JUL1985 09:00:00)-Water Temperature (C)]]*OO[[#This Row],[90]]</f>
        <v>2.3680762539104997E-7</v>
      </c>
      <c r="CO253" s="10">
        <f>3/24000000*OO[[#This Row],[149 (07JUL1985 12:00:00)-Water Temperature (C)]]*OO[[#This Row],[91]]</f>
        <v>2.3980360153641247E-7</v>
      </c>
      <c r="CP253" s="10">
        <f>3/24000000*OO[[#This Row],[150 (07JUL1985 15:00:00)-Water Temperature (C)]]*OO[[#This Row],[92]]</f>
        <v>2.3980360153641247E-7</v>
      </c>
      <c r="CQ253" s="10">
        <f>3/24000000*OO[[#This Row],[151 (07JUL1985 18:00:00)-Water Temperature (C)]]*OO[[#This Row],[93]]</f>
        <v>2.3980360153641247E-7</v>
      </c>
      <c r="CR253" s="10">
        <f>3/24000000*OO[[#This Row],[152 (07JUL1985 21:00:00)-Water Temperature (C)]]*OO[[#This Row],[94]]</f>
        <v>2.3980360153641247E-7</v>
      </c>
      <c r="CS253" s="10">
        <f>3/24000000*OO[[#This Row],[153 (08JUL1985 00:00:00)-Water Temperature (C)]]*OO[[#This Row],[95]]</f>
        <v>2.3980360153641247E-7</v>
      </c>
      <c r="CT253" s="10">
        <f>3/24000000*OO[[#This Row],[154 (08JUL1985 03:00:00)-Water Temperature (C)]]*OO[[#This Row],[96]]</f>
        <v>2.3980360153641247E-7</v>
      </c>
      <c r="CU253" s="10">
        <f>3/24000000*OO[[#This Row],[155 (08JUL1985 06:00:00)-Water Temperature (C)]]*OO[[#This Row],[97]]</f>
        <v>2.3980360153641247E-7</v>
      </c>
      <c r="CV253" s="10">
        <f>3/24000000*OO[[#This Row],[156 (08JUL1985 09:00:00)-Water Temperature (C)]]*OO[[#This Row],[98]]</f>
        <v>2.3980360153641247E-7</v>
      </c>
      <c r="CW253" s="10">
        <f>3/24000000*OO[[#This Row],[157 (08JUL1985 12:00:00)-Water Temperature (C)]]*OO[[#This Row],[99]]</f>
        <v>2.3980360153641247E-7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7.0638744819875607E-42</v>
      </c>
      <c r="N254" s="10">
        <f>3/24*OO[[#This Row],[70 (27JUN1985 15:00:00)-Water Temperature (C)]]*OO[[#This Row],[12]]/SUM(OO[12])</f>
        <v>1.249141328105506E-29</v>
      </c>
      <c r="O254" s="10">
        <f>3/24*OO[[#This Row],[71 (27JUN1985 18:00:00)-Water Temperature (C)]]*OO[[#This Row],[13]]/SUM(OO[13])</f>
        <v>2.3779895906251144E-19</v>
      </c>
      <c r="P254" s="10">
        <f>3/24*OO[[#This Row],[72 (27JUN1985 21:00:00)-Water Temperature (C)]]*OO[[#This Row],[14]]/SUM(OO[14])</f>
        <v>5.4559197582288936E-12</v>
      </c>
      <c r="Q254" s="10">
        <f>3/24*OO[[#This Row],[73 (28JUN1985 00:00:00)-Water Temperature (C)]]*OO[[#This Row],[15]]/SUM(OO[15])</f>
        <v>1.8995413486161586E-8</v>
      </c>
      <c r="R254" s="10">
        <f>3/24*OO[[#This Row],[74 (28JUN1985 03:00:00)-Water Temperature (C)]]*OO[[#This Row],[16]]/SUM(OO[16])</f>
        <v>4.7230597670782074E-6</v>
      </c>
      <c r="S254" s="10">
        <f>3/24*OO[[#This Row],[75 (28JUN1985 06:00:00)-Water Temperature (C)]]*OO[[#This Row],[17]]/SUM(OO[17])</f>
        <v>2.3513557069329628E-4</v>
      </c>
      <c r="T254" s="10">
        <f>3/24*OO[[#This Row],[76 (28JUN1985 09:00:00)-Water Temperature (C)]]*OO[[#This Row],[18]]/SUM(OO[18])</f>
        <v>3.5299235445127386E-3</v>
      </c>
      <c r="U254" s="10">
        <f>3/24*OO[[#This Row],[77 (28JUN1985 12:00:00)-Water Temperature (C)]]*OO[[#This Row],[19]]/SUM(OO[19])</f>
        <v>2.0732609817635569E-2</v>
      </c>
      <c r="V254" s="10">
        <f>3/24000000*OO[[#This Row],[78 (28JUN1985 15:00:00)-Water Temperature (C)]]*OO[[#This Row],[20]]</f>
        <v>5.5341284009999998E-2</v>
      </c>
      <c r="W254" s="10">
        <f>3/24000000*OO[[#This Row],[79 (28JUN1985 18:00:00)-Water Temperature (C)]]*OO[[#This Row],[21]]</f>
        <v>7.6694124289075002E-2</v>
      </c>
      <c r="X254" s="10">
        <f>3/24000000*OO[[#This Row],[80 (28JUN1985 21:00:00)-Water Temperature (C)]]*OO[[#This Row],[22]]</f>
        <v>6.0377005190699995E-2</v>
      </c>
      <c r="Y254" s="10">
        <f>3/24000000*OO[[#This Row],[81 (29JUN1985 00:00:00)-Water Temperature (C)]]*OO[[#This Row],[23]]</f>
        <v>2.9533166874750001E-2</v>
      </c>
      <c r="Z254" s="10">
        <f>3/24000000*OO[[#This Row],[82 (29JUN1985 03:00:00)-Water Temperature (C)]]*OO[[#This Row],[24]]</f>
        <v>9.6597332464575004E-3</v>
      </c>
      <c r="AA254" s="10">
        <f>3/24000000*OO[[#This Row],[83 (29JUN1985 06:00:00)-Water Temperature (C)]]*OO[[#This Row],[25]]</f>
        <v>2.2902686817131246E-3</v>
      </c>
      <c r="AB254" s="10">
        <f>3/24000000*OO[[#This Row],[84 (29JUN1985 09:00:00)-Water Temperature (C)]]*OO[[#This Row],[26]]</f>
        <v>4.5423488795175003E-4</v>
      </c>
      <c r="AC254" s="10">
        <f>3/24000000*OO[[#This Row],[85 (29JUN1985 12:00:00)-Water Temperature (C)]]*OO[[#This Row],[27]]</f>
        <v>1.1045004492142501E-4</v>
      </c>
      <c r="AD254" s="10">
        <f>3/24000000*OO[[#This Row],[86 (29JUN1985 15:00:00)-Water Temperature (C)]]*OO[[#This Row],[28]]</f>
        <v>5.5700154489599999E-5</v>
      </c>
      <c r="AE254" s="10">
        <f>3/24000000*OO[[#This Row],[88 (29JUN1985 21:00:00)-Water Temperature (C)]]*OO[[#This Row],[30]]</f>
        <v>4.5342417392500005E-5</v>
      </c>
      <c r="AF254" s="10">
        <f>3/24000000*OO[[#This Row],[88 (29JUN1985 21:00:00)-Water Temperature (C)]]*OO[[#This Row],[30]]</f>
        <v>4.5342417392500005E-5</v>
      </c>
      <c r="AG254" s="10">
        <f>3/24000000*OO[[#This Row],[89 (30JUN1985 00:00:00)-Water Temperature (C)]]*OO[[#This Row],[31]]</f>
        <v>4.4973244438149996E-5</v>
      </c>
      <c r="AH254" s="10">
        <f>3/24000000*OO[[#This Row],[90 (30JUN1985 03:00:00)-Water Temperature (C)]]*OO[[#This Row],[32]]</f>
        <v>4.4320253642174994E-5</v>
      </c>
      <c r="AI254" s="10">
        <f>3/24000000*OO[[#This Row],[91 (30JUN1985 06:00:00)-Water Temperature (C)]]*OO[[#This Row],[33]]</f>
        <v>4.2358195850987497E-5</v>
      </c>
      <c r="AJ254" s="10">
        <f>3/24000000*OO[[#This Row],[92 (30JUN1985 09:00:00)-Water Temperature (C)]]*OO[[#This Row],[34]]</f>
        <v>4.0041399119999994E-5</v>
      </c>
      <c r="AK254" s="10">
        <f>3/24000000*OO[[#This Row],[93 (30JUN1985 12:00:00)-Water Temperature (C)]]*OO[[#This Row],[35]]</f>
        <v>3.7166098404724998E-5</v>
      </c>
      <c r="AL254" s="10">
        <f>3/24000000*OO[[#This Row],[94 (30JUN1985 15:00:00)-Water Temperature (C)]]*OO[[#This Row],[36]]</f>
        <v>3.3901434076950002E-5</v>
      </c>
      <c r="AM254" s="10">
        <f>3/24000000*OO[[#This Row],[95 (30JUN1985 18:00:00)-Water Temperature (C)]]*OO[[#This Row],[37]]</f>
        <v>3.0982378994249994E-5</v>
      </c>
      <c r="AN254" s="10">
        <f>3/24000000*OO[[#This Row],[96 (30JUN1985 21:00:00)-Water Temperature (C)]]*OO[[#This Row],[38]]</f>
        <v>2.8012465734749996E-5</v>
      </c>
      <c r="AO254" s="10">
        <f>3/24000000*OO[[#This Row],[97 (01JUL1985 00:00:00)-Water Temperature (C)]]*OO[[#This Row],[39]]</f>
        <v>2.4942031328524999E-5</v>
      </c>
      <c r="AP254" s="10">
        <f>3/24000000*OO[[#This Row],[98 (01JUL1985 03:00:00)-Water Temperature (C)]]*OO[[#This Row],[40]]</f>
        <v>2.2345862778529996E-5</v>
      </c>
      <c r="AQ254" s="10">
        <f>3/24000000*OO[[#This Row],[99 (01JUL1985 06:00:00)-Water Temperature (C)]]*OO[[#This Row],[41]]</f>
        <v>2.0211609416089996E-5</v>
      </c>
      <c r="AR254" s="10">
        <f>3/24000000*OO[[#This Row],[100 (01JUL1985 09:00:00)-Water Temperature (C)]]*OO[[#This Row],[42]]</f>
        <v>1.89320402754E-5</v>
      </c>
      <c r="AS254" s="10">
        <f>3/24000000*OO[[#This Row],[101 (01JUL1985 12:00:00)-Water Temperature (C)]]*OO[[#This Row],[43]]</f>
        <v>1.7847922530241249E-5</v>
      </c>
      <c r="AT254" s="10">
        <f>3/24000000*OO[[#This Row],[102 (01JUL1985 15:00:00)-Water Temperature (C)]]*OO[[#This Row],[44]]</f>
        <v>1.67446906961075E-5</v>
      </c>
      <c r="AU254" s="10">
        <f>3/24000000*OO[[#This Row],[103 (01JUL1985 18:00:00)-Water Temperature (C)]]*OO[[#This Row],[45]]</f>
        <v>1.5537342338969998E-5</v>
      </c>
      <c r="AV254" s="10">
        <f>3/24000000*OO[[#This Row],[104 (01JUL1985 21:00:00)-Water Temperature (C)]]*OO[[#This Row],[46]]</f>
        <v>1.4008100378474999E-5</v>
      </c>
      <c r="AW254" s="10">
        <f>3/24000000*OO[[#This Row],[105 (02JUL1985 00:00:00)-Water Temperature (C)]]*OO[[#This Row],[47]]</f>
        <v>1.2410327525701249E-5</v>
      </c>
      <c r="AX254" s="10">
        <f>3/24000000*OO[[#This Row],[106 (02JUL1985 03:00:00)-Water Temperature (C)]]*OO[[#This Row],[48]]</f>
        <v>1.1074539048186251E-5</v>
      </c>
      <c r="AY254" s="10">
        <f>3/24000000*OO[[#This Row],[107 (02JUL1985 06:00:00)-Water Temperature (C)]]*OO[[#This Row],[49]]</f>
        <v>1.0011728797699999E-5</v>
      </c>
      <c r="AZ254" s="10">
        <f>3/24000000*OO[[#This Row],[108 (02JUL1985 09:00:00)-Water Temperature (C)]]*OO[[#This Row],[50]]</f>
        <v>9.4258719188249997E-6</v>
      </c>
      <c r="BA254" s="10">
        <f>3/24000000*OO[[#This Row],[109 (02JUL1985 12:00:00)-Water Temperature (C)]]*OO[[#This Row],[51]]</f>
        <v>8.9415818773125004E-6</v>
      </c>
      <c r="BB254" s="10">
        <f>3/24000000*OO[[#This Row],[110 (02JUL1985 15:00:00)-Water Temperature (C)]]*OO[[#This Row],[52]]</f>
        <v>8.4381858341999989E-6</v>
      </c>
      <c r="BC254" s="10">
        <f>3/24000000*OO[[#This Row],[111 (02JUL1985 18:00:00)-Water Temperature (C)]]*OO[[#This Row],[53]]</f>
        <v>7.8149277303899993E-6</v>
      </c>
      <c r="BD254" s="10">
        <f>3/24000000*OO[[#This Row],[112 (02JUL1985 21:00:00)-Water Temperature (C)]]*OO[[#This Row],[54]]</f>
        <v>7.0120996023700003E-6</v>
      </c>
      <c r="BE254" s="10">
        <f>3/24000000*OO[[#This Row],[113 (03JUL1985 00:00:00)-Water Temperature (C)]]*OO[[#This Row],[55]]</f>
        <v>6.1389185323437485E-6</v>
      </c>
      <c r="BF254" s="10">
        <f>3/24000000*OO[[#This Row],[114 (03JUL1985 03:00:00)-Water Temperature (C)]]*OO[[#This Row],[56]]</f>
        <v>5.3846389788124992E-6</v>
      </c>
      <c r="BG254" s="10">
        <f>3/24000000*OO[[#This Row],[115 (03JUL1985 06:00:00)-Water Temperature (C)]]*OO[[#This Row],[57]]</f>
        <v>4.7708392022499999E-6</v>
      </c>
      <c r="BH254" s="10">
        <f>3/24000000*OO[[#This Row],[116 (03JUL1985 09:00:00)-Water Temperature (C)]]*OO[[#This Row],[58]]</f>
        <v>4.3602933920862493E-6</v>
      </c>
      <c r="BI254" s="10">
        <f>3/24000000*OO[[#This Row],[117 (03JUL1985 12:00:00)-Water Temperature (C)]]*OO[[#This Row],[59]]</f>
        <v>3.9155180925812501E-6</v>
      </c>
      <c r="BJ254" s="10">
        <f>3/24000000*OO[[#This Row],[118 (03JUL1985 15:00:00)-Water Temperature (C)]]*OO[[#This Row],[60]]</f>
        <v>3.5492250086637502E-6</v>
      </c>
      <c r="BK254" s="10">
        <f>3/24000000*OO[[#This Row],[119 (03JUL1985 18:00:00)-Water Temperature (C)]]*OO[[#This Row],[61]]</f>
        <v>3.1542033779475E-6</v>
      </c>
      <c r="BL254" s="10">
        <f>3/24000000*OO[[#This Row],[120 (03JUL1985 21:00:00)-Water Temperature (C)]]*OO[[#This Row],[62]]</f>
        <v>2.7131275933069998E-6</v>
      </c>
      <c r="BM254" s="10">
        <f>3/24000000*OO[[#This Row],[121 (04JUL1985 00:00:00)-Water Temperature (C)]]*OO[[#This Row],[63]]</f>
        <v>2.2874700209721251E-6</v>
      </c>
      <c r="BN254" s="10">
        <f>3/24000000*OO[[#This Row],[122 (04JUL1985 03:00:00)-Water Temperature (C)]]*OO[[#This Row],[64]]</f>
        <v>1.933555814267875E-6</v>
      </c>
      <c r="BO254" s="10">
        <f>3/24000000*OO[[#This Row],[123 (04JUL1985 06:00:00)-Water Temperature (C)]]*OO[[#This Row],[65]]</f>
        <v>1.6718924284868748E-6</v>
      </c>
      <c r="BP254" s="10">
        <f>3/24000000*OO[[#This Row],[124 (04JUL1985 09:00:00)-Water Temperature (C)]]*OO[[#This Row],[66]]</f>
        <v>1.5215595976606252E-6</v>
      </c>
      <c r="BQ254" s="10">
        <f>3/24000000*OO[[#This Row],[125 (04JUL1985 12:00:00)-Water Temperature (C)]]*OO[[#This Row],[67]]</f>
        <v>1.4042666230619998E-6</v>
      </c>
      <c r="BR254" s="10">
        <f>3/24000000*OO[[#This Row],[126 (04JUL1985 15:00:00)-Water Temperature (C)]]*OO[[#This Row],[68]]</f>
        <v>1.2847467053160001E-6</v>
      </c>
      <c r="BS254" s="10">
        <f>3/24000000*OO[[#This Row],[127 (04JUL1985 18:00:00)-Water Temperature (C)]]*OO[[#This Row],[69]]</f>
        <v>1.1488354901999998E-6</v>
      </c>
      <c r="BT254" s="10">
        <f>3/24000000*OO[[#This Row],[128 (04JUL1985 21:00:00)-Water Temperature (C)]]*OO[[#This Row],[70]]</f>
        <v>9.8766286378949988E-7</v>
      </c>
      <c r="BU254" s="10">
        <f>3/24000000*OO[[#This Row],[129 (05JUL1985 00:00:00)-Water Temperature (C)]]*OO[[#This Row],[71]]</f>
        <v>8.2820482762199991E-7</v>
      </c>
      <c r="BV254" s="10">
        <f>3/24000000*OO[[#This Row],[130 (05JUL1985 03:00:00)-Water Temperature (C)]]*OO[[#This Row],[72]]</f>
        <v>7.0318463605149998E-7</v>
      </c>
      <c r="BW254" s="10">
        <f>3/24000000*OO[[#This Row],[131 (05JUL1985 06:00:00)-Water Temperature (C)]]*OO[[#This Row],[73]]</f>
        <v>6.1326740483899994E-7</v>
      </c>
      <c r="BX254" s="10">
        <f>3/24000000*OO[[#This Row],[132 (05JUL1985 09:00:00)-Water Temperature (C)]]*OO[[#This Row],[74]]</f>
        <v>5.6255616622524993E-7</v>
      </c>
      <c r="BY254" s="10">
        <f>3/24000000*OO[[#This Row],[133 (05JUL1985 12:00:00)-Water Temperature (C)]]*OO[[#This Row],[75]]</f>
        <v>5.2913769461249989E-7</v>
      </c>
      <c r="BZ254" s="10">
        <f>3/24000000*OO[[#This Row],[134 (05JUL1985 15:00:00)-Water Temperature (C)]]*OO[[#This Row],[76]]</f>
        <v>4.9889662650199994E-7</v>
      </c>
      <c r="CA254" s="10">
        <f>3/24000000*OO[[#This Row],[135 (05JUL1985 18:00:00)-Water Temperature (C)]]*OO[[#This Row],[77]]</f>
        <v>4.6738984759999995E-7</v>
      </c>
      <c r="CB254" s="10">
        <f>3/24000000*OO[[#This Row],[136 (05JUL1985 21:00:00)-Water Temperature (C)]]*OO[[#This Row],[78]]</f>
        <v>4.2940146100399993E-7</v>
      </c>
      <c r="CC254" s="10">
        <f>3/24000000*OO[[#This Row],[137 (06JUL1985 00:00:00)-Water Temperature (C)]]*OO[[#This Row],[79]]</f>
        <v>3.8912044805849992E-7</v>
      </c>
      <c r="CD254" s="10">
        <f>3/24000000*OO[[#This Row],[138 (06JUL1985 03:00:00)-Water Temperature (C)]]*OO[[#This Row],[80]]</f>
        <v>3.5126185255849994E-7</v>
      </c>
      <c r="CE254" s="10">
        <f>3/24000000*OO[[#This Row],[139 (06JUL1985 06:00:00)-Water Temperature (C)]]*OO[[#This Row],[81]]</f>
        <v>3.2190817279175001E-7</v>
      </c>
      <c r="CF254" s="10">
        <f>3/24000000*OO[[#This Row],[140 (06JUL1985 09:00:00)-Water Temperature (C)]]*OO[[#This Row],[82]]</f>
        <v>3.0845453432025E-7</v>
      </c>
      <c r="CG254" s="10">
        <f>3/24000000*OO[[#This Row],[141 (06JUL1985 12:00:00)-Water Temperature (C)]]*OO[[#This Row],[83]]</f>
        <v>3.0273975777099998E-7</v>
      </c>
      <c r="CH254" s="10">
        <f>3/24000000*OO[[#This Row],[142 (06JUL1985 15:00:00)-Water Temperature (C)]]*OO[[#This Row],[84]]</f>
        <v>3.0023403613500002E-7</v>
      </c>
      <c r="CI254" s="10">
        <f>3/24000000*OO[[#This Row],[143 (06JUL1985 18:00:00)-Water Temperature (C)]]*OO[[#This Row],[85]]</f>
        <v>2.9481432036952504E-7</v>
      </c>
      <c r="CJ254" s="10">
        <f>3/24000000*OO[[#This Row],[144 (06JUL1985 21:00:00)-Water Temperature (C)]]*OO[[#This Row],[86]]</f>
        <v>2.8336985782599999E-7</v>
      </c>
      <c r="CK254" s="10">
        <f>3/24000000*OO[[#This Row],[145 (07JUL1985 00:00:00)-Water Temperature (C)]]*OO[[#This Row],[87]]</f>
        <v>2.6582929908356249E-7</v>
      </c>
      <c r="CL254" s="10">
        <f>3/24000000*OO[[#This Row],[146 (07JUL1985 03:00:00)-Water Temperature (C)]]*OO[[#This Row],[88]]</f>
        <v>2.5062880271799998E-7</v>
      </c>
      <c r="CM254" s="10">
        <f>3/24000000*OO[[#This Row],[147 (07JUL1985 06:00:00)-Water Temperature (C)]]*OO[[#This Row],[89]]</f>
        <v>2.3981118991424999E-7</v>
      </c>
      <c r="CN254" s="10">
        <f>3/24000000*OO[[#This Row],[148 (07JUL1985 09:00:00)-Water Temperature (C)]]*OO[[#This Row],[90]]</f>
        <v>2.3680110862918751E-7</v>
      </c>
      <c r="CO254" s="10">
        <f>3/24000000*OO[[#This Row],[149 (07JUL1985 12:00:00)-Water Temperature (C)]]*OO[[#This Row],[91]]</f>
        <v>2.3956893132723753E-7</v>
      </c>
      <c r="CP254" s="10">
        <f>3/24000000*OO[[#This Row],[150 (07JUL1985 15:00:00)-Water Temperature (C)]]*OO[[#This Row],[92]]</f>
        <v>2.3956893132723753E-7</v>
      </c>
      <c r="CQ254" s="10">
        <f>3/24000000*OO[[#This Row],[151 (07JUL1985 18:00:00)-Water Temperature (C)]]*OO[[#This Row],[93]]</f>
        <v>2.3956893132723753E-7</v>
      </c>
      <c r="CR254" s="10">
        <f>3/24000000*OO[[#This Row],[152 (07JUL1985 21:00:00)-Water Temperature (C)]]*OO[[#This Row],[94]]</f>
        <v>2.3956893132723753E-7</v>
      </c>
      <c r="CS254" s="10">
        <f>3/24000000*OO[[#This Row],[153 (08JUL1985 00:00:00)-Water Temperature (C)]]*OO[[#This Row],[95]]</f>
        <v>2.3956893132723753E-7</v>
      </c>
      <c r="CT254" s="10">
        <f>3/24000000*OO[[#This Row],[154 (08JUL1985 03:00:00)-Water Temperature (C)]]*OO[[#This Row],[96]]</f>
        <v>2.3956893132723753E-7</v>
      </c>
      <c r="CU254" s="10">
        <f>3/24000000*OO[[#This Row],[155 (08JUL1985 06:00:00)-Water Temperature (C)]]*OO[[#This Row],[97]]</f>
        <v>2.3956893132723753E-7</v>
      </c>
      <c r="CV254" s="10">
        <f>3/24000000*OO[[#This Row],[156 (08JUL1985 09:00:00)-Water Temperature (C)]]*OO[[#This Row],[98]]</f>
        <v>2.3956893132723753E-7</v>
      </c>
      <c r="CW254" s="10">
        <f>3/24000000*OO[[#This Row],[157 (08JUL1985 12:00:00)-Water Temperature (C)]]*OO[[#This Row],[99]]</f>
        <v>2.3956893132723753E-7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1.1450726940268162E-42</v>
      </c>
      <c r="N255" s="10">
        <f>3/24*OO[[#This Row],[70 (27JUN1985 15:00:00)-Water Temperature (C)]]*OO[[#This Row],[12]]/SUM(OO[12])</f>
        <v>1.5884726035315796E-30</v>
      </c>
      <c r="O255" s="10">
        <f>3/24*OO[[#This Row],[71 (27JUN1985 18:00:00)-Water Temperature (C)]]*OO[[#This Row],[13]]/SUM(OO[13])</f>
        <v>1.1448213018758986E-19</v>
      </c>
      <c r="P255" s="10">
        <f>3/24*OO[[#This Row],[72 (27JUN1985 21:00:00)-Water Temperature (C)]]*OO[[#This Row],[14]]/SUM(OO[14])</f>
        <v>2.3129233371860027E-12</v>
      </c>
      <c r="Q255" s="10">
        <f>3/24*OO[[#This Row],[73 (28JUN1985 00:00:00)-Water Temperature (C)]]*OO[[#This Row],[15]]/SUM(OO[15])</f>
        <v>1.0599875653348493E-8</v>
      </c>
      <c r="R255" s="10">
        <f>3/24*OO[[#This Row],[74 (28JUN1985 03:00:00)-Water Temperature (C)]]*OO[[#This Row],[16]]/SUM(OO[16])</f>
        <v>3.0238802292370749E-6</v>
      </c>
      <c r="S255" s="10">
        <f>3/24*OO[[#This Row],[75 (28JUN1985 06:00:00)-Water Temperature (C)]]*OO[[#This Row],[17]]/SUM(OO[17])</f>
        <v>1.6670616882545906E-4</v>
      </c>
      <c r="T255" s="10">
        <f>3/24*OO[[#This Row],[76 (28JUN1985 09:00:00)-Water Temperature (C)]]*OO[[#This Row],[18]]/SUM(OO[18])</f>
        <v>2.7196124614376712E-3</v>
      </c>
      <c r="U255" s="10">
        <f>3/24*OO[[#This Row],[77 (28JUN1985 12:00:00)-Water Temperature (C)]]*OO[[#This Row],[19]]/SUM(OO[19])</f>
        <v>1.7108660030312674E-2</v>
      </c>
      <c r="V255" s="10">
        <f>3/24000000*OO[[#This Row],[78 (28JUN1985 15:00:00)-Water Temperature (C)]]*OO[[#This Row],[20]]</f>
        <v>4.846454221000001E-2</v>
      </c>
      <c r="W255" s="10">
        <f>3/24000000*OO[[#This Row],[79 (28JUN1985 18:00:00)-Water Temperature (C)]]*OO[[#This Row],[21]]</f>
        <v>7.0677627303224994E-2</v>
      </c>
      <c r="X255" s="10">
        <f>3/24000000*OO[[#This Row],[80 (28JUN1985 21:00:00)-Water Temperature (C)]]*OO[[#This Row],[22]]</f>
        <v>5.8225302701149992E-2</v>
      </c>
      <c r="Y255" s="10">
        <f>3/24000000*OO[[#This Row],[81 (29JUN1985 00:00:00)-Water Temperature (C)]]*OO[[#This Row],[23]]</f>
        <v>2.962955778615E-2</v>
      </c>
      <c r="Z255" s="10">
        <f>3/24000000*OO[[#This Row],[82 (29JUN1985 03:00:00)-Water Temperature (C)]]*OO[[#This Row],[24]]</f>
        <v>1.0021279913449999E-2</v>
      </c>
      <c r="AA255" s="10">
        <f>3/24000000*OO[[#This Row],[83 (29JUN1985 06:00:00)-Water Temperature (C)]]*OO[[#This Row],[25]]</f>
        <v>2.4379955510287501E-3</v>
      </c>
      <c r="AB255" s="10">
        <f>3/24000000*OO[[#This Row],[84 (29JUN1985 09:00:00)-Water Temperature (C)]]*OO[[#This Row],[26]]</f>
        <v>4.8734511396637505E-4</v>
      </c>
      <c r="AC255" s="10">
        <f>3/24000000*OO[[#This Row],[85 (29JUN1985 12:00:00)-Water Temperature (C)]]*OO[[#This Row],[27]]</f>
        <v>1.13196091624E-4</v>
      </c>
      <c r="AD255" s="10">
        <f>3/24000000*OO[[#This Row],[86 (29JUN1985 15:00:00)-Water Temperature (C)]]*OO[[#This Row],[28]]</f>
        <v>5.2807755948937506E-5</v>
      </c>
      <c r="AE255" s="10">
        <f>3/24000000*OO[[#This Row],[88 (29JUN1985 21:00:00)-Water Temperature (C)]]*OO[[#This Row],[30]]</f>
        <v>4.1229433364174998E-5</v>
      </c>
      <c r="AF255" s="10">
        <f>3/24000000*OO[[#This Row],[88 (29JUN1985 21:00:00)-Water Temperature (C)]]*OO[[#This Row],[30]]</f>
        <v>4.1229433364174998E-5</v>
      </c>
      <c r="AG255" s="10">
        <f>3/24000000*OO[[#This Row],[89 (30JUN1985 00:00:00)-Water Temperature (C)]]*OO[[#This Row],[31]]</f>
        <v>4.0715019057750006E-5</v>
      </c>
      <c r="AH255" s="10">
        <f>3/24000000*OO[[#This Row],[90 (30JUN1985 03:00:00)-Water Temperature (C)]]*OO[[#This Row],[32]]</f>
        <v>4.0140550690000001E-5</v>
      </c>
      <c r="AI255" s="10">
        <f>3/24000000*OO[[#This Row],[91 (30JUN1985 06:00:00)-Water Temperature (C)]]*OO[[#This Row],[33]]</f>
        <v>3.8450246703562492E-5</v>
      </c>
      <c r="AJ255" s="10">
        <f>3/24000000*OO[[#This Row],[92 (30JUN1985 09:00:00)-Water Temperature (C)]]*OO[[#This Row],[34]]</f>
        <v>3.6420246316249996E-5</v>
      </c>
      <c r="AK255" s="10">
        <f>3/24000000*OO[[#This Row],[93 (30JUN1985 12:00:00)-Water Temperature (C)]]*OO[[#This Row],[35]]</f>
        <v>3.3813320069299999E-5</v>
      </c>
      <c r="AL255" s="10">
        <f>3/24000000*OO[[#This Row],[94 (30JUN1985 15:00:00)-Water Temperature (C)]]*OO[[#This Row],[36]]</f>
        <v>3.0826298386987495E-5</v>
      </c>
      <c r="AM255" s="10">
        <f>3/24000000*OO[[#This Row],[95 (30JUN1985 18:00:00)-Water Temperature (C)]]*OO[[#This Row],[37]]</f>
        <v>2.8136961431175002E-5</v>
      </c>
      <c r="AN255" s="10">
        <f>3/24000000*OO[[#This Row],[96 (30JUN1985 21:00:00)-Water Temperature (C)]]*OO[[#This Row],[38]]</f>
        <v>2.5372633870349998E-5</v>
      </c>
      <c r="AO255" s="10">
        <f>3/24000000*OO[[#This Row],[97 (01JUL1985 00:00:00)-Water Temperature (C)]]*OO[[#This Row],[39]]</f>
        <v>2.2539870941335001E-5</v>
      </c>
      <c r="AP255" s="10">
        <f>3/24000000*OO[[#This Row],[98 (01JUL1985 03:00:00)-Water Temperature (C)]]*OO[[#This Row],[40]]</f>
        <v>2.01506568437325E-5</v>
      </c>
      <c r="AQ255" s="10">
        <f>3/24000000*OO[[#This Row],[99 (01JUL1985 06:00:00)-Water Temperature (C)]]*OO[[#This Row],[41]]</f>
        <v>1.8190675872573749E-5</v>
      </c>
      <c r="AR255" s="10">
        <f>3/24000000*OO[[#This Row],[100 (01JUL1985 09:00:00)-Water Temperature (C)]]*OO[[#This Row],[42]]</f>
        <v>1.700672457842375E-5</v>
      </c>
      <c r="AS255" s="10">
        <f>3/24000000*OO[[#This Row],[101 (01JUL1985 12:00:00)-Water Temperature (C)]]*OO[[#This Row],[43]]</f>
        <v>1.6023056078552496E-5</v>
      </c>
      <c r="AT255" s="10">
        <f>3/24000000*OO[[#This Row],[102 (01JUL1985 15:00:00)-Water Temperature (C)]]*OO[[#This Row],[44]]</f>
        <v>1.5022119298064997E-5</v>
      </c>
      <c r="AU255" s="10">
        <f>3/24000000*OO[[#This Row],[103 (01JUL1985 18:00:00)-Water Temperature (C)]]*OO[[#This Row],[45]]</f>
        <v>1.3923595152472498E-5</v>
      </c>
      <c r="AV255" s="10">
        <f>3/24000000*OO[[#This Row],[104 (01JUL1985 21:00:00)-Water Temperature (C)]]*OO[[#This Row],[46]]</f>
        <v>1.2528855249295E-5</v>
      </c>
      <c r="AW255" s="10">
        <f>3/24000000*OO[[#This Row],[105 (02JUL1985 00:00:00)-Water Temperature (C)]]*OO[[#This Row],[47]]</f>
        <v>1.1077102016105E-5</v>
      </c>
      <c r="AX255" s="10">
        <f>3/24000000*OO[[#This Row],[106 (02JUL1985 03:00:00)-Water Temperature (C)]]*OO[[#This Row],[48]]</f>
        <v>9.8606700127000003E-6</v>
      </c>
      <c r="AY255" s="10">
        <f>3/24000000*OO[[#This Row],[107 (02JUL1985 06:00:00)-Water Temperature (C)]]*OO[[#This Row],[49]]</f>
        <v>8.8954395671999985E-6</v>
      </c>
      <c r="AZ255" s="10">
        <f>3/24000000*OO[[#This Row],[108 (02JUL1985 09:00:00)-Water Temperature (C)]]*OO[[#This Row],[50]]</f>
        <v>8.3498271675299996E-6</v>
      </c>
      <c r="BA255" s="10">
        <f>3/24000000*OO[[#This Row],[109 (02JUL1985 12:00:00)-Water Temperature (C)]]*OO[[#This Row],[51]]</f>
        <v>7.9023473532900011E-6</v>
      </c>
      <c r="BB255" s="10">
        <f>3/24000000*OO[[#This Row],[110 (02JUL1985 15:00:00)-Water Temperature (C)]]*OO[[#This Row],[52]]</f>
        <v>7.4452257216150009E-6</v>
      </c>
      <c r="BC255" s="10">
        <f>3/24000000*OO[[#This Row],[111 (02JUL1985 18:00:00)-Water Temperature (C)]]*OO[[#This Row],[53]]</f>
        <v>6.8830766348737492E-6</v>
      </c>
      <c r="BD255" s="10">
        <f>3/24000000*OO[[#This Row],[112 (02JUL1985 21:00:00)-Water Temperature (C)]]*OO[[#This Row],[54]]</f>
        <v>6.1605589412124994E-6</v>
      </c>
      <c r="BE255" s="10">
        <f>3/24000000*OO[[#This Row],[113 (03JUL1985 00:00:00)-Water Temperature (C)]]*OO[[#This Row],[55]]</f>
        <v>5.3790924373537492E-6</v>
      </c>
      <c r="BF255" s="10">
        <f>3/24000000*OO[[#This Row],[114 (03JUL1985 03:00:00)-Water Temperature (C)]]*OO[[#This Row],[56]]</f>
        <v>4.7025378992599991E-6</v>
      </c>
      <c r="BG255" s="10">
        <f>3/24000000*OO[[#This Row],[115 (03JUL1985 06:00:00)-Water Temperature (C)]]*OO[[#This Row],[57]]</f>
        <v>4.1534935790699995E-6</v>
      </c>
      <c r="BH255" s="10">
        <f>3/24000000*OO[[#This Row],[116 (03JUL1985 09:00:00)-Water Temperature (C)]]*OO[[#This Row],[58]]</f>
        <v>3.7848231003024997E-6</v>
      </c>
      <c r="BI255" s="10">
        <f>3/24000000*OO[[#This Row],[117 (03JUL1985 12:00:00)-Water Temperature (C)]]*OO[[#This Row],[59]]</f>
        <v>3.3929273870575001E-6</v>
      </c>
      <c r="BJ255" s="10">
        <f>3/24000000*OO[[#This Row],[118 (03JUL1985 15:00:00)-Water Temperature (C)]]*OO[[#This Row],[60]]</f>
        <v>3.0728995147799996E-6</v>
      </c>
      <c r="BK255" s="10">
        <f>3/24000000*OO[[#This Row],[119 (03JUL1985 18:00:00)-Water Temperature (C)]]*OO[[#This Row],[61]]</f>
        <v>2.7297821259E-6</v>
      </c>
      <c r="BL255" s="10">
        <f>3/24000000*OO[[#This Row],[120 (03JUL1985 21:00:00)-Water Temperature (C)]]*OO[[#This Row],[62]]</f>
        <v>2.3463310946714996E-6</v>
      </c>
      <c r="BM255" s="10">
        <f>3/24000000*OO[[#This Row],[121 (04JUL1985 00:00:00)-Water Temperature (C)]]*OO[[#This Row],[63]]</f>
        <v>1.97519991369675E-6</v>
      </c>
      <c r="BN255" s="10">
        <f>3/24000000*OO[[#This Row],[122 (04JUL1985 03:00:00)-Water Temperature (C)]]*OO[[#This Row],[64]]</f>
        <v>1.6654962526372499E-6</v>
      </c>
      <c r="BO255" s="10">
        <f>3/24000000*OO[[#This Row],[123 (04JUL1985 06:00:00)-Water Temperature (C)]]*OO[[#This Row],[65]]</f>
        <v>1.4364659443412499E-6</v>
      </c>
      <c r="BP255" s="10">
        <f>3/24000000*OO[[#This Row],[124 (04JUL1985 09:00:00)-Water Temperature (C)]]*OO[[#This Row],[66]]</f>
        <v>1.30455028026E-6</v>
      </c>
      <c r="BQ255" s="10">
        <f>3/24000000*OO[[#This Row],[125 (04JUL1985 12:00:00)-Water Temperature (C)]]*OO[[#This Row],[67]]</f>
        <v>1.2033361767577499E-6</v>
      </c>
      <c r="BR255" s="10">
        <f>3/24000000*OO[[#This Row],[126 (04JUL1985 15:00:00)-Water Temperature (C)]]*OO[[#This Row],[68]]</f>
        <v>1.1017507606245001E-6</v>
      </c>
      <c r="BS255" s="10">
        <f>3/24000000*OO[[#This Row],[127 (04JUL1985 18:00:00)-Water Temperature (C)]]*OO[[#This Row],[69]]</f>
        <v>9.8634411786374981E-7</v>
      </c>
      <c r="BT255" s="10">
        <f>3/24000000*OO[[#This Row],[128 (04JUL1985 21:00:00)-Water Temperature (C)]]*OO[[#This Row],[70]]</f>
        <v>8.485056272369998E-7</v>
      </c>
      <c r="BU255" s="10">
        <f>3/24000000*OO[[#This Row],[129 (05JUL1985 00:00:00)-Water Temperature (C)]]*OO[[#This Row],[71]]</f>
        <v>7.1094522413700005E-7</v>
      </c>
      <c r="BV255" s="10">
        <f>3/24000000*OO[[#This Row],[130 (05JUL1985 03:00:00)-Water Temperature (C)]]*OO[[#This Row],[72]]</f>
        <v>6.0231574483875E-7</v>
      </c>
      <c r="BW255" s="10">
        <f>3/24000000*OO[[#This Row],[131 (05JUL1985 06:00:00)-Water Temperature (C)]]*OO[[#This Row],[73]]</f>
        <v>5.2391186621800005E-7</v>
      </c>
      <c r="BX255" s="10">
        <f>3/24000000*OO[[#This Row],[132 (05JUL1985 09:00:00)-Water Temperature (C)]]*OO[[#This Row],[74]]</f>
        <v>4.7936013913750008E-7</v>
      </c>
      <c r="BY255" s="10">
        <f>3/24000000*OO[[#This Row],[133 (05JUL1985 12:00:00)-Water Temperature (C)]]*OO[[#This Row],[75]]</f>
        <v>4.5019561814699995E-7</v>
      </c>
      <c r="BZ255" s="10">
        <f>3/24000000*OO[[#This Row],[134 (05JUL1985 15:00:00)-Water Temperature (C)]]*OO[[#This Row],[76]]</f>
        <v>4.2443293244250001E-7</v>
      </c>
      <c r="CA255" s="10">
        <f>3/24000000*OO[[#This Row],[135 (05JUL1985 18:00:00)-Water Temperature (C)]]*OO[[#This Row],[77]]</f>
        <v>3.9790870923124997E-7</v>
      </c>
      <c r="CB255" s="10">
        <f>3/24000000*OO[[#This Row],[136 (05JUL1985 21:00:00)-Water Temperature (C)]]*OO[[#This Row],[78]]</f>
        <v>3.6609747948799997E-7</v>
      </c>
      <c r="CC255" s="10">
        <f>3/24000000*OO[[#This Row],[137 (06JUL1985 00:00:00)-Water Temperature (C)]]*OO[[#This Row],[79]]</f>
        <v>3.3208664191437492E-7</v>
      </c>
      <c r="CD255" s="10">
        <f>3/24000000*OO[[#This Row],[138 (06JUL1985 03:00:00)-Water Temperature (C)]]*OO[[#This Row],[80]]</f>
        <v>2.9985674499337497E-7</v>
      </c>
      <c r="CE255" s="10">
        <f>3/24000000*OO[[#This Row],[139 (06JUL1985 06:00:00)-Water Temperature (C)]]*OO[[#This Row],[81]]</f>
        <v>2.7465150309299997E-7</v>
      </c>
      <c r="CF255" s="10">
        <f>3/24000000*OO[[#This Row],[140 (06JUL1985 09:00:00)-Water Temperature (C)]]*OO[[#This Row],[82]]</f>
        <v>2.6286566168070004E-7</v>
      </c>
      <c r="CG255" s="10">
        <f>3/24000000*OO[[#This Row],[141 (06JUL1985 12:00:00)-Water Temperature (C)]]*OO[[#This Row],[83]]</f>
        <v>2.57800674111675E-7</v>
      </c>
      <c r="CH255" s="10">
        <f>3/24000000*OO[[#This Row],[142 (06JUL1985 15:00:00)-Water Temperature (C)]]*OO[[#This Row],[84]]</f>
        <v>2.5568382566072501E-7</v>
      </c>
      <c r="CI255" s="10">
        <f>3/24000000*OO[[#This Row],[143 (06JUL1985 18:00:00)-Water Temperature (C)]]*OO[[#This Row],[85]]</f>
        <v>2.5119337284E-7</v>
      </c>
      <c r="CJ255" s="10">
        <f>3/24000000*OO[[#This Row],[144 (06JUL1985 21:00:00)-Water Temperature (C)]]*OO[[#This Row],[86]]</f>
        <v>2.4152154300149998E-7</v>
      </c>
      <c r="CK255" s="10">
        <f>3/24000000*OO[[#This Row],[145 (07JUL1985 00:00:00)-Water Temperature (C)]]*OO[[#This Row],[87]]</f>
        <v>2.2652435694281249E-7</v>
      </c>
      <c r="CL255" s="10">
        <f>3/24000000*OO[[#This Row],[146 (07JUL1985 03:00:00)-Water Temperature (C)]]*OO[[#This Row],[88]]</f>
        <v>2.1335195353290001E-7</v>
      </c>
      <c r="CM255" s="10">
        <f>3/24000000*OO[[#This Row],[147 (07JUL1985 06:00:00)-Water Temperature (C)]]*OO[[#This Row],[89]]</f>
        <v>2.038943405788125E-7</v>
      </c>
      <c r="CN255" s="10">
        <f>3/24000000*OO[[#This Row],[148 (07JUL1985 09:00:00)-Water Temperature (C)]]*OO[[#This Row],[90]]</f>
        <v>2.0108129038583748E-7</v>
      </c>
      <c r="CO255" s="10">
        <f>3/24000000*OO[[#This Row],[149 (07JUL1985 12:00:00)-Water Temperature (C)]]*OO[[#This Row],[91]]</f>
        <v>2.0324347486339997E-7</v>
      </c>
      <c r="CP255" s="10">
        <f>3/24000000*OO[[#This Row],[150 (07JUL1985 15:00:00)-Water Temperature (C)]]*OO[[#This Row],[92]]</f>
        <v>2.0324347486339997E-7</v>
      </c>
      <c r="CQ255" s="10">
        <f>3/24000000*OO[[#This Row],[151 (07JUL1985 18:00:00)-Water Temperature (C)]]*OO[[#This Row],[93]]</f>
        <v>2.0324347486339997E-7</v>
      </c>
      <c r="CR255" s="10">
        <f>3/24000000*OO[[#This Row],[152 (07JUL1985 21:00:00)-Water Temperature (C)]]*OO[[#This Row],[94]]</f>
        <v>2.0324347486339997E-7</v>
      </c>
      <c r="CS255" s="10">
        <f>3/24000000*OO[[#This Row],[153 (08JUL1985 00:00:00)-Water Temperature (C)]]*OO[[#This Row],[95]]</f>
        <v>2.0324347486339997E-7</v>
      </c>
      <c r="CT255" s="10">
        <f>3/24000000*OO[[#This Row],[154 (08JUL1985 03:00:00)-Water Temperature (C)]]*OO[[#This Row],[96]]</f>
        <v>2.0324347486339997E-7</v>
      </c>
      <c r="CU255" s="10">
        <f>3/24000000*OO[[#This Row],[155 (08JUL1985 06:00:00)-Water Temperature (C)]]*OO[[#This Row],[97]]</f>
        <v>2.0324347486339997E-7</v>
      </c>
      <c r="CV255" s="10">
        <f>3/24000000*OO[[#This Row],[156 (08JUL1985 09:00:00)-Water Temperature (C)]]*OO[[#This Row],[98]]</f>
        <v>2.0324347486339997E-7</v>
      </c>
      <c r="CW255" s="10">
        <f>3/24000000*OO[[#This Row],[157 (08JUL1985 12:00:00)-Water Temperature (C)]]*OO[[#This Row],[99]]</f>
        <v>2.0324347486339997E-7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1.7973616367635194E-43</v>
      </c>
      <c r="N256" s="10">
        <f>3/24*OO[[#This Row],[70 (27JUN1985 15:00:00)-Water Temperature (C)]]*OO[[#This Row],[12]]/SUM(OO[12])</f>
        <v>1.9394490298684281E-31</v>
      </c>
      <c r="O256" s="10">
        <f>3/24*OO[[#This Row],[71 (27JUN1985 18:00:00)-Water Temperature (C)]]*OO[[#This Row],[13]]/SUM(OO[13])</f>
        <v>6.5670017447009681E-20</v>
      </c>
      <c r="P256" s="10">
        <f>3/24*OO[[#This Row],[72 (27JUN1985 21:00:00)-Water Temperature (C)]]*OO[[#This Row],[14]]/SUM(OO[14])</f>
        <v>9.8808469165995839E-13</v>
      </c>
      <c r="Q256" s="10">
        <f>3/24*OO[[#This Row],[73 (28JUN1985 00:00:00)-Water Temperature (C)]]*OO[[#This Row],[15]]/SUM(OO[15])</f>
        <v>6.0113218407478286E-9</v>
      </c>
      <c r="R256" s="10">
        <f>3/24*OO[[#This Row],[74 (28JUN1985 03:00:00)-Water Temperature (C)]]*OO[[#This Row],[16]]/SUM(OO[16])</f>
        <v>1.9605419155148158E-6</v>
      </c>
      <c r="S256" s="10">
        <f>3/24*OO[[#This Row],[75 (28JUN1985 06:00:00)-Water Temperature (C)]]*OO[[#This Row],[17]]/SUM(OO[17])</f>
        <v>1.1926607140351807E-4</v>
      </c>
      <c r="T256" s="10">
        <f>3/24*OO[[#This Row],[76 (28JUN1985 09:00:00)-Water Temperature (C)]]*OO[[#This Row],[18]]/SUM(OO[18])</f>
        <v>2.1077904522052832E-3</v>
      </c>
      <c r="U256" s="10">
        <f>3/24*OO[[#This Row],[77 (28JUN1985 12:00:00)-Water Temperature (C)]]*OO[[#This Row],[19]]/SUM(OO[19])</f>
        <v>1.4185200975070077E-2</v>
      </c>
      <c r="V256" s="10">
        <f>3/24000000*OO[[#This Row],[78 (28JUN1985 15:00:00)-Water Temperature (C)]]*OO[[#This Row],[20]]</f>
        <v>4.2591778088499996E-2</v>
      </c>
      <c r="W256" s="10">
        <f>3/24000000*OO[[#This Row],[79 (28JUN1985 18:00:00)-Water Temperature (C)]]*OO[[#This Row],[21]]</f>
        <v>6.5332972355199997E-2</v>
      </c>
      <c r="X256" s="10">
        <f>3/24000000*OO[[#This Row],[80 (28JUN1985 21:00:00)-Water Temperature (C)]]*OO[[#This Row],[22]]</f>
        <v>5.6301587051325E-2</v>
      </c>
      <c r="Y256" s="10">
        <f>3/24000000*OO[[#This Row],[81 (29JUN1985 00:00:00)-Water Temperature (C)]]*OO[[#This Row],[23]]</f>
        <v>2.9830308995212499E-2</v>
      </c>
      <c r="Z256" s="10">
        <f>3/24000000*OO[[#This Row],[82 (29JUN1985 03:00:00)-Water Temperature (C)]]*OO[[#This Row],[24]]</f>
        <v>1.0456607335E-2</v>
      </c>
      <c r="AA256" s="10">
        <f>3/24000000*OO[[#This Row],[83 (29JUN1985 06:00:00)-Water Temperature (C)]]*OO[[#This Row],[25]]</f>
        <v>2.6208532348762498E-3</v>
      </c>
      <c r="AB256" s="10">
        <f>3/24000000*OO[[#This Row],[84 (29JUN1985 09:00:00)-Water Temperature (C)]]*OO[[#This Row],[26]]</f>
        <v>5.3185806086262501E-4</v>
      </c>
      <c r="AC256" s="10">
        <f>3/24000000*OO[[#This Row],[85 (29JUN1985 12:00:00)-Water Temperature (C)]]*OO[[#This Row],[27]]</f>
        <v>1.1975472482647501E-4</v>
      </c>
      <c r="AD256" s="10">
        <f>3/24000000*OO[[#This Row],[86 (29JUN1985 15:00:00)-Water Temperature (C)]]*OO[[#This Row],[28]]</f>
        <v>5.215565475494999E-5</v>
      </c>
      <c r="AE256" s="10">
        <f>3/24000000*OO[[#This Row],[88 (29JUN1985 21:00:00)-Water Temperature (C)]]*OO[[#This Row],[30]]</f>
        <v>3.945739134325E-5</v>
      </c>
      <c r="AF256" s="10">
        <f>3/24000000*OO[[#This Row],[88 (29JUN1985 21:00:00)-Water Temperature (C)]]*OO[[#This Row],[30]]</f>
        <v>3.945739134325E-5</v>
      </c>
      <c r="AG256" s="10">
        <f>3/24000000*OO[[#This Row],[89 (30JUN1985 00:00:00)-Water Temperature (C)]]*OO[[#This Row],[31]]</f>
        <v>3.9026179272349992E-5</v>
      </c>
      <c r="AH256" s="10">
        <f>3/24000000*OO[[#This Row],[90 (30JUN1985 03:00:00)-Water Temperature (C)]]*OO[[#This Row],[32]]</f>
        <v>3.8686043946724998E-5</v>
      </c>
      <c r="AI256" s="10">
        <f>3/24000000*OO[[#This Row],[91 (30JUN1985 06:00:00)-Water Temperature (C)]]*OO[[#This Row],[33]]</f>
        <v>3.7306688286599995E-5</v>
      </c>
      <c r="AJ256" s="10">
        <f>3/24000000*OO[[#This Row],[92 (30JUN1985 09:00:00)-Water Temperature (C)]]*OO[[#This Row],[34]]</f>
        <v>3.5567591312824999E-5</v>
      </c>
      <c r="AK256" s="10">
        <f>3/24000000*OO[[#This Row],[93 (30JUN1985 12:00:00)-Water Temperature (C)]]*OO[[#This Row],[35]]</f>
        <v>3.3195615654937502E-5</v>
      </c>
      <c r="AL256" s="10">
        <f>3/24000000*OO[[#This Row],[94 (30JUN1985 15:00:00)-Water Temperature (C)]]*OO[[#This Row],[36]]</f>
        <v>3.04036646165125E-5</v>
      </c>
      <c r="AM256" s="10">
        <f>3/24000000*OO[[#This Row],[95 (30JUN1985 18:00:00)-Water Temperature (C)]]*OO[[#This Row],[37]]</f>
        <v>2.7867316895999994E-5</v>
      </c>
      <c r="AN256" s="10">
        <f>3/24000000*OO[[#This Row],[96 (30JUN1985 21:00:00)-Water Temperature (C)]]*OO[[#This Row],[38]]</f>
        <v>2.5216744202962497E-5</v>
      </c>
      <c r="AO256" s="10">
        <f>3/24000000*OO[[#This Row],[97 (01JUL1985 00:00:00)-Water Temperature (C)]]*OO[[#This Row],[39]]</f>
        <v>2.2474157132969995E-5</v>
      </c>
      <c r="AP256" s="10">
        <f>3/24000000*OO[[#This Row],[98 (01JUL1985 03:00:00)-Water Temperature (C)]]*OO[[#This Row],[40]]</f>
        <v>2.0157468962312499E-5</v>
      </c>
      <c r="AQ256" s="10">
        <f>3/24000000*OO[[#This Row],[99 (01JUL1985 06:00:00)-Water Temperature (C)]]*OO[[#This Row],[41]]</f>
        <v>1.8256224473662503E-5</v>
      </c>
      <c r="AR256" s="10">
        <f>3/24000000*OO[[#This Row],[100 (01JUL1985 09:00:00)-Water Temperature (C)]]*OO[[#This Row],[42]]</f>
        <v>1.7140439765584999E-5</v>
      </c>
      <c r="AS256" s="10">
        <f>3/24000000*OO[[#This Row],[101 (01JUL1985 12:00:00)-Water Temperature (C)]]*OO[[#This Row],[43]]</f>
        <v>1.6225593551999998E-5</v>
      </c>
      <c r="AT256" s="10">
        <f>3/24000000*OO[[#This Row],[102 (01JUL1985 15:00:00)-Water Temperature (C)]]*OO[[#This Row],[44]]</f>
        <v>1.5278271607742501E-5</v>
      </c>
      <c r="AU256" s="10">
        <f>3/24000000*OO[[#This Row],[103 (01JUL1985 18:00:00)-Water Temperature (C)]]*OO[[#This Row],[45]]</f>
        <v>1.4222095772499998E-5</v>
      </c>
      <c r="AV256" s="10">
        <f>3/24000000*OO[[#This Row],[104 (01JUL1985 21:00:00)-Water Temperature (C)]]*OO[[#This Row],[46]]</f>
        <v>1.2850968927825002E-5</v>
      </c>
      <c r="AW256" s="10">
        <f>3/24000000*OO[[#This Row],[105 (02JUL1985 00:00:00)-Water Temperature (C)]]*OO[[#This Row],[47]]</f>
        <v>1.140060429294E-5</v>
      </c>
      <c r="AX256" s="10">
        <f>3/24000000*OO[[#This Row],[106 (02JUL1985 03:00:00)-Water Temperature (C)]]*OO[[#This Row],[48]]</f>
        <v>1.0179749784813748E-5</v>
      </c>
      <c r="AY256" s="10">
        <f>3/24000000*OO[[#This Row],[107 (02JUL1985 06:00:00)-Water Temperature (C)]]*OO[[#This Row],[49]]</f>
        <v>9.2107916050824992E-6</v>
      </c>
      <c r="AZ256" s="10">
        <f>3/24000000*OO[[#This Row],[108 (02JUL1985 09:00:00)-Water Temperature (C)]]*OO[[#This Row],[50]]</f>
        <v>8.6739847534124995E-6</v>
      </c>
      <c r="BA256" s="10">
        <f>3/24000000*OO[[#This Row],[109 (02JUL1985 12:00:00)-Water Temperature (C)]]*OO[[#This Row],[51]]</f>
        <v>8.243233537679999E-6</v>
      </c>
      <c r="BB256" s="10">
        <f>3/24000000*OO[[#This Row],[110 (02JUL1985 15:00:00)-Water Temperature (C)]]*OO[[#This Row],[52]]</f>
        <v>7.7982064837649996E-6</v>
      </c>
      <c r="BC256" s="10">
        <f>3/24000000*OO[[#This Row],[111 (02JUL1985 18:00:00)-Water Temperature (C)]]*OO[[#This Row],[53]]</f>
        <v>7.2390641010324998E-6</v>
      </c>
      <c r="BD256" s="10">
        <f>3/24000000*OO[[#This Row],[112 (02JUL1985 21:00:00)-Water Temperature (C)]]*OO[[#This Row],[54]]</f>
        <v>6.5064536968749995E-6</v>
      </c>
      <c r="BE256" s="10">
        <f>3/24000000*OO[[#This Row],[113 (03JUL1985 00:00:00)-Water Temperature (C)]]*OO[[#This Row],[55]]</f>
        <v>5.7011034874062497E-6</v>
      </c>
      <c r="BF256" s="10">
        <f>3/24000000*OO[[#This Row],[114 (03JUL1985 03:00:00)-Water Temperature (C)]]*OO[[#This Row],[56]]</f>
        <v>4.9969596295712498E-6</v>
      </c>
      <c r="BG256" s="10">
        <f>3/24000000*OO[[#This Row],[115 (03JUL1985 06:00:00)-Water Temperature (C)]]*OO[[#This Row],[57]]</f>
        <v>4.4233052136875E-6</v>
      </c>
      <c r="BH256" s="10">
        <f>3/24000000*OO[[#This Row],[116 (03JUL1985 09:00:00)-Water Temperature (C)]]*OO[[#This Row],[58]]</f>
        <v>4.0378534143625001E-6</v>
      </c>
      <c r="BI256" s="10">
        <f>3/24000000*OO[[#This Row],[117 (03JUL1985 12:00:00)-Water Temperature (C)]]*OO[[#This Row],[59]]</f>
        <v>3.6256267535774995E-6</v>
      </c>
      <c r="BJ256" s="10">
        <f>3/24000000*OO[[#This Row],[118 (03JUL1985 15:00:00)-Water Temperature (C)]]*OO[[#This Row],[60]]</f>
        <v>3.2903382473999995E-6</v>
      </c>
      <c r="BK256" s="10">
        <f>3/24000000*OO[[#This Row],[119 (03JUL1985 18:00:00)-Water Temperature (C)]]*OO[[#This Row],[61]]</f>
        <v>2.9299016329600001E-6</v>
      </c>
      <c r="BL256" s="10">
        <f>3/24000000*OO[[#This Row],[120 (03JUL1985 21:00:00)-Water Temperature (C)]]*OO[[#This Row],[62]]</f>
        <v>2.5235010800197496E-6</v>
      </c>
      <c r="BM256" s="10">
        <f>3/24000000*OO[[#This Row],[121 (04JUL1985 00:00:00)-Water Temperature (C)]]*OO[[#This Row],[63]]</f>
        <v>2.12558908345875E-6</v>
      </c>
      <c r="BN256" s="10">
        <f>3/24000000*OO[[#This Row],[122 (04JUL1985 03:00:00)-Water Temperature (C)]]*OO[[#This Row],[64]]</f>
        <v>1.7910604915314997E-6</v>
      </c>
      <c r="BO256" s="10">
        <f>3/24000000*OO[[#This Row],[123 (04JUL1985 06:00:00)-Water Temperature (C)]]*OO[[#This Row],[65]]</f>
        <v>1.5427021782059998E-6</v>
      </c>
      <c r="BP256" s="10">
        <f>3/24000000*OO[[#This Row],[124 (04JUL1985 09:00:00)-Water Temperature (C)]]*OO[[#This Row],[66]]</f>
        <v>1.3993482918453749E-6</v>
      </c>
      <c r="BQ256" s="10">
        <f>3/24000000*OO[[#This Row],[125 (04JUL1985 12:00:00)-Water Temperature (C)]]*OO[[#This Row],[67]]</f>
        <v>1.2911342869755E-6</v>
      </c>
      <c r="BR256" s="10">
        <f>3/24000000*OO[[#This Row],[126 (04JUL1985 15:00:00)-Water Temperature (C)]]*OO[[#This Row],[68]]</f>
        <v>1.1840033648774998E-6</v>
      </c>
      <c r="BS256" s="10">
        <f>3/24000000*OO[[#This Row],[127 (04JUL1985 18:00:00)-Water Temperature (C)]]*OO[[#This Row],[69]]</f>
        <v>1.062040944843E-6</v>
      </c>
      <c r="BT256" s="10">
        <f>3/24000000*OO[[#This Row],[128 (04JUL1985 21:00:00)-Water Temperature (C)]]*OO[[#This Row],[70]]</f>
        <v>9.1494049709237483E-7</v>
      </c>
      <c r="BU256" s="10">
        <f>3/24000000*OO[[#This Row],[129 (05JUL1985 00:00:00)-Water Temperature (C)]]*OO[[#This Row],[71]]</f>
        <v>7.6638771326025001E-7</v>
      </c>
      <c r="BV256" s="10">
        <f>3/24000000*OO[[#This Row],[130 (05JUL1985 03:00:00)-Water Temperature (C)]]*OO[[#This Row],[72]]</f>
        <v>6.4804767323574993E-7</v>
      </c>
      <c r="BW256" s="10">
        <f>3/24000000*OO[[#This Row],[131 (05JUL1985 06:00:00)-Water Temperature (C)]]*OO[[#This Row],[73]]</f>
        <v>5.6214888047775004E-7</v>
      </c>
      <c r="BX256" s="10">
        <f>3/24000000*OO[[#This Row],[132 (05JUL1985 09:00:00)-Water Temperature (C)]]*OO[[#This Row],[74]]</f>
        <v>5.1287014373437503E-7</v>
      </c>
      <c r="BY256" s="10">
        <f>3/24000000*OO[[#This Row],[133 (05JUL1985 12:00:00)-Water Temperature (C)]]*OO[[#This Row],[75]]</f>
        <v>4.8076572261200002E-7</v>
      </c>
      <c r="BZ256" s="10">
        <f>3/24000000*OO[[#This Row],[134 (05JUL1985 15:00:00)-Water Temperature (C)]]*OO[[#This Row],[76]]</f>
        <v>4.5298980218349995E-7</v>
      </c>
      <c r="CA256" s="10">
        <f>3/24000000*OO[[#This Row],[135 (05JUL1985 18:00:00)-Water Temperature (C)]]*OO[[#This Row],[77]]</f>
        <v>4.2484767540999998E-7</v>
      </c>
      <c r="CB256" s="10">
        <f>3/24000000*OO[[#This Row],[136 (05JUL1985 21:00:00)-Water Temperature (C)]]*OO[[#This Row],[78]]</f>
        <v>3.9131949552324995E-7</v>
      </c>
      <c r="CC256" s="10">
        <f>3/24000000*OO[[#This Row],[137 (06JUL1985 00:00:00)-Water Temperature (C)]]*OO[[#This Row],[79]]</f>
        <v>3.5517530368124995E-7</v>
      </c>
      <c r="CD256" s="10">
        <f>3/24000000*OO[[#This Row],[138 (06JUL1985 03:00:00)-Water Temperature (C)]]*OO[[#This Row],[80]]</f>
        <v>3.2065432196074999E-7</v>
      </c>
      <c r="CE256" s="10">
        <f>3/24000000*OO[[#This Row],[139 (06JUL1985 06:00:00)-Water Temperature (C)]]*OO[[#This Row],[81]]</f>
        <v>2.9335389999599997E-7</v>
      </c>
      <c r="CF256" s="10">
        <f>3/24000000*OO[[#This Row],[140 (06JUL1985 09:00:00)-Water Temperature (C)]]*OO[[#This Row],[82]]</f>
        <v>2.8025860863450002E-7</v>
      </c>
      <c r="CG256" s="10">
        <f>3/24000000*OO[[#This Row],[141 (06JUL1985 12:00:00)-Water Temperature (C)]]*OO[[#This Row],[83]]</f>
        <v>2.7448770552199999E-7</v>
      </c>
      <c r="CH256" s="10">
        <f>3/24000000*OO[[#This Row],[142 (06JUL1985 15:00:00)-Water Temperature (C)]]*OO[[#This Row],[84]]</f>
        <v>2.7210747378932497E-7</v>
      </c>
      <c r="CI256" s="10">
        <f>3/24000000*OO[[#This Row],[143 (06JUL1985 18:00:00)-Water Temperature (C)]]*OO[[#This Row],[85]]</f>
        <v>2.6743156471873754E-7</v>
      </c>
      <c r="CJ256" s="10">
        <f>3/24000000*OO[[#This Row],[144 (06JUL1985 21:00:00)-Water Temperature (C)]]*OO[[#This Row],[86]]</f>
        <v>2.5722449649510005E-7</v>
      </c>
      <c r="CK256" s="10">
        <f>3/24000000*OO[[#This Row],[145 (07JUL1985 00:00:00)-Water Temperature (C)]]*OO[[#This Row],[87]]</f>
        <v>2.41203134893E-7</v>
      </c>
      <c r="CL256" s="10">
        <f>3/24000000*OO[[#This Row],[146 (07JUL1985 03:00:00)-Water Temperature (C)]]*OO[[#This Row],[88]]</f>
        <v>2.2694213894274999E-7</v>
      </c>
      <c r="CM256" s="10">
        <f>3/24000000*OO[[#This Row],[147 (07JUL1985 06:00:00)-Water Temperature (C)]]*OO[[#This Row],[89]]</f>
        <v>2.1659527599849997E-7</v>
      </c>
      <c r="CN256" s="10">
        <f>3/24000000*OO[[#This Row],[148 (07JUL1985 09:00:00)-Water Temperature (C)]]*OO[[#This Row],[90]]</f>
        <v>2.1329439669992499E-7</v>
      </c>
      <c r="CO256" s="10">
        <f>3/24000000*OO[[#This Row],[149 (07JUL1985 12:00:00)-Water Temperature (C)]]*OO[[#This Row],[91]]</f>
        <v>2.1537216953546247E-7</v>
      </c>
      <c r="CP256" s="10">
        <f>3/24000000*OO[[#This Row],[150 (07JUL1985 15:00:00)-Water Temperature (C)]]*OO[[#This Row],[92]]</f>
        <v>2.1537216953546247E-7</v>
      </c>
      <c r="CQ256" s="10">
        <f>3/24000000*OO[[#This Row],[151 (07JUL1985 18:00:00)-Water Temperature (C)]]*OO[[#This Row],[93]]</f>
        <v>2.1537216953546247E-7</v>
      </c>
      <c r="CR256" s="10">
        <f>3/24000000*OO[[#This Row],[152 (07JUL1985 21:00:00)-Water Temperature (C)]]*OO[[#This Row],[94]]</f>
        <v>2.1537216953546247E-7</v>
      </c>
      <c r="CS256" s="10">
        <f>3/24000000*OO[[#This Row],[153 (08JUL1985 00:00:00)-Water Temperature (C)]]*OO[[#This Row],[95]]</f>
        <v>2.1537216953546247E-7</v>
      </c>
      <c r="CT256" s="10">
        <f>3/24000000*OO[[#This Row],[154 (08JUL1985 03:00:00)-Water Temperature (C)]]*OO[[#This Row],[96]]</f>
        <v>2.1537216953546247E-7</v>
      </c>
      <c r="CU256" s="10">
        <f>3/24000000*OO[[#This Row],[155 (08JUL1985 06:00:00)-Water Temperature (C)]]*OO[[#This Row],[97]]</f>
        <v>2.1537216953546247E-7</v>
      </c>
      <c r="CV256" s="10">
        <f>3/24000000*OO[[#This Row],[156 (08JUL1985 09:00:00)-Water Temperature (C)]]*OO[[#This Row],[98]]</f>
        <v>2.1537216953546247E-7</v>
      </c>
      <c r="CW256" s="10">
        <f>3/24000000*OO[[#This Row],[157 (08JUL1985 12:00:00)-Water Temperature (C)]]*OO[[#This Row],[99]]</f>
        <v>2.1537216953546247E-7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2.2377814366515422E-32</v>
      </c>
      <c r="O257" s="10">
        <f>3/24*OO[[#This Row],[71 (27JUN1985 18:00:00)-Water Temperature (C)]]*OO[[#This Row],[13]]/SUM(OO[13])</f>
        <v>3.5052591609642011E-20</v>
      </c>
      <c r="P257" s="10">
        <f>3/24*OO[[#This Row],[72 (27JUN1985 21:00:00)-Water Temperature (C)]]*OO[[#This Row],[14]]/SUM(OO[14])</f>
        <v>4.1295447460169424E-13</v>
      </c>
      <c r="Q257" s="10">
        <f>3/24*OO[[#This Row],[73 (28JUN1985 00:00:00)-Water Temperature (C)]]*OO[[#This Row],[15]]/SUM(OO[15])</f>
        <v>3.3584490366325365E-9</v>
      </c>
      <c r="R257" s="10">
        <f>3/24*OO[[#This Row],[74 (28JUN1985 03:00:00)-Water Temperature (C)]]*OO[[#This Row],[16]]/SUM(OO[16])</f>
        <v>1.2446395641694791E-6</v>
      </c>
      <c r="S257" s="10">
        <f>3/24*OO[[#This Row],[75 (28JUN1985 06:00:00)-Water Temperature (C)]]*OO[[#This Row],[17]]/SUM(OO[17])</f>
        <v>8.3029821811763722E-5</v>
      </c>
      <c r="T257" s="10">
        <f>3/24*OO[[#This Row],[76 (28JUN1985 09:00:00)-Water Temperature (C)]]*OO[[#This Row],[18]]/SUM(OO[18])</f>
        <v>1.5801663198390509E-3</v>
      </c>
      <c r="U257" s="10">
        <f>3/24*OO[[#This Row],[77 (28JUN1985 12:00:00)-Water Temperature (C)]]*OO[[#This Row],[19]]/SUM(OO[19])</f>
        <v>1.1311102561824028E-2</v>
      </c>
      <c r="V257" s="10">
        <f>3/24000000*OO[[#This Row],[78 (28JUN1985 15:00:00)-Water Temperature (C)]]*OO[[#This Row],[20]]</f>
        <v>3.5795962208999998E-2</v>
      </c>
      <c r="W257" s="10">
        <f>3/24000000*OO[[#This Row],[79 (28JUN1985 18:00:00)-Water Temperature (C)]]*OO[[#This Row],[21]]</f>
        <v>5.7456651950687498E-2</v>
      </c>
      <c r="X257" s="10">
        <f>3/24000000*OO[[#This Row],[80 (28JUN1985 21:00:00)-Water Temperature (C)]]*OO[[#This Row],[22]]</f>
        <v>5.1524694322724995E-2</v>
      </c>
      <c r="Y257" s="10">
        <f>3/24000000*OO[[#This Row],[81 (29JUN1985 00:00:00)-Water Temperature (C)]]*OO[[#This Row],[23]]</f>
        <v>2.8275057023999996E-2</v>
      </c>
      <c r="Z257" s="10">
        <f>3/24000000*OO[[#This Row],[82 (29JUN1985 03:00:00)-Water Temperature (C)]]*OO[[#This Row],[24]]</f>
        <v>1.0217701335802498E-2</v>
      </c>
      <c r="AA257" s="10">
        <f>3/24000000*OO[[#This Row],[83 (29JUN1985 06:00:00)-Water Temperature (C)]]*OO[[#This Row],[25]]</f>
        <v>2.6249738943449996E-3</v>
      </c>
      <c r="AB257" s="10">
        <f>3/24000000*OO[[#This Row],[84 (29JUN1985 09:00:00)-Water Temperature (C)]]*OO[[#This Row],[26]]</f>
        <v>5.3929393895312493E-4</v>
      </c>
      <c r="AC257" s="10">
        <f>3/24000000*OO[[#This Row],[85 (29JUN1985 12:00:00)-Water Temperature (C)]]*OO[[#This Row],[27]]</f>
        <v>1.1828354977950001E-4</v>
      </c>
      <c r="AD257" s="10">
        <f>3/24000000*OO[[#This Row],[86 (29JUN1985 15:00:00)-Water Temperature (C)]]*OO[[#This Row],[28]]</f>
        <v>4.8233087511549999E-5</v>
      </c>
      <c r="AE257" s="10">
        <f>3/24000000*OO[[#This Row],[88 (29JUN1985 21:00:00)-Water Temperature (C)]]*OO[[#This Row],[30]]</f>
        <v>3.5085225965449999E-5</v>
      </c>
      <c r="AF257" s="10">
        <f>3/24000000*OO[[#This Row],[88 (29JUN1985 21:00:00)-Water Temperature (C)]]*OO[[#This Row],[30]]</f>
        <v>3.5085225965449999E-5</v>
      </c>
      <c r="AG257" s="10">
        <f>3/24000000*OO[[#This Row],[89 (30JUN1985 00:00:00)-Water Temperature (C)]]*OO[[#This Row],[31]]</f>
        <v>3.4619341007812498E-5</v>
      </c>
      <c r="AH257" s="10">
        <f>3/24000000*OO[[#This Row],[90 (30JUN1985 03:00:00)-Water Temperature (C)]]*OO[[#This Row],[32]]</f>
        <v>3.4301836418437497E-5</v>
      </c>
      <c r="AI257" s="10">
        <f>3/24000000*OO[[#This Row],[91 (30JUN1985 06:00:00)-Water Temperature (C)]]*OO[[#This Row],[33]]</f>
        <v>3.3108800555949991E-5</v>
      </c>
      <c r="AJ257" s="10">
        <f>3/24000000*OO[[#This Row],[92 (30JUN1985 09:00:00)-Water Temperature (C)]]*OO[[#This Row],[34]]</f>
        <v>3.1594213636275001E-5</v>
      </c>
      <c r="AK257" s="10">
        <f>3/24000000*OO[[#This Row],[93 (30JUN1985 12:00:00)-Water Temperature (C)]]*OO[[#This Row],[35]]</f>
        <v>2.9475228248300002E-5</v>
      </c>
      <c r="AL257" s="10">
        <f>3/24000000*OO[[#This Row],[94 (30JUN1985 15:00:00)-Water Temperature (C)]]*OO[[#This Row],[36]]</f>
        <v>2.6965450038850001E-5</v>
      </c>
      <c r="AM257" s="10">
        <f>3/24000000*OO[[#This Row],[95 (30JUN1985 18:00:00)-Water Temperature (C)]]*OO[[#This Row],[37]]</f>
        <v>2.4672564935549994E-5</v>
      </c>
      <c r="AN257" s="10">
        <f>3/24000000*OO[[#This Row],[96 (30JUN1985 21:00:00)-Water Temperature (C)]]*OO[[#This Row],[38]]</f>
        <v>2.2263003988299999E-5</v>
      </c>
      <c r="AO257" s="10">
        <f>3/24000000*OO[[#This Row],[97 (01JUL1985 00:00:00)-Water Temperature (C)]]*OO[[#This Row],[39]]</f>
        <v>1.9780016308375E-5</v>
      </c>
      <c r="AP257" s="10">
        <f>3/24000000*OO[[#This Row],[98 (01JUL1985 03:00:00)-Water Temperature (C)]]*OO[[#This Row],[40]]</f>
        <v>1.7681499026937498E-5</v>
      </c>
      <c r="AQ257" s="10">
        <f>3/24000000*OO[[#This Row],[99 (01JUL1985 06:00:00)-Water Temperature (C)]]*OO[[#This Row],[41]]</f>
        <v>1.5976526741730001E-5</v>
      </c>
      <c r="AR257" s="10">
        <f>3/24000000*OO[[#This Row],[100 (01JUL1985 09:00:00)-Water Temperature (C)]]*OO[[#This Row],[42]]</f>
        <v>1.4972207349875E-5</v>
      </c>
      <c r="AS257" s="10">
        <f>3/24000000*OO[[#This Row],[101 (01JUL1985 12:00:00)-Water Temperature (C)]]*OO[[#This Row],[43]]</f>
        <v>1.4141042073401247E-5</v>
      </c>
      <c r="AT257" s="10">
        <f>3/24000000*OO[[#This Row],[102 (01JUL1985 15:00:00)-Water Temperature (C)]]*OO[[#This Row],[44]]</f>
        <v>1.3284883419539998E-5</v>
      </c>
      <c r="AU257" s="10">
        <f>3/24000000*OO[[#This Row],[103 (01JUL1985 18:00:00)-Water Temperature (C)]]*OO[[#This Row],[45]]</f>
        <v>1.2334249880827499E-5</v>
      </c>
      <c r="AV257" s="10">
        <f>3/24000000*OO[[#This Row],[104 (01JUL1985 21:00:00)-Water Temperature (C)]]*OO[[#This Row],[46]]</f>
        <v>1.110841693743E-5</v>
      </c>
      <c r="AW257" s="10">
        <f>3/24000000*OO[[#This Row],[105 (02JUL1985 00:00:00)-Water Temperature (C)]]*OO[[#This Row],[47]]</f>
        <v>9.8179735518850005E-6</v>
      </c>
      <c r="AX257" s="10">
        <f>3/24000000*OO[[#This Row],[106 (02JUL1985 03:00:00)-Water Temperature (C)]]*OO[[#This Row],[48]]</f>
        <v>8.7285692185200008E-6</v>
      </c>
      <c r="AY257" s="10">
        <f>3/24000000*OO[[#This Row],[107 (02JUL1985 06:00:00)-Water Temperature (C)]]*OO[[#This Row],[49]]</f>
        <v>7.8622977855825003E-6</v>
      </c>
      <c r="AZ257" s="10">
        <f>3/24000000*OO[[#This Row],[108 (02JUL1985 09:00:00)-Water Temperature (C)]]*OO[[#This Row],[50]]</f>
        <v>7.3898506087312492E-6</v>
      </c>
      <c r="BA257" s="10">
        <f>3/24000000*OO[[#This Row],[109 (02JUL1985 12:00:00)-Water Temperature (C)]]*OO[[#This Row],[51]]</f>
        <v>7.0182764881199996E-6</v>
      </c>
      <c r="BB257" s="10">
        <f>3/24000000*OO[[#This Row],[110 (02JUL1985 15:00:00)-Water Temperature (C)]]*OO[[#This Row],[52]]</f>
        <v>6.6383854420275008E-6</v>
      </c>
      <c r="BC257" s="10">
        <f>3/24000000*OO[[#This Row],[111 (02JUL1985 18:00:00)-Water Temperature (C)]]*OO[[#This Row],[53]]</f>
        <v>6.1614132597187489E-6</v>
      </c>
      <c r="BD257" s="10">
        <f>3/24000000*OO[[#This Row],[112 (02JUL1985 21:00:00)-Water Temperature (C)]]*OO[[#This Row],[54]]</f>
        <v>5.5354243928137504E-6</v>
      </c>
      <c r="BE257" s="10">
        <f>3/24000000*OO[[#This Row],[113 (03JUL1985 00:00:00)-Water Temperature (C)]]*OO[[#This Row],[55]]</f>
        <v>4.8456158709875007E-6</v>
      </c>
      <c r="BF257" s="10">
        <f>3/24000000*OO[[#This Row],[114 (03JUL1985 03:00:00)-Water Temperature (C)]]*OO[[#This Row],[56]]</f>
        <v>4.2399298220800004E-6</v>
      </c>
      <c r="BG257" s="10">
        <f>3/24000000*OO[[#This Row],[115 (03JUL1985 06:00:00)-Water Temperature (C)]]*OO[[#This Row],[57]]</f>
        <v>3.753388695885E-6</v>
      </c>
      <c r="BH257" s="10">
        <f>3/24000000*OO[[#This Row],[116 (03JUL1985 09:00:00)-Water Temperature (C)]]*OO[[#This Row],[58]]</f>
        <v>3.4296436245449996E-6</v>
      </c>
      <c r="BI257" s="10">
        <f>3/24000000*OO[[#This Row],[117 (03JUL1985 12:00:00)-Water Temperature (C)]]*OO[[#This Row],[59]]</f>
        <v>3.0850298693499999E-6</v>
      </c>
      <c r="BJ257" s="10">
        <f>3/24000000*OO[[#This Row],[118 (03JUL1985 15:00:00)-Water Temperature (C)]]*OO[[#This Row],[60]]</f>
        <v>2.8055322958299996E-6</v>
      </c>
      <c r="BK257" s="10">
        <f>3/24000000*OO[[#This Row],[119 (03JUL1985 18:00:00)-Water Temperature (C)]]*OO[[#This Row],[61]]</f>
        <v>2.50430330206125E-6</v>
      </c>
      <c r="BL257" s="10">
        <f>3/24000000*OO[[#This Row],[120 (03JUL1985 21:00:00)-Water Temperature (C)]]*OO[[#This Row],[62]]</f>
        <v>2.1616876524922499E-6</v>
      </c>
      <c r="BM257" s="10">
        <f>3/24000000*OO[[#This Row],[121 (04JUL1985 00:00:00)-Water Temperature (C)]]*OO[[#This Row],[63]]</f>
        <v>1.8224151761689999E-6</v>
      </c>
      <c r="BN257" s="10">
        <f>3/24000000*OO[[#This Row],[122 (04JUL1985 03:00:00)-Water Temperature (C)]]*OO[[#This Row],[64]]</f>
        <v>1.535206490715E-6</v>
      </c>
      <c r="BO257" s="10">
        <f>3/24000000*OO[[#This Row],[123 (04JUL1985 06:00:00)-Water Temperature (C)]]*OO[[#This Row],[65]]</f>
        <v>1.3210133130749999E-6</v>
      </c>
      <c r="BP257" s="10">
        <f>3/24000000*OO[[#This Row],[124 (04JUL1985 09:00:00)-Water Temperature (C)]]*OO[[#This Row],[66]]</f>
        <v>1.1972069312237499E-6</v>
      </c>
      <c r="BQ257" s="10">
        <f>3/24000000*OO[[#This Row],[125 (04JUL1985 12:00:00)-Water Temperature (C)]]*OO[[#This Row],[67]]</f>
        <v>1.1046706718009999E-6</v>
      </c>
      <c r="BR257" s="10">
        <f>3/24000000*OO[[#This Row],[126 (04JUL1985 15:00:00)-Water Temperature (C)]]*OO[[#This Row],[68]]</f>
        <v>1.0142664739459999E-6</v>
      </c>
      <c r="BS257" s="10">
        <f>3/24000000*OO[[#This Row],[127 (04JUL1985 18:00:00)-Water Temperature (C)]]*OO[[#This Row],[69]]</f>
        <v>9.1136948117799986E-7</v>
      </c>
      <c r="BT257" s="10">
        <f>3/24000000*OO[[#This Row],[128 (04JUL1985 21:00:00)-Water Temperature (C)]]*OO[[#This Row],[70]]</f>
        <v>7.8633116975762511E-7</v>
      </c>
      <c r="BU257" s="10">
        <f>3/24000000*OO[[#This Row],[129 (05JUL1985 00:00:00)-Water Temperature (C)]]*OO[[#This Row],[71]]</f>
        <v>6.5864204263687494E-7</v>
      </c>
      <c r="BV257" s="10">
        <f>3/24000000*OO[[#This Row],[130 (05JUL1985 03:00:00)-Water Temperature (C)]]*OO[[#This Row],[72]]</f>
        <v>5.5613411993424997E-7</v>
      </c>
      <c r="BW257" s="10">
        <f>3/24000000*OO[[#This Row],[131 (05JUL1985 06:00:00)-Water Temperature (C)]]*OO[[#This Row],[73]]</f>
        <v>4.8134540086099999E-7</v>
      </c>
      <c r="BX257" s="10">
        <f>3/24000000*OO[[#This Row],[132 (05JUL1985 09:00:00)-Water Temperature (C)]]*OO[[#This Row],[74]]</f>
        <v>4.3805009087212497E-7</v>
      </c>
      <c r="BY257" s="10">
        <f>3/24000000*OO[[#This Row],[133 (05JUL1985 12:00:00)-Water Temperature (C)]]*OO[[#This Row],[75]]</f>
        <v>4.1001028752675003E-7</v>
      </c>
      <c r="BZ257" s="10">
        <f>3/24000000*OO[[#This Row],[134 (05JUL1985 15:00:00)-Water Temperature (C)]]*OO[[#This Row],[76]]</f>
        <v>3.8604369894200001E-7</v>
      </c>
      <c r="CA257" s="10">
        <f>3/24000000*OO[[#This Row],[135 (05JUL1985 18:00:00)-Water Temperature (C)]]*OO[[#This Row],[77]]</f>
        <v>3.6220045372075003E-7</v>
      </c>
      <c r="CB257" s="10">
        <f>3/24000000*OO[[#This Row],[136 (05JUL1985 21:00:00)-Water Temperature (C)]]*OO[[#This Row],[78]]</f>
        <v>3.3389903275424999E-7</v>
      </c>
      <c r="CC257" s="10">
        <f>3/24000000*OO[[#This Row],[137 (06JUL1985 00:00:00)-Water Temperature (C)]]*OO[[#This Row],[79]]</f>
        <v>3.0319502256187503E-7</v>
      </c>
      <c r="CD257" s="10">
        <f>3/24000000*OO[[#This Row],[138 (06JUL1985 03:00:00)-Water Temperature (C)]]*OO[[#This Row],[80]]</f>
        <v>2.7369334616387501E-7</v>
      </c>
      <c r="CE257" s="10">
        <f>3/24000000*OO[[#This Row],[139 (06JUL1985 06:00:00)-Water Temperature (C)]]*OO[[#This Row],[81]]</f>
        <v>2.5010228916679999E-7</v>
      </c>
      <c r="CF257" s="10">
        <f>3/24000000*OO[[#This Row],[140 (06JUL1985 09:00:00)-Water Temperature (C)]]*OO[[#This Row],[82]]</f>
        <v>2.3854083964859996E-7</v>
      </c>
      <c r="CG257" s="10">
        <f>3/24000000*OO[[#This Row],[141 (06JUL1985 12:00:00)-Water Temperature (C)]]*OO[[#This Row],[83]]</f>
        <v>2.3335676142344998E-7</v>
      </c>
      <c r="CH257" s="10">
        <f>3/24000000*OO[[#This Row],[142 (06JUL1985 15:00:00)-Water Temperature (C)]]*OO[[#This Row],[84]]</f>
        <v>2.3123023411443753E-7</v>
      </c>
      <c r="CI257" s="10">
        <f>3/24000000*OO[[#This Row],[143 (06JUL1985 18:00:00)-Water Temperature (C)]]*OO[[#This Row],[85]]</f>
        <v>2.2729889263049999E-7</v>
      </c>
      <c r="CJ257" s="10">
        <f>3/24000000*OO[[#This Row],[144 (06JUL1985 21:00:00)-Water Temperature (C)]]*OO[[#This Row],[86]]</f>
        <v>2.187160169795E-7</v>
      </c>
      <c r="CK257" s="10">
        <f>3/24000000*OO[[#This Row],[145 (07JUL1985 00:00:00)-Water Temperature (C)]]*OO[[#This Row],[87]]</f>
        <v>2.0507826614632501E-7</v>
      </c>
      <c r="CL257" s="10">
        <f>3/24000000*OO[[#This Row],[146 (07JUL1985 03:00:00)-Water Temperature (C)]]*OO[[#This Row],[88]]</f>
        <v>1.9279900860780001E-7</v>
      </c>
      <c r="CM257" s="10">
        <f>3/24000000*OO[[#This Row],[147 (07JUL1985 06:00:00)-Water Temperature (C)]]*OO[[#This Row],[89]]</f>
        <v>1.8380257744225001E-7</v>
      </c>
      <c r="CN257" s="10">
        <f>3/24000000*OO[[#This Row],[148 (07JUL1985 09:00:00)-Water Temperature (C)]]*OO[[#This Row],[90]]</f>
        <v>1.8075963770864999E-7</v>
      </c>
      <c r="CO257" s="10">
        <f>3/24000000*OO[[#This Row],[149 (07JUL1985 12:00:00)-Water Temperature (C)]]*OO[[#This Row],[91]]</f>
        <v>1.8235645224637498E-7</v>
      </c>
      <c r="CP257" s="10">
        <f>3/24000000*OO[[#This Row],[150 (07JUL1985 15:00:00)-Water Temperature (C)]]*OO[[#This Row],[92]]</f>
        <v>1.8235645224637498E-7</v>
      </c>
      <c r="CQ257" s="10">
        <f>3/24000000*OO[[#This Row],[151 (07JUL1985 18:00:00)-Water Temperature (C)]]*OO[[#This Row],[93]]</f>
        <v>1.8235645224637498E-7</v>
      </c>
      <c r="CR257" s="10">
        <f>3/24000000*OO[[#This Row],[152 (07JUL1985 21:00:00)-Water Temperature (C)]]*OO[[#This Row],[94]]</f>
        <v>1.8235645224637498E-7</v>
      </c>
      <c r="CS257" s="10">
        <f>3/24000000*OO[[#This Row],[153 (08JUL1985 00:00:00)-Water Temperature (C)]]*OO[[#This Row],[95]]</f>
        <v>1.8235645224637498E-7</v>
      </c>
      <c r="CT257" s="10">
        <f>3/24000000*OO[[#This Row],[154 (08JUL1985 03:00:00)-Water Temperature (C)]]*OO[[#This Row],[96]]</f>
        <v>1.8235645224637498E-7</v>
      </c>
      <c r="CU257" s="10">
        <f>3/24000000*OO[[#This Row],[155 (08JUL1985 06:00:00)-Water Temperature (C)]]*OO[[#This Row],[97]]</f>
        <v>1.8235645224637498E-7</v>
      </c>
      <c r="CV257" s="10">
        <f>3/24000000*OO[[#This Row],[156 (08JUL1985 09:00:00)-Water Temperature (C)]]*OO[[#This Row],[98]]</f>
        <v>1.8235645224637498E-7</v>
      </c>
      <c r="CW257" s="10">
        <f>3/24000000*OO[[#This Row],[157 (08JUL1985 12:00:00)-Water Temperature (C)]]*OO[[#This Row],[99]]</f>
        <v>1.8235645224637498E-7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2.816691659169235E-33</v>
      </c>
      <c r="O258" s="10">
        <f>3/24*OO[[#This Row],[71 (27JUN1985 18:00:00)-Water Temperature (C)]]*OO[[#This Row],[13]]/SUM(OO[13])</f>
        <v>1.829093351197957E-20</v>
      </c>
      <c r="P258" s="10">
        <f>3/24*OO[[#This Row],[72 (27JUN1985 21:00:00)-Water Temperature (C)]]*OO[[#This Row],[14]]/SUM(OO[14])</f>
        <v>1.8702776676745892E-13</v>
      </c>
      <c r="Q258" s="10">
        <f>3/24*OO[[#This Row],[73 (28JUN1985 00:00:00)-Water Temperature (C)]]*OO[[#This Row],[15]]/SUM(OO[15])</f>
        <v>2.0986671097521725E-9</v>
      </c>
      <c r="R258" s="10">
        <f>3/24*OO[[#This Row],[74 (28JUN1985 03:00:00)-Water Temperature (C)]]*OO[[#This Row],[16]]/SUM(OO[16])</f>
        <v>8.896468275010462E-7</v>
      </c>
      <c r="S258" s="10">
        <f>3/24*OO[[#This Row],[75 (28JUN1985 06:00:00)-Water Temperature (C)]]*OO[[#This Row],[17]]/SUM(OO[17])</f>
        <v>6.5394889335442668E-5</v>
      </c>
      <c r="T258" s="10">
        <f>3/24*OO[[#This Row],[76 (28JUN1985 09:00:00)-Water Temperature (C)]]*OO[[#This Row],[18]]/SUM(OO[18])</f>
        <v>1.3463498717461244E-3</v>
      </c>
      <c r="U258" s="10">
        <f>3/24*OO[[#This Row],[77 (28JUN1985 12:00:00)-Water Temperature (C)]]*OO[[#This Row],[19]]/SUM(OO[19])</f>
        <v>1.0298077633522487E-2</v>
      </c>
      <c r="V258" s="10">
        <f>3/24000000*OO[[#This Row],[78 (28JUN1985 15:00:00)-Water Temperature (C)]]*OO[[#This Row],[20]]</f>
        <v>3.4502286616200001E-2</v>
      </c>
      <c r="W258" s="10">
        <f>3/24000000*OO[[#This Row],[79 (28JUN1985 18:00:00)-Water Temperature (C)]]*OO[[#This Row],[21]]</f>
        <v>5.8188532460625005E-2</v>
      </c>
      <c r="X258" s="10">
        <f>3/24000000*OO[[#This Row],[80 (28JUN1985 21:00:00)-Water Temperature (C)]]*OO[[#This Row],[22]]</f>
        <v>5.4518326112562493E-2</v>
      </c>
      <c r="Y258" s="10">
        <f>3/24000000*OO[[#This Row],[81 (29JUN1985 00:00:00)-Water Temperature (C)]]*OO[[#This Row],[23]]</f>
        <v>3.1099411909599996E-2</v>
      </c>
      <c r="Z258" s="10">
        <f>3/24000000*OO[[#This Row],[82 (29JUN1985 03:00:00)-Water Temperature (C)]]*OO[[#This Row],[24]]</f>
        <v>1.161970600896E-2</v>
      </c>
      <c r="AA258" s="10">
        <f>3/24000000*OO[[#This Row],[83 (29JUN1985 06:00:00)-Water Temperature (C)]]*OO[[#This Row],[25]]</f>
        <v>3.0664538569362501E-3</v>
      </c>
      <c r="AB258" s="10">
        <f>3/24000000*OO[[#This Row],[84 (29JUN1985 09:00:00)-Water Temperature (C)]]*OO[[#This Row],[26]]</f>
        <v>6.3895287493812491E-4</v>
      </c>
      <c r="AC258" s="10">
        <f>3/24000000*OO[[#This Row],[85 (29JUN1985 12:00:00)-Water Temperature (C)]]*OO[[#This Row],[27]]</f>
        <v>1.364665447667125E-4</v>
      </c>
      <c r="AD258" s="10">
        <f>3/24000000*OO[[#This Row],[86 (29JUN1985 15:00:00)-Water Temperature (C)]]*OO[[#This Row],[28]]</f>
        <v>5.1463419728400004E-5</v>
      </c>
      <c r="AE258" s="10">
        <f>3/24000000*OO[[#This Row],[88 (29JUN1985 21:00:00)-Water Temperature (C)]]*OO[[#This Row],[30]]</f>
        <v>3.536262057015E-5</v>
      </c>
      <c r="AF258" s="10">
        <f>3/24000000*OO[[#This Row],[88 (29JUN1985 21:00:00)-Water Temperature (C)]]*OO[[#This Row],[30]]</f>
        <v>3.536262057015E-5</v>
      </c>
      <c r="AG258" s="10">
        <f>3/24000000*OO[[#This Row],[89 (30JUN1985 00:00:00)-Water Temperature (C)]]*OO[[#This Row],[31]]</f>
        <v>3.4674434129099999E-5</v>
      </c>
      <c r="AH258" s="10">
        <f>3/24000000*OO[[#This Row],[90 (30JUN1985 03:00:00)-Water Temperature (C)]]*OO[[#This Row],[32]]</f>
        <v>3.4293788810162498E-5</v>
      </c>
      <c r="AI258" s="10">
        <f>3/24000000*OO[[#This Row],[91 (30JUN1985 06:00:00)-Water Temperature (C)]]*OO[[#This Row],[33]]</f>
        <v>3.3099165725999997E-5</v>
      </c>
      <c r="AJ258" s="10">
        <f>3/24000000*OO[[#This Row],[92 (30JUN1985 09:00:00)-Water Temperature (C)]]*OO[[#This Row],[34]]</f>
        <v>3.1596819254062499E-5</v>
      </c>
      <c r="AK258" s="10">
        <f>3/24000000*OO[[#This Row],[93 (30JUN1985 12:00:00)-Water Temperature (C)]]*OO[[#This Row],[35]]</f>
        <v>2.9431514002800002E-5</v>
      </c>
      <c r="AL258" s="10">
        <f>3/24000000*OO[[#This Row],[94 (30JUN1985 15:00:00)-Water Temperature (C)]]*OO[[#This Row],[36]]</f>
        <v>2.6858867609062504E-5</v>
      </c>
      <c r="AM258" s="10">
        <f>3/24000000*OO[[#This Row],[95 (30JUN1985 18:00:00)-Water Temperature (C)]]*OO[[#This Row],[37]]</f>
        <v>2.4492424695562499E-5</v>
      </c>
      <c r="AN258" s="10">
        <f>3/24000000*OO[[#This Row],[96 (30JUN1985 21:00:00)-Water Temperature (C)]]*OO[[#This Row],[38]]</f>
        <v>2.1986497646249996E-5</v>
      </c>
      <c r="AO258" s="10">
        <f>3/24000000*OO[[#This Row],[97 (01JUL1985 00:00:00)-Water Temperature (C)]]*OO[[#This Row],[39]]</f>
        <v>1.9428504305145005E-5</v>
      </c>
      <c r="AP258" s="10">
        <f>3/24000000*OO[[#This Row],[98 (01JUL1985 03:00:00)-Water Temperature (C)]]*OO[[#This Row],[40]]</f>
        <v>1.7269728323745E-5</v>
      </c>
      <c r="AQ258" s="10">
        <f>3/24000000*OO[[#This Row],[99 (01JUL1985 06:00:00)-Water Temperature (C)]]*OO[[#This Row],[41]]</f>
        <v>1.55635568691625E-5</v>
      </c>
      <c r="AR258" s="10">
        <f>3/24000000*OO[[#This Row],[100 (01JUL1985 09:00:00)-Water Temperature (C)]]*OO[[#This Row],[42]]</f>
        <v>1.4568053325389999E-5</v>
      </c>
      <c r="AS258" s="10">
        <f>3/24000000*OO[[#This Row],[101 (01JUL1985 12:00:00)-Water Temperature (C)]]*OO[[#This Row],[43]]</f>
        <v>1.374183199709125E-5</v>
      </c>
      <c r="AT258" s="10">
        <f>3/24000000*OO[[#This Row],[102 (01JUL1985 15:00:00)-Water Temperature (C)]]*OO[[#This Row],[44]]</f>
        <v>1.28923353453075E-5</v>
      </c>
      <c r="AU258" s="10">
        <f>3/24000000*OO[[#This Row],[103 (01JUL1985 18:00:00)-Water Temperature (C)]]*OO[[#This Row],[45]]</f>
        <v>1.1948202990569998E-5</v>
      </c>
      <c r="AV258" s="10">
        <f>3/24000000*OO[[#This Row],[104 (01JUL1985 21:00:00)-Water Temperature (C)]]*OO[[#This Row],[46]]</f>
        <v>1.0726387231837501E-5</v>
      </c>
      <c r="AW258" s="10">
        <f>3/24000000*OO[[#This Row],[105 (02JUL1985 00:00:00)-Water Temperature (C)]]*OO[[#This Row],[47]]</f>
        <v>9.4513873577199996E-6</v>
      </c>
      <c r="AX258" s="10">
        <f>3/24000000*OO[[#This Row],[106 (02JUL1985 03:00:00)-Water Temperature (C)]]*OO[[#This Row],[48]]</f>
        <v>8.3708872341474988E-6</v>
      </c>
      <c r="AY258" s="10">
        <f>3/24000000*OO[[#This Row],[107 (02JUL1985 06:00:00)-Water Temperature (C)]]*OO[[#This Row],[49]]</f>
        <v>7.5125891520074991E-6</v>
      </c>
      <c r="AZ258" s="10">
        <f>3/24000000*OO[[#This Row],[108 (02JUL1985 09:00:00)-Water Temperature (C)]]*OO[[#This Row],[50]]</f>
        <v>7.0523905516937494E-6</v>
      </c>
      <c r="BA258" s="10">
        <f>3/24000000*OO[[#This Row],[109 (02JUL1985 12:00:00)-Water Temperature (C)]]*OO[[#This Row],[51]]</f>
        <v>6.69749060897625E-6</v>
      </c>
      <c r="BB258" s="10">
        <f>3/24000000*OO[[#This Row],[110 (02JUL1985 15:00:00)-Water Temperature (C)]]*OO[[#This Row],[52]]</f>
        <v>6.3360866411999992E-6</v>
      </c>
      <c r="BC258" s="10">
        <f>3/24000000*OO[[#This Row],[111 (02JUL1985 18:00:00)-Water Temperature (C)]]*OO[[#This Row],[53]]</f>
        <v>5.8825603425899997E-6</v>
      </c>
      <c r="BD258" s="10">
        <f>3/24000000*OO[[#This Row],[112 (02JUL1985 21:00:00)-Water Temperature (C)]]*OO[[#This Row],[54]]</f>
        <v>5.281775952485E-6</v>
      </c>
      <c r="BE258" s="10">
        <f>3/24000000*OO[[#This Row],[113 (03JUL1985 00:00:00)-Water Temperature (C)]]*OO[[#This Row],[55]]</f>
        <v>4.6210967936950001E-6</v>
      </c>
      <c r="BF258" s="10">
        <f>3/24000000*OO[[#This Row],[114 (03JUL1985 03:00:00)-Water Temperature (C)]]*OO[[#This Row],[56]]</f>
        <v>4.0380217433000003E-6</v>
      </c>
      <c r="BG258" s="10">
        <f>3/24000000*OO[[#This Row],[115 (03JUL1985 06:00:00)-Water Temperature (C)]]*OO[[#This Row],[57]]</f>
        <v>3.5706153780862494E-6</v>
      </c>
      <c r="BH258" s="10">
        <f>3/24000000*OO[[#This Row],[116 (03JUL1985 09:00:00)-Water Temperature (C)]]*OO[[#This Row],[58]]</f>
        <v>3.2587169979099996E-6</v>
      </c>
      <c r="BI258" s="10">
        <f>3/24000000*OO[[#This Row],[117 (03JUL1985 12:00:00)-Water Temperature (C)]]*OO[[#This Row],[59]]</f>
        <v>2.9304830243699996E-6</v>
      </c>
      <c r="BJ258" s="10">
        <f>3/24000000*OO[[#This Row],[118 (03JUL1985 15:00:00)-Water Temperature (C)]]*OO[[#This Row],[60]]</f>
        <v>2.6671613071781247E-6</v>
      </c>
      <c r="BK258" s="10">
        <f>3/24000000*OO[[#This Row],[119 (03JUL1985 18:00:00)-Water Temperature (C)]]*OO[[#This Row],[61]]</f>
        <v>2.3830159964566248E-6</v>
      </c>
      <c r="BL258" s="10">
        <f>3/24000000*OO[[#This Row],[120 (03JUL1985 21:00:00)-Water Temperature (C)]]*OO[[#This Row],[62]]</f>
        <v>2.0586104486460001E-6</v>
      </c>
      <c r="BM258" s="10">
        <f>3/24000000*OO[[#This Row],[121 (04JUL1985 00:00:00)-Water Temperature (C)]]*OO[[#This Row],[63]]</f>
        <v>1.7352062644417499E-6</v>
      </c>
      <c r="BN258" s="10">
        <f>3/24000000*OO[[#This Row],[122 (04JUL1985 03:00:00)-Water Temperature (C)]]*OO[[#This Row],[64]]</f>
        <v>1.459863289818E-6</v>
      </c>
      <c r="BO258" s="10">
        <f>3/24000000*OO[[#This Row],[123 (04JUL1985 06:00:00)-Water Temperature (C)]]*OO[[#This Row],[65]]</f>
        <v>1.2541131184736248E-6</v>
      </c>
      <c r="BP258" s="10">
        <f>3/24000000*OO[[#This Row],[124 (04JUL1985 09:00:00)-Water Temperature (C)]]*OO[[#This Row],[66]]</f>
        <v>1.1345532356482502E-6</v>
      </c>
      <c r="BQ258" s="10">
        <f>3/24000000*OO[[#This Row],[125 (04JUL1985 12:00:00)-Water Temperature (C)]]*OO[[#This Row],[67]]</f>
        <v>1.0464772980607501E-6</v>
      </c>
      <c r="BR258" s="10">
        <f>3/24000000*OO[[#This Row],[126 (04JUL1985 15:00:00)-Water Temperature (C)]]*OO[[#This Row],[68]]</f>
        <v>9.6179806197000001E-7</v>
      </c>
      <c r="BS258" s="10">
        <f>3/24000000*OO[[#This Row],[127 (04JUL1985 18:00:00)-Water Temperature (C)]]*OO[[#This Row],[69]]</f>
        <v>8.6549170537050015E-7</v>
      </c>
      <c r="BT258" s="10">
        <f>3/24000000*OO[[#This Row],[128 (04JUL1985 21:00:00)-Water Temperature (C)]]*OO[[#This Row],[70]]</f>
        <v>7.4766769464062486E-7</v>
      </c>
      <c r="BU258" s="10">
        <f>3/24000000*OO[[#This Row],[129 (05JUL1985 00:00:00)-Water Temperature (C)]]*OO[[#This Row],[71]]</f>
        <v>6.2622689477437496E-7</v>
      </c>
      <c r="BV258" s="10">
        <f>3/24000000*OO[[#This Row],[130 (05JUL1985 03:00:00)-Water Temperature (C)]]*OO[[#This Row],[72]]</f>
        <v>5.2783846520274987E-7</v>
      </c>
      <c r="BW258" s="10">
        <f>3/24000000*OO[[#This Row],[131 (05JUL1985 06:00:00)-Water Temperature (C)]]*OO[[#This Row],[73]]</f>
        <v>4.5566200739800005E-7</v>
      </c>
      <c r="BX258" s="10">
        <f>3/24000000*OO[[#This Row],[132 (05JUL1985 09:00:00)-Water Temperature (C)]]*OO[[#This Row],[74]]</f>
        <v>4.1350070847824996E-7</v>
      </c>
      <c r="BY258" s="10">
        <f>3/24000000*OO[[#This Row],[133 (05JUL1985 12:00:00)-Water Temperature (C)]]*OO[[#This Row],[75]]</f>
        <v>3.8614312782899999E-7</v>
      </c>
      <c r="BZ258" s="10">
        <f>3/24000000*OO[[#This Row],[134 (05JUL1985 15:00:00)-Water Temperature (C)]]*OO[[#This Row],[76]]</f>
        <v>3.6336367483162497E-7</v>
      </c>
      <c r="CA258" s="10">
        <f>3/24000000*OO[[#This Row],[135 (05JUL1985 18:00:00)-Water Temperature (C)]]*OO[[#This Row],[77]]</f>
        <v>3.4098168381799998E-7</v>
      </c>
      <c r="CB258" s="10">
        <f>3/24000000*OO[[#This Row],[136 (05JUL1985 21:00:00)-Water Temperature (C)]]*OO[[#This Row],[78]]</f>
        <v>3.1466645101387502E-7</v>
      </c>
      <c r="CC258" s="10">
        <f>3/24000000*OO[[#This Row],[137 (06JUL1985 00:00:00)-Water Temperature (C)]]*OO[[#This Row],[79]]</f>
        <v>2.8596216213187499E-7</v>
      </c>
      <c r="CD258" s="10">
        <f>3/24000000*OO[[#This Row],[138 (06JUL1985 03:00:00)-Water Temperature (C)]]*OO[[#This Row],[80]]</f>
        <v>2.5818321660238751E-7</v>
      </c>
      <c r="CE258" s="10">
        <f>3/24000000*OO[[#This Row],[139 (06JUL1985 06:00:00)-Water Temperature (C)]]*OO[[#This Row],[81]]</f>
        <v>2.3579491272187499E-7</v>
      </c>
      <c r="CF258" s="10">
        <f>3/24000000*OO[[#This Row],[140 (06JUL1985 09:00:00)-Water Temperature (C)]]*OO[[#This Row],[82]]</f>
        <v>2.245664690064E-7</v>
      </c>
      <c r="CG258" s="10">
        <f>3/24000000*OO[[#This Row],[141 (06JUL1985 12:00:00)-Water Temperature (C)]]*OO[[#This Row],[83]]</f>
        <v>2.194003139869875E-7</v>
      </c>
      <c r="CH258" s="10">
        <f>3/24000000*OO[[#This Row],[142 (06JUL1985 15:00:00)-Water Temperature (C)]]*OO[[#This Row],[84]]</f>
        <v>2.173102188005E-7</v>
      </c>
      <c r="CI258" s="10">
        <f>3/24000000*OO[[#This Row],[143 (06JUL1985 18:00:00)-Water Temperature (C)]]*OO[[#This Row],[85]]</f>
        <v>2.1367150095183752E-7</v>
      </c>
      <c r="CJ258" s="10">
        <f>3/24000000*OO[[#This Row],[144 (06JUL1985 21:00:00)-Water Temperature (C)]]*OO[[#This Row],[86]]</f>
        <v>2.0566217507919999E-7</v>
      </c>
      <c r="CK258" s="10">
        <f>3/24000000*OO[[#This Row],[145 (07JUL1985 00:00:00)-Water Temperature (C)]]*OO[[#This Row],[87]]</f>
        <v>1.92835551555525E-7</v>
      </c>
      <c r="CL258" s="10">
        <f>3/24000000*OO[[#This Row],[146 (07JUL1985 03:00:00)-Water Temperature (C)]]*OO[[#This Row],[88]]</f>
        <v>1.811392651401375E-7</v>
      </c>
      <c r="CM258" s="10">
        <f>3/24000000*OO[[#This Row],[147 (07JUL1985 06:00:00)-Water Temperature (C)]]*OO[[#This Row],[89]]</f>
        <v>1.7248902037673749E-7</v>
      </c>
      <c r="CN258" s="10">
        <f>3/24000000*OO[[#This Row],[148 (07JUL1985 09:00:00)-Water Temperature (C)]]*OO[[#This Row],[90]]</f>
        <v>1.6943549506428748E-7</v>
      </c>
      <c r="CO258" s="10">
        <f>3/24000000*OO[[#This Row],[149 (07JUL1985 12:00:00)-Water Temperature (C)]]*OO[[#This Row],[91]]</f>
        <v>1.7072597779289998E-7</v>
      </c>
      <c r="CP258" s="10">
        <f>3/24000000*OO[[#This Row],[150 (07JUL1985 15:00:00)-Water Temperature (C)]]*OO[[#This Row],[92]]</f>
        <v>1.7072597779289998E-7</v>
      </c>
      <c r="CQ258" s="10">
        <f>3/24000000*OO[[#This Row],[151 (07JUL1985 18:00:00)-Water Temperature (C)]]*OO[[#This Row],[93]]</f>
        <v>1.7072597779289998E-7</v>
      </c>
      <c r="CR258" s="10">
        <f>3/24000000*OO[[#This Row],[152 (07JUL1985 21:00:00)-Water Temperature (C)]]*OO[[#This Row],[94]]</f>
        <v>1.7072597779289998E-7</v>
      </c>
      <c r="CS258" s="10">
        <f>3/24000000*OO[[#This Row],[153 (08JUL1985 00:00:00)-Water Temperature (C)]]*OO[[#This Row],[95]]</f>
        <v>1.7072597779289998E-7</v>
      </c>
      <c r="CT258" s="10">
        <f>3/24000000*OO[[#This Row],[154 (08JUL1985 03:00:00)-Water Temperature (C)]]*OO[[#This Row],[96]]</f>
        <v>1.7072597779289998E-7</v>
      </c>
      <c r="CU258" s="10">
        <f>3/24000000*OO[[#This Row],[155 (08JUL1985 06:00:00)-Water Temperature (C)]]*OO[[#This Row],[97]]</f>
        <v>1.7072597779289998E-7</v>
      </c>
      <c r="CV258" s="10">
        <f>3/24000000*OO[[#This Row],[156 (08JUL1985 09:00:00)-Water Temperature (C)]]*OO[[#This Row],[98]]</f>
        <v>1.7072597779289998E-7</v>
      </c>
      <c r="CW258" s="10">
        <f>3/24000000*OO[[#This Row],[157 (08JUL1985 12:00:00)-Water Temperature (C)]]*OO[[#This Row],[99]]</f>
        <v>1.7072597779289998E-7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5.1493966194591737E-34</v>
      </c>
      <c r="O259" s="10">
        <f>3/24*OO[[#This Row],[71 (27JUN1985 18:00:00)-Water Temperature (C)]]*OO[[#This Row],[13]]/SUM(OO[13])</f>
        <v>8.342704642760345E-21</v>
      </c>
      <c r="P259" s="10">
        <f>3/24*OO[[#This Row],[72 (27JUN1985 21:00:00)-Water Temperature (C)]]*OO[[#This Row],[14]]/SUM(OO[14])</f>
        <v>8.3547167957861347E-14</v>
      </c>
      <c r="Q259" s="10">
        <f>3/24*OO[[#This Row],[73 (28JUN1985 00:00:00)-Water Temperature (C)]]*OO[[#This Row],[15]]/SUM(OO[15])</f>
        <v>1.37532029455832E-9</v>
      </c>
      <c r="R259" s="10">
        <f>3/24*OO[[#This Row],[74 (28JUN1985 03:00:00)-Water Temperature (C)]]*OO[[#This Row],[16]]/SUM(OO[16])</f>
        <v>6.7600578361588759E-7</v>
      </c>
      <c r="S259" s="10">
        <f>3/24*OO[[#This Row],[75 (28JUN1985 06:00:00)-Water Temperature (C)]]*OO[[#This Row],[17]]/SUM(OO[17])</f>
        <v>5.5234456935831789E-5</v>
      </c>
      <c r="T259" s="10">
        <f>3/24*OO[[#This Row],[76 (28JUN1985 09:00:00)-Water Temperature (C)]]*OO[[#This Row],[18]]/SUM(OO[18])</f>
        <v>1.2386760973350176E-3</v>
      </c>
      <c r="U259" s="10">
        <f>3/24*OO[[#This Row],[77 (28JUN1985 12:00:00)-Water Temperature (C)]]*OO[[#This Row],[19]]/SUM(OO[19])</f>
        <v>1.0184691622119456E-2</v>
      </c>
      <c r="V259" s="10">
        <f>3/24000000*OO[[#This Row],[78 (28JUN1985 15:00:00)-Water Temperature (C)]]*OO[[#This Row],[20]]</f>
        <v>3.6317043638624993E-2</v>
      </c>
      <c r="W259" s="10">
        <f>3/24000000*OO[[#This Row],[79 (28JUN1985 18:00:00)-Water Temperature (C)]]*OO[[#This Row],[21]]</f>
        <v>6.467714865150001E-2</v>
      </c>
      <c r="X259" s="10">
        <f>3/24000000*OO[[#This Row],[80 (28JUN1985 21:00:00)-Water Temperature (C)]]*OO[[#This Row],[22]]</f>
        <v>6.3601777193962483E-2</v>
      </c>
      <c r="Y259" s="10">
        <f>3/24000000*OO[[#This Row],[81 (29JUN1985 00:00:00)-Water Temperature (C)]]*OO[[#This Row],[23]]</f>
        <v>3.7894906624587499E-2</v>
      </c>
      <c r="Z259" s="10">
        <f>3/24000000*OO[[#This Row],[82 (29JUN1985 03:00:00)-Water Temperature (C)]]*OO[[#This Row],[24]]</f>
        <v>1.47144764804525E-2</v>
      </c>
      <c r="AA259" s="10">
        <f>3/24000000*OO[[#This Row],[83 (29JUN1985 06:00:00)-Water Temperature (C)]]*OO[[#This Row],[25]]</f>
        <v>4.0116067451999998E-3</v>
      </c>
      <c r="AB259" s="10">
        <f>3/24000000*OO[[#This Row],[84 (29JUN1985 09:00:00)-Water Temperature (C)]]*OO[[#This Row],[26]]</f>
        <v>8.5329759731999982E-4</v>
      </c>
      <c r="AC259" s="10">
        <f>3/24000000*OO[[#This Row],[85 (29JUN1985 12:00:00)-Water Temperature (C)]]*OO[[#This Row],[27]]</f>
        <v>1.7902124088554997E-4</v>
      </c>
      <c r="AD259" s="10">
        <f>3/24000000*OO[[#This Row],[86 (29JUN1985 15:00:00)-Water Temperature (C)]]*OO[[#This Row],[28]]</f>
        <v>6.2555568152837507E-5</v>
      </c>
      <c r="AE259" s="10">
        <f>3/24000000*OO[[#This Row],[88 (29JUN1985 21:00:00)-Water Temperature (C)]]*OO[[#This Row],[30]]</f>
        <v>4.0612142769000002E-5</v>
      </c>
      <c r="AF259" s="10">
        <f>3/24000000*OO[[#This Row],[88 (29JUN1985 21:00:00)-Water Temperature (C)]]*OO[[#This Row],[30]]</f>
        <v>4.0612142769000002E-5</v>
      </c>
      <c r="AG259" s="10">
        <f>3/24000000*OO[[#This Row],[89 (30JUN1985 00:00:00)-Water Temperature (C)]]*OO[[#This Row],[31]]</f>
        <v>3.9729181543624994E-5</v>
      </c>
      <c r="AH259" s="10">
        <f>3/24000000*OO[[#This Row],[90 (30JUN1985 03:00:00)-Water Temperature (C)]]*OO[[#This Row],[32]]</f>
        <v>3.9392371134225001E-5</v>
      </c>
      <c r="AI259" s="10">
        <f>3/24000000*OO[[#This Row],[91 (30JUN1985 06:00:00)-Water Temperature (C)]]*OO[[#This Row],[33]]</f>
        <v>3.8200952271474992E-5</v>
      </c>
      <c r="AJ259" s="10">
        <f>3/24000000*OO[[#This Row],[92 (30JUN1985 09:00:00)-Water Temperature (C)]]*OO[[#This Row],[34]]</f>
        <v>3.6659994706474994E-5</v>
      </c>
      <c r="AK259" s="10">
        <f>3/24000000*OO[[#This Row],[93 (30JUN1985 12:00:00)-Water Temperature (C)]]*OO[[#This Row],[35]]</f>
        <v>3.42722837178E-5</v>
      </c>
      <c r="AL259" s="10">
        <f>3/24000000*OO[[#This Row],[94 (30JUN1985 15:00:00)-Water Temperature (C)]]*OO[[#This Row],[36]]</f>
        <v>3.1365002619049998E-5</v>
      </c>
      <c r="AM259" s="10">
        <f>3/24000000*OO[[#This Row],[95 (30JUN1985 18:00:00)-Water Temperature (C)]]*OO[[#This Row],[37]]</f>
        <v>2.8664545438950003E-5</v>
      </c>
      <c r="AN259" s="10">
        <f>3/24000000*OO[[#This Row],[96 (30JUN1985 21:00:00)-Water Temperature (C)]]*OO[[#This Row],[38]]</f>
        <v>2.5756048737737494E-5</v>
      </c>
      <c r="AO259" s="10">
        <f>3/24000000*OO[[#This Row],[97 (01JUL1985 00:00:00)-Water Temperature (C)]]*OO[[#This Row],[39]]</f>
        <v>2.2768862604513748E-5</v>
      </c>
      <c r="AP259" s="10">
        <f>3/24000000*OO[[#This Row],[98 (01JUL1985 03:00:00)-Water Temperature (C)]]*OO[[#This Row],[40]]</f>
        <v>2.0249581685827502E-5</v>
      </c>
      <c r="AQ259" s="10">
        <f>3/24000000*OO[[#This Row],[99 (01JUL1985 06:00:00)-Water Temperature (C)]]*OO[[#This Row],[41]]</f>
        <v>1.8273565914202499E-5</v>
      </c>
      <c r="AR259" s="10">
        <f>3/24000000*OO[[#This Row],[100 (01JUL1985 09:00:00)-Water Temperature (C)]]*OO[[#This Row],[42]]</f>
        <v>1.7152314833955003E-5</v>
      </c>
      <c r="AS259" s="10">
        <f>3/24000000*OO[[#This Row],[101 (01JUL1985 12:00:00)-Water Temperature (C)]]*OO[[#This Row],[43]]</f>
        <v>1.6231038049433749E-5</v>
      </c>
      <c r="AT259" s="10">
        <f>3/24000000*OO[[#This Row],[102 (01JUL1985 15:00:00)-Water Temperature (C)]]*OO[[#This Row],[44]]</f>
        <v>1.5280911114615001E-5</v>
      </c>
      <c r="AU259" s="10">
        <f>3/24000000*OO[[#This Row],[103 (01JUL1985 18:00:00)-Water Temperature (C)]]*OO[[#This Row],[45]]</f>
        <v>1.4209675545397498E-5</v>
      </c>
      <c r="AV259" s="10">
        <f>3/24000000*OO[[#This Row],[104 (01JUL1985 21:00:00)-Water Temperature (C)]]*OO[[#This Row],[46]]</f>
        <v>1.278758539305E-5</v>
      </c>
      <c r="AW259" s="10">
        <f>3/24000000*OO[[#This Row],[105 (02JUL1985 00:00:00)-Water Temperature (C)]]*OO[[#This Row],[47]]</f>
        <v>1.1293737530444998E-5</v>
      </c>
      <c r="AX259" s="10">
        <f>3/24000000*OO[[#This Row],[106 (02JUL1985 03:00:00)-Water Temperature (C)]]*OO[[#This Row],[48]]</f>
        <v>1.002139963125E-5</v>
      </c>
      <c r="AY259" s="10">
        <f>3/24000000*OO[[#This Row],[107 (02JUL1985 06:00:00)-Water Temperature (C)]]*OO[[#This Row],[49]]</f>
        <v>9.0149815112000002E-6</v>
      </c>
      <c r="AZ259" s="10">
        <f>3/24000000*OO[[#This Row],[108 (02JUL1985 09:00:00)-Water Temperature (C)]]*OO[[#This Row],[50]]</f>
        <v>8.48473130977125E-6</v>
      </c>
      <c r="BA259" s="10">
        <f>3/24000000*OO[[#This Row],[109 (02JUL1985 12:00:00)-Water Temperature (C)]]*OO[[#This Row],[51]]</f>
        <v>8.0824014540375001E-6</v>
      </c>
      <c r="BB259" s="10">
        <f>3/24000000*OO[[#This Row],[110 (02JUL1985 15:00:00)-Water Temperature (C)]]*OO[[#This Row],[52]]</f>
        <v>7.6745878966050004E-6</v>
      </c>
      <c r="BC259" s="10">
        <f>3/24000000*OO[[#This Row],[111 (02JUL1985 18:00:00)-Water Temperature (C)]]*OO[[#This Row],[53]]</f>
        <v>7.1540081340749985E-6</v>
      </c>
      <c r="BD259" s="10">
        <f>3/24000000*OO[[#This Row],[112 (02JUL1985 21:00:00)-Water Temperature (C)]]*OO[[#This Row],[54]]</f>
        <v>6.4465892175375004E-6</v>
      </c>
      <c r="BE259" s="10">
        <f>3/24000000*OO[[#This Row],[113 (03JUL1985 00:00:00)-Water Temperature (C)]]*OO[[#This Row],[55]]</f>
        <v>5.6610511089799985E-6</v>
      </c>
      <c r="BF259" s="10">
        <f>3/24000000*OO[[#This Row],[114 (03JUL1985 03:00:00)-Water Temperature (C)]]*OO[[#This Row],[56]]</f>
        <v>4.9610278843687494E-6</v>
      </c>
      <c r="BG259" s="10">
        <f>3/24000000*OO[[#This Row],[115 (03JUL1985 06:00:00)-Water Temperature (C)]]*OO[[#This Row],[57]]</f>
        <v>4.3887008381175003E-6</v>
      </c>
      <c r="BH259" s="10">
        <f>3/24000000*OO[[#This Row],[116 (03JUL1985 09:00:00)-Water Temperature (C)]]*OO[[#This Row],[58]]</f>
        <v>4.0079452737499998E-6</v>
      </c>
      <c r="BI259" s="10">
        <f>3/24000000*OO[[#This Row],[117 (03JUL1985 12:00:00)-Water Temperature (C)]]*OO[[#This Row],[59]]</f>
        <v>3.6119847048187504E-6</v>
      </c>
      <c r="BJ259" s="10">
        <f>3/24000000*OO[[#This Row],[118 (03JUL1985 15:00:00)-Water Temperature (C)]]*OO[[#This Row],[60]]</f>
        <v>3.2979838200399996E-6</v>
      </c>
      <c r="BK259" s="10">
        <f>3/24000000*OO[[#This Row],[119 (03JUL1985 18:00:00)-Water Temperature (C)]]*OO[[#This Row],[61]]</f>
        <v>2.9559226930399994E-6</v>
      </c>
      <c r="BL259" s="10">
        <f>3/24000000*OO[[#This Row],[120 (03JUL1985 21:00:00)-Water Temperature (C)]]*OO[[#This Row],[62]]</f>
        <v>2.5609111275529996E-6</v>
      </c>
      <c r="BM259" s="10">
        <f>3/24000000*OO[[#This Row],[121 (04JUL1985 00:00:00)-Water Temperature (C)]]*OO[[#This Row],[63]]</f>
        <v>2.1622019789936247E-6</v>
      </c>
      <c r="BN259" s="10">
        <f>3/24000000*OO[[#This Row],[122 (04JUL1985 03:00:00)-Water Temperature (C)]]*OO[[#This Row],[64]]</f>
        <v>1.8197180556581248E-6</v>
      </c>
      <c r="BO259" s="10">
        <f>3/24000000*OO[[#This Row],[123 (04JUL1985 06:00:00)-Water Temperature (C)]]*OO[[#This Row],[65]]</f>
        <v>1.5625418847025001E-6</v>
      </c>
      <c r="BP259" s="10">
        <f>3/24000000*OO[[#This Row],[124 (04JUL1985 09:00:00)-Water Temperature (C)]]*OO[[#This Row],[66]]</f>
        <v>1.4125347999730002E-6</v>
      </c>
      <c r="BQ259" s="10">
        <f>3/24000000*OO[[#This Row],[125 (04JUL1985 12:00:00)-Water Temperature (C)]]*OO[[#This Row],[67]]</f>
        <v>1.3031507866447499E-6</v>
      </c>
      <c r="BR259" s="10">
        <f>3/24000000*OO[[#This Row],[126 (04JUL1985 15:00:00)-Water Temperature (C)]]*OO[[#This Row],[68]]</f>
        <v>1.19959294687875E-6</v>
      </c>
      <c r="BS259" s="10">
        <f>3/24000000*OO[[#This Row],[127 (04JUL1985 18:00:00)-Water Temperature (C)]]*OO[[#This Row],[69]]</f>
        <v>1.081789787432E-6</v>
      </c>
      <c r="BT259" s="10">
        <f>3/24000000*OO[[#This Row],[128 (04JUL1985 21:00:00)-Water Temperature (C)]]*OO[[#This Row],[70]]</f>
        <v>9.3622872020174983E-7</v>
      </c>
      <c r="BU259" s="10">
        <f>3/24000000*OO[[#This Row],[129 (05JUL1985 00:00:00)-Water Temperature (C)]]*OO[[#This Row],[71]]</f>
        <v>7.845382686817499E-7</v>
      </c>
      <c r="BV259" s="10">
        <f>3/24000000*OO[[#This Row],[130 (05JUL1985 03:00:00)-Water Temperature (C)]]*OO[[#This Row],[72]]</f>
        <v>6.6039020861625005E-7</v>
      </c>
      <c r="BW259" s="10">
        <f>3/24000000*OO[[#This Row],[131 (05JUL1985 06:00:00)-Water Temperature (C)]]*OO[[#This Row],[73]]</f>
        <v>5.6865522632100003E-7</v>
      </c>
      <c r="BX259" s="10">
        <f>3/24000000*OO[[#This Row],[132 (05JUL1985 09:00:00)-Water Temperature (C)]]*OO[[#This Row],[74]]</f>
        <v>5.1455537592499992E-7</v>
      </c>
      <c r="BY259" s="10">
        <f>3/24000000*OO[[#This Row],[133 (05JUL1985 12:00:00)-Water Temperature (C)]]*OO[[#This Row],[75]]</f>
        <v>4.7932575369999993E-7</v>
      </c>
      <c r="BZ259" s="10">
        <f>3/24000000*OO[[#This Row],[134 (05JUL1985 15:00:00)-Water Temperature (C)]]*OO[[#This Row],[76]]</f>
        <v>4.5061861132237495E-7</v>
      </c>
      <c r="CA259" s="10">
        <f>3/24000000*OO[[#This Row],[135 (05JUL1985 18:00:00)-Water Temperature (C)]]*OO[[#This Row],[77]]</f>
        <v>4.2285482309862489E-7</v>
      </c>
      <c r="CB259" s="10">
        <f>3/24000000*OO[[#This Row],[136 (05JUL1985 21:00:00)-Water Temperature (C)]]*OO[[#This Row],[78]]</f>
        <v>3.9048576126700001E-7</v>
      </c>
      <c r="CC259" s="10">
        <f>3/24000000*OO[[#This Row],[137 (06JUL1985 00:00:00)-Water Temperature (C)]]*OO[[#This Row],[79]]</f>
        <v>3.5505214000200003E-7</v>
      </c>
      <c r="CD259" s="10">
        <f>3/24000000*OO[[#This Row],[138 (06JUL1985 03:00:00)-Water Temperature (C)]]*OO[[#This Row],[80]]</f>
        <v>3.2052148628737494E-7</v>
      </c>
      <c r="CE259" s="10">
        <f>3/24000000*OO[[#This Row],[139 (06JUL1985 06:00:00)-Water Temperature (C)]]*OO[[#This Row],[81]]</f>
        <v>2.9242864206562502E-7</v>
      </c>
      <c r="CF259" s="10">
        <f>3/24000000*OO[[#This Row],[140 (06JUL1985 09:00:00)-Water Temperature (C)]]*OO[[#This Row],[82]]</f>
        <v>2.7799859354478746E-7</v>
      </c>
      <c r="CG259" s="10">
        <f>3/24000000*OO[[#This Row],[141 (06JUL1985 12:00:00)-Water Temperature (C)]]*OO[[#This Row],[83]]</f>
        <v>2.7112555793950004E-7</v>
      </c>
      <c r="CH259" s="10">
        <f>3/24000000*OO[[#This Row],[142 (06JUL1985 15:00:00)-Water Temperature (C)]]*OO[[#This Row],[84]]</f>
        <v>2.6833226500179998E-7</v>
      </c>
      <c r="CI259" s="10">
        <f>3/24000000*OO[[#This Row],[143 (06JUL1985 18:00:00)-Water Temperature (C)]]*OO[[#This Row],[85]]</f>
        <v>2.6381443563584998E-7</v>
      </c>
      <c r="CJ259" s="10">
        <f>3/24000000*OO[[#This Row],[144 (06JUL1985 21:00:00)-Water Temperature (C)]]*OO[[#This Row],[86]]</f>
        <v>2.5397723621312501E-7</v>
      </c>
      <c r="CK259" s="10">
        <f>3/24000000*OO[[#This Row],[145 (07JUL1985 00:00:00)-Water Temperature (C)]]*OO[[#This Row],[87]]</f>
        <v>2.3812064599332501E-7</v>
      </c>
      <c r="CL259" s="10">
        <f>3/24000000*OO[[#This Row],[146 (07JUL1985 03:00:00)-Water Temperature (C)]]*OO[[#This Row],[88]]</f>
        <v>2.2349688961774997E-7</v>
      </c>
      <c r="CM259" s="10">
        <f>3/24000000*OO[[#This Row],[147 (07JUL1985 06:00:00)-Water Temperature (C)]]*OO[[#This Row],[89]]</f>
        <v>2.1255751476607499E-7</v>
      </c>
      <c r="CN259" s="10">
        <f>3/24000000*OO[[#This Row],[148 (07JUL1985 09:00:00)-Water Temperature (C)]]*OO[[#This Row],[90]]</f>
        <v>2.0852179886245001E-7</v>
      </c>
      <c r="CO259" s="10">
        <f>3/24000000*OO[[#This Row],[149 (07JUL1985 12:00:00)-Water Temperature (C)]]*OO[[#This Row],[91]]</f>
        <v>2.0986959379575002E-7</v>
      </c>
      <c r="CP259" s="10">
        <f>3/24000000*OO[[#This Row],[150 (07JUL1985 15:00:00)-Water Temperature (C)]]*OO[[#This Row],[92]]</f>
        <v>2.0986959379575002E-7</v>
      </c>
      <c r="CQ259" s="10">
        <f>3/24000000*OO[[#This Row],[151 (07JUL1985 18:00:00)-Water Temperature (C)]]*OO[[#This Row],[93]]</f>
        <v>2.0986959379575002E-7</v>
      </c>
      <c r="CR259" s="10">
        <f>3/24000000*OO[[#This Row],[152 (07JUL1985 21:00:00)-Water Temperature (C)]]*OO[[#This Row],[94]]</f>
        <v>2.0986959379575002E-7</v>
      </c>
      <c r="CS259" s="10">
        <f>3/24000000*OO[[#This Row],[153 (08JUL1985 00:00:00)-Water Temperature (C)]]*OO[[#This Row],[95]]</f>
        <v>2.0986959379575002E-7</v>
      </c>
      <c r="CT259" s="10">
        <f>3/24000000*OO[[#This Row],[154 (08JUL1985 03:00:00)-Water Temperature (C)]]*OO[[#This Row],[96]]</f>
        <v>2.0986959379575002E-7</v>
      </c>
      <c r="CU259" s="10">
        <f>3/24000000*OO[[#This Row],[155 (08JUL1985 06:00:00)-Water Temperature (C)]]*OO[[#This Row],[97]]</f>
        <v>2.0986959379575002E-7</v>
      </c>
      <c r="CV259" s="10">
        <f>3/24000000*OO[[#This Row],[156 (08JUL1985 09:00:00)-Water Temperature (C)]]*OO[[#This Row],[98]]</f>
        <v>2.0986959379575002E-7</v>
      </c>
      <c r="CW259" s="10">
        <f>3/24000000*OO[[#This Row],[157 (08JUL1985 12:00:00)-Water Temperature (C)]]*OO[[#This Row],[99]]</f>
        <v>2.0986959379575002E-7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7.1627593268794673E-35</v>
      </c>
      <c r="O260" s="10">
        <f>3/24*OO[[#This Row],[71 (27JUN1985 18:00:00)-Water Temperature (C)]]*OO[[#This Row],[13]]/SUM(OO[13])</f>
        <v>2.60321982899718E-21</v>
      </c>
      <c r="P260" s="10">
        <f>3/24*OO[[#This Row],[72 (27JUN1985 21:00:00)-Water Temperature (C)]]*OO[[#This Row],[14]]/SUM(OO[14])</f>
        <v>2.9992854223064586E-14</v>
      </c>
      <c r="Q260" s="10">
        <f>3/24*OO[[#This Row],[73 (28JUN1985 00:00:00)-Water Temperature (C)]]*OO[[#This Row],[15]]/SUM(OO[15])</f>
        <v>7.601138166992149E-10</v>
      </c>
      <c r="R260" s="10">
        <f>3/24*OO[[#This Row],[74 (28JUN1985 03:00:00)-Water Temperature (C)]]*OO[[#This Row],[16]]/SUM(OO[16])</f>
        <v>4.3330898411121228E-7</v>
      </c>
      <c r="S260" s="10">
        <f>3/24*OO[[#This Row],[75 (28JUN1985 06:00:00)-Water Temperature (C)]]*OO[[#This Row],[17]]/SUM(OO[17])</f>
        <v>3.925991943129233E-5</v>
      </c>
      <c r="T260" s="10">
        <f>3/24*OO[[#This Row],[76 (28JUN1985 09:00:00)-Water Temperature (C)]]*OO[[#This Row],[18]]/SUM(OO[18])</f>
        <v>9.5632514256637315E-4</v>
      </c>
      <c r="U260" s="10">
        <f>3/24*OO[[#This Row],[77 (28JUN1985 12:00:00)-Water Temperature (C)]]*OO[[#This Row],[19]]/SUM(OO[19])</f>
        <v>8.4280086360340629E-3</v>
      </c>
      <c r="V260" s="10">
        <f>3/24000000*OO[[#This Row],[78 (28JUN1985 15:00:00)-Water Temperature (C)]]*OO[[#This Row],[20]]</f>
        <v>3.1885225316999999E-2</v>
      </c>
      <c r="W260" s="10">
        <f>3/24000000*OO[[#This Row],[79 (28JUN1985 18:00:00)-Water Temperature (C)]]*OO[[#This Row],[21]]</f>
        <v>5.9784624648262501E-2</v>
      </c>
      <c r="X260" s="10">
        <f>3/24000000*OO[[#This Row],[80 (28JUN1985 21:00:00)-Water Temperature (C)]]*OO[[#This Row],[22]]</f>
        <v>6.1516436453300002E-2</v>
      </c>
      <c r="Y260" s="10">
        <f>3/24000000*OO[[#This Row],[81 (29JUN1985 00:00:00)-Water Temperature (C)]]*OO[[#This Row],[23]]</f>
        <v>3.8169041111399994E-2</v>
      </c>
      <c r="Z260" s="10">
        <f>3/24000000*OO[[#This Row],[82 (29JUN1985 03:00:00)-Water Temperature (C)]]*OO[[#This Row],[24]]</f>
        <v>1.5359162184266251E-2</v>
      </c>
      <c r="AA260" s="10">
        <f>3/24000000*OO[[#This Row],[83 (29JUN1985 06:00:00)-Water Temperature (C)]]*OO[[#This Row],[25]]</f>
        <v>4.3154783906849993E-3</v>
      </c>
      <c r="AB260" s="10">
        <f>3/24000000*OO[[#This Row],[84 (29JUN1985 09:00:00)-Water Temperature (C)]]*OO[[#This Row],[26]]</f>
        <v>9.3647835615125001E-4</v>
      </c>
      <c r="AC260" s="10">
        <f>3/24000000*OO[[#This Row],[85 (29JUN1985 12:00:00)-Water Temperature (C)]]*OO[[#This Row],[27]]</f>
        <v>1.9412175538259996E-4</v>
      </c>
      <c r="AD260" s="10">
        <f>3/24000000*OO[[#This Row],[86 (29JUN1985 15:00:00)-Water Temperature (C)]]*OO[[#This Row],[28]]</f>
        <v>6.3318028399862492E-5</v>
      </c>
      <c r="AE260" s="10">
        <f>3/24000000*OO[[#This Row],[88 (29JUN1985 21:00:00)-Water Temperature (C)]]*OO[[#This Row],[30]]</f>
        <v>3.871532464992499E-5</v>
      </c>
      <c r="AF260" s="10">
        <f>3/24000000*OO[[#This Row],[88 (29JUN1985 21:00:00)-Water Temperature (C)]]*OO[[#This Row],[30]]</f>
        <v>3.871532464992499E-5</v>
      </c>
      <c r="AG260" s="10">
        <f>3/24000000*OO[[#This Row],[89 (30JUN1985 00:00:00)-Water Temperature (C)]]*OO[[#This Row],[31]]</f>
        <v>3.7755024004849995E-5</v>
      </c>
      <c r="AH260" s="10">
        <f>3/24000000*OO[[#This Row],[90 (30JUN1985 03:00:00)-Water Temperature (C)]]*OO[[#This Row],[32]]</f>
        <v>3.746884176195E-5</v>
      </c>
      <c r="AI260" s="10">
        <f>3/24000000*OO[[#This Row],[91 (30JUN1985 06:00:00)-Water Temperature (C)]]*OO[[#This Row],[33]]</f>
        <v>3.6452074335599995E-5</v>
      </c>
      <c r="AJ260" s="10">
        <f>3/24000000*OO[[#This Row],[92 (30JUN1985 09:00:00)-Water Temperature (C)]]*OO[[#This Row],[34]]</f>
        <v>3.5116135901774996E-5</v>
      </c>
      <c r="AK260" s="10">
        <f>3/24000000*OO[[#This Row],[93 (30JUN1985 12:00:00)-Water Temperature (C)]]*OO[[#This Row],[35]]</f>
        <v>3.2910558482524998E-5</v>
      </c>
      <c r="AL260" s="10">
        <f>3/24000000*OO[[#This Row],[94 (30JUN1985 15:00:00)-Water Temperature (C)]]*OO[[#This Row],[36]]</f>
        <v>3.0168254159562499E-5</v>
      </c>
      <c r="AM260" s="10">
        <f>3/24000000*OO[[#This Row],[95 (30JUN1985 18:00:00)-Water Temperature (C)]]*OO[[#This Row],[37]]</f>
        <v>2.7600696452699998E-5</v>
      </c>
      <c r="AN260" s="10">
        <f>3/24000000*OO[[#This Row],[96 (30JUN1985 21:00:00)-Water Temperature (C)]]*OO[[#This Row],[38]]</f>
        <v>2.4798915491124999E-5</v>
      </c>
      <c r="AO260" s="10">
        <f>3/24000000*OO[[#This Row],[97 (01JUL1985 00:00:00)-Water Temperature (C)]]*OO[[#This Row],[39]]</f>
        <v>2.1907892718839998E-5</v>
      </c>
      <c r="AP260" s="10">
        <f>3/24000000*OO[[#This Row],[98 (01JUL1985 03:00:00)-Water Temperature (C)]]*OO[[#This Row],[40]]</f>
        <v>1.9475750524060003E-5</v>
      </c>
      <c r="AQ260" s="10">
        <f>3/24000000*OO[[#This Row],[99 (01JUL1985 06:00:00)-Water Temperature (C)]]*OO[[#This Row],[41]]</f>
        <v>1.7559402293936247E-5</v>
      </c>
      <c r="AR260" s="10">
        <f>3/24000000*OO[[#This Row],[100 (01JUL1985 09:00:00)-Water Temperature (C)]]*OO[[#This Row],[42]]</f>
        <v>1.6478370176159999E-5</v>
      </c>
      <c r="AS260" s="10">
        <f>3/24000000*OO[[#This Row],[101 (01JUL1985 12:00:00)-Water Temperature (C)]]*OO[[#This Row],[43]]</f>
        <v>1.5592087982402497E-5</v>
      </c>
      <c r="AT260" s="10">
        <f>3/24000000*OO[[#This Row],[102 (01JUL1985 15:00:00)-Water Temperature (C)]]*OO[[#This Row],[44]]</f>
        <v>1.4680313513457501E-5</v>
      </c>
      <c r="AU260" s="10">
        <f>3/24000000*OO[[#This Row],[103 (01JUL1985 18:00:00)-Water Temperature (C)]]*OO[[#This Row],[45]]</f>
        <v>1.3649103762670002E-5</v>
      </c>
      <c r="AV260" s="10">
        <f>3/24000000*OO[[#This Row],[104 (01JUL1985 21:00:00)-Water Temperature (C)]]*OO[[#This Row],[46]]</f>
        <v>1.2268376674618751E-5</v>
      </c>
      <c r="AW260" s="10">
        <f>3/24000000*OO[[#This Row],[105 (02JUL1985 00:00:00)-Water Temperature (C)]]*OO[[#This Row],[47]]</f>
        <v>1.0819170041069999E-5</v>
      </c>
      <c r="AX260" s="10">
        <f>3/24000000*OO[[#This Row],[106 (02JUL1985 03:00:00)-Water Temperature (C)]]*OO[[#This Row],[48]]</f>
        <v>9.5821072484900003E-6</v>
      </c>
      <c r="AY260" s="10">
        <f>3/24000000*OO[[#This Row],[107 (02JUL1985 06:00:00)-Water Temperature (C)]]*OO[[#This Row],[49]]</f>
        <v>8.6118035358599994E-6</v>
      </c>
      <c r="AZ260" s="10">
        <f>3/24000000*OO[[#This Row],[108 (02JUL1985 09:00:00)-Water Temperature (C)]]*OO[[#This Row],[50]]</f>
        <v>8.1019151905199992E-6</v>
      </c>
      <c r="BA260" s="10">
        <f>3/24000000*OO[[#This Row],[109 (02JUL1985 12:00:00)-Water Temperature (C)]]*OO[[#This Row],[51]]</f>
        <v>7.7174451593400007E-6</v>
      </c>
      <c r="BB260" s="10">
        <f>3/24000000*OO[[#This Row],[110 (02JUL1985 15:00:00)-Water Temperature (C)]]*OO[[#This Row],[52]]</f>
        <v>7.3313638702937487E-6</v>
      </c>
      <c r="BC260" s="10">
        <f>3/24000000*OO[[#This Row],[111 (02JUL1985 18:00:00)-Water Temperature (C)]]*OO[[#This Row],[53]]</f>
        <v>6.8384989829024989E-6</v>
      </c>
      <c r="BD260" s="10">
        <f>3/24000000*OO[[#This Row],[112 (02JUL1985 21:00:00)-Water Temperature (C)]]*OO[[#This Row],[54]]</f>
        <v>6.1623738191249997E-6</v>
      </c>
      <c r="BE260" s="10">
        <f>3/24000000*OO[[#This Row],[113 (03JUL1985 00:00:00)-Water Temperature (C)]]*OO[[#This Row],[55]]</f>
        <v>5.4116347544999998E-6</v>
      </c>
      <c r="BF260" s="10">
        <f>3/24000000*OO[[#This Row],[114 (03JUL1985 03:00:00)-Water Temperature (C)]]*OO[[#This Row],[56]]</f>
        <v>4.7396693850899997E-6</v>
      </c>
      <c r="BG260" s="10">
        <f>3/24000000*OO[[#This Row],[115 (03JUL1985 06:00:00)-Water Temperature (C)]]*OO[[#This Row],[57]]</f>
        <v>4.1917093115925E-6</v>
      </c>
      <c r="BH260" s="10">
        <f>3/24000000*OO[[#This Row],[116 (03JUL1985 09:00:00)-Water Temperature (C)]]*OO[[#This Row],[58]]</f>
        <v>3.8340792494499997E-6</v>
      </c>
      <c r="BI260" s="10">
        <f>3/24000000*OO[[#This Row],[117 (03JUL1985 12:00:00)-Water Temperature (C)]]*OO[[#This Row],[59]]</f>
        <v>3.4617645593899993E-6</v>
      </c>
      <c r="BJ260" s="10">
        <f>3/24000000*OO[[#This Row],[118 (03JUL1985 15:00:00)-Water Temperature (C)]]*OO[[#This Row],[60]]</f>
        <v>3.1702623001874996E-6</v>
      </c>
      <c r="BK260" s="10">
        <f>3/24000000*OO[[#This Row],[119 (03JUL1985 18:00:00)-Water Temperature (C)]]*OO[[#This Row],[61]]</f>
        <v>2.8499418838379994E-6</v>
      </c>
      <c r="BL260" s="10">
        <f>3/24000000*OO[[#This Row],[120 (03JUL1985 21:00:00)-Water Temperature (C)]]*OO[[#This Row],[62]]</f>
        <v>2.4761404639659998E-6</v>
      </c>
      <c r="BM260" s="10">
        <f>3/24000000*OO[[#This Row],[121 (04JUL1985 00:00:00)-Water Temperature (C)]]*OO[[#This Row],[63]]</f>
        <v>2.0943424219031248E-6</v>
      </c>
      <c r="BN260" s="10">
        <f>3/24000000*OO[[#This Row],[122 (04JUL1985 03:00:00)-Water Temperature (C)]]*OO[[#This Row],[64]]</f>
        <v>1.7633792382498747E-6</v>
      </c>
      <c r="BO260" s="10">
        <f>3/24000000*OO[[#This Row],[123 (04JUL1985 06:00:00)-Water Temperature (C)]]*OO[[#This Row],[65]]</f>
        <v>1.5133879973968751E-6</v>
      </c>
      <c r="BP260" s="10">
        <f>3/24000000*OO[[#This Row],[124 (04JUL1985 09:00:00)-Water Temperature (C)]]*OO[[#This Row],[66]]</f>
        <v>1.3669745242139998E-6</v>
      </c>
      <c r="BQ260" s="10">
        <f>3/24000000*OO[[#This Row],[125 (04JUL1985 12:00:00)-Water Temperature (C)]]*OO[[#This Row],[67]]</f>
        <v>1.2610624516322501E-6</v>
      </c>
      <c r="BR260" s="10">
        <f>3/24000000*OO[[#This Row],[126 (04JUL1985 15:00:00)-Water Temperature (C)]]*OO[[#This Row],[68]]</f>
        <v>1.1624674632161248E-6</v>
      </c>
      <c r="BS260" s="10">
        <f>3/24000000*OO[[#This Row],[127 (04JUL1985 18:00:00)-Water Temperature (C)]]*OO[[#This Row],[69]]</f>
        <v>1.050470231864625E-6</v>
      </c>
      <c r="BT260" s="10">
        <f>3/24000000*OO[[#This Row],[128 (04JUL1985 21:00:00)-Water Temperature (C)]]*OO[[#This Row],[70]]</f>
        <v>9.1097924537099994E-7</v>
      </c>
      <c r="BU260" s="10">
        <f>3/24000000*OO[[#This Row],[129 (05JUL1985 00:00:00)-Water Temperature (C)]]*OO[[#This Row],[71]]</f>
        <v>7.6389393082074995E-7</v>
      </c>
      <c r="BV260" s="10">
        <f>3/24000000*OO[[#This Row],[130 (05JUL1985 03:00:00)-Water Temperature (C)]]*OO[[#This Row],[72]]</f>
        <v>6.4227781355624999E-7</v>
      </c>
      <c r="BW260" s="10">
        <f>3/24000000*OO[[#This Row],[131 (05JUL1985 06:00:00)-Water Temperature (C)]]*OO[[#This Row],[73]]</f>
        <v>5.5171503890900004E-7</v>
      </c>
      <c r="BX260" s="10">
        <f>3/24000000*OO[[#This Row],[132 (05JUL1985 09:00:00)-Water Temperature (C)]]*OO[[#This Row],[74]]</f>
        <v>4.9777724953425002E-7</v>
      </c>
      <c r="BY260" s="10">
        <f>3/24000000*OO[[#This Row],[133 (05JUL1985 12:00:00)-Water Temperature (C)]]*OO[[#This Row],[75]]</f>
        <v>4.6259903505075E-7</v>
      </c>
      <c r="BZ260" s="10">
        <f>3/24000000*OO[[#This Row],[134 (05JUL1985 15:00:00)-Water Temperature (C)]]*OO[[#This Row],[76]]</f>
        <v>4.3439859951149998E-7</v>
      </c>
      <c r="CA260" s="10">
        <f>3/24000000*OO[[#This Row],[135 (05JUL1985 18:00:00)-Water Temperature (C)]]*OO[[#This Row],[77]]</f>
        <v>4.0765590498349996E-7</v>
      </c>
      <c r="CB260" s="10">
        <f>3/24000000*OO[[#This Row],[136 (05JUL1985 21:00:00)-Water Temperature (C)]]*OO[[#This Row],[78]]</f>
        <v>3.7669470698062496E-7</v>
      </c>
      <c r="CC260" s="10">
        <f>3/24000000*OO[[#This Row],[137 (06JUL1985 00:00:00)-Water Temperature (C)]]*OO[[#This Row],[79]]</f>
        <v>3.4272542429687501E-7</v>
      </c>
      <c r="CD260" s="10">
        <f>3/24000000*OO[[#This Row],[138 (06JUL1985 03:00:00)-Water Temperature (C)]]*OO[[#This Row],[80]]</f>
        <v>3.0939752403749997E-7</v>
      </c>
      <c r="CE260" s="10">
        <f>3/24000000*OO[[#This Row],[139 (06JUL1985 06:00:00)-Water Temperature (C)]]*OO[[#This Row],[81]]</f>
        <v>2.8200136773974997E-7</v>
      </c>
      <c r="CF260" s="10">
        <f>3/24000000*OO[[#This Row],[140 (06JUL1985 09:00:00)-Water Temperature (C)]]*OO[[#This Row],[82]]</f>
        <v>2.6760932925187499E-7</v>
      </c>
      <c r="CG260" s="10">
        <f>3/24000000*OO[[#This Row],[141 (06JUL1985 12:00:00)-Water Temperature (C)]]*OO[[#This Row],[83]]</f>
        <v>2.6052991988399994E-7</v>
      </c>
      <c r="CH260" s="10">
        <f>3/24000000*OO[[#This Row],[142 (06JUL1985 15:00:00)-Water Temperature (C)]]*OO[[#This Row],[84]]</f>
        <v>2.5761894483359999E-7</v>
      </c>
      <c r="CI260" s="10">
        <f>3/24000000*OO[[#This Row],[143 (06JUL1985 18:00:00)-Water Temperature (C)]]*OO[[#This Row],[85]]</f>
        <v>2.5326086668641252E-7</v>
      </c>
      <c r="CJ260" s="10">
        <f>3/24000000*OO[[#This Row],[144 (06JUL1985 21:00:00)-Water Temperature (C)]]*OO[[#This Row],[86]]</f>
        <v>2.4389813068162499E-7</v>
      </c>
      <c r="CK260" s="10">
        <f>3/24000000*OO[[#This Row],[145 (07JUL1985 00:00:00)-Water Temperature (C)]]*OO[[#This Row],[87]]</f>
        <v>2.2867467009303749E-7</v>
      </c>
      <c r="CL260" s="10">
        <f>3/24000000*OO[[#This Row],[146 (07JUL1985 03:00:00)-Water Temperature (C)]]*OO[[#This Row],[88]]</f>
        <v>2.1447865717649999E-7</v>
      </c>
      <c r="CM260" s="10">
        <f>3/24000000*OO[[#This Row],[147 (07JUL1985 06:00:00)-Water Temperature (C)]]*OO[[#This Row],[89]]</f>
        <v>2.0372556602420002E-7</v>
      </c>
      <c r="CN260" s="10">
        <f>3/24000000*OO[[#This Row],[148 (07JUL1985 09:00:00)-Water Temperature (C)]]*OO[[#This Row],[90]]</f>
        <v>1.9958359886272502E-7</v>
      </c>
      <c r="CO260" s="10">
        <f>3/24000000*OO[[#This Row],[149 (07JUL1985 12:00:00)-Water Temperature (C)]]*OO[[#This Row],[91]]</f>
        <v>2.0064761447599997E-7</v>
      </c>
      <c r="CP260" s="10">
        <f>3/24000000*OO[[#This Row],[150 (07JUL1985 15:00:00)-Water Temperature (C)]]*OO[[#This Row],[92]]</f>
        <v>2.0064761447599997E-7</v>
      </c>
      <c r="CQ260" s="10">
        <f>3/24000000*OO[[#This Row],[151 (07JUL1985 18:00:00)-Water Temperature (C)]]*OO[[#This Row],[93]]</f>
        <v>2.0064761447599997E-7</v>
      </c>
      <c r="CR260" s="10">
        <f>3/24000000*OO[[#This Row],[152 (07JUL1985 21:00:00)-Water Temperature (C)]]*OO[[#This Row],[94]]</f>
        <v>2.0064761447599997E-7</v>
      </c>
      <c r="CS260" s="10">
        <f>3/24000000*OO[[#This Row],[153 (08JUL1985 00:00:00)-Water Temperature (C)]]*OO[[#This Row],[95]]</f>
        <v>2.0064761447599997E-7</v>
      </c>
      <c r="CT260" s="10">
        <f>3/24000000*OO[[#This Row],[154 (08JUL1985 03:00:00)-Water Temperature (C)]]*OO[[#This Row],[96]]</f>
        <v>2.0064761447599997E-7</v>
      </c>
      <c r="CU260" s="10">
        <f>3/24000000*OO[[#This Row],[155 (08JUL1985 06:00:00)-Water Temperature (C)]]*OO[[#This Row],[97]]</f>
        <v>2.0064761447599997E-7</v>
      </c>
      <c r="CV260" s="10">
        <f>3/24000000*OO[[#This Row],[156 (08JUL1985 09:00:00)-Water Temperature (C)]]*OO[[#This Row],[98]]</f>
        <v>2.0064761447599997E-7</v>
      </c>
      <c r="CW260" s="10">
        <f>3/24000000*OO[[#This Row],[157 (08JUL1985 12:00:00)-Water Temperature (C)]]*OO[[#This Row],[99]]</f>
        <v>2.0064761447599997E-7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1.1786519160278967E-35</v>
      </c>
      <c r="O261" s="10">
        <f>3/24*OO[[#This Row],[71 (27JUN1985 18:00:00)-Water Temperature (C)]]*OO[[#This Row],[13]]/SUM(OO[13])</f>
        <v>5.6347005684255189E-22</v>
      </c>
      <c r="P261" s="10">
        <f>3/24*OO[[#This Row],[72 (27JUN1985 21:00:00)-Water Temperature (C)]]*OO[[#This Row],[14]]/SUM(OO[14])</f>
        <v>1.2072323432770608E-14</v>
      </c>
      <c r="Q261" s="10">
        <f>3/24*OO[[#This Row],[73 (28JUN1985 00:00:00)-Water Temperature (C)]]*OO[[#This Row],[15]]/SUM(OO[15])</f>
        <v>5.3557693406299836E-10</v>
      </c>
      <c r="R261" s="10">
        <f>3/24*OO[[#This Row],[74 (28JUN1985 03:00:00)-Water Temperature (C)]]*OO[[#This Row],[16]]/SUM(OO[16])</f>
        <v>3.6021267610106653E-7</v>
      </c>
      <c r="S261" s="10">
        <f>3/24*OO[[#This Row],[75 (28JUN1985 06:00:00)-Water Temperature (C)]]*OO[[#This Row],[17]]/SUM(OO[17])</f>
        <v>3.6609936391539213E-5</v>
      </c>
      <c r="T261" s="10">
        <f>3/24*OO[[#This Row],[76 (28JUN1985 09:00:00)-Water Temperature (C)]]*OO[[#This Row],[18]]/SUM(OO[18])</f>
        <v>9.7800702438816632E-4</v>
      </c>
      <c r="U261" s="10">
        <f>3/24*OO[[#This Row],[77 (28JUN1985 12:00:00)-Water Temperature (C)]]*OO[[#This Row],[19]]/SUM(OO[19])</f>
        <v>9.3170001581562838E-3</v>
      </c>
      <c r="V261" s="10">
        <f>3/24000000*OO[[#This Row],[78 (28JUN1985 15:00:00)-Water Temperature (C)]]*OO[[#This Row],[20]]</f>
        <v>3.7672851583574994E-2</v>
      </c>
      <c r="W261" s="10">
        <f>3/24000000*OO[[#This Row],[79 (28JUN1985 18:00:00)-Water Temperature (C)]]*OO[[#This Row],[21]]</f>
        <v>7.4878339345599995E-2</v>
      </c>
      <c r="X261" s="10">
        <f>3/24000000*OO[[#This Row],[80 (28JUN1985 21:00:00)-Water Temperature (C)]]*OO[[#This Row],[22]]</f>
        <v>8.1137085982650001E-2</v>
      </c>
      <c r="Y261" s="10">
        <f>3/24000000*OO[[#This Row],[81 (29JUN1985 00:00:00)-Water Temperature (C)]]*OO[[#This Row],[23]]</f>
        <v>5.2693550738500003E-2</v>
      </c>
      <c r="Z261" s="10">
        <f>3/24000000*OO[[#This Row],[82 (29JUN1985 03:00:00)-Water Temperature (C)]]*OO[[#This Row],[24]]</f>
        <v>2.2083234413487501E-2</v>
      </c>
      <c r="AA261" s="10">
        <f>3/24000000*OO[[#This Row],[83 (29JUN1985 06:00:00)-Water Temperature (C)]]*OO[[#This Row],[25]]</f>
        <v>6.4229321037749991E-3</v>
      </c>
      <c r="AB261" s="10">
        <f>3/24000000*OO[[#This Row],[84 (29JUN1985 09:00:00)-Water Temperature (C)]]*OO[[#This Row],[26]]</f>
        <v>1.42784667553E-3</v>
      </c>
      <c r="AC261" s="10">
        <f>3/24000000*OO[[#This Row],[85 (29JUN1985 12:00:00)-Water Temperature (C)]]*OO[[#This Row],[27]]</f>
        <v>2.9365728283674996E-4</v>
      </c>
      <c r="AD261" s="10">
        <f>3/24000000*OO[[#This Row],[86 (29JUN1985 15:00:00)-Water Temperature (C)]]*OO[[#This Row],[28]]</f>
        <v>8.9013109255012504E-5</v>
      </c>
      <c r="AE261" s="10">
        <f>3/24000000*OO[[#This Row],[88 (29JUN1985 21:00:00)-Water Temperature (C)]]*OO[[#This Row],[30]]</f>
        <v>5.0479669086E-5</v>
      </c>
      <c r="AF261" s="10">
        <f>3/24000000*OO[[#This Row],[88 (29JUN1985 21:00:00)-Water Temperature (C)]]*OO[[#This Row],[30]]</f>
        <v>5.0479669086E-5</v>
      </c>
      <c r="AG261" s="10">
        <f>3/24000000*OO[[#This Row],[89 (30JUN1985 00:00:00)-Water Temperature (C)]]*OO[[#This Row],[31]]</f>
        <v>4.9017527852687499E-5</v>
      </c>
      <c r="AH261" s="10">
        <f>3/24000000*OO[[#This Row],[90 (30JUN1985 03:00:00)-Water Temperature (C)]]*OO[[#This Row],[32]]</f>
        <v>4.8672540688037505E-5</v>
      </c>
      <c r="AI261" s="10">
        <f>3/24000000*OO[[#This Row],[91 (30JUN1985 06:00:00)-Water Temperature (C)]]*OO[[#This Row],[33]]</f>
        <v>4.7508253443912504E-5</v>
      </c>
      <c r="AJ261" s="10">
        <f>3/24000000*OO[[#This Row],[92 (30JUN1985 09:00:00)-Water Temperature (C)]]*OO[[#This Row],[34]]</f>
        <v>4.5953995955999996E-5</v>
      </c>
      <c r="AK261" s="10">
        <f>3/24000000*OO[[#This Row],[93 (30JUN1985 12:00:00)-Water Temperature (C)]]*OO[[#This Row],[35]]</f>
        <v>4.3190772098374999E-5</v>
      </c>
      <c r="AL261" s="10">
        <f>3/24000000*OO[[#This Row],[94 (30JUN1985 15:00:00)-Water Temperature (C)]]*OO[[#This Row],[36]]</f>
        <v>3.9663855339500002E-5</v>
      </c>
      <c r="AM261" s="10">
        <f>3/24000000*OO[[#This Row],[95 (30JUN1985 18:00:00)-Water Temperature (C)]]*OO[[#This Row],[37]]</f>
        <v>3.6356726026412495E-5</v>
      </c>
      <c r="AN261" s="10">
        <f>3/24000000*OO[[#This Row],[96 (30JUN1985 21:00:00)-Water Temperature (C)]]*OO[[#This Row],[38]]</f>
        <v>3.2692218049574996E-5</v>
      </c>
      <c r="AO261" s="10">
        <f>3/24000000*OO[[#This Row],[97 (01JUL1985 00:00:00)-Water Temperature (C)]]*OO[[#This Row],[39]]</f>
        <v>2.8878693526037495E-5</v>
      </c>
      <c r="AP261" s="10">
        <f>3/24000000*OO[[#This Row],[98 (01JUL1985 03:00:00)-Water Temperature (C)]]*OO[[#This Row],[40]]</f>
        <v>2.56804793721E-5</v>
      </c>
      <c r="AQ261" s="10">
        <f>3/24000000*OO[[#This Row],[99 (01JUL1985 06:00:00)-Water Temperature (C)]]*OO[[#This Row],[41]]</f>
        <v>2.3156634615187501E-5</v>
      </c>
      <c r="AR261" s="10">
        <f>3/24000000*OO[[#This Row],[100 (01JUL1985 09:00:00)-Water Temperature (C)]]*OO[[#This Row],[42]]</f>
        <v>2.1749705936958752E-5</v>
      </c>
      <c r="AS261" s="10">
        <f>3/24000000*OO[[#This Row],[101 (01JUL1985 12:00:00)-Water Temperature (C)]]*OO[[#This Row],[43]]</f>
        <v>2.0601806534887503E-5</v>
      </c>
      <c r="AT261" s="10">
        <f>3/24000000*OO[[#This Row],[102 (01JUL1985 15:00:00)-Water Temperature (C)]]*OO[[#This Row],[44]]</f>
        <v>1.9429830127329998E-5</v>
      </c>
      <c r="AU261" s="10">
        <f>3/24000000*OO[[#This Row],[103 (01JUL1985 18:00:00)-Water Temperature (C)]]*OO[[#This Row],[45]]</f>
        <v>1.8087482870864998E-5</v>
      </c>
      <c r="AV261" s="10">
        <f>3/24000000*OO[[#This Row],[104 (01JUL1985 21:00:00)-Water Temperature (C)]]*OO[[#This Row],[46]]</f>
        <v>1.6280926417145E-5</v>
      </c>
      <c r="AW261" s="10">
        <f>3/24000000*OO[[#This Row],[105 (02JUL1985 00:00:00)-Water Temperature (C)]]*OO[[#This Row],[47]]</f>
        <v>1.4371886598795001E-5</v>
      </c>
      <c r="AX261" s="10">
        <f>3/24000000*OO[[#This Row],[106 (02JUL1985 03:00:00)-Water Temperature (C)]]*OO[[#This Row],[48]]</f>
        <v>1.2738110869392499E-5</v>
      </c>
      <c r="AY261" s="10">
        <f>3/24000000*OO[[#This Row],[107 (02JUL1985 06:00:00)-Water Temperature (C)]]*OO[[#This Row],[49]]</f>
        <v>1.1462892930580001E-5</v>
      </c>
      <c r="AZ261" s="10">
        <f>3/24000000*OO[[#This Row],[108 (02JUL1985 09:00:00)-Water Temperature (C)]]*OO[[#This Row],[50]]</f>
        <v>1.07912954330325E-5</v>
      </c>
      <c r="BA261" s="10">
        <f>3/24000000*OO[[#This Row],[109 (02JUL1985 12:00:00)-Water Temperature (C)]]*OO[[#This Row],[51]]</f>
        <v>1.0291407185372498E-5</v>
      </c>
      <c r="BB261" s="10">
        <f>3/24000000*OO[[#This Row],[110 (02JUL1985 15:00:00)-Water Temperature (C)]]*OO[[#This Row],[52]]</f>
        <v>9.7969222293924984E-6</v>
      </c>
      <c r="BC261" s="10">
        <f>3/24000000*OO[[#This Row],[111 (02JUL1985 18:00:00)-Water Temperature (C)]]*OO[[#This Row],[53]]</f>
        <v>9.1584211142024989E-6</v>
      </c>
      <c r="BD261" s="10">
        <f>3/24000000*OO[[#This Row],[112 (02JUL1985 21:00:00)-Water Temperature (C)]]*OO[[#This Row],[54]]</f>
        <v>8.268632272465E-6</v>
      </c>
      <c r="BE261" s="10">
        <f>3/24000000*OO[[#This Row],[113 (03JUL1985 00:00:00)-Water Temperature (C)]]*OO[[#This Row],[55]]</f>
        <v>7.2786226052099979E-6</v>
      </c>
      <c r="BF261" s="10">
        <f>3/24000000*OO[[#This Row],[114 (03JUL1985 03:00:00)-Water Temperature (C)]]*OO[[#This Row],[56]]</f>
        <v>6.3881827770299991E-6</v>
      </c>
      <c r="BG261" s="10">
        <f>3/24000000*OO[[#This Row],[115 (03JUL1985 06:00:00)-Water Temperature (C)]]*OO[[#This Row],[57]]</f>
        <v>5.6593578490049995E-6</v>
      </c>
      <c r="BH261" s="10">
        <f>3/24000000*OO[[#This Row],[116 (03JUL1985 09:00:00)-Water Temperature (C)]]*OO[[#This Row],[58]]</f>
        <v>5.1878946930625001E-6</v>
      </c>
      <c r="BI261" s="10">
        <f>3/24000000*OO[[#This Row],[117 (03JUL1985 12:00:00)-Water Temperature (C)]]*OO[[#This Row],[59]]</f>
        <v>4.6902345949899997E-6</v>
      </c>
      <c r="BJ261" s="10">
        <f>3/24000000*OO[[#This Row],[118 (03JUL1985 15:00:00)-Water Temperature (C)]]*OO[[#This Row],[60]]</f>
        <v>4.3064184360312499E-6</v>
      </c>
      <c r="BK261" s="10">
        <f>3/24000000*OO[[#This Row],[119 (03JUL1985 18:00:00)-Water Temperature (C)]]*OO[[#This Row],[61]]</f>
        <v>3.8822549439625003E-6</v>
      </c>
      <c r="BL261" s="10">
        <f>3/24000000*OO[[#This Row],[120 (03JUL1985 21:00:00)-Water Temperature (C)]]*OO[[#This Row],[62]]</f>
        <v>3.3826603066312501E-6</v>
      </c>
      <c r="BM261" s="10">
        <f>3/24000000*OO[[#This Row],[121 (04JUL1985 00:00:00)-Water Temperature (C)]]*OO[[#This Row],[63]]</f>
        <v>2.8661657532874999E-6</v>
      </c>
      <c r="BN261" s="10">
        <f>3/24000000*OO[[#This Row],[122 (04JUL1985 03:00:00)-Water Temperature (C)]]*OO[[#This Row],[64]]</f>
        <v>2.4138379737480001E-6</v>
      </c>
      <c r="BO261" s="10">
        <f>3/24000000*OO[[#This Row],[123 (04JUL1985 06:00:00)-Water Temperature (C)]]*OO[[#This Row],[65]]</f>
        <v>2.0697265152265E-6</v>
      </c>
      <c r="BP261" s="10">
        <f>3/24000000*OO[[#This Row],[124 (04JUL1985 09:00:00)-Water Temperature (C)]]*OO[[#This Row],[66]]</f>
        <v>1.8670508954474999E-6</v>
      </c>
      <c r="BQ261" s="10">
        <f>3/24000000*OO[[#This Row],[125 (04JUL1985 12:00:00)-Water Temperature (C)]]*OO[[#This Row],[67]]</f>
        <v>1.7215339143824999E-6</v>
      </c>
      <c r="BR261" s="10">
        <f>3/24000000*OO[[#This Row],[126 (04JUL1985 15:00:00)-Water Temperature (C)]]*OO[[#This Row],[68]]</f>
        <v>1.5888987242098748E-6</v>
      </c>
      <c r="BS261" s="10">
        <f>3/24000000*OO[[#This Row],[127 (04JUL1985 18:00:00)-Water Temperature (C)]]*OO[[#This Row],[69]]</f>
        <v>1.4389983693832498E-6</v>
      </c>
      <c r="BT261" s="10">
        <f>3/24000000*OO[[#This Row],[128 (04JUL1985 21:00:00)-Water Temperature (C)]]*OO[[#This Row],[70]]</f>
        <v>1.250773159176E-6</v>
      </c>
      <c r="BU261" s="10">
        <f>3/24000000*OO[[#This Row],[129 (05JUL1985 00:00:00)-Water Temperature (C)]]*OO[[#This Row],[71]]</f>
        <v>1.0498952735914998E-6</v>
      </c>
      <c r="BV261" s="10">
        <f>3/24000000*OO[[#This Row],[130 (05JUL1985 03:00:00)-Water Temperature (C)]]*OO[[#This Row],[72]]</f>
        <v>8.8174556873750003E-7</v>
      </c>
      <c r="BW261" s="10">
        <f>3/24000000*OO[[#This Row],[131 (05JUL1985 06:00:00)-Water Temperature (C)]]*OO[[#This Row],[73]]</f>
        <v>7.5536123315075004E-7</v>
      </c>
      <c r="BX261" s="10">
        <f>3/24000000*OO[[#This Row],[132 (05JUL1985 09:00:00)-Water Temperature (C)]]*OO[[#This Row],[74]]</f>
        <v>6.7915546321999988E-7</v>
      </c>
      <c r="BY261" s="10">
        <f>3/24000000*OO[[#This Row],[133 (05JUL1985 12:00:00)-Water Temperature (C)]]*OO[[#This Row],[75]]</f>
        <v>6.293429071317501E-7</v>
      </c>
      <c r="BZ261" s="10">
        <f>3/24000000*OO[[#This Row],[134 (05JUL1985 15:00:00)-Water Temperature (C)]]*OO[[#This Row],[76]]</f>
        <v>5.9009646805424989E-7</v>
      </c>
      <c r="CA261" s="10">
        <f>3/24000000*OO[[#This Row],[135 (05JUL1985 18:00:00)-Water Temperature (C)]]*OO[[#This Row],[77]]</f>
        <v>5.5374848246287491E-7</v>
      </c>
      <c r="CB261" s="10">
        <f>3/24000000*OO[[#This Row],[136 (05JUL1985 21:00:00)-Water Temperature (C)]]*OO[[#This Row],[78]]</f>
        <v>5.1209449567824996E-7</v>
      </c>
      <c r="CC261" s="10">
        <f>3/24000000*OO[[#This Row],[137 (06JUL1985 00:00:00)-Water Temperature (C)]]*OO[[#This Row],[79]]</f>
        <v>4.663330365985E-7</v>
      </c>
      <c r="CD261" s="10">
        <f>3/24000000*OO[[#This Row],[138 (06JUL1985 03:00:00)-Water Temperature (C)]]*OO[[#This Row],[80]]</f>
        <v>4.210936581665E-7</v>
      </c>
      <c r="CE261" s="10">
        <f>3/24000000*OO[[#This Row],[139 (06JUL1985 06:00:00)-Water Temperature (C)]]*OO[[#This Row],[81]]</f>
        <v>3.8346900031124999E-7</v>
      </c>
      <c r="CF261" s="10">
        <f>3/24000000*OO[[#This Row],[140 (06JUL1985 09:00:00)-Water Temperature (C)]]*OO[[#This Row],[82]]</f>
        <v>3.6319963196074993E-7</v>
      </c>
      <c r="CG261" s="10">
        <f>3/24000000*OO[[#This Row],[141 (06JUL1985 12:00:00)-Water Temperature (C)]]*OO[[#This Row],[83]]</f>
        <v>3.5288761037687497E-7</v>
      </c>
      <c r="CH261" s="10">
        <f>3/24000000*OO[[#This Row],[142 (06JUL1985 15:00:00)-Water Temperature (C)]]*OO[[#This Row],[84]]</f>
        <v>3.4857563777849995E-7</v>
      </c>
      <c r="CI261" s="10">
        <f>3/24000000*OO[[#This Row],[143 (06JUL1985 18:00:00)-Water Temperature (C)]]*OO[[#This Row],[85]]</f>
        <v>3.4262614289749999E-7</v>
      </c>
      <c r="CJ261" s="10">
        <f>3/24000000*OO[[#This Row],[144 (06JUL1985 21:00:00)-Water Temperature (C)]]*OO[[#This Row],[86]]</f>
        <v>3.3012075744424992E-7</v>
      </c>
      <c r="CK261" s="10">
        <f>3/24000000*OO[[#This Row],[145 (07JUL1985 00:00:00)-Water Temperature (C)]]*OO[[#This Row],[87]]</f>
        <v>3.0955347364012494E-7</v>
      </c>
      <c r="CL261" s="10">
        <f>3/24000000*OO[[#This Row],[146 (07JUL1985 03:00:00)-Water Temperature (C)]]*OO[[#This Row],[88]]</f>
        <v>2.9013358520932503E-7</v>
      </c>
      <c r="CM261" s="10">
        <f>3/24000000*OO[[#This Row],[147 (07JUL1985 06:00:00)-Water Temperature (C)]]*OO[[#This Row],[89]]</f>
        <v>2.7520398923915001E-7</v>
      </c>
      <c r="CN261" s="10">
        <f>3/24000000*OO[[#This Row],[148 (07JUL1985 09:00:00)-Water Temperature (C)]]*OO[[#This Row],[90]]</f>
        <v>2.691629545108375E-7</v>
      </c>
      <c r="CO261" s="10">
        <f>3/24000000*OO[[#This Row],[149 (07JUL1985 12:00:00)-Water Temperature (C)]]*OO[[#This Row],[91]]</f>
        <v>2.7023207638137496E-7</v>
      </c>
      <c r="CP261" s="10">
        <f>3/24000000*OO[[#This Row],[150 (07JUL1985 15:00:00)-Water Temperature (C)]]*OO[[#This Row],[92]]</f>
        <v>2.7023207638137496E-7</v>
      </c>
      <c r="CQ261" s="10">
        <f>3/24000000*OO[[#This Row],[151 (07JUL1985 18:00:00)-Water Temperature (C)]]*OO[[#This Row],[93]]</f>
        <v>2.7023207638137496E-7</v>
      </c>
      <c r="CR261" s="10">
        <f>3/24000000*OO[[#This Row],[152 (07JUL1985 21:00:00)-Water Temperature (C)]]*OO[[#This Row],[94]]</f>
        <v>2.7023207638137496E-7</v>
      </c>
      <c r="CS261" s="10">
        <f>3/24000000*OO[[#This Row],[153 (08JUL1985 00:00:00)-Water Temperature (C)]]*OO[[#This Row],[95]]</f>
        <v>2.7023207638137496E-7</v>
      </c>
      <c r="CT261" s="10">
        <f>3/24000000*OO[[#This Row],[154 (08JUL1985 03:00:00)-Water Temperature (C)]]*OO[[#This Row],[96]]</f>
        <v>2.7023207638137496E-7</v>
      </c>
      <c r="CU261" s="10">
        <f>3/24000000*OO[[#This Row],[155 (08JUL1985 06:00:00)-Water Temperature (C)]]*OO[[#This Row],[97]]</f>
        <v>2.7023207638137496E-7</v>
      </c>
      <c r="CV261" s="10">
        <f>3/24000000*OO[[#This Row],[156 (08JUL1985 09:00:00)-Water Temperature (C)]]*OO[[#This Row],[98]]</f>
        <v>2.7023207638137496E-7</v>
      </c>
      <c r="CW261" s="10">
        <f>3/24000000*OO[[#This Row],[157 (08JUL1985 12:00:00)-Water Temperature (C)]]*OO[[#This Row],[99]]</f>
        <v>2.7023207638137496E-7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1.6821501708317593E-36</v>
      </c>
      <c r="O262" s="10">
        <f>3/24*OO[[#This Row],[71 (27JUN1985 18:00:00)-Water Temperature (C)]]*OO[[#This Row],[13]]/SUM(OO[13])</f>
        <v>7.1429355335724142E-23</v>
      </c>
      <c r="P262" s="10">
        <f>3/24*OO[[#This Row],[72 (27JUN1985 21:00:00)-Water Temperature (C)]]*OO[[#This Row],[14]]/SUM(OO[14])</f>
        <v>1.7518304438027508E-15</v>
      </c>
      <c r="Q262" s="10">
        <f>3/24*OO[[#This Row],[73 (28JUN1985 00:00:00)-Water Temperature (C)]]*OO[[#This Row],[15]]/SUM(OO[15])</f>
        <v>3.0586674225010715E-10</v>
      </c>
      <c r="R262" s="10">
        <f>3/24*OO[[#This Row],[74 (28JUN1985 03:00:00)-Water Temperature (C)]]*OO[[#This Row],[16]]/SUM(OO[16])</f>
        <v>2.7213340312383876E-7</v>
      </c>
      <c r="S262" s="10">
        <f>3/24*OO[[#This Row],[75 (28JUN1985 06:00:00)-Water Temperature (C)]]*OO[[#This Row],[17]]/SUM(OO[17])</f>
        <v>3.3492826793292139E-5</v>
      </c>
      <c r="T262" s="10">
        <f>3/24*OO[[#This Row],[76 (28JUN1985 09:00:00)-Water Temperature (C)]]*OO[[#This Row],[18]]/SUM(OO[18])</f>
        <v>1.0461172838733359E-3</v>
      </c>
      <c r="U262" s="10">
        <f>3/24*OO[[#This Row],[77 (28JUN1985 12:00:00)-Water Temperature (C)]]*OO[[#This Row],[19]]/SUM(OO[19])</f>
        <v>1.1410085107487535E-2</v>
      </c>
      <c r="V262" s="10">
        <f>3/24000000*OO[[#This Row],[78 (28JUN1985 15:00:00)-Water Temperature (C)]]*OO[[#This Row],[20]]</f>
        <v>5.2020877465012487E-2</v>
      </c>
      <c r="W262" s="10">
        <f>3/24000000*OO[[#This Row],[79 (28JUN1985 18:00:00)-Water Temperature (C)]]*OO[[#This Row],[21]]</f>
        <v>0.115374081188025</v>
      </c>
      <c r="X262" s="10">
        <f>3/24000000*OO[[#This Row],[80 (28JUN1985 21:00:00)-Water Temperature (C)]]*OO[[#This Row],[22]]</f>
        <v>0.13813692302875</v>
      </c>
      <c r="Y262" s="10">
        <f>3/24000000*OO[[#This Row],[81 (29JUN1985 00:00:00)-Water Temperature (C)]]*OO[[#This Row],[23]]</f>
        <v>9.8495114786250004E-2</v>
      </c>
      <c r="Z262" s="10">
        <f>3/24000000*OO[[#This Row],[82 (29JUN1985 03:00:00)-Water Temperature (C)]]*OO[[#This Row],[24]]</f>
        <v>4.5008935216162498E-2</v>
      </c>
      <c r="AA262" s="10">
        <f>3/24000000*OO[[#This Row],[83 (29JUN1985 06:00:00)-Water Temperature (C)]]*OO[[#This Row],[25]]</f>
        <v>1.4152406945822501E-2</v>
      </c>
      <c r="AB262" s="10">
        <f>3/24000000*OO[[#This Row],[84 (29JUN1985 09:00:00)-Water Temperature (C)]]*OO[[#This Row],[26]]</f>
        <v>3.3450242771775E-3</v>
      </c>
      <c r="AC262" s="10">
        <f>3/24000000*OO[[#This Row],[85 (29JUN1985 12:00:00)-Water Temperature (C)]]*OO[[#This Row],[27]]</f>
        <v>6.92620129692E-4</v>
      </c>
      <c r="AD262" s="10">
        <f>3/24000000*OO[[#This Row],[86 (29JUN1985 15:00:00)-Water Temperature (C)]]*OO[[#This Row],[28]]</f>
        <v>1.8394542652774997E-4</v>
      </c>
      <c r="AE262" s="10">
        <f>3/24000000*OO[[#This Row],[88 (29JUN1985 21:00:00)-Water Temperature (C)]]*OO[[#This Row],[30]]</f>
        <v>8.6232681274699981E-5</v>
      </c>
      <c r="AF262" s="10">
        <f>3/24000000*OO[[#This Row],[88 (29JUN1985 21:00:00)-Water Temperature (C)]]*OO[[#This Row],[30]]</f>
        <v>8.6232681274699981E-5</v>
      </c>
      <c r="AG262" s="10">
        <f>3/24000000*OO[[#This Row],[89 (30JUN1985 00:00:00)-Water Temperature (C)]]*OO[[#This Row],[31]]</f>
        <v>8.2821763623549998E-5</v>
      </c>
      <c r="AH262" s="10">
        <f>3/24000000*OO[[#This Row],[90 (30JUN1985 03:00:00)-Water Temperature (C)]]*OO[[#This Row],[32]]</f>
        <v>8.2251904416149986E-5</v>
      </c>
      <c r="AI262" s="10">
        <f>3/24000000*OO[[#This Row],[91 (30JUN1985 06:00:00)-Water Temperature (C)]]*OO[[#This Row],[33]]</f>
        <v>8.0816694569999992E-5</v>
      </c>
      <c r="AJ262" s="10">
        <f>3/24000000*OO[[#This Row],[92 (30JUN1985 09:00:00)-Water Temperature (C)]]*OO[[#This Row],[34]]</f>
        <v>7.8841027459999999E-5</v>
      </c>
      <c r="AK262" s="10">
        <f>3/24000000*OO[[#This Row],[93 (30JUN1985 12:00:00)-Water Temperature (C)]]*OO[[#This Row],[35]]</f>
        <v>7.4662274105275015E-5</v>
      </c>
      <c r="AL262" s="10">
        <f>3/24000000*OO[[#This Row],[94 (30JUN1985 15:00:00)-Water Temperature (C)]]*OO[[#This Row],[36]]</f>
        <v>6.8910953147825006E-5</v>
      </c>
      <c r="AM262" s="10">
        <f>3/24000000*OO[[#This Row],[95 (30JUN1985 18:00:00)-Water Temperature (C)]]*OO[[#This Row],[37]]</f>
        <v>6.3370458844875003E-5</v>
      </c>
      <c r="AN262" s="10">
        <f>3/24000000*OO[[#This Row],[96 (30JUN1985 21:00:00)-Water Temperature (C)]]*OO[[#This Row],[38]]</f>
        <v>5.7109869351112499E-5</v>
      </c>
      <c r="AO262" s="10">
        <f>3/24000000*OO[[#This Row],[97 (01JUL1985 00:00:00)-Water Temperature (C)]]*OO[[#This Row],[39]]</f>
        <v>5.0434214408649992E-5</v>
      </c>
      <c r="AP262" s="10">
        <f>3/24000000*OO[[#This Row],[98 (01JUL1985 03:00:00)-Water Temperature (C)]]*OO[[#This Row],[40]]</f>
        <v>4.4839059587225001E-5</v>
      </c>
      <c r="AQ262" s="10">
        <f>3/24000000*OO[[#This Row],[99 (01JUL1985 06:00:00)-Water Temperature (C)]]*OO[[#This Row],[41]]</f>
        <v>4.0419279955799998E-5</v>
      </c>
      <c r="AR262" s="10">
        <f>3/24000000*OO[[#This Row],[100 (01JUL1985 09:00:00)-Water Temperature (C)]]*OO[[#This Row],[42]]</f>
        <v>3.7987498506187502E-5</v>
      </c>
      <c r="AS262" s="10">
        <f>3/24000000*OO[[#This Row],[101 (01JUL1985 12:00:00)-Water Temperature (C)]]*OO[[#This Row],[43]]</f>
        <v>3.6047873062950002E-5</v>
      </c>
      <c r="AT262" s="10">
        <f>3/24000000*OO[[#This Row],[102 (01JUL1985 15:00:00)-Water Temperature (C)]]*OO[[#This Row],[44]]</f>
        <v>3.4095318934950001E-5</v>
      </c>
      <c r="AU262" s="10">
        <f>3/24000000*OO[[#This Row],[103 (01JUL1985 18:00:00)-Water Temperature (C)]]*OO[[#This Row],[45]]</f>
        <v>3.1838895600599998E-5</v>
      </c>
      <c r="AV262" s="10">
        <f>3/24000000*OO[[#This Row],[104 (01JUL1985 21:00:00)-Water Temperature (C)]]*OO[[#This Row],[46]]</f>
        <v>2.8754452005825001E-5</v>
      </c>
      <c r="AW262" s="10">
        <f>3/24000000*OO[[#This Row],[105 (02JUL1985 00:00:00)-Water Temperature (C)]]*OO[[#This Row],[47]]</f>
        <v>2.5415921539499996E-5</v>
      </c>
      <c r="AX262" s="10">
        <f>3/24000000*OO[[#This Row],[106 (02JUL1985 03:00:00)-Water Temperature (C)]]*OO[[#This Row],[48]]</f>
        <v>2.254457264722E-5</v>
      </c>
      <c r="AY262" s="10">
        <f>3/24000000*OO[[#This Row],[107 (02JUL1985 06:00:00)-Water Temperature (C)]]*OO[[#This Row],[49]]</f>
        <v>2.0280830244937499E-5</v>
      </c>
      <c r="AZ262" s="10">
        <f>3/24000000*OO[[#This Row],[108 (02JUL1985 09:00:00)-Water Temperature (C)]]*OO[[#This Row],[50]]</f>
        <v>1.9095595358932499E-5</v>
      </c>
      <c r="BA262" s="10">
        <f>3/24000000*OO[[#This Row],[109 (02JUL1985 12:00:00)-Water Temperature (C)]]*OO[[#This Row],[51]]</f>
        <v>1.8226999193739997E-5</v>
      </c>
      <c r="BB262" s="10">
        <f>3/24000000*OO[[#This Row],[110 (02JUL1985 15:00:00)-Water Temperature (C)]]*OO[[#This Row],[52]]</f>
        <v>1.7405021341822498E-5</v>
      </c>
      <c r="BC262" s="10">
        <f>3/24000000*OO[[#This Row],[111 (02JUL1985 18:00:00)-Water Temperature (C)]]*OO[[#This Row],[53]]</f>
        <v>1.634303791604E-5</v>
      </c>
      <c r="BD262" s="10">
        <f>3/24000000*OO[[#This Row],[112 (02JUL1985 21:00:00)-Water Temperature (C)]]*OO[[#This Row],[54]]</f>
        <v>1.482093756159875E-5</v>
      </c>
      <c r="BE262" s="10">
        <f>3/24000000*OO[[#This Row],[113 (03JUL1985 00:00:00)-Water Temperature (C)]]*OO[[#This Row],[55]]</f>
        <v>1.3091973738239999E-5</v>
      </c>
      <c r="BF262" s="10">
        <f>3/24000000*OO[[#This Row],[114 (03JUL1985 03:00:00)-Water Temperature (C)]]*OO[[#This Row],[56]]</f>
        <v>1.1521598715749999E-5</v>
      </c>
      <c r="BG262" s="10">
        <f>3/24000000*OO[[#This Row],[115 (03JUL1985 06:00:00)-Water Temperature (C)]]*OO[[#This Row],[57]]</f>
        <v>1.0211767314175E-5</v>
      </c>
      <c r="BH262" s="10">
        <f>3/24000000*OO[[#This Row],[116 (03JUL1985 09:00:00)-Water Temperature (C)]]*OO[[#This Row],[58]]</f>
        <v>9.3652048096874991E-6</v>
      </c>
      <c r="BI262" s="10">
        <f>3/24000000*OO[[#This Row],[117 (03JUL1985 12:00:00)-Water Temperature (C)]]*OO[[#This Row],[59]]</f>
        <v>8.4734360430624988E-6</v>
      </c>
      <c r="BJ262" s="10">
        <f>3/24000000*OO[[#This Row],[118 (03JUL1985 15:00:00)-Water Temperature (C)]]*OO[[#This Row],[60]]</f>
        <v>7.8045757085624995E-6</v>
      </c>
      <c r="BK262" s="10">
        <f>3/24000000*OO[[#This Row],[119 (03JUL1985 18:00:00)-Water Temperature (C)]]*OO[[#This Row],[61]]</f>
        <v>7.068277000166249E-6</v>
      </c>
      <c r="BL262" s="10">
        <f>3/24000000*OO[[#This Row],[120 (03JUL1985 21:00:00)-Water Temperature (C)]]*OO[[#This Row],[62]]</f>
        <v>6.1913866785249994E-6</v>
      </c>
      <c r="BM262" s="10">
        <f>3/24000000*OO[[#This Row],[121 (04JUL1985 00:00:00)-Water Temperature (C)]]*OO[[#This Row],[63]]</f>
        <v>5.2636908304049996E-6</v>
      </c>
      <c r="BN262" s="10">
        <f>3/24000000*OO[[#This Row],[122 (04JUL1985 03:00:00)-Water Temperature (C)]]*OO[[#This Row],[64]]</f>
        <v>4.4366898512899995E-6</v>
      </c>
      <c r="BO262" s="10">
        <f>3/24000000*OO[[#This Row],[123 (04JUL1985 06:00:00)-Water Temperature (C)]]*OO[[#This Row],[65]]</f>
        <v>3.79691979048E-6</v>
      </c>
      <c r="BP262" s="10">
        <f>3/24000000*OO[[#This Row],[124 (04JUL1985 09:00:00)-Water Temperature (C)]]*OO[[#This Row],[66]]</f>
        <v>3.4140177670949994E-6</v>
      </c>
      <c r="BQ262" s="10">
        <f>3/24000000*OO[[#This Row],[125 (04JUL1985 12:00:00)-Water Temperature (C)]]*OO[[#This Row],[67]]</f>
        <v>3.1421063047499998E-6</v>
      </c>
      <c r="BR262" s="10">
        <f>3/24000000*OO[[#This Row],[126 (04JUL1985 15:00:00)-Water Temperature (C)]]*OO[[#This Row],[68]]</f>
        <v>2.9047783680612502E-6</v>
      </c>
      <c r="BS262" s="10">
        <f>3/24000000*OO[[#This Row],[127 (04JUL1985 18:00:00)-Water Temperature (C)]]*OO[[#This Row],[69]]</f>
        <v>2.641949164231E-6</v>
      </c>
      <c r="BT262" s="10">
        <f>3/24000000*OO[[#This Row],[128 (04JUL1985 21:00:00)-Water Temperature (C)]]*OO[[#This Row],[70]]</f>
        <v>2.3077146711271252E-6</v>
      </c>
      <c r="BU262" s="10">
        <f>3/24000000*OO[[#This Row],[129 (05JUL1985 00:00:00)-Water Temperature (C)]]*OO[[#This Row],[71]]</f>
        <v>1.9428064675629996E-6</v>
      </c>
      <c r="BV262" s="10">
        <f>3/24000000*OO[[#This Row],[130 (05JUL1985 03:00:00)-Water Temperature (C)]]*OO[[#This Row],[72]]</f>
        <v>1.6292984160588751E-6</v>
      </c>
      <c r="BW262" s="10">
        <f>3/24000000*OO[[#This Row],[131 (05JUL1985 06:00:00)-Water Temperature (C)]]*OO[[#This Row],[73]]</f>
        <v>1.3886425104159999E-6</v>
      </c>
      <c r="BX262" s="10">
        <f>3/24000000*OO[[#This Row],[132 (05JUL1985 09:00:00)-Water Temperature (C)]]*OO[[#This Row],[74]]</f>
        <v>1.2396272196412498E-6</v>
      </c>
      <c r="BY262" s="10">
        <f>3/24000000*OO[[#This Row],[133 (05JUL1985 12:00:00)-Water Temperature (C)]]*OO[[#This Row],[75]]</f>
        <v>1.1412383794524998E-6</v>
      </c>
      <c r="BZ262" s="10">
        <f>3/24000000*OO[[#This Row],[134 (05JUL1985 15:00:00)-Water Temperature (C)]]*OO[[#This Row],[76]]</f>
        <v>1.06603357312E-6</v>
      </c>
      <c r="CA262" s="10">
        <f>3/24000000*OO[[#This Row],[135 (05JUL1985 18:00:00)-Water Temperature (C)]]*OO[[#This Row],[77]]</f>
        <v>9.9971879636275005E-7</v>
      </c>
      <c r="CB262" s="10">
        <f>3/24000000*OO[[#This Row],[136 (05JUL1985 21:00:00)-Water Temperature (C)]]*OO[[#This Row],[78]]</f>
        <v>9.2567322419999988E-7</v>
      </c>
      <c r="CC262" s="10">
        <f>3/24000000*OO[[#This Row],[137 (06JUL1985 00:00:00)-Water Temperature (C)]]*OO[[#This Row],[79]]</f>
        <v>8.4495612513200007E-7</v>
      </c>
      <c r="CD262" s="10">
        <f>3/24000000*OO[[#This Row],[138 (06JUL1985 03:00:00)-Water Temperature (C)]]*OO[[#This Row],[80]]</f>
        <v>7.6377923137199997E-7</v>
      </c>
      <c r="CE262" s="10">
        <f>3/24000000*OO[[#This Row],[139 (06JUL1985 06:00:00)-Water Temperature (C)]]*OO[[#This Row],[81]]</f>
        <v>6.9469556400374992E-7</v>
      </c>
      <c r="CF262" s="10">
        <f>3/24000000*OO[[#This Row],[140 (06JUL1985 09:00:00)-Water Temperature (C)]]*OO[[#This Row],[82]]</f>
        <v>6.5562244555624984E-7</v>
      </c>
      <c r="CG262" s="10">
        <f>3/24000000*OO[[#This Row],[141 (06JUL1985 12:00:00)-Water Temperature (C)]]*OO[[#This Row],[83]]</f>
        <v>6.3428052412499992E-7</v>
      </c>
      <c r="CH262" s="10">
        <f>3/24000000*OO[[#This Row],[142 (06JUL1985 15:00:00)-Water Temperature (C)]]*OO[[#This Row],[84]]</f>
        <v>6.24877069408375E-7</v>
      </c>
      <c r="CI262" s="10">
        <f>3/24000000*OO[[#This Row],[143 (06JUL1985 18:00:00)-Water Temperature (C)]]*OO[[#This Row],[85]]</f>
        <v>6.1381466191500002E-7</v>
      </c>
      <c r="CJ262" s="10">
        <f>3/24000000*OO[[#This Row],[144 (06JUL1985 21:00:00)-Water Temperature (C)]]*OO[[#This Row],[86]]</f>
        <v>5.9196640873800003E-7</v>
      </c>
      <c r="CK262" s="10">
        <f>3/24000000*OO[[#This Row],[145 (07JUL1985 00:00:00)-Water Temperature (C)]]*OO[[#This Row],[87]]</f>
        <v>5.5541256049724989E-7</v>
      </c>
      <c r="CL262" s="10">
        <f>3/24000000*OO[[#This Row],[146 (07JUL1985 03:00:00)-Water Temperature (C)]]*OO[[#This Row],[88]]</f>
        <v>5.200846053255E-7</v>
      </c>
      <c r="CM262" s="10">
        <f>3/24000000*OO[[#This Row],[147 (07JUL1985 06:00:00)-Water Temperature (C)]]*OO[[#This Row],[89]]</f>
        <v>4.9194581583224997E-7</v>
      </c>
      <c r="CN262" s="10">
        <f>3/24000000*OO[[#This Row],[148 (07JUL1985 09:00:00)-Water Temperature (C)]]*OO[[#This Row],[90]]</f>
        <v>4.79479696972875E-7</v>
      </c>
      <c r="CO262" s="10">
        <f>3/24000000*OO[[#This Row],[149 (07JUL1985 12:00:00)-Water Temperature (C)]]*OO[[#This Row],[91]]</f>
        <v>4.7983087931374994E-7</v>
      </c>
      <c r="CP262" s="10">
        <f>3/24000000*OO[[#This Row],[150 (07JUL1985 15:00:00)-Water Temperature (C)]]*OO[[#This Row],[92]]</f>
        <v>4.7983087931374994E-7</v>
      </c>
      <c r="CQ262" s="10">
        <f>3/24000000*OO[[#This Row],[151 (07JUL1985 18:00:00)-Water Temperature (C)]]*OO[[#This Row],[93]]</f>
        <v>4.7983087931374994E-7</v>
      </c>
      <c r="CR262" s="10">
        <f>3/24000000*OO[[#This Row],[152 (07JUL1985 21:00:00)-Water Temperature (C)]]*OO[[#This Row],[94]]</f>
        <v>4.7983087931374994E-7</v>
      </c>
      <c r="CS262" s="10">
        <f>3/24000000*OO[[#This Row],[153 (08JUL1985 00:00:00)-Water Temperature (C)]]*OO[[#This Row],[95]]</f>
        <v>4.7983087931374994E-7</v>
      </c>
      <c r="CT262" s="10">
        <f>3/24000000*OO[[#This Row],[154 (08JUL1985 03:00:00)-Water Temperature (C)]]*OO[[#This Row],[96]]</f>
        <v>4.7983087931374994E-7</v>
      </c>
      <c r="CU262" s="10">
        <f>3/24000000*OO[[#This Row],[155 (08JUL1985 06:00:00)-Water Temperature (C)]]*OO[[#This Row],[97]]</f>
        <v>4.7983087931374994E-7</v>
      </c>
      <c r="CV262" s="10">
        <f>3/24000000*OO[[#This Row],[156 (08JUL1985 09:00:00)-Water Temperature (C)]]*OO[[#This Row],[98]]</f>
        <v>4.7983087931374994E-7</v>
      </c>
      <c r="CW262" s="10">
        <f>3/24000000*OO[[#This Row],[157 (08JUL1985 12:00:00)-Water Temperature (C)]]*OO[[#This Row],[99]]</f>
        <v>4.7983087931374994E-7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-1.9405098741281564E-40</v>
      </c>
      <c r="O263" s="10">
        <f>3/24*OO[[#This Row],[71 (27JUN1985 18:00:00)-Water Temperature (C)]]*OO[[#This Row],[13]]/SUM(OO[13])</f>
        <v>-7.3676231274277851E-27</v>
      </c>
      <c r="P263" s="10">
        <f>3/24*OO[[#This Row],[72 (27JUN1985 21:00:00)-Water Temperature (C)]]*OO[[#This Row],[14]]/SUM(OO[14])</f>
        <v>-1.0672543622756575E-20</v>
      </c>
      <c r="Q263" s="10">
        <f>3/24*OO[[#This Row],[73 (28JUN1985 00:00:00)-Water Temperature (C)]]*OO[[#This Row],[15]]/SUM(OO[15])</f>
        <v>6.7925145090452472E-11</v>
      </c>
      <c r="R263" s="10">
        <f>3/24*OO[[#This Row],[74 (28JUN1985 03:00:00)-Water Temperature (C)]]*OO[[#This Row],[16]]/SUM(OO[16])</f>
        <v>8.3816354667268205E-8</v>
      </c>
      <c r="S263" s="10">
        <f>3/24*OO[[#This Row],[75 (28JUN1985 06:00:00)-Water Temperature (C)]]*OO[[#This Row],[17]]/SUM(OO[17])</f>
        <v>1.2410766167279958E-5</v>
      </c>
      <c r="T263" s="10">
        <f>3/24*OO[[#This Row],[76 (28JUN1985 09:00:00)-Water Temperature (C)]]*OO[[#This Row],[18]]/SUM(OO[18])</f>
        <v>4.4390528051690915E-4</v>
      </c>
      <c r="U263" s="10">
        <f>3/24*OO[[#This Row],[77 (28JUN1985 12:00:00)-Water Temperature (C)]]*OO[[#This Row],[19]]/SUM(OO[19])</f>
        <v>5.3947611053144729E-3</v>
      </c>
      <c r="V263" s="10">
        <f>3/24000000*OO[[#This Row],[78 (28JUN1985 15:00:00)-Water Temperature (C)]]*OO[[#This Row],[20]]</f>
        <v>2.6902574032900004E-2</v>
      </c>
      <c r="W263" s="10">
        <f>3/24000000*OO[[#This Row],[79 (28JUN1985 18:00:00)-Water Temperature (C)]]*OO[[#This Row],[21]]</f>
        <v>6.4425545729187489E-2</v>
      </c>
      <c r="X263" s="10">
        <f>3/24000000*OO[[#This Row],[80 (28JUN1985 21:00:00)-Water Temperature (C)]]*OO[[#This Row],[22]]</f>
        <v>8.224304160498748E-2</v>
      </c>
      <c r="Y263" s="10">
        <f>3/24000000*OO[[#This Row],[81 (29JUN1985 00:00:00)-Water Temperature (C)]]*OO[[#This Row],[23]]</f>
        <v>6.2234628039087497E-2</v>
      </c>
      <c r="Z263" s="10">
        <f>3/24000000*OO[[#This Row],[82 (29JUN1985 03:00:00)-Water Temperature (C)]]*OO[[#This Row],[24]]</f>
        <v>2.9916032082374998E-2</v>
      </c>
      <c r="AA263" s="10">
        <f>3/24000000*OO[[#This Row],[83 (29JUN1985 06:00:00)-Water Temperature (C)]]*OO[[#This Row],[25]]</f>
        <v>9.8244545027400005E-3</v>
      </c>
      <c r="AB263" s="10">
        <f>3/24000000*OO[[#This Row],[84 (29JUN1985 09:00:00)-Water Temperature (C)]]*OO[[#This Row],[26]]</f>
        <v>2.4003135920609999E-3</v>
      </c>
      <c r="AC263" s="10">
        <f>3/24000000*OO[[#This Row],[85 (29JUN1985 12:00:00)-Water Temperature (C)]]*OO[[#This Row],[27]]</f>
        <v>5.0068464924099998E-4</v>
      </c>
      <c r="AD263" s="10">
        <f>3/24000000*OO[[#This Row],[86 (29JUN1985 15:00:00)-Water Temperature (C)]]*OO[[#This Row],[28]]</f>
        <v>1.2486277276300002E-4</v>
      </c>
      <c r="AE263" s="10">
        <f>3/24000000*OO[[#This Row],[88 (29JUN1985 21:00:00)-Water Temperature (C)]]*OO[[#This Row],[30]]</f>
        <v>5.1747005931637503E-5</v>
      </c>
      <c r="AF263" s="10">
        <f>3/24000000*OO[[#This Row],[88 (29JUN1985 21:00:00)-Water Temperature (C)]]*OO[[#This Row],[30]]</f>
        <v>5.1747005931637503E-5</v>
      </c>
      <c r="AG263" s="10">
        <f>3/24000000*OO[[#This Row],[89 (30JUN1985 00:00:00)-Water Temperature (C)]]*OO[[#This Row],[31]]</f>
        <v>4.9286444481787499E-5</v>
      </c>
      <c r="AH263" s="10">
        <f>3/24000000*OO[[#This Row],[90 (30JUN1985 03:00:00)-Water Temperature (C)]]*OO[[#This Row],[32]]</f>
        <v>4.8906147937499994E-5</v>
      </c>
      <c r="AI263" s="10">
        <f>3/24000000*OO[[#This Row],[91 (30JUN1985 06:00:00)-Water Temperature (C)]]*OO[[#This Row],[33]]</f>
        <v>4.8215904978799999E-5</v>
      </c>
      <c r="AJ263" s="10">
        <f>3/24000000*OO[[#This Row],[92 (30JUN1985 09:00:00)-Water Temperature (C)]]*OO[[#This Row],[34]]</f>
        <v>4.7259669885299998E-5</v>
      </c>
      <c r="AK263" s="10">
        <f>3/24000000*OO[[#This Row],[93 (30JUN1985 12:00:00)-Water Temperature (C)]]*OO[[#This Row],[35]]</f>
        <v>4.4955322497624999E-5</v>
      </c>
      <c r="AL263" s="10">
        <f>3/24000000*OO[[#This Row],[94 (30JUN1985 15:00:00)-Water Temperature (C)]]*OO[[#This Row],[36]]</f>
        <v>4.1605484582274995E-5</v>
      </c>
      <c r="AM263" s="10">
        <f>3/24000000*OO[[#This Row],[95 (30JUN1985 18:00:00)-Water Temperature (C)]]*OO[[#This Row],[37]]</f>
        <v>3.8304678731237498E-5</v>
      </c>
      <c r="AN263" s="10">
        <f>3/24000000*OO[[#This Row],[96 (30JUN1985 21:00:00)-Water Temperature (C)]]*OO[[#This Row],[38]]</f>
        <v>3.4556426646299994E-5</v>
      </c>
      <c r="AO263" s="10">
        <f>3/24000000*OO[[#This Row],[97 (01JUL1985 00:00:00)-Water Temperature (C)]]*OO[[#This Row],[39]]</f>
        <v>3.0501544499999998E-5</v>
      </c>
      <c r="AP263" s="10">
        <f>3/24000000*OO[[#This Row],[98 (01JUL1985 03:00:00)-Water Temperature (C)]]*OO[[#This Row],[40]]</f>
        <v>2.7101729286749998E-5</v>
      </c>
      <c r="AQ263" s="10">
        <f>3/24000000*OO[[#This Row],[99 (01JUL1985 06:00:00)-Water Temperature (C)]]*OO[[#This Row],[41]]</f>
        <v>2.4414188716124999E-5</v>
      </c>
      <c r="AR263" s="10">
        <f>3/24000000*OO[[#This Row],[100 (01JUL1985 09:00:00)-Water Temperature (C)]]*OO[[#This Row],[42]]</f>
        <v>2.29392200139375E-5</v>
      </c>
      <c r="AS263" s="10">
        <f>3/24000000*OO[[#This Row],[101 (01JUL1985 12:00:00)-Water Temperature (C)]]*OO[[#This Row],[43]]</f>
        <v>2.1780243391873752E-5</v>
      </c>
      <c r="AT263" s="10">
        <f>3/24000000*OO[[#This Row],[102 (01JUL1985 15:00:00)-Water Temperature (C)]]*OO[[#This Row],[44]]</f>
        <v>2.0625273092647502E-5</v>
      </c>
      <c r="AU263" s="10">
        <f>3/24000000*OO[[#This Row],[103 (01JUL1985 18:00:00)-Water Temperature (C)]]*OO[[#This Row],[45]]</f>
        <v>1.9288346312619998E-5</v>
      </c>
      <c r="AV263" s="10">
        <f>3/24000000*OO[[#This Row],[104 (01JUL1985 21:00:00)-Water Temperature (C)]]*OO[[#This Row],[46]]</f>
        <v>1.744123828328E-5</v>
      </c>
      <c r="AW263" s="10">
        <f>3/24000000*OO[[#This Row],[105 (02JUL1985 00:00:00)-Water Temperature (C)]]*OO[[#This Row],[47]]</f>
        <v>1.5415203224376249E-5</v>
      </c>
      <c r="AX263" s="10">
        <f>3/24000000*OO[[#This Row],[106 (02JUL1985 03:00:00)-Water Temperature (C)]]*OO[[#This Row],[48]]</f>
        <v>1.3674381559739999E-5</v>
      </c>
      <c r="AY263" s="10">
        <f>3/24000000*OO[[#This Row],[107 (02JUL1985 06:00:00)-Water Temperature (C)]]*OO[[#This Row],[49]]</f>
        <v>1.2293923275036249E-5</v>
      </c>
      <c r="AZ263" s="10">
        <f>3/24000000*OO[[#This Row],[108 (02JUL1985 09:00:00)-Water Temperature (C)]]*OO[[#This Row],[50]]</f>
        <v>1.1571871597000001E-5</v>
      </c>
      <c r="BA263" s="10">
        <f>3/24000000*OO[[#This Row],[109 (02JUL1985 12:00:00)-Water Temperature (C)]]*OO[[#This Row],[51]]</f>
        <v>1.1046372474615E-5</v>
      </c>
      <c r="BB263" s="10">
        <f>3/24000000*OO[[#This Row],[110 (02JUL1985 15:00:00)-Water Temperature (C)]]*OO[[#This Row],[52]]</f>
        <v>1.0562098797564998E-5</v>
      </c>
      <c r="BC263" s="10">
        <f>3/24000000*OO[[#This Row],[111 (02JUL1985 18:00:00)-Water Temperature (C)]]*OO[[#This Row],[53]]</f>
        <v>9.9372269305312493E-6</v>
      </c>
      <c r="BD263" s="10">
        <f>3/24000000*OO[[#This Row],[112 (02JUL1985 21:00:00)-Water Temperature (C)]]*OO[[#This Row],[54]]</f>
        <v>9.030678564524999E-6</v>
      </c>
      <c r="BE263" s="10">
        <f>3/24000000*OO[[#This Row],[113 (03JUL1985 00:00:00)-Water Temperature (C)]]*OO[[#This Row],[55]]</f>
        <v>7.9859181811199998E-6</v>
      </c>
      <c r="BF263" s="10">
        <f>3/24000000*OO[[#This Row],[114 (03JUL1985 03:00:00)-Water Temperature (C)]]*OO[[#This Row],[56]]</f>
        <v>7.0319978671799993E-6</v>
      </c>
      <c r="BG263" s="10">
        <f>3/24000000*OO[[#This Row],[115 (03JUL1985 06:00:00)-Water Temperature (C)]]*OO[[#This Row],[57]]</f>
        <v>6.2302513916012501E-6</v>
      </c>
      <c r="BH263" s="10">
        <f>3/24000000*OO[[#This Row],[116 (03JUL1985 09:00:00)-Water Temperature (C)]]*OO[[#This Row],[58]]</f>
        <v>5.7141838635200002E-6</v>
      </c>
      <c r="BI263" s="10">
        <f>3/24000000*OO[[#This Row],[117 (03JUL1985 12:00:00)-Water Temperature (C)]]*OO[[#This Row],[59]]</f>
        <v>5.1723356869937497E-6</v>
      </c>
      <c r="BJ263" s="10">
        <f>3/24000000*OO[[#This Row],[118 (03JUL1985 15:00:00)-Water Temperature (C)]]*OO[[#This Row],[60]]</f>
        <v>4.7719678801874998E-6</v>
      </c>
      <c r="BK263" s="10">
        <f>3/24000000*OO[[#This Row],[119 (03JUL1985 18:00:00)-Water Temperature (C)]]*OO[[#This Row],[61]]</f>
        <v>4.3332692024999997E-6</v>
      </c>
      <c r="BL263" s="10">
        <f>3/24000000*OO[[#This Row],[120 (03JUL1985 21:00:00)-Water Temperature (C)]]*OO[[#This Row],[62]]</f>
        <v>3.80763505668E-6</v>
      </c>
      <c r="BM263" s="10">
        <f>3/24000000*OO[[#This Row],[121 (04JUL1985 00:00:00)-Water Temperature (C)]]*OO[[#This Row],[63]]</f>
        <v>3.2442291148675E-6</v>
      </c>
      <c r="BN263" s="10">
        <f>3/24000000*OO[[#This Row],[122 (04JUL1985 03:00:00)-Water Temperature (C)]]*OO[[#This Row],[64]]</f>
        <v>2.7360497979603747E-6</v>
      </c>
      <c r="BO263" s="10">
        <f>3/24000000*OO[[#This Row],[123 (04JUL1985 06:00:00)-Water Temperature (C)]]*OO[[#This Row],[65]]</f>
        <v>2.3388823320660004E-6</v>
      </c>
      <c r="BP263" s="10">
        <f>3/24000000*OO[[#This Row],[124 (04JUL1985 09:00:00)-Water Temperature (C)]]*OO[[#This Row],[66]]</f>
        <v>2.0987352853244999E-6</v>
      </c>
      <c r="BQ263" s="10">
        <f>3/24000000*OO[[#This Row],[125 (04JUL1985 12:00:00)-Water Temperature (C)]]*OO[[#This Row],[67]]</f>
        <v>1.9290455826735001E-6</v>
      </c>
      <c r="BR263" s="10">
        <f>3/24000000*OO[[#This Row],[126 (04JUL1985 15:00:00)-Water Temperature (C)]]*OO[[#This Row],[68]]</f>
        <v>1.7843826092601252E-6</v>
      </c>
      <c r="BS263" s="10">
        <f>3/24000000*OO[[#This Row],[127 (04JUL1985 18:00:00)-Water Temperature (C)]]*OO[[#This Row],[69]]</f>
        <v>1.626549150319125E-6</v>
      </c>
      <c r="BT263" s="10">
        <f>3/24000000*OO[[#This Row],[128 (04JUL1985 21:00:00)-Water Temperature (C)]]*OO[[#This Row],[70]]</f>
        <v>1.4247117499530002E-6</v>
      </c>
      <c r="BU263" s="10">
        <f>3/24000000*OO[[#This Row],[129 (05JUL1985 00:00:00)-Water Temperature (C)]]*OO[[#This Row],[71]]</f>
        <v>1.2016699994843749E-6</v>
      </c>
      <c r="BV263" s="10">
        <f>3/24000000*OO[[#This Row],[130 (05JUL1985 03:00:00)-Water Temperature (C)]]*OO[[#This Row],[72]]</f>
        <v>1.0072108072262499E-6</v>
      </c>
      <c r="BW263" s="10">
        <f>3/24000000*OO[[#This Row],[131 (05JUL1985 06:00:00)-Water Temperature (C)]]*OO[[#This Row],[73]]</f>
        <v>8.5613179331400006E-7</v>
      </c>
      <c r="BX263" s="10">
        <f>3/24000000*OO[[#This Row],[132 (05JUL1985 09:00:00)-Water Temperature (C)]]*OO[[#This Row],[74]]</f>
        <v>7.6123796651000011E-7</v>
      </c>
      <c r="BY263" s="10">
        <f>3/24000000*OO[[#This Row],[133 (05JUL1985 12:00:00)-Water Temperature (C)]]*OO[[#This Row],[75]]</f>
        <v>6.9815770156050004E-7</v>
      </c>
      <c r="BZ263" s="10">
        <f>3/24000000*OO[[#This Row],[134 (05JUL1985 15:00:00)-Water Temperature (C)]]*OO[[#This Row],[76]]</f>
        <v>6.5064918511562495E-7</v>
      </c>
      <c r="CA263" s="10">
        <f>3/24000000*OO[[#This Row],[135 (05JUL1985 18:00:00)-Water Temperature (C)]]*OO[[#This Row],[77]]</f>
        <v>6.0985896580562499E-7</v>
      </c>
      <c r="CB263" s="10">
        <f>3/24000000*OO[[#This Row],[136 (05JUL1985 21:00:00)-Water Temperature (C)]]*OO[[#This Row],[78]]</f>
        <v>5.6506477341124996E-7</v>
      </c>
      <c r="CC263" s="10">
        <f>3/24000000*OO[[#This Row],[137 (06JUL1985 00:00:00)-Water Temperature (C)]]*OO[[#This Row],[79]]</f>
        <v>5.1654083219749996E-7</v>
      </c>
      <c r="CD263" s="10">
        <f>3/24000000*OO[[#This Row],[138 (06JUL1985 03:00:00)-Water Temperature (C)]]*OO[[#This Row],[80]]</f>
        <v>4.6726481412000001E-7</v>
      </c>
      <c r="CE263" s="10">
        <f>3/24000000*OO[[#This Row],[139 (06JUL1985 06:00:00)-Water Temperature (C)]]*OO[[#This Row],[81]]</f>
        <v>4.2478935401274993E-7</v>
      </c>
      <c r="CF263" s="10">
        <f>3/24000000*OO[[#This Row],[140 (06JUL1985 09:00:00)-Water Temperature (C)]]*OO[[#This Row],[82]]</f>
        <v>4.0013614298249995E-7</v>
      </c>
      <c r="CG263" s="10">
        <f>3/24000000*OO[[#This Row],[141 (06JUL1985 12:00:00)-Water Temperature (C)]]*OO[[#This Row],[83]]</f>
        <v>3.86171638785E-7</v>
      </c>
      <c r="CH263" s="10">
        <f>3/24000000*OO[[#This Row],[142 (06JUL1985 15:00:00)-Water Temperature (C)]]*OO[[#This Row],[84]]</f>
        <v>3.798434666265E-7</v>
      </c>
      <c r="CI263" s="10">
        <f>3/24000000*OO[[#This Row],[143 (06JUL1985 18:00:00)-Water Temperature (C)]]*OO[[#This Row],[85]]</f>
        <v>3.7292646535925E-7</v>
      </c>
      <c r="CJ263" s="10">
        <f>3/24000000*OO[[#This Row],[144 (06JUL1985 21:00:00)-Water Temperature (C)]]*OO[[#This Row],[86]]</f>
        <v>3.5984462344249998E-7</v>
      </c>
      <c r="CK263" s="10">
        <f>3/24000000*OO[[#This Row],[145 (07JUL1985 00:00:00)-Water Temperature (C)]]*OO[[#This Row],[87]]</f>
        <v>3.3778022609799999E-7</v>
      </c>
      <c r="CL263" s="10">
        <f>3/24000000*OO[[#This Row],[146 (07JUL1985 03:00:00)-Water Temperature (C)]]*OO[[#This Row],[88]]</f>
        <v>3.1617227205112499E-7</v>
      </c>
      <c r="CM263" s="10">
        <f>3/24000000*OO[[#This Row],[147 (07JUL1985 06:00:00)-Water Temperature (C)]]*OO[[#This Row],[89]]</f>
        <v>2.9860303484999998E-7</v>
      </c>
      <c r="CN263" s="10">
        <f>3/24000000*OO[[#This Row],[148 (07JUL1985 09:00:00)-Water Temperature (C)]]*OO[[#This Row],[90]]</f>
        <v>2.9045982874837498E-7</v>
      </c>
      <c r="CO263" s="10">
        <f>3/24000000*OO[[#This Row],[149 (07JUL1985 12:00:00)-Water Temperature (C)]]*OO[[#This Row],[91]]</f>
        <v>2.901152676855E-7</v>
      </c>
      <c r="CP263" s="10">
        <f>3/24000000*OO[[#This Row],[150 (07JUL1985 15:00:00)-Water Temperature (C)]]*OO[[#This Row],[92]]</f>
        <v>2.901152676855E-7</v>
      </c>
      <c r="CQ263" s="10">
        <f>3/24000000*OO[[#This Row],[151 (07JUL1985 18:00:00)-Water Temperature (C)]]*OO[[#This Row],[93]]</f>
        <v>2.901152676855E-7</v>
      </c>
      <c r="CR263" s="10">
        <f>3/24000000*OO[[#This Row],[152 (07JUL1985 21:00:00)-Water Temperature (C)]]*OO[[#This Row],[94]]</f>
        <v>2.901152676855E-7</v>
      </c>
      <c r="CS263" s="10">
        <f>3/24000000*OO[[#This Row],[153 (08JUL1985 00:00:00)-Water Temperature (C)]]*OO[[#This Row],[95]]</f>
        <v>2.901152676855E-7</v>
      </c>
      <c r="CT263" s="10">
        <f>3/24000000*OO[[#This Row],[154 (08JUL1985 03:00:00)-Water Temperature (C)]]*OO[[#This Row],[96]]</f>
        <v>2.901152676855E-7</v>
      </c>
      <c r="CU263" s="10">
        <f>3/24000000*OO[[#This Row],[155 (08JUL1985 06:00:00)-Water Temperature (C)]]*OO[[#This Row],[97]]</f>
        <v>2.901152676855E-7</v>
      </c>
      <c r="CV263" s="10">
        <f>3/24000000*OO[[#This Row],[156 (08JUL1985 09:00:00)-Water Temperature (C)]]*OO[[#This Row],[98]]</f>
        <v>2.901152676855E-7</v>
      </c>
      <c r="CW263" s="10">
        <f>3/24000000*OO[[#This Row],[157 (08JUL1985 12:00:00)-Water Temperature (C)]]*OO[[#This Row],[99]]</f>
        <v>2.901152676855E-7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-3.0804483918959693E-41</v>
      </c>
      <c r="O264" s="10">
        <f>3/24*OO[[#This Row],[71 (27JUN1985 18:00:00)-Water Temperature (C)]]*OO[[#This Row],[13]]/SUM(OO[13])</f>
        <v>-5.9043701083378023E-28</v>
      </c>
      <c r="P264" s="10">
        <f>3/24*OO[[#This Row],[72 (27JUN1985 21:00:00)-Water Temperature (C)]]*OO[[#This Row],[14]]/SUM(OO[14])</f>
        <v>-1.9391571980428852E-21</v>
      </c>
      <c r="Q264" s="10">
        <f>3/24*OO[[#This Row],[73 (28JUN1985 00:00:00)-Water Temperature (C)]]*OO[[#This Row],[15]]/SUM(OO[15])</f>
        <v>2.3081240351054762E-11</v>
      </c>
      <c r="R264" s="10">
        <f>3/24*OO[[#This Row],[74 (28JUN1985 03:00:00)-Water Temperature (C)]]*OO[[#This Row],[16]]/SUM(OO[16])</f>
        <v>3.5396165715112096E-8</v>
      </c>
      <c r="S264" s="10">
        <f>3/24*OO[[#This Row],[75 (28JUN1985 06:00:00)-Water Temperature (C)]]*OO[[#This Row],[17]]/SUM(OO[17])</f>
        <v>5.9068159080857439E-6</v>
      </c>
      <c r="T264" s="10">
        <f>3/24*OO[[#This Row],[76 (28JUN1985 09:00:00)-Water Temperature (C)]]*OO[[#This Row],[18]]/SUM(OO[18])</f>
        <v>2.3085505818939243E-4</v>
      </c>
      <c r="U264" s="10">
        <f>3/24*OO[[#This Row],[77 (28JUN1985 12:00:00)-Water Temperature (C)]]*OO[[#This Row],[19]]/SUM(OO[19])</f>
        <v>3.0126319560209286E-3</v>
      </c>
      <c r="V264" s="10">
        <f>3/24000000*OO[[#This Row],[78 (28JUN1985 15:00:00)-Water Temperature (C)]]*OO[[#This Row],[20]]</f>
        <v>1.5943989945531249E-2</v>
      </c>
      <c r="W264" s="10">
        <f>3/24000000*OO[[#This Row],[79 (28JUN1985 18:00:00)-Water Temperature (C)]]*OO[[#This Row],[21]]</f>
        <v>4.0176817948499997E-2</v>
      </c>
      <c r="X264" s="10">
        <f>3/24000000*OO[[#This Row],[80 (28JUN1985 21:00:00)-Water Temperature (C)]]*OO[[#This Row],[22]]</f>
        <v>5.3628899830787502E-2</v>
      </c>
      <c r="Y264" s="10">
        <f>3/24000000*OO[[#This Row],[81 (29JUN1985 00:00:00)-Water Temperature (C)]]*OO[[#This Row],[23]]</f>
        <v>4.2164276091174999E-2</v>
      </c>
      <c r="Z264" s="10">
        <f>3/24000000*OO[[#This Row],[82 (29JUN1985 03:00:00)-Water Temperature (C)]]*OO[[#This Row],[24]]</f>
        <v>2.0964937301200002E-2</v>
      </c>
      <c r="AA264" s="10">
        <f>3/24000000*OO[[#This Row],[83 (29JUN1985 06:00:00)-Water Temperature (C)]]*OO[[#This Row],[25]]</f>
        <v>7.0845616842662501E-3</v>
      </c>
      <c r="AB264" s="10">
        <f>3/24000000*OO[[#This Row],[84 (29JUN1985 09:00:00)-Water Temperature (C)]]*OO[[#This Row],[26]]</f>
        <v>1.7697164653519999E-3</v>
      </c>
      <c r="AC264" s="10">
        <f>3/24000000*OO[[#This Row],[85 (29JUN1985 12:00:00)-Water Temperature (C)]]*OO[[#This Row],[27]]</f>
        <v>3.7163404208437497E-4</v>
      </c>
      <c r="AD264" s="10">
        <f>3/24000000*OO[[#This Row],[86 (29JUN1985 15:00:00)-Water Temperature (C)]]*OO[[#This Row],[28]]</f>
        <v>8.9249985871199983E-5</v>
      </c>
      <c r="AE264" s="10">
        <f>3/24000000*OO[[#This Row],[88 (29JUN1985 21:00:00)-Water Temperature (C)]]*OO[[#This Row],[30]]</f>
        <v>3.3704704834949995E-5</v>
      </c>
      <c r="AF264" s="10">
        <f>3/24000000*OO[[#This Row],[88 (29JUN1985 21:00:00)-Water Temperature (C)]]*OO[[#This Row],[30]]</f>
        <v>3.3704704834949995E-5</v>
      </c>
      <c r="AG264" s="10">
        <f>3/24000000*OO[[#This Row],[89 (30JUN1985 00:00:00)-Water Temperature (C)]]*OO[[#This Row],[31]]</f>
        <v>3.1845908278175E-5</v>
      </c>
      <c r="AH264" s="10">
        <f>3/24000000*OO[[#This Row],[90 (30JUN1985 03:00:00)-Water Temperature (C)]]*OO[[#This Row],[32]]</f>
        <v>3.1514986640800002E-5</v>
      </c>
      <c r="AI264" s="10">
        <f>3/24000000*OO[[#This Row],[91 (30JUN1985 06:00:00)-Water Temperature (C)]]*OO[[#This Row],[33]]</f>
        <v>3.1095120579799996E-5</v>
      </c>
      <c r="AJ264" s="10">
        <f>3/24000000*OO[[#This Row],[92 (30JUN1985 09:00:00)-Water Temperature (C)]]*OO[[#This Row],[34]]</f>
        <v>3.0531853422062501E-5</v>
      </c>
      <c r="AK264" s="10">
        <f>3/24000000*OO[[#This Row],[93 (30JUN1985 12:00:00)-Water Temperature (C)]]*OO[[#This Row],[35]]</f>
        <v>2.9088374289500005E-5</v>
      </c>
      <c r="AL264" s="10">
        <f>3/24000000*OO[[#This Row],[94 (30JUN1985 15:00:00)-Water Temperature (C)]]*OO[[#This Row],[36]]</f>
        <v>2.6929285257600001E-5</v>
      </c>
      <c r="AM264" s="10">
        <f>3/24000000*OO[[#This Row],[95 (30JUN1985 18:00:00)-Water Temperature (C)]]*OO[[#This Row],[37]]</f>
        <v>2.4778238545599993E-5</v>
      </c>
      <c r="AN264" s="10">
        <f>3/24000000*OO[[#This Row],[96 (30JUN1985 21:00:00)-Water Temperature (C)]]*OO[[#This Row],[38]]</f>
        <v>2.2341692220562502E-5</v>
      </c>
      <c r="AO264" s="10">
        <f>3/24000000*OO[[#This Row],[97 (01JUL1985 00:00:00)-Water Temperature (C)]]*OO[[#This Row],[39]]</f>
        <v>1.9697664186585001E-5</v>
      </c>
      <c r="AP264" s="10">
        <f>3/24000000*OO[[#This Row],[98 (01JUL1985 03:00:00)-Water Temperature (C)]]*OO[[#This Row],[40]]</f>
        <v>1.7478709999914998E-5</v>
      </c>
      <c r="AQ264" s="10">
        <f>3/24000000*OO[[#This Row],[99 (01JUL1985 06:00:00)-Water Temperature (C)]]*OO[[#This Row],[41]]</f>
        <v>1.5727268429949997E-5</v>
      </c>
      <c r="AR264" s="10">
        <f>3/24000000*OO[[#This Row],[100 (01JUL1985 09:00:00)-Water Temperature (C)]]*OO[[#This Row],[42]]</f>
        <v>1.4761607583150001E-5</v>
      </c>
      <c r="AS264" s="10">
        <f>3/24000000*OO[[#This Row],[101 (01JUL1985 12:00:00)-Water Temperature (C)]]*OO[[#This Row],[43]]</f>
        <v>1.4010032753425002E-5</v>
      </c>
      <c r="AT264" s="10">
        <f>3/24000000*OO[[#This Row],[102 (01JUL1985 15:00:00)-Water Temperature (C)]]*OO[[#This Row],[44]]</f>
        <v>1.32673001034E-5</v>
      </c>
      <c r="AU264" s="10">
        <f>3/24000000*OO[[#This Row],[103 (01JUL1985 18:00:00)-Water Temperature (C)]]*OO[[#This Row],[45]]</f>
        <v>1.2407348725987499E-5</v>
      </c>
      <c r="AV264" s="10">
        <f>3/24000000*OO[[#This Row],[104 (01JUL1985 21:00:00)-Water Temperature (C)]]*OO[[#This Row],[46]]</f>
        <v>1.1214507298344999E-5</v>
      </c>
      <c r="AW264" s="10">
        <f>3/24000000*OO[[#This Row],[105 (02JUL1985 00:00:00)-Water Temperature (C)]]*OO[[#This Row],[47]]</f>
        <v>9.9045638691999998E-6</v>
      </c>
      <c r="AX264" s="10">
        <f>3/24000000*OO[[#This Row],[106 (02JUL1985 03:00:00)-Water Temperature (C)]]*OO[[#This Row],[48]]</f>
        <v>8.781773694992499E-6</v>
      </c>
      <c r="AY264" s="10">
        <f>3/24000000*OO[[#This Row],[107 (02JUL1985 06:00:00)-Water Temperature (C)]]*OO[[#This Row],[49]]</f>
        <v>7.8900073494974999E-6</v>
      </c>
      <c r="AZ264" s="10">
        <f>3/24000000*OO[[#This Row],[108 (02JUL1985 09:00:00)-Water Temperature (C)]]*OO[[#This Row],[50]]</f>
        <v>7.4226036343249999E-6</v>
      </c>
      <c r="BA264" s="10">
        <f>3/24000000*OO[[#This Row],[109 (02JUL1985 12:00:00)-Water Temperature (C)]]*OO[[#This Row],[51]]</f>
        <v>7.0828489522199997E-6</v>
      </c>
      <c r="BB264" s="10">
        <f>3/24000000*OO[[#This Row],[110 (02JUL1985 15:00:00)-Water Temperature (C)]]*OO[[#This Row],[52]]</f>
        <v>6.7730185917000003E-6</v>
      </c>
      <c r="BC264" s="10">
        <f>3/24000000*OO[[#This Row],[111 (02JUL1985 18:00:00)-Water Temperature (C)]]*OO[[#This Row],[53]]</f>
        <v>6.3740443603849996E-6</v>
      </c>
      <c r="BD264" s="10">
        <f>3/24000000*OO[[#This Row],[112 (02JUL1985 21:00:00)-Water Temperature (C)]]*OO[[#This Row],[54]]</f>
        <v>5.7982299287499994E-6</v>
      </c>
      <c r="BE264" s="10">
        <f>3/24000000*OO[[#This Row],[113 (03JUL1985 00:00:00)-Water Temperature (C)]]*OO[[#This Row],[55]]</f>
        <v>5.1319465104600002E-6</v>
      </c>
      <c r="BF264" s="10">
        <f>3/24000000*OO[[#This Row],[114 (03JUL1985 03:00:00)-Water Temperature (C)]]*OO[[#This Row],[56]]</f>
        <v>4.5215055943750005E-6</v>
      </c>
      <c r="BG264" s="10">
        <f>3/24000000*OO[[#This Row],[115 (03JUL1985 06:00:00)-Water Temperature (C)]]*OO[[#This Row],[57]]</f>
        <v>4.0065006368750001E-6</v>
      </c>
      <c r="BH264" s="10">
        <f>3/24000000*OO[[#This Row],[116 (03JUL1985 09:00:00)-Water Temperature (C)]]*OO[[#This Row],[58]]</f>
        <v>3.6749028058875E-6</v>
      </c>
      <c r="BI264" s="10">
        <f>3/24000000*OO[[#This Row],[117 (03JUL1985 12:00:00)-Water Temperature (C)]]*OO[[#This Row],[59]]</f>
        <v>3.3279726177600001E-6</v>
      </c>
      <c r="BJ264" s="10">
        <f>3/24000000*OO[[#This Row],[118 (03JUL1985 15:00:00)-Water Temperature (C)]]*OO[[#This Row],[60]]</f>
        <v>3.0743259228024999E-6</v>
      </c>
      <c r="BK264" s="10">
        <f>3/24000000*OO[[#This Row],[119 (03JUL1985 18:00:00)-Water Temperature (C)]]*OO[[#This Row],[61]]</f>
        <v>2.7970351660132497E-6</v>
      </c>
      <c r="BL264" s="10">
        <f>3/24000000*OO[[#This Row],[120 (03JUL1985 21:00:00)-Water Temperature (C)]]*OO[[#This Row],[62]]</f>
        <v>2.46309317420075E-6</v>
      </c>
      <c r="BM264" s="10">
        <f>3/24000000*OO[[#This Row],[121 (04JUL1985 00:00:00)-Water Temperature (C)]]*OO[[#This Row],[63]]</f>
        <v>2.1025865867305001E-6</v>
      </c>
      <c r="BN264" s="10">
        <f>3/24000000*OO[[#This Row],[122 (04JUL1985 03:00:00)-Water Temperature (C)]]*OO[[#This Row],[64]]</f>
        <v>1.77381234135E-6</v>
      </c>
      <c r="BO264" s="10">
        <f>3/24000000*OO[[#This Row],[123 (04JUL1985 06:00:00)-Water Temperature (C)]]*OO[[#This Row],[65]]</f>
        <v>1.5150081768283746E-6</v>
      </c>
      <c r="BP264" s="10">
        <f>3/24000000*OO[[#This Row],[124 (04JUL1985 09:00:00)-Water Temperature (C)]]*OO[[#This Row],[66]]</f>
        <v>1.3572799757749998E-6</v>
      </c>
      <c r="BQ264" s="10">
        <f>3/24000000*OO[[#This Row],[125 (04JUL1985 12:00:00)-Water Temperature (C)]]*OO[[#This Row],[67]]</f>
        <v>1.2458574694807501E-6</v>
      </c>
      <c r="BR264" s="10">
        <f>3/24000000*OO[[#This Row],[126 (04JUL1985 15:00:00)-Water Temperature (C)]]*OO[[#This Row],[68]]</f>
        <v>1.1524897308443752E-6</v>
      </c>
      <c r="BS264" s="10">
        <f>3/24000000*OO[[#This Row],[127 (04JUL1985 18:00:00)-Water Temperature (C)]]*OO[[#This Row],[69]]</f>
        <v>1.0518996730243749E-6</v>
      </c>
      <c r="BT264" s="10">
        <f>3/24000000*OO[[#This Row],[128 (04JUL1985 21:00:00)-Water Temperature (C)]]*OO[[#This Row],[70]]</f>
        <v>9.2301686342312479E-7</v>
      </c>
      <c r="BU264" s="10">
        <f>3/24000000*OO[[#This Row],[129 (05JUL1985 00:00:00)-Water Temperature (C)]]*OO[[#This Row],[71]]</f>
        <v>7.7964306708174987E-7</v>
      </c>
      <c r="BV264" s="10">
        <f>3/24000000*OO[[#This Row],[130 (05JUL1985 03:00:00)-Water Temperature (C)]]*OO[[#This Row],[72]]</f>
        <v>6.5334823455300008E-7</v>
      </c>
      <c r="BW264" s="10">
        <f>3/24000000*OO[[#This Row],[131 (05JUL1985 06:00:00)-Water Temperature (C)]]*OO[[#This Row],[73]]</f>
        <v>5.5432800222249996E-7</v>
      </c>
      <c r="BX264" s="10">
        <f>3/24000000*OO[[#This Row],[132 (05JUL1985 09:00:00)-Water Temperature (C)]]*OO[[#This Row],[74]]</f>
        <v>4.9153300110399991E-7</v>
      </c>
      <c r="BY264" s="10">
        <f>3/24000000*OO[[#This Row],[133 (05JUL1985 12:00:00)-Water Temperature (C)]]*OO[[#This Row],[75]]</f>
        <v>4.4947853627775E-7</v>
      </c>
      <c r="BZ264" s="10">
        <f>3/24000000*OO[[#This Row],[134 (05JUL1985 15:00:00)-Water Temperature (C)]]*OO[[#This Row],[76]]</f>
        <v>4.1814082358400003E-7</v>
      </c>
      <c r="CA264" s="10">
        <f>3/24000000*OO[[#This Row],[135 (05JUL1985 18:00:00)-Water Temperature (C)]]*OO[[#This Row],[77]]</f>
        <v>3.9169571445837496E-7</v>
      </c>
      <c r="CB264" s="10">
        <f>3/24000000*OO[[#This Row],[136 (05JUL1985 21:00:00)-Water Temperature (C)]]*OO[[#This Row],[78]]</f>
        <v>3.6309195046399997E-7</v>
      </c>
      <c r="CC264" s="10">
        <f>3/24000000*OO[[#This Row],[137 (06JUL1985 00:00:00)-Water Temperature (C)]]*OO[[#This Row],[79]]</f>
        <v>3.3228478695262498E-7</v>
      </c>
      <c r="CD264" s="10">
        <f>3/24000000*OO[[#This Row],[138 (06JUL1985 03:00:00)-Water Temperature (C)]]*OO[[#This Row],[80]]</f>
        <v>3.0079745164299998E-7</v>
      </c>
      <c r="CE264" s="10">
        <f>3/24000000*OO[[#This Row],[139 (06JUL1985 06:00:00)-Water Temperature (C)]]*OO[[#This Row],[81]]</f>
        <v>2.7345037292038751E-7</v>
      </c>
      <c r="CF264" s="10">
        <f>3/24000000*OO[[#This Row],[140 (06JUL1985 09:00:00)-Water Temperature (C)]]*OO[[#This Row],[82]]</f>
        <v>2.5729249915599997E-7</v>
      </c>
      <c r="CG264" s="10">
        <f>3/24000000*OO[[#This Row],[141 (06JUL1985 12:00:00)-Water Temperature (C)]]*OO[[#This Row],[83]]</f>
        <v>2.4791208223687497E-7</v>
      </c>
      <c r="CH264" s="10">
        <f>3/24000000*OO[[#This Row],[142 (06JUL1985 15:00:00)-Water Temperature (C)]]*OO[[#This Row],[84]]</f>
        <v>2.4352999579106249E-7</v>
      </c>
      <c r="CI264" s="10">
        <f>3/24000000*OO[[#This Row],[143 (06JUL1985 18:00:00)-Water Temperature (C)]]*OO[[#This Row],[85]]</f>
        <v>2.3900558434934994E-7</v>
      </c>
      <c r="CJ264" s="10">
        <f>3/24000000*OO[[#This Row],[144 (06JUL1985 21:00:00)-Water Temperature (C)]]*OO[[#This Row],[86]]</f>
        <v>2.306856516608125E-7</v>
      </c>
      <c r="CK264" s="10">
        <f>3/24000000*OO[[#This Row],[145 (07JUL1985 00:00:00)-Water Temperature (C)]]*OO[[#This Row],[87]]</f>
        <v>2.1662503085524999E-7</v>
      </c>
      <c r="CL264" s="10">
        <f>3/24000000*OO[[#This Row],[146 (07JUL1985 03:00:00)-Water Temperature (C)]]*OO[[#This Row],[88]]</f>
        <v>2.0273578916250001E-7</v>
      </c>
      <c r="CM264" s="10">
        <f>3/24000000*OO[[#This Row],[147 (07JUL1985 06:00:00)-Water Temperature (C)]]*OO[[#This Row],[89]]</f>
        <v>1.9128158691679999E-7</v>
      </c>
      <c r="CN264" s="10">
        <f>3/24000000*OO[[#This Row],[148 (07JUL1985 09:00:00)-Water Temperature (C)]]*OO[[#This Row],[90]]</f>
        <v>1.8582568811126248E-7</v>
      </c>
      <c r="CO264" s="10">
        <f>3/24000000*OO[[#This Row],[149 (07JUL1985 12:00:00)-Water Temperature (C)]]*OO[[#This Row],[91]]</f>
        <v>1.8534121391896251E-7</v>
      </c>
      <c r="CP264" s="10">
        <f>3/24000000*OO[[#This Row],[150 (07JUL1985 15:00:00)-Water Temperature (C)]]*OO[[#This Row],[92]]</f>
        <v>1.8534121391896251E-7</v>
      </c>
      <c r="CQ264" s="10">
        <f>3/24000000*OO[[#This Row],[151 (07JUL1985 18:00:00)-Water Temperature (C)]]*OO[[#This Row],[93]]</f>
        <v>1.8534121391896251E-7</v>
      </c>
      <c r="CR264" s="10">
        <f>3/24000000*OO[[#This Row],[152 (07JUL1985 21:00:00)-Water Temperature (C)]]*OO[[#This Row],[94]]</f>
        <v>1.8534121391896251E-7</v>
      </c>
      <c r="CS264" s="10">
        <f>3/24000000*OO[[#This Row],[153 (08JUL1985 00:00:00)-Water Temperature (C)]]*OO[[#This Row],[95]]</f>
        <v>1.8534121391896251E-7</v>
      </c>
      <c r="CT264" s="10">
        <f>3/24000000*OO[[#This Row],[154 (08JUL1985 03:00:00)-Water Temperature (C)]]*OO[[#This Row],[96]]</f>
        <v>1.8534121391896251E-7</v>
      </c>
      <c r="CU264" s="10">
        <f>3/24000000*OO[[#This Row],[155 (08JUL1985 06:00:00)-Water Temperature (C)]]*OO[[#This Row],[97]]</f>
        <v>1.8534121391896251E-7</v>
      </c>
      <c r="CV264" s="10">
        <f>3/24000000*OO[[#This Row],[156 (08JUL1985 09:00:00)-Water Temperature (C)]]*OO[[#This Row],[98]]</f>
        <v>1.8534121391896251E-7</v>
      </c>
      <c r="CW264" s="10">
        <f>3/24000000*OO[[#This Row],[157 (08JUL1985 12:00:00)-Water Temperature (C)]]*OO[[#This Row],[99]]</f>
        <v>1.8534121391896251E-7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8.7635226186543926E-25</v>
      </c>
      <c r="Q265" s="10">
        <f>3/24*OO[[#This Row],[73 (28JUN1985 00:00:00)-Water Temperature (C)]]*OO[[#This Row],[15]]/SUM(OO[15])</f>
        <v>1.2854306614744032E-11</v>
      </c>
      <c r="R265" s="10">
        <f>3/24*OO[[#This Row],[74 (28JUN1985 03:00:00)-Water Temperature (C)]]*OO[[#This Row],[16]]/SUM(OO[16])</f>
        <v>2.3609837955928944E-8</v>
      </c>
      <c r="S265" s="10">
        <f>3/24*OO[[#This Row],[75 (28JUN1985 06:00:00)-Water Temperature (C)]]*OO[[#This Row],[17]]/SUM(OO[17])</f>
        <v>4.3612548037726293E-6</v>
      </c>
      <c r="T265" s="10">
        <f>3/24*OO[[#This Row],[76 (28JUN1985 09:00:00)-Water Temperature (C)]]*OO[[#This Row],[18]]/SUM(OO[18])</f>
        <v>1.8405624561319663E-4</v>
      </c>
      <c r="U265" s="10">
        <f>3/24*OO[[#This Row],[77 (28JUN1985 12:00:00)-Water Temperature (C)]]*OO[[#This Row],[19]]/SUM(OO[19])</f>
        <v>2.5571722314163413E-3</v>
      </c>
      <c r="V265" s="10">
        <f>3/24000000*OO[[#This Row],[78 (28JUN1985 15:00:00)-Water Temperature (C)]]*OO[[#This Row],[20]]</f>
        <v>1.4268009828863752E-2</v>
      </c>
      <c r="W265" s="10">
        <f>3/24000000*OO[[#This Row],[79 (28JUN1985 18:00:00)-Water Temperature (C)]]*OO[[#This Row],[21]]</f>
        <v>3.7633482304124999E-2</v>
      </c>
      <c r="X265" s="10">
        <f>3/24000000*OO[[#This Row],[80 (28JUN1985 21:00:00)-Water Temperature (C)]]*OO[[#This Row],[22]]</f>
        <v>5.2282100950974998E-2</v>
      </c>
      <c r="Y265" s="10">
        <f>3/24000000*OO[[#This Row],[81 (29JUN1985 00:00:00)-Water Temperature (C)]]*OO[[#This Row],[23]]</f>
        <v>4.2556436199450001E-2</v>
      </c>
      <c r="Z265" s="10">
        <f>3/24000000*OO[[#This Row],[82 (29JUN1985 03:00:00)-Water Temperature (C)]]*OO[[#This Row],[24]]</f>
        <v>2.1829446298275001E-2</v>
      </c>
      <c r="AA265" s="10">
        <f>3/24000000*OO[[#This Row],[83 (29JUN1985 06:00:00)-Water Temperature (C)]]*OO[[#This Row],[25]]</f>
        <v>7.5805218230600001E-3</v>
      </c>
      <c r="AB265" s="10">
        <f>3/24000000*OO[[#This Row],[84 (29JUN1985 09:00:00)-Water Temperature (C)]]*OO[[#This Row],[26]]</f>
        <v>1.9360273553121247E-3</v>
      </c>
      <c r="AC265" s="10">
        <f>3/24000000*OO[[#This Row],[85 (29JUN1985 12:00:00)-Water Temperature (C)]]*OO[[#This Row],[27]]</f>
        <v>4.10670050864125E-4</v>
      </c>
      <c r="AD265" s="10">
        <f>3/24000000*OO[[#This Row],[86 (29JUN1985 15:00:00)-Water Temperature (C)]]*OO[[#This Row],[28]]</f>
        <v>9.6027500112500004E-5</v>
      </c>
      <c r="AE265" s="10">
        <f>3/24000000*OO[[#This Row],[88 (29JUN1985 21:00:00)-Water Temperature (C)]]*OO[[#This Row],[30]]</f>
        <v>3.3435332180937502E-5</v>
      </c>
      <c r="AF265" s="10">
        <f>3/24000000*OO[[#This Row],[88 (29JUN1985 21:00:00)-Water Temperature (C)]]*OO[[#This Row],[30]]</f>
        <v>3.3435332180937502E-5</v>
      </c>
      <c r="AG265" s="10">
        <f>3/24000000*OO[[#This Row],[89 (30JUN1985 00:00:00)-Water Temperature (C)]]*OO[[#This Row],[31]]</f>
        <v>3.1414779452112501E-5</v>
      </c>
      <c r="AH265" s="10">
        <f>3/24000000*OO[[#This Row],[90 (30JUN1985 03:00:00)-Water Temperature (C)]]*OO[[#This Row],[32]]</f>
        <v>3.1073736305925003E-5</v>
      </c>
      <c r="AI265" s="10">
        <f>3/24000000*OO[[#This Row],[91 (30JUN1985 06:00:00)-Water Temperature (C)]]*OO[[#This Row],[33]]</f>
        <v>3.0739980212125001E-5</v>
      </c>
      <c r="AJ265" s="10">
        <f>3/24000000*OO[[#This Row],[92 (30JUN1985 09:00:00)-Water Temperature (C)]]*OO[[#This Row],[34]]</f>
        <v>3.0293521850299995E-5</v>
      </c>
      <c r="AK265" s="10">
        <f>3/24000000*OO[[#This Row],[93 (30JUN1985 12:00:00)-Water Temperature (C)]]*OO[[#This Row],[35]]</f>
        <v>2.8967500877000004E-5</v>
      </c>
      <c r="AL265" s="10">
        <f>3/24000000*OO[[#This Row],[94 (30JUN1985 15:00:00)-Water Temperature (C)]]*OO[[#This Row],[36]]</f>
        <v>2.6888587470637499E-5</v>
      </c>
      <c r="AM265" s="10">
        <f>3/24000000*OO[[#This Row],[95 (30JUN1985 18:00:00)-Water Temperature (C)]]*OO[[#This Row],[37]]</f>
        <v>2.4788608247999999E-5</v>
      </c>
      <c r="AN265" s="10">
        <f>3/24000000*OO[[#This Row],[96 (30JUN1985 21:00:00)-Water Temperature (C)]]*OO[[#This Row],[38]]</f>
        <v>2.2385370903547499E-5</v>
      </c>
      <c r="AO265" s="10">
        <f>3/24000000*OO[[#This Row],[97 (01JUL1985 00:00:00)-Water Temperature (C)]]*OO[[#This Row],[39]]</f>
        <v>1.9752190077538751E-5</v>
      </c>
      <c r="AP265" s="10">
        <f>3/24000000*OO[[#This Row],[98 (01JUL1985 03:00:00)-Water Temperature (C)]]*OO[[#This Row],[40]]</f>
        <v>1.7537734607923748E-5</v>
      </c>
      <c r="AQ265" s="10">
        <f>3/24000000*OO[[#This Row],[99 (01JUL1985 06:00:00)-Water Temperature (C)]]*OO[[#This Row],[41]]</f>
        <v>1.5789873137248749E-5</v>
      </c>
      <c r="AR265" s="10">
        <f>3/24000000*OO[[#This Row],[100 (01JUL1985 09:00:00)-Water Temperature (C)]]*OO[[#This Row],[42]]</f>
        <v>1.4831092468985E-5</v>
      </c>
      <c r="AS265" s="10">
        <f>3/24000000*OO[[#This Row],[101 (01JUL1985 12:00:00)-Water Temperature (C)]]*OO[[#This Row],[43]]</f>
        <v>1.4097806372774999E-5</v>
      </c>
      <c r="AT265" s="10">
        <f>3/24000000*OO[[#This Row],[102 (01JUL1985 15:00:00)-Water Temperature (C)]]*OO[[#This Row],[44]]</f>
        <v>1.3378425804229998E-5</v>
      </c>
      <c r="AU265" s="10">
        <f>3/24000000*OO[[#This Row],[103 (01JUL1985 18:00:00)-Water Temperature (C)]]*OO[[#This Row],[45]]</f>
        <v>1.2539684929131251E-5</v>
      </c>
      <c r="AV265" s="10">
        <f>3/24000000*OO[[#This Row],[104 (01JUL1985 21:00:00)-Water Temperature (C)]]*OO[[#This Row],[46]]</f>
        <v>1.1357136315199999E-5</v>
      </c>
      <c r="AW265" s="10">
        <f>3/24000000*OO[[#This Row],[105 (02JUL1985 00:00:00)-Water Temperature (C)]]*OO[[#This Row],[47]]</f>
        <v>1.0045541002877499E-5</v>
      </c>
      <c r="AX265" s="10">
        <f>3/24000000*OO[[#This Row],[106 (02JUL1985 03:00:00)-Water Temperature (C)]]*OO[[#This Row],[48]]</f>
        <v>8.9122710276299996E-6</v>
      </c>
      <c r="AY265" s="10">
        <f>3/24000000*OO[[#This Row],[107 (02JUL1985 06:00:00)-Water Temperature (C)]]*OO[[#This Row],[49]]</f>
        <v>8.0103962402062495E-6</v>
      </c>
      <c r="AZ265" s="10">
        <f>3/24000000*OO[[#This Row],[108 (02JUL1985 09:00:00)-Water Temperature (C)]]*OO[[#This Row],[50]]</f>
        <v>7.5387729431575002E-6</v>
      </c>
      <c r="BA265" s="10">
        <f>3/24000000*OO[[#This Row],[109 (02JUL1985 12:00:00)-Water Temperature (C)]]*OO[[#This Row],[51]]</f>
        <v>7.1979519999474991E-6</v>
      </c>
      <c r="BB265" s="10">
        <f>3/24000000*OO[[#This Row],[110 (02JUL1985 15:00:00)-Water Temperature (C)]]*OO[[#This Row],[52]]</f>
        <v>6.8916803136187496E-6</v>
      </c>
      <c r="BC265" s="10">
        <f>3/24000000*OO[[#This Row],[111 (02JUL1985 18:00:00)-Water Temperature (C)]]*OO[[#This Row],[53]]</f>
        <v>6.4969263107687505E-6</v>
      </c>
      <c r="BD265" s="10">
        <f>3/24000000*OO[[#This Row],[112 (02JUL1985 21:00:00)-Water Temperature (C)]]*OO[[#This Row],[54]]</f>
        <v>5.9249042110687502E-6</v>
      </c>
      <c r="BE265" s="10">
        <f>3/24000000*OO[[#This Row],[113 (03JUL1985 00:00:00)-Water Temperature (C)]]*OO[[#This Row],[55]]</f>
        <v>5.2560194863299997E-6</v>
      </c>
      <c r="BF265" s="10">
        <f>3/24000000*OO[[#This Row],[114 (03JUL1985 03:00:00)-Water Temperature (C)]]*OO[[#This Row],[56]]</f>
        <v>4.6405988614124992E-6</v>
      </c>
      <c r="BG265" s="10">
        <f>3/24000000*OO[[#This Row],[115 (03JUL1985 06:00:00)-Water Temperature (C)]]*OO[[#This Row],[57]]</f>
        <v>4.1176297896562487E-6</v>
      </c>
      <c r="BH265" s="10">
        <f>3/24000000*OO[[#This Row],[116 (03JUL1985 09:00:00)-Water Temperature (C)]]*OO[[#This Row],[58]]</f>
        <v>3.7783186521149998E-6</v>
      </c>
      <c r="BI265" s="10">
        <f>3/24000000*OO[[#This Row],[117 (03JUL1985 12:00:00)-Water Temperature (C)]]*OO[[#This Row],[59]]</f>
        <v>3.4241454131837501E-6</v>
      </c>
      <c r="BJ265" s="10">
        <f>3/24000000*OO[[#This Row],[118 (03JUL1985 15:00:00)-Water Temperature (C)]]*OO[[#This Row],[60]]</f>
        <v>3.1674182603199994E-6</v>
      </c>
      <c r="BK265" s="10">
        <f>3/24000000*OO[[#This Row],[119 (03JUL1985 18:00:00)-Water Temperature (C)]]*OO[[#This Row],[61]]</f>
        <v>2.8876895855199996E-6</v>
      </c>
      <c r="BL265" s="10">
        <f>3/24000000*OO[[#This Row],[120 (03JUL1985 21:00:00)-Water Temperature (C)]]*OO[[#This Row],[62]]</f>
        <v>2.5487349735347497E-6</v>
      </c>
      <c r="BM265" s="10">
        <f>3/24000000*OO[[#This Row],[121 (04JUL1985 00:00:00)-Water Temperature (C)]]*OO[[#This Row],[63]]</f>
        <v>2.18007998034375E-6</v>
      </c>
      <c r="BN265" s="10">
        <f>3/24000000*OO[[#This Row],[122 (04JUL1985 03:00:00)-Water Temperature (C)]]*OO[[#This Row],[64]]</f>
        <v>1.8409357681687497E-6</v>
      </c>
      <c r="BO265" s="10">
        <f>3/24000000*OO[[#This Row],[123 (04JUL1985 06:00:00)-Water Temperature (C)]]*OO[[#This Row],[65]]</f>
        <v>1.5720001897290001E-6</v>
      </c>
      <c r="BP265" s="10">
        <f>3/24000000*OO[[#This Row],[124 (04JUL1985 09:00:00)-Water Temperature (C)]]*OO[[#This Row],[66]]</f>
        <v>1.4069366432960002E-6</v>
      </c>
      <c r="BQ265" s="10">
        <f>3/24000000*OO[[#This Row],[125 (04JUL1985 12:00:00)-Water Temperature (C)]]*OO[[#This Row],[67]]</f>
        <v>1.2901423340767501E-6</v>
      </c>
      <c r="BR265" s="10">
        <f>3/24000000*OO[[#This Row],[126 (04JUL1985 15:00:00)-Water Temperature (C)]]*OO[[#This Row],[68]]</f>
        <v>1.193666588724E-6</v>
      </c>
      <c r="BS265" s="10">
        <f>3/24000000*OO[[#This Row],[127 (04JUL1985 18:00:00)-Water Temperature (C)]]*OO[[#This Row],[69]]</f>
        <v>1.0909641379110001E-6</v>
      </c>
      <c r="BT265" s="10">
        <f>3/24000000*OO[[#This Row],[128 (04JUL1985 21:00:00)-Water Temperature (C)]]*OO[[#This Row],[70]]</f>
        <v>9.5915438531249998E-7</v>
      </c>
      <c r="BU265" s="10">
        <f>3/24000000*OO[[#This Row],[129 (05JUL1985 00:00:00)-Water Temperature (C)]]*OO[[#This Row],[71]]</f>
        <v>8.1152196675512504E-7</v>
      </c>
      <c r="BV265" s="10">
        <f>3/24000000*OO[[#This Row],[130 (05JUL1985 03:00:00)-Water Temperature (C)]]*OO[[#This Row],[72]]</f>
        <v>6.8020943161874992E-7</v>
      </c>
      <c r="BW265" s="10">
        <f>3/24000000*OO[[#This Row],[131 (05JUL1985 06:00:00)-Water Temperature (C)]]*OO[[#This Row],[73]]</f>
        <v>5.7625056145312495E-7</v>
      </c>
      <c r="BX265" s="10">
        <f>3/24000000*OO[[#This Row],[132 (05JUL1985 09:00:00)-Water Temperature (C)]]*OO[[#This Row],[74]]</f>
        <v>5.0971109517874998E-7</v>
      </c>
      <c r="BY265" s="10">
        <f>3/24000000*OO[[#This Row],[133 (05JUL1985 12:00:00)-Water Temperature (C)]]*OO[[#This Row],[75]]</f>
        <v>4.6478741206875002E-7</v>
      </c>
      <c r="BZ265" s="10">
        <f>3/24000000*OO[[#This Row],[134 (05JUL1985 15:00:00)-Water Temperature (C)]]*OO[[#This Row],[76]]</f>
        <v>4.3154460475725003E-7</v>
      </c>
      <c r="CA265" s="10">
        <f>3/24000000*OO[[#This Row],[135 (05JUL1985 18:00:00)-Water Temperature (C)]]*OO[[#This Row],[77]]</f>
        <v>4.0390069713000002E-7</v>
      </c>
      <c r="CB265" s="10">
        <f>3/24000000*OO[[#This Row],[136 (05JUL1985 21:00:00)-Water Temperature (C)]]*OO[[#This Row],[78]]</f>
        <v>3.7446538460624994E-7</v>
      </c>
      <c r="CC265" s="10">
        <f>3/24000000*OO[[#This Row],[137 (06JUL1985 00:00:00)-Water Temperature (C)]]*OO[[#This Row],[79]]</f>
        <v>3.4297261285724997E-7</v>
      </c>
      <c r="CD265" s="10">
        <f>3/24000000*OO[[#This Row],[138 (06JUL1985 03:00:00)-Water Temperature (C)]]*OO[[#This Row],[80]]</f>
        <v>3.1062349414799998E-7</v>
      </c>
      <c r="CE265" s="10">
        <f>3/24000000*OO[[#This Row],[139 (06JUL1985 06:00:00)-Water Temperature (C)]]*OO[[#This Row],[81]]</f>
        <v>2.8235902623599996E-7</v>
      </c>
      <c r="CF265" s="10">
        <f>3/24000000*OO[[#This Row],[140 (06JUL1985 09:00:00)-Water Temperature (C)]]*OO[[#This Row],[82]]</f>
        <v>2.653856401784E-7</v>
      </c>
      <c r="CG265" s="10">
        <f>3/24000000*OO[[#This Row],[141 (06JUL1985 12:00:00)-Water Temperature (C)]]*OO[[#This Row],[83]]</f>
        <v>2.5528305413643748E-7</v>
      </c>
      <c r="CH265" s="10">
        <f>3/24000000*OO[[#This Row],[142 (06JUL1985 15:00:00)-Water Temperature (C)]]*OO[[#This Row],[84]]</f>
        <v>2.5042162752770001E-7</v>
      </c>
      <c r="CI265" s="10">
        <f>3/24000000*OO[[#This Row],[143 (06JUL1985 18:00:00)-Water Temperature (C)]]*OO[[#This Row],[85]]</f>
        <v>2.4563451027995001E-7</v>
      </c>
      <c r="CJ265" s="10">
        <f>3/24000000*OO[[#This Row],[144 (06JUL1985 21:00:00)-Water Temperature (C)]]*OO[[#This Row],[86]]</f>
        <v>2.3710656195264999E-7</v>
      </c>
      <c r="CK265" s="10">
        <f>3/24000000*OO[[#This Row],[145 (07JUL1985 00:00:00)-Water Temperature (C)]]*OO[[#This Row],[87]]</f>
        <v>2.2272549972487498E-7</v>
      </c>
      <c r="CL265" s="10">
        <f>3/24000000*OO[[#This Row],[146 (07JUL1985 03:00:00)-Water Temperature (C)]]*OO[[#This Row],[88]]</f>
        <v>2.0842593852206254E-7</v>
      </c>
      <c r="CM265" s="10">
        <f>3/24000000*OO[[#This Row],[147 (07JUL1985 06:00:00)-Water Temperature (C)]]*OO[[#This Row],[89]]</f>
        <v>1.9648789218359999E-7</v>
      </c>
      <c r="CN265" s="10">
        <f>3/24000000*OO[[#This Row],[148 (07JUL1985 09:00:00)-Water Temperature (C)]]*OO[[#This Row],[90]]</f>
        <v>1.906493493966875E-7</v>
      </c>
      <c r="CO265" s="10">
        <f>3/24000000*OO[[#This Row],[149 (07JUL1985 12:00:00)-Water Temperature (C)]]*OO[[#This Row],[91]]</f>
        <v>1.8989635480750002E-7</v>
      </c>
      <c r="CP265" s="10">
        <f>3/24000000*OO[[#This Row],[150 (07JUL1985 15:00:00)-Water Temperature (C)]]*OO[[#This Row],[92]]</f>
        <v>1.8989635480750002E-7</v>
      </c>
      <c r="CQ265" s="10">
        <f>3/24000000*OO[[#This Row],[151 (07JUL1985 18:00:00)-Water Temperature (C)]]*OO[[#This Row],[93]]</f>
        <v>1.8989635480750002E-7</v>
      </c>
      <c r="CR265" s="10">
        <f>3/24000000*OO[[#This Row],[152 (07JUL1985 21:00:00)-Water Temperature (C)]]*OO[[#This Row],[94]]</f>
        <v>1.8989635480750002E-7</v>
      </c>
      <c r="CS265" s="10">
        <f>3/24000000*OO[[#This Row],[153 (08JUL1985 00:00:00)-Water Temperature (C)]]*OO[[#This Row],[95]]</f>
        <v>1.8989635480750002E-7</v>
      </c>
      <c r="CT265" s="10">
        <f>3/24000000*OO[[#This Row],[154 (08JUL1985 03:00:00)-Water Temperature (C)]]*OO[[#This Row],[96]]</f>
        <v>1.8989635480750002E-7</v>
      </c>
      <c r="CU265" s="10">
        <f>3/24000000*OO[[#This Row],[155 (08JUL1985 06:00:00)-Water Temperature (C)]]*OO[[#This Row],[97]]</f>
        <v>1.8989635480750002E-7</v>
      </c>
      <c r="CV265" s="10">
        <f>3/24000000*OO[[#This Row],[156 (08JUL1985 09:00:00)-Water Temperature (C)]]*OO[[#This Row],[98]]</f>
        <v>1.8989635480750002E-7</v>
      </c>
      <c r="CW265" s="10">
        <f>3/24000000*OO[[#This Row],[157 (08JUL1985 12:00:00)-Water Temperature (C)]]*OO[[#This Row],[99]]</f>
        <v>1.8989635480750002E-7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1.3463349821761953E-21</v>
      </c>
      <c r="Q266" s="10">
        <f>3/24*OO[[#This Row],[73 (28JUN1985 00:00:00)-Water Temperature (C)]]*OO[[#This Row],[15]]/SUM(OO[15])</f>
        <v>7.955896670548894E-12</v>
      </c>
      <c r="R266" s="10">
        <f>3/24*OO[[#This Row],[74 (28JUN1985 03:00:00)-Water Temperature (C)]]*OO[[#This Row],[16]]/SUM(OO[16])</f>
        <v>1.8108818549449215E-8</v>
      </c>
      <c r="S266" s="10">
        <f>3/24*OO[[#This Row],[75 (28JUN1985 06:00:00)-Water Temperature (C)]]*OO[[#This Row],[17]]/SUM(OO[17])</f>
        <v>3.7759656859413271E-6</v>
      </c>
      <c r="T266" s="10">
        <f>3/24*OO[[#This Row],[76 (28JUN1985 09:00:00)-Water Temperature (C)]]*OO[[#This Row],[18]]/SUM(OO[18])</f>
        <v>1.7496976540766555E-4</v>
      </c>
      <c r="U266" s="10">
        <f>3/24*OO[[#This Row],[77 (28JUN1985 12:00:00)-Water Temperature (C)]]*OO[[#This Row],[19]]/SUM(OO[19])</f>
        <v>2.6283709708900174E-3</v>
      </c>
      <c r="V266" s="10">
        <f>3/24000000*OO[[#This Row],[78 (28JUN1985 15:00:00)-Water Temperature (C)]]*OO[[#This Row],[20]]</f>
        <v>1.5688415966096252E-2</v>
      </c>
      <c r="W266" s="10">
        <f>3/24000000*OO[[#This Row],[79 (28JUN1985 18:00:00)-Water Temperature (C)]]*OO[[#This Row],[21]]</f>
        <v>4.3913964412762498E-2</v>
      </c>
      <c r="X266" s="10">
        <f>3/24000000*OO[[#This Row],[80 (28JUN1985 21:00:00)-Water Temperature (C)]]*OO[[#This Row],[22]]</f>
        <v>6.4303107552E-2</v>
      </c>
      <c r="Y266" s="10">
        <f>3/24000000*OO[[#This Row],[81 (29JUN1985 00:00:00)-Water Temperature (C)]]*OO[[#This Row],[23]]</f>
        <v>5.4873460566624996E-2</v>
      </c>
      <c r="Z266" s="10">
        <f>3/24000000*OO[[#This Row],[82 (29JUN1985 03:00:00)-Water Temperature (C)]]*OO[[#This Row],[24]]</f>
        <v>2.9383153068625E-2</v>
      </c>
      <c r="AA266" s="10">
        <f>3/24000000*OO[[#This Row],[83 (29JUN1985 06:00:00)-Water Temperature (C)]]*OO[[#This Row],[25]]</f>
        <v>1.0606182940260001E-2</v>
      </c>
      <c r="AB266" s="10">
        <f>3/24000000*OO[[#This Row],[84 (29JUN1985 09:00:00)-Water Temperature (C)]]*OO[[#This Row],[26]]</f>
        <v>2.7983774812424993E-3</v>
      </c>
      <c r="AC266" s="10">
        <f>3/24000000*OO[[#This Row],[85 (29JUN1985 12:00:00)-Water Temperature (C)]]*OO[[#This Row],[27]]</f>
        <v>6.0415266261349993E-4</v>
      </c>
      <c r="AD266" s="10">
        <f>3/24000000*OO[[#This Row],[86 (29JUN1985 15:00:00)-Water Temperature (C)]]*OO[[#This Row],[28]]</f>
        <v>1.3702643585662499E-4</v>
      </c>
      <c r="AE266" s="10">
        <f>3/24000000*OO[[#This Row],[88 (29JUN1985 21:00:00)-Water Temperature (C)]]*OO[[#This Row],[30]]</f>
        <v>4.2237434327874998E-5</v>
      </c>
      <c r="AF266" s="10">
        <f>3/24000000*OO[[#This Row],[88 (29JUN1985 21:00:00)-Water Temperature (C)]]*OO[[#This Row],[30]]</f>
        <v>4.2237434327874998E-5</v>
      </c>
      <c r="AG266" s="10">
        <f>3/24000000*OO[[#This Row],[89 (30JUN1985 00:00:00)-Water Temperature (C)]]*OO[[#This Row],[31]]</f>
        <v>3.9301808003749997E-5</v>
      </c>
      <c r="AH266" s="10">
        <f>3/24000000*OO[[#This Row],[90 (30JUN1985 03:00:00)-Water Temperature (C)]]*OO[[#This Row],[32]]</f>
        <v>3.8814013020262492E-5</v>
      </c>
      <c r="AI266" s="10">
        <f>3/24000000*OO[[#This Row],[91 (30JUN1985 06:00:00)-Water Temperature (C)]]*OO[[#This Row],[33]]</f>
        <v>3.8488583741774998E-5</v>
      </c>
      <c r="AJ266" s="10">
        <f>3/24000000*OO[[#This Row],[92 (30JUN1985 09:00:00)-Water Temperature (C)]]*OO[[#This Row],[34]]</f>
        <v>3.8085013889999989E-5</v>
      </c>
      <c r="AK266" s="10">
        <f>3/24000000*OO[[#This Row],[93 (30JUN1985 12:00:00)-Water Temperature (C)]]*OO[[#This Row],[35]]</f>
        <v>3.6583978027725002E-5</v>
      </c>
      <c r="AL266" s="10">
        <f>3/24000000*OO[[#This Row],[94 (30JUN1985 15:00:00)-Water Temperature (C)]]*OO[[#This Row],[36]]</f>
        <v>3.4073247000374998E-5</v>
      </c>
      <c r="AM266" s="10">
        <f>3/24000000*OO[[#This Row],[95 (30JUN1985 18:00:00)-Water Temperature (C)]]*OO[[#This Row],[37]]</f>
        <v>3.1485713109750003E-5</v>
      </c>
      <c r="AN266" s="10">
        <f>3/24000000*OO[[#This Row],[96 (30JUN1985 21:00:00)-Water Temperature (C)]]*OO[[#This Row],[38]]</f>
        <v>2.8489302361612501E-5</v>
      </c>
      <c r="AO266" s="10">
        <f>3/24000000*OO[[#This Row],[97 (01JUL1985 00:00:00)-Water Temperature (C)]]*OO[[#This Row],[39]]</f>
        <v>2.5160972950574999E-5</v>
      </c>
      <c r="AP266" s="10">
        <f>3/24000000*OO[[#This Row],[98 (01JUL1985 03:00:00)-Water Temperature (C)]]*OO[[#This Row],[40]]</f>
        <v>2.2349278518570002E-5</v>
      </c>
      <c r="AQ266" s="10">
        <f>3/24000000*OO[[#This Row],[99 (01JUL1985 06:00:00)-Water Temperature (C)]]*OO[[#This Row],[41]]</f>
        <v>2.0127959125437494E-5</v>
      </c>
      <c r="AR266" s="10">
        <f>3/24000000*OO[[#This Row],[100 (01JUL1985 09:00:00)-Water Temperature (C)]]*OO[[#This Row],[42]]</f>
        <v>1.8912594798463745E-5</v>
      </c>
      <c r="AS266" s="10">
        <f>3/24000000*OO[[#This Row],[101 (01JUL1985 12:00:00)-Water Temperature (C)]]*OO[[#This Row],[43]]</f>
        <v>1.8001836607754999E-5</v>
      </c>
      <c r="AT266" s="10">
        <f>3/24000000*OO[[#This Row],[102 (01JUL1985 15:00:00)-Water Temperature (C)]]*OO[[#This Row],[44]]</f>
        <v>1.7115835245258748E-5</v>
      </c>
      <c r="AU266" s="10">
        <f>3/24000000*OO[[#This Row],[103 (01JUL1985 18:00:00)-Water Temperature (C)]]*OO[[#This Row],[45]]</f>
        <v>1.60786734042125E-5</v>
      </c>
      <c r="AV266" s="10">
        <f>3/24000000*OO[[#This Row],[104 (01JUL1985 21:00:00)-Water Temperature (C)]]*OO[[#This Row],[46]]</f>
        <v>1.4600387161299999E-5</v>
      </c>
      <c r="AW266" s="10">
        <f>3/24000000*OO[[#This Row],[105 (02JUL1985 00:00:00)-Water Temperature (C)]]*OO[[#This Row],[47]]</f>
        <v>1.2936457749137497E-5</v>
      </c>
      <c r="AX266" s="10">
        <f>3/24000000*OO[[#This Row],[106 (02JUL1985 03:00:00)-Water Temperature (C)]]*OO[[#This Row],[48]]</f>
        <v>1.1489795849774999E-5</v>
      </c>
      <c r="AY266" s="10">
        <f>3/24000000*OO[[#This Row],[107 (02JUL1985 06:00:00)-Water Temperature (C)]]*OO[[#This Row],[49]]</f>
        <v>1.0333403563198749E-5</v>
      </c>
      <c r="AZ266" s="10">
        <f>3/24000000*OO[[#This Row],[108 (02JUL1985 09:00:00)-Water Temperature (C)]]*OO[[#This Row],[50]]</f>
        <v>9.7284112355137501E-6</v>
      </c>
      <c r="BA266" s="10">
        <f>3/24000000*OO[[#This Row],[109 (02JUL1985 12:00:00)-Water Temperature (C)]]*OO[[#This Row],[51]]</f>
        <v>9.2977728590437502E-6</v>
      </c>
      <c r="BB266" s="10">
        <f>3/24000000*OO[[#This Row],[110 (02JUL1985 15:00:00)-Water Temperature (C)]]*OO[[#This Row],[52]]</f>
        <v>8.9182833313124997E-6</v>
      </c>
      <c r="BC266" s="10">
        <f>3/24000000*OO[[#This Row],[111 (02JUL1985 18:00:00)-Water Temperature (C)]]*OO[[#This Row],[53]]</f>
        <v>8.4256258896487498E-6</v>
      </c>
      <c r="BD266" s="10">
        <f>3/24000000*OO[[#This Row],[112 (02JUL1985 21:00:00)-Water Temperature (C)]]*OO[[#This Row],[54]]</f>
        <v>7.7038244947812498E-6</v>
      </c>
      <c r="BE266" s="10">
        <f>3/24000000*OO[[#This Row],[113 (03JUL1985 00:00:00)-Water Temperature (C)]]*OO[[#This Row],[55]]</f>
        <v>6.8478721145099998E-6</v>
      </c>
      <c r="BF266" s="10">
        <f>3/24000000*OO[[#This Row],[114 (03JUL1985 03:00:00)-Water Temperature (C)]]*OO[[#This Row],[56]]</f>
        <v>6.0566879060512488E-6</v>
      </c>
      <c r="BG266" s="10">
        <f>3/24000000*OO[[#This Row],[115 (03JUL1985 06:00:00)-Water Temperature (C)]]*OO[[#This Row],[57]]</f>
        <v>5.3792729528999992E-6</v>
      </c>
      <c r="BH266" s="10">
        <f>3/24000000*OO[[#This Row],[116 (03JUL1985 09:00:00)-Water Temperature (C)]]*OO[[#This Row],[58]]</f>
        <v>4.9377175527762501E-6</v>
      </c>
      <c r="BI266" s="10">
        <f>3/24000000*OO[[#This Row],[117 (03JUL1985 12:00:00)-Water Temperature (C)]]*OO[[#This Row],[59]]</f>
        <v>4.4793388474375006E-6</v>
      </c>
      <c r="BJ266" s="10">
        <f>3/24000000*OO[[#This Row],[118 (03JUL1985 15:00:00)-Water Temperature (C)]]*OO[[#This Row],[60]]</f>
        <v>4.150085802795E-6</v>
      </c>
      <c r="BK266" s="10">
        <f>3/24000000*OO[[#This Row],[119 (03JUL1985 18:00:00)-Water Temperature (C)]]*OO[[#This Row],[61]]</f>
        <v>3.7938758095874991E-6</v>
      </c>
      <c r="BL266" s="10">
        <f>3/24000000*OO[[#This Row],[120 (03JUL1985 21:00:00)-Water Temperature (C)]]*OO[[#This Row],[62]]</f>
        <v>3.3587443992374999E-6</v>
      </c>
      <c r="BM266" s="10">
        <f>3/24000000*OO[[#This Row],[121 (04JUL1985 00:00:00)-Water Temperature (C)]]*OO[[#This Row],[63]]</f>
        <v>2.8813376257874995E-6</v>
      </c>
      <c r="BN266" s="10">
        <f>3/24000000*OO[[#This Row],[122 (04JUL1985 03:00:00)-Water Temperature (C)]]*OO[[#This Row],[64]]</f>
        <v>2.436806705777E-6</v>
      </c>
      <c r="BO266" s="10">
        <f>3/24000000*OO[[#This Row],[123 (04JUL1985 06:00:00)-Water Temperature (C)]]*OO[[#This Row],[65]]</f>
        <v>2.0805322322727504E-6</v>
      </c>
      <c r="BP266" s="10">
        <f>3/24000000*OO[[#This Row],[124 (04JUL1985 09:00:00)-Water Temperature (C)]]*OO[[#This Row],[66]]</f>
        <v>1.8596698850798751E-6</v>
      </c>
      <c r="BQ266" s="10">
        <f>3/24000000*OO[[#This Row],[125 (04JUL1985 12:00:00)-Water Temperature (C)]]*OO[[#This Row],[67]]</f>
        <v>1.7027699335919999E-6</v>
      </c>
      <c r="BR266" s="10">
        <f>3/24000000*OO[[#This Row],[126 (04JUL1985 15:00:00)-Water Temperature (C)]]*OO[[#This Row],[68]]</f>
        <v>1.5752997831639997E-6</v>
      </c>
      <c r="BS266" s="10">
        <f>3/24000000*OO[[#This Row],[127 (04JUL1985 18:00:00)-Water Temperature (C)]]*OO[[#This Row],[69]]</f>
        <v>1.4420363099406248E-6</v>
      </c>
      <c r="BT266" s="10">
        <f>3/24000000*OO[[#This Row],[128 (04JUL1985 21:00:00)-Water Temperature (C)]]*OO[[#This Row],[70]]</f>
        <v>1.27103536846E-6</v>
      </c>
      <c r="BU266" s="10">
        <f>3/24000000*OO[[#This Row],[129 (05JUL1985 00:00:00)-Water Temperature (C)]]*OO[[#This Row],[71]]</f>
        <v>1.077968783023E-6</v>
      </c>
      <c r="BV266" s="10">
        <f>3/24000000*OO[[#This Row],[130 (05JUL1985 03:00:00)-Water Temperature (C)]]*OO[[#This Row],[72]]</f>
        <v>9.0408565753124997E-7</v>
      </c>
      <c r="BW266" s="10">
        <f>3/24000000*OO[[#This Row],[131 (05JUL1985 06:00:00)-Water Temperature (C)]]*OO[[#This Row],[73]]</f>
        <v>7.6454413633049983E-7</v>
      </c>
      <c r="BX266" s="10">
        <f>3/24000000*OO[[#This Row],[132 (05JUL1985 09:00:00)-Water Temperature (C)]]*OO[[#This Row],[74]]</f>
        <v>6.7402559522024986E-7</v>
      </c>
      <c r="BY266" s="10">
        <f>3/24000000*OO[[#This Row],[133 (05JUL1985 12:00:00)-Water Temperature (C)]]*OO[[#This Row],[75]]</f>
        <v>6.1214285846249997E-7</v>
      </c>
      <c r="BZ266" s="10">
        <f>3/24000000*OO[[#This Row],[134 (05JUL1985 15:00:00)-Water Temperature (C)]]*OO[[#This Row],[76]]</f>
        <v>5.6668307528400001E-7</v>
      </c>
      <c r="CA266" s="10">
        <f>3/24000000*OO[[#This Row],[135 (05JUL1985 18:00:00)-Water Temperature (C)]]*OO[[#This Row],[77]]</f>
        <v>5.2961078962875006E-7</v>
      </c>
      <c r="CB266" s="10">
        <f>3/24000000*OO[[#This Row],[136 (05JUL1985 21:00:00)-Water Temperature (C)]]*OO[[#This Row],[78]]</f>
        <v>4.9107449500200002E-7</v>
      </c>
      <c r="CC266" s="10">
        <f>3/24000000*OO[[#This Row],[137 (06JUL1985 00:00:00)-Water Temperature (C)]]*OO[[#This Row],[79]]</f>
        <v>4.5024584680949998E-7</v>
      </c>
      <c r="CD266" s="10">
        <f>3/24000000*OO[[#This Row],[138 (06JUL1985 03:00:00)-Water Temperature (C)]]*OO[[#This Row],[80]]</f>
        <v>4.08173824196875E-7</v>
      </c>
      <c r="CE266" s="10">
        <f>3/24000000*OO[[#This Row],[139 (06JUL1985 06:00:00)-Water Temperature (C)]]*OO[[#This Row],[81]]</f>
        <v>3.7107645768675004E-7</v>
      </c>
      <c r="CF266" s="10">
        <f>3/24000000*OO[[#This Row],[140 (06JUL1985 09:00:00)-Water Temperature (C)]]*OO[[#This Row],[82]]</f>
        <v>3.4834380902912497E-7</v>
      </c>
      <c r="CG266" s="10">
        <f>3/24000000*OO[[#This Row],[141 (06JUL1985 12:00:00)-Water Temperature (C)]]*OO[[#This Row],[83]]</f>
        <v>3.34322235897E-7</v>
      </c>
      <c r="CH266" s="10">
        <f>3/24000000*OO[[#This Row],[142 (06JUL1985 15:00:00)-Water Temperature (C)]]*OO[[#This Row],[84]]</f>
        <v>3.2728745463749996E-7</v>
      </c>
      <c r="CI266" s="10">
        <f>3/24000000*OO[[#This Row],[143 (06JUL1985 18:00:00)-Water Temperature (C)]]*OO[[#This Row],[85]]</f>
        <v>3.2072366500199999E-7</v>
      </c>
      <c r="CJ266" s="10">
        <f>3/24000000*OO[[#This Row],[144 (06JUL1985 21:00:00)-Water Temperature (C)]]*OO[[#This Row],[86]]</f>
        <v>3.095595582856875E-7</v>
      </c>
      <c r="CK266" s="10">
        <f>3/24000000*OO[[#This Row],[145 (07JUL1985 00:00:00)-Water Temperature (C)]]*OO[[#This Row],[87]]</f>
        <v>2.9092101181817504E-7</v>
      </c>
      <c r="CL266" s="10">
        <f>3/24000000*OO[[#This Row],[146 (07JUL1985 03:00:00)-Water Temperature (C)]]*OO[[#This Row],[88]]</f>
        <v>2.7222855388687504E-7</v>
      </c>
      <c r="CM266" s="10">
        <f>3/24000000*OO[[#This Row],[147 (07JUL1985 06:00:00)-Water Temperature (C)]]*OO[[#This Row],[89]]</f>
        <v>2.5638222728409999E-7</v>
      </c>
      <c r="CN266" s="10">
        <f>3/24000000*OO[[#This Row],[148 (07JUL1985 09:00:00)-Water Temperature (C)]]*OO[[#This Row],[90]]</f>
        <v>2.4835478614333748E-7</v>
      </c>
      <c r="CO266" s="10">
        <f>3/24000000*OO[[#This Row],[149 (07JUL1985 12:00:00)-Water Temperature (C)]]*OO[[#This Row],[91]]</f>
        <v>2.4693284321624999E-7</v>
      </c>
      <c r="CP266" s="10">
        <f>3/24000000*OO[[#This Row],[150 (07JUL1985 15:00:00)-Water Temperature (C)]]*OO[[#This Row],[92]]</f>
        <v>2.4693284321624999E-7</v>
      </c>
      <c r="CQ266" s="10">
        <f>3/24000000*OO[[#This Row],[151 (07JUL1985 18:00:00)-Water Temperature (C)]]*OO[[#This Row],[93]]</f>
        <v>2.4693284321624999E-7</v>
      </c>
      <c r="CR266" s="10">
        <f>3/24000000*OO[[#This Row],[152 (07JUL1985 21:00:00)-Water Temperature (C)]]*OO[[#This Row],[94]]</f>
        <v>2.4693284321624999E-7</v>
      </c>
      <c r="CS266" s="10">
        <f>3/24000000*OO[[#This Row],[153 (08JUL1985 00:00:00)-Water Temperature (C)]]*OO[[#This Row],[95]]</f>
        <v>2.4693284321624999E-7</v>
      </c>
      <c r="CT266" s="10">
        <f>3/24000000*OO[[#This Row],[154 (08JUL1985 03:00:00)-Water Temperature (C)]]*OO[[#This Row],[96]]</f>
        <v>2.4693284321624999E-7</v>
      </c>
      <c r="CU266" s="10">
        <f>3/24000000*OO[[#This Row],[155 (08JUL1985 06:00:00)-Water Temperature (C)]]*OO[[#This Row],[97]]</f>
        <v>2.4693284321624999E-7</v>
      </c>
      <c r="CV266" s="10">
        <f>3/24000000*OO[[#This Row],[156 (08JUL1985 09:00:00)-Water Temperature (C)]]*OO[[#This Row],[98]]</f>
        <v>2.4693284321624999E-7</v>
      </c>
      <c r="CW266" s="10">
        <f>3/24000000*OO[[#This Row],[157 (08JUL1985 12:00:00)-Water Temperature (C)]]*OO[[#This Row],[99]]</f>
        <v>2.4693284321624999E-7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5.8436827604887833E-21</v>
      </c>
      <c r="Q267" s="10">
        <f>3/24*OO[[#This Row],[73 (28JUN1985 00:00:00)-Water Temperature (C)]]*OO[[#This Row],[15]]/SUM(OO[15])</f>
        <v>4.3785962448056024E-12</v>
      </c>
      <c r="R267" s="10">
        <f>3/24*OO[[#This Row],[74 (28JUN1985 03:00:00)-Water Temperature (C)]]*OO[[#This Row],[16]]/SUM(OO[16])</f>
        <v>1.295155718923108E-8</v>
      </c>
      <c r="S267" s="10">
        <f>3/24*OO[[#This Row],[75 (28JUN1985 06:00:00)-Water Temperature (C)]]*OO[[#This Row],[17]]/SUM(OO[17])</f>
        <v>3.106423768791996E-6</v>
      </c>
      <c r="T267" s="10">
        <f>3/24*OO[[#This Row],[76 (28JUN1985 09:00:00)-Water Temperature (C)]]*OO[[#This Row],[18]]/SUM(OO[18])</f>
        <v>1.6013267182565964E-4</v>
      </c>
      <c r="U267" s="10">
        <f>3/24*OO[[#This Row],[77 (28JUN1985 12:00:00)-Water Temperature (C)]]*OO[[#This Row],[19]]/SUM(OO[19])</f>
        <v>2.6275764280502315E-3</v>
      </c>
      <c r="V267" s="10">
        <f>3/24000000*OO[[#This Row],[78 (28JUN1985 15:00:00)-Water Temperature (C)]]*OO[[#This Row],[20]]</f>
        <v>1.691876036660625E-2</v>
      </c>
      <c r="W267" s="10">
        <f>3/24000000*OO[[#This Row],[79 (28JUN1985 18:00:00)-Water Temperature (C)]]*OO[[#This Row],[21]]</f>
        <v>5.0587763976787499E-2</v>
      </c>
      <c r="X267" s="10">
        <f>3/24000000*OO[[#This Row],[80 (28JUN1985 21:00:00)-Water Temperature (C)]]*OO[[#This Row],[22]]</f>
        <v>7.8544465887374987E-2</v>
      </c>
      <c r="Y267" s="10">
        <f>3/24000000*OO[[#This Row],[81 (29JUN1985 00:00:00)-Water Temperature (C)]]*OO[[#This Row],[23]]</f>
        <v>7.0609549814274988E-2</v>
      </c>
      <c r="Z267" s="10">
        <f>3/24000000*OO[[#This Row],[82 (29JUN1985 03:00:00)-Water Temperature (C)]]*OO[[#This Row],[24]]</f>
        <v>3.9608547260625002E-2</v>
      </c>
      <c r="AA267" s="10">
        <f>3/24000000*OO[[#This Row],[83 (29JUN1985 06:00:00)-Water Temperature (C)]]*OO[[#This Row],[25]]</f>
        <v>1.4888381720099998E-2</v>
      </c>
      <c r="AB267" s="10">
        <f>3/24000000*OO[[#This Row],[84 (29JUN1985 09:00:00)-Water Temperature (C)]]*OO[[#This Row],[26]]</f>
        <v>4.0616237852624994E-3</v>
      </c>
      <c r="AC267" s="10">
        <f>3/24000000*OO[[#This Row],[85 (29JUN1985 12:00:00)-Water Temperature (C)]]*OO[[#This Row],[27]]</f>
        <v>8.9319201282500008E-4</v>
      </c>
      <c r="AD267" s="10">
        <f>3/24000000*OO[[#This Row],[86 (29JUN1985 15:00:00)-Water Temperature (C)]]*OO[[#This Row],[28]]</f>
        <v>1.9673576611064998E-4</v>
      </c>
      <c r="AE267" s="10">
        <f>3/24000000*OO[[#This Row],[88 (29JUN1985 21:00:00)-Water Temperature (C)]]*OO[[#This Row],[30]]</f>
        <v>5.2359466363424994E-5</v>
      </c>
      <c r="AF267" s="10">
        <f>3/24000000*OO[[#This Row],[88 (29JUN1985 21:00:00)-Water Temperature (C)]]*OO[[#This Row],[30]]</f>
        <v>5.2359466363424994E-5</v>
      </c>
      <c r="AG267" s="10">
        <f>3/24000000*OO[[#This Row],[89 (30JUN1985 00:00:00)-Water Temperature (C)]]*OO[[#This Row],[31]]</f>
        <v>4.7956838045112492E-5</v>
      </c>
      <c r="AH267" s="10">
        <f>3/24000000*OO[[#This Row],[90 (30JUN1985 03:00:00)-Water Temperature (C)]]*OO[[#This Row],[32]]</f>
        <v>4.7108984060250011E-5</v>
      </c>
      <c r="AI267" s="10">
        <f>3/24000000*OO[[#This Row],[91 (30JUN1985 06:00:00)-Water Temperature (C)]]*OO[[#This Row],[33]]</f>
        <v>4.6691732408624997E-5</v>
      </c>
      <c r="AJ267" s="10">
        <f>3/24000000*OO[[#This Row],[92 (30JUN1985 09:00:00)-Water Temperature (C)]]*OO[[#This Row],[34]]</f>
        <v>4.6285002963249995E-5</v>
      </c>
      <c r="AK267" s="10">
        <f>3/24000000*OO[[#This Row],[93 (30JUN1985 12:00:00)-Water Temperature (C)]]*OO[[#This Row],[35]]</f>
        <v>4.4535400497537491E-5</v>
      </c>
      <c r="AL267" s="10">
        <f>3/24000000*OO[[#This Row],[94 (30JUN1985 15:00:00)-Water Temperature (C)]]*OO[[#This Row],[36]]</f>
        <v>4.1491989009424995E-5</v>
      </c>
      <c r="AM267" s="10">
        <f>3/24000000*OO[[#This Row],[95 (30JUN1985 18:00:00)-Water Temperature (C)]]*OO[[#This Row],[37]]</f>
        <v>3.8306264722749996E-5</v>
      </c>
      <c r="AN267" s="10">
        <f>3/24000000*OO[[#This Row],[96 (30JUN1985 21:00:00)-Water Temperature (C)]]*OO[[#This Row],[38]]</f>
        <v>3.4596381117524996E-5</v>
      </c>
      <c r="AO267" s="10">
        <f>3/24000000*OO[[#This Row],[97 (01JUL1985 00:00:00)-Water Temperature (C)]]*OO[[#This Row],[39]]</f>
        <v>3.0476497716599998E-5</v>
      </c>
      <c r="AP267" s="10">
        <f>3/24000000*OO[[#This Row],[98 (01JUL1985 03:00:00)-Water Temperature (C)]]*OO[[#This Row],[40]]</f>
        <v>2.6981729724862501E-5</v>
      </c>
      <c r="AQ267" s="10">
        <f>3/24000000*OO[[#This Row],[99 (01JUL1985 06:00:00)-Water Temperature (C)]]*OO[[#This Row],[41]]</f>
        <v>2.4227693826874999E-5</v>
      </c>
      <c r="AR267" s="10">
        <f>3/24000000*OO[[#This Row],[100 (01JUL1985 09:00:00)-Water Temperature (C)]]*OO[[#This Row],[42]]</f>
        <v>2.2728480846182499E-5</v>
      </c>
      <c r="AS267" s="10">
        <f>3/24000000*OO[[#This Row],[101 (01JUL1985 12:00:00)-Water Temperature (C)]]*OO[[#This Row],[43]]</f>
        <v>2.1607244221044997E-5</v>
      </c>
      <c r="AT267" s="10">
        <f>3/24000000*OO[[#This Row],[102 (01JUL1985 15:00:00)-Water Temperature (C)]]*OO[[#This Row],[44]]</f>
        <v>2.0527549952314999E-5</v>
      </c>
      <c r="AU267" s="10">
        <f>3/24000000*OO[[#This Row],[103 (01JUL1985 18:00:00)-Water Temperature (C)]]*OO[[#This Row],[45]]</f>
        <v>1.9270868648572499E-5</v>
      </c>
      <c r="AV267" s="10">
        <f>3/24000000*OO[[#This Row],[104 (01JUL1985 21:00:00)-Water Temperature (C)]]*OO[[#This Row],[46]]</f>
        <v>1.7482196396445002E-5</v>
      </c>
      <c r="AW267" s="10">
        <f>3/24000000*OO[[#This Row],[105 (02JUL1985 00:00:00)-Water Temperature (C)]]*OO[[#This Row],[47]]</f>
        <v>1.5469272685503752E-5</v>
      </c>
      <c r="AX267" s="10">
        <f>3/24000000*OO[[#This Row],[106 (02JUL1985 03:00:00)-Water Temperature (C)]]*OO[[#This Row],[48]]</f>
        <v>1.3712401549822497E-5</v>
      </c>
      <c r="AY267" s="10">
        <f>3/24000000*OO[[#This Row],[107 (02JUL1985 06:00:00)-Water Temperature (C)]]*OO[[#This Row],[49]]</f>
        <v>1.23045547849925E-5</v>
      </c>
      <c r="AZ267" s="10">
        <f>3/24000000*OO[[#This Row],[108 (02JUL1985 09:00:00)-Water Temperature (C)]]*OO[[#This Row],[50]]</f>
        <v>1.1558959211195001E-5</v>
      </c>
      <c r="BA267" s="10">
        <f>3/24000000*OO[[#This Row],[109 (02JUL1985 12:00:00)-Water Temperature (C)]]*OO[[#This Row],[51]]</f>
        <v>1.1024644002467502E-5</v>
      </c>
      <c r="BB267" s="10">
        <f>3/24000000*OO[[#This Row],[110 (02JUL1985 15:00:00)-Water Temperature (C)]]*OO[[#This Row],[52]]</f>
        <v>1.0560460518351249E-5</v>
      </c>
      <c r="BC267" s="10">
        <f>3/24000000*OO[[#This Row],[111 (02JUL1985 18:00:00)-Water Temperature (C)]]*OO[[#This Row],[53]]</f>
        <v>9.9721931055074997E-6</v>
      </c>
      <c r="BD267" s="10">
        <f>3/24000000*OO[[#This Row],[112 (02JUL1985 21:00:00)-Water Temperature (C)]]*OO[[#This Row],[54]]</f>
        <v>9.1211328271199996E-6</v>
      </c>
      <c r="BE267" s="10">
        <f>3/24000000*OO[[#This Row],[113 (03JUL1985 00:00:00)-Water Temperature (C)]]*OO[[#This Row],[55]]</f>
        <v>8.1091127038799995E-6</v>
      </c>
      <c r="BF267" s="10">
        <f>3/24000000*OO[[#This Row],[114 (03JUL1985 03:00:00)-Water Temperature (C)]]*OO[[#This Row],[56]]</f>
        <v>7.1714128889362499E-6</v>
      </c>
      <c r="BG267" s="10">
        <f>3/24000000*OO[[#This Row],[115 (03JUL1985 06:00:00)-Water Temperature (C)]]*OO[[#This Row],[57]]</f>
        <v>6.3655087200149998E-6</v>
      </c>
      <c r="BH267" s="10">
        <f>3/24000000*OO[[#This Row],[116 (03JUL1985 09:00:00)-Water Temperature (C)]]*OO[[#This Row],[58]]</f>
        <v>5.8360424759249995E-6</v>
      </c>
      <c r="BI267" s="10">
        <f>3/24000000*OO[[#This Row],[117 (03JUL1985 12:00:00)-Water Temperature (C)]]*OO[[#This Row],[59]]</f>
        <v>5.2904821342687494E-6</v>
      </c>
      <c r="BJ267" s="10">
        <f>3/24000000*OO[[#This Row],[118 (03JUL1985 15:00:00)-Water Temperature (C)]]*OO[[#This Row],[60]]</f>
        <v>4.9024875624900006E-6</v>
      </c>
      <c r="BK267" s="10">
        <f>3/24000000*OO[[#This Row],[119 (03JUL1985 18:00:00)-Water Temperature (C)]]*OO[[#This Row],[61]]</f>
        <v>4.4868874832974989E-6</v>
      </c>
      <c r="BL267" s="10">
        <f>3/24000000*OO[[#This Row],[120 (03JUL1985 21:00:00)-Water Temperature (C)]]*OO[[#This Row],[62]]</f>
        <v>3.9783292690049999E-6</v>
      </c>
      <c r="BM267" s="10">
        <f>3/24000000*OO[[#This Row],[121 (04JUL1985 00:00:00)-Water Temperature (C)]]*OO[[#This Row],[63]]</f>
        <v>3.4193369760374993E-6</v>
      </c>
      <c r="BN267" s="10">
        <f>3/24000000*OO[[#This Row],[122 (04JUL1985 03:00:00)-Water Temperature (C)]]*OO[[#This Row],[64]]</f>
        <v>2.8941112534687497E-6</v>
      </c>
      <c r="BO267" s="10">
        <f>3/24000000*OO[[#This Row],[123 (04JUL1985 06:00:00)-Water Temperature (C)]]*OO[[#This Row],[65]]</f>
        <v>2.4698201654448747E-6</v>
      </c>
      <c r="BP267" s="10">
        <f>3/24000000*OO[[#This Row],[124 (04JUL1985 09:00:00)-Water Temperature (C)]]*OO[[#This Row],[66]]</f>
        <v>2.2044197622037503E-6</v>
      </c>
      <c r="BQ267" s="10">
        <f>3/24000000*OO[[#This Row],[125 (04JUL1985 12:00:00)-Water Temperature (C)]]*OO[[#This Row],[67]]</f>
        <v>2.0145743283385E-6</v>
      </c>
      <c r="BR267" s="10">
        <f>3/24000000*OO[[#This Row],[126 (04JUL1985 15:00:00)-Water Temperature (C)]]*OO[[#This Row],[68]]</f>
        <v>1.8624052666244996E-6</v>
      </c>
      <c r="BS267" s="10">
        <f>3/24000000*OO[[#This Row],[127 (04JUL1985 18:00:00)-Water Temperature (C)]]*OO[[#This Row],[69]]</f>
        <v>1.7064774877507499E-6</v>
      </c>
      <c r="BT267" s="10">
        <f>3/24000000*OO[[#This Row],[128 (04JUL1985 21:00:00)-Water Temperature (C)]]*OO[[#This Row],[70]]</f>
        <v>1.5065131458941248E-6</v>
      </c>
      <c r="BU267" s="10">
        <f>3/24000000*OO[[#This Row],[129 (05JUL1985 00:00:00)-Water Temperature (C)]]*OO[[#This Row],[71]]</f>
        <v>1.28036803013625E-6</v>
      </c>
      <c r="BV267" s="10">
        <f>3/24000000*OO[[#This Row],[130 (05JUL1985 03:00:00)-Water Temperature (C)]]*OO[[#This Row],[72]]</f>
        <v>1.0745717039469998E-6</v>
      </c>
      <c r="BW267" s="10">
        <f>3/24000000*OO[[#This Row],[131 (05JUL1985 06:00:00)-Water Temperature (C)]]*OO[[#This Row],[73]]</f>
        <v>9.0739323821999999E-7</v>
      </c>
      <c r="BX267" s="10">
        <f>3/24000000*OO[[#This Row],[132 (05JUL1985 09:00:00)-Water Temperature (C)]]*OO[[#This Row],[74]]</f>
        <v>7.9767194889712488E-7</v>
      </c>
      <c r="BY267" s="10">
        <f>3/24000000*OO[[#This Row],[133 (05JUL1985 12:00:00)-Water Temperature (C)]]*OO[[#This Row],[75]]</f>
        <v>7.2157874345287493E-7</v>
      </c>
      <c r="BZ267" s="10">
        <f>3/24000000*OO[[#This Row],[134 (05JUL1985 15:00:00)-Water Temperature (C)]]*OO[[#This Row],[76]]</f>
        <v>6.6613347589499995E-7</v>
      </c>
      <c r="CA267" s="10">
        <f>3/24000000*OO[[#This Row],[135 (05JUL1985 18:00:00)-Water Temperature (C)]]*OO[[#This Row],[77]]</f>
        <v>6.2152708566374994E-7</v>
      </c>
      <c r="CB267" s="10">
        <f>3/24000000*OO[[#This Row],[136 (05JUL1985 21:00:00)-Water Temperature (C)]]*OO[[#This Row],[78]]</f>
        <v>5.7636018206112495E-7</v>
      </c>
      <c r="CC267" s="10">
        <f>3/24000000*OO[[#This Row],[137 (06JUL1985 00:00:00)-Water Temperature (C)]]*OO[[#This Row],[79]]</f>
        <v>5.290221901611249E-7</v>
      </c>
      <c r="CD267" s="10">
        <f>3/24000000*OO[[#This Row],[138 (06JUL1985 03:00:00)-Water Temperature (C)]]*OO[[#This Row],[80]]</f>
        <v>4.8020534288699996E-7</v>
      </c>
      <c r="CE267" s="10">
        <f>3/24000000*OO[[#This Row],[139 (06JUL1985 06:00:00)-Water Temperature (C)]]*OO[[#This Row],[81]]</f>
        <v>4.3686332615900005E-7</v>
      </c>
      <c r="CF267" s="10">
        <f>3/24000000*OO[[#This Row],[140 (06JUL1985 09:00:00)-Water Temperature (C)]]*OO[[#This Row],[82]]</f>
        <v>4.0986030278637494E-7</v>
      </c>
      <c r="CG267" s="10">
        <f>3/24000000*OO[[#This Row],[141 (06JUL1985 12:00:00)-Water Temperature (C)]]*OO[[#This Row],[83]]</f>
        <v>3.9266783794499995E-7</v>
      </c>
      <c r="CH267" s="10">
        <f>3/24000000*OO[[#This Row],[142 (06JUL1985 15:00:00)-Water Temperature (C)]]*OO[[#This Row],[84]]</f>
        <v>3.8365768620149999E-7</v>
      </c>
      <c r="CI267" s="10">
        <f>3/24000000*OO[[#This Row],[143 (06JUL1985 18:00:00)-Water Temperature (C)]]*OO[[#This Row],[85]]</f>
        <v>3.7556838144000002E-7</v>
      </c>
      <c r="CJ267" s="10">
        <f>3/24000000*OO[[#This Row],[144 (06JUL1985 21:00:00)-Water Temperature (C)]]*OO[[#This Row],[86]]</f>
        <v>3.6238525940999996E-7</v>
      </c>
      <c r="CK267" s="10">
        <f>3/24000000*OO[[#This Row],[145 (07JUL1985 00:00:00)-Water Temperature (C)]]*OO[[#This Row],[87]]</f>
        <v>3.40701139832625E-7</v>
      </c>
      <c r="CL267" s="10">
        <f>3/24000000*OO[[#This Row],[146 (07JUL1985 03:00:00)-Water Temperature (C)]]*OO[[#This Row],[88]]</f>
        <v>3.1882948172737496E-7</v>
      </c>
      <c r="CM267" s="10">
        <f>3/24000000*OO[[#This Row],[147 (07JUL1985 06:00:00)-Water Temperature (C)]]*OO[[#This Row],[89]]</f>
        <v>3.0004036431187497E-7</v>
      </c>
      <c r="CN267" s="10">
        <f>3/24000000*OO[[#This Row],[148 (07JUL1985 09:00:00)-Water Temperature (C)]]*OO[[#This Row],[90]]</f>
        <v>2.9025925957957495E-7</v>
      </c>
      <c r="CO267" s="10">
        <f>3/24000000*OO[[#This Row],[149 (07JUL1985 12:00:00)-Water Temperature (C)]]*OO[[#This Row],[91]]</f>
        <v>2.8810856749650006E-7</v>
      </c>
      <c r="CP267" s="10">
        <f>3/24000000*OO[[#This Row],[150 (07JUL1985 15:00:00)-Water Temperature (C)]]*OO[[#This Row],[92]]</f>
        <v>2.8810856749650006E-7</v>
      </c>
      <c r="CQ267" s="10">
        <f>3/24000000*OO[[#This Row],[151 (07JUL1985 18:00:00)-Water Temperature (C)]]*OO[[#This Row],[93]]</f>
        <v>2.8810856749650006E-7</v>
      </c>
      <c r="CR267" s="10">
        <f>3/24000000*OO[[#This Row],[152 (07JUL1985 21:00:00)-Water Temperature (C)]]*OO[[#This Row],[94]]</f>
        <v>2.8810856749650006E-7</v>
      </c>
      <c r="CS267" s="10">
        <f>3/24000000*OO[[#This Row],[153 (08JUL1985 00:00:00)-Water Temperature (C)]]*OO[[#This Row],[95]]</f>
        <v>2.8810856749650006E-7</v>
      </c>
      <c r="CT267" s="10">
        <f>3/24000000*OO[[#This Row],[154 (08JUL1985 03:00:00)-Water Temperature (C)]]*OO[[#This Row],[96]]</f>
        <v>2.8810856749650006E-7</v>
      </c>
      <c r="CU267" s="10">
        <f>3/24000000*OO[[#This Row],[155 (08JUL1985 06:00:00)-Water Temperature (C)]]*OO[[#This Row],[97]]</f>
        <v>2.8810856749650006E-7</v>
      </c>
      <c r="CV267" s="10">
        <f>3/24000000*OO[[#This Row],[156 (08JUL1985 09:00:00)-Water Temperature (C)]]*OO[[#This Row],[98]]</f>
        <v>2.8810856749650006E-7</v>
      </c>
      <c r="CW267" s="10">
        <f>3/24000000*OO[[#This Row],[157 (08JUL1985 12:00:00)-Water Temperature (C)]]*OO[[#This Row],[99]]</f>
        <v>2.8810856749650006E-7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9.7956427794506062E-21</v>
      </c>
      <c r="Q268" s="10">
        <f>3/24*OO[[#This Row],[73 (28JUN1985 00:00:00)-Water Temperature (C)]]*OO[[#This Row],[15]]/SUM(OO[15])</f>
        <v>1.7627828137378884E-12</v>
      </c>
      <c r="R268" s="10">
        <f>3/24*OO[[#This Row],[74 (28JUN1985 03:00:00)-Water Temperature (C)]]*OO[[#This Row],[16]]/SUM(OO[16])</f>
        <v>7.0990739417897766E-9</v>
      </c>
      <c r="S268" s="10">
        <f>3/24*OO[[#This Row],[75 (28JUN1985 06:00:00)-Water Temperature (C)]]*OO[[#This Row],[17]]/SUM(OO[17])</f>
        <v>1.9826367145408685E-6</v>
      </c>
      <c r="T268" s="10">
        <f>3/24*OO[[#This Row],[76 (28JUN1985 09:00:00)-Water Temperature (C)]]*OO[[#This Row],[18]]/SUM(OO[18])</f>
        <v>1.1451278923290138E-4</v>
      </c>
      <c r="U268" s="10">
        <f>3/24*OO[[#This Row],[77 (28JUN1985 12:00:00)-Water Temperature (C)]]*OO[[#This Row],[19]]/SUM(OO[19])</f>
        <v>2.0632269052853753E-3</v>
      </c>
      <c r="V268" s="10">
        <f>3/24000000*OO[[#This Row],[78 (28JUN1985 15:00:00)-Water Temperature (C)]]*OO[[#This Row],[20]]</f>
        <v>1.4388385501763749E-2</v>
      </c>
      <c r="W268" s="10">
        <f>3/24000000*OO[[#This Row],[79 (28JUN1985 18:00:00)-Water Temperature (C)]]*OO[[#This Row],[21]]</f>
        <v>4.6092515656687497E-2</v>
      </c>
      <c r="X268" s="10">
        <f>3/24000000*OO[[#This Row],[80 (28JUN1985 21:00:00)-Water Temperature (C)]]*OO[[#This Row],[22]]</f>
        <v>7.6078724825100003E-2</v>
      </c>
      <c r="Y268" s="10">
        <f>3/24000000*OO[[#This Row],[81 (29JUN1985 00:00:00)-Water Temperature (C)]]*OO[[#This Row],[23]]</f>
        <v>7.2212764192124995E-2</v>
      </c>
      <c r="Z268" s="10">
        <f>3/24000000*OO[[#This Row],[82 (29JUN1985 03:00:00)-Water Temperature (C)]]*OO[[#This Row],[24]]</f>
        <v>4.2529327513424996E-2</v>
      </c>
      <c r="AA268" s="10">
        <f>3/24000000*OO[[#This Row],[83 (29JUN1985 06:00:00)-Water Temperature (C)]]*OO[[#This Row],[25]]</f>
        <v>1.667973262629625E-2</v>
      </c>
      <c r="AB268" s="10">
        <f>3/24000000*OO[[#This Row],[84 (29JUN1985 09:00:00)-Water Temperature (C)]]*OO[[#This Row],[26]]</f>
        <v>4.7171227888849997E-3</v>
      </c>
      <c r="AC268" s="10">
        <f>3/24000000*OO[[#This Row],[85 (29JUN1985 12:00:00)-Water Temperature (C)]]*OO[[#This Row],[27]]</f>
        <v>1.0610189996235E-3</v>
      </c>
      <c r="AD268" s="10">
        <f>3/24000000*OO[[#This Row],[86 (29JUN1985 15:00:00)-Water Temperature (C)]]*OO[[#This Row],[28]]</f>
        <v>2.2909740647557495E-4</v>
      </c>
      <c r="AE268" s="10">
        <f>3/24000000*OO[[#This Row],[88 (29JUN1985 21:00:00)-Water Temperature (C)]]*OO[[#This Row],[30]]</f>
        <v>5.2501247106524991E-5</v>
      </c>
      <c r="AF268" s="10">
        <f>3/24000000*OO[[#This Row],[88 (29JUN1985 21:00:00)-Water Temperature (C)]]*OO[[#This Row],[30]]</f>
        <v>5.2501247106524991E-5</v>
      </c>
      <c r="AG268" s="10">
        <f>3/24000000*OO[[#This Row],[89 (30JUN1985 00:00:00)-Water Temperature (C)]]*OO[[#This Row],[31]]</f>
        <v>4.7279334420499999E-5</v>
      </c>
      <c r="AH268" s="10">
        <f>3/24000000*OO[[#This Row],[90 (30JUN1985 03:00:00)-Water Temperature (C)]]*OO[[#This Row],[32]]</f>
        <v>4.6211569660687493E-5</v>
      </c>
      <c r="AI268" s="10">
        <f>3/24000000*OO[[#This Row],[91 (30JUN1985 06:00:00)-Water Temperature (C)]]*OO[[#This Row],[33]]</f>
        <v>4.581398388433749E-5</v>
      </c>
      <c r="AJ268" s="10">
        <f>3/24000000*OO[[#This Row],[92 (30JUN1985 09:00:00)-Water Temperature (C)]]*OO[[#This Row],[34]]</f>
        <v>4.55618847564E-5</v>
      </c>
      <c r="AK268" s="10">
        <f>3/24000000*OO[[#This Row],[93 (30JUN1985 12:00:00)-Water Temperature (C)]]*OO[[#This Row],[35]]</f>
        <v>4.3956080617737499E-5</v>
      </c>
      <c r="AL268" s="10">
        <f>3/24000000*OO[[#This Row],[94 (30JUN1985 15:00:00)-Water Temperature (C)]]*OO[[#This Row],[36]]</f>
        <v>4.1011874801249998E-5</v>
      </c>
      <c r="AM268" s="10">
        <f>3/24000000*OO[[#This Row],[95 (30JUN1985 18:00:00)-Water Temperature (C)]]*OO[[#This Row],[37]]</f>
        <v>3.787241675245E-5</v>
      </c>
      <c r="AN268" s="10">
        <f>3/24000000*OO[[#This Row],[96 (30JUN1985 21:00:00)-Water Temperature (C)]]*OO[[#This Row],[38]]</f>
        <v>3.4163929014187496E-5</v>
      </c>
      <c r="AO268" s="10">
        <f>3/24000000*OO[[#This Row],[97 (01JUL1985 00:00:00)-Water Temperature (C)]]*OO[[#This Row],[39]]</f>
        <v>3.0046773946499997E-5</v>
      </c>
      <c r="AP268" s="10">
        <f>3/24000000*OO[[#This Row],[98 (01JUL1985 03:00:00)-Water Temperature (C)]]*OO[[#This Row],[40]]</f>
        <v>2.6538396412125001E-5</v>
      </c>
      <c r="AQ268" s="10">
        <f>3/24000000*OO[[#This Row],[99 (01JUL1985 06:00:00)-Water Temperature (C)]]*OO[[#This Row],[41]]</f>
        <v>2.3785398179724998E-5</v>
      </c>
      <c r="AR268" s="10">
        <f>3/24000000*OO[[#This Row],[100 (01JUL1985 09:00:00)-Water Temperature (C)]]*OO[[#This Row],[42]]</f>
        <v>2.2292774543070004E-5</v>
      </c>
      <c r="AS268" s="10">
        <f>3/24000000*OO[[#This Row],[101 (01JUL1985 12:00:00)-Water Temperature (C)]]*OO[[#This Row],[43]]</f>
        <v>2.1169305749142499E-5</v>
      </c>
      <c r="AT268" s="10">
        <f>3/24000000*OO[[#This Row],[102 (01JUL1985 15:00:00)-Water Temperature (C)]]*OO[[#This Row],[44]]</f>
        <v>2.0097607214360001E-5</v>
      </c>
      <c r="AU268" s="10">
        <f>3/24000000*OO[[#This Row],[103 (01JUL1985 18:00:00)-Water Temperature (C)]]*OO[[#This Row],[45]]</f>
        <v>1.8853586753067497E-5</v>
      </c>
      <c r="AV268" s="10">
        <f>3/24000000*OO[[#This Row],[104 (01JUL1985 21:00:00)-Water Temperature (C)]]*OO[[#This Row],[46]]</f>
        <v>1.70720909216E-5</v>
      </c>
      <c r="AW268" s="10">
        <f>3/24000000*OO[[#This Row],[105 (02JUL1985 00:00:00)-Water Temperature (C)]]*OO[[#This Row],[47]]</f>
        <v>1.5083230606892497E-5</v>
      </c>
      <c r="AX268" s="10">
        <f>3/24000000*OO[[#This Row],[106 (02JUL1985 03:00:00)-Water Temperature (C)]]*OO[[#This Row],[48]]</f>
        <v>1.3341594366157501E-5</v>
      </c>
      <c r="AY268" s="10">
        <f>3/24000000*OO[[#This Row],[107 (02JUL1985 06:00:00)-Water Temperature (C)]]*OO[[#This Row],[49]]</f>
        <v>1.1946951433697502E-5</v>
      </c>
      <c r="AZ268" s="10">
        <f>3/24000000*OO[[#This Row],[108 (02JUL1985 09:00:00)-Water Temperature (C)]]*OO[[#This Row],[50]]</f>
        <v>1.1200317070475001E-5</v>
      </c>
      <c r="BA268" s="10">
        <f>3/24000000*OO[[#This Row],[109 (02JUL1985 12:00:00)-Water Temperature (C)]]*OO[[#This Row],[51]]</f>
        <v>1.0663441575373751E-5</v>
      </c>
      <c r="BB268" s="10">
        <f>3/24000000*OO[[#This Row],[110 (02JUL1985 15:00:00)-Water Temperature (C)]]*OO[[#This Row],[52]]</f>
        <v>1.0192859633687501E-5</v>
      </c>
      <c r="BC268" s="10">
        <f>3/24000000*OO[[#This Row],[111 (02JUL1985 18:00:00)-Water Temperature (C)]]*OO[[#This Row],[53]]</f>
        <v>9.6176146568249998E-6</v>
      </c>
      <c r="BD268" s="10">
        <f>3/24000000*OO[[#This Row],[112 (02JUL1985 21:00:00)-Water Temperature (C)]]*OO[[#This Row],[54]]</f>
        <v>8.7935942290374991E-6</v>
      </c>
      <c r="BE268" s="10">
        <f>3/24000000*OO[[#This Row],[113 (03JUL1985 00:00:00)-Water Temperature (C)]]*OO[[#This Row],[55]]</f>
        <v>7.8184799957875002E-6</v>
      </c>
      <c r="BF268" s="10">
        <f>3/24000000*OO[[#This Row],[114 (03JUL1985 03:00:00)-Water Temperature (C)]]*OO[[#This Row],[56]]</f>
        <v>6.9134365803387495E-6</v>
      </c>
      <c r="BG268" s="10">
        <f>3/24000000*OO[[#This Row],[115 (03JUL1985 06:00:00)-Water Temperature (C)]]*OO[[#This Row],[57]]</f>
        <v>6.1347148431200005E-6</v>
      </c>
      <c r="BH268" s="10">
        <f>3/24000000*OO[[#This Row],[116 (03JUL1985 09:00:00)-Water Temperature (C)]]*OO[[#This Row],[58]]</f>
        <v>5.6185040166124995E-6</v>
      </c>
      <c r="BI268" s="10">
        <f>3/24000000*OO[[#This Row],[117 (03JUL1985 12:00:00)-Water Temperature (C)]]*OO[[#This Row],[59]]</f>
        <v>5.0883913012624997E-6</v>
      </c>
      <c r="BJ268" s="10">
        <f>3/24000000*OO[[#This Row],[118 (03JUL1985 15:00:00)-Water Temperature (C)]]*OO[[#This Row],[60]]</f>
        <v>4.7166627861050003E-6</v>
      </c>
      <c r="BK268" s="10">
        <f>3/24000000*OO[[#This Row],[119 (03JUL1985 18:00:00)-Water Temperature (C)]]*OO[[#This Row],[61]]</f>
        <v>4.3201295091149988E-6</v>
      </c>
      <c r="BL268" s="10">
        <f>3/24000000*OO[[#This Row],[120 (03JUL1985 21:00:00)-Water Temperature (C)]]*OO[[#This Row],[62]]</f>
        <v>3.8345593990199996E-6</v>
      </c>
      <c r="BM268" s="10">
        <f>3/24000000*OO[[#This Row],[121 (04JUL1985 00:00:00)-Water Temperature (C)]]*OO[[#This Row],[63]]</f>
        <v>3.3016159840024998E-6</v>
      </c>
      <c r="BN268" s="10">
        <f>3/24000000*OO[[#This Row],[122 (04JUL1985 03:00:00)-Water Temperature (C)]]*OO[[#This Row],[64]]</f>
        <v>2.797051168395E-6</v>
      </c>
      <c r="BO268" s="10">
        <f>3/24000000*OO[[#This Row],[123 (04JUL1985 06:00:00)-Water Temperature (C)]]*OO[[#This Row],[65]]</f>
        <v>2.3867522485574999E-6</v>
      </c>
      <c r="BP268" s="10">
        <f>3/24000000*OO[[#This Row],[124 (04JUL1985 09:00:00)-Water Temperature (C)]]*OO[[#This Row],[66]]</f>
        <v>2.1281086524862499E-6</v>
      </c>
      <c r="BQ268" s="10">
        <f>3/24000000*OO[[#This Row],[125 (04JUL1985 12:00:00)-Water Temperature (C)]]*OO[[#This Row],[67]]</f>
        <v>1.9411889824249998E-6</v>
      </c>
      <c r="BR268" s="10">
        <f>3/24000000*OO[[#This Row],[126 (04JUL1985 15:00:00)-Water Temperature (C)]]*OO[[#This Row],[68]]</f>
        <v>1.7927371859189999E-6</v>
      </c>
      <c r="BS268" s="10">
        <f>3/24000000*OO[[#This Row],[127 (04JUL1985 18:00:00)-Water Temperature (C)]]*OO[[#This Row],[69]]</f>
        <v>1.6435594487613749E-6</v>
      </c>
      <c r="BT268" s="10">
        <f>3/24000000*OO[[#This Row],[128 (04JUL1985 21:00:00)-Water Temperature (C)]]*OO[[#This Row],[70]]</f>
        <v>1.4529043046924999E-6</v>
      </c>
      <c r="BU268" s="10">
        <f>3/24000000*OO[[#This Row],[129 (05JUL1985 00:00:00)-Water Temperature (C)]]*OO[[#This Row],[71]]</f>
        <v>1.2371980186965002E-6</v>
      </c>
      <c r="BV268" s="10">
        <f>3/24000000*OO[[#This Row],[130 (05JUL1985 03:00:00)-Water Temperature (C)]]*OO[[#This Row],[72]]</f>
        <v>1.0393793639943749E-6</v>
      </c>
      <c r="BW268" s="10">
        <f>3/24000000*OO[[#This Row],[131 (05JUL1985 06:00:00)-Water Temperature (C)]]*OO[[#This Row],[73]]</f>
        <v>8.7669191746987492E-7</v>
      </c>
      <c r="BX268" s="10">
        <f>3/24000000*OO[[#This Row],[132 (05JUL1985 09:00:00)-Water Temperature (C)]]*OO[[#This Row],[74]]</f>
        <v>7.6882560618150008E-7</v>
      </c>
      <c r="BY268" s="10">
        <f>3/24000000*OO[[#This Row],[133 (05JUL1985 12:00:00)-Water Temperature (C)]]*OO[[#This Row],[75]]</f>
        <v>6.9278358234974997E-7</v>
      </c>
      <c r="BZ268" s="10">
        <f>3/24000000*OO[[#This Row],[134 (05JUL1985 15:00:00)-Water Temperature (C)]]*OO[[#This Row],[76]]</f>
        <v>6.3767551460599994E-7</v>
      </c>
      <c r="CA268" s="10">
        <f>3/24000000*OO[[#This Row],[135 (05JUL1985 18:00:00)-Water Temperature (C)]]*OO[[#This Row],[77]]</f>
        <v>5.9379007371262494E-7</v>
      </c>
      <c r="CB268" s="10">
        <f>3/24000000*OO[[#This Row],[136 (05JUL1985 21:00:00)-Water Temperature (C)]]*OO[[#This Row],[78]]</f>
        <v>5.5056106627500002E-7</v>
      </c>
      <c r="CC268" s="10">
        <f>3/24000000*OO[[#This Row],[137 (06JUL1985 00:00:00)-Water Temperature (C)]]*OO[[#This Row],[79]]</f>
        <v>5.0579383776549986E-7</v>
      </c>
      <c r="CD268" s="10">
        <f>3/24000000*OO[[#This Row],[138 (06JUL1985 03:00:00)-Water Temperature (C)]]*OO[[#This Row],[80]]</f>
        <v>4.5970303184437501E-7</v>
      </c>
      <c r="CE268" s="10">
        <f>3/24000000*OO[[#This Row],[139 (06JUL1985 06:00:00)-Water Temperature (C)]]*OO[[#This Row],[81]]</f>
        <v>4.1862399048800003E-7</v>
      </c>
      <c r="CF268" s="10">
        <f>3/24000000*OO[[#This Row],[140 (06JUL1985 09:00:00)-Water Temperature (C)]]*OO[[#This Row],[82]]</f>
        <v>3.9270050234549996E-7</v>
      </c>
      <c r="CG268" s="10">
        <f>3/24000000*OO[[#This Row],[141 (06JUL1985 12:00:00)-Water Temperature (C)]]*OO[[#This Row],[83]]</f>
        <v>3.7565357264024996E-7</v>
      </c>
      <c r="CH268" s="10">
        <f>3/24000000*OO[[#This Row],[142 (06JUL1985 15:00:00)-Water Temperature (C)]]*OO[[#This Row],[84]]</f>
        <v>3.6630296601600003E-7</v>
      </c>
      <c r="CI268" s="10">
        <f>3/24000000*OO[[#This Row],[143 (06JUL1985 18:00:00)-Water Temperature (C)]]*OO[[#This Row],[85]]</f>
        <v>3.5813374236937499E-7</v>
      </c>
      <c r="CJ268" s="10">
        <f>3/24000000*OO[[#This Row],[144 (06JUL1985 21:00:00)-Water Temperature (C)]]*OO[[#This Row],[86]]</f>
        <v>3.4533319889549995E-7</v>
      </c>
      <c r="CK268" s="10">
        <f>3/24000000*OO[[#This Row],[145 (07JUL1985 00:00:00)-Water Temperature (C)]]*OO[[#This Row],[87]]</f>
        <v>3.2473253945512496E-7</v>
      </c>
      <c r="CL268" s="10">
        <f>3/24000000*OO[[#This Row],[146 (07JUL1985 03:00:00)-Water Temperature (C)]]*OO[[#This Row],[88]]</f>
        <v>3.0392541931125004E-7</v>
      </c>
      <c r="CM268" s="10">
        <f>3/24000000*OO[[#This Row],[147 (07JUL1985 06:00:00)-Water Temperature (C)]]*OO[[#This Row],[89]]</f>
        <v>2.8585906158600003E-7</v>
      </c>
      <c r="CN268" s="10">
        <f>3/24000000*OO[[#This Row],[148 (07JUL1985 09:00:00)-Water Temperature (C)]]*OO[[#This Row],[90]]</f>
        <v>2.7625079805412502E-7</v>
      </c>
      <c r="CO268" s="10">
        <f>3/24000000*OO[[#This Row],[149 (07JUL1985 12:00:00)-Water Temperature (C)]]*OO[[#This Row],[91]]</f>
        <v>2.7377772539643753E-7</v>
      </c>
      <c r="CP268" s="10">
        <f>3/24000000*OO[[#This Row],[150 (07JUL1985 15:00:00)-Water Temperature (C)]]*OO[[#This Row],[92]]</f>
        <v>2.7377772539643753E-7</v>
      </c>
      <c r="CQ268" s="10">
        <f>3/24000000*OO[[#This Row],[151 (07JUL1985 18:00:00)-Water Temperature (C)]]*OO[[#This Row],[93]]</f>
        <v>2.7377772539643753E-7</v>
      </c>
      <c r="CR268" s="10">
        <f>3/24000000*OO[[#This Row],[152 (07JUL1985 21:00:00)-Water Temperature (C)]]*OO[[#This Row],[94]]</f>
        <v>2.7377772539643753E-7</v>
      </c>
      <c r="CS268" s="10">
        <f>3/24000000*OO[[#This Row],[153 (08JUL1985 00:00:00)-Water Temperature (C)]]*OO[[#This Row],[95]]</f>
        <v>2.7377772539643753E-7</v>
      </c>
      <c r="CT268" s="10">
        <f>3/24000000*OO[[#This Row],[154 (08JUL1985 03:00:00)-Water Temperature (C)]]*OO[[#This Row],[96]]</f>
        <v>2.7377772539643753E-7</v>
      </c>
      <c r="CU268" s="10">
        <f>3/24000000*OO[[#This Row],[155 (08JUL1985 06:00:00)-Water Temperature (C)]]*OO[[#This Row],[97]]</f>
        <v>2.7377772539643753E-7</v>
      </c>
      <c r="CV268" s="10">
        <f>3/24000000*OO[[#This Row],[156 (08JUL1985 09:00:00)-Water Temperature (C)]]*OO[[#This Row],[98]]</f>
        <v>2.7377772539643753E-7</v>
      </c>
      <c r="CW268" s="10">
        <f>3/24000000*OO[[#This Row],[157 (08JUL1985 12:00:00)-Water Temperature (C)]]*OO[[#This Row],[99]]</f>
        <v>2.7377772539643753E-7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8.8138312864038377E-21</v>
      </c>
      <c r="Q269" s="10">
        <f>3/24*OO[[#This Row],[73 (28JUN1985 00:00:00)-Water Temperature (C)]]*OO[[#This Row],[15]]/SUM(OO[15])</f>
        <v>6.3769425461197904E-13</v>
      </c>
      <c r="R269" s="10">
        <f>3/24*OO[[#This Row],[74 (28JUN1985 03:00:00)-Water Temperature (C)]]*OO[[#This Row],[16]]/SUM(OO[16])</f>
        <v>3.4620787511370269E-9</v>
      </c>
      <c r="S269" s="10">
        <f>3/24*OO[[#This Row],[75 (28JUN1985 06:00:00)-Water Temperature (C)]]*OO[[#This Row],[17]]/SUM(OO[17])</f>
        <v>1.1025784948478268E-6</v>
      </c>
      <c r="T269" s="10">
        <f>3/24*OO[[#This Row],[76 (28JUN1985 09:00:00)-Water Temperature (C)]]*OO[[#This Row],[18]]/SUM(OO[18])</f>
        <v>6.9952563187496635E-5</v>
      </c>
      <c r="U269" s="10">
        <f>3/24*OO[[#This Row],[77 (28JUN1985 12:00:00)-Water Temperature (C)]]*OO[[#This Row],[19]]/SUM(OO[19])</f>
        <v>1.3585257474063768E-3</v>
      </c>
      <c r="V269" s="10">
        <f>3/24000000*OO[[#This Row],[78 (28JUN1985 15:00:00)-Water Temperature (C)]]*OO[[#This Row],[20]]</f>
        <v>1.0081768188727499E-2</v>
      </c>
      <c r="W269" s="10">
        <f>3/24000000*OO[[#This Row],[79 (28JUN1985 18:00:00)-Water Temperature (C)]]*OO[[#This Row],[21]]</f>
        <v>3.4038341858937497E-2</v>
      </c>
      <c r="X269" s="10">
        <f>3/24000000*OO[[#This Row],[80 (28JUN1985 21:00:00)-Water Temperature (C)]]*OO[[#This Row],[22]]</f>
        <v>5.8790723666999993E-2</v>
      </c>
      <c r="Y269" s="10">
        <f>3/24000000*OO[[#This Row],[81 (29JUN1985 00:00:00)-Water Temperature (C)]]*OO[[#This Row],[23]]</f>
        <v>5.8057544036999989E-2</v>
      </c>
      <c r="Z269" s="10">
        <f>3/24000000*OO[[#This Row],[82 (29JUN1985 03:00:00)-Water Temperature (C)]]*OO[[#This Row],[24]]</f>
        <v>3.5413286996149991E-2</v>
      </c>
      <c r="AA269" s="10">
        <f>3/24000000*OO[[#This Row],[83 (29JUN1985 06:00:00)-Water Temperature (C)]]*OO[[#This Row],[25]]</f>
        <v>1.43198216865375E-2</v>
      </c>
      <c r="AB269" s="10">
        <f>3/24000000*OO[[#This Row],[84 (29JUN1985 09:00:00)-Water Temperature (C)]]*OO[[#This Row],[26]]</f>
        <v>4.1569723982999999E-3</v>
      </c>
      <c r="AC269" s="10">
        <f>3/24000000*OO[[#This Row],[85 (29JUN1985 12:00:00)-Water Temperature (C)]]*OO[[#This Row],[27]]</f>
        <v>9.5166057165074985E-4</v>
      </c>
      <c r="AD269" s="10">
        <f>3/24000000*OO[[#This Row],[86 (29JUN1985 15:00:00)-Water Temperature (C)]]*OO[[#This Row],[28]]</f>
        <v>2.0392082173041254E-4</v>
      </c>
      <c r="AE269" s="10">
        <f>3/24000000*OO[[#This Row],[88 (29JUN1985 21:00:00)-Water Temperature (C)]]*OO[[#This Row],[30]]</f>
        <v>4.2413483930687503E-5</v>
      </c>
      <c r="AF269" s="10">
        <f>3/24000000*OO[[#This Row],[88 (29JUN1985 21:00:00)-Water Temperature (C)]]*OO[[#This Row],[30]]</f>
        <v>4.2413483930687503E-5</v>
      </c>
      <c r="AG269" s="10">
        <f>3/24000000*OO[[#This Row],[89 (30JUN1985 00:00:00)-Water Temperature (C)]]*OO[[#This Row],[31]]</f>
        <v>3.7784634577162501E-5</v>
      </c>
      <c r="AH269" s="10">
        <f>3/24000000*OO[[#This Row],[90 (30JUN1985 03:00:00)-Water Temperature (C)]]*OO[[#This Row],[32]]</f>
        <v>3.6853175722999995E-5</v>
      </c>
      <c r="AI269" s="10">
        <f>3/24000000*OO[[#This Row],[91 (30JUN1985 06:00:00)-Water Temperature (C)]]*OO[[#This Row],[33]]</f>
        <v>3.6596385579587505E-5</v>
      </c>
      <c r="AJ269" s="10">
        <f>3/24000000*OO[[#This Row],[92 (30JUN1985 09:00:00)-Water Temperature (C)]]*OO[[#This Row],[34]]</f>
        <v>3.6539118188199994E-5</v>
      </c>
      <c r="AK269" s="10">
        <f>3/24000000*OO[[#This Row],[93 (30JUN1985 12:00:00)-Water Temperature (C)]]*OO[[#This Row],[35]]</f>
        <v>3.5393303605537498E-5</v>
      </c>
      <c r="AL269" s="10">
        <f>3/24000000*OO[[#This Row],[94 (30JUN1985 15:00:00)-Water Temperature (C)]]*OO[[#This Row],[36]]</f>
        <v>3.3134856978249992E-5</v>
      </c>
      <c r="AM269" s="10">
        <f>3/24000000*OO[[#This Row],[95 (30JUN1985 18:00:00)-Water Temperature (C)]]*OO[[#This Row],[37]]</f>
        <v>3.06791429957375E-5</v>
      </c>
      <c r="AN269" s="10">
        <f>3/24000000*OO[[#This Row],[96 (30JUN1985 21:00:00)-Water Temperature (C)]]*OO[[#This Row],[38]]</f>
        <v>2.7724689682162499E-5</v>
      </c>
      <c r="AO269" s="10">
        <f>3/24000000*OO[[#This Row],[97 (01JUL1985 00:00:00)-Water Temperature (C)]]*OO[[#This Row],[39]]</f>
        <v>2.4416479988325004E-5</v>
      </c>
      <c r="AP269" s="10">
        <f>3/24000000*OO[[#This Row],[98 (01JUL1985 03:00:00)-Water Temperature (C)]]*OO[[#This Row],[40]]</f>
        <v>2.1584029547066249E-5</v>
      </c>
      <c r="AQ269" s="10">
        <f>3/24000000*OO[[#This Row],[99 (01JUL1985 06:00:00)-Water Temperature (C)]]*OO[[#This Row],[41]]</f>
        <v>1.9363123098292499E-5</v>
      </c>
      <c r="AR269" s="10">
        <f>3/24000000*OO[[#This Row],[100 (01JUL1985 09:00:00)-Water Temperature (C)]]*OO[[#This Row],[42]]</f>
        <v>1.8159086511519997E-5</v>
      </c>
      <c r="AS269" s="10">
        <f>3/24000000*OO[[#This Row],[101 (01JUL1985 12:00:00)-Water Temperature (C)]]*OO[[#This Row],[43]]</f>
        <v>1.725196004938875E-5</v>
      </c>
      <c r="AT269" s="10">
        <f>3/24000000*OO[[#This Row],[102 (01JUL1985 15:00:00)-Water Temperature (C)]]*OO[[#This Row],[44]]</f>
        <v>1.6392944411182499E-5</v>
      </c>
      <c r="AU269" s="10">
        <f>3/24000000*OO[[#This Row],[103 (01JUL1985 18:00:00)-Water Temperature (C)]]*OO[[#This Row],[45]]</f>
        <v>1.53929672518725E-5</v>
      </c>
      <c r="AV269" s="10">
        <f>3/24000000*OO[[#This Row],[104 (01JUL1985 21:00:00)-Water Temperature (C)]]*OO[[#This Row],[46]]</f>
        <v>1.3949101159097498E-5</v>
      </c>
      <c r="AW269" s="10">
        <f>3/24000000*OO[[#This Row],[105 (02JUL1985 00:00:00)-Water Temperature (C)]]*OO[[#This Row],[47]]</f>
        <v>1.2335391809133748E-5</v>
      </c>
      <c r="AX269" s="10">
        <f>3/24000000*OO[[#This Row],[106 (02JUL1985 03:00:00)-Water Temperature (C)]]*OO[[#This Row],[48]]</f>
        <v>1.0916339915818747E-5</v>
      </c>
      <c r="AY269" s="10">
        <f>3/24000000*OO[[#This Row],[107 (02JUL1985 06:00:00)-Water Temperature (C)]]*OO[[#This Row],[49]]</f>
        <v>9.7803341206874988E-6</v>
      </c>
      <c r="AZ269" s="10">
        <f>3/24000000*OO[[#This Row],[108 (02JUL1985 09:00:00)-Water Temperature (C)]]*OO[[#This Row],[50]]</f>
        <v>9.1741785889874998E-6</v>
      </c>
      <c r="BA269" s="10">
        <f>3/24000000*OO[[#This Row],[109 (02JUL1985 12:00:00)-Water Temperature (C)]]*OO[[#This Row],[51]]</f>
        <v>8.7385801918749989E-6</v>
      </c>
      <c r="BB269" s="10">
        <f>3/24000000*OO[[#This Row],[110 (02JUL1985 15:00:00)-Water Temperature (C)]]*OO[[#This Row],[52]]</f>
        <v>8.3574771947399994E-6</v>
      </c>
      <c r="BC269" s="10">
        <f>3/24000000*OO[[#This Row],[111 (02JUL1985 18:00:00)-Water Temperature (C)]]*OO[[#This Row],[53]]</f>
        <v>7.8916292922600009E-6</v>
      </c>
      <c r="BD269" s="10">
        <f>3/24000000*OO[[#This Row],[112 (02JUL1985 21:00:00)-Water Temperature (C)]]*OO[[#This Row],[54]]</f>
        <v>7.217878206150001E-6</v>
      </c>
      <c r="BE269" s="10">
        <f>3/24000000*OO[[#This Row],[113 (03JUL1985 00:00:00)-Water Temperature (C)]]*OO[[#This Row],[55]]</f>
        <v>6.4223809736449995E-6</v>
      </c>
      <c r="BF269" s="10">
        <f>3/24000000*OO[[#This Row],[114 (03JUL1985 03:00:00)-Water Temperature (C)]]*OO[[#This Row],[56]]</f>
        <v>5.6835622613624999E-6</v>
      </c>
      <c r="BG269" s="10">
        <f>3/24000000*OO[[#This Row],[115 (03JUL1985 06:00:00)-Water Temperature (C)]]*OO[[#This Row],[57]]</f>
        <v>5.0462232924937502E-6</v>
      </c>
      <c r="BH269" s="10">
        <f>3/24000000*OO[[#This Row],[116 (03JUL1985 09:00:00)-Water Temperature (C)]]*OO[[#This Row],[58]]</f>
        <v>4.6221511078749996E-6</v>
      </c>
      <c r="BI269" s="10">
        <f>3/24000000*OO[[#This Row],[117 (03JUL1985 12:00:00)-Water Temperature (C)]]*OO[[#This Row],[59]]</f>
        <v>4.1869243881499998E-6</v>
      </c>
      <c r="BJ269" s="10">
        <f>3/24000000*OO[[#This Row],[118 (03JUL1985 15:00:00)-Water Temperature (C)]]*OO[[#This Row],[60]]</f>
        <v>3.8857060004687502E-6</v>
      </c>
      <c r="BK269" s="10">
        <f>3/24000000*OO[[#This Row],[119 (03JUL1985 18:00:00)-Water Temperature (C)]]*OO[[#This Row],[61]]</f>
        <v>3.5627762803200001E-6</v>
      </c>
      <c r="BL269" s="10">
        <f>3/24000000*OO[[#This Row],[120 (03JUL1985 21:00:00)-Water Temperature (C)]]*OO[[#This Row],[62]]</f>
        <v>3.1668272141062498E-6</v>
      </c>
      <c r="BM269" s="10">
        <f>3/24000000*OO[[#This Row],[121 (04JUL1985 00:00:00)-Water Temperature (C)]]*OO[[#This Row],[63]]</f>
        <v>2.7316122841019996E-6</v>
      </c>
      <c r="BN269" s="10">
        <f>3/24000000*OO[[#This Row],[122 (04JUL1985 03:00:00)-Water Temperature (C)]]*OO[[#This Row],[64]]</f>
        <v>2.3172171563974999E-6</v>
      </c>
      <c r="BO269" s="10">
        <f>3/24000000*OO[[#This Row],[123 (04JUL1985 06:00:00)-Water Temperature (C)]]*OO[[#This Row],[65]]</f>
        <v>1.9782405399067498E-6</v>
      </c>
      <c r="BP269" s="10">
        <f>3/24000000*OO[[#This Row],[124 (04JUL1985 09:00:00)-Water Temperature (C)]]*OO[[#This Row],[66]]</f>
        <v>1.76345741207025E-6</v>
      </c>
      <c r="BQ269" s="10">
        <f>3/24000000*OO[[#This Row],[125 (04JUL1985 12:00:00)-Water Temperature (C)]]*OO[[#This Row],[67]]</f>
        <v>1.60694634313575E-6</v>
      </c>
      <c r="BR269" s="10">
        <f>3/24000000*OO[[#This Row],[126 (04JUL1985 15:00:00)-Water Temperature (C)]]*OO[[#This Row],[68]]</f>
        <v>1.4832446587419999E-6</v>
      </c>
      <c r="BS269" s="10">
        <f>3/24000000*OO[[#This Row],[127 (04JUL1985 18:00:00)-Water Temperature (C)]]*OO[[#This Row],[69]]</f>
        <v>1.3604904396814997E-6</v>
      </c>
      <c r="BT269" s="10">
        <f>3/24000000*OO[[#This Row],[128 (04JUL1985 21:00:00)-Water Temperature (C)]]*OO[[#This Row],[70]]</f>
        <v>1.203922174903875E-6</v>
      </c>
      <c r="BU269" s="10">
        <f>3/24000000*OO[[#This Row],[129 (05JUL1985 00:00:00)-Water Temperature (C)]]*OO[[#This Row],[71]]</f>
        <v>1.0266559604936249E-6</v>
      </c>
      <c r="BV269" s="10">
        <f>3/24000000*OO[[#This Row],[130 (05JUL1985 03:00:00)-Water Temperature (C)]]*OO[[#This Row],[72]]</f>
        <v>8.6329336974750005E-7</v>
      </c>
      <c r="BW269" s="10">
        <f>3/24000000*OO[[#This Row],[131 (05JUL1985 06:00:00)-Water Temperature (C)]]*OO[[#This Row],[73]]</f>
        <v>7.2771945633399991E-7</v>
      </c>
      <c r="BX269" s="10">
        <f>3/24000000*OO[[#This Row],[132 (05JUL1985 09:00:00)-Water Temperature (C)]]*OO[[#This Row],[74]]</f>
        <v>6.3718809257224997E-7</v>
      </c>
      <c r="BY269" s="10">
        <f>3/24000000*OO[[#This Row],[133 (05JUL1985 12:00:00)-Water Temperature (C)]]*OO[[#This Row],[75]]</f>
        <v>5.7261928029250005E-7</v>
      </c>
      <c r="BZ269" s="10">
        <f>3/24000000*OO[[#This Row],[134 (05JUL1985 15:00:00)-Water Temperature (C)]]*OO[[#This Row],[76]]</f>
        <v>5.2586781780499995E-7</v>
      </c>
      <c r="CA269" s="10">
        <f>3/24000000*OO[[#This Row],[135 (05JUL1985 18:00:00)-Water Temperature (C)]]*OO[[#This Row],[77]]</f>
        <v>4.8892325237199999E-7</v>
      </c>
      <c r="CB269" s="10">
        <f>3/24000000*OO[[#This Row],[136 (05JUL1985 21:00:00)-Water Temperature (C)]]*OO[[#This Row],[78]]</f>
        <v>4.531894967575E-7</v>
      </c>
      <c r="CC269" s="10">
        <f>3/24000000*OO[[#This Row],[137 (06JUL1985 00:00:00)-Water Temperature (C)]]*OO[[#This Row],[79]]</f>
        <v>4.1648961877087498E-7</v>
      </c>
      <c r="CD269" s="10">
        <f>3/24000000*OO[[#This Row],[138 (06JUL1985 03:00:00)-Water Temperature (C)]]*OO[[#This Row],[80]]</f>
        <v>3.7884524366200001E-7</v>
      </c>
      <c r="CE269" s="10">
        <f>3/24000000*OO[[#This Row],[139 (06JUL1985 06:00:00)-Water Temperature (C)]]*OO[[#This Row],[81]]</f>
        <v>3.452057991495E-7</v>
      </c>
      <c r="CF269" s="10">
        <f>3/24000000*OO[[#This Row],[140 (06JUL1985 09:00:00)-Water Temperature (C)]]*OO[[#This Row],[82]]</f>
        <v>3.2380783151950003E-7</v>
      </c>
      <c r="CG269" s="10">
        <f>3/24000000*OO[[#This Row],[141 (06JUL1985 12:00:00)-Water Temperature (C)]]*OO[[#This Row],[83]]</f>
        <v>3.0937425564112496E-7</v>
      </c>
      <c r="CH269" s="10">
        <f>3/24000000*OO[[#This Row],[142 (06JUL1985 15:00:00)-Water Temperature (C)]]*OO[[#This Row],[84]]</f>
        <v>3.0122970620062499E-7</v>
      </c>
      <c r="CI269" s="10">
        <f>3/24000000*OO[[#This Row],[143 (06JUL1985 18:00:00)-Water Temperature (C)]]*OO[[#This Row],[85]]</f>
        <v>2.9421270203833745E-7</v>
      </c>
      <c r="CJ269" s="10">
        <f>3/24000000*OO[[#This Row],[144 (06JUL1985 21:00:00)-Water Temperature (C)]]*OO[[#This Row],[86]]</f>
        <v>2.8352037188364998E-7</v>
      </c>
      <c r="CK269" s="10">
        <f>3/24000000*OO[[#This Row],[145 (07JUL1985 00:00:00)-Water Temperature (C)]]*OO[[#This Row],[87]]</f>
        <v>2.66610038741625E-7</v>
      </c>
      <c r="CL269" s="10">
        <f>3/24000000*OO[[#This Row],[146 (07JUL1985 03:00:00)-Water Temperature (C)]]*OO[[#This Row],[88]]</f>
        <v>2.4955709881166247E-7</v>
      </c>
      <c r="CM269" s="10">
        <f>3/24000000*OO[[#This Row],[147 (07JUL1985 06:00:00)-Water Temperature (C)]]*OO[[#This Row],[89]]</f>
        <v>2.3463829913481248E-7</v>
      </c>
      <c r="CN269" s="10">
        <f>3/24000000*OO[[#This Row],[148 (07JUL1985 09:00:00)-Water Temperature (C)]]*OO[[#This Row],[90]]</f>
        <v>2.2659380736702495E-7</v>
      </c>
      <c r="CO269" s="10">
        <f>3/24000000*OO[[#This Row],[149 (07JUL1985 12:00:00)-Water Temperature (C)]]*OO[[#This Row],[91]]</f>
        <v>2.2433381232073748E-7</v>
      </c>
      <c r="CP269" s="10">
        <f>3/24000000*OO[[#This Row],[150 (07JUL1985 15:00:00)-Water Temperature (C)]]*OO[[#This Row],[92]]</f>
        <v>2.2433381232073748E-7</v>
      </c>
      <c r="CQ269" s="10">
        <f>3/24000000*OO[[#This Row],[151 (07JUL1985 18:00:00)-Water Temperature (C)]]*OO[[#This Row],[93]]</f>
        <v>2.2433381232073748E-7</v>
      </c>
      <c r="CR269" s="10">
        <f>3/24000000*OO[[#This Row],[152 (07JUL1985 21:00:00)-Water Temperature (C)]]*OO[[#This Row],[94]]</f>
        <v>2.2433381232073748E-7</v>
      </c>
      <c r="CS269" s="10">
        <f>3/24000000*OO[[#This Row],[153 (08JUL1985 00:00:00)-Water Temperature (C)]]*OO[[#This Row],[95]]</f>
        <v>2.2433381232073748E-7</v>
      </c>
      <c r="CT269" s="10">
        <f>3/24000000*OO[[#This Row],[154 (08JUL1985 03:00:00)-Water Temperature (C)]]*OO[[#This Row],[96]]</f>
        <v>2.2433381232073748E-7</v>
      </c>
      <c r="CU269" s="10">
        <f>3/24000000*OO[[#This Row],[155 (08JUL1985 06:00:00)-Water Temperature (C)]]*OO[[#This Row],[97]]</f>
        <v>2.2433381232073748E-7</v>
      </c>
      <c r="CV269" s="10">
        <f>3/24000000*OO[[#This Row],[156 (08JUL1985 09:00:00)-Water Temperature (C)]]*OO[[#This Row],[98]]</f>
        <v>2.2433381232073748E-7</v>
      </c>
      <c r="CW269" s="10">
        <f>3/24000000*OO[[#This Row],[157 (08JUL1985 12:00:00)-Water Temperature (C)]]*OO[[#This Row],[99]]</f>
        <v>2.2433381232073748E-7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6.7258533256783446E-21</v>
      </c>
      <c r="Q270" s="10">
        <f>3/24*OO[[#This Row],[73 (28JUN1985 00:00:00)-Water Temperature (C)]]*OO[[#This Row],[15]]/SUM(OO[15])</f>
        <v>2.3973030928093234E-13</v>
      </c>
      <c r="R270" s="10">
        <f>3/24*OO[[#This Row],[74 (28JUN1985 03:00:00)-Water Temperature (C)]]*OO[[#This Row],[16]]/SUM(OO[16])</f>
        <v>1.7256328166291519E-9</v>
      </c>
      <c r="S270" s="10">
        <f>3/24*OO[[#This Row],[75 (28JUN1985 06:00:00)-Water Temperature (C)]]*OO[[#This Row],[17]]/SUM(OO[17])</f>
        <v>6.1868754329555332E-7</v>
      </c>
      <c r="T270" s="10">
        <f>3/24*OO[[#This Row],[76 (28JUN1985 09:00:00)-Water Temperature (C)]]*OO[[#This Row],[18]]/SUM(OO[18])</f>
        <v>4.2743124271120372E-5</v>
      </c>
      <c r="U270" s="10">
        <f>3/24*OO[[#This Row],[77 (28JUN1985 12:00:00)-Water Temperature (C)]]*OO[[#This Row],[19]]/SUM(OO[19])</f>
        <v>8.8908667311842209E-4</v>
      </c>
      <c r="V270" s="10">
        <f>3/24000000*OO[[#This Row],[78 (28JUN1985 15:00:00)-Water Temperature (C)]]*OO[[#This Row],[20]]</f>
        <v>6.9868554617812488E-3</v>
      </c>
      <c r="W270" s="10">
        <f>3/24000000*OO[[#This Row],[79 (28JUN1985 18:00:00)-Water Temperature (C)]]*OO[[#This Row],[21]]</f>
        <v>2.475986000548875E-2</v>
      </c>
      <c r="X270" s="10">
        <f>3/24000000*OO[[#This Row],[80 (28JUN1985 21:00:00)-Water Temperature (C)]]*OO[[#This Row],[22]]</f>
        <v>4.4608370073074992E-2</v>
      </c>
      <c r="Y270" s="10">
        <f>3/24000000*OO[[#This Row],[81 (29JUN1985 00:00:00)-Water Temperature (C)]]*OO[[#This Row],[23]]</f>
        <v>4.5697105213749999E-2</v>
      </c>
      <c r="Z270" s="10">
        <f>3/24000000*OO[[#This Row],[82 (29JUN1985 03:00:00)-Water Temperature (C)]]*OO[[#This Row],[24]]</f>
        <v>2.8783038789424998E-2</v>
      </c>
      <c r="AA270" s="10">
        <f>3/24000000*OO[[#This Row],[83 (29JUN1985 06:00:00)-Water Temperature (C)]]*OO[[#This Row],[25]]</f>
        <v>1.1960103287924998E-2</v>
      </c>
      <c r="AB270" s="10">
        <f>3/24000000*OO[[#This Row],[84 (29JUN1985 09:00:00)-Water Temperature (C)]]*OO[[#This Row],[26]]</f>
        <v>3.5508596142200003E-3</v>
      </c>
      <c r="AC270" s="10">
        <f>3/24000000*OO[[#This Row],[85 (29JUN1985 12:00:00)-Water Temperature (C)]]*OO[[#This Row],[27]]</f>
        <v>8.2468585956249987E-4</v>
      </c>
      <c r="AD270" s="10">
        <f>3/24000000*OO[[#This Row],[86 (29JUN1985 15:00:00)-Water Temperature (C)]]*OO[[#This Row],[28]]</f>
        <v>1.7515315172614998E-4</v>
      </c>
      <c r="AE270" s="10">
        <f>3/24000000*OO[[#This Row],[88 (29JUN1985 21:00:00)-Water Temperature (C)]]*OO[[#This Row],[30]]</f>
        <v>3.2788859688899995E-5</v>
      </c>
      <c r="AF270" s="10">
        <f>3/24000000*OO[[#This Row],[88 (29JUN1985 21:00:00)-Water Temperature (C)]]*OO[[#This Row],[30]]</f>
        <v>3.2788859688899995E-5</v>
      </c>
      <c r="AG270" s="10">
        <f>3/24000000*OO[[#This Row],[89 (30JUN1985 00:00:00)-Water Temperature (C)]]*OO[[#This Row],[31]]</f>
        <v>2.872664881295E-5</v>
      </c>
      <c r="AH270" s="10">
        <f>3/24000000*OO[[#This Row],[90 (30JUN1985 03:00:00)-Water Temperature (C)]]*OO[[#This Row],[32]]</f>
        <v>2.7824717799449995E-5</v>
      </c>
      <c r="AI270" s="10">
        <f>3/24000000*OO[[#This Row],[91 (30JUN1985 06:00:00)-Water Temperature (C)]]*OO[[#This Row],[33]]</f>
        <v>2.7544270094637502E-5</v>
      </c>
      <c r="AJ270" s="10">
        <f>3/24000000*OO[[#This Row],[92 (30JUN1985 09:00:00)-Water Temperature (C)]]*OO[[#This Row],[34]]</f>
        <v>2.748613514815E-5</v>
      </c>
      <c r="AK270" s="10">
        <f>3/24000000*OO[[#This Row],[93 (30JUN1985 12:00:00)-Water Temperature (C)]]*OO[[#This Row],[35]]</f>
        <v>2.6598108728137501E-5</v>
      </c>
      <c r="AL270" s="10">
        <f>3/24000000*OO[[#This Row],[94 (30JUN1985 15:00:00)-Water Temperature (C)]]*OO[[#This Row],[36]]</f>
        <v>2.4859537696874998E-5</v>
      </c>
      <c r="AM270" s="10">
        <f>3/24000000*OO[[#This Row],[95 (30JUN1985 18:00:00)-Water Temperature (C)]]*OO[[#This Row],[37]]</f>
        <v>2.2960214938856244E-5</v>
      </c>
      <c r="AN270" s="10">
        <f>3/24000000*OO[[#This Row],[96 (30JUN1985 21:00:00)-Water Temperature (C)]]*OO[[#This Row],[38]]</f>
        <v>2.0663390355832499E-5</v>
      </c>
      <c r="AO270" s="10">
        <f>3/24000000*OO[[#This Row],[97 (01JUL1985 00:00:00)-Water Temperature (C)]]*OO[[#This Row],[39]]</f>
        <v>1.8122125636154997E-5</v>
      </c>
      <c r="AP270" s="10">
        <f>3/24000000*OO[[#This Row],[98 (01JUL1985 03:00:00)-Water Temperature (C)]]*OO[[#This Row],[40]]</f>
        <v>1.5944104727917499E-5</v>
      </c>
      <c r="AQ270" s="10">
        <f>3/24000000*OO[[#This Row],[99 (01JUL1985 06:00:00)-Water Temperature (C)]]*OO[[#This Row],[41]]</f>
        <v>1.4244177440375E-5</v>
      </c>
      <c r="AR270" s="10">
        <f>3/24000000*OO[[#This Row],[100 (01JUL1985 09:00:00)-Water Temperature (C)]]*OO[[#This Row],[42]]</f>
        <v>1.3312702333647499E-5</v>
      </c>
      <c r="AS270" s="10">
        <f>3/24000000*OO[[#This Row],[101 (01JUL1985 12:00:00)-Water Temperature (C)]]*OO[[#This Row],[43]]</f>
        <v>1.25958930063925E-5</v>
      </c>
      <c r="AT270" s="10">
        <f>3/24000000*OO[[#This Row],[102 (01JUL1985 15:00:00)-Water Temperature (C)]]*OO[[#This Row],[44]]</f>
        <v>1.191570426792E-5</v>
      </c>
      <c r="AU270" s="10">
        <f>3/24000000*OO[[#This Row],[103 (01JUL1985 18:00:00)-Water Temperature (C)]]*OO[[#This Row],[45]]</f>
        <v>1.113358433149625E-5</v>
      </c>
      <c r="AV270" s="10">
        <f>3/24000000*OO[[#This Row],[104 (01JUL1985 21:00:00)-Water Temperature (C)]]*OO[[#This Row],[46]]</f>
        <v>1.0031882598615E-5</v>
      </c>
      <c r="AW270" s="10">
        <f>3/24000000*OO[[#This Row],[105 (02JUL1985 00:00:00)-Water Temperature (C)]]*OO[[#This Row],[47]]</f>
        <v>8.8299846619999989E-6</v>
      </c>
      <c r="AX270" s="10">
        <f>3/24000000*OO[[#This Row],[106 (02JUL1985 03:00:00)-Water Temperature (C)]]*OO[[#This Row],[48]]</f>
        <v>7.7738467324387518E-6</v>
      </c>
      <c r="AY270" s="10">
        <f>3/24000000*OO[[#This Row],[107 (02JUL1985 06:00:00)-Water Temperature (C)]]*OO[[#This Row],[49]]</f>
        <v>6.9335298796562501E-6</v>
      </c>
      <c r="AZ270" s="10">
        <f>3/24000000*OO[[#This Row],[108 (02JUL1985 09:00:00)-Water Temperature (C)]]*OO[[#This Row],[50]]</f>
        <v>6.4762026465499992E-6</v>
      </c>
      <c r="BA270" s="10">
        <f>3/24000000*OO[[#This Row],[109 (02JUL1985 12:00:00)-Water Temperature (C)]]*OO[[#This Row],[51]]</f>
        <v>6.1386920756949994E-6</v>
      </c>
      <c r="BB270" s="10">
        <f>3/24000000*OO[[#This Row],[110 (02JUL1985 15:00:00)-Water Temperature (C)]]*OO[[#This Row],[52]]</f>
        <v>5.8408348856000003E-6</v>
      </c>
      <c r="BC270" s="10">
        <f>3/24000000*OO[[#This Row],[111 (02JUL1985 18:00:00)-Water Temperature (C)]]*OO[[#This Row],[53]]</f>
        <v>5.4995453942274992E-6</v>
      </c>
      <c r="BD270" s="10">
        <f>3/24000000*OO[[#This Row],[112 (02JUL1985 21:00:00)-Water Temperature (C)]]*OO[[#This Row],[54]]</f>
        <v>5.0096389408099995E-6</v>
      </c>
      <c r="BE270" s="10">
        <f>3/24000000*OO[[#This Row],[113 (03JUL1985 00:00:00)-Water Temperature (C)]]*OO[[#This Row],[55]]</f>
        <v>4.4431605633799996E-6</v>
      </c>
      <c r="BF270" s="10">
        <f>3/24000000*OO[[#This Row],[114 (03JUL1985 03:00:00)-Water Temperature (C)]]*OO[[#This Row],[56]]</f>
        <v>3.9171249864824996E-6</v>
      </c>
      <c r="BG270" s="10">
        <f>3/24000000*OO[[#This Row],[115 (03JUL1985 06:00:00)-Water Temperature (C)]]*OO[[#This Row],[57]]</f>
        <v>3.4675423007062497E-6</v>
      </c>
      <c r="BH270" s="10">
        <f>3/24000000*OO[[#This Row],[116 (03JUL1985 09:00:00)-Water Temperature (C)]]*OO[[#This Row],[58]]</f>
        <v>3.1644890800074998E-6</v>
      </c>
      <c r="BI270" s="10">
        <f>3/24000000*OO[[#This Row],[117 (03JUL1985 12:00:00)-Water Temperature (C)]]*OO[[#This Row],[59]]</f>
        <v>2.8559960905E-6</v>
      </c>
      <c r="BJ270" s="10">
        <f>3/24000000*OO[[#This Row],[118 (03JUL1985 15:00:00)-Water Temperature (C)]]*OO[[#This Row],[60]]</f>
        <v>2.6454988697609997E-6</v>
      </c>
      <c r="BK270" s="10">
        <f>3/24000000*OO[[#This Row],[119 (03JUL1985 18:00:00)-Water Temperature (C)]]*OO[[#This Row],[61]]</f>
        <v>2.41979168448E-6</v>
      </c>
      <c r="BL270" s="10">
        <f>3/24000000*OO[[#This Row],[120 (03JUL1985 21:00:00)-Water Temperature (C)]]*OO[[#This Row],[62]]</f>
        <v>2.1452753056807499E-6</v>
      </c>
      <c r="BM270" s="10">
        <f>3/24000000*OO[[#This Row],[121 (04JUL1985 00:00:00)-Water Temperature (C)]]*OO[[#This Row],[63]]</f>
        <v>1.8484681863651252E-6</v>
      </c>
      <c r="BN270" s="10">
        <f>3/24000000*OO[[#This Row],[122 (04JUL1985 03:00:00)-Water Temperature (C)]]*OO[[#This Row],[64]]</f>
        <v>1.566187418271E-6</v>
      </c>
      <c r="BO270" s="10">
        <f>3/24000000*OO[[#This Row],[123 (04JUL1985 06:00:00)-Water Temperature (C)]]*OO[[#This Row],[65]]</f>
        <v>1.3362039976957499E-6</v>
      </c>
      <c r="BP270" s="10">
        <f>3/24000000*OO[[#This Row],[124 (04JUL1985 09:00:00)-Water Temperature (C)]]*OO[[#This Row],[66]]</f>
        <v>1.18988379916875E-6</v>
      </c>
      <c r="BQ270" s="10">
        <f>3/24000000*OO[[#This Row],[125 (04JUL1985 12:00:00)-Water Temperature (C)]]*OO[[#This Row],[67]]</f>
        <v>1.08208924306225E-6</v>
      </c>
      <c r="BR270" s="10">
        <f>3/24000000*OO[[#This Row],[126 (04JUL1985 15:00:00)-Water Temperature (C)]]*OO[[#This Row],[68]]</f>
        <v>9.9708672393450007E-7</v>
      </c>
      <c r="BS270" s="10">
        <f>3/24000000*OO[[#This Row],[127 (04JUL1985 18:00:00)-Water Temperature (C)]]*OO[[#This Row],[69]]</f>
        <v>9.1359028797299993E-7</v>
      </c>
      <c r="BT270" s="10">
        <f>3/24000000*OO[[#This Row],[128 (04JUL1985 21:00:00)-Water Temperature (C)]]*OO[[#This Row],[70]]</f>
        <v>8.0777279720325002E-7</v>
      </c>
      <c r="BU270" s="10">
        <f>3/24000000*OO[[#This Row],[129 (05JUL1985 00:00:00)-Water Temperature (C)]]*OO[[#This Row],[71]]</f>
        <v>6.890246320664999E-7</v>
      </c>
      <c r="BV270" s="10">
        <f>3/24000000*OO[[#This Row],[130 (05JUL1985 03:00:00)-Water Temperature (C)]]*OO[[#This Row],[72]]</f>
        <v>5.7965445706350005E-7</v>
      </c>
      <c r="BW270" s="10">
        <f>3/24000000*OO[[#This Row],[131 (05JUL1985 06:00:00)-Water Temperature (C)]]*OO[[#This Row],[73]]</f>
        <v>4.8843142500250004E-7</v>
      </c>
      <c r="BX270" s="10">
        <f>3/24000000*OO[[#This Row],[132 (05JUL1985 09:00:00)-Water Temperature (C)]]*OO[[#This Row],[74]]</f>
        <v>4.2735855055599996E-7</v>
      </c>
      <c r="BY270" s="10">
        <f>3/24000000*OO[[#This Row],[133 (05JUL1985 12:00:00)-Water Temperature (C)]]*OO[[#This Row],[75]]</f>
        <v>3.8307184908787505E-7</v>
      </c>
      <c r="BZ270" s="10">
        <f>3/24000000*OO[[#This Row],[134 (05JUL1985 15:00:00)-Water Temperature (C)]]*OO[[#This Row],[76]]</f>
        <v>3.5135039428124996E-7</v>
      </c>
      <c r="CA270" s="10">
        <f>3/24000000*OO[[#This Row],[135 (05JUL1985 18:00:00)-Water Temperature (C)]]*OO[[#This Row],[77]]</f>
        <v>3.2608189736549998E-7</v>
      </c>
      <c r="CB270" s="10">
        <f>3/24000000*OO[[#This Row],[136 (05JUL1985 21:00:00)-Water Temperature (C)]]*OO[[#This Row],[78]]</f>
        <v>3.0216763945387495E-7</v>
      </c>
      <c r="CC270" s="10">
        <f>3/24000000*OO[[#This Row],[137 (06JUL1985 00:00:00)-Water Temperature (C)]]*OO[[#This Row],[79]]</f>
        <v>2.7788917093577496E-7</v>
      </c>
      <c r="CD270" s="10">
        <f>3/24000000*OO[[#This Row],[138 (06JUL1985 03:00:00)-Water Temperature (C)]]*OO[[#This Row],[80]]</f>
        <v>2.5301344435778752E-7</v>
      </c>
      <c r="CE270" s="10">
        <f>3/24000000*OO[[#This Row],[139 (06JUL1985 06:00:00)-Water Temperature (C)]]*OO[[#This Row],[81]]</f>
        <v>2.3094164841499995E-7</v>
      </c>
      <c r="CF270" s="10">
        <f>3/24000000*OO[[#This Row],[140 (06JUL1985 09:00:00)-Water Temperature (C)]]*OO[[#This Row],[82]]</f>
        <v>2.1688171391519998E-7</v>
      </c>
      <c r="CG270" s="10">
        <f>3/24000000*OO[[#This Row],[141 (06JUL1985 12:00:00)-Water Temperature (C)]]*OO[[#This Row],[83]]</f>
        <v>2.071729497179875E-7</v>
      </c>
      <c r="CH270" s="10">
        <f>3/24000000*OO[[#This Row],[142 (06JUL1985 15:00:00)-Water Temperature (C)]]*OO[[#This Row],[84]]</f>
        <v>2.01545796889075E-7</v>
      </c>
      <c r="CI270" s="10">
        <f>3/24000000*OO[[#This Row],[143 (06JUL1985 18:00:00)-Water Temperature (C)]]*OO[[#This Row],[85]]</f>
        <v>1.966873559415625E-7</v>
      </c>
      <c r="CJ270" s="10">
        <f>3/24000000*OO[[#This Row],[144 (06JUL1985 21:00:00)-Water Temperature (C)]]*OO[[#This Row],[86]]</f>
        <v>1.8936239886643748E-7</v>
      </c>
      <c r="CK270" s="10">
        <f>3/24000000*OO[[#This Row],[145 (07JUL1985 00:00:00)-Water Temperature (C)]]*OO[[#This Row],[87]]</f>
        <v>1.78053211463525E-7</v>
      </c>
      <c r="CL270" s="10">
        <f>3/24000000*OO[[#This Row],[146 (07JUL1985 03:00:00)-Water Temperature (C)]]*OO[[#This Row],[88]]</f>
        <v>1.6671048265383748E-7</v>
      </c>
      <c r="CM270" s="10">
        <f>3/24000000*OO[[#This Row],[147 (07JUL1985 06:00:00)-Water Temperature (C)]]*OO[[#This Row],[89]]</f>
        <v>1.5675157691375002E-7</v>
      </c>
      <c r="CN270" s="10">
        <f>3/24000000*OO[[#This Row],[148 (07JUL1985 09:00:00)-Water Temperature (C)]]*OO[[#This Row],[90]]</f>
        <v>1.5140624953149997E-7</v>
      </c>
      <c r="CO270" s="10">
        <f>3/24000000*OO[[#This Row],[149 (07JUL1985 12:00:00)-Water Temperature (C)]]*OO[[#This Row],[91]]</f>
        <v>1.4979547703744998E-7</v>
      </c>
      <c r="CP270" s="10">
        <f>3/24000000*OO[[#This Row],[150 (07JUL1985 15:00:00)-Water Temperature (C)]]*OO[[#This Row],[92]]</f>
        <v>1.4979547703744998E-7</v>
      </c>
      <c r="CQ270" s="10">
        <f>3/24000000*OO[[#This Row],[151 (07JUL1985 18:00:00)-Water Temperature (C)]]*OO[[#This Row],[93]]</f>
        <v>1.4979547703744998E-7</v>
      </c>
      <c r="CR270" s="10">
        <f>3/24000000*OO[[#This Row],[152 (07JUL1985 21:00:00)-Water Temperature (C)]]*OO[[#This Row],[94]]</f>
        <v>1.4979547703744998E-7</v>
      </c>
      <c r="CS270" s="10">
        <f>3/24000000*OO[[#This Row],[153 (08JUL1985 00:00:00)-Water Temperature (C)]]*OO[[#This Row],[95]]</f>
        <v>1.4979547703744998E-7</v>
      </c>
      <c r="CT270" s="10">
        <f>3/24000000*OO[[#This Row],[154 (08JUL1985 03:00:00)-Water Temperature (C)]]*OO[[#This Row],[96]]</f>
        <v>1.4979547703744998E-7</v>
      </c>
      <c r="CU270" s="10">
        <f>3/24000000*OO[[#This Row],[155 (08JUL1985 06:00:00)-Water Temperature (C)]]*OO[[#This Row],[97]]</f>
        <v>1.4979547703744998E-7</v>
      </c>
      <c r="CV270" s="10">
        <f>3/24000000*OO[[#This Row],[156 (08JUL1985 09:00:00)-Water Temperature (C)]]*OO[[#This Row],[98]]</f>
        <v>1.4979547703744998E-7</v>
      </c>
      <c r="CW270" s="10">
        <f>3/24000000*OO[[#This Row],[157 (08JUL1985 12:00:00)-Water Temperature (C)]]*OO[[#This Row],[99]]</f>
        <v>1.4979547703744998E-7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6.8748257260471242E-21</v>
      </c>
      <c r="Q271" s="10">
        <f>3/24*OO[[#This Row],[73 (28JUN1985 00:00:00)-Water Temperature (C)]]*OO[[#This Row],[15]]/SUM(OO[15])</f>
        <v>1.3542126675355213E-13</v>
      </c>
      <c r="R271" s="10">
        <f>3/24*OO[[#This Row],[74 (28JUN1985 03:00:00)-Water Temperature (C)]]*OO[[#This Row],[16]]/SUM(OO[16])</f>
        <v>1.3421313814018393E-9</v>
      </c>
      <c r="S271" s="10">
        <f>3/24*OO[[#This Row],[75 (28JUN1985 06:00:00)-Water Temperature (C)]]*OO[[#This Row],[17]]/SUM(OO[17])</f>
        <v>5.470418908368346E-7</v>
      </c>
      <c r="T271" s="10">
        <f>3/24*OO[[#This Row],[76 (28JUN1985 09:00:00)-Water Temperature (C)]]*OO[[#This Row],[18]]/SUM(OO[18])</f>
        <v>4.1460283567153909E-5</v>
      </c>
      <c r="U271" s="10">
        <f>3/24*OO[[#This Row],[77 (28JUN1985 12:00:00)-Water Temperature (C)]]*OO[[#This Row],[19]]/SUM(OO[19])</f>
        <v>9.3015421775908321E-4</v>
      </c>
      <c r="V271" s="10">
        <f>3/24000000*OO[[#This Row],[78 (28JUN1985 15:00:00)-Water Temperature (C)]]*OO[[#This Row],[20]]</f>
        <v>7.7908214792587497E-3</v>
      </c>
      <c r="W271" s="10">
        <f>3/24000000*OO[[#This Row],[79 (28JUN1985 18:00:00)-Water Temperature (C)]]*OO[[#This Row],[21]]</f>
        <v>2.9169185472749999E-2</v>
      </c>
      <c r="X271" s="10">
        <f>3/24000000*OO[[#This Row],[80 (28JUN1985 21:00:00)-Water Temperature (C)]]*OO[[#This Row],[22]]</f>
        <v>5.5153986949462497E-2</v>
      </c>
      <c r="Y271" s="10">
        <f>3/24000000*OO[[#This Row],[81 (29JUN1985 00:00:00)-Water Temperature (C)]]*OO[[#This Row],[23]]</f>
        <v>5.8974226299375009E-2</v>
      </c>
      <c r="Z271" s="10">
        <f>3/24000000*OO[[#This Row],[82 (29JUN1985 03:00:00)-Water Temperature (C)]]*OO[[#This Row],[24]]</f>
        <v>3.8612738588124994E-2</v>
      </c>
      <c r="AA271" s="10">
        <f>3/24000000*OO[[#This Row],[83 (29JUN1985 06:00:00)-Water Temperature (C)]]*OO[[#This Row],[25]]</f>
        <v>1.6608750386086248E-2</v>
      </c>
      <c r="AB271" s="10">
        <f>3/24000000*OO[[#This Row],[84 (29JUN1985 09:00:00)-Water Temperature (C)]]*OO[[#This Row],[26]]</f>
        <v>5.0817834965624998E-3</v>
      </c>
      <c r="AC271" s="10">
        <f>3/24000000*OO[[#This Row],[85 (29JUN1985 12:00:00)-Water Temperature (C)]]*OO[[#This Row],[27]]</f>
        <v>1.2071093692320001E-3</v>
      </c>
      <c r="AD271" s="10">
        <f>3/24000000*OO[[#This Row],[86 (29JUN1985 15:00:00)-Water Temperature (C)]]*OO[[#This Row],[28]]</f>
        <v>2.5610761814662497E-4</v>
      </c>
      <c r="AE271" s="10">
        <f>3/24000000*OO[[#This Row],[88 (29JUN1985 21:00:00)-Water Temperature (C)]]*OO[[#This Row],[30]]</f>
        <v>4.2961525114462497E-5</v>
      </c>
      <c r="AF271" s="10">
        <f>3/24000000*OO[[#This Row],[88 (29JUN1985 21:00:00)-Water Temperature (C)]]*OO[[#This Row],[30]]</f>
        <v>4.2961525114462497E-5</v>
      </c>
      <c r="AG271" s="10">
        <f>3/24000000*OO[[#This Row],[89 (30JUN1985 00:00:00)-Water Temperature (C)]]*OO[[#This Row],[31]]</f>
        <v>3.7037994004400001E-5</v>
      </c>
      <c r="AH271" s="10">
        <f>3/24000000*OO[[#This Row],[90 (30JUN1985 03:00:00)-Water Temperature (C)]]*OO[[#This Row],[32]]</f>
        <v>3.5762002986437501E-5</v>
      </c>
      <c r="AI271" s="10">
        <f>3/24000000*OO[[#This Row],[91 (30JUN1985 06:00:00)-Water Temperature (C)]]*OO[[#This Row],[33]]</f>
        <v>3.5453053141199998E-5</v>
      </c>
      <c r="AJ271" s="10">
        <f>3/24000000*OO[[#This Row],[92 (30JUN1985 09:00:00)-Water Temperature (C)]]*OO[[#This Row],[34]]</f>
        <v>3.5540688276625E-5</v>
      </c>
      <c r="AK271" s="10">
        <f>3/24000000*OO[[#This Row],[93 (30JUN1985 12:00:00)-Water Temperature (C)]]*OO[[#This Row],[35]]</f>
        <v>3.4544858088812503E-5</v>
      </c>
      <c r="AL271" s="10">
        <f>3/24000000*OO[[#This Row],[94 (30JUN1985 15:00:00)-Water Temperature (C)]]*OO[[#This Row],[36]]</f>
        <v>3.2414499546249999E-5</v>
      </c>
      <c r="AM271" s="10">
        <f>3/24000000*OO[[#This Row],[95 (30JUN1985 18:00:00)-Water Temperature (C)]]*OO[[#This Row],[37]]</f>
        <v>3.0036998472725004E-5</v>
      </c>
      <c r="AN271" s="10">
        <f>3/24000000*OO[[#This Row],[96 (30JUN1985 21:00:00)-Water Temperature (C)]]*OO[[#This Row],[38]]</f>
        <v>2.7080312626249996E-5</v>
      </c>
      <c r="AO271" s="10">
        <f>3/24000000*OO[[#This Row],[97 (01JUL1985 00:00:00)-Water Temperature (C)]]*OO[[#This Row],[39]]</f>
        <v>2.3781343866687496E-5</v>
      </c>
      <c r="AP271" s="10">
        <f>3/24000000*OO[[#This Row],[98 (01JUL1985 03:00:00)-Water Temperature (C)]]*OO[[#This Row],[40]]</f>
        <v>2.0940545949299999E-5</v>
      </c>
      <c r="AQ271" s="10">
        <f>3/24000000*OO[[#This Row],[99 (01JUL1985 06:00:00)-Water Temperature (C)]]*OO[[#This Row],[41]]</f>
        <v>1.8728670149805001E-5</v>
      </c>
      <c r="AR271" s="10">
        <f>3/24000000*OO[[#This Row],[100 (01JUL1985 09:00:00)-Water Temperature (C)]]*OO[[#This Row],[42]]</f>
        <v>1.7546338934906252E-5</v>
      </c>
      <c r="AS271" s="10">
        <f>3/24000000*OO[[#This Row],[101 (01JUL1985 12:00:00)-Water Temperature (C)]]*OO[[#This Row],[43]]</f>
        <v>1.6633685342828751E-5</v>
      </c>
      <c r="AT271" s="10">
        <f>3/24000000*OO[[#This Row],[102 (01JUL1985 15:00:00)-Water Temperature (C)]]*OO[[#This Row],[44]]</f>
        <v>1.577169545578625E-5</v>
      </c>
      <c r="AU271" s="10">
        <f>3/24000000*OO[[#This Row],[103 (01JUL1985 18:00:00)-Water Temperature (C)]]*OO[[#This Row],[45]]</f>
        <v>1.4768388164374998E-5</v>
      </c>
      <c r="AV271" s="10">
        <f>3/24000000*OO[[#This Row],[104 (01JUL1985 21:00:00)-Water Temperature (C)]]*OO[[#This Row],[46]]</f>
        <v>1.3324285414632498E-5</v>
      </c>
      <c r="AW271" s="10">
        <f>3/24000000*OO[[#This Row],[105 (02JUL1985 00:00:00)-Water Temperature (C)]]*OO[[#This Row],[47]]</f>
        <v>1.1751067066797499E-5</v>
      </c>
      <c r="AX271" s="10">
        <f>3/24000000*OO[[#This Row],[106 (02JUL1985 03:00:00)-Water Temperature (C)]]*OO[[#This Row],[48]]</f>
        <v>1.0362573479706248E-5</v>
      </c>
      <c r="AY271" s="10">
        <f>3/24000000*OO[[#This Row],[107 (02JUL1985 06:00:00)-Water Temperature (C)]]*OO[[#This Row],[49]]</f>
        <v>9.2587762663099991E-6</v>
      </c>
      <c r="AZ271" s="10">
        <f>3/24000000*OO[[#This Row],[108 (02JUL1985 09:00:00)-Water Temperature (C)]]*OO[[#This Row],[50]]</f>
        <v>8.6710378027949999E-6</v>
      </c>
      <c r="BA271" s="10">
        <f>3/24000000*OO[[#This Row],[109 (02JUL1985 12:00:00)-Water Temperature (C)]]*OO[[#This Row],[51]]</f>
        <v>8.2280890068162503E-6</v>
      </c>
      <c r="BB271" s="10">
        <f>3/24000000*OO[[#This Row],[110 (02JUL1985 15:00:00)-Water Temperature (C)]]*OO[[#This Row],[52]]</f>
        <v>7.8378918321600011E-6</v>
      </c>
      <c r="BC271" s="10">
        <f>3/24000000*OO[[#This Row],[111 (02JUL1985 18:00:00)-Water Temperature (C)]]*OO[[#This Row],[53]]</f>
        <v>7.3945853796649995E-6</v>
      </c>
      <c r="BD271" s="10">
        <f>3/24000000*OO[[#This Row],[112 (02JUL1985 21:00:00)-Water Temperature (C)]]*OO[[#This Row],[54]]</f>
        <v>6.7460959007200005E-6</v>
      </c>
      <c r="BE271" s="10">
        <f>3/24000000*OO[[#This Row],[113 (03JUL1985 00:00:00)-Water Temperature (C)]]*OO[[#This Row],[55]]</f>
        <v>5.9964410020000002E-6</v>
      </c>
      <c r="BF271" s="10">
        <f>3/24000000*OO[[#This Row],[114 (03JUL1985 03:00:00)-Water Temperature (C)]]*OO[[#This Row],[56]]</f>
        <v>5.2980167562862498E-6</v>
      </c>
      <c r="BG271" s="10">
        <f>3/24000000*OO[[#This Row],[115 (03JUL1985 06:00:00)-Water Temperature (C)]]*OO[[#This Row],[57]]</f>
        <v>4.700990892E-6</v>
      </c>
      <c r="BH271" s="10">
        <f>3/24000000*OO[[#This Row],[116 (03JUL1985 09:00:00)-Water Temperature (C)]]*OO[[#This Row],[58]]</f>
        <v>4.2991982658125005E-6</v>
      </c>
      <c r="BI271" s="10">
        <f>3/24000000*OO[[#This Row],[117 (03JUL1985 12:00:00)-Water Temperature (C)]]*OO[[#This Row],[59]]</f>
        <v>3.8815224961699998E-6</v>
      </c>
      <c r="BJ271" s="10">
        <f>3/24000000*OO[[#This Row],[118 (03JUL1985 15:00:00)-Water Temperature (C)]]*OO[[#This Row],[60]]</f>
        <v>3.6026988417249998E-6</v>
      </c>
      <c r="BK271" s="10">
        <f>3/24000000*OO[[#This Row],[119 (03JUL1985 18:00:00)-Water Temperature (C)]]*OO[[#This Row],[61]]</f>
        <v>3.3010603013999998E-6</v>
      </c>
      <c r="BL271" s="10">
        <f>3/24000000*OO[[#This Row],[120 (03JUL1985 21:00:00)-Water Temperature (C)]]*OO[[#This Row],[62]]</f>
        <v>2.9310666504349998E-6</v>
      </c>
      <c r="BM271" s="10">
        <f>3/24000000*OO[[#This Row],[121 (04JUL1985 00:00:00)-Water Temperature (C)]]*OO[[#This Row],[63]]</f>
        <v>2.5312766989798746E-6</v>
      </c>
      <c r="BN271" s="10">
        <f>3/24000000*OO[[#This Row],[122 (04JUL1985 03:00:00)-Water Temperature (C)]]*OO[[#This Row],[64]]</f>
        <v>2.1487834087382498E-6</v>
      </c>
      <c r="BO271" s="10">
        <f>3/24000000*OO[[#This Row],[123 (04JUL1985 06:00:00)-Water Temperature (C)]]*OO[[#This Row],[65]]</f>
        <v>1.8355193395989999E-6</v>
      </c>
      <c r="BP271" s="10">
        <f>3/24000000*OO[[#This Row],[124 (04JUL1985 09:00:00)-Water Temperature (C)]]*OO[[#This Row],[66]]</f>
        <v>1.6360078560282498E-6</v>
      </c>
      <c r="BQ271" s="10">
        <f>3/24000000*OO[[#This Row],[125 (04JUL1985 12:00:00)-Water Temperature (C)]]*OO[[#This Row],[67]]</f>
        <v>1.4866036604245001E-6</v>
      </c>
      <c r="BR271" s="10">
        <f>3/24000000*OO[[#This Row],[126 (04JUL1985 15:00:00)-Water Temperature (C)]]*OO[[#This Row],[68]]</f>
        <v>1.3687900963109998E-6</v>
      </c>
      <c r="BS271" s="10">
        <f>3/24000000*OO[[#This Row],[127 (04JUL1985 18:00:00)-Water Temperature (C)]]*OO[[#This Row],[69]]</f>
        <v>1.2545439746875001E-6</v>
      </c>
      <c r="BT271" s="10">
        <f>3/24000000*OO[[#This Row],[128 (04JUL1985 21:00:00)-Water Temperature (C)]]*OO[[#This Row],[70]]</f>
        <v>1.1098519876437499E-6</v>
      </c>
      <c r="BU271" s="10">
        <f>3/24000000*OO[[#This Row],[129 (05JUL1985 00:00:00)-Water Temperature (C)]]*OO[[#This Row],[71]]</f>
        <v>9.4787892809600003E-7</v>
      </c>
      <c r="BV271" s="10">
        <f>3/24000000*OO[[#This Row],[130 (05JUL1985 03:00:00)-Water Temperature (C)]]*OO[[#This Row],[72]]</f>
        <v>7.9849973690849996E-7</v>
      </c>
      <c r="BW271" s="10">
        <f>3/24000000*OO[[#This Row],[131 (05JUL1985 06:00:00)-Water Temperature (C)]]*OO[[#This Row],[73]]</f>
        <v>6.7266570885399995E-7</v>
      </c>
      <c r="BX271" s="10">
        <f>3/24000000*OO[[#This Row],[132 (05JUL1985 09:00:00)-Water Temperature (C)]]*OO[[#This Row],[74]]</f>
        <v>5.8793508510149998E-7</v>
      </c>
      <c r="BY271" s="10">
        <f>3/24000000*OO[[#This Row],[133 (05JUL1985 12:00:00)-Water Temperature (C)]]*OO[[#This Row],[75]]</f>
        <v>5.2543692003574995E-7</v>
      </c>
      <c r="BZ271" s="10">
        <f>3/24000000*OO[[#This Row],[134 (05JUL1985 15:00:00)-Water Temperature (C)]]*OO[[#This Row],[76]]</f>
        <v>4.8049963569150006E-7</v>
      </c>
      <c r="CA271" s="10">
        <f>3/24000000*OO[[#This Row],[135 (05JUL1985 18:00:00)-Water Temperature (C)]]*OO[[#This Row],[77]]</f>
        <v>4.4494009731750002E-7</v>
      </c>
      <c r="CB271" s="10">
        <f>3/24000000*OO[[#This Row],[136 (05JUL1985 21:00:00)-Water Temperature (C)]]*OO[[#This Row],[78]]</f>
        <v>4.1193651363687505E-7</v>
      </c>
      <c r="CC271" s="10">
        <f>3/24000000*OO[[#This Row],[137 (06JUL1985 00:00:00)-Water Temperature (C)]]*OO[[#This Row],[79]]</f>
        <v>3.7888729674375005E-7</v>
      </c>
      <c r="CD271" s="10">
        <f>3/24000000*OO[[#This Row],[138 (06JUL1985 03:00:00)-Water Temperature (C)]]*OO[[#This Row],[80]]</f>
        <v>3.4523695562999992E-7</v>
      </c>
      <c r="CE271" s="10">
        <f>3/24000000*OO[[#This Row],[139 (06JUL1985 06:00:00)-Water Temperature (C)]]*OO[[#This Row],[81]]</f>
        <v>3.1536193821750004E-7</v>
      </c>
      <c r="CF271" s="10">
        <f>3/24000000*OO[[#This Row],[140 (06JUL1985 09:00:00)-Water Temperature (C)]]*OO[[#This Row],[82]]</f>
        <v>2.9637609013850001E-7</v>
      </c>
      <c r="CG271" s="10">
        <f>3/24000000*OO[[#This Row],[141 (06JUL1985 12:00:00)-Water Temperature (C)]]*OO[[#This Row],[83]]</f>
        <v>2.8279981773067496E-7</v>
      </c>
      <c r="CH271" s="10">
        <f>3/24000000*OO[[#This Row],[142 (06JUL1985 15:00:00)-Water Temperature (C)]]*OO[[#This Row],[84]]</f>
        <v>2.7466656906887501E-7</v>
      </c>
      <c r="CI271" s="10">
        <f>3/24000000*OO[[#This Row],[143 (06JUL1985 18:00:00)-Water Temperature (C)]]*OO[[#This Row],[85]]</f>
        <v>2.6764511940869993E-7</v>
      </c>
      <c r="CJ271" s="10">
        <f>3/24000000*OO[[#This Row],[144 (06JUL1985 21:00:00)-Water Temperature (C)]]*OO[[#This Row],[86]]</f>
        <v>2.5735129090000001E-7</v>
      </c>
      <c r="CK271" s="10">
        <f>3/24000000*OO[[#This Row],[145 (07JUL1985 00:00:00)-Water Temperature (C)]]*OO[[#This Row],[87]]</f>
        <v>2.4183542541999999E-7</v>
      </c>
      <c r="CL271" s="10">
        <f>3/24000000*OO[[#This Row],[146 (07JUL1985 03:00:00)-Water Temperature (C)]]*OO[[#This Row],[88]]</f>
        <v>2.2646701889621247E-7</v>
      </c>
      <c r="CM271" s="10">
        <f>3/24000000*OO[[#This Row],[147 (07JUL1985 06:00:00)-Water Temperature (C)]]*OO[[#This Row],[89]]</f>
        <v>2.1290028640998752E-7</v>
      </c>
      <c r="CN271" s="10">
        <f>3/24000000*OO[[#This Row],[148 (07JUL1985 09:00:00)-Water Temperature (C)]]*OO[[#This Row],[90]]</f>
        <v>2.0558846656279997E-7</v>
      </c>
      <c r="CO271" s="10">
        <f>3/24000000*OO[[#This Row],[149 (07JUL1985 12:00:00)-Water Temperature (C)]]*OO[[#This Row],[91]]</f>
        <v>2.0324217613342499E-7</v>
      </c>
      <c r="CP271" s="10">
        <f>3/24000000*OO[[#This Row],[150 (07JUL1985 15:00:00)-Water Temperature (C)]]*OO[[#This Row],[92]]</f>
        <v>2.0324217613342499E-7</v>
      </c>
      <c r="CQ271" s="10">
        <f>3/24000000*OO[[#This Row],[151 (07JUL1985 18:00:00)-Water Temperature (C)]]*OO[[#This Row],[93]]</f>
        <v>2.0324217613342499E-7</v>
      </c>
      <c r="CR271" s="10">
        <f>3/24000000*OO[[#This Row],[152 (07JUL1985 21:00:00)-Water Temperature (C)]]*OO[[#This Row],[94]]</f>
        <v>2.0324217613342499E-7</v>
      </c>
      <c r="CS271" s="10">
        <f>3/24000000*OO[[#This Row],[153 (08JUL1985 00:00:00)-Water Temperature (C)]]*OO[[#This Row],[95]]</f>
        <v>2.0324217613342499E-7</v>
      </c>
      <c r="CT271" s="10">
        <f>3/24000000*OO[[#This Row],[154 (08JUL1985 03:00:00)-Water Temperature (C)]]*OO[[#This Row],[96]]</f>
        <v>2.0324217613342499E-7</v>
      </c>
      <c r="CU271" s="10">
        <f>3/24000000*OO[[#This Row],[155 (08JUL1985 06:00:00)-Water Temperature (C)]]*OO[[#This Row],[97]]</f>
        <v>2.0324217613342499E-7</v>
      </c>
      <c r="CV271" s="10">
        <f>3/24000000*OO[[#This Row],[156 (08JUL1985 09:00:00)-Water Temperature (C)]]*OO[[#This Row],[98]]</f>
        <v>2.0324217613342499E-7</v>
      </c>
      <c r="CW271" s="10">
        <f>3/24000000*OO[[#This Row],[157 (08JUL1985 12:00:00)-Water Temperature (C)]]*OO[[#This Row],[99]]</f>
        <v>2.0324217613342499E-7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4.8226916157168461E-21</v>
      </c>
      <c r="Q272" s="10">
        <f>3/24*OO[[#This Row],[73 (28JUN1985 00:00:00)-Water Temperature (C)]]*OO[[#This Row],[15]]/SUM(OO[15])</f>
        <v>5.5672761061110719E-14</v>
      </c>
      <c r="R272" s="10">
        <f>3/24*OO[[#This Row],[74 (28JUN1985 03:00:00)-Water Temperature (C)]]*OO[[#This Row],[16]]/SUM(OO[16])</f>
        <v>8.2381359449625648E-10</v>
      </c>
      <c r="S272" s="10">
        <f>3/24*OO[[#This Row],[75 (28JUN1985 06:00:00)-Water Temperature (C)]]*OO[[#This Row],[17]]/SUM(OO[17])</f>
        <v>3.8845359398811213E-7</v>
      </c>
      <c r="T272" s="10">
        <f>3/24*OO[[#This Row],[76 (28JUN1985 09:00:00)-Water Temperature (C)]]*OO[[#This Row],[18]]/SUM(OO[18])</f>
        <v>3.2651066643494437E-5</v>
      </c>
      <c r="U272" s="10">
        <f>3/24*OO[[#This Row],[77 (28JUN1985 12:00:00)-Water Temperature (C)]]*OO[[#This Row],[19]]/SUM(OO[19])</f>
        <v>7.970189329216743E-4</v>
      </c>
      <c r="V272" s="10">
        <f>3/24000000*OO[[#This Row],[78 (28JUN1985 15:00:00)-Water Temperature (C)]]*OO[[#This Row],[20]]</f>
        <v>7.1679552341999998E-3</v>
      </c>
      <c r="W272" s="10">
        <f>3/24000000*OO[[#This Row],[79 (28JUN1985 18:00:00)-Water Temperature (C)]]*OO[[#This Row],[21]]</f>
        <v>2.8551482386575001E-2</v>
      </c>
      <c r="X272" s="10">
        <f>3/24000000*OO[[#This Row],[80 (28JUN1985 21:00:00)-Water Temperature (C)]]*OO[[#This Row],[22]]</f>
        <v>5.6997874561199986E-2</v>
      </c>
      <c r="Y272" s="10">
        <f>3/24000000*OO[[#This Row],[81 (29JUN1985 00:00:00)-Water Temperature (C)]]*OO[[#This Row],[23]]</f>
        <v>6.397567284716249E-2</v>
      </c>
      <c r="Z272" s="10">
        <f>3/24000000*OO[[#This Row],[82 (29JUN1985 03:00:00)-Water Temperature (C)]]*OO[[#This Row],[24]]</f>
        <v>4.3773059833387494E-2</v>
      </c>
      <c r="AA272" s="10">
        <f>3/24000000*OO[[#This Row],[83 (29JUN1985 06:00:00)-Water Temperature (C)]]*OO[[#This Row],[25]]</f>
        <v>1.9594855041392498E-2</v>
      </c>
      <c r="AB272" s="10">
        <f>3/24000000*OO[[#This Row],[84 (29JUN1985 09:00:00)-Water Temperature (C)]]*OO[[#This Row],[26]]</f>
        <v>6.2092190307537513E-3</v>
      </c>
      <c r="AC272" s="10">
        <f>3/24000000*OO[[#This Row],[85 (29JUN1985 12:00:00)-Water Temperature (C)]]*OO[[#This Row],[27]]</f>
        <v>1.5159547580551253E-3</v>
      </c>
      <c r="AD272" s="10">
        <f>3/24000000*OO[[#This Row],[86 (29JUN1985 15:00:00)-Water Temperature (C)]]*OO[[#This Row],[28]]</f>
        <v>3.2316580078612501E-4</v>
      </c>
      <c r="AE272" s="10">
        <f>3/24000000*OO[[#This Row],[88 (29JUN1985 21:00:00)-Water Temperature (C)]]*OO[[#This Row],[30]]</f>
        <v>4.8215615830724995E-5</v>
      </c>
      <c r="AF272" s="10">
        <f>3/24000000*OO[[#This Row],[88 (29JUN1985 21:00:00)-Water Temperature (C)]]*OO[[#This Row],[30]]</f>
        <v>4.8215615830724995E-5</v>
      </c>
      <c r="AG272" s="10">
        <f>3/24000000*OO[[#This Row],[89 (30JUN1985 00:00:00)-Water Temperature (C)]]*OO[[#This Row],[31]]</f>
        <v>4.0773412751437498E-5</v>
      </c>
      <c r="AH272" s="10">
        <f>3/24000000*OO[[#This Row],[90 (30JUN1985 03:00:00)-Water Temperature (C)]]*OO[[#This Row],[32]]</f>
        <v>3.9265163623012496E-5</v>
      </c>
      <c r="AI272" s="10">
        <f>3/24000000*OO[[#This Row],[91 (30JUN1985 06:00:00)-Water Temperature (C)]]*OO[[#This Row],[33]]</f>
        <v>3.9028383614612494E-5</v>
      </c>
      <c r="AJ272" s="10">
        <f>3/24000000*OO[[#This Row],[92 (30JUN1985 09:00:00)-Water Temperature (C)]]*OO[[#This Row],[34]]</f>
        <v>3.9352029356325E-5</v>
      </c>
      <c r="AK272" s="10">
        <f>3/24000000*OO[[#This Row],[93 (30JUN1985 12:00:00)-Water Temperature (C)]]*OO[[#This Row],[35]]</f>
        <v>3.85164697025E-5</v>
      </c>
      <c r="AL272" s="10">
        <f>3/24000000*OO[[#This Row],[94 (30JUN1985 15:00:00)-Water Temperature (C)]]*OO[[#This Row],[36]]</f>
        <v>3.6367355509100002E-5</v>
      </c>
      <c r="AM272" s="10">
        <f>3/24000000*OO[[#This Row],[95 (30JUN1985 18:00:00)-Water Temperature (C)]]*OO[[#This Row],[37]]</f>
        <v>3.389106027015E-5</v>
      </c>
      <c r="AN272" s="10">
        <f>3/24000000*OO[[#This Row],[96 (30JUN1985 21:00:00)-Water Temperature (C)]]*OO[[#This Row],[38]]</f>
        <v>3.0708834474950008E-5</v>
      </c>
      <c r="AO272" s="10">
        <f>3/24000000*OO[[#This Row],[97 (01JUL1985 00:00:00)-Water Temperature (C)]]*OO[[#This Row],[39]]</f>
        <v>2.7068944059E-5</v>
      </c>
      <c r="AP272" s="10">
        <f>3/24000000*OO[[#This Row],[98 (01JUL1985 03:00:00)-Water Temperature (C)]]*OO[[#This Row],[40]]</f>
        <v>2.39124302359125E-5</v>
      </c>
      <c r="AQ272" s="10">
        <f>3/24000000*OO[[#This Row],[99 (01JUL1985 06:00:00)-Water Temperature (C)]]*OO[[#This Row],[41]]</f>
        <v>2.1444775663934995E-5</v>
      </c>
      <c r="AR272" s="10">
        <f>3/24000000*OO[[#This Row],[100 (01JUL1985 09:00:00)-Water Temperature (C)]]*OO[[#This Row],[42]]</f>
        <v>2.0163280816436246E-5</v>
      </c>
      <c r="AS272" s="10">
        <f>3/24000000*OO[[#This Row],[101 (01JUL1985 12:00:00)-Water Temperature (C)]]*OO[[#This Row],[43]]</f>
        <v>1.9192683677474993E-5</v>
      </c>
      <c r="AT272" s="10">
        <f>3/24000000*OO[[#This Row],[102 (01JUL1985 15:00:00)-Water Temperature (C)]]*OO[[#This Row],[44]]</f>
        <v>1.8280352884482501E-5</v>
      </c>
      <c r="AU272" s="10">
        <f>3/24000000*OO[[#This Row],[103 (01JUL1985 18:00:00)-Water Temperature (C)]]*OO[[#This Row],[45]]</f>
        <v>1.7211657452212499E-5</v>
      </c>
      <c r="AV272" s="10">
        <f>3/24000000*OO[[#This Row],[104 (01JUL1985 21:00:00)-Water Temperature (C)]]*OO[[#This Row],[46]]</f>
        <v>1.5610839749890001E-5</v>
      </c>
      <c r="AW272" s="10">
        <f>3/24000000*OO[[#This Row],[105 (02JUL1985 00:00:00)-Water Temperature (C)]]*OO[[#This Row],[47]]</f>
        <v>1.38325873061625E-5</v>
      </c>
      <c r="AX272" s="10">
        <f>3/24000000*OO[[#This Row],[106 (02JUL1985 03:00:00)-Water Temperature (C)]]*OO[[#This Row],[48]]</f>
        <v>1.225531156415E-5</v>
      </c>
      <c r="AY272" s="10">
        <f>3/24000000*OO[[#This Row],[107 (02JUL1985 06:00:00)-Water Temperature (C)]]*OO[[#This Row],[49]]</f>
        <v>1.0993151315409998E-5</v>
      </c>
      <c r="AZ272" s="10">
        <f>3/24000000*OO[[#This Row],[108 (02JUL1985 09:00:00)-Water Temperature (C)]]*OO[[#This Row],[50]]</f>
        <v>1.0341792757394997E-5</v>
      </c>
      <c r="BA272" s="10">
        <f>3/24000000*OO[[#This Row],[109 (02JUL1985 12:00:00)-Water Temperature (C)]]*OO[[#This Row],[51]]</f>
        <v>9.8545077083774987E-6</v>
      </c>
      <c r="BB272" s="10">
        <f>3/24000000*OO[[#This Row],[110 (02JUL1985 15:00:00)-Water Temperature (C)]]*OO[[#This Row],[52]]</f>
        <v>9.4312095869250009E-6</v>
      </c>
      <c r="BC272" s="10">
        <f>3/24000000*OO[[#This Row],[111 (02JUL1985 18:00:00)-Water Temperature (C)]]*OO[[#This Row],[53]]</f>
        <v>8.9296242224299988E-6</v>
      </c>
      <c r="BD272" s="10">
        <f>3/24000000*OO[[#This Row],[112 (02JUL1985 21:00:00)-Water Temperature (C)]]*OO[[#This Row],[54]]</f>
        <v>8.1809381020537504E-6</v>
      </c>
      <c r="BE272" s="10">
        <f>3/24000000*OO[[#This Row],[113 (03JUL1985 00:00:00)-Water Temperature (C)]]*OO[[#This Row],[55]]</f>
        <v>7.2989599220274998E-6</v>
      </c>
      <c r="BF272" s="10">
        <f>3/24000000*OO[[#This Row],[114 (03JUL1985 03:00:00)-Water Temperature (C)]]*OO[[#This Row],[56]]</f>
        <v>6.4754417278749996E-6</v>
      </c>
      <c r="BG272" s="10">
        <f>3/24000000*OO[[#This Row],[115 (03JUL1985 06:00:00)-Water Temperature (C)]]*OO[[#This Row],[57]]</f>
        <v>5.7646977031249999E-6</v>
      </c>
      <c r="BH272" s="10">
        <f>3/24000000*OO[[#This Row],[116 (03JUL1985 09:00:00)-Water Temperature (C)]]*OO[[#This Row],[58]]</f>
        <v>5.2934232204449997E-6</v>
      </c>
      <c r="BI272" s="10">
        <f>3/24000000*OO[[#This Row],[117 (03JUL1985 12:00:00)-Water Temperature (C)]]*OO[[#This Row],[59]]</f>
        <v>4.78887937946625E-6</v>
      </c>
      <c r="BJ272" s="10">
        <f>3/24000000*OO[[#This Row],[118 (03JUL1985 15:00:00)-Water Temperature (C)]]*OO[[#This Row],[60]]</f>
        <v>4.4586284790075001E-6</v>
      </c>
      <c r="BK272" s="10">
        <f>3/24000000*OO[[#This Row],[119 (03JUL1985 18:00:00)-Water Temperature (C)]]*OO[[#This Row],[61]]</f>
        <v>4.1003777879999992E-6</v>
      </c>
      <c r="BL272" s="10">
        <f>3/24000000*OO[[#This Row],[120 (03JUL1985 21:00:00)-Water Temperature (C)]]*OO[[#This Row],[62]]</f>
        <v>3.6557718057275E-6</v>
      </c>
      <c r="BM272" s="10">
        <f>3/24000000*OO[[#This Row],[121 (04JUL1985 00:00:00)-Water Temperature (C)]]*OO[[#This Row],[63]]</f>
        <v>3.1692337035249995E-6</v>
      </c>
      <c r="BN272" s="10">
        <f>3/24000000*OO[[#This Row],[122 (04JUL1985 03:00:00)-Water Temperature (C)]]*OO[[#This Row],[64]]</f>
        <v>2.6993295839748748E-6</v>
      </c>
      <c r="BO272" s="10">
        <f>3/24000000*OO[[#This Row],[123 (04JUL1985 06:00:00)-Water Temperature (C)]]*OO[[#This Row],[65]]</f>
        <v>2.309397637246875E-6</v>
      </c>
      <c r="BP272" s="10">
        <f>3/24000000*OO[[#This Row],[124 (04JUL1985 09:00:00)-Water Temperature (C)]]*OO[[#This Row],[66]]</f>
        <v>2.06100347186925E-6</v>
      </c>
      <c r="BQ272" s="10">
        <f>3/24000000*OO[[#This Row],[125 (04JUL1985 12:00:00)-Water Temperature (C)]]*OO[[#This Row],[67]]</f>
        <v>1.8722247543790001E-6</v>
      </c>
      <c r="BR272" s="10">
        <f>3/24000000*OO[[#This Row],[126 (04JUL1985 15:00:00)-Water Temperature (C)]]*OO[[#This Row],[68]]</f>
        <v>1.7233461028822501E-6</v>
      </c>
      <c r="BS272" s="10">
        <f>3/24000000*OO[[#This Row],[127 (04JUL1985 18:00:00)-Water Temperature (C)]]*OO[[#This Row],[69]]</f>
        <v>1.5812684201317498E-6</v>
      </c>
      <c r="BT272" s="10">
        <f>3/24000000*OO[[#This Row],[128 (04JUL1985 21:00:00)-Water Temperature (C)]]*OO[[#This Row],[70]]</f>
        <v>1.4015311284537499E-6</v>
      </c>
      <c r="BU272" s="10">
        <f>3/24000000*OO[[#This Row],[129 (05JUL1985 00:00:00)-Water Temperature (C)]]*OO[[#This Row],[71]]</f>
        <v>1.1992819332211248E-6</v>
      </c>
      <c r="BV272" s="10">
        <f>3/24000000*OO[[#This Row],[130 (05JUL1985 03:00:00)-Water Temperature (C)]]*OO[[#This Row],[72]]</f>
        <v>1.0121346330659999E-6</v>
      </c>
      <c r="BW272" s="10">
        <f>3/24000000*OO[[#This Row],[131 (05JUL1985 06:00:00)-Water Temperature (C)]]*OO[[#This Row],[73]]</f>
        <v>8.5250160094062498E-7</v>
      </c>
      <c r="BX272" s="10">
        <f>3/24000000*OO[[#This Row],[132 (05JUL1985 09:00:00)-Water Temperature (C)]]*OO[[#This Row],[74]]</f>
        <v>7.4390276173749999E-7</v>
      </c>
      <c r="BY272" s="10">
        <f>3/24000000*OO[[#This Row],[133 (05JUL1985 12:00:00)-Water Temperature (C)]]*OO[[#This Row],[75]]</f>
        <v>6.6298574929575004E-7</v>
      </c>
      <c r="BZ272" s="10">
        <f>3/24000000*OO[[#This Row],[134 (05JUL1985 15:00:00)-Water Temperature (C)]]*OO[[#This Row],[76]]</f>
        <v>6.0369378969399988E-7</v>
      </c>
      <c r="CA272" s="10">
        <f>3/24000000*OO[[#This Row],[135 (05JUL1985 18:00:00)-Water Temperature (C)]]*OO[[#This Row],[77]]</f>
        <v>5.5794613761374997E-7</v>
      </c>
      <c r="CB272" s="10">
        <f>3/24000000*OO[[#This Row],[136 (05JUL1985 21:00:00)-Water Temperature (C)]]*OO[[#This Row],[78]]</f>
        <v>5.1592915780087495E-7</v>
      </c>
      <c r="CC272" s="10">
        <f>3/24000000*OO[[#This Row],[137 (06JUL1985 00:00:00)-Water Temperature (C)]]*OO[[#This Row],[79]]</f>
        <v>4.7452772012900004E-7</v>
      </c>
      <c r="CD272" s="10">
        <f>3/24000000*OO[[#This Row],[138 (06JUL1985 03:00:00)-Water Temperature (C)]]*OO[[#This Row],[80]]</f>
        <v>4.3268770406399998E-7</v>
      </c>
      <c r="CE272" s="10">
        <f>3/24000000*OO[[#This Row],[139 (06JUL1985 06:00:00)-Water Temperature (C)]]*OO[[#This Row],[81]]</f>
        <v>3.9523028751937504E-7</v>
      </c>
      <c r="CF272" s="10">
        <f>3/24000000*OO[[#This Row],[140 (06JUL1985 09:00:00)-Water Temperature (C)]]*OO[[#This Row],[82]]</f>
        <v>3.7147176306000002E-7</v>
      </c>
      <c r="CG272" s="10">
        <f>3/24000000*OO[[#This Row],[141 (06JUL1985 12:00:00)-Water Temperature (C)]]*OO[[#This Row],[83]]</f>
        <v>3.5388062194950002E-7</v>
      </c>
      <c r="CH272" s="10">
        <f>3/24000000*OO[[#This Row],[142 (06JUL1985 15:00:00)-Water Temperature (C)]]*OO[[#This Row],[84]]</f>
        <v>3.4306098243600001E-7</v>
      </c>
      <c r="CI272" s="10">
        <f>3/24000000*OO[[#This Row],[143 (06JUL1985 18:00:00)-Water Temperature (C)]]*OO[[#This Row],[85]]</f>
        <v>3.3373363878399996E-7</v>
      </c>
      <c r="CJ272" s="10">
        <f>3/24000000*OO[[#This Row],[144 (06JUL1985 21:00:00)-Water Temperature (C)]]*OO[[#This Row],[86]]</f>
        <v>3.2062049748749999E-7</v>
      </c>
      <c r="CK272" s="10">
        <f>3/24000000*OO[[#This Row],[145 (07JUL1985 00:00:00)-Water Temperature (C)]]*OO[[#This Row],[87]]</f>
        <v>3.0106561573400001E-7</v>
      </c>
      <c r="CL272" s="10">
        <f>3/24000000*OO[[#This Row],[146 (07JUL1985 03:00:00)-Water Temperature (C)]]*OO[[#This Row],[88]]</f>
        <v>2.8197317096114998E-7</v>
      </c>
      <c r="CM272" s="10">
        <f>3/24000000*OO[[#This Row],[147 (07JUL1985 06:00:00)-Water Temperature (C)]]*OO[[#This Row],[89]]</f>
        <v>2.6495758943390004E-7</v>
      </c>
      <c r="CN272" s="10">
        <f>3/24000000*OO[[#This Row],[148 (07JUL1985 09:00:00)-Water Temperature (C)]]*OO[[#This Row],[90]]</f>
        <v>2.5558477724389999E-7</v>
      </c>
      <c r="CO272" s="10">
        <f>3/24000000*OO[[#This Row],[149 (07JUL1985 12:00:00)-Water Temperature (C)]]*OO[[#This Row],[91]]</f>
        <v>2.5242279589181246E-7</v>
      </c>
      <c r="CP272" s="10">
        <f>3/24000000*OO[[#This Row],[150 (07JUL1985 15:00:00)-Water Temperature (C)]]*OO[[#This Row],[92]]</f>
        <v>2.5242279589181246E-7</v>
      </c>
      <c r="CQ272" s="10">
        <f>3/24000000*OO[[#This Row],[151 (07JUL1985 18:00:00)-Water Temperature (C)]]*OO[[#This Row],[93]]</f>
        <v>2.5242279589181246E-7</v>
      </c>
      <c r="CR272" s="10">
        <f>3/24000000*OO[[#This Row],[152 (07JUL1985 21:00:00)-Water Temperature (C)]]*OO[[#This Row],[94]]</f>
        <v>2.5242279589181246E-7</v>
      </c>
      <c r="CS272" s="10">
        <f>3/24000000*OO[[#This Row],[153 (08JUL1985 00:00:00)-Water Temperature (C)]]*OO[[#This Row],[95]]</f>
        <v>2.5242279589181246E-7</v>
      </c>
      <c r="CT272" s="10">
        <f>3/24000000*OO[[#This Row],[154 (08JUL1985 03:00:00)-Water Temperature (C)]]*OO[[#This Row],[96]]</f>
        <v>2.5242279589181246E-7</v>
      </c>
      <c r="CU272" s="10">
        <f>3/24000000*OO[[#This Row],[155 (08JUL1985 06:00:00)-Water Temperature (C)]]*OO[[#This Row],[97]]</f>
        <v>2.5242279589181246E-7</v>
      </c>
      <c r="CV272" s="10">
        <f>3/24000000*OO[[#This Row],[156 (08JUL1985 09:00:00)-Water Temperature (C)]]*OO[[#This Row],[98]]</f>
        <v>2.5242279589181246E-7</v>
      </c>
      <c r="CW272" s="10">
        <f>3/24000000*OO[[#This Row],[157 (08JUL1985 12:00:00)-Water Temperature (C)]]*OO[[#This Row],[99]]</f>
        <v>2.5242279589181246E-7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2.8706661884970268E-21</v>
      </c>
      <c r="Q273" s="10">
        <f>3/24*OO[[#This Row],[73 (28JUN1985 00:00:00)-Water Temperature (C)]]*OO[[#This Row],[15]]/SUM(OO[15])</f>
        <v>2.1086205808314076E-14</v>
      </c>
      <c r="R273" s="10">
        <f>3/24*OO[[#This Row],[74 (28JUN1985 03:00:00)-Water Temperature (C)]]*OO[[#This Row],[16]]/SUM(OO[16])</f>
        <v>4.946349901921806E-10</v>
      </c>
      <c r="S273" s="10">
        <f>3/24*OO[[#This Row],[75 (28JUN1985 06:00:00)-Water Temperature (C)]]*OO[[#This Row],[17]]/SUM(OO[17])</f>
        <v>2.7023794823826336E-7</v>
      </c>
      <c r="T273" s="10">
        <f>3/24*OO[[#This Row],[76 (28JUN1985 09:00:00)-Water Temperature (C)]]*OO[[#This Row],[18]]/SUM(OO[18])</f>
        <v>2.5190650437264143E-5</v>
      </c>
      <c r="U273" s="10">
        <f>3/24*OO[[#This Row],[77 (28JUN1985 12:00:00)-Water Temperature (C)]]*OO[[#This Row],[19]]/SUM(OO[19])</f>
        <v>6.6900749654533545E-4</v>
      </c>
      <c r="V273" s="10">
        <f>3/24000000*OO[[#This Row],[78 (28JUN1985 15:00:00)-Water Temperature (C)]]*OO[[#This Row],[20]]</f>
        <v>6.4638550550437492E-3</v>
      </c>
      <c r="W273" s="10">
        <f>3/24000000*OO[[#This Row],[79 (28JUN1985 18:00:00)-Water Temperature (C)]]*OO[[#This Row],[21]]</f>
        <v>2.7416455211449996E-2</v>
      </c>
      <c r="X273" s="10">
        <f>3/24000000*OO[[#This Row],[80 (28JUN1985 21:00:00)-Water Temperature (C)]]*OO[[#This Row],[22]]</f>
        <v>5.7885172568625007E-2</v>
      </c>
      <c r="Y273" s="10">
        <f>3/24000000*OO[[#This Row],[81 (29JUN1985 00:00:00)-Water Temperature (C)]]*OO[[#This Row],[23]]</f>
        <v>6.8354761861137495E-2</v>
      </c>
      <c r="Z273" s="10">
        <f>3/24000000*OO[[#This Row],[82 (29JUN1985 03:00:00)-Water Temperature (C)]]*OO[[#This Row],[24]]</f>
        <v>4.8967179928499999E-2</v>
      </c>
      <c r="AA273" s="10">
        <f>3/24000000*OO[[#This Row],[83 (29JUN1985 06:00:00)-Water Temperature (C)]]*OO[[#This Row],[25]]</f>
        <v>2.2857735635572498E-2</v>
      </c>
      <c r="AB273" s="10">
        <f>3/24000000*OO[[#This Row],[84 (29JUN1985 09:00:00)-Water Temperature (C)]]*OO[[#This Row],[26]]</f>
        <v>7.5177512738212509E-3</v>
      </c>
      <c r="AC273" s="10">
        <f>3/24000000*OO[[#This Row],[85 (29JUN1985 12:00:00)-Water Temperature (C)]]*OO[[#This Row],[27]]</f>
        <v>1.8906784779075003E-3</v>
      </c>
      <c r="AD273" s="10">
        <f>3/24000000*OO[[#This Row],[86 (29JUN1985 15:00:00)-Water Temperature (C)]]*OO[[#This Row],[28]]</f>
        <v>4.0585932608887498E-4</v>
      </c>
      <c r="AE273" s="10">
        <f>3/24000000*OO[[#This Row],[88 (29JUN1985 21:00:00)-Water Temperature (C)]]*OO[[#This Row],[30]]</f>
        <v>5.2338760783700001E-5</v>
      </c>
      <c r="AF273" s="10">
        <f>3/24000000*OO[[#This Row],[88 (29JUN1985 21:00:00)-Water Temperature (C)]]*OO[[#This Row],[30]]</f>
        <v>5.2338760783700001E-5</v>
      </c>
      <c r="AG273" s="10">
        <f>3/24000000*OO[[#This Row],[89 (30JUN1985 00:00:00)-Water Temperature (C)]]*OO[[#This Row],[31]]</f>
        <v>4.2775887911475E-5</v>
      </c>
      <c r="AH273" s="10">
        <f>3/24000000*OO[[#This Row],[90 (30JUN1985 03:00:00)-Water Temperature (C)]]*OO[[#This Row],[32]]</f>
        <v>4.0757708619749992E-5</v>
      </c>
      <c r="AI273" s="10">
        <f>3/24000000*OO[[#This Row],[91 (30JUN1985 06:00:00)-Water Temperature (C)]]*OO[[#This Row],[33]]</f>
        <v>4.0343777846799995E-5</v>
      </c>
      <c r="AJ273" s="10">
        <f>3/24000000*OO[[#This Row],[92 (30JUN1985 09:00:00)-Water Temperature (C)]]*OO[[#This Row],[34]]</f>
        <v>4.0671655553374996E-5</v>
      </c>
      <c r="AK273" s="10">
        <f>3/24000000*OO[[#This Row],[93 (30JUN1985 12:00:00)-Water Temperature (C)]]*OO[[#This Row],[35]]</f>
        <v>3.9851888969649997E-5</v>
      </c>
      <c r="AL273" s="10">
        <f>3/24000000*OO[[#This Row],[94 (30JUN1985 15:00:00)-Water Temperature (C)]]*OO[[#This Row],[36]]</f>
        <v>3.7635618586349998E-5</v>
      </c>
      <c r="AM273" s="10">
        <f>3/24000000*OO[[#This Row],[95 (30JUN1985 18:00:00)-Water Temperature (C)]]*OO[[#This Row],[37]]</f>
        <v>3.5044128346900001E-5</v>
      </c>
      <c r="AN273" s="10">
        <f>3/24000000*OO[[#This Row],[96 (30JUN1985 21:00:00)-Water Temperature (C)]]*OO[[#This Row],[38]]</f>
        <v>3.1698377445712503E-5</v>
      </c>
      <c r="AO273" s="10">
        <f>3/24000000*OO[[#This Row],[97 (01JUL1985 00:00:00)-Water Temperature (C)]]*OO[[#This Row],[39]]</f>
        <v>2.7860247219575002E-5</v>
      </c>
      <c r="AP273" s="10">
        <f>3/24000000*OO[[#This Row],[98 (01JUL1985 03:00:00)-Water Temperature (C)]]*OO[[#This Row],[40]]</f>
        <v>2.452048983945E-5</v>
      </c>
      <c r="AQ273" s="10">
        <f>3/24000000*OO[[#This Row],[99 (01JUL1985 06:00:00)-Water Temperature (C)]]*OO[[#This Row],[41]]</f>
        <v>2.1901418885145001E-5</v>
      </c>
      <c r="AR273" s="10">
        <f>3/24000000*OO[[#This Row],[100 (01JUL1985 09:00:00)-Water Temperature (C)]]*OO[[#This Row],[42]]</f>
        <v>2.0523316444057498E-5</v>
      </c>
      <c r="AS273" s="10">
        <f>3/24000000*OO[[#This Row],[101 (01JUL1985 12:00:00)-Water Temperature (C)]]*OO[[#This Row],[43]]</f>
        <v>1.9473976512112499E-5</v>
      </c>
      <c r="AT273" s="10">
        <f>3/24000000*OO[[#This Row],[102 (01JUL1985 15:00:00)-Water Temperature (C)]]*OO[[#This Row],[44]]</f>
        <v>1.8511194222211247E-5</v>
      </c>
      <c r="AU273" s="10">
        <f>3/24000000*OO[[#This Row],[103 (01JUL1985 18:00:00)-Water Temperature (C)]]*OO[[#This Row],[45]]</f>
        <v>1.7400325420560002E-5</v>
      </c>
      <c r="AV273" s="10">
        <f>3/24000000*OO[[#This Row],[104 (01JUL1985 21:00:00)-Water Temperature (C)]]*OO[[#This Row],[46]]</f>
        <v>1.57527892858275E-5</v>
      </c>
      <c r="AW273" s="10">
        <f>3/24000000*OO[[#This Row],[105 (02JUL1985 00:00:00)-Water Temperature (C)]]*OO[[#This Row],[47]]</f>
        <v>1.3925090648362499E-5</v>
      </c>
      <c r="AX273" s="10">
        <f>3/24000000*OO[[#This Row],[106 (02JUL1985 03:00:00)-Water Temperature (C)]]*OO[[#This Row],[48]]</f>
        <v>1.2306227658809998E-5</v>
      </c>
      <c r="AY273" s="10">
        <f>3/24000000*OO[[#This Row],[107 (02JUL1985 06:00:00)-Water Temperature (C)]]*OO[[#This Row],[49]]</f>
        <v>1.10044786257E-5</v>
      </c>
      <c r="AZ273" s="10">
        <f>3/24000000*OO[[#This Row],[108 (02JUL1985 09:00:00)-Water Temperature (C)]]*OO[[#This Row],[50]]</f>
        <v>1.0323613073001249E-5</v>
      </c>
      <c r="BA273" s="10">
        <f>3/24000000*OO[[#This Row],[109 (02JUL1985 12:00:00)-Water Temperature (C)]]*OO[[#This Row],[51]]</f>
        <v>9.8118514478712485E-6</v>
      </c>
      <c r="BB273" s="10">
        <f>3/24000000*OO[[#This Row],[110 (02JUL1985 15:00:00)-Water Temperature (C)]]*OO[[#This Row],[52]]</f>
        <v>9.3700442551625009E-6</v>
      </c>
      <c r="BC273" s="10">
        <f>3/24000000*OO[[#This Row],[111 (02JUL1985 18:00:00)-Water Temperature (C)]]*OO[[#This Row],[53]]</f>
        <v>8.8529979215174992E-6</v>
      </c>
      <c r="BD273" s="10">
        <f>3/24000000*OO[[#This Row],[112 (02JUL1985 21:00:00)-Water Temperature (C)]]*OO[[#This Row],[54]]</f>
        <v>8.0991850915949997E-6</v>
      </c>
      <c r="BE273" s="10">
        <f>3/24000000*OO[[#This Row],[113 (03JUL1985 00:00:00)-Water Temperature (C)]]*OO[[#This Row],[55]]</f>
        <v>7.2139557307312495E-6</v>
      </c>
      <c r="BF273" s="10">
        <f>3/24000000*OO[[#This Row],[114 (03JUL1985 03:00:00)-Water Temperature (C)]]*OO[[#This Row],[56]]</f>
        <v>6.3917620423299995E-6</v>
      </c>
      <c r="BG273" s="10">
        <f>3/24000000*OO[[#This Row],[115 (03JUL1985 06:00:00)-Water Temperature (C)]]*OO[[#This Row],[57]]</f>
        <v>5.6798527157999999E-6</v>
      </c>
      <c r="BH273" s="10">
        <f>3/24000000*OO[[#This Row],[116 (03JUL1985 09:00:00)-Water Temperature (C)]]*OO[[#This Row],[58]]</f>
        <v>5.2082968038674999E-6</v>
      </c>
      <c r="BI273" s="10">
        <f>3/24000000*OO[[#This Row],[117 (03JUL1985 12:00:00)-Water Temperature (C)]]*OO[[#This Row],[59]]</f>
        <v>4.7005221903612498E-6</v>
      </c>
      <c r="BJ273" s="10">
        <f>3/24000000*OO[[#This Row],[118 (03JUL1985 15:00:00)-Water Temperature (C)]]*OO[[#This Row],[60]]</f>
        <v>4.3701501771599995E-6</v>
      </c>
      <c r="BK273" s="10">
        <f>3/24000000*OO[[#This Row],[119 (03JUL1985 18:00:00)-Water Temperature (C)]]*OO[[#This Row],[61]]</f>
        <v>4.01715315511125E-6</v>
      </c>
      <c r="BL273" s="10">
        <f>3/24000000*OO[[#This Row],[120 (03JUL1985 21:00:00)-Water Temperature (C)]]*OO[[#This Row],[62]]</f>
        <v>3.5829242365874998E-6</v>
      </c>
      <c r="BM273" s="10">
        <f>3/24000000*OO[[#This Row],[121 (04JUL1985 00:00:00)-Water Temperature (C)]]*OO[[#This Row],[63]]</f>
        <v>3.1076700814987501E-6</v>
      </c>
      <c r="BN273" s="10">
        <f>3/24000000*OO[[#This Row],[122 (04JUL1985 03:00:00)-Water Temperature (C)]]*OO[[#This Row],[64]]</f>
        <v>2.6487832034175001E-6</v>
      </c>
      <c r="BO273" s="10">
        <f>3/24000000*OO[[#This Row],[123 (04JUL1985 06:00:00)-Water Temperature (C)]]*OO[[#This Row],[65]]</f>
        <v>2.2653840909699997E-6</v>
      </c>
      <c r="BP273" s="10">
        <f>3/24000000*OO[[#This Row],[124 (04JUL1985 09:00:00)-Water Temperature (C)]]*OO[[#This Row],[66]]</f>
        <v>2.0200365120881249E-6</v>
      </c>
      <c r="BQ273" s="10">
        <f>3/24000000*OO[[#This Row],[125 (04JUL1985 12:00:00)-Water Temperature (C)]]*OO[[#This Row],[67]]</f>
        <v>1.83233714756625E-6</v>
      </c>
      <c r="BR273" s="10">
        <f>3/24000000*OO[[#This Row],[126 (04JUL1985 15:00:00)-Water Temperature (C)]]*OO[[#This Row],[68]]</f>
        <v>1.6833779214449999E-6</v>
      </c>
      <c r="BS273" s="10">
        <f>3/24000000*OO[[#This Row],[127 (04JUL1985 18:00:00)-Water Temperature (C)]]*OO[[#This Row],[69]]</f>
        <v>1.5434090972984997E-6</v>
      </c>
      <c r="BT273" s="10">
        <f>3/24000000*OO[[#This Row],[128 (04JUL1985 21:00:00)-Water Temperature (C)]]*OO[[#This Row],[70]]</f>
        <v>1.3689930640618749E-6</v>
      </c>
      <c r="BU273" s="10">
        <f>3/24000000*OO[[#This Row],[129 (05JUL1985 00:00:00)-Water Temperature (C)]]*OO[[#This Row],[71]]</f>
        <v>1.1728029140968749E-6</v>
      </c>
      <c r="BV273" s="10">
        <f>3/24000000*OO[[#This Row],[130 (05JUL1985 03:00:00)-Water Temperature (C)]]*OO[[#This Row],[72]]</f>
        <v>9.9123250715624984E-7</v>
      </c>
      <c r="BW273" s="10">
        <f>3/24000000*OO[[#This Row],[131 (05JUL1985 06:00:00)-Water Temperature (C)]]*OO[[#This Row],[73]]</f>
        <v>8.3493461859250002E-7</v>
      </c>
      <c r="BX273" s="10">
        <f>3/24000000*OO[[#This Row],[132 (05JUL1985 09:00:00)-Water Temperature (C)]]*OO[[#This Row],[74]]</f>
        <v>7.2736544989349995E-7</v>
      </c>
      <c r="BY273" s="10">
        <f>3/24000000*OO[[#This Row],[133 (05JUL1985 12:00:00)-Water Temperature (C)]]*OO[[#This Row],[75]]</f>
        <v>6.4648354755074993E-7</v>
      </c>
      <c r="BZ273" s="10">
        <f>3/24000000*OO[[#This Row],[134 (05JUL1985 15:00:00)-Water Temperature (C)]]*OO[[#This Row],[76]]</f>
        <v>5.8645499670749997E-7</v>
      </c>
      <c r="CA273" s="10">
        <f>3/24000000*OO[[#This Row],[135 (05JUL1985 18:00:00)-Water Temperature (C)]]*OO[[#This Row],[77]]</f>
        <v>5.4087279378149999E-7</v>
      </c>
      <c r="CB273" s="10">
        <f>3/24000000*OO[[#This Row],[136 (05JUL1985 21:00:00)-Water Temperature (C)]]*OO[[#This Row],[78]]</f>
        <v>4.9954522389299992E-7</v>
      </c>
      <c r="CC273" s="10">
        <f>3/24000000*OO[[#This Row],[137 (06JUL1985 00:00:00)-Water Temperature (C)]]*OO[[#This Row],[79]]</f>
        <v>4.595972425125E-7</v>
      </c>
      <c r="CD273" s="10">
        <f>3/24000000*OO[[#This Row],[138 (06JUL1985 03:00:00)-Water Temperature (C)]]*OO[[#This Row],[80]]</f>
        <v>4.1961429463399997E-7</v>
      </c>
      <c r="CE273" s="10">
        <f>3/24000000*OO[[#This Row],[139 (06JUL1985 06:00:00)-Water Temperature (C)]]*OO[[#This Row],[81]]</f>
        <v>3.8368104765637503E-7</v>
      </c>
      <c r="CF273" s="10">
        <f>3/24000000*OO[[#This Row],[140 (06JUL1985 09:00:00)-Water Temperature (C)]]*OO[[#This Row],[82]]</f>
        <v>3.6088936784162494E-7</v>
      </c>
      <c r="CG273" s="10">
        <f>3/24000000*OO[[#This Row],[141 (06JUL1985 12:00:00)-Water Temperature (C)]]*OO[[#This Row],[83]]</f>
        <v>3.4358029455900005E-7</v>
      </c>
      <c r="CH273" s="10">
        <f>3/24000000*OO[[#This Row],[142 (06JUL1985 15:00:00)-Water Temperature (C)]]*OO[[#This Row],[84]]</f>
        <v>3.3263122990087501E-7</v>
      </c>
      <c r="CI273" s="10">
        <f>3/24000000*OO[[#This Row],[143 (06JUL1985 18:00:00)-Water Temperature (C)]]*OO[[#This Row],[85]]</f>
        <v>3.2318351333249998E-7</v>
      </c>
      <c r="CJ273" s="10">
        <f>3/24000000*OO[[#This Row],[144 (06JUL1985 21:00:00)-Water Temperature (C)]]*OO[[#This Row],[86]]</f>
        <v>3.1022560174935001E-7</v>
      </c>
      <c r="CK273" s="10">
        <f>3/24000000*OO[[#This Row],[145 (07JUL1985 00:00:00)-Water Temperature (C)]]*OO[[#This Row],[87]]</f>
        <v>2.911721894745E-7</v>
      </c>
      <c r="CL273" s="10">
        <f>3/24000000*OO[[#This Row],[146 (07JUL1985 03:00:00)-Water Temperature (C)]]*OO[[#This Row],[88]]</f>
        <v>2.7279100489679998E-7</v>
      </c>
      <c r="CM273" s="10">
        <f>3/24000000*OO[[#This Row],[147 (07JUL1985 06:00:00)-Water Temperature (C)]]*OO[[#This Row],[89]]</f>
        <v>2.5628573428987501E-7</v>
      </c>
      <c r="CN273" s="10">
        <f>3/24000000*OO[[#This Row],[148 (07JUL1985 09:00:00)-Water Temperature (C)]]*OO[[#This Row],[90]]</f>
        <v>2.4701872771404998E-7</v>
      </c>
      <c r="CO273" s="10">
        <f>3/24000000*OO[[#This Row],[149 (07JUL1985 12:00:00)-Water Temperature (C)]]*OO[[#This Row],[91]]</f>
        <v>2.4372970566924996E-7</v>
      </c>
      <c r="CP273" s="10">
        <f>3/24000000*OO[[#This Row],[150 (07JUL1985 15:00:00)-Water Temperature (C)]]*OO[[#This Row],[92]]</f>
        <v>2.4372970566924996E-7</v>
      </c>
      <c r="CQ273" s="10">
        <f>3/24000000*OO[[#This Row],[151 (07JUL1985 18:00:00)-Water Temperature (C)]]*OO[[#This Row],[93]]</f>
        <v>2.4372970566924996E-7</v>
      </c>
      <c r="CR273" s="10">
        <f>3/24000000*OO[[#This Row],[152 (07JUL1985 21:00:00)-Water Temperature (C)]]*OO[[#This Row],[94]]</f>
        <v>2.4372970566924996E-7</v>
      </c>
      <c r="CS273" s="10">
        <f>3/24000000*OO[[#This Row],[153 (08JUL1985 00:00:00)-Water Temperature (C)]]*OO[[#This Row],[95]]</f>
        <v>2.4372970566924996E-7</v>
      </c>
      <c r="CT273" s="10">
        <f>3/24000000*OO[[#This Row],[154 (08JUL1985 03:00:00)-Water Temperature (C)]]*OO[[#This Row],[96]]</f>
        <v>2.4372970566924996E-7</v>
      </c>
      <c r="CU273" s="10">
        <f>3/24000000*OO[[#This Row],[155 (08JUL1985 06:00:00)-Water Temperature (C)]]*OO[[#This Row],[97]]</f>
        <v>2.4372970566924996E-7</v>
      </c>
      <c r="CV273" s="10">
        <f>3/24000000*OO[[#This Row],[156 (08JUL1985 09:00:00)-Water Temperature (C)]]*OO[[#This Row],[98]]</f>
        <v>2.4372970566924996E-7</v>
      </c>
      <c r="CW273" s="10">
        <f>3/24000000*OO[[#This Row],[157 (08JUL1985 12:00:00)-Water Temperature (C)]]*OO[[#This Row],[99]]</f>
        <v>2.4372970566924996E-7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1.546552932343612E-21</v>
      </c>
      <c r="Q274" s="10">
        <f>3/24*OO[[#This Row],[73 (28JUN1985 00:00:00)-Water Temperature (C)]]*OO[[#This Row],[15]]/SUM(OO[15])</f>
        <v>5.8723778175581305E-15</v>
      </c>
      <c r="R274" s="10">
        <f>3/24*OO[[#This Row],[74 (28JUN1985 03:00:00)-Water Temperature (C)]]*OO[[#This Row],[16]]/SUM(OO[16])</f>
        <v>3.4174182000204752E-10</v>
      </c>
      <c r="S274" s="10">
        <f>3/24*OO[[#This Row],[75 (28JUN1985 06:00:00)-Water Temperature (C)]]*OO[[#This Row],[17]]/SUM(OO[17])</f>
        <v>2.3255793626694314E-7</v>
      </c>
      <c r="T274" s="10">
        <f>3/24*OO[[#This Row],[76 (28JUN1985 09:00:00)-Water Temperature (C)]]*OO[[#This Row],[18]]/SUM(OO[18])</f>
        <v>2.5377020686104201E-5</v>
      </c>
      <c r="U274" s="10">
        <f>3/24*OO[[#This Row],[77 (28JUN1985 12:00:00)-Water Temperature (C)]]*OO[[#This Row],[19]]/SUM(OO[19])</f>
        <v>7.6992474245754299E-4</v>
      </c>
      <c r="V274" s="10">
        <f>3/24000000*OO[[#This Row],[78 (28JUN1985 15:00:00)-Water Temperature (C)]]*OO[[#This Row],[20]]</f>
        <v>8.3730887830499989E-3</v>
      </c>
      <c r="W274" s="10">
        <f>3/24000000*OO[[#This Row],[79 (28JUN1985 18:00:00)-Water Temperature (C)]]*OO[[#This Row],[21]]</f>
        <v>3.95988329140625E-2</v>
      </c>
      <c r="X274" s="10">
        <f>3/24000000*OO[[#This Row],[80 (28JUN1985 21:00:00)-Water Temperature (C)]]*OO[[#This Row],[22]]</f>
        <v>9.246570353069998E-2</v>
      </c>
      <c r="Y274" s="10">
        <f>3/24000000*OO[[#This Row],[81 (29JUN1985 00:00:00)-Water Temperature (C)]]*OO[[#This Row],[23]]</f>
        <v>0.11992904126174998</v>
      </c>
      <c r="Z274" s="10">
        <f>3/24000000*OO[[#This Row],[82 (29JUN1985 03:00:00)-Water Temperature (C)]]*OO[[#This Row],[24]]</f>
        <v>9.4198257442199992E-2</v>
      </c>
      <c r="AA274" s="10">
        <f>3/24000000*OO[[#This Row],[83 (29JUN1985 06:00:00)-Water Temperature (C)]]*OO[[#This Row],[25]]</f>
        <v>4.7985410264549992E-2</v>
      </c>
      <c r="AB274" s="10">
        <f>3/24000000*OO[[#This Row],[84 (29JUN1985 09:00:00)-Water Temperature (C)]]*OO[[#This Row],[26]]</f>
        <v>1.712662513099375E-2</v>
      </c>
      <c r="AC274" s="10">
        <f>3/24000000*OO[[#This Row],[85 (29JUN1985 12:00:00)-Water Temperature (C)]]*OO[[#This Row],[27]]</f>
        <v>4.6275483017612492E-3</v>
      </c>
      <c r="AD274" s="10">
        <f>3/24000000*OO[[#This Row],[86 (29JUN1985 15:00:00)-Water Temperature (C)]]*OO[[#This Row],[28]]</f>
        <v>1.0325530610782497E-3</v>
      </c>
      <c r="AE274" s="10">
        <f>3/24000000*OO[[#This Row],[88 (29JUN1985 21:00:00)-Water Temperature (C)]]*OO[[#This Row],[30]]</f>
        <v>1.0422827764920001E-4</v>
      </c>
      <c r="AF274" s="10">
        <f>3/24000000*OO[[#This Row],[88 (29JUN1985 21:00:00)-Water Temperature (C)]]*OO[[#This Row],[30]]</f>
        <v>1.0422827764920001E-4</v>
      </c>
      <c r="AG274" s="10">
        <f>3/24000000*OO[[#This Row],[89 (30JUN1985 00:00:00)-Water Temperature (C)]]*OO[[#This Row],[31]]</f>
        <v>7.8871427923399987E-5</v>
      </c>
      <c r="AH274" s="10">
        <f>3/24000000*OO[[#This Row],[90 (30JUN1985 03:00:00)-Water Temperature (C)]]*OO[[#This Row],[32]]</f>
        <v>7.3911240769374996E-5</v>
      </c>
      <c r="AI274" s="10">
        <f>3/24000000*OO[[#This Row],[91 (30JUN1985 06:00:00)-Water Temperature (C)]]*OO[[#This Row],[33]]</f>
        <v>7.3138327460999997E-5</v>
      </c>
      <c r="AJ274" s="10">
        <f>3/24000000*OO[[#This Row],[92 (30JUN1985 09:00:00)-Water Temperature (C)]]*OO[[#This Row],[34]]</f>
        <v>7.4221579182012497E-5</v>
      </c>
      <c r="AK274" s="10">
        <f>3/24000000*OO[[#This Row],[93 (30JUN1985 12:00:00)-Water Temperature (C)]]*OO[[#This Row],[35]]</f>
        <v>7.3593158603012503E-5</v>
      </c>
      <c r="AL274" s="10">
        <f>3/24000000*OO[[#This Row],[94 (30JUN1985 15:00:00)-Water Temperature (C)]]*OO[[#This Row],[36]]</f>
        <v>7.0256711471137484E-5</v>
      </c>
      <c r="AM274" s="10">
        <f>3/24000000*OO[[#This Row],[95 (30JUN1985 18:00:00)-Water Temperature (C)]]*OO[[#This Row],[37]]</f>
        <v>6.5987624600399983E-5</v>
      </c>
      <c r="AN274" s="10">
        <f>3/24000000*OO[[#This Row],[96 (30JUN1985 21:00:00)-Water Temperature (C)]]*OO[[#This Row],[38]]</f>
        <v>6.0212658884625E-5</v>
      </c>
      <c r="AO274" s="10">
        <f>3/24000000*OO[[#This Row],[97 (01JUL1985 00:00:00)-Water Temperature (C)]]*OO[[#This Row],[39]]</f>
        <v>5.3231097163650002E-5</v>
      </c>
      <c r="AP274" s="10">
        <f>3/24000000*OO[[#This Row],[98 (01JUL1985 03:00:00)-Water Temperature (C)]]*OO[[#This Row],[40]]</f>
        <v>4.7036593425262497E-5</v>
      </c>
      <c r="AQ274" s="10">
        <f>3/24000000*OO[[#This Row],[99 (01JUL1985 06:00:00)-Water Temperature (C)]]*OO[[#This Row],[41]]</f>
        <v>4.2097915594312499E-5</v>
      </c>
      <c r="AR274" s="10">
        <f>3/24000000*OO[[#This Row],[100 (01JUL1985 09:00:00)-Water Temperature (C)]]*OO[[#This Row],[42]]</f>
        <v>3.9517083174374995E-5</v>
      </c>
      <c r="AS274" s="10">
        <f>3/24000000*OO[[#This Row],[101 (01JUL1985 12:00:00)-Water Temperature (C)]]*OO[[#This Row],[43]]</f>
        <v>3.7655222555925001E-5</v>
      </c>
      <c r="AT274" s="10">
        <f>3/24000000*OO[[#This Row],[102 (01JUL1985 15:00:00)-Water Temperature (C)]]*OO[[#This Row],[44]]</f>
        <v>3.5988836864199996E-5</v>
      </c>
      <c r="AU274" s="10">
        <f>3/24000000*OO[[#This Row],[103 (01JUL1985 18:00:00)-Water Temperature (C)]]*OO[[#This Row],[45]]</f>
        <v>3.4069160205375003E-5</v>
      </c>
      <c r="AV274" s="10">
        <f>3/24000000*OO[[#This Row],[104 (01JUL1985 21:00:00)-Water Temperature (C)]]*OO[[#This Row],[46]]</f>
        <v>3.1152028977599999E-5</v>
      </c>
      <c r="AW274" s="10">
        <f>3/24000000*OO[[#This Row],[105 (02JUL1985 00:00:00)-Water Temperature (C)]]*OO[[#This Row],[47]]</f>
        <v>2.7710973344599995E-5</v>
      </c>
      <c r="AX274" s="10">
        <f>3/24000000*OO[[#This Row],[106 (02JUL1985 03:00:00)-Water Temperature (C)]]*OO[[#This Row],[48]]</f>
        <v>2.4624366402424999E-5</v>
      </c>
      <c r="AY274" s="10">
        <f>3/24000000*OO[[#This Row],[107 (02JUL1985 06:00:00)-Water Temperature (C)]]*OO[[#This Row],[49]]</f>
        <v>2.2075219873275001E-5</v>
      </c>
      <c r="AZ274" s="10">
        <f>3/24000000*OO[[#This Row],[108 (02JUL1985 09:00:00)-Water Temperature (C)]]*OO[[#This Row],[50]]</f>
        <v>2.0739890880312499E-5</v>
      </c>
      <c r="BA274" s="10">
        <f>3/24000000*OO[[#This Row],[109 (02JUL1985 12:00:00)-Water Temperature (C)]]*OO[[#This Row],[51]]</f>
        <v>1.9777461663756253E-5</v>
      </c>
      <c r="BB274" s="10">
        <f>3/24000000*OO[[#This Row],[110 (02JUL1985 15:00:00)-Water Temperature (C)]]*OO[[#This Row],[52]]</f>
        <v>1.8976783841134997E-5</v>
      </c>
      <c r="BC274" s="10">
        <f>3/24000000*OO[[#This Row],[111 (02JUL1985 18:00:00)-Water Temperature (C)]]*OO[[#This Row],[53]]</f>
        <v>1.803361702242375E-5</v>
      </c>
      <c r="BD274" s="10">
        <f>3/24000000*OO[[#This Row],[112 (02JUL1985 21:00:00)-Water Temperature (C)]]*OO[[#This Row],[54]]</f>
        <v>1.6651221984337498E-5</v>
      </c>
      <c r="BE274" s="10">
        <f>3/24000000*OO[[#This Row],[113 (03JUL1985 00:00:00)-Water Temperature (C)]]*OO[[#This Row],[55]]</f>
        <v>1.493724456070875E-5</v>
      </c>
      <c r="BF274" s="10">
        <f>3/24000000*OO[[#This Row],[114 (03JUL1985 03:00:00)-Water Temperature (C)]]*OO[[#This Row],[56]]</f>
        <v>1.3330211831171249E-5</v>
      </c>
      <c r="BG274" s="10">
        <f>3/24000000*OO[[#This Row],[115 (03JUL1985 06:00:00)-Water Temperature (C)]]*OO[[#This Row],[57]]</f>
        <v>1.1901044154449999E-5</v>
      </c>
      <c r="BH274" s="10">
        <f>3/24000000*OO[[#This Row],[116 (03JUL1985 09:00:00)-Water Temperature (C)]]*OO[[#This Row],[58]]</f>
        <v>1.096212996637E-5</v>
      </c>
      <c r="BI274" s="10">
        <f>3/24000000*OO[[#This Row],[117 (03JUL1985 12:00:00)-Water Temperature (C)]]*OO[[#This Row],[59]]</f>
        <v>9.9401893192812497E-6</v>
      </c>
      <c r="BJ274" s="10">
        <f>3/24000000*OO[[#This Row],[118 (03JUL1985 15:00:00)-Water Temperature (C)]]*OO[[#This Row],[60]]</f>
        <v>9.2604232551499982E-6</v>
      </c>
      <c r="BK274" s="10">
        <f>3/24000000*OO[[#This Row],[119 (03JUL1985 18:00:00)-Water Temperature (C)]]*OO[[#This Row],[61]]</f>
        <v>8.5715592282750004E-6</v>
      </c>
      <c r="BL274" s="10">
        <f>3/24000000*OO[[#This Row],[120 (03JUL1985 21:00:00)-Water Temperature (C)]]*OO[[#This Row],[62]]</f>
        <v>7.7176491110624987E-6</v>
      </c>
      <c r="BM274" s="10">
        <f>3/24000000*OO[[#This Row],[121 (04JUL1985 00:00:00)-Water Temperature (C)]]*OO[[#This Row],[63]]</f>
        <v>6.7427690455125001E-6</v>
      </c>
      <c r="BN274" s="10">
        <f>3/24000000*OO[[#This Row],[122 (04JUL1985 03:00:00)-Water Temperature (C)]]*OO[[#This Row],[64]]</f>
        <v>5.7863133322399996E-6</v>
      </c>
      <c r="BO274" s="10">
        <f>3/24000000*OO[[#This Row],[123 (04JUL1985 06:00:00)-Water Temperature (C)]]*OO[[#This Row],[65]]</f>
        <v>4.9593474802550005E-6</v>
      </c>
      <c r="BP274" s="10">
        <f>3/24000000*OO[[#This Row],[124 (04JUL1985 09:00:00)-Water Temperature (C)]]*OO[[#This Row],[66]]</f>
        <v>4.4173190810000001E-6</v>
      </c>
      <c r="BQ274" s="10">
        <f>3/24000000*OO[[#This Row],[125 (04JUL1985 12:00:00)-Water Temperature (C)]]*OO[[#This Row],[67]]</f>
        <v>4.0001929385112494E-6</v>
      </c>
      <c r="BR274" s="10">
        <f>3/24000000*OO[[#This Row],[126 (04JUL1985 15:00:00)-Water Temperature (C)]]*OO[[#This Row],[68]]</f>
        <v>3.6713180525474998E-6</v>
      </c>
      <c r="BS274" s="10">
        <f>3/24000000*OO[[#This Row],[127 (04JUL1985 18:00:00)-Water Temperature (C)]]*OO[[#This Row],[69]]</f>
        <v>3.3718300609425002E-6</v>
      </c>
      <c r="BT274" s="10">
        <f>3/24000000*OO[[#This Row],[128 (04JUL1985 21:00:00)-Water Temperature (C)]]*OO[[#This Row],[70]]</f>
        <v>3.0082266243119998E-6</v>
      </c>
      <c r="BU274" s="10">
        <f>3/24000000*OO[[#This Row],[129 (05JUL1985 00:00:00)-Water Temperature (C)]]*OO[[#This Row],[71]]</f>
        <v>2.5899967676699997E-6</v>
      </c>
      <c r="BV274" s="10">
        <f>3/24000000*OO[[#This Row],[130 (05JUL1985 03:00:00)-Water Temperature (C)]]*OO[[#This Row],[72]]</f>
        <v>2.1984975975107497E-6</v>
      </c>
      <c r="BW274" s="10">
        <f>3/24000000*OO[[#This Row],[131 (05JUL1985 06:00:00)-Water Temperature (C)]]*OO[[#This Row],[73]]</f>
        <v>1.85374502541675E-6</v>
      </c>
      <c r="BX274" s="10">
        <f>3/24000000*OO[[#This Row],[132 (05JUL1985 09:00:00)-Water Temperature (C)]]*OO[[#This Row],[74]]</f>
        <v>1.6069198143357498E-6</v>
      </c>
      <c r="BY274" s="10">
        <f>3/24000000*OO[[#This Row],[133 (05JUL1985 12:00:00)-Water Temperature (C)]]*OO[[#This Row],[75]]</f>
        <v>1.4221540044212502E-6</v>
      </c>
      <c r="BZ274" s="10">
        <f>3/24000000*OO[[#This Row],[134 (05JUL1985 15:00:00)-Water Temperature (C)]]*OO[[#This Row],[76]]</f>
        <v>1.27843855527825E-6</v>
      </c>
      <c r="CA274" s="10">
        <f>3/24000000*OO[[#This Row],[135 (05JUL1985 18:00:00)-Water Temperature (C)]]*OO[[#This Row],[77]]</f>
        <v>1.1746206931480001E-6</v>
      </c>
      <c r="CB274" s="10">
        <f>3/24000000*OO[[#This Row],[136 (05JUL1985 21:00:00)-Water Temperature (C)]]*OO[[#This Row],[78]]</f>
        <v>1.0815246711009997E-6</v>
      </c>
      <c r="CC274" s="10">
        <f>3/24000000*OO[[#This Row],[137 (06JUL1985 00:00:00)-Water Temperature (C)]]*OO[[#This Row],[79]]</f>
        <v>9.9478541552625005E-7</v>
      </c>
      <c r="CD274" s="10">
        <f>3/24000000*OO[[#This Row],[138 (06JUL1985 03:00:00)-Water Temperature (C)]]*OO[[#This Row],[80]]</f>
        <v>9.0949023121275008E-7</v>
      </c>
      <c r="CE274" s="10">
        <f>3/24000000*OO[[#This Row],[139 (06JUL1985 06:00:00)-Water Temperature (C)]]*OO[[#This Row],[81]]</f>
        <v>8.3119696963999998E-7</v>
      </c>
      <c r="CF274" s="10">
        <f>3/24000000*OO[[#This Row],[140 (06JUL1985 09:00:00)-Water Temperature (C)]]*OO[[#This Row],[82]]</f>
        <v>7.8030288952799996E-7</v>
      </c>
      <c r="CG274" s="10">
        <f>3/24000000*OO[[#This Row],[141 (06JUL1985 12:00:00)-Water Temperature (C)]]*OO[[#This Row],[83]]</f>
        <v>7.4091069801087498E-7</v>
      </c>
      <c r="CH274" s="10">
        <f>3/24000000*OO[[#This Row],[142 (06JUL1985 15:00:00)-Water Temperature (C)]]*OO[[#This Row],[84]]</f>
        <v>7.1466749509049991E-7</v>
      </c>
      <c r="CI274" s="10">
        <f>3/24000000*OO[[#This Row],[143 (06JUL1985 18:00:00)-Water Temperature (C)]]*OO[[#This Row],[85]]</f>
        <v>6.9200440170675008E-7</v>
      </c>
      <c r="CJ274" s="10">
        <f>3/24000000*OO[[#This Row],[144 (06JUL1985 21:00:00)-Water Temperature (C)]]*OO[[#This Row],[86]]</f>
        <v>6.6449214642499999E-7</v>
      </c>
      <c r="CK274" s="10">
        <f>3/24000000*OO[[#This Row],[145 (07JUL1985 00:00:00)-Water Temperature (C)]]*OO[[#This Row],[87]]</f>
        <v>6.2357257099749996E-7</v>
      </c>
      <c r="CL274" s="10">
        <f>3/24000000*OO[[#This Row],[146 (07JUL1985 03:00:00)-Water Temperature (C)]]*OO[[#This Row],[88]]</f>
        <v>5.8435264980250002E-7</v>
      </c>
      <c r="CM274" s="10">
        <f>3/24000000*OO[[#This Row],[147 (07JUL1985 06:00:00)-Water Temperature (C)]]*OO[[#This Row],[89]]</f>
        <v>5.4855237606924999E-7</v>
      </c>
      <c r="CN274" s="10">
        <f>3/24000000*OO[[#This Row],[148 (07JUL1985 09:00:00)-Water Temperature (C)]]*OO[[#This Row],[90]]</f>
        <v>5.2674300710100002E-7</v>
      </c>
      <c r="CO274" s="10">
        <f>3/24000000*OO[[#This Row],[149 (07JUL1985 12:00:00)-Water Temperature (C)]]*OO[[#This Row],[91]]</f>
        <v>5.1769669874824998E-7</v>
      </c>
      <c r="CP274" s="10">
        <f>3/24000000*OO[[#This Row],[150 (07JUL1985 15:00:00)-Water Temperature (C)]]*OO[[#This Row],[92]]</f>
        <v>5.1769669874824998E-7</v>
      </c>
      <c r="CQ274" s="10">
        <f>3/24000000*OO[[#This Row],[151 (07JUL1985 18:00:00)-Water Temperature (C)]]*OO[[#This Row],[93]]</f>
        <v>5.1769669874824998E-7</v>
      </c>
      <c r="CR274" s="10">
        <f>3/24000000*OO[[#This Row],[152 (07JUL1985 21:00:00)-Water Temperature (C)]]*OO[[#This Row],[94]]</f>
        <v>5.1769669874824998E-7</v>
      </c>
      <c r="CS274" s="10">
        <f>3/24000000*OO[[#This Row],[153 (08JUL1985 00:00:00)-Water Temperature (C)]]*OO[[#This Row],[95]]</f>
        <v>5.1769669874824998E-7</v>
      </c>
      <c r="CT274" s="10">
        <f>3/24000000*OO[[#This Row],[154 (08JUL1985 03:00:00)-Water Temperature (C)]]*OO[[#This Row],[96]]</f>
        <v>5.1769669874824998E-7</v>
      </c>
      <c r="CU274" s="10">
        <f>3/24000000*OO[[#This Row],[155 (08JUL1985 06:00:00)-Water Temperature (C)]]*OO[[#This Row],[97]]</f>
        <v>5.1769669874824998E-7</v>
      </c>
      <c r="CV274" s="10">
        <f>3/24000000*OO[[#This Row],[156 (08JUL1985 09:00:00)-Water Temperature (C)]]*OO[[#This Row],[98]]</f>
        <v>5.1769669874824998E-7</v>
      </c>
      <c r="CW274" s="10">
        <f>3/24000000*OO[[#This Row],[157 (08JUL1985 12:00:00)-Water Temperature (C)]]*OO[[#This Row],[99]]</f>
        <v>5.1769669874824998E-7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3.5944298293205316E-22</v>
      </c>
      <c r="Q275" s="10">
        <f>3/24*OO[[#This Row],[73 (28JUN1985 00:00:00)-Water Temperature (C)]]*OO[[#This Row],[15]]/SUM(OO[15])</f>
        <v>9.2680073564730756E-16</v>
      </c>
      <c r="R275" s="10">
        <f>3/24*OO[[#This Row],[74 (28JUN1985 03:00:00)-Water Temperature (C)]]*OO[[#This Row],[16]]/SUM(OO[16])</f>
        <v>1.3093858936488567E-10</v>
      </c>
      <c r="S275" s="10">
        <f>3/24*OO[[#This Row],[75 (28JUN1985 06:00:00)-Water Temperature (C)]]*OO[[#This Row],[17]]/SUM(OO[17])</f>
        <v>1.1217342200168788E-7</v>
      </c>
      <c r="T275" s="10">
        <f>3/24*OO[[#This Row],[76 (28JUN1985 09:00:00)-Water Temperature (C)]]*OO[[#This Row],[18]]/SUM(OO[18])</f>
        <v>1.4168994603479922E-5</v>
      </c>
      <c r="U275" s="10">
        <f>3/24*OO[[#This Row],[77 (28JUN1985 12:00:00)-Water Temperature (C)]]*OO[[#This Row],[19]]/SUM(OO[19])</f>
        <v>4.814505654413704E-4</v>
      </c>
      <c r="V275" s="10">
        <f>3/24000000*OO[[#This Row],[78 (28JUN1985 15:00:00)-Water Temperature (C)]]*OO[[#This Row],[20]]</f>
        <v>5.7527937690937505E-3</v>
      </c>
      <c r="W275" s="10">
        <f>3/24000000*OO[[#This Row],[79 (28JUN1985 18:00:00)-Water Temperature (C)]]*OO[[#This Row],[21]]</f>
        <v>2.9497240361024999E-2</v>
      </c>
      <c r="X275" s="10">
        <f>3/24000000*OO[[#This Row],[80 (28JUN1985 21:00:00)-Water Temperature (C)]]*OO[[#This Row],[22]]</f>
        <v>7.386707426452499E-2</v>
      </c>
      <c r="Y275" s="10">
        <f>3/24000000*OO[[#This Row],[81 (29JUN1985 00:00:00)-Water Temperature (C)]]*OO[[#This Row],[23]]</f>
        <v>0.10190180120329999</v>
      </c>
      <c r="Z275" s="10">
        <f>3/24000000*OO[[#This Row],[82 (29JUN1985 03:00:00)-Water Temperature (C)]]*OO[[#This Row],[24]]</f>
        <v>8.4537298982824999E-2</v>
      </c>
      <c r="AA275" s="10">
        <f>3/24000000*OO[[#This Row],[83 (29JUN1985 06:00:00)-Water Temperature (C)]]*OO[[#This Row],[25]]</f>
        <v>4.5223844860424994E-2</v>
      </c>
      <c r="AB275" s="10">
        <f>3/24000000*OO[[#This Row],[84 (29JUN1985 09:00:00)-Water Temperature (C)]]*OO[[#This Row],[26]]</f>
        <v>1.6844659231139997E-2</v>
      </c>
      <c r="AC275" s="10">
        <f>3/24000000*OO[[#This Row],[85 (29JUN1985 12:00:00)-Water Temperature (C)]]*OO[[#This Row],[27]]</f>
        <v>4.71402983878125E-3</v>
      </c>
      <c r="AD275" s="10">
        <f>3/24000000*OO[[#This Row],[86 (29JUN1985 15:00:00)-Water Temperature (C)]]*OO[[#This Row],[28]]</f>
        <v>1.0727539925916251E-3</v>
      </c>
      <c r="AE275" s="10">
        <f>3/24000000*OO[[#This Row],[88 (29JUN1985 21:00:00)-Water Temperature (C)]]*OO[[#This Row],[30]]</f>
        <v>9.6093753476525005E-5</v>
      </c>
      <c r="AF275" s="10">
        <f>3/24000000*OO[[#This Row],[88 (29JUN1985 21:00:00)-Water Temperature (C)]]*OO[[#This Row],[30]]</f>
        <v>9.6093753476525005E-5</v>
      </c>
      <c r="AG275" s="10">
        <f>3/24000000*OO[[#This Row],[89 (30JUN1985 00:00:00)-Water Temperature (C)]]*OO[[#This Row],[31]]</f>
        <v>6.9147857513062505E-5</v>
      </c>
      <c r="AH275" s="10">
        <f>3/24000000*OO[[#This Row],[90 (30JUN1985 03:00:00)-Water Temperature (C)]]*OO[[#This Row],[32]]</f>
        <v>6.4010529304062499E-5</v>
      </c>
      <c r="AI275" s="10">
        <f>3/24000000*OO[[#This Row],[91 (30JUN1985 06:00:00)-Water Temperature (C)]]*OO[[#This Row],[33]]</f>
        <v>6.3237664764424989E-5</v>
      </c>
      <c r="AJ275" s="10">
        <f>3/24000000*OO[[#This Row],[92 (30JUN1985 09:00:00)-Water Temperature (C)]]*OO[[#This Row],[34]]</f>
        <v>6.4308738555874994E-5</v>
      </c>
      <c r="AK275" s="10">
        <f>3/24000000*OO[[#This Row],[93 (30JUN1985 12:00:00)-Water Temperature (C)]]*OO[[#This Row],[35]]</f>
        <v>6.4156767078612503E-5</v>
      </c>
      <c r="AL275" s="10">
        <f>3/24000000*OO[[#This Row],[94 (30JUN1985 15:00:00)-Water Temperature (C)]]*OO[[#This Row],[36]]</f>
        <v>6.1592138689575004E-5</v>
      </c>
      <c r="AM275" s="10">
        <f>3/24000000*OO[[#This Row],[95 (30JUN1985 18:00:00)-Water Temperature (C)]]*OO[[#This Row],[37]]</f>
        <v>5.8080496823362493E-5</v>
      </c>
      <c r="AN275" s="10">
        <f>3/24000000*OO[[#This Row],[96 (30JUN1985 21:00:00)-Water Temperature (C)]]*OO[[#This Row],[38]]</f>
        <v>5.3230630347674994E-5</v>
      </c>
      <c r="AO275" s="10">
        <f>3/24000000*OO[[#This Row],[97 (01JUL1985 00:00:00)-Water Temperature (C)]]*OO[[#This Row],[39]]</f>
        <v>4.7184387450199996E-5</v>
      </c>
      <c r="AP275" s="10">
        <f>3/24000000*OO[[#This Row],[98 (01JUL1985 03:00:00)-Water Temperature (C)]]*OO[[#This Row],[40]]</f>
        <v>4.1751001404937507E-5</v>
      </c>
      <c r="AQ275" s="10">
        <f>3/24000000*OO[[#This Row],[99 (01JUL1985 06:00:00)-Water Temperature (C)]]*OO[[#This Row],[41]]</f>
        <v>3.7370553870325E-5</v>
      </c>
      <c r="AR275" s="10">
        <f>3/24000000*OO[[#This Row],[100 (01JUL1985 09:00:00)-Water Temperature (C)]]*OO[[#This Row],[42]]</f>
        <v>3.5053546810875E-5</v>
      </c>
      <c r="AS275" s="10">
        <f>3/24000000*OO[[#This Row],[101 (01JUL1985 12:00:00)-Water Temperature (C)]]*OO[[#This Row],[43]]</f>
        <v>3.3441621307999997E-5</v>
      </c>
      <c r="AT275" s="10">
        <f>3/24000000*OO[[#This Row],[102 (01JUL1985 15:00:00)-Water Temperature (C)]]*OO[[#This Row],[44]]</f>
        <v>3.2002914406424999E-5</v>
      </c>
      <c r="AU275" s="10">
        <f>3/24000000*OO[[#This Row],[103 (01JUL1985 18:00:00)-Water Temperature (C)]]*OO[[#This Row],[45]]</f>
        <v>3.0369250413699999E-5</v>
      </c>
      <c r="AV275" s="10">
        <f>3/24000000*OO[[#This Row],[104 (01JUL1985 21:00:00)-Water Temperature (C)]]*OO[[#This Row],[46]]</f>
        <v>2.7887008408399999E-5</v>
      </c>
      <c r="AW275" s="10">
        <f>3/24000000*OO[[#This Row],[105 (02JUL1985 00:00:00)-Water Temperature (C)]]*OO[[#This Row],[47]]</f>
        <v>2.4860570039135001E-5</v>
      </c>
      <c r="AX275" s="10">
        <f>3/24000000*OO[[#This Row],[106 (02JUL1985 03:00:00)-Water Temperature (C)]]*OO[[#This Row],[48]]</f>
        <v>2.2126951646474999E-5</v>
      </c>
      <c r="AY275" s="10">
        <f>3/24000000*OO[[#This Row],[107 (02JUL1985 06:00:00)-Water Temperature (C)]]*OO[[#This Row],[49]]</f>
        <v>1.98355796355E-5</v>
      </c>
      <c r="AZ275" s="10">
        <f>3/24000000*OO[[#This Row],[108 (02JUL1985 09:00:00)-Water Temperature (C)]]*OO[[#This Row],[50]]</f>
        <v>1.8614285968465001E-5</v>
      </c>
      <c r="BA275" s="10">
        <f>3/24000000*OO[[#This Row],[109 (02JUL1985 12:00:00)-Water Temperature (C)]]*OO[[#This Row],[51]]</f>
        <v>1.77580966201725E-5</v>
      </c>
      <c r="BB275" s="10">
        <f>3/24000000*OO[[#This Row],[110 (02JUL1985 15:00:00)-Water Temperature (C)]]*OO[[#This Row],[52]]</f>
        <v>1.70551004880425E-5</v>
      </c>
      <c r="BC275" s="10">
        <f>3/24000000*OO[[#This Row],[111 (02JUL1985 18:00:00)-Water Temperature (C)]]*OO[[#This Row],[53]]</f>
        <v>1.6238965448437497E-5</v>
      </c>
      <c r="BD275" s="10">
        <f>3/24000000*OO[[#This Row],[112 (02JUL1985 21:00:00)-Water Temperature (C)]]*OO[[#This Row],[54]]</f>
        <v>1.5056870068359998E-5</v>
      </c>
      <c r="BE275" s="10">
        <f>3/24000000*OO[[#This Row],[113 (03JUL1985 00:00:00)-Water Temperature (C)]]*OO[[#This Row],[55]]</f>
        <v>1.35423903021875E-5</v>
      </c>
      <c r="BF275" s="10">
        <f>3/24000000*OO[[#This Row],[114 (03JUL1985 03:00:00)-Water Temperature (C)]]*OO[[#This Row],[56]]</f>
        <v>1.21133134698025E-5</v>
      </c>
      <c r="BG275" s="10">
        <f>3/24000000*OO[[#This Row],[115 (03JUL1985 06:00:00)-Water Temperature (C)]]*OO[[#This Row],[57]]</f>
        <v>1.0824309417074998E-5</v>
      </c>
      <c r="BH275" s="10">
        <f>3/24000000*OO[[#This Row],[116 (03JUL1985 09:00:00)-Water Temperature (C)]]*OO[[#This Row],[58]]</f>
        <v>9.9693562642249986E-6</v>
      </c>
      <c r="BI275" s="10">
        <f>3/24000000*OO[[#This Row],[117 (03JUL1985 12:00:00)-Water Temperature (C)]]*OO[[#This Row],[59]]</f>
        <v>9.0549492251900001E-6</v>
      </c>
      <c r="BJ275" s="10">
        <f>3/24000000*OO[[#This Row],[118 (03JUL1985 15:00:00)-Water Temperature (C)]]*OO[[#This Row],[60]]</f>
        <v>8.4262031846437489E-6</v>
      </c>
      <c r="BK275" s="10">
        <f>3/24000000*OO[[#This Row],[119 (03JUL1985 18:00:00)-Water Temperature (C)]]*OO[[#This Row],[61]]</f>
        <v>7.8212357292800004E-6</v>
      </c>
      <c r="BL275" s="10">
        <f>3/24000000*OO[[#This Row],[120 (03JUL1985 21:00:00)-Water Temperature (C)]]*OO[[#This Row],[62]]</f>
        <v>7.0761952141337498E-6</v>
      </c>
      <c r="BM275" s="10">
        <f>3/24000000*OO[[#This Row],[121 (04JUL1985 00:00:00)-Water Temperature (C)]]*OO[[#This Row],[63]]</f>
        <v>6.2047984157737487E-6</v>
      </c>
      <c r="BN275" s="10">
        <f>3/24000000*OO[[#This Row],[122 (04JUL1985 03:00:00)-Water Temperature (C)]]*OO[[#This Row],[64]]</f>
        <v>5.3454196792499997E-6</v>
      </c>
      <c r="BO275" s="10">
        <f>3/24000000*OO[[#This Row],[123 (04JUL1985 06:00:00)-Water Temperature (C)]]*OO[[#This Row],[65]]</f>
        <v>4.5855518909749997E-6</v>
      </c>
      <c r="BP275" s="10">
        <f>3/24000000*OO[[#This Row],[124 (04JUL1985 09:00:00)-Water Temperature (C)]]*OO[[#This Row],[66]]</f>
        <v>4.0756234279199997E-6</v>
      </c>
      <c r="BQ275" s="10">
        <f>3/24000000*OO[[#This Row],[125 (04JUL1985 12:00:00)-Water Temperature (C)]]*OO[[#This Row],[67]]</f>
        <v>3.6858964745475004E-6</v>
      </c>
      <c r="BR275" s="10">
        <f>3/24000000*OO[[#This Row],[126 (04JUL1985 15:00:00)-Water Temperature (C)]]*OO[[#This Row],[68]]</f>
        <v>3.3780748705024998E-6</v>
      </c>
      <c r="BS275" s="10">
        <f>3/24000000*OO[[#This Row],[127 (04JUL1985 18:00:00)-Water Temperature (C)]]*OO[[#This Row],[69]]</f>
        <v>3.1025451873487494E-6</v>
      </c>
      <c r="BT275" s="10">
        <f>3/24000000*OO[[#This Row],[128 (04JUL1985 21:00:00)-Water Temperature (C)]]*OO[[#This Row],[70]]</f>
        <v>2.7778512752431252E-6</v>
      </c>
      <c r="BU275" s="10">
        <f>3/24000000*OO[[#This Row],[129 (05JUL1985 00:00:00)-Water Temperature (C)]]*OO[[#This Row],[71]]</f>
        <v>2.4002078827500002E-6</v>
      </c>
      <c r="BV275" s="10">
        <f>3/24000000*OO[[#This Row],[130 (05JUL1985 03:00:00)-Water Temperature (C)]]*OO[[#This Row],[72]]</f>
        <v>2.0433168417539999E-6</v>
      </c>
      <c r="BW275" s="10">
        <f>3/24000000*OO[[#This Row],[131 (05JUL1985 06:00:00)-Water Temperature (C)]]*OO[[#This Row],[73]]</f>
        <v>1.7247828544968749E-6</v>
      </c>
      <c r="BX275" s="10">
        <f>3/24000000*OO[[#This Row],[132 (05JUL1985 09:00:00)-Water Temperature (C)]]*OO[[#This Row],[74]]</f>
        <v>1.4897990630189998E-6</v>
      </c>
      <c r="BY275" s="10">
        <f>3/24000000*OO[[#This Row],[133 (05JUL1985 12:00:00)-Water Temperature (C)]]*OO[[#This Row],[75]]</f>
        <v>1.3145398911727501E-6</v>
      </c>
      <c r="BZ275" s="10">
        <f>3/24000000*OO[[#This Row],[134 (05JUL1985 15:00:00)-Water Temperature (C)]]*OO[[#This Row],[76]]</f>
        <v>1.1750032823925001E-6</v>
      </c>
      <c r="CA275" s="10">
        <f>3/24000000*OO[[#This Row],[135 (05JUL1985 18:00:00)-Water Temperature (C)]]*OO[[#This Row],[77]]</f>
        <v>1.07630461727775E-6</v>
      </c>
      <c r="CB275" s="10">
        <f>3/24000000*OO[[#This Row],[136 (05JUL1985 21:00:00)-Water Temperature (C)]]*OO[[#This Row],[78]]</f>
        <v>9.8881009843524995E-7</v>
      </c>
      <c r="CC275" s="10">
        <f>3/24000000*OO[[#This Row],[137 (06JUL1985 00:00:00)-Water Temperature (C)]]*OO[[#This Row],[79]]</f>
        <v>9.093558098407499E-7</v>
      </c>
      <c r="CD275" s="10">
        <f>3/24000000*OO[[#This Row],[138 (06JUL1985 03:00:00)-Water Temperature (C)]]*OO[[#This Row],[80]]</f>
        <v>8.3237761987199997E-7</v>
      </c>
      <c r="CE275" s="10">
        <f>3/24000000*OO[[#This Row],[139 (06JUL1985 06:00:00)-Water Temperature (C)]]*OO[[#This Row],[81]]</f>
        <v>7.6086154513849988E-7</v>
      </c>
      <c r="CF275" s="10">
        <f>3/24000000*OO[[#This Row],[140 (06JUL1985 09:00:00)-Water Temperature (C)]]*OO[[#This Row],[82]]</f>
        <v>7.1319386332699991E-7</v>
      </c>
      <c r="CG275" s="10">
        <f>3/24000000*OO[[#This Row],[141 (06JUL1985 12:00:00)-Water Temperature (C)]]*OO[[#This Row],[83]]</f>
        <v>6.762854269297499E-7</v>
      </c>
      <c r="CH275" s="10">
        <f>3/24000000*OO[[#This Row],[142 (06JUL1985 15:00:00)-Water Temperature (C)]]*OO[[#This Row],[84]]</f>
        <v>6.5071790306599997E-7</v>
      </c>
      <c r="CI275" s="10">
        <f>3/24000000*OO[[#This Row],[143 (06JUL1985 18:00:00)-Water Temperature (C)]]*OO[[#This Row],[85]]</f>
        <v>6.2892771131437497E-7</v>
      </c>
      <c r="CJ275" s="10">
        <f>3/24000000*OO[[#This Row],[144 (06JUL1985 21:00:00)-Water Temperature (C)]]*OO[[#This Row],[86]]</f>
        <v>6.0386209439999996E-7</v>
      </c>
      <c r="CK275" s="10">
        <f>3/24000000*OO[[#This Row],[145 (07JUL1985 00:00:00)-Water Temperature (C)]]*OO[[#This Row],[87]]</f>
        <v>5.6702629049650001E-7</v>
      </c>
      <c r="CL275" s="10">
        <f>3/24000000*OO[[#This Row],[146 (07JUL1985 03:00:00)-Water Temperature (C)]]*OO[[#This Row],[88]]</f>
        <v>5.3146380329249996E-7</v>
      </c>
      <c r="CM275" s="10">
        <f>3/24000000*OO[[#This Row],[147 (07JUL1985 06:00:00)-Water Temperature (C)]]*OO[[#This Row],[89]]</f>
        <v>4.9874048315500002E-7</v>
      </c>
      <c r="CN275" s="10">
        <f>3/24000000*OO[[#This Row],[148 (07JUL1985 09:00:00)-Water Temperature (C)]]*OO[[#This Row],[90]]</f>
        <v>4.7764528806574993E-7</v>
      </c>
      <c r="CO275" s="10">
        <f>3/24000000*OO[[#This Row],[149 (07JUL1985 12:00:00)-Water Temperature (C)]]*OO[[#This Row],[91]]</f>
        <v>4.6819223784787498E-7</v>
      </c>
      <c r="CP275" s="10">
        <f>3/24000000*OO[[#This Row],[150 (07JUL1985 15:00:00)-Water Temperature (C)]]*OO[[#This Row],[92]]</f>
        <v>4.6819223784787498E-7</v>
      </c>
      <c r="CQ275" s="10">
        <f>3/24000000*OO[[#This Row],[151 (07JUL1985 18:00:00)-Water Temperature (C)]]*OO[[#This Row],[93]]</f>
        <v>4.6819223784787498E-7</v>
      </c>
      <c r="CR275" s="10">
        <f>3/24000000*OO[[#This Row],[152 (07JUL1985 21:00:00)-Water Temperature (C)]]*OO[[#This Row],[94]]</f>
        <v>4.6819223784787498E-7</v>
      </c>
      <c r="CS275" s="10">
        <f>3/24000000*OO[[#This Row],[153 (08JUL1985 00:00:00)-Water Temperature (C)]]*OO[[#This Row],[95]]</f>
        <v>4.6819223784787498E-7</v>
      </c>
      <c r="CT275" s="10">
        <f>3/24000000*OO[[#This Row],[154 (08JUL1985 03:00:00)-Water Temperature (C)]]*OO[[#This Row],[96]]</f>
        <v>4.6819223784787498E-7</v>
      </c>
      <c r="CU275" s="10">
        <f>3/24000000*OO[[#This Row],[155 (08JUL1985 06:00:00)-Water Temperature (C)]]*OO[[#This Row],[97]]</f>
        <v>4.6819223784787498E-7</v>
      </c>
      <c r="CV275" s="10">
        <f>3/24000000*OO[[#This Row],[156 (08JUL1985 09:00:00)-Water Temperature (C)]]*OO[[#This Row],[98]]</f>
        <v>4.6819223784787498E-7</v>
      </c>
      <c r="CW275" s="10">
        <f>3/24000000*OO[[#This Row],[157 (08JUL1985 12:00:00)-Water Temperature (C)]]*OO[[#This Row],[99]]</f>
        <v>4.6819223784787498E-7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5.4198616558976439E-23</v>
      </c>
      <c r="Q276" s="10">
        <f>3/24*OO[[#This Row],[73 (28JUN1985 00:00:00)-Water Temperature (C)]]*OO[[#This Row],[15]]/SUM(OO[15])</f>
        <v>9.1179771312416205E-17</v>
      </c>
      <c r="R276" s="10">
        <f>3/24*OO[[#This Row],[74 (28JUN1985 03:00:00)-Water Temperature (C)]]*OO[[#This Row],[16]]/SUM(OO[16])</f>
        <v>3.7884155877726489E-11</v>
      </c>
      <c r="S276" s="10">
        <f>3/24*OO[[#This Row],[75 (28JUN1985 06:00:00)-Water Temperature (C)]]*OO[[#This Row],[17]]/SUM(OO[17])</f>
        <v>3.8999994983720589E-8</v>
      </c>
      <c r="T276" s="10">
        <f>3/24*OO[[#This Row],[76 (28JUN1985 09:00:00)-Water Temperature (C)]]*OO[[#This Row],[18]]/SUM(OO[18])</f>
        <v>5.5171937809826575E-6</v>
      </c>
      <c r="U276" s="10">
        <f>3/24*OO[[#This Row],[77 (28JUN1985 12:00:00)-Water Temperature (C)]]*OO[[#This Row],[19]]/SUM(OO[19])</f>
        <v>2.0444479911138898E-4</v>
      </c>
      <c r="V276" s="10">
        <f>3/24000000*OO[[#This Row],[78 (28JUN1985 15:00:00)-Water Temperature (C)]]*OO[[#This Row],[20]]</f>
        <v>2.6244953247169999E-3</v>
      </c>
      <c r="W276" s="10">
        <f>3/24000000*OO[[#This Row],[79 (28JUN1985 18:00:00)-Water Temperature (C)]]*OO[[#This Row],[21]]</f>
        <v>1.4288823823559999E-2</v>
      </c>
      <c r="X276" s="10">
        <f>3/24000000*OO[[#This Row],[80 (28JUN1985 21:00:00)-Water Temperature (C)]]*OO[[#This Row],[22]]</f>
        <v>3.7696699874599997E-2</v>
      </c>
      <c r="Y276" s="10">
        <f>3/24000000*OO[[#This Row],[81 (29JUN1985 00:00:00)-Water Temperature (C)]]*OO[[#This Row],[23]]</f>
        <v>5.4425510344724995E-2</v>
      </c>
      <c r="Z276" s="10">
        <f>3/24000000*OO[[#This Row],[82 (29JUN1985 03:00:00)-Water Temperature (C)]]*OO[[#This Row],[24]]</f>
        <v>4.6956822656637504E-2</v>
      </c>
      <c r="AA276" s="10">
        <f>3/24000000*OO[[#This Row],[83 (29JUN1985 06:00:00)-Water Temperature (C)]]*OO[[#This Row],[25]]</f>
        <v>2.5984505851312498E-2</v>
      </c>
      <c r="AB276" s="10">
        <f>3/24000000*OO[[#This Row],[84 (29JUN1985 09:00:00)-Water Temperature (C)]]*OO[[#This Row],[26]]</f>
        <v>9.9544525425000006E-3</v>
      </c>
      <c r="AC276" s="10">
        <f>3/24000000*OO[[#This Row],[85 (29JUN1985 12:00:00)-Water Temperature (C)]]*OO[[#This Row],[27]]</f>
        <v>2.8466897660787503E-3</v>
      </c>
      <c r="AD276" s="10">
        <f>3/24000000*OO[[#This Row],[86 (29JUN1985 15:00:00)-Water Temperature (C)]]*OO[[#This Row],[28]]</f>
        <v>6.5412915895800001E-4</v>
      </c>
      <c r="AE276" s="10">
        <f>3/24000000*OO[[#This Row],[88 (29JUN1985 21:00:00)-Water Temperature (C)]]*OO[[#This Row],[30]]</f>
        <v>5.2951340993862495E-5</v>
      </c>
      <c r="AF276" s="10">
        <f>3/24000000*OO[[#This Row],[88 (29JUN1985 21:00:00)-Water Temperature (C)]]*OO[[#This Row],[30]]</f>
        <v>5.2951340993862495E-5</v>
      </c>
      <c r="AG276" s="10">
        <f>3/24000000*OO[[#This Row],[89 (30JUN1985 00:00:00)-Water Temperature (C)]]*OO[[#This Row],[31]]</f>
        <v>3.6189337451624995E-5</v>
      </c>
      <c r="AH276" s="10">
        <f>3/24000000*OO[[#This Row],[90 (30JUN1985 03:00:00)-Water Temperature (C)]]*OO[[#This Row],[32]]</f>
        <v>3.2859081639637499E-5</v>
      </c>
      <c r="AI276" s="10">
        <f>3/24000000*OO[[#This Row],[91 (30JUN1985 06:00:00)-Water Temperature (C)]]*OO[[#This Row],[33]]</f>
        <v>3.2144826981000006E-5</v>
      </c>
      <c r="AJ276" s="10">
        <f>3/24000000*OO[[#This Row],[92 (30JUN1985 09:00:00)-Water Temperature (C)]]*OO[[#This Row],[34]]</f>
        <v>3.2526572982599999E-5</v>
      </c>
      <c r="AK276" s="10">
        <f>3/24000000*OO[[#This Row],[93 (30JUN1985 12:00:00)-Water Temperature (C)]]*OO[[#This Row],[35]]</f>
        <v>3.2356936292799998E-5</v>
      </c>
      <c r="AL276" s="10">
        <f>3/24000000*OO[[#This Row],[94 (30JUN1985 15:00:00)-Water Temperature (C)]]*OO[[#This Row],[36]]</f>
        <v>3.0971265641912498E-5</v>
      </c>
      <c r="AM276" s="10">
        <f>3/24000000*OO[[#This Row],[95 (30JUN1985 18:00:00)-Water Temperature (C)]]*OO[[#This Row],[37]]</f>
        <v>2.9072066207624997E-5</v>
      </c>
      <c r="AN276" s="10">
        <f>3/24000000*OO[[#This Row],[96 (30JUN1985 21:00:00)-Water Temperature (C)]]*OO[[#This Row],[38]]</f>
        <v>2.6496134473500001E-5</v>
      </c>
      <c r="AO276" s="10">
        <f>3/24000000*OO[[#This Row],[97 (01JUL1985 00:00:00)-Water Temperature (C)]]*OO[[#This Row],[39]]</f>
        <v>2.3353118320154996E-5</v>
      </c>
      <c r="AP276" s="10">
        <f>3/24000000*OO[[#This Row],[98 (01JUL1985 03:00:00)-Water Temperature (C)]]*OO[[#This Row],[40]]</f>
        <v>2.0524539520284994E-5</v>
      </c>
      <c r="AQ276" s="10">
        <f>3/24000000*OO[[#This Row],[99 (01JUL1985 06:00:00)-Water Temperature (C)]]*OO[[#This Row],[41]]</f>
        <v>1.8247559863734999E-5</v>
      </c>
      <c r="AR276" s="10">
        <f>3/24000000*OO[[#This Row],[100 (01JUL1985 09:00:00)-Water Temperature (C)]]*OO[[#This Row],[42]]</f>
        <v>1.6983923888441249E-5</v>
      </c>
      <c r="AS276" s="10">
        <f>3/24000000*OO[[#This Row],[101 (01JUL1985 12:00:00)-Water Temperature (C)]]*OO[[#This Row],[43]]</f>
        <v>1.6087187256734997E-5</v>
      </c>
      <c r="AT276" s="10">
        <f>3/24000000*OO[[#This Row],[102 (01JUL1985 15:00:00)-Water Temperature (C)]]*OO[[#This Row],[44]]</f>
        <v>1.5284437123593749E-5</v>
      </c>
      <c r="AU276" s="10">
        <f>3/24000000*OO[[#This Row],[103 (01JUL1985 18:00:00)-Water Temperature (C)]]*OO[[#This Row],[45]]</f>
        <v>1.4395742031525001E-5</v>
      </c>
      <c r="AV276" s="10">
        <f>3/24000000*OO[[#This Row],[104 (01JUL1985 21:00:00)-Water Temperature (C)]]*OO[[#This Row],[46]]</f>
        <v>1.3118630209987496E-5</v>
      </c>
      <c r="AW276" s="10">
        <f>3/24000000*OO[[#This Row],[105 (02JUL1985 00:00:00)-Water Temperature (C)]]*OO[[#This Row],[47]]</f>
        <v>1.1609746397259998E-5</v>
      </c>
      <c r="AX276" s="10">
        <f>3/24000000*OO[[#This Row],[106 (02JUL1985 03:00:00)-Water Temperature (C)]]*OO[[#This Row],[48]]</f>
        <v>1.0252404871109999E-5</v>
      </c>
      <c r="AY276" s="10">
        <f>3/24000000*OO[[#This Row],[107 (02JUL1985 06:00:00)-Water Temperature (C)]]*OO[[#This Row],[49]]</f>
        <v>9.1224223069124996E-6</v>
      </c>
      <c r="AZ276" s="10">
        <f>3/24000000*OO[[#This Row],[108 (02JUL1985 09:00:00)-Water Temperature (C)]]*OO[[#This Row],[50]]</f>
        <v>8.4865528504124983E-6</v>
      </c>
      <c r="BA276" s="10">
        <f>3/24000000*OO[[#This Row],[109 (02JUL1985 12:00:00)-Water Temperature (C)]]*OO[[#This Row],[51]]</f>
        <v>8.0365052525975005E-6</v>
      </c>
      <c r="BB276" s="10">
        <f>3/24000000*OO[[#This Row],[110 (02JUL1985 15:00:00)-Water Temperature (C)]]*OO[[#This Row],[52]]</f>
        <v>7.6571244812424997E-6</v>
      </c>
      <c r="BC276" s="10">
        <f>3/24000000*OO[[#This Row],[111 (02JUL1985 18:00:00)-Water Temperature (C)]]*OO[[#This Row],[53]]</f>
        <v>7.233051334079999E-6</v>
      </c>
      <c r="BD276" s="10">
        <f>3/24000000*OO[[#This Row],[112 (02JUL1985 21:00:00)-Water Temperature (C)]]*OO[[#This Row],[54]]</f>
        <v>6.6543217621137497E-6</v>
      </c>
      <c r="BE276" s="10">
        <f>3/24000000*OO[[#This Row],[113 (03JUL1985 00:00:00)-Water Temperature (C)]]*OO[[#This Row],[55]]</f>
        <v>5.9461308353125008E-6</v>
      </c>
      <c r="BF276" s="10">
        <f>3/24000000*OO[[#This Row],[114 (03JUL1985 03:00:00)-Water Temperature (C)]]*OO[[#This Row],[56]]</f>
        <v>5.2795149513024989E-6</v>
      </c>
      <c r="BG276" s="10">
        <f>3/24000000*OO[[#This Row],[115 (03JUL1985 06:00:00)-Water Temperature (C)]]*OO[[#This Row],[57]]</f>
        <v>4.6882306239449992E-6</v>
      </c>
      <c r="BH276" s="10">
        <f>3/24000000*OO[[#This Row],[116 (03JUL1985 09:00:00)-Water Temperature (C)]]*OO[[#This Row],[58]]</f>
        <v>4.2825394141374998E-6</v>
      </c>
      <c r="BI276" s="10">
        <f>3/24000000*OO[[#This Row],[117 (03JUL1985 12:00:00)-Water Temperature (C)]]*OO[[#This Row],[59]]</f>
        <v>3.8648335935375E-6</v>
      </c>
      <c r="BJ276" s="10">
        <f>3/24000000*OO[[#This Row],[118 (03JUL1985 15:00:00)-Water Temperature (C)]]*OO[[#This Row],[60]]</f>
        <v>3.573958686445E-6</v>
      </c>
      <c r="BK276" s="10">
        <f>3/24000000*OO[[#This Row],[119 (03JUL1985 18:00:00)-Water Temperature (C)]]*OO[[#This Row],[61]]</f>
        <v>3.2989926259199992E-6</v>
      </c>
      <c r="BL276" s="10">
        <f>3/24000000*OO[[#This Row],[120 (03JUL1985 21:00:00)-Water Temperature (C)]]*OO[[#This Row],[62]]</f>
        <v>2.970685064865E-6</v>
      </c>
      <c r="BM276" s="10">
        <f>3/24000000*OO[[#This Row],[121 (04JUL1985 00:00:00)-Water Temperature (C)]]*OO[[#This Row],[63]]</f>
        <v>2.5975509806399994E-6</v>
      </c>
      <c r="BN276" s="10">
        <f>3/24000000*OO[[#This Row],[122 (04JUL1985 03:00:00)-Water Temperature (C)]]*OO[[#This Row],[64]]</f>
        <v>2.2316734960934999E-6</v>
      </c>
      <c r="BO276" s="10">
        <f>3/24000000*OO[[#This Row],[123 (04JUL1985 06:00:00)-Water Temperature (C)]]*OO[[#This Row],[65]]</f>
        <v>1.9119611034018753E-6</v>
      </c>
      <c r="BP276" s="10">
        <f>3/24000000*OO[[#This Row],[124 (04JUL1985 09:00:00)-Water Temperature (C)]]*OO[[#This Row],[66]]</f>
        <v>1.6941797563293752E-6</v>
      </c>
      <c r="BQ276" s="10">
        <f>3/24000000*OO[[#This Row],[125 (04JUL1985 12:00:00)-Water Temperature (C)]]*OO[[#This Row],[67]]</f>
        <v>1.52751059372475E-6</v>
      </c>
      <c r="BR276" s="10">
        <f>3/24000000*OO[[#This Row],[126 (04JUL1985 15:00:00)-Water Temperature (C)]]*OO[[#This Row],[68]]</f>
        <v>1.3947208868381248E-6</v>
      </c>
      <c r="BS276" s="10">
        <f>3/24000000*OO[[#This Row],[127 (04JUL1985 18:00:00)-Water Temperature (C)]]*OO[[#This Row],[69]]</f>
        <v>1.2779261769944999E-6</v>
      </c>
      <c r="BT276" s="10">
        <f>3/24000000*OO[[#This Row],[128 (04JUL1985 21:00:00)-Water Temperature (C)]]*OO[[#This Row],[70]]</f>
        <v>1.1426148687375E-6</v>
      </c>
      <c r="BU276" s="10">
        <f>3/24000000*OO[[#This Row],[129 (05JUL1985 00:00:00)-Water Temperature (C)]]*OO[[#This Row],[71]]</f>
        <v>9.8766395194687513E-7</v>
      </c>
      <c r="BV276" s="10">
        <f>3/24000000*OO[[#This Row],[130 (05JUL1985 03:00:00)-Water Temperature (C)]]*OO[[#This Row],[72]]</f>
        <v>8.4139264395399987E-7</v>
      </c>
      <c r="BW276" s="10">
        <f>3/24000000*OO[[#This Row],[131 (05JUL1985 06:00:00)-Water Temperature (C)]]*OO[[#This Row],[73]]</f>
        <v>7.1076043004199999E-7</v>
      </c>
      <c r="BX276" s="10">
        <f>3/24000000*OO[[#This Row],[132 (05JUL1985 09:00:00)-Water Temperature (C)]]*OO[[#This Row],[74]]</f>
        <v>6.1343123184499988E-7</v>
      </c>
      <c r="BY276" s="10">
        <f>3/24000000*OO[[#This Row],[133 (05JUL1985 12:00:00)-Water Temperature (C)]]*OO[[#This Row],[75]]</f>
        <v>5.3991948450475007E-7</v>
      </c>
      <c r="BZ276" s="10">
        <f>3/24000000*OO[[#This Row],[134 (05JUL1985 15:00:00)-Water Temperature (C)]]*OO[[#This Row],[76]]</f>
        <v>4.8200572545749998E-7</v>
      </c>
      <c r="CA276" s="10">
        <f>3/24000000*OO[[#This Row],[135 (05JUL1985 18:00:00)-Water Temperature (C)]]*OO[[#This Row],[77]]</f>
        <v>4.4021991645849996E-7</v>
      </c>
      <c r="CB276" s="10">
        <f>3/24000000*OO[[#This Row],[136 (05JUL1985 21:00:00)-Water Temperature (C)]]*OO[[#This Row],[78]]</f>
        <v>4.0396166192749998E-7</v>
      </c>
      <c r="CC276" s="10">
        <f>3/24000000*OO[[#This Row],[137 (06JUL1985 00:00:00)-Water Temperature (C)]]*OO[[#This Row],[79]]</f>
        <v>3.7163526014775004E-7</v>
      </c>
      <c r="CD276" s="10">
        <f>3/24000000*OO[[#This Row],[138 (06JUL1985 03:00:00)-Water Temperature (C)]]*OO[[#This Row],[80]]</f>
        <v>3.4060604605487496E-7</v>
      </c>
      <c r="CE276" s="10">
        <f>3/24000000*OO[[#This Row],[139 (06JUL1985 06:00:00)-Water Temperature (C)]]*OO[[#This Row],[81]]</f>
        <v>3.1215145065375E-7</v>
      </c>
      <c r="CF276" s="10">
        <f>3/24000000*OO[[#This Row],[140 (06JUL1985 09:00:00)-Water Temperature (C)]]*OO[[#This Row],[82]]</f>
        <v>2.9295561078299996E-7</v>
      </c>
      <c r="CG276" s="10">
        <f>3/24000000*OO[[#This Row],[141 (06JUL1985 12:00:00)-Water Temperature (C)]]*OO[[#This Row],[83]]</f>
        <v>2.7805891116134999E-7</v>
      </c>
      <c r="CH276" s="10">
        <f>3/24000000*OO[[#This Row],[142 (06JUL1985 15:00:00)-Water Temperature (C)]]*OO[[#This Row],[84]]</f>
        <v>2.6733451539392497E-7</v>
      </c>
      <c r="CI276" s="10">
        <f>3/24000000*OO[[#This Row],[143 (06JUL1985 18:00:00)-Water Temperature (C)]]*OO[[#This Row],[85]]</f>
        <v>2.580509674046625E-7</v>
      </c>
      <c r="CJ276" s="10">
        <f>3/24000000*OO[[#This Row],[144 (06JUL1985 21:00:00)-Water Temperature (C)]]*OO[[#This Row],[86]]</f>
        <v>2.4761813409176252E-7</v>
      </c>
      <c r="CK276" s="10">
        <f>3/24000000*OO[[#This Row],[145 (07JUL1985 00:00:00)-Water Temperature (C)]]*OO[[#This Row],[87]]</f>
        <v>2.3261382291325E-7</v>
      </c>
      <c r="CL276" s="10">
        <f>3/24000000*OO[[#This Row],[146 (07JUL1985 03:00:00)-Water Temperature (C)]]*OO[[#This Row],[88]]</f>
        <v>2.1809887655399999E-7</v>
      </c>
      <c r="CM276" s="10">
        <f>3/24000000*OO[[#This Row],[147 (07JUL1985 06:00:00)-Water Temperature (C)]]*OO[[#This Row],[89]]</f>
        <v>2.0478879067724998E-7</v>
      </c>
      <c r="CN276" s="10">
        <f>3/24000000*OO[[#This Row],[148 (07JUL1985 09:00:00)-Water Temperature (C)]]*OO[[#This Row],[90]]</f>
        <v>1.9615266205709999E-7</v>
      </c>
      <c r="CO276" s="10">
        <f>3/24000000*OO[[#This Row],[149 (07JUL1985 12:00:00)-Water Temperature (C)]]*OO[[#This Row],[91]]</f>
        <v>1.9199941339996249E-7</v>
      </c>
      <c r="CP276" s="10">
        <f>3/24000000*OO[[#This Row],[150 (07JUL1985 15:00:00)-Water Temperature (C)]]*OO[[#This Row],[92]]</f>
        <v>1.9199941339996249E-7</v>
      </c>
      <c r="CQ276" s="10">
        <f>3/24000000*OO[[#This Row],[151 (07JUL1985 18:00:00)-Water Temperature (C)]]*OO[[#This Row],[93]]</f>
        <v>1.9199941339996249E-7</v>
      </c>
      <c r="CR276" s="10">
        <f>3/24000000*OO[[#This Row],[152 (07JUL1985 21:00:00)-Water Temperature (C)]]*OO[[#This Row],[94]]</f>
        <v>1.9199941339996249E-7</v>
      </c>
      <c r="CS276" s="10">
        <f>3/24000000*OO[[#This Row],[153 (08JUL1985 00:00:00)-Water Temperature (C)]]*OO[[#This Row],[95]]</f>
        <v>1.9199941339996249E-7</v>
      </c>
      <c r="CT276" s="10">
        <f>3/24000000*OO[[#This Row],[154 (08JUL1985 03:00:00)-Water Temperature (C)]]*OO[[#This Row],[96]]</f>
        <v>1.9199941339996249E-7</v>
      </c>
      <c r="CU276" s="10">
        <f>3/24000000*OO[[#This Row],[155 (08JUL1985 06:00:00)-Water Temperature (C)]]*OO[[#This Row],[97]]</f>
        <v>1.9199941339996249E-7</v>
      </c>
      <c r="CV276" s="10">
        <f>3/24000000*OO[[#This Row],[156 (08JUL1985 09:00:00)-Water Temperature (C)]]*OO[[#This Row],[98]]</f>
        <v>1.9199941339996249E-7</v>
      </c>
      <c r="CW276" s="10">
        <f>3/24000000*OO[[#This Row],[157 (08JUL1985 12:00:00)-Water Temperature (C)]]*OO[[#This Row],[99]]</f>
        <v>1.9199941339996249E-7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1.5703336163782653E-23</v>
      </c>
      <c r="Q277" s="10">
        <f>3/24*OO[[#This Row],[73 (28JUN1985 00:00:00)-Water Temperature (C)]]*OO[[#This Row],[15]]/SUM(OO[15])</f>
        <v>2.1000496027328509E-17</v>
      </c>
      <c r="R277" s="10">
        <f>3/24*OO[[#This Row],[74 (28JUN1985 03:00:00)-Water Temperature (C)]]*OO[[#This Row],[16]]/SUM(OO[16])</f>
        <v>2.2754832167434652E-11</v>
      </c>
      <c r="S277" s="10">
        <f>3/24*OO[[#This Row],[75 (28JUN1985 06:00:00)-Water Temperature (C)]]*OO[[#This Row],[17]]/SUM(OO[17])</f>
        <v>2.7208755839617336E-8</v>
      </c>
      <c r="T277" s="10">
        <f>3/24*OO[[#This Row],[76 (28JUN1985 09:00:00)-Water Temperature (C)]]*OO[[#This Row],[18]]/SUM(OO[18])</f>
        <v>4.2274880468833883E-6</v>
      </c>
      <c r="U277" s="10">
        <f>3/24*OO[[#This Row],[77 (28JUN1985 12:00:00)-Water Temperature (C)]]*OO[[#This Row],[19]]/SUM(OO[19])</f>
        <v>1.6850262897624813E-4</v>
      </c>
      <c r="V277" s="10">
        <f>3/24000000*OO[[#This Row],[78 (28JUN1985 15:00:00)-Water Temperature (C)]]*OO[[#This Row],[20]]</f>
        <v>2.29928534723625E-3</v>
      </c>
      <c r="W277" s="10">
        <f>3/24000000*OO[[#This Row],[79 (28JUN1985 18:00:00)-Water Temperature (C)]]*OO[[#This Row],[21]]</f>
        <v>1.31827063356675E-2</v>
      </c>
      <c r="X277" s="10">
        <f>3/24000000*OO[[#This Row],[80 (28JUN1985 21:00:00)-Water Temperature (C)]]*OO[[#This Row],[22]]</f>
        <v>3.6395298165749997E-2</v>
      </c>
      <c r="Y277" s="10">
        <f>3/24000000*OO[[#This Row],[81 (29JUN1985 00:00:00)-Water Temperature (C)]]*OO[[#This Row],[23]]</f>
        <v>5.4692437396024994E-2</v>
      </c>
      <c r="Z277" s="10">
        <f>3/24000000*OO[[#This Row],[82 (29JUN1985 03:00:00)-Water Temperature (C)]]*OO[[#This Row],[24]]</f>
        <v>4.889167123874999E-2</v>
      </c>
      <c r="AA277" s="10">
        <f>3/24000000*OO[[#This Row],[83 (29JUN1985 06:00:00)-Water Temperature (C)]]*OO[[#This Row],[25]]</f>
        <v>2.79280012428E-2</v>
      </c>
      <c r="AB277" s="10">
        <f>3/24000000*OO[[#This Row],[84 (29JUN1985 09:00:00)-Water Temperature (C)]]*OO[[#This Row],[26]]</f>
        <v>1.100558531128875E-2</v>
      </c>
      <c r="AC277" s="10">
        <f>3/24000000*OO[[#This Row],[85 (29JUN1985 12:00:00)-Water Temperature (C)]]*OO[[#This Row],[27]]</f>
        <v>3.2230210871250003E-3</v>
      </c>
      <c r="AD277" s="10">
        <f>3/24000000*OO[[#This Row],[86 (29JUN1985 15:00:00)-Water Temperature (C)]]*OO[[#This Row],[28]]</f>
        <v>7.5175263432012492E-4</v>
      </c>
      <c r="AE277" s="10">
        <f>3/24000000*OO[[#This Row],[88 (29JUN1985 21:00:00)-Water Temperature (C)]]*OO[[#This Row],[30]]</f>
        <v>5.6790892156212503E-5</v>
      </c>
      <c r="AF277" s="10">
        <f>3/24000000*OO[[#This Row],[88 (29JUN1985 21:00:00)-Water Temperature (C)]]*OO[[#This Row],[30]]</f>
        <v>5.6790892156212503E-5</v>
      </c>
      <c r="AG277" s="10">
        <f>3/24000000*OO[[#This Row],[89 (30JUN1985 00:00:00)-Water Temperature (C)]]*OO[[#This Row],[31]]</f>
        <v>3.7202817211587497E-5</v>
      </c>
      <c r="AH277" s="10">
        <f>3/24000000*OO[[#This Row],[90 (30JUN1985 03:00:00)-Water Temperature (C)]]*OO[[#This Row],[32]]</f>
        <v>3.3353858450250003E-5</v>
      </c>
      <c r="AI277" s="10">
        <f>3/24000000*OO[[#This Row],[91 (30JUN1985 06:00:00)-Water Temperature (C)]]*OO[[#This Row],[33]]</f>
        <v>3.2516199478125002E-5</v>
      </c>
      <c r="AJ277" s="10">
        <f>3/24000000*OO[[#This Row],[92 (30JUN1985 09:00:00)-Water Temperature (C)]]*OO[[#This Row],[34]]</f>
        <v>3.2911429126612504E-5</v>
      </c>
      <c r="AK277" s="10">
        <f>3/24000000*OO[[#This Row],[93 (30JUN1985 12:00:00)-Water Temperature (C)]]*OO[[#This Row],[35]]</f>
        <v>3.2795501136562498E-5</v>
      </c>
      <c r="AL277" s="10">
        <f>3/24000000*OO[[#This Row],[94 (30JUN1985 15:00:00)-Water Temperature (C)]]*OO[[#This Row],[36]]</f>
        <v>3.1452558018349996E-5</v>
      </c>
      <c r="AM277" s="10">
        <f>3/24000000*OO[[#This Row],[95 (30JUN1985 18:00:00)-Water Temperature (C)]]*OO[[#This Row],[37]]</f>
        <v>2.9546953979399997E-5</v>
      </c>
      <c r="AN277" s="10">
        <f>3/24000000*OO[[#This Row],[96 (30JUN1985 21:00:00)-Water Temperature (C)]]*OO[[#This Row],[38]]</f>
        <v>2.6917465539224995E-5</v>
      </c>
      <c r="AO277" s="10">
        <f>3/24000000*OO[[#This Row],[97 (01JUL1985 00:00:00)-Water Temperature (C)]]*OO[[#This Row],[39]]</f>
        <v>2.3717589940375E-5</v>
      </c>
      <c r="AP277" s="10">
        <f>3/24000000*OO[[#This Row],[98 (01JUL1985 03:00:00)-Water Temperature (C)]]*OO[[#This Row],[40]]</f>
        <v>2.0820457973355E-5</v>
      </c>
      <c r="AQ277" s="10">
        <f>3/24000000*OO[[#This Row],[99 (01JUL1985 06:00:00)-Water Temperature (C)]]*OO[[#This Row],[41]]</f>
        <v>1.8491108518080003E-5</v>
      </c>
      <c r="AR277" s="10">
        <f>3/24000000*OO[[#This Row],[100 (01JUL1985 09:00:00)-Water Temperature (C)]]*OO[[#This Row],[42]]</f>
        <v>1.7181479930159999E-5</v>
      </c>
      <c r="AS277" s="10">
        <f>3/24000000*OO[[#This Row],[101 (01JUL1985 12:00:00)-Water Temperature (C)]]*OO[[#This Row],[43]]</f>
        <v>1.6248927673159997E-5</v>
      </c>
      <c r="AT277" s="10">
        <f>3/24000000*OO[[#This Row],[102 (01JUL1985 15:00:00)-Water Temperature (C)]]*OO[[#This Row],[44]]</f>
        <v>1.5418142883450003E-5</v>
      </c>
      <c r="AU277" s="10">
        <f>3/24000000*OO[[#This Row],[103 (01JUL1985 18:00:00)-Water Temperature (C)]]*OO[[#This Row],[45]]</f>
        <v>1.45041206735475E-5</v>
      </c>
      <c r="AV277" s="10">
        <f>3/24000000*OO[[#This Row],[104 (01JUL1985 21:00:00)-Water Temperature (C)]]*OO[[#This Row],[46]]</f>
        <v>1.3191961321792497E-5</v>
      </c>
      <c r="AW277" s="10">
        <f>3/24000000*OO[[#This Row],[105 (02JUL1985 00:00:00)-Water Temperature (C)]]*OO[[#This Row],[47]]</f>
        <v>1.1662102400081249E-5</v>
      </c>
      <c r="AX277" s="10">
        <f>3/24000000*OO[[#This Row],[106 (02JUL1985 03:00:00)-Water Temperature (C)]]*OO[[#This Row],[48]]</f>
        <v>1.0281620676800001E-5</v>
      </c>
      <c r="AY277" s="10">
        <f>3/24000000*OO[[#This Row],[107 (02JUL1985 06:00:00)-Water Temperature (C)]]*OO[[#This Row],[49]]</f>
        <v>9.1380524943824994E-6</v>
      </c>
      <c r="AZ277" s="10">
        <f>3/24000000*OO[[#This Row],[108 (02JUL1985 09:00:00)-Water Temperature (C)]]*OO[[#This Row],[50]]</f>
        <v>8.4834076110712504E-6</v>
      </c>
      <c r="BA277" s="10">
        <f>3/24000000*OO[[#This Row],[109 (02JUL1985 12:00:00)-Water Temperature (C)]]*OO[[#This Row],[51]]</f>
        <v>8.0178349517474998E-6</v>
      </c>
      <c r="BB277" s="10">
        <f>3/24000000*OO[[#This Row],[110 (02JUL1985 15:00:00)-Water Temperature (C)]]*OO[[#This Row],[52]]</f>
        <v>7.6165769988187495E-6</v>
      </c>
      <c r="BC277" s="10">
        <f>3/24000000*OO[[#This Row],[111 (02JUL1985 18:00:00)-Water Temperature (C)]]*OO[[#This Row],[53]]</f>
        <v>7.1777632492799996E-6</v>
      </c>
      <c r="BD277" s="10">
        <f>3/24000000*OO[[#This Row],[112 (02JUL1985 21:00:00)-Water Temperature (C)]]*OO[[#This Row],[54]]</f>
        <v>6.5839603490475E-6</v>
      </c>
      <c r="BE277" s="10">
        <f>3/24000000*OO[[#This Row],[113 (03JUL1985 00:00:00)-Water Temperature (C)]]*OO[[#This Row],[55]]</f>
        <v>5.8806148657675009E-6</v>
      </c>
      <c r="BF277" s="10">
        <f>3/24000000*OO[[#This Row],[114 (03JUL1985 03:00:00)-Water Temperature (C)]]*OO[[#This Row],[56]]</f>
        <v>5.2180551202500008E-6</v>
      </c>
      <c r="BG277" s="10">
        <f>3/24000000*OO[[#This Row],[115 (03JUL1985 06:00:00)-Water Temperature (C)]]*OO[[#This Row],[57]]</f>
        <v>4.6343509492799993E-6</v>
      </c>
      <c r="BH277" s="10">
        <f>3/24000000*OO[[#This Row],[116 (03JUL1985 09:00:00)-Water Temperature (C)]]*OO[[#This Row],[58]]</f>
        <v>4.2264680680499994E-6</v>
      </c>
      <c r="BI277" s="10">
        <f>3/24000000*OO[[#This Row],[117 (03JUL1985 12:00:00)-Water Temperature (C)]]*OO[[#This Row],[59]]</f>
        <v>3.8106686107499999E-6</v>
      </c>
      <c r="BJ277" s="10">
        <f>3/24000000*OO[[#This Row],[118 (03JUL1985 15:00:00)-Water Temperature (C)]]*OO[[#This Row],[60]]</f>
        <v>3.5213306958624999E-6</v>
      </c>
      <c r="BK277" s="10">
        <f>3/24000000*OO[[#This Row],[119 (03JUL1985 18:00:00)-Water Temperature (C)]]*OO[[#This Row],[61]]</f>
        <v>3.2470967241087499E-6</v>
      </c>
      <c r="BL277" s="10">
        <f>3/24000000*OO[[#This Row],[120 (03JUL1985 21:00:00)-Water Temperature (C)]]*OO[[#This Row],[62]]</f>
        <v>2.9205316349099997E-6</v>
      </c>
      <c r="BM277" s="10">
        <f>3/24000000*OO[[#This Row],[121 (04JUL1985 00:00:00)-Water Temperature (C)]]*OO[[#This Row],[63]]</f>
        <v>2.554745824666875E-6</v>
      </c>
      <c r="BN277" s="10">
        <f>3/24000000*OO[[#This Row],[122 (04JUL1985 03:00:00)-Water Temperature (C)]]*OO[[#This Row],[64]]</f>
        <v>2.1964818253556252E-6</v>
      </c>
      <c r="BO277" s="10">
        <f>3/24000000*OO[[#This Row],[123 (04JUL1985 06:00:00)-Water Temperature (C)]]*OO[[#This Row],[65]]</f>
        <v>1.8845245863637498E-6</v>
      </c>
      <c r="BP277" s="10">
        <f>3/24000000*OO[[#This Row],[124 (04JUL1985 09:00:00)-Water Temperature (C)]]*OO[[#This Row],[66]]</f>
        <v>1.6698482333582499E-6</v>
      </c>
      <c r="BQ277" s="10">
        <f>3/24000000*OO[[#This Row],[125 (04JUL1985 12:00:00)-Water Temperature (C)]]*OO[[#This Row],[67]]</f>
        <v>1.5044742780138749E-6</v>
      </c>
      <c r="BR277" s="10">
        <f>3/24000000*OO[[#This Row],[126 (04JUL1985 15:00:00)-Water Temperature (C)]]*OO[[#This Row],[68]]</f>
        <v>1.3714590470532499E-6</v>
      </c>
      <c r="BS277" s="10">
        <f>3/24000000*OO[[#This Row],[127 (04JUL1985 18:00:00)-Water Temperature (C)]]*OO[[#This Row],[69]]</f>
        <v>1.2544975344408751E-6</v>
      </c>
      <c r="BT277" s="10">
        <f>3/24000000*OO[[#This Row],[128 (04JUL1985 21:00:00)-Water Temperature (C)]]*OO[[#This Row],[70]]</f>
        <v>1.1203907659195E-6</v>
      </c>
      <c r="BU277" s="10">
        <f>3/24000000*OO[[#This Row],[129 (05JUL1985 00:00:00)-Water Temperature (C)]]*OO[[#This Row],[71]]</f>
        <v>9.6926827515374981E-7</v>
      </c>
      <c r="BV277" s="10">
        <f>3/24000000*OO[[#This Row],[130 (05JUL1985 03:00:00)-Water Temperature (C)]]*OO[[#This Row],[72]]</f>
        <v>8.2668514572925002E-7</v>
      </c>
      <c r="BW277" s="10">
        <f>3/24000000*OO[[#This Row],[131 (05JUL1985 06:00:00)-Water Temperature (C)]]*OO[[#This Row],[73]]</f>
        <v>6.9915293910262501E-7</v>
      </c>
      <c r="BX277" s="10">
        <f>3/24000000*OO[[#This Row],[132 (05JUL1985 09:00:00)-Water Temperature (C)]]*OO[[#This Row],[74]]</f>
        <v>6.0350342527125008E-7</v>
      </c>
      <c r="BY277" s="10">
        <f>3/24000000*OO[[#This Row],[133 (05JUL1985 12:00:00)-Water Temperature (C)]]*OO[[#This Row],[75]]</f>
        <v>5.2992250386225E-7</v>
      </c>
      <c r="BZ277" s="10">
        <f>3/24000000*OO[[#This Row],[134 (05JUL1985 15:00:00)-Water Temperature (C)]]*OO[[#This Row],[76]]</f>
        <v>4.7260313589274994E-7</v>
      </c>
      <c r="CA277" s="10">
        <f>3/24000000*OO[[#This Row],[135 (05JUL1985 18:00:00)-Water Temperature (C)]]*OO[[#This Row],[77]]</f>
        <v>4.3016248892312499E-7</v>
      </c>
      <c r="CB277" s="10">
        <f>3/24000000*OO[[#This Row],[136 (05JUL1985 21:00:00)-Water Temperature (C)]]*OO[[#This Row],[78]]</f>
        <v>3.9412655994000001E-7</v>
      </c>
      <c r="CC277" s="10">
        <f>3/24000000*OO[[#This Row],[137 (06JUL1985 00:00:00)-Water Temperature (C)]]*OO[[#This Row],[79]]</f>
        <v>3.6243341424675001E-7</v>
      </c>
      <c r="CD277" s="10">
        <f>3/24000000*OO[[#This Row],[138 (06JUL1985 03:00:00)-Water Temperature (C)]]*OO[[#This Row],[80]]</f>
        <v>3.3232282211699999E-7</v>
      </c>
      <c r="CE277" s="10">
        <f>3/24000000*OO[[#This Row],[139 (06JUL1985 06:00:00)-Water Temperature (C)]]*OO[[#This Row],[81]]</f>
        <v>3.0514473195937503E-7</v>
      </c>
      <c r="CF277" s="10">
        <f>3/24000000*OO[[#This Row],[140 (06JUL1985 09:00:00)-Water Temperature (C)]]*OO[[#This Row],[82]]</f>
        <v>2.8667479068042498E-7</v>
      </c>
      <c r="CG277" s="10">
        <f>3/24000000*OO[[#This Row],[141 (06JUL1985 12:00:00)-Water Temperature (C)]]*OO[[#This Row],[83]]</f>
        <v>2.7220279716643747E-7</v>
      </c>
      <c r="CH277" s="10">
        <f>3/24000000*OO[[#This Row],[142 (06JUL1985 15:00:00)-Water Temperature (C)]]*OO[[#This Row],[84]]</f>
        <v>2.6139355928250003E-7</v>
      </c>
      <c r="CI277" s="10">
        <f>3/24000000*OO[[#This Row],[143 (06JUL1985 18:00:00)-Water Temperature (C)]]*OO[[#This Row],[85]]</f>
        <v>2.5195655280477498E-7</v>
      </c>
      <c r="CJ277" s="10">
        <f>3/24000000*OO[[#This Row],[144 (06JUL1985 21:00:00)-Water Temperature (C)]]*OO[[#This Row],[86]]</f>
        <v>2.4133043510079999E-7</v>
      </c>
      <c r="CK277" s="10">
        <f>3/24000000*OO[[#This Row],[145 (07JUL1985 00:00:00)-Water Temperature (C)]]*OO[[#This Row],[87]]</f>
        <v>2.2667640970843748E-7</v>
      </c>
      <c r="CL277" s="10">
        <f>3/24000000*OO[[#This Row],[146 (07JUL1985 03:00:00)-Water Temperature (C)]]*OO[[#This Row],[88]]</f>
        <v>2.1253777288199999E-7</v>
      </c>
      <c r="CM277" s="10">
        <f>3/24000000*OO[[#This Row],[147 (07JUL1985 06:00:00)-Water Temperature (C)]]*OO[[#This Row],[89]]</f>
        <v>1.9967023165870002E-7</v>
      </c>
      <c r="CN277" s="10">
        <f>3/24000000*OO[[#This Row],[148 (07JUL1985 09:00:00)-Water Temperature (C)]]*OO[[#This Row],[90]]</f>
        <v>1.9134763417454998E-7</v>
      </c>
      <c r="CO277" s="10">
        <f>3/24000000*OO[[#This Row],[149 (07JUL1985 12:00:00)-Water Temperature (C)]]*OO[[#This Row],[91]]</f>
        <v>1.8721218447552499E-7</v>
      </c>
      <c r="CP277" s="10">
        <f>3/24000000*OO[[#This Row],[150 (07JUL1985 15:00:00)-Water Temperature (C)]]*OO[[#This Row],[92]]</f>
        <v>1.8721218447552499E-7</v>
      </c>
      <c r="CQ277" s="10">
        <f>3/24000000*OO[[#This Row],[151 (07JUL1985 18:00:00)-Water Temperature (C)]]*OO[[#This Row],[93]]</f>
        <v>1.8721218447552499E-7</v>
      </c>
      <c r="CR277" s="10">
        <f>3/24000000*OO[[#This Row],[152 (07JUL1985 21:00:00)-Water Temperature (C)]]*OO[[#This Row],[94]]</f>
        <v>1.8721218447552499E-7</v>
      </c>
      <c r="CS277" s="10">
        <f>3/24000000*OO[[#This Row],[153 (08JUL1985 00:00:00)-Water Temperature (C)]]*OO[[#This Row],[95]]</f>
        <v>1.8721218447552499E-7</v>
      </c>
      <c r="CT277" s="10">
        <f>3/24000000*OO[[#This Row],[154 (08JUL1985 03:00:00)-Water Temperature (C)]]*OO[[#This Row],[96]]</f>
        <v>1.8721218447552499E-7</v>
      </c>
      <c r="CU277" s="10">
        <f>3/24000000*OO[[#This Row],[155 (08JUL1985 06:00:00)-Water Temperature (C)]]*OO[[#This Row],[97]]</f>
        <v>1.8721218447552499E-7</v>
      </c>
      <c r="CV277" s="10">
        <f>3/24000000*OO[[#This Row],[156 (08JUL1985 09:00:00)-Water Temperature (C)]]*OO[[#This Row],[98]]</f>
        <v>1.8721218447552499E-7</v>
      </c>
      <c r="CW277" s="10">
        <f>3/24000000*OO[[#This Row],[157 (08JUL1985 12:00:00)-Water Temperature (C)]]*OO[[#This Row],[99]]</f>
        <v>1.8721218447552499E-7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2.769423216065717E-24</v>
      </c>
      <c r="Q278" s="10">
        <f>3/24*OO[[#This Row],[73 (28JUN1985 00:00:00)-Water Temperature (C)]]*OO[[#This Row],[15]]/SUM(OO[15])</f>
        <v>3.9126294436350437E-18</v>
      </c>
      <c r="R278" s="10">
        <f>3/24*OO[[#This Row],[74 (28JUN1985 03:00:00)-Water Temperature (C)]]*OO[[#This Row],[16]]/SUM(OO[16])</f>
        <v>1.2784493119526843E-11</v>
      </c>
      <c r="S278" s="10">
        <f>3/24*OO[[#This Row],[75 (28JUN1985 06:00:00)-Water Temperature (C)]]*OO[[#This Row],[17]]/SUM(OO[17])</f>
        <v>1.7781763743983085E-8</v>
      </c>
      <c r="T278" s="10">
        <f>3/24*OO[[#This Row],[76 (28JUN1985 09:00:00)-Water Temperature (C)]]*OO[[#This Row],[18]]/SUM(OO[18])</f>
        <v>3.0342774399543236E-6</v>
      </c>
      <c r="U278" s="10">
        <f>3/24*OO[[#This Row],[77 (28JUN1985 12:00:00)-Water Temperature (C)]]*OO[[#This Row],[19]]/SUM(OO[19])</f>
        <v>1.3026348336539939E-4</v>
      </c>
      <c r="V278" s="10">
        <f>3/24000000*OO[[#This Row],[78 (28JUN1985 15:00:00)-Water Temperature (C)]]*OO[[#This Row],[20]]</f>
        <v>1.89266126150675E-3</v>
      </c>
      <c r="W278" s="10">
        <f>3/24000000*OO[[#This Row],[79 (28JUN1985 18:00:00)-Water Temperature (C)]]*OO[[#This Row],[21]]</f>
        <v>1.1459421836699998E-2</v>
      </c>
      <c r="X278" s="10">
        <f>3/24000000*OO[[#This Row],[80 (28JUN1985 21:00:00)-Water Temperature (C)]]*OO[[#This Row],[22]]</f>
        <v>3.3213906706312496E-2</v>
      </c>
      <c r="Y278" s="10">
        <f>3/24000000*OO[[#This Row],[81 (29JUN1985 00:00:00)-Water Temperature (C)]]*OO[[#This Row],[23]]</f>
        <v>5.2135018959949993E-2</v>
      </c>
      <c r="Z278" s="10">
        <f>3/24000000*OO[[#This Row],[82 (29JUN1985 03:00:00)-Water Temperature (C)]]*OO[[#This Row],[24]]</f>
        <v>4.8486944258124998E-2</v>
      </c>
      <c r="AA278" s="10">
        <f>3/24000000*OO[[#This Row],[83 (29JUN1985 06:00:00)-Water Temperature (C)]]*OO[[#This Row],[25]]</f>
        <v>2.8732645780799999E-2</v>
      </c>
      <c r="AB278" s="10">
        <f>3/24000000*OO[[#This Row],[84 (29JUN1985 09:00:00)-Water Temperature (C)]]*OO[[#This Row],[26]]</f>
        <v>1.1711494128628751E-2</v>
      </c>
      <c r="AC278" s="10">
        <f>3/24000000*OO[[#This Row],[85 (29JUN1985 12:00:00)-Water Temperature (C)]]*OO[[#This Row],[27]]</f>
        <v>3.5338315184624998E-3</v>
      </c>
      <c r="AD278" s="10">
        <f>3/24000000*OO[[#This Row],[86 (29JUN1985 15:00:00)-Water Temperature (C)]]*OO[[#This Row],[28]]</f>
        <v>8.4223028548749987E-4</v>
      </c>
      <c r="AE278" s="10">
        <f>3/24000000*OO[[#This Row],[88 (29JUN1985 21:00:00)-Water Temperature (C)]]*OO[[#This Row],[30]]</f>
        <v>5.9554690479074991E-5</v>
      </c>
      <c r="AF278" s="10">
        <f>3/24000000*OO[[#This Row],[88 (29JUN1985 21:00:00)-Water Temperature (C)]]*OO[[#This Row],[30]]</f>
        <v>5.9554690479074991E-5</v>
      </c>
      <c r="AG278" s="10">
        <f>3/24000000*OO[[#This Row],[89 (30JUN1985 00:00:00)-Water Temperature (C)]]*OO[[#This Row],[31]]</f>
        <v>3.7034508659812497E-5</v>
      </c>
      <c r="AH278" s="10">
        <f>3/24000000*OO[[#This Row],[90 (30JUN1985 03:00:00)-Water Temperature (C)]]*OO[[#This Row],[32]]</f>
        <v>3.2737361951875002E-5</v>
      </c>
      <c r="AI278" s="10">
        <f>3/24000000*OO[[#This Row],[91 (30JUN1985 06:00:00)-Water Temperature (C)]]*OO[[#This Row],[33]]</f>
        <v>3.1877332216599994E-5</v>
      </c>
      <c r="AJ278" s="10">
        <f>3/24000000*OO[[#This Row],[92 (30JUN1985 09:00:00)-Water Temperature (C)]]*OO[[#This Row],[34]]</f>
        <v>3.23327967419625E-5</v>
      </c>
      <c r="AK278" s="10">
        <f>3/24000000*OO[[#This Row],[93 (30JUN1985 12:00:00)-Water Temperature (C)]]*OO[[#This Row],[35]]</f>
        <v>3.2340356767199996E-5</v>
      </c>
      <c r="AL278" s="10">
        <f>3/24000000*OO[[#This Row],[94 (30JUN1985 15:00:00)-Water Temperature (C)]]*OO[[#This Row],[36]]</f>
        <v>3.1156635834999992E-5</v>
      </c>
      <c r="AM278" s="10">
        <f>3/24000000*OO[[#This Row],[95 (30JUN1985 18:00:00)-Water Temperature (C)]]*OO[[#This Row],[37]]</f>
        <v>2.9371542901937497E-5</v>
      </c>
      <c r="AN278" s="10">
        <f>3/24000000*OO[[#This Row],[96 (30JUN1985 21:00:00)-Water Temperature (C)]]*OO[[#This Row],[38]]</f>
        <v>2.6827254172275003E-5</v>
      </c>
      <c r="AO278" s="10">
        <f>3/24000000*OO[[#This Row],[97 (01JUL1985 00:00:00)-Water Temperature (C)]]*OO[[#This Row],[39]]</f>
        <v>2.369529806785E-5</v>
      </c>
      <c r="AP278" s="10">
        <f>3/24000000*OO[[#This Row],[98 (01JUL1985 03:00:00)-Water Temperature (C)]]*OO[[#This Row],[40]]</f>
        <v>2.0830762115624998E-5</v>
      </c>
      <c r="AQ278" s="10">
        <f>3/24000000*OO[[#This Row],[99 (01JUL1985 06:00:00)-Water Temperature (C)]]*OO[[#This Row],[41]]</f>
        <v>1.85169812071775E-5</v>
      </c>
      <c r="AR278" s="10">
        <f>3/24000000*OO[[#This Row],[100 (01JUL1985 09:00:00)-Water Temperature (C)]]*OO[[#This Row],[42]]</f>
        <v>1.7224113428325001E-5</v>
      </c>
      <c r="AS278" s="10">
        <f>3/24000000*OO[[#This Row],[101 (01JUL1985 12:00:00)-Water Temperature (C)]]*OO[[#This Row],[43]]</f>
        <v>1.6324622633625002E-5</v>
      </c>
      <c r="AT278" s="10">
        <f>3/24000000*OO[[#This Row],[102 (01JUL1985 15:00:00)-Water Temperature (C)]]*OO[[#This Row],[44]]</f>
        <v>1.55271171973E-5</v>
      </c>
      <c r="AU278" s="10">
        <f>3/24000000*OO[[#This Row],[103 (01JUL1985 18:00:00)-Water Temperature (C)]]*OO[[#This Row],[45]]</f>
        <v>1.4647188632219999E-5</v>
      </c>
      <c r="AV278" s="10">
        <f>3/24000000*OO[[#This Row],[104 (01JUL1985 21:00:00)-Water Temperature (C)]]*OO[[#This Row],[46]]</f>
        <v>1.33626178381575E-5</v>
      </c>
      <c r="AW278" s="10">
        <f>3/24000000*OO[[#This Row],[105 (02JUL1985 00:00:00)-Water Temperature (C)]]*OO[[#This Row],[47]]</f>
        <v>1.185178259556E-5</v>
      </c>
      <c r="AX278" s="10">
        <f>3/24000000*OO[[#This Row],[106 (02JUL1985 03:00:00)-Water Temperature (C)]]*OO[[#This Row],[48]]</f>
        <v>1.0476540926276249E-5</v>
      </c>
      <c r="AY278" s="10">
        <f>3/24000000*OO[[#This Row],[107 (02JUL1985 06:00:00)-Water Temperature (C)]]*OO[[#This Row],[49]]</f>
        <v>9.33413389013875E-6</v>
      </c>
      <c r="AZ278" s="10">
        <f>3/24000000*OO[[#This Row],[108 (02JUL1985 09:00:00)-Water Temperature (C)]]*OO[[#This Row],[50]]</f>
        <v>8.6802263506099997E-6</v>
      </c>
      <c r="BA278" s="10">
        <f>3/24000000*OO[[#This Row],[109 (02JUL1985 12:00:00)-Water Temperature (C)]]*OO[[#This Row],[51]]</f>
        <v>8.2167090944399995E-6</v>
      </c>
      <c r="BB278" s="10">
        <f>3/24000000*OO[[#This Row],[110 (02JUL1985 15:00:00)-Water Temperature (C)]]*OO[[#This Row],[52]]</f>
        <v>7.8224938823849982E-6</v>
      </c>
      <c r="BC278" s="10">
        <f>3/24000000*OO[[#This Row],[111 (02JUL1985 18:00:00)-Water Temperature (C)]]*OO[[#This Row],[53]]</f>
        <v>7.38836749702625E-6</v>
      </c>
      <c r="BD278" s="10">
        <f>3/24000000*OO[[#This Row],[112 (02JUL1985 21:00:00)-Water Temperature (C)]]*OO[[#This Row],[54]]</f>
        <v>6.7948534910850005E-6</v>
      </c>
      <c r="BE278" s="10">
        <f>3/24000000*OO[[#This Row],[113 (03JUL1985 00:00:00)-Water Temperature (C)]]*OO[[#This Row],[55]]</f>
        <v>6.0897657112949999E-6</v>
      </c>
      <c r="BF278" s="10">
        <f>3/24000000*OO[[#This Row],[114 (03JUL1985 03:00:00)-Water Temperature (C)]]*OO[[#This Row],[56]]</f>
        <v>5.4210604574737494E-6</v>
      </c>
      <c r="BG278" s="10">
        <f>3/24000000*OO[[#This Row],[115 (03JUL1985 06:00:00)-Water Temperature (C)]]*OO[[#This Row],[57]]</f>
        <v>4.8315978023475002E-6</v>
      </c>
      <c r="BH278" s="10">
        <f>3/24000000*OO[[#This Row],[116 (03JUL1985 09:00:00)-Water Temperature (C)]]*OO[[#This Row],[58]]</f>
        <v>4.4171802831387495E-6</v>
      </c>
      <c r="BI278" s="10">
        <f>3/24000000*OO[[#This Row],[117 (03JUL1985 12:00:00)-Water Temperature (C)]]*OO[[#This Row],[59]]</f>
        <v>3.9925664770725E-6</v>
      </c>
      <c r="BJ278" s="10">
        <f>3/24000000*OO[[#This Row],[118 (03JUL1985 15:00:00)-Water Temperature (C)]]*OO[[#This Row],[60]]</f>
        <v>3.6968107510874994E-6</v>
      </c>
      <c r="BK278" s="10">
        <f>3/24000000*OO[[#This Row],[119 (03JUL1985 18:00:00)-Water Temperature (C)]]*OO[[#This Row],[61]]</f>
        <v>3.4162149352499993E-6</v>
      </c>
      <c r="BL278" s="10">
        <f>3/24000000*OO[[#This Row],[120 (03JUL1985 21:00:00)-Water Temperature (C)]]*OO[[#This Row],[62]]</f>
        <v>3.079694836555E-6</v>
      </c>
      <c r="BM278" s="10">
        <f>3/24000000*OO[[#This Row],[121 (04JUL1985 00:00:00)-Water Temperature (C)]]*OO[[#This Row],[63]]</f>
        <v>2.7026696107949998E-6</v>
      </c>
      <c r="BN278" s="10">
        <f>3/24000000*OO[[#This Row],[122 (04JUL1985 03:00:00)-Water Temperature (C)]]*OO[[#This Row],[64]]</f>
        <v>2.3308398033037501E-6</v>
      </c>
      <c r="BO278" s="10">
        <f>3/24000000*OO[[#This Row],[123 (04JUL1985 06:00:00)-Water Temperature (C)]]*OO[[#This Row],[65]]</f>
        <v>2.0055831526600002E-6</v>
      </c>
      <c r="BP278" s="10">
        <f>3/24000000*OO[[#This Row],[124 (04JUL1985 09:00:00)-Water Temperature (C)]]*OO[[#This Row],[66]]</f>
        <v>1.7794533663989998E-6</v>
      </c>
      <c r="BQ278" s="10">
        <f>3/24000000*OO[[#This Row],[125 (04JUL1985 12:00:00)-Water Temperature (C)]]*OO[[#This Row],[67]]</f>
        <v>1.6047893559739999E-6</v>
      </c>
      <c r="BR278" s="10">
        <f>3/24000000*OO[[#This Row],[126 (04JUL1985 15:00:00)-Water Temperature (C)]]*OO[[#This Row],[68]]</f>
        <v>1.4619903037364998E-6</v>
      </c>
      <c r="BS278" s="10">
        <f>3/24000000*OO[[#This Row],[127 (04JUL1985 18:00:00)-Water Temperature (C)]]*OO[[#This Row],[69]]</f>
        <v>1.3363577881582499E-6</v>
      </c>
      <c r="BT278" s="10">
        <f>3/24000000*OO[[#This Row],[128 (04JUL1985 21:00:00)-Water Temperature (C)]]*OO[[#This Row],[70]]</f>
        <v>1.1937250303065E-6</v>
      </c>
      <c r="BU278" s="10">
        <f>3/24000000*OO[[#This Row],[129 (05JUL1985 00:00:00)-Water Temperature (C)]]*OO[[#This Row],[71]]</f>
        <v>1.034616839404E-6</v>
      </c>
      <c r="BV278" s="10">
        <f>3/24000000*OO[[#This Row],[130 (05JUL1985 03:00:00)-Water Temperature (C)]]*OO[[#This Row],[72]]</f>
        <v>8.8395383557999995E-7</v>
      </c>
      <c r="BW278" s="10">
        <f>3/24000000*OO[[#This Row],[131 (05JUL1985 06:00:00)-Water Temperature (C)]]*OO[[#This Row],[73]]</f>
        <v>7.4868622566799997E-7</v>
      </c>
      <c r="BX278" s="10">
        <f>3/24000000*OO[[#This Row],[132 (05JUL1985 09:00:00)-Water Temperature (C)]]*OO[[#This Row],[74]]</f>
        <v>6.4632531509549988E-7</v>
      </c>
      <c r="BY278" s="10">
        <f>3/24000000*OO[[#This Row],[133 (05JUL1985 12:00:00)-Water Temperature (C)]]*OO[[#This Row],[75]]</f>
        <v>5.6633163801824994E-7</v>
      </c>
      <c r="BZ278" s="10">
        <f>3/24000000*OO[[#This Row],[134 (05JUL1985 15:00:00)-Water Temperature (C)]]*OO[[#This Row],[76]]</f>
        <v>5.0400195591199991E-7</v>
      </c>
      <c r="CA278" s="10">
        <f>3/24000000*OO[[#This Row],[135 (05JUL1985 18:00:00)-Water Temperature (C)]]*OO[[#This Row],[77]]</f>
        <v>4.57148512366875E-7</v>
      </c>
      <c r="CB278" s="10">
        <f>3/24000000*OO[[#This Row],[136 (05JUL1985 21:00:00)-Water Temperature (C)]]*OO[[#This Row],[78]]</f>
        <v>4.1806205675487494E-7</v>
      </c>
      <c r="CC278" s="10">
        <f>3/24000000*OO[[#This Row],[137 (06JUL1985 00:00:00)-Water Temperature (C)]]*OO[[#This Row],[79]]</f>
        <v>3.8406288334449999E-7</v>
      </c>
      <c r="CD278" s="10">
        <f>3/24000000*OO[[#This Row],[138 (06JUL1985 03:00:00)-Water Temperature (C)]]*OO[[#This Row],[80]]</f>
        <v>3.5214069455962499E-7</v>
      </c>
      <c r="CE278" s="10">
        <f>3/24000000*OO[[#This Row],[139 (06JUL1985 06:00:00)-Water Temperature (C)]]*OO[[#This Row],[81]]</f>
        <v>3.2361130595212495E-7</v>
      </c>
      <c r="CF278" s="10">
        <f>3/24000000*OO[[#This Row],[140 (06JUL1985 09:00:00)-Water Temperature (C)]]*OO[[#This Row],[82]]</f>
        <v>3.0410050147799996E-7</v>
      </c>
      <c r="CG278" s="10">
        <f>3/24000000*OO[[#This Row],[141 (06JUL1985 12:00:00)-Water Temperature (C)]]*OO[[#This Row],[83]]</f>
        <v>2.8862865222744999E-7</v>
      </c>
      <c r="CH278" s="10">
        <f>3/24000000*OO[[#This Row],[142 (06JUL1985 15:00:00)-Water Temperature (C)]]*OO[[#This Row],[84]]</f>
        <v>2.767758412819E-7</v>
      </c>
      <c r="CI278" s="10">
        <f>3/24000000*OO[[#This Row],[143 (06JUL1985 18:00:00)-Water Temperature (C)]]*OO[[#This Row],[85]]</f>
        <v>2.6635556989057502E-7</v>
      </c>
      <c r="CJ278" s="10">
        <f>3/24000000*OO[[#This Row],[144 (06JUL1985 21:00:00)-Water Temperature (C)]]*OO[[#This Row],[86]]</f>
        <v>2.5466728377543752E-7</v>
      </c>
      <c r="CK278" s="10">
        <f>3/24000000*OO[[#This Row],[145 (07JUL1985 00:00:00)-Water Temperature (C)]]*OO[[#This Row],[87]]</f>
        <v>2.3910174986399998E-7</v>
      </c>
      <c r="CL278" s="10">
        <f>3/24000000*OO[[#This Row],[146 (07JUL1985 03:00:00)-Water Temperature (C)]]*OO[[#This Row],[88]]</f>
        <v>2.2414579274665003E-7</v>
      </c>
      <c r="CM278" s="10">
        <f>3/24000000*OO[[#This Row],[147 (07JUL1985 06:00:00)-Water Temperature (C)]]*OO[[#This Row],[89]]</f>
        <v>2.1060274150687498E-7</v>
      </c>
      <c r="CN278" s="10">
        <f>3/24000000*OO[[#This Row],[148 (07JUL1985 09:00:00)-Water Temperature (C)]]*OO[[#This Row],[90]]</f>
        <v>2.01783836538375E-7</v>
      </c>
      <c r="CO278" s="10">
        <f>3/24000000*OO[[#This Row],[149 (07JUL1985 12:00:00)-Water Temperature (C)]]*OO[[#This Row],[91]]</f>
        <v>1.9730246289187496E-7</v>
      </c>
      <c r="CP278" s="10">
        <f>3/24000000*OO[[#This Row],[150 (07JUL1985 15:00:00)-Water Temperature (C)]]*OO[[#This Row],[92]]</f>
        <v>1.9730246289187496E-7</v>
      </c>
      <c r="CQ278" s="10">
        <f>3/24000000*OO[[#This Row],[151 (07JUL1985 18:00:00)-Water Temperature (C)]]*OO[[#This Row],[93]]</f>
        <v>1.9730246289187496E-7</v>
      </c>
      <c r="CR278" s="10">
        <f>3/24000000*OO[[#This Row],[152 (07JUL1985 21:00:00)-Water Temperature (C)]]*OO[[#This Row],[94]]</f>
        <v>1.9730246289187496E-7</v>
      </c>
      <c r="CS278" s="10">
        <f>3/24000000*OO[[#This Row],[153 (08JUL1985 00:00:00)-Water Temperature (C)]]*OO[[#This Row],[95]]</f>
        <v>1.9730246289187496E-7</v>
      </c>
      <c r="CT278" s="10">
        <f>3/24000000*OO[[#This Row],[154 (08JUL1985 03:00:00)-Water Temperature (C)]]*OO[[#This Row],[96]]</f>
        <v>1.9730246289187496E-7</v>
      </c>
      <c r="CU278" s="10">
        <f>3/24000000*OO[[#This Row],[155 (08JUL1985 06:00:00)-Water Temperature (C)]]*OO[[#This Row],[97]]</f>
        <v>1.9730246289187496E-7</v>
      </c>
      <c r="CV278" s="10">
        <f>3/24000000*OO[[#This Row],[156 (08JUL1985 09:00:00)-Water Temperature (C)]]*OO[[#This Row],[98]]</f>
        <v>1.9730246289187496E-7</v>
      </c>
      <c r="CW278" s="10">
        <f>3/24000000*OO[[#This Row],[157 (08JUL1985 12:00:00)-Water Temperature (C)]]*OO[[#This Row],[99]]</f>
        <v>1.9730246289187496E-7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6.0738809084931177E-25</v>
      </c>
      <c r="Q279" s="10">
        <f>3/24*OO[[#This Row],[73 (28JUN1985 00:00:00)-Water Temperature (C)]]*OO[[#This Row],[15]]/SUM(OO[15])</f>
        <v>1.031534293001688E-18</v>
      </c>
      <c r="R279" s="10">
        <f>3/24*OO[[#This Row],[74 (28JUN1985 03:00:00)-Water Temperature (C)]]*OO[[#This Row],[16]]/SUM(OO[16])</f>
        <v>9.2756587741442055E-12</v>
      </c>
      <c r="S279" s="10">
        <f>3/24*OO[[#This Row],[75 (28JUN1985 06:00:00)-Water Temperature (C)]]*OO[[#This Row],[17]]/SUM(OO[17])</f>
        <v>1.6316152529841979E-8</v>
      </c>
      <c r="T279" s="10">
        <f>3/24*OO[[#This Row],[76 (28JUN1985 09:00:00)-Water Temperature (C)]]*OO[[#This Row],[18]]/SUM(OO[18])</f>
        <v>3.2304037307550297E-6</v>
      </c>
      <c r="U279" s="10">
        <f>3/24*OO[[#This Row],[77 (28JUN1985 12:00:00)-Water Temperature (C)]]*OO[[#This Row],[19]]/SUM(OO[19])</f>
        <v>1.566795220626666E-4</v>
      </c>
      <c r="V279" s="10">
        <f>3/24000000*OO[[#This Row],[78 (28JUN1985 15:00:00)-Water Temperature (C)]]*OO[[#This Row],[20]]</f>
        <v>2.5360556024293743E-3</v>
      </c>
      <c r="W279" s="10">
        <f>3/24000000*OO[[#This Row],[79 (28JUN1985 18:00:00)-Water Temperature (C)]]*OO[[#This Row],[21]]</f>
        <v>1.6938828696757498E-2</v>
      </c>
      <c r="X279" s="10">
        <f>3/24000000*OO[[#This Row],[80 (28JUN1985 21:00:00)-Water Temperature (C)]]*OO[[#This Row],[22]]</f>
        <v>5.3727995071399991E-2</v>
      </c>
      <c r="Y279" s="10">
        <f>3/24000000*OO[[#This Row],[81 (29JUN1985 00:00:00)-Water Temperature (C)]]*OO[[#This Row],[23]]</f>
        <v>9.1755554717937504E-2</v>
      </c>
      <c r="Z279" s="10">
        <f>3/24000000*OO[[#This Row],[82 (29JUN1985 03:00:00)-Water Temperature (C)]]*OO[[#This Row],[24]]</f>
        <v>9.2440238817150008E-2</v>
      </c>
      <c r="AA279" s="10">
        <f>3/24000000*OO[[#This Row],[83 (29JUN1985 06:00:00)-Water Temperature (C)]]*OO[[#This Row],[25]]</f>
        <v>5.9135786615624991E-2</v>
      </c>
      <c r="AB279" s="10">
        <f>3/24000000*OO[[#This Row],[84 (29JUN1985 09:00:00)-Water Temperature (C)]]*OO[[#This Row],[26]]</f>
        <v>2.5900758713999997E-2</v>
      </c>
      <c r="AC279" s="10">
        <f>3/24000000*OO[[#This Row],[85 (29JUN1985 12:00:00)-Water Temperature (C)]]*OO[[#This Row],[27]]</f>
        <v>8.3517790622774993E-3</v>
      </c>
      <c r="AD279" s="10">
        <f>3/24000000*OO[[#This Row],[86 (29JUN1985 15:00:00)-Water Temperature (C)]]*OO[[#This Row],[28]]</f>
        <v>2.1001490923807501E-3</v>
      </c>
      <c r="AE279" s="10">
        <f>3/24000000*OO[[#This Row],[88 (29JUN1985 21:00:00)-Water Temperature (C)]]*OO[[#This Row],[30]]</f>
        <v>1.3433820167462501E-4</v>
      </c>
      <c r="AF279" s="10">
        <f>3/24000000*OO[[#This Row],[88 (29JUN1985 21:00:00)-Water Temperature (C)]]*OO[[#This Row],[30]]</f>
        <v>1.3433820167462501E-4</v>
      </c>
      <c r="AG279" s="10">
        <f>3/24000000*OO[[#This Row],[89 (30JUN1985 00:00:00)-Water Temperature (C)]]*OO[[#This Row],[31]]</f>
        <v>7.3924405827999995E-5</v>
      </c>
      <c r="AH279" s="10">
        <f>3/24000000*OO[[#This Row],[90 (30JUN1985 03:00:00)-Water Temperature (C)]]*OO[[#This Row],[32]]</f>
        <v>6.2907148972724997E-5</v>
      </c>
      <c r="AI279" s="10">
        <f>3/24000000*OO[[#This Row],[91 (30JUN1985 06:00:00)-Water Temperature (C)]]*OO[[#This Row],[33]]</f>
        <v>6.0869006145249995E-5</v>
      </c>
      <c r="AJ279" s="10">
        <f>3/24000000*OO[[#This Row],[92 (30JUN1985 09:00:00)-Water Temperature (C)]]*OO[[#This Row],[34]]</f>
        <v>6.1904452604837502E-5</v>
      </c>
      <c r="AK279" s="10">
        <f>3/24000000*OO[[#This Row],[93 (30JUN1985 12:00:00)-Water Temperature (C)]]*OO[[#This Row],[35]]</f>
        <v>6.2487362407800004E-5</v>
      </c>
      <c r="AL279" s="10">
        <f>3/24000000*OO[[#This Row],[94 (30JUN1985 15:00:00)-Water Temperature (C)]]*OO[[#This Row],[36]]</f>
        <v>6.0867502616625008E-5</v>
      </c>
      <c r="AM279" s="10">
        <f>3/24000000*OO[[#This Row],[95 (30JUN1985 18:00:00)-Water Temperature (C)]]*OO[[#This Row],[37]]</f>
        <v>5.7932037393037499E-5</v>
      </c>
      <c r="AN279" s="10">
        <f>3/24000000*OO[[#This Row],[96 (30JUN1985 21:00:00)-Water Temperature (C)]]*OO[[#This Row],[38]]</f>
        <v>5.3408226836087492E-5</v>
      </c>
      <c r="AO279" s="10">
        <f>3/24000000*OO[[#This Row],[97 (01JUL1985 00:00:00)-Water Temperature (C)]]*OO[[#This Row],[39]]</f>
        <v>4.75454842770875E-5</v>
      </c>
      <c r="AP279" s="10">
        <f>3/24000000*OO[[#This Row],[98 (01JUL1985 03:00:00)-Water Temperature (C)]]*OO[[#This Row],[40]]</f>
        <v>4.2034906379549998E-5</v>
      </c>
      <c r="AQ279" s="10">
        <f>3/24000000*OO[[#This Row],[99 (01JUL1985 06:00:00)-Water Temperature (C)]]*OO[[#This Row],[41]]</f>
        <v>3.7488813077524997E-5</v>
      </c>
      <c r="AR279" s="10">
        <f>3/24000000*OO[[#This Row],[100 (01JUL1985 09:00:00)-Water Temperature (C)]]*OO[[#This Row],[42]]</f>
        <v>3.49218948819E-5</v>
      </c>
      <c r="AS279" s="10">
        <f>3/24000000*OO[[#This Row],[101 (01JUL1985 12:00:00)-Water Temperature (C)]]*OO[[#This Row],[43]]</f>
        <v>3.3223270208399997E-5</v>
      </c>
      <c r="AT279" s="10">
        <f>3/24000000*OO[[#This Row],[102 (01JUL1985 15:00:00)-Water Temperature (C)]]*OO[[#This Row],[44]]</f>
        <v>3.1762391203062496E-5</v>
      </c>
      <c r="AU279" s="10">
        <f>3/24000000*OO[[#This Row],[103 (01JUL1985 18:00:00)-Water Temperature (C)]]*OO[[#This Row],[45]]</f>
        <v>3.0169962987525E-5</v>
      </c>
      <c r="AV279" s="10">
        <f>3/24000000*OO[[#This Row],[104 (01JUL1985 21:00:00)-Water Temperature (C)]]*OO[[#This Row],[46]]</f>
        <v>2.7783395976449999E-5</v>
      </c>
      <c r="AW279" s="10">
        <f>3/24000000*OO[[#This Row],[105 (02JUL1985 00:00:00)-Water Temperature (C)]]*OO[[#This Row],[47]]</f>
        <v>2.4847080285937503E-5</v>
      </c>
      <c r="AX279" s="10">
        <f>3/24000000*OO[[#This Row],[106 (02JUL1985 03:00:00)-Water Temperature (C)]]*OO[[#This Row],[48]]</f>
        <v>2.2110496951412502E-5</v>
      </c>
      <c r="AY279" s="10">
        <f>3/24000000*OO[[#This Row],[107 (02JUL1985 06:00:00)-Water Temperature (C)]]*OO[[#This Row],[49]]</f>
        <v>1.9788377944692501E-5</v>
      </c>
      <c r="AZ279" s="10">
        <f>3/24000000*OO[[#This Row],[108 (02JUL1985 09:00:00)-Water Temperature (C)]]*OO[[#This Row],[50]]</f>
        <v>1.8444120287906248E-5</v>
      </c>
      <c r="BA279" s="10">
        <f>3/24000000*OO[[#This Row],[109 (02JUL1985 12:00:00)-Water Temperature (C)]]*OO[[#This Row],[51]]</f>
        <v>1.7528856718196252E-5</v>
      </c>
      <c r="BB279" s="10">
        <f>3/24000000*OO[[#This Row],[110 (02JUL1985 15:00:00)-Water Temperature (C)]]*OO[[#This Row],[52]]</f>
        <v>1.6775730212780001E-5</v>
      </c>
      <c r="BC279" s="10">
        <f>3/24000000*OO[[#This Row],[111 (02JUL1985 18:00:00)-Water Temperature (C)]]*OO[[#This Row],[53]]</f>
        <v>1.59425323606125E-5</v>
      </c>
      <c r="BD279" s="10">
        <f>3/24000000*OO[[#This Row],[112 (02JUL1985 21:00:00)-Water Temperature (C)]]*OO[[#This Row],[54]]</f>
        <v>1.4787541203579999E-5</v>
      </c>
      <c r="BE279" s="10">
        <f>3/24000000*OO[[#This Row],[113 (03JUL1985 00:00:00)-Water Temperature (C)]]*OO[[#This Row],[55]]</f>
        <v>1.3359759326500001E-5</v>
      </c>
      <c r="BF279" s="10">
        <f>3/24000000*OO[[#This Row],[114 (03JUL1985 03:00:00)-Water Temperature (C)]]*OO[[#This Row],[56]]</f>
        <v>1.19794059345675E-5</v>
      </c>
      <c r="BG279" s="10">
        <f>3/24000000*OO[[#This Row],[115 (03JUL1985 06:00:00)-Water Temperature (C)]]*OO[[#This Row],[57]]</f>
        <v>1.0739816071960001E-5</v>
      </c>
      <c r="BH279" s="10">
        <f>3/24000000*OO[[#This Row],[116 (03JUL1985 09:00:00)-Water Temperature (C)]]*OO[[#This Row],[58]]</f>
        <v>9.8706341895199997E-6</v>
      </c>
      <c r="BI279" s="10">
        <f>3/24000000*OO[[#This Row],[117 (03JUL1985 12:00:00)-Water Temperature (C)]]*OO[[#This Row],[59]]</f>
        <v>8.9728364566499987E-6</v>
      </c>
      <c r="BJ279" s="10">
        <f>3/24000000*OO[[#This Row],[118 (03JUL1985 15:00:00)-Water Temperature (C)]]*OO[[#This Row],[60]]</f>
        <v>8.3311192154E-6</v>
      </c>
      <c r="BK279" s="10">
        <f>3/24000000*OO[[#This Row],[119 (03JUL1985 18:00:00)-Water Temperature (C)]]*OO[[#This Row],[61]]</f>
        <v>7.7389693778025003E-6</v>
      </c>
      <c r="BL279" s="10">
        <f>3/24000000*OO[[#This Row],[120 (03JUL1985 21:00:00)-Water Temperature (C)]]*OO[[#This Row],[62]]</f>
        <v>7.0321050696600009E-6</v>
      </c>
      <c r="BM279" s="10">
        <f>3/24000000*OO[[#This Row],[121 (04JUL1985 00:00:00)-Water Temperature (C)]]*OO[[#This Row],[63]]</f>
        <v>6.2211330411512499E-6</v>
      </c>
      <c r="BN279" s="10">
        <f>3/24000000*OO[[#This Row],[122 (04JUL1985 03:00:00)-Water Temperature (C)]]*OO[[#This Row],[64]]</f>
        <v>5.4044055401887491E-6</v>
      </c>
      <c r="BO279" s="10">
        <f>3/24000000*OO[[#This Row],[123 (04JUL1985 06:00:00)-Water Temperature (C)]]*OO[[#This Row],[65]]</f>
        <v>4.6716920507100002E-6</v>
      </c>
      <c r="BP279" s="10">
        <f>3/24000000*OO[[#This Row],[124 (04JUL1985 09:00:00)-Water Temperature (C)]]*OO[[#This Row],[66]]</f>
        <v>4.1500432085624994E-6</v>
      </c>
      <c r="BQ279" s="10">
        <f>3/24000000*OO[[#This Row],[125 (04JUL1985 12:00:00)-Water Temperature (C)]]*OO[[#This Row],[67]]</f>
        <v>3.7403590015637496E-6</v>
      </c>
      <c r="BR279" s="10">
        <f>3/24000000*OO[[#This Row],[126 (04JUL1985 15:00:00)-Water Temperature (C)]]*OO[[#This Row],[68]]</f>
        <v>3.4051604077574991E-6</v>
      </c>
      <c r="BS279" s="10">
        <f>3/24000000*OO[[#This Row],[127 (04JUL1985 18:00:00)-Water Temperature (C)]]*OO[[#This Row],[69]]</f>
        <v>3.114013653525E-6</v>
      </c>
      <c r="BT279" s="10">
        <f>3/24000000*OO[[#This Row],[128 (04JUL1985 21:00:00)-Water Temperature (C)]]*OO[[#This Row],[70]]</f>
        <v>2.7914814898574997E-6</v>
      </c>
      <c r="BU279" s="10">
        <f>3/24000000*OO[[#This Row],[129 (05JUL1985 00:00:00)-Water Temperature (C)]]*OO[[#This Row],[71]]</f>
        <v>2.43077288570375E-6</v>
      </c>
      <c r="BV279" s="10">
        <f>3/24000000*OO[[#This Row],[130 (05JUL1985 03:00:00)-Water Temperature (C)]]*OO[[#This Row],[72]]</f>
        <v>2.0858304833512503E-6</v>
      </c>
      <c r="BW279" s="10">
        <f>3/24000000*OO[[#This Row],[131 (05JUL1985 06:00:00)-Water Temperature (C)]]*OO[[#This Row],[73]]</f>
        <v>1.7721531557076246E-6</v>
      </c>
      <c r="BX279" s="10">
        <f>3/24000000*OO[[#This Row],[132 (05JUL1985 09:00:00)-Water Temperature (C)]]*OO[[#This Row],[74]]</f>
        <v>1.5283143625319998E-6</v>
      </c>
      <c r="BY279" s="10">
        <f>3/24000000*OO[[#This Row],[133 (05JUL1985 12:00:00)-Water Temperature (C)]]*OO[[#This Row],[75]]</f>
        <v>1.3349419521284998E-6</v>
      </c>
      <c r="BZ279" s="10">
        <f>3/24000000*OO[[#This Row],[134 (05JUL1985 15:00:00)-Water Temperature (C)]]*OO[[#This Row],[76]]</f>
        <v>1.1801728844009998E-6</v>
      </c>
      <c r="CA279" s="10">
        <f>3/24000000*OO[[#This Row],[135 (05JUL1985 18:00:00)-Water Temperature (C)]]*OO[[#This Row],[77]]</f>
        <v>1.0639273110344998E-6</v>
      </c>
      <c r="CB279" s="10">
        <f>3/24000000*OO[[#This Row],[136 (05JUL1985 21:00:00)-Water Temperature (C)]]*OO[[#This Row],[78]]</f>
        <v>9.6923438153450009E-7</v>
      </c>
      <c r="CC279" s="10">
        <f>3/24000000*OO[[#This Row],[137 (06JUL1985 00:00:00)-Water Temperature (C)]]*OO[[#This Row],[79]]</f>
        <v>8.8811963099999997E-7</v>
      </c>
      <c r="CD279" s="10">
        <f>3/24000000*OO[[#This Row],[138 (06JUL1985 03:00:00)-Water Temperature (C)]]*OO[[#This Row],[80]]</f>
        <v>8.1421590345599993E-7</v>
      </c>
      <c r="CE279" s="10">
        <f>3/24000000*OO[[#This Row],[139 (06JUL1985 06:00:00)-Water Temperature (C)]]*OO[[#This Row],[81]]</f>
        <v>7.4809483334812502E-7</v>
      </c>
      <c r="CF279" s="10">
        <f>3/24000000*OO[[#This Row],[140 (06JUL1985 09:00:00)-Water Temperature (C)]]*OO[[#This Row],[82]]</f>
        <v>7.0226464545375005E-7</v>
      </c>
      <c r="CG279" s="10">
        <f>3/24000000*OO[[#This Row],[141 (06JUL1985 12:00:00)-Water Temperature (C)]]*OO[[#This Row],[83]]</f>
        <v>6.6543181632600003E-7</v>
      </c>
      <c r="CH279" s="10">
        <f>3/24000000*OO[[#This Row],[142 (06JUL1985 15:00:00)-Water Temperature (C)]]*OO[[#This Row],[84]]</f>
        <v>6.3654202197599999E-7</v>
      </c>
      <c r="CI279" s="10">
        <f>3/24000000*OO[[#This Row],[143 (06JUL1985 18:00:00)-Water Temperature (C)]]*OO[[#This Row],[85]]</f>
        <v>6.1069833527175001E-7</v>
      </c>
      <c r="CJ279" s="10">
        <f>3/24000000*OO[[#This Row],[144 (06JUL1985 21:00:00)-Water Temperature (C)]]*OO[[#This Row],[86]]</f>
        <v>5.8299987404999997E-7</v>
      </c>
      <c r="CK279" s="10">
        <f>3/24000000*OO[[#This Row],[145 (07JUL1985 00:00:00)-Water Temperature (C)]]*OO[[#This Row],[87]]</f>
        <v>5.4709426645999996E-7</v>
      </c>
      <c r="CL279" s="10">
        <f>3/24000000*OO[[#This Row],[146 (07JUL1985 03:00:00)-Water Temperature (C)]]*OO[[#This Row],[88]]</f>
        <v>5.1261796208699993E-7</v>
      </c>
      <c r="CM279" s="10">
        <f>3/24000000*OO[[#This Row],[147 (07JUL1985 06:00:00)-Water Temperature (C)]]*OO[[#This Row],[89]]</f>
        <v>4.8143776238937494E-7</v>
      </c>
      <c r="CN279" s="10">
        <f>3/24000000*OO[[#This Row],[148 (07JUL1985 09:00:00)-Water Temperature (C)]]*OO[[#This Row],[90]]</f>
        <v>4.60182219783625E-7</v>
      </c>
      <c r="CO279" s="10">
        <f>3/24000000*OO[[#This Row],[149 (07JUL1985 12:00:00)-Water Temperature (C)]]*OO[[#This Row],[91]]</f>
        <v>4.4880395953200002E-7</v>
      </c>
      <c r="CP279" s="10">
        <f>3/24000000*OO[[#This Row],[150 (07JUL1985 15:00:00)-Water Temperature (C)]]*OO[[#This Row],[92]]</f>
        <v>4.4880395953200002E-7</v>
      </c>
      <c r="CQ279" s="10">
        <f>3/24000000*OO[[#This Row],[151 (07JUL1985 18:00:00)-Water Temperature (C)]]*OO[[#This Row],[93]]</f>
        <v>4.4880395953200002E-7</v>
      </c>
      <c r="CR279" s="10">
        <f>3/24000000*OO[[#This Row],[152 (07JUL1985 21:00:00)-Water Temperature (C)]]*OO[[#This Row],[94]]</f>
        <v>4.4880395953200002E-7</v>
      </c>
      <c r="CS279" s="10">
        <f>3/24000000*OO[[#This Row],[153 (08JUL1985 00:00:00)-Water Temperature (C)]]*OO[[#This Row],[95]]</f>
        <v>4.4880395953200002E-7</v>
      </c>
      <c r="CT279" s="10">
        <f>3/24000000*OO[[#This Row],[154 (08JUL1985 03:00:00)-Water Temperature (C)]]*OO[[#This Row],[96]]</f>
        <v>4.4880395953200002E-7</v>
      </c>
      <c r="CU279" s="10">
        <f>3/24000000*OO[[#This Row],[155 (08JUL1985 06:00:00)-Water Temperature (C)]]*OO[[#This Row],[97]]</f>
        <v>4.4880395953200002E-7</v>
      </c>
      <c r="CV279" s="10">
        <f>3/24000000*OO[[#This Row],[156 (08JUL1985 09:00:00)-Water Temperature (C)]]*OO[[#This Row],[98]]</f>
        <v>4.4880395953200002E-7</v>
      </c>
      <c r="CW279" s="10">
        <f>3/24000000*OO[[#This Row],[157 (08JUL1985 12:00:00)-Water Temperature (C)]]*OO[[#This Row],[99]]</f>
        <v>4.4880395953200002E-7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8.8320599044585443E-26</v>
      </c>
      <c r="Q280" s="10">
        <f>3/24*OO[[#This Row],[73 (28JUN1985 00:00:00)-Water Temperature (C)]]*OO[[#This Row],[15]]/SUM(OO[15])</f>
        <v>1.8719449446864286E-19</v>
      </c>
      <c r="R280" s="10">
        <f>3/24*OO[[#This Row],[74 (28JUN1985 03:00:00)-Water Temperature (C)]]*OO[[#This Row],[16]]/SUM(OO[16])</f>
        <v>3.8861257788981186E-12</v>
      </c>
      <c r="S280" s="10">
        <f>3/24*OO[[#This Row],[75 (28JUN1985 06:00:00)-Water Temperature (C)]]*OO[[#This Row],[17]]/SUM(OO[17])</f>
        <v>8.59673976334888E-9</v>
      </c>
      <c r="T280" s="10">
        <f>3/24*OO[[#This Row],[76 (28JUN1985 09:00:00)-Water Temperature (C)]]*OO[[#This Row],[18]]/SUM(OO[18])</f>
        <v>1.9296937268900371E-6</v>
      </c>
      <c r="U280" s="10">
        <f>3/24*OO[[#This Row],[77 (28JUN1985 12:00:00)-Water Temperature (C)]]*OO[[#This Row],[19]]/SUM(OO[19])</f>
        <v>1.0279561142172637E-4</v>
      </c>
      <c r="V280" s="10">
        <f>3/24000000*OO[[#This Row],[78 (28JUN1985 15:00:00)-Water Temperature (C)]]*OO[[#This Row],[20]]</f>
        <v>1.7964919783057499E-3</v>
      </c>
      <c r="W280" s="10">
        <f>3/24000000*OO[[#This Row],[79 (28JUN1985 18:00:00)-Water Temperature (C)]]*OO[[#This Row],[21]]</f>
        <v>1.28057436519375E-2</v>
      </c>
      <c r="X280" s="10">
        <f>3/24000000*OO[[#This Row],[80 (28JUN1985 21:00:00)-Water Temperature (C)]]*OO[[#This Row],[22]]</f>
        <v>4.2946768630287499E-2</v>
      </c>
      <c r="Y280" s="10">
        <f>3/24000000*OO[[#This Row],[81 (29JUN1985 00:00:00)-Water Temperature (C)]]*OO[[#This Row],[23]]</f>
        <v>7.7002323134999995E-2</v>
      </c>
      <c r="Z280" s="10">
        <f>3/24000000*OO[[#This Row],[82 (29JUN1985 03:00:00)-Water Temperature (C)]]*OO[[#This Row],[24]]</f>
        <v>8.0982744319062494E-2</v>
      </c>
      <c r="AA280" s="10">
        <f>3/24000000*OO[[#This Row],[83 (29JUN1985 06:00:00)-Water Temperature (C)]]*OO[[#This Row],[25]]</f>
        <v>5.38350712836125E-2</v>
      </c>
      <c r="AB280" s="10">
        <f>3/24000000*OO[[#This Row],[84 (29JUN1985 09:00:00)-Water Temperature (C)]]*OO[[#This Row],[26]]</f>
        <v>2.4383358610937499E-2</v>
      </c>
      <c r="AC280" s="10">
        <f>3/24000000*OO[[#This Row],[85 (29JUN1985 12:00:00)-Water Temperature (C)]]*OO[[#This Row],[27]]</f>
        <v>8.0932523939849996E-3</v>
      </c>
      <c r="AD280" s="10">
        <f>3/24000000*OO[[#This Row],[86 (29JUN1985 15:00:00)-Water Temperature (C)]]*OO[[#This Row],[28]]</f>
        <v>2.0811986941588747E-3</v>
      </c>
      <c r="AE280" s="10">
        <f>3/24000000*OO[[#This Row],[88 (29JUN1985 21:00:00)-Water Temperature (C)]]*OO[[#This Row],[30]]</f>
        <v>1.2790835027493748E-4</v>
      </c>
      <c r="AF280" s="10">
        <f>3/24000000*OO[[#This Row],[88 (29JUN1985 21:00:00)-Water Temperature (C)]]*OO[[#This Row],[30]]</f>
        <v>1.2790835027493748E-4</v>
      </c>
      <c r="AG280" s="10">
        <f>3/24000000*OO[[#This Row],[89 (30JUN1985 00:00:00)-Water Temperature (C)]]*OO[[#This Row],[31]]</f>
        <v>6.6227396870399989E-5</v>
      </c>
      <c r="AH280" s="10">
        <f>3/24000000*OO[[#This Row],[90 (30JUN1985 03:00:00)-Water Temperature (C)]]*OO[[#This Row],[32]]</f>
        <v>5.5108773982224999E-5</v>
      </c>
      <c r="AI280" s="10">
        <f>3/24000000*OO[[#This Row],[91 (30JUN1985 06:00:00)-Water Temperature (C)]]*OO[[#This Row],[33]]</f>
        <v>5.304443981443749E-5</v>
      </c>
      <c r="AJ280" s="10">
        <f>3/24000000*OO[[#This Row],[92 (30JUN1985 09:00:00)-Water Temperature (C)]]*OO[[#This Row],[34]]</f>
        <v>5.392033664875E-5</v>
      </c>
      <c r="AK280" s="10">
        <f>3/24000000*OO[[#This Row],[93 (30JUN1985 12:00:00)-Water Temperature (C)]]*OO[[#This Row],[35]]</f>
        <v>5.4598863367812499E-5</v>
      </c>
      <c r="AL280" s="10">
        <f>3/24000000*OO[[#This Row],[94 (30JUN1985 15:00:00)-Water Temperature (C)]]*OO[[#This Row],[36]]</f>
        <v>5.3397959361937497E-5</v>
      </c>
      <c r="AM280" s="10">
        <f>3/24000000*OO[[#This Row],[95 (30JUN1985 18:00:00)-Water Temperature (C)]]*OO[[#This Row],[37]]</f>
        <v>5.0989392108200004E-5</v>
      </c>
      <c r="AN280" s="10">
        <f>3/24000000*OO[[#This Row],[96 (30JUN1985 21:00:00)-Water Temperature (C)]]*OO[[#This Row],[38]]</f>
        <v>4.7159428140624997E-5</v>
      </c>
      <c r="AO280" s="10">
        <f>3/24000000*OO[[#This Row],[97 (01JUL1985 00:00:00)-Water Temperature (C)]]*OO[[#This Row],[39]]</f>
        <v>4.2081678523087494E-5</v>
      </c>
      <c r="AP280" s="10">
        <f>3/24000000*OO[[#This Row],[98 (01JUL1985 03:00:00)-Water Temperature (C)]]*OO[[#This Row],[40]]</f>
        <v>3.7244431679325001E-5</v>
      </c>
      <c r="AQ280" s="10">
        <f>3/24000000*OO[[#This Row],[99 (01JUL1985 06:00:00)-Water Temperature (C)]]*OO[[#This Row],[41]]</f>
        <v>3.3213432484287493E-5</v>
      </c>
      <c r="AR280" s="10">
        <f>3/24000000*OO[[#This Row],[100 (01JUL1985 09:00:00)-Water Temperature (C)]]*OO[[#This Row],[42]]</f>
        <v>3.0896385839925003E-5</v>
      </c>
      <c r="AS280" s="10">
        <f>3/24000000*OO[[#This Row],[101 (01JUL1985 12:00:00)-Water Temperature (C)]]*OO[[#This Row],[43]]</f>
        <v>2.9382107807499995E-5</v>
      </c>
      <c r="AT280" s="10">
        <f>3/24000000*OO[[#This Row],[102 (01JUL1985 15:00:00)-Water Temperature (C)]]*OO[[#This Row],[44]]</f>
        <v>2.8098236296200002E-5</v>
      </c>
      <c r="AU280" s="10">
        <f>3/24000000*OO[[#This Row],[103 (01JUL1985 18:00:00)-Water Temperature (C)]]*OO[[#This Row],[45]]</f>
        <v>2.6717147161249998E-5</v>
      </c>
      <c r="AV280" s="10">
        <f>3/24000000*OO[[#This Row],[104 (01JUL1985 21:00:00)-Water Temperature (C)]]*OO[[#This Row],[46]]</f>
        <v>2.4657310654871251E-5</v>
      </c>
      <c r="AW280" s="10">
        <f>3/24000000*OO[[#This Row],[105 (02JUL1985 00:00:00)-Water Temperature (C)]]*OO[[#This Row],[47]]</f>
        <v>2.20879523116E-5</v>
      </c>
      <c r="AX280" s="10">
        <f>3/24000000*OO[[#This Row],[106 (02JUL1985 03:00:00)-Water Temperature (C)]]*OO[[#This Row],[48]]</f>
        <v>1.9670307016432496E-5</v>
      </c>
      <c r="AY280" s="10">
        <f>3/24000000*OO[[#This Row],[107 (02JUL1985 06:00:00)-Water Temperature (C)]]*OO[[#This Row],[49]]</f>
        <v>1.7600426774029999E-5</v>
      </c>
      <c r="AZ280" s="10">
        <f>3/24000000*OO[[#This Row],[108 (02JUL1985 09:00:00)-Water Temperature (C)]]*OO[[#This Row],[50]]</f>
        <v>1.6384300796743752E-5</v>
      </c>
      <c r="BA280" s="10">
        <f>3/24000000*OO[[#This Row],[109 (02JUL1985 12:00:00)-Water Temperature (C)]]*OO[[#This Row],[51]]</f>
        <v>1.5563184296308747E-5</v>
      </c>
      <c r="BB280" s="10">
        <f>3/24000000*OO[[#This Row],[110 (02JUL1985 15:00:00)-Water Temperature (C)]]*OO[[#This Row],[52]]</f>
        <v>1.4896435413493751E-5</v>
      </c>
      <c r="BC280" s="10">
        <f>3/24000000*OO[[#This Row],[111 (02JUL1985 18:00:00)-Water Temperature (C)]]*OO[[#This Row],[53]]</f>
        <v>1.4164779810498747E-5</v>
      </c>
      <c r="BD280" s="10">
        <f>3/24000000*OO[[#This Row],[112 (02JUL1985 21:00:00)-Water Temperature (C)]]*OO[[#This Row],[54]]</f>
        <v>1.316055496752375E-5</v>
      </c>
      <c r="BE280" s="10">
        <f>3/24000000*OO[[#This Row],[113 (03JUL1985 00:00:00)-Water Temperature (C)]]*OO[[#This Row],[55]]</f>
        <v>1.1907755725804999E-5</v>
      </c>
      <c r="BF280" s="10">
        <f>3/24000000*OO[[#This Row],[114 (03JUL1985 03:00:00)-Water Temperature (C)]]*OO[[#This Row],[56]]</f>
        <v>1.068875383488E-5</v>
      </c>
      <c r="BG280" s="10">
        <f>3/24000000*OO[[#This Row],[115 (03JUL1985 06:00:00)-Water Temperature (C)]]*OO[[#This Row],[57]]</f>
        <v>9.5864247872249987E-6</v>
      </c>
      <c r="BH280" s="10">
        <f>3/24000000*OO[[#This Row],[116 (03JUL1985 09:00:00)-Water Temperature (C)]]*OO[[#This Row],[58]]</f>
        <v>8.8112229922199999E-6</v>
      </c>
      <c r="BI280" s="10">
        <f>3/24000000*OO[[#This Row],[117 (03JUL1985 12:00:00)-Water Temperature (C)]]*OO[[#This Row],[59]]</f>
        <v>8.0143915305599992E-6</v>
      </c>
      <c r="BJ280" s="10">
        <f>3/24000000*OO[[#This Row],[118 (03JUL1985 15:00:00)-Water Temperature (C)]]*OO[[#This Row],[60]]</f>
        <v>7.4361057110137498E-6</v>
      </c>
      <c r="BK280" s="10">
        <f>3/24000000*OO[[#This Row],[119 (03JUL1985 18:00:00)-Water Temperature (C)]]*OO[[#This Row],[61]]</f>
        <v>6.9106542069374993E-6</v>
      </c>
      <c r="BL280" s="10">
        <f>3/24000000*OO[[#This Row],[120 (03JUL1985 21:00:00)-Water Temperature (C)]]*OO[[#This Row],[62]]</f>
        <v>6.2925983443887496E-6</v>
      </c>
      <c r="BM280" s="10">
        <f>3/24000000*OO[[#This Row],[121 (04JUL1985 00:00:00)-Water Temperature (C)]]*OO[[#This Row],[63]]</f>
        <v>5.5794756854999996E-6</v>
      </c>
      <c r="BN280" s="10">
        <f>3/24000000*OO[[#This Row],[122 (04JUL1985 03:00:00)-Water Temperature (C)]]*OO[[#This Row],[64]]</f>
        <v>4.8570890543999994E-6</v>
      </c>
      <c r="BO280" s="10">
        <f>3/24000000*OO[[#This Row],[123 (04JUL1985 06:00:00)-Water Temperature (C)]]*OO[[#This Row],[65]]</f>
        <v>4.2031198977625E-6</v>
      </c>
      <c r="BP280" s="10">
        <f>3/24000000*OO[[#This Row],[124 (04JUL1985 09:00:00)-Water Temperature (C)]]*OO[[#This Row],[66]]</f>
        <v>3.732312735845E-6</v>
      </c>
      <c r="BQ280" s="10">
        <f>3/24000000*OO[[#This Row],[125 (04JUL1985 12:00:00)-Water Temperature (C)]]*OO[[#This Row],[67]]</f>
        <v>3.36111528838E-6</v>
      </c>
      <c r="BR280" s="10">
        <f>3/24000000*OO[[#This Row],[126 (04JUL1985 15:00:00)-Water Temperature (C)]]*OO[[#This Row],[68]]</f>
        <v>3.0572982241999996E-6</v>
      </c>
      <c r="BS280" s="10">
        <f>3/24000000*OO[[#This Row],[127 (04JUL1985 18:00:00)-Water Temperature (C)]]*OO[[#This Row],[69]]</f>
        <v>2.7940367723744998E-6</v>
      </c>
      <c r="BT280" s="10">
        <f>3/24000000*OO[[#This Row],[128 (04JUL1985 21:00:00)-Water Temperature (C)]]*OO[[#This Row],[70]]</f>
        <v>2.5074336456379999E-6</v>
      </c>
      <c r="BU280" s="10">
        <f>3/24000000*OO[[#This Row],[129 (05JUL1985 00:00:00)-Water Temperature (C)]]*OO[[#This Row],[71]]</f>
        <v>2.187252484223625E-6</v>
      </c>
      <c r="BV280" s="10">
        <f>3/24000000*OO[[#This Row],[130 (05JUL1985 03:00:00)-Water Temperature (C)]]*OO[[#This Row],[72]]</f>
        <v>1.88017353068825E-6</v>
      </c>
      <c r="BW280" s="10">
        <f>3/24000000*OO[[#This Row],[131 (05JUL1985 06:00:00)-Water Temperature (C)]]*OO[[#This Row],[73]]</f>
        <v>1.5995472323468749E-6</v>
      </c>
      <c r="BX280" s="10">
        <f>3/24000000*OO[[#This Row],[132 (05JUL1985 09:00:00)-Water Temperature (C)]]*OO[[#This Row],[74]]</f>
        <v>1.3787398878240002E-6</v>
      </c>
      <c r="BY280" s="10">
        <f>3/24000000*OO[[#This Row],[133 (05JUL1985 12:00:00)-Water Temperature (C)]]*OO[[#This Row],[75]]</f>
        <v>1.2026818453479999E-6</v>
      </c>
      <c r="BZ280" s="10">
        <f>3/24000000*OO[[#This Row],[134 (05JUL1985 15:00:00)-Water Temperature (C)]]*OO[[#This Row],[76]]</f>
        <v>1.0602243376287499E-6</v>
      </c>
      <c r="CA280" s="10">
        <f>3/24000000*OO[[#This Row],[135 (05JUL1985 18:00:00)-Water Temperature (C)]]*OO[[#This Row],[77]]</f>
        <v>9.5320965230400002E-7</v>
      </c>
      <c r="CB280" s="10">
        <f>3/24000000*OO[[#This Row],[136 (05JUL1985 21:00:00)-Water Temperature (C)]]*OO[[#This Row],[78]]</f>
        <v>8.6687546507074997E-7</v>
      </c>
      <c r="CC280" s="10">
        <f>3/24000000*OO[[#This Row],[137 (06JUL1985 00:00:00)-Water Temperature (C)]]*OO[[#This Row],[79]]</f>
        <v>7.9353610363437505E-7</v>
      </c>
      <c r="CD280" s="10">
        <f>3/24000000*OO[[#This Row],[138 (06JUL1985 03:00:00)-Water Temperature (C)]]*OO[[#This Row],[80]]</f>
        <v>7.2759077898974999E-7</v>
      </c>
      <c r="CE280" s="10">
        <f>3/24000000*OO[[#This Row],[139 (06JUL1985 06:00:00)-Water Temperature (C)]]*OO[[#This Row],[81]]</f>
        <v>6.6863323623262491E-7</v>
      </c>
      <c r="CF280" s="10">
        <f>3/24000000*OO[[#This Row],[140 (06JUL1985 09:00:00)-Water Temperature (C)]]*OO[[#This Row],[82]]</f>
        <v>6.27493570019E-7</v>
      </c>
      <c r="CG280" s="10">
        <f>3/24000000*OO[[#This Row],[141 (06JUL1985 12:00:00)-Water Temperature (C)]]*OO[[#This Row],[83]]</f>
        <v>5.9432041260937499E-7</v>
      </c>
      <c r="CH280" s="10">
        <f>3/24000000*OO[[#This Row],[142 (06JUL1985 15:00:00)-Water Temperature (C)]]*OO[[#This Row],[84]]</f>
        <v>5.6804064255374996E-7</v>
      </c>
      <c r="CI280" s="10">
        <f>3/24000000*OO[[#This Row],[143 (06JUL1985 18:00:00)-Water Temperature (C)]]*OO[[#This Row],[85]]</f>
        <v>5.4432047929599999E-7</v>
      </c>
      <c r="CJ280" s="10">
        <f>3/24000000*OO[[#This Row],[144 (06JUL1985 21:00:00)-Water Temperature (C)]]*OO[[#This Row],[86]]</f>
        <v>5.1939317219062494E-7</v>
      </c>
      <c r="CK280" s="10">
        <f>3/24000000*OO[[#This Row],[145 (07JUL1985 00:00:00)-Water Temperature (C)]]*OO[[#This Row],[87]]</f>
        <v>4.8738950641200004E-7</v>
      </c>
      <c r="CL280" s="10">
        <f>3/24000000*OO[[#This Row],[146 (07JUL1985 03:00:00)-Water Temperature (C)]]*OO[[#This Row],[88]]</f>
        <v>4.5662425808924997E-7</v>
      </c>
      <c r="CM280" s="10">
        <f>3/24000000*OO[[#This Row],[147 (07JUL1985 06:00:00)-Water Temperature (C)]]*OO[[#This Row],[89]]</f>
        <v>4.2880440951562499E-7</v>
      </c>
      <c r="CN280" s="10">
        <f>3/24000000*OO[[#This Row],[148 (07JUL1985 09:00:00)-Water Temperature (C)]]*OO[[#This Row],[90]]</f>
        <v>4.0944771132774999E-7</v>
      </c>
      <c r="CO280" s="10">
        <f>3/24000000*OO[[#This Row],[149 (07JUL1985 12:00:00)-Water Temperature (C)]]*OO[[#This Row],[91]]</f>
        <v>3.9877522665662494E-7</v>
      </c>
      <c r="CP280" s="10">
        <f>3/24000000*OO[[#This Row],[150 (07JUL1985 15:00:00)-Water Temperature (C)]]*OO[[#This Row],[92]]</f>
        <v>3.9877522665662494E-7</v>
      </c>
      <c r="CQ280" s="10">
        <f>3/24000000*OO[[#This Row],[151 (07JUL1985 18:00:00)-Water Temperature (C)]]*OO[[#This Row],[93]]</f>
        <v>3.9877522665662494E-7</v>
      </c>
      <c r="CR280" s="10">
        <f>3/24000000*OO[[#This Row],[152 (07JUL1985 21:00:00)-Water Temperature (C)]]*OO[[#This Row],[94]]</f>
        <v>3.9877522665662494E-7</v>
      </c>
      <c r="CS280" s="10">
        <f>3/24000000*OO[[#This Row],[153 (08JUL1985 00:00:00)-Water Temperature (C)]]*OO[[#This Row],[95]]</f>
        <v>3.9877522665662494E-7</v>
      </c>
      <c r="CT280" s="10">
        <f>3/24000000*OO[[#This Row],[154 (08JUL1985 03:00:00)-Water Temperature (C)]]*OO[[#This Row],[96]]</f>
        <v>3.9877522665662494E-7</v>
      </c>
      <c r="CU280" s="10">
        <f>3/24000000*OO[[#This Row],[155 (08JUL1985 06:00:00)-Water Temperature (C)]]*OO[[#This Row],[97]]</f>
        <v>3.9877522665662494E-7</v>
      </c>
      <c r="CV280" s="10">
        <f>3/24000000*OO[[#This Row],[156 (08JUL1985 09:00:00)-Water Temperature (C)]]*OO[[#This Row],[98]]</f>
        <v>3.9877522665662494E-7</v>
      </c>
      <c r="CW280" s="10">
        <f>3/24000000*OO[[#This Row],[157 (08JUL1985 12:00:00)-Water Temperature (C)]]*OO[[#This Row],[99]]</f>
        <v>3.9877522665662494E-7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8.1042194328429552E-27</v>
      </c>
      <c r="Q281" s="10">
        <f>3/24*OO[[#This Row],[73 (28JUN1985 00:00:00)-Water Temperature (C)]]*OO[[#This Row],[15]]/SUM(OO[15])</f>
        <v>2.4362248664992001E-20</v>
      </c>
      <c r="R281" s="10">
        <f>3/24*OO[[#This Row],[74 (28JUN1985 03:00:00)-Water Temperature (C)]]*OO[[#This Row],[16]]/SUM(OO[16])</f>
        <v>1.155928053890607E-12</v>
      </c>
      <c r="S281" s="10">
        <f>3/24*OO[[#This Row],[75 (28JUN1985 06:00:00)-Water Temperature (C)]]*OO[[#This Row],[17]]/SUM(OO[17])</f>
        <v>3.0668841965748682E-9</v>
      </c>
      <c r="T281" s="10">
        <f>3/24*OO[[#This Row],[76 (28JUN1985 09:00:00)-Water Temperature (C)]]*OO[[#This Row],[18]]/SUM(OO[18])</f>
        <v>7.5715825481077317E-7</v>
      </c>
      <c r="U281" s="10">
        <f>3/24*OO[[#This Row],[77 (28JUN1985 12:00:00)-Water Temperature (C)]]*OO[[#This Row],[19]]/SUM(OO[19])</f>
        <v>4.3252463637589433E-5</v>
      </c>
      <c r="V281" s="10">
        <f>3/24000000*OO[[#This Row],[78 (28JUN1985 15:00:00)-Water Temperature (C)]]*OO[[#This Row],[20]]</f>
        <v>8.00014138835625E-4</v>
      </c>
      <c r="W281" s="10">
        <f>3/24000000*OO[[#This Row],[79 (28JUN1985 18:00:00)-Water Temperature (C)]]*OO[[#This Row],[21]]</f>
        <v>5.978094415019999E-3</v>
      </c>
      <c r="X281" s="10">
        <f>3/24000000*OO[[#This Row],[80 (28JUN1985 21:00:00)-Water Temperature (C)]]*OO[[#This Row],[22]]</f>
        <v>2.0872110774515E-2</v>
      </c>
      <c r="Y281" s="10">
        <f>3/24000000*OO[[#This Row],[81 (29JUN1985 00:00:00)-Water Temperature (C)]]*OO[[#This Row],[23]]</f>
        <v>3.8734291014262498E-2</v>
      </c>
      <c r="Z281" s="10">
        <f>3/24000000*OO[[#This Row],[82 (29JUN1985 03:00:00)-Water Temperature (C)]]*OO[[#This Row],[24]]</f>
        <v>4.1957092223250003E-2</v>
      </c>
      <c r="AA281" s="10">
        <f>3/24000000*OO[[#This Row],[83 (29JUN1985 06:00:00)-Water Temperature (C)]]*OO[[#This Row],[25]]</f>
        <v>2.8607839658124998E-2</v>
      </c>
      <c r="AB281" s="10">
        <f>3/24000000*OO[[#This Row],[84 (29JUN1985 09:00:00)-Water Temperature (C)]]*OO[[#This Row],[26]]</f>
        <v>1.3235270568142499E-2</v>
      </c>
      <c r="AC281" s="10">
        <f>3/24000000*OO[[#This Row],[85 (29JUN1985 12:00:00)-Water Temperature (C)]]*OO[[#This Row],[27]]</f>
        <v>4.4691730836799995E-3</v>
      </c>
      <c r="AD281" s="10">
        <f>3/24000000*OO[[#This Row],[86 (29JUN1985 15:00:00)-Water Temperature (C)]]*OO[[#This Row],[28]]</f>
        <v>1.1631862207562499E-3</v>
      </c>
      <c r="AE281" s="10">
        <f>3/24000000*OO[[#This Row],[88 (29JUN1985 21:00:00)-Water Temperature (C)]]*OO[[#This Row],[30]]</f>
        <v>6.9036883370399989E-5</v>
      </c>
      <c r="AF281" s="10">
        <f>3/24000000*OO[[#This Row],[88 (29JUN1985 21:00:00)-Water Temperature (C)]]*OO[[#This Row],[30]]</f>
        <v>6.9036883370399989E-5</v>
      </c>
      <c r="AG281" s="10">
        <f>3/24000000*OO[[#This Row],[89 (30JUN1985 00:00:00)-Water Temperature (C)]]*OO[[#This Row],[31]]</f>
        <v>3.3976659607800001E-5</v>
      </c>
      <c r="AH281" s="10">
        <f>3/24000000*OO[[#This Row],[90 (30JUN1985 03:00:00)-Water Temperature (C)]]*OO[[#This Row],[32]]</f>
        <v>2.7628216378549996E-5</v>
      </c>
      <c r="AI281" s="10">
        <f>3/24000000*OO[[#This Row],[91 (30JUN1985 06:00:00)-Water Temperature (C)]]*OO[[#This Row],[33]]</f>
        <v>2.6359557038062499E-5</v>
      </c>
      <c r="AJ281" s="10">
        <f>3/24000000*OO[[#This Row],[92 (30JUN1985 09:00:00)-Water Temperature (C)]]*OO[[#This Row],[34]]</f>
        <v>2.6664726459449997E-5</v>
      </c>
      <c r="AK281" s="10">
        <f>3/24000000*OO[[#This Row],[93 (30JUN1985 12:00:00)-Water Temperature (C)]]*OO[[#This Row],[35]]</f>
        <v>2.6927487910400001E-5</v>
      </c>
      <c r="AL281" s="10">
        <f>3/24000000*OO[[#This Row],[94 (30JUN1985 15:00:00)-Water Temperature (C)]]*OO[[#This Row],[36]]</f>
        <v>2.6282807487337504E-5</v>
      </c>
      <c r="AM281" s="10">
        <f>3/24000000*OO[[#This Row],[95 (30JUN1985 18:00:00)-Water Temperature (C)]]*OO[[#This Row],[37]]</f>
        <v>2.5027143972050003E-5</v>
      </c>
      <c r="AN281" s="10">
        <f>3/24000000*OO[[#This Row],[96 (30JUN1985 21:00:00)-Water Temperature (C)]]*OO[[#This Row],[38]]</f>
        <v>2.3066831419499998E-5</v>
      </c>
      <c r="AO281" s="10">
        <f>3/24000000*OO[[#This Row],[97 (01JUL1985 00:00:00)-Water Temperature (C)]]*OO[[#This Row],[39]]</f>
        <v>2.0507505954962499E-5</v>
      </c>
      <c r="AP281" s="10">
        <f>3/24000000*OO[[#This Row],[98 (01JUL1985 03:00:00)-Water Temperature (C)]]*OO[[#This Row],[40]]</f>
        <v>1.8062065779226251E-5</v>
      </c>
      <c r="AQ281" s="10">
        <f>3/24000000*OO[[#This Row],[99 (01JUL1985 06:00:00)-Water Temperature (C)]]*OO[[#This Row],[41]]</f>
        <v>1.6023728896259999E-5</v>
      </c>
      <c r="AR281" s="10">
        <f>3/24000000*OO[[#This Row],[100 (01JUL1985 09:00:00)-Water Temperature (C)]]*OO[[#This Row],[42]]</f>
        <v>1.4823201583327498E-5</v>
      </c>
      <c r="AS281" s="10">
        <f>3/24000000*OO[[#This Row],[101 (01JUL1985 12:00:00)-Water Temperature (C)]]*OO[[#This Row],[43]]</f>
        <v>1.4027660003812499E-5</v>
      </c>
      <c r="AT281" s="10">
        <f>3/24000000*OO[[#This Row],[102 (01JUL1985 15:00:00)-Water Temperature (C)]]*OO[[#This Row],[44]]</f>
        <v>1.3347132264659999E-5</v>
      </c>
      <c r="AU281" s="10">
        <f>3/24000000*OO[[#This Row],[103 (01JUL1985 18:00:00)-Water Temperature (C)]]*OO[[#This Row],[45]]</f>
        <v>1.26277770744E-5</v>
      </c>
      <c r="AV281" s="10">
        <f>3/24000000*OO[[#This Row],[104 (01JUL1985 21:00:00)-Water Temperature (C)]]*OO[[#This Row],[46]]</f>
        <v>1.1595212285512499E-5</v>
      </c>
      <c r="AW281" s="10">
        <f>3/24000000*OO[[#This Row],[105 (02JUL1985 00:00:00)-Water Temperature (C)]]*OO[[#This Row],[47]]</f>
        <v>1.03396840026375E-5</v>
      </c>
      <c r="AX281" s="10">
        <f>3/24000000*OO[[#This Row],[106 (02JUL1985 03:00:00)-Water Temperature (C)]]*OO[[#This Row],[48]]</f>
        <v>9.1592183624349995E-6</v>
      </c>
      <c r="AY281" s="10">
        <f>3/24000000*OO[[#This Row],[107 (02JUL1985 06:00:00)-Water Temperature (C)]]*OO[[#This Row],[49]]</f>
        <v>8.151612019912499E-6</v>
      </c>
      <c r="AZ281" s="10">
        <f>3/24000000*OO[[#This Row],[108 (02JUL1985 09:00:00)-Water Temperature (C)]]*OO[[#This Row],[50]]</f>
        <v>7.538779576571251E-6</v>
      </c>
      <c r="BA281" s="10">
        <f>3/24000000*OO[[#This Row],[109 (02JUL1985 12:00:00)-Water Temperature (C)]]*OO[[#This Row],[51]]</f>
        <v>7.1204524191637486E-6</v>
      </c>
      <c r="BB281" s="10">
        <f>3/24000000*OO[[#This Row],[110 (02JUL1985 15:00:00)-Water Temperature (C)]]*OO[[#This Row],[52]]</f>
        <v>6.7791010008837504E-6</v>
      </c>
      <c r="BC281" s="10">
        <f>3/24000000*OO[[#This Row],[111 (02JUL1985 18:00:00)-Water Temperature (C)]]*OO[[#This Row],[53]]</f>
        <v>6.4145236833937498E-6</v>
      </c>
      <c r="BD281" s="10">
        <f>3/24000000*OO[[#This Row],[112 (02JUL1985 21:00:00)-Water Temperature (C)]]*OO[[#This Row],[54]]</f>
        <v>5.9304138787499991E-6</v>
      </c>
      <c r="BE281" s="10">
        <f>3/24000000*OO[[#This Row],[113 (03JUL1985 00:00:00)-Water Temperature (C)]]*OO[[#This Row],[55]]</f>
        <v>5.3448024764049996E-6</v>
      </c>
      <c r="BF281" s="10">
        <f>3/24000000*OO[[#This Row],[114 (03JUL1985 03:00:00)-Water Temperature (C)]]*OO[[#This Row],[56]]</f>
        <v>4.7759586918650001E-6</v>
      </c>
      <c r="BG281" s="10">
        <f>3/24000000*OO[[#This Row],[115 (03JUL1985 06:00:00)-Water Temperature (C)]]*OO[[#This Row],[57]]</f>
        <v>4.2652492129649997E-6</v>
      </c>
      <c r="BH281" s="10">
        <f>3/24000000*OO[[#This Row],[116 (03JUL1985 09:00:00)-Water Temperature (C)]]*OO[[#This Row],[58]]</f>
        <v>3.9003802142074998E-6</v>
      </c>
      <c r="BI281" s="10">
        <f>3/24000000*OO[[#This Row],[117 (03JUL1985 12:00:00)-Water Temperature (C)]]*OO[[#This Row],[59]]</f>
        <v>3.5319379307900003E-6</v>
      </c>
      <c r="BJ281" s="10">
        <f>3/24000000*OO[[#This Row],[118 (03JUL1985 15:00:00)-Water Temperature (C)]]*OO[[#This Row],[60]]</f>
        <v>3.2627794862324998E-6</v>
      </c>
      <c r="BK281" s="10">
        <f>3/24000000*OO[[#This Row],[119 (03JUL1985 18:00:00)-Water Temperature (C)]]*OO[[#This Row],[61]]</f>
        <v>3.0196307775674998E-6</v>
      </c>
      <c r="BL281" s="10">
        <f>3/24000000*OO[[#This Row],[120 (03JUL1985 21:00:00)-Water Temperature (C)]]*OO[[#This Row],[62]]</f>
        <v>2.7408424608116244E-6</v>
      </c>
      <c r="BM281" s="10">
        <f>3/24000000*OO[[#This Row],[121 (04JUL1985 00:00:00)-Water Temperature (C)]]*OO[[#This Row],[63]]</f>
        <v>2.4254124434058745E-6</v>
      </c>
      <c r="BN281" s="10">
        <f>3/24000000*OO[[#This Row],[122 (04JUL1985 03:00:00)-Water Temperature (C)]]*OO[[#This Row],[64]]</f>
        <v>2.108285731816E-6</v>
      </c>
      <c r="BO281" s="10">
        <f>3/24000000*OO[[#This Row],[123 (04JUL1985 06:00:00)-Water Temperature (C)]]*OO[[#This Row],[65]]</f>
        <v>1.8228883443154999E-6</v>
      </c>
      <c r="BP281" s="10">
        <f>3/24000000*OO[[#This Row],[124 (04JUL1985 09:00:00)-Water Temperature (C)]]*OO[[#This Row],[66]]</f>
        <v>1.6160705764348753E-6</v>
      </c>
      <c r="BQ281" s="10">
        <f>3/24000000*OO[[#This Row],[125 (04JUL1985 12:00:00)-Water Temperature (C)]]*OO[[#This Row],[67]]</f>
        <v>1.45265327691575E-6</v>
      </c>
      <c r="BR281" s="10">
        <f>3/24000000*OO[[#This Row],[126 (04JUL1985 15:00:00)-Water Temperature (C)]]*OO[[#This Row],[68]]</f>
        <v>1.3181884853032501E-6</v>
      </c>
      <c r="BS281" s="10">
        <f>3/24000000*OO[[#This Row],[127 (04JUL1985 18:00:00)-Water Temperature (C)]]*OO[[#This Row],[69]]</f>
        <v>1.2025358657687498E-6</v>
      </c>
      <c r="BT281" s="10">
        <f>3/24000000*OO[[#This Row],[128 (04JUL1985 21:00:00)-Water Temperature (C)]]*OO[[#This Row],[70]]</f>
        <v>1.0780257918375E-6</v>
      </c>
      <c r="BU281" s="10">
        <f>3/24000000*OO[[#This Row],[129 (05JUL1985 00:00:00)-Water Temperature (C)]]*OO[[#This Row],[71]]</f>
        <v>9.4058581083750004E-7</v>
      </c>
      <c r="BV281" s="10">
        <f>3/24000000*OO[[#This Row],[130 (05JUL1985 03:00:00)-Water Temperature (C)]]*OO[[#This Row],[72]]</f>
        <v>8.0904557107499993E-7</v>
      </c>
      <c r="BW281" s="10">
        <f>3/24000000*OO[[#This Row],[131 (05JUL1985 06:00:00)-Water Temperature (C)]]*OO[[#This Row],[73]]</f>
        <v>6.8888010713775003E-7</v>
      </c>
      <c r="BX281" s="10">
        <f>3/24000000*OO[[#This Row],[132 (05JUL1985 09:00:00)-Water Temperature (C)]]*OO[[#This Row],[74]]</f>
        <v>5.9388140965450008E-7</v>
      </c>
      <c r="BY281" s="10">
        <f>3/24000000*OO[[#This Row],[133 (05JUL1985 12:00:00)-Water Temperature (C)]]*OO[[#This Row],[75]]</f>
        <v>5.1734954834700003E-7</v>
      </c>
      <c r="BZ281" s="10">
        <f>3/24000000*OO[[#This Row],[134 (05JUL1985 15:00:00)-Water Temperature (C)]]*OO[[#This Row],[76]]</f>
        <v>4.5559007782187504E-7</v>
      </c>
      <c r="CA281" s="10">
        <f>3/24000000*OO[[#This Row],[135 (05JUL1985 18:00:00)-Water Temperature (C)]]*OO[[#This Row],[77]]</f>
        <v>4.0860741850249992E-7</v>
      </c>
      <c r="CB281" s="10">
        <f>3/24000000*OO[[#This Row],[136 (05JUL1985 21:00:00)-Water Temperature (C)]]*OO[[#This Row],[78]]</f>
        <v>3.7115290855849996E-7</v>
      </c>
      <c r="CC281" s="10">
        <f>3/24000000*OO[[#This Row],[137 (06JUL1985 00:00:00)-Water Temperature (C)]]*OO[[#This Row],[79]]</f>
        <v>3.3959096172662497E-7</v>
      </c>
      <c r="CD281" s="10">
        <f>3/24000000*OO[[#This Row],[138 (06JUL1985 03:00:00)-Water Temperature (C)]]*OO[[#This Row],[80]]</f>
        <v>3.1153183229999997E-7</v>
      </c>
      <c r="CE281" s="10">
        <f>3/24000000*OO[[#This Row],[139 (06JUL1985 06:00:00)-Water Temperature (C)]]*OO[[#This Row],[81]]</f>
        <v>2.8666403951681248E-7</v>
      </c>
      <c r="CF281" s="10">
        <f>3/24000000*OO[[#This Row],[140 (06JUL1985 09:00:00)-Water Temperature (C)]]*OO[[#This Row],[82]]</f>
        <v>2.6926715021762501E-7</v>
      </c>
      <c r="CG281" s="10">
        <f>3/24000000*OO[[#This Row],[141 (06JUL1985 12:00:00)-Water Temperature (C)]]*OO[[#This Row],[83]]</f>
        <v>2.5518318324427498E-7</v>
      </c>
      <c r="CH281" s="10">
        <f>3/24000000*OO[[#This Row],[142 (06JUL1985 15:00:00)-Water Temperature (C)]]*OO[[#This Row],[84]]</f>
        <v>2.43848857527975E-7</v>
      </c>
      <c r="CI281" s="10">
        <f>3/24000000*OO[[#This Row],[143 (06JUL1985 18:00:00)-Water Temperature (C)]]*OO[[#This Row],[85]]</f>
        <v>2.3351912014269998E-7</v>
      </c>
      <c r="CJ281" s="10">
        <f>3/24000000*OO[[#This Row],[144 (06JUL1985 21:00:00)-Water Temperature (C)]]*OO[[#This Row],[86]]</f>
        <v>2.22642658808E-7</v>
      </c>
      <c r="CK281" s="10">
        <f>3/24000000*OO[[#This Row],[145 (07JUL1985 00:00:00)-Water Temperature (C)]]*OO[[#This Row],[87]]</f>
        <v>2.0894008115911249E-7</v>
      </c>
      <c r="CL281" s="10">
        <f>3/24000000*OO[[#This Row],[146 (07JUL1985 03:00:00)-Water Temperature (C)]]*OO[[#This Row],[88]]</f>
        <v>1.9577914401794997E-7</v>
      </c>
      <c r="CM281" s="10">
        <f>3/24000000*OO[[#This Row],[147 (07JUL1985 06:00:00)-Water Temperature (C)]]*OO[[#This Row],[89]]</f>
        <v>1.8391843957649999E-7</v>
      </c>
      <c r="CN281" s="10">
        <f>3/24000000*OO[[#This Row],[148 (07JUL1985 09:00:00)-Water Temperature (C)]]*OO[[#This Row],[90]]</f>
        <v>1.7564498580420001E-7</v>
      </c>
      <c r="CO281" s="10">
        <f>3/24000000*OO[[#This Row],[149 (07JUL1985 12:00:00)-Water Temperature (C)]]*OO[[#This Row],[91]]</f>
        <v>1.7091577311986251E-7</v>
      </c>
      <c r="CP281" s="10">
        <f>3/24000000*OO[[#This Row],[150 (07JUL1985 15:00:00)-Water Temperature (C)]]*OO[[#This Row],[92]]</f>
        <v>1.7091577311986251E-7</v>
      </c>
      <c r="CQ281" s="10">
        <f>3/24000000*OO[[#This Row],[151 (07JUL1985 18:00:00)-Water Temperature (C)]]*OO[[#This Row],[93]]</f>
        <v>1.7091577311986251E-7</v>
      </c>
      <c r="CR281" s="10">
        <f>3/24000000*OO[[#This Row],[152 (07JUL1985 21:00:00)-Water Temperature (C)]]*OO[[#This Row],[94]]</f>
        <v>1.7091577311986251E-7</v>
      </c>
      <c r="CS281" s="10">
        <f>3/24000000*OO[[#This Row],[153 (08JUL1985 00:00:00)-Water Temperature (C)]]*OO[[#This Row],[95]]</f>
        <v>1.7091577311986251E-7</v>
      </c>
      <c r="CT281" s="10">
        <f>3/24000000*OO[[#This Row],[154 (08JUL1985 03:00:00)-Water Temperature (C)]]*OO[[#This Row],[96]]</f>
        <v>1.7091577311986251E-7</v>
      </c>
      <c r="CU281" s="10">
        <f>3/24000000*OO[[#This Row],[155 (08JUL1985 06:00:00)-Water Temperature (C)]]*OO[[#This Row],[97]]</f>
        <v>1.7091577311986251E-7</v>
      </c>
      <c r="CV281" s="10">
        <f>3/24000000*OO[[#This Row],[156 (08JUL1985 09:00:00)-Water Temperature (C)]]*OO[[#This Row],[98]]</f>
        <v>1.7091577311986251E-7</v>
      </c>
      <c r="CW281" s="10">
        <f>3/24000000*OO[[#This Row],[157 (08JUL1985 12:00:00)-Water Temperature (C)]]*OO[[#This Row],[99]]</f>
        <v>1.7091577311986251E-7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1.365794506572103E-27</v>
      </c>
      <c r="Q282" s="10">
        <f>3/24*OO[[#This Row],[73 (28JUN1985 00:00:00)-Water Temperature (C)]]*OO[[#This Row],[15]]/SUM(OO[15])</f>
        <v>8.7677270749640297E-21</v>
      </c>
      <c r="R282" s="10">
        <f>3/24*OO[[#This Row],[74 (28JUN1985 03:00:00)-Water Temperature (C)]]*OO[[#This Row],[16]]/SUM(OO[16])</f>
        <v>7.9378355449569503E-13</v>
      </c>
      <c r="S282" s="10">
        <f>3/24*OO[[#This Row],[75 (28JUN1985 06:00:00)-Water Temperature (C)]]*OO[[#This Row],[17]]/SUM(OO[17])</f>
        <v>2.5502517985836159E-9</v>
      </c>
      <c r="T282" s="10">
        <f>3/24*OO[[#This Row],[76 (28JUN1985 09:00:00)-Water Temperature (C)]]*OO[[#This Row],[18]]/SUM(OO[18])</f>
        <v>6.9854167991644312E-7</v>
      </c>
      <c r="U282" s="10">
        <f>3/24*OO[[#This Row],[77 (28JUN1985 12:00:00)-Water Temperature (C)]]*OO[[#This Row],[19]]/SUM(OO[19])</f>
        <v>4.3209509537278607E-5</v>
      </c>
      <c r="V282" s="10">
        <f>3/24000000*OO[[#This Row],[78 (28JUN1985 15:00:00)-Water Temperature (C)]]*OO[[#This Row],[20]]</f>
        <v>8.5496110269299994E-4</v>
      </c>
      <c r="W282" s="10">
        <f>3/24000000*OO[[#This Row],[79 (28JUN1985 18:00:00)-Water Temperature (C)]]*OO[[#This Row],[21]]</f>
        <v>6.7727401566074997E-3</v>
      </c>
      <c r="X282" s="10">
        <f>3/24000000*OO[[#This Row],[80 (28JUN1985 21:00:00)-Water Temperature (C)]]*OO[[#This Row],[22]]</f>
        <v>2.490661770156E-2</v>
      </c>
      <c r="Y282" s="10">
        <f>3/24000000*OO[[#This Row],[81 (29JUN1985 00:00:00)-Water Temperature (C)]]*OO[[#This Row],[23]]</f>
        <v>4.8416862603975E-2</v>
      </c>
      <c r="Z282" s="10">
        <f>3/24000000*OO[[#This Row],[82 (29JUN1985 03:00:00)-Water Temperature (C)]]*OO[[#This Row],[24]]</f>
        <v>5.4690691185137495E-2</v>
      </c>
      <c r="AA282" s="10">
        <f>3/24000000*OO[[#This Row],[83 (29JUN1985 06:00:00)-Water Temperature (C)]]*OO[[#This Row],[25]]</f>
        <v>3.8751197726624997E-2</v>
      </c>
      <c r="AB282" s="10">
        <f>3/24000000*OO[[#This Row],[84 (29JUN1985 09:00:00)-Water Temperature (C)]]*OO[[#This Row],[26]]</f>
        <v>1.85656834566E-2</v>
      </c>
      <c r="AC282" s="10">
        <f>3/24000000*OO[[#This Row],[85 (29JUN1985 12:00:00)-Water Temperature (C)]]*OO[[#This Row],[27]]</f>
        <v>6.4665009587199992E-3</v>
      </c>
      <c r="AD282" s="10">
        <f>3/24000000*OO[[#This Row],[86 (29JUN1985 15:00:00)-Water Temperature (C)]]*OO[[#This Row],[28]]</f>
        <v>1.72592701194375E-3</v>
      </c>
      <c r="AE282" s="10">
        <f>3/24000000*OO[[#This Row],[88 (29JUN1985 21:00:00)-Water Temperature (C)]]*OO[[#This Row],[30]]</f>
        <v>9.9671053608437501E-5</v>
      </c>
      <c r="AF282" s="10">
        <f>3/24000000*OO[[#This Row],[88 (29JUN1985 21:00:00)-Water Temperature (C)]]*OO[[#This Row],[30]]</f>
        <v>9.9671053608437501E-5</v>
      </c>
      <c r="AG282" s="10">
        <f>3/24000000*OO[[#This Row],[89 (30JUN1985 00:00:00)-Water Temperature (C)]]*OO[[#This Row],[31]]</f>
        <v>4.5783193898812491E-5</v>
      </c>
      <c r="AH282" s="10">
        <f>3/24000000*OO[[#This Row],[90 (30JUN1985 03:00:00)-Water Temperature (C)]]*OO[[#This Row],[32]]</f>
        <v>3.6106519414600004E-5</v>
      </c>
      <c r="AI282" s="10">
        <f>3/24000000*OO[[#This Row],[91 (30JUN1985 06:00:00)-Water Temperature (C)]]*OO[[#This Row],[33]]</f>
        <v>3.4192290031899993E-5</v>
      </c>
      <c r="AJ282" s="10">
        <f>3/24000000*OO[[#This Row],[92 (30JUN1985 09:00:00)-Water Temperature (C)]]*OO[[#This Row],[34]]</f>
        <v>3.4562262302100002E-5</v>
      </c>
      <c r="AK282" s="10">
        <f>3/24000000*OO[[#This Row],[93 (30JUN1985 12:00:00)-Water Temperature (C)]]*OO[[#This Row],[35]]</f>
        <v>3.4979609706749998E-5</v>
      </c>
      <c r="AL282" s="10">
        <f>3/24000000*OO[[#This Row],[94 (30JUN1985 15:00:00)-Water Temperature (C)]]*OO[[#This Row],[36]]</f>
        <v>3.4267160632124995E-5</v>
      </c>
      <c r="AM282" s="10">
        <f>3/24000000*OO[[#This Row],[95 (30JUN1985 18:00:00)-Water Temperature (C)]]*OO[[#This Row],[37]]</f>
        <v>3.2727445163174999E-5</v>
      </c>
      <c r="AN282" s="10">
        <f>3/24000000*OO[[#This Row],[96 (30JUN1985 21:00:00)-Water Temperature (C)]]*OO[[#This Row],[38]]</f>
        <v>3.0222456690149998E-5</v>
      </c>
      <c r="AO282" s="10">
        <f>3/24000000*OO[[#This Row],[97 (01JUL1985 00:00:00)-Water Temperature (C)]]*OO[[#This Row],[39]]</f>
        <v>2.6920112234062501E-5</v>
      </c>
      <c r="AP282" s="10">
        <f>3/24000000*OO[[#This Row],[98 (01JUL1985 03:00:00)-Water Temperature (C)]]*OO[[#This Row],[40]]</f>
        <v>2.3726569320375002E-5</v>
      </c>
      <c r="AQ282" s="10">
        <f>3/24000000*OO[[#This Row],[99 (01JUL1985 06:00:00)-Water Temperature (C)]]*OO[[#This Row],[41]]</f>
        <v>2.1052553810347497E-5</v>
      </c>
      <c r="AR282" s="10">
        <f>3/24000000*OO[[#This Row],[100 (01JUL1985 09:00:00)-Water Temperature (C)]]*OO[[#This Row],[42]]</f>
        <v>1.9473269719185003E-5</v>
      </c>
      <c r="AS282" s="10">
        <f>3/24000000*OO[[#This Row],[101 (01JUL1985 12:00:00)-Water Temperature (C)]]*OO[[#This Row],[43]]</f>
        <v>1.8435637783626251E-5</v>
      </c>
      <c r="AT282" s="10">
        <f>3/24000000*OO[[#This Row],[102 (01JUL1985 15:00:00)-Water Temperature (C)]]*OO[[#This Row],[44]]</f>
        <v>1.7556570239999998E-5</v>
      </c>
      <c r="AU282" s="10">
        <f>3/24000000*OO[[#This Row],[103 (01JUL1985 18:00:00)-Water Temperature (C)]]*OO[[#This Row],[45]]</f>
        <v>1.6631313270499995E-5</v>
      </c>
      <c r="AV282" s="10">
        <f>3/24000000*OO[[#This Row],[104 (01JUL1985 21:00:00)-Water Temperature (C)]]*OO[[#This Row],[46]]</f>
        <v>1.52935782545625E-5</v>
      </c>
      <c r="AW282" s="10">
        <f>3/24000000*OO[[#This Row],[105 (02JUL1985 00:00:00)-Water Temperature (C)]]*OO[[#This Row],[47]]</f>
        <v>1.3671043506854999E-5</v>
      </c>
      <c r="AX282" s="10">
        <f>3/24000000*OO[[#This Row],[106 (02JUL1985 03:00:00)-Water Temperature (C)]]*OO[[#This Row],[48]]</f>
        <v>1.2129630615333748E-5</v>
      </c>
      <c r="AY282" s="10">
        <f>3/24000000*OO[[#This Row],[107 (02JUL1985 06:00:00)-Water Temperature (C)]]*OO[[#This Row],[49]]</f>
        <v>1.0812442258484997E-5</v>
      </c>
      <c r="AZ282" s="10">
        <f>3/24000000*OO[[#This Row],[108 (02JUL1985 09:00:00)-Water Temperature (C)]]*OO[[#This Row],[50]]</f>
        <v>1.0003914509872502E-5</v>
      </c>
      <c r="BA282" s="10">
        <f>3/24000000*OO[[#This Row],[109 (02JUL1985 12:00:00)-Water Temperature (C)]]*OO[[#This Row],[51]]</f>
        <v>9.4505125880250001E-6</v>
      </c>
      <c r="BB282" s="10">
        <f>3/24000000*OO[[#This Row],[110 (02JUL1985 15:00:00)-Water Temperature (C)]]*OO[[#This Row],[52]]</f>
        <v>9.0031123407199989E-6</v>
      </c>
      <c r="BC282" s="10">
        <f>3/24000000*OO[[#This Row],[111 (02JUL1985 18:00:00)-Water Temperature (C)]]*OO[[#This Row],[53]]</f>
        <v>8.5297165247249993E-6</v>
      </c>
      <c r="BD282" s="10">
        <f>3/24000000*OO[[#This Row],[112 (02JUL1985 21:00:00)-Water Temperature (C)]]*OO[[#This Row],[54]]</f>
        <v>7.8957810378400005E-6</v>
      </c>
      <c r="BE282" s="10">
        <f>3/24000000*OO[[#This Row],[113 (03JUL1985 00:00:00)-Water Temperature (C)]]*OO[[#This Row],[55]]</f>
        <v>7.133723743688749E-6</v>
      </c>
      <c r="BF282" s="10">
        <f>3/24000000*OO[[#This Row],[114 (03JUL1985 03:00:00)-Water Temperature (C)]]*OO[[#This Row],[56]]</f>
        <v>6.3884394711612508E-6</v>
      </c>
      <c r="BG282" s="10">
        <f>3/24000000*OO[[#This Row],[115 (03JUL1985 06:00:00)-Water Temperature (C)]]*OO[[#This Row],[57]]</f>
        <v>5.7193192526325011E-6</v>
      </c>
      <c r="BH282" s="10">
        <f>3/24000000*OO[[#This Row],[116 (03JUL1985 09:00:00)-Water Temperature (C)]]*OO[[#This Row],[58]]</f>
        <v>5.2369508843925E-6</v>
      </c>
      <c r="BI282" s="10">
        <f>3/24000000*OO[[#This Row],[117 (03JUL1985 12:00:00)-Water Temperature (C)]]*OO[[#This Row],[59]]</f>
        <v>4.7479191071999996E-6</v>
      </c>
      <c r="BJ282" s="10">
        <f>3/24000000*OO[[#This Row],[118 (03JUL1985 15:00:00)-Water Temperature (C)]]*OO[[#This Row],[60]]</f>
        <v>4.39209282304E-6</v>
      </c>
      <c r="BK282" s="10">
        <f>3/24000000*OO[[#This Row],[119 (03JUL1985 18:00:00)-Water Temperature (C)]]*OO[[#This Row],[61]]</f>
        <v>4.0671435735449996E-6</v>
      </c>
      <c r="BL282" s="10">
        <f>3/24000000*OO[[#This Row],[120 (03JUL1985 21:00:00)-Water Temperature (C)]]*OO[[#This Row],[62]]</f>
        <v>3.6974077030874998E-6</v>
      </c>
      <c r="BM282" s="10">
        <f>3/24000000*OO[[#This Row],[121 (04JUL1985 00:00:00)-Water Temperature (C)]]*OO[[#This Row],[63]]</f>
        <v>3.2804125348249998E-6</v>
      </c>
      <c r="BN282" s="10">
        <f>3/24000000*OO[[#This Row],[122 (04JUL1985 03:00:00)-Water Temperature (C)]]*OO[[#This Row],[64]]</f>
        <v>2.8594800995625E-6</v>
      </c>
      <c r="BO282" s="10">
        <f>3/24000000*OO[[#This Row],[123 (04JUL1985 06:00:00)-Water Temperature (C)]]*OO[[#This Row],[65]]</f>
        <v>2.4794052745787499E-6</v>
      </c>
      <c r="BP282" s="10">
        <f>3/24000000*OO[[#This Row],[124 (04JUL1985 09:00:00)-Water Temperature (C)]]*OO[[#This Row],[66]]</f>
        <v>2.201251097332125E-6</v>
      </c>
      <c r="BQ282" s="10">
        <f>3/24000000*OO[[#This Row],[125 (04JUL1985 12:00:00)-Water Temperature (C)]]*OO[[#This Row],[67]]</f>
        <v>1.9784352270331253E-6</v>
      </c>
      <c r="BR282" s="10">
        <f>3/24000000*OO[[#This Row],[126 (04JUL1985 15:00:00)-Water Temperature (C)]]*OO[[#This Row],[68]]</f>
        <v>1.793980852702E-6</v>
      </c>
      <c r="BS282" s="10">
        <f>3/24000000*OO[[#This Row],[127 (04JUL1985 18:00:00)-Water Temperature (C)]]*OO[[#This Row],[69]]</f>
        <v>1.6347312899739999E-6</v>
      </c>
      <c r="BT282" s="10">
        <f>3/24000000*OO[[#This Row],[128 (04JUL1985 21:00:00)-Water Temperature (C)]]*OO[[#This Row],[70]]</f>
        <v>1.464979097818125E-6</v>
      </c>
      <c r="BU282" s="10">
        <f>3/24000000*OO[[#This Row],[129 (05JUL1985 00:00:00)-Water Temperature (C)]]*OO[[#This Row],[71]]</f>
        <v>1.2800166604679998E-6</v>
      </c>
      <c r="BV282" s="10">
        <f>3/24000000*OO[[#This Row],[130 (05JUL1985 03:00:00)-Water Temperature (C)]]*OO[[#This Row],[72]]</f>
        <v>1.1031424386727498E-6</v>
      </c>
      <c r="BW282" s="10">
        <f>3/24000000*OO[[#This Row],[131 (05JUL1985 06:00:00)-Water Temperature (C)]]*OO[[#This Row],[73]]</f>
        <v>9.4113292448649991E-7</v>
      </c>
      <c r="BX282" s="10">
        <f>3/24000000*OO[[#This Row],[132 (05JUL1985 09:00:00)-Water Temperature (C)]]*OO[[#This Row],[74]]</f>
        <v>8.1211920506925005E-7</v>
      </c>
      <c r="BY282" s="10">
        <f>3/24000000*OO[[#This Row],[133 (05JUL1985 12:00:00)-Water Temperature (C)]]*OO[[#This Row],[75]]</f>
        <v>7.0632723742574992E-7</v>
      </c>
      <c r="BZ282" s="10">
        <f>3/24000000*OO[[#This Row],[134 (05JUL1985 15:00:00)-Water Temperature (C)]]*OO[[#This Row],[76]]</f>
        <v>6.2079218458249987E-7</v>
      </c>
      <c r="CA282" s="10">
        <f>3/24000000*OO[[#This Row],[135 (05JUL1985 18:00:00)-Water Temperature (C)]]*OO[[#This Row],[77]]</f>
        <v>5.5470721423949992E-7</v>
      </c>
      <c r="CB282" s="10">
        <f>3/24000000*OO[[#This Row],[136 (05JUL1985 21:00:00)-Water Temperature (C)]]*OO[[#This Row],[78]]</f>
        <v>5.0250628646549997E-7</v>
      </c>
      <c r="CC282" s="10">
        <f>3/24000000*OO[[#This Row],[137 (06JUL1985 00:00:00)-Water Temperature (C)]]*OO[[#This Row],[79]]</f>
        <v>4.5903999193487496E-7</v>
      </c>
      <c r="CD282" s="10">
        <f>3/24000000*OO[[#This Row],[138 (06JUL1985 03:00:00)-Water Temperature (C)]]*OO[[#This Row],[80]]</f>
        <v>4.2095504479600001E-7</v>
      </c>
      <c r="CE282" s="10">
        <f>3/24000000*OO[[#This Row],[139 (06JUL1985 06:00:00)-Water Temperature (C)]]*OO[[#This Row],[81]]</f>
        <v>3.8768756607425002E-7</v>
      </c>
      <c r="CF282" s="10">
        <f>3/24000000*OO[[#This Row],[140 (06JUL1985 09:00:00)-Water Temperature (C)]]*OO[[#This Row],[82]]</f>
        <v>3.6438298346324995E-7</v>
      </c>
      <c r="CG282" s="10">
        <f>3/24000000*OO[[#This Row],[141 (06JUL1985 12:00:00)-Water Temperature (C)]]*OO[[#This Row],[83]]</f>
        <v>3.4527957812100002E-7</v>
      </c>
      <c r="CH282" s="10">
        <f>3/24000000*OO[[#This Row],[142 (06JUL1985 15:00:00)-Water Temperature (C)]]*OO[[#This Row],[84]]</f>
        <v>3.2963315187600001E-7</v>
      </c>
      <c r="CI282" s="10">
        <f>3/24000000*OO[[#This Row],[143 (06JUL1985 18:00:00)-Water Temperature (C)]]*OO[[#This Row],[85]]</f>
        <v>3.1514085389499992E-7</v>
      </c>
      <c r="CJ282" s="10">
        <f>3/24000000*OO[[#This Row],[144 (06JUL1985 21:00:00)-Water Temperature (C)]]*OO[[#This Row],[86]]</f>
        <v>2.9988552188340001E-7</v>
      </c>
      <c r="CK282" s="10">
        <f>3/24000000*OO[[#This Row],[145 (07JUL1985 00:00:00)-Water Temperature (C)]]*OO[[#This Row],[87]]</f>
        <v>2.8124959948810002E-7</v>
      </c>
      <c r="CL282" s="10">
        <f>3/24000000*OO[[#This Row],[146 (07JUL1985 03:00:00)-Water Temperature (C)]]*OO[[#This Row],[88]]</f>
        <v>2.6349723471237495E-7</v>
      </c>
      <c r="CM282" s="10">
        <f>3/24000000*OO[[#This Row],[147 (07JUL1985 06:00:00)-Water Temperature (C)]]*OO[[#This Row],[89]]</f>
        <v>2.47587798003525E-7</v>
      </c>
      <c r="CN282" s="10">
        <f>3/24000000*OO[[#This Row],[148 (07JUL1985 09:00:00)-Water Temperature (C)]]*OO[[#This Row],[90]]</f>
        <v>2.3648245077874997E-7</v>
      </c>
      <c r="CO282" s="10">
        <f>3/24000000*OO[[#This Row],[149 (07JUL1985 12:00:00)-Water Temperature (C)]]*OO[[#This Row],[91]]</f>
        <v>2.2987289467574999E-7</v>
      </c>
      <c r="CP282" s="10">
        <f>3/24000000*OO[[#This Row],[150 (07JUL1985 15:00:00)-Water Temperature (C)]]*OO[[#This Row],[92]]</f>
        <v>2.2987289467574999E-7</v>
      </c>
      <c r="CQ282" s="10">
        <f>3/24000000*OO[[#This Row],[151 (07JUL1985 18:00:00)-Water Temperature (C)]]*OO[[#This Row],[93]]</f>
        <v>2.2987289467574999E-7</v>
      </c>
      <c r="CR282" s="10">
        <f>3/24000000*OO[[#This Row],[152 (07JUL1985 21:00:00)-Water Temperature (C)]]*OO[[#This Row],[94]]</f>
        <v>2.2987289467574999E-7</v>
      </c>
      <c r="CS282" s="10">
        <f>3/24000000*OO[[#This Row],[153 (08JUL1985 00:00:00)-Water Temperature (C)]]*OO[[#This Row],[95]]</f>
        <v>2.2987289467574999E-7</v>
      </c>
      <c r="CT282" s="10">
        <f>3/24000000*OO[[#This Row],[154 (08JUL1985 03:00:00)-Water Temperature (C)]]*OO[[#This Row],[96]]</f>
        <v>2.2987289467574999E-7</v>
      </c>
      <c r="CU282" s="10">
        <f>3/24000000*OO[[#This Row],[155 (08JUL1985 06:00:00)-Water Temperature (C)]]*OO[[#This Row],[97]]</f>
        <v>2.2987289467574999E-7</v>
      </c>
      <c r="CV282" s="10">
        <f>3/24000000*OO[[#This Row],[156 (08JUL1985 09:00:00)-Water Temperature (C)]]*OO[[#This Row],[98]]</f>
        <v>2.2987289467574999E-7</v>
      </c>
      <c r="CW282" s="10">
        <f>3/24000000*OO[[#This Row],[157 (08JUL1985 12:00:00)-Water Temperature (C)]]*OO[[#This Row],[99]]</f>
        <v>2.2987289467574999E-7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3.4747760950832489E-28</v>
      </c>
      <c r="Q283" s="10">
        <f>3/24*OO[[#This Row],[73 (28JUN1985 00:00:00)-Water Temperature (C)]]*OO[[#This Row],[15]]/SUM(OO[15])</f>
        <v>4.5508334371480482E-21</v>
      </c>
      <c r="R283" s="10">
        <f>3/24*OO[[#This Row],[74 (28JUN1985 03:00:00)-Water Temperature (C)]]*OO[[#This Row],[16]]/SUM(OO[16])</f>
        <v>4.6242536569753424E-13</v>
      </c>
      <c r="S283" s="10">
        <f>3/24*OO[[#This Row],[75 (28JUN1985 06:00:00)-Water Temperature (C)]]*OO[[#This Row],[17]]/SUM(OO[17])</f>
        <v>1.8924184730086337E-9</v>
      </c>
      <c r="T283" s="10">
        <f>3/24*OO[[#This Row],[76 (28JUN1985 09:00:00)-Water Temperature (C)]]*OO[[#This Row],[18]]/SUM(OO[18])</f>
        <v>5.8764371381104544E-7</v>
      </c>
      <c r="U283" s="10">
        <f>3/24*OO[[#This Row],[77 (28JUN1985 12:00:00)-Water Temperature (C)]]*OO[[#This Row],[19]]/SUM(OO[19])</f>
        <v>3.9942970828971181E-5</v>
      </c>
      <c r="V283" s="10">
        <f>3/24000000*OO[[#This Row],[78 (28JUN1985 15:00:00)-Water Temperature (C)]]*OO[[#This Row],[20]]</f>
        <v>8.5506726989024995E-4</v>
      </c>
      <c r="W283" s="10">
        <f>3/24000000*OO[[#This Row],[79 (28JUN1985 18:00:00)-Water Temperature (C)]]*OO[[#This Row],[21]]</f>
        <v>7.2449983575387494E-3</v>
      </c>
      <c r="X283" s="10">
        <f>3/24000000*OO[[#This Row],[80 (28JUN1985 21:00:00)-Water Temperature (C)]]*OO[[#This Row],[22]]</f>
        <v>2.8268128593750004E-2</v>
      </c>
      <c r="Y283" s="10">
        <f>3/24000000*OO[[#This Row],[81 (29JUN1985 00:00:00)-Water Temperature (C)]]*OO[[#This Row],[23]]</f>
        <v>5.7893683344887502E-2</v>
      </c>
      <c r="Z283" s="10">
        <f>3/24000000*OO[[#This Row],[82 (29JUN1985 03:00:00)-Water Temperature (C)]]*OO[[#This Row],[24]]</f>
        <v>6.8485629696250008E-2</v>
      </c>
      <c r="AA283" s="10">
        <f>3/24000000*OO[[#This Row],[83 (29JUN1985 06:00:00)-Water Temperature (C)]]*OO[[#This Row],[25]]</f>
        <v>5.0620687621725002E-2</v>
      </c>
      <c r="AB283" s="10">
        <f>3/24000000*OO[[#This Row],[84 (29JUN1985 09:00:00)-Water Temperature (C)]]*OO[[#This Row],[26]]</f>
        <v>2.5181637646E-2</v>
      </c>
      <c r="AC283" s="10">
        <f>3/24000000*OO[[#This Row],[85 (29JUN1985 12:00:00)-Water Temperature (C)]]*OO[[#This Row],[27]]</f>
        <v>9.0616532175062502E-3</v>
      </c>
      <c r="AD283" s="10">
        <f>3/24000000*OO[[#This Row],[86 (29JUN1985 15:00:00)-Water Temperature (C)]]*OO[[#This Row],[28]]</f>
        <v>2.4819828255884997E-3</v>
      </c>
      <c r="AE283" s="10">
        <f>3/24000000*OO[[#This Row],[88 (29JUN1985 21:00:00)-Water Temperature (C)]]*OO[[#This Row],[30]]</f>
        <v>1.3968667183256249E-4</v>
      </c>
      <c r="AF283" s="10">
        <f>3/24000000*OO[[#This Row],[88 (29JUN1985 21:00:00)-Water Temperature (C)]]*OO[[#This Row],[30]]</f>
        <v>1.3968667183256249E-4</v>
      </c>
      <c r="AG283" s="10">
        <f>3/24000000*OO[[#This Row],[89 (30JUN1985 00:00:00)-Water Temperature (C)]]*OO[[#This Row],[31]]</f>
        <v>5.9384470044375004E-5</v>
      </c>
      <c r="AH283" s="10">
        <f>3/24000000*OO[[#This Row],[90 (30JUN1985 03:00:00)-Water Temperature (C)]]*OO[[#This Row],[32]]</f>
        <v>4.5025865183575007E-5</v>
      </c>
      <c r="AI283" s="10">
        <f>3/24000000*OO[[#This Row],[91 (30JUN1985 06:00:00)-Water Temperature (C)]]*OO[[#This Row],[33]]</f>
        <v>4.2161508630799999E-5</v>
      </c>
      <c r="AJ283" s="10">
        <f>3/24000000*OO[[#This Row],[92 (30JUN1985 09:00:00)-Water Temperature (C)]]*OO[[#This Row],[34]]</f>
        <v>4.2490320623075E-5</v>
      </c>
      <c r="AK283" s="10">
        <f>3/24000000*OO[[#This Row],[93 (30JUN1985 12:00:00)-Water Temperature (C)]]*OO[[#This Row],[35]]</f>
        <v>4.3035855627600005E-5</v>
      </c>
      <c r="AL283" s="10">
        <f>3/24000000*OO[[#This Row],[94 (30JUN1985 15:00:00)-Water Temperature (C)]]*OO[[#This Row],[36]]</f>
        <v>4.2269400989200006E-5</v>
      </c>
      <c r="AM283" s="10">
        <f>3/24000000*OO[[#This Row],[95 (30JUN1985 18:00:00)-Water Temperature (C)]]*OO[[#This Row],[37]]</f>
        <v>4.0451909343999991E-5</v>
      </c>
      <c r="AN283" s="10">
        <f>3/24000000*OO[[#This Row],[96 (30JUN1985 21:00:00)-Water Temperature (C)]]*OO[[#This Row],[38]]</f>
        <v>3.7378697843687499E-5</v>
      </c>
      <c r="AO283" s="10">
        <f>3/24000000*OO[[#This Row],[97 (01JUL1985 00:00:00)-Water Temperature (C)]]*OO[[#This Row],[39]]</f>
        <v>3.3314128432350001E-5</v>
      </c>
      <c r="AP283" s="10">
        <f>3/24000000*OO[[#This Row],[98 (01JUL1985 03:00:00)-Water Temperature (C)]]*OO[[#This Row],[40]]</f>
        <v>2.9345238213187505E-5</v>
      </c>
      <c r="AQ283" s="10">
        <f>3/24000000*OO[[#This Row],[99 (01JUL1985 06:00:00)-Water Temperature (C)]]*OO[[#This Row],[41]]</f>
        <v>2.6007891047775004E-5</v>
      </c>
      <c r="AR283" s="10">
        <f>3/24000000*OO[[#This Row],[100 (01JUL1985 09:00:00)-Water Temperature (C)]]*OO[[#This Row],[42]]</f>
        <v>2.4011475567462503E-5</v>
      </c>
      <c r="AS283" s="10">
        <f>3/24000000*OO[[#This Row],[101 (01JUL1985 12:00:00)-Water Temperature (C)]]*OO[[#This Row],[43]]</f>
        <v>2.2687496719338751E-5</v>
      </c>
      <c r="AT283" s="10">
        <f>3/24000000*OO[[#This Row],[102 (01JUL1985 15:00:00)-Water Temperature (C)]]*OO[[#This Row],[44]]</f>
        <v>2.15795930188125E-5</v>
      </c>
      <c r="AU283" s="10">
        <f>3/24000000*OO[[#This Row],[103 (01JUL1985 18:00:00)-Water Temperature (C)]]*OO[[#This Row],[45]]</f>
        <v>2.043909656151E-5</v>
      </c>
      <c r="AV283" s="10">
        <f>3/24000000*OO[[#This Row],[104 (01JUL1985 21:00:00)-Water Temperature (C)]]*OO[[#This Row],[46]]</f>
        <v>1.8792848578708751E-5</v>
      </c>
      <c r="AW283" s="10">
        <f>3/24000000*OO[[#This Row],[105 (02JUL1985 00:00:00)-Water Temperature (C)]]*OO[[#This Row],[47]]</f>
        <v>1.6817709552457502E-5</v>
      </c>
      <c r="AX283" s="10">
        <f>3/24000000*OO[[#This Row],[106 (02JUL1985 03:00:00)-Water Temperature (C)]]*OO[[#This Row],[48]]</f>
        <v>1.492514765889E-5</v>
      </c>
      <c r="AY283" s="10">
        <f>3/24000000*OO[[#This Row],[107 (02JUL1985 06:00:00)-Water Temperature (C)]]*OO[[#This Row],[49]]</f>
        <v>1.3307633601491248E-5</v>
      </c>
      <c r="AZ283" s="10">
        <f>3/24000000*OO[[#This Row],[108 (02JUL1985 09:00:00)-Water Temperature (C)]]*OO[[#This Row],[50]]</f>
        <v>1.230476703739E-5</v>
      </c>
      <c r="BA283" s="10">
        <f>3/24000000*OO[[#This Row],[109 (02JUL1985 12:00:00)-Water Temperature (C)]]*OO[[#This Row],[51]]</f>
        <v>1.160911357752125E-5</v>
      </c>
      <c r="BB283" s="10">
        <f>3/24000000*OO[[#This Row],[110 (02JUL1985 15:00:00)-Water Temperature (C)]]*OO[[#This Row],[52]]</f>
        <v>1.1046112087094998E-5</v>
      </c>
      <c r="BC283" s="10">
        <f>3/24000000*OO[[#This Row],[111 (02JUL1985 18:00:00)-Water Temperature (C)]]*OO[[#This Row],[53]]</f>
        <v>1.045636891707125E-5</v>
      </c>
      <c r="BD283" s="10">
        <f>3/24000000*OO[[#This Row],[112 (02JUL1985 21:00:00)-Water Temperature (C)]]*OO[[#This Row],[54]]</f>
        <v>9.670067383762499E-6</v>
      </c>
      <c r="BE283" s="10">
        <f>3/24000000*OO[[#This Row],[113 (03JUL1985 00:00:00)-Water Temperature (C)]]*OO[[#This Row],[55]]</f>
        <v>8.7464831246362499E-6</v>
      </c>
      <c r="BF283" s="10">
        <f>3/24000000*OO[[#This Row],[114 (03JUL1985 03:00:00)-Water Temperature (C)]]*OO[[#This Row],[56]]</f>
        <v>7.842935694955E-6</v>
      </c>
      <c r="BG283" s="10">
        <f>3/24000000*OO[[#This Row],[115 (03JUL1985 06:00:00)-Water Temperature (C)]]*OO[[#This Row],[57]]</f>
        <v>7.0318790478749997E-6</v>
      </c>
      <c r="BH283" s="10">
        <f>3/24000000*OO[[#This Row],[116 (03JUL1985 09:00:00)-Water Temperature (C)]]*OO[[#This Row],[58]]</f>
        <v>6.4433019731300001E-6</v>
      </c>
      <c r="BI283" s="10">
        <f>3/24000000*OO[[#This Row],[117 (03JUL1985 12:00:00)-Water Temperature (C)]]*OO[[#This Row],[59]]</f>
        <v>5.8428017488675E-6</v>
      </c>
      <c r="BJ283" s="10">
        <f>3/24000000*OO[[#This Row],[118 (03JUL1985 15:00:00)-Water Temperature (C)]]*OO[[#This Row],[60]]</f>
        <v>5.4086261179112499E-6</v>
      </c>
      <c r="BK283" s="10">
        <f>3/24000000*OO[[#This Row],[119 (03JUL1985 18:00:00)-Water Temperature (C)]]*OO[[#This Row],[61]]</f>
        <v>5.0075844646950004E-6</v>
      </c>
      <c r="BL283" s="10">
        <f>3/24000000*OO[[#This Row],[120 (03JUL1985 21:00:00)-Water Temperature (C)]]*OO[[#This Row],[62]]</f>
        <v>4.5560200184799997E-6</v>
      </c>
      <c r="BM283" s="10">
        <f>3/24000000*OO[[#This Row],[121 (04JUL1985 00:00:00)-Water Temperature (C)]]*OO[[#This Row],[63]]</f>
        <v>4.0501997406224999E-6</v>
      </c>
      <c r="BN283" s="10">
        <f>3/24000000*OO[[#This Row],[122 (04JUL1985 03:00:00)-Water Temperature (C)]]*OO[[#This Row],[64]]</f>
        <v>3.5383714277437501E-6</v>
      </c>
      <c r="BO283" s="10">
        <f>3/24000000*OO[[#This Row],[123 (04JUL1985 06:00:00)-Water Temperature (C)]]*OO[[#This Row],[65]]</f>
        <v>3.074980714065E-6</v>
      </c>
      <c r="BP283" s="10">
        <f>3/24000000*OO[[#This Row],[124 (04JUL1985 09:00:00)-Water Temperature (C)]]*OO[[#This Row],[66]]</f>
        <v>2.7333685053439999E-6</v>
      </c>
      <c r="BQ283" s="10">
        <f>3/24000000*OO[[#This Row],[125 (04JUL1985 12:00:00)-Water Temperature (C)]]*OO[[#This Row],[67]]</f>
        <v>2.4554497821589997E-6</v>
      </c>
      <c r="BR283" s="10">
        <f>3/24000000*OO[[#This Row],[126 (04JUL1985 15:00:00)-Water Temperature (C)]]*OO[[#This Row],[68]]</f>
        <v>2.2243412364459998E-6</v>
      </c>
      <c r="BS283" s="10">
        <f>3/24000000*OO[[#This Row],[127 (04JUL1985 18:00:00)-Water Temperature (C)]]*OO[[#This Row],[69]]</f>
        <v>2.0241894062937501E-6</v>
      </c>
      <c r="BT283" s="10">
        <f>3/24000000*OO[[#This Row],[128 (04JUL1985 21:00:00)-Water Temperature (C)]]*OO[[#This Row],[70]]</f>
        <v>1.8128935497997499E-6</v>
      </c>
      <c r="BU283" s="10">
        <f>3/24000000*OO[[#This Row],[129 (05JUL1985 00:00:00)-Water Temperature (C)]]*OO[[#This Row],[71]]</f>
        <v>1.5856876350314997E-6</v>
      </c>
      <c r="BV283" s="10">
        <f>3/24000000*OO[[#This Row],[130 (05JUL1985 03:00:00)-Water Temperature (C)]]*OO[[#This Row],[72]]</f>
        <v>1.3689466685582498E-6</v>
      </c>
      <c r="BW283" s="10">
        <f>3/24000000*OO[[#This Row],[131 (05JUL1985 06:00:00)-Water Temperature (C)]]*OO[[#This Row],[73]]</f>
        <v>1.1699432950589999E-6</v>
      </c>
      <c r="BX283" s="10">
        <f>3/24000000*OO[[#This Row],[132 (05JUL1985 09:00:00)-Water Temperature (C)]]*OO[[#This Row],[74]]</f>
        <v>1.010569721031E-6</v>
      </c>
      <c r="BY283" s="10">
        <f>3/24000000*OO[[#This Row],[133 (05JUL1985 12:00:00)-Water Temperature (C)]]*OO[[#This Row],[75]]</f>
        <v>8.7776130634424988E-7</v>
      </c>
      <c r="BZ283" s="10">
        <f>3/24000000*OO[[#This Row],[134 (05JUL1985 15:00:00)-Water Temperature (C)]]*OO[[#This Row],[76]]</f>
        <v>7.6993848694274998E-7</v>
      </c>
      <c r="CA283" s="10">
        <f>3/24000000*OO[[#This Row],[135 (05JUL1985 18:00:00)-Water Temperature (C)]]*OO[[#This Row],[77]]</f>
        <v>6.8575722246075003E-7</v>
      </c>
      <c r="CB283" s="10">
        <f>3/24000000*OO[[#This Row],[136 (05JUL1985 21:00:00)-Water Temperature (C)]]*OO[[#This Row],[78]]</f>
        <v>6.1959750762674998E-7</v>
      </c>
      <c r="CC283" s="10">
        <f>3/24000000*OO[[#This Row],[137 (06JUL1985 00:00:00)-Water Temperature (C)]]*OO[[#This Row],[79]]</f>
        <v>5.65144546898625E-7</v>
      </c>
      <c r="CD283" s="10">
        <f>3/24000000*OO[[#This Row],[138 (06JUL1985 03:00:00)-Water Temperature (C)]]*OO[[#This Row],[80]]</f>
        <v>5.18081996012625E-7</v>
      </c>
      <c r="CE283" s="10">
        <f>3/24000000*OO[[#This Row],[139 (06JUL1985 06:00:00)-Water Temperature (C)]]*OO[[#This Row],[81]]</f>
        <v>4.7750926177349991E-7</v>
      </c>
      <c r="CF283" s="10">
        <f>3/24000000*OO[[#This Row],[140 (06JUL1985 09:00:00)-Water Temperature (C)]]*OO[[#This Row],[82]]</f>
        <v>4.4916688307999989E-7</v>
      </c>
      <c r="CG283" s="10">
        <f>3/24000000*OO[[#This Row],[141 (06JUL1985 12:00:00)-Water Temperature (C)]]*OO[[#This Row],[83]]</f>
        <v>4.2561894692212502E-7</v>
      </c>
      <c r="CH283" s="10">
        <f>3/24000000*OO[[#This Row],[142 (06JUL1985 15:00:00)-Water Temperature (C)]]*OO[[#This Row],[84]]</f>
        <v>4.0608082381187501E-7</v>
      </c>
      <c r="CI283" s="10">
        <f>3/24000000*OO[[#This Row],[143 (06JUL1985 18:00:00)-Water Temperature (C)]]*OO[[#This Row],[85]]</f>
        <v>3.8769522491024998E-7</v>
      </c>
      <c r="CJ283" s="10">
        <f>3/24000000*OO[[#This Row],[144 (06JUL1985 21:00:00)-Water Temperature (C)]]*OO[[#This Row],[86]]</f>
        <v>3.6829741639775003E-7</v>
      </c>
      <c r="CK283" s="10">
        <f>3/24000000*OO[[#This Row],[145 (07JUL1985 00:00:00)-Water Temperature (C)]]*OO[[#This Row],[87]]</f>
        <v>3.4516939233925001E-7</v>
      </c>
      <c r="CL283" s="10">
        <f>3/24000000*OO[[#This Row],[146 (07JUL1985 03:00:00)-Water Temperature (C)]]*OO[[#This Row],[88]]</f>
        <v>3.2335663964699996E-7</v>
      </c>
      <c r="CM283" s="10">
        <f>3/24000000*OO[[#This Row],[147 (07JUL1985 06:00:00)-Water Temperature (C)]]*OO[[#This Row],[89]]</f>
        <v>3.0387580081199999E-7</v>
      </c>
      <c r="CN283" s="10">
        <f>3/24000000*OO[[#This Row],[148 (07JUL1985 09:00:00)-Water Temperature (C)]]*OO[[#This Row],[90]]</f>
        <v>2.9026721403382496E-7</v>
      </c>
      <c r="CO283" s="10">
        <f>3/24000000*OO[[#This Row],[149 (07JUL1985 12:00:00)-Water Temperature (C)]]*OO[[#This Row],[91]]</f>
        <v>2.8192013500699997E-7</v>
      </c>
      <c r="CP283" s="10">
        <f>3/24000000*OO[[#This Row],[150 (07JUL1985 15:00:00)-Water Temperature (C)]]*OO[[#This Row],[92]]</f>
        <v>2.8192013500699997E-7</v>
      </c>
      <c r="CQ283" s="10">
        <f>3/24000000*OO[[#This Row],[151 (07JUL1985 18:00:00)-Water Temperature (C)]]*OO[[#This Row],[93]]</f>
        <v>2.8192013500699997E-7</v>
      </c>
      <c r="CR283" s="10">
        <f>3/24000000*OO[[#This Row],[152 (07JUL1985 21:00:00)-Water Temperature (C)]]*OO[[#This Row],[94]]</f>
        <v>2.8192013500699997E-7</v>
      </c>
      <c r="CS283" s="10">
        <f>3/24000000*OO[[#This Row],[153 (08JUL1985 00:00:00)-Water Temperature (C)]]*OO[[#This Row],[95]]</f>
        <v>2.8192013500699997E-7</v>
      </c>
      <c r="CT283" s="10">
        <f>3/24000000*OO[[#This Row],[154 (08JUL1985 03:00:00)-Water Temperature (C)]]*OO[[#This Row],[96]]</f>
        <v>2.8192013500699997E-7</v>
      </c>
      <c r="CU283" s="10">
        <f>3/24000000*OO[[#This Row],[155 (08JUL1985 06:00:00)-Water Temperature (C)]]*OO[[#This Row],[97]]</f>
        <v>2.8192013500699997E-7</v>
      </c>
      <c r="CV283" s="10">
        <f>3/24000000*OO[[#This Row],[156 (08JUL1985 09:00:00)-Water Temperature (C)]]*OO[[#This Row],[98]]</f>
        <v>2.8192013500699997E-7</v>
      </c>
      <c r="CW283" s="10">
        <f>3/24000000*OO[[#This Row],[157 (08JUL1985 12:00:00)-Water Temperature (C)]]*OO[[#This Row],[99]]</f>
        <v>2.8192013500699997E-7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3.7258029475473182E-29</v>
      </c>
      <c r="Q284" s="10">
        <f>3/24*OO[[#This Row],[73 (28JUN1985 00:00:00)-Water Temperature (C)]]*OO[[#This Row],[15]]/SUM(OO[15])</f>
        <v>1.9203700760569123E-21</v>
      </c>
      <c r="R284" s="10">
        <f>3/24*OO[[#This Row],[74 (28JUN1985 03:00:00)-Water Temperature (C)]]*OO[[#This Row],[16]]/SUM(OO[16])</f>
        <v>1.5320143383784609E-13</v>
      </c>
      <c r="S284" s="10">
        <f>3/24*OO[[#This Row],[75 (28JUN1985 06:00:00)-Water Temperature (C)]]*OO[[#This Row],[17]]/SUM(OO[17])</f>
        <v>7.8821030052418064E-10</v>
      </c>
      <c r="T284" s="10">
        <f>3/24*OO[[#This Row],[76 (28JUN1985 09:00:00)-Water Temperature (C)]]*OO[[#This Row],[18]]/SUM(OO[18])</f>
        <v>2.7307746150239118E-7</v>
      </c>
      <c r="U284" s="10">
        <f>3/24*OO[[#This Row],[77 (28JUN1985 12:00:00)-Water Temperature (C)]]*OO[[#This Row],[19]]/SUM(OO[19])</f>
        <v>2.0098909058681016E-5</v>
      </c>
      <c r="V284" s="10">
        <f>3/24000000*OO[[#This Row],[78 (28JUN1985 15:00:00)-Water Temperature (C)]]*OO[[#This Row],[20]]</f>
        <v>4.59071295052E-4</v>
      </c>
      <c r="W284" s="10">
        <f>3/24000000*OO[[#This Row],[79 (28JUN1985 18:00:00)-Water Temperature (C)]]*OO[[#This Row],[21]]</f>
        <v>4.1077008409949999E-3</v>
      </c>
      <c r="X284" s="10">
        <f>3/24000000*OO[[#This Row],[80 (28JUN1985 21:00:00)-Water Temperature (C)]]*OO[[#This Row],[22]]</f>
        <v>1.6803289384962498E-2</v>
      </c>
      <c r="Y284" s="10">
        <f>3/24000000*OO[[#This Row],[81 (29JUN1985 00:00:00)-Water Temperature (C)]]*OO[[#This Row],[23]]</f>
        <v>3.5863090435687493E-2</v>
      </c>
      <c r="Z284" s="10">
        <f>3/24000000*OO[[#This Row],[82 (29JUN1985 03:00:00)-Water Temperature (C)]]*OO[[#This Row],[24]]</f>
        <v>4.3984833514649997E-2</v>
      </c>
      <c r="AA284" s="10">
        <f>3/24000000*OO[[#This Row],[83 (29JUN1985 06:00:00)-Water Temperature (C)]]*OO[[#This Row],[25]]</f>
        <v>3.3595415390949998E-2</v>
      </c>
      <c r="AB284" s="10">
        <f>3/24000000*OO[[#This Row],[84 (29JUN1985 09:00:00)-Water Temperature (C)]]*OO[[#This Row],[26]]</f>
        <v>1.7205193013279999E-2</v>
      </c>
      <c r="AC284" s="10">
        <f>3/24000000*OO[[#This Row],[85 (29JUN1985 12:00:00)-Water Temperature (C)]]*OO[[#This Row],[27]]</f>
        <v>6.3503110550899994E-3</v>
      </c>
      <c r="AD284" s="10">
        <f>3/24000000*OO[[#This Row],[86 (29JUN1985 15:00:00)-Water Temperature (C)]]*OO[[#This Row],[28]]</f>
        <v>1.77544981911E-3</v>
      </c>
      <c r="AE284" s="10">
        <f>3/24000000*OO[[#This Row],[88 (29JUN1985 21:00:00)-Water Temperature (C)]]*OO[[#This Row],[30]]</f>
        <v>9.8820686597512507E-5</v>
      </c>
      <c r="AF284" s="10">
        <f>3/24000000*OO[[#This Row],[88 (29JUN1985 21:00:00)-Water Temperature (C)]]*OO[[#This Row],[30]]</f>
        <v>9.8820686597512507E-5</v>
      </c>
      <c r="AG284" s="10">
        <f>3/24000000*OO[[#This Row],[89 (30JUN1985 00:00:00)-Water Temperature (C)]]*OO[[#This Row],[31]]</f>
        <v>3.9726569261750001E-5</v>
      </c>
      <c r="AH284" s="10">
        <f>3/24000000*OO[[#This Row],[90 (30JUN1985 03:00:00)-Water Temperature (C)]]*OO[[#This Row],[32]]</f>
        <v>2.9200396960024996E-5</v>
      </c>
      <c r="AI284" s="10">
        <f>3/24000000*OO[[#This Row],[91 (30JUN1985 06:00:00)-Water Temperature (C)]]*OO[[#This Row],[33]]</f>
        <v>2.7123547574025E-5</v>
      </c>
      <c r="AJ284" s="10">
        <f>3/24000000*OO[[#This Row],[92 (30JUN1985 09:00:00)-Water Temperature (C)]]*OO[[#This Row],[34]]</f>
        <v>2.7305010202399998E-5</v>
      </c>
      <c r="AK284" s="10">
        <f>3/24000000*OO[[#This Row],[93 (30JUN1985 12:00:00)-Water Temperature (C)]]*OO[[#This Row],[35]]</f>
        <v>2.769042066525E-5</v>
      </c>
      <c r="AL284" s="10">
        <f>3/24000000*OO[[#This Row],[94 (30JUN1985 15:00:00)-Water Temperature (C)]]*OO[[#This Row],[36]]</f>
        <v>2.7276953300662498E-5</v>
      </c>
      <c r="AM284" s="10">
        <f>3/24000000*OO[[#This Row],[95 (30JUN1985 18:00:00)-Water Temperature (C)]]*OO[[#This Row],[37]]</f>
        <v>2.6174928706674999E-5</v>
      </c>
      <c r="AN284" s="10">
        <f>3/24000000*OO[[#This Row],[96 (30JUN1985 21:00:00)-Water Temperature (C)]]*OO[[#This Row],[38]]</f>
        <v>2.4224131038964998E-5</v>
      </c>
      <c r="AO284" s="10">
        <f>3/24000000*OO[[#This Row],[97 (01JUL1985 00:00:00)-Water Temperature (C)]]*OO[[#This Row],[39]]</f>
        <v>2.1622820122681251E-5</v>
      </c>
      <c r="AP284" s="10">
        <f>3/24000000*OO[[#This Row],[98 (01JUL1985 03:00:00)-Water Temperature (C)]]*OO[[#This Row],[40]]</f>
        <v>1.9061939596895002E-5</v>
      </c>
      <c r="AQ284" s="10">
        <f>3/24000000*OO[[#This Row],[99 (01JUL1985 06:00:00)-Water Temperature (C)]]*OO[[#This Row],[41]]</f>
        <v>1.6898865883199996E-5</v>
      </c>
      <c r="AR284" s="10">
        <f>3/24000000*OO[[#This Row],[100 (01JUL1985 09:00:00)-Water Temperature (C)]]*OO[[#This Row],[42]]</f>
        <v>1.5598882184999997E-5</v>
      </c>
      <c r="AS284" s="10">
        <f>3/24000000*OO[[#This Row],[101 (01JUL1985 12:00:00)-Water Temperature (C)]]*OO[[#This Row],[43]]</f>
        <v>1.4731321910470001E-5</v>
      </c>
      <c r="AT284" s="10">
        <f>3/24000000*OO[[#This Row],[102 (01JUL1985 15:00:00)-Water Temperature (C)]]*OO[[#This Row],[44]]</f>
        <v>1.4013128441535E-5</v>
      </c>
      <c r="AU284" s="10">
        <f>3/24000000*OO[[#This Row],[103 (01JUL1985 18:00:00)-Water Temperature (C)]]*OO[[#This Row],[45]]</f>
        <v>1.3277041564526247E-5</v>
      </c>
      <c r="AV284" s="10">
        <f>3/24000000*OO[[#This Row],[104 (01JUL1985 21:00:00)-Water Temperature (C)]]*OO[[#This Row],[46]]</f>
        <v>1.2211907268389999E-5</v>
      </c>
      <c r="AW284" s="10">
        <f>3/24000000*OO[[#This Row],[105 (02JUL1985 00:00:00)-Water Temperature (C)]]*OO[[#This Row],[47]]</f>
        <v>1.09428110615125E-5</v>
      </c>
      <c r="AX284" s="10">
        <f>3/24000000*OO[[#This Row],[106 (02JUL1985 03:00:00)-Water Temperature (C)]]*OO[[#This Row],[48]]</f>
        <v>9.7190290981300008E-6</v>
      </c>
      <c r="AY284" s="10">
        <f>3/24000000*OO[[#This Row],[107 (02JUL1985 06:00:00)-Water Temperature (C)]]*OO[[#This Row],[49]]</f>
        <v>8.67175373334375E-6</v>
      </c>
      <c r="AZ284" s="10">
        <f>3/24000000*OO[[#This Row],[108 (02JUL1985 09:00:00)-Water Temperature (C)]]*OO[[#This Row],[50]]</f>
        <v>8.020218781215E-6</v>
      </c>
      <c r="BA284" s="10">
        <f>3/24000000*OO[[#This Row],[109 (02JUL1985 12:00:00)-Water Temperature (C)]]*OO[[#This Row],[51]]</f>
        <v>7.5631186136249995E-6</v>
      </c>
      <c r="BB284" s="10">
        <f>3/24000000*OO[[#This Row],[110 (02JUL1985 15:00:00)-Water Temperature (C)]]*OO[[#This Row],[52]]</f>
        <v>7.1949637448999991E-6</v>
      </c>
      <c r="BC284" s="10">
        <f>3/24000000*OO[[#This Row],[111 (02JUL1985 18:00:00)-Water Temperature (C)]]*OO[[#This Row],[53]]</f>
        <v>6.8101686832725003E-6</v>
      </c>
      <c r="BD284" s="10">
        <f>3/24000000*OO[[#This Row],[112 (02JUL1985 21:00:00)-Water Temperature (C)]]*OO[[#This Row],[54]]</f>
        <v>6.2974045233000001E-6</v>
      </c>
      <c r="BE284" s="10">
        <f>3/24000000*OO[[#This Row],[113 (03JUL1985 00:00:00)-Water Temperature (C)]]*OO[[#This Row],[55]]</f>
        <v>5.7012653956949997E-6</v>
      </c>
      <c r="BF284" s="10">
        <f>3/24000000*OO[[#This Row],[114 (03JUL1985 03:00:00)-Water Temperature (C)]]*OO[[#This Row],[56]]</f>
        <v>5.1171067155749994E-6</v>
      </c>
      <c r="BG284" s="10">
        <f>3/24000000*OO[[#This Row],[115 (03JUL1985 06:00:00)-Water Temperature (C)]]*OO[[#This Row],[57]]</f>
        <v>4.5926157202450002E-6</v>
      </c>
      <c r="BH284" s="10">
        <f>3/24000000*OO[[#This Row],[116 (03JUL1985 09:00:00)-Water Temperature (C)]]*OO[[#This Row],[58]]</f>
        <v>4.2109075305149992E-6</v>
      </c>
      <c r="BI284" s="10">
        <f>3/24000000*OO[[#This Row],[117 (03JUL1985 12:00:00)-Water Temperature (C)]]*OO[[#This Row],[59]]</f>
        <v>3.8184961186924999E-6</v>
      </c>
      <c r="BJ284" s="10">
        <f>3/24000000*OO[[#This Row],[118 (03JUL1985 15:00:00)-Water Temperature (C)]]*OO[[#This Row],[60]]</f>
        <v>3.5365844761499995E-6</v>
      </c>
      <c r="BK284" s="10">
        <f>3/24000000*OO[[#This Row],[119 (03JUL1985 18:00:00)-Water Temperature (C)]]*OO[[#This Row],[61]]</f>
        <v>3.2736544280824997E-6</v>
      </c>
      <c r="BL284" s="10">
        <f>3/24000000*OO[[#This Row],[120 (03JUL1985 21:00:00)-Water Temperature (C)]]*OO[[#This Row],[62]]</f>
        <v>2.9797223292362494E-6</v>
      </c>
      <c r="BM284" s="10">
        <f>3/24000000*OO[[#This Row],[121 (04JUL1985 00:00:00)-Water Temperature (C)]]*OO[[#This Row],[63]]</f>
        <v>2.6525809642792496E-6</v>
      </c>
      <c r="BN284" s="10">
        <f>3/24000000*OO[[#This Row],[122 (04JUL1985 03:00:00)-Water Temperature (C)]]*OO[[#This Row],[64]]</f>
        <v>2.3211530157667501E-6</v>
      </c>
      <c r="BO284" s="10">
        <f>3/24000000*OO[[#This Row],[123 (04JUL1985 06:00:00)-Water Temperature (C)]]*OO[[#This Row],[65]]</f>
        <v>2.0206393673730002E-6</v>
      </c>
      <c r="BP284" s="10">
        <f>3/24000000*OO[[#This Row],[124 (04JUL1985 09:00:00)-Water Temperature (C)]]*OO[[#This Row],[66]]</f>
        <v>1.7981835056333748E-6</v>
      </c>
      <c r="BQ284" s="10">
        <f>3/24000000*OO[[#This Row],[125 (04JUL1985 12:00:00)-Water Temperature (C)]]*OO[[#This Row],[67]]</f>
        <v>1.6150959841423749E-6</v>
      </c>
      <c r="BR284" s="10">
        <f>3/24000000*OO[[#This Row],[126 (04JUL1985 15:00:00)-Water Temperature (C)]]*OO[[#This Row],[68]]</f>
        <v>1.4622502056362499E-6</v>
      </c>
      <c r="BS284" s="10">
        <f>3/24000000*OO[[#This Row],[127 (04JUL1985 18:00:00)-Water Temperature (C)]]*OO[[#This Row],[69]]</f>
        <v>1.3294220250231249E-6</v>
      </c>
      <c r="BT284" s="10">
        <f>3/24000000*OO[[#This Row],[128 (04JUL1985 21:00:00)-Water Temperature (C)]]*OO[[#This Row],[70]]</f>
        <v>1.1900167299156249E-6</v>
      </c>
      <c r="BU284" s="10">
        <f>3/24000000*OO[[#This Row],[129 (05JUL1985 00:00:00)-Water Temperature (C)]]*OO[[#This Row],[71]]</f>
        <v>1.0416529391564999E-6</v>
      </c>
      <c r="BV284" s="10">
        <f>3/24000000*OO[[#This Row],[130 (05JUL1985 03:00:00)-Water Temperature (C)]]*OO[[#This Row],[72]]</f>
        <v>9.004888697279999E-7</v>
      </c>
      <c r="BW284" s="10">
        <f>3/24000000*OO[[#This Row],[131 (05JUL1985 06:00:00)-Water Temperature (C)]]*OO[[#This Row],[73]]</f>
        <v>7.7064630865949999E-7</v>
      </c>
      <c r="BX284" s="10">
        <f>3/24000000*OO[[#This Row],[132 (05JUL1985 09:00:00)-Water Temperature (C)]]*OO[[#This Row],[74]]</f>
        <v>6.6628077304249999E-7</v>
      </c>
      <c r="BY284" s="10">
        <f>3/24000000*OO[[#This Row],[133 (05JUL1985 12:00:00)-Water Temperature (C)]]*OO[[#This Row],[75]]</f>
        <v>5.7822114244125002E-7</v>
      </c>
      <c r="BZ284" s="10">
        <f>3/24000000*OO[[#This Row],[134 (05JUL1985 15:00:00)-Water Temperature (C)]]*OO[[#This Row],[76]]</f>
        <v>5.0642645533062498E-7</v>
      </c>
      <c r="CA284" s="10">
        <f>3/24000000*OO[[#This Row],[135 (05JUL1985 18:00:00)-Water Temperature (C)]]*OO[[#This Row],[77]]</f>
        <v>4.50000022577875E-7</v>
      </c>
      <c r="CB284" s="10">
        <f>3/24000000*OO[[#This Row],[136 (05JUL1985 21:00:00)-Water Temperature (C)]]*OO[[#This Row],[78]]</f>
        <v>4.0571601196899997E-7</v>
      </c>
      <c r="CC284" s="10">
        <f>3/24000000*OO[[#This Row],[137 (06JUL1985 00:00:00)-Water Temperature (C)]]*OO[[#This Row],[79]]</f>
        <v>3.6959424310937498E-7</v>
      </c>
      <c r="CD284" s="10">
        <f>3/24000000*OO[[#This Row],[138 (06JUL1985 03:00:00)-Water Temperature (C)]]*OO[[#This Row],[80]]</f>
        <v>3.3868733872749998E-7</v>
      </c>
      <c r="CE284" s="10">
        <f>3/24000000*OO[[#This Row],[139 (06JUL1985 06:00:00)-Water Temperature (C)]]*OO[[#This Row],[81]]</f>
        <v>3.1232215779900001E-7</v>
      </c>
      <c r="CF284" s="10">
        <f>3/24000000*OO[[#This Row],[140 (06JUL1985 09:00:00)-Water Temperature (C)]]*OO[[#This Row],[82]]</f>
        <v>2.9397979257237497E-7</v>
      </c>
      <c r="CG284" s="10">
        <f>3/24000000*OO[[#This Row],[141 (06JUL1985 12:00:00)-Water Temperature (C)]]*OO[[#This Row],[83]]</f>
        <v>2.7855213573179997E-7</v>
      </c>
      <c r="CH284" s="10">
        <f>3/24000000*OO[[#This Row],[142 (06JUL1985 15:00:00)-Water Temperature (C)]]*OO[[#This Row],[84]]</f>
        <v>2.6565247746206249E-7</v>
      </c>
      <c r="CI284" s="10">
        <f>3/24000000*OO[[#This Row],[143 (06JUL1985 18:00:00)-Water Temperature (C)]]*OO[[#This Row],[85]]</f>
        <v>2.5335942390374997E-7</v>
      </c>
      <c r="CJ284" s="10">
        <f>3/24000000*OO[[#This Row],[144 (06JUL1985 21:00:00)-Water Temperature (C)]]*OO[[#This Row],[86]]</f>
        <v>2.4035487820024999E-7</v>
      </c>
      <c r="CK284" s="10">
        <f>3/24000000*OO[[#This Row],[145 (07JUL1985 00:00:00)-Water Temperature (C)]]*OO[[#This Row],[87]]</f>
        <v>2.2510803416406247E-7</v>
      </c>
      <c r="CL284" s="10">
        <f>3/24000000*OO[[#This Row],[146 (07JUL1985 03:00:00)-Water Temperature (C)]]*OO[[#This Row],[88]]</f>
        <v>2.1086727790332501E-7</v>
      </c>
      <c r="CM284" s="10">
        <f>3/24000000*OO[[#This Row],[147 (07JUL1985 06:00:00)-Water Temperature (C)]]*OO[[#This Row],[89]]</f>
        <v>1.9817424345506249E-7</v>
      </c>
      <c r="CN284" s="10">
        <f>3/24000000*OO[[#This Row],[148 (07JUL1985 09:00:00)-Water Temperature (C)]]*OO[[#This Row],[90]]</f>
        <v>1.893202966368E-7</v>
      </c>
      <c r="CO284" s="10">
        <f>3/24000000*OO[[#This Row],[149 (07JUL1985 12:00:00)-Water Temperature (C)]]*OO[[#This Row],[91]]</f>
        <v>1.8377545562530002E-7</v>
      </c>
      <c r="CP284" s="10">
        <f>3/24000000*OO[[#This Row],[150 (07JUL1985 15:00:00)-Water Temperature (C)]]*OO[[#This Row],[92]]</f>
        <v>1.8377545562530002E-7</v>
      </c>
      <c r="CQ284" s="10">
        <f>3/24000000*OO[[#This Row],[151 (07JUL1985 18:00:00)-Water Temperature (C)]]*OO[[#This Row],[93]]</f>
        <v>1.8377545562530002E-7</v>
      </c>
      <c r="CR284" s="10">
        <f>3/24000000*OO[[#This Row],[152 (07JUL1985 21:00:00)-Water Temperature (C)]]*OO[[#This Row],[94]]</f>
        <v>1.8377545562530002E-7</v>
      </c>
      <c r="CS284" s="10">
        <f>3/24000000*OO[[#This Row],[153 (08JUL1985 00:00:00)-Water Temperature (C)]]*OO[[#This Row],[95]]</f>
        <v>1.8377545562530002E-7</v>
      </c>
      <c r="CT284" s="10">
        <f>3/24000000*OO[[#This Row],[154 (08JUL1985 03:00:00)-Water Temperature (C)]]*OO[[#This Row],[96]]</f>
        <v>1.8377545562530002E-7</v>
      </c>
      <c r="CU284" s="10">
        <f>3/24000000*OO[[#This Row],[155 (08JUL1985 06:00:00)-Water Temperature (C)]]*OO[[#This Row],[97]]</f>
        <v>1.8377545562530002E-7</v>
      </c>
      <c r="CV284" s="10">
        <f>3/24000000*OO[[#This Row],[156 (08JUL1985 09:00:00)-Water Temperature (C)]]*OO[[#This Row],[98]]</f>
        <v>1.8377545562530002E-7</v>
      </c>
      <c r="CW284" s="10">
        <f>3/24000000*OO[[#This Row],[157 (08JUL1985 12:00:00)-Water Temperature (C)]]*OO[[#This Row],[99]]</f>
        <v>1.8377545562530002E-7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1.1370557988673412E-30</v>
      </c>
      <c r="Q285" s="10">
        <f>3/24*OO[[#This Row],[73 (28JUN1985 00:00:00)-Water Temperature (C)]]*OO[[#This Row],[15]]/SUM(OO[15])</f>
        <v>1.2150901868526904E-22</v>
      </c>
      <c r="R285" s="10">
        <f>3/24*OO[[#This Row],[74 (28JUN1985 03:00:00)-Water Temperature (C)]]*OO[[#This Row],[16]]/SUM(OO[16])</f>
        <v>8.662290715364414E-15</v>
      </c>
      <c r="S285" s="10">
        <f>3/24*OO[[#This Row],[75 (28JUN1985 06:00:00)-Water Temperature (C)]]*OO[[#This Row],[17]]/SUM(OO[17])</f>
        <v>4.7908743268365913E-11</v>
      </c>
      <c r="T285" s="10">
        <f>3/24*OO[[#This Row],[76 (28JUN1985 09:00:00)-Water Temperature (C)]]*OO[[#This Row],[18]]/SUM(OO[18])</f>
        <v>1.7150044390140549E-8</v>
      </c>
      <c r="U285" s="10">
        <f>3/24*OO[[#This Row],[77 (28JUN1985 12:00:00)-Water Temperature (C)]]*OO[[#This Row],[19]]/SUM(OO[19])</f>
        <v>1.2921452373175124E-6</v>
      </c>
      <c r="V285" s="10">
        <f>3/24000000*OO[[#This Row],[78 (28JUN1985 15:00:00)-Water Temperature (C)]]*OO[[#This Row],[20]]</f>
        <v>3.0075477558749994E-5</v>
      </c>
      <c r="W285" s="10">
        <f>3/24000000*OO[[#This Row],[79 (28JUN1985 18:00:00)-Water Temperature (C)]]*OO[[#This Row],[21]]</f>
        <v>2.7340191475974998E-4</v>
      </c>
      <c r="X285" s="10">
        <f>3/24000000*OO[[#This Row],[80 (28JUN1985 21:00:00)-Water Temperature (C)]]*OO[[#This Row],[22]]</f>
        <v>1.1339042455912501E-3</v>
      </c>
      <c r="Y285" s="10">
        <f>3/24000000*OO[[#This Row],[81 (29JUN1985 00:00:00)-Water Temperature (C)]]*OO[[#This Row],[23]]</f>
        <v>2.449543719912E-3</v>
      </c>
      <c r="Z285" s="10">
        <f>3/24000000*OO[[#This Row],[82 (29JUN1985 03:00:00)-Water Temperature (C)]]*OO[[#This Row],[24]]</f>
        <v>3.0367072492625E-3</v>
      </c>
      <c r="AA285" s="10">
        <f>3/24000000*OO[[#This Row],[83 (29JUN1985 06:00:00)-Water Temperature (C)]]*OO[[#This Row],[25]]</f>
        <v>2.3409407799888753E-3</v>
      </c>
      <c r="AB285" s="10">
        <f>3/24000000*OO[[#This Row],[84 (29JUN1985 09:00:00)-Water Temperature (C)]]*OO[[#This Row],[26]]</f>
        <v>1.2089448409706249E-3</v>
      </c>
      <c r="AC285" s="10">
        <f>3/24000000*OO[[#This Row],[85 (29JUN1985 12:00:00)-Water Temperature (C)]]*OO[[#This Row],[27]]</f>
        <v>4.4957511084999999E-4</v>
      </c>
      <c r="AD285" s="10">
        <f>3/24000000*OO[[#This Row],[86 (29JUN1985 15:00:00)-Water Temperature (C)]]*OO[[#This Row],[28]]</f>
        <v>1.26484795001625E-4</v>
      </c>
      <c r="AE285" s="10">
        <f>3/24000000*OO[[#This Row],[88 (29JUN1985 21:00:00)-Water Temperature (C)]]*OO[[#This Row],[30]]</f>
        <v>7.0350497020650001E-6</v>
      </c>
      <c r="AF285" s="10">
        <f>3/24000000*OO[[#This Row],[88 (29JUN1985 21:00:00)-Water Temperature (C)]]*OO[[#This Row],[30]]</f>
        <v>7.0350497020650001E-6</v>
      </c>
      <c r="AG285" s="10">
        <f>3/24000000*OO[[#This Row],[89 (30JUN1985 00:00:00)-Water Temperature (C)]]*OO[[#This Row],[31]]</f>
        <v>2.7884659354249999E-6</v>
      </c>
      <c r="AH285" s="10">
        <f>3/24000000*OO[[#This Row],[90 (30JUN1985 03:00:00)-Water Temperature (C)]]*OO[[#This Row],[32]]</f>
        <v>2.0333046407099999E-6</v>
      </c>
      <c r="AI285" s="10">
        <f>3/24000000*OO[[#This Row],[91 (30JUN1985 06:00:00)-Water Temperature (C)]]*OO[[#This Row],[33]]</f>
        <v>1.8858655139454996E-6</v>
      </c>
      <c r="AJ285" s="10">
        <f>3/24000000*OO[[#This Row],[92 (30JUN1985 09:00:00)-Water Temperature (C)]]*OO[[#This Row],[34]]</f>
        <v>1.8993906872092499E-6</v>
      </c>
      <c r="AK285" s="10">
        <f>3/24000000*OO[[#This Row],[93 (30JUN1985 12:00:00)-Water Temperature (C)]]*OO[[#This Row],[35]]</f>
        <v>1.9269725252504999E-6</v>
      </c>
      <c r="AL285" s="10">
        <f>3/24000000*OO[[#This Row],[94 (30JUN1985 15:00:00)-Water Temperature (C)]]*OO[[#This Row],[36]]</f>
        <v>1.8998722770427499E-6</v>
      </c>
      <c r="AM285" s="10">
        <f>3/24000000*OO[[#This Row],[95 (30JUN1985 18:00:00)-Water Temperature (C)]]*OO[[#This Row],[37]]</f>
        <v>1.8249391849859996E-6</v>
      </c>
      <c r="AN285" s="10">
        <f>3/24000000*OO[[#This Row],[96 (30JUN1985 21:00:00)-Water Temperature (C)]]*OO[[#This Row],[38]]</f>
        <v>1.6901241325881248E-6</v>
      </c>
      <c r="AO285" s="10">
        <f>3/24000000*OO[[#This Row],[97 (01JUL1985 00:00:00)-Water Temperature (C)]]*OO[[#This Row],[39]]</f>
        <v>1.5097110494174999E-6</v>
      </c>
      <c r="AP285" s="10">
        <f>3/24000000*OO[[#This Row],[98 (01JUL1985 03:00:00)-Water Temperature (C)]]*OO[[#This Row],[40]]</f>
        <v>1.3316367376218749E-6</v>
      </c>
      <c r="AQ285" s="10">
        <f>3/24000000*OO[[#This Row],[99 (01JUL1985 06:00:00)-Water Temperature (C)]]*OO[[#This Row],[41]]</f>
        <v>1.1810360191698751E-6</v>
      </c>
      <c r="AR285" s="10">
        <f>3/24000000*OO[[#This Row],[100 (01JUL1985 09:00:00)-Water Temperature (C)]]*OO[[#This Row],[42]]</f>
        <v>1.0905052784628748E-6</v>
      </c>
      <c r="AS285" s="10">
        <f>3/24000000*OO[[#This Row],[101 (01JUL1985 12:00:00)-Water Temperature (C)]]*OO[[#This Row],[43]]</f>
        <v>1.030061949778875E-6</v>
      </c>
      <c r="AT285" s="10">
        <f>3/24000000*OO[[#This Row],[102 (01JUL1985 15:00:00)-Water Temperature (C)]]*OO[[#This Row],[44]]</f>
        <v>9.7997823226124991E-7</v>
      </c>
      <c r="AU285" s="10">
        <f>3/24000000*OO[[#This Row],[103 (01JUL1985 18:00:00)-Water Temperature (C)]]*OO[[#This Row],[45]]</f>
        <v>9.2795370418474999E-7</v>
      </c>
      <c r="AV285" s="10">
        <f>3/24000000*OO[[#This Row],[104 (01JUL1985 21:00:00)-Water Temperature (C)]]*OO[[#This Row],[46]]</f>
        <v>8.5295205875962484E-7</v>
      </c>
      <c r="AW285" s="10">
        <f>3/24000000*OO[[#This Row],[105 (02JUL1985 00:00:00)-Water Temperature (C)]]*OO[[#This Row],[47]]</f>
        <v>7.6409021725312489E-7</v>
      </c>
      <c r="AX285" s="10">
        <f>3/24000000*OO[[#This Row],[106 (02JUL1985 03:00:00)-Water Temperature (C)]]*OO[[#This Row],[48]]</f>
        <v>6.7840643005625005E-7</v>
      </c>
      <c r="AY285" s="10">
        <f>3/24000000*OO[[#This Row],[107 (02JUL1985 06:00:00)-Water Temperature (C)]]*OO[[#This Row],[49]]</f>
        <v>6.0506426880812493E-7</v>
      </c>
      <c r="AZ285" s="10">
        <f>3/24000000*OO[[#This Row],[108 (02JUL1985 09:00:00)-Water Temperature (C)]]*OO[[#This Row],[50]]</f>
        <v>5.5932917417700007E-7</v>
      </c>
      <c r="BA285" s="10">
        <f>3/24000000*OO[[#This Row],[109 (02JUL1985 12:00:00)-Water Temperature (C)]]*OO[[#This Row],[51]]</f>
        <v>5.2708355526662497E-7</v>
      </c>
      <c r="BB285" s="10">
        <f>3/24000000*OO[[#This Row],[110 (02JUL1985 15:00:00)-Water Temperature (C)]]*OO[[#This Row],[52]]</f>
        <v>5.0112349789500006E-7</v>
      </c>
      <c r="BC285" s="10">
        <f>3/24000000*OO[[#This Row],[111 (02JUL1985 18:00:00)-Water Temperature (C)]]*OO[[#This Row],[53]]</f>
        <v>4.7404714271662491E-7</v>
      </c>
      <c r="BD285" s="10">
        <f>3/24000000*OO[[#This Row],[112 (02JUL1985 21:00:00)-Water Temperature (C)]]*OO[[#This Row],[54]]</f>
        <v>4.3809199830099996E-7</v>
      </c>
      <c r="BE285" s="10">
        <f>3/24000000*OO[[#This Row],[113 (03JUL1985 00:00:00)-Water Temperature (C)]]*OO[[#This Row],[55]]</f>
        <v>3.9622393758262497E-7</v>
      </c>
      <c r="BF285" s="10">
        <f>3/24000000*OO[[#This Row],[114 (03JUL1985 03:00:00)-Water Temperature (C)]]*OO[[#This Row],[56]]</f>
        <v>3.5514582877262497E-7</v>
      </c>
      <c r="BG285" s="10">
        <f>3/24000000*OO[[#This Row],[115 (03JUL1985 06:00:00)-Water Temperature (C)]]*OO[[#This Row],[57]]</f>
        <v>3.1831764229199997E-7</v>
      </c>
      <c r="BH285" s="10">
        <f>3/24000000*OO[[#This Row],[116 (03JUL1985 09:00:00)-Water Temperature (C)]]*OO[[#This Row],[58]]</f>
        <v>2.9145508772512501E-7</v>
      </c>
      <c r="BI285" s="10">
        <f>3/24000000*OO[[#This Row],[117 (03JUL1985 12:00:00)-Water Temperature (C)]]*OO[[#This Row],[59]]</f>
        <v>2.6391670181500001E-7</v>
      </c>
      <c r="BJ285" s="10">
        <f>3/24000000*OO[[#This Row],[118 (03JUL1985 15:00:00)-Water Temperature (C)]]*OO[[#This Row],[60]]</f>
        <v>2.4414318031412498E-7</v>
      </c>
      <c r="BK285" s="10">
        <f>3/24000000*OO[[#This Row],[119 (03JUL1985 18:00:00)-Water Temperature (C)]]*OO[[#This Row],[61]]</f>
        <v>2.2569685480575E-7</v>
      </c>
      <c r="BL285" s="10">
        <f>3/24000000*OO[[#This Row],[120 (03JUL1985 21:00:00)-Water Temperature (C)]]*OO[[#This Row],[62]]</f>
        <v>2.0521132494952497E-7</v>
      </c>
      <c r="BM285" s="10">
        <f>3/24000000*OO[[#This Row],[121 (04JUL1985 00:00:00)-Water Temperature (C)]]*OO[[#This Row],[63]]</f>
        <v>1.8255637687104998E-7</v>
      </c>
      <c r="BN285" s="10">
        <f>3/24000000*OO[[#This Row],[122 (04JUL1985 03:00:00)-Water Temperature (C)]]*OO[[#This Row],[64]]</f>
        <v>1.5967446920699999E-7</v>
      </c>
      <c r="BO285" s="10">
        <f>3/24000000*OO[[#This Row],[123 (04JUL1985 06:00:00)-Water Temperature (C)]]*OO[[#This Row],[65]]</f>
        <v>1.389658454881125E-7</v>
      </c>
      <c r="BP285" s="10">
        <f>3/24000000*OO[[#This Row],[124 (04JUL1985 09:00:00)-Water Temperature (C)]]*OO[[#This Row],[66]]</f>
        <v>1.2362623145442501E-7</v>
      </c>
      <c r="BQ285" s="10">
        <f>3/24000000*OO[[#This Row],[125 (04JUL1985 12:00:00)-Water Temperature (C)]]*OO[[#This Row],[67]]</f>
        <v>1.1097479466233749E-7</v>
      </c>
      <c r="BR285" s="10">
        <f>3/24000000*OO[[#This Row],[126 (04JUL1985 15:00:00)-Water Temperature (C)]]*OO[[#This Row],[68]]</f>
        <v>1.0040900617946252E-7</v>
      </c>
      <c r="BS285" s="10">
        <f>3/24000000*OO[[#This Row],[127 (04JUL1985 18:00:00)-Water Temperature (C)]]*OO[[#This Row],[69]]</f>
        <v>9.122740522317501E-8</v>
      </c>
      <c r="BT285" s="10">
        <f>3/24000000*OO[[#This Row],[128 (04JUL1985 21:00:00)-Water Temperature (C)]]*OO[[#This Row],[70]]</f>
        <v>8.161714408045E-8</v>
      </c>
      <c r="BU285" s="10">
        <f>3/24000000*OO[[#This Row],[129 (05JUL1985 00:00:00)-Water Temperature (C)]]*OO[[#This Row],[71]]</f>
        <v>7.1433538382750003E-8</v>
      </c>
      <c r="BV285" s="10">
        <f>3/24000000*OO[[#This Row],[130 (05JUL1985 03:00:00)-Water Temperature (C)]]*OO[[#This Row],[72]]</f>
        <v>6.1761017013987507E-8</v>
      </c>
      <c r="BW285" s="10">
        <f>3/24000000*OO[[#This Row],[131 (05JUL1985 06:00:00)-Water Temperature (C)]]*OO[[#This Row],[73]]</f>
        <v>5.2868956214749991E-8</v>
      </c>
      <c r="BX285" s="10">
        <f>3/24000000*OO[[#This Row],[132 (05JUL1985 09:00:00)-Water Temperature (C)]]*OO[[#This Row],[74]]</f>
        <v>4.5717479197987495E-8</v>
      </c>
      <c r="BY285" s="10">
        <f>3/24000000*OO[[#This Row],[133 (05JUL1985 12:00:00)-Water Temperature (C)]]*OO[[#This Row],[75]]</f>
        <v>3.9665432955362502E-8</v>
      </c>
      <c r="BZ285" s="10">
        <f>3/24000000*OO[[#This Row],[134 (05JUL1985 15:00:00)-Water Temperature (C)]]*OO[[#This Row],[76]]</f>
        <v>3.4728290110200004E-8</v>
      </c>
      <c r="CA285" s="10">
        <f>3/24000000*OO[[#This Row],[135 (05JUL1985 18:00:00)-Water Temperature (C)]]*OO[[#This Row],[77]]</f>
        <v>3.0841301355337499E-8</v>
      </c>
      <c r="CB285" s="10">
        <f>3/24000000*OO[[#This Row],[136 (05JUL1985 21:00:00)-Water Temperature (C)]]*OO[[#This Row],[78]]</f>
        <v>2.7792748016662496E-8</v>
      </c>
      <c r="CC285" s="10">
        <f>3/24000000*OO[[#This Row],[137 (06JUL1985 00:00:00)-Water Temperature (C)]]*OO[[#This Row],[79]]</f>
        <v>2.5312380586289995E-8</v>
      </c>
      <c r="CD285" s="10">
        <f>3/24000000*OO[[#This Row],[138 (06JUL1985 03:00:00)-Water Temperature (C)]]*OO[[#This Row],[80]]</f>
        <v>2.3196966431924998E-8</v>
      </c>
      <c r="CE285" s="10">
        <f>3/24000000*OO[[#This Row],[139 (06JUL1985 06:00:00)-Water Temperature (C)]]*OO[[#This Row],[81]]</f>
        <v>2.1398542300589998E-8</v>
      </c>
      <c r="CF285" s="10">
        <f>3/24000000*OO[[#This Row],[140 (06JUL1985 09:00:00)-Water Temperature (C)]]*OO[[#This Row],[82]]</f>
        <v>2.0150638928032498E-8</v>
      </c>
      <c r="CG285" s="10">
        <f>3/24000000*OO[[#This Row],[141 (06JUL1985 12:00:00)-Water Temperature (C)]]*OO[[#This Row],[83]]</f>
        <v>1.9096969848812503E-8</v>
      </c>
      <c r="CH285" s="10">
        <f>3/24000000*OO[[#This Row],[142 (06JUL1985 15:00:00)-Water Temperature (C)]]*OO[[#This Row],[84]]</f>
        <v>1.821370812084E-8</v>
      </c>
      <c r="CI285" s="10">
        <f>3/24000000*OO[[#This Row],[143 (06JUL1985 18:00:00)-Water Temperature (C)]]*OO[[#This Row],[85]]</f>
        <v>1.7368969093250001E-8</v>
      </c>
      <c r="CJ285" s="10">
        <f>3/24000000*OO[[#This Row],[144 (06JUL1985 21:00:00)-Water Temperature (C)]]*OO[[#This Row],[86]]</f>
        <v>1.6472871699899999E-8</v>
      </c>
      <c r="CK285" s="10">
        <f>3/24000000*OO[[#This Row],[145 (07JUL1985 00:00:00)-Water Temperature (C)]]*OO[[#This Row],[87]]</f>
        <v>1.5426516824087501E-8</v>
      </c>
      <c r="CL285" s="10">
        <f>3/24000000*OO[[#This Row],[146 (07JUL1985 03:00:00)-Water Temperature (C)]]*OO[[#This Row],[88]]</f>
        <v>1.4451578808862501E-8</v>
      </c>
      <c r="CM285" s="10">
        <f>3/24000000*OO[[#This Row],[147 (07JUL1985 06:00:00)-Water Temperature (C)]]*OO[[#This Row],[89]]</f>
        <v>1.3582522977174998E-8</v>
      </c>
      <c r="CN285" s="10">
        <f>3/24000000*OO[[#This Row],[148 (07JUL1985 09:00:00)-Water Temperature (C)]]*OO[[#This Row],[90]]</f>
        <v>1.2977311414154999E-8</v>
      </c>
      <c r="CO285" s="10">
        <f>3/24000000*OO[[#This Row],[149 (07JUL1985 12:00:00)-Water Temperature (C)]]*OO[[#This Row],[91]]</f>
        <v>1.2595475243075001E-8</v>
      </c>
      <c r="CP285" s="10">
        <f>3/24000000*OO[[#This Row],[150 (07JUL1985 15:00:00)-Water Temperature (C)]]*OO[[#This Row],[92]]</f>
        <v>1.2595475243075001E-8</v>
      </c>
      <c r="CQ285" s="10">
        <f>3/24000000*OO[[#This Row],[151 (07JUL1985 18:00:00)-Water Temperature (C)]]*OO[[#This Row],[93]]</f>
        <v>1.2595475243075001E-8</v>
      </c>
      <c r="CR285" s="10">
        <f>3/24000000*OO[[#This Row],[152 (07JUL1985 21:00:00)-Water Temperature (C)]]*OO[[#This Row],[94]]</f>
        <v>1.2595475243075001E-8</v>
      </c>
      <c r="CS285" s="10">
        <f>3/24000000*OO[[#This Row],[153 (08JUL1985 00:00:00)-Water Temperature (C)]]*OO[[#This Row],[95]]</f>
        <v>1.2595475243075001E-8</v>
      </c>
      <c r="CT285" s="10">
        <f>3/24000000*OO[[#This Row],[154 (08JUL1985 03:00:00)-Water Temperature (C)]]*OO[[#This Row],[96]]</f>
        <v>1.2595475243075001E-8</v>
      </c>
      <c r="CU285" s="10">
        <f>3/24000000*OO[[#This Row],[155 (08JUL1985 06:00:00)-Water Temperature (C)]]*OO[[#This Row],[97]]</f>
        <v>1.2595475243075001E-8</v>
      </c>
      <c r="CV285" s="10">
        <f>3/24000000*OO[[#This Row],[156 (08JUL1985 09:00:00)-Water Temperature (C)]]*OO[[#This Row],[98]]</f>
        <v>1.2595475243075001E-8</v>
      </c>
      <c r="CW285" s="10">
        <f>3/24000000*OO[[#This Row],[157 (08JUL1985 12:00:00)-Water Temperature (C)]]*OO[[#This Row],[99]]</f>
        <v>1.2595475243075001E-8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2.2914740713578931E-30</v>
      </c>
      <c r="Q286" s="10">
        <f>3/24*OO[[#This Row],[73 (28JUN1985 00:00:00)-Water Temperature (C)]]*OO[[#This Row],[15]]/SUM(OO[15])</f>
        <v>2.7292425237284452E-22</v>
      </c>
      <c r="R286" s="10">
        <f>3/24*OO[[#This Row],[74 (28JUN1985 03:00:00)-Water Temperature (C)]]*OO[[#This Row],[16]]/SUM(OO[16])</f>
        <v>1.8730947233763E-14</v>
      </c>
      <c r="S286" s="10">
        <f>3/24*OO[[#This Row],[75 (28JUN1985 06:00:00)-Water Temperature (C)]]*OO[[#This Row],[17]]/SUM(OO[17])</f>
        <v>1.0540766344337919E-10</v>
      </c>
      <c r="T286" s="10">
        <f>3/24*OO[[#This Row],[76 (28JUN1985 09:00:00)-Water Temperature (C)]]*OO[[#This Row],[18]]/SUM(OO[18])</f>
        <v>3.8052362586509096E-8</v>
      </c>
      <c r="U286" s="10">
        <f>3/24*OO[[#This Row],[77 (28JUN1985 12:00:00)-Water Temperature (C)]]*OO[[#This Row],[19]]/SUM(OO[19])</f>
        <v>2.8847828947596834E-6</v>
      </c>
      <c r="V286" s="10">
        <f>3/24000000*OO[[#This Row],[78 (28JUN1985 15:00:00)-Water Temperature (C)]]*OO[[#This Row],[20]]</f>
        <v>6.7486804559874992E-5</v>
      </c>
      <c r="W286" s="10">
        <f>3/24000000*OO[[#This Row],[79 (28JUN1985 18:00:00)-Water Temperature (C)]]*OO[[#This Row],[21]]</f>
        <v>6.1609940106300003E-4</v>
      </c>
      <c r="X286" s="10">
        <f>3/24000000*OO[[#This Row],[80 (28JUN1985 21:00:00)-Water Temperature (C)]]*OO[[#This Row],[22]]</f>
        <v>2.5646218999627497E-3</v>
      </c>
      <c r="Y286" s="10">
        <f>3/24000000*OO[[#This Row],[81 (29JUN1985 00:00:00)-Water Temperature (C)]]*OO[[#This Row],[23]]</f>
        <v>5.5576090958249997E-3</v>
      </c>
      <c r="Z286" s="10">
        <f>3/24000000*OO[[#This Row],[82 (29JUN1985 03:00:00)-Water Temperature (C)]]*OO[[#This Row],[24]]</f>
        <v>6.9076495178399993E-3</v>
      </c>
      <c r="AA286" s="10">
        <f>3/24000000*OO[[#This Row],[83 (29JUN1985 06:00:00)-Water Temperature (C)]]*OO[[#This Row],[25]]</f>
        <v>5.3358035211600006E-3</v>
      </c>
      <c r="AB286" s="10">
        <f>3/24000000*OO[[#This Row],[84 (29JUN1985 09:00:00)-Water Temperature (C)]]*OO[[#This Row],[26]]</f>
        <v>2.7597782880524994E-3</v>
      </c>
      <c r="AC286" s="10">
        <f>3/24000000*OO[[#This Row],[85 (29JUN1985 12:00:00)-Water Temperature (C)]]*OO[[#This Row],[27]]</f>
        <v>1.0275064572339999E-3</v>
      </c>
      <c r="AD286" s="10">
        <f>3/24000000*OO[[#This Row],[86 (29JUN1985 15:00:00)-Water Temperature (C)]]*OO[[#This Row],[28]]</f>
        <v>2.8927296567E-4</v>
      </c>
      <c r="AE286" s="10">
        <f>3/24000000*OO[[#This Row],[88 (29JUN1985 21:00:00)-Water Temperature (C)]]*OO[[#This Row],[30]]</f>
        <v>1.6032885750449998E-5</v>
      </c>
      <c r="AF286" s="10">
        <f>3/24000000*OO[[#This Row],[88 (29JUN1985 21:00:00)-Water Temperature (C)]]*OO[[#This Row],[30]]</f>
        <v>1.6032885750449998E-5</v>
      </c>
      <c r="AG286" s="10">
        <f>3/24000000*OO[[#This Row],[89 (30JUN1985 00:00:00)-Water Temperature (C)]]*OO[[#This Row],[31]]</f>
        <v>6.3121515454525004E-6</v>
      </c>
      <c r="AH286" s="10">
        <f>3/24000000*OO[[#This Row],[90 (30JUN1985 03:00:00)-Water Temperature (C)]]*OO[[#This Row],[32]]</f>
        <v>4.5810797419250008E-6</v>
      </c>
      <c r="AI286" s="10">
        <f>3/24000000*OO[[#This Row],[91 (30JUN1985 06:00:00)-Water Temperature (C)]]*OO[[#This Row],[33]]</f>
        <v>4.2384379644425002E-6</v>
      </c>
      <c r="AJ286" s="10">
        <f>3/24000000*OO[[#This Row],[92 (30JUN1985 09:00:00)-Water Temperature (C)]]*OO[[#This Row],[34]]</f>
        <v>4.2614814125474998E-6</v>
      </c>
      <c r="AK286" s="10">
        <f>3/24000000*OO[[#This Row],[93 (30JUN1985 12:00:00)-Water Temperature (C)]]*OO[[#This Row],[35]]</f>
        <v>4.3163248238687496E-6</v>
      </c>
      <c r="AL286" s="10">
        <f>3/24000000*OO[[#This Row],[94 (30JUN1985 15:00:00)-Water Temperature (C)]]*OO[[#This Row],[36]]</f>
        <v>4.2501164002200003E-6</v>
      </c>
      <c r="AM286" s="10">
        <f>3/24000000*OO[[#This Row],[95 (30JUN1985 18:00:00)-Water Temperature (C)]]*OO[[#This Row],[37]]</f>
        <v>4.0789359792599995E-6</v>
      </c>
      <c r="AN286" s="10">
        <f>3/24000000*OO[[#This Row],[96 (30JUN1985 21:00:00)-Water Temperature (C)]]*OO[[#This Row],[38]]</f>
        <v>3.7738646348512501E-6</v>
      </c>
      <c r="AO286" s="10">
        <f>3/24000000*OO[[#This Row],[97 (01JUL1985 00:00:00)-Water Temperature (C)]]*OO[[#This Row],[39]]</f>
        <v>3.3674713751149999E-6</v>
      </c>
      <c r="AP286" s="10">
        <f>3/24000000*OO[[#This Row],[98 (01JUL1985 03:00:00)-Water Temperature (C)]]*OO[[#This Row],[40]]</f>
        <v>2.9667890887687501E-6</v>
      </c>
      <c r="AQ286" s="10">
        <f>3/24000000*OO[[#This Row],[99 (01JUL1985 06:00:00)-Water Temperature (C)]]*OO[[#This Row],[41]]</f>
        <v>2.6280170560499996E-6</v>
      </c>
      <c r="AR286" s="10">
        <f>3/24000000*OO[[#This Row],[100 (01JUL1985 09:00:00)-Water Temperature (C)]]*OO[[#This Row],[42]]</f>
        <v>2.4234345594562497E-6</v>
      </c>
      <c r="AS286" s="10">
        <f>3/24000000*OO[[#This Row],[101 (01JUL1985 12:00:00)-Water Temperature (C)]]*OO[[#This Row],[43]]</f>
        <v>2.2861421503506253E-6</v>
      </c>
      <c r="AT286" s="10">
        <f>3/24000000*OO[[#This Row],[102 (01JUL1985 15:00:00)-Water Temperature (C)]]*OO[[#This Row],[44]]</f>
        <v>2.1720840574106251E-6</v>
      </c>
      <c r="AU286" s="10">
        <f>3/24000000*OO[[#This Row],[103 (01JUL1985 18:00:00)-Water Temperature (C)]]*OO[[#This Row],[45]]</f>
        <v>2.0538800722247501E-6</v>
      </c>
      <c r="AV286" s="10">
        <f>3/24000000*OO[[#This Row],[104 (01JUL1985 21:00:00)-Water Temperature (C)]]*OO[[#This Row],[46]]</f>
        <v>1.8851005800997499E-6</v>
      </c>
      <c r="AW286" s="10">
        <f>3/24000000*OO[[#This Row],[105 (02JUL1985 00:00:00)-Water Temperature (C)]]*OO[[#This Row],[47]]</f>
        <v>1.6867310955000001E-6</v>
      </c>
      <c r="AX286" s="10">
        <f>3/24000000*OO[[#This Row],[106 (02JUL1985 03:00:00)-Water Temperature (C)]]*OO[[#This Row],[48]]</f>
        <v>1.49570641318E-6</v>
      </c>
      <c r="AY286" s="10">
        <f>3/24000000*OO[[#This Row],[107 (02JUL1985 06:00:00)-Water Temperature (C)]]*OO[[#This Row],[49]]</f>
        <v>1.3322882956638751E-6</v>
      </c>
      <c r="AZ286" s="10">
        <f>3/24000000*OO[[#This Row],[108 (02JUL1985 09:00:00)-Water Temperature (C)]]*OO[[#This Row],[50]]</f>
        <v>1.229905271540625E-6</v>
      </c>
      <c r="BA286" s="10">
        <f>3/24000000*OO[[#This Row],[109 (02JUL1985 12:00:00)-Water Temperature (C)]]*OO[[#This Row],[51]]</f>
        <v>1.157376912213375E-6</v>
      </c>
      <c r="BB286" s="10">
        <f>3/24000000*OO[[#This Row],[110 (02JUL1985 15:00:00)-Water Temperature (C)]]*OO[[#This Row],[52]]</f>
        <v>1.0988648706839999E-6</v>
      </c>
      <c r="BC286" s="10">
        <f>3/24000000*OO[[#This Row],[111 (02JUL1985 18:00:00)-Water Temperature (C)]]*OO[[#This Row],[53]]</f>
        <v>1.03802671325825E-6</v>
      </c>
      <c r="BD286" s="10">
        <f>3/24000000*OO[[#This Row],[112 (02JUL1985 21:00:00)-Water Temperature (C)]]*OO[[#This Row],[54]]</f>
        <v>9.5792272291199997E-7</v>
      </c>
      <c r="BE286" s="10">
        <f>3/24000000*OO[[#This Row],[113 (03JUL1985 00:00:00)-Water Temperature (C)]]*OO[[#This Row],[55]]</f>
        <v>8.6523382052249996E-7</v>
      </c>
      <c r="BF286" s="10">
        <f>3/24000000*OO[[#This Row],[114 (03JUL1985 03:00:00)-Water Temperature (C)]]*OO[[#This Row],[56]]</f>
        <v>7.7447268041374993E-7</v>
      </c>
      <c r="BG286" s="10">
        <f>3/24000000*OO[[#This Row],[115 (03JUL1985 06:00:00)-Water Temperature (C)]]*OO[[#This Row],[57]]</f>
        <v>6.9319206989775001E-7</v>
      </c>
      <c r="BH286" s="10">
        <f>3/24000000*OO[[#This Row],[116 (03JUL1985 09:00:00)-Water Temperature (C)]]*OO[[#This Row],[58]]</f>
        <v>6.3388863877124992E-7</v>
      </c>
      <c r="BI286" s="10">
        <f>3/24000000*OO[[#This Row],[117 (03JUL1985 12:00:00)-Water Temperature (C)]]*OO[[#This Row],[59]]</f>
        <v>5.7327016257049983E-7</v>
      </c>
      <c r="BJ286" s="10">
        <f>3/24000000*OO[[#This Row],[118 (03JUL1985 15:00:00)-Water Temperature (C)]]*OO[[#This Row],[60]]</f>
        <v>5.2974459586125005E-7</v>
      </c>
      <c r="BK286" s="10">
        <f>3/24000000*OO[[#This Row],[119 (03JUL1985 18:00:00)-Water Temperature (C)]]*OO[[#This Row],[61]]</f>
        <v>4.8916784914400001E-7</v>
      </c>
      <c r="BL286" s="10">
        <f>3/24000000*OO[[#This Row],[120 (03JUL1985 21:00:00)-Water Temperature (C)]]*OO[[#This Row],[62]]</f>
        <v>4.4431415428725002E-7</v>
      </c>
      <c r="BM286" s="10">
        <f>3/24000000*OO[[#This Row],[121 (04JUL1985 00:00:00)-Water Temperature (C)]]*OO[[#This Row],[63]]</f>
        <v>3.9496481683849997E-7</v>
      </c>
      <c r="BN286" s="10">
        <f>3/24000000*OO[[#This Row],[122 (04JUL1985 03:00:00)-Water Temperature (C)]]*OO[[#This Row],[64]]</f>
        <v>3.45244394359375E-7</v>
      </c>
      <c r="BO286" s="10">
        <f>3/24000000*OO[[#This Row],[123 (04JUL1985 06:00:00)-Water Temperature (C)]]*OO[[#This Row],[65]]</f>
        <v>3.0032325089437496E-7</v>
      </c>
      <c r="BP286" s="10">
        <f>3/24000000*OO[[#This Row],[124 (04JUL1985 09:00:00)-Water Temperature (C)]]*OO[[#This Row],[66]]</f>
        <v>2.6705351720013753E-7</v>
      </c>
      <c r="BQ286" s="10">
        <f>3/24000000*OO[[#This Row],[125 (04JUL1985 12:00:00)-Water Temperature (C)]]*OO[[#This Row],[67]]</f>
        <v>2.3958977548755001E-7</v>
      </c>
      <c r="BR286" s="10">
        <f>3/24000000*OO[[#This Row],[126 (04JUL1985 15:00:00)-Water Temperature (C)]]*OO[[#This Row],[68]]</f>
        <v>2.1666984324709998E-7</v>
      </c>
      <c r="BS286" s="10">
        <f>3/24000000*OO[[#This Row],[127 (04JUL1985 18:00:00)-Water Temperature (C)]]*OO[[#This Row],[69]]</f>
        <v>1.9676030894299998E-7</v>
      </c>
      <c r="BT286" s="10">
        <f>3/24000000*OO[[#This Row],[128 (04JUL1985 21:00:00)-Water Temperature (C)]]*OO[[#This Row],[70]]</f>
        <v>1.7596265682712499E-7</v>
      </c>
      <c r="BU286" s="10">
        <f>3/24000000*OO[[#This Row],[129 (05JUL1985 00:00:00)-Water Temperature (C)]]*OO[[#This Row],[71]]</f>
        <v>1.5397593845379998E-7</v>
      </c>
      <c r="BV286" s="10">
        <f>3/24000000*OO[[#This Row],[130 (05JUL1985 03:00:00)-Water Temperature (C)]]*OO[[#This Row],[72]]</f>
        <v>1.3311819810237501E-7</v>
      </c>
      <c r="BW286" s="10">
        <f>3/24000000*OO[[#This Row],[131 (05JUL1985 06:00:00)-Water Temperature (C)]]*OO[[#This Row],[73]]</f>
        <v>1.13952032791675E-7</v>
      </c>
      <c r="BX286" s="10">
        <f>3/24000000*OO[[#This Row],[132 (05JUL1985 09:00:00)-Water Temperature (C)]]*OO[[#This Row],[74]]</f>
        <v>9.8539994539350015E-8</v>
      </c>
      <c r="BY286" s="10">
        <f>3/24000000*OO[[#This Row],[133 (05JUL1985 12:00:00)-Water Temperature (C)]]*OO[[#This Row],[75]]</f>
        <v>8.5486529745849993E-8</v>
      </c>
      <c r="BZ286" s="10">
        <f>3/24000000*OO[[#This Row],[134 (05JUL1985 15:00:00)-Water Temperature (C)]]*OO[[#This Row],[76]]</f>
        <v>7.4836553474062493E-8</v>
      </c>
      <c r="CA286" s="10">
        <f>3/24000000*OO[[#This Row],[135 (05JUL1985 18:00:00)-Water Temperature (C)]]*OO[[#This Row],[77]]</f>
        <v>6.6446212250000001E-8</v>
      </c>
      <c r="CB286" s="10">
        <f>3/24000000*OO[[#This Row],[136 (05JUL1985 21:00:00)-Water Temperature (C)]]*OO[[#This Row],[78]]</f>
        <v>5.9872228190724994E-8</v>
      </c>
      <c r="CC286" s="10">
        <f>3/24000000*OO[[#This Row],[137 (06JUL1985 00:00:00)-Water Temperature (C)]]*OO[[#This Row],[79]]</f>
        <v>5.4527929576274999E-8</v>
      </c>
      <c r="CD286" s="10">
        <f>3/24000000*OO[[#This Row],[138 (06JUL1985 03:00:00)-Water Temperature (C)]]*OO[[#This Row],[80]]</f>
        <v>4.9976623508812493E-8</v>
      </c>
      <c r="CE286" s="10">
        <f>3/24000000*OO[[#This Row],[139 (06JUL1985 06:00:00)-Water Temperature (C)]]*OO[[#This Row],[81]]</f>
        <v>4.6113666579599994E-8</v>
      </c>
      <c r="CF286" s="10">
        <f>3/24000000*OO[[#This Row],[140 (06JUL1985 09:00:00)-Water Temperature (C)]]*OO[[#This Row],[82]]</f>
        <v>4.3435569627062499E-8</v>
      </c>
      <c r="CG286" s="10">
        <f>3/24000000*OO[[#This Row],[141 (06JUL1985 12:00:00)-Water Temperature (C)]]*OO[[#This Row],[83]]</f>
        <v>4.1173024042499999E-8</v>
      </c>
      <c r="CH286" s="10">
        <f>3/24000000*OO[[#This Row],[142 (06JUL1985 15:00:00)-Water Temperature (C)]]*OO[[#This Row],[84]]</f>
        <v>3.9273337199362494E-8</v>
      </c>
      <c r="CI286" s="10">
        <f>3/24000000*OO[[#This Row],[143 (06JUL1985 18:00:00)-Water Temperature (C)]]*OO[[#This Row],[85]]</f>
        <v>3.7453649427599996E-8</v>
      </c>
      <c r="CJ286" s="10">
        <f>3/24000000*OO[[#This Row],[144 (06JUL1985 21:00:00)-Water Temperature (C)]]*OO[[#This Row],[86]]</f>
        <v>3.5520209014049994E-8</v>
      </c>
      <c r="CK286" s="10">
        <f>3/24000000*OO[[#This Row],[145 (07JUL1985 00:00:00)-Water Temperature (C)]]*OO[[#This Row],[87]]</f>
        <v>3.3265198343424999E-8</v>
      </c>
      <c r="CL286" s="10">
        <f>3/24000000*OO[[#This Row],[146 (07JUL1985 03:00:00)-Water Temperature (C)]]*OO[[#This Row],[88]]</f>
        <v>3.1164443093550004E-8</v>
      </c>
      <c r="CM286" s="10">
        <f>3/24000000*OO[[#This Row],[147 (07JUL1985 06:00:00)-Water Temperature (C)]]*OO[[#This Row],[89]]</f>
        <v>2.9292429979455001E-8</v>
      </c>
      <c r="CN286" s="10">
        <f>3/24000000*OO[[#This Row],[148 (07JUL1985 09:00:00)-Water Temperature (C)]]*OO[[#This Row],[90]]</f>
        <v>2.7988441364812495E-8</v>
      </c>
      <c r="CO286" s="10">
        <f>3/24000000*OO[[#This Row],[149 (07JUL1985 12:00:00)-Water Temperature (C)]]*OO[[#This Row],[91]]</f>
        <v>2.7164227059634998E-8</v>
      </c>
      <c r="CP286" s="10">
        <f>3/24000000*OO[[#This Row],[150 (07JUL1985 15:00:00)-Water Temperature (C)]]*OO[[#This Row],[92]]</f>
        <v>2.7164227059634998E-8</v>
      </c>
      <c r="CQ286" s="10">
        <f>3/24000000*OO[[#This Row],[151 (07JUL1985 18:00:00)-Water Temperature (C)]]*OO[[#This Row],[93]]</f>
        <v>2.7164227059634998E-8</v>
      </c>
      <c r="CR286" s="10">
        <f>3/24000000*OO[[#This Row],[152 (07JUL1985 21:00:00)-Water Temperature (C)]]*OO[[#This Row],[94]]</f>
        <v>2.7164227059634998E-8</v>
      </c>
      <c r="CS286" s="10">
        <f>3/24000000*OO[[#This Row],[153 (08JUL1985 00:00:00)-Water Temperature (C)]]*OO[[#This Row],[95]]</f>
        <v>2.7164227059634998E-8</v>
      </c>
      <c r="CT286" s="10">
        <f>3/24000000*OO[[#This Row],[154 (08JUL1985 03:00:00)-Water Temperature (C)]]*OO[[#This Row],[96]]</f>
        <v>2.7164227059634998E-8</v>
      </c>
      <c r="CU286" s="10">
        <f>3/24000000*OO[[#This Row],[155 (08JUL1985 06:00:00)-Water Temperature (C)]]*OO[[#This Row],[97]]</f>
        <v>2.7164227059634998E-8</v>
      </c>
      <c r="CV286" s="10">
        <f>3/24000000*OO[[#This Row],[156 (08JUL1985 09:00:00)-Water Temperature (C)]]*OO[[#This Row],[98]]</f>
        <v>2.7164227059634998E-8</v>
      </c>
      <c r="CW286" s="10">
        <f>3/24000000*OO[[#This Row],[157 (08JUL1985 12:00:00)-Water Temperature (C)]]*OO[[#This Row],[99]]</f>
        <v>2.7164227059634998E-8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6.3074785094551193E-30</v>
      </c>
      <c r="Q287" s="10">
        <f>3/24*OO[[#This Row],[73 (28JUN1985 00:00:00)-Water Temperature (C)]]*OO[[#This Row],[15]]/SUM(OO[15])</f>
        <v>1.7354251879660372E-21</v>
      </c>
      <c r="R287" s="10">
        <f>3/24*OO[[#This Row],[74 (28JUN1985 03:00:00)-Water Temperature (C)]]*OO[[#This Row],[16]]/SUM(OO[16])</f>
        <v>9.1466904633167394E-14</v>
      </c>
      <c r="S287" s="10">
        <f>3/24*OO[[#This Row],[75 (28JUN1985 06:00:00)-Water Temperature (C)]]*OO[[#This Row],[17]]/SUM(OO[17])</f>
        <v>5.8562717478236578E-10</v>
      </c>
      <c r="T287" s="10">
        <f>3/24*OO[[#This Row],[76 (28JUN1985 09:00:00)-Water Temperature (C)]]*OO[[#This Row],[18]]/SUM(OO[18])</f>
        <v>2.2482683510300626E-7</v>
      </c>
      <c r="U287" s="10">
        <f>3/24*OO[[#This Row],[77 (28JUN1985 12:00:00)-Water Temperature (C)]]*OO[[#This Row],[19]]/SUM(OO[19])</f>
        <v>1.7823536490810393E-5</v>
      </c>
      <c r="V287" s="10">
        <f>3/24000000*OO[[#This Row],[78 (28JUN1985 15:00:00)-Water Temperature (C)]]*OO[[#This Row],[20]]</f>
        <v>4.3240506906012493E-4</v>
      </c>
      <c r="W287" s="10">
        <f>3/24000000*OO[[#This Row],[79 (28JUN1985 18:00:00)-Water Temperature (C)]]*OO[[#This Row],[21]]</f>
        <v>4.0696089188475004E-3</v>
      </c>
      <c r="X287" s="10">
        <f>3/24000000*OO[[#This Row],[80 (28JUN1985 21:00:00)-Water Temperature (C)]]*OO[[#This Row],[22]]</f>
        <v>1.7393303139974999E-2</v>
      </c>
      <c r="Y287" s="10">
        <f>3/24000000*OO[[#This Row],[81 (29JUN1985 00:00:00)-Water Temperature (C)]]*OO[[#This Row],[23]]</f>
        <v>3.8563046138324994E-2</v>
      </c>
      <c r="Z287" s="10">
        <f>3/24000000*OO[[#This Row],[82 (29JUN1985 03:00:00)-Water Temperature (C)]]*OO[[#This Row],[24]]</f>
        <v>4.8905982016124998E-2</v>
      </c>
      <c r="AA287" s="10">
        <f>3/24000000*OO[[#This Row],[83 (29JUN1985 06:00:00)-Water Temperature (C)]]*OO[[#This Row],[25]]</f>
        <v>3.8474614505599997E-2</v>
      </c>
      <c r="AB287" s="10">
        <f>3/24000000*OO[[#This Row],[84 (29JUN1985 09:00:00)-Water Temperature (C)]]*OO[[#This Row],[26]]</f>
        <v>2.0224330543689998E-2</v>
      </c>
      <c r="AC287" s="10">
        <f>3/24000000*OO[[#This Row],[85 (29JUN1985 12:00:00)-Water Temperature (C)]]*OO[[#This Row],[27]]</f>
        <v>7.6348850809562496E-3</v>
      </c>
      <c r="AD287" s="10">
        <f>3/24000000*OO[[#This Row],[86 (29JUN1985 15:00:00)-Water Temperature (C)]]*OO[[#This Row],[28]]</f>
        <v>2.173160238914125E-3</v>
      </c>
      <c r="AE287" s="10">
        <f>3/24000000*OO[[#This Row],[88 (29JUN1985 21:00:00)-Water Temperature (C)]]*OO[[#This Row],[30]]</f>
        <v>1.19749253664475E-4</v>
      </c>
      <c r="AF287" s="10">
        <f>3/24000000*OO[[#This Row],[88 (29JUN1985 21:00:00)-Water Temperature (C)]]*OO[[#This Row],[30]]</f>
        <v>1.19749253664475E-4</v>
      </c>
      <c r="AG287" s="10">
        <f>3/24000000*OO[[#This Row],[89 (30JUN1985 00:00:00)-Water Temperature (C)]]*OO[[#This Row],[31]]</f>
        <v>4.5606655432299997E-5</v>
      </c>
      <c r="AH287" s="10">
        <f>3/24000000*OO[[#This Row],[90 (30JUN1985 03:00:00)-Water Temperature (C)]]*OO[[#This Row],[32]]</f>
        <v>3.2401861163100001E-5</v>
      </c>
      <c r="AI287" s="10">
        <f>3/24000000*OO[[#This Row],[91 (30JUN1985 06:00:00)-Water Temperature (C)]]*OO[[#This Row],[33]]</f>
        <v>2.9774533165575E-5</v>
      </c>
      <c r="AJ287" s="10">
        <f>3/24000000*OO[[#This Row],[92 (30JUN1985 09:00:00)-Water Temperature (C)]]*OO[[#This Row],[34]]</f>
        <v>2.9871122833075003E-5</v>
      </c>
      <c r="AK287" s="10">
        <f>3/24000000*OO[[#This Row],[93 (30JUN1985 12:00:00)-Water Temperature (C)]]*OO[[#This Row],[35]]</f>
        <v>3.0269773230037495E-5</v>
      </c>
      <c r="AL287" s="10">
        <f>3/24000000*OO[[#This Row],[94 (30JUN1985 15:00:00)-Water Temperature (C)]]*OO[[#This Row],[36]]</f>
        <v>2.9856170682412499E-5</v>
      </c>
      <c r="AM287" s="10">
        <f>3/24000000*OO[[#This Row],[95 (30JUN1985 18:00:00)-Water Temperature (C)]]*OO[[#This Row],[37]]</f>
        <v>2.8702480013537501E-5</v>
      </c>
      <c r="AN287" s="10">
        <f>3/24000000*OO[[#This Row],[96 (30JUN1985 21:00:00)-Water Temperature (C)]]*OO[[#This Row],[38]]</f>
        <v>2.6579819105999998E-5</v>
      </c>
      <c r="AO287" s="10">
        <f>3/24000000*OO[[#This Row],[97 (01JUL1985 00:00:00)-Water Temperature (C)]]*OO[[#This Row],[39]]</f>
        <v>2.3739393171222499E-5</v>
      </c>
      <c r="AP287" s="10">
        <f>3/24000000*OO[[#This Row],[98 (01JUL1985 03:00:00)-Water Temperature (C)]]*OO[[#This Row],[40]]</f>
        <v>2.0926891953406245E-5</v>
      </c>
      <c r="AQ287" s="10">
        <f>3/24000000*OO[[#This Row],[99 (01JUL1985 06:00:00)-Water Temperature (C)]]*OO[[#This Row],[41]]</f>
        <v>1.8541416972205002E-5</v>
      </c>
      <c r="AR287" s="10">
        <f>3/24000000*OO[[#This Row],[100 (01JUL1985 09:00:00)-Water Temperature (C)]]*OO[[#This Row],[42]]</f>
        <v>1.7097899462767498E-5</v>
      </c>
      <c r="AS287" s="10">
        <f>3/24000000*OO[[#This Row],[101 (01JUL1985 12:00:00)-Water Temperature (C)]]*OO[[#This Row],[43]]</f>
        <v>1.6123895524709998E-5</v>
      </c>
      <c r="AT287" s="10">
        <f>3/24000000*OO[[#This Row],[102 (01JUL1985 15:00:00)-Water Temperature (C)]]*OO[[#This Row],[44]]</f>
        <v>1.5318670193505E-5</v>
      </c>
      <c r="AU287" s="10">
        <f>3/24000000*OO[[#This Row],[103 (01JUL1985 18:00:00)-Water Temperature (C)]]*OO[[#This Row],[45]]</f>
        <v>1.45101219997E-5</v>
      </c>
      <c r="AV287" s="10">
        <f>3/24000000*OO[[#This Row],[104 (01JUL1985 21:00:00)-Water Temperature (C)]]*OO[[#This Row],[46]]</f>
        <v>1.3345119861149999E-5</v>
      </c>
      <c r="AW287" s="10">
        <f>3/24000000*OO[[#This Row],[105 (02JUL1985 00:00:00)-Water Temperature (C)]]*OO[[#This Row],[47]]</f>
        <v>1.1972312168208749E-5</v>
      </c>
      <c r="AX287" s="10">
        <f>3/24000000*OO[[#This Row],[106 (02JUL1985 03:00:00)-Water Temperature (C)]]*OO[[#This Row],[48]]</f>
        <v>1.0642383684448749E-5</v>
      </c>
      <c r="AY287" s="10">
        <f>3/24000000*OO[[#This Row],[107 (02JUL1985 06:00:00)-Water Temperature (C)]]*OO[[#This Row],[49]]</f>
        <v>9.50187357082E-6</v>
      </c>
      <c r="AZ287" s="10">
        <f>3/24000000*OO[[#This Row],[108 (02JUL1985 09:00:00)-Water Temperature (C)]]*OO[[#This Row],[50]]</f>
        <v>8.7906490586687486E-6</v>
      </c>
      <c r="BA287" s="10">
        <f>3/24000000*OO[[#This Row],[109 (02JUL1985 12:00:00)-Water Temperature (C)]]*OO[[#This Row],[51]]</f>
        <v>8.2854624789999996E-6</v>
      </c>
      <c r="BB287" s="10">
        <f>3/24000000*OO[[#This Row],[110 (02JUL1985 15:00:00)-Water Temperature (C)]]*OO[[#This Row],[52]]</f>
        <v>7.8793261335937488E-6</v>
      </c>
      <c r="BC287" s="10">
        <f>3/24000000*OO[[#This Row],[111 (02JUL1985 18:00:00)-Water Temperature (C)]]*OO[[#This Row],[53]]</f>
        <v>7.4564840518799998E-6</v>
      </c>
      <c r="BD287" s="10">
        <f>3/24000000*OO[[#This Row],[112 (02JUL1985 21:00:00)-Water Temperature (C)]]*OO[[#This Row],[54]]</f>
        <v>6.8939905297199994E-6</v>
      </c>
      <c r="BE287" s="10">
        <f>3/24000000*OO[[#This Row],[113 (03JUL1985 00:00:00)-Water Temperature (C)]]*OO[[#This Row],[55]]</f>
        <v>6.2408909134687508E-6</v>
      </c>
      <c r="BF287" s="10">
        <f>3/24000000*OO[[#This Row],[114 (03JUL1985 03:00:00)-Water Temperature (C)]]*OO[[#This Row],[56]]</f>
        <v>5.6021466669674994E-6</v>
      </c>
      <c r="BG287" s="10">
        <f>3/24000000*OO[[#This Row],[115 (03JUL1985 06:00:00)-Water Temperature (C)]]*OO[[#This Row],[57]]</f>
        <v>5.0281653873337499E-6</v>
      </c>
      <c r="BH287" s="10">
        <f>3/24000000*OO[[#This Row],[116 (03JUL1985 09:00:00)-Water Temperature (C)]]*OO[[#This Row],[58]]</f>
        <v>4.6106300267549992E-6</v>
      </c>
      <c r="BI287" s="10">
        <f>3/24000000*OO[[#This Row],[117 (03JUL1985 12:00:00)-Water Temperature (C)]]*OO[[#This Row],[59]]</f>
        <v>4.1782856774999992E-6</v>
      </c>
      <c r="BJ287" s="10">
        <f>3/24000000*OO[[#This Row],[118 (03JUL1985 15:00:00)-Water Temperature (C)]]*OO[[#This Row],[60]]</f>
        <v>3.8701444500774998E-6</v>
      </c>
      <c r="BK287" s="10">
        <f>3/24000000*OO[[#This Row],[119 (03JUL1985 18:00:00)-Water Temperature (C)]]*OO[[#This Row],[61]]</f>
        <v>3.5795733391049999E-6</v>
      </c>
      <c r="BL287" s="10">
        <f>3/24000000*OO[[#This Row],[120 (03JUL1985 21:00:00)-Water Temperature (C)]]*OO[[#This Row],[62]]</f>
        <v>3.2573523339749994E-6</v>
      </c>
      <c r="BM287" s="10">
        <f>3/24000000*OO[[#This Row],[121 (04JUL1985 00:00:00)-Water Temperature (C)]]*OO[[#This Row],[63]]</f>
        <v>2.9020318403437499E-6</v>
      </c>
      <c r="BN287" s="10">
        <f>3/24000000*OO[[#This Row],[122 (04JUL1985 03:00:00)-Water Temperature (C)]]*OO[[#This Row],[64]]</f>
        <v>2.542471742366875E-6</v>
      </c>
      <c r="BO287" s="10">
        <f>3/24000000*OO[[#This Row],[123 (04JUL1985 06:00:00)-Water Temperature (C)]]*OO[[#This Row],[65]]</f>
        <v>2.2165604473503746E-6</v>
      </c>
      <c r="BP287" s="10">
        <f>3/24000000*OO[[#This Row],[124 (04JUL1985 09:00:00)-Water Temperature (C)]]*OO[[#This Row],[66]]</f>
        <v>1.9746448456349999E-6</v>
      </c>
      <c r="BQ287" s="10">
        <f>3/24000000*OO[[#This Row],[125 (04JUL1985 12:00:00)-Water Temperature (C)]]*OO[[#This Row],[67]]</f>
        <v>1.7728670643355E-6</v>
      </c>
      <c r="BR287" s="10">
        <f>3/24000000*OO[[#This Row],[126 (04JUL1985 15:00:00)-Water Temperature (C)]]*OO[[#This Row],[68]]</f>
        <v>1.6038517977989998E-6</v>
      </c>
      <c r="BS287" s="10">
        <f>3/24000000*OO[[#This Row],[127 (04JUL1985 18:00:00)-Water Temperature (C)]]*OO[[#This Row],[69]]</f>
        <v>1.4562995009859999E-6</v>
      </c>
      <c r="BT287" s="10">
        <f>3/24000000*OO[[#This Row],[128 (04JUL1985 21:00:00)-Water Temperature (C)]]*OO[[#This Row],[70]]</f>
        <v>1.3022513228149999E-6</v>
      </c>
      <c r="BU287" s="10">
        <f>3/24000000*OO[[#This Row],[129 (05JUL1985 00:00:00)-Water Temperature (C)]]*OO[[#This Row],[71]]</f>
        <v>1.1402799396539999E-6</v>
      </c>
      <c r="BV287" s="10">
        <f>3/24000000*OO[[#This Row],[130 (05JUL1985 03:00:00)-Water Temperature (C)]]*OO[[#This Row],[72]]</f>
        <v>9.8694426956549994E-7</v>
      </c>
      <c r="BW287" s="10">
        <f>3/24000000*OO[[#This Row],[131 (05JUL1985 06:00:00)-Water Temperature (C)]]*OO[[#This Row],[73]]</f>
        <v>8.4575427516899997E-7</v>
      </c>
      <c r="BX287" s="10">
        <f>3/24000000*OO[[#This Row],[132 (05JUL1985 09:00:00)-Water Temperature (C)]]*OO[[#This Row],[74]]</f>
        <v>7.3200069101762496E-7</v>
      </c>
      <c r="BY287" s="10">
        <f>3/24000000*OO[[#This Row],[133 (05JUL1985 12:00:00)-Water Temperature (C)]]*OO[[#This Row],[75]]</f>
        <v>6.3477928626375005E-7</v>
      </c>
      <c r="BZ287" s="10">
        <f>3/24000000*OO[[#This Row],[134 (05JUL1985 15:00:00)-Water Temperature (C)]]*OO[[#This Row],[76]]</f>
        <v>5.5520625778574994E-7</v>
      </c>
      <c r="CA287" s="10">
        <f>3/24000000*OO[[#This Row],[135 (05JUL1985 18:00:00)-Water Temperature (C)]]*OO[[#This Row],[77]]</f>
        <v>4.9217674960837492E-7</v>
      </c>
      <c r="CB287" s="10">
        <f>3/24000000*OO[[#This Row],[136 (05JUL1985 21:00:00)-Water Temperature (C)]]*OO[[#This Row],[78]]</f>
        <v>4.4277002479124992E-7</v>
      </c>
      <c r="CC287" s="10">
        <f>3/24000000*OO[[#This Row],[137 (06JUL1985 00:00:00)-Water Temperature (C)]]*OO[[#This Row],[79]]</f>
        <v>4.0278272442400002E-7</v>
      </c>
      <c r="CD287" s="10">
        <f>3/24000000*OO[[#This Row],[138 (06JUL1985 03:00:00)-Water Temperature (C)]]*OO[[#This Row],[80]]</f>
        <v>3.6897348880700005E-7</v>
      </c>
      <c r="CE287" s="10">
        <f>3/24000000*OO[[#This Row],[139 (06JUL1985 06:00:00)-Water Temperature (C)]]*OO[[#This Row],[81]]</f>
        <v>3.4048884280049996E-7</v>
      </c>
      <c r="CF287" s="10">
        <f>3/24000000*OO[[#This Row],[140 (06JUL1985 09:00:00)-Water Temperature (C)]]*OO[[#This Row],[82]]</f>
        <v>3.2079014956274996E-7</v>
      </c>
      <c r="CG287" s="10">
        <f>3/24000000*OO[[#This Row],[141 (06JUL1985 12:00:00)-Water Temperature (C)]]*OO[[#This Row],[83]]</f>
        <v>3.0401442193125002E-7</v>
      </c>
      <c r="CH287" s="10">
        <f>3/24000000*OO[[#This Row],[142 (06JUL1985 15:00:00)-Water Temperature (C)]]*OO[[#This Row],[84]]</f>
        <v>2.8984562176961251E-7</v>
      </c>
      <c r="CI287" s="10">
        <f>3/24000000*OO[[#This Row],[143 (06JUL1985 18:00:00)-Water Temperature (C)]]*OO[[#This Row],[85]]</f>
        <v>2.7616724221791248E-7</v>
      </c>
      <c r="CJ287" s="10">
        <f>3/24000000*OO[[#This Row],[144 (06JUL1985 21:00:00)-Water Temperature (C)]]*OO[[#This Row],[86]]</f>
        <v>2.61626976780975E-7</v>
      </c>
      <c r="CK287" s="10">
        <f>3/24000000*OO[[#This Row],[145 (07JUL1985 00:00:00)-Water Temperature (C)]]*OO[[#This Row],[87]]</f>
        <v>2.4484902652908747E-7</v>
      </c>
      <c r="CL287" s="10">
        <f>3/24000000*OO[[#This Row],[146 (07JUL1985 03:00:00)-Water Temperature (C)]]*OO[[#This Row],[88]]</f>
        <v>2.2935322944792501E-7</v>
      </c>
      <c r="CM287" s="10">
        <f>3/24000000*OO[[#This Row],[147 (07JUL1985 06:00:00)-Water Temperature (C)]]*OO[[#This Row],[89]]</f>
        <v>2.1556481121900001E-7</v>
      </c>
      <c r="CN287" s="10">
        <f>3/24000000*OO[[#This Row],[148 (07JUL1985 09:00:00)-Water Temperature (C)]]*OO[[#This Row],[90]]</f>
        <v>2.0599937909961249E-7</v>
      </c>
      <c r="CO287" s="10">
        <f>3/24000000*OO[[#This Row],[149 (07JUL1985 12:00:00)-Water Temperature (C)]]*OO[[#This Row],[91]]</f>
        <v>1.9988018573537497E-7</v>
      </c>
      <c r="CP287" s="10">
        <f>3/24000000*OO[[#This Row],[150 (07JUL1985 15:00:00)-Water Temperature (C)]]*OO[[#This Row],[92]]</f>
        <v>1.9988018573537497E-7</v>
      </c>
      <c r="CQ287" s="10">
        <f>3/24000000*OO[[#This Row],[151 (07JUL1985 18:00:00)-Water Temperature (C)]]*OO[[#This Row],[93]]</f>
        <v>1.9988018573537497E-7</v>
      </c>
      <c r="CR287" s="10">
        <f>3/24000000*OO[[#This Row],[152 (07JUL1985 21:00:00)-Water Temperature (C)]]*OO[[#This Row],[94]]</f>
        <v>1.9988018573537497E-7</v>
      </c>
      <c r="CS287" s="10">
        <f>3/24000000*OO[[#This Row],[153 (08JUL1985 00:00:00)-Water Temperature (C)]]*OO[[#This Row],[95]]</f>
        <v>1.9988018573537497E-7</v>
      </c>
      <c r="CT287" s="10">
        <f>3/24000000*OO[[#This Row],[154 (08JUL1985 03:00:00)-Water Temperature (C)]]*OO[[#This Row],[96]]</f>
        <v>1.9988018573537497E-7</v>
      </c>
      <c r="CU287" s="10">
        <f>3/24000000*OO[[#This Row],[155 (08JUL1985 06:00:00)-Water Temperature (C)]]*OO[[#This Row],[97]]</f>
        <v>1.9988018573537497E-7</v>
      </c>
      <c r="CV287" s="10">
        <f>3/24000000*OO[[#This Row],[156 (08JUL1985 09:00:00)-Water Temperature (C)]]*OO[[#This Row],[98]]</f>
        <v>1.9988018573537497E-7</v>
      </c>
      <c r="CW287" s="10">
        <f>3/24000000*OO[[#This Row],[157 (08JUL1985 12:00:00)-Water Temperature (C)]]*OO[[#This Row],[99]]</f>
        <v>1.9988018573537497E-7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8.0995185523461367E-31</v>
      </c>
      <c r="Q288" s="10">
        <f>3/24*OO[[#This Row],[73 (28JUN1985 00:00:00)-Water Temperature (C)]]*OO[[#This Row],[15]]/SUM(OO[15])</f>
        <v>1.8485673289402381E-21</v>
      </c>
      <c r="R288" s="10">
        <f>3/24*OO[[#This Row],[74 (28JUN1985 03:00:00)-Water Temperature (C)]]*OO[[#This Row],[16]]/SUM(OO[16])</f>
        <v>5.5884789298926849E-14</v>
      </c>
      <c r="S288" s="10">
        <f>3/24*OO[[#This Row],[75 (28JUN1985 06:00:00)-Water Temperature (C)]]*OO[[#This Row],[17]]/SUM(OO[17])</f>
        <v>4.8939989257331309E-10</v>
      </c>
      <c r="T288" s="10">
        <f>3/24*OO[[#This Row],[76 (28JUN1985 09:00:00)-Water Temperature (C)]]*OO[[#This Row],[18]]/SUM(OO[18])</f>
        <v>2.1863995289819494E-7</v>
      </c>
      <c r="U288" s="10">
        <f>3/24*OO[[#This Row],[77 (28JUN1985 12:00:00)-Water Temperature (C)]]*OO[[#This Row],[19]]/SUM(OO[19])</f>
        <v>1.9434217390333952E-5</v>
      </c>
      <c r="V288" s="10">
        <f>3/24000000*OO[[#This Row],[78 (28JUN1985 15:00:00)-Water Temperature (C)]]*OO[[#This Row],[20]]</f>
        <v>5.1912536217562505E-4</v>
      </c>
      <c r="W288" s="10">
        <f>3/24000000*OO[[#This Row],[79 (28JUN1985 18:00:00)-Water Temperature (C)]]*OO[[#This Row],[21]]</f>
        <v>5.3179854105874997E-3</v>
      </c>
      <c r="X288" s="10">
        <f>3/24000000*OO[[#This Row],[80 (28JUN1985 21:00:00)-Water Temperature (C)]]*OO[[#This Row],[22]]</f>
        <v>2.4519449749143749E-2</v>
      </c>
      <c r="Y288" s="10">
        <f>3/24000000*OO[[#This Row],[81 (29JUN1985 00:00:00)-Water Temperature (C)]]*OO[[#This Row],[23]]</f>
        <v>5.8238959634525009E-2</v>
      </c>
      <c r="Z288" s="10">
        <f>3/24000000*OO[[#This Row],[82 (29JUN1985 03:00:00)-Water Temperature (C)]]*OO[[#This Row],[24]]</f>
        <v>7.8677072030024997E-2</v>
      </c>
      <c r="AA288" s="10">
        <f>3/24000000*OO[[#This Row],[83 (29JUN1985 06:00:00)-Water Temperature (C)]]*OO[[#This Row],[25]]</f>
        <v>6.5607068525399992E-2</v>
      </c>
      <c r="AB288" s="10">
        <f>3/24000000*OO[[#This Row],[84 (29JUN1985 09:00:00)-Water Temperature (C)]]*OO[[#This Row],[26]]</f>
        <v>3.641509758978749E-2</v>
      </c>
      <c r="AC288" s="10">
        <f>3/24000000*OO[[#This Row],[85 (29JUN1985 12:00:00)-Water Temperature (C)]]*OO[[#This Row],[27]]</f>
        <v>1.4448694090689999E-2</v>
      </c>
      <c r="AD288" s="10">
        <f>3/24000000*OO[[#This Row],[86 (29JUN1985 15:00:00)-Water Temperature (C)]]*OO[[#This Row],[28]]</f>
        <v>4.29430389019875E-3</v>
      </c>
      <c r="AE288" s="10">
        <f>3/24000000*OO[[#This Row],[88 (29JUN1985 21:00:00)-Water Temperature (C)]]*OO[[#This Row],[30]]</f>
        <v>2.3893128211312497E-4</v>
      </c>
      <c r="AF288" s="10">
        <f>3/24000000*OO[[#This Row],[88 (29JUN1985 21:00:00)-Water Temperature (C)]]*OO[[#This Row],[30]]</f>
        <v>2.3893128211312497E-4</v>
      </c>
      <c r="AG288" s="10">
        <f>3/24000000*OO[[#This Row],[89 (30JUN1985 00:00:00)-Water Temperature (C)]]*OO[[#This Row],[31]]</f>
        <v>8.2649339396449991E-5</v>
      </c>
      <c r="AH288" s="10">
        <f>3/24000000*OO[[#This Row],[90 (30JUN1985 03:00:00)-Water Temperature (C)]]*OO[[#This Row],[32]]</f>
        <v>5.4792306291774997E-5</v>
      </c>
      <c r="AI288" s="10">
        <f>3/24000000*OO[[#This Row],[91 (30JUN1985 06:00:00)-Water Temperature (C)]]*OO[[#This Row],[33]]</f>
        <v>4.9445986461000001E-5</v>
      </c>
      <c r="AJ288" s="10">
        <f>3/24000000*OO[[#This Row],[92 (30JUN1985 09:00:00)-Water Temperature (C)]]*OO[[#This Row],[34]]</f>
        <v>4.9524350588437501E-5</v>
      </c>
      <c r="AK288" s="10">
        <f>3/24000000*OO[[#This Row],[93 (30JUN1985 12:00:00)-Water Temperature (C)]]*OO[[#This Row],[35]]</f>
        <v>5.0332800081587494E-5</v>
      </c>
      <c r="AL288" s="10">
        <f>3/24000000*OO[[#This Row],[94 (30JUN1985 15:00:00)-Water Temperature (C)]]*OO[[#This Row],[36]]</f>
        <v>4.9971370745862497E-5</v>
      </c>
      <c r="AM288" s="10">
        <f>3/24000000*OO[[#This Row],[95 (30JUN1985 18:00:00)-Water Temperature (C)]]*OO[[#This Row],[37]]</f>
        <v>4.8360504993312505E-5</v>
      </c>
      <c r="AN288" s="10">
        <f>3/24000000*OO[[#This Row],[96 (30JUN1985 21:00:00)-Water Temperature (C)]]*OO[[#This Row],[38]]</f>
        <v>4.5003501383362504E-5</v>
      </c>
      <c r="AO288" s="10">
        <f>3/24000000*OO[[#This Row],[97 (01JUL1985 00:00:00)-Water Temperature (C)]]*OO[[#This Row],[39]]</f>
        <v>4.0362157847375E-5</v>
      </c>
      <c r="AP288" s="10">
        <f>3/24000000*OO[[#This Row],[98 (01JUL1985 03:00:00)-Water Temperature (C)]]*OO[[#This Row],[40]]</f>
        <v>3.5701632338250002E-5</v>
      </c>
      <c r="AQ288" s="10">
        <f>3/24000000*OO[[#This Row],[99 (01JUL1985 06:00:00)-Water Temperature (C)]]*OO[[#This Row],[41]]</f>
        <v>3.1688285700312501E-5</v>
      </c>
      <c r="AR288" s="10">
        <f>3/24000000*OO[[#This Row],[100 (01JUL1985 09:00:00)-Water Temperature (C)]]*OO[[#This Row],[42]]</f>
        <v>2.9257636174124998E-5</v>
      </c>
      <c r="AS288" s="10">
        <f>3/24000000*OO[[#This Row],[101 (01JUL1985 12:00:00)-Water Temperature (C)]]*OO[[#This Row],[43]]</f>
        <v>2.7596750292924999E-5</v>
      </c>
      <c r="AT288" s="10">
        <f>3/24000000*OO[[#This Row],[102 (01JUL1985 15:00:00)-Water Temperature (C)]]*OO[[#This Row],[44]]</f>
        <v>2.6262154898099996E-5</v>
      </c>
      <c r="AU288" s="10">
        <f>3/24000000*OO[[#This Row],[103 (01JUL1985 18:00:00)-Water Temperature (C)]]*OO[[#This Row],[45]]</f>
        <v>2.4916369906687498E-5</v>
      </c>
      <c r="AV288" s="10">
        <f>3/24000000*OO[[#This Row],[104 (01JUL1985 21:00:00)-Water Temperature (C)]]*OO[[#This Row],[46]]</f>
        <v>2.2999513322689999E-5</v>
      </c>
      <c r="AW288" s="10">
        <f>3/24000000*OO[[#This Row],[105 (02JUL1985 00:00:00)-Water Temperature (C)]]*OO[[#This Row],[47]]</f>
        <v>2.07192951642625E-5</v>
      </c>
      <c r="AX288" s="10">
        <f>3/24000000*OO[[#This Row],[106 (02JUL1985 03:00:00)-Water Temperature (C)]]*OO[[#This Row],[48]]</f>
        <v>1.8491475173426248E-5</v>
      </c>
      <c r="AY288" s="10">
        <f>3/24000000*OO[[#This Row],[107 (02JUL1985 06:00:00)-Water Temperature (C)]]*OO[[#This Row],[49]]</f>
        <v>1.655452830243625E-5</v>
      </c>
      <c r="AZ288" s="10">
        <f>3/24000000*OO[[#This Row],[108 (02JUL1985 09:00:00)-Water Temperature (C)]]*OO[[#This Row],[50]]</f>
        <v>1.5351082411533749E-5</v>
      </c>
      <c r="BA288" s="10">
        <f>3/24000000*OO[[#This Row],[109 (02JUL1985 12:00:00)-Water Temperature (C)]]*OO[[#This Row],[51]]</f>
        <v>1.4477862669549999E-5</v>
      </c>
      <c r="BB288" s="10">
        <f>3/24000000*OO[[#This Row],[110 (02JUL1985 15:00:00)-Water Temperature (C)]]*OO[[#This Row],[52]]</f>
        <v>1.3795740739608748E-5</v>
      </c>
      <c r="BC288" s="10">
        <f>3/24000000*OO[[#This Row],[111 (02JUL1985 18:00:00)-Water Temperature (C)]]*OO[[#This Row],[53]]</f>
        <v>1.3081952400525002E-5</v>
      </c>
      <c r="BD288" s="10">
        <f>3/24000000*OO[[#This Row],[112 (02JUL1985 21:00:00)-Water Temperature (C)]]*OO[[#This Row],[54]]</f>
        <v>1.2131404156755E-5</v>
      </c>
      <c r="BE288" s="10">
        <f>3/24000000*OO[[#This Row],[113 (03JUL1985 00:00:00)-Water Temperature (C)]]*OO[[#This Row],[55]]</f>
        <v>1.101938204717E-5</v>
      </c>
      <c r="BF288" s="10">
        <f>3/24000000*OO[[#This Row],[114 (03JUL1985 03:00:00)-Water Temperature (C)]]*OO[[#This Row],[56]]</f>
        <v>9.9329296470300001E-6</v>
      </c>
      <c r="BG288" s="10">
        <f>3/24000000*OO[[#This Row],[115 (03JUL1985 06:00:00)-Water Temperature (C)]]*OO[[#This Row],[57]]</f>
        <v>8.9442194974300003E-6</v>
      </c>
      <c r="BH288" s="10">
        <f>3/24000000*OO[[#This Row],[116 (03JUL1985 09:00:00)-Water Temperature (C)]]*OO[[#This Row],[58]]</f>
        <v>8.2324523848599989E-6</v>
      </c>
      <c r="BI288" s="10">
        <f>3/24000000*OO[[#This Row],[117 (03JUL1985 12:00:00)-Water Temperature (C)]]*OO[[#This Row],[59]]</f>
        <v>7.4755280011125005E-6</v>
      </c>
      <c r="BJ288" s="10">
        <f>3/24000000*OO[[#This Row],[118 (03JUL1985 15:00:00)-Water Temperature (C)]]*OO[[#This Row],[60]]</f>
        <v>6.9413065853025004E-6</v>
      </c>
      <c r="BK288" s="10">
        <f>3/24000000*OO[[#This Row],[119 (03JUL1985 18:00:00)-Water Temperature (C)]]*OO[[#This Row],[61]]</f>
        <v>6.4302270688499995E-6</v>
      </c>
      <c r="BL288" s="10">
        <f>3/24000000*OO[[#This Row],[120 (03JUL1985 21:00:00)-Water Temperature (C)]]*OO[[#This Row],[62]]</f>
        <v>5.8681468675349992E-6</v>
      </c>
      <c r="BM288" s="10">
        <f>3/24000000*OO[[#This Row],[121 (04JUL1985 00:00:00)-Water Temperature (C)]]*OO[[#This Row],[63]]</f>
        <v>5.2476823975650008E-6</v>
      </c>
      <c r="BN288" s="10">
        <f>3/24000000*OO[[#This Row],[122 (04JUL1985 03:00:00)-Water Temperature (C)]]*OO[[#This Row],[64]]</f>
        <v>4.6181645923499995E-6</v>
      </c>
      <c r="BO288" s="10">
        <f>3/24000000*OO[[#This Row],[123 (04JUL1985 06:00:00)-Water Temperature (C)]]*OO[[#This Row],[65]]</f>
        <v>4.0419968533149996E-6</v>
      </c>
      <c r="BP288" s="10">
        <f>3/24000000*OO[[#This Row],[124 (04JUL1985 09:00:00)-Water Temperature (C)]]*OO[[#This Row],[66]]</f>
        <v>3.6125571916150003E-6</v>
      </c>
      <c r="BQ288" s="10">
        <f>3/24000000*OO[[#This Row],[125 (04JUL1985 12:00:00)-Water Temperature (C)]]*OO[[#This Row],[67]]</f>
        <v>3.2457196270999997E-6</v>
      </c>
      <c r="BR288" s="10">
        <f>3/24000000*OO[[#This Row],[126 (04JUL1985 15:00:00)-Water Temperature (C)]]*OO[[#This Row],[68]]</f>
        <v>2.9354954473229997E-6</v>
      </c>
      <c r="BS288" s="10">
        <f>3/24000000*OO[[#This Row],[127 (04JUL1985 18:00:00)-Water Temperature (C)]]*OO[[#This Row],[69]]</f>
        <v>2.6625625444299999E-6</v>
      </c>
      <c r="BT288" s="10">
        <f>3/24000000*OO[[#This Row],[128 (04JUL1985 21:00:00)-Water Temperature (C)]]*OO[[#This Row],[70]]</f>
        <v>2.3801257835225002E-6</v>
      </c>
      <c r="BU288" s="10">
        <f>3/24000000*OO[[#This Row],[129 (05JUL1985 00:00:00)-Water Temperature (C)]]*OO[[#This Row],[71]]</f>
        <v>2.0865286240866251E-6</v>
      </c>
      <c r="BV288" s="10">
        <f>3/24000000*OO[[#This Row],[130 (05JUL1985 03:00:00)-Water Temperature (C)]]*OO[[#This Row],[72]]</f>
        <v>1.8112407407639999E-6</v>
      </c>
      <c r="BW288" s="10">
        <f>3/24000000*OO[[#This Row],[131 (05JUL1985 06:00:00)-Water Temperature (C)]]*OO[[#This Row],[73]]</f>
        <v>1.5565555159049998E-6</v>
      </c>
      <c r="BX288" s="10">
        <f>3/24000000*OO[[#This Row],[132 (05JUL1985 09:00:00)-Water Temperature (C)]]*OO[[#This Row],[74]]</f>
        <v>1.3499353265574999E-6</v>
      </c>
      <c r="BY288" s="10">
        <f>3/24000000*OO[[#This Row],[133 (05JUL1985 12:00:00)-Water Temperature (C)]]*OO[[#This Row],[75]]</f>
        <v>1.1702742695257502E-6</v>
      </c>
      <c r="BZ288" s="10">
        <f>3/24000000*OO[[#This Row],[134 (05JUL1985 15:00:00)-Water Temperature (C)]]*OO[[#This Row],[76]]</f>
        <v>1.0199850502424998E-6</v>
      </c>
      <c r="CA288" s="10">
        <f>3/24000000*OO[[#This Row],[135 (05JUL1985 18:00:00)-Water Temperature (C)]]*OO[[#This Row],[77]]</f>
        <v>9.0082298928912493E-7</v>
      </c>
      <c r="CB288" s="10">
        <f>3/24000000*OO[[#This Row],[136 (05JUL1985 21:00:00)-Water Temperature (C)]]*OO[[#This Row],[78]]</f>
        <v>8.0640731525324991E-7</v>
      </c>
      <c r="CC288" s="10">
        <f>3/24000000*OO[[#This Row],[137 (06JUL1985 00:00:00)-Water Temperature (C)]]*OO[[#This Row],[79]]</f>
        <v>7.3131765125574991E-7</v>
      </c>
      <c r="CD288" s="10">
        <f>3/24000000*OO[[#This Row],[138 (06JUL1985 03:00:00)-Water Temperature (C)]]*OO[[#This Row],[80]]</f>
        <v>6.6883537890999996E-7</v>
      </c>
      <c r="CE288" s="10">
        <f>3/24000000*OO[[#This Row],[139 (06JUL1985 06:00:00)-Water Temperature (C)]]*OO[[#This Row],[81]]</f>
        <v>6.1704709838212509E-7</v>
      </c>
      <c r="CF288" s="10">
        <f>3/24000000*OO[[#This Row],[140 (06JUL1985 09:00:00)-Water Temperature (C)]]*OO[[#This Row],[82]]</f>
        <v>5.8187465841999998E-7</v>
      </c>
      <c r="CG288" s="10">
        <f>3/24000000*OO[[#This Row],[141 (06JUL1985 12:00:00)-Water Temperature (C)]]*OO[[#This Row],[83]]</f>
        <v>5.5132609268900001E-7</v>
      </c>
      <c r="CH288" s="10">
        <f>3/24000000*OO[[#This Row],[142 (06JUL1985 15:00:00)-Water Temperature (C)]]*OO[[#This Row],[84]]</f>
        <v>5.2530821109812496E-7</v>
      </c>
      <c r="CI288" s="10">
        <f>3/24000000*OO[[#This Row],[143 (06JUL1985 18:00:00)-Water Temperature (C)]]*OO[[#This Row],[85]]</f>
        <v>4.9957660959600003E-7</v>
      </c>
      <c r="CJ288" s="10">
        <f>3/24000000*OO[[#This Row],[144 (06JUL1985 21:00:00)-Water Temperature (C)]]*OO[[#This Row],[86]]</f>
        <v>4.7227236557437498E-7</v>
      </c>
      <c r="CK288" s="10">
        <f>3/24000000*OO[[#This Row],[145 (07JUL1985 00:00:00)-Water Temperature (C)]]*OO[[#This Row],[87]]</f>
        <v>4.4113400965774995E-7</v>
      </c>
      <c r="CL288" s="10">
        <f>3/24000000*OO[[#This Row],[146 (07JUL1985 03:00:00)-Water Temperature (C)]]*OO[[#This Row],[88]]</f>
        <v>4.1304754000400004E-7</v>
      </c>
      <c r="CM288" s="10">
        <f>3/24000000*OO[[#This Row],[147 (07JUL1985 06:00:00)-Water Temperature (C)]]*OO[[#This Row],[89]]</f>
        <v>3.8809182935249995E-7</v>
      </c>
      <c r="CN288" s="10">
        <f>3/24000000*OO[[#This Row],[148 (07JUL1985 09:00:00)-Water Temperature (C)]]*OO[[#This Row],[90]]</f>
        <v>3.7077936495699996E-7</v>
      </c>
      <c r="CO288" s="10">
        <f>3/24000000*OO[[#This Row],[149 (07JUL1985 12:00:00)-Water Temperature (C)]]*OO[[#This Row],[91]]</f>
        <v>3.5943740065749999E-7</v>
      </c>
      <c r="CP288" s="10">
        <f>3/24000000*OO[[#This Row],[150 (07JUL1985 15:00:00)-Water Temperature (C)]]*OO[[#This Row],[92]]</f>
        <v>3.5943740065749999E-7</v>
      </c>
      <c r="CQ288" s="10">
        <f>3/24000000*OO[[#This Row],[151 (07JUL1985 18:00:00)-Water Temperature (C)]]*OO[[#This Row],[93]]</f>
        <v>3.5943740065749999E-7</v>
      </c>
      <c r="CR288" s="10">
        <f>3/24000000*OO[[#This Row],[152 (07JUL1985 21:00:00)-Water Temperature (C)]]*OO[[#This Row],[94]]</f>
        <v>3.5943740065749999E-7</v>
      </c>
      <c r="CS288" s="10">
        <f>3/24000000*OO[[#This Row],[153 (08JUL1985 00:00:00)-Water Temperature (C)]]*OO[[#This Row],[95]]</f>
        <v>3.5943740065749999E-7</v>
      </c>
      <c r="CT288" s="10">
        <f>3/24000000*OO[[#This Row],[154 (08JUL1985 03:00:00)-Water Temperature (C)]]*OO[[#This Row],[96]]</f>
        <v>3.5943740065749999E-7</v>
      </c>
      <c r="CU288" s="10">
        <f>3/24000000*OO[[#This Row],[155 (08JUL1985 06:00:00)-Water Temperature (C)]]*OO[[#This Row],[97]]</f>
        <v>3.5943740065749999E-7</v>
      </c>
      <c r="CV288" s="10">
        <f>3/24000000*OO[[#This Row],[156 (08JUL1985 09:00:00)-Water Temperature (C)]]*OO[[#This Row],[98]]</f>
        <v>3.5943740065749999E-7</v>
      </c>
      <c r="CW288" s="10">
        <f>3/24000000*OO[[#This Row],[157 (08JUL1985 12:00:00)-Water Temperature (C)]]*OO[[#This Row],[99]]</f>
        <v>3.5943740065749999E-7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1.1055126266886783E-31</v>
      </c>
      <c r="Q289" s="10">
        <f>3/24*OO[[#This Row],[73 (28JUN1985 00:00:00)-Water Temperature (C)]]*OO[[#This Row],[15]]/SUM(OO[15])</f>
        <v>1.1770450360224061E-21</v>
      </c>
      <c r="R289" s="10">
        <f>3/24*OO[[#This Row],[74 (28JUN1985 03:00:00)-Water Temperature (C)]]*OO[[#This Row],[16]]/SUM(OO[16])</f>
        <v>2.0746032026587428E-14</v>
      </c>
      <c r="S289" s="10">
        <f>3/24*OO[[#This Row],[75 (28JUN1985 06:00:00)-Water Temperature (C)]]*OO[[#This Row],[17]]/SUM(OO[17])</f>
        <v>2.6499297235150747E-10</v>
      </c>
      <c r="T289" s="10">
        <f>3/24*OO[[#This Row],[76 (28JUN1985 09:00:00)-Water Temperature (C)]]*OO[[#This Row],[18]]/SUM(OO[18])</f>
        <v>1.3837227757783692E-7</v>
      </c>
      <c r="U289" s="10">
        <f>3/24*OO[[#This Row],[77 (28JUN1985 12:00:00)-Water Temperature (C)]]*OO[[#This Row],[19]]/SUM(OO[19])</f>
        <v>1.3725267982261097E-5</v>
      </c>
      <c r="V289" s="10">
        <f>3/24000000*OO[[#This Row],[78 (28JUN1985 15:00:00)-Water Temperature (C)]]*OO[[#This Row],[20]]</f>
        <v>4.0026692995887502E-4</v>
      </c>
      <c r="W289" s="10">
        <f>3/24000000*OO[[#This Row],[79 (28JUN1985 18:00:00)-Water Temperature (C)]]*OO[[#This Row],[21]]</f>
        <v>4.4164307843649999E-3</v>
      </c>
      <c r="X289" s="10">
        <f>3/24000000*OO[[#This Row],[80 (28JUN1985 21:00:00)-Water Temperature (C)]]*OO[[#This Row],[22]]</f>
        <v>2.1701413628824998E-2</v>
      </c>
      <c r="Y289" s="10">
        <f>3/24000000*OO[[#This Row],[81 (29JUN1985 00:00:00)-Water Temperature (C)]]*OO[[#This Row],[23]]</f>
        <v>5.4499401272449996E-2</v>
      </c>
      <c r="Z289" s="10">
        <f>3/24000000*OO[[#This Row],[82 (29JUN1985 03:00:00)-Water Temperature (C)]]*OO[[#This Row],[24]]</f>
        <v>7.7326456035599997E-2</v>
      </c>
      <c r="AA289" s="10">
        <f>3/24000000*OO[[#This Row],[83 (29JUN1985 06:00:00)-Water Temperature (C)]]*OO[[#This Row],[25]]</f>
        <v>6.7341230409149994E-2</v>
      </c>
      <c r="AB289" s="10">
        <f>3/24000000*OO[[#This Row],[84 (29JUN1985 09:00:00)-Water Temperature (C)]]*OO[[#This Row],[26]]</f>
        <v>3.8856979091700002E-2</v>
      </c>
      <c r="AC289" s="10">
        <f>3/24000000*OO[[#This Row],[85 (29JUN1985 12:00:00)-Water Temperature (C)]]*OO[[#This Row],[27]]</f>
        <v>1.5953724343521249E-2</v>
      </c>
      <c r="AD289" s="10">
        <f>3/24000000*OO[[#This Row],[86 (29JUN1985 15:00:00)-Water Temperature (C)]]*OO[[#This Row],[28]]</f>
        <v>4.8809307930075003E-3</v>
      </c>
      <c r="AE289" s="10">
        <f>3/24000000*OO[[#This Row],[88 (29JUN1985 21:00:00)-Water Temperature (C)]]*OO[[#This Row],[30]]</f>
        <v>2.7425529614999997E-4</v>
      </c>
      <c r="AF289" s="10">
        <f>3/24000000*OO[[#This Row],[88 (29JUN1985 21:00:00)-Water Temperature (C)]]*OO[[#This Row],[30]]</f>
        <v>2.7425529614999997E-4</v>
      </c>
      <c r="AG289" s="10">
        <f>3/24000000*OO[[#This Row],[89 (30JUN1985 00:00:00)-Water Temperature (C)]]*OO[[#This Row],[31]]</f>
        <v>8.9012616465149999E-5</v>
      </c>
      <c r="AH289" s="10">
        <f>3/24000000*OO[[#This Row],[90 (30JUN1985 03:00:00)-Water Temperature (C)]]*OO[[#This Row],[32]]</f>
        <v>5.5899189571499999E-5</v>
      </c>
      <c r="AI289" s="10">
        <f>3/24000000*OO[[#This Row],[91 (30JUN1985 06:00:00)-Water Temperature (C)]]*OO[[#This Row],[33]]</f>
        <v>4.9650507168500001E-5</v>
      </c>
      <c r="AJ289" s="10">
        <f>3/24000000*OO[[#This Row],[92 (30JUN1985 09:00:00)-Water Temperature (C)]]*OO[[#This Row],[34]]</f>
        <v>4.9603321977125001E-5</v>
      </c>
      <c r="AK289" s="10">
        <f>3/24000000*OO[[#This Row],[93 (30JUN1985 12:00:00)-Water Temperature (C)]]*OO[[#This Row],[35]]</f>
        <v>5.0446818540999993E-5</v>
      </c>
      <c r="AL289" s="10">
        <f>3/24000000*OO[[#This Row],[94 (30JUN1985 15:00:00)-Water Temperature (C)]]*OO[[#This Row],[36]]</f>
        <v>5.0249500306499997E-5</v>
      </c>
      <c r="AM289" s="10">
        <f>3/24000000*OO[[#This Row],[95 (30JUN1985 18:00:00)-Water Temperature (C)]]*OO[[#This Row],[37]]</f>
        <v>4.8815233057799994E-5</v>
      </c>
      <c r="AN289" s="10">
        <f>3/24000000*OO[[#This Row],[96 (30JUN1985 21:00:00)-Water Temperature (C)]]*OO[[#This Row],[38]]</f>
        <v>4.5548376378862503E-5</v>
      </c>
      <c r="AO289" s="10">
        <f>3/24000000*OO[[#This Row],[97 (01JUL1985 00:00:00)-Water Temperature (C)]]*OO[[#This Row],[39]]</f>
        <v>4.0927909857599991E-5</v>
      </c>
      <c r="AP289" s="10">
        <f>3/24000000*OO[[#This Row],[98 (01JUL1985 03:00:00)-Water Temperature (C)]]*OO[[#This Row],[40]]</f>
        <v>3.6251879394937501E-5</v>
      </c>
      <c r="AQ289" s="10">
        <f>3/24000000*OO[[#This Row],[99 (01JUL1985 06:00:00)-Water Temperature (C)]]*OO[[#This Row],[41]]</f>
        <v>3.2180361063075001E-5</v>
      </c>
      <c r="AR289" s="10">
        <f>3/24000000*OO[[#This Row],[100 (01JUL1985 09:00:00)-Water Temperature (C)]]*OO[[#This Row],[42]]</f>
        <v>2.9703441558262495E-5</v>
      </c>
      <c r="AS289" s="10">
        <f>3/24000000*OO[[#This Row],[101 (01JUL1985 12:00:00)-Water Temperature (C)]]*OO[[#This Row],[43]]</f>
        <v>2.7990543901324998E-5</v>
      </c>
      <c r="AT289" s="10">
        <f>3/24000000*OO[[#This Row],[102 (01JUL1985 15:00:00)-Water Temperature (C)]]*OO[[#This Row],[44]]</f>
        <v>2.6637270187162498E-5</v>
      </c>
      <c r="AU289" s="10">
        <f>3/24000000*OO[[#This Row],[103 (01JUL1985 18:00:00)-Water Temperature (C)]]*OO[[#This Row],[45]]</f>
        <v>2.5257997249537498E-5</v>
      </c>
      <c r="AV289" s="10">
        <f>3/24000000*OO[[#This Row],[104 (01JUL1985 21:00:00)-Water Temperature (C)]]*OO[[#This Row],[46]]</f>
        <v>2.3313453927123745E-5</v>
      </c>
      <c r="AW289" s="10">
        <f>3/24000000*OO[[#This Row],[105 (02JUL1985 00:00:00)-Water Temperature (C)]]*OO[[#This Row],[47]]</f>
        <v>2.1008764040847503E-5</v>
      </c>
      <c r="AX289" s="10">
        <f>3/24000000*OO[[#This Row],[106 (02JUL1985 03:00:00)-Water Temperature (C)]]*OO[[#This Row],[48]]</f>
        <v>1.8755699421447499E-5</v>
      </c>
      <c r="AY289" s="10">
        <f>3/24000000*OO[[#This Row],[107 (02JUL1985 06:00:00)-Water Temperature (C)]]*OO[[#This Row],[49]]</f>
        <v>1.6781702014387499E-5</v>
      </c>
      <c r="AZ289" s="10">
        <f>3/24000000*OO[[#This Row],[108 (02JUL1985 09:00:00)-Water Temperature (C)]]*OO[[#This Row],[50]]</f>
        <v>1.554744464470875E-5</v>
      </c>
      <c r="BA289" s="10">
        <f>3/24000000*OO[[#This Row],[109 (02JUL1985 12:00:00)-Water Temperature (C)]]*OO[[#This Row],[51]]</f>
        <v>1.4635470202762498E-5</v>
      </c>
      <c r="BB289" s="10">
        <f>3/24000000*OO[[#This Row],[110 (02JUL1985 15:00:00)-Water Temperature (C)]]*OO[[#This Row],[52]]</f>
        <v>1.3929719588322499E-5</v>
      </c>
      <c r="BC289" s="10">
        <f>3/24000000*OO[[#This Row],[111 (02JUL1985 18:00:00)-Water Temperature (C)]]*OO[[#This Row],[53]]</f>
        <v>1.3194834132389999E-5</v>
      </c>
      <c r="BD289" s="10">
        <f>3/24000000*OO[[#This Row],[112 (02JUL1985 21:00:00)-Water Temperature (C)]]*OO[[#This Row],[54]]</f>
        <v>1.2230029832995E-5</v>
      </c>
      <c r="BE289" s="10">
        <f>3/24000000*OO[[#This Row],[113 (03JUL1985 00:00:00)-Water Temperature (C)]]*OO[[#This Row],[55]]</f>
        <v>1.1107929397797499E-5</v>
      </c>
      <c r="BF289" s="10">
        <f>3/24000000*OO[[#This Row],[114 (03JUL1985 03:00:00)-Water Temperature (C)]]*OO[[#This Row],[56]]</f>
        <v>1.001504672928E-5</v>
      </c>
      <c r="BG289" s="10">
        <f>3/24000000*OO[[#This Row],[115 (03JUL1985 06:00:00)-Water Temperature (C)]]*OO[[#This Row],[57]]</f>
        <v>9.0169707680487511E-6</v>
      </c>
      <c r="BH289" s="10">
        <f>3/24000000*OO[[#This Row],[116 (03JUL1985 09:00:00)-Water Temperature (C)]]*OO[[#This Row],[58]]</f>
        <v>8.2987443203650006E-6</v>
      </c>
      <c r="BI289" s="10">
        <f>3/24000000*OO[[#This Row],[117 (03JUL1985 12:00:00)-Water Temperature (C)]]*OO[[#This Row],[59]]</f>
        <v>7.5285598397249991E-6</v>
      </c>
      <c r="BJ289" s="10">
        <f>3/24000000*OO[[#This Row],[118 (03JUL1985 15:00:00)-Water Temperature (C)]]*OO[[#This Row],[60]]</f>
        <v>6.9872870221700001E-6</v>
      </c>
      <c r="BK289" s="10">
        <f>3/24000000*OO[[#This Row],[119 (03JUL1985 18:00:00)-Water Temperature (C)]]*OO[[#This Row],[61]]</f>
        <v>6.4667799368437496E-6</v>
      </c>
      <c r="BL289" s="10">
        <f>3/24000000*OO[[#This Row],[120 (03JUL1985 21:00:00)-Water Temperature (C)]]*OO[[#This Row],[62]]</f>
        <v>5.8999225072287502E-6</v>
      </c>
      <c r="BM289" s="10">
        <f>3/24000000*OO[[#This Row],[121 (04JUL1985 00:00:00)-Water Temperature (C)]]*OO[[#This Row],[63]]</f>
        <v>5.2795220184449998E-6</v>
      </c>
      <c r="BN289" s="10">
        <f>3/24000000*OO[[#This Row],[122 (04JUL1985 03:00:00)-Water Temperature (C)]]*OO[[#This Row],[64]]</f>
        <v>4.6528937955537499E-6</v>
      </c>
      <c r="BO289" s="10">
        <f>3/24000000*OO[[#This Row],[123 (04JUL1985 06:00:00)-Water Temperature (C)]]*OO[[#This Row],[65]]</f>
        <v>4.0784102068012497E-6</v>
      </c>
      <c r="BP289" s="10">
        <f>3/24000000*OO[[#This Row],[124 (04JUL1985 09:00:00)-Water Temperature (C)]]*OO[[#This Row],[66]]</f>
        <v>3.64940628371875E-6</v>
      </c>
      <c r="BQ289" s="10">
        <f>3/24000000*OO[[#This Row],[125 (04JUL1985 12:00:00)-Water Temperature (C)]]*OO[[#This Row],[67]]</f>
        <v>3.2779995780287497E-6</v>
      </c>
      <c r="BR289" s="10">
        <f>3/24000000*OO[[#This Row],[126 (04JUL1985 15:00:00)-Water Temperature (C)]]*OO[[#This Row],[68]]</f>
        <v>2.9621642897468748E-6</v>
      </c>
      <c r="BS289" s="10">
        <f>3/24000000*OO[[#This Row],[127 (04JUL1985 18:00:00)-Water Temperature (C)]]*OO[[#This Row],[69]]</f>
        <v>2.6830673265419999E-6</v>
      </c>
      <c r="BT289" s="10">
        <f>3/24000000*OO[[#This Row],[128 (04JUL1985 21:00:00)-Water Temperature (C)]]*OO[[#This Row],[70]]</f>
        <v>2.39614133773725E-6</v>
      </c>
      <c r="BU289" s="10">
        <f>3/24000000*OO[[#This Row],[129 (05JUL1985 00:00:00)-Water Temperature (C)]]*OO[[#This Row],[71]]</f>
        <v>2.1009137926849999E-6</v>
      </c>
      <c r="BV289" s="10">
        <f>3/24000000*OO[[#This Row],[130 (05JUL1985 03:00:00)-Water Temperature (C)]]*OO[[#This Row],[72]]</f>
        <v>1.8262744122000001E-6</v>
      </c>
      <c r="BW289" s="10">
        <f>3/24000000*OO[[#This Row],[131 (05JUL1985 06:00:00)-Water Temperature (C)]]*OO[[#This Row],[73]]</f>
        <v>1.5721975167913751E-6</v>
      </c>
      <c r="BX289" s="10">
        <f>3/24000000*OO[[#This Row],[132 (05JUL1985 09:00:00)-Water Temperature (C)]]*OO[[#This Row],[74]]</f>
        <v>1.3652640910264998E-6</v>
      </c>
      <c r="BY289" s="10">
        <f>3/24000000*OO[[#This Row],[133 (05JUL1985 12:00:00)-Water Temperature (C)]]*OO[[#This Row],[75]]</f>
        <v>1.1834055636555001E-6</v>
      </c>
      <c r="BZ289" s="10">
        <f>3/24000000*OO[[#This Row],[134 (05JUL1985 15:00:00)-Water Temperature (C)]]*OO[[#This Row],[76]]</f>
        <v>1.02945352095E-6</v>
      </c>
      <c r="CA289" s="10">
        <f>3/24000000*OO[[#This Row],[135 (05JUL1985 18:00:00)-Water Temperature (C)]]*OO[[#This Row],[77]]</f>
        <v>9.0708998130099987E-7</v>
      </c>
      <c r="CB289" s="10">
        <f>3/24000000*OO[[#This Row],[136 (05JUL1985 21:00:00)-Water Temperature (C)]]*OO[[#This Row],[78]]</f>
        <v>8.0949611455662498E-7</v>
      </c>
      <c r="CC289" s="10">
        <f>3/24000000*OO[[#This Row],[137 (06JUL1985 00:00:00)-Water Temperature (C)]]*OO[[#This Row],[79]]</f>
        <v>7.3276084786187493E-7</v>
      </c>
      <c r="CD289" s="10">
        <f>3/24000000*OO[[#This Row],[138 (06JUL1985 03:00:00)-Water Temperature (C)]]*OO[[#This Row],[80]]</f>
        <v>6.6957367832124998E-7</v>
      </c>
      <c r="CE289" s="10">
        <f>3/24000000*OO[[#This Row],[139 (06JUL1985 06:00:00)-Water Temperature (C)]]*OO[[#This Row],[81]]</f>
        <v>6.1789459077299995E-7</v>
      </c>
      <c r="CF289" s="10">
        <f>3/24000000*OO[[#This Row],[140 (06JUL1985 09:00:00)-Water Temperature (C)]]*OO[[#This Row],[82]]</f>
        <v>5.831789933636249E-7</v>
      </c>
      <c r="CG289" s="10">
        <f>3/24000000*OO[[#This Row],[141 (06JUL1985 12:00:00)-Water Temperature (C)]]*OO[[#This Row],[83]]</f>
        <v>5.5272490046849999E-7</v>
      </c>
      <c r="CH289" s="10">
        <f>3/24000000*OO[[#This Row],[142 (06JUL1985 15:00:00)-Water Temperature (C)]]*OO[[#This Row],[84]]</f>
        <v>5.2657748552250003E-7</v>
      </c>
      <c r="CI289" s="10">
        <f>3/24000000*OO[[#This Row],[143 (06JUL1985 18:00:00)-Water Temperature (C)]]*OO[[#This Row],[85]]</f>
        <v>5.0029711417874991E-7</v>
      </c>
      <c r="CJ289" s="10">
        <f>3/24000000*OO[[#This Row],[144 (06JUL1985 21:00:00)-Water Temperature (C)]]*OO[[#This Row],[86]]</f>
        <v>4.7236822118400001E-7</v>
      </c>
      <c r="CK289" s="10">
        <f>3/24000000*OO[[#This Row],[145 (07JUL1985 00:00:00)-Water Temperature (C)]]*OO[[#This Row],[87]]</f>
        <v>4.4070719381087493E-7</v>
      </c>
      <c r="CL289" s="10">
        <f>3/24000000*OO[[#This Row],[146 (07JUL1985 03:00:00)-Water Temperature (C)]]*OO[[#This Row],[88]]</f>
        <v>4.1258412358799993E-7</v>
      </c>
      <c r="CM289" s="10">
        <f>3/24000000*OO[[#This Row],[147 (07JUL1985 06:00:00)-Water Temperature (C)]]*OO[[#This Row],[89]]</f>
        <v>3.8761511377500003E-7</v>
      </c>
      <c r="CN289" s="10">
        <f>3/24000000*OO[[#This Row],[148 (07JUL1985 09:00:00)-Water Temperature (C)]]*OO[[#This Row],[90]]</f>
        <v>3.7034677667612497E-7</v>
      </c>
      <c r="CO289" s="10">
        <f>3/24000000*OO[[#This Row],[149 (07JUL1985 12:00:00)-Water Temperature (C)]]*OO[[#This Row],[91]]</f>
        <v>3.5881531145812499E-7</v>
      </c>
      <c r="CP289" s="10">
        <f>3/24000000*OO[[#This Row],[150 (07JUL1985 15:00:00)-Water Temperature (C)]]*OO[[#This Row],[92]]</f>
        <v>3.5881531145812499E-7</v>
      </c>
      <c r="CQ289" s="10">
        <f>3/24000000*OO[[#This Row],[151 (07JUL1985 18:00:00)-Water Temperature (C)]]*OO[[#This Row],[93]]</f>
        <v>3.5881531145812499E-7</v>
      </c>
      <c r="CR289" s="10">
        <f>3/24000000*OO[[#This Row],[152 (07JUL1985 21:00:00)-Water Temperature (C)]]*OO[[#This Row],[94]]</f>
        <v>3.5881531145812499E-7</v>
      </c>
      <c r="CS289" s="10">
        <f>3/24000000*OO[[#This Row],[153 (08JUL1985 00:00:00)-Water Temperature (C)]]*OO[[#This Row],[95]]</f>
        <v>3.5881531145812499E-7</v>
      </c>
      <c r="CT289" s="10">
        <f>3/24000000*OO[[#This Row],[154 (08JUL1985 03:00:00)-Water Temperature (C)]]*OO[[#This Row],[96]]</f>
        <v>3.5881531145812499E-7</v>
      </c>
      <c r="CU289" s="10">
        <f>3/24000000*OO[[#This Row],[155 (08JUL1985 06:00:00)-Water Temperature (C)]]*OO[[#This Row],[97]]</f>
        <v>3.5881531145812499E-7</v>
      </c>
      <c r="CV289" s="10">
        <f>3/24000000*OO[[#This Row],[156 (08JUL1985 09:00:00)-Water Temperature (C)]]*OO[[#This Row],[98]]</f>
        <v>3.5881531145812499E-7</v>
      </c>
      <c r="CW289" s="10">
        <f>3/24000000*OO[[#This Row],[157 (08JUL1985 12:00:00)-Water Temperature (C)]]*OO[[#This Row],[99]]</f>
        <v>3.5881531145812499E-7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5.7662589241778537E-33</v>
      </c>
      <c r="Q290" s="10">
        <f>3/24*OO[[#This Row],[73 (28JUN1985 00:00:00)-Water Temperature (C)]]*OO[[#This Row],[15]]/SUM(OO[15])</f>
        <v>4.7785002643782862E-22</v>
      </c>
      <c r="R290" s="10">
        <f>3/24*OO[[#This Row],[74 (28JUN1985 03:00:00)-Water Temperature (C)]]*OO[[#This Row],[16]]/SUM(OO[16])</f>
        <v>5.4417615951331534E-15</v>
      </c>
      <c r="S290" s="10">
        <f>3/24*OO[[#This Row],[75 (28JUN1985 06:00:00)-Water Temperature (C)]]*OO[[#This Row],[17]]/SUM(OO[17])</f>
        <v>1.007457083460373E-10</v>
      </c>
      <c r="T290" s="10">
        <f>3/24*OO[[#This Row],[76 (28JUN1985 09:00:00)-Water Temperature (C)]]*OO[[#This Row],[18]]/SUM(OO[18])</f>
        <v>6.0294336502285083E-8</v>
      </c>
      <c r="U290" s="10">
        <f>3/24*OO[[#This Row],[77 (28JUN1985 12:00:00)-Water Temperature (C)]]*OO[[#This Row],[19]]/SUM(OO[19])</f>
        <v>6.5625015490779684E-6</v>
      </c>
      <c r="V290" s="10">
        <f>3/24000000*OO[[#This Row],[78 (28JUN1985 15:00:00)-Water Temperature (C)]]*OO[[#This Row],[20]]</f>
        <v>2.0590649953319996E-4</v>
      </c>
      <c r="W290" s="10">
        <f>3/24000000*OO[[#This Row],[79 (28JUN1985 18:00:00)-Water Temperature (C)]]*OO[[#This Row],[21]]</f>
        <v>2.4150412132629999E-3</v>
      </c>
      <c r="X290" s="10">
        <f>3/24000000*OO[[#This Row],[80 (28JUN1985 21:00:00)-Water Temperature (C)]]*OO[[#This Row],[22]]</f>
        <v>1.2499221835782498E-2</v>
      </c>
      <c r="Y290" s="10">
        <f>3/24000000*OO[[#This Row],[81 (29JUN1985 00:00:00)-Water Temperature (C)]]*OO[[#This Row],[23]]</f>
        <v>3.2831854563462499E-2</v>
      </c>
      <c r="Z290" s="10">
        <f>3/24000000*OO[[#This Row],[82 (29JUN1985 03:00:00)-Water Temperature (C)]]*OO[[#This Row],[24]]</f>
        <v>4.8446125821600003E-2</v>
      </c>
      <c r="AA290" s="10">
        <f>3/24000000*OO[[#This Row],[83 (29JUN1985 06:00:00)-Water Temperature (C)]]*OO[[#This Row],[25]]</f>
        <v>4.3666325647349992E-2</v>
      </c>
      <c r="AB290" s="10">
        <f>3/24000000*OO[[#This Row],[84 (29JUN1985 09:00:00)-Water Temperature (C)]]*OO[[#This Row],[26]]</f>
        <v>2.5972824186374997E-2</v>
      </c>
      <c r="AC290" s="10">
        <f>3/24000000*OO[[#This Row],[85 (29JUN1985 12:00:00)-Water Temperature (C)]]*OO[[#This Row],[27]]</f>
        <v>1.09492209126E-2</v>
      </c>
      <c r="AD290" s="10">
        <f>3/24000000*OO[[#This Row],[86 (29JUN1985 15:00:00)-Water Temperature (C)]]*OO[[#This Row],[28]]</f>
        <v>3.4248837887325E-3</v>
      </c>
      <c r="AE290" s="10">
        <f>3/24000000*OO[[#This Row],[88 (29JUN1985 21:00:00)-Water Temperature (C)]]*OO[[#This Row],[30]]</f>
        <v>1.9424459662849999E-4</v>
      </c>
      <c r="AF290" s="10">
        <f>3/24000000*OO[[#This Row],[88 (29JUN1985 21:00:00)-Water Temperature (C)]]*OO[[#This Row],[30]]</f>
        <v>1.9424459662849999E-4</v>
      </c>
      <c r="AG290" s="10">
        <f>3/24000000*OO[[#This Row],[89 (30JUN1985 00:00:00)-Water Temperature (C)]]*OO[[#This Row],[31]]</f>
        <v>6.0047399436437508E-5</v>
      </c>
      <c r="AH290" s="10">
        <f>3/24000000*OO[[#This Row],[90 (30JUN1985 03:00:00)-Water Temperature (C)]]*OO[[#This Row],[32]]</f>
        <v>3.5959044521250001E-5</v>
      </c>
      <c r="AI290" s="10">
        <f>3/24000000*OO[[#This Row],[91 (30JUN1985 06:00:00)-Water Temperature (C)]]*OO[[#This Row],[33]]</f>
        <v>3.1440807802499998E-5</v>
      </c>
      <c r="AJ290" s="10">
        <f>3/24000000*OO[[#This Row],[92 (30JUN1985 09:00:00)-Water Temperature (C)]]*OO[[#This Row],[34]]</f>
        <v>3.1291072317400002E-5</v>
      </c>
      <c r="AK290" s="10">
        <f>3/24000000*OO[[#This Row],[93 (30JUN1985 12:00:00)-Water Temperature (C)]]*OO[[#This Row],[35]]</f>
        <v>3.1815502658749998E-5</v>
      </c>
      <c r="AL290" s="10">
        <f>3/24000000*OO[[#This Row],[94 (30JUN1985 15:00:00)-Water Temperature (C)]]*OO[[#This Row],[36]]</f>
        <v>3.1743037218749991E-5</v>
      </c>
      <c r="AM290" s="10">
        <f>3/24000000*OO[[#This Row],[95 (30JUN1985 18:00:00)-Water Temperature (C)]]*OO[[#This Row],[37]]</f>
        <v>3.0902841417187495E-5</v>
      </c>
      <c r="AN290" s="10">
        <f>3/24000000*OO[[#This Row],[96 (30JUN1985 21:00:00)-Water Temperature (C)]]*OO[[#This Row],[38]]</f>
        <v>2.8868239078999997E-5</v>
      </c>
      <c r="AO290" s="10">
        <f>3/24000000*OO[[#This Row],[97 (01JUL1985 00:00:00)-Water Temperature (C)]]*OO[[#This Row],[39]]</f>
        <v>2.5952318750312493E-5</v>
      </c>
      <c r="AP290" s="10">
        <f>3/24000000*OO[[#This Row],[98 (01JUL1985 03:00:00)-Water Temperature (C)]]*OO[[#This Row],[40]]</f>
        <v>2.2989812444900001E-5</v>
      </c>
      <c r="AQ290" s="10">
        <f>3/24000000*OO[[#This Row],[99 (01JUL1985 06:00:00)-Water Temperature (C)]]*OO[[#This Row],[41]]</f>
        <v>2.0393584062200001E-5</v>
      </c>
      <c r="AR290" s="10">
        <f>3/24000000*OO[[#This Row],[100 (01JUL1985 09:00:00)-Water Temperature (C)]]*OO[[#This Row],[42]]</f>
        <v>1.8802383886879998E-5</v>
      </c>
      <c r="AS290" s="10">
        <f>3/24000000*OO[[#This Row],[101 (01JUL1985 12:00:00)-Water Temperature (C)]]*OO[[#This Row],[43]]</f>
        <v>1.7684633306545002E-5</v>
      </c>
      <c r="AT290" s="10">
        <f>3/24000000*OO[[#This Row],[102 (01JUL1985 15:00:00)-Water Temperature (C)]]*OO[[#This Row],[44]]</f>
        <v>1.6813901276309999E-5</v>
      </c>
      <c r="AU290" s="10">
        <f>3/24000000*OO[[#This Row],[103 (01JUL1985 18:00:00)-Water Temperature (C)]]*OO[[#This Row],[45]]</f>
        <v>1.59291401698275E-5</v>
      </c>
      <c r="AV290" s="10">
        <f>3/24000000*OO[[#This Row],[104 (01JUL1985 21:00:00)-Water Temperature (C)]]*OO[[#This Row],[46]]</f>
        <v>1.4676103610189997E-5</v>
      </c>
      <c r="AW290" s="10">
        <f>3/24000000*OO[[#This Row],[105 (02JUL1985 00:00:00)-Water Temperature (C)]]*OO[[#This Row],[47]]</f>
        <v>1.3209057594849998E-5</v>
      </c>
      <c r="AX290" s="10">
        <f>3/24000000*OO[[#This Row],[106 (02JUL1985 03:00:00)-Water Temperature (C)]]*OO[[#This Row],[48]]</f>
        <v>1.178094119266625E-5</v>
      </c>
      <c r="AY290" s="10">
        <f>3/24000000*OO[[#This Row],[107 (02JUL1985 06:00:00)-Water Temperature (C)]]*OO[[#This Row],[49]]</f>
        <v>1.0526039922574998E-5</v>
      </c>
      <c r="AZ290" s="10">
        <f>3/24000000*OO[[#This Row],[108 (02JUL1985 09:00:00)-Water Temperature (C)]]*OO[[#This Row],[50]]</f>
        <v>9.7338780223787493E-6</v>
      </c>
      <c r="BA290" s="10">
        <f>3/24000000*OO[[#This Row],[109 (02JUL1985 12:00:00)-Water Temperature (C)]]*OO[[#This Row],[51]]</f>
        <v>9.137697909024999E-6</v>
      </c>
      <c r="BB290" s="10">
        <f>3/24000000*OO[[#This Row],[110 (02JUL1985 15:00:00)-Water Temperature (C)]]*OO[[#This Row],[52]]</f>
        <v>8.675839561385E-6</v>
      </c>
      <c r="BC290" s="10">
        <f>3/24000000*OO[[#This Row],[111 (02JUL1985 18:00:00)-Water Temperature (C)]]*OO[[#This Row],[53]]</f>
        <v>8.1980280127249997E-6</v>
      </c>
      <c r="BD290" s="10">
        <f>3/24000000*OO[[#This Row],[112 (02JUL1985 21:00:00)-Water Temperature (C)]]*OO[[#This Row],[54]]</f>
        <v>7.5801788652199996E-6</v>
      </c>
      <c r="BE290" s="10">
        <f>3/24000000*OO[[#This Row],[113 (03JUL1985 00:00:00)-Water Temperature (C)]]*OO[[#This Row],[55]]</f>
        <v>6.8745141993999998E-6</v>
      </c>
      <c r="BF290" s="10">
        <f>3/24000000*OO[[#This Row],[114 (03JUL1985 03:00:00)-Water Temperature (C)]]*OO[[#This Row],[56]]</f>
        <v>6.1928661227737512E-6</v>
      </c>
      <c r="BG290" s="10">
        <f>3/24000000*OO[[#This Row],[115 (03JUL1985 06:00:00)-Water Temperature (C)]]*OO[[#This Row],[57]]</f>
        <v>5.5693000485562494E-6</v>
      </c>
      <c r="BH290" s="10">
        <f>3/24000000*OO[[#This Row],[116 (03JUL1985 09:00:00)-Water Temperature (C)]]*OO[[#This Row],[58]]</f>
        <v>5.1187635060787499E-6</v>
      </c>
      <c r="BI290" s="10">
        <f>3/24000000*OO[[#This Row],[117 (03JUL1985 12:00:00)-Water Temperature (C)]]*OO[[#This Row],[59]]</f>
        <v>4.6342454894725002E-6</v>
      </c>
      <c r="BJ290" s="10">
        <f>3/24000000*OO[[#This Row],[118 (03JUL1985 15:00:00)-Water Temperature (C)]]*OO[[#This Row],[60]]</f>
        <v>4.29629041996E-6</v>
      </c>
      <c r="BK290" s="10">
        <f>3/24000000*OO[[#This Row],[119 (03JUL1985 18:00:00)-Water Temperature (C)]]*OO[[#This Row],[61]]</f>
        <v>3.9676796275200003E-6</v>
      </c>
      <c r="BL290" s="10">
        <f>3/24000000*OO[[#This Row],[120 (03JUL1985 21:00:00)-Water Temperature (C)]]*OO[[#This Row],[62]]</f>
        <v>3.6134014961275E-6</v>
      </c>
      <c r="BM290" s="10">
        <f>3/24000000*OO[[#This Row],[121 (04JUL1985 00:00:00)-Water Temperature (C)]]*OO[[#This Row],[63]]</f>
        <v>3.2314844957175001E-6</v>
      </c>
      <c r="BN290" s="10">
        <f>3/24000000*OO[[#This Row],[122 (04JUL1985 03:00:00)-Water Temperature (C)]]*OO[[#This Row],[64]]</f>
        <v>2.8487850248099999E-6</v>
      </c>
      <c r="BO290" s="10">
        <f>3/24000000*OO[[#This Row],[123 (04JUL1985 06:00:00)-Water Temperature (C)]]*OO[[#This Row],[65]]</f>
        <v>2.4997756105049998E-6</v>
      </c>
      <c r="BP290" s="10">
        <f>3/24000000*OO[[#This Row],[124 (04JUL1985 09:00:00)-Water Temperature (C)]]*OO[[#This Row],[66]]</f>
        <v>2.2389690636857496E-6</v>
      </c>
      <c r="BQ290" s="10">
        <f>3/24000000*OO[[#This Row],[125 (04JUL1985 12:00:00)-Water Temperature (C)]]*OO[[#This Row],[67]]</f>
        <v>2.0101940292350001E-6</v>
      </c>
      <c r="BR290" s="10">
        <f>3/24000000*OO[[#This Row],[126 (04JUL1985 15:00:00)-Water Temperature (C)]]*OO[[#This Row],[68]]</f>
        <v>1.8145694781933749E-6</v>
      </c>
      <c r="BS290" s="10">
        <f>3/24000000*OO[[#This Row],[127 (04JUL1985 18:00:00)-Water Temperature (C)]]*OO[[#This Row],[69]]</f>
        <v>1.6406513015141249E-6</v>
      </c>
      <c r="BT290" s="10">
        <f>3/24000000*OO[[#This Row],[128 (04JUL1985 21:00:00)-Water Temperature (C)]]*OO[[#This Row],[70]]</f>
        <v>1.4624580608549998E-6</v>
      </c>
      <c r="BU290" s="10">
        <f>3/24000000*OO[[#This Row],[129 (05JUL1985 00:00:00)-Water Temperature (C)]]*OO[[#This Row],[71]]</f>
        <v>1.281683836002E-6</v>
      </c>
      <c r="BV290" s="10">
        <f>3/24000000*OO[[#This Row],[130 (05JUL1985 03:00:00)-Water Temperature (C)]]*OO[[#This Row],[72]]</f>
        <v>1.115281949302625E-6</v>
      </c>
      <c r="BW290" s="10">
        <f>3/24000000*OO[[#This Row],[131 (05JUL1985 06:00:00)-Water Temperature (C)]]*OO[[#This Row],[73]]</f>
        <v>9.6145142900624996E-7</v>
      </c>
      <c r="BX290" s="10">
        <f>3/24000000*OO[[#This Row],[132 (05JUL1985 09:00:00)-Water Temperature (C)]]*OO[[#This Row],[74]]</f>
        <v>8.3620090375700005E-7</v>
      </c>
      <c r="BY290" s="10">
        <f>3/24000000*OO[[#This Row],[133 (05JUL1985 12:00:00)-Water Temperature (C)]]*OO[[#This Row],[75]]</f>
        <v>7.2459231502000002E-7</v>
      </c>
      <c r="BZ290" s="10">
        <f>3/24000000*OO[[#This Row],[134 (05JUL1985 15:00:00)-Water Temperature (C)]]*OO[[#This Row],[76]]</f>
        <v>6.2972493931424999E-7</v>
      </c>
      <c r="CA290" s="10">
        <f>3/24000000*OO[[#This Row],[135 (05JUL1985 18:00:00)-Water Temperature (C)]]*OO[[#This Row],[77]]</f>
        <v>5.5356790955949992E-7</v>
      </c>
      <c r="CB290" s="10">
        <f>3/24000000*OO[[#This Row],[136 (05JUL1985 21:00:00)-Water Temperature (C)]]*OO[[#This Row],[78]]</f>
        <v>4.9266191863499994E-7</v>
      </c>
      <c r="CC290" s="10">
        <f>3/24000000*OO[[#This Row],[137 (06JUL1985 00:00:00)-Water Temperature (C)]]*OO[[#This Row],[79]]</f>
        <v>4.4524258034999997E-7</v>
      </c>
      <c r="CD290" s="10">
        <f>3/24000000*OO[[#This Row],[138 (06JUL1985 03:00:00)-Water Temperature (C)]]*OO[[#This Row],[80]]</f>
        <v>4.0655371050937497E-7</v>
      </c>
      <c r="CE290" s="10">
        <f>3/24000000*OO[[#This Row],[139 (06JUL1985 06:00:00)-Water Temperature (C)]]*OO[[#This Row],[81]]</f>
        <v>3.7546503503399996E-7</v>
      </c>
      <c r="CF290" s="10">
        <f>3/24000000*OO[[#This Row],[140 (06JUL1985 09:00:00)-Water Temperature (C)]]*OO[[#This Row],[82]]</f>
        <v>3.5484177944374999E-7</v>
      </c>
      <c r="CG290" s="10">
        <f>3/24000000*OO[[#This Row],[141 (06JUL1985 12:00:00)-Water Temperature (C)]]*OO[[#This Row],[83]]</f>
        <v>3.3654333044574995E-7</v>
      </c>
      <c r="CH290" s="10">
        <f>3/24000000*OO[[#This Row],[142 (06JUL1985 15:00:00)-Water Temperature (C)]]*OO[[#This Row],[84]]</f>
        <v>3.2060668977187499E-7</v>
      </c>
      <c r="CI290" s="10">
        <f>3/24000000*OO[[#This Row],[143 (06JUL1985 18:00:00)-Water Temperature (C)]]*OO[[#This Row],[85]]</f>
        <v>3.0435516980079999E-7</v>
      </c>
      <c r="CJ290" s="10">
        <f>3/24000000*OO[[#This Row],[144 (06JUL1985 21:00:00)-Water Temperature (C)]]*OO[[#This Row],[86]]</f>
        <v>2.8694999286777497E-7</v>
      </c>
      <c r="CK290" s="10">
        <f>3/24000000*OO[[#This Row],[145 (07JUL1985 00:00:00)-Water Temperature (C)]]*OO[[#This Row],[87]]</f>
        <v>2.6742339859353752E-7</v>
      </c>
      <c r="CL290" s="10">
        <f>3/24000000*OO[[#This Row],[146 (07JUL1985 03:00:00)-Water Temperature (C)]]*OO[[#This Row],[88]]</f>
        <v>2.5032423529749998E-7</v>
      </c>
      <c r="CM290" s="10">
        <f>3/24000000*OO[[#This Row],[147 (07JUL1985 06:00:00)-Water Temperature (C)]]*OO[[#This Row],[89]]</f>
        <v>2.3521734582610003E-7</v>
      </c>
      <c r="CN290" s="10">
        <f>3/24000000*OO[[#This Row],[148 (07JUL1985 09:00:00)-Water Temperature (C)]]*OO[[#This Row],[90]]</f>
        <v>2.2487623187754998E-7</v>
      </c>
      <c r="CO290" s="10">
        <f>3/24000000*OO[[#This Row],[149 (07JUL1985 12:00:00)-Water Temperature (C)]]*OO[[#This Row],[91]]</f>
        <v>2.1781076249450003E-7</v>
      </c>
      <c r="CP290" s="10">
        <f>3/24000000*OO[[#This Row],[150 (07JUL1985 15:00:00)-Water Temperature (C)]]*OO[[#This Row],[92]]</f>
        <v>2.1781076249450003E-7</v>
      </c>
      <c r="CQ290" s="10">
        <f>3/24000000*OO[[#This Row],[151 (07JUL1985 18:00:00)-Water Temperature (C)]]*OO[[#This Row],[93]]</f>
        <v>2.1781076249450003E-7</v>
      </c>
      <c r="CR290" s="10">
        <f>3/24000000*OO[[#This Row],[152 (07JUL1985 21:00:00)-Water Temperature (C)]]*OO[[#This Row],[94]]</f>
        <v>2.1781076249450003E-7</v>
      </c>
      <c r="CS290" s="10">
        <f>3/24000000*OO[[#This Row],[153 (08JUL1985 00:00:00)-Water Temperature (C)]]*OO[[#This Row],[95]]</f>
        <v>2.1781076249450003E-7</v>
      </c>
      <c r="CT290" s="10">
        <f>3/24000000*OO[[#This Row],[154 (08JUL1985 03:00:00)-Water Temperature (C)]]*OO[[#This Row],[96]]</f>
        <v>2.1781076249450003E-7</v>
      </c>
      <c r="CU290" s="10">
        <f>3/24000000*OO[[#This Row],[155 (08JUL1985 06:00:00)-Water Temperature (C)]]*OO[[#This Row],[97]]</f>
        <v>2.1781076249450003E-7</v>
      </c>
      <c r="CV290" s="10">
        <f>3/24000000*OO[[#This Row],[156 (08JUL1985 09:00:00)-Water Temperature (C)]]*OO[[#This Row],[98]]</f>
        <v>2.1781076249450003E-7</v>
      </c>
      <c r="CW290" s="10">
        <f>3/24000000*OO[[#This Row],[157 (08JUL1985 12:00:00)-Water Temperature (C)]]*OO[[#This Row],[99]]</f>
        <v>2.1781076249450003E-7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5.1028145696971105E-34</v>
      </c>
      <c r="Q291" s="10">
        <f>3/24*OO[[#This Row],[73 (28JUN1985 00:00:00)-Water Temperature (C)]]*OO[[#This Row],[15]]/SUM(OO[15])</f>
        <v>2.815607838554932E-22</v>
      </c>
      <c r="R291" s="10">
        <f>3/24*OO[[#This Row],[74 (28JUN1985 03:00:00)-Water Temperature (C)]]*OO[[#This Row],[16]]/SUM(OO[16])</f>
        <v>2.3033435561997969E-15</v>
      </c>
      <c r="S291" s="10">
        <f>3/24*OO[[#This Row],[75 (28JUN1985 06:00:00)-Water Temperature (C)]]*OO[[#This Row],[17]]/SUM(OO[17])</f>
        <v>5.9842037991130153E-11</v>
      </c>
      <c r="T291" s="10">
        <f>3/24*OO[[#This Row],[76 (28JUN1985 09:00:00)-Water Temperature (C)]]*OO[[#This Row],[18]]/SUM(OO[18])</f>
        <v>4.0371087262110219E-8</v>
      </c>
      <c r="U291" s="10">
        <f>3/24*OO[[#This Row],[77 (28JUN1985 12:00:00)-Water Temperature (C)]]*OO[[#This Row],[19]]/SUM(OO[19])</f>
        <v>4.7698597342129734E-6</v>
      </c>
      <c r="V291" s="10">
        <f>3/24000000*OO[[#This Row],[78 (28JUN1985 15:00:00)-Water Temperature (C)]]*OO[[#This Row],[20]]</f>
        <v>1.5980296441953752E-4</v>
      </c>
      <c r="W291" s="10">
        <f>3/24000000*OO[[#This Row],[79 (28JUN1985 18:00:00)-Water Temperature (C)]]*OO[[#This Row],[21]]</f>
        <v>1.9812193035600003E-3</v>
      </c>
      <c r="X291" s="10">
        <f>3/24000000*OO[[#This Row],[80 (28JUN1985 21:00:00)-Water Temperature (C)]]*OO[[#This Row],[22]]</f>
        <v>1.075546444557E-2</v>
      </c>
      <c r="Y291" s="10">
        <f>3/24000000*OO[[#This Row],[81 (29JUN1985 00:00:00)-Water Temperature (C)]]*OO[[#This Row],[23]]</f>
        <v>2.9458281264762499E-2</v>
      </c>
      <c r="Z291" s="10">
        <f>3/24000000*OO[[#This Row],[82 (29JUN1985 03:00:00)-Water Temperature (C)]]*OO[[#This Row],[24]]</f>
        <v>4.5102781873687506E-2</v>
      </c>
      <c r="AA291" s="10">
        <f>3/24000000*OO[[#This Row],[83 (29JUN1985 06:00:00)-Water Temperature (C)]]*OO[[#This Row],[25]]</f>
        <v>4.2009722770124991E-2</v>
      </c>
      <c r="AB291" s="10">
        <f>3/24000000*OO[[#This Row],[84 (29JUN1985 09:00:00)-Water Temperature (C)]]*OO[[#This Row],[26]]</f>
        <v>2.5733485759199998E-2</v>
      </c>
      <c r="AC291" s="10">
        <f>3/24000000*OO[[#This Row],[85 (29JUN1985 12:00:00)-Water Temperature (C)]]*OO[[#This Row],[27]]</f>
        <v>1.1133554856124999E-2</v>
      </c>
      <c r="AD291" s="10">
        <f>3/24000000*OO[[#This Row],[86 (29JUN1985 15:00:00)-Water Temperature (C)]]*OO[[#This Row],[28]]</f>
        <v>3.5605369214849998E-3</v>
      </c>
      <c r="AE291" s="10">
        <f>3/24000000*OO[[#This Row],[88 (29JUN1985 21:00:00)-Water Temperature (C)]]*OO[[#This Row],[30]]</f>
        <v>2.046754950668875E-4</v>
      </c>
      <c r="AF291" s="10">
        <f>3/24000000*OO[[#This Row],[88 (29JUN1985 21:00:00)-Water Temperature (C)]]*OO[[#This Row],[30]]</f>
        <v>2.046754950668875E-4</v>
      </c>
      <c r="AG291" s="10">
        <f>3/24000000*OO[[#This Row],[89 (30JUN1985 00:00:00)-Water Temperature (C)]]*OO[[#This Row],[31]]</f>
        <v>6.0580268950424993E-5</v>
      </c>
      <c r="AH291" s="10">
        <f>3/24000000*OO[[#This Row],[90 (30JUN1985 03:00:00)-Water Temperature (C)]]*OO[[#This Row],[32]]</f>
        <v>3.4577621650837501E-5</v>
      </c>
      <c r="AI291" s="10">
        <f>3/24000000*OO[[#This Row],[91 (30JUN1985 06:00:00)-Water Temperature (C)]]*OO[[#This Row],[33]]</f>
        <v>2.97292567879125E-5</v>
      </c>
      <c r="AJ291" s="10">
        <f>3/24000000*OO[[#This Row],[92 (30JUN1985 09:00:00)-Water Temperature (C)]]*OO[[#This Row],[34]]</f>
        <v>2.9466687777449995E-5</v>
      </c>
      <c r="AK291" s="10">
        <f>3/24000000*OO[[#This Row],[93 (30JUN1985 12:00:00)-Water Temperature (C)]]*OO[[#This Row],[35]]</f>
        <v>2.9952075532137504E-5</v>
      </c>
      <c r="AL291" s="10">
        <f>3/24000000*OO[[#This Row],[94 (30JUN1985 15:00:00)-Water Temperature (C)]]*OO[[#This Row],[36]]</f>
        <v>2.9935569794324998E-5</v>
      </c>
      <c r="AM291" s="10">
        <f>3/24000000*OO[[#This Row],[95 (30JUN1985 18:00:00)-Water Temperature (C)]]*OO[[#This Row],[37]]</f>
        <v>2.9210747118337499E-5</v>
      </c>
      <c r="AN291" s="10">
        <f>3/24000000*OO[[#This Row],[96 (30JUN1985 21:00:00)-Water Temperature (C)]]*OO[[#This Row],[38]]</f>
        <v>2.7325476396624996E-5</v>
      </c>
      <c r="AO291" s="10">
        <f>3/24000000*OO[[#This Row],[97 (01JUL1985 00:00:00)-Water Temperature (C)]]*OO[[#This Row],[39]]</f>
        <v>2.4583330709437498E-5</v>
      </c>
      <c r="AP291" s="10">
        <f>3/24000000*OO[[#This Row],[98 (01JUL1985 03:00:00)-Water Temperature (C)]]*OO[[#This Row],[40]]</f>
        <v>2.1786651141158751E-5</v>
      </c>
      <c r="AQ291" s="10">
        <f>3/24000000*OO[[#This Row],[99 (01JUL1985 06:00:00)-Water Temperature (C)]]*OO[[#This Row],[41]]</f>
        <v>1.9322988652665E-5</v>
      </c>
      <c r="AR291" s="10">
        <f>3/24000000*OO[[#This Row],[100 (01JUL1985 09:00:00)-Water Temperature (C)]]*OO[[#This Row],[42]]</f>
        <v>1.780631642538E-5</v>
      </c>
      <c r="AS291" s="10">
        <f>3/24000000*OO[[#This Row],[101 (01JUL1985 12:00:00)-Water Temperature (C)]]*OO[[#This Row],[43]]</f>
        <v>1.6726186515781249E-5</v>
      </c>
      <c r="AT291" s="10">
        <f>3/24000000*OO[[#This Row],[102 (01JUL1985 15:00:00)-Water Temperature (C)]]*OO[[#This Row],[44]]</f>
        <v>1.5891921185287499E-5</v>
      </c>
      <c r="AU291" s="10">
        <f>3/24000000*OO[[#This Row],[103 (01JUL1985 18:00:00)-Water Temperature (C)]]*OO[[#This Row],[45]]</f>
        <v>1.5047328043441248E-5</v>
      </c>
      <c r="AV291" s="10">
        <f>3/24000000*OO[[#This Row],[104 (01JUL1985 21:00:00)-Water Temperature (C)]]*OO[[#This Row],[46]]</f>
        <v>1.3854968516550001E-5</v>
      </c>
      <c r="AW291" s="10">
        <f>3/24000000*OO[[#This Row],[105 (02JUL1985 00:00:00)-Water Temperature (C)]]*OO[[#This Row],[47]]</f>
        <v>1.2471611241358751E-5</v>
      </c>
      <c r="AX291" s="10">
        <f>3/24000000*OO[[#This Row],[106 (02JUL1985 03:00:00)-Water Temperature (C)]]*OO[[#This Row],[48]]</f>
        <v>1.1127605670749999E-5</v>
      </c>
      <c r="AY291" s="10">
        <f>3/24000000*OO[[#This Row],[107 (02JUL1985 06:00:00)-Water Temperature (C)]]*OO[[#This Row],[49]]</f>
        <v>9.9431841991600019E-6</v>
      </c>
      <c r="AZ291" s="10">
        <f>3/24000000*OO[[#This Row],[108 (02JUL1985 09:00:00)-Water Temperature (C)]]*OO[[#This Row],[50]]</f>
        <v>9.193130604882498E-6</v>
      </c>
      <c r="BA291" s="10">
        <f>3/24000000*OO[[#This Row],[109 (02JUL1985 12:00:00)-Water Temperature (C)]]*OO[[#This Row],[51]]</f>
        <v>8.6190612880825005E-6</v>
      </c>
      <c r="BB291" s="10">
        <f>3/24000000*OO[[#This Row],[110 (02JUL1985 15:00:00)-Water Temperature (C)]]*OO[[#This Row],[52]]</f>
        <v>8.1737462125687493E-6</v>
      </c>
      <c r="BC291" s="10">
        <f>3/24000000*OO[[#This Row],[111 (02JUL1985 18:00:00)-Water Temperature (C)]]*OO[[#This Row],[53]]</f>
        <v>7.7156669912624988E-6</v>
      </c>
      <c r="BD291" s="10">
        <f>3/24000000*OO[[#This Row],[112 (02JUL1985 21:00:00)-Water Temperature (C)]]*OO[[#This Row],[54]]</f>
        <v>7.1254757085974989E-6</v>
      </c>
      <c r="BE291" s="10">
        <f>3/24000000*OO[[#This Row],[113 (03JUL1985 00:00:00)-Water Temperature (C)]]*OO[[#This Row],[55]]</f>
        <v>6.4602969809175004E-6</v>
      </c>
      <c r="BF291" s="10">
        <f>3/24000000*OO[[#This Row],[114 (03JUL1985 03:00:00)-Water Temperature (C)]]*OO[[#This Row],[56]]</f>
        <v>5.8221853684799994E-6</v>
      </c>
      <c r="BG291" s="10">
        <f>3/24000000*OO[[#This Row],[115 (03JUL1985 06:00:00)-Water Temperature (C)]]*OO[[#This Row],[57]]</f>
        <v>5.2388612474574991E-6</v>
      </c>
      <c r="BH291" s="10">
        <f>3/24000000*OO[[#This Row],[116 (03JUL1985 09:00:00)-Water Temperature (C)]]*OO[[#This Row],[58]]</f>
        <v>4.8165686963099994E-6</v>
      </c>
      <c r="BI291" s="10">
        <f>3/24000000*OO[[#This Row],[117 (03JUL1985 12:00:00)-Water Temperature (C)]]*OO[[#This Row],[59]]</f>
        <v>4.35804506886375E-6</v>
      </c>
      <c r="BJ291" s="10">
        <f>3/24000000*OO[[#This Row],[118 (03JUL1985 15:00:00)-Water Temperature (C)]]*OO[[#This Row],[60]]</f>
        <v>4.0415804655862495E-6</v>
      </c>
      <c r="BK291" s="10">
        <f>3/24000000*OO[[#This Row],[119 (03JUL1985 18:00:00)-Water Temperature (C)]]*OO[[#This Row],[61]]</f>
        <v>3.7293832928624995E-6</v>
      </c>
      <c r="BL291" s="10">
        <f>3/24000000*OO[[#This Row],[120 (03JUL1985 21:00:00)-Water Temperature (C)]]*OO[[#This Row],[62]]</f>
        <v>3.3926988102700001E-6</v>
      </c>
      <c r="BM291" s="10">
        <f>3/24000000*OO[[#This Row],[121 (04JUL1985 00:00:00)-Water Temperature (C)]]*OO[[#This Row],[63]]</f>
        <v>3.0345775530400002E-6</v>
      </c>
      <c r="BN291" s="10">
        <f>3/24000000*OO[[#This Row],[122 (04JUL1985 03:00:00)-Water Temperature (C)]]*OO[[#This Row],[64]]</f>
        <v>2.6778893637912498E-6</v>
      </c>
      <c r="BO291" s="10">
        <f>3/24000000*OO[[#This Row],[123 (04JUL1985 06:00:00)-Water Temperature (C)]]*OO[[#This Row],[65]]</f>
        <v>2.3541520612993748E-6</v>
      </c>
      <c r="BP291" s="10">
        <f>3/24000000*OO[[#This Row],[124 (04JUL1985 09:00:00)-Water Temperature (C)]]*OO[[#This Row],[66]]</f>
        <v>2.1125266038983752E-6</v>
      </c>
      <c r="BQ291" s="10">
        <f>3/24000000*OO[[#This Row],[125 (04JUL1985 12:00:00)-Water Temperature (C)]]*OO[[#This Row],[67]]</f>
        <v>1.8970881050656247E-6</v>
      </c>
      <c r="BR291" s="10">
        <f>3/24000000*OO[[#This Row],[126 (04JUL1985 15:00:00)-Water Temperature (C)]]*OO[[#This Row],[68]]</f>
        <v>1.7114691582624999E-6</v>
      </c>
      <c r="BS291" s="10">
        <f>3/24000000*OO[[#This Row],[127 (04JUL1985 18:00:00)-Water Temperature (C)]]*OO[[#This Row],[69]]</f>
        <v>1.5452379131963751E-6</v>
      </c>
      <c r="BT291" s="10">
        <f>3/24000000*OO[[#This Row],[128 (04JUL1985 21:00:00)-Water Temperature (C)]]*OO[[#This Row],[70]]</f>
        <v>1.3749167142335001E-6</v>
      </c>
      <c r="BU291" s="10">
        <f>3/24000000*OO[[#This Row],[129 (05JUL1985 00:00:00)-Water Temperature (C)]]*OO[[#This Row],[71]]</f>
        <v>1.2043854517419999E-6</v>
      </c>
      <c r="BV291" s="10">
        <f>3/24000000*OO[[#This Row],[130 (05JUL1985 03:00:00)-Water Temperature (C)]]*OO[[#This Row],[72]]</f>
        <v>1.04908935945525E-6</v>
      </c>
      <c r="BW291" s="10">
        <f>3/24000000*OO[[#This Row],[131 (05JUL1985 06:00:00)-Water Temperature (C)]]*OO[[#This Row],[73]]</f>
        <v>9.0572781106499998E-7</v>
      </c>
      <c r="BX291" s="10">
        <f>3/24000000*OO[[#This Row],[132 (05JUL1985 09:00:00)-Water Temperature (C)]]*OO[[#This Row],[74]]</f>
        <v>7.8925498341749997E-7</v>
      </c>
      <c r="BY291" s="10">
        <f>3/24000000*OO[[#This Row],[133 (05JUL1985 12:00:00)-Water Temperature (C)]]*OO[[#This Row],[75]]</f>
        <v>6.8380790426749999E-7</v>
      </c>
      <c r="BZ291" s="10">
        <f>3/24000000*OO[[#This Row],[134 (05JUL1985 15:00:00)-Water Temperature (C)]]*OO[[#This Row],[76]]</f>
        <v>5.9380159348749996E-7</v>
      </c>
      <c r="CA291" s="10">
        <f>3/24000000*OO[[#This Row],[135 (05JUL1985 18:00:00)-Water Temperature (C)]]*OO[[#This Row],[77]]</f>
        <v>5.2073920811650004E-7</v>
      </c>
      <c r="CB291" s="10">
        <f>3/24000000*OO[[#This Row],[136 (05JUL1985 21:00:00)-Water Temperature (C)]]*OO[[#This Row],[78]]</f>
        <v>4.6220378391512493E-7</v>
      </c>
      <c r="CC291" s="10">
        <f>3/24000000*OO[[#This Row],[137 (06JUL1985 00:00:00)-Water Temperature (C)]]*OO[[#This Row],[79]]</f>
        <v>4.1694749395125002E-7</v>
      </c>
      <c r="CD291" s="10">
        <f>3/24000000*OO[[#This Row],[138 (06JUL1985 03:00:00)-Water Temperature (C)]]*OO[[#This Row],[80]]</f>
        <v>3.8033533145450002E-7</v>
      </c>
      <c r="CE291" s="10">
        <f>3/24000000*OO[[#This Row],[139 (06JUL1985 06:00:00)-Water Temperature (C)]]*OO[[#This Row],[81]]</f>
        <v>3.5146658432212499E-7</v>
      </c>
      <c r="CF291" s="10">
        <f>3/24000000*OO[[#This Row],[140 (06JUL1985 09:00:00)-Water Temperature (C)]]*OO[[#This Row],[82]]</f>
        <v>3.3260251600674997E-7</v>
      </c>
      <c r="CG291" s="10">
        <f>3/24000000*OO[[#This Row],[141 (06JUL1985 12:00:00)-Water Temperature (C)]]*OO[[#This Row],[83]]</f>
        <v>3.1564474334787499E-7</v>
      </c>
      <c r="CH291" s="10">
        <f>3/24000000*OO[[#This Row],[142 (06JUL1985 15:00:00)-Water Temperature (C)]]*OO[[#This Row],[84]]</f>
        <v>3.0065774295577499E-7</v>
      </c>
      <c r="CI291" s="10">
        <f>3/24000000*OO[[#This Row],[143 (06JUL1985 18:00:00)-Water Temperature (C)]]*OO[[#This Row],[85]]</f>
        <v>2.8516221828297496E-7</v>
      </c>
      <c r="CJ291" s="10">
        <f>3/24000000*OO[[#This Row],[144 (06JUL1985 21:00:00)-Water Temperature (C)]]*OO[[#This Row],[86]]</f>
        <v>2.684022930693E-7</v>
      </c>
      <c r="CK291" s="10">
        <f>3/24000000*OO[[#This Row],[145 (07JUL1985 00:00:00)-Water Temperature (C)]]*OO[[#This Row],[87]]</f>
        <v>2.4979400073688745E-7</v>
      </c>
      <c r="CL291" s="10">
        <f>3/24000000*OO[[#This Row],[146 (07JUL1985 03:00:00)-Water Temperature (C)]]*OO[[#This Row],[88]]</f>
        <v>2.3374189376670001E-7</v>
      </c>
      <c r="CM291" s="10">
        <f>3/24000000*OO[[#This Row],[147 (07JUL1985 06:00:00)-Water Temperature (C)]]*OO[[#This Row],[89]]</f>
        <v>2.1967822849337496E-7</v>
      </c>
      <c r="CN291" s="10">
        <f>3/24000000*OO[[#This Row],[148 (07JUL1985 09:00:00)-Water Temperature (C)]]*OO[[#This Row],[90]]</f>
        <v>2.1017102906250003E-7</v>
      </c>
      <c r="CO291" s="10">
        <f>3/24000000*OO[[#This Row],[149 (07JUL1985 12:00:00)-Water Temperature (C)]]*OO[[#This Row],[91]]</f>
        <v>2.0357217573893751E-7</v>
      </c>
      <c r="CP291" s="10">
        <f>3/24000000*OO[[#This Row],[150 (07JUL1985 15:00:00)-Water Temperature (C)]]*OO[[#This Row],[92]]</f>
        <v>2.0357217573893751E-7</v>
      </c>
      <c r="CQ291" s="10">
        <f>3/24000000*OO[[#This Row],[151 (07JUL1985 18:00:00)-Water Temperature (C)]]*OO[[#This Row],[93]]</f>
        <v>2.0357217573893751E-7</v>
      </c>
      <c r="CR291" s="10">
        <f>3/24000000*OO[[#This Row],[152 (07JUL1985 21:00:00)-Water Temperature (C)]]*OO[[#This Row],[94]]</f>
        <v>2.0357217573893751E-7</v>
      </c>
      <c r="CS291" s="10">
        <f>3/24000000*OO[[#This Row],[153 (08JUL1985 00:00:00)-Water Temperature (C)]]*OO[[#This Row],[95]]</f>
        <v>2.0357217573893751E-7</v>
      </c>
      <c r="CT291" s="10">
        <f>3/24000000*OO[[#This Row],[154 (08JUL1985 03:00:00)-Water Temperature (C)]]*OO[[#This Row],[96]]</f>
        <v>2.0357217573893751E-7</v>
      </c>
      <c r="CU291" s="10">
        <f>3/24000000*OO[[#This Row],[155 (08JUL1985 06:00:00)-Water Temperature (C)]]*OO[[#This Row],[97]]</f>
        <v>2.0357217573893751E-7</v>
      </c>
      <c r="CV291" s="10">
        <f>3/24000000*OO[[#This Row],[156 (08JUL1985 09:00:00)-Water Temperature (C)]]*OO[[#This Row],[98]]</f>
        <v>2.0357217573893751E-7</v>
      </c>
      <c r="CW291" s="10">
        <f>3/24000000*OO[[#This Row],[157 (08JUL1985 12:00:00)-Water Temperature (C)]]*OO[[#This Row],[99]]</f>
        <v>2.0357217573893751E-7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8.7004955879516593E-35</v>
      </c>
      <c r="Q292" s="10">
        <f>3/24*OO[[#This Row],[73 (28JUN1985 00:00:00)-Water Temperature (C)]]*OO[[#This Row],[15]]/SUM(OO[15])</f>
        <v>1.9023010635042692E-22</v>
      </c>
      <c r="R292" s="10">
        <f>3/24*OO[[#This Row],[74 (28JUN1985 03:00:00)-Water Temperature (C)]]*OO[[#This Row],[16]]/SUM(OO[16])</f>
        <v>1.1191493810880092E-15</v>
      </c>
      <c r="S292" s="10">
        <f>3/24*OO[[#This Row],[75 (28JUN1985 06:00:00)-Water Temperature (C)]]*OO[[#This Row],[17]]/SUM(OO[17])</f>
        <v>4.3281473650124666E-11</v>
      </c>
      <c r="T292" s="10">
        <f>3/24*OO[[#This Row],[76 (28JUN1985 09:00:00)-Water Temperature (C)]]*OO[[#This Row],[18]]/SUM(OO[18])</f>
        <v>3.3271416389042392E-8</v>
      </c>
      <c r="U292" s="10">
        <f>3/24*OO[[#This Row],[77 (28JUN1985 12:00:00)-Water Temperature (C)]]*OO[[#This Row],[19]]/SUM(OO[19])</f>
        <v>4.2934147324789081E-6</v>
      </c>
      <c r="V292" s="10">
        <f>3/24000000*OO[[#This Row],[78 (28JUN1985 15:00:00)-Water Temperature (C)]]*OO[[#This Row],[20]]</f>
        <v>1.5427496206343749E-4</v>
      </c>
      <c r="W292" s="10">
        <f>3/24000000*OO[[#This Row],[79 (28JUN1985 18:00:00)-Water Temperature (C)]]*OO[[#This Row],[21]]</f>
        <v>2.0285226270003748E-3</v>
      </c>
      <c r="X292" s="10">
        <f>3/24000000*OO[[#This Row],[80 (28JUN1985 21:00:00)-Water Temperature (C)]]*OO[[#This Row],[22]]</f>
        <v>1.158249882636E-2</v>
      </c>
      <c r="Y292" s="10">
        <f>3/24000000*OO[[#This Row],[81 (29JUN1985 00:00:00)-Water Temperature (C)]]*OO[[#This Row],[23]]</f>
        <v>3.3148193505350004E-2</v>
      </c>
      <c r="Z292" s="10">
        <f>3/24000000*OO[[#This Row],[82 (29JUN1985 03:00:00)-Water Temperature (C)]]*OO[[#This Row],[24]]</f>
        <v>5.2735968120450005E-2</v>
      </c>
      <c r="AA292" s="10">
        <f>3/24000000*OO[[#This Row],[83 (29JUN1985 06:00:00)-Water Temperature (C)]]*OO[[#This Row],[25]]</f>
        <v>5.0791723112225004E-2</v>
      </c>
      <c r="AB292" s="10">
        <f>3/24000000*OO[[#This Row],[84 (29JUN1985 09:00:00)-Water Temperature (C)]]*OO[[#This Row],[26]]</f>
        <v>3.2040891520962497E-2</v>
      </c>
      <c r="AC292" s="10">
        <f>3/24000000*OO[[#This Row],[85 (29JUN1985 12:00:00)-Water Temperature (C)]]*OO[[#This Row],[27]]</f>
        <v>1.4214457277008751E-2</v>
      </c>
      <c r="AD292" s="10">
        <f>3/24000000*OO[[#This Row],[86 (29JUN1985 15:00:00)-Water Temperature (C)]]*OO[[#This Row],[28]]</f>
        <v>4.6400215451187499E-3</v>
      </c>
      <c r="AE292" s="10">
        <f>3/24000000*OO[[#This Row],[88 (29JUN1985 21:00:00)-Water Temperature (C)]]*OO[[#This Row],[30]]</f>
        <v>2.6928289717E-4</v>
      </c>
      <c r="AF292" s="10">
        <f>3/24000000*OO[[#This Row],[88 (29JUN1985 21:00:00)-Water Temperature (C)]]*OO[[#This Row],[30]]</f>
        <v>2.6928289717E-4</v>
      </c>
      <c r="AG292" s="10">
        <f>3/24000000*OO[[#This Row],[89 (30JUN1985 00:00:00)-Water Temperature (C)]]*OO[[#This Row],[31]]</f>
        <v>7.6336723208999993E-5</v>
      </c>
      <c r="AH292" s="10">
        <f>3/24000000*OO[[#This Row],[90 (30JUN1985 03:00:00)-Water Temperature (C)]]*OO[[#This Row],[32]]</f>
        <v>4.1340750458699999E-5</v>
      </c>
      <c r="AI292" s="10">
        <f>3/24000000*OO[[#This Row],[91 (30JUN1985 06:00:00)-Water Temperature (C)]]*OO[[#This Row],[33]]</f>
        <v>3.4849959552799995E-5</v>
      </c>
      <c r="AJ292" s="10">
        <f>3/24000000*OO[[#This Row],[92 (30JUN1985 09:00:00)-Water Temperature (C)]]*OO[[#This Row],[34]]</f>
        <v>3.4370753238799999E-5</v>
      </c>
      <c r="AK292" s="10">
        <f>3/24000000*OO[[#This Row],[93 (30JUN1985 12:00:00)-Water Temperature (C)]]*OO[[#This Row],[35]]</f>
        <v>3.4909279263774995E-5</v>
      </c>
      <c r="AL292" s="10">
        <f>3/24000000*OO[[#This Row],[94 (30JUN1985 15:00:00)-Water Temperature (C)]]*OO[[#This Row],[36]]</f>
        <v>3.4936147008074997E-5</v>
      </c>
      <c r="AM292" s="10">
        <f>3/24000000*OO[[#This Row],[95 (30JUN1985 18:00:00)-Water Temperature (C)]]*OO[[#This Row],[37]]</f>
        <v>3.4162266180700002E-5</v>
      </c>
      <c r="AN292" s="10">
        <f>3/24000000*OO[[#This Row],[96 (30JUN1985 21:00:00)-Water Temperature (C)]]*OO[[#This Row],[38]]</f>
        <v>3.1991427186749996E-5</v>
      </c>
      <c r="AO292" s="10">
        <f>3/24000000*OO[[#This Row],[97 (01JUL1985 00:00:00)-Water Temperature (C)]]*OO[[#This Row],[39]]</f>
        <v>2.8790038252949999E-5</v>
      </c>
      <c r="AP292" s="10">
        <f>3/24000000*OO[[#This Row],[98 (01JUL1985 03:00:00)-Water Temperature (C)]]*OO[[#This Row],[40]]</f>
        <v>2.5516377040499998E-5</v>
      </c>
      <c r="AQ292" s="10">
        <f>3/24000000*OO[[#This Row],[99 (01JUL1985 06:00:00)-Water Temperature (C)]]*OO[[#This Row],[41]]</f>
        <v>2.2618946907157501E-5</v>
      </c>
      <c r="AR292" s="10">
        <f>3/24000000*OO[[#This Row],[100 (01JUL1985 09:00:00)-Water Temperature (C)]]*OO[[#This Row],[42]]</f>
        <v>2.0832864524162497E-5</v>
      </c>
      <c r="AS292" s="10">
        <f>3/24000000*OO[[#This Row],[101 (01JUL1985 12:00:00)-Water Temperature (C)]]*OO[[#This Row],[43]]</f>
        <v>1.953977748184E-5</v>
      </c>
      <c r="AT292" s="10">
        <f>3/24000000*OO[[#This Row],[102 (01JUL1985 15:00:00)-Water Temperature (C)]]*OO[[#This Row],[44]]</f>
        <v>1.8546561601574999E-5</v>
      </c>
      <c r="AU292" s="10">
        <f>3/24000000*OO[[#This Row],[103 (01JUL1985 18:00:00)-Water Temperature (C)]]*OO[[#This Row],[45]]</f>
        <v>1.7544653211407497E-5</v>
      </c>
      <c r="AV292" s="10">
        <f>3/24000000*OO[[#This Row],[104 (01JUL1985 21:00:00)-Water Temperature (C)]]*OO[[#This Row],[46]]</f>
        <v>1.6135011131367499E-5</v>
      </c>
      <c r="AW292" s="10">
        <f>3/24000000*OO[[#This Row],[105 (02JUL1985 00:00:00)-Water Temperature (C)]]*OO[[#This Row],[47]]</f>
        <v>1.451895608414E-5</v>
      </c>
      <c r="AX292" s="10">
        <f>3/24000000*OO[[#This Row],[106 (02JUL1985 03:00:00)-Water Temperature (C)]]*OO[[#This Row],[48]]</f>
        <v>1.2955307517383749E-5</v>
      </c>
      <c r="AY292" s="10">
        <f>3/24000000*OO[[#This Row],[107 (02JUL1985 06:00:00)-Water Temperature (C)]]*OO[[#This Row],[49]]</f>
        <v>1.1574203078419997E-5</v>
      </c>
      <c r="AZ292" s="10">
        <f>3/24000000*OO[[#This Row],[108 (02JUL1985 09:00:00)-Water Temperature (C)]]*OO[[#This Row],[50]]</f>
        <v>1.0696659528501249E-5</v>
      </c>
      <c r="BA292" s="10">
        <f>3/24000000*OO[[#This Row],[109 (02JUL1985 12:00:00)-Water Temperature (C)]]*OO[[#This Row],[51]]</f>
        <v>1.0011268366177499E-5</v>
      </c>
      <c r="BB292" s="10">
        <f>3/24000000*OO[[#This Row],[110 (02JUL1985 15:00:00)-Water Temperature (C)]]*OO[[#This Row],[52]]</f>
        <v>9.4777394276337508E-6</v>
      </c>
      <c r="BC292" s="10">
        <f>3/24000000*OO[[#This Row],[111 (02JUL1985 18:00:00)-Water Temperature (C)]]*OO[[#This Row],[53]]</f>
        <v>8.9333677622300004E-6</v>
      </c>
      <c r="BD292" s="10">
        <f>3/24000000*OO[[#This Row],[112 (02JUL1985 21:00:00)-Water Temperature (C)]]*OO[[#This Row],[54]]</f>
        <v>8.2347361066799993E-6</v>
      </c>
      <c r="BE292" s="10">
        <f>3/24000000*OO[[#This Row],[113 (03JUL1985 00:00:00)-Water Temperature (C)]]*OO[[#This Row],[55]]</f>
        <v>7.4593441088462488E-6</v>
      </c>
      <c r="BF292" s="10">
        <f>3/24000000*OO[[#This Row],[114 (03JUL1985 03:00:00)-Water Temperature (C)]]*OO[[#This Row],[56]]</f>
        <v>6.7225344648637501E-6</v>
      </c>
      <c r="BG292" s="10">
        <f>3/24000000*OO[[#This Row],[115 (03JUL1985 06:00:00)-Water Temperature (C)]]*OO[[#This Row],[57]]</f>
        <v>6.0505171120899991E-6</v>
      </c>
      <c r="BH292" s="10">
        <f>3/24000000*OO[[#This Row],[116 (03JUL1985 09:00:00)-Water Temperature (C)]]*OO[[#This Row],[58]]</f>
        <v>5.56339354038E-6</v>
      </c>
      <c r="BI292" s="10">
        <f>3/24000000*OO[[#This Row],[117 (03JUL1985 12:00:00)-Water Temperature (C)]]*OO[[#This Row],[59]]</f>
        <v>5.0282475217450005E-6</v>
      </c>
      <c r="BJ292" s="10">
        <f>3/24000000*OO[[#This Row],[118 (03JUL1985 15:00:00)-Water Temperature (C)]]*OO[[#This Row],[60]]</f>
        <v>4.6632746402062494E-6</v>
      </c>
      <c r="BK292" s="10">
        <f>3/24000000*OO[[#This Row],[119 (03JUL1985 18:00:00)-Water Temperature (C)]]*OO[[#This Row],[61]]</f>
        <v>4.2978218947987493E-6</v>
      </c>
      <c r="BL292" s="10">
        <f>3/24000000*OO[[#This Row],[120 (03JUL1985 21:00:00)-Water Temperature (C)]]*OO[[#This Row],[62]]</f>
        <v>3.90284792129875E-6</v>
      </c>
      <c r="BM292" s="10">
        <f>3/24000000*OO[[#This Row],[121 (04JUL1985 00:00:00)-Water Temperature (C)]]*OO[[#This Row],[63]]</f>
        <v>3.4895313577762493E-6</v>
      </c>
      <c r="BN292" s="10">
        <f>3/24000000*OO[[#This Row],[122 (04JUL1985 03:00:00)-Water Temperature (C)]]*OO[[#This Row],[64]]</f>
        <v>3.0811923919349997E-6</v>
      </c>
      <c r="BO292" s="10">
        <f>3/24000000*OO[[#This Row],[123 (04JUL1985 06:00:00)-Water Temperature (C)]]*OO[[#This Row],[65]]</f>
        <v>2.7131705952614997E-6</v>
      </c>
      <c r="BP292" s="10">
        <f>3/24000000*OO[[#This Row],[124 (04JUL1985 09:00:00)-Water Temperature (C)]]*OO[[#This Row],[66]]</f>
        <v>2.4395273079610005E-6</v>
      </c>
      <c r="BQ292" s="10">
        <f>3/24000000*OO[[#This Row],[125 (04JUL1985 12:00:00)-Water Temperature (C)]]*OO[[#This Row],[67]]</f>
        <v>2.191242832100125E-6</v>
      </c>
      <c r="BR292" s="10">
        <f>3/24000000*OO[[#This Row],[126 (04JUL1985 15:00:00)-Water Temperature (C)]]*OO[[#This Row],[68]]</f>
        <v>1.9752834784645001E-6</v>
      </c>
      <c r="BS292" s="10">
        <f>3/24000000*OO[[#This Row],[127 (04JUL1985 18:00:00)-Water Temperature (C)]]*OO[[#This Row],[69]]</f>
        <v>1.7805875733948748E-6</v>
      </c>
      <c r="BT292" s="10">
        <f>3/24000000*OO[[#This Row],[128 (04JUL1985 21:00:00)-Water Temperature (C)]]*OO[[#This Row],[70]]</f>
        <v>1.5806728496037499E-6</v>
      </c>
      <c r="BU292" s="10">
        <f>3/24000000*OO[[#This Row],[129 (05JUL1985 00:00:00)-Water Temperature (C)]]*OO[[#This Row],[71]]</f>
        <v>1.3834093215397499E-6</v>
      </c>
      <c r="BV292" s="10">
        <f>3/24000000*OO[[#This Row],[130 (05JUL1985 03:00:00)-Water Temperature (C)]]*OO[[#This Row],[72]]</f>
        <v>1.2060223031386249E-6</v>
      </c>
      <c r="BW292" s="10">
        <f>3/24000000*OO[[#This Row],[131 (05JUL1985 06:00:00)-Water Temperature (C)]]*OO[[#This Row],[73]]</f>
        <v>1.04268218845E-6</v>
      </c>
      <c r="BX292" s="10">
        <f>3/24000000*OO[[#This Row],[132 (05JUL1985 09:00:00)-Water Temperature (C)]]*OO[[#This Row],[74]]</f>
        <v>9.1058048141700008E-7</v>
      </c>
      <c r="BY292" s="10">
        <f>3/24000000*OO[[#This Row],[133 (05JUL1985 12:00:00)-Water Temperature (C)]]*OO[[#This Row],[75]]</f>
        <v>7.8893433264037491E-7</v>
      </c>
      <c r="BZ292" s="10">
        <f>3/24000000*OO[[#This Row],[134 (05JUL1985 15:00:00)-Water Temperature (C)]]*OO[[#This Row],[76]]</f>
        <v>6.8455306416899988E-7</v>
      </c>
      <c r="CA292" s="10">
        <f>3/24000000*OO[[#This Row],[135 (05JUL1985 18:00:00)-Water Temperature (C)]]*OO[[#This Row],[77]]</f>
        <v>5.9888215134824991E-7</v>
      </c>
      <c r="CB292" s="10">
        <f>3/24000000*OO[[#This Row],[136 (05JUL1985 21:00:00)-Water Temperature (C)]]*OO[[#This Row],[78]]</f>
        <v>5.3009269305000002E-7</v>
      </c>
      <c r="CC292" s="10">
        <f>3/24000000*OO[[#This Row],[137 (06JUL1985 00:00:00)-Water Temperature (C)]]*OO[[#This Row],[79]]</f>
        <v>4.7725187947949995E-7</v>
      </c>
      <c r="CD292" s="10">
        <f>3/24000000*OO[[#This Row],[138 (06JUL1985 03:00:00)-Water Temperature (C)]]*OO[[#This Row],[80]]</f>
        <v>4.3488194557500001E-7</v>
      </c>
      <c r="CE292" s="10">
        <f>3/24000000*OO[[#This Row],[139 (06JUL1985 06:00:00)-Water Temperature (C)]]*OO[[#This Row],[81]]</f>
        <v>4.0215142085212494E-7</v>
      </c>
      <c r="CF292" s="10">
        <f>3/24000000*OO[[#This Row],[140 (06JUL1985 09:00:00)-Water Temperature (C)]]*OO[[#This Row],[82]]</f>
        <v>3.8120880450100004E-7</v>
      </c>
      <c r="CG292" s="10">
        <f>3/24000000*OO[[#This Row],[141 (06JUL1985 12:00:00)-Water Temperature (C)]]*OO[[#This Row],[83]]</f>
        <v>3.6206578905199997E-7</v>
      </c>
      <c r="CH292" s="10">
        <f>3/24000000*OO[[#This Row],[142 (06JUL1985 15:00:00)-Water Temperature (C)]]*OO[[#This Row],[84]]</f>
        <v>3.4488114681699999E-7</v>
      </c>
      <c r="CI292" s="10">
        <f>3/24000000*OO[[#This Row],[143 (06JUL1985 18:00:00)-Water Temperature (C)]]*OO[[#This Row],[85]]</f>
        <v>3.2683570774274998E-7</v>
      </c>
      <c r="CJ292" s="10">
        <f>3/24000000*OO[[#This Row],[144 (06JUL1985 21:00:00)-Water Temperature (C)]]*OO[[#This Row],[86]]</f>
        <v>3.0706845343669997E-7</v>
      </c>
      <c r="CK292" s="10">
        <f>3/24000000*OO[[#This Row],[145 (07JUL1985 00:00:00)-Water Temperature (C)]]*OO[[#This Row],[87]]</f>
        <v>2.8533456645566245E-7</v>
      </c>
      <c r="CL292" s="10">
        <f>3/24000000*OO[[#This Row],[146 (07JUL1985 03:00:00)-Water Temperature (C)]]*OO[[#This Row],[88]]</f>
        <v>2.6689903082163749E-7</v>
      </c>
      <c r="CM292" s="10">
        <f>3/24000000*OO[[#This Row],[147 (07JUL1985 06:00:00)-Water Temperature (C)]]*OO[[#This Row],[89]]</f>
        <v>2.5088510083059998E-7</v>
      </c>
      <c r="CN292" s="10">
        <f>3/24000000*OO[[#This Row],[148 (07JUL1985 09:00:00)-Water Temperature (C)]]*OO[[#This Row],[90]]</f>
        <v>2.402348053525125E-7</v>
      </c>
      <c r="CO292" s="10">
        <f>3/24000000*OO[[#This Row],[149 (07JUL1985 12:00:00)-Water Temperature (C)]]*OO[[#This Row],[91]]</f>
        <v>2.3275716587931249E-7</v>
      </c>
      <c r="CP292" s="10">
        <f>3/24000000*OO[[#This Row],[150 (07JUL1985 15:00:00)-Water Temperature (C)]]*OO[[#This Row],[92]]</f>
        <v>2.3275716587931249E-7</v>
      </c>
      <c r="CQ292" s="10">
        <f>3/24000000*OO[[#This Row],[151 (07JUL1985 18:00:00)-Water Temperature (C)]]*OO[[#This Row],[93]]</f>
        <v>2.3275716587931249E-7</v>
      </c>
      <c r="CR292" s="10">
        <f>3/24000000*OO[[#This Row],[152 (07JUL1985 21:00:00)-Water Temperature (C)]]*OO[[#This Row],[94]]</f>
        <v>2.3275716587931249E-7</v>
      </c>
      <c r="CS292" s="10">
        <f>3/24000000*OO[[#This Row],[153 (08JUL1985 00:00:00)-Water Temperature (C)]]*OO[[#This Row],[95]]</f>
        <v>2.3275716587931249E-7</v>
      </c>
      <c r="CT292" s="10">
        <f>3/24000000*OO[[#This Row],[154 (08JUL1985 03:00:00)-Water Temperature (C)]]*OO[[#This Row],[96]]</f>
        <v>2.3275716587931249E-7</v>
      </c>
      <c r="CU292" s="10">
        <f>3/24000000*OO[[#This Row],[155 (08JUL1985 06:00:00)-Water Temperature (C)]]*OO[[#This Row],[97]]</f>
        <v>2.3275716587931249E-7</v>
      </c>
      <c r="CV292" s="10">
        <f>3/24000000*OO[[#This Row],[156 (08JUL1985 09:00:00)-Water Temperature (C)]]*OO[[#This Row],[98]]</f>
        <v>2.3275716587931249E-7</v>
      </c>
      <c r="CW292" s="10">
        <f>3/24000000*OO[[#This Row],[157 (08JUL1985 12:00:00)-Water Temperature (C)]]*OO[[#This Row],[99]]</f>
        <v>2.3275716587931249E-7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9.6557585482145826E-36</v>
      </c>
      <c r="Q293" s="10">
        <f>3/24*OO[[#This Row],[73 (28JUN1985 00:00:00)-Water Temperature (C)]]*OO[[#This Row],[15]]/SUM(OO[15])</f>
        <v>1.0042340405464269E-22</v>
      </c>
      <c r="R293" s="10">
        <f>3/24*OO[[#This Row],[74 (28JUN1985 03:00:00)-Water Temperature (C)]]*OO[[#This Row],[16]]/SUM(OO[16])</f>
        <v>4.0905447478972296E-16</v>
      </c>
      <c r="S293" s="10">
        <f>3/24*OO[[#This Row],[75 (28JUN1985 06:00:00)-Water Temperature (C)]]*OO[[#This Row],[17]]/SUM(OO[17])</f>
        <v>2.6700409099957945E-11</v>
      </c>
      <c r="T293" s="10">
        <f>3/24*OO[[#This Row],[76 (28JUN1985 09:00:00)-Water Temperature (C)]]*OO[[#This Row],[18]]/SUM(OO[18])</f>
        <v>2.3962323008477883E-8</v>
      </c>
      <c r="U293" s="10">
        <f>3/24*OO[[#This Row],[77 (28JUN1985 12:00:00)-Water Temperature (C)]]*OO[[#This Row],[19]]/SUM(OO[19])</f>
        <v>3.4286091468277968E-6</v>
      </c>
      <c r="V293" s="10">
        <f>3/24000000*OO[[#This Row],[78 (28JUN1985 15:00:00)-Water Temperature (C)]]*OO[[#This Row],[20]]</f>
        <v>1.3371967833842498E-4</v>
      </c>
      <c r="W293" s="10">
        <f>3/24000000*OO[[#This Row],[79 (28JUN1985 18:00:00)-Water Temperature (C)]]*OO[[#This Row],[21]]</f>
        <v>1.8840710004970002E-3</v>
      </c>
      <c r="X293" s="10">
        <f>3/24000000*OO[[#This Row],[80 (28JUN1985 21:00:00)-Water Temperature (C)]]*OO[[#This Row],[22]]</f>
        <v>1.1419692736262499E-2</v>
      </c>
      <c r="Y293" s="10">
        <f>3/24000000*OO[[#This Row],[81 (29JUN1985 00:00:00)-Water Temperature (C)]]*OO[[#This Row],[23]]</f>
        <v>3.4441458801999995E-2</v>
      </c>
      <c r="Z293" s="10">
        <f>3/24000000*OO[[#This Row],[82 (29JUN1985 03:00:00)-Water Temperature (C)]]*OO[[#This Row],[24]]</f>
        <v>5.7391332209925004E-2</v>
      </c>
      <c r="AA293" s="10">
        <f>3/24000000*OO[[#This Row],[83 (29JUN1985 06:00:00)-Water Temperature (C)]]*OO[[#This Row],[25]]</f>
        <v>5.7601441180562499E-2</v>
      </c>
      <c r="AB293" s="10">
        <f>3/24000000*OO[[#This Row],[84 (29JUN1985 09:00:00)-Water Temperature (C)]]*OO[[#This Row],[26]]</f>
        <v>3.7712860271099997E-2</v>
      </c>
      <c r="AC293" s="10">
        <f>3/24000000*OO[[#This Row],[85 (29JUN1985 12:00:00)-Water Temperature (C)]]*OO[[#This Row],[27]]</f>
        <v>1.7289147234874999E-2</v>
      </c>
      <c r="AD293" s="10">
        <f>3/24000000*OO[[#This Row],[86 (29JUN1985 15:00:00)-Water Temperature (C)]]*OO[[#This Row],[28]]</f>
        <v>5.80452371193E-3</v>
      </c>
      <c r="AE293" s="10">
        <f>3/24000000*OO[[#This Row],[88 (29JUN1985 21:00:00)-Water Temperature (C)]]*OO[[#This Row],[30]]</f>
        <v>3.4484294766249995E-4</v>
      </c>
      <c r="AF293" s="10">
        <f>3/24000000*OO[[#This Row],[88 (29JUN1985 21:00:00)-Water Temperature (C)]]*OO[[#This Row],[30]]</f>
        <v>3.4484294766249995E-4</v>
      </c>
      <c r="AG293" s="10">
        <f>3/24000000*OO[[#This Row],[89 (30JUN1985 00:00:00)-Water Temperature (C)]]*OO[[#This Row],[31]]</f>
        <v>9.3400296736499989E-5</v>
      </c>
      <c r="AH293" s="10">
        <f>3/24000000*OO[[#This Row],[90 (30JUN1985 03:00:00)-Water Temperature (C)]]*OO[[#This Row],[32]]</f>
        <v>4.7389744243500002E-5</v>
      </c>
      <c r="AI293" s="10">
        <f>3/24000000*OO[[#This Row],[91 (30JUN1985 06:00:00)-Water Temperature (C)]]*OO[[#This Row],[33]]</f>
        <v>3.8909336731987505E-5</v>
      </c>
      <c r="AJ293" s="10">
        <f>3/24000000*OO[[#This Row],[92 (30JUN1985 09:00:00)-Water Temperature (C)]]*OO[[#This Row],[34]]</f>
        <v>3.8123379964199997E-5</v>
      </c>
      <c r="AK293" s="10">
        <f>3/24000000*OO[[#This Row],[93 (30JUN1985 12:00:00)-Water Temperature (C)]]*OO[[#This Row],[35]]</f>
        <v>3.8672270974349992E-5</v>
      </c>
      <c r="AL293" s="10">
        <f>3/24000000*OO[[#This Row],[94 (30JUN1985 15:00:00)-Water Temperature (C)]]*OO[[#This Row],[36]]</f>
        <v>3.8757641799249998E-5</v>
      </c>
      <c r="AM293" s="10">
        <f>3/24000000*OO[[#This Row],[95 (30JUN1985 18:00:00)-Water Temperature (C)]]*OO[[#This Row],[37]]</f>
        <v>3.7996406450799998E-5</v>
      </c>
      <c r="AN293" s="10">
        <f>3/24000000*OO[[#This Row],[96 (30JUN1985 21:00:00)-Water Temperature (C)]]*OO[[#This Row],[38]]</f>
        <v>3.5626775034924999E-5</v>
      </c>
      <c r="AO293" s="10">
        <f>3/24000000*OO[[#This Row],[97 (01JUL1985 00:00:00)-Water Temperature (C)]]*OO[[#This Row],[39]]</f>
        <v>3.2087722797899996E-5</v>
      </c>
      <c r="AP293" s="10">
        <f>3/24000000*OO[[#This Row],[98 (01JUL1985 03:00:00)-Water Temperature (C)]]*OO[[#This Row],[40]]</f>
        <v>2.8457376380099998E-5</v>
      </c>
      <c r="AQ293" s="10">
        <f>3/24000000*OO[[#This Row],[99 (01JUL1985 06:00:00)-Water Temperature (C)]]*OO[[#This Row],[41]]</f>
        <v>2.5224059294699997E-5</v>
      </c>
      <c r="AR293" s="10">
        <f>3/24000000*OO[[#This Row],[100 (01JUL1985 09:00:00)-Water Temperature (C)]]*OO[[#This Row],[42]]</f>
        <v>2.3230221847212502E-5</v>
      </c>
      <c r="AS293" s="10">
        <f>3/24000000*OO[[#This Row],[101 (01JUL1985 12:00:00)-Water Temperature (C)]]*OO[[#This Row],[43]]</f>
        <v>2.1758438470076247E-5</v>
      </c>
      <c r="AT293" s="10">
        <f>3/24000000*OO[[#This Row],[102 (01JUL1985 15:00:00)-Water Temperature (C)]]*OO[[#This Row],[44]]</f>
        <v>2.0631208801559999E-5</v>
      </c>
      <c r="AU293" s="10">
        <f>3/24000000*OO[[#This Row],[103 (01JUL1985 18:00:00)-Water Temperature (C)]]*OO[[#This Row],[45]]</f>
        <v>1.949958257506875E-5</v>
      </c>
      <c r="AV293" s="10">
        <f>3/24000000*OO[[#This Row],[104 (01JUL1985 21:00:00)-Water Temperature (C)]]*OO[[#This Row],[46]]</f>
        <v>1.7911021210255E-5</v>
      </c>
      <c r="AW293" s="10">
        <f>3/24000000*OO[[#This Row],[105 (02JUL1985 00:00:00)-Water Temperature (C)]]*OO[[#This Row],[47]]</f>
        <v>1.6111983467770002E-5</v>
      </c>
      <c r="AX293" s="10">
        <f>3/24000000*OO[[#This Row],[106 (02JUL1985 03:00:00)-Water Temperature (C)]]*OO[[#This Row],[48]]</f>
        <v>1.4382142806454999E-5</v>
      </c>
      <c r="AY293" s="10">
        <f>3/24000000*OO[[#This Row],[107 (02JUL1985 06:00:00)-Water Temperature (C)]]*OO[[#This Row],[49]]</f>
        <v>1.2849688346543748E-5</v>
      </c>
      <c r="AZ293" s="10">
        <f>3/24000000*OO[[#This Row],[108 (02JUL1985 09:00:00)-Water Temperature (C)]]*OO[[#This Row],[50]]</f>
        <v>1.1880444785496249E-5</v>
      </c>
      <c r="BA293" s="10">
        <f>3/24000000*OO[[#This Row],[109 (02JUL1985 12:00:00)-Water Temperature (C)]]*OO[[#This Row],[51]]</f>
        <v>1.1105649877875001E-5</v>
      </c>
      <c r="BB293" s="10">
        <f>3/24000000*OO[[#This Row],[110 (02JUL1985 15:00:00)-Water Temperature (C)]]*OO[[#This Row],[52]]</f>
        <v>1.0499733532749999E-5</v>
      </c>
      <c r="BC293" s="10">
        <f>3/24000000*OO[[#This Row],[111 (02JUL1985 18:00:00)-Water Temperature (C)]]*OO[[#This Row],[53]]</f>
        <v>9.8858013446574984E-6</v>
      </c>
      <c r="BD293" s="10">
        <f>3/24000000*OO[[#This Row],[112 (02JUL1985 21:00:00)-Water Temperature (C)]]*OO[[#This Row],[54]]</f>
        <v>9.0986627932199997E-6</v>
      </c>
      <c r="BE293" s="10">
        <f>3/24000000*OO[[#This Row],[113 (03JUL1985 00:00:00)-Water Temperature (C)]]*OO[[#This Row],[55]]</f>
        <v>8.2367111239624997E-6</v>
      </c>
      <c r="BF293" s="10">
        <f>3/24000000*OO[[#This Row],[114 (03JUL1985 03:00:00)-Water Temperature (C)]]*OO[[#This Row],[56]]</f>
        <v>7.4270590049474991E-6</v>
      </c>
      <c r="BG293" s="10">
        <f>3/24000000*OO[[#This Row],[115 (03JUL1985 06:00:00)-Water Temperature (C)]]*OO[[#This Row],[57]]</f>
        <v>6.68988222006E-6</v>
      </c>
      <c r="BH293" s="10">
        <f>3/24000000*OO[[#This Row],[116 (03JUL1985 09:00:00)-Water Temperature (C)]]*OO[[#This Row],[58]]</f>
        <v>6.1577431346850001E-6</v>
      </c>
      <c r="BI293" s="10">
        <f>3/24000000*OO[[#This Row],[117 (03JUL1985 12:00:00)-Water Temperature (C)]]*OO[[#This Row],[59]]</f>
        <v>5.5611252408037496E-6</v>
      </c>
      <c r="BJ293" s="10">
        <f>3/24000000*OO[[#This Row],[118 (03JUL1985 15:00:00)-Water Temperature (C)]]*OO[[#This Row],[60]]</f>
        <v>5.1597348399712492E-6</v>
      </c>
      <c r="BK293" s="10">
        <f>3/24000000*OO[[#This Row],[119 (03JUL1985 18:00:00)-Water Temperature (C)]]*OO[[#This Row],[61]]</f>
        <v>4.7516218142400001E-6</v>
      </c>
      <c r="BL293" s="10">
        <f>3/24000000*OO[[#This Row],[120 (03JUL1985 21:00:00)-Water Temperature (C)]]*OO[[#This Row],[62]]</f>
        <v>4.3078667426324995E-6</v>
      </c>
      <c r="BM293" s="10">
        <f>3/24000000*OO[[#This Row],[121 (04JUL1985 00:00:00)-Water Temperature (C)]]*OO[[#This Row],[63]]</f>
        <v>3.8522650143974997E-6</v>
      </c>
      <c r="BN293" s="10">
        <f>3/24000000*OO[[#This Row],[122 (04JUL1985 03:00:00)-Water Temperature (C)]]*OO[[#This Row],[64]]</f>
        <v>3.4058510512625E-6</v>
      </c>
      <c r="BO293" s="10">
        <f>3/24000000*OO[[#This Row],[123 (04JUL1985 06:00:00)-Water Temperature (C)]]*OO[[#This Row],[65]]</f>
        <v>3.00608103875625E-6</v>
      </c>
      <c r="BP293" s="10">
        <f>3/24000000*OO[[#This Row],[124 (04JUL1985 09:00:00)-Water Temperature (C)]]*OO[[#This Row],[66]]</f>
        <v>2.71093885055825E-6</v>
      </c>
      <c r="BQ293" s="10">
        <f>3/24000000*OO[[#This Row],[125 (04JUL1985 12:00:00)-Water Temperature (C)]]*OO[[#This Row],[67]]</f>
        <v>2.4373457125222502E-6</v>
      </c>
      <c r="BR293" s="10">
        <f>3/24000000*OO[[#This Row],[126 (04JUL1985 15:00:00)-Water Temperature (C)]]*OO[[#This Row],[68]]</f>
        <v>2.1960006654634998E-6</v>
      </c>
      <c r="BS293" s="10">
        <f>3/24000000*OO[[#This Row],[127 (04JUL1985 18:00:00)-Water Temperature (C)]]*OO[[#This Row],[69]]</f>
        <v>1.9769595515597501E-6</v>
      </c>
      <c r="BT293" s="10">
        <f>3/24000000*OO[[#This Row],[128 (04JUL1985 21:00:00)-Water Temperature (C)]]*OO[[#This Row],[70]]</f>
        <v>1.7507768463563748E-6</v>
      </c>
      <c r="BU293" s="10">
        <f>3/24000000*OO[[#This Row],[129 (05JUL1985 00:00:00)-Water Temperature (C)]]*OO[[#This Row],[71]]</f>
        <v>1.5305240390667501E-6</v>
      </c>
      <c r="BV293" s="10">
        <f>3/24000000*OO[[#This Row],[130 (05JUL1985 03:00:00)-Water Temperature (C)]]*OO[[#This Row],[72]]</f>
        <v>1.335527932858E-6</v>
      </c>
      <c r="BW293" s="10">
        <f>3/24000000*OO[[#This Row],[131 (05JUL1985 06:00:00)-Water Temperature (C)]]*OO[[#This Row],[73]]</f>
        <v>1.156604252374375E-6</v>
      </c>
      <c r="BX293" s="10">
        <f>3/24000000*OO[[#This Row],[132 (05JUL1985 09:00:00)-Water Temperature (C)]]*OO[[#This Row],[74]]</f>
        <v>1.0126691238588751E-6</v>
      </c>
      <c r="BY293" s="10">
        <f>3/24000000*OO[[#This Row],[133 (05JUL1985 12:00:00)-Water Temperature (C)]]*OO[[#This Row],[75]]</f>
        <v>8.7780236886062497E-7</v>
      </c>
      <c r="BZ293" s="10">
        <f>3/24000000*OO[[#This Row],[134 (05JUL1985 15:00:00)-Water Temperature (C)]]*OO[[#This Row],[76]]</f>
        <v>7.6083910540874989E-7</v>
      </c>
      <c r="CA293" s="10">
        <f>3/24000000*OO[[#This Row],[135 (05JUL1985 18:00:00)-Water Temperature (C)]]*OO[[#This Row],[77]]</f>
        <v>6.6398170377999995E-7</v>
      </c>
      <c r="CB293" s="10">
        <f>3/24000000*OO[[#This Row],[136 (05JUL1985 21:00:00)-Water Temperature (C)]]*OO[[#This Row],[78]]</f>
        <v>5.8584704105812502E-7</v>
      </c>
      <c r="CC293" s="10">
        <f>3/24000000*OO[[#This Row],[137 (06JUL1985 00:00:00)-Water Temperature (C)]]*OO[[#This Row],[79]]</f>
        <v>5.2608751686749997E-7</v>
      </c>
      <c r="CD293" s="10">
        <f>3/24000000*OO[[#This Row],[138 (06JUL1985 03:00:00)-Water Temperature (C)]]*OO[[#This Row],[80]]</f>
        <v>4.7867975594499994E-7</v>
      </c>
      <c r="CE293" s="10">
        <f>3/24000000*OO[[#This Row],[139 (06JUL1985 06:00:00)-Water Temperature (C)]]*OO[[#This Row],[81]]</f>
        <v>4.4282347173599999E-7</v>
      </c>
      <c r="CF293" s="10">
        <f>3/24000000*OO[[#This Row],[140 (06JUL1985 09:00:00)-Water Temperature (C)]]*OO[[#This Row],[82]]</f>
        <v>4.2053863981249996E-7</v>
      </c>
      <c r="CG293" s="10">
        <f>3/24000000*OO[[#This Row],[141 (06JUL1985 12:00:00)-Water Temperature (C)]]*OO[[#This Row],[83]]</f>
        <v>3.9977082238800001E-7</v>
      </c>
      <c r="CH293" s="10">
        <f>3/24000000*OO[[#This Row],[142 (06JUL1985 15:00:00)-Water Temperature (C)]]*OO[[#This Row],[84]]</f>
        <v>3.8081374650374999E-7</v>
      </c>
      <c r="CI293" s="10">
        <f>3/24000000*OO[[#This Row],[143 (06JUL1985 18:00:00)-Water Temperature (C)]]*OO[[#This Row],[85]]</f>
        <v>3.6056695127949997E-7</v>
      </c>
      <c r="CJ293" s="10">
        <f>3/24000000*OO[[#This Row],[144 (06JUL1985 21:00:00)-Water Temperature (C)]]*OO[[#This Row],[86]]</f>
        <v>3.3805830419250003E-7</v>
      </c>
      <c r="CK293" s="10">
        <f>3/24000000*OO[[#This Row],[145 (07JUL1985 00:00:00)-Water Temperature (C)]]*OO[[#This Row],[87]]</f>
        <v>3.1345595378900001E-7</v>
      </c>
      <c r="CL293" s="10">
        <f>3/24000000*OO[[#This Row],[146 (07JUL1985 03:00:00)-Water Temperature (C)]]*OO[[#This Row],[88]]</f>
        <v>2.9301344791231246E-7</v>
      </c>
      <c r="CM293" s="10">
        <f>3/24000000*OO[[#This Row],[147 (07JUL1985 06:00:00)-Water Temperature (C)]]*OO[[#This Row],[89]]</f>
        <v>2.7546938119728752E-7</v>
      </c>
      <c r="CN293" s="10">
        <f>3/24000000*OO[[#This Row],[148 (07JUL1985 09:00:00)-Water Temperature (C)]]*OO[[#This Row],[90]]</f>
        <v>2.6400520552279997E-7</v>
      </c>
      <c r="CO293" s="10">
        <f>3/24000000*OO[[#This Row],[149 (07JUL1985 12:00:00)-Water Temperature (C)]]*OO[[#This Row],[91]]</f>
        <v>2.5592551728590002E-7</v>
      </c>
      <c r="CP293" s="10">
        <f>3/24000000*OO[[#This Row],[150 (07JUL1985 15:00:00)-Water Temperature (C)]]*OO[[#This Row],[92]]</f>
        <v>2.5592551728590002E-7</v>
      </c>
      <c r="CQ293" s="10">
        <f>3/24000000*OO[[#This Row],[151 (07JUL1985 18:00:00)-Water Temperature (C)]]*OO[[#This Row],[93]]</f>
        <v>2.5592551728590002E-7</v>
      </c>
      <c r="CR293" s="10">
        <f>3/24000000*OO[[#This Row],[152 (07JUL1985 21:00:00)-Water Temperature (C)]]*OO[[#This Row],[94]]</f>
        <v>2.5592551728590002E-7</v>
      </c>
      <c r="CS293" s="10">
        <f>3/24000000*OO[[#This Row],[153 (08JUL1985 00:00:00)-Water Temperature (C)]]*OO[[#This Row],[95]]</f>
        <v>2.5592551728590002E-7</v>
      </c>
      <c r="CT293" s="10">
        <f>3/24000000*OO[[#This Row],[154 (08JUL1985 03:00:00)-Water Temperature (C)]]*OO[[#This Row],[96]]</f>
        <v>2.5592551728590002E-7</v>
      </c>
      <c r="CU293" s="10">
        <f>3/24000000*OO[[#This Row],[155 (08JUL1985 06:00:00)-Water Temperature (C)]]*OO[[#This Row],[97]]</f>
        <v>2.5592551728590002E-7</v>
      </c>
      <c r="CV293" s="10">
        <f>3/24000000*OO[[#This Row],[156 (08JUL1985 09:00:00)-Water Temperature (C)]]*OO[[#This Row],[98]]</f>
        <v>2.5592551728590002E-7</v>
      </c>
      <c r="CW293" s="10">
        <f>3/24000000*OO[[#This Row],[157 (08JUL1985 12:00:00)-Water Temperature (C)]]*OO[[#This Row],[99]]</f>
        <v>2.5592551728590002E-7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8.8403620934228838E-37</v>
      </c>
      <c r="Q294" s="10">
        <f>3/24*OO[[#This Row],[73 (28JUN1985 00:00:00)-Water Temperature (C)]]*OO[[#This Row],[15]]/SUM(OO[15])</f>
        <v>4.2581162792272378E-23</v>
      </c>
      <c r="R294" s="10">
        <f>3/24*OO[[#This Row],[74 (28JUN1985 03:00:00)-Water Temperature (C)]]*OO[[#This Row],[16]]/SUM(OO[16])</f>
        <v>1.1476632968094504E-16</v>
      </c>
      <c r="S294" s="10">
        <f>3/24*OO[[#This Row],[75 (28JUN1985 06:00:00)-Water Temperature (C)]]*OO[[#This Row],[17]]/SUM(OO[17])</f>
        <v>1.4603762782438494E-11</v>
      </c>
      <c r="T294" s="10">
        <f>3/24*OO[[#This Row],[76 (28JUN1985 09:00:00)-Water Temperature (C)]]*OO[[#This Row],[18]]/SUM(OO[18])</f>
        <v>1.5471650255005064E-8</v>
      </c>
      <c r="U294" s="10">
        <f>3/24*OO[[#This Row],[77 (28JUN1985 12:00:00)-Water Temperature (C)]]*OO[[#This Row],[19]]/SUM(OO[19])</f>
        <v>2.4671258786835455E-6</v>
      </c>
      <c r="V294" s="10">
        <f>3/24000000*OO[[#This Row],[78 (28JUN1985 15:00:00)-Water Temperature (C)]]*OO[[#This Row],[20]]</f>
        <v>1.0479169546514999E-4</v>
      </c>
      <c r="W294" s="10">
        <f>3/24000000*OO[[#This Row],[79 (28JUN1985 18:00:00)-Water Temperature (C)]]*OO[[#This Row],[21]]</f>
        <v>1.5868300882440002E-3</v>
      </c>
      <c r="X294" s="10">
        <f>3/24000000*OO[[#This Row],[80 (28JUN1985 21:00:00)-Water Temperature (C)]]*OO[[#This Row],[22]]</f>
        <v>1.023650176689375E-2</v>
      </c>
      <c r="Y294" s="10">
        <f>3/24000000*OO[[#This Row],[81 (29JUN1985 00:00:00)-Water Temperature (C)]]*OO[[#This Row],[23]]</f>
        <v>3.2618672681000008E-2</v>
      </c>
      <c r="Z294" s="10">
        <f>3/24000000*OO[[#This Row],[82 (29JUN1985 03:00:00)-Water Temperature (C)]]*OO[[#This Row],[24]]</f>
        <v>5.7075155761199987E-2</v>
      </c>
      <c r="AA294" s="10">
        <f>3/24000000*OO[[#This Row],[83 (29JUN1985 06:00:00)-Water Temperature (C)]]*OO[[#This Row],[25]]</f>
        <v>5.9855699939200001E-2</v>
      </c>
      <c r="AB294" s="10">
        <f>3/24000000*OO[[#This Row],[84 (29JUN1985 09:00:00)-Water Temperature (C)]]*OO[[#This Row],[26]]</f>
        <v>4.0790520827987502E-2</v>
      </c>
      <c r="AC294" s="10">
        <f>3/24000000*OO[[#This Row],[85 (29JUN1985 12:00:00)-Water Temperature (C)]]*OO[[#This Row],[27]]</f>
        <v>1.9386150598031247E-2</v>
      </c>
      <c r="AD294" s="10">
        <f>3/24000000*OO[[#This Row],[86 (29JUN1985 15:00:00)-Water Temperature (C)]]*OO[[#This Row],[28]]</f>
        <v>6.715553615254998E-3</v>
      </c>
      <c r="AE294" s="10">
        <f>3/24000000*OO[[#This Row],[88 (29JUN1985 21:00:00)-Water Temperature (C)]]*OO[[#This Row],[30]]</f>
        <v>4.120235112359999E-4</v>
      </c>
      <c r="AF294" s="10">
        <f>3/24000000*OO[[#This Row],[88 (29JUN1985 21:00:00)-Water Temperature (C)]]*OO[[#This Row],[30]]</f>
        <v>4.120235112359999E-4</v>
      </c>
      <c r="AG294" s="10">
        <f>3/24000000*OO[[#This Row],[89 (30JUN1985 00:00:00)-Water Temperature (C)]]*OO[[#This Row],[31]]</f>
        <v>1.0727109333575E-4</v>
      </c>
      <c r="AH294" s="10">
        <f>3/24000000*OO[[#This Row],[90 (30JUN1985 03:00:00)-Water Temperature (C)]]*OO[[#This Row],[32]]</f>
        <v>5.0797450482299997E-5</v>
      </c>
      <c r="AI294" s="10">
        <f>3/24000000*OO[[#This Row],[91 (30JUN1985 06:00:00)-Water Temperature (C)]]*OO[[#This Row],[33]]</f>
        <v>4.0460214696999994E-5</v>
      </c>
      <c r="AJ294" s="10">
        <f>3/24000000*OO[[#This Row],[92 (30JUN1985 09:00:00)-Water Temperature (C)]]*OO[[#This Row],[34]]</f>
        <v>3.9363748459200002E-5</v>
      </c>
      <c r="AK294" s="10">
        <f>3/24000000*OO[[#This Row],[93 (30JUN1985 12:00:00)-Water Temperature (C)]]*OO[[#This Row],[35]]</f>
        <v>3.9894304647600002E-5</v>
      </c>
      <c r="AL294" s="10">
        <f>3/24000000*OO[[#This Row],[94 (30JUN1985 15:00:00)-Water Temperature (C)]]*OO[[#This Row],[36]]</f>
        <v>4.0063831700649993E-5</v>
      </c>
      <c r="AM294" s="10">
        <f>3/24000000*OO[[#This Row],[95 (30JUN1985 18:00:00)-Water Temperature (C)]]*OO[[#This Row],[37]]</f>
        <v>3.9415101757487501E-5</v>
      </c>
      <c r="AN294" s="10">
        <f>3/24000000*OO[[#This Row],[96 (30JUN1985 21:00:00)-Water Temperature (C)]]*OO[[#This Row],[38]]</f>
        <v>3.7042152357349998E-5</v>
      </c>
      <c r="AO294" s="10">
        <f>3/24000000*OO[[#This Row],[97 (01JUL1985 00:00:00)-Water Temperature (C)]]*OO[[#This Row],[39]]</f>
        <v>3.3414129019699996E-5</v>
      </c>
      <c r="AP294" s="10">
        <f>3/24000000*OO[[#This Row],[98 (01JUL1985 03:00:00)-Water Temperature (C)]]*OO[[#This Row],[40]]</f>
        <v>2.9677878870412499E-5</v>
      </c>
      <c r="AQ294" s="10">
        <f>3/24000000*OO[[#This Row],[99 (01JUL1985 06:00:00)-Water Temperature (C)]]*OO[[#This Row],[41]]</f>
        <v>2.6328226108125E-5</v>
      </c>
      <c r="AR294" s="10">
        <f>3/24000000*OO[[#This Row],[100 (01JUL1985 09:00:00)-Water Temperature (C)]]*OO[[#This Row],[42]]</f>
        <v>2.42698555985625E-5</v>
      </c>
      <c r="AS294" s="10">
        <f>3/24000000*OO[[#This Row],[101 (01JUL1985 12:00:00)-Water Temperature (C)]]*OO[[#This Row],[43]]</f>
        <v>2.2724700682632498E-5</v>
      </c>
      <c r="AT294" s="10">
        <f>3/24000000*OO[[#This Row],[102 (01JUL1985 15:00:00)-Water Temperature (C)]]*OO[[#This Row],[44]]</f>
        <v>2.1542988217999996E-5</v>
      </c>
      <c r="AU294" s="10">
        <f>3/24000000*OO[[#This Row],[103 (01JUL1985 18:00:00)-Water Temperature (C)]]*OO[[#This Row],[45]]</f>
        <v>2.0364498063169999E-5</v>
      </c>
      <c r="AV294" s="10">
        <f>3/24000000*OO[[#This Row],[104 (01JUL1985 21:00:00)-Water Temperature (C)]]*OO[[#This Row],[46]]</f>
        <v>1.870208365615875E-5</v>
      </c>
      <c r="AW294" s="10">
        <f>3/24000000*OO[[#This Row],[105 (02JUL1985 00:00:00)-Water Temperature (C)]]*OO[[#This Row],[47]]</f>
        <v>1.6834338097279996E-5</v>
      </c>
      <c r="AX294" s="10">
        <f>3/24000000*OO[[#This Row],[106 (02JUL1985 03:00:00)-Water Temperature (C)]]*OO[[#This Row],[48]]</f>
        <v>1.5050059536299996E-5</v>
      </c>
      <c r="AY294" s="10">
        <f>3/24000000*OO[[#This Row],[107 (02JUL1985 06:00:00)-Water Temperature (C)]]*OO[[#This Row],[49]]</f>
        <v>1.3460717309697498E-5</v>
      </c>
      <c r="AZ294" s="10">
        <f>3/24000000*OO[[#This Row],[108 (02JUL1985 09:00:00)-Water Temperature (C)]]*OO[[#This Row],[50]]</f>
        <v>1.2462642464687497E-5</v>
      </c>
      <c r="BA294" s="10">
        <f>3/24000000*OO[[#This Row],[109 (02JUL1985 12:00:00)-Water Temperature (C)]]*OO[[#This Row],[51]]</f>
        <v>1.1647600424212499E-5</v>
      </c>
      <c r="BB294" s="10">
        <f>3/24000000*OO[[#This Row],[110 (02JUL1985 15:00:00)-Water Temperature (C)]]*OO[[#This Row],[52]]</f>
        <v>1.1007094019906249E-5</v>
      </c>
      <c r="BC294" s="10">
        <f>3/24000000*OO[[#This Row],[111 (02JUL1985 18:00:00)-Water Temperature (C)]]*OO[[#This Row],[53]]</f>
        <v>1.0361204578768749E-5</v>
      </c>
      <c r="BD294" s="10">
        <f>3/24000000*OO[[#This Row],[112 (02JUL1985 21:00:00)-Water Temperature (C)]]*OO[[#This Row],[54]]</f>
        <v>9.530922968282499E-6</v>
      </c>
      <c r="BE294" s="10">
        <f>3/24000000*OO[[#This Row],[113 (03JUL1985 00:00:00)-Water Temperature (C)]]*OO[[#This Row],[55]]</f>
        <v>8.6282867055600002E-6</v>
      </c>
      <c r="BF294" s="10">
        <f>3/24000000*OO[[#This Row],[114 (03JUL1985 03:00:00)-Water Temperature (C)]]*OO[[#This Row],[56]]</f>
        <v>7.79095267479375E-6</v>
      </c>
      <c r="BG294" s="10">
        <f>3/24000000*OO[[#This Row],[115 (03JUL1985 06:00:00)-Water Temperature (C)]]*OO[[#This Row],[57]]</f>
        <v>7.02852351005E-6</v>
      </c>
      <c r="BH294" s="10">
        <f>3/24000000*OO[[#This Row],[116 (03JUL1985 09:00:00)-Water Temperature (C)]]*OO[[#This Row],[58]]</f>
        <v>6.4835956041812496E-6</v>
      </c>
      <c r="BI294" s="10">
        <f>3/24000000*OO[[#This Row],[117 (03JUL1985 12:00:00)-Water Temperature (C)]]*OO[[#This Row],[59]]</f>
        <v>5.8561469008199999E-6</v>
      </c>
      <c r="BJ294" s="10">
        <f>3/24000000*OO[[#This Row],[118 (03JUL1985 15:00:00)-Water Temperature (C)]]*OO[[#This Row],[60]]</f>
        <v>5.4393486968499995E-6</v>
      </c>
      <c r="BK294" s="10">
        <f>3/24000000*OO[[#This Row],[119 (03JUL1985 18:00:00)-Water Temperature (C)]]*OO[[#This Row],[61]]</f>
        <v>5.0097991335449996E-6</v>
      </c>
      <c r="BL294" s="10">
        <f>3/24000000*OO[[#This Row],[120 (03JUL1985 21:00:00)-Water Temperature (C)]]*OO[[#This Row],[62]]</f>
        <v>4.5383082074049995E-6</v>
      </c>
      <c r="BM294" s="10">
        <f>3/24000000*OO[[#This Row],[121 (04JUL1985 00:00:00)-Water Temperature (C)]]*OO[[#This Row],[63]]</f>
        <v>4.0597402399699995E-6</v>
      </c>
      <c r="BN294" s="10">
        <f>3/24000000*OO[[#This Row],[122 (04JUL1985 03:00:00)-Water Temperature (C)]]*OO[[#This Row],[64]]</f>
        <v>3.5951074782349999E-6</v>
      </c>
      <c r="BO294" s="10">
        <f>3/24000000*OO[[#This Row],[123 (04JUL1985 06:00:00)-Water Temperature (C)]]*OO[[#This Row],[65]]</f>
        <v>3.1806900988812499E-6</v>
      </c>
      <c r="BP294" s="10">
        <f>3/24000000*OO[[#This Row],[124 (04JUL1985 09:00:00)-Water Temperature (C)]]*OO[[#This Row],[66]]</f>
        <v>2.8783800647356252E-6</v>
      </c>
      <c r="BQ294" s="10">
        <f>3/24000000*OO[[#This Row],[125 (04JUL1985 12:00:00)-Water Temperature (C)]]*OO[[#This Row],[67]]</f>
        <v>2.5915428572025002E-6</v>
      </c>
      <c r="BR294" s="10">
        <f>3/24000000*OO[[#This Row],[126 (04JUL1985 15:00:00)-Water Temperature (C)]]*OO[[#This Row],[68]]</f>
        <v>2.3344865748741249E-6</v>
      </c>
      <c r="BS294" s="10">
        <f>3/24000000*OO[[#This Row],[127 (04JUL1985 18:00:00)-Water Temperature (C)]]*OO[[#This Row],[69]]</f>
        <v>2.0996554957359996E-6</v>
      </c>
      <c r="BT294" s="10">
        <f>3/24000000*OO[[#This Row],[128 (04JUL1985 21:00:00)-Water Temperature (C)]]*OO[[#This Row],[70]]</f>
        <v>1.8556037325799999E-6</v>
      </c>
      <c r="BU294" s="10">
        <f>3/24000000*OO[[#This Row],[129 (05JUL1985 00:00:00)-Water Temperature (C)]]*OO[[#This Row],[71]]</f>
        <v>1.6200249219375001E-6</v>
      </c>
      <c r="BV294" s="10">
        <f>3/24000000*OO[[#This Row],[130 (05JUL1985 03:00:00)-Water Temperature (C)]]*OO[[#This Row],[72]]</f>
        <v>1.414896887502E-6</v>
      </c>
      <c r="BW294" s="10">
        <f>3/24000000*OO[[#This Row],[131 (05JUL1985 06:00:00)-Water Temperature (C)]]*OO[[#This Row],[73]]</f>
        <v>1.2274219147807498E-6</v>
      </c>
      <c r="BX294" s="10">
        <f>3/24000000*OO[[#This Row],[132 (05JUL1985 09:00:00)-Water Temperature (C)]]*OO[[#This Row],[74]]</f>
        <v>1.077559948820625E-6</v>
      </c>
      <c r="BY294" s="10">
        <f>3/24000000*OO[[#This Row],[133 (05JUL1985 12:00:00)-Water Temperature (C)]]*OO[[#This Row],[75]]</f>
        <v>9.3498106881024989E-7</v>
      </c>
      <c r="BZ294" s="10">
        <f>3/24000000*OO[[#This Row],[134 (05JUL1985 15:00:00)-Water Temperature (C)]]*OO[[#This Row],[76]]</f>
        <v>8.0934204779025006E-7</v>
      </c>
      <c r="CA294" s="10">
        <f>3/24000000*OO[[#This Row],[135 (05JUL1985 18:00:00)-Water Temperature (C)]]*OO[[#This Row],[77]]</f>
        <v>7.0477002705374998E-7</v>
      </c>
      <c r="CB294" s="10">
        <f>3/24000000*OO[[#This Row],[136 (05JUL1985 21:00:00)-Water Temperature (C)]]*OO[[#This Row],[78]]</f>
        <v>6.1982881587749998E-7</v>
      </c>
      <c r="CC294" s="10">
        <f>3/24000000*OO[[#This Row],[137 (06JUL1985 00:00:00)-Water Temperature (C)]]*OO[[#This Row],[79]]</f>
        <v>5.5498309719400005E-7</v>
      </c>
      <c r="CD294" s="10">
        <f>3/24000000*OO[[#This Row],[138 (06JUL1985 03:00:00)-Water Temperature (C)]]*OO[[#This Row],[80]]</f>
        <v>5.0411630436825004E-7</v>
      </c>
      <c r="CE294" s="10">
        <f>3/24000000*OO[[#This Row],[139 (06JUL1985 06:00:00)-Water Temperature (C)]]*OO[[#This Row],[81]]</f>
        <v>4.6626286973174999E-7</v>
      </c>
      <c r="CF294" s="10">
        <f>3/24000000*OO[[#This Row],[140 (06JUL1985 09:00:00)-Water Temperature (C)]]*OO[[#This Row],[82]]</f>
        <v>4.4358178631000006E-7</v>
      </c>
      <c r="CG294" s="10">
        <f>3/24000000*OO[[#This Row],[141 (06JUL1985 12:00:00)-Water Temperature (C)]]*OO[[#This Row],[83]]</f>
        <v>4.2203794050687503E-7</v>
      </c>
      <c r="CH294" s="10">
        <f>3/24000000*OO[[#This Row],[142 (06JUL1985 15:00:00)-Water Temperature (C)]]*OO[[#This Row],[84]]</f>
        <v>4.0208990867299998E-7</v>
      </c>
      <c r="CI294" s="10">
        <f>3/24000000*OO[[#This Row],[143 (06JUL1985 18:00:00)-Water Temperature (C)]]*OO[[#This Row],[85]]</f>
        <v>3.8040295648299997E-7</v>
      </c>
      <c r="CJ294" s="10">
        <f>3/24000000*OO[[#This Row],[144 (06JUL1985 21:00:00)-Water Temperature (C)]]*OO[[#This Row],[86]]</f>
        <v>3.5596421911874997E-7</v>
      </c>
      <c r="CK294" s="10">
        <f>3/24000000*OO[[#This Row],[145 (07JUL1985 00:00:00)-Water Temperature (C)]]*OO[[#This Row],[87]]</f>
        <v>3.29243508048E-7</v>
      </c>
      <c r="CL294" s="10">
        <f>3/24000000*OO[[#This Row],[146 (07JUL1985 03:00:00)-Water Temperature (C)]]*OO[[#This Row],[88]]</f>
        <v>3.0750808127962501E-7</v>
      </c>
      <c r="CM294" s="10">
        <f>3/24000000*OO[[#This Row],[147 (07JUL1985 06:00:00)-Water Temperature (C)]]*OO[[#This Row],[89]]</f>
        <v>2.890957209138E-7</v>
      </c>
      <c r="CN294" s="10">
        <f>3/24000000*OO[[#This Row],[148 (07JUL1985 09:00:00)-Water Temperature (C)]]*OO[[#This Row],[90]]</f>
        <v>2.7725870862024999E-7</v>
      </c>
      <c r="CO294" s="10">
        <f>3/24000000*OO[[#This Row],[149 (07JUL1985 12:00:00)-Water Temperature (C)]]*OO[[#This Row],[91]]</f>
        <v>2.6893392465913749E-7</v>
      </c>
      <c r="CP294" s="10">
        <f>3/24000000*OO[[#This Row],[150 (07JUL1985 15:00:00)-Water Temperature (C)]]*OO[[#This Row],[92]]</f>
        <v>2.6893392465913749E-7</v>
      </c>
      <c r="CQ294" s="10">
        <f>3/24000000*OO[[#This Row],[151 (07JUL1985 18:00:00)-Water Temperature (C)]]*OO[[#This Row],[93]]</f>
        <v>2.6893392465913749E-7</v>
      </c>
      <c r="CR294" s="10">
        <f>3/24000000*OO[[#This Row],[152 (07JUL1985 21:00:00)-Water Temperature (C)]]*OO[[#This Row],[94]]</f>
        <v>2.6893392465913749E-7</v>
      </c>
      <c r="CS294" s="10">
        <f>3/24000000*OO[[#This Row],[153 (08JUL1985 00:00:00)-Water Temperature (C)]]*OO[[#This Row],[95]]</f>
        <v>2.6893392465913749E-7</v>
      </c>
      <c r="CT294" s="10">
        <f>3/24000000*OO[[#This Row],[154 (08JUL1985 03:00:00)-Water Temperature (C)]]*OO[[#This Row],[96]]</f>
        <v>2.6893392465913749E-7</v>
      </c>
      <c r="CU294" s="10">
        <f>3/24000000*OO[[#This Row],[155 (08JUL1985 06:00:00)-Water Temperature (C)]]*OO[[#This Row],[97]]</f>
        <v>2.6893392465913749E-7</v>
      </c>
      <c r="CV294" s="10">
        <f>3/24000000*OO[[#This Row],[156 (08JUL1985 09:00:00)-Water Temperature (C)]]*OO[[#This Row],[98]]</f>
        <v>2.6893392465913749E-7</v>
      </c>
      <c r="CW294" s="10">
        <f>3/24000000*OO[[#This Row],[157 (08JUL1985 12:00:00)-Water Temperature (C)]]*OO[[#This Row],[99]]</f>
        <v>2.6893392465913749E-7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1.0731660791513147E-37</v>
      </c>
      <c r="Q295" s="10">
        <f>3/24*OO[[#This Row],[73 (28JUN1985 00:00:00)-Water Temperature (C)]]*OO[[#This Row],[15]]/SUM(OO[15])</f>
        <v>1.6219119278562173E-23</v>
      </c>
      <c r="R295" s="10">
        <f>3/24*OO[[#This Row],[74 (28JUN1985 03:00:00)-Water Temperature (C)]]*OO[[#This Row],[16]]/SUM(OO[16])</f>
        <v>2.3489147998090701E-17</v>
      </c>
      <c r="S295" s="10">
        <f>3/24*OO[[#This Row],[75 (28JUN1985 06:00:00)-Water Temperature (C)]]*OO[[#This Row],[17]]/SUM(OO[17])</f>
        <v>8.4097711353656307E-12</v>
      </c>
      <c r="T295" s="10">
        <f>3/24*OO[[#This Row],[76 (28JUN1985 09:00:00)-Water Temperature (C)]]*OO[[#This Row],[18]]/SUM(OO[18])</f>
        <v>1.0784059396788761E-8</v>
      </c>
      <c r="U295" s="10">
        <f>3/24*OO[[#This Row],[77 (28JUN1985 12:00:00)-Water Temperature (C)]]*OO[[#This Row],[19]]/SUM(OO[19])</f>
        <v>1.9437852824820555E-6</v>
      </c>
      <c r="V295" s="10">
        <f>3/24000000*OO[[#This Row],[78 (28JUN1985 15:00:00)-Water Temperature (C)]]*OO[[#This Row],[20]]</f>
        <v>9.0896204447250001E-5</v>
      </c>
      <c r="W295" s="10">
        <f>3/24000000*OO[[#This Row],[79 (28JUN1985 18:00:00)-Water Temperature (C)]]*OO[[#This Row],[21]]</f>
        <v>1.4925839713522497E-3</v>
      </c>
      <c r="X295" s="10">
        <f>3/24000000*OO[[#This Row],[80 (28JUN1985 21:00:00)-Water Temperature (C)]]*OO[[#This Row],[22]]</f>
        <v>1.03322180911425E-2</v>
      </c>
      <c r="Y295" s="10">
        <f>3/24000000*OO[[#This Row],[81 (29JUN1985 00:00:00)-Water Temperature (C)]]*OO[[#This Row],[23]]</f>
        <v>3.5044663117274999E-2</v>
      </c>
      <c r="Z295" s="10">
        <f>3/24000000*OO[[#This Row],[82 (29JUN1985 03:00:00)-Water Temperature (C)]]*OO[[#This Row],[24]]</f>
        <v>6.4805507361949996E-2</v>
      </c>
      <c r="AA295" s="10">
        <f>3/24000000*OO[[#This Row],[83 (29JUN1985 06:00:00)-Water Temperature (C)]]*OO[[#This Row],[25]]</f>
        <v>7.1364764054099999E-2</v>
      </c>
      <c r="AB295" s="10">
        <f>3/24000000*OO[[#This Row],[84 (29JUN1985 09:00:00)-Water Temperature (C)]]*OO[[#This Row],[26]]</f>
        <v>5.0825655633262495E-2</v>
      </c>
      <c r="AC295" s="10">
        <f>3/24000000*OO[[#This Row],[85 (29JUN1985 12:00:00)-Water Temperature (C)]]*OO[[#This Row],[27]]</f>
        <v>2.5102918556029995E-2</v>
      </c>
      <c r="AD295" s="10">
        <f>3/24000000*OO[[#This Row],[86 (29JUN1985 15:00:00)-Water Temperature (C)]]*OO[[#This Row],[28]]</f>
        <v>8.9738163219599994E-3</v>
      </c>
      <c r="AE295" s="10">
        <f>3/24000000*OO[[#This Row],[88 (29JUN1985 21:00:00)-Water Temperature (C)]]*OO[[#This Row],[30]]</f>
        <v>5.6576189996237493E-4</v>
      </c>
      <c r="AF295" s="10">
        <f>3/24000000*OO[[#This Row],[88 (29JUN1985 21:00:00)-Water Temperature (C)]]*OO[[#This Row],[30]]</f>
        <v>5.6576189996237493E-4</v>
      </c>
      <c r="AG295" s="10">
        <f>3/24000000*OO[[#This Row],[89 (30JUN1985 00:00:00)-Water Temperature (C)]]*OO[[#This Row],[31]]</f>
        <v>1.4077636483687499E-4</v>
      </c>
      <c r="AH295" s="10">
        <f>3/24000000*OO[[#This Row],[90 (30JUN1985 03:00:00)-Water Temperature (C)]]*OO[[#This Row],[32]]</f>
        <v>6.1097520574249995E-5</v>
      </c>
      <c r="AI295" s="10">
        <f>3/24000000*OO[[#This Row],[91 (30JUN1985 06:00:00)-Water Temperature (C)]]*OO[[#This Row],[33]]</f>
        <v>4.6504183133199991E-5</v>
      </c>
      <c r="AJ295" s="10">
        <f>3/24000000*OO[[#This Row],[92 (30JUN1985 09:00:00)-Water Temperature (C)]]*OO[[#This Row],[34]]</f>
        <v>4.4608559430900005E-5</v>
      </c>
      <c r="AK295" s="10">
        <f>3/24000000*OO[[#This Row],[93 (30JUN1985 12:00:00)-Water Temperature (C)]]*OO[[#This Row],[35]]</f>
        <v>4.4878071307087493E-5</v>
      </c>
      <c r="AL295" s="10">
        <f>3/24000000*OO[[#This Row],[94 (30JUN1985 15:00:00)-Water Temperature (C)]]*OO[[#This Row],[36]]</f>
        <v>4.4890891330499994E-5</v>
      </c>
      <c r="AM295" s="10">
        <f>3/24000000*OO[[#This Row],[95 (30JUN1985 18:00:00)-Water Temperature (C)]]*OO[[#This Row],[37]]</f>
        <v>4.4057244368775E-5</v>
      </c>
      <c r="AN295" s="10">
        <f>3/24000000*OO[[#This Row],[96 (30JUN1985 21:00:00)-Water Temperature (C)]]*OO[[#This Row],[38]]</f>
        <v>4.1198396734162504E-5</v>
      </c>
      <c r="AO295" s="10">
        <f>3/24000000*OO[[#This Row],[97 (01JUL1985 00:00:00)-Water Temperature (C)]]*OO[[#This Row],[39]]</f>
        <v>3.6975879317312496E-5</v>
      </c>
      <c r="AP295" s="10">
        <f>3/24000000*OO[[#This Row],[98 (01JUL1985 03:00:00)-Water Temperature (C)]]*OO[[#This Row],[40]]</f>
        <v>3.2773467196899995E-5</v>
      </c>
      <c r="AQ295" s="10">
        <f>3/24000000*OO[[#This Row],[99 (01JUL1985 06:00:00)-Water Temperature (C)]]*OO[[#This Row],[41]]</f>
        <v>2.9006768501312503E-5</v>
      </c>
      <c r="AR295" s="10">
        <f>3/24000000*OO[[#This Row],[100 (01JUL1985 09:00:00)-Water Temperature (C)]]*OO[[#This Row],[42]]</f>
        <v>2.6682177670949997E-5</v>
      </c>
      <c r="AS295" s="10">
        <f>3/24000000*OO[[#This Row],[101 (01JUL1985 12:00:00)-Water Temperature (C)]]*OO[[#This Row],[43]]</f>
        <v>2.4878261617462501E-5</v>
      </c>
      <c r="AT295" s="10">
        <f>3/24000000*OO[[#This Row],[102 (01JUL1985 15:00:00)-Water Temperature (C)]]*OO[[#This Row],[44]]</f>
        <v>2.3477912060399995E-5</v>
      </c>
      <c r="AU295" s="10">
        <f>3/24000000*OO[[#This Row],[103 (01JUL1985 18:00:00)-Water Temperature (C)]]*OO[[#This Row],[45]]</f>
        <v>2.2092702288959999E-5</v>
      </c>
      <c r="AV295" s="10">
        <f>3/24000000*OO[[#This Row],[104 (01JUL1985 21:00:00)-Water Temperature (C)]]*OO[[#This Row],[46]]</f>
        <v>2.017270665746875E-5</v>
      </c>
      <c r="AW295" s="10">
        <f>3/24000000*OO[[#This Row],[105 (02JUL1985 00:00:00)-Water Temperature (C)]]*OO[[#This Row],[47]]</f>
        <v>1.8079523377028752E-5</v>
      </c>
      <c r="AX295" s="10">
        <f>3/24000000*OO[[#This Row],[106 (02JUL1985 03:00:00)-Water Temperature (C)]]*OO[[#This Row],[48]]</f>
        <v>1.6108994940187498E-5</v>
      </c>
      <c r="AY295" s="10">
        <f>3/24000000*OO[[#This Row],[107 (02JUL1985 06:00:00)-Water Temperature (C)]]*OO[[#This Row],[49]]</f>
        <v>1.4351945357321247E-5</v>
      </c>
      <c r="AZ295" s="10">
        <f>3/24000000*OO[[#This Row],[108 (02JUL1985 09:00:00)-Water Temperature (C)]]*OO[[#This Row],[50]]</f>
        <v>1.3285182995304999E-5</v>
      </c>
      <c r="BA295" s="10">
        <f>3/24000000*OO[[#This Row],[109 (02JUL1985 12:00:00)-Water Temperature (C)]]*OO[[#This Row],[51]]</f>
        <v>1.2405037679E-5</v>
      </c>
      <c r="BB295" s="10">
        <f>3/24000000*OO[[#This Row],[110 (02JUL1985 15:00:00)-Water Temperature (C)]]*OO[[#This Row],[52]]</f>
        <v>1.170524877946875E-5</v>
      </c>
      <c r="BC295" s="10">
        <f>3/24000000*OO[[#This Row],[111 (02JUL1985 18:00:00)-Water Temperature (C)]]*OO[[#This Row],[53]]</f>
        <v>1.1004346890319998E-5</v>
      </c>
      <c r="BD295" s="10">
        <f>3/24000000*OO[[#This Row],[112 (02JUL1985 21:00:00)-Water Temperature (C)]]*OO[[#This Row],[54]]</f>
        <v>1.0104486964675E-5</v>
      </c>
      <c r="BE295" s="10">
        <f>3/24000000*OO[[#This Row],[113 (03JUL1985 00:00:00)-Water Temperature (C)]]*OO[[#This Row],[55]]</f>
        <v>9.1376891557687497E-6</v>
      </c>
      <c r="BF295" s="10">
        <f>3/24000000*OO[[#This Row],[114 (03JUL1985 03:00:00)-Water Temperature (C)]]*OO[[#This Row],[56]]</f>
        <v>8.2539916537749989E-6</v>
      </c>
      <c r="BG295" s="10">
        <f>3/24000000*OO[[#This Row],[115 (03JUL1985 06:00:00)-Water Temperature (C)]]*OO[[#This Row],[57]]</f>
        <v>7.4508108050249993E-6</v>
      </c>
      <c r="BH295" s="10">
        <f>3/24000000*OO[[#This Row],[116 (03JUL1985 09:00:00)-Water Temperature (C)]]*OO[[#This Row],[58]]</f>
        <v>6.8824597636187495E-6</v>
      </c>
      <c r="BI295" s="10">
        <f>3/24000000*OO[[#This Row],[117 (03JUL1985 12:00:00)-Water Temperature (C)]]*OO[[#This Row],[59]]</f>
        <v>6.2117055551587502E-6</v>
      </c>
      <c r="BJ295" s="10">
        <f>3/24000000*OO[[#This Row],[118 (03JUL1985 15:00:00)-Water Temperature (C)]]*OO[[#This Row],[60]]</f>
        <v>5.7704931044775E-6</v>
      </c>
      <c r="BK295" s="10">
        <f>3/24000000*OO[[#This Row],[119 (03JUL1985 18:00:00)-Water Temperature (C)]]*OO[[#This Row],[61]]</f>
        <v>5.3111888544937496E-6</v>
      </c>
      <c r="BL295" s="10">
        <f>3/24000000*OO[[#This Row],[120 (03JUL1985 21:00:00)-Water Temperature (C)]]*OO[[#This Row],[62]]</f>
        <v>4.8039427677474995E-6</v>
      </c>
      <c r="BM295" s="10">
        <f>3/24000000*OO[[#This Row],[121 (04JUL1985 00:00:00)-Water Temperature (C)]]*OO[[#This Row],[63]]</f>
        <v>4.2956802795224994E-6</v>
      </c>
      <c r="BN295" s="10">
        <f>3/24000000*OO[[#This Row],[122 (04JUL1985 03:00:00)-Water Temperature (C)]]*OO[[#This Row],[64]]</f>
        <v>3.8085202768349995E-6</v>
      </c>
      <c r="BO295" s="10">
        <f>3/24000000*OO[[#This Row],[123 (04JUL1985 06:00:00)-Water Temperature (C)]]*OO[[#This Row],[65]]</f>
        <v>3.3761003993587494E-6</v>
      </c>
      <c r="BP295" s="10">
        <f>3/24000000*OO[[#This Row],[124 (04JUL1985 09:00:00)-Water Temperature (C)]]*OO[[#This Row],[66]]</f>
        <v>3.0650664387524999E-6</v>
      </c>
      <c r="BQ295" s="10">
        <f>3/24000000*OO[[#This Row],[125 (04JUL1985 12:00:00)-Water Temperature (C)]]*OO[[#This Row],[67]]</f>
        <v>2.7635489945799998E-6</v>
      </c>
      <c r="BR295" s="10">
        <f>3/24000000*OO[[#This Row],[126 (04JUL1985 15:00:00)-Water Temperature (C)]]*OO[[#This Row],[68]]</f>
        <v>2.4890078251620003E-6</v>
      </c>
      <c r="BS295" s="10">
        <f>3/24000000*OO[[#This Row],[127 (04JUL1985 18:00:00)-Water Temperature (C)]]*OO[[#This Row],[69]]</f>
        <v>2.2365871677187498E-6</v>
      </c>
      <c r="BT295" s="10">
        <f>3/24000000*OO[[#This Row],[128 (04JUL1985 21:00:00)-Water Temperature (C)]]*OO[[#This Row],[70]]</f>
        <v>1.97262748405775E-6</v>
      </c>
      <c r="BU295" s="10">
        <f>3/24000000*OO[[#This Row],[129 (05JUL1985 00:00:00)-Water Temperature (C)]]*OO[[#This Row],[71]]</f>
        <v>1.7194005944017497E-6</v>
      </c>
      <c r="BV295" s="10">
        <f>3/24000000*OO[[#This Row],[130 (05JUL1985 03:00:00)-Water Temperature (C)]]*OO[[#This Row],[72]]</f>
        <v>1.5026129674604998E-6</v>
      </c>
      <c r="BW295" s="10">
        <f>3/24000000*OO[[#This Row],[131 (05JUL1985 06:00:00)-Water Temperature (C)]]*OO[[#This Row],[73]]</f>
        <v>1.3055791780075E-6</v>
      </c>
      <c r="BX295" s="10">
        <f>3/24000000*OO[[#This Row],[132 (05JUL1985 09:00:00)-Water Temperature (C)]]*OO[[#This Row],[74]]</f>
        <v>1.1491293294521249E-6</v>
      </c>
      <c r="BY295" s="10">
        <f>3/24000000*OO[[#This Row],[133 (05JUL1985 12:00:00)-Water Temperature (C)]]*OO[[#This Row],[75]]</f>
        <v>9.98382800857625E-7</v>
      </c>
      <c r="BZ295" s="10">
        <f>3/24000000*OO[[#This Row],[134 (05JUL1985 15:00:00)-Water Temperature (C)]]*OO[[#This Row],[76]]</f>
        <v>8.6315727888699986E-7</v>
      </c>
      <c r="CA295" s="10">
        <f>3/24000000*OO[[#This Row],[135 (05JUL1985 18:00:00)-Water Temperature (C)]]*OO[[#This Row],[77]]</f>
        <v>7.5020119273400002E-7</v>
      </c>
      <c r="CB295" s="10">
        <f>3/24000000*OO[[#This Row],[136 (05JUL1985 21:00:00)-Water Temperature (C)]]*OO[[#This Row],[78]]</f>
        <v>6.5772924046499996E-7</v>
      </c>
      <c r="CC295" s="10">
        <f>3/24000000*OO[[#This Row],[137 (06JUL1985 00:00:00)-Water Temperature (C)]]*OO[[#This Row],[79]]</f>
        <v>5.8719984881249999E-7</v>
      </c>
      <c r="CD295" s="10">
        <f>3/24000000*OO[[#This Row],[138 (06JUL1985 03:00:00)-Water Temperature (C)]]*OO[[#This Row],[80]]</f>
        <v>5.3246482784249992E-7</v>
      </c>
      <c r="CE295" s="10">
        <f>3/24000000*OO[[#This Row],[139 (06JUL1985 06:00:00)-Water Temperature (C)]]*OO[[#This Row],[81]]</f>
        <v>4.9227099954999996E-7</v>
      </c>
      <c r="CF295" s="10">
        <f>3/24000000*OO[[#This Row],[140 (06JUL1985 09:00:00)-Water Temperature (C)]]*OO[[#This Row],[82]]</f>
        <v>4.6911313574399995E-7</v>
      </c>
      <c r="CG295" s="10">
        <f>3/24000000*OO[[#This Row],[141 (06JUL1985 12:00:00)-Water Temperature (C)]]*OO[[#This Row],[83]]</f>
        <v>4.467930550875E-7</v>
      </c>
      <c r="CH295" s="10">
        <f>3/24000000*OO[[#This Row],[142 (06JUL1985 15:00:00)-Water Temperature (C)]]*OO[[#This Row],[84]]</f>
        <v>4.2580687566899998E-7</v>
      </c>
      <c r="CI295" s="10">
        <f>3/24000000*OO[[#This Row],[143 (06JUL1985 18:00:00)-Water Temperature (C)]]*OO[[#This Row],[85]]</f>
        <v>4.0255552508750003E-7</v>
      </c>
      <c r="CJ295" s="10">
        <f>3/24000000*OO[[#This Row],[144 (06JUL1985 21:00:00)-Water Temperature (C)]]*OO[[#This Row],[86]]</f>
        <v>3.7606384606999994E-7</v>
      </c>
      <c r="CK295" s="10">
        <f>3/24000000*OO[[#This Row],[145 (07JUL1985 00:00:00)-Water Temperature (C)]]*OO[[#This Row],[87]]</f>
        <v>3.4697044347937497E-7</v>
      </c>
      <c r="CL295" s="10">
        <f>3/24000000*OO[[#This Row],[146 (07JUL1985 03:00:00)-Water Temperature (C)]]*OO[[#This Row],[88]]</f>
        <v>3.2376276115312497E-7</v>
      </c>
      <c r="CM295" s="10">
        <f>3/24000000*OO[[#This Row],[147 (07JUL1985 06:00:00)-Water Temperature (C)]]*OO[[#This Row],[89]]</f>
        <v>3.0435521865446247E-7</v>
      </c>
      <c r="CN295" s="10">
        <f>3/24000000*OO[[#This Row],[148 (07JUL1985 09:00:00)-Water Temperature (C)]]*OO[[#This Row],[90]]</f>
        <v>2.9209063720077497E-7</v>
      </c>
      <c r="CO295" s="10">
        <f>3/24000000*OO[[#This Row],[149 (07JUL1985 12:00:00)-Water Temperature (C)]]*OO[[#This Row],[91]]</f>
        <v>2.8346912914744996E-7</v>
      </c>
      <c r="CP295" s="10">
        <f>3/24000000*OO[[#This Row],[150 (07JUL1985 15:00:00)-Water Temperature (C)]]*OO[[#This Row],[92]]</f>
        <v>2.8346912914744996E-7</v>
      </c>
      <c r="CQ295" s="10">
        <f>3/24000000*OO[[#This Row],[151 (07JUL1985 18:00:00)-Water Temperature (C)]]*OO[[#This Row],[93]]</f>
        <v>2.8346912914744996E-7</v>
      </c>
      <c r="CR295" s="10">
        <f>3/24000000*OO[[#This Row],[152 (07JUL1985 21:00:00)-Water Temperature (C)]]*OO[[#This Row],[94]]</f>
        <v>2.8346912914744996E-7</v>
      </c>
      <c r="CS295" s="10">
        <f>3/24000000*OO[[#This Row],[153 (08JUL1985 00:00:00)-Water Temperature (C)]]*OO[[#This Row],[95]]</f>
        <v>2.8346912914744996E-7</v>
      </c>
      <c r="CT295" s="10">
        <f>3/24000000*OO[[#This Row],[154 (08JUL1985 03:00:00)-Water Temperature (C)]]*OO[[#This Row],[96]]</f>
        <v>2.8346912914744996E-7</v>
      </c>
      <c r="CU295" s="10">
        <f>3/24000000*OO[[#This Row],[155 (08JUL1985 06:00:00)-Water Temperature (C)]]*OO[[#This Row],[97]]</f>
        <v>2.8346912914744996E-7</v>
      </c>
      <c r="CV295" s="10">
        <f>3/24000000*OO[[#This Row],[156 (08JUL1985 09:00:00)-Water Temperature (C)]]*OO[[#This Row],[98]]</f>
        <v>2.8346912914744996E-7</v>
      </c>
      <c r="CW295" s="10">
        <f>3/24000000*OO[[#This Row],[157 (08JUL1985 12:00:00)-Water Temperature (C)]]*OO[[#This Row],[99]]</f>
        <v>2.8346912914744996E-7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8.6156578008644918E-39</v>
      </c>
      <c r="Q296" s="10">
        <f>3/24*OO[[#This Row],[73 (28JUN1985 00:00:00)-Water Temperature (C)]]*OO[[#This Row],[15]]/SUM(OO[15])</f>
        <v>3.9895891084142476E-24</v>
      </c>
      <c r="R296" s="10">
        <f>3/24*OO[[#This Row],[74 (28JUN1985 03:00:00)-Water Temperature (C)]]*OO[[#This Row],[16]]/SUM(OO[16])</f>
        <v>3.8868127510432134E-18</v>
      </c>
      <c r="S296" s="10">
        <f>3/24*OO[[#This Row],[75 (28JUN1985 06:00:00)-Water Temperature (C)]]*OO[[#This Row],[17]]/SUM(OO[17])</f>
        <v>3.9192851600156333E-12</v>
      </c>
      <c r="T296" s="10">
        <f>3/24*OO[[#This Row],[76 (28JUN1985 09:00:00)-Water Temperature (C)]]*OO[[#This Row],[18]]/SUM(OO[18])</f>
        <v>6.1370010510277125E-9</v>
      </c>
      <c r="U296" s="10">
        <f>3/24*OO[[#This Row],[77 (28JUN1985 12:00:00)-Water Temperature (C)]]*OO[[#This Row],[19]]/SUM(OO[19])</f>
        <v>1.2488139721600639E-6</v>
      </c>
      <c r="V296" s="10">
        <f>3/24000000*OO[[#This Row],[78 (28JUN1985 15:00:00)-Water Temperature (C)]]*OO[[#This Row],[20]]</f>
        <v>6.4038500303462503E-5</v>
      </c>
      <c r="W296" s="10">
        <f>3/24000000*OO[[#This Row],[79 (28JUN1985 18:00:00)-Water Temperature (C)]]*OO[[#This Row],[21]]</f>
        <v>1.1346808370657497E-3</v>
      </c>
      <c r="X296" s="10">
        <f>3/24000000*OO[[#This Row],[80 (28JUN1985 21:00:00)-Water Temperature (C)]]*OO[[#This Row],[22]]</f>
        <v>8.3809106559750001E-3</v>
      </c>
      <c r="Y296" s="10">
        <f>3/24000000*OO[[#This Row],[81 (29JUN1985 00:00:00)-Water Temperature (C)]]*OO[[#This Row],[23]]</f>
        <v>3.0077548950350003E-2</v>
      </c>
      <c r="Z296" s="10">
        <f>3/24000000*OO[[#This Row],[82 (29JUN1985 03:00:00)-Water Temperature (C)]]*OO[[#This Row],[24]]</f>
        <v>5.8434887519399993E-2</v>
      </c>
      <c r="AA296" s="10">
        <f>3/24000000*OO[[#This Row],[83 (29JUN1985 06:00:00)-Water Temperature (C)]]*OO[[#This Row],[25]]</f>
        <v>6.7183864074249991E-2</v>
      </c>
      <c r="AB296" s="10">
        <f>3/24000000*OO[[#This Row],[84 (29JUN1985 09:00:00)-Water Temperature (C)]]*OO[[#This Row],[26]]</f>
        <v>4.9752293812949995E-2</v>
      </c>
      <c r="AC296" s="10">
        <f>3/24000000*OO[[#This Row],[85 (29JUN1985 12:00:00)-Water Temperature (C)]]*OO[[#This Row],[27]]</f>
        <v>2.5455529133212501E-2</v>
      </c>
      <c r="AD296" s="10">
        <f>3/24000000*OO[[#This Row],[86 (29JUN1985 15:00:00)-Water Temperature (C)]]*OO[[#This Row],[28]]</f>
        <v>9.3744038549849994E-3</v>
      </c>
      <c r="AE296" s="10">
        <f>3/24000000*OO[[#This Row],[88 (29JUN1985 21:00:00)-Water Temperature (C)]]*OO[[#This Row],[30]]</f>
        <v>6.1088964197624992E-4</v>
      </c>
      <c r="AF296" s="10">
        <f>3/24000000*OO[[#This Row],[88 (29JUN1985 21:00:00)-Water Temperature (C)]]*OO[[#This Row],[30]]</f>
        <v>6.1088964197624992E-4</v>
      </c>
      <c r="AG296" s="10">
        <f>3/24000000*OO[[#This Row],[89 (30JUN1985 00:00:00)-Water Temperature (C)]]*OO[[#This Row],[31]]</f>
        <v>1.4773508290789999E-4</v>
      </c>
      <c r="AH296" s="10">
        <f>3/24000000*OO[[#This Row],[90 (30JUN1985 03:00:00)-Water Temperature (C)]]*OO[[#This Row],[32]]</f>
        <v>5.9856387873912504E-5</v>
      </c>
      <c r="AI296" s="10">
        <f>3/24000000*OO[[#This Row],[91 (30JUN1985 06:00:00)-Water Temperature (C)]]*OO[[#This Row],[33]]</f>
        <v>4.38273270921E-5</v>
      </c>
      <c r="AJ296" s="10">
        <f>3/24000000*OO[[#This Row],[92 (30JUN1985 09:00:00)-Water Temperature (C)]]*OO[[#This Row],[34]]</f>
        <v>4.1643655484812493E-5</v>
      </c>
      <c r="AK296" s="10">
        <f>3/24000000*OO[[#This Row],[93 (30JUN1985 12:00:00)-Water Temperature (C)]]*OO[[#This Row],[35]]</f>
        <v>4.1759819374299995E-5</v>
      </c>
      <c r="AL296" s="10">
        <f>3/24000000*OO[[#This Row],[94 (30JUN1985 15:00:00)-Water Temperature (C)]]*OO[[#This Row],[36]]</f>
        <v>4.1775034346175005E-5</v>
      </c>
      <c r="AM296" s="10">
        <f>3/24000000*OO[[#This Row],[95 (30JUN1985 18:00:00)-Water Temperature (C)]]*OO[[#This Row],[37]]</f>
        <v>4.1086664322274992E-5</v>
      </c>
      <c r="AN296" s="10">
        <f>3/24000000*OO[[#This Row],[96 (30JUN1985 21:00:00)-Water Temperature (C)]]*OO[[#This Row],[38]]</f>
        <v>3.8439007723337502E-5</v>
      </c>
      <c r="AO296" s="10">
        <f>3/24000000*OO[[#This Row],[97 (01JUL1985 00:00:00)-Water Temperature (C)]]*OO[[#This Row],[39]]</f>
        <v>3.4497596270212505E-5</v>
      </c>
      <c r="AP296" s="10">
        <f>3/24000000*OO[[#This Row],[98 (01JUL1985 03:00:00)-Water Temperature (C)]]*OO[[#This Row],[40]]</f>
        <v>3.0611499217312497E-5</v>
      </c>
      <c r="AQ296" s="10">
        <f>3/24000000*OO[[#This Row],[99 (01JUL1985 06:00:00)-Water Temperature (C)]]*OO[[#This Row],[41]]</f>
        <v>2.7113195927700004E-5</v>
      </c>
      <c r="AR296" s="10">
        <f>3/24000000*OO[[#This Row],[100 (01JUL1985 09:00:00)-Water Temperature (C)]]*OO[[#This Row],[42]]</f>
        <v>2.4966594046374999E-5</v>
      </c>
      <c r="AS296" s="10">
        <f>3/24000000*OO[[#This Row],[101 (01JUL1985 12:00:00)-Water Temperature (C)]]*OO[[#This Row],[43]]</f>
        <v>2.3252038232039998E-5</v>
      </c>
      <c r="AT296" s="10">
        <f>3/24000000*OO[[#This Row],[102 (01JUL1985 15:00:00)-Water Temperature (C)]]*OO[[#This Row],[44]]</f>
        <v>2.190824220681875E-5</v>
      </c>
      <c r="AU296" s="10">
        <f>3/24000000*OO[[#This Row],[103 (01JUL1985 18:00:00)-Water Temperature (C)]]*OO[[#This Row],[45]]</f>
        <v>2.058320181171875E-5</v>
      </c>
      <c r="AV296" s="10">
        <f>3/24000000*OO[[#This Row],[104 (01JUL1985 21:00:00)-Water Temperature (C)]]*OO[[#This Row],[46]]</f>
        <v>1.8745099354267497E-5</v>
      </c>
      <c r="AW296" s="10">
        <f>3/24000000*OO[[#This Row],[105 (02JUL1985 00:00:00)-Water Temperature (C)]]*OO[[#This Row],[47]]</f>
        <v>1.6777869139181248E-5</v>
      </c>
      <c r="AX296" s="10">
        <f>3/24000000*OO[[#This Row],[106 (02JUL1985 03:00:00)-Water Temperature (C)]]*OO[[#This Row],[48]]</f>
        <v>1.4952605905545001E-5</v>
      </c>
      <c r="AY296" s="10">
        <f>3/24000000*OO[[#This Row],[107 (02JUL1985 06:00:00)-Water Temperature (C)]]*OO[[#This Row],[49]]</f>
        <v>1.3322202685125E-5</v>
      </c>
      <c r="AZ296" s="10">
        <f>3/24000000*OO[[#This Row],[108 (02JUL1985 09:00:00)-Water Temperature (C)]]*OO[[#This Row],[50]]</f>
        <v>1.2343220888409999E-5</v>
      </c>
      <c r="BA296" s="10">
        <f>3/24000000*OO[[#This Row],[109 (02JUL1985 12:00:00)-Water Temperature (C)]]*OO[[#This Row],[51]]</f>
        <v>1.1519525222445001E-5</v>
      </c>
      <c r="BB296" s="10">
        <f>3/24000000*OO[[#This Row],[110 (02JUL1985 15:00:00)-Water Temperature (C)]]*OO[[#This Row],[52]]</f>
        <v>1.0854874035459998E-5</v>
      </c>
      <c r="BC296" s="10">
        <f>3/24000000*OO[[#This Row],[111 (02JUL1985 18:00:00)-Water Temperature (C)]]*OO[[#This Row],[53]]</f>
        <v>1.019194841282E-5</v>
      </c>
      <c r="BD296" s="10">
        <f>3/24000000*OO[[#This Row],[112 (02JUL1985 21:00:00)-Water Temperature (C)]]*OO[[#This Row],[54]]</f>
        <v>9.3421169538275002E-6</v>
      </c>
      <c r="BE296" s="10">
        <f>3/24000000*OO[[#This Row],[113 (03JUL1985 00:00:00)-Water Temperature (C)]]*OO[[#This Row],[55]]</f>
        <v>8.437866011949998E-6</v>
      </c>
      <c r="BF296" s="10">
        <f>3/24000000*OO[[#This Row],[114 (03JUL1985 03:00:00)-Water Temperature (C)]]*OO[[#This Row],[56]]</f>
        <v>7.623376285786249E-6</v>
      </c>
      <c r="BG296" s="10">
        <f>3/24000000*OO[[#This Row],[115 (03JUL1985 06:00:00)-Water Temperature (C)]]*OO[[#This Row],[57]]</f>
        <v>6.8850108454749987E-6</v>
      </c>
      <c r="BH296" s="10">
        <f>3/24000000*OO[[#This Row],[116 (03JUL1985 09:00:00)-Water Temperature (C)]]*OO[[#This Row],[58]]</f>
        <v>6.3675989246399992E-6</v>
      </c>
      <c r="BI296" s="10">
        <f>3/24000000*OO[[#This Row],[117 (03JUL1985 12:00:00)-Water Temperature (C)]]*OO[[#This Row],[59]]</f>
        <v>5.7431348670750002E-6</v>
      </c>
      <c r="BJ296" s="10">
        <f>3/24000000*OO[[#This Row],[118 (03JUL1985 15:00:00)-Water Temperature (C)]]*OO[[#This Row],[60]]</f>
        <v>5.3365248801687494E-6</v>
      </c>
      <c r="BK296" s="10">
        <f>3/24000000*OO[[#This Row],[119 (03JUL1985 18:00:00)-Water Temperature (C)]]*OO[[#This Row],[61]]</f>
        <v>4.90976426675E-6</v>
      </c>
      <c r="BL296" s="10">
        <f>3/24000000*OO[[#This Row],[120 (03JUL1985 21:00:00)-Water Temperature (C)]]*OO[[#This Row],[62]]</f>
        <v>4.4355287271375004E-6</v>
      </c>
      <c r="BM296" s="10">
        <f>3/24000000*OO[[#This Row],[121 (04JUL1985 00:00:00)-Water Temperature (C)]]*OO[[#This Row],[63]]</f>
        <v>3.9638443282987493E-6</v>
      </c>
      <c r="BN296" s="10">
        <f>3/24000000*OO[[#This Row],[122 (04JUL1985 03:00:00)-Water Temperature (C)]]*OO[[#This Row],[64]]</f>
        <v>3.5175421481799998E-6</v>
      </c>
      <c r="BO296" s="10">
        <f>3/24000000*OO[[#This Row],[123 (04JUL1985 06:00:00)-Water Temperature (C)]]*OO[[#This Row],[65]]</f>
        <v>3.1235328625299998E-6</v>
      </c>
      <c r="BP296" s="10">
        <f>3/24000000*OO[[#This Row],[124 (04JUL1985 09:00:00)-Water Temperature (C)]]*OO[[#This Row],[66]]</f>
        <v>2.8441255812854996E-6</v>
      </c>
      <c r="BQ296" s="10">
        <f>3/24000000*OO[[#This Row],[125 (04JUL1985 12:00:00)-Water Temperature (C)]]*OO[[#This Row],[67]]</f>
        <v>2.56816109635275E-6</v>
      </c>
      <c r="BR296" s="10">
        <f>3/24000000*OO[[#This Row],[126 (04JUL1985 15:00:00)-Water Temperature (C)]]*OO[[#This Row],[68]]</f>
        <v>2.3128688521181251E-6</v>
      </c>
      <c r="BS296" s="10">
        <f>3/24000000*OO[[#This Row],[127 (04JUL1985 18:00:00)-Water Temperature (C)]]*OO[[#This Row],[69]]</f>
        <v>2.0766222636669996E-6</v>
      </c>
      <c r="BT296" s="10">
        <f>3/24000000*OO[[#This Row],[128 (04JUL1985 21:00:00)-Water Temperature (C)]]*OO[[#This Row],[70]]</f>
        <v>1.8281379592875E-6</v>
      </c>
      <c r="BU296" s="10">
        <f>3/24000000*OO[[#This Row],[129 (05JUL1985 00:00:00)-Water Temperature (C)]]*OO[[#This Row],[71]]</f>
        <v>1.5906683935975003E-6</v>
      </c>
      <c r="BV296" s="10">
        <f>3/24000000*OO[[#This Row],[130 (05JUL1985 03:00:00)-Water Temperature (C)]]*OO[[#This Row],[72]]</f>
        <v>1.3906005573549999E-6</v>
      </c>
      <c r="BW296" s="10">
        <f>3/24000000*OO[[#This Row],[131 (05JUL1985 06:00:00)-Water Temperature (C)]]*OO[[#This Row],[73]]</f>
        <v>1.2100269497298748E-6</v>
      </c>
      <c r="BX296" s="10">
        <f>3/24000000*OO[[#This Row],[132 (05JUL1985 09:00:00)-Water Temperature (C)]]*OO[[#This Row],[74]]</f>
        <v>1.0674510920542499E-6</v>
      </c>
      <c r="BY296" s="10">
        <f>3/24000000*OO[[#This Row],[133 (05JUL1985 12:00:00)-Water Temperature (C)]]*OO[[#This Row],[75]]</f>
        <v>9.2876714920137484E-7</v>
      </c>
      <c r="BZ296" s="10">
        <f>3/24000000*OO[[#This Row],[134 (05JUL1985 15:00:00)-Water Temperature (C)]]*OO[[#This Row],[76]]</f>
        <v>8.0216234316799999E-7</v>
      </c>
      <c r="CA296" s="10">
        <f>3/24000000*OO[[#This Row],[135 (05JUL1985 18:00:00)-Water Temperature (C)]]*OO[[#This Row],[77]]</f>
        <v>6.9606479270562489E-7</v>
      </c>
      <c r="CB296" s="10">
        <f>3/24000000*OO[[#This Row],[136 (05JUL1985 21:00:00)-Water Temperature (C)]]*OO[[#This Row],[78]]</f>
        <v>6.0852942190424989E-7</v>
      </c>
      <c r="CC296" s="10">
        <f>3/24000000*OO[[#This Row],[137 (06JUL1985 00:00:00)-Water Temperature (C)]]*OO[[#This Row],[79]]</f>
        <v>5.4176320471199989E-7</v>
      </c>
      <c r="CD296" s="10">
        <f>3/24000000*OO[[#This Row],[138 (06JUL1985 03:00:00)-Water Temperature (C)]]*OO[[#This Row],[80]]</f>
        <v>4.9043430142124994E-7</v>
      </c>
      <c r="CE296" s="10">
        <f>3/24000000*OO[[#This Row],[139 (06JUL1985 06:00:00)-Water Temperature (C)]]*OO[[#This Row],[81]]</f>
        <v>4.531795404285E-7</v>
      </c>
      <c r="CF296" s="10">
        <f>3/24000000*OO[[#This Row],[140 (06JUL1985 09:00:00)-Water Temperature (C)]]*OO[[#This Row],[82]]</f>
        <v>4.3250217976062495E-7</v>
      </c>
      <c r="CG296" s="10">
        <f>3/24000000*OO[[#This Row],[141 (06JUL1985 12:00:00)-Water Temperature (C)]]*OO[[#This Row],[83]]</f>
        <v>4.1239017670499998E-7</v>
      </c>
      <c r="CH296" s="10">
        <f>3/24000000*OO[[#This Row],[142 (06JUL1985 15:00:00)-Water Temperature (C)]]*OO[[#This Row],[84]]</f>
        <v>3.9316813227824997E-7</v>
      </c>
      <c r="CI296" s="10">
        <f>3/24000000*OO[[#This Row],[143 (06JUL1985 18:00:00)-Water Temperature (C)]]*OO[[#This Row],[85]]</f>
        <v>3.7146710782649999E-7</v>
      </c>
      <c r="CJ296" s="10">
        <f>3/24000000*OO[[#This Row],[144 (06JUL1985 21:00:00)-Water Temperature (C)]]*OO[[#This Row],[86]]</f>
        <v>3.465263446425E-7</v>
      </c>
      <c r="CK296" s="10">
        <f>3/24000000*OO[[#This Row],[145 (07JUL1985 00:00:00)-Water Temperature (C)]]*OO[[#This Row],[87]]</f>
        <v>3.1897480755324997E-7</v>
      </c>
      <c r="CL296" s="10">
        <f>3/24000000*OO[[#This Row],[146 (07JUL1985 03:00:00)-Water Temperature (C)]]*OO[[#This Row],[88]]</f>
        <v>2.9735163681999995E-7</v>
      </c>
      <c r="CM296" s="10">
        <f>3/24000000*OO[[#This Row],[147 (07JUL1985 06:00:00)-Water Temperature (C)]]*OO[[#This Row],[89]]</f>
        <v>2.7949383023047501E-7</v>
      </c>
      <c r="CN296" s="10">
        <f>3/24000000*OO[[#This Row],[148 (07JUL1985 09:00:00)-Water Temperature (C)]]*OO[[#This Row],[90]]</f>
        <v>2.6839918805700004E-7</v>
      </c>
      <c r="CO296" s="10">
        <f>3/24000000*OO[[#This Row],[149 (07JUL1985 12:00:00)-Water Temperature (C)]]*OO[[#This Row],[91]]</f>
        <v>2.6060399412937499E-7</v>
      </c>
      <c r="CP296" s="10">
        <f>3/24000000*OO[[#This Row],[150 (07JUL1985 15:00:00)-Water Temperature (C)]]*OO[[#This Row],[92]]</f>
        <v>2.6060399412937499E-7</v>
      </c>
      <c r="CQ296" s="10">
        <f>3/24000000*OO[[#This Row],[151 (07JUL1985 18:00:00)-Water Temperature (C)]]*OO[[#This Row],[93]]</f>
        <v>2.6060399412937499E-7</v>
      </c>
      <c r="CR296" s="10">
        <f>3/24000000*OO[[#This Row],[152 (07JUL1985 21:00:00)-Water Temperature (C)]]*OO[[#This Row],[94]]</f>
        <v>2.6060399412937499E-7</v>
      </c>
      <c r="CS296" s="10">
        <f>3/24000000*OO[[#This Row],[153 (08JUL1985 00:00:00)-Water Temperature (C)]]*OO[[#This Row],[95]]</f>
        <v>2.6060399412937499E-7</v>
      </c>
      <c r="CT296" s="10">
        <f>3/24000000*OO[[#This Row],[154 (08JUL1985 03:00:00)-Water Temperature (C)]]*OO[[#This Row],[96]]</f>
        <v>2.6060399412937499E-7</v>
      </c>
      <c r="CU296" s="10">
        <f>3/24000000*OO[[#This Row],[155 (08JUL1985 06:00:00)-Water Temperature (C)]]*OO[[#This Row],[97]]</f>
        <v>2.6060399412937499E-7</v>
      </c>
      <c r="CV296" s="10">
        <f>3/24000000*OO[[#This Row],[156 (08JUL1985 09:00:00)-Water Temperature (C)]]*OO[[#This Row],[98]]</f>
        <v>2.6060399412937499E-7</v>
      </c>
      <c r="CW296" s="10">
        <f>3/24000000*OO[[#This Row],[157 (08JUL1985 12:00:00)-Water Temperature (C)]]*OO[[#This Row],[99]]</f>
        <v>2.6060399412937499E-7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3.0088306810905463E-40</v>
      </c>
      <c r="Q297" s="10">
        <f>3/24*OO[[#This Row],[73 (28JUN1985 00:00:00)-Water Temperature (C)]]*OO[[#This Row],[15]]/SUM(OO[15])</f>
        <v>6.3184262163763519E-25</v>
      </c>
      <c r="R297" s="10">
        <f>3/24*OO[[#This Row],[74 (28JUN1985 03:00:00)-Water Temperature (C)]]*OO[[#This Row],[16]]/SUM(OO[16])</f>
        <v>4.3136898630306654E-19</v>
      </c>
      <c r="S297" s="10">
        <f>3/24*OO[[#This Row],[75 (28JUN1985 06:00:00)-Water Temperature (C)]]*OO[[#This Row],[17]]/SUM(OO[17])</f>
        <v>1.5785584055942635E-12</v>
      </c>
      <c r="T297" s="10">
        <f>3/24*OO[[#This Row],[76 (28JUN1985 09:00:00)-Water Temperature (C)]]*OO[[#This Row],[18]]/SUM(OO[18])</f>
        <v>2.99774375071724E-9</v>
      </c>
      <c r="U297" s="10">
        <f>3/24*OO[[#This Row],[77 (28JUN1985 12:00:00)-Water Temperature (C)]]*OO[[#This Row],[19]]/SUM(OO[19])</f>
        <v>6.8419456987076008E-7</v>
      </c>
      <c r="V297" s="10">
        <f>3/24000000*OO[[#This Row],[78 (28JUN1985 15:00:00)-Water Temperature (C)]]*OO[[#This Row],[20]]</f>
        <v>3.8280280612612498E-5</v>
      </c>
      <c r="W297" s="10">
        <f>3/24000000*OO[[#This Row],[79 (28JUN1985 18:00:00)-Water Temperature (C)]]*OO[[#This Row],[21]]</f>
        <v>7.2964044777824996E-4</v>
      </c>
      <c r="X297" s="10">
        <f>3/24000000*OO[[#This Row],[80 (28JUN1985 21:00:00)-Water Temperature (C)]]*OO[[#This Row],[22]]</f>
        <v>5.7354672953699995E-3</v>
      </c>
      <c r="Y297" s="10">
        <f>3/24000000*OO[[#This Row],[81 (29JUN1985 00:00:00)-Water Temperature (C)]]*OO[[#This Row],[23]]</f>
        <v>2.1745440562499999E-2</v>
      </c>
      <c r="Z297" s="10">
        <f>3/24000000*OO[[#This Row],[82 (29JUN1985 03:00:00)-Water Temperature (C)]]*OO[[#This Row],[24]]</f>
        <v>4.4355084194137494E-2</v>
      </c>
      <c r="AA297" s="10">
        <f>3/24000000*OO[[#This Row],[83 (29JUN1985 06:00:00)-Water Temperature (C)]]*OO[[#This Row],[25]]</f>
        <v>5.3258977040999987E-2</v>
      </c>
      <c r="AB297" s="10">
        <f>3/24000000*OO[[#This Row],[84 (29JUN1985 09:00:00)-Water Temperature (C)]]*OO[[#This Row],[26]]</f>
        <v>4.1078666222362496E-2</v>
      </c>
      <c r="AC297" s="10">
        <f>3/24000000*OO[[#This Row],[85 (29JUN1985 12:00:00)-Water Temperature (C)]]*OO[[#This Row],[27]]</f>
        <v>2.1817226822338748E-2</v>
      </c>
      <c r="AD297" s="10">
        <f>3/24000000*OO[[#This Row],[86 (29JUN1985 15:00:00)-Water Temperature (C)]]*OO[[#This Row],[28]]</f>
        <v>8.3022910479850012E-3</v>
      </c>
      <c r="AE297" s="10">
        <f>3/24000000*OO[[#This Row],[88 (29JUN1985 21:00:00)-Water Temperature (C)]]*OO[[#This Row],[30]]</f>
        <v>5.6496687610987494E-4</v>
      </c>
      <c r="AF297" s="10">
        <f>3/24000000*OO[[#This Row],[88 (29JUN1985 21:00:00)-Water Temperature (C)]]*OO[[#This Row],[30]]</f>
        <v>5.6496687610987494E-4</v>
      </c>
      <c r="AG297" s="10">
        <f>3/24000000*OO[[#This Row],[89 (30JUN1985 00:00:00)-Water Temperature (C)]]*OO[[#This Row],[31]]</f>
        <v>1.3422609135319997E-4</v>
      </c>
      <c r="AH297" s="10">
        <f>3/24000000*OO[[#This Row],[90 (30JUN1985 03:00:00)-Water Temperature (C)]]*OO[[#This Row],[32]]</f>
        <v>5.1148117657E-5</v>
      </c>
      <c r="AI297" s="10">
        <f>3/24000000*OO[[#This Row],[91 (30JUN1985 06:00:00)-Water Temperature (C)]]*OO[[#This Row],[33]]</f>
        <v>3.6076302977849994E-5</v>
      </c>
      <c r="AJ297" s="10">
        <f>3/24000000*OO[[#This Row],[92 (30JUN1985 09:00:00)-Water Temperature (C)]]*OO[[#This Row],[34]]</f>
        <v>3.405713114159999E-5</v>
      </c>
      <c r="AK297" s="10">
        <f>3/24000000*OO[[#This Row],[93 (30JUN1985 12:00:00)-Water Temperature (C)]]*OO[[#This Row],[35]]</f>
        <v>3.420481679625E-5</v>
      </c>
      <c r="AL297" s="10">
        <f>3/24000000*OO[[#This Row],[94 (30JUN1985 15:00:00)-Water Temperature (C)]]*OO[[#This Row],[36]]</f>
        <v>3.4400093261574999E-5</v>
      </c>
      <c r="AM297" s="10">
        <f>3/24000000*OO[[#This Row],[95 (30JUN1985 18:00:00)-Water Temperature (C)]]*OO[[#This Row],[37]]</f>
        <v>3.4132454645649996E-5</v>
      </c>
      <c r="AN297" s="10">
        <f>3/24000000*OO[[#This Row],[96 (30JUN1985 21:00:00)-Water Temperature (C)]]*OO[[#This Row],[38]]</f>
        <v>3.2197485723999999E-5</v>
      </c>
      <c r="AO297" s="10">
        <f>3/24000000*OO[[#This Row],[97 (01JUL1985 00:00:00)-Water Temperature (C)]]*OO[[#This Row],[39]]</f>
        <v>2.9069056993624998E-5</v>
      </c>
      <c r="AP297" s="10">
        <f>3/24000000*OO[[#This Row],[98 (01JUL1985 03:00:00)-Water Temperature (C)]]*OO[[#This Row],[40]]</f>
        <v>2.5895775780000005E-5</v>
      </c>
      <c r="AQ297" s="10">
        <f>3/24000000*OO[[#This Row],[99 (01JUL1985 06:00:00)-Water Temperature (C)]]*OO[[#This Row],[41]]</f>
        <v>2.3007894775550001E-5</v>
      </c>
      <c r="AR297" s="10">
        <f>3/24000000*OO[[#This Row],[100 (01JUL1985 09:00:00)-Water Temperature (C)]]*OO[[#This Row],[42]]</f>
        <v>2.1265422637556246E-5</v>
      </c>
      <c r="AS297" s="10">
        <f>3/24000000*OO[[#This Row],[101 (01JUL1985 12:00:00)-Water Temperature (C)]]*OO[[#This Row],[43]]</f>
        <v>1.9847804720790002E-5</v>
      </c>
      <c r="AT297" s="10">
        <f>3/24000000*OO[[#This Row],[102 (01JUL1985 15:00:00)-Water Temperature (C)]]*OO[[#This Row],[44]]</f>
        <v>1.8732932860267497E-5</v>
      </c>
      <c r="AU297" s="10">
        <f>3/24000000*OO[[#This Row],[103 (01JUL1985 18:00:00)-Water Temperature (C)]]*OO[[#This Row],[45]]</f>
        <v>1.7639163799129999E-5</v>
      </c>
      <c r="AV297" s="10">
        <f>3/24000000*OO[[#This Row],[104 (01JUL1985 21:00:00)-Water Temperature (C)]]*OO[[#This Row],[46]]</f>
        <v>1.609825459494375E-5</v>
      </c>
      <c r="AW297" s="10">
        <f>3/24000000*OO[[#This Row],[105 (02JUL1985 00:00:00)-Water Temperature (C)]]*OO[[#This Row],[47]]</f>
        <v>1.4461133326034999E-5</v>
      </c>
      <c r="AX297" s="10">
        <f>3/24000000*OO[[#This Row],[106 (02JUL1985 03:00:00)-Water Temperature (C)]]*OO[[#This Row],[48]]</f>
        <v>1.2957933176639997E-5</v>
      </c>
      <c r="AY297" s="10">
        <f>3/24000000*OO[[#This Row],[107 (02JUL1985 06:00:00)-Water Temperature (C)]]*OO[[#This Row],[49]]</f>
        <v>1.16050431237E-5</v>
      </c>
      <c r="AZ297" s="10">
        <f>3/24000000*OO[[#This Row],[108 (02JUL1985 09:00:00)-Water Temperature (C)]]*OO[[#This Row],[50]]</f>
        <v>1.0772442140549998E-5</v>
      </c>
      <c r="BA297" s="10">
        <f>3/24000000*OO[[#This Row],[109 (02JUL1985 12:00:00)-Water Temperature (C)]]*OO[[#This Row],[51]]</f>
        <v>1.0050298705899998E-5</v>
      </c>
      <c r="BB297" s="10">
        <f>3/24000000*OO[[#This Row],[110 (02JUL1985 15:00:00)-Water Temperature (C)]]*OO[[#This Row],[52]]</f>
        <v>9.459566560537499E-6</v>
      </c>
      <c r="BC297" s="10">
        <f>3/24000000*OO[[#This Row],[111 (02JUL1985 18:00:00)-Water Temperature (C)]]*OO[[#This Row],[53]]</f>
        <v>8.8710732031349992E-6</v>
      </c>
      <c r="BD297" s="10">
        <f>3/24000000*OO[[#This Row],[112 (02JUL1985 21:00:00)-Water Temperature (C)]]*OO[[#This Row],[54]]</f>
        <v>8.1204571824999979E-6</v>
      </c>
      <c r="BE297" s="10">
        <f>3/24000000*OO[[#This Row],[113 (03JUL1985 00:00:00)-Water Temperature (C)]]*OO[[#This Row],[55]]</f>
        <v>7.3241616679187505E-6</v>
      </c>
      <c r="BF297" s="10">
        <f>3/24000000*OO[[#This Row],[114 (03JUL1985 03:00:00)-Water Temperature (C)]]*OO[[#This Row],[56]]</f>
        <v>6.6182187125412495E-6</v>
      </c>
      <c r="BG297" s="10">
        <f>3/24000000*OO[[#This Row],[115 (03JUL1985 06:00:00)-Water Temperature (C)]]*OO[[#This Row],[57]]</f>
        <v>5.9799522483199988E-6</v>
      </c>
      <c r="BH297" s="10">
        <f>3/24000000*OO[[#This Row],[116 (03JUL1985 09:00:00)-Water Temperature (C)]]*OO[[#This Row],[58]]</f>
        <v>5.5428581219750001E-6</v>
      </c>
      <c r="BI297" s="10">
        <f>3/24000000*OO[[#This Row],[117 (03JUL1985 12:00:00)-Water Temperature (C)]]*OO[[#This Row],[59]]</f>
        <v>5.0020245651249998E-6</v>
      </c>
      <c r="BJ297" s="10">
        <f>3/24000000*OO[[#This Row],[118 (03JUL1985 15:00:00)-Water Temperature (C)]]*OO[[#This Row],[60]]</f>
        <v>4.6528790000437493E-6</v>
      </c>
      <c r="BK297" s="10">
        <f>3/24000000*OO[[#This Row],[119 (03JUL1985 18:00:00)-Water Temperature (C)]]*OO[[#This Row],[61]]</f>
        <v>4.2843760449750001E-6</v>
      </c>
      <c r="BL297" s="10">
        <f>3/24000000*OO[[#This Row],[120 (03JUL1985 21:00:00)-Water Temperature (C)]]*OO[[#This Row],[62]]</f>
        <v>3.8698508687399994E-6</v>
      </c>
      <c r="BM297" s="10">
        <f>3/24000000*OO[[#This Row],[121 (04JUL1985 00:00:00)-Water Temperature (C)]]*OO[[#This Row],[63]]</f>
        <v>3.4566101797500005E-6</v>
      </c>
      <c r="BN297" s="10">
        <f>3/24000000*OO[[#This Row],[122 (04JUL1985 03:00:00)-Water Temperature (C)]]*OO[[#This Row],[64]]</f>
        <v>3.0697073783687493E-6</v>
      </c>
      <c r="BO297" s="10">
        <f>3/24000000*OO[[#This Row],[123 (04JUL1985 06:00:00)-Water Temperature (C)]]*OO[[#This Row],[65]]</f>
        <v>2.7301133836790001E-6</v>
      </c>
      <c r="BP297" s="10">
        <f>3/24000000*OO[[#This Row],[124 (04JUL1985 09:00:00)-Water Temperature (C)]]*OO[[#This Row],[66]]</f>
        <v>2.4928146550605002E-6</v>
      </c>
      <c r="BQ297" s="10">
        <f>3/24000000*OO[[#This Row],[125 (04JUL1985 12:00:00)-Water Temperature (C)]]*OO[[#This Row],[67]]</f>
        <v>2.2546419519731246E-6</v>
      </c>
      <c r="BR297" s="10">
        <f>3/24000000*OO[[#This Row],[126 (04JUL1985 15:00:00)-Water Temperature (C)]]*OO[[#This Row],[68]]</f>
        <v>2.0306349159935E-6</v>
      </c>
      <c r="BS297" s="10">
        <f>3/24000000*OO[[#This Row],[127 (04JUL1985 18:00:00)-Water Temperature (C)]]*OO[[#This Row],[69]]</f>
        <v>1.82193459599025E-6</v>
      </c>
      <c r="BT297" s="10">
        <f>3/24000000*OO[[#This Row],[128 (04JUL1985 21:00:00)-Water Temperature (C)]]*OO[[#This Row],[70]]</f>
        <v>1.601303592225E-6</v>
      </c>
      <c r="BU297" s="10">
        <f>3/24000000*OO[[#This Row],[129 (05JUL1985 00:00:00)-Water Temperature (C)]]*OO[[#This Row],[71]]</f>
        <v>1.3908020070840001E-6</v>
      </c>
      <c r="BV297" s="10">
        <f>3/24000000*OO[[#This Row],[130 (05JUL1985 03:00:00)-Water Temperature (C)]]*OO[[#This Row],[72]]</f>
        <v>1.2160057673415001E-6</v>
      </c>
      <c r="BW297" s="10">
        <f>3/24000000*OO[[#This Row],[131 (05JUL1985 06:00:00)-Water Temperature (C)]]*OO[[#This Row],[73]]</f>
        <v>1.0595450524999999E-6</v>
      </c>
      <c r="BX297" s="10">
        <f>3/24000000*OO[[#This Row],[132 (05JUL1985 09:00:00)-Water Temperature (C)]]*OO[[#This Row],[74]]</f>
        <v>9.3665680752249988E-7</v>
      </c>
      <c r="BY297" s="10">
        <f>3/24000000*OO[[#This Row],[133 (05JUL1985 12:00:00)-Water Temperature (C)]]*OO[[#This Row],[75]]</f>
        <v>8.1624930745875002E-7</v>
      </c>
      <c r="BZ297" s="10">
        <f>3/24000000*OO[[#This Row],[134 (05JUL1985 15:00:00)-Water Temperature (C)]]*OO[[#This Row],[76]]</f>
        <v>7.0443235158712493E-7</v>
      </c>
      <c r="CA297" s="10">
        <f>3/24000000*OO[[#This Row],[135 (05JUL1985 18:00:00)-Water Temperature (C)]]*OO[[#This Row],[77]]</f>
        <v>6.1041351216299996E-7</v>
      </c>
      <c r="CB297" s="10">
        <f>3/24000000*OO[[#This Row],[136 (05JUL1985 21:00:00)-Water Temperature (C)]]*OO[[#This Row],[78]]</f>
        <v>5.3221666020337498E-7</v>
      </c>
      <c r="CC297" s="10">
        <f>3/24000000*OO[[#This Row],[137 (06JUL1985 00:00:00)-Water Temperature (C)]]*OO[[#This Row],[79]]</f>
        <v>4.7252199479999999E-7</v>
      </c>
      <c r="CD297" s="10">
        <f>3/24000000*OO[[#This Row],[138 (06JUL1985 03:00:00)-Water Temperature (C)]]*OO[[#This Row],[80]]</f>
        <v>4.2702279549149992E-7</v>
      </c>
      <c r="CE297" s="10">
        <f>3/24000000*OO[[#This Row],[139 (06JUL1985 06:00:00)-Water Temperature (C)]]*OO[[#This Row],[81]]</f>
        <v>3.9432023965824997E-7</v>
      </c>
      <c r="CF297" s="10">
        <f>3/24000000*OO[[#This Row],[140 (06JUL1985 09:00:00)-Water Temperature (C)]]*OO[[#This Row],[82]]</f>
        <v>3.7679859730450001E-7</v>
      </c>
      <c r="CG297" s="10">
        <f>3/24000000*OO[[#This Row],[141 (06JUL1985 12:00:00)-Water Temperature (C)]]*OO[[#This Row],[83]]</f>
        <v>3.5968477603187498E-7</v>
      </c>
      <c r="CH297" s="10">
        <f>3/24000000*OO[[#This Row],[142 (06JUL1985 15:00:00)-Water Temperature (C)]]*OO[[#This Row],[84]]</f>
        <v>3.4307419817774997E-7</v>
      </c>
      <c r="CI297" s="10">
        <f>3/24000000*OO[[#This Row],[143 (06JUL1985 18:00:00)-Water Temperature (C)]]*OO[[#This Row],[85]]</f>
        <v>3.2396608732774998E-7</v>
      </c>
      <c r="CJ297" s="10">
        <f>3/24000000*OO[[#This Row],[144 (06JUL1985 21:00:00)-Water Temperature (C)]]*OO[[#This Row],[86]]</f>
        <v>3.01840833364175E-7</v>
      </c>
      <c r="CK297" s="10">
        <f>3/24000000*OO[[#This Row],[145 (07JUL1985 00:00:00)-Water Temperature (C)]]*OO[[#This Row],[87]]</f>
        <v>2.7723631560099999E-7</v>
      </c>
      <c r="CL297" s="10">
        <f>3/24000000*OO[[#This Row],[146 (07JUL1985 03:00:00)-Water Temperature (C)]]*OO[[#This Row],[88]]</f>
        <v>2.5815600963114998E-7</v>
      </c>
      <c r="CM297" s="10">
        <f>3/24000000*OO[[#This Row],[147 (07JUL1985 06:00:00)-Water Temperature (C)]]*OO[[#This Row],[89]]</f>
        <v>2.4261375570118747E-7</v>
      </c>
      <c r="CN297" s="10">
        <f>3/24000000*OO[[#This Row],[148 (07JUL1985 09:00:00)-Water Temperature (C)]]*OO[[#This Row],[90]]</f>
        <v>2.3309767611975E-7</v>
      </c>
      <c r="CO297" s="10">
        <f>3/24000000*OO[[#This Row],[149 (07JUL1985 12:00:00)-Water Temperature (C)]]*OO[[#This Row],[91]]</f>
        <v>2.2645210174316248E-7</v>
      </c>
      <c r="CP297" s="10">
        <f>3/24000000*OO[[#This Row],[150 (07JUL1985 15:00:00)-Water Temperature (C)]]*OO[[#This Row],[92]]</f>
        <v>2.2645210174316248E-7</v>
      </c>
      <c r="CQ297" s="10">
        <f>3/24000000*OO[[#This Row],[151 (07JUL1985 18:00:00)-Water Temperature (C)]]*OO[[#This Row],[93]]</f>
        <v>2.2645210174316248E-7</v>
      </c>
      <c r="CR297" s="10">
        <f>3/24000000*OO[[#This Row],[152 (07JUL1985 21:00:00)-Water Temperature (C)]]*OO[[#This Row],[94]]</f>
        <v>2.2645210174316248E-7</v>
      </c>
      <c r="CS297" s="10">
        <f>3/24000000*OO[[#This Row],[153 (08JUL1985 00:00:00)-Water Temperature (C)]]*OO[[#This Row],[95]]</f>
        <v>2.2645210174316248E-7</v>
      </c>
      <c r="CT297" s="10">
        <f>3/24000000*OO[[#This Row],[154 (08JUL1985 03:00:00)-Water Temperature (C)]]*OO[[#This Row],[96]]</f>
        <v>2.2645210174316248E-7</v>
      </c>
      <c r="CU297" s="10">
        <f>3/24000000*OO[[#This Row],[155 (08JUL1985 06:00:00)-Water Temperature (C)]]*OO[[#This Row],[97]]</f>
        <v>2.2645210174316248E-7</v>
      </c>
      <c r="CV297" s="10">
        <f>3/24000000*OO[[#This Row],[156 (08JUL1985 09:00:00)-Water Temperature (C)]]*OO[[#This Row],[98]]</f>
        <v>2.2645210174316248E-7</v>
      </c>
      <c r="CW297" s="10">
        <f>3/24000000*OO[[#This Row],[157 (08JUL1985 12:00:00)-Water Temperature (C)]]*OO[[#This Row],[99]]</f>
        <v>2.2645210174316248E-7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3.5834014745601019E-41</v>
      </c>
      <c r="Q298" s="10">
        <f>3/24*OO[[#This Row],[73 (28JUN1985 00:00:00)-Water Temperature (C)]]*OO[[#This Row],[15]]/SUM(OO[15])</f>
        <v>1.2005340940468084E-25</v>
      </c>
      <c r="R298" s="10">
        <f>3/24*OO[[#This Row],[74 (28JUN1985 03:00:00)-Water Temperature (C)]]*OO[[#This Row],[16]]/SUM(OO[16])</f>
        <v>9.1569453058037059E-20</v>
      </c>
      <c r="S298" s="10">
        <f>3/24*OO[[#This Row],[75 (28JUN1985 06:00:00)-Water Temperature (C)]]*OO[[#This Row],[17]]/SUM(OO[17])</f>
        <v>9.1047390444881612E-13</v>
      </c>
      <c r="T298" s="10">
        <f>3/24*OO[[#This Row],[76 (28JUN1985 09:00:00)-Water Temperature (C)]]*OO[[#This Row],[18]]/SUM(OO[18])</f>
        <v>2.0713421811046904E-9</v>
      </c>
      <c r="U298" s="10">
        <f>3/24*OO[[#This Row],[77 (28JUN1985 12:00:00)-Water Temperature (C)]]*OO[[#This Row],[19]]/SUM(OO[19])</f>
        <v>5.2435704231522208E-7</v>
      </c>
      <c r="V298" s="10">
        <f>3/24000000*OO[[#This Row],[78 (28JUN1985 15:00:00)-Water Temperature (C)]]*OO[[#This Row],[20]]</f>
        <v>3.169999704375E-5</v>
      </c>
      <c r="W298" s="10">
        <f>3/24000000*OO[[#This Row],[79 (28JUN1985 18:00:00)-Water Temperature (C)]]*OO[[#This Row],[21]]</f>
        <v>6.4421233109325006E-4</v>
      </c>
      <c r="X298" s="10">
        <f>3/24000000*OO[[#This Row],[80 (28JUN1985 21:00:00)-Water Temperature (C)]]*OO[[#This Row],[22]]</f>
        <v>5.3448219821300002E-3</v>
      </c>
      <c r="Y298" s="10">
        <f>3/24000000*OO[[#This Row],[81 (29JUN1985 00:00:00)-Water Temperature (C)]]*OO[[#This Row],[23]]</f>
        <v>2.1240541320925E-2</v>
      </c>
      <c r="Z298" s="10">
        <f>3/24000000*OO[[#This Row],[82 (29JUN1985 03:00:00)-Water Temperature (C)]]*OO[[#This Row],[24]]</f>
        <v>4.5145513729312491E-2</v>
      </c>
      <c r="AA298" s="10">
        <f>3/24000000*OO[[#This Row],[83 (29JUN1985 06:00:00)-Water Temperature (C)]]*OO[[#This Row],[25]]</f>
        <v>5.6185091742762497E-2</v>
      </c>
      <c r="AB298" s="10">
        <f>3/24000000*OO[[#This Row],[84 (29JUN1985 09:00:00)-Water Temperature (C)]]*OO[[#This Row],[26]]</f>
        <v>4.4777580748249994E-2</v>
      </c>
      <c r="AC298" s="10">
        <f>3/24000000*OO[[#This Row],[85 (29JUN1985 12:00:00)-Water Temperature (C)]]*OO[[#This Row],[27]]</f>
        <v>2.44602759793375E-2</v>
      </c>
      <c r="AD298" s="10">
        <f>3/24000000*OO[[#This Row],[86 (29JUN1985 15:00:00)-Water Temperature (C)]]*OO[[#This Row],[28]]</f>
        <v>9.5311281741775004E-3</v>
      </c>
      <c r="AE298" s="10">
        <f>3/24000000*OO[[#This Row],[88 (29JUN1985 21:00:00)-Water Temperature (C)]]*OO[[#This Row],[30]]</f>
        <v>6.6742745465899996E-4</v>
      </c>
      <c r="AF298" s="10">
        <f>3/24000000*OO[[#This Row],[88 (29JUN1985 21:00:00)-Water Temperature (C)]]*OO[[#This Row],[30]]</f>
        <v>6.6742745465899996E-4</v>
      </c>
      <c r="AG298" s="10">
        <f>3/24000000*OO[[#This Row],[89 (30JUN1985 00:00:00)-Water Temperature (C)]]*OO[[#This Row],[31]]</f>
        <v>1.5608837343841249E-4</v>
      </c>
      <c r="AH298" s="10">
        <f>3/24000000*OO[[#This Row],[90 (30JUN1985 03:00:00)-Water Temperature (C)]]*OO[[#This Row],[32]]</f>
        <v>5.638199922529999E-5</v>
      </c>
      <c r="AI298" s="10">
        <f>3/24000000*OO[[#This Row],[91 (30JUN1985 06:00:00)-Water Temperature (C)]]*OO[[#This Row],[33]]</f>
        <v>3.8287422535499998E-5</v>
      </c>
      <c r="AJ298" s="10">
        <f>3/24000000*OO[[#This Row],[92 (30JUN1985 09:00:00)-Water Temperature (C)]]*OO[[#This Row],[34]]</f>
        <v>3.5755642552499996E-5</v>
      </c>
      <c r="AK298" s="10">
        <f>3/24000000*OO[[#This Row],[93 (30JUN1985 12:00:00)-Water Temperature (C)]]*OO[[#This Row],[35]]</f>
        <v>3.5794860799462502E-5</v>
      </c>
      <c r="AL298" s="10">
        <f>3/24000000*OO[[#This Row],[94 (30JUN1985 15:00:00)-Water Temperature (C)]]*OO[[#This Row],[36]]</f>
        <v>3.5980781631E-5</v>
      </c>
      <c r="AM298" s="10">
        <f>3/24000000*OO[[#This Row],[95 (30JUN1985 18:00:00)-Water Temperature (C)]]*OO[[#This Row],[37]]</f>
        <v>3.5754828224374998E-5</v>
      </c>
      <c r="AN298" s="10">
        <f>3/24000000*OO[[#This Row],[96 (30JUN1985 21:00:00)-Water Temperature (C)]]*OO[[#This Row],[38]]</f>
        <v>3.3745319644299998E-5</v>
      </c>
      <c r="AO298" s="10">
        <f>3/24000000*OO[[#This Row],[97 (01JUL1985 00:00:00)-Water Temperature (C)]]*OO[[#This Row],[39]]</f>
        <v>3.0434704363524995E-5</v>
      </c>
      <c r="AP298" s="10">
        <f>3/24000000*OO[[#This Row],[98 (01JUL1985 03:00:00)-Water Temperature (C)]]*OO[[#This Row],[40]]</f>
        <v>2.7084221740799998E-5</v>
      </c>
      <c r="AQ298" s="10">
        <f>3/24000000*OO[[#This Row],[99 (01JUL1985 06:00:00)-Water Temperature (C)]]*OO[[#This Row],[41]]</f>
        <v>2.4025312477337497E-5</v>
      </c>
      <c r="AR298" s="10">
        <f>3/24000000*OO[[#This Row],[100 (01JUL1985 09:00:00)-Water Temperature (C)]]*OO[[#This Row],[42]]</f>
        <v>2.2196148352308752E-5</v>
      </c>
      <c r="AS298" s="10">
        <f>3/24000000*OO[[#This Row],[101 (01JUL1985 12:00:00)-Water Temperature (C)]]*OO[[#This Row],[43]]</f>
        <v>2.0711059463024997E-5</v>
      </c>
      <c r="AT298" s="10">
        <f>3/24000000*OO[[#This Row],[102 (01JUL1985 15:00:00)-Water Temperature (C)]]*OO[[#This Row],[44]]</f>
        <v>1.9531969424087503E-5</v>
      </c>
      <c r="AU298" s="10">
        <f>3/24000000*OO[[#This Row],[103 (01JUL1985 18:00:00)-Water Temperature (C)]]*OO[[#This Row],[45]]</f>
        <v>1.8382411772689999E-5</v>
      </c>
      <c r="AV298" s="10">
        <f>3/24000000*OO[[#This Row],[104 (01JUL1985 21:00:00)-Water Temperature (C)]]*OO[[#This Row],[46]]</f>
        <v>1.6763770371014998E-5</v>
      </c>
      <c r="AW298" s="10">
        <f>3/24000000*OO[[#This Row],[105 (02JUL1985 00:00:00)-Water Temperature (C)]]*OO[[#This Row],[47]]</f>
        <v>1.505334797679375E-5</v>
      </c>
      <c r="AX298" s="10">
        <f>3/24000000*OO[[#This Row],[106 (02JUL1985 03:00:00)-Water Temperature (C)]]*OO[[#This Row],[48]]</f>
        <v>1.34994745698625E-5</v>
      </c>
      <c r="AY298" s="10">
        <f>3/24000000*OO[[#This Row],[107 (02JUL1985 06:00:00)-Water Temperature (C)]]*OO[[#This Row],[49]]</f>
        <v>1.2093166183702498E-5</v>
      </c>
      <c r="AZ298" s="10">
        <f>3/24000000*OO[[#This Row],[108 (02JUL1985 09:00:00)-Water Temperature (C)]]*OO[[#This Row],[50]]</f>
        <v>1.1232280006925E-5</v>
      </c>
      <c r="BA298" s="10">
        <f>3/24000000*OO[[#This Row],[109 (02JUL1985 12:00:00)-Water Temperature (C)]]*OO[[#This Row],[51]]</f>
        <v>1.0475524181759998E-5</v>
      </c>
      <c r="BB298" s="10">
        <f>3/24000000*OO[[#This Row],[110 (02JUL1985 15:00:00)-Water Temperature (C)]]*OO[[#This Row],[52]]</f>
        <v>9.8490311071499997E-6</v>
      </c>
      <c r="BC298" s="10">
        <f>3/24000000*OO[[#This Row],[111 (02JUL1985 18:00:00)-Water Temperature (C)]]*OO[[#This Row],[53]]</f>
        <v>9.2312757432000004E-6</v>
      </c>
      <c r="BD298" s="10">
        <f>3/24000000*OO[[#This Row],[112 (02JUL1985 21:00:00)-Water Temperature (C)]]*OO[[#This Row],[54]]</f>
        <v>8.4477302418199994E-6</v>
      </c>
      <c r="BE298" s="10">
        <f>3/24000000*OO[[#This Row],[113 (03JUL1985 00:00:00)-Water Temperature (C)]]*OO[[#This Row],[55]]</f>
        <v>7.6156564217999997E-6</v>
      </c>
      <c r="BF298" s="10">
        <f>3/24000000*OO[[#This Row],[114 (03JUL1985 03:00:00)-Water Temperature (C)]]*OO[[#This Row],[56]]</f>
        <v>6.8869715281999992E-6</v>
      </c>
      <c r="BG298" s="10">
        <f>3/24000000*OO[[#This Row],[115 (03JUL1985 06:00:00)-Water Temperature (C)]]*OO[[#This Row],[57]]</f>
        <v>6.2298287818199992E-6</v>
      </c>
      <c r="BH298" s="10">
        <f>3/24000000*OO[[#This Row],[116 (03JUL1985 09:00:00)-Water Temperature (C)]]*OO[[#This Row],[58]]</f>
        <v>5.7862674014249994E-6</v>
      </c>
      <c r="BI298" s="10">
        <f>3/24000000*OO[[#This Row],[117 (03JUL1985 12:00:00)-Water Temperature (C)]]*OO[[#This Row],[59]]</f>
        <v>5.2257402113249998E-6</v>
      </c>
      <c r="BJ298" s="10">
        <f>3/24000000*OO[[#This Row],[118 (03JUL1985 15:00:00)-Water Temperature (C)]]*OO[[#This Row],[60]]</f>
        <v>4.8644720879999993E-6</v>
      </c>
      <c r="BK298" s="10">
        <f>3/24000000*OO[[#This Row],[119 (03JUL1985 18:00:00)-Water Temperature (C)]]*OO[[#This Row],[61]]</f>
        <v>4.4830161903799999E-6</v>
      </c>
      <c r="BL298" s="10">
        <f>3/24000000*OO[[#This Row],[120 (03JUL1985 21:00:00)-Water Temperature (C)]]*OO[[#This Row],[62]]</f>
        <v>4.0492196766125005E-6</v>
      </c>
      <c r="BM298" s="10">
        <f>3/24000000*OO[[#This Row],[121 (04JUL1985 00:00:00)-Water Temperature (C)]]*OO[[#This Row],[63]]</f>
        <v>3.6162691984624998E-6</v>
      </c>
      <c r="BN298" s="10">
        <f>3/24000000*OO[[#This Row],[122 (04JUL1985 03:00:00)-Water Temperature (C)]]*OO[[#This Row],[64]]</f>
        <v>3.2145589807149995E-6</v>
      </c>
      <c r="BO298" s="10">
        <f>3/24000000*OO[[#This Row],[123 (04JUL1985 06:00:00)-Water Temperature (C)]]*OO[[#This Row],[65]]</f>
        <v>2.8634842531475003E-6</v>
      </c>
      <c r="BP298" s="10">
        <f>3/24000000*OO[[#This Row],[124 (04JUL1985 09:00:00)-Water Temperature (C)]]*OO[[#This Row],[66]]</f>
        <v>2.6212722532394997E-6</v>
      </c>
      <c r="BQ298" s="10">
        <f>3/24000000*OO[[#This Row],[125 (04JUL1985 12:00:00)-Water Temperature (C)]]*OO[[#This Row],[67]]</f>
        <v>2.375069658576E-6</v>
      </c>
      <c r="BR298" s="10">
        <f>3/24000000*OO[[#This Row],[126 (04JUL1985 15:00:00)-Water Temperature (C)]]*OO[[#This Row],[68]]</f>
        <v>2.1399603029039998E-6</v>
      </c>
      <c r="BS298" s="10">
        <f>3/24000000*OO[[#This Row],[127 (04JUL1985 18:00:00)-Water Temperature (C)]]*OO[[#This Row],[69]]</f>
        <v>1.919442993418E-6</v>
      </c>
      <c r="BT298" s="10">
        <f>3/24000000*OO[[#This Row],[128 (04JUL1985 21:00:00)-Water Temperature (C)]]*OO[[#This Row],[70]]</f>
        <v>1.685204885039E-6</v>
      </c>
      <c r="BU298" s="10">
        <f>3/24000000*OO[[#This Row],[129 (05JUL1985 00:00:00)-Water Temperature (C)]]*OO[[#This Row],[71]]</f>
        <v>1.4615229491565002E-6</v>
      </c>
      <c r="BV298" s="10">
        <f>3/24000000*OO[[#This Row],[130 (05JUL1985 03:00:00)-Water Temperature (C)]]*OO[[#This Row],[72]]</f>
        <v>1.2778849531874997E-6</v>
      </c>
      <c r="BW298" s="10">
        <f>3/24000000*OO[[#This Row],[131 (05JUL1985 06:00:00)-Water Temperature (C)]]*OO[[#This Row],[73]]</f>
        <v>1.1147733988748749E-6</v>
      </c>
      <c r="BX298" s="10">
        <f>3/24000000*OO[[#This Row],[132 (05JUL1985 09:00:00)-Water Temperature (C)]]*OO[[#This Row],[74]]</f>
        <v>9.8719770478262497E-7</v>
      </c>
      <c r="BY298" s="10">
        <f>3/24000000*OO[[#This Row],[133 (05JUL1985 12:00:00)-Water Temperature (C)]]*OO[[#This Row],[75]]</f>
        <v>8.6162718603899991E-7</v>
      </c>
      <c r="BZ298" s="10">
        <f>3/24000000*OO[[#This Row],[134 (05JUL1985 15:00:00)-Water Temperature (C)]]*OO[[#This Row],[76]]</f>
        <v>7.4313601014374986E-7</v>
      </c>
      <c r="CA298" s="10">
        <f>3/24000000*OO[[#This Row],[135 (05JUL1985 18:00:00)-Water Temperature (C)]]*OO[[#This Row],[77]]</f>
        <v>6.4330889819874996E-7</v>
      </c>
      <c r="CB298" s="10">
        <f>3/24000000*OO[[#This Row],[136 (05JUL1985 21:00:00)-Water Temperature (C)]]*OO[[#This Row],[78]]</f>
        <v>5.5959868614800006E-7</v>
      </c>
      <c r="CC298" s="10">
        <f>3/24000000*OO[[#This Row],[137 (06JUL1985 00:00:00)-Water Temperature (C)]]*OO[[#This Row],[79]]</f>
        <v>4.9561386626400002E-7</v>
      </c>
      <c r="CD298" s="10">
        <f>3/24000000*OO[[#This Row],[138 (06JUL1985 03:00:00)-Water Temperature (C)]]*OO[[#This Row],[80]]</f>
        <v>4.4716983278237498E-7</v>
      </c>
      <c r="CE298" s="10">
        <f>3/24000000*OO[[#This Row],[139 (06JUL1985 06:00:00)-Water Temperature (C)]]*OO[[#This Row],[81]]</f>
        <v>4.1257524047400001E-7</v>
      </c>
      <c r="CF298" s="10">
        <f>3/24000000*OO[[#This Row],[140 (06JUL1985 09:00:00)-Water Temperature (C)]]*OO[[#This Row],[82]]</f>
        <v>3.9457812773849998E-7</v>
      </c>
      <c r="CG298" s="10">
        <f>3/24000000*OO[[#This Row],[141 (06JUL1985 12:00:00)-Water Temperature (C)]]*OO[[#This Row],[83]]</f>
        <v>3.770006552325E-7</v>
      </c>
      <c r="CH298" s="10">
        <f>3/24000000*OO[[#This Row],[142 (06JUL1985 15:00:00)-Water Temperature (C)]]*OO[[#This Row],[84]]</f>
        <v>3.5972401866725E-7</v>
      </c>
      <c r="CI298" s="10">
        <f>3/24000000*OO[[#This Row],[143 (06JUL1985 18:00:00)-Water Temperature (C)]]*OO[[#This Row],[85]]</f>
        <v>3.39540040619E-7</v>
      </c>
      <c r="CJ298" s="10">
        <f>3/24000000*OO[[#This Row],[144 (06JUL1985 21:00:00)-Water Temperature (C)]]*OO[[#This Row],[86]]</f>
        <v>3.1603630277777498E-7</v>
      </c>
      <c r="CK298" s="10">
        <f>3/24000000*OO[[#This Row],[145 (07JUL1985 00:00:00)-Water Temperature (C)]]*OO[[#This Row],[87]]</f>
        <v>2.8972885346404997E-7</v>
      </c>
      <c r="CL298" s="10">
        <f>3/24000000*OO[[#This Row],[146 (07JUL1985 03:00:00)-Water Temperature (C)]]*OO[[#This Row],[88]]</f>
        <v>2.6949371664019999E-7</v>
      </c>
      <c r="CM298" s="10">
        <f>3/24000000*OO[[#This Row],[147 (07JUL1985 06:00:00)-Water Temperature (C)]]*OO[[#This Row],[89]]</f>
        <v>2.5320449240572498E-7</v>
      </c>
      <c r="CN298" s="10">
        <f>3/24000000*OO[[#This Row],[148 (07JUL1985 09:00:00)-Water Temperature (C)]]*OO[[#This Row],[90]]</f>
        <v>2.4334002145488748E-7</v>
      </c>
      <c r="CO298" s="10">
        <f>3/24000000*OO[[#This Row],[149 (07JUL1985 12:00:00)-Water Temperature (C)]]*OO[[#This Row],[91]]</f>
        <v>2.3652514789847496E-7</v>
      </c>
      <c r="CP298" s="10">
        <f>3/24000000*OO[[#This Row],[150 (07JUL1985 15:00:00)-Water Temperature (C)]]*OO[[#This Row],[92]]</f>
        <v>2.3652514789847496E-7</v>
      </c>
      <c r="CQ298" s="10">
        <f>3/24000000*OO[[#This Row],[151 (07JUL1985 18:00:00)-Water Temperature (C)]]*OO[[#This Row],[93]]</f>
        <v>2.3652514789847496E-7</v>
      </c>
      <c r="CR298" s="10">
        <f>3/24000000*OO[[#This Row],[152 (07JUL1985 21:00:00)-Water Temperature (C)]]*OO[[#This Row],[94]]</f>
        <v>2.3652514789847496E-7</v>
      </c>
      <c r="CS298" s="10">
        <f>3/24000000*OO[[#This Row],[153 (08JUL1985 00:00:00)-Water Temperature (C)]]*OO[[#This Row],[95]]</f>
        <v>2.3652514789847496E-7</v>
      </c>
      <c r="CT298" s="10">
        <f>3/24000000*OO[[#This Row],[154 (08JUL1985 03:00:00)-Water Temperature (C)]]*OO[[#This Row],[96]]</f>
        <v>2.3652514789847496E-7</v>
      </c>
      <c r="CU298" s="10">
        <f>3/24000000*OO[[#This Row],[155 (08JUL1985 06:00:00)-Water Temperature (C)]]*OO[[#This Row],[97]]</f>
        <v>2.3652514789847496E-7</v>
      </c>
      <c r="CV298" s="10">
        <f>3/24000000*OO[[#This Row],[156 (08JUL1985 09:00:00)-Water Temperature (C)]]*OO[[#This Row],[98]]</f>
        <v>2.3652514789847496E-7</v>
      </c>
      <c r="CW298" s="10">
        <f>3/24000000*OO[[#This Row],[157 (08JUL1985 12:00:00)-Water Temperature (C)]]*OO[[#This Row],[99]]</f>
        <v>2.3652514789847496E-7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1.7205182565776214E-42</v>
      </c>
      <c r="Q299" s="10">
        <f>3/24*OO[[#This Row],[73 (28JUN1985 00:00:00)-Water Temperature (C)]]*OO[[#This Row],[15]]/SUM(OO[15])</f>
        <v>1.4333738174834638E-26</v>
      </c>
      <c r="R299" s="10">
        <f>3/24*OO[[#This Row],[74 (28JUN1985 03:00:00)-Water Temperature (C)]]*OO[[#This Row],[16]]/SUM(OO[16])</f>
        <v>1.2345913614112034E-20</v>
      </c>
      <c r="S299" s="10">
        <f>3/24*OO[[#This Row],[75 (28JUN1985 06:00:00)-Water Temperature (C)]]*OO[[#This Row],[17]]/SUM(OO[17])</f>
        <v>4.2595387071929927E-13</v>
      </c>
      <c r="T299" s="10">
        <f>3/24*OO[[#This Row],[76 (28JUN1985 09:00:00)-Water Temperature (C)]]*OO[[#This Row],[18]]/SUM(OO[18])</f>
        <v>1.1735148753450873E-9</v>
      </c>
      <c r="U299" s="10">
        <f>3/24*OO[[#This Row],[77 (28JUN1985 12:00:00)-Water Temperature (C)]]*OO[[#This Row],[19]]/SUM(OO[19])</f>
        <v>3.3062901320561117E-7</v>
      </c>
      <c r="V299" s="10">
        <f>3/24000000*OO[[#This Row],[78 (28JUN1985 15:00:00)-Water Temperature (C)]]*OO[[#This Row],[20]]</f>
        <v>2.1650736798582498E-5</v>
      </c>
      <c r="W299" s="10">
        <f>3/24000000*OO[[#This Row],[79 (28JUN1985 18:00:00)-Water Temperature (C)]]*OO[[#This Row],[21]]</f>
        <v>4.7025610206549999E-4</v>
      </c>
      <c r="X299" s="10">
        <f>3/24000000*OO[[#This Row],[80 (28JUN1985 21:00:00)-Water Temperature (C)]]*OO[[#This Row],[22]]</f>
        <v>4.1268928791250003E-3</v>
      </c>
      <c r="Y299" s="10">
        <f>3/24000000*OO[[#This Row],[81 (29JUN1985 00:00:00)-Water Temperature (C)]]*OO[[#This Row],[23]]</f>
        <v>1.7228299526299999E-2</v>
      </c>
      <c r="Z299" s="10">
        <f>3/24000000*OO[[#This Row],[82 (29JUN1985 03:00:00)-Water Temperature (C)]]*OO[[#This Row],[24]]</f>
        <v>3.8244543189249997E-2</v>
      </c>
      <c r="AA299" s="10">
        <f>3/24000000*OO[[#This Row],[83 (29JUN1985 06:00:00)-Water Temperature (C)]]*OO[[#This Row],[25]]</f>
        <v>4.9479082876499984E-2</v>
      </c>
      <c r="AB299" s="10">
        <f>3/24000000*OO[[#This Row],[84 (29JUN1985 09:00:00)-Water Temperature (C)]]*OO[[#This Row],[26]]</f>
        <v>4.0786685575687494E-2</v>
      </c>
      <c r="AC299" s="10">
        <f>3/24000000*OO[[#This Row],[85 (29JUN1985 12:00:00)-Water Temperature (C)]]*OO[[#This Row],[27]]</f>
        <v>2.2979759173101248E-2</v>
      </c>
      <c r="AD299" s="10">
        <f>3/24000000*OO[[#This Row],[86 (29JUN1985 15:00:00)-Water Temperature (C)]]*OO[[#This Row],[28]]</f>
        <v>9.201508579087499E-3</v>
      </c>
      <c r="AE299" s="10">
        <f>3/24000000*OO[[#This Row],[88 (29JUN1985 21:00:00)-Water Temperature (C)]]*OO[[#This Row],[30]]</f>
        <v>6.6921215192699993E-4</v>
      </c>
      <c r="AF299" s="10">
        <f>3/24000000*OO[[#This Row],[88 (29JUN1985 21:00:00)-Water Temperature (C)]]*OO[[#This Row],[30]]</f>
        <v>6.6921215192699993E-4</v>
      </c>
      <c r="AG299" s="10">
        <f>3/24000000*OO[[#This Row],[89 (30JUN1985 00:00:00)-Water Temperature (C)]]*OO[[#This Row],[31]]</f>
        <v>1.5497950253169998E-4</v>
      </c>
      <c r="AH299" s="10">
        <f>3/24000000*OO[[#This Row],[90 (30JUN1985 03:00:00)-Water Temperature (C)]]*OO[[#This Row],[32]]</f>
        <v>5.3216632462499995E-5</v>
      </c>
      <c r="AI299" s="10">
        <f>3/24000000*OO[[#This Row],[91 (30JUN1985 06:00:00)-Water Temperature (C)]]*OO[[#This Row],[33]]</f>
        <v>3.4738296565749997E-5</v>
      </c>
      <c r="AJ299" s="10">
        <f>3/24000000*OO[[#This Row],[92 (30JUN1985 09:00:00)-Water Temperature (C)]]*OO[[#This Row],[34]]</f>
        <v>3.2120922345900005E-5</v>
      </c>
      <c r="AK299" s="10">
        <f>3/24000000*OO[[#This Row],[93 (30JUN1985 12:00:00)-Water Temperature (C)]]*OO[[#This Row],[35]]</f>
        <v>3.2146739525024999E-5</v>
      </c>
      <c r="AL299" s="10">
        <f>3/24000000*OO[[#This Row],[94 (30JUN1985 15:00:00)-Water Temperature (C)]]*OO[[#This Row],[36]]</f>
        <v>3.2374940375587504E-5</v>
      </c>
      <c r="AM299" s="10">
        <f>3/24000000*OO[[#This Row],[95 (30JUN1985 18:00:00)-Water Temperature (C)]]*OO[[#This Row],[37]]</f>
        <v>3.2293397595249995E-5</v>
      </c>
      <c r="AN299" s="10">
        <f>3/24000000*OO[[#This Row],[96 (30JUN1985 21:00:00)-Water Temperature (C)]]*OO[[#This Row],[38]]</f>
        <v>3.0595693646249998E-5</v>
      </c>
      <c r="AO299" s="10">
        <f>3/24000000*OO[[#This Row],[97 (01JUL1985 00:00:00)-Water Temperature (C)]]*OO[[#This Row],[39]]</f>
        <v>2.7655553110049995E-5</v>
      </c>
      <c r="AP299" s="10">
        <f>3/24000000*OO[[#This Row],[98 (01JUL1985 03:00:00)-Water Temperature (C)]]*OO[[#This Row],[40]]</f>
        <v>2.4668366721100001E-5</v>
      </c>
      <c r="AQ299" s="10">
        <f>3/24000000*OO[[#This Row],[99 (01JUL1985 06:00:00)-Water Temperature (C)]]*OO[[#This Row],[41]]</f>
        <v>2.192050743194E-5</v>
      </c>
      <c r="AR299" s="10">
        <f>3/24000000*OO[[#This Row],[100 (01JUL1985 09:00:00)-Water Temperature (C)]]*OO[[#This Row],[42]]</f>
        <v>2.0293774903779998E-5</v>
      </c>
      <c r="AS299" s="10">
        <f>3/24000000*OO[[#This Row],[101 (01JUL1985 12:00:00)-Water Temperature (C)]]*OO[[#This Row],[43]]</f>
        <v>1.8970887742177498E-5</v>
      </c>
      <c r="AT299" s="10">
        <f>3/24000000*OO[[#This Row],[102 (01JUL1985 15:00:00)-Water Temperature (C)]]*OO[[#This Row],[44]]</f>
        <v>1.7910821830299997E-5</v>
      </c>
      <c r="AU299" s="10">
        <f>3/24000000*OO[[#This Row],[103 (01JUL1985 18:00:00)-Water Temperature (C)]]*OO[[#This Row],[45]]</f>
        <v>1.6883767700247496E-5</v>
      </c>
      <c r="AV299" s="10">
        <f>3/24000000*OO[[#This Row],[104 (01JUL1985 21:00:00)-Water Temperature (C)]]*OO[[#This Row],[46]]</f>
        <v>1.541872963157E-5</v>
      </c>
      <c r="AW299" s="10">
        <f>3/24000000*OO[[#This Row],[105 (02JUL1985 00:00:00)-Water Temperature (C)]]*OO[[#This Row],[47]]</f>
        <v>1.3848890520989999E-5</v>
      </c>
      <c r="AX299" s="10">
        <f>3/24000000*OO[[#This Row],[106 (02JUL1985 03:00:00)-Water Temperature (C)]]*OO[[#This Row],[48]]</f>
        <v>1.2440179847025001E-5</v>
      </c>
      <c r="AY299" s="10">
        <f>3/24000000*OO[[#This Row],[107 (02JUL1985 06:00:00)-Water Temperature (C)]]*OO[[#This Row],[49]]</f>
        <v>1.1153840385712498E-5</v>
      </c>
      <c r="AZ299" s="10">
        <f>3/24000000*OO[[#This Row],[108 (02JUL1985 09:00:00)-Water Temperature (C)]]*OO[[#This Row],[50]]</f>
        <v>1.03728084521925E-5</v>
      </c>
      <c r="BA299" s="10">
        <f>3/24000000*OO[[#This Row],[109 (02JUL1985 12:00:00)-Water Temperature (C)]]*OO[[#This Row],[51]]</f>
        <v>9.678763301761249E-6</v>
      </c>
      <c r="BB299" s="10">
        <f>3/24000000*OO[[#This Row],[110 (02JUL1985 15:00:00)-Water Temperature (C)]]*OO[[#This Row],[52]]</f>
        <v>9.0963474715800011E-6</v>
      </c>
      <c r="BC299" s="10">
        <f>3/24000000*OO[[#This Row],[111 (02JUL1985 18:00:00)-Water Temperature (C)]]*OO[[#This Row],[53]]</f>
        <v>8.5247809619812478E-6</v>
      </c>
      <c r="BD299" s="10">
        <f>3/24000000*OO[[#This Row],[112 (02JUL1985 21:00:00)-Water Temperature (C)]]*OO[[#This Row],[54]]</f>
        <v>7.8023729922937513E-6</v>
      </c>
      <c r="BE299" s="10">
        <f>3/24000000*OO[[#This Row],[113 (03JUL1985 00:00:00)-Water Temperature (C)]]*OO[[#This Row],[55]]</f>
        <v>7.0326630985874997E-6</v>
      </c>
      <c r="BF299" s="10">
        <f>3/24000000*OO[[#This Row],[114 (03JUL1985 03:00:00)-Water Temperature (C)]]*OO[[#This Row],[56]]</f>
        <v>6.3661981374749996E-6</v>
      </c>
      <c r="BG299" s="10">
        <f>3/24000000*OO[[#This Row],[115 (03JUL1985 06:00:00)-Water Temperature (C)]]*OO[[#This Row],[57]]</f>
        <v>5.7670030492099985E-6</v>
      </c>
      <c r="BH299" s="10">
        <f>3/24000000*OO[[#This Row],[116 (03JUL1985 09:00:00)-Water Temperature (C)]]*OO[[#This Row],[58]]</f>
        <v>5.36295745626875E-6</v>
      </c>
      <c r="BI299" s="10">
        <f>3/24000000*OO[[#This Row],[117 (03JUL1985 12:00:00)-Water Temperature (C)]]*OO[[#This Row],[59]]</f>
        <v>4.84428991794E-6</v>
      </c>
      <c r="BJ299" s="10">
        <f>3/24000000*OO[[#This Row],[118 (03JUL1985 15:00:00)-Water Temperature (C)]]*OO[[#This Row],[60]]</f>
        <v>4.5089667872200001E-6</v>
      </c>
      <c r="BK299" s="10">
        <f>3/24000000*OO[[#This Row],[119 (03JUL1985 18:00:00)-Water Temperature (C)]]*OO[[#This Row],[61]]</f>
        <v>4.1571584792749999E-6</v>
      </c>
      <c r="BL299" s="10">
        <f>3/24000000*OO[[#This Row],[120 (03JUL1985 21:00:00)-Water Temperature (C)]]*OO[[#This Row],[62]]</f>
        <v>3.7530948019125003E-6</v>
      </c>
      <c r="BM299" s="10">
        <f>3/24000000*OO[[#This Row],[121 (04JUL1985 00:00:00)-Water Temperature (C)]]*OO[[#This Row],[63]]</f>
        <v>3.3492525723749994E-6</v>
      </c>
      <c r="BN299" s="10">
        <f>3/24000000*OO[[#This Row],[122 (04JUL1985 03:00:00)-Water Temperature (C)]]*OO[[#This Row],[64]]</f>
        <v>2.9787138640024999E-6</v>
      </c>
      <c r="BO299" s="10">
        <f>3/24000000*OO[[#This Row],[123 (04JUL1985 06:00:00)-Water Temperature (C)]]*OO[[#This Row],[65]]</f>
        <v>2.6568295004609994E-6</v>
      </c>
      <c r="BP299" s="10">
        <f>3/24000000*OO[[#This Row],[124 (04JUL1985 09:00:00)-Water Temperature (C)]]*OO[[#This Row],[66]]</f>
        <v>2.4376602171311253E-6</v>
      </c>
      <c r="BQ299" s="10">
        <f>3/24000000*OO[[#This Row],[125 (04JUL1985 12:00:00)-Water Temperature (C)]]*OO[[#This Row],[67]]</f>
        <v>2.2125742037909995E-6</v>
      </c>
      <c r="BR299" s="10">
        <f>3/24000000*OO[[#This Row],[126 (04JUL1985 15:00:00)-Water Temperature (C)]]*OO[[#This Row],[68]]</f>
        <v>1.9941891104294999E-6</v>
      </c>
      <c r="BS299" s="10">
        <f>3/24000000*OO[[#This Row],[127 (04JUL1985 18:00:00)-Water Temperature (C)]]*OO[[#This Row],[69]]</f>
        <v>1.787868109247E-6</v>
      </c>
      <c r="BT299" s="10">
        <f>3/24000000*OO[[#This Row],[128 (04JUL1985 21:00:00)-Water Temperature (C)]]*OO[[#This Row],[70]]</f>
        <v>1.56770982163125E-6</v>
      </c>
      <c r="BU299" s="10">
        <f>3/24000000*OO[[#This Row],[129 (05JUL1985 00:00:00)-Water Temperature (C)]]*OO[[#This Row],[71]]</f>
        <v>1.3571997704755001E-6</v>
      </c>
      <c r="BV299" s="10">
        <f>3/24000000*OO[[#This Row],[130 (05JUL1985 03:00:00)-Water Temperature (C)]]*OO[[#This Row],[72]]</f>
        <v>1.1864759038573751E-6</v>
      </c>
      <c r="BW299" s="10">
        <f>3/24000000*OO[[#This Row],[131 (05JUL1985 06:00:00)-Water Temperature (C)]]*OO[[#This Row],[73]]</f>
        <v>1.0361416048829999E-6</v>
      </c>
      <c r="BX299" s="10">
        <f>3/24000000*OO[[#This Row],[132 (05JUL1985 09:00:00)-Water Temperature (C)]]*OO[[#This Row],[74]]</f>
        <v>9.1907805693987489E-7</v>
      </c>
      <c r="BY299" s="10">
        <f>3/24000000*OO[[#This Row],[133 (05JUL1985 12:00:00)-Water Temperature (C)]]*OO[[#This Row],[75]]</f>
        <v>8.0357846249900006E-7</v>
      </c>
      <c r="BZ299" s="10">
        <f>3/24000000*OO[[#This Row],[134 (05JUL1985 15:00:00)-Water Temperature (C)]]*OO[[#This Row],[76]]</f>
        <v>6.927505876734999E-7</v>
      </c>
      <c r="CA299" s="10">
        <f>3/24000000*OO[[#This Row],[135 (05JUL1985 18:00:00)-Water Temperature (C)]]*OO[[#This Row],[77]]</f>
        <v>5.9910842123437493E-7</v>
      </c>
      <c r="CB299" s="10">
        <f>3/24000000*OO[[#This Row],[136 (05JUL1985 21:00:00)-Water Temperature (C)]]*OO[[#This Row],[78]]</f>
        <v>5.1989061485675004E-7</v>
      </c>
      <c r="CC299" s="10">
        <f>3/24000000*OO[[#This Row],[137 (06JUL1985 00:00:00)-Water Temperature (C)]]*OO[[#This Row],[79]]</f>
        <v>4.5922229151750008E-7</v>
      </c>
      <c r="CD299" s="10">
        <f>3/24000000*OO[[#This Row],[138 (06JUL1985 03:00:00)-Water Temperature (C)]]*OO[[#This Row],[80]]</f>
        <v>4.1360468742862488E-7</v>
      </c>
      <c r="CE299" s="10">
        <f>3/24000000*OO[[#This Row],[139 (06JUL1985 06:00:00)-Water Temperature (C)]]*OO[[#This Row],[81]]</f>
        <v>3.8125074171337495E-7</v>
      </c>
      <c r="CF299" s="10">
        <f>3/24000000*OO[[#This Row],[140 (06JUL1985 09:00:00)-Water Temperature (C)]]*OO[[#This Row],[82]]</f>
        <v>3.6492108035737502E-7</v>
      </c>
      <c r="CG299" s="10">
        <f>3/24000000*OO[[#This Row],[141 (06JUL1985 12:00:00)-Water Temperature (C)]]*OO[[#This Row],[83]]</f>
        <v>3.4905511985987503E-7</v>
      </c>
      <c r="CH299" s="10">
        <f>3/24000000*OO[[#This Row],[142 (06JUL1985 15:00:00)-Water Temperature (C)]]*OO[[#This Row],[84]]</f>
        <v>3.3320916789387498E-7</v>
      </c>
      <c r="CI299" s="10">
        <f>3/24000000*OO[[#This Row],[143 (06JUL1985 18:00:00)-Water Temperature (C)]]*OO[[#This Row],[85]]</f>
        <v>3.1440672186554997E-7</v>
      </c>
      <c r="CJ299" s="10">
        <f>3/24000000*OO[[#This Row],[144 (06JUL1985 21:00:00)-Water Temperature (C)]]*OO[[#This Row],[86]]</f>
        <v>2.9236845387149993E-7</v>
      </c>
      <c r="CK299" s="10">
        <f>3/24000000*OO[[#This Row],[145 (07JUL1985 00:00:00)-Water Temperature (C)]]*OO[[#This Row],[87]]</f>
        <v>2.6752862246527498E-7</v>
      </c>
      <c r="CL299" s="10">
        <f>3/24000000*OO[[#This Row],[146 (07JUL1985 03:00:00)-Water Temperature (C)]]*OO[[#This Row],[88]]</f>
        <v>2.4854512177349997E-7</v>
      </c>
      <c r="CM299" s="10">
        <f>3/24000000*OO[[#This Row],[147 (07JUL1985 06:00:00)-Water Temperature (C)]]*OO[[#This Row],[89]]</f>
        <v>2.3344604626691249E-7</v>
      </c>
      <c r="CN299" s="10">
        <f>3/24000000*OO[[#This Row],[148 (07JUL1985 09:00:00)-Water Temperature (C)]]*OO[[#This Row],[90]]</f>
        <v>2.2441987186972502E-7</v>
      </c>
      <c r="CO299" s="10">
        <f>3/24000000*OO[[#This Row],[149 (07JUL1985 12:00:00)-Water Temperature (C)]]*OO[[#This Row],[91]]</f>
        <v>2.1826364096519999E-7</v>
      </c>
      <c r="CP299" s="10">
        <f>3/24000000*OO[[#This Row],[150 (07JUL1985 15:00:00)-Water Temperature (C)]]*OO[[#This Row],[92]]</f>
        <v>2.1826364096519999E-7</v>
      </c>
      <c r="CQ299" s="10">
        <f>3/24000000*OO[[#This Row],[151 (07JUL1985 18:00:00)-Water Temperature (C)]]*OO[[#This Row],[93]]</f>
        <v>2.1826364096519999E-7</v>
      </c>
      <c r="CR299" s="10">
        <f>3/24000000*OO[[#This Row],[152 (07JUL1985 21:00:00)-Water Temperature (C)]]*OO[[#This Row],[94]]</f>
        <v>2.1826364096519999E-7</v>
      </c>
      <c r="CS299" s="10">
        <f>3/24000000*OO[[#This Row],[153 (08JUL1985 00:00:00)-Water Temperature (C)]]*OO[[#This Row],[95]]</f>
        <v>2.1826364096519999E-7</v>
      </c>
      <c r="CT299" s="10">
        <f>3/24000000*OO[[#This Row],[154 (08JUL1985 03:00:00)-Water Temperature (C)]]*OO[[#This Row],[96]]</f>
        <v>2.1826364096519999E-7</v>
      </c>
      <c r="CU299" s="10">
        <f>3/24000000*OO[[#This Row],[155 (08JUL1985 06:00:00)-Water Temperature (C)]]*OO[[#This Row],[97]]</f>
        <v>2.1826364096519999E-7</v>
      </c>
      <c r="CV299" s="10">
        <f>3/24000000*OO[[#This Row],[156 (08JUL1985 09:00:00)-Water Temperature (C)]]*OO[[#This Row],[98]]</f>
        <v>2.1826364096519999E-7</v>
      </c>
      <c r="CW299" s="10">
        <f>3/24000000*OO[[#This Row],[157 (08JUL1985 12:00:00)-Water Temperature (C)]]*OO[[#This Row],[99]]</f>
        <v>2.1826364096519999E-7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1.7912530859738596E-43</v>
      </c>
      <c r="Q300" s="10">
        <f>3/24*OO[[#This Row],[73 (28JUN1985 00:00:00)-Water Temperature (C)]]*OO[[#This Row],[15]]/SUM(OO[15])</f>
        <v>2.2792837949554033E-27</v>
      </c>
      <c r="R300" s="10">
        <f>3/24*OO[[#This Row],[74 (28JUN1985 03:00:00)-Water Temperature (C)]]*OO[[#This Row],[16]]/SUM(OO[16])</f>
        <v>2.8247138299906494E-21</v>
      </c>
      <c r="S300" s="10">
        <f>3/24*OO[[#This Row],[75 (28JUN1985 06:00:00)-Water Temperature (C)]]*OO[[#This Row],[17]]/SUM(OO[17])</f>
        <v>2.49635678565874E-13</v>
      </c>
      <c r="T300" s="10">
        <f>3/24*OO[[#This Row],[76 (28JUN1985 09:00:00)-Water Temperature (C)]]*OO[[#This Row],[18]]/SUM(OO[18])</f>
        <v>8.4921130251691374E-10</v>
      </c>
      <c r="U300" s="10">
        <f>3/24*OO[[#This Row],[77 (28JUN1985 12:00:00)-Water Temperature (C)]]*OO[[#This Row],[19]]/SUM(OO[19])</f>
        <v>2.6845683573392024E-7</v>
      </c>
      <c r="V300" s="10">
        <f>3/24000000*OO[[#This Row],[78 (28JUN1985 15:00:00)-Water Temperature (C)]]*OO[[#This Row],[20]]</f>
        <v>1.9166052330398748E-5</v>
      </c>
      <c r="W300" s="10">
        <f>3/24000000*OO[[#This Row],[79 (28JUN1985 18:00:00)-Water Temperature (C)]]*OO[[#This Row],[21]]</f>
        <v>4.4762515324499997E-4</v>
      </c>
      <c r="X300" s="10">
        <f>3/24000000*OO[[#This Row],[80 (28JUN1985 21:00:00)-Water Temperature (C)]]*OO[[#This Row],[22]]</f>
        <v>4.1790973771799996E-3</v>
      </c>
      <c r="Y300" s="10">
        <f>3/24000000*OO[[#This Row],[81 (29JUN1985 00:00:00)-Water Temperature (C)]]*OO[[#This Row],[23]]</f>
        <v>1.8429297562559999E-2</v>
      </c>
      <c r="Z300" s="10">
        <f>3/24000000*OO[[#This Row],[82 (29JUN1985 03:00:00)-Water Temperature (C)]]*OO[[#This Row],[24]]</f>
        <v>4.2955624494475E-2</v>
      </c>
      <c r="AA300" s="10">
        <f>3/24000000*OO[[#This Row],[83 (29JUN1985 06:00:00)-Water Temperature (C)]]*OO[[#This Row],[25]]</f>
        <v>5.8048716269699999E-2</v>
      </c>
      <c r="AB300" s="10">
        <f>3/24000000*OO[[#This Row],[84 (29JUN1985 09:00:00)-Water Temperature (C)]]*OO[[#This Row],[26]]</f>
        <v>4.9760611539000001E-2</v>
      </c>
      <c r="AC300" s="10">
        <f>3/24000000*OO[[#This Row],[85 (29JUN1985 12:00:00)-Water Temperature (C)]]*OO[[#This Row],[27]]</f>
        <v>2.9054255245349998E-2</v>
      </c>
      <c r="AD300" s="10">
        <f>3/24000000*OO[[#This Row],[86 (29JUN1985 15:00:00)-Water Temperature (C)]]*OO[[#This Row],[28]]</f>
        <v>1.2006866270606249E-2</v>
      </c>
      <c r="AE300" s="10">
        <f>3/24000000*OO[[#This Row],[88 (29JUN1985 21:00:00)-Water Temperature (C)]]*OO[[#This Row],[30]]</f>
        <v>9.1237237758974999E-4</v>
      </c>
      <c r="AF300" s="10">
        <f>3/24000000*OO[[#This Row],[88 (29JUN1985 21:00:00)-Water Temperature (C)]]*OO[[#This Row],[30]]</f>
        <v>9.1237237758974999E-4</v>
      </c>
      <c r="AG300" s="10">
        <f>3/24000000*OO[[#This Row],[89 (30JUN1985 00:00:00)-Water Temperature (C)]]*OO[[#This Row],[31]]</f>
        <v>2.0927296779179997E-4</v>
      </c>
      <c r="AH300" s="10">
        <f>3/24000000*OO[[#This Row],[90 (30JUN1985 03:00:00)-Water Temperature (C)]]*OO[[#This Row],[32]]</f>
        <v>6.7624939278400001E-5</v>
      </c>
      <c r="AI300" s="10">
        <f>3/24000000*OO[[#This Row],[91 (30JUN1985 06:00:00)-Water Temperature (C)]]*OO[[#This Row],[33]]</f>
        <v>4.1778415499699993E-5</v>
      </c>
      <c r="AJ300" s="10">
        <f>3/24000000*OO[[#This Row],[92 (30JUN1985 09:00:00)-Water Temperature (C)]]*OO[[#This Row],[34]]</f>
        <v>3.7952144506499999E-5</v>
      </c>
      <c r="AK300" s="10">
        <f>3/24000000*OO[[#This Row],[93 (30JUN1985 12:00:00)-Water Temperature (C)]]*OO[[#This Row],[35]]</f>
        <v>3.7830784410449994E-5</v>
      </c>
      <c r="AL300" s="10">
        <f>3/24000000*OO[[#This Row],[94 (30JUN1985 15:00:00)-Water Temperature (C)]]*OO[[#This Row],[36]]</f>
        <v>3.8058085708175001E-5</v>
      </c>
      <c r="AM300" s="10">
        <f>3/24000000*OO[[#This Row],[95 (30JUN1985 18:00:00)-Water Temperature (C)]]*OO[[#This Row],[37]]</f>
        <v>3.8017021935825002E-5</v>
      </c>
      <c r="AN300" s="10">
        <f>3/24000000*OO[[#This Row],[96 (30JUN1985 21:00:00)-Water Temperature (C)]]*OO[[#This Row],[38]]</f>
        <v>3.6077123632499997E-5</v>
      </c>
      <c r="AO300" s="10">
        <f>3/24000000*OO[[#This Row],[97 (01JUL1985 00:00:00)-Water Temperature (C)]]*OO[[#This Row],[39]]</f>
        <v>3.2599040210549995E-5</v>
      </c>
      <c r="AP300" s="10">
        <f>3/24000000*OO[[#This Row],[98 (01JUL1985 03:00:00)-Water Temperature (C)]]*OO[[#This Row],[40]]</f>
        <v>2.9073855689849995E-5</v>
      </c>
      <c r="AQ300" s="10">
        <f>3/24000000*OO[[#This Row],[99 (01JUL1985 06:00:00)-Water Temperature (C)]]*OO[[#This Row],[41]]</f>
        <v>2.5821883868749999E-5</v>
      </c>
      <c r="AR300" s="10">
        <f>3/24000000*OO[[#This Row],[100 (01JUL1985 09:00:00)-Water Temperature (C)]]*OO[[#This Row],[42]]</f>
        <v>2.3872690051174998E-5</v>
      </c>
      <c r="AS300" s="10">
        <f>3/24000000*OO[[#This Row],[101 (01JUL1985 12:00:00)-Water Temperature (C)]]*OO[[#This Row],[43]]</f>
        <v>2.2248318443627497E-5</v>
      </c>
      <c r="AT300" s="10">
        <f>3/24000000*OO[[#This Row],[102 (01JUL1985 15:00:00)-Water Temperature (C)]]*OO[[#This Row],[44]]</f>
        <v>2.0914917005709997E-5</v>
      </c>
      <c r="AU300" s="10">
        <f>3/24000000*OO[[#This Row],[103 (01JUL1985 18:00:00)-Water Temperature (C)]]*OO[[#This Row],[45]]</f>
        <v>1.9630258768846249E-5</v>
      </c>
      <c r="AV300" s="10">
        <f>3/24000000*OO[[#This Row],[104 (01JUL1985 21:00:00)-Water Temperature (C)]]*OO[[#This Row],[46]]</f>
        <v>1.7833596476535001E-5</v>
      </c>
      <c r="AW300" s="10">
        <f>3/24000000*OO[[#This Row],[105 (02JUL1985 00:00:00)-Water Temperature (C)]]*OO[[#This Row],[47]]</f>
        <v>1.5927417299985001E-5</v>
      </c>
      <c r="AX300" s="10">
        <f>3/24000000*OO[[#This Row],[106 (02JUL1985 03:00:00)-Water Temperature (C)]]*OO[[#This Row],[48]]</f>
        <v>1.4248161305979998E-5</v>
      </c>
      <c r="AY300" s="10">
        <f>3/24000000*OO[[#This Row],[107 (02JUL1985 06:00:00)-Water Temperature (C)]]*OO[[#This Row],[49]]</f>
        <v>1.2734286734419999E-5</v>
      </c>
      <c r="AZ300" s="10">
        <f>3/24000000*OO[[#This Row],[108 (02JUL1985 09:00:00)-Water Temperature (C)]]*OO[[#This Row],[50]]</f>
        <v>1.18088114887575E-5</v>
      </c>
      <c r="BA300" s="10">
        <f>3/24000000*OO[[#This Row],[109 (02JUL1985 12:00:00)-Water Temperature (C)]]*OO[[#This Row],[51]]</f>
        <v>1.0974649022124999E-5</v>
      </c>
      <c r="BB300" s="10">
        <f>3/24000000*OO[[#This Row],[110 (02JUL1985 15:00:00)-Water Temperature (C)]]*OO[[#This Row],[52]]</f>
        <v>1.02595338353375E-5</v>
      </c>
      <c r="BC300" s="10">
        <f>3/24000000*OO[[#This Row],[111 (02JUL1985 18:00:00)-Water Temperature (C)]]*OO[[#This Row],[53]]</f>
        <v>9.5603497470000008E-6</v>
      </c>
      <c r="BD300" s="10">
        <f>3/24000000*OO[[#This Row],[112 (02JUL1985 21:00:00)-Water Temperature (C)]]*OO[[#This Row],[54]]</f>
        <v>8.6972094254662486E-6</v>
      </c>
      <c r="BE300" s="10">
        <f>3/24000000*OO[[#This Row],[113 (03JUL1985 00:00:00)-Water Temperature (C)]]*OO[[#This Row],[55]]</f>
        <v>7.793057825170001E-6</v>
      </c>
      <c r="BF300" s="10">
        <f>3/24000000*OO[[#This Row],[114 (03JUL1985 03:00:00)-Water Temperature (C)]]*OO[[#This Row],[56]]</f>
        <v>7.0223902548999999E-6</v>
      </c>
      <c r="BG300" s="10">
        <f>3/24000000*OO[[#This Row],[115 (03JUL1985 06:00:00)-Water Temperature (C)]]*OO[[#This Row],[57]]</f>
        <v>6.337716082162499E-6</v>
      </c>
      <c r="BH300" s="10">
        <f>3/24000000*OO[[#This Row],[116 (03JUL1985 09:00:00)-Water Temperature (C)]]*OO[[#This Row],[58]]</f>
        <v>5.8725445317799996E-6</v>
      </c>
      <c r="BI300" s="10">
        <f>3/24000000*OO[[#This Row],[117 (03JUL1985 12:00:00)-Water Temperature (C)]]*OO[[#This Row],[59]]</f>
        <v>5.2902591048300007E-6</v>
      </c>
      <c r="BJ300" s="10">
        <f>3/24000000*OO[[#This Row],[118 (03JUL1985 15:00:00)-Water Temperature (C)]]*OO[[#This Row],[60]]</f>
        <v>4.9110656061825003E-6</v>
      </c>
      <c r="BK300" s="10">
        <f>3/24000000*OO[[#This Row],[119 (03JUL1985 18:00:00)-Water Temperature (C)]]*OO[[#This Row],[61]]</f>
        <v>4.5173557525374997E-6</v>
      </c>
      <c r="BL300" s="10">
        <f>3/24000000*OO[[#This Row],[120 (03JUL1985 21:00:00)-Water Temperature (C)]]*OO[[#This Row],[62]]</f>
        <v>4.0640347735525003E-6</v>
      </c>
      <c r="BM300" s="10">
        <f>3/24000000*OO[[#This Row],[121 (04JUL1985 00:00:00)-Water Temperature (C)]]*OO[[#This Row],[63]]</f>
        <v>3.6148015691549992E-6</v>
      </c>
      <c r="BN300" s="10">
        <f>3/24000000*OO[[#This Row],[122 (04JUL1985 03:00:00)-Water Temperature (C)]]*OO[[#This Row],[64]]</f>
        <v>3.2094228809799999E-6</v>
      </c>
      <c r="BO300" s="10">
        <f>3/24000000*OO[[#This Row],[123 (04JUL1985 06:00:00)-Water Temperature (C)]]*OO[[#This Row],[65]]</f>
        <v>2.8624071354975002E-6</v>
      </c>
      <c r="BP300" s="10">
        <f>3/24000000*OO[[#This Row],[124 (04JUL1985 09:00:00)-Water Temperature (C)]]*OO[[#This Row],[66]]</f>
        <v>2.6291087285999994E-6</v>
      </c>
      <c r="BQ300" s="10">
        <f>3/24000000*OO[[#This Row],[125 (04JUL1985 12:00:00)-Water Temperature (C)]]*OO[[#This Row],[67]]</f>
        <v>2.3879228936968752E-6</v>
      </c>
      <c r="BR300" s="10">
        <f>3/24000000*OO[[#This Row],[126 (04JUL1985 15:00:00)-Water Temperature (C)]]*OO[[#This Row],[68]]</f>
        <v>2.15049968946225E-6</v>
      </c>
      <c r="BS300" s="10">
        <f>3/24000000*OO[[#This Row],[127 (04JUL1985 18:00:00)-Water Temperature (C)]]*OO[[#This Row],[69]]</f>
        <v>1.9246408178624997E-6</v>
      </c>
      <c r="BT300" s="10">
        <f>3/24000000*OO[[#This Row],[128 (04JUL1985 21:00:00)-Water Temperature (C)]]*OO[[#This Row],[70]]</f>
        <v>1.6830386226780001E-6</v>
      </c>
      <c r="BU300" s="10">
        <f>3/24000000*OO[[#This Row],[129 (05JUL1985 00:00:00)-Water Temperature (C)]]*OO[[#This Row],[71]]</f>
        <v>1.4531620512082498E-6</v>
      </c>
      <c r="BV300" s="10">
        <f>3/24000000*OO[[#This Row],[130 (05JUL1985 03:00:00)-Water Temperature (C)]]*OO[[#This Row],[72]]</f>
        <v>1.2690789084596248E-6</v>
      </c>
      <c r="BW300" s="10">
        <f>3/24000000*OO[[#This Row],[131 (05JUL1985 06:00:00)-Water Temperature (C)]]*OO[[#This Row],[73]]</f>
        <v>1.1091017271303748E-6</v>
      </c>
      <c r="BX300" s="10">
        <f>3/24000000*OO[[#This Row],[132 (05JUL1985 09:00:00)-Water Temperature (C)]]*OO[[#This Row],[74]]</f>
        <v>9.8550855814162502E-7</v>
      </c>
      <c r="BY300" s="10">
        <f>3/24000000*OO[[#This Row],[133 (05JUL1985 12:00:00)-Water Temperature (C)]]*OO[[#This Row],[75]]</f>
        <v>8.6289399120437491E-7</v>
      </c>
      <c r="BZ300" s="10">
        <f>3/24000000*OO[[#This Row],[134 (05JUL1985 15:00:00)-Water Temperature (C)]]*OO[[#This Row],[76]]</f>
        <v>7.4394037692599994E-7</v>
      </c>
      <c r="CA300" s="10">
        <f>3/24000000*OO[[#This Row],[135 (05JUL1985 18:00:00)-Water Temperature (C)]]*OO[[#This Row],[77]]</f>
        <v>6.4245894215799994E-7</v>
      </c>
      <c r="CB300" s="10">
        <f>3/24000000*OO[[#This Row],[136 (05JUL1985 21:00:00)-Water Temperature (C)]]*OO[[#This Row],[78]]</f>
        <v>5.5611109684974999E-7</v>
      </c>
      <c r="CC300" s="10">
        <f>3/24000000*OO[[#This Row],[137 (06JUL1985 00:00:00)-Water Temperature (C)]]*OO[[#This Row],[79]]</f>
        <v>4.8992289401137502E-7</v>
      </c>
      <c r="CD300" s="10">
        <f>3/24000000*OO[[#This Row],[138 (06JUL1985 03:00:00)-Water Temperature (C)]]*OO[[#This Row],[80]]</f>
        <v>4.4048667645775006E-7</v>
      </c>
      <c r="CE300" s="10">
        <f>3/24000000*OO[[#This Row],[139 (06JUL1985 06:00:00)-Water Temperature (C)]]*OO[[#This Row],[81]]</f>
        <v>4.0592345099599999E-7</v>
      </c>
      <c r="CF300" s="10">
        <f>3/24000000*OO[[#This Row],[140 (06JUL1985 09:00:00)-Water Temperature (C)]]*OO[[#This Row],[82]]</f>
        <v>3.8907242220599997E-7</v>
      </c>
      <c r="CG300" s="10">
        <f>3/24000000*OO[[#This Row],[141 (06JUL1985 12:00:00)-Water Temperature (C)]]*OO[[#This Row],[83]]</f>
        <v>3.7281448106687496E-7</v>
      </c>
      <c r="CH300" s="10">
        <f>3/24000000*OO[[#This Row],[142 (06JUL1985 15:00:00)-Water Temperature (C)]]*OO[[#This Row],[84]]</f>
        <v>3.5617174437E-7</v>
      </c>
      <c r="CI300" s="10">
        <f>3/24000000*OO[[#This Row],[143 (06JUL1985 18:00:00)-Water Temperature (C)]]*OO[[#This Row],[85]]</f>
        <v>3.3603781994250003E-7</v>
      </c>
      <c r="CJ300" s="10">
        <f>3/24000000*OO[[#This Row],[144 (06JUL1985 21:00:00)-Water Temperature (C)]]*OO[[#This Row],[86]]</f>
        <v>3.1215786329462494E-7</v>
      </c>
      <c r="CK300" s="10">
        <f>3/24000000*OO[[#This Row],[145 (07JUL1985 00:00:00)-Water Temperature (C)]]*OO[[#This Row],[87]]</f>
        <v>2.851304033960375E-7</v>
      </c>
      <c r="CL300" s="10">
        <f>3/24000000*OO[[#This Row],[146 (07JUL1985 03:00:00)-Water Temperature (C)]]*OO[[#This Row],[88]]</f>
        <v>2.64585578814E-7</v>
      </c>
      <c r="CM300" s="10">
        <f>3/24000000*OO[[#This Row],[147 (07JUL1985 06:00:00)-Water Temperature (C)]]*OO[[#This Row],[89]]</f>
        <v>2.4851012032448753E-7</v>
      </c>
      <c r="CN300" s="10">
        <f>3/24000000*OO[[#This Row],[148 (07JUL1985 09:00:00)-Water Temperature (C)]]*OO[[#This Row],[90]]</f>
        <v>2.3909650198323752E-7</v>
      </c>
      <c r="CO300" s="10">
        <f>3/24000000*OO[[#This Row],[149 (07JUL1985 12:00:00)-Water Temperature (C)]]*OO[[#This Row],[91]]</f>
        <v>2.3270890198578751E-7</v>
      </c>
      <c r="CP300" s="10">
        <f>3/24000000*OO[[#This Row],[150 (07JUL1985 15:00:00)-Water Temperature (C)]]*OO[[#This Row],[92]]</f>
        <v>2.3270890198578751E-7</v>
      </c>
      <c r="CQ300" s="10">
        <f>3/24000000*OO[[#This Row],[151 (07JUL1985 18:00:00)-Water Temperature (C)]]*OO[[#This Row],[93]]</f>
        <v>2.3270890198578751E-7</v>
      </c>
      <c r="CR300" s="10">
        <f>3/24000000*OO[[#This Row],[152 (07JUL1985 21:00:00)-Water Temperature (C)]]*OO[[#This Row],[94]]</f>
        <v>2.3270890198578751E-7</v>
      </c>
      <c r="CS300" s="10">
        <f>3/24000000*OO[[#This Row],[153 (08JUL1985 00:00:00)-Water Temperature (C)]]*OO[[#This Row],[95]]</f>
        <v>2.3270890198578751E-7</v>
      </c>
      <c r="CT300" s="10">
        <f>3/24000000*OO[[#This Row],[154 (08JUL1985 03:00:00)-Water Temperature (C)]]*OO[[#This Row],[96]]</f>
        <v>2.3270890198578751E-7</v>
      </c>
      <c r="CU300" s="10">
        <f>3/24000000*OO[[#This Row],[155 (08JUL1985 06:00:00)-Water Temperature (C)]]*OO[[#This Row],[97]]</f>
        <v>2.3270890198578751E-7</v>
      </c>
      <c r="CV300" s="10">
        <f>3/24000000*OO[[#This Row],[156 (08JUL1985 09:00:00)-Water Temperature (C)]]*OO[[#This Row],[98]]</f>
        <v>2.3270890198578751E-7</v>
      </c>
      <c r="CW300" s="10">
        <f>3/24000000*OO[[#This Row],[157 (08JUL1985 12:00:00)-Water Temperature (C)]]*OO[[#This Row],[99]]</f>
        <v>2.3270890198578751E-7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4.2750563734908522E-28</v>
      </c>
      <c r="R301" s="10">
        <f>3/24*OO[[#This Row],[74 (28JUN1985 03:00:00)-Water Temperature (C)]]*OO[[#This Row],[16]]/SUM(OO[16])</f>
        <v>1.1768615379695159E-21</v>
      </c>
      <c r="S301" s="10">
        <f>3/24*OO[[#This Row],[75 (28JUN1985 06:00:00)-Water Temperature (C)]]*OO[[#This Row],[17]]/SUM(OO[17])</f>
        <v>1.3132517831681508E-13</v>
      </c>
      <c r="T301" s="10">
        <f>3/24*OO[[#This Row],[76 (28JUN1985 09:00:00)-Water Temperature (C)]]*OO[[#This Row],[18]]/SUM(OO[18])</f>
        <v>5.8315771450824964E-10</v>
      </c>
      <c r="U301" s="10">
        <f>3/24*OO[[#This Row],[77 (28JUN1985 12:00:00)-Water Temperature (C)]]*OO[[#This Row],[19]]/SUM(OO[19])</f>
        <v>2.1208836610924366E-7</v>
      </c>
      <c r="V301" s="10">
        <f>3/24000000*OO[[#This Row],[78 (28JUN1985 15:00:00)-Water Temperature (C)]]*OO[[#This Row],[20]]</f>
        <v>1.6829148866865E-5</v>
      </c>
      <c r="W301" s="10">
        <f>3/24000000*OO[[#This Row],[79 (28JUN1985 18:00:00)-Water Temperature (C)]]*OO[[#This Row],[21]]</f>
        <v>4.2973746523125003E-4</v>
      </c>
      <c r="X301" s="10">
        <f>3/24000000*OO[[#This Row],[80 (28JUN1985 21:00:00)-Water Temperature (C)]]*OO[[#This Row],[22]]</f>
        <v>4.3340189167274997E-3</v>
      </c>
      <c r="Y301" s="10">
        <f>3/24000000*OO[[#This Row],[81 (29JUN1985 00:00:00)-Water Temperature (C)]]*OO[[#This Row],[23]]</f>
        <v>2.048152226766E-2</v>
      </c>
      <c r="Z301" s="10">
        <f>3/24000000*OO[[#This Row],[82 (29JUN1985 03:00:00)-Water Temperature (C)]]*OO[[#This Row],[24]]</f>
        <v>5.0810306160599998E-2</v>
      </c>
      <c r="AA301" s="10">
        <f>3/24000000*OO[[#This Row],[83 (29JUN1985 06:00:00)-Water Temperature (C)]]*OO[[#This Row],[25]]</f>
        <v>7.2667007425349997E-2</v>
      </c>
      <c r="AB301" s="10">
        <f>3/24000000*OO[[#This Row],[84 (29JUN1985 09:00:00)-Water Temperature (C)]]*OO[[#This Row],[26]]</f>
        <v>6.5587009689612494E-2</v>
      </c>
      <c r="AC301" s="10">
        <f>3/24000000*OO[[#This Row],[85 (29JUN1985 12:00:00)-Water Temperature (C)]]*OO[[#This Row],[27]]</f>
        <v>4.0169620384299998E-2</v>
      </c>
      <c r="AD301" s="10">
        <f>3/24000000*OO[[#This Row],[86 (29JUN1985 15:00:00)-Water Temperature (C)]]*OO[[#This Row],[28]]</f>
        <v>1.733882337045E-2</v>
      </c>
      <c r="AE301" s="10">
        <f>3/24000000*OO[[#This Row],[88 (29JUN1985 21:00:00)-Water Temperature (C)]]*OO[[#This Row],[30]]</f>
        <v>1.4070482731994999E-3</v>
      </c>
      <c r="AF301" s="10">
        <f>3/24000000*OO[[#This Row],[88 (29JUN1985 21:00:00)-Water Temperature (C)]]*OO[[#This Row],[30]]</f>
        <v>1.4070482731994999E-3</v>
      </c>
      <c r="AG301" s="10">
        <f>3/24000000*OO[[#This Row],[89 (30JUN1985 00:00:00)-Water Temperature (C)]]*OO[[#This Row],[31]]</f>
        <v>3.2122614486425002E-4</v>
      </c>
      <c r="AH301" s="10">
        <f>3/24000000*OO[[#This Row],[90 (30JUN1985 03:00:00)-Water Temperature (C)]]*OO[[#This Row],[32]]</f>
        <v>9.6350531634062508E-5</v>
      </c>
      <c r="AI301" s="10">
        <f>3/24000000*OO[[#This Row],[91 (30JUN1985 06:00:00)-Water Temperature (C)]]*OO[[#This Row],[33]]</f>
        <v>5.4884561529374999E-5</v>
      </c>
      <c r="AJ301" s="10">
        <f>3/24000000*OO[[#This Row],[92 (30JUN1985 09:00:00)-Water Temperature (C)]]*OO[[#This Row],[34]]</f>
        <v>4.8462823366649998E-5</v>
      </c>
      <c r="AK301" s="10">
        <f>3/24000000*OO[[#This Row],[93 (30JUN1985 12:00:00)-Water Temperature (C)]]*OO[[#This Row],[35]]</f>
        <v>4.8037804443899997E-5</v>
      </c>
      <c r="AL301" s="10">
        <f>3/24000000*OO[[#This Row],[94 (30JUN1985 15:00:00)-Water Temperature (C)]]*OO[[#This Row],[36]]</f>
        <v>4.827962900924999E-5</v>
      </c>
      <c r="AM301" s="10">
        <f>3/24000000*OO[[#This Row],[95 (30JUN1985 18:00:00)-Water Temperature (C)]]*OO[[#This Row],[37]]</f>
        <v>4.8345419136937497E-5</v>
      </c>
      <c r="AN301" s="10">
        <f>3/24000000*OO[[#This Row],[96 (30JUN1985 21:00:00)-Water Temperature (C)]]*OO[[#This Row],[38]]</f>
        <v>4.6080979822849998E-5</v>
      </c>
      <c r="AO301" s="10">
        <f>3/24000000*OO[[#This Row],[97 (01JUL1985 00:00:00)-Water Temperature (C)]]*OO[[#This Row],[39]]</f>
        <v>4.1702691037099994E-5</v>
      </c>
      <c r="AP301" s="10">
        <f>3/24000000*OO[[#This Row],[98 (01JUL1985 03:00:00)-Water Temperature (C)]]*OO[[#This Row],[40]]</f>
        <v>3.7248955816537497E-5</v>
      </c>
      <c r="AQ301" s="10">
        <f>3/24000000*OO[[#This Row],[99 (01JUL1985 06:00:00)-Water Temperature (C)]]*OO[[#This Row],[41]]</f>
        <v>3.3116919585999999E-5</v>
      </c>
      <c r="AR301" s="10">
        <f>3/24000000*OO[[#This Row],[100 (01JUL1985 09:00:00)-Water Temperature (C)]]*OO[[#This Row],[42]]</f>
        <v>3.06347176416E-5</v>
      </c>
      <c r="AS301" s="10">
        <f>3/24000000*OO[[#This Row],[101 (01JUL1985 12:00:00)-Water Temperature (C)]]*OO[[#This Row],[43]]</f>
        <v>2.8555811641200003E-5</v>
      </c>
      <c r="AT301" s="10">
        <f>3/24000000*OO[[#This Row],[102 (01JUL1985 15:00:00)-Water Temperature (C)]]*OO[[#This Row],[44]]</f>
        <v>2.6804491358124994E-5</v>
      </c>
      <c r="AU301" s="10">
        <f>3/24000000*OO[[#This Row],[103 (01JUL1985 18:00:00)-Water Temperature (C)]]*OO[[#This Row],[45]]</f>
        <v>2.5125357776799998E-5</v>
      </c>
      <c r="AV301" s="10">
        <f>3/24000000*OO[[#This Row],[104 (01JUL1985 21:00:00)-Water Temperature (C)]]*OO[[#This Row],[46]]</f>
        <v>2.2793181666599997E-5</v>
      </c>
      <c r="AW301" s="10">
        <f>3/24000000*OO[[#This Row],[105 (02JUL1985 00:00:00)-Water Temperature (C)]]*OO[[#This Row],[47]]</f>
        <v>2.031070995266625E-5</v>
      </c>
      <c r="AX301" s="10">
        <f>3/24000000*OO[[#This Row],[106 (02JUL1985 03:00:00)-Water Temperature (C)]]*OO[[#This Row],[48]]</f>
        <v>1.815992996713125E-5</v>
      </c>
      <c r="AY301" s="10">
        <f>3/24000000*OO[[#This Row],[107 (02JUL1985 06:00:00)-Water Temperature (C)]]*OO[[#This Row],[49]]</f>
        <v>1.62517180306675E-5</v>
      </c>
      <c r="AZ301" s="10">
        <f>3/24000000*OO[[#This Row],[108 (02JUL1985 09:00:00)-Water Temperature (C)]]*OO[[#This Row],[50]]</f>
        <v>1.509942318406125E-5</v>
      </c>
      <c r="BA301" s="10">
        <f>3/24000000*OO[[#This Row],[109 (02JUL1985 12:00:00)-Water Temperature (C)]]*OO[[#This Row],[51]]</f>
        <v>1.4047540970115002E-5</v>
      </c>
      <c r="BB301" s="10">
        <f>3/24000000*OO[[#This Row],[110 (02JUL1985 15:00:00)-Water Temperature (C)]]*OO[[#This Row],[52]]</f>
        <v>1.3121448409483749E-5</v>
      </c>
      <c r="BC301" s="10">
        <f>3/24000000*OO[[#This Row],[111 (02JUL1985 18:00:00)-Water Temperature (C)]]*OO[[#This Row],[53]]</f>
        <v>1.2213157863815E-5</v>
      </c>
      <c r="BD301" s="10">
        <f>3/24000000*OO[[#This Row],[112 (02JUL1985 21:00:00)-Water Temperature (C)]]*OO[[#This Row],[54]]</f>
        <v>1.10973077062E-5</v>
      </c>
      <c r="BE301" s="10">
        <f>3/24000000*OO[[#This Row],[113 (03JUL1985 00:00:00)-Water Temperature (C)]]*OO[[#This Row],[55]]</f>
        <v>9.930293012377499E-6</v>
      </c>
      <c r="BF301" s="10">
        <f>3/24000000*OO[[#This Row],[114 (03JUL1985 03:00:00)-Water Temperature (C)]]*OO[[#This Row],[56]]</f>
        <v>8.9505213849449997E-6</v>
      </c>
      <c r="BG301" s="10">
        <f>3/24000000*OO[[#This Row],[115 (03JUL1985 06:00:00)-Water Temperature (C)]]*OO[[#This Row],[57]]</f>
        <v>8.0896055360150003E-6</v>
      </c>
      <c r="BH301" s="10">
        <f>3/24000000*OO[[#This Row],[116 (03JUL1985 09:00:00)-Water Temperature (C)]]*OO[[#This Row],[58]]</f>
        <v>7.5117187711199992E-6</v>
      </c>
      <c r="BI301" s="10">
        <f>3/24000000*OO[[#This Row],[117 (03JUL1985 12:00:00)-Water Temperature (C)]]*OO[[#This Row],[59]]</f>
        <v>6.7719689117062494E-6</v>
      </c>
      <c r="BJ301" s="10">
        <f>3/24000000*OO[[#This Row],[118 (03JUL1985 15:00:00)-Water Temperature (C)]]*OO[[#This Row],[60]]</f>
        <v>6.2853526021774998E-6</v>
      </c>
      <c r="BK301" s="10">
        <f>3/24000000*OO[[#This Row],[119 (03JUL1985 18:00:00)-Water Temperature (C)]]*OO[[#This Row],[61]]</f>
        <v>5.7832428877349995E-6</v>
      </c>
      <c r="BL301" s="10">
        <f>3/24000000*OO[[#This Row],[120 (03JUL1985 21:00:00)-Water Temperature (C)]]*OO[[#This Row],[62]]</f>
        <v>5.1959338238062501E-6</v>
      </c>
      <c r="BM301" s="10">
        <f>3/24000000*OO[[#This Row],[121 (04JUL1985 00:00:00)-Water Temperature (C)]]*OO[[#This Row],[63]]</f>
        <v>4.6133594788049993E-6</v>
      </c>
      <c r="BN301" s="10">
        <f>3/24000000*OO[[#This Row],[122 (04JUL1985 03:00:00)-Water Temperature (C)]]*OO[[#This Row],[64]]</f>
        <v>4.0956549305962496E-6</v>
      </c>
      <c r="BO301" s="10">
        <f>3/24000000*OO[[#This Row],[123 (04JUL1985 06:00:00)-Water Temperature (C)]]*OO[[#This Row],[65]]</f>
        <v>3.6586620598124993E-6</v>
      </c>
      <c r="BP301" s="10">
        <f>3/24000000*OO[[#This Row],[124 (04JUL1985 09:00:00)-Water Temperature (C)]]*OO[[#This Row],[66]]</f>
        <v>3.3711200607937492E-6</v>
      </c>
      <c r="BQ301" s="10">
        <f>3/24000000*OO[[#This Row],[125 (04JUL1985 12:00:00)-Water Temperature (C)]]*OO[[#This Row],[67]]</f>
        <v>3.0704173660874993E-6</v>
      </c>
      <c r="BR301" s="10">
        <f>3/24000000*OO[[#This Row],[126 (04JUL1985 15:00:00)-Water Temperature (C)]]*OO[[#This Row],[68]]</f>
        <v>2.7666892709478747E-6</v>
      </c>
      <c r="BS301" s="10">
        <f>3/24000000*OO[[#This Row],[127 (04JUL1985 18:00:00)-Water Temperature (C)]]*OO[[#This Row],[69]]</f>
        <v>2.4737117760341249E-6</v>
      </c>
      <c r="BT301" s="10">
        <f>3/24000000*OO[[#This Row],[128 (04JUL1985 21:00:00)-Water Temperature (C)]]*OO[[#This Row],[70]]</f>
        <v>2.1580580036597501E-6</v>
      </c>
      <c r="BU301" s="10">
        <f>3/24000000*OO[[#This Row],[129 (05JUL1985 00:00:00)-Water Temperature (C)]]*OO[[#This Row],[71]]</f>
        <v>1.8575791978245E-6</v>
      </c>
      <c r="BV301" s="10">
        <f>3/24000000*OO[[#This Row],[130 (05JUL1985 03:00:00)-Water Temperature (C)]]*OO[[#This Row],[72]]</f>
        <v>1.6204697063804999E-6</v>
      </c>
      <c r="BW301" s="10">
        <f>3/24000000*OO[[#This Row],[131 (05JUL1985 06:00:00)-Water Temperature (C)]]*OO[[#This Row],[73]]</f>
        <v>1.4179064793187498E-6</v>
      </c>
      <c r="BX301" s="10">
        <f>3/24000000*OO[[#This Row],[132 (05JUL1985 09:00:00)-Water Temperature (C)]]*OO[[#This Row],[74]]</f>
        <v>1.2631794968862499E-6</v>
      </c>
      <c r="BY301" s="10">
        <f>3/24000000*OO[[#This Row],[133 (05JUL1985 12:00:00)-Water Temperature (C)]]*OO[[#This Row],[75]]</f>
        <v>1.1088092132156249E-6</v>
      </c>
      <c r="BZ301" s="10">
        <f>3/24000000*OO[[#This Row],[134 (05JUL1985 15:00:00)-Water Temperature (C)]]*OO[[#This Row],[76]]</f>
        <v>9.5629405390200007E-7</v>
      </c>
      <c r="CA301" s="10">
        <f>3/24000000*OO[[#This Row],[135 (05JUL1985 18:00:00)-Water Temperature (C)]]*OO[[#This Row],[77]]</f>
        <v>8.2450642556475013E-7</v>
      </c>
      <c r="CB301" s="10">
        <f>3/24000000*OO[[#This Row],[136 (05JUL1985 21:00:00)-Water Temperature (C)]]*OO[[#This Row],[78]]</f>
        <v>7.1141365009637503E-7</v>
      </c>
      <c r="CC301" s="10">
        <f>3/24000000*OO[[#This Row],[137 (06JUL1985 00:00:00)-Water Temperature (C)]]*OO[[#This Row],[79]]</f>
        <v>6.2427639999999994E-7</v>
      </c>
      <c r="CD301" s="10">
        <f>3/24000000*OO[[#This Row],[138 (06JUL1985 03:00:00)-Water Temperature (C)]]*OO[[#This Row],[80]]</f>
        <v>5.5960794994499997E-7</v>
      </c>
      <c r="CE301" s="10">
        <f>3/24000000*OO[[#This Row],[139 (06JUL1985 06:00:00)-Water Temperature (C)]]*OO[[#This Row],[81]]</f>
        <v>5.1504797739975002E-7</v>
      </c>
      <c r="CF301" s="10">
        <f>3/24000000*OO[[#This Row],[140 (06JUL1985 09:00:00)-Water Temperature (C)]]*OO[[#This Row],[82]]</f>
        <v>4.9423190833800001E-7</v>
      </c>
      <c r="CG301" s="10">
        <f>3/24000000*OO[[#This Row],[141 (06JUL1985 12:00:00)-Water Temperature (C)]]*OO[[#This Row],[83]]</f>
        <v>4.7447245206599995E-7</v>
      </c>
      <c r="CH301" s="10">
        <f>3/24000000*OO[[#This Row],[142 (06JUL1985 15:00:00)-Water Temperature (C)]]*OO[[#This Row],[84]]</f>
        <v>4.5371515697112499E-7</v>
      </c>
      <c r="CI301" s="10">
        <f>3/24000000*OO[[#This Row],[143 (06JUL1985 18:00:00)-Water Temperature (C)]]*OO[[#This Row],[85]]</f>
        <v>4.2796608145499996E-7</v>
      </c>
      <c r="CJ301" s="10">
        <f>3/24000000*OO[[#This Row],[144 (06JUL1985 21:00:00)-Water Temperature (C)]]*OO[[#This Row],[86]]</f>
        <v>3.969759369185E-7</v>
      </c>
      <c r="CK301" s="10">
        <f>3/24000000*OO[[#This Row],[145 (07JUL1985 00:00:00)-Water Temperature (C)]]*OO[[#This Row],[87]]</f>
        <v>3.6165472565587498E-7</v>
      </c>
      <c r="CL301" s="10">
        <f>3/24000000*OO[[#This Row],[146 (07JUL1985 03:00:00)-Water Temperature (C)]]*OO[[#This Row],[88]]</f>
        <v>3.3484633326787501E-7</v>
      </c>
      <c r="CM301" s="10">
        <f>3/24000000*OO[[#This Row],[147 (07JUL1985 06:00:00)-Water Temperature (C)]]*OO[[#This Row],[89]]</f>
        <v>3.1434969111637502E-7</v>
      </c>
      <c r="CN301" s="10">
        <f>3/24000000*OO[[#This Row],[148 (07JUL1985 09:00:00)-Water Temperature (C)]]*OO[[#This Row],[90]]</f>
        <v>3.0263524978049998E-7</v>
      </c>
      <c r="CO301" s="10">
        <f>3/24000000*OO[[#This Row],[149 (07JUL1985 12:00:00)-Water Temperature (C)]]*OO[[#This Row],[91]]</f>
        <v>2.9488069327237501E-7</v>
      </c>
      <c r="CP301" s="10">
        <f>3/24000000*OO[[#This Row],[150 (07JUL1985 15:00:00)-Water Temperature (C)]]*OO[[#This Row],[92]]</f>
        <v>2.9488069327237501E-7</v>
      </c>
      <c r="CQ301" s="10">
        <f>3/24000000*OO[[#This Row],[151 (07JUL1985 18:00:00)-Water Temperature (C)]]*OO[[#This Row],[93]]</f>
        <v>2.9488069327237501E-7</v>
      </c>
      <c r="CR301" s="10">
        <f>3/24000000*OO[[#This Row],[152 (07JUL1985 21:00:00)-Water Temperature (C)]]*OO[[#This Row],[94]]</f>
        <v>2.9488069327237501E-7</v>
      </c>
      <c r="CS301" s="10">
        <f>3/24000000*OO[[#This Row],[153 (08JUL1985 00:00:00)-Water Temperature (C)]]*OO[[#This Row],[95]]</f>
        <v>2.9488069327237501E-7</v>
      </c>
      <c r="CT301" s="10">
        <f>3/24000000*OO[[#This Row],[154 (08JUL1985 03:00:00)-Water Temperature (C)]]*OO[[#This Row],[96]]</f>
        <v>2.9488069327237501E-7</v>
      </c>
      <c r="CU301" s="10">
        <f>3/24000000*OO[[#This Row],[155 (08JUL1985 06:00:00)-Water Temperature (C)]]*OO[[#This Row],[97]]</f>
        <v>2.9488069327237501E-7</v>
      </c>
      <c r="CV301" s="10">
        <f>3/24000000*OO[[#This Row],[156 (08JUL1985 09:00:00)-Water Temperature (C)]]*OO[[#This Row],[98]]</f>
        <v>2.9488069327237501E-7</v>
      </c>
      <c r="CW301" s="10">
        <f>3/24000000*OO[[#This Row],[157 (08JUL1985 12:00:00)-Water Temperature (C)]]*OO[[#This Row],[99]]</f>
        <v>2.9488069327237501E-7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6.8539428710462454E-29</v>
      </c>
      <c r="R302" s="10">
        <f>3/24*OO[[#This Row],[74 (28JUN1985 03:00:00)-Water Temperature (C)]]*OO[[#This Row],[16]]/SUM(OO[16])</f>
        <v>6.7632795552026776E-22</v>
      </c>
      <c r="S302" s="10">
        <f>3/24*OO[[#This Row],[75 (28JUN1985 06:00:00)-Water Temperature (C)]]*OO[[#This Row],[17]]/SUM(OO[17])</f>
        <v>5.4074668897038489E-14</v>
      </c>
      <c r="T302" s="10">
        <f>3/24*OO[[#This Row],[76 (28JUN1985 09:00:00)-Water Temperature (C)]]*OO[[#This Row],[18]]/SUM(OO[18])</f>
        <v>3.2792107918094167E-10</v>
      </c>
      <c r="U302" s="10">
        <f>3/24*OO[[#This Row],[77 (28JUN1985 12:00:00)-Water Temperature (C)]]*OO[[#This Row],[19]]/SUM(OO[19])</f>
        <v>1.3878286231522197E-7</v>
      </c>
      <c r="V302" s="10">
        <f>3/24000000*OO[[#This Row],[78 (28JUN1985 15:00:00)-Water Temperature (C)]]*OO[[#This Row],[20]]</f>
        <v>1.2317242160015001E-5</v>
      </c>
      <c r="W302" s="10">
        <f>3/24000000*OO[[#This Row],[79 (28JUN1985 18:00:00)-Water Temperature (C)]]*OO[[#This Row],[21]]</f>
        <v>3.4522195218787493E-4</v>
      </c>
      <c r="X302" s="10">
        <f>3/24000000*OO[[#This Row],[80 (28JUN1985 21:00:00)-Water Temperature (C)]]*OO[[#This Row],[22]]</f>
        <v>3.77145939925625E-3</v>
      </c>
      <c r="Y302" s="10">
        <f>3/24000000*OO[[#This Row],[81 (29JUN1985 00:00:00)-Water Temperature (C)]]*OO[[#This Row],[23]]</f>
        <v>1.9133808524025003E-2</v>
      </c>
      <c r="Z302" s="10">
        <f>3/24000000*OO[[#This Row],[82 (29JUN1985 03:00:00)-Water Temperature (C)]]*OO[[#This Row],[24]]</f>
        <v>5.0579360118562497E-2</v>
      </c>
      <c r="AA302" s="10">
        <f>3/24000000*OO[[#This Row],[83 (29JUN1985 06:00:00)-Water Temperature (C)]]*OO[[#This Row],[25]]</f>
        <v>7.6620677260075001E-2</v>
      </c>
      <c r="AB302" s="10">
        <f>3/24000000*OO[[#This Row],[84 (29JUN1985 09:00:00)-Water Temperature (C)]]*OO[[#This Row],[26]]</f>
        <v>7.2845069558624992E-2</v>
      </c>
      <c r="AC302" s="10">
        <f>3/24000000*OO[[#This Row],[85 (29JUN1985 12:00:00)-Water Temperature (C)]]*OO[[#This Row],[27]]</f>
        <v>4.6814304095624995E-2</v>
      </c>
      <c r="AD302" s="10">
        <f>3/24000000*OO[[#This Row],[86 (29JUN1985 15:00:00)-Water Temperature (C)]]*OO[[#This Row],[28]]</f>
        <v>2.1114476800762502E-2</v>
      </c>
      <c r="AE302" s="10">
        <f>3/24000000*OO[[#This Row],[88 (29JUN1985 21:00:00)-Water Temperature (C)]]*OO[[#This Row],[30]]</f>
        <v>1.8334060894388748E-3</v>
      </c>
      <c r="AF302" s="10">
        <f>3/24000000*OO[[#This Row],[88 (29JUN1985 21:00:00)-Water Temperature (C)]]*OO[[#This Row],[30]]</f>
        <v>1.8334060894388748E-3</v>
      </c>
      <c r="AG302" s="10">
        <f>3/24000000*OO[[#This Row],[89 (30JUN1985 00:00:00)-Water Temperature (C)]]*OO[[#This Row],[31]]</f>
        <v>4.19421288251625E-4</v>
      </c>
      <c r="AH302" s="10">
        <f>3/24000000*OO[[#This Row],[90 (30JUN1985 03:00:00)-Water Temperature (C)]]*OO[[#This Row],[32]]</f>
        <v>1.182407053100625E-4</v>
      </c>
      <c r="AI302" s="10">
        <f>3/24000000*OO[[#This Row],[91 (30JUN1985 06:00:00)-Water Temperature (C)]]*OO[[#This Row],[33]]</f>
        <v>6.1992533057374986E-5</v>
      </c>
      <c r="AJ302" s="10">
        <f>3/24000000*OO[[#This Row],[92 (30JUN1985 09:00:00)-Water Temperature (C)]]*OO[[#This Row],[34]]</f>
        <v>5.3017640374999993E-5</v>
      </c>
      <c r="AK302" s="10">
        <f>3/24000000*OO[[#This Row],[93 (30JUN1985 12:00:00)-Water Temperature (C)]]*OO[[#This Row],[35]]</f>
        <v>5.2275857663250007E-5</v>
      </c>
      <c r="AL302" s="10">
        <f>3/24000000*OO[[#This Row],[94 (30JUN1985 15:00:00)-Water Temperature (C)]]*OO[[#This Row],[36]]</f>
        <v>5.2546192933524999E-5</v>
      </c>
      <c r="AM302" s="10">
        <f>3/24000000*OO[[#This Row],[95 (30JUN1985 18:00:00)-Water Temperature (C)]]*OO[[#This Row],[37]]</f>
        <v>5.280631171606251E-5</v>
      </c>
      <c r="AN302" s="10">
        <f>3/24000000*OO[[#This Row],[96 (30JUN1985 21:00:00)-Water Temperature (C)]]*OO[[#This Row],[38]]</f>
        <v>5.0615631789112497E-5</v>
      </c>
      <c r="AO302" s="10">
        <f>3/24000000*OO[[#This Row],[97 (01JUL1985 00:00:00)-Water Temperature (C)]]*OO[[#This Row],[39]]</f>
        <v>4.5946791346949995E-5</v>
      </c>
      <c r="AP302" s="10">
        <f>3/24000000*OO[[#This Row],[98 (01JUL1985 03:00:00)-Water Temperature (C)]]*OO[[#This Row],[40]]</f>
        <v>4.1140734427649998E-5</v>
      </c>
      <c r="AQ302" s="10">
        <f>3/24000000*OO[[#This Row],[99 (01JUL1985 06:00:00)-Water Temperature (C)]]*OO[[#This Row],[41]]</f>
        <v>3.6649526774999998E-5</v>
      </c>
      <c r="AR302" s="10">
        <f>3/24000000*OO[[#This Row],[100 (01JUL1985 09:00:00)-Water Temperature (C)]]*OO[[#This Row],[42]]</f>
        <v>3.3946355985975002E-5</v>
      </c>
      <c r="AS302" s="10">
        <f>3/24000000*OO[[#This Row],[101 (01JUL1985 12:00:00)-Water Temperature (C)]]*OO[[#This Row],[43]]</f>
        <v>3.1689079499999995E-5</v>
      </c>
      <c r="AT302" s="10">
        <f>3/24000000*OO[[#This Row],[102 (01JUL1985 15:00:00)-Water Temperature (C)]]*OO[[#This Row],[44]]</f>
        <v>2.9742053863299994E-5</v>
      </c>
      <c r="AU302" s="10">
        <f>3/24000000*OO[[#This Row],[103 (01JUL1985 18:00:00)-Water Temperature (C)]]*OO[[#This Row],[45]]</f>
        <v>2.7886137547600002E-5</v>
      </c>
      <c r="AV302" s="10">
        <f>3/24000000*OO[[#This Row],[104 (01JUL1985 21:00:00)-Water Temperature (C)]]*OO[[#This Row],[46]]</f>
        <v>2.5310843386035001E-5</v>
      </c>
      <c r="AW302" s="10">
        <f>3/24000000*OO[[#This Row],[105 (02JUL1985 00:00:00)-Water Temperature (C)]]*OO[[#This Row],[47]]</f>
        <v>2.2534332633326246E-5</v>
      </c>
      <c r="AX302" s="10">
        <f>3/24000000*OO[[#This Row],[106 (02JUL1985 03:00:00)-Water Temperature (C)]]*OO[[#This Row],[48]]</f>
        <v>2.0161125626852497E-5</v>
      </c>
      <c r="AY302" s="10">
        <f>3/24000000*OO[[#This Row],[107 (02JUL1985 06:00:00)-Water Temperature (C)]]*OO[[#This Row],[49]]</f>
        <v>1.8066504501802496E-5</v>
      </c>
      <c r="AZ302" s="10">
        <f>3/24000000*OO[[#This Row],[108 (02JUL1985 09:00:00)-Water Temperature (C)]]*OO[[#This Row],[50]]</f>
        <v>1.681626412336E-5</v>
      </c>
      <c r="BA302" s="10">
        <f>3/24000000*OO[[#This Row],[109 (02JUL1985 12:00:00)-Water Temperature (C)]]*OO[[#This Row],[51]]</f>
        <v>1.5675629198291249E-5</v>
      </c>
      <c r="BB302" s="10">
        <f>3/24000000*OO[[#This Row],[110 (02JUL1985 15:00:00)-Water Temperature (C)]]*OO[[#This Row],[52]]</f>
        <v>1.4647221342337498E-5</v>
      </c>
      <c r="BC302" s="10">
        <f>3/24000000*OO[[#This Row],[111 (02JUL1985 18:00:00)-Water Temperature (C)]]*OO[[#This Row],[53]]</f>
        <v>1.36311420290775E-5</v>
      </c>
      <c r="BD302" s="10">
        <f>3/24000000*OO[[#This Row],[112 (02JUL1985 21:00:00)-Water Temperature (C)]]*OO[[#This Row],[54]]</f>
        <v>1.2386150129955E-5</v>
      </c>
      <c r="BE302" s="10">
        <f>3/24000000*OO[[#This Row],[113 (03JUL1985 00:00:00)-Water Temperature (C)]]*OO[[#This Row],[55]]</f>
        <v>1.1076508226250002E-5</v>
      </c>
      <c r="BF302" s="10">
        <f>3/24000000*OO[[#This Row],[114 (03JUL1985 03:00:00)-Water Temperature (C)]]*OO[[#This Row],[56]]</f>
        <v>9.9891407459249978E-6</v>
      </c>
      <c r="BG302" s="10">
        <f>3/24000000*OO[[#This Row],[115 (03JUL1985 06:00:00)-Water Temperature (C)]]*OO[[#This Row],[57]]</f>
        <v>9.0440311468487501E-6</v>
      </c>
      <c r="BH302" s="10">
        <f>3/24000000*OO[[#This Row],[116 (03JUL1985 09:00:00)-Water Temperature (C)]]*OO[[#This Row],[58]]</f>
        <v>8.4181347042487503E-6</v>
      </c>
      <c r="BI302" s="10">
        <f>3/24000000*OO[[#This Row],[117 (03JUL1985 12:00:00)-Water Temperature (C)]]*OO[[#This Row],[59]]</f>
        <v>7.5936164114925005E-6</v>
      </c>
      <c r="BJ302" s="10">
        <f>3/24000000*OO[[#This Row],[118 (03JUL1985 15:00:00)-Water Temperature (C)]]*OO[[#This Row],[60]]</f>
        <v>7.0447481590299989E-6</v>
      </c>
      <c r="BK302" s="10">
        <f>3/24000000*OO[[#This Row],[119 (03JUL1985 18:00:00)-Water Temperature (C)]]*OO[[#This Row],[61]]</f>
        <v>6.4851277790649997E-6</v>
      </c>
      <c r="BL302" s="10">
        <f>3/24000000*OO[[#This Row],[120 (03JUL1985 21:00:00)-Water Temperature (C)]]*OO[[#This Row],[62]]</f>
        <v>5.8216567789987503E-6</v>
      </c>
      <c r="BM302" s="10">
        <f>3/24000000*OO[[#This Row],[121 (04JUL1985 00:00:00)-Water Temperature (C)]]*OO[[#This Row],[63]]</f>
        <v>5.1605912406937494E-6</v>
      </c>
      <c r="BN302" s="10">
        <f>3/24000000*OO[[#This Row],[122 (04JUL1985 03:00:00)-Water Temperature (C)]]*OO[[#This Row],[64]]</f>
        <v>4.5805687955549999E-6</v>
      </c>
      <c r="BO302" s="10">
        <f>3/24000000*OO[[#This Row],[123 (04JUL1985 06:00:00)-Water Temperature (C)]]*OO[[#This Row],[65]]</f>
        <v>4.0966884441812491E-6</v>
      </c>
      <c r="BP302" s="10">
        <f>3/24000000*OO[[#This Row],[124 (04JUL1985 09:00:00)-Water Temperature (C)]]*OO[[#This Row],[66]]</f>
        <v>3.7845282566324993E-6</v>
      </c>
      <c r="BQ302" s="10">
        <f>3/24000000*OO[[#This Row],[125 (04JUL1985 12:00:00)-Water Temperature (C)]]*OO[[#This Row],[67]]</f>
        <v>3.4571644157550002E-6</v>
      </c>
      <c r="BR302" s="10">
        <f>3/24000000*OO[[#This Row],[126 (04JUL1985 15:00:00)-Water Temperature (C)]]*OO[[#This Row],[68]]</f>
        <v>3.1176874372859997E-6</v>
      </c>
      <c r="BS302" s="10">
        <f>3/24000000*OO[[#This Row],[127 (04JUL1985 18:00:00)-Water Temperature (C)]]*OO[[#This Row],[69]]</f>
        <v>2.7857704624683748E-6</v>
      </c>
      <c r="BT302" s="10">
        <f>3/24000000*OO[[#This Row],[128 (04JUL1985 21:00:00)-Water Temperature (C)]]*OO[[#This Row],[70]]</f>
        <v>2.4259823298383749E-6</v>
      </c>
      <c r="BU302" s="10">
        <f>3/24000000*OO[[#This Row],[129 (05JUL1985 00:00:00)-Water Temperature (C)]]*OO[[#This Row],[71]]</f>
        <v>2.0824497691838749E-6</v>
      </c>
      <c r="BV302" s="10">
        <f>3/24000000*OO[[#This Row],[130 (05JUL1985 03:00:00)-Water Temperature (C)]]*OO[[#This Row],[72]]</f>
        <v>1.8141192919589998E-6</v>
      </c>
      <c r="BW302" s="10">
        <f>3/24000000*OO[[#This Row],[131 (05JUL1985 06:00:00)-Water Temperature (C)]]*OO[[#This Row],[73]]</f>
        <v>1.5887113316761248E-6</v>
      </c>
      <c r="BX302" s="10">
        <f>3/24000000*OO[[#This Row],[132 (05JUL1985 09:00:00)-Water Temperature (C)]]*OO[[#This Row],[74]]</f>
        <v>1.418343742085625E-6</v>
      </c>
      <c r="BY302" s="10">
        <f>3/24000000*OO[[#This Row],[133 (05JUL1985 12:00:00)-Water Temperature (C)]]*OO[[#This Row],[75]]</f>
        <v>1.2482728084125E-6</v>
      </c>
      <c r="BZ302" s="10">
        <f>3/24000000*OO[[#This Row],[134 (05JUL1985 15:00:00)-Water Temperature (C)]]*OO[[#This Row],[76]]</f>
        <v>1.07707520996775E-6</v>
      </c>
      <c r="CA302" s="10">
        <f>3/24000000*OO[[#This Row],[135 (05JUL1985 18:00:00)-Water Temperature (C)]]*OO[[#This Row],[77]]</f>
        <v>9.2750410367875002E-7</v>
      </c>
      <c r="CB302" s="10">
        <f>3/24000000*OO[[#This Row],[136 (05JUL1985 21:00:00)-Water Temperature (C)]]*OO[[#This Row],[78]]</f>
        <v>7.9818397307625004E-7</v>
      </c>
      <c r="CC302" s="10">
        <f>3/24000000*OO[[#This Row],[137 (06JUL1985 00:00:00)-Water Temperature (C)]]*OO[[#This Row],[79]]</f>
        <v>6.9789125640562498E-7</v>
      </c>
      <c r="CD302" s="10">
        <f>3/24000000*OO[[#This Row],[138 (06JUL1985 03:00:00)-Water Temperature (C)]]*OO[[#This Row],[80]]</f>
        <v>6.237873407325E-7</v>
      </c>
      <c r="CE302" s="10">
        <f>3/24000000*OO[[#This Row],[139 (06JUL1985 06:00:00)-Water Temperature (C)]]*OO[[#This Row],[81]]</f>
        <v>5.7325195843350001E-7</v>
      </c>
      <c r="CF302" s="10">
        <f>3/24000000*OO[[#This Row],[140 (06JUL1985 09:00:00)-Water Temperature (C)]]*OO[[#This Row],[82]]</f>
        <v>5.504105521759999E-7</v>
      </c>
      <c r="CG302" s="10">
        <f>3/24000000*OO[[#This Row],[141 (06JUL1985 12:00:00)-Water Temperature (C)]]*OO[[#This Row],[83]]</f>
        <v>5.2941861406674994E-7</v>
      </c>
      <c r="CH302" s="10">
        <f>3/24000000*OO[[#This Row],[142 (06JUL1985 15:00:00)-Water Temperature (C)]]*OO[[#This Row],[84]]</f>
        <v>5.0677629775474993E-7</v>
      </c>
      <c r="CI302" s="10">
        <f>3/24000000*OO[[#This Row],[143 (06JUL1985 18:00:00)-Water Temperature (C)]]*OO[[#This Row],[85]]</f>
        <v>4.7801581859200002E-7</v>
      </c>
      <c r="CJ302" s="10">
        <f>3/24000000*OO[[#This Row],[144 (06JUL1985 21:00:00)-Water Temperature (C)]]*OO[[#This Row],[86]]</f>
        <v>4.4292811453987503E-7</v>
      </c>
      <c r="CK302" s="10">
        <f>3/24000000*OO[[#This Row],[145 (07JUL1985 00:00:00)-Water Temperature (C)]]*OO[[#This Row],[87]]</f>
        <v>4.0260830878987504E-7</v>
      </c>
      <c r="CL302" s="10">
        <f>3/24000000*OO[[#This Row],[146 (07JUL1985 03:00:00)-Water Temperature (C)]]*OO[[#This Row],[88]]</f>
        <v>3.71925578303125E-7</v>
      </c>
      <c r="CM302" s="10">
        <f>3/24000000*OO[[#This Row],[147 (07JUL1985 06:00:00)-Water Temperature (C)]]*OO[[#This Row],[89]]</f>
        <v>3.48903273971E-7</v>
      </c>
      <c r="CN302" s="10">
        <f>3/24000000*OO[[#This Row],[148 (07JUL1985 09:00:00)-Water Temperature (C)]]*OO[[#This Row],[90]]</f>
        <v>3.3600914642299997E-7</v>
      </c>
      <c r="CO302" s="10">
        <f>3/24000000*OO[[#This Row],[149 (07JUL1985 12:00:00)-Water Temperature (C)]]*OO[[#This Row],[91]]</f>
        <v>3.27733982774E-7</v>
      </c>
      <c r="CP302" s="10">
        <f>3/24000000*OO[[#This Row],[150 (07JUL1985 15:00:00)-Water Temperature (C)]]*OO[[#This Row],[92]]</f>
        <v>3.27733982774E-7</v>
      </c>
      <c r="CQ302" s="10">
        <f>3/24000000*OO[[#This Row],[151 (07JUL1985 18:00:00)-Water Temperature (C)]]*OO[[#This Row],[93]]</f>
        <v>3.27733982774E-7</v>
      </c>
      <c r="CR302" s="10">
        <f>3/24000000*OO[[#This Row],[152 (07JUL1985 21:00:00)-Water Temperature (C)]]*OO[[#This Row],[94]]</f>
        <v>3.27733982774E-7</v>
      </c>
      <c r="CS302" s="10">
        <f>3/24000000*OO[[#This Row],[153 (08JUL1985 00:00:00)-Water Temperature (C)]]*OO[[#This Row],[95]]</f>
        <v>3.27733982774E-7</v>
      </c>
      <c r="CT302" s="10">
        <f>3/24000000*OO[[#This Row],[154 (08JUL1985 03:00:00)-Water Temperature (C)]]*OO[[#This Row],[96]]</f>
        <v>3.27733982774E-7</v>
      </c>
      <c r="CU302" s="10">
        <f>3/24000000*OO[[#This Row],[155 (08JUL1985 06:00:00)-Water Temperature (C)]]*OO[[#This Row],[97]]</f>
        <v>3.27733982774E-7</v>
      </c>
      <c r="CV302" s="10">
        <f>3/24000000*OO[[#This Row],[156 (08JUL1985 09:00:00)-Water Temperature (C)]]*OO[[#This Row],[98]]</f>
        <v>3.27733982774E-7</v>
      </c>
      <c r="CW302" s="10">
        <f>3/24000000*OO[[#This Row],[157 (08JUL1985 12:00:00)-Water Temperature (C)]]*OO[[#This Row],[99]]</f>
        <v>3.27733982774E-7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7.5128050602515257E-30</v>
      </c>
      <c r="R303" s="10">
        <f>3/24*OO[[#This Row],[74 (28JUN1985 03:00:00)-Water Temperature (C)]]*OO[[#This Row],[16]]/SUM(OO[16])</f>
        <v>3.9901600166597652E-22</v>
      </c>
      <c r="S303" s="10">
        <f>3/24*OO[[#This Row],[75 (28JUN1985 06:00:00)-Water Temperature (C)]]*OO[[#This Row],[17]]/SUM(OO[17])</f>
        <v>1.8311250565419656E-14</v>
      </c>
      <c r="T303" s="10">
        <f>3/24*OO[[#This Row],[76 (28JUN1985 09:00:00)-Water Temperature (C)]]*OO[[#This Row],[18]]/SUM(OO[18])</f>
        <v>1.521339869424319E-10</v>
      </c>
      <c r="U303" s="10">
        <f>3/24*OO[[#This Row],[77 (28JUN1985 12:00:00)-Water Temperature (C)]]*OO[[#This Row],[19]]/SUM(OO[19])</f>
        <v>7.4050428957855425E-8</v>
      </c>
      <c r="V303" s="10">
        <f>3/24000000*OO[[#This Row],[78 (28JUN1985 15:00:00)-Water Temperature (C)]]*OO[[#This Row],[20]]</f>
        <v>7.2668700852824995E-6</v>
      </c>
      <c r="W303" s="10">
        <f>3/24000000*OO[[#This Row],[79 (28JUN1985 18:00:00)-Water Temperature (C)]]*OO[[#This Row],[21]]</f>
        <v>2.2106412845910003E-4</v>
      </c>
      <c r="X303" s="10">
        <f>3/24000000*OO[[#This Row],[80 (28JUN1985 21:00:00)-Water Temperature (C)]]*OO[[#This Row],[22]]</f>
        <v>2.5888636408556249E-3</v>
      </c>
      <c r="Y303" s="10">
        <f>3/24000000*OO[[#This Row],[81 (29JUN1985 00:00:00)-Water Temperature (C)]]*OO[[#This Row],[23]]</f>
        <v>1.3957150855319997E-2</v>
      </c>
      <c r="Z303" s="10">
        <f>3/24000000*OO[[#This Row],[82 (29JUN1985 03:00:00)-Water Temperature (C)]]*OO[[#This Row],[24]]</f>
        <v>3.8938086703424996E-2</v>
      </c>
      <c r="AA303" s="10">
        <f>3/24000000*OO[[#This Row],[83 (29JUN1985 06:00:00)-Water Temperature (C)]]*OO[[#This Row],[25]]</f>
        <v>6.1904832983749998E-2</v>
      </c>
      <c r="AB303" s="10">
        <f>3/24000000*OO[[#This Row],[84 (29JUN1985 09:00:00)-Water Temperature (C)]]*OO[[#This Row],[26]]</f>
        <v>6.1448836342837494E-2</v>
      </c>
      <c r="AC303" s="10">
        <f>3/24000000*OO[[#This Row],[85 (29JUN1985 12:00:00)-Water Temperature (C)]]*OO[[#This Row],[27]]</f>
        <v>4.1089032842812491E-2</v>
      </c>
      <c r="AD303" s="10">
        <f>3/24000000*OO[[#This Row],[86 (29JUN1985 15:00:00)-Water Temperature (C)]]*OO[[#This Row],[28]]</f>
        <v>1.9215136592697499E-2</v>
      </c>
      <c r="AE303" s="10">
        <f>3/24000000*OO[[#This Row],[88 (29JUN1985 21:00:00)-Water Temperature (C)]]*OO[[#This Row],[30]]</f>
        <v>1.7642378397625001E-3</v>
      </c>
      <c r="AF303" s="10">
        <f>3/24000000*OO[[#This Row],[88 (29JUN1985 21:00:00)-Water Temperature (C)]]*OO[[#This Row],[30]]</f>
        <v>1.7642378397625001E-3</v>
      </c>
      <c r="AG303" s="10">
        <f>3/24000000*OO[[#This Row],[89 (30JUN1985 00:00:00)-Water Temperature (C)]]*OO[[#This Row],[31]]</f>
        <v>4.0573820206800002E-4</v>
      </c>
      <c r="AH303" s="10">
        <f>3/24000000*OO[[#This Row],[90 (30JUN1985 03:00:00)-Water Temperature (C)]]*OO[[#This Row],[32]]</f>
        <v>1.09582169096125E-4</v>
      </c>
      <c r="AI303" s="10">
        <f>3/24000000*OO[[#This Row],[91 (30JUN1985 06:00:00)-Water Temperature (C)]]*OO[[#This Row],[33]]</f>
        <v>5.3591470408524995E-5</v>
      </c>
      <c r="AJ303" s="10">
        <f>3/24000000*OO[[#This Row],[92 (30JUN1985 09:00:00)-Water Temperature (C)]]*OO[[#This Row],[34]]</f>
        <v>4.4468560329374996E-5</v>
      </c>
      <c r="AK303" s="10">
        <f>3/24000000*OO[[#This Row],[93 (30JUN1985 12:00:00)-Water Temperature (C)]]*OO[[#This Row],[35]]</f>
        <v>4.3615284984862493E-5</v>
      </c>
      <c r="AL303" s="10">
        <f>3/24000000*OO[[#This Row],[94 (30JUN1985 15:00:00)-Water Temperature (C)]]*OO[[#This Row],[36]]</f>
        <v>4.3855766319375001E-5</v>
      </c>
      <c r="AM303" s="10">
        <f>3/24000000*OO[[#This Row],[95 (30JUN1985 18:00:00)-Water Temperature (C)]]*OO[[#This Row],[37]]</f>
        <v>4.4204339513849996E-5</v>
      </c>
      <c r="AN303" s="10">
        <f>3/24000000*OO[[#This Row],[96 (30JUN1985 21:00:00)-Water Temperature (C)]]*OO[[#This Row],[38]]</f>
        <v>4.2569370072824997E-5</v>
      </c>
      <c r="AO303" s="10">
        <f>3/24000000*OO[[#This Row],[97 (01JUL1985 00:00:00)-Water Temperature (C)]]*OO[[#This Row],[39]]</f>
        <v>3.8746758726374993E-5</v>
      </c>
      <c r="AP303" s="10">
        <f>3/24000000*OO[[#This Row],[98 (01JUL1985 03:00:00)-Water Temperature (C)]]*OO[[#This Row],[40]]</f>
        <v>3.4756667426725002E-5</v>
      </c>
      <c r="AQ303" s="10">
        <f>3/24000000*OO[[#This Row],[99 (01JUL1985 06:00:00)-Water Temperature (C)]]*OO[[#This Row],[41]]</f>
        <v>3.1007692553875003E-5</v>
      </c>
      <c r="AR303" s="10">
        <f>3/24000000*OO[[#This Row],[100 (01JUL1985 09:00:00)-Water Temperature (C)]]*OO[[#This Row],[42]]</f>
        <v>2.8735726365E-5</v>
      </c>
      <c r="AS303" s="10">
        <f>3/24000000*OO[[#This Row],[101 (01JUL1985 12:00:00)-Water Temperature (C)]]*OO[[#This Row],[43]]</f>
        <v>2.6855576088250003E-5</v>
      </c>
      <c r="AT303" s="10">
        <f>3/24000000*OO[[#This Row],[102 (01JUL1985 15:00:00)-Water Temperature (C)]]*OO[[#This Row],[44]]</f>
        <v>2.5208135306550001E-5</v>
      </c>
      <c r="AU303" s="10">
        <f>3/24000000*OO[[#This Row],[103 (01JUL1985 18:00:00)-Water Temperature (C)]]*OO[[#This Row],[45]]</f>
        <v>2.3645991969112498E-5</v>
      </c>
      <c r="AV303" s="10">
        <f>3/24000000*OO[[#This Row],[104 (01JUL1985 21:00:00)-Water Temperature (C)]]*OO[[#This Row],[46]]</f>
        <v>2.1478076254267495E-5</v>
      </c>
      <c r="AW303" s="10">
        <f>3/24000000*OO[[#This Row],[105 (02JUL1985 00:00:00)-Water Temperature (C)]]*OO[[#This Row],[47]]</f>
        <v>1.9107691348996248E-5</v>
      </c>
      <c r="AX303" s="10">
        <f>3/24000000*OO[[#This Row],[106 (02JUL1985 03:00:00)-Water Temperature (C)]]*OO[[#This Row],[48]]</f>
        <v>1.7101356192374997E-5</v>
      </c>
      <c r="AY303" s="10">
        <f>3/24000000*OO[[#This Row],[107 (02JUL1985 06:00:00)-Water Temperature (C)]]*OO[[#This Row],[49]]</f>
        <v>1.53350803268425E-5</v>
      </c>
      <c r="AZ303" s="10">
        <f>3/24000000*OO[[#This Row],[108 (02JUL1985 09:00:00)-Water Temperature (C)]]*OO[[#This Row],[50]]</f>
        <v>1.4286559709108749E-5</v>
      </c>
      <c r="BA303" s="10">
        <f>3/24000000*OO[[#This Row],[109 (02JUL1985 12:00:00)-Water Temperature (C)]]*OO[[#This Row],[51]]</f>
        <v>1.3333988954047498E-5</v>
      </c>
      <c r="BB303" s="10">
        <f>3/24000000*OO[[#This Row],[110 (02JUL1985 15:00:00)-Water Temperature (C)]]*OO[[#This Row],[52]]</f>
        <v>1.246167824328E-5</v>
      </c>
      <c r="BC303" s="10">
        <f>3/24000000*OO[[#This Row],[111 (02JUL1985 18:00:00)-Water Temperature (C)]]*OO[[#This Row],[53]]</f>
        <v>1.159361372619E-5</v>
      </c>
      <c r="BD303" s="10">
        <f>3/24000000*OO[[#This Row],[112 (02JUL1985 21:00:00)-Water Temperature (C)]]*OO[[#This Row],[54]]</f>
        <v>1.05358460326175E-5</v>
      </c>
      <c r="BE303" s="10">
        <f>3/24000000*OO[[#This Row],[113 (03JUL1985 00:00:00)-Water Temperature (C)]]*OO[[#This Row],[55]]</f>
        <v>9.412454874509999E-6</v>
      </c>
      <c r="BF303" s="10">
        <f>3/24000000*OO[[#This Row],[114 (03JUL1985 03:00:00)-Water Temperature (C)]]*OO[[#This Row],[56]]</f>
        <v>8.4870618719887491E-6</v>
      </c>
      <c r="BG303" s="10">
        <f>3/24000000*OO[[#This Row],[115 (03JUL1985 06:00:00)-Water Temperature (C)]]*OO[[#This Row],[57]]</f>
        <v>7.6898809180274992E-6</v>
      </c>
      <c r="BH303" s="10">
        <f>3/24000000*OO[[#This Row],[116 (03JUL1985 09:00:00)-Water Temperature (C)]]*OO[[#This Row],[58]]</f>
        <v>7.1673763628125009E-6</v>
      </c>
      <c r="BI303" s="10">
        <f>3/24000000*OO[[#This Row],[117 (03JUL1985 12:00:00)-Water Temperature (C)]]*OO[[#This Row],[59]]</f>
        <v>6.4743292966400007E-6</v>
      </c>
      <c r="BJ303" s="10">
        <f>3/24000000*OO[[#This Row],[118 (03JUL1985 15:00:00)-Water Temperature (C)]]*OO[[#This Row],[60]]</f>
        <v>6.0058022632425E-6</v>
      </c>
      <c r="BK303" s="10">
        <f>3/24000000*OO[[#This Row],[119 (03JUL1985 18:00:00)-Water Temperature (C)]]*OO[[#This Row],[61]]</f>
        <v>5.53456511893E-6</v>
      </c>
      <c r="BL303" s="10">
        <f>3/24000000*OO[[#This Row],[120 (03JUL1985 21:00:00)-Water Temperature (C)]]*OO[[#This Row],[62]]</f>
        <v>4.9698063105999997E-6</v>
      </c>
      <c r="BM303" s="10">
        <f>3/24000000*OO[[#This Row],[121 (04JUL1985 00:00:00)-Water Temperature (C)]]*OO[[#This Row],[63]]</f>
        <v>4.4019604423124999E-6</v>
      </c>
      <c r="BN303" s="10">
        <f>3/24000000*OO[[#This Row],[122 (04JUL1985 03:00:00)-Water Temperature (C)]]*OO[[#This Row],[64]]</f>
        <v>3.9073068547437495E-6</v>
      </c>
      <c r="BO303" s="10">
        <f>3/24000000*OO[[#This Row],[123 (04JUL1985 06:00:00)-Water Temperature (C)]]*OO[[#This Row],[65]]</f>
        <v>3.4983847893912492E-6</v>
      </c>
      <c r="BP303" s="10">
        <f>3/24000000*OO[[#This Row],[124 (04JUL1985 09:00:00)-Water Temperature (C)]]*OO[[#This Row],[66]]</f>
        <v>3.2399542286225001E-6</v>
      </c>
      <c r="BQ303" s="10">
        <f>3/24000000*OO[[#This Row],[125 (04JUL1985 12:00:00)-Water Temperature (C)]]*OO[[#This Row],[67]]</f>
        <v>2.9680430792349999E-6</v>
      </c>
      <c r="BR303" s="10">
        <f>3/24000000*OO[[#This Row],[126 (04JUL1985 15:00:00)-Water Temperature (C)]]*OO[[#This Row],[68]]</f>
        <v>2.6797545062549998E-6</v>
      </c>
      <c r="BS303" s="10">
        <f>3/24000000*OO[[#This Row],[127 (04JUL1985 18:00:00)-Water Temperature (C)]]*OO[[#This Row],[69]]</f>
        <v>2.3943470141474995E-6</v>
      </c>
      <c r="BT303" s="10">
        <f>3/24000000*OO[[#This Row],[128 (04JUL1985 21:00:00)-Water Temperature (C)]]*OO[[#This Row],[70]]</f>
        <v>2.0832077896739998E-6</v>
      </c>
      <c r="BU303" s="10">
        <f>3/24000000*OO[[#This Row],[129 (05JUL1985 00:00:00)-Water Temperature (C)]]*OO[[#This Row],[71]]</f>
        <v>1.7843609579943749E-6</v>
      </c>
      <c r="BV303" s="10">
        <f>3/24000000*OO[[#This Row],[130 (05JUL1985 03:00:00)-Water Temperature (C)]]*OO[[#This Row],[72]]</f>
        <v>1.5522225782745E-6</v>
      </c>
      <c r="BW303" s="10">
        <f>3/24000000*OO[[#This Row],[131 (05JUL1985 06:00:00)-Water Temperature (C)]]*OO[[#This Row],[73]]</f>
        <v>1.360176054740125E-6</v>
      </c>
      <c r="BX303" s="10">
        <f>3/24000000*OO[[#This Row],[132 (05JUL1985 09:00:00)-Water Temperature (C)]]*OO[[#This Row],[74]]</f>
        <v>1.2163570740620001E-6</v>
      </c>
      <c r="BY303" s="10">
        <f>3/24000000*OO[[#This Row],[133 (05JUL1985 12:00:00)-Water Temperature (C)]]*OO[[#This Row],[75]]</f>
        <v>1.073162091245E-6</v>
      </c>
      <c r="BZ303" s="10">
        <f>3/24000000*OO[[#This Row],[134 (05JUL1985 15:00:00)-Water Temperature (C)]]*OO[[#This Row],[76]]</f>
        <v>9.2647347362499995E-7</v>
      </c>
      <c r="CA303" s="10">
        <f>3/24000000*OO[[#This Row],[135 (05JUL1985 18:00:00)-Water Temperature (C)]]*OO[[#This Row],[77]]</f>
        <v>7.9722766582125006E-7</v>
      </c>
      <c r="CB303" s="10">
        <f>3/24000000*OO[[#This Row],[136 (05JUL1985 21:00:00)-Water Temperature (C)]]*OO[[#This Row],[78]]</f>
        <v>6.8462285272499993E-7</v>
      </c>
      <c r="CC303" s="10">
        <f>3/24000000*OO[[#This Row],[137 (06JUL1985 00:00:00)-Water Temperature (C)]]*OO[[#This Row],[79]]</f>
        <v>5.9672606934999989E-7</v>
      </c>
      <c r="CD303" s="10">
        <f>3/24000000*OO[[#This Row],[138 (06JUL1985 03:00:00)-Water Temperature (C)]]*OO[[#This Row],[80]]</f>
        <v>5.319467948234999E-7</v>
      </c>
      <c r="CE303" s="10">
        <f>3/24000000*OO[[#This Row],[139 (06JUL1985 06:00:00)-Water Temperature (C)]]*OO[[#This Row],[81]]</f>
        <v>4.8793518175974996E-7</v>
      </c>
      <c r="CF303" s="10">
        <f>3/24000000*OO[[#This Row],[140 (06JUL1985 09:00:00)-Water Temperature (C)]]*OO[[#This Row],[82]]</f>
        <v>4.6858476757749993E-7</v>
      </c>
      <c r="CG303" s="10">
        <f>3/24000000*OO[[#This Row],[141 (06JUL1985 12:00:00)-Water Temperature (C)]]*OO[[#This Row],[83]]</f>
        <v>4.5137491313449997E-7</v>
      </c>
      <c r="CH303" s="10">
        <f>3/24000000*OO[[#This Row],[142 (06JUL1985 15:00:00)-Water Temperature (C)]]*OO[[#This Row],[84]]</f>
        <v>4.3247636383249999E-7</v>
      </c>
      <c r="CI303" s="10">
        <f>3/24000000*OO[[#This Row],[143 (06JUL1985 18:00:00)-Water Temperature (C)]]*OO[[#This Row],[85]]</f>
        <v>4.0798400973924993E-7</v>
      </c>
      <c r="CJ303" s="10">
        <f>3/24000000*OO[[#This Row],[144 (06JUL1985 21:00:00)-Water Temperature (C)]]*OO[[#This Row],[86]]</f>
        <v>3.7779445648175E-7</v>
      </c>
      <c r="CK303" s="10">
        <f>3/24000000*OO[[#This Row],[145 (07JUL1985 00:00:00)-Water Temperature (C)]]*OO[[#This Row],[87]]</f>
        <v>3.4276223659699998E-7</v>
      </c>
      <c r="CL303" s="10">
        <f>3/24000000*OO[[#This Row],[146 (07JUL1985 03:00:00)-Water Temperature (C)]]*OO[[#This Row],[88]]</f>
        <v>3.1593788579875002E-7</v>
      </c>
      <c r="CM303" s="10">
        <f>3/24000000*OO[[#This Row],[147 (07JUL1985 06:00:00)-Water Temperature (C)]]*OO[[#This Row],[89]]</f>
        <v>2.9611707192910001E-7</v>
      </c>
      <c r="CN303" s="10">
        <f>3/24000000*OO[[#This Row],[148 (07JUL1985 09:00:00)-Water Temperature (C)]]*OO[[#This Row],[90]]</f>
        <v>2.8515408158514996E-7</v>
      </c>
      <c r="CO303" s="10">
        <f>3/24000000*OO[[#This Row],[149 (07JUL1985 12:00:00)-Water Temperature (C)]]*OO[[#This Row],[91]]</f>
        <v>2.7834342273249997E-7</v>
      </c>
      <c r="CP303" s="10">
        <f>3/24000000*OO[[#This Row],[150 (07JUL1985 15:00:00)-Water Temperature (C)]]*OO[[#This Row],[92]]</f>
        <v>2.7834342273249997E-7</v>
      </c>
      <c r="CQ303" s="10">
        <f>3/24000000*OO[[#This Row],[151 (07JUL1985 18:00:00)-Water Temperature (C)]]*OO[[#This Row],[93]]</f>
        <v>2.7834342273249997E-7</v>
      </c>
      <c r="CR303" s="10">
        <f>3/24000000*OO[[#This Row],[152 (07JUL1985 21:00:00)-Water Temperature (C)]]*OO[[#This Row],[94]]</f>
        <v>2.7834342273249997E-7</v>
      </c>
      <c r="CS303" s="10">
        <f>3/24000000*OO[[#This Row],[153 (08JUL1985 00:00:00)-Water Temperature (C)]]*OO[[#This Row],[95]]</f>
        <v>2.7834342273249997E-7</v>
      </c>
      <c r="CT303" s="10">
        <f>3/24000000*OO[[#This Row],[154 (08JUL1985 03:00:00)-Water Temperature (C)]]*OO[[#This Row],[96]]</f>
        <v>2.7834342273249997E-7</v>
      </c>
      <c r="CU303" s="10">
        <f>3/24000000*OO[[#This Row],[155 (08JUL1985 06:00:00)-Water Temperature (C)]]*OO[[#This Row],[97]]</f>
        <v>2.7834342273249997E-7</v>
      </c>
      <c r="CV303" s="10">
        <f>3/24000000*OO[[#This Row],[156 (08JUL1985 09:00:00)-Water Temperature (C)]]*OO[[#This Row],[98]]</f>
        <v>2.7834342273249997E-7</v>
      </c>
      <c r="CW303" s="10">
        <f>3/24000000*OO[[#This Row],[157 (08JUL1985 12:00:00)-Water Temperature (C)]]*OO[[#This Row],[99]]</f>
        <v>2.7834342273249997E-7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9.1127023278853148E-31</v>
      </c>
      <c r="R304" s="10">
        <f>3/24*OO[[#This Row],[74 (28JUN1985 03:00:00)-Water Temperature (C)]]*OO[[#This Row],[16]]/SUM(OO[16])</f>
        <v>2.705781215129126E-22</v>
      </c>
      <c r="S304" s="10">
        <f>3/24*OO[[#This Row],[75 (28JUN1985 06:00:00)-Water Temperature (C)]]*OO[[#This Row],[17]]/SUM(OO[17])</f>
        <v>7.2550449327800716E-15</v>
      </c>
      <c r="T304" s="10">
        <f>3/24*OO[[#This Row],[76 (28JUN1985 09:00:00)-Water Temperature (C)]]*OO[[#This Row],[18]]/SUM(OO[18])</f>
        <v>8.2194544634142819E-11</v>
      </c>
      <c r="U304" s="10">
        <f>3/24*OO[[#This Row],[77 (28JUN1985 12:00:00)-Water Temperature (C)]]*OO[[#This Row],[19]]/SUM(OO[19])</f>
        <v>4.5680830577154191E-8</v>
      </c>
      <c r="V304" s="10">
        <f>3/24000000*OO[[#This Row],[78 (28JUN1985 15:00:00)-Water Temperature (C)]]*OO[[#This Row],[20]]</f>
        <v>4.9341402827150001E-6</v>
      </c>
      <c r="W304" s="10">
        <f>3/24000000*OO[[#This Row],[79 (28JUN1985 18:00:00)-Water Temperature (C)]]*OO[[#This Row],[21]]</f>
        <v>1.6236962977359999E-4</v>
      </c>
      <c r="X304" s="10">
        <f>3/24000000*OO[[#This Row],[80 (28JUN1985 21:00:00)-Water Temperature (C)]]*OO[[#This Row],[22]]</f>
        <v>2.0341664154799998E-3</v>
      </c>
      <c r="Y304" s="10">
        <f>3/24000000*OO[[#This Row],[81 (29JUN1985 00:00:00)-Water Temperature (C)]]*OO[[#This Row],[23]]</f>
        <v>1.1636347017483751E-2</v>
      </c>
      <c r="Z304" s="10">
        <f>3/24000000*OO[[#This Row],[82 (29JUN1985 03:00:00)-Water Temperature (C)]]*OO[[#This Row],[24]]</f>
        <v>3.4230599043524997E-2</v>
      </c>
      <c r="AA304" s="10">
        <f>3/24000000*OO[[#This Row],[83 (29JUN1985 06:00:00)-Water Temperature (C)]]*OO[[#This Row],[25]]</f>
        <v>5.7073632421199998E-2</v>
      </c>
      <c r="AB304" s="10">
        <f>3/24000000*OO[[#This Row],[84 (29JUN1985 09:00:00)-Water Temperature (C)]]*OO[[#This Row],[26]]</f>
        <v>5.9115933082549997E-2</v>
      </c>
      <c r="AC304" s="10">
        <f>3/24000000*OO[[#This Row],[85 (29JUN1985 12:00:00)-Water Temperature (C)]]*OO[[#This Row],[27]]</f>
        <v>4.1109954212937491E-2</v>
      </c>
      <c r="AD304" s="10">
        <f>3/24000000*OO[[#This Row],[86 (29JUN1985 15:00:00)-Water Temperature (C)]]*OO[[#This Row],[28]]</f>
        <v>1.9936092564289999E-2</v>
      </c>
      <c r="AE304" s="10">
        <f>3/24000000*OO[[#This Row],[88 (29JUN1985 21:00:00)-Water Temperature (C)]]*OO[[#This Row],[30]]</f>
        <v>1.9397122185600001E-3</v>
      </c>
      <c r="AF304" s="10">
        <f>3/24000000*OO[[#This Row],[88 (29JUN1985 21:00:00)-Water Temperature (C)]]*OO[[#This Row],[30]]</f>
        <v>1.9397122185600001E-3</v>
      </c>
      <c r="AG304" s="10">
        <f>3/24000000*OO[[#This Row],[89 (30JUN1985 00:00:00)-Water Temperature (C)]]*OO[[#This Row],[31]]</f>
        <v>4.5008130900174998E-4</v>
      </c>
      <c r="AH304" s="10">
        <f>3/24000000*OO[[#This Row],[90 (30JUN1985 03:00:00)-Water Temperature (C)]]*OO[[#This Row],[32]]</f>
        <v>1.1726669808348747E-4</v>
      </c>
      <c r="AI304" s="10">
        <f>3/24000000*OO[[#This Row],[91 (30JUN1985 06:00:00)-Water Temperature (C)]]*OO[[#This Row],[33]]</f>
        <v>5.3434980336337503E-5</v>
      </c>
      <c r="AJ304" s="10">
        <f>3/24000000*OO[[#This Row],[92 (30JUN1985 09:00:00)-Water Temperature (C)]]*OO[[#This Row],[34]]</f>
        <v>4.2831168772162502E-5</v>
      </c>
      <c r="AK304" s="10">
        <f>3/24000000*OO[[#This Row],[93 (30JUN1985 12:00:00)-Water Temperature (C)]]*OO[[#This Row],[35]]</f>
        <v>4.1736106757812505E-5</v>
      </c>
      <c r="AL304" s="10">
        <f>3/24000000*OO[[#This Row],[94 (30JUN1985 15:00:00)-Water Temperature (C)]]*OO[[#This Row],[36]]</f>
        <v>4.1970253697750002E-5</v>
      </c>
      <c r="AM304" s="10">
        <f>3/24000000*OO[[#This Row],[95 (30JUN1985 18:00:00)-Water Temperature (C)]]*OO[[#This Row],[37]]</f>
        <v>4.2426809059049997E-5</v>
      </c>
      <c r="AN304" s="10">
        <f>3/24000000*OO[[#This Row],[96 (30JUN1985 21:00:00)-Water Temperature (C)]]*OO[[#This Row],[38]]</f>
        <v>4.1087948525249997E-5</v>
      </c>
      <c r="AO304" s="10">
        <f>3/24000000*OO[[#This Row],[97 (01JUL1985 00:00:00)-Water Temperature (C)]]*OO[[#This Row],[39]]</f>
        <v>3.7548861090049999E-5</v>
      </c>
      <c r="AP304" s="10">
        <f>3/24000000*OO[[#This Row],[98 (01JUL1985 03:00:00)-Water Temperature (C)]]*OO[[#This Row],[40]]</f>
        <v>3.3775508258187498E-5</v>
      </c>
      <c r="AQ304" s="10">
        <f>3/24000000*OO[[#This Row],[99 (01JUL1985 06:00:00)-Water Temperature (C)]]*OO[[#This Row],[41]]</f>
        <v>3.0204530408475002E-5</v>
      </c>
      <c r="AR304" s="10">
        <f>3/24000000*OO[[#This Row],[100 (01JUL1985 09:00:00)-Water Temperature (C)]]*OO[[#This Row],[42]]</f>
        <v>2.8018921578124999E-5</v>
      </c>
      <c r="AS304" s="10">
        <f>3/24000000*OO[[#This Row],[101 (01JUL1985 12:00:00)-Water Temperature (C)]]*OO[[#This Row],[43]]</f>
        <v>2.6238619605037496E-5</v>
      </c>
      <c r="AT304" s="10">
        <f>3/24000000*OO[[#This Row],[102 (01JUL1985 15:00:00)-Water Temperature (C)]]*OO[[#This Row],[44]]</f>
        <v>2.4653655688973748E-5</v>
      </c>
      <c r="AU304" s="10">
        <f>3/24000000*OO[[#This Row],[103 (01JUL1985 18:00:00)-Water Temperature (C)]]*OO[[#This Row],[45]]</f>
        <v>2.3153414483780001E-5</v>
      </c>
      <c r="AV304" s="10">
        <f>3/24000000*OO[[#This Row],[104 (01JUL1985 21:00:00)-Water Temperature (C)]]*OO[[#This Row],[46]]</f>
        <v>2.10925763740125E-5</v>
      </c>
      <c r="AW304" s="10">
        <f>3/24000000*OO[[#This Row],[105 (02JUL1985 00:00:00)-Water Temperature (C)]]*OO[[#This Row],[47]]</f>
        <v>1.87896802958675E-5</v>
      </c>
      <c r="AX304" s="10">
        <f>3/24000000*OO[[#This Row],[106 (02JUL1985 03:00:00)-Water Temperature (C)]]*OO[[#This Row],[48]]</f>
        <v>1.6851547241227497E-5</v>
      </c>
      <c r="AY304" s="10">
        <f>3/24000000*OO[[#This Row],[107 (02JUL1985 06:00:00)-Water Temperature (C)]]*OO[[#This Row],[49]]</f>
        <v>1.5147754815980001E-5</v>
      </c>
      <c r="AZ304" s="10">
        <f>3/24000000*OO[[#This Row],[108 (02JUL1985 09:00:00)-Water Temperature (C)]]*OO[[#This Row],[50]]</f>
        <v>1.4140130975424999E-5</v>
      </c>
      <c r="BA304" s="10">
        <f>3/24000000*OO[[#This Row],[109 (02JUL1985 12:00:00)-Water Temperature (C)]]*OO[[#This Row],[51]]</f>
        <v>1.323692600965E-5</v>
      </c>
      <c r="BB304" s="10">
        <f>3/24000000*OO[[#This Row],[110 (02JUL1985 15:00:00)-Water Temperature (C)]]*OO[[#This Row],[52]]</f>
        <v>1.2393727137369998E-5</v>
      </c>
      <c r="BC304" s="10">
        <f>3/24000000*OO[[#This Row],[111 (02JUL1985 18:00:00)-Water Temperature (C)]]*OO[[#This Row],[53]]</f>
        <v>1.15465754064125E-5</v>
      </c>
      <c r="BD304" s="10">
        <f>3/24000000*OO[[#This Row],[112 (02JUL1985 21:00:00)-Water Temperature (C)]]*OO[[#This Row],[54]]</f>
        <v>1.0518708733082499E-5</v>
      </c>
      <c r="BE304" s="10">
        <f>3/24000000*OO[[#This Row],[113 (03JUL1985 00:00:00)-Water Temperature (C)]]*OO[[#This Row],[55]]</f>
        <v>9.4076536182750009E-6</v>
      </c>
      <c r="BF304" s="10">
        <f>3/24000000*OO[[#This Row],[114 (03JUL1985 03:00:00)-Water Temperature (C)]]*OO[[#This Row],[56]]</f>
        <v>8.4964198495750007E-6</v>
      </c>
      <c r="BG304" s="10">
        <f>3/24000000*OO[[#This Row],[115 (03JUL1985 06:00:00)-Water Temperature (C)]]*OO[[#This Row],[57]]</f>
        <v>7.7160482837349987E-6</v>
      </c>
      <c r="BH304" s="10">
        <f>3/24000000*OO[[#This Row],[116 (03JUL1985 09:00:00)-Water Temperature (C)]]*OO[[#This Row],[58]]</f>
        <v>7.2142229183187493E-6</v>
      </c>
      <c r="BI304" s="10">
        <f>3/24000000*OO[[#This Row],[117 (03JUL1985 12:00:00)-Water Temperature (C)]]*OO[[#This Row],[59]]</f>
        <v>6.5401532810199992E-6</v>
      </c>
      <c r="BJ304" s="10">
        <f>3/24000000*OO[[#This Row],[118 (03JUL1985 15:00:00)-Water Temperature (C)]]*OO[[#This Row],[60]]</f>
        <v>6.0729857283449999E-6</v>
      </c>
      <c r="BK304" s="10">
        <f>3/24000000*OO[[#This Row],[119 (03JUL1985 18:00:00)-Water Temperature (C)]]*OO[[#This Row],[61]]</f>
        <v>5.61008304549875E-6</v>
      </c>
      <c r="BL304" s="10">
        <f>3/24000000*OO[[#This Row],[120 (03JUL1985 21:00:00)-Water Temperature (C)]]*OO[[#This Row],[62]]</f>
        <v>5.0493095166800009E-6</v>
      </c>
      <c r="BM304" s="10">
        <f>3/24000000*OO[[#This Row],[121 (04JUL1985 00:00:00)-Water Temperature (C)]]*OO[[#This Row],[63]]</f>
        <v>4.4747667663075008E-6</v>
      </c>
      <c r="BN304" s="10">
        <f>3/24000000*OO[[#This Row],[122 (04JUL1985 03:00:00)-Water Temperature (C)]]*OO[[#This Row],[64]]</f>
        <v>3.9757738487100001E-6</v>
      </c>
      <c r="BO304" s="10">
        <f>3/24000000*OO[[#This Row],[123 (04JUL1985 06:00:00)-Water Temperature (C)]]*OO[[#This Row],[65]]</f>
        <v>3.5651552371237493E-6</v>
      </c>
      <c r="BP304" s="10">
        <f>3/24000000*OO[[#This Row],[124 (04JUL1985 09:00:00)-Water Temperature (C)]]*OO[[#This Row],[66]]</f>
        <v>3.3104196582100003E-6</v>
      </c>
      <c r="BQ304" s="10">
        <f>3/24000000*OO[[#This Row],[125 (04JUL1985 12:00:00)-Water Temperature (C)]]*OO[[#This Row],[67]]</f>
        <v>3.0435153456824996E-6</v>
      </c>
      <c r="BR304" s="10">
        <f>3/24000000*OO[[#This Row],[126 (04JUL1985 15:00:00)-Water Temperature (C)]]*OO[[#This Row],[68]]</f>
        <v>2.7538057862707497E-6</v>
      </c>
      <c r="BS304" s="10">
        <f>3/24000000*OO[[#This Row],[127 (04JUL1985 18:00:00)-Water Temperature (C)]]*OO[[#This Row],[69]]</f>
        <v>2.4628539488719996E-6</v>
      </c>
      <c r="BT304" s="10">
        <f>3/24000000*OO[[#This Row],[128 (04JUL1985 21:00:00)-Water Temperature (C)]]*OO[[#This Row],[70]]</f>
        <v>2.1436289954969999E-6</v>
      </c>
      <c r="BU304" s="10">
        <f>3/24000000*OO[[#This Row],[129 (05JUL1985 00:00:00)-Water Temperature (C)]]*OO[[#This Row],[71]]</f>
        <v>1.8335031299279999E-6</v>
      </c>
      <c r="BV304" s="10">
        <f>3/24000000*OO[[#This Row],[130 (05JUL1985 03:00:00)-Water Temperature (C)]]*OO[[#This Row],[72]]</f>
        <v>1.5929290358572499E-6</v>
      </c>
      <c r="BW304" s="10">
        <f>3/24000000*OO[[#This Row],[131 (05JUL1985 06:00:00)-Water Temperature (C)]]*OO[[#This Row],[73]]</f>
        <v>1.3965745007306247E-6</v>
      </c>
      <c r="BX304" s="10">
        <f>3/24000000*OO[[#This Row],[132 (05JUL1985 09:00:00)-Water Temperature (C)]]*OO[[#This Row],[74]]</f>
        <v>1.2504328065037501E-6</v>
      </c>
      <c r="BY304" s="10">
        <f>3/24000000*OO[[#This Row],[133 (05JUL1985 12:00:00)-Water Temperature (C)]]*OO[[#This Row],[75]]</f>
        <v>1.1064271687177501E-6</v>
      </c>
      <c r="BZ304" s="10">
        <f>3/24000000*OO[[#This Row],[134 (05JUL1985 15:00:00)-Water Temperature (C)]]*OO[[#This Row],[76]]</f>
        <v>9.5573984680350004E-7</v>
      </c>
      <c r="CA304" s="10">
        <f>3/24000000*OO[[#This Row],[135 (05JUL1985 18:00:00)-Water Temperature (C)]]*OO[[#This Row],[77]]</f>
        <v>8.2226604836474988E-7</v>
      </c>
      <c r="CB304" s="10">
        <f>3/24000000*OO[[#This Row],[136 (05JUL1985 21:00:00)-Water Temperature (C)]]*OO[[#This Row],[78]]</f>
        <v>7.0486918632200005E-7</v>
      </c>
      <c r="CC304" s="10">
        <f>3/24000000*OO[[#This Row],[137 (06JUL1985 00:00:00)-Water Temperature (C)]]*OO[[#This Row],[79]]</f>
        <v>6.1252853463099997E-7</v>
      </c>
      <c r="CD304" s="10">
        <f>3/24000000*OO[[#This Row],[138 (06JUL1985 03:00:00)-Water Temperature (C)]]*OO[[#This Row],[80]]</f>
        <v>5.4442953973499996E-7</v>
      </c>
      <c r="CE304" s="10">
        <f>3/24000000*OO[[#This Row],[139 (06JUL1985 06:00:00)-Water Temperature (C)]]*OO[[#This Row],[81]]</f>
        <v>4.98141101436E-7</v>
      </c>
      <c r="CF304" s="10">
        <f>3/24000000*OO[[#This Row],[140 (06JUL1985 09:00:00)-Water Temperature (C)]]*OO[[#This Row],[82]]</f>
        <v>4.7801071666424994E-7</v>
      </c>
      <c r="CG304" s="10">
        <f>3/24000000*OO[[#This Row],[141 (06JUL1985 12:00:00)-Water Temperature (C)]]*OO[[#This Row],[83]]</f>
        <v>4.608531998945E-7</v>
      </c>
      <c r="CH304" s="10">
        <f>3/24000000*OO[[#This Row],[142 (06JUL1985 15:00:00)-Water Temperature (C)]]*OO[[#This Row],[84]]</f>
        <v>4.4203645884487494E-7</v>
      </c>
      <c r="CI304" s="10">
        <f>3/24000000*OO[[#This Row],[143 (06JUL1985 18:00:00)-Water Temperature (C)]]*OO[[#This Row],[85]]</f>
        <v>4.1708049185549995E-7</v>
      </c>
      <c r="CJ304" s="10">
        <f>3/24000000*OO[[#This Row],[144 (06JUL1985 21:00:00)-Water Temperature (C)]]*OO[[#This Row],[86]]</f>
        <v>3.8615551827499995E-7</v>
      </c>
      <c r="CK304" s="10">
        <f>3/24000000*OO[[#This Row],[145 (07JUL1985 00:00:00)-Water Temperature (C)]]*OO[[#This Row],[87]]</f>
        <v>3.4976733941749997E-7</v>
      </c>
      <c r="CL304" s="10">
        <f>3/24000000*OO[[#This Row],[146 (07JUL1985 03:00:00)-Water Temperature (C)]]*OO[[#This Row],[88]]</f>
        <v>3.2163056224374996E-7</v>
      </c>
      <c r="CM304" s="10">
        <f>3/24000000*OO[[#This Row],[147 (07JUL1985 06:00:00)-Water Temperature (C)]]*OO[[#This Row],[89]]</f>
        <v>3.0106294775667504E-7</v>
      </c>
      <c r="CN304" s="10">
        <f>3/24000000*OO[[#This Row],[148 (07JUL1985 09:00:00)-Water Temperature (C)]]*OO[[#This Row],[90]]</f>
        <v>2.897304445438625E-7</v>
      </c>
      <c r="CO304" s="10">
        <f>3/24000000*OO[[#This Row],[149 (07JUL1985 12:00:00)-Water Temperature (C)]]*OO[[#This Row],[91]]</f>
        <v>2.8294294286230002E-7</v>
      </c>
      <c r="CP304" s="10">
        <f>3/24000000*OO[[#This Row],[150 (07JUL1985 15:00:00)-Water Temperature (C)]]*OO[[#This Row],[92]]</f>
        <v>2.8294294286230002E-7</v>
      </c>
      <c r="CQ304" s="10">
        <f>3/24000000*OO[[#This Row],[151 (07JUL1985 18:00:00)-Water Temperature (C)]]*OO[[#This Row],[93]]</f>
        <v>2.8294294286230002E-7</v>
      </c>
      <c r="CR304" s="10">
        <f>3/24000000*OO[[#This Row],[152 (07JUL1985 21:00:00)-Water Temperature (C)]]*OO[[#This Row],[94]]</f>
        <v>2.8294294286230002E-7</v>
      </c>
      <c r="CS304" s="10">
        <f>3/24000000*OO[[#This Row],[153 (08JUL1985 00:00:00)-Water Temperature (C)]]*OO[[#This Row],[95]]</f>
        <v>2.8294294286230002E-7</v>
      </c>
      <c r="CT304" s="10">
        <f>3/24000000*OO[[#This Row],[154 (08JUL1985 03:00:00)-Water Temperature (C)]]*OO[[#This Row],[96]]</f>
        <v>2.8294294286230002E-7</v>
      </c>
      <c r="CU304" s="10">
        <f>3/24000000*OO[[#This Row],[155 (08JUL1985 06:00:00)-Water Temperature (C)]]*OO[[#This Row],[97]]</f>
        <v>2.8294294286230002E-7</v>
      </c>
      <c r="CV304" s="10">
        <f>3/24000000*OO[[#This Row],[156 (08JUL1985 09:00:00)-Water Temperature (C)]]*OO[[#This Row],[98]]</f>
        <v>2.8294294286230002E-7</v>
      </c>
      <c r="CW304" s="10">
        <f>3/24000000*OO[[#This Row],[157 (08JUL1985 12:00:00)-Water Temperature (C)]]*OO[[#This Row],[99]]</f>
        <v>2.8294294286230002E-7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1.5531874149271488E-31</v>
      </c>
      <c r="R305" s="10">
        <f>3/24*OO[[#This Row],[74 (28JUN1985 03:00:00)-Water Temperature (C)]]*OO[[#This Row],[16]]/SUM(OO[16])</f>
        <v>1.962048951016975E-22</v>
      </c>
      <c r="S305" s="10">
        <f>3/24*OO[[#This Row],[75 (28JUN1985 06:00:00)-Water Temperature (C)]]*OO[[#This Row],[17]]/SUM(OO[17])</f>
        <v>3.1972398222920909E-15</v>
      </c>
      <c r="T305" s="10">
        <f>3/24*OO[[#This Row],[76 (28JUN1985 09:00:00)-Water Temperature (C)]]*OO[[#This Row],[18]]/SUM(OO[18])</f>
        <v>5.0798288555917926E-11</v>
      </c>
      <c r="U305" s="10">
        <f>3/24*OO[[#This Row],[77 (28JUN1985 12:00:00)-Water Temperature (C)]]*OO[[#This Row],[19]]/SUM(OO[19])</f>
        <v>3.2190387282281869E-8</v>
      </c>
      <c r="V305" s="10">
        <f>3/24000000*OO[[#This Row],[78 (28JUN1985 15:00:00)-Water Temperature (C)]]*OO[[#This Row],[20]]</f>
        <v>3.8065949656612502E-6</v>
      </c>
      <c r="W305" s="10">
        <f>3/24000000*OO[[#This Row],[79 (28JUN1985 18:00:00)-Water Temperature (C)]]*OO[[#This Row],[21]]</f>
        <v>1.34455137355975E-4</v>
      </c>
      <c r="X305" s="10">
        <f>3/24000000*OO[[#This Row],[80 (28JUN1985 21:00:00)-Water Temperature (C)]]*OO[[#This Row],[22]]</f>
        <v>1.7854895045087502E-3</v>
      </c>
      <c r="Y305" s="10">
        <f>3/24000000*OO[[#This Row],[81 (29JUN1985 00:00:00)-Water Temperature (C)]]*OO[[#This Row],[23]]</f>
        <v>1.0719008382152499E-2</v>
      </c>
      <c r="Z305" s="10">
        <f>3/24000000*OO[[#This Row],[82 (29JUN1985 03:00:00)-Water Temperature (C)]]*OO[[#This Row],[24]]</f>
        <v>3.2816271984250002E-2</v>
      </c>
      <c r="AA305" s="10">
        <f>3/24000000*OO[[#This Row],[83 (29JUN1985 06:00:00)-Water Temperature (C)]]*OO[[#This Row],[25]]</f>
        <v>5.6846129662024993E-2</v>
      </c>
      <c r="AB305" s="10">
        <f>3/24000000*OO[[#This Row],[84 (29JUN1985 09:00:00)-Water Temperature (C)]]*OO[[#This Row],[26]]</f>
        <v>6.1022474216549993E-2</v>
      </c>
      <c r="AC305" s="10">
        <f>3/24000000*OO[[#This Row],[85 (29JUN1985 12:00:00)-Water Temperature (C)]]*OO[[#This Row],[27]]</f>
        <v>4.3815516142200001E-2</v>
      </c>
      <c r="AD305" s="10">
        <f>3/24000000*OO[[#This Row],[86 (29JUN1985 15:00:00)-Water Temperature (C)]]*OO[[#This Row],[28]]</f>
        <v>2.1872577353824998E-2</v>
      </c>
      <c r="AE305" s="10">
        <f>3/24000000*OO[[#This Row],[88 (29JUN1985 21:00:00)-Water Temperature (C)]]*OO[[#This Row],[30]]</f>
        <v>2.2246664566437499E-3</v>
      </c>
      <c r="AF305" s="10">
        <f>3/24000000*OO[[#This Row],[88 (29JUN1985 21:00:00)-Water Temperature (C)]]*OO[[#This Row],[30]]</f>
        <v>2.2246664566437499E-3</v>
      </c>
      <c r="AG305" s="10">
        <f>3/24000000*OO[[#This Row],[89 (30JUN1985 00:00:00)-Water Temperature (C)]]*OO[[#This Row],[31]]</f>
        <v>5.1974357593175002E-4</v>
      </c>
      <c r="AH305" s="10">
        <f>3/24000000*OO[[#This Row],[90 (30JUN1985 03:00:00)-Water Temperature (C)]]*OO[[#This Row],[32]]</f>
        <v>1.318211562174E-4</v>
      </c>
      <c r="AI305" s="10">
        <f>3/24000000*OO[[#This Row],[91 (30JUN1985 06:00:00)-Water Temperature (C)]]*OO[[#This Row],[33]]</f>
        <v>5.6603363651987497E-5</v>
      </c>
      <c r="AJ305" s="10">
        <f>3/24000000*OO[[#This Row],[92 (30JUN1985 09:00:00)-Water Temperature (C)]]*OO[[#This Row],[34]]</f>
        <v>4.3896291685E-5</v>
      </c>
      <c r="AK305" s="10">
        <f>3/24000000*OO[[#This Row],[93 (30JUN1985 12:00:00)-Water Temperature (C)]]*OO[[#This Row],[35]]</f>
        <v>4.2424654594875001E-5</v>
      </c>
      <c r="AL305" s="10">
        <f>3/24000000*OO[[#This Row],[94 (30JUN1985 15:00:00)-Water Temperature (C)]]*OO[[#This Row],[36]]</f>
        <v>4.2591948290924991E-5</v>
      </c>
      <c r="AM305" s="10">
        <f>3/24000000*OO[[#This Row],[95 (30JUN1985 18:00:00)-Water Temperature (C)]]*OO[[#This Row],[37]]</f>
        <v>4.3086085903574998E-5</v>
      </c>
      <c r="AN305" s="10">
        <f>3/24000000*OO[[#This Row],[96 (30JUN1985 21:00:00)-Water Temperature (C)]]*OO[[#This Row],[38]]</f>
        <v>4.1858717061300004E-5</v>
      </c>
      <c r="AO305" s="10">
        <f>3/24000000*OO[[#This Row],[97 (01JUL1985 00:00:00)-Water Temperature (C)]]*OO[[#This Row],[39]]</f>
        <v>3.8334613029649995E-5</v>
      </c>
      <c r="AP305" s="10">
        <f>3/24000000*OO[[#This Row],[98 (01JUL1985 03:00:00)-Water Temperature (C)]]*OO[[#This Row],[40]]</f>
        <v>3.4507574431299992E-5</v>
      </c>
      <c r="AQ305" s="10">
        <f>3/24000000*OO[[#This Row],[99 (01JUL1985 06:00:00)-Water Temperature (C)]]*OO[[#This Row],[41]]</f>
        <v>3.08752235038E-5</v>
      </c>
      <c r="AR305" s="10">
        <f>3/24000000*OO[[#This Row],[100 (01JUL1985 09:00:00)-Water Temperature (C)]]*OO[[#This Row],[42]]</f>
        <v>2.8615661235312496E-5</v>
      </c>
      <c r="AS305" s="10">
        <f>3/24000000*OO[[#This Row],[101 (01JUL1985 12:00:00)-Water Temperature (C)]]*OO[[#This Row],[43]]</f>
        <v>2.6802458452924998E-5</v>
      </c>
      <c r="AT305" s="10">
        <f>3/24000000*OO[[#This Row],[102 (01JUL1985 15:00:00)-Water Temperature (C)]]*OO[[#This Row],[44]]</f>
        <v>2.5163388998249996E-5</v>
      </c>
      <c r="AU305" s="10">
        <f>3/24000000*OO[[#This Row],[103 (01JUL1985 18:00:00)-Water Temperature (C)]]*OO[[#This Row],[45]]</f>
        <v>2.3637938144709999E-5</v>
      </c>
      <c r="AV305" s="10">
        <f>3/24000000*OO[[#This Row],[104 (01JUL1985 21:00:00)-Water Temperature (C)]]*OO[[#This Row],[46]]</f>
        <v>2.156662534752E-5</v>
      </c>
      <c r="AW305" s="10">
        <f>3/24000000*OO[[#This Row],[105 (02JUL1985 00:00:00)-Water Temperature (C)]]*OO[[#This Row],[47]]</f>
        <v>1.9217063829079997E-5</v>
      </c>
      <c r="AX305" s="10">
        <f>3/24000000*OO[[#This Row],[106 (02JUL1985 03:00:00)-Water Temperature (C)]]*OO[[#This Row],[48]]</f>
        <v>1.7246284702593749E-5</v>
      </c>
      <c r="AY305" s="10">
        <f>3/24000000*OO[[#This Row],[107 (02JUL1985 06:00:00)-Water Temperature (C)]]*OO[[#This Row],[49]]</f>
        <v>1.5519914940213749E-5</v>
      </c>
      <c r="AZ305" s="10">
        <f>3/24000000*OO[[#This Row],[108 (02JUL1985 09:00:00)-Water Temperature (C)]]*OO[[#This Row],[50]]</f>
        <v>1.4495955100879998E-5</v>
      </c>
      <c r="BA305" s="10">
        <f>3/24000000*OO[[#This Row],[109 (02JUL1985 12:00:00)-Water Temperature (C)]]*OO[[#This Row],[51]]</f>
        <v>1.358883479638875E-5</v>
      </c>
      <c r="BB305" s="10">
        <f>3/24000000*OO[[#This Row],[110 (02JUL1985 15:00:00)-Water Temperature (C)]]*OO[[#This Row],[52]]</f>
        <v>1.2730339979595E-5</v>
      </c>
      <c r="BC305" s="10">
        <f>3/24000000*OO[[#This Row],[111 (02JUL1985 18:00:00)-Water Temperature (C)]]*OO[[#This Row],[53]]</f>
        <v>1.1866753096379999E-5</v>
      </c>
      <c r="BD305" s="10">
        <f>3/24000000*OO[[#This Row],[112 (02JUL1985 21:00:00)-Water Temperature (C)]]*OO[[#This Row],[54]]</f>
        <v>1.08274409232E-5</v>
      </c>
      <c r="BE305" s="10">
        <f>3/24000000*OO[[#This Row],[113 (03JUL1985 00:00:00)-Water Temperature (C)]]*OO[[#This Row],[55]]</f>
        <v>9.6873921814425003E-6</v>
      </c>
      <c r="BF305" s="10">
        <f>3/24000000*OO[[#This Row],[114 (03JUL1985 03:00:00)-Water Temperature (C)]]*OO[[#This Row],[56]]</f>
        <v>8.7539512134749986E-6</v>
      </c>
      <c r="BG305" s="10">
        <f>3/24000000*OO[[#This Row],[115 (03JUL1985 06:00:00)-Water Temperature (C)]]*OO[[#This Row],[57]]</f>
        <v>7.9587113448600004E-6</v>
      </c>
      <c r="BH305" s="10">
        <f>3/24000000*OO[[#This Row],[116 (03JUL1985 09:00:00)-Water Temperature (C)]]*OO[[#This Row],[58]]</f>
        <v>7.4530837962249998E-6</v>
      </c>
      <c r="BI305" s="10">
        <f>3/24000000*OO[[#This Row],[117 (03JUL1985 12:00:00)-Water Temperature (C)]]*OO[[#This Row],[59]]</f>
        <v>6.7733080288550001E-6</v>
      </c>
      <c r="BJ305" s="10">
        <f>3/24000000*OO[[#This Row],[118 (03JUL1985 15:00:00)-Water Temperature (C)]]*OO[[#This Row],[60]]</f>
        <v>6.2912714773387496E-6</v>
      </c>
      <c r="BK305" s="10">
        <f>3/24000000*OO[[#This Row],[119 (03JUL1985 18:00:00)-Water Temperature (C)]]*OO[[#This Row],[61]]</f>
        <v>5.8212409848125001E-6</v>
      </c>
      <c r="BL305" s="10">
        <f>3/24000000*OO[[#This Row],[120 (03JUL1985 21:00:00)-Water Temperature (C)]]*OO[[#This Row],[62]]</f>
        <v>5.2487411451987494E-6</v>
      </c>
      <c r="BM305" s="10">
        <f>3/24000000*OO[[#This Row],[121 (04JUL1985 00:00:00)-Water Temperature (C)]]*OO[[#This Row],[63]]</f>
        <v>4.6528953190125001E-6</v>
      </c>
      <c r="BN305" s="10">
        <f>3/24000000*OO[[#This Row],[122 (04JUL1985 03:00:00)-Water Temperature (C)]]*OO[[#This Row],[64]]</f>
        <v>4.1370953743724989E-6</v>
      </c>
      <c r="BO305" s="10">
        <f>3/24000000*OO[[#This Row],[123 (04JUL1985 06:00:00)-Water Temperature (C)]]*OO[[#This Row],[65]]</f>
        <v>3.7133979615750003E-6</v>
      </c>
      <c r="BP305" s="10">
        <f>3/24000000*OO[[#This Row],[124 (04JUL1985 09:00:00)-Water Temperature (C)]]*OO[[#This Row],[66]]</f>
        <v>3.4542096952774999E-6</v>
      </c>
      <c r="BQ305" s="10">
        <f>3/24000000*OO[[#This Row],[125 (04JUL1985 12:00:00)-Water Temperature (C)]]*OO[[#This Row],[67]]</f>
        <v>3.18449073405625E-6</v>
      </c>
      <c r="BR305" s="10">
        <f>3/24000000*OO[[#This Row],[126 (04JUL1985 15:00:00)-Water Temperature (C)]]*OO[[#This Row],[68]]</f>
        <v>2.8867013559194993E-6</v>
      </c>
      <c r="BS305" s="10">
        <f>3/24000000*OO[[#This Row],[127 (04JUL1985 18:00:00)-Water Temperature (C)]]*OO[[#This Row],[69]]</f>
        <v>2.58397434861075E-6</v>
      </c>
      <c r="BT305" s="10">
        <f>3/24000000*OO[[#This Row],[128 (04JUL1985 21:00:00)-Water Temperature (C)]]*OO[[#This Row],[70]]</f>
        <v>2.2505664683292498E-6</v>
      </c>
      <c r="BU305" s="10">
        <f>3/24000000*OO[[#This Row],[129 (05JUL1985 00:00:00)-Water Temperature (C)]]*OO[[#This Row],[71]]</f>
        <v>1.9230758644442497E-6</v>
      </c>
      <c r="BV305" s="10">
        <f>3/24000000*OO[[#This Row],[130 (05JUL1985 03:00:00)-Water Temperature (C)]]*OO[[#This Row],[72]]</f>
        <v>1.6690749084945E-6</v>
      </c>
      <c r="BW305" s="10">
        <f>3/24000000*OO[[#This Row],[131 (05JUL1985 06:00:00)-Water Temperature (C)]]*OO[[#This Row],[73]]</f>
        <v>1.463696968467125E-6</v>
      </c>
      <c r="BX305" s="10">
        <f>3/24000000*OO[[#This Row],[132 (05JUL1985 09:00:00)-Water Temperature (C)]]*OO[[#This Row],[74]]</f>
        <v>1.3114725134619999E-6</v>
      </c>
      <c r="BY305" s="10">
        <f>3/24000000*OO[[#This Row],[133 (05JUL1985 12:00:00)-Water Temperature (C)]]*OO[[#This Row],[75]]</f>
        <v>1.163204043017E-6</v>
      </c>
      <c r="BZ305" s="10">
        <f>3/24000000*OO[[#This Row],[134 (05JUL1985 15:00:00)-Water Temperature (C)]]*OO[[#This Row],[76]]</f>
        <v>1.0052786143109999E-6</v>
      </c>
      <c r="CA305" s="10">
        <f>3/24000000*OO[[#This Row],[135 (05JUL1985 18:00:00)-Water Temperature (C)]]*OO[[#This Row],[77]]</f>
        <v>8.6494495904174983E-7</v>
      </c>
      <c r="CB305" s="10">
        <f>3/24000000*OO[[#This Row],[136 (05JUL1985 21:00:00)-Water Temperature (C)]]*OO[[#This Row],[78]]</f>
        <v>7.4053727122237499E-7</v>
      </c>
      <c r="CC305" s="10">
        <f>3/24000000*OO[[#This Row],[137 (06JUL1985 00:00:00)-Water Temperature (C)]]*OO[[#This Row],[79]]</f>
        <v>6.4208180639749999E-7</v>
      </c>
      <c r="CD305" s="10">
        <f>3/24000000*OO[[#This Row],[138 (06JUL1985 03:00:00)-Water Temperature (C)]]*OO[[#This Row],[80]]</f>
        <v>5.6942251102824995E-7</v>
      </c>
      <c r="CE305" s="10">
        <f>3/24000000*OO[[#This Row],[139 (06JUL1985 06:00:00)-Water Temperature (C)]]*OO[[#This Row],[81]]</f>
        <v>5.1990022523512498E-7</v>
      </c>
      <c r="CF305" s="10">
        <f>3/24000000*OO[[#This Row],[140 (06JUL1985 09:00:00)-Water Temperature (C)]]*OO[[#This Row],[82]]</f>
        <v>4.9842702208500002E-7</v>
      </c>
      <c r="CG305" s="10">
        <f>3/24000000*OO[[#This Row],[141 (06JUL1985 12:00:00)-Water Temperature (C)]]*OO[[#This Row],[83]]</f>
        <v>4.8087517444724998E-7</v>
      </c>
      <c r="CH305" s="10">
        <f>3/24000000*OO[[#This Row],[142 (06JUL1985 15:00:00)-Water Temperature (C)]]*OO[[#This Row],[84]]</f>
        <v>4.6162636855224996E-7</v>
      </c>
      <c r="CI305" s="10">
        <f>3/24000000*OO[[#This Row],[143 (06JUL1985 18:00:00)-Water Temperature (C)]]*OO[[#This Row],[85]]</f>
        <v>4.3565864676387494E-7</v>
      </c>
      <c r="CJ305" s="10">
        <f>3/24000000*OO[[#This Row],[144 (06JUL1985 21:00:00)-Water Temperature (C)]]*OO[[#This Row],[86]]</f>
        <v>4.0339379482400002E-7</v>
      </c>
      <c r="CK305" s="10">
        <f>3/24000000*OO[[#This Row],[145 (07JUL1985 00:00:00)-Water Temperature (C)]]*OO[[#This Row],[87]]</f>
        <v>3.64978697344E-7</v>
      </c>
      <c r="CL305" s="10">
        <f>3/24000000*OO[[#This Row],[146 (07JUL1985 03:00:00)-Water Temperature (C)]]*OO[[#This Row],[88]]</f>
        <v>3.3499026930800001E-7</v>
      </c>
      <c r="CM305" s="10">
        <f>3/24000000*OO[[#This Row],[147 (07JUL1985 06:00:00)-Water Temperature (C)]]*OO[[#This Row],[89]]</f>
        <v>3.1322204098237498E-7</v>
      </c>
      <c r="CN305" s="10">
        <f>3/24000000*OO[[#This Row],[148 (07JUL1985 09:00:00)-Water Temperature (C)]]*OO[[#This Row],[90]]</f>
        <v>3.0120639303045001E-7</v>
      </c>
      <c r="CO305" s="10">
        <f>3/24000000*OO[[#This Row],[149 (07JUL1985 12:00:00)-Water Temperature (C)]]*OO[[#This Row],[91]]</f>
        <v>2.9418011456810002E-7</v>
      </c>
      <c r="CP305" s="10">
        <f>3/24000000*OO[[#This Row],[150 (07JUL1985 15:00:00)-Water Temperature (C)]]*OO[[#This Row],[92]]</f>
        <v>2.9418011456810002E-7</v>
      </c>
      <c r="CQ305" s="10">
        <f>3/24000000*OO[[#This Row],[151 (07JUL1985 18:00:00)-Water Temperature (C)]]*OO[[#This Row],[93]]</f>
        <v>2.9418011456810002E-7</v>
      </c>
      <c r="CR305" s="10">
        <f>3/24000000*OO[[#This Row],[152 (07JUL1985 21:00:00)-Water Temperature (C)]]*OO[[#This Row],[94]]</f>
        <v>2.9418011456810002E-7</v>
      </c>
      <c r="CS305" s="10">
        <f>3/24000000*OO[[#This Row],[153 (08JUL1985 00:00:00)-Water Temperature (C)]]*OO[[#This Row],[95]]</f>
        <v>2.9418011456810002E-7</v>
      </c>
      <c r="CT305" s="10">
        <f>3/24000000*OO[[#This Row],[154 (08JUL1985 03:00:00)-Water Temperature (C)]]*OO[[#This Row],[96]]</f>
        <v>2.9418011456810002E-7</v>
      </c>
      <c r="CU305" s="10">
        <f>3/24000000*OO[[#This Row],[155 (08JUL1985 06:00:00)-Water Temperature (C)]]*OO[[#This Row],[97]]</f>
        <v>2.9418011456810002E-7</v>
      </c>
      <c r="CV305" s="10">
        <f>3/24000000*OO[[#This Row],[156 (08JUL1985 09:00:00)-Water Temperature (C)]]*OO[[#This Row],[98]]</f>
        <v>2.9418011456810002E-7</v>
      </c>
      <c r="CW305" s="10">
        <f>3/24000000*OO[[#This Row],[157 (08JUL1985 12:00:00)-Water Temperature (C)]]*OO[[#This Row],[99]]</f>
        <v>2.9418011456810002E-7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1.3492493497967487E-32</v>
      </c>
      <c r="R306" s="10">
        <f>3/24*OO[[#This Row],[74 (28JUN1985 03:00:00)-Water Temperature (C)]]*OO[[#This Row],[16]]/SUM(OO[16])</f>
        <v>9.9934857191652153E-23</v>
      </c>
      <c r="S306" s="10">
        <f>3/24*OO[[#This Row],[75 (28JUN1985 06:00:00)-Water Temperature (C)]]*OO[[#This Row],[17]]/SUM(OO[17])</f>
        <v>1.0228752966810535E-15</v>
      </c>
      <c r="T306" s="10">
        <f>3/24*OO[[#This Row],[76 (28JUN1985 09:00:00)-Water Temperature (C)]]*OO[[#This Row],[18]]/SUM(OO[18])</f>
        <v>2.4144559115046175E-11</v>
      </c>
      <c r="U306" s="10">
        <f>3/24*OO[[#This Row],[77 (28JUN1985 12:00:00)-Water Temperature (C)]]*OO[[#This Row],[19]]/SUM(OO[19])</f>
        <v>1.7662610960759931E-8</v>
      </c>
      <c r="V306" s="10">
        <f>3/24000000*OO[[#This Row],[78 (28JUN1985 15:00:00)-Water Temperature (C)]]*OO[[#This Row],[20]]</f>
        <v>2.3079684479978749E-6</v>
      </c>
      <c r="W306" s="10">
        <f>3/24000000*OO[[#This Row],[79 (28JUN1985 18:00:00)-Water Temperature (C)]]*OO[[#This Row],[21]]</f>
        <v>8.8238895421949984E-5</v>
      </c>
      <c r="X306" s="10">
        <f>3/24000000*OO[[#This Row],[80 (28JUN1985 21:00:00)-Water Temperature (C)]]*OO[[#This Row],[22]]</f>
        <v>1.2533266876346249E-3</v>
      </c>
      <c r="Y306" s="10">
        <f>3/24000000*OO[[#This Row],[81 (29JUN1985 00:00:00)-Water Temperature (C)]]*OO[[#This Row],[23]]</f>
        <v>7.9715307275999986E-3</v>
      </c>
      <c r="Z306" s="10">
        <f>3/24000000*OO[[#This Row],[82 (29JUN1985 03:00:00)-Water Temperature (C)]]*OO[[#This Row],[24]]</f>
        <v>2.5673385329999996E-2</v>
      </c>
      <c r="AA306" s="10">
        <f>3/24000000*OO[[#This Row],[83 (29JUN1985 06:00:00)-Water Temperature (C)]]*OO[[#This Row],[25]]</f>
        <v>4.6477757905949997E-2</v>
      </c>
      <c r="AB306" s="10">
        <f>3/24000000*OO[[#This Row],[84 (29JUN1985 09:00:00)-Water Temperature (C)]]*OO[[#This Row],[26]]</f>
        <v>5.1951648238199991E-2</v>
      </c>
      <c r="AC306" s="10">
        <f>3/24000000*OO[[#This Row],[85 (29JUN1985 12:00:00)-Water Temperature (C)]]*OO[[#This Row],[27]]</f>
        <v>3.8696553836024994E-2</v>
      </c>
      <c r="AD306" s="10">
        <f>3/24000000*OO[[#This Row],[86 (29JUN1985 15:00:00)-Water Temperature (C)]]*OO[[#This Row],[28]]</f>
        <v>1.9978890680810001E-2</v>
      </c>
      <c r="AE306" s="10">
        <f>3/24000000*OO[[#This Row],[88 (29JUN1985 21:00:00)-Water Temperature (C)]]*OO[[#This Row],[30]]</f>
        <v>2.14328811108475E-3</v>
      </c>
      <c r="AF306" s="10">
        <f>3/24000000*OO[[#This Row],[88 (29JUN1985 21:00:00)-Water Temperature (C)]]*OO[[#This Row],[30]]</f>
        <v>2.14328811108475E-3</v>
      </c>
      <c r="AG306" s="10">
        <f>3/24000000*OO[[#This Row],[89 (30JUN1985 00:00:00)-Water Temperature (C)]]*OO[[#This Row],[31]]</f>
        <v>5.0619032160124997E-4</v>
      </c>
      <c r="AH306" s="10">
        <f>3/24000000*OO[[#This Row],[90 (30JUN1985 03:00:00)-Water Temperature (C)]]*OO[[#This Row],[32]]</f>
        <v>1.2514034606412499E-4</v>
      </c>
      <c r="AI306" s="10">
        <f>3/24000000*OO[[#This Row],[91 (30JUN1985 06:00:00)-Water Temperature (C)]]*OO[[#This Row],[33]]</f>
        <v>5.0169543295299998E-5</v>
      </c>
      <c r="AJ306" s="10">
        <f>3/24000000*OO[[#This Row],[92 (30JUN1985 09:00:00)-Water Temperature (C)]]*OO[[#This Row],[34]]</f>
        <v>3.7281471434699991E-5</v>
      </c>
      <c r="AK306" s="10">
        <f>3/24000000*OO[[#This Row],[93 (30JUN1985 12:00:00)-Water Temperature (C)]]*OO[[#This Row],[35]]</f>
        <v>3.5626231052800001E-5</v>
      </c>
      <c r="AL306" s="10">
        <f>3/24000000*OO[[#This Row],[94 (30JUN1985 15:00:00)-Water Temperature (C)]]*OO[[#This Row],[36]]</f>
        <v>3.5706736651050001E-5</v>
      </c>
      <c r="AM306" s="10">
        <f>3/24000000*OO[[#This Row],[95 (30JUN1985 18:00:00)-Water Temperature (C)]]*OO[[#This Row],[37]]</f>
        <v>3.6147486374400002E-5</v>
      </c>
      <c r="AN306" s="10">
        <f>3/24000000*OO[[#This Row],[96 (30JUN1985 21:00:00)-Water Temperature (C)]]*OO[[#This Row],[38]]</f>
        <v>3.52403412042E-5</v>
      </c>
      <c r="AO306" s="10">
        <f>3/24000000*OO[[#This Row],[97 (01JUL1985 00:00:00)-Water Temperature (C)]]*OO[[#This Row],[39]]</f>
        <v>3.2370130173362503E-5</v>
      </c>
      <c r="AP306" s="10">
        <f>3/24000000*OO[[#This Row],[98 (01JUL1985 03:00:00)-Water Temperature (C)]]*OO[[#This Row],[40]]</f>
        <v>2.9168012822399998E-5</v>
      </c>
      <c r="AQ306" s="10">
        <f>3/24000000*OO[[#This Row],[99 (01JUL1985 06:00:00)-Water Temperature (C)]]*OO[[#This Row],[41]]</f>
        <v>2.6125021105749999E-5</v>
      </c>
      <c r="AR306" s="10">
        <f>3/24000000*OO[[#This Row],[100 (01JUL1985 09:00:00)-Water Temperature (C)]]*OO[[#This Row],[42]]</f>
        <v>2.4195170277162499E-5</v>
      </c>
      <c r="AS306" s="10">
        <f>3/24000000*OO[[#This Row],[101 (01JUL1985 12:00:00)-Water Temperature (C)]]*OO[[#This Row],[43]]</f>
        <v>2.2671400979015E-5</v>
      </c>
      <c r="AT306" s="10">
        <f>3/24000000*OO[[#This Row],[102 (01JUL1985 15:00:00)-Water Temperature (C)]]*OO[[#This Row],[44]]</f>
        <v>2.1275614434472498E-5</v>
      </c>
      <c r="AU306" s="10">
        <f>3/24000000*OO[[#This Row],[103 (01JUL1985 18:00:00)-Water Temperature (C)]]*OO[[#This Row],[45]]</f>
        <v>2.0009408342315E-5</v>
      </c>
      <c r="AV306" s="10">
        <f>3/24000000*OO[[#This Row],[104 (01JUL1985 21:00:00)-Water Temperature (C)]]*OO[[#This Row],[46]]</f>
        <v>1.8298078125584998E-5</v>
      </c>
      <c r="AW306" s="10">
        <f>3/24000000*OO[[#This Row],[105 (02JUL1985 00:00:00)-Water Temperature (C)]]*OO[[#This Row],[47]]</f>
        <v>1.6325966956292499E-5</v>
      </c>
      <c r="AX306" s="10">
        <f>3/24000000*OO[[#This Row],[106 (02JUL1985 03:00:00)-Water Temperature (C)]]*OO[[#This Row],[48]]</f>
        <v>1.466990623672375E-5</v>
      </c>
      <c r="AY306" s="10">
        <f>3/24000000*OO[[#This Row],[107 (02JUL1985 06:00:00)-Water Temperature (C)]]*OO[[#This Row],[49]]</f>
        <v>1.3230417562696248E-5</v>
      </c>
      <c r="AZ306" s="10">
        <f>3/24000000*OO[[#This Row],[108 (02JUL1985 09:00:00)-Water Temperature (C)]]*OO[[#This Row],[50]]</f>
        <v>1.23722854808875E-5</v>
      </c>
      <c r="BA306" s="10">
        <f>3/24000000*OO[[#This Row],[109 (02JUL1985 12:00:00)-Water Temperature (C)]]*OO[[#This Row],[51]]</f>
        <v>1.1629715265849999E-5</v>
      </c>
      <c r="BB306" s="10">
        <f>3/24000000*OO[[#This Row],[110 (02JUL1985 15:00:00)-Water Temperature (C)]]*OO[[#This Row],[52]]</f>
        <v>1.09152594826575E-5</v>
      </c>
      <c r="BC306" s="10">
        <f>3/24000000*OO[[#This Row],[111 (02JUL1985 18:00:00)-Water Temperature (C)]]*OO[[#This Row],[53]]</f>
        <v>1.0184541165E-5</v>
      </c>
      <c r="BD306" s="10">
        <f>3/24000000*OO[[#This Row],[112 (02JUL1985 21:00:00)-Water Temperature (C)]]*OO[[#This Row],[54]]</f>
        <v>9.3156852629687496E-6</v>
      </c>
      <c r="BE306" s="10">
        <f>3/24000000*OO[[#This Row],[113 (03JUL1985 00:00:00)-Water Temperature (C)]]*OO[[#This Row],[55]]</f>
        <v>8.3456081135625005E-6</v>
      </c>
      <c r="BF306" s="10">
        <f>3/24000000*OO[[#This Row],[114 (03JUL1985 03:00:00)-Water Temperature (C)]]*OO[[#This Row],[56]]</f>
        <v>7.5477704860799996E-6</v>
      </c>
      <c r="BG306" s="10">
        <f>3/24000000*OO[[#This Row],[115 (03JUL1985 06:00:00)-Water Temperature (C)]]*OO[[#This Row],[57]]</f>
        <v>6.8738472313712504E-6</v>
      </c>
      <c r="BH306" s="10">
        <f>3/24000000*OO[[#This Row],[116 (03JUL1985 09:00:00)-Water Temperature (C)]]*OO[[#This Row],[58]]</f>
        <v>6.4490143500124998E-6</v>
      </c>
      <c r="BI306" s="10">
        <f>3/24000000*OO[[#This Row],[117 (03JUL1985 12:00:00)-Water Temperature (C)]]*OO[[#This Row],[59]]</f>
        <v>5.8844670088425004E-6</v>
      </c>
      <c r="BJ306" s="10">
        <f>3/24000000*OO[[#This Row],[118 (03JUL1985 15:00:00)-Water Temperature (C)]]*OO[[#This Row],[60]]</f>
        <v>5.4683714227874991E-6</v>
      </c>
      <c r="BK306" s="10">
        <f>3/24000000*OO[[#This Row],[119 (03JUL1985 18:00:00)-Water Temperature (C)]]*OO[[#This Row],[61]]</f>
        <v>5.0731955415937496E-6</v>
      </c>
      <c r="BL306" s="10">
        <f>3/24000000*OO[[#This Row],[120 (03JUL1985 21:00:00)-Water Temperature (C)]]*OO[[#This Row],[62]]</f>
        <v>4.58899499115E-6</v>
      </c>
      <c r="BM306" s="10">
        <f>3/24000000*OO[[#This Row],[121 (04JUL1985 00:00:00)-Water Temperature (C)]]*OO[[#This Row],[63]]</f>
        <v>4.0720336279424998E-6</v>
      </c>
      <c r="BN306" s="10">
        <f>3/24000000*OO[[#This Row],[122 (04JUL1985 03:00:00)-Water Temperature (C)]]*OO[[#This Row],[64]]</f>
        <v>3.6239106546562498E-6</v>
      </c>
      <c r="BO306" s="10">
        <f>3/24000000*OO[[#This Row],[123 (04JUL1985 06:00:00)-Water Temperature (C)]]*OO[[#This Row],[65]]</f>
        <v>3.2565539078737497E-6</v>
      </c>
      <c r="BP306" s="10">
        <f>3/24000000*OO[[#This Row],[124 (04JUL1985 09:00:00)-Water Temperature (C)]]*OO[[#This Row],[66]]</f>
        <v>3.0346365928062499E-6</v>
      </c>
      <c r="BQ306" s="10">
        <f>3/24000000*OO[[#This Row],[125 (04JUL1985 12:00:00)-Water Temperature (C)]]*OO[[#This Row],[67]]</f>
        <v>2.8091028622724997E-6</v>
      </c>
      <c r="BR306" s="10">
        <f>3/24000000*OO[[#This Row],[126 (04JUL1985 15:00:00)-Water Temperature (C)]]*OO[[#This Row],[68]]</f>
        <v>2.5542977374701249E-6</v>
      </c>
      <c r="BS306" s="10">
        <f>3/24000000*OO[[#This Row],[127 (04JUL1985 18:00:00)-Water Temperature (C)]]*OO[[#This Row],[69]]</f>
        <v>2.2902130830149999E-6</v>
      </c>
      <c r="BT306" s="10">
        <f>3/24000000*OO[[#This Row],[128 (04JUL1985 21:00:00)-Water Temperature (C)]]*OO[[#This Row],[70]]</f>
        <v>1.99803451345875E-6</v>
      </c>
      <c r="BU306" s="10">
        <f>3/24000000*OO[[#This Row],[129 (05JUL1985 00:00:00)-Water Temperature (C)]]*OO[[#This Row],[71]]</f>
        <v>1.7060123021445E-6</v>
      </c>
      <c r="BV306" s="10">
        <f>3/24000000*OO[[#This Row],[130 (05JUL1985 03:00:00)-Water Temperature (C)]]*OO[[#This Row],[72]]</f>
        <v>1.4781563307419997E-6</v>
      </c>
      <c r="BW306" s="10">
        <f>3/24000000*OO[[#This Row],[131 (05JUL1985 06:00:00)-Water Temperature (C)]]*OO[[#This Row],[73]]</f>
        <v>1.2964349719039998E-6</v>
      </c>
      <c r="BX306" s="10">
        <f>3/24000000*OO[[#This Row],[132 (05JUL1985 09:00:00)-Water Temperature (C)]]*OO[[#This Row],[74]]</f>
        <v>1.162208476004E-6</v>
      </c>
      <c r="BY306" s="10">
        <f>3/24000000*OO[[#This Row],[133 (05JUL1985 12:00:00)-Water Temperature (C)]]*OO[[#This Row],[75]]</f>
        <v>1.0342635248789998E-6</v>
      </c>
      <c r="BZ306" s="10">
        <f>3/24000000*OO[[#This Row],[134 (05JUL1985 15:00:00)-Water Temperature (C)]]*OO[[#This Row],[76]]</f>
        <v>8.9516633355175004E-7</v>
      </c>
      <c r="CA306" s="10">
        <f>3/24000000*OO[[#This Row],[135 (05JUL1985 18:00:00)-Water Temperature (C)]]*OO[[#This Row],[77]]</f>
        <v>7.705179988661249E-7</v>
      </c>
      <c r="CB306" s="10">
        <f>3/24000000*OO[[#This Row],[136 (05JUL1985 21:00:00)-Water Temperature (C)]]*OO[[#This Row],[78]]</f>
        <v>6.5866989651674992E-7</v>
      </c>
      <c r="CC306" s="10">
        <f>3/24000000*OO[[#This Row],[137 (06JUL1985 00:00:00)-Water Temperature (C)]]*OO[[#This Row],[79]]</f>
        <v>5.6933151246299992E-7</v>
      </c>
      <c r="CD306" s="10">
        <f>3/24000000*OO[[#This Row],[138 (06JUL1985 03:00:00)-Water Temperature (C)]]*OO[[#This Row],[80]]</f>
        <v>5.0315318933074988E-7</v>
      </c>
      <c r="CE306" s="10">
        <f>3/24000000*OO[[#This Row],[139 (06JUL1985 06:00:00)-Water Temperature (C)]]*OO[[#This Row],[81]]</f>
        <v>4.5779659251299995E-7</v>
      </c>
      <c r="CF306" s="10">
        <f>3/24000000*OO[[#This Row],[140 (06JUL1985 09:00:00)-Water Temperature (C)]]*OO[[#This Row],[82]]</f>
        <v>4.3782760712649998E-7</v>
      </c>
      <c r="CG306" s="10">
        <f>3/24000000*OO[[#This Row],[141 (06JUL1985 12:00:00)-Water Temperature (C)]]*OO[[#This Row],[83]]</f>
        <v>4.2274705861950006E-7</v>
      </c>
      <c r="CH306" s="10">
        <f>3/24000000*OO[[#This Row],[142 (06JUL1985 15:00:00)-Water Temperature (C)]]*OO[[#This Row],[84]]</f>
        <v>4.0629586500349995E-7</v>
      </c>
      <c r="CI306" s="10">
        <f>3/24000000*OO[[#This Row],[143 (06JUL1985 18:00:00)-Water Temperature (C)]]*OO[[#This Row],[85]]</f>
        <v>3.8365778573749999E-7</v>
      </c>
      <c r="CJ306" s="10">
        <f>3/24000000*OO[[#This Row],[144 (06JUL1985 21:00:00)-Water Temperature (C)]]*OO[[#This Row],[86]]</f>
        <v>3.5542506369824995E-7</v>
      </c>
      <c r="CK306" s="10">
        <f>3/24000000*OO[[#This Row],[145 (07JUL1985 00:00:00)-Water Temperature (C)]]*OO[[#This Row],[87]]</f>
        <v>3.2128113529462497E-7</v>
      </c>
      <c r="CL306" s="10">
        <f>3/24000000*OO[[#This Row],[146 (07JUL1985 03:00:00)-Water Temperature (C)]]*OO[[#This Row],[88]]</f>
        <v>2.9406833122876244E-7</v>
      </c>
      <c r="CM306" s="10">
        <f>3/24000000*OO[[#This Row],[147 (07JUL1985 06:00:00)-Water Temperature (C)]]*OO[[#This Row],[89]]</f>
        <v>2.7441867813462499E-7</v>
      </c>
      <c r="CN306" s="10">
        <f>3/24000000*OO[[#This Row],[148 (07JUL1985 09:00:00)-Water Temperature (C)]]*OO[[#This Row],[90]]</f>
        <v>2.6349964806344996E-7</v>
      </c>
      <c r="CO306" s="10">
        <f>3/24000000*OO[[#This Row],[149 (07JUL1985 12:00:00)-Water Temperature (C)]]*OO[[#This Row],[91]]</f>
        <v>2.5732620761749998E-7</v>
      </c>
      <c r="CP306" s="10">
        <f>3/24000000*OO[[#This Row],[150 (07JUL1985 15:00:00)-Water Temperature (C)]]*OO[[#This Row],[92]]</f>
        <v>2.5732620761749998E-7</v>
      </c>
      <c r="CQ306" s="10">
        <f>3/24000000*OO[[#This Row],[151 (07JUL1985 18:00:00)-Water Temperature (C)]]*OO[[#This Row],[93]]</f>
        <v>2.5732620761749998E-7</v>
      </c>
      <c r="CR306" s="10">
        <f>3/24000000*OO[[#This Row],[152 (07JUL1985 21:00:00)-Water Temperature (C)]]*OO[[#This Row],[94]]</f>
        <v>2.5732620761749998E-7</v>
      </c>
      <c r="CS306" s="10">
        <f>3/24000000*OO[[#This Row],[153 (08JUL1985 00:00:00)-Water Temperature (C)]]*OO[[#This Row],[95]]</f>
        <v>2.5732620761749998E-7</v>
      </c>
      <c r="CT306" s="10">
        <f>3/24000000*OO[[#This Row],[154 (08JUL1985 03:00:00)-Water Temperature (C)]]*OO[[#This Row],[96]]</f>
        <v>2.5732620761749998E-7</v>
      </c>
      <c r="CU306" s="10">
        <f>3/24000000*OO[[#This Row],[155 (08JUL1985 06:00:00)-Water Temperature (C)]]*OO[[#This Row],[97]]</f>
        <v>2.5732620761749998E-7</v>
      </c>
      <c r="CV306" s="10">
        <f>3/24000000*OO[[#This Row],[156 (08JUL1985 09:00:00)-Water Temperature (C)]]*OO[[#This Row],[98]]</f>
        <v>2.5732620761749998E-7</v>
      </c>
      <c r="CW306" s="10">
        <f>3/24000000*OO[[#This Row],[157 (08JUL1985 12:00:00)-Water Temperature (C)]]*OO[[#This Row],[99]]</f>
        <v>2.5732620761749998E-7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2.044711907861046E-33</v>
      </c>
      <c r="R307" s="10">
        <f>3/24*OO[[#This Row],[74 (28JUN1985 03:00:00)-Water Temperature (C)]]*OO[[#This Row],[16]]/SUM(OO[16])</f>
        <v>5.8982352041932785E-23</v>
      </c>
      <c r="S307" s="10">
        <f>3/24*OO[[#This Row],[75 (28JUN1985 06:00:00)-Water Temperature (C)]]*OO[[#This Row],[17]]/SUM(OO[17])</f>
        <v>3.9690590011795982E-16</v>
      </c>
      <c r="T307" s="10">
        <f>3/24*OO[[#This Row],[76 (28JUN1985 09:00:00)-Water Temperature (C)]]*OO[[#This Row],[18]]/SUM(OO[18])</f>
        <v>1.453354975094963E-11</v>
      </c>
      <c r="U307" s="10">
        <f>3/24*OO[[#This Row],[77 (28JUN1985 12:00:00)-Water Temperature (C)]]*OO[[#This Row],[19]]/SUM(OO[19])</f>
        <v>1.2328333153629305E-8</v>
      </c>
      <c r="V307" s="10">
        <f>3/24000000*OO[[#This Row],[78 (28JUN1985 15:00:00)-Water Temperature (C)]]*OO[[#This Row],[20]]</f>
        <v>1.7870383365649997E-6</v>
      </c>
      <c r="W307" s="10">
        <f>3/24000000*OO[[#This Row],[79 (28JUN1985 18:00:00)-Water Temperature (C)]]*OO[[#This Row],[21]]</f>
        <v>7.4274994733550007E-5</v>
      </c>
      <c r="X307" s="10">
        <f>3/24000000*OO[[#This Row],[80 (28JUN1985 21:00:00)-Water Temperature (C)]]*OO[[#This Row],[22]]</f>
        <v>1.1346102807650001E-3</v>
      </c>
      <c r="Y307" s="10">
        <f>3/24000000*OO[[#This Row],[81 (29JUN1985 00:00:00)-Water Temperature (C)]]*OO[[#This Row],[23]]</f>
        <v>7.692634672364999E-3</v>
      </c>
      <c r="Z307" s="10">
        <f>3/24000000*OO[[#This Row],[82 (29JUN1985 03:00:00)-Water Temperature (C)]]*OO[[#This Row],[24]]</f>
        <v>2.6262614638499996E-2</v>
      </c>
      <c r="AA307" s="10">
        <f>3/24000000*OO[[#This Row],[83 (29JUN1985 06:00:00)-Water Temperature (C)]]*OO[[#This Row],[25]]</f>
        <v>4.9801150322412502E-2</v>
      </c>
      <c r="AB307" s="10">
        <f>3/24000000*OO[[#This Row],[84 (29JUN1985 09:00:00)-Water Temperature (C)]]*OO[[#This Row],[26]]</f>
        <v>5.7898130604349993E-2</v>
      </c>
      <c r="AC307" s="10">
        <f>3/24000000*OO[[#This Row],[85 (29JUN1985 12:00:00)-Water Temperature (C)]]*OO[[#This Row],[27]]</f>
        <v>4.4701873413187494E-2</v>
      </c>
      <c r="AD307" s="10">
        <f>3/24000000*OO[[#This Row],[86 (29JUN1985 15:00:00)-Water Temperature (C)]]*OO[[#This Row],[28]]</f>
        <v>2.3851969576328746E-2</v>
      </c>
      <c r="AE307" s="10">
        <f>3/24000000*OO[[#This Row],[88 (29JUN1985 21:00:00)-Water Temperature (C)]]*OO[[#This Row],[30]]</f>
        <v>2.6978032804125E-3</v>
      </c>
      <c r="AF307" s="10">
        <f>3/24000000*OO[[#This Row],[88 (29JUN1985 21:00:00)-Water Temperature (C)]]*OO[[#This Row],[30]]</f>
        <v>2.6978032804125E-3</v>
      </c>
      <c r="AG307" s="10">
        <f>3/24000000*OO[[#This Row],[89 (30JUN1985 00:00:00)-Water Temperature (C)]]*OO[[#This Row],[31]]</f>
        <v>6.4532273137062491E-4</v>
      </c>
      <c r="AH307" s="10">
        <f>3/24000000*OO[[#This Row],[90 (30JUN1985 03:00:00)-Water Temperature (C)]]*OO[[#This Row],[32]]</f>
        <v>1.5649499116045002E-4</v>
      </c>
      <c r="AI307" s="10">
        <f>3/24000000*OO[[#This Row],[91 (30JUN1985 06:00:00)-Water Temperature (C)]]*OO[[#This Row],[33]]</f>
        <v>5.8858469746124992E-5</v>
      </c>
      <c r="AJ307" s="10">
        <f>3/24000000*OO[[#This Row],[92 (30JUN1985 09:00:00)-Water Temperature (C)]]*OO[[#This Row],[34]]</f>
        <v>4.1834491043512499E-5</v>
      </c>
      <c r="AK307" s="10">
        <f>3/24000000*OO[[#This Row],[93 (30JUN1985 12:00:00)-Water Temperature (C)]]*OO[[#This Row],[35]]</f>
        <v>3.9492875918124999E-5</v>
      </c>
      <c r="AL307" s="10">
        <f>3/24000000*OO[[#This Row],[94 (30JUN1985 15:00:00)-Water Temperature (C)]]*OO[[#This Row],[36]]</f>
        <v>3.9493492616312511E-5</v>
      </c>
      <c r="AM307" s="10">
        <f>3/24000000*OO[[#This Row],[95 (30JUN1985 18:00:00)-Water Temperature (C)]]*OO[[#This Row],[37]]</f>
        <v>4.0028279373637495E-5</v>
      </c>
      <c r="AN307" s="10">
        <f>3/24000000*OO[[#This Row],[96 (30JUN1985 21:00:00)-Water Temperature (C)]]*OO[[#This Row],[38]]</f>
        <v>3.9173710068000003E-5</v>
      </c>
      <c r="AO307" s="10">
        <f>3/24000000*OO[[#This Row],[97 (01JUL1985 00:00:00)-Water Temperature (C)]]*OO[[#This Row],[39]]</f>
        <v>3.6120775543125E-5</v>
      </c>
      <c r="AP307" s="10">
        <f>3/24000000*OO[[#This Row],[98 (01JUL1985 03:00:00)-Water Temperature (C)]]*OO[[#This Row],[40]]</f>
        <v>3.2603723438000002E-5</v>
      </c>
      <c r="AQ307" s="10">
        <f>3/24000000*OO[[#This Row],[99 (01JUL1985 06:00:00)-Water Temperature (C)]]*OO[[#This Row],[41]]</f>
        <v>2.9255170854687501E-5</v>
      </c>
      <c r="AR307" s="10">
        <f>3/24000000*OO[[#This Row],[100 (01JUL1985 09:00:00)-Water Temperature (C)]]*OO[[#This Row],[42]]</f>
        <v>2.7096436136175002E-5</v>
      </c>
      <c r="AS307" s="10">
        <f>3/24000000*OO[[#This Row],[101 (01JUL1985 12:00:00)-Water Temperature (C)]]*OO[[#This Row],[43]]</f>
        <v>2.5417182095724998E-5</v>
      </c>
      <c r="AT307" s="10">
        <f>3/24000000*OO[[#This Row],[102 (01JUL1985 15:00:00)-Water Temperature (C)]]*OO[[#This Row],[44]]</f>
        <v>2.38588222792425E-5</v>
      </c>
      <c r="AU307" s="10">
        <f>3/24000000*OO[[#This Row],[103 (01JUL1985 18:00:00)-Water Temperature (C)]]*OO[[#This Row],[45]]</f>
        <v>2.2427029597747502E-5</v>
      </c>
      <c r="AV307" s="10">
        <f>3/24000000*OO[[#This Row],[104 (01JUL1985 21:00:00)-Water Temperature (C)]]*OO[[#This Row],[46]]</f>
        <v>2.0527683042896252E-5</v>
      </c>
      <c r="AW307" s="10">
        <f>3/24000000*OO[[#This Row],[105 (02JUL1985 00:00:00)-Water Temperature (C)]]*OO[[#This Row],[47]]</f>
        <v>1.8318906046875001E-5</v>
      </c>
      <c r="AX307" s="10">
        <f>3/24000000*OO[[#This Row],[106 (02JUL1985 03:00:00)-Water Temperature (C)]]*OO[[#This Row],[48]]</f>
        <v>1.6460124026182497E-5</v>
      </c>
      <c r="AY307" s="10">
        <f>3/24000000*OO[[#This Row],[107 (02JUL1985 06:00:00)-Water Temperature (C)]]*OO[[#This Row],[49]]</f>
        <v>1.4858672897024998E-5</v>
      </c>
      <c r="AZ307" s="10">
        <f>3/24000000*OO[[#This Row],[108 (02JUL1985 09:00:00)-Water Temperature (C)]]*OO[[#This Row],[50]]</f>
        <v>1.3894547879625E-5</v>
      </c>
      <c r="BA307" s="10">
        <f>3/24000000*OO[[#This Row],[109 (02JUL1985 12:00:00)-Water Temperature (C)]]*OO[[#This Row],[51]]</f>
        <v>1.3077161121667502E-5</v>
      </c>
      <c r="BB307" s="10">
        <f>3/24000000*OO[[#This Row],[110 (02JUL1985 15:00:00)-Water Temperature (C)]]*OO[[#This Row],[52]]</f>
        <v>1.22798795858375E-5</v>
      </c>
      <c r="BC307" s="10">
        <f>3/24000000*OO[[#This Row],[111 (02JUL1985 18:00:00)-Water Temperature (C)]]*OO[[#This Row],[53]]</f>
        <v>1.1447089250287498E-5</v>
      </c>
      <c r="BD307" s="10">
        <f>3/24000000*OO[[#This Row],[112 (02JUL1985 21:00:00)-Water Temperature (C)]]*OO[[#This Row],[54]]</f>
        <v>1.0466565199406248E-5</v>
      </c>
      <c r="BE307" s="10">
        <f>3/24000000*OO[[#This Row],[113 (03JUL1985 00:00:00)-Water Temperature (C)]]*OO[[#This Row],[55]]</f>
        <v>9.3682153519099995E-6</v>
      </c>
      <c r="BF307" s="10">
        <f>3/24000000*OO[[#This Row],[114 (03JUL1985 03:00:00)-Water Temperature (C)]]*OO[[#This Row],[56]]</f>
        <v>8.4618294774649983E-6</v>
      </c>
      <c r="BG307" s="10">
        <f>3/24000000*OO[[#This Row],[115 (03JUL1985 06:00:00)-Water Temperature (C)]]*OO[[#This Row],[57]]</f>
        <v>7.7041301375450013E-6</v>
      </c>
      <c r="BH307" s="10">
        <f>3/24000000*OO[[#This Row],[116 (03JUL1985 09:00:00)-Water Temperature (C)]]*OO[[#This Row],[58]]</f>
        <v>7.2228976330000001E-6</v>
      </c>
      <c r="BI307" s="10">
        <f>3/24000000*OO[[#This Row],[117 (03JUL1985 12:00:00)-Water Temperature (C)]]*OO[[#This Row],[59]]</f>
        <v>6.6018244099225002E-6</v>
      </c>
      <c r="BJ307" s="10">
        <f>3/24000000*OO[[#This Row],[118 (03JUL1985 15:00:00)-Water Temperature (C)]]*OO[[#This Row],[60]]</f>
        <v>6.1280344156375012E-6</v>
      </c>
      <c r="BK307" s="10">
        <f>3/24000000*OO[[#This Row],[119 (03JUL1985 18:00:00)-Water Temperature (C)]]*OO[[#This Row],[61]]</f>
        <v>5.68595828054375E-6</v>
      </c>
      <c r="BL307" s="10">
        <f>3/24000000*OO[[#This Row],[120 (03JUL1985 21:00:00)-Water Temperature (C)]]*OO[[#This Row],[62]]</f>
        <v>5.1483037064174992E-6</v>
      </c>
      <c r="BM307" s="10">
        <f>3/24000000*OO[[#This Row],[121 (04JUL1985 00:00:00)-Water Temperature (C)]]*OO[[#This Row],[63]]</f>
        <v>4.5652068149624999E-6</v>
      </c>
      <c r="BN307" s="10">
        <f>3/24000000*OO[[#This Row],[122 (04JUL1985 03:00:00)-Water Temperature (C)]]*OO[[#This Row],[64]]</f>
        <v>4.05870163110375E-6</v>
      </c>
      <c r="BO307" s="10">
        <f>3/24000000*OO[[#This Row],[123 (04JUL1985 06:00:00)-Water Temperature (C)]]*OO[[#This Row],[65]]</f>
        <v>3.6464522191474995E-6</v>
      </c>
      <c r="BP307" s="10">
        <f>3/24000000*OO[[#This Row],[124 (04JUL1985 09:00:00)-Water Temperature (C)]]*OO[[#This Row],[66]]</f>
        <v>3.3971185957812501E-6</v>
      </c>
      <c r="BQ307" s="10">
        <f>3/24000000*OO[[#This Row],[125 (04JUL1985 12:00:00)-Water Temperature (C)]]*OO[[#This Row],[67]]</f>
        <v>3.1515934840000001E-6</v>
      </c>
      <c r="BR307" s="10">
        <f>3/24000000*OO[[#This Row],[126 (04JUL1985 15:00:00)-Water Temperature (C)]]*OO[[#This Row],[68]]</f>
        <v>2.8705036072824998E-6</v>
      </c>
      <c r="BS307" s="10">
        <f>3/24000000*OO[[#This Row],[127 (04JUL1985 18:00:00)-Water Temperature (C)]]*OO[[#This Row],[69]]</f>
        <v>2.5748549119087496E-6</v>
      </c>
      <c r="BT307" s="10">
        <f>3/24000000*OO[[#This Row],[128 (04JUL1985 21:00:00)-Water Temperature (C)]]*OO[[#This Row],[70]]</f>
        <v>2.2474349380567497E-6</v>
      </c>
      <c r="BU307" s="10">
        <f>3/24000000*OO[[#This Row],[129 (05JUL1985 00:00:00)-Water Temperature (C)]]*OO[[#This Row],[71]]</f>
        <v>1.9171693243473747E-6</v>
      </c>
      <c r="BV307" s="10">
        <f>3/24000000*OO[[#This Row],[130 (05JUL1985 03:00:00)-Water Temperature (C)]]*OO[[#This Row],[72]]</f>
        <v>1.6578400706756249E-6</v>
      </c>
      <c r="BW307" s="10">
        <f>3/24000000*OO[[#This Row],[131 (05JUL1985 06:00:00)-Water Temperature (C)]]*OO[[#This Row],[73]]</f>
        <v>1.453501418655E-6</v>
      </c>
      <c r="BX307" s="10">
        <f>3/24000000*OO[[#This Row],[132 (05JUL1985 09:00:00)-Water Temperature (C)]]*OO[[#This Row],[74]]</f>
        <v>1.3032064360850001E-6</v>
      </c>
      <c r="BY307" s="10">
        <f>3/24000000*OO[[#This Row],[133 (05JUL1985 12:00:00)-Water Temperature (C)]]*OO[[#This Row],[75]]</f>
        <v>1.1623654651262501E-6</v>
      </c>
      <c r="BZ307" s="10">
        <f>3/24000000*OO[[#This Row],[134 (05JUL1985 15:00:00)-Water Temperature (C)]]*OO[[#This Row],[76]]</f>
        <v>1.0079467604787497E-6</v>
      </c>
      <c r="CA307" s="10">
        <f>3/24000000*OO[[#This Row],[135 (05JUL1985 18:00:00)-Water Temperature (C)]]*OO[[#This Row],[77]]</f>
        <v>8.6770812352200004E-7</v>
      </c>
      <c r="CB307" s="10">
        <f>3/24000000*OO[[#This Row],[136 (05JUL1985 21:00:00)-Water Temperature (C)]]*OO[[#This Row],[78]]</f>
        <v>7.4087647840249998E-7</v>
      </c>
      <c r="CC307" s="10">
        <f>3/24000000*OO[[#This Row],[137 (06JUL1985 00:00:00)-Water Temperature (C)]]*OO[[#This Row],[79]]</f>
        <v>6.3881151622199991E-7</v>
      </c>
      <c r="CD307" s="10">
        <f>3/24000000*OO[[#This Row],[138 (06JUL1985 03:00:00)-Water Temperature (C)]]*OO[[#This Row],[80]]</f>
        <v>5.6289297032999997E-7</v>
      </c>
      <c r="CE307" s="10">
        <f>3/24000000*OO[[#This Row],[139 (06JUL1985 06:00:00)-Water Temperature (C)]]*OO[[#This Row],[81]]</f>
        <v>5.1082358279299991E-7</v>
      </c>
      <c r="CF307" s="10">
        <f>3/24000000*OO[[#This Row],[140 (06JUL1985 09:00:00)-Water Temperature (C)]]*OO[[#This Row],[82]]</f>
        <v>4.8749054745249993E-7</v>
      </c>
      <c r="CG307" s="10">
        <f>3/24000000*OO[[#This Row],[141 (06JUL1985 12:00:00)-Water Temperature (C)]]*OO[[#This Row],[83]]</f>
        <v>4.7109969397425002E-7</v>
      </c>
      <c r="CH307" s="10">
        <f>3/24000000*OO[[#This Row],[142 (06JUL1985 15:00:00)-Water Temperature (C)]]*OO[[#This Row],[84]]</f>
        <v>4.5327639230349999E-7</v>
      </c>
      <c r="CI307" s="10">
        <f>3/24000000*OO[[#This Row],[143 (06JUL1985 18:00:00)-Water Temperature (C)]]*OO[[#This Row],[85]]</f>
        <v>4.2834249476287501E-7</v>
      </c>
      <c r="CJ307" s="10">
        <f>3/24000000*OO[[#This Row],[144 (06JUL1985 21:00:00)-Water Temperature (C)]]*OO[[#This Row],[86]]</f>
        <v>3.97044621047E-7</v>
      </c>
      <c r="CK307" s="10">
        <f>3/24000000*OO[[#This Row],[145 (07JUL1985 00:00:00)-Water Temperature (C)]]*OO[[#This Row],[87]]</f>
        <v>3.5882677586849998E-7</v>
      </c>
      <c r="CL307" s="10">
        <f>3/24000000*OO[[#This Row],[146 (07JUL1985 03:00:00)-Water Temperature (C)]]*OO[[#This Row],[88]]</f>
        <v>3.2773193566700003E-7</v>
      </c>
      <c r="CM307" s="10">
        <f>3/24000000*OO[[#This Row],[147 (07JUL1985 06:00:00)-Water Temperature (C)]]*OO[[#This Row],[89]]</f>
        <v>3.0536341589014997E-7</v>
      </c>
      <c r="CN307" s="10">
        <f>3/24000000*OO[[#This Row],[148 (07JUL1985 09:00:00)-Water Temperature (C)]]*OO[[#This Row],[90]]</f>
        <v>2.9287760402793748E-7</v>
      </c>
      <c r="CO307" s="10">
        <f>3/24000000*OO[[#This Row],[149 (07JUL1985 12:00:00)-Water Temperature (C)]]*OO[[#This Row],[91]]</f>
        <v>2.8594955064359993E-7</v>
      </c>
      <c r="CP307" s="10">
        <f>3/24000000*OO[[#This Row],[150 (07JUL1985 15:00:00)-Water Temperature (C)]]*OO[[#This Row],[92]]</f>
        <v>2.8594955064359993E-7</v>
      </c>
      <c r="CQ307" s="10">
        <f>3/24000000*OO[[#This Row],[151 (07JUL1985 18:00:00)-Water Temperature (C)]]*OO[[#This Row],[93]]</f>
        <v>2.8594955064359993E-7</v>
      </c>
      <c r="CR307" s="10">
        <f>3/24000000*OO[[#This Row],[152 (07JUL1985 21:00:00)-Water Temperature (C)]]*OO[[#This Row],[94]]</f>
        <v>2.8594955064359993E-7</v>
      </c>
      <c r="CS307" s="10">
        <f>3/24000000*OO[[#This Row],[153 (08JUL1985 00:00:00)-Water Temperature (C)]]*OO[[#This Row],[95]]</f>
        <v>2.8594955064359993E-7</v>
      </c>
      <c r="CT307" s="10">
        <f>3/24000000*OO[[#This Row],[154 (08JUL1985 03:00:00)-Water Temperature (C)]]*OO[[#This Row],[96]]</f>
        <v>2.8594955064359993E-7</v>
      </c>
      <c r="CU307" s="10">
        <f>3/24000000*OO[[#This Row],[155 (08JUL1985 06:00:00)-Water Temperature (C)]]*OO[[#This Row],[97]]</f>
        <v>2.8594955064359993E-7</v>
      </c>
      <c r="CV307" s="10">
        <f>3/24000000*OO[[#This Row],[156 (08JUL1985 09:00:00)-Water Temperature (C)]]*OO[[#This Row],[98]]</f>
        <v>2.8594955064359993E-7</v>
      </c>
      <c r="CW307" s="10">
        <f>3/24000000*OO[[#This Row],[157 (08JUL1985 12:00:00)-Water Temperature (C)]]*OO[[#This Row],[99]]</f>
        <v>2.8594955064359993E-7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2.8232347378256744E-34</v>
      </c>
      <c r="R308" s="10">
        <f>3/24*OO[[#This Row],[74 (28JUN1985 03:00:00)-Water Temperature (C)]]*OO[[#This Row],[16]]/SUM(OO[16])</f>
        <v>3.013578284839663E-23</v>
      </c>
      <c r="S308" s="10">
        <f>3/24*OO[[#This Row],[75 (28JUN1985 06:00:00)-Water Temperature (C)]]*OO[[#This Row],[17]]/SUM(OO[17])</f>
        <v>1.320915533278836E-16</v>
      </c>
      <c r="T308" s="10">
        <f>3/24*OO[[#This Row],[76 (28JUN1985 09:00:00)-Water Temperature (C)]]*OO[[#This Row],[18]]/SUM(OO[18])</f>
        <v>7.9563403539896518E-12</v>
      </c>
      <c r="U308" s="10">
        <f>3/24*OO[[#This Row],[77 (28JUN1985 12:00:00)-Water Temperature (C)]]*OO[[#This Row],[19]]/SUM(OO[19])</f>
        <v>7.7670100283472538E-9</v>
      </c>
      <c r="V308" s="10">
        <f>3/24000000*OO[[#This Row],[78 (28JUN1985 15:00:00)-Water Temperature (C)]]*OO[[#This Row],[20]]</f>
        <v>1.2365896093914999E-6</v>
      </c>
      <c r="W308" s="10">
        <f>3/24000000*OO[[#This Row],[79 (28JUN1985 18:00:00)-Water Temperature (C)]]*OO[[#This Row],[21]]</f>
        <v>5.5296576609587504E-5</v>
      </c>
      <c r="X308" s="10">
        <f>3/24000000*OO[[#This Row],[80 (28JUN1985 21:00:00)-Water Temperature (C)]]*OO[[#This Row],[22]]</f>
        <v>8.9880733017999993E-4</v>
      </c>
      <c r="Y308" s="10">
        <f>3/24000000*OO[[#This Row],[81 (29JUN1985 00:00:00)-Water Temperature (C)]]*OO[[#This Row],[23]]</f>
        <v>6.4245564977399999E-3</v>
      </c>
      <c r="Z308" s="10">
        <f>3/24000000*OO[[#This Row],[82 (29JUN1985 03:00:00)-Water Temperature (C)]]*OO[[#This Row],[24]]</f>
        <v>2.2976349983279999E-2</v>
      </c>
      <c r="AA308" s="10">
        <f>3/24000000*OO[[#This Row],[83 (29JUN1985 06:00:00)-Water Temperature (C)]]*OO[[#This Row],[25]]</f>
        <v>4.5388754214649996E-2</v>
      </c>
      <c r="AB308" s="10">
        <f>3/24000000*OO[[#This Row],[84 (29JUN1985 09:00:00)-Water Temperature (C)]]*OO[[#This Row],[26]]</f>
        <v>5.4672490311687499E-2</v>
      </c>
      <c r="AC308" s="10">
        <f>3/24000000*OO[[#This Row],[85 (29JUN1985 12:00:00)-Water Temperature (C)]]*OO[[#This Row],[27]]</f>
        <v>4.3614102464112507E-2</v>
      </c>
      <c r="AD308" s="10">
        <f>3/24000000*OO[[#This Row],[86 (29JUN1985 15:00:00)-Water Temperature (C)]]*OO[[#This Row],[28]]</f>
        <v>2.3964178334486254E-2</v>
      </c>
      <c r="AE308" s="10">
        <f>3/24000000*OO[[#This Row],[88 (29JUN1985 21:00:00)-Water Temperature (C)]]*OO[[#This Row],[30]]</f>
        <v>2.8418919239112505E-3</v>
      </c>
      <c r="AF308" s="10">
        <f>3/24000000*OO[[#This Row],[88 (29JUN1985 21:00:00)-Water Temperature (C)]]*OO[[#This Row],[30]]</f>
        <v>2.8418919239112505E-3</v>
      </c>
      <c r="AG308" s="10">
        <f>3/24000000*OO[[#This Row],[89 (30JUN1985 00:00:00)-Water Temperature (C)]]*OO[[#This Row],[31]]</f>
        <v>6.8851448163750005E-4</v>
      </c>
      <c r="AH308" s="10">
        <f>3/24000000*OO[[#This Row],[90 (30JUN1985 03:00:00)-Water Temperature (C)]]*OO[[#This Row],[32]]</f>
        <v>1.6485241859482498E-4</v>
      </c>
      <c r="AI308" s="10">
        <f>3/24000000*OO[[#This Row],[91 (30JUN1985 06:00:00)-Water Temperature (C)]]*OO[[#This Row],[33]]</f>
        <v>5.8791834951000002E-5</v>
      </c>
      <c r="AJ308" s="10">
        <f>3/24000000*OO[[#This Row],[92 (30JUN1985 09:00:00)-Water Temperature (C)]]*OO[[#This Row],[34]]</f>
        <v>4.009014366007499E-5</v>
      </c>
      <c r="AK308" s="10">
        <f>3/24000000*OO[[#This Row],[93 (30JUN1985 12:00:00)-Water Temperature (C)]]*OO[[#This Row],[35]]</f>
        <v>3.7407061103424996E-5</v>
      </c>
      <c r="AL308" s="10">
        <f>3/24000000*OO[[#This Row],[94 (30JUN1985 15:00:00)-Water Temperature (C)]]*OO[[#This Row],[36]]</f>
        <v>3.7338522989249998E-5</v>
      </c>
      <c r="AM308" s="10">
        <f>3/24000000*OO[[#This Row],[95 (30JUN1985 18:00:00)-Water Temperature (C)]]*OO[[#This Row],[37]]</f>
        <v>3.7877798146824996E-5</v>
      </c>
      <c r="AN308" s="10">
        <f>3/24000000*OO[[#This Row],[96 (30JUN1985 21:00:00)-Water Temperature (C)]]*OO[[#This Row],[38]]</f>
        <v>3.7190459651274997E-5</v>
      </c>
      <c r="AO308" s="10">
        <f>3/24000000*OO[[#This Row],[97 (01JUL1985 00:00:00)-Water Temperature (C)]]*OO[[#This Row],[39]]</f>
        <v>3.4414177099575002E-5</v>
      </c>
      <c r="AP308" s="10">
        <f>3/24000000*OO[[#This Row],[98 (01JUL1985 03:00:00)-Water Temperature (C)]]*OO[[#This Row],[40]]</f>
        <v>3.1127191302E-5</v>
      </c>
      <c r="AQ308" s="10">
        <f>3/24000000*OO[[#This Row],[99 (01JUL1985 06:00:00)-Water Temperature (C)]]*OO[[#This Row],[41]]</f>
        <v>2.7988163264599997E-5</v>
      </c>
      <c r="AR308" s="10">
        <f>3/24000000*OO[[#This Row],[100 (01JUL1985 09:00:00)-Water Temperature (C)]]*OO[[#This Row],[42]]</f>
        <v>2.5938569527500001E-5</v>
      </c>
      <c r="AS308" s="10">
        <f>3/24000000*OO[[#This Row],[101 (01JUL1985 12:00:00)-Water Temperature (C)]]*OO[[#This Row],[43]]</f>
        <v>2.4364571777974999E-5</v>
      </c>
      <c r="AT308" s="10">
        <f>3/24000000*OO[[#This Row],[102 (01JUL1985 15:00:00)-Water Temperature (C)]]*OO[[#This Row],[44]]</f>
        <v>2.2890494174805002E-5</v>
      </c>
      <c r="AU308" s="10">
        <f>3/24000000*OO[[#This Row],[103 (01JUL1985 18:00:00)-Water Temperature (C)]]*OO[[#This Row],[45]]</f>
        <v>2.1513907393814999E-5</v>
      </c>
      <c r="AV308" s="10">
        <f>3/24000000*OO[[#This Row],[104 (01JUL1985 21:00:00)-Water Temperature (C)]]*OO[[#This Row],[46]]</f>
        <v>1.9711303714083751E-5</v>
      </c>
      <c r="AW308" s="10">
        <f>3/24000000*OO[[#This Row],[105 (02JUL1985 00:00:00)-Water Temperature (C)]]*OO[[#This Row],[47]]</f>
        <v>1.7599371506099998E-5</v>
      </c>
      <c r="AX308" s="10">
        <f>3/24000000*OO[[#This Row],[106 (02JUL1985 03:00:00)-Water Temperature (C)]]*OO[[#This Row],[48]]</f>
        <v>1.5812103313499998E-5</v>
      </c>
      <c r="AY308" s="10">
        <f>3/24000000*OO[[#This Row],[107 (02JUL1985 06:00:00)-Water Temperature (C)]]*OO[[#This Row],[49]]</f>
        <v>1.4293823600077498E-5</v>
      </c>
      <c r="AZ308" s="10">
        <f>3/24000000*OO[[#This Row],[108 (02JUL1985 09:00:00)-Water Temperature (C)]]*OO[[#This Row],[50]]</f>
        <v>1.33820660448E-5</v>
      </c>
      <c r="BA308" s="10">
        <f>3/24000000*OO[[#This Row],[109 (02JUL1985 12:00:00)-Water Temperature (C)]]*OO[[#This Row],[51]]</f>
        <v>1.2624456771929999E-5</v>
      </c>
      <c r="BB308" s="10">
        <f>3/24000000*OO[[#This Row],[110 (02JUL1985 15:00:00)-Water Temperature (C)]]*OO[[#This Row],[52]]</f>
        <v>1.1875675154077499E-5</v>
      </c>
      <c r="BC308" s="10">
        <f>3/24000000*OO[[#This Row],[111 (02JUL1985 18:00:00)-Water Temperature (C)]]*OO[[#This Row],[53]]</f>
        <v>1.1082468470287499E-5</v>
      </c>
      <c r="BD308" s="10">
        <f>3/24000000*OO[[#This Row],[112 (02JUL1985 21:00:00)-Water Temperature (C)]]*OO[[#This Row],[54]]</f>
        <v>1.013969475716375E-5</v>
      </c>
      <c r="BE308" s="10">
        <f>3/24000000*OO[[#This Row],[113 (03JUL1985 00:00:00)-Water Temperature (C)]]*OO[[#This Row],[55]]</f>
        <v>9.0791579077549979E-6</v>
      </c>
      <c r="BF308" s="10">
        <f>3/24000000*OO[[#This Row],[114 (03JUL1985 03:00:00)-Water Temperature (C)]]*OO[[#This Row],[56]]</f>
        <v>8.1980163639549994E-6</v>
      </c>
      <c r="BG308" s="10">
        <f>3/24000000*OO[[#This Row],[115 (03JUL1985 06:00:00)-Water Temperature (C)]]*OO[[#This Row],[57]]</f>
        <v>7.4682328038824995E-6</v>
      </c>
      <c r="BH308" s="10">
        <f>3/24000000*OO[[#This Row],[116 (03JUL1985 09:00:00)-Water Temperature (C)]]*OO[[#This Row],[58]]</f>
        <v>7.0021703066400004E-6</v>
      </c>
      <c r="BI308" s="10">
        <f>3/24000000*OO[[#This Row],[117 (03JUL1985 12:00:00)-Water Temperature (C)]]*OO[[#This Row],[59]]</f>
        <v>6.4148519055574998E-6</v>
      </c>
      <c r="BJ308" s="10">
        <f>3/24000000*OO[[#This Row],[118 (03JUL1985 15:00:00)-Water Temperature (C)]]*OO[[#This Row],[60]]</f>
        <v>5.9559097153449988E-6</v>
      </c>
      <c r="BK308" s="10">
        <f>3/24000000*OO[[#This Row],[119 (03JUL1985 18:00:00)-Water Temperature (C)]]*OO[[#This Row],[61]]</f>
        <v>5.5334339758599997E-6</v>
      </c>
      <c r="BL308" s="10">
        <f>3/24000000*OO[[#This Row],[120 (03JUL1985 21:00:00)-Water Temperature (C)]]*OO[[#This Row],[62]]</f>
        <v>5.0200364636400003E-6</v>
      </c>
      <c r="BM308" s="10">
        <f>3/24000000*OO[[#This Row],[121 (04JUL1985 00:00:00)-Water Temperature (C)]]*OO[[#This Row],[63]]</f>
        <v>4.4545672747200002E-6</v>
      </c>
      <c r="BN308" s="10">
        <f>3/24000000*OO[[#This Row],[122 (04JUL1985 03:00:00)-Water Temperature (C)]]*OO[[#This Row],[64]]</f>
        <v>3.9612368094750003E-6</v>
      </c>
      <c r="BO308" s="10">
        <f>3/24000000*OO[[#This Row],[123 (04JUL1985 06:00:00)-Water Temperature (C)]]*OO[[#This Row],[65]]</f>
        <v>3.5615124735887493E-6</v>
      </c>
      <c r="BP308" s="10">
        <f>3/24000000*OO[[#This Row],[124 (04JUL1985 09:00:00)-Water Temperature (C)]]*OO[[#This Row],[66]]</f>
        <v>3.3189065234662499E-6</v>
      </c>
      <c r="BQ308" s="10">
        <f>3/24000000*OO[[#This Row],[125 (04JUL1985 12:00:00)-Water Temperature (C)]]*OO[[#This Row],[67]]</f>
        <v>3.0862545532649995E-6</v>
      </c>
      <c r="BR308" s="10">
        <f>3/24000000*OO[[#This Row],[126 (04JUL1985 15:00:00)-Water Temperature (C)]]*OO[[#This Row],[68]]</f>
        <v>2.8163853284849996E-6</v>
      </c>
      <c r="BS308" s="10">
        <f>3/24000000*OO[[#This Row],[127 (04JUL1985 18:00:00)-Water Temperature (C)]]*OO[[#This Row],[69]]</f>
        <v>2.5284482299828752E-6</v>
      </c>
      <c r="BT308" s="10">
        <f>3/24000000*OO[[#This Row],[128 (04JUL1985 21:00:00)-Water Temperature (C)]]*OO[[#This Row],[70]]</f>
        <v>2.2087434172980001E-6</v>
      </c>
      <c r="BU308" s="10">
        <f>3/24000000*OO[[#This Row],[129 (05JUL1985 00:00:00)-Water Temperature (C)]]*OO[[#This Row],[71]]</f>
        <v>1.8836395666931245E-6</v>
      </c>
      <c r="BV308" s="10">
        <f>3/24000000*OO[[#This Row],[130 (05JUL1985 03:00:00)-Water Temperature (C)]]*OO[[#This Row],[72]]</f>
        <v>1.6264489692854999E-6</v>
      </c>
      <c r="BW308" s="10">
        <f>3/24000000*OO[[#This Row],[131 (05JUL1985 06:00:00)-Water Temperature (C)]]*OO[[#This Row],[73]]</f>
        <v>1.4255993346122501E-6</v>
      </c>
      <c r="BX308" s="10">
        <f>3/24000000*OO[[#This Row],[132 (05JUL1985 09:00:00)-Water Temperature (C)]]*OO[[#This Row],[74]]</f>
        <v>1.2782900266674998E-6</v>
      </c>
      <c r="BY308" s="10">
        <f>3/24000000*OO[[#This Row],[133 (05JUL1985 12:00:00)-Water Temperature (C)]]*OO[[#This Row],[75]]</f>
        <v>1.142174298494375E-6</v>
      </c>
      <c r="BZ308" s="10">
        <f>3/24000000*OO[[#This Row],[134 (05JUL1985 15:00:00)-Water Temperature (C)]]*OO[[#This Row],[76]]</f>
        <v>9.9213643063999989E-7</v>
      </c>
      <c r="CA308" s="10">
        <f>3/24000000*OO[[#This Row],[135 (05JUL1985 18:00:00)-Water Temperature (C)]]*OO[[#This Row],[77]]</f>
        <v>8.5425497080174998E-7</v>
      </c>
      <c r="CB308" s="10">
        <f>3/24000000*OO[[#This Row],[136 (05JUL1985 21:00:00)-Water Temperature (C)]]*OO[[#This Row],[78]]</f>
        <v>7.2879749015999999E-7</v>
      </c>
      <c r="CC308" s="10">
        <f>3/24000000*OO[[#This Row],[137 (06JUL1985 00:00:00)-Water Temperature (C)]]*OO[[#This Row],[79]]</f>
        <v>6.2718474179899996E-7</v>
      </c>
      <c r="CD308" s="10">
        <f>3/24000000*OO[[#This Row],[138 (06JUL1985 03:00:00)-Water Temperature (C)]]*OO[[#This Row],[80]]</f>
        <v>5.51306436043875E-7</v>
      </c>
      <c r="CE308" s="10">
        <f>3/24000000*OO[[#This Row],[139 (06JUL1985 06:00:00)-Water Temperature (C)]]*OO[[#This Row],[81]]</f>
        <v>4.9922937916499998E-7</v>
      </c>
      <c r="CF308" s="10">
        <f>3/24000000*OO[[#This Row],[140 (06JUL1985 09:00:00)-Water Temperature (C)]]*OO[[#This Row],[82]]</f>
        <v>4.7544239479587494E-7</v>
      </c>
      <c r="CG308" s="10">
        <f>3/24000000*OO[[#This Row],[141 (06JUL1985 12:00:00)-Water Temperature (C)]]*OO[[#This Row],[83]]</f>
        <v>4.596620275515E-7</v>
      </c>
      <c r="CH308" s="10">
        <f>3/24000000*OO[[#This Row],[142 (06JUL1985 15:00:00)-Water Temperature (C)]]*OO[[#This Row],[84]]</f>
        <v>4.4257586903699997E-7</v>
      </c>
      <c r="CI308" s="10">
        <f>3/24000000*OO[[#This Row],[143 (06JUL1985 18:00:00)-Water Temperature (C)]]*OO[[#This Row],[85]]</f>
        <v>4.1852020998499999E-7</v>
      </c>
      <c r="CJ308" s="10">
        <f>3/24000000*OO[[#This Row],[144 (06JUL1985 21:00:00)-Water Temperature (C)]]*OO[[#This Row],[86]]</f>
        <v>3.8808699619137496E-7</v>
      </c>
      <c r="CK308" s="10">
        <f>3/24000000*OO[[#This Row],[145 (07JUL1985 00:00:00)-Water Temperature (C)]]*OO[[#This Row],[87]]</f>
        <v>3.5070659386875E-7</v>
      </c>
      <c r="CL308" s="10">
        <f>3/24000000*OO[[#This Row],[146 (07JUL1985 03:00:00)-Water Temperature (C)]]*OO[[#This Row],[88]]</f>
        <v>3.1973629734575E-7</v>
      </c>
      <c r="CM308" s="10">
        <f>3/24000000*OO[[#This Row],[147 (07JUL1985 06:00:00)-Water Temperature (C)]]*OO[[#This Row],[89]]</f>
        <v>2.9749485665672496E-7</v>
      </c>
      <c r="CN308" s="10">
        <f>3/24000000*OO[[#This Row],[148 (07JUL1985 09:00:00)-Water Temperature (C)]]*OO[[#This Row],[90]]</f>
        <v>2.850255894926E-7</v>
      </c>
      <c r="CO308" s="10">
        <f>3/24000000*OO[[#This Row],[149 (07JUL1985 12:00:00)-Water Temperature (C)]]*OO[[#This Row],[91]]</f>
        <v>2.7820558489155E-7</v>
      </c>
      <c r="CP308" s="10">
        <f>3/24000000*OO[[#This Row],[150 (07JUL1985 15:00:00)-Water Temperature (C)]]*OO[[#This Row],[92]]</f>
        <v>2.7820558489155E-7</v>
      </c>
      <c r="CQ308" s="10">
        <f>3/24000000*OO[[#This Row],[151 (07JUL1985 18:00:00)-Water Temperature (C)]]*OO[[#This Row],[93]]</f>
        <v>2.7820558489155E-7</v>
      </c>
      <c r="CR308" s="10">
        <f>3/24000000*OO[[#This Row],[152 (07JUL1985 21:00:00)-Water Temperature (C)]]*OO[[#This Row],[94]]</f>
        <v>2.7820558489155E-7</v>
      </c>
      <c r="CS308" s="10">
        <f>3/24000000*OO[[#This Row],[153 (08JUL1985 00:00:00)-Water Temperature (C)]]*OO[[#This Row],[95]]</f>
        <v>2.7820558489155E-7</v>
      </c>
      <c r="CT308" s="10">
        <f>3/24000000*OO[[#This Row],[154 (08JUL1985 03:00:00)-Water Temperature (C)]]*OO[[#This Row],[96]]</f>
        <v>2.7820558489155E-7</v>
      </c>
      <c r="CU308" s="10">
        <f>3/24000000*OO[[#This Row],[155 (08JUL1985 06:00:00)-Water Temperature (C)]]*OO[[#This Row],[97]]</f>
        <v>2.7820558489155E-7</v>
      </c>
      <c r="CV308" s="10">
        <f>3/24000000*OO[[#This Row],[156 (08JUL1985 09:00:00)-Water Temperature (C)]]*OO[[#This Row],[98]]</f>
        <v>2.7820558489155E-7</v>
      </c>
      <c r="CW308" s="10">
        <f>3/24000000*OO[[#This Row],[157 (08JUL1985 12:00:00)-Water Temperature (C)]]*OO[[#This Row],[99]]</f>
        <v>2.7820558489155E-7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3.079500065228099E-35</v>
      </c>
      <c r="R309" s="10">
        <f>3/24*OO[[#This Row],[74 (28JUN1985 03:00:00)-Water Temperature (C)]]*OO[[#This Row],[16]]/SUM(OO[16])</f>
        <v>1.4490801998236759E-23</v>
      </c>
      <c r="S309" s="10">
        <f>3/24*OO[[#This Row],[75 (28JUN1985 06:00:00)-Water Temperature (C)]]*OO[[#This Row],[17]]/SUM(OO[17])</f>
        <v>3.9146873703996536E-17</v>
      </c>
      <c r="T309" s="10">
        <f>3/24*OO[[#This Row],[76 (28JUN1985 09:00:00)-Water Temperature (C)]]*OO[[#This Row],[18]]/SUM(OO[18])</f>
        <v>4.3977169957085E-12</v>
      </c>
      <c r="U309" s="10">
        <f>3/24*OO[[#This Row],[77 (28JUN1985 12:00:00)-Water Temperature (C)]]*OO[[#This Row],[19]]/SUM(OO[19])</f>
        <v>4.9946041098051795E-9</v>
      </c>
      <c r="V309" s="10">
        <f>3/24000000*OO[[#This Row],[78 (28JUN1985 15:00:00)-Water Temperature (C)]]*OO[[#This Row],[20]]</f>
        <v>8.7968687394249996E-7</v>
      </c>
      <c r="W309" s="10">
        <f>3/24000000*OO[[#This Row],[79 (28JUN1985 18:00:00)-Water Temperature (C)]]*OO[[#This Row],[21]]</f>
        <v>4.2582386648225E-5</v>
      </c>
      <c r="X309" s="10">
        <f>3/24000000*OO[[#This Row],[80 (28JUN1985 21:00:00)-Water Temperature (C)]]*OO[[#This Row],[22]]</f>
        <v>7.4121424720149985E-4</v>
      </c>
      <c r="Y309" s="10">
        <f>3/24000000*OO[[#This Row],[81 (29JUN1985 00:00:00)-Water Temperature (C)]]*OO[[#This Row],[23]]</f>
        <v>5.6199359756100003E-3</v>
      </c>
      <c r="Z309" s="10">
        <f>3/24000000*OO[[#This Row],[82 (29JUN1985 03:00:00)-Water Temperature (C)]]*OO[[#This Row],[24]]</f>
        <v>2.1185555771992503E-2</v>
      </c>
      <c r="AA309" s="10">
        <f>3/24000000*OO[[#This Row],[83 (29JUN1985 06:00:00)-Water Temperature (C)]]*OO[[#This Row],[25]]</f>
        <v>4.3865268731499998E-2</v>
      </c>
      <c r="AB309" s="10">
        <f>3/24000000*OO[[#This Row],[84 (29JUN1985 09:00:00)-Water Temperature (C)]]*OO[[#This Row],[26]]</f>
        <v>5.5119666158700002E-2</v>
      </c>
      <c r="AC309" s="10">
        <f>3/24000000*OO[[#This Row],[85 (29JUN1985 12:00:00)-Water Temperature (C)]]*OO[[#This Row],[27]]</f>
        <v>4.5634716821400002E-2</v>
      </c>
      <c r="AD309" s="10">
        <f>3/24000000*OO[[#This Row],[86 (29JUN1985 15:00:00)-Water Temperature (C)]]*OO[[#This Row],[28]]</f>
        <v>2.593484158375E-2</v>
      </c>
      <c r="AE309" s="10">
        <f>3/24000000*OO[[#This Row],[88 (29JUN1985 21:00:00)-Water Temperature (C)]]*OO[[#This Row],[30]]</f>
        <v>3.2586527056724999E-3</v>
      </c>
      <c r="AF309" s="10">
        <f>3/24000000*OO[[#This Row],[88 (29JUN1985 21:00:00)-Water Temperature (C)]]*OO[[#This Row],[30]]</f>
        <v>3.2586527056724999E-3</v>
      </c>
      <c r="AG309" s="10">
        <f>3/24000000*OO[[#This Row],[89 (30JUN1985 00:00:00)-Water Temperature (C)]]*OO[[#This Row],[31]]</f>
        <v>8.0307698173350006E-4</v>
      </c>
      <c r="AH309" s="10">
        <f>3/24000000*OO[[#This Row],[90 (30JUN1985 03:00:00)-Water Temperature (C)]]*OO[[#This Row],[32]]</f>
        <v>1.9010798640887498E-4</v>
      </c>
      <c r="AI309" s="10">
        <f>3/24000000*OO[[#This Row],[91 (30JUN1985 06:00:00)-Water Temperature (C)]]*OO[[#This Row],[33]]</f>
        <v>6.3685992369937497E-5</v>
      </c>
      <c r="AJ309" s="10">
        <f>3/24000000*OO[[#This Row],[92 (30JUN1985 09:00:00)-Water Temperature (C)]]*OO[[#This Row],[34]]</f>
        <v>4.1072122456637504E-5</v>
      </c>
      <c r="AK309" s="10">
        <f>3/24000000*OO[[#This Row],[93 (30JUN1985 12:00:00)-Water Temperature (C)]]*OO[[#This Row],[35]]</f>
        <v>3.7643626014899998E-5</v>
      </c>
      <c r="AL309" s="10">
        <f>3/24000000*OO[[#This Row],[94 (30JUN1985 15:00:00)-Water Temperature (C)]]*OO[[#This Row],[36]]</f>
        <v>3.7431646317237503E-5</v>
      </c>
      <c r="AM309" s="10">
        <f>3/24000000*OO[[#This Row],[95 (30JUN1985 18:00:00)-Water Temperature (C)]]*OO[[#This Row],[37]]</f>
        <v>3.7913796900000003E-5</v>
      </c>
      <c r="AN309" s="10">
        <f>3/24000000*OO[[#This Row],[96 (30JUN1985 21:00:00)-Water Temperature (C)]]*OO[[#This Row],[38]]</f>
        <v>3.7302304285837497E-5</v>
      </c>
      <c r="AO309" s="10">
        <f>3/24000000*OO[[#This Row],[97 (01JUL1985 00:00:00)-Water Temperature (C)]]*OO[[#This Row],[39]]</f>
        <v>3.4655054281824999E-5</v>
      </c>
      <c r="AP309" s="10">
        <f>3/24000000*OO[[#This Row],[98 (01JUL1985 03:00:00)-Water Temperature (C)]]*OO[[#This Row],[40]]</f>
        <v>3.1397870447299998E-5</v>
      </c>
      <c r="AQ309" s="10">
        <f>3/24000000*OO[[#This Row],[99 (01JUL1985 06:00:00)-Water Temperature (C)]]*OO[[#This Row],[41]]</f>
        <v>2.8274389999437496E-5</v>
      </c>
      <c r="AR309" s="10">
        <f>3/24000000*OO[[#This Row],[100 (01JUL1985 09:00:00)-Water Temperature (C)]]*OO[[#This Row],[42]]</f>
        <v>2.6203913285224996E-5</v>
      </c>
      <c r="AS309" s="10">
        <f>3/24000000*OO[[#This Row],[101 (01JUL1985 12:00:00)-Water Temperature (C)]]*OO[[#This Row],[43]]</f>
        <v>2.4628360047749999E-5</v>
      </c>
      <c r="AT309" s="10">
        <f>3/24000000*OO[[#This Row],[102 (01JUL1985 15:00:00)-Water Temperature (C)]]*OO[[#This Row],[44]]</f>
        <v>2.3143014893585001E-5</v>
      </c>
      <c r="AU309" s="10">
        <f>3/24000000*OO[[#This Row],[103 (01JUL1985 18:00:00)-Water Temperature (C)]]*OO[[#This Row],[45]]</f>
        <v>2.1742720159552499E-5</v>
      </c>
      <c r="AV309" s="10">
        <f>3/24000000*OO[[#This Row],[104 (01JUL1985 21:00:00)-Water Temperature (C)]]*OO[[#This Row],[46]]</f>
        <v>1.9923783933247499E-5</v>
      </c>
      <c r="AW309" s="10">
        <f>3/24000000*OO[[#This Row],[105 (02JUL1985 00:00:00)-Water Temperature (C)]]*OO[[#This Row],[47]]</f>
        <v>1.7791236571229999E-5</v>
      </c>
      <c r="AX309" s="10">
        <f>3/24000000*OO[[#This Row],[106 (02JUL1985 03:00:00)-Water Temperature (C)]]*OO[[#This Row],[48]]</f>
        <v>1.5978231101775E-5</v>
      </c>
      <c r="AY309" s="10">
        <f>3/24000000*OO[[#This Row],[107 (02JUL1985 06:00:00)-Water Temperature (C)]]*OO[[#This Row],[49]]</f>
        <v>1.446103791157625E-5</v>
      </c>
      <c r="AZ309" s="10">
        <f>3/24000000*OO[[#This Row],[108 (02JUL1985 09:00:00)-Water Temperature (C)]]*OO[[#This Row],[50]]</f>
        <v>1.3540921709796249E-5</v>
      </c>
      <c r="BA309" s="10">
        <f>3/24000000*OO[[#This Row],[109 (02JUL1985 12:00:00)-Water Temperature (C)]]*OO[[#This Row],[51]]</f>
        <v>1.2791334545577498E-5</v>
      </c>
      <c r="BB309" s="10">
        <f>3/24000000*OO[[#This Row],[110 (02JUL1985 15:00:00)-Water Temperature (C)]]*OO[[#This Row],[52]]</f>
        <v>1.2043097191125E-5</v>
      </c>
      <c r="BC309" s="10">
        <f>3/24000000*OO[[#This Row],[111 (02JUL1985 18:00:00)-Water Temperature (C)]]*OO[[#This Row],[53]]</f>
        <v>1.1243023014422498E-5</v>
      </c>
      <c r="BD309" s="10">
        <f>3/24000000*OO[[#This Row],[112 (02JUL1985 21:00:00)-Water Temperature (C)]]*OO[[#This Row],[54]]</f>
        <v>1.0293800959665E-5</v>
      </c>
      <c r="BE309" s="10">
        <f>3/24000000*OO[[#This Row],[113 (03JUL1985 00:00:00)-Water Temperature (C)]]*OO[[#This Row],[55]]</f>
        <v>9.2225972002500005E-6</v>
      </c>
      <c r="BF309" s="10">
        <f>3/24000000*OO[[#This Row],[114 (03JUL1985 03:00:00)-Water Temperature (C)]]*OO[[#This Row],[56]]</f>
        <v>8.3203156452399988E-6</v>
      </c>
      <c r="BG309" s="10">
        <f>3/24000000*OO[[#This Row],[115 (03JUL1985 06:00:00)-Water Temperature (C)]]*OO[[#This Row],[57]]</f>
        <v>7.5818005713899998E-6</v>
      </c>
      <c r="BH309" s="10">
        <f>3/24000000*OO[[#This Row],[116 (03JUL1985 09:00:00)-Water Temperature (C)]]*OO[[#This Row],[58]]</f>
        <v>7.1079839945512496E-6</v>
      </c>
      <c r="BI309" s="10">
        <f>3/24000000*OO[[#This Row],[117 (03JUL1985 12:00:00)-Water Temperature (C)]]*OO[[#This Row],[59]]</f>
        <v>6.5350797297362495E-6</v>
      </c>
      <c r="BJ309" s="10">
        <f>3/24000000*OO[[#This Row],[118 (03JUL1985 15:00:00)-Water Temperature (C)]]*OO[[#This Row],[60]]</f>
        <v>6.0721899626400002E-6</v>
      </c>
      <c r="BK309" s="10">
        <f>3/24000000*OO[[#This Row],[119 (03JUL1985 18:00:00)-Water Temperature (C)]]*OO[[#This Row],[61]]</f>
        <v>5.65017650748375E-6</v>
      </c>
      <c r="BL309" s="10">
        <f>3/24000000*OO[[#This Row],[120 (03JUL1985 21:00:00)-Water Temperature (C)]]*OO[[#This Row],[62]]</f>
        <v>5.1392505298874996E-6</v>
      </c>
      <c r="BM309" s="10">
        <f>3/24000000*OO[[#This Row],[121 (04JUL1985 00:00:00)-Water Temperature (C)]]*OO[[#This Row],[63]]</f>
        <v>4.5670990507224992E-6</v>
      </c>
      <c r="BN309" s="10">
        <f>3/24000000*OO[[#This Row],[122 (04JUL1985 03:00:00)-Water Temperature (C)]]*OO[[#This Row],[64]]</f>
        <v>4.0624699677099996E-6</v>
      </c>
      <c r="BO309" s="10">
        <f>3/24000000*OO[[#This Row],[123 (04JUL1985 06:00:00)-Water Temperature (C)]]*OO[[#This Row],[65]]</f>
        <v>3.65561282962375E-6</v>
      </c>
      <c r="BP309" s="10">
        <f>3/24000000*OO[[#This Row],[124 (04JUL1985 09:00:00)-Water Temperature (C)]]*OO[[#This Row],[66]]</f>
        <v>3.4077086455799998E-6</v>
      </c>
      <c r="BQ309" s="10">
        <f>3/24000000*OO[[#This Row],[125 (04JUL1985 12:00:00)-Water Temperature (C)]]*OO[[#This Row],[67]]</f>
        <v>3.1791021650699995E-6</v>
      </c>
      <c r="BR309" s="10">
        <f>3/24000000*OO[[#This Row],[126 (04JUL1985 15:00:00)-Water Temperature (C)]]*OO[[#This Row],[68]]</f>
        <v>2.9103158208464999E-6</v>
      </c>
      <c r="BS309" s="10">
        <f>3/24000000*OO[[#This Row],[127 (04JUL1985 18:00:00)-Water Temperature (C)]]*OO[[#This Row],[69]]</f>
        <v>2.6172665614515E-6</v>
      </c>
      <c r="BT309" s="10">
        <f>3/24000000*OO[[#This Row],[128 (04JUL1985 21:00:00)-Water Temperature (C)]]*OO[[#This Row],[70]]</f>
        <v>2.289725078034625E-6</v>
      </c>
      <c r="BU309" s="10">
        <f>3/24000000*OO[[#This Row],[129 (05JUL1985 00:00:00)-Water Temperature (C)]]*OO[[#This Row],[71]]</f>
        <v>1.9531896437696247E-6</v>
      </c>
      <c r="BV309" s="10">
        <f>3/24000000*OO[[#This Row],[130 (05JUL1985 03:00:00)-Water Temperature (C)]]*OO[[#This Row],[72]]</f>
        <v>1.68274588200675E-6</v>
      </c>
      <c r="BW309" s="10">
        <f>3/24000000*OO[[#This Row],[131 (05JUL1985 06:00:00)-Water Temperature (C)]]*OO[[#This Row],[73]]</f>
        <v>1.4736641330759998E-6</v>
      </c>
      <c r="BX309" s="10">
        <f>3/24000000*OO[[#This Row],[132 (05JUL1985 09:00:00)-Water Temperature (C)]]*OO[[#This Row],[74]]</f>
        <v>1.321220012556E-6</v>
      </c>
      <c r="BY309" s="10">
        <f>3/24000000*OO[[#This Row],[133 (05JUL1985 12:00:00)-Water Temperature (C)]]*OO[[#This Row],[75]]</f>
        <v>1.1830414078395E-6</v>
      </c>
      <c r="BZ309" s="10">
        <f>3/24000000*OO[[#This Row],[134 (05JUL1985 15:00:00)-Water Temperature (C)]]*OO[[#This Row],[76]]</f>
        <v>1.0309473527388751E-6</v>
      </c>
      <c r="CA309" s="10">
        <f>3/24000000*OO[[#This Row],[135 (05JUL1985 18:00:00)-Water Temperature (C)]]*OO[[#This Row],[77]]</f>
        <v>8.8802945742500009E-7</v>
      </c>
      <c r="CB309" s="10">
        <f>3/24000000*OO[[#This Row],[136 (05JUL1985 21:00:00)-Water Temperature (C)]]*OO[[#This Row],[78]]</f>
        <v>7.5708197193274998E-7</v>
      </c>
      <c r="CC309" s="10">
        <f>3/24000000*OO[[#This Row],[137 (06JUL1985 00:00:00)-Water Temperature (C)]]*OO[[#This Row],[79]]</f>
        <v>6.4975427184999993E-7</v>
      </c>
      <c r="CD309" s="10">
        <f>3/24000000*OO[[#This Row],[138 (06JUL1985 03:00:00)-Water Temperature (C)]]*OO[[#This Row],[80]]</f>
        <v>5.6903606119687494E-7</v>
      </c>
      <c r="CE309" s="10">
        <f>3/24000000*OO[[#This Row],[139 (06JUL1985 06:00:00)-Water Temperature (C)]]*OO[[#This Row],[81]]</f>
        <v>5.1357146924149989E-7</v>
      </c>
      <c r="CF309" s="10">
        <f>3/24000000*OO[[#This Row],[140 (06JUL1985 09:00:00)-Water Temperature (C)]]*OO[[#This Row],[82]]</f>
        <v>4.8735758407199999E-7</v>
      </c>
      <c r="CG309" s="10">
        <f>3/24000000*OO[[#This Row],[141 (06JUL1985 12:00:00)-Water Temperature (C)]]*OO[[#This Row],[83]]</f>
        <v>4.7125326676674992E-7</v>
      </c>
      <c r="CH309" s="10">
        <f>3/24000000*OO[[#This Row],[142 (06JUL1985 15:00:00)-Water Temperature (C)]]*OO[[#This Row],[84]]</f>
        <v>4.5428213259199992E-7</v>
      </c>
      <c r="CI309" s="10">
        <f>3/24000000*OO[[#This Row],[143 (06JUL1985 18:00:00)-Water Temperature (C)]]*OO[[#This Row],[85]]</f>
        <v>4.3009999104625E-7</v>
      </c>
      <c r="CJ309" s="10">
        <f>3/24000000*OO[[#This Row],[144 (06JUL1985 21:00:00)-Water Temperature (C)]]*OO[[#This Row],[86]]</f>
        <v>3.9907246640624996E-7</v>
      </c>
      <c r="CK309" s="10">
        <f>3/24000000*OO[[#This Row],[145 (07JUL1985 00:00:00)-Water Temperature (C)]]*OO[[#This Row],[87]]</f>
        <v>3.6074792380549999E-7</v>
      </c>
      <c r="CL309" s="10">
        <f>3/24000000*OO[[#This Row],[146 (07JUL1985 03:00:00)-Water Temperature (C)]]*OO[[#This Row],[88]]</f>
        <v>3.2808556626449999E-7</v>
      </c>
      <c r="CM309" s="10">
        <f>3/24000000*OO[[#This Row],[147 (07JUL1985 06:00:00)-Water Temperature (C)]]*OO[[#This Row],[89]]</f>
        <v>3.0453097537279998E-7</v>
      </c>
      <c r="CN309" s="10">
        <f>3/24000000*OO[[#This Row],[148 (07JUL1985 09:00:00)-Water Temperature (C)]]*OO[[#This Row],[90]]</f>
        <v>2.9121518092657497E-7</v>
      </c>
      <c r="CO309" s="10">
        <f>3/24000000*OO[[#This Row],[149 (07JUL1985 12:00:00)-Water Temperature (C)]]*OO[[#This Row],[91]]</f>
        <v>2.8409633590745001E-7</v>
      </c>
      <c r="CP309" s="10">
        <f>3/24000000*OO[[#This Row],[150 (07JUL1985 15:00:00)-Water Temperature (C)]]*OO[[#This Row],[92]]</f>
        <v>2.8409633590745001E-7</v>
      </c>
      <c r="CQ309" s="10">
        <f>3/24000000*OO[[#This Row],[151 (07JUL1985 18:00:00)-Water Temperature (C)]]*OO[[#This Row],[93]]</f>
        <v>2.8409633590745001E-7</v>
      </c>
      <c r="CR309" s="10">
        <f>3/24000000*OO[[#This Row],[152 (07JUL1985 21:00:00)-Water Temperature (C)]]*OO[[#This Row],[94]]</f>
        <v>2.8409633590745001E-7</v>
      </c>
      <c r="CS309" s="10">
        <f>3/24000000*OO[[#This Row],[153 (08JUL1985 00:00:00)-Water Temperature (C)]]*OO[[#This Row],[95]]</f>
        <v>2.8409633590745001E-7</v>
      </c>
      <c r="CT309" s="10">
        <f>3/24000000*OO[[#This Row],[154 (08JUL1985 03:00:00)-Water Temperature (C)]]*OO[[#This Row],[96]]</f>
        <v>2.8409633590745001E-7</v>
      </c>
      <c r="CU309" s="10">
        <f>3/24000000*OO[[#This Row],[155 (08JUL1985 06:00:00)-Water Temperature (C)]]*OO[[#This Row],[97]]</f>
        <v>2.8409633590745001E-7</v>
      </c>
      <c r="CV309" s="10">
        <f>3/24000000*OO[[#This Row],[156 (08JUL1985 09:00:00)-Water Temperature (C)]]*OO[[#This Row],[98]]</f>
        <v>2.8409633590745001E-7</v>
      </c>
      <c r="CW309" s="10">
        <f>3/24000000*OO[[#This Row],[157 (08JUL1985 12:00:00)-Water Temperature (C)]]*OO[[#This Row],[99]]</f>
        <v>2.8409633590745001E-7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6.4261261028137785E-36</v>
      </c>
      <c r="R310" s="10">
        <f>3/24*OO[[#This Row],[74 (28JUN1985 03:00:00)-Water Temperature (C)]]*OO[[#This Row],[16]]/SUM(OO[16])</f>
        <v>7.3026496760324058E-24</v>
      </c>
      <c r="S310" s="10">
        <f>3/24*OO[[#This Row],[75 (28JUN1985 06:00:00)-Water Temperature (C)]]*OO[[#This Row],[17]]/SUM(OO[17])</f>
        <v>9.9060060228783017E-18</v>
      </c>
      <c r="T310" s="10">
        <f>3/24*OO[[#This Row],[76 (28JUN1985 09:00:00)-Water Temperature (C)]]*OO[[#This Row],[18]]/SUM(OO[18])</f>
        <v>2.7753986370429852E-12</v>
      </c>
      <c r="U310" s="10">
        <f>3/24*OO[[#This Row],[77 (28JUN1985 12:00:00)-Water Temperature (C)]]*OO[[#This Row],[19]]/SUM(OO[19])</f>
        <v>3.721437730936928E-9</v>
      </c>
      <c r="V310" s="10">
        <f>3/24000000*OO[[#This Row],[78 (28JUN1985 15:00:00)-Water Temperature (C)]]*OO[[#This Row],[20]]</f>
        <v>7.2993883376962497E-7</v>
      </c>
      <c r="W310" s="10">
        <f>3/24000000*OO[[#This Row],[79 (28JUN1985 18:00:00)-Water Temperature (C)]]*OO[[#This Row],[21]]</f>
        <v>3.8422576688587501E-5</v>
      </c>
      <c r="X310" s="10">
        <f>3/24000000*OO[[#This Row],[80 (28JUN1985 21:00:00)-Water Temperature (C)]]*OO[[#This Row],[22]]</f>
        <v>7.1875410353999998E-4</v>
      </c>
      <c r="Y310" s="10">
        <f>3/24000000*OO[[#This Row],[81 (29JUN1985 00:00:00)-Water Temperature (C)]]*OO[[#This Row],[23]]</f>
        <v>5.7969584022600001E-3</v>
      </c>
      <c r="Z310" s="10">
        <f>3/24000000*OO[[#This Row],[82 (29JUN1985 03:00:00)-Water Temperature (C)]]*OO[[#This Row],[24]]</f>
        <v>2.308712454125E-2</v>
      </c>
      <c r="AA310" s="10">
        <f>3/24000000*OO[[#This Row],[83 (29JUN1985 06:00:00)-Water Temperature (C)]]*OO[[#This Row],[25]]</f>
        <v>5.0198195095474997E-2</v>
      </c>
      <c r="AB310" s="10">
        <f>3/24000000*OO[[#This Row],[84 (29JUN1985 09:00:00)-Water Temperature (C)]]*OO[[#This Row],[26]]</f>
        <v>6.5911267835000009E-2</v>
      </c>
      <c r="AC310" s="10">
        <f>3/24000000*OO[[#This Row],[85 (29JUN1985 12:00:00)-Water Temperature (C)]]*OO[[#This Row],[27]]</f>
        <v>5.6738911411375006E-2</v>
      </c>
      <c r="AD310" s="10">
        <f>3/24000000*OO[[#This Row],[86 (29JUN1985 15:00:00)-Water Temperature (C)]]*OO[[#This Row],[28]]</f>
        <v>3.3403756352999997E-2</v>
      </c>
      <c r="AE310" s="10">
        <f>3/24000000*OO[[#This Row],[88 (29JUN1985 21:00:00)-Water Temperature (C)]]*OO[[#This Row],[30]]</f>
        <v>4.4446214062749999E-3</v>
      </c>
      <c r="AF310" s="10">
        <f>3/24000000*OO[[#This Row],[88 (29JUN1985 21:00:00)-Water Temperature (C)]]*OO[[#This Row],[30]]</f>
        <v>4.4446214062749999E-3</v>
      </c>
      <c r="AG310" s="10">
        <f>3/24000000*OO[[#This Row],[89 (30JUN1985 00:00:00)-Water Temperature (C)]]*OO[[#This Row],[31]]</f>
        <v>1.1151764174925E-3</v>
      </c>
      <c r="AH310" s="10">
        <f>3/24000000*OO[[#This Row],[90 (30JUN1985 03:00:00)-Water Temperature (C)]]*OO[[#This Row],[32]]</f>
        <v>2.6227593896624999E-4</v>
      </c>
      <c r="AI310" s="10">
        <f>3/24000000*OO[[#This Row],[91 (30JUN1985 06:00:00)-Water Temperature (C)]]*OO[[#This Row],[33]]</f>
        <v>8.2900436295949993E-5</v>
      </c>
      <c r="AJ310" s="10">
        <f>3/24000000*OO[[#This Row],[92 (30JUN1985 09:00:00)-Water Temperature (C)]]*OO[[#This Row],[34]]</f>
        <v>5.0364244336249991E-5</v>
      </c>
      <c r="AK310" s="10">
        <f>3/24000000*OO[[#This Row],[93 (30JUN1985 12:00:00)-Water Temperature (C)]]*OO[[#This Row],[35]]</f>
        <v>4.522097110615E-5</v>
      </c>
      <c r="AL310" s="10">
        <f>3/24000000*OO[[#This Row],[94 (30JUN1985 15:00:00)-Water Temperature (C)]]*OO[[#This Row],[36]]</f>
        <v>4.4789451157299996E-5</v>
      </c>
      <c r="AM310" s="10">
        <f>3/24000000*OO[[#This Row],[95 (30JUN1985 18:00:00)-Water Temperature (C)]]*OO[[#This Row],[37]]</f>
        <v>4.53613908137E-5</v>
      </c>
      <c r="AN310" s="10">
        <f>3/24000000*OO[[#This Row],[96 (30JUN1985 21:00:00)-Water Temperature (C)]]*OO[[#This Row],[38]]</f>
        <v>4.4747679845312509E-5</v>
      </c>
      <c r="AO310" s="10">
        <f>3/24000000*OO[[#This Row],[97 (01JUL1985 00:00:00)-Water Temperature (C)]]*OO[[#This Row],[39]]</f>
        <v>4.173156987779999E-5</v>
      </c>
      <c r="AP310" s="10">
        <f>3/24000000*OO[[#This Row],[98 (01JUL1985 03:00:00)-Water Temperature (C)]]*OO[[#This Row],[40]]</f>
        <v>3.7848175582637501E-5</v>
      </c>
      <c r="AQ310" s="10">
        <f>3/24000000*OO[[#This Row],[99 (01JUL1985 06:00:00)-Water Temperature (C)]]*OO[[#This Row],[41]]</f>
        <v>3.4147250988987498E-5</v>
      </c>
      <c r="AR310" s="10">
        <f>3/24000000*OO[[#This Row],[100 (01JUL1985 09:00:00)-Water Temperature (C)]]*OO[[#This Row],[42]]</f>
        <v>3.1673666929912494E-5</v>
      </c>
      <c r="AS310" s="10">
        <f>3/24000000*OO[[#This Row],[101 (01JUL1985 12:00:00)-Water Temperature (C)]]*OO[[#This Row],[43]]</f>
        <v>2.9802331339437499E-5</v>
      </c>
      <c r="AT310" s="10">
        <f>3/24000000*OO[[#This Row],[102 (01JUL1985 15:00:00)-Water Temperature (C)]]*OO[[#This Row],[44]]</f>
        <v>2.8032750529449999E-5</v>
      </c>
      <c r="AU310" s="10">
        <f>3/24000000*OO[[#This Row],[103 (01JUL1985 18:00:00)-Water Temperature (C)]]*OO[[#This Row],[45]]</f>
        <v>2.6343935309249997E-5</v>
      </c>
      <c r="AV310" s="10">
        <f>3/24000000*OO[[#This Row],[104 (01JUL1985 21:00:00)-Water Temperature (C)]]*OO[[#This Row],[46]]</f>
        <v>2.4167682566299997E-5</v>
      </c>
      <c r="AW310" s="10">
        <f>3/24000000*OO[[#This Row],[105 (02JUL1985 00:00:00)-Water Temperature (C)]]*OO[[#This Row],[47]]</f>
        <v>2.16125386014E-5</v>
      </c>
      <c r="AX310" s="10">
        <f>3/24000000*OO[[#This Row],[106 (02JUL1985 03:00:00)-Water Temperature (C)]]*OO[[#This Row],[48]]</f>
        <v>1.9411047074402496E-5</v>
      </c>
      <c r="AY310" s="10">
        <f>3/24000000*OO[[#This Row],[107 (02JUL1985 06:00:00)-Water Temperature (C)]]*OO[[#This Row],[49]]</f>
        <v>1.7585063756074996E-5</v>
      </c>
      <c r="AZ310" s="10">
        <f>3/24000000*OO[[#This Row],[108 (02JUL1985 09:00:00)-Water Temperature (C)]]*OO[[#This Row],[50]]</f>
        <v>1.6457456354622499E-5</v>
      </c>
      <c r="BA310" s="10">
        <f>3/24000000*OO[[#This Row],[109 (02JUL1985 12:00:00)-Water Temperature (C)]]*OO[[#This Row],[51]]</f>
        <v>1.556136907633E-5</v>
      </c>
      <c r="BB310" s="10">
        <f>3/24000000*OO[[#This Row],[110 (02JUL1985 15:00:00)-Water Temperature (C)]]*OO[[#This Row],[52]]</f>
        <v>1.466476250714375E-5</v>
      </c>
      <c r="BC310" s="10">
        <f>3/24000000*OO[[#This Row],[111 (02JUL1985 18:00:00)-Water Temperature (C)]]*OO[[#This Row],[53]]</f>
        <v>1.3695792434808748E-5</v>
      </c>
      <c r="BD310" s="10">
        <f>3/24000000*OO[[#This Row],[112 (02JUL1985 21:00:00)-Water Temperature (C)]]*OO[[#This Row],[54]]</f>
        <v>1.2546023184103749E-5</v>
      </c>
      <c r="BE310" s="10">
        <f>3/24000000*OO[[#This Row],[113 (03JUL1985 00:00:00)-Water Temperature (C)]]*OO[[#This Row],[55]]</f>
        <v>1.1250034605726249E-5</v>
      </c>
      <c r="BF310" s="10">
        <f>3/24000000*OO[[#This Row],[114 (03JUL1985 03:00:00)-Water Temperature (C)]]*OO[[#This Row],[56]]</f>
        <v>1.0142591114722499E-5</v>
      </c>
      <c r="BG310" s="10">
        <f>3/24000000*OO[[#This Row],[115 (03JUL1985 06:00:00)-Water Temperature (C)]]*OO[[#This Row],[57]]</f>
        <v>9.2463100299375009E-6</v>
      </c>
      <c r="BH310" s="10">
        <f>3/24000000*OO[[#This Row],[116 (03JUL1985 09:00:00)-Water Temperature (C)]]*OO[[#This Row],[58]]</f>
        <v>8.6673379495437498E-6</v>
      </c>
      <c r="BI310" s="10">
        <f>3/24000000*OO[[#This Row],[117 (03JUL1985 12:00:00)-Water Temperature (C)]]*OO[[#This Row],[59]]</f>
        <v>7.9898477118762498E-6</v>
      </c>
      <c r="BJ310" s="10">
        <f>3/24000000*OO[[#This Row],[118 (03JUL1985 15:00:00)-Water Temperature (C)]]*OO[[#This Row],[60]]</f>
        <v>7.4244330084375E-6</v>
      </c>
      <c r="BK310" s="10">
        <f>3/24000000*OO[[#This Row],[119 (03JUL1985 18:00:00)-Water Temperature (C)]]*OO[[#This Row],[61]]</f>
        <v>6.9096432083099996E-6</v>
      </c>
      <c r="BL310" s="10">
        <f>3/24000000*OO[[#This Row],[120 (03JUL1985 21:00:00)-Water Temperature (C)]]*OO[[#This Row],[62]]</f>
        <v>6.2934320034299996E-6</v>
      </c>
      <c r="BM310" s="10">
        <f>3/24000000*OO[[#This Row],[121 (04JUL1985 00:00:00)-Water Temperature (C)]]*OO[[#This Row],[63]]</f>
        <v>5.5979197899012506E-6</v>
      </c>
      <c r="BN310" s="10">
        <f>3/24000000*OO[[#This Row],[122 (04JUL1985 03:00:00)-Water Temperature (C)]]*OO[[#This Row],[64]]</f>
        <v>4.9769119184062497E-6</v>
      </c>
      <c r="BO310" s="10">
        <f>3/24000000*OO[[#This Row],[123 (04JUL1985 06:00:00)-Water Temperature (C)]]*OO[[#This Row],[65]]</f>
        <v>4.4794571561387491E-6</v>
      </c>
      <c r="BP310" s="10">
        <f>3/24000000*OO[[#This Row],[124 (04JUL1985 09:00:00)-Water Temperature (C)]]*OO[[#This Row],[66]]</f>
        <v>4.1746478501249996E-6</v>
      </c>
      <c r="BQ310" s="10">
        <f>3/24000000*OO[[#This Row],[125 (04JUL1985 12:00:00)-Water Temperature (C)]]*OO[[#This Row],[67]]</f>
        <v>3.903648340124999E-6</v>
      </c>
      <c r="BR310" s="10">
        <f>3/24000000*OO[[#This Row],[126 (04JUL1985 15:00:00)-Water Temperature (C)]]*OO[[#This Row],[68]]</f>
        <v>3.5836139459699996E-6</v>
      </c>
      <c r="BS310" s="10">
        <f>3/24000000*OO[[#This Row],[127 (04JUL1985 18:00:00)-Water Temperature (C)]]*OO[[#This Row],[69]]</f>
        <v>3.2269074601249995E-6</v>
      </c>
      <c r="BT310" s="10">
        <f>3/24000000*OO[[#This Row],[128 (04JUL1985 21:00:00)-Water Temperature (C)]]*OO[[#This Row],[70]]</f>
        <v>2.8258372071682496E-6</v>
      </c>
      <c r="BU310" s="10">
        <f>3/24000000*OO[[#This Row],[129 (05JUL1985 00:00:00)-Water Temperature (C)]]*OO[[#This Row],[71]]</f>
        <v>2.41133849738775E-6</v>
      </c>
      <c r="BV310" s="10">
        <f>3/24000000*OO[[#This Row],[130 (05JUL1985 03:00:00)-Water Temperature (C)]]*OO[[#This Row],[72]]</f>
        <v>2.0731852393904998E-6</v>
      </c>
      <c r="BW310" s="10">
        <f>3/24000000*OO[[#This Row],[131 (05JUL1985 06:00:00)-Water Temperature (C)]]*OO[[#This Row],[73]]</f>
        <v>1.8135048957384998E-6</v>
      </c>
      <c r="BX310" s="10">
        <f>3/24000000*OO[[#This Row],[132 (05JUL1985 09:00:00)-Water Temperature (C)]]*OO[[#This Row],[74]]</f>
        <v>1.625604099569E-6</v>
      </c>
      <c r="BY310" s="10">
        <f>3/24000000*OO[[#This Row],[133 (05JUL1985 12:00:00)-Water Temperature (C)]]*OO[[#This Row],[75]]</f>
        <v>1.4578377675644997E-6</v>
      </c>
      <c r="BZ310" s="10">
        <f>3/24000000*OO[[#This Row],[134 (05JUL1985 15:00:00)-Water Temperature (C)]]*OO[[#This Row],[76]]</f>
        <v>1.2746366714595001E-6</v>
      </c>
      <c r="CA310" s="10">
        <f>3/24000000*OO[[#This Row],[135 (05JUL1985 18:00:00)-Water Temperature (C)]]*OO[[#This Row],[77]]</f>
        <v>1.0982990297474999E-6</v>
      </c>
      <c r="CB310" s="10">
        <f>3/24000000*OO[[#This Row],[136 (05JUL1985 21:00:00)-Water Temperature (C)]]*OO[[#This Row],[78]]</f>
        <v>9.3604043434912501E-7</v>
      </c>
      <c r="CC310" s="10">
        <f>3/24000000*OO[[#This Row],[137 (06JUL1985 00:00:00)-Water Temperature (C)]]*OO[[#This Row],[79]]</f>
        <v>8.0146506225374997E-7</v>
      </c>
      <c r="CD310" s="10">
        <f>3/24000000*OO[[#This Row],[138 (06JUL1985 03:00:00)-Water Temperature (C)]]*OO[[#This Row],[80]]</f>
        <v>6.9952621126849995E-7</v>
      </c>
      <c r="CE310" s="10">
        <f>3/24000000*OO[[#This Row],[139 (06JUL1985 06:00:00)-Water Temperature (C)]]*OO[[#This Row],[81]]</f>
        <v>6.2941358086599991E-7</v>
      </c>
      <c r="CF310" s="10">
        <f>3/24000000*OO[[#This Row],[140 (06JUL1985 09:00:00)-Water Temperature (C)]]*OO[[#This Row],[82]]</f>
        <v>5.9530638215137506E-7</v>
      </c>
      <c r="CG310" s="10">
        <f>3/24000000*OO[[#This Row],[141 (06JUL1985 12:00:00)-Water Temperature (C)]]*OO[[#This Row],[83]]</f>
        <v>5.7553617099824999E-7</v>
      </c>
      <c r="CH310" s="10">
        <f>3/24000000*OO[[#This Row],[142 (06JUL1985 15:00:00)-Water Temperature (C)]]*OO[[#This Row],[84]]</f>
        <v>5.5536296460000005E-7</v>
      </c>
      <c r="CI310" s="10">
        <f>3/24000000*OO[[#This Row],[143 (06JUL1985 18:00:00)-Water Temperature (C)]]*OO[[#This Row],[85]]</f>
        <v>5.2651009567874999E-7</v>
      </c>
      <c r="CJ310" s="10">
        <f>3/24000000*OO[[#This Row],[144 (06JUL1985 21:00:00)-Water Temperature (C)]]*OO[[#This Row],[86]]</f>
        <v>4.8879080636775003E-7</v>
      </c>
      <c r="CK310" s="10">
        <f>3/24000000*OO[[#This Row],[145 (07JUL1985 00:00:00)-Water Temperature (C)]]*OO[[#This Row],[87]]</f>
        <v>4.4210920116374999E-7</v>
      </c>
      <c r="CL310" s="10">
        <f>3/24000000*OO[[#This Row],[146 (07JUL1985 03:00:00)-Water Temperature (C)]]*OO[[#This Row],[88]]</f>
        <v>4.0127773715250008E-7</v>
      </c>
      <c r="CM310" s="10">
        <f>3/24000000*OO[[#This Row],[147 (07JUL1985 06:00:00)-Water Temperature (C)]]*OO[[#This Row],[89]]</f>
        <v>3.71612733515625E-7</v>
      </c>
      <c r="CN310" s="10">
        <f>3/24000000*OO[[#This Row],[148 (07JUL1985 09:00:00)-Water Temperature (C)]]*OO[[#This Row],[90]]</f>
        <v>3.5473705435350001E-7</v>
      </c>
      <c r="CO310" s="10">
        <f>3/24000000*OO[[#This Row],[149 (07JUL1985 12:00:00)-Water Temperature (C)]]*OO[[#This Row],[91]]</f>
        <v>3.4585548814699997E-7</v>
      </c>
      <c r="CP310" s="10">
        <f>3/24000000*OO[[#This Row],[150 (07JUL1985 15:00:00)-Water Temperature (C)]]*OO[[#This Row],[92]]</f>
        <v>3.4585548814699997E-7</v>
      </c>
      <c r="CQ310" s="10">
        <f>3/24000000*OO[[#This Row],[151 (07JUL1985 18:00:00)-Water Temperature (C)]]*OO[[#This Row],[93]]</f>
        <v>3.4585548814699997E-7</v>
      </c>
      <c r="CR310" s="10">
        <f>3/24000000*OO[[#This Row],[152 (07JUL1985 21:00:00)-Water Temperature (C)]]*OO[[#This Row],[94]]</f>
        <v>3.4585548814699997E-7</v>
      </c>
      <c r="CS310" s="10">
        <f>3/24000000*OO[[#This Row],[153 (08JUL1985 00:00:00)-Water Temperature (C)]]*OO[[#This Row],[95]]</f>
        <v>3.4585548814699997E-7</v>
      </c>
      <c r="CT310" s="10">
        <f>3/24000000*OO[[#This Row],[154 (08JUL1985 03:00:00)-Water Temperature (C)]]*OO[[#This Row],[96]]</f>
        <v>3.4585548814699997E-7</v>
      </c>
      <c r="CU310" s="10">
        <f>3/24000000*OO[[#This Row],[155 (08JUL1985 06:00:00)-Water Temperature (C)]]*OO[[#This Row],[97]]</f>
        <v>3.4585548814699997E-7</v>
      </c>
      <c r="CV310" s="10">
        <f>3/24000000*OO[[#This Row],[156 (08JUL1985 09:00:00)-Water Temperature (C)]]*OO[[#This Row],[98]]</f>
        <v>3.4585548814699997E-7</v>
      </c>
      <c r="CW310" s="10">
        <f>3/24000000*OO[[#This Row],[157 (08JUL1985 12:00:00)-Water Temperature (C)]]*OO[[#This Row],[99]]</f>
        <v>3.4585548814699997E-7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7.6326251186241086E-37</v>
      </c>
      <c r="R311" s="10">
        <f>3/24*OO[[#This Row],[74 (28JUN1985 03:00:00)-Water Temperature (C)]]*OO[[#This Row],[16]]/SUM(OO[16])</f>
        <v>2.5111431717804333E-24</v>
      </c>
      <c r="S311" s="10">
        <f>3/24*OO[[#This Row],[75 (28JUN1985 06:00:00)-Water Temperature (C)]]*OO[[#This Row],[17]]/SUM(OO[17])</f>
        <v>1.4841833101455868E-18</v>
      </c>
      <c r="T311" s="10">
        <f>3/24*OO[[#This Row],[76 (28JUN1985 09:00:00)-Water Temperature (C)]]*OO[[#This Row],[18]]/SUM(OO[18])</f>
        <v>1.3581518276953681E-12</v>
      </c>
      <c r="U311" s="10">
        <f>3/24*OO[[#This Row],[77 (28JUN1985 12:00:00)-Water Temperature (C)]]*OO[[#This Row],[19]]/SUM(OO[19])</f>
        <v>2.1964569507460933E-9</v>
      </c>
      <c r="V311" s="10">
        <f>3/24000000*OO[[#This Row],[78 (28JUN1985 15:00:00)-Water Temperature (C)]]*OO[[#This Row],[20]]</f>
        <v>4.8439705680600001E-7</v>
      </c>
      <c r="W311" s="10">
        <f>3/24000000*OO[[#This Row],[79 (28JUN1985 18:00:00)-Water Temperature (C)]]*OO[[#This Row],[21]]</f>
        <v>2.7914333604862499E-5</v>
      </c>
      <c r="X311" s="10">
        <f>3/24000000*OO[[#This Row],[80 (28JUN1985 21:00:00)-Water Temperature (C)]]*OO[[#This Row],[22]]</f>
        <v>5.6405256975112497E-4</v>
      </c>
      <c r="Y311" s="10">
        <f>3/24000000*OO[[#This Row],[81 (29JUN1985 00:00:00)-Water Temperature (C)]]*OO[[#This Row],[23]]</f>
        <v>4.8596526062700002E-3</v>
      </c>
      <c r="Z311" s="10">
        <f>3/24000000*OO[[#This Row],[82 (29JUN1985 03:00:00)-Water Temperature (C)]]*OO[[#This Row],[24]]</f>
        <v>2.0519954020968748E-2</v>
      </c>
      <c r="AA311" s="10">
        <f>3/24000000*OO[[#This Row],[83 (29JUN1985 06:00:00)-Water Temperature (C)]]*OO[[#This Row],[25]]</f>
        <v>4.6999114348899994E-2</v>
      </c>
      <c r="AB311" s="10">
        <f>3/24000000*OO[[#This Row],[84 (29JUN1985 09:00:00)-Water Temperature (C)]]*OO[[#This Row],[26]]</f>
        <v>6.4708134215812493E-2</v>
      </c>
      <c r="AC311" s="10">
        <f>3/24000000*OO[[#This Row],[85 (29JUN1985 12:00:00)-Water Temperature (C)]]*OO[[#This Row],[27]]</f>
        <v>5.813933166089999E-2</v>
      </c>
      <c r="AD311" s="10">
        <f>3/24000000*OO[[#This Row],[86 (29JUN1985 15:00:00)-Water Temperature (C)]]*OO[[#This Row],[28]]</f>
        <v>3.5586276377850001E-2</v>
      </c>
      <c r="AE311" s="10">
        <f>3/24000000*OO[[#This Row],[88 (29JUN1985 21:00:00)-Water Temperature (C)]]*OO[[#This Row],[30]]</f>
        <v>5.0440752518812505E-3</v>
      </c>
      <c r="AF311" s="10">
        <f>3/24000000*OO[[#This Row],[88 (29JUN1985 21:00:00)-Water Temperature (C)]]*OO[[#This Row],[30]]</f>
        <v>5.0440752518812505E-3</v>
      </c>
      <c r="AG311" s="10">
        <f>3/24000000*OO[[#This Row],[89 (30JUN1985 00:00:00)-Water Temperature (C)]]*OO[[#This Row],[31]]</f>
        <v>1.2925826723947499E-3</v>
      </c>
      <c r="AH311" s="10">
        <f>3/24000000*OO[[#This Row],[90 (30JUN1985 03:00:00)-Water Temperature (C)]]*OO[[#This Row],[32]]</f>
        <v>3.0324273458062496E-4</v>
      </c>
      <c r="AI311" s="10">
        <f>3/24000000*OO[[#This Row],[91 (30JUN1985 06:00:00)-Water Temperature (C)]]*OO[[#This Row],[33]]</f>
        <v>9.069640115517501E-5</v>
      </c>
      <c r="AJ311" s="10">
        <f>3/24000000*OO[[#This Row],[92 (30JUN1985 09:00:00)-Water Temperature (C)]]*OO[[#This Row],[34]]</f>
        <v>5.1573726988799993E-5</v>
      </c>
      <c r="AK311" s="10">
        <f>3/24000000*OO[[#This Row],[93 (30JUN1985 12:00:00)-Water Temperature (C)]]*OO[[#This Row],[35]]</f>
        <v>4.5166317240000004E-5</v>
      </c>
      <c r="AL311" s="10">
        <f>3/24000000*OO[[#This Row],[94 (30JUN1985 15:00:00)-Water Temperature (C)]]*OO[[#This Row],[36]]</f>
        <v>4.45160809054E-5</v>
      </c>
      <c r="AM311" s="10">
        <f>3/24000000*OO[[#This Row],[95 (30JUN1985 18:00:00)-Water Temperature (C)]]*OO[[#This Row],[37]]</f>
        <v>4.5116375966887491E-5</v>
      </c>
      <c r="AN311" s="10">
        <f>3/24000000*OO[[#This Row],[96 (30JUN1985 21:00:00)-Water Temperature (C)]]*OO[[#This Row],[38]]</f>
        <v>4.46200738995375E-5</v>
      </c>
      <c r="AO311" s="10">
        <f>3/24000000*OO[[#This Row],[97 (01JUL1985 00:00:00)-Water Temperature (C)]]*OO[[#This Row],[39]]</f>
        <v>4.1763707578912502E-5</v>
      </c>
      <c r="AP311" s="10">
        <f>3/24000000*OO[[#This Row],[98 (01JUL1985 03:00:00)-Water Temperature (C)]]*OO[[#This Row],[40]]</f>
        <v>3.7923982569000002E-5</v>
      </c>
      <c r="AQ311" s="10">
        <f>3/24000000*OO[[#This Row],[99 (01JUL1985 06:00:00)-Water Temperature (C)]]*OO[[#This Row],[41]]</f>
        <v>3.424401519495E-5</v>
      </c>
      <c r="AR311" s="10">
        <f>3/24000000*OO[[#This Row],[100 (01JUL1985 09:00:00)-Water Temperature (C)]]*OO[[#This Row],[42]]</f>
        <v>3.1755880935400002E-5</v>
      </c>
      <c r="AS311" s="10">
        <f>3/24000000*OO[[#This Row],[101 (01JUL1985 12:00:00)-Water Temperature (C)]]*OO[[#This Row],[43]]</f>
        <v>2.9866465887749998E-5</v>
      </c>
      <c r="AT311" s="10">
        <f>3/24000000*OO[[#This Row],[102 (01JUL1985 15:00:00)-Water Temperature (C)]]*OO[[#This Row],[44]]</f>
        <v>2.8083523904062496E-5</v>
      </c>
      <c r="AU311" s="10">
        <f>3/24000000*OO[[#This Row],[103 (01JUL1985 18:00:00)-Water Temperature (C)]]*OO[[#This Row],[45]]</f>
        <v>2.6357800297499998E-5</v>
      </c>
      <c r="AV311" s="10">
        <f>3/24000000*OO[[#This Row],[104 (01JUL1985 21:00:00)-Water Temperature (C)]]*OO[[#This Row],[46]]</f>
        <v>2.4163663411289999E-5</v>
      </c>
      <c r="AW311" s="10">
        <f>3/24000000*OO[[#This Row],[105 (02JUL1985 00:00:00)-Water Temperature (C)]]*OO[[#This Row],[47]]</f>
        <v>2.1614873620549996E-5</v>
      </c>
      <c r="AX311" s="10">
        <f>3/24000000*OO[[#This Row],[106 (02JUL1985 03:00:00)-Water Temperature (C)]]*OO[[#This Row],[48]]</f>
        <v>1.938253044402875E-5</v>
      </c>
      <c r="AY311" s="10">
        <f>3/24000000*OO[[#This Row],[107 (02JUL1985 06:00:00)-Water Temperature (C)]]*OO[[#This Row],[49]]</f>
        <v>1.75559530071E-5</v>
      </c>
      <c r="AZ311" s="10">
        <f>3/24000000*OO[[#This Row],[108 (02JUL1985 09:00:00)-Water Temperature (C)]]*OO[[#This Row],[50]]</f>
        <v>1.6414732662952499E-5</v>
      </c>
      <c r="BA311" s="10">
        <f>3/24000000*OO[[#This Row],[109 (02JUL1985 12:00:00)-Water Temperature (C)]]*OO[[#This Row],[51]]</f>
        <v>1.551685624914E-5</v>
      </c>
      <c r="BB311" s="10">
        <f>3/24000000*OO[[#This Row],[110 (02JUL1985 15:00:00)-Water Temperature (C)]]*OO[[#This Row],[52]]</f>
        <v>1.4618290263004999E-5</v>
      </c>
      <c r="BC311" s="10">
        <f>3/24000000*OO[[#This Row],[111 (02JUL1985 18:00:00)-Water Temperature (C)]]*OO[[#This Row],[53]]</f>
        <v>1.3639697256716251E-5</v>
      </c>
      <c r="BD311" s="10">
        <f>3/24000000*OO[[#This Row],[112 (02JUL1985 21:00:00)-Water Temperature (C)]]*OO[[#This Row],[54]]</f>
        <v>1.247923697765625E-5</v>
      </c>
      <c r="BE311" s="10">
        <f>3/24000000*OO[[#This Row],[113 (03JUL1985 00:00:00)-Water Temperature (C)]]*OO[[#This Row],[55]]</f>
        <v>1.1185977725588749E-5</v>
      </c>
      <c r="BF311" s="10">
        <f>3/24000000*OO[[#This Row],[114 (03JUL1985 03:00:00)-Water Temperature (C)]]*OO[[#This Row],[56]]</f>
        <v>1.0065811745186247E-5</v>
      </c>
      <c r="BG311" s="10">
        <f>3/24000000*OO[[#This Row],[115 (03JUL1985 06:00:00)-Water Temperature (C)]]*OO[[#This Row],[57]]</f>
        <v>9.1702349941799991E-6</v>
      </c>
      <c r="BH311" s="10">
        <f>3/24000000*OO[[#This Row],[116 (03JUL1985 09:00:00)-Water Temperature (C)]]*OO[[#This Row],[58]]</f>
        <v>8.5876656817375E-6</v>
      </c>
      <c r="BI311" s="10">
        <f>3/24000000*OO[[#This Row],[117 (03JUL1985 12:00:00)-Water Temperature (C)]]*OO[[#This Row],[59]]</f>
        <v>7.9212834851937503E-6</v>
      </c>
      <c r="BJ311" s="10">
        <f>3/24000000*OO[[#This Row],[118 (03JUL1985 15:00:00)-Water Temperature (C)]]*OO[[#This Row],[60]]</f>
        <v>7.358293894399999E-6</v>
      </c>
      <c r="BK311" s="10">
        <f>3/24000000*OO[[#This Row],[119 (03JUL1985 18:00:00)-Water Temperature (C)]]*OO[[#This Row],[61]]</f>
        <v>6.8391116989899987E-6</v>
      </c>
      <c r="BL311" s="10">
        <f>3/24000000*OO[[#This Row],[120 (03JUL1985 21:00:00)-Water Temperature (C)]]*OO[[#This Row],[62]]</f>
        <v>6.2283577739962501E-6</v>
      </c>
      <c r="BM311" s="10">
        <f>3/24000000*OO[[#This Row],[121 (04JUL1985 00:00:00)-Water Temperature (C)]]*OO[[#This Row],[63]]</f>
        <v>5.5403546488649995E-6</v>
      </c>
      <c r="BN311" s="10">
        <f>3/24000000*OO[[#This Row],[122 (04JUL1985 03:00:00)-Water Temperature (C)]]*OO[[#This Row],[64]]</f>
        <v>4.9186842976499997E-6</v>
      </c>
      <c r="BO311" s="10">
        <f>3/24000000*OO[[#This Row],[123 (04JUL1985 06:00:00)-Water Temperature (C)]]*OO[[#This Row],[65]]</f>
        <v>4.4258244522200001E-6</v>
      </c>
      <c r="BP311" s="10">
        <f>3/24000000*OO[[#This Row],[124 (04JUL1985 09:00:00)-Water Temperature (C)]]*OO[[#This Row],[66]]</f>
        <v>4.1222994786037502E-6</v>
      </c>
      <c r="BQ311" s="10">
        <f>3/24000000*OO[[#This Row],[125 (04JUL1985 12:00:00)-Water Temperature (C)]]*OO[[#This Row],[67]]</f>
        <v>3.8598679611175006E-6</v>
      </c>
      <c r="BR311" s="10">
        <f>3/24000000*OO[[#This Row],[126 (04JUL1985 15:00:00)-Water Temperature (C)]]*OO[[#This Row],[68]]</f>
        <v>3.5512204719950001E-6</v>
      </c>
      <c r="BS311" s="10">
        <f>3/24000000*OO[[#This Row],[127 (04JUL1985 18:00:00)-Water Temperature (C)]]*OO[[#This Row],[69]]</f>
        <v>3.2003047861469999E-6</v>
      </c>
      <c r="BT311" s="10">
        <f>3/24000000*OO[[#This Row],[128 (04JUL1985 21:00:00)-Water Temperature (C)]]*OO[[#This Row],[70]]</f>
        <v>2.8027189234049999E-6</v>
      </c>
      <c r="BU311" s="10">
        <f>3/24000000*OO[[#This Row],[129 (05JUL1985 00:00:00)-Water Temperature (C)]]*OO[[#This Row],[71]]</f>
        <v>2.3918135386376247E-6</v>
      </c>
      <c r="BV311" s="10">
        <f>3/24000000*OO[[#This Row],[130 (05JUL1985 03:00:00)-Water Temperature (C)]]*OO[[#This Row],[72]]</f>
        <v>2.0521075732214996E-6</v>
      </c>
      <c r="BW311" s="10">
        <f>3/24000000*OO[[#This Row],[131 (05JUL1985 06:00:00)-Water Temperature (C)]]*OO[[#This Row],[73]]</f>
        <v>1.792505560677E-6</v>
      </c>
      <c r="BX311" s="10">
        <f>3/24000000*OO[[#This Row],[132 (05JUL1985 09:00:00)-Water Temperature (C)]]*OO[[#This Row],[74]]</f>
        <v>1.6067721324077499E-6</v>
      </c>
      <c r="BY311" s="10">
        <f>3/24000000*OO[[#This Row],[133 (05JUL1985 12:00:00)-Water Temperature (C)]]*OO[[#This Row],[75]]</f>
        <v>1.4421872327378747E-6</v>
      </c>
      <c r="BZ311" s="10">
        <f>3/24000000*OO[[#This Row],[134 (05JUL1985 15:00:00)-Water Temperature (C)]]*OO[[#This Row],[76]]</f>
        <v>1.2653480955472498E-6</v>
      </c>
      <c r="CA311" s="10">
        <f>3/24000000*OO[[#This Row],[135 (05JUL1985 18:00:00)-Water Temperature (C)]]*OO[[#This Row],[77]]</f>
        <v>1.0903486007478749E-6</v>
      </c>
      <c r="CB311" s="10">
        <f>3/24000000*OO[[#This Row],[136 (05JUL1985 21:00:00)-Water Temperature (C)]]*OO[[#This Row],[78]]</f>
        <v>9.2907338655599989E-7</v>
      </c>
      <c r="CC311" s="10">
        <f>3/24000000*OO[[#This Row],[137 (06JUL1985 00:00:00)-Water Temperature (C)]]*OO[[#This Row],[79]]</f>
        <v>7.9387914982499992E-7</v>
      </c>
      <c r="CD311" s="10">
        <f>3/24000000*OO[[#This Row],[138 (06JUL1985 03:00:00)-Water Temperature (C)]]*OO[[#This Row],[80]]</f>
        <v>6.9072299168399994E-7</v>
      </c>
      <c r="CE311" s="10">
        <f>3/24000000*OO[[#This Row],[139 (06JUL1985 06:00:00)-Water Temperature (C)]]*OO[[#This Row],[81]]</f>
        <v>6.1991621347174995E-7</v>
      </c>
      <c r="CF311" s="10">
        <f>3/24000000*OO[[#This Row],[140 (06JUL1985 09:00:00)-Water Temperature (C)]]*OO[[#This Row],[82]]</f>
        <v>5.8465670989224997E-7</v>
      </c>
      <c r="CG311" s="10">
        <f>3/24000000*OO[[#This Row],[141 (06JUL1985 12:00:00)-Water Temperature (C)]]*OO[[#This Row],[83]]</f>
        <v>5.6502222250974996E-7</v>
      </c>
      <c r="CH311" s="10">
        <f>3/24000000*OO[[#This Row],[142 (06JUL1985 15:00:00)-Water Temperature (C)]]*OO[[#This Row],[84]]</f>
        <v>5.4587968466625E-7</v>
      </c>
      <c r="CI311" s="10">
        <f>3/24000000*OO[[#This Row],[143 (06JUL1985 18:00:00)-Water Temperature (C)]]*OO[[#This Row],[85]]</f>
        <v>5.1814099502062506E-7</v>
      </c>
      <c r="CJ311" s="10">
        <f>3/24000000*OO[[#This Row],[144 (06JUL1985 21:00:00)-Water Temperature (C)]]*OO[[#This Row],[86]]</f>
        <v>4.8116606443125007E-7</v>
      </c>
      <c r="CK311" s="10">
        <f>3/24000000*OO[[#This Row],[145 (07JUL1985 00:00:00)-Water Temperature (C)]]*OO[[#This Row],[87]]</f>
        <v>4.3550088699599993E-7</v>
      </c>
      <c r="CL311" s="10">
        <f>3/24000000*OO[[#This Row],[146 (07JUL1985 03:00:00)-Water Temperature (C)]]*OO[[#This Row],[88]]</f>
        <v>3.9464455177075004E-7</v>
      </c>
      <c r="CM311" s="10">
        <f>3/24000000*OO[[#This Row],[147 (07JUL1985 06:00:00)-Water Temperature (C)]]*OO[[#This Row],[89]]</f>
        <v>3.6470544496374999E-7</v>
      </c>
      <c r="CN311" s="10">
        <f>3/24000000*OO[[#This Row],[148 (07JUL1985 09:00:00)-Water Temperature (C)]]*OO[[#This Row],[90]]</f>
        <v>3.4770726509499995E-7</v>
      </c>
      <c r="CO311" s="10">
        <f>3/24000000*OO[[#This Row],[149 (07JUL1985 12:00:00)-Water Temperature (C)]]*OO[[#This Row],[91]]</f>
        <v>3.3881729288062493E-7</v>
      </c>
      <c r="CP311" s="10">
        <f>3/24000000*OO[[#This Row],[150 (07JUL1985 15:00:00)-Water Temperature (C)]]*OO[[#This Row],[92]]</f>
        <v>3.3881729288062493E-7</v>
      </c>
      <c r="CQ311" s="10">
        <f>3/24000000*OO[[#This Row],[151 (07JUL1985 18:00:00)-Water Temperature (C)]]*OO[[#This Row],[93]]</f>
        <v>3.3881729288062493E-7</v>
      </c>
      <c r="CR311" s="10">
        <f>3/24000000*OO[[#This Row],[152 (07JUL1985 21:00:00)-Water Temperature (C)]]*OO[[#This Row],[94]]</f>
        <v>3.3881729288062493E-7</v>
      </c>
      <c r="CS311" s="10">
        <f>3/24000000*OO[[#This Row],[153 (08JUL1985 00:00:00)-Water Temperature (C)]]*OO[[#This Row],[95]]</f>
        <v>3.3881729288062493E-7</v>
      </c>
      <c r="CT311" s="10">
        <f>3/24000000*OO[[#This Row],[154 (08JUL1985 03:00:00)-Water Temperature (C)]]*OO[[#This Row],[96]]</f>
        <v>3.3881729288062493E-7</v>
      </c>
      <c r="CU311" s="10">
        <f>3/24000000*OO[[#This Row],[155 (08JUL1985 06:00:00)-Water Temperature (C)]]*OO[[#This Row],[97]]</f>
        <v>3.3881729288062493E-7</v>
      </c>
      <c r="CV311" s="10">
        <f>3/24000000*OO[[#This Row],[156 (08JUL1985 09:00:00)-Water Temperature (C)]]*OO[[#This Row],[98]]</f>
        <v>3.3881729288062493E-7</v>
      </c>
      <c r="CW311" s="10">
        <f>3/24000000*OO[[#This Row],[157 (08JUL1985 12:00:00)-Water Temperature (C)]]*OO[[#This Row],[99]]</f>
        <v>3.3881729288062493E-7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7.9721009079468466E-38</v>
      </c>
      <c r="R312" s="10">
        <f>3/24*OO[[#This Row],[74 (28JUN1985 03:00:00)-Water Temperature (C)]]*OO[[#This Row],[16]]/SUM(OO[16])</f>
        <v>7.0095795358882844E-25</v>
      </c>
      <c r="S312" s="10">
        <f>3/24*OO[[#This Row],[75 (28JUN1985 06:00:00)-Water Temperature (C)]]*OO[[#This Row],[17]]/SUM(OO[17])</f>
        <v>2.0038844096948542E-19</v>
      </c>
      <c r="T312" s="10">
        <f>3/24*OO[[#This Row],[76 (28JUN1985 09:00:00)-Water Temperature (C)]]*OO[[#This Row],[18]]/SUM(OO[18])</f>
        <v>6.1878554719724934E-13</v>
      </c>
      <c r="U312" s="10">
        <f>3/24*OO[[#This Row],[77 (28JUN1985 12:00:00)-Water Temperature (C)]]*OO[[#This Row],[19]]/SUM(OO[19])</f>
        <v>1.2063752003131915E-9</v>
      </c>
      <c r="V312" s="10">
        <f>3/24000000*OO[[#This Row],[78 (28JUN1985 15:00:00)-Water Temperature (C)]]*OO[[#This Row],[20]]</f>
        <v>2.97663267505125E-7</v>
      </c>
      <c r="W312" s="10">
        <f>3/24000000*OO[[#This Row],[79 (28JUN1985 18:00:00)-Water Temperature (C)]]*OO[[#This Row],[21]]</f>
        <v>1.8693074308094998E-5</v>
      </c>
      <c r="X312" s="10">
        <f>3/24000000*OO[[#This Row],[80 (28JUN1985 21:00:00)-Water Temperature (C)]]*OO[[#This Row],[22]]</f>
        <v>4.0608032043037501E-4</v>
      </c>
      <c r="Y312" s="10">
        <f>3/24000000*OO[[#This Row],[81 (29JUN1985 00:00:00)-Water Temperature (C)]]*OO[[#This Row],[23]]</f>
        <v>3.7216462406624998E-3</v>
      </c>
      <c r="Z312" s="10">
        <f>3/24000000*OO[[#This Row],[82 (29JUN1985 03:00:00)-Water Temperature (C)]]*OO[[#This Row],[24]]</f>
        <v>1.6594603541249999E-2</v>
      </c>
      <c r="AA312" s="10">
        <f>3/24000000*OO[[#This Row],[83 (29JUN1985 06:00:00)-Water Temperature (C)]]*OO[[#This Row],[25]]</f>
        <v>3.9897411961324999E-2</v>
      </c>
      <c r="AB312" s="10">
        <f>3/24000000*OO[[#This Row],[84 (29JUN1985 09:00:00)-Water Temperature (C)]]*OO[[#This Row],[26]]</f>
        <v>5.7342471960812491E-2</v>
      </c>
      <c r="AC312" s="10">
        <f>3/24000000*OO[[#This Row],[85 (29JUN1985 12:00:00)-Water Temperature (C)]]*OO[[#This Row],[27]]</f>
        <v>5.3543809095399998E-2</v>
      </c>
      <c r="AD312" s="10">
        <f>3/24000000*OO[[#This Row],[86 (29JUN1985 15:00:00)-Water Temperature (C)]]*OO[[#This Row],[28]]</f>
        <v>3.3925771692449994E-2</v>
      </c>
      <c r="AE312" s="10">
        <f>3/24000000*OO[[#This Row],[88 (29JUN1985 21:00:00)-Water Temperature (C)]]*OO[[#This Row],[30]]</f>
        <v>5.0928344734799992E-3</v>
      </c>
      <c r="AF312" s="10">
        <f>3/24000000*OO[[#This Row],[88 (29JUN1985 21:00:00)-Water Temperature (C)]]*OO[[#This Row],[30]]</f>
        <v>5.0928344734799992E-3</v>
      </c>
      <c r="AG312" s="10">
        <f>3/24000000*OO[[#This Row],[89 (30JUN1985 00:00:00)-Water Temperature (C)]]*OO[[#This Row],[31]]</f>
        <v>1.3303685327199998E-3</v>
      </c>
      <c r="AH312" s="10">
        <f>3/24000000*OO[[#This Row],[90 (30JUN1985 03:00:00)-Water Temperature (C)]]*OO[[#This Row],[32]]</f>
        <v>3.1177301753062501E-4</v>
      </c>
      <c r="AI312" s="10">
        <f>3/24000000*OO[[#This Row],[91 (30JUN1985 06:00:00)-Water Temperature (C)]]*OO[[#This Row],[33]]</f>
        <v>8.8979411454499991E-5</v>
      </c>
      <c r="AJ312" s="10">
        <f>3/24000000*OO[[#This Row],[92 (30JUN1985 09:00:00)-Water Temperature (C)]]*OO[[#This Row],[34]]</f>
        <v>4.7442410399062503E-5</v>
      </c>
      <c r="AK312" s="10">
        <f>3/24000000*OO[[#This Row],[93 (30JUN1985 12:00:00)-Water Temperature (C)]]*OO[[#This Row],[35]]</f>
        <v>4.0401478893999998E-5</v>
      </c>
      <c r="AL312" s="10">
        <f>3/24000000*OO[[#This Row],[94 (30JUN1985 15:00:00)-Water Temperature (C)]]*OO[[#This Row],[36]]</f>
        <v>3.95245521328375E-5</v>
      </c>
      <c r="AM312" s="10">
        <f>3/24000000*OO[[#This Row],[95 (30JUN1985 18:00:00)-Water Temperature (C)]]*OO[[#This Row],[37]]</f>
        <v>3.9958410765550005E-5</v>
      </c>
      <c r="AN312" s="10">
        <f>3/24000000*OO[[#This Row],[96 (30JUN1985 21:00:00)-Water Temperature (C)]]*OO[[#This Row],[38]]</f>
        <v>3.9504238650937492E-5</v>
      </c>
      <c r="AO312" s="10">
        <f>3/24000000*OO[[#This Row],[97 (01JUL1985 00:00:00)-Water Temperature (C)]]*OO[[#This Row],[39]]</f>
        <v>3.7035560583999997E-5</v>
      </c>
      <c r="AP312" s="10">
        <f>3/24000000*OO[[#This Row],[98 (01JUL1985 03:00:00)-Water Temperature (C)]]*OO[[#This Row],[40]]</f>
        <v>3.3620789713787494E-5</v>
      </c>
      <c r="AQ312" s="10">
        <f>3/24000000*OO[[#This Row],[99 (01JUL1985 06:00:00)-Water Temperature (C)]]*OO[[#This Row],[41]]</f>
        <v>3.0304568167499993E-5</v>
      </c>
      <c r="AR312" s="10">
        <f>3/24000000*OO[[#This Row],[100 (01JUL1985 09:00:00)-Water Temperature (C)]]*OO[[#This Row],[42]]</f>
        <v>2.8026420734024998E-5</v>
      </c>
      <c r="AS312" s="10">
        <f>3/24000000*OO[[#This Row],[101 (01JUL1985 12:00:00)-Water Temperature (C)]]*OO[[#This Row],[43]]</f>
        <v>2.6263086112799999E-5</v>
      </c>
      <c r="AT312" s="10">
        <f>3/24000000*OO[[#This Row],[102 (01JUL1985 15:00:00)-Water Temperature (C)]]*OO[[#This Row],[44]]</f>
        <v>2.4610544886138749E-5</v>
      </c>
      <c r="AU312" s="10">
        <f>3/24000000*OO[[#This Row],[103 (01JUL1985 18:00:00)-Water Temperature (C)]]*OO[[#This Row],[45]]</f>
        <v>2.2990745766982496E-5</v>
      </c>
      <c r="AV312" s="10">
        <f>3/24000000*OO[[#This Row],[104 (01JUL1985 21:00:00)-Water Temperature (C)]]*OO[[#This Row],[46]]</f>
        <v>2.0969630306253749E-5</v>
      </c>
      <c r="AW312" s="10">
        <f>3/24000000*OO[[#This Row],[105 (02JUL1985 00:00:00)-Water Temperature (C)]]*OO[[#This Row],[47]]</f>
        <v>1.8710431897849999E-5</v>
      </c>
      <c r="AX312" s="10">
        <f>3/24000000*OO[[#This Row],[106 (02JUL1985 03:00:00)-Water Temperature (C)]]*OO[[#This Row],[48]]</f>
        <v>1.6711286882727501E-5</v>
      </c>
      <c r="AY312" s="10">
        <f>3/24000000*OO[[#This Row],[107 (02JUL1985 06:00:00)-Water Temperature (C)]]*OO[[#This Row],[49]]</f>
        <v>1.5102085259067498E-5</v>
      </c>
      <c r="AZ312" s="10">
        <f>3/24000000*OO[[#This Row],[108 (02JUL1985 09:00:00)-Water Temperature (C)]]*OO[[#This Row],[50]]</f>
        <v>1.4082971627099998E-5</v>
      </c>
      <c r="BA312" s="10">
        <f>3/24000000*OO[[#This Row],[109 (02JUL1985 12:00:00)-Water Temperature (C)]]*OO[[#This Row],[51]]</f>
        <v>1.3266475344332497E-5</v>
      </c>
      <c r="BB312" s="10">
        <f>3/24000000*OO[[#This Row],[110 (02JUL1985 15:00:00)-Water Temperature (C)]]*OO[[#This Row],[52]]</f>
        <v>1.2450586108434999E-5</v>
      </c>
      <c r="BC312" s="10">
        <f>3/24000000*OO[[#This Row],[111 (02JUL1985 18:00:00)-Water Temperature (C)]]*OO[[#This Row],[53]]</f>
        <v>1.1565936861697501E-5</v>
      </c>
      <c r="BD312" s="10">
        <f>3/24000000*OO[[#This Row],[112 (02JUL1985 21:00:00)-Water Temperature (C)]]*OO[[#This Row],[54]]</f>
        <v>1.0523544089540001E-5</v>
      </c>
      <c r="BE312" s="10">
        <f>3/24000000*OO[[#This Row],[113 (03JUL1985 00:00:00)-Water Temperature (C)]]*OO[[#This Row],[55]]</f>
        <v>9.3964690999399986E-6</v>
      </c>
      <c r="BF312" s="10">
        <f>3/24000000*OO[[#This Row],[114 (03JUL1985 03:00:00)-Water Temperature (C)]]*OO[[#This Row],[56]]</f>
        <v>8.412534236137501E-6</v>
      </c>
      <c r="BG312" s="10">
        <f>3/24000000*OO[[#This Row],[115 (03JUL1985 06:00:00)-Water Temperature (C)]]*OO[[#This Row],[57]]</f>
        <v>7.6401784291187512E-6</v>
      </c>
      <c r="BH312" s="10">
        <f>3/24000000*OO[[#This Row],[116 (03JUL1985 09:00:00)-Water Temperature (C)]]*OO[[#This Row],[58]]</f>
        <v>7.1307611607050009E-6</v>
      </c>
      <c r="BI312" s="10">
        <f>3/24000000*OO[[#This Row],[117 (03JUL1985 12:00:00)-Water Temperature (C)]]*OO[[#This Row],[59]]</f>
        <v>6.5630646887487489E-6</v>
      </c>
      <c r="BJ312" s="10">
        <f>3/24000000*OO[[#This Row],[118 (03JUL1985 15:00:00)-Water Temperature (C)]]*OO[[#This Row],[60]]</f>
        <v>6.0871154943187497E-6</v>
      </c>
      <c r="BK312" s="10">
        <f>3/24000000*OO[[#This Row],[119 (03JUL1985 18:00:00)-Water Temperature (C)]]*OO[[#This Row],[61]]</f>
        <v>5.6367336602762491E-6</v>
      </c>
      <c r="BL312" s="10">
        <f>3/24000000*OO[[#This Row],[120 (03JUL1985 21:00:00)-Water Temperature (C)]]*OO[[#This Row],[62]]</f>
        <v>5.1180815537774997E-6</v>
      </c>
      <c r="BM312" s="10">
        <f>3/24000000*OO[[#This Row],[121 (04JUL1985 00:00:00)-Water Temperature (C)]]*OO[[#This Row],[63]]</f>
        <v>4.5436844605512492E-6</v>
      </c>
      <c r="BN312" s="10">
        <f>3/24000000*OO[[#This Row],[122 (04JUL1985 03:00:00)-Water Temperature (C)]]*OO[[#This Row],[64]]</f>
        <v>4.0215823829599996E-6</v>
      </c>
      <c r="BO312" s="10">
        <f>3/24000000*OO[[#This Row],[123 (04JUL1985 06:00:00)-Water Temperature (C)]]*OO[[#This Row],[65]]</f>
        <v>3.6137580861899995E-6</v>
      </c>
      <c r="BP312" s="10">
        <f>3/24000000*OO[[#This Row],[124 (04JUL1985 09:00:00)-Water Temperature (C)]]*OO[[#This Row],[66]]</f>
        <v>3.3616851221100003E-6</v>
      </c>
      <c r="BQ312" s="10">
        <f>3/24000000*OO[[#This Row],[125 (04JUL1985 12:00:00)-Water Temperature (C)]]*OO[[#This Row],[67]]</f>
        <v>3.1469639531750001E-6</v>
      </c>
      <c r="BR312" s="10">
        <f>3/24000000*OO[[#This Row],[126 (04JUL1985 15:00:00)-Water Temperature (C)]]*OO[[#This Row],[68]]</f>
        <v>2.8969942052617497E-6</v>
      </c>
      <c r="BS312" s="10">
        <f>3/24000000*OO[[#This Row],[127 (04JUL1985 18:00:00)-Water Temperature (C)]]*OO[[#This Row],[69]]</f>
        <v>2.60881764687E-6</v>
      </c>
      <c r="BT312" s="10">
        <f>3/24000000*OO[[#This Row],[128 (04JUL1985 21:00:00)-Water Temperature (C)]]*OO[[#This Row],[70]]</f>
        <v>2.2809188011087497E-6</v>
      </c>
      <c r="BU312" s="10">
        <f>3/24000000*OO[[#This Row],[129 (05JUL1985 00:00:00)-Water Temperature (C)]]*OO[[#This Row],[71]]</f>
        <v>1.9449074212139998E-6</v>
      </c>
      <c r="BV312" s="10">
        <f>3/24000000*OO[[#This Row],[130 (05JUL1985 03:00:00)-Water Temperature (C)]]*OO[[#This Row],[72]]</f>
        <v>1.6650743416440001E-6</v>
      </c>
      <c r="BW312" s="10">
        <f>3/24000000*OO[[#This Row],[131 (05JUL1985 06:00:00)-Water Temperature (C)]]*OO[[#This Row],[73]]</f>
        <v>1.4522531457299999E-6</v>
      </c>
      <c r="BX312" s="10">
        <f>3/24000000*OO[[#This Row],[132 (05JUL1985 09:00:00)-Water Temperature (C)]]*OO[[#This Row],[74]]</f>
        <v>1.3021527853072499E-6</v>
      </c>
      <c r="BY312" s="10">
        <f>3/24000000*OO[[#This Row],[133 (05JUL1985 12:00:00)-Water Temperature (C)]]*OO[[#This Row],[75]]</f>
        <v>1.1685578876342499E-6</v>
      </c>
      <c r="BZ312" s="10">
        <f>3/24000000*OO[[#This Row],[134 (05JUL1985 15:00:00)-Water Temperature (C)]]*OO[[#This Row],[76]]</f>
        <v>1.0284254576049999E-6</v>
      </c>
      <c r="CA312" s="10">
        <f>3/24000000*OO[[#This Row],[135 (05JUL1985 18:00:00)-Water Temperature (C)]]*OO[[#This Row],[77]]</f>
        <v>8.8573408226624979E-7</v>
      </c>
      <c r="CB312" s="10">
        <f>3/24000000*OO[[#This Row],[136 (05JUL1985 21:00:00)-Water Temperature (C)]]*OO[[#This Row],[78]]</f>
        <v>7.5452643453599991E-7</v>
      </c>
      <c r="CC312" s="10">
        <f>3/24000000*OO[[#This Row],[137 (06JUL1985 00:00:00)-Water Temperature (C)]]*OO[[#This Row],[79]]</f>
        <v>6.4371827530199995E-7</v>
      </c>
      <c r="CD312" s="10">
        <f>3/24000000*OO[[#This Row],[138 (06JUL1985 03:00:00)-Water Temperature (C)]]*OO[[#This Row],[80]]</f>
        <v>5.5870810899899989E-7</v>
      </c>
      <c r="CE312" s="10">
        <f>3/24000000*OO[[#This Row],[139 (06JUL1985 06:00:00)-Water Temperature (C)]]*OO[[#This Row],[81]]</f>
        <v>5.0079572154299997E-7</v>
      </c>
      <c r="CF312" s="10">
        <f>3/24000000*OO[[#This Row],[140 (06JUL1985 09:00:00)-Water Temperature (C)]]*OO[[#This Row],[82]]</f>
        <v>4.7167612852599998E-7</v>
      </c>
      <c r="CG312" s="10">
        <f>3/24000000*OO[[#This Row],[141 (06JUL1985 12:00:00)-Water Temperature (C)]]*OO[[#This Row],[83]]</f>
        <v>4.5579266490999996E-7</v>
      </c>
      <c r="CH312" s="10">
        <f>3/24000000*OO[[#This Row],[142 (06JUL1985 15:00:00)-Water Temperature (C)]]*OO[[#This Row],[84]]</f>
        <v>4.4077098823337497E-7</v>
      </c>
      <c r="CI312" s="10">
        <f>3/24000000*OO[[#This Row],[143 (06JUL1985 18:00:00)-Water Temperature (C)]]*OO[[#This Row],[85]]</f>
        <v>4.1881181259199999E-7</v>
      </c>
      <c r="CJ312" s="10">
        <f>3/24000000*OO[[#This Row],[144 (06JUL1985 21:00:00)-Water Temperature (C)]]*OO[[#This Row],[86]]</f>
        <v>3.8889780821849997E-7</v>
      </c>
      <c r="CK312" s="10">
        <f>3/24000000*OO[[#This Row],[145 (07JUL1985 00:00:00)-Water Temperature (C)]]*OO[[#This Row],[87]]</f>
        <v>3.5217543212087501E-7</v>
      </c>
      <c r="CL312" s="10">
        <f>3/24000000*OO[[#This Row],[146 (07JUL1985 03:00:00)-Water Temperature (C)]]*OO[[#This Row],[88]]</f>
        <v>3.1883813502187497E-7</v>
      </c>
      <c r="CM312" s="10">
        <f>3/24000000*OO[[#This Row],[147 (07JUL1985 06:00:00)-Water Temperature (C)]]*OO[[#This Row],[89]]</f>
        <v>2.9426484564587495E-7</v>
      </c>
      <c r="CN312" s="10">
        <f>3/24000000*OO[[#This Row],[148 (07JUL1985 09:00:00)-Water Temperature (C)]]*OO[[#This Row],[90]]</f>
        <v>2.8047490738522495E-7</v>
      </c>
      <c r="CO312" s="10">
        <f>3/24000000*OO[[#This Row],[149 (07JUL1985 12:00:00)-Water Temperature (C)]]*OO[[#This Row],[91]]</f>
        <v>2.7321220657785001E-7</v>
      </c>
      <c r="CP312" s="10">
        <f>3/24000000*OO[[#This Row],[150 (07JUL1985 15:00:00)-Water Temperature (C)]]*OO[[#This Row],[92]]</f>
        <v>2.7321220657785001E-7</v>
      </c>
      <c r="CQ312" s="10">
        <f>3/24000000*OO[[#This Row],[151 (07JUL1985 18:00:00)-Water Temperature (C)]]*OO[[#This Row],[93]]</f>
        <v>2.7321220657785001E-7</v>
      </c>
      <c r="CR312" s="10">
        <f>3/24000000*OO[[#This Row],[152 (07JUL1985 21:00:00)-Water Temperature (C)]]*OO[[#This Row],[94]]</f>
        <v>2.7321220657785001E-7</v>
      </c>
      <c r="CS312" s="10">
        <f>3/24000000*OO[[#This Row],[153 (08JUL1985 00:00:00)-Water Temperature (C)]]*OO[[#This Row],[95]]</f>
        <v>2.7321220657785001E-7</v>
      </c>
      <c r="CT312" s="10">
        <f>3/24000000*OO[[#This Row],[154 (08JUL1985 03:00:00)-Water Temperature (C)]]*OO[[#This Row],[96]]</f>
        <v>2.7321220657785001E-7</v>
      </c>
      <c r="CU312" s="10">
        <f>3/24000000*OO[[#This Row],[155 (08JUL1985 06:00:00)-Water Temperature (C)]]*OO[[#This Row],[97]]</f>
        <v>2.7321220657785001E-7</v>
      </c>
      <c r="CV312" s="10">
        <f>3/24000000*OO[[#This Row],[156 (08JUL1985 09:00:00)-Water Temperature (C)]]*OO[[#This Row],[98]]</f>
        <v>2.7321220657785001E-7</v>
      </c>
      <c r="CW312" s="10">
        <f>3/24000000*OO[[#This Row],[157 (08JUL1985 12:00:00)-Water Temperature (C)]]*OO[[#This Row],[99]]</f>
        <v>2.7321220657785001E-7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9.9602825142424965E-39</v>
      </c>
      <c r="R313" s="10">
        <f>3/24*OO[[#This Row],[74 (28JUN1985 03:00:00)-Water Temperature (C)]]*OO[[#This Row],[16]]/SUM(OO[16])</f>
        <v>1.7965440808343134E-25</v>
      </c>
      <c r="S313" s="10">
        <f>3/24*OO[[#This Row],[75 (28JUN1985 06:00:00)-Water Temperature (C)]]*OO[[#This Row],[17]]/SUM(OO[17])</f>
        <v>3.2258153165650195E-20</v>
      </c>
      <c r="T313" s="10">
        <f>3/24*OO[[#This Row],[76 (28JUN1985 09:00:00)-Water Temperature (C)]]*OO[[#This Row],[18]]/SUM(OO[18])</f>
        <v>3.1222247592694223E-13</v>
      </c>
      <c r="U313" s="10">
        <f>3/24*OO[[#This Row],[77 (28JUN1985 12:00:00)-Water Temperature (C)]]*OO[[#This Row],[19]]/SUM(OO[19])</f>
        <v>7.3124929669944887E-10</v>
      </c>
      <c r="V313" s="10">
        <f>3/24000000*OO[[#This Row],[78 (28JUN1985 15:00:00)-Water Temperature (C)]]*OO[[#This Row],[20]]</f>
        <v>2.0088288019962497E-7</v>
      </c>
      <c r="W313" s="10">
        <f>3/24000000*OO[[#This Row],[79 (28JUN1985 18:00:00)-Water Temperature (C)]]*OO[[#This Row],[21]]</f>
        <v>1.3701527323242501E-5</v>
      </c>
      <c r="X313" s="10">
        <f>3/24000000*OO[[#This Row],[80 (28JUN1985 21:00:00)-Water Temperature (C)]]*OO[[#This Row],[22]]</f>
        <v>3.1892677826999996E-4</v>
      </c>
      <c r="Y313" s="10">
        <f>3/24000000*OO[[#This Row],[81 (29JUN1985 00:00:00)-Water Temperature (C)]]*OO[[#This Row],[23]]</f>
        <v>3.101864962875E-3</v>
      </c>
      <c r="Z313" s="10">
        <f>3/24000000*OO[[#This Row],[82 (29JUN1985 03:00:00)-Water Temperature (C)]]*OO[[#This Row],[24]]</f>
        <v>1.4577243405138749E-2</v>
      </c>
      <c r="AA313" s="10">
        <f>3/24000000*OO[[#This Row],[83 (29JUN1985 06:00:00)-Water Temperature (C)]]*OO[[#This Row],[25]]</f>
        <v>3.6744924307874995E-2</v>
      </c>
      <c r="AB313" s="10">
        <f>3/24000000*OO[[#This Row],[84 (29JUN1985 09:00:00)-Water Temperature (C)]]*OO[[#This Row],[26]]</f>
        <v>5.5014712504937502E-2</v>
      </c>
      <c r="AC313" s="10">
        <f>3/24000000*OO[[#This Row],[85 (29JUN1985 12:00:00)-Water Temperature (C)]]*OO[[#This Row],[27]]</f>
        <v>5.3315618799625007E-2</v>
      </c>
      <c r="AD313" s="10">
        <f>3/24000000*OO[[#This Row],[86 (29JUN1985 15:00:00)-Water Temperature (C)]]*OO[[#This Row],[28]]</f>
        <v>3.4954381223999999E-2</v>
      </c>
      <c r="AE313" s="10">
        <f>3/24000000*OO[[#This Row],[88 (29JUN1985 21:00:00)-Water Temperature (C)]]*OO[[#This Row],[30]]</f>
        <v>5.5697714285074997E-3</v>
      </c>
      <c r="AF313" s="10">
        <f>3/24000000*OO[[#This Row],[88 (29JUN1985 21:00:00)-Water Temperature (C)]]*OO[[#This Row],[30]]</f>
        <v>5.5697714285074997E-3</v>
      </c>
      <c r="AG313" s="10">
        <f>3/24000000*OO[[#This Row],[89 (30JUN1985 00:00:00)-Water Temperature (C)]]*OO[[#This Row],[31]]</f>
        <v>1.48789976896925E-3</v>
      </c>
      <c r="AH313" s="10">
        <f>3/24000000*OO[[#This Row],[90 (30JUN1985 03:00:00)-Water Temperature (C)]]*OO[[#This Row],[32]]</f>
        <v>3.5083320983099995E-4</v>
      </c>
      <c r="AI313" s="10">
        <f>3/24000000*OO[[#This Row],[91 (30JUN1985 06:00:00)-Water Temperature (C)]]*OO[[#This Row],[33]]</f>
        <v>9.6652094792399999E-5</v>
      </c>
      <c r="AJ313" s="10">
        <f>3/24000000*OO[[#This Row],[92 (30JUN1985 09:00:00)-Water Temperature (C)]]*OO[[#This Row],[34]]</f>
        <v>4.8556087890187492E-5</v>
      </c>
      <c r="AK313" s="10">
        <f>3/24000000*OO[[#This Row],[93 (30JUN1985 12:00:00)-Water Temperature (C)]]*OO[[#This Row],[35]]</f>
        <v>4.0289241500212494E-5</v>
      </c>
      <c r="AL313" s="10">
        <f>3/24000000*OO[[#This Row],[94 (30JUN1985 15:00:00)-Water Temperature (C)]]*OO[[#This Row],[36]]</f>
        <v>3.9262275385712495E-5</v>
      </c>
      <c r="AM313" s="10">
        <f>3/24000000*OO[[#This Row],[95 (30JUN1985 18:00:00)-Water Temperature (C)]]*OO[[#This Row],[37]]</f>
        <v>3.9738260161599998E-5</v>
      </c>
      <c r="AN313" s="10">
        <f>3/24000000*OO[[#This Row],[96 (30JUN1985 21:00:00)-Water Temperature (C)]]*OO[[#This Row],[38]]</f>
        <v>3.9422814706574999E-5</v>
      </c>
      <c r="AO313" s="10">
        <f>3/24000000*OO[[#This Row],[97 (01JUL1985 00:00:00)-Water Temperature (C)]]*OO[[#This Row],[39]]</f>
        <v>3.7156744116249997E-5</v>
      </c>
      <c r="AP313" s="10">
        <f>3/24000000*OO[[#This Row],[98 (01JUL1985 03:00:00)-Water Temperature (C)]]*OO[[#This Row],[40]]</f>
        <v>3.3860690905500005E-5</v>
      </c>
      <c r="AQ313" s="10">
        <f>3/24000000*OO[[#This Row],[99 (01JUL1985 06:00:00)-Water Temperature (C)]]*OO[[#This Row],[41]]</f>
        <v>3.0616635436274995E-5</v>
      </c>
      <c r="AR313" s="10">
        <f>3/24000000*OO[[#This Row],[100 (01JUL1985 09:00:00)-Water Temperature (C)]]*OO[[#This Row],[42]]</f>
        <v>2.8395680223749999E-5</v>
      </c>
      <c r="AS313" s="10">
        <f>3/24000000*OO[[#This Row],[101 (01JUL1985 12:00:00)-Water Temperature (C)]]*OO[[#This Row],[43]]</f>
        <v>2.6655204039099999E-5</v>
      </c>
      <c r="AT313" s="10">
        <f>3/24000000*OO[[#This Row],[102 (01JUL1985 15:00:00)-Water Temperature (C)]]*OO[[#This Row],[44]]</f>
        <v>2.5033275434451247E-5</v>
      </c>
      <c r="AU313" s="10">
        <f>3/24000000*OO[[#This Row],[103 (01JUL1985 18:00:00)-Water Temperature (C)]]*OO[[#This Row],[45]]</f>
        <v>2.3411648831899995E-5</v>
      </c>
      <c r="AV313" s="10">
        <f>3/24000000*OO[[#This Row],[104 (01JUL1985 21:00:00)-Water Temperature (C)]]*OO[[#This Row],[46]]</f>
        <v>2.1378633809456251E-5</v>
      </c>
      <c r="AW313" s="10">
        <f>3/24000000*OO[[#This Row],[105 (02JUL1985 00:00:00)-Water Temperature (C)]]*OO[[#This Row],[47]]</f>
        <v>1.9122790760943749E-5</v>
      </c>
      <c r="AX313" s="10">
        <f>3/24000000*OO[[#This Row],[106 (02JUL1985 03:00:00)-Water Temperature (C)]]*OO[[#This Row],[48]]</f>
        <v>1.7100829515591252E-5</v>
      </c>
      <c r="AY313" s="10">
        <f>3/24000000*OO[[#This Row],[107 (02JUL1985 06:00:00)-Water Temperature (C)]]*OO[[#This Row],[49]]</f>
        <v>1.5488250232795E-5</v>
      </c>
      <c r="AZ313" s="10">
        <f>3/24000000*OO[[#This Row],[108 (02JUL1985 09:00:00)-Water Temperature (C)]]*OO[[#This Row],[50]]</f>
        <v>1.4481412636687498E-5</v>
      </c>
      <c r="BA313" s="10">
        <f>3/24000000*OO[[#This Row],[109 (02JUL1985 12:00:00)-Water Temperature (C)]]*OO[[#This Row],[51]]</f>
        <v>1.3672844510799998E-5</v>
      </c>
      <c r="BB313" s="10">
        <f>3/24000000*OO[[#This Row],[110 (02JUL1985 15:00:00)-Water Temperature (C)]]*OO[[#This Row],[52]]</f>
        <v>1.2861945200264999E-5</v>
      </c>
      <c r="BC313" s="10">
        <f>3/24000000*OO[[#This Row],[111 (02JUL1985 18:00:00)-Water Temperature (C)]]*OO[[#This Row],[53]]</f>
        <v>1.1968601574858749E-5</v>
      </c>
      <c r="BD313" s="10">
        <f>3/24000000*OO[[#This Row],[112 (02JUL1985 21:00:00)-Water Temperature (C)]]*OO[[#This Row],[54]]</f>
        <v>1.0898315107285E-5</v>
      </c>
      <c r="BE313" s="10">
        <f>3/24000000*OO[[#This Row],[113 (03JUL1985 00:00:00)-Water Temperature (C)]]*OO[[#This Row],[55]]</f>
        <v>9.7503209628600003E-6</v>
      </c>
      <c r="BF313" s="10">
        <f>3/24000000*OO[[#This Row],[114 (03JUL1985 03:00:00)-Water Temperature (C)]]*OO[[#This Row],[56]]</f>
        <v>8.7364101733699995E-6</v>
      </c>
      <c r="BG313" s="10">
        <f>3/24000000*OO[[#This Row],[115 (03JUL1985 06:00:00)-Water Temperature (C)]]*OO[[#This Row],[57]]</f>
        <v>7.9469709339150004E-6</v>
      </c>
      <c r="BH313" s="10">
        <f>3/24000000*OO[[#This Row],[116 (03JUL1985 09:00:00)-Water Temperature (C)]]*OO[[#This Row],[58]]</f>
        <v>7.4307143567024993E-6</v>
      </c>
      <c r="BI313" s="10">
        <f>3/24000000*OO[[#This Row],[117 (03JUL1985 12:00:00)-Water Temperature (C)]]*OO[[#This Row],[59]]</f>
        <v>6.8541373641525004E-6</v>
      </c>
      <c r="BJ313" s="10">
        <f>3/24000000*OO[[#This Row],[118 (03JUL1985 15:00:00)-Water Temperature (C)]]*OO[[#This Row],[60]]</f>
        <v>6.3776043068349999E-6</v>
      </c>
      <c r="BK313" s="10">
        <f>3/24000000*OO[[#This Row],[119 (03JUL1985 18:00:00)-Water Temperature (C)]]*OO[[#This Row],[61]]</f>
        <v>5.9093102826450005E-6</v>
      </c>
      <c r="BL313" s="10">
        <f>3/24000000*OO[[#This Row],[120 (03JUL1985 21:00:00)-Water Temperature (C)]]*OO[[#This Row],[62]]</f>
        <v>5.3730925940375001E-6</v>
      </c>
      <c r="BM313" s="10">
        <f>3/24000000*OO[[#This Row],[121 (04JUL1985 00:00:00)-Water Temperature (C)]]*OO[[#This Row],[63]]</f>
        <v>4.7801156888050001E-6</v>
      </c>
      <c r="BN313" s="10">
        <f>3/24000000*OO[[#This Row],[122 (04JUL1985 03:00:00)-Water Temperature (C)]]*OO[[#This Row],[64]]</f>
        <v>4.2325989328987493E-6</v>
      </c>
      <c r="BO313" s="10">
        <f>3/24000000*OO[[#This Row],[123 (04JUL1985 06:00:00)-Water Temperature (C)]]*OO[[#This Row],[65]]</f>
        <v>3.8077411273312498E-6</v>
      </c>
      <c r="BP313" s="10">
        <f>3/24000000*OO[[#This Row],[124 (04JUL1985 09:00:00)-Water Temperature (C)]]*OO[[#This Row],[66]]</f>
        <v>3.5476213378500005E-6</v>
      </c>
      <c r="BQ313" s="10">
        <f>3/24000000*OO[[#This Row],[125 (04JUL1985 12:00:00)-Water Temperature (C)]]*OO[[#This Row],[67]]</f>
        <v>3.3271329734812498E-6</v>
      </c>
      <c r="BR313" s="10">
        <f>3/24000000*OO[[#This Row],[126 (04JUL1985 15:00:00)-Water Temperature (C)]]*OO[[#This Row],[68]]</f>
        <v>3.0721974657862499E-6</v>
      </c>
      <c r="BS313" s="10">
        <f>3/24000000*OO[[#This Row],[127 (04JUL1985 18:00:00)-Water Temperature (C)]]*OO[[#This Row],[69]]</f>
        <v>2.7714856524452498E-6</v>
      </c>
      <c r="BT313" s="10">
        <f>3/24000000*OO[[#This Row],[128 (04JUL1985 21:00:00)-Water Temperature (C)]]*OO[[#This Row],[70]]</f>
        <v>2.423867186403E-6</v>
      </c>
      <c r="BU313" s="10">
        <f>3/24000000*OO[[#This Row],[129 (05JUL1985 00:00:00)-Water Temperature (C)]]*OO[[#This Row],[71]]</f>
        <v>2.0678657955254999E-6</v>
      </c>
      <c r="BV313" s="10">
        <f>3/24000000*OO[[#This Row],[130 (05JUL1985 03:00:00)-Water Temperature (C)]]*OO[[#This Row],[72]]</f>
        <v>1.7683318045364999E-6</v>
      </c>
      <c r="BW313" s="10">
        <f>3/24000000*OO[[#This Row],[131 (05JUL1985 06:00:00)-Water Temperature (C)]]*OO[[#This Row],[73]]</f>
        <v>1.5402674500113748E-6</v>
      </c>
      <c r="BX313" s="10">
        <f>3/24000000*OO[[#This Row],[132 (05JUL1985 09:00:00)-Water Temperature (C)]]*OO[[#This Row],[74]]</f>
        <v>1.3819620419643749E-6</v>
      </c>
      <c r="BY313" s="10">
        <f>3/24000000*OO[[#This Row],[133 (05JUL1985 12:00:00)-Water Temperature (C)]]*OO[[#This Row],[75]]</f>
        <v>1.2408329495085E-6</v>
      </c>
      <c r="BZ313" s="10">
        <f>3/24000000*OO[[#This Row],[134 (05JUL1985 15:00:00)-Water Temperature (C)]]*OO[[#This Row],[76]]</f>
        <v>1.09522478012175E-6</v>
      </c>
      <c r="CA313" s="10">
        <f>3/24000000*OO[[#This Row],[135 (05JUL1985 18:00:00)-Water Temperature (C)]]*OO[[#This Row],[77]]</f>
        <v>9.4376729560099997E-7</v>
      </c>
      <c r="CB313" s="10">
        <f>3/24000000*OO[[#This Row],[136 (05JUL1985 21:00:00)-Water Temperature (C)]]*OO[[#This Row],[78]]</f>
        <v>8.0393221538849983E-7</v>
      </c>
      <c r="CC313" s="10">
        <f>3/24000000*OO[[#This Row],[137 (06JUL1985 00:00:00)-Water Temperature (C)]]*OO[[#This Row],[79]]</f>
        <v>6.8471752345637502E-7</v>
      </c>
      <c r="CD313" s="10">
        <f>3/24000000*OO[[#This Row],[138 (06JUL1985 03:00:00)-Water Temperature (C)]]*OO[[#This Row],[80]]</f>
        <v>5.9252212042649996E-7</v>
      </c>
      <c r="CE313" s="10">
        <f>3/24000000*OO[[#This Row],[139 (06JUL1985 06:00:00)-Water Temperature (C)]]*OO[[#This Row],[81]]</f>
        <v>5.2976473135199996E-7</v>
      </c>
      <c r="CF313" s="10">
        <f>3/24000000*OO[[#This Row],[140 (06JUL1985 09:00:00)-Water Temperature (C)]]*OO[[#This Row],[82]]</f>
        <v>4.9785091610199999E-7</v>
      </c>
      <c r="CG313" s="10">
        <f>3/24000000*OO[[#This Row],[141 (06JUL1985 12:00:00)-Water Temperature (C)]]*OO[[#This Row],[83]]</f>
        <v>4.8058759027699998E-7</v>
      </c>
      <c r="CH313" s="10">
        <f>3/24000000*OO[[#This Row],[142 (06JUL1985 15:00:00)-Water Temperature (C)]]*OO[[#This Row],[84]]</f>
        <v>4.6493290715499997E-7</v>
      </c>
      <c r="CI313" s="10">
        <f>3/24000000*OO[[#This Row],[143 (06JUL1985 18:00:00)-Water Temperature (C)]]*OO[[#This Row],[85]]</f>
        <v>4.4216657135437502E-7</v>
      </c>
      <c r="CJ313" s="10">
        <f>3/24000000*OO[[#This Row],[144 (06JUL1985 21:00:00)-Water Temperature (C)]]*OO[[#This Row],[86]]</f>
        <v>4.1054062327887502E-7</v>
      </c>
      <c r="CK313" s="10">
        <f>3/24000000*OO[[#This Row],[145 (07JUL1985 00:00:00)-Water Temperature (C)]]*OO[[#This Row],[87]]</f>
        <v>3.7178264551687499E-7</v>
      </c>
      <c r="CL313" s="10">
        <f>3/24000000*OO[[#This Row],[146 (07JUL1985 03:00:00)-Water Temperature (C)]]*OO[[#This Row],[88]]</f>
        <v>3.3617135434574997E-7</v>
      </c>
      <c r="CM313" s="10">
        <f>3/24000000*OO[[#This Row],[147 (07JUL1985 06:00:00)-Water Temperature (C)]]*OO[[#This Row],[89]]</f>
        <v>3.0961404427574997E-7</v>
      </c>
      <c r="CN313" s="10">
        <f>3/24000000*OO[[#This Row],[148 (07JUL1985 09:00:00)-Water Temperature (C)]]*OO[[#This Row],[90]]</f>
        <v>2.9478840495631247E-7</v>
      </c>
      <c r="CO313" s="10">
        <f>3/24000000*OO[[#This Row],[149 (07JUL1985 12:00:00)-Water Temperature (C)]]*OO[[#This Row],[91]]</f>
        <v>2.8698740688296251E-7</v>
      </c>
      <c r="CP313" s="10">
        <f>3/24000000*OO[[#This Row],[150 (07JUL1985 15:00:00)-Water Temperature (C)]]*OO[[#This Row],[92]]</f>
        <v>2.8698740688296251E-7</v>
      </c>
      <c r="CQ313" s="10">
        <f>3/24000000*OO[[#This Row],[151 (07JUL1985 18:00:00)-Water Temperature (C)]]*OO[[#This Row],[93]]</f>
        <v>2.8698740688296251E-7</v>
      </c>
      <c r="CR313" s="10">
        <f>3/24000000*OO[[#This Row],[152 (07JUL1985 21:00:00)-Water Temperature (C)]]*OO[[#This Row],[94]]</f>
        <v>2.8698740688296251E-7</v>
      </c>
      <c r="CS313" s="10">
        <f>3/24000000*OO[[#This Row],[153 (08JUL1985 00:00:00)-Water Temperature (C)]]*OO[[#This Row],[95]]</f>
        <v>2.8698740688296251E-7</v>
      </c>
      <c r="CT313" s="10">
        <f>3/24000000*OO[[#This Row],[154 (08JUL1985 03:00:00)-Water Temperature (C)]]*OO[[#This Row],[96]]</f>
        <v>2.8698740688296251E-7</v>
      </c>
      <c r="CU313" s="10">
        <f>3/24000000*OO[[#This Row],[155 (08JUL1985 06:00:00)-Water Temperature (C)]]*OO[[#This Row],[97]]</f>
        <v>2.8698740688296251E-7</v>
      </c>
      <c r="CV313" s="10">
        <f>3/24000000*OO[[#This Row],[156 (08JUL1985 09:00:00)-Water Temperature (C)]]*OO[[#This Row],[98]]</f>
        <v>2.8698740688296251E-7</v>
      </c>
      <c r="CW313" s="10">
        <f>3/24000000*OO[[#This Row],[157 (08JUL1985 12:00:00)-Water Temperature (C)]]*OO[[#This Row],[99]]</f>
        <v>2.8698740688296251E-7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1.3006413813464389E-39</v>
      </c>
      <c r="R314" s="10">
        <f>3/24*OO[[#This Row],[74 (28JUN1985 03:00:00)-Water Temperature (C)]]*OO[[#This Row],[16]]/SUM(OO[16])</f>
        <v>2.8872276734170517E-26</v>
      </c>
      <c r="S314" s="10">
        <f>3/24*OO[[#This Row],[75 (28JUN1985 06:00:00)-Water Temperature (C)]]*OO[[#This Row],[17]]/SUM(OO[17])</f>
        <v>5.3721045682920904E-21</v>
      </c>
      <c r="T314" s="10">
        <f>3/24*OO[[#This Row],[76 (28JUN1985 09:00:00)-Water Temperature (C)]]*OO[[#This Row],[18]]/SUM(OO[18])</f>
        <v>1.6658845049515485E-13</v>
      </c>
      <c r="U314" s="10">
        <f>3/24*OO[[#This Row],[77 (28JUN1985 12:00:00)-Water Temperature (C)]]*OO[[#This Row],[19]]/SUM(OO[19])</f>
        <v>4.7948306229499913E-10</v>
      </c>
      <c r="V314" s="10">
        <f>3/24000000*OO[[#This Row],[78 (28JUN1985 15:00:00)-Water Temperature (C)]]*OO[[#This Row],[20]]</f>
        <v>1.4826964263143748E-7</v>
      </c>
      <c r="W314" s="10">
        <f>3/24000000*OO[[#This Row],[79 (28JUN1985 18:00:00)-Water Temperature (C)]]*OO[[#This Row],[21]]</f>
        <v>1.1083665024937498E-5</v>
      </c>
      <c r="X314" s="10">
        <f>3/24000000*OO[[#This Row],[80 (28JUN1985 21:00:00)-Water Temperature (C)]]*OO[[#This Row],[22]]</f>
        <v>2.7860108869499998E-4</v>
      </c>
      <c r="Y314" s="10">
        <f>3/24000000*OO[[#This Row],[81 (29JUN1985 00:00:00)-Water Temperature (C)]]*OO[[#This Row],[23]]</f>
        <v>2.8971795161012496E-3</v>
      </c>
      <c r="Z314" s="10">
        <f>3/24000000*OO[[#This Row],[82 (29JUN1985 03:00:00)-Water Temperature (C)]]*OO[[#This Row],[24]]</f>
        <v>1.4449055813744997E-2</v>
      </c>
      <c r="AA314" s="10">
        <f>3/24000000*OO[[#This Row],[83 (29JUN1985 06:00:00)-Water Temperature (C)]]*OO[[#This Row],[25]]</f>
        <v>3.8438445860674998E-2</v>
      </c>
      <c r="AB314" s="10">
        <f>3/24000000*OO[[#This Row],[84 (29JUN1985 09:00:00)-Water Temperature (C)]]*OO[[#This Row],[26]]</f>
        <v>6.0351464219062505E-2</v>
      </c>
      <c r="AC314" s="10">
        <f>3/24000000*OO[[#This Row],[85 (29JUN1985 12:00:00)-Water Temperature (C)]]*OO[[#This Row],[27]]</f>
        <v>6.1073392161999994E-2</v>
      </c>
      <c r="AD314" s="10">
        <f>3/24000000*OO[[#This Row],[86 (29JUN1985 15:00:00)-Water Temperature (C)]]*OO[[#This Row],[28]]</f>
        <v>4.1672904207499993E-2</v>
      </c>
      <c r="AE314" s="10">
        <f>3/24000000*OO[[#This Row],[88 (29JUN1985 21:00:00)-Water Temperature (C)]]*OO[[#This Row],[30]]</f>
        <v>7.1215124914899997E-3</v>
      </c>
      <c r="AF314" s="10">
        <f>3/24000000*OO[[#This Row],[88 (29JUN1985 21:00:00)-Water Temperature (C)]]*OO[[#This Row],[30]]</f>
        <v>7.1215124914899997E-3</v>
      </c>
      <c r="AG314" s="10">
        <f>3/24000000*OO[[#This Row],[89 (30JUN1985 00:00:00)-Water Temperature (C)]]*OO[[#This Row],[31]]</f>
        <v>1.9533914820906249E-3</v>
      </c>
      <c r="AH314" s="10">
        <f>3/24000000*OO[[#This Row],[90 (30JUN1985 03:00:00)-Water Temperature (C)]]*OO[[#This Row],[32]]</f>
        <v>4.6457546383987499E-4</v>
      </c>
      <c r="AI314" s="10">
        <f>3/24000000*OO[[#This Row],[91 (30JUN1985 06:00:00)-Water Temperature (C)]]*OO[[#This Row],[33]]</f>
        <v>1.2315933698604998E-4</v>
      </c>
      <c r="AJ314" s="10">
        <f>3/24000000*OO[[#This Row],[92 (30JUN1985 09:00:00)-Water Temperature (C)]]*OO[[#This Row],[34]]</f>
        <v>5.7329147959199993E-5</v>
      </c>
      <c r="AK314" s="10">
        <f>3/24000000*OO[[#This Row],[93 (30JUN1985 12:00:00)-Water Temperature (C)]]*OO[[#This Row],[35]]</f>
        <v>4.5768729367887497E-5</v>
      </c>
      <c r="AL314" s="10">
        <f>3/24000000*OO[[#This Row],[94 (30JUN1985 15:00:00)-Water Temperature (C)]]*OO[[#This Row],[36]]</f>
        <v>4.4245709869612501E-5</v>
      </c>
      <c r="AM314" s="10">
        <f>3/24000000*OO[[#This Row],[95 (30JUN1985 18:00:00)-Water Temperature (C)]]*OO[[#This Row],[37]]</f>
        <v>4.4820571167200004E-5</v>
      </c>
      <c r="AN314" s="10">
        <f>3/24000000*OO[[#This Row],[96 (30JUN1985 21:00:00)-Water Temperature (C)]]*OO[[#This Row],[38]]</f>
        <v>4.4642036134349999E-5</v>
      </c>
      <c r="AO314" s="10">
        <f>3/24000000*OO[[#This Row],[97 (01JUL1985 00:00:00)-Water Temperature (C)]]*OO[[#This Row],[39]]</f>
        <v>4.2331938242200002E-5</v>
      </c>
      <c r="AP314" s="10">
        <f>3/24000000*OO[[#This Row],[98 (01JUL1985 03:00:00)-Water Temperature (C)]]*OO[[#This Row],[40]]</f>
        <v>3.8762013231524992E-5</v>
      </c>
      <c r="AQ314" s="10">
        <f>3/24000000*OO[[#This Row],[99 (01JUL1985 06:00:00)-Water Temperature (C)]]*OO[[#This Row],[41]]</f>
        <v>3.5161732268299997E-5</v>
      </c>
      <c r="AR314" s="10">
        <f>3/24000000*OO[[#This Row],[100 (01JUL1985 09:00:00)-Water Temperature (C)]]*OO[[#This Row],[42]]</f>
        <v>3.2712436877999998E-5</v>
      </c>
      <c r="AS314" s="10">
        <f>3/24000000*OO[[#This Row],[101 (01JUL1985 12:00:00)-Water Temperature (C)]]*OO[[#This Row],[43]]</f>
        <v>3.0762172475250005E-5</v>
      </c>
      <c r="AT314" s="10">
        <f>3/24000000*OO[[#This Row],[102 (01JUL1985 15:00:00)-Water Temperature (C)]]*OO[[#This Row],[44]]</f>
        <v>2.8964259240624999E-5</v>
      </c>
      <c r="AU314" s="10">
        <f>3/24000000*OO[[#This Row],[103 (01JUL1985 18:00:00)-Water Temperature (C)]]*OO[[#This Row],[45]]</f>
        <v>2.71308082592E-5</v>
      </c>
      <c r="AV314" s="10">
        <f>3/24000000*OO[[#This Row],[104 (01JUL1985 21:00:00)-Water Temperature (C)]]*OO[[#This Row],[46]]</f>
        <v>2.4837215320593752E-5</v>
      </c>
      <c r="AW314" s="10">
        <f>3/24000000*OO[[#This Row],[105 (02JUL1985 00:00:00)-Water Temperature (C)]]*OO[[#This Row],[47]]</f>
        <v>2.2266607235624996E-5</v>
      </c>
      <c r="AX314" s="10">
        <f>3/24000000*OO[[#This Row],[106 (02JUL1985 03:00:00)-Water Temperature (C)]]*OO[[#This Row],[48]]</f>
        <v>1.993676919161125E-5</v>
      </c>
      <c r="AY314" s="10">
        <f>3/24000000*OO[[#This Row],[107 (02JUL1985 06:00:00)-Water Temperature (C)]]*OO[[#This Row],[49]]</f>
        <v>1.80826747681125E-5</v>
      </c>
      <c r="AZ314" s="10">
        <f>3/24000000*OO[[#This Row],[108 (02JUL1985 09:00:00)-Water Temperature (C)]]*OO[[#This Row],[50]]</f>
        <v>1.6948252807848749E-5</v>
      </c>
      <c r="BA314" s="10">
        <f>3/24000000*OO[[#This Row],[109 (02JUL1985 12:00:00)-Water Temperature (C)]]*OO[[#This Row],[51]]</f>
        <v>1.6030396314137497E-5</v>
      </c>
      <c r="BB314" s="10">
        <f>3/24000000*OO[[#This Row],[110 (02JUL1985 15:00:00)-Water Temperature (C)]]*OO[[#This Row],[52]]</f>
        <v>1.5122181913987499E-5</v>
      </c>
      <c r="BC314" s="10">
        <f>3/24000000*OO[[#This Row],[111 (02JUL1985 18:00:00)-Water Temperature (C)]]*OO[[#This Row],[53]]</f>
        <v>1.4096928408316249E-5</v>
      </c>
      <c r="BD314" s="10">
        <f>3/24000000*OO[[#This Row],[112 (02JUL1985 21:00:00)-Water Temperature (C)]]*OO[[#This Row],[54]]</f>
        <v>1.284994614541E-5</v>
      </c>
      <c r="BE314" s="10">
        <f>3/24000000*OO[[#This Row],[113 (03JUL1985 00:00:00)-Water Temperature (C)]]*OO[[#This Row],[55]]</f>
        <v>1.1516870218125E-5</v>
      </c>
      <c r="BF314" s="10">
        <f>3/24000000*OO[[#This Row],[114 (03JUL1985 03:00:00)-Water Temperature (C)]]*OO[[#This Row],[56]]</f>
        <v>1.0331592905634999E-5</v>
      </c>
      <c r="BG314" s="10">
        <f>3/24000000*OO[[#This Row],[115 (03JUL1985 06:00:00)-Water Temperature (C)]]*OO[[#This Row],[57]]</f>
        <v>9.4029282878550002E-6</v>
      </c>
      <c r="BH314" s="10">
        <f>3/24000000*OO[[#This Row],[116 (03JUL1985 09:00:00)-Water Temperature (C)]]*OO[[#This Row],[58]]</f>
        <v>8.8069594111362503E-6</v>
      </c>
      <c r="BI314" s="10">
        <f>3/24000000*OO[[#This Row],[117 (03JUL1985 12:00:00)-Water Temperature (C)]]*OO[[#This Row],[59]]</f>
        <v>8.1352221222024985E-6</v>
      </c>
      <c r="BJ314" s="10">
        <f>3/24000000*OO[[#This Row],[118 (03JUL1985 15:00:00)-Water Temperature (C)]]*OO[[#This Row],[60]]</f>
        <v>7.5928271849549999E-6</v>
      </c>
      <c r="BK314" s="10">
        <f>3/24000000*OO[[#This Row],[119 (03JUL1985 18:00:00)-Water Temperature (C)]]*OO[[#This Row],[61]]</f>
        <v>7.0376194151999989E-6</v>
      </c>
      <c r="BL314" s="10">
        <f>3/24000000*OO[[#This Row],[120 (03JUL1985 21:00:00)-Water Temperature (C)]]*OO[[#This Row],[62]]</f>
        <v>6.4081775321924994E-6</v>
      </c>
      <c r="BM314" s="10">
        <f>3/24000000*OO[[#This Row],[121 (04JUL1985 00:00:00)-Water Temperature (C)]]*OO[[#This Row],[63]]</f>
        <v>5.71237924381625E-6</v>
      </c>
      <c r="BN314" s="10">
        <f>3/24000000*OO[[#This Row],[122 (04JUL1985 03:00:00)-Water Temperature (C)]]*OO[[#This Row],[64]]</f>
        <v>5.0595486947775003E-6</v>
      </c>
      <c r="BO314" s="10">
        <f>3/24000000*OO[[#This Row],[123 (04JUL1985 06:00:00)-Water Temperature (C)]]*OO[[#This Row],[65]]</f>
        <v>4.5529056290024996E-6</v>
      </c>
      <c r="BP314" s="10">
        <f>3/24000000*OO[[#This Row],[124 (04JUL1985 09:00:00)-Water Temperature (C)]]*OO[[#This Row],[66]]</f>
        <v>4.2477525916124996E-6</v>
      </c>
      <c r="BQ314" s="10">
        <f>3/24000000*OO[[#This Row],[125 (04JUL1985 12:00:00)-Water Temperature (C)]]*OO[[#This Row],[67]]</f>
        <v>3.98959188240375E-6</v>
      </c>
      <c r="BR314" s="10">
        <f>3/24000000*OO[[#This Row],[126 (04JUL1985 15:00:00)-Water Temperature (C)]]*OO[[#This Row],[68]]</f>
        <v>3.6953777106250003E-6</v>
      </c>
      <c r="BS314" s="10">
        <f>3/24000000*OO[[#This Row],[127 (04JUL1985 18:00:00)-Water Temperature (C)]]*OO[[#This Row],[69]]</f>
        <v>3.3415885406800004E-6</v>
      </c>
      <c r="BT314" s="10">
        <f>3/24000000*OO[[#This Row],[128 (04JUL1985 21:00:00)-Water Temperature (C)]]*OO[[#This Row],[70]]</f>
        <v>2.9247359670407502E-6</v>
      </c>
      <c r="BU314" s="10">
        <f>3/24000000*OO[[#This Row],[129 (05JUL1985 00:00:00)-Water Temperature (C)]]*OO[[#This Row],[71]]</f>
        <v>2.4964009271591245E-6</v>
      </c>
      <c r="BV314" s="10">
        <f>3/24000000*OO[[#This Row],[130 (05JUL1985 03:00:00)-Water Temperature (C)]]*OO[[#This Row],[72]]</f>
        <v>2.13253840302525E-6</v>
      </c>
      <c r="BW314" s="10">
        <f>3/24000000*OO[[#This Row],[131 (05JUL1985 06:00:00)-Water Temperature (C)]]*OO[[#This Row],[73]]</f>
        <v>1.854006697693875E-6</v>
      </c>
      <c r="BX314" s="10">
        <f>3/24000000*OO[[#This Row],[132 (05JUL1985 09:00:00)-Water Temperature (C)]]*OO[[#This Row],[74]]</f>
        <v>1.6638917350085E-6</v>
      </c>
      <c r="BY314" s="10">
        <f>3/24000000*OO[[#This Row],[133 (05JUL1985 12:00:00)-Water Temperature (C)]]*OO[[#This Row],[75]]</f>
        <v>1.4950426750275E-6</v>
      </c>
      <c r="BZ314" s="10">
        <f>3/24000000*OO[[#This Row],[134 (05JUL1985 15:00:00)-Water Temperature (C)]]*OO[[#This Row],[76]]</f>
        <v>1.3228512880275E-6</v>
      </c>
      <c r="CA314" s="10">
        <f>3/24000000*OO[[#This Row],[135 (05JUL1985 18:00:00)-Water Temperature (C)]]*OO[[#This Row],[77]]</f>
        <v>1.1416955913496249E-6</v>
      </c>
      <c r="CB314" s="10">
        <f>3/24000000*OO[[#This Row],[136 (05JUL1985 21:00:00)-Water Temperature (C)]]*OO[[#This Row],[78]]</f>
        <v>9.7267117369012513E-7</v>
      </c>
      <c r="CC314" s="10">
        <f>3/24000000*OO[[#This Row],[137 (06JUL1985 00:00:00)-Water Temperature (C)]]*OO[[#This Row],[79]]</f>
        <v>8.271591799539998E-7</v>
      </c>
      <c r="CD314" s="10">
        <f>3/24000000*OO[[#This Row],[138 (06JUL1985 03:00:00)-Water Temperature (C)]]*OO[[#This Row],[80]]</f>
        <v>7.1355860919174997E-7</v>
      </c>
      <c r="CE314" s="10">
        <f>3/24000000*OO[[#This Row],[139 (06JUL1985 06:00:00)-Water Temperature (C)]]*OO[[#This Row],[81]]</f>
        <v>6.3584371201174991E-7</v>
      </c>
      <c r="CF314" s="10">
        <f>3/24000000*OO[[#This Row],[140 (06JUL1985 09:00:00)-Water Temperature (C)]]*OO[[#This Row],[82]]</f>
        <v>5.9602003659237496E-7</v>
      </c>
      <c r="CG314" s="10">
        <f>3/24000000*OO[[#This Row],[141 (06JUL1985 12:00:00)-Water Temperature (C)]]*OO[[#This Row],[83]]</f>
        <v>5.7426243328824991E-7</v>
      </c>
      <c r="CH314" s="10">
        <f>3/24000000*OO[[#This Row],[142 (06JUL1985 15:00:00)-Water Temperature (C)]]*OO[[#This Row],[84]]</f>
        <v>5.5600080878274994E-7</v>
      </c>
      <c r="CI314" s="10">
        <f>3/24000000*OO[[#This Row],[143 (06JUL1985 18:00:00)-Water Temperature (C)]]*OO[[#This Row],[85]]</f>
        <v>5.2939169165000006E-7</v>
      </c>
      <c r="CJ314" s="10">
        <f>3/24000000*OO[[#This Row],[144 (06JUL1985 21:00:00)-Water Temperature (C)]]*OO[[#This Row],[86]]</f>
        <v>4.9174720777949999E-7</v>
      </c>
      <c r="CK314" s="10">
        <f>3/24000000*OO[[#This Row],[145 (07JUL1985 00:00:00)-Water Temperature (C)]]*OO[[#This Row],[87]]</f>
        <v>4.4533249604999996E-7</v>
      </c>
      <c r="CL314" s="10">
        <f>3/24000000*OO[[#This Row],[146 (07JUL1985 03:00:00)-Water Temperature (C)]]*OO[[#This Row],[88]]</f>
        <v>4.0228843907187497E-7</v>
      </c>
      <c r="CM314" s="10">
        <f>3/24000000*OO[[#This Row],[147 (07JUL1985 06:00:00)-Water Temperature (C)]]*OO[[#This Row],[89]]</f>
        <v>3.6957600831037498E-7</v>
      </c>
      <c r="CN314" s="10">
        <f>3/24000000*OO[[#This Row],[148 (07JUL1985 09:00:00)-Water Temperature (C)]]*OO[[#This Row],[90]]</f>
        <v>3.5129849972199996E-7</v>
      </c>
      <c r="CO314" s="10">
        <f>3/24000000*OO[[#This Row],[149 (07JUL1985 12:00:00)-Water Temperature (C)]]*OO[[#This Row],[91]]</f>
        <v>3.4171606364000002E-7</v>
      </c>
      <c r="CP314" s="10">
        <f>3/24000000*OO[[#This Row],[150 (07JUL1985 15:00:00)-Water Temperature (C)]]*OO[[#This Row],[92]]</f>
        <v>3.4171606364000002E-7</v>
      </c>
      <c r="CQ314" s="10">
        <f>3/24000000*OO[[#This Row],[151 (07JUL1985 18:00:00)-Water Temperature (C)]]*OO[[#This Row],[93]]</f>
        <v>3.4171606364000002E-7</v>
      </c>
      <c r="CR314" s="10">
        <f>3/24000000*OO[[#This Row],[152 (07JUL1985 21:00:00)-Water Temperature (C)]]*OO[[#This Row],[94]]</f>
        <v>3.4171606364000002E-7</v>
      </c>
      <c r="CS314" s="10">
        <f>3/24000000*OO[[#This Row],[153 (08JUL1985 00:00:00)-Water Temperature (C)]]*OO[[#This Row],[95]]</f>
        <v>3.4171606364000002E-7</v>
      </c>
      <c r="CT314" s="10">
        <f>3/24000000*OO[[#This Row],[154 (08JUL1985 03:00:00)-Water Temperature (C)]]*OO[[#This Row],[96]]</f>
        <v>3.4171606364000002E-7</v>
      </c>
      <c r="CU314" s="10">
        <f>3/24000000*OO[[#This Row],[155 (08JUL1985 06:00:00)-Water Temperature (C)]]*OO[[#This Row],[97]]</f>
        <v>3.4171606364000002E-7</v>
      </c>
      <c r="CV314" s="10">
        <f>3/24000000*OO[[#This Row],[156 (08JUL1985 09:00:00)-Water Temperature (C)]]*OO[[#This Row],[98]]</f>
        <v>3.4171606364000002E-7</v>
      </c>
      <c r="CW314" s="10">
        <f>3/24000000*OO[[#This Row],[157 (08JUL1985 12:00:00)-Water Temperature (C)]]*OO[[#This Row],[99]]</f>
        <v>3.4171606364000002E-7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1.9776152318863784E-40</v>
      </c>
      <c r="R315" s="10">
        <f>3/24*OO[[#This Row],[74 (28JUN1985 03:00:00)-Water Temperature (C)]]*OO[[#This Row],[16]]/SUM(OO[16])</f>
        <v>4.7454688568609592E-27</v>
      </c>
      <c r="S315" s="10">
        <f>3/24*OO[[#This Row],[75 (28JUN1985 06:00:00)-Water Temperature (C)]]*OO[[#This Row],[17]]/SUM(OO[17])</f>
        <v>1.1881472183274816E-21</v>
      </c>
      <c r="T315" s="10">
        <f>3/24*OO[[#This Row],[76 (28JUN1985 09:00:00)-Water Temperature (C)]]*OO[[#This Row],[18]]/SUM(OO[18])</f>
        <v>8.2436750108923167E-14</v>
      </c>
      <c r="U315" s="10">
        <f>3/24*OO[[#This Row],[77 (28JUN1985 12:00:00)-Water Temperature (C)]]*OO[[#This Row],[19]]/SUM(OO[19])</f>
        <v>3.0021521426067285E-10</v>
      </c>
      <c r="V315" s="10">
        <f>3/24000000*OO[[#This Row],[78 (28JUN1985 15:00:00)-Water Temperature (C)]]*OO[[#This Row],[20]]</f>
        <v>1.056322546052625E-7</v>
      </c>
      <c r="W315" s="10">
        <f>3/24000000*OO[[#This Row],[79 (28JUN1985 18:00:00)-Water Temperature (C)]]*OO[[#This Row],[21]]</f>
        <v>8.7147755703149998E-6</v>
      </c>
      <c r="X315" s="10">
        <f>3/24000000*OO[[#This Row],[80 (28JUN1985 21:00:00)-Water Temperature (C)]]*OO[[#This Row],[22]]</f>
        <v>2.3779894572449999E-4</v>
      </c>
      <c r="Y315" s="10">
        <f>3/24000000*OO[[#This Row],[81 (29JUN1985 00:00:00)-Water Temperature (C)]]*OO[[#This Row],[23]]</f>
        <v>2.6560633248125E-3</v>
      </c>
      <c r="Z315" s="10">
        <f>3/24000000*OO[[#This Row],[82 (29JUN1985 03:00:00)-Water Temperature (C)]]*OO[[#This Row],[24]]</f>
        <v>1.4109240532627501E-2</v>
      </c>
      <c r="AA315" s="10">
        <f>3/24000000*OO[[#This Row],[83 (29JUN1985 06:00:00)-Water Temperature (C)]]*OO[[#This Row],[25]]</f>
        <v>3.9742999667549996E-2</v>
      </c>
      <c r="AB315" s="10">
        <f>3/24000000*OO[[#This Row],[84 (29JUN1985 09:00:00)-Water Temperature (C)]]*OO[[#This Row],[26]]</f>
        <v>6.5625469934200001E-2</v>
      </c>
      <c r="AC315" s="10">
        <f>3/24000000*OO[[#This Row],[85 (29JUN1985 12:00:00)-Water Temperature (C)]]*OO[[#This Row],[27]]</f>
        <v>6.9503927834249982E-2</v>
      </c>
      <c r="AD315" s="10">
        <f>3/24000000*OO[[#This Row],[86 (29JUN1985 15:00:00)-Water Temperature (C)]]*OO[[#This Row],[28]]</f>
        <v>4.9448637736725004E-2</v>
      </c>
      <c r="AE315" s="10">
        <f>3/24000000*OO[[#This Row],[88 (29JUN1985 21:00:00)-Water Temperature (C)]]*OO[[#This Row],[30]]</f>
        <v>9.0823511317812498E-3</v>
      </c>
      <c r="AF315" s="10">
        <f>3/24000000*OO[[#This Row],[88 (29JUN1985 21:00:00)-Water Temperature (C)]]*OO[[#This Row],[30]]</f>
        <v>9.0823511317812498E-3</v>
      </c>
      <c r="AG315" s="10">
        <f>3/24000000*OO[[#This Row],[89 (30JUN1985 00:00:00)-Water Temperature (C)]]*OO[[#This Row],[31]]</f>
        <v>2.5610276764799996E-3</v>
      </c>
      <c r="AH315" s="10">
        <f>3/24000000*OO[[#This Row],[90 (30JUN1985 03:00:00)-Water Temperature (C)]]*OO[[#This Row],[32]]</f>
        <v>6.1577951447249987E-4</v>
      </c>
      <c r="AI315" s="10">
        <f>3/24000000*OO[[#This Row],[91 (30JUN1985 06:00:00)-Water Temperature (C)]]*OO[[#This Row],[33]]</f>
        <v>1.5767457269331249E-4</v>
      </c>
      <c r="AJ315" s="10">
        <f>3/24000000*OO[[#This Row],[92 (30JUN1985 09:00:00)-Water Temperature (C)]]*OO[[#This Row],[34]]</f>
        <v>6.75315492764E-5</v>
      </c>
      <c r="AK315" s="10">
        <f>3/24000000*OO[[#This Row],[93 (30JUN1985 12:00:00)-Water Temperature (C)]]*OO[[#This Row],[35]]</f>
        <v>5.1319922716924997E-5</v>
      </c>
      <c r="AL315" s="10">
        <f>3/24000000*OO[[#This Row],[94 (30JUN1985 15:00:00)-Water Temperature (C)]]*OO[[#This Row],[36]]</f>
        <v>4.8925479390424991E-5</v>
      </c>
      <c r="AM315" s="10">
        <f>3/24000000*OO[[#This Row],[95 (30JUN1985 18:00:00)-Water Temperature (C)]]*OO[[#This Row],[37]]</f>
        <v>4.9377545326200007E-5</v>
      </c>
      <c r="AN315" s="10">
        <f>3/24000000*OO[[#This Row],[96 (30JUN1985 21:00:00)-Water Temperature (C)]]*OO[[#This Row],[38]]</f>
        <v>4.9156985162812495E-5</v>
      </c>
      <c r="AO315" s="10">
        <f>3/24000000*OO[[#This Row],[97 (01JUL1985 00:00:00)-Water Temperature (C)]]*OO[[#This Row],[39]]</f>
        <v>4.6706510714999991E-5</v>
      </c>
      <c r="AP315" s="10">
        <f>3/24000000*OO[[#This Row],[98 (01JUL1985 03:00:00)-Water Temperature (C)]]*OO[[#This Row],[40]]</f>
        <v>4.2819699322499999E-5</v>
      </c>
      <c r="AQ315" s="10">
        <f>3/24000000*OO[[#This Row],[99 (01JUL1985 06:00:00)-Water Temperature (C)]]*OO[[#This Row],[41]]</f>
        <v>3.8820547240124998E-5</v>
      </c>
      <c r="AR315" s="10">
        <f>3/24000000*OO[[#This Row],[100 (01JUL1985 09:00:00)-Water Temperature (C)]]*OO[[#This Row],[42]]</f>
        <v>3.6090376396874994E-5</v>
      </c>
      <c r="AS315" s="10">
        <f>3/24000000*OO[[#This Row],[101 (01JUL1985 12:00:00)-Water Temperature (C)]]*OO[[#This Row],[43]]</f>
        <v>3.3856187355199994E-5</v>
      </c>
      <c r="AT315" s="10">
        <f>3/24000000*OO[[#This Row],[102 (01JUL1985 15:00:00)-Water Temperature (C)]]*OO[[#This Row],[44]]</f>
        <v>3.1823724799562494E-5</v>
      </c>
      <c r="AU315" s="10">
        <f>3/24000000*OO[[#This Row],[103 (01JUL1985 18:00:00)-Water Temperature (C)]]*OO[[#This Row],[45]]</f>
        <v>2.9726920831950001E-5</v>
      </c>
      <c r="AV315" s="10">
        <f>3/24000000*OO[[#This Row],[104 (01JUL1985 21:00:00)-Water Temperature (C)]]*OO[[#This Row],[46]]</f>
        <v>2.7134356315874997E-5</v>
      </c>
      <c r="AW315" s="10">
        <f>3/24000000*OO[[#This Row],[105 (02JUL1985 00:00:00)-Water Temperature (C)]]*OO[[#This Row],[47]]</f>
        <v>2.42804409617925E-5</v>
      </c>
      <c r="AX315" s="10">
        <f>3/24000000*OO[[#This Row],[106 (02JUL1985 03:00:00)-Water Temperature (C)]]*OO[[#This Row],[48]]</f>
        <v>2.168085896925375E-5</v>
      </c>
      <c r="AY315" s="10">
        <f>3/24000000*OO[[#This Row],[107 (02JUL1985 06:00:00)-Water Temperature (C)]]*OO[[#This Row],[49]]</f>
        <v>1.9614650031259999E-5</v>
      </c>
      <c r="AZ315" s="10">
        <f>3/24000000*OO[[#This Row],[108 (02JUL1985 09:00:00)-Water Temperature (C)]]*OO[[#This Row],[50]]</f>
        <v>1.8361014178374999E-5</v>
      </c>
      <c r="BA315" s="10">
        <f>3/24000000*OO[[#This Row],[109 (02JUL1985 12:00:00)-Water Temperature (C)]]*OO[[#This Row],[51]]</f>
        <v>1.7324125950374999E-5</v>
      </c>
      <c r="BB315" s="10">
        <f>3/24000000*OO[[#This Row],[110 (02JUL1985 15:00:00)-Water Temperature (C)]]*OO[[#This Row],[52]]</f>
        <v>1.6315726970044999E-5</v>
      </c>
      <c r="BC315" s="10">
        <f>3/24000000*OO[[#This Row],[111 (02JUL1985 18:00:00)-Water Temperature (C)]]*OO[[#This Row],[53]]</f>
        <v>1.5169188084960001E-5</v>
      </c>
      <c r="BD315" s="10">
        <f>3/24000000*OO[[#This Row],[112 (02JUL1985 21:00:00)-Water Temperature (C)]]*OO[[#This Row],[54]]</f>
        <v>1.3773907614886249E-5</v>
      </c>
      <c r="BE315" s="10">
        <f>3/24000000*OO[[#This Row],[113 (03JUL1985 00:00:00)-Water Temperature (C)]]*OO[[#This Row],[55]]</f>
        <v>1.2310871924276248E-5</v>
      </c>
      <c r="BF315" s="10">
        <f>3/24000000*OO[[#This Row],[114 (03JUL1985 03:00:00)-Water Temperature (C)]]*OO[[#This Row],[56]]</f>
        <v>1.10105383390675E-5</v>
      </c>
      <c r="BG315" s="10">
        <f>3/24000000*OO[[#This Row],[115 (03JUL1985 06:00:00)-Water Temperature (C)]]*OO[[#This Row],[57]]</f>
        <v>9.9922807701799991E-6</v>
      </c>
      <c r="BH315" s="10">
        <f>3/24000000*OO[[#This Row],[116 (03JUL1985 09:00:00)-Water Temperature (C)]]*OO[[#This Row],[58]]</f>
        <v>9.3469246408000004E-6</v>
      </c>
      <c r="BI315" s="10">
        <f>3/24000000*OO[[#This Row],[117 (03JUL1985 12:00:00)-Water Temperature (C)]]*OO[[#This Row],[59]]</f>
        <v>8.615291380574999E-6</v>
      </c>
      <c r="BJ315" s="10">
        <f>3/24000000*OO[[#This Row],[118 (03JUL1985 15:00:00)-Water Temperature (C)]]*OO[[#This Row],[60]]</f>
        <v>8.0466285307412497E-6</v>
      </c>
      <c r="BK315" s="10">
        <f>3/24000000*OO[[#This Row],[119 (03JUL1985 18:00:00)-Water Temperature (C)]]*OO[[#This Row],[61]]</f>
        <v>7.4383877591649986E-6</v>
      </c>
      <c r="BL315" s="10">
        <f>3/24000000*OO[[#This Row],[120 (03JUL1985 21:00:00)-Water Temperature (C)]]*OO[[#This Row],[62]]</f>
        <v>6.7613748094299994E-6</v>
      </c>
      <c r="BM315" s="10">
        <f>3/24000000*OO[[#This Row],[121 (04JUL1985 00:00:00)-Water Temperature (C)]]*OO[[#This Row],[63]]</f>
        <v>6.022865354978749E-6</v>
      </c>
      <c r="BN315" s="10">
        <f>3/24000000*OO[[#This Row],[122 (04JUL1985 03:00:00)-Water Temperature (C)]]*OO[[#This Row],[64]]</f>
        <v>5.3247075207974995E-6</v>
      </c>
      <c r="BO315" s="10">
        <f>3/24000000*OO[[#This Row],[123 (04JUL1985 06:00:00)-Water Temperature (C)]]*OO[[#This Row],[65]]</f>
        <v>4.7842407092025002E-6</v>
      </c>
      <c r="BP315" s="10">
        <f>3/24000000*OO[[#This Row],[124 (04JUL1985 09:00:00)-Water Temperature (C)]]*OO[[#This Row],[66]]</f>
        <v>4.4639844978937501E-6</v>
      </c>
      <c r="BQ315" s="10">
        <f>3/24000000*OO[[#This Row],[125 (04JUL1985 12:00:00)-Water Temperature (C)]]*OO[[#This Row],[67]]</f>
        <v>4.191715170936249E-6</v>
      </c>
      <c r="BR315" s="10">
        <f>3/24000000*OO[[#This Row],[126 (04JUL1985 15:00:00)-Water Temperature (C)]]*OO[[#This Row],[68]]</f>
        <v>3.8890264240275003E-6</v>
      </c>
      <c r="BS315" s="10">
        <f>3/24000000*OO[[#This Row],[127 (04JUL1985 18:00:00)-Water Temperature (C)]]*OO[[#This Row],[69]]</f>
        <v>3.5205216266937495E-6</v>
      </c>
      <c r="BT315" s="10">
        <f>3/24000000*OO[[#This Row],[128 (04JUL1985 21:00:00)-Water Temperature (C)]]*OO[[#This Row],[70]]</f>
        <v>3.0795799780968753E-6</v>
      </c>
      <c r="BU315" s="10">
        <f>3/24000000*OO[[#This Row],[129 (05JUL1985 00:00:00)-Water Temperature (C)]]*OO[[#This Row],[71]]</f>
        <v>2.62703242804975E-6</v>
      </c>
      <c r="BV315" s="10">
        <f>3/24000000*OO[[#This Row],[130 (05JUL1985 03:00:00)-Water Temperature (C)]]*OO[[#This Row],[72]]</f>
        <v>2.2409068906682499E-6</v>
      </c>
      <c r="BW315" s="10">
        <f>3/24000000*OO[[#This Row],[131 (05JUL1985 06:00:00)-Water Temperature (C)]]*OO[[#This Row],[73]]</f>
        <v>1.9436568724628751E-6</v>
      </c>
      <c r="BX315" s="10">
        <f>3/24000000*OO[[#This Row],[132 (05JUL1985 09:00:00)-Water Temperature (C)]]*OO[[#This Row],[74]]</f>
        <v>1.7443680384779998E-6</v>
      </c>
      <c r="BY315" s="10">
        <f>3/24000000*OO[[#This Row],[133 (05JUL1985 12:00:00)-Water Temperature (C)]]*OO[[#This Row],[75]]</f>
        <v>1.5675874217629999E-6</v>
      </c>
      <c r="BZ315" s="10">
        <f>3/24000000*OO[[#This Row],[134 (05JUL1985 15:00:00)-Water Temperature (C)]]*OO[[#This Row],[76]]</f>
        <v>1.3901150360418747E-6</v>
      </c>
      <c r="CA315" s="10">
        <f>3/24000000*OO[[#This Row],[135 (05JUL1985 18:00:00)-Water Temperature (C)]]*OO[[#This Row],[77]]</f>
        <v>1.2016839399124999E-6</v>
      </c>
      <c r="CB315" s="10">
        <f>3/24000000*OO[[#This Row],[136 (05JUL1985 21:00:00)-Water Temperature (C)]]*OO[[#This Row],[78]]</f>
        <v>1.0237780616062498E-6</v>
      </c>
      <c r="CC315" s="10">
        <f>3/24000000*OO[[#This Row],[137 (06JUL1985 00:00:00)-Water Temperature (C)]]*OO[[#This Row],[79]]</f>
        <v>8.6947017274800008E-7</v>
      </c>
      <c r="CD315" s="10">
        <f>3/24000000*OO[[#This Row],[138 (06JUL1985 03:00:00)-Water Temperature (C)]]*OO[[#This Row],[80]]</f>
        <v>7.4791342346087503E-7</v>
      </c>
      <c r="CE315" s="10">
        <f>3/24000000*OO[[#This Row],[139 (06JUL1985 06:00:00)-Water Temperature (C)]]*OO[[#This Row],[81]]</f>
        <v>6.6452242942287505E-7</v>
      </c>
      <c r="CF315" s="10">
        <f>3/24000000*OO[[#This Row],[140 (06JUL1985 09:00:00)-Water Temperature (C)]]*OO[[#This Row],[82]]</f>
        <v>6.2168880345849984E-7</v>
      </c>
      <c r="CG315" s="10">
        <f>3/24000000*OO[[#This Row],[141 (06JUL1985 12:00:00)-Water Temperature (C)]]*OO[[#This Row],[83]]</f>
        <v>5.9795974679874997E-7</v>
      </c>
      <c r="CH315" s="10">
        <f>3/24000000*OO[[#This Row],[142 (06JUL1985 15:00:00)-Water Temperature (C)]]*OO[[#This Row],[84]]</f>
        <v>5.794819792036249E-7</v>
      </c>
      <c r="CI315" s="10">
        <f>3/24000000*OO[[#This Row],[143 (06JUL1985 18:00:00)-Water Temperature (C)]]*OO[[#This Row],[85]]</f>
        <v>5.5243746425300001E-7</v>
      </c>
      <c r="CJ315" s="10">
        <f>3/24000000*OO[[#This Row],[144 (06JUL1985 21:00:00)-Water Temperature (C)]]*OO[[#This Row],[86]]</f>
        <v>5.1346657617000007E-7</v>
      </c>
      <c r="CK315" s="10">
        <f>3/24000000*OO[[#This Row],[145 (07JUL1985 00:00:00)-Water Temperature (C)]]*OO[[#This Row],[87]]</f>
        <v>4.6503355084874993E-7</v>
      </c>
      <c r="CL315" s="10">
        <f>3/24000000*OO[[#This Row],[146 (07JUL1985 03:00:00)-Water Temperature (C)]]*OO[[#This Row],[88]]</f>
        <v>4.1994627157799995E-7</v>
      </c>
      <c r="CM315" s="10">
        <f>3/24000000*OO[[#This Row],[147 (07JUL1985 06:00:00)-Water Temperature (C)]]*OO[[#This Row],[89]]</f>
        <v>3.8497504529574994E-7</v>
      </c>
      <c r="CN315" s="10">
        <f>3/24000000*OO[[#This Row],[148 (07JUL1985 09:00:00)-Water Temperature (C)]]*OO[[#This Row],[90]]</f>
        <v>3.6550396798499992E-7</v>
      </c>
      <c r="CO315" s="10">
        <f>3/24000000*OO[[#This Row],[149 (07JUL1985 12:00:00)-Water Temperature (C)]]*OO[[#This Row],[91]]</f>
        <v>3.5520091056149996E-7</v>
      </c>
      <c r="CP315" s="10">
        <f>3/24000000*OO[[#This Row],[150 (07JUL1985 15:00:00)-Water Temperature (C)]]*OO[[#This Row],[92]]</f>
        <v>3.5520091056149996E-7</v>
      </c>
      <c r="CQ315" s="10">
        <f>3/24000000*OO[[#This Row],[151 (07JUL1985 18:00:00)-Water Temperature (C)]]*OO[[#This Row],[93]]</f>
        <v>3.5520091056149996E-7</v>
      </c>
      <c r="CR315" s="10">
        <f>3/24000000*OO[[#This Row],[152 (07JUL1985 21:00:00)-Water Temperature (C)]]*OO[[#This Row],[94]]</f>
        <v>3.5520091056149996E-7</v>
      </c>
      <c r="CS315" s="10">
        <f>3/24000000*OO[[#This Row],[153 (08JUL1985 00:00:00)-Water Temperature (C)]]*OO[[#This Row],[95]]</f>
        <v>3.5520091056149996E-7</v>
      </c>
      <c r="CT315" s="10">
        <f>3/24000000*OO[[#This Row],[154 (08JUL1985 03:00:00)-Water Temperature (C)]]*OO[[#This Row],[96]]</f>
        <v>3.5520091056149996E-7</v>
      </c>
      <c r="CU315" s="10">
        <f>3/24000000*OO[[#This Row],[155 (08JUL1985 06:00:00)-Water Temperature (C)]]*OO[[#This Row],[97]]</f>
        <v>3.5520091056149996E-7</v>
      </c>
      <c r="CV315" s="10">
        <f>3/24000000*OO[[#This Row],[156 (08JUL1985 09:00:00)-Water Temperature (C)]]*OO[[#This Row],[98]]</f>
        <v>3.5520091056149996E-7</v>
      </c>
      <c r="CW315" s="10">
        <f>3/24000000*OO[[#This Row],[157 (08JUL1985 12:00:00)-Water Temperature (C)]]*OO[[#This Row],[99]]</f>
        <v>3.5520091056149996E-7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2.5169820972135743E-41</v>
      </c>
      <c r="R316" s="10">
        <f>3/24*OO[[#This Row],[74 (28JUN1985 03:00:00)-Water Temperature (C)]]*OO[[#This Row],[16]]/SUM(OO[16])</f>
        <v>6.8515862280043055E-28</v>
      </c>
      <c r="S316" s="10">
        <f>3/24*OO[[#This Row],[75 (28JUN1985 06:00:00)-Water Temperature (C)]]*OO[[#This Row],[17]]/SUM(OO[17])</f>
        <v>3.2179402784452208E-22</v>
      </c>
      <c r="T316" s="10">
        <f>3/24*OO[[#This Row],[76 (28JUN1985 09:00:00)-Water Temperature (C)]]*OO[[#This Row],[18]]/SUM(OO[18])</f>
        <v>3.5342346260294549E-14</v>
      </c>
      <c r="U316" s="10">
        <f>3/24*OO[[#This Row],[77 (28JUN1985 12:00:00)-Water Temperature (C)]]*OO[[#This Row],[19]]/SUM(OO[19])</f>
        <v>1.6943378205085026E-10</v>
      </c>
      <c r="V316" s="10">
        <f>3/24000000*OO[[#This Row],[78 (28JUN1985 15:00:00)-Water Temperature (C)]]*OO[[#This Row],[20]]</f>
        <v>6.8793734007049989E-8</v>
      </c>
      <c r="W316" s="10">
        <f>3/24000000*OO[[#This Row],[79 (28JUN1985 18:00:00)-Water Temperature (C)]]*OO[[#This Row],[21]]</f>
        <v>6.32330489301E-6</v>
      </c>
      <c r="X316" s="10">
        <f>3/24000000*OO[[#This Row],[80 (28JUN1985 21:00:00)-Water Temperature (C)]]*OO[[#This Row],[22]]</f>
        <v>1.8866658102731251E-4</v>
      </c>
      <c r="Y316" s="10">
        <f>3/24000000*OO[[#This Row],[81 (29JUN1985 00:00:00)-Water Temperature (C)]]*OO[[#This Row],[23]]</f>
        <v>2.2781293348979998E-3</v>
      </c>
      <c r="Z316" s="10">
        <f>3/24000000*OO[[#This Row],[82 (29JUN1985 03:00:00)-Water Temperature (C)]]*OO[[#This Row],[24]]</f>
        <v>1.296082756765625E-2</v>
      </c>
      <c r="AA316" s="10">
        <f>3/24000000*OO[[#This Row],[83 (29JUN1985 06:00:00)-Water Temperature (C)]]*OO[[#This Row],[25]]</f>
        <v>3.8851959958149995E-2</v>
      </c>
      <c r="AB316" s="10">
        <f>3/24000000*OO[[#This Row],[84 (29JUN1985 09:00:00)-Water Temperature (C)]]*OO[[#This Row],[26]]</f>
        <v>6.7791824676224993E-2</v>
      </c>
      <c r="AC316" s="10">
        <f>3/24000000*OO[[#This Row],[85 (29JUN1985 12:00:00)-Water Temperature (C)]]*OO[[#This Row],[27]]</f>
        <v>7.5466502911275005E-2</v>
      </c>
      <c r="AD316" s="10">
        <f>3/24000000*OO[[#This Row],[86 (29JUN1985 15:00:00)-Water Temperature (C)]]*OO[[#This Row],[28]]</f>
        <v>5.6207551209437503E-2</v>
      </c>
      <c r="AE316" s="10">
        <f>3/24000000*OO[[#This Row],[88 (29JUN1985 21:00:00)-Water Temperature (C)]]*OO[[#This Row],[30]]</f>
        <v>1.1193536874300001E-2</v>
      </c>
      <c r="AF316" s="10">
        <f>3/24000000*OO[[#This Row],[88 (29JUN1985 21:00:00)-Water Temperature (C)]]*OO[[#This Row],[30]]</f>
        <v>1.1193536874300001E-2</v>
      </c>
      <c r="AG316" s="10">
        <f>3/24000000*OO[[#This Row],[89 (30JUN1985 00:00:00)-Water Temperature (C)]]*OO[[#This Row],[31]]</f>
        <v>3.2614736406950001E-3</v>
      </c>
      <c r="AH316" s="10">
        <f>3/24000000*OO[[#This Row],[90 (30JUN1985 03:00:00)-Water Temperature (C)]]*OO[[#This Row],[32]]</f>
        <v>7.980426868746251E-4</v>
      </c>
      <c r="AI316" s="10">
        <f>3/24000000*OO[[#This Row],[91 (30JUN1985 06:00:00)-Water Temperature (C)]]*OO[[#This Row],[33]]</f>
        <v>1.99218348526E-4</v>
      </c>
      <c r="AJ316" s="10">
        <f>3/24000000*OO[[#This Row],[92 (30JUN1985 09:00:00)-Water Temperature (C)]]*OO[[#This Row],[34]]</f>
        <v>7.8516888574274997E-5</v>
      </c>
      <c r="AK316" s="10">
        <f>3/24000000*OO[[#This Row],[93 (30JUN1985 12:00:00)-Water Temperature (C)]]*OO[[#This Row],[35]]</f>
        <v>5.6411844921449997E-5</v>
      </c>
      <c r="AL316" s="10">
        <f>3/24000000*OO[[#This Row],[94 (30JUN1985 15:00:00)-Water Temperature (C)]]*OO[[#This Row],[36]]</f>
        <v>5.2967639929974994E-5</v>
      </c>
      <c r="AM316" s="10">
        <f>3/24000000*OO[[#This Row],[95 (30JUN1985 18:00:00)-Water Temperature (C)]]*OO[[#This Row],[37]]</f>
        <v>5.330473473864999E-5</v>
      </c>
      <c r="AN316" s="10">
        <f>3/24000000*OO[[#This Row],[96 (30JUN1985 21:00:00)-Water Temperature (C)]]*OO[[#This Row],[38]]</f>
        <v>5.3114965064850001E-5</v>
      </c>
      <c r="AO316" s="10">
        <f>3/24000000*OO[[#This Row],[97 (01JUL1985 00:00:00)-Water Temperature (C)]]*OO[[#This Row],[39]]</f>
        <v>5.0665921968949994E-5</v>
      </c>
      <c r="AP316" s="10">
        <f>3/24000000*OO[[#This Row],[98 (01JUL1985 03:00:00)-Water Temperature (C)]]*OO[[#This Row],[40]]</f>
        <v>4.6622991786249998E-5</v>
      </c>
      <c r="AQ316" s="10">
        <f>3/24000000*OO[[#This Row],[99 (01JUL1985 06:00:00)-Water Temperature (C)]]*OO[[#This Row],[41]]</f>
        <v>4.2337222511062504E-5</v>
      </c>
      <c r="AR316" s="10">
        <f>3/24000000*OO[[#This Row],[100 (01JUL1985 09:00:00)-Water Temperature (C)]]*OO[[#This Row],[42]]</f>
        <v>3.9419446698574997E-5</v>
      </c>
      <c r="AS316" s="10">
        <f>3/24000000*OO[[#This Row],[101 (01JUL1985 12:00:00)-Water Temperature (C)]]*OO[[#This Row],[43]]</f>
        <v>3.6967839380999996E-5</v>
      </c>
      <c r="AT316" s="10">
        <f>3/24000000*OO[[#This Row],[102 (01JUL1985 15:00:00)-Water Temperature (C)]]*OO[[#This Row],[44]]</f>
        <v>3.4760470303212498E-5</v>
      </c>
      <c r="AU316" s="10">
        <f>3/24000000*OO[[#This Row],[103 (01JUL1985 18:00:00)-Water Temperature (C)]]*OO[[#This Row],[45]]</f>
        <v>3.2450932044562504E-5</v>
      </c>
      <c r="AV316" s="10">
        <f>3/24000000*OO[[#This Row],[104 (01JUL1985 21:00:00)-Water Temperature (C)]]*OO[[#This Row],[46]]</f>
        <v>2.9577738344875001E-5</v>
      </c>
      <c r="AW316" s="10">
        <f>3/24000000*OO[[#This Row],[105 (02JUL1985 00:00:00)-Water Temperature (C)]]*OO[[#This Row],[47]]</f>
        <v>2.6459268231599999E-5</v>
      </c>
      <c r="AX316" s="10">
        <f>3/24000000*OO[[#This Row],[106 (02JUL1985 03:00:00)-Water Temperature (C)]]*OO[[#This Row],[48]]</f>
        <v>2.3613977553508748E-5</v>
      </c>
      <c r="AY316" s="10">
        <f>3/24000000*OO[[#This Row],[107 (02JUL1985 06:00:00)-Water Temperature (C)]]*OO[[#This Row],[49]]</f>
        <v>2.13467054548425E-5</v>
      </c>
      <c r="AZ316" s="10">
        <f>3/24000000*OO[[#This Row],[108 (02JUL1985 09:00:00)-Water Temperature (C)]]*OO[[#This Row],[50]]</f>
        <v>2.0001497814354999E-5</v>
      </c>
      <c r="BA316" s="10">
        <f>3/24000000*OO[[#This Row],[109 (02JUL1985 12:00:00)-Water Temperature (C)]]*OO[[#This Row],[51]]</f>
        <v>1.8863228871239996E-5</v>
      </c>
      <c r="BB316" s="10">
        <f>3/24000000*OO[[#This Row],[110 (02JUL1985 15:00:00)-Water Temperature (C)]]*OO[[#This Row],[52]]</f>
        <v>1.7771747825755002E-5</v>
      </c>
      <c r="BC316" s="10">
        <f>3/24000000*OO[[#This Row],[111 (02JUL1985 18:00:00)-Water Temperature (C)]]*OO[[#This Row],[53]]</f>
        <v>1.6512339437538749E-5</v>
      </c>
      <c r="BD316" s="10">
        <f>3/24000000*OO[[#This Row],[112 (02JUL1985 21:00:00)-Water Temperature (C)]]*OO[[#This Row],[54]]</f>
        <v>1.4964757809675E-5</v>
      </c>
      <c r="BE316" s="10">
        <f>3/24000000*OO[[#This Row],[113 (03JUL1985 00:00:00)-Water Temperature (C)]]*OO[[#This Row],[55]]</f>
        <v>1.33601563029025E-5</v>
      </c>
      <c r="BF316" s="10">
        <f>3/24000000*OO[[#This Row],[114 (03JUL1985 03:00:00)-Water Temperature (C)]]*OO[[#This Row],[56]]</f>
        <v>1.1935506307370001E-5</v>
      </c>
      <c r="BG316" s="10">
        <f>3/24000000*OO[[#This Row],[115 (03JUL1985 06:00:00)-Water Temperature (C)]]*OO[[#This Row],[57]]</f>
        <v>1.0815796624579999E-5</v>
      </c>
      <c r="BH316" s="10">
        <f>3/24000000*OO[[#This Row],[116 (03JUL1985 09:00:00)-Water Temperature (C)]]*OO[[#This Row],[58]]</f>
        <v>1.012109144462625E-5</v>
      </c>
      <c r="BI316" s="10">
        <f>3/24000000*OO[[#This Row],[117 (03JUL1985 12:00:00)-Water Temperature (C)]]*OO[[#This Row],[59]]</f>
        <v>9.3195681809549999E-6</v>
      </c>
      <c r="BJ316" s="10">
        <f>3/24000000*OO[[#This Row],[118 (03JUL1985 15:00:00)-Water Temperature (C)]]*OO[[#This Row],[60]]</f>
        <v>8.726096813810001E-6</v>
      </c>
      <c r="BK316" s="10">
        <f>3/24000000*OO[[#This Row],[119 (03JUL1985 18:00:00)-Water Temperature (C)]]*OO[[#This Row],[61]]</f>
        <v>8.0579744131574999E-6</v>
      </c>
      <c r="BL316" s="10">
        <f>3/24000000*OO[[#This Row],[120 (03JUL1985 21:00:00)-Water Temperature (C)]]*OO[[#This Row],[62]]</f>
        <v>7.3190697238349995E-6</v>
      </c>
      <c r="BM316" s="10">
        <f>3/24000000*OO[[#This Row],[121 (04JUL1985 00:00:00)-Water Temperature (C)]]*OO[[#This Row],[63]]</f>
        <v>6.5213042157375E-6</v>
      </c>
      <c r="BN316" s="10">
        <f>3/24000000*OO[[#This Row],[122 (04JUL1985 03:00:00)-Water Temperature (C)]]*OO[[#This Row],[64]]</f>
        <v>5.76224319035625E-6</v>
      </c>
      <c r="BO316" s="10">
        <f>3/24000000*OO[[#This Row],[123 (04JUL1985 06:00:00)-Water Temperature (C)]]*OO[[#This Row],[65]]</f>
        <v>5.1747987771699996E-6</v>
      </c>
      <c r="BP316" s="10">
        <f>3/24000000*OO[[#This Row],[124 (04JUL1985 09:00:00)-Water Temperature (C)]]*OO[[#This Row],[66]]</f>
        <v>4.8350917505225003E-6</v>
      </c>
      <c r="BQ316" s="10">
        <f>3/24000000*OO[[#This Row],[125 (04JUL1985 12:00:00)-Water Temperature (C)]]*OO[[#This Row],[67]]</f>
        <v>4.5420750316949997E-6</v>
      </c>
      <c r="BR316" s="10">
        <f>3/24000000*OO[[#This Row],[126 (04JUL1985 15:00:00)-Water Temperature (C)]]*OO[[#This Row],[68]]</f>
        <v>4.2237189061999994E-6</v>
      </c>
      <c r="BS316" s="10">
        <f>3/24000000*OO[[#This Row],[127 (04JUL1985 18:00:00)-Water Temperature (C)]]*OO[[#This Row],[69]]</f>
        <v>3.8303947209599993E-6</v>
      </c>
      <c r="BT316" s="10">
        <f>3/24000000*OO[[#This Row],[128 (04JUL1985 21:00:00)-Water Temperature (C)]]*OO[[#This Row],[70]]</f>
        <v>3.3497384212E-6</v>
      </c>
      <c r="BU316" s="10">
        <f>3/24000000*OO[[#This Row],[129 (05JUL1985 00:00:00)-Water Temperature (C)]]*OO[[#This Row],[71]]</f>
        <v>2.8563696114143747E-6</v>
      </c>
      <c r="BV316" s="10">
        <f>3/24000000*OO[[#This Row],[130 (05JUL1985 03:00:00)-Water Temperature (C)]]*OO[[#This Row],[72]]</f>
        <v>2.4344991160062497E-6</v>
      </c>
      <c r="BW316" s="10">
        <f>3/24000000*OO[[#This Row],[131 (05JUL1985 06:00:00)-Water Temperature (C)]]*OO[[#This Row],[73]]</f>
        <v>2.1071454154886247E-6</v>
      </c>
      <c r="BX316" s="10">
        <f>3/24000000*OO[[#This Row],[132 (05JUL1985 09:00:00)-Water Temperature (C)]]*OO[[#This Row],[74]]</f>
        <v>1.8913595444729997E-6</v>
      </c>
      <c r="BY316" s="10">
        <f>3/24000000*OO[[#This Row],[133 (05JUL1985 12:00:00)-Water Temperature (C)]]*OO[[#This Row],[75]]</f>
        <v>1.7000551338517499E-6</v>
      </c>
      <c r="BZ316" s="10">
        <f>3/24000000*OO[[#This Row],[134 (05JUL1985 15:00:00)-Water Temperature (C)]]*OO[[#This Row],[76]]</f>
        <v>1.5107119307554999E-6</v>
      </c>
      <c r="CA316" s="10">
        <f>3/24000000*OO[[#This Row],[135 (05JUL1985 18:00:00)-Water Temperature (C)]]*OO[[#This Row],[77]]</f>
        <v>1.308628408286E-6</v>
      </c>
      <c r="CB316" s="10">
        <f>3/24000000*OO[[#This Row],[136 (05JUL1985 21:00:00)-Water Temperature (C)]]*OO[[#This Row],[78]]</f>
        <v>1.114764324984375E-6</v>
      </c>
      <c r="CC316" s="10">
        <f>3/24000000*OO[[#This Row],[137 (06JUL1985 00:00:00)-Water Temperature (C)]]*OO[[#This Row],[79]]</f>
        <v>9.4562335718399993E-7</v>
      </c>
      <c r="CD316" s="10">
        <f>3/24000000*OO[[#This Row],[138 (06JUL1985 03:00:00)-Water Temperature (C)]]*OO[[#This Row],[80]]</f>
        <v>8.1108671016099992E-7</v>
      </c>
      <c r="CE316" s="10">
        <f>3/24000000*OO[[#This Row],[139 (06JUL1985 06:00:00)-Water Temperature (C)]]*OO[[#This Row],[81]]</f>
        <v>7.1844832126274997E-7</v>
      </c>
      <c r="CF316" s="10">
        <f>3/24000000*OO[[#This Row],[140 (06JUL1985 09:00:00)-Water Temperature (C)]]*OO[[#This Row],[82]]</f>
        <v>6.7088652521062505E-7</v>
      </c>
      <c r="CG316" s="10">
        <f>3/24000000*OO[[#This Row],[141 (06JUL1985 12:00:00)-Water Temperature (C)]]*OO[[#This Row],[83]]</f>
        <v>6.4390401783337491E-7</v>
      </c>
      <c r="CH316" s="10">
        <f>3/24000000*OO[[#This Row],[142 (06JUL1985 15:00:00)-Water Temperature (C)]]*OO[[#This Row],[84]]</f>
        <v>6.2434643705949993E-7</v>
      </c>
      <c r="CI316" s="10">
        <f>3/24000000*OO[[#This Row],[143 (06JUL1985 18:00:00)-Water Temperature (C)]]*OO[[#This Row],[85]]</f>
        <v>5.9570703376799997E-7</v>
      </c>
      <c r="CJ316" s="10">
        <f>3/24000000*OO[[#This Row],[144 (06JUL1985 21:00:00)-Water Temperature (C)]]*OO[[#This Row],[86]]</f>
        <v>5.5390896859249989E-7</v>
      </c>
      <c r="CK316" s="10">
        <f>3/24000000*OO[[#This Row],[145 (07JUL1985 00:00:00)-Water Temperature (C)]]*OO[[#This Row],[87]]</f>
        <v>5.0150079904925001E-7</v>
      </c>
      <c r="CL316" s="10">
        <f>3/24000000*OO[[#This Row],[146 (07JUL1985 03:00:00)-Water Temperature (C)]]*OO[[#This Row],[88]]</f>
        <v>4.5279271940674997E-7</v>
      </c>
      <c r="CM316" s="10">
        <f>3/24000000*OO[[#This Row],[147 (07JUL1985 06:00:00)-Water Temperature (C)]]*OO[[#This Row],[89]]</f>
        <v>4.1421560360887497E-7</v>
      </c>
      <c r="CN316" s="10">
        <f>3/24000000*OO[[#This Row],[148 (07JUL1985 09:00:00)-Water Temperature (C)]]*OO[[#This Row],[90]]</f>
        <v>3.9279165703299997E-7</v>
      </c>
      <c r="CO316" s="10">
        <f>3/24000000*OO[[#This Row],[149 (07JUL1985 12:00:00)-Water Temperature (C)]]*OO[[#This Row],[91]]</f>
        <v>3.8135535739949998E-7</v>
      </c>
      <c r="CP316" s="10">
        <f>3/24000000*OO[[#This Row],[150 (07JUL1985 15:00:00)-Water Temperature (C)]]*OO[[#This Row],[92]]</f>
        <v>3.8135535739949998E-7</v>
      </c>
      <c r="CQ316" s="10">
        <f>3/24000000*OO[[#This Row],[151 (07JUL1985 18:00:00)-Water Temperature (C)]]*OO[[#This Row],[93]]</f>
        <v>3.8135535739949998E-7</v>
      </c>
      <c r="CR316" s="10">
        <f>3/24000000*OO[[#This Row],[152 (07JUL1985 21:00:00)-Water Temperature (C)]]*OO[[#This Row],[94]]</f>
        <v>3.8135535739949998E-7</v>
      </c>
      <c r="CS316" s="10">
        <f>3/24000000*OO[[#This Row],[153 (08JUL1985 00:00:00)-Water Temperature (C)]]*OO[[#This Row],[95]]</f>
        <v>3.8135535739949998E-7</v>
      </c>
      <c r="CT316" s="10">
        <f>3/24000000*OO[[#This Row],[154 (08JUL1985 03:00:00)-Water Temperature (C)]]*OO[[#This Row],[96]]</f>
        <v>3.8135535739949998E-7</v>
      </c>
      <c r="CU316" s="10">
        <f>3/24000000*OO[[#This Row],[155 (08JUL1985 06:00:00)-Water Temperature (C)]]*OO[[#This Row],[97]]</f>
        <v>3.8135535739949998E-7</v>
      </c>
      <c r="CV316" s="10">
        <f>3/24000000*OO[[#This Row],[156 (08JUL1985 09:00:00)-Water Temperature (C)]]*OO[[#This Row],[98]]</f>
        <v>3.8135535739949998E-7</v>
      </c>
      <c r="CW316" s="10">
        <f>3/24000000*OO[[#This Row],[157 (08JUL1985 12:00:00)-Water Temperature (C)]]*OO[[#This Row],[99]]</f>
        <v>3.8135535739949998E-7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1.8840439730616965E-42</v>
      </c>
      <c r="R317" s="10">
        <f>3/24*OO[[#This Row],[74 (28JUN1985 03:00:00)-Water Temperature (C)]]*OO[[#This Row],[16]]/SUM(OO[16])</f>
        <v>6.5220055662430076E-29</v>
      </c>
      <c r="S317" s="10">
        <f>3/24*OO[[#This Row],[75 (28JUN1985 06:00:00)-Water Temperature (C)]]*OO[[#This Row],[17]]/SUM(OO[17])</f>
        <v>1.1294583705197722E-22</v>
      </c>
      <c r="T317" s="10">
        <f>3/24*OO[[#This Row],[76 (28JUN1985 09:00:00)-Water Temperature (C)]]*OO[[#This Row],[18]]/SUM(OO[18])</f>
        <v>1.1743383113421884E-14</v>
      </c>
      <c r="U317" s="10">
        <f>3/24*OO[[#This Row],[77 (28JUN1985 12:00:00)-Water Temperature (C)]]*OO[[#This Row],[19]]/SUM(OO[19])</f>
        <v>7.3856265495755048E-11</v>
      </c>
      <c r="V317" s="10">
        <f>3/24000000*OO[[#This Row],[78 (28JUN1985 15:00:00)-Water Temperature (C)]]*OO[[#This Row],[20]]</f>
        <v>3.41437554259E-8</v>
      </c>
      <c r="W317" s="10">
        <f>3/24000000*OO[[#This Row],[79 (28JUN1985 18:00:00)-Water Temperature (C)]]*OO[[#This Row],[21]]</f>
        <v>3.4505510085775005E-6</v>
      </c>
      <c r="X317" s="10">
        <f>3/24000000*OO[[#This Row],[80 (28JUN1985 21:00:00)-Water Temperature (C)]]*OO[[#This Row],[22]]</f>
        <v>1.1116052425834999E-4</v>
      </c>
      <c r="Y317" s="10">
        <f>3/24000000*OO[[#This Row],[81 (29JUN1985 00:00:00)-Water Temperature (C)]]*OO[[#This Row],[23]]</f>
        <v>1.4338480808129997E-3</v>
      </c>
      <c r="Z317" s="10">
        <f>3/24000000*OO[[#This Row],[82 (29JUN1985 03:00:00)-Water Temperature (C)]]*OO[[#This Row],[24]]</f>
        <v>8.6373169043874997E-3</v>
      </c>
      <c r="AA317" s="10">
        <f>3/24000000*OO[[#This Row],[83 (29JUN1985 06:00:00)-Water Temperature (C)]]*OO[[#This Row],[25]]</f>
        <v>2.7247334477E-2</v>
      </c>
      <c r="AB317" s="10">
        <f>3/24000000*OO[[#This Row],[84 (29JUN1985 09:00:00)-Water Temperature (C)]]*OO[[#This Row],[26]]</f>
        <v>4.9726476719999989E-2</v>
      </c>
      <c r="AC317" s="10">
        <f>3/24000000*OO[[#This Row],[85 (29JUN1985 12:00:00)-Water Temperature (C)]]*OO[[#This Row],[27]]</f>
        <v>5.7605445298624991E-2</v>
      </c>
      <c r="AD317" s="10">
        <f>3/24000000*OO[[#This Row],[86 (29JUN1985 15:00:00)-Water Temperature (C)]]*OO[[#This Row],[28]]</f>
        <v>4.4485706490562507E-2</v>
      </c>
      <c r="AE317" s="10">
        <f>3/24000000*OO[[#This Row],[88 (29JUN1985 21:00:00)-Water Temperature (C)]]*OO[[#This Row],[30]]</f>
        <v>9.4236706463999998E-3</v>
      </c>
      <c r="AF317" s="10">
        <f>3/24000000*OO[[#This Row],[88 (29JUN1985 21:00:00)-Water Temperature (C)]]*OO[[#This Row],[30]]</f>
        <v>9.4236706463999998E-3</v>
      </c>
      <c r="AG317" s="10">
        <f>3/24000000*OO[[#This Row],[89 (30JUN1985 00:00:00)-Water Temperature (C)]]*OO[[#This Row],[31]]</f>
        <v>2.8136138357000001E-3</v>
      </c>
      <c r="AH317" s="10">
        <f>3/24000000*OO[[#This Row],[90 (30JUN1985 03:00:00)-Water Temperature (C)]]*OO[[#This Row],[32]]</f>
        <v>6.9792182946125001E-4</v>
      </c>
      <c r="AI317" s="10">
        <f>3/24000000*OO[[#This Row],[91 (30JUN1985 06:00:00)-Water Temperature (C)]]*OO[[#This Row],[33]]</f>
        <v>1.7160839260181248E-4</v>
      </c>
      <c r="AJ317" s="10">
        <f>3/24000000*OO[[#This Row],[92 (30JUN1985 09:00:00)-Water Temperature (C)]]*OO[[#This Row],[34]]</f>
        <v>6.3533024454137503E-5</v>
      </c>
      <c r="AK317" s="10">
        <f>3/24000000*OO[[#This Row],[93 (30JUN1985 12:00:00)-Water Temperature (C)]]*OO[[#This Row],[35]]</f>
        <v>4.346071034268749E-5</v>
      </c>
      <c r="AL317" s="10">
        <f>3/24000000*OO[[#This Row],[94 (30JUN1985 15:00:00)-Water Temperature (C)]]*OO[[#This Row],[36]]</f>
        <v>4.0220376480199993E-5</v>
      </c>
      <c r="AM317" s="10">
        <f>3/24000000*OO[[#This Row],[95 (30JUN1985 18:00:00)-Water Temperature (C)]]*OO[[#This Row],[37]]</f>
        <v>4.0374050317437503E-5</v>
      </c>
      <c r="AN317" s="10">
        <f>3/24000000*OO[[#This Row],[96 (30JUN1985 21:00:00)-Water Temperature (C)]]*OO[[#This Row],[38]]</f>
        <v>4.026333425311249E-5</v>
      </c>
      <c r="AO317" s="10">
        <f>3/24000000*OO[[#This Row],[97 (01JUL1985 00:00:00)-Water Temperature (C)]]*OO[[#This Row],[39]]</f>
        <v>3.8531438414375002E-5</v>
      </c>
      <c r="AP317" s="10">
        <f>3/24000000*OO[[#This Row],[98 (01JUL1985 03:00:00)-Water Temperature (C)]]*OO[[#This Row],[40]]</f>
        <v>3.5576688550499995E-5</v>
      </c>
      <c r="AQ317" s="10">
        <f>3/24000000*OO[[#This Row],[99 (01JUL1985 06:00:00)-Water Temperature (C)]]*OO[[#This Row],[41]]</f>
        <v>3.2355553434675005E-5</v>
      </c>
      <c r="AR317" s="10">
        <f>3/24000000*OO[[#This Row],[100 (01JUL1985 09:00:00)-Water Temperature (C)]]*OO[[#This Row],[42]]</f>
        <v>3.0173445480899996E-5</v>
      </c>
      <c r="AS317" s="10">
        <f>3/24000000*OO[[#This Row],[101 (01JUL1985 12:00:00)-Water Temperature (C)]]*OO[[#This Row],[43]]</f>
        <v>2.8303234361437497E-5</v>
      </c>
      <c r="AT317" s="10">
        <f>3/24000000*OO[[#This Row],[102 (01JUL1985 15:00:00)-Water Temperature (C)]]*OO[[#This Row],[44]]</f>
        <v>2.6630494887999999E-5</v>
      </c>
      <c r="AU317" s="10">
        <f>3/24000000*OO[[#This Row],[103 (01JUL1985 18:00:00)-Water Temperature (C)]]*OO[[#This Row],[45]]</f>
        <v>2.4862782819287501E-5</v>
      </c>
      <c r="AV317" s="10">
        <f>3/24000000*OO[[#This Row],[104 (01JUL1985 21:00:00)-Water Temperature (C)]]*OO[[#This Row],[46]]</f>
        <v>2.2650159878683749E-5</v>
      </c>
      <c r="AW317" s="10">
        <f>3/24000000*OO[[#This Row],[105 (02JUL1985 00:00:00)-Water Temperature (C)]]*OO[[#This Row],[47]]</f>
        <v>2.0265095877513753E-5</v>
      </c>
      <c r="AX317" s="10">
        <f>3/24000000*OO[[#This Row],[106 (02JUL1985 03:00:00)-Water Temperature (C)]]*OO[[#This Row],[48]]</f>
        <v>1.8092130098919995E-5</v>
      </c>
      <c r="AY317" s="10">
        <f>3/24000000*OO[[#This Row],[107 (02JUL1985 06:00:00)-Water Temperature (C)]]*OO[[#This Row],[49]]</f>
        <v>1.6351062314187498E-5</v>
      </c>
      <c r="AZ317" s="10">
        <f>3/24000000*OO[[#This Row],[108 (02JUL1985 09:00:00)-Water Temperature (C)]]*OO[[#This Row],[50]]</f>
        <v>1.5340000590002499E-5</v>
      </c>
      <c r="BA317" s="10">
        <f>3/24000000*OO[[#This Row],[109 (02JUL1985 12:00:00)-Water Temperature (C)]]*OO[[#This Row],[51]]</f>
        <v>1.4470936686970003E-5</v>
      </c>
      <c r="BB317" s="10">
        <f>3/24000000*OO[[#This Row],[110 (02JUL1985 15:00:00)-Water Temperature (C)]]*OO[[#This Row],[52]]</f>
        <v>1.3648695219449999E-5</v>
      </c>
      <c r="BC317" s="10">
        <f>3/24000000*OO[[#This Row],[111 (02JUL1985 18:00:00)-Water Temperature (C)]]*OO[[#This Row],[53]]</f>
        <v>1.2686127144941252E-5</v>
      </c>
      <c r="BD317" s="10">
        <f>3/24000000*OO[[#This Row],[112 (02JUL1985 21:00:00)-Water Temperature (C)]]*OO[[#This Row],[54]]</f>
        <v>1.1491389615322498E-5</v>
      </c>
      <c r="BE317" s="10">
        <f>3/24000000*OO[[#This Row],[113 (03JUL1985 00:00:00)-Water Temperature (C)]]*OO[[#This Row],[55]]</f>
        <v>1.0256024744519999E-5</v>
      </c>
      <c r="BF317" s="10">
        <f>3/24000000*OO[[#This Row],[114 (03JUL1985 03:00:00)-Water Temperature (C)]]*OO[[#This Row],[56]]</f>
        <v>9.1634151974799994E-6</v>
      </c>
      <c r="BG317" s="10">
        <f>3/24000000*OO[[#This Row],[115 (03JUL1985 06:00:00)-Water Temperature (C)]]*OO[[#This Row],[57]]</f>
        <v>8.2971467708062498E-6</v>
      </c>
      <c r="BH317" s="10">
        <f>3/24000000*OO[[#This Row],[116 (03JUL1985 09:00:00)-Water Temperature (C)]]*OO[[#This Row],[58]]</f>
        <v>7.7701362742849999E-6</v>
      </c>
      <c r="BI317" s="10">
        <f>3/24000000*OO[[#This Row],[117 (03JUL1985 12:00:00)-Water Temperature (C)]]*OO[[#This Row],[59]]</f>
        <v>7.1513020739599999E-6</v>
      </c>
      <c r="BJ317" s="10">
        <f>3/24000000*OO[[#This Row],[118 (03JUL1985 15:00:00)-Water Temperature (C)]]*OO[[#This Row],[60]]</f>
        <v>6.7111291411399999E-6</v>
      </c>
      <c r="BK317" s="10">
        <f>3/24000000*OO[[#This Row],[119 (03JUL1985 18:00:00)-Water Temperature (C)]]*OO[[#This Row],[61]]</f>
        <v>6.1961466834375E-6</v>
      </c>
      <c r="BL317" s="10">
        <f>3/24000000*OO[[#This Row],[120 (03JUL1985 21:00:00)-Water Temperature (C)]]*OO[[#This Row],[62]]</f>
        <v>5.6266995485874998E-6</v>
      </c>
      <c r="BM317" s="10">
        <f>3/24000000*OO[[#This Row],[121 (04JUL1985 00:00:00)-Water Temperature (C)]]*OO[[#This Row],[63]]</f>
        <v>5.0160487234549996E-6</v>
      </c>
      <c r="BN317" s="10">
        <f>3/24000000*OO[[#This Row],[122 (04JUL1985 03:00:00)-Water Temperature (C)]]*OO[[#This Row],[64]]</f>
        <v>4.4329009982775007E-6</v>
      </c>
      <c r="BO317" s="10">
        <f>3/24000000*OO[[#This Row],[123 (04JUL1985 06:00:00)-Water Temperature (C)]]*OO[[#This Row],[65]]</f>
        <v>3.9803664436375003E-6</v>
      </c>
      <c r="BP317" s="10">
        <f>3/24000000*OO[[#This Row],[124 (04JUL1985 09:00:00)-Water Temperature (C)]]*OO[[#This Row],[66]]</f>
        <v>3.7243720108687498E-6</v>
      </c>
      <c r="BQ317" s="10">
        <f>3/24000000*OO[[#This Row],[125 (04JUL1985 12:00:00)-Water Temperature (C)]]*OO[[#This Row],[67]]</f>
        <v>3.5006468694449998E-6</v>
      </c>
      <c r="BR317" s="10">
        <f>3/24000000*OO[[#This Row],[126 (04JUL1985 15:00:00)-Water Temperature (C)]]*OO[[#This Row],[68]]</f>
        <v>3.26156299366875E-6</v>
      </c>
      <c r="BS317" s="10">
        <f>3/24000000*OO[[#This Row],[127 (04JUL1985 18:00:00)-Water Temperature (C)]]*OO[[#This Row],[69]]</f>
        <v>2.9631754026419995E-6</v>
      </c>
      <c r="BT317" s="10">
        <f>3/24000000*OO[[#This Row],[128 (04JUL1985 21:00:00)-Water Temperature (C)]]*OO[[#This Row],[70]]</f>
        <v>2.5916347226193749E-6</v>
      </c>
      <c r="BU317" s="10">
        <f>3/24000000*OO[[#This Row],[129 (05JUL1985 00:00:00)-Water Temperature (C)]]*OO[[#This Row],[71]]</f>
        <v>2.2093613273812499E-6</v>
      </c>
      <c r="BV317" s="10">
        <f>3/24000000*OO[[#This Row],[130 (05JUL1985 03:00:00)-Water Temperature (C)]]*OO[[#This Row],[72]]</f>
        <v>1.8823872166334997E-6</v>
      </c>
      <c r="BW317" s="10">
        <f>3/24000000*OO[[#This Row],[131 (05JUL1985 06:00:00)-Water Temperature (C)]]*OO[[#This Row],[73]]</f>
        <v>1.6267387286718747E-6</v>
      </c>
      <c r="BX317" s="10">
        <f>3/24000000*OO[[#This Row],[132 (05JUL1985 09:00:00)-Water Temperature (C)]]*OO[[#This Row],[74]]</f>
        <v>1.4601635759711247E-6</v>
      </c>
      <c r="BY317" s="10">
        <f>3/24000000*OO[[#This Row],[133 (05JUL1985 12:00:00)-Water Temperature (C)]]*OO[[#This Row],[75]]</f>
        <v>1.31280644024E-6</v>
      </c>
      <c r="BZ317" s="10">
        <f>3/24000000*OO[[#This Row],[134 (05JUL1985 15:00:00)-Water Temperature (C)]]*OO[[#This Row],[76]]</f>
        <v>1.1681385380481249E-6</v>
      </c>
      <c r="CA317" s="10">
        <f>3/24000000*OO[[#This Row],[135 (05JUL1985 18:00:00)-Water Temperature (C)]]*OO[[#This Row],[77]]</f>
        <v>1.0139197324874998E-6</v>
      </c>
      <c r="CB317" s="10">
        <f>3/24000000*OO[[#This Row],[136 (05JUL1985 21:00:00)-Water Temperature (C)]]*OO[[#This Row],[78]]</f>
        <v>8.6365348769024993E-7</v>
      </c>
      <c r="CC317" s="10">
        <f>3/24000000*OO[[#This Row],[137 (06JUL1985 00:00:00)-Water Temperature (C)]]*OO[[#This Row],[79]]</f>
        <v>7.3201623280650004E-7</v>
      </c>
      <c r="CD317" s="10">
        <f>3/24000000*OO[[#This Row],[138 (06JUL1985 03:00:00)-Water Temperature (C)]]*OO[[#This Row],[80]]</f>
        <v>6.2653242821750001E-7</v>
      </c>
      <c r="CE317" s="10">
        <f>3/24000000*OO[[#This Row],[139 (06JUL1985 06:00:00)-Water Temperature (C)]]*OO[[#This Row],[81]]</f>
        <v>5.5358097994349996E-7</v>
      </c>
      <c r="CF317" s="10">
        <f>3/24000000*OO[[#This Row],[140 (06JUL1985 09:00:00)-Water Temperature (C)]]*OO[[#This Row],[82]]</f>
        <v>5.1618988851924992E-7</v>
      </c>
      <c r="CG317" s="10">
        <f>3/24000000*OO[[#This Row],[141 (06JUL1985 12:00:00)-Water Temperature (C)]]*OO[[#This Row],[83]]</f>
        <v>4.9450466478E-7</v>
      </c>
      <c r="CH317" s="10">
        <f>3/24000000*OO[[#This Row],[142 (06JUL1985 15:00:00)-Water Temperature (C)]]*OO[[#This Row],[84]]</f>
        <v>4.79588743652375E-7</v>
      </c>
      <c r="CI317" s="10">
        <f>3/24000000*OO[[#This Row],[143 (06JUL1985 18:00:00)-Water Temperature (C)]]*OO[[#This Row],[85]]</f>
        <v>4.5783402986249995E-7</v>
      </c>
      <c r="CJ317" s="10">
        <f>3/24000000*OO[[#This Row],[144 (06JUL1985 21:00:00)-Water Temperature (C)]]*OO[[#This Row],[86]]</f>
        <v>4.2584499359999998E-7</v>
      </c>
      <c r="CK317" s="10">
        <f>3/24000000*OO[[#This Row],[145 (07JUL1985 00:00:00)-Water Temperature (C)]]*OO[[#This Row],[87]]</f>
        <v>3.8541017324000001E-7</v>
      </c>
      <c r="CL317" s="10">
        <f>3/24000000*OO[[#This Row],[146 (07JUL1985 03:00:00)-Water Temperature (C)]]*OO[[#This Row],[88]]</f>
        <v>3.4795698275199999E-7</v>
      </c>
      <c r="CM317" s="10">
        <f>3/24000000*OO[[#This Row],[147 (07JUL1985 06:00:00)-Water Temperature (C)]]*OO[[#This Row],[89]]</f>
        <v>3.1780620677337498E-7</v>
      </c>
      <c r="CN317" s="10">
        <f>3/24000000*OO[[#This Row],[148 (07JUL1985 09:00:00)-Water Temperature (C)]]*OO[[#This Row],[90]]</f>
        <v>3.0103636445249998E-7</v>
      </c>
      <c r="CO317" s="10">
        <f>3/24000000*OO[[#This Row],[149 (07JUL1985 12:00:00)-Water Temperature (C)]]*OO[[#This Row],[91]]</f>
        <v>2.9205941215360002E-7</v>
      </c>
      <c r="CP317" s="10">
        <f>3/24000000*OO[[#This Row],[150 (07JUL1985 15:00:00)-Water Temperature (C)]]*OO[[#This Row],[92]]</f>
        <v>2.9205941215360002E-7</v>
      </c>
      <c r="CQ317" s="10">
        <f>3/24000000*OO[[#This Row],[151 (07JUL1985 18:00:00)-Water Temperature (C)]]*OO[[#This Row],[93]]</f>
        <v>2.9205941215360002E-7</v>
      </c>
      <c r="CR317" s="10">
        <f>3/24000000*OO[[#This Row],[152 (07JUL1985 21:00:00)-Water Temperature (C)]]*OO[[#This Row],[94]]</f>
        <v>2.9205941215360002E-7</v>
      </c>
      <c r="CS317" s="10">
        <f>3/24000000*OO[[#This Row],[153 (08JUL1985 00:00:00)-Water Temperature (C)]]*OO[[#This Row],[95]]</f>
        <v>2.9205941215360002E-7</v>
      </c>
      <c r="CT317" s="10">
        <f>3/24000000*OO[[#This Row],[154 (08JUL1985 03:00:00)-Water Temperature (C)]]*OO[[#This Row],[96]]</f>
        <v>2.9205941215360002E-7</v>
      </c>
      <c r="CU317" s="10">
        <f>3/24000000*OO[[#This Row],[155 (08JUL1985 06:00:00)-Water Temperature (C)]]*OO[[#This Row],[97]]</f>
        <v>2.9205941215360002E-7</v>
      </c>
      <c r="CV317" s="10">
        <f>3/24000000*OO[[#This Row],[156 (08JUL1985 09:00:00)-Water Temperature (C)]]*OO[[#This Row],[98]]</f>
        <v>2.9205941215360002E-7</v>
      </c>
      <c r="CW317" s="10">
        <f>3/24000000*OO[[#This Row],[157 (08JUL1985 12:00:00)-Water Temperature (C)]]*OO[[#This Row],[99]]</f>
        <v>2.9205941215360002E-7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2.3927314733870056E-43</v>
      </c>
      <c r="R318" s="10">
        <f>3/24*OO[[#This Row],[74 (28JUN1985 03:00:00)-Water Temperature (C)]]*OO[[#This Row],[16]]/SUM(OO[16])</f>
        <v>1.0091770189625643E-29</v>
      </c>
      <c r="S318" s="10">
        <f>3/24*OO[[#This Row],[75 (28JUN1985 06:00:00)-Water Temperature (C)]]*OO[[#This Row],[17]]/SUM(OO[17])</f>
        <v>7.5313380853364323E-23</v>
      </c>
      <c r="T318" s="10">
        <f>3/24*OO[[#This Row],[76 (28JUN1985 09:00:00)-Water Temperature (C)]]*OO[[#This Row],[18]]/SUM(OO[18])</f>
        <v>5.2238262500287392E-15</v>
      </c>
      <c r="U318" s="10">
        <f>3/24*OO[[#This Row],[77 (28JUN1985 12:00:00)-Water Temperature (C)]]*OO[[#This Row],[19]]/SUM(OO[19])</f>
        <v>4.2074316669576579E-11</v>
      </c>
      <c r="V318" s="10">
        <f>3/24000000*OO[[#This Row],[78 (28JUN1985 15:00:00)-Water Temperature (C)]]*OO[[#This Row],[20]]</f>
        <v>2.1806024170218746E-8</v>
      </c>
      <c r="W318" s="10">
        <f>3/24000000*OO[[#This Row],[79 (28JUN1985 18:00:00)-Water Temperature (C)]]*OO[[#This Row],[21]]</f>
        <v>2.3947004585899998E-6</v>
      </c>
      <c r="X318" s="10">
        <f>3/24000000*OO[[#This Row],[80 (28JUN1985 21:00:00)-Water Temperature (C)]]*OO[[#This Row],[22]]</f>
        <v>8.2509862412424994E-5</v>
      </c>
      <c r="Y318" s="10">
        <f>3/24000000*OO[[#This Row],[81 (29JUN1985 00:00:00)-Water Temperature (C)]]*OO[[#This Row],[23]]</f>
        <v>1.1279823433064998E-3</v>
      </c>
      <c r="Z318" s="10">
        <f>3/24000000*OO[[#This Row],[82 (29JUN1985 03:00:00)-Water Temperature (C)]]*OO[[#This Row],[24]]</f>
        <v>7.1444637080699987E-3</v>
      </c>
      <c r="AA318" s="10">
        <f>3/24000000*OO[[#This Row],[83 (29JUN1985 06:00:00)-Water Temperature (C)]]*OO[[#This Row],[25]]</f>
        <v>2.3568433976643748E-2</v>
      </c>
      <c r="AB318" s="10">
        <f>3/24000000*OO[[#This Row],[84 (29JUN1985 09:00:00)-Water Temperature (C)]]*OO[[#This Row],[26]]</f>
        <v>4.4745386007174995E-2</v>
      </c>
      <c r="AC318" s="10">
        <f>3/24000000*OO[[#This Row],[85 (29JUN1985 12:00:00)-Water Temperature (C)]]*OO[[#This Row],[27]]</f>
        <v>5.367619353731249E-2</v>
      </c>
      <c r="AD318" s="10">
        <f>3/24000000*OO[[#This Row],[86 (29JUN1985 15:00:00)-Water Temperature (C)]]*OO[[#This Row],[28]]</f>
        <v>4.2783579710024992E-2</v>
      </c>
      <c r="AE318" s="10">
        <f>3/24000000*OO[[#This Row],[88 (29JUN1985 21:00:00)-Water Temperature (C)]]*OO[[#This Row],[30]]</f>
        <v>9.54620067818375E-3</v>
      </c>
      <c r="AF318" s="10">
        <f>3/24000000*OO[[#This Row],[88 (29JUN1985 21:00:00)-Water Temperature (C)]]*OO[[#This Row],[30]]</f>
        <v>9.54620067818375E-3</v>
      </c>
      <c r="AG318" s="10">
        <f>3/24000000*OO[[#This Row],[89 (30JUN1985 00:00:00)-Water Temperature (C)]]*OO[[#This Row],[31]]</f>
        <v>2.9078629410049994E-3</v>
      </c>
      <c r="AH318" s="10">
        <f>3/24000000*OO[[#This Row],[90 (30JUN1985 03:00:00)-Water Temperature (C)]]*OO[[#This Row],[32]]</f>
        <v>7.2962331528200004E-4</v>
      </c>
      <c r="AI318" s="10">
        <f>3/24000000*OO[[#This Row],[91 (30JUN1985 06:00:00)-Water Temperature (C)]]*OO[[#This Row],[33]]</f>
        <v>1.7739696326640002E-4</v>
      </c>
      <c r="AJ318" s="10">
        <f>3/24000000*OO[[#This Row],[92 (30JUN1985 09:00:00)-Water Temperature (C)]]*OO[[#This Row],[34]]</f>
        <v>6.2326568471624997E-5</v>
      </c>
      <c r="AK318" s="10">
        <f>3/24000000*OO[[#This Row],[93 (30JUN1985 12:00:00)-Water Temperature (C)]]*OO[[#This Row],[35]]</f>
        <v>4.0704181532025003E-5</v>
      </c>
      <c r="AL318" s="10">
        <f>3/24000000*OO[[#This Row],[94 (30JUN1985 15:00:00)-Water Temperature (C)]]*OO[[#This Row],[36]]</f>
        <v>3.7106182302749997E-5</v>
      </c>
      <c r="AM318" s="10">
        <f>3/24000000*OO[[#This Row],[95 (30JUN1985 18:00:00)-Water Temperature (C)]]*OO[[#This Row],[37]]</f>
        <v>3.7113653691449991E-5</v>
      </c>
      <c r="AN318" s="10">
        <f>3/24000000*OO[[#This Row],[96 (30JUN1985 21:00:00)-Water Temperature (C)]]*OO[[#This Row],[38]]</f>
        <v>3.6983758722624992E-5</v>
      </c>
      <c r="AO318" s="10">
        <f>3/24000000*OO[[#This Row],[97 (01JUL1985 00:00:00)-Water Temperature (C)]]*OO[[#This Row],[39]]</f>
        <v>3.5434941386624998E-5</v>
      </c>
      <c r="AP318" s="10">
        <f>3/24000000*OO[[#This Row],[98 (01JUL1985 03:00:00)-Water Temperature (C)]]*OO[[#This Row],[40]]</f>
        <v>3.2771047670550004E-5</v>
      </c>
      <c r="AQ318" s="10">
        <f>3/24000000*OO[[#This Row],[99 (01JUL1985 06:00:00)-Water Temperature (C)]]*OO[[#This Row],[41]]</f>
        <v>2.9805414146337497E-5</v>
      </c>
      <c r="AR318" s="10">
        <f>3/24000000*OO[[#This Row],[100 (01JUL1985 09:00:00)-Water Temperature (C)]]*OO[[#This Row],[42]]</f>
        <v>2.7793096721187499E-5</v>
      </c>
      <c r="AS318" s="10">
        <f>3/24000000*OO[[#This Row],[101 (01JUL1985 12:00:00)-Water Temperature (C)]]*OO[[#This Row],[43]]</f>
        <v>2.6037077894025002E-5</v>
      </c>
      <c r="AT318" s="10">
        <f>3/24000000*OO[[#This Row],[102 (01JUL1985 15:00:00)-Water Temperature (C)]]*OO[[#This Row],[44]]</f>
        <v>2.447660373678875E-5</v>
      </c>
      <c r="AU318" s="10">
        <f>3/24000000*OO[[#This Row],[103 (01JUL1985 18:00:00)-Water Temperature (C)]]*OO[[#This Row],[45]]</f>
        <v>2.2851741827495E-5</v>
      </c>
      <c r="AV318" s="10">
        <f>3/24000000*OO[[#This Row],[104 (01JUL1985 21:00:00)-Water Temperature (C)]]*OO[[#This Row],[46]]</f>
        <v>2.0804894160499999E-5</v>
      </c>
      <c r="AW318" s="10">
        <f>3/24000000*OO[[#This Row],[105 (02JUL1985 00:00:00)-Water Temperature (C)]]*OO[[#This Row],[47]]</f>
        <v>1.8613072340719999E-5</v>
      </c>
      <c r="AX318" s="10">
        <f>3/24000000*OO[[#This Row],[106 (02JUL1985 03:00:00)-Water Temperature (C)]]*OO[[#This Row],[48]]</f>
        <v>1.6618162823625001E-5</v>
      </c>
      <c r="AY318" s="10">
        <f>3/24000000*OO[[#This Row],[107 (02JUL1985 06:00:00)-Water Temperature (C)]]*OO[[#This Row],[49]]</f>
        <v>1.5010218985879999E-5</v>
      </c>
      <c r="AZ318" s="10">
        <f>3/24000000*OO[[#This Row],[108 (02JUL1985 09:00:00)-Water Temperature (C)]]*OO[[#This Row],[50]]</f>
        <v>1.4092035848064998E-5</v>
      </c>
      <c r="BA318" s="10">
        <f>3/24000000*OO[[#This Row],[109 (02JUL1985 12:00:00)-Water Temperature (C)]]*OO[[#This Row],[51]]</f>
        <v>1.3293447937492499E-5</v>
      </c>
      <c r="BB318" s="10">
        <f>3/24000000*OO[[#This Row],[110 (02JUL1985 15:00:00)-Water Temperature (C)]]*OO[[#This Row],[52]]</f>
        <v>1.2544796933919999E-5</v>
      </c>
      <c r="BC318" s="10">
        <f>3/24000000*OO[[#This Row],[111 (02JUL1985 18:00:00)-Water Temperature (C)]]*OO[[#This Row],[53]]</f>
        <v>1.1659757721815E-5</v>
      </c>
      <c r="BD318" s="10">
        <f>3/24000000*OO[[#This Row],[112 (02JUL1985 21:00:00)-Water Temperature (C)]]*OO[[#This Row],[54]]</f>
        <v>1.0560452896203749E-5</v>
      </c>
      <c r="BE318" s="10">
        <f>3/24000000*OO[[#This Row],[113 (03JUL1985 00:00:00)-Water Temperature (C)]]*OO[[#This Row],[55]]</f>
        <v>9.4251197426399982E-6</v>
      </c>
      <c r="BF318" s="10">
        <f>3/24000000*OO[[#This Row],[114 (03JUL1985 03:00:00)-Water Temperature (C)]]*OO[[#This Row],[56]]</f>
        <v>8.4232922050999997E-6</v>
      </c>
      <c r="BG318" s="10">
        <f>3/24000000*OO[[#This Row],[115 (03JUL1985 06:00:00)-Water Temperature (C)]]*OO[[#This Row],[57]]</f>
        <v>7.6233665938924991E-6</v>
      </c>
      <c r="BH318" s="10">
        <f>3/24000000*OO[[#This Row],[116 (03JUL1985 09:00:00)-Water Temperature (C)]]*OO[[#This Row],[58]]</f>
        <v>7.1467532423474998E-6</v>
      </c>
      <c r="BI318" s="10">
        <f>3/24000000*OO[[#This Row],[117 (03JUL1985 12:00:00)-Water Temperature (C)]]*OO[[#This Row],[59]]</f>
        <v>6.5771085893899992E-6</v>
      </c>
      <c r="BJ318" s="10">
        <f>3/24000000*OO[[#This Row],[118 (03JUL1985 15:00:00)-Water Temperature (C)]]*OO[[#This Row],[60]]</f>
        <v>6.1842790526812492E-6</v>
      </c>
      <c r="BK318" s="10">
        <f>3/24000000*OO[[#This Row],[119 (03JUL1985 18:00:00)-Water Temperature (C)]]*OO[[#This Row],[61]]</f>
        <v>5.7131581632500007E-6</v>
      </c>
      <c r="BL318" s="10">
        <f>3/24000000*OO[[#This Row],[120 (03JUL1985 21:00:00)-Water Temperature (C)]]*OO[[#This Row],[62]]</f>
        <v>5.1895393825312497E-6</v>
      </c>
      <c r="BM318" s="10">
        <f>3/24000000*OO[[#This Row],[121 (04JUL1985 00:00:00)-Water Temperature (C)]]*OO[[#This Row],[63]]</f>
        <v>4.6293876472999994E-6</v>
      </c>
      <c r="BN318" s="10">
        <f>3/24000000*OO[[#This Row],[122 (04JUL1985 03:00:00)-Water Temperature (C)]]*OO[[#This Row],[64]]</f>
        <v>4.0934486208599996E-6</v>
      </c>
      <c r="BO318" s="10">
        <f>3/24000000*OO[[#This Row],[123 (04JUL1985 06:00:00)-Water Temperature (C)]]*OO[[#This Row],[65]]</f>
        <v>3.67533524556125E-6</v>
      </c>
      <c r="BP318" s="10">
        <f>3/24000000*OO[[#This Row],[124 (04JUL1985 09:00:00)-Water Temperature (C)]]*OO[[#This Row],[66]]</f>
        <v>3.44339030049E-6</v>
      </c>
      <c r="BQ318" s="10">
        <f>3/24000000*OO[[#This Row],[125 (04JUL1985 12:00:00)-Water Temperature (C)]]*OO[[#This Row],[67]]</f>
        <v>3.2392303046999995E-6</v>
      </c>
      <c r="BR318" s="10">
        <f>3/24000000*OO[[#This Row],[126 (04JUL1985 15:00:00)-Water Temperature (C)]]*OO[[#This Row],[68]]</f>
        <v>3.0237881526875002E-6</v>
      </c>
      <c r="BS318" s="10">
        <f>3/24000000*OO[[#This Row],[127 (04JUL1985 18:00:00)-Water Temperature (C)]]*OO[[#This Row],[69]]</f>
        <v>2.7522852975789998E-6</v>
      </c>
      <c r="BT318" s="10">
        <f>3/24000000*OO[[#This Row],[128 (04JUL1985 21:00:00)-Water Temperature (C)]]*OO[[#This Row],[70]]</f>
        <v>2.4086541261100001E-6</v>
      </c>
      <c r="BU318" s="10">
        <f>3/24000000*OO[[#This Row],[129 (05JUL1985 00:00:00)-Water Temperature (C)]]*OO[[#This Row],[71]]</f>
        <v>2.053232526891E-6</v>
      </c>
      <c r="BV318" s="10">
        <f>3/24000000*OO[[#This Row],[130 (05JUL1985 03:00:00)-Water Temperature (C)]]*OO[[#This Row],[72]]</f>
        <v>1.7493498717547501E-6</v>
      </c>
      <c r="BW318" s="10">
        <f>3/24000000*OO[[#This Row],[131 (05JUL1985 06:00:00)-Water Temperature (C)]]*OO[[#This Row],[73]]</f>
        <v>1.5098729527537499E-6</v>
      </c>
      <c r="BX318" s="10">
        <f>3/24000000*OO[[#This Row],[132 (05JUL1985 09:00:00)-Water Temperature (C)]]*OO[[#This Row],[74]]</f>
        <v>1.3551043782159999E-6</v>
      </c>
      <c r="BY318" s="10">
        <f>3/24000000*OO[[#This Row],[133 (05JUL1985 12:00:00)-Water Temperature (C)]]*OO[[#This Row],[75]]</f>
        <v>1.2188664123955002E-6</v>
      </c>
      <c r="BZ318" s="10">
        <f>3/24000000*OO[[#This Row],[134 (05JUL1985 15:00:00)-Water Temperature (C)]]*OO[[#This Row],[76]]</f>
        <v>1.08547593366275E-6</v>
      </c>
      <c r="CA318" s="10">
        <f>3/24000000*OO[[#This Row],[135 (05JUL1985 18:00:00)-Water Temperature (C)]]*OO[[#This Row],[77]]</f>
        <v>9.4409210692912489E-7</v>
      </c>
      <c r="CB318" s="10">
        <f>3/24000000*OO[[#This Row],[136 (05JUL1985 21:00:00)-Water Temperature (C)]]*OO[[#This Row],[78]]</f>
        <v>8.041871359724999E-7</v>
      </c>
      <c r="CC318" s="10">
        <f>3/24000000*OO[[#This Row],[137 (06JUL1985 00:00:00)-Water Temperature (C)]]*OO[[#This Row],[79]]</f>
        <v>6.8122406613150005E-7</v>
      </c>
      <c r="CD318" s="10">
        <f>3/24000000*OO[[#This Row],[138 (06JUL1985 03:00:00)-Water Temperature (C)]]*OO[[#This Row],[80]]</f>
        <v>5.8207538903625003E-7</v>
      </c>
      <c r="CE318" s="10">
        <f>3/24000000*OO[[#This Row],[139 (06JUL1985 06:00:00)-Water Temperature (C)]]*OO[[#This Row],[81]]</f>
        <v>5.1311055289537498E-7</v>
      </c>
      <c r="CF318" s="10">
        <f>3/24000000*OO[[#This Row],[140 (06JUL1985 09:00:00)-Water Temperature (C)]]*OO[[#This Row],[82]]</f>
        <v>4.7781375857599992E-7</v>
      </c>
      <c r="CG318" s="10">
        <f>3/24000000*OO[[#This Row],[141 (06JUL1985 12:00:00)-Water Temperature (C)]]*OO[[#This Row],[83]]</f>
        <v>4.569685834065E-7</v>
      </c>
      <c r="CH318" s="10">
        <f>3/24000000*OO[[#This Row],[142 (06JUL1985 15:00:00)-Water Temperature (C)]]*OO[[#This Row],[84]]</f>
        <v>4.43179602035E-7</v>
      </c>
      <c r="CI318" s="10">
        <f>3/24000000*OO[[#This Row],[143 (06JUL1985 18:00:00)-Water Temperature (C)]]*OO[[#This Row],[85]]</f>
        <v>4.2326129916312493E-7</v>
      </c>
      <c r="CJ318" s="10">
        <f>3/24000000*OO[[#This Row],[144 (06JUL1985 21:00:00)-Water Temperature (C)]]*OO[[#This Row],[86]]</f>
        <v>3.9384324215624999E-7</v>
      </c>
      <c r="CK318" s="10">
        <f>3/24000000*OO[[#This Row],[145 (07JUL1985 00:00:00)-Water Temperature (C)]]*OO[[#This Row],[87]]</f>
        <v>3.5631844007500001E-7</v>
      </c>
      <c r="CL318" s="10">
        <f>3/24000000*OO[[#This Row],[146 (07JUL1985 03:00:00)-Water Temperature (C)]]*OO[[#This Row],[88]]</f>
        <v>3.2168596208999998E-7</v>
      </c>
      <c r="CM318" s="10">
        <f>3/24000000*OO[[#This Row],[147 (07JUL1985 06:00:00)-Water Temperature (C)]]*OO[[#This Row],[89]]</f>
        <v>2.9340654837545E-7</v>
      </c>
      <c r="CN318" s="10">
        <f>3/24000000*OO[[#This Row],[148 (07JUL1985 09:00:00)-Water Temperature (C)]]*OO[[#This Row],[90]]</f>
        <v>2.7759577719224999E-7</v>
      </c>
      <c r="CO318" s="10">
        <f>3/24000000*OO[[#This Row],[149 (07JUL1985 12:00:00)-Water Temperature (C)]]*OO[[#This Row],[91]]</f>
        <v>2.69142548104825E-7</v>
      </c>
      <c r="CP318" s="10">
        <f>3/24000000*OO[[#This Row],[150 (07JUL1985 15:00:00)-Water Temperature (C)]]*OO[[#This Row],[92]]</f>
        <v>2.69142548104825E-7</v>
      </c>
      <c r="CQ318" s="10">
        <f>3/24000000*OO[[#This Row],[151 (07JUL1985 18:00:00)-Water Temperature (C)]]*OO[[#This Row],[93]]</f>
        <v>2.69142548104825E-7</v>
      </c>
      <c r="CR318" s="10">
        <f>3/24000000*OO[[#This Row],[152 (07JUL1985 21:00:00)-Water Temperature (C)]]*OO[[#This Row],[94]]</f>
        <v>2.69142548104825E-7</v>
      </c>
      <c r="CS318" s="10">
        <f>3/24000000*OO[[#This Row],[153 (08JUL1985 00:00:00)-Water Temperature (C)]]*OO[[#This Row],[95]]</f>
        <v>2.69142548104825E-7</v>
      </c>
      <c r="CT318" s="10">
        <f>3/24000000*OO[[#This Row],[154 (08JUL1985 03:00:00)-Water Temperature (C)]]*OO[[#This Row],[96]]</f>
        <v>2.69142548104825E-7</v>
      </c>
      <c r="CU318" s="10">
        <f>3/24000000*OO[[#This Row],[155 (08JUL1985 06:00:00)-Water Temperature (C)]]*OO[[#This Row],[97]]</f>
        <v>2.69142548104825E-7</v>
      </c>
      <c r="CV318" s="10">
        <f>3/24000000*OO[[#This Row],[156 (08JUL1985 09:00:00)-Water Temperature (C)]]*OO[[#This Row],[98]]</f>
        <v>2.69142548104825E-7</v>
      </c>
      <c r="CW318" s="10">
        <f>3/24000000*OO[[#This Row],[157 (08JUL1985 12:00:00)-Water Temperature (C)]]*OO[[#This Row],[99]]</f>
        <v>2.69142548104825E-7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3.2948842372259108E-44</v>
      </c>
      <c r="R319" s="10">
        <f>3/24*OO[[#This Row],[74 (28JUN1985 03:00:00)-Water Temperature (C)]]*OO[[#This Row],[16]]/SUM(OO[16])</f>
        <v>1.7829183832474098E-30</v>
      </c>
      <c r="S319" s="10">
        <f>3/24*OO[[#This Row],[75 (28JUN1985 06:00:00)-Water Temperature (C)]]*OO[[#This Row],[17]]/SUM(OO[17])</f>
        <v>5.5377663451486004E-23</v>
      </c>
      <c r="T319" s="10">
        <f>3/24*OO[[#This Row],[76 (28JUN1985 09:00:00)-Water Temperature (C)]]*OO[[#This Row],[18]]/SUM(OO[18])</f>
        <v>2.4106655854673691E-15</v>
      </c>
      <c r="U319" s="10">
        <f>3/24*OO[[#This Row],[77 (28JUN1985 12:00:00)-Water Temperature (C)]]*OO[[#This Row],[19]]/SUM(OO[19])</f>
        <v>2.4719996906561863E-11</v>
      </c>
      <c r="V319" s="10">
        <f>3/24000000*OO[[#This Row],[78 (28JUN1985 15:00:00)-Water Temperature (C)]]*OO[[#This Row],[20]]</f>
        <v>1.4228758315584998E-8</v>
      </c>
      <c r="W319" s="10">
        <f>3/24000000*OO[[#This Row],[79 (28JUN1985 18:00:00)-Water Temperature (C)]]*OO[[#This Row],[21]]</f>
        <v>1.6833253596412499E-6</v>
      </c>
      <c r="X319" s="10">
        <f>3/24000000*OO[[#This Row],[80 (28JUN1985 21:00:00)-Water Temperature (C)]]*OO[[#This Row],[22]]</f>
        <v>6.15233803198E-5</v>
      </c>
      <c r="Y319" s="10">
        <f>3/24000000*OO[[#This Row],[81 (29JUN1985 00:00:00)-Water Temperature (C)]]*OO[[#This Row],[23]]</f>
        <v>8.8419380640149996E-4</v>
      </c>
      <c r="Z319" s="10">
        <f>3/24000000*OO[[#This Row],[82 (29JUN1985 03:00:00)-Water Temperature (C)]]*OO[[#This Row],[24]]</f>
        <v>5.8429237041862508E-3</v>
      </c>
      <c r="AA319" s="10">
        <f>3/24000000*OO[[#This Row],[83 (29JUN1985 06:00:00)-Water Temperature (C)]]*OO[[#This Row],[25]]</f>
        <v>2.0003308788387499E-2</v>
      </c>
      <c r="AB319" s="10">
        <f>3/24000000*OO[[#This Row],[84 (29JUN1985 09:00:00)-Water Temperature (C)]]*OO[[#This Row],[26]]</f>
        <v>3.9219050147674996E-2</v>
      </c>
      <c r="AC319" s="10">
        <f>3/24000000*OO[[#This Row],[85 (29JUN1985 12:00:00)-Water Temperature (C)]]*OO[[#This Row],[27]]</f>
        <v>4.8362076057399998E-2</v>
      </c>
      <c r="AD319" s="10">
        <f>3/24000000*OO[[#This Row],[86 (29JUN1985 15:00:00)-Water Temperature (C)]]*OO[[#This Row],[28]]</f>
        <v>3.9547015642199999E-2</v>
      </c>
      <c r="AE319" s="10">
        <f>3/24000000*OO[[#This Row],[88 (29JUN1985 21:00:00)-Water Temperature (C)]]*OO[[#This Row],[30]]</f>
        <v>9.2005859689700004E-3</v>
      </c>
      <c r="AF319" s="10">
        <f>3/24000000*OO[[#This Row],[88 (29JUN1985 21:00:00)-Water Temperature (C)]]*OO[[#This Row],[30]]</f>
        <v>9.2005859689700004E-3</v>
      </c>
      <c r="AG319" s="10">
        <f>3/24000000*OO[[#This Row],[89 (30JUN1985 00:00:00)-Water Temperature (C)]]*OO[[#This Row],[31]]</f>
        <v>2.8494678633224999E-3</v>
      </c>
      <c r="AH319" s="10">
        <f>3/24000000*OO[[#This Row],[90 (30JUN1985 03:00:00)-Water Temperature (C)]]*OO[[#This Row],[32]]</f>
        <v>7.2256033035812499E-4</v>
      </c>
      <c r="AI319" s="10">
        <f>3/24000000*OO[[#This Row],[91 (30JUN1985 06:00:00)-Water Temperature (C)]]*OO[[#This Row],[33]]</f>
        <v>1.7469668946600001E-4</v>
      </c>
      <c r="AJ319" s="10">
        <f>3/24000000*OO[[#This Row],[92 (30JUN1985 09:00:00)-Water Temperature (C)]]*OO[[#This Row],[34]]</f>
        <v>5.9168203525999995E-5</v>
      </c>
      <c r="AK319" s="10">
        <f>3/24000000*OO[[#This Row],[93 (30JUN1985 12:00:00)-Water Temperature (C)]]*OO[[#This Row],[35]]</f>
        <v>3.728224327885E-5</v>
      </c>
      <c r="AL319" s="10">
        <f>3/24000000*OO[[#This Row],[94 (30JUN1985 15:00:00)-Water Temperature (C)]]*OO[[#This Row],[36]]</f>
        <v>3.3575511130074995E-5</v>
      </c>
      <c r="AM319" s="10">
        <f>3/24000000*OO[[#This Row],[95 (30JUN1985 18:00:00)-Water Temperature (C)]]*OO[[#This Row],[37]]</f>
        <v>3.3500967895862499E-5</v>
      </c>
      <c r="AN319" s="10">
        <f>3/24000000*OO[[#This Row],[96 (30JUN1985 21:00:00)-Water Temperature (C)]]*OO[[#This Row],[38]]</f>
        <v>3.3385637184974996E-5</v>
      </c>
      <c r="AO319" s="10">
        <f>3/24000000*OO[[#This Row],[97 (01JUL1985 00:00:00)-Water Temperature (C)]]*OO[[#This Row],[39]]</f>
        <v>3.2042803864337497E-5</v>
      </c>
      <c r="AP319" s="10">
        <f>3/24000000*OO[[#This Row],[98 (01JUL1985 03:00:00)-Water Temperature (C)]]*OO[[#This Row],[40]]</f>
        <v>2.9699960307412503E-5</v>
      </c>
      <c r="AQ319" s="10">
        <f>3/24000000*OO[[#This Row],[99 (01JUL1985 06:00:00)-Water Temperature (C)]]*OO[[#This Row],[41]]</f>
        <v>2.7036245626924995E-5</v>
      </c>
      <c r="AR319" s="10">
        <f>3/24000000*OO[[#This Row],[100 (01JUL1985 09:00:00)-Water Temperature (C)]]*OO[[#This Row],[42]]</f>
        <v>2.5233698318737498E-5</v>
      </c>
      <c r="AS319" s="10">
        <f>3/24000000*OO[[#This Row],[101 (01JUL1985 12:00:00)-Water Temperature (C)]]*OO[[#This Row],[43]]</f>
        <v>2.3639267229630001E-5</v>
      </c>
      <c r="AT319" s="10">
        <f>3/24000000*OO[[#This Row],[102 (01JUL1985 15:00:00)-Water Temperature (C)]]*OO[[#This Row],[44]]</f>
        <v>2.2222867770494999E-5</v>
      </c>
      <c r="AU319" s="10">
        <f>3/24000000*OO[[#This Row],[103 (01JUL1985 18:00:00)-Water Temperature (C)]]*OO[[#This Row],[45]]</f>
        <v>2.0751860073069999E-5</v>
      </c>
      <c r="AV319" s="10">
        <f>3/24000000*OO[[#This Row],[104 (01JUL1985 21:00:00)-Water Temperature (C)]]*OO[[#This Row],[46]]</f>
        <v>1.8886459308356247E-5</v>
      </c>
      <c r="AW319" s="10">
        <f>3/24000000*OO[[#This Row],[105 (02JUL1985 00:00:00)-Water Temperature (C)]]*OO[[#This Row],[47]]</f>
        <v>1.6897785481913749E-5</v>
      </c>
      <c r="AX319" s="10">
        <f>3/24000000*OO[[#This Row],[106 (02JUL1985 03:00:00)-Water Temperature (C)]]*OO[[#This Row],[48]]</f>
        <v>1.50905784552925E-5</v>
      </c>
      <c r="AY319" s="10">
        <f>3/24000000*OO[[#This Row],[107 (02JUL1985 06:00:00)-Water Temperature (C)]]*OO[[#This Row],[49]]</f>
        <v>1.3625601901311249E-5</v>
      </c>
      <c r="AZ319" s="10">
        <f>3/24000000*OO[[#This Row],[108 (02JUL1985 09:00:00)-Water Temperature (C)]]*OO[[#This Row],[50]]</f>
        <v>1.2800077259795E-5</v>
      </c>
      <c r="BA319" s="10">
        <f>3/24000000*OO[[#This Row],[109 (02JUL1985 12:00:00)-Water Temperature (C)]]*OO[[#This Row],[51]]</f>
        <v>1.207627513078E-5</v>
      </c>
      <c r="BB319" s="10">
        <f>3/24000000*OO[[#This Row],[110 (02JUL1985 15:00:00)-Water Temperature (C)]]*OO[[#This Row],[52]]</f>
        <v>1.1402341068314998E-5</v>
      </c>
      <c r="BC319" s="10">
        <f>3/24000000*OO[[#This Row],[111 (02JUL1985 18:00:00)-Water Temperature (C)]]*OO[[#This Row],[53]]</f>
        <v>1.0600266986919997E-5</v>
      </c>
      <c r="BD319" s="10">
        <f>3/24000000*OO[[#This Row],[112 (02JUL1985 21:00:00)-Water Temperature (C)]]*OO[[#This Row],[54]]</f>
        <v>9.6017661136475003E-6</v>
      </c>
      <c r="BE319" s="10">
        <f>3/24000000*OO[[#This Row],[113 (03JUL1985 00:00:00)-Water Temperature (C)]]*OO[[#This Row],[55]]</f>
        <v>8.5686227405149981E-6</v>
      </c>
      <c r="BF319" s="10">
        <f>3/24000000*OO[[#This Row],[114 (03JUL1985 03:00:00)-Water Temperature (C)]]*OO[[#This Row],[56]]</f>
        <v>7.6599714229362478E-6</v>
      </c>
      <c r="BG319" s="10">
        <f>3/24000000*OO[[#This Row],[115 (03JUL1985 06:00:00)-Water Temperature (C)]]*OO[[#This Row],[57]]</f>
        <v>6.9293217820612493E-6</v>
      </c>
      <c r="BH319" s="10">
        <f>3/24000000*OO[[#This Row],[116 (03JUL1985 09:00:00)-Water Temperature (C)]]*OO[[#This Row],[58]]</f>
        <v>6.5009703745550001E-6</v>
      </c>
      <c r="BI319" s="10">
        <f>3/24000000*OO[[#This Row],[117 (03JUL1985 12:00:00)-Water Temperature (C)]]*OO[[#This Row],[59]]</f>
        <v>5.9823164323912485E-6</v>
      </c>
      <c r="BJ319" s="10">
        <f>3/24000000*OO[[#This Row],[118 (03JUL1985 15:00:00)-Water Temperature (C)]]*OO[[#This Row],[60]]</f>
        <v>5.6332530343424999E-6</v>
      </c>
      <c r="BK319" s="10">
        <f>3/24000000*OO[[#This Row],[119 (03JUL1985 18:00:00)-Water Temperature (C)]]*OO[[#This Row],[61]]</f>
        <v>5.2065836298224995E-6</v>
      </c>
      <c r="BL319" s="10">
        <f>3/24000000*OO[[#This Row],[120 (03JUL1985 21:00:00)-Water Temperature (C)]]*OO[[#This Row],[62]]</f>
        <v>4.7299270281024999E-6</v>
      </c>
      <c r="BM319" s="10">
        <f>3/24000000*OO[[#This Row],[121 (04JUL1985 00:00:00)-Water Temperature (C)]]*OO[[#This Row],[63]]</f>
        <v>4.2216491670062499E-6</v>
      </c>
      <c r="BN319" s="10">
        <f>3/24000000*OO[[#This Row],[122 (04JUL1985 03:00:00)-Water Temperature (C)]]*OO[[#This Row],[64]]</f>
        <v>3.73528684585875E-6</v>
      </c>
      <c r="BO319" s="10">
        <f>3/24000000*OO[[#This Row],[123 (04JUL1985 06:00:00)-Water Temperature (C)]]*OO[[#This Row],[65]]</f>
        <v>3.3534681950850003E-6</v>
      </c>
      <c r="BP319" s="10">
        <f>3/24000000*OO[[#This Row],[124 (04JUL1985 09:00:00)-Water Temperature (C)]]*OO[[#This Row],[66]]</f>
        <v>3.1448902843750002E-6</v>
      </c>
      <c r="BQ319" s="10">
        <f>3/24000000*OO[[#This Row],[125 (04JUL1985 12:00:00)-Water Temperature (C)]]*OO[[#This Row],[67]]</f>
        <v>2.9607154274832501E-6</v>
      </c>
      <c r="BR319" s="10">
        <f>3/24000000*OO[[#This Row],[126 (04JUL1985 15:00:00)-Water Temperature (C)]]*OO[[#This Row],[68]]</f>
        <v>2.7679643376068751E-6</v>
      </c>
      <c r="BS319" s="10">
        <f>3/24000000*OO[[#This Row],[127 (04JUL1985 18:00:00)-Water Temperature (C)]]*OO[[#This Row],[69]]</f>
        <v>2.5236419300639998E-6</v>
      </c>
      <c r="BT319" s="10">
        <f>3/24000000*OO[[#This Row],[128 (04JUL1985 21:00:00)-Water Temperature (C)]]*OO[[#This Row],[70]]</f>
        <v>2.2099405437112498E-6</v>
      </c>
      <c r="BU319" s="10">
        <f>3/24000000*OO[[#This Row],[129 (05JUL1985 00:00:00)-Water Temperature (C)]]*OO[[#This Row],[71]]</f>
        <v>1.8838886248799998E-6</v>
      </c>
      <c r="BV319" s="10">
        <f>3/24000000*OO[[#This Row],[130 (05JUL1985 03:00:00)-Water Temperature (C)]]*OO[[#This Row],[72]]</f>
        <v>1.6051852525094998E-6</v>
      </c>
      <c r="BW319" s="10">
        <f>3/24000000*OO[[#This Row],[131 (05JUL1985 06:00:00)-Water Temperature (C)]]*OO[[#This Row],[73]]</f>
        <v>1.3840375731254998E-6</v>
      </c>
      <c r="BX319" s="10">
        <f>3/24000000*OO[[#This Row],[132 (05JUL1985 09:00:00)-Water Temperature (C)]]*OO[[#This Row],[74]]</f>
        <v>1.241794175953E-6</v>
      </c>
      <c r="BY319" s="10">
        <f>3/24000000*OO[[#This Row],[133 (05JUL1985 12:00:00)-Water Temperature (C)]]*OO[[#This Row],[75]]</f>
        <v>1.11743314312925E-6</v>
      </c>
      <c r="BZ319" s="10">
        <f>3/24000000*OO[[#This Row],[134 (05JUL1985 15:00:00)-Water Temperature (C)]]*OO[[#This Row],[76]]</f>
        <v>9.9558799320099987E-7</v>
      </c>
      <c r="CA319" s="10">
        <f>3/24000000*OO[[#This Row],[135 (05JUL1985 18:00:00)-Water Temperature (C)]]*OO[[#This Row],[77]]</f>
        <v>8.6753448222187487E-7</v>
      </c>
      <c r="CB319" s="10">
        <f>3/24000000*OO[[#This Row],[136 (05JUL1985 21:00:00)-Water Temperature (C)]]*OO[[#This Row],[78]]</f>
        <v>7.3901531922824999E-7</v>
      </c>
      <c r="CC319" s="10">
        <f>3/24000000*OO[[#This Row],[137 (06JUL1985 00:00:00)-Water Temperature (C)]]*OO[[#This Row],[79]]</f>
        <v>6.2578780046324995E-7</v>
      </c>
      <c r="CD319" s="10">
        <f>3/24000000*OO[[#This Row],[138 (06JUL1985 03:00:00)-Water Temperature (C)]]*OO[[#This Row],[80]]</f>
        <v>5.3400117038449991E-7</v>
      </c>
      <c r="CE319" s="10">
        <f>3/24000000*OO[[#This Row],[139 (06JUL1985 06:00:00)-Water Temperature (C)]]*OO[[#This Row],[81]]</f>
        <v>4.6978986568699996E-7</v>
      </c>
      <c r="CF319" s="10">
        <f>3/24000000*OO[[#This Row],[140 (06JUL1985 09:00:00)-Water Temperature (C)]]*OO[[#This Row],[82]]</f>
        <v>4.3694872947050002E-7</v>
      </c>
      <c r="CG319" s="10">
        <f>3/24000000*OO[[#This Row],[141 (06JUL1985 12:00:00)-Water Temperature (C)]]*OO[[#This Row],[83]]</f>
        <v>4.1730266405575E-7</v>
      </c>
      <c r="CH319" s="10">
        <f>3/24000000*OO[[#This Row],[142 (06JUL1985 15:00:00)-Water Temperature (C)]]*OO[[#This Row],[84]]</f>
        <v>4.0465466974399998E-7</v>
      </c>
      <c r="CI319" s="10">
        <f>3/24000000*OO[[#This Row],[143 (06JUL1985 18:00:00)-Water Temperature (C)]]*OO[[#This Row],[85]]</f>
        <v>3.8661553744312498E-7</v>
      </c>
      <c r="CJ319" s="10">
        <f>3/24000000*OO[[#This Row],[144 (06JUL1985 21:00:00)-Water Temperature (C)]]*OO[[#This Row],[86]]</f>
        <v>3.5989762235124999E-7</v>
      </c>
      <c r="CK319" s="10">
        <f>3/24000000*OO[[#This Row],[145 (07JUL1985 00:00:00)-Water Temperature (C)]]*OO[[#This Row],[87]]</f>
        <v>3.255233970246375E-7</v>
      </c>
      <c r="CL319" s="10">
        <f>3/24000000*OO[[#This Row],[146 (07JUL1985 03:00:00)-Water Temperature (C)]]*OO[[#This Row],[88]]</f>
        <v>2.9388794993267493E-7</v>
      </c>
      <c r="CM319" s="10">
        <f>3/24000000*OO[[#This Row],[147 (07JUL1985 06:00:00)-Water Temperature (C)]]*OO[[#This Row],[89]]</f>
        <v>2.6775334779102503E-7</v>
      </c>
      <c r="CN319" s="10">
        <f>3/24000000*OO[[#This Row],[148 (07JUL1985 09:00:00)-Water Temperature (C)]]*OO[[#This Row],[90]]</f>
        <v>2.5305296453442502E-7</v>
      </c>
      <c r="CO319" s="10">
        <f>3/24000000*OO[[#This Row],[149 (07JUL1985 12:00:00)-Water Temperature (C)]]*OO[[#This Row],[91]]</f>
        <v>2.4520892718749999E-7</v>
      </c>
      <c r="CP319" s="10">
        <f>3/24000000*OO[[#This Row],[150 (07JUL1985 15:00:00)-Water Temperature (C)]]*OO[[#This Row],[92]]</f>
        <v>2.4520892718749999E-7</v>
      </c>
      <c r="CQ319" s="10">
        <f>3/24000000*OO[[#This Row],[151 (07JUL1985 18:00:00)-Water Temperature (C)]]*OO[[#This Row],[93]]</f>
        <v>2.4520892718749999E-7</v>
      </c>
      <c r="CR319" s="10">
        <f>3/24000000*OO[[#This Row],[152 (07JUL1985 21:00:00)-Water Temperature (C)]]*OO[[#This Row],[94]]</f>
        <v>2.4520892718749999E-7</v>
      </c>
      <c r="CS319" s="10">
        <f>3/24000000*OO[[#This Row],[153 (08JUL1985 00:00:00)-Water Temperature (C)]]*OO[[#This Row],[95]]</f>
        <v>2.4520892718749999E-7</v>
      </c>
      <c r="CT319" s="10">
        <f>3/24000000*OO[[#This Row],[154 (08JUL1985 03:00:00)-Water Temperature (C)]]*OO[[#This Row],[96]]</f>
        <v>2.4520892718749999E-7</v>
      </c>
      <c r="CU319" s="10">
        <f>3/24000000*OO[[#This Row],[155 (08JUL1985 06:00:00)-Water Temperature (C)]]*OO[[#This Row],[97]]</f>
        <v>2.4520892718749999E-7</v>
      </c>
      <c r="CV319" s="10">
        <f>3/24000000*OO[[#This Row],[156 (08JUL1985 09:00:00)-Water Temperature (C)]]*OO[[#This Row],[98]]</f>
        <v>2.4520892718749999E-7</v>
      </c>
      <c r="CW319" s="10">
        <f>3/24000000*OO[[#This Row],[157 (08JUL1985 12:00:00)-Water Temperature (C)]]*OO[[#This Row],[99]]</f>
        <v>2.4520892718749999E-7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1.7165086047194559E-31</v>
      </c>
      <c r="S320" s="10">
        <f>3/24*OO[[#This Row],[75 (28JUN1985 06:00:00)-Water Temperature (C)]]*OO[[#This Row],[17]]/SUM(OO[17])</f>
        <v>4.2126509553384065E-23</v>
      </c>
      <c r="T320" s="10">
        <f>3/24*OO[[#This Row],[76 (28JUN1985 09:00:00)-Water Temperature (C)]]*OO[[#This Row],[18]]/SUM(OO[18])</f>
        <v>1.0986292165888698E-15</v>
      </c>
      <c r="U320" s="10">
        <f>3/24*OO[[#This Row],[77 (28JUN1985 12:00:00)-Water Temperature (C)]]*OO[[#This Row],[19]]/SUM(OO[19])</f>
        <v>1.5039926704523357E-11</v>
      </c>
      <c r="V320" s="10">
        <f>3/24000000*OO[[#This Row],[78 (28JUN1985 15:00:00)-Water Temperature (C)]]*OO[[#This Row],[20]]</f>
        <v>9.7806398517187492E-9</v>
      </c>
      <c r="W320" s="10">
        <f>3/24000000*OO[[#This Row],[79 (28JUN1985 18:00:00)-Water Temperature (C)]]*OO[[#This Row],[21]]</f>
        <v>1.2618112946797499E-6</v>
      </c>
      <c r="X320" s="10">
        <f>3/24000000*OO[[#This Row],[80 (28JUN1985 21:00:00)-Water Temperature (C)]]*OO[[#This Row],[22]]</f>
        <v>4.9437234583574999E-5</v>
      </c>
      <c r="Y320" s="10">
        <f>3/24000000*OO[[#This Row],[81 (29JUN1985 00:00:00)-Water Temperature (C)]]*OO[[#This Row],[23]]</f>
        <v>7.5404424329250002E-4</v>
      </c>
      <c r="Z320" s="10">
        <f>3/24000000*OO[[#This Row],[82 (29JUN1985 03:00:00)-Water Temperature (C)]]*OO[[#This Row],[24]]</f>
        <v>5.2569575245350001E-3</v>
      </c>
      <c r="AA320" s="10">
        <f>3/24000000*OO[[#This Row],[83 (29JUN1985 06:00:00)-Water Temperature (C)]]*OO[[#This Row],[25]]</f>
        <v>1.8890940076384997E-2</v>
      </c>
      <c r="AB320" s="10">
        <f>3/24000000*OO[[#This Row],[84 (29JUN1985 09:00:00)-Water Temperature (C)]]*OO[[#This Row],[26]]</f>
        <v>3.8687470357199993E-2</v>
      </c>
      <c r="AC320" s="10">
        <f>3/24000000*OO[[#This Row],[85 (29JUN1985 12:00:00)-Water Temperature (C)]]*OO[[#This Row],[27]]</f>
        <v>4.9605548306999994E-2</v>
      </c>
      <c r="AD320" s="10">
        <f>3/24000000*OO[[#This Row],[86 (29JUN1985 15:00:00)-Water Temperature (C)]]*OO[[#This Row],[28]]</f>
        <v>4.1924489836687506E-2</v>
      </c>
      <c r="AE320" s="10">
        <f>3/24000000*OO[[#This Row],[88 (29JUN1985 21:00:00)-Water Temperature (C)]]*OO[[#This Row],[30]]</f>
        <v>1.031370079533E-2</v>
      </c>
      <c r="AF320" s="10">
        <f>3/24000000*OO[[#This Row],[88 (29JUN1985 21:00:00)-Water Temperature (C)]]*OO[[#This Row],[30]]</f>
        <v>1.031370079533E-2</v>
      </c>
      <c r="AG320" s="10">
        <f>3/24000000*OO[[#This Row],[89 (30JUN1985 00:00:00)-Water Temperature (C)]]*OO[[#This Row],[31]]</f>
        <v>3.2643279741349997E-3</v>
      </c>
      <c r="AH320" s="10">
        <f>3/24000000*OO[[#This Row],[90 (30JUN1985 03:00:00)-Water Temperature (C)]]*OO[[#This Row],[32]]</f>
        <v>8.3840689650437495E-4</v>
      </c>
      <c r="AI320" s="10">
        <f>3/24000000*OO[[#This Row],[91 (30JUN1985 06:00:00)-Water Temperature (C)]]*OO[[#This Row],[33]]</f>
        <v>2.0079644102076249E-4</v>
      </c>
      <c r="AJ320" s="10">
        <f>3/24000000*OO[[#This Row],[92 (30JUN1985 09:00:00)-Water Temperature (C)]]*OO[[#This Row],[34]]</f>
        <v>6.4325312211224991E-5</v>
      </c>
      <c r="AK320" s="10">
        <f>3/24000000*OO[[#This Row],[93 (30JUN1985 12:00:00)-Water Temperature (C)]]*OO[[#This Row],[35]]</f>
        <v>3.8084653849200006E-5</v>
      </c>
      <c r="AL320" s="10">
        <f>3/24000000*OO[[#This Row],[94 (30JUN1985 15:00:00)-Water Temperature (C)]]*OO[[#This Row],[36]]</f>
        <v>3.3537679856699997E-5</v>
      </c>
      <c r="AM320" s="10">
        <f>3/24000000*OO[[#This Row],[95 (30JUN1985 18:00:00)-Water Temperature (C)]]*OO[[#This Row],[37]]</f>
        <v>3.3234822599999999E-5</v>
      </c>
      <c r="AN320" s="10">
        <f>3/24000000*OO[[#This Row],[96 (30JUN1985 21:00:00)-Water Temperature (C)]]*OO[[#This Row],[38]]</f>
        <v>3.3003836556900001E-5</v>
      </c>
      <c r="AO320" s="10">
        <f>3/24000000*OO[[#This Row],[97 (01JUL1985 00:00:00)-Water Temperature (C)]]*OO[[#This Row],[39]]</f>
        <v>3.1649221371774998E-5</v>
      </c>
      <c r="AP320" s="10">
        <f>3/24000000*OO[[#This Row],[98 (01JUL1985 03:00:00)-Water Temperature (C)]]*OO[[#This Row],[40]]</f>
        <v>2.9334156669799998E-5</v>
      </c>
      <c r="AQ320" s="10">
        <f>3/24000000*OO[[#This Row],[99 (01JUL1985 06:00:00)-Water Temperature (C)]]*OO[[#This Row],[41]]</f>
        <v>2.6657605492099993E-5</v>
      </c>
      <c r="AR320" s="10">
        <f>3/24000000*OO[[#This Row],[100 (01JUL1985 09:00:00)-Water Temperature (C)]]*OO[[#This Row],[42]]</f>
        <v>2.4840154296449996E-5</v>
      </c>
      <c r="AS320" s="10">
        <f>3/24000000*OO[[#This Row],[101 (01JUL1985 12:00:00)-Water Temperature (C)]]*OO[[#This Row],[43]]</f>
        <v>2.3202093766657496E-5</v>
      </c>
      <c r="AT320" s="10">
        <f>3/24000000*OO[[#This Row],[102 (01JUL1985 15:00:00)-Water Temperature (C)]]*OO[[#This Row],[44]]</f>
        <v>2.1774574171049998E-5</v>
      </c>
      <c r="AU320" s="10">
        <f>3/24000000*OO[[#This Row],[103 (01JUL1985 18:00:00)-Water Temperature (C)]]*OO[[#This Row],[45]]</f>
        <v>2.0300133194909999E-5</v>
      </c>
      <c r="AV320" s="10">
        <f>3/24000000*OO[[#This Row],[104 (01JUL1985 21:00:00)-Water Temperature (C)]]*OO[[#This Row],[46]]</f>
        <v>1.8425930459669999E-5</v>
      </c>
      <c r="AW320" s="10">
        <f>3/24000000*OO[[#This Row],[105 (02JUL1985 00:00:00)-Water Temperature (C)]]*OO[[#This Row],[47]]</f>
        <v>1.6453690923479999E-5</v>
      </c>
      <c r="AX320" s="10">
        <f>3/24000000*OO[[#This Row],[106 (02JUL1985 03:00:00)-Water Temperature (C)]]*OO[[#This Row],[48]]</f>
        <v>1.4672807868479998E-5</v>
      </c>
      <c r="AY320" s="10">
        <f>3/24000000*OO[[#This Row],[107 (02JUL1985 06:00:00)-Water Temperature (C)]]*OO[[#This Row],[49]]</f>
        <v>1.3218376590247499E-5</v>
      </c>
      <c r="AZ320" s="10">
        <f>3/24000000*OO[[#This Row],[108 (02JUL1985 09:00:00)-Water Temperature (C)]]*OO[[#This Row],[50]]</f>
        <v>1.2403508583405001E-5</v>
      </c>
      <c r="BA320" s="10">
        <f>3/24000000*OO[[#This Row],[109 (02JUL1985 12:00:00)-Water Temperature (C)]]*OO[[#This Row],[51]]</f>
        <v>1.1679994043699999E-5</v>
      </c>
      <c r="BB320" s="10">
        <f>3/24000000*OO[[#This Row],[110 (02JUL1985 15:00:00)-Water Temperature (C)]]*OO[[#This Row],[52]]</f>
        <v>1.1014594734800001E-5</v>
      </c>
      <c r="BC320" s="10">
        <f>3/24000000*OO[[#This Row],[111 (02JUL1985 18:00:00)-Water Temperature (C)]]*OO[[#This Row],[53]]</f>
        <v>1.023342467616E-5</v>
      </c>
      <c r="BD320" s="10">
        <f>3/24000000*OO[[#This Row],[112 (02JUL1985 21:00:00)-Water Temperature (C)]]*OO[[#This Row],[54]]</f>
        <v>9.2621869611399989E-6</v>
      </c>
      <c r="BE320" s="10">
        <f>3/24000000*OO[[#This Row],[113 (03JUL1985 00:00:00)-Water Temperature (C)]]*OO[[#This Row],[55]]</f>
        <v>8.2542546107399987E-6</v>
      </c>
      <c r="BF320" s="10">
        <f>3/24000000*OO[[#This Row],[114 (03JUL1985 03:00:00)-Water Temperature (C)]]*OO[[#This Row],[56]]</f>
        <v>7.3739208347600001E-6</v>
      </c>
      <c r="BG320" s="10">
        <f>3/24000000*OO[[#This Row],[115 (03JUL1985 06:00:00)-Water Temperature (C)]]*OO[[#This Row],[57]]</f>
        <v>6.6596491114599987E-6</v>
      </c>
      <c r="BH320" s="10">
        <f>3/24000000*OO[[#This Row],[116 (03JUL1985 09:00:00)-Water Temperature (C)]]*OO[[#This Row],[58]]</f>
        <v>6.24506823455E-6</v>
      </c>
      <c r="BI320" s="10">
        <f>3/24000000*OO[[#This Row],[117 (03JUL1985 12:00:00)-Water Temperature (C)]]*OO[[#This Row],[59]]</f>
        <v>5.7403380991725001E-6</v>
      </c>
      <c r="BJ320" s="10">
        <f>3/24000000*OO[[#This Row],[118 (03JUL1985 15:00:00)-Water Temperature (C)]]*OO[[#This Row],[60]]</f>
        <v>5.4077830859499996E-6</v>
      </c>
      <c r="BK320" s="10">
        <f>3/24000000*OO[[#This Row],[119 (03JUL1985 18:00:00)-Water Temperature (C)]]*OO[[#This Row],[61]]</f>
        <v>4.9973540662499999E-6</v>
      </c>
      <c r="BL320" s="10">
        <f>3/24000000*OO[[#This Row],[120 (03JUL1985 21:00:00)-Water Temperature (C)]]*OO[[#This Row],[62]]</f>
        <v>4.5341990581299996E-6</v>
      </c>
      <c r="BM320" s="10">
        <f>3/24000000*OO[[#This Row],[121 (04JUL1985 00:00:00)-Water Temperature (C)]]*OO[[#This Row],[63]]</f>
        <v>4.0450986076425001E-6</v>
      </c>
      <c r="BN320" s="10">
        <f>3/24000000*OO[[#This Row],[122 (04JUL1985 03:00:00)-Water Temperature (C)]]*OO[[#This Row],[64]]</f>
        <v>3.5786476931624991E-6</v>
      </c>
      <c r="BO320" s="10">
        <f>3/24000000*OO[[#This Row],[123 (04JUL1985 06:00:00)-Water Temperature (C)]]*OO[[#This Row],[65]]</f>
        <v>3.2107049590424998E-6</v>
      </c>
      <c r="BP320" s="10">
        <f>3/24000000*OO[[#This Row],[124 (04JUL1985 09:00:00)-Water Temperature (C)]]*OO[[#This Row],[66]]</f>
        <v>3.0127956386650003E-6</v>
      </c>
      <c r="BQ320" s="10">
        <f>3/24000000*OO[[#This Row],[125 (04JUL1985 12:00:00)-Water Temperature (C)]]*OO[[#This Row],[67]]</f>
        <v>2.8375681637275001E-6</v>
      </c>
      <c r="BR320" s="10">
        <f>3/24000000*OO[[#This Row],[126 (04JUL1985 15:00:00)-Water Temperature (C)]]*OO[[#This Row],[68]]</f>
        <v>2.65612988391525E-6</v>
      </c>
      <c r="BS320" s="10">
        <f>3/24000000*OO[[#This Row],[127 (04JUL1985 18:00:00)-Water Temperature (C)]]*OO[[#This Row],[69]]</f>
        <v>2.425906565676E-6</v>
      </c>
      <c r="BT320" s="10">
        <f>3/24000000*OO[[#This Row],[128 (04JUL1985 21:00:00)-Water Temperature (C)]]*OO[[#This Row],[70]]</f>
        <v>2.12546874489825E-6</v>
      </c>
      <c r="BU320" s="10">
        <f>3/24000000*OO[[#This Row],[129 (05JUL1985 00:00:00)-Water Temperature (C)]]*OO[[#This Row],[71]]</f>
        <v>1.811264616294375E-6</v>
      </c>
      <c r="BV320" s="10">
        <f>3/24000000*OO[[#This Row],[130 (05JUL1985 03:00:00)-Water Temperature (C)]]*OO[[#This Row],[72]]</f>
        <v>1.5430229204734999E-6</v>
      </c>
      <c r="BW320" s="10">
        <f>3/24000000*OO[[#This Row],[131 (05JUL1985 06:00:00)-Water Temperature (C)]]*OO[[#This Row],[73]]</f>
        <v>1.3285265602314999E-6</v>
      </c>
      <c r="BX320" s="10">
        <f>3/24000000*OO[[#This Row],[132 (05JUL1985 09:00:00)-Water Temperature (C)]]*OO[[#This Row],[74]]</f>
        <v>1.190955438176625E-6</v>
      </c>
      <c r="BY320" s="10">
        <f>3/24000000*OO[[#This Row],[133 (05JUL1985 12:00:00)-Water Temperature (C)]]*OO[[#This Row],[75]]</f>
        <v>1.0720717450572499E-6</v>
      </c>
      <c r="BZ320" s="10">
        <f>3/24000000*OO[[#This Row],[134 (05JUL1985 15:00:00)-Water Temperature (C)]]*OO[[#This Row],[76]]</f>
        <v>9.555620277921251E-7</v>
      </c>
      <c r="CA320" s="10">
        <f>3/24000000*OO[[#This Row],[135 (05JUL1985 18:00:00)-Water Temperature (C)]]*OO[[#This Row],[77]]</f>
        <v>8.3464794320000002E-7</v>
      </c>
      <c r="CB320" s="10">
        <f>3/24000000*OO[[#This Row],[136 (05JUL1985 21:00:00)-Water Temperature (C)]]*OO[[#This Row],[78]]</f>
        <v>7.1111604041162499E-7</v>
      </c>
      <c r="CC320" s="10">
        <f>3/24000000*OO[[#This Row],[137 (06JUL1985 00:00:00)-Water Temperature (C)]]*OO[[#This Row],[79]]</f>
        <v>6.0193501307024991E-7</v>
      </c>
      <c r="CD320" s="10">
        <f>3/24000000*OO[[#This Row],[138 (06JUL1985 03:00:00)-Water Temperature (C)]]*OO[[#This Row],[80]]</f>
        <v>5.1282019970750003E-7</v>
      </c>
      <c r="CE320" s="10">
        <f>3/24000000*OO[[#This Row],[139 (06JUL1985 06:00:00)-Water Temperature (C)]]*OO[[#This Row],[81]]</f>
        <v>4.4999092650524996E-7</v>
      </c>
      <c r="CF320" s="10">
        <f>3/24000000*OO[[#This Row],[140 (06JUL1985 09:00:00)-Water Temperature (C)]]*OO[[#This Row],[82]]</f>
        <v>4.1781756465999994E-7</v>
      </c>
      <c r="CG320" s="10">
        <f>3/24000000*OO[[#This Row],[141 (06JUL1985 12:00:00)-Water Temperature (C)]]*OO[[#This Row],[83]]</f>
        <v>3.9833259495974993E-7</v>
      </c>
      <c r="CH320" s="10">
        <f>3/24000000*OO[[#This Row],[142 (06JUL1985 15:00:00)-Water Temperature (C)]]*OO[[#This Row],[84]]</f>
        <v>3.8614352755349995E-7</v>
      </c>
      <c r="CI320" s="10">
        <f>3/24000000*OO[[#This Row],[143 (06JUL1985 18:00:00)-Water Temperature (C)]]*OO[[#This Row],[85]]</f>
        <v>3.69117550320875E-7</v>
      </c>
      <c r="CJ320" s="10">
        <f>3/24000000*OO[[#This Row],[144 (06JUL1985 21:00:00)-Water Temperature (C)]]*OO[[#This Row],[86]]</f>
        <v>3.4385820248449999E-7</v>
      </c>
      <c r="CK320" s="10">
        <f>3/24000000*OO[[#This Row],[145 (07JUL1985 00:00:00)-Water Temperature (C)]]*OO[[#This Row],[87]]</f>
        <v>3.1096765340479995E-7</v>
      </c>
      <c r="CL320" s="10">
        <f>3/24000000*OO[[#This Row],[146 (07JUL1985 03:00:00)-Water Temperature (C)]]*OO[[#This Row],[88]]</f>
        <v>2.8079214390375002E-7</v>
      </c>
      <c r="CM320" s="10">
        <f>3/24000000*OO[[#This Row],[147 (07JUL1985 06:00:00)-Water Temperature (C)]]*OO[[#This Row],[89]]</f>
        <v>2.5553584003443747E-7</v>
      </c>
      <c r="CN320" s="10">
        <f>3/24000000*OO[[#This Row],[148 (07JUL1985 09:00:00)-Water Temperature (C)]]*OO[[#This Row],[90]]</f>
        <v>2.4114946000818749E-7</v>
      </c>
      <c r="CO320" s="10">
        <f>3/24000000*OO[[#This Row],[149 (07JUL1985 12:00:00)-Water Temperature (C)]]*OO[[#This Row],[91]]</f>
        <v>2.335082586572125E-7</v>
      </c>
      <c r="CP320" s="10">
        <f>3/24000000*OO[[#This Row],[150 (07JUL1985 15:00:00)-Water Temperature (C)]]*OO[[#This Row],[92]]</f>
        <v>2.335082586572125E-7</v>
      </c>
      <c r="CQ320" s="10">
        <f>3/24000000*OO[[#This Row],[151 (07JUL1985 18:00:00)-Water Temperature (C)]]*OO[[#This Row],[93]]</f>
        <v>2.335082586572125E-7</v>
      </c>
      <c r="CR320" s="10">
        <f>3/24000000*OO[[#This Row],[152 (07JUL1985 21:00:00)-Water Temperature (C)]]*OO[[#This Row],[94]]</f>
        <v>2.335082586572125E-7</v>
      </c>
      <c r="CS320" s="10">
        <f>3/24000000*OO[[#This Row],[153 (08JUL1985 00:00:00)-Water Temperature (C)]]*OO[[#This Row],[95]]</f>
        <v>2.335082586572125E-7</v>
      </c>
      <c r="CT320" s="10">
        <f>3/24000000*OO[[#This Row],[154 (08JUL1985 03:00:00)-Water Temperature (C)]]*OO[[#This Row],[96]]</f>
        <v>2.335082586572125E-7</v>
      </c>
      <c r="CU320" s="10">
        <f>3/24000000*OO[[#This Row],[155 (08JUL1985 06:00:00)-Water Temperature (C)]]*OO[[#This Row],[97]]</f>
        <v>2.335082586572125E-7</v>
      </c>
      <c r="CV320" s="10">
        <f>3/24000000*OO[[#This Row],[156 (08JUL1985 09:00:00)-Water Temperature (C)]]*OO[[#This Row],[98]]</f>
        <v>2.335082586572125E-7</v>
      </c>
      <c r="CW320" s="10">
        <f>3/24000000*OO[[#This Row],[157 (08JUL1985 12:00:00)-Water Temperature (C)]]*OO[[#This Row],[99]]</f>
        <v>2.335082586572125E-7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5.0293437471837946E-32</v>
      </c>
      <c r="S321" s="10">
        <f>3/24*OO[[#This Row],[75 (28JUN1985 06:00:00)-Water Temperature (C)]]*OO[[#This Row],[17]]/SUM(OO[17])</f>
        <v>3.3818086702344873E-23</v>
      </c>
      <c r="T321" s="10">
        <f>3/24*OO[[#This Row],[76 (28JUN1985 09:00:00)-Water Temperature (C)]]*OO[[#This Row],[18]]/SUM(OO[18])</f>
        <v>5.3622902330209436E-16</v>
      </c>
      <c r="U321" s="10">
        <f>3/24*OO[[#This Row],[77 (28JUN1985 12:00:00)-Water Temperature (C)]]*OO[[#This Row],[19]]/SUM(OO[19])</f>
        <v>1.0370429211411638E-11</v>
      </c>
      <c r="V321" s="10">
        <f>3/24000000*OO[[#This Row],[78 (28JUN1985 15:00:00)-Water Temperature (C)]]*OO[[#This Row],[20]]</f>
        <v>7.7262713942550003E-9</v>
      </c>
      <c r="W321" s="10">
        <f>3/24000000*OO[[#This Row],[79 (28JUN1985 18:00:00)-Water Temperature (C)]]*OO[[#This Row],[21]]</f>
        <v>1.096751489464625E-6</v>
      </c>
      <c r="X321" s="10">
        <f>3/24000000*OO[[#This Row],[80 (28JUN1985 21:00:00)-Water Temperature (C)]]*OO[[#This Row],[22]]</f>
        <v>4.6406643031124993E-5</v>
      </c>
      <c r="Y321" s="10">
        <f>3/24000000*OO[[#This Row],[81 (29JUN1985 00:00:00)-Water Temperature (C)]]*OO[[#This Row],[23]]</f>
        <v>7.5624507975150001E-4</v>
      </c>
      <c r="Z321" s="10">
        <f>3/24000000*OO[[#This Row],[82 (29JUN1985 03:00:00)-Water Temperature (C)]]*OO[[#This Row],[24]]</f>
        <v>5.5772646426349992E-3</v>
      </c>
      <c r="AA321" s="10">
        <f>3/24000000*OO[[#This Row],[83 (29JUN1985 06:00:00)-Water Temperature (C)]]*OO[[#This Row],[25]]</f>
        <v>2.1064350372992497E-2</v>
      </c>
      <c r="AB321" s="10">
        <f>3/24000000*OO[[#This Row],[84 (29JUN1985 09:00:00)-Water Temperature (C)]]*OO[[#This Row],[26]]</f>
        <v>4.5115128033299999E-2</v>
      </c>
      <c r="AC321" s="10">
        <f>3/24000000*OO[[#This Row],[85 (29JUN1985 12:00:00)-Water Temperature (C)]]*OO[[#This Row],[27]]</f>
        <v>6.0194970896812507E-2</v>
      </c>
      <c r="AD321" s="10">
        <f>3/24000000*OO[[#This Row],[86 (29JUN1985 15:00:00)-Water Temperature (C)]]*OO[[#This Row],[28]]</f>
        <v>5.2700954578224997E-2</v>
      </c>
      <c r="AE321" s="10">
        <f>3/24000000*OO[[#This Row],[88 (29JUN1985 21:00:00)-Water Temperature (C)]]*OO[[#This Row],[30]]</f>
        <v>1.3767998994719999E-2</v>
      </c>
      <c r="AF321" s="10">
        <f>3/24000000*OO[[#This Row],[88 (29JUN1985 21:00:00)-Water Temperature (C)]]*OO[[#This Row],[30]]</f>
        <v>1.3767998994719999E-2</v>
      </c>
      <c r="AG321" s="10">
        <f>3/24000000*OO[[#This Row],[89 (30JUN1985 00:00:00)-Water Temperature (C)]]*OO[[#This Row],[31]]</f>
        <v>4.4658988124937496E-3</v>
      </c>
      <c r="AH321" s="10">
        <f>3/24000000*OO[[#This Row],[90 (30JUN1985 03:00:00)-Water Temperature (C)]]*OO[[#This Row],[32]]</f>
        <v>1.1671853752809999E-3</v>
      </c>
      <c r="AI321" s="10">
        <f>3/24000000*OO[[#This Row],[91 (30JUN1985 06:00:00)-Water Temperature (C)]]*OO[[#This Row],[33]]</f>
        <v>2.78949069921875E-4</v>
      </c>
      <c r="AJ321" s="10">
        <f>3/24000000*OO[[#This Row],[92 (30JUN1985 09:00:00)-Water Temperature (C)]]*OO[[#This Row],[34]]</f>
        <v>8.5465955028262509E-5</v>
      </c>
      <c r="AK321" s="10">
        <f>3/24000000*OO[[#This Row],[93 (30JUN1985 12:00:00)-Water Temperature (C)]]*OO[[#This Row],[35]]</f>
        <v>4.7740923457624998E-5</v>
      </c>
      <c r="AL321" s="10">
        <f>3/24000000*OO[[#This Row],[94 (30JUN1985 15:00:00)-Water Temperature (C)]]*OO[[#This Row],[36]]</f>
        <v>4.1102442539812494E-5</v>
      </c>
      <c r="AM321" s="10">
        <f>3/24000000*OO[[#This Row],[95 (30JUN1985 18:00:00)-Water Temperature (C)]]*OO[[#This Row],[37]]</f>
        <v>4.0517773284600007E-5</v>
      </c>
      <c r="AN321" s="10">
        <f>3/24000000*OO[[#This Row],[96 (30JUN1985 21:00:00)-Water Temperature (C)]]*OO[[#This Row],[38]]</f>
        <v>4.0174568205187503E-5</v>
      </c>
      <c r="AO321" s="10">
        <f>3/24000000*OO[[#This Row],[97 (01JUL1985 00:00:00)-Water Temperature (C)]]*OO[[#This Row],[39]]</f>
        <v>3.8570455979999999E-5</v>
      </c>
      <c r="AP321" s="10">
        <f>3/24000000*OO[[#This Row],[98 (01JUL1985 03:00:00)-Water Temperature (C)]]*OO[[#This Row],[40]]</f>
        <v>3.5833461696000002E-5</v>
      </c>
      <c r="AQ321" s="10">
        <f>3/24000000*OO[[#This Row],[99 (01JUL1985 06:00:00)-Water Temperature (C)]]*OO[[#This Row],[41]]</f>
        <v>3.25939298288375E-5</v>
      </c>
      <c r="AR321" s="10">
        <f>3/24000000*OO[[#This Row],[100 (01JUL1985 09:00:00)-Water Temperature (C)]]*OO[[#This Row],[42]]</f>
        <v>3.0389543301899993E-5</v>
      </c>
      <c r="AS321" s="10">
        <f>3/24000000*OO[[#This Row],[101 (01JUL1985 12:00:00)-Water Temperature (C)]]*OO[[#This Row],[43]]</f>
        <v>2.8370387293649999E-5</v>
      </c>
      <c r="AT321" s="10">
        <f>3/24000000*OO[[#This Row],[102 (01JUL1985 15:00:00)-Water Temperature (C)]]*OO[[#This Row],[44]]</f>
        <v>2.6594764183800003E-5</v>
      </c>
      <c r="AU321" s="10">
        <f>3/24000000*OO[[#This Row],[103 (01JUL1985 18:00:00)-Water Temperature (C)]]*OO[[#This Row],[45]]</f>
        <v>2.4782128163099997E-5</v>
      </c>
      <c r="AV321" s="10">
        <f>3/24000000*OO[[#This Row],[104 (01JUL1985 21:00:00)-Water Temperature (C)]]*OO[[#This Row],[46]]</f>
        <v>2.246669524745625E-5</v>
      </c>
      <c r="AW321" s="10">
        <f>3/24000000*OO[[#This Row],[105 (02JUL1985 00:00:00)-Water Temperature (C)]]*OO[[#This Row],[47]]</f>
        <v>2.0051071189272496E-5</v>
      </c>
      <c r="AX321" s="10">
        <f>3/24000000*OO[[#This Row],[106 (02JUL1985 03:00:00)-Water Temperature (C)]]*OO[[#This Row],[48]]</f>
        <v>1.7883389015837496E-5</v>
      </c>
      <c r="AY321" s="10">
        <f>3/24000000*OO[[#This Row],[107 (02JUL1985 06:00:00)-Water Temperature (C)]]*OO[[#This Row],[49]]</f>
        <v>1.6099162683112498E-5</v>
      </c>
      <c r="AZ321" s="10">
        <f>3/24000000*OO[[#This Row],[108 (02JUL1985 09:00:00)-Water Temperature (C)]]*OO[[#This Row],[50]]</f>
        <v>1.5112747504492499E-5</v>
      </c>
      <c r="BA321" s="10">
        <f>3/24000000*OO[[#This Row],[109 (02JUL1985 12:00:00)-Water Temperature (C)]]*OO[[#This Row],[51]]</f>
        <v>1.4231154466784998E-5</v>
      </c>
      <c r="BB321" s="10">
        <f>3/24000000*OO[[#This Row],[110 (02JUL1985 15:00:00)-Water Temperature (C)]]*OO[[#This Row],[52]]</f>
        <v>1.3419975106805002E-5</v>
      </c>
      <c r="BC321" s="10">
        <f>3/24000000*OO[[#This Row],[111 (02JUL1985 18:00:00)-Water Temperature (C)]]*OO[[#This Row],[53]]</f>
        <v>1.2466670235320002E-5</v>
      </c>
      <c r="BD321" s="10">
        <f>3/24000000*OO[[#This Row],[112 (02JUL1985 21:00:00)-Water Temperature (C)]]*OO[[#This Row],[54]]</f>
        <v>1.1283279819981251E-5</v>
      </c>
      <c r="BE321" s="10">
        <f>3/24000000*OO[[#This Row],[113 (03JUL1985 00:00:00)-Water Temperature (C)]]*OO[[#This Row],[55]]</f>
        <v>1.0050726041714998E-5</v>
      </c>
      <c r="BF321" s="10">
        <f>3/24000000*OO[[#This Row],[114 (03JUL1985 03:00:00)-Water Temperature (C)]]*OO[[#This Row],[56]]</f>
        <v>8.9818918647487497E-6</v>
      </c>
      <c r="BG321" s="10">
        <f>3/24000000*OO[[#This Row],[115 (03JUL1985 06:00:00)-Water Temperature (C)]]*OO[[#This Row],[57]]</f>
        <v>8.1070885128237494E-6</v>
      </c>
      <c r="BH321" s="10">
        <f>3/24000000*OO[[#This Row],[116 (03JUL1985 09:00:00)-Water Temperature (C)]]*OO[[#This Row],[58]]</f>
        <v>7.6054978506674991E-6</v>
      </c>
      <c r="BI321" s="10">
        <f>3/24000000*OO[[#This Row],[117 (03JUL1985 12:00:00)-Water Temperature (C)]]*OO[[#This Row],[59]]</f>
        <v>6.9911582890824992E-6</v>
      </c>
      <c r="BJ321" s="10">
        <f>3/24000000*OO[[#This Row],[118 (03JUL1985 15:00:00)-Water Temperature (C)]]*OO[[#This Row],[60]]</f>
        <v>6.5941224531200001E-6</v>
      </c>
      <c r="BK321" s="10">
        <f>3/24000000*OO[[#This Row],[119 (03JUL1985 18:00:00)-Water Temperature (C)]]*OO[[#This Row],[61]]</f>
        <v>6.1006813357875006E-6</v>
      </c>
      <c r="BL321" s="10">
        <f>3/24000000*OO[[#This Row],[120 (03JUL1985 21:00:00)-Water Temperature (C)]]*OO[[#This Row],[62]]</f>
        <v>5.5342033233625002E-6</v>
      </c>
      <c r="BM321" s="10">
        <f>3/24000000*OO[[#This Row],[121 (04JUL1985 00:00:00)-Water Temperature (C)]]*OO[[#This Row],[63]]</f>
        <v>4.9381023205562501E-6</v>
      </c>
      <c r="BN321" s="10">
        <f>3/24000000*OO[[#This Row],[122 (04JUL1985 03:00:00)-Water Temperature (C)]]*OO[[#This Row],[64]]</f>
        <v>4.3709245692375E-6</v>
      </c>
      <c r="BO321" s="10">
        <f>3/24000000*OO[[#This Row],[123 (04JUL1985 06:00:00)-Water Temperature (C)]]*OO[[#This Row],[65]]</f>
        <v>3.9191013113599997E-6</v>
      </c>
      <c r="BP321" s="10">
        <f>3/24000000*OO[[#This Row],[124 (04JUL1985 09:00:00)-Water Temperature (C)]]*OO[[#This Row],[66]]</f>
        <v>3.6801723293999997E-6</v>
      </c>
      <c r="BQ321" s="10">
        <f>3/24000000*OO[[#This Row],[125 (04JUL1985 12:00:00)-Water Temperature (C)]]*OO[[#This Row],[67]]</f>
        <v>3.4692070741875007E-6</v>
      </c>
      <c r="BR321" s="10">
        <f>3/24000000*OO[[#This Row],[126 (04JUL1985 15:00:00)-Water Temperature (C)]]*OO[[#This Row],[68]]</f>
        <v>3.2522154814499999E-6</v>
      </c>
      <c r="BS321" s="10">
        <f>3/24000000*OO[[#This Row],[127 (04JUL1985 18:00:00)-Water Temperature (C)]]*OO[[#This Row],[69]]</f>
        <v>2.9768213766752501E-6</v>
      </c>
      <c r="BT321" s="10">
        <f>3/24000000*OO[[#This Row],[128 (04JUL1985 21:00:00)-Water Temperature (C)]]*OO[[#This Row],[70]]</f>
        <v>2.6112276453359997E-6</v>
      </c>
      <c r="BU321" s="10">
        <f>3/24000000*OO[[#This Row],[129 (05JUL1985 00:00:00)-Water Temperature (C)]]*OO[[#This Row],[71]]</f>
        <v>2.2250464122099995E-6</v>
      </c>
      <c r="BV321" s="10">
        <f>3/24000000*OO[[#This Row],[130 (05JUL1985 03:00:00)-Water Temperature (C)]]*OO[[#This Row],[72]]</f>
        <v>1.8957170080269998E-6</v>
      </c>
      <c r="BW321" s="10">
        <f>3/24000000*OO[[#This Row],[131 (05JUL1985 06:00:00)-Water Temperature (C)]]*OO[[#This Row],[73]]</f>
        <v>1.6302884959962496E-6</v>
      </c>
      <c r="BX321" s="10">
        <f>3/24000000*OO[[#This Row],[132 (05JUL1985 09:00:00)-Water Temperature (C)]]*OO[[#This Row],[74]]</f>
        <v>1.4600530875375E-6</v>
      </c>
      <c r="BY321" s="10">
        <f>3/24000000*OO[[#This Row],[133 (05JUL1985 12:00:00)-Water Temperature (C)]]*OO[[#This Row],[75]]</f>
        <v>1.3150053510756247E-6</v>
      </c>
      <c r="BZ321" s="10">
        <f>3/24000000*OO[[#This Row],[134 (05JUL1985 15:00:00)-Water Temperature (C)]]*OO[[#This Row],[76]]</f>
        <v>1.1725218509892501E-6</v>
      </c>
      <c r="CA321" s="10">
        <f>3/24000000*OO[[#This Row],[135 (05JUL1985 18:00:00)-Water Temperature (C)]]*OO[[#This Row],[77]]</f>
        <v>1.0267007492934998E-6</v>
      </c>
      <c r="CB321" s="10">
        <f>3/24000000*OO[[#This Row],[136 (05JUL1985 21:00:00)-Water Temperature (C)]]*OO[[#This Row],[78]]</f>
        <v>8.7509774470725003E-7</v>
      </c>
      <c r="CC321" s="10">
        <f>3/24000000*OO[[#This Row],[137 (06JUL1985 00:00:00)-Water Temperature (C)]]*OO[[#This Row],[79]]</f>
        <v>7.4056694610124998E-7</v>
      </c>
      <c r="CD321" s="10">
        <f>3/24000000*OO[[#This Row],[138 (06JUL1985 03:00:00)-Water Temperature (C)]]*OO[[#This Row],[80]]</f>
        <v>6.2999556230362499E-7</v>
      </c>
      <c r="CE321" s="10">
        <f>3/24000000*OO[[#This Row],[139 (06JUL1985 06:00:00)-Water Temperature (C)]]*OO[[#This Row],[81]]</f>
        <v>5.5134787402799999E-7</v>
      </c>
      <c r="CF321" s="10">
        <f>3/24000000*OO[[#This Row],[140 (06JUL1985 09:00:00)-Water Temperature (C)]]*OO[[#This Row],[82]]</f>
        <v>5.1092817637249998E-7</v>
      </c>
      <c r="CG321" s="10">
        <f>3/24000000*OO[[#This Row],[141 (06JUL1985 12:00:00)-Water Temperature (C)]]*OO[[#This Row],[83]]</f>
        <v>4.8619005489075004E-7</v>
      </c>
      <c r="CH321" s="10">
        <f>3/24000000*OO[[#This Row],[142 (06JUL1985 15:00:00)-Water Temperature (C)]]*OO[[#This Row],[84]]</f>
        <v>4.7105683321399995E-7</v>
      </c>
      <c r="CI321" s="10">
        <f>3/24000000*OO[[#This Row],[143 (06JUL1985 18:00:00)-Water Temperature (C)]]*OO[[#This Row],[85]]</f>
        <v>4.5049968304387491E-7</v>
      </c>
      <c r="CJ321" s="10">
        <f>3/24000000*OO[[#This Row],[144 (06JUL1985 21:00:00)-Water Temperature (C)]]*OO[[#This Row],[86]]</f>
        <v>4.1998687865599996E-7</v>
      </c>
      <c r="CK321" s="10">
        <f>3/24000000*OO[[#This Row],[145 (07JUL1985 00:00:00)-Water Temperature (C)]]*OO[[#This Row],[87]]</f>
        <v>3.7976231365499997E-7</v>
      </c>
      <c r="CL321" s="10">
        <f>3/24000000*OO[[#This Row],[146 (07JUL1985 03:00:00)-Water Temperature (C)]]*OO[[#This Row],[88]]</f>
        <v>3.4294439999812499E-7</v>
      </c>
      <c r="CM321" s="10">
        <f>3/24000000*OO[[#This Row],[147 (07JUL1985 06:00:00)-Water Temperature (C)]]*OO[[#This Row],[89]]</f>
        <v>3.1175358892762497E-7</v>
      </c>
      <c r="CN321" s="10">
        <f>3/24000000*OO[[#This Row],[148 (07JUL1985 09:00:00)-Water Temperature (C)]]*OO[[#This Row],[90]]</f>
        <v>2.9371049531593746E-7</v>
      </c>
      <c r="CO321" s="10">
        <f>3/24000000*OO[[#This Row],[149 (07JUL1985 12:00:00)-Water Temperature (C)]]*OO[[#This Row],[91]]</f>
        <v>2.84155597287E-7</v>
      </c>
      <c r="CP321" s="10">
        <f>3/24000000*OO[[#This Row],[150 (07JUL1985 15:00:00)-Water Temperature (C)]]*OO[[#This Row],[92]]</f>
        <v>2.84155597287E-7</v>
      </c>
      <c r="CQ321" s="10">
        <f>3/24000000*OO[[#This Row],[151 (07JUL1985 18:00:00)-Water Temperature (C)]]*OO[[#This Row],[93]]</f>
        <v>2.84155597287E-7</v>
      </c>
      <c r="CR321" s="10">
        <f>3/24000000*OO[[#This Row],[152 (07JUL1985 21:00:00)-Water Temperature (C)]]*OO[[#This Row],[94]]</f>
        <v>2.84155597287E-7</v>
      </c>
      <c r="CS321" s="10">
        <f>3/24000000*OO[[#This Row],[153 (08JUL1985 00:00:00)-Water Temperature (C)]]*OO[[#This Row],[95]]</f>
        <v>2.84155597287E-7</v>
      </c>
      <c r="CT321" s="10">
        <f>3/24000000*OO[[#This Row],[154 (08JUL1985 03:00:00)-Water Temperature (C)]]*OO[[#This Row],[96]]</f>
        <v>2.84155597287E-7</v>
      </c>
      <c r="CU321" s="10">
        <f>3/24000000*OO[[#This Row],[155 (08JUL1985 06:00:00)-Water Temperature (C)]]*OO[[#This Row],[97]]</f>
        <v>2.84155597287E-7</v>
      </c>
      <c r="CV321" s="10">
        <f>3/24000000*OO[[#This Row],[156 (08JUL1985 09:00:00)-Water Temperature (C)]]*OO[[#This Row],[98]]</f>
        <v>2.84155597287E-7</v>
      </c>
      <c r="CW321" s="10">
        <f>3/24000000*OO[[#This Row],[157 (08JUL1985 12:00:00)-Water Temperature (C)]]*OO[[#This Row],[99]]</f>
        <v>2.84155597287E-7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5.5214100857592781E-33</v>
      </c>
      <c r="S322" s="10">
        <f>3/24*OO[[#This Row],[75 (28JUN1985 06:00:00)-Water Temperature (C)]]*OO[[#This Row],[17]]/SUM(OO[17])</f>
        <v>1.0215210664090684E-23</v>
      </c>
      <c r="T322" s="10">
        <f>3/24*OO[[#This Row],[76 (28JUN1985 09:00:00)-Water Temperature (C)]]*OO[[#This Row],[18]]/SUM(OO[18])</f>
        <v>1.1293613721876325E-16</v>
      </c>
      <c r="U322" s="10">
        <f>3/24*OO[[#This Row],[77 (28JUN1985 12:00:00)-Water Temperature (C)]]*OO[[#This Row],[19]]/SUM(OO[19])</f>
        <v>2.9353227742826159E-12</v>
      </c>
      <c r="V322" s="10">
        <f>3/24000000*OO[[#This Row],[78 (28JUN1985 15:00:00)-Water Temperature (C)]]*OO[[#This Row],[20]]</f>
        <v>2.4221377902652503E-9</v>
      </c>
      <c r="W322" s="10">
        <f>3/24000000*OO[[#This Row],[79 (28JUN1985 18:00:00)-Water Temperature (C)]]*OO[[#This Row],[21]]</f>
        <v>3.6873707666374999E-7</v>
      </c>
      <c r="X322" s="10">
        <f>3/24000000*OO[[#This Row],[80 (28JUN1985 21:00:00)-Water Temperature (C)]]*OO[[#This Row],[22]]</f>
        <v>1.6491893244937501E-5</v>
      </c>
      <c r="Y322" s="10">
        <f>3/24000000*OO[[#This Row],[81 (29JUN1985 00:00:00)-Water Temperature (C)]]*OO[[#This Row],[23]]</f>
        <v>2.8184448804749999E-4</v>
      </c>
      <c r="Z322" s="10">
        <f>3/24000000*OO[[#This Row],[82 (29JUN1985 03:00:00)-Water Temperature (C)]]*OO[[#This Row],[24]]</f>
        <v>2.1604433079135E-3</v>
      </c>
      <c r="AA322" s="10">
        <f>3/24000000*OO[[#This Row],[83 (29JUN1985 06:00:00)-Water Temperature (C)]]*OO[[#This Row],[25]]</f>
        <v>8.4382103875800009E-3</v>
      </c>
      <c r="AB322" s="10">
        <f>3/24000000*OO[[#This Row],[84 (29JUN1985 09:00:00)-Water Temperature (C)]]*OO[[#This Row],[26]]</f>
        <v>1.8625439133272498E-2</v>
      </c>
      <c r="AC322" s="10">
        <f>3/24000000*OO[[#This Row],[85 (29JUN1985 12:00:00)-Water Temperature (C)]]*OO[[#This Row],[27]]</f>
        <v>2.5535909030862499E-2</v>
      </c>
      <c r="AD322" s="10">
        <f>3/24000000*OO[[#This Row],[86 (29JUN1985 15:00:00)-Water Temperature (C)]]*OO[[#This Row],[28]]</f>
        <v>2.2923504580419994E-2</v>
      </c>
      <c r="AE322" s="10">
        <f>3/24000000*OO[[#This Row],[88 (29JUN1985 21:00:00)-Water Temperature (C)]]*OO[[#This Row],[30]]</f>
        <v>6.265153824997499E-3</v>
      </c>
      <c r="AF322" s="10">
        <f>3/24000000*OO[[#This Row],[88 (29JUN1985 21:00:00)-Water Temperature (C)]]*OO[[#This Row],[30]]</f>
        <v>6.265153824997499E-3</v>
      </c>
      <c r="AG322" s="10">
        <f>3/24000000*OO[[#This Row],[89 (30JUN1985 00:00:00)-Water Temperature (C)]]*OO[[#This Row],[31]]</f>
        <v>2.0732461846683747E-3</v>
      </c>
      <c r="AH322" s="10">
        <f>3/24000000*OO[[#This Row],[90 (30JUN1985 03:00:00)-Water Temperature (C)]]*OO[[#This Row],[32]]</f>
        <v>5.5079867018587502E-4</v>
      </c>
      <c r="AI322" s="10">
        <f>3/24000000*OO[[#This Row],[91 (30JUN1985 06:00:00)-Water Temperature (C)]]*OO[[#This Row],[33]]</f>
        <v>1.3239538167700001E-4</v>
      </c>
      <c r="AJ322" s="10">
        <f>3/24000000*OO[[#This Row],[92 (30JUN1985 09:00:00)-Water Temperature (C)]]*OO[[#This Row],[34]]</f>
        <v>3.9760889182350002E-5</v>
      </c>
      <c r="AK322" s="10">
        <f>3/24000000*OO[[#This Row],[93 (30JUN1985 12:00:00)-Water Temperature (C)]]*OO[[#This Row],[35]]</f>
        <v>2.151712865E-5</v>
      </c>
      <c r="AL322" s="10">
        <f>3/24000000*OO[[#This Row],[94 (30JUN1985 15:00:00)-Water Temperature (C)]]*OO[[#This Row],[36]]</f>
        <v>1.8304929457325002E-5</v>
      </c>
      <c r="AM322" s="10">
        <f>3/24000000*OO[[#This Row],[95 (30JUN1985 18:00:00)-Water Temperature (C)]]*OO[[#This Row],[37]]</f>
        <v>1.8053893746405E-5</v>
      </c>
      <c r="AN322" s="10">
        <f>3/24000000*OO[[#This Row],[96 (30JUN1985 21:00:00)-Water Temperature (C)]]*OO[[#This Row],[38]]</f>
        <v>1.7968034289712499E-5</v>
      </c>
      <c r="AO322" s="10">
        <f>3/24000000*OO[[#This Row],[97 (01JUL1985 00:00:00)-Water Temperature (C)]]*OO[[#This Row],[39]]</f>
        <v>1.7340271065037502E-5</v>
      </c>
      <c r="AP322" s="10">
        <f>3/24000000*OO[[#This Row],[98 (01JUL1985 03:00:00)-Water Temperature (C)]]*OO[[#This Row],[40]]</f>
        <v>1.6212248231399997E-5</v>
      </c>
      <c r="AQ322" s="10">
        <f>3/24000000*OO[[#This Row],[99 (01JUL1985 06:00:00)-Water Temperature (C)]]*OO[[#This Row],[41]]</f>
        <v>1.4826558871072501E-5</v>
      </c>
      <c r="AR322" s="10">
        <f>3/24000000*OO[[#This Row],[100 (01JUL1985 09:00:00)-Water Temperature (C)]]*OO[[#This Row],[42]]</f>
        <v>1.3900932493649999E-5</v>
      </c>
      <c r="AS322" s="10">
        <f>3/24000000*OO[[#This Row],[101 (01JUL1985 12:00:00)-Water Temperature (C)]]*OO[[#This Row],[43]]</f>
        <v>1.304609993931125E-5</v>
      </c>
      <c r="AT322" s="10">
        <f>3/24000000*OO[[#This Row],[102 (01JUL1985 15:00:00)-Water Temperature (C)]]*OO[[#This Row],[44]]</f>
        <v>1.2275073394517501E-5</v>
      </c>
      <c r="AU322" s="10">
        <f>3/24000000*OO[[#This Row],[103 (01JUL1985 18:00:00)-Water Temperature (C)]]*OO[[#This Row],[45]]</f>
        <v>1.1470039943037498E-5</v>
      </c>
      <c r="AV322" s="10">
        <f>3/24000000*OO[[#This Row],[104 (01JUL1985 21:00:00)-Water Temperature (C)]]*OO[[#This Row],[46]]</f>
        <v>1.04248159935725E-5</v>
      </c>
      <c r="AW322" s="10">
        <f>3/24000000*OO[[#This Row],[105 (02JUL1985 00:00:00)-Water Temperature (C)]]*OO[[#This Row],[47]]</f>
        <v>9.3272692239575016E-6</v>
      </c>
      <c r="AX322" s="10">
        <f>3/24000000*OO[[#This Row],[106 (02JUL1985 03:00:00)-Water Temperature (C)]]*OO[[#This Row],[48]]</f>
        <v>8.3452577310024984E-6</v>
      </c>
      <c r="AY322" s="10">
        <f>3/24000000*OO[[#This Row],[107 (02JUL1985 06:00:00)-Water Temperature (C)]]*OO[[#This Row],[49]]</f>
        <v>7.5302538491062496E-6</v>
      </c>
      <c r="AZ322" s="10">
        <f>3/24000000*OO[[#This Row],[108 (02JUL1985 09:00:00)-Water Temperature (C)]]*OO[[#This Row],[50]]</f>
        <v>7.0918604924999994E-6</v>
      </c>
      <c r="BA322" s="10">
        <f>3/24000000*OO[[#This Row],[109 (02JUL1985 12:00:00)-Water Temperature (C)]]*OO[[#This Row],[51]]</f>
        <v>6.7001564599125005E-6</v>
      </c>
      <c r="BB322" s="10">
        <f>3/24000000*OO[[#This Row],[110 (02JUL1985 15:00:00)-Water Temperature (C)]]*OO[[#This Row],[52]]</f>
        <v>6.3402726058874988E-6</v>
      </c>
      <c r="BC322" s="10">
        <f>3/24000000*OO[[#This Row],[111 (02JUL1985 18:00:00)-Water Temperature (C)]]*OO[[#This Row],[53]]</f>
        <v>5.9070287938199991E-6</v>
      </c>
      <c r="BD322" s="10">
        <f>3/24000000*OO[[#This Row],[112 (02JUL1985 21:00:00)-Water Temperature (C)]]*OO[[#This Row],[54]]</f>
        <v>5.3593861160249992E-6</v>
      </c>
      <c r="BE322" s="10">
        <f>3/24000000*OO[[#This Row],[113 (03JUL1985 00:00:00)-Water Temperature (C)]]*OO[[#This Row],[55]]</f>
        <v>4.7815650132450002E-6</v>
      </c>
      <c r="BF322" s="10">
        <f>3/24000000*OO[[#This Row],[114 (03JUL1985 03:00:00)-Water Temperature (C)]]*OO[[#This Row],[56]]</f>
        <v>4.2820151867999994E-6</v>
      </c>
      <c r="BG322" s="10">
        <f>3/24000000*OO[[#This Row],[115 (03JUL1985 06:00:00)-Water Temperature (C)]]*OO[[#This Row],[57]]</f>
        <v>3.8699983693599997E-6</v>
      </c>
      <c r="BH322" s="10">
        <f>3/24000000*OO[[#This Row],[116 (03JUL1985 09:00:00)-Water Temperature (C)]]*OO[[#This Row],[58]]</f>
        <v>3.6379224824100003E-6</v>
      </c>
      <c r="BI322" s="10">
        <f>3/24000000*OO[[#This Row],[117 (03JUL1985 12:00:00)-Water Temperature (C)]]*OO[[#This Row],[59]]</f>
        <v>3.3509354275349994E-6</v>
      </c>
      <c r="BJ322" s="10">
        <f>3/24000000*OO[[#This Row],[118 (03JUL1985 15:00:00)-Water Temperature (C)]]*OO[[#This Row],[60]]</f>
        <v>3.1680951405862497E-6</v>
      </c>
      <c r="BK322" s="10">
        <f>3/24000000*OO[[#This Row],[119 (03JUL1985 18:00:00)-Water Temperature (C)]]*OO[[#This Row],[61]]</f>
        <v>2.9395813779499998E-6</v>
      </c>
      <c r="BL322" s="10">
        <f>3/24000000*OO[[#This Row],[120 (03JUL1985 21:00:00)-Water Temperature (C)]]*OO[[#This Row],[62]]</f>
        <v>2.67176511493875E-6</v>
      </c>
      <c r="BM322" s="10">
        <f>3/24000000*OO[[#This Row],[121 (04JUL1985 00:00:00)-Water Temperature (C)]]*OO[[#This Row],[63]]</f>
        <v>2.3884701879960003E-6</v>
      </c>
      <c r="BN322" s="10">
        <f>3/24000000*OO[[#This Row],[122 (04JUL1985 03:00:00)-Water Temperature (C)]]*OO[[#This Row],[64]]</f>
        <v>2.1185241371217499E-6</v>
      </c>
      <c r="BO322" s="10">
        <f>3/24000000*OO[[#This Row],[123 (04JUL1985 06:00:00)-Water Temperature (C)]]*OO[[#This Row],[65]]</f>
        <v>1.9006823719338752E-6</v>
      </c>
      <c r="BP322" s="10">
        <f>3/24000000*OO[[#This Row],[124 (04JUL1985 09:00:00)-Water Temperature (C)]]*OO[[#This Row],[66]]</f>
        <v>1.78686078466725E-6</v>
      </c>
      <c r="BQ322" s="10">
        <f>3/24000000*OO[[#This Row],[125 (04JUL1985 12:00:00)-Water Temperature (C)]]*OO[[#This Row],[67]]</f>
        <v>1.6869667450605E-6</v>
      </c>
      <c r="BR322" s="10">
        <f>3/24000000*OO[[#This Row],[126 (04JUL1985 15:00:00)-Water Temperature (C)]]*OO[[#This Row],[68]]</f>
        <v>1.584213861476625E-6</v>
      </c>
      <c r="BS322" s="10">
        <f>3/24000000*OO[[#This Row],[127 (04JUL1985 18:00:00)-Water Temperature (C)]]*OO[[#This Row],[69]]</f>
        <v>1.453395939667E-6</v>
      </c>
      <c r="BT322" s="10">
        <f>3/24000000*OO[[#This Row],[128 (04JUL1985 21:00:00)-Water Temperature (C)]]*OO[[#This Row],[70]]</f>
        <v>1.27725177549375E-6</v>
      </c>
      <c r="BU322" s="10">
        <f>3/24000000*OO[[#This Row],[129 (05JUL1985 00:00:00)-Water Temperature (C)]]*OO[[#This Row],[71]]</f>
        <v>1.0889587865100001E-6</v>
      </c>
      <c r="BV322" s="10">
        <f>3/24000000*OO[[#This Row],[130 (05JUL1985 03:00:00)-Water Temperature (C)]]*OO[[#This Row],[72]]</f>
        <v>9.2821141879199993E-7</v>
      </c>
      <c r="BW322" s="10">
        <f>3/24000000*OO[[#This Row],[131 (05JUL1985 06:00:00)-Water Temperature (C)]]*OO[[#This Row],[73]]</f>
        <v>7.97827125167E-7</v>
      </c>
      <c r="BX322" s="10">
        <f>3/24000000*OO[[#This Row],[132 (05JUL1985 09:00:00)-Water Temperature (C)]]*OO[[#This Row],[74]]</f>
        <v>7.1399440903324997E-7</v>
      </c>
      <c r="BY322" s="10">
        <f>3/24000000*OO[[#This Row],[133 (05JUL1985 12:00:00)-Water Temperature (C)]]*OO[[#This Row],[75]]</f>
        <v>6.4347822347962505E-7</v>
      </c>
      <c r="BZ322" s="10">
        <f>3/24000000*OO[[#This Row],[134 (05JUL1985 15:00:00)-Water Temperature (C)]]*OO[[#This Row],[76]]</f>
        <v>5.7387337037149995E-7</v>
      </c>
      <c r="CA322" s="10">
        <f>3/24000000*OO[[#This Row],[135 (05JUL1985 18:00:00)-Water Temperature (C)]]*OO[[#This Row],[77]]</f>
        <v>5.0351067259762504E-7</v>
      </c>
      <c r="CB322" s="10">
        <f>3/24000000*OO[[#This Row],[136 (05JUL1985 21:00:00)-Water Temperature (C)]]*OO[[#This Row],[78]]</f>
        <v>4.2939354124800001E-7</v>
      </c>
      <c r="CC322" s="10">
        <f>3/24000000*OO[[#This Row],[137 (06JUL1985 00:00:00)-Water Temperature (C)]]*OO[[#This Row],[79]]</f>
        <v>3.6335338458374999E-7</v>
      </c>
      <c r="CD322" s="10">
        <f>3/24000000*OO[[#This Row],[138 (06JUL1985 03:00:00)-Water Temperature (C)]]*OO[[#This Row],[80]]</f>
        <v>3.0878575958737497E-7</v>
      </c>
      <c r="CE322" s="10">
        <f>3/24000000*OO[[#This Row],[139 (06JUL1985 06:00:00)-Water Temperature (C)]]*OO[[#This Row],[81]]</f>
        <v>2.6964770741932501E-7</v>
      </c>
      <c r="CF322" s="10">
        <f>3/24000000*OO[[#This Row],[140 (06JUL1985 09:00:00)-Water Temperature (C)]]*OO[[#This Row],[82]]</f>
        <v>2.49418121651875E-7</v>
      </c>
      <c r="CG322" s="10">
        <f>3/24000000*OO[[#This Row],[141 (06JUL1985 12:00:00)-Water Temperature (C)]]*OO[[#This Row],[83]]</f>
        <v>2.3697918387884999E-7</v>
      </c>
      <c r="CH322" s="10">
        <f>3/24000000*OO[[#This Row],[142 (06JUL1985 15:00:00)-Water Temperature (C)]]*OO[[#This Row],[84]]</f>
        <v>2.2945259253892502E-7</v>
      </c>
      <c r="CI322" s="10">
        <f>3/24000000*OO[[#This Row],[143 (06JUL1985 18:00:00)-Water Temperature (C)]]*OO[[#This Row],[85]]</f>
        <v>2.1949194855309996E-7</v>
      </c>
      <c r="CJ322" s="10">
        <f>3/24000000*OO[[#This Row],[144 (06JUL1985 21:00:00)-Water Temperature (C)]]*OO[[#This Row],[86]]</f>
        <v>2.047478201505E-7</v>
      </c>
      <c r="CK322" s="10">
        <f>3/24000000*OO[[#This Row],[145 (07JUL1985 00:00:00)-Water Temperature (C)]]*OO[[#This Row],[87]]</f>
        <v>1.8512119498897499E-7</v>
      </c>
      <c r="CL322" s="10">
        <f>3/24000000*OO[[#This Row],[146 (07JUL1985 03:00:00)-Water Temperature (C)]]*OO[[#This Row],[88]]</f>
        <v>1.6715422317046247E-7</v>
      </c>
      <c r="CM322" s="10">
        <f>3/24000000*OO[[#This Row],[147 (07JUL1985 06:00:00)-Water Temperature (C)]]*OO[[#This Row],[89]]</f>
        <v>1.5181116391499997E-7</v>
      </c>
      <c r="CN322" s="10">
        <f>3/24000000*OO[[#This Row],[148 (07JUL1985 09:00:00)-Water Temperature (C)]]*OO[[#This Row],[90]]</f>
        <v>1.428082713572625E-7</v>
      </c>
      <c r="CO322" s="10">
        <f>3/24000000*OO[[#This Row],[149 (07JUL1985 12:00:00)-Water Temperature (C)]]*OO[[#This Row],[91]]</f>
        <v>1.3805025004999999E-7</v>
      </c>
      <c r="CP322" s="10">
        <f>3/24000000*OO[[#This Row],[150 (07JUL1985 15:00:00)-Water Temperature (C)]]*OO[[#This Row],[92]]</f>
        <v>1.3805025004999999E-7</v>
      </c>
      <c r="CQ322" s="10">
        <f>3/24000000*OO[[#This Row],[151 (07JUL1985 18:00:00)-Water Temperature (C)]]*OO[[#This Row],[93]]</f>
        <v>1.3805025004999999E-7</v>
      </c>
      <c r="CR322" s="10">
        <f>3/24000000*OO[[#This Row],[152 (07JUL1985 21:00:00)-Water Temperature (C)]]*OO[[#This Row],[94]]</f>
        <v>1.3805025004999999E-7</v>
      </c>
      <c r="CS322" s="10">
        <f>3/24000000*OO[[#This Row],[153 (08JUL1985 00:00:00)-Water Temperature (C)]]*OO[[#This Row],[95]]</f>
        <v>1.3805025004999999E-7</v>
      </c>
      <c r="CT322" s="10">
        <f>3/24000000*OO[[#This Row],[154 (08JUL1985 03:00:00)-Water Temperature (C)]]*OO[[#This Row],[96]]</f>
        <v>1.3805025004999999E-7</v>
      </c>
      <c r="CU322" s="10">
        <f>3/24000000*OO[[#This Row],[155 (08JUL1985 06:00:00)-Water Temperature (C)]]*OO[[#This Row],[97]]</f>
        <v>1.3805025004999999E-7</v>
      </c>
      <c r="CV322" s="10">
        <f>3/24000000*OO[[#This Row],[156 (08JUL1985 09:00:00)-Water Temperature (C)]]*OO[[#This Row],[98]]</f>
        <v>1.3805025004999999E-7</v>
      </c>
      <c r="CW322" s="10">
        <f>3/24000000*OO[[#This Row],[157 (08JUL1985 12:00:00)-Water Temperature (C)]]*OO[[#This Row],[99]]</f>
        <v>1.3805025004999999E-7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2.1886226576118196E-33</v>
      </c>
      <c r="S323" s="10">
        <f>3/24*OO[[#This Row],[75 (28JUN1985 06:00:00)-Water Temperature (C)]]*OO[[#This Row],[17]]/SUM(OO[17])</f>
        <v>6.9166663011425751E-24</v>
      </c>
      <c r="T323" s="10">
        <f>3/24*OO[[#This Row],[76 (28JUN1985 09:00:00)-Water Temperature (C)]]*OO[[#This Row],[18]]/SUM(OO[18])</f>
        <v>6.2695824642948329E-17</v>
      </c>
      <c r="U323" s="10">
        <f>3/24*OO[[#This Row],[77 (28JUN1985 12:00:00)-Water Temperature (C)]]*OO[[#This Row],[19]]/SUM(OO[19])</f>
        <v>1.9499591879417757E-12</v>
      </c>
      <c r="V323" s="10">
        <f>3/24000000*OO[[#This Row],[78 (28JUN1985 15:00:00)-Water Temperature (C)]]*OO[[#This Row],[20]]</f>
        <v>1.7141798009023747E-9</v>
      </c>
      <c r="W323" s="10">
        <f>3/24000000*OO[[#This Row],[79 (28JUN1985 18:00:00)-Water Temperature (C)]]*OO[[#This Row],[21]]</f>
        <v>2.7286306218412496E-7</v>
      </c>
      <c r="X323" s="10">
        <f>3/24000000*OO[[#This Row],[80 (28JUN1985 21:00:00)-Water Temperature (C)]]*OO[[#This Row],[22]]</f>
        <v>1.2650588515518749E-5</v>
      </c>
      <c r="Y323" s="10">
        <f>3/24000000*OO[[#This Row],[81 (29JUN1985 00:00:00)-Water Temperature (C)]]*OO[[#This Row],[23]]</f>
        <v>2.2307186740831245E-4</v>
      </c>
      <c r="Z323" s="10">
        <f>3/24000000*OO[[#This Row],[82 (29JUN1985 03:00:00)-Water Temperature (C)]]*OO[[#This Row],[24]]</f>
        <v>1.757715456432E-3</v>
      </c>
      <c r="AA323" s="10">
        <f>3/24000000*OO[[#This Row],[83 (29JUN1985 06:00:00)-Water Temperature (C)]]*OO[[#This Row],[25]]</f>
        <v>7.0373350765549998E-3</v>
      </c>
      <c r="AB323" s="10">
        <f>3/24000000*OO[[#This Row],[84 (29JUN1985 09:00:00)-Water Temperature (C)]]*OO[[#This Row],[26]]</f>
        <v>1.5884894035575001E-2</v>
      </c>
      <c r="AC323" s="10">
        <f>3/24000000*OO[[#This Row],[85 (29JUN1985 12:00:00)-Water Temperature (C)]]*OO[[#This Row],[27]]</f>
        <v>2.2222708794081249E-2</v>
      </c>
      <c r="AD323" s="10">
        <f>3/24000000*OO[[#This Row],[86 (29JUN1985 15:00:00)-Water Temperature (C)]]*OO[[#This Row],[28]]</f>
        <v>2.0324998276021248E-2</v>
      </c>
      <c r="AE323" s="10">
        <f>3/24000000*OO[[#This Row],[88 (29JUN1985 21:00:00)-Water Temperature (C)]]*OO[[#This Row],[30]]</f>
        <v>5.746002104219999E-3</v>
      </c>
      <c r="AF323" s="10">
        <f>3/24000000*OO[[#This Row],[88 (29JUN1985 21:00:00)-Water Temperature (C)]]*OO[[#This Row],[30]]</f>
        <v>5.746002104219999E-3</v>
      </c>
      <c r="AG323" s="10">
        <f>3/24000000*OO[[#This Row],[89 (30JUN1985 00:00:00)-Water Temperature (C)]]*OO[[#This Row],[31]]</f>
        <v>1.9292592582049999E-3</v>
      </c>
      <c r="AH323" s="10">
        <f>3/24000000*OO[[#This Row],[90 (30JUN1985 03:00:00)-Water Temperature (C)]]*OO[[#This Row],[32]]</f>
        <v>5.1867888108399999E-4</v>
      </c>
      <c r="AI323" s="10">
        <f>3/24000000*OO[[#This Row],[91 (30JUN1985 06:00:00)-Water Temperature (C)]]*OO[[#This Row],[33]]</f>
        <v>1.2513089123023749E-4</v>
      </c>
      <c r="AJ323" s="10">
        <f>3/24000000*OO[[#This Row],[92 (30JUN1985 09:00:00)-Water Temperature (C)]]*OO[[#This Row],[34]]</f>
        <v>3.6918778535949997E-5</v>
      </c>
      <c r="AK323" s="10">
        <f>3/24000000*OO[[#This Row],[93 (30JUN1985 12:00:00)-Water Temperature (C)]]*OO[[#This Row],[35]]</f>
        <v>1.9398193061449998E-5</v>
      </c>
      <c r="AL323" s="10">
        <f>3/24000000*OO[[#This Row],[94 (30JUN1985 15:00:00)-Water Temperature (C)]]*OO[[#This Row],[36]]</f>
        <v>1.6306594552807499E-5</v>
      </c>
      <c r="AM323" s="10">
        <f>3/24000000*OO[[#This Row],[95 (30JUN1985 18:00:00)-Water Temperature (C)]]*OO[[#This Row],[37]]</f>
        <v>1.6073643582090002E-5</v>
      </c>
      <c r="AN323" s="10">
        <f>3/24000000*OO[[#This Row],[96 (30JUN1985 21:00:00)-Water Temperature (C)]]*OO[[#This Row],[38]]</f>
        <v>1.6038022654687501E-5</v>
      </c>
      <c r="AO323" s="10">
        <f>3/24000000*OO[[#This Row],[97 (01JUL1985 00:00:00)-Water Temperature (C)]]*OO[[#This Row],[39]]</f>
        <v>1.5532207734665E-5</v>
      </c>
      <c r="AP323" s="10">
        <f>3/24000000*OO[[#This Row],[98 (01JUL1985 03:00:00)-Water Temperature (C)]]*OO[[#This Row],[40]]</f>
        <v>1.4586922829126252E-5</v>
      </c>
      <c r="AQ323" s="10">
        <f>3/24000000*OO[[#This Row],[99 (01JUL1985 06:00:00)-Water Temperature (C)]]*OO[[#This Row],[41]]</f>
        <v>1.3389771429542501E-5</v>
      </c>
      <c r="AR323" s="10">
        <f>3/24000000*OO[[#This Row],[100 (01JUL1985 09:00:00)-Water Temperature (C)]]*OO[[#This Row],[42]]</f>
        <v>1.2597762822613751E-5</v>
      </c>
      <c r="AS323" s="10">
        <f>3/24000000*OO[[#This Row],[101 (01JUL1985 12:00:00)-Water Temperature (C)]]*OO[[#This Row],[43]]</f>
        <v>1.1864653221487499E-5</v>
      </c>
      <c r="AT323" s="10">
        <f>3/24000000*OO[[#This Row],[102 (01JUL1985 15:00:00)-Water Temperature (C)]]*OO[[#This Row],[44]]</f>
        <v>1.1198137540874998E-5</v>
      </c>
      <c r="AU323" s="10">
        <f>3/24000000*OO[[#This Row],[103 (01JUL1985 18:00:00)-Water Temperature (C)]]*OO[[#This Row],[45]]</f>
        <v>1.0485035927139998E-5</v>
      </c>
      <c r="AV323" s="10">
        <f>3/24000000*OO[[#This Row],[104 (01JUL1985 21:00:00)-Water Temperature (C)]]*OO[[#This Row],[46]]</f>
        <v>9.5444934123787517E-6</v>
      </c>
      <c r="AW323" s="10">
        <f>3/24000000*OO[[#This Row],[105 (02JUL1985 00:00:00)-Water Temperature (C)]]*OO[[#This Row],[47]]</f>
        <v>8.550832422577499E-6</v>
      </c>
      <c r="AX323" s="10">
        <f>3/24000000*OO[[#This Row],[106 (02JUL1985 03:00:00)-Water Temperature (C)]]*OO[[#This Row],[48]]</f>
        <v>7.6640984957212513E-6</v>
      </c>
      <c r="AY323" s="10">
        <f>3/24000000*OO[[#This Row],[107 (02JUL1985 06:00:00)-Water Temperature (C)]]*OO[[#This Row],[49]]</f>
        <v>6.9229232114499996E-6</v>
      </c>
      <c r="AZ323" s="10">
        <f>3/24000000*OO[[#This Row],[108 (02JUL1985 09:00:00)-Water Temperature (C)]]*OO[[#This Row],[50]]</f>
        <v>6.5306258656749996E-6</v>
      </c>
      <c r="BA323" s="10">
        <f>3/24000000*OO[[#This Row],[109 (02JUL1985 12:00:00)-Water Temperature (C)]]*OO[[#This Row],[51]]</f>
        <v>6.1815880830375002E-6</v>
      </c>
      <c r="BB323" s="10">
        <f>3/24000000*OO[[#This Row],[110 (02JUL1985 15:00:00)-Water Temperature (C)]]*OO[[#This Row],[52]]</f>
        <v>5.8613995901412511E-6</v>
      </c>
      <c r="BC323" s="10">
        <f>3/24000000*OO[[#This Row],[111 (02JUL1985 18:00:00)-Water Temperature (C)]]*OO[[#This Row],[53]]</f>
        <v>5.4719946880750002E-6</v>
      </c>
      <c r="BD323" s="10">
        <f>3/24000000*OO[[#This Row],[112 (02JUL1985 21:00:00)-Water Temperature (C)]]*OO[[#This Row],[54]]</f>
        <v>4.9721187862949999E-6</v>
      </c>
      <c r="BE323" s="10">
        <f>3/24000000*OO[[#This Row],[113 (03JUL1985 00:00:00)-Water Temperature (C)]]*OO[[#This Row],[55]]</f>
        <v>4.4378318970974995E-6</v>
      </c>
      <c r="BF323" s="10">
        <f>3/24000000*OO[[#This Row],[114 (03JUL1985 03:00:00)-Water Temperature (C)]]*OO[[#This Row],[56]]</f>
        <v>3.9770850681899997E-6</v>
      </c>
      <c r="BG323" s="10">
        <f>3/24000000*OO[[#This Row],[115 (03JUL1985 06:00:00)-Water Temperature (C)]]*OO[[#This Row],[57]]</f>
        <v>3.5947706139162498E-6</v>
      </c>
      <c r="BH323" s="10">
        <f>3/24000000*OO[[#This Row],[116 (03JUL1985 09:00:00)-Water Temperature (C)]]*OO[[#This Row],[58]]</f>
        <v>3.3811675549524997E-6</v>
      </c>
      <c r="BI323" s="10">
        <f>3/24000000*OO[[#This Row],[117 (03JUL1985 12:00:00)-Water Temperature (C)]]*OO[[#This Row],[59]]</f>
        <v>3.1169901052274999E-6</v>
      </c>
      <c r="BJ323" s="10">
        <f>3/24000000*OO[[#This Row],[118 (03JUL1985 15:00:00)-Water Temperature (C)]]*OO[[#This Row],[60]]</f>
        <v>2.9493080383800002E-6</v>
      </c>
      <c r="BK323" s="10">
        <f>3/24000000*OO[[#This Row],[119 (03JUL1985 18:00:00)-Water Temperature (C)]]*OO[[#This Row],[61]]</f>
        <v>2.7410653133990001E-6</v>
      </c>
      <c r="BL323" s="10">
        <f>3/24000000*OO[[#This Row],[120 (03JUL1985 21:00:00)-Water Temperature (C)]]*OO[[#This Row],[62]]</f>
        <v>2.4934183073156254E-6</v>
      </c>
      <c r="BM323" s="10">
        <f>3/24000000*OO[[#This Row],[121 (04JUL1985 00:00:00)-Water Temperature (C)]]*OO[[#This Row],[63]]</f>
        <v>2.2306064234566253E-6</v>
      </c>
      <c r="BN323" s="10">
        <f>3/24000000*OO[[#This Row],[122 (04JUL1985 03:00:00)-Water Temperature (C)]]*OO[[#This Row],[64]]</f>
        <v>1.980506834376E-6</v>
      </c>
      <c r="BO323" s="10">
        <f>3/24000000*OO[[#This Row],[123 (04JUL1985 06:00:00)-Water Temperature (C)]]*OO[[#This Row],[65]]</f>
        <v>1.7770043877559998E-6</v>
      </c>
      <c r="BP323" s="10">
        <f>3/24000000*OO[[#This Row],[124 (04JUL1985 09:00:00)-Water Temperature (C)]]*OO[[#This Row],[66]]</f>
        <v>1.6707484132204995E-6</v>
      </c>
      <c r="BQ323" s="10">
        <f>3/24000000*OO[[#This Row],[125 (04JUL1985 12:00:00)-Water Temperature (C)]]*OO[[#This Row],[67]]</f>
        <v>1.5782676829683749E-6</v>
      </c>
      <c r="BR323" s="10">
        <f>3/24000000*OO[[#This Row],[126 (04JUL1985 15:00:00)-Water Temperature (C)]]*OO[[#This Row],[68]]</f>
        <v>1.4833470202309998E-6</v>
      </c>
      <c r="BS323" s="10">
        <f>3/24000000*OO[[#This Row],[127 (04JUL1985 18:00:00)-Water Temperature (C)]]*OO[[#This Row],[69]]</f>
        <v>1.362753593025E-6</v>
      </c>
      <c r="BT323" s="10">
        <f>3/24000000*OO[[#This Row],[128 (04JUL1985 21:00:00)-Water Temperature (C)]]*OO[[#This Row],[70]]</f>
        <v>1.1990318424742499E-6</v>
      </c>
      <c r="BU323" s="10">
        <f>3/24000000*OO[[#This Row],[129 (05JUL1985 00:00:00)-Water Temperature (C)]]*OO[[#This Row],[71]]</f>
        <v>1.0224719425369999E-6</v>
      </c>
      <c r="BV323" s="10">
        <f>3/24000000*OO[[#This Row],[130 (05JUL1985 03:00:00)-Water Temperature (C)]]*OO[[#This Row],[72]]</f>
        <v>8.7161947726874998E-7</v>
      </c>
      <c r="BW323" s="10">
        <f>3/24000000*OO[[#This Row],[131 (05JUL1985 06:00:00)-Water Temperature (C)]]*OO[[#This Row],[73]]</f>
        <v>7.4872894878700002E-7</v>
      </c>
      <c r="BX323" s="10">
        <f>3/24000000*OO[[#This Row],[132 (05JUL1985 09:00:00)-Water Temperature (C)]]*OO[[#This Row],[74]]</f>
        <v>6.6941727279149996E-7</v>
      </c>
      <c r="BY323" s="10">
        <f>3/24000000*OO[[#This Row],[133 (05JUL1985 12:00:00)-Water Temperature (C)]]*OO[[#This Row],[75]]</f>
        <v>6.0353411880375E-7</v>
      </c>
      <c r="BZ323" s="10">
        <f>3/24000000*OO[[#This Row],[134 (05JUL1985 15:00:00)-Water Temperature (C)]]*OO[[#This Row],[76]]</f>
        <v>5.3829677947899995E-7</v>
      </c>
      <c r="CA323" s="10">
        <f>3/24000000*OO[[#This Row],[135 (05JUL1985 18:00:00)-Water Temperature (C)]]*OO[[#This Row],[77]]</f>
        <v>4.7301075284999989E-7</v>
      </c>
      <c r="CB323" s="10">
        <f>3/24000000*OO[[#This Row],[136 (05JUL1985 21:00:00)-Water Temperature (C)]]*OO[[#This Row],[78]]</f>
        <v>4.0359602962499997E-7</v>
      </c>
      <c r="CC323" s="10">
        <f>3/24000000*OO[[#This Row],[137 (06JUL1985 00:00:00)-Water Temperature (C)]]*OO[[#This Row],[79]]</f>
        <v>3.4152147488249997E-7</v>
      </c>
      <c r="CD323" s="10">
        <f>3/24000000*OO[[#This Row],[138 (06JUL1985 03:00:00)-Water Temperature (C)]]*OO[[#This Row],[80]]</f>
        <v>2.9002077929579996E-7</v>
      </c>
      <c r="CE323" s="10">
        <f>3/24000000*OO[[#This Row],[139 (06JUL1985 06:00:00)-Water Temperature (C)]]*OO[[#This Row],[81]]</f>
        <v>2.5283322825161249E-7</v>
      </c>
      <c r="CF323" s="10">
        <f>3/24000000*OO[[#This Row],[140 (06JUL1985 09:00:00)-Water Temperature (C)]]*OO[[#This Row],[82]]</f>
        <v>2.3350808649659998E-7</v>
      </c>
      <c r="CG323" s="10">
        <f>3/24000000*OO[[#This Row],[141 (06JUL1985 12:00:00)-Water Temperature (C)]]*OO[[#This Row],[83]]</f>
        <v>2.2161393233637503E-7</v>
      </c>
      <c r="CH323" s="10">
        <f>3/24000000*OO[[#This Row],[142 (06JUL1985 15:00:00)-Water Temperature (C)]]*OO[[#This Row],[84]]</f>
        <v>2.1446357307238748E-7</v>
      </c>
      <c r="CI323" s="10">
        <f>3/24000000*OO[[#This Row],[143 (06JUL1985 18:00:00)-Water Temperature (C)]]*OO[[#This Row],[85]]</f>
        <v>2.052217656458E-7</v>
      </c>
      <c r="CJ323" s="10">
        <f>3/24000000*OO[[#This Row],[144 (06JUL1985 21:00:00)-Water Temperature (C)]]*OO[[#This Row],[86]]</f>
        <v>1.9156332434909999E-7</v>
      </c>
      <c r="CK323" s="10">
        <f>3/24000000*OO[[#This Row],[145 (07JUL1985 00:00:00)-Water Temperature (C)]]*OO[[#This Row],[87]]</f>
        <v>1.732271189369875E-7</v>
      </c>
      <c r="CL323" s="10">
        <f>3/24000000*OO[[#This Row],[146 (07JUL1985 03:00:00)-Water Temperature (C)]]*OO[[#This Row],[88]]</f>
        <v>1.5640837191915E-7</v>
      </c>
      <c r="CM323" s="10">
        <f>3/24000000*OO[[#This Row],[147 (07JUL1985 06:00:00)-Water Temperature (C)]]*OO[[#This Row],[89]]</f>
        <v>1.4197417374822498E-7</v>
      </c>
      <c r="CN323" s="10">
        <f>3/24000000*OO[[#This Row],[148 (07JUL1985 09:00:00)-Water Temperature (C)]]*OO[[#This Row],[90]]</f>
        <v>1.333892794189375E-7</v>
      </c>
      <c r="CO323" s="10">
        <f>3/24000000*OO[[#This Row],[149 (07JUL1985 12:00:00)-Water Temperature (C)]]*OO[[#This Row],[91]]</f>
        <v>1.2885620205120001E-7</v>
      </c>
      <c r="CP323" s="10">
        <f>3/24000000*OO[[#This Row],[150 (07JUL1985 15:00:00)-Water Temperature (C)]]*OO[[#This Row],[92]]</f>
        <v>1.2885620205120001E-7</v>
      </c>
      <c r="CQ323" s="10">
        <f>3/24000000*OO[[#This Row],[151 (07JUL1985 18:00:00)-Water Temperature (C)]]*OO[[#This Row],[93]]</f>
        <v>1.2885620205120001E-7</v>
      </c>
      <c r="CR323" s="10">
        <f>3/24000000*OO[[#This Row],[152 (07JUL1985 21:00:00)-Water Temperature (C)]]*OO[[#This Row],[94]]</f>
        <v>1.2885620205120001E-7</v>
      </c>
      <c r="CS323" s="10">
        <f>3/24000000*OO[[#This Row],[153 (08JUL1985 00:00:00)-Water Temperature (C)]]*OO[[#This Row],[95]]</f>
        <v>1.2885620205120001E-7</v>
      </c>
      <c r="CT323" s="10">
        <f>3/24000000*OO[[#This Row],[154 (08JUL1985 03:00:00)-Water Temperature (C)]]*OO[[#This Row],[96]]</f>
        <v>1.2885620205120001E-7</v>
      </c>
      <c r="CU323" s="10">
        <f>3/24000000*OO[[#This Row],[155 (08JUL1985 06:00:00)-Water Temperature (C)]]*OO[[#This Row],[97]]</f>
        <v>1.2885620205120001E-7</v>
      </c>
      <c r="CV323" s="10">
        <f>3/24000000*OO[[#This Row],[156 (08JUL1985 09:00:00)-Water Temperature (C)]]*OO[[#This Row],[98]]</f>
        <v>1.2885620205120001E-7</v>
      </c>
      <c r="CW323" s="10">
        <f>3/24000000*OO[[#This Row],[157 (08JUL1985 12:00:00)-Water Temperature (C)]]*OO[[#This Row],[99]]</f>
        <v>1.2885620205120001E-7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1.8250694662107636E-33</v>
      </c>
      <c r="S324" s="10">
        <f>3/24*OO[[#This Row],[75 (28JUN1985 06:00:00)-Water Temperature (C)]]*OO[[#This Row],[17]]/SUM(OO[17])</f>
        <v>1.1765827815763324E-23</v>
      </c>
      <c r="T324" s="10">
        <f>3/24*OO[[#This Row],[76 (28JUN1985 09:00:00)-Water Temperature (C)]]*OO[[#This Row],[18]]/SUM(OO[18])</f>
        <v>8.0001895959612964E-17</v>
      </c>
      <c r="U324" s="10">
        <f>3/24*OO[[#This Row],[77 (28JUN1985 12:00:00)-Water Temperature (C)]]*OO[[#This Row],[19]]/SUM(OO[19])</f>
        <v>3.3071968640312245E-12</v>
      </c>
      <c r="V324" s="10">
        <f>3/24000000*OO[[#This Row],[78 (28JUN1985 15:00:00)-Water Temperature (C)]]*OO[[#This Row],[20]]</f>
        <v>3.1991026400399996E-9</v>
      </c>
      <c r="W324" s="10">
        <f>3/24000000*OO[[#This Row],[79 (28JUN1985 18:00:00)-Water Temperature (C)]]*OO[[#This Row],[21]]</f>
        <v>5.4404147781000004E-7</v>
      </c>
      <c r="X324" s="10">
        <f>3/24000000*OO[[#This Row],[80 (28JUN1985 21:00:00)-Water Temperature (C)]]*OO[[#This Row],[22]]</f>
        <v>2.6589339743857497E-5</v>
      </c>
      <c r="Y324" s="10">
        <f>3/24000000*OO[[#This Row],[81 (29JUN1985 00:00:00)-Water Temperature (C)]]*OO[[#This Row],[23]]</f>
        <v>4.9057782274049993E-4</v>
      </c>
      <c r="Z324" s="10">
        <f>3/24000000*OO[[#This Row],[82 (29JUN1985 03:00:00)-Water Temperature (C)]]*OO[[#This Row],[24]]</f>
        <v>4.0203290474700006E-3</v>
      </c>
      <c r="AA324" s="10">
        <f>3/24000000*OO[[#This Row],[83 (29JUN1985 06:00:00)-Water Temperature (C)]]*OO[[#This Row],[25]]</f>
        <v>1.6665163989700003E-2</v>
      </c>
      <c r="AB324" s="10">
        <f>3/24000000*OO[[#This Row],[84 (29JUN1985 09:00:00)-Water Temperature (C)]]*OO[[#This Row],[26]]</f>
        <v>3.8796532893800001E-2</v>
      </c>
      <c r="AC324" s="10">
        <f>3/24000000*OO[[#This Row],[85 (29JUN1985 12:00:00)-Water Temperature (C)]]*OO[[#This Row],[27]]</f>
        <v>5.5769109410699999E-2</v>
      </c>
      <c r="AD324" s="10">
        <f>3/24000000*OO[[#This Row],[86 (29JUN1985 15:00:00)-Water Temperature (C)]]*OO[[#This Row],[28]]</f>
        <v>5.2262071469999997E-2</v>
      </c>
      <c r="AE324" s="10">
        <f>3/24000000*OO[[#This Row],[88 (29JUN1985 21:00:00)-Water Temperature (C)]]*OO[[#This Row],[30]]</f>
        <v>1.541151011035125E-2</v>
      </c>
      <c r="AF324" s="10">
        <f>3/24000000*OO[[#This Row],[88 (29JUN1985 21:00:00)-Water Temperature (C)]]*OO[[#This Row],[30]]</f>
        <v>1.541151011035125E-2</v>
      </c>
      <c r="AG324" s="10">
        <f>3/24000000*OO[[#This Row],[89 (30JUN1985 00:00:00)-Water Temperature (C)]]*OO[[#This Row],[31]]</f>
        <v>5.2638312069700002E-3</v>
      </c>
      <c r="AH324" s="10">
        <f>3/24000000*OO[[#This Row],[90 (30JUN1985 03:00:00)-Water Temperature (C)]]*OO[[#This Row],[32]]</f>
        <v>1.4334516072370001E-3</v>
      </c>
      <c r="AI324" s="10">
        <f>3/24000000*OO[[#This Row],[91 (30JUN1985 06:00:00)-Water Temperature (C)]]*OO[[#This Row],[33]]</f>
        <v>3.4622558579850001E-4</v>
      </c>
      <c r="AJ324" s="10">
        <f>3/24000000*OO[[#This Row],[92 (30JUN1985 09:00:00)-Water Temperature (C)]]*OO[[#This Row],[34]]</f>
        <v>9.9455910159374994E-5</v>
      </c>
      <c r="AK324" s="10">
        <f>3/24000000*OO[[#This Row],[93 (30JUN1985 12:00:00)-Water Temperature (C)]]*OO[[#This Row],[35]]</f>
        <v>4.9970040725499996E-5</v>
      </c>
      <c r="AL324" s="10">
        <f>3/24000000*OO[[#This Row],[94 (30JUN1985 15:00:00)-Water Temperature (C)]]*OO[[#This Row],[36]]</f>
        <v>4.1093536316550003E-5</v>
      </c>
      <c r="AM324" s="10">
        <f>3/24000000*OO[[#This Row],[95 (30JUN1985 18:00:00)-Water Temperature (C)]]*OO[[#This Row],[37]]</f>
        <v>4.0270540615499997E-5</v>
      </c>
      <c r="AN324" s="10">
        <f>3/24000000*OO[[#This Row],[96 (30JUN1985 21:00:00)-Water Temperature (C)]]*OO[[#This Row],[38]]</f>
        <v>4.0122732318312504E-5</v>
      </c>
      <c r="AO324" s="10">
        <f>3/24000000*OO[[#This Row],[97 (01JUL1985 00:00:00)-Water Temperature (C)]]*OO[[#This Row],[39]]</f>
        <v>3.8852502833624998E-5</v>
      </c>
      <c r="AP324" s="10">
        <f>3/24000000*OO[[#This Row],[98 (01JUL1985 03:00:00)-Water Temperature (C)]]*OO[[#This Row],[40]]</f>
        <v>3.6524295545874996E-5</v>
      </c>
      <c r="AQ324" s="10">
        <f>3/24000000*OO[[#This Row],[99 (01JUL1985 06:00:00)-Water Temperature (C)]]*OO[[#This Row],[41]]</f>
        <v>3.3515804237399997E-5</v>
      </c>
      <c r="AR324" s="10">
        <f>3/24000000*OO[[#This Row],[100 (01JUL1985 09:00:00)-Water Temperature (C)]]*OO[[#This Row],[42]]</f>
        <v>3.1496652386649996E-5</v>
      </c>
      <c r="AS324" s="10">
        <f>3/24000000*OO[[#This Row],[101 (01JUL1985 12:00:00)-Water Temperature (C)]]*OO[[#This Row],[43]]</f>
        <v>2.9636182534974998E-5</v>
      </c>
      <c r="AT324" s="10">
        <f>3/24000000*OO[[#This Row],[102 (01JUL1985 15:00:00)-Water Temperature (C)]]*OO[[#This Row],[44]]</f>
        <v>2.7931752858374997E-5</v>
      </c>
      <c r="AU324" s="10">
        <f>3/24000000*OO[[#This Row],[103 (01JUL1985 18:00:00)-Water Temperature (C)]]*OO[[#This Row],[45]]</f>
        <v>2.6126731619283748E-5</v>
      </c>
      <c r="AV324" s="10">
        <f>3/24000000*OO[[#This Row],[104 (01JUL1985 21:00:00)-Water Temperature (C)]]*OO[[#This Row],[46]]</f>
        <v>2.3750944458210002E-5</v>
      </c>
      <c r="AW324" s="10">
        <f>3/24000000*OO[[#This Row],[105 (02JUL1985 00:00:00)-Water Temperature (C)]]*OO[[#This Row],[47]]</f>
        <v>2.1242080638887499E-5</v>
      </c>
      <c r="AX324" s="10">
        <f>3/24000000*OO[[#This Row],[106 (02JUL1985 03:00:00)-Water Temperature (C)]]*OO[[#This Row],[48]]</f>
        <v>1.9016735932365001E-5</v>
      </c>
      <c r="AY324" s="10">
        <f>3/24000000*OO[[#This Row],[107 (02JUL1985 06:00:00)-Water Temperature (C)]]*OO[[#This Row],[49]]</f>
        <v>1.7141354636818749E-5</v>
      </c>
      <c r="AZ324" s="10">
        <f>3/24000000*OO[[#This Row],[108 (02JUL1985 09:00:00)-Water Temperature (C)]]*OO[[#This Row],[50]]</f>
        <v>1.6144610479950002E-5</v>
      </c>
      <c r="BA324" s="10">
        <f>3/24000000*OO[[#This Row],[109 (02JUL1985 12:00:00)-Water Temperature (C)]]*OO[[#This Row],[51]]</f>
        <v>1.5262914008159998E-5</v>
      </c>
      <c r="BB324" s="10">
        <f>3/24000000*OO[[#This Row],[110 (02JUL1985 15:00:00)-Water Temperature (C)]]*OO[[#This Row],[52]]</f>
        <v>1.445668719942E-5</v>
      </c>
      <c r="BC324" s="10">
        <f>3/24000000*OO[[#This Row],[111 (02JUL1985 18:00:00)-Water Temperature (C)]]*OO[[#This Row],[53]]</f>
        <v>1.3491698549224999E-5</v>
      </c>
      <c r="BD324" s="10">
        <f>3/24000000*OO[[#This Row],[112 (02JUL1985 21:00:00)-Water Temperature (C)]]*OO[[#This Row],[54]]</f>
        <v>1.2255375627299998E-5</v>
      </c>
      <c r="BE324" s="10">
        <f>3/24000000*OO[[#This Row],[113 (03JUL1985 00:00:00)-Water Temperature (C)]]*OO[[#This Row],[55]]</f>
        <v>1.0926126027962499E-5</v>
      </c>
      <c r="BF324" s="10">
        <f>3/24000000*OO[[#This Row],[114 (03JUL1985 03:00:00)-Water Temperature (C)]]*OO[[#This Row],[56]]</f>
        <v>9.7848085832000008E-6</v>
      </c>
      <c r="BG324" s="10">
        <f>3/24000000*OO[[#This Row],[115 (03JUL1985 06:00:00)-Water Temperature (C)]]*OO[[#This Row],[57]]</f>
        <v>8.8321944337199987E-6</v>
      </c>
      <c r="BH324" s="10">
        <f>3/24000000*OO[[#This Row],[116 (03JUL1985 09:00:00)-Water Temperature (C)]]*OO[[#This Row],[58]]</f>
        <v>8.298772274375001E-6</v>
      </c>
      <c r="BI324" s="10">
        <f>3/24000000*OO[[#This Row],[117 (03JUL1985 12:00:00)-Water Temperature (C)]]*OO[[#This Row],[59]]</f>
        <v>7.6467379691100008E-6</v>
      </c>
      <c r="BJ324" s="10">
        <f>3/24000000*OO[[#This Row],[118 (03JUL1985 15:00:00)-Water Temperature (C)]]*OO[[#This Row],[60]]</f>
        <v>7.2306819440549993E-6</v>
      </c>
      <c r="BK324" s="10">
        <f>3/24000000*OO[[#This Row],[119 (03JUL1985 18:00:00)-Water Temperature (C)]]*OO[[#This Row],[61]]</f>
        <v>6.7236939139424994E-6</v>
      </c>
      <c r="BL324" s="10">
        <f>3/24000000*OO[[#This Row],[120 (03JUL1985 21:00:00)-Water Temperature (C)]]*OO[[#This Row],[62]]</f>
        <v>6.1127753355900001E-6</v>
      </c>
      <c r="BM324" s="10">
        <f>3/24000000*OO[[#This Row],[121 (04JUL1985 00:00:00)-Water Temperature (C)]]*OO[[#This Row],[63]]</f>
        <v>5.4671663167550004E-6</v>
      </c>
      <c r="BN324" s="10">
        <f>3/24000000*OO[[#This Row],[122 (04JUL1985 03:00:00)-Water Temperature (C)]]*OO[[#This Row],[64]]</f>
        <v>4.8561337484699999E-6</v>
      </c>
      <c r="BO324" s="10">
        <f>3/24000000*OO[[#This Row],[123 (04JUL1985 06:00:00)-Water Temperature (C)]]*OO[[#This Row],[65]]</f>
        <v>4.3546684490887489E-6</v>
      </c>
      <c r="BP324" s="10">
        <f>3/24000000*OO[[#This Row],[124 (04JUL1985 09:00:00)-Water Temperature (C)]]*OO[[#This Row],[66]]</f>
        <v>4.0929310627012497E-6</v>
      </c>
      <c r="BQ324" s="10">
        <f>3/24000000*OO[[#This Row],[125 (04JUL1985 12:00:00)-Water Temperature (C)]]*OO[[#This Row],[67]]</f>
        <v>3.8681498248687498E-6</v>
      </c>
      <c r="BR324" s="10">
        <f>3/24000000*OO[[#This Row],[126 (04JUL1985 15:00:00)-Water Temperature (C)]]*OO[[#This Row],[68]]</f>
        <v>3.6381393547062499E-6</v>
      </c>
      <c r="BS324" s="10">
        <f>3/24000000*OO[[#This Row],[127 (04JUL1985 18:00:00)-Water Temperature (C)]]*OO[[#This Row],[69]]</f>
        <v>3.3474864016449993E-6</v>
      </c>
      <c r="BT324" s="10">
        <f>3/24000000*OO[[#This Row],[128 (04JUL1985 21:00:00)-Water Temperature (C)]]*OO[[#This Row],[70]]</f>
        <v>2.9491847804031253E-6</v>
      </c>
      <c r="BU324" s="10">
        <f>3/24000000*OO[[#This Row],[129 (05JUL1985 00:00:00)-Water Temperature (C)]]*OO[[#This Row],[71]]</f>
        <v>2.5152686469937499E-6</v>
      </c>
      <c r="BV324" s="10">
        <f>3/24000000*OO[[#This Row],[130 (05JUL1985 03:00:00)-Water Temperature (C)]]*OO[[#This Row],[72]]</f>
        <v>2.1440783019712498E-6</v>
      </c>
      <c r="BW324" s="10">
        <f>3/24000000*OO[[#This Row],[131 (05JUL1985 06:00:00)-Water Temperature (C)]]*OO[[#This Row],[73]]</f>
        <v>1.8403880984607499E-6</v>
      </c>
      <c r="BX324" s="10">
        <f>3/24000000*OO[[#This Row],[132 (05JUL1985 09:00:00)-Water Temperature (C)]]*OO[[#This Row],[74]]</f>
        <v>1.6433480896428748E-6</v>
      </c>
      <c r="BY324" s="10">
        <f>3/24000000*OO[[#This Row],[133 (05JUL1985 12:00:00)-Water Temperature (C)]]*OO[[#This Row],[75]]</f>
        <v>1.4819868346650001E-6</v>
      </c>
      <c r="BZ324" s="10">
        <f>3/24000000*OO[[#This Row],[134 (05JUL1985 15:00:00)-Water Temperature (C)]]*OO[[#This Row],[76]]</f>
        <v>1.32196915448325E-6</v>
      </c>
      <c r="CA324" s="10">
        <f>3/24000000*OO[[#This Row],[135 (05JUL1985 18:00:00)-Water Temperature (C)]]*OO[[#This Row],[77]]</f>
        <v>1.16368043729175E-6</v>
      </c>
      <c r="CB324" s="10">
        <f>3/24000000*OO[[#This Row],[136 (05JUL1985 21:00:00)-Water Temperature (C)]]*OO[[#This Row],[78]]</f>
        <v>9.9367386817400003E-7</v>
      </c>
      <c r="CC324" s="10">
        <f>3/24000000*OO[[#This Row],[137 (06JUL1985 00:00:00)-Water Temperature (C)]]*OO[[#This Row],[79]]</f>
        <v>8.4084000557887504E-7</v>
      </c>
      <c r="CD324" s="10">
        <f>3/24000000*OO[[#This Row],[138 (06JUL1985 03:00:00)-Water Temperature (C)]]*OO[[#This Row],[80]]</f>
        <v>7.1342126917949993E-7</v>
      </c>
      <c r="CE324" s="10">
        <f>3/24000000*OO[[#This Row],[139 (06JUL1985 06:00:00)-Water Temperature (C)]]*OO[[#This Row],[81]]</f>
        <v>6.2072610348599995E-7</v>
      </c>
      <c r="CF324" s="10">
        <f>3/24000000*OO[[#This Row],[140 (06JUL1985 09:00:00)-Water Temperature (C)]]*OO[[#This Row],[82]]</f>
        <v>5.7215542257649991E-7</v>
      </c>
      <c r="CG324" s="10">
        <f>3/24000000*OO[[#This Row],[141 (06JUL1985 12:00:00)-Water Temperature (C)]]*OO[[#This Row],[83]]</f>
        <v>5.4225920773099994E-7</v>
      </c>
      <c r="CH324" s="10">
        <f>3/24000000*OO[[#This Row],[142 (06JUL1985 15:00:00)-Water Temperature (C)]]*OO[[#This Row],[84]]</f>
        <v>5.2440153282075E-7</v>
      </c>
      <c r="CI324" s="10">
        <f>3/24000000*OO[[#This Row],[143 (06JUL1985 18:00:00)-Water Temperature (C)]]*OO[[#This Row],[85]]</f>
        <v>5.0200543814899993E-7</v>
      </c>
      <c r="CJ324" s="10">
        <f>3/24000000*OO[[#This Row],[144 (06JUL1985 21:00:00)-Water Temperature (C)]]*OO[[#This Row],[86]]</f>
        <v>4.6899996079199994E-7</v>
      </c>
      <c r="CK324" s="10">
        <f>3/24000000*OO[[#This Row],[145 (07JUL1985 00:00:00)-Water Temperature (C)]]*OO[[#This Row],[87]]</f>
        <v>4.242422126024999E-7</v>
      </c>
      <c r="CL324" s="10">
        <f>3/24000000*OO[[#This Row],[146 (07JUL1985 03:00:00)-Water Temperature (C)]]*OO[[#This Row],[88]]</f>
        <v>3.8305577526812501E-7</v>
      </c>
      <c r="CM324" s="10">
        <f>3/24000000*OO[[#This Row],[147 (07JUL1985 06:00:00)-Water Temperature (C)]]*OO[[#This Row],[89]]</f>
        <v>3.4751136498649998E-7</v>
      </c>
      <c r="CN324" s="10">
        <f>3/24000000*OO[[#This Row],[148 (07JUL1985 09:00:00)-Water Temperature (C)]]*OO[[#This Row],[90]]</f>
        <v>3.2600637998137495E-7</v>
      </c>
      <c r="CO324" s="10">
        <f>3/24000000*OO[[#This Row],[149 (07JUL1985 12:00:00)-Water Temperature (C)]]*OO[[#This Row],[91]]</f>
        <v>3.1466872223999998E-7</v>
      </c>
      <c r="CP324" s="10">
        <f>3/24000000*OO[[#This Row],[150 (07JUL1985 15:00:00)-Water Temperature (C)]]*OO[[#This Row],[92]]</f>
        <v>3.1466872223999998E-7</v>
      </c>
      <c r="CQ324" s="10">
        <f>3/24000000*OO[[#This Row],[151 (07JUL1985 18:00:00)-Water Temperature (C)]]*OO[[#This Row],[93]]</f>
        <v>3.1466872223999998E-7</v>
      </c>
      <c r="CR324" s="10">
        <f>3/24000000*OO[[#This Row],[152 (07JUL1985 21:00:00)-Water Temperature (C)]]*OO[[#This Row],[94]]</f>
        <v>3.1466872223999998E-7</v>
      </c>
      <c r="CS324" s="10">
        <f>3/24000000*OO[[#This Row],[153 (08JUL1985 00:00:00)-Water Temperature (C)]]*OO[[#This Row],[95]]</f>
        <v>3.1466872223999998E-7</v>
      </c>
      <c r="CT324" s="10">
        <f>3/24000000*OO[[#This Row],[154 (08JUL1985 03:00:00)-Water Temperature (C)]]*OO[[#This Row],[96]]</f>
        <v>3.1466872223999998E-7</v>
      </c>
      <c r="CU324" s="10">
        <f>3/24000000*OO[[#This Row],[155 (08JUL1985 06:00:00)-Water Temperature (C)]]*OO[[#This Row],[97]]</f>
        <v>3.1466872223999998E-7</v>
      </c>
      <c r="CV324" s="10">
        <f>3/24000000*OO[[#This Row],[156 (08JUL1985 09:00:00)-Water Temperature (C)]]*OO[[#This Row],[98]]</f>
        <v>3.1466872223999998E-7</v>
      </c>
      <c r="CW324" s="10">
        <f>3/24000000*OO[[#This Row],[157 (08JUL1985 12:00:00)-Water Temperature (C)]]*OO[[#This Row],[99]]</f>
        <v>3.1466872223999998E-7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2.6948263850756568E-34</v>
      </c>
      <c r="S325" s="10">
        <f>3/24*OO[[#This Row],[75 (28JUN1985 06:00:00)-Water Temperature (C)]]*OO[[#This Row],[17]]/SUM(OO[17])</f>
        <v>6.4394201431409336E-24</v>
      </c>
      <c r="T325" s="10">
        <f>3/24*OO[[#This Row],[76 (28JUN1985 09:00:00)-Water Temperature (C)]]*OO[[#This Row],[18]]/SUM(OO[18])</f>
        <v>2.8075540322194096E-17</v>
      </c>
      <c r="U325" s="10">
        <f>3/24*OO[[#This Row],[77 (28JUN1985 12:00:00)-Water Temperature (C)]]*OO[[#This Row],[19]]/SUM(OO[19])</f>
        <v>1.9011708937212179E-12</v>
      </c>
      <c r="V325" s="10">
        <f>3/24000000*OO[[#This Row],[78 (28JUN1985 15:00:00)-Water Temperature (C)]]*OO[[#This Row],[20]]</f>
        <v>2.13711784220025E-9</v>
      </c>
      <c r="W325" s="10">
        <f>3/24000000*OO[[#This Row],[79 (28JUN1985 18:00:00)-Water Temperature (C)]]*OO[[#This Row],[21]]</f>
        <v>4.0265946207824995E-7</v>
      </c>
      <c r="X325" s="10">
        <f>3/24000000*OO[[#This Row],[80 (28JUN1985 21:00:00)-Water Temperature (C)]]*OO[[#This Row],[22]]</f>
        <v>2.1377687240497497E-5</v>
      </c>
      <c r="Y325" s="10">
        <f>3/24000000*OO[[#This Row],[81 (29JUN1985 00:00:00)-Water Temperature (C)]]*OO[[#This Row],[23]]</f>
        <v>4.2361946359799997E-4</v>
      </c>
      <c r="Z325" s="10">
        <f>3/24000000*OO[[#This Row],[82 (29JUN1985 03:00:00)-Water Temperature (C)]]*OO[[#This Row],[24]]</f>
        <v>3.6960073128062495E-3</v>
      </c>
      <c r="AA325" s="10">
        <f>3/24000000*OO[[#This Row],[83 (29JUN1985 06:00:00)-Water Temperature (C)]]*OO[[#This Row],[25]]</f>
        <v>1.6204135433718746E-2</v>
      </c>
      <c r="AB325" s="10">
        <f>3/24000000*OO[[#This Row],[84 (29JUN1985 09:00:00)-Water Temperature (C)]]*OO[[#This Row],[26]]</f>
        <v>3.9687610370249995E-2</v>
      </c>
      <c r="AC325" s="10">
        <f>3/24000000*OO[[#This Row],[85 (29JUN1985 12:00:00)-Water Temperature (C)]]*OO[[#This Row],[27]]</f>
        <v>5.9678804436600001E-2</v>
      </c>
      <c r="AD325" s="10">
        <f>3/24000000*OO[[#This Row],[86 (29JUN1985 15:00:00)-Water Temperature (C)]]*OO[[#This Row],[28]]</f>
        <v>5.8250522472399986E-2</v>
      </c>
      <c r="AE325" s="10">
        <f>3/24000000*OO[[#This Row],[88 (29JUN1985 21:00:00)-Water Temperature (C)]]*OO[[#This Row],[30]]</f>
        <v>1.8463807276736247E-2</v>
      </c>
      <c r="AF325" s="10">
        <f>3/24000000*OO[[#This Row],[88 (29JUN1985 21:00:00)-Water Temperature (C)]]*OO[[#This Row],[30]]</f>
        <v>1.8463807276736247E-2</v>
      </c>
      <c r="AG325" s="10">
        <f>3/24000000*OO[[#This Row],[89 (30JUN1985 00:00:00)-Water Temperature (C)]]*OO[[#This Row],[31]]</f>
        <v>6.4988728892774999E-3</v>
      </c>
      <c r="AH325" s="10">
        <f>3/24000000*OO[[#This Row],[90 (30JUN1985 03:00:00)-Water Temperature (C)]]*OO[[#This Row],[32]]</f>
        <v>1.8114764682454997E-3</v>
      </c>
      <c r="AI325" s="10">
        <f>3/24000000*OO[[#This Row],[91 (30JUN1985 06:00:00)-Water Temperature (C)]]*OO[[#This Row],[33]]</f>
        <v>4.3983152638425E-4</v>
      </c>
      <c r="AJ325" s="10">
        <f>3/24000000*OO[[#This Row],[92 (30JUN1985 09:00:00)-Water Temperature (C)]]*OO[[#This Row],[34]]</f>
        <v>1.21413323557E-4</v>
      </c>
      <c r="AK325" s="10">
        <f>3/24000000*OO[[#This Row],[93 (30JUN1985 12:00:00)-Water Temperature (C)]]*OO[[#This Row],[35]]</f>
        <v>5.6436425425737498E-5</v>
      </c>
      <c r="AL325" s="10">
        <f>3/24000000*OO[[#This Row],[94 (30JUN1985 15:00:00)-Water Temperature (C)]]*OO[[#This Row],[36]]</f>
        <v>4.4486380158412495E-5</v>
      </c>
      <c r="AM325" s="10">
        <f>3/24000000*OO[[#This Row],[95 (30JUN1985 18:00:00)-Water Temperature (C)]]*OO[[#This Row],[37]]</f>
        <v>4.3064459251050003E-5</v>
      </c>
      <c r="AN325" s="10">
        <f>3/24000000*OO[[#This Row],[96 (30JUN1985 21:00:00)-Water Temperature (C)]]*OO[[#This Row],[38]]</f>
        <v>4.2766999040425003E-5</v>
      </c>
      <c r="AO325" s="10">
        <f>3/24000000*OO[[#This Row],[97 (01JUL1985 00:00:00)-Water Temperature (C)]]*OO[[#This Row],[39]]</f>
        <v>4.1388601900049995E-5</v>
      </c>
      <c r="AP325" s="10">
        <f>3/24000000*OO[[#This Row],[98 (01JUL1985 03:00:00)-Water Temperature (C)]]*OO[[#This Row],[40]]</f>
        <v>3.8956682879362497E-5</v>
      </c>
      <c r="AQ325" s="10">
        <f>3/24000000*OO[[#This Row],[99 (01JUL1985 06:00:00)-Water Temperature (C)]]*OO[[#This Row],[41]]</f>
        <v>3.5746751002275002E-5</v>
      </c>
      <c r="AR325" s="10">
        <f>3/24000000*OO[[#This Row],[100 (01JUL1985 09:00:00)-Water Temperature (C)]]*OO[[#This Row],[42]]</f>
        <v>3.3548615084400003E-5</v>
      </c>
      <c r="AS325" s="10">
        <f>3/24000000*OO[[#This Row],[101 (01JUL1985 12:00:00)-Water Temperature (C)]]*OO[[#This Row],[43]]</f>
        <v>3.1517157298987498E-5</v>
      </c>
      <c r="AT325" s="10">
        <f>3/24000000*OO[[#This Row],[102 (01JUL1985 15:00:00)-Water Temperature (C)]]*OO[[#This Row],[44]]</f>
        <v>2.9621345340599999E-5</v>
      </c>
      <c r="AU325" s="10">
        <f>3/24000000*OO[[#This Row],[103 (01JUL1985 18:00:00)-Water Temperature (C)]]*OO[[#This Row],[45]]</f>
        <v>2.7643149457437497E-5</v>
      </c>
      <c r="AV325" s="10">
        <f>3/24000000*OO[[#This Row],[104 (01JUL1985 21:00:00)-Water Temperature (C)]]*OO[[#This Row],[46]]</f>
        <v>2.5062478816861247E-5</v>
      </c>
      <c r="AW325" s="10">
        <f>3/24000000*OO[[#This Row],[105 (02JUL1985 00:00:00)-Water Temperature (C)]]*OO[[#This Row],[47]]</f>
        <v>2.2366848870885001E-5</v>
      </c>
      <c r="AX325" s="10">
        <f>3/24000000*OO[[#This Row],[106 (02JUL1985 03:00:00)-Water Temperature (C)]]*OO[[#This Row],[48]]</f>
        <v>1.9996283462144998E-5</v>
      </c>
      <c r="AY325" s="10">
        <f>3/24000000*OO[[#This Row],[107 (02JUL1985 06:00:00)-Water Temperature (C)]]*OO[[#This Row],[49]]</f>
        <v>1.79830365758E-5</v>
      </c>
      <c r="AZ325" s="10">
        <f>3/24000000*OO[[#This Row],[108 (02JUL1985 09:00:00)-Water Temperature (C)]]*OO[[#This Row],[50]]</f>
        <v>1.6904536642034998E-5</v>
      </c>
      <c r="BA325" s="10">
        <f>3/24000000*OO[[#This Row],[109 (02JUL1985 12:00:00)-Water Temperature (C)]]*OO[[#This Row],[51]]</f>
        <v>1.5962071588649997E-5</v>
      </c>
      <c r="BB325" s="10">
        <f>3/24000000*OO[[#This Row],[110 (02JUL1985 15:00:00)-Water Temperature (C)]]*OO[[#This Row],[52]]</f>
        <v>1.5088854492159996E-5</v>
      </c>
      <c r="BC325" s="10">
        <f>3/24000000*OO[[#This Row],[111 (02JUL1985 18:00:00)-Water Temperature (C)]]*OO[[#This Row],[53]]</f>
        <v>1.40635548682825E-5</v>
      </c>
      <c r="BD325" s="10">
        <f>3/24000000*OO[[#This Row],[112 (02JUL1985 21:00:00)-Water Temperature (C)]]*OO[[#This Row],[54]]</f>
        <v>1.2750563293250001E-5</v>
      </c>
      <c r="BE325" s="10">
        <f>3/24000000*OO[[#This Row],[113 (03JUL1985 00:00:00)-Water Temperature (C)]]*OO[[#This Row],[55]]</f>
        <v>1.13383410687E-5</v>
      </c>
      <c r="BF325" s="10">
        <f>3/24000000*OO[[#This Row],[114 (03JUL1985 03:00:00)-Water Temperature (C)]]*OO[[#This Row],[56]]</f>
        <v>1.0137098523044999E-5</v>
      </c>
      <c r="BG325" s="10">
        <f>3/24000000*OO[[#This Row],[115 (03JUL1985 06:00:00)-Water Temperature (C)]]*OO[[#This Row],[57]]</f>
        <v>9.1309276191725004E-6</v>
      </c>
      <c r="BH325" s="10">
        <f>3/24000000*OO[[#This Row],[116 (03JUL1985 09:00:00)-Water Temperature (C)]]*OO[[#This Row],[58]]</f>
        <v>8.5584745901187488E-6</v>
      </c>
      <c r="BI325" s="10">
        <f>3/24000000*OO[[#This Row],[117 (03JUL1985 12:00:00)-Water Temperature (C)]]*OO[[#This Row],[59]]</f>
        <v>7.8775654999762487E-6</v>
      </c>
      <c r="BJ325" s="10">
        <f>3/24000000*OO[[#This Row],[118 (03JUL1985 15:00:00)-Water Temperature (C)]]*OO[[#This Row],[60]]</f>
        <v>7.4373431057337498E-6</v>
      </c>
      <c r="BK325" s="10">
        <f>3/24000000*OO[[#This Row],[119 (03JUL1985 18:00:00)-Water Temperature (C)]]*OO[[#This Row],[61]]</f>
        <v>6.9181826962500001E-6</v>
      </c>
      <c r="BL325" s="10">
        <f>3/24000000*OO[[#This Row],[120 (03JUL1985 21:00:00)-Water Temperature (C)]]*OO[[#This Row],[62]]</f>
        <v>6.2786075106300001E-6</v>
      </c>
      <c r="BM325" s="10">
        <f>3/24000000*OO[[#This Row],[121 (04JUL1985 00:00:00)-Water Temperature (C)]]*OO[[#This Row],[63]]</f>
        <v>5.6080780321962504E-6</v>
      </c>
      <c r="BN325" s="10">
        <f>3/24000000*OO[[#This Row],[122 (04JUL1985 03:00:00)-Water Temperature (C)]]*OO[[#This Row],[64]]</f>
        <v>4.9785017246624998E-6</v>
      </c>
      <c r="BO325" s="10">
        <f>3/24000000*OO[[#This Row],[123 (04JUL1985 06:00:00)-Water Temperature (C)]]*OO[[#This Row],[65]]</f>
        <v>4.4583554872500005E-6</v>
      </c>
      <c r="BP325" s="10">
        <f>3/24000000*OO[[#This Row],[124 (04JUL1985 09:00:00)-Water Temperature (C)]]*OO[[#This Row],[66]]</f>
        <v>4.1845913789400003E-6</v>
      </c>
      <c r="BQ325" s="10">
        <f>3/24000000*OO[[#This Row],[125 (04JUL1985 12:00:00)-Water Temperature (C)]]*OO[[#This Row],[67]]</f>
        <v>3.9549191963324992E-6</v>
      </c>
      <c r="BR325" s="10">
        <f>3/24000000*OO[[#This Row],[126 (04JUL1985 15:00:00)-Water Temperature (C)]]*OO[[#This Row],[68]]</f>
        <v>3.7206679836425001E-6</v>
      </c>
      <c r="BS325" s="10">
        <f>3/24000000*OO[[#This Row],[127 (04JUL1985 18:00:00)-Water Temperature (C)]]*OO[[#This Row],[69]]</f>
        <v>3.4285112867387499E-6</v>
      </c>
      <c r="BT325" s="10">
        <f>3/24000000*OO[[#This Row],[128 (04JUL1985 21:00:00)-Water Temperature (C)]]*OO[[#This Row],[70]]</f>
        <v>3.0244558643645003E-6</v>
      </c>
      <c r="BU325" s="10">
        <f>3/24000000*OO[[#This Row],[129 (05JUL1985 00:00:00)-Water Temperature (C)]]*OO[[#This Row],[71]]</f>
        <v>2.5794328367026252E-6</v>
      </c>
      <c r="BV325" s="10">
        <f>3/24000000*OO[[#This Row],[130 (05JUL1985 03:00:00)-Water Temperature (C)]]*OO[[#This Row],[72]]</f>
        <v>2.1979650492843749E-6</v>
      </c>
      <c r="BW325" s="10">
        <f>3/24000000*OO[[#This Row],[131 (05JUL1985 06:00:00)-Water Temperature (C)]]*OO[[#This Row],[73]]</f>
        <v>1.88454647182275E-6</v>
      </c>
      <c r="BX325" s="10">
        <f>3/24000000*OO[[#This Row],[132 (05JUL1985 09:00:00)-Water Temperature (C)]]*OO[[#This Row],[74]]</f>
        <v>1.679175116784E-6</v>
      </c>
      <c r="BY325" s="10">
        <f>3/24000000*OO[[#This Row],[133 (05JUL1985 12:00:00)-Water Temperature (C)]]*OO[[#This Row],[75]]</f>
        <v>1.5141904944687498E-6</v>
      </c>
      <c r="BZ325" s="10">
        <f>3/24000000*OO[[#This Row],[134 (05JUL1985 15:00:00)-Water Temperature (C)]]*OO[[#This Row],[76]]</f>
        <v>1.3513558531252501E-6</v>
      </c>
      <c r="CA325" s="10">
        <f>3/24000000*OO[[#This Row],[135 (05JUL1985 18:00:00)-Water Temperature (C)]]*OO[[#This Row],[77]]</f>
        <v>1.191881832217125E-6</v>
      </c>
      <c r="CB325" s="10">
        <f>3/24000000*OO[[#This Row],[136 (05JUL1985 21:00:00)-Water Temperature (C)]]*OO[[#This Row],[78]]</f>
        <v>1.019182526678E-6</v>
      </c>
      <c r="CC325" s="10">
        <f>3/24000000*OO[[#This Row],[137 (06JUL1985 00:00:00)-Water Temperature (C)]]*OO[[#This Row],[79]]</f>
        <v>8.624580175737498E-7</v>
      </c>
      <c r="CD325" s="10">
        <f>3/24000000*OO[[#This Row],[138 (06JUL1985 03:00:00)-Water Temperature (C)]]*OO[[#This Row],[80]]</f>
        <v>7.3089418275400007E-7</v>
      </c>
      <c r="CE325" s="10">
        <f>3/24000000*OO[[#This Row],[139 (06JUL1985 06:00:00)-Water Temperature (C)]]*OO[[#This Row],[81]]</f>
        <v>6.3435540919999998E-7</v>
      </c>
      <c r="CF325" s="10">
        <f>3/24000000*OO[[#This Row],[140 (06JUL1985 09:00:00)-Water Temperature (C)]]*OO[[#This Row],[82]]</f>
        <v>5.8300946748449999E-7</v>
      </c>
      <c r="CG325" s="10">
        <f>3/24000000*OO[[#This Row],[141 (06JUL1985 12:00:00)-Water Temperature (C)]]*OO[[#This Row],[83]]</f>
        <v>5.5155350822249994E-7</v>
      </c>
      <c r="CH325" s="10">
        <f>3/24000000*OO[[#This Row],[142 (06JUL1985 15:00:00)-Water Temperature (C)]]*OO[[#This Row],[84]]</f>
        <v>5.3258226983799992E-7</v>
      </c>
      <c r="CI325" s="10">
        <f>3/24000000*OO[[#This Row],[143 (06JUL1985 18:00:00)-Water Temperature (C)]]*OO[[#This Row],[85]]</f>
        <v>5.1013195270625E-7</v>
      </c>
      <c r="CJ325" s="10">
        <f>3/24000000*OO[[#This Row],[144 (06JUL1985 21:00:00)-Water Temperature (C)]]*OO[[#This Row],[86]]</f>
        <v>4.7708957070225005E-7</v>
      </c>
      <c r="CK325" s="10">
        <f>3/24000000*OO[[#This Row],[145 (07JUL1985 00:00:00)-Water Temperature (C)]]*OO[[#This Row],[87]]</f>
        <v>4.31874313246875E-7</v>
      </c>
      <c r="CL325" s="10">
        <f>3/24000000*OO[[#This Row],[146 (07JUL1985 03:00:00)-Water Temperature (C)]]*OO[[#This Row],[88]]</f>
        <v>3.8998255148750001E-7</v>
      </c>
      <c r="CM325" s="10">
        <f>3/24000000*OO[[#This Row],[147 (07JUL1985 06:00:00)-Water Temperature (C)]]*OO[[#This Row],[89]]</f>
        <v>3.5362252582999998E-7</v>
      </c>
      <c r="CN325" s="10">
        <f>3/24000000*OO[[#This Row],[148 (07JUL1985 09:00:00)-Water Temperature (C)]]*OO[[#This Row],[90]]</f>
        <v>3.31118434101E-7</v>
      </c>
      <c r="CO325" s="10">
        <f>3/24000000*OO[[#This Row],[149 (07JUL1985 12:00:00)-Water Temperature (C)]]*OO[[#This Row],[91]]</f>
        <v>3.1915798868199997E-7</v>
      </c>
      <c r="CP325" s="10">
        <f>3/24000000*OO[[#This Row],[150 (07JUL1985 15:00:00)-Water Temperature (C)]]*OO[[#This Row],[92]]</f>
        <v>3.1915798868199997E-7</v>
      </c>
      <c r="CQ325" s="10">
        <f>3/24000000*OO[[#This Row],[151 (07JUL1985 18:00:00)-Water Temperature (C)]]*OO[[#This Row],[93]]</f>
        <v>3.1915798868199997E-7</v>
      </c>
      <c r="CR325" s="10">
        <f>3/24000000*OO[[#This Row],[152 (07JUL1985 21:00:00)-Water Temperature (C)]]*OO[[#This Row],[94]]</f>
        <v>3.1915798868199997E-7</v>
      </c>
      <c r="CS325" s="10">
        <f>3/24000000*OO[[#This Row],[153 (08JUL1985 00:00:00)-Water Temperature (C)]]*OO[[#This Row],[95]]</f>
        <v>3.1915798868199997E-7</v>
      </c>
      <c r="CT325" s="10">
        <f>3/24000000*OO[[#This Row],[154 (08JUL1985 03:00:00)-Water Temperature (C)]]*OO[[#This Row],[96]]</f>
        <v>3.1915798868199997E-7</v>
      </c>
      <c r="CU325" s="10">
        <f>3/24000000*OO[[#This Row],[155 (08JUL1985 06:00:00)-Water Temperature (C)]]*OO[[#This Row],[97]]</f>
        <v>3.1915798868199997E-7</v>
      </c>
      <c r="CV325" s="10">
        <f>3/24000000*OO[[#This Row],[156 (08JUL1985 09:00:00)-Water Temperature (C)]]*OO[[#This Row],[98]]</f>
        <v>3.1915798868199997E-7</v>
      </c>
      <c r="CW325" s="10">
        <f>3/24000000*OO[[#This Row],[157 (08JUL1985 12:00:00)-Water Temperature (C)]]*OO[[#This Row],[99]]</f>
        <v>3.1915798868199997E-7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5.2523523659799E-35</v>
      </c>
      <c r="S326" s="10">
        <f>3/24*OO[[#This Row],[75 (28JUN1985 06:00:00)-Water Temperature (C)]]*OO[[#This Row],[17]]/SUM(OO[17])</f>
        <v>3.3100396627906349E-24</v>
      </c>
      <c r="T326" s="10">
        <f>3/24*OO[[#This Row],[76 (28JUN1985 09:00:00)-Water Temperature (C)]]*OO[[#This Row],[18]]/SUM(OO[18])</f>
        <v>8.2669914307196541E-18</v>
      </c>
      <c r="U326" s="10">
        <f>3/24*OO[[#This Row],[77 (28JUN1985 12:00:00)-Water Temperature (C)]]*OO[[#This Row],[19]]/SUM(OO[19])</f>
        <v>1.0963938605703067E-12</v>
      </c>
      <c r="V326" s="10">
        <f>3/24000000*OO[[#This Row],[78 (28JUN1985 15:00:00)-Water Temperature (C)]]*OO[[#This Row],[20]]</f>
        <v>1.4497058564174999E-9</v>
      </c>
      <c r="W326" s="10">
        <f>3/24000000*OO[[#This Row],[79 (28JUN1985 18:00:00)-Water Temperature (C)]]*OO[[#This Row],[21]]</f>
        <v>3.0382967956799995E-7</v>
      </c>
      <c r="X326" s="10">
        <f>3/24000000*OO[[#This Row],[80 (28JUN1985 21:00:00)-Water Temperature (C)]]*OO[[#This Row],[22]]</f>
        <v>1.7560116465132502E-5</v>
      </c>
      <c r="Y326" s="10">
        <f>3/24000000*OO[[#This Row],[81 (29JUN1985 00:00:00)-Water Temperature (C)]]*OO[[#This Row],[23]]</f>
        <v>3.7402678448400002E-4</v>
      </c>
      <c r="Z326" s="10">
        <f>3/24000000*OO[[#This Row],[82 (29JUN1985 03:00:00)-Water Temperature (C)]]*OO[[#This Row],[24]]</f>
        <v>3.4755247772399992E-3</v>
      </c>
      <c r="AA326" s="10">
        <f>3/24000000*OO[[#This Row],[83 (29JUN1985 06:00:00)-Water Temperature (C)]]*OO[[#This Row],[25]]</f>
        <v>1.6111164417672498E-2</v>
      </c>
      <c r="AB326" s="10">
        <f>3/24000000*OO[[#This Row],[84 (29JUN1985 09:00:00)-Water Temperature (C)]]*OO[[#This Row],[26]]</f>
        <v>4.1504751563E-2</v>
      </c>
      <c r="AC326" s="10">
        <f>3/24000000*OO[[#This Row],[85 (29JUN1985 12:00:00)-Water Temperature (C)]]*OO[[#This Row],[27]]</f>
        <v>6.5240454868237499E-2</v>
      </c>
      <c r="AD326" s="10">
        <f>3/24000000*OO[[#This Row],[86 (29JUN1985 15:00:00)-Water Temperature (C)]]*OO[[#This Row],[28]]</f>
        <v>6.6224122763174992E-2</v>
      </c>
      <c r="AE326" s="10">
        <f>3/24000000*OO[[#This Row],[88 (29JUN1985 21:00:00)-Water Temperature (C)]]*OO[[#This Row],[30]]</f>
        <v>2.2431024110559996E-2</v>
      </c>
      <c r="AF326" s="10">
        <f>3/24000000*OO[[#This Row],[88 (29JUN1985 21:00:00)-Water Temperature (C)]]*OO[[#This Row],[30]]</f>
        <v>2.2431024110559996E-2</v>
      </c>
      <c r="AG326" s="10">
        <f>3/24000000*OO[[#This Row],[89 (30JUN1985 00:00:00)-Water Temperature (C)]]*OO[[#This Row],[31]]</f>
        <v>8.1103203023999999E-3</v>
      </c>
      <c r="AH326" s="10">
        <f>3/24000000*OO[[#This Row],[90 (30JUN1985 03:00:00)-Water Temperature (C)]]*OO[[#This Row],[32]]</f>
        <v>2.3036797399502498E-3</v>
      </c>
      <c r="AI326" s="10">
        <f>3/24000000*OO[[#This Row],[91 (30JUN1985 06:00:00)-Water Temperature (C)]]*OO[[#This Row],[33]]</f>
        <v>5.6106247891649997E-4</v>
      </c>
      <c r="AJ326" s="10">
        <f>3/24000000*OO[[#This Row],[92 (30JUN1985 09:00:00)-Water Temperature (C)]]*OO[[#This Row],[34]]</f>
        <v>1.4942002442412498E-4</v>
      </c>
      <c r="AK326" s="10">
        <f>3/24000000*OO[[#This Row],[93 (30JUN1985 12:00:00)-Water Temperature (C)]]*OO[[#This Row],[35]]</f>
        <v>6.4296495920249984E-5</v>
      </c>
      <c r="AL326" s="10">
        <f>3/24000000*OO[[#This Row],[94 (30JUN1985 15:00:00)-Water Temperature (C)]]*OO[[#This Row],[36]]</f>
        <v>4.8275285480099996E-5</v>
      </c>
      <c r="AM326" s="10">
        <f>3/24000000*OO[[#This Row],[95 (30JUN1985 18:00:00)-Water Temperature (C)]]*OO[[#This Row],[37]]</f>
        <v>4.5908311846074999E-5</v>
      </c>
      <c r="AN326" s="10">
        <f>3/24000000*OO[[#This Row],[96 (30JUN1985 21:00:00)-Water Temperature (C)]]*OO[[#This Row],[38]]</f>
        <v>4.5184815307475009E-5</v>
      </c>
      <c r="AO326" s="10">
        <f>3/24000000*OO[[#This Row],[97 (01JUL1985 00:00:00)-Water Temperature (C)]]*OO[[#This Row],[39]]</f>
        <v>4.3451272151562497E-5</v>
      </c>
      <c r="AP326" s="10">
        <f>3/24000000*OO[[#This Row],[98 (01JUL1985 03:00:00)-Water Temperature (C)]]*OO[[#This Row],[40]]</f>
        <v>4.0970264572999999E-5</v>
      </c>
      <c r="AQ326" s="10">
        <f>3/24000000*OO[[#This Row],[99 (01JUL1985 06:00:00)-Water Temperature (C)]]*OO[[#This Row],[41]]</f>
        <v>3.7713487825199997E-5</v>
      </c>
      <c r="AR326" s="10">
        <f>3/24000000*OO[[#This Row],[100 (01JUL1985 09:00:00)-Water Temperature (C)]]*OO[[#This Row],[42]]</f>
        <v>3.5460914597287502E-5</v>
      </c>
      <c r="AS326" s="10">
        <f>3/24000000*OO[[#This Row],[101 (01JUL1985 12:00:00)-Water Temperature (C)]]*OO[[#This Row],[43]]</f>
        <v>3.3366547930312497E-5</v>
      </c>
      <c r="AT326" s="10">
        <f>3/24000000*OO[[#This Row],[102 (01JUL1985 15:00:00)-Water Temperature (C)]]*OO[[#This Row],[44]]</f>
        <v>3.1368705444250001E-5</v>
      </c>
      <c r="AU326" s="10">
        <f>3/24000000*OO[[#This Row],[103 (01JUL1985 18:00:00)-Water Temperature (C)]]*OO[[#This Row],[45]]</f>
        <v>2.9295020371349996E-5</v>
      </c>
      <c r="AV326" s="10">
        <f>3/24000000*OO[[#This Row],[104 (01JUL1985 21:00:00)-Water Temperature (C)]]*OO[[#This Row],[46]]</f>
        <v>2.6563521915775002E-5</v>
      </c>
      <c r="AW326" s="10">
        <f>3/24000000*OO[[#This Row],[105 (02JUL1985 00:00:00)-Water Temperature (C)]]*OO[[#This Row],[47]]</f>
        <v>2.3705972956323748E-5</v>
      </c>
      <c r="AX326" s="10">
        <f>3/24000000*OO[[#This Row],[106 (02JUL1985 03:00:00)-Water Temperature (C)]]*OO[[#This Row],[48]]</f>
        <v>2.1209729982135004E-5</v>
      </c>
      <c r="AY326" s="10">
        <f>3/24000000*OO[[#This Row],[107 (02JUL1985 06:00:00)-Water Temperature (C)]]*OO[[#This Row],[49]]</f>
        <v>1.9080521223468747E-5</v>
      </c>
      <c r="AZ326" s="10">
        <f>3/24000000*OO[[#This Row],[108 (02JUL1985 09:00:00)-Water Temperature (C)]]*OO[[#This Row],[50]]</f>
        <v>1.7942451000182501E-5</v>
      </c>
      <c r="BA326" s="10">
        <f>3/24000000*OO[[#This Row],[109 (02JUL1985 12:00:00)-Water Temperature (C)]]*OO[[#This Row],[51]]</f>
        <v>1.6964768005499998E-5</v>
      </c>
      <c r="BB326" s="10">
        <f>3/24000000*OO[[#This Row],[110 (02JUL1985 15:00:00)-Water Temperature (C)]]*OO[[#This Row],[52]]</f>
        <v>1.6038812957399998E-5</v>
      </c>
      <c r="BC326" s="10">
        <f>3/24000000*OO[[#This Row],[111 (02JUL1985 18:00:00)-Water Temperature (C)]]*OO[[#This Row],[53]]</f>
        <v>1.4955227535339999E-5</v>
      </c>
      <c r="BD326" s="10">
        <f>3/24000000*OO[[#This Row],[112 (02JUL1985 21:00:00)-Water Temperature (C)]]*OO[[#This Row],[54]]</f>
        <v>1.3555015798499998E-5</v>
      </c>
      <c r="BE326" s="10">
        <f>3/24000000*OO[[#This Row],[113 (03JUL1985 00:00:00)-Water Temperature (C)]]*OO[[#This Row],[55]]</f>
        <v>1.2043830851504998E-5</v>
      </c>
      <c r="BF326" s="10">
        <f>3/24000000*OO[[#This Row],[114 (03JUL1985 03:00:00)-Water Temperature (C)]]*OO[[#This Row],[56]]</f>
        <v>1.0764267427879999E-5</v>
      </c>
      <c r="BG326" s="10">
        <f>3/24000000*OO[[#This Row],[115 (03JUL1985 06:00:00)-Water Temperature (C)]]*OO[[#This Row],[57]]</f>
        <v>9.6909679942162507E-6</v>
      </c>
      <c r="BH326" s="10">
        <f>3/24000000*OO[[#This Row],[116 (03JUL1985 09:00:00)-Water Temperature (C)]]*OO[[#This Row],[58]]</f>
        <v>9.0767099357850005E-6</v>
      </c>
      <c r="BI326" s="10">
        <f>3/24000000*OO[[#This Row],[117 (03JUL1985 12:00:00)-Water Temperature (C)]]*OO[[#This Row],[59]]</f>
        <v>8.3598318018325E-6</v>
      </c>
      <c r="BJ326" s="10">
        <f>3/24000000*OO[[#This Row],[118 (03JUL1985 15:00:00)-Water Temperature (C)]]*OO[[#This Row],[60]]</f>
        <v>7.8923689662124989E-6</v>
      </c>
      <c r="BK326" s="10">
        <f>3/24000000*OO[[#This Row],[119 (03JUL1985 18:00:00)-Water Temperature (C)]]*OO[[#This Row],[61]]</f>
        <v>7.35449218125E-6</v>
      </c>
      <c r="BL326" s="10">
        <f>3/24000000*OO[[#This Row],[120 (03JUL1985 21:00:00)-Water Temperature (C)]]*OO[[#This Row],[62]]</f>
        <v>6.6730510584000001E-6</v>
      </c>
      <c r="BM326" s="10">
        <f>3/24000000*OO[[#This Row],[121 (04JUL1985 00:00:00)-Water Temperature (C)]]*OO[[#This Row],[63]]</f>
        <v>5.9593632588874995E-6</v>
      </c>
      <c r="BN326" s="10">
        <f>3/24000000*OO[[#This Row],[122 (04JUL1985 03:00:00)-Water Temperature (C)]]*OO[[#This Row],[64]]</f>
        <v>5.2917536488350003E-6</v>
      </c>
      <c r="BO326" s="10">
        <f>3/24000000*OO[[#This Row],[123 (04JUL1985 06:00:00)-Water Temperature (C)]]*OO[[#This Row],[65]]</f>
        <v>4.7373718302E-6</v>
      </c>
      <c r="BP326" s="10">
        <f>3/24000000*OO[[#This Row],[124 (04JUL1985 09:00:00)-Water Temperature (C)]]*OO[[#This Row],[66]]</f>
        <v>4.44334700625E-6</v>
      </c>
      <c r="BQ326" s="10">
        <f>3/24000000*OO[[#This Row],[125 (04JUL1985 12:00:00)-Water Temperature (C)]]*OO[[#This Row],[67]]</f>
        <v>4.2022487685187493E-6</v>
      </c>
      <c r="BR326" s="10">
        <f>3/24000000*OO[[#This Row],[126 (04JUL1985 15:00:00)-Water Temperature (C)]]*OO[[#This Row],[68]]</f>
        <v>3.9556222181437497E-6</v>
      </c>
      <c r="BS326" s="10">
        <f>3/24000000*OO[[#This Row],[127 (04JUL1985 18:00:00)-Water Temperature (C)]]*OO[[#This Row],[69]]</f>
        <v>3.6511510350225004E-6</v>
      </c>
      <c r="BT326" s="10">
        <f>3/24000000*OO[[#This Row],[128 (04JUL1985 21:00:00)-Water Temperature (C)]]*OO[[#This Row],[70]]</f>
        <v>3.2256777849877494E-6</v>
      </c>
      <c r="BU326" s="10">
        <f>3/24000000*OO[[#This Row],[129 (05JUL1985 00:00:00)-Water Temperature (C)]]*OO[[#This Row],[71]]</f>
        <v>2.7520994220169996E-6</v>
      </c>
      <c r="BV326" s="10">
        <f>3/24000000*OO[[#This Row],[130 (05JUL1985 03:00:00)-Water Temperature (C)]]*OO[[#This Row],[72]]</f>
        <v>2.3447549998480002E-6</v>
      </c>
      <c r="BW326" s="10">
        <f>3/24000000*OO[[#This Row],[131 (05JUL1985 06:00:00)-Water Temperature (C)]]*OO[[#This Row],[73]]</f>
        <v>2.0090047015779998E-6</v>
      </c>
      <c r="BX326" s="10">
        <f>3/24000000*OO[[#This Row],[132 (05JUL1985 09:00:00)-Water Temperature (C)]]*OO[[#This Row],[74]]</f>
        <v>1.7869908242662497E-6</v>
      </c>
      <c r="BY326" s="10">
        <f>3/24000000*OO[[#This Row],[133 (05JUL1985 12:00:00)-Water Temperature (C)]]*OO[[#This Row],[75]]</f>
        <v>1.6109657120756248E-6</v>
      </c>
      <c r="BZ326" s="10">
        <f>3/24000000*OO[[#This Row],[134 (05JUL1985 15:00:00)-Water Temperature (C)]]*OO[[#This Row],[76]]</f>
        <v>1.438617019359375E-6</v>
      </c>
      <c r="CA326" s="10">
        <f>3/24000000*OO[[#This Row],[135 (05JUL1985 18:00:00)-Water Temperature (C)]]*OO[[#This Row],[77]]</f>
        <v>1.2707014355120001E-6</v>
      </c>
      <c r="CB326" s="10">
        <f>3/24000000*OO[[#This Row],[136 (05JUL1985 21:00:00)-Water Temperature (C)]]*OO[[#This Row],[78]]</f>
        <v>1.0883524399827501E-6</v>
      </c>
      <c r="CC326" s="10">
        <f>3/24000000*OO[[#This Row],[137 (06JUL1985 00:00:00)-Water Temperature (C)]]*OO[[#This Row],[79]]</f>
        <v>9.21081404575E-7</v>
      </c>
      <c r="CD326" s="10">
        <f>3/24000000*OO[[#This Row],[138 (06JUL1985 03:00:00)-Water Temperature (C)]]*OO[[#This Row],[80]]</f>
        <v>7.7985370681799998E-7</v>
      </c>
      <c r="CE326" s="10">
        <f>3/24000000*OO[[#This Row],[139 (06JUL1985 06:00:00)-Water Temperature (C)]]*OO[[#This Row],[81]]</f>
        <v>6.7539068697425001E-7</v>
      </c>
      <c r="CF326" s="10">
        <f>3/24000000*OO[[#This Row],[140 (06JUL1985 09:00:00)-Water Temperature (C)]]*OO[[#This Row],[82]]</f>
        <v>6.190185596384999E-7</v>
      </c>
      <c r="CG326" s="10">
        <f>3/24000000*OO[[#This Row],[141 (06JUL1985 12:00:00)-Water Temperature (C)]]*OO[[#This Row],[83]]</f>
        <v>5.8458934600624992E-7</v>
      </c>
      <c r="CH326" s="10">
        <f>3/24000000*OO[[#This Row],[142 (06JUL1985 15:00:00)-Water Temperature (C)]]*OO[[#This Row],[84]]</f>
        <v>5.6356539339374996E-7</v>
      </c>
      <c r="CI326" s="10">
        <f>3/24000000*OO[[#This Row],[143 (06JUL1985 18:00:00)-Water Temperature (C)]]*OO[[#This Row],[85]]</f>
        <v>5.3997637449999992E-7</v>
      </c>
      <c r="CJ326" s="10">
        <f>3/24000000*OO[[#This Row],[144 (06JUL1985 21:00:00)-Water Temperature (C)]]*OO[[#This Row],[86]]</f>
        <v>5.0536816109712501E-7</v>
      </c>
      <c r="CK326" s="10">
        <f>3/24000000*OO[[#This Row],[145 (07JUL1985 00:00:00)-Water Temperature (C)]]*OO[[#This Row],[87]]</f>
        <v>4.5778114964875E-7</v>
      </c>
      <c r="CL326" s="10">
        <f>3/24000000*OO[[#This Row],[146 (07JUL1985 03:00:00)-Water Temperature (C)]]*OO[[#This Row],[88]]</f>
        <v>4.1336546855524998E-7</v>
      </c>
      <c r="CM326" s="10">
        <f>3/24000000*OO[[#This Row],[147 (07JUL1985 06:00:00)-Water Temperature (C)]]*OO[[#This Row],[89]]</f>
        <v>3.7469954015550001E-7</v>
      </c>
      <c r="CN326" s="10">
        <f>3/24000000*OO[[#This Row],[148 (07JUL1985 09:00:00)-Water Temperature (C)]]*OO[[#This Row],[90]]</f>
        <v>3.5027418170549999E-7</v>
      </c>
      <c r="CO326" s="10">
        <f>3/24000000*OO[[#This Row],[149 (07JUL1985 12:00:00)-Water Temperature (C)]]*OO[[#This Row],[91]]</f>
        <v>3.3717951171299997E-7</v>
      </c>
      <c r="CP326" s="10">
        <f>3/24000000*OO[[#This Row],[150 (07JUL1985 15:00:00)-Water Temperature (C)]]*OO[[#This Row],[92]]</f>
        <v>3.3717951171299997E-7</v>
      </c>
      <c r="CQ326" s="10">
        <f>3/24000000*OO[[#This Row],[151 (07JUL1985 18:00:00)-Water Temperature (C)]]*OO[[#This Row],[93]]</f>
        <v>3.3717951171299997E-7</v>
      </c>
      <c r="CR326" s="10">
        <f>3/24000000*OO[[#This Row],[152 (07JUL1985 21:00:00)-Water Temperature (C)]]*OO[[#This Row],[94]]</f>
        <v>3.3717951171299997E-7</v>
      </c>
      <c r="CS326" s="10">
        <f>3/24000000*OO[[#This Row],[153 (08JUL1985 00:00:00)-Water Temperature (C)]]*OO[[#This Row],[95]]</f>
        <v>3.3717951171299997E-7</v>
      </c>
      <c r="CT326" s="10">
        <f>3/24000000*OO[[#This Row],[154 (08JUL1985 03:00:00)-Water Temperature (C)]]*OO[[#This Row],[96]]</f>
        <v>3.3717951171299997E-7</v>
      </c>
      <c r="CU326" s="10">
        <f>3/24000000*OO[[#This Row],[155 (08JUL1985 06:00:00)-Water Temperature (C)]]*OO[[#This Row],[97]]</f>
        <v>3.3717951171299997E-7</v>
      </c>
      <c r="CV326" s="10">
        <f>3/24000000*OO[[#This Row],[156 (08JUL1985 09:00:00)-Water Temperature (C)]]*OO[[#This Row],[98]]</f>
        <v>3.3717951171299997E-7</v>
      </c>
      <c r="CW326" s="10">
        <f>3/24000000*OO[[#This Row],[157 (08JUL1985 12:00:00)-Water Temperature (C)]]*OO[[#This Row],[99]]</f>
        <v>3.3717951171299997E-7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7.7447681554114349E-36</v>
      </c>
      <c r="S327" s="10">
        <f>3/24*OO[[#This Row],[75 (28JUN1985 06:00:00)-Water Temperature (C)]]*OO[[#This Row],[17]]/SUM(OO[17])</f>
        <v>1.3299109583353879E-24</v>
      </c>
      <c r="T327" s="10">
        <f>3/24*OO[[#This Row],[76 (28JUN1985 09:00:00)-Water Temperature (C)]]*OO[[#This Row],[18]]/SUM(OO[18])</f>
        <v>1.4750477486337613E-18</v>
      </c>
      <c r="U327" s="10">
        <f>3/24*OO[[#This Row],[77 (28JUN1985 12:00:00)-Water Temperature (C)]]*OO[[#This Row],[19]]/SUM(OO[19])</f>
        <v>5.5135751279024302E-13</v>
      </c>
      <c r="V327" s="10">
        <f>3/24000000*OO[[#This Row],[78 (28JUN1985 15:00:00)-Water Temperature (C)]]*OO[[#This Row],[20]]</f>
        <v>8.9118292733112485E-10</v>
      </c>
      <c r="W327" s="10">
        <f>3/24000000*OO[[#This Row],[79 (28JUN1985 18:00:00)-Water Temperature (C)]]*OO[[#This Row],[21]]</f>
        <v>2.1292479492575E-7</v>
      </c>
      <c r="X327" s="10">
        <f>3/24000000*OO[[#This Row],[80 (28JUN1985 21:00:00)-Water Temperature (C)]]*OO[[#This Row],[22]]</f>
        <v>1.3676421314535E-5</v>
      </c>
      <c r="Y327" s="10">
        <f>3/24000000*OO[[#This Row],[81 (29JUN1985 00:00:00)-Water Temperature (C)]]*OO[[#This Row],[23]]</f>
        <v>3.1907770983899994E-4</v>
      </c>
      <c r="Z327" s="10">
        <f>3/24000000*OO[[#This Row],[82 (29JUN1985 03:00:00)-Water Temperature (C)]]*OO[[#This Row],[24]]</f>
        <v>3.2163364191262504E-3</v>
      </c>
      <c r="AA327" s="10">
        <f>3/24000000*OO[[#This Row],[83 (29JUN1985 06:00:00)-Water Temperature (C)]]*OO[[#This Row],[25]]</f>
        <v>1.6043382402862502E-2</v>
      </c>
      <c r="AB327" s="10">
        <f>3/24000000*OO[[#This Row],[84 (29JUN1985 09:00:00)-Water Temperature (C)]]*OO[[#This Row],[26]]</f>
        <v>4.4233348450312494E-2</v>
      </c>
      <c r="AC327" s="10">
        <f>3/24000000*OO[[#This Row],[85 (29JUN1985 12:00:00)-Water Temperature (C)]]*OO[[#This Row],[27]]</f>
        <v>7.3951388957174985E-2</v>
      </c>
      <c r="AD327" s="10">
        <f>3/24000000*OO[[#This Row],[86 (29JUN1985 15:00:00)-Water Temperature (C)]]*OO[[#This Row],[28]]</f>
        <v>7.9410366683100003E-2</v>
      </c>
      <c r="AE327" s="10">
        <f>3/24000000*OO[[#This Row],[88 (29JUN1985 21:00:00)-Water Temperature (C)]]*OO[[#This Row],[30]]</f>
        <v>2.9736950686799997E-2</v>
      </c>
      <c r="AF327" s="10">
        <f>3/24000000*OO[[#This Row],[88 (29JUN1985 21:00:00)-Water Temperature (C)]]*OO[[#This Row],[30]]</f>
        <v>2.9736950686799997E-2</v>
      </c>
      <c r="AG327" s="10">
        <f>3/24000000*OO[[#This Row],[89 (30JUN1985 00:00:00)-Water Temperature (C)]]*OO[[#This Row],[31]]</f>
        <v>1.1235478000347498E-2</v>
      </c>
      <c r="AH327" s="10">
        <f>3/24000000*OO[[#This Row],[90 (30JUN1985 03:00:00)-Water Temperature (C)]]*OO[[#This Row],[32]]</f>
        <v>3.3150040212400005E-3</v>
      </c>
      <c r="AI327" s="10">
        <f>3/24000000*OO[[#This Row],[91 (30JUN1985 06:00:00)-Water Temperature (C)]]*OO[[#This Row],[33]]</f>
        <v>8.2371885737337496E-4</v>
      </c>
      <c r="AJ327" s="10">
        <f>3/24000000*OO[[#This Row],[92 (30JUN1985 09:00:00)-Water Temperature (C)]]*OO[[#This Row],[34]]</f>
        <v>2.1319857975487502E-4</v>
      </c>
      <c r="AK327" s="10">
        <f>3/24000000*OO[[#This Row],[93 (30JUN1985 12:00:00)-Water Temperature (C)]]*OO[[#This Row],[35]]</f>
        <v>8.3352321226124989E-5</v>
      </c>
      <c r="AL327" s="10">
        <f>3/24000000*OO[[#This Row],[94 (30JUN1985 15:00:00)-Water Temperature (C)]]*OO[[#This Row],[36]]</f>
        <v>5.8515859334812494E-5</v>
      </c>
      <c r="AM327" s="10">
        <f>3/24000000*OO[[#This Row],[95 (30JUN1985 18:00:00)-Water Temperature (C)]]*OO[[#This Row],[37]]</f>
        <v>5.4669944870325002E-5</v>
      </c>
      <c r="AN327" s="10">
        <f>3/24000000*OO[[#This Row],[96 (30JUN1985 21:00:00)-Water Temperature (C)]]*OO[[#This Row],[38]]</f>
        <v>5.3652700337999996E-5</v>
      </c>
      <c r="AO327" s="10">
        <f>3/24000000*OO[[#This Row],[97 (01JUL1985 00:00:00)-Water Temperature (C)]]*OO[[#This Row],[39]]</f>
        <v>5.1675769456500004E-5</v>
      </c>
      <c r="AP327" s="10">
        <f>3/24000000*OO[[#This Row],[98 (01JUL1985 03:00:00)-Water Temperature (C)]]*OO[[#This Row],[40]]</f>
        <v>4.88469546594375E-5</v>
      </c>
      <c r="AQ327" s="10">
        <f>3/24000000*OO[[#This Row],[99 (01JUL1985 06:00:00)-Water Temperature (C)]]*OO[[#This Row],[41]]</f>
        <v>4.5100956128324997E-5</v>
      </c>
      <c r="AR327" s="10">
        <f>3/24000000*OO[[#This Row],[100 (01JUL1985 09:00:00)-Water Temperature (C)]]*OO[[#This Row],[42]]</f>
        <v>4.2446700588174998E-5</v>
      </c>
      <c r="AS327" s="10">
        <f>3/24000000*OO[[#This Row],[101 (01JUL1985 12:00:00)-Water Temperature (C)]]*OO[[#This Row],[43]]</f>
        <v>3.9976109899749997E-5</v>
      </c>
      <c r="AT327" s="10">
        <f>3/24000000*OO[[#This Row],[102 (01JUL1985 15:00:00)-Water Temperature (C)]]*OO[[#This Row],[44]]</f>
        <v>3.7569307413662498E-5</v>
      </c>
      <c r="AU327" s="10">
        <f>3/24000000*OO[[#This Row],[103 (01JUL1985 18:00:00)-Water Temperature (C)]]*OO[[#This Row],[45]]</f>
        <v>3.5083809258187496E-5</v>
      </c>
      <c r="AV327" s="10">
        <f>3/24000000*OO[[#This Row],[104 (01JUL1985 21:00:00)-Water Temperature (C)]]*OO[[#This Row],[46]]</f>
        <v>3.1770530206837496E-5</v>
      </c>
      <c r="AW327" s="10">
        <f>3/24000000*OO[[#This Row],[105 (02JUL1985 00:00:00)-Water Temperature (C)]]*OO[[#This Row],[47]]</f>
        <v>2.8286907461424994E-5</v>
      </c>
      <c r="AX327" s="10">
        <f>3/24000000*OO[[#This Row],[106 (02JUL1985 03:00:00)-Water Temperature (C)]]*OO[[#This Row],[48]]</f>
        <v>2.5270378658999996E-5</v>
      </c>
      <c r="AY327" s="10">
        <f>3/24000000*OO[[#This Row],[107 (02JUL1985 06:00:00)-Water Temperature (C)]]*OO[[#This Row],[49]]</f>
        <v>2.2698768209027497E-5</v>
      </c>
      <c r="AZ327" s="10">
        <f>3/24000000*OO[[#This Row],[108 (02JUL1985 09:00:00)-Water Temperature (C)]]*OO[[#This Row],[50]]</f>
        <v>2.1302128204664997E-5</v>
      </c>
      <c r="BA327" s="10">
        <f>3/24000000*OO[[#This Row],[109 (02JUL1985 12:00:00)-Water Temperature (C)]]*OO[[#This Row],[51]]</f>
        <v>2.0130114418449997E-5</v>
      </c>
      <c r="BB327" s="10">
        <f>3/24000000*OO[[#This Row],[110 (02JUL1985 15:00:00)-Water Temperature (C)]]*OO[[#This Row],[52]]</f>
        <v>1.9006259800302501E-5</v>
      </c>
      <c r="BC327" s="10">
        <f>3/24000000*OO[[#This Row],[111 (02JUL1985 18:00:00)-Water Temperature (C)]]*OO[[#This Row],[53]]</f>
        <v>1.7723574857789998E-5</v>
      </c>
      <c r="BD327" s="10">
        <f>3/24000000*OO[[#This Row],[112 (02JUL1985 21:00:00)-Water Temperature (C)]]*OO[[#This Row],[54]]</f>
        <v>1.6046932247237497E-5</v>
      </c>
      <c r="BE327" s="10">
        <f>3/24000000*OO[[#This Row],[113 (03JUL1985 00:00:00)-Water Temperature (C)]]*OO[[#This Row],[55]]</f>
        <v>1.4237265383085002E-5</v>
      </c>
      <c r="BF327" s="10">
        <f>3/24000000*OO[[#This Row],[114 (03JUL1985 03:00:00)-Water Temperature (C)]]*OO[[#This Row],[56]]</f>
        <v>1.2705611962627499E-5</v>
      </c>
      <c r="BG327" s="10">
        <f>3/24000000*OO[[#This Row],[115 (03JUL1985 06:00:00)-Water Temperature (C)]]*OO[[#This Row],[57]]</f>
        <v>1.14250852528625E-5</v>
      </c>
      <c r="BH327" s="10">
        <f>3/24000000*OO[[#This Row],[116 (03JUL1985 09:00:00)-Water Temperature (C)]]*OO[[#This Row],[58]]</f>
        <v>1.0677822831046249E-5</v>
      </c>
      <c r="BI327" s="10">
        <f>3/24000000*OO[[#This Row],[117 (03JUL1985 12:00:00)-Water Temperature (C)]]*OO[[#This Row],[59]]</f>
        <v>9.8321553869712497E-6</v>
      </c>
      <c r="BJ327" s="10">
        <f>3/24000000*OO[[#This Row],[118 (03JUL1985 15:00:00)-Water Temperature (C)]]*OO[[#This Row],[60]]</f>
        <v>9.2720701729687477E-6</v>
      </c>
      <c r="BK327" s="10">
        <f>3/24000000*OO[[#This Row],[119 (03JUL1985 18:00:00)-Water Temperature (C)]]*OO[[#This Row],[61]]</f>
        <v>8.6505846050187505E-6</v>
      </c>
      <c r="BL327" s="10">
        <f>3/24000000*OO[[#This Row],[120 (03JUL1985 21:00:00)-Water Temperature (C)]]*OO[[#This Row],[62]]</f>
        <v>7.842656163145E-6</v>
      </c>
      <c r="BM327" s="10">
        <f>3/24000000*OO[[#This Row],[121 (04JUL1985 00:00:00)-Water Temperature (C)]]*OO[[#This Row],[63]]</f>
        <v>7.0034790275099996E-6</v>
      </c>
      <c r="BN327" s="10">
        <f>3/24000000*OO[[#This Row],[122 (04JUL1985 03:00:00)-Water Temperature (C)]]*OO[[#This Row],[64]]</f>
        <v>6.2229408360099989E-6</v>
      </c>
      <c r="BO327" s="10">
        <f>3/24000000*OO[[#This Row],[123 (04JUL1985 06:00:00)-Water Temperature (C)]]*OO[[#This Row],[65]]</f>
        <v>5.5726674840699999E-6</v>
      </c>
      <c r="BP327" s="10">
        <f>3/24000000*OO[[#This Row],[124 (04JUL1985 09:00:00)-Water Temperature (C)]]*OO[[#This Row],[66]]</f>
        <v>5.2236439114799992E-6</v>
      </c>
      <c r="BQ327" s="10">
        <f>3/24000000*OO[[#This Row],[125 (04JUL1985 12:00:00)-Water Temperature (C)]]*OO[[#This Row],[67]]</f>
        <v>4.9457670700499998E-6</v>
      </c>
      <c r="BR327" s="10">
        <f>3/24000000*OO[[#This Row],[126 (04JUL1985 15:00:00)-Water Temperature (C)]]*OO[[#This Row],[68]]</f>
        <v>4.6596510922499989E-6</v>
      </c>
      <c r="BS327" s="10">
        <f>3/24000000*OO[[#This Row],[127 (04JUL1985 18:00:00)-Water Temperature (C)]]*OO[[#This Row],[69]]</f>
        <v>4.3109804670150004E-6</v>
      </c>
      <c r="BT327" s="10">
        <f>3/24000000*OO[[#This Row],[128 (04JUL1985 21:00:00)-Water Temperature (C)]]*OO[[#This Row],[70]]</f>
        <v>3.8169399802574993E-6</v>
      </c>
      <c r="BU327" s="10">
        <f>3/24000000*OO[[#This Row],[129 (05JUL1985 00:00:00)-Water Temperature (C)]]*OO[[#This Row],[71]]</f>
        <v>3.2592256983675E-6</v>
      </c>
      <c r="BV327" s="10">
        <f>3/24000000*OO[[#This Row],[130 (05JUL1985 03:00:00)-Water Temperature (C)]]*OO[[#This Row],[72]]</f>
        <v>2.7763441373212499E-6</v>
      </c>
      <c r="BW327" s="10">
        <f>3/24000000*OO[[#This Row],[131 (05JUL1985 06:00:00)-Water Temperature (C)]]*OO[[#This Row],[73]]</f>
        <v>2.3772270860195001E-6</v>
      </c>
      <c r="BX327" s="10">
        <f>3/24000000*OO[[#This Row],[132 (05JUL1985 09:00:00)-Water Temperature (C)]]*OO[[#This Row],[74]]</f>
        <v>2.1099142527945003E-6</v>
      </c>
      <c r="BY327" s="10">
        <f>3/24000000*OO[[#This Row],[133 (05JUL1985 12:00:00)-Water Temperature (C)]]*OO[[#This Row],[75]]</f>
        <v>1.90070900332875E-6</v>
      </c>
      <c r="BZ327" s="10">
        <f>3/24000000*OO[[#This Row],[134 (05JUL1985 15:00:00)-Water Temperature (C)]]*OO[[#This Row],[76]]</f>
        <v>1.6987099285312501E-6</v>
      </c>
      <c r="CA327" s="10">
        <f>3/24000000*OO[[#This Row],[135 (05JUL1985 18:00:00)-Water Temperature (C)]]*OO[[#This Row],[77]]</f>
        <v>1.50275291597625E-6</v>
      </c>
      <c r="CB327" s="10">
        <f>3/24000000*OO[[#This Row],[136 (05JUL1985 21:00:00)-Water Temperature (C)]]*OO[[#This Row],[78]]</f>
        <v>1.290532796042875E-6</v>
      </c>
      <c r="CC327" s="10">
        <f>3/24000000*OO[[#This Row],[137 (06JUL1985 00:00:00)-Water Temperature (C)]]*OO[[#This Row],[79]]</f>
        <v>1.092482183001125E-6</v>
      </c>
      <c r="CD327" s="10">
        <f>3/24000000*OO[[#This Row],[138 (06JUL1985 03:00:00)-Water Temperature (C)]]*OO[[#This Row],[80]]</f>
        <v>9.2404378509300006E-7</v>
      </c>
      <c r="CE327" s="10">
        <f>3/24000000*OO[[#This Row],[139 (06JUL1985 06:00:00)-Water Temperature (C)]]*OO[[#This Row],[81]]</f>
        <v>7.9812456681562496E-7</v>
      </c>
      <c r="CF327" s="10">
        <f>3/24000000*OO[[#This Row],[140 (06JUL1985 09:00:00)-Water Temperature (C)]]*OO[[#This Row],[82]]</f>
        <v>7.2881579806474999E-7</v>
      </c>
      <c r="CG327" s="10">
        <f>3/24000000*OO[[#This Row],[141 (06JUL1985 12:00:00)-Water Temperature (C)]]*OO[[#This Row],[83]]</f>
        <v>6.8654834976200001E-7</v>
      </c>
      <c r="CH327" s="10">
        <f>3/24000000*OO[[#This Row],[142 (06JUL1985 15:00:00)-Water Temperature (C)]]*OO[[#This Row],[84]]</f>
        <v>6.6027106388000001E-7</v>
      </c>
      <c r="CI327" s="10">
        <f>3/24000000*OO[[#This Row],[143 (06JUL1985 18:00:00)-Water Temperature (C)]]*OO[[#This Row],[85]]</f>
        <v>6.3268811783600011E-7</v>
      </c>
      <c r="CJ327" s="10">
        <f>3/24000000*OO[[#This Row],[144 (06JUL1985 21:00:00)-Water Temperature (C)]]*OO[[#This Row],[86]]</f>
        <v>5.9260609555574989E-7</v>
      </c>
      <c r="CK327" s="10">
        <f>3/24000000*OO[[#This Row],[145 (07JUL1985 00:00:00)-Water Temperature (C)]]*OO[[#This Row],[87]]</f>
        <v>5.3732135704949997E-7</v>
      </c>
      <c r="CL327" s="10">
        <f>3/24000000*OO[[#This Row],[146 (07JUL1985 03:00:00)-Water Temperature (C)]]*OO[[#This Row],[88]]</f>
        <v>4.851443784687499E-7</v>
      </c>
      <c r="CM327" s="10">
        <f>3/24000000*OO[[#This Row],[147 (07JUL1985 06:00:00)-Water Temperature (C)]]*OO[[#This Row],[89]]</f>
        <v>4.3966123499775E-7</v>
      </c>
      <c r="CN327" s="10">
        <f>3/24000000*OO[[#This Row],[148 (07JUL1985 09:00:00)-Water Temperature (C)]]*OO[[#This Row],[90]]</f>
        <v>4.1016191692574997E-7</v>
      </c>
      <c r="CO327" s="10">
        <f>3/24000000*OO[[#This Row],[149 (07JUL1985 12:00:00)-Water Temperature (C)]]*OO[[#This Row],[91]]</f>
        <v>3.9411348316499996E-7</v>
      </c>
      <c r="CP327" s="10">
        <f>3/24000000*OO[[#This Row],[150 (07JUL1985 15:00:00)-Water Temperature (C)]]*OO[[#This Row],[92]]</f>
        <v>3.9411348316499996E-7</v>
      </c>
      <c r="CQ327" s="10">
        <f>3/24000000*OO[[#This Row],[151 (07JUL1985 18:00:00)-Water Temperature (C)]]*OO[[#This Row],[93]]</f>
        <v>3.9411348316499996E-7</v>
      </c>
      <c r="CR327" s="10">
        <f>3/24000000*OO[[#This Row],[152 (07JUL1985 21:00:00)-Water Temperature (C)]]*OO[[#This Row],[94]]</f>
        <v>3.9411348316499996E-7</v>
      </c>
      <c r="CS327" s="10">
        <f>3/24000000*OO[[#This Row],[153 (08JUL1985 00:00:00)-Water Temperature (C)]]*OO[[#This Row],[95]]</f>
        <v>3.9411348316499996E-7</v>
      </c>
      <c r="CT327" s="10">
        <f>3/24000000*OO[[#This Row],[154 (08JUL1985 03:00:00)-Water Temperature (C)]]*OO[[#This Row],[96]]</f>
        <v>3.9411348316499996E-7</v>
      </c>
      <c r="CU327" s="10">
        <f>3/24000000*OO[[#This Row],[155 (08JUL1985 06:00:00)-Water Temperature (C)]]*OO[[#This Row],[97]]</f>
        <v>3.9411348316499996E-7</v>
      </c>
      <c r="CV327" s="10">
        <f>3/24000000*OO[[#This Row],[156 (08JUL1985 09:00:00)-Water Temperature (C)]]*OO[[#This Row],[98]]</f>
        <v>3.9411348316499996E-7</v>
      </c>
      <c r="CW327" s="10">
        <f>3/24000000*OO[[#This Row],[157 (08JUL1985 12:00:00)-Water Temperature (C)]]*OO[[#This Row],[99]]</f>
        <v>3.9411348316499996E-7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7.6652149542754549E-37</v>
      </c>
      <c r="S328" s="10">
        <f>3/24*OO[[#This Row],[75 (28JUN1985 06:00:00)-Water Temperature (C)]]*OO[[#This Row],[17]]/SUM(OO[17])</f>
        <v>3.7975002572231706E-25</v>
      </c>
      <c r="T328" s="10">
        <f>3/24*OO[[#This Row],[76 (28JUN1985 09:00:00)-Water Temperature (C)]]*OO[[#This Row],[18]]/SUM(OO[18])</f>
        <v>2.0418493738816382E-19</v>
      </c>
      <c r="U328" s="10">
        <f>3/24*OO[[#This Row],[77 (28JUN1985 12:00:00)-Water Temperature (C)]]*OO[[#This Row],[19]]/SUM(OO[19])</f>
        <v>2.0979701828239508E-13</v>
      </c>
      <c r="V328" s="10">
        <f>3/24000000*OO[[#This Row],[78 (28JUN1985 15:00:00)-Water Temperature (C)]]*OO[[#This Row],[20]]</f>
        <v>4.0462467667300002E-10</v>
      </c>
      <c r="W328" s="10">
        <f>3/24000000*OO[[#This Row],[79 (28JUN1985 18:00:00)-Water Temperature (C)]]*OO[[#This Row],[21]]</f>
        <v>1.0752321951194999E-7</v>
      </c>
      <c r="X328" s="10">
        <f>3/24000000*OO[[#This Row],[80 (28JUN1985 21:00:00)-Water Temperature (C)]]*OO[[#This Row],[22]]</f>
        <v>7.4905932610125013E-6</v>
      </c>
      <c r="Y328" s="10">
        <f>3/24000000*OO[[#This Row],[81 (29JUN1985 00:00:00)-Water Temperature (C)]]*OO[[#This Row],[23]]</f>
        <v>1.8692894817176251E-4</v>
      </c>
      <c r="Z328" s="10">
        <f>3/24000000*OO[[#This Row],[82 (29JUN1985 03:00:00)-Water Temperature (C)]]*OO[[#This Row],[24]]</f>
        <v>1.9970452599240001E-3</v>
      </c>
      <c r="AA328" s="10">
        <f>3/24000000*OO[[#This Row],[83 (29JUN1985 06:00:00)-Water Temperature (C)]]*OO[[#This Row],[25]]</f>
        <v>1.0479130595962501E-2</v>
      </c>
      <c r="AB328" s="10">
        <f>3/24000000*OO[[#This Row],[84 (29JUN1985 09:00:00)-Water Temperature (C)]]*OO[[#This Row],[26]]</f>
        <v>3.0230266026875001E-2</v>
      </c>
      <c r="AC328" s="10">
        <f>3/24000000*OO[[#This Row],[85 (29JUN1985 12:00:00)-Water Temperature (C)]]*OO[[#This Row],[27]]</f>
        <v>5.2623954320437497E-2</v>
      </c>
      <c r="AD328" s="10">
        <f>3/24000000*OO[[#This Row],[86 (29JUN1985 15:00:00)-Water Temperature (C)]]*OO[[#This Row],[28]]</f>
        <v>5.8615151883174996E-2</v>
      </c>
      <c r="AE328" s="10">
        <f>3/24000000*OO[[#This Row],[88 (29JUN1985 21:00:00)-Water Temperature (C)]]*OO[[#This Row],[30]]</f>
        <v>2.3415123769289999E-2</v>
      </c>
      <c r="AF328" s="10">
        <f>3/24000000*OO[[#This Row],[88 (29JUN1985 21:00:00)-Water Temperature (C)]]*OO[[#This Row],[30]]</f>
        <v>2.3415123769289999E-2</v>
      </c>
      <c r="AG328" s="10">
        <f>3/24000000*OO[[#This Row],[89 (30JUN1985 00:00:00)-Water Temperature (C)]]*OO[[#This Row],[31]]</f>
        <v>9.0989586645937506E-3</v>
      </c>
      <c r="AH328" s="10">
        <f>3/24000000*OO[[#This Row],[90 (30JUN1985 03:00:00)-Water Temperature (C)]]*OO[[#This Row],[32]]</f>
        <v>2.7561985454249999E-3</v>
      </c>
      <c r="AI328" s="10">
        <f>3/24000000*OO[[#This Row],[91 (30JUN1985 06:00:00)-Water Temperature (C)]]*OO[[#This Row],[33]]</f>
        <v>6.9674462535587495E-4</v>
      </c>
      <c r="AJ328" s="10">
        <f>3/24000000*OO[[#This Row],[92 (30JUN1985 09:00:00)-Water Temperature (C)]]*OO[[#This Row],[34]]</f>
        <v>1.7901936432899998E-4</v>
      </c>
      <c r="AK328" s="10">
        <f>3/24000000*OO[[#This Row],[93 (30JUN1985 12:00:00)-Water Temperature (C)]]*OO[[#This Row],[35]]</f>
        <v>6.6749947351999996E-5</v>
      </c>
      <c r="AL328" s="10">
        <f>3/24000000*OO[[#This Row],[94 (30JUN1985 15:00:00)-Water Temperature (C)]]*OO[[#This Row],[36]]</f>
        <v>4.5129586432874992E-5</v>
      </c>
      <c r="AM328" s="10">
        <f>3/24000000*OO[[#This Row],[95 (30JUN1985 18:00:00)-Water Temperature (C)]]*OO[[#This Row],[37]]</f>
        <v>4.1901682796887495E-5</v>
      </c>
      <c r="AN328" s="10">
        <f>3/24000000*OO[[#This Row],[96 (30JUN1985 21:00:00)-Water Temperature (C)]]*OO[[#This Row],[38]]</f>
        <v>4.1306257809037499E-5</v>
      </c>
      <c r="AO328" s="10">
        <f>3/24000000*OO[[#This Row],[97 (01JUL1985 00:00:00)-Water Temperature (C)]]*OO[[#This Row],[39]]</f>
        <v>4.0083083563199995E-5</v>
      </c>
      <c r="AP328" s="10">
        <f>3/24000000*OO[[#This Row],[98 (01JUL1985 03:00:00)-Water Temperature (C)]]*OO[[#This Row],[40]]</f>
        <v>3.8040463979624993E-5</v>
      </c>
      <c r="AQ328" s="10">
        <f>3/24000000*OO[[#This Row],[99 (01JUL1985 06:00:00)-Water Temperature (C)]]*OO[[#This Row],[41]]</f>
        <v>3.5221626296099997E-5</v>
      </c>
      <c r="AR328" s="10">
        <f>3/24000000*OO[[#This Row],[100 (01JUL1985 09:00:00)-Water Temperature (C)]]*OO[[#This Row],[42]]</f>
        <v>3.3197262749999994E-5</v>
      </c>
      <c r="AS328" s="10">
        <f>3/24000000*OO[[#This Row],[101 (01JUL1985 12:00:00)-Water Temperature (C)]]*OO[[#This Row],[43]]</f>
        <v>3.130485458555E-5</v>
      </c>
      <c r="AT328" s="10">
        <f>3/24000000*OO[[#This Row],[102 (01JUL1985 15:00:00)-Water Temperature (C)]]*OO[[#This Row],[44]]</f>
        <v>2.94331414117125E-5</v>
      </c>
      <c r="AU328" s="10">
        <f>3/24000000*OO[[#This Row],[103 (01JUL1985 18:00:00)-Water Temperature (C)]]*OO[[#This Row],[45]]</f>
        <v>2.7506686799074996E-5</v>
      </c>
      <c r="AV328" s="10">
        <f>3/24000000*OO[[#This Row],[104 (01JUL1985 21:00:00)-Water Temperature (C)]]*OO[[#This Row],[46]]</f>
        <v>2.4913466180112495E-5</v>
      </c>
      <c r="AW328" s="10">
        <f>3/24000000*OO[[#This Row],[105 (02JUL1985 00:00:00)-Water Temperature (C)]]*OO[[#This Row],[47]]</f>
        <v>2.2177318230599998E-5</v>
      </c>
      <c r="AX328" s="10">
        <f>3/24000000*OO[[#This Row],[106 (02JUL1985 03:00:00)-Water Temperature (C)]]*OO[[#This Row],[48]]</f>
        <v>1.9817287043577499E-5</v>
      </c>
      <c r="AY328" s="10">
        <f>3/24000000*OO[[#This Row],[107 (02JUL1985 06:00:00)-Water Temperature (C)]]*OO[[#This Row],[49]]</f>
        <v>1.7807341136039997E-5</v>
      </c>
      <c r="AZ328" s="10">
        <f>3/24000000*OO[[#This Row],[108 (02JUL1985 09:00:00)-Water Temperature (C)]]*OO[[#This Row],[50]]</f>
        <v>1.6711026729081249E-5</v>
      </c>
      <c r="BA328" s="10">
        <f>3/24000000*OO[[#This Row],[109 (02JUL1985 12:00:00)-Water Temperature (C)]]*OO[[#This Row],[51]]</f>
        <v>1.580624579615625E-5</v>
      </c>
      <c r="BB328" s="10">
        <f>3/24000000*OO[[#This Row],[110 (02JUL1985 15:00:00)-Water Temperature (C)]]*OO[[#This Row],[52]]</f>
        <v>1.4929287856972498E-5</v>
      </c>
      <c r="BC328" s="10">
        <f>3/24000000*OO[[#This Row],[111 (02JUL1985 18:00:00)-Water Temperature (C)]]*OO[[#This Row],[53]]</f>
        <v>1.3935065876081248E-5</v>
      </c>
      <c r="BD328" s="10">
        <f>3/24000000*OO[[#This Row],[112 (02JUL1985 21:00:00)-Water Temperature (C)]]*OO[[#This Row],[54]]</f>
        <v>1.2622968064436248E-5</v>
      </c>
      <c r="BE328" s="10">
        <f>3/24000000*OO[[#This Row],[113 (03JUL1985 00:00:00)-Water Temperature (C)]]*OO[[#This Row],[55]]</f>
        <v>1.1201387307749999E-5</v>
      </c>
      <c r="BF328" s="10">
        <f>3/24000000*OO[[#This Row],[114 (03JUL1985 03:00:00)-Water Temperature (C)]]*OO[[#This Row],[56]]</f>
        <v>9.9973384832074993E-6</v>
      </c>
      <c r="BG328" s="10">
        <f>3/24000000*OO[[#This Row],[115 (03JUL1985 06:00:00)-Water Temperature (C)]]*OO[[#This Row],[57]]</f>
        <v>8.9932849473699989E-6</v>
      </c>
      <c r="BH328" s="10">
        <f>3/24000000*OO[[#This Row],[116 (03JUL1985 09:00:00)-Water Temperature (C)]]*OO[[#This Row],[58]]</f>
        <v>8.4016229921499991E-6</v>
      </c>
      <c r="BI328" s="10">
        <f>3/24000000*OO[[#This Row],[117 (03JUL1985 12:00:00)-Water Temperature (C)]]*OO[[#This Row],[59]]</f>
        <v>7.7423791255624987E-6</v>
      </c>
      <c r="BJ328" s="10">
        <f>3/24000000*OO[[#This Row],[118 (03JUL1985 15:00:00)-Water Temperature (C)]]*OO[[#This Row],[60]]</f>
        <v>7.3029455345325002E-6</v>
      </c>
      <c r="BK328" s="10">
        <f>3/24000000*OO[[#This Row],[119 (03JUL1985 18:00:00)-Water Temperature (C)]]*OO[[#This Row],[61]]</f>
        <v>6.8248976350750002E-6</v>
      </c>
      <c r="BL328" s="10">
        <f>3/24000000*OO[[#This Row],[120 (03JUL1985 21:00:00)-Water Temperature (C)]]*OO[[#This Row],[62]]</f>
        <v>6.1901114638500001E-6</v>
      </c>
      <c r="BM328" s="10">
        <f>3/24000000*OO[[#This Row],[121 (04JUL1985 00:00:00)-Water Temperature (C)]]*OO[[#This Row],[63]]</f>
        <v>5.5299971015799998E-6</v>
      </c>
      <c r="BN328" s="10">
        <f>3/24000000*OO[[#This Row],[122 (04JUL1985 03:00:00)-Water Temperature (C)]]*OO[[#This Row],[64]]</f>
        <v>4.9173579319525001E-6</v>
      </c>
      <c r="BO328" s="10">
        <f>3/24000000*OO[[#This Row],[123 (04JUL1985 06:00:00)-Water Temperature (C)]]*OO[[#This Row],[65]]</f>
        <v>4.406551564905E-6</v>
      </c>
      <c r="BP328" s="10">
        <f>3/24000000*OO[[#This Row],[124 (04JUL1985 09:00:00)-Water Temperature (C)]]*OO[[#This Row],[66]]</f>
        <v>4.1304829430700007E-6</v>
      </c>
      <c r="BQ328" s="10">
        <f>3/24000000*OO[[#This Row],[125 (04JUL1985 12:00:00)-Water Temperature (C)]]*OO[[#This Row],[67]]</f>
        <v>3.914656777698749E-6</v>
      </c>
      <c r="BR328" s="10">
        <f>3/24000000*OO[[#This Row],[126 (04JUL1985 15:00:00)-Water Temperature (C)]]*OO[[#This Row],[68]]</f>
        <v>3.6915226919999995E-6</v>
      </c>
      <c r="BS328" s="10">
        <f>3/24000000*OO[[#This Row],[127 (04JUL1985 18:00:00)-Water Temperature (C)]]*OO[[#This Row],[69]]</f>
        <v>3.4213415013600003E-6</v>
      </c>
      <c r="BT328" s="10">
        <f>3/24000000*OO[[#This Row],[128 (04JUL1985 21:00:00)-Water Temperature (C)]]*OO[[#This Row],[70]]</f>
        <v>3.0348350401683751E-6</v>
      </c>
      <c r="BU328" s="10">
        <f>3/24000000*OO[[#This Row],[129 (05JUL1985 00:00:00)-Water Temperature (C)]]*OO[[#This Row],[71]]</f>
        <v>2.593678442602125E-6</v>
      </c>
      <c r="BV328" s="10">
        <f>3/24000000*OO[[#This Row],[130 (05JUL1985 03:00:00)-Water Temperature (C)]]*OO[[#This Row],[72]]</f>
        <v>2.2096767302750001E-6</v>
      </c>
      <c r="BW328" s="10">
        <f>3/24000000*OO[[#This Row],[131 (05JUL1985 06:00:00)-Water Temperature (C)]]*OO[[#This Row],[73]]</f>
        <v>1.8916427818454999E-6</v>
      </c>
      <c r="BX328" s="10">
        <f>3/24000000*OO[[#This Row],[132 (05JUL1985 09:00:00)-Water Temperature (C)]]*OO[[#This Row],[74]]</f>
        <v>1.6768710383279999E-6</v>
      </c>
      <c r="BY328" s="10">
        <f>3/24000000*OO[[#This Row],[133 (05JUL1985 12:00:00)-Water Temperature (C)]]*OO[[#This Row],[75]]</f>
        <v>1.5098683308090001E-6</v>
      </c>
      <c r="BZ328" s="10">
        <f>3/24000000*OO[[#This Row],[134 (05JUL1985 15:00:00)-Water Temperature (C)]]*OO[[#This Row],[76]]</f>
        <v>1.3501366727186249E-6</v>
      </c>
      <c r="CA328" s="10">
        <f>3/24000000*OO[[#This Row],[135 (05JUL1985 18:00:00)-Water Temperature (C)]]*OO[[#This Row],[77]]</f>
        <v>1.1954695635916248E-6</v>
      </c>
      <c r="CB328" s="10">
        <f>3/24000000*OO[[#This Row],[136 (05JUL1985 21:00:00)-Water Temperature (C)]]*OO[[#This Row],[78]]</f>
        <v>1.0286936242261249E-6</v>
      </c>
      <c r="CC328" s="10">
        <f>3/24000000*OO[[#This Row],[137 (06JUL1985 00:00:00)-Water Temperature (C)]]*OO[[#This Row],[79]]</f>
        <v>8.7106392995474995E-7</v>
      </c>
      <c r="CD328" s="10">
        <f>3/24000000*OO[[#This Row],[138 (06JUL1985 03:00:00)-Water Temperature (C)]]*OO[[#This Row],[80]]</f>
        <v>7.3633413115774991E-7</v>
      </c>
      <c r="CE328" s="10">
        <f>3/24000000*OO[[#This Row],[139 (06JUL1985 06:00:00)-Water Temperature (C)]]*OO[[#This Row],[81]]</f>
        <v>6.3490152281600006E-7</v>
      </c>
      <c r="CF328" s="10">
        <f>3/24000000*OO[[#This Row],[140 (06JUL1985 09:00:00)-Water Temperature (C)]]*OO[[#This Row],[82]]</f>
        <v>5.7833603112174995E-7</v>
      </c>
      <c r="CG328" s="10">
        <f>3/24000000*OO[[#This Row],[141 (06JUL1985 12:00:00)-Water Temperature (C)]]*OO[[#This Row],[83]]</f>
        <v>5.4380772725362492E-7</v>
      </c>
      <c r="CH328" s="10">
        <f>3/24000000*OO[[#This Row],[142 (06JUL1985 15:00:00)-Water Temperature (C)]]*OO[[#This Row],[84]]</f>
        <v>5.2211327850824998E-7</v>
      </c>
      <c r="CI328" s="10">
        <f>3/24000000*OO[[#This Row],[143 (06JUL1985 18:00:00)-Water Temperature (C)]]*OO[[#This Row],[85]]</f>
        <v>5.002363877785E-7</v>
      </c>
      <c r="CJ328" s="10">
        <f>3/24000000*OO[[#This Row],[144 (06JUL1985 21:00:00)-Water Temperature (C)]]*OO[[#This Row],[86]]</f>
        <v>4.6873539344187498E-7</v>
      </c>
      <c r="CK328" s="10">
        <f>3/24000000*OO[[#This Row],[145 (07JUL1985 00:00:00)-Water Temperature (C)]]*OO[[#This Row],[87]]</f>
        <v>4.2526442587199998E-7</v>
      </c>
      <c r="CL328" s="10">
        <f>3/24000000*OO[[#This Row],[146 (07JUL1985 03:00:00)-Water Temperature (C)]]*OO[[#This Row],[88]]</f>
        <v>3.8390954597362498E-7</v>
      </c>
      <c r="CM328" s="10">
        <f>3/24000000*OO[[#This Row],[147 (07JUL1985 06:00:00)-Water Temperature (C)]]*OO[[#This Row],[89]]</f>
        <v>3.4786693762749996E-7</v>
      </c>
      <c r="CN328" s="10">
        <f>3/24000000*OO[[#This Row],[148 (07JUL1985 09:00:00)-Water Temperature (C)]]*OO[[#This Row],[90]]</f>
        <v>3.24086387115375E-7</v>
      </c>
      <c r="CO328" s="10">
        <f>3/24000000*OO[[#This Row],[149 (07JUL1985 12:00:00)-Water Temperature (C)]]*OO[[#This Row],[91]]</f>
        <v>3.1100214642509997E-7</v>
      </c>
      <c r="CP328" s="10">
        <f>3/24000000*OO[[#This Row],[150 (07JUL1985 15:00:00)-Water Temperature (C)]]*OO[[#This Row],[92]]</f>
        <v>3.1100214642509997E-7</v>
      </c>
      <c r="CQ328" s="10">
        <f>3/24000000*OO[[#This Row],[151 (07JUL1985 18:00:00)-Water Temperature (C)]]*OO[[#This Row],[93]]</f>
        <v>3.1100214642509997E-7</v>
      </c>
      <c r="CR328" s="10">
        <f>3/24000000*OO[[#This Row],[152 (07JUL1985 21:00:00)-Water Temperature (C)]]*OO[[#This Row],[94]]</f>
        <v>3.1100214642509997E-7</v>
      </c>
      <c r="CS328" s="10">
        <f>3/24000000*OO[[#This Row],[153 (08JUL1985 00:00:00)-Water Temperature (C)]]*OO[[#This Row],[95]]</f>
        <v>3.1100214642509997E-7</v>
      </c>
      <c r="CT328" s="10">
        <f>3/24000000*OO[[#This Row],[154 (08JUL1985 03:00:00)-Water Temperature (C)]]*OO[[#This Row],[96]]</f>
        <v>3.1100214642509997E-7</v>
      </c>
      <c r="CU328" s="10">
        <f>3/24000000*OO[[#This Row],[155 (08JUL1985 06:00:00)-Water Temperature (C)]]*OO[[#This Row],[97]]</f>
        <v>3.1100214642509997E-7</v>
      </c>
      <c r="CV328" s="10">
        <f>3/24000000*OO[[#This Row],[156 (08JUL1985 09:00:00)-Water Temperature (C)]]*OO[[#This Row],[98]]</f>
        <v>3.1100214642509997E-7</v>
      </c>
      <c r="CW328" s="10">
        <f>3/24000000*OO[[#This Row],[157 (08JUL1985 12:00:00)-Water Temperature (C)]]*OO[[#This Row],[99]]</f>
        <v>3.1100214642509997E-7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1.066820366891021E-37</v>
      </c>
      <c r="S329" s="10">
        <f>3/24*OO[[#This Row],[75 (28JUN1985 06:00:00)-Water Temperature (C)]]*OO[[#This Row],[17]]/SUM(OO[17])</f>
        <v>1.3677359726065415E-25</v>
      </c>
      <c r="T329" s="10">
        <f>3/24*OO[[#This Row],[76 (28JUN1985 09:00:00)-Water Temperature (C)]]*OO[[#This Row],[18]]/SUM(OO[18])</f>
        <v>3.3807450636682442E-20</v>
      </c>
      <c r="U329" s="10">
        <f>3/24*OO[[#This Row],[77 (28JUN1985 12:00:00)-Water Temperature (C)]]*OO[[#This Row],[19]]/SUM(OO[19])</f>
        <v>1.0683188170537808E-13</v>
      </c>
      <c r="V329" s="10">
        <f>3/24000000*OO[[#This Row],[78 (28JUN1985 15:00:00)-Water Temperature (C)]]*OO[[#This Row],[20]]</f>
        <v>2.4332647842675E-10</v>
      </c>
      <c r="W329" s="10">
        <f>3/24000000*OO[[#This Row],[79 (28JUN1985 18:00:00)-Water Temperature (C)]]*OO[[#This Row],[21]]</f>
        <v>7.1541554810250002E-8</v>
      </c>
      <c r="X329" s="10">
        <f>3/24000000*OO[[#This Row],[80 (28JUN1985 21:00:00)-Water Temperature (C)]]*OO[[#This Row],[22]]</f>
        <v>5.3919295885249997E-6</v>
      </c>
      <c r="Y329" s="10">
        <f>3/24000000*OO[[#This Row],[81 (29JUN1985 00:00:00)-Water Temperature (C)]]*OO[[#This Row],[23]]</f>
        <v>1.4372520765982497E-4</v>
      </c>
      <c r="Z329" s="10">
        <f>3/24000000*OO[[#This Row],[82 (29JUN1985 03:00:00)-Water Temperature (C)]]*OO[[#This Row],[24]]</f>
        <v>1.627227643888E-3</v>
      </c>
      <c r="AA329" s="10">
        <f>3/24000000*OO[[#This Row],[83 (29JUN1985 06:00:00)-Water Temperature (C)]]*OO[[#This Row],[25]]</f>
        <v>8.9843813453300003E-3</v>
      </c>
      <c r="AB329" s="10">
        <f>3/24000000*OO[[#This Row],[84 (29JUN1985 09:00:00)-Water Temperature (C)]]*OO[[#This Row],[26]]</f>
        <v>2.7129999898287502E-2</v>
      </c>
      <c r="AC329" s="10">
        <f>3/24000000*OO[[#This Row],[85 (29JUN1985 12:00:00)-Water Temperature (C)]]*OO[[#This Row],[27]]</f>
        <v>4.9200352638000003E-2</v>
      </c>
      <c r="AD329" s="10">
        <f>3/24000000*OO[[#This Row],[86 (29JUN1985 15:00:00)-Water Temperature (C)]]*OO[[#This Row],[28]]</f>
        <v>5.6875451615875004E-2</v>
      </c>
      <c r="AE329" s="10">
        <f>3/24000000*OO[[#This Row],[88 (29JUN1985 21:00:00)-Water Temperature (C)]]*OO[[#This Row],[30]]</f>
        <v>2.4269787193344997E-2</v>
      </c>
      <c r="AF329" s="10">
        <f>3/24000000*OO[[#This Row],[88 (29JUN1985 21:00:00)-Water Temperature (C)]]*OO[[#This Row],[30]]</f>
        <v>2.4269787193344997E-2</v>
      </c>
      <c r="AG329" s="10">
        <f>3/24000000*OO[[#This Row],[89 (30JUN1985 00:00:00)-Water Temperature (C)]]*OO[[#This Row],[31]]</f>
        <v>9.6957315360675003E-3</v>
      </c>
      <c r="AH329" s="10">
        <f>3/24000000*OO[[#This Row],[90 (30JUN1985 03:00:00)-Water Temperature (C)]]*OO[[#This Row],[32]]</f>
        <v>3.0127158430875004E-3</v>
      </c>
      <c r="AI329" s="10">
        <f>3/24000000*OO[[#This Row],[91 (30JUN1985 06:00:00)-Water Temperature (C)]]*OO[[#This Row],[33]]</f>
        <v>7.7352925421812486E-4</v>
      </c>
      <c r="AJ329" s="10">
        <f>3/24000000*OO[[#This Row],[92 (30JUN1985 09:00:00)-Water Temperature (C)]]*OO[[#This Row],[34]]</f>
        <v>1.9694860644645001E-4</v>
      </c>
      <c r="AK329" s="10">
        <f>3/24000000*OO[[#This Row],[93 (30JUN1985 12:00:00)-Water Temperature (C)]]*OO[[#This Row],[35]]</f>
        <v>6.962123887031249E-5</v>
      </c>
      <c r="AL329" s="10">
        <f>3/24000000*OO[[#This Row],[94 (30JUN1985 15:00:00)-Water Temperature (C)]]*OO[[#This Row],[36]]</f>
        <v>4.47890169264E-5</v>
      </c>
      <c r="AM329" s="10">
        <f>3/24000000*OO[[#This Row],[95 (30JUN1985 18:00:00)-Water Temperature (C)]]*OO[[#This Row],[37]]</f>
        <v>4.0972487217524999E-5</v>
      </c>
      <c r="AN329" s="10">
        <f>3/24000000*OO[[#This Row],[96 (30JUN1985 21:00:00)-Water Temperature (C)]]*OO[[#This Row],[38]]</f>
        <v>4.0338346297087494E-5</v>
      </c>
      <c r="AO329" s="10">
        <f>3/24000000*OO[[#This Row],[97 (01JUL1985 00:00:00)-Water Temperature (C)]]*OO[[#This Row],[39]]</f>
        <v>3.9221302439262507E-5</v>
      </c>
      <c r="AP329" s="10">
        <f>3/24000000*OO[[#This Row],[98 (01JUL1985 03:00:00)-Water Temperature (C)]]*OO[[#This Row],[40]]</f>
        <v>3.7405770664650001E-5</v>
      </c>
      <c r="AQ329" s="10">
        <f>3/24000000*OO[[#This Row],[99 (01JUL1985 06:00:00)-Water Temperature (C)]]*OO[[#This Row],[41]]</f>
        <v>3.4785662263312501E-5</v>
      </c>
      <c r="AR329" s="10">
        <f>3/24000000*OO[[#This Row],[100 (01JUL1985 09:00:00)-Water Temperature (C)]]*OO[[#This Row],[42]]</f>
        <v>3.28674330323625E-5</v>
      </c>
      <c r="AS329" s="10">
        <f>3/24000000*OO[[#This Row],[101 (01JUL1985 12:00:00)-Water Temperature (C)]]*OO[[#This Row],[43]]</f>
        <v>3.1074721832699998E-5</v>
      </c>
      <c r="AT329" s="10">
        <f>3/24000000*OO[[#This Row],[102 (01JUL1985 15:00:00)-Water Temperature (C)]]*OO[[#This Row],[44]]</f>
        <v>2.925293953265E-5</v>
      </c>
      <c r="AU329" s="10">
        <f>3/24000000*OO[[#This Row],[103 (01JUL1985 18:00:00)-Water Temperature (C)]]*OO[[#This Row],[45]]</f>
        <v>2.7382163752699995E-5</v>
      </c>
      <c r="AV329" s="10">
        <f>3/24000000*OO[[#This Row],[104 (01JUL1985 21:00:00)-Water Temperature (C)]]*OO[[#This Row],[46]]</f>
        <v>2.4842516147128751E-5</v>
      </c>
      <c r="AW329" s="10">
        <f>3/24000000*OO[[#This Row],[105 (02JUL1985 00:00:00)-Water Temperature (C)]]*OO[[#This Row],[47]]</f>
        <v>2.2128708002640001E-5</v>
      </c>
      <c r="AX329" s="10">
        <f>3/24000000*OO[[#This Row],[106 (02JUL1985 03:00:00)-Water Temperature (C)]]*OO[[#This Row],[48]]</f>
        <v>1.9805041164144997E-5</v>
      </c>
      <c r="AY329" s="10">
        <f>3/24000000*OO[[#This Row],[107 (02JUL1985 06:00:00)-Water Temperature (C)]]*OO[[#This Row],[49]]</f>
        <v>1.7821418315559998E-5</v>
      </c>
      <c r="AZ329" s="10">
        <f>3/24000000*OO[[#This Row],[108 (02JUL1985 09:00:00)-Water Temperature (C)]]*OO[[#This Row],[50]]</f>
        <v>1.6737855557655001E-5</v>
      </c>
      <c r="BA329" s="10">
        <f>3/24000000*OO[[#This Row],[109 (02JUL1985 12:00:00)-Water Temperature (C)]]*OO[[#This Row],[51]]</f>
        <v>1.5864753773424997E-5</v>
      </c>
      <c r="BB329" s="10">
        <f>3/24000000*OO[[#This Row],[110 (02JUL1985 15:00:00)-Water Temperature (C)]]*OO[[#This Row],[52]]</f>
        <v>1.4997375275849998E-5</v>
      </c>
      <c r="BC329" s="10">
        <f>3/24000000*OO[[#This Row],[111 (02JUL1985 18:00:00)-Water Temperature (C)]]*OO[[#This Row],[53]]</f>
        <v>1.4011240889250001E-5</v>
      </c>
      <c r="BD329" s="10">
        <f>3/24000000*OO[[#This Row],[112 (02JUL1985 21:00:00)-Water Temperature (C)]]*OO[[#This Row],[54]]</f>
        <v>1.2702114807166249E-5</v>
      </c>
      <c r="BE329" s="10">
        <f>3/24000000*OO[[#This Row],[113 (03JUL1985 00:00:00)-Water Temperature (C)]]*OO[[#This Row],[55]]</f>
        <v>1.1273946759569999E-5</v>
      </c>
      <c r="BF329" s="10">
        <f>3/24000000*OO[[#This Row],[114 (03JUL1985 03:00:00)-Water Temperature (C)]]*OO[[#This Row],[56]]</f>
        <v>1.0061186947836249E-5</v>
      </c>
      <c r="BG329" s="10">
        <f>3/24000000*OO[[#This Row],[115 (03JUL1985 06:00:00)-Water Temperature (C)]]*OO[[#This Row],[57]]</f>
        <v>9.0579252978374995E-6</v>
      </c>
      <c r="BH329" s="10">
        <f>3/24000000*OO[[#This Row],[116 (03JUL1985 09:00:00)-Water Temperature (C)]]*OO[[#This Row],[58]]</f>
        <v>8.4607995518924984E-6</v>
      </c>
      <c r="BI329" s="10">
        <f>3/24000000*OO[[#This Row],[117 (03JUL1985 12:00:00)-Water Temperature (C)]]*OO[[#This Row],[59]]</f>
        <v>7.8054620855962482E-6</v>
      </c>
      <c r="BJ329" s="10">
        <f>3/24000000*OO[[#This Row],[118 (03JUL1985 15:00:00)-Water Temperature (C)]]*OO[[#This Row],[60]]</f>
        <v>7.3662641561250001E-6</v>
      </c>
      <c r="BK329" s="10">
        <f>3/24000000*OO[[#This Row],[119 (03JUL1985 18:00:00)-Water Temperature (C)]]*OO[[#This Row],[61]]</f>
        <v>6.8961656154037489E-6</v>
      </c>
      <c r="BL329" s="10">
        <f>3/24000000*OO[[#This Row],[120 (03JUL1985 21:00:00)-Water Temperature (C)]]*OO[[#This Row],[62]]</f>
        <v>6.2585851953900005E-6</v>
      </c>
      <c r="BM329" s="10">
        <f>3/24000000*OO[[#This Row],[121 (04JUL1985 00:00:00)-Water Temperature (C)]]*OO[[#This Row],[63]]</f>
        <v>5.5897436310000004E-6</v>
      </c>
      <c r="BN329" s="10">
        <f>3/24000000*OO[[#This Row],[122 (04JUL1985 03:00:00)-Water Temperature (C)]]*OO[[#This Row],[64]]</f>
        <v>4.9709863189687499E-6</v>
      </c>
      <c r="BO329" s="10">
        <f>3/24000000*OO[[#This Row],[123 (04JUL1985 06:00:00)-Water Temperature (C)]]*OO[[#This Row],[65]]</f>
        <v>4.4555236564599992E-6</v>
      </c>
      <c r="BP329" s="10">
        <f>3/24000000*OO[[#This Row],[124 (04JUL1985 09:00:00)-Water Temperature (C)]]*OO[[#This Row],[66]]</f>
        <v>4.1744938965624996E-6</v>
      </c>
      <c r="BQ329" s="10">
        <f>3/24000000*OO[[#This Row],[125 (04JUL1985 12:00:00)-Water Temperature (C)]]*OO[[#This Row],[67]]</f>
        <v>3.9584225536199994E-6</v>
      </c>
      <c r="BR329" s="10">
        <f>3/24000000*OO[[#This Row],[126 (04JUL1985 15:00:00)-Water Temperature (C)]]*OO[[#This Row],[68]]</f>
        <v>3.73500649032E-6</v>
      </c>
      <c r="BS329" s="10">
        <f>3/24000000*OO[[#This Row],[127 (04JUL1985 18:00:00)-Water Temperature (C)]]*OO[[#This Row],[69]]</f>
        <v>3.4663398105899995E-6</v>
      </c>
      <c r="BT329" s="10">
        <f>3/24000000*OO[[#This Row],[128 (04JUL1985 21:00:00)-Water Temperature (C)]]*OO[[#This Row],[70]]</f>
        <v>3.0798140414552499E-6</v>
      </c>
      <c r="BU329" s="10">
        <f>3/24000000*OO[[#This Row],[129 (05JUL1985 00:00:00)-Water Temperature (C)]]*OO[[#This Row],[71]]</f>
        <v>2.6341043192517496E-6</v>
      </c>
      <c r="BV329" s="10">
        <f>3/24000000*OO[[#This Row],[130 (05JUL1985 03:00:00)-Water Temperature (C)]]*OO[[#This Row],[72]]</f>
        <v>2.2439458549113748E-6</v>
      </c>
      <c r="BW329" s="10">
        <f>3/24000000*OO[[#This Row],[131 (05JUL1985 06:00:00)-Water Temperature (C)]]*OO[[#This Row],[73]]</f>
        <v>1.9207079647148752E-6</v>
      </c>
      <c r="BX329" s="10">
        <f>3/24000000*OO[[#This Row],[132 (05JUL1985 09:00:00)-Water Temperature (C)]]*OO[[#This Row],[74]]</f>
        <v>1.7007111817290001E-6</v>
      </c>
      <c r="BY329" s="10">
        <f>3/24000000*OO[[#This Row],[133 (05JUL1985 12:00:00)-Water Temperature (C)]]*OO[[#This Row],[75]]</f>
        <v>1.5303108802934997E-6</v>
      </c>
      <c r="BZ329" s="10">
        <f>3/24000000*OO[[#This Row],[134 (05JUL1985 15:00:00)-Water Temperature (C)]]*OO[[#This Row],[76]]</f>
        <v>1.3691092569744996E-6</v>
      </c>
      <c r="CA329" s="10">
        <f>3/24000000*OO[[#This Row],[135 (05JUL1985 18:00:00)-Water Temperature (C)]]*OO[[#This Row],[77]]</f>
        <v>1.21315881106175E-6</v>
      </c>
      <c r="CB329" s="10">
        <f>3/24000000*OO[[#This Row],[136 (05JUL1985 21:00:00)-Water Temperature (C)]]*OO[[#This Row],[78]]</f>
        <v>1.0461144912693751E-6</v>
      </c>
      <c r="CC329" s="10">
        <f>3/24000000*OO[[#This Row],[137 (06JUL1985 00:00:00)-Water Temperature (C)]]*OO[[#This Row],[79]]</f>
        <v>8.8613975765699993E-7</v>
      </c>
      <c r="CD329" s="10">
        <f>3/24000000*OO[[#This Row],[138 (06JUL1985 03:00:00)-Water Temperature (C)]]*OO[[#This Row],[80]]</f>
        <v>7.4872921678012499E-7</v>
      </c>
      <c r="CE329" s="10">
        <f>3/24000000*OO[[#This Row],[139 (06JUL1985 06:00:00)-Water Temperature (C)]]*OO[[#This Row],[81]]</f>
        <v>6.4454148152212503E-7</v>
      </c>
      <c r="CF329" s="10">
        <f>3/24000000*OO[[#This Row],[140 (06JUL1985 09:00:00)-Water Temperature (C)]]*OO[[#This Row],[82]]</f>
        <v>5.856414701988749E-7</v>
      </c>
      <c r="CG329" s="10">
        <f>3/24000000*OO[[#This Row],[141 (06JUL1985 12:00:00)-Water Temperature (C)]]*OO[[#This Row],[83]]</f>
        <v>5.4959984983800006E-7</v>
      </c>
      <c r="CH329" s="10">
        <f>3/24000000*OO[[#This Row],[142 (06JUL1985 15:00:00)-Water Temperature (C)]]*OO[[#This Row],[84]]</f>
        <v>5.2675009882649993E-7</v>
      </c>
      <c r="CI329" s="10">
        <f>3/24000000*OO[[#This Row],[143 (06JUL1985 18:00:00)-Water Temperature (C)]]*OO[[#This Row],[85]]</f>
        <v>5.0452342250412505E-7</v>
      </c>
      <c r="CJ329" s="10">
        <f>3/24000000*OO[[#This Row],[144 (06JUL1985 21:00:00)-Water Temperature (C)]]*OO[[#This Row],[86]]</f>
        <v>4.729298454885E-7</v>
      </c>
      <c r="CK329" s="10">
        <f>3/24000000*OO[[#This Row],[145 (07JUL1985 00:00:00)-Water Temperature (C)]]*OO[[#This Row],[87]]</f>
        <v>4.2933291745749995E-7</v>
      </c>
      <c r="CL329" s="10">
        <f>3/24000000*OO[[#This Row],[146 (07JUL1985 03:00:00)-Water Temperature (C)]]*OO[[#This Row],[88]]</f>
        <v>3.8754528320400004E-7</v>
      </c>
      <c r="CM329" s="10">
        <f>3/24000000*OO[[#This Row],[147 (07JUL1985 06:00:00)-Water Temperature (C)]]*OO[[#This Row],[89]]</f>
        <v>3.5116457958387502E-7</v>
      </c>
      <c r="CN329" s="10">
        <f>3/24000000*OO[[#This Row],[148 (07JUL1985 09:00:00)-Water Temperature (C)]]*OO[[#This Row],[90]]</f>
        <v>3.26757915833625E-7</v>
      </c>
      <c r="CO329" s="10">
        <f>3/24000000*OO[[#This Row],[149 (07JUL1985 12:00:00)-Water Temperature (C)]]*OO[[#This Row],[91]]</f>
        <v>3.1313742088694998E-7</v>
      </c>
      <c r="CP329" s="10">
        <f>3/24000000*OO[[#This Row],[150 (07JUL1985 15:00:00)-Water Temperature (C)]]*OO[[#This Row],[92]]</f>
        <v>3.1313742088694998E-7</v>
      </c>
      <c r="CQ329" s="10">
        <f>3/24000000*OO[[#This Row],[151 (07JUL1985 18:00:00)-Water Temperature (C)]]*OO[[#This Row],[93]]</f>
        <v>3.1313742088694998E-7</v>
      </c>
      <c r="CR329" s="10">
        <f>3/24000000*OO[[#This Row],[152 (07JUL1985 21:00:00)-Water Temperature (C)]]*OO[[#This Row],[94]]</f>
        <v>3.1313742088694998E-7</v>
      </c>
      <c r="CS329" s="10">
        <f>3/24000000*OO[[#This Row],[153 (08JUL1985 00:00:00)-Water Temperature (C)]]*OO[[#This Row],[95]]</f>
        <v>3.1313742088694998E-7</v>
      </c>
      <c r="CT329" s="10">
        <f>3/24000000*OO[[#This Row],[154 (08JUL1985 03:00:00)-Water Temperature (C)]]*OO[[#This Row],[96]]</f>
        <v>3.1313742088694998E-7</v>
      </c>
      <c r="CU329" s="10">
        <f>3/24000000*OO[[#This Row],[155 (08JUL1985 06:00:00)-Water Temperature (C)]]*OO[[#This Row],[97]]</f>
        <v>3.1313742088694998E-7</v>
      </c>
      <c r="CV329" s="10">
        <f>3/24000000*OO[[#This Row],[156 (08JUL1985 09:00:00)-Water Temperature (C)]]*OO[[#This Row],[98]]</f>
        <v>3.1313742088694998E-7</v>
      </c>
      <c r="CW329" s="10">
        <f>3/24000000*OO[[#This Row],[157 (08JUL1985 12:00:00)-Water Temperature (C)]]*OO[[#This Row],[99]]</f>
        <v>3.1313742088694998E-7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1.7126714208119304E-38</v>
      </c>
      <c r="S330" s="10">
        <f>3/24*OO[[#This Row],[75 (28JUN1985 06:00:00)-Water Temperature (C)]]*OO[[#This Row],[17]]/SUM(OO[17])</f>
        <v>4.6048196544958102E-26</v>
      </c>
      <c r="T330" s="10">
        <f>3/24*OO[[#This Row],[76 (28JUN1985 09:00:00)-Water Temperature (C)]]*OO[[#This Row],[18]]/SUM(OO[18])</f>
        <v>6.2313409422263828E-21</v>
      </c>
      <c r="U330" s="10">
        <f>3/24*OO[[#This Row],[77 (28JUN1985 12:00:00)-Water Temperature (C)]]*OO[[#This Row],[19]]/SUM(OO[19])</f>
        <v>5.6885737521014004E-14</v>
      </c>
      <c r="V330" s="10">
        <f>3/24000000*OO[[#This Row],[78 (28JUN1985 15:00:00)-Water Temperature (C)]]*OO[[#This Row],[20]]</f>
        <v>1.540828473201875E-10</v>
      </c>
      <c r="W330" s="10">
        <f>3/24000000*OO[[#This Row],[79 (28JUN1985 18:00:00)-Water Temperature (C)]]*OO[[#This Row],[21]]</f>
        <v>5.0165873548949993E-8</v>
      </c>
      <c r="X330" s="10">
        <f>3/24000000*OO[[#This Row],[80 (28JUN1985 21:00:00)-Water Temperature (C)]]*OO[[#This Row],[22]]</f>
        <v>4.0898558796874995E-6</v>
      </c>
      <c r="Y330" s="10">
        <f>3/24000000*OO[[#This Row],[81 (29JUN1985 00:00:00)-Water Temperature (C)]]*OO[[#This Row],[23]]</f>
        <v>1.1636239938949998E-4</v>
      </c>
      <c r="Z330" s="10">
        <f>3/24000000*OO[[#This Row],[82 (29JUN1985 03:00:00)-Water Temperature (C)]]*OO[[#This Row],[24]]</f>
        <v>1.3945460364112501E-3</v>
      </c>
      <c r="AA330" s="10">
        <f>3/24000000*OO[[#This Row],[83 (29JUN1985 06:00:00)-Water Temperature (C)]]*OO[[#This Row],[25]]</f>
        <v>8.0937352729974991E-3</v>
      </c>
      <c r="AB330" s="10">
        <f>3/24000000*OO[[#This Row],[84 (29JUN1985 09:00:00)-Water Temperature (C)]]*OO[[#This Row],[26]]</f>
        <v>2.5551973678400001E-2</v>
      </c>
      <c r="AC330" s="10">
        <f>3/24000000*OO[[#This Row],[85 (29JUN1985 12:00:00)-Water Temperature (C)]]*OO[[#This Row],[27]]</f>
        <v>4.8180850878299999E-2</v>
      </c>
      <c r="AD330" s="10">
        <f>3/24000000*OO[[#This Row],[86 (29JUN1985 15:00:00)-Water Temperature (C)]]*OO[[#This Row],[28]]</f>
        <v>5.7630057413700003E-2</v>
      </c>
      <c r="AE330" s="10">
        <f>3/24000000*OO[[#This Row],[88 (29JUN1985 21:00:00)-Water Temperature (C)]]*OO[[#This Row],[30]]</f>
        <v>2.6141846499999996E-2</v>
      </c>
      <c r="AF330" s="10">
        <f>3/24000000*OO[[#This Row],[88 (29JUN1985 21:00:00)-Water Temperature (C)]]*OO[[#This Row],[30]]</f>
        <v>2.6141846499999996E-2</v>
      </c>
      <c r="AG330" s="10">
        <f>3/24000000*OO[[#This Row],[89 (30JUN1985 00:00:00)-Water Temperature (C)]]*OO[[#This Row],[31]]</f>
        <v>1.0704810408801248E-2</v>
      </c>
      <c r="AH330" s="10">
        <f>3/24000000*OO[[#This Row],[90 (30JUN1985 03:00:00)-Water Temperature (C)]]*OO[[#This Row],[32]]</f>
        <v>3.4014307373449997E-3</v>
      </c>
      <c r="AI330" s="10">
        <f>3/24000000*OO[[#This Row],[91 (30JUN1985 06:00:00)-Water Temperature (C)]]*OO[[#This Row],[33]]</f>
        <v>8.8499679735799992E-4</v>
      </c>
      <c r="AJ330" s="10">
        <f>3/24000000*OO[[#This Row],[92 (30JUN1985 09:00:00)-Water Temperature (C)]]*OO[[#This Row],[34]]</f>
        <v>2.2347355561214998E-4</v>
      </c>
      <c r="AK330" s="10">
        <f>3/24000000*OO[[#This Row],[93 (30JUN1985 12:00:00)-Water Temperature (C)]]*OO[[#This Row],[35]]</f>
        <v>7.5098114665174984E-5</v>
      </c>
      <c r="AL330" s="10">
        <f>3/24000000*OO[[#This Row],[94 (30JUN1985 15:00:00)-Water Temperature (C)]]*OO[[#This Row],[36]]</f>
        <v>4.5834362134387495E-5</v>
      </c>
      <c r="AM330" s="10">
        <f>3/24000000*OO[[#This Row],[95 (30JUN1985 18:00:00)-Water Temperature (C)]]*OO[[#This Row],[37]]</f>
        <v>4.11289971279E-5</v>
      </c>
      <c r="AN330" s="10">
        <f>3/24000000*OO[[#This Row],[96 (30JUN1985 21:00:00)-Water Temperature (C)]]*OO[[#This Row],[38]]</f>
        <v>4.0304575848E-5</v>
      </c>
      <c r="AO330" s="10">
        <f>3/24000000*OO[[#This Row],[97 (01JUL1985 00:00:00)-Water Temperature (C)]]*OO[[#This Row],[39]]</f>
        <v>3.9153496530224999E-5</v>
      </c>
      <c r="AP330" s="10">
        <f>3/24000000*OO[[#This Row],[98 (01JUL1985 03:00:00)-Water Temperature (C)]]*OO[[#This Row],[40]]</f>
        <v>3.7415066611174997E-5</v>
      </c>
      <c r="AQ330" s="10">
        <f>3/24000000*OO[[#This Row],[99 (01JUL1985 06:00:00)-Water Temperature (C)]]*OO[[#This Row],[41]]</f>
        <v>3.4840962190124998E-5</v>
      </c>
      <c r="AR330" s="10">
        <f>3/24000000*OO[[#This Row],[100 (01JUL1985 09:00:00)-Water Temperature (C)]]*OO[[#This Row],[42]]</f>
        <v>3.2920980064249994E-5</v>
      </c>
      <c r="AS330" s="10">
        <f>3/24000000*OO[[#This Row],[101 (01JUL1985 12:00:00)-Water Temperature (C)]]*OO[[#This Row],[43]]</f>
        <v>3.1124440949899995E-5</v>
      </c>
      <c r="AT330" s="10">
        <f>3/24000000*OO[[#This Row],[102 (01JUL1985 15:00:00)-Water Temperature (C)]]*OO[[#This Row],[44]]</f>
        <v>2.9279436195750003E-5</v>
      </c>
      <c r="AU330" s="10">
        <f>3/24000000*OO[[#This Row],[103 (01JUL1985 18:00:00)-Water Temperature (C)]]*OO[[#This Row],[45]]</f>
        <v>2.7383498381112494E-5</v>
      </c>
      <c r="AV330" s="10">
        <f>3/24000000*OO[[#This Row],[104 (01JUL1985 21:00:00)-Water Temperature (C)]]*OO[[#This Row],[46]]</f>
        <v>2.4817657538905001E-5</v>
      </c>
      <c r="AW330" s="10">
        <f>3/24000000*OO[[#This Row],[105 (02JUL1985 00:00:00)-Water Temperature (C)]]*OO[[#This Row],[47]]</f>
        <v>2.206854864396875E-5</v>
      </c>
      <c r="AX330" s="10">
        <f>3/24000000*OO[[#This Row],[106 (02JUL1985 03:00:00)-Water Temperature (C)]]*OO[[#This Row],[48]]</f>
        <v>1.9729536144893751E-5</v>
      </c>
      <c r="AY330" s="10">
        <f>3/24000000*OO[[#This Row],[107 (02JUL1985 06:00:00)-Water Temperature (C)]]*OO[[#This Row],[49]]</f>
        <v>1.7733723090249997E-5</v>
      </c>
      <c r="AZ330" s="10">
        <f>3/24000000*OO[[#This Row],[108 (02JUL1985 09:00:00)-Water Temperature (C)]]*OO[[#This Row],[50]]</f>
        <v>1.66248687888725E-5</v>
      </c>
      <c r="BA330" s="10">
        <f>3/24000000*OO[[#This Row],[109 (02JUL1985 12:00:00)-Water Temperature (C)]]*OO[[#This Row],[51]]</f>
        <v>1.57458234462E-5</v>
      </c>
      <c r="BB330" s="10">
        <f>3/24000000*OO[[#This Row],[110 (02JUL1985 15:00:00)-Water Temperature (C)]]*OO[[#This Row],[52]]</f>
        <v>1.4878385627655001E-5</v>
      </c>
      <c r="BC330" s="10">
        <f>3/24000000*OO[[#This Row],[111 (02JUL1985 18:00:00)-Water Temperature (C)]]*OO[[#This Row],[53]]</f>
        <v>1.3886985753987499E-5</v>
      </c>
      <c r="BD330" s="10">
        <f>3/24000000*OO[[#This Row],[112 (02JUL1985 21:00:00)-Water Temperature (C)]]*OO[[#This Row],[54]]</f>
        <v>1.2573124357154999E-5</v>
      </c>
      <c r="BE330" s="10">
        <f>3/24000000*OO[[#This Row],[113 (03JUL1985 00:00:00)-Water Temperature (C)]]*OO[[#This Row],[55]]</f>
        <v>1.1141618139559999E-5</v>
      </c>
      <c r="BF330" s="10">
        <f>3/24000000*OO[[#This Row],[114 (03JUL1985 03:00:00)-Water Temperature (C)]]*OO[[#This Row],[56]]</f>
        <v>9.9229218112912488E-6</v>
      </c>
      <c r="BG330" s="10">
        <f>3/24000000*OO[[#This Row],[115 (03JUL1985 06:00:00)-Water Temperature (C)]]*OO[[#This Row],[57]]</f>
        <v>8.9239342330350005E-6</v>
      </c>
      <c r="BH330" s="10">
        <f>3/24000000*OO[[#This Row],[116 (03JUL1985 09:00:00)-Water Temperature (C)]]*OO[[#This Row],[58]]</f>
        <v>8.3184249130250001E-6</v>
      </c>
      <c r="BI330" s="10">
        <f>3/24000000*OO[[#This Row],[117 (03JUL1985 12:00:00)-Water Temperature (C)]]*OO[[#This Row],[59]]</f>
        <v>7.6661712879337497E-6</v>
      </c>
      <c r="BJ330" s="10">
        <f>3/24000000*OO[[#This Row],[118 (03JUL1985 15:00:00)-Water Temperature (C)]]*OO[[#This Row],[60]]</f>
        <v>7.2254341055499995E-6</v>
      </c>
      <c r="BK330" s="10">
        <f>3/24000000*OO[[#This Row],[119 (03JUL1985 18:00:00)-Water Temperature (C)]]*OO[[#This Row],[61]]</f>
        <v>6.7638011373437511E-6</v>
      </c>
      <c r="BL330" s="10">
        <f>3/24000000*OO[[#This Row],[120 (03JUL1985 21:00:00)-Water Temperature (C)]]*OO[[#This Row],[62]]</f>
        <v>6.1353401883299998E-6</v>
      </c>
      <c r="BM330" s="10">
        <f>3/24000000*OO[[#This Row],[121 (04JUL1985 00:00:00)-Water Temperature (C)]]*OO[[#This Row],[63]]</f>
        <v>5.4735633298237504E-6</v>
      </c>
      <c r="BN330" s="10">
        <f>3/24000000*OO[[#This Row],[122 (04JUL1985 03:00:00)-Water Temperature (C)]]*OO[[#This Row],[64]]</f>
        <v>4.8641293772924998E-6</v>
      </c>
      <c r="BO330" s="10">
        <f>3/24000000*OO[[#This Row],[123 (04JUL1985 06:00:00)-Water Temperature (C)]]*OO[[#This Row],[65]]</f>
        <v>4.35808662764E-6</v>
      </c>
      <c r="BP330" s="10">
        <f>3/24000000*OO[[#This Row],[124 (04JUL1985 09:00:00)-Water Temperature (C)]]*OO[[#This Row],[66]]</f>
        <v>4.0791952279999999E-6</v>
      </c>
      <c r="BQ330" s="10">
        <f>3/24000000*OO[[#This Row],[125 (04JUL1985 12:00:00)-Water Temperature (C)]]*OO[[#This Row],[67]]</f>
        <v>3.8671811867149993E-6</v>
      </c>
      <c r="BR330" s="10">
        <f>3/24000000*OO[[#This Row],[126 (04JUL1985 15:00:00)-Water Temperature (C)]]*OO[[#This Row],[68]]</f>
        <v>3.6490704898874999E-6</v>
      </c>
      <c r="BS330" s="10">
        <f>3/24000000*OO[[#This Row],[127 (04JUL1985 18:00:00)-Water Temperature (C)]]*OO[[#This Row],[69]]</f>
        <v>3.3887871808499994E-6</v>
      </c>
      <c r="BT330" s="10">
        <f>3/24000000*OO[[#This Row],[128 (04JUL1985 21:00:00)-Water Temperature (C)]]*OO[[#This Row],[70]]</f>
        <v>3.01391692644E-6</v>
      </c>
      <c r="BU330" s="10">
        <f>3/24000000*OO[[#This Row],[129 (05JUL1985 00:00:00)-Water Temperature (C)]]*OO[[#This Row],[71]]</f>
        <v>2.5789629505E-6</v>
      </c>
      <c r="BV330" s="10">
        <f>3/24000000*OO[[#This Row],[130 (05JUL1985 03:00:00)-Water Temperature (C)]]*OO[[#This Row],[72]]</f>
        <v>2.196128892243E-6</v>
      </c>
      <c r="BW330" s="10">
        <f>3/24000000*OO[[#This Row],[131 (05JUL1985 06:00:00)-Water Temperature (C)]]*OO[[#This Row],[73]]</f>
        <v>1.8792030574800001E-6</v>
      </c>
      <c r="BX330" s="10">
        <f>3/24000000*OO[[#This Row],[132 (05JUL1985 09:00:00)-Water Temperature (C)]]*OO[[#This Row],[74]]</f>
        <v>1.6619480076809998E-6</v>
      </c>
      <c r="BY330" s="10">
        <f>3/24000000*OO[[#This Row],[133 (05JUL1985 12:00:00)-Water Temperature (C)]]*OO[[#This Row],[75]]</f>
        <v>1.4938515745015001E-6</v>
      </c>
      <c r="BZ330" s="10">
        <f>3/24000000*OO[[#This Row],[134 (05JUL1985 15:00:00)-Water Temperature (C)]]*OO[[#This Row],[76]]</f>
        <v>1.3369781879349997E-6</v>
      </c>
      <c r="CA330" s="10">
        <f>3/24000000*OO[[#This Row],[135 (05JUL1985 18:00:00)-Water Temperature (C)]]*OO[[#This Row],[77]]</f>
        <v>1.1851334284041249E-6</v>
      </c>
      <c r="CB330" s="10">
        <f>3/24000000*OO[[#This Row],[136 (05JUL1985 21:00:00)-Water Temperature (C)]]*OO[[#This Row],[78]]</f>
        <v>1.023992918246E-6</v>
      </c>
      <c r="CC330" s="10">
        <f>3/24000000*OO[[#This Row],[137 (06JUL1985 00:00:00)-Water Temperature (C)]]*OO[[#This Row],[79]]</f>
        <v>8.6780305239174991E-7</v>
      </c>
      <c r="CD330" s="10">
        <f>3/24000000*OO[[#This Row],[138 (06JUL1985 03:00:00)-Water Temperature (C)]]*OO[[#This Row],[80]]</f>
        <v>7.3301125669650003E-7</v>
      </c>
      <c r="CE330" s="10">
        <f>3/24000000*OO[[#This Row],[139 (06JUL1985 06:00:00)-Water Temperature (C)]]*OO[[#This Row],[81]]</f>
        <v>6.3019607668874999E-7</v>
      </c>
      <c r="CF330" s="10">
        <f>3/24000000*OO[[#This Row],[140 (06JUL1985 09:00:00)-Water Temperature (C)]]*OO[[#This Row],[82]]</f>
        <v>5.7131766535562494E-7</v>
      </c>
      <c r="CG330" s="10">
        <f>3/24000000*OO[[#This Row],[141 (06JUL1985 12:00:00)-Water Temperature (C)]]*OO[[#This Row],[83]]</f>
        <v>5.3519632310099997E-7</v>
      </c>
      <c r="CH330" s="10">
        <f>3/24000000*OO[[#This Row],[142 (06JUL1985 15:00:00)-Water Temperature (C)]]*OO[[#This Row],[84]]</f>
        <v>5.1211216998687505E-7</v>
      </c>
      <c r="CI330" s="10">
        <f>3/24000000*OO[[#This Row],[143 (06JUL1985 18:00:00)-Water Temperature (C)]]*OO[[#This Row],[85]]</f>
        <v>4.9030724853775001E-7</v>
      </c>
      <c r="CJ330" s="10">
        <f>3/24000000*OO[[#This Row],[144 (06JUL1985 21:00:00)-Water Temperature (C)]]*OO[[#This Row],[86]]</f>
        <v>4.5979567015124995E-7</v>
      </c>
      <c r="CK330" s="10">
        <f>3/24000000*OO[[#This Row],[145 (07JUL1985 00:00:00)-Water Temperature (C)]]*OO[[#This Row],[87]]</f>
        <v>4.177064527155E-7</v>
      </c>
      <c r="CL330" s="10">
        <f>3/24000000*OO[[#This Row],[146 (07JUL1985 03:00:00)-Water Temperature (C)]]*OO[[#This Row],[88]]</f>
        <v>3.7709276127699995E-7</v>
      </c>
      <c r="CM330" s="10">
        <f>3/24000000*OO[[#This Row],[147 (07JUL1985 06:00:00)-Water Temperature (C)]]*OO[[#This Row],[89]]</f>
        <v>3.4175070487374997E-7</v>
      </c>
      <c r="CN330" s="10">
        <f>3/24000000*OO[[#This Row],[148 (07JUL1985 09:00:00)-Water Temperature (C)]]*OO[[#This Row],[90]]</f>
        <v>3.17724847132E-7</v>
      </c>
      <c r="CO330" s="10">
        <f>3/24000000*OO[[#This Row],[149 (07JUL1985 12:00:00)-Water Temperature (C)]]*OO[[#This Row],[91]]</f>
        <v>3.0407530781385004E-7</v>
      </c>
      <c r="CP330" s="10">
        <f>3/24000000*OO[[#This Row],[150 (07JUL1985 15:00:00)-Water Temperature (C)]]*OO[[#This Row],[92]]</f>
        <v>3.0407530781385004E-7</v>
      </c>
      <c r="CQ330" s="10">
        <f>3/24000000*OO[[#This Row],[151 (07JUL1985 18:00:00)-Water Temperature (C)]]*OO[[#This Row],[93]]</f>
        <v>3.0407530781385004E-7</v>
      </c>
      <c r="CR330" s="10">
        <f>3/24000000*OO[[#This Row],[152 (07JUL1985 21:00:00)-Water Temperature (C)]]*OO[[#This Row],[94]]</f>
        <v>3.0407530781385004E-7</v>
      </c>
      <c r="CS330" s="10">
        <f>3/24000000*OO[[#This Row],[153 (08JUL1985 00:00:00)-Water Temperature (C)]]*OO[[#This Row],[95]]</f>
        <v>3.0407530781385004E-7</v>
      </c>
      <c r="CT330" s="10">
        <f>3/24000000*OO[[#This Row],[154 (08JUL1985 03:00:00)-Water Temperature (C)]]*OO[[#This Row],[96]]</f>
        <v>3.0407530781385004E-7</v>
      </c>
      <c r="CU330" s="10">
        <f>3/24000000*OO[[#This Row],[155 (08JUL1985 06:00:00)-Water Temperature (C)]]*OO[[#This Row],[97]]</f>
        <v>3.0407530781385004E-7</v>
      </c>
      <c r="CV330" s="10">
        <f>3/24000000*OO[[#This Row],[156 (08JUL1985 09:00:00)-Water Temperature (C)]]*OO[[#This Row],[98]]</f>
        <v>3.0407530781385004E-7</v>
      </c>
      <c r="CW330" s="10">
        <f>3/24000000*OO[[#This Row],[157 (08JUL1985 12:00:00)-Water Temperature (C)]]*OO[[#This Row],[99]]</f>
        <v>3.0407530781385004E-7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2.6224382599245146E-39</v>
      </c>
      <c r="S331" s="10">
        <f>3/24*OO[[#This Row],[75 (28JUN1985 06:00:00)-Water Temperature (C)]]*OO[[#This Row],[17]]/SUM(OO[17])</f>
        <v>1.1335916481105409E-26</v>
      </c>
      <c r="T331" s="10">
        <f>3/24*OO[[#This Row],[76 (28JUN1985 09:00:00)-Water Temperature (C)]]*OO[[#This Row],[18]]/SUM(OO[18])</f>
        <v>1.0847681029312338E-21</v>
      </c>
      <c r="U331" s="10">
        <f>3/24*OO[[#This Row],[77 (28JUN1985 12:00:00)-Water Temperature (C)]]*OO[[#This Row],[19]]/SUM(OO[19])</f>
        <v>3.0197258619904174E-14</v>
      </c>
      <c r="V331" s="10">
        <f>3/24000000*OO[[#This Row],[78 (28JUN1985 15:00:00)-Water Temperature (C)]]*OO[[#This Row],[20]]</f>
        <v>1.0111191919334998E-10</v>
      </c>
      <c r="W331" s="10">
        <f>3/24000000*OO[[#This Row],[79 (28JUN1985 18:00:00)-Water Temperature (C)]]*OO[[#This Row],[21]]</f>
        <v>3.7200307048800001E-8</v>
      </c>
      <c r="X331" s="10">
        <f>3/24000000*OO[[#This Row],[80 (28JUN1985 21:00:00)-Water Temperature (C)]]*OO[[#This Row],[22]]</f>
        <v>3.3345114015937499E-6</v>
      </c>
      <c r="Y331" s="10">
        <f>3/24000000*OO[[#This Row],[81 (29JUN1985 00:00:00)-Water Temperature (C)]]*OO[[#This Row],[23]]</f>
        <v>1.0270683640830002E-4</v>
      </c>
      <c r="Z331" s="10">
        <f>3/24000000*OO[[#This Row],[82 (29JUN1985 03:00:00)-Water Temperature (C)]]*OO[[#This Row],[24]]</f>
        <v>1.3201427432279998E-3</v>
      </c>
      <c r="AA331" s="10">
        <f>3/24000000*OO[[#This Row],[83 (29JUN1985 06:00:00)-Water Temperature (C)]]*OO[[#This Row],[25]]</f>
        <v>8.1499205824499994E-3</v>
      </c>
      <c r="AB331" s="10">
        <f>3/24000000*OO[[#This Row],[84 (29JUN1985 09:00:00)-Water Temperature (C)]]*OO[[#This Row],[26]]</f>
        <v>2.7204591075374995E-2</v>
      </c>
      <c r="AC331" s="10">
        <f>3/24000000*OO[[#This Row],[85 (29JUN1985 12:00:00)-Water Temperature (C)]]*OO[[#This Row],[27]]</f>
        <v>5.3902780994124995E-2</v>
      </c>
      <c r="AD331" s="10">
        <f>3/24000000*OO[[#This Row],[86 (29JUN1985 15:00:00)-Water Temperature (C)]]*OO[[#This Row],[28]]</f>
        <v>6.7411918032637491E-2</v>
      </c>
      <c r="AE331" s="10">
        <f>3/24000000*OO[[#This Row],[88 (29JUN1985 21:00:00)-Water Temperature (C)]]*OO[[#This Row],[30]]</f>
        <v>3.2944210787625001E-2</v>
      </c>
      <c r="AF331" s="10">
        <f>3/24000000*OO[[#This Row],[88 (29JUN1985 21:00:00)-Water Temperature (C)]]*OO[[#This Row],[30]]</f>
        <v>3.2944210787625001E-2</v>
      </c>
      <c r="AG331" s="10">
        <f>3/24000000*OO[[#This Row],[89 (30JUN1985 00:00:00)-Water Temperature (C)]]*OO[[#This Row],[31]]</f>
        <v>1.391422640485125E-2</v>
      </c>
      <c r="AH331" s="10">
        <f>3/24000000*OO[[#This Row],[90 (30JUN1985 03:00:00)-Water Temperature (C)]]*OO[[#This Row],[32]]</f>
        <v>4.5390989760350003E-3</v>
      </c>
      <c r="AI331" s="10">
        <f>3/24000000*OO[[#This Row],[91 (30JUN1985 06:00:00)-Water Temperature (C)]]*OO[[#This Row],[33]]</f>
        <v>1.2030886867456249E-3</v>
      </c>
      <c r="AJ331" s="10">
        <f>3/24000000*OO[[#This Row],[92 (30JUN1985 09:00:00)-Water Temperature (C)]]*OO[[#This Row],[34]]</f>
        <v>3.0140626282275005E-4</v>
      </c>
      <c r="AK331" s="10">
        <f>3/24000000*OO[[#This Row],[93 (30JUN1985 12:00:00)-Water Temperature (C)]]*OO[[#This Row],[35]]</f>
        <v>9.5227412526299987E-5</v>
      </c>
      <c r="AL331" s="10">
        <f>3/24000000*OO[[#This Row],[94 (30JUN1985 15:00:00)-Water Temperature (C)]]*OO[[#This Row],[36]]</f>
        <v>5.3933928374000004E-5</v>
      </c>
      <c r="AM331" s="10">
        <f>3/24000000*OO[[#This Row],[95 (30JUN1985 18:00:00)-Water Temperature (C)]]*OO[[#This Row],[37]]</f>
        <v>4.6884214177274996E-5</v>
      </c>
      <c r="AN331" s="10">
        <f>3/24000000*OO[[#This Row],[96 (30JUN1985 21:00:00)-Water Temperature (C)]]*OO[[#This Row],[38]]</f>
        <v>4.5435547384324995E-5</v>
      </c>
      <c r="AO331" s="10">
        <f>3/24000000*OO[[#This Row],[97 (01JUL1985 00:00:00)-Water Temperature (C)]]*OO[[#This Row],[39]]</f>
        <v>4.3911138488100003E-5</v>
      </c>
      <c r="AP331" s="10">
        <f>3/24000000*OO[[#This Row],[98 (01JUL1985 03:00:00)-Water Temperature (C)]]*OO[[#This Row],[40]]</f>
        <v>4.1934745082550001E-5</v>
      </c>
      <c r="AQ331" s="10">
        <f>3/24000000*OO[[#This Row],[99 (01JUL1985 06:00:00)-Water Temperature (C)]]*OO[[#This Row],[41]]</f>
        <v>3.9102313979750002E-5</v>
      </c>
      <c r="AR331" s="10">
        <f>3/24000000*OO[[#This Row],[100 (01JUL1985 09:00:00)-Water Temperature (C)]]*OO[[#This Row],[42]]</f>
        <v>3.691363583175E-5</v>
      </c>
      <c r="AS331" s="10">
        <f>3/24000000*OO[[#This Row],[101 (01JUL1985 12:00:00)-Water Temperature (C)]]*OO[[#This Row],[43]]</f>
        <v>3.4843444162800003E-5</v>
      </c>
      <c r="AT331" s="10">
        <f>3/24000000*OO[[#This Row],[102 (01JUL1985 15:00:00)-Water Temperature (C)]]*OO[[#This Row],[44]]</f>
        <v>3.2697971692749994E-5</v>
      </c>
      <c r="AU331" s="10">
        <f>3/24000000*OO[[#This Row],[103 (01JUL1985 18:00:00)-Water Temperature (C)]]*OO[[#This Row],[45]]</f>
        <v>3.0481836836587498E-5</v>
      </c>
      <c r="AV331" s="10">
        <f>3/24000000*OO[[#This Row],[104 (01JUL1985 21:00:00)-Water Temperature (C)]]*OO[[#This Row],[46]]</f>
        <v>2.7527850282187499E-5</v>
      </c>
      <c r="AW331" s="10">
        <f>3/24000000*OO[[#This Row],[105 (02JUL1985 00:00:00)-Water Temperature (C)]]*OO[[#This Row],[47]]</f>
        <v>2.4381444792481248E-5</v>
      </c>
      <c r="AX331" s="10">
        <f>3/24000000*OO[[#This Row],[106 (02JUL1985 03:00:00)-Water Temperature (C)]]*OO[[#This Row],[48]]</f>
        <v>2.1748601534789999E-5</v>
      </c>
      <c r="AY331" s="10">
        <f>3/24000000*OO[[#This Row],[107 (02JUL1985 06:00:00)-Water Temperature (C)]]*OO[[#This Row],[49]]</f>
        <v>1.9543621765631249E-5</v>
      </c>
      <c r="AZ331" s="10">
        <f>3/24000000*OO[[#This Row],[108 (02JUL1985 09:00:00)-Water Temperature (C)]]*OO[[#This Row],[50]]</f>
        <v>1.829867354191E-5</v>
      </c>
      <c r="BA331" s="10">
        <f>3/24000000*OO[[#This Row],[109 (02JUL1985 12:00:00)-Water Temperature (C)]]*OO[[#This Row],[51]]</f>
        <v>1.7326789891281252E-5</v>
      </c>
      <c r="BB331" s="10">
        <f>3/24000000*OO[[#This Row],[110 (02JUL1985 15:00:00)-Water Temperature (C)]]*OO[[#This Row],[52]]</f>
        <v>1.63766844409975E-5</v>
      </c>
      <c r="BC331" s="10">
        <f>3/24000000*OO[[#This Row],[111 (02JUL1985 18:00:00)-Water Temperature (C)]]*OO[[#This Row],[53]]</f>
        <v>1.5279173345320002E-5</v>
      </c>
      <c r="BD331" s="10">
        <f>3/24000000*OO[[#This Row],[112 (02JUL1985 21:00:00)-Water Temperature (C)]]*OO[[#This Row],[54]]</f>
        <v>1.3821576883633747E-5</v>
      </c>
      <c r="BE331" s="10">
        <f>3/24000000*OO[[#This Row],[113 (03JUL1985 00:00:00)-Water Temperature (C)]]*OO[[#This Row],[55]]</f>
        <v>1.2234428465381249E-5</v>
      </c>
      <c r="BF331" s="10">
        <f>3/24000000*OO[[#This Row],[114 (03JUL1985 03:00:00)-Water Temperature (C)]]*OO[[#This Row],[56]]</f>
        <v>1.0880766255693752E-5</v>
      </c>
      <c r="BG331" s="10">
        <f>3/24000000*OO[[#This Row],[115 (03JUL1985 06:00:00)-Water Temperature (C)]]*OO[[#This Row],[57]]</f>
        <v>9.7854660259837488E-6</v>
      </c>
      <c r="BH331" s="10">
        <f>3/24000000*OO[[#This Row],[116 (03JUL1985 09:00:00)-Water Temperature (C)]]*OO[[#This Row],[58]]</f>
        <v>9.1153295113200004E-6</v>
      </c>
      <c r="BI331" s="10">
        <f>3/24000000*OO[[#This Row],[117 (03JUL1985 12:00:00)-Water Temperature (C)]]*OO[[#This Row],[59]]</f>
        <v>8.4020017518449987E-6</v>
      </c>
      <c r="BJ331" s="10">
        <f>3/24000000*OO[[#This Row],[118 (03JUL1985 15:00:00)-Water Temperature (C)]]*OO[[#This Row],[60]]</f>
        <v>7.9199729826875002E-6</v>
      </c>
      <c r="BK331" s="10">
        <f>3/24000000*OO[[#This Row],[119 (03JUL1985 18:00:00)-Water Temperature (C)]]*OO[[#This Row],[61]]</f>
        <v>7.42259977184E-6</v>
      </c>
      <c r="BL331" s="10">
        <f>3/24000000*OO[[#This Row],[120 (03JUL1985 21:00:00)-Water Temperature (C)]]*OO[[#This Row],[62]]</f>
        <v>6.7416541087349994E-6</v>
      </c>
      <c r="BM331" s="10">
        <f>3/24000000*OO[[#This Row],[121 (04JUL1985 00:00:00)-Water Temperature (C)]]*OO[[#This Row],[63]]</f>
        <v>6.0144451834074996E-6</v>
      </c>
      <c r="BN331" s="10">
        <f>3/24000000*OO[[#This Row],[122 (04JUL1985 03:00:00)-Water Temperature (C)]]*OO[[#This Row],[64]]</f>
        <v>5.3463267556424996E-6</v>
      </c>
      <c r="BO331" s="10">
        <f>3/24000000*OO[[#This Row],[123 (04JUL1985 06:00:00)-Water Temperature (C)]]*OO[[#This Row],[65]]</f>
        <v>4.7926868264900002E-6</v>
      </c>
      <c r="BP331" s="10">
        <f>3/24000000*OO[[#This Row],[124 (04JUL1985 09:00:00)-Water Temperature (C)]]*OO[[#This Row],[66]]</f>
        <v>4.4846342781824994E-6</v>
      </c>
      <c r="BQ331" s="10">
        <f>3/24000000*OO[[#This Row],[125 (04JUL1985 12:00:00)-Water Temperature (C)]]*OO[[#This Row],[67]]</f>
        <v>4.2532985305525001E-6</v>
      </c>
      <c r="BR331" s="10">
        <f>3/24000000*OO[[#This Row],[126 (04JUL1985 15:00:00)-Water Temperature (C)]]*OO[[#This Row],[68]]</f>
        <v>4.0167382729662502E-6</v>
      </c>
      <c r="BS331" s="10">
        <f>3/24000000*OO[[#This Row],[127 (04JUL1985 18:00:00)-Water Temperature (C)]]*OO[[#This Row],[69]]</f>
        <v>3.7364987339749994E-6</v>
      </c>
      <c r="BT331" s="10">
        <f>3/24000000*OO[[#This Row],[128 (04JUL1985 21:00:00)-Water Temperature (C)]]*OO[[#This Row],[70]]</f>
        <v>3.3313828688874996E-6</v>
      </c>
      <c r="BU331" s="10">
        <f>3/24000000*OO[[#This Row],[129 (05JUL1985 00:00:00)-Water Temperature (C)]]*OO[[#This Row],[71]]</f>
        <v>2.8550062127858749E-6</v>
      </c>
      <c r="BV331" s="10">
        <f>3/24000000*OO[[#This Row],[130 (05JUL1985 03:00:00)-Water Temperature (C)]]*OO[[#This Row],[72]]</f>
        <v>2.432056075438625E-6</v>
      </c>
      <c r="BW331" s="10">
        <f>3/24000000*OO[[#This Row],[131 (05JUL1985 06:00:00)-Water Temperature (C)]]*OO[[#This Row],[73]]</f>
        <v>2.081166291377625E-6</v>
      </c>
      <c r="BX331" s="10">
        <f>3/24000000*OO[[#This Row],[132 (05JUL1985 09:00:00)-Water Temperature (C)]]*OO[[#This Row],[74]]</f>
        <v>1.8386227319743751E-6</v>
      </c>
      <c r="BY331" s="10">
        <f>3/24000000*OO[[#This Row],[133 (05JUL1985 12:00:00)-Water Temperature (C)]]*OO[[#This Row],[75]]</f>
        <v>1.6510470112674999E-6</v>
      </c>
      <c r="BZ331" s="10">
        <f>3/24000000*OO[[#This Row],[134 (05JUL1985 15:00:00)-Water Temperature (C)]]*OO[[#This Row],[76]]</f>
        <v>1.4781182582412498E-6</v>
      </c>
      <c r="CA331" s="10">
        <f>3/24000000*OO[[#This Row],[135 (05JUL1985 18:00:00)-Water Temperature (C)]]*OO[[#This Row],[77]]</f>
        <v>1.31109836338775E-6</v>
      </c>
      <c r="CB331" s="10">
        <f>3/24000000*OO[[#This Row],[136 (05JUL1985 21:00:00)-Water Temperature (C)]]*OO[[#This Row],[78]]</f>
        <v>1.1355465186052501E-6</v>
      </c>
      <c r="CC331" s="10">
        <f>3/24000000*OO[[#This Row],[137 (06JUL1985 00:00:00)-Water Temperature (C)]]*OO[[#This Row],[79]]</f>
        <v>9.6310284362824982E-7</v>
      </c>
      <c r="CD331" s="10">
        <f>3/24000000*OO[[#This Row],[138 (06JUL1985 03:00:00)-Water Temperature (C)]]*OO[[#This Row],[80]]</f>
        <v>8.1329179706337501E-7</v>
      </c>
      <c r="CE331" s="10">
        <f>3/24000000*OO[[#This Row],[139 (06JUL1985 06:00:00)-Water Temperature (C)]]*OO[[#This Row],[81]]</f>
        <v>6.9804651926749989E-7</v>
      </c>
      <c r="CF331" s="10">
        <f>3/24000000*OO[[#This Row],[140 (06JUL1985 09:00:00)-Water Temperature (C)]]*OO[[#This Row],[82]]</f>
        <v>6.3106588581812498E-7</v>
      </c>
      <c r="CG331" s="10">
        <f>3/24000000*OO[[#This Row],[141 (06JUL1985 12:00:00)-Water Temperature (C)]]*OO[[#This Row],[83]]</f>
        <v>5.8974808300050005E-7</v>
      </c>
      <c r="CH331" s="10">
        <f>3/24000000*OO[[#This Row],[142 (06JUL1985 15:00:00)-Water Temperature (C)]]*OO[[#This Row],[84]]</f>
        <v>5.6319322880499996E-7</v>
      </c>
      <c r="CI331" s="10">
        <f>3/24000000*OO[[#This Row],[143 (06JUL1985 18:00:00)-Water Temperature (C)]]*OO[[#This Row],[85]]</f>
        <v>5.3876829728375002E-7</v>
      </c>
      <c r="CJ331" s="10">
        <f>3/24000000*OO[[#This Row],[144 (06JUL1985 21:00:00)-Water Temperature (C)]]*OO[[#This Row],[86]]</f>
        <v>5.0544457452124997E-7</v>
      </c>
      <c r="CK331" s="10">
        <f>3/24000000*OO[[#This Row],[145 (07JUL1985 00:00:00)-Water Temperature (C)]]*OO[[#This Row],[87]]</f>
        <v>4.5948245812875002E-7</v>
      </c>
      <c r="CL331" s="10">
        <f>3/24000000*OO[[#This Row],[146 (07JUL1985 03:00:00)-Water Temperature (C)]]*OO[[#This Row],[88]]</f>
        <v>4.1480931494974998E-7</v>
      </c>
      <c r="CM331" s="10">
        <f>3/24000000*OO[[#This Row],[147 (07JUL1985 06:00:00)-Water Temperature (C)]]*OO[[#This Row],[89]]</f>
        <v>3.75893930866E-7</v>
      </c>
      <c r="CN331" s="10">
        <f>3/24000000*OO[[#This Row],[148 (07JUL1985 09:00:00)-Water Temperature (C)]]*OO[[#This Row],[90]]</f>
        <v>3.4903384473999998E-7</v>
      </c>
      <c r="CO331" s="10">
        <f>3/24000000*OO[[#This Row],[149 (07JUL1985 12:00:00)-Water Temperature (C)]]*OO[[#This Row],[91]]</f>
        <v>3.3346454002874997E-7</v>
      </c>
      <c r="CP331" s="10">
        <f>3/24000000*OO[[#This Row],[150 (07JUL1985 15:00:00)-Water Temperature (C)]]*OO[[#This Row],[92]]</f>
        <v>3.3346454002874997E-7</v>
      </c>
      <c r="CQ331" s="10">
        <f>3/24000000*OO[[#This Row],[151 (07JUL1985 18:00:00)-Water Temperature (C)]]*OO[[#This Row],[93]]</f>
        <v>3.3346454002874997E-7</v>
      </c>
      <c r="CR331" s="10">
        <f>3/24000000*OO[[#This Row],[152 (07JUL1985 21:00:00)-Water Temperature (C)]]*OO[[#This Row],[94]]</f>
        <v>3.3346454002874997E-7</v>
      </c>
      <c r="CS331" s="10">
        <f>3/24000000*OO[[#This Row],[153 (08JUL1985 00:00:00)-Water Temperature (C)]]*OO[[#This Row],[95]]</f>
        <v>3.3346454002874997E-7</v>
      </c>
      <c r="CT331" s="10">
        <f>3/24000000*OO[[#This Row],[154 (08JUL1985 03:00:00)-Water Temperature (C)]]*OO[[#This Row],[96]]</f>
        <v>3.3346454002874997E-7</v>
      </c>
      <c r="CU331" s="10">
        <f>3/24000000*OO[[#This Row],[155 (08JUL1985 06:00:00)-Water Temperature (C)]]*OO[[#This Row],[97]]</f>
        <v>3.3346454002874997E-7</v>
      </c>
      <c r="CV331" s="10">
        <f>3/24000000*OO[[#This Row],[156 (08JUL1985 09:00:00)-Water Temperature (C)]]*OO[[#This Row],[98]]</f>
        <v>3.3346454002874997E-7</v>
      </c>
      <c r="CW331" s="10">
        <f>3/24000000*OO[[#This Row],[157 (08JUL1985 12:00:00)-Water Temperature (C)]]*OO[[#This Row],[99]]</f>
        <v>3.3346454002874997E-7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3.6152329003514287E-40</v>
      </c>
      <c r="S332" s="10">
        <f>3/24*OO[[#This Row],[75 (28JUN1985 06:00:00)-Water Temperature (C)]]*OO[[#This Row],[17]]/SUM(OO[17])</f>
        <v>1.8785408597443248E-27</v>
      </c>
      <c r="T332" s="10">
        <f>3/24*OO[[#This Row],[76 (28JUN1985 09:00:00)-Water Temperature (C)]]*OO[[#This Row],[18]]/SUM(OO[18])</f>
        <v>2.0095569370169438E-22</v>
      </c>
      <c r="U332" s="10">
        <f>3/24*OO[[#This Row],[77 (28JUN1985 12:00:00)-Water Temperature (C)]]*OO[[#This Row],[19]]/SUM(OO[19])</f>
        <v>1.3013796227202474E-14</v>
      </c>
      <c r="V332" s="10">
        <f>3/24000000*OO[[#This Row],[78 (28JUN1985 15:00:00)-Water Temperature (C)]]*OO[[#This Row],[20]]</f>
        <v>5.4321456172024997E-11</v>
      </c>
      <c r="W332" s="10">
        <f>3/24000000*OO[[#This Row],[79 (28JUN1985 18:00:00)-Water Temperature (C)]]*OO[[#This Row],[21]]</f>
        <v>2.250251921840125E-8</v>
      </c>
      <c r="X332" s="10">
        <f>3/24000000*OO[[#This Row],[80 (28JUN1985 21:00:00)-Water Temperature (C)]]*OO[[#This Row],[22]]</f>
        <v>2.2044718978699997E-6</v>
      </c>
      <c r="Y332" s="10">
        <f>3/24000000*OO[[#This Row],[81 (29JUN1985 00:00:00)-Water Temperature (C)]]*OO[[#This Row],[23]]</f>
        <v>7.3017837299624988E-5</v>
      </c>
      <c r="Z332" s="10">
        <f>3/24000000*OO[[#This Row],[82 (29JUN1985 03:00:00)-Water Temperature (C)]]*OO[[#This Row],[24]]</f>
        <v>9.9955281879187514E-4</v>
      </c>
      <c r="AA332" s="10">
        <f>3/24000000*OO[[#This Row],[83 (29JUN1985 06:00:00)-Water Temperature (C)]]*OO[[#This Row],[25]]</f>
        <v>6.5157768554062502E-3</v>
      </c>
      <c r="AB332" s="10">
        <f>3/24000000*OO[[#This Row],[84 (29JUN1985 09:00:00)-Water Temperature (C)]]*OO[[#This Row],[26]]</f>
        <v>2.2827467752965E-2</v>
      </c>
      <c r="AC332" s="10">
        <f>3/24000000*OO[[#This Row],[85 (29JUN1985 12:00:00)-Water Temperature (C)]]*OO[[#This Row],[27]]</f>
        <v>4.7230644364062491E-2</v>
      </c>
      <c r="AD332" s="10">
        <f>3/24000000*OO[[#This Row],[86 (29JUN1985 15:00:00)-Water Temperature (C)]]*OO[[#This Row],[28]]</f>
        <v>6.1368400076287501E-2</v>
      </c>
      <c r="AE332" s="10">
        <f>3/24000000*OO[[#This Row],[88 (29JUN1985 21:00:00)-Water Temperature (C)]]*OO[[#This Row],[30]]</f>
        <v>3.2017880792924995E-2</v>
      </c>
      <c r="AF332" s="10">
        <f>3/24000000*OO[[#This Row],[88 (29JUN1985 21:00:00)-Water Temperature (C)]]*OO[[#This Row],[30]]</f>
        <v>3.2017880792924995E-2</v>
      </c>
      <c r="AG332" s="10">
        <f>3/24000000*OO[[#This Row],[89 (30JUN1985 00:00:00)-Water Temperature (C)]]*OO[[#This Row],[31]]</f>
        <v>1.3903423881457499E-2</v>
      </c>
      <c r="AH332" s="10">
        <f>3/24000000*OO[[#This Row],[90 (30JUN1985 03:00:00)-Water Temperature (C)]]*OO[[#This Row],[32]]</f>
        <v>4.6469229198749995E-3</v>
      </c>
      <c r="AI332" s="10">
        <f>3/24000000*OO[[#This Row],[91 (30JUN1985 06:00:00)-Water Temperature (C)]]*OO[[#This Row],[33]]</f>
        <v>1.2559474312064999E-3</v>
      </c>
      <c r="AJ332" s="10">
        <f>3/24000000*OO[[#This Row],[92 (30JUN1985 09:00:00)-Water Temperature (C)]]*OO[[#This Row],[34]]</f>
        <v>3.1493575483475001E-4</v>
      </c>
      <c r="AK332" s="10">
        <f>3/24000000*OO[[#This Row],[93 (30JUN1985 12:00:00)-Water Temperature (C)]]*OO[[#This Row],[35]]</f>
        <v>9.5669082614550002E-5</v>
      </c>
      <c r="AL332" s="10">
        <f>3/24000000*OO[[#This Row],[94 (30JUN1985 15:00:00)-Water Temperature (C)]]*OO[[#This Row],[36]]</f>
        <v>5.1165873040137493E-5</v>
      </c>
      <c r="AM332" s="10">
        <f>3/24000000*OO[[#This Row],[95 (30JUN1985 18:00:00)-Water Temperature (C)]]*OO[[#This Row],[37]]</f>
        <v>4.3424918653375006E-5</v>
      </c>
      <c r="AN332" s="10">
        <f>3/24000000*OO[[#This Row],[96 (30JUN1985 21:00:00)-Water Temperature (C)]]*OO[[#This Row],[38]]</f>
        <v>4.1853632054850001E-5</v>
      </c>
      <c r="AO332" s="10">
        <f>3/24000000*OO[[#This Row],[97 (01JUL1985 00:00:00)-Water Temperature (C)]]*OO[[#This Row],[39]]</f>
        <v>4.045340881945E-5</v>
      </c>
      <c r="AP332" s="10">
        <f>3/24000000*OO[[#This Row],[98 (01JUL1985 03:00:00)-Water Temperature (C)]]*OO[[#This Row],[40]]</f>
        <v>3.8749607871324997E-5</v>
      </c>
      <c r="AQ332" s="10">
        <f>3/24000000*OO[[#This Row],[99 (01JUL1985 06:00:00)-Water Temperature (C)]]*OO[[#This Row],[41]]</f>
        <v>3.6283714686899998E-5</v>
      </c>
      <c r="AR332" s="10">
        <f>3/24000000*OO[[#This Row],[100 (01JUL1985 09:00:00)-Water Temperature (C)]]*OO[[#This Row],[42]]</f>
        <v>3.4323153757499994E-5</v>
      </c>
      <c r="AS332" s="10">
        <f>3/24000000*OO[[#This Row],[101 (01JUL1985 12:00:00)-Water Temperature (C)]]*OO[[#This Row],[43]]</f>
        <v>3.2427227514149996E-5</v>
      </c>
      <c r="AT332" s="10">
        <f>3/24000000*OO[[#This Row],[102 (01JUL1985 15:00:00)-Water Temperature (C)]]*OO[[#This Row],[44]]</f>
        <v>3.0458845012837496E-5</v>
      </c>
      <c r="AU332" s="10">
        <f>3/24000000*OO[[#This Row],[103 (01JUL1985 18:00:00)-Water Temperature (C)]]*OO[[#This Row],[45]]</f>
        <v>2.8393015878774994E-5</v>
      </c>
      <c r="AV332" s="10">
        <f>3/24000000*OO[[#This Row],[104 (01JUL1985 21:00:00)-Water Temperature (C)]]*OO[[#This Row],[46]]</f>
        <v>2.5638895041357497E-5</v>
      </c>
      <c r="AW332" s="10">
        <f>3/24000000*OO[[#This Row],[105 (02JUL1985 00:00:00)-Water Temperature (C)]]*OO[[#This Row],[47]]</f>
        <v>2.2699216678207499E-5</v>
      </c>
      <c r="AX332" s="10">
        <f>3/24000000*OO[[#This Row],[106 (02JUL1985 03:00:00)-Water Temperature (C)]]*OO[[#This Row],[48]]</f>
        <v>2.0240032854384997E-5</v>
      </c>
      <c r="AY332" s="10">
        <f>3/24000000*OO[[#This Row],[107 (02JUL1985 06:00:00)-Water Temperature (C)]]*OO[[#This Row],[49]]</f>
        <v>1.8195674457296251E-5</v>
      </c>
      <c r="AZ332" s="10">
        <f>3/24000000*OO[[#This Row],[108 (02JUL1985 09:00:00)-Water Temperature (C)]]*OO[[#This Row],[50]]</f>
        <v>1.7030715987565001E-5</v>
      </c>
      <c r="BA332" s="10">
        <f>3/24000000*OO[[#This Row],[109 (02JUL1985 12:00:00)-Water Temperature (C)]]*OO[[#This Row],[51]]</f>
        <v>1.6131992312699996E-5</v>
      </c>
      <c r="BB332" s="10">
        <f>3/24000000*OO[[#This Row],[110 (02JUL1985 15:00:00)-Water Temperature (C)]]*OO[[#This Row],[52]]</f>
        <v>1.52549996528325E-5</v>
      </c>
      <c r="BC332" s="10">
        <f>3/24000000*OO[[#This Row],[111 (02JUL1985 18:00:00)-Water Temperature (C)]]*OO[[#This Row],[53]]</f>
        <v>1.4233358332144998E-5</v>
      </c>
      <c r="BD332" s="10">
        <f>3/24000000*OO[[#This Row],[112 (02JUL1985 21:00:00)-Water Temperature (C)]]*OO[[#This Row],[54]]</f>
        <v>1.287852699584E-5</v>
      </c>
      <c r="BE332" s="10">
        <f>3/24000000*OO[[#This Row],[113 (03JUL1985 00:00:00)-Water Temperature (C)]]*OO[[#This Row],[55]]</f>
        <v>1.1397316296008747E-5</v>
      </c>
      <c r="BF332" s="10">
        <f>3/24000000*OO[[#This Row],[114 (03JUL1985 03:00:00)-Water Temperature (C)]]*OO[[#This Row],[56]]</f>
        <v>1.0129500369292499E-5</v>
      </c>
      <c r="BG332" s="10">
        <f>3/24000000*OO[[#This Row],[115 (03JUL1985 06:00:00)-Water Temperature (C)]]*OO[[#This Row],[57]]</f>
        <v>9.1068595182249998E-6</v>
      </c>
      <c r="BH332" s="10">
        <f>3/24000000*OO[[#This Row],[116 (03JUL1985 09:00:00)-Water Temperature (C)]]*OO[[#This Row],[58]]</f>
        <v>8.4769888244537501E-6</v>
      </c>
      <c r="BI332" s="10">
        <f>3/24000000*OO[[#This Row],[117 (03JUL1985 12:00:00)-Water Temperature (C)]]*OO[[#This Row],[59]]</f>
        <v>7.8116317370249986E-6</v>
      </c>
      <c r="BJ332" s="10">
        <f>3/24000000*OO[[#This Row],[118 (03JUL1985 15:00:00)-Water Temperature (C)]]*OO[[#This Row],[60]]</f>
        <v>7.3627296858149997E-6</v>
      </c>
      <c r="BK332" s="10">
        <f>3/24000000*OO[[#This Row],[119 (03JUL1985 18:00:00)-Water Temperature (C)]]*OO[[#This Row],[61]]</f>
        <v>6.9061683726750006E-6</v>
      </c>
      <c r="BL332" s="10">
        <f>3/24000000*OO[[#This Row],[120 (03JUL1985 21:00:00)-Water Temperature (C)]]*OO[[#This Row],[62]]</f>
        <v>6.2793247558799989E-6</v>
      </c>
      <c r="BM332" s="10">
        <f>3/24000000*OO[[#This Row],[121 (04JUL1985 00:00:00)-Water Temperature (C)]]*OO[[#This Row],[63]]</f>
        <v>5.5998396878325002E-6</v>
      </c>
      <c r="BN332" s="10">
        <f>3/24000000*OO[[#This Row],[122 (04JUL1985 03:00:00)-Water Temperature (C)]]*OO[[#This Row],[64]]</f>
        <v>4.9775093286599998E-6</v>
      </c>
      <c r="BO332" s="10">
        <f>3/24000000*OO[[#This Row],[123 (04JUL1985 06:00:00)-Water Temperature (C)]]*OO[[#This Row],[65]]</f>
        <v>4.4627643815850001E-6</v>
      </c>
      <c r="BP332" s="10">
        <f>3/24000000*OO[[#This Row],[124 (04JUL1985 09:00:00)-Water Temperature (C)]]*OO[[#This Row],[66]]</f>
        <v>4.1738002155524995E-6</v>
      </c>
      <c r="BQ332" s="10">
        <f>3/24000000*OO[[#This Row],[125 (04JUL1985 12:00:00)-Water Temperature (C)]]*OO[[#This Row],[67]]</f>
        <v>3.9587389816149999E-6</v>
      </c>
      <c r="BR332" s="10">
        <f>3/24000000*OO[[#This Row],[126 (04JUL1985 15:00:00)-Water Temperature (C)]]*OO[[#This Row],[68]]</f>
        <v>3.7405246631874999E-6</v>
      </c>
      <c r="BS332" s="10">
        <f>3/24000000*OO[[#This Row],[127 (04JUL1985 18:00:00)-Water Temperature (C)]]*OO[[#This Row],[69]]</f>
        <v>3.4830457405900002E-6</v>
      </c>
      <c r="BT332" s="10">
        <f>3/24000000*OO[[#This Row],[128 (04JUL1985 21:00:00)-Water Temperature (C)]]*OO[[#This Row],[70]]</f>
        <v>3.1109121351749998E-6</v>
      </c>
      <c r="BU332" s="10">
        <f>3/24000000*OO[[#This Row],[129 (05JUL1985 00:00:00)-Water Temperature (C)]]*OO[[#This Row],[71]]</f>
        <v>2.66885510138975E-6</v>
      </c>
      <c r="BV332" s="10">
        <f>3/24000000*OO[[#This Row],[130 (05JUL1985 03:00:00)-Water Temperature (C)]]*OO[[#This Row],[72]]</f>
        <v>2.273723368426875E-6</v>
      </c>
      <c r="BW332" s="10">
        <f>3/24000000*OO[[#This Row],[131 (05JUL1985 06:00:00)-Water Temperature (C)]]*OO[[#This Row],[73]]</f>
        <v>1.9454170700250001E-6</v>
      </c>
      <c r="BX332" s="10">
        <f>3/24000000*OO[[#This Row],[132 (05JUL1985 09:00:00)-Water Temperature (C)]]*OO[[#This Row],[74]]</f>
        <v>1.7170374206091251E-6</v>
      </c>
      <c r="BY332" s="10">
        <f>3/24000000*OO[[#This Row],[133 (05JUL1985 12:00:00)-Water Temperature (C)]]*OO[[#This Row],[75]]</f>
        <v>1.5402759940327499E-6</v>
      </c>
      <c r="BZ332" s="10">
        <f>3/24000000*OO[[#This Row],[134 (05JUL1985 15:00:00)-Water Temperature (C)]]*OO[[#This Row],[76]]</f>
        <v>1.3790546756527499E-6</v>
      </c>
      <c r="CA332" s="10">
        <f>3/24000000*OO[[#This Row],[135 (05JUL1985 18:00:00)-Water Temperature (C)]]*OO[[#This Row],[77]]</f>
        <v>1.223863435481E-6</v>
      </c>
      <c r="CB332" s="10">
        <f>3/24000000*OO[[#This Row],[136 (05JUL1985 21:00:00)-Water Temperature (C)]]*OO[[#This Row],[78]]</f>
        <v>1.062028908519E-6</v>
      </c>
      <c r="CC332" s="10">
        <f>3/24000000*OO[[#This Row],[137 (06JUL1985 00:00:00)-Water Temperature (C)]]*OO[[#This Row],[79]]</f>
        <v>9.0150343112250005E-7</v>
      </c>
      <c r="CD332" s="10">
        <f>3/24000000*OO[[#This Row],[138 (06JUL1985 03:00:00)-Water Temperature (C)]]*OO[[#This Row],[80]]</f>
        <v>7.6118734662399981E-7</v>
      </c>
      <c r="CE332" s="10">
        <f>3/24000000*OO[[#This Row],[139 (06JUL1985 06:00:00)-Water Temperature (C)]]*OO[[#This Row],[81]]</f>
        <v>6.5249602494974996E-7</v>
      </c>
      <c r="CF332" s="10">
        <f>3/24000000*OO[[#This Row],[140 (06JUL1985 09:00:00)-Water Temperature (C)]]*OO[[#This Row],[82]]</f>
        <v>5.8852091021624994E-7</v>
      </c>
      <c r="CG332" s="10">
        <f>3/24000000*OO[[#This Row],[141 (06JUL1985 12:00:00)-Water Temperature (C)]]*OO[[#This Row],[83]]</f>
        <v>5.4885473416087502E-7</v>
      </c>
      <c r="CH332" s="10">
        <f>3/24000000*OO[[#This Row],[142 (06JUL1985 15:00:00)-Water Temperature (C)]]*OO[[#This Row],[84]]</f>
        <v>5.2331716846650006E-7</v>
      </c>
      <c r="CI332" s="10">
        <f>3/24000000*OO[[#This Row],[143 (06JUL1985 18:00:00)-Water Temperature (C)]]*OO[[#This Row],[85]]</f>
        <v>5.0025769565274991E-7</v>
      </c>
      <c r="CJ332" s="10">
        <f>3/24000000*OO[[#This Row],[144 (06JUL1985 21:00:00)-Water Temperature (C)]]*OO[[#This Row],[86]]</f>
        <v>4.6950551244187501E-7</v>
      </c>
      <c r="CK332" s="10">
        <f>3/24000000*OO[[#This Row],[145 (07JUL1985 00:00:00)-Water Temperature (C)]]*OO[[#This Row],[87]]</f>
        <v>4.2710426996849994E-7</v>
      </c>
      <c r="CL332" s="10">
        <f>3/24000000*OO[[#This Row],[146 (07JUL1985 03:00:00)-Water Temperature (C)]]*OO[[#This Row],[88]]</f>
        <v>3.8565271364799996E-7</v>
      </c>
      <c r="CM332" s="10">
        <f>3/24000000*OO[[#This Row],[147 (07JUL1985 06:00:00)-Water Temperature (C)]]*OO[[#This Row],[89]]</f>
        <v>3.4946870305200001E-7</v>
      </c>
      <c r="CN332" s="10">
        <f>3/24000000*OO[[#This Row],[148 (07JUL1985 09:00:00)-Water Temperature (C)]]*OO[[#This Row],[90]]</f>
        <v>3.2420791951249997E-7</v>
      </c>
      <c r="CO332" s="10">
        <f>3/24000000*OO[[#This Row],[149 (07JUL1985 12:00:00)-Water Temperature (C)]]*OO[[#This Row],[91]]</f>
        <v>3.0928744819346253E-7</v>
      </c>
      <c r="CP332" s="10">
        <f>3/24000000*OO[[#This Row],[150 (07JUL1985 15:00:00)-Water Temperature (C)]]*OO[[#This Row],[92]]</f>
        <v>3.0928744819346253E-7</v>
      </c>
      <c r="CQ332" s="10">
        <f>3/24000000*OO[[#This Row],[151 (07JUL1985 18:00:00)-Water Temperature (C)]]*OO[[#This Row],[93]]</f>
        <v>3.0928744819346253E-7</v>
      </c>
      <c r="CR332" s="10">
        <f>3/24000000*OO[[#This Row],[152 (07JUL1985 21:00:00)-Water Temperature (C)]]*OO[[#This Row],[94]]</f>
        <v>3.0928744819346253E-7</v>
      </c>
      <c r="CS332" s="10">
        <f>3/24000000*OO[[#This Row],[153 (08JUL1985 00:00:00)-Water Temperature (C)]]*OO[[#This Row],[95]]</f>
        <v>3.0928744819346253E-7</v>
      </c>
      <c r="CT332" s="10">
        <f>3/24000000*OO[[#This Row],[154 (08JUL1985 03:00:00)-Water Temperature (C)]]*OO[[#This Row],[96]]</f>
        <v>3.0928744819346253E-7</v>
      </c>
      <c r="CU332" s="10">
        <f>3/24000000*OO[[#This Row],[155 (08JUL1985 06:00:00)-Water Temperature (C)]]*OO[[#This Row],[97]]</f>
        <v>3.0928744819346253E-7</v>
      </c>
      <c r="CV332" s="10">
        <f>3/24000000*OO[[#This Row],[156 (08JUL1985 09:00:00)-Water Temperature (C)]]*OO[[#This Row],[98]]</f>
        <v>3.0928744819346253E-7</v>
      </c>
      <c r="CW332" s="10">
        <f>3/24000000*OO[[#This Row],[157 (08JUL1985 12:00:00)-Water Temperature (C)]]*OO[[#This Row],[99]]</f>
        <v>3.0928744819346253E-7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4.2548485405751301E-41</v>
      </c>
      <c r="S333" s="10">
        <f>3/24*OO[[#This Row],[75 (28JUN1985 06:00:00)-Water Temperature (C)]]*OO[[#This Row],[17]]/SUM(OO[17])</f>
        <v>2.5323118004960027E-28</v>
      </c>
      <c r="T333" s="10">
        <f>3/24*OO[[#This Row],[76 (28JUN1985 09:00:00)-Water Temperature (C)]]*OO[[#This Row],[18]]/SUM(OO[18])</f>
        <v>4.7546855850119244E-23</v>
      </c>
      <c r="U333" s="10">
        <f>3/24*OO[[#This Row],[77 (28JUN1985 12:00:00)-Water Temperature (C)]]*OO[[#This Row],[19]]/SUM(OO[19])</f>
        <v>5.5066288883891124E-15</v>
      </c>
      <c r="V333" s="10">
        <f>3/24000000*OO[[#This Row],[78 (28JUN1985 15:00:00)-Water Temperature (C)]]*OO[[#This Row],[20]]</f>
        <v>2.8429249531150002E-11</v>
      </c>
      <c r="W333" s="10">
        <f>3/24000000*OO[[#This Row],[79 (28JUN1985 18:00:00)-Water Temperature (C)]]*OO[[#This Row],[21]]</f>
        <v>1.3147774209932499E-8</v>
      </c>
      <c r="X333" s="10">
        <f>3/24000000*OO[[#This Row],[80 (28JUN1985 21:00:00)-Water Temperature (C)]]*OO[[#This Row],[22]]</f>
        <v>1.3965950507650001E-6</v>
      </c>
      <c r="Y333" s="10">
        <f>3/24000000*OO[[#This Row],[81 (29JUN1985 00:00:00)-Water Temperature (C)]]*OO[[#This Row],[23]]</f>
        <v>4.9397653734062491E-5</v>
      </c>
      <c r="Z333" s="10">
        <f>3/24000000*OO[[#This Row],[82 (29JUN1985 03:00:00)-Water Temperature (C)]]*OO[[#This Row],[24]]</f>
        <v>7.1547206866875003E-4</v>
      </c>
      <c r="AA333" s="10">
        <f>3/24000000*OO[[#This Row],[83 (29JUN1985 06:00:00)-Water Temperature (C)]]*OO[[#This Row],[25]]</f>
        <v>4.8968172806249993E-3</v>
      </c>
      <c r="AB333" s="10">
        <f>3/24000000*OO[[#This Row],[84 (29JUN1985 09:00:00)-Water Temperature (C)]]*OO[[#This Row],[26]]</f>
        <v>1.7907076875224998E-2</v>
      </c>
      <c r="AC333" s="10">
        <f>3/24000000*OO[[#This Row],[85 (29JUN1985 12:00:00)-Water Temperature (C)]]*OO[[#This Row],[27]]</f>
        <v>3.8490165373274994E-2</v>
      </c>
      <c r="AD333" s="10">
        <f>3/24000000*OO[[#This Row],[86 (29JUN1985 15:00:00)-Water Temperature (C)]]*OO[[#This Row],[28]]</f>
        <v>5.1765741667674996E-2</v>
      </c>
      <c r="AE333" s="10">
        <f>3/24000000*OO[[#This Row],[88 (29JUN1985 21:00:00)-Water Temperature (C)]]*OO[[#This Row],[30]]</f>
        <v>2.8701314338599997E-2</v>
      </c>
      <c r="AF333" s="10">
        <f>3/24000000*OO[[#This Row],[88 (29JUN1985 21:00:00)-Water Temperature (C)]]*OO[[#This Row],[30]]</f>
        <v>2.8701314338599997E-2</v>
      </c>
      <c r="AG333" s="10">
        <f>3/24000000*OO[[#This Row],[89 (30JUN1985 00:00:00)-Water Temperature (C)]]*OO[[#This Row],[31]]</f>
        <v>1.2792337967212498E-2</v>
      </c>
      <c r="AH333" s="10">
        <f>3/24000000*OO[[#This Row],[90 (30JUN1985 03:00:00)-Water Temperature (C)]]*OO[[#This Row],[32]]</f>
        <v>4.3776951229000001E-3</v>
      </c>
      <c r="AI333" s="10">
        <f>3/24000000*OO[[#This Row],[91 (30JUN1985 06:00:00)-Water Temperature (C)]]*OO[[#This Row],[33]]</f>
        <v>1.206552549166875E-3</v>
      </c>
      <c r="AJ333" s="10">
        <f>3/24000000*OO[[#This Row],[92 (30JUN1985 09:00:00)-Water Temperature (C)]]*OO[[#This Row],[34]]</f>
        <v>3.0456642260687504E-4</v>
      </c>
      <c r="AK333" s="10">
        <f>3/24000000*OO[[#This Row],[93 (30JUN1985 12:00:00)-Water Temperature (C)]]*OO[[#This Row],[35]]</f>
        <v>9.0455768401562486E-5</v>
      </c>
      <c r="AL333" s="10">
        <f>3/24000000*OO[[#This Row],[94 (30JUN1985 15:00:00)-Water Temperature (C)]]*OO[[#This Row],[36]]</f>
        <v>4.6493820419999999E-5</v>
      </c>
      <c r="AM333" s="10">
        <f>3/24000000*OO[[#This Row],[95 (30JUN1985 18:00:00)-Water Temperature (C)]]*OO[[#This Row],[37]]</f>
        <v>3.8910429173299999E-5</v>
      </c>
      <c r="AN333" s="10">
        <f>3/24000000*OO[[#This Row],[96 (30JUN1985 21:00:00)-Water Temperature (C)]]*OO[[#This Row],[38]]</f>
        <v>3.7631823477599999E-5</v>
      </c>
      <c r="AO333" s="10">
        <f>3/24000000*OO[[#This Row],[97 (01JUL1985 00:00:00)-Water Temperature (C)]]*OO[[#This Row],[39]]</f>
        <v>3.6627544242124993E-5</v>
      </c>
      <c r="AP333" s="10">
        <f>3/24000000*OO[[#This Row],[98 (01JUL1985 03:00:00)-Water Temperature (C)]]*OO[[#This Row],[40]]</f>
        <v>3.5377327146500004E-5</v>
      </c>
      <c r="AQ333" s="10">
        <f>3/24000000*OO[[#This Row],[99 (01JUL1985 06:00:00)-Water Temperature (C)]]*OO[[#This Row],[41]]</f>
        <v>3.3417708365700002E-5</v>
      </c>
      <c r="AR333" s="10">
        <f>3/24000000*OO[[#This Row],[100 (01JUL1985 09:00:00)-Water Temperature (C)]]*OO[[#This Row],[42]]</f>
        <v>3.1836913858249997E-5</v>
      </c>
      <c r="AS333" s="10">
        <f>3/24000000*OO[[#This Row],[101 (01JUL1985 12:00:00)-Water Temperature (C)]]*OO[[#This Row],[43]]</f>
        <v>3.0283511969999996E-5</v>
      </c>
      <c r="AT333" s="10">
        <f>3/24000000*OO[[#This Row],[102 (01JUL1985 15:00:00)-Water Temperature (C)]]*OO[[#This Row],[44]]</f>
        <v>2.8649113822099992E-5</v>
      </c>
      <c r="AU333" s="10">
        <f>3/24000000*OO[[#This Row],[103 (01JUL1985 18:00:00)-Water Temperature (C)]]*OO[[#This Row],[45]]</f>
        <v>2.6885749182349998E-5</v>
      </c>
      <c r="AV333" s="10">
        <f>3/24000000*OO[[#This Row],[104 (01JUL1985 21:00:00)-Water Temperature (C)]]*OO[[#This Row],[46]]</f>
        <v>2.4452740534420002E-5</v>
      </c>
      <c r="AW333" s="10">
        <f>3/24000000*OO[[#This Row],[105 (02JUL1985 00:00:00)-Water Temperature (C)]]*OO[[#This Row],[47]]</f>
        <v>2.1780777283481247E-5</v>
      </c>
      <c r="AX333" s="10">
        <f>3/24000000*OO[[#This Row],[106 (02JUL1985 03:00:00)-Water Temperature (C)]]*OO[[#This Row],[48]]</f>
        <v>1.9514163492199999E-5</v>
      </c>
      <c r="AY333" s="10">
        <f>3/24000000*OO[[#This Row],[107 (02JUL1985 06:00:00)-Water Temperature (C)]]*OO[[#This Row],[49]]</f>
        <v>1.7609173777299998E-5</v>
      </c>
      <c r="AZ333" s="10">
        <f>3/24000000*OO[[#This Row],[108 (02JUL1985 09:00:00)-Water Temperature (C)]]*OO[[#This Row],[50]]</f>
        <v>1.6535013583038747E-5</v>
      </c>
      <c r="BA333" s="10">
        <f>3/24000000*OO[[#This Row],[109 (02JUL1985 12:00:00)-Water Temperature (C)]]*OO[[#This Row],[51]]</f>
        <v>1.5729449193225E-5</v>
      </c>
      <c r="BB333" s="10">
        <f>3/24000000*OO[[#This Row],[110 (02JUL1985 15:00:00)-Water Temperature (C)]]*OO[[#This Row],[52]]</f>
        <v>1.4949023171030003E-5</v>
      </c>
      <c r="BC333" s="10">
        <f>3/24000000*OO[[#This Row],[111 (02JUL1985 18:00:00)-Water Temperature (C)]]*OO[[#This Row],[53]]</f>
        <v>1.4018779567414999E-5</v>
      </c>
      <c r="BD333" s="10">
        <f>3/24000000*OO[[#This Row],[112 (02JUL1985 21:00:00)-Water Temperature (C)]]*OO[[#This Row],[54]]</f>
        <v>1.2753468657119998E-5</v>
      </c>
      <c r="BE333" s="10">
        <f>3/24000000*OO[[#This Row],[113 (03JUL1985 00:00:00)-Water Temperature (C)]]*OO[[#This Row],[55]]</f>
        <v>1.1338023183304999E-5</v>
      </c>
      <c r="BF333" s="10">
        <f>3/24000000*OO[[#This Row],[114 (03JUL1985 03:00:00)-Water Temperature (C)]]*OO[[#This Row],[56]]</f>
        <v>1.0114330199134999E-5</v>
      </c>
      <c r="BG333" s="10">
        <f>3/24000000*OO[[#This Row],[115 (03JUL1985 06:00:00)-Water Temperature (C)]]*OO[[#This Row],[57]]</f>
        <v>9.1192701689325006E-6</v>
      </c>
      <c r="BH333" s="10">
        <f>3/24000000*OO[[#This Row],[116 (03JUL1985 09:00:00)-Water Temperature (C)]]*OO[[#This Row],[58]]</f>
        <v>8.5131371932012487E-6</v>
      </c>
      <c r="BI333" s="10">
        <f>3/24000000*OO[[#This Row],[117 (03JUL1985 12:00:00)-Water Temperature (C)]]*OO[[#This Row],[59]]</f>
        <v>7.8697712247600006E-6</v>
      </c>
      <c r="BJ333" s="10">
        <f>3/24000000*OO[[#This Row],[118 (03JUL1985 15:00:00)-Water Temperature (C)]]*OO[[#This Row],[60]]</f>
        <v>7.4393662021525001E-6</v>
      </c>
      <c r="BK333" s="10">
        <f>3/24000000*OO[[#This Row],[119 (03JUL1985 18:00:00)-Water Temperature (C)]]*OO[[#This Row],[61]]</f>
        <v>7.0093544695399997E-6</v>
      </c>
      <c r="BL333" s="10">
        <f>3/24000000*OO[[#This Row],[120 (03JUL1985 21:00:00)-Water Temperature (C)]]*OO[[#This Row],[62]]</f>
        <v>6.4053496433062499E-6</v>
      </c>
      <c r="BM333" s="10">
        <f>3/24000000*OO[[#This Row],[121 (04JUL1985 00:00:00)-Water Temperature (C)]]*OO[[#This Row],[63]]</f>
        <v>5.729729500786251E-6</v>
      </c>
      <c r="BN333" s="10">
        <f>3/24000000*OO[[#This Row],[122 (04JUL1985 03:00:00)-Water Temperature (C)]]*OO[[#This Row],[64]]</f>
        <v>5.1083867328337496E-6</v>
      </c>
      <c r="BO333" s="10">
        <f>3/24000000*OO[[#This Row],[123 (04JUL1985 06:00:00)-Water Temperature (C)]]*OO[[#This Row],[65]]</f>
        <v>4.591343450675E-6</v>
      </c>
      <c r="BP333" s="10">
        <f>3/24000000*OO[[#This Row],[124 (04JUL1985 09:00:00)-Water Temperature (C)]]*OO[[#This Row],[66]]</f>
        <v>4.3015379862399998E-6</v>
      </c>
      <c r="BQ333" s="10">
        <f>3/24000000*OO[[#This Row],[125 (04JUL1985 12:00:00)-Water Temperature (C)]]*OO[[#This Row],[67]]</f>
        <v>4.0886729918312505E-6</v>
      </c>
      <c r="BR333" s="10">
        <f>3/24000000*OO[[#This Row],[126 (04JUL1985 15:00:00)-Water Temperature (C)]]*OO[[#This Row],[68]]</f>
        <v>3.8731421208599999E-6</v>
      </c>
      <c r="BS333" s="10">
        <f>3/24000000*OO[[#This Row],[127 (04JUL1985 18:00:00)-Water Temperature (C)]]*OO[[#This Row],[69]]</f>
        <v>3.6160380799537497E-6</v>
      </c>
      <c r="BT333" s="10">
        <f>3/24000000*OO[[#This Row],[128 (04JUL1985 21:00:00)-Water Temperature (C)]]*OO[[#This Row],[70]]</f>
        <v>3.2402183798949998E-6</v>
      </c>
      <c r="BU333" s="10">
        <f>3/24000000*OO[[#This Row],[129 (05JUL1985 00:00:00)-Water Temperature (C)]]*OO[[#This Row],[71]]</f>
        <v>2.7857219984789999E-6</v>
      </c>
      <c r="BV333" s="10">
        <f>3/24000000*OO[[#This Row],[130 (05JUL1985 03:00:00)-Water Temperature (C)]]*OO[[#This Row],[72]]</f>
        <v>2.3754450092106248E-6</v>
      </c>
      <c r="BW333" s="10">
        <f>3/24000000*OO[[#This Row],[131 (05JUL1985 06:00:00)-Water Temperature (C)]]*OO[[#This Row],[73]]</f>
        <v>2.0332278313943749E-6</v>
      </c>
      <c r="BX333" s="10">
        <f>3/24000000*OO[[#This Row],[132 (05JUL1985 09:00:00)-Water Temperature (C)]]*OO[[#This Row],[74]]</f>
        <v>1.7932772544854999E-6</v>
      </c>
      <c r="BY333" s="10">
        <f>3/24000000*OO[[#This Row],[133 (05JUL1985 12:00:00)-Water Temperature (C)]]*OO[[#This Row],[75]]</f>
        <v>1.60816492547E-6</v>
      </c>
      <c r="BZ333" s="10">
        <f>3/24000000*OO[[#This Row],[134 (05JUL1985 15:00:00)-Water Temperature (C)]]*OO[[#This Row],[76]]</f>
        <v>1.4397775434209999E-6</v>
      </c>
      <c r="CA333" s="10">
        <f>3/24000000*OO[[#This Row],[135 (05JUL1985 18:00:00)-Water Temperature (C)]]*OO[[#This Row],[77]]</f>
        <v>1.2792104565804998E-6</v>
      </c>
      <c r="CB333" s="10">
        <f>3/24000000*OO[[#This Row],[136 (05JUL1985 21:00:00)-Water Temperature (C)]]*OO[[#This Row],[78]]</f>
        <v>1.112170168395E-6</v>
      </c>
      <c r="CC333" s="10">
        <f>3/24000000*OO[[#This Row],[137 (06JUL1985 00:00:00)-Water Temperature (C)]]*OO[[#This Row],[79]]</f>
        <v>9.4498069492224991E-7</v>
      </c>
      <c r="CD333" s="10">
        <f>3/24000000*OO[[#This Row],[138 (06JUL1985 03:00:00)-Water Temperature (C)]]*OO[[#This Row],[80]]</f>
        <v>7.9784980478524988E-7</v>
      </c>
      <c r="CE333" s="10">
        <f>3/24000000*OO[[#This Row],[139 (06JUL1985 06:00:00)-Water Temperature (C)]]*OO[[#This Row],[81]]</f>
        <v>6.828160026134999E-7</v>
      </c>
      <c r="CF333" s="10">
        <f>3/24000000*OO[[#This Row],[140 (06JUL1985 09:00:00)-Water Temperature (C)]]*OO[[#This Row],[82]]</f>
        <v>6.1429777203724992E-7</v>
      </c>
      <c r="CG333" s="10">
        <f>3/24000000*OO[[#This Row],[141 (06JUL1985 12:00:00)-Water Temperature (C)]]*OO[[#This Row],[83]]</f>
        <v>5.7155824643199994E-7</v>
      </c>
      <c r="CH333" s="10">
        <f>3/24000000*OO[[#This Row],[142 (06JUL1985 15:00:00)-Water Temperature (C)]]*OO[[#This Row],[84]]</f>
        <v>5.4408747317924995E-7</v>
      </c>
      <c r="CI333" s="10">
        <f>3/24000000*OO[[#This Row],[143 (06JUL1985 18:00:00)-Water Temperature (C)]]*OO[[#This Row],[85]]</f>
        <v>5.1965659121812502E-7</v>
      </c>
      <c r="CJ333" s="10">
        <f>3/24000000*OO[[#This Row],[144 (06JUL1985 21:00:00)-Water Temperature (C)]]*OO[[#This Row],[86]]</f>
        <v>4.8792390278362502E-7</v>
      </c>
      <c r="CK333" s="10">
        <f>3/24000000*OO[[#This Row],[145 (07JUL1985 00:00:00)-Water Temperature (C)]]*OO[[#This Row],[87]]</f>
        <v>4.4407494336624992E-7</v>
      </c>
      <c r="CL333" s="10">
        <f>3/24000000*OO[[#This Row],[146 (07JUL1985 03:00:00)-Water Temperature (C)]]*OO[[#This Row],[88]]</f>
        <v>4.0096079620712501E-7</v>
      </c>
      <c r="CM333" s="10">
        <f>3/24000000*OO[[#This Row],[147 (07JUL1985 06:00:00)-Water Temperature (C)]]*OO[[#This Row],[89]]</f>
        <v>3.6317723848449997E-7</v>
      </c>
      <c r="CN333" s="10">
        <f>3/24000000*OO[[#This Row],[148 (07JUL1985 09:00:00)-Water Temperature (C)]]*OO[[#This Row],[90]]</f>
        <v>3.3648086716874995E-7</v>
      </c>
      <c r="CO333" s="10">
        <f>3/24000000*OO[[#This Row],[149 (07JUL1985 12:00:00)-Water Temperature (C)]]*OO[[#This Row],[91]]</f>
        <v>3.2047296572399995E-7</v>
      </c>
      <c r="CP333" s="10">
        <f>3/24000000*OO[[#This Row],[150 (07JUL1985 15:00:00)-Water Temperature (C)]]*OO[[#This Row],[92]]</f>
        <v>3.2047296572399995E-7</v>
      </c>
      <c r="CQ333" s="10">
        <f>3/24000000*OO[[#This Row],[151 (07JUL1985 18:00:00)-Water Temperature (C)]]*OO[[#This Row],[93]]</f>
        <v>3.2047296572399995E-7</v>
      </c>
      <c r="CR333" s="10">
        <f>3/24000000*OO[[#This Row],[152 (07JUL1985 21:00:00)-Water Temperature (C)]]*OO[[#This Row],[94]]</f>
        <v>3.2047296572399995E-7</v>
      </c>
      <c r="CS333" s="10">
        <f>3/24000000*OO[[#This Row],[153 (08JUL1985 00:00:00)-Water Temperature (C)]]*OO[[#This Row],[95]]</f>
        <v>3.2047296572399995E-7</v>
      </c>
      <c r="CT333" s="10">
        <f>3/24000000*OO[[#This Row],[154 (08JUL1985 03:00:00)-Water Temperature (C)]]*OO[[#This Row],[96]]</f>
        <v>3.2047296572399995E-7</v>
      </c>
      <c r="CU333" s="10">
        <f>3/24000000*OO[[#This Row],[155 (08JUL1985 06:00:00)-Water Temperature (C)]]*OO[[#This Row],[97]]</f>
        <v>3.2047296572399995E-7</v>
      </c>
      <c r="CV333" s="10">
        <f>3/24000000*OO[[#This Row],[156 (08JUL1985 09:00:00)-Water Temperature (C)]]*OO[[#This Row],[98]]</f>
        <v>3.2047296572399995E-7</v>
      </c>
      <c r="CW333" s="10">
        <f>3/24000000*OO[[#This Row],[157 (08JUL1985 12:00:00)-Water Temperature (C)]]*OO[[#This Row],[99]]</f>
        <v>3.2047296572399995E-7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2.9594620121263115E-42</v>
      </c>
      <c r="S334" s="10">
        <f>3/24*OO[[#This Row],[75 (28JUN1985 06:00:00)-Water Temperature (C)]]*OO[[#This Row],[17]]/SUM(OO[17])</f>
        <v>1.9692478579201063E-29</v>
      </c>
      <c r="T334" s="10">
        <f>3/24*OO[[#This Row],[76 (28JUN1985 09:00:00)-Water Temperature (C)]]*OO[[#This Row],[18]]/SUM(OO[18])</f>
        <v>2.2589060493514993E-23</v>
      </c>
      <c r="U334" s="10">
        <f>3/24*OO[[#This Row],[77 (28JUN1985 12:00:00)-Water Temperature (C)]]*OO[[#This Row],[19]]/SUM(OO[19])</f>
        <v>2.6949709908463147E-15</v>
      </c>
      <c r="V334" s="10">
        <f>3/24000000*OO[[#This Row],[78 (28JUN1985 15:00:00)-Water Temperature (C)]]*OO[[#This Row],[20]]</f>
        <v>1.7192243725655001E-11</v>
      </c>
      <c r="W334" s="10">
        <f>3/24000000*OO[[#This Row],[79 (28JUN1985 18:00:00)-Water Temperature (C)]]*OO[[#This Row],[21]]</f>
        <v>8.8498641212249991E-9</v>
      </c>
      <c r="X334" s="10">
        <f>3/24000000*OO[[#This Row],[80 (28JUN1985 21:00:00)-Water Temperature (C)]]*OO[[#This Row],[22]]</f>
        <v>1.0178946510818751E-6</v>
      </c>
      <c r="Y334" s="10">
        <f>3/24000000*OO[[#This Row],[81 (29JUN1985 00:00:00)-Water Temperature (C)]]*OO[[#This Row],[23]]</f>
        <v>3.8442177621000003E-5</v>
      </c>
      <c r="Z334" s="10">
        <f>3/24000000*OO[[#This Row],[82 (29JUN1985 03:00:00)-Water Temperature (C)]]*OO[[#This Row],[24]]</f>
        <v>5.8966759834674996E-4</v>
      </c>
      <c r="AA334" s="10">
        <f>3/24000000*OO[[#This Row],[83 (29JUN1985 06:00:00)-Water Temperature (C)]]*OO[[#This Row],[25]]</f>
        <v>4.2441679036837503E-3</v>
      </c>
      <c r="AB334" s="10">
        <f>3/24000000*OO[[#This Row],[84 (29JUN1985 09:00:00)-Water Temperature (C)]]*OO[[#This Row],[26]]</f>
        <v>1.6238493506365002E-2</v>
      </c>
      <c r="AC334" s="10">
        <f>3/24000000*OO[[#This Row],[85 (29JUN1985 12:00:00)-Water Temperature (C)]]*OO[[#This Row],[27]]</f>
        <v>3.6373824556699998E-2</v>
      </c>
      <c r="AD334" s="10">
        <f>3/24000000*OO[[#This Row],[86 (29JUN1985 15:00:00)-Water Temperature (C)]]*OO[[#This Row],[28]]</f>
        <v>5.0762100862237501E-2</v>
      </c>
      <c r="AE334" s="10">
        <f>3/24000000*OO[[#This Row],[88 (29JUN1985 21:00:00)-Water Temperature (C)]]*OO[[#This Row],[30]]</f>
        <v>3.0050318678549997E-2</v>
      </c>
      <c r="AF334" s="10">
        <f>3/24000000*OO[[#This Row],[88 (29JUN1985 21:00:00)-Water Temperature (C)]]*OO[[#This Row],[30]]</f>
        <v>3.0050318678549997E-2</v>
      </c>
      <c r="AG334" s="10">
        <f>3/24000000*OO[[#This Row],[89 (30JUN1985 00:00:00)-Water Temperature (C)]]*OO[[#This Row],[31]]</f>
        <v>1.378596337672125E-2</v>
      </c>
      <c r="AH334" s="10">
        <f>3/24000000*OO[[#This Row],[90 (30JUN1985 03:00:00)-Water Temperature (C)]]*OO[[#This Row],[32]]</f>
        <v>4.8378648617949998E-3</v>
      </c>
      <c r="AI334" s="10">
        <f>3/24000000*OO[[#This Row],[91 (30JUN1985 06:00:00)-Water Temperature (C)]]*OO[[#This Row],[33]]</f>
        <v>1.36022037963825E-3</v>
      </c>
      <c r="AJ334" s="10">
        <f>3/24000000*OO[[#This Row],[92 (30JUN1985 09:00:00)-Water Temperature (C)]]*OO[[#This Row],[34]]</f>
        <v>3.445979836265E-4</v>
      </c>
      <c r="AK334" s="10">
        <f>3/24000000*OO[[#This Row],[93 (30JUN1985 12:00:00)-Water Temperature (C)]]*OO[[#This Row],[35]]</f>
        <v>9.8570570439637488E-5</v>
      </c>
      <c r="AL334" s="10">
        <f>3/24000000*OO[[#This Row],[94 (30JUN1985 15:00:00)-Water Temperature (C)]]*OO[[#This Row],[36]]</f>
        <v>4.7164701101249997E-5</v>
      </c>
      <c r="AM334" s="10">
        <f>3/24000000*OO[[#This Row],[95 (30JUN1985 18:00:00)-Water Temperature (C)]]*OO[[#This Row],[37]]</f>
        <v>3.8052170598049997E-5</v>
      </c>
      <c r="AN334" s="10">
        <f>3/24000000*OO[[#This Row],[96 (30JUN1985 21:00:00)-Water Temperature (C)]]*OO[[#This Row],[38]]</f>
        <v>3.6483581188537491E-5</v>
      </c>
      <c r="AO334" s="10">
        <f>3/24000000*OO[[#This Row],[97 (01JUL1985 00:00:00)-Water Temperature (C)]]*OO[[#This Row],[39]]</f>
        <v>3.5428810978949997E-5</v>
      </c>
      <c r="AP334" s="10">
        <f>3/24000000*OO[[#This Row],[98 (01JUL1985 03:00:00)-Water Temperature (C)]]*OO[[#This Row],[40]]</f>
        <v>3.4196632089637497E-5</v>
      </c>
      <c r="AQ334" s="10">
        <f>3/24000000*OO[[#This Row],[99 (01JUL1985 06:00:00)-Water Temperature (C)]]*OO[[#This Row],[41]]</f>
        <v>3.2347716150374991E-5</v>
      </c>
      <c r="AR334" s="10">
        <f>3/24000000*OO[[#This Row],[100 (01JUL1985 09:00:00)-Water Temperature (C)]]*OO[[#This Row],[42]]</f>
        <v>3.0802652117099999E-5</v>
      </c>
      <c r="AS334" s="10">
        <f>3/24000000*OO[[#This Row],[101 (01JUL1985 12:00:00)-Water Temperature (C)]]*OO[[#This Row],[43]]</f>
        <v>2.9269233207225002E-5</v>
      </c>
      <c r="AT334" s="10">
        <f>3/24000000*OO[[#This Row],[102 (01JUL1985 15:00:00)-Water Temperature (C)]]*OO[[#This Row],[44]]</f>
        <v>2.7692244216174998E-5</v>
      </c>
      <c r="AU334" s="10">
        <f>3/24000000*OO[[#This Row],[103 (01JUL1985 18:00:00)-Water Temperature (C)]]*OO[[#This Row],[45]]</f>
        <v>2.5995724446094999E-5</v>
      </c>
      <c r="AV334" s="10">
        <f>3/24000000*OO[[#This Row],[104 (01JUL1985 21:00:00)-Water Temperature (C)]]*OO[[#This Row],[46]]</f>
        <v>2.3672658328410001E-5</v>
      </c>
      <c r="AW334" s="10">
        <f>3/24000000*OO[[#This Row],[105 (02JUL1985 00:00:00)-Water Temperature (C)]]*OO[[#This Row],[47]]</f>
        <v>2.10783217959225E-5</v>
      </c>
      <c r="AX334" s="10">
        <f>3/24000000*OO[[#This Row],[106 (02JUL1985 03:00:00)-Water Temperature (C)]]*OO[[#This Row],[48]]</f>
        <v>1.8864590800545002E-5</v>
      </c>
      <c r="AY334" s="10">
        <f>3/24000000*OO[[#This Row],[107 (02JUL1985 06:00:00)-Water Temperature (C)]]*OO[[#This Row],[49]]</f>
        <v>1.7015348222581249E-5</v>
      </c>
      <c r="AZ334" s="10">
        <f>3/24000000*OO[[#This Row],[108 (02JUL1985 09:00:00)-Water Temperature (C)]]*OO[[#This Row],[50]]</f>
        <v>1.5948112580737498E-5</v>
      </c>
      <c r="BA334" s="10">
        <f>3/24000000*OO[[#This Row],[109 (02JUL1985 12:00:00)-Water Temperature (C)]]*OO[[#This Row],[51]]</f>
        <v>1.5163239100846249E-5</v>
      </c>
      <c r="BB334" s="10">
        <f>3/24000000*OO[[#This Row],[110 (02JUL1985 15:00:00)-Water Temperature (C)]]*OO[[#This Row],[52]]</f>
        <v>1.4419023795037498E-5</v>
      </c>
      <c r="BC334" s="10">
        <f>3/24000000*OO[[#This Row],[111 (02JUL1985 18:00:00)-Water Temperature (C)]]*OO[[#This Row],[53]]</f>
        <v>1.3536613887094999E-5</v>
      </c>
      <c r="BD334" s="10">
        <f>3/24000000*OO[[#This Row],[112 (02JUL1985 21:00:00)-Water Temperature (C)]]*OO[[#This Row],[54]]</f>
        <v>1.2338861157499998E-5</v>
      </c>
      <c r="BE334" s="10">
        <f>3/24000000*OO[[#This Row],[113 (03JUL1985 00:00:00)-Water Temperature (C)]]*OO[[#This Row],[55]]</f>
        <v>1.0977091077067498E-5</v>
      </c>
      <c r="BF334" s="10">
        <f>3/24000000*OO[[#This Row],[114 (03JUL1985 03:00:00)-Water Temperature (C)]]*OO[[#This Row],[56]]</f>
        <v>9.7892169898737508E-6</v>
      </c>
      <c r="BG334" s="10">
        <f>3/24000000*OO[[#This Row],[115 (03JUL1985 06:00:00)-Water Temperature (C)]]*OO[[#This Row],[57]]</f>
        <v>8.8204346526274992E-6</v>
      </c>
      <c r="BH334" s="10">
        <f>3/24000000*OO[[#This Row],[116 (03JUL1985 09:00:00)-Water Temperature (C)]]*OO[[#This Row],[58]]</f>
        <v>8.2287061750949996E-6</v>
      </c>
      <c r="BI334" s="10">
        <f>3/24000000*OO[[#This Row],[117 (03JUL1985 12:00:00)-Water Temperature (C)]]*OO[[#This Row],[59]]</f>
        <v>7.6073613361874998E-6</v>
      </c>
      <c r="BJ334" s="10">
        <f>3/24000000*OO[[#This Row],[118 (03JUL1985 15:00:00)-Water Temperature (C)]]*OO[[#This Row],[60]]</f>
        <v>7.1886589611812498E-6</v>
      </c>
      <c r="BK334" s="10">
        <f>3/24000000*OO[[#This Row],[119 (03JUL1985 18:00:00)-Water Temperature (C)]]*OO[[#This Row],[61]]</f>
        <v>6.7808803048999999E-6</v>
      </c>
      <c r="BL334" s="10">
        <f>3/24000000*OO[[#This Row],[120 (03JUL1985 21:00:00)-Water Temperature (C)]]*OO[[#This Row],[62]]</f>
        <v>6.2170782643137504E-6</v>
      </c>
      <c r="BM334" s="10">
        <f>3/24000000*OO[[#This Row],[121 (04JUL1985 00:00:00)-Water Temperature (C)]]*OO[[#This Row],[63]]</f>
        <v>5.5665755652499996E-6</v>
      </c>
      <c r="BN334" s="10">
        <f>3/24000000*OO[[#This Row],[122 (04JUL1985 03:00:00)-Water Temperature (C)]]*OO[[#This Row],[64]]</f>
        <v>4.9670116493400001E-6</v>
      </c>
      <c r="BO334" s="10">
        <f>3/24000000*OO[[#This Row],[123 (04JUL1985 06:00:00)-Water Temperature (C)]]*OO[[#This Row],[65]]</f>
        <v>4.4657418877224999E-6</v>
      </c>
      <c r="BP334" s="10">
        <f>3/24000000*OO[[#This Row],[124 (04JUL1985 09:00:00)-Water Temperature (C)]]*OO[[#This Row],[66]]</f>
        <v>4.1804792302637503E-6</v>
      </c>
      <c r="BQ334" s="10">
        <f>3/24000000*OO[[#This Row],[125 (04JUL1985 12:00:00)-Water Temperature (C)]]*OO[[#This Row],[67]]</f>
        <v>3.9740839016887493E-6</v>
      </c>
      <c r="BR334" s="10">
        <f>3/24000000*OO[[#This Row],[126 (04JUL1985 15:00:00)-Water Temperature (C)]]*OO[[#This Row],[68]]</f>
        <v>3.7695633305574993E-6</v>
      </c>
      <c r="BS334" s="10">
        <f>3/24000000*OO[[#This Row],[127 (04JUL1985 18:00:00)-Water Temperature (C)]]*OO[[#This Row],[69]]</f>
        <v>3.526051446735E-6</v>
      </c>
      <c r="BT334" s="10">
        <f>3/24000000*OO[[#This Row],[128 (04JUL1985 21:00:00)-Water Temperature (C)]]*OO[[#This Row],[70]]</f>
        <v>3.1708315944093751E-6</v>
      </c>
      <c r="BU334" s="10">
        <f>3/24000000*OO[[#This Row],[129 (05JUL1985 00:00:00)-Water Temperature (C)]]*OO[[#This Row],[71]]</f>
        <v>2.7332376033202497E-6</v>
      </c>
      <c r="BV334" s="10">
        <f>3/24000000*OO[[#This Row],[130 (05JUL1985 03:00:00)-Water Temperature (C)]]*OO[[#This Row],[72]]</f>
        <v>2.3323064857194997E-6</v>
      </c>
      <c r="BW334" s="10">
        <f>3/24000000*OO[[#This Row],[131 (05JUL1985 06:00:00)-Water Temperature (C)]]*OO[[#This Row],[73]]</f>
        <v>1.9962099199934999E-6</v>
      </c>
      <c r="BX334" s="10">
        <f>3/24000000*OO[[#This Row],[132 (05JUL1985 09:00:00)-Water Temperature (C)]]*OO[[#This Row],[74]]</f>
        <v>1.7575480363429999E-6</v>
      </c>
      <c r="BY334" s="10">
        <f>3/24000000*OO[[#This Row],[133 (05JUL1985 12:00:00)-Water Temperature (C)]]*OO[[#This Row],[75]]</f>
        <v>1.5744559184371248E-6</v>
      </c>
      <c r="BZ334" s="10">
        <f>3/24000000*OO[[#This Row],[134 (05JUL1985 15:00:00)-Water Temperature (C)]]*OO[[#This Row],[76]]</f>
        <v>1.4089626208363751E-6</v>
      </c>
      <c r="CA334" s="10">
        <f>3/24000000*OO[[#This Row],[135 (05JUL1985 18:00:00)-Water Temperature (C)]]*OO[[#This Row],[77]]</f>
        <v>1.253574184545E-6</v>
      </c>
      <c r="CB334" s="10">
        <f>3/24000000*OO[[#This Row],[136 (05JUL1985 21:00:00)-Water Temperature (C)]]*OO[[#This Row],[78]]</f>
        <v>1.0922945002458749E-6</v>
      </c>
      <c r="CC334" s="10">
        <f>3/24000000*OO[[#This Row],[137 (06JUL1985 00:00:00)-Water Temperature (C)]]*OO[[#This Row],[79]]</f>
        <v>9.2981023916000003E-7</v>
      </c>
      <c r="CD334" s="10">
        <f>3/24000000*OO[[#This Row],[138 (06JUL1985 03:00:00)-Water Temperature (C)]]*OO[[#This Row],[80]]</f>
        <v>7.8523356152474993E-7</v>
      </c>
      <c r="CE334" s="10">
        <f>3/24000000*OO[[#This Row],[139 (06JUL1985 06:00:00)-Water Temperature (C)]]*OO[[#This Row],[81]]</f>
        <v>6.7074886451562506E-7</v>
      </c>
      <c r="CF334" s="10">
        <f>3/24000000*OO[[#This Row],[140 (06JUL1985 09:00:00)-Water Temperature (C)]]*OO[[#This Row],[82]]</f>
        <v>6.0126058964562497E-7</v>
      </c>
      <c r="CG334" s="10">
        <f>3/24000000*OO[[#This Row],[141 (06JUL1985 12:00:00)-Water Temperature (C)]]*OO[[#This Row],[83]]</f>
        <v>5.5753944420349998E-7</v>
      </c>
      <c r="CH334" s="10">
        <f>3/24000000*OO[[#This Row],[142 (06JUL1985 15:00:00)-Water Temperature (C)]]*OO[[#This Row],[84]]</f>
        <v>5.2962078719999993E-7</v>
      </c>
      <c r="CI334" s="10">
        <f>3/24000000*OO[[#This Row],[143 (06JUL1985 18:00:00)-Water Temperature (C)]]*OO[[#This Row],[85]]</f>
        <v>5.0525209828062502E-7</v>
      </c>
      <c r="CJ334" s="10">
        <f>3/24000000*OO[[#This Row],[144 (06JUL1985 21:00:00)-Water Temperature (C)]]*OO[[#This Row],[86]]</f>
        <v>4.7491807890000002E-7</v>
      </c>
      <c r="CK334" s="10">
        <f>3/24000000*OO[[#This Row],[145 (07JUL1985 00:00:00)-Water Temperature (C)]]*OO[[#This Row],[87]]</f>
        <v>4.327879082385E-7</v>
      </c>
      <c r="CL334" s="10">
        <f>3/24000000*OO[[#This Row],[146 (07JUL1985 03:00:00)-Water Temperature (C)]]*OO[[#This Row],[88]]</f>
        <v>3.9095803124262497E-7</v>
      </c>
      <c r="CM334" s="10">
        <f>3/24000000*OO[[#This Row],[147 (07JUL1985 06:00:00)-Water Temperature (C)]]*OO[[#This Row],[89]]</f>
        <v>3.5399608443549998E-7</v>
      </c>
      <c r="CN334" s="10">
        <f>3/24000000*OO[[#This Row],[148 (07JUL1985 09:00:00)-Water Temperature (C)]]*OO[[#This Row],[90]]</f>
        <v>3.2745528363750001E-7</v>
      </c>
      <c r="CO334" s="10">
        <f>3/24000000*OO[[#This Row],[149 (07JUL1985 12:00:00)-Water Temperature (C)]]*OO[[#This Row],[91]]</f>
        <v>3.1115411386100001E-7</v>
      </c>
      <c r="CP334" s="10">
        <f>3/24000000*OO[[#This Row],[150 (07JUL1985 15:00:00)-Water Temperature (C)]]*OO[[#This Row],[92]]</f>
        <v>3.1115411386100001E-7</v>
      </c>
      <c r="CQ334" s="10">
        <f>3/24000000*OO[[#This Row],[151 (07JUL1985 18:00:00)-Water Temperature (C)]]*OO[[#This Row],[93]]</f>
        <v>3.1115411386100001E-7</v>
      </c>
      <c r="CR334" s="10">
        <f>3/24000000*OO[[#This Row],[152 (07JUL1985 21:00:00)-Water Temperature (C)]]*OO[[#This Row],[94]]</f>
        <v>3.1115411386100001E-7</v>
      </c>
      <c r="CS334" s="10">
        <f>3/24000000*OO[[#This Row],[153 (08JUL1985 00:00:00)-Water Temperature (C)]]*OO[[#This Row],[95]]</f>
        <v>3.1115411386100001E-7</v>
      </c>
      <c r="CT334" s="10">
        <f>3/24000000*OO[[#This Row],[154 (08JUL1985 03:00:00)-Water Temperature (C)]]*OO[[#This Row],[96]]</f>
        <v>3.1115411386100001E-7</v>
      </c>
      <c r="CU334" s="10">
        <f>3/24000000*OO[[#This Row],[155 (08JUL1985 06:00:00)-Water Temperature (C)]]*OO[[#This Row],[97]]</f>
        <v>3.1115411386100001E-7</v>
      </c>
      <c r="CV334" s="10">
        <f>3/24000000*OO[[#This Row],[156 (08JUL1985 09:00:00)-Water Temperature (C)]]*OO[[#This Row],[98]]</f>
        <v>3.1115411386100001E-7</v>
      </c>
      <c r="CW334" s="10">
        <f>3/24000000*OO[[#This Row],[157 (08JUL1985 12:00:00)-Water Temperature (C)]]*OO[[#This Row],[99]]</f>
        <v>3.1115411386100001E-7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1.2380069364383314E-42</v>
      </c>
      <c r="S335" s="10">
        <f>3/24*OO[[#This Row],[75 (28JUN1985 06:00:00)-Water Temperature (C)]]*OO[[#This Row],[17]]/SUM(OO[17])</f>
        <v>8.1040954697552201E-30</v>
      </c>
      <c r="T335" s="10">
        <f>3/24*OO[[#This Row],[76 (28JUN1985 09:00:00)-Water Temperature (C)]]*OO[[#This Row],[18]]/SUM(OO[18])</f>
        <v>2.2971437732535654E-23</v>
      </c>
      <c r="U335" s="10">
        <f>3/24*OO[[#This Row],[77 (28JUN1985 12:00:00)-Water Temperature (C)]]*OO[[#This Row],[19]]/SUM(OO[19])</f>
        <v>1.4320707500219748E-15</v>
      </c>
      <c r="V335" s="10">
        <f>3/24000000*OO[[#This Row],[78 (28JUN1985 15:00:00)-Water Temperature (C)]]*OO[[#This Row],[20]]</f>
        <v>1.372288682461125E-11</v>
      </c>
      <c r="W335" s="10">
        <f>3/24000000*OO[[#This Row],[79 (28JUN1985 18:00:00)-Water Temperature (C)]]*OO[[#This Row],[21]]</f>
        <v>8.4831809195700001E-9</v>
      </c>
      <c r="X335" s="10">
        <f>3/24000000*OO[[#This Row],[80 (28JUN1985 21:00:00)-Water Temperature (C)]]*OO[[#This Row],[22]]</f>
        <v>1.116401127335125E-6</v>
      </c>
      <c r="Y335" s="10">
        <f>3/24000000*OO[[#This Row],[81 (29JUN1985 00:00:00)-Water Temperature (C)]]*OO[[#This Row],[23]]</f>
        <v>4.7269276312349999E-5</v>
      </c>
      <c r="Z335" s="10">
        <f>3/24000000*OO[[#This Row],[82 (29JUN1985 03:00:00)-Water Temperature (C)]]*OO[[#This Row],[24]]</f>
        <v>8.0377601674125007E-4</v>
      </c>
      <c r="AA335" s="10">
        <f>3/24000000*OO[[#This Row],[83 (29JUN1985 06:00:00)-Water Temperature (C)]]*OO[[#This Row],[25]]</f>
        <v>6.3540060580750003E-3</v>
      </c>
      <c r="AB335" s="10">
        <f>3/24000000*OO[[#This Row],[84 (29JUN1985 09:00:00)-Water Temperature (C)]]*OO[[#This Row],[26]]</f>
        <v>2.6496281858499993E-2</v>
      </c>
      <c r="AC335" s="10">
        <f>3/24000000*OO[[#This Row],[85 (29JUN1985 12:00:00)-Water Temperature (C)]]*OO[[#This Row],[27]]</f>
        <v>6.4283039779749987E-2</v>
      </c>
      <c r="AD335" s="10">
        <f>3/24000000*OO[[#This Row],[86 (29JUN1985 15:00:00)-Water Temperature (C)]]*OO[[#This Row],[28]]</f>
        <v>9.6639649505049996E-2</v>
      </c>
      <c r="AE335" s="10">
        <f>3/24000000*OO[[#This Row],[88 (29JUN1985 21:00:00)-Water Temperature (C)]]*OO[[#This Row],[30]]</f>
        <v>6.5983666348074996E-2</v>
      </c>
      <c r="AF335" s="10">
        <f>3/24000000*OO[[#This Row],[88 (29JUN1985 21:00:00)-Water Temperature (C)]]*OO[[#This Row],[30]]</f>
        <v>6.5983666348074996E-2</v>
      </c>
      <c r="AG335" s="10">
        <f>3/24000000*OO[[#This Row],[89 (30JUN1985 00:00:00)-Water Temperature (C)]]*OO[[#This Row],[31]]</f>
        <v>3.2477368002587499E-2</v>
      </c>
      <c r="AH335" s="10">
        <f>3/24000000*OO[[#This Row],[90 (30JUN1985 03:00:00)-Water Temperature (C)]]*OO[[#This Row],[32]]</f>
        <v>1.2162400538429999E-2</v>
      </c>
      <c r="AI335" s="10">
        <f>3/24000000*OO[[#This Row],[91 (30JUN1985 06:00:00)-Water Temperature (C)]]*OO[[#This Row],[33]]</f>
        <v>3.62494130856E-3</v>
      </c>
      <c r="AJ335" s="10">
        <f>3/24000000*OO[[#This Row],[92 (30JUN1985 09:00:00)-Water Temperature (C)]]*OO[[#This Row],[34]]</f>
        <v>9.4595735594849993E-4</v>
      </c>
      <c r="AK335" s="10">
        <f>3/24000000*OO[[#This Row],[93 (30JUN1985 12:00:00)-Water Temperature (C)]]*OO[[#This Row],[35]]</f>
        <v>2.5795682383524996E-4</v>
      </c>
      <c r="AL335" s="10">
        <f>3/24000000*OO[[#This Row],[94 (30JUN1985 15:00:00)-Water Temperature (C)]]*OO[[#This Row],[36]]</f>
        <v>1.070209178024E-4</v>
      </c>
      <c r="AM335" s="10">
        <f>3/24000000*OO[[#This Row],[95 (30JUN1985 18:00:00)-Water Temperature (C)]]*OO[[#This Row],[37]]</f>
        <v>7.8849516609512496E-5</v>
      </c>
      <c r="AN335" s="10">
        <f>3/24000000*OO[[#This Row],[96 (30JUN1985 21:00:00)-Water Temperature (C)]]*OO[[#This Row],[38]]</f>
        <v>7.421299536937499E-5</v>
      </c>
      <c r="AO335" s="10">
        <f>3/24000000*OO[[#This Row],[97 (01JUL1985 00:00:00)-Water Temperature (C)]]*OO[[#This Row],[39]]</f>
        <v>7.214151615037499E-5</v>
      </c>
      <c r="AP335" s="10">
        <f>3/24000000*OO[[#This Row],[98 (01JUL1985 03:00:00)-Water Temperature (C)]]*OO[[#This Row],[40]]</f>
        <v>7.0068822628724994E-5</v>
      </c>
      <c r="AQ335" s="10">
        <f>3/24000000*OO[[#This Row],[99 (01JUL1985 06:00:00)-Water Temperature (C)]]*OO[[#This Row],[41]]</f>
        <v>6.6916142092625014E-5</v>
      </c>
      <c r="AR335" s="10">
        <f>3/24000000*OO[[#This Row],[100 (01JUL1985 09:00:00)-Water Temperature (C)]]*OO[[#This Row],[42]]</f>
        <v>6.4105896226625001E-5</v>
      </c>
      <c r="AS335" s="10">
        <f>3/24000000*OO[[#This Row],[101 (01JUL1985 12:00:00)-Water Temperature (C)]]*OO[[#This Row],[43]]</f>
        <v>6.1276930572712503E-5</v>
      </c>
      <c r="AT335" s="10">
        <f>3/24000000*OO[[#This Row],[102 (01JUL1985 15:00:00)-Water Temperature (C)]]*OO[[#This Row],[44]]</f>
        <v>5.8270254362812493E-5</v>
      </c>
      <c r="AU335" s="10">
        <f>3/24000000*OO[[#This Row],[103 (01JUL1985 18:00:00)-Water Temperature (C)]]*OO[[#This Row],[45]]</f>
        <v>5.4981343063250003E-5</v>
      </c>
      <c r="AV335" s="10">
        <f>3/24000000*OO[[#This Row],[104 (01JUL1985 21:00:00)-Water Temperature (C)]]*OO[[#This Row],[46]]</f>
        <v>5.0478647789475002E-5</v>
      </c>
      <c r="AW335" s="10">
        <f>3/24000000*OO[[#This Row],[105 (02JUL1985 00:00:00)-Water Temperature (C)]]*OO[[#This Row],[47]]</f>
        <v>4.5140608135950002E-5</v>
      </c>
      <c r="AX335" s="10">
        <f>3/24000000*OO[[#This Row],[106 (02JUL1985 03:00:00)-Water Temperature (C)]]*OO[[#This Row],[48]]</f>
        <v>4.0499921919999996E-5</v>
      </c>
      <c r="AY335" s="10">
        <f>3/24000000*OO[[#This Row],[107 (02JUL1985 06:00:00)-Water Temperature (C)]]*OO[[#This Row],[49]]</f>
        <v>3.6631717540925008E-5</v>
      </c>
      <c r="AZ335" s="10">
        <f>3/24000000*OO[[#This Row],[108 (02JUL1985 09:00:00)-Water Temperature (C)]]*OO[[#This Row],[50]]</f>
        <v>3.4327842996062494E-5</v>
      </c>
      <c r="BA335" s="10">
        <f>3/24000000*OO[[#This Row],[109 (02JUL1985 12:00:00)-Water Temperature (C)]]*OO[[#This Row],[51]]</f>
        <v>3.2727163189649999E-5</v>
      </c>
      <c r="BB335" s="10">
        <f>3/24000000*OO[[#This Row],[110 (02JUL1985 15:00:00)-Water Temperature (C)]]*OO[[#This Row],[52]]</f>
        <v>3.1271753437499997E-5</v>
      </c>
      <c r="BC335" s="10">
        <f>3/24000000*OO[[#This Row],[111 (02JUL1985 18:00:00)-Water Temperature (C)]]*OO[[#This Row],[53]]</f>
        <v>2.9534397661112497E-5</v>
      </c>
      <c r="BD335" s="10">
        <f>3/24000000*OO[[#This Row],[112 (02JUL1985 21:00:00)-Water Temperature (C)]]*OO[[#This Row],[54]]</f>
        <v>2.7163244090634997E-5</v>
      </c>
      <c r="BE335" s="10">
        <f>3/24000000*OO[[#This Row],[113 (03JUL1985 00:00:00)-Water Temperature (C)]]*OO[[#This Row],[55]]</f>
        <v>2.4310231663080001E-5</v>
      </c>
      <c r="BF335" s="10">
        <f>3/24000000*OO[[#This Row],[114 (03JUL1985 03:00:00)-Water Temperature (C)]]*OO[[#This Row],[56]]</f>
        <v>2.1753609074484997E-5</v>
      </c>
      <c r="BG335" s="10">
        <f>3/24000000*OO[[#This Row],[115 (03JUL1985 06:00:00)-Water Temperature (C)]]*OO[[#This Row],[57]]</f>
        <v>1.96395634483375E-5</v>
      </c>
      <c r="BH335" s="10">
        <f>3/24000000*OO[[#This Row],[116 (03JUL1985 09:00:00)-Water Temperature (C)]]*OO[[#This Row],[58]]</f>
        <v>1.8339286351099999E-5</v>
      </c>
      <c r="BI335" s="10">
        <f>3/24000000*OO[[#This Row],[117 (03JUL1985 12:00:00)-Water Temperature (C)]]*OO[[#This Row],[59]]</f>
        <v>1.7023423520842497E-5</v>
      </c>
      <c r="BJ335" s="10">
        <f>3/24000000*OO[[#This Row],[118 (03JUL1985 15:00:00)-Water Temperature (C)]]*OO[[#This Row],[60]]</f>
        <v>1.6114575732129999E-5</v>
      </c>
      <c r="BK335" s="10">
        <f>3/24000000*OO[[#This Row],[119 (03JUL1985 18:00:00)-Water Temperature (C)]]*OO[[#This Row],[61]]</f>
        <v>1.5271912431374999E-5</v>
      </c>
      <c r="BL335" s="10">
        <f>3/24000000*OO[[#This Row],[120 (03JUL1985 21:00:00)-Water Temperature (C)]]*OO[[#This Row],[62]]</f>
        <v>1.4137085600959999E-5</v>
      </c>
      <c r="BM335" s="10">
        <f>3/24000000*OO[[#This Row],[121 (04JUL1985 00:00:00)-Water Temperature (C)]]*OO[[#This Row],[63]]</f>
        <v>1.2723561040299999E-5</v>
      </c>
      <c r="BN335" s="10">
        <f>3/24000000*OO[[#This Row],[122 (04JUL1985 03:00:00)-Water Temperature (C)]]*OO[[#This Row],[64]]</f>
        <v>1.1394322127748749E-5</v>
      </c>
      <c r="BO335" s="10">
        <f>3/24000000*OO[[#This Row],[123 (04JUL1985 06:00:00)-Water Temperature (C)]]*OO[[#This Row],[65]]</f>
        <v>1.0262795895743749E-5</v>
      </c>
      <c r="BP335" s="10">
        <f>3/24000000*OO[[#This Row],[124 (04JUL1985 09:00:00)-Water Temperature (C)]]*OO[[#This Row],[66]]</f>
        <v>9.5887479025124995E-6</v>
      </c>
      <c r="BQ335" s="10">
        <f>3/24000000*OO[[#This Row],[125 (04JUL1985 12:00:00)-Water Temperature (C)]]*OO[[#This Row],[67]]</f>
        <v>9.1220312944562487E-6</v>
      </c>
      <c r="BR335" s="10">
        <f>3/24000000*OO[[#This Row],[126 (04JUL1985 15:00:00)-Water Temperature (C)]]*OO[[#This Row],[68]]</f>
        <v>8.6838604637400004E-6</v>
      </c>
      <c r="BS335" s="10">
        <f>3/24000000*OO[[#This Row],[127 (04JUL1985 18:00:00)-Water Temperature (C)]]*OO[[#This Row],[69]]</f>
        <v>8.1650347077799992E-6</v>
      </c>
      <c r="BT335" s="10">
        <f>3/24000000*OO[[#This Row],[128 (04JUL1985 21:00:00)-Water Temperature (C)]]*OO[[#This Row],[70]]</f>
        <v>7.4116264493737491E-6</v>
      </c>
      <c r="BU335" s="10">
        <f>3/24000000*OO[[#This Row],[129 (05JUL1985 00:00:00)-Water Temperature (C)]]*OO[[#This Row],[71]]</f>
        <v>6.4399881336387495E-6</v>
      </c>
      <c r="BV335" s="10">
        <f>3/24000000*OO[[#This Row],[130 (05JUL1985 03:00:00)-Water Temperature (C)]]*OO[[#This Row],[72]]</f>
        <v>5.5119115754549997E-6</v>
      </c>
      <c r="BW335" s="10">
        <f>3/24000000*OO[[#This Row],[131 (05JUL1985 06:00:00)-Water Temperature (C)]]*OO[[#This Row],[73]]</f>
        <v>4.7199927825299995E-6</v>
      </c>
      <c r="BX335" s="10">
        <f>3/24000000*OO[[#This Row],[132 (05JUL1985 09:00:00)-Water Temperature (C)]]*OO[[#This Row],[74]]</f>
        <v>4.1391785826824999E-6</v>
      </c>
      <c r="BY335" s="10">
        <f>3/24000000*OO[[#This Row],[133 (05JUL1985 12:00:00)-Water Temperature (C)]]*OO[[#This Row],[75]]</f>
        <v>3.6997206032412496E-6</v>
      </c>
      <c r="BZ335" s="10">
        <f>3/24000000*OO[[#This Row],[134 (05JUL1985 15:00:00)-Water Temperature (C)]]*OO[[#This Row],[76]]</f>
        <v>3.3081437665450004E-6</v>
      </c>
      <c r="CA335" s="10">
        <f>3/24000000*OO[[#This Row],[135 (05JUL1985 18:00:00)-Water Temperature (C)]]*OO[[#This Row],[77]]</f>
        <v>2.9525864226225002E-6</v>
      </c>
      <c r="CB335" s="10">
        <f>3/24000000*OO[[#This Row],[136 (05JUL1985 21:00:00)-Water Temperature (C)]]*OO[[#This Row],[78]]</f>
        <v>2.5842493351368751E-6</v>
      </c>
      <c r="CC335" s="10">
        <f>3/24000000*OO[[#This Row],[137 (06JUL1985 00:00:00)-Water Temperature (C)]]*OO[[#This Row],[79]]</f>
        <v>2.2108292689239998E-6</v>
      </c>
      <c r="CD335" s="10">
        <f>3/24000000*OO[[#This Row],[138 (06JUL1985 03:00:00)-Water Temperature (C)]]*OO[[#This Row],[80]]</f>
        <v>1.8694304280216251E-6</v>
      </c>
      <c r="CE335" s="10">
        <f>3/24000000*OO[[#This Row],[139 (06JUL1985 06:00:00)-Water Temperature (C)]]*OO[[#This Row],[81]]</f>
        <v>1.591050973473E-6</v>
      </c>
      <c r="CF335" s="10">
        <f>3/24000000*OO[[#This Row],[140 (06JUL1985 09:00:00)-Water Temperature (C)]]*OO[[#This Row],[82]]</f>
        <v>1.41319399228E-6</v>
      </c>
      <c r="CG335" s="10">
        <f>3/24000000*OO[[#This Row],[141 (06JUL1985 12:00:00)-Water Temperature (C)]]*OO[[#This Row],[83]]</f>
        <v>1.3003549088984999E-6</v>
      </c>
      <c r="CH335" s="10">
        <f>3/24000000*OO[[#This Row],[142 (06JUL1985 15:00:00)-Water Temperature (C)]]*OO[[#This Row],[84]]</f>
        <v>1.228837436518125E-6</v>
      </c>
      <c r="CI335" s="10">
        <f>3/24000000*OO[[#This Row],[143 (06JUL1985 18:00:00)-Water Temperature (C)]]*OO[[#This Row],[85]]</f>
        <v>1.1689262824172499E-6</v>
      </c>
      <c r="CJ335" s="10">
        <f>3/24000000*OO[[#This Row],[144 (06JUL1985 21:00:00)-Water Temperature (C)]]*OO[[#This Row],[86]]</f>
        <v>1.1012231246132499E-6</v>
      </c>
      <c r="CK335" s="10">
        <f>3/24000000*OO[[#This Row],[145 (07JUL1985 00:00:00)-Water Temperature (C)]]*OO[[#This Row],[87]]</f>
        <v>1.0071719962295001E-6</v>
      </c>
      <c r="CL335" s="10">
        <f>3/24000000*OO[[#This Row],[146 (07JUL1985 03:00:00)-Water Temperature (C)]]*OO[[#This Row],[88]]</f>
        <v>9.109719137654999E-7</v>
      </c>
      <c r="CM335" s="10">
        <f>3/24000000*OO[[#This Row],[147 (07JUL1985 06:00:00)-Water Temperature (C)]]*OO[[#This Row],[89]]</f>
        <v>8.2404743401525017E-7</v>
      </c>
      <c r="CN335" s="10">
        <f>3/24000000*OO[[#This Row],[148 (07JUL1985 09:00:00)-Water Temperature (C)]]*OO[[#This Row],[90]]</f>
        <v>7.5921486207875002E-7</v>
      </c>
      <c r="CO335" s="10">
        <f>3/24000000*OO[[#This Row],[149 (07JUL1985 12:00:00)-Water Temperature (C)]]*OO[[#This Row],[91]]</f>
        <v>7.1738439879600001E-7</v>
      </c>
      <c r="CP335" s="10">
        <f>3/24000000*OO[[#This Row],[150 (07JUL1985 15:00:00)-Water Temperature (C)]]*OO[[#This Row],[92]]</f>
        <v>7.1738439879600001E-7</v>
      </c>
      <c r="CQ335" s="10">
        <f>3/24000000*OO[[#This Row],[151 (07JUL1985 18:00:00)-Water Temperature (C)]]*OO[[#This Row],[93]]</f>
        <v>7.1738439879600001E-7</v>
      </c>
      <c r="CR335" s="10">
        <f>3/24000000*OO[[#This Row],[152 (07JUL1985 21:00:00)-Water Temperature (C)]]*OO[[#This Row],[94]]</f>
        <v>7.1738439879600001E-7</v>
      </c>
      <c r="CS335" s="10">
        <f>3/24000000*OO[[#This Row],[153 (08JUL1985 00:00:00)-Water Temperature (C)]]*OO[[#This Row],[95]]</f>
        <v>7.1738439879600001E-7</v>
      </c>
      <c r="CT335" s="10">
        <f>3/24000000*OO[[#This Row],[154 (08JUL1985 03:00:00)-Water Temperature (C)]]*OO[[#This Row],[96]]</f>
        <v>7.1738439879600001E-7</v>
      </c>
      <c r="CU335" s="10">
        <f>3/24000000*OO[[#This Row],[155 (08JUL1985 06:00:00)-Water Temperature (C)]]*OO[[#This Row],[97]]</f>
        <v>7.1738439879600001E-7</v>
      </c>
      <c r="CV335" s="10">
        <f>3/24000000*OO[[#This Row],[156 (08JUL1985 09:00:00)-Water Temperature (C)]]*OO[[#This Row],[98]]</f>
        <v>7.1738439879600001E-7</v>
      </c>
      <c r="CW335" s="10">
        <f>3/24000000*OO[[#This Row],[157 (08JUL1985 12:00:00)-Water Temperature (C)]]*OO[[#This Row],[99]]</f>
        <v>7.1738439879600001E-7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2.0591453147169461E-43</v>
      </c>
      <c r="S336" s="10">
        <f>3/24*OO[[#This Row],[75 (28JUN1985 06:00:00)-Water Temperature (C)]]*OO[[#This Row],[17]]/SUM(OO[17])</f>
        <v>1.4615171147435522E-30</v>
      </c>
      <c r="T336" s="10">
        <f>3/24*OO[[#This Row],[76 (28JUN1985 09:00:00)-Water Temperature (C)]]*OO[[#This Row],[18]]/SUM(OO[18])</f>
        <v>1.45998192148127E-23</v>
      </c>
      <c r="U336" s="10">
        <f>3/24*OO[[#This Row],[77 (28JUN1985 12:00:00)-Water Temperature (C)]]*OO[[#This Row],[19]]/SUM(OO[19])</f>
        <v>4.9218553986046306E-16</v>
      </c>
      <c r="V336" s="10">
        <f>3/24000000*OO[[#This Row],[78 (28JUN1985 15:00:00)-Water Temperature (C)]]*OO[[#This Row],[20]]</f>
        <v>6.3880701134412495E-12</v>
      </c>
      <c r="W336" s="10">
        <f>3/24000000*OO[[#This Row],[79 (28JUN1985 18:00:00)-Water Temperature (C)]]*OO[[#This Row],[21]]</f>
        <v>4.6720014436937496E-9</v>
      </c>
      <c r="X336" s="10">
        <f>3/24000000*OO[[#This Row],[80 (28JUN1985 21:00:00)-Water Temperature (C)]]*OO[[#This Row],[22]]</f>
        <v>6.9414048759737492E-7</v>
      </c>
      <c r="Y336" s="10">
        <f>3/24000000*OO[[#This Row],[81 (29JUN1985 00:00:00)-Water Temperature (C)]]*OO[[#This Row],[23]]</f>
        <v>3.2334375032500002E-5</v>
      </c>
      <c r="Z336" s="10">
        <f>3/24000000*OO[[#This Row],[82 (29JUN1985 03:00:00)-Water Temperature (C)]]*OO[[#This Row],[24]]</f>
        <v>5.9556892231199998E-4</v>
      </c>
      <c r="AA336" s="10">
        <f>3/24000000*OO[[#This Row],[83 (29JUN1985 06:00:00)-Water Temperature (C)]]*OO[[#This Row],[25]]</f>
        <v>5.0424760219650007E-3</v>
      </c>
      <c r="AB336" s="10">
        <f>3/24000000*OO[[#This Row],[84 (29JUN1985 09:00:00)-Water Temperature (C)]]*OO[[#This Row],[26]]</f>
        <v>2.2310397899939997E-2</v>
      </c>
      <c r="AC336" s="10">
        <f>3/24000000*OO[[#This Row],[85 (29JUN1985 12:00:00)-Water Temperature (C)]]*OO[[#This Row],[27]]</f>
        <v>5.7011277043875E-2</v>
      </c>
      <c r="AD336" s="10">
        <f>3/24000000*OO[[#This Row],[86 (29JUN1985 15:00:00)-Water Temperature (C)]]*OO[[#This Row],[28]]</f>
        <v>8.9790131388262501E-2</v>
      </c>
      <c r="AE336" s="10">
        <f>3/24000000*OO[[#This Row],[88 (29JUN1985 21:00:00)-Water Temperature (C)]]*OO[[#This Row],[30]]</f>
        <v>6.6310495362124994E-2</v>
      </c>
      <c r="AF336" s="10">
        <f>3/24000000*OO[[#This Row],[88 (29JUN1985 21:00:00)-Water Temperature (C)]]*OO[[#This Row],[30]]</f>
        <v>6.6310495362124994E-2</v>
      </c>
      <c r="AG336" s="10">
        <f>3/24000000*OO[[#This Row],[89 (30JUN1985 00:00:00)-Water Temperature (C)]]*OO[[#This Row],[31]]</f>
        <v>3.377985389325E-2</v>
      </c>
      <c r="AH336" s="10">
        <f>3/24000000*OO[[#This Row],[90 (30JUN1985 03:00:00)-Water Temperature (C)]]*OO[[#This Row],[32]]</f>
        <v>1.3034143333696251E-2</v>
      </c>
      <c r="AI336" s="10">
        <f>3/24000000*OO[[#This Row],[91 (30JUN1985 06:00:00)-Water Temperature (C)]]*OO[[#This Row],[33]]</f>
        <v>3.9856175547037503E-3</v>
      </c>
      <c r="AJ336" s="10">
        <f>3/24000000*OO[[#This Row],[92 (30JUN1985 09:00:00)-Water Temperature (C)]]*OO[[#This Row],[34]]</f>
        <v>1.0546006723004999E-3</v>
      </c>
      <c r="AK336" s="10">
        <f>3/24000000*OO[[#This Row],[93 (30JUN1985 12:00:00)-Water Temperature (C)]]*OO[[#This Row],[35]]</f>
        <v>2.8367989007399997E-4</v>
      </c>
      <c r="AL336" s="10">
        <f>3/24000000*OO[[#This Row],[94 (30JUN1985 15:00:00)-Water Temperature (C)]]*OO[[#This Row],[36]]</f>
        <v>1.1055287806717501E-4</v>
      </c>
      <c r="AM336" s="10">
        <f>3/24000000*OO[[#This Row],[95 (30JUN1985 18:00:00)-Water Temperature (C)]]*OO[[#This Row],[37]]</f>
        <v>7.7437511701999984E-5</v>
      </c>
      <c r="AN336" s="10">
        <f>3/24000000*OO[[#This Row],[96 (30JUN1985 21:00:00)-Water Temperature (C)]]*OO[[#This Row],[38]]</f>
        <v>7.1998773804399989E-5</v>
      </c>
      <c r="AO336" s="10">
        <f>3/24000000*OO[[#This Row],[97 (01JUL1985 00:00:00)-Water Temperature (C)]]*OO[[#This Row],[39]]</f>
        <v>6.9961747955474998E-5</v>
      </c>
      <c r="AP336" s="10">
        <f>3/24000000*OO[[#This Row],[98 (01JUL1985 03:00:00)-Water Temperature (C)]]*OO[[#This Row],[40]]</f>
        <v>6.8141871529525005E-5</v>
      </c>
      <c r="AQ336" s="10">
        <f>3/24000000*OO[[#This Row],[99 (01JUL1985 06:00:00)-Water Temperature (C)]]*OO[[#This Row],[41]]</f>
        <v>6.5414196653762496E-5</v>
      </c>
      <c r="AR336" s="10">
        <f>3/24000000*OO[[#This Row],[100 (01JUL1985 09:00:00)-Water Temperature (C)]]*OO[[#This Row],[42]]</f>
        <v>6.2845485683087497E-5</v>
      </c>
      <c r="AS336" s="10">
        <f>3/24000000*OO[[#This Row],[101 (01JUL1985 12:00:00)-Water Temperature (C)]]*OO[[#This Row],[43]]</f>
        <v>6.0258308414850006E-5</v>
      </c>
      <c r="AT336" s="10">
        <f>3/24000000*OO[[#This Row],[102 (01JUL1985 15:00:00)-Water Temperature (C)]]*OO[[#This Row],[44]]</f>
        <v>5.7431275376999998E-5</v>
      </c>
      <c r="AU336" s="10">
        <f>3/24000000*OO[[#This Row],[103 (01JUL1985 18:00:00)-Water Temperature (C)]]*OO[[#This Row],[45]]</f>
        <v>5.4311534257499998E-5</v>
      </c>
      <c r="AV336" s="10">
        <f>3/24000000*OO[[#This Row],[104 (01JUL1985 21:00:00)-Water Temperature (C)]]*OO[[#This Row],[46]]</f>
        <v>5.0070716789249985E-5</v>
      </c>
      <c r="AW336" s="10">
        <f>3/24000000*OO[[#This Row],[105 (02JUL1985 00:00:00)-Water Temperature (C)]]*OO[[#This Row],[47]]</f>
        <v>4.4866099688199997E-5</v>
      </c>
      <c r="AX336" s="10">
        <f>3/24000000*OO[[#This Row],[106 (02JUL1985 03:00:00)-Water Temperature (C)]]*OO[[#This Row],[48]]</f>
        <v>4.0273737648724999E-5</v>
      </c>
      <c r="AY336" s="10">
        <f>3/24000000*OO[[#This Row],[107 (02JUL1985 06:00:00)-Water Temperature (C)]]*OO[[#This Row],[49]]</f>
        <v>3.6438250277250007E-5</v>
      </c>
      <c r="AZ336" s="10">
        <f>3/24000000*OO[[#This Row],[108 (02JUL1985 09:00:00)-Water Temperature (C)]]*OO[[#This Row],[50]]</f>
        <v>3.4083015015750001E-5</v>
      </c>
      <c r="BA336" s="10">
        <f>3/24000000*OO[[#This Row],[109 (02JUL1985 12:00:00)-Water Temperature (C)]]*OO[[#This Row],[51]]</f>
        <v>3.2495886612525001E-5</v>
      </c>
      <c r="BB336" s="10">
        <f>3/24000000*OO[[#This Row],[110 (02JUL1985 15:00:00)-Water Temperature (C)]]*OO[[#This Row],[52]]</f>
        <v>3.1092666589500001E-5</v>
      </c>
      <c r="BC336" s="10">
        <f>3/24000000*OO[[#This Row],[111 (02JUL1985 18:00:00)-Water Temperature (C)]]*OO[[#This Row],[53]]</f>
        <v>2.9432645668712501E-5</v>
      </c>
      <c r="BD336" s="10">
        <f>3/24000000*OO[[#This Row],[112 (02JUL1985 21:00:00)-Water Temperature (C)]]*OO[[#This Row],[54]]</f>
        <v>2.7183184525399996E-5</v>
      </c>
      <c r="BE336" s="10">
        <f>3/24000000*OO[[#This Row],[113 (03JUL1985 00:00:00)-Water Temperature (C)]]*OO[[#This Row],[55]]</f>
        <v>2.4392969512679997E-5</v>
      </c>
      <c r="BF336" s="10">
        <f>3/24000000*OO[[#This Row],[114 (03JUL1985 03:00:00)-Water Temperature (C)]]*OO[[#This Row],[56]]</f>
        <v>2.184504261783625E-5</v>
      </c>
      <c r="BG336" s="10">
        <f>3/24000000*OO[[#This Row],[115 (03JUL1985 06:00:00)-Water Temperature (C)]]*OO[[#This Row],[57]]</f>
        <v>1.9713649545007501E-5</v>
      </c>
      <c r="BH336" s="10">
        <f>3/24000000*OO[[#This Row],[116 (03JUL1985 09:00:00)-Water Temperature (C)]]*OO[[#This Row],[58]]</f>
        <v>1.8375433570455E-5</v>
      </c>
      <c r="BI336" s="10">
        <f>3/24000000*OO[[#This Row],[117 (03JUL1985 12:00:00)-Water Temperature (C)]]*OO[[#This Row],[59]]</f>
        <v>1.7075190453614998E-5</v>
      </c>
      <c r="BJ336" s="10">
        <f>3/24000000*OO[[#This Row],[118 (03JUL1985 15:00:00)-Water Temperature (C)]]*OO[[#This Row],[60]]</f>
        <v>1.6150237039982501E-5</v>
      </c>
      <c r="BK336" s="10">
        <f>3/24000000*OO[[#This Row],[119 (03JUL1985 18:00:00)-Water Temperature (C)]]*OO[[#This Row],[61]]</f>
        <v>1.532419838893125E-5</v>
      </c>
      <c r="BL336" s="10">
        <f>3/24000000*OO[[#This Row],[120 (03JUL1985 21:00:00)-Water Temperature (C)]]*OO[[#This Row],[62]]</f>
        <v>1.4250504023192502E-5</v>
      </c>
      <c r="BM336" s="10">
        <f>3/24000000*OO[[#This Row],[121 (04JUL1985 00:00:00)-Water Temperature (C)]]*OO[[#This Row],[63]]</f>
        <v>1.2861114945744999E-5</v>
      </c>
      <c r="BN336" s="10">
        <f>3/24000000*OO[[#This Row],[122 (04JUL1985 03:00:00)-Water Temperature (C)]]*OO[[#This Row],[64]]</f>
        <v>1.1529905183538751E-5</v>
      </c>
      <c r="BO336" s="10">
        <f>3/24000000*OO[[#This Row],[123 (04JUL1985 06:00:00)-Water Temperature (C)]]*OO[[#This Row],[65]]</f>
        <v>1.03850374091625E-5</v>
      </c>
      <c r="BP336" s="10">
        <f>3/24000000*OO[[#This Row],[124 (04JUL1985 09:00:00)-Water Temperature (C)]]*OO[[#This Row],[66]]</f>
        <v>9.6726680248875006E-6</v>
      </c>
      <c r="BQ336" s="10">
        <f>3/24000000*OO[[#This Row],[125 (04JUL1985 12:00:00)-Water Temperature (C)]]*OO[[#This Row],[67]]</f>
        <v>9.1936646240962502E-6</v>
      </c>
      <c r="BR336" s="10">
        <f>3/24000000*OO[[#This Row],[126 (04JUL1985 15:00:00)-Water Temperature (C)]]*OO[[#This Row],[68]]</f>
        <v>8.7636254038249993E-6</v>
      </c>
      <c r="BS336" s="10">
        <f>3/24000000*OO[[#This Row],[127 (04JUL1985 18:00:00)-Water Temperature (C)]]*OO[[#This Row],[69]]</f>
        <v>8.2614969012774991E-6</v>
      </c>
      <c r="BT336" s="10">
        <f>3/24000000*OO[[#This Row],[128 (04JUL1985 21:00:00)-Water Temperature (C)]]*OO[[#This Row],[70]]</f>
        <v>7.5418176663662501E-6</v>
      </c>
      <c r="BU336" s="10">
        <f>3/24000000*OO[[#This Row],[129 (05JUL1985 00:00:00)-Water Temperature (C)]]*OO[[#This Row],[71]]</f>
        <v>6.5898116704125001E-6</v>
      </c>
      <c r="BV336" s="10">
        <f>3/24000000*OO[[#This Row],[130 (05JUL1985 03:00:00)-Water Temperature (C)]]*OO[[#This Row],[72]]</f>
        <v>5.6509985108749999E-6</v>
      </c>
      <c r="BW336" s="10">
        <f>3/24000000*OO[[#This Row],[131 (05JUL1985 06:00:00)-Water Temperature (C)]]*OO[[#This Row],[73]]</f>
        <v>4.8391223902774991E-6</v>
      </c>
      <c r="BX336" s="10">
        <f>3/24000000*OO[[#This Row],[132 (05JUL1985 09:00:00)-Water Temperature (C)]]*OO[[#This Row],[74]]</f>
        <v>4.2303927347824995E-6</v>
      </c>
      <c r="BY336" s="10">
        <f>3/24000000*OO[[#This Row],[133 (05JUL1985 12:00:00)-Water Temperature (C)]]*OO[[#This Row],[75]]</f>
        <v>3.7727348647312501E-6</v>
      </c>
      <c r="BZ336" s="10">
        <f>3/24000000*OO[[#This Row],[134 (05JUL1985 15:00:00)-Water Temperature (C)]]*OO[[#This Row],[76]]</f>
        <v>3.3713426041099997E-6</v>
      </c>
      <c r="CA336" s="10">
        <f>3/24000000*OO[[#This Row],[135 (05JUL1985 18:00:00)-Water Temperature (C)]]*OO[[#This Row],[77]]</f>
        <v>3.0139000558029999E-6</v>
      </c>
      <c r="CB336" s="10">
        <f>3/24000000*OO[[#This Row],[136 (05JUL1985 21:00:00)-Water Temperature (C)]]*OO[[#This Row],[78]]</f>
        <v>2.6451226349999999E-6</v>
      </c>
      <c r="CC336" s="10">
        <f>3/24000000*OO[[#This Row],[137 (06JUL1985 00:00:00)-Water Temperature (C)]]*OO[[#This Row],[79]]</f>
        <v>2.2716820511921249E-6</v>
      </c>
      <c r="CD336" s="10">
        <f>3/24000000*OO[[#This Row],[138 (06JUL1985 03:00:00)-Water Temperature (C)]]*OO[[#This Row],[80]]</f>
        <v>1.9232301145994997E-6</v>
      </c>
      <c r="CE336" s="10">
        <f>3/24000000*OO[[#This Row],[139 (06JUL1985 06:00:00)-Water Temperature (C)]]*OO[[#This Row],[81]]</f>
        <v>1.63375600509275E-6</v>
      </c>
      <c r="CF336" s="10">
        <f>3/24000000*OO[[#This Row],[140 (06JUL1985 09:00:00)-Water Temperature (C)]]*OO[[#This Row],[82]]</f>
        <v>1.4421206996201248E-6</v>
      </c>
      <c r="CG336" s="10">
        <f>3/24000000*OO[[#This Row],[141 (06JUL1985 12:00:00)-Water Temperature (C)]]*OO[[#This Row],[83]]</f>
        <v>1.3195506384389999E-6</v>
      </c>
      <c r="CH336" s="10">
        <f>3/24000000*OO[[#This Row],[142 (06JUL1985 15:00:00)-Water Temperature (C)]]*OO[[#This Row],[84]]</f>
        <v>1.2423071946339999E-6</v>
      </c>
      <c r="CI336" s="10">
        <f>3/24000000*OO[[#This Row],[143 (06JUL1985 18:00:00)-Water Temperature (C)]]*OO[[#This Row],[85]]</f>
        <v>1.1794192526000001E-6</v>
      </c>
      <c r="CJ336" s="10">
        <f>3/24000000*OO[[#This Row],[144 (06JUL1985 21:00:00)-Water Temperature (C)]]*OO[[#This Row],[86]]</f>
        <v>1.1127500671679999E-6</v>
      </c>
      <c r="CK336" s="10">
        <f>3/24000000*OO[[#This Row],[145 (07JUL1985 00:00:00)-Water Temperature (C)]]*OO[[#This Row],[87]]</f>
        <v>1.0209705602823749E-6</v>
      </c>
      <c r="CL336" s="10">
        <f>3/24000000*OO[[#This Row],[146 (07JUL1985 03:00:00)-Water Temperature (C)]]*OO[[#This Row],[88]]</f>
        <v>9.2467548044600002E-7</v>
      </c>
      <c r="CM336" s="10">
        <f>3/24000000*OO[[#This Row],[147 (07JUL1985 06:00:00)-Water Temperature (C)]]*OO[[#This Row],[89]]</f>
        <v>8.3616048752362493E-7</v>
      </c>
      <c r="CN336" s="10">
        <f>3/24000000*OO[[#This Row],[148 (07JUL1985 09:00:00)-Water Temperature (C)]]*OO[[#This Row],[90]]</f>
        <v>7.6842659262824998E-7</v>
      </c>
      <c r="CO336" s="10">
        <f>3/24000000*OO[[#This Row],[149 (07JUL1985 12:00:00)-Water Temperature (C)]]*OO[[#This Row],[91]]</f>
        <v>7.2331873649749995E-7</v>
      </c>
      <c r="CP336" s="10">
        <f>3/24000000*OO[[#This Row],[150 (07JUL1985 15:00:00)-Water Temperature (C)]]*OO[[#This Row],[92]]</f>
        <v>7.2331873649749995E-7</v>
      </c>
      <c r="CQ336" s="10">
        <f>3/24000000*OO[[#This Row],[151 (07JUL1985 18:00:00)-Water Temperature (C)]]*OO[[#This Row],[93]]</f>
        <v>7.2331873649749995E-7</v>
      </c>
      <c r="CR336" s="10">
        <f>3/24000000*OO[[#This Row],[152 (07JUL1985 21:00:00)-Water Temperature (C)]]*OO[[#This Row],[94]]</f>
        <v>7.2331873649749995E-7</v>
      </c>
      <c r="CS336" s="10">
        <f>3/24000000*OO[[#This Row],[153 (08JUL1985 00:00:00)-Water Temperature (C)]]*OO[[#This Row],[95]]</f>
        <v>7.2331873649749995E-7</v>
      </c>
      <c r="CT336" s="10">
        <f>3/24000000*OO[[#This Row],[154 (08JUL1985 03:00:00)-Water Temperature (C)]]*OO[[#This Row],[96]]</f>
        <v>7.2331873649749995E-7</v>
      </c>
      <c r="CU336" s="10">
        <f>3/24000000*OO[[#This Row],[155 (08JUL1985 06:00:00)-Water Temperature (C)]]*OO[[#This Row],[97]]</f>
        <v>7.2331873649749995E-7</v>
      </c>
      <c r="CV336" s="10">
        <f>3/24000000*OO[[#This Row],[156 (08JUL1985 09:00:00)-Water Temperature (C)]]*OO[[#This Row],[98]]</f>
        <v>7.2331873649749995E-7</v>
      </c>
      <c r="CW336" s="10">
        <f>3/24000000*OO[[#This Row],[157 (08JUL1985 12:00:00)-Water Temperature (C)]]*OO[[#This Row],[99]]</f>
        <v>7.2331873649749995E-7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9.4317775588228975E-32</v>
      </c>
      <c r="T337" s="10">
        <f>3/24*OO[[#This Row],[76 (28JUN1985 09:00:00)-Water Temperature (C)]]*OO[[#This Row],[18]]/SUM(OO[18])</f>
        <v>5.2132094432875664E-24</v>
      </c>
      <c r="U337" s="10">
        <f>3/24*OO[[#This Row],[77 (28JUN1985 12:00:00)-Water Temperature (C)]]*OO[[#This Row],[19]]/SUM(OO[19])</f>
        <v>9.6414330480609742E-17</v>
      </c>
      <c r="V337" s="10">
        <f>3/24000000*OO[[#This Row],[78 (28JUN1985 15:00:00)-Water Temperature (C)]]*OO[[#This Row],[20]]</f>
        <v>1.8341995214234998E-12</v>
      </c>
      <c r="W337" s="10">
        <f>3/24000000*OO[[#This Row],[79 (28JUN1985 18:00:00)-Water Temperature (C)]]*OO[[#This Row],[21]]</f>
        <v>1.5800931460212501E-9</v>
      </c>
      <c r="X337" s="10">
        <f>3/24000000*OO[[#This Row],[80 (28JUN1985 21:00:00)-Water Temperature (C)]]*OO[[#This Row],[22]]</f>
        <v>2.6322916657719996E-7</v>
      </c>
      <c r="Y337" s="10">
        <f>3/24000000*OO[[#This Row],[81 (29JUN1985 00:00:00)-Water Temperature (C)]]*OO[[#This Row],[23]]</f>
        <v>1.3415392984748748E-5</v>
      </c>
      <c r="Z337" s="10">
        <f>3/24000000*OO[[#This Row],[82 (29JUN1985 03:00:00)-Water Temperature (C)]]*OO[[#This Row],[24]]</f>
        <v>2.6653556693062499E-4</v>
      </c>
      <c r="AA337" s="10">
        <f>3/24000000*OO[[#This Row],[83 (29JUN1985 06:00:00)-Water Temperature (C)]]*OO[[#This Row],[25]]</f>
        <v>2.4091034582202496E-3</v>
      </c>
      <c r="AB337" s="10">
        <f>3/24000000*OO[[#This Row],[84 (29JUN1985 09:00:00)-Water Temperature (C)]]*OO[[#This Row],[26]]</f>
        <v>1.1284658933220001E-2</v>
      </c>
      <c r="AC337" s="10">
        <f>3/24000000*OO[[#This Row],[85 (29JUN1985 12:00:00)-Water Temperature (C)]]*OO[[#This Row],[27]]</f>
        <v>3.0335211507837499E-2</v>
      </c>
      <c r="AD337" s="10">
        <f>3/24000000*OO[[#This Row],[86 (29JUN1985 15:00:00)-Water Temperature (C)]]*OO[[#This Row],[28]]</f>
        <v>4.9999011029450001E-2</v>
      </c>
      <c r="AE337" s="10">
        <f>3/24000000*OO[[#This Row],[88 (29JUN1985 21:00:00)-Water Temperature (C)]]*OO[[#This Row],[30]]</f>
        <v>3.9585999681249998E-2</v>
      </c>
      <c r="AF337" s="10">
        <f>3/24000000*OO[[#This Row],[88 (29JUN1985 21:00:00)-Water Temperature (C)]]*OO[[#This Row],[30]]</f>
        <v>3.9585999681249998E-2</v>
      </c>
      <c r="AG337" s="10">
        <f>3/24000000*OO[[#This Row],[89 (30JUN1985 00:00:00)-Water Temperature (C)]]*OO[[#This Row],[31]]</f>
        <v>2.073308173861E-2</v>
      </c>
      <c r="AH337" s="10">
        <f>3/24000000*OO[[#This Row],[90 (30JUN1985 03:00:00)-Water Temperature (C)]]*OO[[#This Row],[32]]</f>
        <v>8.1876999672212489E-3</v>
      </c>
      <c r="AI337" s="10">
        <f>3/24000000*OO[[#This Row],[91 (30JUN1985 06:00:00)-Water Temperature (C)]]*OO[[#This Row],[33]]</f>
        <v>2.5521917745025E-3</v>
      </c>
      <c r="AJ337" s="10">
        <f>3/24000000*OO[[#This Row],[92 (30JUN1985 09:00:00)-Water Temperature (C)]]*OO[[#This Row],[34]]</f>
        <v>6.8002413486974991E-4</v>
      </c>
      <c r="AK337" s="10">
        <f>3/24000000*OO[[#This Row],[93 (30JUN1985 12:00:00)-Water Temperature (C)]]*OO[[#This Row],[35]]</f>
        <v>1.7955274228147501E-4</v>
      </c>
      <c r="AL337" s="10">
        <f>3/24000000*OO[[#This Row],[94 (30JUN1985 15:00:00)-Water Temperature (C)]]*OO[[#This Row],[36]]</f>
        <v>6.6151336579649999E-5</v>
      </c>
      <c r="AM337" s="10">
        <f>3/24000000*OO[[#This Row],[95 (30JUN1985 18:00:00)-Water Temperature (C)]]*OO[[#This Row],[37]]</f>
        <v>4.4192039306937499E-5</v>
      </c>
      <c r="AN337" s="10">
        <f>3/24000000*OO[[#This Row],[96 (30JUN1985 21:00:00)-Water Temperature (C)]]*OO[[#This Row],[38]]</f>
        <v>4.0460493336500004E-5</v>
      </c>
      <c r="AO337" s="10">
        <f>3/24000000*OO[[#This Row],[97 (01JUL1985 00:00:00)-Water Temperature (C)]]*OO[[#This Row],[39]]</f>
        <v>3.9167008067199997E-5</v>
      </c>
      <c r="AP337" s="10">
        <f>3/24000000*OO[[#This Row],[98 (01JUL1985 03:00:00)-Water Temperature (C)]]*OO[[#This Row],[40]]</f>
        <v>3.8100389156599995E-5</v>
      </c>
      <c r="AQ337" s="10">
        <f>3/24000000*OO[[#This Row],[99 (01JUL1985 06:00:00)-Water Temperature (C)]]*OO[[#This Row],[41]]</f>
        <v>3.6555194871999998E-5</v>
      </c>
      <c r="AR337" s="10">
        <f>3/24000000*OO[[#This Row],[100 (01JUL1985 09:00:00)-Water Temperature (C)]]*OO[[#This Row],[42]]</f>
        <v>3.5084448530524996E-5</v>
      </c>
      <c r="AS337" s="10">
        <f>3/24000000*OO[[#This Row],[101 (01JUL1985 12:00:00)-Water Temperature (C)]]*OO[[#This Row],[43]]</f>
        <v>3.3569414397850002E-5</v>
      </c>
      <c r="AT337" s="10">
        <f>3/24000000*OO[[#This Row],[102 (01JUL1985 15:00:00)-Water Temperature (C)]]*OO[[#This Row],[44]]</f>
        <v>3.1929462002175E-5</v>
      </c>
      <c r="AU337" s="10">
        <f>3/24000000*OO[[#This Row],[103 (01JUL1985 18:00:00)-Water Temperature (C)]]*OO[[#This Row],[45]]</f>
        <v>3.0115636843487496E-5</v>
      </c>
      <c r="AV337" s="10">
        <f>3/24000000*OO[[#This Row],[104 (01JUL1985 21:00:00)-Water Temperature (C)]]*OO[[#This Row],[46]]</f>
        <v>2.7733921415699999E-5</v>
      </c>
      <c r="AW337" s="10">
        <f>3/24000000*OO[[#This Row],[105 (02JUL1985 00:00:00)-Water Temperature (C)]]*OO[[#This Row],[47]]</f>
        <v>2.479367533592E-5</v>
      </c>
      <c r="AX337" s="10">
        <f>3/24000000*OO[[#This Row],[106 (02JUL1985 03:00:00)-Water Temperature (C)]]*OO[[#This Row],[48]]</f>
        <v>2.2195277690459999E-5</v>
      </c>
      <c r="AY337" s="10">
        <f>3/24000000*OO[[#This Row],[107 (02JUL1985 06:00:00)-Water Temperature (C)]]*OO[[#This Row],[49]]</f>
        <v>2.0031733562099999E-5</v>
      </c>
      <c r="AZ337" s="10">
        <f>3/24000000*OO[[#This Row],[108 (02JUL1985 09:00:00)-Water Temperature (C)]]*OO[[#This Row],[50]]</f>
        <v>1.8658536830940002E-5</v>
      </c>
      <c r="BA337" s="10">
        <f>3/24000000*OO[[#This Row],[109 (02JUL1985 12:00:00)-Water Temperature (C)]]*OO[[#This Row],[51]]</f>
        <v>1.7732853511717498E-5</v>
      </c>
      <c r="BB337" s="10">
        <f>3/24000000*OO[[#This Row],[110 (02JUL1985 15:00:00)-Water Temperature (C)]]*OO[[#This Row],[52]]</f>
        <v>1.6921045118736248E-5</v>
      </c>
      <c r="BC337" s="10">
        <f>3/24000000*OO[[#This Row],[111 (02JUL1985 18:00:00)-Water Temperature (C)]]*OO[[#This Row],[53]]</f>
        <v>1.5982266082139998E-5</v>
      </c>
      <c r="BD337" s="10">
        <f>3/24000000*OO[[#This Row],[112 (02JUL1985 21:00:00)-Water Temperature (C)]]*OO[[#This Row],[54]]</f>
        <v>1.474065390735E-5</v>
      </c>
      <c r="BE337" s="10">
        <f>3/24000000*OO[[#This Row],[113 (03JUL1985 00:00:00)-Water Temperature (C)]]*OO[[#This Row],[55]]</f>
        <v>1.3204413912262498E-5</v>
      </c>
      <c r="BF337" s="10">
        <f>3/24000000*OO[[#This Row],[114 (03JUL1985 03:00:00)-Water Temperature (C)]]*OO[[#This Row],[56]]</f>
        <v>1.1799864283374998E-5</v>
      </c>
      <c r="BG337" s="10">
        <f>3/24000000*OO[[#This Row],[115 (03JUL1985 06:00:00)-Water Temperature (C)]]*OO[[#This Row],[57]]</f>
        <v>1.061657063001E-5</v>
      </c>
      <c r="BH337" s="10">
        <f>3/24000000*OO[[#This Row],[116 (03JUL1985 09:00:00)-Water Temperature (C)]]*OO[[#This Row],[58]]</f>
        <v>9.8527078680799987E-6</v>
      </c>
      <c r="BI337" s="10">
        <f>3/24000000*OO[[#This Row],[117 (03JUL1985 12:00:00)-Water Temperature (C)]]*OO[[#This Row],[59]]</f>
        <v>9.1370630572899998E-6</v>
      </c>
      <c r="BJ337" s="10">
        <f>3/24000000*OO[[#This Row],[118 (03JUL1985 15:00:00)-Water Temperature (C)]]*OO[[#This Row],[60]]</f>
        <v>8.6169854649525E-6</v>
      </c>
      <c r="BK337" s="10">
        <f>3/24000000*OO[[#This Row],[119 (03JUL1985 18:00:00)-Water Temperature (C)]]*OO[[#This Row],[61]]</f>
        <v>8.1591552924349995E-6</v>
      </c>
      <c r="BL337" s="10">
        <f>3/24000000*OO[[#This Row],[120 (03JUL1985 21:00:00)-Water Temperature (C)]]*OO[[#This Row],[62]]</f>
        <v>7.585578601509999E-6</v>
      </c>
      <c r="BM337" s="10">
        <f>3/24000000*OO[[#This Row],[121 (04JUL1985 00:00:00)-Water Temperature (C)]]*OO[[#This Row],[63]]</f>
        <v>6.8391286031249992E-6</v>
      </c>
      <c r="BN337" s="10">
        <f>3/24000000*OO[[#This Row],[122 (04JUL1985 03:00:00)-Water Temperature (C)]]*OO[[#This Row],[64]]</f>
        <v>6.120840874187499E-6</v>
      </c>
      <c r="BO337" s="10">
        <f>3/24000000*OO[[#This Row],[123 (04JUL1985 06:00:00)-Water Temperature (C)]]*OO[[#This Row],[65]]</f>
        <v>5.5059362380812504E-6</v>
      </c>
      <c r="BP337" s="10">
        <f>3/24000000*OO[[#This Row],[124 (04JUL1985 09:00:00)-Water Temperature (C)]]*OO[[#This Row],[66]]</f>
        <v>5.1133834541400005E-6</v>
      </c>
      <c r="BQ337" s="10">
        <f>3/24000000*OO[[#This Row],[125 (04JUL1985 12:00:00)-Water Temperature (C)]]*OO[[#This Row],[67]]</f>
        <v>4.8475984741187499E-6</v>
      </c>
      <c r="BR337" s="10">
        <f>3/24000000*OO[[#This Row],[126 (04JUL1985 15:00:00)-Water Temperature (C)]]*OO[[#This Row],[68]]</f>
        <v>4.6176208872499998E-6</v>
      </c>
      <c r="BS337" s="10">
        <f>3/24000000*OO[[#This Row],[127 (04JUL1985 18:00:00)-Water Temperature (C)]]*OO[[#This Row],[69]]</f>
        <v>4.3524822243999996E-6</v>
      </c>
      <c r="BT337" s="10">
        <f>3/24000000*OO[[#This Row],[128 (04JUL1985 21:00:00)-Water Temperature (C)]]*OO[[#This Row],[70]]</f>
        <v>3.9787577921699996E-6</v>
      </c>
      <c r="BU337" s="10">
        <f>3/24000000*OO[[#This Row],[129 (05JUL1985 00:00:00)-Water Temperature (C)]]*OO[[#This Row],[71]]</f>
        <v>3.4843422749499996E-6</v>
      </c>
      <c r="BV337" s="10">
        <f>3/24000000*OO[[#This Row],[130 (05JUL1985 03:00:00)-Water Temperature (C)]]*OO[[#This Row],[72]]</f>
        <v>2.9886823809960001E-6</v>
      </c>
      <c r="BW337" s="10">
        <f>3/24000000*OO[[#This Row],[131 (05JUL1985 06:00:00)-Water Temperature (C)]]*OO[[#This Row],[73]]</f>
        <v>2.5580863357841253E-6</v>
      </c>
      <c r="BX337" s="10">
        <f>3/24000000*OO[[#This Row],[132 (05JUL1985 09:00:00)-Water Temperature (C)]]*OO[[#This Row],[74]]</f>
        <v>2.2320951449700001E-6</v>
      </c>
      <c r="BY337" s="10">
        <f>3/24000000*OO[[#This Row],[133 (05JUL1985 12:00:00)-Water Temperature (C)]]*OO[[#This Row],[75]]</f>
        <v>1.9870050474450002E-6</v>
      </c>
      <c r="BZ337" s="10">
        <f>3/24000000*OO[[#This Row],[134 (05JUL1985 15:00:00)-Water Temperature (C)]]*OO[[#This Row],[76]]</f>
        <v>1.7755436159355002E-6</v>
      </c>
      <c r="CA337" s="10">
        <f>3/24000000*OO[[#This Row],[135 (05JUL1985 18:00:00)-Water Temperature (C)]]*OO[[#This Row],[77]]</f>
        <v>1.5871905891450001E-6</v>
      </c>
      <c r="CB337" s="10">
        <f>3/24000000*OO[[#This Row],[136 (05JUL1985 21:00:00)-Water Temperature (C)]]*OO[[#This Row],[78]]</f>
        <v>1.39466801893775E-6</v>
      </c>
      <c r="CC337" s="10">
        <f>3/24000000*OO[[#This Row],[137 (06JUL1985 00:00:00)-Water Temperature (C)]]*OO[[#This Row],[79]]</f>
        <v>1.2002502860159999E-6</v>
      </c>
      <c r="CD337" s="10">
        <f>3/24000000*OO[[#This Row],[138 (06JUL1985 03:00:00)-Water Temperature (C)]]*OO[[#This Row],[80]]</f>
        <v>1.0167056098419999E-6</v>
      </c>
      <c r="CE337" s="10">
        <f>3/24000000*OO[[#This Row],[139 (06JUL1985 06:00:00)-Water Temperature (C)]]*OO[[#This Row],[81]]</f>
        <v>8.6345694763537495E-7</v>
      </c>
      <c r="CF337" s="10">
        <f>3/24000000*OO[[#This Row],[140 (06JUL1985 09:00:00)-Water Temperature (C)]]*OO[[#This Row],[82]]</f>
        <v>7.5968399748062489E-7</v>
      </c>
      <c r="CG337" s="10">
        <f>3/24000000*OO[[#This Row],[141 (06JUL1985 12:00:00)-Water Temperature (C)]]*OO[[#This Row],[83]]</f>
        <v>6.9361879072499995E-7</v>
      </c>
      <c r="CH337" s="10">
        <f>3/24000000*OO[[#This Row],[142 (06JUL1985 15:00:00)-Water Temperature (C)]]*OO[[#This Row],[84]]</f>
        <v>6.5152654003850004E-7</v>
      </c>
      <c r="CI337" s="10">
        <f>3/24000000*OO[[#This Row],[143 (06JUL1985 18:00:00)-Water Temperature (C)]]*OO[[#This Row],[85]]</f>
        <v>6.1800555903974998E-7</v>
      </c>
      <c r="CJ337" s="10">
        <f>3/24000000*OO[[#This Row],[144 (06JUL1985 21:00:00)-Water Temperature (C)]]*OO[[#This Row],[86]]</f>
        <v>5.8340953006124996E-7</v>
      </c>
      <c r="CK337" s="10">
        <f>3/24000000*OO[[#This Row],[145 (07JUL1985 00:00:00)-Water Temperature (C)]]*OO[[#This Row],[87]]</f>
        <v>5.3647195210000005E-7</v>
      </c>
      <c r="CL337" s="10">
        <f>3/24000000*OO[[#This Row],[146 (07JUL1985 03:00:00)-Water Temperature (C)]]*OO[[#This Row],[88]]</f>
        <v>4.863751384642499E-7</v>
      </c>
      <c r="CM337" s="10">
        <f>3/24000000*OO[[#This Row],[147 (07JUL1985 06:00:00)-Water Temperature (C)]]*OO[[#This Row],[89]]</f>
        <v>4.3991434904374997E-7</v>
      </c>
      <c r="CN337" s="10">
        <f>3/24000000*OO[[#This Row],[148 (07JUL1985 09:00:00)-Water Temperature (C)]]*OO[[#This Row],[90]]</f>
        <v>4.0401285451624991E-7</v>
      </c>
      <c r="CO337" s="10">
        <f>3/24000000*OO[[#This Row],[149 (07JUL1985 12:00:00)-Water Temperature (C)]]*OO[[#This Row],[91]]</f>
        <v>3.7950903997499998E-7</v>
      </c>
      <c r="CP337" s="10">
        <f>3/24000000*OO[[#This Row],[150 (07JUL1985 15:00:00)-Water Temperature (C)]]*OO[[#This Row],[92]]</f>
        <v>3.7950903997499998E-7</v>
      </c>
      <c r="CQ337" s="10">
        <f>3/24000000*OO[[#This Row],[151 (07JUL1985 18:00:00)-Water Temperature (C)]]*OO[[#This Row],[93]]</f>
        <v>3.7950903997499998E-7</v>
      </c>
      <c r="CR337" s="10">
        <f>3/24000000*OO[[#This Row],[152 (07JUL1985 21:00:00)-Water Temperature (C)]]*OO[[#This Row],[94]]</f>
        <v>3.7950903997499998E-7</v>
      </c>
      <c r="CS337" s="10">
        <f>3/24000000*OO[[#This Row],[153 (08JUL1985 00:00:00)-Water Temperature (C)]]*OO[[#This Row],[95]]</f>
        <v>3.7950903997499998E-7</v>
      </c>
      <c r="CT337" s="10">
        <f>3/24000000*OO[[#This Row],[154 (08JUL1985 03:00:00)-Water Temperature (C)]]*OO[[#This Row],[96]]</f>
        <v>3.7950903997499998E-7</v>
      </c>
      <c r="CU337" s="10">
        <f>3/24000000*OO[[#This Row],[155 (08JUL1985 06:00:00)-Water Temperature (C)]]*OO[[#This Row],[97]]</f>
        <v>3.7950903997499998E-7</v>
      </c>
      <c r="CV337" s="10">
        <f>3/24000000*OO[[#This Row],[156 (08JUL1985 09:00:00)-Water Temperature (C)]]*OO[[#This Row],[98]]</f>
        <v>3.7950903997499998E-7</v>
      </c>
      <c r="CW337" s="10">
        <f>3/24000000*OO[[#This Row],[157 (08JUL1985 12:00:00)-Water Temperature (C)]]*OO[[#This Row],[99]]</f>
        <v>3.7950903997499998E-7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1.5882412042251991E-33</v>
      </c>
      <c r="T338" s="10">
        <f>3/24*OO[[#This Row],[76 (28JUN1985 09:00:00)-Water Temperature (C)]]*OO[[#This Row],[18]]/SUM(OO[18])</f>
        <v>2.6967697478055661E-25</v>
      </c>
      <c r="U338" s="10">
        <f>3/24*OO[[#This Row],[77 (28JUN1985 12:00:00)-Water Temperature (C)]]*OO[[#This Row],[19]]/SUM(OO[19])</f>
        <v>3.8663025676847837E-18</v>
      </c>
      <c r="V338" s="10">
        <f>3/24000000*OO[[#This Row],[78 (28JUN1985 15:00:00)-Water Temperature (C)]]*OO[[#This Row],[20]]</f>
        <v>8.8997623988824994E-14</v>
      </c>
      <c r="W338" s="10">
        <f>3/24000000*OO[[#This Row],[79 (28JUN1985 18:00:00)-Water Temperature (C)]]*OO[[#This Row],[21]]</f>
        <v>8.2326575653574991E-11</v>
      </c>
      <c r="X338" s="10">
        <f>3/24000000*OO[[#This Row],[80 (28JUN1985 21:00:00)-Water Temperature (C)]]*OO[[#This Row],[22]]</f>
        <v>1.4410470171299997E-8</v>
      </c>
      <c r="Y338" s="10">
        <f>3/24000000*OO[[#This Row],[81 (29JUN1985 00:00:00)-Water Temperature (C)]]*OO[[#This Row],[23]]</f>
        <v>7.6394281851437484E-7</v>
      </c>
      <c r="Z338" s="10">
        <f>3/24000000*OO[[#This Row],[82 (29JUN1985 03:00:00)-Water Temperature (C)]]*OO[[#This Row],[24]]</f>
        <v>1.5699268296757498E-5</v>
      </c>
      <c r="AA338" s="10">
        <f>3/24000000*OO[[#This Row],[83 (29JUN1985 06:00:00)-Water Temperature (C)]]*OO[[#This Row],[25]]</f>
        <v>1.4622873261429999E-4</v>
      </c>
      <c r="AB338" s="10">
        <f>3/24000000*OO[[#This Row],[84 (29JUN1985 09:00:00)-Water Temperature (C)]]*OO[[#This Row],[26]]</f>
        <v>7.0355804630974983E-4</v>
      </c>
      <c r="AC338" s="10">
        <f>3/24000000*OO[[#This Row],[85 (29JUN1985 12:00:00)-Water Temperature (C)]]*OO[[#This Row],[27]]</f>
        <v>1.9375263889696251E-3</v>
      </c>
      <c r="AD338" s="10">
        <f>3/24000000*OO[[#This Row],[86 (29JUN1985 15:00:00)-Water Temperature (C)]]*OO[[#This Row],[28]]</f>
        <v>3.2661029928712495E-3</v>
      </c>
      <c r="AE338" s="10">
        <f>3/24000000*OO[[#This Row],[88 (29JUN1985 21:00:00)-Water Temperature (C)]]*OO[[#This Row],[30]]</f>
        <v>2.6903975106749999E-3</v>
      </c>
      <c r="AF338" s="10">
        <f>3/24000000*OO[[#This Row],[88 (29JUN1985 21:00:00)-Water Temperature (C)]]*OO[[#This Row],[30]]</f>
        <v>2.6903975106749999E-3</v>
      </c>
      <c r="AG338" s="10">
        <f>3/24000000*OO[[#This Row],[89 (30JUN1985 00:00:00)-Water Temperature (C)]]*OO[[#This Row],[31]]</f>
        <v>1.4350159735065E-3</v>
      </c>
      <c r="AH338" s="10">
        <f>3/24000000*OO[[#This Row],[90 (30JUN1985 03:00:00)-Water Temperature (C)]]*OO[[#This Row],[32]]</f>
        <v>5.7614911876075002E-4</v>
      </c>
      <c r="AI338" s="10">
        <f>3/24000000*OO[[#This Row],[91 (30JUN1985 06:00:00)-Water Temperature (C)]]*OO[[#This Row],[33]]</f>
        <v>1.8222303119999996E-4</v>
      </c>
      <c r="AJ338" s="10">
        <f>3/24000000*OO[[#This Row],[92 (30JUN1985 09:00:00)-Water Temperature (C)]]*OO[[#This Row],[34]]</f>
        <v>4.9087737197799997E-5</v>
      </c>
      <c r="AK338" s="10">
        <f>3/24000000*OO[[#This Row],[93 (30JUN1985 12:00:00)-Water Temperature (C)]]*OO[[#This Row],[35]]</f>
        <v>1.2946162697486252E-5</v>
      </c>
      <c r="AL338" s="10">
        <f>3/24000000*OO[[#This Row],[94 (30JUN1985 15:00:00)-Water Temperature (C)]]*OO[[#This Row],[36]]</f>
        <v>4.6236982250249994E-6</v>
      </c>
      <c r="AM338" s="10">
        <f>3/24000000*OO[[#This Row],[95 (30JUN1985 18:00:00)-Water Temperature (C)]]*OO[[#This Row],[37]]</f>
        <v>2.9867710930400003E-6</v>
      </c>
      <c r="AN338" s="10">
        <f>3/24000000*OO[[#This Row],[96 (30JUN1985 21:00:00)-Water Temperature (C)]]*OO[[#This Row],[38]]</f>
        <v>2.7030518835425001E-6</v>
      </c>
      <c r="AO338" s="10">
        <f>3/24000000*OO[[#This Row],[97 (01JUL1985 00:00:00)-Water Temperature (C)]]*OO[[#This Row],[39]]</f>
        <v>2.6129938892900003E-6</v>
      </c>
      <c r="AP338" s="10">
        <f>3/24000000*OO[[#This Row],[98 (01JUL1985 03:00:00)-Water Temperature (C)]]*OO[[#This Row],[40]]</f>
        <v>2.5442840879899997E-6</v>
      </c>
      <c r="AQ338" s="10">
        <f>3/24000000*OO[[#This Row],[99 (01JUL1985 06:00:00)-Water Temperature (C)]]*OO[[#This Row],[41]]</f>
        <v>2.4483747399562495E-6</v>
      </c>
      <c r="AR338" s="10">
        <f>3/24000000*OO[[#This Row],[100 (01JUL1985 09:00:00)-Water Temperature (C)]]*OO[[#This Row],[42]]</f>
        <v>2.3543267635289994E-6</v>
      </c>
      <c r="AS338" s="10">
        <f>3/24000000*OO[[#This Row],[101 (01JUL1985 12:00:00)-Water Temperature (C)]]*OO[[#This Row],[43]]</f>
        <v>2.2570129059300001E-6</v>
      </c>
      <c r="AT338" s="10">
        <f>3/24000000*OO[[#This Row],[102 (01JUL1985 15:00:00)-Water Temperature (C)]]*OO[[#This Row],[44]]</f>
        <v>2.1502068479237497E-6</v>
      </c>
      <c r="AU338" s="10">
        <f>3/24000000*OO[[#This Row],[103 (01JUL1985 18:00:00)-Water Temperature (C)]]*OO[[#This Row],[45]]</f>
        <v>2.03041383180525E-6</v>
      </c>
      <c r="AV338" s="10">
        <f>3/24000000*OO[[#This Row],[104 (01JUL1985 21:00:00)-Water Temperature (C)]]*OO[[#This Row],[46]]</f>
        <v>1.8726513912975E-6</v>
      </c>
      <c r="AW338" s="10">
        <f>3/24000000*OO[[#This Row],[105 (02JUL1985 00:00:00)-Water Temperature (C)]]*OO[[#This Row],[47]]</f>
        <v>1.677316457623125E-6</v>
      </c>
      <c r="AX338" s="10">
        <f>3/24000000*OO[[#This Row],[106 (02JUL1985 03:00:00)-Water Temperature (C)]]*OO[[#This Row],[48]]</f>
        <v>1.5026853102435001E-6</v>
      </c>
      <c r="AY338" s="10">
        <f>3/24000000*OO[[#This Row],[107 (02JUL1985 06:00:00)-Water Temperature (C)]]*OO[[#This Row],[49]]</f>
        <v>1.3582535426629998E-6</v>
      </c>
      <c r="AZ338" s="10">
        <f>3/24000000*OO[[#This Row],[108 (02JUL1985 09:00:00)-Water Temperature (C)]]*OO[[#This Row],[50]]</f>
        <v>1.26581817016875E-6</v>
      </c>
      <c r="BA338" s="10">
        <f>3/24000000*OO[[#This Row],[109 (02JUL1985 12:00:00)-Water Temperature (C)]]*OO[[#This Row],[51]]</f>
        <v>1.203887353333E-6</v>
      </c>
      <c r="BB338" s="10">
        <f>3/24000000*OO[[#This Row],[110 (02JUL1985 15:00:00)-Water Temperature (C)]]*OO[[#This Row],[52]]</f>
        <v>1.150282500462375E-6</v>
      </c>
      <c r="BC338" s="10">
        <f>3/24000000*OO[[#This Row],[111 (02JUL1985 18:00:00)-Water Temperature (C)]]*OO[[#This Row],[53]]</f>
        <v>1.088531643866625E-6</v>
      </c>
      <c r="BD338" s="10">
        <f>3/24000000*OO[[#This Row],[112 (02JUL1985 21:00:00)-Water Temperature (C)]]*OO[[#This Row],[54]]</f>
        <v>1.0062309868659999E-6</v>
      </c>
      <c r="BE338" s="10">
        <f>3/24000000*OO[[#This Row],[113 (03JUL1985 00:00:00)-Water Temperature (C)]]*OO[[#This Row],[55]]</f>
        <v>9.0372773244937495E-7</v>
      </c>
      <c r="BF338" s="10">
        <f>3/24000000*OO[[#This Row],[114 (03JUL1985 03:00:00)-Water Temperature (C)]]*OO[[#This Row],[56]]</f>
        <v>8.0878203701025E-7</v>
      </c>
      <c r="BG338" s="10">
        <f>3/24000000*OO[[#This Row],[115 (03JUL1985 06:00:00)-Water Temperature (C)]]*OO[[#This Row],[57]]</f>
        <v>7.2871991326749992E-7</v>
      </c>
      <c r="BH338" s="10">
        <f>3/24000000*OO[[#This Row],[116 (03JUL1985 09:00:00)-Water Temperature (C)]]*OO[[#This Row],[58]]</f>
        <v>6.7644376683974999E-7</v>
      </c>
      <c r="BI338" s="10">
        <f>3/24000000*OO[[#This Row],[117 (03JUL1985 12:00:00)-Water Temperature (C)]]*OO[[#This Row],[59]]</f>
        <v>6.2814262105987495E-7</v>
      </c>
      <c r="BJ338" s="10">
        <f>3/24000000*OO[[#This Row],[118 (03JUL1985 15:00:00)-Water Temperature (C)]]*OO[[#This Row],[60]]</f>
        <v>5.9317252120937495E-7</v>
      </c>
      <c r="BK338" s="10">
        <f>3/24000000*OO[[#This Row],[119 (03JUL1985 18:00:00)-Water Temperature (C)]]*OO[[#This Row],[61]]</f>
        <v>5.6229306628125003E-7</v>
      </c>
      <c r="BL338" s="10">
        <f>3/24000000*OO[[#This Row],[120 (03JUL1985 21:00:00)-Water Temperature (C)]]*OO[[#This Row],[62]]</f>
        <v>5.2395944530550005E-7</v>
      </c>
      <c r="BM338" s="10">
        <f>3/24000000*OO[[#This Row],[121 (04JUL1985 00:00:00)-Water Temperature (C)]]*OO[[#This Row],[63]]</f>
        <v>4.7383042993049997E-7</v>
      </c>
      <c r="BN338" s="10">
        <f>3/24000000*OO[[#This Row],[122 (04JUL1985 03:00:00)-Water Temperature (C)]]*OO[[#This Row],[64]]</f>
        <v>4.2475786181624994E-7</v>
      </c>
      <c r="BO338" s="10">
        <f>3/24000000*OO[[#This Row],[123 (04JUL1985 06:00:00)-Water Temperature (C)]]*OO[[#This Row],[65]]</f>
        <v>3.8273159845875004E-7</v>
      </c>
      <c r="BP338" s="10">
        <f>3/24000000*OO[[#This Row],[124 (04JUL1985 09:00:00)-Water Temperature (C)]]*OO[[#This Row],[66]]</f>
        <v>3.5544756416649997E-7</v>
      </c>
      <c r="BQ338" s="10">
        <f>3/24000000*OO[[#This Row],[125 (04JUL1985 12:00:00)-Water Temperature (C)]]*OO[[#This Row],[67]]</f>
        <v>3.3705411352900004E-7</v>
      </c>
      <c r="BR338" s="10">
        <f>3/24000000*OO[[#This Row],[126 (04JUL1985 15:00:00)-Water Temperature (C)]]*OO[[#This Row],[68]]</f>
        <v>3.2135893474612497E-7</v>
      </c>
      <c r="BS338" s="10">
        <f>3/24000000*OO[[#This Row],[127 (04JUL1985 18:00:00)-Water Temperature (C)]]*OO[[#This Row],[69]]</f>
        <v>3.0332998509105001E-7</v>
      </c>
      <c r="BT338" s="10">
        <f>3/24000000*OO[[#This Row],[128 (04JUL1985 21:00:00)-Water Temperature (C)]]*OO[[#This Row],[70]]</f>
        <v>2.7788244516644999E-7</v>
      </c>
      <c r="BU338" s="10">
        <f>3/24000000*OO[[#This Row],[129 (05JUL1985 00:00:00)-Water Temperature (C)]]*OO[[#This Row],[71]]</f>
        <v>2.4420304388626249E-7</v>
      </c>
      <c r="BV338" s="10">
        <f>3/24000000*OO[[#This Row],[130 (05JUL1985 03:00:00)-Water Temperature (C)]]*OO[[#This Row],[72]]</f>
        <v>2.0988848821766251E-7</v>
      </c>
      <c r="BW338" s="10">
        <f>3/24000000*OO[[#This Row],[131 (05JUL1985 06:00:00)-Water Temperature (C)]]*OO[[#This Row],[73]]</f>
        <v>1.7977651888799999E-7</v>
      </c>
      <c r="BX338" s="10">
        <f>3/24000000*OO[[#This Row],[132 (05JUL1985 09:00:00)-Water Temperature (C)]]*OO[[#This Row],[74]]</f>
        <v>1.5682728250431251E-7</v>
      </c>
      <c r="BY338" s="10">
        <f>3/24000000*OO[[#This Row],[133 (05JUL1985 12:00:00)-Water Temperature (C)]]*OO[[#This Row],[75]]</f>
        <v>1.3935564945989997E-7</v>
      </c>
      <c r="BZ338" s="10">
        <f>3/24000000*OO[[#This Row],[134 (05JUL1985 15:00:00)-Water Temperature (C)]]*OO[[#This Row],[76]]</f>
        <v>1.2457049890724999E-7</v>
      </c>
      <c r="CA338" s="10">
        <f>3/24000000*OO[[#This Row],[135 (05JUL1985 18:00:00)-Water Temperature (C)]]*OO[[#This Row],[77]]</f>
        <v>1.1131595273024999E-7</v>
      </c>
      <c r="CB338" s="10">
        <f>3/24000000*OO[[#This Row],[136 (05JUL1985 21:00:00)-Water Temperature (C)]]*OO[[#This Row],[78]]</f>
        <v>9.793717059964998E-8</v>
      </c>
      <c r="CC338" s="10">
        <f>3/24000000*OO[[#This Row],[137 (06JUL1985 00:00:00)-Water Temperature (C)]]*OO[[#This Row],[79]]</f>
        <v>8.4458856136912496E-8</v>
      </c>
      <c r="CD338" s="10">
        <f>3/24000000*OO[[#This Row],[138 (06JUL1985 03:00:00)-Water Temperature (C)]]*OO[[#This Row],[80]]</f>
        <v>7.1618994184312482E-8</v>
      </c>
      <c r="CE338" s="10">
        <f>3/24000000*OO[[#This Row],[139 (06JUL1985 06:00:00)-Water Temperature (C)]]*OO[[#This Row],[81]]</f>
        <v>6.0833059463124993E-8</v>
      </c>
      <c r="CF338" s="10">
        <f>3/24000000*OO[[#This Row],[140 (06JUL1985 09:00:00)-Water Temperature (C)]]*OO[[#This Row],[82]]</f>
        <v>5.3402389474174992E-8</v>
      </c>
      <c r="CG338" s="10">
        <f>3/24000000*OO[[#This Row],[141 (06JUL1985 12:00:00)-Water Temperature (C)]]*OO[[#This Row],[83]]</f>
        <v>4.8606612498000007E-8</v>
      </c>
      <c r="CH338" s="10">
        <f>3/24000000*OO[[#This Row],[142 (06JUL1985 15:00:00)-Water Temperature (C)]]*OO[[#This Row],[84]]</f>
        <v>4.5531835936600002E-8</v>
      </c>
      <c r="CI338" s="10">
        <f>3/24000000*OO[[#This Row],[143 (06JUL1985 18:00:00)-Water Temperature (C)]]*OO[[#This Row],[85]]</f>
        <v>4.3116155012287497E-8</v>
      </c>
      <c r="CJ338" s="10">
        <f>3/24000000*OO[[#This Row],[144 (06JUL1985 21:00:00)-Water Temperature (C)]]*OO[[#This Row],[86]]</f>
        <v>4.0670741425837504E-8</v>
      </c>
      <c r="CK338" s="10">
        <f>3/24000000*OO[[#This Row],[145 (07JUL1985 00:00:00)-Water Temperature (C)]]*OO[[#This Row],[87]]</f>
        <v>3.7442611183724998E-8</v>
      </c>
      <c r="CL338" s="10">
        <f>3/24000000*OO[[#This Row],[146 (07JUL1985 03:00:00)-Water Temperature (C)]]*OO[[#This Row],[88]]</f>
        <v>3.39754707264E-8</v>
      </c>
      <c r="CM338" s="10">
        <f>3/24000000*OO[[#This Row],[147 (07JUL1985 06:00:00)-Water Temperature (C)]]*OO[[#This Row],[89]]</f>
        <v>3.0734286865619994E-8</v>
      </c>
      <c r="CN338" s="10">
        <f>3/24000000*OO[[#This Row],[148 (07JUL1985 09:00:00)-Water Temperature (C)]]*OO[[#This Row],[90]]</f>
        <v>2.8212443986447503E-8</v>
      </c>
      <c r="CO338" s="10">
        <f>3/24000000*OO[[#This Row],[149 (07JUL1985 12:00:00)-Water Temperature (C)]]*OO[[#This Row],[91]]</f>
        <v>2.6458652698174994E-8</v>
      </c>
      <c r="CP338" s="10">
        <f>3/24000000*OO[[#This Row],[150 (07JUL1985 15:00:00)-Water Temperature (C)]]*OO[[#This Row],[92]]</f>
        <v>2.6458652698174994E-8</v>
      </c>
      <c r="CQ338" s="10">
        <f>3/24000000*OO[[#This Row],[151 (07JUL1985 18:00:00)-Water Temperature (C)]]*OO[[#This Row],[93]]</f>
        <v>2.6458652698174994E-8</v>
      </c>
      <c r="CR338" s="10">
        <f>3/24000000*OO[[#This Row],[152 (07JUL1985 21:00:00)-Water Temperature (C)]]*OO[[#This Row],[94]]</f>
        <v>2.6458652698174994E-8</v>
      </c>
      <c r="CS338" s="10">
        <f>3/24000000*OO[[#This Row],[153 (08JUL1985 00:00:00)-Water Temperature (C)]]*OO[[#This Row],[95]]</f>
        <v>2.6458652698174994E-8</v>
      </c>
      <c r="CT338" s="10">
        <f>3/24000000*OO[[#This Row],[154 (08JUL1985 03:00:00)-Water Temperature (C)]]*OO[[#This Row],[96]]</f>
        <v>2.6458652698174994E-8</v>
      </c>
      <c r="CU338" s="10">
        <f>3/24000000*OO[[#This Row],[155 (08JUL1985 06:00:00)-Water Temperature (C)]]*OO[[#This Row],[97]]</f>
        <v>2.6458652698174994E-8</v>
      </c>
      <c r="CV338" s="10">
        <f>3/24000000*OO[[#This Row],[156 (08JUL1985 09:00:00)-Water Temperature (C)]]*OO[[#This Row],[98]]</f>
        <v>2.6458652698174994E-8</v>
      </c>
      <c r="CW338" s="10">
        <f>3/24000000*OO[[#This Row],[157 (08JUL1985 12:00:00)-Water Temperature (C)]]*OO[[#This Row],[99]]</f>
        <v>2.6458652698174994E-8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4.3064131805700812E-33</v>
      </c>
      <c r="T339" s="10">
        <f>3/24*OO[[#This Row],[76 (28JUN1985 09:00:00)-Water Temperature (C)]]*OO[[#This Row],[18]]/SUM(OO[18])</f>
        <v>9.1343610050511863E-25</v>
      </c>
      <c r="U339" s="10">
        <f>3/24*OO[[#This Row],[77 (28JUN1985 12:00:00)-Water Temperature (C)]]*OO[[#This Row],[19]]/SUM(OO[19])</f>
        <v>1.2188511896427493E-17</v>
      </c>
      <c r="V339" s="10">
        <f>3/24000000*OO[[#This Row],[78 (28JUN1985 15:00:00)-Water Temperature (C)]]*OO[[#This Row],[20]]</f>
        <v>2.9724613324124998E-13</v>
      </c>
      <c r="W339" s="10">
        <f>3/24000000*OO[[#This Row],[79 (28JUN1985 18:00:00)-Water Temperature (C)]]*OO[[#This Row],[21]]</f>
        <v>2.8102129860450001E-10</v>
      </c>
      <c r="X339" s="10">
        <f>3/24000000*OO[[#This Row],[80 (28JUN1985 21:00:00)-Water Temperature (C)]]*OO[[#This Row],[22]]</f>
        <v>4.9956616975287492E-8</v>
      </c>
      <c r="Y339" s="10">
        <f>3/24000000*OO[[#This Row],[81 (29JUN1985 00:00:00)-Water Temperature (C)]]*OO[[#This Row],[23]]</f>
        <v>2.6816497581200002E-6</v>
      </c>
      <c r="Z339" s="10">
        <f>3/24000000*OO[[#This Row],[82 (29JUN1985 03:00:00)-Water Temperature (C)]]*OO[[#This Row],[24]]</f>
        <v>5.5703312657200001E-5</v>
      </c>
      <c r="AA339" s="10">
        <f>3/24000000*OO[[#This Row],[83 (29JUN1985 06:00:00)-Water Temperature (C)]]*OO[[#This Row],[25]]</f>
        <v>5.2380655104824992E-4</v>
      </c>
      <c r="AB339" s="10">
        <f>3/24000000*OO[[#This Row],[84 (29JUN1985 09:00:00)-Water Temperature (C)]]*OO[[#This Row],[26]]</f>
        <v>2.54203219850375E-3</v>
      </c>
      <c r="AC339" s="10">
        <f>3/24000000*OO[[#This Row],[85 (29JUN1985 12:00:00)-Water Temperature (C)]]*OO[[#This Row],[27]]</f>
        <v>7.0564580630399993E-3</v>
      </c>
      <c r="AD339" s="10">
        <f>3/24000000*OO[[#This Row],[86 (29JUN1985 15:00:00)-Water Temperature (C)]]*OO[[#This Row],[28]]</f>
        <v>1.19840488966E-2</v>
      </c>
      <c r="AE339" s="10">
        <f>3/24000000*OO[[#This Row],[88 (29JUN1985 21:00:00)-Water Temperature (C)]]*OO[[#This Row],[30]]</f>
        <v>1.0009389925937501E-2</v>
      </c>
      <c r="AF339" s="10">
        <f>3/24000000*OO[[#This Row],[88 (29JUN1985 21:00:00)-Water Temperature (C)]]*OO[[#This Row],[30]]</f>
        <v>1.0009389925937501E-2</v>
      </c>
      <c r="AG339" s="10">
        <f>3/24000000*OO[[#This Row],[89 (30JUN1985 00:00:00)-Water Temperature (C)]]*OO[[#This Row],[31]]</f>
        <v>5.37384012725E-3</v>
      </c>
      <c r="AH339" s="10">
        <f>3/24000000*OO[[#This Row],[90 (30JUN1985 03:00:00)-Water Temperature (C)]]*OO[[#This Row],[32]]</f>
        <v>2.1705243520837502E-3</v>
      </c>
      <c r="AI339" s="10">
        <f>3/24000000*OO[[#This Row],[91 (30JUN1985 06:00:00)-Water Temperature (C)]]*OO[[#This Row],[33]]</f>
        <v>6.9040559868962495E-4</v>
      </c>
      <c r="AJ339" s="10">
        <f>3/24000000*OO[[#This Row],[92 (30JUN1985 09:00:00)-Water Temperature (C)]]*OO[[#This Row],[34]]</f>
        <v>1.8676788708172498E-4</v>
      </c>
      <c r="AK339" s="10">
        <f>3/24000000*OO[[#This Row],[93 (30JUN1985 12:00:00)-Water Temperature (C)]]*OO[[#This Row],[35]]</f>
        <v>4.9218912026374997E-5</v>
      </c>
      <c r="AL339" s="10">
        <f>3/24000000*OO[[#This Row],[94 (30JUN1985 15:00:00)-Water Temperature (C)]]*OO[[#This Row],[36]]</f>
        <v>1.7373233188754999E-5</v>
      </c>
      <c r="AM339" s="10">
        <f>3/24000000*OO[[#This Row],[95 (30JUN1985 18:00:00)-Water Temperature (C)]]*OO[[#This Row],[37]]</f>
        <v>1.1070127101285E-5</v>
      </c>
      <c r="AN339" s="10">
        <f>3/24000000*OO[[#This Row],[96 (30JUN1985 21:00:00)-Water Temperature (C)]]*OO[[#This Row],[38]]</f>
        <v>9.9661134616199999E-6</v>
      </c>
      <c r="AO339" s="10">
        <f>3/24000000*OO[[#This Row],[97 (01JUL1985 00:00:00)-Water Temperature (C)]]*OO[[#This Row],[39]]</f>
        <v>9.6237909306200002E-6</v>
      </c>
      <c r="AP339" s="10">
        <f>3/24000000*OO[[#This Row],[98 (01JUL1985 03:00:00)-Water Temperature (C)]]*OO[[#This Row],[40]]</f>
        <v>9.3641939831812489E-6</v>
      </c>
      <c r="AQ339" s="10">
        <f>3/24000000*OO[[#This Row],[99 (01JUL1985 06:00:00)-Water Temperature (C)]]*OO[[#This Row],[41]]</f>
        <v>9.0077895484437506E-6</v>
      </c>
      <c r="AR339" s="10">
        <f>3/24000000*OO[[#This Row],[100 (01JUL1985 09:00:00)-Water Temperature (C)]]*OO[[#This Row],[42]]</f>
        <v>8.6574291170999998E-6</v>
      </c>
      <c r="AS339" s="10">
        <f>3/24000000*OO[[#This Row],[101 (01JUL1985 12:00:00)-Water Temperature (C)]]*OO[[#This Row],[43]]</f>
        <v>8.2931508372299999E-6</v>
      </c>
      <c r="AT339" s="10">
        <f>3/24000000*OO[[#This Row],[102 (01JUL1985 15:00:00)-Water Temperature (C)]]*OO[[#This Row],[44]]</f>
        <v>7.8941108993800004E-6</v>
      </c>
      <c r="AU339" s="10">
        <f>3/24000000*OO[[#This Row],[103 (01JUL1985 18:00:00)-Water Temperature (C)]]*OO[[#This Row],[45]]</f>
        <v>7.4467873458712502E-6</v>
      </c>
      <c r="AV339" s="10">
        <f>3/24000000*OO[[#This Row],[104 (01JUL1985 21:00:00)-Water Temperature (C)]]*OO[[#This Row],[46]]</f>
        <v>6.8622035804999985E-6</v>
      </c>
      <c r="AW339" s="10">
        <f>3/24000000*OO[[#This Row],[105 (02JUL1985 00:00:00)-Water Temperature (C)]]*OO[[#This Row],[47]]</f>
        <v>6.1422021982124994E-6</v>
      </c>
      <c r="AX339" s="10">
        <f>3/24000000*OO[[#This Row],[106 (02JUL1985 03:00:00)-Water Temperature (C)]]*OO[[#This Row],[48]]</f>
        <v>5.496142828739999E-6</v>
      </c>
      <c r="AY339" s="10">
        <f>3/24000000*OO[[#This Row],[107 (02JUL1985 06:00:00)-Water Temperature (C)]]*OO[[#This Row],[49]]</f>
        <v>4.96052502884E-6</v>
      </c>
      <c r="AZ339" s="10">
        <f>3/24000000*OO[[#This Row],[108 (02JUL1985 09:00:00)-Water Temperature (C)]]*OO[[#This Row],[50]]</f>
        <v>4.6148367721000001E-6</v>
      </c>
      <c r="BA339" s="10">
        <f>3/24000000*OO[[#This Row],[109 (02JUL1985 12:00:00)-Water Temperature (C)]]*OO[[#This Row],[51]]</f>
        <v>4.3811377384999999E-6</v>
      </c>
      <c r="BB339" s="10">
        <f>3/24000000*OO[[#This Row],[110 (02JUL1985 15:00:00)-Water Temperature (C)]]*OO[[#This Row],[52]]</f>
        <v>4.1794400845324994E-6</v>
      </c>
      <c r="BC339" s="10">
        <f>3/24000000*OO[[#This Row],[111 (02JUL1985 18:00:00)-Water Temperature (C)]]*OO[[#This Row],[53]]</f>
        <v>3.9497848784099998E-6</v>
      </c>
      <c r="BD339" s="10">
        <f>3/24000000*OO[[#This Row],[112 (02JUL1985 21:00:00)-Water Temperature (C)]]*OO[[#This Row],[54]]</f>
        <v>3.6464965115174997E-6</v>
      </c>
      <c r="BE339" s="10">
        <f>3/24000000*OO[[#This Row],[113 (03JUL1985 00:00:00)-Water Temperature (C)]]*OO[[#This Row],[55]]</f>
        <v>3.2715464031600001E-6</v>
      </c>
      <c r="BF339" s="10">
        <f>3/24000000*OO[[#This Row],[114 (03JUL1985 03:00:00)-Water Temperature (C)]]*OO[[#This Row],[56]]</f>
        <v>2.9233009539999999E-6</v>
      </c>
      <c r="BG339" s="10">
        <f>3/24000000*OO[[#This Row],[115 (03JUL1985 06:00:00)-Water Temperature (C)]]*OO[[#This Row],[57]]</f>
        <v>2.6303194292737497E-6</v>
      </c>
      <c r="BH339" s="10">
        <f>3/24000000*OO[[#This Row],[116 (03JUL1985 09:00:00)-Water Temperature (C)]]*OO[[#This Row],[58]]</f>
        <v>2.4370170526022499E-6</v>
      </c>
      <c r="BI339" s="10">
        <f>3/24000000*OO[[#This Row],[117 (03JUL1985 12:00:00)-Water Temperature (C)]]*OO[[#This Row],[59]]</f>
        <v>2.2596967896299996E-6</v>
      </c>
      <c r="BJ339" s="10">
        <f>3/24000000*OO[[#This Row],[118 (03JUL1985 15:00:00)-Water Temperature (C)]]*OO[[#This Row],[60]]</f>
        <v>2.1310547477189998E-6</v>
      </c>
      <c r="BK339" s="10">
        <f>3/24000000*OO[[#This Row],[119 (03JUL1985 18:00:00)-Water Temperature (C)]]*OO[[#This Row],[61]]</f>
        <v>2.0170994945640001E-6</v>
      </c>
      <c r="BL339" s="10">
        <f>3/24000000*OO[[#This Row],[120 (03JUL1985 21:00:00)-Water Temperature (C)]]*OO[[#This Row],[62]]</f>
        <v>1.8777224944448747E-6</v>
      </c>
      <c r="BM339" s="10">
        <f>3/24000000*OO[[#This Row],[121 (04JUL1985 00:00:00)-Water Temperature (C)]]*OO[[#This Row],[63]]</f>
        <v>1.6971814189818751E-6</v>
      </c>
      <c r="BN339" s="10">
        <f>3/24000000*OO[[#This Row],[122 (04JUL1985 03:00:00)-Water Temperature (C)]]*OO[[#This Row],[64]]</f>
        <v>1.5200189944310001E-6</v>
      </c>
      <c r="BO339" s="10">
        <f>3/24000000*OO[[#This Row],[123 (04JUL1985 06:00:00)-Water Temperature (C)]]*OO[[#This Row],[65]]</f>
        <v>1.3685858951440001E-6</v>
      </c>
      <c r="BP339" s="10">
        <f>3/24000000*OO[[#This Row],[124 (04JUL1985 09:00:00)-Water Temperature (C)]]*OO[[#This Row],[66]]</f>
        <v>1.26958361508E-6</v>
      </c>
      <c r="BQ339" s="10">
        <f>3/24000000*OO[[#This Row],[125 (04JUL1985 12:00:00)-Water Temperature (C)]]*OO[[#This Row],[67]]</f>
        <v>1.2025590432432498E-6</v>
      </c>
      <c r="BR339" s="10">
        <f>3/24000000*OO[[#This Row],[126 (04JUL1985 15:00:00)-Water Temperature (C)]]*OO[[#This Row],[68]]</f>
        <v>1.1457752415674998E-6</v>
      </c>
      <c r="BS339" s="10">
        <f>3/24000000*OO[[#This Row],[127 (04JUL1985 18:00:00)-Water Temperature (C)]]*OO[[#This Row],[69]]</f>
        <v>1.0810318921050001E-6</v>
      </c>
      <c r="BT339" s="10">
        <f>3/24000000*OO[[#This Row],[128 (04JUL1985 21:00:00)-Water Temperature (C)]]*OO[[#This Row],[70]]</f>
        <v>9.90314695976375E-7</v>
      </c>
      <c r="BU339" s="10">
        <f>3/24000000*OO[[#This Row],[129 (05JUL1985 00:00:00)-Water Temperature (C)]]*OO[[#This Row],[71]]</f>
        <v>8.7079571316500001E-7</v>
      </c>
      <c r="BV339" s="10">
        <f>3/24000000*OO[[#This Row],[130 (05JUL1985 03:00:00)-Water Temperature (C)]]*OO[[#This Row],[72]]</f>
        <v>7.4861904701737495E-7</v>
      </c>
      <c r="BW339" s="10">
        <f>3/24000000*OO[[#This Row],[131 (05JUL1985 06:00:00)-Water Temperature (C)]]*OO[[#This Row],[73]]</f>
        <v>6.4112056860225002E-7</v>
      </c>
      <c r="BX339" s="10">
        <f>3/24000000*OO[[#This Row],[132 (05JUL1985 09:00:00)-Water Temperature (C)]]*OO[[#This Row],[74]]</f>
        <v>5.5905716473749995E-7</v>
      </c>
      <c r="BY339" s="10">
        <f>3/24000000*OO[[#This Row],[133 (05JUL1985 12:00:00)-Water Temperature (C)]]*OO[[#This Row],[75]]</f>
        <v>4.9633214709787493E-7</v>
      </c>
      <c r="BZ339" s="10">
        <f>3/24000000*OO[[#This Row],[134 (05JUL1985 15:00:00)-Water Temperature (C)]]*OO[[#This Row],[76]]</f>
        <v>4.4362713678375E-7</v>
      </c>
      <c r="CA339" s="10">
        <f>3/24000000*OO[[#This Row],[135 (05JUL1985 18:00:00)-Water Temperature (C)]]*OO[[#This Row],[77]]</f>
        <v>3.9629300274712498E-7</v>
      </c>
      <c r="CB339" s="10">
        <f>3/24000000*OO[[#This Row],[136 (05JUL1985 21:00:00)-Water Temperature (C)]]*OO[[#This Row],[78]]</f>
        <v>3.4879555023749994E-7</v>
      </c>
      <c r="CC339" s="10">
        <f>3/24000000*OO[[#This Row],[137 (06JUL1985 00:00:00)-Water Temperature (C)]]*OO[[#This Row],[79]]</f>
        <v>3.0099490068883751E-7</v>
      </c>
      <c r="CD339" s="10">
        <f>3/24000000*OO[[#This Row],[138 (06JUL1985 03:00:00)-Water Temperature (C)]]*OO[[#This Row],[80]]</f>
        <v>2.5535343358937498E-7</v>
      </c>
      <c r="CE339" s="10">
        <f>3/24000000*OO[[#This Row],[139 (06JUL1985 06:00:00)-Water Temperature (C)]]*OO[[#This Row],[81]]</f>
        <v>2.1693283056179997E-7</v>
      </c>
      <c r="CF339" s="10">
        <f>3/24000000*OO[[#This Row],[140 (06JUL1985 09:00:00)-Water Temperature (C)]]*OO[[#This Row],[82]]</f>
        <v>1.9031734592750002E-7</v>
      </c>
      <c r="CG339" s="10">
        <f>3/24000000*OO[[#This Row],[141 (06JUL1985 12:00:00)-Water Temperature (C)]]*OO[[#This Row],[83]]</f>
        <v>1.730599556325E-7</v>
      </c>
      <c r="CH339" s="10">
        <f>3/24000000*OO[[#This Row],[142 (06JUL1985 15:00:00)-Water Temperature (C)]]*OO[[#This Row],[84]]</f>
        <v>1.619747222391E-7</v>
      </c>
      <c r="CI339" s="10">
        <f>3/24000000*OO[[#This Row],[143 (06JUL1985 18:00:00)-Water Temperature (C)]]*OO[[#This Row],[85]]</f>
        <v>1.5331365212175E-7</v>
      </c>
      <c r="CJ339" s="10">
        <f>3/24000000*OO[[#This Row],[144 (06JUL1985 21:00:00)-Water Temperature (C)]]*OO[[#This Row],[86]]</f>
        <v>1.4459679358437499E-7</v>
      </c>
      <c r="CK339" s="10">
        <f>3/24000000*OO[[#This Row],[145 (07JUL1985 00:00:00)-Water Temperature (C)]]*OO[[#This Row],[87]]</f>
        <v>1.3319851275255E-7</v>
      </c>
      <c r="CL339" s="10">
        <f>3/24000000*OO[[#This Row],[146 (07JUL1985 03:00:00)-Water Temperature (C)]]*OO[[#This Row],[88]]</f>
        <v>1.209297393449625E-7</v>
      </c>
      <c r="CM339" s="10">
        <f>3/24000000*OO[[#This Row],[147 (07JUL1985 06:00:00)-Water Temperature (C)]]*OO[[#This Row],[89]]</f>
        <v>1.0941812547E-7</v>
      </c>
      <c r="CN339" s="10">
        <f>3/24000000*OO[[#This Row],[148 (07JUL1985 09:00:00)-Water Temperature (C)]]*OO[[#This Row],[90]]</f>
        <v>1.0044364972304999E-7</v>
      </c>
      <c r="CO339" s="10">
        <f>3/24000000*OO[[#This Row],[149 (07JUL1985 12:00:00)-Water Temperature (C)]]*OO[[#This Row],[91]]</f>
        <v>9.4157173269600005E-8</v>
      </c>
      <c r="CP339" s="10">
        <f>3/24000000*OO[[#This Row],[150 (07JUL1985 15:00:00)-Water Temperature (C)]]*OO[[#This Row],[92]]</f>
        <v>9.4157173269600005E-8</v>
      </c>
      <c r="CQ339" s="10">
        <f>3/24000000*OO[[#This Row],[151 (07JUL1985 18:00:00)-Water Temperature (C)]]*OO[[#This Row],[93]]</f>
        <v>9.4157173269600005E-8</v>
      </c>
      <c r="CR339" s="10">
        <f>3/24000000*OO[[#This Row],[152 (07JUL1985 21:00:00)-Water Temperature (C)]]*OO[[#This Row],[94]]</f>
        <v>9.4157173269600005E-8</v>
      </c>
      <c r="CS339" s="10">
        <f>3/24000000*OO[[#This Row],[153 (08JUL1985 00:00:00)-Water Temperature (C)]]*OO[[#This Row],[95]]</f>
        <v>9.4157173269600005E-8</v>
      </c>
      <c r="CT339" s="10">
        <f>3/24000000*OO[[#This Row],[154 (08JUL1985 03:00:00)-Water Temperature (C)]]*OO[[#This Row],[96]]</f>
        <v>9.4157173269600005E-8</v>
      </c>
      <c r="CU339" s="10">
        <f>3/24000000*OO[[#This Row],[155 (08JUL1985 06:00:00)-Water Temperature (C)]]*OO[[#This Row],[97]]</f>
        <v>9.4157173269600005E-8</v>
      </c>
      <c r="CV339" s="10">
        <f>3/24000000*OO[[#This Row],[156 (08JUL1985 09:00:00)-Water Temperature (C)]]*OO[[#This Row],[98]]</f>
        <v>9.4157173269600005E-8</v>
      </c>
      <c r="CW339" s="10">
        <f>3/24000000*OO[[#This Row],[157 (08JUL1985 12:00:00)-Water Temperature (C)]]*OO[[#This Row],[99]]</f>
        <v>9.4157173269600005E-8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2.6810255681487453E-33</v>
      </c>
      <c r="T340" s="10">
        <f>3/24*OO[[#This Row],[76 (28JUN1985 09:00:00)-Water Temperature (C)]]*OO[[#This Row],[18]]/SUM(OO[18])</f>
        <v>6.8806745797730898E-25</v>
      </c>
      <c r="U340" s="10">
        <f>3/24*OO[[#This Row],[77 (28JUN1985 12:00:00)-Water Temperature (C)]]*OO[[#This Row],[19]]/SUM(OO[19])</f>
        <v>8.5343036352663984E-18</v>
      </c>
      <c r="V340" s="10">
        <f>3/24000000*OO[[#This Row],[78 (28JUN1985 15:00:00)-Water Temperature (C)]]*OO[[#This Row],[20]]</f>
        <v>2.2132113435000001E-13</v>
      </c>
      <c r="W340" s="10">
        <f>3/24000000*OO[[#This Row],[79 (28JUN1985 18:00:00)-Water Temperature (C)]]*OO[[#This Row],[21]]</f>
        <v>2.1457361412719998E-10</v>
      </c>
      <c r="X340" s="10">
        <f>3/24000000*OO[[#This Row],[80 (28JUN1985 21:00:00)-Water Temperature (C)]]*OO[[#This Row],[22]]</f>
        <v>3.8881199949624999E-8</v>
      </c>
      <c r="Y340" s="10">
        <f>3/24000000*OO[[#This Row],[81 (29JUN1985 00:00:00)-Water Temperature (C)]]*OO[[#This Row],[23]]</f>
        <v>2.1215636824402504E-6</v>
      </c>
      <c r="Z340" s="10">
        <f>3/24000000*OO[[#This Row],[82 (29JUN1985 03:00:00)-Water Temperature (C)]]*OO[[#This Row],[24]]</f>
        <v>4.4727535643999994E-5</v>
      </c>
      <c r="AA340" s="10">
        <f>3/24000000*OO[[#This Row],[83 (29JUN1985 06:00:00)-Water Temperature (C)]]*OO[[#This Row],[25]]</f>
        <v>4.2647550960149999E-4</v>
      </c>
      <c r="AB340" s="10">
        <f>3/24000000*OO[[#This Row],[84 (29JUN1985 09:00:00)-Water Temperature (C)]]*OO[[#This Row],[26]]</f>
        <v>2.0967078546697496E-3</v>
      </c>
      <c r="AC340" s="10">
        <f>3/24000000*OO[[#This Row],[85 (29JUN1985 12:00:00)-Water Temperature (C)]]*OO[[#This Row],[27]]</f>
        <v>5.8921477759199987E-3</v>
      </c>
      <c r="AD340" s="10">
        <f>3/24000000*OO[[#This Row],[86 (29JUN1985 15:00:00)-Water Temperature (C)]]*OO[[#This Row],[28]]</f>
        <v>1.0124119439769999E-2</v>
      </c>
      <c r="AE340" s="10">
        <f>3/24000000*OO[[#This Row],[88 (29JUN1985 21:00:00)-Water Temperature (C)]]*OO[[#This Row],[30]]</f>
        <v>8.6407898894999991E-3</v>
      </c>
      <c r="AF340" s="10">
        <f>3/24000000*OO[[#This Row],[88 (29JUN1985 21:00:00)-Water Temperature (C)]]*OO[[#This Row],[30]]</f>
        <v>8.6407898894999991E-3</v>
      </c>
      <c r="AG340" s="10">
        <f>3/24000000*OO[[#This Row],[89 (30JUN1985 00:00:00)-Water Temperature (C)]]*OO[[#This Row],[31]]</f>
        <v>4.6873709628E-3</v>
      </c>
      <c r="AH340" s="10">
        <f>3/24000000*OO[[#This Row],[90 (30JUN1985 03:00:00)-Water Temperature (C)]]*OO[[#This Row],[32]]</f>
        <v>1.9108265650094999E-3</v>
      </c>
      <c r="AI340" s="10">
        <f>3/24000000*OO[[#This Row],[91 (30JUN1985 06:00:00)-Water Temperature (C)]]*OO[[#This Row],[33]]</f>
        <v>6.1281636620925007E-4</v>
      </c>
      <c r="AJ340" s="10">
        <f>3/24000000*OO[[#This Row],[92 (30JUN1985 09:00:00)-Water Temperature (C)]]*OO[[#This Row],[34]]</f>
        <v>1.6667243343249999E-4</v>
      </c>
      <c r="AK340" s="10">
        <f>3/24000000*OO[[#This Row],[93 (30JUN1985 12:00:00)-Water Temperature (C)]]*OO[[#This Row],[35]]</f>
        <v>4.3765067890574996E-5</v>
      </c>
      <c r="AL340" s="10">
        <f>3/24000000*OO[[#This Row],[94 (30JUN1985 15:00:00)-Water Temperature (C)]]*OO[[#This Row],[36]]</f>
        <v>1.5101596716569999E-5</v>
      </c>
      <c r="AM340" s="10">
        <f>3/24000000*OO[[#This Row],[95 (30JUN1985 18:00:00)-Water Temperature (C)]]*OO[[#This Row],[37]]</f>
        <v>9.3715544097399988E-6</v>
      </c>
      <c r="AN340" s="10">
        <f>3/24000000*OO[[#This Row],[96 (30JUN1985 21:00:00)-Water Temperature (C)]]*OO[[#This Row],[38]]</f>
        <v>8.3401472581874993E-6</v>
      </c>
      <c r="AO340" s="10">
        <f>3/24000000*OO[[#This Row],[97 (01JUL1985 00:00:00)-Water Temperature (C)]]*OO[[#This Row],[39]]</f>
        <v>8.0243734458074993E-6</v>
      </c>
      <c r="AP340" s="10">
        <f>3/24000000*OO[[#This Row],[98 (01JUL1985 03:00:00)-Water Temperature (C)]]*OO[[#This Row],[40]]</f>
        <v>7.7891070008437487E-6</v>
      </c>
      <c r="AQ340" s="10">
        <f>3/24000000*OO[[#This Row],[99 (01JUL1985 06:00:00)-Water Temperature (C)]]*OO[[#This Row],[41]]</f>
        <v>7.4797992103837494E-6</v>
      </c>
      <c r="AR340" s="10">
        <f>3/24000000*OO[[#This Row],[100 (01JUL1985 09:00:00)-Water Temperature (C)]]*OO[[#This Row],[42]]</f>
        <v>7.1762117890087493E-6</v>
      </c>
      <c r="AS340" s="10">
        <f>3/24000000*OO[[#This Row],[101 (01JUL1985 12:00:00)-Water Temperature (C)]]*OO[[#This Row],[43]]</f>
        <v>6.8584058622500006E-6</v>
      </c>
      <c r="AT340" s="10">
        <f>3/24000000*OO[[#This Row],[102 (01JUL1985 15:00:00)-Water Temperature (C)]]*OO[[#This Row],[44]]</f>
        <v>6.5125301978399984E-6</v>
      </c>
      <c r="AU340" s="10">
        <f>3/24000000*OO[[#This Row],[103 (01JUL1985 18:00:00)-Water Temperature (C)]]*OO[[#This Row],[45]]</f>
        <v>6.1269450415212496E-6</v>
      </c>
      <c r="AV340" s="10">
        <f>3/24000000*OO[[#This Row],[104 (01JUL1985 21:00:00)-Water Temperature (C)]]*OO[[#This Row],[46]]</f>
        <v>5.6315050942149992E-6</v>
      </c>
      <c r="AW340" s="10">
        <f>3/24000000*OO[[#This Row],[105 (02JUL1985 00:00:00)-Water Temperature (C)]]*OO[[#This Row],[47]]</f>
        <v>5.0310791849937499E-6</v>
      </c>
      <c r="AX340" s="10">
        <f>3/24000000*OO[[#This Row],[106 (02JUL1985 03:00:00)-Water Temperature (C)]]*OO[[#This Row],[48]]</f>
        <v>4.49039813545125E-6</v>
      </c>
      <c r="AY340" s="10">
        <f>3/24000000*OO[[#This Row],[107 (02JUL1985 06:00:00)-Water Temperature (C)]]*OO[[#This Row],[49]]</f>
        <v>4.0418766346349994E-6</v>
      </c>
      <c r="AZ340" s="10">
        <f>3/24000000*OO[[#This Row],[108 (02JUL1985 09:00:00)-Water Temperature (C)]]*OO[[#This Row],[50]]</f>
        <v>3.7486991446199994E-6</v>
      </c>
      <c r="BA340" s="10">
        <f>3/24000000*OO[[#This Row],[109 (02JUL1985 12:00:00)-Water Temperature (C)]]*OO[[#This Row],[51]]</f>
        <v>3.5475536979500002E-6</v>
      </c>
      <c r="BB340" s="10">
        <f>3/24000000*OO[[#This Row],[110 (02JUL1985 15:00:00)-Water Temperature (C)]]*OO[[#This Row],[52]]</f>
        <v>3.3745897438912498E-6</v>
      </c>
      <c r="BC340" s="10">
        <f>3/24000000*OO[[#This Row],[111 (02JUL1985 18:00:00)-Water Temperature (C)]]*OO[[#This Row],[53]]</f>
        <v>3.1810284896799998E-6</v>
      </c>
      <c r="BD340" s="10">
        <f>3/24000000*OO[[#This Row],[112 (02JUL1985 21:00:00)-Water Temperature (C)]]*OO[[#This Row],[54]]</f>
        <v>2.9293876739249997E-6</v>
      </c>
      <c r="BE340" s="10">
        <f>3/24000000*OO[[#This Row],[113 (03JUL1985 00:00:00)-Water Temperature (C)]]*OO[[#This Row],[55]]</f>
        <v>2.6223819788096247E-6</v>
      </c>
      <c r="BF340" s="10">
        <f>3/24000000*OO[[#This Row],[114 (03JUL1985 03:00:00)-Water Temperature (C)]]*OO[[#This Row],[56]]</f>
        <v>2.3370862559659998E-6</v>
      </c>
      <c r="BG340" s="10">
        <f>3/24000000*OO[[#This Row],[115 (03JUL1985 06:00:00)-Water Temperature (C)]]*OO[[#This Row],[57]]</f>
        <v>2.097617441536875E-6</v>
      </c>
      <c r="BH340" s="10">
        <f>3/24000000*OO[[#This Row],[116 (03JUL1985 09:00:00)-Water Temperature (C)]]*OO[[#This Row],[58]]</f>
        <v>1.9373549330414997E-6</v>
      </c>
      <c r="BI340" s="10">
        <f>3/24000000*OO[[#This Row],[117 (03JUL1985 12:00:00)-Water Temperature (C)]]*OO[[#This Row],[59]]</f>
        <v>1.7913765616499999E-6</v>
      </c>
      <c r="BJ340" s="10">
        <f>3/24000000*OO[[#This Row],[118 (03JUL1985 15:00:00)-Water Temperature (C)]]*OO[[#This Row],[60]]</f>
        <v>1.6850495396367498E-6</v>
      </c>
      <c r="BK340" s="10">
        <f>3/24000000*OO[[#This Row],[119 (03JUL1985 18:00:00)-Water Temperature (C)]]*OO[[#This Row],[61]]</f>
        <v>1.59043562587E-6</v>
      </c>
      <c r="BL340" s="10">
        <f>3/24000000*OO[[#This Row],[120 (03JUL1985 21:00:00)-Water Temperature (C)]]*OO[[#This Row],[62]]</f>
        <v>1.4772958946437499E-6</v>
      </c>
      <c r="BM340" s="10">
        <f>3/24000000*OO[[#This Row],[121 (04JUL1985 00:00:00)-Water Temperature (C)]]*OO[[#This Row],[63]]</f>
        <v>1.3333242918487498E-6</v>
      </c>
      <c r="BN340" s="10">
        <f>3/24000000*OO[[#This Row],[122 (04JUL1985 03:00:00)-Water Temperature (C)]]*OO[[#This Row],[64]]</f>
        <v>1.1918477008462501E-6</v>
      </c>
      <c r="BO340" s="10">
        <f>3/24000000*OO[[#This Row],[123 (04JUL1985 06:00:00)-Water Temperature (C)]]*OO[[#This Row],[65]]</f>
        <v>1.0712934419831249E-6</v>
      </c>
      <c r="BP340" s="10">
        <f>3/24000000*OO[[#This Row],[124 (04JUL1985 09:00:00)-Water Temperature (C)]]*OO[[#This Row],[66]]</f>
        <v>9.9179852365199982E-7</v>
      </c>
      <c r="BQ340" s="10">
        <f>3/24000000*OO[[#This Row],[125 (04JUL1985 12:00:00)-Water Temperature (C)]]*OO[[#This Row],[67]]</f>
        <v>9.3753948877999983E-7</v>
      </c>
      <c r="BR340" s="10">
        <f>3/24000000*OO[[#This Row],[126 (04JUL1985 15:00:00)-Water Temperature (C)]]*OO[[#This Row],[68]]</f>
        <v>8.9199587557674999E-7</v>
      </c>
      <c r="BS340" s="10">
        <f>3/24000000*OO[[#This Row],[127 (04JUL1985 18:00:00)-Water Temperature (C)]]*OO[[#This Row],[69]]</f>
        <v>8.4074814752512497E-7</v>
      </c>
      <c r="BT340" s="10">
        <f>3/24000000*OO[[#This Row],[128 (04JUL1985 21:00:00)-Water Temperature (C)]]*OO[[#This Row],[70]]</f>
        <v>7.6984289533125001E-7</v>
      </c>
      <c r="BU340" s="10">
        <f>3/24000000*OO[[#This Row],[129 (05JUL1985 00:00:00)-Water Temperature (C)]]*OO[[#This Row],[71]]</f>
        <v>6.7724256809749994E-7</v>
      </c>
      <c r="BV340" s="10">
        <f>3/24000000*OO[[#This Row],[130 (05JUL1985 03:00:00)-Water Temperature (C)]]*OO[[#This Row],[72]]</f>
        <v>5.822930327632499E-7</v>
      </c>
      <c r="BW340" s="10">
        <f>3/24000000*OO[[#This Row],[131 (05JUL1985 06:00:00)-Water Temperature (C)]]*OO[[#This Row],[73]]</f>
        <v>4.9849580371499999E-7</v>
      </c>
      <c r="BX340" s="10">
        <f>3/24000000*OO[[#This Row],[132 (05JUL1985 09:00:00)-Water Temperature (C)]]*OO[[#This Row],[74]]</f>
        <v>4.3443694436000001E-7</v>
      </c>
      <c r="BY340" s="10">
        <f>3/24000000*OO[[#This Row],[133 (05JUL1985 12:00:00)-Water Temperature (C)]]*OO[[#This Row],[75]]</f>
        <v>3.8521037267824995E-7</v>
      </c>
      <c r="BZ340" s="10">
        <f>3/24000000*OO[[#This Row],[134 (05JUL1985 15:00:00)-Water Temperature (C)]]*OO[[#This Row],[76]]</f>
        <v>3.4421373201575002E-7</v>
      </c>
      <c r="CA340" s="10">
        <f>3/24000000*OO[[#This Row],[135 (05JUL1985 18:00:00)-Water Temperature (C)]]*OO[[#This Row],[77]]</f>
        <v>3.0730759907947497E-7</v>
      </c>
      <c r="CB340" s="10">
        <f>3/24000000*OO[[#This Row],[136 (05JUL1985 21:00:00)-Water Temperature (C)]]*OO[[#This Row],[78]]</f>
        <v>2.7059116832876249E-7</v>
      </c>
      <c r="CC340" s="10">
        <f>3/24000000*OO[[#This Row],[137 (06JUL1985 00:00:00)-Water Temperature (C)]]*OO[[#This Row],[79]]</f>
        <v>2.337061226559E-7</v>
      </c>
      <c r="CD340" s="10">
        <f>3/24000000*OO[[#This Row],[138 (06JUL1985 03:00:00)-Water Temperature (C)]]*OO[[#This Row],[80]]</f>
        <v>1.9839355111223749E-7</v>
      </c>
      <c r="CE340" s="10">
        <f>3/24000000*OO[[#This Row],[139 (06JUL1985 06:00:00)-Water Temperature (C)]]*OO[[#This Row],[81]]</f>
        <v>1.6859284397724999E-7</v>
      </c>
      <c r="CF340" s="10">
        <f>3/24000000*OO[[#This Row],[140 (06JUL1985 09:00:00)-Water Temperature (C)]]*OO[[#This Row],[82]]</f>
        <v>1.4781445439144999E-7</v>
      </c>
      <c r="CG340" s="10">
        <f>3/24000000*OO[[#This Row],[141 (06JUL1985 12:00:00)-Water Temperature (C)]]*OO[[#This Row],[83]]</f>
        <v>1.3425545967461249E-7</v>
      </c>
      <c r="CH340" s="10">
        <f>3/24000000*OO[[#This Row],[142 (06JUL1985 15:00:00)-Water Temperature (C)]]*OO[[#This Row],[84]]</f>
        <v>1.2553102311341252E-7</v>
      </c>
      <c r="CI340" s="10">
        <f>3/24000000*OO[[#This Row],[143 (06JUL1985 18:00:00)-Water Temperature (C)]]*OO[[#This Row],[85]]</f>
        <v>1.1875484982719999E-7</v>
      </c>
      <c r="CJ340" s="10">
        <f>3/24000000*OO[[#This Row],[144 (06JUL1985 21:00:00)-Water Temperature (C)]]*OO[[#This Row],[86]]</f>
        <v>1.1198816600785E-7</v>
      </c>
      <c r="CK340" s="10">
        <f>3/24000000*OO[[#This Row],[145 (07JUL1985 00:00:00)-Water Temperature (C)]]*OO[[#This Row],[87]]</f>
        <v>1.0324124377499999E-7</v>
      </c>
      <c r="CL340" s="10">
        <f>3/24000000*OO[[#This Row],[146 (07JUL1985 03:00:00)-Water Temperature (C)]]*OO[[#This Row],[88]]</f>
        <v>9.3803428148149994E-8</v>
      </c>
      <c r="CM340" s="10">
        <f>3/24000000*OO[[#This Row],[147 (07JUL1985 06:00:00)-Water Temperature (C)]]*OO[[#This Row],[89]]</f>
        <v>8.4909237135124991E-8</v>
      </c>
      <c r="CN340" s="10">
        <f>3/24000000*OO[[#This Row],[148 (07JUL1985 09:00:00)-Water Temperature (C)]]*OO[[#This Row],[90]]</f>
        <v>7.7953296761999996E-8</v>
      </c>
      <c r="CO340" s="10">
        <f>3/24000000*OO[[#This Row],[149 (07JUL1985 12:00:00)-Water Temperature (C)]]*OO[[#This Row],[91]]</f>
        <v>7.3041928545937487E-8</v>
      </c>
      <c r="CP340" s="10">
        <f>3/24000000*OO[[#This Row],[150 (07JUL1985 15:00:00)-Water Temperature (C)]]*OO[[#This Row],[92]]</f>
        <v>7.3041928545937487E-8</v>
      </c>
      <c r="CQ340" s="10">
        <f>3/24000000*OO[[#This Row],[151 (07JUL1985 18:00:00)-Water Temperature (C)]]*OO[[#This Row],[93]]</f>
        <v>7.3041928545937487E-8</v>
      </c>
      <c r="CR340" s="10">
        <f>3/24000000*OO[[#This Row],[152 (07JUL1985 21:00:00)-Water Temperature (C)]]*OO[[#This Row],[94]]</f>
        <v>7.3041928545937487E-8</v>
      </c>
      <c r="CS340" s="10">
        <f>3/24000000*OO[[#This Row],[153 (08JUL1985 00:00:00)-Water Temperature (C)]]*OO[[#This Row],[95]]</f>
        <v>7.3041928545937487E-8</v>
      </c>
      <c r="CT340" s="10">
        <f>3/24000000*OO[[#This Row],[154 (08JUL1985 03:00:00)-Water Temperature (C)]]*OO[[#This Row],[96]]</f>
        <v>7.3041928545937487E-8</v>
      </c>
      <c r="CU340" s="10">
        <f>3/24000000*OO[[#This Row],[155 (08JUL1985 06:00:00)-Water Temperature (C)]]*OO[[#This Row],[97]]</f>
        <v>7.3041928545937487E-8</v>
      </c>
      <c r="CV340" s="10">
        <f>3/24000000*OO[[#This Row],[156 (08JUL1985 09:00:00)-Water Temperature (C)]]*OO[[#This Row],[98]]</f>
        <v>7.3041928545937487E-8</v>
      </c>
      <c r="CW340" s="10">
        <f>3/24000000*OO[[#This Row],[157 (08JUL1985 12:00:00)-Water Temperature (C)]]*OO[[#This Row],[99]]</f>
        <v>7.3041928545937487E-8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4.1198278490480397E-33</v>
      </c>
      <c r="T341" s="10">
        <f>3/24*OO[[#This Row],[76 (28JUN1985 09:00:00)-Water Temperature (C)]]*OO[[#This Row],[18]]/SUM(OO[18])</f>
        <v>2.7069400288033E-24</v>
      </c>
      <c r="U341" s="10">
        <f>3/24*OO[[#This Row],[77 (28JUN1985 12:00:00)-Water Temperature (C)]]*OO[[#This Row],[19]]/SUM(OO[19])</f>
        <v>2.3825737396608414E-17</v>
      </c>
      <c r="V341" s="10">
        <f>3/24000000*OO[[#This Row],[78 (28JUN1985 15:00:00)-Water Temperature (C)]]*OO[[#This Row],[20]]</f>
        <v>8.5261281319687497E-13</v>
      </c>
      <c r="W341" s="10">
        <f>3/24000000*OO[[#This Row],[79 (28JUN1985 18:00:00)-Water Temperature (C)]]*OO[[#This Row],[21]]</f>
        <v>9.3625610562299992E-10</v>
      </c>
      <c r="X341" s="10">
        <f>3/24000000*OO[[#This Row],[80 (28JUN1985 21:00:00)-Water Temperature (C)]]*OO[[#This Row],[22]]</f>
        <v>1.8609579474018752E-7</v>
      </c>
      <c r="Y341" s="10">
        <f>3/24000000*OO[[#This Row],[81 (29JUN1985 00:00:00)-Water Temperature (C)]]*OO[[#This Row],[23]]</f>
        <v>1.0972928625750001E-5</v>
      </c>
      <c r="Z341" s="10">
        <f>3/24000000*OO[[#This Row],[82 (29JUN1985 03:00:00)-Water Temperature (C)]]*OO[[#This Row],[24]]</f>
        <v>2.4781221151259995E-4</v>
      </c>
      <c r="AA341" s="10">
        <f>3/24000000*OO[[#This Row],[83 (29JUN1985 06:00:00)-Water Temperature (C)]]*OO[[#This Row],[25]]</f>
        <v>2.5166899301871247E-3</v>
      </c>
      <c r="AB341" s="10">
        <f>3/24000000*OO[[#This Row],[84 (29JUN1985 09:00:00)-Water Temperature (C)]]*OO[[#This Row],[26]]</f>
        <v>1.3108428072337499E-2</v>
      </c>
      <c r="AC341" s="10">
        <f>3/24000000*OO[[#This Row],[85 (29JUN1985 12:00:00)-Water Temperature (C)]]*OO[[#This Row],[27]]</f>
        <v>3.8868240573599999E-2</v>
      </c>
      <c r="AD341" s="10">
        <f>3/24000000*OO[[#This Row],[86 (29JUN1985 15:00:00)-Water Temperature (C)]]*OO[[#This Row],[28]]</f>
        <v>7.0225282684374987E-2</v>
      </c>
      <c r="AE341" s="10">
        <f>3/24000000*OO[[#This Row],[88 (29JUN1985 21:00:00)-Water Temperature (C)]]*OO[[#This Row],[30]]</f>
        <v>6.5671552861199994E-2</v>
      </c>
      <c r="AF341" s="10">
        <f>3/24000000*OO[[#This Row],[88 (29JUN1985 21:00:00)-Water Temperature (C)]]*OO[[#This Row],[30]]</f>
        <v>6.5671552861199994E-2</v>
      </c>
      <c r="AG341" s="10">
        <f>3/24000000*OO[[#This Row],[89 (30JUN1985 00:00:00)-Water Temperature (C)]]*OO[[#This Row],[31]]</f>
        <v>3.7193609226637503E-2</v>
      </c>
      <c r="AH341" s="10">
        <f>3/24000000*OO[[#This Row],[90 (30JUN1985 03:00:00)-Water Temperature (C)]]*OO[[#This Row],[32]]</f>
        <v>1.5768457659076252E-2</v>
      </c>
      <c r="AI341" s="10">
        <f>3/24000000*OO[[#This Row],[91 (30JUN1985 06:00:00)-Water Temperature (C)]]*OO[[#This Row],[33]]</f>
        <v>5.2429855689574995E-3</v>
      </c>
      <c r="AJ341" s="10">
        <f>3/24000000*OO[[#This Row],[92 (30JUN1985 09:00:00)-Water Temperature (C)]]*OO[[#This Row],[34]]</f>
        <v>1.4653641092330001E-3</v>
      </c>
      <c r="AK341" s="10">
        <f>3/24000000*OO[[#This Row],[93 (30JUN1985 12:00:00)-Water Temperature (C)]]*OO[[#This Row],[35]]</f>
        <v>3.8468684925625004E-4</v>
      </c>
      <c r="AL341" s="10">
        <f>3/24000000*OO[[#This Row],[94 (30JUN1985 15:00:00)-Water Temperature (C)]]*OO[[#This Row],[36]]</f>
        <v>1.2497723023499998E-4</v>
      </c>
      <c r="AM341" s="10">
        <f>3/24000000*OO[[#This Row],[95 (30JUN1985 18:00:00)-Water Temperature (C)]]*OO[[#This Row],[37]]</f>
        <v>7.1613416406112493E-5</v>
      </c>
      <c r="AN341" s="10">
        <f>3/24000000*OO[[#This Row],[96 (30JUN1985 21:00:00)-Water Temperature (C)]]*OO[[#This Row],[38]]</f>
        <v>6.1785767245949993E-5</v>
      </c>
      <c r="AO341" s="10">
        <f>3/24000000*OO[[#This Row],[97 (01JUL1985 00:00:00)-Water Temperature (C)]]*OO[[#This Row],[39]]</f>
        <v>5.9228742461125E-5</v>
      </c>
      <c r="AP341" s="10">
        <f>3/24000000*OO[[#This Row],[98 (01JUL1985 03:00:00)-Water Temperature (C)]]*OO[[#This Row],[40]]</f>
        <v>5.7595362871362488E-5</v>
      </c>
      <c r="AQ341" s="10">
        <f>3/24000000*OO[[#This Row],[99 (01JUL1985 06:00:00)-Water Temperature (C)]]*OO[[#This Row],[41]]</f>
        <v>5.5591676425349988E-5</v>
      </c>
      <c r="AR341" s="10">
        <f>3/24000000*OO[[#This Row],[100 (01JUL1985 09:00:00)-Water Temperature (C)]]*OO[[#This Row],[42]]</f>
        <v>5.3533835623387492E-5</v>
      </c>
      <c r="AS341" s="10">
        <f>3/24000000*OO[[#This Row],[101 (01JUL1985 12:00:00)-Water Temperature (C)]]*OO[[#This Row],[43]]</f>
        <v>5.12558573618E-5</v>
      </c>
      <c r="AT341" s="10">
        <f>3/24000000*OO[[#This Row],[102 (01JUL1985 15:00:00)-Water Temperature (C)]]*OO[[#This Row],[44]]</f>
        <v>4.8743139712574996E-5</v>
      </c>
      <c r="AU341" s="10">
        <f>3/24000000*OO[[#This Row],[103 (01JUL1985 18:00:00)-Water Temperature (C)]]*OO[[#This Row],[45]]</f>
        <v>4.5894352360500002E-5</v>
      </c>
      <c r="AV341" s="10">
        <f>3/24000000*OO[[#This Row],[104 (01JUL1985 21:00:00)-Water Temperature (C)]]*OO[[#This Row],[46]]</f>
        <v>4.2237309445187501E-5</v>
      </c>
      <c r="AW341" s="10">
        <f>3/24000000*OO[[#This Row],[105 (02JUL1985 00:00:00)-Water Temperature (C)]]*OO[[#This Row],[47]]</f>
        <v>3.7816044490050002E-5</v>
      </c>
      <c r="AX341" s="10">
        <f>3/24000000*OO[[#This Row],[106 (02JUL1985 03:00:00)-Water Temperature (C)]]*OO[[#This Row],[48]]</f>
        <v>3.3749391461449998E-5</v>
      </c>
      <c r="AY341" s="10">
        <f>3/24000000*OO[[#This Row],[107 (02JUL1985 06:00:00)-Water Temperature (C)]]*OO[[#This Row],[49]]</f>
        <v>3.0376605326462504E-5</v>
      </c>
      <c r="AZ341" s="10">
        <f>3/24000000*OO[[#This Row],[108 (02JUL1985 09:00:00)-Water Temperature (C)]]*OO[[#This Row],[50]]</f>
        <v>2.8203640839787497E-5</v>
      </c>
      <c r="BA341" s="10">
        <f>3/24000000*OO[[#This Row],[109 (02JUL1985 12:00:00)-Water Temperature (C)]]*OO[[#This Row],[51]]</f>
        <v>2.6750346554100002E-5</v>
      </c>
      <c r="BB341" s="10">
        <f>3/24000000*OO[[#This Row],[110 (02JUL1985 15:00:00)-Water Temperature (C)]]*OO[[#This Row],[52]]</f>
        <v>2.553434757017625E-5</v>
      </c>
      <c r="BC341" s="10">
        <f>3/24000000*OO[[#This Row],[111 (02JUL1985 18:00:00)-Water Temperature (C)]]*OO[[#This Row],[53]]</f>
        <v>2.4176656690121247E-5</v>
      </c>
      <c r="BD341" s="10">
        <f>3/24000000*OO[[#This Row],[112 (02JUL1985 21:00:00)-Water Temperature (C)]]*OO[[#This Row],[54]]</f>
        <v>2.2373693877616247E-5</v>
      </c>
      <c r="BE341" s="10">
        <f>3/24000000*OO[[#This Row],[113 (03JUL1985 00:00:00)-Water Temperature (C)]]*OO[[#This Row],[55]]</f>
        <v>2.0149339933610001E-5</v>
      </c>
      <c r="BF341" s="10">
        <f>3/24000000*OO[[#This Row],[114 (03JUL1985 03:00:00)-Water Temperature (C)]]*OO[[#This Row],[56]]</f>
        <v>1.8025871236237499E-5</v>
      </c>
      <c r="BG341" s="10">
        <f>3/24000000*OO[[#This Row],[115 (03JUL1985 06:00:00)-Water Temperature (C)]]*OO[[#This Row],[57]]</f>
        <v>1.6234958791479998E-5</v>
      </c>
      <c r="BH341" s="10">
        <f>3/24000000*OO[[#This Row],[116 (03JUL1985 09:00:00)-Water Temperature (C)]]*OO[[#This Row],[58]]</f>
        <v>1.5022602590139999E-5</v>
      </c>
      <c r="BI341" s="10">
        <f>3/24000000*OO[[#This Row],[117 (03JUL1985 12:00:00)-Water Temperature (C)]]*OO[[#This Row],[59]]</f>
        <v>1.3925731855679999E-5</v>
      </c>
      <c r="BJ341" s="10">
        <f>3/24000000*OO[[#This Row],[118 (03JUL1985 15:00:00)-Water Temperature (C)]]*OO[[#This Row],[60]]</f>
        <v>1.31420636782175E-5</v>
      </c>
      <c r="BK341" s="10">
        <f>3/24000000*OO[[#This Row],[119 (03JUL1985 18:00:00)-Water Temperature (C)]]*OO[[#This Row],[61]]</f>
        <v>1.2434373059231249E-5</v>
      </c>
      <c r="BL341" s="10">
        <f>3/24000000*OO[[#This Row],[120 (03JUL1985 21:00:00)-Water Temperature (C)]]*OO[[#This Row],[62]]</f>
        <v>1.1599611843120001E-5</v>
      </c>
      <c r="BM341" s="10">
        <f>3/24000000*OO[[#This Row],[121 (04JUL1985 00:00:00)-Water Temperature (C)]]*OO[[#This Row],[63]]</f>
        <v>1.0536751067703748E-5</v>
      </c>
      <c r="BN341" s="10">
        <f>3/24000000*OO[[#This Row],[122 (04JUL1985 03:00:00)-Water Temperature (C)]]*OO[[#This Row],[64]]</f>
        <v>9.4534598740550005E-6</v>
      </c>
      <c r="BO341" s="10">
        <f>3/24000000*OO[[#This Row],[123 (04JUL1985 06:00:00)-Water Temperature (C)]]*OO[[#This Row],[65]]</f>
        <v>8.5255033838500001E-6</v>
      </c>
      <c r="BP341" s="10">
        <f>3/24000000*OO[[#This Row],[124 (04JUL1985 09:00:00)-Water Temperature (C)]]*OO[[#This Row],[66]]</f>
        <v>7.9047608510249998E-6</v>
      </c>
      <c r="BQ341" s="10">
        <f>3/24000000*OO[[#This Row],[125 (04JUL1985 12:00:00)-Water Temperature (C)]]*OO[[#This Row],[67]]</f>
        <v>7.4754538699087487E-6</v>
      </c>
      <c r="BR341" s="10">
        <f>3/24000000*OO[[#This Row],[126 (04JUL1985 15:00:00)-Water Temperature (C)]]*OO[[#This Row],[68]]</f>
        <v>7.1244411797812502E-6</v>
      </c>
      <c r="BS341" s="10">
        <f>3/24000000*OO[[#This Row],[127 (04JUL1985 18:00:00)-Water Temperature (C)]]*OO[[#This Row],[69]]</f>
        <v>6.7337593752999982E-6</v>
      </c>
      <c r="BT341" s="10">
        <f>3/24000000*OO[[#This Row],[128 (04JUL1985 21:00:00)-Water Temperature (C)]]*OO[[#This Row],[70]]</f>
        <v>6.1896472495374998E-6</v>
      </c>
      <c r="BU341" s="10">
        <f>3/24000000*OO[[#This Row],[129 (05JUL1985 00:00:00)-Water Temperature (C)]]*OO[[#This Row],[71]]</f>
        <v>5.4788488632874998E-6</v>
      </c>
      <c r="BV341" s="10">
        <f>3/24000000*OO[[#This Row],[130 (05JUL1985 03:00:00)-Water Temperature (C)]]*OO[[#This Row],[72]]</f>
        <v>4.7315175390337506E-6</v>
      </c>
      <c r="BW341" s="10">
        <f>3/24000000*OO[[#This Row],[131 (05JUL1985 06:00:00)-Water Temperature (C)]]*OO[[#This Row],[73]]</f>
        <v>4.0573374038400004E-6</v>
      </c>
      <c r="BX341" s="10">
        <f>3/24000000*OO[[#This Row],[132 (05JUL1985 09:00:00)-Water Temperature (C)]]*OO[[#This Row],[74]]</f>
        <v>3.5368847223037505E-6</v>
      </c>
      <c r="BY341" s="10">
        <f>3/24000000*OO[[#This Row],[133 (05JUL1985 12:00:00)-Water Temperature (C)]]*OO[[#This Row],[75]]</f>
        <v>3.1280348309475002E-6</v>
      </c>
      <c r="BZ341" s="10">
        <f>3/24000000*OO[[#This Row],[134 (05JUL1985 15:00:00)-Water Temperature (C)]]*OO[[#This Row],[76]]</f>
        <v>2.7927609469155001E-6</v>
      </c>
      <c r="CA341" s="10">
        <f>3/24000000*OO[[#This Row],[135 (05JUL1985 18:00:00)-Water Temperature (C)]]*OO[[#This Row],[77]]</f>
        <v>2.4928977458771247E-6</v>
      </c>
      <c r="CB341" s="10">
        <f>3/24000000*OO[[#This Row],[136 (05JUL1985 21:00:00)-Water Temperature (C)]]*OO[[#This Row],[78]]</f>
        <v>2.1996823430451251E-6</v>
      </c>
      <c r="CC341" s="10">
        <f>3/24000000*OO[[#This Row],[137 (06JUL1985 00:00:00)-Water Temperature (C)]]*OO[[#This Row],[79]]</f>
        <v>1.90634068640075E-6</v>
      </c>
      <c r="CD341" s="10">
        <f>3/24000000*OO[[#This Row],[138 (06JUL1985 03:00:00)-Water Temperature (C)]]*OO[[#This Row],[80]]</f>
        <v>1.62204389625E-6</v>
      </c>
      <c r="CE341" s="10">
        <f>3/24000000*OO[[#This Row],[139 (06JUL1985 06:00:00)-Water Temperature (C)]]*OO[[#This Row],[81]]</f>
        <v>1.378994194965E-6</v>
      </c>
      <c r="CF341" s="10">
        <f>3/24000000*OO[[#This Row],[140 (06JUL1985 09:00:00)-Water Temperature (C)]]*OO[[#This Row],[82]]</f>
        <v>1.2053324425864999E-6</v>
      </c>
      <c r="CG341" s="10">
        <f>3/24000000*OO[[#This Row],[141 (06JUL1985 12:00:00)-Water Temperature (C)]]*OO[[#This Row],[83]]</f>
        <v>1.0886540239586251E-6</v>
      </c>
      <c r="CH341" s="10">
        <f>3/24000000*OO[[#This Row],[142 (06JUL1985 15:00:00)-Water Temperature (C)]]*OO[[#This Row],[84]]</f>
        <v>1.0128746411862501E-6</v>
      </c>
      <c r="CI341" s="10">
        <f>3/24000000*OO[[#This Row],[143 (06JUL1985 18:00:00)-Water Temperature (C)]]*OO[[#This Row],[85]]</f>
        <v>9.5507101291387513E-7</v>
      </c>
      <c r="CJ341" s="10">
        <f>3/24000000*OO[[#This Row],[144 (06JUL1985 21:00:00)-Water Temperature (C)]]*OO[[#This Row],[86]]</f>
        <v>8.9893546412687504E-7</v>
      </c>
      <c r="CK341" s="10">
        <f>3/24000000*OO[[#This Row],[145 (07JUL1985 00:00:00)-Water Temperature (C)]]*OO[[#This Row],[87]]</f>
        <v>8.2989714618524993E-7</v>
      </c>
      <c r="CL341" s="10">
        <f>3/24000000*OO[[#This Row],[146 (07JUL1985 03:00:00)-Water Temperature (C)]]*OO[[#This Row],[88]]</f>
        <v>7.5523859578699993E-7</v>
      </c>
      <c r="CM341" s="10">
        <f>3/24000000*OO[[#This Row],[147 (07JUL1985 06:00:00)-Water Temperature (C)]]*OO[[#This Row],[89]]</f>
        <v>6.8387940099899992E-7</v>
      </c>
      <c r="CN341" s="10">
        <f>3/24000000*OO[[#This Row],[148 (07JUL1985 09:00:00)-Water Temperature (C)]]*OO[[#This Row],[90]]</f>
        <v>6.2737289577262497E-7</v>
      </c>
      <c r="CO341" s="10">
        <f>3/24000000*OO[[#This Row],[149 (07JUL1985 12:00:00)-Water Temperature (C)]]*OO[[#This Row],[91]]</f>
        <v>5.8638033972375E-7</v>
      </c>
      <c r="CP341" s="10">
        <f>3/24000000*OO[[#This Row],[150 (07JUL1985 15:00:00)-Water Temperature (C)]]*OO[[#This Row],[92]]</f>
        <v>5.8638033972375E-7</v>
      </c>
      <c r="CQ341" s="10">
        <f>3/24000000*OO[[#This Row],[151 (07JUL1985 18:00:00)-Water Temperature (C)]]*OO[[#This Row],[93]]</f>
        <v>5.8638033972375E-7</v>
      </c>
      <c r="CR341" s="10">
        <f>3/24000000*OO[[#This Row],[152 (07JUL1985 21:00:00)-Water Temperature (C)]]*OO[[#This Row],[94]]</f>
        <v>5.8638033972375E-7</v>
      </c>
      <c r="CS341" s="10">
        <f>3/24000000*OO[[#This Row],[153 (08JUL1985 00:00:00)-Water Temperature (C)]]*OO[[#This Row],[95]]</f>
        <v>5.8638033972375E-7</v>
      </c>
      <c r="CT341" s="10">
        <f>3/24000000*OO[[#This Row],[154 (08JUL1985 03:00:00)-Water Temperature (C)]]*OO[[#This Row],[96]]</f>
        <v>5.8638033972375E-7</v>
      </c>
      <c r="CU341" s="10">
        <f>3/24000000*OO[[#This Row],[155 (08JUL1985 06:00:00)-Water Temperature (C)]]*OO[[#This Row],[97]]</f>
        <v>5.8638033972375E-7</v>
      </c>
      <c r="CV341" s="10">
        <f>3/24000000*OO[[#This Row],[156 (08JUL1985 09:00:00)-Water Temperature (C)]]*OO[[#This Row],[98]]</f>
        <v>5.8638033972375E-7</v>
      </c>
      <c r="CW341" s="10">
        <f>3/24000000*OO[[#This Row],[157 (08JUL1985 12:00:00)-Water Temperature (C)]]*OO[[#This Row],[99]]</f>
        <v>5.8638033972375E-7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5.4828911578624298E-34</v>
      </c>
      <c r="T342" s="10">
        <f>3/24*OO[[#This Row],[76 (28JUN1985 09:00:00)-Water Temperature (C)]]*OO[[#This Row],[18]]/SUM(OO[18])</f>
        <v>1.1110884773498056E-24</v>
      </c>
      <c r="U342" s="10">
        <f>3/24*OO[[#This Row],[77 (28JUN1985 12:00:00)-Water Temperature (C)]]*OO[[#This Row],[19]]/SUM(OO[19])</f>
        <v>6.4080625612495331E-18</v>
      </c>
      <c r="V342" s="10">
        <f>3/24000000*OO[[#This Row],[78 (28JUN1985 15:00:00)-Water Temperature (C)]]*OO[[#This Row],[20]]</f>
        <v>3.5519178297937495E-13</v>
      </c>
      <c r="W342" s="10">
        <f>3/24000000*OO[[#This Row],[79 (28JUN1985 18:00:00)-Water Temperature (C)]]*OO[[#This Row],[21]]</f>
        <v>4.5172443016574999E-10</v>
      </c>
      <c r="X342" s="10">
        <f>3/24000000*OO[[#This Row],[80 (28JUN1985 21:00:00)-Water Temperature (C)]]*OO[[#This Row],[22]]</f>
        <v>9.9182883113437492E-8</v>
      </c>
      <c r="Y342" s="10">
        <f>3/24000000*OO[[#This Row],[81 (29JUN1985 00:00:00)-Water Temperature (C)]]*OO[[#This Row],[23]]</f>
        <v>6.3234328258100001E-6</v>
      </c>
      <c r="Z342" s="10">
        <f>3/24000000*OO[[#This Row],[82 (29JUN1985 03:00:00)-Water Temperature (C)]]*OO[[#This Row],[24]]</f>
        <v>1.5249844475797501E-4</v>
      </c>
      <c r="AA342" s="10">
        <f>3/24000000*OO[[#This Row],[83 (29JUN1985 06:00:00)-Water Temperature (C)]]*OO[[#This Row],[25]]</f>
        <v>1.6398518983405E-3</v>
      </c>
      <c r="AB342" s="10">
        <f>3/24000000*OO[[#This Row],[84 (29JUN1985 09:00:00)-Water Temperature (C)]]*OO[[#This Row],[26]]</f>
        <v>8.9790533946375005E-3</v>
      </c>
      <c r="AC342" s="10">
        <f>3/24000000*OO[[#This Row],[85 (29JUN1985 12:00:00)-Water Temperature (C)]]*OO[[#This Row],[27]]</f>
        <v>2.7832779948799999E-2</v>
      </c>
      <c r="AD342" s="10">
        <f>3/24000000*OO[[#This Row],[86 (29JUN1985 15:00:00)-Water Temperature (C)]]*OO[[#This Row],[28]]</f>
        <v>5.2317239385599998E-2</v>
      </c>
      <c r="AE342" s="10">
        <f>3/24000000*OO[[#This Row],[88 (29JUN1985 21:00:00)-Water Temperature (C)]]*OO[[#This Row],[30]]</f>
        <v>5.2342832051124999E-2</v>
      </c>
      <c r="AF342" s="10">
        <f>3/24000000*OO[[#This Row],[88 (29JUN1985 21:00:00)-Water Temperature (C)]]*OO[[#This Row],[30]]</f>
        <v>5.2342832051124999E-2</v>
      </c>
      <c r="AG342" s="10">
        <f>3/24000000*OO[[#This Row],[89 (30JUN1985 00:00:00)-Water Temperature (C)]]*OO[[#This Row],[31]]</f>
        <v>3.0541350372399998E-2</v>
      </c>
      <c r="AH342" s="10">
        <f>3/24000000*OO[[#This Row],[90 (30JUN1985 03:00:00)-Water Temperature (C)]]*OO[[#This Row],[32]]</f>
        <v>1.328822291446E-2</v>
      </c>
      <c r="AI342" s="10">
        <f>3/24000000*OO[[#This Row],[91 (30JUN1985 06:00:00)-Water Temperature (C)]]*OO[[#This Row],[33]]</f>
        <v>4.5198761229937497E-3</v>
      </c>
      <c r="AJ342" s="10">
        <f>3/24000000*OO[[#This Row],[92 (30JUN1985 09:00:00)-Water Temperature (C)]]*OO[[#This Row],[34]]</f>
        <v>1.2844204739495E-3</v>
      </c>
      <c r="AK342" s="10">
        <f>3/24000000*OO[[#This Row],[93 (30JUN1985 12:00:00)-Water Temperature (C)]]*OO[[#This Row],[35]]</f>
        <v>3.3711610766237499E-4</v>
      </c>
      <c r="AL342" s="10">
        <f>3/24000000*OO[[#This Row],[94 (30JUN1985 15:00:00)-Water Temperature (C)]]*OO[[#This Row],[36]]</f>
        <v>1.0553518937992499E-4</v>
      </c>
      <c r="AM342" s="10">
        <f>3/24000000*OO[[#This Row],[95 (30JUN1985 18:00:00)-Water Temperature (C)]]*OO[[#This Row],[37]]</f>
        <v>5.7184975205462499E-5</v>
      </c>
      <c r="AN342" s="10">
        <f>3/24000000*OO[[#This Row],[96 (30JUN1985 21:00:00)-Water Temperature (C)]]*OO[[#This Row],[38]]</f>
        <v>4.8137185800899999E-5</v>
      </c>
      <c r="AO342" s="10">
        <f>3/24000000*OO[[#This Row],[97 (01JUL1985 00:00:00)-Water Temperature (C)]]*OO[[#This Row],[39]]</f>
        <v>4.5962913267849994E-5</v>
      </c>
      <c r="AP342" s="10">
        <f>3/24000000*OO[[#This Row],[98 (01JUL1985 03:00:00)-Water Temperature (C)]]*OO[[#This Row],[40]]</f>
        <v>4.4708319234375011E-5</v>
      </c>
      <c r="AQ342" s="10">
        <f>3/24000000*OO[[#This Row],[99 (01JUL1985 06:00:00)-Water Temperature (C)]]*OO[[#This Row],[41]]</f>
        <v>4.3278415681499999E-5</v>
      </c>
      <c r="AR342" s="10">
        <f>3/24000000*OO[[#This Row],[100 (01JUL1985 09:00:00)-Water Temperature (C)]]*OO[[#This Row],[42]]</f>
        <v>4.1810343521100002E-5</v>
      </c>
      <c r="AS342" s="10">
        <f>3/24000000*OO[[#This Row],[101 (01JUL1985 12:00:00)-Water Temperature (C)]]*OO[[#This Row],[43]]</f>
        <v>4.0100718765712495E-5</v>
      </c>
      <c r="AT342" s="10">
        <f>3/24000000*OO[[#This Row],[102 (01JUL1985 15:00:00)-Water Temperature (C)]]*OO[[#This Row],[44]]</f>
        <v>3.81967718803125E-5</v>
      </c>
      <c r="AU342" s="10">
        <f>3/24000000*OO[[#This Row],[103 (01JUL1985 18:00:00)-Water Temperature (C)]]*OO[[#This Row],[45]]</f>
        <v>3.6010064006400002E-5</v>
      </c>
      <c r="AV342" s="10">
        <f>3/24000000*OO[[#This Row],[104 (01JUL1985 21:00:00)-Water Temperature (C)]]*OO[[#This Row],[46]]</f>
        <v>3.3184953113075002E-5</v>
      </c>
      <c r="AW342" s="10">
        <f>3/24000000*OO[[#This Row],[105 (02JUL1985 00:00:00)-Water Temperature (C)]]*OO[[#This Row],[47]]</f>
        <v>2.9774253476837501E-5</v>
      </c>
      <c r="AX342" s="10">
        <f>3/24000000*OO[[#This Row],[106 (02JUL1985 03:00:00)-Water Temperature (C)]]*OO[[#This Row],[48]]</f>
        <v>2.6585586180649996E-5</v>
      </c>
      <c r="AY342" s="10">
        <f>3/24000000*OO[[#This Row],[107 (02JUL1985 06:00:00)-Water Temperature (C)]]*OO[[#This Row],[49]]</f>
        <v>2.3938895453689995E-5</v>
      </c>
      <c r="AZ342" s="10">
        <f>3/24000000*OO[[#This Row],[108 (02JUL1985 09:00:00)-Water Temperature (C)]]*OO[[#This Row],[50]]</f>
        <v>2.2213745481770003E-5</v>
      </c>
      <c r="BA342" s="10">
        <f>3/24000000*OO[[#This Row],[109 (02JUL1985 12:00:00)-Water Temperature (C)]]*OO[[#This Row],[51]]</f>
        <v>2.1056543393622501E-5</v>
      </c>
      <c r="BB342" s="10">
        <f>3/24000000*OO[[#This Row],[110 (02JUL1985 15:00:00)-Water Temperature (C)]]*OO[[#This Row],[52]]</f>
        <v>2.01070378998E-5</v>
      </c>
      <c r="BC342" s="10">
        <f>3/24000000*OO[[#This Row],[111 (02JUL1985 18:00:00)-Water Temperature (C)]]*OO[[#This Row],[53]]</f>
        <v>1.9059323111474996E-5</v>
      </c>
      <c r="BD342" s="10">
        <f>3/24000000*OO[[#This Row],[112 (02JUL1985 21:00:00)-Water Temperature (C)]]*OO[[#This Row],[54]]</f>
        <v>1.766173469935875E-5</v>
      </c>
      <c r="BE342" s="10">
        <f>3/24000000*OO[[#This Row],[113 (03JUL1985 00:00:00)-Water Temperature (C)]]*OO[[#This Row],[55]]</f>
        <v>1.5939766480151251E-5</v>
      </c>
      <c r="BF342" s="10">
        <f>3/24000000*OO[[#This Row],[114 (03JUL1985 03:00:00)-Water Temperature (C)]]*OO[[#This Row],[56]]</f>
        <v>1.4268778272384999E-5</v>
      </c>
      <c r="BG342" s="10">
        <f>3/24000000*OO[[#This Row],[115 (03JUL1985 06:00:00)-Water Temperature (C)]]*OO[[#This Row],[57]]</f>
        <v>1.2856317736946249E-5</v>
      </c>
      <c r="BH342" s="10">
        <f>3/24000000*OO[[#This Row],[116 (03JUL1985 09:00:00)-Water Temperature (C)]]*OO[[#This Row],[58]]</f>
        <v>1.1890980223622499E-5</v>
      </c>
      <c r="BI342" s="10">
        <f>3/24000000*OO[[#This Row],[117 (03JUL1985 12:00:00)-Water Temperature (C)]]*OO[[#This Row],[59]]</f>
        <v>1.1020615844E-5</v>
      </c>
      <c r="BJ342" s="10">
        <f>3/24000000*OO[[#This Row],[118 (03JUL1985 15:00:00)-Water Temperature (C)]]*OO[[#This Row],[60]]</f>
        <v>1.040520799525E-5</v>
      </c>
      <c r="BK342" s="10">
        <f>3/24000000*OO[[#This Row],[119 (03JUL1985 18:00:00)-Water Temperature (C)]]*OO[[#This Row],[61]]</f>
        <v>9.8432263802549997E-6</v>
      </c>
      <c r="BL342" s="10">
        <f>3/24000000*OO[[#This Row],[120 (03JUL1985 21:00:00)-Water Temperature (C)]]*OO[[#This Row],[62]]</f>
        <v>9.1922827638099993E-6</v>
      </c>
      <c r="BM342" s="10">
        <f>3/24000000*OO[[#This Row],[121 (04JUL1985 00:00:00)-Water Temperature (C)]]*OO[[#This Row],[63]]</f>
        <v>8.3718950803224995E-6</v>
      </c>
      <c r="BN342" s="10">
        <f>3/24000000*OO[[#This Row],[122 (04JUL1985 03:00:00)-Water Temperature (C)]]*OO[[#This Row],[64]]</f>
        <v>7.5188906815950005E-6</v>
      </c>
      <c r="BO342" s="10">
        <f>3/24000000*OO[[#This Row],[123 (04JUL1985 06:00:00)-Water Temperature (C)]]*OO[[#This Row],[65]]</f>
        <v>6.7867293606187495E-6</v>
      </c>
      <c r="BP342" s="10">
        <f>3/24000000*OO[[#This Row],[124 (04JUL1985 09:00:00)-Water Temperature (C)]]*OO[[#This Row],[66]]</f>
        <v>6.2929283664500008E-6</v>
      </c>
      <c r="BQ342" s="10">
        <f>3/24000000*OO[[#This Row],[125 (04JUL1985 12:00:00)-Water Temperature (C)]]*OO[[#This Row],[67]]</f>
        <v>5.9466742001499991E-6</v>
      </c>
      <c r="BR342" s="10">
        <f>3/24000000*OO[[#This Row],[126 (04JUL1985 15:00:00)-Water Temperature (C)]]*OO[[#This Row],[68]]</f>
        <v>5.66828487168E-6</v>
      </c>
      <c r="BS342" s="10">
        <f>3/24000000*OO[[#This Row],[127 (04JUL1985 18:00:00)-Water Temperature (C)]]*OO[[#This Row],[69]]</f>
        <v>5.3626810842524996E-6</v>
      </c>
      <c r="BT342" s="10">
        <f>3/24000000*OO[[#This Row],[128 (04JUL1985 21:00:00)-Water Temperature (C)]]*OO[[#This Row],[70]]</f>
        <v>4.9376187939349997E-6</v>
      </c>
      <c r="BU342" s="10">
        <f>3/24000000*OO[[#This Row],[129 (05JUL1985 00:00:00)-Water Temperature (C)]]*OO[[#This Row],[71]]</f>
        <v>4.3847741413799993E-6</v>
      </c>
      <c r="BV342" s="10">
        <f>3/24000000*OO[[#This Row],[130 (05JUL1985 03:00:00)-Water Temperature (C)]]*OO[[#This Row],[72]]</f>
        <v>3.7957473757625003E-6</v>
      </c>
      <c r="BW342" s="10">
        <f>3/24000000*OO[[#This Row],[131 (05JUL1985 06:00:00)-Water Temperature (C)]]*OO[[#This Row],[73]]</f>
        <v>3.2573515411425E-6</v>
      </c>
      <c r="BX342" s="10">
        <f>3/24000000*OO[[#This Row],[132 (05JUL1985 09:00:00)-Water Temperature (C)]]*OO[[#This Row],[74]]</f>
        <v>2.839372739744E-6</v>
      </c>
      <c r="BY342" s="10">
        <f>3/24000000*OO[[#This Row],[133 (05JUL1985 12:00:00)-Water Temperature (C)]]*OO[[#This Row],[75]]</f>
        <v>2.5067324658284999E-6</v>
      </c>
      <c r="BZ342" s="10">
        <f>3/24000000*OO[[#This Row],[134 (05JUL1985 15:00:00)-Water Temperature (C)]]*OO[[#This Row],[76]]</f>
        <v>2.236385480369625E-6</v>
      </c>
      <c r="CA342" s="10">
        <f>3/24000000*OO[[#This Row],[135 (05JUL1985 18:00:00)-Water Temperature (C)]]*OO[[#This Row],[77]]</f>
        <v>1.995461521456E-6</v>
      </c>
      <c r="CB342" s="10">
        <f>3/24000000*OO[[#This Row],[136 (05JUL1985 21:00:00)-Water Temperature (C)]]*OO[[#This Row],[78]]</f>
        <v>1.7628543714926249E-6</v>
      </c>
      <c r="CC342" s="10">
        <f>3/24000000*OO[[#This Row],[137 (06JUL1985 00:00:00)-Water Temperature (C)]]*OO[[#This Row],[79]]</f>
        <v>1.530899547204875E-6</v>
      </c>
      <c r="CD342" s="10">
        <f>3/24000000*OO[[#This Row],[138 (06JUL1985 03:00:00)-Water Temperature (C)]]*OO[[#This Row],[80]]</f>
        <v>1.30463693234075E-6</v>
      </c>
      <c r="CE342" s="10">
        <f>3/24000000*OO[[#This Row],[139 (06JUL1985 06:00:00)-Water Temperature (C)]]*OO[[#This Row],[81]]</f>
        <v>1.1095790588102499E-6</v>
      </c>
      <c r="CF342" s="10">
        <f>3/24000000*OO[[#This Row],[140 (06JUL1985 09:00:00)-Water Temperature (C)]]*OO[[#This Row],[82]]</f>
        <v>9.6828696435812515E-7</v>
      </c>
      <c r="CG342" s="10">
        <f>3/24000000*OO[[#This Row],[141 (06JUL1985 12:00:00)-Water Temperature (C)]]*OO[[#This Row],[83]]</f>
        <v>8.716207797228749E-7</v>
      </c>
      <c r="CH342" s="10">
        <f>3/24000000*OO[[#This Row],[142 (06JUL1985 15:00:00)-Water Temperature (C)]]*OO[[#This Row],[84]]</f>
        <v>8.0856596609500001E-7</v>
      </c>
      <c r="CI342" s="10">
        <f>3/24000000*OO[[#This Row],[143 (06JUL1985 18:00:00)-Water Temperature (C)]]*OO[[#This Row],[85]]</f>
        <v>7.6095710837987495E-7</v>
      </c>
      <c r="CJ342" s="10">
        <f>3/24000000*OO[[#This Row],[144 (06JUL1985 21:00:00)-Water Temperature (C)]]*OO[[#This Row],[86]]</f>
        <v>7.1544489797562502E-7</v>
      </c>
      <c r="CK342" s="10">
        <f>3/24000000*OO[[#This Row],[145 (07JUL1985 00:00:00)-Water Temperature (C)]]*OO[[#This Row],[87]]</f>
        <v>6.6111618865500007E-7</v>
      </c>
      <c r="CL342" s="10">
        <f>3/24000000*OO[[#This Row],[146 (07JUL1985 03:00:00)-Water Temperature (C)]]*OO[[#This Row],[88]]</f>
        <v>6.0237578371099996E-7</v>
      </c>
      <c r="CM342" s="10">
        <f>3/24000000*OO[[#This Row],[147 (07JUL1985 06:00:00)-Water Temperature (C)]]*OO[[#This Row],[89]]</f>
        <v>5.456969893125E-7</v>
      </c>
      <c r="CN342" s="10">
        <f>3/24000000*OO[[#This Row],[148 (07JUL1985 09:00:00)-Water Temperature (C)]]*OO[[#This Row],[90]]</f>
        <v>5.0046622892199993E-7</v>
      </c>
      <c r="CO342" s="10">
        <f>3/24000000*OO[[#This Row],[149 (07JUL1985 12:00:00)-Water Temperature (C)]]*OO[[#This Row],[91]]</f>
        <v>4.6710446200275003E-7</v>
      </c>
      <c r="CP342" s="10">
        <f>3/24000000*OO[[#This Row],[150 (07JUL1985 15:00:00)-Water Temperature (C)]]*OO[[#This Row],[92]]</f>
        <v>4.6710446200275003E-7</v>
      </c>
      <c r="CQ342" s="10">
        <f>3/24000000*OO[[#This Row],[151 (07JUL1985 18:00:00)-Water Temperature (C)]]*OO[[#This Row],[93]]</f>
        <v>4.6710446200275003E-7</v>
      </c>
      <c r="CR342" s="10">
        <f>3/24000000*OO[[#This Row],[152 (07JUL1985 21:00:00)-Water Temperature (C)]]*OO[[#This Row],[94]]</f>
        <v>4.6710446200275003E-7</v>
      </c>
      <c r="CS342" s="10">
        <f>3/24000000*OO[[#This Row],[153 (08JUL1985 00:00:00)-Water Temperature (C)]]*OO[[#This Row],[95]]</f>
        <v>4.6710446200275003E-7</v>
      </c>
      <c r="CT342" s="10">
        <f>3/24000000*OO[[#This Row],[154 (08JUL1985 03:00:00)-Water Temperature (C)]]*OO[[#This Row],[96]]</f>
        <v>4.6710446200275003E-7</v>
      </c>
      <c r="CU342" s="10">
        <f>3/24000000*OO[[#This Row],[155 (08JUL1985 06:00:00)-Water Temperature (C)]]*OO[[#This Row],[97]]</f>
        <v>4.6710446200275003E-7</v>
      </c>
      <c r="CV342" s="10">
        <f>3/24000000*OO[[#This Row],[156 (08JUL1985 09:00:00)-Water Temperature (C)]]*OO[[#This Row],[98]]</f>
        <v>4.6710446200275003E-7</v>
      </c>
      <c r="CW342" s="10">
        <f>3/24000000*OO[[#This Row],[157 (08JUL1985 12:00:00)-Water Temperature (C)]]*OO[[#This Row],[99]]</f>
        <v>4.6710446200275003E-7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8.4276847393048016E-35</v>
      </c>
      <c r="T343" s="10">
        <f>3/24*OO[[#This Row],[76 (28JUN1985 09:00:00)-Water Temperature (C)]]*OO[[#This Row],[18]]/SUM(OO[18])</f>
        <v>4.5187070652959223E-25</v>
      </c>
      <c r="U343" s="10">
        <f>3/24*OO[[#This Row],[77 (28JUN1985 12:00:00)-Water Temperature (C)]]*OO[[#This Row],[19]]/SUM(OO[19])</f>
        <v>1.9030058481747678E-18</v>
      </c>
      <c r="V343" s="10">
        <f>3/24000000*OO[[#This Row],[78 (28JUN1985 15:00:00)-Water Temperature (C)]]*OO[[#This Row],[20]]</f>
        <v>1.5077552158618748E-13</v>
      </c>
      <c r="W343" s="10">
        <f>3/24000000*OO[[#This Row],[79 (28JUN1985 18:00:00)-Water Temperature (C)]]*OO[[#This Row],[21]]</f>
        <v>2.1268524030877498E-10</v>
      </c>
      <c r="X343" s="10">
        <f>3/24000000*OO[[#This Row],[80 (28JUN1985 21:00:00)-Water Temperature (C)]]*OO[[#This Row],[22]]</f>
        <v>5.0003587392862497E-8</v>
      </c>
      <c r="Y343" s="10">
        <f>3/24000000*OO[[#This Row],[81 (29JUN1985 00:00:00)-Water Temperature (C)]]*OO[[#This Row],[23]]</f>
        <v>3.3610215213299999E-6</v>
      </c>
      <c r="Z343" s="10">
        <f>3/24000000*OO[[#This Row],[82 (29JUN1985 03:00:00)-Water Temperature (C)]]*OO[[#This Row],[24]]</f>
        <v>8.4687524174024997E-5</v>
      </c>
      <c r="AA343" s="10">
        <f>3/24000000*OO[[#This Row],[83 (29JUN1985 06:00:00)-Water Temperature (C)]]*OO[[#This Row],[25]]</f>
        <v>9.4569064014675007E-4</v>
      </c>
      <c r="AB343" s="10">
        <f>3/24000000*OO[[#This Row],[84 (29JUN1985 09:00:00)-Water Temperature (C)]]*OO[[#This Row],[26]]</f>
        <v>5.3500056015450001E-3</v>
      </c>
      <c r="AC343" s="10">
        <f>3/24000000*OO[[#This Row],[85 (29JUN1985 12:00:00)-Water Temperature (C)]]*OO[[#This Row],[27]]</f>
        <v>1.7063607017913752E-2</v>
      </c>
      <c r="AD343" s="10">
        <f>3/24000000*OO[[#This Row],[86 (29JUN1985 15:00:00)-Water Temperature (C)]]*OO[[#This Row],[28]]</f>
        <v>3.2877776128999996E-2</v>
      </c>
      <c r="AE343" s="10">
        <f>3/24000000*OO[[#This Row],[88 (29JUN1985 21:00:00)-Water Temperature (C)]]*OO[[#This Row],[30]]</f>
        <v>3.4245421511024998E-2</v>
      </c>
      <c r="AF343" s="10">
        <f>3/24000000*OO[[#This Row],[88 (29JUN1985 21:00:00)-Water Temperature (C)]]*OO[[#This Row],[30]]</f>
        <v>3.4245421511024998E-2</v>
      </c>
      <c r="AG343" s="10">
        <f>3/24000000*OO[[#This Row],[89 (30JUN1985 00:00:00)-Water Temperature (C)]]*OO[[#This Row],[31]]</f>
        <v>2.0329561504124998E-2</v>
      </c>
      <c r="AH343" s="10">
        <f>3/24000000*OO[[#This Row],[90 (30JUN1985 03:00:00)-Water Temperature (C)]]*OO[[#This Row],[32]]</f>
        <v>8.9717041404049989E-3</v>
      </c>
      <c r="AI343" s="10">
        <f>3/24000000*OO[[#This Row],[91 (30JUN1985 06:00:00)-Water Temperature (C)]]*OO[[#This Row],[33]]</f>
        <v>3.0878656653112496E-3</v>
      </c>
      <c r="AJ343" s="10">
        <f>3/24000000*OO[[#This Row],[92 (30JUN1985 09:00:00)-Water Temperature (C)]]*OO[[#This Row],[34]]</f>
        <v>8.8445471457749994E-4</v>
      </c>
      <c r="AK343" s="10">
        <f>3/24000000*OO[[#This Row],[93 (30JUN1985 12:00:00)-Water Temperature (C)]]*OO[[#This Row],[35]]</f>
        <v>2.3157633939431248E-4</v>
      </c>
      <c r="AL343" s="10">
        <f>3/24000000*OO[[#This Row],[94 (30JUN1985 15:00:00)-Water Temperature (C)]]*OO[[#This Row],[36]]</f>
        <v>7.0729873564799999E-5</v>
      </c>
      <c r="AM343" s="10">
        <f>3/24000000*OO[[#This Row],[95 (30JUN1985 18:00:00)-Water Temperature (C)]]*OO[[#This Row],[37]]</f>
        <v>3.6885243983999999E-5</v>
      </c>
      <c r="AN343" s="10">
        <f>3/24000000*OO[[#This Row],[96 (30JUN1985 21:00:00)-Water Temperature (C)]]*OO[[#This Row],[38]]</f>
        <v>3.0437491415999995E-5</v>
      </c>
      <c r="AO343" s="10">
        <f>3/24000000*OO[[#This Row],[97 (01JUL1985 00:00:00)-Water Temperature (C)]]*OO[[#This Row],[39]]</f>
        <v>2.8908173019687497E-5</v>
      </c>
      <c r="AP343" s="10">
        <f>3/24000000*OO[[#This Row],[98 (01JUL1985 03:00:00)-Water Temperature (C)]]*OO[[#This Row],[40]]</f>
        <v>2.8048215028724999E-5</v>
      </c>
      <c r="AQ343" s="10">
        <f>3/24000000*OO[[#This Row],[99 (01JUL1985 06:00:00)-Water Temperature (C)]]*OO[[#This Row],[41]]</f>
        <v>2.7124205041812498E-5</v>
      </c>
      <c r="AR343" s="10">
        <f>3/24000000*OO[[#This Row],[100 (01JUL1985 09:00:00)-Water Temperature (C)]]*OO[[#This Row],[42]]</f>
        <v>2.6233920686062499E-5</v>
      </c>
      <c r="AS343" s="10">
        <f>3/24000000*OO[[#This Row],[101 (01JUL1985 12:00:00)-Water Temperature (C)]]*OO[[#This Row],[43]]</f>
        <v>2.5157073055799999E-5</v>
      </c>
      <c r="AT343" s="10">
        <f>3/24000000*OO[[#This Row],[102 (01JUL1985 15:00:00)-Water Temperature (C)]]*OO[[#This Row],[44]]</f>
        <v>2.3958609839600002E-5</v>
      </c>
      <c r="AU343" s="10">
        <f>3/24000000*OO[[#This Row],[103 (01JUL1985 18:00:00)-Water Temperature (C)]]*OO[[#This Row],[45]]</f>
        <v>2.2582448740559998E-5</v>
      </c>
      <c r="AV343" s="10">
        <f>3/24000000*OO[[#This Row],[104 (01JUL1985 21:00:00)-Water Temperature (C)]]*OO[[#This Row],[46]]</f>
        <v>2.0809123713262501E-5</v>
      </c>
      <c r="AW343" s="10">
        <f>3/24000000*OO[[#This Row],[105 (02JUL1985 00:00:00)-Water Temperature (C)]]*OO[[#This Row],[47]]</f>
        <v>1.8683653271639997E-5</v>
      </c>
      <c r="AX343" s="10">
        <f>3/24000000*OO[[#This Row],[106 (02JUL1985 03:00:00)-Water Temperature (C)]]*OO[[#This Row],[48]]</f>
        <v>1.66785460313725E-5</v>
      </c>
      <c r="AY343" s="10">
        <f>3/24000000*OO[[#This Row],[107 (02JUL1985 06:00:00)-Water Temperature (C)]]*OO[[#This Row],[49]]</f>
        <v>1.5016251264933749E-5</v>
      </c>
      <c r="AZ343" s="10">
        <f>3/24000000*OO[[#This Row],[108 (02JUL1985 09:00:00)-Water Temperature (C)]]*OO[[#This Row],[50]]</f>
        <v>1.3891226882219998E-5</v>
      </c>
      <c r="BA343" s="10">
        <f>3/24000000*OO[[#This Row],[109 (02JUL1985 12:00:00)-Water Temperature (C)]]*OO[[#This Row],[51]]</f>
        <v>1.311463410036E-5</v>
      </c>
      <c r="BB343" s="10">
        <f>3/24000000*OO[[#This Row],[110 (02JUL1985 15:00:00)-Water Temperature (C)]]*OO[[#This Row],[52]]</f>
        <v>1.24768250548875E-5</v>
      </c>
      <c r="BC343" s="10">
        <f>3/24000000*OO[[#This Row],[111 (02JUL1985 18:00:00)-Water Temperature (C)]]*OO[[#This Row],[53]]</f>
        <v>1.1789547959430001E-5</v>
      </c>
      <c r="BD343" s="10">
        <f>3/24000000*OO[[#This Row],[112 (02JUL1985 21:00:00)-Water Temperature (C)]]*OO[[#This Row],[54]]</f>
        <v>1.08880806807675E-5</v>
      </c>
      <c r="BE343" s="10">
        <f>3/24000000*OO[[#This Row],[113 (03JUL1985 00:00:00)-Water Temperature (C)]]*OO[[#This Row],[55]]</f>
        <v>9.8034233575749989E-6</v>
      </c>
      <c r="BF343" s="10">
        <f>3/24000000*OO[[#This Row],[114 (03JUL1985 03:00:00)-Water Temperature (C)]]*OO[[#This Row],[56]]</f>
        <v>8.7479545703799986E-6</v>
      </c>
      <c r="BG343" s="10">
        <f>3/24000000*OO[[#This Row],[115 (03JUL1985 06:00:00)-Water Temperature (C)]]*OO[[#This Row],[57]]</f>
        <v>7.8586932602574975E-6</v>
      </c>
      <c r="BH343" s="10">
        <f>3/24000000*OO[[#This Row],[116 (03JUL1985 09:00:00)-Water Temperature (C)]]*OO[[#This Row],[58]]</f>
        <v>7.2428509513324996E-6</v>
      </c>
      <c r="BI343" s="10">
        <f>3/24000000*OO[[#This Row],[117 (03JUL1985 12:00:00)-Water Temperature (C)]]*OO[[#This Row],[59]]</f>
        <v>6.6893225930800003E-6</v>
      </c>
      <c r="BJ343" s="10">
        <f>3/24000000*OO[[#This Row],[118 (03JUL1985 15:00:00)-Water Temperature (C)]]*OO[[#This Row],[60]]</f>
        <v>6.29977771584E-6</v>
      </c>
      <c r="BK343" s="10">
        <f>3/24000000*OO[[#This Row],[119 (03JUL1985 18:00:00)-Water Temperature (C)]]*OO[[#This Row],[61]]</f>
        <v>5.9389956554649993E-6</v>
      </c>
      <c r="BL343" s="10">
        <f>3/24000000*OO[[#This Row],[120 (03JUL1985 21:00:00)-Water Temperature (C)]]*OO[[#This Row],[62]]</f>
        <v>5.5308347601624985E-6</v>
      </c>
      <c r="BM343" s="10">
        <f>3/24000000*OO[[#This Row],[121 (04JUL1985 00:00:00)-Water Temperature (C)]]*OO[[#This Row],[63]]</f>
        <v>5.0308208135399989E-6</v>
      </c>
      <c r="BN343" s="10">
        <f>3/24000000*OO[[#This Row],[122 (04JUL1985 03:00:00)-Water Temperature (C)]]*OO[[#This Row],[64]]</f>
        <v>4.5093644478574996E-6</v>
      </c>
      <c r="BO343" s="10">
        <f>3/24000000*OO[[#This Row],[123 (04JUL1985 06:00:00)-Water Temperature (C)]]*OO[[#This Row],[65]]</f>
        <v>4.0643133465375001E-6</v>
      </c>
      <c r="BP343" s="10">
        <f>3/24000000*OO[[#This Row],[124 (04JUL1985 09:00:00)-Water Temperature (C)]]*OO[[#This Row],[66]]</f>
        <v>3.7624201456499994E-6</v>
      </c>
      <c r="BQ343" s="10">
        <f>3/24000000*OO[[#This Row],[125 (04JUL1985 12:00:00)-Water Temperature (C)]]*OO[[#This Row],[67]]</f>
        <v>3.5473012415775003E-6</v>
      </c>
      <c r="BR343" s="10">
        <f>3/24000000*OO[[#This Row],[126 (04JUL1985 15:00:00)-Water Temperature (C)]]*OO[[#This Row],[68]]</f>
        <v>3.3757613939700001E-6</v>
      </c>
      <c r="BS343" s="10">
        <f>3/24000000*OO[[#This Row],[127 (04JUL1985 18:00:00)-Water Temperature (C)]]*OO[[#This Row],[69]]</f>
        <v>3.1902882206325001E-6</v>
      </c>
      <c r="BT343" s="10">
        <f>3/24000000*OO[[#This Row],[128 (04JUL1985 21:00:00)-Water Temperature (C)]]*OO[[#This Row],[70]]</f>
        <v>2.9352609906709994E-6</v>
      </c>
      <c r="BU343" s="10">
        <f>3/24000000*OO[[#This Row],[129 (05JUL1985 00:00:00)-Water Temperature (C)]]*OO[[#This Row],[71]]</f>
        <v>2.608552245046E-6</v>
      </c>
      <c r="BV343" s="10">
        <f>3/24000000*OO[[#This Row],[130 (05JUL1985 03:00:00)-Water Temperature (C)]]*OO[[#This Row],[72]]</f>
        <v>2.2596394187045002E-6</v>
      </c>
      <c r="BW343" s="10">
        <f>3/24000000*OO[[#This Row],[131 (05JUL1985 06:00:00)-Water Temperature (C)]]*OO[[#This Row],[73]]</f>
        <v>1.93905095699175E-6</v>
      </c>
      <c r="BX343" s="10">
        <f>3/24000000*OO[[#This Row],[132 (05JUL1985 09:00:00)-Water Temperature (C)]]*OO[[#This Row],[74]]</f>
        <v>1.6898241337919998E-6</v>
      </c>
      <c r="BY343" s="10">
        <f>3/24000000*OO[[#This Row],[133 (05JUL1985 12:00:00)-Water Temperature (C)]]*OO[[#This Row],[75]]</f>
        <v>1.48947120334425E-6</v>
      </c>
      <c r="BZ343" s="10">
        <f>3/24000000*OO[[#This Row],[134 (05JUL1985 15:00:00)-Water Temperature (C)]]*OO[[#This Row],[76]]</f>
        <v>1.3281063339797499E-6</v>
      </c>
      <c r="CA343" s="10">
        <f>3/24000000*OO[[#This Row],[135 (05JUL1985 18:00:00)-Water Temperature (C)]]*OO[[#This Row],[77]]</f>
        <v>1.1840517243899998E-6</v>
      </c>
      <c r="CB343" s="10">
        <f>3/24000000*OO[[#This Row],[136 (05JUL1985 21:00:00)-Water Temperature (C)]]*OO[[#This Row],[78]]</f>
        <v>1.0464658721444999E-6</v>
      </c>
      <c r="CC343" s="10">
        <f>3/24000000*OO[[#This Row],[137 (06JUL1985 00:00:00)-Water Temperature (C)]]*OO[[#This Row],[79]]</f>
        <v>9.0975057851325002E-7</v>
      </c>
      <c r="CD343" s="10">
        <f>3/24000000*OO[[#This Row],[138 (06JUL1985 03:00:00)-Water Temperature (C)]]*OO[[#This Row],[80]]</f>
        <v>7.7609515339124999E-7</v>
      </c>
      <c r="CE343" s="10">
        <f>3/24000000*OO[[#This Row],[139 (06JUL1985 06:00:00)-Water Temperature (C)]]*OO[[#This Row],[81]]</f>
        <v>6.6057634858737493E-7</v>
      </c>
      <c r="CF343" s="10">
        <f>3/24000000*OO[[#This Row],[140 (06JUL1985 09:00:00)-Water Temperature (C)]]*OO[[#This Row],[82]]</f>
        <v>5.7625032561337489E-7</v>
      </c>
      <c r="CG343" s="10">
        <f>3/24000000*OO[[#This Row],[141 (06JUL1985 12:00:00)-Water Temperature (C)]]*OO[[#This Row],[83]]</f>
        <v>5.1789545103975005E-7</v>
      </c>
      <c r="CH343" s="10">
        <f>3/24000000*OO[[#This Row],[142 (06JUL1985 15:00:00)-Water Temperature (C)]]*OO[[#This Row],[84]]</f>
        <v>4.7970474023437495E-7</v>
      </c>
      <c r="CI343" s="10">
        <f>3/24000000*OO[[#This Row],[143 (06JUL1985 18:00:00)-Water Temperature (C)]]*OO[[#This Row],[85]]</f>
        <v>4.5097668734437493E-7</v>
      </c>
      <c r="CJ343" s="10">
        <f>3/24000000*OO[[#This Row],[144 (06JUL1985 21:00:00)-Water Temperature (C)]]*OO[[#This Row],[86]]</f>
        <v>4.2369567510525003E-7</v>
      </c>
      <c r="CK343" s="10">
        <f>3/24000000*OO[[#This Row],[145 (07JUL1985 00:00:00)-Water Temperature (C)]]*OO[[#This Row],[87]]</f>
        <v>3.9179683133999997E-7</v>
      </c>
      <c r="CL343" s="10">
        <f>3/24000000*OO[[#This Row],[146 (07JUL1985 03:00:00)-Water Temperature (C)]]*OO[[#This Row],[88]]</f>
        <v>3.5736400063874995E-7</v>
      </c>
      <c r="CM343" s="10">
        <f>3/24000000*OO[[#This Row],[147 (07JUL1985 06:00:00)-Water Temperature (C)]]*OO[[#This Row],[89]]</f>
        <v>3.2396307909079997E-7</v>
      </c>
      <c r="CN343" s="10">
        <f>3/24000000*OO[[#This Row],[148 (07JUL1985 09:00:00)-Water Temperature (C)]]*OO[[#This Row],[90]]</f>
        <v>2.9725335003809999E-7</v>
      </c>
      <c r="CO343" s="10">
        <f>3/24000000*OO[[#This Row],[149 (07JUL1985 12:00:00)-Water Temperature (C)]]*OO[[#This Row],[91]]</f>
        <v>2.7727723027920002E-7</v>
      </c>
      <c r="CP343" s="10">
        <f>3/24000000*OO[[#This Row],[150 (07JUL1985 15:00:00)-Water Temperature (C)]]*OO[[#This Row],[92]]</f>
        <v>2.7727723027920002E-7</v>
      </c>
      <c r="CQ343" s="10">
        <f>3/24000000*OO[[#This Row],[151 (07JUL1985 18:00:00)-Water Temperature (C)]]*OO[[#This Row],[93]]</f>
        <v>2.7727723027920002E-7</v>
      </c>
      <c r="CR343" s="10">
        <f>3/24000000*OO[[#This Row],[152 (07JUL1985 21:00:00)-Water Temperature (C)]]*OO[[#This Row],[94]]</f>
        <v>2.7727723027920002E-7</v>
      </c>
      <c r="CS343" s="10">
        <f>3/24000000*OO[[#This Row],[153 (08JUL1985 00:00:00)-Water Temperature (C)]]*OO[[#This Row],[95]]</f>
        <v>2.7727723027920002E-7</v>
      </c>
      <c r="CT343" s="10">
        <f>3/24000000*OO[[#This Row],[154 (08JUL1985 03:00:00)-Water Temperature (C)]]*OO[[#This Row],[96]]</f>
        <v>2.7727723027920002E-7</v>
      </c>
      <c r="CU343" s="10">
        <f>3/24000000*OO[[#This Row],[155 (08JUL1985 06:00:00)-Water Temperature (C)]]*OO[[#This Row],[97]]</f>
        <v>2.7727723027920002E-7</v>
      </c>
      <c r="CV343" s="10">
        <f>3/24000000*OO[[#This Row],[156 (08JUL1985 09:00:00)-Water Temperature (C)]]*OO[[#This Row],[98]]</f>
        <v>2.7727723027920002E-7</v>
      </c>
      <c r="CW343" s="10">
        <f>3/24000000*OO[[#This Row],[157 (08JUL1985 12:00:00)-Water Temperature (C)]]*OO[[#This Row],[99]]</f>
        <v>2.7727723027920002E-7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2.4135413300315854E-35</v>
      </c>
      <c r="T344" s="10">
        <f>3/24*OO[[#This Row],[76 (28JUN1985 09:00:00)-Water Temperature (C)]]*OO[[#This Row],[18]]/SUM(OO[18])</f>
        <v>3.1794700552819906E-25</v>
      </c>
      <c r="U344" s="10">
        <f>3/24*OO[[#This Row],[77 (28JUN1985 12:00:00)-Water Temperature (C)]]*OO[[#This Row],[19]]/SUM(OO[19])</f>
        <v>9.6286477627944233E-19</v>
      </c>
      <c r="V344" s="10">
        <f>3/24000000*OO[[#This Row],[78 (28JUN1985 15:00:00)-Water Temperature (C)]]*OO[[#This Row],[20]]</f>
        <v>1.1492781433031252E-13</v>
      </c>
      <c r="W344" s="10">
        <f>3/24000000*OO[[#This Row],[79 (28JUN1985 18:00:00)-Water Temperature (C)]]*OO[[#This Row],[21]]</f>
        <v>1.8197309634560001E-10</v>
      </c>
      <c r="X344" s="10">
        <f>3/24000000*OO[[#This Row],[80 (28JUN1985 21:00:00)-Water Temperature (C)]]*OO[[#This Row],[22]]</f>
        <v>4.619297381684999E-8</v>
      </c>
      <c r="Y344" s="10">
        <f>3/24000000*OO[[#This Row],[81 (29JUN1985 00:00:00)-Water Temperature (C)]]*OO[[#This Row],[23]]</f>
        <v>3.2965113677599998E-6</v>
      </c>
      <c r="Z344" s="10">
        <f>3/24000000*OO[[#This Row],[82 (29JUN1985 03:00:00)-Water Temperature (C)]]*OO[[#This Row],[24]]</f>
        <v>8.7333396719399992E-5</v>
      </c>
      <c r="AA344" s="10">
        <f>3/24000000*OO[[#This Row],[83 (29JUN1985 06:00:00)-Water Temperature (C)]]*OO[[#This Row],[25]]</f>
        <v>1.0185575417225E-3</v>
      </c>
      <c r="AB344" s="10">
        <f>3/24000000*OO[[#This Row],[84 (29JUN1985 09:00:00)-Water Temperature (C)]]*OO[[#This Row],[26]]</f>
        <v>5.984573103281249E-3</v>
      </c>
      <c r="AC344" s="10">
        <f>3/24000000*OO[[#This Row],[85 (29JUN1985 12:00:00)-Water Temperature (C)]]*OO[[#This Row],[27]]</f>
        <v>1.9737603724293749E-2</v>
      </c>
      <c r="AD344" s="10">
        <f>3/24000000*OO[[#This Row],[86 (29JUN1985 15:00:00)-Water Temperature (C)]]*OO[[#This Row],[28]]</f>
        <v>3.9167153198474997E-2</v>
      </c>
      <c r="AE344" s="10">
        <f>3/24000000*OO[[#This Row],[88 (29JUN1985 21:00:00)-Water Temperature (C)]]*OO[[#This Row],[30]]</f>
        <v>4.2871938735424997E-2</v>
      </c>
      <c r="AF344" s="10">
        <f>3/24000000*OO[[#This Row],[88 (29JUN1985 21:00:00)-Water Temperature (C)]]*OO[[#This Row],[30]]</f>
        <v>4.2871938735424997E-2</v>
      </c>
      <c r="AG344" s="10">
        <f>3/24000000*OO[[#This Row],[89 (30JUN1985 00:00:00)-Water Temperature (C)]]*OO[[#This Row],[31]]</f>
        <v>2.6014441219650002E-2</v>
      </c>
      <c r="AH344" s="10">
        <f>3/24000000*OO[[#This Row],[90 (30JUN1985 03:00:00)-Water Temperature (C)]]*OO[[#This Row],[32]]</f>
        <v>1.1701493444289999E-2</v>
      </c>
      <c r="AI344" s="10">
        <f>3/24000000*OO[[#This Row],[91 (30JUN1985 06:00:00)-Water Temperature (C)]]*OO[[#This Row],[33]]</f>
        <v>4.0956100679999993E-3</v>
      </c>
      <c r="AJ344" s="10">
        <f>3/24000000*OO[[#This Row],[92 (30JUN1985 09:00:00)-Water Temperature (C)]]*OO[[#This Row],[34]]</f>
        <v>1.1894504827905E-3</v>
      </c>
      <c r="AK344" s="10">
        <f>3/24000000*OO[[#This Row],[93 (30JUN1985 12:00:00)-Water Temperature (C)]]*OO[[#This Row],[35]]</f>
        <v>3.1229012208150003E-4</v>
      </c>
      <c r="AL344" s="10">
        <f>3/24000000*OO[[#This Row],[94 (30JUN1985 15:00:00)-Water Temperature (C)]]*OO[[#This Row],[36]]</f>
        <v>9.3333539020200011E-5</v>
      </c>
      <c r="AM344" s="10">
        <f>3/24000000*OO[[#This Row],[95 (30JUN1985 18:00:00)-Water Temperature (C)]]*OO[[#This Row],[37]]</f>
        <v>4.678055307585E-5</v>
      </c>
      <c r="AN344" s="10">
        <f>3/24000000*OO[[#This Row],[96 (30JUN1985 21:00:00)-Water Temperature (C)]]*OO[[#This Row],[38]]</f>
        <v>3.7811139004787492E-5</v>
      </c>
      <c r="AO344" s="10">
        <f>3/24000000*OO[[#This Row],[97 (01JUL1985 00:00:00)-Water Temperature (C)]]*OO[[#This Row],[39]]</f>
        <v>3.5786192886675002E-5</v>
      </c>
      <c r="AP344" s="10">
        <f>3/24000000*OO[[#This Row],[98 (01JUL1985 03:00:00)-Water Temperature (C)]]*OO[[#This Row],[40]]</f>
        <v>3.4724409564612498E-5</v>
      </c>
      <c r="AQ344" s="10">
        <f>3/24000000*OO[[#This Row],[99 (01JUL1985 06:00:00)-Water Temperature (C)]]*OO[[#This Row],[41]]</f>
        <v>3.3639935771662497E-5</v>
      </c>
      <c r="AR344" s="10">
        <f>3/24000000*OO[[#This Row],[100 (01JUL1985 09:00:00)-Water Temperature (C)]]*OO[[#This Row],[42]]</f>
        <v>3.2631389696037504E-5</v>
      </c>
      <c r="AS344" s="10">
        <f>3/24000000*OO[[#This Row],[101 (01JUL1985 12:00:00)-Water Temperature (C)]]*OO[[#This Row],[43]]</f>
        <v>3.1357409757324999E-5</v>
      </c>
      <c r="AT344" s="10">
        <f>3/24000000*OO[[#This Row],[102 (01JUL1985 15:00:00)-Water Temperature (C)]]*OO[[#This Row],[44]]</f>
        <v>2.9901467098124997E-5</v>
      </c>
      <c r="AU344" s="10">
        <f>3/24000000*OO[[#This Row],[103 (01JUL1985 18:00:00)-Water Temperature (C)]]*OO[[#This Row],[45]]</f>
        <v>2.821734428925E-5</v>
      </c>
      <c r="AV344" s="10">
        <f>3/24000000*OO[[#This Row],[104 (01JUL1985 21:00:00)-Water Temperature (C)]]*OO[[#This Row],[46]]</f>
        <v>2.6025505678522495E-5</v>
      </c>
      <c r="AW344" s="10">
        <f>3/24000000*OO[[#This Row],[105 (02JUL1985 00:00:00)-Water Temperature (C)]]*OO[[#This Row],[47]]</f>
        <v>2.3411342012706249E-5</v>
      </c>
      <c r="AX344" s="10">
        <f>3/24000000*OO[[#This Row],[106 (02JUL1985 03:00:00)-Water Temperature (C)]]*OO[[#This Row],[48]]</f>
        <v>2.091623286504375E-5</v>
      </c>
      <c r="AY344" s="10">
        <f>3/24000000*OO[[#This Row],[107 (02JUL1985 06:00:00)-Water Temperature (C)]]*OO[[#This Row],[49]]</f>
        <v>1.8846728528447502E-5</v>
      </c>
      <c r="AZ344" s="10">
        <f>3/24000000*OO[[#This Row],[108 (02JUL1985 09:00:00)-Water Temperature (C)]]*OO[[#This Row],[50]]</f>
        <v>1.74509172531E-5</v>
      </c>
      <c r="BA344" s="10">
        <f>3/24000000*OO[[#This Row],[109 (02JUL1985 12:00:00)-Water Temperature (C)]]*OO[[#This Row],[51]]</f>
        <v>1.6474558883949999E-5</v>
      </c>
      <c r="BB344" s="10">
        <f>3/24000000*OO[[#This Row],[110 (02JUL1985 15:00:00)-Water Temperature (C)]]*OO[[#This Row],[52]]</f>
        <v>1.5688422800732501E-5</v>
      </c>
      <c r="BC344" s="10">
        <f>3/24000000*OO[[#This Row],[111 (02JUL1985 18:00:00)-Water Temperature (C)]]*OO[[#This Row],[53]]</f>
        <v>1.4841870695154999E-5</v>
      </c>
      <c r="BD344" s="10">
        <f>3/24000000*OO[[#This Row],[112 (02JUL1985 21:00:00)-Water Temperature (C)]]*OO[[#This Row],[54]]</f>
        <v>1.3721634228092499E-5</v>
      </c>
      <c r="BE344" s="10">
        <f>3/24000000*OO[[#This Row],[113 (03JUL1985 00:00:00)-Water Temperature (C)]]*OO[[#This Row],[55]]</f>
        <v>1.2381936216834999E-5</v>
      </c>
      <c r="BF344" s="10">
        <f>3/24000000*OO[[#This Row],[114 (03JUL1985 03:00:00)-Water Temperature (C)]]*OO[[#This Row],[56]]</f>
        <v>1.1063386975437501E-5</v>
      </c>
      <c r="BG344" s="10">
        <f>3/24000000*OO[[#This Row],[115 (03JUL1985 06:00:00)-Water Temperature (C)]]*OO[[#This Row],[57]]</f>
        <v>9.9517810165374999E-6</v>
      </c>
      <c r="BH344" s="10">
        <f>3/24000000*OO[[#This Row],[116 (03JUL1985 09:00:00)-Water Temperature (C)]]*OO[[#This Row],[58]]</f>
        <v>9.1786213113212504E-6</v>
      </c>
      <c r="BI344" s="10">
        <f>3/24000000*OO[[#This Row],[117 (03JUL1985 12:00:00)-Water Temperature (C)]]*OO[[#This Row],[59]]</f>
        <v>8.4807133100212505E-6</v>
      </c>
      <c r="BJ344" s="10">
        <f>3/24000000*OO[[#This Row],[118 (03JUL1985 15:00:00)-Water Temperature (C)]]*OO[[#This Row],[60]]</f>
        <v>7.9996711537237504E-6</v>
      </c>
      <c r="BK344" s="10">
        <f>3/24000000*OO[[#This Row],[119 (03JUL1985 18:00:00)-Water Temperature (C)]]*OO[[#This Row],[61]]</f>
        <v>7.5452220131200003E-6</v>
      </c>
      <c r="BL344" s="10">
        <f>3/24000000*OO[[#This Row],[120 (03JUL1985 21:00:00)-Water Temperature (C)]]*OO[[#This Row],[62]]</f>
        <v>7.0342181387499993E-6</v>
      </c>
      <c r="BM344" s="10">
        <f>3/24000000*OO[[#This Row],[121 (04JUL1985 00:00:00)-Water Temperature (C)]]*OO[[#This Row],[63]]</f>
        <v>6.4146216715400003E-6</v>
      </c>
      <c r="BN344" s="10">
        <f>3/24000000*OO[[#This Row],[122 (04JUL1985 03:00:00)-Water Temperature (C)]]*OO[[#This Row],[64]]</f>
        <v>5.7591850849150009E-6</v>
      </c>
      <c r="BO344" s="10">
        <f>3/24000000*OO[[#This Row],[123 (04JUL1985 06:00:00)-Water Temperature (C)]]*OO[[#This Row],[65]]</f>
        <v>5.1989385553787496E-6</v>
      </c>
      <c r="BP344" s="10">
        <f>3/24000000*OO[[#This Row],[124 (04JUL1985 09:00:00)-Water Temperature (C)]]*OO[[#This Row],[66]]</f>
        <v>4.8187744566499995E-6</v>
      </c>
      <c r="BQ344" s="10">
        <f>3/24000000*OO[[#This Row],[125 (04JUL1985 12:00:00)-Water Temperature (C)]]*OO[[#This Row],[67]]</f>
        <v>4.5432462583549998E-6</v>
      </c>
      <c r="BR344" s="10">
        <f>3/24000000*OO[[#This Row],[126 (04JUL1985 15:00:00)-Water Temperature (C)]]*OO[[#This Row],[68]]</f>
        <v>4.3254149098674997E-6</v>
      </c>
      <c r="BS344" s="10">
        <f>3/24000000*OO[[#This Row],[127 (04JUL1985 18:00:00)-Water Temperature (C)]]*OO[[#This Row],[69]]</f>
        <v>4.0917158431650004E-6</v>
      </c>
      <c r="BT344" s="10">
        <f>3/24000000*OO[[#This Row],[128 (04JUL1985 21:00:00)-Water Temperature (C)]]*OO[[#This Row],[70]]</f>
        <v>3.7685191918500004E-6</v>
      </c>
      <c r="BU344" s="10">
        <f>3/24000000*OO[[#This Row],[129 (05JUL1985 00:00:00)-Water Temperature (C)]]*OO[[#This Row],[71]]</f>
        <v>3.3570600201874999E-6</v>
      </c>
      <c r="BV344" s="10">
        <f>3/24000000*OO[[#This Row],[130 (05JUL1985 03:00:00)-Water Temperature (C)]]*OO[[#This Row],[72]]</f>
        <v>2.9145370852504998E-6</v>
      </c>
      <c r="BW344" s="10">
        <f>3/24000000*OO[[#This Row],[131 (05JUL1985 06:00:00)-Water Temperature (C)]]*OO[[#This Row],[73]]</f>
        <v>2.5036142683571249E-6</v>
      </c>
      <c r="BX344" s="10">
        <f>3/24000000*OO[[#This Row],[132 (05JUL1985 09:00:00)-Water Temperature (C)]]*OO[[#This Row],[74]]</f>
        <v>2.183258741698125E-6</v>
      </c>
      <c r="BY344" s="10">
        <f>3/24000000*OO[[#This Row],[133 (05JUL1985 12:00:00)-Water Temperature (C)]]*OO[[#This Row],[75]]</f>
        <v>1.9223294263927497E-6</v>
      </c>
      <c r="BZ344" s="10">
        <f>3/24000000*OO[[#This Row],[134 (05JUL1985 15:00:00)-Water Temperature (C)]]*OO[[#This Row],[76]]</f>
        <v>1.7134241962093748E-6</v>
      </c>
      <c r="CA344" s="10">
        <f>3/24000000*OO[[#This Row],[135 (05JUL1985 18:00:00)-Water Temperature (C)]]*OO[[#This Row],[77]]</f>
        <v>1.5268034662739999E-6</v>
      </c>
      <c r="CB344" s="10">
        <f>3/24000000*OO[[#This Row],[136 (05JUL1985 21:00:00)-Water Temperature (C)]]*OO[[#This Row],[78]]</f>
        <v>1.3502910089339999E-6</v>
      </c>
      <c r="CC344" s="10">
        <f>3/24000000*OO[[#This Row],[137 (06JUL1985 00:00:00)-Water Temperature (C)]]*OO[[#This Row],[79]]</f>
        <v>1.1753876042585E-6</v>
      </c>
      <c r="CD344" s="10">
        <f>3/24000000*OO[[#This Row],[138 (06JUL1985 03:00:00)-Water Temperature (C)]]*OO[[#This Row],[80]]</f>
        <v>1.0039864306938749E-6</v>
      </c>
      <c r="CE344" s="10">
        <f>3/24000000*OO[[#This Row],[139 (06JUL1985 06:00:00)-Water Temperature (C)]]*OO[[#This Row],[81]]</f>
        <v>8.5515288806949987E-7</v>
      </c>
      <c r="CF344" s="10">
        <f>3/24000000*OO[[#This Row],[140 (06JUL1985 09:00:00)-Water Temperature (C)]]*OO[[#This Row],[82]]</f>
        <v>7.4556104859000001E-7</v>
      </c>
      <c r="CG344" s="10">
        <f>3/24000000*OO[[#This Row],[141 (06JUL1985 12:00:00)-Water Temperature (C)]]*OO[[#This Row],[83]]</f>
        <v>6.685181015039999E-7</v>
      </c>
      <c r="CH344" s="10">
        <f>3/24000000*OO[[#This Row],[142 (06JUL1985 15:00:00)-Water Temperature (C)]]*OO[[#This Row],[84]]</f>
        <v>6.17840033296E-7</v>
      </c>
      <c r="CI344" s="10">
        <f>3/24000000*OO[[#This Row],[143 (06JUL1985 18:00:00)-Water Temperature (C)]]*OO[[#This Row],[85]]</f>
        <v>5.7982909196987497E-7</v>
      </c>
      <c r="CJ344" s="10">
        <f>3/24000000*OO[[#This Row],[144 (06JUL1985 21:00:00)-Water Temperature (C)]]*OO[[#This Row],[86]]</f>
        <v>5.4400373650499998E-7</v>
      </c>
      <c r="CK344" s="10">
        <f>3/24000000*OO[[#This Row],[145 (07JUL1985 00:00:00)-Water Temperature (C)]]*OO[[#This Row],[87]]</f>
        <v>5.0315218876862501E-7</v>
      </c>
      <c r="CL344" s="10">
        <f>3/24000000*OO[[#This Row],[146 (07JUL1985 03:00:00)-Water Temperature (C)]]*OO[[#This Row],[88]]</f>
        <v>4.5930617530237498E-7</v>
      </c>
      <c r="CM344" s="10">
        <f>3/24000000*OO[[#This Row],[147 (07JUL1985 06:00:00)-Water Temperature (C)]]*OO[[#This Row],[89]]</f>
        <v>4.1655027268249996E-7</v>
      </c>
      <c r="CN344" s="10">
        <f>3/24000000*OO[[#This Row],[148 (07JUL1985 09:00:00)-Water Temperature (C)]]*OO[[#This Row],[90]]</f>
        <v>3.8226280346375E-7</v>
      </c>
      <c r="CO344" s="10">
        <f>3/24000000*OO[[#This Row],[149 (07JUL1985 12:00:00)-Water Temperature (C)]]*OO[[#This Row],[91]]</f>
        <v>3.5626066779999993E-7</v>
      </c>
      <c r="CP344" s="10">
        <f>3/24000000*OO[[#This Row],[150 (07JUL1985 15:00:00)-Water Temperature (C)]]*OO[[#This Row],[92]]</f>
        <v>3.5626066779999993E-7</v>
      </c>
      <c r="CQ344" s="10">
        <f>3/24000000*OO[[#This Row],[151 (07JUL1985 18:00:00)-Water Temperature (C)]]*OO[[#This Row],[93]]</f>
        <v>3.5626066779999993E-7</v>
      </c>
      <c r="CR344" s="10">
        <f>3/24000000*OO[[#This Row],[152 (07JUL1985 21:00:00)-Water Temperature (C)]]*OO[[#This Row],[94]]</f>
        <v>3.5626066779999993E-7</v>
      </c>
      <c r="CS344" s="10">
        <f>3/24000000*OO[[#This Row],[153 (08JUL1985 00:00:00)-Water Temperature (C)]]*OO[[#This Row],[95]]</f>
        <v>3.5626066779999993E-7</v>
      </c>
      <c r="CT344" s="10">
        <f>3/24000000*OO[[#This Row],[154 (08JUL1985 03:00:00)-Water Temperature (C)]]*OO[[#This Row],[96]]</f>
        <v>3.5626066779999993E-7</v>
      </c>
      <c r="CU344" s="10">
        <f>3/24000000*OO[[#This Row],[155 (08JUL1985 06:00:00)-Water Temperature (C)]]*OO[[#This Row],[97]]</f>
        <v>3.5626066779999993E-7</v>
      </c>
      <c r="CV344" s="10">
        <f>3/24000000*OO[[#This Row],[156 (08JUL1985 09:00:00)-Water Temperature (C)]]*OO[[#This Row],[98]]</f>
        <v>3.5626066779999993E-7</v>
      </c>
      <c r="CW344" s="10">
        <f>3/24000000*OO[[#This Row],[157 (08JUL1985 12:00:00)-Water Temperature (C)]]*OO[[#This Row],[99]]</f>
        <v>3.5626066779999993E-7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3.0255837309614026E-36</v>
      </c>
      <c r="T345" s="10">
        <f>3/24*OO[[#This Row],[76 (28JUN1985 09:00:00)-Water Temperature (C)]]*OO[[#This Row],[18]]/SUM(OO[18])</f>
        <v>1.2149183143415707E-25</v>
      </c>
      <c r="U345" s="10">
        <f>3/24*OO[[#This Row],[77 (28JUN1985 12:00:00)-Water Temperature (C)]]*OO[[#This Row],[19]]/SUM(OO[19])</f>
        <v>2.4663807495966824E-19</v>
      </c>
      <c r="V345" s="10">
        <f>3/24000000*OO[[#This Row],[78 (28JUN1985 15:00:00)-Water Temperature (C)]]*OO[[#This Row],[20]]</f>
        <v>4.9654456606400004E-14</v>
      </c>
      <c r="W345" s="10">
        <f>3/24000000*OO[[#This Row],[79 (28JUN1985 18:00:00)-Water Temperature (C)]]*OO[[#This Row],[21]]</f>
        <v>9.0024294721600003E-11</v>
      </c>
      <c r="X345" s="10">
        <f>3/24000000*OO[[#This Row],[80 (28JUN1985 21:00:00)-Water Temperature (C)]]*OO[[#This Row],[22]]</f>
        <v>2.4996299657906253E-8</v>
      </c>
      <c r="Y345" s="10">
        <f>3/24000000*OO[[#This Row],[81 (29JUN1985 00:00:00)-Water Temperature (C)]]*OO[[#This Row],[23]]</f>
        <v>1.9145683426975003E-6</v>
      </c>
      <c r="Z345" s="10">
        <f>3/24000000*OO[[#This Row],[82 (29JUN1985 03:00:00)-Water Temperature (C)]]*OO[[#This Row],[24]]</f>
        <v>5.3836188964624998E-5</v>
      </c>
      <c r="AA345" s="10">
        <f>3/24000000*OO[[#This Row],[83 (29JUN1985 06:00:00)-Water Temperature (C)]]*OO[[#This Row],[25]]</f>
        <v>6.6190753005562503E-4</v>
      </c>
      <c r="AB345" s="10">
        <f>3/24000000*OO[[#This Row],[84 (29JUN1985 09:00:00)-Water Temperature (C)]]*OO[[#This Row],[26]]</f>
        <v>4.07423220008E-3</v>
      </c>
      <c r="AC345" s="10">
        <f>3/24000000*OO[[#This Row],[85 (29JUN1985 12:00:00)-Water Temperature (C)]]*OO[[#This Row],[27]]</f>
        <v>1.401005520215E-2</v>
      </c>
      <c r="AD345" s="10">
        <f>3/24000000*OO[[#This Row],[86 (29JUN1985 15:00:00)-Water Temperature (C)]]*OO[[#This Row],[28]]</f>
        <v>2.8862206117200001E-2</v>
      </c>
      <c r="AE345" s="10">
        <f>3/24000000*OO[[#This Row],[88 (29JUN1985 21:00:00)-Water Temperature (C)]]*OO[[#This Row],[30]]</f>
        <v>3.371006975265E-2</v>
      </c>
      <c r="AF345" s="10">
        <f>3/24000000*OO[[#This Row],[88 (29JUN1985 21:00:00)-Water Temperature (C)]]*OO[[#This Row],[30]]</f>
        <v>3.371006975265E-2</v>
      </c>
      <c r="AG345" s="10">
        <f>3/24000000*OO[[#This Row],[89 (30JUN1985 00:00:00)-Water Temperature (C)]]*OO[[#This Row],[31]]</f>
        <v>2.1061009424193748E-2</v>
      </c>
      <c r="AH345" s="10">
        <f>3/24000000*OO[[#This Row],[90 (30JUN1985 03:00:00)-Water Temperature (C)]]*OO[[#This Row],[32]]</f>
        <v>9.7229894222362508E-3</v>
      </c>
      <c r="AI345" s="10">
        <f>3/24000000*OO[[#This Row],[91 (30JUN1985 06:00:00)-Water Temperature (C)]]*OO[[#This Row],[33]]</f>
        <v>3.4827358915937496E-3</v>
      </c>
      <c r="AJ345" s="10">
        <f>3/24000000*OO[[#This Row],[92 (30JUN1985 09:00:00)-Water Temperature (C)]]*OO[[#This Row],[34]]</f>
        <v>1.0314139421136249E-3</v>
      </c>
      <c r="AK345" s="10">
        <f>3/24000000*OO[[#This Row],[93 (30JUN1985 12:00:00)-Water Temperature (C)]]*OO[[#This Row],[35]]</f>
        <v>2.7238890276674995E-4</v>
      </c>
      <c r="AL345" s="10">
        <f>3/24000000*OO[[#This Row],[94 (30JUN1985 15:00:00)-Water Temperature (C)]]*OO[[#This Row],[36]]</f>
        <v>7.9393646686849988E-5</v>
      </c>
      <c r="AM345" s="10">
        <f>3/24000000*OO[[#This Row],[95 (30JUN1985 18:00:00)-Water Temperature (C)]]*OO[[#This Row],[37]]</f>
        <v>3.7693722988549996E-5</v>
      </c>
      <c r="AN345" s="10">
        <f>3/24000000*OO[[#This Row],[96 (30JUN1985 21:00:00)-Water Temperature (C)]]*OO[[#This Row],[38]]</f>
        <v>2.9543993475149997E-5</v>
      </c>
      <c r="AO345" s="10">
        <f>3/24000000*OO[[#This Row],[97 (01JUL1985 00:00:00)-Water Temperature (C)]]*OO[[#This Row],[39]]</f>
        <v>2.77877884246375E-5</v>
      </c>
      <c r="AP345" s="10">
        <f>3/24000000*OO[[#This Row],[98 (01JUL1985 03:00:00)-Water Temperature (C)]]*OO[[#This Row],[40]]</f>
        <v>2.69617448105E-5</v>
      </c>
      <c r="AQ345" s="10">
        <f>3/24000000*OO[[#This Row],[99 (01JUL1985 06:00:00)-Water Temperature (C)]]*OO[[#This Row],[41]]</f>
        <v>2.6171169897862496E-5</v>
      </c>
      <c r="AR345" s="10">
        <f>3/24000000*OO[[#This Row],[100 (01JUL1985 09:00:00)-Water Temperature (C)]]*OO[[#This Row],[42]]</f>
        <v>2.5485991260524998E-5</v>
      </c>
      <c r="AS345" s="10">
        <f>3/24000000*OO[[#This Row],[101 (01JUL1985 12:00:00)-Water Temperature (C)]]*OO[[#This Row],[43]]</f>
        <v>2.4557124112624999E-5</v>
      </c>
      <c r="AT345" s="10">
        <f>3/24000000*OO[[#This Row],[102 (01JUL1985 15:00:00)-Water Temperature (C)]]*OO[[#This Row],[44]]</f>
        <v>2.3454809590919999E-5</v>
      </c>
      <c r="AU345" s="10">
        <f>3/24000000*OO[[#This Row],[103 (01JUL1985 18:00:00)-Water Temperature (C)]]*OO[[#This Row],[45]]</f>
        <v>2.2164288469675E-5</v>
      </c>
      <c r="AV345" s="10">
        <f>3/24000000*OO[[#This Row],[104 (01JUL1985 21:00:00)-Water Temperature (C)]]*OO[[#This Row],[46]]</f>
        <v>2.0452669618954998E-5</v>
      </c>
      <c r="AW345" s="10">
        <f>3/24000000*OO[[#This Row],[105 (02JUL1985 00:00:00)-Water Temperature (C)]]*OO[[#This Row],[47]]</f>
        <v>1.8432983113487498E-5</v>
      </c>
      <c r="AX345" s="10">
        <f>3/24000000*OO[[#This Row],[106 (02JUL1985 03:00:00)-Water Temperature (C)]]*OO[[#This Row],[48]]</f>
        <v>1.6476777253886249E-5</v>
      </c>
      <c r="AY345" s="10">
        <f>3/24000000*OO[[#This Row],[107 (02JUL1985 06:00:00)-Water Temperature (C)]]*OO[[#This Row],[49]]</f>
        <v>1.4850083725387497E-5</v>
      </c>
      <c r="AZ345" s="10">
        <f>3/24000000*OO[[#This Row],[108 (02JUL1985 09:00:00)-Water Temperature (C)]]*OO[[#This Row],[50]]</f>
        <v>1.3759790356549999E-5</v>
      </c>
      <c r="BA345" s="10">
        <f>3/24000000*OO[[#This Row],[109 (02JUL1985 12:00:00)-Water Temperature (C)]]*OO[[#This Row],[51]]</f>
        <v>1.2978771963299999E-5</v>
      </c>
      <c r="BB345" s="10">
        <f>3/24000000*OO[[#This Row],[110 (02JUL1985 15:00:00)-Water Temperature (C)]]*OO[[#This Row],[52]]</f>
        <v>1.23630682682925E-5</v>
      </c>
      <c r="BC345" s="10">
        <f>3/24000000*OO[[#This Row],[111 (02JUL1985 18:00:00)-Water Temperature (C)]]*OO[[#This Row],[53]]</f>
        <v>1.17041444794275E-5</v>
      </c>
      <c r="BD345" s="10">
        <f>3/24000000*OO[[#This Row],[112 (02JUL1985 21:00:00)-Water Temperature (C)]]*OO[[#This Row],[54]]</f>
        <v>1.0826659349382499E-5</v>
      </c>
      <c r="BE345" s="10">
        <f>3/24000000*OO[[#This Row],[113 (03JUL1985 00:00:00)-Water Temperature (C)]]*OO[[#This Row],[55]]</f>
        <v>9.7896629894962503E-6</v>
      </c>
      <c r="BF345" s="10">
        <f>3/24000000*OO[[#This Row],[114 (03JUL1985 03:00:00)-Water Temperature (C)]]*OO[[#This Row],[56]]</f>
        <v>8.7567693315224995E-6</v>
      </c>
      <c r="BG345" s="10">
        <f>3/24000000*OO[[#This Row],[115 (03JUL1985 06:00:00)-Water Temperature (C)]]*OO[[#This Row],[57]]</f>
        <v>7.8817372557900001E-6</v>
      </c>
      <c r="BH345" s="10">
        <f>3/24000000*OO[[#This Row],[116 (03JUL1985 09:00:00)-Water Temperature (C)]]*OO[[#This Row],[58]]</f>
        <v>7.2721302821850002E-6</v>
      </c>
      <c r="BI345" s="10">
        <f>3/24000000*OO[[#This Row],[117 (03JUL1985 12:00:00)-Water Temperature (C)]]*OO[[#This Row],[59]]</f>
        <v>6.7136946285612502E-6</v>
      </c>
      <c r="BJ345" s="10">
        <f>3/24000000*OO[[#This Row],[118 (03JUL1985 15:00:00)-Water Temperature (C)]]*OO[[#This Row],[60]]</f>
        <v>6.3408965389100002E-6</v>
      </c>
      <c r="BK345" s="10">
        <f>3/24000000*OO[[#This Row],[119 (03JUL1985 18:00:00)-Water Temperature (C)]]*OO[[#This Row],[61]]</f>
        <v>5.9786552707200006E-6</v>
      </c>
      <c r="BL345" s="10">
        <f>3/24000000*OO[[#This Row],[120 (03JUL1985 21:00:00)-Water Temperature (C)]]*OO[[#This Row],[62]]</f>
        <v>5.576482177349999E-6</v>
      </c>
      <c r="BM345" s="10">
        <f>3/24000000*OO[[#This Row],[121 (04JUL1985 00:00:00)-Water Temperature (C)]]*OO[[#This Row],[63]]</f>
        <v>5.0990883251137497E-6</v>
      </c>
      <c r="BN345" s="10">
        <f>3/24000000*OO[[#This Row],[122 (04JUL1985 03:00:00)-Water Temperature (C)]]*OO[[#This Row],[64]]</f>
        <v>4.5856270547874999E-6</v>
      </c>
      <c r="BO345" s="10">
        <f>3/24000000*OO[[#This Row],[123 (04JUL1985 06:00:00)-Water Temperature (C)]]*OO[[#This Row],[65]]</f>
        <v>4.1447680280737505E-6</v>
      </c>
      <c r="BP345" s="10">
        <f>3/24000000*OO[[#This Row],[124 (04JUL1985 09:00:00)-Water Temperature (C)]]*OO[[#This Row],[66]]</f>
        <v>3.8473905102749997E-6</v>
      </c>
      <c r="BQ345" s="10">
        <f>3/24000000*OO[[#This Row],[125 (04JUL1985 12:00:00)-Water Temperature (C)]]*OO[[#This Row],[67]]</f>
        <v>3.62460379683625E-6</v>
      </c>
      <c r="BR345" s="10">
        <f>3/24000000*OO[[#This Row],[126 (04JUL1985 15:00:00)-Water Temperature (C)]]*OO[[#This Row],[68]]</f>
        <v>3.4505541402862494E-6</v>
      </c>
      <c r="BS345" s="10">
        <f>3/24000000*OO[[#This Row],[127 (04JUL1985 18:00:00)-Water Temperature (C)]]*OO[[#This Row],[69]]</f>
        <v>3.2667886279462495E-6</v>
      </c>
      <c r="BT345" s="10">
        <f>3/24000000*OO[[#This Row],[128 (04JUL1985 21:00:00)-Water Temperature (C)]]*OO[[#This Row],[70]]</f>
        <v>3.0119828157731252E-6</v>
      </c>
      <c r="BU345" s="10">
        <f>3/24000000*OO[[#This Row],[129 (05JUL1985 00:00:00)-Water Temperature (C)]]*OO[[#This Row],[71]]</f>
        <v>2.6909901926489998E-6</v>
      </c>
      <c r="BV345" s="10">
        <f>3/24000000*OO[[#This Row],[130 (05JUL1985 03:00:00)-Water Temperature (C)]]*OO[[#This Row],[72]]</f>
        <v>2.3442295815479994E-6</v>
      </c>
      <c r="BW345" s="10">
        <f>3/24000000*OO[[#This Row],[131 (05JUL1985 06:00:00)-Water Temperature (C)]]*OO[[#This Row],[73]]</f>
        <v>2.0167203815838744E-6</v>
      </c>
      <c r="BX345" s="10">
        <f>3/24000000*OO[[#This Row],[132 (05JUL1985 09:00:00)-Water Temperature (C)]]*OO[[#This Row],[74]]</f>
        <v>1.7602378582468752E-6</v>
      </c>
      <c r="BY345" s="10">
        <f>3/24000000*OO[[#This Row],[133 (05JUL1985 12:00:00)-Water Temperature (C)]]*OO[[#This Row],[75]]</f>
        <v>1.5476355918956247E-6</v>
      </c>
      <c r="BZ345" s="10">
        <f>3/24000000*OO[[#This Row],[134 (05JUL1985 15:00:00)-Water Temperature (C)]]*OO[[#This Row],[76]]</f>
        <v>1.3774746624607501E-6</v>
      </c>
      <c r="CA345" s="10">
        <f>3/24000000*OO[[#This Row],[135 (05JUL1985 18:00:00)-Water Temperature (C)]]*OO[[#This Row],[77]]</f>
        <v>1.2266764625545E-6</v>
      </c>
      <c r="CB345" s="10">
        <f>3/24000000*OO[[#This Row],[136 (05JUL1985 21:00:00)-Water Temperature (C)]]*OO[[#This Row],[78]]</f>
        <v>1.0856573624311249E-6</v>
      </c>
      <c r="CC345" s="10">
        <f>3/24000000*OO[[#This Row],[137 (06JUL1985 00:00:00)-Water Temperature (C)]]*OO[[#This Row],[79]]</f>
        <v>9.4682680691849989E-7</v>
      </c>
      <c r="CD345" s="10">
        <f>3/24000000*OO[[#This Row],[138 (06JUL1985 03:00:00)-Water Temperature (C)]]*OO[[#This Row],[80]]</f>
        <v>8.1053089475662484E-7</v>
      </c>
      <c r="CE345" s="10">
        <f>3/24000000*OO[[#This Row],[139 (06JUL1985 06:00:00)-Water Temperature (C)]]*OO[[#This Row],[81]]</f>
        <v>6.9107943575624995E-7</v>
      </c>
      <c r="CF345" s="10">
        <f>3/24000000*OO[[#This Row],[140 (06JUL1985 09:00:00)-Water Temperature (C)]]*OO[[#This Row],[82]]</f>
        <v>6.0232005325874997E-7</v>
      </c>
      <c r="CG345" s="10">
        <f>3/24000000*OO[[#This Row],[141 (06JUL1985 12:00:00)-Water Temperature (C)]]*OO[[#This Row],[83]]</f>
        <v>5.3822352327037501E-7</v>
      </c>
      <c r="CH345" s="10">
        <f>3/24000000*OO[[#This Row],[142 (06JUL1985 15:00:00)-Water Temperature (C)]]*OO[[#This Row],[84]]</f>
        <v>4.9572626247299998E-7</v>
      </c>
      <c r="CI345" s="10">
        <f>3/24000000*OO[[#This Row],[143 (06JUL1985 18:00:00)-Water Temperature (C)]]*OO[[#This Row],[85]]</f>
        <v>4.6391156124999995E-7</v>
      </c>
      <c r="CJ345" s="10">
        <f>3/24000000*OO[[#This Row],[144 (06JUL1985 21:00:00)-Water Temperature (C)]]*OO[[#This Row],[86]]</f>
        <v>4.3437423266600003E-7</v>
      </c>
      <c r="CK345" s="10">
        <f>3/24000000*OO[[#This Row],[145 (07JUL1985 00:00:00)-Water Temperature (C)]]*OO[[#This Row],[87]]</f>
        <v>4.0170203089499996E-7</v>
      </c>
      <c r="CL345" s="10">
        <f>3/24000000*OO[[#This Row],[146 (07JUL1985 03:00:00)-Water Temperature (C)]]*OO[[#This Row],[88]]</f>
        <v>3.6726809275124998E-7</v>
      </c>
      <c r="CM345" s="10">
        <f>3/24000000*OO[[#This Row],[147 (07JUL1985 06:00:00)-Water Temperature (C)]]*OO[[#This Row],[89]]</f>
        <v>3.3337392459312499E-7</v>
      </c>
      <c r="CN345" s="10">
        <f>3/24000000*OO[[#This Row],[148 (07JUL1985 09:00:00)-Water Temperature (C)]]*OO[[#This Row],[90]]</f>
        <v>3.0603213045502498E-7</v>
      </c>
      <c r="CO345" s="10">
        <f>3/24000000*OO[[#This Row],[149 (07JUL1985 12:00:00)-Water Temperature (C)]]*OO[[#This Row],[91]]</f>
        <v>2.8491044387373751E-7</v>
      </c>
      <c r="CP345" s="10">
        <f>3/24000000*OO[[#This Row],[150 (07JUL1985 15:00:00)-Water Temperature (C)]]*OO[[#This Row],[92]]</f>
        <v>2.8491044387373751E-7</v>
      </c>
      <c r="CQ345" s="10">
        <f>3/24000000*OO[[#This Row],[151 (07JUL1985 18:00:00)-Water Temperature (C)]]*OO[[#This Row],[93]]</f>
        <v>2.8491044387373751E-7</v>
      </c>
      <c r="CR345" s="10">
        <f>3/24000000*OO[[#This Row],[152 (07JUL1985 21:00:00)-Water Temperature (C)]]*OO[[#This Row],[94]]</f>
        <v>2.8491044387373751E-7</v>
      </c>
      <c r="CS345" s="10">
        <f>3/24000000*OO[[#This Row],[153 (08JUL1985 00:00:00)-Water Temperature (C)]]*OO[[#This Row],[95]]</f>
        <v>2.8491044387373751E-7</v>
      </c>
      <c r="CT345" s="10">
        <f>3/24000000*OO[[#This Row],[154 (08JUL1985 03:00:00)-Water Temperature (C)]]*OO[[#This Row],[96]]</f>
        <v>2.8491044387373751E-7</v>
      </c>
      <c r="CU345" s="10">
        <f>3/24000000*OO[[#This Row],[155 (08JUL1985 06:00:00)-Water Temperature (C)]]*OO[[#This Row],[97]]</f>
        <v>2.8491044387373751E-7</v>
      </c>
      <c r="CV345" s="10">
        <f>3/24000000*OO[[#This Row],[156 (08JUL1985 09:00:00)-Water Temperature (C)]]*OO[[#This Row],[98]]</f>
        <v>2.8491044387373751E-7</v>
      </c>
      <c r="CW345" s="10">
        <f>3/24000000*OO[[#This Row],[157 (08JUL1985 12:00:00)-Water Temperature (C)]]*OO[[#This Row],[99]]</f>
        <v>2.8491044387373751E-7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1.1491016899882793E-36</v>
      </c>
      <c r="T346" s="10">
        <f>3/24*OO[[#This Row],[76 (28JUN1985 09:00:00)-Water Temperature (C)]]*OO[[#This Row],[18]]/SUM(OO[18])</f>
        <v>7.696276582254113E-26</v>
      </c>
      <c r="U346" s="10">
        <f>3/24*OO[[#This Row],[77 (28JUN1985 12:00:00)-Water Temperature (C)]]*OO[[#This Row],[19]]/SUM(OO[19])</f>
        <v>1.1330791541022955E-19</v>
      </c>
      <c r="V346" s="10">
        <f>3/24000000*OO[[#This Row],[78 (28JUN1985 15:00:00)-Water Temperature (C)]]*OO[[#This Row],[20]]</f>
        <v>3.49869060498E-14</v>
      </c>
      <c r="W346" s="10">
        <f>3/24000000*OO[[#This Row],[79 (28JUN1985 18:00:00)-Water Temperature (C)]]*OO[[#This Row],[21]]</f>
        <v>6.9728227928975002E-11</v>
      </c>
      <c r="X346" s="10">
        <f>3/24000000*OO[[#This Row],[80 (28JUN1985 21:00:00)-Water Temperature (C)]]*OO[[#This Row],[22]]</f>
        <v>2.0554300622098749E-8</v>
      </c>
      <c r="Y346" s="10">
        <f>3/24000000*OO[[#This Row],[81 (29JUN1985 00:00:00)-Water Temperature (C)]]*OO[[#This Row],[23]]</f>
        <v>1.6478180596404999E-6</v>
      </c>
      <c r="Z346" s="10">
        <f>3/24000000*OO[[#This Row],[82 (29JUN1985 03:00:00)-Water Temperature (C)]]*OO[[#This Row],[24]]</f>
        <v>4.8101757887999997E-5</v>
      </c>
      <c r="AA346" s="10">
        <f>3/24000000*OO[[#This Row],[83 (29JUN1985 06:00:00)-Water Temperature (C)]]*OO[[#This Row],[25]]</f>
        <v>6.1078580795374988E-4</v>
      </c>
      <c r="AB346" s="10">
        <f>3/24000000*OO[[#This Row],[84 (29JUN1985 09:00:00)-Water Temperature (C)]]*OO[[#This Row],[26]]</f>
        <v>3.8652199076749999E-3</v>
      </c>
      <c r="AC346" s="10">
        <f>3/24000000*OO[[#This Row],[85 (29JUN1985 12:00:00)-Water Temperature (C)]]*OO[[#This Row],[27]]</f>
        <v>1.3617866042673749E-2</v>
      </c>
      <c r="AD346" s="10">
        <f>3/24000000*OO[[#This Row],[86 (29JUN1985 15:00:00)-Water Temperature (C)]]*OO[[#This Row],[28]]</f>
        <v>2.8658674578374996E-2</v>
      </c>
      <c r="AE346" s="10">
        <f>3/24000000*OO[[#This Row],[88 (29JUN1985 21:00:00)-Water Temperature (C)]]*OO[[#This Row],[30]]</f>
        <v>3.4683985741799997E-2</v>
      </c>
      <c r="AF346" s="10">
        <f>3/24000000*OO[[#This Row],[88 (29JUN1985 21:00:00)-Water Temperature (C)]]*OO[[#This Row],[30]]</f>
        <v>3.4683985741799997E-2</v>
      </c>
      <c r="AG346" s="10">
        <f>3/24000000*OO[[#This Row],[89 (30JUN1985 00:00:00)-Water Temperature (C)]]*OO[[#This Row],[31]]</f>
        <v>2.2004918568036252E-2</v>
      </c>
      <c r="AH346" s="10">
        <f>3/24000000*OO[[#This Row],[90 (30JUN1985 03:00:00)-Water Temperature (C)]]*OO[[#This Row],[32]]</f>
        <v>1.0295414897894997E-2</v>
      </c>
      <c r="AI346" s="10">
        <f>3/24000000*OO[[#This Row],[91 (30JUN1985 06:00:00)-Water Temperature (C)]]*OO[[#This Row],[33]]</f>
        <v>3.7306517027324996E-3</v>
      </c>
      <c r="AJ346" s="10">
        <f>3/24000000*OO[[#This Row],[92 (30JUN1985 09:00:00)-Water Temperature (C)]]*OO[[#This Row],[34]]</f>
        <v>1.115216902877E-3</v>
      </c>
      <c r="AK346" s="10">
        <f>3/24000000*OO[[#This Row],[93 (30JUN1985 12:00:00)-Water Temperature (C)]]*OO[[#This Row],[35]]</f>
        <v>2.9542772798099999E-4</v>
      </c>
      <c r="AL346" s="10">
        <f>3/24000000*OO[[#This Row],[94 (30JUN1985 15:00:00)-Water Temperature (C)]]*OO[[#This Row],[36]]</f>
        <v>8.5113472847399998E-5</v>
      </c>
      <c r="AM346" s="10">
        <f>3/24000000*OO[[#This Row],[95 (30JUN1985 18:00:00)-Water Temperature (C)]]*OO[[#This Row],[37]]</f>
        <v>3.9339750462999995E-5</v>
      </c>
      <c r="AN346" s="10">
        <f>3/24000000*OO[[#This Row],[96 (30JUN1985 21:00:00)-Water Temperature (C)]]*OO[[#This Row],[38]]</f>
        <v>3.0340789817624999E-5</v>
      </c>
      <c r="AO346" s="10">
        <f>3/24000000*OO[[#This Row],[97 (01JUL1985 00:00:00)-Water Temperature (C)]]*OO[[#This Row],[39]]</f>
        <v>2.8449823951575E-5</v>
      </c>
      <c r="AP346" s="10">
        <f>3/24000000*OO[[#This Row],[98 (01JUL1985 03:00:00)-Water Temperature (C)]]*OO[[#This Row],[40]]</f>
        <v>2.7613143955324997E-5</v>
      </c>
      <c r="AQ346" s="10">
        <f>3/24000000*OO[[#This Row],[99 (01JUL1985 06:00:00)-Water Temperature (C)]]*OO[[#This Row],[41]]</f>
        <v>2.6843847200374996E-5</v>
      </c>
      <c r="AR346" s="10">
        <f>3/24000000*OO[[#This Row],[100 (01JUL1985 09:00:00)-Water Temperature (C)]]*OO[[#This Row],[42]]</f>
        <v>2.6209440021599994E-5</v>
      </c>
      <c r="AS346" s="10">
        <f>3/24000000*OO[[#This Row],[101 (01JUL1985 12:00:00)-Water Temperature (C)]]*OO[[#This Row],[43]]</f>
        <v>2.5295928189450001E-5</v>
      </c>
      <c r="AT346" s="10">
        <f>3/24000000*OO[[#This Row],[102 (01JUL1985 15:00:00)-Water Temperature (C)]]*OO[[#This Row],[44]]</f>
        <v>2.4194675423696247E-5</v>
      </c>
      <c r="AU346" s="10">
        <f>3/24000000*OO[[#This Row],[103 (01JUL1985 18:00:00)-Water Temperature (C)]]*OO[[#This Row],[45]]</f>
        <v>2.2901414725424999E-5</v>
      </c>
      <c r="AV346" s="10">
        <f>3/24000000*OO[[#This Row],[104 (01JUL1985 21:00:00)-Water Temperature (C)]]*OO[[#This Row],[46]]</f>
        <v>2.1154427620761251E-5</v>
      </c>
      <c r="AW346" s="10">
        <f>3/24000000*OO[[#This Row],[105 (02JUL1985 00:00:00)-Water Temperature (C)]]*OO[[#This Row],[47]]</f>
        <v>1.9098690615862497E-5</v>
      </c>
      <c r="AX346" s="10">
        <f>3/24000000*OO[[#This Row],[106 (02JUL1985 03:00:00)-Water Temperature (C)]]*OO[[#This Row],[48]]</f>
        <v>1.7089316897300002E-5</v>
      </c>
      <c r="AY346" s="10">
        <f>3/24000000*OO[[#This Row],[107 (02JUL1985 06:00:00)-Water Temperature (C)]]*OO[[#This Row],[49]]</f>
        <v>1.5415664812750001E-5</v>
      </c>
      <c r="AZ346" s="10">
        <f>3/24000000*OO[[#This Row],[108 (02JUL1985 09:00:00)-Water Temperature (C)]]*OO[[#This Row],[50]]</f>
        <v>1.4300449484130001E-5</v>
      </c>
      <c r="BA346" s="10">
        <f>3/24000000*OO[[#This Row],[109 (02JUL1985 12:00:00)-Water Temperature (C)]]*OO[[#This Row],[51]]</f>
        <v>1.3494180977497503E-5</v>
      </c>
      <c r="BB346" s="10">
        <f>3/24000000*OO[[#This Row],[110 (02JUL1985 15:00:00)-Water Temperature (C)]]*OO[[#This Row],[52]]</f>
        <v>1.2863077879061251E-5</v>
      </c>
      <c r="BC346" s="10">
        <f>3/24000000*OO[[#This Row],[111 (02JUL1985 18:00:00)-Water Temperature (C)]]*OO[[#This Row],[53]]</f>
        <v>1.2191827554674999E-5</v>
      </c>
      <c r="BD346" s="10">
        <f>3/24000000*OO[[#This Row],[112 (02JUL1985 21:00:00)-Water Temperature (C)]]*OO[[#This Row],[54]]</f>
        <v>1.1289947886262499E-5</v>
      </c>
      <c r="BE346" s="10">
        <f>3/24000000*OO[[#This Row],[113 (03JUL1985 00:00:00)-Water Temperature (C)]]*OO[[#This Row],[55]]</f>
        <v>1.0228580798677499E-5</v>
      </c>
      <c r="BF346" s="10">
        <f>3/24000000*OO[[#This Row],[114 (03JUL1985 03:00:00)-Water Temperature (C)]]*OO[[#This Row],[56]]</f>
        <v>9.1618865560249996E-6</v>
      </c>
      <c r="BG346" s="10">
        <f>3/24000000*OO[[#This Row],[115 (03JUL1985 06:00:00)-Water Temperature (C)]]*OO[[#This Row],[57]]</f>
        <v>8.2542438979824981E-6</v>
      </c>
      <c r="BH346" s="10">
        <f>3/24000000*OO[[#This Row],[116 (03JUL1985 09:00:00)-Water Temperature (C)]]*OO[[#This Row],[58]]</f>
        <v>7.6231251226349996E-6</v>
      </c>
      <c r="BI346" s="10">
        <f>3/24000000*OO[[#This Row],[117 (03JUL1985 12:00:00)-Water Temperature (C)]]*OO[[#This Row],[59]]</f>
        <v>7.0389333782775001E-6</v>
      </c>
      <c r="BJ346" s="10">
        <f>3/24000000*OO[[#This Row],[118 (03JUL1985 15:00:00)-Water Temperature (C)]]*OO[[#This Row],[60]]</f>
        <v>6.6563626987000002E-6</v>
      </c>
      <c r="BK346" s="10">
        <f>3/24000000*OO[[#This Row],[119 (03JUL1985 18:00:00)-Water Temperature (C)]]*OO[[#This Row],[61]]</f>
        <v>6.2789832970549989E-6</v>
      </c>
      <c r="BL346" s="10">
        <f>3/24000000*OO[[#This Row],[120 (03JUL1985 21:00:00)-Water Temperature (C)]]*OO[[#This Row],[62]]</f>
        <v>5.8617154392600001E-6</v>
      </c>
      <c r="BM346" s="10">
        <f>3/24000000*OO[[#This Row],[121 (04JUL1985 00:00:00)-Water Temperature (C)]]*OO[[#This Row],[63]]</f>
        <v>5.3699207950500005E-6</v>
      </c>
      <c r="BN346" s="10">
        <f>3/24000000*OO[[#This Row],[122 (04JUL1985 03:00:00)-Water Temperature (C)]]*OO[[#This Row],[64]]</f>
        <v>4.8356664474387504E-6</v>
      </c>
      <c r="BO346" s="10">
        <f>3/24000000*OO[[#This Row],[123 (04JUL1985 06:00:00)-Water Temperature (C)]]*OO[[#This Row],[65]]</f>
        <v>4.3748482879012502E-6</v>
      </c>
      <c r="BP346" s="10">
        <f>3/24000000*OO[[#This Row],[124 (04JUL1985 09:00:00)-Water Temperature (C)]]*OO[[#This Row],[66]]</f>
        <v>4.0655232821212492E-6</v>
      </c>
      <c r="BQ346" s="10">
        <f>3/24000000*OO[[#This Row],[125 (04JUL1985 12:00:00)-Water Temperature (C)]]*OO[[#This Row],[67]]</f>
        <v>3.8298220751499992E-6</v>
      </c>
      <c r="BR346" s="10">
        <f>3/24000000*OO[[#This Row],[126 (04JUL1985 15:00:00)-Water Temperature (C)]]*OO[[#This Row],[68]]</f>
        <v>3.6467441945999998E-6</v>
      </c>
      <c r="BS346" s="10">
        <f>3/24000000*OO[[#This Row],[127 (04JUL1985 18:00:00)-Water Temperature (C)]]*OO[[#This Row],[69]]</f>
        <v>3.45484340518625E-6</v>
      </c>
      <c r="BT346" s="10">
        <f>3/24000000*OO[[#This Row],[128 (04JUL1985 21:00:00)-Water Temperature (C)]]*OO[[#This Row],[70]]</f>
        <v>3.1878430336129998E-6</v>
      </c>
      <c r="BU346" s="10">
        <f>3/24000000*OO[[#This Row],[129 (05JUL1985 00:00:00)-Water Temperature (C)]]*OO[[#This Row],[71]]</f>
        <v>2.8525433034054999E-6</v>
      </c>
      <c r="BV346" s="10">
        <f>3/24000000*OO[[#This Row],[130 (05JUL1985 03:00:00)-Water Temperature (C)]]*OO[[#This Row],[72]]</f>
        <v>2.489815582675E-6</v>
      </c>
      <c r="BW346" s="10">
        <f>3/24000000*OO[[#This Row],[131 (05JUL1985 06:00:00)-Water Temperature (C)]]*OO[[#This Row],[73]]</f>
        <v>2.1437039847877499E-6</v>
      </c>
      <c r="BX346" s="10">
        <f>3/24000000*OO[[#This Row],[132 (05JUL1985 09:00:00)-Water Temperature (C)]]*OO[[#This Row],[74]]</f>
        <v>1.8720593077235001E-6</v>
      </c>
      <c r="BY346" s="10">
        <f>3/24000000*OO[[#This Row],[133 (05JUL1985 12:00:00)-Water Temperature (C)]]*OO[[#This Row],[75]]</f>
        <v>1.6450586784625001E-6</v>
      </c>
      <c r="BZ346" s="10">
        <f>3/24000000*OO[[#This Row],[134 (05JUL1985 15:00:00)-Water Temperature (C)]]*OO[[#This Row],[76]]</f>
        <v>1.462900413288E-6</v>
      </c>
      <c r="CA346" s="10">
        <f>3/24000000*OO[[#This Row],[135 (05JUL1985 18:00:00)-Water Temperature (C)]]*OO[[#This Row],[77]]</f>
        <v>1.3025329882237499E-6</v>
      </c>
      <c r="CB346" s="10">
        <f>3/24000000*OO[[#This Row],[136 (05JUL1985 21:00:00)-Water Temperature (C)]]*OO[[#This Row],[78]]</f>
        <v>1.1531616039619999E-6</v>
      </c>
      <c r="CC346" s="10">
        <f>3/24000000*OO[[#This Row],[137 (06JUL1985 00:00:00)-Water Temperature (C)]]*OO[[#This Row],[79]]</f>
        <v>1.0065991918918748E-6</v>
      </c>
      <c r="CD346" s="10">
        <f>3/24000000*OO[[#This Row],[138 (06JUL1985 03:00:00)-Water Temperature (C)]]*OO[[#This Row],[80]]</f>
        <v>8.626708696112499E-7</v>
      </c>
      <c r="CE346" s="10">
        <f>3/24000000*OO[[#This Row],[139 (06JUL1985 06:00:00)-Water Temperature (C)]]*OO[[#This Row],[81]]</f>
        <v>7.3583941056999995E-7</v>
      </c>
      <c r="CF346" s="10">
        <f>3/24000000*OO[[#This Row],[140 (06JUL1985 09:00:00)-Water Temperature (C)]]*OO[[#This Row],[82]]</f>
        <v>6.41254374592E-7</v>
      </c>
      <c r="CG346" s="10">
        <f>3/24000000*OO[[#This Row],[141 (06JUL1985 12:00:00)-Water Temperature (C)]]*OO[[#This Row],[83]]</f>
        <v>5.7200800545349997E-7</v>
      </c>
      <c r="CH346" s="10">
        <f>3/24000000*OO[[#This Row],[142 (06JUL1985 15:00:00)-Water Temperature (C)]]*OO[[#This Row],[84]]</f>
        <v>5.2592817978224992E-7</v>
      </c>
      <c r="CI346" s="10">
        <f>3/24000000*OO[[#This Row],[143 (06JUL1985 18:00:00)-Water Temperature (C)]]*OO[[#This Row],[85]]</f>
        <v>4.9142774547812493E-7</v>
      </c>
      <c r="CJ346" s="10">
        <f>3/24000000*OO[[#This Row],[144 (06JUL1985 21:00:00)-Water Temperature (C)]]*OO[[#This Row],[86]]</f>
        <v>4.5967452421549999E-7</v>
      </c>
      <c r="CK346" s="10">
        <f>3/24000000*OO[[#This Row],[145 (07JUL1985 00:00:00)-Water Temperature (C)]]*OO[[#This Row],[87]]</f>
        <v>4.2500156050774998E-7</v>
      </c>
      <c r="CL346" s="10">
        <f>3/24000000*OO[[#This Row],[146 (07JUL1985 03:00:00)-Water Temperature (C)]]*OO[[#This Row],[88]]</f>
        <v>3.8886215151875E-7</v>
      </c>
      <c r="CM346" s="10">
        <f>3/24000000*OO[[#This Row],[147 (07JUL1985 06:00:00)-Water Temperature (C)]]*OO[[#This Row],[89]]</f>
        <v>3.5311025688749999E-7</v>
      </c>
      <c r="CN346" s="10">
        <f>3/24000000*OO[[#This Row],[148 (07JUL1985 09:00:00)-Water Temperature (C)]]*OO[[#This Row],[90]]</f>
        <v>3.2417559781249999E-7</v>
      </c>
      <c r="CO346" s="10">
        <f>3/24000000*OO[[#This Row],[149 (07JUL1985 12:00:00)-Water Temperature (C)]]*OO[[#This Row],[91]]</f>
        <v>3.0164548151377495E-7</v>
      </c>
      <c r="CP346" s="10">
        <f>3/24000000*OO[[#This Row],[150 (07JUL1985 15:00:00)-Water Temperature (C)]]*OO[[#This Row],[92]]</f>
        <v>3.0164548151377495E-7</v>
      </c>
      <c r="CQ346" s="10">
        <f>3/24000000*OO[[#This Row],[151 (07JUL1985 18:00:00)-Water Temperature (C)]]*OO[[#This Row],[93]]</f>
        <v>3.0164548151377495E-7</v>
      </c>
      <c r="CR346" s="10">
        <f>3/24000000*OO[[#This Row],[152 (07JUL1985 21:00:00)-Water Temperature (C)]]*OO[[#This Row],[94]]</f>
        <v>3.0164548151377495E-7</v>
      </c>
      <c r="CS346" s="10">
        <f>3/24000000*OO[[#This Row],[153 (08JUL1985 00:00:00)-Water Temperature (C)]]*OO[[#This Row],[95]]</f>
        <v>3.0164548151377495E-7</v>
      </c>
      <c r="CT346" s="10">
        <f>3/24000000*OO[[#This Row],[154 (08JUL1985 03:00:00)-Water Temperature (C)]]*OO[[#This Row],[96]]</f>
        <v>3.0164548151377495E-7</v>
      </c>
      <c r="CU346" s="10">
        <f>3/24000000*OO[[#This Row],[155 (08JUL1985 06:00:00)-Water Temperature (C)]]*OO[[#This Row],[97]]</f>
        <v>3.0164548151377495E-7</v>
      </c>
      <c r="CV346" s="10">
        <f>3/24000000*OO[[#This Row],[156 (08JUL1985 09:00:00)-Water Temperature (C)]]*OO[[#This Row],[98]]</f>
        <v>3.0164548151377495E-7</v>
      </c>
      <c r="CW346" s="10">
        <f>3/24000000*OO[[#This Row],[157 (08JUL1985 12:00:00)-Water Temperature (C)]]*OO[[#This Row],[99]]</f>
        <v>3.0164548151377495E-7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1.9578813690734333E-37</v>
      </c>
      <c r="T347" s="10">
        <f>3/24*OO[[#This Row],[76 (28JUN1985 09:00:00)-Water Temperature (C)]]*OO[[#This Row],[18]]/SUM(OO[18])</f>
        <v>4.1765335864589729E-26</v>
      </c>
      <c r="U347" s="10">
        <f>3/24*OO[[#This Row],[77 (28JUN1985 12:00:00)-Water Temperature (C)]]*OO[[#This Row],[19]]/SUM(OO[19])</f>
        <v>2.9030219281043517E-20</v>
      </c>
      <c r="V347" s="10">
        <f>3/24000000*OO[[#This Row],[78 (28JUN1985 15:00:00)-Water Temperature (C)]]*OO[[#This Row],[20]]</f>
        <v>2.5341351290474999E-14</v>
      </c>
      <c r="W347" s="10">
        <f>3/24000000*OO[[#This Row],[79 (28JUN1985 18:00:00)-Water Temperature (C)]]*OO[[#This Row],[21]]</f>
        <v>6.2196121678074993E-11</v>
      </c>
      <c r="X347" s="10">
        <f>3/24000000*OO[[#This Row],[80 (28JUN1985 21:00:00)-Water Temperature (C)]]*OO[[#This Row],[22]]</f>
        <v>2.0682401192250001E-8</v>
      </c>
      <c r="Y347" s="10">
        <f>3/24000000*OO[[#This Row],[81 (29JUN1985 00:00:00)-Water Temperature (C)]]*OO[[#This Row],[23]]</f>
        <v>1.8293003609917498E-6</v>
      </c>
      <c r="Z347" s="10">
        <f>3/24000000*OO[[#This Row],[82 (29JUN1985 03:00:00)-Water Temperature (C)]]*OO[[#This Row],[24]]</f>
        <v>5.8185955904799996E-5</v>
      </c>
      <c r="AA347" s="10">
        <f>3/24000000*OO[[#This Row],[83 (29JUN1985 06:00:00)-Water Temperature (C)]]*OO[[#This Row],[25]]</f>
        <v>7.9949190593562496E-4</v>
      </c>
      <c r="AB347" s="10">
        <f>3/24000000*OO[[#This Row],[84 (29JUN1985 09:00:00)-Water Temperature (C)]]*OO[[#This Row],[26]]</f>
        <v>5.4418493240312501E-3</v>
      </c>
      <c r="AC347" s="10">
        <f>3/24000000*OO[[#This Row],[85 (29JUN1985 12:00:00)-Water Temperature (C)]]*OO[[#This Row],[27]]</f>
        <v>2.0518944863852497E-2</v>
      </c>
      <c r="AD347" s="10">
        <f>3/24000000*OO[[#This Row],[86 (29JUN1985 15:00:00)-Water Temperature (C)]]*OO[[#This Row],[28]]</f>
        <v>4.5969947405849997E-2</v>
      </c>
      <c r="AE347" s="10">
        <f>3/24000000*OO[[#This Row],[88 (29JUN1985 21:00:00)-Water Temperature (C)]]*OO[[#This Row],[30]]</f>
        <v>6.2317356022687502E-2</v>
      </c>
      <c r="AF347" s="10">
        <f>3/24000000*OO[[#This Row],[88 (29JUN1985 21:00:00)-Water Temperature (C)]]*OO[[#This Row],[30]]</f>
        <v>6.2317356022687502E-2</v>
      </c>
      <c r="AG347" s="10">
        <f>3/24000000*OO[[#This Row],[89 (30JUN1985 00:00:00)-Water Temperature (C)]]*OO[[#This Row],[31]]</f>
        <v>4.1695873259687502E-2</v>
      </c>
      <c r="AH347" s="10">
        <f>3/24000000*OO[[#This Row],[90 (30JUN1985 03:00:00)-Water Temperature (C)]]*OO[[#This Row],[32]]</f>
        <v>2.0507661711999997E-2</v>
      </c>
      <c r="AI347" s="10">
        <f>3/24000000*OO[[#This Row],[91 (30JUN1985 06:00:00)-Water Temperature (C)]]*OO[[#This Row],[33]]</f>
        <v>7.7735435363099998E-3</v>
      </c>
      <c r="AJ347" s="10">
        <f>3/24000000*OO[[#This Row],[92 (30JUN1985 09:00:00)-Water Temperature (C)]]*OO[[#This Row],[34]]</f>
        <v>2.4186247632095002E-3</v>
      </c>
      <c r="AK347" s="10">
        <f>3/24000000*OO[[#This Row],[93 (30JUN1985 12:00:00)-Water Temperature (C)]]*OO[[#This Row],[35]]</f>
        <v>6.5270092759650003E-4</v>
      </c>
      <c r="AL347" s="10">
        <f>3/24000000*OO[[#This Row],[94 (30JUN1985 15:00:00)-Water Temperature (C)]]*OO[[#This Row],[36]]</f>
        <v>1.813399286854375E-4</v>
      </c>
      <c r="AM347" s="10">
        <f>3/24000000*OO[[#This Row],[95 (30JUN1985 18:00:00)-Water Temperature (C)]]*OO[[#This Row],[37]]</f>
        <v>7.4979968125737497E-5</v>
      </c>
      <c r="AN347" s="10">
        <f>3/24000000*OO[[#This Row],[96 (30JUN1985 21:00:00)-Water Temperature (C)]]*OO[[#This Row],[38]]</f>
        <v>5.3330124875874994E-5</v>
      </c>
      <c r="AO347" s="10">
        <f>3/24000000*OO[[#This Row],[97 (01JUL1985 00:00:00)-Water Temperature (C)]]*OO[[#This Row],[39]]</f>
        <v>4.8821180999499994E-5</v>
      </c>
      <c r="AP347" s="10">
        <f>3/24000000*OO[[#This Row],[98 (01JUL1985 03:00:00)-Water Temperature (C)]]*OO[[#This Row],[40]]</f>
        <v>4.7121271883674996E-5</v>
      </c>
      <c r="AQ347" s="10">
        <f>3/24000000*OO[[#This Row],[99 (01JUL1985 06:00:00)-Water Temperature (C)]]*OO[[#This Row],[41]]</f>
        <v>4.5781460831724994E-5</v>
      </c>
      <c r="AR347" s="10">
        <f>3/24000000*OO[[#This Row],[100 (01JUL1985 09:00:00)-Water Temperature (C)]]*OO[[#This Row],[42]]</f>
        <v>4.4864618660999995E-5</v>
      </c>
      <c r="AS347" s="10">
        <f>3/24000000*OO[[#This Row],[101 (01JUL1985 12:00:00)-Water Temperature (C)]]*OO[[#This Row],[43]]</f>
        <v>4.3308485135224994E-5</v>
      </c>
      <c r="AT347" s="10">
        <f>3/24000000*OO[[#This Row],[102 (01JUL1985 15:00:00)-Water Temperature (C)]]*OO[[#This Row],[44]]</f>
        <v>4.1398323713825005E-5</v>
      </c>
      <c r="AU347" s="10">
        <f>3/24000000*OO[[#This Row],[103 (01JUL1985 18:00:00)-Water Temperature (C)]]*OO[[#This Row],[45]]</f>
        <v>3.9149473456499999E-5</v>
      </c>
      <c r="AV347" s="10">
        <f>3/24000000*OO[[#This Row],[104 (01JUL1985 21:00:00)-Water Temperature (C)]]*OO[[#This Row],[46]]</f>
        <v>3.6028857802087501E-5</v>
      </c>
      <c r="AW347" s="10">
        <f>3/24000000*OO[[#This Row],[105 (02JUL1985 00:00:00)-Water Temperature (C)]]*OO[[#This Row],[47]]</f>
        <v>3.2512479346462503E-5</v>
      </c>
      <c r="AX347" s="10">
        <f>3/24000000*OO[[#This Row],[106 (02JUL1985 03:00:00)-Water Temperature (C)]]*OO[[#This Row],[48]]</f>
        <v>2.9040460110687502E-5</v>
      </c>
      <c r="AY347" s="10">
        <f>3/24000000*OO[[#This Row],[107 (02JUL1985 06:00:00)-Water Temperature (C)]]*OO[[#This Row],[49]]</f>
        <v>2.6133788938274998E-5</v>
      </c>
      <c r="AZ347" s="10">
        <f>3/24000000*OO[[#This Row],[108 (02JUL1985 09:00:00)-Water Temperature (C)]]*OO[[#This Row],[50]]</f>
        <v>2.4236232289499996E-5</v>
      </c>
      <c r="BA347" s="10">
        <f>3/24000000*OO[[#This Row],[109 (02JUL1985 12:00:00)-Water Temperature (C)]]*OO[[#This Row],[51]]</f>
        <v>2.2765108503106253E-5</v>
      </c>
      <c r="BB347" s="10">
        <f>3/24000000*OO[[#This Row],[110 (02JUL1985 15:00:00)-Water Temperature (C)]]*OO[[#This Row],[52]]</f>
        <v>2.1626792110419997E-5</v>
      </c>
      <c r="BC347" s="10">
        <f>3/24000000*OO[[#This Row],[111 (02JUL1985 18:00:00)-Water Temperature (C)]]*OO[[#This Row],[53]]</f>
        <v>2.0435807857762497E-5</v>
      </c>
      <c r="BD347" s="10">
        <f>3/24000000*OO[[#This Row],[112 (02JUL1985 21:00:00)-Water Temperature (C)]]*OO[[#This Row],[54]]</f>
        <v>1.8857444267602503E-5</v>
      </c>
      <c r="BE347" s="10">
        <f>3/24000000*OO[[#This Row],[113 (03JUL1985 00:00:00)-Water Temperature (C)]]*OO[[#This Row],[55]]</f>
        <v>1.7076987840449997E-5</v>
      </c>
      <c r="BF347" s="10">
        <f>3/24000000*OO[[#This Row],[114 (03JUL1985 03:00:00)-Water Temperature (C)]]*OO[[#This Row],[56]]</f>
        <v>1.529248138264E-5</v>
      </c>
      <c r="BG347" s="10">
        <f>3/24000000*OO[[#This Row],[115 (03JUL1985 06:00:00)-Water Temperature (C)]]*OO[[#This Row],[57]]</f>
        <v>1.3755420171183748E-5</v>
      </c>
      <c r="BH347" s="10">
        <f>3/24000000*OO[[#This Row],[116 (03JUL1985 09:00:00)-Water Temperature (C)]]*OO[[#This Row],[58]]</f>
        <v>1.2693684465439998E-5</v>
      </c>
      <c r="BI347" s="10">
        <f>3/24000000*OO[[#This Row],[117 (03JUL1985 12:00:00)-Water Temperature (C)]]*OO[[#This Row],[59]]</f>
        <v>1.1660194794453749E-5</v>
      </c>
      <c r="BJ347" s="10">
        <f>3/24000000*OO[[#This Row],[118 (03JUL1985 15:00:00)-Water Temperature (C)]]*OO[[#This Row],[60]]</f>
        <v>1.1027581313599999E-5</v>
      </c>
      <c r="BK347" s="10">
        <f>3/24000000*OO[[#This Row],[119 (03JUL1985 18:00:00)-Water Temperature (C)]]*OO[[#This Row],[61]]</f>
        <v>1.0369071765773749E-5</v>
      </c>
      <c r="BL347" s="10">
        <f>3/24000000*OO[[#This Row],[120 (03JUL1985 21:00:00)-Water Temperature (C)]]*OO[[#This Row],[62]]</f>
        <v>9.6460853801399991E-6</v>
      </c>
      <c r="BM347" s="10">
        <f>3/24000000*OO[[#This Row],[121 (04JUL1985 00:00:00)-Water Temperature (C)]]*OO[[#This Row],[63]]</f>
        <v>8.840707746062499E-6</v>
      </c>
      <c r="BN347" s="10">
        <f>3/24000000*OO[[#This Row],[122 (04JUL1985 03:00:00)-Water Temperature (C)]]*OO[[#This Row],[64]]</f>
        <v>7.9694061022999994E-6</v>
      </c>
      <c r="BO347" s="10">
        <f>3/24000000*OO[[#This Row],[123 (04JUL1985 06:00:00)-Water Temperature (C)]]*OO[[#This Row],[65]]</f>
        <v>7.2164778017325002E-6</v>
      </c>
      <c r="BP347" s="10">
        <f>3/24000000*OO[[#This Row],[124 (04JUL1985 09:00:00)-Water Temperature (C)]]*OO[[#This Row],[66]]</f>
        <v>6.7234696043662506E-6</v>
      </c>
      <c r="BQ347" s="10">
        <f>3/24000000*OO[[#This Row],[125 (04JUL1985 12:00:00)-Water Temperature (C)]]*OO[[#This Row],[67]]</f>
        <v>6.3211641371775004E-6</v>
      </c>
      <c r="BR347" s="10">
        <f>3/24000000*OO[[#This Row],[126 (04JUL1985 15:00:00)-Water Temperature (C)]]*OO[[#This Row],[68]]</f>
        <v>6.0068084109374999E-6</v>
      </c>
      <c r="BS347" s="10">
        <f>3/24000000*OO[[#This Row],[127 (04JUL1985 18:00:00)-Water Temperature (C)]]*OO[[#This Row],[69]]</f>
        <v>5.6852411737500006E-6</v>
      </c>
      <c r="BT347" s="10">
        <f>3/24000000*OO[[#This Row],[128 (04JUL1985 21:00:00)-Water Temperature (C)]]*OO[[#This Row],[70]]</f>
        <v>5.2393583844249996E-6</v>
      </c>
      <c r="BU347" s="10">
        <f>3/24000000*OO[[#This Row],[129 (05JUL1985 00:00:00)-Water Temperature (C)]]*OO[[#This Row],[71]]</f>
        <v>4.697176878239999E-6</v>
      </c>
      <c r="BV347" s="10">
        <f>3/24000000*OO[[#This Row],[130 (05JUL1985 03:00:00)-Water Temperature (C)]]*OO[[#This Row],[72]]</f>
        <v>4.1208628277249998E-6</v>
      </c>
      <c r="BW347" s="10">
        <f>3/24000000*OO[[#This Row],[131 (05JUL1985 06:00:00)-Water Temperature (C)]]*OO[[#This Row],[73]]</f>
        <v>3.5593022718024996E-6</v>
      </c>
      <c r="BX347" s="10">
        <f>3/24000000*OO[[#This Row],[132 (05JUL1985 09:00:00)-Water Temperature (C)]]*OO[[#This Row],[74]]</f>
        <v>3.1162300335312501E-6</v>
      </c>
      <c r="BY347" s="10">
        <f>3/24000000*OO[[#This Row],[133 (05JUL1985 12:00:00)-Water Temperature (C)]]*OO[[#This Row],[75]]</f>
        <v>2.7329675040179997E-6</v>
      </c>
      <c r="BZ347" s="10">
        <f>3/24000000*OO[[#This Row],[134 (05JUL1985 15:00:00)-Water Temperature (C)]]*OO[[#This Row],[76]]</f>
        <v>2.4228754256272497E-6</v>
      </c>
      <c r="CA347" s="10">
        <f>3/24000000*OO[[#This Row],[135 (05JUL1985 18:00:00)-Water Temperature (C)]]*OO[[#This Row],[77]]</f>
        <v>2.1535859140249997E-6</v>
      </c>
      <c r="CB347" s="10">
        <f>3/24000000*OO[[#This Row],[136 (05JUL1985 21:00:00)-Water Temperature (C)]]*OO[[#This Row],[78]]</f>
        <v>1.9055367748040001E-6</v>
      </c>
      <c r="CC347" s="10">
        <f>3/24000000*OO[[#This Row],[137 (06JUL1985 00:00:00)-Water Temperature (C)]]*OO[[#This Row],[79]]</f>
        <v>1.6669525174119999E-6</v>
      </c>
      <c r="CD347" s="10">
        <f>3/24000000*OO[[#This Row],[138 (06JUL1985 03:00:00)-Water Temperature (C)]]*OO[[#This Row],[80]]</f>
        <v>1.4342482201822499E-6</v>
      </c>
      <c r="CE347" s="10">
        <f>3/24000000*OO[[#This Row],[139 (06JUL1985 06:00:00)-Water Temperature (C)]]*OO[[#This Row],[81]]</f>
        <v>1.2271408916095E-6</v>
      </c>
      <c r="CF347" s="10">
        <f>3/24000000*OO[[#This Row],[140 (06JUL1985 09:00:00)-Water Temperature (C)]]*OO[[#This Row],[82]]</f>
        <v>1.0717117579905E-6</v>
      </c>
      <c r="CG347" s="10">
        <f>3/24000000*OO[[#This Row],[141 (06JUL1985 12:00:00)-Water Temperature (C)]]*OO[[#This Row],[83]]</f>
        <v>9.522952916129998E-7</v>
      </c>
      <c r="CH347" s="10">
        <f>3/24000000*OO[[#This Row],[142 (06JUL1985 15:00:00)-Water Temperature (C)]]*OO[[#This Row],[84]]</f>
        <v>8.7067606243200011E-7</v>
      </c>
      <c r="CI347" s="10">
        <f>3/24000000*OO[[#This Row],[143 (06JUL1985 18:00:00)-Water Temperature (C)]]*OO[[#This Row],[85]]</f>
        <v>8.0907615551874999E-7</v>
      </c>
      <c r="CJ347" s="10">
        <f>3/24000000*OO[[#This Row],[144 (06JUL1985 21:00:00)-Water Temperature (C)]]*OO[[#This Row],[86]]</f>
        <v>7.5324986974124997E-7</v>
      </c>
      <c r="CK347" s="10">
        <f>3/24000000*OO[[#This Row],[145 (07JUL1985 00:00:00)-Water Temperature (C)]]*OO[[#This Row],[87]]</f>
        <v>6.9493103535049994E-7</v>
      </c>
      <c r="CL347" s="10">
        <f>3/24000000*OO[[#This Row],[146 (07JUL1985 03:00:00)-Water Temperature (C)]]*OO[[#This Row],[88]]</f>
        <v>6.3744418529312487E-7</v>
      </c>
      <c r="CM347" s="10">
        <f>3/24000000*OO[[#This Row],[147 (07JUL1985 06:00:00)-Water Temperature (C)]]*OO[[#This Row],[89]]</f>
        <v>5.8026673388250002E-7</v>
      </c>
      <c r="CN347" s="10">
        <f>3/24000000*OO[[#This Row],[148 (07JUL1985 09:00:00)-Water Temperature (C)]]*OO[[#This Row],[90]]</f>
        <v>5.33870656869125E-7</v>
      </c>
      <c r="CO347" s="10">
        <f>3/24000000*OO[[#This Row],[149 (07JUL1985 12:00:00)-Water Temperature (C)]]*OO[[#This Row],[91]]</f>
        <v>4.9664912352675003E-7</v>
      </c>
      <c r="CP347" s="10">
        <f>3/24000000*OO[[#This Row],[150 (07JUL1985 15:00:00)-Water Temperature (C)]]*OO[[#This Row],[92]]</f>
        <v>4.9664912352675003E-7</v>
      </c>
      <c r="CQ347" s="10">
        <f>3/24000000*OO[[#This Row],[151 (07JUL1985 18:00:00)-Water Temperature (C)]]*OO[[#This Row],[93]]</f>
        <v>4.9664912352675003E-7</v>
      </c>
      <c r="CR347" s="10">
        <f>3/24000000*OO[[#This Row],[152 (07JUL1985 21:00:00)-Water Temperature (C)]]*OO[[#This Row],[94]]</f>
        <v>4.9664912352675003E-7</v>
      </c>
      <c r="CS347" s="10">
        <f>3/24000000*OO[[#This Row],[153 (08JUL1985 00:00:00)-Water Temperature (C)]]*OO[[#This Row],[95]]</f>
        <v>4.9664912352675003E-7</v>
      </c>
      <c r="CT347" s="10">
        <f>3/24000000*OO[[#This Row],[154 (08JUL1985 03:00:00)-Water Temperature (C)]]*OO[[#This Row],[96]]</f>
        <v>4.9664912352675003E-7</v>
      </c>
      <c r="CU347" s="10">
        <f>3/24000000*OO[[#This Row],[155 (08JUL1985 06:00:00)-Water Temperature (C)]]*OO[[#This Row],[97]]</f>
        <v>4.9664912352675003E-7</v>
      </c>
      <c r="CV347" s="10">
        <f>3/24000000*OO[[#This Row],[156 (08JUL1985 09:00:00)-Water Temperature (C)]]*OO[[#This Row],[98]]</f>
        <v>4.9664912352675003E-7</v>
      </c>
      <c r="CW347" s="10">
        <f>3/24000000*OO[[#This Row],[157 (08JUL1985 12:00:00)-Water Temperature (C)]]*OO[[#This Row],[99]]</f>
        <v>4.9664912352675003E-7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1.2820178938622307E-37</v>
      </c>
      <c r="T348" s="10">
        <f>3/24*OO[[#This Row],[76 (28JUN1985 09:00:00)-Water Temperature (C)]]*OO[[#This Row],[18]]/SUM(OO[18])</f>
        <v>2.5666778290939215E-26</v>
      </c>
      <c r="U348" s="10">
        <f>3/24*OO[[#This Row],[77 (28JUN1985 12:00:00)-Water Temperature (C)]]*OO[[#This Row],[19]]/SUM(OO[19])</f>
        <v>1.6475321490854395E-20</v>
      </c>
      <c r="V348" s="10">
        <f>3/24000000*OO[[#This Row],[78 (28JUN1985 15:00:00)-Water Temperature (C)]]*OO[[#This Row],[20]]</f>
        <v>1.8353918848462499E-14</v>
      </c>
      <c r="W348" s="10">
        <f>3/24000000*OO[[#This Row],[79 (28JUN1985 18:00:00)-Water Temperature (C)]]*OO[[#This Row],[21]]</f>
        <v>5.1556787856274998E-11</v>
      </c>
      <c r="X348" s="10">
        <f>3/24000000*OO[[#This Row],[80 (28JUN1985 21:00:00)-Water Temperature (C)]]*OO[[#This Row],[22]]</f>
        <v>1.9156604716214999E-8</v>
      </c>
      <c r="Y348" s="10">
        <f>3/24000000*OO[[#This Row],[81 (29JUN1985 00:00:00)-Water Temperature (C)]]*OO[[#This Row],[23]]</f>
        <v>1.8441372351937496E-6</v>
      </c>
      <c r="Z348" s="10">
        <f>3/24000000*OO[[#This Row],[82 (29JUN1985 03:00:00)-Water Temperature (C)]]*OO[[#This Row],[24]]</f>
        <v>6.2900198423149992E-5</v>
      </c>
      <c r="AA348" s="10">
        <f>3/24000000*OO[[#This Row],[83 (29JUN1985 06:00:00)-Water Temperature (C)]]*OO[[#This Row],[25]]</f>
        <v>9.1807634554800003E-4</v>
      </c>
      <c r="AB348" s="10">
        <f>3/24000000*OO[[#This Row],[84 (29JUN1985 09:00:00)-Water Temperature (C)]]*OO[[#This Row],[26]]</f>
        <v>6.5885407899674998E-3</v>
      </c>
      <c r="AC348" s="10">
        <f>3/24000000*OO[[#This Row],[85 (29JUN1985 12:00:00)-Water Temperature (C)]]*OO[[#This Row],[27]]</f>
        <v>2.6026678021912501E-2</v>
      </c>
      <c r="AD348" s="10">
        <f>3/24000000*OO[[#This Row],[86 (29JUN1985 15:00:00)-Water Temperature (C)]]*OO[[#This Row],[28]]</f>
        <v>6.0714526379399995E-2</v>
      </c>
      <c r="AE348" s="10">
        <f>3/24000000*OO[[#This Row],[88 (29JUN1985 21:00:00)-Water Temperature (C)]]*OO[[#This Row],[30]]</f>
        <v>8.7951592116937496E-2</v>
      </c>
      <c r="AF348" s="10">
        <f>3/24000000*OO[[#This Row],[88 (29JUN1985 21:00:00)-Water Temperature (C)]]*OO[[#This Row],[30]]</f>
        <v>8.7951592116937496E-2</v>
      </c>
      <c r="AG348" s="10">
        <f>3/24000000*OO[[#This Row],[89 (30JUN1985 00:00:00)-Water Temperature (C)]]*OO[[#This Row],[31]]</f>
        <v>6.0531457791199998E-2</v>
      </c>
      <c r="AH348" s="10">
        <f>3/24000000*OO[[#This Row],[90 (30JUN1985 03:00:00)-Water Temperature (C)]]*OO[[#This Row],[32]]</f>
        <v>3.0525914722874997E-2</v>
      </c>
      <c r="AI348" s="10">
        <f>3/24000000*OO[[#This Row],[91 (30JUN1985 06:00:00)-Water Temperature (C)]]*OO[[#This Row],[33]]</f>
        <v>1.1814819903158748E-2</v>
      </c>
      <c r="AJ348" s="10">
        <f>3/24000000*OO[[#This Row],[92 (30JUN1985 09:00:00)-Water Temperature (C)]]*OO[[#This Row],[34]]</f>
        <v>3.7400218747500004E-3</v>
      </c>
      <c r="AK348" s="10">
        <f>3/24000000*OO[[#This Row],[93 (30JUN1985 12:00:00)-Water Temperature (C)]]*OO[[#This Row],[35]]</f>
        <v>1.0156628413125E-3</v>
      </c>
      <c r="AL348" s="10">
        <f>3/24000000*OO[[#This Row],[94 (30JUN1985 15:00:00)-Water Temperature (C)]]*OO[[#This Row],[36]]</f>
        <v>2.7734143168049995E-4</v>
      </c>
      <c r="AM348" s="10">
        <f>3/24000000*OO[[#This Row],[95 (30JUN1985 18:00:00)-Water Temperature (C)]]*OO[[#This Row],[37]]</f>
        <v>1.0859806841137499E-4</v>
      </c>
      <c r="AN348" s="10">
        <f>3/24000000*OO[[#This Row],[96 (30JUN1985 21:00:00)-Water Temperature (C)]]*OO[[#This Row],[38]]</f>
        <v>7.3783899545799999E-5</v>
      </c>
      <c r="AO348" s="10">
        <f>3/24000000*OO[[#This Row],[97 (01JUL1985 00:00:00)-Water Temperature (C)]]*OO[[#This Row],[39]]</f>
        <v>6.6448574273812489E-5</v>
      </c>
      <c r="AP348" s="10">
        <f>3/24000000*OO[[#This Row],[98 (01JUL1985 03:00:00)-Water Temperature (C)]]*OO[[#This Row],[40]]</f>
        <v>6.3864592727649999E-5</v>
      </c>
      <c r="AQ348" s="10">
        <f>3/24000000*OO[[#This Row],[99 (01JUL1985 06:00:00)-Water Temperature (C)]]*OO[[#This Row],[41]]</f>
        <v>6.1924137004312502E-5</v>
      </c>
      <c r="AR348" s="10">
        <f>3/24000000*OO[[#This Row],[100 (01JUL1985 09:00:00)-Water Temperature (C)]]*OO[[#This Row],[42]]</f>
        <v>6.0724817541300008E-5</v>
      </c>
      <c r="AS348" s="10">
        <f>3/24000000*OO[[#This Row],[101 (01JUL1985 12:00:00)-Water Temperature (C)]]*OO[[#This Row],[43]]</f>
        <v>5.8537364935762496E-5</v>
      </c>
      <c r="AT348" s="10">
        <f>3/24000000*OO[[#This Row],[102 (01JUL1985 15:00:00)-Water Temperature (C)]]*OO[[#This Row],[44]]</f>
        <v>5.5834759710750012E-5</v>
      </c>
      <c r="AU348" s="10">
        <f>3/24000000*OO[[#This Row],[103 (01JUL1985 18:00:00)-Water Temperature (C)]]*OO[[#This Row],[45]]</f>
        <v>5.26472753284125E-5</v>
      </c>
      <c r="AV348" s="10">
        <f>3/24000000*OO[[#This Row],[104 (01JUL1985 21:00:00)-Water Temperature (C)]]*OO[[#This Row],[46]]</f>
        <v>4.8231470069949999E-5</v>
      </c>
      <c r="AW348" s="10">
        <f>3/24000000*OO[[#This Row],[105 (02JUL1985 00:00:00)-Water Temperature (C)]]*OO[[#This Row],[47]]</f>
        <v>4.3413629174799994E-5</v>
      </c>
      <c r="AX348" s="10">
        <f>3/24000000*OO[[#This Row],[106 (02JUL1985 03:00:00)-Water Temperature (C)]]*OO[[#This Row],[48]]</f>
        <v>3.8679617156399993E-5</v>
      </c>
      <c r="AY348" s="10">
        <f>3/24000000*OO[[#This Row],[107 (02JUL1985 06:00:00)-Water Temperature (C)]]*OO[[#This Row],[49]]</f>
        <v>3.4719909670450001E-5</v>
      </c>
      <c r="AZ348" s="10">
        <f>3/24000000*OO[[#This Row],[108 (02JUL1985 09:00:00)-Water Temperature (C)]]*OO[[#This Row],[50]]</f>
        <v>3.2154701410875003E-5</v>
      </c>
      <c r="BA348" s="10">
        <f>3/24000000*OO[[#This Row],[109 (02JUL1985 12:00:00)-Water Temperature (C)]]*OO[[#This Row],[51]]</f>
        <v>3.0087141356800002E-5</v>
      </c>
      <c r="BB348" s="10">
        <f>3/24000000*OO[[#This Row],[110 (02JUL1985 15:00:00)-Water Temperature (C)]]*OO[[#This Row],[52]]</f>
        <v>2.8480946714999999E-5</v>
      </c>
      <c r="BC348" s="10">
        <f>3/24000000*OO[[#This Row],[111 (02JUL1985 18:00:00)-Water Temperature (C)]]*OO[[#This Row],[53]]</f>
        <v>2.6823081748999995E-5</v>
      </c>
      <c r="BD348" s="10">
        <f>3/24000000*OO[[#This Row],[112 (02JUL1985 21:00:00)-Water Temperature (C)]]*OO[[#This Row],[54]]</f>
        <v>2.4650088377144998E-5</v>
      </c>
      <c r="BE348" s="10">
        <f>3/24000000*OO[[#This Row],[113 (03JUL1985 00:00:00)-Water Temperature (C)]]*OO[[#This Row],[55]]</f>
        <v>2.2267095336199996E-5</v>
      </c>
      <c r="BF348" s="10">
        <f>3/24000000*OO[[#This Row],[114 (03JUL1985 03:00:00)-Water Temperature (C)]]*OO[[#This Row],[56]]</f>
        <v>1.9897618818157503E-5</v>
      </c>
      <c r="BG348" s="10">
        <f>3/24000000*OO[[#This Row],[115 (03JUL1985 06:00:00)-Water Temperature (C)]]*OO[[#This Row],[57]]</f>
        <v>1.7853730355965E-5</v>
      </c>
      <c r="BH348" s="10">
        <f>3/24000000*OO[[#This Row],[116 (03JUL1985 09:00:00)-Water Temperature (C)]]*OO[[#This Row],[58]]</f>
        <v>1.644012142064E-5</v>
      </c>
      <c r="BI348" s="10">
        <f>3/24000000*OO[[#This Row],[117 (03JUL1985 12:00:00)-Water Temperature (C)]]*OO[[#This Row],[59]]</f>
        <v>1.5037012602343748E-5</v>
      </c>
      <c r="BJ348" s="10">
        <f>3/24000000*OO[[#This Row],[118 (03JUL1985 15:00:00)-Water Temperature (C)]]*OO[[#This Row],[60]]</f>
        <v>1.4199375009804997E-5</v>
      </c>
      <c r="BK348" s="10">
        <f>3/24000000*OO[[#This Row],[119 (03JUL1985 18:00:00)-Water Temperature (C)]]*OO[[#This Row],[61]]</f>
        <v>1.3309543005839999E-5</v>
      </c>
      <c r="BL348" s="10">
        <f>3/24000000*OO[[#This Row],[120 (03JUL1985 21:00:00)-Water Temperature (C)]]*OO[[#This Row],[62]]</f>
        <v>1.2333683462299998E-5</v>
      </c>
      <c r="BM348" s="10">
        <f>3/24000000*OO[[#This Row],[121 (04JUL1985 00:00:00)-Water Temperature (C)]]*OO[[#This Row],[63]]</f>
        <v>1.1286297530969998E-5</v>
      </c>
      <c r="BN348" s="10">
        <f>3/24000000*OO[[#This Row],[122 (04JUL1985 03:00:00)-Water Temperature (C)]]*OO[[#This Row],[64]]</f>
        <v>1.0163764867112499E-5</v>
      </c>
      <c r="BO348" s="10">
        <f>3/24000000*OO[[#This Row],[123 (04JUL1985 06:00:00)-Water Temperature (C)]]*OO[[#This Row],[65]]</f>
        <v>9.1984626361800001E-6</v>
      </c>
      <c r="BP348" s="10">
        <f>3/24000000*OO[[#This Row],[124 (04JUL1985 09:00:00)-Water Temperature (C)]]*OO[[#This Row],[66]]</f>
        <v>8.5721904523937513E-6</v>
      </c>
      <c r="BQ348" s="10">
        <f>3/24000000*OO[[#This Row],[125 (04JUL1985 12:00:00)-Water Temperature (C)]]*OO[[#This Row],[67]]</f>
        <v>8.0438574092250001E-6</v>
      </c>
      <c r="BR348" s="10">
        <f>3/24000000*OO[[#This Row],[126 (04JUL1985 15:00:00)-Water Temperature (C)]]*OO[[#This Row],[68]]</f>
        <v>7.6278306203924987E-6</v>
      </c>
      <c r="BS348" s="10">
        <f>3/24000000*OO[[#This Row],[127 (04JUL1985 18:00:00)-Water Temperature (C)]]*OO[[#This Row],[69]]</f>
        <v>7.2078506912999996E-6</v>
      </c>
      <c r="BT348" s="10">
        <f>3/24000000*OO[[#This Row],[128 (04JUL1985 21:00:00)-Water Temperature (C)]]*OO[[#This Row],[70]]</f>
        <v>6.6277790405775008E-6</v>
      </c>
      <c r="BU348" s="10">
        <f>3/24000000*OO[[#This Row],[129 (05JUL1985 00:00:00)-Water Temperature (C)]]*OO[[#This Row],[71]]</f>
        <v>5.9396058209250008E-6</v>
      </c>
      <c r="BV348" s="10">
        <f>3/24000000*OO[[#This Row],[130 (05JUL1985 03:00:00)-Water Temperature (C)]]*OO[[#This Row],[72]]</f>
        <v>5.2184297664799997E-6</v>
      </c>
      <c r="BW348" s="10">
        <f>3/24000000*OO[[#This Row],[131 (05JUL1985 06:00:00)-Water Temperature (C)]]*OO[[#This Row],[73]]</f>
        <v>4.5107698932937502E-6</v>
      </c>
      <c r="BX348" s="10">
        <f>3/24000000*OO[[#This Row],[132 (05JUL1985 09:00:00)-Water Temperature (C)]]*OO[[#This Row],[74]]</f>
        <v>3.9525340654687498E-6</v>
      </c>
      <c r="BY348" s="10">
        <f>3/24000000*OO[[#This Row],[133 (05JUL1985 12:00:00)-Water Temperature (C)]]*OO[[#This Row],[75]]</f>
        <v>3.4612924613837498E-6</v>
      </c>
      <c r="BZ348" s="10">
        <f>3/24000000*OO[[#This Row],[134 (05JUL1985 15:00:00)-Water Temperature (C)]]*OO[[#This Row],[76]]</f>
        <v>3.063492455947875E-6</v>
      </c>
      <c r="CA348" s="10">
        <f>3/24000000*OO[[#This Row],[135 (05JUL1985 18:00:00)-Water Temperature (C)]]*OO[[#This Row],[77]]</f>
        <v>2.7185937338452497E-6</v>
      </c>
      <c r="CB348" s="10">
        <f>3/24000000*OO[[#This Row],[136 (05JUL1985 21:00:00)-Water Temperature (C)]]*OO[[#This Row],[78]]</f>
        <v>2.4031469122957499E-6</v>
      </c>
      <c r="CC348" s="10">
        <f>3/24000000*OO[[#This Row],[137 (06JUL1985 00:00:00)-Water Temperature (C)]]*OO[[#This Row],[79]]</f>
        <v>2.1030031942717497E-6</v>
      </c>
      <c r="CD348" s="10">
        <f>3/24000000*OO[[#This Row],[138 (06JUL1985 03:00:00)-Water Temperature (C)]]*OO[[#This Row],[80]]</f>
        <v>1.8113958249468749E-6</v>
      </c>
      <c r="CE348" s="10">
        <f>3/24000000*OO[[#This Row],[139 (06JUL1985 06:00:00)-Water Temperature (C)]]*OO[[#This Row],[81]]</f>
        <v>1.5521462163349999E-6</v>
      </c>
      <c r="CF348" s="10">
        <f>3/24000000*OO[[#This Row],[140 (06JUL1985 09:00:00)-Water Temperature (C)]]*OO[[#This Row],[82]]</f>
        <v>1.3570170282629997E-6</v>
      </c>
      <c r="CG348" s="10">
        <f>3/24000000*OO[[#This Row],[141 (06JUL1985 12:00:00)-Water Temperature (C)]]*OO[[#This Row],[83]]</f>
        <v>1.2039708662124998E-6</v>
      </c>
      <c r="CH348" s="10">
        <f>3/24000000*OO[[#This Row],[142 (06JUL1985 15:00:00)-Water Temperature (C)]]*OO[[#This Row],[84]]</f>
        <v>1.0980192586829998E-6</v>
      </c>
      <c r="CI348" s="10">
        <f>3/24000000*OO[[#This Row],[143 (06JUL1985 18:00:00)-Water Temperature (C)]]*OO[[#This Row],[85]]</f>
        <v>1.017731085976125E-6</v>
      </c>
      <c r="CJ348" s="10">
        <f>3/24000000*OO[[#This Row],[144 (06JUL1985 21:00:00)-Water Temperature (C)]]*OO[[#This Row],[86]]</f>
        <v>9.452531632252501E-7</v>
      </c>
      <c r="CK348" s="10">
        <f>3/24000000*OO[[#This Row],[145 (07JUL1985 00:00:00)-Water Temperature (C)]]*OO[[#This Row],[87]]</f>
        <v>8.7106241587124998E-7</v>
      </c>
      <c r="CL348" s="10">
        <f>3/24000000*OO[[#This Row],[146 (07JUL1985 03:00:00)-Water Temperature (C)]]*OO[[#This Row],[88]]</f>
        <v>7.9990653349437495E-7</v>
      </c>
      <c r="CM348" s="10">
        <f>3/24000000*OO[[#This Row],[147 (07JUL1985 06:00:00)-Water Temperature (C)]]*OO[[#This Row],[89]]</f>
        <v>7.2900321788249996E-7</v>
      </c>
      <c r="CN348" s="10">
        <f>3/24000000*OO[[#This Row],[148 (07JUL1985 09:00:00)-Water Temperature (C)]]*OO[[#This Row],[90]]</f>
        <v>6.7159743414400001E-7</v>
      </c>
      <c r="CO348" s="10">
        <f>3/24000000*OO[[#This Row],[149 (07JUL1985 12:00:00)-Water Temperature (C)]]*OO[[#This Row],[91]]</f>
        <v>6.2479047678599989E-7</v>
      </c>
      <c r="CP348" s="10">
        <f>3/24000000*OO[[#This Row],[150 (07JUL1985 15:00:00)-Water Temperature (C)]]*OO[[#This Row],[92]]</f>
        <v>6.2479047678599989E-7</v>
      </c>
      <c r="CQ348" s="10">
        <f>3/24000000*OO[[#This Row],[151 (07JUL1985 18:00:00)-Water Temperature (C)]]*OO[[#This Row],[93]]</f>
        <v>6.2479047678599989E-7</v>
      </c>
      <c r="CR348" s="10">
        <f>3/24000000*OO[[#This Row],[152 (07JUL1985 21:00:00)-Water Temperature (C)]]*OO[[#This Row],[94]]</f>
        <v>6.2479047678599989E-7</v>
      </c>
      <c r="CS348" s="10">
        <f>3/24000000*OO[[#This Row],[153 (08JUL1985 00:00:00)-Water Temperature (C)]]*OO[[#This Row],[95]]</f>
        <v>6.2479047678599989E-7</v>
      </c>
      <c r="CT348" s="10">
        <f>3/24000000*OO[[#This Row],[154 (08JUL1985 03:00:00)-Water Temperature (C)]]*OO[[#This Row],[96]]</f>
        <v>6.2479047678599989E-7</v>
      </c>
      <c r="CU348" s="10">
        <f>3/24000000*OO[[#This Row],[155 (08JUL1985 06:00:00)-Water Temperature (C)]]*OO[[#This Row],[97]]</f>
        <v>6.2479047678599989E-7</v>
      </c>
      <c r="CV348" s="10">
        <f>3/24000000*OO[[#This Row],[156 (08JUL1985 09:00:00)-Water Temperature (C)]]*OO[[#This Row],[98]]</f>
        <v>6.2479047678599989E-7</v>
      </c>
      <c r="CW348" s="10">
        <f>3/24000000*OO[[#This Row],[157 (08JUL1985 12:00:00)-Water Temperature (C)]]*OO[[#This Row],[99]]</f>
        <v>6.2479047678599989E-7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7.3879553843323392E-39</v>
      </c>
      <c r="T349" s="10">
        <f>3/24*OO[[#This Row],[76 (28JUN1985 09:00:00)-Water Temperature (C)]]*OO[[#This Row],[18]]/SUM(OO[18])</f>
        <v>1.8985997185368607E-27</v>
      </c>
      <c r="U349" s="10">
        <f>3/24*OO[[#This Row],[77 (28JUN1985 12:00:00)-Water Temperature (C)]]*OO[[#This Row],[19]]/SUM(OO[19])</f>
        <v>9.4909352975984694E-22</v>
      </c>
      <c r="V349" s="10">
        <f>3/24000000*OO[[#This Row],[78 (28JUN1985 15:00:00)-Water Temperature (C)]]*OO[[#This Row],[20]]</f>
        <v>1.6868205971099997E-15</v>
      </c>
      <c r="W349" s="10">
        <f>3/24000000*OO[[#This Row],[79 (28JUN1985 18:00:00)-Water Temperature (C)]]*OO[[#This Row],[21]]</f>
        <v>5.4278737589124992E-12</v>
      </c>
      <c r="X349" s="10">
        <f>3/24000000*OO[[#This Row],[80 (28JUN1985 21:00:00)-Water Temperature (C)]]*OO[[#This Row],[22]]</f>
        <v>2.2064827428614996E-9</v>
      </c>
      <c r="Y349" s="10">
        <f>3/24000000*OO[[#This Row],[81 (29JUN1985 00:00:00)-Water Temperature (C)]]*OO[[#This Row],[23]]</f>
        <v>2.271720774977E-7</v>
      </c>
      <c r="Z349" s="10">
        <f>3/24000000*OO[[#This Row],[82 (29JUN1985 03:00:00)-Water Temperature (C)]]*OO[[#This Row],[24]]</f>
        <v>8.1854120572000002E-6</v>
      </c>
      <c r="AA349" s="10">
        <f>3/24000000*OO[[#This Row],[83 (29JUN1985 06:00:00)-Water Temperature (C)]]*OO[[#This Row],[25]]</f>
        <v>1.2524305264612499E-4</v>
      </c>
      <c r="AB349" s="10">
        <f>3/24000000*OO[[#This Row],[84 (29JUN1985 09:00:00)-Water Temperature (C)]]*OO[[#This Row],[26]]</f>
        <v>9.36721735586875E-4</v>
      </c>
      <c r="AC349" s="10">
        <f>3/24000000*OO[[#This Row],[85 (29JUN1985 12:00:00)-Water Temperature (C)]]*OO[[#This Row],[27]]</f>
        <v>3.8381501089299998E-3</v>
      </c>
      <c r="AD349" s="10">
        <f>3/24000000*OO[[#This Row],[86 (29JUN1985 15:00:00)-Water Temperature (C)]]*OO[[#This Row],[28]]</f>
        <v>9.2464718649987506E-3</v>
      </c>
      <c r="AE349" s="10">
        <f>3/24000000*OO[[#This Row],[88 (29JUN1985 21:00:00)-Water Temperature (C)]]*OO[[#This Row],[30]]</f>
        <v>1.4148952066541249E-2</v>
      </c>
      <c r="AF349" s="10">
        <f>3/24000000*OO[[#This Row],[88 (29JUN1985 21:00:00)-Water Temperature (C)]]*OO[[#This Row],[30]]</f>
        <v>1.4148952066541249E-2</v>
      </c>
      <c r="AG349" s="10">
        <f>3/24000000*OO[[#This Row],[89 (30JUN1985 00:00:00)-Water Temperature (C)]]*OO[[#This Row],[31]]</f>
        <v>9.9733146450524997E-3</v>
      </c>
      <c r="AH349" s="10">
        <f>3/24000000*OO[[#This Row],[90 (30JUN1985 03:00:00)-Water Temperature (C)]]*OO[[#This Row],[32]]</f>
        <v>5.1418707252612484E-3</v>
      </c>
      <c r="AI349" s="10">
        <f>3/24000000*OO[[#This Row],[91 (30JUN1985 06:00:00)-Water Temperature (C)]]*OO[[#This Row],[33]]</f>
        <v>2.02836007809925E-3</v>
      </c>
      <c r="AJ349" s="10">
        <f>3/24000000*OO[[#This Row],[92 (30JUN1985 09:00:00)-Water Temperature (C)]]*OO[[#This Row],[34]]</f>
        <v>6.5253480539624999E-4</v>
      </c>
      <c r="AK349" s="10">
        <f>3/24000000*OO[[#This Row],[93 (30JUN1985 12:00:00)-Water Temperature (C)]]*OO[[#This Row],[35]]</f>
        <v>1.7861075250677496E-4</v>
      </c>
      <c r="AL349" s="10">
        <f>3/24000000*OO[[#This Row],[94 (30JUN1985 15:00:00)-Water Temperature (C)]]*OO[[#This Row],[36]]</f>
        <v>4.8259120495337497E-5</v>
      </c>
      <c r="AM349" s="10">
        <f>3/24000000*OO[[#This Row],[95 (30JUN1985 18:00:00)-Water Temperature (C)]]*OO[[#This Row],[37]]</f>
        <v>1.809781879503E-5</v>
      </c>
      <c r="AN349" s="10">
        <f>3/24000000*OO[[#This Row],[96 (30JUN1985 21:00:00)-Water Temperature (C)]]*OO[[#This Row],[38]]</f>
        <v>1.1802065996160002E-5</v>
      </c>
      <c r="AO349" s="10">
        <f>3/24000000*OO[[#This Row],[97 (01JUL1985 00:00:00)-Water Temperature (C)]]*OO[[#This Row],[39]]</f>
        <v>1.0458153589739999E-5</v>
      </c>
      <c r="AP349" s="10">
        <f>3/24000000*OO[[#This Row],[98 (01JUL1985 03:00:00)-Water Temperature (C)]]*OO[[#This Row],[40]]</f>
        <v>1.0021286312231249E-5</v>
      </c>
      <c r="AQ349" s="10">
        <f>3/24000000*OO[[#This Row],[99 (01JUL1985 06:00:00)-Water Temperature (C)]]*OO[[#This Row],[41]]</f>
        <v>9.711393429959998E-6</v>
      </c>
      <c r="AR349" s="10">
        <f>3/24000000*OO[[#This Row],[100 (01JUL1985 09:00:00)-Water Temperature (C)]]*OO[[#This Row],[42]]</f>
        <v>9.5390990219524992E-6</v>
      </c>
      <c r="AS349" s="10">
        <f>3/24000000*OO[[#This Row],[101 (01JUL1985 12:00:00)-Water Temperature (C)]]*OO[[#This Row],[43]]</f>
        <v>9.19756176859E-6</v>
      </c>
      <c r="AT349" s="10">
        <f>3/24000000*OO[[#This Row],[102 (01JUL1985 15:00:00)-Water Temperature (C)]]*OO[[#This Row],[44]]</f>
        <v>8.7647560069399993E-6</v>
      </c>
      <c r="AU349" s="10">
        <f>3/24000000*OO[[#This Row],[103 (01JUL1985 18:00:00)-Water Temperature (C)]]*OO[[#This Row],[45]]</f>
        <v>8.2525905955049996E-6</v>
      </c>
      <c r="AV349" s="10">
        <f>3/24000000*OO[[#This Row],[104 (01JUL1985 21:00:00)-Water Temperature (C)]]*OO[[#This Row],[46]]</f>
        <v>7.5388481104437504E-6</v>
      </c>
      <c r="AW349" s="10">
        <f>3/24000000*OO[[#This Row],[105 (02JUL1985 00:00:00)-Water Temperature (C)]]*OO[[#This Row],[47]]</f>
        <v>6.7730184527624997E-6</v>
      </c>
      <c r="AX349" s="10">
        <f>3/24000000*OO[[#This Row],[106 (02JUL1985 03:00:00)-Water Temperature (C)]]*OO[[#This Row],[48]]</f>
        <v>6.0278380965950002E-6</v>
      </c>
      <c r="AY349" s="10">
        <f>3/24000000*OO[[#This Row],[107 (02JUL1985 06:00:00)-Water Temperature (C)]]*OO[[#This Row],[49]]</f>
        <v>5.4036794583999989E-6</v>
      </c>
      <c r="AZ349" s="10">
        <f>3/24000000*OO[[#This Row],[108 (02JUL1985 09:00:00)-Water Temperature (C)]]*OO[[#This Row],[50]]</f>
        <v>5.0043724867799999E-6</v>
      </c>
      <c r="BA349" s="10">
        <f>3/24000000*OO[[#This Row],[109 (02JUL1985 12:00:00)-Water Temperature (C)]]*OO[[#This Row],[51]]</f>
        <v>4.6729431910699999E-6</v>
      </c>
      <c r="BB349" s="10">
        <f>3/24000000*OO[[#This Row],[110 (02JUL1985 15:00:00)-Water Temperature (C)]]*OO[[#This Row],[52]]</f>
        <v>4.4154053933537503E-6</v>
      </c>
      <c r="BC349" s="10">
        <f>3/24000000*OO[[#This Row],[111 (02JUL1985 18:00:00)-Water Temperature (C)]]*OO[[#This Row],[53]]</f>
        <v>4.15041330747375E-6</v>
      </c>
      <c r="BD349" s="10">
        <f>3/24000000*OO[[#This Row],[112 (02JUL1985 21:00:00)-Water Temperature (C)]]*OO[[#This Row],[54]]</f>
        <v>3.8053138685999993E-6</v>
      </c>
      <c r="BE349" s="10">
        <f>3/24000000*OO[[#This Row],[113 (03JUL1985 00:00:00)-Water Temperature (C)]]*OO[[#This Row],[55]]</f>
        <v>3.4314185262037495E-6</v>
      </c>
      <c r="BF349" s="10">
        <f>3/24000000*OO[[#This Row],[114 (03JUL1985 03:00:00)-Water Temperature (C)]]*OO[[#This Row],[56]]</f>
        <v>3.0631221687974996E-6</v>
      </c>
      <c r="BG349" s="10">
        <f>3/24000000*OO[[#This Row],[115 (03JUL1985 06:00:00)-Water Temperature (C)]]*OO[[#This Row],[57]]</f>
        <v>2.7425431298825004E-6</v>
      </c>
      <c r="BH349" s="10">
        <f>3/24000000*OO[[#This Row],[116 (03JUL1985 09:00:00)-Water Temperature (C)]]*OO[[#This Row],[58]]</f>
        <v>2.5214446152552494E-6</v>
      </c>
      <c r="BI349" s="10">
        <f>3/24000000*OO[[#This Row],[117 (03JUL1985 12:00:00)-Water Temperature (C)]]*OO[[#This Row],[59]]</f>
        <v>2.2966469406411249E-6</v>
      </c>
      <c r="BJ349" s="10">
        <f>3/24000000*OO[[#This Row],[118 (03JUL1985 15:00:00)-Water Temperature (C)]]*OO[[#This Row],[60]]</f>
        <v>2.1649764302409998E-6</v>
      </c>
      <c r="BK349" s="10">
        <f>3/24000000*OO[[#This Row],[119 (03JUL1985 18:00:00)-Water Temperature (C)]]*OO[[#This Row],[61]]</f>
        <v>2.0240851988745002E-6</v>
      </c>
      <c r="BL349" s="10">
        <f>3/24000000*OO[[#This Row],[120 (03JUL1985 21:00:00)-Water Temperature (C)]]*OO[[#This Row],[62]]</f>
        <v>1.869752367385E-6</v>
      </c>
      <c r="BM349" s="10">
        <f>3/24000000*OO[[#This Row],[121 (04JUL1985 00:00:00)-Water Temperature (C)]]*OO[[#This Row],[63]]</f>
        <v>1.7083613778656249E-6</v>
      </c>
      <c r="BN349" s="10">
        <f>3/24000000*OO[[#This Row],[122 (04JUL1985 03:00:00)-Water Temperature (C)]]*OO[[#This Row],[64]]</f>
        <v>1.5374461301009999E-6</v>
      </c>
      <c r="BO349" s="10">
        <f>3/24000000*OO[[#This Row],[123 (04JUL1985 06:00:00)-Water Temperature (C)]]*OO[[#This Row],[65]]</f>
        <v>1.3902282393649999E-6</v>
      </c>
      <c r="BP349" s="10">
        <f>3/24000000*OO[[#This Row],[124 (04JUL1985 09:00:00)-Water Temperature (C)]]*OO[[#This Row],[66]]</f>
        <v>1.2957256773243751E-6</v>
      </c>
      <c r="BQ349" s="10">
        <f>3/24000000*OO[[#This Row],[125 (04JUL1985 12:00:00)-Water Temperature (C)]]*OO[[#This Row],[67]]</f>
        <v>1.2135712244719999E-6</v>
      </c>
      <c r="BR349" s="10">
        <f>3/24000000*OO[[#This Row],[126 (04JUL1985 15:00:00)-Water Temperature (C)]]*OO[[#This Row],[68]]</f>
        <v>1.1478517471464999E-6</v>
      </c>
      <c r="BS349" s="10">
        <f>3/24000000*OO[[#This Row],[127 (04JUL1985 18:00:00)-Water Temperature (C)]]*OO[[#This Row],[69]]</f>
        <v>1.0822276554524999E-6</v>
      </c>
      <c r="BT349" s="10">
        <f>3/24000000*OO[[#This Row],[128 (04JUL1985 21:00:00)-Water Temperature (C)]]*OO[[#This Row],[70]]</f>
        <v>9.9256736378799974E-7</v>
      </c>
      <c r="BU349" s="10">
        <f>3/24000000*OO[[#This Row],[129 (05JUL1985 00:00:00)-Water Temperature (C)]]*OO[[#This Row],[71]]</f>
        <v>8.8804347037499995E-7</v>
      </c>
      <c r="BV349" s="10">
        <f>3/24000000*OO[[#This Row],[130 (05JUL1985 03:00:00)-Water Temperature (C)]]*OO[[#This Row],[72]]</f>
        <v>7.8060659104550004E-7</v>
      </c>
      <c r="BW349" s="10">
        <f>3/24000000*OO[[#This Row],[131 (05JUL1985 06:00:00)-Water Temperature (C)]]*OO[[#This Row],[73]]</f>
        <v>6.7462140674249998E-7</v>
      </c>
      <c r="BX349" s="10">
        <f>3/24000000*OO[[#This Row],[132 (05JUL1985 09:00:00)-Water Temperature (C)]]*OO[[#This Row],[74]]</f>
        <v>5.9101068906999992E-7</v>
      </c>
      <c r="BY349" s="10">
        <f>3/24000000*OO[[#This Row],[133 (05JUL1985 12:00:00)-Water Temperature (C)]]*OO[[#This Row],[75]]</f>
        <v>5.1648296583274995E-7</v>
      </c>
      <c r="BZ349" s="10">
        <f>3/24000000*OO[[#This Row],[134 (05JUL1985 15:00:00)-Water Temperature (C)]]*OO[[#This Row],[76]]</f>
        <v>4.5555423882924991E-7</v>
      </c>
      <c r="CA349" s="10">
        <f>3/24000000*OO[[#This Row],[135 (05JUL1985 18:00:00)-Water Temperature (C)]]*OO[[#This Row],[77]]</f>
        <v>4.0315330910799998E-7</v>
      </c>
      <c r="CB349" s="10">
        <f>3/24000000*OO[[#This Row],[136 (05JUL1985 21:00:00)-Water Temperature (C)]]*OO[[#This Row],[78]]</f>
        <v>3.5543722270375001E-7</v>
      </c>
      <c r="CC349" s="10">
        <f>3/24000000*OO[[#This Row],[137 (06JUL1985 00:00:00)-Water Temperature (C)]]*OO[[#This Row],[79]]</f>
        <v>3.1065493994461248E-7</v>
      </c>
      <c r="CD349" s="10">
        <f>3/24000000*OO[[#This Row],[138 (06JUL1985 03:00:00)-Water Temperature (C)]]*OO[[#This Row],[80]]</f>
        <v>2.6746524081854997E-7</v>
      </c>
      <c r="CE349" s="10">
        <f>3/24000000*OO[[#This Row],[139 (06JUL1985 06:00:00)-Water Temperature (C)]]*OO[[#This Row],[81]]</f>
        <v>2.2913049175710001E-7</v>
      </c>
      <c r="CF349" s="10">
        <f>3/24000000*OO[[#This Row],[140 (06JUL1985 09:00:00)-Water Temperature (C)]]*OO[[#This Row],[82]]</f>
        <v>2.0029141975137499E-7</v>
      </c>
      <c r="CG349" s="10">
        <f>3/24000000*OO[[#This Row],[141 (06JUL1985 12:00:00)-Water Temperature (C)]]*OO[[#This Row],[83]]</f>
        <v>1.7724322532391248E-7</v>
      </c>
      <c r="CH349" s="10">
        <f>3/24000000*OO[[#This Row],[142 (06JUL1985 15:00:00)-Water Temperature (C)]]*OO[[#This Row],[84]]</f>
        <v>1.6110123584519995E-7</v>
      </c>
      <c r="CI349" s="10">
        <f>3/24000000*OO[[#This Row],[143 (06JUL1985 18:00:00)-Water Temperature (C)]]*OO[[#This Row],[85]]</f>
        <v>1.488108068033625E-7</v>
      </c>
      <c r="CJ349" s="10">
        <f>3/24000000*OO[[#This Row],[144 (06JUL1985 21:00:00)-Water Temperature (C)]]*OO[[#This Row],[86]]</f>
        <v>1.3780607213745E-7</v>
      </c>
      <c r="CK349" s="10">
        <f>3/24000000*OO[[#This Row],[145 (07JUL1985 00:00:00)-Water Temperature (C)]]*OO[[#This Row],[87]]</f>
        <v>1.2671743574707501E-7</v>
      </c>
      <c r="CL349" s="10">
        <f>3/24000000*OO[[#This Row],[146 (07JUL1985 03:00:00)-Water Temperature (C)]]*OO[[#This Row],[88]]</f>
        <v>1.1640982469864999E-7</v>
      </c>
      <c r="CM349" s="10">
        <f>3/24000000*OO[[#This Row],[147 (07JUL1985 06:00:00)-Water Temperature (C)]]*OO[[#This Row],[89]]</f>
        <v>1.06146229143375E-7</v>
      </c>
      <c r="CN349" s="10">
        <f>3/24000000*OO[[#This Row],[148 (07JUL1985 09:00:00)-Water Temperature (C)]]*OO[[#This Row],[90]]</f>
        <v>9.7850060699324998E-8</v>
      </c>
      <c r="CO349" s="10">
        <f>3/24000000*OO[[#This Row],[149 (07JUL1985 12:00:00)-Water Temperature (C)]]*OO[[#This Row],[91]]</f>
        <v>9.1001693653099984E-8</v>
      </c>
      <c r="CP349" s="10">
        <f>3/24000000*OO[[#This Row],[150 (07JUL1985 15:00:00)-Water Temperature (C)]]*OO[[#This Row],[92]]</f>
        <v>9.1001693653099984E-8</v>
      </c>
      <c r="CQ349" s="10">
        <f>3/24000000*OO[[#This Row],[151 (07JUL1985 18:00:00)-Water Temperature (C)]]*OO[[#This Row],[93]]</f>
        <v>9.1001693653099984E-8</v>
      </c>
      <c r="CR349" s="10">
        <f>3/24000000*OO[[#This Row],[152 (07JUL1985 21:00:00)-Water Temperature (C)]]*OO[[#This Row],[94]]</f>
        <v>9.1001693653099984E-8</v>
      </c>
      <c r="CS349" s="10">
        <f>3/24000000*OO[[#This Row],[153 (08JUL1985 00:00:00)-Water Temperature (C)]]*OO[[#This Row],[95]]</f>
        <v>9.1001693653099984E-8</v>
      </c>
      <c r="CT349" s="10">
        <f>3/24000000*OO[[#This Row],[154 (08JUL1985 03:00:00)-Water Temperature (C)]]*OO[[#This Row],[96]]</f>
        <v>9.1001693653099984E-8</v>
      </c>
      <c r="CU349" s="10">
        <f>3/24000000*OO[[#This Row],[155 (08JUL1985 06:00:00)-Water Temperature (C)]]*OO[[#This Row],[97]]</f>
        <v>9.1001693653099984E-8</v>
      </c>
      <c r="CV349" s="10">
        <f>3/24000000*OO[[#This Row],[156 (08JUL1985 09:00:00)-Water Temperature (C)]]*OO[[#This Row],[98]]</f>
        <v>9.1001693653099984E-8</v>
      </c>
      <c r="CW349" s="10">
        <f>3/24000000*OO[[#This Row],[157 (08JUL1985 12:00:00)-Water Temperature (C)]]*OO[[#This Row],[99]]</f>
        <v>9.1001693653099984E-8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5.2651898493778271E-39</v>
      </c>
      <c r="T350" s="10">
        <f>3/24*OO[[#This Row],[76 (28JUN1985 09:00:00)-Water Temperature (C)]]*OO[[#This Row],[18]]/SUM(OO[18])</f>
        <v>1.6207581601026409E-27</v>
      </c>
      <c r="U350" s="10">
        <f>3/24*OO[[#This Row],[77 (28JUN1985 12:00:00)-Water Temperature (C)]]*OO[[#This Row],[19]]/SUM(OO[19])</f>
        <v>7.0715539343519846E-22</v>
      </c>
      <c r="V350" s="10">
        <f>3/24000000*OO[[#This Row],[78 (28JUN1985 15:00:00)-Water Temperature (C)]]*OO[[#This Row],[20]]</f>
        <v>1.5887268149271251E-15</v>
      </c>
      <c r="W350" s="10">
        <f>3/24000000*OO[[#This Row],[79 (28JUN1985 18:00:00)-Water Temperature (C)]]*OO[[#This Row],[21]]</f>
        <v>5.3958042961200004E-12</v>
      </c>
      <c r="X350" s="10">
        <f>3/24000000*OO[[#This Row],[80 (28JUN1985 21:00:00)-Water Temperature (C)]]*OO[[#This Row],[22]]</f>
        <v>2.2680137180016246E-9</v>
      </c>
      <c r="Y350" s="10">
        <f>3/24000000*OO[[#This Row],[81 (29JUN1985 00:00:00)-Water Temperature (C)]]*OO[[#This Row],[23]]</f>
        <v>2.3954952519214998E-7</v>
      </c>
      <c r="Z350" s="10">
        <f>3/24000000*OO[[#This Row],[82 (29JUN1985 03:00:00)-Water Temperature (C)]]*OO[[#This Row],[24]]</f>
        <v>8.8165560587999998E-6</v>
      </c>
      <c r="AA350" s="10">
        <f>3/24000000*OO[[#This Row],[83 (29JUN1985 06:00:00)-Water Temperature (C)]]*OO[[#This Row],[25]]</f>
        <v>1.3742195839679998E-4</v>
      </c>
      <c r="AB350" s="10">
        <f>3/24000000*OO[[#This Row],[84 (29JUN1985 09:00:00)-Water Temperature (C)]]*OO[[#This Row],[26]]</f>
        <v>1.04476889177925E-3</v>
      </c>
      <c r="AC350" s="10">
        <f>3/24000000*OO[[#This Row],[85 (29JUN1985 12:00:00)-Water Temperature (C)]]*OO[[#This Row],[27]]</f>
        <v>4.3443936682712502E-3</v>
      </c>
      <c r="AD350" s="10">
        <f>3/24000000*OO[[#This Row],[86 (29JUN1985 15:00:00)-Water Temperature (C)]]*OO[[#This Row],[28]]</f>
        <v>1.06065525836E-2</v>
      </c>
      <c r="AE350" s="10">
        <f>3/24000000*OO[[#This Row],[88 (29JUN1985 21:00:00)-Water Temperature (C)]]*OO[[#This Row],[30]]</f>
        <v>1.6619406961095002E-2</v>
      </c>
      <c r="AF350" s="10">
        <f>3/24000000*OO[[#This Row],[88 (29JUN1985 21:00:00)-Water Temperature (C)]]*OO[[#This Row],[30]]</f>
        <v>1.6619406961095002E-2</v>
      </c>
      <c r="AG350" s="10">
        <f>3/24000000*OO[[#This Row],[89 (30JUN1985 00:00:00)-Water Temperature (C)]]*OO[[#This Row],[31]]</f>
        <v>1.1839547935016251E-2</v>
      </c>
      <c r="AH350" s="10">
        <f>3/24000000*OO[[#This Row],[90 (30JUN1985 03:00:00)-Water Temperature (C)]]*OO[[#This Row],[32]]</f>
        <v>6.1661807614050001E-3</v>
      </c>
      <c r="AI350" s="10">
        <f>3/24000000*OO[[#This Row],[91 (30JUN1985 06:00:00)-Water Temperature (C)]]*OO[[#This Row],[33]]</f>
        <v>2.4552948617508744E-3</v>
      </c>
      <c r="AJ350" s="10">
        <f>3/24000000*OO[[#This Row],[92 (30JUN1985 09:00:00)-Water Temperature (C)]]*OO[[#This Row],[34]]</f>
        <v>7.9685944832812508E-4</v>
      </c>
      <c r="AK350" s="10">
        <f>3/24000000*OO[[#This Row],[93 (30JUN1985 12:00:00)-Water Temperature (C)]]*OO[[#This Row],[35]]</f>
        <v>2.1954246971324996E-4</v>
      </c>
      <c r="AL350" s="10">
        <f>3/24000000*OO[[#This Row],[94 (30JUN1985 15:00:00)-Water Temperature (C)]]*OO[[#This Row],[36]]</f>
        <v>5.935343042914999E-5</v>
      </c>
      <c r="AM350" s="10">
        <f>3/24000000*OO[[#This Row],[95 (30JUN1985 18:00:00)-Water Temperature (C)]]*OO[[#This Row],[37]]</f>
        <v>2.2014335903669998E-5</v>
      </c>
      <c r="AN350" s="10">
        <f>3/24000000*OO[[#This Row],[96 (30JUN1985 21:00:00)-Water Temperature (C)]]*OO[[#This Row],[38]]</f>
        <v>1.4201522631225002E-5</v>
      </c>
      <c r="AO350" s="10">
        <f>3/24000000*OO[[#This Row],[97 (01JUL1985 00:00:00)-Water Temperature (C)]]*OO[[#This Row],[39]]</f>
        <v>1.2567032971584998E-5</v>
      </c>
      <c r="AP350" s="10">
        <f>3/24000000*OO[[#This Row],[98 (01JUL1985 03:00:00)-Water Temperature (C)]]*OO[[#This Row],[40]]</f>
        <v>1.207374537300625E-5</v>
      </c>
      <c r="AQ350" s="10">
        <f>3/24000000*OO[[#This Row],[99 (01JUL1985 06:00:00)-Water Temperature (C)]]*OO[[#This Row],[41]]</f>
        <v>1.1744594159235001E-5</v>
      </c>
      <c r="AR350" s="10">
        <f>3/24000000*OO[[#This Row],[100 (01JUL1985 09:00:00)-Water Temperature (C)]]*OO[[#This Row],[42]]</f>
        <v>1.1590574852517502E-5</v>
      </c>
      <c r="AS350" s="10">
        <f>3/24000000*OO[[#This Row],[101 (01JUL1985 12:00:00)-Water Temperature (C)]]*OO[[#This Row],[43]]</f>
        <v>1.1225100424211248E-5</v>
      </c>
      <c r="AT350" s="10">
        <f>3/24000000*OO[[#This Row],[102 (01JUL1985 15:00:00)-Water Temperature (C)]]*OO[[#This Row],[44]]</f>
        <v>1.07429061273725E-5</v>
      </c>
      <c r="AU350" s="10">
        <f>3/24000000*OO[[#This Row],[103 (01JUL1985 18:00:00)-Water Temperature (C)]]*OO[[#This Row],[45]]</f>
        <v>1.0158673908852499E-5</v>
      </c>
      <c r="AV350" s="10">
        <f>3/24000000*OO[[#This Row],[104 (01JUL1985 21:00:00)-Water Temperature (C)]]*OO[[#This Row],[46]]</f>
        <v>9.3180120678224997E-6</v>
      </c>
      <c r="AW350" s="10">
        <f>3/24000000*OO[[#This Row],[105 (02JUL1985 00:00:00)-Water Temperature (C)]]*OO[[#This Row],[47]]</f>
        <v>8.405976883995E-6</v>
      </c>
      <c r="AX350" s="10">
        <f>3/24000000*OO[[#This Row],[106 (02JUL1985 03:00:00)-Water Temperature (C)]]*OO[[#This Row],[48]]</f>
        <v>7.5097788922862511E-6</v>
      </c>
      <c r="AY350" s="10">
        <f>3/24000000*OO[[#This Row],[107 (02JUL1985 06:00:00)-Water Temperature (C)]]*OO[[#This Row],[49]]</f>
        <v>6.7532656351874994E-6</v>
      </c>
      <c r="AZ350" s="10">
        <f>3/24000000*OO[[#This Row],[108 (02JUL1985 09:00:00)-Water Temperature (C)]]*OO[[#This Row],[50]]</f>
        <v>6.2776613578387502E-6</v>
      </c>
      <c r="BA350" s="10">
        <f>3/24000000*OO[[#This Row],[109 (02JUL1985 12:00:00)-Water Temperature (C)]]*OO[[#This Row],[51]]</f>
        <v>5.8801202047349983E-6</v>
      </c>
      <c r="BB350" s="10">
        <f>3/24000000*OO[[#This Row],[110 (02JUL1985 15:00:00)-Water Temperature (C)]]*OO[[#This Row],[52]]</f>
        <v>5.5745905935299996E-6</v>
      </c>
      <c r="BC350" s="10">
        <f>3/24000000*OO[[#This Row],[111 (02JUL1985 18:00:00)-Water Temperature (C)]]*OO[[#This Row],[53]]</f>
        <v>5.2581073019824996E-6</v>
      </c>
      <c r="BD350" s="10">
        <f>3/24000000*OO[[#This Row],[112 (02JUL1985 21:00:00)-Water Temperature (C)]]*OO[[#This Row],[54]]</f>
        <v>4.8379628963812497E-6</v>
      </c>
      <c r="BE350" s="10">
        <f>3/24000000*OO[[#This Row],[113 (03JUL1985 00:00:00)-Water Temperature (C)]]*OO[[#This Row],[55]]</f>
        <v>4.3785270011612502E-6</v>
      </c>
      <c r="BF350" s="10">
        <f>3/24000000*OO[[#This Row],[114 (03JUL1985 03:00:00)-Water Temperature (C)]]*OO[[#This Row],[56]]</f>
        <v>3.92389249616E-6</v>
      </c>
      <c r="BG350" s="10">
        <f>3/24000000*OO[[#This Row],[115 (03JUL1985 06:00:00)-Water Temperature (C)]]*OO[[#This Row],[57]]</f>
        <v>3.5251842271800006E-6</v>
      </c>
      <c r="BH350" s="10">
        <f>3/24000000*OO[[#This Row],[116 (03JUL1985 09:00:00)-Water Temperature (C)]]*OO[[#This Row],[58]]</f>
        <v>3.2526017210700003E-6</v>
      </c>
      <c r="BI350" s="10">
        <f>3/24000000*OO[[#This Row],[117 (03JUL1985 12:00:00)-Water Temperature (C)]]*OO[[#This Row],[59]]</f>
        <v>2.9695156751812497E-6</v>
      </c>
      <c r="BJ350" s="10">
        <f>3/24000000*OO[[#This Row],[118 (03JUL1985 15:00:00)-Water Temperature (C)]]*OO[[#This Row],[60]]</f>
        <v>2.8074539681999998E-6</v>
      </c>
      <c r="BK350" s="10">
        <f>3/24000000*OO[[#This Row],[119 (03JUL1985 18:00:00)-Water Temperature (C)]]*OO[[#This Row],[61]]</f>
        <v>2.6319146704179995E-6</v>
      </c>
      <c r="BL350" s="10">
        <f>3/24000000*OO[[#This Row],[120 (03JUL1985 21:00:00)-Water Temperature (C)]]*OO[[#This Row],[62]]</f>
        <v>2.4371566794837501E-6</v>
      </c>
      <c r="BM350" s="10">
        <f>3/24000000*OO[[#This Row],[121 (04JUL1985 00:00:00)-Water Temperature (C)]]*OO[[#This Row],[63]]</f>
        <v>2.2326809383642495E-6</v>
      </c>
      <c r="BN350" s="10">
        <f>3/24000000*OO[[#This Row],[122 (04JUL1985 03:00:00)-Water Temperature (C)]]*OO[[#This Row],[64]]</f>
        <v>2.0150186547499997E-6</v>
      </c>
      <c r="BO350" s="10">
        <f>3/24000000*OO[[#This Row],[123 (04JUL1985 06:00:00)-Water Temperature (C)]]*OO[[#This Row],[65]]</f>
        <v>1.8262998544359999E-6</v>
      </c>
      <c r="BP350" s="10">
        <f>3/24000000*OO[[#This Row],[124 (04JUL1985 09:00:00)-Water Temperature (C)]]*OO[[#This Row],[66]]</f>
        <v>1.7066053237477499E-6</v>
      </c>
      <c r="BQ350" s="10">
        <f>3/24000000*OO[[#This Row],[125 (04JUL1985 12:00:00)-Water Temperature (C)]]*OO[[#This Row],[67]]</f>
        <v>1.6013159294118745E-6</v>
      </c>
      <c r="BR350" s="10">
        <f>3/24000000*OO[[#This Row],[126 (04JUL1985 15:00:00)-Water Temperature (C)]]*OO[[#This Row],[68]]</f>
        <v>1.5167135180679997E-6</v>
      </c>
      <c r="BS350" s="10">
        <f>3/24000000*OO[[#This Row],[127 (04JUL1985 18:00:00)-Water Temperature (C)]]*OO[[#This Row],[69]]</f>
        <v>1.4321847417542501E-6</v>
      </c>
      <c r="BT350" s="10">
        <f>3/24000000*OO[[#This Row],[128 (04JUL1985 21:00:00)-Water Temperature (C)]]*OO[[#This Row],[70]]</f>
        <v>1.3152835219712501E-6</v>
      </c>
      <c r="BU350" s="10">
        <f>3/24000000*OO[[#This Row],[129 (05JUL1985 00:00:00)-Water Temperature (C)]]*OO[[#This Row],[71]]</f>
        <v>1.1783399842440001E-6</v>
      </c>
      <c r="BV350" s="10">
        <f>3/24000000*OO[[#This Row],[130 (05JUL1985 03:00:00)-Water Temperature (C)]]*OO[[#This Row],[72]]</f>
        <v>1.0377419421509999E-6</v>
      </c>
      <c r="BW350" s="10">
        <f>3/24000000*OO[[#This Row],[131 (05JUL1985 06:00:00)-Water Temperature (C)]]*OO[[#This Row],[73]]</f>
        <v>8.9812932137424995E-7</v>
      </c>
      <c r="BX350" s="10">
        <f>3/24000000*OO[[#This Row],[132 (05JUL1985 09:00:00)-Water Temperature (C)]]*OO[[#This Row],[74]]</f>
        <v>7.8769898788250004E-7</v>
      </c>
      <c r="BY350" s="10">
        <f>3/24000000*OO[[#This Row],[133 (05JUL1985 12:00:00)-Water Temperature (C)]]*OO[[#This Row],[75]]</f>
        <v>6.8879165911874999E-7</v>
      </c>
      <c r="BZ350" s="10">
        <f>3/24000000*OO[[#This Row],[134 (05JUL1985 15:00:00)-Water Temperature (C)]]*OO[[#This Row],[76]]</f>
        <v>6.0736227535924991E-7</v>
      </c>
      <c r="CA350" s="10">
        <f>3/24000000*OO[[#This Row],[135 (05JUL1985 18:00:00)-Water Temperature (C)]]*OO[[#This Row],[77]]</f>
        <v>5.3769935646812498E-7</v>
      </c>
      <c r="CB350" s="10">
        <f>3/24000000*OO[[#This Row],[136 (05JUL1985 21:00:00)-Water Temperature (C)]]*OO[[#This Row],[78]]</f>
        <v>4.7413407815099992E-7</v>
      </c>
      <c r="CC350" s="10">
        <f>3/24000000*OO[[#This Row],[137 (06JUL1985 00:00:00)-Water Temperature (C)]]*OO[[#This Row],[79]]</f>
        <v>4.146252894545E-7</v>
      </c>
      <c r="CD350" s="10">
        <f>3/24000000*OO[[#This Row],[138 (06JUL1985 03:00:00)-Water Temperature (C)]]*OO[[#This Row],[80]]</f>
        <v>3.5728003571874997E-7</v>
      </c>
      <c r="CE350" s="10">
        <f>3/24000000*OO[[#This Row],[139 (06JUL1985 06:00:00)-Water Temperature (C)]]*OO[[#This Row],[81]]</f>
        <v>3.0622422394057494E-7</v>
      </c>
      <c r="CF350" s="10">
        <f>3/24000000*OO[[#This Row],[140 (06JUL1985 09:00:00)-Water Temperature (C)]]*OO[[#This Row],[82]]</f>
        <v>2.6780893383539996E-7</v>
      </c>
      <c r="CG350" s="10">
        <f>3/24000000*OO[[#This Row],[141 (06JUL1985 12:00:00)-Water Temperature (C)]]*OO[[#This Row],[83]]</f>
        <v>2.3685980907362502E-7</v>
      </c>
      <c r="CH350" s="10">
        <f>3/24000000*OO[[#This Row],[142 (06JUL1985 15:00:00)-Water Temperature (C)]]*OO[[#This Row],[84]]</f>
        <v>2.150826421649375E-7</v>
      </c>
      <c r="CI350" s="10">
        <f>3/24000000*OO[[#This Row],[143 (06JUL1985 18:00:00)-Water Temperature (C)]]*OO[[#This Row],[85]]</f>
        <v>1.9844779693049998E-7</v>
      </c>
      <c r="CJ350" s="10">
        <f>3/24000000*OO[[#This Row],[144 (06JUL1985 21:00:00)-Water Temperature (C)]]*OO[[#This Row],[86]]</f>
        <v>1.8360570028246249E-7</v>
      </c>
      <c r="CK350" s="10">
        <f>3/24000000*OO[[#This Row],[145 (07JUL1985 00:00:00)-Water Temperature (C)]]*OO[[#This Row],[87]]</f>
        <v>1.6868670187533749E-7</v>
      </c>
      <c r="CL350" s="10">
        <f>3/24000000*OO[[#This Row],[146 (07JUL1985 03:00:00)-Water Temperature (C)]]*OO[[#This Row],[88]]</f>
        <v>1.5497855203587499E-7</v>
      </c>
      <c r="CM350" s="10">
        <f>3/24000000*OO[[#This Row],[147 (07JUL1985 06:00:00)-Water Temperature (C)]]*OO[[#This Row],[89]]</f>
        <v>1.413402048579E-7</v>
      </c>
      <c r="CN350" s="10">
        <f>3/24000000*OO[[#This Row],[148 (07JUL1985 09:00:00)-Water Temperature (C)]]*OO[[#This Row],[90]]</f>
        <v>1.3030587440009998E-7</v>
      </c>
      <c r="CO350" s="10">
        <f>3/24000000*OO[[#This Row],[149 (07JUL1985 12:00:00)-Water Temperature (C)]]*OO[[#This Row],[91]]</f>
        <v>1.2118984890057498E-7</v>
      </c>
      <c r="CP350" s="10">
        <f>3/24000000*OO[[#This Row],[150 (07JUL1985 15:00:00)-Water Temperature (C)]]*OO[[#This Row],[92]]</f>
        <v>1.2118984890057498E-7</v>
      </c>
      <c r="CQ350" s="10">
        <f>3/24000000*OO[[#This Row],[151 (07JUL1985 18:00:00)-Water Temperature (C)]]*OO[[#This Row],[93]]</f>
        <v>1.2118984890057498E-7</v>
      </c>
      <c r="CR350" s="10">
        <f>3/24000000*OO[[#This Row],[152 (07JUL1985 21:00:00)-Water Temperature (C)]]*OO[[#This Row],[94]]</f>
        <v>1.2118984890057498E-7</v>
      </c>
      <c r="CS350" s="10">
        <f>3/24000000*OO[[#This Row],[153 (08JUL1985 00:00:00)-Water Temperature (C)]]*OO[[#This Row],[95]]</f>
        <v>1.2118984890057498E-7</v>
      </c>
      <c r="CT350" s="10">
        <f>3/24000000*OO[[#This Row],[154 (08JUL1985 03:00:00)-Water Temperature (C)]]*OO[[#This Row],[96]]</f>
        <v>1.2118984890057498E-7</v>
      </c>
      <c r="CU350" s="10">
        <f>3/24000000*OO[[#This Row],[155 (08JUL1985 06:00:00)-Water Temperature (C)]]*OO[[#This Row],[97]]</f>
        <v>1.2118984890057498E-7</v>
      </c>
      <c r="CV350" s="10">
        <f>3/24000000*OO[[#This Row],[156 (08JUL1985 09:00:00)-Water Temperature (C)]]*OO[[#This Row],[98]]</f>
        <v>1.2118984890057498E-7</v>
      </c>
      <c r="CW350" s="10">
        <f>3/24000000*OO[[#This Row],[157 (08JUL1985 12:00:00)-Water Temperature (C)]]*OO[[#This Row],[99]]</f>
        <v>1.2118984890057498E-7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3.2981175999191937E-39</v>
      </c>
      <c r="T351" s="10">
        <f>3/24*OO[[#This Row],[76 (28JUN1985 09:00:00)-Water Temperature (C)]]*OO[[#This Row],[18]]/SUM(OO[18])</f>
        <v>1.2367421706621273E-27</v>
      </c>
      <c r="U351" s="10">
        <f>3/24*OO[[#This Row],[77 (28JUN1985 12:00:00)-Water Temperature (C)]]*OO[[#This Row],[19]]/SUM(OO[19])</f>
        <v>4.6745804763475613E-22</v>
      </c>
      <c r="V351" s="10">
        <f>3/24000000*OO[[#This Row],[78 (28JUN1985 15:00:00)-Water Temperature (C)]]*OO[[#This Row],[20]]</f>
        <v>1.3490139586017498E-15</v>
      </c>
      <c r="W351" s="10">
        <f>3/24000000*OO[[#This Row],[79 (28JUN1985 18:00:00)-Water Temperature (C)]]*OO[[#This Row],[21]]</f>
        <v>4.8458407695075001E-12</v>
      </c>
      <c r="X351" s="10">
        <f>3/24000000*OO[[#This Row],[80 (28JUN1985 21:00:00)-Water Temperature (C)]]*OO[[#This Row],[22]]</f>
        <v>2.1072342611987497E-9</v>
      </c>
      <c r="Y351" s="10">
        <f>3/24000000*OO[[#This Row],[81 (29JUN1985 00:00:00)-Water Temperature (C)]]*OO[[#This Row],[23]]</f>
        <v>2.2837580430150001E-7</v>
      </c>
      <c r="Z351" s="10">
        <f>3/24000000*OO[[#This Row],[82 (29JUN1985 03:00:00)-Water Temperature (C)]]*OO[[#This Row],[24]]</f>
        <v>8.5857132294750002E-6</v>
      </c>
      <c r="AA351" s="10">
        <f>3/24000000*OO[[#This Row],[83 (29JUN1985 06:00:00)-Water Temperature (C)]]*OO[[#This Row],[25]]</f>
        <v>1.363071115395E-4</v>
      </c>
      <c r="AB351" s="10">
        <f>3/24000000*OO[[#This Row],[84 (29JUN1985 09:00:00)-Water Temperature (C)]]*OO[[#This Row],[26]]</f>
        <v>1.0531196115439998E-3</v>
      </c>
      <c r="AC351" s="10">
        <f>3/24000000*OO[[#This Row],[85 (29JUN1985 12:00:00)-Water Temperature (C)]]*OO[[#This Row],[27]]</f>
        <v>4.4425717439575E-3</v>
      </c>
      <c r="AD351" s="10">
        <f>3/24000000*OO[[#This Row],[86 (29JUN1985 15:00:00)-Water Temperature (C)]]*OO[[#This Row],[28]]</f>
        <v>1.098684527725125E-2</v>
      </c>
      <c r="AE351" s="10">
        <f>3/24000000*OO[[#This Row],[88 (29JUN1985 21:00:00)-Water Temperature (C)]]*OO[[#This Row],[30]]</f>
        <v>1.7609464745223749E-2</v>
      </c>
      <c r="AF351" s="10">
        <f>3/24000000*OO[[#This Row],[88 (29JUN1985 21:00:00)-Water Temperature (C)]]*OO[[#This Row],[30]]</f>
        <v>1.7609464745223749E-2</v>
      </c>
      <c r="AG351" s="10">
        <f>3/24000000*OO[[#This Row],[89 (30JUN1985 00:00:00)-Water Temperature (C)]]*OO[[#This Row],[31]]</f>
        <v>1.2669445735990001E-2</v>
      </c>
      <c r="AH351" s="10">
        <f>3/24000000*OO[[#This Row],[90 (30JUN1985 03:00:00)-Water Temperature (C)]]*OO[[#This Row],[32]]</f>
        <v>6.6603446819374999E-3</v>
      </c>
      <c r="AI351" s="10">
        <f>3/24000000*OO[[#This Row],[91 (30JUN1985 06:00:00)-Water Temperature (C)]]*OO[[#This Row],[33]]</f>
        <v>2.6743745220637501E-3</v>
      </c>
      <c r="AJ351" s="10">
        <f>3/24000000*OO[[#This Row],[92 (30JUN1985 09:00:00)-Water Temperature (C)]]*OO[[#This Row],[34]]</f>
        <v>8.7463784504062498E-4</v>
      </c>
      <c r="AK351" s="10">
        <f>3/24000000*OO[[#This Row],[93 (30JUN1985 12:00:00)-Water Temperature (C)]]*OO[[#This Row],[35]]</f>
        <v>2.4221750269735E-4</v>
      </c>
      <c r="AL351" s="10">
        <f>3/24000000*OO[[#This Row],[94 (30JUN1985 15:00:00)-Water Temperature (C)]]*OO[[#This Row],[36]]</f>
        <v>6.5430062399812492E-5</v>
      </c>
      <c r="AM351" s="10">
        <f>3/24000000*OO[[#This Row],[95 (30JUN1985 18:00:00)-Water Temperature (C)]]*OO[[#This Row],[37]]</f>
        <v>2.3966780005124994E-5</v>
      </c>
      <c r="AN351" s="10">
        <f>3/24000000*OO[[#This Row],[96 (30JUN1985 21:00:00)-Water Temperature (C)]]*OO[[#This Row],[38]]</f>
        <v>1.5264169034754999E-5</v>
      </c>
      <c r="AO351" s="10">
        <f>3/24000000*OO[[#This Row],[97 (01JUL1985 00:00:00)-Water Temperature (C)]]*OO[[#This Row],[39]]</f>
        <v>1.34611554248925E-5</v>
      </c>
      <c r="AP351" s="10">
        <f>3/24000000*OO[[#This Row],[98 (01JUL1985 03:00:00)-Water Temperature (C)]]*OO[[#This Row],[40]]</f>
        <v>1.2946024559789999E-5</v>
      </c>
      <c r="AQ351" s="10">
        <f>3/24000000*OO[[#This Row],[99 (01JUL1985 06:00:00)-Water Temperature (C)]]*OO[[#This Row],[41]]</f>
        <v>1.2618269194224998E-5</v>
      </c>
      <c r="AR351" s="10">
        <f>3/24000000*OO[[#This Row],[100 (01JUL1985 09:00:00)-Water Temperature (C)]]*OO[[#This Row],[42]]</f>
        <v>1.2488782747975001E-5</v>
      </c>
      <c r="AS351" s="10">
        <f>3/24000000*OO[[#This Row],[101 (01JUL1985 12:00:00)-Water Temperature (C)]]*OO[[#This Row],[43]]</f>
        <v>1.2126264073142499E-5</v>
      </c>
      <c r="AT351" s="10">
        <f>3/24000000*OO[[#This Row],[102 (01JUL1985 15:00:00)-Water Temperature (C)]]*OO[[#This Row],[44]]</f>
        <v>1.163396314083E-5</v>
      </c>
      <c r="AU351" s="10">
        <f>3/24000000*OO[[#This Row],[103 (01JUL1985 18:00:00)-Water Temperature (C)]]*OO[[#This Row],[45]]</f>
        <v>1.102688776690875E-5</v>
      </c>
      <c r="AV351" s="10">
        <f>3/24000000*OO[[#This Row],[104 (01JUL1985 21:00:00)-Water Temperature (C)]]*OO[[#This Row],[46]]</f>
        <v>1.013618777929875E-5</v>
      </c>
      <c r="AW351" s="10">
        <f>3/24000000*OO[[#This Row],[105 (02JUL1985 00:00:00)-Water Temperature (C)]]*OO[[#This Row],[47]]</f>
        <v>9.1639257731649985E-6</v>
      </c>
      <c r="AX351" s="10">
        <f>3/24000000*OO[[#This Row],[106 (02JUL1985 03:00:00)-Water Temperature (C)]]*OO[[#This Row],[48]]</f>
        <v>8.2067258055512491E-6</v>
      </c>
      <c r="AY351" s="10">
        <f>3/24000000*OO[[#This Row],[107 (02JUL1985 06:00:00)-Water Temperature (C)]]*OO[[#This Row],[49]]</f>
        <v>7.3944873210812493E-6</v>
      </c>
      <c r="AZ351" s="10">
        <f>3/24000000*OO[[#This Row],[108 (02JUL1985 09:00:00)-Water Temperature (C)]]*OO[[#This Row],[50]]</f>
        <v>6.8908702124699994E-6</v>
      </c>
      <c r="BA351" s="10">
        <f>3/24000000*OO[[#This Row],[109 (02JUL1985 12:00:00)-Water Temperature (C)]]*OO[[#This Row],[51]]</f>
        <v>6.4669092686687503E-6</v>
      </c>
      <c r="BB351" s="10">
        <f>3/24000000*OO[[#This Row],[110 (02JUL1985 15:00:00)-Water Temperature (C)]]*OO[[#This Row],[52]]</f>
        <v>6.1435196896124991E-6</v>
      </c>
      <c r="BC351" s="10">
        <f>3/24000000*OO[[#This Row],[111 (02JUL1985 18:00:00)-Water Temperature (C)]]*OO[[#This Row],[53]]</f>
        <v>5.8074701088300002E-6</v>
      </c>
      <c r="BD351" s="10">
        <f>3/24000000*OO[[#This Row],[112 (02JUL1985 21:00:00)-Water Temperature (C)]]*OO[[#This Row],[54]]</f>
        <v>5.3558409196749992E-6</v>
      </c>
      <c r="BE351" s="10">
        <f>3/24000000*OO[[#This Row],[113 (03JUL1985 00:00:00)-Water Temperature (C)]]*OO[[#This Row],[55]]</f>
        <v>4.8584839780687497E-6</v>
      </c>
      <c r="BF351" s="10">
        <f>3/24000000*OO[[#This Row],[114 (03JUL1985 03:00:00)-Water Temperature (C)]]*OO[[#This Row],[56]]</f>
        <v>4.3652881163099997E-6</v>
      </c>
      <c r="BG351" s="10">
        <f>3/24000000*OO[[#This Row],[115 (03JUL1985 06:00:00)-Water Temperature (C)]]*OO[[#This Row],[57]]</f>
        <v>3.9298014791199992E-6</v>
      </c>
      <c r="BH351" s="10">
        <f>3/24000000*OO[[#This Row],[116 (03JUL1985 09:00:00)-Water Temperature (C)]]*OO[[#This Row],[58]]</f>
        <v>3.6355490724712496E-6</v>
      </c>
      <c r="BI351" s="10">
        <f>3/24000000*OO[[#This Row],[117 (03JUL1985 12:00:00)-Water Temperature (C)]]*OO[[#This Row],[59]]</f>
        <v>3.3245349702499998E-6</v>
      </c>
      <c r="BJ351" s="10">
        <f>3/24000000*OO[[#This Row],[118 (03JUL1985 15:00:00)-Water Temperature (C)]]*OO[[#This Row],[60]]</f>
        <v>3.1497968350749996E-6</v>
      </c>
      <c r="BK351" s="10">
        <f>3/24000000*OO[[#This Row],[119 (03JUL1985 18:00:00)-Water Temperature (C)]]*OO[[#This Row],[61]]</f>
        <v>2.95897204815E-6</v>
      </c>
      <c r="BL351" s="10">
        <f>3/24000000*OO[[#This Row],[120 (03JUL1985 21:00:00)-Water Temperature (C)]]*OO[[#This Row],[62]]</f>
        <v>2.7450443505026248E-6</v>
      </c>
      <c r="BM351" s="10">
        <f>3/24000000*OO[[#This Row],[121 (04JUL1985 00:00:00)-Water Temperature (C)]]*OO[[#This Row],[63]]</f>
        <v>2.5196900163680002E-6</v>
      </c>
      <c r="BN351" s="10">
        <f>3/24000000*OO[[#This Row],[122 (04JUL1985 03:00:00)-Water Temperature (C)]]*OO[[#This Row],[64]]</f>
        <v>2.2790863645599997E-6</v>
      </c>
      <c r="BO351" s="10">
        <f>3/24000000*OO[[#This Row],[123 (04JUL1985 06:00:00)-Water Temperature (C)]]*OO[[#This Row],[65]]</f>
        <v>2.06906057383375E-6</v>
      </c>
      <c r="BP351" s="10">
        <f>3/24000000*OO[[#This Row],[124 (04JUL1985 09:00:00)-Water Temperature (C)]]*OO[[#This Row],[66]]</f>
        <v>1.9373124505312499E-6</v>
      </c>
      <c r="BQ351" s="10">
        <f>3/24000000*OO[[#This Row],[125 (04JUL1985 12:00:00)-Water Temperature (C)]]*OO[[#This Row],[67]]</f>
        <v>1.8201647749502499E-6</v>
      </c>
      <c r="BR351" s="10">
        <f>3/24000000*OO[[#This Row],[126 (04JUL1985 15:00:00)-Water Temperature (C)]]*OO[[#This Row],[68]]</f>
        <v>1.7256958776099997E-6</v>
      </c>
      <c r="BS351" s="10">
        <f>3/24000000*OO[[#This Row],[127 (04JUL1985 18:00:00)-Water Temperature (C)]]*OO[[#This Row],[69]]</f>
        <v>1.6314436740699999E-6</v>
      </c>
      <c r="BT351" s="10">
        <f>3/24000000*OO[[#This Row],[128 (04JUL1985 21:00:00)-Water Temperature (C)]]*OO[[#This Row],[70]]</f>
        <v>1.4999073593212499E-6</v>
      </c>
      <c r="BU351" s="10">
        <f>3/24000000*OO[[#This Row],[129 (05JUL1985 00:00:00)-Water Temperature (C)]]*OO[[#This Row],[71]]</f>
        <v>1.3451480598284999E-6</v>
      </c>
      <c r="BV351" s="10">
        <f>3/24000000*OO[[#This Row],[130 (05JUL1985 03:00:00)-Water Temperature (C)]]*OO[[#This Row],[72]]</f>
        <v>1.1865559556219998E-6</v>
      </c>
      <c r="BW351" s="10">
        <f>3/24000000*OO[[#This Row],[131 (05JUL1985 06:00:00)-Water Temperature (C)]]*OO[[#This Row],[73]]</f>
        <v>1.0281483938969999E-6</v>
      </c>
      <c r="BX351" s="10">
        <f>3/24000000*OO[[#This Row],[132 (05JUL1985 09:00:00)-Water Temperature (C)]]*OO[[#This Row],[74]]</f>
        <v>9.0252665560625003E-7</v>
      </c>
      <c r="BY351" s="10">
        <f>3/24000000*OO[[#This Row],[133 (05JUL1985 12:00:00)-Water Temperature (C)]]*OO[[#This Row],[75]]</f>
        <v>7.8967936247575006E-7</v>
      </c>
      <c r="BZ351" s="10">
        <f>3/24000000*OO[[#This Row],[134 (05JUL1985 15:00:00)-Water Temperature (C)]]*OO[[#This Row],[76]]</f>
        <v>6.9598791656499987E-7</v>
      </c>
      <c r="CA351" s="10">
        <f>3/24000000*OO[[#This Row],[135 (05JUL1985 18:00:00)-Water Temperature (C)]]*OO[[#This Row],[77]]</f>
        <v>6.1642264679524993E-7</v>
      </c>
      <c r="CB351" s="10">
        <f>3/24000000*OO[[#This Row],[136 (05JUL1985 21:00:00)-Water Temperature (C)]]*OO[[#This Row],[78]]</f>
        <v>5.4363726505574996E-7</v>
      </c>
      <c r="CC351" s="10">
        <f>3/24000000*OO[[#This Row],[137 (06JUL1985 00:00:00)-Water Temperature (C)]]*OO[[#This Row],[79]]</f>
        <v>4.7565506333249997E-7</v>
      </c>
      <c r="CD351" s="10">
        <f>3/24000000*OO[[#This Row],[138 (06JUL1985 03:00:00)-Water Temperature (C)]]*OO[[#This Row],[80]]</f>
        <v>4.1019357458299996E-7</v>
      </c>
      <c r="CE351" s="10">
        <f>3/24000000*OO[[#This Row],[139 (06JUL1985 06:00:00)-Water Temperature (C)]]*OO[[#This Row],[81]]</f>
        <v>3.517285086E-7</v>
      </c>
      <c r="CF351" s="10">
        <f>3/24000000*OO[[#This Row],[140 (06JUL1985 09:00:00)-Water Temperature (C)]]*OO[[#This Row],[82]]</f>
        <v>3.0775425905639993E-7</v>
      </c>
      <c r="CG351" s="10">
        <f>3/24000000*OO[[#This Row],[141 (06JUL1985 12:00:00)-Water Temperature (C)]]*OO[[#This Row],[83]]</f>
        <v>2.7204526909499998E-7</v>
      </c>
      <c r="CH351" s="10">
        <f>3/24000000*OO[[#This Row],[142 (06JUL1985 15:00:00)-Water Temperature (C)]]*OO[[#This Row],[84]]</f>
        <v>2.4684025377959999E-7</v>
      </c>
      <c r="CI351" s="10">
        <f>3/24000000*OO[[#This Row],[143 (06JUL1985 18:00:00)-Water Temperature (C)]]*OO[[#This Row],[85]]</f>
        <v>2.2753031989627499E-7</v>
      </c>
      <c r="CJ351" s="10">
        <f>3/24000000*OO[[#This Row],[144 (06JUL1985 21:00:00)-Water Temperature (C)]]*OO[[#This Row],[86]]</f>
        <v>2.1035412040500001E-7</v>
      </c>
      <c r="CK351" s="10">
        <f>3/24000000*OO[[#This Row],[145 (07JUL1985 00:00:00)-Water Temperature (C)]]*OO[[#This Row],[87]]</f>
        <v>1.9312305627089998E-7</v>
      </c>
      <c r="CL351" s="10">
        <f>3/24000000*OO[[#This Row],[146 (07JUL1985 03:00:00)-Water Temperature (C)]]*OO[[#This Row],[88]]</f>
        <v>1.7744980876904999E-7</v>
      </c>
      <c r="CM351" s="10">
        <f>3/24000000*OO[[#This Row],[147 (07JUL1985 06:00:00)-Water Temperature (C)]]*OO[[#This Row],[89]]</f>
        <v>1.61866569393675E-7</v>
      </c>
      <c r="CN351" s="10">
        <f>3/24000000*OO[[#This Row],[148 (07JUL1985 09:00:00)-Water Temperature (C)]]*OO[[#This Row],[90]]</f>
        <v>1.4924002846364998E-7</v>
      </c>
      <c r="CO351" s="10">
        <f>3/24000000*OO[[#This Row],[149 (07JUL1985 12:00:00)-Water Temperature (C)]]*OO[[#This Row],[91]]</f>
        <v>1.3880864126762499E-7</v>
      </c>
      <c r="CP351" s="10">
        <f>3/24000000*OO[[#This Row],[150 (07JUL1985 15:00:00)-Water Temperature (C)]]*OO[[#This Row],[92]]</f>
        <v>1.3880864126762499E-7</v>
      </c>
      <c r="CQ351" s="10">
        <f>3/24000000*OO[[#This Row],[151 (07JUL1985 18:00:00)-Water Temperature (C)]]*OO[[#This Row],[93]]</f>
        <v>1.3880864126762499E-7</v>
      </c>
      <c r="CR351" s="10">
        <f>3/24000000*OO[[#This Row],[152 (07JUL1985 21:00:00)-Water Temperature (C)]]*OO[[#This Row],[94]]</f>
        <v>1.3880864126762499E-7</v>
      </c>
      <c r="CS351" s="10">
        <f>3/24000000*OO[[#This Row],[153 (08JUL1985 00:00:00)-Water Temperature (C)]]*OO[[#This Row],[95]]</f>
        <v>1.3880864126762499E-7</v>
      </c>
      <c r="CT351" s="10">
        <f>3/24000000*OO[[#This Row],[154 (08JUL1985 03:00:00)-Water Temperature (C)]]*OO[[#This Row],[96]]</f>
        <v>1.3880864126762499E-7</v>
      </c>
      <c r="CU351" s="10">
        <f>3/24000000*OO[[#This Row],[155 (08JUL1985 06:00:00)-Water Temperature (C)]]*OO[[#This Row],[97]]</f>
        <v>1.3880864126762499E-7</v>
      </c>
      <c r="CV351" s="10">
        <f>3/24000000*OO[[#This Row],[156 (08JUL1985 09:00:00)-Water Temperature (C)]]*OO[[#This Row],[98]]</f>
        <v>1.3880864126762499E-7</v>
      </c>
      <c r="CW351" s="10">
        <f>3/24000000*OO[[#This Row],[157 (08JUL1985 12:00:00)-Water Temperature (C)]]*OO[[#This Row],[99]]</f>
        <v>1.3880864126762499E-7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2.2876247484842858E-39</v>
      </c>
      <c r="T352" s="10">
        <f>3/24*OO[[#This Row],[76 (28JUN1985 09:00:00)-Water Temperature (C)]]*OO[[#This Row],[18]]/SUM(OO[18])</f>
        <v>1.0642342008948815E-27</v>
      </c>
      <c r="U352" s="10">
        <f>3/24*OO[[#This Row],[77 (28JUN1985 12:00:00)-Water Temperature (C)]]*OO[[#This Row],[19]]/SUM(OO[19])</f>
        <v>3.452884739052217E-22</v>
      </c>
      <c r="V352" s="10">
        <f>3/24000000*OO[[#This Row],[78 (28JUN1985 15:00:00)-Water Temperature (C)]]*OO[[#This Row],[20]]</f>
        <v>1.31018642229475E-15</v>
      </c>
      <c r="W352" s="10">
        <f>3/24000000*OO[[#This Row],[79 (28JUN1985 18:00:00)-Water Temperature (C)]]*OO[[#This Row],[21]]</f>
        <v>5.00219920425E-12</v>
      </c>
      <c r="X352" s="10">
        <f>3/24000000*OO[[#This Row],[80 (28JUN1985 21:00:00)-Water Temperature (C)]]*OO[[#This Row],[22]]</f>
        <v>2.2556966554635E-9</v>
      </c>
      <c r="Y352" s="10">
        <f>3/24000000*OO[[#This Row],[81 (29JUN1985 00:00:00)-Water Temperature (C)]]*OO[[#This Row],[23]]</f>
        <v>2.5122217653085E-7</v>
      </c>
      <c r="Z352" s="10">
        <f>3/24000000*OO[[#This Row],[82 (29JUN1985 03:00:00)-Water Temperature (C)]]*OO[[#This Row],[24]]</f>
        <v>9.6572551726874988E-6</v>
      </c>
      <c r="AA352" s="10">
        <f>3/24000000*OO[[#This Row],[83 (29JUN1985 06:00:00)-Water Temperature (C)]]*OO[[#This Row],[25]]</f>
        <v>1.5625941941246251E-4</v>
      </c>
      <c r="AB352" s="10">
        <f>3/24000000*OO[[#This Row],[84 (29JUN1985 09:00:00)-Water Temperature (C)]]*OO[[#This Row],[26]]</f>
        <v>1.22738991586025E-3</v>
      </c>
      <c r="AC352" s="10">
        <f>3/24000000*OO[[#This Row],[85 (29JUN1985 12:00:00)-Water Temperature (C)]]*OO[[#This Row],[27]]</f>
        <v>5.2534646502375004E-3</v>
      </c>
      <c r="AD352" s="10">
        <f>3/24000000*OO[[#This Row],[86 (29JUN1985 15:00:00)-Water Temperature (C)]]*OO[[#This Row],[28]]</f>
        <v>1.3158218408449997E-2</v>
      </c>
      <c r="AE352" s="10">
        <f>3/24000000*OO[[#This Row],[88 (29JUN1985 21:00:00)-Water Temperature (C)]]*OO[[#This Row],[30]]</f>
        <v>2.1543361268376249E-2</v>
      </c>
      <c r="AF352" s="10">
        <f>3/24000000*OO[[#This Row],[88 (29JUN1985 21:00:00)-Water Temperature (C)]]*OO[[#This Row],[30]]</f>
        <v>2.1543361268376249E-2</v>
      </c>
      <c r="AG352" s="10">
        <f>3/24000000*OO[[#This Row],[89 (30JUN1985 00:00:00)-Water Temperature (C)]]*OO[[#This Row],[31]]</f>
        <v>1.5637553005483747E-2</v>
      </c>
      <c r="AH352" s="10">
        <f>3/24000000*OO[[#This Row],[90 (30JUN1985 03:00:00)-Water Temperature (C)]]*OO[[#This Row],[32]]</f>
        <v>8.2876043832399993E-3</v>
      </c>
      <c r="AI352" s="10">
        <f>3/24000000*OO[[#This Row],[91 (30JUN1985 06:00:00)-Water Temperature (C)]]*OO[[#This Row],[33]]</f>
        <v>3.34999764251875E-3</v>
      </c>
      <c r="AJ352" s="10">
        <f>3/24000000*OO[[#This Row],[92 (30JUN1985 09:00:00)-Water Temperature (C)]]*OO[[#This Row],[34]]</f>
        <v>1.1015977198187499E-3</v>
      </c>
      <c r="AK352" s="10">
        <f>3/24000000*OO[[#This Row],[93 (30JUN1985 12:00:00)-Water Temperature (C)]]*OO[[#This Row],[35]]</f>
        <v>3.0592129349924998E-4</v>
      </c>
      <c r="AL352" s="10">
        <f>3/24000000*OO[[#This Row],[94 (30JUN1985 15:00:00)-Water Temperature (C)]]*OO[[#This Row],[36]]</f>
        <v>8.2357798147199995E-5</v>
      </c>
      <c r="AM352" s="10">
        <f>3/24000000*OO[[#This Row],[95 (30JUN1985 18:00:00)-Water Temperature (C)]]*OO[[#This Row],[37]]</f>
        <v>2.9678158164200002E-5</v>
      </c>
      <c r="AN352" s="10">
        <f>3/24000000*OO[[#This Row],[96 (30JUN1985 21:00:00)-Water Temperature (C)]]*OO[[#This Row],[38]]</f>
        <v>1.8573906945239999E-5</v>
      </c>
      <c r="AO352" s="10">
        <f>3/24000000*OO[[#This Row],[97 (01JUL1985 00:00:00)-Water Temperature (C)]]*OO[[#This Row],[39]]</f>
        <v>1.6259531322199997E-5</v>
      </c>
      <c r="AP352" s="10">
        <f>3/24000000*OO[[#This Row],[98 (01JUL1985 03:00:00)-Water Temperature (C)]]*OO[[#This Row],[40]]</f>
        <v>1.5600997409468751E-5</v>
      </c>
      <c r="AQ352" s="10">
        <f>3/24000000*OO[[#This Row],[99 (01JUL1985 06:00:00)-Water Temperature (C)]]*OO[[#This Row],[41]]</f>
        <v>1.518427945742E-5</v>
      </c>
      <c r="AR352" s="10">
        <f>3/24000000*OO[[#This Row],[100 (01JUL1985 09:00:00)-Water Temperature (C)]]*OO[[#This Row],[42]]</f>
        <v>1.5019581563112502E-5</v>
      </c>
      <c r="AS352" s="10">
        <f>3/24000000*OO[[#This Row],[101 (01JUL1985 12:00:00)-Water Temperature (C)]]*OO[[#This Row],[43]]</f>
        <v>1.4570495763532499E-5</v>
      </c>
      <c r="AT352" s="10">
        <f>3/24000000*OO[[#This Row],[102 (01JUL1985 15:00:00)-Water Temperature (C)]]*OO[[#This Row],[44]]</f>
        <v>1.39686106731675E-5</v>
      </c>
      <c r="AU352" s="10">
        <f>3/24000000*OO[[#This Row],[103 (01JUL1985 18:00:00)-Water Temperature (C)]]*OO[[#This Row],[45]]</f>
        <v>1.32273370409225E-5</v>
      </c>
      <c r="AV352" s="10">
        <f>3/24000000*OO[[#This Row],[104 (01JUL1985 21:00:00)-Water Temperature (C)]]*OO[[#This Row],[46]]</f>
        <v>1.2144137491612501E-5</v>
      </c>
      <c r="AW352" s="10">
        <f>3/24000000*OO[[#This Row],[105 (02JUL1985 00:00:00)-Water Temperature (C)]]*OO[[#This Row],[47]]</f>
        <v>1.0967059546817501E-5</v>
      </c>
      <c r="AX352" s="10">
        <f>3/24000000*OO[[#This Row],[106 (02JUL1985 03:00:00)-Water Temperature (C)]]*OO[[#This Row],[48]]</f>
        <v>9.813288412154999E-6</v>
      </c>
      <c r="AY352" s="10">
        <f>3/24000000*OO[[#This Row],[107 (02JUL1985 06:00:00)-Water Temperature (C)]]*OO[[#This Row],[49]]</f>
        <v>8.8297969694549991E-6</v>
      </c>
      <c r="AZ352" s="10">
        <f>3/24000000*OO[[#This Row],[108 (02JUL1985 09:00:00)-Water Temperature (C)]]*OO[[#This Row],[50]]</f>
        <v>8.2213714875000004E-6</v>
      </c>
      <c r="BA352" s="10">
        <f>3/24000000*OO[[#This Row],[109 (02JUL1985 12:00:00)-Water Temperature (C)]]*OO[[#This Row],[51]]</f>
        <v>7.7045984034400007E-6</v>
      </c>
      <c r="BB352" s="10">
        <f>3/24000000*OO[[#This Row],[110 (02JUL1985 15:00:00)-Water Temperature (C)]]*OO[[#This Row],[52]]</f>
        <v>7.3097563103399999E-6</v>
      </c>
      <c r="BC352" s="10">
        <f>3/24000000*OO[[#This Row],[111 (02JUL1985 18:00:00)-Water Temperature (C)]]*OO[[#This Row],[53]]</f>
        <v>6.9022469787724997E-6</v>
      </c>
      <c r="BD352" s="10">
        <f>3/24000000*OO[[#This Row],[112 (02JUL1985 21:00:00)-Water Temperature (C)]]*OO[[#This Row],[54]]</f>
        <v>6.3593274706012487E-6</v>
      </c>
      <c r="BE352" s="10">
        <f>3/24000000*OO[[#This Row],[113 (03JUL1985 00:00:00)-Water Temperature (C)]]*OO[[#This Row],[55]]</f>
        <v>5.7631890892987484E-6</v>
      </c>
      <c r="BF352" s="10">
        <f>3/24000000*OO[[#This Row],[114 (03JUL1985 03:00:00)-Water Temperature (C)]]*OO[[#This Row],[56]]</f>
        <v>5.1751599228700004E-6</v>
      </c>
      <c r="BG352" s="10">
        <f>3/24000000*OO[[#This Row],[115 (03JUL1985 06:00:00)-Water Temperature (C)]]*OO[[#This Row],[57]]</f>
        <v>4.6537937083949993E-6</v>
      </c>
      <c r="BH352" s="10">
        <f>3/24000000*OO[[#This Row],[116 (03JUL1985 09:00:00)-Water Temperature (C)]]*OO[[#This Row],[58]]</f>
        <v>4.30278249009375E-6</v>
      </c>
      <c r="BI352" s="10">
        <f>3/24000000*OO[[#This Row],[117 (03JUL1985 12:00:00)-Water Temperature (C)]]*OO[[#This Row],[59]]</f>
        <v>3.9287417996462496E-6</v>
      </c>
      <c r="BJ352" s="10">
        <f>3/24000000*OO[[#This Row],[118 (03JUL1985 15:00:00)-Water Temperature (C)]]*OO[[#This Row],[60]]</f>
        <v>3.7192101695525004E-6</v>
      </c>
      <c r="BK352" s="10">
        <f>3/24000000*OO[[#This Row],[119 (03JUL1985 18:00:00)-Water Temperature (C)]]*OO[[#This Row],[61]]</f>
        <v>3.491242433265E-6</v>
      </c>
      <c r="BL352" s="10">
        <f>3/24000000*OO[[#This Row],[120 (03JUL1985 21:00:00)-Water Temperature (C)]]*OO[[#This Row],[62]]</f>
        <v>3.2360045339037497E-6</v>
      </c>
      <c r="BM352" s="10">
        <f>3/24000000*OO[[#This Row],[121 (04JUL1985 00:00:00)-Water Temperature (C)]]*OO[[#This Row],[63]]</f>
        <v>2.9688615589724994E-6</v>
      </c>
      <c r="BN352" s="10">
        <f>3/24000000*OO[[#This Row],[122 (04JUL1985 03:00:00)-Water Temperature (C)]]*OO[[#This Row],[64]]</f>
        <v>2.6852518889787499E-6</v>
      </c>
      <c r="BO352" s="10">
        <f>3/24000000*OO[[#This Row],[123 (04JUL1985 06:00:00)-Water Temperature (C)]]*OO[[#This Row],[65]]</f>
        <v>2.4370461720737498E-6</v>
      </c>
      <c r="BP352" s="10">
        <f>3/24000000*OO[[#This Row],[124 (04JUL1985 09:00:00)-Water Temperature (C)]]*OO[[#This Row],[66]]</f>
        <v>2.2823382810302501E-6</v>
      </c>
      <c r="BQ352" s="10">
        <f>3/24000000*OO[[#This Row],[125 (04JUL1985 12:00:00)-Water Temperature (C)]]*OO[[#This Row],[67]]</f>
        <v>2.143559614918625E-6</v>
      </c>
      <c r="BR352" s="10">
        <f>3/24000000*OO[[#This Row],[126 (04JUL1985 15:00:00)-Water Temperature (C)]]*OO[[#This Row],[68]]</f>
        <v>2.0309797158629999E-6</v>
      </c>
      <c r="BS352" s="10">
        <f>3/24000000*OO[[#This Row],[127 (04JUL1985 18:00:00)-Water Temperature (C)]]*OO[[#This Row],[69]]</f>
        <v>1.9192849807614997E-6</v>
      </c>
      <c r="BT352" s="10">
        <f>3/24000000*OO[[#This Row],[128 (04JUL1985 21:00:00)-Water Temperature (C)]]*OO[[#This Row],[70]]</f>
        <v>1.7638947118417499E-6</v>
      </c>
      <c r="BU352" s="10">
        <f>3/24000000*OO[[#This Row],[129 (05JUL1985 00:00:00)-Water Temperature (C)]]*OO[[#This Row],[71]]</f>
        <v>1.5814285477724999E-6</v>
      </c>
      <c r="BV352" s="10">
        <f>3/24000000*OO[[#This Row],[130 (05JUL1985 03:00:00)-Water Temperature (C)]]*OO[[#This Row],[72]]</f>
        <v>1.3956506463217499E-6</v>
      </c>
      <c r="BW352" s="10">
        <f>3/24000000*OO[[#This Row],[131 (05JUL1985 06:00:00)-Water Temperature (C)]]*OO[[#This Row],[73]]</f>
        <v>1.2096424797169999E-6</v>
      </c>
      <c r="BX352" s="10">
        <f>3/24000000*OO[[#This Row],[132 (05JUL1985 09:00:00)-Water Temperature (C)]]*OO[[#This Row],[74]]</f>
        <v>1.061908847979375E-6</v>
      </c>
      <c r="BY352" s="10">
        <f>3/24000000*OO[[#This Row],[133 (05JUL1985 12:00:00)-Water Temperature (C)]]*OO[[#This Row],[75]]</f>
        <v>9.2888837291249988E-7</v>
      </c>
      <c r="BZ352" s="10">
        <f>3/24000000*OO[[#This Row],[134 (05JUL1985 15:00:00)-Water Temperature (C)]]*OO[[#This Row],[76]]</f>
        <v>8.1767241074637494E-7</v>
      </c>
      <c r="CA352" s="10">
        <f>3/24000000*OO[[#This Row],[135 (05JUL1985 18:00:00)-Water Temperature (C)]]*OO[[#This Row],[77]]</f>
        <v>7.2379555402424995E-7</v>
      </c>
      <c r="CB352" s="10">
        <f>3/24000000*OO[[#This Row],[136 (05JUL1985 21:00:00)-Water Temperature (C)]]*OO[[#This Row],[78]]</f>
        <v>6.3788659003124993E-7</v>
      </c>
      <c r="CC352" s="10">
        <f>3/24000000*OO[[#This Row],[137 (06JUL1985 00:00:00)-Water Temperature (C)]]*OO[[#This Row],[79]]</f>
        <v>5.5798871792849987E-7</v>
      </c>
      <c r="CD352" s="10">
        <f>3/24000000*OO[[#This Row],[138 (06JUL1985 03:00:00)-Water Temperature (C)]]*OO[[#This Row],[80]]</f>
        <v>4.8125921671112495E-7</v>
      </c>
      <c r="CE352" s="10">
        <f>3/24000000*OO[[#This Row],[139 (06JUL1985 06:00:00)-Water Temperature (C)]]*OO[[#This Row],[81]]</f>
        <v>4.1263405217949998E-7</v>
      </c>
      <c r="CF352" s="10">
        <f>3/24000000*OO[[#This Row],[140 (06JUL1985 09:00:00)-Water Temperature (C)]]*OO[[#This Row],[82]]</f>
        <v>3.6106832834624998E-7</v>
      </c>
      <c r="CG352" s="10">
        <f>3/24000000*OO[[#This Row],[141 (06JUL1985 12:00:00)-Water Temperature (C)]]*OO[[#This Row],[83]]</f>
        <v>3.1891656975587494E-7</v>
      </c>
      <c r="CH352" s="10">
        <f>3/24000000*OO[[#This Row],[142 (06JUL1985 15:00:00)-Water Temperature (C)]]*OO[[#This Row],[84]]</f>
        <v>2.8904730105472501E-7</v>
      </c>
      <c r="CI352" s="10">
        <f>3/24000000*OO[[#This Row],[143 (06JUL1985 18:00:00)-Water Temperature (C)]]*OO[[#This Row],[85]]</f>
        <v>2.6612180477852496E-7</v>
      </c>
      <c r="CJ352" s="10">
        <f>3/24000000*OO[[#This Row],[144 (06JUL1985 21:00:00)-Water Temperature (C)]]*OO[[#This Row],[86]]</f>
        <v>2.4580723272479997E-7</v>
      </c>
      <c r="CK352" s="10">
        <f>3/24000000*OO[[#This Row],[145 (07JUL1985 00:00:00)-Water Temperature (C)]]*OO[[#This Row],[87]]</f>
        <v>2.2547986359569999E-7</v>
      </c>
      <c r="CL352" s="10">
        <f>3/24000000*OO[[#This Row],[146 (07JUL1985 03:00:00)-Water Temperature (C)]]*OO[[#This Row],[88]]</f>
        <v>2.0720173888380001E-7</v>
      </c>
      <c r="CM352" s="10">
        <f>3/24000000*OO[[#This Row],[147 (07JUL1985 06:00:00)-Water Temperature (C)]]*OO[[#This Row],[89]]</f>
        <v>1.89036047546775E-7</v>
      </c>
      <c r="CN352" s="10">
        <f>3/24000000*OO[[#This Row],[148 (07JUL1985 09:00:00)-Water Temperature (C)]]*OO[[#This Row],[90]]</f>
        <v>1.743048765084E-7</v>
      </c>
      <c r="CO352" s="10">
        <f>3/24000000*OO[[#This Row],[149 (07JUL1985 12:00:00)-Water Temperature (C)]]*OO[[#This Row],[91]]</f>
        <v>1.6211440837934997E-7</v>
      </c>
      <c r="CP352" s="10">
        <f>3/24000000*OO[[#This Row],[150 (07JUL1985 15:00:00)-Water Temperature (C)]]*OO[[#This Row],[92]]</f>
        <v>1.6211440837934997E-7</v>
      </c>
      <c r="CQ352" s="10">
        <f>3/24000000*OO[[#This Row],[151 (07JUL1985 18:00:00)-Water Temperature (C)]]*OO[[#This Row],[93]]</f>
        <v>1.6211440837934997E-7</v>
      </c>
      <c r="CR352" s="10">
        <f>3/24000000*OO[[#This Row],[152 (07JUL1985 21:00:00)-Water Temperature (C)]]*OO[[#This Row],[94]]</f>
        <v>1.6211440837934997E-7</v>
      </c>
      <c r="CS352" s="10">
        <f>3/24000000*OO[[#This Row],[153 (08JUL1985 00:00:00)-Water Temperature (C)]]*OO[[#This Row],[95]]</f>
        <v>1.6211440837934997E-7</v>
      </c>
      <c r="CT352" s="10">
        <f>3/24000000*OO[[#This Row],[154 (08JUL1985 03:00:00)-Water Temperature (C)]]*OO[[#This Row],[96]]</f>
        <v>1.6211440837934997E-7</v>
      </c>
      <c r="CU352" s="10">
        <f>3/24000000*OO[[#This Row],[155 (08JUL1985 06:00:00)-Water Temperature (C)]]*OO[[#This Row],[97]]</f>
        <v>1.6211440837934997E-7</v>
      </c>
      <c r="CV352" s="10">
        <f>3/24000000*OO[[#This Row],[156 (08JUL1985 09:00:00)-Water Temperature (C)]]*OO[[#This Row],[98]]</f>
        <v>1.6211440837934997E-7</v>
      </c>
      <c r="CW352" s="10">
        <f>3/24000000*OO[[#This Row],[157 (08JUL1985 12:00:00)-Water Temperature (C)]]*OO[[#This Row],[99]]</f>
        <v>1.6211440837934997E-7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1.4899202711230443E-39</v>
      </c>
      <c r="T353" s="10">
        <f>3/24*OO[[#This Row],[76 (28JUN1985 09:00:00)-Water Temperature (C)]]*OO[[#This Row],[18]]/SUM(OO[18])</f>
        <v>1.0121393254828158E-27</v>
      </c>
      <c r="U353" s="10">
        <f>3/24*OO[[#This Row],[77 (28JUN1985 12:00:00)-Water Temperature (C)]]*OO[[#This Row],[19]]/SUM(OO[19])</f>
        <v>2.5594779916379536E-22</v>
      </c>
      <c r="V353" s="10">
        <f>3/24000000*OO[[#This Row],[78 (28JUN1985 15:00:00)-Water Temperature (C)]]*OO[[#This Row],[20]]</f>
        <v>1.5878115222762498E-15</v>
      </c>
      <c r="W353" s="10">
        <f>3/24000000*OO[[#This Row],[79 (28JUN1985 18:00:00)-Water Temperature (C)]]*OO[[#This Row],[21]]</f>
        <v>6.8231632985587501E-12</v>
      </c>
      <c r="X353" s="10">
        <f>3/24000000*OO[[#This Row],[80 (28JUN1985 21:00:00)-Water Temperature (C)]]*OO[[#This Row],[22]]</f>
        <v>3.2978726825287493E-9</v>
      </c>
      <c r="Y353" s="10">
        <f>3/24000000*OO[[#This Row],[81 (29JUN1985 00:00:00)-Water Temperature (C)]]*OO[[#This Row],[23]]</f>
        <v>3.8678913952499995E-7</v>
      </c>
      <c r="Z353" s="10">
        <f>3/24000000*OO[[#This Row],[82 (29JUN1985 03:00:00)-Water Temperature (C)]]*OO[[#This Row],[24]]</f>
        <v>1.5502414806913751E-5</v>
      </c>
      <c r="AA353" s="10">
        <f>3/24000000*OO[[#This Row],[83 (29JUN1985 06:00:00)-Water Temperature (C)]]*OO[[#This Row],[25]]</f>
        <v>2.6092209810637499E-4</v>
      </c>
      <c r="AB353" s="10">
        <f>3/24000000*OO[[#This Row],[84 (29JUN1985 09:00:00)-Water Temperature (C)]]*OO[[#This Row],[26]]</f>
        <v>2.1222882863917501E-3</v>
      </c>
      <c r="AC353" s="10">
        <f>3/24000000*OO[[#This Row],[85 (29JUN1985 12:00:00)-Water Temperature (C)]]*OO[[#This Row],[27]]</f>
        <v>9.3716861964925E-3</v>
      </c>
      <c r="AD353" s="10">
        <f>3/24000000*OO[[#This Row],[86 (29JUN1985 15:00:00)-Water Temperature (C)]]*OO[[#This Row],[28]]</f>
        <v>2.4136513920890001E-2</v>
      </c>
      <c r="AE353" s="10">
        <f>3/24000000*OO[[#This Row],[88 (29JUN1985 21:00:00)-Water Temperature (C)]]*OO[[#This Row],[30]]</f>
        <v>4.1445893658150004E-2</v>
      </c>
      <c r="AF353" s="10">
        <f>3/24000000*OO[[#This Row],[88 (29JUN1985 21:00:00)-Water Temperature (C)]]*OO[[#This Row],[30]]</f>
        <v>4.1445893658150004E-2</v>
      </c>
      <c r="AG353" s="10">
        <f>3/24000000*OO[[#This Row],[89 (30JUN1985 00:00:00)-Water Temperature (C)]]*OO[[#This Row],[31]]</f>
        <v>3.0710894166624998E-2</v>
      </c>
      <c r="AH353" s="10">
        <f>3/24000000*OO[[#This Row],[90 (30JUN1985 03:00:00)-Water Temperature (C)]]*OO[[#This Row],[32]]</f>
        <v>1.6594925317050001E-2</v>
      </c>
      <c r="AI353" s="10">
        <f>3/24000000*OO[[#This Row],[91 (30JUN1985 06:00:00)-Water Temperature (C)]]*OO[[#This Row],[33]]</f>
        <v>6.8217543997975E-3</v>
      </c>
      <c r="AJ353" s="10">
        <f>3/24000000*OO[[#This Row],[92 (30JUN1985 09:00:00)-Water Temperature (C)]]*OO[[#This Row],[34]]</f>
        <v>2.276398579629E-3</v>
      </c>
      <c r="AK353" s="10">
        <f>3/24000000*OO[[#This Row],[93 (30JUN1985 12:00:00)-Water Temperature (C)]]*OO[[#This Row],[35]]</f>
        <v>6.37948663329625E-4</v>
      </c>
      <c r="AL353" s="10">
        <f>3/24000000*OO[[#This Row],[94 (30JUN1985 15:00:00)-Water Temperature (C)]]*OO[[#This Row],[36]]</f>
        <v>1.7088838557140001E-4</v>
      </c>
      <c r="AM353" s="10">
        <f>3/24000000*OO[[#This Row],[95 (30JUN1985 18:00:00)-Water Temperature (C)]]*OO[[#This Row],[37]]</f>
        <v>5.95472699668875E-5</v>
      </c>
      <c r="AN353" s="10">
        <f>3/24000000*OO[[#This Row],[96 (30JUN1985 21:00:00)-Water Temperature (C)]]*OO[[#This Row],[38]]</f>
        <v>3.5859164130200008E-5</v>
      </c>
      <c r="AO353" s="10">
        <f>3/24000000*OO[[#This Row],[97 (01JUL1985 00:00:00)-Water Temperature (C)]]*OO[[#This Row],[39]]</f>
        <v>3.0882864437774996E-5</v>
      </c>
      <c r="AP353" s="10">
        <f>3/24000000*OO[[#This Row],[98 (01JUL1985 03:00:00)-Water Temperature (C)]]*OO[[#This Row],[40]]</f>
        <v>2.950735263795E-5</v>
      </c>
      <c r="AQ353" s="10">
        <f>3/24000000*OO[[#This Row],[99 (01JUL1985 06:00:00)-Water Temperature (C)]]*OO[[#This Row],[41]]</f>
        <v>2.8664433377149998E-5</v>
      </c>
      <c r="AR353" s="10">
        <f>3/24000000*OO[[#This Row],[100 (01JUL1985 09:00:00)-Water Temperature (C)]]*OO[[#This Row],[42]]</f>
        <v>2.8355610364799998E-5</v>
      </c>
      <c r="AS353" s="10">
        <f>3/24000000*OO[[#This Row],[101 (01JUL1985 12:00:00)-Water Temperature (C)]]*OO[[#This Row],[43]]</f>
        <v>2.7491363076249999E-5</v>
      </c>
      <c r="AT353" s="10">
        <f>3/24000000*OO[[#This Row],[102 (01JUL1985 15:00:00)-Water Temperature (C)]]*OO[[#This Row],[44]]</f>
        <v>2.63333975992E-5</v>
      </c>
      <c r="AU353" s="10">
        <f>3/24000000*OO[[#This Row],[103 (01JUL1985 18:00:00)-Water Temperature (C)]]*OO[[#This Row],[45]]</f>
        <v>2.4904314224707503E-5</v>
      </c>
      <c r="AV353" s="10">
        <f>3/24000000*OO[[#This Row],[104 (01JUL1985 21:00:00)-Water Temperature (C)]]*OO[[#This Row],[46]]</f>
        <v>2.2820540982513752E-5</v>
      </c>
      <c r="AW353" s="10">
        <f>3/24000000*OO[[#This Row],[105 (02JUL1985 00:00:00)-Water Temperature (C)]]*OO[[#This Row],[47]]</f>
        <v>2.057360587037625E-5</v>
      </c>
      <c r="AX353" s="10">
        <f>3/24000000*OO[[#This Row],[106 (02JUL1985 03:00:00)-Water Temperature (C)]]*OO[[#This Row],[48]]</f>
        <v>1.8386864453784999E-5</v>
      </c>
      <c r="AY353" s="10">
        <f>3/24000000*OO[[#This Row],[107 (02JUL1985 06:00:00)-Water Temperature (C)]]*OO[[#This Row],[49]]</f>
        <v>1.6507202330850001E-5</v>
      </c>
      <c r="AZ353" s="10">
        <f>3/24000000*OO[[#This Row],[108 (02JUL1985 09:00:00)-Water Temperature (C)]]*OO[[#This Row],[50]]</f>
        <v>1.5352171229729998E-5</v>
      </c>
      <c r="BA353" s="10">
        <f>3/24000000*OO[[#This Row],[109 (02JUL1985 12:00:00)-Water Temperature (C)]]*OO[[#This Row],[51]]</f>
        <v>1.4352891298357499E-5</v>
      </c>
      <c r="BB353" s="10">
        <f>3/24000000*OO[[#This Row],[110 (02JUL1985 15:00:00)-Water Temperature (C)]]*OO[[#This Row],[52]]</f>
        <v>1.3585008895200001E-5</v>
      </c>
      <c r="BC353" s="10">
        <f>3/24000000*OO[[#This Row],[111 (02JUL1985 18:00:00)-Water Temperature (C)]]*OO[[#This Row],[53]]</f>
        <v>1.280315228256375E-5</v>
      </c>
      <c r="BD353" s="10">
        <f>3/24000000*OO[[#This Row],[112 (02JUL1985 21:00:00)-Water Temperature (C)]]*OO[[#This Row],[54]]</f>
        <v>1.1776212565331248E-5</v>
      </c>
      <c r="BE353" s="10">
        <f>3/24000000*OO[[#This Row],[113 (03JUL1985 00:00:00)-Water Temperature (C)]]*OO[[#This Row],[55]]</f>
        <v>1.0656556491374999E-5</v>
      </c>
      <c r="BF353" s="10">
        <f>3/24000000*OO[[#This Row],[114 (03JUL1985 03:00:00)-Water Temperature (C)]]*OO[[#This Row],[56]]</f>
        <v>9.5635118756700005E-6</v>
      </c>
      <c r="BG353" s="10">
        <f>3/24000000*OO[[#This Row],[115 (03JUL1985 06:00:00)-Water Temperature (C)]]*OO[[#This Row],[57]]</f>
        <v>8.5863250888937492E-6</v>
      </c>
      <c r="BH353" s="10">
        <f>3/24000000*OO[[#This Row],[116 (03JUL1985 09:00:00)-Water Temperature (C)]]*OO[[#This Row],[58]]</f>
        <v>7.9320925009549985E-6</v>
      </c>
      <c r="BI353" s="10">
        <f>3/24000000*OO[[#This Row],[117 (03JUL1985 12:00:00)-Water Temperature (C)]]*OO[[#This Row],[59]]</f>
        <v>7.2222752147000011E-6</v>
      </c>
      <c r="BJ353" s="10">
        <f>3/24000000*OO[[#This Row],[118 (03JUL1985 15:00:00)-Water Temperature (C)]]*OO[[#This Row],[60]]</f>
        <v>6.8289305845074997E-6</v>
      </c>
      <c r="BK353" s="10">
        <f>3/24000000*OO[[#This Row],[119 (03JUL1985 18:00:00)-Water Temperature (C)]]*OO[[#This Row],[61]]</f>
        <v>6.4033452756112488E-6</v>
      </c>
      <c r="BL353" s="10">
        <f>3/24000000*OO[[#This Row],[120 (03JUL1985 21:00:00)-Water Temperature (C)]]*OO[[#This Row],[62]]</f>
        <v>5.9248802005112496E-6</v>
      </c>
      <c r="BM353" s="10">
        <f>3/24000000*OO[[#This Row],[121 (04JUL1985 00:00:00)-Water Temperature (C)]]*OO[[#This Row],[63]]</f>
        <v>5.4311418600850008E-6</v>
      </c>
      <c r="BN353" s="10">
        <f>3/24000000*OO[[#This Row],[122 (04JUL1985 03:00:00)-Water Temperature (C)]]*OO[[#This Row],[64]]</f>
        <v>4.9146332940874996E-6</v>
      </c>
      <c r="BO353" s="10">
        <f>3/24000000*OO[[#This Row],[123 (04JUL1985 06:00:00)-Water Temperature (C)]]*OO[[#This Row],[65]]</f>
        <v>4.4602583130000002E-6</v>
      </c>
      <c r="BP353" s="10">
        <f>3/24000000*OO[[#This Row],[124 (04JUL1985 09:00:00)-Water Temperature (C)]]*OO[[#This Row],[66]]</f>
        <v>4.1816338514649999E-6</v>
      </c>
      <c r="BQ353" s="10">
        <f>3/24000000*OO[[#This Row],[125 (04JUL1985 12:00:00)-Water Temperature (C)]]*OO[[#This Row],[67]]</f>
        <v>3.9265426090537496E-6</v>
      </c>
      <c r="BR353" s="10">
        <f>3/24000000*OO[[#This Row],[126 (04JUL1985 15:00:00)-Water Temperature (C)]]*OO[[#This Row],[68]]</f>
        <v>3.7163801387475001E-6</v>
      </c>
      <c r="BS353" s="10">
        <f>3/24000000*OO[[#This Row],[127 (04JUL1985 18:00:00)-Water Temperature (C)]]*OO[[#This Row],[69]]</f>
        <v>3.5090574954437505E-6</v>
      </c>
      <c r="BT353" s="10">
        <f>3/24000000*OO[[#This Row],[128 (04JUL1985 21:00:00)-Water Temperature (C)]]*OO[[#This Row],[70]]</f>
        <v>3.2222384865967498E-6</v>
      </c>
      <c r="BU353" s="10">
        <f>3/24000000*OO[[#This Row],[129 (05JUL1985 00:00:00)-Water Temperature (C)]]*OO[[#This Row],[71]]</f>
        <v>2.8870891095887498E-6</v>
      </c>
      <c r="BV353" s="10">
        <f>3/24000000*OO[[#This Row],[130 (05JUL1985 03:00:00)-Water Temperature (C)]]*OO[[#This Row],[72]]</f>
        <v>2.5512406058099994E-6</v>
      </c>
      <c r="BW353" s="10">
        <f>3/24000000*OO[[#This Row],[131 (05JUL1985 06:00:00)-Water Temperature (C)]]*OO[[#This Row],[73]]</f>
        <v>2.2132768178065E-6</v>
      </c>
      <c r="BX353" s="10">
        <f>3/24000000*OO[[#This Row],[132 (05JUL1985 09:00:00)-Water Temperature (C)]]*OO[[#This Row],[74]]</f>
        <v>1.9439215906849997E-6</v>
      </c>
      <c r="BY353" s="10">
        <f>3/24000000*OO[[#This Row],[133 (05JUL1985 12:00:00)-Water Temperature (C)]]*OO[[#This Row],[75]]</f>
        <v>1.6994756457797498E-6</v>
      </c>
      <c r="BZ353" s="10">
        <f>3/24000000*OO[[#This Row],[134 (05JUL1985 15:00:00)-Water Temperature (C)]]*OO[[#This Row],[76]]</f>
        <v>1.4921845152065E-6</v>
      </c>
      <c r="CA353" s="10">
        <f>3/24000000*OO[[#This Row],[135 (05JUL1985 18:00:00)-Water Temperature (C)]]*OO[[#This Row],[77]]</f>
        <v>1.3188309345449998E-6</v>
      </c>
      <c r="CB353" s="10">
        <f>3/24000000*OO[[#This Row],[136 (05JUL1985 21:00:00)-Water Temperature (C)]]*OO[[#This Row],[78]]</f>
        <v>1.1601730378953749E-6</v>
      </c>
      <c r="CC353" s="10">
        <f>3/24000000*OO[[#This Row],[137 (06JUL1985 00:00:00)-Water Temperature (C)]]*OO[[#This Row],[79]]</f>
        <v>1.0141618563449998E-6</v>
      </c>
      <c r="CD353" s="10">
        <f>3/24000000*OO[[#This Row],[138 (06JUL1985 03:00:00)-Water Temperature (C)]]*OO[[#This Row],[80]]</f>
        <v>8.7477634039087501E-7</v>
      </c>
      <c r="CE353" s="10">
        <f>3/24000000*OO[[#This Row],[139 (06JUL1985 06:00:00)-Water Temperature (C)]]*OO[[#This Row],[81]]</f>
        <v>7.5004623145599998E-7</v>
      </c>
      <c r="CF353" s="10">
        <f>3/24000000*OO[[#This Row],[140 (06JUL1985 09:00:00)-Water Temperature (C)]]*OO[[#This Row],[82]]</f>
        <v>6.5643086581249997E-7</v>
      </c>
      <c r="CG353" s="10">
        <f>3/24000000*OO[[#This Row],[141 (06JUL1985 12:00:00)-Water Temperature (C)]]*OO[[#This Row],[83]]</f>
        <v>5.7880734585862505E-7</v>
      </c>
      <c r="CH353" s="10">
        <f>3/24000000*OO[[#This Row],[142 (06JUL1985 15:00:00)-Water Temperature (C)]]*OO[[#This Row],[84]]</f>
        <v>5.2314671880850002E-7</v>
      </c>
      <c r="CI353" s="10">
        <f>3/24000000*OO[[#This Row],[143 (06JUL1985 18:00:00)-Water Temperature (C)]]*OO[[#This Row],[85]]</f>
        <v>4.8021331586475001E-7</v>
      </c>
      <c r="CJ353" s="10">
        <f>3/24000000*OO[[#This Row],[144 (06JUL1985 21:00:00)-Water Temperature (C)]]*OO[[#This Row],[86]]</f>
        <v>4.4244245126375005E-7</v>
      </c>
      <c r="CK353" s="10">
        <f>3/24000000*OO[[#This Row],[145 (07JUL1985 00:00:00)-Water Temperature (C)]]*OO[[#This Row],[87]]</f>
        <v>4.0494304337962503E-7</v>
      </c>
      <c r="CL353" s="10">
        <f>3/24000000*OO[[#This Row],[146 (07JUL1985 03:00:00)-Water Temperature (C)]]*OO[[#This Row],[88]]</f>
        <v>3.7206795830662505E-7</v>
      </c>
      <c r="CM353" s="10">
        <f>3/24000000*OO[[#This Row],[147 (07JUL1985 06:00:00)-Water Temperature (C)]]*OO[[#This Row],[89]]</f>
        <v>3.3955881401874996E-7</v>
      </c>
      <c r="CN353" s="10">
        <f>3/24000000*OO[[#This Row],[148 (07JUL1985 09:00:00)-Water Temperature (C)]]*OO[[#This Row],[90]]</f>
        <v>3.1320033001083747E-7</v>
      </c>
      <c r="CO353" s="10">
        <f>3/24000000*OO[[#This Row],[149 (07JUL1985 12:00:00)-Water Temperature (C)]]*OO[[#This Row],[91]]</f>
        <v>2.9122297568289996E-7</v>
      </c>
      <c r="CP353" s="10">
        <f>3/24000000*OO[[#This Row],[150 (07JUL1985 15:00:00)-Water Temperature (C)]]*OO[[#This Row],[92]]</f>
        <v>2.9122297568289996E-7</v>
      </c>
      <c r="CQ353" s="10">
        <f>3/24000000*OO[[#This Row],[151 (07JUL1985 18:00:00)-Water Temperature (C)]]*OO[[#This Row],[93]]</f>
        <v>2.9122297568289996E-7</v>
      </c>
      <c r="CR353" s="10">
        <f>3/24000000*OO[[#This Row],[152 (07JUL1985 21:00:00)-Water Temperature (C)]]*OO[[#This Row],[94]]</f>
        <v>2.9122297568289996E-7</v>
      </c>
      <c r="CS353" s="10">
        <f>3/24000000*OO[[#This Row],[153 (08JUL1985 00:00:00)-Water Temperature (C)]]*OO[[#This Row],[95]]</f>
        <v>2.9122297568289996E-7</v>
      </c>
      <c r="CT353" s="10">
        <f>3/24000000*OO[[#This Row],[154 (08JUL1985 03:00:00)-Water Temperature (C)]]*OO[[#This Row],[96]]</f>
        <v>2.9122297568289996E-7</v>
      </c>
      <c r="CU353" s="10">
        <f>3/24000000*OO[[#This Row],[155 (08JUL1985 06:00:00)-Water Temperature (C)]]*OO[[#This Row],[97]]</f>
        <v>2.9122297568289996E-7</v>
      </c>
      <c r="CV353" s="10">
        <f>3/24000000*OO[[#This Row],[156 (08JUL1985 09:00:00)-Water Temperature (C)]]*OO[[#This Row],[98]]</f>
        <v>2.9122297568289996E-7</v>
      </c>
      <c r="CW353" s="10">
        <f>3/24000000*OO[[#This Row],[157 (08JUL1985 12:00:00)-Water Temperature (C)]]*OO[[#This Row],[99]]</f>
        <v>2.9122297568289996E-7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2.746747074236428E-40</v>
      </c>
      <c r="T354" s="10">
        <f>3/24*OO[[#This Row],[76 (28JUN1985 09:00:00)-Water Temperature (C)]]*OO[[#This Row],[18]]/SUM(OO[18])</f>
        <v>3.9250104732457662E-28</v>
      </c>
      <c r="U354" s="10">
        <f>3/24*OO[[#This Row],[77 (28JUN1985 12:00:00)-Water Temperature (C)]]*OO[[#This Row],[19]]/SUM(OO[19])</f>
        <v>6.8386749803804302E-23</v>
      </c>
      <c r="V354" s="10">
        <f>3/24000000*OO[[#This Row],[78 (28JUN1985 15:00:00)-Water Temperature (C)]]*OO[[#This Row],[20]]</f>
        <v>9.2350463387062499E-16</v>
      </c>
      <c r="W354" s="10">
        <f>3/24000000*OO[[#This Row],[79 (28JUN1985 18:00:00)-Water Temperature (C)]]*OO[[#This Row],[21]]</f>
        <v>4.7630393355937496E-12</v>
      </c>
      <c r="X354" s="10">
        <f>3/24000000*OO[[#This Row],[80 (28JUN1985 21:00:00)-Water Temperature (C)]]*OO[[#This Row],[22]]</f>
        <v>2.566627688185E-9</v>
      </c>
      <c r="Y354" s="10">
        <f>3/24000000*OO[[#This Row],[81 (29JUN1985 00:00:00)-Water Temperature (C)]]*OO[[#This Row],[23]]</f>
        <v>3.2746402663887491E-7</v>
      </c>
      <c r="Z354" s="10">
        <f>3/24000000*OO[[#This Row],[82 (29JUN1985 03:00:00)-Water Temperature (C)]]*OO[[#This Row],[24]]</f>
        <v>1.4083938284609997E-5</v>
      </c>
      <c r="AA354" s="10">
        <f>3/24000000*OO[[#This Row],[83 (29JUN1985 06:00:00)-Water Temperature (C)]]*OO[[#This Row],[25]]</f>
        <v>2.5163732551162495E-4</v>
      </c>
      <c r="AB354" s="10">
        <f>3/24000000*OO[[#This Row],[84 (29JUN1985 09:00:00)-Water Temperature (C)]]*OO[[#This Row],[26]]</f>
        <v>2.1605924153882501E-3</v>
      </c>
      <c r="AC354" s="10">
        <f>3/24000000*OO[[#This Row],[85 (29JUN1985 12:00:00)-Water Temperature (C)]]*OO[[#This Row],[27]]</f>
        <v>1.0018270597799998E-2</v>
      </c>
      <c r="AD354" s="10">
        <f>3/24000000*OO[[#This Row],[86 (29JUN1985 15:00:00)-Water Temperature (C)]]*OO[[#This Row],[28]]</f>
        <v>2.692532461345E-2</v>
      </c>
      <c r="AE354" s="10">
        <f>3/24000000*OO[[#This Row],[88 (29JUN1985 21:00:00)-Water Temperature (C)]]*OO[[#This Row],[30]]</f>
        <v>4.9641706446637499E-2</v>
      </c>
      <c r="AF354" s="10">
        <f>3/24000000*OO[[#This Row],[88 (29JUN1985 21:00:00)-Water Temperature (C)]]*OO[[#This Row],[30]]</f>
        <v>4.9641706446637499E-2</v>
      </c>
      <c r="AG354" s="10">
        <f>3/24000000*OO[[#This Row],[89 (30JUN1985 00:00:00)-Water Temperature (C)]]*OO[[#This Row],[31]]</f>
        <v>3.7924782638175003E-2</v>
      </c>
      <c r="AH354" s="10">
        <f>3/24000000*OO[[#This Row],[90 (30JUN1985 03:00:00)-Water Temperature (C)]]*OO[[#This Row],[32]]</f>
        <v>2.1072726355467499E-2</v>
      </c>
      <c r="AI354" s="10">
        <f>3/24000000*OO[[#This Row],[91 (30JUN1985 06:00:00)-Water Temperature (C)]]*OO[[#This Row],[33]]</f>
        <v>8.865524924175E-3</v>
      </c>
      <c r="AJ354" s="10">
        <f>3/24000000*OO[[#This Row],[92 (30JUN1985 09:00:00)-Water Temperature (C)]]*OO[[#This Row],[34]]</f>
        <v>3.0150700087199999E-3</v>
      </c>
      <c r="AK354" s="10">
        <f>3/24000000*OO[[#This Row],[93 (30JUN1985 12:00:00)-Water Temperature (C)]]*OO[[#This Row],[35]]</f>
        <v>8.5304910140625008E-4</v>
      </c>
      <c r="AL354" s="10">
        <f>3/24000000*OO[[#This Row],[94 (30JUN1985 15:00:00)-Water Temperature (C)]]*OO[[#This Row],[36]]</f>
        <v>2.2573773960884999E-4</v>
      </c>
      <c r="AM354" s="10">
        <f>3/24000000*OO[[#This Row],[95 (30JUN1985 18:00:00)-Water Temperature (C)]]*OO[[#This Row],[37]]</f>
        <v>7.4411350760400003E-5</v>
      </c>
      <c r="AN354" s="10">
        <f>3/24000000*OO[[#This Row],[96 (30JUN1985 21:00:00)-Water Temperature (C)]]*OO[[#This Row],[38]]</f>
        <v>4.1829899133600001E-5</v>
      </c>
      <c r="AO354" s="10">
        <f>3/24000000*OO[[#This Row],[97 (01JUL1985 00:00:00)-Water Temperature (C)]]*OO[[#This Row],[39]]</f>
        <v>3.5046647535112501E-5</v>
      </c>
      <c r="AP354" s="10">
        <f>3/24000000*OO[[#This Row],[98 (01JUL1985 03:00:00)-Water Temperature (C)]]*OO[[#This Row],[40]]</f>
        <v>3.33037095290625E-5</v>
      </c>
      <c r="AQ354" s="10">
        <f>3/24000000*OO[[#This Row],[99 (01JUL1985 06:00:00)-Water Temperature (C)]]*OO[[#This Row],[41]]</f>
        <v>3.2315887924424997E-5</v>
      </c>
      <c r="AR354" s="10">
        <f>3/24000000*OO[[#This Row],[100 (01JUL1985 09:00:00)-Water Temperature (C)]]*OO[[#This Row],[42]]</f>
        <v>3.2013974416949994E-5</v>
      </c>
      <c r="AS354" s="10">
        <f>3/24000000*OO[[#This Row],[101 (01JUL1985 12:00:00)-Water Temperature (C)]]*OO[[#This Row],[43]]</f>
        <v>3.1060097478562498E-5</v>
      </c>
      <c r="AT354" s="10">
        <f>3/24000000*OO[[#This Row],[102 (01JUL1985 15:00:00)-Water Temperature (C)]]*OO[[#This Row],[44]]</f>
        <v>2.9748128089874997E-5</v>
      </c>
      <c r="AU354" s="10">
        <f>3/24000000*OO[[#This Row],[103 (01JUL1985 18:00:00)-Water Temperature (C)]]*OO[[#This Row],[45]]</f>
        <v>2.8107351404999999E-5</v>
      </c>
      <c r="AV354" s="10">
        <f>3/24000000*OO[[#This Row],[104 (01JUL1985 21:00:00)-Water Temperature (C)]]*OO[[#This Row],[46]]</f>
        <v>2.5717817566787502E-5</v>
      </c>
      <c r="AW354" s="10">
        <f>3/24000000*OO[[#This Row],[105 (02JUL1985 00:00:00)-Water Temperature (C)]]*OO[[#This Row],[47]]</f>
        <v>2.3156256724438748E-5</v>
      </c>
      <c r="AX354" s="10">
        <f>3/24000000*OO[[#This Row],[106 (02JUL1985 03:00:00)-Water Temperature (C)]]*OO[[#This Row],[48]]</f>
        <v>2.0687965966882499E-5</v>
      </c>
      <c r="AY354" s="10">
        <f>3/24000000*OO[[#This Row],[107 (02JUL1985 06:00:00)-Water Temperature (C)]]*OO[[#This Row],[49]]</f>
        <v>1.8541315555828749E-5</v>
      </c>
      <c r="AZ354" s="10">
        <f>3/24000000*OO[[#This Row],[108 (02JUL1985 09:00:00)-Water Temperature (C)]]*OO[[#This Row],[50]]</f>
        <v>1.7237530387147499E-5</v>
      </c>
      <c r="BA354" s="10">
        <f>3/24000000*OO[[#This Row],[109 (02JUL1985 12:00:00)-Water Temperature (C)]]*OO[[#This Row],[51]]</f>
        <v>1.6085587643999999E-5</v>
      </c>
      <c r="BB354" s="10">
        <f>3/24000000*OO[[#This Row],[110 (02JUL1985 15:00:00)-Water Temperature (C)]]*OO[[#This Row],[52]]</f>
        <v>1.5187570322618751E-5</v>
      </c>
      <c r="BC354" s="10">
        <f>3/24000000*OO[[#This Row],[111 (02JUL1985 18:00:00)-Water Temperature (C)]]*OO[[#This Row],[53]]</f>
        <v>1.4286197630774999E-5</v>
      </c>
      <c r="BD354" s="10">
        <f>3/24000000*OO[[#This Row],[112 (02JUL1985 21:00:00)-Water Temperature (C)]]*OO[[#This Row],[54]]</f>
        <v>1.3114833860520001E-5</v>
      </c>
      <c r="BE354" s="10">
        <f>3/24000000*OO[[#This Row],[113 (03JUL1985 00:00:00)-Water Temperature (C)]]*OO[[#This Row],[55]]</f>
        <v>1.1851897554457499E-5</v>
      </c>
      <c r="BF354" s="10">
        <f>3/24000000*OO[[#This Row],[114 (03JUL1985 03:00:00)-Water Temperature (C)]]*OO[[#This Row],[56]]</f>
        <v>1.0636191087794999E-5</v>
      </c>
      <c r="BG354" s="10">
        <f>3/24000000*OO[[#This Row],[115 (03JUL1985 06:00:00)-Water Temperature (C)]]*OO[[#This Row],[57]]</f>
        <v>9.5387750904400007E-6</v>
      </c>
      <c r="BH354" s="10">
        <f>3/24000000*OO[[#This Row],[116 (03JUL1985 09:00:00)-Water Temperature (C)]]*OO[[#This Row],[58]]</f>
        <v>8.8092367801474992E-6</v>
      </c>
      <c r="BI354" s="10">
        <f>3/24000000*OO[[#This Row],[117 (03JUL1985 12:00:00)-Water Temperature (C)]]*OO[[#This Row],[59]]</f>
        <v>7.9983979664750008E-6</v>
      </c>
      <c r="BJ354" s="10">
        <f>3/24000000*OO[[#This Row],[118 (03JUL1985 15:00:00)-Water Temperature (C)]]*OO[[#This Row],[60]]</f>
        <v>7.5552881486375E-6</v>
      </c>
      <c r="BK354" s="10">
        <f>3/24000000*OO[[#This Row],[119 (03JUL1985 18:00:00)-Water Temperature (C)]]*OO[[#This Row],[61]]</f>
        <v>7.0782496713674994E-6</v>
      </c>
      <c r="BL354" s="10">
        <f>3/24000000*OO[[#This Row],[120 (03JUL1985 21:00:00)-Water Temperature (C)]]*OO[[#This Row],[62]]</f>
        <v>6.5363232585025005E-6</v>
      </c>
      <c r="BM354" s="10">
        <f>3/24000000*OO[[#This Row],[121 (04JUL1985 00:00:00)-Water Temperature (C)]]*OO[[#This Row],[63]]</f>
        <v>5.9845161009E-6</v>
      </c>
      <c r="BN354" s="10">
        <f>3/24000000*OO[[#This Row],[122 (04JUL1985 03:00:00)-Water Temperature (C)]]*OO[[#This Row],[64]]</f>
        <v>5.4215105261850004E-6</v>
      </c>
      <c r="BO354" s="10">
        <f>3/24000000*OO[[#This Row],[123 (04JUL1985 06:00:00)-Water Temperature (C)]]*OO[[#This Row],[65]]</f>
        <v>4.9216805037387499E-6</v>
      </c>
      <c r="BP354" s="10">
        <f>3/24000000*OO[[#This Row],[124 (04JUL1985 09:00:00)-Water Temperature (C)]]*OO[[#This Row],[66]]</f>
        <v>4.6217181442799993E-6</v>
      </c>
      <c r="BQ354" s="10">
        <f>3/24000000*OO[[#This Row],[125 (04JUL1985 12:00:00)-Water Temperature (C)]]*OO[[#This Row],[67]]</f>
        <v>4.340571854343749E-6</v>
      </c>
      <c r="BR354" s="10">
        <f>3/24000000*OO[[#This Row],[126 (04JUL1985 15:00:00)-Water Temperature (C)]]*OO[[#This Row],[68]]</f>
        <v>4.1036348633999994E-6</v>
      </c>
      <c r="BS354" s="10">
        <f>3/24000000*OO[[#This Row],[127 (04JUL1985 18:00:00)-Water Temperature (C)]]*OO[[#This Row],[69]]</f>
        <v>3.8707378863174998E-6</v>
      </c>
      <c r="BT354" s="10">
        <f>3/24000000*OO[[#This Row],[128 (04JUL1985 21:00:00)-Water Temperature (C)]]*OO[[#This Row],[70]]</f>
        <v>3.5513478400949999E-6</v>
      </c>
      <c r="BU354" s="10">
        <f>3/24000000*OO[[#This Row],[129 (05JUL1985 00:00:00)-Water Temperature (C)]]*OO[[#This Row],[71]]</f>
        <v>3.1789694672193746E-6</v>
      </c>
      <c r="BV354" s="10">
        <f>3/24000000*OO[[#This Row],[130 (05JUL1985 03:00:00)-Water Temperature (C)]]*OO[[#This Row],[72]]</f>
        <v>2.8145755469783749E-6</v>
      </c>
      <c r="BW354" s="10">
        <f>3/24000000*OO[[#This Row],[131 (05JUL1985 06:00:00)-Water Temperature (C)]]*OO[[#This Row],[73]]</f>
        <v>2.4467822577629996E-6</v>
      </c>
      <c r="BX354" s="10">
        <f>3/24000000*OO[[#This Row],[132 (05JUL1985 09:00:00)-Water Temperature (C)]]*OO[[#This Row],[74]]</f>
        <v>2.1519285577409999E-6</v>
      </c>
      <c r="BY354" s="10">
        <f>3/24000000*OO[[#This Row],[133 (05JUL1985 12:00:00)-Water Temperature (C)]]*OO[[#This Row],[75]]</f>
        <v>1.8812819735731248E-6</v>
      </c>
      <c r="BZ354" s="10">
        <f>3/24000000*OO[[#This Row],[134 (05JUL1985 15:00:00)-Water Temperature (C)]]*OO[[#This Row],[76]]</f>
        <v>1.6473821393950001E-6</v>
      </c>
      <c r="CA354" s="10">
        <f>3/24000000*OO[[#This Row],[135 (05JUL1985 18:00:00)-Water Temperature (C)]]*OO[[#This Row],[77]]</f>
        <v>1.4535597214542501E-6</v>
      </c>
      <c r="CB354" s="10">
        <f>3/24000000*OO[[#This Row],[136 (05JUL1985 21:00:00)-Water Temperature (C)]]*OO[[#This Row],[78]]</f>
        <v>1.2764248507394999E-6</v>
      </c>
      <c r="CC354" s="10">
        <f>3/24000000*OO[[#This Row],[137 (06JUL1985 00:00:00)-Water Temperature (C)]]*OO[[#This Row],[79]]</f>
        <v>1.1154178856849999E-6</v>
      </c>
      <c r="CD354" s="10">
        <f>3/24000000*OO[[#This Row],[138 (06JUL1985 03:00:00)-Water Temperature (C)]]*OO[[#This Row],[80]]</f>
        <v>9.6296959084500001E-7</v>
      </c>
      <c r="CE354" s="10">
        <f>3/24000000*OO[[#This Row],[139 (06JUL1985 06:00:00)-Water Temperature (C)]]*OO[[#This Row],[81]]</f>
        <v>8.2643852326724993E-7</v>
      </c>
      <c r="CF354" s="10">
        <f>3/24000000*OO[[#This Row],[140 (06JUL1985 09:00:00)-Water Temperature (C)]]*OO[[#This Row],[82]]</f>
        <v>7.2406786117499994E-7</v>
      </c>
      <c r="CG354" s="10">
        <f>3/24000000*OO[[#This Row],[141 (06JUL1985 12:00:00)-Water Temperature (C)]]*OO[[#This Row],[83]]</f>
        <v>6.3756964445999992E-7</v>
      </c>
      <c r="CH354" s="10">
        <f>3/24000000*OO[[#This Row],[142 (06JUL1985 15:00:00)-Water Temperature (C)]]*OO[[#This Row],[84]]</f>
        <v>5.7430678015199993E-7</v>
      </c>
      <c r="CI354" s="10">
        <f>3/24000000*OO[[#This Row],[143 (06JUL1985 18:00:00)-Water Temperature (C)]]*OO[[#This Row],[85]]</f>
        <v>5.2517239219450002E-7</v>
      </c>
      <c r="CJ354" s="10">
        <f>3/24000000*OO[[#This Row],[144 (06JUL1985 21:00:00)-Water Temperature (C)]]*OO[[#This Row],[86]]</f>
        <v>4.8220630928324997E-7</v>
      </c>
      <c r="CK354" s="10">
        <f>3/24000000*OO[[#This Row],[145 (07JUL1985 00:00:00)-Water Temperature (C)]]*OO[[#This Row],[87]]</f>
        <v>4.4000542590600005E-7</v>
      </c>
      <c r="CL354" s="10">
        <f>3/24000000*OO[[#This Row],[146 (07JUL1985 03:00:00)-Water Temperature (C)]]*OO[[#This Row],[88]]</f>
        <v>4.0419028001375002E-7</v>
      </c>
      <c r="CM354" s="10">
        <f>3/24000000*OO[[#This Row],[147 (07JUL1985 06:00:00)-Water Temperature (C)]]*OO[[#This Row],[89]]</f>
        <v>3.6919080149049998E-7</v>
      </c>
      <c r="CN354" s="10">
        <f>3/24000000*OO[[#This Row],[148 (07JUL1985 09:00:00)-Water Temperature (C)]]*OO[[#This Row],[90]]</f>
        <v>3.4083063031149999E-7</v>
      </c>
      <c r="CO354" s="10">
        <f>3/24000000*OO[[#This Row],[149 (07JUL1985 12:00:00)-Water Temperature (C)]]*OO[[#This Row],[91]]</f>
        <v>3.1693650352064997E-7</v>
      </c>
      <c r="CP354" s="10">
        <f>3/24000000*OO[[#This Row],[150 (07JUL1985 15:00:00)-Water Temperature (C)]]*OO[[#This Row],[92]]</f>
        <v>3.1693650352064997E-7</v>
      </c>
      <c r="CQ354" s="10">
        <f>3/24000000*OO[[#This Row],[151 (07JUL1985 18:00:00)-Water Temperature (C)]]*OO[[#This Row],[93]]</f>
        <v>3.1693650352064997E-7</v>
      </c>
      <c r="CR354" s="10">
        <f>3/24000000*OO[[#This Row],[152 (07JUL1985 21:00:00)-Water Temperature (C)]]*OO[[#This Row],[94]]</f>
        <v>3.1693650352064997E-7</v>
      </c>
      <c r="CS354" s="10">
        <f>3/24000000*OO[[#This Row],[153 (08JUL1985 00:00:00)-Water Temperature (C)]]*OO[[#This Row],[95]]</f>
        <v>3.1693650352064997E-7</v>
      </c>
      <c r="CT354" s="10">
        <f>3/24000000*OO[[#This Row],[154 (08JUL1985 03:00:00)-Water Temperature (C)]]*OO[[#This Row],[96]]</f>
        <v>3.1693650352064997E-7</v>
      </c>
      <c r="CU354" s="10">
        <f>3/24000000*OO[[#This Row],[155 (08JUL1985 06:00:00)-Water Temperature (C)]]*OO[[#This Row],[97]]</f>
        <v>3.1693650352064997E-7</v>
      </c>
      <c r="CV354" s="10">
        <f>3/24000000*OO[[#This Row],[156 (08JUL1985 09:00:00)-Water Temperature (C)]]*OO[[#This Row],[98]]</f>
        <v>3.1693650352064997E-7</v>
      </c>
      <c r="CW354" s="10">
        <f>3/24000000*OO[[#This Row],[157 (08JUL1985 12:00:00)-Water Temperature (C)]]*OO[[#This Row],[99]]</f>
        <v>3.1693650352064997E-7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9.0414349613681239E-41</v>
      </c>
      <c r="T355" s="10">
        <f>3/24*OO[[#This Row],[76 (28JUN1985 09:00:00)-Water Temperature (C)]]*OO[[#This Row],[18]]/SUM(OO[18])</f>
        <v>1.5871565844781418E-28</v>
      </c>
      <c r="U355" s="10">
        <f>3/24*OO[[#This Row],[77 (28JUN1985 12:00:00)-Water Temperature (C)]]*OO[[#This Row],[19]]/SUM(OO[19])</f>
        <v>2.7139278217734153E-23</v>
      </c>
      <c r="V355" s="10">
        <f>3/24000000*OO[[#This Row],[78 (28JUN1985 15:00:00)-Water Temperature (C)]]*OO[[#This Row],[20]]</f>
        <v>5.8544396924425003E-16</v>
      </c>
      <c r="W355" s="10">
        <f>3/24000000*OO[[#This Row],[79 (28JUN1985 18:00:00)-Water Temperature (C)]]*OO[[#This Row],[21]]</f>
        <v>3.6057327393749997E-12</v>
      </c>
      <c r="X355" s="10">
        <f>3/24000000*OO[[#This Row],[80 (28JUN1985 21:00:00)-Water Temperature (C)]]*OO[[#This Row],[22]]</f>
        <v>2.1454297814459998E-9</v>
      </c>
      <c r="Y355" s="10">
        <f>3/24000000*OO[[#This Row],[81 (29JUN1985 00:00:00)-Water Temperature (C)]]*OO[[#This Row],[23]]</f>
        <v>2.9497249961162498E-7</v>
      </c>
      <c r="Z355" s="10">
        <f>3/24000000*OO[[#This Row],[82 (29JUN1985 03:00:00)-Water Temperature (C)]]*OO[[#This Row],[24]]</f>
        <v>1.349216530947E-5</v>
      </c>
      <c r="AA355" s="10">
        <f>3/24000000*OO[[#This Row],[83 (29JUN1985 06:00:00)-Water Temperature (C)]]*OO[[#This Row],[25]]</f>
        <v>2.5337408621061249E-4</v>
      </c>
      <c r="AB355" s="10">
        <f>3/24000000*OO[[#This Row],[84 (29JUN1985 09:00:00)-Water Temperature (C)]]*OO[[#This Row],[26]]</f>
        <v>2.273318273699E-3</v>
      </c>
      <c r="AC355" s="10">
        <f>3/24000000*OO[[#This Row],[85 (29JUN1985 12:00:00)-Water Temperature (C)]]*OO[[#This Row],[27]]</f>
        <v>1.0961456709940002E-2</v>
      </c>
      <c r="AD355" s="10">
        <f>3/24000000*OO[[#This Row],[86 (29JUN1985 15:00:00)-Water Temperature (C)]]*OO[[#This Row],[28]]</f>
        <v>3.0486068352337501E-2</v>
      </c>
      <c r="AE355" s="10">
        <f>3/24000000*OO[[#This Row],[88 (29JUN1985 21:00:00)-Water Temperature (C)]]*OO[[#This Row],[30]]</f>
        <v>5.9372638504799992E-2</v>
      </c>
      <c r="AF355" s="10">
        <f>3/24000000*OO[[#This Row],[88 (29JUN1985 21:00:00)-Water Temperature (C)]]*OO[[#This Row],[30]]</f>
        <v>5.9372638504799992E-2</v>
      </c>
      <c r="AG355" s="10">
        <f>3/24000000*OO[[#This Row],[89 (30JUN1985 00:00:00)-Water Temperature (C)]]*OO[[#This Row],[31]]</f>
        <v>4.6557617926949998E-2</v>
      </c>
      <c r="AH355" s="10">
        <f>3/24000000*OO[[#This Row],[90 (30JUN1985 03:00:00)-Water Temperature (C)]]*OO[[#This Row],[32]]</f>
        <v>2.6435633206312498E-2</v>
      </c>
      <c r="AI355" s="10">
        <f>3/24000000*OO[[#This Row],[91 (30JUN1985 06:00:00)-Water Temperature (C)]]*OO[[#This Row],[33]]</f>
        <v>1.1330550177375E-2</v>
      </c>
      <c r="AJ355" s="10">
        <f>3/24000000*OO[[#This Row],[92 (30JUN1985 09:00:00)-Water Temperature (C)]]*OO[[#This Row],[34]]</f>
        <v>3.9161999357249996E-3</v>
      </c>
      <c r="AK355" s="10">
        <f>3/24000000*OO[[#This Row],[93 (30JUN1985 12:00:00)-Water Temperature (C)]]*OO[[#This Row],[35]]</f>
        <v>1.119669116192E-3</v>
      </c>
      <c r="AL355" s="10">
        <f>3/24000000*OO[[#This Row],[94 (30JUN1985 15:00:00)-Water Temperature (C)]]*OO[[#This Row],[36]]</f>
        <v>2.9546434741937501E-4</v>
      </c>
      <c r="AM355" s="10">
        <f>3/24000000*OO[[#This Row],[95 (30JUN1985 18:00:00)-Water Temperature (C)]]*OO[[#This Row],[37]]</f>
        <v>9.4373753971599983E-5</v>
      </c>
      <c r="AN355" s="10">
        <f>3/24000000*OO[[#This Row],[96 (30JUN1985 21:00:00)-Water Temperature (C)]]*OO[[#This Row],[38]]</f>
        <v>5.0717789093999997E-5</v>
      </c>
      <c r="AO355" s="10">
        <f>3/24000000*OO[[#This Row],[97 (01JUL1985 00:00:00)-Water Temperature (C)]]*OO[[#This Row],[39]]</f>
        <v>4.1572176347624994E-5</v>
      </c>
      <c r="AP355" s="10">
        <f>3/24000000*OO[[#This Row],[98 (01JUL1985 03:00:00)-Water Temperature (C)]]*OO[[#This Row],[40]]</f>
        <v>3.9344387770300002E-5</v>
      </c>
      <c r="AQ355" s="10">
        <f>3/24000000*OO[[#This Row],[99 (01JUL1985 06:00:00)-Water Temperature (C)]]*OO[[#This Row],[41]]</f>
        <v>3.8210889679500009E-5</v>
      </c>
      <c r="AR355" s="10">
        <f>3/24000000*OO[[#This Row],[100 (01JUL1985 09:00:00)-Water Temperature (C)]]*OO[[#This Row],[42]]</f>
        <v>3.7915514289262495E-5</v>
      </c>
      <c r="AS355" s="10">
        <f>3/24000000*OO[[#This Row],[101 (01JUL1985 12:00:00)-Water Temperature (C)]]*OO[[#This Row],[43]]</f>
        <v>3.6864296496674995E-5</v>
      </c>
      <c r="AT355" s="10">
        <f>3/24000000*OO[[#This Row],[102 (01JUL1985 15:00:00)-Water Temperature (C)]]*OO[[#This Row],[44]]</f>
        <v>3.5389934192300004E-5</v>
      </c>
      <c r="AU355" s="10">
        <f>3/24000000*OO[[#This Row],[103 (01JUL1985 18:00:00)-Water Temperature (C)]]*OO[[#This Row],[45]]</f>
        <v>3.3488104841987504E-5</v>
      </c>
      <c r="AV355" s="10">
        <f>3/24000000*OO[[#This Row],[104 (01JUL1985 21:00:00)-Water Temperature (C)]]*OO[[#This Row],[46]]</f>
        <v>3.0683426382374995E-5</v>
      </c>
      <c r="AW355" s="10">
        <f>3/24000000*OO[[#This Row],[105 (02JUL1985 00:00:00)-Water Temperature (C)]]*OO[[#This Row],[47]]</f>
        <v>2.7658436254499998E-5</v>
      </c>
      <c r="AX355" s="10">
        <f>3/24000000*OO[[#This Row],[106 (02JUL1985 03:00:00)-Water Temperature (C)]]*OO[[#This Row],[48]]</f>
        <v>2.4753437006512501E-5</v>
      </c>
      <c r="AY355" s="10">
        <f>3/24000000*OO[[#This Row],[107 (02JUL1985 06:00:00)-Water Temperature (C)]]*OO[[#This Row],[49]]</f>
        <v>2.2204572829425E-5</v>
      </c>
      <c r="AZ355" s="10">
        <f>3/24000000*OO[[#This Row],[108 (02JUL1985 09:00:00)-Water Temperature (C)]]*OO[[#This Row],[50]]</f>
        <v>2.0678298154687497E-5</v>
      </c>
      <c r="BA355" s="10">
        <f>3/24000000*OO[[#This Row],[109 (02JUL1985 12:00:00)-Water Temperature (C)]]*OO[[#This Row],[51]]</f>
        <v>1.9314948043364999E-5</v>
      </c>
      <c r="BB355" s="10">
        <f>3/24000000*OO[[#This Row],[110 (02JUL1985 15:00:00)-Water Temperature (C)]]*OO[[#This Row],[52]]</f>
        <v>1.8241005249469998E-5</v>
      </c>
      <c r="BC355" s="10">
        <f>3/24000000*OO[[#This Row],[111 (02JUL1985 18:00:00)-Water Temperature (C)]]*OO[[#This Row],[53]]</f>
        <v>1.7172595961431251E-5</v>
      </c>
      <c r="BD355" s="10">
        <f>3/24000000*OO[[#This Row],[112 (02JUL1985 21:00:00)-Water Temperature (C)]]*OO[[#This Row],[54]]</f>
        <v>1.5777909966350001E-5</v>
      </c>
      <c r="BE355" s="10">
        <f>3/24000000*OO[[#This Row],[113 (03JUL1985 00:00:00)-Water Temperature (C)]]*OO[[#This Row],[55]]</f>
        <v>1.4271861195225E-5</v>
      </c>
      <c r="BF355" s="10">
        <f>3/24000000*OO[[#This Row],[114 (03JUL1985 03:00:00)-Water Temperature (C)]]*OO[[#This Row],[56]]</f>
        <v>1.2830070695887499E-5</v>
      </c>
      <c r="BG355" s="10">
        <f>3/24000000*OO[[#This Row],[115 (03JUL1985 06:00:00)-Water Temperature (C)]]*OO[[#This Row],[57]]</f>
        <v>1.1519579588497499E-5</v>
      </c>
      <c r="BH355" s="10">
        <f>3/24000000*OO[[#This Row],[116 (03JUL1985 09:00:00)-Water Temperature (C)]]*OO[[#This Row],[58]]</f>
        <v>1.0658203405662499E-5</v>
      </c>
      <c r="BI355" s="10">
        <f>3/24000000*OO[[#This Row],[117 (03JUL1985 12:00:00)-Water Temperature (C)]]*OO[[#This Row],[59]]</f>
        <v>9.6791283746549987E-6</v>
      </c>
      <c r="BJ355" s="10">
        <f>3/24000000*OO[[#This Row],[118 (03JUL1985 15:00:00)-Water Temperature (C)]]*OO[[#This Row],[60]]</f>
        <v>9.152539844960001E-6</v>
      </c>
      <c r="BK355" s="10">
        <f>3/24000000*OO[[#This Row],[119 (03JUL1985 18:00:00)-Water Temperature (C)]]*OO[[#This Row],[61]]</f>
        <v>8.5869368358749984E-6</v>
      </c>
      <c r="BL355" s="10">
        <f>3/24000000*OO[[#This Row],[120 (03JUL1985 21:00:00)-Water Temperature (C)]]*OO[[#This Row],[62]]</f>
        <v>7.9325259331399983E-6</v>
      </c>
      <c r="BM355" s="10">
        <f>3/24000000*OO[[#This Row],[121 (04JUL1985 00:00:00)-Water Temperature (C)]]*OO[[#This Row],[63]]</f>
        <v>7.2653359800299996E-6</v>
      </c>
      <c r="BN355" s="10">
        <f>3/24000000*OO[[#This Row],[122 (04JUL1985 03:00:00)-Water Temperature (C)]]*OO[[#This Row],[64]]</f>
        <v>6.5984776031937492E-6</v>
      </c>
      <c r="BO355" s="10">
        <f>3/24000000*OO[[#This Row],[123 (04JUL1985 06:00:00)-Water Temperature (C)]]*OO[[#This Row],[65]]</f>
        <v>5.9972452715062499E-6</v>
      </c>
      <c r="BP355" s="10">
        <f>3/24000000*OO[[#This Row],[124 (04JUL1985 09:00:00)-Water Temperature (C)]]*OO[[#This Row],[66]]</f>
        <v>5.6439446590999988E-6</v>
      </c>
      <c r="BQ355" s="10">
        <f>3/24000000*OO[[#This Row],[125 (04JUL1985 12:00:00)-Water Temperature (C)]]*OO[[#This Row],[67]]</f>
        <v>5.3078229597499996E-6</v>
      </c>
      <c r="BR355" s="10">
        <f>3/24000000*OO[[#This Row],[126 (04JUL1985 15:00:00)-Water Temperature (C)]]*OO[[#This Row],[68]]</f>
        <v>5.0202868380749996E-6</v>
      </c>
      <c r="BS355" s="10">
        <f>3/24000000*OO[[#This Row],[127 (04JUL1985 18:00:00)-Water Temperature (C)]]*OO[[#This Row],[69]]</f>
        <v>4.7376499494224992E-6</v>
      </c>
      <c r="BT355" s="10">
        <f>3/24000000*OO[[#This Row],[128 (04JUL1985 21:00:00)-Water Temperature (C)]]*OO[[#This Row],[70]]</f>
        <v>4.3505522073649995E-6</v>
      </c>
      <c r="BU355" s="10">
        <f>3/24000000*OO[[#This Row],[129 (05JUL1985 00:00:00)-Water Temperature (C)]]*OO[[#This Row],[71]]</f>
        <v>3.8943487381999994E-6</v>
      </c>
      <c r="BV355" s="10">
        <f>3/24000000*OO[[#This Row],[130 (05JUL1985 03:00:00)-Water Temperature (C)]]*OO[[#This Row],[72]]</f>
        <v>3.4563755430949994E-6</v>
      </c>
      <c r="BW355" s="10">
        <f>3/24000000*OO[[#This Row],[131 (05JUL1985 06:00:00)-Water Temperature (C)]]*OO[[#This Row],[73]]</f>
        <v>3.0120476791339997E-6</v>
      </c>
      <c r="BX355" s="10">
        <f>3/24000000*OO[[#This Row],[132 (05JUL1985 09:00:00)-Water Temperature (C)]]*OO[[#This Row],[74]]</f>
        <v>2.6532593227359997E-6</v>
      </c>
      <c r="BY355" s="10">
        <f>3/24000000*OO[[#This Row],[133 (05JUL1985 12:00:00)-Water Temperature (C)]]*OO[[#This Row],[75]]</f>
        <v>2.321537542695E-6</v>
      </c>
      <c r="BZ355" s="10">
        <f>3/24000000*OO[[#This Row],[134 (05JUL1985 15:00:00)-Water Temperature (C)]]*OO[[#This Row],[76]]</f>
        <v>2.0297769579657499E-6</v>
      </c>
      <c r="CA355" s="10">
        <f>3/24000000*OO[[#This Row],[135 (05JUL1985 18:00:00)-Water Temperature (C)]]*OO[[#This Row],[77]]</f>
        <v>1.7901377578091251E-6</v>
      </c>
      <c r="CB355" s="10">
        <f>3/24000000*OO[[#This Row],[136 (05JUL1985 21:00:00)-Water Temperature (C)]]*OO[[#This Row],[78]]</f>
        <v>1.5712596190793751E-6</v>
      </c>
      <c r="CC355" s="10">
        <f>3/24000000*OO[[#This Row],[137 (06JUL1985 00:00:00)-Water Temperature (C)]]*OO[[#This Row],[79]]</f>
        <v>1.3739072482337501E-6</v>
      </c>
      <c r="CD355" s="10">
        <f>3/24000000*OO[[#This Row],[138 (06JUL1985 03:00:00)-Water Temperature (C)]]*OO[[#This Row],[80]]</f>
        <v>1.1879747366718749E-6</v>
      </c>
      <c r="CE355" s="10">
        <f>3/24000000*OO[[#This Row],[139 (06JUL1985 06:00:00)-Water Temperature (C)]]*OO[[#This Row],[81]]</f>
        <v>1.020967902212625E-6</v>
      </c>
      <c r="CF355" s="10">
        <f>3/24000000*OO[[#This Row],[140 (06JUL1985 09:00:00)-Water Temperature (C)]]*OO[[#This Row],[82]]</f>
        <v>8.9575992979199982E-7</v>
      </c>
      <c r="CG355" s="10">
        <f>3/24000000*OO[[#This Row],[141 (06JUL1985 12:00:00)-Water Temperature (C)]]*OO[[#This Row],[83]]</f>
        <v>7.8837793370749998E-7</v>
      </c>
      <c r="CH355" s="10">
        <f>3/24000000*OO[[#This Row],[142 (06JUL1985 15:00:00)-Water Temperature (C)]]*OO[[#This Row],[84]]</f>
        <v>7.0850687150687501E-7</v>
      </c>
      <c r="CI355" s="10">
        <f>3/24000000*OO[[#This Row],[143 (06JUL1985 18:00:00)-Water Temperature (C)]]*OO[[#This Row],[85]]</f>
        <v>6.4611074451600004E-7</v>
      </c>
      <c r="CJ355" s="10">
        <f>3/24000000*OO[[#This Row],[144 (06JUL1985 21:00:00)-Water Temperature (C)]]*OO[[#This Row],[86]]</f>
        <v>5.9177426921549994E-7</v>
      </c>
      <c r="CK355" s="10">
        <f>3/24000000*OO[[#This Row],[145 (07JUL1985 00:00:00)-Water Temperature (C)]]*OO[[#This Row],[87]]</f>
        <v>5.387066920635E-7</v>
      </c>
      <c r="CL355" s="10">
        <f>3/24000000*OO[[#This Row],[146 (07JUL1985 03:00:00)-Water Temperature (C)]]*OO[[#This Row],[88]]</f>
        <v>4.9475800446874997E-7</v>
      </c>
      <c r="CM355" s="10">
        <f>3/24000000*OO[[#This Row],[147 (07JUL1985 06:00:00)-Water Temperature (C)]]*OO[[#This Row],[89]]</f>
        <v>4.5230541220800004E-7</v>
      </c>
      <c r="CN355" s="10">
        <f>3/24000000*OO[[#This Row],[148 (07JUL1985 09:00:00)-Water Temperature (C)]]*OO[[#This Row],[90]]</f>
        <v>4.1785878121137504E-7</v>
      </c>
      <c r="CO355" s="10">
        <f>3/24000000*OO[[#This Row],[149 (07JUL1985 12:00:00)-Water Temperature (C)]]*OO[[#This Row],[91]]</f>
        <v>3.8870410918624995E-7</v>
      </c>
      <c r="CP355" s="10">
        <f>3/24000000*OO[[#This Row],[150 (07JUL1985 15:00:00)-Water Temperature (C)]]*OO[[#This Row],[92]]</f>
        <v>3.8870410918624995E-7</v>
      </c>
      <c r="CQ355" s="10">
        <f>3/24000000*OO[[#This Row],[151 (07JUL1985 18:00:00)-Water Temperature (C)]]*OO[[#This Row],[93]]</f>
        <v>3.8870410918624995E-7</v>
      </c>
      <c r="CR355" s="10">
        <f>3/24000000*OO[[#This Row],[152 (07JUL1985 21:00:00)-Water Temperature (C)]]*OO[[#This Row],[94]]</f>
        <v>3.8870410918624995E-7</v>
      </c>
      <c r="CS355" s="10">
        <f>3/24000000*OO[[#This Row],[153 (08JUL1985 00:00:00)-Water Temperature (C)]]*OO[[#This Row],[95]]</f>
        <v>3.8870410918624995E-7</v>
      </c>
      <c r="CT355" s="10">
        <f>3/24000000*OO[[#This Row],[154 (08JUL1985 03:00:00)-Water Temperature (C)]]*OO[[#This Row],[96]]</f>
        <v>3.8870410918624995E-7</v>
      </c>
      <c r="CU355" s="10">
        <f>3/24000000*OO[[#This Row],[155 (08JUL1985 06:00:00)-Water Temperature (C)]]*OO[[#This Row],[97]]</f>
        <v>3.8870410918624995E-7</v>
      </c>
      <c r="CV355" s="10">
        <f>3/24000000*OO[[#This Row],[156 (08JUL1985 09:00:00)-Water Temperature (C)]]*OO[[#This Row],[98]]</f>
        <v>3.8870410918624995E-7</v>
      </c>
      <c r="CW355" s="10">
        <f>3/24000000*OO[[#This Row],[157 (08JUL1985 12:00:00)-Water Temperature (C)]]*OO[[#This Row],[99]]</f>
        <v>3.8870410918624995E-7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1.3319999296261386E-41</v>
      </c>
      <c r="T356" s="10">
        <f>3/24*OO[[#This Row],[76 (28JUN1985 09:00:00)-Water Temperature (C)]]*OO[[#This Row],[18]]/SUM(OO[18])</f>
        <v>3.5782213548080601E-29</v>
      </c>
      <c r="U356" s="10">
        <f>3/24*OO[[#This Row],[77 (28JUN1985 12:00:00)-Water Temperature (C)]]*OO[[#This Row],[19]]/SUM(OO[19])</f>
        <v>6.8680870797770239E-24</v>
      </c>
      <c r="V356" s="10">
        <f>3/24000000*OO[[#This Row],[78 (28JUN1985 15:00:00)-Water Temperature (C)]]*OO[[#This Row],[20]]</f>
        <v>2.3325148822027499E-16</v>
      </c>
      <c r="W356" s="10">
        <f>3/24000000*OO[[#This Row],[79 (28JUN1985 18:00:00)-Water Temperature (C)]]*OO[[#This Row],[21]]</f>
        <v>1.7786135493875001E-12</v>
      </c>
      <c r="X356" s="10">
        <f>3/24000000*OO[[#This Row],[80 (28JUN1985 21:00:00)-Water Temperature (C)]]*OO[[#This Row],[22]]</f>
        <v>1.1886091634835E-9</v>
      </c>
      <c r="Y356" s="10">
        <f>3/24000000*OO[[#This Row],[81 (29JUN1985 00:00:00)-Water Temperature (C)]]*OO[[#This Row],[23]]</f>
        <v>1.7845895766457496E-7</v>
      </c>
      <c r="Z356" s="10">
        <f>3/24000000*OO[[#This Row],[82 (29JUN1985 03:00:00)-Water Temperature (C)]]*OO[[#This Row],[24]]</f>
        <v>8.7806579491399988E-6</v>
      </c>
      <c r="AA356" s="10">
        <f>3/24000000*OO[[#This Row],[83 (29JUN1985 06:00:00)-Water Temperature (C)]]*OO[[#This Row],[25]]</f>
        <v>1.7567053130909996E-4</v>
      </c>
      <c r="AB356" s="10">
        <f>3/24000000*OO[[#This Row],[84 (29JUN1985 09:00:00)-Water Temperature (C)]]*OO[[#This Row],[26]]</f>
        <v>1.6690557723959998E-3</v>
      </c>
      <c r="AC356" s="10">
        <f>3/24000000*OO[[#This Row],[85 (29JUN1985 12:00:00)-Water Temperature (C)]]*OO[[#This Row],[27]]</f>
        <v>8.4726190306449994E-3</v>
      </c>
      <c r="AD356" s="10">
        <f>3/24000000*OO[[#This Row],[86 (29JUN1985 15:00:00)-Water Temperature (C)]]*OO[[#This Row],[28]]</f>
        <v>2.4716937475781253E-2</v>
      </c>
      <c r="AE356" s="10">
        <f>3/24000000*OO[[#This Row],[88 (29JUN1985 21:00:00)-Water Temperature (C)]]*OO[[#This Row],[30]]</f>
        <v>5.2419008877299993E-2</v>
      </c>
      <c r="AF356" s="10">
        <f>3/24000000*OO[[#This Row],[88 (29JUN1985 21:00:00)-Water Temperature (C)]]*OO[[#This Row],[30]]</f>
        <v>5.2419008877299993E-2</v>
      </c>
      <c r="AG356" s="10">
        <f>3/24000000*OO[[#This Row],[89 (30JUN1985 00:00:00)-Water Temperature (C)]]*OO[[#This Row],[31]]</f>
        <v>4.2163255490400002E-2</v>
      </c>
      <c r="AH356" s="10">
        <f>3/24000000*OO[[#This Row],[90 (30JUN1985 03:00:00)-Water Temperature (C)]]*OO[[#This Row],[32]]</f>
        <v>2.5036149987677496E-2</v>
      </c>
      <c r="AI356" s="10">
        <f>3/24000000*OO[[#This Row],[91 (30JUN1985 06:00:00)-Water Temperature (C)]]*OO[[#This Row],[33]]</f>
        <v>1.1178582705989999E-2</v>
      </c>
      <c r="AJ356" s="10">
        <f>3/24000000*OO[[#This Row],[92 (30JUN1985 09:00:00)-Water Temperature (C)]]*OO[[#This Row],[34]]</f>
        <v>3.9932242508700002E-3</v>
      </c>
      <c r="AK356" s="10">
        <f>3/24000000*OO[[#This Row],[93 (30JUN1985 12:00:00)-Water Temperature (C)]]*OO[[#This Row],[35]]</f>
        <v>1.168402062326625E-3</v>
      </c>
      <c r="AL356" s="10">
        <f>3/24000000*OO[[#This Row],[94 (30JUN1985 15:00:00)-Water Temperature (C)]]*OO[[#This Row],[36]]</f>
        <v>3.1022796641549998E-4</v>
      </c>
      <c r="AM356" s="10">
        <f>3/24000000*OO[[#This Row],[95 (30JUN1985 18:00:00)-Water Temperature (C)]]*OO[[#This Row],[37]]</f>
        <v>9.5917023904275013E-5</v>
      </c>
      <c r="AN356" s="10">
        <f>3/24000000*OO[[#This Row],[96 (30JUN1985 21:00:00)-Water Temperature (C)]]*OO[[#This Row],[38]]</f>
        <v>4.8012736589774994E-5</v>
      </c>
      <c r="AO356" s="10">
        <f>3/24000000*OO[[#This Row],[97 (01JUL1985 00:00:00)-Water Temperature (C)]]*OO[[#This Row],[39]]</f>
        <v>3.8294145933199996E-5</v>
      </c>
      <c r="AP356" s="10">
        <f>3/24000000*OO[[#This Row],[98 (01JUL1985 03:00:00)-Water Temperature (C)]]*OO[[#This Row],[40]]</f>
        <v>3.5930163813675003E-5</v>
      </c>
      <c r="AQ356" s="10">
        <f>3/24000000*OO[[#This Row],[99 (01JUL1985 06:00:00)-Water Temperature (C)]]*OO[[#This Row],[41]]</f>
        <v>3.4835126848725E-5</v>
      </c>
      <c r="AR356" s="10">
        <f>3/24000000*OO[[#This Row],[100 (01JUL1985 09:00:00)-Water Temperature (C)]]*OO[[#This Row],[42]]</f>
        <v>3.4638587611324998E-5</v>
      </c>
      <c r="AS356" s="10">
        <f>3/24000000*OO[[#This Row],[101 (01JUL1985 12:00:00)-Water Temperature (C)]]*OO[[#This Row],[43]]</f>
        <v>3.3749852631000002E-5</v>
      </c>
      <c r="AT356" s="10">
        <f>3/24000000*OO[[#This Row],[102 (01JUL1985 15:00:00)-Water Temperature (C)]]*OO[[#This Row],[44]]</f>
        <v>3.2383665993524996E-5</v>
      </c>
      <c r="AU356" s="10">
        <f>3/24000000*OO[[#This Row],[103 (01JUL1985 18:00:00)-Water Temperature (C)]]*OO[[#This Row],[45]]</f>
        <v>3.0613822469999997E-5</v>
      </c>
      <c r="AV356" s="10">
        <f>3/24000000*OO[[#This Row],[104 (01JUL1985 21:00:00)-Water Temperature (C)]]*OO[[#This Row],[46]]</f>
        <v>2.8047707102624996E-5</v>
      </c>
      <c r="AW356" s="10">
        <f>3/24000000*OO[[#This Row],[105 (02JUL1985 00:00:00)-Water Temperature (C)]]*OO[[#This Row],[47]]</f>
        <v>2.526313811942E-5</v>
      </c>
      <c r="AX356" s="10">
        <f>3/24000000*OO[[#This Row],[106 (02JUL1985 03:00:00)-Water Temperature (C)]]*OO[[#This Row],[48]]</f>
        <v>2.2648084036500002E-5</v>
      </c>
      <c r="AY356" s="10">
        <f>3/24000000*OO[[#This Row],[107 (02JUL1985 06:00:00)-Water Temperature (C)]]*OO[[#This Row],[49]]</f>
        <v>2.0312007668094998E-5</v>
      </c>
      <c r="AZ356" s="10">
        <f>3/24000000*OO[[#This Row],[108 (02JUL1985 09:00:00)-Water Temperature (C)]]*OO[[#This Row],[50]]</f>
        <v>1.891979893157625E-5</v>
      </c>
      <c r="BA356" s="10">
        <f>3/24000000*OO[[#This Row],[109 (02JUL1985 12:00:00)-Water Temperature (C)]]*OO[[#This Row],[51]]</f>
        <v>1.7674915303125001E-5</v>
      </c>
      <c r="BB356" s="10">
        <f>3/24000000*OO[[#This Row],[110 (02JUL1985 15:00:00)-Water Temperature (C)]]*OO[[#This Row],[52]]</f>
        <v>1.667247164324625E-5</v>
      </c>
      <c r="BC356" s="10">
        <f>3/24000000*OO[[#This Row],[111 (02JUL1985 18:00:00)-Water Temperature (C)]]*OO[[#This Row],[53]]</f>
        <v>1.569338392709E-5</v>
      </c>
      <c r="BD356" s="10">
        <f>3/24000000*OO[[#This Row],[112 (02JUL1985 21:00:00)-Water Temperature (C)]]*OO[[#This Row],[54]]</f>
        <v>1.4414560110679998E-5</v>
      </c>
      <c r="BE356" s="10">
        <f>3/24000000*OO[[#This Row],[113 (03JUL1985 00:00:00)-Water Temperature (C)]]*OO[[#This Row],[55]]</f>
        <v>1.305049585413E-5</v>
      </c>
      <c r="BF356" s="10">
        <f>3/24000000*OO[[#This Row],[114 (03JUL1985 03:00:00)-Water Temperature (C)]]*OO[[#This Row],[56]]</f>
        <v>1.175660886045E-5</v>
      </c>
      <c r="BG356" s="10">
        <f>3/24000000*OO[[#This Row],[115 (03JUL1985 06:00:00)-Water Temperature (C)]]*OO[[#This Row],[57]]</f>
        <v>1.0564938044501249E-5</v>
      </c>
      <c r="BH356" s="10">
        <f>3/24000000*OO[[#This Row],[116 (03JUL1985 09:00:00)-Water Temperature (C)]]*OO[[#This Row],[58]]</f>
        <v>9.7887955026124999E-6</v>
      </c>
      <c r="BI356" s="10">
        <f>3/24000000*OO[[#This Row],[117 (03JUL1985 12:00:00)-Water Temperature (C)]]*OO[[#This Row],[59]]</f>
        <v>8.8886102430099991E-6</v>
      </c>
      <c r="BJ356" s="10">
        <f>3/24000000*OO[[#This Row],[118 (03JUL1985 15:00:00)-Water Temperature (C)]]*OO[[#This Row],[60]]</f>
        <v>8.4090438994649995E-6</v>
      </c>
      <c r="BK356" s="10">
        <f>3/24000000*OO[[#This Row],[119 (03JUL1985 18:00:00)-Water Temperature (C)]]*OO[[#This Row],[61]]</f>
        <v>7.9047542383999998E-6</v>
      </c>
      <c r="BL356" s="10">
        <f>3/24000000*OO[[#This Row],[120 (03JUL1985 21:00:00)-Water Temperature (C)]]*OO[[#This Row],[62]]</f>
        <v>7.3038050500287497E-6</v>
      </c>
      <c r="BM356" s="10">
        <f>3/24000000*OO[[#This Row],[121 (04JUL1985 00:00:00)-Water Temperature (C)]]*OO[[#This Row],[63]]</f>
        <v>6.6933791442537506E-6</v>
      </c>
      <c r="BN356" s="10">
        <f>3/24000000*OO[[#This Row],[122 (04JUL1985 03:00:00)-Water Temperature (C)]]*OO[[#This Row],[64]]</f>
        <v>6.0942341264999997E-6</v>
      </c>
      <c r="BO356" s="10">
        <f>3/24000000*OO[[#This Row],[123 (04JUL1985 06:00:00)-Water Temperature (C)]]*OO[[#This Row],[65]]</f>
        <v>5.5455070314374996E-6</v>
      </c>
      <c r="BP356" s="10">
        <f>3/24000000*OO[[#This Row],[124 (04JUL1985 09:00:00)-Water Temperature (C)]]*OO[[#This Row],[66]]</f>
        <v>5.2299025035399996E-6</v>
      </c>
      <c r="BQ356" s="10">
        <f>3/24000000*OO[[#This Row],[125 (04JUL1985 12:00:00)-Water Temperature (C)]]*OO[[#This Row],[67]]</f>
        <v>4.9274023539549992E-6</v>
      </c>
      <c r="BR356" s="10">
        <f>3/24000000*OO[[#This Row],[126 (04JUL1985 15:00:00)-Water Temperature (C)]]*OO[[#This Row],[68]]</f>
        <v>4.6633766873012497E-6</v>
      </c>
      <c r="BS356" s="10">
        <f>3/24000000*OO[[#This Row],[127 (04JUL1985 18:00:00)-Water Temperature (C)]]*OO[[#This Row],[69]]</f>
        <v>4.4016021923624994E-6</v>
      </c>
      <c r="BT356" s="10">
        <f>3/24000000*OO[[#This Row],[128 (04JUL1985 21:00:00)-Water Temperature (C)]]*OO[[#This Row],[70]]</f>
        <v>4.0427372741175002E-6</v>
      </c>
      <c r="BU356" s="10">
        <f>3/24000000*OO[[#This Row],[129 (05JUL1985 00:00:00)-Water Temperature (C)]]*OO[[#This Row],[71]]</f>
        <v>3.6181801200375001E-6</v>
      </c>
      <c r="BV356" s="10">
        <f>3/24000000*OO[[#This Row],[130 (05JUL1985 03:00:00)-Water Temperature (C)]]*OO[[#This Row],[72]]</f>
        <v>3.2153241123018747E-6</v>
      </c>
      <c r="BW356" s="10">
        <f>3/24000000*OO[[#This Row],[131 (05JUL1985 06:00:00)-Water Temperature (C)]]*OO[[#This Row],[73]]</f>
        <v>2.8062097448228744E-6</v>
      </c>
      <c r="BX356" s="10">
        <f>3/24000000*OO[[#This Row],[132 (05JUL1985 09:00:00)-Water Temperature (C)]]*OO[[#This Row],[74]]</f>
        <v>2.4743038416783752E-6</v>
      </c>
      <c r="BY356" s="10">
        <f>3/24000000*OO[[#This Row],[133 (05JUL1985 12:00:00)-Water Temperature (C)]]*OO[[#This Row],[75]]</f>
        <v>2.166608303069E-6</v>
      </c>
      <c r="BZ356" s="10">
        <f>3/24000000*OO[[#This Row],[134 (05JUL1985 15:00:00)-Water Temperature (C)]]*OO[[#This Row],[76]]</f>
        <v>1.8904740407393751E-6</v>
      </c>
      <c r="CA356" s="10">
        <f>3/24000000*OO[[#This Row],[135 (05JUL1985 18:00:00)-Water Temperature (C)]]*OO[[#This Row],[77]]</f>
        <v>1.66605685647E-6</v>
      </c>
      <c r="CB356" s="10">
        <f>3/24000000*OO[[#This Row],[136 (05JUL1985 21:00:00)-Water Temperature (C)]]*OO[[#This Row],[78]]</f>
        <v>1.4611379567039999E-6</v>
      </c>
      <c r="CC356" s="10">
        <f>3/24000000*OO[[#This Row],[137 (06JUL1985 00:00:00)-Water Temperature (C)]]*OO[[#This Row],[79]]</f>
        <v>1.2773133510974999E-6</v>
      </c>
      <c r="CD356" s="10">
        <f>3/24000000*OO[[#This Row],[138 (06JUL1985 03:00:00)-Water Temperature (C)]]*OO[[#This Row],[80]]</f>
        <v>1.1054331321556251E-6</v>
      </c>
      <c r="CE356" s="10">
        <f>3/24000000*OO[[#This Row],[139 (06JUL1985 06:00:00)-Water Temperature (C)]]*OO[[#This Row],[81]]</f>
        <v>9.5030998788449991E-7</v>
      </c>
      <c r="CF356" s="10">
        <f>3/24000000*OO[[#This Row],[140 (06JUL1985 09:00:00)-Water Temperature (C)]]*OO[[#This Row],[82]]</f>
        <v>8.3523735349950003E-7</v>
      </c>
      <c r="CG356" s="10">
        <f>3/24000000*OO[[#This Row],[141 (06JUL1985 12:00:00)-Water Temperature (C)]]*OO[[#This Row],[83]]</f>
        <v>7.3516289317500001E-7</v>
      </c>
      <c r="CH356" s="10">
        <f>3/24000000*OO[[#This Row],[142 (06JUL1985 15:00:00)-Water Temperature (C)]]*OO[[#This Row],[84]]</f>
        <v>6.594853315679999E-7</v>
      </c>
      <c r="CI356" s="10">
        <f>3/24000000*OO[[#This Row],[143 (06JUL1985 18:00:00)-Water Temperature (C)]]*OO[[#This Row],[85]]</f>
        <v>6.0008328540562504E-7</v>
      </c>
      <c r="CJ356" s="10">
        <f>3/24000000*OO[[#This Row],[144 (06JUL1985 21:00:00)-Water Temperature (C)]]*OO[[#This Row],[86]]</f>
        <v>5.4831897251949992E-7</v>
      </c>
      <c r="CK356" s="10">
        <f>3/24000000*OO[[#This Row],[145 (07JUL1985 00:00:00)-Water Temperature (C)]]*OO[[#This Row],[87]]</f>
        <v>4.9804751354824993E-7</v>
      </c>
      <c r="CL356" s="10">
        <f>3/24000000*OO[[#This Row],[146 (07JUL1985 03:00:00)-Water Temperature (C)]]*OO[[#This Row],[88]]</f>
        <v>4.5704906481149994E-7</v>
      </c>
      <c r="CM356" s="10">
        <f>3/24000000*OO[[#This Row],[147 (07JUL1985 06:00:00)-Water Temperature (C)]]*OO[[#This Row],[89]]</f>
        <v>4.1786782912500002E-7</v>
      </c>
      <c r="CN356" s="10">
        <f>3/24000000*OO[[#This Row],[148 (07JUL1985 09:00:00)-Water Temperature (C)]]*OO[[#This Row],[90]]</f>
        <v>3.8619997504375001E-7</v>
      </c>
      <c r="CO356" s="10">
        <f>3/24000000*OO[[#This Row],[149 (07JUL1985 12:00:00)-Water Temperature (C)]]*OO[[#This Row],[91]]</f>
        <v>3.5937920691124997E-7</v>
      </c>
      <c r="CP356" s="10">
        <f>3/24000000*OO[[#This Row],[150 (07JUL1985 15:00:00)-Water Temperature (C)]]*OO[[#This Row],[92]]</f>
        <v>3.5937920691124997E-7</v>
      </c>
      <c r="CQ356" s="10">
        <f>3/24000000*OO[[#This Row],[151 (07JUL1985 18:00:00)-Water Temperature (C)]]*OO[[#This Row],[93]]</f>
        <v>3.5937920691124997E-7</v>
      </c>
      <c r="CR356" s="10">
        <f>3/24000000*OO[[#This Row],[152 (07JUL1985 21:00:00)-Water Temperature (C)]]*OO[[#This Row],[94]]</f>
        <v>3.5937920691124997E-7</v>
      </c>
      <c r="CS356" s="10">
        <f>3/24000000*OO[[#This Row],[153 (08JUL1985 00:00:00)-Water Temperature (C)]]*OO[[#This Row],[95]]</f>
        <v>3.5937920691124997E-7</v>
      </c>
      <c r="CT356" s="10">
        <f>3/24000000*OO[[#This Row],[154 (08JUL1985 03:00:00)-Water Temperature (C)]]*OO[[#This Row],[96]]</f>
        <v>3.5937920691124997E-7</v>
      </c>
      <c r="CU356" s="10">
        <f>3/24000000*OO[[#This Row],[155 (08JUL1985 06:00:00)-Water Temperature (C)]]*OO[[#This Row],[97]]</f>
        <v>3.5937920691124997E-7</v>
      </c>
      <c r="CV356" s="10">
        <f>3/24000000*OO[[#This Row],[156 (08JUL1985 09:00:00)-Water Temperature (C)]]*OO[[#This Row],[98]]</f>
        <v>3.5937920691124997E-7</v>
      </c>
      <c r="CW356" s="10">
        <f>3/24000000*OO[[#This Row],[157 (08JUL1985 12:00:00)-Water Temperature (C)]]*OO[[#This Row],[99]]</f>
        <v>3.5937920691124997E-7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2.4891198495430323E-42</v>
      </c>
      <c r="T357" s="10">
        <f>3/24*OO[[#This Row],[76 (28JUN1985 09:00:00)-Water Temperature (C)]]*OO[[#This Row],[18]]/SUM(OO[18])</f>
        <v>8.822416411062438E-30</v>
      </c>
      <c r="U357" s="10">
        <f>3/24*OO[[#This Row],[77 (28JUN1985 12:00:00)-Water Temperature (C)]]*OO[[#This Row],[19]]/SUM(OO[19])</f>
        <v>2.6345560159161922E-24</v>
      </c>
      <c r="V357" s="10">
        <f>3/24000000*OO[[#This Row],[78 (28JUN1985 15:00:00)-Water Temperature (C)]]*OO[[#This Row],[20]]</f>
        <v>1.0747135670355E-16</v>
      </c>
      <c r="W357" s="10">
        <f>3/24000000*OO[[#This Row],[79 (28JUN1985 18:00:00)-Water Temperature (C)]]*OO[[#This Row],[21]]</f>
        <v>1.0063747157343749E-12</v>
      </c>
      <c r="X357" s="10">
        <f>3/24000000*OO[[#This Row],[80 (28JUN1985 21:00:00)-Water Temperature (C)]]*OO[[#This Row],[22]]</f>
        <v>7.4701551307724984E-10</v>
      </c>
      <c r="Y357" s="10">
        <f>3/24000000*OO[[#This Row],[81 (29JUN1985 00:00:00)-Water Temperature (C)]]*OO[[#This Row],[23]]</f>
        <v>1.2121472467343751E-7</v>
      </c>
      <c r="Z357" s="10">
        <f>3/24000000*OO[[#This Row],[82 (29JUN1985 03:00:00)-Water Temperature (C)]]*OO[[#This Row],[24]]</f>
        <v>6.3502410244099999E-6</v>
      </c>
      <c r="AA357" s="10">
        <f>3/24000000*OO[[#This Row],[83 (29JUN1985 06:00:00)-Water Temperature (C)]]*OO[[#This Row],[25]]</f>
        <v>1.3395112817843747E-4</v>
      </c>
      <c r="AB357" s="10">
        <f>3/24000000*OO[[#This Row],[84 (29JUN1985 09:00:00)-Water Temperature (C)]]*OO[[#This Row],[26]]</f>
        <v>1.3338693943165001E-3</v>
      </c>
      <c r="AC357" s="10">
        <f>3/24000000*OO[[#This Row],[85 (29JUN1985 12:00:00)-Water Temperature (C)]]*OO[[#This Row],[27]]</f>
        <v>7.0619254633999999E-3</v>
      </c>
      <c r="AD357" s="10">
        <f>3/24000000*OO[[#This Row],[86 (29JUN1985 15:00:00)-Water Temperature (C)]]*OO[[#This Row],[28]]</f>
        <v>2.1406746060699998E-2</v>
      </c>
      <c r="AE357" s="10">
        <f>3/24000000*OO[[#This Row],[88 (29JUN1985 21:00:00)-Water Temperature (C)]]*OO[[#This Row],[30]]</f>
        <v>4.83994994147375E-2</v>
      </c>
      <c r="AF357" s="10">
        <f>3/24000000*OO[[#This Row],[88 (29JUN1985 21:00:00)-Water Temperature (C)]]*OO[[#This Row],[30]]</f>
        <v>4.83994994147375E-2</v>
      </c>
      <c r="AG357" s="10">
        <f>3/24000000*OO[[#This Row],[89 (30JUN1985 00:00:00)-Water Temperature (C)]]*OO[[#This Row],[31]]</f>
        <v>4.02620670188625E-2</v>
      </c>
      <c r="AH357" s="10">
        <f>3/24000000*OO[[#This Row],[90 (30JUN1985 03:00:00)-Water Temperature (C)]]*OO[[#This Row],[32]]</f>
        <v>2.432391194913E-2</v>
      </c>
      <c r="AI357" s="10">
        <f>3/24000000*OO[[#This Row],[91 (30JUN1985 06:00:00)-Water Temperature (C)]]*OO[[#This Row],[33]]</f>
        <v>1.1008011152628748E-2</v>
      </c>
      <c r="AJ357" s="10">
        <f>3/24000000*OO[[#This Row],[92 (30JUN1985 09:00:00)-Water Temperature (C)]]*OO[[#This Row],[34]]</f>
        <v>3.9403850279962497E-3</v>
      </c>
      <c r="AK357" s="10">
        <f>3/24000000*OO[[#This Row],[93 (30JUN1985 12:00:00)-Water Temperature (C)]]*OO[[#This Row],[35]]</f>
        <v>1.148651078186125E-3</v>
      </c>
      <c r="AL357" s="10">
        <f>3/24000000*OO[[#This Row],[94 (30JUN1985 15:00:00)-Water Temperature (C)]]*OO[[#This Row],[36]]</f>
        <v>3.0326131358737496E-4</v>
      </c>
      <c r="AM357" s="10">
        <f>3/24000000*OO[[#This Row],[95 (30JUN1985 18:00:00)-Water Temperature (C)]]*OO[[#This Row],[37]]</f>
        <v>9.3228779906849994E-5</v>
      </c>
      <c r="AN357" s="10">
        <f>3/24000000*OO[[#This Row],[96 (30JUN1985 21:00:00)-Water Temperature (C)]]*OO[[#This Row],[38]]</f>
        <v>4.4986263005E-5</v>
      </c>
      <c r="AO357" s="10">
        <f>3/24000000*OO[[#This Row],[97 (01JUL1985 00:00:00)-Water Temperature (C)]]*OO[[#This Row],[39]]</f>
        <v>3.45470017723875E-5</v>
      </c>
      <c r="AP357" s="10">
        <f>3/24000000*OO[[#This Row],[98 (01JUL1985 03:00:00)-Water Temperature (C)]]*OO[[#This Row],[40]]</f>
        <v>3.2123193273675002E-5</v>
      </c>
      <c r="AQ357" s="10">
        <f>3/24000000*OO[[#This Row],[99 (01JUL1985 06:00:00)-Water Temperature (C)]]*OO[[#This Row],[41]]</f>
        <v>3.09865585302E-5</v>
      </c>
      <c r="AR357" s="10">
        <f>3/24000000*OO[[#This Row],[100 (01JUL1985 09:00:00)-Water Temperature (C)]]*OO[[#This Row],[42]]</f>
        <v>3.0721732988100005E-5</v>
      </c>
      <c r="AS357" s="10">
        <f>3/24000000*OO[[#This Row],[101 (01JUL1985 12:00:00)-Water Temperature (C)]]*OO[[#This Row],[43]]</f>
        <v>2.9914277616975E-5</v>
      </c>
      <c r="AT357" s="10">
        <f>3/24000000*OO[[#This Row],[102 (01JUL1985 15:00:00)-Water Temperature (C)]]*OO[[#This Row],[44]]</f>
        <v>2.86597983853125E-5</v>
      </c>
      <c r="AU357" s="10">
        <f>3/24000000*OO[[#This Row],[103 (01JUL1985 18:00:00)-Water Temperature (C)]]*OO[[#This Row],[45]]</f>
        <v>2.7046707113500001E-5</v>
      </c>
      <c r="AV357" s="10">
        <f>3/24000000*OO[[#This Row],[104 (01JUL1985 21:00:00)-Water Temperature (C)]]*OO[[#This Row],[46]]</f>
        <v>2.4734369451967501E-5</v>
      </c>
      <c r="AW357" s="10">
        <f>3/24000000*OO[[#This Row],[105 (02JUL1985 00:00:00)-Water Temperature (C)]]*OO[[#This Row],[47]]</f>
        <v>2.218945177354875E-5</v>
      </c>
      <c r="AX357" s="10">
        <f>3/24000000*OO[[#This Row],[106 (02JUL1985 03:00:00)-Water Temperature (C)]]*OO[[#This Row],[48]]</f>
        <v>1.9807734043167499E-5</v>
      </c>
      <c r="AY357" s="10">
        <f>3/24000000*OO[[#This Row],[107 (02JUL1985 06:00:00)-Water Temperature (C)]]*OO[[#This Row],[49]]</f>
        <v>1.7661339969755001E-5</v>
      </c>
      <c r="AZ357" s="10">
        <f>3/24000000*OO[[#This Row],[108 (02JUL1985 09:00:00)-Water Temperature (C)]]*OO[[#This Row],[50]]</f>
        <v>1.6347005561625001E-5</v>
      </c>
      <c r="BA357" s="10">
        <f>3/24000000*OO[[#This Row],[109 (02JUL1985 12:00:00)-Water Temperature (C)]]*OO[[#This Row],[51]]</f>
        <v>1.5193449584789998E-5</v>
      </c>
      <c r="BB357" s="10">
        <f>3/24000000*OO[[#This Row],[110 (02JUL1985 15:00:00)-Water Temperature (C)]]*OO[[#This Row],[52]]</f>
        <v>1.424674255548375E-5</v>
      </c>
      <c r="BC357" s="10">
        <f>3/24000000*OO[[#This Row],[111 (02JUL1985 18:00:00)-Water Temperature (C)]]*OO[[#This Row],[53]]</f>
        <v>1.3350827499373751E-5</v>
      </c>
      <c r="BD357" s="10">
        <f>3/24000000*OO[[#This Row],[112 (02JUL1985 21:00:00)-Water Temperature (C)]]*OO[[#This Row],[54]]</f>
        <v>1.2209335367019997E-5</v>
      </c>
      <c r="BE357" s="10">
        <f>3/24000000*OO[[#This Row],[113 (03JUL1985 00:00:00)-Water Temperature (C)]]*OO[[#This Row],[55]]</f>
        <v>1.1005940524938751E-5</v>
      </c>
      <c r="BF357" s="10">
        <f>3/24000000*OO[[#This Row],[114 (03JUL1985 03:00:00)-Water Temperature (C)]]*OO[[#This Row],[56]]</f>
        <v>9.8701655855075014E-6</v>
      </c>
      <c r="BG357" s="10">
        <f>3/24000000*OO[[#This Row],[115 (03JUL1985 06:00:00)-Water Temperature (C)]]*OO[[#This Row],[57]]</f>
        <v>8.8209118157174978E-6</v>
      </c>
      <c r="BH357" s="10">
        <f>3/24000000*OO[[#This Row],[116 (03JUL1985 09:00:00)-Water Temperature (C)]]*OO[[#This Row],[58]]</f>
        <v>8.1239071211174997E-6</v>
      </c>
      <c r="BI357" s="10">
        <f>3/24000000*OO[[#This Row],[117 (03JUL1985 12:00:00)-Water Temperature (C)]]*OO[[#This Row],[59]]</f>
        <v>7.3339076046950001E-6</v>
      </c>
      <c r="BJ357" s="10">
        <f>3/24000000*OO[[#This Row],[118 (03JUL1985 15:00:00)-Water Temperature (C)]]*OO[[#This Row],[60]]</f>
        <v>6.9000085654500003E-6</v>
      </c>
      <c r="BK357" s="10">
        <f>3/24000000*OO[[#This Row],[119 (03JUL1985 18:00:00)-Water Temperature (C)]]*OO[[#This Row],[61]]</f>
        <v>6.4680950052725002E-6</v>
      </c>
      <c r="BL357" s="10">
        <f>3/24000000*OO[[#This Row],[120 (03JUL1985 21:00:00)-Water Temperature (C)]]*OO[[#This Row],[62]]</f>
        <v>5.9559485301937491E-6</v>
      </c>
      <c r="BM357" s="10">
        <f>3/24000000*OO[[#This Row],[121 (04JUL1985 00:00:00)-Water Temperature (C)]]*OO[[#This Row],[63]]</f>
        <v>5.4353367840524998E-6</v>
      </c>
      <c r="BN357" s="10">
        <f>3/24000000*OO[[#This Row],[122 (04JUL1985 03:00:00)-Water Temperature (C)]]*OO[[#This Row],[64]]</f>
        <v>4.9331039096037498E-6</v>
      </c>
      <c r="BO357" s="10">
        <f>3/24000000*OO[[#This Row],[123 (04JUL1985 06:00:00)-Water Temperature (C)]]*OO[[#This Row],[65]]</f>
        <v>4.4739759964624999E-6</v>
      </c>
      <c r="BP357" s="10">
        <f>3/24000000*OO[[#This Row],[124 (04JUL1985 09:00:00)-Water Temperature (C)]]*OO[[#This Row],[66]]</f>
        <v>4.2089685722850001E-6</v>
      </c>
      <c r="BQ357" s="10">
        <f>3/24000000*OO[[#This Row],[125 (04JUL1985 12:00:00)-Water Temperature (C)]]*OO[[#This Row],[67]]</f>
        <v>3.9620364888325001E-6</v>
      </c>
      <c r="BR357" s="10">
        <f>3/24000000*OO[[#This Row],[126 (04JUL1985 15:00:00)-Water Temperature (C)]]*OO[[#This Row],[68]]</f>
        <v>3.7465134351124997E-6</v>
      </c>
      <c r="BS357" s="10">
        <f>3/24000000*OO[[#This Row],[127 (04JUL1985 18:00:00)-Water Temperature (C)]]*OO[[#This Row],[69]]</f>
        <v>3.5327023276499997E-6</v>
      </c>
      <c r="BT357" s="10">
        <f>3/24000000*OO[[#This Row],[128 (04JUL1985 21:00:00)-Water Temperature (C)]]*OO[[#This Row],[70]]</f>
        <v>3.2413388904090001E-6</v>
      </c>
      <c r="BU357" s="10">
        <f>3/24000000*OO[[#This Row],[129 (05JUL1985 00:00:00)-Water Temperature (C)]]*OO[[#This Row],[71]]</f>
        <v>2.8927908284100002E-6</v>
      </c>
      <c r="BV357" s="10">
        <f>3/24000000*OO[[#This Row],[130 (05JUL1985 03:00:00)-Water Temperature (C)]]*OO[[#This Row],[72]]</f>
        <v>2.5623910941942495E-6</v>
      </c>
      <c r="BW357" s="10">
        <f>3/24000000*OO[[#This Row],[131 (05JUL1985 06:00:00)-Water Temperature (C)]]*OO[[#This Row],[73]]</f>
        <v>2.23003844326125E-6</v>
      </c>
      <c r="BX357" s="10">
        <f>3/24000000*OO[[#This Row],[132 (05JUL1985 09:00:00)-Water Temperature (C)]]*OO[[#This Row],[74]]</f>
        <v>1.9617859915346249E-6</v>
      </c>
      <c r="BY357" s="10">
        <f>3/24000000*OO[[#This Row],[133 (05JUL1985 12:00:00)-Water Temperature (C)]]*OO[[#This Row],[75]]</f>
        <v>1.7156596029599998E-6</v>
      </c>
      <c r="BZ357" s="10">
        <f>3/24000000*OO[[#This Row],[134 (05JUL1985 15:00:00)-Water Temperature (C)]]*OO[[#This Row],[76]]</f>
        <v>1.4946515123959999E-6</v>
      </c>
      <c r="CA357" s="10">
        <f>3/24000000*OO[[#This Row],[135 (05JUL1985 18:00:00)-Water Temperature (C)]]*OO[[#This Row],[77]]</f>
        <v>1.3169008517800001E-6</v>
      </c>
      <c r="CB357" s="10">
        <f>3/24000000*OO[[#This Row],[136 (05JUL1985 21:00:00)-Water Temperature (C)]]*OO[[#This Row],[78]]</f>
        <v>1.1546450963320001E-6</v>
      </c>
      <c r="CC357" s="10">
        <f>3/24000000*OO[[#This Row],[137 (06JUL1985 00:00:00)-Water Temperature (C)]]*OO[[#This Row],[79]]</f>
        <v>1.0092869676330001E-6</v>
      </c>
      <c r="CD357" s="10">
        <f>3/24000000*OO[[#This Row],[138 (06JUL1985 03:00:00)-Water Temperature (C)]]*OO[[#This Row],[80]]</f>
        <v>8.7328380430687493E-7</v>
      </c>
      <c r="CE357" s="10">
        <f>3/24000000*OO[[#This Row],[139 (06JUL1985 06:00:00)-Water Temperature (C)]]*OO[[#This Row],[81]]</f>
        <v>7.5062498124625E-7</v>
      </c>
      <c r="CF357" s="10">
        <f>3/24000000*OO[[#This Row],[140 (06JUL1985 09:00:00)-Water Temperature (C)]]*OO[[#This Row],[82]]</f>
        <v>6.6023852569124997E-7</v>
      </c>
      <c r="CG357" s="10">
        <f>3/24000000*OO[[#This Row],[141 (06JUL1985 12:00:00)-Water Temperature (C)]]*OO[[#This Row],[83]]</f>
        <v>5.8236389388599998E-7</v>
      </c>
      <c r="CH357" s="10">
        <f>3/24000000*OO[[#This Row],[142 (06JUL1985 15:00:00)-Water Temperature (C)]]*OO[[#This Row],[84]]</f>
        <v>5.2249510906525004E-7</v>
      </c>
      <c r="CI357" s="10">
        <f>3/24000000*OO[[#This Row],[143 (06JUL1985 18:00:00)-Water Temperature (C)]]*OO[[#This Row],[85]]</f>
        <v>4.7535938965499993E-7</v>
      </c>
      <c r="CJ357" s="10">
        <f>3/24000000*OO[[#This Row],[144 (06JUL1985 21:00:00)-Water Temperature (C)]]*OO[[#This Row],[86]]</f>
        <v>4.3381678326499995E-7</v>
      </c>
      <c r="CK357" s="10">
        <f>3/24000000*OO[[#This Row],[145 (07JUL1985 00:00:00)-Water Temperature (C)]]*OO[[#This Row],[87]]</f>
        <v>3.9315362348224996E-7</v>
      </c>
      <c r="CL357" s="10">
        <f>3/24000000*OO[[#This Row],[146 (07JUL1985 03:00:00)-Water Temperature (C)]]*OO[[#This Row],[88]]</f>
        <v>3.5993480867575001E-7</v>
      </c>
      <c r="CM357" s="10">
        <f>3/24000000*OO[[#This Row],[147 (07JUL1985 06:00:00)-Water Temperature (C)]]*OO[[#This Row],[89]]</f>
        <v>3.2880050813840002E-7</v>
      </c>
      <c r="CN357" s="10">
        <f>3/24000000*OO[[#This Row],[148 (07JUL1985 09:00:00)-Water Temperature (C)]]*OO[[#This Row],[90]]</f>
        <v>3.0359419873187497E-7</v>
      </c>
      <c r="CO357" s="10">
        <f>3/24000000*OO[[#This Row],[149 (07JUL1985 12:00:00)-Water Temperature (C)]]*OO[[#This Row],[91]]</f>
        <v>2.8234772126718747E-7</v>
      </c>
      <c r="CP357" s="10">
        <f>3/24000000*OO[[#This Row],[150 (07JUL1985 15:00:00)-Water Temperature (C)]]*OO[[#This Row],[92]]</f>
        <v>2.8234772126718747E-7</v>
      </c>
      <c r="CQ357" s="10">
        <f>3/24000000*OO[[#This Row],[151 (07JUL1985 18:00:00)-Water Temperature (C)]]*OO[[#This Row],[93]]</f>
        <v>2.8234772126718747E-7</v>
      </c>
      <c r="CR357" s="10">
        <f>3/24000000*OO[[#This Row],[152 (07JUL1985 21:00:00)-Water Temperature (C)]]*OO[[#This Row],[94]]</f>
        <v>2.8234772126718747E-7</v>
      </c>
      <c r="CS357" s="10">
        <f>3/24000000*OO[[#This Row],[153 (08JUL1985 00:00:00)-Water Temperature (C)]]*OO[[#This Row],[95]]</f>
        <v>2.8234772126718747E-7</v>
      </c>
      <c r="CT357" s="10">
        <f>3/24000000*OO[[#This Row],[154 (08JUL1985 03:00:00)-Water Temperature (C)]]*OO[[#This Row],[96]]</f>
        <v>2.8234772126718747E-7</v>
      </c>
      <c r="CU357" s="10">
        <f>3/24000000*OO[[#This Row],[155 (08JUL1985 06:00:00)-Water Temperature (C)]]*OO[[#This Row],[97]]</f>
        <v>2.8234772126718747E-7</v>
      </c>
      <c r="CV357" s="10">
        <f>3/24000000*OO[[#This Row],[156 (08JUL1985 09:00:00)-Water Temperature (C)]]*OO[[#This Row],[98]]</f>
        <v>2.8234772126718747E-7</v>
      </c>
      <c r="CW357" s="10">
        <f>3/24000000*OO[[#This Row],[157 (08JUL1985 12:00:00)-Water Temperature (C)]]*OO[[#This Row],[99]]</f>
        <v>2.8234772126718747E-7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3.763142778987028E-43</v>
      </c>
      <c r="T358" s="10">
        <f>3/24*OO[[#This Row],[76 (28JUN1985 09:00:00)-Water Temperature (C)]]*OO[[#This Row],[18]]/SUM(OO[18])</f>
        <v>1.6260600443222527E-30</v>
      </c>
      <c r="U358" s="10">
        <f>3/24*OO[[#This Row],[77 (28JUN1985 12:00:00)-Water Temperature (C)]]*OO[[#This Row],[19]]/SUM(OO[19])</f>
        <v>8.8844473482284657E-25</v>
      </c>
      <c r="V358" s="10">
        <f>3/24000000*OO[[#This Row],[78 (28JUN1985 15:00:00)-Water Temperature (C)]]*OO[[#This Row],[20]]</f>
        <v>3.4856088373687497E-17</v>
      </c>
      <c r="W358" s="10">
        <f>3/24000000*OO[[#This Row],[79 (28JUN1985 18:00:00)-Water Temperature (C)]]*OO[[#This Row],[21]]</f>
        <v>3.8356881652999993E-13</v>
      </c>
      <c r="X358" s="10">
        <f>3/24000000*OO[[#This Row],[80 (28JUN1985 21:00:00)-Water Temperature (C)]]*OO[[#This Row],[22]]</f>
        <v>3.0917817828749999E-10</v>
      </c>
      <c r="Y358" s="10">
        <f>3/24000000*OO[[#This Row],[81 (29JUN1985 00:00:00)-Water Temperature (C)]]*OO[[#This Row],[23]]</f>
        <v>5.3333962817437498E-8</v>
      </c>
      <c r="Z358" s="10">
        <f>3/24000000*OO[[#This Row],[82 (29JUN1985 03:00:00)-Water Temperature (C)]]*OO[[#This Row],[24]]</f>
        <v>2.9365400526124995E-6</v>
      </c>
      <c r="AA358" s="10">
        <f>3/24000000*OO[[#This Row],[83 (29JUN1985 06:00:00)-Water Temperature (C)]]*OO[[#This Row],[25]]</f>
        <v>6.4592802623162493E-5</v>
      </c>
      <c r="AB358" s="10">
        <f>3/24000000*OO[[#This Row],[84 (29JUN1985 09:00:00)-Water Temperature (C)]]*OO[[#This Row],[26]]</f>
        <v>6.6736247104700003E-4</v>
      </c>
      <c r="AC358" s="10">
        <f>3/24000000*OO[[#This Row],[85 (29JUN1985 12:00:00)-Water Temperature (C)]]*OO[[#This Row],[27]]</f>
        <v>3.6636099535574999E-3</v>
      </c>
      <c r="AD358" s="10">
        <f>3/24000000*OO[[#This Row],[86 (29JUN1985 15:00:00)-Water Temperature (C)]]*OO[[#This Row],[28]]</f>
        <v>1.1530101741843751E-2</v>
      </c>
      <c r="AE358" s="10">
        <f>3/24000000*OO[[#This Row],[88 (29JUN1985 21:00:00)-Water Temperature (C)]]*OO[[#This Row],[30]]</f>
        <v>2.7960051330087495E-2</v>
      </c>
      <c r="AF358" s="10">
        <f>3/24000000*OO[[#This Row],[88 (29JUN1985 21:00:00)-Water Temperature (C)]]*OO[[#This Row],[30]]</f>
        <v>2.7960051330087495E-2</v>
      </c>
      <c r="AG358" s="10">
        <f>3/24000000*OO[[#This Row],[89 (30JUN1985 00:00:00)-Water Temperature (C)]]*OO[[#This Row],[31]]</f>
        <v>2.403947289579E-2</v>
      </c>
      <c r="AH358" s="10">
        <f>3/24000000*OO[[#This Row],[90 (30JUN1985 03:00:00)-Water Temperature (C)]]*OO[[#This Row],[32]]</f>
        <v>1.50146755287175E-2</v>
      </c>
      <c r="AI358" s="10">
        <f>3/24000000*OO[[#This Row],[91 (30JUN1985 06:00:00)-Water Temperature (C)]]*OO[[#This Row],[33]]</f>
        <v>6.9688591643099996E-3</v>
      </c>
      <c r="AJ358" s="10">
        <f>3/24000000*OO[[#This Row],[92 (30JUN1985 09:00:00)-Water Temperature (C)]]*OO[[#This Row],[34]]</f>
        <v>2.5922821038843746E-3</v>
      </c>
      <c r="AK358" s="10">
        <f>3/24000000*OO[[#This Row],[93 (30JUN1985 12:00:00)-Water Temperature (C)]]*OO[[#This Row],[35]]</f>
        <v>7.9055187581562512E-4</v>
      </c>
      <c r="AL358" s="10">
        <f>3/24000000*OO[[#This Row],[94 (30JUN1985 15:00:00)-Water Temperature (C)]]*OO[[#This Row],[36]]</f>
        <v>2.1455189255018749E-4</v>
      </c>
      <c r="AM358" s="10">
        <f>3/24000000*OO[[#This Row],[95 (30JUN1985 18:00:00)-Water Temperature (C)]]*OO[[#This Row],[37]]</f>
        <v>6.4248131703599997E-5</v>
      </c>
      <c r="AN358" s="10">
        <f>3/24000000*OO[[#This Row],[96 (30JUN1985 21:00:00)-Water Temperature (C)]]*OO[[#This Row],[38]]</f>
        <v>3.0055650740625E-5</v>
      </c>
      <c r="AO358" s="10">
        <f>3/24000000*OO[[#This Row],[97 (01JUL1985 00:00:00)-Water Temperature (C)]]*OO[[#This Row],[39]]</f>
        <v>2.2473656757331251E-5</v>
      </c>
      <c r="AP358" s="10">
        <f>3/24000000*OO[[#This Row],[98 (01JUL1985 03:00:00)-Water Temperature (C)]]*OO[[#This Row],[40]]</f>
        <v>2.0805856940864997E-5</v>
      </c>
      <c r="AQ358" s="10">
        <f>3/24000000*OO[[#This Row],[99 (01JUL1985 06:00:00)-Water Temperature (C)]]*OO[[#This Row],[41]]</f>
        <v>2.0123861511270001E-5</v>
      </c>
      <c r="AR358" s="10">
        <f>3/24000000*OO[[#This Row],[100 (01JUL1985 09:00:00)-Water Temperature (C)]]*OO[[#This Row],[42]]</f>
        <v>2.0054714245250002E-5</v>
      </c>
      <c r="AS358" s="10">
        <f>3/24000000*OO[[#This Row],[101 (01JUL1985 12:00:00)-Water Temperature (C)]]*OO[[#This Row],[43]]</f>
        <v>1.9785026037874996E-5</v>
      </c>
      <c r="AT358" s="10">
        <f>3/24000000*OO[[#This Row],[102 (01JUL1985 15:00:00)-Water Temperature (C)]]*OO[[#This Row],[44]]</f>
        <v>1.923996945716E-5</v>
      </c>
      <c r="AU358" s="10">
        <f>3/24000000*OO[[#This Row],[103 (01JUL1985 18:00:00)-Water Temperature (C)]]*OO[[#This Row],[45]]</f>
        <v>1.8463367231749996E-5</v>
      </c>
      <c r="AV358" s="10">
        <f>3/24000000*OO[[#This Row],[104 (01JUL1985 21:00:00)-Water Temperature (C)]]*OO[[#This Row],[46]]</f>
        <v>1.7156374945049997E-5</v>
      </c>
      <c r="AW358" s="10">
        <f>3/24000000*OO[[#This Row],[105 (02JUL1985 00:00:00)-Water Temperature (C)]]*OO[[#This Row],[47]]</f>
        <v>1.5520506882168749E-5</v>
      </c>
      <c r="AX358" s="10">
        <f>3/24000000*OO[[#This Row],[106 (02JUL1985 03:00:00)-Water Temperature (C)]]*OO[[#This Row],[48]]</f>
        <v>1.389245200750375E-5</v>
      </c>
      <c r="AY358" s="10">
        <f>3/24000000*OO[[#This Row],[107 (02JUL1985 06:00:00)-Water Temperature (C)]]*OO[[#This Row],[49]]</f>
        <v>1.2373209674619999E-5</v>
      </c>
      <c r="AZ358" s="10">
        <f>3/24000000*OO[[#This Row],[108 (02JUL1985 09:00:00)-Water Temperature (C)]]*OO[[#This Row],[50]]</f>
        <v>1.1417682240079998E-5</v>
      </c>
      <c r="BA358" s="10">
        <f>3/24000000*OO[[#This Row],[109 (02JUL1985 12:00:00)-Water Temperature (C)]]*OO[[#This Row],[51]]</f>
        <v>1.0624166518679999E-5</v>
      </c>
      <c r="BB358" s="10">
        <f>3/24000000*OO[[#This Row],[110 (02JUL1985 15:00:00)-Water Temperature (C)]]*OO[[#This Row],[52]]</f>
        <v>1.001896260164375E-5</v>
      </c>
      <c r="BC358" s="10">
        <f>3/24000000*OO[[#This Row],[111 (02JUL1985 18:00:00)-Water Temperature (C)]]*OO[[#This Row],[53]]</f>
        <v>9.4402101089349987E-6</v>
      </c>
      <c r="BD358" s="10">
        <f>3/24000000*OO[[#This Row],[112 (02JUL1985 21:00:00)-Water Temperature (C)]]*OO[[#This Row],[54]]</f>
        <v>8.7094453366349996E-6</v>
      </c>
      <c r="BE358" s="10">
        <f>3/24000000*OO[[#This Row],[113 (03JUL1985 00:00:00)-Water Temperature (C)]]*OO[[#This Row],[55]]</f>
        <v>7.8189169473499995E-6</v>
      </c>
      <c r="BF358" s="10">
        <f>3/24000000*OO[[#This Row],[114 (03JUL1985 03:00:00)-Water Temperature (C)]]*OO[[#This Row],[56]]</f>
        <v>7.0097853114749983E-6</v>
      </c>
      <c r="BG358" s="10">
        <f>3/24000000*OO[[#This Row],[115 (03JUL1985 06:00:00)-Water Temperature (C)]]*OO[[#This Row],[57]]</f>
        <v>6.2245194959999999E-6</v>
      </c>
      <c r="BH358" s="10">
        <f>3/24000000*OO[[#This Row],[116 (03JUL1985 09:00:00)-Water Temperature (C)]]*OO[[#This Row],[58]]</f>
        <v>5.6845383797975001E-6</v>
      </c>
      <c r="BI358" s="10">
        <f>3/24000000*OO[[#This Row],[117 (03JUL1985 12:00:00)-Water Temperature (C)]]*OO[[#This Row],[59]]</f>
        <v>5.1189770403662504E-6</v>
      </c>
      <c r="BJ358" s="10">
        <f>3/24000000*OO[[#This Row],[118 (03JUL1985 15:00:00)-Water Temperature (C)]]*OO[[#This Row],[60]]</f>
        <v>4.7749323558012495E-6</v>
      </c>
      <c r="BK358" s="10">
        <f>3/24000000*OO[[#This Row],[119 (03JUL1985 18:00:00)-Water Temperature (C)]]*OO[[#This Row],[61]]</f>
        <v>4.4779487020800004E-6</v>
      </c>
      <c r="BL358" s="10">
        <f>3/24000000*OO[[#This Row],[120 (03JUL1985 21:00:00)-Water Temperature (C)]]*OO[[#This Row],[62]]</f>
        <v>4.1386689044924994E-6</v>
      </c>
      <c r="BM358" s="10">
        <f>3/24000000*OO[[#This Row],[121 (04JUL1985 00:00:00)-Water Temperature (C)]]*OO[[#This Row],[63]]</f>
        <v>3.7620443419249997E-6</v>
      </c>
      <c r="BN358" s="10">
        <f>3/24000000*OO[[#This Row],[122 (04JUL1985 03:00:00)-Water Temperature (C)]]*OO[[#This Row],[64]]</f>
        <v>3.3791815649612501E-6</v>
      </c>
      <c r="BO358" s="10">
        <f>3/24000000*OO[[#This Row],[123 (04JUL1985 06:00:00)-Water Temperature (C)]]*OO[[#This Row],[65]]</f>
        <v>3.0405398199824998E-6</v>
      </c>
      <c r="BP358" s="10">
        <f>3/24000000*OO[[#This Row],[124 (04JUL1985 09:00:00)-Water Temperature (C)]]*OO[[#This Row],[66]]</f>
        <v>2.8375684645723746E-6</v>
      </c>
      <c r="BQ358" s="10">
        <f>3/24000000*OO[[#This Row],[125 (04JUL1985 12:00:00)-Water Temperature (C)]]*OO[[#This Row],[67]]</f>
        <v>2.67233899933875E-6</v>
      </c>
      <c r="BR358" s="10">
        <f>3/24000000*OO[[#This Row],[126 (04JUL1985 15:00:00)-Water Temperature (C)]]*OO[[#This Row],[68]]</f>
        <v>2.5349607793054998E-6</v>
      </c>
      <c r="BS358" s="10">
        <f>3/24000000*OO[[#This Row],[127 (04JUL1985 18:00:00)-Water Temperature (C)]]*OO[[#This Row],[69]]</f>
        <v>2.4097453067861251E-6</v>
      </c>
      <c r="BT358" s="10">
        <f>3/24000000*OO[[#This Row],[128 (04JUL1985 21:00:00)-Water Temperature (C)]]*OO[[#This Row],[70]]</f>
        <v>2.2253931988537499E-6</v>
      </c>
      <c r="BU358" s="10">
        <f>3/24000000*OO[[#This Row],[129 (05JUL1985 00:00:00)-Water Temperature (C)]]*OO[[#This Row],[71]]</f>
        <v>1.98666934501275E-6</v>
      </c>
      <c r="BV358" s="10">
        <f>3/24000000*OO[[#This Row],[130 (05JUL1985 03:00:00)-Water Temperature (C)]]*OO[[#This Row],[72]]</f>
        <v>1.7409152011937498E-6</v>
      </c>
      <c r="BW358" s="10">
        <f>3/24000000*OO[[#This Row],[131 (05JUL1985 06:00:00)-Water Temperature (C)]]*OO[[#This Row],[73]]</f>
        <v>1.499759312701125E-6</v>
      </c>
      <c r="BX358" s="10">
        <f>3/24000000*OO[[#This Row],[132 (05JUL1985 09:00:00)-Water Temperature (C)]]*OO[[#This Row],[74]]</f>
        <v>1.3068070672829999E-6</v>
      </c>
      <c r="BY358" s="10">
        <f>3/24000000*OO[[#This Row],[133 (05JUL1985 12:00:00)-Water Temperature (C)]]*OO[[#This Row],[75]]</f>
        <v>1.1457543095906249E-6</v>
      </c>
      <c r="BZ358" s="10">
        <f>3/24000000*OO[[#This Row],[134 (05JUL1985 15:00:00)-Water Temperature (C)]]*OO[[#This Row],[76]]</f>
        <v>1.007748028819125E-6</v>
      </c>
      <c r="CA358" s="10">
        <f>3/24000000*OO[[#This Row],[135 (05JUL1985 18:00:00)-Water Temperature (C)]]*OO[[#This Row],[77]]</f>
        <v>8.9802214929625009E-7</v>
      </c>
      <c r="CB358" s="10">
        <f>3/24000000*OO[[#This Row],[136 (05JUL1985 21:00:00)-Water Temperature (C)]]*OO[[#This Row],[78]]</f>
        <v>7.9624016882550001E-7</v>
      </c>
      <c r="CC358" s="10">
        <f>3/24000000*OO[[#This Row],[137 (06JUL1985 00:00:00)-Water Temperature (C)]]*OO[[#This Row],[79]]</f>
        <v>7.0214554072024995E-7</v>
      </c>
      <c r="CD358" s="10">
        <f>3/24000000*OO[[#This Row],[138 (06JUL1985 03:00:00)-Water Temperature (C)]]*OO[[#This Row],[80]]</f>
        <v>6.1104592832224999E-7</v>
      </c>
      <c r="CE358" s="10">
        <f>3/24000000*OO[[#This Row],[139 (06JUL1985 06:00:00)-Water Temperature (C)]]*OO[[#This Row],[81]]</f>
        <v>5.2912843601624997E-7</v>
      </c>
      <c r="CF358" s="10">
        <f>3/24000000*OO[[#This Row],[140 (06JUL1985 09:00:00)-Water Temperature (C)]]*OO[[#This Row],[82]]</f>
        <v>4.6896847171999998E-7</v>
      </c>
      <c r="CG358" s="10">
        <f>3/24000000*OO[[#This Row],[141 (06JUL1985 12:00:00)-Water Temperature (C)]]*OO[[#This Row],[83]]</f>
        <v>4.2043064971162492E-7</v>
      </c>
      <c r="CH358" s="10">
        <f>3/24000000*OO[[#This Row],[142 (06JUL1985 15:00:00)-Water Temperature (C)]]*OO[[#This Row],[84]]</f>
        <v>3.8401408243574995E-7</v>
      </c>
      <c r="CI358" s="10">
        <f>3/24000000*OO[[#This Row],[143 (06JUL1985 18:00:00)-Water Temperature (C)]]*OO[[#This Row],[85]]</f>
        <v>3.541297792095E-7</v>
      </c>
      <c r="CJ358" s="10">
        <f>3/24000000*OO[[#This Row],[144 (06JUL1985 21:00:00)-Water Temperature (C)]]*OO[[#This Row],[86]]</f>
        <v>3.2720392463097497E-7</v>
      </c>
      <c r="CK358" s="10">
        <f>3/24000000*OO[[#This Row],[145 (07JUL1985 00:00:00)-Water Temperature (C)]]*OO[[#This Row],[87]]</f>
        <v>2.9793131309200003E-7</v>
      </c>
      <c r="CL358" s="10">
        <f>3/24000000*OO[[#This Row],[146 (07JUL1985 03:00:00)-Water Temperature (C)]]*OO[[#This Row],[88]]</f>
        <v>2.720274493273625E-7</v>
      </c>
      <c r="CM358" s="10">
        <f>3/24000000*OO[[#This Row],[147 (07JUL1985 06:00:00)-Water Temperature (C)]]*OO[[#This Row],[89]]</f>
        <v>2.4741916485468749E-7</v>
      </c>
      <c r="CN358" s="10">
        <f>3/24000000*OO[[#This Row],[148 (07JUL1985 09:00:00)-Water Temperature (C)]]*OO[[#This Row],[90]]</f>
        <v>2.2788031146984993E-7</v>
      </c>
      <c r="CO358" s="10">
        <f>3/24000000*OO[[#This Row],[149 (07JUL1985 12:00:00)-Water Temperature (C)]]*OO[[#This Row],[91]]</f>
        <v>2.12672752152525E-7</v>
      </c>
      <c r="CP358" s="10">
        <f>3/24000000*OO[[#This Row],[150 (07JUL1985 15:00:00)-Water Temperature (C)]]*OO[[#This Row],[92]]</f>
        <v>2.12672752152525E-7</v>
      </c>
      <c r="CQ358" s="10">
        <f>3/24000000*OO[[#This Row],[151 (07JUL1985 18:00:00)-Water Temperature (C)]]*OO[[#This Row],[93]]</f>
        <v>2.12672752152525E-7</v>
      </c>
      <c r="CR358" s="10">
        <f>3/24000000*OO[[#This Row],[152 (07JUL1985 21:00:00)-Water Temperature (C)]]*OO[[#This Row],[94]]</f>
        <v>2.12672752152525E-7</v>
      </c>
      <c r="CS358" s="10">
        <f>3/24000000*OO[[#This Row],[153 (08JUL1985 00:00:00)-Water Temperature (C)]]*OO[[#This Row],[95]]</f>
        <v>2.12672752152525E-7</v>
      </c>
      <c r="CT358" s="10">
        <f>3/24000000*OO[[#This Row],[154 (08JUL1985 03:00:00)-Water Temperature (C)]]*OO[[#This Row],[96]]</f>
        <v>2.12672752152525E-7</v>
      </c>
      <c r="CU358" s="10">
        <f>3/24000000*OO[[#This Row],[155 (08JUL1985 06:00:00)-Water Temperature (C)]]*OO[[#This Row],[97]]</f>
        <v>2.12672752152525E-7</v>
      </c>
      <c r="CV358" s="10">
        <f>3/24000000*OO[[#This Row],[156 (08JUL1985 09:00:00)-Water Temperature (C)]]*OO[[#This Row],[98]]</f>
        <v>2.12672752152525E-7</v>
      </c>
      <c r="CW358" s="10">
        <f>3/24000000*OO[[#This Row],[157 (08JUL1985 12:00:00)-Water Temperature (C)]]*OO[[#This Row],[99]]</f>
        <v>2.12672752152525E-7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1.6149691690020295E-43</v>
      </c>
      <c r="T359" s="10">
        <f>3/24*OO[[#This Row],[76 (28JUN1985 09:00:00)-Water Temperature (C)]]*OO[[#This Row],[18]]/SUM(OO[18])</f>
        <v>8.0688806245432373E-31</v>
      </c>
      <c r="U359" s="10">
        <f>3/24*OO[[#This Row],[77 (28JUN1985 12:00:00)-Water Temperature (C)]]*OO[[#This Row],[19]]/SUM(OO[19])</f>
        <v>8.1029781514244881E-25</v>
      </c>
      <c r="V359" s="10">
        <f>3/24000000*OO[[#This Row],[78 (28JUN1985 15:00:00)-Water Temperature (C)]]*OO[[#This Row],[20]]</f>
        <v>2.73405213561375E-17</v>
      </c>
      <c r="W359" s="10">
        <f>3/24000000*OO[[#This Row],[79 (28JUN1985 18:00:00)-Water Temperature (C)]]*OO[[#This Row],[21]]</f>
        <v>3.4538119765875002E-13</v>
      </c>
      <c r="X359" s="10">
        <f>3/24000000*OO[[#This Row],[80 (28JUN1985 21:00:00)-Water Temperature (C)]]*OO[[#This Row],[22]]</f>
        <v>2.97748287362625E-10</v>
      </c>
      <c r="Y359" s="10">
        <f>3/24000000*OO[[#This Row],[81 (29JUN1985 00:00:00)-Water Temperature (C)]]*OO[[#This Row],[23]]</f>
        <v>5.4007642138774994E-8</v>
      </c>
      <c r="Z359" s="10">
        <f>3/24000000*OO[[#This Row],[82 (29JUN1985 03:00:00)-Water Temperature (C)]]*OO[[#This Row],[24]]</f>
        <v>3.0997839621262498E-6</v>
      </c>
      <c r="AA359" s="10">
        <f>3/24000000*OO[[#This Row],[83 (29JUN1985 06:00:00)-Water Temperature (C)]]*OO[[#This Row],[25]]</f>
        <v>7.0687112840024999E-5</v>
      </c>
      <c r="AB359" s="10">
        <f>3/24000000*OO[[#This Row],[84 (29JUN1985 09:00:00)-Water Temperature (C)]]*OO[[#This Row],[26]]</f>
        <v>7.5361586046299991E-4</v>
      </c>
      <c r="AC359" s="10">
        <f>3/24000000*OO[[#This Row],[85 (29JUN1985 12:00:00)-Water Temperature (C)]]*OO[[#This Row],[27]]</f>
        <v>4.2543240725649994E-3</v>
      </c>
      <c r="AD359" s="10">
        <f>3/24000000*OO[[#This Row],[86 (29JUN1985 15:00:00)-Water Temperature (C)]]*OO[[#This Row],[28]]</f>
        <v>1.3739428868714999E-2</v>
      </c>
      <c r="AE359" s="10">
        <f>3/24000000*OO[[#This Row],[88 (29JUN1985 21:00:00)-Water Temperature (C)]]*OO[[#This Row],[30]]</f>
        <v>3.4999087054224991E-2</v>
      </c>
      <c r="AF359" s="10">
        <f>3/24000000*OO[[#This Row],[88 (29JUN1985 21:00:00)-Water Temperature (C)]]*OO[[#This Row],[30]]</f>
        <v>3.4999087054224991E-2</v>
      </c>
      <c r="AG359" s="10">
        <f>3/24000000*OO[[#This Row],[89 (30JUN1985 00:00:00)-Water Temperature (C)]]*OO[[#This Row],[31]]</f>
        <v>3.0629111729849997E-2</v>
      </c>
      <c r="AH359" s="10">
        <f>3/24000000*OO[[#This Row],[90 (30JUN1985 03:00:00)-Water Temperature (C)]]*OO[[#This Row],[32]]</f>
        <v>1.9393134958972498E-2</v>
      </c>
      <c r="AI359" s="10">
        <f>3/24000000*OO[[#This Row],[91 (30JUN1985 06:00:00)-Water Temperature (C)]]*OO[[#This Row],[33]]</f>
        <v>9.1859763109950008E-3</v>
      </c>
      <c r="AJ359" s="10">
        <f>3/24000000*OO[[#This Row],[92 (30JUN1985 09:00:00)-Water Temperature (C)]]*OO[[#This Row],[34]]</f>
        <v>3.4663251744250002E-3</v>
      </c>
      <c r="AK359" s="10">
        <f>3/24000000*OO[[#This Row],[93 (30JUN1985 12:00:00)-Water Temperature (C)]]*OO[[#This Row],[35]]</f>
        <v>1.070338423152875E-3</v>
      </c>
      <c r="AL359" s="10">
        <f>3/24000000*OO[[#This Row],[94 (30JUN1985 15:00:00)-Water Temperature (C)]]*OO[[#This Row],[36]]</f>
        <v>2.9143163405474998E-4</v>
      </c>
      <c r="AM359" s="10">
        <f>3/24000000*OO[[#This Row],[95 (30JUN1985 18:00:00)-Water Temperature (C)]]*OO[[#This Row],[37]]</f>
        <v>8.5655009918575E-5</v>
      </c>
      <c r="AN359" s="10">
        <f>3/24000000*OO[[#This Row],[96 (30JUN1985 21:00:00)-Water Temperature (C)]]*OO[[#This Row],[38]]</f>
        <v>3.8394374943937503E-5</v>
      </c>
      <c r="AO359" s="10">
        <f>3/24000000*OO[[#This Row],[97 (01JUL1985 00:00:00)-Water Temperature (C)]]*OO[[#This Row],[39]]</f>
        <v>2.8089885939399995E-5</v>
      </c>
      <c r="AP359" s="10">
        <f>3/24000000*OO[[#This Row],[98 (01JUL1985 03:00:00)-Water Temperature (C)]]*OO[[#This Row],[40]]</f>
        <v>2.581900956967875E-5</v>
      </c>
      <c r="AQ359" s="10">
        <f>3/24000000*OO[[#This Row],[99 (01JUL1985 06:00:00)-Water Temperature (C)]]*OO[[#This Row],[41]]</f>
        <v>2.4892804055849999E-5</v>
      </c>
      <c r="AR359" s="10">
        <f>3/24000000*OO[[#This Row],[100 (01JUL1985 09:00:00)-Water Temperature (C)]]*OO[[#This Row],[42]]</f>
        <v>2.4738413111354996E-5</v>
      </c>
      <c r="AS359" s="10">
        <f>3/24000000*OO[[#This Row],[101 (01JUL1985 12:00:00)-Water Temperature (C)]]*OO[[#This Row],[43]]</f>
        <v>2.4370631537037498E-5</v>
      </c>
      <c r="AT359" s="10">
        <f>3/24000000*OO[[#This Row],[102 (01JUL1985 15:00:00)-Water Temperature (C)]]*OO[[#This Row],[44]]</f>
        <v>2.3653204673377495E-5</v>
      </c>
      <c r="AU359" s="10">
        <f>3/24000000*OO[[#This Row],[103 (01JUL1985 18:00:00)-Water Temperature (C)]]*OO[[#This Row],[45]]</f>
        <v>2.2651612322334998E-5</v>
      </c>
      <c r="AV359" s="10">
        <f>3/24000000*OO[[#This Row],[104 (01JUL1985 21:00:00)-Water Temperature (C)]]*OO[[#This Row],[46]]</f>
        <v>2.1013265449394999E-5</v>
      </c>
      <c r="AW359" s="10">
        <f>3/24000000*OO[[#This Row],[105 (02JUL1985 00:00:00)-Water Temperature (C)]]*OO[[#This Row],[47]]</f>
        <v>1.896955749584E-5</v>
      </c>
      <c r="AX359" s="10">
        <f>3/24000000*OO[[#This Row],[106 (02JUL1985 03:00:00)-Water Temperature (C)]]*OO[[#This Row],[48]]</f>
        <v>1.6961467781220002E-5</v>
      </c>
      <c r="AY359" s="10">
        <f>3/24000000*OO[[#This Row],[107 (02JUL1985 06:00:00)-Water Temperature (C)]]*OO[[#This Row],[49]]</f>
        <v>1.507197274564375E-5</v>
      </c>
      <c r="AZ359" s="10">
        <f>3/24000000*OO[[#This Row],[108 (02JUL1985 09:00:00)-Water Temperature (C)]]*OO[[#This Row],[50]]</f>
        <v>1.3856393563519999E-5</v>
      </c>
      <c r="BA359" s="10">
        <f>3/24000000*OO[[#This Row],[109 (02JUL1985 12:00:00)-Water Temperature (C)]]*OO[[#This Row],[51]]</f>
        <v>1.2859243779389999E-5</v>
      </c>
      <c r="BB359" s="10">
        <f>3/24000000*OO[[#This Row],[110 (02JUL1985 15:00:00)-Water Temperature (C)]]*OO[[#This Row],[52]]</f>
        <v>1.2088304624242499E-5</v>
      </c>
      <c r="BC359" s="10">
        <f>3/24000000*OO[[#This Row],[111 (02JUL1985 18:00:00)-Water Temperature (C)]]*OO[[#This Row],[53]]</f>
        <v>1.13610130927125E-5</v>
      </c>
      <c r="BD359" s="10">
        <f>3/24000000*OO[[#This Row],[112 (02JUL1985 21:00:00)-Water Temperature (C)]]*OO[[#This Row],[54]]</f>
        <v>1.046359887587E-5</v>
      </c>
      <c r="BE359" s="10">
        <f>3/24000000*OO[[#This Row],[113 (03JUL1985 00:00:00)-Water Temperature (C)]]*OO[[#This Row],[55]]</f>
        <v>9.3906387407850003E-6</v>
      </c>
      <c r="BF359" s="10">
        <f>3/24000000*OO[[#This Row],[114 (03JUL1985 03:00:00)-Water Temperature (C)]]*OO[[#This Row],[56]]</f>
        <v>8.4010694783287483E-6</v>
      </c>
      <c r="BG359" s="10">
        <f>3/24000000*OO[[#This Row],[115 (03JUL1985 06:00:00)-Water Temperature (C)]]*OO[[#This Row],[57]]</f>
        <v>7.4458449732387493E-6</v>
      </c>
      <c r="BH359" s="10">
        <f>3/24000000*OO[[#This Row],[116 (03JUL1985 09:00:00)-Water Temperature (C)]]*OO[[#This Row],[58]]</f>
        <v>6.7856708114099989E-6</v>
      </c>
      <c r="BI359" s="10">
        <f>3/24000000*OO[[#This Row],[117 (03JUL1985 12:00:00)-Water Temperature (C)]]*OO[[#This Row],[59]]</f>
        <v>6.0967028502224999E-6</v>
      </c>
      <c r="BJ359" s="10">
        <f>3/24000000*OO[[#This Row],[118 (03JUL1985 15:00:00)-Water Temperature (C)]]*OO[[#This Row],[60]]</f>
        <v>5.6670453463900003E-6</v>
      </c>
      <c r="BK359" s="10">
        <f>3/24000000*OO[[#This Row],[119 (03JUL1985 18:00:00)-Water Temperature (C)]]*OO[[#This Row],[61]]</f>
        <v>5.3075303459325001E-6</v>
      </c>
      <c r="BL359" s="10">
        <f>3/24000000*OO[[#This Row],[120 (03JUL1985 21:00:00)-Water Temperature (C)]]*OO[[#This Row],[62]]</f>
        <v>4.9006082066062499E-6</v>
      </c>
      <c r="BM359" s="10">
        <f>3/24000000*OO[[#This Row],[121 (04JUL1985 00:00:00)-Water Temperature (C)]]*OO[[#This Row],[63]]</f>
        <v>4.4505521227649995E-6</v>
      </c>
      <c r="BN359" s="10">
        <f>3/24000000*OO[[#This Row],[122 (04JUL1985 03:00:00)-Water Temperature (C)]]*OO[[#This Row],[64]]</f>
        <v>3.9983182557862492E-6</v>
      </c>
      <c r="BO359" s="10">
        <f>3/24000000*OO[[#This Row],[123 (04JUL1985 06:00:00)-Water Temperature (C)]]*OO[[#This Row],[65]]</f>
        <v>3.5939015955499996E-6</v>
      </c>
      <c r="BP359" s="10">
        <f>3/24000000*OO[[#This Row],[124 (04JUL1985 09:00:00)-Water Temperature (C)]]*OO[[#This Row],[66]]</f>
        <v>3.3496031471174997E-6</v>
      </c>
      <c r="BQ359" s="10">
        <f>3/24000000*OO[[#This Row],[125 (04JUL1985 12:00:00)-Water Temperature (C)]]*OO[[#This Row],[67]]</f>
        <v>3.1524448002624997E-6</v>
      </c>
      <c r="BR359" s="10">
        <f>3/24000000*OO[[#This Row],[126 (04JUL1985 15:00:00)-Water Temperature (C)]]*OO[[#This Row],[68]]</f>
        <v>2.9865408552854999E-6</v>
      </c>
      <c r="BS359" s="10">
        <f>3/24000000*OO[[#This Row],[127 (04JUL1985 18:00:00)-Water Temperature (C)]]*OO[[#This Row],[69]]</f>
        <v>2.8366126216897504E-6</v>
      </c>
      <c r="BT359" s="10">
        <f>3/24000000*OO[[#This Row],[128 (04JUL1985 21:00:00)-Water Temperature (C)]]*OO[[#This Row],[70]]</f>
        <v>2.6197671482441248E-6</v>
      </c>
      <c r="BU359" s="10">
        <f>3/24000000*OO[[#This Row],[129 (05JUL1985 00:00:00)-Water Temperature (C)]]*OO[[#This Row],[71]]</f>
        <v>2.3389069353779999E-6</v>
      </c>
      <c r="BV359" s="10">
        <f>3/24000000*OO[[#This Row],[130 (05JUL1985 03:00:00)-Water Temperature (C)]]*OO[[#This Row],[72]]</f>
        <v>2.0509662032474999E-6</v>
      </c>
      <c r="BW359" s="10">
        <f>3/24000000*OO[[#This Row],[131 (05JUL1985 06:00:00)-Water Temperature (C)]]*OO[[#This Row],[73]]</f>
        <v>1.7673874273388748E-6</v>
      </c>
      <c r="BX359" s="10">
        <f>3/24000000*OO[[#This Row],[132 (05JUL1985 09:00:00)-Water Temperature (C)]]*OO[[#This Row],[74]]</f>
        <v>1.5388909219189998E-6</v>
      </c>
      <c r="BY359" s="10">
        <f>3/24000000*OO[[#This Row],[133 (05JUL1985 12:00:00)-Water Temperature (C)]]*OO[[#This Row],[75]]</f>
        <v>1.3482768996679999E-6</v>
      </c>
      <c r="BZ359" s="10">
        <f>3/24000000*OO[[#This Row],[134 (05JUL1985 15:00:00)-Water Temperature (C)]]*OO[[#This Row],[76]]</f>
        <v>1.1827701643598748E-6</v>
      </c>
      <c r="CA359" s="10">
        <f>3/24000000*OO[[#This Row],[135 (05JUL1985 18:00:00)-Water Temperature (C)]]*OO[[#This Row],[77]]</f>
        <v>1.052783816822375E-6</v>
      </c>
      <c r="CB359" s="10">
        <f>3/24000000*OO[[#This Row],[136 (05JUL1985 21:00:00)-Water Temperature (C)]]*OO[[#This Row],[78]]</f>
        <v>9.3235055537574981E-7</v>
      </c>
      <c r="CC359" s="10">
        <f>3/24000000*OO[[#This Row],[137 (06JUL1985 00:00:00)-Water Temperature (C)]]*OO[[#This Row],[79]]</f>
        <v>8.2144040382862492E-7</v>
      </c>
      <c r="CD359" s="10">
        <f>3/24000000*OO[[#This Row],[138 (06JUL1985 03:00:00)-Water Temperature (C)]]*OO[[#This Row],[80]]</f>
        <v>7.1489950168274997E-7</v>
      </c>
      <c r="CE359" s="10">
        <f>3/24000000*OO[[#This Row],[139 (06JUL1985 06:00:00)-Water Temperature (C)]]*OO[[#This Row],[81]]</f>
        <v>6.1836192619800002E-7</v>
      </c>
      <c r="CF359" s="10">
        <f>3/24000000*OO[[#This Row],[140 (06JUL1985 09:00:00)-Water Temperature (C)]]*OO[[#This Row],[82]]</f>
        <v>5.4745017862499994E-7</v>
      </c>
      <c r="CG359" s="10">
        <f>3/24000000*OO[[#This Row],[141 (06JUL1985 12:00:00)-Water Temperature (C)]]*OO[[#This Row],[83]]</f>
        <v>4.9014692901999999E-7</v>
      </c>
      <c r="CH359" s="10">
        <f>3/24000000*OO[[#This Row],[142 (06JUL1985 15:00:00)-Water Temperature (C)]]*OO[[#This Row],[84]]</f>
        <v>4.4685115502499998E-7</v>
      </c>
      <c r="CI359" s="10">
        <f>3/24000000*OO[[#This Row],[143 (06JUL1985 18:00:00)-Water Temperature (C)]]*OO[[#This Row],[85]]</f>
        <v>4.1145978223499998E-7</v>
      </c>
      <c r="CJ359" s="10">
        <f>3/24000000*OO[[#This Row],[144 (06JUL1985 21:00:00)-Water Temperature (C)]]*OO[[#This Row],[86]]</f>
        <v>3.7964161212887495E-7</v>
      </c>
      <c r="CK359" s="10">
        <f>3/24000000*OO[[#This Row],[145 (07JUL1985 00:00:00)-Water Temperature (C)]]*OO[[#This Row],[87]]</f>
        <v>3.4532560191987494E-7</v>
      </c>
      <c r="CL359" s="10">
        <f>3/24000000*OO[[#This Row],[146 (07JUL1985 03:00:00)-Water Temperature (C)]]*OO[[#This Row],[88]]</f>
        <v>3.1520632854832497E-7</v>
      </c>
      <c r="CM359" s="10">
        <f>3/24000000*OO[[#This Row],[147 (07JUL1985 06:00:00)-Water Temperature (C)]]*OO[[#This Row],[89]]</f>
        <v>2.8664019595560002E-7</v>
      </c>
      <c r="CN359" s="10">
        <f>3/24000000*OO[[#This Row],[148 (07JUL1985 09:00:00)-Water Temperature (C)]]*OO[[#This Row],[90]]</f>
        <v>2.6378353325474998E-7</v>
      </c>
      <c r="CO359" s="10">
        <f>3/24000000*OO[[#This Row],[149 (07JUL1985 12:00:00)-Water Temperature (C)]]*OO[[#This Row],[91]]</f>
        <v>2.4599596488774996E-7</v>
      </c>
      <c r="CP359" s="10">
        <f>3/24000000*OO[[#This Row],[150 (07JUL1985 15:00:00)-Water Temperature (C)]]*OO[[#This Row],[92]]</f>
        <v>2.4599596488774996E-7</v>
      </c>
      <c r="CQ359" s="10">
        <f>3/24000000*OO[[#This Row],[151 (07JUL1985 18:00:00)-Water Temperature (C)]]*OO[[#This Row],[93]]</f>
        <v>2.4599596488774996E-7</v>
      </c>
      <c r="CR359" s="10">
        <f>3/24000000*OO[[#This Row],[152 (07JUL1985 21:00:00)-Water Temperature (C)]]*OO[[#This Row],[94]]</f>
        <v>2.4599596488774996E-7</v>
      </c>
      <c r="CS359" s="10">
        <f>3/24000000*OO[[#This Row],[153 (08JUL1985 00:00:00)-Water Temperature (C)]]*OO[[#This Row],[95]]</f>
        <v>2.4599596488774996E-7</v>
      </c>
      <c r="CT359" s="10">
        <f>3/24000000*OO[[#This Row],[154 (08JUL1985 03:00:00)-Water Temperature (C)]]*OO[[#This Row],[96]]</f>
        <v>2.4599596488774996E-7</v>
      </c>
      <c r="CU359" s="10">
        <f>3/24000000*OO[[#This Row],[155 (08JUL1985 06:00:00)-Water Temperature (C)]]*OO[[#This Row],[97]]</f>
        <v>2.4599596488774996E-7</v>
      </c>
      <c r="CV359" s="10">
        <f>3/24000000*OO[[#This Row],[156 (08JUL1985 09:00:00)-Water Temperature (C)]]*OO[[#This Row],[98]]</f>
        <v>2.4599596488774996E-7</v>
      </c>
      <c r="CW359" s="10">
        <f>3/24000000*OO[[#This Row],[157 (08JUL1985 12:00:00)-Water Temperature (C)]]*OO[[#This Row],[99]]</f>
        <v>2.4599596488774996E-7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6.7490209092955066E-44</v>
      </c>
      <c r="T360" s="10">
        <f>3/24*OO[[#This Row],[76 (28JUN1985 09:00:00)-Water Temperature (C)]]*OO[[#This Row],[18]]/SUM(OO[18])</f>
        <v>3.6791479716000053E-31</v>
      </c>
      <c r="U360" s="10">
        <f>3/24*OO[[#This Row],[77 (28JUN1985 12:00:00)-Water Temperature (C)]]*OO[[#This Row],[19]]/SUM(OO[19])</f>
        <v>9.5479539808826262E-25</v>
      </c>
      <c r="V360" s="10">
        <f>3/24000000*OO[[#This Row],[78 (28JUN1985 15:00:00)-Water Temperature (C)]]*OO[[#This Row],[20]]</f>
        <v>2.4359669790885002E-17</v>
      </c>
      <c r="W360" s="10">
        <f>3/24000000*OO[[#This Row],[79 (28JUN1985 18:00:00)-Water Temperature (C)]]*OO[[#This Row],[21]]</f>
        <v>3.8148379324000006E-13</v>
      </c>
      <c r="X360" s="10">
        <f>3/24000000*OO[[#This Row],[80 (28JUN1985 21:00:00)-Water Temperature (C)]]*OO[[#This Row],[22]]</f>
        <v>3.6533735466749997E-10</v>
      </c>
      <c r="Y360" s="10">
        <f>3/24000000*OO[[#This Row],[81 (29JUN1985 00:00:00)-Water Temperature (C)]]*OO[[#This Row],[23]]</f>
        <v>7.1748741251199998E-8</v>
      </c>
      <c r="Z360" s="10">
        <f>3/24000000*OO[[#This Row],[82 (29JUN1985 03:00:00)-Water Temperature (C)]]*OO[[#This Row],[24]]</f>
        <v>4.3986711896199996E-6</v>
      </c>
      <c r="AA360" s="10">
        <f>3/24000000*OO[[#This Row],[83 (29JUN1985 06:00:00)-Water Temperature (C)]]*OO[[#This Row],[25]]</f>
        <v>1.0624709409559999E-4</v>
      </c>
      <c r="AB360" s="10">
        <f>3/24000000*OO[[#This Row],[84 (29JUN1985 09:00:00)-Water Temperature (C)]]*OO[[#This Row],[26]]</f>
        <v>1.1921235988044999E-3</v>
      </c>
      <c r="AC360" s="10">
        <f>3/24000000*OO[[#This Row],[85 (29JUN1985 12:00:00)-Water Temperature (C)]]*OO[[#This Row],[27]]</f>
        <v>7.0463426752162498E-3</v>
      </c>
      <c r="AD360" s="10">
        <f>3/24000000*OO[[#This Row],[86 (29JUN1985 15:00:00)-Water Temperature (C)]]*OO[[#This Row],[28]]</f>
        <v>2.3738059933934998E-2</v>
      </c>
      <c r="AE360" s="10">
        <f>3/24000000*OO[[#This Row],[88 (29JUN1985 21:00:00)-Water Temperature (C)]]*OO[[#This Row],[30]]</f>
        <v>6.5132231260975004E-2</v>
      </c>
      <c r="AF360" s="10">
        <f>3/24000000*OO[[#This Row],[88 (29JUN1985 21:00:00)-Water Temperature (C)]]*OO[[#This Row],[30]]</f>
        <v>6.5132231260975004E-2</v>
      </c>
      <c r="AG360" s="10">
        <f>3/24000000*OO[[#This Row],[89 (30JUN1985 00:00:00)-Water Temperature (C)]]*OO[[#This Row],[31]]</f>
        <v>5.8886655109137508E-2</v>
      </c>
      <c r="AH360" s="10">
        <f>3/24000000*OO[[#This Row],[90 (30JUN1985 03:00:00)-Water Temperature (C)]]*OO[[#This Row],[32]]</f>
        <v>3.8392220953574994E-2</v>
      </c>
      <c r="AI360" s="10">
        <f>3/24000000*OO[[#This Row],[91 (30JUN1985 06:00:00)-Water Temperature (C)]]*OO[[#This Row],[33]]</f>
        <v>1.87053523202E-2</v>
      </c>
      <c r="AJ360" s="10">
        <f>3/24000000*OO[[#This Row],[92 (30JUN1985 09:00:00)-Water Temperature (C)]]*OO[[#This Row],[34]]</f>
        <v>7.2240454361199996E-3</v>
      </c>
      <c r="AK360" s="10">
        <f>3/24000000*OO[[#This Row],[93 (30JUN1985 12:00:00)-Water Temperature (C)]]*OO[[#This Row],[35]]</f>
        <v>2.2745822814749998E-3</v>
      </c>
      <c r="AL360" s="10">
        <f>3/24000000*OO[[#This Row],[94 (30JUN1985 15:00:00)-Water Temperature (C)]]*OO[[#This Row],[36]]</f>
        <v>6.2376735221999992E-4</v>
      </c>
      <c r="AM360" s="10">
        <f>3/24000000*OO[[#This Row],[95 (30JUN1985 18:00:00)-Water Temperature (C)]]*OO[[#This Row],[37]]</f>
        <v>1.7909300977076247E-4</v>
      </c>
      <c r="AN360" s="10">
        <f>3/24000000*OO[[#This Row],[96 (30JUN1985 21:00:00)-Water Temperature (C)]]*OO[[#This Row],[38]]</f>
        <v>7.5359461749687498E-5</v>
      </c>
      <c r="AO360" s="10">
        <f>3/24000000*OO[[#This Row],[97 (01JUL1985 00:00:00)-Water Temperature (C)]]*OO[[#This Row],[39]]</f>
        <v>5.2666947663899997E-5</v>
      </c>
      <c r="AP360" s="10">
        <f>3/24000000*OO[[#This Row],[98 (01JUL1985 03:00:00)-Water Temperature (C)]]*OO[[#This Row],[40]]</f>
        <v>4.7702201848725002E-5</v>
      </c>
      <c r="AQ360" s="10">
        <f>3/24000000*OO[[#This Row],[99 (01JUL1985 06:00:00)-Water Temperature (C)]]*OO[[#This Row],[41]]</f>
        <v>4.5772238599775003E-5</v>
      </c>
      <c r="AR360" s="10">
        <f>3/24000000*OO[[#This Row],[100 (01JUL1985 09:00:00)-Water Temperature (C)]]*OO[[#This Row],[42]]</f>
        <v>4.5353116468162498E-5</v>
      </c>
      <c r="AS360" s="10">
        <f>3/24000000*OO[[#This Row],[101 (01JUL1985 12:00:00)-Water Temperature (C)]]*OO[[#This Row],[43]]</f>
        <v>4.4634017235749998E-5</v>
      </c>
      <c r="AT360" s="10">
        <f>3/24000000*OO[[#This Row],[102 (01JUL1985 15:00:00)-Water Temperature (C)]]*OO[[#This Row],[44]]</f>
        <v>4.3224315015862501E-5</v>
      </c>
      <c r="AU360" s="10">
        <f>3/24000000*OO[[#This Row],[103 (01JUL1985 18:00:00)-Water Temperature (C)]]*OO[[#This Row],[45]]</f>
        <v>4.1287406928637494E-5</v>
      </c>
      <c r="AV360" s="10">
        <f>3/24000000*OO[[#This Row],[104 (01JUL1985 21:00:00)-Water Temperature (C)]]*OO[[#This Row],[46]]</f>
        <v>3.8217681561150003E-5</v>
      </c>
      <c r="AW360" s="10">
        <f>3/24000000*OO[[#This Row],[105 (02JUL1985 00:00:00)-Water Temperature (C)]]*OO[[#This Row],[47]]</f>
        <v>3.44095163284375E-5</v>
      </c>
      <c r="AX360" s="10">
        <f>3/24000000*OO[[#This Row],[106 (02JUL1985 03:00:00)-Water Temperature (C)]]*OO[[#This Row],[48]]</f>
        <v>3.0703700769299997E-5</v>
      </c>
      <c r="AY360" s="10">
        <f>3/24000000*OO[[#This Row],[107 (02JUL1985 06:00:00)-Water Temperature (C)]]*OO[[#This Row],[49]]</f>
        <v>2.72051368645E-5</v>
      </c>
      <c r="AZ360" s="10">
        <f>3/24000000*OO[[#This Row],[108 (02JUL1985 09:00:00)-Water Temperature (C)]]*OO[[#This Row],[50]]</f>
        <v>2.4902852568269997E-5</v>
      </c>
      <c r="BA360" s="10">
        <f>3/24000000*OO[[#This Row],[109 (02JUL1985 12:00:00)-Water Temperature (C)]]*OO[[#This Row],[51]]</f>
        <v>2.303190923062E-5</v>
      </c>
      <c r="BB360" s="10">
        <f>3/24000000*OO[[#This Row],[110 (02JUL1985 15:00:00)-Water Temperature (C)]]*OO[[#This Row],[52]]</f>
        <v>2.1542015586118748E-5</v>
      </c>
      <c r="BC360" s="10">
        <f>3/24000000*OO[[#This Row],[111 (02JUL1985 18:00:00)-Water Temperature (C)]]*OO[[#This Row],[53]]</f>
        <v>2.0167180456091251E-5</v>
      </c>
      <c r="BD360" s="10">
        <f>3/24000000*OO[[#This Row],[112 (02JUL1985 21:00:00)-Water Temperature (C)]]*OO[[#This Row],[54]]</f>
        <v>1.85185406646625E-5</v>
      </c>
      <c r="BE360" s="10">
        <f>3/24000000*OO[[#This Row],[113 (03JUL1985 00:00:00)-Water Temperature (C)]]*OO[[#This Row],[55]]</f>
        <v>1.6604938401864998E-5</v>
      </c>
      <c r="BF360" s="10">
        <f>3/24000000*OO[[#This Row],[114 (03JUL1985 03:00:00)-Water Temperature (C)]]*OO[[#This Row],[56]]</f>
        <v>1.4801551083479998E-5</v>
      </c>
      <c r="BG360" s="10">
        <f>3/24000000*OO[[#This Row],[115 (03JUL1985 06:00:00)-Water Temperature (C)]]*OO[[#This Row],[57]]</f>
        <v>1.309122770934375E-5</v>
      </c>
      <c r="BH360" s="10">
        <f>3/24000000*OO[[#This Row],[116 (03JUL1985 09:00:00)-Water Temperature (C)]]*OO[[#This Row],[58]]</f>
        <v>1.1890093012495E-5</v>
      </c>
      <c r="BI360" s="10">
        <f>3/24000000*OO[[#This Row],[117 (03JUL1985 12:00:00)-Water Temperature (C)]]*OO[[#This Row],[59]]</f>
        <v>1.06483931497925E-5</v>
      </c>
      <c r="BJ360" s="10">
        <f>3/24000000*OO[[#This Row],[118 (03JUL1985 15:00:00)-Water Temperature (C)]]*OO[[#This Row],[60]]</f>
        <v>9.8521799187225001E-6</v>
      </c>
      <c r="BK360" s="10">
        <f>3/24000000*OO[[#This Row],[119 (03JUL1985 18:00:00)-Water Temperature (C)]]*OO[[#This Row],[61]]</f>
        <v>9.2058701669900001E-6</v>
      </c>
      <c r="BL360" s="10">
        <f>3/24000000*OO[[#This Row],[120 (03JUL1985 21:00:00)-Water Temperature (C)]]*OO[[#This Row],[62]]</f>
        <v>8.4830324716499992E-6</v>
      </c>
      <c r="BM360" s="10">
        <f>3/24000000*OO[[#This Row],[121 (04JUL1985 00:00:00)-Water Temperature (C)]]*OO[[#This Row],[63]]</f>
        <v>7.692428183599998E-6</v>
      </c>
      <c r="BN360" s="10">
        <f>3/24000000*OO[[#This Row],[122 (04JUL1985 03:00:00)-Water Temperature (C)]]*OO[[#This Row],[64]]</f>
        <v>6.9096918432825001E-6</v>
      </c>
      <c r="BO360" s="10">
        <f>3/24000000*OO[[#This Row],[123 (04JUL1985 06:00:00)-Water Temperature (C)]]*OO[[#This Row],[65]]</f>
        <v>6.20511622918E-6</v>
      </c>
      <c r="BP360" s="10">
        <f>3/24000000*OO[[#This Row],[124 (04JUL1985 09:00:00)-Water Temperature (C)]]*OO[[#This Row],[66]]</f>
        <v>5.7742486624799994E-6</v>
      </c>
      <c r="BQ360" s="10">
        <f>3/24000000*OO[[#This Row],[125 (04JUL1985 12:00:00)-Water Temperature (C)]]*OO[[#This Row],[67]]</f>
        <v>5.4289025567924995E-6</v>
      </c>
      <c r="BR360" s="10">
        <f>3/24000000*OO[[#This Row],[126 (04JUL1985 15:00:00)-Water Temperature (C)]]*OO[[#This Row],[68]]</f>
        <v>5.1338621688999997E-6</v>
      </c>
      <c r="BS360" s="10">
        <f>3/24000000*OO[[#This Row],[127 (04JUL1985 18:00:00)-Water Temperature (C)]]*OO[[#This Row],[69]]</f>
        <v>4.8659161329512493E-6</v>
      </c>
      <c r="BT360" s="10">
        <f>3/24000000*OO[[#This Row],[128 (04JUL1985 21:00:00)-Water Temperature (C)]]*OO[[#This Row],[70]]</f>
        <v>4.4924282370700007E-6</v>
      </c>
      <c r="BU360" s="10">
        <f>3/24000000*OO[[#This Row],[129 (05JUL1985 00:00:00)-Water Temperature (C)]]*OO[[#This Row],[71]]</f>
        <v>4.0107409262899995E-6</v>
      </c>
      <c r="BV360" s="10">
        <f>3/24000000*OO[[#This Row],[130 (05JUL1985 03:00:00)-Water Temperature (C)]]*OO[[#This Row],[72]]</f>
        <v>3.5191049367374997E-6</v>
      </c>
      <c r="BW360" s="10">
        <f>3/24000000*OO[[#This Row],[131 (05JUL1985 06:00:00)-Water Temperature (C)]]*OO[[#This Row],[73]]</f>
        <v>3.03479293076E-6</v>
      </c>
      <c r="BX360" s="10">
        <f>3/24000000*OO[[#This Row],[132 (05JUL1985 09:00:00)-Water Temperature (C)]]*OO[[#This Row],[74]]</f>
        <v>2.6407416936862499E-6</v>
      </c>
      <c r="BY360" s="10">
        <f>3/24000000*OO[[#This Row],[133 (05JUL1985 12:00:00)-Water Temperature (C)]]*OO[[#This Row],[75]]</f>
        <v>2.3099523430051249E-6</v>
      </c>
      <c r="BZ360" s="10">
        <f>3/24000000*OO[[#This Row],[134 (05JUL1985 15:00:00)-Water Temperature (C)]]*OO[[#This Row],[76]]</f>
        <v>2.0199931259039998E-6</v>
      </c>
      <c r="CA360" s="10">
        <f>3/24000000*OO[[#This Row],[135 (05JUL1985 18:00:00)-Water Temperature (C)]]*OO[[#This Row],[77]]</f>
        <v>1.7929107278E-6</v>
      </c>
      <c r="CB360" s="10">
        <f>3/24000000*OO[[#This Row],[136 (05JUL1985 21:00:00)-Water Temperature (C)]]*OO[[#This Row],[78]]</f>
        <v>1.5844649845961251E-6</v>
      </c>
      <c r="CC360" s="10">
        <f>3/24000000*OO[[#This Row],[137 (06JUL1985 00:00:00)-Water Temperature (C)]]*OO[[#This Row],[79]]</f>
        <v>1.3936833132529999E-6</v>
      </c>
      <c r="CD360" s="10">
        <f>3/24000000*OO[[#This Row],[138 (06JUL1985 03:00:00)-Water Temperature (C)]]*OO[[#This Row],[80]]</f>
        <v>1.2126225454687499E-6</v>
      </c>
      <c r="CE360" s="10">
        <f>3/24000000*OO[[#This Row],[139 (06JUL1985 06:00:00)-Water Temperature (C)]]*OO[[#This Row],[81]]</f>
        <v>1.0477286575417498E-6</v>
      </c>
      <c r="CF360" s="10">
        <f>3/24000000*OO[[#This Row],[140 (06JUL1985 09:00:00)-Water Temperature (C)]]*OO[[#This Row],[82]]</f>
        <v>9.2610027647550011E-7</v>
      </c>
      <c r="CG360" s="10">
        <f>3/24000000*OO[[#This Row],[141 (06JUL1985 12:00:00)-Water Temperature (C)]]*OO[[#This Row],[83]]</f>
        <v>8.2747495580399987E-7</v>
      </c>
      <c r="CH360" s="10">
        <f>3/24000000*OO[[#This Row],[142 (06JUL1985 15:00:00)-Water Temperature (C)]]*OO[[#This Row],[84]]</f>
        <v>7.5185344056062489E-7</v>
      </c>
      <c r="CI360" s="10">
        <f>3/24000000*OO[[#This Row],[143 (06JUL1985 18:00:00)-Water Temperature (C)]]*OO[[#This Row],[85]]</f>
        <v>6.9019839022312495E-7</v>
      </c>
      <c r="CJ360" s="10">
        <f>3/24000000*OO[[#This Row],[144 (06JUL1985 21:00:00)-Water Temperature (C)]]*OO[[#This Row],[86]]</f>
        <v>6.3495073573574994E-7</v>
      </c>
      <c r="CK360" s="10">
        <f>3/24000000*OO[[#This Row],[145 (07JUL1985 00:00:00)-Water Temperature (C)]]*OO[[#This Row],[87]]</f>
        <v>5.7647929775162493E-7</v>
      </c>
      <c r="CL360" s="10">
        <f>3/24000000*OO[[#This Row],[146 (07JUL1985 03:00:00)-Water Temperature (C)]]*OO[[#This Row],[88]]</f>
        <v>5.2553526209999997E-7</v>
      </c>
      <c r="CM360" s="10">
        <f>3/24000000*OO[[#This Row],[147 (07JUL1985 06:00:00)-Water Temperature (C)]]*OO[[#This Row],[89]]</f>
        <v>4.7793278779312496E-7</v>
      </c>
      <c r="CN360" s="10">
        <f>3/24000000*OO[[#This Row],[148 (07JUL1985 09:00:00)-Water Temperature (C)]]*OO[[#This Row],[90]]</f>
        <v>4.3951060422499997E-7</v>
      </c>
      <c r="CO360" s="10">
        <f>3/24000000*OO[[#This Row],[149 (07JUL1985 12:00:00)-Water Temperature (C)]]*OO[[#This Row],[91]]</f>
        <v>4.0935077583225E-7</v>
      </c>
      <c r="CP360" s="10">
        <f>3/24000000*OO[[#This Row],[150 (07JUL1985 15:00:00)-Water Temperature (C)]]*OO[[#This Row],[92]]</f>
        <v>4.0935077583225E-7</v>
      </c>
      <c r="CQ360" s="10">
        <f>3/24000000*OO[[#This Row],[151 (07JUL1985 18:00:00)-Water Temperature (C)]]*OO[[#This Row],[93]]</f>
        <v>4.0935077583225E-7</v>
      </c>
      <c r="CR360" s="10">
        <f>3/24000000*OO[[#This Row],[152 (07JUL1985 21:00:00)-Water Temperature (C)]]*OO[[#This Row],[94]]</f>
        <v>4.0935077583225E-7</v>
      </c>
      <c r="CS360" s="10">
        <f>3/24000000*OO[[#This Row],[153 (08JUL1985 00:00:00)-Water Temperature (C)]]*OO[[#This Row],[95]]</f>
        <v>4.0935077583225E-7</v>
      </c>
      <c r="CT360" s="10">
        <f>3/24000000*OO[[#This Row],[154 (08JUL1985 03:00:00)-Water Temperature (C)]]*OO[[#This Row],[96]]</f>
        <v>4.0935077583225E-7</v>
      </c>
      <c r="CU360" s="10">
        <f>3/24000000*OO[[#This Row],[155 (08JUL1985 06:00:00)-Water Temperature (C)]]*OO[[#This Row],[97]]</f>
        <v>4.0935077583225E-7</v>
      </c>
      <c r="CV360" s="10">
        <f>3/24000000*OO[[#This Row],[156 (08JUL1985 09:00:00)-Water Temperature (C)]]*OO[[#This Row],[98]]</f>
        <v>4.0935077583225E-7</v>
      </c>
      <c r="CW360" s="10">
        <f>3/24000000*OO[[#This Row],[157 (08JUL1985 12:00:00)-Water Temperature (C)]]*OO[[#This Row],[99]]</f>
        <v>4.0935077583225E-7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6.8142686465393293E-32</v>
      </c>
      <c r="U361" s="10">
        <f>3/24*OO[[#This Row],[77 (28JUN1985 12:00:00)-Water Temperature (C)]]*OO[[#This Row],[19]]/SUM(OO[19])</f>
        <v>5.2909697112299901E-25</v>
      </c>
      <c r="V361" s="10">
        <f>3/24000000*OO[[#This Row],[78 (28JUN1985 15:00:00)-Water Temperature (C)]]*OO[[#This Row],[20]]</f>
        <v>9.6394749497399986E-18</v>
      </c>
      <c r="W361" s="10">
        <f>3/24000000*OO[[#This Row],[79 (28JUN1985 18:00:00)-Water Temperature (C)]]*OO[[#This Row],[21]]</f>
        <v>1.9744629015020003E-13</v>
      </c>
      <c r="X361" s="10">
        <f>3/24000000*OO[[#This Row],[80 (28JUN1985 21:00:00)-Water Temperature (C)]]*OO[[#This Row],[22]]</f>
        <v>2.1370343739769997E-10</v>
      </c>
      <c r="Y361" s="10">
        <f>3/24000000*OO[[#This Row],[81 (29JUN1985 00:00:00)-Water Temperature (C)]]*OO[[#This Row],[23]]</f>
        <v>4.5907087142400003E-8</v>
      </c>
      <c r="Z361" s="10">
        <f>3/24000000*OO[[#This Row],[82 (29JUN1985 03:00:00)-Water Temperature (C)]]*OO[[#This Row],[24]]</f>
        <v>3.0273240660649997E-6</v>
      </c>
      <c r="AA361" s="10">
        <f>3/24000000*OO[[#This Row],[83 (29JUN1985 06:00:00)-Water Temperature (C)]]*OO[[#This Row],[25]]</f>
        <v>7.7851957960000005E-5</v>
      </c>
      <c r="AB361" s="10">
        <f>3/24000000*OO[[#This Row],[84 (29JUN1985 09:00:00)-Water Temperature (C)]]*OO[[#This Row],[26]]</f>
        <v>9.2313283533600003E-4</v>
      </c>
      <c r="AC361" s="10">
        <f>3/24000000*OO[[#This Row],[85 (29JUN1985 12:00:00)-Water Temperature (C)]]*OO[[#This Row],[27]]</f>
        <v>5.7307310061799994E-3</v>
      </c>
      <c r="AD361" s="10">
        <f>3/24000000*OO[[#This Row],[86 (29JUN1985 15:00:00)-Water Temperature (C)]]*OO[[#This Row],[28]]</f>
        <v>2.0181781044934996E-2</v>
      </c>
      <c r="AE361" s="10">
        <f>3/24000000*OO[[#This Row],[88 (29JUN1985 21:00:00)-Water Temperature (C)]]*OO[[#This Row],[30]]</f>
        <v>5.9749033033849999E-2</v>
      </c>
      <c r="AF361" s="10">
        <f>3/24000000*OO[[#This Row],[88 (29JUN1985 21:00:00)-Water Temperature (C)]]*OO[[#This Row],[30]]</f>
        <v>5.9749033033849999E-2</v>
      </c>
      <c r="AG361" s="10">
        <f>3/24000000*OO[[#This Row],[89 (30JUN1985 00:00:00)-Water Temperature (C)]]*OO[[#This Row],[31]]</f>
        <v>5.5851674594399998E-2</v>
      </c>
      <c r="AH361" s="10">
        <f>3/24000000*OO[[#This Row],[90 (30JUN1985 03:00:00)-Water Temperature (C)]]*OO[[#This Row],[32]]</f>
        <v>3.751944139275E-2</v>
      </c>
      <c r="AI361" s="10">
        <f>3/24000000*OO[[#This Row],[91 (30JUN1985 06:00:00)-Water Temperature (C)]]*OO[[#This Row],[33]]</f>
        <v>1.8788136375138754E-2</v>
      </c>
      <c r="AJ361" s="10">
        <f>3/24000000*OO[[#This Row],[92 (30JUN1985 09:00:00)-Water Temperature (C)]]*OO[[#This Row],[34]]</f>
        <v>7.4274202120349995E-3</v>
      </c>
      <c r="AK361" s="10">
        <f>3/24000000*OO[[#This Row],[93 (30JUN1985 12:00:00)-Water Temperature (C)]]*OO[[#This Row],[35]]</f>
        <v>2.38452206708925E-3</v>
      </c>
      <c r="AL361" s="10">
        <f>3/24000000*OO[[#This Row],[94 (30JUN1985 15:00:00)-Water Temperature (C)]]*OO[[#This Row],[36]]</f>
        <v>6.5946171491062491E-4</v>
      </c>
      <c r="AM361" s="10">
        <f>3/24000000*OO[[#This Row],[95 (30JUN1985 18:00:00)-Water Temperature (C)]]*OO[[#This Row],[37]]</f>
        <v>1.8596087927759999E-4</v>
      </c>
      <c r="AN361" s="10">
        <f>3/24000000*OO[[#This Row],[96 (30JUN1985 21:00:00)-Water Temperature (C)]]*OO[[#This Row],[38]]</f>
        <v>7.3892118297825003E-5</v>
      </c>
      <c r="AO361" s="10">
        <f>3/24000000*OO[[#This Row],[97 (01JUL1985 00:00:00)-Water Temperature (C)]]*OO[[#This Row],[39]]</f>
        <v>4.9292478091499991E-5</v>
      </c>
      <c r="AP361" s="10">
        <f>3/24000000*OO[[#This Row],[98 (01JUL1985 03:00:00)-Water Temperature (C)]]*OO[[#This Row],[40]]</f>
        <v>4.3992730799300003E-5</v>
      </c>
      <c r="AQ361" s="10">
        <f>3/24000000*OO[[#This Row],[99 (01JUL1985 06:00:00)-Water Temperature (C)]]*OO[[#This Row],[41]]</f>
        <v>4.2091622120962501E-5</v>
      </c>
      <c r="AR361" s="10">
        <f>3/24000000*OO[[#This Row],[100 (01JUL1985 09:00:00)-Water Temperature (C)]]*OO[[#This Row],[42]]</f>
        <v>4.16667622630875E-5</v>
      </c>
      <c r="AS361" s="10">
        <f>3/24000000*OO[[#This Row],[101 (01JUL1985 12:00:00)-Water Temperature (C)]]*OO[[#This Row],[43]]</f>
        <v>4.1052194351400004E-5</v>
      </c>
      <c r="AT361" s="10">
        <f>3/24000000*OO[[#This Row],[102 (01JUL1985 15:00:00)-Water Temperature (C)]]*OO[[#This Row],[44]]</f>
        <v>3.9760692988800003E-5</v>
      </c>
      <c r="AU361" s="10">
        <f>3/24000000*OO[[#This Row],[103 (01JUL1985 18:00:00)-Water Temperature (C)]]*OO[[#This Row],[45]]</f>
        <v>3.7969222134149997E-5</v>
      </c>
      <c r="AV361" s="10">
        <f>3/24000000*OO[[#This Row],[104 (01JUL1985 21:00:00)-Water Temperature (C)]]*OO[[#This Row],[46]]</f>
        <v>3.5150203749149999E-5</v>
      </c>
      <c r="AW361" s="10">
        <f>3/24000000*OO[[#This Row],[105 (02JUL1985 00:00:00)-Water Temperature (C)]]*OO[[#This Row],[47]]</f>
        <v>3.1640752206249994E-5</v>
      </c>
      <c r="AX361" s="10">
        <f>3/24000000*OO[[#This Row],[106 (02JUL1985 03:00:00)-Water Temperature (C)]]*OO[[#This Row],[48]]</f>
        <v>2.8240081895362498E-5</v>
      </c>
      <c r="AY361" s="10">
        <f>3/24000000*OO[[#This Row],[107 (02JUL1985 06:00:00)-Water Temperature (C)]]*OO[[#This Row],[49]]</f>
        <v>2.5016445492300001E-5</v>
      </c>
      <c r="AZ361" s="10">
        <f>3/24000000*OO[[#This Row],[108 (02JUL1985 09:00:00)-Water Temperature (C)]]*OO[[#This Row],[50]]</f>
        <v>2.2859145568382498E-5</v>
      </c>
      <c r="BA361" s="10">
        <f>3/24000000*OO[[#This Row],[109 (02JUL1985 12:00:00)-Water Temperature (C)]]*OO[[#This Row],[51]]</f>
        <v>2.1121922360012498E-5</v>
      </c>
      <c r="BB361" s="10">
        <f>3/24000000*OO[[#This Row],[110 (02JUL1985 15:00:00)-Water Temperature (C)]]*OO[[#This Row],[52]]</f>
        <v>1.9703607401879998E-5</v>
      </c>
      <c r="BC361" s="10">
        <f>3/24000000*OO[[#This Row],[111 (02JUL1985 18:00:00)-Water Temperature (C)]]*OO[[#This Row],[53]]</f>
        <v>1.8415609673167497E-5</v>
      </c>
      <c r="BD361" s="10">
        <f>3/24000000*OO[[#This Row],[112 (02JUL1985 21:00:00)-Water Temperature (C)]]*OO[[#This Row],[54]]</f>
        <v>1.6892921578127498E-5</v>
      </c>
      <c r="BE361" s="10">
        <f>3/24000000*OO[[#This Row],[113 (03JUL1985 00:00:00)-Water Temperature (C)]]*OO[[#This Row],[55]]</f>
        <v>1.515725895195E-5</v>
      </c>
      <c r="BF361" s="10">
        <f>3/24000000*OO[[#This Row],[114 (03JUL1985 03:00:00)-Water Temperature (C)]]*OO[[#This Row],[56]]</f>
        <v>1.3494357840262501E-5</v>
      </c>
      <c r="BG361" s="10">
        <f>3/24000000*OO[[#This Row],[115 (03JUL1985 06:00:00)-Water Temperature (C)]]*OO[[#This Row],[57]]</f>
        <v>1.1939675026175E-5</v>
      </c>
      <c r="BH361" s="10">
        <f>3/24000000*OO[[#This Row],[116 (03JUL1985 09:00:00)-Water Temperature (C)]]*OO[[#This Row],[58]]</f>
        <v>1.0827687027854999E-5</v>
      </c>
      <c r="BI361" s="10">
        <f>3/24000000*OO[[#This Row],[117 (03JUL1985 12:00:00)-Water Temperature (C)]]*OO[[#This Row],[59]]</f>
        <v>9.6866087329399995E-6</v>
      </c>
      <c r="BJ361" s="10">
        <f>3/24000000*OO[[#This Row],[118 (03JUL1985 15:00:00)-Water Temperature (C)]]*OO[[#This Row],[60]]</f>
        <v>8.9371781940749989E-6</v>
      </c>
      <c r="BK361" s="10">
        <f>3/24000000*OO[[#This Row],[119 (03JUL1985 18:00:00)-Water Temperature (C)]]*OO[[#This Row],[61]]</f>
        <v>8.34146898506625E-6</v>
      </c>
      <c r="BL361" s="10">
        <f>3/24000000*OO[[#This Row],[120 (03JUL1985 21:00:00)-Water Temperature (C)]]*OO[[#This Row],[62]]</f>
        <v>7.6781951693999996E-6</v>
      </c>
      <c r="BM361" s="10">
        <f>3/24000000*OO[[#This Row],[121 (04JUL1985 00:00:00)-Water Temperature (C)]]*OO[[#This Row],[63]]</f>
        <v>6.9590181894149991E-6</v>
      </c>
      <c r="BN361" s="10">
        <f>3/24000000*OO[[#This Row],[122 (04JUL1985 03:00:00)-Water Temperature (C)]]*OO[[#This Row],[64]]</f>
        <v>6.2545169404437496E-6</v>
      </c>
      <c r="BO361" s="10">
        <f>3/24000000*OO[[#This Row],[123 (04JUL1985 06:00:00)-Water Temperature (C)]]*OO[[#This Row],[65]]</f>
        <v>5.6176160089374993E-6</v>
      </c>
      <c r="BP361" s="10">
        <f>3/24000000*OO[[#This Row],[124 (04JUL1985 09:00:00)-Water Temperature (C)]]*OO[[#This Row],[66]]</f>
        <v>5.2234972325824996E-6</v>
      </c>
      <c r="BQ361" s="10">
        <f>3/24000000*OO[[#This Row],[125 (04JUL1985 12:00:00)-Water Temperature (C)]]*OO[[#This Row],[67]]</f>
        <v>4.9097339216137502E-6</v>
      </c>
      <c r="BR361" s="10">
        <f>3/24000000*OO[[#This Row],[126 (04JUL1985 15:00:00)-Water Temperature (C)]]*OO[[#This Row],[68]]</f>
        <v>4.6378783920937492E-6</v>
      </c>
      <c r="BS361" s="10">
        <f>3/24000000*OO[[#This Row],[127 (04JUL1985 18:00:00)-Water Temperature (C)]]*OO[[#This Row],[69]]</f>
        <v>4.3898492368987496E-6</v>
      </c>
      <c r="BT361" s="10">
        <f>3/24000000*OO[[#This Row],[128 (04JUL1985 21:00:00)-Water Temperature (C)]]*OO[[#This Row],[70]]</f>
        <v>4.0544381213774999E-6</v>
      </c>
      <c r="BU361" s="10">
        <f>3/24000000*OO[[#This Row],[129 (05JUL1985 00:00:00)-Water Temperature (C)]]*OO[[#This Row],[71]]</f>
        <v>3.6222385296599997E-6</v>
      </c>
      <c r="BV361" s="10">
        <f>3/24000000*OO[[#This Row],[130 (05JUL1985 03:00:00)-Water Temperature (C)]]*OO[[#This Row],[72]]</f>
        <v>3.1824803885199999E-6</v>
      </c>
      <c r="BW361" s="10">
        <f>3/24000000*OO[[#This Row],[131 (05JUL1985 06:00:00)-Water Temperature (C)]]*OO[[#This Row],[73]]</f>
        <v>2.7492051557459997E-6</v>
      </c>
      <c r="BX361" s="10">
        <f>3/24000000*OO[[#This Row],[132 (05JUL1985 09:00:00)-Water Temperature (C)]]*OO[[#This Row],[74]]</f>
        <v>2.3929636285124998E-6</v>
      </c>
      <c r="BY361" s="10">
        <f>3/24000000*OO[[#This Row],[133 (05JUL1985 12:00:00)-Water Temperature (C)]]*OO[[#This Row],[75]]</f>
        <v>2.0915676134876247E-6</v>
      </c>
      <c r="BZ361" s="10">
        <f>3/24000000*OO[[#This Row],[134 (05JUL1985 15:00:00)-Water Temperature (C)]]*OO[[#This Row],[76]]</f>
        <v>1.825923132123E-6</v>
      </c>
      <c r="CA361" s="10">
        <f>3/24000000*OO[[#This Row],[135 (05JUL1985 18:00:00)-Water Temperature (C)]]*OO[[#This Row],[77]]</f>
        <v>1.61699446310075E-6</v>
      </c>
      <c r="CB361" s="10">
        <f>3/24000000*OO[[#This Row],[136 (05JUL1985 21:00:00)-Water Temperature (C)]]*OO[[#This Row],[78]]</f>
        <v>1.4276268642399999E-6</v>
      </c>
      <c r="CC361" s="10">
        <f>3/24000000*OO[[#This Row],[137 (06JUL1985 00:00:00)-Water Temperature (C)]]*OO[[#This Row],[79]]</f>
        <v>1.25509471174375E-6</v>
      </c>
      <c r="CD361" s="10">
        <f>3/24000000*OO[[#This Row],[138 (06JUL1985 03:00:00)-Water Temperature (C)]]*OO[[#This Row],[80]]</f>
        <v>1.0929270832887498E-6</v>
      </c>
      <c r="CE361" s="10">
        <f>3/24000000*OO[[#This Row],[139 (06JUL1985 06:00:00)-Water Temperature (C)]]*OO[[#This Row],[81]]</f>
        <v>9.447990196994999E-7</v>
      </c>
      <c r="CF361" s="10">
        <f>3/24000000*OO[[#This Row],[140 (06JUL1985 09:00:00)-Water Temperature (C)]]*OO[[#This Row],[82]]</f>
        <v>8.3486218555912506E-7</v>
      </c>
      <c r="CG361" s="10">
        <f>3/24000000*OO[[#This Row],[141 (06JUL1985 12:00:00)-Water Temperature (C)]]*OO[[#This Row],[83]]</f>
        <v>7.4533190076449994E-7</v>
      </c>
      <c r="CH361" s="10">
        <f>3/24000000*OO[[#This Row],[142 (06JUL1985 15:00:00)-Water Temperature (C)]]*OO[[#This Row],[84]]</f>
        <v>6.7555416304824996E-7</v>
      </c>
      <c r="CI361" s="10">
        <f>3/24000000*OO[[#This Row],[143 (06JUL1985 18:00:00)-Water Temperature (C)]]*OO[[#This Row],[85]]</f>
        <v>6.1865696873200002E-7</v>
      </c>
      <c r="CJ361" s="10">
        <f>3/24000000*OO[[#This Row],[144 (06JUL1985 21:00:00)-Water Temperature (C)]]*OO[[#This Row],[86]]</f>
        <v>5.6775718630637489E-7</v>
      </c>
      <c r="CK361" s="10">
        <f>3/24000000*OO[[#This Row],[145 (07JUL1985 00:00:00)-Water Temperature (C)]]*OO[[#This Row],[87]]</f>
        <v>5.1485595748449993E-7</v>
      </c>
      <c r="CL361" s="10">
        <f>3/24000000*OO[[#This Row],[146 (07JUL1985 03:00:00)-Water Temperature (C)]]*OO[[#This Row],[88]]</f>
        <v>4.6898210107200003E-7</v>
      </c>
      <c r="CM361" s="10">
        <f>3/24000000*OO[[#This Row],[147 (07JUL1985 06:00:00)-Water Temperature (C)]]*OO[[#This Row],[89]]</f>
        <v>4.2680166920474994E-7</v>
      </c>
      <c r="CN361" s="10">
        <f>3/24000000*OO[[#This Row],[148 (07JUL1985 09:00:00)-Water Temperature (C)]]*OO[[#This Row],[90]]</f>
        <v>3.9253755183999998E-7</v>
      </c>
      <c r="CO361" s="10">
        <f>3/24000000*OO[[#This Row],[149 (07JUL1985 12:00:00)-Water Temperature (C)]]*OO[[#This Row],[91]]</f>
        <v>3.6538862774999999E-7</v>
      </c>
      <c r="CP361" s="10">
        <f>3/24000000*OO[[#This Row],[150 (07JUL1985 15:00:00)-Water Temperature (C)]]*OO[[#This Row],[92]]</f>
        <v>3.6538862774999999E-7</v>
      </c>
      <c r="CQ361" s="10">
        <f>3/24000000*OO[[#This Row],[151 (07JUL1985 18:00:00)-Water Temperature (C)]]*OO[[#This Row],[93]]</f>
        <v>3.6538862774999999E-7</v>
      </c>
      <c r="CR361" s="10">
        <f>3/24000000*OO[[#This Row],[152 (07JUL1985 21:00:00)-Water Temperature (C)]]*OO[[#This Row],[94]]</f>
        <v>3.6538862774999999E-7</v>
      </c>
      <c r="CS361" s="10">
        <f>3/24000000*OO[[#This Row],[153 (08JUL1985 00:00:00)-Water Temperature (C)]]*OO[[#This Row],[95]]</f>
        <v>3.6538862774999999E-7</v>
      </c>
      <c r="CT361" s="10">
        <f>3/24000000*OO[[#This Row],[154 (08JUL1985 03:00:00)-Water Temperature (C)]]*OO[[#This Row],[96]]</f>
        <v>3.6538862774999999E-7</v>
      </c>
      <c r="CU361" s="10">
        <f>3/24000000*OO[[#This Row],[155 (08JUL1985 06:00:00)-Water Temperature (C)]]*OO[[#This Row],[97]]</f>
        <v>3.6538862774999999E-7</v>
      </c>
      <c r="CV361" s="10">
        <f>3/24000000*OO[[#This Row],[156 (08JUL1985 09:00:00)-Water Temperature (C)]]*OO[[#This Row],[98]]</f>
        <v>3.6538862774999999E-7</v>
      </c>
      <c r="CW361" s="10">
        <f>3/24000000*OO[[#This Row],[157 (08JUL1985 12:00:00)-Water Temperature (C)]]*OO[[#This Row],[99]]</f>
        <v>3.6538862774999999E-7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1.5411050467854751E-32</v>
      </c>
      <c r="U362" s="10">
        <f>3/24*OO[[#This Row],[77 (28JUN1985 12:00:00)-Water Temperature (C)]]*OO[[#This Row],[19]]/SUM(OO[19])</f>
        <v>3.3457094885434979E-25</v>
      </c>
      <c r="V362" s="10">
        <f>3/24000000*OO[[#This Row],[78 (28JUN1985 15:00:00)-Water Temperature (C)]]*OO[[#This Row],[20]]</f>
        <v>4.4387702940699996E-18</v>
      </c>
      <c r="W362" s="10">
        <f>3/24000000*OO[[#This Row],[79 (28JUN1985 18:00:00)-Water Temperature (C)]]*OO[[#This Row],[21]]</f>
        <v>1.1997958697743748E-13</v>
      </c>
      <c r="X362" s="10">
        <f>3/24000000*OO[[#This Row],[80 (28JUN1985 21:00:00)-Water Temperature (C)]]*OO[[#This Row],[22]]</f>
        <v>1.4626650955127501E-10</v>
      </c>
      <c r="Y362" s="10">
        <f>3/24000000*OO[[#This Row],[81 (29JUN1985 00:00:00)-Water Temperature (C)]]*OO[[#This Row],[23]]</f>
        <v>3.4212341388687493E-8</v>
      </c>
      <c r="Z362" s="10">
        <f>3/24000000*OO[[#This Row],[82 (29JUN1985 03:00:00)-Water Temperature (C)]]*OO[[#This Row],[24]]</f>
        <v>2.414786940824375E-6</v>
      </c>
      <c r="AA362" s="10">
        <f>3/24000000*OO[[#This Row],[83 (29JUN1985 06:00:00)-Water Temperature (C)]]*OO[[#This Row],[25]]</f>
        <v>6.5805581766687488E-5</v>
      </c>
      <c r="AB362" s="10">
        <f>3/24000000*OO[[#This Row],[84 (29JUN1985 09:00:00)-Water Temperature (C)]]*OO[[#This Row],[26]]</f>
        <v>8.207422213702501E-4</v>
      </c>
      <c r="AC362" s="10">
        <f>3/24000000*OO[[#This Row],[85 (29JUN1985 12:00:00)-Water Temperature (C)]]*OO[[#This Row],[27]]</f>
        <v>5.3258094619524987E-3</v>
      </c>
      <c r="AD362" s="10">
        <f>3/24000000*OO[[#This Row],[86 (29JUN1985 15:00:00)-Water Temperature (C)]]*OO[[#This Row],[28]]</f>
        <v>1.9510604670748749E-2</v>
      </c>
      <c r="AE362" s="10">
        <f>3/24000000*OO[[#This Row],[88 (29JUN1985 21:00:00)-Water Temperature (C)]]*OO[[#This Row],[30]]</f>
        <v>6.175311425465E-2</v>
      </c>
      <c r="AF362" s="10">
        <f>3/24000000*OO[[#This Row],[88 (29JUN1985 21:00:00)-Water Temperature (C)]]*OO[[#This Row],[30]]</f>
        <v>6.175311425465E-2</v>
      </c>
      <c r="AG362" s="10">
        <f>3/24000000*OO[[#This Row],[89 (30JUN1985 00:00:00)-Water Temperature (C)]]*OO[[#This Row],[31]]</f>
        <v>5.9415523225125007E-2</v>
      </c>
      <c r="AH362" s="10">
        <f>3/24000000*OO[[#This Row],[90 (30JUN1985 03:00:00)-Water Temperature (C)]]*OO[[#This Row],[32]]</f>
        <v>4.0954749532199998E-2</v>
      </c>
      <c r="AI362" s="10">
        <f>3/24000000*OO[[#This Row],[91 (30JUN1985 06:00:00)-Water Temperature (C)]]*OO[[#This Row],[33]]</f>
        <v>2.1007012157747501E-2</v>
      </c>
      <c r="AJ362" s="10">
        <f>3/24000000*OO[[#This Row],[92 (30JUN1985 09:00:00)-Water Temperature (C)]]*OO[[#This Row],[34]]</f>
        <v>8.4821372450100008E-3</v>
      </c>
      <c r="AK362" s="10">
        <f>3/24000000*OO[[#This Row],[93 (30JUN1985 12:00:00)-Water Temperature (C)]]*OO[[#This Row],[35]]</f>
        <v>2.7729238792662501E-3</v>
      </c>
      <c r="AL362" s="10">
        <f>3/24000000*OO[[#This Row],[94 (30JUN1985 15:00:00)-Water Temperature (C)]]*OO[[#This Row],[36]]</f>
        <v>7.7438836867999993E-4</v>
      </c>
      <c r="AM362" s="10">
        <f>3/24000000*OO[[#This Row],[95 (30JUN1985 18:00:00)-Water Temperature (C)]]*OO[[#This Row],[37]]</f>
        <v>2.1625893820799999E-4</v>
      </c>
      <c r="AN362" s="10">
        <f>3/24000000*OO[[#This Row],[96 (30JUN1985 21:00:00)-Water Temperature (C)]]*OO[[#This Row],[38]]</f>
        <v>8.2264307750024991E-5</v>
      </c>
      <c r="AO362" s="10">
        <f>3/24000000*OO[[#This Row],[97 (01JUL1985 00:00:00)-Water Temperature (C)]]*OO[[#This Row],[39]]</f>
        <v>5.2771843146750003E-5</v>
      </c>
      <c r="AP362" s="10">
        <f>3/24000000*OO[[#This Row],[98 (01JUL1985 03:00:00)-Water Temperature (C)]]*OO[[#This Row],[40]]</f>
        <v>4.6523378521125002E-5</v>
      </c>
      <c r="AQ362" s="10">
        <f>3/24000000*OO[[#This Row],[99 (01JUL1985 06:00:00)-Water Temperature (C)]]*OO[[#This Row],[41]]</f>
        <v>4.4485849846849996E-5</v>
      </c>
      <c r="AR362" s="10">
        <f>3/24000000*OO[[#This Row],[100 (01JUL1985 09:00:00)-Water Temperature (C)]]*OO[[#This Row],[42]]</f>
        <v>4.4127154073587499E-5</v>
      </c>
      <c r="AS362" s="10">
        <f>3/24000000*OO[[#This Row],[101 (01JUL1985 12:00:00)-Water Temperature (C)]]*OO[[#This Row],[43]]</f>
        <v>4.3652503020449995E-5</v>
      </c>
      <c r="AT362" s="10">
        <f>3/24000000*OO[[#This Row],[102 (01JUL1985 15:00:00)-Water Temperature (C)]]*OO[[#This Row],[44]]</f>
        <v>4.2434178594749999E-5</v>
      </c>
      <c r="AU362" s="10">
        <f>3/24000000*OO[[#This Row],[103 (01JUL1985 18:00:00)-Water Temperature (C)]]*OO[[#This Row],[45]]</f>
        <v>4.0644036201999995E-5</v>
      </c>
      <c r="AV362" s="10">
        <f>3/24000000*OO[[#This Row],[104 (01JUL1985 21:00:00)-Water Temperature (C)]]*OO[[#This Row],[46]]</f>
        <v>3.7757427890624996E-5</v>
      </c>
      <c r="AW362" s="10">
        <f>3/24000000*OO[[#This Row],[105 (02JUL1985 00:00:00)-Water Temperature (C)]]*OO[[#This Row],[47]]</f>
        <v>3.40892010788875E-5</v>
      </c>
      <c r="AX362" s="10">
        <f>3/24000000*OO[[#This Row],[106 (02JUL1985 03:00:00)-Water Temperature (C)]]*OO[[#This Row],[48]]</f>
        <v>3.0529715976887497E-5</v>
      </c>
      <c r="AY362" s="10">
        <f>3/24000000*OO[[#This Row],[107 (02JUL1985 06:00:00)-Water Temperature (C)]]*OO[[#This Row],[49]]</f>
        <v>2.7125859009767501E-5</v>
      </c>
      <c r="AZ362" s="10">
        <f>3/24000000*OO[[#This Row],[108 (02JUL1985 09:00:00)-Water Temperature (C)]]*OO[[#This Row],[50]]</f>
        <v>2.4831945315417497E-5</v>
      </c>
      <c r="BA362" s="10">
        <f>3/24000000*OO[[#This Row],[109 (02JUL1985 12:00:00)-Water Temperature (C)]]*OO[[#This Row],[51]]</f>
        <v>2.3007684094254997E-5</v>
      </c>
      <c r="BB362" s="10">
        <f>3/24000000*OO[[#This Row],[110 (02JUL1985 15:00:00)-Water Temperature (C)]]*OO[[#This Row],[52]]</f>
        <v>2.1492836433249997E-5</v>
      </c>
      <c r="BC362" s="10">
        <f>3/24000000*OO[[#This Row],[111 (02JUL1985 18:00:00)-Water Temperature (C)]]*OO[[#This Row],[53]]</f>
        <v>2.0128088599774999E-5</v>
      </c>
      <c r="BD362" s="10">
        <f>3/24000000*OO[[#This Row],[112 (02JUL1985 21:00:00)-Water Temperature (C)]]*OO[[#This Row],[54]]</f>
        <v>1.851315497955E-5</v>
      </c>
      <c r="BE362" s="10">
        <f>3/24000000*OO[[#This Row],[113 (03JUL1985 00:00:00)-Water Temperature (C)]]*OO[[#This Row],[55]]</f>
        <v>1.66626075208125E-5</v>
      </c>
      <c r="BF362" s="10">
        <f>3/24000000*OO[[#This Row],[114 (03JUL1985 03:00:00)-Water Temperature (C)]]*OO[[#This Row],[56]]</f>
        <v>1.4870936973824998E-5</v>
      </c>
      <c r="BG362" s="10">
        <f>3/24000000*OO[[#This Row],[115 (03JUL1985 06:00:00)-Water Temperature (C)]]*OO[[#This Row],[57]]</f>
        <v>1.3203607830113748E-5</v>
      </c>
      <c r="BH362" s="10">
        <f>3/24000000*OO[[#This Row],[116 (03JUL1985 09:00:00)-Water Temperature (C)]]*OO[[#This Row],[58]]</f>
        <v>1.19953053540825E-5</v>
      </c>
      <c r="BI362" s="10">
        <f>3/24000000*OO[[#This Row],[117 (03JUL1985 12:00:00)-Water Temperature (C)]]*OO[[#This Row],[59]]</f>
        <v>1.075619497136625E-5</v>
      </c>
      <c r="BJ362" s="10">
        <f>3/24000000*OO[[#This Row],[118 (03JUL1985 15:00:00)-Water Temperature (C)]]*OO[[#This Row],[60]]</f>
        <v>9.9244864113749997E-6</v>
      </c>
      <c r="BK362" s="10">
        <f>3/24000000*OO[[#This Row],[119 (03JUL1985 18:00:00)-Water Temperature (C)]]*OO[[#This Row],[61]]</f>
        <v>9.2749986075862483E-6</v>
      </c>
      <c r="BL362" s="10">
        <f>3/24000000*OO[[#This Row],[120 (03JUL1985 21:00:00)-Water Temperature (C)]]*OO[[#This Row],[62]]</f>
        <v>8.5486372059599991E-6</v>
      </c>
      <c r="BM362" s="10">
        <f>3/24000000*OO[[#This Row],[121 (04JUL1985 00:00:00)-Water Temperature (C)]]*OO[[#This Row],[63]]</f>
        <v>7.7582192118124994E-6</v>
      </c>
      <c r="BN362" s="10">
        <f>3/24000000*OO[[#This Row],[122 (04JUL1985 03:00:00)-Water Temperature (C)]]*OO[[#This Row],[64]]</f>
        <v>6.9864282970050002E-6</v>
      </c>
      <c r="BO362" s="10">
        <f>3/24000000*OO[[#This Row],[123 (04JUL1985 06:00:00)-Water Temperature (C)]]*OO[[#This Row],[65]]</f>
        <v>6.2827737311474997E-6</v>
      </c>
      <c r="BP362" s="10">
        <f>3/24000000*OO[[#This Row],[124 (04JUL1985 09:00:00)-Water Temperature (C)]]*OO[[#This Row],[66]]</f>
        <v>5.8425814654200002E-6</v>
      </c>
      <c r="BQ362" s="10">
        <f>3/24000000*OO[[#This Row],[125 (04JUL1985 12:00:00)-Water Temperature (C)]]*OO[[#This Row],[67]]</f>
        <v>5.4968641194000001E-6</v>
      </c>
      <c r="BR362" s="10">
        <f>3/24000000*OO[[#This Row],[126 (04JUL1985 15:00:00)-Water Temperature (C)]]*OO[[#This Row],[68]]</f>
        <v>5.19494591570625E-6</v>
      </c>
      <c r="BS362" s="10">
        <f>3/24000000*OO[[#This Row],[127 (04JUL1985 18:00:00)-Water Temperature (C)]]*OO[[#This Row],[69]]</f>
        <v>4.9186584727649996E-6</v>
      </c>
      <c r="BT362" s="10">
        <f>3/24000000*OO[[#This Row],[128 (04JUL1985 21:00:00)-Water Temperature (C)]]*OO[[#This Row],[70]]</f>
        <v>4.5524056246949997E-6</v>
      </c>
      <c r="BU362" s="10">
        <f>3/24000000*OO[[#This Row],[129 (05JUL1985 00:00:00)-Water Temperature (C)]]*OO[[#This Row],[71]]</f>
        <v>4.0755958472549995E-6</v>
      </c>
      <c r="BV362" s="10">
        <f>3/24000000*OO[[#This Row],[130 (05JUL1985 03:00:00)-Water Temperature (C)]]*OO[[#This Row],[72]]</f>
        <v>3.5899308210937501E-6</v>
      </c>
      <c r="BW362" s="10">
        <f>3/24000000*OO[[#This Row],[131 (05JUL1985 06:00:00)-Water Temperature (C)]]*OO[[#This Row],[73]]</f>
        <v>3.1098797783204997E-6</v>
      </c>
      <c r="BX362" s="10">
        <f>3/24000000*OO[[#This Row],[132 (05JUL1985 09:00:00)-Water Temperature (C)]]*OO[[#This Row],[74]]</f>
        <v>2.7105691792286248E-6</v>
      </c>
      <c r="BY362" s="10">
        <f>3/24000000*OO[[#This Row],[133 (05JUL1985 12:00:00)-Water Temperature (C)]]*OO[[#This Row],[75]]</f>
        <v>2.3713288025899997E-6</v>
      </c>
      <c r="BZ362" s="10">
        <f>3/24000000*OO[[#This Row],[134 (05JUL1985 15:00:00)-Water Temperature (C)]]*OO[[#This Row],[76]]</f>
        <v>2.0703358107119998E-6</v>
      </c>
      <c r="CA362" s="10">
        <f>3/24000000*OO[[#This Row],[135 (05JUL1985 18:00:00)-Water Temperature (C)]]*OO[[#This Row],[77]]</f>
        <v>1.8331192650518748E-6</v>
      </c>
      <c r="CB362" s="10">
        <f>3/24000000*OO[[#This Row],[136 (05JUL1985 21:00:00)-Water Temperature (C)]]*OO[[#This Row],[78]]</f>
        <v>1.6204469090465E-6</v>
      </c>
      <c r="CC362" s="10">
        <f>3/24000000*OO[[#This Row],[137 (06JUL1985 00:00:00)-Water Temperature (C)]]*OO[[#This Row],[79]]</f>
        <v>1.42687914636975E-6</v>
      </c>
      <c r="CD362" s="10">
        <f>3/24000000*OO[[#This Row],[138 (06JUL1985 03:00:00)-Water Temperature (C)]]*OO[[#This Row],[80]]</f>
        <v>1.2458727922221251E-6</v>
      </c>
      <c r="CE362" s="10">
        <f>3/24000000*OO[[#This Row],[139 (06JUL1985 06:00:00)-Water Temperature (C)]]*OO[[#This Row],[81]]</f>
        <v>1.0796267664982501E-6</v>
      </c>
      <c r="CF362" s="10">
        <f>3/24000000*OO[[#This Row],[140 (06JUL1985 09:00:00)-Water Temperature (C)]]*OO[[#This Row],[82]]</f>
        <v>9.5549086918125003E-7</v>
      </c>
      <c r="CG362" s="10">
        <f>3/24000000*OO[[#This Row],[141 (06JUL1985 12:00:00)-Water Temperature (C)]]*OO[[#This Row],[83]]</f>
        <v>8.5393079832499998E-7</v>
      </c>
      <c r="CH362" s="10">
        <f>3/24000000*OO[[#This Row],[142 (06JUL1985 15:00:00)-Water Temperature (C)]]*OO[[#This Row],[84]]</f>
        <v>7.7370387572999997E-7</v>
      </c>
      <c r="CI362" s="10">
        <f>3/24000000*OO[[#This Row],[143 (06JUL1985 18:00:00)-Water Temperature (C)]]*OO[[#This Row],[85]]</f>
        <v>7.081236572999999E-7</v>
      </c>
      <c r="CJ362" s="10">
        <f>3/24000000*OO[[#This Row],[144 (06JUL1985 21:00:00)-Water Temperature (C)]]*OO[[#This Row],[86]]</f>
        <v>6.4954969289324996E-7</v>
      </c>
      <c r="CK362" s="10">
        <f>3/24000000*OO[[#This Row],[145 (07JUL1985 00:00:00)-Water Temperature (C)]]*OO[[#This Row],[87]]</f>
        <v>5.8917768611625004E-7</v>
      </c>
      <c r="CL362" s="10">
        <f>3/24000000*OO[[#This Row],[146 (07JUL1985 03:00:00)-Water Temperature (C)]]*OO[[#This Row],[88]]</f>
        <v>5.3685522945337503E-7</v>
      </c>
      <c r="CM362" s="10">
        <f>3/24000000*OO[[#This Row],[147 (07JUL1985 06:00:00)-Water Temperature (C)]]*OO[[#This Row],[89]]</f>
        <v>4.8936252036899997E-7</v>
      </c>
      <c r="CN362" s="10">
        <f>3/24000000*OO[[#This Row],[148 (07JUL1985 09:00:00)-Water Temperature (C)]]*OO[[#This Row],[90]]</f>
        <v>4.5052712496749993E-7</v>
      </c>
      <c r="CO362" s="10">
        <f>3/24000000*OO[[#This Row],[149 (07JUL1985 12:00:00)-Water Temperature (C)]]*OO[[#This Row],[91]]</f>
        <v>4.1967165017699992E-7</v>
      </c>
      <c r="CP362" s="10">
        <f>3/24000000*OO[[#This Row],[150 (07JUL1985 15:00:00)-Water Temperature (C)]]*OO[[#This Row],[92]]</f>
        <v>4.1967165017699992E-7</v>
      </c>
      <c r="CQ362" s="10">
        <f>3/24000000*OO[[#This Row],[151 (07JUL1985 18:00:00)-Water Temperature (C)]]*OO[[#This Row],[93]]</f>
        <v>4.1967165017699992E-7</v>
      </c>
      <c r="CR362" s="10">
        <f>3/24000000*OO[[#This Row],[152 (07JUL1985 21:00:00)-Water Temperature (C)]]*OO[[#This Row],[94]]</f>
        <v>4.1967165017699992E-7</v>
      </c>
      <c r="CS362" s="10">
        <f>3/24000000*OO[[#This Row],[153 (08JUL1985 00:00:00)-Water Temperature (C)]]*OO[[#This Row],[95]]</f>
        <v>4.1967165017699992E-7</v>
      </c>
      <c r="CT362" s="10">
        <f>3/24000000*OO[[#This Row],[154 (08JUL1985 03:00:00)-Water Temperature (C)]]*OO[[#This Row],[96]]</f>
        <v>4.1967165017699992E-7</v>
      </c>
      <c r="CU362" s="10">
        <f>3/24000000*OO[[#This Row],[155 (08JUL1985 06:00:00)-Water Temperature (C)]]*OO[[#This Row],[97]]</f>
        <v>4.1967165017699992E-7</v>
      </c>
      <c r="CV362" s="10">
        <f>3/24000000*OO[[#This Row],[156 (08JUL1985 09:00:00)-Water Temperature (C)]]*OO[[#This Row],[98]]</f>
        <v>4.1967165017699992E-7</v>
      </c>
      <c r="CW362" s="10">
        <f>3/24000000*OO[[#This Row],[157 (08JUL1985 12:00:00)-Water Temperature (C)]]*OO[[#This Row],[99]]</f>
        <v>4.1967165017699992E-7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1.782198462736017E-33</v>
      </c>
      <c r="U363" s="10">
        <f>3/24*OO[[#This Row],[77 (28JUN1985 12:00:00)-Water Temperature (C)]]*OO[[#This Row],[19]]/SUM(OO[19])</f>
        <v>1.4542722095231343E-25</v>
      </c>
      <c r="V363" s="10">
        <f>3/24000000*OO[[#This Row],[78 (28JUN1985 15:00:00)-Water Temperature (C)]]*OO[[#This Row],[20]]</f>
        <v>1.4049070694524999E-18</v>
      </c>
      <c r="W363" s="10">
        <f>3/24000000*OO[[#This Row],[79 (28JUN1985 18:00:00)-Water Temperature (C)]]*OO[[#This Row],[21]]</f>
        <v>5.1822859019562504E-14</v>
      </c>
      <c r="X363" s="10">
        <f>3/24000000*OO[[#This Row],[80 (28JUN1985 21:00:00)-Water Temperature (C)]]*OO[[#This Row],[22]]</f>
        <v>7.1844306110499993E-11</v>
      </c>
      <c r="Y363" s="10">
        <f>3/24000000*OO[[#This Row],[81 (29JUN1985 00:00:00)-Water Temperature (C)]]*OO[[#This Row],[23]]</f>
        <v>1.8422461809517497E-8</v>
      </c>
      <c r="Z363" s="10">
        <f>3/24000000*OO[[#This Row],[82 (29JUN1985 03:00:00)-Water Temperature (C)]]*OO[[#This Row],[24]]</f>
        <v>1.4008563393662502E-6</v>
      </c>
      <c r="AA363" s="10">
        <f>3/24000000*OO[[#This Row],[83 (29JUN1985 06:00:00)-Water Temperature (C)]]*OO[[#This Row],[25]]</f>
        <v>4.06799031836375E-5</v>
      </c>
      <c r="AB363" s="10">
        <f>3/24000000*OO[[#This Row],[84 (29JUN1985 09:00:00)-Water Temperature (C)]]*OO[[#This Row],[26]]</f>
        <v>5.3677278655174998E-4</v>
      </c>
      <c r="AC363" s="10">
        <f>3/24000000*OO[[#This Row],[85 (29JUN1985 12:00:00)-Water Temperature (C)]]*OO[[#This Row],[27]]</f>
        <v>3.6634161314700003E-3</v>
      </c>
      <c r="AD363" s="10">
        <f>3/24000000*OO[[#This Row],[86 (29JUN1985 15:00:00)-Water Temperature (C)]]*OO[[#This Row],[28]]</f>
        <v>1.4050341673338749E-2</v>
      </c>
      <c r="AE363" s="10">
        <f>3/24000000*OO[[#This Row],[88 (29JUN1985 21:00:00)-Water Temperature (C)]]*OO[[#This Row],[30]]</f>
        <v>4.8173396031999993E-2</v>
      </c>
      <c r="AF363" s="10">
        <f>3/24000000*OO[[#This Row],[88 (29JUN1985 21:00:00)-Water Temperature (C)]]*OO[[#This Row],[30]]</f>
        <v>4.8173396031999993E-2</v>
      </c>
      <c r="AG363" s="10">
        <f>3/24000000*OO[[#This Row],[89 (30JUN1985 00:00:00)-Water Temperature (C)]]*OO[[#This Row],[31]]</f>
        <v>4.801450852220001E-2</v>
      </c>
      <c r="AH363" s="10">
        <f>3/24000000*OO[[#This Row],[90 (30JUN1985 03:00:00)-Water Temperature (C)]]*OO[[#This Row],[32]]</f>
        <v>3.4195326052300003E-2</v>
      </c>
      <c r="AI363" s="10">
        <f>3/24000000*OO[[#This Row],[91 (30JUN1985 06:00:00)-Water Temperature (C)]]*OO[[#This Row],[33]]</f>
        <v>1.8082981607662498E-2</v>
      </c>
      <c r="AJ363" s="10">
        <f>3/24000000*OO[[#This Row],[92 (30JUN1985 09:00:00)-Water Temperature (C)]]*OO[[#This Row],[34]]</f>
        <v>7.50136827852E-3</v>
      </c>
      <c r="AK363" s="10">
        <f>3/24000000*OO[[#This Row],[93 (30JUN1985 12:00:00)-Water Temperature (C)]]*OO[[#This Row],[35]]</f>
        <v>2.5104597799400002E-3</v>
      </c>
      <c r="AL363" s="10">
        <f>3/24000000*OO[[#This Row],[94 (30JUN1985 15:00:00)-Water Temperature (C)]]*OO[[#This Row],[36]]</f>
        <v>7.1163448189499987E-4</v>
      </c>
      <c r="AM363" s="10">
        <f>3/24000000*OO[[#This Row],[95 (30JUN1985 18:00:00)-Water Temperature (C)]]*OO[[#This Row],[37]]</f>
        <v>1.9698789637462497E-4</v>
      </c>
      <c r="AN363" s="10">
        <f>3/24000000*OO[[#This Row],[96 (30JUN1985 21:00:00)-Water Temperature (C)]]*OO[[#This Row],[38]]</f>
        <v>7.0979014755950001E-5</v>
      </c>
      <c r="AO363" s="10">
        <f>3/24000000*OO[[#This Row],[97 (01JUL1985 00:00:00)-Water Temperature (C)]]*OO[[#This Row],[39]]</f>
        <v>4.3075613001874992E-5</v>
      </c>
      <c r="AP363" s="10">
        <f>3/24000000*OO[[#This Row],[98 (01JUL1985 03:00:00)-Water Temperature (C)]]*OO[[#This Row],[40]]</f>
        <v>3.7240600900049997E-5</v>
      </c>
      <c r="AQ363" s="10">
        <f>3/24000000*OO[[#This Row],[99 (01JUL1985 06:00:00)-Water Temperature (C)]]*OO[[#This Row],[41]]</f>
        <v>3.5505677746399997E-5</v>
      </c>
      <c r="AR363" s="10">
        <f>3/24000000*OO[[#This Row],[100 (01JUL1985 09:00:00)-Water Temperature (C)]]*OO[[#This Row],[42]]</f>
        <v>3.5198365103849996E-5</v>
      </c>
      <c r="AS363" s="10">
        <f>3/24000000*OO[[#This Row],[101 (01JUL1985 12:00:00)-Water Temperature (C)]]*OO[[#This Row],[43]]</f>
        <v>3.4889561539800001E-5</v>
      </c>
      <c r="AT363" s="10">
        <f>3/24000000*OO[[#This Row],[102 (01JUL1985 15:00:00)-Water Temperature (C)]]*OO[[#This Row],[44]]</f>
        <v>3.3957541645725003E-5</v>
      </c>
      <c r="AU363" s="10">
        <f>3/24000000*OO[[#This Row],[103 (01JUL1985 18:00:00)-Water Temperature (C)]]*OO[[#This Row],[45]]</f>
        <v>3.2539159490999998E-5</v>
      </c>
      <c r="AV363" s="10">
        <f>3/24000000*OO[[#This Row],[104 (01JUL1985 21:00:00)-Water Temperature (C)]]*OO[[#This Row],[46]]</f>
        <v>3.0242980046249998E-5</v>
      </c>
      <c r="AW363" s="10">
        <f>3/24000000*OO[[#This Row],[105 (02JUL1985 00:00:00)-Water Temperature (C)]]*OO[[#This Row],[47]]</f>
        <v>2.7318544553599999E-5</v>
      </c>
      <c r="AX363" s="10">
        <f>3/24000000*OO[[#This Row],[106 (02JUL1985 03:00:00)-Water Temperature (C)]]*OO[[#This Row],[48]]</f>
        <v>2.4504276689392495E-5</v>
      </c>
      <c r="AY363" s="10">
        <f>3/24000000*OO[[#This Row],[107 (02JUL1985 06:00:00)-Water Temperature (C)]]*OO[[#This Row],[49]]</f>
        <v>2.1798823254679997E-5</v>
      </c>
      <c r="AZ363" s="10">
        <f>3/24000000*OO[[#This Row],[108 (02JUL1985 09:00:00)-Water Temperature (C)]]*OO[[#This Row],[50]]</f>
        <v>1.9932858720925E-5</v>
      </c>
      <c r="BA363" s="10">
        <f>3/24000000*OO[[#This Row],[109 (02JUL1985 12:00:00)-Water Temperature (C)]]*OO[[#This Row],[51]]</f>
        <v>1.8463710956925001E-5</v>
      </c>
      <c r="BB363" s="10">
        <f>3/24000000*OO[[#This Row],[110 (02JUL1985 15:00:00)-Water Temperature (C)]]*OO[[#This Row],[52]]</f>
        <v>1.7218641084239998E-5</v>
      </c>
      <c r="BC363" s="10">
        <f>3/24000000*OO[[#This Row],[111 (02JUL1985 18:00:00)-Water Temperature (C)]]*OO[[#This Row],[53]]</f>
        <v>1.6107692259895E-5</v>
      </c>
      <c r="BD363" s="10">
        <f>3/24000000*OO[[#This Row],[112 (02JUL1985 21:00:00)-Water Temperature (C)]]*OO[[#This Row],[54]]</f>
        <v>1.4809099310775E-5</v>
      </c>
      <c r="BE363" s="10">
        <f>3/24000000*OO[[#This Row],[113 (03JUL1985 00:00:00)-Water Temperature (C)]]*OO[[#This Row],[55]]</f>
        <v>1.3331587665874999E-5</v>
      </c>
      <c r="BF363" s="10">
        <f>3/24000000*OO[[#This Row],[114 (03JUL1985 03:00:00)-Water Temperature (C)]]*OO[[#This Row],[56]]</f>
        <v>1.1899619232893751E-5</v>
      </c>
      <c r="BG363" s="10">
        <f>3/24000000*OO[[#This Row],[115 (03JUL1985 06:00:00)-Water Temperature (C)]]*OO[[#This Row],[57]]</f>
        <v>1.0577593215455E-5</v>
      </c>
      <c r="BH363" s="10">
        <f>3/24000000*OO[[#This Row],[116 (03JUL1985 09:00:00)-Water Temperature (C)]]*OO[[#This Row],[58]]</f>
        <v>9.6095896256799991E-6</v>
      </c>
      <c r="BI363" s="10">
        <f>3/24000000*OO[[#This Row],[117 (03JUL1985 12:00:00)-Water Temperature (C)]]*OO[[#This Row],[59]]</f>
        <v>8.6252961202724978E-6</v>
      </c>
      <c r="BJ363" s="10">
        <f>3/24000000*OO[[#This Row],[118 (03JUL1985 15:00:00)-Water Temperature (C)]]*OO[[#This Row],[60]]</f>
        <v>7.9467174497599984E-6</v>
      </c>
      <c r="BK363" s="10">
        <f>3/24000000*OO[[#This Row],[119 (03JUL1985 18:00:00)-Water Temperature (C)]]*OO[[#This Row],[61]]</f>
        <v>7.4243943827349999E-6</v>
      </c>
      <c r="BL363" s="10">
        <f>3/24000000*OO[[#This Row],[120 (03JUL1985 21:00:00)-Water Temperature (C)]]*OO[[#This Row],[62]]</f>
        <v>6.8447290041550007E-6</v>
      </c>
      <c r="BM363" s="10">
        <f>3/24000000*OO[[#This Row],[121 (04JUL1985 00:00:00)-Water Temperature (C)]]*OO[[#This Row],[63]]</f>
        <v>6.2152944919649993E-6</v>
      </c>
      <c r="BN363" s="10">
        <f>3/24000000*OO[[#This Row],[122 (04JUL1985 03:00:00)-Water Temperature (C)]]*OO[[#This Row],[64]]</f>
        <v>5.6031383859012502E-6</v>
      </c>
      <c r="BO363" s="10">
        <f>3/24000000*OO[[#This Row],[123 (04JUL1985 06:00:00)-Water Temperature (C)]]*OO[[#This Row],[65]]</f>
        <v>5.0426874615824996E-6</v>
      </c>
      <c r="BP363" s="10">
        <f>3/24000000*OO[[#This Row],[124 (04JUL1985 09:00:00)-Water Temperature (C)]]*OO[[#This Row],[66]]</f>
        <v>4.6865837001500001E-6</v>
      </c>
      <c r="BQ363" s="10">
        <f>3/24000000*OO[[#This Row],[125 (04JUL1985 12:00:00)-Water Temperature (C)]]*OO[[#This Row],[67]]</f>
        <v>4.4099941634999996E-6</v>
      </c>
      <c r="BR363" s="10">
        <f>3/24000000*OO[[#This Row],[126 (04JUL1985 15:00:00)-Water Temperature (C)]]*OO[[#This Row],[68]]</f>
        <v>4.1664109544375003E-6</v>
      </c>
      <c r="BS363" s="10">
        <f>3/24000000*OO[[#This Row],[127 (04JUL1985 18:00:00)-Water Temperature (C)]]*OO[[#This Row],[69]]</f>
        <v>3.9431158552987502E-6</v>
      </c>
      <c r="BT363" s="10">
        <f>3/24000000*OO[[#This Row],[128 (04JUL1985 21:00:00)-Water Temperature (C)]]*OO[[#This Row],[70]]</f>
        <v>3.6543299653299994E-6</v>
      </c>
      <c r="BU363" s="10">
        <f>3/24000000*OO[[#This Row],[129 (05JUL1985 00:00:00)-Water Temperature (C)]]*OO[[#This Row],[71]]</f>
        <v>3.2766767906400001E-6</v>
      </c>
      <c r="BV363" s="10">
        <f>3/24000000*OO[[#This Row],[130 (05JUL1985 03:00:00)-Water Temperature (C)]]*OO[[#This Row],[72]]</f>
        <v>2.8920037658564998E-6</v>
      </c>
      <c r="BW363" s="10">
        <f>3/24000000*OO[[#This Row],[131 (05JUL1985 06:00:00)-Water Temperature (C)]]*OO[[#This Row],[73]]</f>
        <v>2.5112310851290004E-6</v>
      </c>
      <c r="BX363" s="10">
        <f>3/24000000*OO[[#This Row],[132 (05JUL1985 09:00:00)-Water Temperature (C)]]*OO[[#This Row],[74]]</f>
        <v>2.1905256878414998E-6</v>
      </c>
      <c r="BY363" s="10">
        <f>3/24000000*OO[[#This Row],[133 (05JUL1985 12:00:00)-Water Temperature (C)]]*OO[[#This Row],[75]]</f>
        <v>1.9166688889360002E-6</v>
      </c>
      <c r="BZ363" s="10">
        <f>3/24000000*OO[[#This Row],[134 (05JUL1985 15:00:00)-Water Temperature (C)]]*OO[[#This Row],[76]]</f>
        <v>1.6723337379952501E-6</v>
      </c>
      <c r="CA363" s="10">
        <f>3/24000000*OO[[#This Row],[135 (05JUL1985 18:00:00)-Water Temperature (C)]]*OO[[#This Row],[77]]</f>
        <v>1.4785243491330001E-6</v>
      </c>
      <c r="CB363" s="10">
        <f>3/24000000*OO[[#This Row],[136 (05JUL1985 21:00:00)-Water Temperature (C)]]*OO[[#This Row],[78]]</f>
        <v>1.3071133671349999E-6</v>
      </c>
      <c r="CC363" s="10">
        <f>3/24000000*OO[[#This Row],[137 (06JUL1985 00:00:00)-Water Temperature (C)]]*OO[[#This Row],[79]]</f>
        <v>1.1515342697636248E-6</v>
      </c>
      <c r="CD363" s="10">
        <f>3/24000000*OO[[#This Row],[138 (06JUL1985 03:00:00)-Water Temperature (C)]]*OO[[#This Row],[80]]</f>
        <v>1.0070491915439998E-6</v>
      </c>
      <c r="CE363" s="10">
        <f>3/24000000*OO[[#This Row],[139 (06JUL1985 06:00:00)-Water Temperature (C)]]*OO[[#This Row],[81]]</f>
        <v>8.7404810866099999E-7</v>
      </c>
      <c r="CF363" s="10">
        <f>3/24000000*OO[[#This Row],[140 (06JUL1985 09:00:00)-Water Temperature (C)]]*OO[[#This Row],[82]]</f>
        <v>7.7388274541762504E-7</v>
      </c>
      <c r="CG363" s="10">
        <f>3/24000000*OO[[#This Row],[141 (06JUL1985 12:00:00)-Water Temperature (C)]]*OO[[#This Row],[83]]</f>
        <v>6.91812579724875E-7</v>
      </c>
      <c r="CH363" s="10">
        <f>3/24000000*OO[[#This Row],[142 (06JUL1985 15:00:00)-Water Temperature (C)]]*OO[[#This Row],[84]]</f>
        <v>6.2630001881062493E-7</v>
      </c>
      <c r="CI363" s="10">
        <f>3/24000000*OO[[#This Row],[143 (06JUL1985 18:00:00)-Water Temperature (C)]]*OO[[#This Row],[85]]</f>
        <v>5.7248202498849998E-7</v>
      </c>
      <c r="CJ363" s="10">
        <f>3/24000000*OO[[#This Row],[144 (06JUL1985 21:00:00)-Water Temperature (C)]]*OO[[#This Row],[86]]</f>
        <v>5.2462537772249991E-7</v>
      </c>
      <c r="CK363" s="10">
        <f>3/24000000*OO[[#This Row],[145 (07JUL1985 00:00:00)-Water Temperature (C)]]*OO[[#This Row],[87]]</f>
        <v>4.7578989838800001E-7</v>
      </c>
      <c r="CL363" s="10">
        <f>3/24000000*OO[[#This Row],[146 (07JUL1985 03:00:00)-Water Temperature (C)]]*OO[[#This Row],[88]]</f>
        <v>4.3346399518125002E-7</v>
      </c>
      <c r="CM363" s="10">
        <f>3/24000000*OO[[#This Row],[147 (07JUL1985 06:00:00)-Water Temperature (C)]]*OO[[#This Row],[89]]</f>
        <v>3.9561506546824996E-7</v>
      </c>
      <c r="CN363" s="10">
        <f>3/24000000*OO[[#This Row],[148 (07JUL1985 09:00:00)-Water Temperature (C)]]*OO[[#This Row],[90]]</f>
        <v>3.6445160006137499E-7</v>
      </c>
      <c r="CO363" s="10">
        <f>3/24000000*OO[[#This Row],[149 (07JUL1985 12:00:00)-Water Temperature (C)]]*OO[[#This Row],[91]]</f>
        <v>3.3962923302100001E-7</v>
      </c>
      <c r="CP363" s="10">
        <f>3/24000000*OO[[#This Row],[150 (07JUL1985 15:00:00)-Water Temperature (C)]]*OO[[#This Row],[92]]</f>
        <v>3.3962923302100001E-7</v>
      </c>
      <c r="CQ363" s="10">
        <f>3/24000000*OO[[#This Row],[151 (07JUL1985 18:00:00)-Water Temperature (C)]]*OO[[#This Row],[93]]</f>
        <v>3.3962923302100001E-7</v>
      </c>
      <c r="CR363" s="10">
        <f>3/24000000*OO[[#This Row],[152 (07JUL1985 21:00:00)-Water Temperature (C)]]*OO[[#This Row],[94]]</f>
        <v>3.3962923302100001E-7</v>
      </c>
      <c r="CS363" s="10">
        <f>3/24000000*OO[[#This Row],[153 (08JUL1985 00:00:00)-Water Temperature (C)]]*OO[[#This Row],[95]]</f>
        <v>3.3962923302100001E-7</v>
      </c>
      <c r="CT363" s="10">
        <f>3/24000000*OO[[#This Row],[154 (08JUL1985 03:00:00)-Water Temperature (C)]]*OO[[#This Row],[96]]</f>
        <v>3.3962923302100001E-7</v>
      </c>
      <c r="CU363" s="10">
        <f>3/24000000*OO[[#This Row],[155 (08JUL1985 06:00:00)-Water Temperature (C)]]*OO[[#This Row],[97]]</f>
        <v>3.3962923302100001E-7</v>
      </c>
      <c r="CV363" s="10">
        <f>3/24000000*OO[[#This Row],[156 (08JUL1985 09:00:00)-Water Temperature (C)]]*OO[[#This Row],[98]]</f>
        <v>3.3962923302100001E-7</v>
      </c>
      <c r="CW363" s="10">
        <f>3/24000000*OO[[#This Row],[157 (08JUL1985 12:00:00)-Water Temperature (C)]]*OO[[#This Row],[99]]</f>
        <v>3.3962923302100001E-7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3.5720857181877464E-34</v>
      </c>
      <c r="U364" s="10">
        <f>3/24*OO[[#This Row],[77 (28JUN1985 12:00:00)-Water Temperature (C)]]*OO[[#This Row],[19]]/SUM(OO[19])</f>
        <v>8.3328507242287302E-26</v>
      </c>
      <c r="V364" s="10">
        <f>3/24000000*OO[[#This Row],[78 (28JUN1985 15:00:00)-Water Temperature (C)]]*OO[[#This Row],[20]]</f>
        <v>6.1984927571475007E-19</v>
      </c>
      <c r="W364" s="10">
        <f>3/24000000*OO[[#This Row],[79 (28JUN1985 18:00:00)-Water Temperature (C)]]*OO[[#This Row],[21]]</f>
        <v>3.0340726334550005E-14</v>
      </c>
      <c r="X364" s="10">
        <f>3/24000000*OO[[#This Row],[80 (28JUN1985 21:00:00)-Water Temperature (C)]]*OO[[#This Row],[22]]</f>
        <v>4.7032163788949998E-11</v>
      </c>
      <c r="Y364" s="10">
        <f>3/24000000*OO[[#This Row],[81 (29JUN1985 00:00:00)-Water Temperature (C)]]*OO[[#This Row],[23]]</f>
        <v>1.3051778871524998E-8</v>
      </c>
      <c r="Z364" s="10">
        <f>3/24000000*OO[[#This Row],[82 (29JUN1985 03:00:00)-Water Temperature (C)]]*OO[[#This Row],[24]]</f>
        <v>1.0579779820335E-6</v>
      </c>
      <c r="AA364" s="10">
        <f>3/24000000*OO[[#This Row],[83 (29JUN1985 06:00:00)-Water Temperature (C)]]*OO[[#This Row],[25]]</f>
        <v>3.2458578316249998E-5</v>
      </c>
      <c r="AB364" s="10">
        <f>3/24000000*OO[[#This Row],[84 (29JUN1985 09:00:00)-Water Temperature (C)]]*OO[[#This Row],[26]]</f>
        <v>4.4975114366575006E-4</v>
      </c>
      <c r="AC364" s="10">
        <f>3/24000000*OO[[#This Row],[85 (29JUN1985 12:00:00)-Water Temperature (C)]]*OO[[#This Row],[27]]</f>
        <v>3.2082307893199994E-3</v>
      </c>
      <c r="AD364" s="10">
        <f>3/24000000*OO[[#This Row],[86 (29JUN1985 15:00:00)-Water Temperature (C)]]*OO[[#This Row],[28]]</f>
        <v>1.2809999603309998E-2</v>
      </c>
      <c r="AE364" s="10">
        <f>3/24000000*OO[[#This Row],[88 (29JUN1985 21:00:00)-Water Temperature (C)]]*OO[[#This Row],[30]]</f>
        <v>4.7171086771200001E-2</v>
      </c>
      <c r="AF364" s="10">
        <f>3/24000000*OO[[#This Row],[88 (29JUN1985 21:00:00)-Water Temperature (C)]]*OO[[#This Row],[30]]</f>
        <v>4.7171086771200001E-2</v>
      </c>
      <c r="AG364" s="10">
        <f>3/24000000*OO[[#This Row],[89 (30JUN1985 00:00:00)-Water Temperature (C)]]*OO[[#This Row],[31]]</f>
        <v>4.8534130240700003E-2</v>
      </c>
      <c r="AH364" s="10">
        <f>3/24000000*OO[[#This Row],[90 (30JUN1985 03:00:00)-Water Temperature (C)]]*OO[[#This Row],[32]]</f>
        <v>3.5613686083524998E-2</v>
      </c>
      <c r="AI364" s="10">
        <f>3/24000000*OO[[#This Row],[91 (30JUN1985 06:00:00)-Water Temperature (C)]]*OO[[#This Row],[33]]</f>
        <v>1.9355965185059998E-2</v>
      </c>
      <c r="AJ364" s="10">
        <f>3/24000000*OO[[#This Row],[92 (30JUN1985 09:00:00)-Water Temperature (C)]]*OO[[#This Row],[34]]</f>
        <v>8.2256238283837501E-3</v>
      </c>
      <c r="AK364" s="10">
        <f>3/24000000*OO[[#This Row],[93 (30JUN1985 12:00:00)-Water Temperature (C)]]*OO[[#This Row],[35]]</f>
        <v>2.8118267337449996E-3</v>
      </c>
      <c r="AL364" s="10">
        <f>3/24000000*OO[[#This Row],[94 (30JUN1985 15:00:00)-Water Temperature (C)]]*OO[[#This Row],[36]]</f>
        <v>8.0848561424399991E-4</v>
      </c>
      <c r="AM364" s="10">
        <f>3/24000000*OO[[#This Row],[95 (30JUN1985 18:00:00)-Water Temperature (C)]]*OO[[#This Row],[37]]</f>
        <v>2.2264730739535E-4</v>
      </c>
      <c r="AN364" s="10">
        <f>3/24000000*OO[[#This Row],[96 (30JUN1985 21:00:00)-Water Temperature (C)]]*OO[[#This Row],[38]]</f>
        <v>7.6622439424399997E-5</v>
      </c>
      <c r="AO364" s="10">
        <f>3/24000000*OO[[#This Row],[97 (01JUL1985 00:00:00)-Water Temperature (C)]]*OO[[#This Row],[39]]</f>
        <v>4.4048357003137504E-5</v>
      </c>
      <c r="AP364" s="10">
        <f>3/24000000*OO[[#This Row],[98 (01JUL1985 03:00:00)-Water Temperature (C)]]*OO[[#This Row],[40]]</f>
        <v>3.7291032487999994E-5</v>
      </c>
      <c r="AQ364" s="10">
        <f>3/24000000*OO[[#This Row],[99 (01JUL1985 06:00:00)-Water Temperature (C)]]*OO[[#This Row],[41]]</f>
        <v>3.5450613118650001E-5</v>
      </c>
      <c r="AR364" s="10">
        <f>3/24000000*OO[[#This Row],[100 (01JUL1985 09:00:00)-Water Temperature (C)]]*OO[[#This Row],[42]]</f>
        <v>3.5120806643812498E-5</v>
      </c>
      <c r="AS364" s="10">
        <f>3/24000000*OO[[#This Row],[101 (01JUL1985 12:00:00)-Water Temperature (C)]]*OO[[#This Row],[43]]</f>
        <v>3.4849237251449997E-5</v>
      </c>
      <c r="AT364" s="10">
        <f>3/24000000*OO[[#This Row],[102 (01JUL1985 15:00:00)-Water Temperature (C)]]*OO[[#This Row],[44]]</f>
        <v>3.3950648981399997E-5</v>
      </c>
      <c r="AU364" s="10">
        <f>3/24000000*OO[[#This Row],[103 (01JUL1985 18:00:00)-Water Temperature (C)]]*OO[[#This Row],[45]]</f>
        <v>3.2537916494999999E-5</v>
      </c>
      <c r="AV364" s="10">
        <f>3/24000000*OO[[#This Row],[104 (01JUL1985 21:00:00)-Water Temperature (C)]]*OO[[#This Row],[46]]</f>
        <v>3.0243116962687496E-5</v>
      </c>
      <c r="AW364" s="10">
        <f>3/24000000*OO[[#This Row],[105 (02JUL1985 00:00:00)-Water Temperature (C)]]*OO[[#This Row],[47]]</f>
        <v>2.7327505667463747E-5</v>
      </c>
      <c r="AX364" s="10">
        <f>3/24000000*OO[[#This Row],[106 (02JUL1985 03:00:00)-Water Temperature (C)]]*OO[[#This Row],[48]]</f>
        <v>2.4557589820950001E-5</v>
      </c>
      <c r="AY364" s="10">
        <f>3/24000000*OO[[#This Row],[107 (02JUL1985 06:00:00)-Water Temperature (C)]]*OO[[#This Row],[49]]</f>
        <v>2.1872825926109999E-5</v>
      </c>
      <c r="AZ364" s="10">
        <f>3/24000000*OO[[#This Row],[108 (02JUL1985 09:00:00)-Water Temperature (C)]]*OO[[#This Row],[50]]</f>
        <v>1.9977157909124997E-5</v>
      </c>
      <c r="BA364" s="10">
        <f>3/24000000*OO[[#This Row],[109 (02JUL1985 12:00:00)-Water Temperature (C)]]*OO[[#This Row],[51]]</f>
        <v>1.8489876272805001E-5</v>
      </c>
      <c r="BB364" s="10">
        <f>3/24000000*OO[[#This Row],[110 (02JUL1985 15:00:00)-Water Temperature (C)]]*OO[[#This Row],[52]]</f>
        <v>1.7212217291219998E-5</v>
      </c>
      <c r="BC364" s="10">
        <f>3/24000000*OO[[#This Row],[111 (02JUL1985 18:00:00)-Water Temperature (C)]]*OO[[#This Row],[53]]</f>
        <v>1.6077207897974998E-5</v>
      </c>
      <c r="BD364" s="10">
        <f>3/24000000*OO[[#This Row],[112 (02JUL1985 21:00:00)-Water Temperature (C)]]*OO[[#This Row],[54]]</f>
        <v>1.4765975105115E-5</v>
      </c>
      <c r="BE364" s="10">
        <f>3/24000000*OO[[#This Row],[113 (03JUL1985 00:00:00)-Water Temperature (C)]]*OO[[#This Row],[55]]</f>
        <v>1.3291673175405E-5</v>
      </c>
      <c r="BF364" s="10">
        <f>3/24000000*OO[[#This Row],[114 (03JUL1985 03:00:00)-Water Temperature (C)]]*OO[[#This Row],[56]]</f>
        <v>1.1862800593572499E-5</v>
      </c>
      <c r="BG364" s="10">
        <f>3/24000000*OO[[#This Row],[115 (03JUL1985 06:00:00)-Water Temperature (C)]]*OO[[#This Row],[57]]</f>
        <v>1.0559028291569999E-5</v>
      </c>
      <c r="BH364" s="10">
        <f>3/24000000*OO[[#This Row],[116 (03JUL1985 09:00:00)-Water Temperature (C)]]*OO[[#This Row],[58]]</f>
        <v>9.5857525883687492E-6</v>
      </c>
      <c r="BI364" s="10">
        <f>3/24000000*OO[[#This Row],[117 (03JUL1985 12:00:00)-Water Temperature (C)]]*OO[[#This Row],[59]]</f>
        <v>8.6031950549999996E-6</v>
      </c>
      <c r="BJ364" s="10">
        <f>3/24000000*OO[[#This Row],[118 (03JUL1985 15:00:00)-Water Temperature (C)]]*OO[[#This Row],[60]]</f>
        <v>7.9118230148337498E-6</v>
      </c>
      <c r="BK364" s="10">
        <f>3/24000000*OO[[#This Row],[119 (03JUL1985 18:00:00)-Water Temperature (C)]]*OO[[#This Row],[61]]</f>
        <v>7.3814558935887501E-6</v>
      </c>
      <c r="BL364" s="10">
        <f>3/24000000*OO[[#This Row],[120 (03JUL1985 21:00:00)-Water Temperature (C)]]*OO[[#This Row],[62]]</f>
        <v>6.801263924535E-6</v>
      </c>
      <c r="BM364" s="10">
        <f>3/24000000*OO[[#This Row],[121 (04JUL1985 00:00:00)-Water Temperature (C)]]*OO[[#This Row],[63]]</f>
        <v>6.17557724295E-6</v>
      </c>
      <c r="BN364" s="10">
        <f>3/24000000*OO[[#This Row],[122 (04JUL1985 03:00:00)-Water Temperature (C)]]*OO[[#This Row],[64]]</f>
        <v>5.5701112499999993E-6</v>
      </c>
      <c r="BO364" s="10">
        <f>3/24000000*OO[[#This Row],[123 (04JUL1985 06:00:00)-Water Temperature (C)]]*OO[[#This Row],[65]]</f>
        <v>5.0152759879849997E-6</v>
      </c>
      <c r="BP364" s="10">
        <f>3/24000000*OO[[#This Row],[124 (04JUL1985 09:00:00)-Water Temperature (C)]]*OO[[#This Row],[66]]</f>
        <v>4.6574436612599997E-6</v>
      </c>
      <c r="BQ364" s="10">
        <f>3/24000000*OO[[#This Row],[125 (04JUL1985 12:00:00)-Water Temperature (C)]]*OO[[#This Row],[67]]</f>
        <v>4.3813797435450005E-6</v>
      </c>
      <c r="BR364" s="10">
        <f>3/24000000*OO[[#This Row],[126 (04JUL1985 15:00:00)-Water Temperature (C)]]*OO[[#This Row],[68]]</f>
        <v>4.1362742841649995E-6</v>
      </c>
      <c r="BS364" s="10">
        <f>3/24000000*OO[[#This Row],[127 (04JUL1985 18:00:00)-Water Temperature (C)]]*OO[[#This Row],[69]]</f>
        <v>3.9105096834274998E-6</v>
      </c>
      <c r="BT364" s="10">
        <f>3/24000000*OO[[#This Row],[128 (04JUL1985 21:00:00)-Water Temperature (C)]]*OO[[#This Row],[70]]</f>
        <v>3.6253510308000003E-6</v>
      </c>
      <c r="BU364" s="10">
        <f>3/24000000*OO[[#This Row],[129 (05JUL1985 00:00:00)-Water Temperature (C)]]*OO[[#This Row],[71]]</f>
        <v>3.25382697687075E-6</v>
      </c>
      <c r="BV364" s="10">
        <f>3/24000000*OO[[#This Row],[130 (05JUL1985 03:00:00)-Water Temperature (C)]]*OO[[#This Row],[72]]</f>
        <v>2.8755849922119995E-6</v>
      </c>
      <c r="BW364" s="10">
        <f>3/24000000*OO[[#This Row],[131 (05JUL1985 06:00:00)-Water Temperature (C)]]*OO[[#This Row],[73]]</f>
        <v>2.5017175271059997E-6</v>
      </c>
      <c r="BX364" s="10">
        <f>3/24000000*OO[[#This Row],[132 (05JUL1985 09:00:00)-Water Temperature (C)]]*OO[[#This Row],[74]]</f>
        <v>2.1835733965949998E-6</v>
      </c>
      <c r="BY364" s="10">
        <f>3/24000000*OO[[#This Row],[133 (05JUL1985 12:00:00)-Water Temperature (C)]]*OO[[#This Row],[75]]</f>
        <v>1.9097156356784998E-6</v>
      </c>
      <c r="BZ364" s="10">
        <f>3/24000000*OO[[#This Row],[134 (05JUL1985 15:00:00)-Water Temperature (C)]]*OO[[#This Row],[76]]</f>
        <v>1.6649144343599996E-6</v>
      </c>
      <c r="CA364" s="10">
        <f>3/24000000*OO[[#This Row],[135 (05JUL1985 18:00:00)-Water Temperature (C)]]*OO[[#This Row],[77]]</f>
        <v>1.4686462463399999E-6</v>
      </c>
      <c r="CB364" s="10">
        <f>3/24000000*OO[[#This Row],[136 (05JUL1985 21:00:00)-Water Temperature (C)]]*OO[[#This Row],[78]]</f>
        <v>1.2973302097029999E-6</v>
      </c>
      <c r="CC364" s="10">
        <f>3/24000000*OO[[#This Row],[137 (06JUL1985 00:00:00)-Water Temperature (C)]]*OO[[#This Row],[79]]</f>
        <v>1.1424659281717498E-6</v>
      </c>
      <c r="CD364" s="10">
        <f>3/24000000*OO[[#This Row],[138 (06JUL1985 03:00:00)-Water Temperature (C)]]*OO[[#This Row],[80]]</f>
        <v>9.996848976385001E-7</v>
      </c>
      <c r="CE364" s="10">
        <f>3/24000000*OO[[#This Row],[139 (06JUL1985 06:00:00)-Water Temperature (C)]]*OO[[#This Row],[81]]</f>
        <v>8.6859076497749983E-7</v>
      </c>
      <c r="CF364" s="10">
        <f>3/24000000*OO[[#This Row],[140 (06JUL1985 09:00:00)-Water Temperature (C)]]*OO[[#This Row],[82]]</f>
        <v>7.6922478240974995E-7</v>
      </c>
      <c r="CG364" s="10">
        <f>3/24000000*OO[[#This Row],[141 (06JUL1985 12:00:00)-Water Temperature (C)]]*OO[[#This Row],[83]]</f>
        <v>6.8735402892899998E-7</v>
      </c>
      <c r="CH364" s="10">
        <f>3/24000000*OO[[#This Row],[142 (06JUL1985 15:00:00)-Water Temperature (C)]]*OO[[#This Row],[84]]</f>
        <v>6.2133522238125002E-7</v>
      </c>
      <c r="CI364" s="10">
        <f>3/24000000*OO[[#This Row],[143 (06JUL1985 18:00:00)-Water Temperature (C)]]*OO[[#This Row],[85]]</f>
        <v>5.6672864331874998E-7</v>
      </c>
      <c r="CJ364" s="10">
        <f>3/24000000*OO[[#This Row],[144 (06JUL1985 21:00:00)-Water Temperature (C)]]*OO[[#This Row],[86]]</f>
        <v>5.1838874438549996E-7</v>
      </c>
      <c r="CK364" s="10">
        <f>3/24000000*OO[[#This Row],[145 (07JUL1985 00:00:00)-Water Temperature (C)]]*OO[[#This Row],[87]]</f>
        <v>4.6970494319699997E-7</v>
      </c>
      <c r="CL364" s="10">
        <f>3/24000000*OO[[#This Row],[146 (07JUL1985 03:00:00)-Water Temperature (C)]]*OO[[#This Row],[88]]</f>
        <v>4.2757178051512495E-7</v>
      </c>
      <c r="CM364" s="10">
        <f>3/24000000*OO[[#This Row],[147 (07JUL1985 06:00:00)-Water Temperature (C)]]*OO[[#This Row],[89]]</f>
        <v>3.9039222961799998E-7</v>
      </c>
      <c r="CN364" s="10">
        <f>3/24000000*OO[[#This Row],[148 (07JUL1985 09:00:00)-Water Temperature (C)]]*OO[[#This Row],[90]]</f>
        <v>3.5971474234249992E-7</v>
      </c>
      <c r="CO364" s="10">
        <f>3/24000000*OO[[#This Row],[149 (07JUL1985 12:00:00)-Water Temperature (C)]]*OO[[#This Row],[91]]</f>
        <v>3.3512268287575E-7</v>
      </c>
      <c r="CP364" s="10">
        <f>3/24000000*OO[[#This Row],[150 (07JUL1985 15:00:00)-Water Temperature (C)]]*OO[[#This Row],[92]]</f>
        <v>3.3512268287575E-7</v>
      </c>
      <c r="CQ364" s="10">
        <f>3/24000000*OO[[#This Row],[151 (07JUL1985 18:00:00)-Water Temperature (C)]]*OO[[#This Row],[93]]</f>
        <v>3.3512268287575E-7</v>
      </c>
      <c r="CR364" s="10">
        <f>3/24000000*OO[[#This Row],[152 (07JUL1985 21:00:00)-Water Temperature (C)]]*OO[[#This Row],[94]]</f>
        <v>3.3512268287575E-7</v>
      </c>
      <c r="CS364" s="10">
        <f>3/24000000*OO[[#This Row],[153 (08JUL1985 00:00:00)-Water Temperature (C)]]*OO[[#This Row],[95]]</f>
        <v>3.3512268287575E-7</v>
      </c>
      <c r="CT364" s="10">
        <f>3/24000000*OO[[#This Row],[154 (08JUL1985 03:00:00)-Water Temperature (C)]]*OO[[#This Row],[96]]</f>
        <v>3.3512268287575E-7</v>
      </c>
      <c r="CU364" s="10">
        <f>3/24000000*OO[[#This Row],[155 (08JUL1985 06:00:00)-Water Temperature (C)]]*OO[[#This Row],[97]]</f>
        <v>3.3512268287575E-7</v>
      </c>
      <c r="CV364" s="10">
        <f>3/24000000*OO[[#This Row],[156 (08JUL1985 09:00:00)-Water Temperature (C)]]*OO[[#This Row],[98]]</f>
        <v>3.3512268287575E-7</v>
      </c>
      <c r="CW364" s="10">
        <f>3/24000000*OO[[#This Row],[157 (08JUL1985 12:00:00)-Water Temperature (C)]]*OO[[#This Row],[99]]</f>
        <v>3.3512268287575E-7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1.2589388563205346E-34</v>
      </c>
      <c r="U365" s="10">
        <f>3/24*OO[[#This Row],[77 (28JUN1985 12:00:00)-Water Temperature (C)]]*OO[[#This Row],[19]]/SUM(OO[19])</f>
        <v>6.4240318050387903E-26</v>
      </c>
      <c r="V365" s="10">
        <f>3/24000000*OO[[#This Row],[78 (28JUN1985 15:00:00)-Water Temperature (C)]]*OO[[#This Row],[20]]</f>
        <v>3.4769419910849997E-19</v>
      </c>
      <c r="W365" s="10">
        <f>3/24000000*OO[[#This Row],[79 (28JUN1985 18:00:00)-Water Temperature (C)]]*OO[[#This Row],[21]]</f>
        <v>2.4939559017958752E-14</v>
      </c>
      <c r="X365" s="10">
        <f>3/24000000*OO[[#This Row],[80 (28JUN1985 21:00:00)-Water Temperature (C)]]*OO[[#This Row],[22]]</f>
        <v>4.4876315690024997E-11</v>
      </c>
      <c r="Y365" s="10">
        <f>3/24000000*OO[[#This Row],[81 (29JUN1985 00:00:00)-Water Temperature (C)]]*OO[[#This Row],[23]]</f>
        <v>1.3846165711638751E-8</v>
      </c>
      <c r="Z365" s="10">
        <f>3/24000000*OO[[#This Row],[82 (29JUN1985 03:00:00)-Water Temperature (C)]]*OO[[#This Row],[24]]</f>
        <v>1.2237119803259998E-6</v>
      </c>
      <c r="AA365" s="10">
        <f>3/24000000*OO[[#This Row],[83 (29JUN1985 06:00:00)-Water Temperature (C)]]*OO[[#This Row],[25]]</f>
        <v>4.0470071239674997E-5</v>
      </c>
      <c r="AB365" s="10">
        <f>3/24000000*OO[[#This Row],[84 (29JUN1985 09:00:00)-Water Temperature (C)]]*OO[[#This Row],[26]]</f>
        <v>5.9979115856249995E-4</v>
      </c>
      <c r="AC365" s="10">
        <f>3/24000000*OO[[#This Row],[85 (29JUN1985 12:00:00)-Water Temperature (C)]]*OO[[#This Row],[27]]</f>
        <v>4.5472308411899998E-3</v>
      </c>
      <c r="AD365" s="10">
        <f>3/24000000*OO[[#This Row],[86 (29JUN1985 15:00:00)-Water Temperature (C)]]*OO[[#This Row],[28]]</f>
        <v>1.9195168703039996E-2</v>
      </c>
      <c r="AE365" s="10">
        <f>3/24000000*OO[[#This Row],[88 (29JUN1985 21:00:00)-Water Temperature (C)]]*OO[[#This Row],[30]]</f>
        <v>7.7921803139050005E-2</v>
      </c>
      <c r="AF365" s="10">
        <f>3/24000000*OO[[#This Row],[88 (29JUN1985 21:00:00)-Water Temperature (C)]]*OO[[#This Row],[30]]</f>
        <v>7.7921803139050005E-2</v>
      </c>
      <c r="AG365" s="10">
        <f>3/24000000*OO[[#This Row],[89 (30JUN1985 00:00:00)-Water Temperature (C)]]*OO[[#This Row],[31]]</f>
        <v>8.3782338159149997E-2</v>
      </c>
      <c r="AH365" s="10">
        <f>3/24000000*OO[[#This Row],[90 (30JUN1985 03:00:00)-Water Temperature (C)]]*OO[[#This Row],[32]]</f>
        <v>6.4062731295000008E-2</v>
      </c>
      <c r="AI365" s="10">
        <f>3/24000000*OO[[#This Row],[91 (30JUN1985 06:00:00)-Water Temperature (C)]]*OO[[#This Row],[33]]</f>
        <v>3.61881232265375E-2</v>
      </c>
      <c r="AJ365" s="10">
        <f>3/24000000*OO[[#This Row],[92 (30JUN1985 09:00:00)-Water Temperature (C)]]*OO[[#This Row],[34]]</f>
        <v>1.5926875321747497E-2</v>
      </c>
      <c r="AK365" s="10">
        <f>3/24000000*OO[[#This Row],[93 (30JUN1985 12:00:00)-Water Temperature (C)]]*OO[[#This Row],[35]]</f>
        <v>5.6092516399499992E-3</v>
      </c>
      <c r="AL365" s="10">
        <f>3/24000000*OO[[#This Row],[94 (30JUN1985 15:00:00)-Water Temperature (C)]]*OO[[#This Row],[36]]</f>
        <v>1.64710576323775E-3</v>
      </c>
      <c r="AM365" s="10">
        <f>3/24000000*OO[[#This Row],[95 (30JUN1985 18:00:00)-Water Temperature (C)]]*OO[[#This Row],[37]]</f>
        <v>4.5252971454999992E-4</v>
      </c>
      <c r="AN365" s="10">
        <f>3/24000000*OO[[#This Row],[96 (30JUN1985 21:00:00)-Water Temperature (C)]]*OO[[#This Row],[38]]</f>
        <v>1.4725132185075001E-4</v>
      </c>
      <c r="AO365" s="10">
        <f>3/24000000*OO[[#This Row],[97 (01JUL1985 00:00:00)-Water Temperature (C)]]*OO[[#This Row],[39]]</f>
        <v>7.8344583514124993E-5</v>
      </c>
      <c r="AP365" s="10">
        <f>3/24000000*OO[[#This Row],[98 (01JUL1985 03:00:00)-Water Temperature (C)]]*OO[[#This Row],[40]]</f>
        <v>6.3944042856187494E-5</v>
      </c>
      <c r="AQ365" s="10">
        <f>3/24000000*OO[[#This Row],[99 (01JUL1985 06:00:00)-Water Temperature (C)]]*OO[[#This Row],[41]]</f>
        <v>6.0383516950024997E-5</v>
      </c>
      <c r="AR365" s="10">
        <f>3/24000000*OO[[#This Row],[100 (01JUL1985 09:00:00)-Water Temperature (C)]]*OO[[#This Row],[42]]</f>
        <v>5.9786703829099989E-5</v>
      </c>
      <c r="AS365" s="10">
        <f>3/24000000*OO[[#This Row],[101 (01JUL1985 12:00:00)-Water Temperature (C)]]*OO[[#This Row],[43]]</f>
        <v>5.9428316651200006E-5</v>
      </c>
      <c r="AT365" s="10">
        <f>3/24000000*OO[[#This Row],[102 (01JUL1985 15:00:00)-Water Temperature (C)]]*OO[[#This Row],[44]]</f>
        <v>5.8020451238249996E-5</v>
      </c>
      <c r="AU365" s="10">
        <f>3/24000000*OO[[#This Row],[103 (01JUL1985 18:00:00)-Water Temperature (C)]]*OO[[#This Row],[45]]</f>
        <v>5.5665385972874995E-5</v>
      </c>
      <c r="AV365" s="10">
        <f>3/24000000*OO[[#This Row],[104 (01JUL1985 21:00:00)-Water Temperature (C)]]*OO[[#This Row],[46]]</f>
        <v>5.1768329950174994E-5</v>
      </c>
      <c r="AW365" s="10">
        <f>3/24000000*OO[[#This Row],[105 (02JUL1985 00:00:00)-Water Temperature (C)]]*OO[[#This Row],[47]]</f>
        <v>4.6831779644999987E-5</v>
      </c>
      <c r="AX365" s="10">
        <f>3/24000000*OO[[#This Row],[106 (02JUL1985 03:00:00)-Water Temperature (C)]]*OO[[#This Row],[48]]</f>
        <v>4.2132529252899999E-5</v>
      </c>
      <c r="AY365" s="10">
        <f>3/24000000*OO[[#This Row],[107 (02JUL1985 06:00:00)-Water Temperature (C)]]*OO[[#This Row],[49]]</f>
        <v>3.76028989420875E-5</v>
      </c>
      <c r="AZ365" s="10">
        <f>3/24000000*OO[[#This Row],[108 (02JUL1985 09:00:00)-Water Temperature (C)]]*OO[[#This Row],[50]]</f>
        <v>3.4351374778737494E-5</v>
      </c>
      <c r="BA365" s="10">
        <f>3/24000000*OO[[#This Row],[109 (02JUL1985 12:00:00)-Water Temperature (C)]]*OO[[#This Row],[51]]</f>
        <v>3.1805690178762501E-5</v>
      </c>
      <c r="BB365" s="10">
        <f>3/24000000*OO[[#This Row],[110 (02JUL1985 15:00:00)-Water Temperature (C)]]*OO[[#This Row],[52]]</f>
        <v>2.9586230492775004E-5</v>
      </c>
      <c r="BC365" s="10">
        <f>3/24000000*OO[[#This Row],[111 (02JUL1985 18:00:00)-Water Temperature (C)]]*OO[[#This Row],[53]]</f>
        <v>2.7616962797874997E-5</v>
      </c>
      <c r="BD365" s="10">
        <f>3/24000000*OO[[#This Row],[112 (02JUL1985 21:00:00)-Water Temperature (C)]]*OO[[#This Row],[54]]</f>
        <v>2.5361947330227498E-5</v>
      </c>
      <c r="BE365" s="10">
        <f>3/24000000*OO[[#This Row],[113 (03JUL1985 00:00:00)-Water Temperature (C)]]*OO[[#This Row],[55]]</f>
        <v>2.2856042588734998E-5</v>
      </c>
      <c r="BF365" s="10">
        <f>3/24000000*OO[[#This Row],[114 (03JUL1985 03:00:00)-Water Temperature (C)]]*OO[[#This Row],[56]]</f>
        <v>2.0426183079724999E-5</v>
      </c>
      <c r="BG365" s="10">
        <f>3/24000000*OO[[#This Row],[115 (03JUL1985 06:00:00)-Water Temperature (C)]]*OO[[#This Row],[57]]</f>
        <v>1.8231530735560001E-5</v>
      </c>
      <c r="BH365" s="10">
        <f>3/24000000*OO[[#This Row],[116 (03JUL1985 09:00:00)-Water Temperature (C)]]*OO[[#This Row],[58]]</f>
        <v>1.6545674419699999E-5</v>
      </c>
      <c r="BI365" s="10">
        <f>3/24000000*OO[[#This Row],[117 (03JUL1985 12:00:00)-Water Temperature (C)]]*OO[[#This Row],[59]]</f>
        <v>1.4853441057949999E-5</v>
      </c>
      <c r="BJ365" s="10">
        <f>3/24000000*OO[[#This Row],[118 (03JUL1985 15:00:00)-Water Temperature (C)]]*OO[[#This Row],[60]]</f>
        <v>1.364256719671875E-5</v>
      </c>
      <c r="BK365" s="10">
        <f>3/24000000*OO[[#This Row],[119 (03JUL1985 18:00:00)-Water Temperature (C)]]*OO[[#This Row],[61]]</f>
        <v>1.2710260129531251E-5</v>
      </c>
      <c r="BL365" s="10">
        <f>3/24000000*OO[[#This Row],[120 (03JUL1985 21:00:00)-Water Temperature (C)]]*OO[[#This Row],[62]]</f>
        <v>1.1709472722775E-5</v>
      </c>
      <c r="BM365" s="10">
        <f>3/24000000*OO[[#This Row],[121 (04JUL1985 00:00:00)-Water Temperature (C)]]*OO[[#This Row],[63]]</f>
        <v>1.0637938693602501E-5</v>
      </c>
      <c r="BN365" s="10">
        <f>3/24000000*OO[[#This Row],[122 (04JUL1985 03:00:00)-Water Temperature (C)]]*OO[[#This Row],[64]]</f>
        <v>9.6033736103149989E-6</v>
      </c>
      <c r="BO365" s="10">
        <f>3/24000000*OO[[#This Row],[123 (04JUL1985 06:00:00)-Water Temperature (C)]]*OO[[#This Row],[65]]</f>
        <v>8.6582230484487506E-6</v>
      </c>
      <c r="BP365" s="10">
        <f>3/24000000*OO[[#This Row],[124 (04JUL1985 09:00:00)-Water Temperature (C)]]*OO[[#This Row],[66]]</f>
        <v>8.0368261281612503E-6</v>
      </c>
      <c r="BQ365" s="10">
        <f>3/24000000*OO[[#This Row],[125 (04JUL1985 12:00:00)-Water Temperature (C)]]*OO[[#This Row],[67]]</f>
        <v>7.5595500626099992E-6</v>
      </c>
      <c r="BR365" s="10">
        <f>3/24000000*OO[[#This Row],[126 (04JUL1985 15:00:00)-Water Temperature (C)]]*OO[[#This Row],[68]]</f>
        <v>7.1331509650299998E-6</v>
      </c>
      <c r="BS365" s="10">
        <f>3/24000000*OO[[#This Row],[127 (04JUL1985 18:00:00)-Water Temperature (C)]]*OO[[#This Row],[69]]</f>
        <v>6.7372625427450008E-6</v>
      </c>
      <c r="BT365" s="10">
        <f>3/24000000*OO[[#This Row],[128 (04JUL1985 21:00:00)-Water Temperature (C)]]*OO[[#This Row],[70]]</f>
        <v>6.2488368091312497E-6</v>
      </c>
      <c r="BU365" s="10">
        <f>3/24000000*OO[[#This Row],[129 (05JUL1985 00:00:00)-Water Temperature (C)]]*OO[[#This Row],[71]]</f>
        <v>5.6181210248924996E-6</v>
      </c>
      <c r="BV365" s="10">
        <f>3/24000000*OO[[#This Row],[130 (05JUL1985 03:00:00)-Water Temperature (C)]]*OO[[#This Row],[72]]</f>
        <v>4.9758469808949992E-6</v>
      </c>
      <c r="BW365" s="10">
        <f>3/24000000*OO[[#This Row],[131 (05JUL1985 06:00:00)-Water Temperature (C)]]*OO[[#This Row],[73]]</f>
        <v>4.3410979633087488E-6</v>
      </c>
      <c r="BX365" s="10">
        <f>3/24000000*OO[[#This Row],[132 (05JUL1985 09:00:00)-Water Temperature (C)]]*OO[[#This Row],[74]]</f>
        <v>3.794619675E-6</v>
      </c>
      <c r="BY365" s="10">
        <f>3/24000000*OO[[#This Row],[133 (05JUL1985 12:00:00)-Water Temperature (C)]]*OO[[#This Row],[75]]</f>
        <v>3.3181606170799997E-6</v>
      </c>
      <c r="BZ365" s="10">
        <f>3/24000000*OO[[#This Row],[134 (05JUL1985 15:00:00)-Water Temperature (C)]]*OO[[#This Row],[76]]</f>
        <v>2.8918752794669998E-6</v>
      </c>
      <c r="CA365" s="10">
        <f>3/24000000*OO[[#This Row],[135 (05JUL1985 18:00:00)-Water Temperature (C)]]*OO[[#This Row],[77]]</f>
        <v>2.5443944498559999E-6</v>
      </c>
      <c r="CB365" s="10">
        <f>3/24000000*OO[[#This Row],[136 (05JUL1985 21:00:00)-Water Temperature (C)]]*OO[[#This Row],[78]]</f>
        <v>2.2457991541454998E-6</v>
      </c>
      <c r="CC365" s="10">
        <f>3/24000000*OO[[#This Row],[137 (06JUL1985 00:00:00)-Water Temperature (C)]]*OO[[#This Row],[79]]</f>
        <v>1.9776650240499998E-6</v>
      </c>
      <c r="CD365" s="10">
        <f>3/24000000*OO[[#This Row],[138 (06JUL1985 03:00:00)-Water Temperature (C)]]*OO[[#This Row],[80]]</f>
        <v>1.7325489288499999E-6</v>
      </c>
      <c r="CE365" s="10">
        <f>3/24000000*OO[[#This Row],[139 (06JUL1985 06:00:00)-Water Temperature (C)]]*OO[[#This Row],[81]]</f>
        <v>1.508605618896E-6</v>
      </c>
      <c r="CF365" s="10">
        <f>3/24000000*OO[[#This Row],[140 (06JUL1985 09:00:00)-Water Temperature (C)]]*OO[[#This Row],[82]]</f>
        <v>1.337193218391E-6</v>
      </c>
      <c r="CG365" s="10">
        <f>3/24000000*OO[[#This Row],[141 (06JUL1985 12:00:00)-Water Temperature (C)]]*OO[[#This Row],[83]]</f>
        <v>1.1945261506075E-6</v>
      </c>
      <c r="CH365" s="10">
        <f>3/24000000*OO[[#This Row],[142 (06JUL1985 15:00:00)-Water Temperature (C)]]*OO[[#This Row],[84]]</f>
        <v>1.0778651179834998E-6</v>
      </c>
      <c r="CI365" s="10">
        <f>3/24000000*OO[[#This Row],[143 (06JUL1985 18:00:00)-Water Temperature (C)]]*OO[[#This Row],[85]]</f>
        <v>9.8040867207000016E-7</v>
      </c>
      <c r="CJ365" s="10">
        <f>3/24000000*OO[[#This Row],[144 (06JUL1985 21:00:00)-Water Temperature (C)]]*OO[[#This Row],[86]]</f>
        <v>8.9443737236962496E-7</v>
      </c>
      <c r="CK365" s="10">
        <f>3/24000000*OO[[#This Row],[145 (07JUL1985 00:00:00)-Water Temperature (C)]]*OO[[#This Row],[87]]</f>
        <v>8.0936839480624995E-7</v>
      </c>
      <c r="CL365" s="10">
        <f>3/24000000*OO[[#This Row],[146 (07JUL1985 03:00:00)-Water Temperature (C)]]*OO[[#This Row],[88]]</f>
        <v>7.3592533822200006E-7</v>
      </c>
      <c r="CM365" s="10">
        <f>3/24000000*OO[[#This Row],[147 (07JUL1985 06:00:00)-Water Temperature (C)]]*OO[[#This Row],[89]]</f>
        <v>6.7232920381199994E-7</v>
      </c>
      <c r="CN365" s="10">
        <f>3/24000000*OO[[#This Row],[148 (07JUL1985 09:00:00)-Water Temperature (C)]]*OO[[#This Row],[90]]</f>
        <v>6.2003033891849991E-7</v>
      </c>
      <c r="CO365" s="10">
        <f>3/24000000*OO[[#This Row],[149 (07JUL1985 12:00:00)-Water Temperature (C)]]*OO[[#This Row],[91]]</f>
        <v>5.7764390358187489E-7</v>
      </c>
      <c r="CP365" s="10">
        <f>3/24000000*OO[[#This Row],[150 (07JUL1985 15:00:00)-Water Temperature (C)]]*OO[[#This Row],[92]]</f>
        <v>5.7764390358187489E-7</v>
      </c>
      <c r="CQ365" s="10">
        <f>3/24000000*OO[[#This Row],[151 (07JUL1985 18:00:00)-Water Temperature (C)]]*OO[[#This Row],[93]]</f>
        <v>5.7764390358187489E-7</v>
      </c>
      <c r="CR365" s="10">
        <f>3/24000000*OO[[#This Row],[152 (07JUL1985 21:00:00)-Water Temperature (C)]]*OO[[#This Row],[94]]</f>
        <v>5.7764390358187489E-7</v>
      </c>
      <c r="CS365" s="10">
        <f>3/24000000*OO[[#This Row],[153 (08JUL1985 00:00:00)-Water Temperature (C)]]*OO[[#This Row],[95]]</f>
        <v>5.7764390358187489E-7</v>
      </c>
      <c r="CT365" s="10">
        <f>3/24000000*OO[[#This Row],[154 (08JUL1985 03:00:00)-Water Temperature (C)]]*OO[[#This Row],[96]]</f>
        <v>5.7764390358187489E-7</v>
      </c>
      <c r="CU365" s="10">
        <f>3/24000000*OO[[#This Row],[155 (08JUL1985 06:00:00)-Water Temperature (C)]]*OO[[#This Row],[97]]</f>
        <v>5.7764390358187489E-7</v>
      </c>
      <c r="CV365" s="10">
        <f>3/24000000*OO[[#This Row],[156 (08JUL1985 09:00:00)-Water Temperature (C)]]*OO[[#This Row],[98]]</f>
        <v>5.7764390358187489E-7</v>
      </c>
      <c r="CW365" s="10">
        <f>3/24000000*OO[[#This Row],[157 (08JUL1985 12:00:00)-Water Temperature (C)]]*OO[[#This Row],[99]]</f>
        <v>5.7764390358187489E-7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1.3316132282986353E-35</v>
      </c>
      <c r="U366" s="10">
        <f>3/24*OO[[#This Row],[77 (28JUN1985 12:00:00)-Water Temperature (C)]]*OO[[#This Row],[19]]/SUM(OO[19])</f>
        <v>2.0341600559287625E-26</v>
      </c>
      <c r="V366" s="10">
        <f>3/24000000*OO[[#This Row],[78 (28JUN1985 15:00:00)-Water Temperature (C)]]*OO[[#This Row],[20]]</f>
        <v>7.3348190492249993E-20</v>
      </c>
      <c r="W366" s="10">
        <f>3/24000000*OO[[#This Row],[79 (28JUN1985 18:00:00)-Water Temperature (C)]]*OO[[#This Row],[21]]</f>
        <v>8.8436668082475007E-15</v>
      </c>
      <c r="X366" s="10">
        <f>3/24000000*OO[[#This Row],[80 (28JUN1985 21:00:00)-Water Temperature (C)]]*OO[[#This Row],[22]]</f>
        <v>1.8920315284969998E-11</v>
      </c>
      <c r="Y366" s="10">
        <f>3/24000000*OO[[#This Row],[81 (29JUN1985 00:00:00)-Water Temperature (C)]]*OO[[#This Row],[23]]</f>
        <v>6.5649009571762503E-9</v>
      </c>
      <c r="Z366" s="10">
        <f>3/24000000*OO[[#This Row],[82 (29JUN1985 03:00:00)-Water Temperature (C)]]*OO[[#This Row],[24]]</f>
        <v>6.3691153827299991E-7</v>
      </c>
      <c r="AA366" s="10">
        <f>3/24000000*OO[[#This Row],[83 (29JUN1985 06:00:00)-Water Temperature (C)]]*OO[[#This Row],[25]]</f>
        <v>2.280945818577E-5</v>
      </c>
      <c r="AB366" s="10">
        <f>3/24000000*OO[[#This Row],[84 (29JUN1985 09:00:00)-Water Temperature (C)]]*OO[[#This Row],[26]]</f>
        <v>3.6264717769799999E-4</v>
      </c>
      <c r="AC366" s="10">
        <f>3/24000000*OO[[#This Row],[85 (29JUN1985 12:00:00)-Water Temperature (C)]]*OO[[#This Row],[27]]</f>
        <v>2.9273226083437499E-3</v>
      </c>
      <c r="AD366" s="10">
        <f>3/24000000*OO[[#This Row],[86 (29JUN1985 15:00:00)-Water Temperature (C)]]*OO[[#This Row],[28]]</f>
        <v>1.3078535032193752E-2</v>
      </c>
      <c r="AE366" s="10">
        <f>3/24000000*OO[[#This Row],[88 (29JUN1985 21:00:00)-Water Temperature (C)]]*OO[[#This Row],[30]]</f>
        <v>5.8617489750299998E-2</v>
      </c>
      <c r="AF366" s="10">
        <f>3/24000000*OO[[#This Row],[88 (29JUN1985 21:00:00)-Water Temperature (C)]]*OO[[#This Row],[30]]</f>
        <v>5.8617489750299998E-2</v>
      </c>
      <c r="AG366" s="10">
        <f>3/24000000*OO[[#This Row],[89 (30JUN1985 00:00:00)-Water Temperature (C)]]*OO[[#This Row],[31]]</f>
        <v>6.5821280197887508E-2</v>
      </c>
      <c r="AH366" s="10">
        <f>3/24000000*OO[[#This Row],[90 (30JUN1985 03:00:00)-Water Temperature (C)]]*OO[[#This Row],[32]]</f>
        <v>5.2385419627099999E-2</v>
      </c>
      <c r="AI366" s="10">
        <f>3/24000000*OO[[#This Row],[91 (30JUN1985 06:00:00)-Water Temperature (C)]]*OO[[#This Row],[33]]</f>
        <v>3.0716330421174994E-2</v>
      </c>
      <c r="AJ366" s="10">
        <f>3/24000000*OO[[#This Row],[92 (30JUN1985 09:00:00)-Water Temperature (C)]]*OO[[#This Row],[34]]</f>
        <v>1.3977740447880001E-2</v>
      </c>
      <c r="AK366" s="10">
        <f>3/24000000*OO[[#This Row],[93 (30JUN1985 12:00:00)-Water Temperature (C)]]*OO[[#This Row],[35]]</f>
        <v>5.0675333377599996E-3</v>
      </c>
      <c r="AL366" s="10">
        <f>3/24000000*OO[[#This Row],[94 (30JUN1985 15:00:00)-Water Temperature (C)]]*OO[[#This Row],[36]]</f>
        <v>1.5212739371949998E-3</v>
      </c>
      <c r="AM366" s="10">
        <f>3/24000000*OO[[#This Row],[95 (30JUN1985 18:00:00)-Water Temperature (C)]]*OO[[#This Row],[37]]</f>
        <v>4.1925441176250005E-4</v>
      </c>
      <c r="AN366" s="10">
        <f>3/24000000*OO[[#This Row],[96 (30JUN1985 21:00:00)-Water Temperature (C)]]*OO[[#This Row],[38]]</f>
        <v>1.3059620875729999E-4</v>
      </c>
      <c r="AO366" s="10">
        <f>3/24000000*OO[[#This Row],[97 (01JUL1985 00:00:00)-Water Temperature (C)]]*OO[[#This Row],[39]]</f>
        <v>6.4587792534299997E-5</v>
      </c>
      <c r="AP366" s="10">
        <f>3/24000000*OO[[#This Row],[98 (01JUL1985 03:00:00)-Water Temperature (C)]]*OO[[#This Row],[40]]</f>
        <v>5.0656878475699991E-5</v>
      </c>
      <c r="AQ366" s="10">
        <f>3/24000000*OO[[#This Row],[99 (01JUL1985 06:00:00)-Water Temperature (C)]]*OO[[#This Row],[41]]</f>
        <v>4.7464220913275003E-5</v>
      </c>
      <c r="AR366" s="10">
        <f>3/24000000*OO[[#This Row],[100 (01JUL1985 09:00:00)-Water Temperature (C)]]*OO[[#This Row],[42]]</f>
        <v>4.6979125528875006E-5</v>
      </c>
      <c r="AS366" s="10">
        <f>3/24000000*OO[[#This Row],[101 (01JUL1985 12:00:00)-Water Temperature (C)]]*OO[[#This Row],[43]]</f>
        <v>4.6771959669050007E-5</v>
      </c>
      <c r="AT366" s="10">
        <f>3/24000000*OO[[#This Row],[102 (01JUL1985 15:00:00)-Water Temperature (C)]]*OO[[#This Row],[44]]</f>
        <v>4.5778907949149995E-5</v>
      </c>
      <c r="AU366" s="10">
        <f>3/24000000*OO[[#This Row],[103 (01JUL1985 18:00:00)-Water Temperature (C)]]*OO[[#This Row],[45]]</f>
        <v>4.3967568245437495E-5</v>
      </c>
      <c r="AV366" s="10">
        <f>3/24000000*OO[[#This Row],[104 (01JUL1985 21:00:00)-Water Temperature (C)]]*OO[[#This Row],[46]]</f>
        <v>4.0920337122187501E-5</v>
      </c>
      <c r="AW366" s="10">
        <f>3/24000000*OO[[#This Row],[105 (02JUL1985 00:00:00)-Water Temperature (C)]]*OO[[#This Row],[47]]</f>
        <v>3.7071901950300002E-5</v>
      </c>
      <c r="AX366" s="10">
        <f>3/24000000*OO[[#This Row],[106 (02JUL1985 03:00:00)-Water Temperature (C)]]*OO[[#This Row],[48]]</f>
        <v>3.3364877997000002E-5</v>
      </c>
      <c r="AY366" s="10">
        <f>3/24000000*OO[[#This Row],[107 (02JUL1985 06:00:00)-Water Temperature (C)]]*OO[[#This Row],[49]]</f>
        <v>2.9835948671437499E-5</v>
      </c>
      <c r="AZ366" s="10">
        <f>3/24000000*OO[[#This Row],[108 (02JUL1985 09:00:00)-Water Temperature (C)]]*OO[[#This Row],[50]]</f>
        <v>2.7242862620137495E-5</v>
      </c>
      <c r="BA366" s="10">
        <f>3/24000000*OO[[#This Row],[109 (02JUL1985 12:00:00)-Water Temperature (C)]]*OO[[#This Row],[51]]</f>
        <v>2.520391943661E-5</v>
      </c>
      <c r="BB366" s="10">
        <f>3/24000000*OO[[#This Row],[110 (02JUL1985 15:00:00)-Water Temperature (C)]]*OO[[#This Row],[52]]</f>
        <v>2.3413755290793749E-5</v>
      </c>
      <c r="BC366" s="10">
        <f>3/24000000*OO[[#This Row],[111 (02JUL1985 18:00:00)-Water Temperature (C)]]*OO[[#This Row],[53]]</f>
        <v>2.1815094634024999E-5</v>
      </c>
      <c r="BD366" s="10">
        <f>3/24000000*OO[[#This Row],[112 (02JUL1985 21:00:00)-Water Temperature (C)]]*OO[[#This Row],[54]]</f>
        <v>2.001112459293E-5</v>
      </c>
      <c r="BE366" s="10">
        <f>3/24000000*OO[[#This Row],[113 (03JUL1985 00:00:00)-Water Temperature (C)]]*OO[[#This Row],[55]]</f>
        <v>1.8035669888162498E-5</v>
      </c>
      <c r="BF366" s="10">
        <f>3/24000000*OO[[#This Row],[114 (03JUL1985 03:00:00)-Water Temperature (C)]]*OO[[#This Row],[56]]</f>
        <v>1.6132273300549998E-5</v>
      </c>
      <c r="BG366" s="10">
        <f>3/24000000*OO[[#This Row],[115 (03JUL1985 06:00:00)-Water Temperature (C)]]*OO[[#This Row],[57]]</f>
        <v>1.4409868465137499E-5</v>
      </c>
      <c r="BH366" s="10">
        <f>3/24000000*OO[[#This Row],[116 (03JUL1985 09:00:00)-Water Temperature (C)]]*OO[[#This Row],[58]]</f>
        <v>1.3070779721054999E-5</v>
      </c>
      <c r="BI366" s="10">
        <f>3/24000000*OO[[#This Row],[117 (03JUL1985 12:00:00)-Water Temperature (C)]]*OO[[#This Row],[59]]</f>
        <v>1.1732611093367497E-5</v>
      </c>
      <c r="BJ366" s="10">
        <f>3/24000000*OO[[#This Row],[118 (03JUL1985 15:00:00)-Water Temperature (C)]]*OO[[#This Row],[60]]</f>
        <v>1.0760423209249999E-5</v>
      </c>
      <c r="BK366" s="10">
        <f>3/24000000*OO[[#This Row],[119 (03JUL1985 18:00:00)-Water Temperature (C)]]*OO[[#This Row],[61]]</f>
        <v>1.0001381773612501E-5</v>
      </c>
      <c r="BL366" s="10">
        <f>3/24000000*OO[[#This Row],[120 (03JUL1985 21:00:00)-Water Temperature (C)]]*OO[[#This Row],[62]]</f>
        <v>9.2067811553249998E-6</v>
      </c>
      <c r="BM366" s="10">
        <f>3/24000000*OO[[#This Row],[121 (04JUL1985 00:00:00)-Water Temperature (C)]]*OO[[#This Row],[63]]</f>
        <v>8.3646097514062487E-6</v>
      </c>
      <c r="BN366" s="10">
        <f>3/24000000*OO[[#This Row],[122 (04JUL1985 03:00:00)-Water Temperature (C)]]*OO[[#This Row],[64]]</f>
        <v>7.5535736561124988E-6</v>
      </c>
      <c r="BO366" s="10">
        <f>3/24000000*OO[[#This Row],[123 (04JUL1985 06:00:00)-Water Temperature (C)]]*OO[[#This Row],[65]]</f>
        <v>6.8183612980624998E-6</v>
      </c>
      <c r="BP366" s="10">
        <f>3/24000000*OO[[#This Row],[124 (04JUL1985 09:00:00)-Water Temperature (C)]]*OO[[#This Row],[66]]</f>
        <v>6.3263235694999986E-6</v>
      </c>
      <c r="BQ366" s="10">
        <f>3/24000000*OO[[#This Row],[125 (04JUL1985 12:00:00)-Water Temperature (C)]]*OO[[#This Row],[67]]</f>
        <v>5.9477068006212503E-6</v>
      </c>
      <c r="BR366" s="10">
        <f>3/24000000*OO[[#This Row],[126 (04JUL1985 15:00:00)-Water Temperature (C)]]*OO[[#This Row],[68]]</f>
        <v>5.60828453076E-6</v>
      </c>
      <c r="BS366" s="10">
        <f>3/24000000*OO[[#This Row],[127 (04JUL1985 18:00:00)-Water Temperature (C)]]*OO[[#This Row],[69]]</f>
        <v>5.2904962101812507E-6</v>
      </c>
      <c r="BT366" s="10">
        <f>3/24000000*OO[[#This Row],[128 (04JUL1985 21:00:00)-Water Temperature (C)]]*OO[[#This Row],[70]]</f>
        <v>4.9054509319112498E-6</v>
      </c>
      <c r="BU366" s="10">
        <f>3/24000000*OO[[#This Row],[129 (05JUL1985 00:00:00)-Water Temperature (C)]]*OO[[#This Row],[71]]</f>
        <v>4.4164951130850001E-6</v>
      </c>
      <c r="BV366" s="10">
        <f>3/24000000*OO[[#This Row],[130 (05JUL1985 03:00:00)-Water Temperature (C)]]*OO[[#This Row],[72]]</f>
        <v>3.9187667512999994E-6</v>
      </c>
      <c r="BW366" s="10">
        <f>3/24000000*OO[[#This Row],[131 (05JUL1985 06:00:00)-Water Temperature (C)]]*OO[[#This Row],[73]]</f>
        <v>3.4271927075925003E-6</v>
      </c>
      <c r="BX366" s="10">
        <f>3/24000000*OO[[#This Row],[132 (05JUL1985 09:00:00)-Water Temperature (C)]]*OO[[#This Row],[74]]</f>
        <v>3.0001674608880003E-6</v>
      </c>
      <c r="BY366" s="10">
        <f>3/24000000*OO[[#This Row],[133 (05JUL1985 12:00:00)-Water Temperature (C)]]*OO[[#This Row],[75]]</f>
        <v>2.6224701340530003E-6</v>
      </c>
      <c r="BZ366" s="10">
        <f>3/24000000*OO[[#This Row],[134 (05JUL1985 15:00:00)-Water Temperature (C)]]*OO[[#This Row],[76]]</f>
        <v>2.2846502342895002E-6</v>
      </c>
      <c r="CA366" s="10">
        <f>3/24000000*OO[[#This Row],[135 (05JUL1985 18:00:00)-Water Temperature (C)]]*OO[[#This Row],[77]]</f>
        <v>2.0042798622343749E-6</v>
      </c>
      <c r="CB366" s="10">
        <f>3/24000000*OO[[#This Row],[136 (05JUL1985 21:00:00)-Water Temperature (C)]]*OO[[#This Row],[78]]</f>
        <v>1.76663225763725E-6</v>
      </c>
      <c r="CC366" s="10">
        <f>3/24000000*OO[[#This Row],[137 (06JUL1985 00:00:00)-Water Temperature (C)]]*OO[[#This Row],[79]]</f>
        <v>1.55480039607375E-6</v>
      </c>
      <c r="CD366" s="10">
        <f>3/24000000*OO[[#This Row],[138 (06JUL1985 03:00:00)-Water Temperature (C)]]*OO[[#This Row],[80]]</f>
        <v>1.3628291916821247E-6</v>
      </c>
      <c r="CE366" s="10">
        <f>3/24000000*OO[[#This Row],[139 (06JUL1985 06:00:00)-Water Temperature (C)]]*OO[[#This Row],[81]]</f>
        <v>1.188862505862875E-6</v>
      </c>
      <c r="CF366" s="10">
        <f>3/24000000*OO[[#This Row],[140 (06JUL1985 09:00:00)-Water Temperature (C)]]*OO[[#This Row],[82]]</f>
        <v>1.0541751717093749E-6</v>
      </c>
      <c r="CG366" s="10">
        <f>3/24000000*OO[[#This Row],[141 (06JUL1985 12:00:00)-Water Temperature (C)]]*OO[[#This Row],[83]]</f>
        <v>9.4130588860999995E-7</v>
      </c>
      <c r="CH366" s="10">
        <f>3/24000000*OO[[#This Row],[142 (06JUL1985 15:00:00)-Water Temperature (C)]]*OO[[#This Row],[84]]</f>
        <v>8.4797522877300005E-7</v>
      </c>
      <c r="CI366" s="10">
        <f>3/24000000*OO[[#This Row],[143 (06JUL1985 18:00:00)-Water Temperature (C)]]*OO[[#This Row],[85]]</f>
        <v>7.691465130146249E-7</v>
      </c>
      <c r="CJ366" s="10">
        <f>3/24000000*OO[[#This Row],[144 (06JUL1985 21:00:00)-Water Temperature (C)]]*OO[[#This Row],[86]]</f>
        <v>6.9968914487699987E-7</v>
      </c>
      <c r="CK366" s="10">
        <f>3/24000000*OO[[#This Row],[145 (07JUL1985 00:00:00)-Water Temperature (C)]]*OO[[#This Row],[87]]</f>
        <v>6.3214871336162499E-7</v>
      </c>
      <c r="CL366" s="10">
        <f>3/24000000*OO[[#This Row],[146 (07JUL1985 03:00:00)-Water Temperature (C)]]*OO[[#This Row],[88]]</f>
        <v>5.74088762740625E-7</v>
      </c>
      <c r="CM366" s="10">
        <f>3/24000000*OO[[#This Row],[147 (07JUL1985 06:00:00)-Water Temperature (C)]]*OO[[#This Row],[89]]</f>
        <v>5.2456916851874997E-7</v>
      </c>
      <c r="CN366" s="10">
        <f>3/24000000*OO[[#This Row],[148 (07JUL1985 09:00:00)-Water Temperature (C)]]*OO[[#This Row],[90]]</f>
        <v>4.8414771758324998E-7</v>
      </c>
      <c r="CO366" s="10">
        <f>3/24000000*OO[[#This Row],[149 (07JUL1985 12:00:00)-Water Temperature (C)]]*OO[[#This Row],[91]]</f>
        <v>4.5098359574587492E-7</v>
      </c>
      <c r="CP366" s="10">
        <f>3/24000000*OO[[#This Row],[150 (07JUL1985 15:00:00)-Water Temperature (C)]]*OO[[#This Row],[92]]</f>
        <v>4.5098359574587492E-7</v>
      </c>
      <c r="CQ366" s="10">
        <f>3/24000000*OO[[#This Row],[151 (07JUL1985 18:00:00)-Water Temperature (C)]]*OO[[#This Row],[93]]</f>
        <v>4.5098359574587492E-7</v>
      </c>
      <c r="CR366" s="10">
        <f>3/24000000*OO[[#This Row],[152 (07JUL1985 21:00:00)-Water Temperature (C)]]*OO[[#This Row],[94]]</f>
        <v>4.5098359574587492E-7</v>
      </c>
      <c r="CS366" s="10">
        <f>3/24000000*OO[[#This Row],[153 (08JUL1985 00:00:00)-Water Temperature (C)]]*OO[[#This Row],[95]]</f>
        <v>4.5098359574587492E-7</v>
      </c>
      <c r="CT366" s="10">
        <f>3/24000000*OO[[#This Row],[154 (08JUL1985 03:00:00)-Water Temperature (C)]]*OO[[#This Row],[96]]</f>
        <v>4.5098359574587492E-7</v>
      </c>
      <c r="CU366" s="10">
        <f>3/24000000*OO[[#This Row],[155 (08JUL1985 06:00:00)-Water Temperature (C)]]*OO[[#This Row],[97]]</f>
        <v>4.5098359574587492E-7</v>
      </c>
      <c r="CV366" s="10">
        <f>3/24000000*OO[[#This Row],[156 (08JUL1985 09:00:00)-Water Temperature (C)]]*OO[[#This Row],[98]]</f>
        <v>4.5098359574587492E-7</v>
      </c>
      <c r="CW366" s="10">
        <f>3/24000000*OO[[#This Row],[157 (08JUL1985 12:00:00)-Water Temperature (C)]]*OO[[#This Row],[99]]</f>
        <v>4.5098359574587492E-7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2.8859934225576061E-36</v>
      </c>
      <c r="U367" s="10">
        <f>3/24*OO[[#This Row],[77 (28JUN1985 12:00:00)-Water Temperature (C)]]*OO[[#This Row],[19]]/SUM(OO[19])</f>
        <v>9.8004627148200933E-27</v>
      </c>
      <c r="V367" s="10">
        <f>3/24000000*OO[[#This Row],[78 (28JUN1985 15:00:00)-Water Temperature (C)]]*OO[[#This Row],[20]]</f>
        <v>2.4813579067593752E-20</v>
      </c>
      <c r="W367" s="10">
        <f>3/24000000*OO[[#This Row],[79 (28JUN1985 18:00:00)-Water Temperature (C)]]*OO[[#This Row],[21]]</f>
        <v>4.8145999756199995E-15</v>
      </c>
      <c r="X367" s="10">
        <f>3/24000000*OO[[#This Row],[80 (28JUN1985 21:00:00)-Water Temperature (C)]]*OO[[#This Row],[22]]</f>
        <v>1.1825762061585E-11</v>
      </c>
      <c r="Y367" s="10">
        <f>3/24000000*OO[[#This Row],[81 (29JUN1985 00:00:00)-Water Temperature (C)]]*OO[[#This Row],[23]]</f>
        <v>4.4890969848000004E-9</v>
      </c>
      <c r="Z367" s="10">
        <f>3/24000000*OO[[#This Row],[82 (29JUN1985 03:00:00)-Water Temperature (C)]]*OO[[#This Row],[24]]</f>
        <v>4.6680652919999993E-7</v>
      </c>
      <c r="AA367" s="10">
        <f>3/24000000*OO[[#This Row],[83 (29JUN1985 06:00:00)-Water Temperature (C)]]*OO[[#This Row],[25]]</f>
        <v>1.7712222665782499E-5</v>
      </c>
      <c r="AB367" s="10">
        <f>3/24000000*OO[[#This Row],[84 (29JUN1985 09:00:00)-Water Temperature (C)]]*OO[[#This Row],[26]]</f>
        <v>2.9593320696874999E-4</v>
      </c>
      <c r="AC367" s="10">
        <f>3/24000000*OO[[#This Row],[85 (29JUN1985 12:00:00)-Water Temperature (C)]]*OO[[#This Row],[27]]</f>
        <v>2.4947717787649998E-3</v>
      </c>
      <c r="AD367" s="10">
        <f>3/24000000*OO[[#This Row],[86 (29JUN1985 15:00:00)-Water Temperature (C)]]*OO[[#This Row],[28]]</f>
        <v>1.1585369510759998E-2</v>
      </c>
      <c r="AE367" s="10">
        <f>3/24000000*OO[[#This Row],[88 (29JUN1985 21:00:00)-Water Temperature (C)]]*OO[[#This Row],[30]]</f>
        <v>5.5460455585199991E-2</v>
      </c>
      <c r="AF367" s="10">
        <f>3/24000000*OO[[#This Row],[88 (29JUN1985 21:00:00)-Water Temperature (C)]]*OO[[#This Row],[30]]</f>
        <v>5.5460455585199991E-2</v>
      </c>
      <c r="AG367" s="10">
        <f>3/24000000*OO[[#This Row],[89 (30JUN1985 00:00:00)-Water Temperature (C)]]*OO[[#This Row],[31]]</f>
        <v>6.39958282717E-2</v>
      </c>
      <c r="AH367" s="10">
        <f>3/24000000*OO[[#This Row],[90 (30JUN1985 03:00:00)-Water Temperature (C)]]*OO[[#This Row],[32]]</f>
        <v>5.2233918283950007E-2</v>
      </c>
      <c r="AI367" s="10">
        <f>3/24000000*OO[[#This Row],[91 (30JUN1985 06:00:00)-Water Temperature (C)]]*OO[[#This Row],[33]]</f>
        <v>3.1332235076237495E-2</v>
      </c>
      <c r="AJ367" s="10">
        <f>3/24000000*OO[[#This Row],[92 (30JUN1985 09:00:00)-Water Temperature (C)]]*OO[[#This Row],[34]]</f>
        <v>1.4550788945878749E-2</v>
      </c>
      <c r="AK367" s="10">
        <f>3/24000000*OO[[#This Row],[93 (30JUN1985 12:00:00)-Water Temperature (C)]]*OO[[#This Row],[35]]</f>
        <v>5.3697262959125002E-3</v>
      </c>
      <c r="AL367" s="10">
        <f>3/24000000*OO[[#This Row],[94 (30JUN1985 15:00:00)-Water Temperature (C)]]*OO[[#This Row],[36]]</f>
        <v>1.6346388421875E-3</v>
      </c>
      <c r="AM367" s="10">
        <f>3/24000000*OO[[#This Row],[95 (30JUN1985 18:00:00)-Water Temperature (C)]]*OO[[#This Row],[37]]</f>
        <v>4.5237669881600001E-4</v>
      </c>
      <c r="AN367" s="10">
        <f>3/24000000*OO[[#This Row],[96 (30JUN1985 21:00:00)-Water Temperature (C)]]*OO[[#This Row],[38]]</f>
        <v>1.3806362412950002E-4</v>
      </c>
      <c r="AO367" s="10">
        <f>3/24000000*OO[[#This Row],[97 (01JUL1985 00:00:00)-Water Temperature (C)]]*OO[[#This Row],[39]]</f>
        <v>6.5542084675200002E-5</v>
      </c>
      <c r="AP367" s="10">
        <f>3/24000000*OO[[#This Row],[98 (01JUL1985 03:00:00)-Water Temperature (C)]]*OO[[#This Row],[40]]</f>
        <v>5.0204276516312495E-5</v>
      </c>
      <c r="AQ367" s="10">
        <f>3/24000000*OO[[#This Row],[99 (01JUL1985 06:00:00)-Water Temperature (C)]]*OO[[#This Row],[41]]</f>
        <v>4.6867700918375007E-5</v>
      </c>
      <c r="AR367" s="10">
        <f>3/24000000*OO[[#This Row],[100 (01JUL1985 09:00:00)-Water Temperature (C)]]*OO[[#This Row],[42]]</f>
        <v>4.6453479231799999E-5</v>
      </c>
      <c r="AS367" s="10">
        <f>3/24000000*OO[[#This Row],[101 (01JUL1985 12:00:00)-Water Temperature (C)]]*OO[[#This Row],[43]]</f>
        <v>4.6372416765749992E-5</v>
      </c>
      <c r="AT367" s="10">
        <f>3/24000000*OO[[#This Row],[102 (01JUL1985 15:00:00)-Water Temperature (C)]]*OO[[#This Row],[44]]</f>
        <v>4.55431970586625E-5</v>
      </c>
      <c r="AU367" s="10">
        <f>3/24000000*OO[[#This Row],[103 (01JUL1985 18:00:00)-Water Temperature (C)]]*OO[[#This Row],[45]]</f>
        <v>4.3864634913574995E-5</v>
      </c>
      <c r="AV367" s="10">
        <f>3/24000000*OO[[#This Row],[104 (01JUL1985 21:00:00)-Water Temperature (C)]]*OO[[#This Row],[46]]</f>
        <v>4.0928711810262492E-5</v>
      </c>
      <c r="AW367" s="10">
        <f>3/24000000*OO[[#This Row],[105 (02JUL1985 00:00:00)-Water Temperature (C)]]*OO[[#This Row],[47]]</f>
        <v>3.7183008139837497E-5</v>
      </c>
      <c r="AX367" s="10">
        <f>3/24000000*OO[[#This Row],[106 (02JUL1985 03:00:00)-Water Temperature (C)]]*OO[[#This Row],[48]]</f>
        <v>3.3543999800275001E-5</v>
      </c>
      <c r="AY367" s="10">
        <f>3/24000000*OO[[#This Row],[107 (02JUL1985 06:00:00)-Water Temperature (C)]]*OO[[#This Row],[49]]</f>
        <v>3.0083952036325002E-5</v>
      </c>
      <c r="AZ367" s="10">
        <f>3/24000000*OO[[#This Row],[108 (02JUL1985 09:00:00)-Water Temperature (C)]]*OO[[#This Row],[50]]</f>
        <v>2.7495979056759998E-5</v>
      </c>
      <c r="BA367" s="10">
        <f>3/24000000*OO[[#This Row],[109 (02JUL1985 12:00:00)-Water Temperature (C)]]*OO[[#This Row],[51]]</f>
        <v>2.5458819978856251E-5</v>
      </c>
      <c r="BB367" s="10">
        <f>3/24000000*OO[[#This Row],[110 (02JUL1985 15:00:00)-Water Temperature (C)]]*OO[[#This Row],[52]]</f>
        <v>2.3665780947243747E-5</v>
      </c>
      <c r="BC367" s="10">
        <f>3/24000000*OO[[#This Row],[111 (02JUL1985 18:00:00)-Water Temperature (C)]]*OO[[#This Row],[53]]</f>
        <v>2.20565619368E-5</v>
      </c>
      <c r="BD367" s="10">
        <f>3/24000000*OO[[#This Row],[112 (02JUL1985 21:00:00)-Water Temperature (C)]]*OO[[#This Row],[54]]</f>
        <v>2.024839495592125E-5</v>
      </c>
      <c r="BE367" s="10">
        <f>3/24000000*OO[[#This Row],[113 (03JUL1985 00:00:00)-Water Temperature (C)]]*OO[[#This Row],[55]]</f>
        <v>1.8273279429054998E-5</v>
      </c>
      <c r="BF367" s="10">
        <f>3/24000000*OO[[#This Row],[114 (03JUL1985 03:00:00)-Water Temperature (C)]]*OO[[#This Row],[56]]</f>
        <v>1.6374618251074999E-5</v>
      </c>
      <c r="BG367" s="10">
        <f>3/24000000*OO[[#This Row],[115 (03JUL1985 06:00:00)-Water Temperature (C)]]*OO[[#This Row],[57]]</f>
        <v>1.464918608957375E-5</v>
      </c>
      <c r="BH367" s="10">
        <f>3/24000000*OO[[#This Row],[116 (03JUL1985 09:00:00)-Water Temperature (C)]]*OO[[#This Row],[58]]</f>
        <v>1.33031229732375E-5</v>
      </c>
      <c r="BI367" s="10">
        <f>3/24000000*OO[[#This Row],[117 (03JUL1985 12:00:00)-Water Temperature (C)]]*OO[[#This Row],[59]]</f>
        <v>1.1954250786045E-5</v>
      </c>
      <c r="BJ367" s="10">
        <f>3/24000000*OO[[#This Row],[118 (03JUL1985 15:00:00)-Water Temperature (C)]]*OO[[#This Row],[60]]</f>
        <v>1.0963137265223749E-5</v>
      </c>
      <c r="BK367" s="10">
        <f>3/24000000*OO[[#This Row],[119 (03JUL1985 18:00:00)-Water Temperature (C)]]*OO[[#This Row],[61]]</f>
        <v>1.0179881003324998E-5</v>
      </c>
      <c r="BL367" s="10">
        <f>3/24000000*OO[[#This Row],[120 (03JUL1985 21:00:00)-Water Temperature (C)]]*OO[[#This Row],[62]]</f>
        <v>9.372214135556249E-6</v>
      </c>
      <c r="BM367" s="10">
        <f>3/24000000*OO[[#This Row],[121 (04JUL1985 00:00:00)-Water Temperature (C)]]*OO[[#This Row],[63]]</f>
        <v>8.5188457634350003E-6</v>
      </c>
      <c r="BN367" s="10">
        <f>3/24000000*OO[[#This Row],[122 (04JUL1985 03:00:00)-Water Temperature (C)]]*OO[[#This Row],[64]]</f>
        <v>7.6982814392624995E-6</v>
      </c>
      <c r="BO367" s="10">
        <f>3/24000000*OO[[#This Row],[123 (04JUL1985 06:00:00)-Water Temperature (C)]]*OO[[#This Row],[65]]</f>
        <v>6.9572010535325004E-6</v>
      </c>
      <c r="BP367" s="10">
        <f>3/24000000*OO[[#This Row],[124 (04JUL1985 09:00:00)-Water Temperature (C)]]*OO[[#This Row],[66]]</f>
        <v>6.4560452952700004E-6</v>
      </c>
      <c r="BQ367" s="10">
        <f>3/24000000*OO[[#This Row],[125 (04JUL1985 12:00:00)-Water Temperature (C)]]*OO[[#This Row],[67]]</f>
        <v>6.0695951842125E-6</v>
      </c>
      <c r="BR367" s="10">
        <f>3/24000000*OO[[#This Row],[126 (04JUL1985 15:00:00)-Water Temperature (C)]]*OO[[#This Row],[68]]</f>
        <v>5.7238562800437486E-6</v>
      </c>
      <c r="BS367" s="10">
        <f>3/24000000*OO[[#This Row],[127 (04JUL1985 18:00:00)-Water Temperature (C)]]*OO[[#This Row],[69]]</f>
        <v>5.3986163133437502E-6</v>
      </c>
      <c r="BT367" s="10">
        <f>3/24000000*OO[[#This Row],[128 (04JUL1985 21:00:00)-Water Temperature (C)]]*OO[[#This Row],[70]]</f>
        <v>5.0072683843912496E-6</v>
      </c>
      <c r="BU367" s="10">
        <f>3/24000000*OO[[#This Row],[129 (05JUL1985 00:00:00)-Water Temperature (C)]]*OO[[#This Row],[71]]</f>
        <v>4.5145027472024998E-6</v>
      </c>
      <c r="BV367" s="10">
        <f>3/24000000*OO[[#This Row],[130 (05JUL1985 03:00:00)-Water Temperature (C)]]*OO[[#This Row],[72]]</f>
        <v>4.0121993202187492E-6</v>
      </c>
      <c r="BW367" s="10">
        <f>3/24000000*OO[[#This Row],[131 (05JUL1985 06:00:00)-Water Temperature (C)]]*OO[[#This Row],[73]]</f>
        <v>3.5156802421249998E-6</v>
      </c>
      <c r="BX367" s="10">
        <f>3/24000000*OO[[#This Row],[132 (05JUL1985 09:00:00)-Water Temperature (C)]]*OO[[#This Row],[74]]</f>
        <v>3.0819655239339998E-6</v>
      </c>
      <c r="BY367" s="10">
        <f>3/24000000*OO[[#This Row],[133 (05JUL1985 12:00:00)-Water Temperature (C)]]*OO[[#This Row],[75]]</f>
        <v>2.6949681486131245E-6</v>
      </c>
      <c r="BZ367" s="10">
        <f>3/24000000*OO[[#This Row],[134 (05JUL1985 15:00:00)-Water Temperature (C)]]*OO[[#This Row],[76]]</f>
        <v>2.3484538303536249E-6</v>
      </c>
      <c r="CA367" s="10">
        <f>3/24000000*OO[[#This Row],[135 (05JUL1985 18:00:00)-Water Temperature (C)]]*OO[[#This Row],[77]]</f>
        <v>2.0580500240445004E-6</v>
      </c>
      <c r="CB367" s="10">
        <f>3/24000000*OO[[#This Row],[136 (05JUL1985 21:00:00)-Water Temperature (C)]]*OO[[#This Row],[78]]</f>
        <v>1.81355615855925E-6</v>
      </c>
      <c r="CC367" s="10">
        <f>3/24000000*OO[[#This Row],[137 (06JUL1985 00:00:00)-Water Temperature (C)]]*OO[[#This Row],[79]]</f>
        <v>1.5967183116887499E-6</v>
      </c>
      <c r="CD367" s="10">
        <f>3/24000000*OO[[#This Row],[138 (06JUL1985 03:00:00)-Water Temperature (C)]]*OO[[#This Row],[80]]</f>
        <v>1.4009460066484997E-6</v>
      </c>
      <c r="CE367" s="10">
        <f>3/24000000*OO[[#This Row],[139 (06JUL1985 06:00:00)-Water Temperature (C)]]*OO[[#This Row],[81]]</f>
        <v>1.2242889511983748E-6</v>
      </c>
      <c r="CF367" s="10">
        <f>3/24000000*OO[[#This Row],[140 (06JUL1985 09:00:00)-Water Temperature (C)]]*OO[[#This Row],[82]]</f>
        <v>1.086724925673125E-6</v>
      </c>
      <c r="CG367" s="10">
        <f>3/24000000*OO[[#This Row],[141 (06JUL1985 12:00:00)-Water Temperature (C)]]*OO[[#This Row],[83]]</f>
        <v>9.7078129258500012E-7</v>
      </c>
      <c r="CH367" s="10">
        <f>3/24000000*OO[[#This Row],[142 (06JUL1985 15:00:00)-Water Temperature (C)]]*OO[[#This Row],[84]]</f>
        <v>8.7428308167699984E-7</v>
      </c>
      <c r="CI367" s="10">
        <f>3/24000000*OO[[#This Row],[143 (06JUL1985 18:00:00)-Water Temperature (C)]]*OO[[#This Row],[85]]</f>
        <v>7.921651471787499E-7</v>
      </c>
      <c r="CJ367" s="10">
        <f>3/24000000*OO[[#This Row],[144 (06JUL1985 21:00:00)-Water Temperature (C)]]*OO[[#This Row],[86]]</f>
        <v>7.1973370991374998E-7</v>
      </c>
      <c r="CK367" s="10">
        <f>3/24000000*OO[[#This Row],[145 (07JUL1985 00:00:00)-Water Temperature (C)]]*OO[[#This Row],[87]]</f>
        <v>6.498837466974999E-7</v>
      </c>
      <c r="CL367" s="10">
        <f>3/24000000*OO[[#This Row],[146 (07JUL1985 03:00:00)-Water Temperature (C)]]*OO[[#This Row],[88]]</f>
        <v>5.9001845063250002E-7</v>
      </c>
      <c r="CM367" s="10">
        <f>3/24000000*OO[[#This Row],[147 (07JUL1985 06:00:00)-Water Temperature (C)]]*OO[[#This Row],[89]]</f>
        <v>5.3927228380450004E-7</v>
      </c>
      <c r="CN367" s="10">
        <f>3/24000000*OO[[#This Row],[148 (07JUL1985 09:00:00)-Water Temperature (C)]]*OO[[#This Row],[90]]</f>
        <v>4.9806327558999997E-7</v>
      </c>
      <c r="CO367" s="10">
        <f>3/24000000*OO[[#This Row],[149 (07JUL1985 12:00:00)-Water Temperature (C)]]*OO[[#This Row],[91]]</f>
        <v>4.6404420053225005E-7</v>
      </c>
      <c r="CP367" s="10">
        <f>3/24000000*OO[[#This Row],[150 (07JUL1985 15:00:00)-Water Temperature (C)]]*OO[[#This Row],[92]]</f>
        <v>4.6404420053225005E-7</v>
      </c>
      <c r="CQ367" s="10">
        <f>3/24000000*OO[[#This Row],[151 (07JUL1985 18:00:00)-Water Temperature (C)]]*OO[[#This Row],[93]]</f>
        <v>4.6404420053225005E-7</v>
      </c>
      <c r="CR367" s="10">
        <f>3/24000000*OO[[#This Row],[152 (07JUL1985 21:00:00)-Water Temperature (C)]]*OO[[#This Row],[94]]</f>
        <v>4.6404420053225005E-7</v>
      </c>
      <c r="CS367" s="10">
        <f>3/24000000*OO[[#This Row],[153 (08JUL1985 00:00:00)-Water Temperature (C)]]*OO[[#This Row],[95]]</f>
        <v>4.6404420053225005E-7</v>
      </c>
      <c r="CT367" s="10">
        <f>3/24000000*OO[[#This Row],[154 (08JUL1985 03:00:00)-Water Temperature (C)]]*OO[[#This Row],[96]]</f>
        <v>4.6404420053225005E-7</v>
      </c>
      <c r="CU367" s="10">
        <f>3/24000000*OO[[#This Row],[155 (08JUL1985 06:00:00)-Water Temperature (C)]]*OO[[#This Row],[97]]</f>
        <v>4.6404420053225005E-7</v>
      </c>
      <c r="CV367" s="10">
        <f>3/24000000*OO[[#This Row],[156 (08JUL1985 09:00:00)-Water Temperature (C)]]*OO[[#This Row],[98]]</f>
        <v>4.6404420053225005E-7</v>
      </c>
      <c r="CW367" s="10">
        <f>3/24000000*OO[[#This Row],[157 (08JUL1985 12:00:00)-Water Temperature (C)]]*OO[[#This Row],[99]]</f>
        <v>4.6404420053225005E-7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1.8459671464984591E-37</v>
      </c>
      <c r="U368" s="10">
        <f>3/24*OO[[#This Row],[77 (28JUN1985 12:00:00)-Water Temperature (C)]]*OO[[#This Row],[19]]/SUM(OO[19])</f>
        <v>1.4141560040748439E-27</v>
      </c>
      <c r="V368" s="10">
        <f>3/24000000*OO[[#This Row],[78 (28JUN1985 15:00:00)-Water Temperature (C)]]*OO[[#This Row],[20]]</f>
        <v>2.7888051677699995E-21</v>
      </c>
      <c r="W368" s="10">
        <f>3/24000000*OO[[#This Row],[79 (28JUN1985 18:00:00)-Water Temperature (C)]]*OO[[#This Row],[21]]</f>
        <v>7.6871053158074998E-16</v>
      </c>
      <c r="X368" s="10">
        <f>3/24000000*OO[[#This Row],[80 (28JUN1985 21:00:00)-Water Temperature (C)]]*OO[[#This Row],[22]]</f>
        <v>2.0892532069265003E-12</v>
      </c>
      <c r="Y368" s="10">
        <f>3/24000000*OO[[#This Row],[81 (29JUN1985 00:00:00)-Water Temperature (C)]]*OO[[#This Row],[23]]</f>
        <v>8.4884548626124991E-10</v>
      </c>
      <c r="Z368" s="10">
        <f>3/24000000*OO[[#This Row],[82 (29JUN1985 03:00:00)-Water Temperature (C)]]*OO[[#This Row],[24]]</f>
        <v>9.3220436194175001E-8</v>
      </c>
      <c r="AA368" s="10">
        <f>3/24000000*OO[[#This Row],[83 (29JUN1985 06:00:00)-Water Temperature (C)]]*OO[[#This Row],[25]]</f>
        <v>3.7086509428312501E-6</v>
      </c>
      <c r="AB368" s="10">
        <f>3/24000000*OO[[#This Row],[84 (29JUN1985 09:00:00)-Water Temperature (C)]]*OO[[#This Row],[26]]</f>
        <v>6.4615653375749992E-5</v>
      </c>
      <c r="AC368" s="10">
        <f>3/24000000*OO[[#This Row],[85 (29JUN1985 12:00:00)-Water Temperature (C)]]*OO[[#This Row],[27]]</f>
        <v>5.6582904367149991E-4</v>
      </c>
      <c r="AD368" s="10">
        <f>3/24000000*OO[[#This Row],[86 (29JUN1985 15:00:00)-Water Temperature (C)]]*OO[[#This Row],[28]]</f>
        <v>2.7217519941962497E-3</v>
      </c>
      <c r="AE368" s="10">
        <f>3/24000000*OO[[#This Row],[88 (29JUN1985 21:00:00)-Water Temperature (C)]]*OO[[#This Row],[30]]</f>
        <v>1.3885548554438748E-2</v>
      </c>
      <c r="AF368" s="10">
        <f>3/24000000*OO[[#This Row],[88 (29JUN1985 21:00:00)-Water Temperature (C)]]*OO[[#This Row],[30]]</f>
        <v>1.3885548554438748E-2</v>
      </c>
      <c r="AG368" s="10">
        <f>3/24000000*OO[[#This Row],[89 (30JUN1985 00:00:00)-Water Temperature (C)]]*OO[[#This Row],[31]]</f>
        <v>1.6491350405839999E-2</v>
      </c>
      <c r="AH368" s="10">
        <f>3/24000000*OO[[#This Row],[90 (30JUN1985 03:00:00)-Water Temperature (C)]]*OO[[#This Row],[32]]</f>
        <v>1.381730738272125E-2</v>
      </c>
      <c r="AI368" s="10">
        <f>3/24000000*OO[[#This Row],[91 (30JUN1985 06:00:00)-Water Temperature (C)]]*OO[[#This Row],[33]]</f>
        <v>8.4985696500124996E-3</v>
      </c>
      <c r="AJ368" s="10">
        <f>3/24000000*OO[[#This Row],[92 (30JUN1985 09:00:00)-Water Temperature (C)]]*OO[[#This Row],[34]]</f>
        <v>4.038945610005E-3</v>
      </c>
      <c r="AK368" s="10">
        <f>3/24000000*OO[[#This Row],[93 (30JUN1985 12:00:00)-Water Temperature (C)]]*OO[[#This Row],[35]]</f>
        <v>1.5225061671624998E-3</v>
      </c>
      <c r="AL368" s="10">
        <f>3/24000000*OO[[#This Row],[94 (30JUN1985 15:00:00)-Water Temperature (C)]]*OO[[#This Row],[36]]</f>
        <v>4.7184948858150001E-4</v>
      </c>
      <c r="AM368" s="10">
        <f>3/24000000*OO[[#This Row],[95 (30JUN1985 18:00:00)-Water Temperature (C)]]*OO[[#This Row],[37]]</f>
        <v>1.3166412699212499E-4</v>
      </c>
      <c r="AN368" s="10">
        <f>3/24000000*OO[[#This Row],[96 (30JUN1985 21:00:00)-Water Temperature (C)]]*OO[[#This Row],[38]]</f>
        <v>3.94832300164875E-5</v>
      </c>
      <c r="AO368" s="10">
        <f>3/24000000*OO[[#This Row],[97 (01JUL1985 00:00:00)-Water Temperature (C)]]*OO[[#This Row],[39]]</f>
        <v>1.7928434417613747E-5</v>
      </c>
      <c r="AP368" s="10">
        <f>3/24000000*OO[[#This Row],[98 (01JUL1985 03:00:00)-Water Temperature (C)]]*OO[[#This Row],[40]]</f>
        <v>1.3360533696659998E-5</v>
      </c>
      <c r="AQ368" s="10">
        <f>3/24000000*OO[[#This Row],[99 (01JUL1985 06:00:00)-Water Temperature (C)]]*OO[[#This Row],[41]]</f>
        <v>1.2417505419874999E-5</v>
      </c>
      <c r="AR368" s="10">
        <f>3/24000000*OO[[#This Row],[100 (01JUL1985 09:00:00)-Water Temperature (C)]]*OO[[#This Row],[42]]</f>
        <v>1.2340873240412501E-5</v>
      </c>
      <c r="AS368" s="10">
        <f>3/24000000*OO[[#This Row],[101 (01JUL1985 12:00:00)-Water Temperature (C)]]*OO[[#This Row],[43]]</f>
        <v>1.23766762194125E-5</v>
      </c>
      <c r="AT368" s="10">
        <f>3/24000000*OO[[#This Row],[102 (01JUL1985 15:00:00)-Water Temperature (C)]]*OO[[#This Row],[44]]</f>
        <v>1.2221277235079998E-5</v>
      </c>
      <c r="AU368" s="10">
        <f>3/24000000*OO[[#This Row],[103 (01JUL1985 18:00:00)-Water Temperature (C)]]*OO[[#This Row],[45]]</f>
        <v>1.1826309047849999E-5</v>
      </c>
      <c r="AV368" s="10">
        <f>3/24000000*OO[[#This Row],[104 (01JUL1985 21:00:00)-Water Temperature (C)]]*OO[[#This Row],[46]]</f>
        <v>1.1090548395574999E-5</v>
      </c>
      <c r="AW368" s="10">
        <f>3/24000000*OO[[#This Row],[105 (02JUL1985 00:00:00)-Water Temperature (C)]]*OO[[#This Row],[47]]</f>
        <v>1.012413229127125E-5</v>
      </c>
      <c r="AX368" s="10">
        <f>3/24000000*OO[[#This Row],[106 (02JUL1985 03:00:00)-Water Temperature (C)]]*OO[[#This Row],[48]]</f>
        <v>9.1761623836574999E-6</v>
      </c>
      <c r="AY368" s="10">
        <f>3/24000000*OO[[#This Row],[107 (02JUL1985 06:00:00)-Water Temperature (C)]]*OO[[#This Row],[49]]</f>
        <v>8.2707605673299992E-6</v>
      </c>
      <c r="AZ368" s="10">
        <f>3/24000000*OO[[#This Row],[108 (02JUL1985 09:00:00)-Water Temperature (C)]]*OO[[#This Row],[50]]</f>
        <v>7.5886305609299985E-6</v>
      </c>
      <c r="BA368" s="10">
        <f>3/24000000*OO[[#This Row],[109 (02JUL1985 12:00:00)-Water Temperature (C)]]*OO[[#This Row],[51]]</f>
        <v>7.0520224323999999E-6</v>
      </c>
      <c r="BB368" s="10">
        <f>3/24000000*OO[[#This Row],[110 (02JUL1985 15:00:00)-Water Temperature (C)]]*OO[[#This Row],[52]]</f>
        <v>6.5811834023999989E-6</v>
      </c>
      <c r="BC368" s="10">
        <f>3/24000000*OO[[#This Row],[111 (02JUL1985 18:00:00)-Water Temperature (C)]]*OO[[#This Row],[53]]</f>
        <v>6.1520584314999998E-6</v>
      </c>
      <c r="BD368" s="10">
        <f>3/24000000*OO[[#This Row],[112 (02JUL1985 21:00:00)-Water Temperature (C)]]*OO[[#This Row],[54]]</f>
        <v>5.6709850557150001E-6</v>
      </c>
      <c r="BE368" s="10">
        <f>3/24000000*OO[[#This Row],[113 (03JUL1985 00:00:00)-Water Temperature (C)]]*OO[[#This Row],[55]]</f>
        <v>5.1386493645375002E-6</v>
      </c>
      <c r="BF368" s="10">
        <f>3/24000000*OO[[#This Row],[114 (03JUL1985 03:00:00)-Water Temperature (C)]]*OO[[#This Row],[56]]</f>
        <v>4.6249803854662494E-6</v>
      </c>
      <c r="BG368" s="10">
        <f>3/24000000*OO[[#This Row],[115 (03JUL1985 06:00:00)-Water Temperature (C)]]*OO[[#This Row],[57]]</f>
        <v>4.1528700814699998E-6</v>
      </c>
      <c r="BH368" s="10">
        <f>3/24000000*OO[[#This Row],[116 (03JUL1985 09:00:00)-Water Temperature (C)]]*OO[[#This Row],[58]]</f>
        <v>3.7866375022537497E-6</v>
      </c>
      <c r="BI368" s="10">
        <f>3/24000000*OO[[#This Row],[117 (03JUL1985 12:00:00)-Water Temperature (C)]]*OO[[#This Row],[59]]</f>
        <v>3.4148508439237494E-6</v>
      </c>
      <c r="BJ368" s="10">
        <f>3/24000000*OO[[#This Row],[118 (03JUL1985 15:00:00)-Water Temperature (C)]]*OO[[#This Row],[60]]</f>
        <v>3.1385958848324998E-6</v>
      </c>
      <c r="BK368" s="10">
        <f>3/24000000*OO[[#This Row],[119 (03JUL1985 18:00:00)-Water Temperature (C)]]*OO[[#This Row],[61]]</f>
        <v>2.9176610569299996E-6</v>
      </c>
      <c r="BL368" s="10">
        <f>3/24000000*OO[[#This Row],[120 (03JUL1985 21:00:00)-Water Temperature (C)]]*OO[[#This Row],[62]]</f>
        <v>2.6928497253059993E-6</v>
      </c>
      <c r="BM368" s="10">
        <f>3/24000000*OO[[#This Row],[121 (04JUL1985 00:00:00)-Water Temperature (C)]]*OO[[#This Row],[63]]</f>
        <v>2.452819697625E-6</v>
      </c>
      <c r="BN368" s="10">
        <f>3/24000000*OO[[#This Row],[122 (04JUL1985 03:00:00)-Water Temperature (C)]]*OO[[#This Row],[64]]</f>
        <v>2.2210132522949998E-6</v>
      </c>
      <c r="BO368" s="10">
        <f>3/24000000*OO[[#This Row],[123 (04JUL1985 06:00:00)-Water Temperature (C)]]*OO[[#This Row],[65]]</f>
        <v>2.01117932738375E-6</v>
      </c>
      <c r="BP368" s="10">
        <f>3/24000000*OO[[#This Row],[124 (04JUL1985 09:00:00)-Water Temperature (C)]]*OO[[#This Row],[66]]</f>
        <v>1.8679544855357497E-6</v>
      </c>
      <c r="BQ368" s="10">
        <f>3/24000000*OO[[#This Row],[125 (04JUL1985 12:00:00)-Water Temperature (C)]]*OO[[#This Row],[67]]</f>
        <v>1.757874385184375E-6</v>
      </c>
      <c r="BR368" s="10">
        <f>3/24000000*OO[[#This Row],[126 (04JUL1985 15:00:00)-Water Temperature (C)]]*OO[[#This Row],[68]]</f>
        <v>1.6593817351702499E-6</v>
      </c>
      <c r="BS368" s="10">
        <f>3/24000000*OO[[#This Row],[127 (04JUL1985 18:00:00)-Water Temperature (C)]]*OO[[#This Row],[69]]</f>
        <v>1.5665347297250001E-6</v>
      </c>
      <c r="BT368" s="10">
        <f>3/24000000*OO[[#This Row],[128 (04JUL1985 21:00:00)-Water Temperature (C)]]*OO[[#This Row],[70]]</f>
        <v>1.455719499603875E-6</v>
      </c>
      <c r="BU368" s="10">
        <f>3/24000000*OO[[#This Row],[129 (05JUL1985 00:00:00)-Water Temperature (C)]]*OO[[#This Row],[71]]</f>
        <v>1.316121337897125E-6</v>
      </c>
      <c r="BV368" s="10">
        <f>3/24000000*OO[[#This Row],[130 (05JUL1985 03:00:00)-Water Temperature (C)]]*OO[[#This Row],[72]]</f>
        <v>1.1729896750174999E-6</v>
      </c>
      <c r="BW368" s="10">
        <f>3/24000000*OO[[#This Row],[131 (05JUL1985 06:00:00)-Water Temperature (C)]]*OO[[#This Row],[73]]</f>
        <v>1.0308960918825E-6</v>
      </c>
      <c r="BX368" s="10">
        <f>3/24000000*OO[[#This Row],[132 (05JUL1985 09:00:00)-Water Temperature (C)]]*OO[[#This Row],[74]]</f>
        <v>9.0580558575500007E-7</v>
      </c>
      <c r="BY368" s="10">
        <f>3/24000000*OO[[#This Row],[133 (05JUL1985 12:00:00)-Water Temperature (C)]]*OO[[#This Row],[75]]</f>
        <v>7.9348665453749988E-7</v>
      </c>
      <c r="BZ368" s="10">
        <f>3/24000000*OO[[#This Row],[134 (05JUL1985 15:00:00)-Water Temperature (C)]]*OO[[#This Row],[76]]</f>
        <v>6.9218470443074994E-7</v>
      </c>
      <c r="CA368" s="10">
        <f>3/24000000*OO[[#This Row],[135 (05JUL1985 18:00:00)-Water Temperature (C)]]*OO[[#This Row],[77]]</f>
        <v>6.0694022742474995E-7</v>
      </c>
      <c r="CB368" s="10">
        <f>3/24000000*OO[[#This Row],[136 (05JUL1985 21:00:00)-Water Temperature (C)]]*OO[[#This Row],[78]]</f>
        <v>5.3536939602075002E-7</v>
      </c>
      <c r="CC368" s="10">
        <f>3/24000000*OO[[#This Row],[137 (06JUL1985 00:00:00)-Water Temperature (C)]]*OO[[#This Row],[79]]</f>
        <v>4.7218511207249998E-7</v>
      </c>
      <c r="CD368" s="10">
        <f>3/24000000*OO[[#This Row],[138 (06JUL1985 03:00:00)-Water Temperature (C)]]*OO[[#This Row],[80]]</f>
        <v>4.1529159602800002E-7</v>
      </c>
      <c r="CE368" s="10">
        <f>3/24000000*OO[[#This Row],[139 (06JUL1985 06:00:00)-Water Temperature (C)]]*OO[[#This Row],[81]]</f>
        <v>3.6401968151999999E-7</v>
      </c>
      <c r="CF368" s="10">
        <f>3/24000000*OO[[#This Row],[140 (06JUL1985 09:00:00)-Water Temperature (C)]]*OO[[#This Row],[82]]</f>
        <v>3.2383668914175004E-7</v>
      </c>
      <c r="CG368" s="10">
        <f>3/24000000*OO[[#This Row],[141 (06JUL1985 12:00:00)-Water Temperature (C)]]*OO[[#This Row],[83]]</f>
        <v>2.8983060593353753E-7</v>
      </c>
      <c r="CH368" s="10">
        <f>3/24000000*OO[[#This Row],[142 (06JUL1985 15:00:00)-Water Temperature (C)]]*OO[[#This Row],[84]]</f>
        <v>2.6133662321254996E-7</v>
      </c>
      <c r="CI368" s="10">
        <f>3/24000000*OO[[#This Row],[143 (06JUL1985 18:00:00)-Water Temperature (C)]]*OO[[#This Row],[85]]</f>
        <v>2.3675266463897495E-7</v>
      </c>
      <c r="CJ368" s="10">
        <f>3/24000000*OO[[#This Row],[144 (06JUL1985 21:00:00)-Water Temperature (C)]]*OO[[#This Row],[86]]</f>
        <v>2.1510260683393746E-7</v>
      </c>
      <c r="CK368" s="10">
        <f>3/24000000*OO[[#This Row],[145 (07JUL1985 00:00:00)-Water Temperature (C)]]*OO[[#This Row],[87]]</f>
        <v>1.9427807612500001E-7</v>
      </c>
      <c r="CL368" s="10">
        <f>3/24000000*OO[[#This Row],[146 (07JUL1985 03:00:00)-Water Temperature (C)]]*OO[[#This Row],[88]]</f>
        <v>1.76448866134125E-7</v>
      </c>
      <c r="CM368" s="10">
        <f>3/24000000*OO[[#This Row],[147 (07JUL1985 06:00:00)-Water Temperature (C)]]*OO[[#This Row],[89]]</f>
        <v>1.6143076580399997E-7</v>
      </c>
      <c r="CN368" s="10">
        <f>3/24000000*OO[[#This Row],[148 (07JUL1985 09:00:00)-Water Temperature (C)]]*OO[[#This Row],[90]]</f>
        <v>1.4928657567367497E-7</v>
      </c>
      <c r="CO368" s="10">
        <f>3/24000000*OO[[#This Row],[149 (07JUL1985 12:00:00)-Water Temperature (C)]]*OO[[#This Row],[91]]</f>
        <v>1.3924642509812499E-7</v>
      </c>
      <c r="CP368" s="10">
        <f>3/24000000*OO[[#This Row],[150 (07JUL1985 15:00:00)-Water Temperature (C)]]*OO[[#This Row],[92]]</f>
        <v>1.3924642509812499E-7</v>
      </c>
      <c r="CQ368" s="10">
        <f>3/24000000*OO[[#This Row],[151 (07JUL1985 18:00:00)-Water Temperature (C)]]*OO[[#This Row],[93]]</f>
        <v>1.3924642509812499E-7</v>
      </c>
      <c r="CR368" s="10">
        <f>3/24000000*OO[[#This Row],[152 (07JUL1985 21:00:00)-Water Temperature (C)]]*OO[[#This Row],[94]]</f>
        <v>1.3924642509812499E-7</v>
      </c>
      <c r="CS368" s="10">
        <f>3/24000000*OO[[#This Row],[153 (08JUL1985 00:00:00)-Water Temperature (C)]]*OO[[#This Row],[95]]</f>
        <v>1.3924642509812499E-7</v>
      </c>
      <c r="CT368" s="10">
        <f>3/24000000*OO[[#This Row],[154 (08JUL1985 03:00:00)-Water Temperature (C)]]*OO[[#This Row],[96]]</f>
        <v>1.3924642509812499E-7</v>
      </c>
      <c r="CU368" s="10">
        <f>3/24000000*OO[[#This Row],[155 (08JUL1985 06:00:00)-Water Temperature (C)]]*OO[[#This Row],[97]]</f>
        <v>1.3924642509812499E-7</v>
      </c>
      <c r="CV368" s="10">
        <f>3/24000000*OO[[#This Row],[156 (08JUL1985 09:00:00)-Water Temperature (C)]]*OO[[#This Row],[98]]</f>
        <v>1.3924642509812499E-7</v>
      </c>
      <c r="CW368" s="10">
        <f>3/24000000*OO[[#This Row],[157 (08JUL1985 12:00:00)-Water Temperature (C)]]*OO[[#This Row],[99]]</f>
        <v>1.3924642509812499E-7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2.9700170253235909E-37</v>
      </c>
      <c r="U369" s="10">
        <f>3/24*OO[[#This Row],[77 (28JUN1985 12:00:00)-Water Temperature (C)]]*OO[[#This Row],[19]]/SUM(OO[19])</f>
        <v>3.3615928485531086E-27</v>
      </c>
      <c r="V369" s="10">
        <f>3/24000000*OO[[#This Row],[78 (28JUN1985 15:00:00)-Water Temperature (C)]]*OO[[#This Row],[20]]</f>
        <v>5.0546682899687496E-21</v>
      </c>
      <c r="W369" s="10">
        <f>3/24000000*OO[[#This Row],[79 (28JUN1985 18:00:00)-Water Temperature (C)]]*OO[[#This Row],[21]]</f>
        <v>2.0794504361319998E-15</v>
      </c>
      <c r="X369" s="10">
        <f>3/24000000*OO[[#This Row],[80 (28JUN1985 21:00:00)-Water Temperature (C)]]*OO[[#This Row],[22]]</f>
        <v>6.3352182630812498E-12</v>
      </c>
      <c r="Y369" s="10">
        <f>3/24000000*OO[[#This Row],[81 (29JUN1985 00:00:00)-Water Temperature (C)]]*OO[[#This Row],[23]]</f>
        <v>2.7714720033124993E-9</v>
      </c>
      <c r="Z369" s="10">
        <f>3/24000000*OO[[#This Row],[82 (29JUN1985 03:00:00)-Water Temperature (C)]]*OO[[#This Row],[24]]</f>
        <v>3.2236872936037497E-7</v>
      </c>
      <c r="AA369" s="10">
        <f>3/24000000*OO[[#This Row],[83 (29JUN1985 06:00:00)-Water Temperature (C)]]*OO[[#This Row],[25]]</f>
        <v>1.345928374756875E-5</v>
      </c>
      <c r="AB369" s="10">
        <f>3/24000000*OO[[#This Row],[84 (29JUN1985 09:00:00)-Water Temperature (C)]]*OO[[#This Row],[26]]</f>
        <v>2.4441210058439997E-4</v>
      </c>
      <c r="AC369" s="10">
        <f>3/24000000*OO[[#This Row],[85 (29JUN1985 12:00:00)-Water Temperature (C)]]*OO[[#This Row],[27]]</f>
        <v>2.2194140433487498E-3</v>
      </c>
      <c r="AD369" s="10">
        <f>3/24000000*OO[[#This Row],[86 (29JUN1985 15:00:00)-Water Temperature (C)]]*OO[[#This Row],[28]]</f>
        <v>1.1027691984240001E-2</v>
      </c>
      <c r="AE369" s="10">
        <f>3/24000000*OO[[#This Row],[88 (29JUN1985 21:00:00)-Water Temperature (C)]]*OO[[#This Row],[30]]</f>
        <v>5.9466280519324989E-2</v>
      </c>
      <c r="AF369" s="10">
        <f>3/24000000*OO[[#This Row],[88 (29JUN1985 21:00:00)-Water Temperature (C)]]*OO[[#This Row],[30]]</f>
        <v>5.9466280519324989E-2</v>
      </c>
      <c r="AG369" s="10">
        <f>3/24000000*OO[[#This Row],[89 (30JUN1985 00:00:00)-Water Temperature (C)]]*OO[[#This Row],[31]]</f>
        <v>7.2309196280474997E-2</v>
      </c>
      <c r="AH369" s="10">
        <f>3/24000000*OO[[#This Row],[90 (30JUN1985 03:00:00)-Water Temperature (C)]]*OO[[#This Row],[32]]</f>
        <v>6.1851823197999992E-2</v>
      </c>
      <c r="AI369" s="10">
        <f>3/24000000*OO[[#This Row],[91 (30JUN1985 06:00:00)-Water Temperature (C)]]*OO[[#This Row],[33]]</f>
        <v>3.8773780851999999E-2</v>
      </c>
      <c r="AJ369" s="10">
        <f>3/24000000*OO[[#This Row],[92 (30JUN1985 09:00:00)-Water Temperature (C)]]*OO[[#This Row],[34]]</f>
        <v>1.8737559819532498E-2</v>
      </c>
      <c r="AK369" s="10">
        <f>3/24000000*OO[[#This Row],[93 (30JUN1985 12:00:00)-Water Temperature (C)]]*OO[[#This Row],[35]]</f>
        <v>7.1673891693675006E-3</v>
      </c>
      <c r="AL369" s="10">
        <f>3/24000000*OO[[#This Row],[94 (30JUN1985 15:00:00)-Water Temperature (C)]]*OO[[#This Row],[36]]</f>
        <v>2.2468809762597498E-3</v>
      </c>
      <c r="AM369" s="10">
        <f>3/24000000*OO[[#This Row],[95 (30JUN1985 18:00:00)-Water Temperature (C)]]*OO[[#This Row],[37]]</f>
        <v>6.2929067044424994E-4</v>
      </c>
      <c r="AN369" s="10">
        <f>3/24000000*OO[[#This Row],[96 (30JUN1985 21:00:00)-Water Temperature (C)]]*OO[[#This Row],[38]]</f>
        <v>1.8572346888759997E-4</v>
      </c>
      <c r="AO369" s="10">
        <f>3/24000000*OO[[#This Row],[97 (01JUL1985 00:00:00)-Water Temperature (C)]]*OO[[#This Row],[39]]</f>
        <v>8.1124002475424994E-5</v>
      </c>
      <c r="AP369" s="10">
        <f>3/24000000*OO[[#This Row],[98 (01JUL1985 03:00:00)-Water Temperature (C)]]*OO[[#This Row],[40]]</f>
        <v>5.8828642164937491E-5</v>
      </c>
      <c r="AQ369" s="10">
        <f>3/24000000*OO[[#This Row],[99 (01JUL1985 06:00:00)-Water Temperature (C)]]*OO[[#This Row],[41]]</f>
        <v>5.4227987879587494E-5</v>
      </c>
      <c r="AR369" s="10">
        <f>3/24000000*OO[[#This Row],[100 (01JUL1985 09:00:00)-Water Temperature (C)]]*OO[[#This Row],[42]]</f>
        <v>5.378307874222499E-5</v>
      </c>
      <c r="AS369" s="10">
        <f>3/24000000*OO[[#This Row],[101 (01JUL1985 12:00:00)-Water Temperature (C)]]*OO[[#This Row],[43]]</f>
        <v>5.3908454633962495E-5</v>
      </c>
      <c r="AT369" s="10">
        <f>3/24000000*OO[[#This Row],[102 (01JUL1985 15:00:00)-Water Temperature (C)]]*OO[[#This Row],[44]]</f>
        <v>5.3251878349887502E-5</v>
      </c>
      <c r="AU369" s="10">
        <f>3/24000000*OO[[#This Row],[103 (01JUL1985 18:00:00)-Water Temperature (C)]]*OO[[#This Row],[45]]</f>
        <v>5.1524594422500002E-5</v>
      </c>
      <c r="AV369" s="10">
        <f>3/24000000*OO[[#This Row],[104 (01JUL1985 21:00:00)-Water Temperature (C)]]*OO[[#This Row],[46]]</f>
        <v>4.8322125575850007E-5</v>
      </c>
      <c r="AW369" s="10">
        <f>3/24000000*OO[[#This Row],[105 (02JUL1985 00:00:00)-Water Temperature (C)]]*OO[[#This Row],[47]]</f>
        <v>4.4106278633775003E-5</v>
      </c>
      <c r="AX369" s="10">
        <f>3/24000000*OO[[#This Row],[106 (02JUL1985 03:00:00)-Water Temperature (C)]]*OO[[#This Row],[48]]</f>
        <v>3.9956078477050001E-5</v>
      </c>
      <c r="AY369" s="10">
        <f>3/24000000*OO[[#This Row],[107 (02JUL1985 06:00:00)-Water Temperature (C)]]*OO[[#This Row],[49]]</f>
        <v>3.6000582742074994E-5</v>
      </c>
      <c r="AZ369" s="10">
        <f>3/24000000*OO[[#This Row],[108 (02JUL1985 09:00:00)-Water Temperature (C)]]*OO[[#This Row],[50]]</f>
        <v>3.2987153007199997E-5</v>
      </c>
      <c r="BA369" s="10">
        <f>3/24000000*OO[[#This Row],[109 (02JUL1985 12:00:00)-Water Temperature (C)]]*OO[[#This Row],[51]]</f>
        <v>3.0602761875449999E-5</v>
      </c>
      <c r="BB369" s="10">
        <f>3/24000000*OO[[#This Row],[110 (02JUL1985 15:00:00)-Water Temperature (C)]]*OO[[#This Row],[52]]</f>
        <v>2.8521718503879996E-5</v>
      </c>
      <c r="BC369" s="10">
        <f>3/24000000*OO[[#This Row],[111 (02JUL1985 18:00:00)-Water Temperature (C)]]*OO[[#This Row],[53]]</f>
        <v>2.6609489410249996E-5</v>
      </c>
      <c r="BD369" s="10">
        <f>3/24000000*OO[[#This Row],[112 (02JUL1985 21:00:00)-Water Temperature (C)]]*OO[[#This Row],[54]]</f>
        <v>2.4507770034580002E-5</v>
      </c>
      <c r="BE369" s="10">
        <f>3/24000000*OO[[#This Row],[113 (03JUL1985 00:00:00)-Water Temperature (C)]]*OO[[#This Row],[55]]</f>
        <v>2.2192269115349997E-5</v>
      </c>
      <c r="BF369" s="10">
        <f>3/24000000*OO[[#This Row],[114 (03JUL1985 03:00:00)-Water Temperature (C)]]*OO[[#This Row],[56]]</f>
        <v>1.99712699045125E-5</v>
      </c>
      <c r="BG369" s="10">
        <f>3/24000000*OO[[#This Row],[115 (03JUL1985 06:00:00)-Water Temperature (C)]]*OO[[#This Row],[57]]</f>
        <v>1.7916456887806247E-5</v>
      </c>
      <c r="BH369" s="10">
        <f>3/24000000*OO[[#This Row],[116 (03JUL1985 09:00:00)-Water Temperature (C)]]*OO[[#This Row],[58]]</f>
        <v>1.6327615394639999E-5</v>
      </c>
      <c r="BI369" s="10">
        <f>3/24000000*OO[[#This Row],[117 (03JUL1985 12:00:00)-Water Temperature (C)]]*OO[[#This Row],[59]]</f>
        <v>1.4714078300512501E-5</v>
      </c>
      <c r="BJ369" s="10">
        <f>3/24000000*OO[[#This Row],[118 (03JUL1985 15:00:00)-Water Temperature (C)]]*OO[[#This Row],[60]]</f>
        <v>1.3503747514599999E-5</v>
      </c>
      <c r="BK369" s="10">
        <f>3/24000000*OO[[#This Row],[119 (03JUL1985 18:00:00)-Water Temperature (C)]]*OO[[#This Row],[61]]</f>
        <v>1.252889932176E-5</v>
      </c>
      <c r="BL369" s="10">
        <f>3/24000000*OO[[#This Row],[120 (03JUL1985 21:00:00)-Water Temperature (C)]]*OO[[#This Row],[62]]</f>
        <v>1.1558312160582499E-5</v>
      </c>
      <c r="BM369" s="10">
        <f>3/24000000*OO[[#This Row],[121 (04JUL1985 00:00:00)-Water Temperature (C)]]*OO[[#This Row],[63]]</f>
        <v>1.05238189069125E-5</v>
      </c>
      <c r="BN369" s="10">
        <f>3/24000000*OO[[#This Row],[122 (04JUL1985 03:00:00)-Water Temperature (C)]]*OO[[#This Row],[64]]</f>
        <v>9.5248639482562488E-6</v>
      </c>
      <c r="BO369" s="10">
        <f>3/24000000*OO[[#This Row],[123 (04JUL1985 06:00:00)-Water Temperature (C)]]*OO[[#This Row],[65]]</f>
        <v>8.6232521440000001E-6</v>
      </c>
      <c r="BP369" s="10">
        <f>3/24000000*OO[[#This Row],[124 (04JUL1985 09:00:00)-Water Temperature (C)]]*OO[[#This Row],[66]]</f>
        <v>8.0029734025149987E-6</v>
      </c>
      <c r="BQ369" s="10">
        <f>3/24000000*OO[[#This Row],[125 (04JUL1985 12:00:00)-Water Temperature (C)]]*OO[[#This Row],[67]]</f>
        <v>7.5249888060375001E-6</v>
      </c>
      <c r="BR369" s="10">
        <f>3/24000000*OO[[#This Row],[126 (04JUL1985 15:00:00)-Water Temperature (C)]]*OO[[#This Row],[68]]</f>
        <v>7.0985807997900001E-6</v>
      </c>
      <c r="BS369" s="10">
        <f>3/24000000*OO[[#This Row],[127 (04JUL1985 18:00:00)-Water Temperature (C)]]*OO[[#This Row],[69]]</f>
        <v>6.6945688935124998E-6</v>
      </c>
      <c r="BT369" s="10">
        <f>3/24000000*OO[[#This Row],[128 (04JUL1985 21:00:00)-Water Temperature (C)]]*OO[[#This Row],[70]]</f>
        <v>6.2193091055024991E-6</v>
      </c>
      <c r="BU369" s="10">
        <f>3/24000000*OO[[#This Row],[129 (05JUL1985 00:00:00)-Water Temperature (C)]]*OO[[#This Row],[71]]</f>
        <v>5.6259153664375E-6</v>
      </c>
      <c r="BV369" s="10">
        <f>3/24000000*OO[[#This Row],[130 (05JUL1985 03:00:00)-Water Temperature (C)]]*OO[[#This Row],[72]]</f>
        <v>5.0170758205049999E-6</v>
      </c>
      <c r="BW369" s="10">
        <f>3/24000000*OO[[#This Row],[131 (05JUL1985 06:00:00)-Water Temperature (C)]]*OO[[#This Row],[73]]</f>
        <v>4.4129012125275002E-6</v>
      </c>
      <c r="BX369" s="10">
        <f>3/24000000*OO[[#This Row],[132 (05JUL1985 09:00:00)-Water Temperature (C)]]*OO[[#This Row],[74]]</f>
        <v>3.8790380102600002E-6</v>
      </c>
      <c r="BY369" s="10">
        <f>3/24000000*OO[[#This Row],[133 (05JUL1985 12:00:00)-Water Temperature (C)]]*OO[[#This Row],[75]]</f>
        <v>3.3976041566700002E-6</v>
      </c>
      <c r="BZ369" s="10">
        <f>3/24000000*OO[[#This Row],[134 (05JUL1985 15:00:00)-Water Temperature (C)]]*OO[[#This Row],[76]]</f>
        <v>2.9616725123749999E-6</v>
      </c>
      <c r="CA369" s="10">
        <f>3/24000000*OO[[#This Row],[135 (05JUL1985 18:00:00)-Water Temperature (C)]]*OO[[#This Row],[77]]</f>
        <v>2.5935090830069997E-6</v>
      </c>
      <c r="CB369" s="10">
        <f>3/24000000*OO[[#This Row],[136 (05JUL1985 21:00:00)-Water Temperature (C)]]*OO[[#This Row],[78]]</f>
        <v>2.2849693934499998E-6</v>
      </c>
      <c r="CC369" s="10">
        <f>3/24000000*OO[[#This Row],[137 (06JUL1985 00:00:00)-Water Temperature (C)]]*OO[[#This Row],[79]]</f>
        <v>2.013885537915E-6</v>
      </c>
      <c r="CD369" s="10">
        <f>3/24000000*OO[[#This Row],[138 (06JUL1985 03:00:00)-Water Temperature (C)]]*OO[[#This Row],[80]]</f>
        <v>1.7707829792688752E-6</v>
      </c>
      <c r="CE369" s="10">
        <f>3/24000000*OO[[#This Row],[139 (06JUL1985 06:00:00)-Water Temperature (C)]]*OO[[#This Row],[81]]</f>
        <v>1.55253022043E-6</v>
      </c>
      <c r="CF369" s="10">
        <f>3/24000000*OO[[#This Row],[140 (06JUL1985 09:00:00)-Water Temperature (C)]]*OO[[#This Row],[82]]</f>
        <v>1.38071703562E-6</v>
      </c>
      <c r="CG369" s="10">
        <f>3/24000000*OO[[#This Row],[141 (06JUL1985 12:00:00)-Water Temperature (C)]]*OO[[#This Row],[83]]</f>
        <v>1.2352122249389999E-6</v>
      </c>
      <c r="CH369" s="10">
        <f>3/24000000*OO[[#This Row],[142 (06JUL1985 15:00:00)-Water Temperature (C)]]*OO[[#This Row],[84]]</f>
        <v>1.1128279951035E-6</v>
      </c>
      <c r="CI369" s="10">
        <f>3/24000000*OO[[#This Row],[143 (06JUL1985 18:00:00)-Water Temperature (C)]]*OO[[#This Row],[85]]</f>
        <v>1.0065331978890001E-6</v>
      </c>
      <c r="CJ369" s="10">
        <f>3/24000000*OO[[#This Row],[144 (06JUL1985 21:00:00)-Water Temperature (C)]]*OO[[#This Row],[86]]</f>
        <v>9.1324323552387487E-7</v>
      </c>
      <c r="CK369" s="10">
        <f>3/24000000*OO[[#This Row],[145 (07JUL1985 00:00:00)-Water Temperature (C)]]*OO[[#This Row],[87]]</f>
        <v>8.239604086525E-7</v>
      </c>
      <c r="CL369" s="10">
        <f>3/24000000*OO[[#This Row],[146 (07JUL1985 03:00:00)-Water Temperature (C)]]*OO[[#This Row],[88]]</f>
        <v>7.4767284649400002E-7</v>
      </c>
      <c r="CM369" s="10">
        <f>3/24000000*OO[[#This Row],[147 (07JUL1985 06:00:00)-Water Temperature (C)]]*OO[[#This Row],[89]]</f>
        <v>6.8374203764474998E-7</v>
      </c>
      <c r="CN369" s="10">
        <f>3/24000000*OO[[#This Row],[148 (07JUL1985 09:00:00)-Water Temperature (C)]]*OO[[#This Row],[90]]</f>
        <v>6.3221756102549995E-7</v>
      </c>
      <c r="CO369" s="10">
        <f>3/24000000*OO[[#This Row],[149 (07JUL1985 12:00:00)-Water Temperature (C)]]*OO[[#This Row],[91]]</f>
        <v>5.8951165790249991E-7</v>
      </c>
      <c r="CP369" s="10">
        <f>3/24000000*OO[[#This Row],[150 (07JUL1985 15:00:00)-Water Temperature (C)]]*OO[[#This Row],[92]]</f>
        <v>5.8951165790249991E-7</v>
      </c>
      <c r="CQ369" s="10">
        <f>3/24000000*OO[[#This Row],[151 (07JUL1985 18:00:00)-Water Temperature (C)]]*OO[[#This Row],[93]]</f>
        <v>5.8951165790249991E-7</v>
      </c>
      <c r="CR369" s="10">
        <f>3/24000000*OO[[#This Row],[152 (07JUL1985 21:00:00)-Water Temperature (C)]]*OO[[#This Row],[94]]</f>
        <v>5.8951165790249991E-7</v>
      </c>
      <c r="CS369" s="10">
        <f>3/24000000*OO[[#This Row],[153 (08JUL1985 00:00:00)-Water Temperature (C)]]*OO[[#This Row],[95]]</f>
        <v>5.8951165790249991E-7</v>
      </c>
      <c r="CT369" s="10">
        <f>3/24000000*OO[[#This Row],[154 (08JUL1985 03:00:00)-Water Temperature (C)]]*OO[[#This Row],[96]]</f>
        <v>5.8951165790249991E-7</v>
      </c>
      <c r="CU369" s="10">
        <f>3/24000000*OO[[#This Row],[155 (08JUL1985 06:00:00)-Water Temperature (C)]]*OO[[#This Row],[97]]</f>
        <v>5.8951165790249991E-7</v>
      </c>
      <c r="CV369" s="10">
        <f>3/24000000*OO[[#This Row],[156 (08JUL1985 09:00:00)-Water Temperature (C)]]*OO[[#This Row],[98]]</f>
        <v>5.8951165790249991E-7</v>
      </c>
      <c r="CW369" s="10">
        <f>3/24000000*OO[[#This Row],[157 (08JUL1985 12:00:00)-Water Temperature (C)]]*OO[[#This Row],[99]]</f>
        <v>5.8951165790249991E-7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2.9516060250695237E-38</v>
      </c>
      <c r="U370" s="10">
        <f>3/24*OO[[#This Row],[77 (28JUN1985 12:00:00)-Water Temperature (C)]]*OO[[#This Row],[19]]/SUM(OO[19])</f>
        <v>7.0247876474693034E-28</v>
      </c>
      <c r="V370" s="10">
        <f>3/24000000*OO[[#This Row],[78 (28JUN1985 15:00:00)-Water Temperature (C)]]*OO[[#This Row],[20]]</f>
        <v>6.8873746713162489E-22</v>
      </c>
      <c r="W370" s="10">
        <f>3/24000000*OO[[#This Row],[79 (28JUN1985 18:00:00)-Water Temperature (C)]]*OO[[#This Row],[21]]</f>
        <v>5.3395267094999999E-16</v>
      </c>
      <c r="X370" s="10">
        <f>3/24000000*OO[[#This Row],[80 (28JUN1985 21:00:00)-Water Temperature (C)]]*OO[[#This Row],[22]]</f>
        <v>1.9105442193210001E-12</v>
      </c>
      <c r="Y370" s="10">
        <f>3/24000000*OO[[#This Row],[81 (29JUN1985 00:00:00)-Water Temperature (C)]]*OO[[#This Row],[23]]</f>
        <v>9.2507749055225014E-10</v>
      </c>
      <c r="Z370" s="10">
        <f>3/24000000*OO[[#This Row],[82 (29JUN1985 03:00:00)-Water Temperature (C)]]*OO[[#This Row],[24]]</f>
        <v>1.1641431822524999E-7</v>
      </c>
      <c r="AA370" s="10">
        <f>3/24000000*OO[[#This Row],[83 (29JUN1985 06:00:00)-Water Temperature (C)]]*OO[[#This Row],[25]]</f>
        <v>5.1938591830124999E-6</v>
      </c>
      <c r="AB370" s="10">
        <f>3/24000000*OO[[#This Row],[84 (29JUN1985 09:00:00)-Water Temperature (C)]]*OO[[#This Row],[26]]</f>
        <v>9.9937621823249984E-5</v>
      </c>
      <c r="AC370" s="10">
        <f>3/24000000*OO[[#This Row],[85 (29JUN1985 12:00:00)-Water Temperature (C)]]*OO[[#This Row],[27]]</f>
        <v>9.5535249304950012E-4</v>
      </c>
      <c r="AD370" s="10">
        <f>3/24000000*OO[[#This Row],[86 (29JUN1985 15:00:00)-Water Temperature (C)]]*OO[[#This Row],[28]]</f>
        <v>4.9717830327749993E-3</v>
      </c>
      <c r="AE370" s="10">
        <f>3/24000000*OO[[#This Row],[88 (29JUN1985 21:00:00)-Water Temperature (C)]]*OO[[#This Row],[30]]</f>
        <v>2.9051158086187499E-2</v>
      </c>
      <c r="AF370" s="10">
        <f>3/24000000*OO[[#This Row],[88 (29JUN1985 21:00:00)-Water Temperature (C)]]*OO[[#This Row],[30]]</f>
        <v>2.9051158086187499E-2</v>
      </c>
      <c r="AG370" s="10">
        <f>3/24000000*OO[[#This Row],[89 (30JUN1985 00:00:00)-Water Temperature (C)]]*OO[[#This Row],[31]]</f>
        <v>3.6586975768799997E-2</v>
      </c>
      <c r="AH370" s="10">
        <f>3/24000000*OO[[#This Row],[90 (30JUN1985 03:00:00)-Water Temperature (C)]]*OO[[#This Row],[32]]</f>
        <v>3.2311782370799992E-2</v>
      </c>
      <c r="AI370" s="10">
        <f>3/24000000*OO[[#This Row],[91 (30JUN1985 06:00:00)-Water Temperature (C)]]*OO[[#This Row],[33]]</f>
        <v>2.0868183567018746E-2</v>
      </c>
      <c r="AJ370" s="10">
        <f>3/24000000*OO[[#This Row],[92 (30JUN1985 09:00:00)-Water Temperature (C)]]*OO[[#This Row],[34]]</f>
        <v>1.036326028002125E-2</v>
      </c>
      <c r="AK370" s="10">
        <f>3/24000000*OO[[#This Row],[93 (30JUN1985 12:00:00)-Water Temperature (C)]]*OO[[#This Row],[35]]</f>
        <v>4.0569945875375E-3</v>
      </c>
      <c r="AL370" s="10">
        <f>3/24000000*OO[[#This Row],[94 (30JUN1985 15:00:00)-Water Temperature (C)]]*OO[[#This Row],[36]]</f>
        <v>1.295558570889E-3</v>
      </c>
      <c r="AM370" s="10">
        <f>3/24000000*OO[[#This Row],[95 (30JUN1985 18:00:00)-Water Temperature (C)]]*OO[[#This Row],[37]]</f>
        <v>3.6534497400424995E-4</v>
      </c>
      <c r="AN370" s="10">
        <f>3/24000000*OO[[#This Row],[96 (30JUN1985 21:00:00)-Water Temperature (C)]]*OO[[#This Row],[38]]</f>
        <v>1.0536262125875E-4</v>
      </c>
      <c r="AO370" s="10">
        <f>3/24000000*OO[[#This Row],[97 (01JUL1985 00:00:00)-Water Temperature (C)]]*OO[[#This Row],[39]]</f>
        <v>4.3203488163874998E-5</v>
      </c>
      <c r="AP370" s="10">
        <f>3/24000000*OO[[#This Row],[98 (01JUL1985 03:00:00)-Water Temperature (C)]]*OO[[#This Row],[40]]</f>
        <v>2.98012351380125E-5</v>
      </c>
      <c r="AQ370" s="10">
        <f>3/24000000*OO[[#This Row],[99 (01JUL1985 06:00:00)-Water Temperature (C)]]*OO[[#This Row],[41]]</f>
        <v>2.6999411104299999E-5</v>
      </c>
      <c r="AR370" s="10">
        <f>3/24000000*OO[[#This Row],[100 (01JUL1985 09:00:00)-Water Temperature (C)]]*OO[[#This Row],[42]]</f>
        <v>2.6639161832725E-5</v>
      </c>
      <c r="AS370" s="10">
        <f>3/24000000*OO[[#This Row],[101 (01JUL1985 12:00:00)-Water Temperature (C)]]*OO[[#This Row],[43]]</f>
        <v>2.6620033520636251E-5</v>
      </c>
      <c r="AT370" s="10">
        <f>3/24000000*OO[[#This Row],[102 (01JUL1985 15:00:00)-Water Temperature (C)]]*OO[[#This Row],[44]]</f>
        <v>2.6252101047279998E-5</v>
      </c>
      <c r="AU370" s="10">
        <f>3/24000000*OO[[#This Row],[103 (01JUL1985 18:00:00)-Water Temperature (C)]]*OO[[#This Row],[45]]</f>
        <v>2.5342198161282501E-5</v>
      </c>
      <c r="AV370" s="10">
        <f>3/24000000*OO[[#This Row],[104 (01JUL1985 21:00:00)-Water Temperature (C)]]*OO[[#This Row],[46]]</f>
        <v>2.3684290097737501E-5</v>
      </c>
      <c r="AW370" s="10">
        <f>3/24000000*OO[[#This Row],[105 (02JUL1985 00:00:00)-Water Temperature (C)]]*OO[[#This Row],[47]]</f>
        <v>2.1558434331599995E-5</v>
      </c>
      <c r="AX370" s="10">
        <f>3/24000000*OO[[#This Row],[106 (02JUL1985 03:00:00)-Water Temperature (C)]]*OO[[#This Row],[48]]</f>
        <v>1.9459540501683749E-5</v>
      </c>
      <c r="AY370" s="10">
        <f>3/24000000*OO[[#This Row],[107 (02JUL1985 06:00:00)-Water Temperature (C)]]*OO[[#This Row],[49]]</f>
        <v>1.7481281608754999E-5</v>
      </c>
      <c r="AZ370" s="10">
        <f>3/24000000*OO[[#This Row],[108 (02JUL1985 09:00:00)-Water Temperature (C)]]*OO[[#This Row],[50]]</f>
        <v>1.5953059707794997E-5</v>
      </c>
      <c r="BA370" s="10">
        <f>3/24000000*OO[[#This Row],[109 (02JUL1985 12:00:00)-Water Temperature (C)]]*OO[[#This Row],[51]]</f>
        <v>1.4726763946492499E-5</v>
      </c>
      <c r="BB370" s="10">
        <f>3/24000000*OO[[#This Row],[110 (02JUL1985 15:00:00)-Water Temperature (C)]]*OO[[#This Row],[52]]</f>
        <v>1.3657314831599999E-5</v>
      </c>
      <c r="BC370" s="10">
        <f>3/24000000*OO[[#This Row],[111 (02JUL1985 18:00:00)-Water Temperature (C)]]*OO[[#This Row],[53]]</f>
        <v>1.2674784640744999E-5</v>
      </c>
      <c r="BD370" s="10">
        <f>3/24000000*OO[[#This Row],[112 (02JUL1985 21:00:00)-Water Temperature (C)]]*OO[[#This Row],[54]]</f>
        <v>1.1615966183137501E-5</v>
      </c>
      <c r="BE370" s="10">
        <f>3/24000000*OO[[#This Row],[113 (03JUL1985 00:00:00)-Water Temperature (C)]]*OO[[#This Row],[55]]</f>
        <v>1.0481238946465001E-5</v>
      </c>
      <c r="BF370" s="10">
        <f>3/24000000*OO[[#This Row],[114 (03JUL1985 03:00:00)-Water Temperature (C)]]*OO[[#This Row],[56]]</f>
        <v>9.40909589018E-6</v>
      </c>
      <c r="BG370" s="10">
        <f>3/24000000*OO[[#This Row],[115 (03JUL1985 06:00:00)-Water Temperature (C)]]*OO[[#This Row],[57]]</f>
        <v>8.4140482243999993E-6</v>
      </c>
      <c r="BH370" s="10">
        <f>3/24000000*OO[[#This Row],[116 (03JUL1985 09:00:00)-Water Temperature (C)]]*OO[[#This Row],[58]]</f>
        <v>7.6434219848699999E-6</v>
      </c>
      <c r="BI370" s="10">
        <f>3/24000000*OO[[#This Row],[117 (03JUL1985 12:00:00)-Water Temperature (C)]]*OO[[#This Row],[59]]</f>
        <v>6.8634150789200007E-6</v>
      </c>
      <c r="BJ370" s="10">
        <f>3/24000000*OO[[#This Row],[118 (03JUL1985 15:00:00)-Water Temperature (C)]]*OO[[#This Row],[60]]</f>
        <v>6.2767700479575005E-6</v>
      </c>
      <c r="BK370" s="10">
        <f>3/24000000*OO[[#This Row],[119 (03JUL1985 18:00:00)-Water Temperature (C)]]*OO[[#This Row],[61]]</f>
        <v>5.7936532013749993E-6</v>
      </c>
      <c r="BL370" s="10">
        <f>3/24000000*OO[[#This Row],[120 (03JUL1985 21:00:00)-Water Temperature (C)]]*OO[[#This Row],[62]]</f>
        <v>5.3281343108199999E-6</v>
      </c>
      <c r="BM370" s="10">
        <f>3/24000000*OO[[#This Row],[121 (04JUL1985 00:00:00)-Water Temperature (C)]]*OO[[#This Row],[63]]</f>
        <v>4.8412727947237498E-6</v>
      </c>
      <c r="BN370" s="10">
        <f>3/24000000*OO[[#This Row],[122 (04JUL1985 03:00:00)-Water Temperature (C)]]*OO[[#This Row],[64]]</f>
        <v>4.3742296810624991E-6</v>
      </c>
      <c r="BO370" s="10">
        <f>3/24000000*OO[[#This Row],[123 (04JUL1985 06:00:00)-Water Temperature (C)]]*OO[[#This Row],[65]]</f>
        <v>3.9589150067400001E-6</v>
      </c>
      <c r="BP370" s="10">
        <f>3/24000000*OO[[#This Row],[124 (04JUL1985 09:00:00)-Water Temperature (C)]]*OO[[#This Row],[66]]</f>
        <v>3.6689193535624997E-6</v>
      </c>
      <c r="BQ370" s="10">
        <f>3/24000000*OO[[#This Row],[125 (04JUL1985 12:00:00)-Water Temperature (C)]]*OO[[#This Row],[67]]</f>
        <v>3.4430673907749993E-6</v>
      </c>
      <c r="BR370" s="10">
        <f>3/24000000*OO[[#This Row],[126 (04JUL1985 15:00:00)-Water Temperature (C)]]*OO[[#This Row],[68]]</f>
        <v>3.2423563051187496E-6</v>
      </c>
      <c r="BS370" s="10">
        <f>3/24000000*OO[[#This Row],[127 (04JUL1985 18:00:00)-Water Temperature (C)]]*OO[[#This Row],[69]]</f>
        <v>3.0506068609213749E-6</v>
      </c>
      <c r="BT370" s="10">
        <f>3/24000000*OO[[#This Row],[128 (04JUL1985 21:00:00)-Water Temperature (C)]]*OO[[#This Row],[70]]</f>
        <v>2.8271658174532501E-6</v>
      </c>
      <c r="BU370" s="10">
        <f>3/24000000*OO[[#This Row],[129 (05JUL1985 00:00:00)-Water Temperature (C)]]*OO[[#This Row],[71]]</f>
        <v>2.5564261815026249E-6</v>
      </c>
      <c r="BV370" s="10">
        <f>3/24000000*OO[[#This Row],[130 (05JUL1985 03:00:00)-Water Temperature (C)]]*OO[[#This Row],[72]]</f>
        <v>2.2798497183013746E-6</v>
      </c>
      <c r="BW370" s="10">
        <f>3/24000000*OO[[#This Row],[131 (05JUL1985 06:00:00)-Water Temperature (C)]]*OO[[#This Row],[73]]</f>
        <v>2.00667218949275E-6</v>
      </c>
      <c r="BX370" s="10">
        <f>3/24000000*OO[[#This Row],[132 (05JUL1985 09:00:00)-Water Temperature (C)]]*OO[[#This Row],[74]]</f>
        <v>1.7651502335610001E-6</v>
      </c>
      <c r="BY370" s="10">
        <f>3/24000000*OO[[#This Row],[133 (05JUL1985 12:00:00)-Water Temperature (C)]]*OO[[#This Row],[75]]</f>
        <v>1.5440138745719998E-6</v>
      </c>
      <c r="BZ370" s="10">
        <f>3/24000000*OO[[#This Row],[134 (05JUL1985 15:00:00)-Water Temperature (C)]]*OO[[#This Row],[76]]</f>
        <v>1.34425759387725E-6</v>
      </c>
      <c r="CA370" s="10">
        <f>3/24000000*OO[[#This Row],[135 (05JUL1985 18:00:00)-Water Temperature (C)]]*OO[[#This Row],[77]]</f>
        <v>1.173022281058875E-6</v>
      </c>
      <c r="CB370" s="10">
        <f>3/24000000*OO[[#This Row],[136 (05JUL1985 21:00:00)-Water Temperature (C)]]*OO[[#This Row],[78]]</f>
        <v>1.0300946476269999E-6</v>
      </c>
      <c r="CC370" s="10">
        <f>3/24000000*OO[[#This Row],[137 (06JUL1985 00:00:00)-Water Temperature (C)]]*OO[[#This Row],[79]]</f>
        <v>9.0587489102199994E-7</v>
      </c>
      <c r="CD370" s="10">
        <f>3/24000000*OO[[#This Row],[138 (06JUL1985 03:00:00)-Water Temperature (C)]]*OO[[#This Row],[80]]</f>
        <v>7.9524450957862495E-7</v>
      </c>
      <c r="CE370" s="10">
        <f>3/24000000*OO[[#This Row],[139 (06JUL1985 06:00:00)-Water Temperature (C)]]*OO[[#This Row],[81]]</f>
        <v>6.9711645340724998E-7</v>
      </c>
      <c r="CF370" s="10">
        <f>3/24000000*OO[[#This Row],[140 (06JUL1985 09:00:00)-Water Temperature (C)]]*OO[[#This Row],[82]]</f>
        <v>6.1945138251000001E-7</v>
      </c>
      <c r="CG370" s="10">
        <f>3/24000000*OO[[#This Row],[141 (06JUL1985 12:00:00)-Water Temperature (C)]]*OO[[#This Row],[83]]</f>
        <v>5.5316914955399995E-7</v>
      </c>
      <c r="CH370" s="10">
        <f>3/24000000*OO[[#This Row],[142 (06JUL1985 15:00:00)-Water Temperature (C)]]*OO[[#This Row],[84]]</f>
        <v>4.9717293990375003E-7</v>
      </c>
      <c r="CI370" s="10">
        <f>3/24000000*OO[[#This Row],[143 (06JUL1985 18:00:00)-Water Temperature (C)]]*OO[[#This Row],[85]]</f>
        <v>4.4826756990749998E-7</v>
      </c>
      <c r="CJ370" s="10">
        <f>3/24000000*OO[[#This Row],[144 (06JUL1985 21:00:00)-Water Temperature (C)]]*OO[[#This Row],[86]]</f>
        <v>4.05196544142E-7</v>
      </c>
      <c r="CK370" s="10">
        <f>3/24000000*OO[[#This Row],[145 (07JUL1985 00:00:00)-Water Temperature (C)]]*OO[[#This Row],[87]]</f>
        <v>3.6457462523212497E-7</v>
      </c>
      <c r="CL370" s="10">
        <f>3/24000000*OO[[#This Row],[146 (07JUL1985 03:00:00)-Water Temperature (C)]]*OO[[#This Row],[88]]</f>
        <v>3.3019987553135002E-7</v>
      </c>
      <c r="CM370" s="10">
        <f>3/24000000*OO[[#This Row],[147 (07JUL1985 06:00:00)-Water Temperature (C)]]*OO[[#This Row],[89]]</f>
        <v>3.0155575628860003E-7</v>
      </c>
      <c r="CN370" s="10">
        <f>3/24000000*OO[[#This Row],[148 (07JUL1985 09:00:00)-Water Temperature (C)]]*OO[[#This Row],[90]]</f>
        <v>2.7883411163538747E-7</v>
      </c>
      <c r="CO370" s="10">
        <f>3/24000000*OO[[#This Row],[149 (07JUL1985 12:00:00)-Water Temperature (C)]]*OO[[#This Row],[91]]</f>
        <v>2.5973943937826247E-7</v>
      </c>
      <c r="CP370" s="10">
        <f>3/24000000*OO[[#This Row],[150 (07JUL1985 15:00:00)-Water Temperature (C)]]*OO[[#This Row],[92]]</f>
        <v>2.5973943937826247E-7</v>
      </c>
      <c r="CQ370" s="10">
        <f>3/24000000*OO[[#This Row],[151 (07JUL1985 18:00:00)-Water Temperature (C)]]*OO[[#This Row],[93]]</f>
        <v>2.5973943937826247E-7</v>
      </c>
      <c r="CR370" s="10">
        <f>3/24000000*OO[[#This Row],[152 (07JUL1985 21:00:00)-Water Temperature (C)]]*OO[[#This Row],[94]]</f>
        <v>2.5973943937826247E-7</v>
      </c>
      <c r="CS370" s="10">
        <f>3/24000000*OO[[#This Row],[153 (08JUL1985 00:00:00)-Water Temperature (C)]]*OO[[#This Row],[95]]</f>
        <v>2.5973943937826247E-7</v>
      </c>
      <c r="CT370" s="10">
        <f>3/24000000*OO[[#This Row],[154 (08JUL1985 03:00:00)-Water Temperature (C)]]*OO[[#This Row],[96]]</f>
        <v>2.5973943937826247E-7</v>
      </c>
      <c r="CU370" s="10">
        <f>3/24000000*OO[[#This Row],[155 (08JUL1985 06:00:00)-Water Temperature (C)]]*OO[[#This Row],[97]]</f>
        <v>2.5973943937826247E-7</v>
      </c>
      <c r="CV370" s="10">
        <f>3/24000000*OO[[#This Row],[156 (08JUL1985 09:00:00)-Water Temperature (C)]]*OO[[#This Row],[98]]</f>
        <v>2.5973943937826247E-7</v>
      </c>
      <c r="CW370" s="10">
        <f>3/24000000*OO[[#This Row],[157 (08JUL1985 12:00:00)-Water Temperature (C)]]*OO[[#This Row],[99]]</f>
        <v>2.5973943937826247E-7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1.2905714354315131E-38</v>
      </c>
      <c r="U371" s="10">
        <f>3/24*OO[[#This Row],[77 (28JUN1985 12:00:00)-Water Temperature (C)]]*OO[[#This Row],[19]]/SUM(OO[19])</f>
        <v>4.8932015168543129E-28</v>
      </c>
      <c r="V371" s="10">
        <f>3/24000000*OO[[#This Row],[78 (28JUN1985 15:00:00)-Water Temperature (C)]]*OO[[#This Row],[20]]</f>
        <v>3.6466075421737496E-22</v>
      </c>
      <c r="W371" s="10">
        <f>3/24000000*OO[[#This Row],[79 (28JUN1985 18:00:00)-Water Temperature (C)]]*OO[[#This Row],[21]]</f>
        <v>4.3328831890312499E-16</v>
      </c>
      <c r="X371" s="10">
        <f>3/24000000*OO[[#This Row],[80 (28JUN1985 21:00:00)-Water Temperature (C)]]*OO[[#This Row],[22]]</f>
        <v>1.7237294192344999E-12</v>
      </c>
      <c r="Y371" s="10">
        <f>3/24000000*OO[[#This Row],[81 (29JUN1985 00:00:00)-Water Temperature (C)]]*OO[[#This Row],[23]]</f>
        <v>8.9115452049850003E-10</v>
      </c>
      <c r="Z371" s="10">
        <f>3/24000000*OO[[#This Row],[82 (29JUN1985 03:00:00)-Water Temperature (C)]]*OO[[#This Row],[24]]</f>
        <v>1.17942233617075E-7</v>
      </c>
      <c r="AA371" s="10">
        <f>3/24000000*OO[[#This Row],[83 (29JUN1985 06:00:00)-Water Temperature (C)]]*OO[[#This Row],[25]]</f>
        <v>5.48850081268125E-6</v>
      </c>
      <c r="AB371" s="10">
        <f>3/24000000*OO[[#This Row],[84 (29JUN1985 09:00:00)-Water Temperature (C)]]*OO[[#This Row],[26]]</f>
        <v>1.0955077972344997E-4</v>
      </c>
      <c r="AC371" s="10">
        <f>3/24000000*OO[[#This Row],[85 (29JUN1985 12:00:00)-Water Temperature (C)]]*OO[[#This Row],[27]]</f>
        <v>1.0817311468199998E-3</v>
      </c>
      <c r="AD371" s="10">
        <f>3/24000000*OO[[#This Row],[86 (29JUN1985 15:00:00)-Water Temperature (C)]]*OO[[#This Row],[28]]</f>
        <v>5.7948564809974998E-3</v>
      </c>
      <c r="AE371" s="10">
        <f>3/24000000*OO[[#This Row],[88 (29JUN1985 21:00:00)-Water Temperature (C)]]*OO[[#This Row],[30]]</f>
        <v>3.5587682309949999E-2</v>
      </c>
      <c r="AF371" s="10">
        <f>3/24000000*OO[[#This Row],[88 (29JUN1985 21:00:00)-Water Temperature (C)]]*OO[[#This Row],[30]]</f>
        <v>3.5587682309949999E-2</v>
      </c>
      <c r="AG371" s="10">
        <f>3/24000000*OO[[#This Row],[89 (30JUN1985 00:00:00)-Water Temperature (C)]]*OO[[#This Row],[31]]</f>
        <v>4.5798428857499997E-2</v>
      </c>
      <c r="AH371" s="10">
        <f>3/24000000*OO[[#This Row],[90 (30JUN1985 03:00:00)-Water Temperature (C)]]*OO[[#This Row],[32]]</f>
        <v>4.1254702960274996E-2</v>
      </c>
      <c r="AI371" s="10">
        <f>3/24000000*OO[[#This Row],[91 (30JUN1985 06:00:00)-Water Temperature (C)]]*OO[[#This Row],[33]]</f>
        <v>2.7136366422749997E-2</v>
      </c>
      <c r="AJ371" s="10">
        <f>3/24000000*OO[[#This Row],[92 (30JUN1985 09:00:00)-Water Temperature (C)]]*OO[[#This Row],[34]]</f>
        <v>1.37094523184625E-2</v>
      </c>
      <c r="AK371" s="10">
        <f>3/24000000*OO[[#This Row],[93 (30JUN1985 12:00:00)-Water Temperature (C)]]*OO[[#This Row],[35]]</f>
        <v>5.4452338300800002E-3</v>
      </c>
      <c r="AL371" s="10">
        <f>3/24000000*OO[[#This Row],[94 (30JUN1985 15:00:00)-Water Temperature (C)]]*OO[[#This Row],[36]]</f>
        <v>1.7597269315259999E-3</v>
      </c>
      <c r="AM371" s="10">
        <f>3/24000000*OO[[#This Row],[95 (30JUN1985 18:00:00)-Water Temperature (C)]]*OO[[#This Row],[37]]</f>
        <v>4.9915587973499995E-4</v>
      </c>
      <c r="AN371" s="10">
        <f>3/24000000*OO[[#This Row],[96 (30JUN1985 21:00:00)-Water Temperature (C)]]*OO[[#This Row],[38]]</f>
        <v>1.42524454714525E-4</v>
      </c>
      <c r="AO371" s="10">
        <f>3/24000000*OO[[#This Row],[97 (01JUL1985 00:00:00)-Water Temperature (C)]]*OO[[#This Row],[39]]</f>
        <v>5.6501052244624994E-5</v>
      </c>
      <c r="AP371" s="10">
        <f>3/24000000*OO[[#This Row],[98 (01JUL1985 03:00:00)-Water Temperature (C)]]*OO[[#This Row],[40]]</f>
        <v>3.7867799479999999E-5</v>
      </c>
      <c r="AQ371" s="10">
        <f>3/24000000*OO[[#This Row],[99 (01JUL1985 06:00:00)-Water Temperature (C)]]*OO[[#This Row],[41]]</f>
        <v>3.3993568777087499E-5</v>
      </c>
      <c r="AR371" s="10">
        <f>3/24000000*OO[[#This Row],[100 (01JUL1985 09:00:00)-Water Temperature (C)]]*OO[[#This Row],[42]]</f>
        <v>3.3494344393899996E-5</v>
      </c>
      <c r="AS371" s="10">
        <f>3/24000000*OO[[#This Row],[101 (01JUL1985 12:00:00)-Water Temperature (C)]]*OO[[#This Row],[43]]</f>
        <v>3.3464418241162498E-5</v>
      </c>
      <c r="AT371" s="10">
        <f>3/24000000*OO[[#This Row],[102 (01JUL1985 15:00:00)-Water Temperature (C)]]*OO[[#This Row],[44]]</f>
        <v>3.3023508131624998E-5</v>
      </c>
      <c r="AU371" s="10">
        <f>3/24000000*OO[[#This Row],[103 (01JUL1985 18:00:00)-Water Temperature (C)]]*OO[[#This Row],[45]]</f>
        <v>3.1884019794399994E-5</v>
      </c>
      <c r="AV371" s="10">
        <f>3/24000000*OO[[#This Row],[104 (01JUL1985 21:00:00)-Water Temperature (C)]]*OO[[#This Row],[46]]</f>
        <v>2.9779929021375E-5</v>
      </c>
      <c r="AW371" s="10">
        <f>3/24000000*OO[[#This Row],[105 (02JUL1985 00:00:00)-Water Temperature (C)]]*OO[[#This Row],[47]]</f>
        <v>2.7103456096568748E-5</v>
      </c>
      <c r="AX371" s="10">
        <f>3/24000000*OO[[#This Row],[106 (02JUL1985 03:00:00)-Water Temperature (C)]]*OO[[#This Row],[48]]</f>
        <v>2.445144133205E-5</v>
      </c>
      <c r="AY371" s="10">
        <f>3/24000000*OO[[#This Row],[107 (02JUL1985 06:00:00)-Water Temperature (C)]]*OO[[#This Row],[49]]</f>
        <v>2.1967637943299994E-5</v>
      </c>
      <c r="AZ371" s="10">
        <f>3/24000000*OO[[#This Row],[108 (02JUL1985 09:00:00)-Water Temperature (C)]]*OO[[#This Row],[50]]</f>
        <v>2.0032634708549998E-5</v>
      </c>
      <c r="BA371" s="10">
        <f>3/24000000*OO[[#This Row],[109 (02JUL1985 12:00:00)-Water Temperature (C)]]*OO[[#This Row],[51]]</f>
        <v>1.8463773265652497E-5</v>
      </c>
      <c r="BB371" s="10">
        <f>3/24000000*OO[[#This Row],[110 (02JUL1985 15:00:00)-Water Temperature (C)]]*OO[[#This Row],[52]]</f>
        <v>1.709662936820625E-5</v>
      </c>
      <c r="BC371" s="10">
        <f>3/24000000*OO[[#This Row],[111 (02JUL1985 18:00:00)-Water Temperature (C)]]*OO[[#This Row],[53]]</f>
        <v>1.5834561118494999E-5</v>
      </c>
      <c r="BD371" s="10">
        <f>3/24000000*OO[[#This Row],[112 (02JUL1985 21:00:00)-Water Temperature (C)]]*OO[[#This Row],[54]]</f>
        <v>1.448213544032E-5</v>
      </c>
      <c r="BE371" s="10">
        <f>3/24000000*OO[[#This Row],[113 (03JUL1985 00:00:00)-Water Temperature (C)]]*OO[[#This Row],[55]]</f>
        <v>1.3051926259736252E-5</v>
      </c>
      <c r="BF371" s="10">
        <f>3/24000000*OO[[#This Row],[114 (03JUL1985 03:00:00)-Water Temperature (C)]]*OO[[#This Row],[56]]</f>
        <v>1.1709002183504999E-5</v>
      </c>
      <c r="BG371" s="10">
        <f>3/24000000*OO[[#This Row],[115 (03JUL1985 06:00:00)-Water Temperature (C)]]*OO[[#This Row],[57]]</f>
        <v>1.0462282928242501E-5</v>
      </c>
      <c r="BH371" s="10">
        <f>3/24000000*OO[[#This Row],[116 (03JUL1985 09:00:00)-Water Temperature (C)]]*OO[[#This Row],[58]]</f>
        <v>9.4951778169824991E-6</v>
      </c>
      <c r="BI371" s="10">
        <f>3/24000000*OO[[#This Row],[117 (03JUL1985 12:00:00)-Water Temperature (C)]]*OO[[#This Row],[59]]</f>
        <v>8.5137889433549982E-6</v>
      </c>
      <c r="BJ371" s="10">
        <f>3/24000000*OO[[#This Row],[118 (03JUL1985 15:00:00)-Water Temperature (C)]]*OO[[#This Row],[60]]</f>
        <v>7.7766718955199984E-6</v>
      </c>
      <c r="BK371" s="10">
        <f>3/24000000*OO[[#This Row],[119 (03JUL1985 18:00:00)-Water Temperature (C)]]*OO[[#This Row],[61]]</f>
        <v>7.1596565117799993E-6</v>
      </c>
      <c r="BL371" s="10">
        <f>3/24000000*OO[[#This Row],[120 (03JUL1985 21:00:00)-Water Temperature (C)]]*OO[[#This Row],[62]]</f>
        <v>6.5723029973637493E-6</v>
      </c>
      <c r="BM371" s="10">
        <f>3/24000000*OO[[#This Row],[121 (04JUL1985 00:00:00)-Water Temperature (C)]]*OO[[#This Row],[63]]</f>
        <v>5.965022644541249E-6</v>
      </c>
      <c r="BN371" s="10">
        <f>3/24000000*OO[[#This Row],[122 (04JUL1985 03:00:00)-Water Temperature (C)]]*OO[[#This Row],[64]]</f>
        <v>5.3841284696375004E-6</v>
      </c>
      <c r="BO371" s="10">
        <f>3/24000000*OO[[#This Row],[123 (04JUL1985 06:00:00)-Water Temperature (C)]]*OO[[#This Row],[65]]</f>
        <v>4.8726391713999991E-6</v>
      </c>
      <c r="BP371" s="10">
        <f>3/24000000*OO[[#This Row],[124 (04JUL1985 09:00:00)-Water Temperature (C)]]*OO[[#This Row],[66]]</f>
        <v>4.5132929352462494E-6</v>
      </c>
      <c r="BQ371" s="10">
        <f>3/24000000*OO[[#This Row],[125 (04JUL1985 12:00:00)-Water Temperature (C)]]*OO[[#This Row],[67]]</f>
        <v>4.2309186759749998E-6</v>
      </c>
      <c r="BR371" s="10">
        <f>3/24000000*OO[[#This Row],[126 (04JUL1985 15:00:00)-Water Temperature (C)]]*OO[[#This Row],[68]]</f>
        <v>3.9808945269624998E-6</v>
      </c>
      <c r="BS371" s="10">
        <f>3/24000000*OO[[#This Row],[127 (04JUL1985 18:00:00)-Water Temperature (C)]]*OO[[#This Row],[69]]</f>
        <v>3.7404019700999998E-6</v>
      </c>
      <c r="BT371" s="10">
        <f>3/24000000*OO[[#This Row],[128 (04JUL1985 21:00:00)-Water Temperature (C)]]*OO[[#This Row],[70]]</f>
        <v>3.4612410016624996E-6</v>
      </c>
      <c r="BU371" s="10">
        <f>3/24000000*OO[[#This Row],[129 (05JUL1985 00:00:00)-Water Temperature (C)]]*OO[[#This Row],[71]]</f>
        <v>3.1288019302343749E-6</v>
      </c>
      <c r="BV371" s="10">
        <f>3/24000000*OO[[#This Row],[130 (05JUL1985 03:00:00)-Water Temperature (C)]]*OO[[#This Row],[72]]</f>
        <v>2.7903175198079995E-6</v>
      </c>
      <c r="BW371" s="10">
        <f>3/24000000*OO[[#This Row],[131 (05JUL1985 06:00:00)-Water Temperature (C)]]*OO[[#This Row],[73]]</f>
        <v>2.4569207277643753E-6</v>
      </c>
      <c r="BX371" s="10">
        <f>3/24000000*OO[[#This Row],[132 (05JUL1985 09:00:00)-Water Temperature (C)]]*OO[[#This Row],[74]]</f>
        <v>2.1623039430474995E-6</v>
      </c>
      <c r="BY371" s="10">
        <f>3/24000000*OO[[#This Row],[133 (05JUL1985 12:00:00)-Water Temperature (C)]]*OO[[#This Row],[75]]</f>
        <v>1.8899751243422499E-6</v>
      </c>
      <c r="BZ371" s="10">
        <f>3/24000000*OO[[#This Row],[134 (05JUL1985 15:00:00)-Water Temperature (C)]]*OO[[#This Row],[76]]</f>
        <v>1.6445559651749999E-6</v>
      </c>
      <c r="CA371" s="10">
        <f>3/24000000*OO[[#This Row],[135 (05JUL1985 18:00:00)-Water Temperature (C)]]*OO[[#This Row],[77]]</f>
        <v>1.4323485753892499E-6</v>
      </c>
      <c r="CB371" s="10">
        <f>3/24000000*OO[[#This Row],[136 (05JUL1985 21:00:00)-Water Temperature (C)]]*OO[[#This Row],[78]]</f>
        <v>1.255488880502E-6</v>
      </c>
      <c r="CC371" s="10">
        <f>3/24000000*OO[[#This Row],[137 (06JUL1985 00:00:00)-Water Temperature (C)]]*OO[[#This Row],[79]]</f>
        <v>1.1026777131659998E-6</v>
      </c>
      <c r="CD371" s="10">
        <f>3/24000000*OO[[#This Row],[138 (06JUL1985 03:00:00)-Water Temperature (C)]]*OO[[#This Row],[80]]</f>
        <v>9.6711299436875001E-7</v>
      </c>
      <c r="CE371" s="10">
        <f>3/24000000*OO[[#This Row],[139 (06JUL1985 06:00:00)-Water Temperature (C)]]*OO[[#This Row],[81]]</f>
        <v>8.4781386243899997E-7</v>
      </c>
      <c r="CF371" s="10">
        <f>3/24000000*OO[[#This Row],[140 (06JUL1985 09:00:00)-Water Temperature (C)]]*OO[[#This Row],[82]]</f>
        <v>7.5314237417250007E-7</v>
      </c>
      <c r="CG371" s="10">
        <f>3/24000000*OO[[#This Row],[141 (06JUL1985 12:00:00)-Water Temperature (C)]]*OO[[#This Row],[83]]</f>
        <v>6.7198969654212499E-7</v>
      </c>
      <c r="CH371" s="10">
        <f>3/24000000*OO[[#This Row],[142 (06JUL1985 15:00:00)-Water Temperature (C)]]*OO[[#This Row],[84]]</f>
        <v>6.030928109939999E-7</v>
      </c>
      <c r="CI371" s="10">
        <f>3/24000000*OO[[#This Row],[143 (06JUL1985 18:00:00)-Water Temperature (C)]]*OO[[#This Row],[85]]</f>
        <v>5.4267256130499994E-7</v>
      </c>
      <c r="CJ371" s="10">
        <f>3/24000000*OO[[#This Row],[144 (06JUL1985 21:00:00)-Water Temperature (C)]]*OO[[#This Row],[86]]</f>
        <v>4.8937795372775005E-7</v>
      </c>
      <c r="CK371" s="10">
        <f>3/24000000*OO[[#This Row],[145 (07JUL1985 00:00:00)-Water Temperature (C)]]*OO[[#This Row],[87]]</f>
        <v>4.3954087077512494E-7</v>
      </c>
      <c r="CL371" s="10">
        <f>3/24000000*OO[[#This Row],[146 (07JUL1985 03:00:00)-Water Temperature (C)]]*OO[[#This Row],[88]]</f>
        <v>3.9760811196062499E-7</v>
      </c>
      <c r="CM371" s="10">
        <f>3/24000000*OO[[#This Row],[147 (07JUL1985 06:00:00)-Water Temperature (C)]]*OO[[#This Row],[89]]</f>
        <v>3.6280912305575001E-7</v>
      </c>
      <c r="CN371" s="10">
        <f>3/24000000*OO[[#This Row],[148 (07JUL1985 09:00:00)-Water Temperature (C)]]*OO[[#This Row],[90]]</f>
        <v>3.3547999037929998E-7</v>
      </c>
      <c r="CO371" s="10">
        <f>3/24000000*OO[[#This Row],[149 (07JUL1985 12:00:00)-Water Temperature (C)]]*OO[[#This Row],[91]]</f>
        <v>3.1232447434462505E-7</v>
      </c>
      <c r="CP371" s="10">
        <f>3/24000000*OO[[#This Row],[150 (07JUL1985 15:00:00)-Water Temperature (C)]]*OO[[#This Row],[92]]</f>
        <v>3.1232447434462505E-7</v>
      </c>
      <c r="CQ371" s="10">
        <f>3/24000000*OO[[#This Row],[151 (07JUL1985 18:00:00)-Water Temperature (C)]]*OO[[#This Row],[93]]</f>
        <v>3.1232447434462505E-7</v>
      </c>
      <c r="CR371" s="10">
        <f>3/24000000*OO[[#This Row],[152 (07JUL1985 21:00:00)-Water Temperature (C)]]*OO[[#This Row],[94]]</f>
        <v>3.1232447434462505E-7</v>
      </c>
      <c r="CS371" s="10">
        <f>3/24000000*OO[[#This Row],[153 (08JUL1985 00:00:00)-Water Temperature (C)]]*OO[[#This Row],[95]]</f>
        <v>3.1232447434462505E-7</v>
      </c>
      <c r="CT371" s="10">
        <f>3/24000000*OO[[#This Row],[154 (08JUL1985 03:00:00)-Water Temperature (C)]]*OO[[#This Row],[96]]</f>
        <v>3.1232447434462505E-7</v>
      </c>
      <c r="CU371" s="10">
        <f>3/24000000*OO[[#This Row],[155 (08JUL1985 06:00:00)-Water Temperature (C)]]*OO[[#This Row],[97]]</f>
        <v>3.1232447434462505E-7</v>
      </c>
      <c r="CV371" s="10">
        <f>3/24000000*OO[[#This Row],[156 (08JUL1985 09:00:00)-Water Temperature (C)]]*OO[[#This Row],[98]]</f>
        <v>3.1232447434462505E-7</v>
      </c>
      <c r="CW371" s="10">
        <f>3/24000000*OO[[#This Row],[157 (08JUL1985 12:00:00)-Water Temperature (C)]]*OO[[#This Row],[99]]</f>
        <v>3.1232447434462505E-7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3.5161967432503996E-39</v>
      </c>
      <c r="U372" s="10">
        <f>3/24*OO[[#This Row],[77 (28JUN1985 12:00:00)-Water Temperature (C)]]*OO[[#This Row],[19]]/SUM(OO[19])</f>
        <v>2.7450677214831699E-28</v>
      </c>
      <c r="V372" s="10">
        <f>3/24000000*OO[[#This Row],[78 (28JUN1985 15:00:00)-Water Temperature (C)]]*OO[[#This Row],[20]]</f>
        <v>1.3841078535555E-22</v>
      </c>
      <c r="W372" s="10">
        <f>3/24000000*OO[[#This Row],[79 (28JUN1985 18:00:00)-Water Temperature (C)]]*OO[[#This Row],[21]]</f>
        <v>3.1545998058474996E-16</v>
      </c>
      <c r="X372" s="10">
        <f>3/24000000*OO[[#This Row],[80 (28JUN1985 21:00:00)-Water Temperature (C)]]*OO[[#This Row],[22]]</f>
        <v>1.4906292814139997E-12</v>
      </c>
      <c r="Y372" s="10">
        <f>3/24000000*OO[[#This Row],[81 (29JUN1985 00:00:00)-Water Temperature (C)]]*OO[[#This Row],[23]]</f>
        <v>8.5887832777425006E-10</v>
      </c>
      <c r="Z372" s="10">
        <f>3/24000000*OO[[#This Row],[82 (29JUN1985 03:00:00)-Water Temperature (C)]]*OO[[#This Row],[24]]</f>
        <v>1.2377375675768748E-7</v>
      </c>
      <c r="AA372" s="10">
        <f>3/24000000*OO[[#This Row],[83 (29JUN1985 06:00:00)-Water Temperature (C)]]*OO[[#This Row],[25]]</f>
        <v>6.1945667512399993E-6</v>
      </c>
      <c r="AB372" s="10">
        <f>3/24000000*OO[[#This Row],[84 (29JUN1985 09:00:00)-Water Temperature (C)]]*OO[[#This Row],[26]]</f>
        <v>1.3186008445499999E-4</v>
      </c>
      <c r="AC372" s="10">
        <f>3/24000000*OO[[#This Row],[85 (29JUN1985 12:00:00)-Water Temperature (C)]]*OO[[#This Row],[27]]</f>
        <v>1.37977343154825E-3</v>
      </c>
      <c r="AD372" s="10">
        <f>3/24000000*OO[[#This Row],[86 (29JUN1985 15:00:00)-Water Temperature (C)]]*OO[[#This Row],[28]]</f>
        <v>7.7913126750662493E-3</v>
      </c>
      <c r="AE372" s="10">
        <f>3/24000000*OO[[#This Row],[88 (29JUN1985 21:00:00)-Water Temperature (C)]]*OO[[#This Row],[30]]</f>
        <v>5.2509133346999998E-2</v>
      </c>
      <c r="AF372" s="10">
        <f>3/24000000*OO[[#This Row],[88 (29JUN1985 21:00:00)-Water Temperature (C)]]*OO[[#This Row],[30]]</f>
        <v>5.2509133346999998E-2</v>
      </c>
      <c r="AG372" s="10">
        <f>3/24000000*OO[[#This Row],[89 (30JUN1985 00:00:00)-Water Temperature (C)]]*OO[[#This Row],[31]]</f>
        <v>7.0420409571199993E-2</v>
      </c>
      <c r="AH372" s="10">
        <f>3/24000000*OO[[#This Row],[90 (30JUN1985 03:00:00)-Water Temperature (C)]]*OO[[#This Row],[32]]</f>
        <v>6.5914060299299998E-2</v>
      </c>
      <c r="AI372" s="10">
        <f>3/24000000*OO[[#This Row],[91 (30JUN1985 06:00:00)-Water Temperature (C)]]*OO[[#This Row],[33]]</f>
        <v>4.4939474941875002E-2</v>
      </c>
      <c r="AJ372" s="10">
        <f>3/24000000*OO[[#This Row],[92 (30JUN1985 09:00:00)-Water Temperature (C)]]*OO[[#This Row],[34]]</f>
        <v>2.3486384142180003E-2</v>
      </c>
      <c r="AK372" s="10">
        <f>3/24000000*OO[[#This Row],[93 (30JUN1985 12:00:00)-Water Temperature (C)]]*OO[[#This Row],[35]]</f>
        <v>9.61102496794E-3</v>
      </c>
      <c r="AL372" s="10">
        <f>3/24000000*OO[[#This Row],[94 (30JUN1985 15:00:00)-Water Temperature (C)]]*OO[[#This Row],[36]]</f>
        <v>3.1886974546499998E-3</v>
      </c>
      <c r="AM372" s="10">
        <f>3/24000000*OO[[#This Row],[95 (30JUN1985 18:00:00)-Water Temperature (C)]]*OO[[#This Row],[37]]</f>
        <v>9.1886053320337508E-4</v>
      </c>
      <c r="AN372" s="10">
        <f>3/24000000*OO[[#This Row],[96 (30JUN1985 21:00:00)-Water Temperature (C)]]*OO[[#This Row],[38]]</f>
        <v>2.59170416258575E-4</v>
      </c>
      <c r="AO372" s="10">
        <f>3/24000000*OO[[#This Row],[97 (01JUL1985 00:00:00)-Water Temperature (C)]]*OO[[#This Row],[39]]</f>
        <v>9.6719148787024998E-5</v>
      </c>
      <c r="AP372" s="10">
        <f>3/24000000*OO[[#This Row],[98 (01JUL1985 03:00:00)-Water Temperature (C)]]*OO[[#This Row],[40]]</f>
        <v>6.1243413172550003E-5</v>
      </c>
      <c r="AQ372" s="10">
        <f>3/24000000*OO[[#This Row],[99 (01JUL1985 06:00:00)-Water Temperature (C)]]*OO[[#This Row],[41]]</f>
        <v>5.397867865168749E-5</v>
      </c>
      <c r="AR372" s="10">
        <f>3/24000000*OO[[#This Row],[100 (01JUL1985 09:00:00)-Water Temperature (C)]]*OO[[#This Row],[42]]</f>
        <v>5.3118245822562496E-5</v>
      </c>
      <c r="AS372" s="10">
        <f>3/24000000*OO[[#This Row],[101 (01JUL1985 12:00:00)-Water Temperature (C)]]*OO[[#This Row],[43]]</f>
        <v>5.317088821691249E-5</v>
      </c>
      <c r="AT372" s="10">
        <f>3/24000000*OO[[#This Row],[102 (01JUL1985 15:00:00)-Water Temperature (C)]]*OO[[#This Row],[44]]</f>
        <v>5.2704115090275E-5</v>
      </c>
      <c r="AU372" s="10">
        <f>3/24000000*OO[[#This Row],[103 (01JUL1985 18:00:00)-Water Temperature (C)]]*OO[[#This Row],[45]]</f>
        <v>5.1068306849962506E-5</v>
      </c>
      <c r="AV372" s="10">
        <f>3/24000000*OO[[#This Row],[104 (01JUL1985 21:00:00)-Water Temperature (C)]]*OO[[#This Row],[46]]</f>
        <v>4.781737241E-5</v>
      </c>
      <c r="AW372" s="10">
        <f>3/24000000*OO[[#This Row],[105 (02JUL1985 00:00:00)-Water Temperature (C)]]*OO[[#This Row],[47]]</f>
        <v>4.3649152550849992E-5</v>
      </c>
      <c r="AX372" s="10">
        <f>3/24000000*OO[[#This Row],[106 (02JUL1985 03:00:00)-Water Temperature (C)]]*OO[[#This Row],[48]]</f>
        <v>3.94715917515625E-5</v>
      </c>
      <c r="AY372" s="10">
        <f>3/24000000*OO[[#This Row],[107 (02JUL1985 06:00:00)-Water Temperature (C)]]*OO[[#This Row],[49]]</f>
        <v>3.5625754139299997E-5</v>
      </c>
      <c r="AZ372" s="10">
        <f>3/24000000*OO[[#This Row],[108 (02JUL1985 09:00:00)-Water Temperature (C)]]*OO[[#This Row],[50]]</f>
        <v>3.2593616608749999E-5</v>
      </c>
      <c r="BA372" s="10">
        <f>3/24000000*OO[[#This Row],[109 (02JUL1985 12:00:00)-Water Temperature (C)]]*OO[[#This Row],[51]]</f>
        <v>3.0060770723899998E-5</v>
      </c>
      <c r="BB372" s="10">
        <f>3/24000000*OO[[#This Row],[110 (02JUL1985 15:00:00)-Water Temperature (C)]]*OO[[#This Row],[52]]</f>
        <v>2.7864121210559994E-5</v>
      </c>
      <c r="BC372" s="10">
        <f>3/24000000*OO[[#This Row],[111 (02JUL1985 18:00:00)-Water Temperature (C)]]*OO[[#This Row],[53]]</f>
        <v>2.5808148755681246E-5</v>
      </c>
      <c r="BD372" s="10">
        <f>3/24000000*OO[[#This Row],[112 (02JUL1985 21:00:00)-Water Temperature (C)]]*OO[[#This Row],[54]]</f>
        <v>2.3610052830019997E-5</v>
      </c>
      <c r="BE372" s="10">
        <f>3/24000000*OO[[#This Row],[113 (03JUL1985 00:00:00)-Water Temperature (C)]]*OO[[#This Row],[55]]</f>
        <v>2.1306910893097497E-5</v>
      </c>
      <c r="BF372" s="10">
        <f>3/24000000*OO[[#This Row],[114 (03JUL1985 03:00:00)-Water Temperature (C)]]*OO[[#This Row],[56]]</f>
        <v>1.9157019604288749E-5</v>
      </c>
      <c r="BG372" s="10">
        <f>3/24000000*OO[[#This Row],[115 (03JUL1985 06:00:00)-Water Temperature (C)]]*OO[[#This Row],[57]]</f>
        <v>1.7142995410982498E-5</v>
      </c>
      <c r="BH372" s="10">
        <f>3/24000000*OO[[#This Row],[116 (03JUL1985 09:00:00)-Water Temperature (C)]]*OO[[#This Row],[58]]</f>
        <v>1.56120028962625E-5</v>
      </c>
      <c r="BI372" s="10">
        <f>3/24000000*OO[[#This Row],[117 (03JUL1985 12:00:00)-Water Temperature (C)]]*OO[[#This Row],[59]]</f>
        <v>1.4010021100611252E-5</v>
      </c>
      <c r="BJ372" s="10">
        <f>3/24000000*OO[[#This Row],[118 (03JUL1985 15:00:00)-Water Temperature (C)]]*OO[[#This Row],[60]]</f>
        <v>1.2809986473116251E-5</v>
      </c>
      <c r="BK372" s="10">
        <f>3/24000000*OO[[#This Row],[119 (03JUL1985 18:00:00)-Water Temperature (C)]]*OO[[#This Row],[61]]</f>
        <v>1.1774226811999998E-5</v>
      </c>
      <c r="BL372" s="10">
        <f>3/24000000*OO[[#This Row],[120 (03JUL1985 21:00:00)-Water Temperature (C)]]*OO[[#This Row],[62]]</f>
        <v>1.0797987175514998E-5</v>
      </c>
      <c r="BM372" s="10">
        <f>3/24000000*OO[[#This Row],[121 (04JUL1985 00:00:00)-Water Temperature (C)]]*OO[[#This Row],[63]]</f>
        <v>9.7990567943737496E-6</v>
      </c>
      <c r="BN372" s="10">
        <f>3/24000000*OO[[#This Row],[122 (04JUL1985 03:00:00)-Water Temperature (C)]]*OO[[#This Row],[64]]</f>
        <v>8.8451103991087501E-6</v>
      </c>
      <c r="BO372" s="10">
        <f>3/24000000*OO[[#This Row],[123 (04JUL1985 06:00:00)-Water Temperature (C)]]*OO[[#This Row],[65]]</f>
        <v>8.0138201841600001E-6</v>
      </c>
      <c r="BP372" s="10">
        <f>3/24000000*OO[[#This Row],[124 (04JUL1985 09:00:00)-Water Temperature (C)]]*OO[[#This Row],[66]]</f>
        <v>7.429327114061249E-6</v>
      </c>
      <c r="BQ372" s="10">
        <f>3/24000000*OO[[#This Row],[125 (04JUL1985 12:00:00)-Water Temperature (C)]]*OO[[#This Row],[67]]</f>
        <v>6.9597204057900004E-6</v>
      </c>
      <c r="BR372" s="10">
        <f>3/24000000*OO[[#This Row],[126 (04JUL1985 15:00:00)-Water Temperature (C)]]*OO[[#This Row],[68]]</f>
        <v>6.5478199191599996E-6</v>
      </c>
      <c r="BS372" s="10">
        <f>3/24000000*OO[[#This Row],[127 (04JUL1985 18:00:00)-Water Temperature (C)]]*OO[[#This Row],[69]]</f>
        <v>6.1469115271987499E-6</v>
      </c>
      <c r="BT372" s="10">
        <f>3/24000000*OO[[#This Row],[128 (04JUL1985 21:00:00)-Water Temperature (C)]]*OO[[#This Row],[70]]</f>
        <v>5.6819640418649988E-6</v>
      </c>
      <c r="BU372" s="10">
        <f>3/24000000*OO[[#This Row],[129 (05JUL1985 00:00:00)-Water Temperature (C)]]*OO[[#This Row],[71]]</f>
        <v>5.1416137705725001E-6</v>
      </c>
      <c r="BV372" s="10">
        <f>3/24000000*OO[[#This Row],[130 (05JUL1985 03:00:00)-Water Temperature (C)]]*OO[[#This Row],[72]]</f>
        <v>4.5929541923749999E-6</v>
      </c>
      <c r="BW372" s="10">
        <f>3/24000000*OO[[#This Row],[131 (05JUL1985 06:00:00)-Water Temperature (C)]]*OO[[#This Row],[73]]</f>
        <v>4.0528735484099995E-6</v>
      </c>
      <c r="BX372" s="10">
        <f>3/24000000*OO[[#This Row],[132 (05JUL1985 09:00:00)-Water Temperature (C)]]*OO[[#This Row],[74]]</f>
        <v>3.5764758859499996E-6</v>
      </c>
      <c r="BY372" s="10">
        <f>3/24000000*OO[[#This Row],[133 (05JUL1985 12:00:00)-Water Temperature (C)]]*OO[[#This Row],[75]]</f>
        <v>3.1275429721669999E-6</v>
      </c>
      <c r="BZ372" s="10">
        <f>3/24000000*OO[[#This Row],[134 (05JUL1985 15:00:00)-Water Temperature (C)]]*OO[[#This Row],[76]]</f>
        <v>2.721929316573375E-6</v>
      </c>
      <c r="CA372" s="10">
        <f>3/24000000*OO[[#This Row],[135 (05JUL1985 18:00:00)-Water Temperature (C)]]*OO[[#This Row],[77]]</f>
        <v>2.3677089073295001E-6</v>
      </c>
      <c r="CB372" s="10">
        <f>3/24000000*OO[[#This Row],[136 (05JUL1985 21:00:00)-Water Temperature (C)]]*OO[[#This Row],[78]]</f>
        <v>2.0719948616131249E-6</v>
      </c>
      <c r="CC372" s="10">
        <f>3/24000000*OO[[#This Row],[137 (06JUL1985 00:00:00)-Water Temperature (C)]]*OO[[#This Row],[79]]</f>
        <v>1.8190933422284999E-6</v>
      </c>
      <c r="CD372" s="10">
        <f>3/24000000*OO[[#This Row],[138 (06JUL1985 03:00:00)-Water Temperature (C)]]*OO[[#This Row],[80]]</f>
        <v>1.5960710863982501E-6</v>
      </c>
      <c r="CE372" s="10">
        <f>3/24000000*OO[[#This Row],[139 (06JUL1985 06:00:00)-Water Temperature (C)]]*OO[[#This Row],[81]]</f>
        <v>1.401773419413E-6</v>
      </c>
      <c r="CF372" s="10">
        <f>3/24000000*OO[[#This Row],[140 (06JUL1985 09:00:00)-Water Temperature (C)]]*OO[[#This Row],[82]]</f>
        <v>1.247771157768625E-6</v>
      </c>
      <c r="CG372" s="10">
        <f>3/24000000*OO[[#This Row],[141 (06JUL1985 12:00:00)-Water Temperature (C)]]*OO[[#This Row],[83]]</f>
        <v>1.1138611786224998E-6</v>
      </c>
      <c r="CH372" s="10">
        <f>3/24000000*OO[[#This Row],[142 (06JUL1985 15:00:00)-Water Temperature (C)]]*OO[[#This Row],[84]]</f>
        <v>9.9906655705987487E-7</v>
      </c>
      <c r="CI372" s="10">
        <f>3/24000000*OO[[#This Row],[143 (06JUL1985 18:00:00)-Water Temperature (C)]]*OO[[#This Row],[85]]</f>
        <v>8.9712714761599991E-7</v>
      </c>
      <c r="CJ372" s="10">
        <f>3/24000000*OO[[#This Row],[144 (06JUL1985 21:00:00)-Water Temperature (C)]]*OO[[#This Row],[86]]</f>
        <v>8.0669175004149993E-7</v>
      </c>
      <c r="CK372" s="10">
        <f>3/24000000*OO[[#This Row],[145 (07JUL1985 00:00:00)-Water Temperature (C)]]*OO[[#This Row],[87]]</f>
        <v>7.2289153083175001E-7</v>
      </c>
      <c r="CL372" s="10">
        <f>3/24000000*OO[[#This Row],[146 (07JUL1985 03:00:00)-Water Temperature (C)]]*OO[[#This Row],[88]]</f>
        <v>6.5316191209699994E-7</v>
      </c>
      <c r="CM372" s="10">
        <f>3/24000000*OO[[#This Row],[147 (07JUL1985 06:00:00)-Water Temperature (C)]]*OO[[#This Row],[89]]</f>
        <v>5.9565574403399995E-7</v>
      </c>
      <c r="CN372" s="10">
        <f>3/24000000*OO[[#This Row],[148 (07JUL1985 09:00:00)-Water Temperature (C)]]*OO[[#This Row],[90]]</f>
        <v>5.513315956447499E-7</v>
      </c>
      <c r="CO372" s="10">
        <f>3/24000000*OO[[#This Row],[149 (07JUL1985 12:00:00)-Water Temperature (C)]]*OO[[#This Row],[91]]</f>
        <v>5.1350828696162499E-7</v>
      </c>
      <c r="CP372" s="10">
        <f>3/24000000*OO[[#This Row],[150 (07JUL1985 15:00:00)-Water Temperature (C)]]*OO[[#This Row],[92]]</f>
        <v>5.1350828696162499E-7</v>
      </c>
      <c r="CQ372" s="10">
        <f>3/24000000*OO[[#This Row],[151 (07JUL1985 18:00:00)-Water Temperature (C)]]*OO[[#This Row],[93]]</f>
        <v>5.1350828696162499E-7</v>
      </c>
      <c r="CR372" s="10">
        <f>3/24000000*OO[[#This Row],[152 (07JUL1985 21:00:00)-Water Temperature (C)]]*OO[[#This Row],[94]]</f>
        <v>5.1350828696162499E-7</v>
      </c>
      <c r="CS372" s="10">
        <f>3/24000000*OO[[#This Row],[153 (08JUL1985 00:00:00)-Water Temperature (C)]]*OO[[#This Row],[95]]</f>
        <v>5.1350828696162499E-7</v>
      </c>
      <c r="CT372" s="10">
        <f>3/24000000*OO[[#This Row],[154 (08JUL1985 03:00:00)-Water Temperature (C)]]*OO[[#This Row],[96]]</f>
        <v>5.1350828696162499E-7</v>
      </c>
      <c r="CU372" s="10">
        <f>3/24000000*OO[[#This Row],[155 (08JUL1985 06:00:00)-Water Temperature (C)]]*OO[[#This Row],[97]]</f>
        <v>5.1350828696162499E-7</v>
      </c>
      <c r="CV372" s="10">
        <f>3/24000000*OO[[#This Row],[156 (08JUL1985 09:00:00)-Water Temperature (C)]]*OO[[#This Row],[98]]</f>
        <v>5.1350828696162499E-7</v>
      </c>
      <c r="CW372" s="10">
        <f>3/24000000*OO[[#This Row],[157 (08JUL1985 12:00:00)-Water Temperature (C)]]*OO[[#This Row],[99]]</f>
        <v>5.1350828696162499E-7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4.3438398081921278E-40</v>
      </c>
      <c r="U373" s="10">
        <f>3/24*OO[[#This Row],[77 (28JUN1985 12:00:00)-Water Temperature (C)]]*OO[[#This Row],[19]]/SUM(OO[19])</f>
        <v>7.2134181180488794E-29</v>
      </c>
      <c r="V373" s="10">
        <f>3/24000000*OO[[#This Row],[78 (28JUN1985 15:00:00)-Water Temperature (C)]]*OO[[#This Row],[20]]</f>
        <v>2.2878602536685004E-23</v>
      </c>
      <c r="W373" s="10">
        <f>3/24000000*OO[[#This Row],[79 (28JUN1985 18:00:00)-Water Temperature (C)]]*OO[[#This Row],[21]]</f>
        <v>1.17419652725625E-16</v>
      </c>
      <c r="X373" s="10">
        <f>3/24000000*OO[[#This Row],[80 (28JUN1985 21:00:00)-Water Temperature (C)]]*OO[[#This Row],[22]]</f>
        <v>6.7155852153937497E-13</v>
      </c>
      <c r="Y373" s="10">
        <f>3/24000000*OO[[#This Row],[81 (29JUN1985 00:00:00)-Water Temperature (C)]]*OO[[#This Row],[23]]</f>
        <v>4.3245284057074995E-10</v>
      </c>
      <c r="Z373" s="10">
        <f>3/24000000*OO[[#This Row],[82 (29JUN1985 03:00:00)-Water Temperature (C)]]*OO[[#This Row],[24]]</f>
        <v>6.7782211889700011E-8</v>
      </c>
      <c r="AA373" s="10">
        <f>3/24000000*OO[[#This Row],[83 (29JUN1985 06:00:00)-Water Temperature (C)]]*OO[[#This Row],[25]]</f>
        <v>3.6362392480649997E-6</v>
      </c>
      <c r="AB373" s="10">
        <f>3/24000000*OO[[#This Row],[84 (29JUN1985 09:00:00)-Water Temperature (C)]]*OO[[#This Row],[26]]</f>
        <v>8.2175219673750007E-5</v>
      </c>
      <c r="AC373" s="10">
        <f>3/24000000*OO[[#This Row],[85 (29JUN1985 12:00:00)-Water Temperature (C)]]*OO[[#This Row],[27]]</f>
        <v>9.0643081802099996E-4</v>
      </c>
      <c r="AD373" s="10">
        <f>3/24000000*OO[[#This Row],[86 (29JUN1985 15:00:00)-Water Temperature (C)]]*OO[[#This Row],[28]]</f>
        <v>5.363452237089999E-3</v>
      </c>
      <c r="AE373" s="10">
        <f>3/24000000*OO[[#This Row],[88 (29JUN1985 21:00:00)-Water Temperature (C)]]*OO[[#This Row],[30]]</f>
        <v>3.9156421455299996E-2</v>
      </c>
      <c r="AF373" s="10">
        <f>3/24000000*OO[[#This Row],[88 (29JUN1985 21:00:00)-Water Temperature (C)]]*OO[[#This Row],[30]]</f>
        <v>3.9156421455299996E-2</v>
      </c>
      <c r="AG373" s="10">
        <f>3/24000000*OO[[#This Row],[89 (30JUN1985 00:00:00)-Water Temperature (C)]]*OO[[#This Row],[31]]</f>
        <v>5.434860703055E-2</v>
      </c>
      <c r="AH373" s="10">
        <f>3/24000000*OO[[#This Row],[90 (30JUN1985 03:00:00)-Water Temperature (C)]]*OO[[#This Row],[32]]</f>
        <v>5.2487824856624996E-2</v>
      </c>
      <c r="AI373" s="10">
        <f>3/24000000*OO[[#This Row],[91 (30JUN1985 06:00:00)-Water Temperature (C)]]*OO[[#This Row],[33]]</f>
        <v>3.6824592729599995E-2</v>
      </c>
      <c r="AJ373" s="10">
        <f>3/24000000*OO[[#This Row],[92 (30JUN1985 09:00:00)-Water Temperature (C)]]*OO[[#This Row],[34]]</f>
        <v>1.97635839103E-2</v>
      </c>
      <c r="AK373" s="10">
        <f>3/24000000*OO[[#This Row],[93 (30JUN1985 12:00:00)-Water Temperature (C)]]*OO[[#This Row],[35]]</f>
        <v>8.2723088611949998E-3</v>
      </c>
      <c r="AL373" s="10">
        <f>3/24000000*OO[[#This Row],[94 (30JUN1985 15:00:00)-Water Temperature (C)]]*OO[[#This Row],[36]]</f>
        <v>2.7980184586274999E-3</v>
      </c>
      <c r="AM373" s="10">
        <f>3/24000000*OO[[#This Row],[95 (30JUN1985 18:00:00)-Water Temperature (C)]]*OO[[#This Row],[37]]</f>
        <v>8.1538763012625E-4</v>
      </c>
      <c r="AN373" s="10">
        <f>3/24000000*OO[[#This Row],[96 (30JUN1985 21:00:00)-Water Temperature (C)]]*OO[[#This Row],[38]]</f>
        <v>2.2793710581817497E-4</v>
      </c>
      <c r="AO373" s="10">
        <f>3/24000000*OO[[#This Row],[97 (01JUL1985 00:00:00)-Water Temperature (C)]]*OO[[#This Row],[39]]</f>
        <v>8.1159760833287499E-5</v>
      </c>
      <c r="AP373" s="10">
        <f>3/24000000*OO[[#This Row],[98 (01JUL1985 03:00:00)-Water Temperature (C)]]*OO[[#This Row],[40]]</f>
        <v>4.8869889892724995E-5</v>
      </c>
      <c r="AQ373" s="10">
        <f>3/24000000*OO[[#This Row],[99 (01JUL1985 06:00:00)-Water Temperature (C)]]*OO[[#This Row],[41]]</f>
        <v>4.2252051268050001E-5</v>
      </c>
      <c r="AR373" s="10">
        <f>3/24000000*OO[[#This Row],[100 (01JUL1985 09:00:00)-Water Temperature (C)]]*OO[[#This Row],[42]]</f>
        <v>4.1428064601525E-5</v>
      </c>
      <c r="AS373" s="10">
        <f>3/24000000*OO[[#This Row],[101 (01JUL1985 12:00:00)-Water Temperature (C)]]*OO[[#This Row],[43]]</f>
        <v>4.1441530570112495E-5</v>
      </c>
      <c r="AT373" s="10">
        <f>3/24000000*OO[[#This Row],[102 (01JUL1985 15:00:00)-Water Temperature (C)]]*OO[[#This Row],[44]]</f>
        <v>4.111867793445E-5</v>
      </c>
      <c r="AU373" s="10">
        <f>3/24000000*OO[[#This Row],[103 (01JUL1985 18:00:00)-Water Temperature (C)]]*OO[[#This Row],[45]]</f>
        <v>3.9881416369000001E-5</v>
      </c>
      <c r="AV373" s="10">
        <f>3/24000000*OO[[#This Row],[104 (01JUL1985 21:00:00)-Water Temperature (C)]]*OO[[#This Row],[46]]</f>
        <v>3.7329509980762502E-5</v>
      </c>
      <c r="AW373" s="10">
        <f>3/24000000*OO[[#This Row],[105 (02JUL1985 00:00:00)-Water Temperature (C)]]*OO[[#This Row],[47]]</f>
        <v>3.4075422308124995E-5</v>
      </c>
      <c r="AX373" s="10">
        <f>3/24000000*OO[[#This Row],[106 (02JUL1985 03:00:00)-Water Temperature (C)]]*OO[[#This Row],[48]]</f>
        <v>3.0795420510800001E-5</v>
      </c>
      <c r="AY373" s="10">
        <f>3/24000000*OO[[#This Row],[107 (02JUL1985 06:00:00)-Water Temperature (C)]]*OO[[#This Row],[49]]</f>
        <v>2.7828398532824999E-5</v>
      </c>
      <c r="AZ373" s="10">
        <f>3/24000000*OO[[#This Row],[108 (02JUL1985 09:00:00)-Water Temperature (C)]]*OO[[#This Row],[50]]</f>
        <v>2.5475597547378744E-5</v>
      </c>
      <c r="BA373" s="10">
        <f>3/24000000*OO[[#This Row],[109 (02JUL1985 12:00:00)-Water Temperature (C)]]*OO[[#This Row],[51]]</f>
        <v>2.3474312750337495E-5</v>
      </c>
      <c r="BB373" s="10">
        <f>3/24000000*OO[[#This Row],[110 (02JUL1985 15:00:00)-Water Temperature (C)]]*OO[[#This Row],[52]]</f>
        <v>2.1743563712962501E-5</v>
      </c>
      <c r="BC373" s="10">
        <f>3/24000000*OO[[#This Row],[111 (02JUL1985 18:00:00)-Water Temperature (C)]]*OO[[#This Row],[53]]</f>
        <v>2.0102336586748746E-5</v>
      </c>
      <c r="BD373" s="10">
        <f>3/24000000*OO[[#This Row],[112 (02JUL1985 21:00:00)-Water Temperature (C)]]*OO[[#This Row],[54]]</f>
        <v>1.836178955625E-5</v>
      </c>
      <c r="BE373" s="10">
        <f>3/24000000*OO[[#This Row],[113 (03JUL1985 00:00:00)-Water Temperature (C)]]*OO[[#This Row],[55]]</f>
        <v>1.6559878766488751E-5</v>
      </c>
      <c r="BF373" s="10">
        <f>3/24000000*OO[[#This Row],[114 (03JUL1985 03:00:00)-Water Temperature (C)]]*OO[[#This Row],[56]]</f>
        <v>1.4892264067882499E-5</v>
      </c>
      <c r="BG373" s="10">
        <f>3/24000000*OO[[#This Row],[115 (03JUL1985 06:00:00)-Water Temperature (C)]]*OO[[#This Row],[57]]</f>
        <v>1.3325208893359999E-5</v>
      </c>
      <c r="BH373" s="10">
        <f>3/24000000*OO[[#This Row],[116 (03JUL1985 09:00:00)-Water Temperature (C)]]*OO[[#This Row],[58]]</f>
        <v>1.21398503623675E-5</v>
      </c>
      <c r="BI373" s="10">
        <f>3/24000000*OO[[#This Row],[117 (03JUL1985 12:00:00)-Water Temperature (C)]]*OO[[#This Row],[59]]</f>
        <v>1.089719571741E-5</v>
      </c>
      <c r="BJ373" s="10">
        <f>3/24000000*OO[[#This Row],[118 (03JUL1985 15:00:00)-Water Temperature (C)]]*OO[[#This Row],[60]]</f>
        <v>9.97220462748E-6</v>
      </c>
      <c r="BK373" s="10">
        <f>3/24000000*OO[[#This Row],[119 (03JUL1985 18:00:00)-Water Temperature (C)]]*OO[[#This Row],[61]]</f>
        <v>9.1524854522524999E-6</v>
      </c>
      <c r="BL373" s="10">
        <f>3/24000000*OO[[#This Row],[120 (03JUL1985 21:00:00)-Water Temperature (C)]]*OO[[#This Row],[62]]</f>
        <v>8.3870706231112489E-6</v>
      </c>
      <c r="BM373" s="10">
        <f>3/24000000*OO[[#This Row],[121 (04JUL1985 00:00:00)-Water Temperature (C)]]*OO[[#This Row],[63]]</f>
        <v>7.6094175573124997E-6</v>
      </c>
      <c r="BN373" s="10">
        <f>3/24000000*OO[[#This Row],[122 (04JUL1985 03:00:00)-Water Temperature (C)]]*OO[[#This Row],[64]]</f>
        <v>6.8679320609024998E-6</v>
      </c>
      <c r="BO373" s="10">
        <f>3/24000000*OO[[#This Row],[123 (04JUL1985 06:00:00)-Water Temperature (C)]]*OO[[#This Row],[65]]</f>
        <v>6.2266312855487491E-6</v>
      </c>
      <c r="BP373" s="10">
        <f>3/24000000*OO[[#This Row],[124 (04JUL1985 09:00:00)-Water Temperature (C)]]*OO[[#This Row],[66]]</f>
        <v>5.7760864428937496E-6</v>
      </c>
      <c r="BQ373" s="10">
        <f>3/24000000*OO[[#This Row],[125 (04JUL1985 12:00:00)-Water Temperature (C)]]*OO[[#This Row],[67]]</f>
        <v>5.4077184419999997E-6</v>
      </c>
      <c r="BR373" s="10">
        <f>3/24000000*OO[[#This Row],[126 (04JUL1985 15:00:00)-Water Temperature (C)]]*OO[[#This Row],[68]]</f>
        <v>5.0861136246725007E-6</v>
      </c>
      <c r="BS373" s="10">
        <f>3/24000000*OO[[#This Row],[127 (04JUL1985 18:00:00)-Water Temperature (C)]]*OO[[#This Row],[69]]</f>
        <v>4.7715101905799998E-6</v>
      </c>
      <c r="BT373" s="10">
        <f>3/24000000*OO[[#This Row],[128 (04JUL1985 21:00:00)-Water Temperature (C)]]*OO[[#This Row],[70]]</f>
        <v>4.4065193305437499E-6</v>
      </c>
      <c r="BU373" s="10">
        <f>3/24000000*OO[[#This Row],[129 (05JUL1985 00:00:00)-Water Temperature (C)]]*OO[[#This Row],[71]]</f>
        <v>3.9896472736249999E-6</v>
      </c>
      <c r="BV373" s="10">
        <f>3/24000000*OO[[#This Row],[130 (05JUL1985 03:00:00)-Water Temperature (C)]]*OO[[#This Row],[72]]</f>
        <v>3.5676802876524999E-6</v>
      </c>
      <c r="BW373" s="10">
        <f>3/24000000*OO[[#This Row],[131 (05JUL1985 06:00:00)-Water Temperature (C)]]*OO[[#This Row],[73]]</f>
        <v>3.1526697411586249E-6</v>
      </c>
      <c r="BX373" s="10">
        <f>3/24000000*OO[[#This Row],[132 (05JUL1985 09:00:00)-Water Temperature (C)]]*OO[[#This Row],[74]]</f>
        <v>2.78702966780775E-6</v>
      </c>
      <c r="BY373" s="10">
        <f>3/24000000*OO[[#This Row],[133 (05JUL1985 12:00:00)-Water Temperature (C)]]*OO[[#This Row],[75]]</f>
        <v>2.43791351223125E-6</v>
      </c>
      <c r="BZ373" s="10">
        <f>3/24000000*OO[[#This Row],[134 (05JUL1985 15:00:00)-Water Temperature (C)]]*OO[[#This Row],[76]]</f>
        <v>2.1212414022137498E-6</v>
      </c>
      <c r="CA373" s="10">
        <f>3/24000000*OO[[#This Row],[135 (05JUL1985 18:00:00)-Water Temperature (C)]]*OO[[#This Row],[77]]</f>
        <v>1.8433884770653749E-6</v>
      </c>
      <c r="CB373" s="10">
        <f>3/24000000*OO[[#This Row],[136 (05JUL1985 21:00:00)-Water Temperature (C)]]*OO[[#This Row],[78]]</f>
        <v>1.6110880006129999E-6</v>
      </c>
      <c r="CC373" s="10">
        <f>3/24000000*OO[[#This Row],[137 (06JUL1985 00:00:00)-Water Temperature (C)]]*OO[[#This Row],[79]]</f>
        <v>1.4140299377537498E-6</v>
      </c>
      <c r="CD373" s="10">
        <f>3/24000000*OO[[#This Row],[138 (06JUL1985 03:00:00)-Water Temperature (C)]]*OO[[#This Row],[80]]</f>
        <v>1.2410705834415E-6</v>
      </c>
      <c r="CE373" s="10">
        <f>3/24000000*OO[[#This Row],[139 (06JUL1985 06:00:00)-Water Temperature (C)]]*OO[[#This Row],[81]]</f>
        <v>1.0914873049209998E-6</v>
      </c>
      <c r="CF373" s="10">
        <f>3/24000000*OO[[#This Row],[140 (06JUL1985 09:00:00)-Water Temperature (C)]]*OO[[#This Row],[82]]</f>
        <v>9.7281942088237493E-7</v>
      </c>
      <c r="CG373" s="10">
        <f>3/24000000*OO[[#This Row],[141 (06JUL1985 12:00:00)-Water Temperature (C)]]*OO[[#This Row],[83]]</f>
        <v>8.6880823329874985E-7</v>
      </c>
      <c r="CH373" s="10">
        <f>3/24000000*OO[[#This Row],[142 (06JUL1985 15:00:00)-Water Temperature (C)]]*OO[[#This Row],[84]]</f>
        <v>7.7928538051275003E-7</v>
      </c>
      <c r="CI373" s="10">
        <f>3/24000000*OO[[#This Row],[143 (06JUL1985 18:00:00)-Water Temperature (C)]]*OO[[#This Row],[85]]</f>
        <v>6.9906457153087507E-7</v>
      </c>
      <c r="CJ373" s="10">
        <f>3/24000000*OO[[#This Row],[144 (06JUL1985 21:00:00)-Water Temperature (C)]]*OO[[#This Row],[86]]</f>
        <v>6.2749797014587503E-7</v>
      </c>
      <c r="CK373" s="10">
        <f>3/24000000*OO[[#This Row],[145 (07JUL1985 00:00:00)-Water Temperature (C)]]*OO[[#This Row],[87]]</f>
        <v>5.6144847791562496E-7</v>
      </c>
      <c r="CL373" s="10">
        <f>3/24000000*OO[[#This Row],[146 (07JUL1985 03:00:00)-Water Temperature (C)]]*OO[[#This Row],[88]]</f>
        <v>5.0695188833849993E-7</v>
      </c>
      <c r="CM373" s="10">
        <f>3/24000000*OO[[#This Row],[147 (07JUL1985 06:00:00)-Water Temperature (C)]]*OO[[#This Row],[89]]</f>
        <v>4.6213735019249999E-7</v>
      </c>
      <c r="CN373" s="10">
        <f>3/24000000*OO[[#This Row],[148 (07JUL1985 09:00:00)-Water Temperature (C)]]*OO[[#This Row],[90]]</f>
        <v>4.2803576320424997E-7</v>
      </c>
      <c r="CO373" s="10">
        <f>3/24000000*OO[[#This Row],[149 (07JUL1985 12:00:00)-Water Temperature (C)]]*OO[[#This Row],[91]]</f>
        <v>3.9888019503749995E-7</v>
      </c>
      <c r="CP373" s="10">
        <f>3/24000000*OO[[#This Row],[150 (07JUL1985 15:00:00)-Water Temperature (C)]]*OO[[#This Row],[92]]</f>
        <v>3.9888019503749995E-7</v>
      </c>
      <c r="CQ373" s="10">
        <f>3/24000000*OO[[#This Row],[151 (07JUL1985 18:00:00)-Water Temperature (C)]]*OO[[#This Row],[93]]</f>
        <v>3.9888019503749995E-7</v>
      </c>
      <c r="CR373" s="10">
        <f>3/24000000*OO[[#This Row],[152 (07JUL1985 21:00:00)-Water Temperature (C)]]*OO[[#This Row],[94]]</f>
        <v>3.9888019503749995E-7</v>
      </c>
      <c r="CS373" s="10">
        <f>3/24000000*OO[[#This Row],[153 (08JUL1985 00:00:00)-Water Temperature (C)]]*OO[[#This Row],[95]]</f>
        <v>3.9888019503749995E-7</v>
      </c>
      <c r="CT373" s="10">
        <f>3/24000000*OO[[#This Row],[154 (08JUL1985 03:00:00)-Water Temperature (C)]]*OO[[#This Row],[96]]</f>
        <v>3.9888019503749995E-7</v>
      </c>
      <c r="CU373" s="10">
        <f>3/24000000*OO[[#This Row],[155 (08JUL1985 06:00:00)-Water Temperature (C)]]*OO[[#This Row],[97]]</f>
        <v>3.9888019503749995E-7</v>
      </c>
      <c r="CV373" s="10">
        <f>3/24000000*OO[[#This Row],[156 (08JUL1985 09:00:00)-Water Temperature (C)]]*OO[[#This Row],[98]]</f>
        <v>3.9888019503749995E-7</v>
      </c>
      <c r="CW373" s="10">
        <f>3/24000000*OO[[#This Row],[157 (08JUL1985 12:00:00)-Water Temperature (C)]]*OO[[#This Row],[99]]</f>
        <v>3.9888019503749995E-7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5.8956998272648059E-41</v>
      </c>
      <c r="U374" s="10">
        <f>3/24*OO[[#This Row],[77 (28JUN1985 12:00:00)-Water Temperature (C)]]*OO[[#This Row],[19]]/SUM(OO[19])</f>
        <v>2.0109448564679962E-29</v>
      </c>
      <c r="V374" s="10">
        <f>3/24000000*OO[[#This Row],[78 (28JUN1985 15:00:00)-Water Temperature (C)]]*OO[[#This Row],[20]]</f>
        <v>4.2394953230299993E-24</v>
      </c>
      <c r="W374" s="10">
        <f>3/24000000*OO[[#This Row],[79 (28JUN1985 18:00:00)-Water Temperature (C)]]*OO[[#This Row],[21]]</f>
        <v>4.6030809465199991E-17</v>
      </c>
      <c r="X374" s="10">
        <f>3/24000000*OO[[#This Row],[80 (28JUN1985 21:00:00)-Water Temperature (C)]]*OO[[#This Row],[22]]</f>
        <v>3.1104370565612504E-13</v>
      </c>
      <c r="Y374" s="10">
        <f>3/24000000*OO[[#This Row],[81 (29JUN1985 00:00:00)-Water Temperature (C)]]*OO[[#This Row],[23]]</f>
        <v>2.2015618417465E-10</v>
      </c>
      <c r="Z374" s="10">
        <f>3/24000000*OO[[#This Row],[82 (29JUN1985 03:00:00)-Water Temperature (C)]]*OO[[#This Row],[24]]</f>
        <v>3.7074012267149998E-8</v>
      </c>
      <c r="AA374" s="10">
        <f>3/24000000*OO[[#This Row],[83 (29JUN1985 06:00:00)-Water Temperature (C)]]*OO[[#This Row],[25]]</f>
        <v>2.1106503494693746E-6</v>
      </c>
      <c r="AB374" s="10">
        <f>3/24000000*OO[[#This Row],[84 (29JUN1985 09:00:00)-Water Temperature (C)]]*OO[[#This Row],[26]]</f>
        <v>5.0231014050699996E-5</v>
      </c>
      <c r="AC374" s="10">
        <f>3/24000000*OO[[#This Row],[85 (29JUN1985 12:00:00)-Water Temperature (C)]]*OO[[#This Row],[27]]</f>
        <v>5.799937119749999E-4</v>
      </c>
      <c r="AD374" s="10">
        <f>3/24000000*OO[[#This Row],[86 (29JUN1985 15:00:00)-Water Temperature (C)]]*OO[[#This Row],[28]]</f>
        <v>3.5729843567274995E-3</v>
      </c>
      <c r="AE374" s="10">
        <f>3/24000000*OO[[#This Row],[88 (29JUN1985 21:00:00)-Water Temperature (C)]]*OO[[#This Row],[30]]</f>
        <v>2.7952209066624999E-2</v>
      </c>
      <c r="AF374" s="10">
        <f>3/24000000*OO[[#This Row],[88 (29JUN1985 21:00:00)-Water Temperature (C)]]*OO[[#This Row],[30]]</f>
        <v>2.7952209066624999E-2</v>
      </c>
      <c r="AG374" s="10">
        <f>3/24000000*OO[[#This Row],[89 (30JUN1985 00:00:00)-Water Temperature (C)]]*OO[[#This Row],[31]]</f>
        <v>3.99746778581875E-2</v>
      </c>
      <c r="AH374" s="10">
        <f>3/24000000*OO[[#This Row],[90 (30JUN1985 03:00:00)-Water Temperature (C)]]*OO[[#This Row],[32]]</f>
        <v>3.9668950283399999E-2</v>
      </c>
      <c r="AI374" s="10">
        <f>3/24000000*OO[[#This Row],[91 (30JUN1985 06:00:00)-Water Temperature (C)]]*OO[[#This Row],[33]]</f>
        <v>2.8530095011200001E-2</v>
      </c>
      <c r="AJ374" s="10">
        <f>3/24000000*OO[[#This Row],[92 (30JUN1985 09:00:00)-Water Temperature (C)]]*OO[[#This Row],[34]]</f>
        <v>1.567422747405E-2</v>
      </c>
      <c r="AK374" s="10">
        <f>3/24000000*OO[[#This Row],[93 (30JUN1985 12:00:00)-Water Temperature (C)]]*OO[[#This Row],[35]]</f>
        <v>6.6882329893499992E-3</v>
      </c>
      <c r="AL374" s="10">
        <f>3/24000000*OO[[#This Row],[94 (30JUN1985 15:00:00)-Water Temperature (C)]]*OO[[#This Row],[36]]</f>
        <v>2.2988980431431247E-3</v>
      </c>
      <c r="AM374" s="10">
        <f>3/24000000*OO[[#This Row],[95 (30JUN1985 18:00:00)-Water Temperature (C)]]*OO[[#This Row],[37]]</f>
        <v>6.76145652081875E-4</v>
      </c>
      <c r="AN374" s="10">
        <f>3/24000000*OO[[#This Row],[96 (30JUN1985 21:00:00)-Water Temperature (C)]]*OO[[#This Row],[38]]</f>
        <v>1.874692571038E-4</v>
      </c>
      <c r="AO374" s="10">
        <f>3/24000000*OO[[#This Row],[97 (01JUL1985 00:00:00)-Water Temperature (C)]]*OO[[#This Row],[39]]</f>
        <v>6.3975965756024993E-5</v>
      </c>
      <c r="AP374" s="10">
        <f>3/24000000*OO[[#This Row],[98 (01JUL1985 03:00:00)-Water Temperature (C)]]*OO[[#This Row],[40]]</f>
        <v>3.6597130262099998E-5</v>
      </c>
      <c r="AQ374" s="10">
        <f>3/24000000*OO[[#This Row],[99 (01JUL1985 06:00:00)-Water Temperature (C)]]*OO[[#This Row],[41]]</f>
        <v>3.0917497894724997E-5</v>
      </c>
      <c r="AR374" s="10">
        <f>3/24000000*OO[[#This Row],[100 (01JUL1985 09:00:00)-Water Temperature (C)]]*OO[[#This Row],[42]]</f>
        <v>3.0107389077200001E-5</v>
      </c>
      <c r="AS374" s="10">
        <f>3/24000000*OO[[#This Row],[101 (01JUL1985 12:00:00)-Water Temperature (C)]]*OO[[#This Row],[43]]</f>
        <v>3.0015636208249999E-5</v>
      </c>
      <c r="AT374" s="10">
        <f>3/24000000*OO[[#This Row],[102 (01JUL1985 15:00:00)-Water Temperature (C)]]*OO[[#This Row],[44]]</f>
        <v>2.9724179035812494E-5</v>
      </c>
      <c r="AU374" s="10">
        <f>3/24000000*OO[[#This Row],[103 (01JUL1985 18:00:00)-Water Temperature (C)]]*OO[[#This Row],[45]]</f>
        <v>2.8770318512924996E-5</v>
      </c>
      <c r="AV374" s="10">
        <f>3/24000000*OO[[#This Row],[104 (01JUL1985 21:00:00)-Water Temperature (C)]]*OO[[#This Row],[46]]</f>
        <v>2.6827677026250003E-5</v>
      </c>
      <c r="AW374" s="10">
        <f>3/24000000*OO[[#This Row],[105 (02JUL1985 00:00:00)-Water Temperature (C)]]*OO[[#This Row],[47]]</f>
        <v>2.4409970855496249E-5</v>
      </c>
      <c r="AX374" s="10">
        <f>3/24000000*OO[[#This Row],[106 (02JUL1985 03:00:00)-Water Temperature (C)]]*OO[[#This Row],[48]]</f>
        <v>2.1975349544417498E-5</v>
      </c>
      <c r="AY374" s="10">
        <f>3/24000000*OO[[#This Row],[107 (02JUL1985 06:00:00)-Water Temperature (C)]]*OO[[#This Row],[49]]</f>
        <v>1.9793099509974999E-5</v>
      </c>
      <c r="AZ374" s="10">
        <f>3/24000000*OO[[#This Row],[108 (02JUL1985 09:00:00)-Water Temperature (C)]]*OO[[#This Row],[50]]</f>
        <v>1.8070874896226248E-5</v>
      </c>
      <c r="BA374" s="10">
        <f>3/24000000*OO[[#This Row],[109 (02JUL1985 12:00:00)-Water Temperature (C)]]*OO[[#This Row],[51]]</f>
        <v>1.6587249937475002E-5</v>
      </c>
      <c r="BB374" s="10">
        <f>3/24000000*OO[[#This Row],[110 (02JUL1985 15:00:00)-Water Temperature (C)]]*OO[[#This Row],[52]]</f>
        <v>1.5308112354039998E-5</v>
      </c>
      <c r="BC374" s="10">
        <f>3/24000000*OO[[#This Row],[111 (02JUL1985 18:00:00)-Water Temperature (C)]]*OO[[#This Row],[53]]</f>
        <v>1.4090795097187499E-5</v>
      </c>
      <c r="BD374" s="10">
        <f>3/24000000*OO[[#This Row],[112 (02JUL1985 21:00:00)-Water Temperature (C)]]*OO[[#This Row],[54]]</f>
        <v>1.281003487848E-5</v>
      </c>
      <c r="BE374" s="10">
        <f>3/24000000*OO[[#This Row],[113 (03JUL1985 00:00:00)-Water Temperature (C)]]*OO[[#This Row],[55]]</f>
        <v>1.15134575774075E-5</v>
      </c>
      <c r="BF374" s="10">
        <f>3/24000000*OO[[#This Row],[114 (03JUL1985 03:00:00)-Water Temperature (C)]]*OO[[#This Row],[56]]</f>
        <v>1.0328269784239999E-5</v>
      </c>
      <c r="BG374" s="10">
        <f>3/24000000*OO[[#This Row],[115 (03JUL1985 06:00:00)-Water Temperature (C)]]*OO[[#This Row],[57]]</f>
        <v>9.2183907109537507E-6</v>
      </c>
      <c r="BH374" s="10">
        <f>3/24000000*OO[[#This Row],[116 (03JUL1985 09:00:00)-Water Temperature (C)]]*OO[[#This Row],[58]]</f>
        <v>8.3787858521099992E-6</v>
      </c>
      <c r="BI374" s="10">
        <f>3/24000000*OO[[#This Row],[117 (03JUL1985 12:00:00)-Water Temperature (C)]]*OO[[#This Row],[59]]</f>
        <v>7.4952534631099994E-6</v>
      </c>
      <c r="BJ374" s="10">
        <f>3/24000000*OO[[#This Row],[118 (03JUL1985 15:00:00)-Water Temperature (C)]]*OO[[#This Row],[60]]</f>
        <v>6.8407216111749988E-6</v>
      </c>
      <c r="BK374" s="10">
        <f>3/24000000*OO[[#This Row],[119 (03JUL1985 18:00:00)-Water Temperature (C)]]*OO[[#This Row],[61]]</f>
        <v>6.2517790507324997E-6</v>
      </c>
      <c r="BL374" s="10">
        <f>3/24000000*OO[[#This Row],[120 (03JUL1985 21:00:00)-Water Temperature (C)]]*OO[[#This Row],[62]]</f>
        <v>5.7136665102800002E-6</v>
      </c>
      <c r="BM374" s="10">
        <f>3/24000000*OO[[#This Row],[121 (04JUL1985 00:00:00)-Water Temperature (C)]]*OO[[#This Row],[63]]</f>
        <v>5.1743440375087493E-6</v>
      </c>
      <c r="BN374" s="10">
        <f>3/24000000*OO[[#This Row],[122 (04JUL1985 03:00:00)-Water Temperature (C)]]*OO[[#This Row],[64]]</f>
        <v>4.6620363121600003E-6</v>
      </c>
      <c r="BO374" s="10">
        <f>3/24000000*OO[[#This Row],[123 (04JUL1985 06:00:00)-Water Temperature (C)]]*OO[[#This Row],[65]]</f>
        <v>4.2245726084012504E-6</v>
      </c>
      <c r="BP374" s="10">
        <f>3/24000000*OO[[#This Row],[124 (04JUL1985 09:00:00)-Water Temperature (C)]]*OO[[#This Row],[66]]</f>
        <v>3.9177899498375003E-6</v>
      </c>
      <c r="BQ374" s="10">
        <f>3/24000000*OO[[#This Row],[125 (04JUL1985 12:00:00)-Water Temperature (C)]]*OO[[#This Row],[67]]</f>
        <v>3.66224837394125E-6</v>
      </c>
      <c r="BR374" s="10">
        <f>3/24000000*OO[[#This Row],[126 (04JUL1985 15:00:00)-Water Temperature (C)]]*OO[[#This Row],[68]]</f>
        <v>3.4392921931424999E-6</v>
      </c>
      <c r="BS374" s="10">
        <f>3/24000000*OO[[#This Row],[127 (04JUL1985 18:00:00)-Water Temperature (C)]]*OO[[#This Row],[69]]</f>
        <v>3.2200911354269995E-6</v>
      </c>
      <c r="BT374" s="10">
        <f>3/24000000*OO[[#This Row],[128 (04JUL1985 21:00:00)-Water Temperature (C)]]*OO[[#This Row],[70]]</f>
        <v>2.9667310233204998E-6</v>
      </c>
      <c r="BU374" s="10">
        <f>3/24000000*OO[[#This Row],[129 (05JUL1985 00:00:00)-Water Temperature (C)]]*OO[[#This Row],[71]]</f>
        <v>2.6836231002000001E-6</v>
      </c>
      <c r="BV374" s="10">
        <f>3/24000000*OO[[#This Row],[130 (05JUL1985 03:00:00)-Water Temperature (C)]]*OO[[#This Row],[72]]</f>
        <v>2.3994101751711248E-6</v>
      </c>
      <c r="BW374" s="10">
        <f>3/24000000*OO[[#This Row],[131 (05JUL1985 06:00:00)-Water Temperature (C)]]*OO[[#This Row],[73]]</f>
        <v>2.1204627092699998E-6</v>
      </c>
      <c r="BX374" s="10">
        <f>3/24000000*OO[[#This Row],[132 (05JUL1985 09:00:00)-Water Temperature (C)]]*OO[[#This Row],[74]]</f>
        <v>1.8758772944999999E-6</v>
      </c>
      <c r="BY374" s="10">
        <f>3/24000000*OO[[#This Row],[133 (05JUL1985 12:00:00)-Water Temperature (C)]]*OO[[#This Row],[75]]</f>
        <v>1.639545791408E-6</v>
      </c>
      <c r="BZ374" s="10">
        <f>3/24000000*OO[[#This Row],[134 (05JUL1985 15:00:00)-Water Temperature (C)]]*OO[[#This Row],[76]]</f>
        <v>1.4247481528282498E-6</v>
      </c>
      <c r="CA374" s="10">
        <f>3/24000000*OO[[#This Row],[135 (05JUL1985 18:00:00)-Water Temperature (C)]]*OO[[#This Row],[77]]</f>
        <v>1.2352129901264999E-6</v>
      </c>
      <c r="CB374" s="10">
        <f>3/24000000*OO[[#This Row],[136 (05JUL1985 21:00:00)-Water Temperature (C)]]*OO[[#This Row],[78]]</f>
        <v>1.0762850369774998E-6</v>
      </c>
      <c r="CC374" s="10">
        <f>3/24000000*OO[[#This Row],[137 (06JUL1985 00:00:00)-Water Temperature (C)]]*OO[[#This Row],[79]]</f>
        <v>9.4255369225462481E-7</v>
      </c>
      <c r="CD374" s="10">
        <f>3/24000000*OO[[#This Row],[138 (06JUL1985 03:00:00)-Water Temperature (C)]]*OO[[#This Row],[80]]</f>
        <v>8.2587340708399993E-7</v>
      </c>
      <c r="CE374" s="10">
        <f>3/24000000*OO[[#This Row],[139 (06JUL1985 06:00:00)-Water Temperature (C)]]*OO[[#This Row],[81]]</f>
        <v>7.2580401724624991E-7</v>
      </c>
      <c r="CF374" s="10">
        <f>3/24000000*OO[[#This Row],[140 (06JUL1985 09:00:00)-Water Temperature (C)]]*OO[[#This Row],[82]]</f>
        <v>6.4663823250224995E-7</v>
      </c>
      <c r="CG374" s="10">
        <f>3/24000000*OO[[#This Row],[141 (06JUL1985 12:00:00)-Water Temperature (C)]]*OO[[#This Row],[83]]</f>
        <v>5.7735162148299991E-7</v>
      </c>
      <c r="CH374" s="10">
        <f>3/24000000*OO[[#This Row],[142 (06JUL1985 15:00:00)-Water Temperature (C)]]*OO[[#This Row],[84]]</f>
        <v>5.1741545423849998E-7</v>
      </c>
      <c r="CI374" s="10">
        <f>3/24000000*OO[[#This Row],[143 (06JUL1985 18:00:00)-Water Temperature (C)]]*OO[[#This Row],[85]]</f>
        <v>4.6331225408475E-7</v>
      </c>
      <c r="CJ374" s="10">
        <f>3/24000000*OO[[#This Row],[144 (06JUL1985 21:00:00)-Water Temperature (C)]]*OO[[#This Row],[86]]</f>
        <v>4.1489932293825005E-7</v>
      </c>
      <c r="CK374" s="10">
        <f>3/24000000*OO[[#This Row],[145 (07JUL1985 00:00:00)-Water Temperature (C)]]*OO[[#This Row],[87]]</f>
        <v>3.7039928727599996E-7</v>
      </c>
      <c r="CL374" s="10">
        <f>3/24000000*OO[[#This Row],[146 (07JUL1985 03:00:00)-Water Temperature (C)]]*OO[[#This Row],[88]]</f>
        <v>3.340061631049375E-7</v>
      </c>
      <c r="CM374" s="10">
        <f>3/24000000*OO[[#This Row],[147 (07JUL1985 06:00:00)-Water Temperature (C)]]*OO[[#This Row],[89]]</f>
        <v>3.0416357051027496E-7</v>
      </c>
      <c r="CN374" s="10">
        <f>3/24000000*OO[[#This Row],[148 (07JUL1985 09:00:00)-Water Temperature (C)]]*OO[[#This Row],[90]]</f>
        <v>2.8171090330268748E-7</v>
      </c>
      <c r="CO374" s="10">
        <f>3/24000000*OO[[#This Row],[149 (07JUL1985 12:00:00)-Water Temperature (C)]]*OO[[#This Row],[91]]</f>
        <v>2.6249412450462501E-7</v>
      </c>
      <c r="CP374" s="10">
        <f>3/24000000*OO[[#This Row],[150 (07JUL1985 15:00:00)-Water Temperature (C)]]*OO[[#This Row],[92]]</f>
        <v>2.6249412450462501E-7</v>
      </c>
      <c r="CQ374" s="10">
        <f>3/24000000*OO[[#This Row],[151 (07JUL1985 18:00:00)-Water Temperature (C)]]*OO[[#This Row],[93]]</f>
        <v>2.6249412450462501E-7</v>
      </c>
      <c r="CR374" s="10">
        <f>3/24000000*OO[[#This Row],[152 (07JUL1985 21:00:00)-Water Temperature (C)]]*OO[[#This Row],[94]]</f>
        <v>2.6249412450462501E-7</v>
      </c>
      <c r="CS374" s="10">
        <f>3/24000000*OO[[#This Row],[153 (08JUL1985 00:00:00)-Water Temperature (C)]]*OO[[#This Row],[95]]</f>
        <v>2.6249412450462501E-7</v>
      </c>
      <c r="CT374" s="10">
        <f>3/24000000*OO[[#This Row],[154 (08JUL1985 03:00:00)-Water Temperature (C)]]*OO[[#This Row],[96]]</f>
        <v>2.6249412450462501E-7</v>
      </c>
      <c r="CU374" s="10">
        <f>3/24000000*OO[[#This Row],[155 (08JUL1985 06:00:00)-Water Temperature (C)]]*OO[[#This Row],[97]]</f>
        <v>2.6249412450462501E-7</v>
      </c>
      <c r="CV374" s="10">
        <f>3/24000000*OO[[#This Row],[156 (08JUL1985 09:00:00)-Water Temperature (C)]]*OO[[#This Row],[98]]</f>
        <v>2.6249412450462501E-7</v>
      </c>
      <c r="CW374" s="10">
        <f>3/24000000*OO[[#This Row],[157 (08JUL1985 12:00:00)-Water Temperature (C)]]*OO[[#This Row],[99]]</f>
        <v>2.6249412450462501E-7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1.7430638127274603E-41</v>
      </c>
      <c r="U375" s="10">
        <f>3/24*OO[[#This Row],[77 (28JUN1985 12:00:00)-Water Temperature (C)]]*OO[[#This Row],[19]]/SUM(OO[19])</f>
        <v>8.7874603178955973E-30</v>
      </c>
      <c r="V375" s="10">
        <f>3/24000000*OO[[#This Row],[78 (28JUN1985 15:00:00)-Water Temperature (C)]]*OO[[#This Row],[20]]</f>
        <v>1.4986226821279999E-24</v>
      </c>
      <c r="W375" s="10">
        <f>3/24000000*OO[[#This Row],[79 (28JUN1985 18:00:00)-Water Temperature (C)]]*OO[[#This Row],[21]]</f>
        <v>2.6198829663831249E-17</v>
      </c>
      <c r="X375" s="10">
        <f>3/24000000*OO[[#This Row],[80 (28JUN1985 21:00:00)-Water Temperature (C)]]*OO[[#This Row],[22]]</f>
        <v>1.987164476645E-13</v>
      </c>
      <c r="Y375" s="10">
        <f>3/24000000*OO[[#This Row],[81 (29JUN1985 00:00:00)-Water Temperature (C)]]*OO[[#This Row],[23]]</f>
        <v>1.4983672202138748E-10</v>
      </c>
      <c r="Z375" s="10">
        <f>3/24000000*OO[[#This Row],[82 (29JUN1985 03:00:00)-Water Temperature (C)]]*OO[[#This Row],[24]]</f>
        <v>2.64511443242875E-8</v>
      </c>
      <c r="AA375" s="10">
        <f>3/24000000*OO[[#This Row],[83 (29JUN1985 06:00:00)-Water Temperature (C)]]*OO[[#This Row],[25]]</f>
        <v>1.5651286511437501E-6</v>
      </c>
      <c r="AB375" s="10">
        <f>3/24000000*OO[[#This Row],[84 (29JUN1985 09:00:00)-Water Temperature (C)]]*OO[[#This Row],[26]]</f>
        <v>3.8503935876000002E-5</v>
      </c>
      <c r="AC375" s="10">
        <f>3/24000000*OO[[#This Row],[85 (29JUN1985 12:00:00)-Water Temperature (C)]]*OO[[#This Row],[27]]</f>
        <v>4.5768302420937503E-4</v>
      </c>
      <c r="AD375" s="10">
        <f>3/24000000*OO[[#This Row],[86 (29JUN1985 15:00:00)-Water Temperature (C)]]*OO[[#This Row],[28]]</f>
        <v>2.8923559100999994E-3</v>
      </c>
      <c r="AE375" s="10">
        <f>3/24000000*OO[[#This Row],[88 (29JUN1985 21:00:00)-Water Temperature (C)]]*OO[[#This Row],[30]]</f>
        <v>2.3629864680337499E-2</v>
      </c>
      <c r="AF375" s="10">
        <f>3/24000000*OO[[#This Row],[88 (29JUN1985 21:00:00)-Water Temperature (C)]]*OO[[#This Row],[30]]</f>
        <v>2.3629864680337499E-2</v>
      </c>
      <c r="AG375" s="10">
        <f>3/24000000*OO[[#This Row],[89 (30JUN1985 00:00:00)-Water Temperature (C)]]*OO[[#This Row],[31]]</f>
        <v>3.4431232056000002E-2</v>
      </c>
      <c r="AH375" s="10">
        <f>3/24000000*OO[[#This Row],[90 (30JUN1985 03:00:00)-Water Temperature (C)]]*OO[[#This Row],[32]]</f>
        <v>3.4754026179449997E-2</v>
      </c>
      <c r="AI375" s="10">
        <f>3/24000000*OO[[#This Row],[91 (30JUN1985 06:00:00)-Water Temperature (C)]]*OO[[#This Row],[33]]</f>
        <v>2.5386807434850001E-2</v>
      </c>
      <c r="AJ375" s="10">
        <f>3/24000000*OO[[#This Row],[92 (30JUN1985 09:00:00)-Water Temperature (C)]]*OO[[#This Row],[34]]</f>
        <v>1.4154014527327502E-2</v>
      </c>
      <c r="AK375" s="10">
        <f>3/24000000*OO[[#This Row],[93 (30JUN1985 12:00:00)-Water Temperature (C)]]*OO[[#This Row],[35]]</f>
        <v>6.1163059646562497E-3</v>
      </c>
      <c r="AL375" s="10">
        <f>3/24000000*OO[[#This Row],[94 (30JUN1985 15:00:00)-Water Temperature (C)]]*OO[[#This Row],[36]]</f>
        <v>2.1257608005299999E-3</v>
      </c>
      <c r="AM375" s="10">
        <f>3/24000000*OO[[#This Row],[95 (30JUN1985 18:00:00)-Water Temperature (C)]]*OO[[#This Row],[37]]</f>
        <v>6.3012400169999998E-4</v>
      </c>
      <c r="AN375" s="10">
        <f>3/24000000*OO[[#This Row],[96 (30JUN1985 21:00:00)-Water Temperature (C)]]*OO[[#This Row],[38]]</f>
        <v>1.7453811383999997E-4</v>
      </c>
      <c r="AO375" s="10">
        <f>3/24000000*OO[[#This Row],[97 (01JUL1985 00:00:00)-Water Temperature (C)]]*OO[[#This Row],[39]]</f>
        <v>5.8398877032774989E-5</v>
      </c>
      <c r="AP375" s="10">
        <f>3/24000000*OO[[#This Row],[98 (01JUL1985 03:00:00)-Water Temperature (C)]]*OO[[#This Row],[40]]</f>
        <v>3.2568246030374998E-5</v>
      </c>
      <c r="AQ375" s="10">
        <f>3/24000000*OO[[#This Row],[99 (01JUL1985 06:00:00)-Water Temperature (C)]]*OO[[#This Row],[41]]</f>
        <v>2.7234593317674993E-5</v>
      </c>
      <c r="AR375" s="10">
        <f>3/24000000*OO[[#This Row],[100 (01JUL1985 09:00:00)-Water Temperature (C)]]*OO[[#This Row],[42]]</f>
        <v>2.6525199923924998E-5</v>
      </c>
      <c r="AS375" s="10">
        <f>3/24000000*OO[[#This Row],[101 (01JUL1985 12:00:00)-Water Temperature (C)]]*OO[[#This Row],[43]]</f>
        <v>2.6506981359759999E-5</v>
      </c>
      <c r="AT375" s="10">
        <f>3/24000000*OO[[#This Row],[102 (01JUL1985 15:00:00)-Water Temperature (C)]]*OO[[#This Row],[44]]</f>
        <v>2.6335594345987496E-5</v>
      </c>
      <c r="AU375" s="10">
        <f>3/24000000*OO[[#This Row],[103 (01JUL1985 18:00:00)-Water Temperature (C)]]*OO[[#This Row],[45]]</f>
        <v>2.5579023749624998E-5</v>
      </c>
      <c r="AV375" s="10">
        <f>3/24000000*OO[[#This Row],[104 (01JUL1985 21:00:00)-Water Temperature (C)]]*OO[[#This Row],[46]]</f>
        <v>2.3913753505514995E-5</v>
      </c>
      <c r="AW375" s="10">
        <f>3/24000000*OO[[#This Row],[105 (02JUL1985 00:00:00)-Water Temperature (C)]]*OO[[#This Row],[47]]</f>
        <v>2.1823480297349999E-5</v>
      </c>
      <c r="AX375" s="10">
        <f>3/24000000*OO[[#This Row],[106 (02JUL1985 03:00:00)-Water Temperature (C)]]*OO[[#This Row],[48]]</f>
        <v>1.9706313749102501E-5</v>
      </c>
      <c r="AY375" s="10">
        <f>3/24000000*OO[[#This Row],[107 (02JUL1985 06:00:00)-Water Temperature (C)]]*OO[[#This Row],[49]]</f>
        <v>1.7823634967136249E-5</v>
      </c>
      <c r="AZ375" s="10">
        <f>3/24000000*OO[[#This Row],[108 (02JUL1985 09:00:00)-Water Temperature (C)]]*OO[[#This Row],[50]]</f>
        <v>1.6344345643455001E-5</v>
      </c>
      <c r="BA375" s="10">
        <f>3/24000000*OO[[#This Row],[109 (02JUL1985 12:00:00)-Water Temperature (C)]]*OO[[#This Row],[51]]</f>
        <v>1.5055565112652498E-5</v>
      </c>
      <c r="BB375" s="10">
        <f>3/24000000*OO[[#This Row],[110 (02JUL1985 15:00:00)-Water Temperature (C)]]*OO[[#This Row],[52]]</f>
        <v>1.3944295479719999E-5</v>
      </c>
      <c r="BC375" s="10">
        <f>3/24000000*OO[[#This Row],[111 (02JUL1985 18:00:00)-Water Temperature (C)]]*OO[[#This Row],[53]]</f>
        <v>1.2874076259075E-5</v>
      </c>
      <c r="BD375" s="10">
        <f>3/24000000*OO[[#This Row],[112 (02JUL1985 21:00:00)-Water Temperature (C)]]*OO[[#This Row],[54]]</f>
        <v>1.17375597980625E-5</v>
      </c>
      <c r="BE375" s="10">
        <f>3/24000000*OO[[#This Row],[113 (03JUL1985 00:00:00)-Water Temperature (C)]]*OO[[#This Row],[55]]</f>
        <v>1.058476815208E-5</v>
      </c>
      <c r="BF375" s="10">
        <f>3/24000000*OO[[#This Row],[114 (03JUL1985 03:00:00)-Water Temperature (C)]]*OO[[#This Row],[56]]</f>
        <v>9.5293769328874986E-6</v>
      </c>
      <c r="BG375" s="10">
        <f>3/24000000*OO[[#This Row],[115 (03JUL1985 06:00:00)-Water Temperature (C)]]*OO[[#This Row],[57]]</f>
        <v>8.5362354737625007E-6</v>
      </c>
      <c r="BH375" s="10">
        <f>3/24000000*OO[[#This Row],[116 (03JUL1985 09:00:00)-Water Temperature (C)]]*OO[[#This Row],[58]]</f>
        <v>7.7904788996999999E-6</v>
      </c>
      <c r="BI375" s="10">
        <f>3/24000000*OO[[#This Row],[117 (03JUL1985 12:00:00)-Water Temperature (C)]]*OO[[#This Row],[59]]</f>
        <v>6.9864984541237503E-6</v>
      </c>
      <c r="BJ375" s="10">
        <f>3/24000000*OO[[#This Row],[118 (03JUL1985 15:00:00)-Water Temperature (C)]]*OO[[#This Row],[60]]</f>
        <v>6.393254489668751E-6</v>
      </c>
      <c r="BK375" s="10">
        <f>3/24000000*OO[[#This Row],[119 (03JUL1985 18:00:00)-Water Temperature (C)]]*OO[[#This Row],[61]]</f>
        <v>5.8522555812437494E-6</v>
      </c>
      <c r="BL375" s="10">
        <f>3/24000000*OO[[#This Row],[120 (03JUL1985 21:00:00)-Water Temperature (C)]]*OO[[#This Row],[62]]</f>
        <v>5.3572812384599993E-6</v>
      </c>
      <c r="BM375" s="10">
        <f>3/24000000*OO[[#This Row],[121 (04JUL1985 00:00:00)-Water Temperature (C)]]*OO[[#This Row],[63]]</f>
        <v>4.85983249794E-6</v>
      </c>
      <c r="BN375" s="10">
        <f>3/24000000*OO[[#This Row],[122 (04JUL1985 03:00:00)-Water Temperature (C)]]*OO[[#This Row],[64]]</f>
        <v>4.3865964748125005E-6</v>
      </c>
      <c r="BO375" s="10">
        <f>3/24000000*OO[[#This Row],[123 (04JUL1985 06:00:00)-Water Temperature (C)]]*OO[[#This Row],[65]]</f>
        <v>3.9835392876437501E-6</v>
      </c>
      <c r="BP375" s="10">
        <f>3/24000000*OO[[#This Row],[124 (04JUL1985 09:00:00)-Water Temperature (C)]]*OO[[#This Row],[66]]</f>
        <v>3.7021410453400005E-6</v>
      </c>
      <c r="BQ375" s="10">
        <f>3/24000000*OO[[#This Row],[125 (04JUL1985 12:00:00)-Water Temperature (C)]]*OO[[#This Row],[67]]</f>
        <v>3.4648530060462498E-6</v>
      </c>
      <c r="BR375" s="10">
        <f>3/24000000*OO[[#This Row],[126 (04JUL1985 15:00:00)-Water Temperature (C)]]*OO[[#This Row],[68]]</f>
        <v>3.2578853787500001E-6</v>
      </c>
      <c r="BS375" s="10">
        <f>3/24000000*OO[[#This Row],[127 (04JUL1985 18:00:00)-Water Temperature (C)]]*OO[[#This Row],[69]]</f>
        <v>3.0534256375177497E-6</v>
      </c>
      <c r="BT375" s="10">
        <f>3/24000000*OO[[#This Row],[128 (04JUL1985 21:00:00)-Water Temperature (C)]]*OO[[#This Row],[70]]</f>
        <v>2.8157695146359997E-6</v>
      </c>
      <c r="BU375" s="10">
        <f>3/24000000*OO[[#This Row],[129 (05JUL1985 00:00:00)-Water Temperature (C)]]*OO[[#This Row],[71]]</f>
        <v>2.5509921090817496E-6</v>
      </c>
      <c r="BV375" s="10">
        <f>3/24000000*OO[[#This Row],[130 (05JUL1985 03:00:00)-Water Temperature (C)]]*OO[[#This Row],[72]]</f>
        <v>2.2853639758454999E-6</v>
      </c>
      <c r="BW375" s="10">
        <f>3/24000000*OO[[#This Row],[131 (05JUL1985 06:00:00)-Water Temperature (C)]]*OO[[#This Row],[73]]</f>
        <v>2.0237959999124997E-6</v>
      </c>
      <c r="BX375" s="10">
        <f>3/24000000*OO[[#This Row],[132 (05JUL1985 09:00:00)-Water Temperature (C)]]*OO[[#This Row],[74]]</f>
        <v>1.7946161984159999E-6</v>
      </c>
      <c r="BY375" s="10">
        <f>3/24000000*OO[[#This Row],[133 (05JUL1985 12:00:00)-Water Temperature (C)]]*OO[[#This Row],[75]]</f>
        <v>1.5714080416002498E-6</v>
      </c>
      <c r="BZ375" s="10">
        <f>3/24000000*OO[[#This Row],[134 (05JUL1985 15:00:00)-Water Temperature (C)]]*OO[[#This Row],[76]]</f>
        <v>1.3671216569598749E-6</v>
      </c>
      <c r="CA375" s="10">
        <f>3/24000000*OO[[#This Row],[135 (05JUL1985 18:00:00)-Water Temperature (C)]]*OO[[#This Row],[77]]</f>
        <v>1.1865198161975E-6</v>
      </c>
      <c r="CB375" s="10">
        <f>3/24000000*OO[[#This Row],[136 (05JUL1985 21:00:00)-Water Temperature (C)]]*OO[[#This Row],[78]]</f>
        <v>1.034345498472125E-6</v>
      </c>
      <c r="CC375" s="10">
        <f>3/24000000*OO[[#This Row],[137 (06JUL1985 00:00:00)-Water Temperature (C)]]*OO[[#This Row],[79]]</f>
        <v>9.0672105000000006E-7</v>
      </c>
      <c r="CD375" s="10">
        <f>3/24000000*OO[[#This Row],[138 (06JUL1985 03:00:00)-Water Temperature (C)]]*OO[[#This Row],[80]]</f>
        <v>7.9555834993824998E-7</v>
      </c>
      <c r="CE375" s="10">
        <f>3/24000000*OO[[#This Row],[139 (06JUL1985 06:00:00)-Water Temperature (C)]]*OO[[#This Row],[81]]</f>
        <v>7.0041158031324991E-7</v>
      </c>
      <c r="CF375" s="10">
        <f>3/24000000*OO[[#This Row],[140 (06JUL1985 09:00:00)-Water Temperature (C)]]*OO[[#This Row],[82]]</f>
        <v>6.2536414563025004E-7</v>
      </c>
      <c r="CG375" s="10">
        <f>3/24000000*OO[[#This Row],[141 (06JUL1985 12:00:00)-Water Temperature (C)]]*OO[[#This Row],[83]]</f>
        <v>5.5943402513249995E-7</v>
      </c>
      <c r="CH375" s="10">
        <f>3/24000000*OO[[#This Row],[142 (06JUL1985 15:00:00)-Water Temperature (C)]]*OO[[#This Row],[84]]</f>
        <v>5.0206374918749999E-7</v>
      </c>
      <c r="CI375" s="10">
        <f>3/24000000*OO[[#This Row],[143 (06JUL1985 18:00:00)-Water Temperature (C)]]*OO[[#This Row],[85]]</f>
        <v>4.4988047400225001E-7</v>
      </c>
      <c r="CJ375" s="10">
        <f>3/24000000*OO[[#This Row],[144 (06JUL1985 21:00:00)-Water Temperature (C)]]*OO[[#This Row],[86]]</f>
        <v>4.0300063863599991E-7</v>
      </c>
      <c r="CK375" s="10">
        <f>3/24000000*OO[[#This Row],[145 (07JUL1985 00:00:00)-Water Temperature (C)]]*OO[[#This Row],[87]]</f>
        <v>3.5982100547462501E-7</v>
      </c>
      <c r="CL375" s="10">
        <f>3/24000000*OO[[#This Row],[146 (07JUL1985 03:00:00)-Water Temperature (C)]]*OO[[#This Row],[88]]</f>
        <v>3.2466448514087499E-7</v>
      </c>
      <c r="CM375" s="10">
        <f>3/24000000*OO[[#This Row],[147 (07JUL1985 06:00:00)-Water Temperature (C)]]*OO[[#This Row],[89]]</f>
        <v>2.9584375180694995E-7</v>
      </c>
      <c r="CN375" s="10">
        <f>3/24000000*OO[[#This Row],[148 (07JUL1985 09:00:00)-Water Temperature (C)]]*OO[[#This Row],[90]]</f>
        <v>2.7431603584222498E-7</v>
      </c>
      <c r="CO375" s="10">
        <f>3/24000000*OO[[#This Row],[149 (07JUL1985 12:00:00)-Water Temperature (C)]]*OO[[#This Row],[91]]</f>
        <v>2.5594026983759999E-7</v>
      </c>
      <c r="CP375" s="10">
        <f>3/24000000*OO[[#This Row],[150 (07JUL1985 15:00:00)-Water Temperature (C)]]*OO[[#This Row],[92]]</f>
        <v>2.5594026983759999E-7</v>
      </c>
      <c r="CQ375" s="10">
        <f>3/24000000*OO[[#This Row],[151 (07JUL1985 18:00:00)-Water Temperature (C)]]*OO[[#This Row],[93]]</f>
        <v>2.5594026983759999E-7</v>
      </c>
      <c r="CR375" s="10">
        <f>3/24000000*OO[[#This Row],[152 (07JUL1985 21:00:00)-Water Temperature (C)]]*OO[[#This Row],[94]]</f>
        <v>2.5594026983759999E-7</v>
      </c>
      <c r="CS375" s="10">
        <f>3/24000000*OO[[#This Row],[153 (08JUL1985 00:00:00)-Water Temperature (C)]]*OO[[#This Row],[95]]</f>
        <v>2.5594026983759999E-7</v>
      </c>
      <c r="CT375" s="10">
        <f>3/24000000*OO[[#This Row],[154 (08JUL1985 03:00:00)-Water Temperature (C)]]*OO[[#This Row],[96]]</f>
        <v>2.5594026983759999E-7</v>
      </c>
      <c r="CU375" s="10">
        <f>3/24000000*OO[[#This Row],[155 (08JUL1985 06:00:00)-Water Temperature (C)]]*OO[[#This Row],[97]]</f>
        <v>2.5594026983759999E-7</v>
      </c>
      <c r="CV375" s="10">
        <f>3/24000000*OO[[#This Row],[156 (08JUL1985 09:00:00)-Water Temperature (C)]]*OO[[#This Row],[98]]</f>
        <v>2.5594026983759999E-7</v>
      </c>
      <c r="CW375" s="10">
        <f>3/24000000*OO[[#This Row],[157 (08JUL1985 12:00:00)-Water Temperature (C)]]*OO[[#This Row],[99]]</f>
        <v>2.5594026983759999E-7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6.0114379356555407E-42</v>
      </c>
      <c r="U376" s="10">
        <f>3/24*OO[[#This Row],[77 (28JUN1985 12:00:00)-Water Temperature (C)]]*OO[[#This Row],[19]]/SUM(OO[19])</f>
        <v>4.32506267256101E-30</v>
      </c>
      <c r="V376" s="10">
        <f>3/24000000*OO[[#This Row],[78 (28JUN1985 15:00:00)-Water Temperature (C)]]*OO[[#This Row],[20]]</f>
        <v>6.9799228778475006E-25</v>
      </c>
      <c r="W376" s="10">
        <f>3/24000000*OO[[#This Row],[79 (28JUN1985 18:00:00)-Water Temperature (C)]]*OO[[#This Row],[21]]</f>
        <v>1.8263903844887499E-17</v>
      </c>
      <c r="X376" s="10">
        <f>3/24000000*OO[[#This Row],[80 (28JUN1985 21:00:00)-Water Temperature (C)]]*OO[[#This Row],[22]]</f>
        <v>1.6143807496639999E-13</v>
      </c>
      <c r="Y376" s="10">
        <f>3/24000000*OO[[#This Row],[81 (29JUN1985 00:00:00)-Water Temperature (C)]]*OO[[#This Row],[23]]</f>
        <v>1.326048885519375E-10</v>
      </c>
      <c r="Z376" s="10">
        <f>3/24000000*OO[[#This Row],[82 (29JUN1985 03:00:00)-Water Temperature (C)]]*OO[[#This Row],[24]]</f>
        <v>2.4994241135782498E-8</v>
      </c>
      <c r="AA376" s="10">
        <f>3/24000000*OO[[#This Row],[83 (29JUN1985 06:00:00)-Water Temperature (C)]]*OO[[#This Row],[25]]</f>
        <v>1.5622314580656248E-6</v>
      </c>
      <c r="AB376" s="10">
        <f>3/24000000*OO[[#This Row],[84 (29JUN1985 09:00:00)-Water Temperature (C)]]*OO[[#This Row],[26]]</f>
        <v>4.0314117944100003E-5</v>
      </c>
      <c r="AC376" s="10">
        <f>3/24000000*OO[[#This Row],[85 (29JUN1985 12:00:00)-Water Temperature (C)]]*OO[[#This Row],[27]]</f>
        <v>5.0011363681437494E-4</v>
      </c>
      <c r="AD376" s="10">
        <f>3/24000000*OO[[#This Row],[86 (29JUN1985 15:00:00)-Water Temperature (C)]]*OO[[#This Row],[28]]</f>
        <v>3.2840037228000002E-3</v>
      </c>
      <c r="AE376" s="10">
        <f>3/24000000*OO[[#This Row],[88 (29JUN1985 21:00:00)-Water Temperature (C)]]*OO[[#This Row],[30]]</f>
        <v>2.8670386982175004E-2</v>
      </c>
      <c r="AF376" s="10">
        <f>3/24000000*OO[[#This Row],[88 (29JUN1985 21:00:00)-Water Temperature (C)]]*OO[[#This Row],[30]]</f>
        <v>2.8670386982175004E-2</v>
      </c>
      <c r="AG376" s="10">
        <f>3/24000000*OO[[#This Row],[89 (30JUN1985 00:00:00)-Water Temperature (C)]]*OO[[#This Row],[31]]</f>
        <v>4.3020078403049999E-2</v>
      </c>
      <c r="AH376" s="10">
        <f>3/24000000*OO[[#This Row],[90 (30JUN1985 03:00:00)-Water Temperature (C)]]*OO[[#This Row],[32]]</f>
        <v>4.4625108710637497E-2</v>
      </c>
      <c r="AI376" s="10">
        <f>3/24000000*OO[[#This Row],[91 (30JUN1985 06:00:00)-Water Temperature (C)]]*OO[[#This Row],[33]]</f>
        <v>3.3428194107825E-2</v>
      </c>
      <c r="AJ376" s="10">
        <f>3/24000000*OO[[#This Row],[92 (30JUN1985 09:00:00)-Water Temperature (C)]]*OO[[#This Row],[34]]</f>
        <v>1.9093534936231248E-2</v>
      </c>
      <c r="AK376" s="10">
        <f>3/24000000*OO[[#This Row],[93 (30JUN1985 12:00:00)-Water Temperature (C)]]*OO[[#This Row],[35]]</f>
        <v>8.4315061511399999E-3</v>
      </c>
      <c r="AL376" s="10">
        <f>3/24000000*OO[[#This Row],[94 (30JUN1985 15:00:00)-Water Temperature (C)]]*OO[[#This Row],[36]]</f>
        <v>2.98822058142E-3</v>
      </c>
      <c r="AM376" s="10">
        <f>3/24000000*OO[[#This Row],[95 (30JUN1985 18:00:00)-Water Temperature (C)]]*OO[[#This Row],[37]]</f>
        <v>8.9913429943537493E-4</v>
      </c>
      <c r="AN376" s="10">
        <f>3/24000000*OO[[#This Row],[96 (30JUN1985 21:00:00)-Water Temperature (C)]]*OO[[#This Row],[38]]</f>
        <v>2.4959276032065E-4</v>
      </c>
      <c r="AO376" s="10">
        <f>3/24000000*OO[[#This Row],[97 (01JUL1985 00:00:00)-Water Temperature (C)]]*OO[[#This Row],[39]]</f>
        <v>8.1195823368950004E-5</v>
      </c>
      <c r="AP376" s="10">
        <f>3/24000000*OO[[#This Row],[98 (01JUL1985 03:00:00)-Water Temperature (C)]]*OO[[#This Row],[40]]</f>
        <v>4.3407022614599991E-5</v>
      </c>
      <c r="AQ376" s="10">
        <f>3/24000000*OO[[#This Row],[99 (01JUL1985 06:00:00)-Water Temperature (C)]]*OO[[#This Row],[41]]</f>
        <v>3.5624156426624993E-5</v>
      </c>
      <c r="AR376" s="10">
        <f>3/24000000*OO[[#This Row],[100 (01JUL1985 09:00:00)-Water Temperature (C)]]*OO[[#This Row],[42]]</f>
        <v>3.4676454429862492E-5</v>
      </c>
      <c r="AS376" s="10">
        <f>3/24000000*OO[[#This Row],[101 (01JUL1985 12:00:00)-Water Temperature (C)]]*OO[[#This Row],[43]]</f>
        <v>3.4764350951474995E-5</v>
      </c>
      <c r="AT376" s="10">
        <f>3/24000000*OO[[#This Row],[102 (01JUL1985 15:00:00)-Water Temperature (C)]]*OO[[#This Row],[44]]</f>
        <v>3.4705675318562499E-5</v>
      </c>
      <c r="AU376" s="10">
        <f>3/24000000*OO[[#This Row],[103 (01JUL1985 18:00:00)-Water Temperature (C)]]*OO[[#This Row],[45]]</f>
        <v>3.3877638902100002E-5</v>
      </c>
      <c r="AV376" s="10">
        <f>3/24000000*OO[[#This Row],[104 (01JUL1985 21:00:00)-Water Temperature (C)]]*OO[[#This Row],[46]]</f>
        <v>3.1823499399299993E-5</v>
      </c>
      <c r="AW376" s="10">
        <f>3/24000000*OO[[#This Row],[105 (02JUL1985 00:00:00)-Water Temperature (C)]]*OO[[#This Row],[47]]</f>
        <v>2.9165755534650003E-5</v>
      </c>
      <c r="AX376" s="10">
        <f>3/24000000*OO[[#This Row],[106 (02JUL1985 03:00:00)-Water Temperature (C)]]*OO[[#This Row],[48]]</f>
        <v>2.645405945406E-5</v>
      </c>
      <c r="AY376" s="10">
        <f>3/24000000*OO[[#This Row],[107 (02JUL1985 06:00:00)-Water Temperature (C)]]*OO[[#This Row],[49]]</f>
        <v>2.4055453862840003E-5</v>
      </c>
      <c r="AZ376" s="10">
        <f>3/24000000*OO[[#This Row],[108 (02JUL1985 09:00:00)-Water Temperature (C)]]*OO[[#This Row],[50]]</f>
        <v>2.2194045970362497E-5</v>
      </c>
      <c r="BA376" s="10">
        <f>3/24000000*OO[[#This Row],[109 (02JUL1985 12:00:00)-Water Temperature (C)]]*OO[[#This Row],[51]]</f>
        <v>2.0523582872108746E-5</v>
      </c>
      <c r="BB376" s="10">
        <f>3/24000000*OO[[#This Row],[110 (02JUL1985 15:00:00)-Water Temperature (C)]]*OO[[#This Row],[52]]</f>
        <v>1.9087578300600002E-5</v>
      </c>
      <c r="BC376" s="10">
        <f>3/24000000*OO[[#This Row],[111 (02JUL1985 18:00:00)-Water Temperature (C)]]*OO[[#This Row],[53]]</f>
        <v>1.767756381251375E-5</v>
      </c>
      <c r="BD376" s="10">
        <f>3/24000000*OO[[#This Row],[112 (02JUL1985 21:00:00)-Water Temperature (C)]]*OO[[#This Row],[54]]</f>
        <v>1.6168942734464998E-5</v>
      </c>
      <c r="BE376" s="10">
        <f>3/24000000*OO[[#This Row],[113 (03JUL1985 00:00:00)-Water Temperature (C)]]*OO[[#This Row],[55]]</f>
        <v>1.463016624227E-5</v>
      </c>
      <c r="BF376" s="10">
        <f>3/24000000*OO[[#This Row],[114 (03JUL1985 03:00:00)-Water Temperature (C)]]*OO[[#This Row],[56]]</f>
        <v>1.3223731560840001E-5</v>
      </c>
      <c r="BG376" s="10">
        <f>3/24000000*OO[[#This Row],[115 (03JUL1985 06:00:00)-Water Temperature (C)]]*OO[[#This Row],[57]]</f>
        <v>1.1888843933899998E-5</v>
      </c>
      <c r="BH376" s="10">
        <f>3/24000000*OO[[#This Row],[116 (03JUL1985 09:00:00)-Water Temperature (C)]]*OO[[#This Row],[58]]</f>
        <v>1.0897426247305001E-5</v>
      </c>
      <c r="BI376" s="10">
        <f>3/24000000*OO[[#This Row],[117 (03JUL1985 12:00:00)-Water Temperature (C)]]*OO[[#This Row],[59]]</f>
        <v>9.8109044028512521E-6</v>
      </c>
      <c r="BJ376" s="10">
        <f>3/24000000*OO[[#This Row],[118 (03JUL1985 15:00:00)-Water Temperature (C)]]*OO[[#This Row],[60]]</f>
        <v>9.0093275701E-6</v>
      </c>
      <c r="BK376" s="10">
        <f>3/24000000*OO[[#This Row],[119 (03JUL1985 18:00:00)-Water Temperature (C)]]*OO[[#This Row],[61]]</f>
        <v>8.2643577795624996E-6</v>
      </c>
      <c r="BL376" s="10">
        <f>3/24000000*OO[[#This Row],[120 (03JUL1985 21:00:00)-Water Temperature (C)]]*OO[[#This Row],[62]]</f>
        <v>7.574210432339999E-6</v>
      </c>
      <c r="BM376" s="10">
        <f>3/24000000*OO[[#This Row],[121 (04JUL1985 00:00:00)-Water Temperature (C)]]*OO[[#This Row],[63]]</f>
        <v>6.8768912750999998E-6</v>
      </c>
      <c r="BN376" s="10">
        <f>3/24000000*OO[[#This Row],[122 (04JUL1985 03:00:00)-Water Temperature (C)]]*OO[[#This Row],[64]]</f>
        <v>6.2149208656762501E-6</v>
      </c>
      <c r="BO376" s="10">
        <f>3/24000000*OO[[#This Row],[123 (04JUL1985 06:00:00)-Water Temperature (C)]]*OO[[#This Row],[65]]</f>
        <v>5.6533488811837489E-6</v>
      </c>
      <c r="BP376" s="10">
        <f>3/24000000*OO[[#This Row],[124 (04JUL1985 09:00:00)-Water Temperature (C)]]*OO[[#This Row],[66]]</f>
        <v>5.2643792580750004E-6</v>
      </c>
      <c r="BQ376" s="10">
        <f>3/24000000*OO[[#This Row],[125 (04JUL1985 12:00:00)-Water Temperature (C)]]*OO[[#This Row],[67]]</f>
        <v>4.9311754537325007E-6</v>
      </c>
      <c r="BR376" s="10">
        <f>3/24000000*OO[[#This Row],[126 (04JUL1985 15:00:00)-Water Temperature (C)]]*OO[[#This Row],[68]]</f>
        <v>4.6399047775024999E-6</v>
      </c>
      <c r="BS376" s="10">
        <f>3/24000000*OO[[#This Row],[127 (04JUL1985 18:00:00)-Water Temperature (C)]]*OO[[#This Row],[69]]</f>
        <v>4.3514667907099997E-6</v>
      </c>
      <c r="BT376" s="10">
        <f>3/24000000*OO[[#This Row],[128 (04JUL1985 21:00:00)-Water Temperature (C)]]*OO[[#This Row],[70]]</f>
        <v>4.0151124143999997E-6</v>
      </c>
      <c r="BU376" s="10">
        <f>3/24000000*OO[[#This Row],[129 (05JUL1985 00:00:00)-Water Temperature (C)]]*OO[[#This Row],[71]]</f>
        <v>3.6416922512500002E-6</v>
      </c>
      <c r="BV376" s="10">
        <f>3/24000000*OO[[#This Row],[130 (05JUL1985 03:00:00)-Water Temperature (C)]]*OO[[#This Row],[72]]</f>
        <v>3.2686272161839997E-6</v>
      </c>
      <c r="BW376" s="10">
        <f>3/24000000*OO[[#This Row],[131 (05JUL1985 06:00:00)-Water Temperature (C)]]*OO[[#This Row],[73]]</f>
        <v>2.9002482285441249E-6</v>
      </c>
      <c r="BX376" s="10">
        <f>3/24000000*OO[[#This Row],[132 (05JUL1985 09:00:00)-Water Temperature (C)]]*OO[[#This Row],[74]]</f>
        <v>2.5779004724998747E-6</v>
      </c>
      <c r="BY376" s="10">
        <f>3/24000000*OO[[#This Row],[133 (05JUL1985 12:00:00)-Water Temperature (C)]]*OO[[#This Row],[75]]</f>
        <v>2.2610025213124994E-6</v>
      </c>
      <c r="BZ376" s="10">
        <f>3/24000000*OO[[#This Row],[134 (05JUL1985 15:00:00)-Water Temperature (C)]]*OO[[#This Row],[76]]</f>
        <v>1.968081801070625E-6</v>
      </c>
      <c r="CA376" s="10">
        <f>3/24000000*OO[[#This Row],[135 (05JUL1985 18:00:00)-Water Temperature (C)]]*OO[[#This Row],[77]]</f>
        <v>1.7090166251632501E-6</v>
      </c>
      <c r="CB376" s="10">
        <f>3/24000000*OO[[#This Row],[136 (05JUL1985 21:00:00)-Water Temperature (C)]]*OO[[#This Row],[78]]</f>
        <v>1.4899379776971248E-6</v>
      </c>
      <c r="CC376" s="10">
        <f>3/24000000*OO[[#This Row],[137 (06JUL1985 00:00:00)-Water Temperature (C)]]*OO[[#This Row],[79]]</f>
        <v>1.3072390061467499E-6</v>
      </c>
      <c r="CD376" s="10">
        <f>3/24000000*OO[[#This Row],[138 (06JUL1985 03:00:00)-Water Temperature (C)]]*OO[[#This Row],[80]]</f>
        <v>1.1485018308356251E-6</v>
      </c>
      <c r="CE376" s="10">
        <f>3/24000000*OO[[#This Row],[139 (06JUL1985 06:00:00)-Water Temperature (C)]]*OO[[#This Row],[81]]</f>
        <v>1.013041016115E-6</v>
      </c>
      <c r="CF376" s="10">
        <f>3/24000000*OO[[#This Row],[140 (06JUL1985 09:00:00)-Water Temperature (C)]]*OO[[#This Row],[82]]</f>
        <v>9.0673909598374987E-7</v>
      </c>
      <c r="CG376" s="10">
        <f>3/24000000*OO[[#This Row],[141 (06JUL1985 12:00:00)-Water Temperature (C)]]*OO[[#This Row],[83]]</f>
        <v>8.1204360422899992E-7</v>
      </c>
      <c r="CH376" s="10">
        <f>3/24000000*OO[[#This Row],[142 (06JUL1985 15:00:00)-Water Temperature (C)]]*OO[[#This Row],[84]]</f>
        <v>7.2933591947649998E-7</v>
      </c>
      <c r="CI376" s="10">
        <f>3/24000000*OO[[#This Row],[143 (06JUL1985 18:00:00)-Water Temperature (C)]]*OO[[#This Row],[85]]</f>
        <v>6.5340730856250008E-7</v>
      </c>
      <c r="CJ376" s="10">
        <f>3/24000000*OO[[#This Row],[144 (06JUL1985 21:00:00)-Water Temperature (C)]]*OO[[#This Row],[86]]</f>
        <v>5.8498574194687501E-7</v>
      </c>
      <c r="CK376" s="10">
        <f>3/24000000*OO[[#This Row],[145 (07JUL1985 00:00:00)-Water Temperature (C)]]*OO[[#This Row],[87]]</f>
        <v>5.2179896545312502E-7</v>
      </c>
      <c r="CL376" s="10">
        <f>3/24000000*OO[[#This Row],[146 (07JUL1985 03:00:00)-Water Temperature (C)]]*OO[[#This Row],[88]]</f>
        <v>4.7070196263299997E-7</v>
      </c>
      <c r="CM376" s="10">
        <f>3/24000000*OO[[#This Row],[147 (07JUL1985 06:00:00)-Water Temperature (C)]]*OO[[#This Row],[89]]</f>
        <v>4.2885294365999993E-7</v>
      </c>
      <c r="CN376" s="10">
        <f>3/24000000*OO[[#This Row],[148 (07JUL1985 09:00:00)-Water Temperature (C)]]*OO[[#This Row],[90]]</f>
        <v>3.978452930205E-7</v>
      </c>
      <c r="CO376" s="10">
        <f>3/24000000*OO[[#This Row],[149 (07JUL1985 12:00:00)-Water Temperature (C)]]*OO[[#This Row],[91]]</f>
        <v>3.7148203623249997E-7</v>
      </c>
      <c r="CP376" s="10">
        <f>3/24000000*OO[[#This Row],[150 (07JUL1985 15:00:00)-Water Temperature (C)]]*OO[[#This Row],[92]]</f>
        <v>3.7148203623249997E-7</v>
      </c>
      <c r="CQ376" s="10">
        <f>3/24000000*OO[[#This Row],[151 (07JUL1985 18:00:00)-Water Temperature (C)]]*OO[[#This Row],[93]]</f>
        <v>3.7148203623249997E-7</v>
      </c>
      <c r="CR376" s="10">
        <f>3/24000000*OO[[#This Row],[152 (07JUL1985 21:00:00)-Water Temperature (C)]]*OO[[#This Row],[94]]</f>
        <v>3.7148203623249997E-7</v>
      </c>
      <c r="CS376" s="10">
        <f>3/24000000*OO[[#This Row],[153 (08JUL1985 00:00:00)-Water Temperature (C)]]*OO[[#This Row],[95]]</f>
        <v>3.7148203623249997E-7</v>
      </c>
      <c r="CT376" s="10">
        <f>3/24000000*OO[[#This Row],[154 (08JUL1985 03:00:00)-Water Temperature (C)]]*OO[[#This Row],[96]]</f>
        <v>3.7148203623249997E-7</v>
      </c>
      <c r="CU376" s="10">
        <f>3/24000000*OO[[#This Row],[155 (08JUL1985 06:00:00)-Water Temperature (C)]]*OO[[#This Row],[97]]</f>
        <v>3.7148203623249997E-7</v>
      </c>
      <c r="CV376" s="10">
        <f>3/24000000*OO[[#This Row],[156 (08JUL1985 09:00:00)-Water Temperature (C)]]*OO[[#This Row],[98]]</f>
        <v>3.7148203623249997E-7</v>
      </c>
      <c r="CW376" s="10">
        <f>3/24000000*OO[[#This Row],[157 (08JUL1985 12:00:00)-Water Temperature (C)]]*OO[[#This Row],[99]]</f>
        <v>3.7148203623249997E-7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1.3551815683663961E-42</v>
      </c>
      <c r="U377" s="10">
        <f>3/24*OO[[#This Row],[77 (28JUN1985 12:00:00)-Water Temperature (C)]]*OO[[#This Row],[19]]/SUM(OO[19])</f>
        <v>1.3142393111146187E-30</v>
      </c>
      <c r="V377" s="10">
        <f>3/24000000*OO[[#This Row],[78 (28JUN1985 15:00:00)-Water Temperature (C)]]*OO[[#This Row],[20]]</f>
        <v>2.3226943381407501E-25</v>
      </c>
      <c r="W377" s="10">
        <f>3/24000000*OO[[#This Row],[79 (28JUN1985 18:00:00)-Water Temperature (C)]]*OO[[#This Row],[21]]</f>
        <v>7.6535263936449996E-18</v>
      </c>
      <c r="X377" s="10">
        <f>3/24000000*OO[[#This Row],[80 (28JUN1985 21:00:00)-Water Temperature (C)]]*OO[[#This Row],[22]]</f>
        <v>7.6680667622687489E-14</v>
      </c>
      <c r="Y377" s="10">
        <f>3/24000000*OO[[#This Row],[81 (29JUN1985 00:00:00)-Water Temperature (C)]]*OO[[#This Row],[23]]</f>
        <v>6.7320708211562494E-11</v>
      </c>
      <c r="Z377" s="10">
        <f>3/24000000*OO[[#This Row],[82 (29JUN1985 03:00:00)-Water Temperature (C)]]*OO[[#This Row],[24]]</f>
        <v>1.3343557984829999E-8</v>
      </c>
      <c r="AA377" s="10">
        <f>3/24000000*OO[[#This Row],[83 (29JUN1985 06:00:00)-Water Temperature (C)]]*OO[[#This Row],[25]]</f>
        <v>8.6963873846849988E-7</v>
      </c>
      <c r="AB377" s="10">
        <f>3/24000000*OO[[#This Row],[84 (29JUN1985 09:00:00)-Water Temperature (C)]]*OO[[#This Row],[26]]</f>
        <v>2.3275751848094995E-5</v>
      </c>
      <c r="AC377" s="10">
        <f>3/24000000*OO[[#This Row],[85 (29JUN1985 12:00:00)-Water Temperature (C)]]*OO[[#This Row],[27]]</f>
        <v>2.9836772445999998E-4</v>
      </c>
      <c r="AD377" s="10">
        <f>3/24000000*OO[[#This Row],[86 (29JUN1985 15:00:00)-Water Temperature (C)]]*OO[[#This Row],[28]]</f>
        <v>2.0181459509189996E-3</v>
      </c>
      <c r="AE377" s="10">
        <f>3/24000000*OO[[#This Row],[88 (29JUN1985 21:00:00)-Water Temperature (C)]]*OO[[#This Row],[30]]</f>
        <v>1.8572625953293748E-2</v>
      </c>
      <c r="AF377" s="10">
        <f>3/24000000*OO[[#This Row],[88 (29JUN1985 21:00:00)-Water Temperature (C)]]*OO[[#This Row],[30]]</f>
        <v>1.8572625953293748E-2</v>
      </c>
      <c r="AG377" s="10">
        <f>3/24000000*OO[[#This Row],[89 (30JUN1985 00:00:00)-Water Temperature (C)]]*OO[[#This Row],[31]]</f>
        <v>2.85394148793E-2</v>
      </c>
      <c r="AH377" s="10">
        <f>3/24000000*OO[[#This Row],[90 (30JUN1985 03:00:00)-Water Temperature (C)]]*OO[[#This Row],[32]]</f>
        <v>3.0285177424999993E-2</v>
      </c>
      <c r="AI377" s="10">
        <f>3/24000000*OO[[#This Row],[91 (30JUN1985 06:00:00)-Water Temperature (C)]]*OO[[#This Row],[33]]</f>
        <v>2.3168257416605002E-2</v>
      </c>
      <c r="AJ377" s="10">
        <f>3/24000000*OO[[#This Row],[92 (30JUN1985 09:00:00)-Water Temperature (C)]]*OO[[#This Row],[34]]</f>
        <v>1.351213027911E-2</v>
      </c>
      <c r="AK377" s="10">
        <f>3/24000000*OO[[#This Row],[93 (30JUN1985 12:00:00)-Water Temperature (C)]]*OO[[#This Row],[35]]</f>
        <v>6.0818714504099983E-3</v>
      </c>
      <c r="AL377" s="10">
        <f>3/24000000*OO[[#This Row],[94 (30JUN1985 15:00:00)-Water Temperature (C)]]*OO[[#This Row],[36]]</f>
        <v>2.1929175317619998E-3</v>
      </c>
      <c r="AM377" s="10">
        <f>3/24000000*OO[[#This Row],[95 (30JUN1985 18:00:00)-Water Temperature (C)]]*OO[[#This Row],[37]]</f>
        <v>6.6868027624999993E-4</v>
      </c>
      <c r="AN377" s="10">
        <f>3/24000000*OO[[#This Row],[96 (30JUN1985 21:00:00)-Water Temperature (C)]]*OO[[#This Row],[38]]</f>
        <v>1.8603064835279998E-4</v>
      </c>
      <c r="AO377" s="10">
        <f>3/24000000*OO[[#This Row],[97 (01JUL1985 00:00:00)-Water Temperature (C)]]*OO[[#This Row],[39]]</f>
        <v>5.897323726049999E-5</v>
      </c>
      <c r="AP377" s="10">
        <f>3/24000000*OO[[#This Row],[98 (01JUL1985 03:00:00)-Water Temperature (C)]]*OO[[#This Row],[40]]</f>
        <v>3.0131382457000003E-5</v>
      </c>
      <c r="AQ377" s="10">
        <f>3/24000000*OO[[#This Row],[99 (01JUL1985 06:00:00)-Water Temperature (C)]]*OO[[#This Row],[41]]</f>
        <v>2.4128282843349995E-5</v>
      </c>
      <c r="AR377" s="10">
        <f>3/24000000*OO[[#This Row],[100 (01JUL1985 09:00:00)-Water Temperature (C)]]*OO[[#This Row],[42]]</f>
        <v>2.3350170335625001E-5</v>
      </c>
      <c r="AS377" s="10">
        <f>3/24000000*OO[[#This Row],[101 (01JUL1985 12:00:00)-Water Temperature (C)]]*OO[[#This Row],[43]]</f>
        <v>2.3380253105055001E-5</v>
      </c>
      <c r="AT377" s="10">
        <f>3/24000000*OO[[#This Row],[102 (01JUL1985 15:00:00)-Water Temperature (C)]]*OO[[#This Row],[44]]</f>
        <v>2.3345263415519998E-5</v>
      </c>
      <c r="AU377" s="10">
        <f>3/24000000*OO[[#This Row],[103 (01JUL1985 18:00:00)-Water Temperature (C)]]*OO[[#This Row],[45]]</f>
        <v>2.280195144293E-5</v>
      </c>
      <c r="AV377" s="10">
        <f>3/24000000*OO[[#This Row],[104 (01JUL1985 21:00:00)-Water Temperature (C)]]*OO[[#This Row],[46]]</f>
        <v>2.1418299038044998E-5</v>
      </c>
      <c r="AW377" s="10">
        <f>3/24000000*OO[[#This Row],[105 (02JUL1985 00:00:00)-Water Temperature (C)]]*OO[[#This Row],[47]]</f>
        <v>1.9632874122995003E-5</v>
      </c>
      <c r="AX377" s="10">
        <f>3/24000000*OO[[#This Row],[106 (02JUL1985 03:00:00)-Water Temperature (C)]]*OO[[#This Row],[48]]</f>
        <v>1.78130092489E-5</v>
      </c>
      <c r="AY377" s="10">
        <f>3/24000000*OO[[#This Row],[107 (02JUL1985 06:00:00)-Water Temperature (C)]]*OO[[#This Row],[49]]</f>
        <v>1.6187503691655001E-5</v>
      </c>
      <c r="AZ377" s="10">
        <f>3/24000000*OO[[#This Row],[108 (02JUL1985 09:00:00)-Water Temperature (C)]]*OO[[#This Row],[50]]</f>
        <v>1.4941916014269997E-5</v>
      </c>
      <c r="BA377" s="10">
        <f>3/24000000*OO[[#This Row],[109 (02JUL1985 12:00:00)-Water Temperature (C)]]*OO[[#This Row],[51]]</f>
        <v>1.3803691258499998E-5</v>
      </c>
      <c r="BB377" s="10">
        <f>3/24000000*OO[[#This Row],[110 (02JUL1985 15:00:00)-Water Temperature (C)]]*OO[[#This Row],[52]]</f>
        <v>1.2838258811726248E-5</v>
      </c>
      <c r="BC377" s="10">
        <f>3/24000000*OO[[#This Row],[111 (02JUL1985 18:00:00)-Water Temperature (C)]]*OO[[#This Row],[53]]</f>
        <v>1.1875015041603748E-5</v>
      </c>
      <c r="BD377" s="10">
        <f>3/24000000*OO[[#This Row],[112 (02JUL1985 21:00:00)-Water Temperature (C)]]*OO[[#This Row],[54]]</f>
        <v>1.0847702960119999E-5</v>
      </c>
      <c r="BE377" s="10">
        <f>3/24000000*OO[[#This Row],[113 (03JUL1985 00:00:00)-Water Temperature (C)]]*OO[[#This Row],[55]]</f>
        <v>9.8065627971499993E-6</v>
      </c>
      <c r="BF377" s="10">
        <f>3/24000000*OO[[#This Row],[114 (03JUL1985 03:00:00)-Water Temperature (C)]]*OO[[#This Row],[56]]</f>
        <v>8.8618821557200004E-6</v>
      </c>
      <c r="BG377" s="10">
        <f>3/24000000*OO[[#This Row],[115 (03JUL1985 06:00:00)-Water Temperature (C)]]*OO[[#This Row],[57]]</f>
        <v>7.9680882539999999E-6</v>
      </c>
      <c r="BH377" s="10">
        <f>3/24000000*OO[[#This Row],[116 (03JUL1985 09:00:00)-Water Temperature (C)]]*OO[[#This Row],[58]]</f>
        <v>7.30854381729E-6</v>
      </c>
      <c r="BI377" s="10">
        <f>3/24000000*OO[[#This Row],[117 (03JUL1985 12:00:00)-Water Temperature (C)]]*OO[[#This Row],[59]]</f>
        <v>6.5797506560799995E-6</v>
      </c>
      <c r="BJ377" s="10">
        <f>3/24000000*OO[[#This Row],[118 (03JUL1985 15:00:00)-Water Temperature (C)]]*OO[[#This Row],[60]]</f>
        <v>6.0415465266924987E-6</v>
      </c>
      <c r="BK377" s="10">
        <f>3/24000000*OO[[#This Row],[119 (03JUL1985 18:00:00)-Water Temperature (C)]]*OO[[#This Row],[61]]</f>
        <v>5.5372721602350001E-6</v>
      </c>
      <c r="BL377" s="10">
        <f>3/24000000*OO[[#This Row],[120 (03JUL1985 21:00:00)-Water Temperature (C)]]*OO[[#This Row],[62]]</f>
        <v>5.0714690105562487E-6</v>
      </c>
      <c r="BM377" s="10">
        <f>3/24000000*OO[[#This Row],[121 (04JUL1985 00:00:00)-Water Temperature (C)]]*OO[[#This Row],[63]]</f>
        <v>4.5981824187325004E-6</v>
      </c>
      <c r="BN377" s="10">
        <f>3/24000000*OO[[#This Row],[122 (04JUL1985 03:00:00)-Water Temperature (C)]]*OO[[#This Row],[64]]</f>
        <v>4.1543062675950001E-6</v>
      </c>
      <c r="BO377" s="10">
        <f>3/24000000*OO[[#This Row],[123 (04JUL1985 06:00:00)-Water Temperature (C)]]*OO[[#This Row],[65]]</f>
        <v>3.7797952175999997E-6</v>
      </c>
      <c r="BP377" s="10">
        <f>3/24000000*OO[[#This Row],[124 (04JUL1985 09:00:00)-Water Temperature (C)]]*OO[[#This Row],[66]]</f>
        <v>3.5219238275774993E-6</v>
      </c>
      <c r="BQ377" s="10">
        <f>3/24000000*OO[[#This Row],[125 (04JUL1985 12:00:00)-Water Temperature (C)]]*OO[[#This Row],[67]]</f>
        <v>3.2985495659474999E-6</v>
      </c>
      <c r="BR377" s="10">
        <f>3/24000000*OO[[#This Row],[126 (04JUL1985 15:00:00)-Water Temperature (C)]]*OO[[#This Row],[68]]</f>
        <v>3.1026088316477495E-6</v>
      </c>
      <c r="BS377" s="10">
        <f>3/24000000*OO[[#This Row],[127 (04JUL1985 18:00:00)-Water Temperature (C)]]*OO[[#This Row],[69]]</f>
        <v>2.9084162149627501E-6</v>
      </c>
      <c r="BT377" s="10">
        <f>3/24000000*OO[[#This Row],[128 (04JUL1985 21:00:00)-Water Temperature (C)]]*OO[[#This Row],[70]]</f>
        <v>2.6821377166222496E-6</v>
      </c>
      <c r="BU377" s="10">
        <f>3/24000000*OO[[#This Row],[129 (05JUL1985 00:00:00)-Water Temperature (C)]]*OO[[#This Row],[71]]</f>
        <v>2.4323709519884997E-6</v>
      </c>
      <c r="BV377" s="10">
        <f>3/24000000*OO[[#This Row],[130 (05JUL1985 03:00:00)-Water Temperature (C)]]*OO[[#This Row],[72]]</f>
        <v>2.1844999522596252E-6</v>
      </c>
      <c r="BW377" s="10">
        <f>3/24000000*OO[[#This Row],[131 (05JUL1985 06:00:00)-Water Temperature (C)]]*OO[[#This Row],[73]]</f>
        <v>1.9395207934374999E-6</v>
      </c>
      <c r="BX377" s="10">
        <f>3/24000000*OO[[#This Row],[132 (05JUL1985 09:00:00)-Water Temperature (C)]]*OO[[#This Row],[74]]</f>
        <v>1.72553473429925E-6</v>
      </c>
      <c r="BY377" s="10">
        <f>3/24000000*OO[[#This Row],[133 (05JUL1985 12:00:00)-Water Temperature (C)]]*OO[[#This Row],[75]]</f>
        <v>1.5143119639119999E-6</v>
      </c>
      <c r="BZ377" s="10">
        <f>3/24000000*OO[[#This Row],[134 (05JUL1985 15:00:00)-Water Temperature (C)]]*OO[[#This Row],[76]]</f>
        <v>1.3178464161795E-6</v>
      </c>
      <c r="CA377" s="10">
        <f>3/24000000*OO[[#This Row],[135 (05JUL1985 18:00:00)-Water Temperature (C)]]*OO[[#This Row],[77]]</f>
        <v>1.1439760309724998E-6</v>
      </c>
      <c r="CB377" s="10">
        <f>3/24000000*OO[[#This Row],[136 (05JUL1985 21:00:00)-Water Temperature (C)]]*OO[[#This Row],[78]]</f>
        <v>9.9626137072237505E-7</v>
      </c>
      <c r="CC377" s="10">
        <f>3/24000000*OO[[#This Row],[137 (06JUL1985 00:00:00)-Water Temperature (C)]]*OO[[#This Row],[79]]</f>
        <v>8.7358518460799996E-7</v>
      </c>
      <c r="CD377" s="10">
        <f>3/24000000*OO[[#This Row],[138 (06JUL1985 03:00:00)-Water Temperature (C)]]*OO[[#This Row],[80]]</f>
        <v>7.6735196863812486E-7</v>
      </c>
      <c r="CE377" s="10">
        <f>3/24000000*OO[[#This Row],[139 (06JUL1985 06:00:00)-Water Temperature (C)]]*OO[[#This Row],[81]]</f>
        <v>6.7698724778175005E-7</v>
      </c>
      <c r="CF377" s="10">
        <f>3/24000000*OO[[#This Row],[140 (06JUL1985 09:00:00)-Water Temperature (C)]]*OO[[#This Row],[82]]</f>
        <v>6.0633940335399986E-7</v>
      </c>
      <c r="CG377" s="10">
        <f>3/24000000*OO[[#This Row],[141 (06JUL1985 12:00:00)-Water Temperature (C)]]*OO[[#This Row],[83]]</f>
        <v>5.4312917720150003E-7</v>
      </c>
      <c r="CH377" s="10">
        <f>3/24000000*OO[[#This Row],[142 (06JUL1985 15:00:00)-Water Temperature (C)]]*OO[[#This Row],[84]]</f>
        <v>4.8786538160425002E-7</v>
      </c>
      <c r="CI377" s="10">
        <f>3/24000000*OO[[#This Row],[143 (06JUL1985 18:00:00)-Water Temperature (C)]]*OO[[#This Row],[85]]</f>
        <v>4.3684644635600003E-7</v>
      </c>
      <c r="CJ377" s="10">
        <f>3/24000000*OO[[#This Row],[144 (06JUL1985 21:00:00)-Water Temperature (C)]]*OO[[#This Row],[86]]</f>
        <v>3.9078796904099995E-7</v>
      </c>
      <c r="CK377" s="10">
        <f>3/24000000*OO[[#This Row],[145 (07JUL1985 00:00:00)-Water Temperature (C)]]*OO[[#This Row],[87]]</f>
        <v>3.4820521087099996E-7</v>
      </c>
      <c r="CL377" s="10">
        <f>3/24000000*OO[[#This Row],[146 (07JUL1985 03:00:00)-Water Temperature (C)]]*OO[[#This Row],[88]]</f>
        <v>3.1394460920434994E-7</v>
      </c>
      <c r="CM377" s="10">
        <f>3/24000000*OO[[#This Row],[147 (07JUL1985 06:00:00)-Water Temperature (C)]]*OO[[#This Row],[89]]</f>
        <v>2.8591167511899996E-7</v>
      </c>
      <c r="CN377" s="10">
        <f>3/24000000*OO[[#This Row],[148 (07JUL1985 09:00:00)-Water Temperature (C)]]*OO[[#This Row],[90]]</f>
        <v>2.6524812699353751E-7</v>
      </c>
      <c r="CO377" s="10">
        <f>3/24000000*OO[[#This Row],[149 (07JUL1985 12:00:00)-Water Temperature (C)]]*OO[[#This Row],[91]]</f>
        <v>2.4773817604162497E-7</v>
      </c>
      <c r="CP377" s="10">
        <f>3/24000000*OO[[#This Row],[150 (07JUL1985 15:00:00)-Water Temperature (C)]]*OO[[#This Row],[92]]</f>
        <v>2.4773817604162497E-7</v>
      </c>
      <c r="CQ377" s="10">
        <f>3/24000000*OO[[#This Row],[151 (07JUL1985 18:00:00)-Water Temperature (C)]]*OO[[#This Row],[93]]</f>
        <v>2.4773817604162497E-7</v>
      </c>
      <c r="CR377" s="10">
        <f>3/24000000*OO[[#This Row],[152 (07JUL1985 21:00:00)-Water Temperature (C)]]*OO[[#This Row],[94]]</f>
        <v>2.4773817604162497E-7</v>
      </c>
      <c r="CS377" s="10">
        <f>3/24000000*OO[[#This Row],[153 (08JUL1985 00:00:00)-Water Temperature (C)]]*OO[[#This Row],[95]]</f>
        <v>2.4773817604162497E-7</v>
      </c>
      <c r="CT377" s="10">
        <f>3/24000000*OO[[#This Row],[154 (08JUL1985 03:00:00)-Water Temperature (C)]]*OO[[#This Row],[96]]</f>
        <v>2.4773817604162497E-7</v>
      </c>
      <c r="CU377" s="10">
        <f>3/24000000*OO[[#This Row],[155 (08JUL1985 06:00:00)-Water Temperature (C)]]*OO[[#This Row],[97]]</f>
        <v>2.4773817604162497E-7</v>
      </c>
      <c r="CV377" s="10">
        <f>3/24000000*OO[[#This Row],[156 (08JUL1985 09:00:00)-Water Temperature (C)]]*OO[[#This Row],[98]]</f>
        <v>2.4773817604162497E-7</v>
      </c>
      <c r="CW377" s="10">
        <f>3/24000000*OO[[#This Row],[157 (08JUL1985 12:00:00)-Water Temperature (C)]]*OO[[#This Row],[99]]</f>
        <v>2.4773817604162497E-7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4.3985168227243553E-43</v>
      </c>
      <c r="U378" s="10">
        <f>3/24*OO[[#This Row],[77 (28JUN1985 12:00:00)-Water Temperature (C)]]*OO[[#This Row],[19]]/SUM(OO[19])</f>
        <v>6.9463665755791989E-31</v>
      </c>
      <c r="V378" s="10">
        <f>3/24000000*OO[[#This Row],[78 (28JUN1985 15:00:00)-Water Temperature (C)]]*OO[[#This Row],[20]]</f>
        <v>2.29881134125E-25</v>
      </c>
      <c r="W378" s="10">
        <f>3/24000000*OO[[#This Row],[79 (28JUN1985 18:00:00)-Water Temperature (C)]]*OO[[#This Row],[21]]</f>
        <v>7.9653389358262498E-18</v>
      </c>
      <c r="X378" s="10">
        <f>3/24000000*OO[[#This Row],[80 (28JUN1985 21:00:00)-Water Temperature (C)]]*OO[[#This Row],[22]]</f>
        <v>1.023472081096875E-13</v>
      </c>
      <c r="Y378" s="10">
        <f>3/24000000*OO[[#This Row],[81 (29JUN1985 00:00:00)-Water Temperature (C)]]*OO[[#This Row],[23]]</f>
        <v>1.02123340689025E-10</v>
      </c>
      <c r="Z378" s="10">
        <f>3/24000000*OO[[#This Row],[82 (29JUN1985 03:00:00)-Water Temperature (C)]]*OO[[#This Row],[24]]</f>
        <v>2.2376871039521248E-8</v>
      </c>
      <c r="AA378" s="10">
        <f>3/24000000*OO[[#This Row],[83 (29JUN1985 06:00:00)-Water Temperature (C)]]*OO[[#This Row],[25]]</f>
        <v>1.5893742658537498E-6</v>
      </c>
      <c r="AB378" s="10">
        <f>3/24000000*OO[[#This Row],[84 (29JUN1985 09:00:00)-Water Temperature (C)]]*OO[[#This Row],[26]]</f>
        <v>4.5966600581424992E-5</v>
      </c>
      <c r="AC378" s="10">
        <f>3/24000000*OO[[#This Row],[85 (29JUN1985 12:00:00)-Water Temperature (C)]]*OO[[#This Row],[27]]</f>
        <v>6.3280699077974999E-4</v>
      </c>
      <c r="AD378" s="10">
        <f>3/24000000*OO[[#This Row],[86 (29JUN1985 15:00:00)-Water Temperature (C)]]*OO[[#This Row],[28]]</f>
        <v>4.5700276199812494E-3</v>
      </c>
      <c r="AE378" s="10">
        <f>3/24000000*OO[[#This Row],[88 (29JUN1985 21:00:00)-Water Temperature (C)]]*OO[[#This Row],[30]]</f>
        <v>4.7370173371062502E-2</v>
      </c>
      <c r="AF378" s="10">
        <f>3/24000000*OO[[#This Row],[88 (29JUN1985 21:00:00)-Water Temperature (C)]]*OO[[#This Row],[30]]</f>
        <v>4.7370173371062502E-2</v>
      </c>
      <c r="AG378" s="10">
        <f>3/24000000*OO[[#This Row],[89 (30JUN1985 00:00:00)-Water Temperature (C)]]*OO[[#This Row],[31]]</f>
        <v>7.688240141212499E-2</v>
      </c>
      <c r="AH378" s="10">
        <f>3/24000000*OO[[#This Row],[90 (30JUN1985 03:00:00)-Water Temperature (C)]]*OO[[#This Row],[32]]</f>
        <v>8.5895177876424977E-2</v>
      </c>
      <c r="AI378" s="10">
        <f>3/24000000*OO[[#This Row],[91 (30JUN1985 06:00:00)-Water Temperature (C)]]*OO[[#This Row],[33]]</f>
        <v>6.9063767165137499E-2</v>
      </c>
      <c r="AJ378" s="10">
        <f>3/24000000*OO[[#This Row],[92 (30JUN1985 09:00:00)-Water Temperature (C)]]*OO[[#This Row],[34]]</f>
        <v>4.2268384625699998E-2</v>
      </c>
      <c r="AK378" s="10">
        <f>3/24000000*OO[[#This Row],[93 (30JUN1985 12:00:00)-Water Temperature (C)]]*OO[[#This Row],[35]]</f>
        <v>1.9896459332707495E-2</v>
      </c>
      <c r="AL378" s="10">
        <f>3/24000000*OO[[#This Row],[94 (30JUN1985 15:00:00)-Water Temperature (C)]]*OO[[#This Row],[36]]</f>
        <v>7.4627138855587498E-3</v>
      </c>
      <c r="AM378" s="10">
        <f>3/24000000*OO[[#This Row],[95 (30JUN1985 18:00:00)-Water Temperature (C)]]*OO[[#This Row],[37]]</f>
        <v>2.3476464305369998E-3</v>
      </c>
      <c r="AN378" s="10">
        <f>3/24000000*OO[[#This Row],[96 (30JUN1985 21:00:00)-Water Temperature (C)]]*OO[[#This Row],[38]]</f>
        <v>6.5832249501487493E-4</v>
      </c>
      <c r="AO378" s="10">
        <f>3/24000000*OO[[#This Row],[97 (01JUL1985 00:00:00)-Water Temperature (C)]]*OO[[#This Row],[39]]</f>
        <v>1.9817298038868748E-4</v>
      </c>
      <c r="AP378" s="10">
        <f>3/24000000*OO[[#This Row],[98 (01JUL1985 03:00:00)-Water Temperature (C)]]*OO[[#This Row],[40]]</f>
        <v>9.1109179668599996E-5</v>
      </c>
      <c r="AQ378" s="10">
        <f>3/24000000*OO[[#This Row],[99 (01JUL1985 06:00:00)-Water Temperature (C)]]*OO[[#This Row],[41]]</f>
        <v>6.8341023386599991E-5</v>
      </c>
      <c r="AR378" s="10">
        <f>3/24000000*OO[[#This Row],[100 (01JUL1985 09:00:00)-Water Temperature (C)]]*OO[[#This Row],[42]]</f>
        <v>6.4722705910450002E-5</v>
      </c>
      <c r="AS378" s="10">
        <f>3/24000000*OO[[#This Row],[101 (01JUL1985 12:00:00)-Water Temperature (C)]]*OO[[#This Row],[43]]</f>
        <v>6.4064401600499995E-5</v>
      </c>
      <c r="AT378" s="10">
        <f>3/24000000*OO[[#This Row],[102 (01JUL1985 15:00:00)-Water Temperature (C)]]*OO[[#This Row],[44]]</f>
        <v>6.3455271843600007E-5</v>
      </c>
      <c r="AU378" s="10">
        <f>3/24000000*OO[[#This Row],[103 (01JUL1985 18:00:00)-Water Temperature (C)]]*OO[[#This Row],[45]]</f>
        <v>6.1532250161199989E-5</v>
      </c>
      <c r="AV378" s="10">
        <f>3/24000000*OO[[#This Row],[104 (01JUL1985 21:00:00)-Water Temperature (C)]]*OO[[#This Row],[46]]</f>
        <v>5.7286230235387497E-5</v>
      </c>
      <c r="AW378" s="10">
        <f>3/24000000*OO[[#This Row],[105 (02JUL1985 00:00:00)-Water Temperature (C)]]*OO[[#This Row],[47]]</f>
        <v>5.2036055384324996E-5</v>
      </c>
      <c r="AX378" s="10">
        <f>3/24000000*OO[[#This Row],[106 (02JUL1985 03:00:00)-Water Temperature (C)]]*OO[[#This Row],[48]]</f>
        <v>4.681359166206249E-5</v>
      </c>
      <c r="AY378" s="10">
        <f>3/24000000*OO[[#This Row],[107 (02JUL1985 06:00:00)-Water Temperature (C)]]*OO[[#This Row],[49]]</f>
        <v>4.2050036371799993E-5</v>
      </c>
      <c r="AZ378" s="10">
        <f>3/24000000*OO[[#This Row],[108 (02JUL1985 09:00:00)-Water Temperature (C)]]*OO[[#This Row],[50]]</f>
        <v>3.8472378526799993E-5</v>
      </c>
      <c r="BA378" s="10">
        <f>3/24000000*OO[[#This Row],[109 (02JUL1985 12:00:00)-Water Temperature (C)]]*OO[[#This Row],[51]]</f>
        <v>3.5105068800712499E-5</v>
      </c>
      <c r="BB378" s="10">
        <f>3/24000000*OO[[#This Row],[110 (02JUL1985 15:00:00)-Water Temperature (C)]]*OO[[#This Row],[52]]</f>
        <v>3.1907863523724996E-5</v>
      </c>
      <c r="BC378" s="10">
        <f>3/24000000*OO[[#This Row],[111 (02JUL1985 18:00:00)-Water Temperature (C)]]*OO[[#This Row],[53]]</f>
        <v>2.8584540992895002E-5</v>
      </c>
      <c r="BD378" s="10">
        <f>3/24000000*OO[[#This Row],[112 (02JUL1985 21:00:00)-Water Temperature (C)]]*OO[[#This Row],[54]]</f>
        <v>2.5259924086819994E-5</v>
      </c>
      <c r="BE378" s="10">
        <f>3/24000000*OO[[#This Row],[113 (03JUL1985 00:00:00)-Water Temperature (C)]]*OO[[#This Row],[55]]</f>
        <v>2.2093892640474998E-5</v>
      </c>
      <c r="BF378" s="10">
        <f>3/24000000*OO[[#This Row],[114 (03JUL1985 03:00:00)-Water Temperature (C)]]*OO[[#This Row],[56]]</f>
        <v>1.9352127806550001E-5</v>
      </c>
      <c r="BG378" s="10">
        <f>3/24000000*OO[[#This Row],[115 (03JUL1985 06:00:00)-Water Temperature (C)]]*OO[[#This Row],[57]]</f>
        <v>1.6854817730962498E-5</v>
      </c>
      <c r="BH378" s="10">
        <f>3/24000000*OO[[#This Row],[116 (03JUL1985 09:00:00)-Water Temperature (C)]]*OO[[#This Row],[58]]</f>
        <v>1.4926316461739998E-5</v>
      </c>
      <c r="BI378" s="10">
        <f>3/24000000*OO[[#This Row],[117 (03JUL1985 12:00:00)-Water Temperature (C)]]*OO[[#This Row],[59]]</f>
        <v>1.293228130528125E-5</v>
      </c>
      <c r="BJ378" s="10">
        <f>3/24000000*OO[[#This Row],[118 (03JUL1985 15:00:00)-Water Temperature (C)]]*OO[[#This Row],[60]]</f>
        <v>1.141135733544875E-5</v>
      </c>
      <c r="BK378" s="10">
        <f>3/24000000*OO[[#This Row],[119 (03JUL1985 18:00:00)-Water Temperature (C)]]*OO[[#This Row],[61]]</f>
        <v>1.0023398353919999E-5</v>
      </c>
      <c r="BL378" s="10">
        <f>3/24000000*OO[[#This Row],[120 (03JUL1985 21:00:00)-Water Temperature (C)]]*OO[[#This Row],[62]]</f>
        <v>8.776153286977499E-6</v>
      </c>
      <c r="BM378" s="10">
        <f>3/24000000*OO[[#This Row],[121 (04JUL1985 00:00:00)-Water Temperature (C)]]*OO[[#This Row],[63]]</f>
        <v>7.6596740695949995E-6</v>
      </c>
      <c r="BN378" s="10">
        <f>3/24000000*OO[[#This Row],[122 (04JUL1985 03:00:00)-Water Temperature (C)]]*OO[[#This Row],[64]]</f>
        <v>6.9311033863499997E-6</v>
      </c>
      <c r="BO378" s="10">
        <f>3/24000000*OO[[#This Row],[123 (04JUL1985 06:00:00)-Water Temperature (C)]]*OO[[#This Row],[65]]</f>
        <v>6.3187996898312506E-6</v>
      </c>
      <c r="BP378" s="10">
        <f>3/24000000*OO[[#This Row],[124 (04JUL1985 09:00:00)-Water Temperature (C)]]*OO[[#This Row],[66]]</f>
        <v>5.9024733306000003E-6</v>
      </c>
      <c r="BQ378" s="10">
        <f>3/24000000*OO[[#This Row],[125 (04JUL1985 12:00:00)-Water Temperature (C)]]*OO[[#This Row],[67]]</f>
        <v>5.5353002760562505E-6</v>
      </c>
      <c r="BR378" s="10">
        <f>3/24000000*OO[[#This Row],[126 (04JUL1985 15:00:00)-Water Temperature (C)]]*OO[[#This Row],[68]]</f>
        <v>5.2114563023550001E-6</v>
      </c>
      <c r="BS378" s="10">
        <f>3/24000000*OO[[#This Row],[127 (04JUL1985 18:00:00)-Water Temperature (C)]]*OO[[#This Row],[69]]</f>
        <v>4.8890975227874997E-6</v>
      </c>
      <c r="BT378" s="10">
        <f>3/24000000*OO[[#This Row],[128 (04JUL1985 21:00:00)-Water Temperature (C)]]*OO[[#This Row],[70]]</f>
        <v>4.5117338568074997E-6</v>
      </c>
      <c r="BU378" s="10">
        <f>3/24000000*OO[[#This Row],[129 (05JUL1985 00:00:00)-Water Temperature (C)]]*OO[[#This Row],[71]]</f>
        <v>4.0959439942049999E-6</v>
      </c>
      <c r="BV378" s="10">
        <f>3/24000000*OO[[#This Row],[130 (05JUL1985 03:00:00)-Water Temperature (C)]]*OO[[#This Row],[72]]</f>
        <v>3.6857266445300002E-6</v>
      </c>
      <c r="BW378" s="10">
        <f>3/24000000*OO[[#This Row],[131 (05JUL1985 06:00:00)-Water Temperature (C)]]*OO[[#This Row],[73]]</f>
        <v>3.2784327649599997E-6</v>
      </c>
      <c r="BX378" s="10">
        <f>3/24000000*OO[[#This Row],[132 (05JUL1985 09:00:00)-Water Temperature (C)]]*OO[[#This Row],[74]]</f>
        <v>2.9237104614509995E-6</v>
      </c>
      <c r="BY378" s="10">
        <f>3/24000000*OO[[#This Row],[133 (05JUL1985 12:00:00)-Water Temperature (C)]]*OO[[#This Row],[75]]</f>
        <v>2.5708275727443748E-6</v>
      </c>
      <c r="BZ378" s="10">
        <f>3/24000000*OO[[#This Row],[134 (05JUL1985 15:00:00)-Water Temperature (C)]]*OO[[#This Row],[76]]</f>
        <v>2.2386232554839995E-6</v>
      </c>
      <c r="CA378" s="10">
        <f>3/24000000*OO[[#This Row],[135 (05JUL1985 18:00:00)-Water Temperature (C)]]*OO[[#This Row],[77]]</f>
        <v>1.9444101614912498E-6</v>
      </c>
      <c r="CB378" s="10">
        <f>3/24000000*OO[[#This Row],[136 (05JUL1985 21:00:00)-Water Temperature (C)]]*OO[[#This Row],[78]]</f>
        <v>1.6918612950375E-6</v>
      </c>
      <c r="CC378" s="10">
        <f>3/24000000*OO[[#This Row],[137 (06JUL1985 00:00:00)-Water Temperature (C)]]*OO[[#This Row],[79]]</f>
        <v>1.4835296527391248E-6</v>
      </c>
      <c r="CD378" s="10">
        <f>3/24000000*OO[[#This Row],[138 (06JUL1985 03:00:00)-Water Temperature (C)]]*OO[[#This Row],[80]]</f>
        <v>1.303862322917E-6</v>
      </c>
      <c r="CE378" s="10">
        <f>3/24000000*OO[[#This Row],[139 (06JUL1985 06:00:00)-Water Temperature (C)]]*OO[[#This Row],[81]]</f>
        <v>1.1513770141589999E-6</v>
      </c>
      <c r="CF378" s="10">
        <f>3/24000000*OO[[#This Row],[140 (06JUL1985 09:00:00)-Water Temperature (C)]]*OO[[#This Row],[82]]</f>
        <v>1.0328670054454999E-6</v>
      </c>
      <c r="CG378" s="10">
        <f>3/24000000*OO[[#This Row],[141 (06JUL1985 12:00:00)-Water Temperature (C)]]*OO[[#This Row],[83]]</f>
        <v>9.26365761153875E-7</v>
      </c>
      <c r="CH378" s="10">
        <f>3/24000000*OO[[#This Row],[142 (06JUL1985 15:00:00)-Water Temperature (C)]]*OO[[#This Row],[84]]</f>
        <v>8.3292869530249994E-7</v>
      </c>
      <c r="CI378" s="10">
        <f>3/24000000*OO[[#This Row],[143 (06JUL1985 18:00:00)-Water Temperature (C)]]*OO[[#This Row],[85]]</f>
        <v>7.4613624894899997E-7</v>
      </c>
      <c r="CJ378" s="10">
        <f>3/24000000*OO[[#This Row],[144 (06JUL1985 21:00:00)-Water Temperature (C)]]*OO[[#This Row],[86]]</f>
        <v>6.6744517115874987E-7</v>
      </c>
      <c r="CK378" s="10">
        <f>3/24000000*OO[[#This Row],[145 (07JUL1985 00:00:00)-Water Temperature (C)]]*OO[[#This Row],[87]]</f>
        <v>5.9465444458062501E-7</v>
      </c>
      <c r="CL378" s="10">
        <f>3/24000000*OO[[#This Row],[146 (07JUL1985 03:00:00)-Water Temperature (C)]]*OO[[#This Row],[88]]</f>
        <v>5.3622989684950001E-7</v>
      </c>
      <c r="CM378" s="10">
        <f>3/24000000*OO[[#This Row],[147 (07JUL1985 06:00:00)-Water Temperature (C)]]*OO[[#This Row],[89]]</f>
        <v>4.8843651493999995E-7</v>
      </c>
      <c r="CN378" s="10">
        <f>3/24000000*OO[[#This Row],[148 (07JUL1985 09:00:00)-Water Temperature (C)]]*OO[[#This Row],[90]]</f>
        <v>4.5338242005512505E-7</v>
      </c>
      <c r="CO378" s="10">
        <f>3/24000000*OO[[#This Row],[149 (07JUL1985 12:00:00)-Water Temperature (C)]]*OO[[#This Row],[91]]</f>
        <v>4.2385081274449993E-7</v>
      </c>
      <c r="CP378" s="10">
        <f>3/24000000*OO[[#This Row],[150 (07JUL1985 15:00:00)-Water Temperature (C)]]*OO[[#This Row],[92]]</f>
        <v>4.2385081274449993E-7</v>
      </c>
      <c r="CQ378" s="10">
        <f>3/24000000*OO[[#This Row],[151 (07JUL1985 18:00:00)-Water Temperature (C)]]*OO[[#This Row],[93]]</f>
        <v>4.2385081274449993E-7</v>
      </c>
      <c r="CR378" s="10">
        <f>3/24000000*OO[[#This Row],[152 (07JUL1985 21:00:00)-Water Temperature (C)]]*OO[[#This Row],[94]]</f>
        <v>4.2385081274449993E-7</v>
      </c>
      <c r="CS378" s="10">
        <f>3/24000000*OO[[#This Row],[153 (08JUL1985 00:00:00)-Water Temperature (C)]]*OO[[#This Row],[95]]</f>
        <v>4.2385081274449993E-7</v>
      </c>
      <c r="CT378" s="10">
        <f>3/24000000*OO[[#This Row],[154 (08JUL1985 03:00:00)-Water Temperature (C)]]*OO[[#This Row],[96]]</f>
        <v>4.2385081274449993E-7</v>
      </c>
      <c r="CU378" s="10">
        <f>3/24000000*OO[[#This Row],[155 (08JUL1985 06:00:00)-Water Temperature (C)]]*OO[[#This Row],[97]]</f>
        <v>4.2385081274449993E-7</v>
      </c>
      <c r="CV378" s="10">
        <f>3/24000000*OO[[#This Row],[156 (08JUL1985 09:00:00)-Water Temperature (C)]]*OO[[#This Row],[98]]</f>
        <v>4.2385081274449993E-7</v>
      </c>
      <c r="CW378" s="10">
        <f>3/24000000*OO[[#This Row],[157 (08JUL1985 12:00:00)-Water Temperature (C)]]*OO[[#This Row],[99]]</f>
        <v>4.2385081274449993E-7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8.5539795248242315E-44</v>
      </c>
      <c r="U379" s="10">
        <f>3/24*OO[[#This Row],[77 (28JUN1985 12:00:00)-Water Temperature (C)]]*OO[[#This Row],[19]]/SUM(OO[19])</f>
        <v>1.5504664056841735E-31</v>
      </c>
      <c r="V379" s="10">
        <f>3/24000000*OO[[#This Row],[78 (28JUN1985 15:00:00)-Water Temperature (C)]]*OO[[#This Row],[20]]</f>
        <v>1.1020323480572499E-25</v>
      </c>
      <c r="W379" s="10">
        <f>3/24000000*OO[[#This Row],[79 (28JUN1985 18:00:00)-Water Temperature (C)]]*OO[[#This Row],[21]]</f>
        <v>3.0148801868874999E-18</v>
      </c>
      <c r="X379" s="10">
        <f>3/24000000*OO[[#This Row],[80 (28JUN1985 21:00:00)-Water Temperature (C)]]*OO[[#This Row],[22]]</f>
        <v>4.9809983478674999E-14</v>
      </c>
      <c r="Y379" s="10">
        <f>3/24000000*OO[[#This Row],[81 (29JUN1985 00:00:00)-Water Temperature (C)]]*OO[[#This Row],[23]]</f>
        <v>5.7246519736249995E-11</v>
      </c>
      <c r="Z379" s="10">
        <f>3/24000000*OO[[#This Row],[82 (29JUN1985 03:00:00)-Water Temperature (C)]]*OO[[#This Row],[24]]</f>
        <v>1.3901289050599999E-8</v>
      </c>
      <c r="AA379" s="10">
        <f>3/24000000*OO[[#This Row],[83 (29JUN1985 06:00:00)-Water Temperature (C)]]*OO[[#This Row],[25]]</f>
        <v>1.0727906318139999E-6</v>
      </c>
      <c r="AB379" s="10">
        <f>3/24000000*OO[[#This Row],[84 (29JUN1985 09:00:00)-Water Temperature (C)]]*OO[[#This Row],[26]]</f>
        <v>3.3308847760049999E-5</v>
      </c>
      <c r="AC379" s="10">
        <f>3/24000000*OO[[#This Row],[85 (29JUN1985 12:00:00)-Water Temperature (C)]]*OO[[#This Row],[27]]</f>
        <v>4.8803520355199996E-4</v>
      </c>
      <c r="AD379" s="10">
        <f>3/24000000*OO[[#This Row],[86 (29JUN1985 15:00:00)-Water Temperature (C)]]*OO[[#This Row],[28]]</f>
        <v>3.7233388977449999E-3</v>
      </c>
      <c r="AE379" s="10">
        <f>3/24000000*OO[[#This Row],[88 (29JUN1985 21:00:00)-Water Temperature (C)]]*OO[[#This Row],[30]]</f>
        <v>4.2378400336350007E-2</v>
      </c>
      <c r="AF379" s="10">
        <f>3/24000000*OO[[#This Row],[88 (29JUN1985 21:00:00)-Water Temperature (C)]]*OO[[#This Row],[30]]</f>
        <v>4.2378400336350007E-2</v>
      </c>
      <c r="AG379" s="10">
        <f>3/24000000*OO[[#This Row],[89 (30JUN1985 00:00:00)-Water Temperature (C)]]*OO[[#This Row],[31]]</f>
        <v>7.1607475507400001E-2</v>
      </c>
      <c r="AH379" s="10">
        <f>3/24000000*OO[[#This Row],[90 (30JUN1985 03:00:00)-Water Temperature (C)]]*OO[[#This Row],[32]]</f>
        <v>8.2979588658099998E-2</v>
      </c>
      <c r="AI379" s="10">
        <f>3/24000000*OO[[#This Row],[91 (30JUN1985 06:00:00)-Water Temperature (C)]]*OO[[#This Row],[33]]</f>
        <v>6.9008129286924999E-2</v>
      </c>
      <c r="AJ379" s="10">
        <f>3/24000000*OO[[#This Row],[92 (30JUN1985 09:00:00)-Water Temperature (C)]]*OO[[#This Row],[34]]</f>
        <v>4.3593397787399998E-2</v>
      </c>
      <c r="AK379" s="10">
        <f>3/24000000*OO[[#This Row],[93 (30JUN1985 12:00:00)-Water Temperature (C)]]*OO[[#This Row],[35]]</f>
        <v>2.1115392454226251E-2</v>
      </c>
      <c r="AL379" s="10">
        <f>3/24000000*OO[[#This Row],[94 (30JUN1985 15:00:00)-Water Temperature (C)]]*OO[[#This Row],[36]]</f>
        <v>8.1123643547924996E-3</v>
      </c>
      <c r="AM379" s="10">
        <f>3/24000000*OO[[#This Row],[95 (30JUN1985 18:00:00)-Water Temperature (C)]]*OO[[#This Row],[37]]</f>
        <v>2.6005545809212501E-3</v>
      </c>
      <c r="AN379" s="10">
        <f>3/24000000*OO[[#This Row],[96 (30JUN1985 21:00:00)-Water Temperature (C)]]*OO[[#This Row],[38]]</f>
        <v>7.3373861354575007E-4</v>
      </c>
      <c r="AO379" s="10">
        <f>3/24000000*OO[[#This Row],[97 (01JUL1985 00:00:00)-Water Temperature (C)]]*OO[[#This Row],[39]]</f>
        <v>2.1522614979599999E-4</v>
      </c>
      <c r="AP379" s="10">
        <f>3/24000000*OO[[#This Row],[98 (01JUL1985 03:00:00)-Water Temperature (C)]]*OO[[#This Row],[40]]</f>
        <v>9.2912106604624983E-5</v>
      </c>
      <c r="AQ379" s="10">
        <f>3/24000000*OO[[#This Row],[99 (01JUL1985 06:00:00)-Water Temperature (C)]]*OO[[#This Row],[41]]</f>
        <v>6.66546238197375E-5</v>
      </c>
      <c r="AR379" s="10">
        <f>3/24000000*OO[[#This Row],[100 (01JUL1985 09:00:00)-Water Temperature (C)]]*OO[[#This Row],[42]]</f>
        <v>6.2469520649250005E-5</v>
      </c>
      <c r="AS379" s="10">
        <f>3/24000000*OO[[#This Row],[101 (01JUL1985 12:00:00)-Water Temperature (C)]]*OO[[#This Row],[43]]</f>
        <v>6.1762407709249997E-5</v>
      </c>
      <c r="AT379" s="10">
        <f>3/24000000*OO[[#This Row],[102 (01JUL1985 15:00:00)-Water Temperature (C)]]*OO[[#This Row],[44]]</f>
        <v>6.1271308736724991E-5</v>
      </c>
      <c r="AU379" s="10">
        <f>3/24000000*OO[[#This Row],[103 (01JUL1985 18:00:00)-Water Temperature (C)]]*OO[[#This Row],[45]]</f>
        <v>5.9560030483200002E-5</v>
      </c>
      <c r="AV379" s="10">
        <f>3/24000000*OO[[#This Row],[104 (01JUL1985 21:00:00)-Water Temperature (C)]]*OO[[#This Row],[46]]</f>
        <v>5.5535287118924992E-5</v>
      </c>
      <c r="AW379" s="10">
        <f>3/24000000*OO[[#This Row],[105 (02JUL1985 00:00:00)-Water Temperature (C)]]*OO[[#This Row],[47]]</f>
        <v>5.0508833359624999E-5</v>
      </c>
      <c r="AX379" s="10">
        <f>3/24000000*OO[[#This Row],[106 (02JUL1985 03:00:00)-Water Temperature (C)]]*OO[[#This Row],[48]]</f>
        <v>4.5530861772249989E-5</v>
      </c>
      <c r="AY379" s="10">
        <f>3/24000000*OO[[#This Row],[107 (02JUL1985 06:00:00)-Water Temperature (C)]]*OO[[#This Row],[49]]</f>
        <v>4.0907371087049998E-5</v>
      </c>
      <c r="AZ379" s="10">
        <f>3/24000000*OO[[#This Row],[108 (02JUL1985 09:00:00)-Water Temperature (C)]]*OO[[#This Row],[50]]</f>
        <v>3.7538341760749995E-5</v>
      </c>
      <c r="BA379" s="10">
        <f>3/24000000*OO[[#This Row],[109 (02JUL1985 12:00:00)-Water Temperature (C)]]*OO[[#This Row],[51]]</f>
        <v>3.4283919390737502E-5</v>
      </c>
      <c r="BB379" s="10">
        <f>3/24000000*OO[[#This Row],[110 (02JUL1985 15:00:00)-Water Temperature (C)]]*OO[[#This Row],[52]]</f>
        <v>3.1319455887000001E-5</v>
      </c>
      <c r="BC379" s="10">
        <f>3/24000000*OO[[#This Row],[111 (02JUL1985 18:00:00)-Water Temperature (C)]]*OO[[#This Row],[53]]</f>
        <v>2.8107070391399998E-5</v>
      </c>
      <c r="BD379" s="10">
        <f>3/24000000*OO[[#This Row],[112 (02JUL1985 21:00:00)-Water Temperature (C)]]*OO[[#This Row],[54]]</f>
        <v>2.4869587469778748E-5</v>
      </c>
      <c r="BE379" s="10">
        <f>3/24000000*OO[[#This Row],[113 (03JUL1985 00:00:00)-Water Temperature (C)]]*OO[[#This Row],[55]]</f>
        <v>2.1797720055849999E-5</v>
      </c>
      <c r="BF379" s="10">
        <f>3/24000000*OO[[#This Row],[114 (03JUL1985 03:00:00)-Water Temperature (C)]]*OO[[#This Row],[56]]</f>
        <v>1.916010744538625E-5</v>
      </c>
      <c r="BG379" s="10">
        <f>3/24000000*OO[[#This Row],[115 (03JUL1985 06:00:00)-Water Temperature (C)]]*OO[[#This Row],[57]]</f>
        <v>1.675021810717125E-5</v>
      </c>
      <c r="BH379" s="10">
        <f>3/24000000*OO[[#This Row],[116 (03JUL1985 09:00:00)-Water Temperature (C)]]*OO[[#This Row],[58]]</f>
        <v>1.4878154747313747E-5</v>
      </c>
      <c r="BI379" s="10">
        <f>3/24000000*OO[[#This Row],[117 (03JUL1985 12:00:00)-Water Temperature (C)]]*OO[[#This Row],[59]]</f>
        <v>1.2925583884560001E-5</v>
      </c>
      <c r="BJ379" s="10">
        <f>3/24000000*OO[[#This Row],[118 (03JUL1985 15:00:00)-Water Temperature (C)]]*OO[[#This Row],[60]]</f>
        <v>1.144209124194E-5</v>
      </c>
      <c r="BK379" s="10">
        <f>3/24000000*OO[[#This Row],[119 (03JUL1985 18:00:00)-Water Temperature (C)]]*OO[[#This Row],[61]]</f>
        <v>1.0074057313214999E-5</v>
      </c>
      <c r="BL379" s="10">
        <f>3/24000000*OO[[#This Row],[120 (03JUL1985 21:00:00)-Water Temperature (C)]]*OO[[#This Row],[62]]</f>
        <v>8.8375730127099998E-6</v>
      </c>
      <c r="BM379" s="10">
        <f>3/24000000*OO[[#This Row],[121 (04JUL1985 00:00:00)-Water Temperature (C)]]*OO[[#This Row],[63]]</f>
        <v>7.6970724039299985E-6</v>
      </c>
      <c r="BN379" s="10">
        <f>3/24000000*OO[[#This Row],[122 (04JUL1985 03:00:00)-Water Temperature (C)]]*OO[[#This Row],[64]]</f>
        <v>6.9592920944549981E-6</v>
      </c>
      <c r="BO379" s="10">
        <f>3/24000000*OO[[#This Row],[123 (04JUL1985 06:00:00)-Water Temperature (C)]]*OO[[#This Row],[65]]</f>
        <v>6.3487835485049995E-6</v>
      </c>
      <c r="BP379" s="10">
        <f>3/24000000*OO[[#This Row],[124 (04JUL1985 09:00:00)-Water Temperature (C)]]*OO[[#This Row],[66]]</f>
        <v>5.9393703235799993E-6</v>
      </c>
      <c r="BQ379" s="10">
        <f>3/24000000*OO[[#This Row],[125 (04JUL1985 12:00:00)-Water Temperature (C)]]*OO[[#This Row],[67]]</f>
        <v>5.5702895144174997E-6</v>
      </c>
      <c r="BR379" s="10">
        <f>3/24000000*OO[[#This Row],[126 (04JUL1985 15:00:00)-Water Temperature (C)]]*OO[[#This Row],[68]]</f>
        <v>5.2411731790499996E-6</v>
      </c>
      <c r="BS379" s="10">
        <f>3/24000000*OO[[#This Row],[127 (04JUL1985 18:00:00)-Water Temperature (C)]]*OO[[#This Row],[69]]</f>
        <v>4.9125699999562497E-6</v>
      </c>
      <c r="BT379" s="10">
        <f>3/24000000*OO[[#This Row],[128 (04JUL1985 21:00:00)-Water Temperature (C)]]*OO[[#This Row],[70]]</f>
        <v>4.5273212650575002E-6</v>
      </c>
      <c r="BU379" s="10">
        <f>3/24000000*OO[[#This Row],[129 (05JUL1985 00:00:00)-Water Temperature (C)]]*OO[[#This Row],[71]]</f>
        <v>4.1075546928300006E-6</v>
      </c>
      <c r="BV379" s="10">
        <f>3/24000000*OO[[#This Row],[130 (05JUL1985 03:00:00)-Water Temperature (C)]]*OO[[#This Row],[72]]</f>
        <v>3.6981908100637497E-6</v>
      </c>
      <c r="BW379" s="10">
        <f>3/24000000*OO[[#This Row],[131 (05JUL1985 06:00:00)-Water Temperature (C)]]*OO[[#This Row],[73]]</f>
        <v>3.2936699203650001E-6</v>
      </c>
      <c r="BX379" s="10">
        <f>3/24000000*OO[[#This Row],[132 (05JUL1985 09:00:00)-Water Temperature (C)]]*OO[[#This Row],[74]]</f>
        <v>2.942289855621875E-6</v>
      </c>
      <c r="BY379" s="10">
        <f>3/24000000*OO[[#This Row],[133 (05JUL1985 12:00:00)-Water Temperature (C)]]*OO[[#This Row],[75]]</f>
        <v>2.5897069818798747E-6</v>
      </c>
      <c r="BZ379" s="10">
        <f>3/24000000*OO[[#This Row],[134 (05JUL1985 15:00:00)-Water Temperature (C)]]*OO[[#This Row],[76]]</f>
        <v>2.2538302408203746E-6</v>
      </c>
      <c r="CA379" s="10">
        <f>3/24000000*OO[[#This Row],[135 (05JUL1985 18:00:00)-Water Temperature (C)]]*OO[[#This Row],[77]]</f>
        <v>1.9551803796412497E-6</v>
      </c>
      <c r="CB379" s="10">
        <f>3/24000000*OO[[#This Row],[136 (05JUL1985 21:00:00)-Water Temperature (C)]]*OO[[#This Row],[78]]</f>
        <v>1.6970918655096248E-6</v>
      </c>
      <c r="CC379" s="10">
        <f>3/24000000*OO[[#This Row],[137 (06JUL1985 00:00:00)-Water Temperature (C)]]*OO[[#This Row],[79]]</f>
        <v>1.4856483583924999E-6</v>
      </c>
      <c r="CD379" s="10">
        <f>3/24000000*OO[[#This Row],[138 (06JUL1985 03:00:00)-Water Temperature (C)]]*OO[[#This Row],[80]]</f>
        <v>1.3044269160875E-6</v>
      </c>
      <c r="CE379" s="10">
        <f>3/24000000*OO[[#This Row],[139 (06JUL1985 06:00:00)-Water Temperature (C)]]*OO[[#This Row],[81]]</f>
        <v>1.1516224058212499E-6</v>
      </c>
      <c r="CF379" s="10">
        <f>3/24000000*OO[[#This Row],[140 (06JUL1985 09:00:00)-Water Temperature (C)]]*OO[[#This Row],[82]]</f>
        <v>1.0336497601139999E-6</v>
      </c>
      <c r="CG379" s="10">
        <f>3/24000000*OO[[#This Row],[141 (06JUL1985 12:00:00)-Water Temperature (C)]]*OO[[#This Row],[83]]</f>
        <v>9.2711010513450005E-7</v>
      </c>
      <c r="CH379" s="10">
        <f>3/24000000*OO[[#This Row],[142 (06JUL1985 15:00:00)-Water Temperature (C)]]*OO[[#This Row],[84]]</f>
        <v>8.3339804172149994E-7</v>
      </c>
      <c r="CI379" s="10">
        <f>3/24000000*OO[[#This Row],[143 (06JUL1985 18:00:00)-Water Temperature (C)]]*OO[[#This Row],[85]]</f>
        <v>7.4593647730924993E-7</v>
      </c>
      <c r="CJ379" s="10">
        <f>3/24000000*OO[[#This Row],[144 (06JUL1985 21:00:00)-Water Temperature (C)]]*OO[[#This Row],[86]]</f>
        <v>6.6633252531449996E-7</v>
      </c>
      <c r="CK379" s="10">
        <f>3/24000000*OO[[#This Row],[145 (07JUL1985 00:00:00)-Water Temperature (C)]]*OO[[#This Row],[87]]</f>
        <v>5.9286452534099993E-7</v>
      </c>
      <c r="CL379" s="10">
        <f>3/24000000*OO[[#This Row],[146 (07JUL1985 03:00:00)-Water Temperature (C)]]*OO[[#This Row],[88]]</f>
        <v>5.3414292474525004E-7</v>
      </c>
      <c r="CM379" s="10">
        <f>3/24000000*OO[[#This Row],[147 (07JUL1985 06:00:00)-Water Temperature (C)]]*OO[[#This Row],[89]]</f>
        <v>4.8620239819199994E-7</v>
      </c>
      <c r="CN379" s="10">
        <f>3/24000000*OO[[#This Row],[148 (07JUL1985 09:00:00)-Water Temperature (C)]]*OO[[#This Row],[90]]</f>
        <v>4.5128053463399996E-7</v>
      </c>
      <c r="CO379" s="10">
        <f>3/24000000*OO[[#This Row],[149 (07JUL1985 12:00:00)-Water Temperature (C)]]*OO[[#This Row],[91]]</f>
        <v>4.2189777226624999E-7</v>
      </c>
      <c r="CP379" s="10">
        <f>3/24000000*OO[[#This Row],[150 (07JUL1985 15:00:00)-Water Temperature (C)]]*OO[[#This Row],[92]]</f>
        <v>4.2189777226624999E-7</v>
      </c>
      <c r="CQ379" s="10">
        <f>3/24000000*OO[[#This Row],[151 (07JUL1985 18:00:00)-Water Temperature (C)]]*OO[[#This Row],[93]]</f>
        <v>4.2189777226624999E-7</v>
      </c>
      <c r="CR379" s="10">
        <f>3/24000000*OO[[#This Row],[152 (07JUL1985 21:00:00)-Water Temperature (C)]]*OO[[#This Row],[94]]</f>
        <v>4.2189777226624999E-7</v>
      </c>
      <c r="CS379" s="10">
        <f>3/24000000*OO[[#This Row],[153 (08JUL1985 00:00:00)-Water Temperature (C)]]*OO[[#This Row],[95]]</f>
        <v>4.2189777226624999E-7</v>
      </c>
      <c r="CT379" s="10">
        <f>3/24000000*OO[[#This Row],[154 (08JUL1985 03:00:00)-Water Temperature (C)]]*OO[[#This Row],[96]]</f>
        <v>4.2189777226624999E-7</v>
      </c>
      <c r="CU379" s="10">
        <f>3/24000000*OO[[#This Row],[155 (08JUL1985 06:00:00)-Water Temperature (C)]]*OO[[#This Row],[97]]</f>
        <v>4.2189777226624999E-7</v>
      </c>
      <c r="CV379" s="10">
        <f>3/24000000*OO[[#This Row],[156 (08JUL1985 09:00:00)-Water Temperature (C)]]*OO[[#This Row],[98]]</f>
        <v>4.2189777226624999E-7</v>
      </c>
      <c r="CW379" s="10">
        <f>3/24000000*OO[[#This Row],[157 (08JUL1985 12:00:00)-Water Temperature (C)]]*OO[[#This Row],[99]]</f>
        <v>4.2189777226624999E-7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1.4511617397932239E-32</v>
      </c>
      <c r="V380" s="10">
        <f>3/24000000*OO[[#This Row],[78 (28JUN1985 15:00:00)-Water Temperature (C)]]*OO[[#This Row],[20]]</f>
        <v>3.1850974133774995E-26</v>
      </c>
      <c r="W380" s="10">
        <f>3/24000000*OO[[#This Row],[79 (28JUN1985 18:00:00)-Water Temperature (C)]]*OO[[#This Row],[21]]</f>
        <v>6.2460225891687508E-19</v>
      </c>
      <c r="X380" s="10">
        <f>3/24000000*OO[[#This Row],[80 (28JUN1985 21:00:00)-Water Temperature (C)]]*OO[[#This Row],[22]]</f>
        <v>1.3595304512625001E-14</v>
      </c>
      <c r="Y380" s="10">
        <f>3/24000000*OO[[#This Row],[81 (29JUN1985 00:00:00)-Water Temperature (C)]]*OO[[#This Row],[23]]</f>
        <v>1.800264096313E-11</v>
      </c>
      <c r="Z380" s="10">
        <f>3/24000000*OO[[#This Row],[82 (29JUN1985 03:00:00)-Water Temperature (C)]]*OO[[#This Row],[24]]</f>
        <v>4.8557592804737498E-9</v>
      </c>
      <c r="AA380" s="10">
        <f>3/24000000*OO[[#This Row],[83 (29JUN1985 06:00:00)-Water Temperature (C)]]*OO[[#This Row],[25]]</f>
        <v>4.0894022834137496E-7</v>
      </c>
      <c r="AB380" s="10">
        <f>3/24000000*OO[[#This Row],[84 (29JUN1985 09:00:00)-Water Temperature (C)]]*OO[[#This Row],[26]]</f>
        <v>1.37119741666725E-5</v>
      </c>
      <c r="AC380" s="10">
        <f>3/24000000*OO[[#This Row],[85 (29JUN1985 12:00:00)-Water Temperature (C)]]*OO[[#This Row],[27]]</f>
        <v>2.1536847169214998E-4</v>
      </c>
      <c r="AD380" s="10">
        <f>3/24000000*OO[[#This Row],[86 (29JUN1985 15:00:00)-Water Temperature (C)]]*OO[[#This Row],[28]]</f>
        <v>1.7511127731899999E-3</v>
      </c>
      <c r="AE380" s="10">
        <f>3/24000000*OO[[#This Row],[88 (29JUN1985 21:00:00)-Water Temperature (C)]]*OO[[#This Row],[30]]</f>
        <v>2.2332767811847499E-2</v>
      </c>
      <c r="AF380" s="10">
        <f>3/24000000*OO[[#This Row],[88 (29JUN1985 21:00:00)-Water Temperature (C)]]*OO[[#This Row],[30]]</f>
        <v>2.2332767811847499E-2</v>
      </c>
      <c r="AG380" s="10">
        <f>3/24000000*OO[[#This Row],[89 (30JUN1985 00:00:00)-Water Temperature (C)]]*OO[[#This Row],[31]]</f>
        <v>3.9713631570750002E-2</v>
      </c>
      <c r="AH380" s="10">
        <f>3/24000000*OO[[#This Row],[90 (30JUN1985 03:00:00)-Water Temperature (C)]]*OO[[#This Row],[32]]</f>
        <v>4.8296182063124998E-2</v>
      </c>
      <c r="AI380" s="10">
        <f>3/24000000*OO[[#This Row],[91 (30JUN1985 06:00:00)-Water Temperature (C)]]*OO[[#This Row],[33]]</f>
        <v>4.2016381486462501E-2</v>
      </c>
      <c r="AJ380" s="10">
        <f>3/24000000*OO[[#This Row],[92 (30JUN1985 09:00:00)-Water Temperature (C)]]*OO[[#This Row],[34]]</f>
        <v>2.7714538056537497E-2</v>
      </c>
      <c r="AK380" s="10">
        <f>3/24000000*OO[[#This Row],[93 (30JUN1985 12:00:00)-Water Temperature (C)]]*OO[[#This Row],[35]]</f>
        <v>1.3986647473869998E-2</v>
      </c>
      <c r="AL380" s="10">
        <f>3/24000000*OO[[#This Row],[94 (30JUN1985 15:00:00)-Water Temperature (C)]]*OO[[#This Row],[36]]</f>
        <v>5.5702794723449999E-3</v>
      </c>
      <c r="AM380" s="10">
        <f>3/24000000*OO[[#This Row],[95 (30JUN1985 18:00:00)-Water Temperature (C)]]*OO[[#This Row],[37]]</f>
        <v>1.8400982546290003E-3</v>
      </c>
      <c r="AN380" s="10">
        <f>3/24000000*OO[[#This Row],[96 (30JUN1985 21:00:00)-Water Temperature (C)]]*OO[[#This Row],[38]]</f>
        <v>5.2722447457674993E-4</v>
      </c>
      <c r="AO380" s="10">
        <f>3/24000000*OO[[#This Row],[97 (01JUL1985 00:00:00)-Water Temperature (C)]]*OO[[#This Row],[39]]</f>
        <v>1.5086265088571249E-4</v>
      </c>
      <c r="AP380" s="10">
        <f>3/24000000*OO[[#This Row],[98 (01JUL1985 03:00:00)-Water Temperature (C)]]*OO[[#This Row],[40]]</f>
        <v>5.996198641924999E-5</v>
      </c>
      <c r="AQ380" s="10">
        <f>3/24000000*OO[[#This Row],[99 (01JUL1985 06:00:00)-Water Temperature (C)]]*OO[[#This Row],[41]]</f>
        <v>4.0131319250849998E-5</v>
      </c>
      <c r="AR380" s="10">
        <f>3/24000000*OO[[#This Row],[100 (01JUL1985 09:00:00)-Water Temperature (C)]]*OO[[#This Row],[42]]</f>
        <v>3.7038624562499998E-5</v>
      </c>
      <c r="AS380" s="10">
        <f>3/24000000*OO[[#This Row],[101 (01JUL1985 12:00:00)-Water Temperature (C)]]*OO[[#This Row],[43]]</f>
        <v>3.6785623246224995E-5</v>
      </c>
      <c r="AT380" s="10">
        <f>3/24000000*OO[[#This Row],[102 (01JUL1985 15:00:00)-Water Temperature (C)]]*OO[[#This Row],[44]]</f>
        <v>3.6831889911149999E-5</v>
      </c>
      <c r="AU380" s="10">
        <f>3/24000000*OO[[#This Row],[103 (01JUL1985 18:00:00)-Water Temperature (C)]]*OO[[#This Row],[45]]</f>
        <v>3.62159970008125E-5</v>
      </c>
      <c r="AV380" s="10">
        <f>3/24000000*OO[[#This Row],[104 (01JUL1985 21:00:00)-Water Temperature (C)]]*OO[[#This Row],[46]]</f>
        <v>3.4107335756574999E-5</v>
      </c>
      <c r="AW380" s="10">
        <f>3/24000000*OO[[#This Row],[105 (02JUL1985 00:00:00)-Water Temperature (C)]]*OO[[#This Row],[47]]</f>
        <v>3.1343808921249999E-5</v>
      </c>
      <c r="AX380" s="10">
        <f>3/24000000*OO[[#This Row],[106 (02JUL1985 03:00:00)-Water Temperature (C)]]*OO[[#This Row],[48]]</f>
        <v>2.8571303779987498E-5</v>
      </c>
      <c r="AY380" s="10">
        <f>3/24000000*OO[[#This Row],[107 (02JUL1985 06:00:00)-Water Temperature (C)]]*OO[[#This Row],[49]]</f>
        <v>2.5917606938193754E-5</v>
      </c>
      <c r="AZ380" s="10">
        <f>3/24000000*OO[[#This Row],[108 (02JUL1985 09:00:00)-Water Temperature (C)]]*OO[[#This Row],[50]]</f>
        <v>2.4094389537837496E-5</v>
      </c>
      <c r="BA380" s="10">
        <f>3/24000000*OO[[#This Row],[109 (02JUL1985 12:00:00)-Water Temperature (C)]]*OO[[#This Row],[51]]</f>
        <v>2.2260341001300002E-5</v>
      </c>
      <c r="BB380" s="10">
        <f>3/24000000*OO[[#This Row],[110 (02JUL1985 15:00:00)-Water Temperature (C)]]*OO[[#This Row],[52]]</f>
        <v>2.08217658791375E-5</v>
      </c>
      <c r="BC380" s="10">
        <f>3/24000000*OO[[#This Row],[111 (02JUL1985 18:00:00)-Water Temperature (C)]]*OO[[#This Row],[53]]</f>
        <v>1.9198080688946249E-5</v>
      </c>
      <c r="BD380" s="10">
        <f>3/24000000*OO[[#This Row],[112 (02JUL1985 21:00:00)-Water Temperature (C)]]*OO[[#This Row],[54]]</f>
        <v>1.743298462407E-5</v>
      </c>
      <c r="BE380" s="10">
        <f>3/24000000*OO[[#This Row],[113 (03JUL1985 00:00:00)-Water Temperature (C)]]*OO[[#This Row],[55]]</f>
        <v>1.5704717708274997E-5</v>
      </c>
      <c r="BF380" s="10">
        <f>3/24000000*OO[[#This Row],[114 (03JUL1985 03:00:00)-Water Temperature (C)]]*OO[[#This Row],[56]]</f>
        <v>1.42042239264625E-5</v>
      </c>
      <c r="BG380" s="10">
        <f>3/24000000*OO[[#This Row],[115 (03JUL1985 06:00:00)-Water Temperature (C)]]*OO[[#This Row],[57]]</f>
        <v>1.2804100561532501E-5</v>
      </c>
      <c r="BH380" s="10">
        <f>3/24000000*OO[[#This Row],[116 (03JUL1985 09:00:00)-Water Temperature (C)]]*OO[[#This Row],[58]]</f>
        <v>1.1736115780725001E-5</v>
      </c>
      <c r="BI380" s="10">
        <f>3/24000000*OO[[#This Row],[117 (03JUL1985 12:00:00)-Water Temperature (C)]]*OO[[#This Row],[59]]</f>
        <v>1.0537768670985E-5</v>
      </c>
      <c r="BJ380" s="10">
        <f>3/24000000*OO[[#This Row],[118 (03JUL1985 15:00:00)-Water Temperature (C)]]*OO[[#This Row],[60]]</f>
        <v>9.6574903191125E-6</v>
      </c>
      <c r="BK380" s="10">
        <f>3/24000000*OO[[#This Row],[119 (03JUL1985 18:00:00)-Water Temperature (C)]]*OO[[#This Row],[61]]</f>
        <v>8.8040074440074999E-6</v>
      </c>
      <c r="BL380" s="10">
        <f>3/24000000*OO[[#This Row],[120 (03JUL1985 21:00:00)-Water Temperature (C)]]*OO[[#This Row],[62]]</f>
        <v>7.993391661562499E-6</v>
      </c>
      <c r="BM380" s="10">
        <f>3/24000000*OO[[#This Row],[121 (04JUL1985 00:00:00)-Water Temperature (C)]]*OO[[#This Row],[63]]</f>
        <v>7.1714496039999996E-6</v>
      </c>
      <c r="BN380" s="10">
        <f>3/24000000*OO[[#This Row],[122 (04JUL1985 03:00:00)-Water Temperature (C)]]*OO[[#This Row],[64]]</f>
        <v>6.4482908218137499E-6</v>
      </c>
      <c r="BO380" s="10">
        <f>3/24000000*OO[[#This Row],[123 (04JUL1985 06:00:00)-Water Temperature (C)]]*OO[[#This Row],[65]]</f>
        <v>5.8791102370649995E-6</v>
      </c>
      <c r="BP380" s="10">
        <f>3/24000000*OO[[#This Row],[124 (04JUL1985 09:00:00)-Water Temperature (C)]]*OO[[#This Row],[66]]</f>
        <v>5.5042667114050004E-6</v>
      </c>
      <c r="BQ380" s="10">
        <f>3/24000000*OO[[#This Row],[125 (04JUL1985 12:00:00)-Water Temperature (C)]]*OO[[#This Row],[67]]</f>
        <v>5.1580543939674995E-6</v>
      </c>
      <c r="BR380" s="10">
        <f>3/24000000*OO[[#This Row],[126 (04JUL1985 15:00:00)-Water Temperature (C)]]*OO[[#This Row],[68]]</f>
        <v>4.84373883982625E-6</v>
      </c>
      <c r="BS380" s="10">
        <f>3/24000000*OO[[#This Row],[127 (04JUL1985 18:00:00)-Water Temperature (C)]]*OO[[#This Row],[69]]</f>
        <v>4.5280796460862499E-6</v>
      </c>
      <c r="BT380" s="10">
        <f>3/24000000*OO[[#This Row],[128 (04JUL1985 21:00:00)-Water Temperature (C)]]*OO[[#This Row],[70]]</f>
        <v>4.158240408318749E-6</v>
      </c>
      <c r="BU380" s="10">
        <f>3/24000000*OO[[#This Row],[129 (05JUL1985 00:00:00)-Water Temperature (C)]]*OO[[#This Row],[71]]</f>
        <v>3.7635717254687502E-6</v>
      </c>
      <c r="BV380" s="10">
        <f>3/24000000*OO[[#This Row],[130 (05JUL1985 03:00:00)-Water Temperature (C)]]*OO[[#This Row],[72]]</f>
        <v>3.3877885034362498E-6</v>
      </c>
      <c r="BW380" s="10">
        <f>3/24000000*OO[[#This Row],[131 (05JUL1985 06:00:00)-Water Temperature (C)]]*OO[[#This Row],[73]]</f>
        <v>3.0207366535859999E-6</v>
      </c>
      <c r="BX380" s="10">
        <f>3/24000000*OO[[#This Row],[132 (05JUL1985 09:00:00)-Water Temperature (C)]]*OO[[#This Row],[74]]</f>
        <v>2.702851044222E-6</v>
      </c>
      <c r="BY380" s="10">
        <f>3/24000000*OO[[#This Row],[133 (05JUL1985 12:00:00)-Water Temperature (C)]]*OO[[#This Row],[75]]</f>
        <v>2.3817003310707497E-6</v>
      </c>
      <c r="BZ380" s="10">
        <f>3/24000000*OO[[#This Row],[134 (05JUL1985 15:00:00)-Water Temperature (C)]]*OO[[#This Row],[76]]</f>
        <v>2.0708414948127502E-6</v>
      </c>
      <c r="CA380" s="10">
        <f>3/24000000*OO[[#This Row],[135 (05JUL1985 18:00:00)-Water Temperature (C)]]*OO[[#This Row],[77]]</f>
        <v>1.79196523772175E-6</v>
      </c>
      <c r="CB380" s="10">
        <f>3/24000000*OO[[#This Row],[136 (05JUL1985 21:00:00)-Water Temperature (C)]]*OO[[#This Row],[78]]</f>
        <v>1.5476407367999997E-6</v>
      </c>
      <c r="CC380" s="10">
        <f>3/24000000*OO[[#This Row],[137 (06JUL1985 00:00:00)-Water Temperature (C)]]*OO[[#This Row],[79]]</f>
        <v>1.3496766580196251E-6</v>
      </c>
      <c r="CD380" s="10">
        <f>3/24000000*OO[[#This Row],[138 (06JUL1985 03:00:00)-Water Temperature (C)]]*OO[[#This Row],[80]]</f>
        <v>1.1820041372892498E-6</v>
      </c>
      <c r="CE380" s="10">
        <f>3/24000000*OO[[#This Row],[139 (06JUL1985 06:00:00)-Water Temperature (C)]]*OO[[#This Row],[81]]</f>
        <v>1.042925091598125E-6</v>
      </c>
      <c r="CF380" s="10">
        <f>3/24000000*OO[[#This Row],[140 (06JUL1985 09:00:00)-Water Temperature (C)]]*OO[[#This Row],[82]]</f>
        <v>9.3663637506812493E-7</v>
      </c>
      <c r="CG380" s="10">
        <f>3/24000000*OO[[#This Row],[141 (06JUL1985 12:00:00)-Water Temperature (C)]]*OO[[#This Row],[83]]</f>
        <v>8.3962295525775003E-7</v>
      </c>
      <c r="CH380" s="10">
        <f>3/24000000*OO[[#This Row],[142 (06JUL1985 15:00:00)-Water Temperature (C)]]*OO[[#This Row],[84]]</f>
        <v>7.5360205002249984E-7</v>
      </c>
      <c r="CI380" s="10">
        <f>3/24000000*OO[[#This Row],[143 (06JUL1985 18:00:00)-Water Temperature (C)]]*OO[[#This Row],[85]]</f>
        <v>6.7260552539987489E-7</v>
      </c>
      <c r="CJ380" s="10">
        <f>3/24000000*OO[[#This Row],[144 (06JUL1985 21:00:00)-Water Temperature (C)]]*OO[[#This Row],[86]]</f>
        <v>5.9817863245924998E-7</v>
      </c>
      <c r="CK380" s="10">
        <f>3/24000000*OO[[#This Row],[145 (07JUL1985 00:00:00)-Water Temperature (C)]]*OO[[#This Row],[87]]</f>
        <v>5.2990055961499993E-7</v>
      </c>
      <c r="CL380" s="10">
        <f>3/24000000*OO[[#This Row],[146 (07JUL1985 03:00:00)-Water Temperature (C)]]*OO[[#This Row],[88]]</f>
        <v>4.7602252402049999E-7</v>
      </c>
      <c r="CM380" s="10">
        <f>3/24000000*OO[[#This Row],[147 (07JUL1985 06:00:00)-Water Temperature (C)]]*OO[[#This Row],[89]]</f>
        <v>4.3244084144524997E-7</v>
      </c>
      <c r="CN380" s="10">
        <f>3/24000000*OO[[#This Row],[148 (07JUL1985 09:00:00)-Water Temperature (C)]]*OO[[#This Row],[90]]</f>
        <v>4.012042269195E-7</v>
      </c>
      <c r="CO380" s="10">
        <f>3/24000000*OO[[#This Row],[149 (07JUL1985 12:00:00)-Water Temperature (C)]]*OO[[#This Row],[91]]</f>
        <v>3.7509547897262498E-7</v>
      </c>
      <c r="CP380" s="10">
        <f>3/24000000*OO[[#This Row],[150 (07JUL1985 15:00:00)-Water Temperature (C)]]*OO[[#This Row],[92]]</f>
        <v>3.7509547897262498E-7</v>
      </c>
      <c r="CQ380" s="10">
        <f>3/24000000*OO[[#This Row],[151 (07JUL1985 18:00:00)-Water Temperature (C)]]*OO[[#This Row],[93]]</f>
        <v>3.7509547897262498E-7</v>
      </c>
      <c r="CR380" s="10">
        <f>3/24000000*OO[[#This Row],[152 (07JUL1985 21:00:00)-Water Temperature (C)]]*OO[[#This Row],[94]]</f>
        <v>3.7509547897262498E-7</v>
      </c>
      <c r="CS380" s="10">
        <f>3/24000000*OO[[#This Row],[153 (08JUL1985 00:00:00)-Water Temperature (C)]]*OO[[#This Row],[95]]</f>
        <v>3.7509547897262498E-7</v>
      </c>
      <c r="CT380" s="10">
        <f>3/24000000*OO[[#This Row],[154 (08JUL1985 03:00:00)-Water Temperature (C)]]*OO[[#This Row],[96]]</f>
        <v>3.7509547897262498E-7</v>
      </c>
      <c r="CU380" s="10">
        <f>3/24000000*OO[[#This Row],[155 (08JUL1985 06:00:00)-Water Temperature (C)]]*OO[[#This Row],[97]]</f>
        <v>3.7509547897262498E-7</v>
      </c>
      <c r="CV380" s="10">
        <f>3/24000000*OO[[#This Row],[156 (08JUL1985 09:00:00)-Water Temperature (C)]]*OO[[#This Row],[98]]</f>
        <v>3.7509547897262498E-7</v>
      </c>
      <c r="CW380" s="10">
        <f>3/24000000*OO[[#This Row],[157 (08JUL1985 12:00:00)-Water Temperature (C)]]*OO[[#This Row],[99]]</f>
        <v>3.7509547897262498E-7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6.9785066562667516E-33</v>
      </c>
      <c r="V381" s="10">
        <f>3/24000000*OO[[#This Row],[78 (28JUN1985 15:00:00)-Water Temperature (C)]]*OO[[#This Row],[20]]</f>
        <v>2.6103188918991251E-26</v>
      </c>
      <c r="W381" s="10">
        <f>3/24000000*OO[[#This Row],[79 (28JUN1985 18:00:00)-Water Temperature (C)]]*OO[[#This Row],[21]]</f>
        <v>4.2152117299500003E-19</v>
      </c>
      <c r="X381" s="10">
        <f>3/24000000*OO[[#This Row],[80 (28JUN1985 21:00:00)-Water Temperature (C)]]*OO[[#This Row],[22]]</f>
        <v>1.0716947301677498E-14</v>
      </c>
      <c r="Y381" s="10">
        <f>3/24000000*OO[[#This Row],[81 (29JUN1985 00:00:00)-Water Temperature (C)]]*OO[[#This Row],[23]]</f>
        <v>1.5279840042400001E-11</v>
      </c>
      <c r="Z381" s="10">
        <f>3/24000000*OO[[#This Row],[82 (29JUN1985 03:00:00)-Water Temperature (C)]]*OO[[#This Row],[24]]</f>
        <v>4.3456137930999999E-9</v>
      </c>
      <c r="AA381" s="10">
        <f>3/24000000*OO[[#This Row],[83 (29JUN1985 06:00:00)-Water Temperature (C)]]*OO[[#This Row],[25]]</f>
        <v>3.8192497228000003E-7</v>
      </c>
      <c r="AB381" s="10">
        <f>3/24000000*OO[[#This Row],[84 (29JUN1985 09:00:00)-Water Temperature (C)]]*OO[[#This Row],[26]]</f>
        <v>1.327990706668125E-5</v>
      </c>
      <c r="AC381" s="10">
        <f>3/24000000*OO[[#This Row],[85 (29JUN1985 12:00:00)-Water Temperature (C)]]*OO[[#This Row],[27]]</f>
        <v>2.1534343294134998E-4</v>
      </c>
      <c r="AD381" s="10">
        <f>3/24000000*OO[[#This Row],[86 (29JUN1985 15:00:00)-Water Temperature (C)]]*OO[[#This Row],[28]]</f>
        <v>1.8013704654881249E-3</v>
      </c>
      <c r="AE381" s="10">
        <f>3/24000000*OO[[#This Row],[88 (29JUN1985 21:00:00)-Water Temperature (C)]]*OO[[#This Row],[30]]</f>
        <v>2.4119125289860002E-2</v>
      </c>
      <c r="AF381" s="10">
        <f>3/24000000*OO[[#This Row],[88 (29JUN1985 21:00:00)-Water Temperature (C)]]*OO[[#This Row],[30]]</f>
        <v>2.4119125289860002E-2</v>
      </c>
      <c r="AG381" s="10">
        <f>3/24000000*OO[[#This Row],[89 (30JUN1985 00:00:00)-Water Temperature (C)]]*OO[[#This Row],[31]]</f>
        <v>4.3793319499799997E-2</v>
      </c>
      <c r="AH381" s="10">
        <f>3/24000000*OO[[#This Row],[90 (30JUN1985 03:00:00)-Water Temperature (C)]]*OO[[#This Row],[32]]</f>
        <v>5.4284929487700001E-2</v>
      </c>
      <c r="AI381" s="10">
        <f>3/24000000*OO[[#This Row],[91 (30JUN1985 06:00:00)-Water Temperature (C)]]*OO[[#This Row],[33]]</f>
        <v>4.8051956310300001E-2</v>
      </c>
      <c r="AJ381" s="10">
        <f>3/24000000*OO[[#This Row],[92 (30JUN1985 09:00:00)-Water Temperature (C)]]*OO[[#This Row],[34]]</f>
        <v>3.2208410252199997E-2</v>
      </c>
      <c r="AK381" s="10">
        <f>3/24000000*OO[[#This Row],[93 (30JUN1985 12:00:00)-Water Temperature (C)]]*OO[[#This Row],[35]]</f>
        <v>1.650228260057E-2</v>
      </c>
      <c r="AL381" s="10">
        <f>3/24000000*OO[[#This Row],[94 (30JUN1985 15:00:00)-Water Temperature (C)]]*OO[[#This Row],[36]]</f>
        <v>6.6579505712362494E-3</v>
      </c>
      <c r="AM381" s="10">
        <f>3/24000000*OO[[#This Row],[95 (30JUN1985 18:00:00)-Water Temperature (C)]]*OO[[#This Row],[37]]</f>
        <v>2.2235311044699994E-3</v>
      </c>
      <c r="AN381" s="10">
        <f>3/24000000*OO[[#This Row],[96 (30JUN1985 21:00:00)-Water Temperature (C)]]*OO[[#This Row],[38]]</f>
        <v>6.4108715239125005E-4</v>
      </c>
      <c r="AO381" s="10">
        <f>3/24000000*OO[[#This Row],[97 (01JUL1985 00:00:00)-Water Temperature (C)]]*OO[[#This Row],[39]]</f>
        <v>1.8224774897906249E-4</v>
      </c>
      <c r="AP381" s="10">
        <f>3/24000000*OO[[#This Row],[98 (01JUL1985 03:00:00)-Water Temperature (C)]]*OO[[#This Row],[40]]</f>
        <v>7.0517855231499988E-5</v>
      </c>
      <c r="AQ381" s="10">
        <f>3/24000000*OO[[#This Row],[99 (01JUL1985 06:00:00)-Water Temperature (C)]]*OO[[#This Row],[41]]</f>
        <v>4.6021412934737496E-5</v>
      </c>
      <c r="AR381" s="10">
        <f>3/24000000*OO[[#This Row],[100 (01JUL1985 09:00:00)-Water Temperature (C)]]*OO[[#This Row],[42]]</f>
        <v>4.2145760472562503E-5</v>
      </c>
      <c r="AS381" s="10">
        <f>3/24000000*OO[[#This Row],[101 (01JUL1985 12:00:00)-Water Temperature (C)]]*OO[[#This Row],[43]]</f>
        <v>4.1870654048587497E-5</v>
      </c>
      <c r="AT381" s="10">
        <f>3/24000000*OO[[#This Row],[102 (01JUL1985 15:00:00)-Water Temperature (C)]]*OO[[#This Row],[44]]</f>
        <v>4.2007416173250002E-5</v>
      </c>
      <c r="AU381" s="10">
        <f>3/24000000*OO[[#This Row],[103 (01JUL1985 18:00:00)-Water Temperature (C)]]*OO[[#This Row],[45]]</f>
        <v>4.1409556594587493E-5</v>
      </c>
      <c r="AV381" s="10">
        <f>3/24000000*OO[[#This Row],[104 (01JUL1985 21:00:00)-Water Temperature (C)]]*OO[[#This Row],[46]]</f>
        <v>3.9095068448100003E-5</v>
      </c>
      <c r="AW381" s="10">
        <f>3/24000000*OO[[#This Row],[105 (02JUL1985 00:00:00)-Water Temperature (C)]]*OO[[#This Row],[47]]</f>
        <v>3.5996911675949996E-5</v>
      </c>
      <c r="AX381" s="10">
        <f>3/24000000*OO[[#This Row],[106 (02JUL1985 03:00:00)-Water Temperature (C)]]*OO[[#This Row],[48]]</f>
        <v>3.2890830696749992E-5</v>
      </c>
      <c r="AY381" s="10">
        <f>3/24000000*OO[[#This Row],[107 (02JUL1985 06:00:00)-Water Temperature (C)]]*OO[[#This Row],[49]]</f>
        <v>2.9883712103999999E-5</v>
      </c>
      <c r="AZ381" s="10">
        <f>3/24000000*OO[[#This Row],[108 (02JUL1985 09:00:00)-Water Temperature (C)]]*OO[[#This Row],[50]]</f>
        <v>2.7855223247625E-5</v>
      </c>
      <c r="BA381" s="10">
        <f>3/24000000*OO[[#This Row],[109 (02JUL1985 12:00:00)-Water Temperature (C)]]*OO[[#This Row],[51]]</f>
        <v>2.5796525291354998E-5</v>
      </c>
      <c r="BB381" s="10">
        <f>3/24000000*OO[[#This Row],[110 (02JUL1985 15:00:00)-Water Temperature (C)]]*OO[[#This Row],[52]]</f>
        <v>2.4163943840831248E-5</v>
      </c>
      <c r="BC381" s="10">
        <f>3/24000000*OO[[#This Row],[111 (02JUL1985 18:00:00)-Water Temperature (C)]]*OO[[#This Row],[53]]</f>
        <v>2.2324856013528753E-5</v>
      </c>
      <c r="BD381" s="10">
        <f>3/24000000*OO[[#This Row],[112 (02JUL1985 21:00:00)-Water Temperature (C)]]*OO[[#This Row],[54]]</f>
        <v>2.0298185283637497E-5</v>
      </c>
      <c r="BE381" s="10">
        <f>3/24000000*OO[[#This Row],[113 (03JUL1985 00:00:00)-Water Temperature (C)]]*OO[[#This Row],[55]]</f>
        <v>1.8313457318013749E-5</v>
      </c>
      <c r="BF381" s="10">
        <f>3/24000000*OO[[#This Row],[114 (03JUL1985 03:00:00)-Water Temperature (C)]]*OO[[#This Row],[56]]</f>
        <v>1.6596099701806247E-5</v>
      </c>
      <c r="BG381" s="10">
        <f>3/24000000*OO[[#This Row],[115 (03JUL1985 06:00:00)-Water Temperature (C)]]*OO[[#This Row],[57]]</f>
        <v>1.4996623108792499E-5</v>
      </c>
      <c r="BH381" s="10">
        <f>3/24000000*OO[[#This Row],[116 (03JUL1985 09:00:00)-Water Temperature (C)]]*OO[[#This Row],[58]]</f>
        <v>1.3776653546145001E-5</v>
      </c>
      <c r="BI381" s="10">
        <f>3/24000000*OO[[#This Row],[117 (03JUL1985 12:00:00)-Water Temperature (C)]]*OO[[#This Row],[59]]</f>
        <v>1.2396455436984998E-5</v>
      </c>
      <c r="BJ381" s="10">
        <f>3/24000000*OO[[#This Row],[118 (03JUL1985 15:00:00)-Water Temperature (C)]]*OO[[#This Row],[60]]</f>
        <v>1.138230626481E-5</v>
      </c>
      <c r="BK381" s="10">
        <f>3/24000000*OO[[#This Row],[119 (03JUL1985 18:00:00)-Water Temperature (C)]]*OO[[#This Row],[61]]</f>
        <v>1.0394806810524999E-5</v>
      </c>
      <c r="BL381" s="10">
        <f>3/24000000*OO[[#This Row],[120 (03JUL1985 21:00:00)-Water Temperature (C)]]*OO[[#This Row],[62]]</f>
        <v>9.4415365121874988E-6</v>
      </c>
      <c r="BM381" s="10">
        <f>3/24000000*OO[[#This Row],[121 (04JUL1985 00:00:00)-Water Temperature (C)]]*OO[[#This Row],[63]]</f>
        <v>8.4986028326474994E-6</v>
      </c>
      <c r="BN381" s="10">
        <f>3/24000000*OO[[#This Row],[122 (04JUL1985 03:00:00)-Water Temperature (C)]]*OO[[#This Row],[64]]</f>
        <v>7.6394014842650001E-6</v>
      </c>
      <c r="BO381" s="10">
        <f>3/24000000*OO[[#This Row],[123 (04JUL1985 06:00:00)-Water Temperature (C)]]*OO[[#This Row],[65]]</f>
        <v>6.9777106871499998E-6</v>
      </c>
      <c r="BP381" s="10">
        <f>3/24000000*OO[[#This Row],[124 (04JUL1985 09:00:00)-Water Temperature (C)]]*OO[[#This Row],[66]]</f>
        <v>6.5480560779987491E-6</v>
      </c>
      <c r="BQ381" s="10">
        <f>3/24000000*OO[[#This Row],[125 (04JUL1985 12:00:00)-Water Temperature (C)]]*OO[[#This Row],[67]]</f>
        <v>6.1465014458999992E-6</v>
      </c>
      <c r="BR381" s="10">
        <f>3/24000000*OO[[#This Row],[126 (04JUL1985 15:00:00)-Water Temperature (C)]]*OO[[#This Row],[68]]</f>
        <v>5.7782837098350003E-6</v>
      </c>
      <c r="BS381" s="10">
        <f>3/24000000*OO[[#This Row],[127 (04JUL1985 18:00:00)-Water Temperature (C)]]*OO[[#This Row],[69]]</f>
        <v>5.4067821613037507E-6</v>
      </c>
      <c r="BT381" s="10">
        <f>3/24000000*OO[[#This Row],[128 (04JUL1985 21:00:00)-Water Temperature (C)]]*OO[[#This Row],[70]]</f>
        <v>4.9680606280787493E-6</v>
      </c>
      <c r="BU381" s="10">
        <f>3/24000000*OO[[#This Row],[129 (05JUL1985 00:00:00)-Water Temperature (C)]]*OO[[#This Row],[71]]</f>
        <v>4.4999309617387498E-6</v>
      </c>
      <c r="BV381" s="10">
        <f>3/24000000*OO[[#This Row],[130 (05JUL1985 03:00:00)-Water Temperature (C)]]*OO[[#This Row],[72]]</f>
        <v>4.0575796573850003E-6</v>
      </c>
      <c r="BW381" s="10">
        <f>3/24000000*OO[[#This Row],[131 (05JUL1985 06:00:00)-Water Temperature (C)]]*OO[[#This Row],[73]]</f>
        <v>3.62518599226875E-6</v>
      </c>
      <c r="BX381" s="10">
        <f>3/24000000*OO[[#This Row],[132 (05JUL1985 09:00:00)-Water Temperature (C)]]*OO[[#This Row],[74]]</f>
        <v>3.2509960107587501E-6</v>
      </c>
      <c r="BY381" s="10">
        <f>3/24000000*OO[[#This Row],[133 (05JUL1985 12:00:00)-Water Temperature (C)]]*OO[[#This Row],[75]]</f>
        <v>2.8697782431081246E-6</v>
      </c>
      <c r="BZ381" s="10">
        <f>3/24000000*OO[[#This Row],[134 (05JUL1985 15:00:00)-Water Temperature (C)]]*OO[[#This Row],[76]]</f>
        <v>2.49801745189825E-6</v>
      </c>
      <c r="CA381" s="10">
        <f>3/24000000*OO[[#This Row],[135 (05JUL1985 18:00:00)-Water Temperature (C)]]*OO[[#This Row],[77]]</f>
        <v>2.1632419368787501E-6</v>
      </c>
      <c r="CB381" s="10">
        <f>3/24000000*OO[[#This Row],[136 (05JUL1985 21:00:00)-Water Temperature (C)]]*OO[[#This Row],[78]]</f>
        <v>1.8682318685212498E-6</v>
      </c>
      <c r="CC381" s="10">
        <f>3/24000000*OO[[#This Row],[137 (06JUL1985 00:00:00)-Water Temperature (C)]]*OO[[#This Row],[79]]</f>
        <v>1.6294327854493747E-6</v>
      </c>
      <c r="CD381" s="10">
        <f>3/24000000*OO[[#This Row],[138 (06JUL1985 03:00:00)-Water Temperature (C)]]*OO[[#This Row],[80]]</f>
        <v>1.4278048640586252E-6</v>
      </c>
      <c r="CE381" s="10">
        <f>3/24000000*OO[[#This Row],[139 (06JUL1985 06:00:00)-Water Temperature (C)]]*OO[[#This Row],[81]]</f>
        <v>1.2614559918396248E-6</v>
      </c>
      <c r="CF381" s="10">
        <f>3/24000000*OO[[#This Row],[140 (06JUL1985 09:00:00)-Water Temperature (C)]]*OO[[#This Row],[82]]</f>
        <v>1.1352284566935E-6</v>
      </c>
      <c r="CG381" s="10">
        <f>3/24000000*OO[[#This Row],[141 (06JUL1985 12:00:00)-Water Temperature (C)]]*OO[[#This Row],[83]]</f>
        <v>1.0191929485718749E-6</v>
      </c>
      <c r="CH381" s="10">
        <f>3/24000000*OO[[#This Row],[142 (06JUL1985 15:00:00)-Water Temperature (C)]]*OO[[#This Row],[84]]</f>
        <v>9.1585474310925003E-7</v>
      </c>
      <c r="CI381" s="10">
        <f>3/24000000*OO[[#This Row],[143 (06JUL1985 18:00:00)-Water Temperature (C)]]*OO[[#This Row],[85]]</f>
        <v>8.1791569988412486E-7</v>
      </c>
      <c r="CJ381" s="10">
        <f>3/24000000*OO[[#This Row],[144 (06JUL1985 21:00:00)-Water Temperature (C)]]*OO[[#This Row],[86]]</f>
        <v>7.2713628473199995E-7</v>
      </c>
      <c r="CK381" s="10">
        <f>3/24000000*OO[[#This Row],[145 (07JUL1985 00:00:00)-Water Temperature (C)]]*OO[[#This Row],[87]]</f>
        <v>6.4382692066349998E-7</v>
      </c>
      <c r="CL381" s="10">
        <f>3/24000000*OO[[#This Row],[146 (07JUL1985 03:00:00)-Water Temperature (C)]]*OO[[#This Row],[88]]</f>
        <v>5.7840861540749999E-7</v>
      </c>
      <c r="CM381" s="10">
        <f>3/24000000*OO[[#This Row],[147 (07JUL1985 06:00:00)-Water Temperature (C)]]*OO[[#This Row],[89]]</f>
        <v>5.2567483020225005E-7</v>
      </c>
      <c r="CN381" s="10">
        <f>3/24000000*OO[[#This Row],[148 (07JUL1985 09:00:00)-Water Temperature (C)]]*OO[[#This Row],[90]]</f>
        <v>4.8814613924299989E-7</v>
      </c>
      <c r="CO381" s="10">
        <f>3/24000000*OO[[#This Row],[149 (07JUL1985 12:00:00)-Water Temperature (C)]]*OO[[#This Row],[91]]</f>
        <v>4.5691846312599999E-7</v>
      </c>
      <c r="CP381" s="10">
        <f>3/24000000*OO[[#This Row],[150 (07JUL1985 15:00:00)-Water Temperature (C)]]*OO[[#This Row],[92]]</f>
        <v>4.5691846312599999E-7</v>
      </c>
      <c r="CQ381" s="10">
        <f>3/24000000*OO[[#This Row],[151 (07JUL1985 18:00:00)-Water Temperature (C)]]*OO[[#This Row],[93]]</f>
        <v>4.5691846312599999E-7</v>
      </c>
      <c r="CR381" s="10">
        <f>3/24000000*OO[[#This Row],[152 (07JUL1985 21:00:00)-Water Temperature (C)]]*OO[[#This Row],[94]]</f>
        <v>4.5691846312599999E-7</v>
      </c>
      <c r="CS381" s="10">
        <f>3/24000000*OO[[#This Row],[153 (08JUL1985 00:00:00)-Water Temperature (C)]]*OO[[#This Row],[95]]</f>
        <v>4.5691846312599999E-7</v>
      </c>
      <c r="CT381" s="10">
        <f>3/24000000*OO[[#This Row],[154 (08JUL1985 03:00:00)-Water Temperature (C)]]*OO[[#This Row],[96]]</f>
        <v>4.5691846312599999E-7</v>
      </c>
      <c r="CU381" s="10">
        <f>3/24000000*OO[[#This Row],[155 (08JUL1985 06:00:00)-Water Temperature (C)]]*OO[[#This Row],[97]]</f>
        <v>4.5691846312599999E-7</v>
      </c>
      <c r="CV381" s="10">
        <f>3/24000000*OO[[#This Row],[156 (08JUL1985 09:00:00)-Water Temperature (C)]]*OO[[#This Row],[98]]</f>
        <v>4.5691846312599999E-7</v>
      </c>
      <c r="CW381" s="10">
        <f>3/24000000*OO[[#This Row],[157 (08JUL1985 12:00:00)-Water Temperature (C)]]*OO[[#This Row],[99]]</f>
        <v>4.5691846312599999E-7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1.9178628162635309E-33</v>
      </c>
      <c r="V382" s="10">
        <f>3/24000000*OO[[#This Row],[78 (28JUN1985 15:00:00)-Water Temperature (C)]]*OO[[#This Row],[20]]</f>
        <v>1.4102024188752502E-26</v>
      </c>
      <c r="W382" s="10">
        <f>3/24000000*OO[[#This Row],[79 (28JUN1985 18:00:00)-Water Temperature (C)]]*OO[[#This Row],[21]]</f>
        <v>1.81472651966375E-19</v>
      </c>
      <c r="X382" s="10">
        <f>3/24000000*OO[[#This Row],[80 (28JUN1985 21:00:00)-Water Temperature (C)]]*OO[[#This Row],[22]]</f>
        <v>5.5959256089199991E-15</v>
      </c>
      <c r="Y382" s="10">
        <f>3/24000000*OO[[#This Row],[81 (29JUN1985 00:00:00)-Water Temperature (C)]]*OO[[#This Row],[23]]</f>
        <v>8.7521758835774982E-12</v>
      </c>
      <c r="Z382" s="10">
        <f>3/24000000*OO[[#This Row],[82 (29JUN1985 03:00:00)-Water Temperature (C)]]*OO[[#This Row],[24]]</f>
        <v>2.6618777805549997E-9</v>
      </c>
      <c r="AA382" s="10">
        <f>3/24000000*OO[[#This Row],[83 (29JUN1985 06:00:00)-Water Temperature (C)]]*OO[[#This Row],[25]]</f>
        <v>2.4708735717937502E-7</v>
      </c>
      <c r="AB382" s="10">
        <f>3/24000000*OO[[#This Row],[84 (29JUN1985 09:00:00)-Water Temperature (C)]]*OO[[#This Row],[26]]</f>
        <v>9.0049539989062503E-6</v>
      </c>
      <c r="AC382" s="10">
        <f>3/24000000*OO[[#This Row],[85 (29JUN1985 12:00:00)-Water Temperature (C)]]*OO[[#This Row],[27]]</f>
        <v>1.5223836948587502E-4</v>
      </c>
      <c r="AD382" s="10">
        <f>3/24000000*OO[[#This Row],[86 (29JUN1985 15:00:00)-Water Temperature (C)]]*OO[[#This Row],[28]]</f>
        <v>1.3221832535788749E-3</v>
      </c>
      <c r="AE382" s="10">
        <f>3/24000000*OO[[#This Row],[88 (29JUN1985 21:00:00)-Water Temperature (C)]]*OO[[#This Row],[30]]</f>
        <v>1.8904852334059998E-2</v>
      </c>
      <c r="AF382" s="10">
        <f>3/24000000*OO[[#This Row],[88 (29JUN1985 21:00:00)-Water Temperature (C)]]*OO[[#This Row],[30]]</f>
        <v>1.8904852334059998E-2</v>
      </c>
      <c r="AG382" s="10">
        <f>3/24000000*OO[[#This Row],[89 (30JUN1985 00:00:00)-Water Temperature (C)]]*OO[[#This Row],[31]]</f>
        <v>3.5308933276974992E-2</v>
      </c>
      <c r="AH382" s="10">
        <f>3/24000000*OO[[#This Row],[90 (30JUN1985 03:00:00)-Water Temperature (C)]]*OO[[#This Row],[32]]</f>
        <v>4.4924810843399998E-2</v>
      </c>
      <c r="AI382" s="10">
        <f>3/24000000*OO[[#This Row],[91 (30JUN1985 06:00:00)-Water Temperature (C)]]*OO[[#This Row],[33]]</f>
        <v>4.0725906292574998E-2</v>
      </c>
      <c r="AJ382" s="10">
        <f>3/24000000*OO[[#This Row],[92 (30JUN1985 09:00:00)-Water Temperature (C)]]*OO[[#This Row],[34]]</f>
        <v>2.7906139966899994E-2</v>
      </c>
      <c r="AK382" s="10">
        <f>3/24000000*OO[[#This Row],[93 (30JUN1985 12:00:00)-Water Temperature (C)]]*OO[[#This Row],[35]]</f>
        <v>1.460108922606E-2</v>
      </c>
      <c r="AL382" s="10">
        <f>3/24000000*OO[[#This Row],[94 (30JUN1985 15:00:00)-Water Temperature (C)]]*OO[[#This Row],[36]]</f>
        <v>6.0008504437437486E-3</v>
      </c>
      <c r="AM382" s="10">
        <f>3/24000000*OO[[#This Row],[95 (30JUN1985 18:00:00)-Water Temperature (C)]]*OO[[#This Row],[37]]</f>
        <v>2.0357500392547503E-3</v>
      </c>
      <c r="AN382" s="10">
        <f>3/24000000*OO[[#This Row],[96 (30JUN1985 21:00:00)-Water Temperature (C)]]*OO[[#This Row],[38]]</f>
        <v>5.9273156206874993E-4</v>
      </c>
      <c r="AO382" s="10">
        <f>3/24000000*OO[[#This Row],[97 (01JUL1985 00:00:00)-Water Temperature (C)]]*OO[[#This Row],[39]]</f>
        <v>1.6735937589647501E-4</v>
      </c>
      <c r="AP382" s="10">
        <f>3/24000000*OO[[#This Row],[98 (01JUL1985 03:00:00)-Water Temperature (C)]]*OO[[#This Row],[40]]</f>
        <v>6.2500787252224986E-5</v>
      </c>
      <c r="AQ382" s="10">
        <f>3/24000000*OO[[#This Row],[99 (01JUL1985 06:00:00)-Water Temperature (C)]]*OO[[#This Row],[41]]</f>
        <v>3.9330982914662495E-5</v>
      </c>
      <c r="AR382" s="10">
        <f>3/24000000*OO[[#This Row],[100 (01JUL1985 09:00:00)-Water Temperature (C)]]*OO[[#This Row],[42]]</f>
        <v>3.5577860141249995E-5</v>
      </c>
      <c r="AS382" s="10">
        <f>3/24000000*OO[[#This Row],[101 (01JUL1985 12:00:00)-Water Temperature (C)]]*OO[[#This Row],[43]]</f>
        <v>3.5339331801374999E-5</v>
      </c>
      <c r="AT382" s="10">
        <f>3/24000000*OO[[#This Row],[102 (01JUL1985 15:00:00)-Water Temperature (C)]]*OO[[#This Row],[44]]</f>
        <v>3.5526717389624998E-5</v>
      </c>
      <c r="AU382" s="10">
        <f>3/24000000*OO[[#This Row],[103 (01JUL1985 18:00:00)-Water Temperature (C)]]*OO[[#This Row],[45]]</f>
        <v>3.5161754887974996E-5</v>
      </c>
      <c r="AV382" s="10">
        <f>3/24000000*OO[[#This Row],[104 (01JUL1985 21:00:00)-Water Temperature (C)]]*OO[[#This Row],[46]]</f>
        <v>3.3320862416937498E-5</v>
      </c>
      <c r="AW382" s="10">
        <f>3/24000000*OO[[#This Row],[105 (02JUL1985 00:00:00)-Water Temperature (C)]]*OO[[#This Row],[47]]</f>
        <v>3.0750530049999994E-5</v>
      </c>
      <c r="AX382" s="10">
        <f>3/24000000*OO[[#This Row],[106 (02JUL1985 03:00:00)-Water Temperature (C)]]*OO[[#This Row],[48]]</f>
        <v>2.8183399373499997E-5</v>
      </c>
      <c r="AY382" s="10">
        <f>3/24000000*OO[[#This Row],[107 (02JUL1985 06:00:00)-Water Temperature (C)]]*OO[[#This Row],[49]]</f>
        <v>2.566113863355E-5</v>
      </c>
      <c r="AZ382" s="10">
        <f>3/24000000*OO[[#This Row],[108 (02JUL1985 09:00:00)-Water Temperature (C)]]*OO[[#This Row],[50]]</f>
        <v>2.3993274498663744E-5</v>
      </c>
      <c r="BA382" s="10">
        <f>3/24000000*OO[[#This Row],[109 (02JUL1985 12:00:00)-Water Temperature (C)]]*OO[[#This Row],[51]]</f>
        <v>2.2280606411874993E-5</v>
      </c>
      <c r="BB382" s="10">
        <f>3/24000000*OO[[#This Row],[110 (02JUL1985 15:00:00)-Water Temperature (C)]]*OO[[#This Row],[52]]</f>
        <v>2.0910432728474999E-5</v>
      </c>
      <c r="BC382" s="10">
        <f>3/24000000*OO[[#This Row],[111 (02JUL1985 18:00:00)-Water Temperature (C)]]*OO[[#This Row],[53]]</f>
        <v>1.9369563929895E-5</v>
      </c>
      <c r="BD382" s="10">
        <f>3/24000000*OO[[#This Row],[112 (02JUL1985 21:00:00)-Water Temperature (C)]]*OO[[#This Row],[54]]</f>
        <v>1.764512084304E-5</v>
      </c>
      <c r="BE382" s="10">
        <f>3/24000000*OO[[#This Row],[113 (03JUL1985 00:00:00)-Water Temperature (C)]]*OO[[#This Row],[55]]</f>
        <v>1.5942478453942502E-5</v>
      </c>
      <c r="BF382" s="10">
        <f>3/24000000*OO[[#This Row],[114 (03JUL1985 03:00:00)-Water Temperature (C)]]*OO[[#This Row],[56]]</f>
        <v>1.4478129149804999E-5</v>
      </c>
      <c r="BG382" s="10">
        <f>3/24000000*OO[[#This Row],[115 (03JUL1985 06:00:00)-Water Temperature (C)]]*OO[[#This Row],[57]]</f>
        <v>1.3120966915438749E-5</v>
      </c>
      <c r="BH382" s="10">
        <f>3/24000000*OO[[#This Row],[116 (03JUL1985 09:00:00)-Water Temperature (C)]]*OO[[#This Row],[58]]</f>
        <v>1.2084073353023749E-5</v>
      </c>
      <c r="BI382" s="10">
        <f>3/24000000*OO[[#This Row],[117 (03JUL1985 12:00:00)-Water Temperature (C)]]*OO[[#This Row],[59]]</f>
        <v>1.090138257489E-5</v>
      </c>
      <c r="BJ382" s="10">
        <f>3/24000000*OO[[#This Row],[118 (03JUL1985 15:00:00)-Water Temperature (C)]]*OO[[#This Row],[60]]</f>
        <v>1.002974401308E-5</v>
      </c>
      <c r="BK382" s="10">
        <f>3/24000000*OO[[#This Row],[119 (03JUL1985 18:00:00)-Water Temperature (C)]]*OO[[#This Row],[61]]</f>
        <v>9.1778049393699991E-6</v>
      </c>
      <c r="BL382" s="10">
        <f>3/24000000*OO[[#This Row],[120 (03JUL1985 21:00:00)-Water Temperature (C)]]*OO[[#This Row],[62]]</f>
        <v>8.3447005752600001E-6</v>
      </c>
      <c r="BM382" s="10">
        <f>3/24000000*OO[[#This Row],[121 (04JUL1985 00:00:00)-Water Temperature (C)]]*OO[[#This Row],[63]]</f>
        <v>7.5385040301999992E-6</v>
      </c>
      <c r="BN382" s="10">
        <f>3/24000000*OO[[#This Row],[122 (04JUL1985 03:00:00)-Water Temperature (C)]]*OO[[#This Row],[64]]</f>
        <v>6.7732364257749997E-6</v>
      </c>
      <c r="BO382" s="10">
        <f>3/24000000*OO[[#This Row],[123 (04JUL1985 06:00:00)-Water Temperature (C)]]*OO[[#This Row],[65]]</f>
        <v>6.1962886583474991E-6</v>
      </c>
      <c r="BP382" s="10">
        <f>3/24000000*OO[[#This Row],[124 (04JUL1985 09:00:00)-Water Temperature (C)]]*OO[[#This Row],[66]]</f>
        <v>5.8271337607725001E-6</v>
      </c>
      <c r="BQ382" s="10">
        <f>3/24000000*OO[[#This Row],[125 (04JUL1985 12:00:00)-Water Temperature (C)]]*OO[[#This Row],[67]]</f>
        <v>5.4790497609575001E-6</v>
      </c>
      <c r="BR382" s="10">
        <f>3/24000000*OO[[#This Row],[126 (04JUL1985 15:00:00)-Water Temperature (C)]]*OO[[#This Row],[68]]</f>
        <v>5.15671337643E-6</v>
      </c>
      <c r="BS382" s="10">
        <f>3/24000000*OO[[#This Row],[127 (04JUL1985 18:00:00)-Water Temperature (C)]]*OO[[#This Row],[69]]</f>
        <v>4.8307352626099997E-6</v>
      </c>
      <c r="BT382" s="10">
        <f>3/24000000*OO[[#This Row],[128 (04JUL1985 21:00:00)-Water Temperature (C)]]*OO[[#This Row],[70]]</f>
        <v>4.4420950633050002E-6</v>
      </c>
      <c r="BU382" s="10">
        <f>3/24000000*OO[[#This Row],[129 (05JUL1985 00:00:00)-Water Temperature (C)]]*OO[[#This Row],[71]]</f>
        <v>4.0266516624299998E-6</v>
      </c>
      <c r="BV382" s="10">
        <f>3/24000000*OO[[#This Row],[130 (05JUL1985 03:00:00)-Water Temperature (C)]]*OO[[#This Row],[72]]</f>
        <v>3.6373924086149994E-6</v>
      </c>
      <c r="BW382" s="10">
        <f>3/24000000*OO[[#This Row],[131 (05JUL1985 06:00:00)-Water Temperature (C)]]*OO[[#This Row],[73]]</f>
        <v>3.2569941496599998E-6</v>
      </c>
      <c r="BX382" s="10">
        <f>3/24000000*OO[[#This Row],[132 (05JUL1985 09:00:00)-Water Temperature (C)]]*OO[[#This Row],[74]]</f>
        <v>2.9278181221975002E-6</v>
      </c>
      <c r="BY382" s="10">
        <f>3/24000000*OO[[#This Row],[133 (05JUL1985 12:00:00)-Water Temperature (C)]]*OO[[#This Row],[75]]</f>
        <v>2.5912623398066248E-6</v>
      </c>
      <c r="BZ382" s="10">
        <f>3/24000000*OO[[#This Row],[134 (05JUL1985 15:00:00)-Water Temperature (C)]]*OO[[#This Row],[76]]</f>
        <v>2.2585744736018748E-6</v>
      </c>
      <c r="CA382" s="10">
        <f>3/24000000*OO[[#This Row],[135 (05JUL1985 18:00:00)-Water Temperature (C)]]*OO[[#This Row],[77]]</f>
        <v>1.958442274842625E-6</v>
      </c>
      <c r="CB382" s="10">
        <f>3/24000000*OO[[#This Row],[136 (05JUL1985 21:00:00)-Water Temperature (C)]]*OO[[#This Row],[78]]</f>
        <v>1.6917349101846249E-6</v>
      </c>
      <c r="CC382" s="10">
        <f>3/24000000*OO[[#This Row],[137 (06JUL1985 00:00:00)-Water Temperature (C)]]*OO[[#This Row],[79]]</f>
        <v>1.4757356459499999E-6</v>
      </c>
      <c r="CD382" s="10">
        <f>3/24000000*OO[[#This Row],[138 (06JUL1985 03:00:00)-Water Temperature (C)]]*OO[[#This Row],[80]]</f>
        <v>1.294434069067375E-6</v>
      </c>
      <c r="CE382" s="10">
        <f>3/24000000*OO[[#This Row],[139 (06JUL1985 06:00:00)-Water Temperature (C)]]*OO[[#This Row],[81]]</f>
        <v>1.145126014144E-6</v>
      </c>
      <c r="CF382" s="10">
        <f>3/24000000*OO[[#This Row],[140 (06JUL1985 09:00:00)-Water Temperature (C)]]*OO[[#This Row],[82]]</f>
        <v>1.0328832144506249E-6</v>
      </c>
      <c r="CG382" s="10">
        <f>3/24000000*OO[[#This Row],[141 (06JUL1985 12:00:00)-Water Temperature (C)]]*OO[[#This Row],[83]]</f>
        <v>9.2917520769374983E-7</v>
      </c>
      <c r="CH382" s="10">
        <f>3/24000000*OO[[#This Row],[142 (06JUL1985 15:00:00)-Water Temperature (C)]]*OO[[#This Row],[84]]</f>
        <v>8.3624202145412486E-7</v>
      </c>
      <c r="CI382" s="10">
        <f>3/24000000*OO[[#This Row],[143 (06JUL1985 18:00:00)-Water Temperature (C)]]*OO[[#This Row],[85]]</f>
        <v>7.4749059810375003E-7</v>
      </c>
      <c r="CJ382" s="10">
        <f>3/24000000*OO[[#This Row],[144 (06JUL1985 21:00:00)-Water Temperature (C)]]*OO[[#This Row],[86]]</f>
        <v>6.6462068079224994E-7</v>
      </c>
      <c r="CK382" s="10">
        <f>3/24000000*OO[[#This Row],[145 (07JUL1985 00:00:00)-Water Temperature (C)]]*OO[[#This Row],[87]]</f>
        <v>5.8812090375937493E-7</v>
      </c>
      <c r="CL382" s="10">
        <f>3/24000000*OO[[#This Row],[146 (07JUL1985 03:00:00)-Water Temperature (C)]]*OO[[#This Row],[88]]</f>
        <v>5.2834925620100001E-7</v>
      </c>
      <c r="CM382" s="10">
        <f>3/24000000*OO[[#This Row],[147 (07JUL1985 06:00:00)-Water Temperature (C)]]*OO[[#This Row],[89]]</f>
        <v>4.8035020210074999E-7</v>
      </c>
      <c r="CN382" s="10">
        <f>3/24000000*OO[[#This Row],[148 (07JUL1985 09:00:00)-Water Temperature (C)]]*OO[[#This Row],[90]]</f>
        <v>4.4634841752962503E-7</v>
      </c>
      <c r="CO382" s="10">
        <f>3/24000000*OO[[#This Row],[149 (07JUL1985 12:00:00)-Water Temperature (C)]]*OO[[#This Row],[91]]</f>
        <v>4.1843403076200003E-7</v>
      </c>
      <c r="CP382" s="10">
        <f>3/24000000*OO[[#This Row],[150 (07JUL1985 15:00:00)-Water Temperature (C)]]*OO[[#This Row],[92]]</f>
        <v>4.1843403076200003E-7</v>
      </c>
      <c r="CQ382" s="10">
        <f>3/24000000*OO[[#This Row],[151 (07JUL1985 18:00:00)-Water Temperature (C)]]*OO[[#This Row],[93]]</f>
        <v>4.1843403076200003E-7</v>
      </c>
      <c r="CR382" s="10">
        <f>3/24000000*OO[[#This Row],[152 (07JUL1985 21:00:00)-Water Temperature (C)]]*OO[[#This Row],[94]]</f>
        <v>4.1843403076200003E-7</v>
      </c>
      <c r="CS382" s="10">
        <f>3/24000000*OO[[#This Row],[153 (08JUL1985 00:00:00)-Water Temperature (C)]]*OO[[#This Row],[95]]</f>
        <v>4.1843403076200003E-7</v>
      </c>
      <c r="CT382" s="10">
        <f>3/24000000*OO[[#This Row],[154 (08JUL1985 03:00:00)-Water Temperature (C)]]*OO[[#This Row],[96]]</f>
        <v>4.1843403076200003E-7</v>
      </c>
      <c r="CU382" s="10">
        <f>3/24000000*OO[[#This Row],[155 (08JUL1985 06:00:00)-Water Temperature (C)]]*OO[[#This Row],[97]]</f>
        <v>4.1843403076200003E-7</v>
      </c>
      <c r="CV382" s="10">
        <f>3/24000000*OO[[#This Row],[156 (08JUL1985 09:00:00)-Water Temperature (C)]]*OO[[#This Row],[98]]</f>
        <v>4.1843403076200003E-7</v>
      </c>
      <c r="CW382" s="10">
        <f>3/24000000*OO[[#This Row],[157 (08JUL1985 12:00:00)-Water Temperature (C)]]*OO[[#This Row],[99]]</f>
        <v>4.1843403076200003E-7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6.601971272565125E-34</v>
      </c>
      <c r="V383" s="10">
        <f>3/24000000*OO[[#This Row],[78 (28JUN1985 15:00:00)-Water Temperature (C)]]*OO[[#This Row],[20]]</f>
        <v>1.0677517008619998E-26</v>
      </c>
      <c r="W383" s="10">
        <f>3/24000000*OO[[#This Row],[79 (28JUN1985 18:00:00)-Water Temperature (C)]]*OO[[#This Row],[21]]</f>
        <v>1.06817959758975E-19</v>
      </c>
      <c r="X383" s="10">
        <f>3/24000000*OO[[#This Row],[80 (28JUN1985 21:00:00)-Water Temperature (C)]]*OO[[#This Row],[22]]</f>
        <v>4.1810918377724997E-15</v>
      </c>
      <c r="Y383" s="10">
        <f>3/24000000*OO[[#This Row],[81 (29JUN1985 00:00:00)-Water Temperature (C)]]*OO[[#This Row],[23]]</f>
        <v>7.3088448266925001E-12</v>
      </c>
      <c r="Z383" s="10">
        <f>3/24000000*OO[[#This Row],[82 (29JUN1985 03:00:00)-Water Temperature (C)]]*OO[[#This Row],[24]]</f>
        <v>2.4074365275258748E-9</v>
      </c>
      <c r="AA383" s="10">
        <f>3/24000000*OO[[#This Row],[83 (29JUN1985 06:00:00)-Water Temperature (C)]]*OO[[#This Row],[25]]</f>
        <v>2.3836837487775E-7</v>
      </c>
      <c r="AB383" s="10">
        <f>3/24000000*OO[[#This Row],[84 (29JUN1985 09:00:00)-Water Temperature (C)]]*OO[[#This Row],[26]]</f>
        <v>9.1823847167774996E-6</v>
      </c>
      <c r="AC383" s="10">
        <f>3/24000000*OO[[#This Row],[85 (29JUN1985 12:00:00)-Water Temperature (C)]]*OO[[#This Row],[27]]</f>
        <v>1.6303183032369999E-4</v>
      </c>
      <c r="AD383" s="10">
        <f>3/24000000*OO[[#This Row],[86 (29JUN1985 15:00:00)-Water Temperature (C)]]*OO[[#This Row],[28]]</f>
        <v>1.4795490817829998E-3</v>
      </c>
      <c r="AE383" s="10">
        <f>3/24000000*OO[[#This Row],[88 (29JUN1985 21:00:00)-Water Temperature (C)]]*OO[[#This Row],[30]]</f>
        <v>2.2826738955240001E-2</v>
      </c>
      <c r="AF383" s="10">
        <f>3/24000000*OO[[#This Row],[88 (29JUN1985 21:00:00)-Water Temperature (C)]]*OO[[#This Row],[30]]</f>
        <v>2.2826738955240001E-2</v>
      </c>
      <c r="AG383" s="10">
        <f>3/24000000*OO[[#This Row],[89 (30JUN1985 00:00:00)-Water Temperature (C)]]*OO[[#This Row],[31]]</f>
        <v>4.40419362474E-2</v>
      </c>
      <c r="AH383" s="10">
        <f>3/24000000*OO[[#This Row],[90 (30JUN1985 03:00:00)-Water Temperature (C)]]*OO[[#This Row],[32]]</f>
        <v>5.7732933265237499E-2</v>
      </c>
      <c r="AI383" s="10">
        <f>3/24000000*OO[[#This Row],[91 (30JUN1985 06:00:00)-Water Temperature (C)]]*OO[[#This Row],[33]]</f>
        <v>5.3778288707062499E-2</v>
      </c>
      <c r="AJ383" s="10">
        <f>3/24000000*OO[[#This Row],[92 (30JUN1985 09:00:00)-Water Temperature (C)]]*OO[[#This Row],[34]]</f>
        <v>3.7782219216749999E-2</v>
      </c>
      <c r="AK383" s="10">
        <f>3/24000000*OO[[#This Row],[93 (30JUN1985 12:00:00)-Water Temperature (C)]]*OO[[#This Row],[35]]</f>
        <v>2.024179302124E-2</v>
      </c>
      <c r="AL383" s="10">
        <f>3/24000000*OO[[#This Row],[94 (30JUN1985 15:00:00)-Water Temperature (C)]]*OO[[#This Row],[36]]</f>
        <v>8.4936286882124987E-3</v>
      </c>
      <c r="AM383" s="10">
        <f>3/24000000*OO[[#This Row],[95 (30JUN1985 18:00:00)-Water Temperature (C)]]*OO[[#This Row],[37]]</f>
        <v>2.9311090134374997E-3</v>
      </c>
      <c r="AN383" s="10">
        <f>3/24000000*OO[[#This Row],[96 (30JUN1985 21:00:00)-Water Temperature (C)]]*OO[[#This Row],[38]]</f>
        <v>8.623443005444999E-4</v>
      </c>
      <c r="AO383" s="10">
        <f>3/24000000*OO[[#This Row],[97 (01JUL1985 00:00:00)-Water Temperature (C)]]*OO[[#This Row],[39]]</f>
        <v>2.4162429800162502E-4</v>
      </c>
      <c r="AP383" s="10">
        <f>3/24000000*OO[[#This Row],[98 (01JUL1985 03:00:00)-Water Temperature (C)]]*OO[[#This Row],[40]]</f>
        <v>8.6545795769199985E-5</v>
      </c>
      <c r="AQ383" s="10">
        <f>3/24000000*OO[[#This Row],[99 (01JUL1985 06:00:00)-Water Temperature (C)]]*OO[[#This Row],[41]]</f>
        <v>5.1918380328774998E-5</v>
      </c>
      <c r="AR383" s="10">
        <f>3/24000000*OO[[#This Row],[100 (01JUL1985 09:00:00)-Water Temperature (C)]]*OO[[#This Row],[42]]</f>
        <v>4.6067544237225E-5</v>
      </c>
      <c r="AS383" s="10">
        <f>3/24000000*OO[[#This Row],[101 (01JUL1985 12:00:00)-Water Temperature (C)]]*OO[[#This Row],[43]]</f>
        <v>4.5561590223049999E-5</v>
      </c>
      <c r="AT383" s="10">
        <f>3/24000000*OO[[#This Row],[102 (01JUL1985 15:00:00)-Water Temperature (C)]]*OO[[#This Row],[44]]</f>
        <v>4.5753313505750007E-5</v>
      </c>
      <c r="AU383" s="10">
        <f>3/24000000*OO[[#This Row],[103 (01JUL1985 18:00:00)-Water Temperature (C)]]*OO[[#This Row],[45]]</f>
        <v>4.5321304010549999E-5</v>
      </c>
      <c r="AV383" s="10">
        <f>3/24000000*OO[[#This Row],[104 (01JUL1985 21:00:00)-Water Temperature (C)]]*OO[[#This Row],[46]]</f>
        <v>4.2985826261937494E-5</v>
      </c>
      <c r="AW383" s="10">
        <f>3/24000000*OO[[#This Row],[105 (02JUL1985 00:00:00)-Water Temperature (C)]]*OO[[#This Row],[47]]</f>
        <v>3.9638219234499995E-5</v>
      </c>
      <c r="AX383" s="10">
        <f>3/24000000*OO[[#This Row],[106 (02JUL1985 03:00:00)-Water Temperature (C)]]*OO[[#This Row],[48]]</f>
        <v>3.6323002941737502E-5</v>
      </c>
      <c r="AY383" s="10">
        <f>3/24000000*OO[[#This Row],[107 (02JUL1985 06:00:00)-Water Temperature (C)]]*OO[[#This Row],[49]]</f>
        <v>3.3040188854737501E-5</v>
      </c>
      <c r="AZ383" s="10">
        <f>3/24000000*OO[[#This Row],[108 (02JUL1985 09:00:00)-Water Temperature (C)]]*OO[[#This Row],[50]]</f>
        <v>3.0875023310625001E-5</v>
      </c>
      <c r="BA383" s="10">
        <f>3/24000000*OO[[#This Row],[109 (02JUL1985 12:00:00)-Water Temperature (C)]]*OO[[#This Row],[51]]</f>
        <v>2.8658106959624997E-5</v>
      </c>
      <c r="BB383" s="10">
        <f>3/24000000*OO[[#This Row],[110 (02JUL1985 15:00:00)-Water Temperature (C)]]*OO[[#This Row],[52]]</f>
        <v>2.6828057202966252E-5</v>
      </c>
      <c r="BC383" s="10">
        <f>3/24000000*OO[[#This Row],[111 (02JUL1985 18:00:00)-Water Temperature (C)]]*OO[[#This Row],[53]]</f>
        <v>2.4824809709591248E-5</v>
      </c>
      <c r="BD383" s="10">
        <f>3/24000000*OO[[#This Row],[112 (02JUL1985 21:00:00)-Water Temperature (C)]]*OO[[#This Row],[54]]</f>
        <v>2.257319953441125E-5</v>
      </c>
      <c r="BE383" s="10">
        <f>3/24000000*OO[[#This Row],[113 (03JUL1985 00:00:00)-Water Temperature (C)]]*OO[[#This Row],[55]]</f>
        <v>2.0347046782399999E-5</v>
      </c>
      <c r="BF383" s="10">
        <f>3/24000000*OO[[#This Row],[114 (03JUL1985 03:00:00)-Water Temperature (C)]]*OO[[#This Row],[56]]</f>
        <v>1.8449495993758745E-5</v>
      </c>
      <c r="BG383" s="10">
        <f>3/24000000*OO[[#This Row],[115 (03JUL1985 06:00:00)-Water Temperature (C)]]*OO[[#This Row],[57]]</f>
        <v>1.671575079877625E-5</v>
      </c>
      <c r="BH383" s="10">
        <f>3/24000000*OO[[#This Row],[116 (03JUL1985 09:00:00)-Water Temperature (C)]]*OO[[#This Row],[58]]</f>
        <v>1.5378294376909999E-5</v>
      </c>
      <c r="BI383" s="10">
        <f>3/24000000*OO[[#This Row],[117 (03JUL1985 12:00:00)-Water Temperature (C)]]*OO[[#This Row],[59]]</f>
        <v>1.3859234105795E-5</v>
      </c>
      <c r="BJ383" s="10">
        <f>3/24000000*OO[[#This Row],[118 (03JUL1985 15:00:00)-Water Temperature (C)]]*OO[[#This Row],[60]]</f>
        <v>1.2729018492625E-5</v>
      </c>
      <c r="BK383" s="10">
        <f>3/24000000*OO[[#This Row],[119 (03JUL1985 18:00:00)-Water Temperature (C)]]*OO[[#This Row],[61]]</f>
        <v>1.1629379661869998E-5</v>
      </c>
      <c r="BL383" s="10">
        <f>3/24000000*OO[[#This Row],[120 (03JUL1985 21:00:00)-Water Temperature (C)]]*OO[[#This Row],[62]]</f>
        <v>1.0538368961924999E-5</v>
      </c>
      <c r="BM383" s="10">
        <f>3/24000000*OO[[#This Row],[121 (04JUL1985 00:00:00)-Water Temperature (C)]]*OO[[#This Row],[63]]</f>
        <v>9.5166373946874998E-6</v>
      </c>
      <c r="BN383" s="10">
        <f>3/24000000*OO[[#This Row],[122 (04JUL1985 03:00:00)-Water Temperature (C)]]*OO[[#This Row],[64]]</f>
        <v>8.5187545077374996E-6</v>
      </c>
      <c r="BO383" s="10">
        <f>3/24000000*OO[[#This Row],[123 (04JUL1985 06:00:00)-Water Temperature (C)]]*OO[[#This Row],[65]]</f>
        <v>7.78164367099125E-6</v>
      </c>
      <c r="BP383" s="10">
        <f>3/24000000*OO[[#This Row],[124 (04JUL1985 09:00:00)-Water Temperature (C)]]*OO[[#This Row],[66]]</f>
        <v>7.3134776040224998E-6</v>
      </c>
      <c r="BQ383" s="10">
        <f>3/24000000*OO[[#This Row],[125 (04JUL1985 12:00:00)-Water Temperature (C)]]*OO[[#This Row],[67]]</f>
        <v>6.8714100074400001E-6</v>
      </c>
      <c r="BR383" s="10">
        <f>3/24000000*OO[[#This Row],[126 (04JUL1985 15:00:00)-Water Temperature (C)]]*OO[[#This Row],[68]]</f>
        <v>6.4580986001249984E-6</v>
      </c>
      <c r="BS383" s="10">
        <f>3/24000000*OO[[#This Row],[127 (04JUL1985 18:00:00)-Water Temperature (C)]]*OO[[#This Row],[69]]</f>
        <v>6.0405655050462496E-6</v>
      </c>
      <c r="BT383" s="10">
        <f>3/24000000*OO[[#This Row],[128 (04JUL1985 21:00:00)-Water Temperature (C)]]*OO[[#This Row],[70]]</f>
        <v>5.5424404760537488E-6</v>
      </c>
      <c r="BU383" s="10">
        <f>3/24000000*OO[[#This Row],[129 (05JUL1985 00:00:00)-Water Temperature (C)]]*OO[[#This Row],[71]]</f>
        <v>5.0144364059599997E-6</v>
      </c>
      <c r="BV383" s="10">
        <f>3/24000000*OO[[#This Row],[130 (05JUL1985 03:00:00)-Water Temperature (C)]]*OO[[#This Row],[72]]</f>
        <v>4.5271462880437497E-6</v>
      </c>
      <c r="BW383" s="10">
        <f>3/24000000*OO[[#This Row],[131 (05JUL1985 06:00:00)-Water Temperature (C)]]*OO[[#This Row],[73]]</f>
        <v>4.0544766531587499E-6</v>
      </c>
      <c r="BX383" s="10">
        <f>3/24000000*OO[[#This Row],[132 (05JUL1985 09:00:00)-Water Temperature (C)]]*OO[[#This Row],[74]]</f>
        <v>3.6471653151675E-6</v>
      </c>
      <c r="BY383" s="10">
        <f>3/24000000*OO[[#This Row],[133 (05JUL1985 12:00:00)-Water Temperature (C)]]*OO[[#This Row],[75]]</f>
        <v>3.2299585493709999E-6</v>
      </c>
      <c r="BZ383" s="10">
        <f>3/24000000*OO[[#This Row],[134 (05JUL1985 15:00:00)-Water Temperature (C)]]*OO[[#This Row],[76]]</f>
        <v>2.8138432750924994E-6</v>
      </c>
      <c r="CA383" s="10">
        <f>3/24000000*OO[[#This Row],[135 (05JUL1985 18:00:00)-Water Temperature (C)]]*OO[[#This Row],[77]]</f>
        <v>2.4369710594375E-6</v>
      </c>
      <c r="CB383" s="10">
        <f>3/24000000*OO[[#This Row],[136 (05JUL1985 21:00:00)-Water Temperature (C)]]*OO[[#This Row],[78]]</f>
        <v>2.1001310426634997E-6</v>
      </c>
      <c r="CC383" s="10">
        <f>3/24000000*OO[[#This Row],[137 (06JUL1985 00:00:00)-Water Temperature (C)]]*OO[[#This Row],[79]]</f>
        <v>1.827260869259625E-6</v>
      </c>
      <c r="CD383" s="10">
        <f>3/24000000*OO[[#This Row],[138 (06JUL1985 03:00:00)-Water Temperature (C)]]*OO[[#This Row],[80]]</f>
        <v>1.6000884430780001E-6</v>
      </c>
      <c r="CE383" s="10">
        <f>3/24000000*OO[[#This Row],[139 (06JUL1985 06:00:00)-Water Temperature (C)]]*OO[[#This Row],[81]]</f>
        <v>1.4141841064259999E-6</v>
      </c>
      <c r="CF383" s="10">
        <f>3/24000000*OO[[#This Row],[140 (06JUL1985 09:00:00)-Water Temperature (C)]]*OO[[#This Row],[82]]</f>
        <v>1.2757162180835E-6</v>
      </c>
      <c r="CG383" s="10">
        <f>3/24000000*OO[[#This Row],[141 (06JUL1985 12:00:00)-Water Temperature (C)]]*OO[[#This Row],[83]]</f>
        <v>1.1473148759085001E-6</v>
      </c>
      <c r="CH383" s="10">
        <f>3/24000000*OO[[#This Row],[142 (06JUL1985 15:00:00)-Water Temperature (C)]]*OO[[#This Row],[84]]</f>
        <v>1.031478433524E-6</v>
      </c>
      <c r="CI383" s="10">
        <f>3/24000000*OO[[#This Row],[143 (06JUL1985 18:00:00)-Water Temperature (C)]]*OO[[#This Row],[85]]</f>
        <v>9.2052238163650004E-7</v>
      </c>
      <c r="CJ383" s="10">
        <f>3/24000000*OO[[#This Row],[144 (06JUL1985 21:00:00)-Water Temperature (C)]]*OO[[#This Row],[86]]</f>
        <v>8.1624294994374999E-7</v>
      </c>
      <c r="CK383" s="10">
        <f>3/24000000*OO[[#This Row],[145 (07JUL1985 00:00:00)-Water Temperature (C)]]*OO[[#This Row],[87]]</f>
        <v>7.2003665758087495E-7</v>
      </c>
      <c r="CL383" s="10">
        <f>3/24000000*OO[[#This Row],[146 (07JUL1985 03:00:00)-Water Temperature (C)]]*OO[[#This Row],[88]]</f>
        <v>6.4523519803662493E-7</v>
      </c>
      <c r="CM383" s="10">
        <f>3/24000000*OO[[#This Row],[147 (07JUL1985 06:00:00)-Water Temperature (C)]]*OO[[#This Row],[89]]</f>
        <v>5.8564731809649999E-7</v>
      </c>
      <c r="CN383" s="10">
        <f>3/24000000*OO[[#This Row],[148 (07JUL1985 09:00:00)-Water Temperature (C)]]*OO[[#This Row],[90]]</f>
        <v>5.4359997000075002E-7</v>
      </c>
      <c r="CO383" s="10">
        <f>3/24000000*OO[[#This Row],[149 (07JUL1985 12:00:00)-Water Temperature (C)]]*OO[[#This Row],[91]]</f>
        <v>5.0951928436150003E-7</v>
      </c>
      <c r="CP383" s="10">
        <f>3/24000000*OO[[#This Row],[150 (07JUL1985 15:00:00)-Water Temperature (C)]]*OO[[#This Row],[92]]</f>
        <v>5.0951928436150003E-7</v>
      </c>
      <c r="CQ383" s="10">
        <f>3/24000000*OO[[#This Row],[151 (07JUL1985 18:00:00)-Water Temperature (C)]]*OO[[#This Row],[93]]</f>
        <v>5.0951928436150003E-7</v>
      </c>
      <c r="CR383" s="10">
        <f>3/24000000*OO[[#This Row],[152 (07JUL1985 21:00:00)-Water Temperature (C)]]*OO[[#This Row],[94]]</f>
        <v>5.0951928436150003E-7</v>
      </c>
      <c r="CS383" s="10">
        <f>3/24000000*OO[[#This Row],[153 (08JUL1985 00:00:00)-Water Temperature (C)]]*OO[[#This Row],[95]]</f>
        <v>5.0951928436150003E-7</v>
      </c>
      <c r="CT383" s="10">
        <f>3/24000000*OO[[#This Row],[154 (08JUL1985 03:00:00)-Water Temperature (C)]]*OO[[#This Row],[96]]</f>
        <v>5.0951928436150003E-7</v>
      </c>
      <c r="CU383" s="10">
        <f>3/24000000*OO[[#This Row],[155 (08JUL1985 06:00:00)-Water Temperature (C)]]*OO[[#This Row],[97]]</f>
        <v>5.0951928436150003E-7</v>
      </c>
      <c r="CV383" s="10">
        <f>3/24000000*OO[[#This Row],[156 (08JUL1985 09:00:00)-Water Temperature (C)]]*OO[[#This Row],[98]]</f>
        <v>5.0951928436150003E-7</v>
      </c>
      <c r="CW383" s="10">
        <f>3/24000000*OO[[#This Row],[157 (08JUL1985 12:00:00)-Water Temperature (C)]]*OO[[#This Row],[99]]</f>
        <v>5.0951928436150003E-7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1.1337141838840695E-34</v>
      </c>
      <c r="V384" s="10">
        <f>3/24000000*OO[[#This Row],[78 (28JUN1985 15:00:00)-Water Temperature (C)]]*OO[[#This Row],[20]]</f>
        <v>5.6330373385124992E-27</v>
      </c>
      <c r="W384" s="10">
        <f>3/24000000*OO[[#This Row],[79 (28JUN1985 18:00:00)-Water Temperature (C)]]*OO[[#This Row],[21]]</f>
        <v>4.1667241579424996E-20</v>
      </c>
      <c r="X384" s="10">
        <f>3/24000000*OO[[#This Row],[80 (28JUN1985 21:00:00)-Water Temperature (C)]]*OO[[#This Row],[22]]</f>
        <v>2.2613328173639999E-15</v>
      </c>
      <c r="Y384" s="10">
        <f>3/24000000*OO[[#This Row],[81 (29JUN1985 00:00:00)-Water Temperature (C)]]*OO[[#This Row],[23]]</f>
        <v>4.5630792140225002E-12</v>
      </c>
      <c r="Z384" s="10">
        <f>3/24000000*OO[[#This Row],[82 (29JUN1985 03:00:00)-Water Temperature (C)]]*OO[[#This Row],[24]]</f>
        <v>1.661938880533E-9</v>
      </c>
      <c r="AA384" s="10">
        <f>3/24000000*OO[[#This Row],[83 (29JUN1985 06:00:00)-Water Temperature (C)]]*OO[[#This Row],[25]]</f>
        <v>1.7832011115579999E-7</v>
      </c>
      <c r="AB384" s="10">
        <f>3/24000000*OO[[#This Row],[84 (29JUN1985 09:00:00)-Water Temperature (C)]]*OO[[#This Row],[26]]</f>
        <v>7.3563078129087505E-6</v>
      </c>
      <c r="AC384" s="10">
        <f>3/24000000*OO[[#This Row],[85 (29JUN1985 12:00:00)-Water Temperature (C)]]*OO[[#This Row],[27]]</f>
        <v>1.3871754064740001E-4</v>
      </c>
      <c r="AD384" s="10">
        <f>3/24000000*OO[[#This Row],[86 (29JUN1985 15:00:00)-Water Temperature (C)]]*OO[[#This Row],[28]]</f>
        <v>1.3303673947989998E-3</v>
      </c>
      <c r="AE384" s="10">
        <f>3/24000000*OO[[#This Row],[88 (29JUN1985 21:00:00)-Water Temperature (C)]]*OO[[#This Row],[30]]</f>
        <v>2.2527517549387501E-2</v>
      </c>
      <c r="AF384" s="10">
        <f>3/24000000*OO[[#This Row],[88 (29JUN1985 21:00:00)-Water Temperature (C)]]*OO[[#This Row],[30]]</f>
        <v>2.2527517549387501E-2</v>
      </c>
      <c r="AG384" s="10">
        <f>3/24000000*OO[[#This Row],[89 (30JUN1985 00:00:00)-Water Temperature (C)]]*OO[[#This Row],[31]]</f>
        <v>4.5233638143749998E-2</v>
      </c>
      <c r="AH384" s="10">
        <f>3/24000000*OO[[#This Row],[90 (30JUN1985 03:00:00)-Water Temperature (C)]]*OO[[#This Row],[32]]</f>
        <v>6.1509191006124987E-2</v>
      </c>
      <c r="AI384" s="10">
        <f>3/24000000*OO[[#This Row],[91 (30JUN1985 06:00:00)-Water Temperature (C)]]*OO[[#This Row],[33]]</f>
        <v>5.9247248426037513E-2</v>
      </c>
      <c r="AJ384" s="10">
        <f>3/24000000*OO[[#This Row],[92 (30JUN1985 09:00:00)-Water Temperature (C)]]*OO[[#This Row],[34]]</f>
        <v>4.2920730021749988E-2</v>
      </c>
      <c r="AK384" s="10">
        <f>3/24000000*OO[[#This Row],[93 (30JUN1985 12:00:00)-Water Temperature (C)]]*OO[[#This Row],[35]]</f>
        <v>2.3684191924951251E-2</v>
      </c>
      <c r="AL384" s="10">
        <f>3/24000000*OO[[#This Row],[94 (30JUN1985 15:00:00)-Water Temperature (C)]]*OO[[#This Row],[36]]</f>
        <v>1.0197379771892499E-2</v>
      </c>
      <c r="AM384" s="10">
        <f>3/24000000*OO[[#This Row],[95 (30JUN1985 18:00:00)-Water Temperature (C)]]*OO[[#This Row],[37]]</f>
        <v>3.5967492831449994E-3</v>
      </c>
      <c r="AN384" s="10">
        <f>3/24000000*OO[[#This Row],[96 (30JUN1985 21:00:00)-Water Temperature (C)]]*OO[[#This Row],[38]]</f>
        <v>1.074276600904375E-3</v>
      </c>
      <c r="AO384" s="10">
        <f>3/24000000*OO[[#This Row],[97 (01JUL1985 00:00:00)-Water Temperature (C)]]*OO[[#This Row],[39]]</f>
        <v>2.9982835966999998E-4</v>
      </c>
      <c r="AP384" s="10">
        <f>3/24000000*OO[[#This Row],[98 (01JUL1985 03:00:00)-Water Temperature (C)]]*OO[[#This Row],[40]]</f>
        <v>1.0287572524249999E-4</v>
      </c>
      <c r="AQ384" s="10">
        <f>3/24000000*OO[[#This Row],[99 (01JUL1985 06:00:00)-Water Temperature (C)]]*OO[[#This Row],[41]]</f>
        <v>5.8342788445424995E-5</v>
      </c>
      <c r="AR384" s="10">
        <f>3/24000000*OO[[#This Row],[100 (01JUL1985 09:00:00)-Water Temperature (C)]]*OO[[#This Row],[42]]</f>
        <v>5.0592461822974996E-5</v>
      </c>
      <c r="AS384" s="10">
        <f>3/24000000*OO[[#This Row],[101 (01JUL1985 12:00:00)-Water Temperature (C)]]*OO[[#This Row],[43]]</f>
        <v>4.9912767167424997E-5</v>
      </c>
      <c r="AT384" s="10">
        <f>3/24000000*OO[[#This Row],[102 (01JUL1985 15:00:00)-Water Temperature (C)]]*OO[[#This Row],[44]]</f>
        <v>5.0216330264749998E-5</v>
      </c>
      <c r="AU384" s="10">
        <f>3/24000000*OO[[#This Row],[103 (01JUL1985 18:00:00)-Water Temperature (C)]]*OO[[#This Row],[45]]</f>
        <v>4.9919854705874998E-5</v>
      </c>
      <c r="AV384" s="10">
        <f>3/24000000*OO[[#This Row],[104 (01JUL1985 21:00:00)-Water Temperature (C)]]*OO[[#This Row],[46]]</f>
        <v>4.7724239872175006E-5</v>
      </c>
      <c r="AW384" s="10">
        <f>3/24000000*OO[[#This Row],[105 (02JUL1985 00:00:00)-Water Temperature (C)]]*OO[[#This Row],[47]]</f>
        <v>4.4125408180749998E-5</v>
      </c>
      <c r="AX384" s="10">
        <f>3/24000000*OO[[#This Row],[106 (02JUL1985 03:00:00)-Water Temperature (C)]]*OO[[#This Row],[48]]</f>
        <v>4.0564102249799996E-5</v>
      </c>
      <c r="AY384" s="10">
        <f>3/24000000*OO[[#This Row],[107 (02JUL1985 06:00:00)-Water Temperature (C)]]*OO[[#This Row],[49]]</f>
        <v>3.6994070038799994E-5</v>
      </c>
      <c r="AZ384" s="10">
        <f>3/24000000*OO[[#This Row],[108 (02JUL1985 09:00:00)-Water Temperature (C)]]*OO[[#This Row],[50]]</f>
        <v>3.4667152271700002E-5</v>
      </c>
      <c r="BA384" s="10">
        <f>3/24000000*OO[[#This Row],[109 (02JUL1985 12:00:00)-Water Temperature (C)]]*OO[[#This Row],[51]]</f>
        <v>3.2290854986249995E-5</v>
      </c>
      <c r="BB384" s="10">
        <f>3/24000000*OO[[#This Row],[110 (02JUL1985 15:00:00)-Water Temperature (C)]]*OO[[#This Row],[52]]</f>
        <v>3.0258223766387497E-5</v>
      </c>
      <c r="BC384" s="10">
        <f>3/24000000*OO[[#This Row],[111 (02JUL1985 18:00:00)-Water Temperature (C)]]*OO[[#This Row],[53]]</f>
        <v>2.8086412750657497E-5</v>
      </c>
      <c r="BD384" s="10">
        <f>3/24000000*OO[[#This Row],[112 (02JUL1985 21:00:00)-Water Temperature (C)]]*OO[[#This Row],[54]]</f>
        <v>2.5605924969078747E-5</v>
      </c>
      <c r="BE384" s="10">
        <f>3/24000000*OO[[#This Row],[113 (03JUL1985 00:00:00)-Water Temperature (C)]]*OO[[#This Row],[55]]</f>
        <v>2.3107008876939996E-5</v>
      </c>
      <c r="BF384" s="10">
        <f>3/24000000*OO[[#This Row],[114 (03JUL1985 03:00:00)-Water Temperature (C)]]*OO[[#This Row],[56]]</f>
        <v>2.0989923373441248E-5</v>
      </c>
      <c r="BG384" s="10">
        <f>3/24000000*OO[[#This Row],[115 (03JUL1985 06:00:00)-Water Temperature (C)]]*OO[[#This Row],[57]]</f>
        <v>1.9074718962437498E-5</v>
      </c>
      <c r="BH384" s="10">
        <f>3/24000000*OO[[#This Row],[116 (03JUL1985 09:00:00)-Water Temperature (C)]]*OO[[#This Row],[58]]</f>
        <v>1.759401606927E-5</v>
      </c>
      <c r="BI384" s="10">
        <f>3/24000000*OO[[#This Row],[117 (03JUL1985 12:00:00)-Water Temperature (C)]]*OO[[#This Row],[59]]</f>
        <v>1.5906684627487497E-5</v>
      </c>
      <c r="BJ384" s="10">
        <f>3/24000000*OO[[#This Row],[118 (03JUL1985 15:00:00)-Water Temperature (C)]]*OO[[#This Row],[60]]</f>
        <v>1.4632628561424999E-5</v>
      </c>
      <c r="BK384" s="10">
        <f>3/24000000*OO[[#This Row],[119 (03JUL1985 18:00:00)-Water Temperature (C)]]*OO[[#This Row],[61]]</f>
        <v>1.34007530472125E-5</v>
      </c>
      <c r="BL384" s="10">
        <f>3/24000000*OO[[#This Row],[120 (03JUL1985 21:00:00)-Water Temperature (C)]]*OO[[#This Row],[62]]</f>
        <v>1.2149670431031249E-5</v>
      </c>
      <c r="BM384" s="10">
        <f>3/24000000*OO[[#This Row],[121 (04JUL1985 00:00:00)-Water Temperature (C)]]*OO[[#This Row],[63]]</f>
        <v>1.0995302793195E-5</v>
      </c>
      <c r="BN384" s="10">
        <f>3/24000000*OO[[#This Row],[122 (04JUL1985 03:00:00)-Water Temperature (C)]]*OO[[#This Row],[64]]</f>
        <v>9.8460063174850011E-6</v>
      </c>
      <c r="BO384" s="10">
        <f>3/24000000*OO[[#This Row],[123 (04JUL1985 06:00:00)-Water Temperature (C)]]*OO[[#This Row],[65]]</f>
        <v>9.0042929300599986E-6</v>
      </c>
      <c r="BP384" s="10">
        <f>3/24000000*OO[[#This Row],[124 (04JUL1985 09:00:00)-Water Temperature (C)]]*OO[[#This Row],[66]]</f>
        <v>8.4794325651199991E-6</v>
      </c>
      <c r="BQ384" s="10">
        <f>3/24000000*OO[[#This Row],[125 (04JUL1985 12:00:00)-Water Temperature (C)]]*OO[[#This Row],[67]]</f>
        <v>7.983037037094999E-6</v>
      </c>
      <c r="BR384" s="10">
        <f>3/24000000*OO[[#This Row],[126 (04JUL1985 15:00:00)-Water Temperature (C)]]*OO[[#This Row],[68]]</f>
        <v>7.5120727311162501E-6</v>
      </c>
      <c r="BS384" s="10">
        <f>3/24000000*OO[[#This Row],[127 (04JUL1985 18:00:00)-Water Temperature (C)]]*OO[[#This Row],[69]]</f>
        <v>7.0343477414612501E-6</v>
      </c>
      <c r="BT384" s="10">
        <f>3/24000000*OO[[#This Row],[128 (04JUL1985 21:00:00)-Water Temperature (C)]]*OO[[#This Row],[70]]</f>
        <v>6.4597921537499996E-6</v>
      </c>
      <c r="BU384" s="10">
        <f>3/24000000*OO[[#This Row],[129 (05JUL1985 00:00:00)-Water Temperature (C)]]*OO[[#This Row],[71]]</f>
        <v>5.8464846942000002E-6</v>
      </c>
      <c r="BV384" s="10">
        <f>3/24000000*OO[[#This Row],[130 (05JUL1985 03:00:00)-Water Temperature (C)]]*OO[[#This Row],[72]]</f>
        <v>5.2880671606149998E-6</v>
      </c>
      <c r="BW384" s="10">
        <f>3/24000000*OO[[#This Row],[131 (05JUL1985 06:00:00)-Water Temperature (C)]]*OO[[#This Row],[73]]</f>
        <v>4.7480341761387495E-6</v>
      </c>
      <c r="BX384" s="10">
        <f>3/24000000*OO[[#This Row],[132 (05JUL1985 09:00:00)-Water Temperature (C)]]*OO[[#This Row],[74]]</f>
        <v>4.2829395974999998E-6</v>
      </c>
      <c r="BY384" s="10">
        <f>3/24000000*OO[[#This Row],[133 (05JUL1985 12:00:00)-Water Temperature (C)]]*OO[[#This Row],[75]]</f>
        <v>3.8066388762599998E-6</v>
      </c>
      <c r="BZ384" s="10">
        <f>3/24000000*OO[[#This Row],[134 (05JUL1985 15:00:00)-Water Temperature (C)]]*OO[[#This Row],[76]]</f>
        <v>3.3212737784724994E-6</v>
      </c>
      <c r="CA384" s="10">
        <f>3/24000000*OO[[#This Row],[135 (05JUL1985 18:00:00)-Water Temperature (C)]]*OO[[#This Row],[77]]</f>
        <v>2.8806009787374997E-6</v>
      </c>
      <c r="CB384" s="10">
        <f>3/24000000*OO[[#This Row],[136 (05JUL1985 21:00:00)-Water Temperature (C)]]*OO[[#This Row],[78]]</f>
        <v>2.4822468364856245E-6</v>
      </c>
      <c r="CC384" s="10">
        <f>3/24000000*OO[[#This Row],[137 (06JUL1985 00:00:00)-Water Temperature (C)]]*OO[[#This Row],[79]]</f>
        <v>2.1583258889141252E-6</v>
      </c>
      <c r="CD384" s="10">
        <f>3/24000000*OO[[#This Row],[138 (06JUL1985 03:00:00)-Water Temperature (C)]]*OO[[#This Row],[80]]</f>
        <v>1.8909005660739997E-6</v>
      </c>
      <c r="CE384" s="10">
        <f>3/24000000*OO[[#This Row],[139 (06JUL1985 06:00:00)-Water Temperature (C)]]*OO[[#This Row],[81]]</f>
        <v>1.6729028206808751E-6</v>
      </c>
      <c r="CF384" s="10">
        <f>3/24000000*OO[[#This Row],[140 (06JUL1985 09:00:00)-Water Temperature (C)]]*OO[[#This Row],[82]]</f>
        <v>1.512569932642125E-6</v>
      </c>
      <c r="CG384" s="10">
        <f>3/24000000*OO[[#This Row],[141 (06JUL1985 12:00:00)-Water Temperature (C)]]*OO[[#This Row],[83]]</f>
        <v>1.3638564762641248E-6</v>
      </c>
      <c r="CH384" s="10">
        <f>3/24000000*OO[[#This Row],[142 (06JUL1985 15:00:00)-Water Temperature (C)]]*OO[[#This Row],[84]]</f>
        <v>1.2281184258734999E-6</v>
      </c>
      <c r="CI384" s="10">
        <f>3/24000000*OO[[#This Row],[143 (06JUL1985 18:00:00)-Water Temperature (C)]]*OO[[#This Row],[85]]</f>
        <v>1.0970861539185E-6</v>
      </c>
      <c r="CJ384" s="10">
        <f>3/24000000*OO[[#This Row],[144 (06JUL1985 21:00:00)-Water Temperature (C)]]*OO[[#This Row],[86]]</f>
        <v>9.7246516042499988E-7</v>
      </c>
      <c r="CK384" s="10">
        <f>3/24000000*OO[[#This Row],[145 (07JUL1985 00:00:00)-Water Temperature (C)]]*OO[[#This Row],[87]]</f>
        <v>8.5665526391562495E-7</v>
      </c>
      <c r="CL384" s="10">
        <f>3/24000000*OO[[#This Row],[146 (07JUL1985 03:00:00)-Water Temperature (C)]]*OO[[#This Row],[88]]</f>
        <v>7.6683181503349995E-7</v>
      </c>
      <c r="CM384" s="10">
        <f>3/24000000*OO[[#This Row],[147 (07JUL1985 06:00:00)-Water Temperature (C)]]*OO[[#This Row],[89]]</f>
        <v>6.9585978596749998E-7</v>
      </c>
      <c r="CN384" s="10">
        <f>3/24000000*OO[[#This Row],[148 (07JUL1985 09:00:00)-Water Temperature (C)]]*OO[[#This Row],[90]]</f>
        <v>6.4597755087624989E-7</v>
      </c>
      <c r="CO384" s="10">
        <f>3/24000000*OO[[#This Row],[149 (07JUL1985 12:00:00)-Water Temperature (C)]]*OO[[#This Row],[91]]</f>
        <v>6.0639133142749999E-7</v>
      </c>
      <c r="CP384" s="10">
        <f>3/24000000*OO[[#This Row],[150 (07JUL1985 15:00:00)-Water Temperature (C)]]*OO[[#This Row],[92]]</f>
        <v>6.0639133142749999E-7</v>
      </c>
      <c r="CQ384" s="10">
        <f>3/24000000*OO[[#This Row],[151 (07JUL1985 18:00:00)-Water Temperature (C)]]*OO[[#This Row],[93]]</f>
        <v>6.0639133142749999E-7</v>
      </c>
      <c r="CR384" s="10">
        <f>3/24000000*OO[[#This Row],[152 (07JUL1985 21:00:00)-Water Temperature (C)]]*OO[[#This Row],[94]]</f>
        <v>6.0639133142749999E-7</v>
      </c>
      <c r="CS384" s="10">
        <f>3/24000000*OO[[#This Row],[153 (08JUL1985 00:00:00)-Water Temperature (C)]]*OO[[#This Row],[95]]</f>
        <v>6.0639133142749999E-7</v>
      </c>
      <c r="CT384" s="10">
        <f>3/24000000*OO[[#This Row],[154 (08JUL1985 03:00:00)-Water Temperature (C)]]*OO[[#This Row],[96]]</f>
        <v>6.0639133142749999E-7</v>
      </c>
      <c r="CU384" s="10">
        <f>3/24000000*OO[[#This Row],[155 (08JUL1985 06:00:00)-Water Temperature (C)]]*OO[[#This Row],[97]]</f>
        <v>6.0639133142749999E-7</v>
      </c>
      <c r="CV384" s="10">
        <f>3/24000000*OO[[#This Row],[156 (08JUL1985 09:00:00)-Water Temperature (C)]]*OO[[#This Row],[98]]</f>
        <v>6.0639133142749999E-7</v>
      </c>
      <c r="CW384" s="10">
        <f>3/24000000*OO[[#This Row],[157 (08JUL1985 12:00:00)-Water Temperature (C)]]*OO[[#This Row],[99]]</f>
        <v>6.0639133142749999E-7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1.0877930929054299E-35</v>
      </c>
      <c r="V385" s="10">
        <f>3/24000000*OO[[#This Row],[78 (28JUN1985 15:00:00)-Water Temperature (C)]]*OO[[#This Row],[20]]</f>
        <v>1.8967649343749997E-27</v>
      </c>
      <c r="W385" s="10">
        <f>3/24000000*OO[[#This Row],[79 (28JUN1985 18:00:00)-Water Temperature (C)]]*OO[[#This Row],[21]]</f>
        <v>1.0642131408202499E-20</v>
      </c>
      <c r="X385" s="10">
        <f>3/24000000*OO[[#This Row],[80 (28JUN1985 21:00:00)-Water Temperature (C)]]*OO[[#This Row],[22]]</f>
        <v>8.0186247238749978E-16</v>
      </c>
      <c r="Y385" s="10">
        <f>3/24000000*OO[[#This Row],[81 (29JUN1985 00:00:00)-Water Temperature (C)]]*OO[[#This Row],[23]]</f>
        <v>1.841451977274375E-12</v>
      </c>
      <c r="Z385" s="10">
        <f>3/24000000*OO[[#This Row],[82 (29JUN1985 03:00:00)-Water Temperature (C)]]*OO[[#This Row],[24]]</f>
        <v>7.3141714399200002E-10</v>
      </c>
      <c r="AA385" s="10">
        <f>3/24000000*OO[[#This Row],[83 (29JUN1985 06:00:00)-Water Temperature (C)]]*OO[[#This Row],[25]]</f>
        <v>8.3977460862500006E-8</v>
      </c>
      <c r="AB385" s="10">
        <f>3/24000000*OO[[#This Row],[84 (29JUN1985 09:00:00)-Water Temperature (C)]]*OO[[#This Row],[26]]</f>
        <v>3.6669752147999996E-6</v>
      </c>
      <c r="AC385" s="10">
        <f>3/24000000*OO[[#This Row],[85 (29JUN1985 12:00:00)-Water Temperature (C)]]*OO[[#This Row],[27]]</f>
        <v>7.2640692793125001E-5</v>
      </c>
      <c r="AD385" s="10">
        <f>3/24000000*OO[[#This Row],[86 (29JUN1985 15:00:00)-Water Temperature (C)]]*OO[[#This Row],[28]]</f>
        <v>7.287799874939998E-4</v>
      </c>
      <c r="AE385" s="10">
        <f>3/24000000*OO[[#This Row],[88 (29JUN1985 21:00:00)-Water Temperature (C)]]*OO[[#This Row],[30]]</f>
        <v>1.3299245127521252E-2</v>
      </c>
      <c r="AF385" s="10">
        <f>3/24000000*OO[[#This Row],[88 (29JUN1985 21:00:00)-Water Temperature (C)]]*OO[[#This Row],[30]]</f>
        <v>1.3299245127521252E-2</v>
      </c>
      <c r="AG385" s="10">
        <f>3/24000000*OO[[#This Row],[89 (30JUN1985 00:00:00)-Water Temperature (C)]]*OO[[#This Row],[31]]</f>
        <v>2.7567178711312503E-2</v>
      </c>
      <c r="AH385" s="10">
        <f>3/24000000*OO[[#This Row],[90 (30JUN1985 03:00:00)-Water Temperature (C)]]*OO[[#This Row],[32]]</f>
        <v>3.8593324011412501E-2</v>
      </c>
      <c r="AI385" s="10">
        <f>3/24000000*OO[[#This Row],[91 (30JUN1985 06:00:00)-Water Temperature (C)]]*OO[[#This Row],[33]]</f>
        <v>3.8174011328137497E-2</v>
      </c>
      <c r="AJ385" s="10">
        <f>3/24000000*OO[[#This Row],[92 (30JUN1985 09:00:00)-Water Temperature (C)]]*OO[[#This Row],[34]]</f>
        <v>2.8329237403499997E-2</v>
      </c>
      <c r="AK385" s="10">
        <f>3/24000000*OO[[#This Row],[93 (30JUN1985 12:00:00)-Water Temperature (C)]]*OO[[#This Row],[35]]</f>
        <v>1.5999851195948749E-2</v>
      </c>
      <c r="AL385" s="10">
        <f>3/24000000*OO[[#This Row],[94 (30JUN1985 15:00:00)-Water Temperature (C)]]*OO[[#This Row],[36]]</f>
        <v>7.0322615960999989E-3</v>
      </c>
      <c r="AM385" s="10">
        <f>3/24000000*OO[[#This Row],[95 (30JUN1985 18:00:00)-Water Temperature (C)]]*OO[[#This Row],[37]]</f>
        <v>2.5241693762677497E-3</v>
      </c>
      <c r="AN385" s="10">
        <f>3/24000000*OO[[#This Row],[96 (30JUN1985 21:00:00)-Water Temperature (C)]]*OO[[#This Row],[38]]</f>
        <v>7.6349316464449982E-4</v>
      </c>
      <c r="AO385" s="10">
        <f>3/24000000*OO[[#This Row],[97 (01JUL1985 00:00:00)-Water Temperature (C)]]*OO[[#This Row],[39]]</f>
        <v>2.1308359474159997E-4</v>
      </c>
      <c r="AP385" s="10">
        <f>3/24000000*OO[[#This Row],[98 (01JUL1985 03:00:00)-Water Temperature (C)]]*OO[[#This Row],[40]]</f>
        <v>7.0892590072500002E-5</v>
      </c>
      <c r="AQ385" s="10">
        <f>3/24000000*OO[[#This Row],[99 (01JUL1985 06:00:00)-Water Temperature (C)]]*OO[[#This Row],[41]]</f>
        <v>3.8399529807299997E-5</v>
      </c>
      <c r="AR385" s="10">
        <f>3/24000000*OO[[#This Row],[100 (01JUL1985 09:00:00)-Water Temperature (C)]]*OO[[#This Row],[42]]</f>
        <v>3.2573068589249997E-5</v>
      </c>
      <c r="AS385" s="10">
        <f>3/24000000*OO[[#This Row],[101 (01JUL1985 12:00:00)-Water Temperature (C)]]*OO[[#This Row],[43]]</f>
        <v>3.2037307212399995E-5</v>
      </c>
      <c r="AT385" s="10">
        <f>3/24000000*OO[[#This Row],[102 (01JUL1985 15:00:00)-Water Temperature (C)]]*OO[[#This Row],[44]]</f>
        <v>3.2258269279049994E-5</v>
      </c>
      <c r="AU385" s="10">
        <f>3/24000000*OO[[#This Row],[103 (01JUL1985 18:00:00)-Water Temperature (C)]]*OO[[#This Row],[45]]</f>
        <v>3.2142685178674999E-5</v>
      </c>
      <c r="AV385" s="10">
        <f>3/24000000*OO[[#This Row],[104 (01JUL1985 21:00:00)-Water Temperature (C)]]*OO[[#This Row],[46]]</f>
        <v>3.0918868607937493E-5</v>
      </c>
      <c r="AW385" s="10">
        <f>3/24000000*OO[[#This Row],[105 (02JUL1985 00:00:00)-Water Temperature (C)]]*OO[[#This Row],[47]]</f>
        <v>2.86465646936625E-5</v>
      </c>
      <c r="AX385" s="10">
        <f>3/24000000*OO[[#This Row],[106 (02JUL1985 03:00:00)-Water Temperature (C)]]*OO[[#This Row],[48]]</f>
        <v>2.6387216539694995E-5</v>
      </c>
      <c r="AY385" s="10">
        <f>3/24000000*OO[[#This Row],[107 (02JUL1985 06:00:00)-Water Temperature (C)]]*OO[[#This Row],[49]]</f>
        <v>2.4106951380027499E-5</v>
      </c>
      <c r="AZ385" s="10">
        <f>3/24000000*OO[[#This Row],[108 (02JUL1985 09:00:00)-Water Temperature (C)]]*OO[[#This Row],[50]]</f>
        <v>2.2621189973239999E-5</v>
      </c>
      <c r="BA385" s="10">
        <f>3/24000000*OO[[#This Row],[109 (02JUL1985 12:00:00)-Water Temperature (C)]]*OO[[#This Row],[51]]</f>
        <v>2.1122535959249999E-5</v>
      </c>
      <c r="BB385" s="10">
        <f>3/24000000*OO[[#This Row],[110 (02JUL1985 15:00:00)-Water Temperature (C)]]*OO[[#This Row],[52]]</f>
        <v>1.9797038545541247E-5</v>
      </c>
      <c r="BC385" s="10">
        <f>3/24000000*OO[[#This Row],[111 (02JUL1985 18:00:00)-Water Temperature (C)]]*OO[[#This Row],[53]]</f>
        <v>1.8413828819725001E-5</v>
      </c>
      <c r="BD385" s="10">
        <f>3/24000000*OO[[#This Row],[112 (02JUL1985 21:00:00)-Water Temperature (C)]]*OO[[#This Row],[54]]</f>
        <v>1.6807829306466249E-5</v>
      </c>
      <c r="BE385" s="10">
        <f>3/24000000*OO[[#This Row],[113 (03JUL1985 00:00:00)-Water Temperature (C)]]*OO[[#This Row],[55]]</f>
        <v>1.5174580906936251E-5</v>
      </c>
      <c r="BF385" s="10">
        <f>3/24000000*OO[[#This Row],[114 (03JUL1985 03:00:00)-Water Temperature (C)]]*OO[[#This Row],[56]]</f>
        <v>1.3795579851004998E-5</v>
      </c>
      <c r="BG385" s="10">
        <f>3/24000000*OO[[#This Row],[115 (03JUL1985 06:00:00)-Water Temperature (C)]]*OO[[#This Row],[57]]</f>
        <v>1.25585022215925E-5</v>
      </c>
      <c r="BH385" s="10">
        <f>3/24000000*OO[[#This Row],[116 (03JUL1985 09:00:00)-Water Temperature (C)]]*OO[[#This Row],[58]]</f>
        <v>1.1600635830299999E-5</v>
      </c>
      <c r="BI385" s="10">
        <f>3/24000000*OO[[#This Row],[117 (03JUL1985 12:00:00)-Water Temperature (C)]]*OO[[#This Row],[59]]</f>
        <v>1.050939332833125E-5</v>
      </c>
      <c r="BJ385" s="10">
        <f>3/24000000*OO[[#This Row],[118 (03JUL1985 15:00:00)-Water Temperature (C)]]*OO[[#This Row],[60]]</f>
        <v>9.6729120886499987E-6</v>
      </c>
      <c r="BK385" s="10">
        <f>3/24000000*OO[[#This Row],[119 (03JUL1985 18:00:00)-Water Temperature (C)]]*OO[[#This Row],[61]]</f>
        <v>8.8706754588912508E-6</v>
      </c>
      <c r="BL385" s="10">
        <f>3/24000000*OO[[#This Row],[120 (03JUL1985 21:00:00)-Water Temperature (C)]]*OO[[#This Row],[62]]</f>
        <v>8.042064030359999E-6</v>
      </c>
      <c r="BM385" s="10">
        <f>3/24000000*OO[[#This Row],[121 (04JUL1985 00:00:00)-Water Temperature (C)]]*OO[[#This Row],[63]]</f>
        <v>7.281391746724999E-6</v>
      </c>
      <c r="BN385" s="10">
        <f>3/24000000*OO[[#This Row],[122 (04JUL1985 03:00:00)-Water Temperature (C)]]*OO[[#This Row],[64]]</f>
        <v>6.5233104505099997E-6</v>
      </c>
      <c r="BO385" s="10">
        <f>3/24000000*OO[[#This Row],[123 (04JUL1985 06:00:00)-Water Temperature (C)]]*OO[[#This Row],[65]]</f>
        <v>5.9660381503537496E-6</v>
      </c>
      <c r="BP385" s="10">
        <f>3/24000000*OO[[#This Row],[124 (04JUL1985 09:00:00)-Water Temperature (C)]]*OO[[#This Row],[66]]</f>
        <v>5.6227769892799995E-6</v>
      </c>
      <c r="BQ385" s="10">
        <f>3/24000000*OO[[#This Row],[125 (04JUL1985 12:00:00)-Water Temperature (C)]]*OO[[#This Row],[67]]</f>
        <v>5.2999765442549998E-6</v>
      </c>
      <c r="BR385" s="10">
        <f>3/24000000*OO[[#This Row],[126 (04JUL1985 15:00:00)-Water Temperature (C)]]*OO[[#This Row],[68]]</f>
        <v>4.9895083588E-6</v>
      </c>
      <c r="BS385" s="10">
        <f>3/24000000*OO[[#This Row],[127 (04JUL1985 18:00:00)-Water Temperature (C)]]*OO[[#This Row],[69]]</f>
        <v>4.6744440617812491E-6</v>
      </c>
      <c r="BT385" s="10">
        <f>3/24000000*OO[[#This Row],[128 (04JUL1985 21:00:00)-Water Temperature (C)]]*OO[[#This Row],[70]]</f>
        <v>4.2939778555350001E-6</v>
      </c>
      <c r="BU385" s="10">
        <f>3/24000000*OO[[#This Row],[129 (05JUL1985 00:00:00)-Water Temperature (C)]]*OO[[#This Row],[71]]</f>
        <v>3.8856764281724995E-6</v>
      </c>
      <c r="BV385" s="10">
        <f>3/24000000*OO[[#This Row],[130 (05JUL1985 03:00:00)-Water Temperature (C)]]*OO[[#This Row],[72]]</f>
        <v>3.5174713114062501E-6</v>
      </c>
      <c r="BW385" s="10">
        <f>3/24000000*OO[[#This Row],[131 (05JUL1985 06:00:00)-Water Temperature (C)]]*OO[[#This Row],[73]]</f>
        <v>3.1630206900914998E-6</v>
      </c>
      <c r="BX385" s="10">
        <f>3/24000000*OO[[#This Row],[132 (05JUL1985 09:00:00)-Water Temperature (C)]]*OO[[#This Row],[74]]</f>
        <v>2.8580617932899995E-6</v>
      </c>
      <c r="BY385" s="10">
        <f>3/24000000*OO[[#This Row],[133 (05JUL1985 12:00:00)-Water Temperature (C)]]*OO[[#This Row],[75]]</f>
        <v>2.5464505821974999E-6</v>
      </c>
      <c r="BZ385" s="10">
        <f>3/24000000*OO[[#This Row],[134 (05JUL1985 15:00:00)-Water Temperature (C)]]*OO[[#This Row],[76]]</f>
        <v>2.2238104472925001E-6</v>
      </c>
      <c r="CA385" s="10">
        <f>3/24000000*OO[[#This Row],[135 (05JUL1985 18:00:00)-Water Temperature (C)]]*OO[[#This Row],[77]]</f>
        <v>1.9303400802318749E-6</v>
      </c>
      <c r="CB385" s="10">
        <f>3/24000000*OO[[#This Row],[136 (05JUL1985 21:00:00)-Water Temperature (C)]]*OO[[#This Row],[78]]</f>
        <v>1.66292048443775E-6</v>
      </c>
      <c r="CC385" s="10">
        <f>3/24000000*OO[[#This Row],[137 (06JUL1985 00:00:00)-Water Temperature (C)]]*OO[[#This Row],[79]]</f>
        <v>1.4444943414779998E-6</v>
      </c>
      <c r="CD385" s="10">
        <f>3/24000000*OO[[#This Row],[138 (06JUL1985 03:00:00)-Water Temperature (C)]]*OO[[#This Row],[80]]</f>
        <v>1.2653493373468751E-6</v>
      </c>
      <c r="CE385" s="10">
        <f>3/24000000*OO[[#This Row],[139 (06JUL1985 06:00:00)-Water Temperature (C)]]*OO[[#This Row],[81]]</f>
        <v>1.1196675924629999E-6</v>
      </c>
      <c r="CF385" s="10">
        <f>3/24000000*OO[[#This Row],[140 (06JUL1985 09:00:00)-Water Temperature (C)]]*OO[[#This Row],[82]]</f>
        <v>1.01355928326225E-6</v>
      </c>
      <c r="CG385" s="10">
        <f>3/24000000*OO[[#This Row],[141 (06JUL1985 12:00:00)-Water Temperature (C)]]*OO[[#This Row],[83]]</f>
        <v>9.1533115615012483E-7</v>
      </c>
      <c r="CH385" s="10">
        <f>3/24000000*OO[[#This Row],[142 (06JUL1985 15:00:00)-Water Temperature (C)]]*OO[[#This Row],[84]]</f>
        <v>8.2496537016799998E-7</v>
      </c>
      <c r="CI385" s="10">
        <f>3/24000000*OO[[#This Row],[143 (06JUL1985 18:00:00)-Water Temperature (C)]]*OO[[#This Row],[85]]</f>
        <v>7.3726251109199993E-7</v>
      </c>
      <c r="CJ385" s="10">
        <f>3/24000000*OO[[#This Row],[144 (06JUL1985 21:00:00)-Water Temperature (C)]]*OO[[#This Row],[86]]</f>
        <v>6.5322913473674996E-7</v>
      </c>
      <c r="CK385" s="10">
        <f>3/24000000*OO[[#This Row],[145 (07JUL1985 00:00:00)-Water Temperature (C)]]*OO[[#This Row],[87]]</f>
        <v>5.7465004852499996E-7</v>
      </c>
      <c r="CL385" s="10">
        <f>3/24000000*OO[[#This Row],[146 (07JUL1985 03:00:00)-Water Temperature (C)]]*OO[[#This Row],[88]]</f>
        <v>5.1372969232425001E-7</v>
      </c>
      <c r="CM385" s="10">
        <f>3/24000000*OO[[#This Row],[147 (07JUL1985 06:00:00)-Water Temperature (C)]]*OO[[#This Row],[89]]</f>
        <v>4.6589465732624999E-7</v>
      </c>
      <c r="CN385" s="10">
        <f>3/24000000*OO[[#This Row],[148 (07JUL1985 09:00:00)-Water Temperature (C)]]*OO[[#This Row],[90]]</f>
        <v>4.3230716023824994E-7</v>
      </c>
      <c r="CO385" s="10">
        <f>3/24000000*OO[[#This Row],[149 (07JUL1985 12:00:00)-Water Temperature (C)]]*OO[[#This Row],[91]]</f>
        <v>4.0610566341199997E-7</v>
      </c>
      <c r="CP385" s="10">
        <f>3/24000000*OO[[#This Row],[150 (07JUL1985 15:00:00)-Water Temperature (C)]]*OO[[#This Row],[92]]</f>
        <v>4.0610566341199997E-7</v>
      </c>
      <c r="CQ385" s="10">
        <f>3/24000000*OO[[#This Row],[151 (07JUL1985 18:00:00)-Water Temperature (C)]]*OO[[#This Row],[93]]</f>
        <v>4.0610566341199997E-7</v>
      </c>
      <c r="CR385" s="10">
        <f>3/24000000*OO[[#This Row],[152 (07JUL1985 21:00:00)-Water Temperature (C)]]*OO[[#This Row],[94]]</f>
        <v>4.0610566341199997E-7</v>
      </c>
      <c r="CS385" s="10">
        <f>3/24000000*OO[[#This Row],[153 (08JUL1985 00:00:00)-Water Temperature (C)]]*OO[[#This Row],[95]]</f>
        <v>4.0610566341199997E-7</v>
      </c>
      <c r="CT385" s="10">
        <f>3/24000000*OO[[#This Row],[154 (08JUL1985 03:00:00)-Water Temperature (C)]]*OO[[#This Row],[96]]</f>
        <v>4.0610566341199997E-7</v>
      </c>
      <c r="CU385" s="10">
        <f>3/24000000*OO[[#This Row],[155 (08JUL1985 06:00:00)-Water Temperature (C)]]*OO[[#This Row],[97]]</f>
        <v>4.0610566341199997E-7</v>
      </c>
      <c r="CV385" s="10">
        <f>3/24000000*OO[[#This Row],[156 (08JUL1985 09:00:00)-Water Temperature (C)]]*OO[[#This Row],[98]]</f>
        <v>4.0610566341199997E-7</v>
      </c>
      <c r="CW385" s="10">
        <f>3/24000000*OO[[#This Row],[157 (08JUL1985 12:00:00)-Water Temperature (C)]]*OO[[#This Row],[99]]</f>
        <v>4.0610566341199997E-7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2.8909656810666293E-36</v>
      </c>
      <c r="V386" s="10">
        <f>3/24000000*OO[[#This Row],[78 (28JUN1985 15:00:00)-Water Temperature (C)]]*OO[[#This Row],[20]]</f>
        <v>1.2716640487671252E-27</v>
      </c>
      <c r="W386" s="10">
        <f>3/24000000*OO[[#This Row],[79 (28JUN1985 18:00:00)-Water Temperature (C)]]*OO[[#This Row],[21]]</f>
        <v>5.5120583382524989E-21</v>
      </c>
      <c r="X386" s="10">
        <f>3/24000000*OO[[#This Row],[80 (28JUN1985 21:00:00)-Water Temperature (C)]]*OO[[#This Row],[22]]</f>
        <v>5.8181401380287493E-16</v>
      </c>
      <c r="Y386" s="10">
        <f>3/24000000*OO[[#This Row],[81 (29JUN1985 00:00:00)-Water Temperature (C)]]*OO[[#This Row],[23]]</f>
        <v>1.5235300797679998E-12</v>
      </c>
      <c r="Z386" s="10">
        <f>3/24000000*OO[[#This Row],[82 (29JUN1985 03:00:00)-Water Temperature (C)]]*OO[[#This Row],[24]]</f>
        <v>6.6121195859249995E-10</v>
      </c>
      <c r="AA386" s="10">
        <f>3/24000000*OO[[#This Row],[83 (29JUN1985 06:00:00)-Water Temperature (C)]]*OO[[#This Row],[25]]</f>
        <v>8.1447472466324996E-8</v>
      </c>
      <c r="AB386" s="10">
        <f>3/24000000*OO[[#This Row],[84 (29JUN1985 09:00:00)-Water Temperature (C)]]*OO[[#This Row],[26]]</f>
        <v>3.7763175252487491E-6</v>
      </c>
      <c r="AC386" s="10">
        <f>3/24000000*OO[[#This Row],[85 (29JUN1985 12:00:00)-Water Temperature (C)]]*OO[[#This Row],[27]]</f>
        <v>7.8863639666250002E-5</v>
      </c>
      <c r="AD386" s="10">
        <f>3/24000000*OO[[#This Row],[86 (29JUN1985 15:00:00)-Water Temperature (C)]]*OO[[#This Row],[28]]</f>
        <v>8.2944055939699994E-4</v>
      </c>
      <c r="AE386" s="10">
        <f>3/24000000*OO[[#This Row],[88 (29JUN1985 21:00:00)-Water Temperature (C)]]*OO[[#This Row],[30]]</f>
        <v>1.6423302392145001E-2</v>
      </c>
      <c r="AF386" s="10">
        <f>3/24000000*OO[[#This Row],[88 (29JUN1985 21:00:00)-Water Temperature (C)]]*OO[[#This Row],[30]]</f>
        <v>1.6423302392145001E-2</v>
      </c>
      <c r="AG386" s="10">
        <f>3/24000000*OO[[#This Row],[89 (30JUN1985 00:00:00)-Water Temperature (C)]]*OO[[#This Row],[31]]</f>
        <v>3.5268659075387503E-2</v>
      </c>
      <c r="AH386" s="10">
        <f>3/24000000*OO[[#This Row],[90 (30JUN1985 03:00:00)-Water Temperature (C)]]*OO[[#This Row],[32]]</f>
        <v>5.1016999378475002E-2</v>
      </c>
      <c r="AI386" s="10">
        <f>3/24000000*OO[[#This Row],[91 (30JUN1985 06:00:00)-Water Temperature (C)]]*OO[[#This Row],[33]]</f>
        <v>5.2012929531574992E-2</v>
      </c>
      <c r="AJ386" s="10">
        <f>3/24000000*OO[[#This Row],[92 (30JUN1985 09:00:00)-Water Temperature (C)]]*OO[[#This Row],[34]]</f>
        <v>3.9687227647999999E-2</v>
      </c>
      <c r="AK386" s="10">
        <f>3/24000000*OO[[#This Row],[93 (30JUN1985 12:00:00)-Water Temperature (C)]]*OO[[#This Row],[35]]</f>
        <v>2.3026378578218751E-2</v>
      </c>
      <c r="AL386" s="10">
        <f>3/24000000*OO[[#This Row],[94 (30JUN1985 15:00:00)-Water Temperature (C)]]*OO[[#This Row],[36]]</f>
        <v>1.03672919451525E-2</v>
      </c>
      <c r="AM386" s="10">
        <f>3/24000000*OO[[#This Row],[95 (30JUN1985 18:00:00)-Water Temperature (C)]]*OO[[#This Row],[37]]</f>
        <v>3.8010280122224996E-3</v>
      </c>
      <c r="AN386" s="10">
        <f>3/24000000*OO[[#This Row],[96 (30JUN1985 21:00:00)-Water Temperature (C)]]*OO[[#This Row],[38]]</f>
        <v>1.16818881099125E-3</v>
      </c>
      <c r="AO386" s="10">
        <f>3/24000000*OO[[#This Row],[97 (01JUL1985 00:00:00)-Water Temperature (C)]]*OO[[#This Row],[39]]</f>
        <v>3.2688908900024995E-4</v>
      </c>
      <c r="AP386" s="10">
        <f>3/24000000*OO[[#This Row],[98 (01JUL1985 03:00:00)-Water Temperature (C)]]*OO[[#This Row],[40]]</f>
        <v>1.0516296657317499E-4</v>
      </c>
      <c r="AQ386" s="10">
        <f>3/24000000*OO[[#This Row],[99 (01JUL1985 06:00:00)-Water Temperature (C)]]*OO[[#This Row],[41]]</f>
        <v>5.3754552007874991E-5</v>
      </c>
      <c r="AR386" s="10">
        <f>3/24000000*OO[[#This Row],[100 (01JUL1985 09:00:00)-Water Temperature (C)]]*OO[[#This Row],[42]]</f>
        <v>4.4117762608074994E-5</v>
      </c>
      <c r="AS386" s="10">
        <f>3/24000000*OO[[#This Row],[101 (01JUL1985 12:00:00)-Water Temperature (C)]]*OO[[#This Row],[43]]</f>
        <v>4.3071470949449999E-5</v>
      </c>
      <c r="AT386" s="10">
        <f>3/24000000*OO[[#This Row],[102 (01JUL1985 15:00:00)-Water Temperature (C)]]*OO[[#This Row],[44]]</f>
        <v>4.3327051965600002E-5</v>
      </c>
      <c r="AU386" s="10">
        <f>3/24000000*OO[[#This Row],[103 (01JUL1985 18:00:00)-Water Temperature (C)]]*OO[[#This Row],[45]]</f>
        <v>4.3212724080774999E-5</v>
      </c>
      <c r="AV386" s="10">
        <f>3/24000000*OO[[#This Row],[104 (01JUL1985 21:00:00)-Water Temperature (C)]]*OO[[#This Row],[46]]</f>
        <v>4.1634122088874995E-5</v>
      </c>
      <c r="AW386" s="10">
        <f>3/24000000*OO[[#This Row],[105 (02JUL1985 00:00:00)-Water Temperature (C)]]*OO[[#This Row],[47]]</f>
        <v>3.8603501690424992E-5</v>
      </c>
      <c r="AX386" s="10">
        <f>3/24000000*OO[[#This Row],[106 (02JUL1985 03:00:00)-Water Temperature (C)]]*OO[[#This Row],[48]]</f>
        <v>3.5558647452974996E-5</v>
      </c>
      <c r="AY386" s="10">
        <f>3/24000000*OO[[#This Row],[107 (02JUL1985 06:00:00)-Water Temperature (C)]]*OO[[#This Row],[49]]</f>
        <v>3.2498055223812495E-5</v>
      </c>
      <c r="AZ386" s="10">
        <f>3/24000000*OO[[#This Row],[108 (02JUL1985 09:00:00)-Water Temperature (C)]]*OO[[#This Row],[50]]</f>
        <v>3.0473869471975E-5</v>
      </c>
      <c r="BA386" s="10">
        <f>3/24000000*OO[[#This Row],[109 (02JUL1985 12:00:00)-Water Temperature (C)]]*OO[[#This Row],[51]]</f>
        <v>2.8476903318312498E-5</v>
      </c>
      <c r="BB386" s="10">
        <f>3/24000000*OO[[#This Row],[110 (02JUL1985 15:00:00)-Water Temperature (C)]]*OO[[#This Row],[52]]</f>
        <v>2.66288540296225E-5</v>
      </c>
      <c r="BC386" s="10">
        <f>3/24000000*OO[[#This Row],[111 (02JUL1985 18:00:00)-Water Temperature (C)]]*OO[[#This Row],[53]]</f>
        <v>2.4768708661410001E-5</v>
      </c>
      <c r="BD386" s="10">
        <f>3/24000000*OO[[#This Row],[112 (02JUL1985 21:00:00)-Water Temperature (C)]]*OO[[#This Row],[54]]</f>
        <v>2.2574265526529998E-5</v>
      </c>
      <c r="BE386" s="10">
        <f>3/24000000*OO[[#This Row],[113 (03JUL1985 00:00:00)-Water Temperature (C)]]*OO[[#This Row],[55]]</f>
        <v>2.0346221764794995E-5</v>
      </c>
      <c r="BF386" s="10">
        <f>3/24000000*OO[[#This Row],[114 (03JUL1985 03:00:00)-Water Temperature (C)]]*OO[[#This Row],[56]]</f>
        <v>1.8471416494511249E-5</v>
      </c>
      <c r="BG386" s="10">
        <f>3/24000000*OO[[#This Row],[115 (03JUL1985 06:00:00)-Water Temperature (C)]]*OO[[#This Row],[57]]</f>
        <v>1.6814099317417502E-5</v>
      </c>
      <c r="BH386" s="10">
        <f>3/24000000*OO[[#This Row],[116 (03JUL1985 09:00:00)-Water Temperature (C)]]*OO[[#This Row],[58]]</f>
        <v>1.5522779423797501E-5</v>
      </c>
      <c r="BI386" s="10">
        <f>3/24000000*OO[[#This Row],[117 (03JUL1985 12:00:00)-Water Temperature (C)]]*OO[[#This Row],[59]]</f>
        <v>1.4060119006184999E-5</v>
      </c>
      <c r="BJ386" s="10">
        <f>3/24000000*OO[[#This Row],[118 (03JUL1985 15:00:00)-Water Temperature (C)]]*OO[[#This Row],[60]]</f>
        <v>1.2922372931152501E-5</v>
      </c>
      <c r="BK386" s="10">
        <f>3/24000000*OO[[#This Row],[119 (03JUL1985 18:00:00)-Water Temperature (C)]]*OO[[#This Row],[61]]</f>
        <v>1.183819623447375E-5</v>
      </c>
      <c r="BL386" s="10">
        <f>3/24000000*OO[[#This Row],[120 (03JUL1985 21:00:00)-Water Temperature (C)]]*OO[[#This Row],[62]]</f>
        <v>1.07038872075875E-5</v>
      </c>
      <c r="BM386" s="10">
        <f>3/24000000*OO[[#This Row],[121 (04JUL1985 00:00:00)-Water Temperature (C)]]*OO[[#This Row],[63]]</f>
        <v>9.6655425853499998E-6</v>
      </c>
      <c r="BN386" s="10">
        <f>3/24000000*OO[[#This Row],[122 (04JUL1985 03:00:00)-Water Temperature (C)]]*OO[[#This Row],[64]]</f>
        <v>8.6497582309425012E-6</v>
      </c>
      <c r="BO386" s="10">
        <f>3/24000000*OO[[#This Row],[123 (04JUL1985 06:00:00)-Water Temperature (C)]]*OO[[#This Row],[65]]</f>
        <v>7.8944751896099993E-6</v>
      </c>
      <c r="BP386" s="10">
        <f>3/24000000*OO[[#This Row],[124 (04JUL1985 09:00:00)-Water Temperature (C)]]*OO[[#This Row],[66]]</f>
        <v>7.4321553732949991E-6</v>
      </c>
      <c r="BQ386" s="10">
        <f>3/24000000*OO[[#This Row],[125 (04JUL1985 12:00:00)-Water Temperature (C)]]*OO[[#This Row],[67]]</f>
        <v>7.0015913194500002E-6</v>
      </c>
      <c r="BR386" s="10">
        <f>3/24000000*OO[[#This Row],[126 (04JUL1985 15:00:00)-Water Temperature (C)]]*OO[[#This Row],[68]]</f>
        <v>6.5818203874687512E-6</v>
      </c>
      <c r="BS386" s="10">
        <f>3/24000000*OO[[#This Row],[127 (04JUL1985 18:00:00)-Water Temperature (C)]]*OO[[#This Row],[69]]</f>
        <v>6.1562767896000002E-6</v>
      </c>
      <c r="BT386" s="10">
        <f>3/24000000*OO[[#This Row],[128 (04JUL1985 21:00:00)-Water Temperature (C)]]*OO[[#This Row],[70]]</f>
        <v>5.6445465633562497E-6</v>
      </c>
      <c r="BU386" s="10">
        <f>3/24000000*OO[[#This Row],[129 (05JUL1985 00:00:00)-Water Temperature (C)]]*OO[[#This Row],[71]]</f>
        <v>5.0966966609062499E-6</v>
      </c>
      <c r="BV386" s="10">
        <f>3/24000000*OO[[#This Row],[130 (05JUL1985 03:00:00)-Water Temperature (C)]]*OO[[#This Row],[72]]</f>
        <v>4.6088430738524994E-6</v>
      </c>
      <c r="BW386" s="10">
        <f>3/24000000*OO[[#This Row],[131 (05JUL1985 06:00:00)-Water Temperature (C)]]*OO[[#This Row],[73]]</f>
        <v>4.1449611820149994E-6</v>
      </c>
      <c r="BX386" s="10">
        <f>3/24000000*OO[[#This Row],[132 (05JUL1985 09:00:00)-Water Temperature (C)]]*OO[[#This Row],[74]]</f>
        <v>3.7474647213787499E-6</v>
      </c>
      <c r="BY386" s="10">
        <f>3/24000000*OO[[#This Row],[133 (05JUL1985 12:00:00)-Water Temperature (C)]]*OO[[#This Row],[75]]</f>
        <v>3.3425412322949998E-6</v>
      </c>
      <c r="BZ386" s="10">
        <f>3/24000000*OO[[#This Row],[134 (05JUL1985 15:00:00)-Water Temperature (C)]]*OO[[#This Row],[76]]</f>
        <v>2.9197143593391252E-6</v>
      </c>
      <c r="CA386" s="10">
        <f>3/24000000*OO[[#This Row],[135 (05JUL1985 18:00:00)-Water Temperature (C)]]*OO[[#This Row],[77]]</f>
        <v>2.5316904829769998E-6</v>
      </c>
      <c r="CB386" s="10">
        <f>3/24000000*OO[[#This Row],[136 (05JUL1985 21:00:00)-Water Temperature (C)]]*OO[[#This Row],[78]]</f>
        <v>2.1768927050442498E-6</v>
      </c>
      <c r="CC386" s="10">
        <f>3/24000000*OO[[#This Row],[137 (06JUL1985 00:00:00)-Water Temperature (C)]]*OO[[#This Row],[79]]</f>
        <v>1.8853444057332502E-6</v>
      </c>
      <c r="CD386" s="10">
        <f>3/24000000*OO[[#This Row],[138 (06JUL1985 03:00:00)-Water Temperature (C)]]*OO[[#This Row],[80]]</f>
        <v>1.6481614305276249E-6</v>
      </c>
      <c r="CE386" s="10">
        <f>3/24000000*OO[[#This Row],[139 (06JUL1985 06:00:00)-Water Temperature (C)]]*OO[[#This Row],[81]]</f>
        <v>1.4566832199359998E-6</v>
      </c>
      <c r="CF386" s="10">
        <f>3/24000000*OO[[#This Row],[140 (06JUL1985 09:00:00)-Water Temperature (C)]]*OO[[#This Row],[82]]</f>
        <v>1.3184128751517499E-6</v>
      </c>
      <c r="CG386" s="10">
        <f>3/24000000*OO[[#This Row],[141 (06JUL1985 12:00:00)-Water Temperature (C)]]*OO[[#This Row],[83]]</f>
        <v>1.1909703736722499E-6</v>
      </c>
      <c r="CH386" s="10">
        <f>3/24000000*OO[[#This Row],[142 (06JUL1985 15:00:00)-Water Temperature (C)]]*OO[[#This Row],[84]]</f>
        <v>1.0726533603470001E-6</v>
      </c>
      <c r="CI386" s="10">
        <f>3/24000000*OO[[#This Row],[143 (06JUL1985 18:00:00)-Water Temperature (C)]]*OO[[#This Row],[85]]</f>
        <v>9.5730753042399984E-7</v>
      </c>
      <c r="CJ386" s="10">
        <f>3/24000000*OO[[#This Row],[144 (06JUL1985 21:00:00)-Water Temperature (C)]]*OO[[#This Row],[86]]</f>
        <v>8.4615249146549995E-7</v>
      </c>
      <c r="CK386" s="10">
        <f>3/24000000*OO[[#This Row],[145 (07JUL1985 00:00:00)-Water Temperature (C)]]*OO[[#This Row],[87]]</f>
        <v>7.4202853450499989E-7</v>
      </c>
      <c r="CL386" s="10">
        <f>3/24000000*OO[[#This Row],[146 (07JUL1985 03:00:00)-Water Temperature (C)]]*OO[[#This Row],[88]]</f>
        <v>6.61302967521E-7</v>
      </c>
      <c r="CM386" s="10">
        <f>3/24000000*OO[[#This Row],[147 (07JUL1985 06:00:00)-Water Temperature (C)]]*OO[[#This Row],[89]]</f>
        <v>5.9852511455624994E-7</v>
      </c>
      <c r="CN386" s="10">
        <f>3/24000000*OO[[#This Row],[148 (07JUL1985 09:00:00)-Water Temperature (C)]]*OO[[#This Row],[90]]</f>
        <v>5.5456290798400005E-7</v>
      </c>
      <c r="CO386" s="10">
        <f>3/24000000*OO[[#This Row],[149 (07JUL1985 12:00:00)-Water Temperature (C)]]*OO[[#This Row],[91]]</f>
        <v>5.20646741997E-7</v>
      </c>
      <c r="CP386" s="10">
        <f>3/24000000*OO[[#This Row],[150 (07JUL1985 15:00:00)-Water Temperature (C)]]*OO[[#This Row],[92]]</f>
        <v>5.20646741997E-7</v>
      </c>
      <c r="CQ386" s="10">
        <f>3/24000000*OO[[#This Row],[151 (07JUL1985 18:00:00)-Water Temperature (C)]]*OO[[#This Row],[93]]</f>
        <v>5.20646741997E-7</v>
      </c>
      <c r="CR386" s="10">
        <f>3/24000000*OO[[#This Row],[152 (07JUL1985 21:00:00)-Water Temperature (C)]]*OO[[#This Row],[94]]</f>
        <v>5.20646741997E-7</v>
      </c>
      <c r="CS386" s="10">
        <f>3/24000000*OO[[#This Row],[153 (08JUL1985 00:00:00)-Water Temperature (C)]]*OO[[#This Row],[95]]</f>
        <v>5.20646741997E-7</v>
      </c>
      <c r="CT386" s="10">
        <f>3/24000000*OO[[#This Row],[154 (08JUL1985 03:00:00)-Water Temperature (C)]]*OO[[#This Row],[96]]</f>
        <v>5.20646741997E-7</v>
      </c>
      <c r="CU386" s="10">
        <f>3/24000000*OO[[#This Row],[155 (08JUL1985 06:00:00)-Water Temperature (C)]]*OO[[#This Row],[97]]</f>
        <v>5.20646741997E-7</v>
      </c>
      <c r="CV386" s="10">
        <f>3/24000000*OO[[#This Row],[156 (08JUL1985 09:00:00)-Water Temperature (C)]]*OO[[#This Row],[98]]</f>
        <v>5.20646741997E-7</v>
      </c>
      <c r="CW386" s="10">
        <f>3/24000000*OO[[#This Row],[157 (08JUL1985 12:00:00)-Water Temperature (C)]]*OO[[#This Row],[99]]</f>
        <v>5.20646741997E-7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4.3055906742321681E-37</v>
      </c>
      <c r="V387" s="10">
        <f>3/24000000*OO[[#This Row],[78 (28JUN1985 15:00:00)-Water Temperature (C)]]*OO[[#This Row],[20]]</f>
        <v>5.0166432823512498E-28</v>
      </c>
      <c r="W387" s="10">
        <f>3/24000000*OO[[#This Row],[79 (28JUN1985 18:00:00)-Water Temperature (C)]]*OO[[#This Row],[21]]</f>
        <v>1.6555789741035E-21</v>
      </c>
      <c r="X387" s="10">
        <f>3/24000000*OO[[#This Row],[80 (28JUN1985 21:00:00)-Water Temperature (C)]]*OO[[#This Row],[22]]</f>
        <v>2.541593180544E-16</v>
      </c>
      <c r="Y387" s="10">
        <f>3/24000000*OO[[#This Row],[81 (29JUN1985 00:00:00)-Water Temperature (C)]]*OO[[#This Row],[23]]</f>
        <v>7.6145251876987505E-13</v>
      </c>
      <c r="Z387" s="10">
        <f>3/24000000*OO[[#This Row],[82 (29JUN1985 03:00:00)-Water Temperature (C)]]*OO[[#This Row],[24]]</f>
        <v>3.6117016235387498E-10</v>
      </c>
      <c r="AA387" s="10">
        <f>3/24000000*OO[[#This Row],[83 (29JUN1985 06:00:00)-Water Temperature (C)]]*OO[[#This Row],[25]]</f>
        <v>4.7720658079937501E-8</v>
      </c>
      <c r="AB387" s="10">
        <f>3/24000000*OO[[#This Row],[84 (29JUN1985 09:00:00)-Water Temperature (C)]]*OO[[#This Row],[26]]</f>
        <v>2.3490777489919999E-6</v>
      </c>
      <c r="AC387" s="10">
        <f>3/24000000*OO[[#This Row],[85 (29JUN1985 12:00:00)-Water Temperature (C)]]*OO[[#This Row],[27]]</f>
        <v>5.17183012269E-5</v>
      </c>
      <c r="AD387" s="10">
        <f>3/24000000*OO[[#This Row],[86 (29JUN1985 15:00:00)-Water Temperature (C)]]*OO[[#This Row],[28]]</f>
        <v>5.7039777358775E-4</v>
      </c>
      <c r="AE387" s="10">
        <f>3/24000000*OO[[#This Row],[88 (29JUN1985 21:00:00)-Water Temperature (C)]]*OO[[#This Row],[30]]</f>
        <v>1.2271967429175001E-2</v>
      </c>
      <c r="AF387" s="10">
        <f>3/24000000*OO[[#This Row],[88 (29JUN1985 21:00:00)-Water Temperature (C)]]*OO[[#This Row],[30]]</f>
        <v>1.2271967429175001E-2</v>
      </c>
      <c r="AG387" s="10">
        <f>3/24000000*OO[[#This Row],[89 (30JUN1985 00:00:00)-Water Temperature (C)]]*OO[[#This Row],[31]]</f>
        <v>2.7339842170000003E-2</v>
      </c>
      <c r="AH387" s="10">
        <f>3/24000000*OO[[#This Row],[90 (30JUN1985 03:00:00)-Water Temperature (C)]]*OO[[#This Row],[32]]</f>
        <v>4.0928274657187499E-2</v>
      </c>
      <c r="AI387" s="10">
        <f>3/24000000*OO[[#This Row],[91 (30JUN1985 06:00:00)-Water Temperature (C)]]*OO[[#This Row],[33]]</f>
        <v>4.3100508280874993E-2</v>
      </c>
      <c r="AJ387" s="10">
        <f>3/24000000*OO[[#This Row],[92 (30JUN1985 09:00:00)-Water Temperature (C)]]*OO[[#This Row],[34]]</f>
        <v>3.3904769104687496E-2</v>
      </c>
      <c r="AK387" s="10">
        <f>3/24000000*OO[[#This Row],[93 (30JUN1985 12:00:00)-Water Temperature (C)]]*OO[[#This Row],[35]]</f>
        <v>2.0265631703021252E-2</v>
      </c>
      <c r="AL387" s="10">
        <f>3/24000000*OO[[#This Row],[94 (30JUN1985 15:00:00)-Water Temperature (C)]]*OO[[#This Row],[36]]</f>
        <v>9.3836117477925016E-3</v>
      </c>
      <c r="AM387" s="10">
        <f>3/24000000*OO[[#This Row],[95 (30JUN1985 18:00:00)-Water Temperature (C)]]*OO[[#This Row],[37]]</f>
        <v>3.5303582522999998E-3</v>
      </c>
      <c r="AN387" s="10">
        <f>3/24000000*OO[[#This Row],[96 (30JUN1985 21:00:00)-Water Temperature (C)]]*OO[[#This Row],[38]]</f>
        <v>1.1084157198485E-3</v>
      </c>
      <c r="AO387" s="10">
        <f>3/24000000*OO[[#This Row],[97 (01JUL1985 00:00:00)-Water Temperature (C)]]*OO[[#This Row],[39]]</f>
        <v>3.1281368054999993E-4</v>
      </c>
      <c r="AP387" s="10">
        <f>3/24000000*OO[[#This Row],[98 (01JUL1985 03:00:00)-Water Temperature (C)]]*OO[[#This Row],[40]]</f>
        <v>9.7838118839249999E-5</v>
      </c>
      <c r="AQ387" s="10">
        <f>3/24000000*OO[[#This Row],[99 (01JUL1985 06:00:00)-Water Temperature (C)]]*OO[[#This Row],[41]]</f>
        <v>4.6953119923899996E-5</v>
      </c>
      <c r="AR387" s="10">
        <f>3/24000000*OO[[#This Row],[100 (01JUL1985 09:00:00)-Water Temperature (C)]]*OO[[#This Row],[42]]</f>
        <v>3.6993480697550005E-5</v>
      </c>
      <c r="AS387" s="10">
        <f>3/24000000*OO[[#This Row],[101 (01JUL1985 12:00:00)-Water Temperature (C)]]*OO[[#This Row],[43]]</f>
        <v>3.5780039162000004E-5</v>
      </c>
      <c r="AT387" s="10">
        <f>3/24000000*OO[[#This Row],[102 (01JUL1985 15:00:00)-Water Temperature (C)]]*OO[[#This Row],[44]]</f>
        <v>3.5978548932037493E-5</v>
      </c>
      <c r="AU387" s="10">
        <f>3/24000000*OO[[#This Row],[103 (01JUL1985 18:00:00)-Water Temperature (C)]]*OO[[#This Row],[45]]</f>
        <v>3.5962740721524995E-5</v>
      </c>
      <c r="AV387" s="10">
        <f>3/24000000*OO[[#This Row],[104 (01JUL1985 21:00:00)-Water Temperature (C)]]*OO[[#This Row],[46]]</f>
        <v>3.4744214741749994E-5</v>
      </c>
      <c r="AW387" s="10">
        <f>3/24000000*OO[[#This Row],[105 (02JUL1985 00:00:00)-Water Temperature (C)]]*OO[[#This Row],[47]]</f>
        <v>3.2309964314362498E-5</v>
      </c>
      <c r="AX387" s="10">
        <f>3/24000000*OO[[#This Row],[106 (02JUL1985 03:00:00)-Water Temperature (C)]]*OO[[#This Row],[48]]</f>
        <v>2.9815260349325E-5</v>
      </c>
      <c r="AY387" s="10">
        <f>3/24000000*OO[[#This Row],[107 (02JUL1985 06:00:00)-Water Temperature (C)]]*OO[[#This Row],[49]]</f>
        <v>2.7322138435537499E-5</v>
      </c>
      <c r="AZ387" s="10">
        <f>3/24000000*OO[[#This Row],[108 (02JUL1985 09:00:00)-Water Temperature (C)]]*OO[[#This Row],[50]]</f>
        <v>2.5659917543549995E-5</v>
      </c>
      <c r="BA387" s="10">
        <f>3/24000000*OO[[#This Row],[109 (02JUL1985 12:00:00)-Water Temperature (C)]]*OO[[#This Row],[51]]</f>
        <v>2.40536964468075E-5</v>
      </c>
      <c r="BB387" s="10">
        <f>3/24000000*OO[[#This Row],[110 (02JUL1985 15:00:00)-Water Temperature (C)]]*OO[[#This Row],[52]]</f>
        <v>2.2497889452300002E-5</v>
      </c>
      <c r="BC387" s="10">
        <f>3/24000000*OO[[#This Row],[111 (02JUL1985 18:00:00)-Water Temperature (C)]]*OO[[#This Row],[53]]</f>
        <v>2.0970740953313747E-5</v>
      </c>
      <c r="BD387" s="10">
        <f>3/24000000*OO[[#This Row],[112 (02JUL1985 21:00:00)-Water Temperature (C)]]*OO[[#This Row],[54]]</f>
        <v>1.9127338562942501E-5</v>
      </c>
      <c r="BE387" s="10">
        <f>3/24000000*OO[[#This Row],[113 (03JUL1985 00:00:00)-Water Temperature (C)]]*OO[[#This Row],[55]]</f>
        <v>1.7245918207608751E-5</v>
      </c>
      <c r="BF387" s="10">
        <f>3/24000000*OO[[#This Row],[114 (03JUL1985 03:00:00)-Water Temperature (C)]]*OO[[#This Row],[56]]</f>
        <v>1.566519713923625E-5</v>
      </c>
      <c r="BG387" s="10">
        <f>3/24000000*OO[[#This Row],[115 (03JUL1985 06:00:00)-Water Temperature (C)]]*OO[[#This Row],[57]]</f>
        <v>1.4286618176888751E-5</v>
      </c>
      <c r="BH387" s="10">
        <f>3/24000000*OO[[#This Row],[116 (03JUL1985 09:00:00)-Water Temperature (C)]]*OO[[#This Row],[58]]</f>
        <v>1.32175408118325E-5</v>
      </c>
      <c r="BI387" s="10">
        <f>3/24000000*OO[[#This Row],[117 (03JUL1985 12:00:00)-Water Temperature (C)]]*OO[[#This Row],[59]]</f>
        <v>1.1998159687605E-5</v>
      </c>
      <c r="BJ387" s="10">
        <f>3/24000000*OO[[#This Row],[118 (03JUL1985 15:00:00)-Water Temperature (C)]]*OO[[#This Row],[60]]</f>
        <v>1.1041701142725E-5</v>
      </c>
      <c r="BK387" s="10">
        <f>3/24000000*OO[[#This Row],[119 (03JUL1985 18:00:00)-Water Temperature (C)]]*OO[[#This Row],[61]]</f>
        <v>1.0130498376536249E-5</v>
      </c>
      <c r="BL387" s="10">
        <f>3/24000000*OO[[#This Row],[120 (03JUL1985 21:00:00)-Water Temperature (C)]]*OO[[#This Row],[62]]</f>
        <v>9.1597663105675001E-6</v>
      </c>
      <c r="BM387" s="10">
        <f>3/24000000*OO[[#This Row],[121 (04JUL1985 00:00:00)-Water Temperature (C)]]*OO[[#This Row],[63]]</f>
        <v>8.2680118329600009E-6</v>
      </c>
      <c r="BN387" s="10">
        <f>3/24000000*OO[[#This Row],[122 (04JUL1985 03:00:00)-Water Temperature (C)]]*OO[[#This Row],[64]]</f>
        <v>7.4121900696062497E-6</v>
      </c>
      <c r="BO387" s="10">
        <f>3/24000000*OO[[#This Row],[123 (04JUL1985 06:00:00)-Water Temperature (C)]]*OO[[#This Row],[65]]</f>
        <v>6.7650120828000006E-6</v>
      </c>
      <c r="BP387" s="10">
        <f>3/24000000*OO[[#This Row],[124 (04JUL1985 09:00:00)-Water Temperature (C)]]*OO[[#This Row],[66]]</f>
        <v>6.3785441592762486E-6</v>
      </c>
      <c r="BQ387" s="10">
        <f>3/24000000*OO[[#This Row],[125 (04JUL1985 12:00:00)-Water Temperature (C)]]*OO[[#This Row],[67]]</f>
        <v>6.0214048776000003E-6</v>
      </c>
      <c r="BR387" s="10">
        <f>3/24000000*OO[[#This Row],[126 (04JUL1985 15:00:00)-Water Temperature (C)]]*OO[[#This Row],[68]]</f>
        <v>5.6660706602562492E-6</v>
      </c>
      <c r="BS387" s="10">
        <f>3/24000000*OO[[#This Row],[127 (04JUL1985 18:00:00)-Water Temperature (C)]]*OO[[#This Row],[69]]</f>
        <v>5.303861803672499E-6</v>
      </c>
      <c r="BT387" s="10">
        <f>3/24000000*OO[[#This Row],[128 (04JUL1985 21:00:00)-Water Temperature (C)]]*OO[[#This Row],[70]]</f>
        <v>4.8644909671724997E-6</v>
      </c>
      <c r="BU387" s="10">
        <f>3/24000000*OO[[#This Row],[129 (05JUL1985 00:00:00)-Water Temperature (C)]]*OO[[#This Row],[71]]</f>
        <v>4.3918102355887497E-6</v>
      </c>
      <c r="BV387" s="10">
        <f>3/24000000*OO[[#This Row],[130 (05JUL1985 03:00:00)-Water Temperature (C)]]*OO[[#This Row],[72]]</f>
        <v>3.9748991593650008E-6</v>
      </c>
      <c r="BW387" s="10">
        <f>3/24000000*OO[[#This Row],[131 (05JUL1985 06:00:00)-Water Temperature (C)]]*OO[[#This Row],[73]]</f>
        <v>3.5823358098224997E-6</v>
      </c>
      <c r="BX387" s="10">
        <f>3/24000000*OO[[#This Row],[132 (05JUL1985 09:00:00)-Water Temperature (C)]]*OO[[#This Row],[74]]</f>
        <v>3.2475841371449998E-6</v>
      </c>
      <c r="BY387" s="10">
        <f>3/24000000*OO[[#This Row],[133 (05JUL1985 12:00:00)-Water Temperature (C)]]*OO[[#This Row],[75]]</f>
        <v>2.9055974008792503E-6</v>
      </c>
      <c r="BZ387" s="10">
        <f>3/24000000*OO[[#This Row],[134 (05JUL1985 15:00:00)-Water Temperature (C)]]*OO[[#This Row],[76]]</f>
        <v>2.5438888128475001E-6</v>
      </c>
      <c r="CA387" s="10">
        <f>3/24000000*OO[[#This Row],[135 (05JUL1985 18:00:00)-Water Temperature (C)]]*OO[[#This Row],[77]]</f>
        <v>2.2079012759239996E-6</v>
      </c>
      <c r="CB387" s="10">
        <f>3/24000000*OO[[#This Row],[136 (05JUL1985 21:00:00)-Water Temperature (C)]]*OO[[#This Row],[78]]</f>
        <v>1.8988257141062499E-6</v>
      </c>
      <c r="CC387" s="10">
        <f>3/24000000*OO[[#This Row],[137 (06JUL1985 00:00:00)-Water Temperature (C)]]*OO[[#This Row],[79]]</f>
        <v>1.6424284740292498E-6</v>
      </c>
      <c r="CD387" s="10">
        <f>3/24000000*OO[[#This Row],[138 (06JUL1985 03:00:00)-Water Temperature (C)]]*OO[[#This Row],[80]]</f>
        <v>1.4352630754647499E-6</v>
      </c>
      <c r="CE387" s="10">
        <f>3/24000000*OO[[#This Row],[139 (06JUL1985 06:00:00)-Water Temperature (C)]]*OO[[#This Row],[81]]</f>
        <v>1.269186351985875E-6</v>
      </c>
      <c r="CF387" s="10">
        <f>3/24000000*OO[[#This Row],[140 (06JUL1985 09:00:00)-Water Temperature (C)]]*OO[[#This Row],[82]]</f>
        <v>1.150702593552E-6</v>
      </c>
      <c r="CG387" s="10">
        <f>3/24000000*OO[[#This Row],[141 (06JUL1985 12:00:00)-Water Temperature (C)]]*OO[[#This Row],[83]]</f>
        <v>1.041866048678625E-6</v>
      </c>
      <c r="CH387" s="10">
        <f>3/24000000*OO[[#This Row],[142 (06JUL1985 15:00:00)-Water Temperature (C)]]*OO[[#This Row],[84]]</f>
        <v>9.3972462942299985E-7</v>
      </c>
      <c r="CI387" s="10">
        <f>3/24000000*OO[[#This Row],[143 (06JUL1985 18:00:00)-Water Temperature (C)]]*OO[[#This Row],[85]]</f>
        <v>8.3921678626149999E-7</v>
      </c>
      <c r="CJ387" s="10">
        <f>3/24000000*OO[[#This Row],[144 (06JUL1985 21:00:00)-Water Temperature (C)]]*OO[[#This Row],[86]]</f>
        <v>7.4139894416249998E-7</v>
      </c>
      <c r="CK387" s="10">
        <f>3/24000000*OO[[#This Row],[145 (07JUL1985 00:00:00)-Water Temperature (C)]]*OO[[#This Row],[87]]</f>
        <v>6.4917478280249984E-7</v>
      </c>
      <c r="CL387" s="10">
        <f>3/24000000*OO[[#This Row],[146 (07JUL1985 03:00:00)-Water Temperature (C)]]*OO[[#This Row],[88]]</f>
        <v>5.7754983472899998E-7</v>
      </c>
      <c r="CM387" s="10">
        <f>3/24000000*OO[[#This Row],[147 (07JUL1985 06:00:00)-Water Temperature (C)]]*OO[[#This Row],[89]]</f>
        <v>5.2237133175324993E-7</v>
      </c>
      <c r="CN387" s="10">
        <f>3/24000000*OO[[#This Row],[148 (07JUL1985 09:00:00)-Water Temperature (C)]]*OO[[#This Row],[90]]</f>
        <v>4.8393017140299996E-7</v>
      </c>
      <c r="CO387" s="10">
        <f>3/24000000*OO[[#This Row],[149 (07JUL1985 12:00:00)-Water Temperature (C)]]*OO[[#This Row],[91]]</f>
        <v>4.5471155480499989E-7</v>
      </c>
      <c r="CP387" s="10">
        <f>3/24000000*OO[[#This Row],[150 (07JUL1985 15:00:00)-Water Temperature (C)]]*OO[[#This Row],[92]]</f>
        <v>4.5471155480499989E-7</v>
      </c>
      <c r="CQ387" s="10">
        <f>3/24000000*OO[[#This Row],[151 (07JUL1985 18:00:00)-Water Temperature (C)]]*OO[[#This Row],[93]]</f>
        <v>4.5471155480499989E-7</v>
      </c>
      <c r="CR387" s="10">
        <f>3/24000000*OO[[#This Row],[152 (07JUL1985 21:00:00)-Water Temperature (C)]]*OO[[#This Row],[94]]</f>
        <v>4.5471155480499989E-7</v>
      </c>
      <c r="CS387" s="10">
        <f>3/24000000*OO[[#This Row],[153 (08JUL1985 00:00:00)-Water Temperature (C)]]*OO[[#This Row],[95]]</f>
        <v>4.5471155480499989E-7</v>
      </c>
      <c r="CT387" s="10">
        <f>3/24000000*OO[[#This Row],[154 (08JUL1985 03:00:00)-Water Temperature (C)]]*OO[[#This Row],[96]]</f>
        <v>4.5471155480499989E-7</v>
      </c>
      <c r="CU387" s="10">
        <f>3/24000000*OO[[#This Row],[155 (08JUL1985 06:00:00)-Water Temperature (C)]]*OO[[#This Row],[97]]</f>
        <v>4.5471155480499989E-7</v>
      </c>
      <c r="CV387" s="10">
        <f>3/24000000*OO[[#This Row],[156 (08JUL1985 09:00:00)-Water Temperature (C)]]*OO[[#This Row],[98]]</f>
        <v>4.5471155480499989E-7</v>
      </c>
      <c r="CW387" s="10">
        <f>3/24000000*OO[[#This Row],[157 (08JUL1985 12:00:00)-Water Temperature (C)]]*OO[[#This Row],[99]]</f>
        <v>4.5471155480499989E-7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1.2858098158220668E-37</v>
      </c>
      <c r="V388" s="10">
        <f>3/24000000*OO[[#This Row],[78 (28JUN1985 15:00:00)-Water Temperature (C)]]*OO[[#This Row],[20]]</f>
        <v>2.9488157033399997E-28</v>
      </c>
      <c r="W388" s="10">
        <f>3/24000000*OO[[#This Row],[79 (28JUN1985 18:00:00)-Water Temperature (C)]]*OO[[#This Row],[21]]</f>
        <v>7.5267911981587494E-22</v>
      </c>
      <c r="X388" s="10">
        <f>3/24000000*OO[[#This Row],[80 (28JUN1985 21:00:00)-Water Temperature (C)]]*OO[[#This Row],[22]]</f>
        <v>1.6722129186339997E-16</v>
      </c>
      <c r="Y388" s="10">
        <f>3/24000000*OO[[#This Row],[81 (29JUN1985 00:00:00)-Water Temperature (C)]]*OO[[#This Row],[23]]</f>
        <v>5.7055578070049997E-13</v>
      </c>
      <c r="Z388" s="10">
        <f>3/24000000*OO[[#This Row],[82 (29JUN1985 03:00:00)-Water Temperature (C)]]*OO[[#This Row],[24]]</f>
        <v>2.94877414692E-10</v>
      </c>
      <c r="AA388" s="10">
        <f>3/24000000*OO[[#This Row],[83 (29JUN1985 06:00:00)-Water Temperature (C)]]*OO[[#This Row],[25]]</f>
        <v>4.1709477527175005E-8</v>
      </c>
      <c r="AB388" s="10">
        <f>3/24000000*OO[[#This Row],[84 (29JUN1985 09:00:00)-Water Temperature (C)]]*OO[[#This Row],[26]]</f>
        <v>2.1781942152581249E-6</v>
      </c>
      <c r="AC388" s="10">
        <f>3/24000000*OO[[#This Row],[85 (29JUN1985 12:00:00)-Water Temperature (C)]]*OO[[#This Row],[27]]</f>
        <v>5.0548245177062495E-5</v>
      </c>
      <c r="AD388" s="10">
        <f>3/24000000*OO[[#This Row],[86 (29JUN1985 15:00:00)-Water Temperature (C)]]*OO[[#This Row],[28]]</f>
        <v>5.8434762166574995E-4</v>
      </c>
      <c r="AE388" s="10">
        <f>3/24000000*OO[[#This Row],[88 (29JUN1985 21:00:00)-Water Temperature (C)]]*OO[[#This Row],[30]]</f>
        <v>1.3647957334717501E-2</v>
      </c>
      <c r="AF388" s="10">
        <f>3/24000000*OO[[#This Row],[88 (29JUN1985 21:00:00)-Water Temperature (C)]]*OO[[#This Row],[30]]</f>
        <v>1.3647957334717501E-2</v>
      </c>
      <c r="AG388" s="10">
        <f>3/24000000*OO[[#This Row],[89 (30JUN1985 00:00:00)-Water Temperature (C)]]*OO[[#This Row],[31]]</f>
        <v>3.154523934135E-2</v>
      </c>
      <c r="AH388" s="10">
        <f>3/24000000*OO[[#This Row],[90 (30JUN1985 03:00:00)-Water Temperature (C)]]*OO[[#This Row],[32]]</f>
        <v>4.8889493444199995E-2</v>
      </c>
      <c r="AI388" s="10">
        <f>3/24000000*OO[[#This Row],[91 (30JUN1985 06:00:00)-Water Temperature (C)]]*OO[[#This Row],[33]]</f>
        <v>5.3206633818324994E-2</v>
      </c>
      <c r="AJ388" s="10">
        <f>3/24000000*OO[[#This Row],[92 (30JUN1985 09:00:00)-Water Temperature (C)]]*OO[[#This Row],[34]]</f>
        <v>4.3213885143825001E-2</v>
      </c>
      <c r="AK388" s="10">
        <f>3/24000000*OO[[#This Row],[93 (30JUN1985 12:00:00)-Water Temperature (C)]]*OO[[#This Row],[35]]</f>
        <v>2.6647854424099997E-2</v>
      </c>
      <c r="AL388" s="10">
        <f>3/24000000*OO[[#This Row],[94 (30JUN1985 15:00:00)-Water Temperature (C)]]*OO[[#This Row],[36]]</f>
        <v>1.2733695071029998E-2</v>
      </c>
      <c r="AM388" s="10">
        <f>3/24000000*OO[[#This Row],[95 (30JUN1985 18:00:00)-Water Temperature (C)]]*OO[[#This Row],[37]]</f>
        <v>4.9361623176799995E-3</v>
      </c>
      <c r="AN388" s="10">
        <f>3/24000000*OO[[#This Row],[96 (30JUN1985 21:00:00)-Water Temperature (C)]]*OO[[#This Row],[38]]</f>
        <v>1.5894442974204999E-3</v>
      </c>
      <c r="AO388" s="10">
        <f>3/24000000*OO[[#This Row],[97 (01JUL1985 00:00:00)-Water Temperature (C)]]*OO[[#This Row],[39]]</f>
        <v>4.5455319871999994E-4</v>
      </c>
      <c r="AP388" s="10">
        <f>3/24000000*OO[[#This Row],[98 (01JUL1985 03:00:00)-Water Temperature (C)]]*OO[[#This Row],[40]]</f>
        <v>1.387981154350125E-4</v>
      </c>
      <c r="AQ388" s="10">
        <f>3/24000000*OO[[#This Row],[99 (01JUL1985 06:00:00)-Water Temperature (C)]]*OO[[#This Row],[41]]</f>
        <v>6.1970082671612494E-5</v>
      </c>
      <c r="AR388" s="10">
        <f>3/24000000*OO[[#This Row],[100 (01JUL1985 09:00:00)-Water Temperature (C)]]*OO[[#This Row],[42]]</f>
        <v>4.6165965652724994E-5</v>
      </c>
      <c r="AS388" s="10">
        <f>3/24000000*OO[[#This Row],[101 (01JUL1985 12:00:00)-Water Temperature (C)]]*OO[[#This Row],[43]]</f>
        <v>4.3889569748325002E-5</v>
      </c>
      <c r="AT388" s="10">
        <f>3/24000000*OO[[#This Row],[102 (01JUL1985 15:00:00)-Water Temperature (C)]]*OO[[#This Row],[44]]</f>
        <v>4.3968623248874991E-5</v>
      </c>
      <c r="AU388" s="10">
        <f>3/24000000*OO[[#This Row],[103 (01JUL1985 18:00:00)-Water Temperature (C)]]*OO[[#This Row],[45]]</f>
        <v>4.3941686334299999E-5</v>
      </c>
      <c r="AV388" s="10">
        <f>3/24000000*OO[[#This Row],[104 (01JUL1985 21:00:00)-Water Temperature (C)]]*OO[[#This Row],[46]]</f>
        <v>4.2427393401712498E-5</v>
      </c>
      <c r="AW388" s="10">
        <f>3/24000000*OO[[#This Row],[105 (02JUL1985 00:00:00)-Water Temperature (C)]]*OO[[#This Row],[47]]</f>
        <v>3.9503572774625002E-5</v>
      </c>
      <c r="AX388" s="10">
        <f>3/24000000*OO[[#This Row],[106 (02JUL1985 03:00:00)-Water Temperature (C)]]*OO[[#This Row],[48]]</f>
        <v>3.6428693832699998E-5</v>
      </c>
      <c r="AY388" s="10">
        <f>3/24000000*OO[[#This Row],[107 (02JUL1985 06:00:00)-Water Temperature (C)]]*OO[[#This Row],[49]]</f>
        <v>3.3414866674950003E-5</v>
      </c>
      <c r="AZ388" s="10">
        <f>3/24000000*OO[[#This Row],[108 (02JUL1985 09:00:00)-Water Temperature (C)]]*OO[[#This Row],[50]]</f>
        <v>3.1380268887499995E-5</v>
      </c>
      <c r="BA388" s="10">
        <f>3/24000000*OO[[#This Row],[109 (02JUL1985 12:00:00)-Water Temperature (C)]]*OO[[#This Row],[51]]</f>
        <v>2.9437875327175004E-5</v>
      </c>
      <c r="BB388" s="10">
        <f>3/24000000*OO[[#This Row],[110 (02JUL1985 15:00:00)-Water Temperature (C)]]*OO[[#This Row],[52]]</f>
        <v>2.7477895828029993E-5</v>
      </c>
      <c r="BC388" s="10">
        <f>3/24000000*OO[[#This Row],[111 (02JUL1985 18:00:00)-Water Temperature (C)]]*OO[[#This Row],[53]]</f>
        <v>2.5592423448825E-5</v>
      </c>
      <c r="BD388" s="10">
        <f>3/24000000*OO[[#This Row],[112 (02JUL1985 21:00:00)-Water Temperature (C)]]*OO[[#This Row],[54]]</f>
        <v>2.3292495421604999E-5</v>
      </c>
      <c r="BE388" s="10">
        <f>3/24000000*OO[[#This Row],[113 (03JUL1985 00:00:00)-Water Temperature (C)]]*OO[[#This Row],[55]]</f>
        <v>2.0961260679719999E-5</v>
      </c>
      <c r="BF388" s="10">
        <f>3/24000000*OO[[#This Row],[114 (03JUL1985 03:00:00)-Water Temperature (C)]]*OO[[#This Row],[56]]</f>
        <v>1.9006732133253749E-5</v>
      </c>
      <c r="BG388" s="10">
        <f>3/24000000*OO[[#This Row],[115 (03JUL1985 06:00:00)-Water Temperature (C)]]*OO[[#This Row],[57]]</f>
        <v>1.7330770454174999E-5</v>
      </c>
      <c r="BH388" s="10">
        <f>3/24000000*OO[[#This Row],[116 (03JUL1985 09:00:00)-Water Temperature (C)]]*OO[[#This Row],[58]]</f>
        <v>1.6031621729337501E-5</v>
      </c>
      <c r="BI388" s="10">
        <f>3/24000000*OO[[#This Row],[117 (03JUL1985 12:00:00)-Water Temperature (C)]]*OO[[#This Row],[59]]</f>
        <v>1.4539568862E-5</v>
      </c>
      <c r="BJ388" s="10">
        <f>3/24000000*OO[[#This Row],[118 (03JUL1985 15:00:00)-Water Temperature (C)]]*OO[[#This Row],[60]]</f>
        <v>1.33742851216275E-5</v>
      </c>
      <c r="BK388" s="10">
        <f>3/24000000*OO[[#This Row],[119 (03JUL1985 18:00:00)-Water Temperature (C)]]*OO[[#This Row],[61]]</f>
        <v>1.2254239094599998E-5</v>
      </c>
      <c r="BL388" s="10">
        <f>3/24000000*OO[[#This Row],[120 (03JUL1985 21:00:00)-Water Temperature (C)]]*OO[[#This Row],[62]]</f>
        <v>1.1044651980600001E-5</v>
      </c>
      <c r="BM388" s="10">
        <f>3/24000000*OO[[#This Row],[121 (04JUL1985 00:00:00)-Water Temperature (C)]]*OO[[#This Row],[63]]</f>
        <v>9.9373791245249987E-6</v>
      </c>
      <c r="BN388" s="10">
        <f>3/24000000*OO[[#This Row],[122 (04JUL1985 03:00:00)-Water Temperature (C)]]*OO[[#This Row],[64]]</f>
        <v>8.902612895549998E-6</v>
      </c>
      <c r="BO388" s="10">
        <f>3/24000000*OO[[#This Row],[123 (04JUL1985 06:00:00)-Water Temperature (C)]]*OO[[#This Row],[65]]</f>
        <v>8.1084450709687503E-6</v>
      </c>
      <c r="BP388" s="10">
        <f>3/24000000*OO[[#This Row],[124 (04JUL1985 09:00:00)-Water Temperature (C)]]*OO[[#This Row],[66]]</f>
        <v>7.6408332112124986E-6</v>
      </c>
      <c r="BQ388" s="10">
        <f>3/24000000*OO[[#This Row],[125 (04JUL1985 12:00:00)-Water Temperature (C)]]*OO[[#This Row],[67]]</f>
        <v>7.2103910827600004E-6</v>
      </c>
      <c r="BR388" s="10">
        <f>3/24000000*OO[[#This Row],[126 (04JUL1985 15:00:00)-Water Temperature (C)]]*OO[[#This Row],[68]]</f>
        <v>6.7759799025749992E-6</v>
      </c>
      <c r="BS388" s="10">
        <f>3/24000000*OO[[#This Row],[127 (04JUL1985 18:00:00)-Water Temperature (C)]]*OO[[#This Row],[69]]</f>
        <v>6.3325718411549994E-6</v>
      </c>
      <c r="BT388" s="10">
        <f>3/24000000*OO[[#This Row],[128 (04JUL1985 21:00:00)-Water Temperature (C)]]*OO[[#This Row],[70]]</f>
        <v>5.795285794492499E-6</v>
      </c>
      <c r="BU388" s="10">
        <f>3/24000000*OO[[#This Row],[129 (05JUL1985 00:00:00)-Water Temperature (C)]]*OO[[#This Row],[71]]</f>
        <v>5.2209465450675001E-6</v>
      </c>
      <c r="BV388" s="10">
        <f>3/24000000*OO[[#This Row],[130 (05JUL1985 03:00:00)-Water Temperature (C)]]*OO[[#This Row],[72]]</f>
        <v>4.7199369586250001E-6</v>
      </c>
      <c r="BW388" s="10">
        <f>3/24000000*OO[[#This Row],[131 (05JUL1985 06:00:00)-Water Temperature (C)]]*OO[[#This Row],[73]]</f>
        <v>4.2548974681124998E-6</v>
      </c>
      <c r="BX388" s="10">
        <f>3/24000000*OO[[#This Row],[132 (05JUL1985 09:00:00)-Water Temperature (C)]]*OO[[#This Row],[74]]</f>
        <v>3.8624106476724999E-6</v>
      </c>
      <c r="BY388" s="10">
        <f>3/24000000*OO[[#This Row],[133 (05JUL1985 12:00:00)-Water Temperature (C)]]*OO[[#This Row],[75]]</f>
        <v>3.4586303968412502E-6</v>
      </c>
      <c r="BZ388" s="10">
        <f>3/24000000*OO[[#This Row],[134 (05JUL1985 15:00:00)-Water Temperature (C)]]*OO[[#This Row],[76]]</f>
        <v>3.0311011502639996E-6</v>
      </c>
      <c r="CA388" s="10">
        <f>3/24000000*OO[[#This Row],[135 (05JUL1985 18:00:00)-Water Temperature (C)]]*OO[[#This Row],[77]]</f>
        <v>2.6280521523273748E-6</v>
      </c>
      <c r="CB388" s="10">
        <f>3/24000000*OO[[#This Row],[136 (05JUL1985 21:00:00)-Water Temperature (C)]]*OO[[#This Row],[78]]</f>
        <v>2.25681652851875E-6</v>
      </c>
      <c r="CC388" s="10">
        <f>3/24000000*OO[[#This Row],[137 (06JUL1985 00:00:00)-Water Temperature (C)]]*OO[[#This Row],[79]]</f>
        <v>1.9462484375337497E-6</v>
      </c>
      <c r="CD388" s="10">
        <f>3/24000000*OO[[#This Row],[138 (06JUL1985 03:00:00)-Water Temperature (C)]]*OO[[#This Row],[80]]</f>
        <v>1.6974633966312501E-6</v>
      </c>
      <c r="CE388" s="10">
        <f>3/24000000*OO[[#This Row],[139 (06JUL1985 06:00:00)-Water Temperature (C)]]*OO[[#This Row],[81]]</f>
        <v>1.4997854758994998E-6</v>
      </c>
      <c r="CF388" s="10">
        <f>3/24000000*OO[[#This Row],[140 (06JUL1985 09:00:00)-Water Temperature (C)]]*OO[[#This Row],[82]]</f>
        <v>1.3600121121697498E-6</v>
      </c>
      <c r="CG388" s="10">
        <f>3/24000000*OO[[#This Row],[141 (06JUL1985 12:00:00)-Water Temperature (C)]]*OO[[#This Row],[83]]</f>
        <v>1.2319890777149999E-6</v>
      </c>
      <c r="CH388" s="10">
        <f>3/24000000*OO[[#This Row],[142 (06JUL1985 15:00:00)-Water Temperature (C)]]*OO[[#This Row],[84]]</f>
        <v>1.1106986535149997E-6</v>
      </c>
      <c r="CI388" s="10">
        <f>3/24000000*OO[[#This Row],[143 (06JUL1985 18:00:00)-Water Temperature (C)]]*OO[[#This Row],[85]]</f>
        <v>9.9072764512237499E-7</v>
      </c>
      <c r="CJ388" s="10">
        <f>3/24000000*OO[[#This Row],[144 (06JUL1985 21:00:00)-Water Temperature (C)]]*OO[[#This Row],[86]]</f>
        <v>8.7318113920399999E-7</v>
      </c>
      <c r="CK388" s="10">
        <f>3/24000000*OO[[#This Row],[145 (07JUL1985 00:00:00)-Water Temperature (C)]]*OO[[#This Row],[87]]</f>
        <v>7.6231855148437499E-7</v>
      </c>
      <c r="CL388" s="10">
        <f>3/24000000*OO[[#This Row],[146 (07JUL1985 03:00:00)-Water Temperature (C)]]*OO[[#This Row],[88]]</f>
        <v>6.762246778734999E-7</v>
      </c>
      <c r="CM388" s="10">
        <f>3/24000000*OO[[#This Row],[147 (07JUL1985 06:00:00)-Water Temperature (C)]]*OO[[#This Row],[89]]</f>
        <v>6.10491606616875E-7</v>
      </c>
      <c r="CN388" s="10">
        <f>3/24000000*OO[[#This Row],[148 (07JUL1985 09:00:00)-Water Temperature (C)]]*OO[[#This Row],[90]]</f>
        <v>5.65025168677E-7</v>
      </c>
      <c r="CO388" s="10">
        <f>3/24000000*OO[[#This Row],[149 (07JUL1985 12:00:00)-Water Temperature (C)]]*OO[[#This Row],[91]]</f>
        <v>5.3062613321800001E-7</v>
      </c>
      <c r="CP388" s="10">
        <f>3/24000000*OO[[#This Row],[150 (07JUL1985 15:00:00)-Water Temperature (C)]]*OO[[#This Row],[92]]</f>
        <v>5.3062613321800001E-7</v>
      </c>
      <c r="CQ388" s="10">
        <f>3/24000000*OO[[#This Row],[151 (07JUL1985 18:00:00)-Water Temperature (C)]]*OO[[#This Row],[93]]</f>
        <v>5.3062613321800001E-7</v>
      </c>
      <c r="CR388" s="10">
        <f>3/24000000*OO[[#This Row],[152 (07JUL1985 21:00:00)-Water Temperature (C)]]*OO[[#This Row],[94]]</f>
        <v>5.3062613321800001E-7</v>
      </c>
      <c r="CS388" s="10">
        <f>3/24000000*OO[[#This Row],[153 (08JUL1985 00:00:00)-Water Temperature (C)]]*OO[[#This Row],[95]]</f>
        <v>5.3062613321800001E-7</v>
      </c>
      <c r="CT388" s="10">
        <f>3/24000000*OO[[#This Row],[154 (08JUL1985 03:00:00)-Water Temperature (C)]]*OO[[#This Row],[96]]</f>
        <v>5.3062613321800001E-7</v>
      </c>
      <c r="CU388" s="10">
        <f>3/24000000*OO[[#This Row],[155 (08JUL1985 06:00:00)-Water Temperature (C)]]*OO[[#This Row],[97]]</f>
        <v>5.3062613321800001E-7</v>
      </c>
      <c r="CV388" s="10">
        <f>3/24000000*OO[[#This Row],[156 (08JUL1985 09:00:00)-Water Temperature (C)]]*OO[[#This Row],[98]]</f>
        <v>5.3062613321800001E-7</v>
      </c>
      <c r="CW388" s="10">
        <f>3/24000000*OO[[#This Row],[157 (08JUL1985 12:00:00)-Water Temperature (C)]]*OO[[#This Row],[99]]</f>
        <v>5.3062613321800001E-7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3.2656499924329586E-38</v>
      </c>
      <c r="V389" s="10">
        <f>3/24000000*OO[[#This Row],[78 (28JUN1985 15:00:00)-Water Temperature (C)]]*OO[[#This Row],[20]]</f>
        <v>1.4532282390808747E-28</v>
      </c>
      <c r="W389" s="10">
        <f>3/24000000*OO[[#This Row],[79 (28JUN1985 18:00:00)-Water Temperature (C)]]*OO[[#This Row],[21]]</f>
        <v>2.7846276295062498E-22</v>
      </c>
      <c r="X389" s="10">
        <f>3/24000000*OO[[#This Row],[80 (28JUN1985 21:00:00)-Water Temperature (C)]]*OO[[#This Row],[22]]</f>
        <v>9.4531243480649992E-17</v>
      </c>
      <c r="Y389" s="10">
        <f>3/24000000*OO[[#This Row],[81 (29JUN1985 00:00:00)-Water Temperature (C)]]*OO[[#This Row],[23]]</f>
        <v>3.7155553678599993E-13</v>
      </c>
      <c r="Z389" s="10">
        <f>3/24000000*OO[[#This Row],[82 (29JUN1985 03:00:00)-Water Temperature (C)]]*OO[[#This Row],[24]]</f>
        <v>2.1069712409979999E-10</v>
      </c>
      <c r="AA389" s="10">
        <f>3/24000000*OO[[#This Row],[83 (29JUN1985 06:00:00)-Water Temperature (C)]]*OO[[#This Row],[25]]</f>
        <v>3.2083592238750001E-8</v>
      </c>
      <c r="AB389" s="10">
        <f>3/24000000*OO[[#This Row],[84 (29JUN1985 09:00:00)-Water Temperature (C)]]*OO[[#This Row],[26]]</f>
        <v>1.7887119017284996E-6</v>
      </c>
      <c r="AC389" s="10">
        <f>3/24000000*OO[[#This Row],[85 (29JUN1985 12:00:00)-Water Temperature (C)]]*OO[[#This Row],[27]]</f>
        <v>4.4040629798999998E-5</v>
      </c>
      <c r="AD389" s="10">
        <f>3/24000000*OO[[#This Row],[86 (29JUN1985 15:00:00)-Water Temperature (C)]]*OO[[#This Row],[28]]</f>
        <v>5.3661024965274994E-4</v>
      </c>
      <c r="AE389" s="10">
        <f>3/24000000*OO[[#This Row],[88 (29JUN1985 21:00:00)-Water Temperature (C)]]*OO[[#This Row],[30]]</f>
        <v>1.3742205108554999E-2</v>
      </c>
      <c r="AF389" s="10">
        <f>3/24000000*OO[[#This Row],[88 (29JUN1985 21:00:00)-Water Temperature (C)]]*OO[[#This Row],[30]]</f>
        <v>1.3742205108554999E-2</v>
      </c>
      <c r="AG389" s="10">
        <f>3/24000000*OO[[#This Row],[89 (30JUN1985 00:00:00)-Water Temperature (C)]]*OO[[#This Row],[31]]</f>
        <v>3.3144416173462497E-2</v>
      </c>
      <c r="AH389" s="10">
        <f>3/24000000*OO[[#This Row],[90 (30JUN1985 03:00:00)-Water Temperature (C)]]*OO[[#This Row],[32]]</f>
        <v>5.3515707410812491E-2</v>
      </c>
      <c r="AI389" s="10">
        <f>3/24000000*OO[[#This Row],[91 (30JUN1985 06:00:00)-Water Temperature (C)]]*OO[[#This Row],[33]]</f>
        <v>6.0594923809824994E-2</v>
      </c>
      <c r="AJ389" s="10">
        <f>3/24000000*OO[[#This Row],[92 (30JUN1985 09:00:00)-Water Temperature (C)]]*OO[[#This Row],[34]]</f>
        <v>5.1259461388287499E-2</v>
      </c>
      <c r="AK389" s="10">
        <f>3/24000000*OO[[#This Row],[93 (30JUN1985 12:00:00)-Water Temperature (C)]]*OO[[#This Row],[35]]</f>
        <v>3.2819677806999993E-2</v>
      </c>
      <c r="AL389" s="10">
        <f>3/24000000*OO[[#This Row],[94 (30JUN1985 15:00:00)-Water Temperature (C)]]*OO[[#This Row],[36]]</f>
        <v>1.6280395311166249E-2</v>
      </c>
      <c r="AM389" s="10">
        <f>3/24000000*OO[[#This Row],[95 (30JUN1985 18:00:00)-Water Temperature (C)]]*OO[[#This Row],[37]]</f>
        <v>6.5447950857825E-3</v>
      </c>
      <c r="AN389" s="10">
        <f>3/24000000*OO[[#This Row],[96 (30JUN1985 21:00:00)-Water Temperature (C)]]*OO[[#This Row],[38]]</f>
        <v>2.172841271055125E-3</v>
      </c>
      <c r="AO389" s="10">
        <f>3/24000000*OO[[#This Row],[97 (01JUL1985 00:00:00)-Water Temperature (C)]]*OO[[#This Row],[39]]</f>
        <v>6.3356827198249993E-4</v>
      </c>
      <c r="AP389" s="10">
        <f>3/24000000*OO[[#This Row],[98 (01JUL1985 03:00:00)-Water Temperature (C)]]*OO[[#This Row],[40]]</f>
        <v>1.897912949219E-4</v>
      </c>
      <c r="AQ389" s="10">
        <f>3/24000000*OO[[#This Row],[99 (01JUL1985 06:00:00)-Water Temperature (C)]]*OO[[#This Row],[41]]</f>
        <v>7.7953311590562506E-5</v>
      </c>
      <c r="AR389" s="10">
        <f>3/24000000*OO[[#This Row],[100 (01JUL1985 09:00:00)-Water Temperature (C)]]*OO[[#This Row],[42]]</f>
        <v>5.3591287735199994E-5</v>
      </c>
      <c r="AS389" s="10">
        <f>3/24000000*OO[[#This Row],[101 (01JUL1985 12:00:00)-Water Temperature (C)]]*OO[[#This Row],[43]]</f>
        <v>4.9382625151425007E-5</v>
      </c>
      <c r="AT389" s="10">
        <f>3/24000000*OO[[#This Row],[102 (01JUL1985 15:00:00)-Water Temperature (C)]]*OO[[#This Row],[44]]</f>
        <v>4.9025985691574992E-5</v>
      </c>
      <c r="AU389" s="10">
        <f>3/24000000*OO[[#This Row],[103 (01JUL1985 18:00:00)-Water Temperature (C)]]*OO[[#This Row],[45]]</f>
        <v>4.8823737184499998E-5</v>
      </c>
      <c r="AV389" s="10">
        <f>3/24000000*OO[[#This Row],[104 (01JUL1985 21:00:00)-Water Temperature (C)]]*OO[[#This Row],[46]]</f>
        <v>4.6883327172849995E-5</v>
      </c>
      <c r="AW389" s="10">
        <f>3/24000000*OO[[#This Row],[105 (02JUL1985 00:00:00)-Water Temperature (C)]]*OO[[#This Row],[47]]</f>
        <v>4.3588105449087501E-5</v>
      </c>
      <c r="AX389" s="10">
        <f>3/24000000*OO[[#This Row],[106 (02JUL1985 03:00:00)-Water Temperature (C)]]*OO[[#This Row],[48]]</f>
        <v>4.0021562868125002E-5</v>
      </c>
      <c r="AY389" s="10">
        <f>3/24000000*OO[[#This Row],[107 (02JUL1985 06:00:00)-Water Temperature (C)]]*OO[[#This Row],[49]]</f>
        <v>3.6663351947412502E-5</v>
      </c>
      <c r="AZ389" s="10">
        <f>3/24000000*OO[[#This Row],[108 (02JUL1985 09:00:00)-Water Temperature (C)]]*OO[[#This Row],[50]]</f>
        <v>3.4365370226849998E-5</v>
      </c>
      <c r="BA389" s="10">
        <f>3/24000000*OO[[#This Row],[109 (02JUL1985 12:00:00)-Water Temperature (C)]]*OO[[#This Row],[51]]</f>
        <v>3.2160051348749997E-5</v>
      </c>
      <c r="BB389" s="10">
        <f>3/24000000*OO[[#This Row],[110 (02JUL1985 15:00:00)-Water Temperature (C)]]*OO[[#This Row],[52]]</f>
        <v>2.9852590354087499E-5</v>
      </c>
      <c r="BC389" s="10">
        <f>3/24000000*OO[[#This Row],[111 (02JUL1985 18:00:00)-Water Temperature (C)]]*OO[[#This Row],[53]]</f>
        <v>2.7660832573512499E-5</v>
      </c>
      <c r="BD389" s="10">
        <f>3/24000000*OO[[#This Row],[112 (02JUL1985 21:00:00)-Water Temperature (C)]]*OO[[#This Row],[54]]</f>
        <v>2.4994850863024997E-5</v>
      </c>
      <c r="BE389" s="10">
        <f>3/24000000*OO[[#This Row],[113 (03JUL1985 00:00:00)-Water Temperature (C)]]*OO[[#This Row],[55]]</f>
        <v>2.2367480343187498E-5</v>
      </c>
      <c r="BF389" s="10">
        <f>3/24000000*OO[[#This Row],[114 (03JUL1985 03:00:00)-Water Temperature (C)]]*OO[[#This Row],[56]]</f>
        <v>2.016995504784125E-5</v>
      </c>
      <c r="BG389" s="10">
        <f>3/24000000*OO[[#This Row],[115 (03JUL1985 06:00:00)-Water Temperature (C)]]*OO[[#This Row],[57]]</f>
        <v>1.8323138355033749E-5</v>
      </c>
      <c r="BH389" s="10">
        <f>3/24000000*OO[[#This Row],[116 (03JUL1985 09:00:00)-Water Temperature (C)]]*OO[[#This Row],[58]]</f>
        <v>1.6877418196885E-5</v>
      </c>
      <c r="BI389" s="10">
        <f>3/24000000*OO[[#This Row],[117 (03JUL1985 12:00:00)-Water Temperature (C)]]*OO[[#This Row],[59]]</f>
        <v>1.5226834011886248E-5</v>
      </c>
      <c r="BJ389" s="10">
        <f>3/24000000*OO[[#This Row],[118 (03JUL1985 15:00:00)-Water Temperature (C)]]*OO[[#This Row],[60]]</f>
        <v>1.395680401941125E-5</v>
      </c>
      <c r="BK389" s="10">
        <f>3/24000000*OO[[#This Row],[119 (03JUL1985 18:00:00)-Water Temperature (C)]]*OO[[#This Row],[61]]</f>
        <v>1.27131234323925E-5</v>
      </c>
      <c r="BL389" s="10">
        <f>3/24000000*OO[[#This Row],[120 (03JUL1985 21:00:00)-Water Temperature (C)]]*OO[[#This Row],[62]]</f>
        <v>1.1363421232102501E-5</v>
      </c>
      <c r="BM389" s="10">
        <f>3/24000000*OO[[#This Row],[121 (04JUL1985 00:00:00)-Water Temperature (C)]]*OO[[#This Row],[63]]</f>
        <v>1.0147841106299999E-5</v>
      </c>
      <c r="BN389" s="10">
        <f>3/24000000*OO[[#This Row],[122 (04JUL1985 03:00:00)-Water Temperature (C)]]*OO[[#This Row],[64]]</f>
        <v>9.0495867789674995E-6</v>
      </c>
      <c r="BO389" s="10">
        <f>3/24000000*OO[[#This Row],[123 (04JUL1985 06:00:00)-Water Temperature (C)]]*OO[[#This Row],[65]]</f>
        <v>8.1993993301799993E-6</v>
      </c>
      <c r="BP389" s="10">
        <f>3/24000000*OO[[#This Row],[124 (04JUL1985 09:00:00)-Water Temperature (C)]]*OO[[#This Row],[66]]</f>
        <v>7.6943951874849983E-6</v>
      </c>
      <c r="BQ389" s="10">
        <f>3/24000000*OO[[#This Row],[125 (04JUL1985 12:00:00)-Water Temperature (C)]]*OO[[#This Row],[67]]</f>
        <v>7.22891721908E-6</v>
      </c>
      <c r="BR389" s="10">
        <f>3/24000000*OO[[#This Row],[126 (04JUL1985 15:00:00)-Water Temperature (C)]]*OO[[#This Row],[68]]</f>
        <v>6.7565318748074983E-6</v>
      </c>
      <c r="BS389" s="10">
        <f>3/24000000*OO[[#This Row],[127 (04JUL1985 18:00:00)-Water Temperature (C)]]*OO[[#This Row],[69]]</f>
        <v>6.2757507833662494E-6</v>
      </c>
      <c r="BT389" s="10">
        <f>3/24000000*OO[[#This Row],[128 (04JUL1985 21:00:00)-Water Temperature (C)]]*OO[[#This Row],[70]]</f>
        <v>5.6989462095475001E-6</v>
      </c>
      <c r="BU389" s="10">
        <f>3/24000000*OO[[#This Row],[129 (05JUL1985 00:00:00)-Water Temperature (C)]]*OO[[#This Row],[71]]</f>
        <v>5.0995319110225E-6</v>
      </c>
      <c r="BV389" s="10">
        <f>3/24000000*OO[[#This Row],[130 (05JUL1985 03:00:00)-Water Temperature (C)]]*OO[[#This Row],[72]]</f>
        <v>4.5844019030687489E-6</v>
      </c>
      <c r="BW389" s="10">
        <f>3/24000000*OO[[#This Row],[131 (05JUL1985 06:00:00)-Water Temperature (C)]]*OO[[#This Row],[73]]</f>
        <v>4.1175435757500004E-6</v>
      </c>
      <c r="BX389" s="10">
        <f>3/24000000*OO[[#This Row],[132 (05JUL1985 09:00:00)-Water Temperature (C)]]*OO[[#This Row],[74]]</f>
        <v>3.7309577970437502E-6</v>
      </c>
      <c r="BY389" s="10">
        <f>3/24000000*OO[[#This Row],[133 (05JUL1985 12:00:00)-Water Temperature (C)]]*OO[[#This Row],[75]]</f>
        <v>3.3295782853387498E-6</v>
      </c>
      <c r="BZ389" s="10">
        <f>3/24000000*OO[[#This Row],[134 (05JUL1985 15:00:00)-Water Temperature (C)]]*OO[[#This Row],[76]]</f>
        <v>2.9132757987851252E-6</v>
      </c>
      <c r="CA389" s="10">
        <f>3/24000000*OO[[#This Row],[135 (05JUL1985 18:00:00)-Water Temperature (C)]]*OO[[#This Row],[77]]</f>
        <v>2.5142931998531246E-6</v>
      </c>
      <c r="CB389" s="10">
        <f>3/24000000*OO[[#This Row],[136 (05JUL1985 21:00:00)-Water Temperature (C)]]*OO[[#This Row],[78]]</f>
        <v>2.1504562019729997E-6</v>
      </c>
      <c r="CC389" s="10">
        <f>3/24000000*OO[[#This Row],[137 (06JUL1985 00:00:00)-Water Temperature (C)]]*OO[[#This Row],[79]]</f>
        <v>1.8450161040399997E-6</v>
      </c>
      <c r="CD389" s="10">
        <f>3/24000000*OO[[#This Row],[138 (06JUL1985 03:00:00)-Water Temperature (C)]]*OO[[#This Row],[80]]</f>
        <v>1.6013778058850002E-6</v>
      </c>
      <c r="CE389" s="10">
        <f>3/24000000*OO[[#This Row],[139 (06JUL1985 06:00:00)-Water Temperature (C)]]*OO[[#This Row],[81]]</f>
        <v>1.410943042824E-6</v>
      </c>
      <c r="CF389" s="10">
        <f>3/24000000*OO[[#This Row],[140 (06JUL1985 09:00:00)-Water Temperature (C)]]*OO[[#This Row],[82]]</f>
        <v>1.2769263969929998E-6</v>
      </c>
      <c r="CG389" s="10">
        <f>3/24000000*OO[[#This Row],[141 (06JUL1985 12:00:00)-Water Temperature (C)]]*OO[[#This Row],[83]]</f>
        <v>1.1543917833387499E-6</v>
      </c>
      <c r="CH389" s="10">
        <f>3/24000000*OO[[#This Row],[142 (06JUL1985 15:00:00)-Water Temperature (C)]]*OO[[#This Row],[84]]</f>
        <v>1.037118507315E-6</v>
      </c>
      <c r="CI389" s="10">
        <f>3/24000000*OO[[#This Row],[143 (06JUL1985 18:00:00)-Water Temperature (C)]]*OO[[#This Row],[85]]</f>
        <v>9.2115474390637503E-7</v>
      </c>
      <c r="CJ389" s="10">
        <f>3/24000000*OO[[#This Row],[144 (06JUL1985 21:00:00)-Water Temperature (C)]]*OO[[#This Row],[86]]</f>
        <v>8.0722310184824995E-7</v>
      </c>
      <c r="CK389" s="10">
        <f>3/24000000*OO[[#This Row],[145 (07JUL1985 00:00:00)-Water Temperature (C)]]*OO[[#This Row],[87]]</f>
        <v>7.007091112704999E-7</v>
      </c>
      <c r="CL389" s="10">
        <f>3/24000000*OO[[#This Row],[146 (07JUL1985 03:00:00)-Water Temperature (C)]]*OO[[#This Row],[88]]</f>
        <v>6.1829347084049999E-7</v>
      </c>
      <c r="CM389" s="10">
        <f>3/24000000*OO[[#This Row],[147 (07JUL1985 06:00:00)-Water Temperature (C)]]*OO[[#This Row],[89]]</f>
        <v>5.5598381685E-7</v>
      </c>
      <c r="CN389" s="10">
        <f>3/24000000*OO[[#This Row],[148 (07JUL1985 09:00:00)-Water Temperature (C)]]*OO[[#This Row],[90]]</f>
        <v>5.1330929158912492E-7</v>
      </c>
      <c r="CO389" s="10">
        <f>3/24000000*OO[[#This Row],[149 (07JUL1985 12:00:00)-Water Temperature (C)]]*OO[[#This Row],[91]]</f>
        <v>4.8072057029999999E-7</v>
      </c>
      <c r="CP389" s="10">
        <f>3/24000000*OO[[#This Row],[150 (07JUL1985 15:00:00)-Water Temperature (C)]]*OO[[#This Row],[92]]</f>
        <v>4.8072057029999999E-7</v>
      </c>
      <c r="CQ389" s="10">
        <f>3/24000000*OO[[#This Row],[151 (07JUL1985 18:00:00)-Water Temperature (C)]]*OO[[#This Row],[93]]</f>
        <v>4.8072057029999999E-7</v>
      </c>
      <c r="CR389" s="10">
        <f>3/24000000*OO[[#This Row],[152 (07JUL1985 21:00:00)-Water Temperature (C)]]*OO[[#This Row],[94]]</f>
        <v>4.8072057029999999E-7</v>
      </c>
      <c r="CS389" s="10">
        <f>3/24000000*OO[[#This Row],[153 (08JUL1985 00:00:00)-Water Temperature (C)]]*OO[[#This Row],[95]]</f>
        <v>4.8072057029999999E-7</v>
      </c>
      <c r="CT389" s="10">
        <f>3/24000000*OO[[#This Row],[154 (08JUL1985 03:00:00)-Water Temperature (C)]]*OO[[#This Row],[96]]</f>
        <v>4.8072057029999999E-7</v>
      </c>
      <c r="CU389" s="10">
        <f>3/24000000*OO[[#This Row],[155 (08JUL1985 06:00:00)-Water Temperature (C)]]*OO[[#This Row],[97]]</f>
        <v>4.8072057029999999E-7</v>
      </c>
      <c r="CV389" s="10">
        <f>3/24000000*OO[[#This Row],[156 (08JUL1985 09:00:00)-Water Temperature (C)]]*OO[[#This Row],[98]]</f>
        <v>4.8072057029999999E-7</v>
      </c>
      <c r="CW389" s="10">
        <f>3/24000000*OO[[#This Row],[157 (08JUL1985 12:00:00)-Water Temperature (C)]]*OO[[#This Row],[99]]</f>
        <v>4.8072057029999999E-7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9.3307885894438154E-39</v>
      </c>
      <c r="V390" s="10">
        <f>3/24000000*OO[[#This Row],[78 (28JUN1985 15:00:00)-Water Temperature (C)]]*OO[[#This Row],[20]]</f>
        <v>7.2454054863074993E-29</v>
      </c>
      <c r="W390" s="10">
        <f>3/24000000*OO[[#This Row],[79 (28JUN1985 18:00:00)-Water Temperature (C)]]*OO[[#This Row],[21]]</f>
        <v>9.5950377053737493E-23</v>
      </c>
      <c r="X390" s="10">
        <f>3/24000000*OO[[#This Row],[80 (28JUN1985 21:00:00)-Water Temperature (C)]]*OO[[#This Row],[22]]</f>
        <v>5.5948062961049984E-17</v>
      </c>
      <c r="Y390" s="10">
        <f>3/24000000*OO[[#This Row],[81 (29JUN1985 00:00:00)-Water Temperature (C)]]*OO[[#This Row],[23]]</f>
        <v>2.5779289227794997E-13</v>
      </c>
      <c r="Z390" s="10">
        <f>3/24000000*OO[[#This Row],[82 (29JUN1985 03:00:00)-Water Temperature (C)]]*OO[[#This Row],[24]]</f>
        <v>1.622684434567875E-10</v>
      </c>
      <c r="AA390" s="10">
        <f>3/24000000*OO[[#This Row],[83 (29JUN1985 06:00:00)-Water Temperature (C)]]*OO[[#This Row],[25]]</f>
        <v>2.6863959323187501E-8</v>
      </c>
      <c r="AB390" s="10">
        <f>3/24000000*OO[[#This Row],[84 (29JUN1985 09:00:00)-Water Temperature (C)]]*OO[[#This Row],[26]]</f>
        <v>1.6155575922059998E-6</v>
      </c>
      <c r="AC390" s="10">
        <f>3/24000000*OO[[#This Row],[85 (29JUN1985 12:00:00)-Water Temperature (C)]]*OO[[#This Row],[27]]</f>
        <v>4.2657788063537504E-5</v>
      </c>
      <c r="AD390" s="10">
        <f>3/24000000*OO[[#This Row],[86 (29JUN1985 15:00:00)-Water Temperature (C)]]*OO[[#This Row],[28]]</f>
        <v>5.5315739810924997E-4</v>
      </c>
      <c r="AE390" s="10">
        <f>3/24000000*OO[[#This Row],[88 (29JUN1985 21:00:00)-Water Temperature (C)]]*OO[[#This Row],[30]]</f>
        <v>1.5813284973725E-2</v>
      </c>
      <c r="AF390" s="10">
        <f>3/24000000*OO[[#This Row],[88 (29JUN1985 21:00:00)-Water Temperature (C)]]*OO[[#This Row],[30]]</f>
        <v>1.5813284973725E-2</v>
      </c>
      <c r="AG390" s="10">
        <f>3/24000000*OO[[#This Row],[89 (30JUN1985 00:00:00)-Water Temperature (C)]]*OO[[#This Row],[31]]</f>
        <v>4.0161620769874999E-2</v>
      </c>
      <c r="AH390" s="10">
        <f>3/24000000*OO[[#This Row],[90 (30JUN1985 03:00:00)-Water Temperature (C)]]*OO[[#This Row],[32]]</f>
        <v>6.8192707841599989E-2</v>
      </c>
      <c r="AI390" s="10">
        <f>3/24000000*OO[[#This Row],[91 (30JUN1985 06:00:00)-Water Temperature (C)]]*OO[[#This Row],[33]]</f>
        <v>8.1135405537674996E-2</v>
      </c>
      <c r="AJ390" s="10">
        <f>3/24000000*OO[[#This Row],[92 (30JUN1985 09:00:00)-Water Temperature (C)]]*OO[[#This Row],[34]]</f>
        <v>7.2244105806399991E-2</v>
      </c>
      <c r="AK390" s="10">
        <f>3/24000000*OO[[#This Row],[93 (30JUN1985 12:00:00)-Water Temperature (C)]]*OO[[#This Row],[35]]</f>
        <v>4.8444247710449993E-2</v>
      </c>
      <c r="AL390" s="10">
        <f>3/24000000*OO[[#This Row],[94 (30JUN1985 15:00:00)-Water Temperature (C)]]*OO[[#This Row],[36]]</f>
        <v>2.5144120613590001E-2</v>
      </c>
      <c r="AM390" s="10">
        <f>3/24000000*OO[[#This Row],[95 (30JUN1985 18:00:00)-Water Temperature (C)]]*OO[[#This Row],[37]]</f>
        <v>1.057069940768E-2</v>
      </c>
      <c r="AN390" s="10">
        <f>3/24000000*OO[[#This Row],[96 (30JUN1985 21:00:00)-Water Temperature (C)]]*OO[[#This Row],[38]]</f>
        <v>3.6455325627299997E-3</v>
      </c>
      <c r="AO390" s="10">
        <f>3/24000000*OO[[#This Row],[97 (01JUL1985 00:00:00)-Water Temperature (C)]]*OO[[#This Row],[39]]</f>
        <v>1.0931546127712498E-3</v>
      </c>
      <c r="AP390" s="10">
        <f>3/24000000*OO[[#This Row],[98 (01JUL1985 03:00:00)-Water Temperature (C)]]*OO[[#This Row],[40]]</f>
        <v>3.2510439455324999E-4</v>
      </c>
      <c r="AQ390" s="10">
        <f>3/24000000*OO[[#This Row],[99 (01JUL1985 06:00:00)-Water Temperature (C)]]*OO[[#This Row],[41]]</f>
        <v>1.2286288060057499E-4</v>
      </c>
      <c r="AR390" s="10">
        <f>3/24000000*OO[[#This Row],[100 (01JUL1985 09:00:00)-Water Temperature (C)]]*OO[[#This Row],[42]]</f>
        <v>7.6140486959812493E-5</v>
      </c>
      <c r="AS390" s="10">
        <f>3/24000000*OO[[#This Row],[101 (01JUL1985 12:00:00)-Water Temperature (C)]]*OO[[#This Row],[43]]</f>
        <v>6.6802605788099996E-5</v>
      </c>
      <c r="AT390" s="10">
        <f>3/24000000*OO[[#This Row],[102 (01JUL1985 15:00:00)-Water Temperature (C)]]*OO[[#This Row],[44]]</f>
        <v>6.5377601939249985E-5</v>
      </c>
      <c r="AU390" s="10">
        <f>3/24000000*OO[[#This Row],[103 (01JUL1985 18:00:00)-Water Temperature (C)]]*OO[[#This Row],[45]]</f>
        <v>6.4783696101025E-5</v>
      </c>
      <c r="AV390" s="10">
        <f>3/24000000*OO[[#This Row],[104 (01JUL1985 21:00:00)-Water Temperature (C)]]*OO[[#This Row],[46]]</f>
        <v>6.1721016115575008E-5</v>
      </c>
      <c r="AW390" s="10">
        <f>3/24000000*OO[[#This Row],[105 (02JUL1985 00:00:00)-Water Temperature (C)]]*OO[[#This Row],[47]]</f>
        <v>5.7200749857999995E-5</v>
      </c>
      <c r="AX390" s="10">
        <f>3/24000000*OO[[#This Row],[106 (02JUL1985 03:00:00)-Water Temperature (C)]]*OO[[#This Row],[48]]</f>
        <v>5.2179962333399996E-5</v>
      </c>
      <c r="AY390" s="10">
        <f>3/24000000*OO[[#This Row],[107 (02JUL1985 06:00:00)-Water Temperature (C)]]*OO[[#This Row],[49]]</f>
        <v>4.7679108824374996E-5</v>
      </c>
      <c r="AZ390" s="10">
        <f>3/24000000*OO[[#This Row],[108 (02JUL1985 09:00:00)-Water Temperature (C)]]*OO[[#This Row],[50]]</f>
        <v>4.4581624295175003E-5</v>
      </c>
      <c r="BA390" s="10">
        <f>3/24000000*OO[[#This Row],[109 (02JUL1985 12:00:00)-Water Temperature (C)]]*OO[[#This Row],[51]]</f>
        <v>4.1538522764699999E-5</v>
      </c>
      <c r="BB390" s="10">
        <f>3/24000000*OO[[#This Row],[110 (02JUL1985 15:00:00)-Water Temperature (C)]]*OO[[#This Row],[52]]</f>
        <v>3.8287335593349999E-5</v>
      </c>
      <c r="BC390" s="10">
        <f>3/24000000*OO[[#This Row],[111 (02JUL1985 18:00:00)-Water Temperature (C)]]*OO[[#This Row],[53]]</f>
        <v>3.5202372955799998E-5</v>
      </c>
      <c r="BD390" s="10">
        <f>3/24000000*OO[[#This Row],[112 (02JUL1985 21:00:00)-Water Temperature (C)]]*OO[[#This Row],[54]]</f>
        <v>3.1505105875749998E-5</v>
      </c>
      <c r="BE390" s="10">
        <f>3/24000000*OO[[#This Row],[113 (03JUL1985 00:00:00)-Water Temperature (C)]]*OO[[#This Row],[55]]</f>
        <v>2.7975956405958749E-5</v>
      </c>
      <c r="BF390" s="10">
        <f>3/24000000*OO[[#This Row],[114 (03JUL1985 03:00:00)-Water Temperature (C)]]*OO[[#This Row],[56]]</f>
        <v>2.5024611390286251E-5</v>
      </c>
      <c r="BG390" s="10">
        <f>3/24000000*OO[[#This Row],[115 (03JUL1985 06:00:00)-Water Temperature (C)]]*OO[[#This Row],[57]]</f>
        <v>2.2570604016856252E-5</v>
      </c>
      <c r="BH390" s="10">
        <f>3/24000000*OO[[#This Row],[116 (03JUL1985 09:00:00)-Water Temperature (C)]]*OO[[#This Row],[58]]</f>
        <v>2.0635850336062497E-5</v>
      </c>
      <c r="BI390" s="10">
        <f>3/24000000*OO[[#This Row],[117 (03JUL1985 12:00:00)-Water Temperature (C)]]*OO[[#This Row],[59]]</f>
        <v>1.8433238397254999E-5</v>
      </c>
      <c r="BJ390" s="10">
        <f>3/24000000*OO[[#This Row],[118 (03JUL1985 15:00:00)-Water Temperature (C)]]*OO[[#This Row],[60]]</f>
        <v>1.6761095757874999E-5</v>
      </c>
      <c r="BK390" s="10">
        <f>3/24000000*OO[[#This Row],[119 (03JUL1985 18:00:00)-Water Temperature (C)]]*OO[[#This Row],[61]]</f>
        <v>1.5101332593149998E-5</v>
      </c>
      <c r="BL390" s="10">
        <f>3/24000000*OO[[#This Row],[120 (03JUL1985 21:00:00)-Water Temperature (C)]]*OO[[#This Row],[62]]</f>
        <v>1.342933109334E-5</v>
      </c>
      <c r="BM390" s="10">
        <f>3/24000000*OO[[#This Row],[121 (04JUL1985 00:00:00)-Water Temperature (C)]]*OO[[#This Row],[63]]</f>
        <v>1.1972976961529999E-5</v>
      </c>
      <c r="BN390" s="10">
        <f>3/24000000*OO[[#This Row],[122 (04JUL1985 03:00:00)-Water Temperature (C)]]*OO[[#This Row],[64]]</f>
        <v>1.0688846820349999E-5</v>
      </c>
      <c r="BO390" s="10">
        <f>3/24000000*OO[[#This Row],[123 (04JUL1985 06:00:00)-Water Temperature (C)]]*OO[[#This Row],[65]]</f>
        <v>9.6838524339650004E-6</v>
      </c>
      <c r="BP390" s="10">
        <f>3/24000000*OO[[#This Row],[124 (04JUL1985 09:00:00)-Water Temperature (C)]]*OO[[#This Row],[66]]</f>
        <v>9.0997929617624998E-6</v>
      </c>
      <c r="BQ390" s="10">
        <f>3/24000000*OO[[#This Row],[125 (04JUL1985 12:00:00)-Water Temperature (C)]]*OO[[#This Row],[67]]</f>
        <v>8.5611581515875001E-6</v>
      </c>
      <c r="BR390" s="10">
        <f>3/24000000*OO[[#This Row],[126 (04JUL1985 15:00:00)-Water Temperature (C)]]*OO[[#This Row],[68]]</f>
        <v>8.0085008932799988E-6</v>
      </c>
      <c r="BS390" s="10">
        <f>3/24000000*OO[[#This Row],[127 (04JUL1985 18:00:00)-Water Temperature (C)]]*OO[[#This Row],[69]]</f>
        <v>7.4313111738600003E-6</v>
      </c>
      <c r="BT390" s="10">
        <f>3/24000000*OO[[#This Row],[128 (04JUL1985 21:00:00)-Water Temperature (C)]]*OO[[#This Row],[70]]</f>
        <v>6.7323059318450004E-6</v>
      </c>
      <c r="BU390" s="10">
        <f>3/24000000*OO[[#This Row],[129 (05JUL1985 00:00:00)-Water Temperature (C)]]*OO[[#This Row],[71]]</f>
        <v>6.0120993164175001E-6</v>
      </c>
      <c r="BV390" s="10">
        <f>3/24000000*OO[[#This Row],[130 (05JUL1985 03:00:00)-Water Temperature (C)]]*OO[[#This Row],[72]]</f>
        <v>5.3996483366924993E-6</v>
      </c>
      <c r="BW390" s="10">
        <f>3/24000000*OO[[#This Row],[131 (05JUL1985 06:00:00)-Water Temperature (C)]]*OO[[#This Row],[73]]</f>
        <v>4.8544221221174996E-6</v>
      </c>
      <c r="BX390" s="10">
        <f>3/24000000*OO[[#This Row],[132 (05JUL1985 09:00:00)-Water Temperature (C)]]*OO[[#This Row],[74]]</f>
        <v>4.4119003889574998E-6</v>
      </c>
      <c r="BY390" s="10">
        <f>3/24000000*OO[[#This Row],[133 (05JUL1985 12:00:00)-Water Temperature (C)]]*OO[[#This Row],[75]]</f>
        <v>3.9425355556125E-6</v>
      </c>
      <c r="BZ390" s="10">
        <f>3/24000000*OO[[#This Row],[134 (05JUL1985 15:00:00)-Water Temperature (C)]]*OO[[#This Row],[76]]</f>
        <v>3.4568390603074995E-6</v>
      </c>
      <c r="CA390" s="10">
        <f>3/24000000*OO[[#This Row],[135 (05JUL1985 18:00:00)-Water Temperature (C)]]*OO[[#This Row],[77]]</f>
        <v>2.981924771170625E-6</v>
      </c>
      <c r="CB390" s="10">
        <f>3/24000000*OO[[#This Row],[136 (05JUL1985 21:00:00)-Water Temperature (C)]]*OO[[#This Row],[78]]</f>
        <v>2.5478635215109996E-6</v>
      </c>
      <c r="CC390" s="10">
        <f>3/24000000*OO[[#This Row],[137 (06JUL1985 00:00:00)-Water Temperature (C)]]*OO[[#This Row],[79]]</f>
        <v>2.1818065866750001E-6</v>
      </c>
      <c r="CD390" s="10">
        <f>3/24000000*OO[[#This Row],[138 (06JUL1985 03:00:00)-Water Temperature (C)]]*OO[[#This Row],[80]]</f>
        <v>1.8920180072605002E-6</v>
      </c>
      <c r="CE390" s="10">
        <f>3/24000000*OO[[#This Row],[139 (06JUL1985 06:00:00)-Water Temperature (C)]]*OO[[#This Row],[81]]</f>
        <v>1.668455353919875E-6</v>
      </c>
      <c r="CF390" s="10">
        <f>3/24000000*OO[[#This Row],[140 (06JUL1985 09:00:00)-Water Temperature (C)]]*OO[[#This Row],[82]]</f>
        <v>1.514110852171125E-6</v>
      </c>
      <c r="CG390" s="10">
        <f>3/24000000*OO[[#This Row],[141 (06JUL1985 12:00:00)-Water Temperature (C)]]*OO[[#This Row],[83]]</f>
        <v>1.3711450324080001E-6</v>
      </c>
      <c r="CH390" s="10">
        <f>3/24000000*OO[[#This Row],[142 (06JUL1985 15:00:00)-Water Temperature (C)]]*OO[[#This Row],[84]]</f>
        <v>1.23330432437175E-6</v>
      </c>
      <c r="CI390" s="10">
        <f>3/24000000*OO[[#This Row],[143 (06JUL1985 18:00:00)-Water Temperature (C)]]*OO[[#This Row],[85]]</f>
        <v>1.0958350715625E-6</v>
      </c>
      <c r="CJ390" s="10">
        <f>3/24000000*OO[[#This Row],[144 (06JUL1985 21:00:00)-Water Temperature (C)]]*OO[[#This Row],[86]]</f>
        <v>9.5880563615549994E-7</v>
      </c>
      <c r="CK390" s="10">
        <f>3/24000000*OO[[#This Row],[145 (07JUL1985 00:00:00)-Water Temperature (C)]]*OO[[#This Row],[87]]</f>
        <v>8.3058068421487506E-7</v>
      </c>
      <c r="CL390" s="10">
        <f>3/24000000*OO[[#This Row],[146 (07JUL1985 03:00:00)-Water Temperature (C)]]*OO[[#This Row],[88]]</f>
        <v>7.3164389616449994E-7</v>
      </c>
      <c r="CM390" s="10">
        <f>3/24000000*OO[[#This Row],[147 (07JUL1985 06:00:00)-Water Temperature (C)]]*OO[[#This Row],[89]]</f>
        <v>6.5745683868199999E-7</v>
      </c>
      <c r="CN390" s="10">
        <f>3/24000000*OO[[#This Row],[148 (07JUL1985 09:00:00)-Water Temperature (C)]]*OO[[#This Row],[90]]</f>
        <v>6.0743406696800006E-7</v>
      </c>
      <c r="CO390" s="10">
        <f>3/24000000*OO[[#This Row],[149 (07JUL1985 12:00:00)-Water Temperature (C)]]*OO[[#This Row],[91]]</f>
        <v>5.6940744948050001E-7</v>
      </c>
      <c r="CP390" s="10">
        <f>3/24000000*OO[[#This Row],[150 (07JUL1985 15:00:00)-Water Temperature (C)]]*OO[[#This Row],[92]]</f>
        <v>5.6940744948050001E-7</v>
      </c>
      <c r="CQ390" s="10">
        <f>3/24000000*OO[[#This Row],[151 (07JUL1985 18:00:00)-Water Temperature (C)]]*OO[[#This Row],[93]]</f>
        <v>5.6940744948050001E-7</v>
      </c>
      <c r="CR390" s="10">
        <f>3/24000000*OO[[#This Row],[152 (07JUL1985 21:00:00)-Water Temperature (C)]]*OO[[#This Row],[94]]</f>
        <v>5.6940744948050001E-7</v>
      </c>
      <c r="CS390" s="10">
        <f>3/24000000*OO[[#This Row],[153 (08JUL1985 00:00:00)-Water Temperature (C)]]*OO[[#This Row],[95]]</f>
        <v>5.6940744948050001E-7</v>
      </c>
      <c r="CT390" s="10">
        <f>3/24000000*OO[[#This Row],[154 (08JUL1985 03:00:00)-Water Temperature (C)]]*OO[[#This Row],[96]]</f>
        <v>5.6940744948050001E-7</v>
      </c>
      <c r="CU390" s="10">
        <f>3/24000000*OO[[#This Row],[155 (08JUL1985 06:00:00)-Water Temperature (C)]]*OO[[#This Row],[97]]</f>
        <v>5.6940744948050001E-7</v>
      </c>
      <c r="CV390" s="10">
        <f>3/24000000*OO[[#This Row],[156 (08JUL1985 09:00:00)-Water Temperature (C)]]*OO[[#This Row],[98]]</f>
        <v>5.6940744948050001E-7</v>
      </c>
      <c r="CW390" s="10">
        <f>3/24000000*OO[[#This Row],[157 (08JUL1985 12:00:00)-Water Temperature (C)]]*OO[[#This Row],[99]]</f>
        <v>5.6940744948050001E-7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2.4173345452762022E-39</v>
      </c>
      <c r="V391" s="10">
        <f>3/24000000*OO[[#This Row],[78 (28JUN1985 15:00:00)-Water Temperature (C)]]*OO[[#This Row],[20]]</f>
        <v>2.8316960277724998E-29</v>
      </c>
      <c r="W391" s="10">
        <f>3/24000000*OO[[#This Row],[79 (28JUN1985 18:00:00)-Water Temperature (C)]]*OO[[#This Row],[21]]</f>
        <v>3.0066171286987497E-23</v>
      </c>
      <c r="X391" s="10">
        <f>3/24000000*OO[[#This Row],[80 (28JUN1985 21:00:00)-Water Temperature (C)]]*OO[[#This Row],[22]]</f>
        <v>2.7715331632687494E-17</v>
      </c>
      <c r="Y391" s="10">
        <f>3/24000000*OO[[#This Row],[81 (29JUN1985 00:00:00)-Water Temperature (C)]]*OO[[#This Row],[23]]</f>
        <v>1.55001158438875E-13</v>
      </c>
      <c r="Z391" s="10">
        <f>3/24000000*OO[[#This Row],[82 (29JUN1985 03:00:00)-Water Temperature (C)]]*OO[[#This Row],[24]]</f>
        <v>1.1029283576259999E-10</v>
      </c>
      <c r="AA391" s="10">
        <f>3/24000000*OO[[#This Row],[83 (29JUN1985 06:00:00)-Water Temperature (C)]]*OO[[#This Row],[25]]</f>
        <v>2.0128013597527499E-8</v>
      </c>
      <c r="AB391" s="10">
        <f>3/24000000*OO[[#This Row],[84 (29JUN1985 09:00:00)-Water Temperature (C)]]*OO[[#This Row],[26]]</f>
        <v>1.319854491859125E-6</v>
      </c>
      <c r="AC391" s="10">
        <f>3/24000000*OO[[#This Row],[85 (29JUN1985 12:00:00)-Water Temperature (C)]]*OO[[#This Row],[27]]</f>
        <v>3.7737400363987502E-5</v>
      </c>
      <c r="AD391" s="10">
        <f>3/24000000*OO[[#This Row],[86 (29JUN1985 15:00:00)-Water Temperature (C)]]*OO[[#This Row],[28]]</f>
        <v>5.2466956959999994E-4</v>
      </c>
      <c r="AE391" s="10">
        <f>3/24000000*OO[[#This Row],[88 (29JUN1985 21:00:00)-Water Temperature (C)]]*OO[[#This Row],[30]]</f>
        <v>1.6892660508509998E-2</v>
      </c>
      <c r="AF391" s="10">
        <f>3/24000000*OO[[#This Row],[88 (29JUN1985 21:00:00)-Water Temperature (C)]]*OO[[#This Row],[30]]</f>
        <v>1.6892660508509998E-2</v>
      </c>
      <c r="AG391" s="10">
        <f>3/24000000*OO[[#This Row],[89 (30JUN1985 00:00:00)-Water Temperature (C)]]*OO[[#This Row],[31]]</f>
        <v>4.522609743225E-2</v>
      </c>
      <c r="AH391" s="10">
        <f>3/24000000*OO[[#This Row],[90 (30JUN1985 03:00:00)-Water Temperature (C)]]*OO[[#This Row],[32]]</f>
        <v>8.062952833619999E-2</v>
      </c>
      <c r="AI391" s="10">
        <f>3/24000000*OO[[#This Row],[91 (30JUN1985 06:00:00)-Water Temperature (C)]]*OO[[#This Row],[33]]</f>
        <v>0.1004568416836375</v>
      </c>
      <c r="AJ391" s="10">
        <f>3/24000000*OO[[#This Row],[92 (30JUN1985 09:00:00)-Water Temperature (C)]]*OO[[#This Row],[34]]</f>
        <v>9.3705137087187487E-2</v>
      </c>
      <c r="AK391" s="10">
        <f>3/24000000*OO[[#This Row],[93 (30JUN1985 12:00:00)-Water Temperature (C)]]*OO[[#This Row],[35]]</f>
        <v>6.5369484969937497E-2</v>
      </c>
      <c r="AL391" s="10">
        <f>3/24000000*OO[[#This Row],[94 (30JUN1985 15:00:00)-Water Temperature (C)]]*OO[[#This Row],[36]]</f>
        <v>3.5223340974599997E-2</v>
      </c>
      <c r="AM391" s="10">
        <f>3/24000000*OO[[#This Row],[95 (30JUN1985 18:00:00)-Water Temperature (C)]]*OO[[#This Row],[37]]</f>
        <v>1.5357412654545001E-2</v>
      </c>
      <c r="AN391" s="10">
        <f>3/24000000*OO[[#This Row],[96 (30JUN1985 21:00:00)-Water Temperature (C)]]*OO[[#This Row],[38]]</f>
        <v>5.4585171468424995E-3</v>
      </c>
      <c r="AO391" s="10">
        <f>3/24000000*OO[[#This Row],[97 (01JUL1985 00:00:00)-Water Temperature (C)]]*OO[[#This Row],[39]]</f>
        <v>1.6680260539862501E-3</v>
      </c>
      <c r="AP391" s="10">
        <f>3/24000000*OO[[#This Row],[98 (01JUL1985 03:00:00)-Water Temperature (C)]]*OO[[#This Row],[40]]</f>
        <v>4.9052148510100001E-4</v>
      </c>
      <c r="AQ391" s="10">
        <f>3/24000000*OO[[#This Row],[99 (01JUL1985 06:00:00)-Water Temperature (C)]]*OO[[#This Row],[41]]</f>
        <v>1.6976908182272501E-4</v>
      </c>
      <c r="AR391" s="10">
        <f>3/24000000*OO[[#This Row],[100 (01JUL1985 09:00:00)-Water Temperature (C)]]*OO[[#This Row],[42]]</f>
        <v>9.1717019834849993E-5</v>
      </c>
      <c r="AS391" s="10">
        <f>3/24000000*OO[[#This Row],[101 (01JUL1985 12:00:00)-Water Temperature (C)]]*OO[[#This Row],[43]]</f>
        <v>7.3452578150000003E-5</v>
      </c>
      <c r="AT391" s="10">
        <f>3/24000000*OO[[#This Row],[102 (01JUL1985 15:00:00)-Water Temperature (C)]]*OO[[#This Row],[44]]</f>
        <v>6.8681102753550001E-5</v>
      </c>
      <c r="AU391" s="10">
        <f>3/24000000*OO[[#This Row],[103 (01JUL1985 18:00:00)-Water Temperature (C)]]*OO[[#This Row],[45]]</f>
        <v>6.59429349999E-5</v>
      </c>
      <c r="AV391" s="10">
        <f>3/24000000*OO[[#This Row],[104 (01JUL1985 21:00:00)-Water Temperature (C)]]*OO[[#This Row],[46]]</f>
        <v>6.1723225048249992E-5</v>
      </c>
      <c r="AW391" s="10">
        <f>3/24000000*OO[[#This Row],[105 (02JUL1985 00:00:00)-Water Temperature (C)]]*OO[[#This Row],[47]]</f>
        <v>5.7262468395149993E-5</v>
      </c>
      <c r="AX391" s="10">
        <f>3/24000000*OO[[#This Row],[106 (02JUL1985 03:00:00)-Water Temperature (C)]]*OO[[#This Row],[48]]</f>
        <v>5.2306802763200007E-5</v>
      </c>
      <c r="AY391" s="10">
        <f>3/24000000*OO[[#This Row],[107 (02JUL1985 06:00:00)-Water Temperature (C)]]*OO[[#This Row],[49]]</f>
        <v>4.8007577222062489E-5</v>
      </c>
      <c r="AZ391" s="10">
        <f>3/24000000*OO[[#This Row],[108 (02JUL1985 09:00:00)-Water Temperature (C)]]*OO[[#This Row],[50]]</f>
        <v>4.5134524080737505E-5</v>
      </c>
      <c r="BA391" s="10">
        <f>3/24000000*OO[[#This Row],[109 (02JUL1985 12:00:00)-Water Temperature (C)]]*OO[[#This Row],[51]]</f>
        <v>4.2241911677549999E-5</v>
      </c>
      <c r="BB391" s="10">
        <f>3/24000000*OO[[#This Row],[110 (02JUL1985 15:00:00)-Water Temperature (C)]]*OO[[#This Row],[52]]</f>
        <v>3.9062412289499998E-5</v>
      </c>
      <c r="BC391" s="10">
        <f>3/24000000*OO[[#This Row],[111 (02JUL1985 18:00:00)-Water Temperature (C)]]*OO[[#This Row],[53]]</f>
        <v>3.599128030425E-5</v>
      </c>
      <c r="BD391" s="10">
        <f>3/24000000*OO[[#This Row],[112 (02JUL1985 21:00:00)-Water Temperature (C)]]*OO[[#This Row],[54]]</f>
        <v>3.2275575619750004E-5</v>
      </c>
      <c r="BE391" s="10">
        <f>3/24000000*OO[[#This Row],[113 (03JUL1985 00:00:00)-Water Temperature (C)]]*OO[[#This Row],[55]]</f>
        <v>2.87211375375E-5</v>
      </c>
      <c r="BF391" s="10">
        <f>3/24000000*OO[[#This Row],[114 (03JUL1985 03:00:00)-Water Temperature (C)]]*OO[[#This Row],[56]]</f>
        <v>2.5731370795162496E-5</v>
      </c>
      <c r="BG391" s="10">
        <f>3/24000000*OO[[#This Row],[115 (03JUL1985 06:00:00)-Water Temperature (C)]]*OO[[#This Row],[57]]</f>
        <v>2.3254209529788751E-5</v>
      </c>
      <c r="BH391" s="10">
        <f>3/24000000*OO[[#This Row],[116 (03JUL1985 09:00:00)-Water Temperature (C)]]*OO[[#This Row],[58]]</f>
        <v>2.1364024401818745E-5</v>
      </c>
      <c r="BI391" s="10">
        <f>3/24000000*OO[[#This Row],[117 (03JUL1985 12:00:00)-Water Temperature (C)]]*OO[[#This Row],[59]]</f>
        <v>1.9140193283838749E-5</v>
      </c>
      <c r="BJ391" s="10">
        <f>3/24000000*OO[[#This Row],[118 (03JUL1985 15:00:00)-Water Temperature (C)]]*OO[[#This Row],[60]]</f>
        <v>1.7479659934734999E-5</v>
      </c>
      <c r="BK391" s="10">
        <f>3/24000000*OO[[#This Row],[119 (03JUL1985 18:00:00)-Water Temperature (C)]]*OO[[#This Row],[61]]</f>
        <v>1.5800203635000001E-5</v>
      </c>
      <c r="BL391" s="10">
        <f>3/24000000*OO[[#This Row],[120 (03JUL1985 21:00:00)-Water Temperature (C)]]*OO[[#This Row],[62]]</f>
        <v>1.408252098476E-5</v>
      </c>
      <c r="BM391" s="10">
        <f>3/24000000*OO[[#This Row],[121 (04JUL1985 00:00:00)-Water Temperature (C)]]*OO[[#This Row],[63]]</f>
        <v>1.2601025155497501E-5</v>
      </c>
      <c r="BN391" s="10">
        <f>3/24000000*OO[[#This Row],[122 (04JUL1985 03:00:00)-Water Temperature (C)]]*OO[[#This Row],[64]]</f>
        <v>1.131064084488E-5</v>
      </c>
      <c r="BO391" s="10">
        <f>3/24000000*OO[[#This Row],[123 (04JUL1985 06:00:00)-Water Temperature (C)]]*OO[[#This Row],[65]]</f>
        <v>1.0282014188242499E-5</v>
      </c>
      <c r="BP391" s="10">
        <f>3/24000000*OO[[#This Row],[124 (04JUL1985 09:00:00)-Water Temperature (C)]]*OO[[#This Row],[66]]</f>
        <v>9.7090338942999996E-6</v>
      </c>
      <c r="BQ391" s="10">
        <f>3/24000000*OO[[#This Row],[125 (04JUL1985 12:00:00)-Water Temperature (C)]]*OO[[#This Row],[67]]</f>
        <v>9.1891104031800008E-6</v>
      </c>
      <c r="BR391" s="10">
        <f>3/24000000*OO[[#This Row],[126 (04JUL1985 15:00:00)-Water Temperature (C)]]*OO[[#This Row],[68]]</f>
        <v>8.6445915014274998E-6</v>
      </c>
      <c r="BS391" s="10">
        <f>3/24000000*OO[[#This Row],[127 (04JUL1985 18:00:00)-Water Temperature (C)]]*OO[[#This Row],[69]]</f>
        <v>8.0601360002699997E-6</v>
      </c>
      <c r="BT391" s="10">
        <f>3/24000000*OO[[#This Row],[128 (04JUL1985 21:00:00)-Water Temperature (C)]]*OO[[#This Row],[70]]</f>
        <v>7.3328400335575003E-6</v>
      </c>
      <c r="BU391" s="10">
        <f>3/24000000*OO[[#This Row],[129 (05JUL1985 00:00:00)-Water Temperature (C)]]*OO[[#This Row],[71]]</f>
        <v>6.5686758925112501E-6</v>
      </c>
      <c r="BV391" s="10">
        <f>3/24000000*OO[[#This Row],[130 (05JUL1985 03:00:00)-Water Temperature (C)]]*OO[[#This Row],[72]]</f>
        <v>5.9216851571024993E-6</v>
      </c>
      <c r="BW391" s="10">
        <f>3/24000000*OO[[#This Row],[131 (05JUL1985 06:00:00)-Water Temperature (C)]]*OO[[#This Row],[73]]</f>
        <v>5.3522579136949995E-6</v>
      </c>
      <c r="BX391" s="10">
        <f>3/24000000*OO[[#This Row],[132 (05JUL1985 09:00:00)-Water Temperature (C)]]*OO[[#This Row],[74]]</f>
        <v>4.8973252466050001E-6</v>
      </c>
      <c r="BY391" s="10">
        <f>3/24000000*OO[[#This Row],[133 (05JUL1985 12:00:00)-Water Temperature (C)]]*OO[[#This Row],[75]]</f>
        <v>4.4047056369712495E-6</v>
      </c>
      <c r="BZ391" s="10">
        <f>3/24000000*OO[[#This Row],[134 (05JUL1985 15:00:00)-Water Temperature (C)]]*OO[[#This Row],[76]]</f>
        <v>3.8810216613599995E-6</v>
      </c>
      <c r="CA391" s="10">
        <f>3/24000000*OO[[#This Row],[135 (05JUL1985 18:00:00)-Water Temperature (C)]]*OO[[#This Row],[77]]</f>
        <v>3.3607192517499993E-6</v>
      </c>
      <c r="CB391" s="10">
        <f>3/24000000*OO[[#This Row],[136 (05JUL1985 21:00:00)-Water Temperature (C)]]*OO[[#This Row],[78]]</f>
        <v>2.8791928647004999E-6</v>
      </c>
      <c r="CC391" s="10">
        <f>3/24000000*OO[[#This Row],[137 (06JUL1985 00:00:00)-Water Temperature (C)]]*OO[[#This Row],[79]]</f>
        <v>2.4688992301691247E-6</v>
      </c>
      <c r="CD391" s="10">
        <f>3/24000000*OO[[#This Row],[138 (06JUL1985 03:00:00)-Water Temperature (C)]]*OO[[#This Row],[80]]</f>
        <v>2.1443151419060001E-6</v>
      </c>
      <c r="CE391" s="10">
        <f>3/24000000*OO[[#This Row],[139 (06JUL1985 06:00:00)-Water Temperature (C)]]*OO[[#This Row],[81]]</f>
        <v>1.8957143150287498E-6</v>
      </c>
      <c r="CF391" s="10">
        <f>3/24000000*OO[[#This Row],[140 (06JUL1985 09:00:00)-Water Temperature (C)]]*OO[[#This Row],[82]]</f>
        <v>1.7277319252859999E-6</v>
      </c>
      <c r="CG391" s="10">
        <f>3/24000000*OO[[#This Row],[141 (06JUL1985 12:00:00)-Water Temperature (C)]]*OO[[#This Row],[83]]</f>
        <v>1.5707699743271247E-6</v>
      </c>
      <c r="CH391" s="10">
        <f>3/24000000*OO[[#This Row],[142 (06JUL1985 15:00:00)-Water Temperature (C)]]*OO[[#This Row],[84]]</f>
        <v>1.4190307784277501E-6</v>
      </c>
      <c r="CI391" s="10">
        <f>3/24000000*OO[[#This Row],[143 (06JUL1985 18:00:00)-Water Temperature (C)]]*OO[[#This Row],[85]]</f>
        <v>1.2649924356224999E-6</v>
      </c>
      <c r="CJ391" s="10">
        <f>3/24000000*OO[[#This Row],[144 (06JUL1985 21:00:00)-Water Temperature (C)]]*OO[[#This Row],[86]]</f>
        <v>1.1094053083395E-6</v>
      </c>
      <c r="CK391" s="10">
        <f>3/24000000*OO[[#This Row],[145 (07JUL1985 00:00:00)-Water Temperature (C)]]*OO[[#This Row],[87]]</f>
        <v>9.6173140359999995E-7</v>
      </c>
      <c r="CL391" s="10">
        <f>3/24000000*OO[[#This Row],[146 (07JUL1985 03:00:00)-Water Temperature (C)]]*OO[[#This Row],[88]]</f>
        <v>8.4778306739199991E-7</v>
      </c>
      <c r="CM391" s="10">
        <f>3/24000000*OO[[#This Row],[147 (07JUL1985 06:00:00)-Water Temperature (C)]]*OO[[#This Row],[89]]</f>
        <v>7.6266790566487497E-7</v>
      </c>
      <c r="CN391" s="10">
        <f>3/24000000*OO[[#This Row],[148 (07JUL1985 09:00:00)-Water Temperature (C)]]*OO[[#This Row],[90]]</f>
        <v>7.0602910205799995E-7</v>
      </c>
      <c r="CO391" s="10">
        <f>3/24000000*OO[[#This Row],[149 (07JUL1985 12:00:00)-Water Temperature (C)]]*OO[[#This Row],[91]]</f>
        <v>6.6379982537724995E-7</v>
      </c>
      <c r="CP391" s="10">
        <f>3/24000000*OO[[#This Row],[150 (07JUL1985 15:00:00)-Water Temperature (C)]]*OO[[#This Row],[92]]</f>
        <v>6.6379982537724995E-7</v>
      </c>
      <c r="CQ391" s="10">
        <f>3/24000000*OO[[#This Row],[151 (07JUL1985 18:00:00)-Water Temperature (C)]]*OO[[#This Row],[93]]</f>
        <v>6.6379982537724995E-7</v>
      </c>
      <c r="CR391" s="10">
        <f>3/24000000*OO[[#This Row],[152 (07JUL1985 21:00:00)-Water Temperature (C)]]*OO[[#This Row],[94]]</f>
        <v>6.6379982537724995E-7</v>
      </c>
      <c r="CS391" s="10">
        <f>3/24000000*OO[[#This Row],[153 (08JUL1985 00:00:00)-Water Temperature (C)]]*OO[[#This Row],[95]]</f>
        <v>6.6379982537724995E-7</v>
      </c>
      <c r="CT391" s="10">
        <f>3/24000000*OO[[#This Row],[154 (08JUL1985 03:00:00)-Water Temperature (C)]]*OO[[#This Row],[96]]</f>
        <v>6.6379982537724995E-7</v>
      </c>
      <c r="CU391" s="10">
        <f>3/24000000*OO[[#This Row],[155 (08JUL1985 06:00:00)-Water Temperature (C)]]*OO[[#This Row],[97]]</f>
        <v>6.6379982537724995E-7</v>
      </c>
      <c r="CV391" s="10">
        <f>3/24000000*OO[[#This Row],[156 (08JUL1985 09:00:00)-Water Temperature (C)]]*OO[[#This Row],[98]]</f>
        <v>6.6379982537724995E-7</v>
      </c>
      <c r="CW391" s="10">
        <f>3/24000000*OO[[#This Row],[157 (08JUL1985 12:00:00)-Water Temperature (C)]]*OO[[#This Row],[99]]</f>
        <v>6.6379982537724995E-7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2.7456128576889052E-40</v>
      </c>
      <c r="V392" s="10">
        <f>3/24000000*OO[[#This Row],[78 (28JUN1985 15:00:00)-Water Temperature (C)]]*OO[[#This Row],[20]]</f>
        <v>5.2156333580000003E-30</v>
      </c>
      <c r="W392" s="10">
        <f>3/24000000*OO[[#This Row],[79 (28JUN1985 18:00:00)-Water Temperature (C)]]*OO[[#This Row],[21]]</f>
        <v>4.1969773260224999E-24</v>
      </c>
      <c r="X392" s="10">
        <f>3/24000000*OO[[#This Row],[80 (28JUN1985 21:00:00)-Water Temperature (C)]]*OO[[#This Row],[22]]</f>
        <v>7.4385076281999978E-18</v>
      </c>
      <c r="Y392" s="10">
        <f>3/24000000*OO[[#This Row],[81 (29JUN1985 00:00:00)-Water Temperature (C)]]*OO[[#This Row],[23]]</f>
        <v>5.4695420639475004E-14</v>
      </c>
      <c r="Z392" s="10">
        <f>3/24000000*OO[[#This Row],[82 (29JUN1985 03:00:00)-Water Temperature (C)]]*OO[[#This Row],[24]]</f>
        <v>4.4851957434899995E-11</v>
      </c>
      <c r="AA392" s="10">
        <f>3/24000000*OO[[#This Row],[83 (29JUN1985 06:00:00)-Water Temperature (C)]]*OO[[#This Row],[25]]</f>
        <v>9.1453802409674985E-9</v>
      </c>
      <c r="AB392" s="10">
        <f>3/24000000*OO[[#This Row],[84 (29JUN1985 09:00:00)-Water Temperature (C)]]*OO[[#This Row],[26]]</f>
        <v>6.6132924615724989E-7</v>
      </c>
      <c r="AC392" s="10">
        <f>3/24000000*OO[[#This Row],[85 (29JUN1985 12:00:00)-Water Temperature (C)]]*OO[[#This Row],[27]]</f>
        <v>2.0703753068163748E-5</v>
      </c>
      <c r="AD392" s="10">
        <f>3/24000000*OO[[#This Row],[86 (29JUN1985 15:00:00)-Water Temperature (C)]]*OO[[#This Row],[28]]</f>
        <v>3.11933234365375E-4</v>
      </c>
      <c r="AE392" s="10">
        <f>3/24000000*OO[[#This Row],[88 (29JUN1985 21:00:00)-Water Temperature (C)]]*OO[[#This Row],[30]]</f>
        <v>1.1528253225596247E-2</v>
      </c>
      <c r="AF392" s="10">
        <f>3/24000000*OO[[#This Row],[88 (29JUN1985 21:00:00)-Water Temperature (C)]]*OO[[#This Row],[30]]</f>
        <v>1.1528253225596247E-2</v>
      </c>
      <c r="AG392" s="10">
        <f>3/24000000*OO[[#This Row],[89 (30JUN1985 00:00:00)-Water Temperature (C)]]*OO[[#This Row],[31]]</f>
        <v>3.2786893335624998E-2</v>
      </c>
      <c r="AH392" s="10">
        <f>3/24000000*OO[[#This Row],[90 (30JUN1985 03:00:00)-Water Temperature (C)]]*OO[[#This Row],[32]]</f>
        <v>6.1997779867200002E-2</v>
      </c>
      <c r="AI392" s="10">
        <f>3/24000000*OO[[#This Row],[91 (30JUN1985 06:00:00)-Water Temperature (C)]]*OO[[#This Row],[33]]</f>
        <v>8.1710462499599998E-2</v>
      </c>
      <c r="AJ392" s="10">
        <f>3/24000000*OO[[#This Row],[92 (30JUN1985 09:00:00)-Water Temperature (C)]]*OO[[#This Row],[34]]</f>
        <v>8.0973514534625007E-2</v>
      </c>
      <c r="AK392" s="10">
        <f>3/24000000*OO[[#This Row],[93 (30JUN1985 12:00:00)-Water Temperature (C)]]*OO[[#This Row],[35]]</f>
        <v>5.9648807163550005E-2</v>
      </c>
      <c r="AL392" s="10">
        <f>3/24000000*OO[[#This Row],[94 (30JUN1985 15:00:00)-Water Temperature (C)]]*OO[[#This Row],[36]]</f>
        <v>3.3974927627962503E-2</v>
      </c>
      <c r="AM392" s="10">
        <f>3/24000000*OO[[#This Row],[95 (30JUN1985 18:00:00)-Water Temperature (C)]]*OO[[#This Row],[37]]</f>
        <v>1.5726845987625002E-2</v>
      </c>
      <c r="AN392" s="10">
        <f>3/24000000*OO[[#This Row],[96 (30JUN1985 21:00:00)-Water Temperature (C)]]*OO[[#This Row],[38]]</f>
        <v>5.9435924126525E-3</v>
      </c>
      <c r="AO392" s="10">
        <f>3/24000000*OO[[#This Row],[97 (01JUL1985 00:00:00)-Water Temperature (C)]]*OO[[#This Row],[39]]</f>
        <v>1.9226917409218751E-3</v>
      </c>
      <c r="AP392" s="10">
        <f>3/24000000*OO[[#This Row],[98 (01JUL1985 03:00:00)-Water Temperature (C)]]*OO[[#This Row],[40]]</f>
        <v>5.8490980163549994E-4</v>
      </c>
      <c r="AQ392" s="10">
        <f>3/24000000*OO[[#This Row],[99 (01JUL1985 06:00:00)-Water Temperature (C)]]*OO[[#This Row],[41]]</f>
        <v>1.8949449751391251E-4</v>
      </c>
      <c r="AR392" s="10">
        <f>3/24000000*OO[[#This Row],[100 (01JUL1985 09:00:00)-Water Temperature (C)]]*OO[[#This Row],[42]]</f>
        <v>8.3029766470649991E-5</v>
      </c>
      <c r="AS392" s="10">
        <f>3/24000000*OO[[#This Row],[101 (01JUL1985 12:00:00)-Water Temperature (C)]]*OO[[#This Row],[43]]</f>
        <v>5.3602778139137495E-5</v>
      </c>
      <c r="AT392" s="10">
        <f>3/24000000*OO[[#This Row],[102 (01JUL1985 15:00:00)-Water Temperature (C)]]*OO[[#This Row],[44]]</f>
        <v>4.4031206893875004E-5</v>
      </c>
      <c r="AU392" s="10">
        <f>3/24000000*OO[[#This Row],[103 (01JUL1985 18:00:00)-Water Temperature (C)]]*OO[[#This Row],[45]]</f>
        <v>3.8588938696950001E-5</v>
      </c>
      <c r="AV392" s="10">
        <f>3/24000000*OO[[#This Row],[104 (01JUL1985 21:00:00)-Water Temperature (C)]]*OO[[#This Row],[46]]</f>
        <v>3.2956212613612494E-5</v>
      </c>
      <c r="AW392" s="10">
        <f>3/24000000*OO[[#This Row],[105 (02JUL1985 00:00:00)-Water Temperature (C)]]*OO[[#This Row],[47]]</f>
        <v>2.8585998425737497E-5</v>
      </c>
      <c r="AX392" s="10">
        <f>3/24000000*OO[[#This Row],[106 (02JUL1985 03:00:00)-Water Temperature (C)]]*OO[[#This Row],[48]]</f>
        <v>2.6268962503624999E-5</v>
      </c>
      <c r="AY392" s="10">
        <f>3/24000000*OO[[#This Row],[107 (02JUL1985 06:00:00)-Water Temperature (C)]]*OO[[#This Row],[49]]</f>
        <v>2.4329547527910001E-5</v>
      </c>
      <c r="AZ392" s="10">
        <f>3/24000000*OO[[#This Row],[108 (02JUL1985 09:00:00)-Water Temperature (C)]]*OO[[#This Row],[50]]</f>
        <v>2.3146184234084997E-5</v>
      </c>
      <c r="BA392" s="10">
        <f>3/24000000*OO[[#This Row],[109 (02JUL1985 12:00:00)-Water Temperature (C)]]*OO[[#This Row],[51]]</f>
        <v>2.1900608754896251E-5</v>
      </c>
      <c r="BB392" s="10">
        <f>3/24000000*OO[[#This Row],[110 (02JUL1985 15:00:00)-Water Temperature (C)]]*OO[[#This Row],[52]]</f>
        <v>2.0473956352959998E-5</v>
      </c>
      <c r="BC392" s="10">
        <f>3/24000000*OO[[#This Row],[111 (02JUL1985 18:00:00)-Water Temperature (C)]]*OO[[#This Row],[53]]</f>
        <v>1.9032866890214998E-5</v>
      </c>
      <c r="BD392" s="10">
        <f>3/24000000*OO[[#This Row],[112 (02JUL1985 21:00:00)-Water Temperature (C)]]*OO[[#This Row],[54]]</f>
        <v>1.7227872084850002E-5</v>
      </c>
      <c r="BE392" s="10">
        <f>3/24000000*OO[[#This Row],[113 (03JUL1985 00:00:00)-Water Temperature (C)]]*OO[[#This Row],[55]]</f>
        <v>1.5452945981362498E-5</v>
      </c>
      <c r="BF392" s="10">
        <f>3/24000000*OO[[#This Row],[114 (03JUL1985 03:00:00)-Water Temperature (C)]]*OO[[#This Row],[56]]</f>
        <v>1.3949871930212502E-5</v>
      </c>
      <c r="BG392" s="10">
        <f>3/24000000*OO[[#This Row],[115 (03JUL1985 06:00:00)-Water Temperature (C)]]*OO[[#This Row],[57]]</f>
        <v>1.270716665E-5</v>
      </c>
      <c r="BH392" s="10">
        <f>3/24000000*OO[[#This Row],[116 (03JUL1985 09:00:00)-Water Temperature (C)]]*OO[[#This Row],[58]]</f>
        <v>1.1807339533199998E-5</v>
      </c>
      <c r="BI392" s="10">
        <f>3/24000000*OO[[#This Row],[117 (03JUL1985 12:00:00)-Water Temperature (C)]]*OO[[#This Row],[59]]</f>
        <v>1.07010535441725E-5</v>
      </c>
      <c r="BJ392" s="10">
        <f>3/24000000*OO[[#This Row],[118 (03JUL1985 15:00:00)-Water Temperature (C)]]*OO[[#This Row],[60]]</f>
        <v>9.9028149938062483E-6</v>
      </c>
      <c r="BK392" s="10">
        <f>3/24000000*OO[[#This Row],[119 (03JUL1985 18:00:00)-Water Temperature (C)]]*OO[[#This Row],[61]]</f>
        <v>9.0645543833549998E-6</v>
      </c>
      <c r="BL392" s="10">
        <f>3/24000000*OO[[#This Row],[120 (03JUL1985 21:00:00)-Water Temperature (C)]]*OO[[#This Row],[62]]</f>
        <v>8.0968821251250007E-6</v>
      </c>
      <c r="BM392" s="10">
        <f>3/24000000*OO[[#This Row],[121 (04JUL1985 00:00:00)-Water Temperature (C)]]*OO[[#This Row],[63]]</f>
        <v>7.2404975811799996E-6</v>
      </c>
      <c r="BN392" s="10">
        <f>3/24000000*OO[[#This Row],[122 (04JUL1985 03:00:00)-Water Temperature (C)]]*OO[[#This Row],[64]]</f>
        <v>6.5078679494400002E-6</v>
      </c>
      <c r="BO392" s="10">
        <f>3/24000000*OO[[#This Row],[123 (04JUL1985 06:00:00)-Water Temperature (C)]]*OO[[#This Row],[65]]</f>
        <v>5.9177649378249996E-6</v>
      </c>
      <c r="BP392" s="10">
        <f>3/24000000*OO[[#This Row],[124 (04JUL1985 09:00:00)-Water Temperature (C)]]*OO[[#This Row],[66]]</f>
        <v>5.5843802509949999E-6</v>
      </c>
      <c r="BQ392" s="10">
        <f>3/24000000*OO[[#This Row],[125 (04JUL1985 12:00:00)-Water Temperature (C)]]*OO[[#This Row],[67]]</f>
        <v>5.2963379713749995E-6</v>
      </c>
      <c r="BR392" s="10">
        <f>3/24000000*OO[[#This Row],[126 (04JUL1985 15:00:00)-Water Temperature (C)]]*OO[[#This Row],[68]]</f>
        <v>4.9924910559599995E-6</v>
      </c>
      <c r="BS392" s="10">
        <f>3/24000000*OO[[#This Row],[127 (04JUL1985 18:00:00)-Water Temperature (C)]]*OO[[#This Row],[69]]</f>
        <v>4.662060920741249E-6</v>
      </c>
      <c r="BT392" s="10">
        <f>3/24000000*OO[[#This Row],[128 (04JUL1985 21:00:00)-Water Temperature (C)]]*OO[[#This Row],[70]]</f>
        <v>4.2466506050037505E-6</v>
      </c>
      <c r="BU392" s="10">
        <f>3/24000000*OO[[#This Row],[129 (05JUL1985 00:00:00)-Water Temperature (C)]]*OO[[#This Row],[71]]</f>
        <v>3.8043789136999999E-6</v>
      </c>
      <c r="BV392" s="10">
        <f>3/24000000*OO[[#This Row],[130 (05JUL1985 03:00:00)-Water Temperature (C)]]*OO[[#This Row],[72]]</f>
        <v>3.4307393418024997E-6</v>
      </c>
      <c r="BW392" s="10">
        <f>3/24000000*OO[[#This Row],[131 (05JUL1985 06:00:00)-Water Temperature (C)]]*OO[[#This Row],[73]]</f>
        <v>3.1061646420763751E-6</v>
      </c>
      <c r="BX392" s="10">
        <f>3/24000000*OO[[#This Row],[132 (05JUL1985 09:00:00)-Water Temperature (C)]]*OO[[#This Row],[74]]</f>
        <v>2.8499530574294996E-6</v>
      </c>
      <c r="BY392" s="10">
        <f>3/24000000*OO[[#This Row],[133 (05JUL1985 12:00:00)-Water Temperature (C)]]*OO[[#This Row],[75]]</f>
        <v>2.5715248338149999E-6</v>
      </c>
      <c r="BZ392" s="10">
        <f>3/24000000*OO[[#This Row],[134 (05JUL1985 15:00:00)-Water Temperature (C)]]*OO[[#This Row],[76]]</f>
        <v>2.2700396700618749E-6</v>
      </c>
      <c r="CA392" s="10">
        <f>3/24000000*OO[[#This Row],[135 (05JUL1985 18:00:00)-Water Temperature (C)]]*OO[[#This Row],[77]]</f>
        <v>1.9700049855104999E-6</v>
      </c>
      <c r="CB392" s="10">
        <f>3/24000000*OO[[#This Row],[136 (05JUL1985 21:00:00)-Water Temperature (C)]]*OO[[#This Row],[78]]</f>
        <v>1.6892072130243749E-6</v>
      </c>
      <c r="CC392" s="10">
        <f>3/24000000*OO[[#This Row],[137 (06JUL1985 00:00:00)-Water Temperature (C)]]*OO[[#This Row],[79]]</f>
        <v>1.4479217384465001E-6</v>
      </c>
      <c r="CD392" s="10">
        <f>3/24000000*OO[[#This Row],[138 (06JUL1985 03:00:00)-Water Temperature (C)]]*OO[[#This Row],[80]]</f>
        <v>1.2563035930336248E-6</v>
      </c>
      <c r="CE392" s="10">
        <f>3/24000000*OO[[#This Row],[139 (06JUL1985 06:00:00)-Water Temperature (C)]]*OO[[#This Row],[81]]</f>
        <v>1.1101577701785E-6</v>
      </c>
      <c r="CF392" s="10">
        <f>3/24000000*OO[[#This Row],[140 (06JUL1985 09:00:00)-Water Temperature (C)]]*OO[[#This Row],[82]]</f>
        <v>1.0126413720047499E-6</v>
      </c>
      <c r="CG392" s="10">
        <f>3/24000000*OO[[#This Row],[141 (06JUL1985 12:00:00)-Water Temperature (C)]]*OO[[#This Row],[83]]</f>
        <v>9.2224145601675004E-7</v>
      </c>
      <c r="CH392" s="10">
        <f>3/24000000*OO[[#This Row],[142 (06JUL1985 15:00:00)-Water Temperature (C)]]*OO[[#This Row],[84]]</f>
        <v>8.3466783084124995E-7</v>
      </c>
      <c r="CI392" s="10">
        <f>3/24000000*OO[[#This Row],[143 (06JUL1985 18:00:00)-Water Temperature (C)]]*OO[[#This Row],[85]]</f>
        <v>7.4482381341787495E-7</v>
      </c>
      <c r="CJ392" s="10">
        <f>3/24000000*OO[[#This Row],[144 (06JUL1985 21:00:00)-Water Temperature (C)]]*OO[[#This Row],[86]]</f>
        <v>6.5362041492750004E-7</v>
      </c>
      <c r="CK392" s="10">
        <f>3/24000000*OO[[#This Row],[145 (07JUL1985 00:00:00)-Water Temperature (C)]]*OO[[#This Row],[87]]</f>
        <v>5.6610470381675002E-7</v>
      </c>
      <c r="CL392" s="10">
        <f>3/24000000*OO[[#This Row],[146 (07JUL1985 03:00:00)-Water Temperature (C)]]*OO[[#This Row],[88]]</f>
        <v>4.9852156625812499E-7</v>
      </c>
      <c r="CM392" s="10">
        <f>3/24000000*OO[[#This Row],[147 (07JUL1985 06:00:00)-Water Temperature (C)]]*OO[[#This Row],[89]]</f>
        <v>4.4816498552799993E-7</v>
      </c>
      <c r="CN392" s="10">
        <f>3/24000000*OO[[#This Row],[148 (07JUL1985 09:00:00)-Water Temperature (C)]]*OO[[#This Row],[90]]</f>
        <v>4.1481956353612501E-7</v>
      </c>
      <c r="CO392" s="10">
        <f>3/24000000*OO[[#This Row],[149 (07JUL1985 12:00:00)-Water Temperature (C)]]*OO[[#This Row],[91]]</f>
        <v>3.9035424140249997E-7</v>
      </c>
      <c r="CP392" s="10">
        <f>3/24000000*OO[[#This Row],[150 (07JUL1985 15:00:00)-Water Temperature (C)]]*OO[[#This Row],[92]]</f>
        <v>3.9035424140249997E-7</v>
      </c>
      <c r="CQ392" s="10">
        <f>3/24000000*OO[[#This Row],[151 (07JUL1985 18:00:00)-Water Temperature (C)]]*OO[[#This Row],[93]]</f>
        <v>3.9035424140249997E-7</v>
      </c>
      <c r="CR392" s="10">
        <f>3/24000000*OO[[#This Row],[152 (07JUL1985 21:00:00)-Water Temperature (C)]]*OO[[#This Row],[94]]</f>
        <v>3.9035424140249997E-7</v>
      </c>
      <c r="CS392" s="10">
        <f>3/24000000*OO[[#This Row],[153 (08JUL1985 00:00:00)-Water Temperature (C)]]*OO[[#This Row],[95]]</f>
        <v>3.9035424140249997E-7</v>
      </c>
      <c r="CT392" s="10">
        <f>3/24000000*OO[[#This Row],[154 (08JUL1985 03:00:00)-Water Temperature (C)]]*OO[[#This Row],[96]]</f>
        <v>3.9035424140249997E-7</v>
      </c>
      <c r="CU392" s="10">
        <f>3/24000000*OO[[#This Row],[155 (08JUL1985 06:00:00)-Water Temperature (C)]]*OO[[#This Row],[97]]</f>
        <v>3.9035424140249997E-7</v>
      </c>
      <c r="CV392" s="10">
        <f>3/24000000*OO[[#This Row],[156 (08JUL1985 09:00:00)-Water Temperature (C)]]*OO[[#This Row],[98]]</f>
        <v>3.9035424140249997E-7</v>
      </c>
      <c r="CW392" s="10">
        <f>3/24000000*OO[[#This Row],[157 (08JUL1985 12:00:00)-Water Temperature (C)]]*OO[[#This Row],[99]]</f>
        <v>3.9035424140249997E-7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1.2738317771951174E-40</v>
      </c>
      <c r="V393" s="10">
        <f>3/24000000*OO[[#This Row],[78 (28JUN1985 15:00:00)-Water Temperature (C)]]*OO[[#This Row],[20]]</f>
        <v>2.973045400585E-30</v>
      </c>
      <c r="W393" s="10">
        <f>3/24000000*OO[[#This Row],[79 (28JUN1985 18:00:00)-Water Temperature (C)]]*OO[[#This Row],[21]]</f>
        <v>2.1502669475002499E-24</v>
      </c>
      <c r="X393" s="10">
        <f>3/24000000*OO[[#This Row],[80 (28JUN1985 21:00:00)-Water Temperature (C)]]*OO[[#This Row],[22]]</f>
        <v>4.5352068728400001E-18</v>
      </c>
      <c r="Y393" s="10">
        <f>3/24000000*OO[[#This Row],[81 (29JUN1985 00:00:00)-Water Temperature (C)]]*OO[[#This Row],[23]]</f>
        <v>3.6723060417599996E-14</v>
      </c>
      <c r="Z393" s="10">
        <f>3/24000000*OO[[#This Row],[82 (29JUN1985 03:00:00)-Water Temperature (C)]]*OO[[#This Row],[24]]</f>
        <v>3.3902822775274991E-11</v>
      </c>
      <c r="AA393" s="10">
        <f>3/24000000*OO[[#This Row],[83 (29JUN1985 06:00:00)-Water Temperature (C)]]*OO[[#This Row],[25]]</f>
        <v>7.6207631569649987E-9</v>
      </c>
      <c r="AB393" s="10">
        <f>3/24000000*OO[[#This Row],[84 (29JUN1985 09:00:00)-Water Temperature (C)]]*OO[[#This Row],[26]]</f>
        <v>6.0205637260600003E-7</v>
      </c>
      <c r="AC393" s="10">
        <f>3/24000000*OO[[#This Row],[85 (29JUN1985 12:00:00)-Water Temperature (C)]]*OO[[#This Row],[27]]</f>
        <v>2.0530148430453751E-5</v>
      </c>
      <c r="AD393" s="10">
        <f>3/24000000*OO[[#This Row],[86 (29JUN1985 15:00:00)-Water Temperature (C)]]*OO[[#This Row],[28]]</f>
        <v>3.3558832098325002E-4</v>
      </c>
      <c r="AE393" s="10">
        <f>3/24000000*OO[[#This Row],[88 (29JUN1985 21:00:00)-Water Temperature (C)]]*OO[[#This Row],[30]]</f>
        <v>1.4440465424531248E-2</v>
      </c>
      <c r="AF393" s="10">
        <f>3/24000000*OO[[#This Row],[88 (29JUN1985 21:00:00)-Water Temperature (C)]]*OO[[#This Row],[30]]</f>
        <v>1.4440465424531248E-2</v>
      </c>
      <c r="AG393" s="10">
        <f>3/24000000*OO[[#This Row],[89 (30JUN1985 00:00:00)-Water Temperature (C)]]*OO[[#This Row],[31]]</f>
        <v>4.420594945374999E-2</v>
      </c>
      <c r="AH393" s="10">
        <f>3/24000000*OO[[#This Row],[90 (30JUN1985 03:00:00)-Water Temperature (C)]]*OO[[#This Row],[32]]</f>
        <v>9.0221200817699992E-2</v>
      </c>
      <c r="AI393" s="10">
        <f>3/24000000*OO[[#This Row],[91 (30JUN1985 06:00:00)-Water Temperature (C)]]*OO[[#This Row],[33]]</f>
        <v>0.12876276881471249</v>
      </c>
      <c r="AJ393" s="10">
        <f>3/24000000*OO[[#This Row],[92 (30JUN1985 09:00:00)-Water Temperature (C)]]*OO[[#This Row],[34]]</f>
        <v>0.13885956673793751</v>
      </c>
      <c r="AK393" s="10">
        <f>3/24000000*OO[[#This Row],[93 (30JUN1985 12:00:00)-Water Temperature (C)]]*OO[[#This Row],[35]]</f>
        <v>0.11270793008737502</v>
      </c>
      <c r="AL393" s="10">
        <f>3/24000000*OO[[#This Row],[94 (30JUN1985 15:00:00)-Water Temperature (C)]]*OO[[#This Row],[36]]</f>
        <v>7.08817953492E-2</v>
      </c>
      <c r="AM393" s="10">
        <f>3/24000000*OO[[#This Row],[95 (30JUN1985 18:00:00)-Water Temperature (C)]]*OO[[#This Row],[37]]</f>
        <v>3.6614231333625007E-2</v>
      </c>
      <c r="AN393" s="10">
        <f>3/24000000*OO[[#This Row],[96 (30JUN1985 21:00:00)-Water Temperature (C)]]*OO[[#This Row],[38]]</f>
        <v>1.554844614785E-2</v>
      </c>
      <c r="AO393" s="10">
        <f>3/24000000*OO[[#This Row],[97 (01JUL1985 00:00:00)-Water Temperature (C)]]*OO[[#This Row],[39]]</f>
        <v>5.6851061021549994E-3</v>
      </c>
      <c r="AP393" s="10">
        <f>3/24000000*OO[[#This Row],[98 (01JUL1985 03:00:00)-Water Temperature (C)]]*OO[[#This Row],[40]]</f>
        <v>1.9505590487043749E-3</v>
      </c>
      <c r="AQ393" s="10">
        <f>3/24000000*OO[[#This Row],[99 (01JUL1985 06:00:00)-Water Temperature (C)]]*OO[[#This Row],[41]]</f>
        <v>6.7268088719362493E-4</v>
      </c>
      <c r="AR393" s="10">
        <f>3/24000000*OO[[#This Row],[100 (01JUL1985 09:00:00)-Water Temperature (C)]]*OO[[#This Row],[42]]</f>
        <v>2.7410724701674999E-4</v>
      </c>
      <c r="AS393" s="10">
        <f>3/24000000*OO[[#This Row],[101 (01JUL1985 12:00:00)-Water Temperature (C)]]*OO[[#This Row],[43]]</f>
        <v>1.4893032430691249E-4</v>
      </c>
      <c r="AT393" s="10">
        <f>3/24000000*OO[[#This Row],[102 (01JUL1985 15:00:00)-Water Temperature (C)]]*OO[[#This Row],[44]]</f>
        <v>1.1097130474581249E-4</v>
      </c>
      <c r="AU393" s="10">
        <f>3/24000000*OO[[#This Row],[103 (01JUL1985 18:00:00)-Water Temperature (C)]]*OO[[#This Row],[45]]</f>
        <v>9.7610440075837488E-5</v>
      </c>
      <c r="AV393" s="10">
        <f>3/24000000*OO[[#This Row],[104 (01JUL1985 21:00:00)-Water Temperature (C)]]*OO[[#This Row],[46]]</f>
        <v>8.5835645123562502E-5</v>
      </c>
      <c r="AW393" s="10">
        <f>3/24000000*OO[[#This Row],[105 (02JUL1985 00:00:00)-Water Temperature (C)]]*OO[[#This Row],[47]]</f>
        <v>7.4264046464999999E-5</v>
      </c>
      <c r="AX393" s="10">
        <f>3/24000000*OO[[#This Row],[106 (02JUL1985 03:00:00)-Water Temperature (C)]]*OO[[#This Row],[48]]</f>
        <v>6.6507299176574999E-5</v>
      </c>
      <c r="AY393" s="10">
        <f>3/24000000*OO[[#This Row],[107 (02JUL1985 06:00:00)-Water Temperature (C)]]*OO[[#This Row],[49]]</f>
        <v>6.0475615045999996E-5</v>
      </c>
      <c r="AZ393" s="10">
        <f>3/24000000*OO[[#This Row],[108 (02JUL1985 09:00:00)-Water Temperature (C)]]*OO[[#This Row],[50]]</f>
        <v>5.6770625007674996E-5</v>
      </c>
      <c r="BA393" s="10">
        <f>3/24000000*OO[[#This Row],[109 (02JUL1985 12:00:00)-Water Temperature (C)]]*OO[[#This Row],[51]]</f>
        <v>5.2805001083549991E-5</v>
      </c>
      <c r="BB393" s="10">
        <f>3/24000000*OO[[#This Row],[110 (02JUL1985 15:00:00)-Water Temperature (C)]]*OO[[#This Row],[52]]</f>
        <v>4.8399028717050007E-5</v>
      </c>
      <c r="BC393" s="10">
        <f>3/24000000*OO[[#This Row],[111 (02JUL1985 18:00:00)-Water Temperature (C)]]*OO[[#This Row],[53]]</f>
        <v>4.3924977104775002E-5</v>
      </c>
      <c r="BD393" s="10">
        <f>3/24000000*OO[[#This Row],[112 (02JUL1985 21:00:00)-Water Temperature (C)]]*OO[[#This Row],[54]]</f>
        <v>3.8826798586075005E-5</v>
      </c>
      <c r="BE393" s="10">
        <f>3/24000000*OO[[#This Row],[113 (03JUL1985 00:00:00)-Water Temperature (C)]]*OO[[#This Row],[55]]</f>
        <v>3.4069571171874996E-5</v>
      </c>
      <c r="BF393" s="10">
        <f>3/24000000*OO[[#This Row],[114 (03JUL1985 03:00:00)-Water Temperature (C)]]*OO[[#This Row],[56]]</f>
        <v>3.0016104648249995E-5</v>
      </c>
      <c r="BG393" s="10">
        <f>3/24000000*OO[[#This Row],[115 (03JUL1985 06:00:00)-Water Temperature (C)]]*OO[[#This Row],[57]]</f>
        <v>2.6354382680955001E-5</v>
      </c>
      <c r="BH393" s="10">
        <f>3/24000000*OO[[#This Row],[116 (03JUL1985 09:00:00)-Water Temperature (C)]]*OO[[#This Row],[58]]</f>
        <v>2.366083522771E-5</v>
      </c>
      <c r="BI393" s="10">
        <f>3/24000000*OO[[#This Row],[117 (03JUL1985 12:00:00)-Water Temperature (C)]]*OO[[#This Row],[59]]</f>
        <v>2.0586900809081251E-5</v>
      </c>
      <c r="BJ393" s="10">
        <f>3/24000000*OO[[#This Row],[118 (03JUL1985 15:00:00)-Water Temperature (C)]]*OO[[#This Row],[60]]</f>
        <v>1.8264273048082503E-5</v>
      </c>
      <c r="BK393" s="10">
        <f>3/24000000*OO[[#This Row],[119 (03JUL1985 18:00:00)-Water Temperature (C)]]*OO[[#This Row],[61]]</f>
        <v>1.5960189223414999E-5</v>
      </c>
      <c r="BL393" s="10">
        <f>3/24000000*OO[[#This Row],[120 (03JUL1985 21:00:00)-Water Temperature (C)]]*OO[[#This Row],[62]]</f>
        <v>1.3558182668971247E-5</v>
      </c>
      <c r="BM393" s="10">
        <f>3/24000000*OO[[#This Row],[121 (04JUL1985 00:00:00)-Water Temperature (C)]]*OO[[#This Row],[63]]</f>
        <v>1.1461300868159999E-5</v>
      </c>
      <c r="BN393" s="10">
        <f>3/24000000*OO[[#This Row],[122 (04JUL1985 03:00:00)-Water Temperature (C)]]*OO[[#This Row],[64]]</f>
        <v>9.7132479866274996E-6</v>
      </c>
      <c r="BO393" s="10">
        <f>3/24000000*OO[[#This Row],[123 (04JUL1985 06:00:00)-Water Temperature (C)]]*OO[[#This Row],[65]]</f>
        <v>8.2642671692124982E-6</v>
      </c>
      <c r="BP393" s="10">
        <f>3/24000000*OO[[#This Row],[124 (04JUL1985 09:00:00)-Water Temperature (C)]]*OO[[#This Row],[66]]</f>
        <v>7.6858301052000002E-6</v>
      </c>
      <c r="BQ393" s="10">
        <f>3/24000000*OO[[#This Row],[125 (04JUL1985 12:00:00)-Water Temperature (C)]]*OO[[#This Row],[67]]</f>
        <v>7.3032593341875002E-6</v>
      </c>
      <c r="BR393" s="10">
        <f>3/24000000*OO[[#This Row],[126 (04JUL1985 15:00:00)-Water Temperature (C)]]*OO[[#This Row],[68]]</f>
        <v>6.8972325701575007E-6</v>
      </c>
      <c r="BS393" s="10">
        <f>3/24000000*OO[[#This Row],[127 (04JUL1985 18:00:00)-Water Temperature (C)]]*OO[[#This Row],[69]]</f>
        <v>6.4518778685687502E-6</v>
      </c>
      <c r="BT393" s="10">
        <f>3/24000000*OO[[#This Row],[128 (04JUL1985 21:00:00)-Water Temperature (C)]]*OO[[#This Row],[70]]</f>
        <v>5.8847020218149992E-6</v>
      </c>
      <c r="BU393" s="10">
        <f>3/24000000*OO[[#This Row],[129 (05JUL1985 00:00:00)-Water Temperature (C)]]*OO[[#This Row],[71]]</f>
        <v>5.2719992028724989E-6</v>
      </c>
      <c r="BV393" s="10">
        <f>3/24000000*OO[[#This Row],[130 (05JUL1985 03:00:00)-Water Temperature (C)]]*OO[[#This Row],[72]]</f>
        <v>4.7557444754137499E-6</v>
      </c>
      <c r="BW393" s="10">
        <f>3/24000000*OO[[#This Row],[131 (05JUL1985 06:00:00)-Water Temperature (C)]]*OO[[#This Row],[73]]</f>
        <v>4.3117009700437497E-6</v>
      </c>
      <c r="BX393" s="10">
        <f>3/24000000*OO[[#This Row],[132 (05JUL1985 09:00:00)-Water Temperature (C)]]*OO[[#This Row],[74]]</f>
        <v>3.9650976507250002E-6</v>
      </c>
      <c r="BY393" s="10">
        <f>3/24000000*OO[[#This Row],[133 (05JUL1985 12:00:00)-Water Temperature (C)]]*OO[[#This Row],[75]]</f>
        <v>3.5900645744662503E-6</v>
      </c>
      <c r="BZ393" s="10">
        <f>3/24000000*OO[[#This Row],[134 (05JUL1985 15:00:00)-Water Temperature (C)]]*OO[[#This Row],[76]]</f>
        <v>3.1745563032237497E-6</v>
      </c>
      <c r="CA393" s="10">
        <f>3/24000000*OO[[#This Row],[135 (05JUL1985 18:00:00)-Water Temperature (C)]]*OO[[#This Row],[77]]</f>
        <v>2.7617466503247497E-6</v>
      </c>
      <c r="CB393" s="10">
        <f>3/24000000*OO[[#This Row],[136 (05JUL1985 21:00:00)-Water Temperature (C)]]*OO[[#This Row],[78]]</f>
        <v>2.3703469135669998E-6</v>
      </c>
      <c r="CC393" s="10">
        <f>3/24000000*OO[[#This Row],[137 (06JUL1985 00:00:00)-Water Temperature (C)]]*OO[[#This Row],[79]]</f>
        <v>2.0314324029236252E-6</v>
      </c>
      <c r="CD393" s="10">
        <f>3/24000000*OO[[#This Row],[138 (06JUL1985 03:00:00)-Water Temperature (C)]]*OO[[#This Row],[80]]</f>
        <v>1.7617348980690001E-6</v>
      </c>
      <c r="CE393" s="10">
        <f>3/24000000*OO[[#This Row],[139 (06JUL1985 06:00:00)-Water Temperature (C)]]*OO[[#This Row],[81]]</f>
        <v>1.5557739806244999E-6</v>
      </c>
      <c r="CF393" s="10">
        <f>3/24000000*OO[[#This Row],[140 (06JUL1985 09:00:00)-Water Temperature (C)]]*OO[[#This Row],[82]]</f>
        <v>1.4206590376601249E-6</v>
      </c>
      <c r="CG393" s="10">
        <f>3/24000000*OO[[#This Row],[141 (06JUL1985 12:00:00)-Water Temperature (C)]]*OO[[#This Row],[83]]</f>
        <v>1.2971360598429999E-6</v>
      </c>
      <c r="CH393" s="10">
        <f>3/24000000*OO[[#This Row],[142 (06JUL1985 15:00:00)-Water Temperature (C)]]*OO[[#This Row],[84]]</f>
        <v>1.1767509137231248E-6</v>
      </c>
      <c r="CI393" s="10">
        <f>3/24000000*OO[[#This Row],[143 (06JUL1985 18:00:00)-Water Temperature (C)]]*OO[[#This Row],[85]]</f>
        <v>1.0516824225375E-6</v>
      </c>
      <c r="CJ393" s="10">
        <f>3/24000000*OO[[#This Row],[144 (06JUL1985 21:00:00)-Water Temperature (C)]]*OO[[#This Row],[86]]</f>
        <v>9.2411261448149978E-7</v>
      </c>
      <c r="CK393" s="10">
        <f>3/24000000*OO[[#This Row],[145 (07JUL1985 00:00:00)-Water Temperature (C)]]*OO[[#This Row],[87]]</f>
        <v>7.9998356535099993E-7</v>
      </c>
      <c r="CL393" s="10">
        <f>3/24000000*OO[[#This Row],[146 (07JUL1985 03:00:00)-Water Temperature (C)]]*OO[[#This Row],[88]]</f>
        <v>7.0387103854687499E-7</v>
      </c>
      <c r="CM393" s="10">
        <f>3/24000000*OO[[#This Row],[147 (07JUL1985 06:00:00)-Water Temperature (C)]]*OO[[#This Row],[89]]</f>
        <v>6.3237950313487491E-7</v>
      </c>
      <c r="CN393" s="10">
        <f>3/24000000*OO[[#This Row],[148 (07JUL1985 09:00:00)-Water Temperature (C)]]*OO[[#This Row],[90]]</f>
        <v>5.8538277150112503E-7</v>
      </c>
      <c r="CO393" s="10">
        <f>3/24000000*OO[[#This Row],[149 (07JUL1985 12:00:00)-Water Temperature (C)]]*OO[[#This Row],[91]]</f>
        <v>5.5133536655399998E-7</v>
      </c>
      <c r="CP393" s="10">
        <f>3/24000000*OO[[#This Row],[150 (07JUL1985 15:00:00)-Water Temperature (C)]]*OO[[#This Row],[92]]</f>
        <v>5.5133536655399998E-7</v>
      </c>
      <c r="CQ393" s="10">
        <f>3/24000000*OO[[#This Row],[151 (07JUL1985 18:00:00)-Water Temperature (C)]]*OO[[#This Row],[93]]</f>
        <v>5.5133536655399998E-7</v>
      </c>
      <c r="CR393" s="10">
        <f>3/24000000*OO[[#This Row],[152 (07JUL1985 21:00:00)-Water Temperature (C)]]*OO[[#This Row],[94]]</f>
        <v>5.5133536655399998E-7</v>
      </c>
      <c r="CS393" s="10">
        <f>3/24000000*OO[[#This Row],[153 (08JUL1985 00:00:00)-Water Temperature (C)]]*OO[[#This Row],[95]]</f>
        <v>5.5133536655399998E-7</v>
      </c>
      <c r="CT393" s="10">
        <f>3/24000000*OO[[#This Row],[154 (08JUL1985 03:00:00)-Water Temperature (C)]]*OO[[#This Row],[96]]</f>
        <v>5.5133536655399998E-7</v>
      </c>
      <c r="CU393" s="10">
        <f>3/24000000*OO[[#This Row],[155 (08JUL1985 06:00:00)-Water Temperature (C)]]*OO[[#This Row],[97]]</f>
        <v>5.5133536655399998E-7</v>
      </c>
      <c r="CV393" s="10">
        <f>3/24000000*OO[[#This Row],[156 (08JUL1985 09:00:00)-Water Temperature (C)]]*OO[[#This Row],[98]]</f>
        <v>5.5133536655399998E-7</v>
      </c>
      <c r="CW393" s="10">
        <f>3/24000000*OO[[#This Row],[157 (08JUL1985 12:00:00)-Water Temperature (C)]]*OO[[#This Row],[99]]</f>
        <v>5.5133536655399998E-7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1.7816062440682169E-41</v>
      </c>
      <c r="V394" s="10">
        <f>3/24000000*OO[[#This Row],[78 (28JUN1985 15:00:00)-Water Temperature (C)]]*OO[[#This Row],[20]]</f>
        <v>7.0203098381137497E-31</v>
      </c>
      <c r="W394" s="10">
        <f>3/24000000*OO[[#This Row],[79 (28JUN1985 18:00:00)-Water Temperature (C)]]*OO[[#This Row],[21]]</f>
        <v>3.86780773549625E-25</v>
      </c>
      <c r="X394" s="10">
        <f>3/24000000*OO[[#This Row],[80 (28JUN1985 21:00:00)-Water Temperature (C)]]*OO[[#This Row],[22]]</f>
        <v>1.4190651386187501E-18</v>
      </c>
      <c r="Y394" s="10">
        <f>3/24000000*OO[[#This Row],[81 (29JUN1985 00:00:00)-Water Temperature (C)]]*OO[[#This Row],[23]]</f>
        <v>1.4383424842214998E-14</v>
      </c>
      <c r="Z394" s="10">
        <f>3/24000000*OO[[#This Row],[82 (29JUN1985 03:00:00)-Water Temperature (C)]]*OO[[#This Row],[24]]</f>
        <v>1.5481388979374999E-11</v>
      </c>
      <c r="AA394" s="10">
        <f>3/24000000*OO[[#This Row],[83 (29JUN1985 06:00:00)-Water Temperature (C)]]*OO[[#This Row],[25]]</f>
        <v>3.9637938256874996E-9</v>
      </c>
      <c r="AB394" s="10">
        <f>3/24000000*OO[[#This Row],[84 (29JUN1985 09:00:00)-Water Temperature (C)]]*OO[[#This Row],[26]]</f>
        <v>3.5181334533999991E-7</v>
      </c>
      <c r="AC394" s="10">
        <f>3/24000000*OO[[#This Row],[85 (29JUN1985 12:00:00)-Water Temperature (C)]]*OO[[#This Row],[27]]</f>
        <v>1.3433215019175001E-5</v>
      </c>
      <c r="AD394" s="10">
        <f>3/24000000*OO[[#This Row],[86 (29JUN1985 15:00:00)-Water Temperature (C)]]*OO[[#This Row],[28]]</f>
        <v>2.4483747407621245E-4</v>
      </c>
      <c r="AE394" s="10">
        <f>3/24000000*OO[[#This Row],[88 (29JUN1985 21:00:00)-Water Temperature (C)]]*OO[[#This Row],[30]]</f>
        <v>1.2966559278439999E-2</v>
      </c>
      <c r="AF394" s="10">
        <f>3/24000000*OO[[#This Row],[88 (29JUN1985 21:00:00)-Water Temperature (C)]]*OO[[#This Row],[30]]</f>
        <v>1.2966559278439999E-2</v>
      </c>
      <c r="AG394" s="10">
        <f>3/24000000*OO[[#This Row],[89 (30JUN1985 00:00:00)-Water Temperature (C)]]*OO[[#This Row],[31]]</f>
        <v>4.3767773890899996E-2</v>
      </c>
      <c r="AH394" s="10">
        <f>3/24000000*OO[[#This Row],[90 (30JUN1985 03:00:00)-Water Temperature (C)]]*OO[[#This Row],[32]]</f>
        <v>9.8749065426299992E-2</v>
      </c>
      <c r="AI394" s="10">
        <f>3/24000000*OO[[#This Row],[91 (30JUN1985 06:00:00)-Water Temperature (C)]]*OO[[#This Row],[33]]</f>
        <v>0.15626577124708749</v>
      </c>
      <c r="AJ394" s="10">
        <f>3/24000000*OO[[#This Row],[92 (30JUN1985 09:00:00)-Water Temperature (C)]]*OO[[#This Row],[34]]</f>
        <v>0.18833811952117499</v>
      </c>
      <c r="AK394" s="10">
        <f>3/24000000*OO[[#This Row],[93 (30JUN1985 12:00:00)-Water Temperature (C)]]*OO[[#This Row],[35]]</f>
        <v>0.17138532792599998</v>
      </c>
      <c r="AL394" s="10">
        <f>3/24000000*OO[[#This Row],[94 (30JUN1985 15:00:00)-Water Temperature (C)]]*OO[[#This Row],[36]]</f>
        <v>0.12142162613909999</v>
      </c>
      <c r="AM394" s="10">
        <f>3/24000000*OO[[#This Row],[95 (30JUN1985 18:00:00)-Water Temperature (C)]]*OO[[#This Row],[37]]</f>
        <v>7.085246563259999E-2</v>
      </c>
      <c r="AN394" s="10">
        <f>3/24000000*OO[[#This Row],[96 (30JUN1985 21:00:00)-Water Temperature (C)]]*OO[[#This Row],[38]]</f>
        <v>3.3966474929100002E-2</v>
      </c>
      <c r="AO394" s="10">
        <f>3/24000000*OO[[#This Row],[97 (01JUL1985 00:00:00)-Water Temperature (C)]]*OO[[#This Row],[39]]</f>
        <v>1.387614385276E-2</v>
      </c>
      <c r="AP394" s="10">
        <f>3/24000000*OO[[#This Row],[98 (01JUL1985 03:00:00)-Water Temperature (C)]]*OO[[#This Row],[40]]</f>
        <v>5.1586703350424987E-3</v>
      </c>
      <c r="AQ394" s="10">
        <f>3/24000000*OO[[#This Row],[99 (01JUL1985 06:00:00)-Water Temperature (C)]]*OO[[#This Row],[41]]</f>
        <v>1.8413515049584999E-3</v>
      </c>
      <c r="AR394" s="10">
        <f>3/24000000*OO[[#This Row],[100 (01JUL1985 09:00:00)-Water Temperature (C)]]*OO[[#This Row],[42]]</f>
        <v>7.0860299461875001E-4</v>
      </c>
      <c r="AS394" s="10">
        <f>3/24000000*OO[[#This Row],[101 (01JUL1985 12:00:00)-Water Temperature (C)]]*OO[[#This Row],[43]]</f>
        <v>3.2225668019999999E-4</v>
      </c>
      <c r="AT394" s="10">
        <f>3/24000000*OO[[#This Row],[102 (01JUL1985 15:00:00)-Water Temperature (C)]]*OO[[#This Row],[44]]</f>
        <v>2.0001148619373747E-4</v>
      </c>
      <c r="AU394" s="10">
        <f>3/24000000*OO[[#This Row],[103 (01JUL1985 18:00:00)-Water Temperature (C)]]*OO[[#This Row],[45]]</f>
        <v>1.6134547955149999E-4</v>
      </c>
      <c r="AV394" s="10">
        <f>3/24000000*OO[[#This Row],[104 (01JUL1985 21:00:00)-Water Temperature (C)]]*OO[[#This Row],[46]]</f>
        <v>1.402843203418125E-4</v>
      </c>
      <c r="AW394" s="10">
        <f>3/24000000*OO[[#This Row],[105 (02JUL1985 00:00:00)-Water Temperature (C)]]*OO[[#This Row],[47]]</f>
        <v>1.2098836708681249E-4</v>
      </c>
      <c r="AX394" s="10">
        <f>3/24000000*OO[[#This Row],[106 (02JUL1985 03:00:00)-Water Temperature (C)]]*OO[[#This Row],[48]]</f>
        <v>1.0467421049435E-4</v>
      </c>
      <c r="AY394" s="10">
        <f>3/24000000*OO[[#This Row],[107 (02JUL1985 06:00:00)-Water Temperature (C)]]*OO[[#This Row],[49]]</f>
        <v>9.2584364721499997E-5</v>
      </c>
      <c r="AZ394" s="10">
        <f>3/24000000*OO[[#This Row],[108 (02JUL1985 09:00:00)-Water Temperature (C)]]*OO[[#This Row],[50]]</f>
        <v>8.5059932181750004E-5</v>
      </c>
      <c r="BA394" s="10">
        <f>3/24000000*OO[[#This Row],[109 (02JUL1985 12:00:00)-Water Temperature (C)]]*OO[[#This Row],[51]]</f>
        <v>7.7025991992600004E-5</v>
      </c>
      <c r="BB394" s="10">
        <f>3/24000000*OO[[#This Row],[110 (02JUL1985 15:00:00)-Water Temperature (C)]]*OO[[#This Row],[52]]</f>
        <v>6.8346659954749987E-5</v>
      </c>
      <c r="BC394" s="10">
        <f>3/24000000*OO[[#This Row],[111 (02JUL1985 18:00:00)-Water Temperature (C)]]*OO[[#This Row],[53]]</f>
        <v>5.9573025632249999E-5</v>
      </c>
      <c r="BD394" s="10">
        <f>3/24000000*OO[[#This Row],[112 (02JUL1985 21:00:00)-Water Temperature (C)]]*OO[[#This Row],[54]]</f>
        <v>5.0478642145525E-5</v>
      </c>
      <c r="BE394" s="10">
        <f>3/24000000*OO[[#This Row],[113 (03JUL1985 00:00:00)-Water Temperature (C)]]*OO[[#This Row],[55]]</f>
        <v>4.2292427060587497E-5</v>
      </c>
      <c r="BF394" s="10">
        <f>3/24000000*OO[[#This Row],[114 (03JUL1985 03:00:00)-Water Temperature (C)]]*OO[[#This Row],[56]]</f>
        <v>3.4876948682625007E-5</v>
      </c>
      <c r="BG394" s="10">
        <f>3/24000000*OO[[#This Row],[115 (03JUL1985 06:00:00)-Water Temperature (C)]]*OO[[#This Row],[57]]</f>
        <v>2.9522853154462492E-5</v>
      </c>
      <c r="BH394" s="10">
        <f>3/24000000*OO[[#This Row],[116 (03JUL1985 09:00:00)-Water Temperature (C)]]*OO[[#This Row],[58]]</f>
        <v>2.66322150088675E-5</v>
      </c>
      <c r="BI394" s="10">
        <f>3/24000000*OO[[#This Row],[117 (03JUL1985 12:00:00)-Water Temperature (C)]]*OO[[#This Row],[59]]</f>
        <v>2.323916650379625E-5</v>
      </c>
      <c r="BJ394" s="10">
        <f>3/24000000*OO[[#This Row],[118 (03JUL1985 15:00:00)-Water Temperature (C)]]*OO[[#This Row],[60]]</f>
        <v>2.0688458510053749E-5</v>
      </c>
      <c r="BK394" s="10">
        <f>3/24000000*OO[[#This Row],[119 (03JUL1985 18:00:00)-Water Temperature (C)]]*OO[[#This Row],[61]]</f>
        <v>1.8150441596407503E-5</v>
      </c>
      <c r="BL394" s="10">
        <f>3/24000000*OO[[#This Row],[120 (03JUL1985 21:00:00)-Water Temperature (C)]]*OO[[#This Row],[62]]</f>
        <v>1.5478984241868749E-5</v>
      </c>
      <c r="BM394" s="10">
        <f>3/24000000*OO[[#This Row],[121 (04JUL1985 00:00:00)-Water Temperature (C)]]*OO[[#This Row],[63]]</f>
        <v>1.3119100417425E-5</v>
      </c>
      <c r="BN394" s="10">
        <f>3/24000000*OO[[#This Row],[122 (04JUL1985 03:00:00)-Water Temperature (C)]]*OO[[#This Row],[64]]</f>
        <v>1.1169286736276249E-5</v>
      </c>
      <c r="BO394" s="10">
        <f>3/24000000*OO[[#This Row],[123 (04JUL1985 06:00:00)-Water Temperature (C)]]*OO[[#This Row],[65]]</f>
        <v>9.5307196217399985E-6</v>
      </c>
      <c r="BP394" s="10">
        <f>3/24000000*OO[[#This Row],[124 (04JUL1985 09:00:00)-Water Temperature (C)]]*OO[[#This Row],[66]]</f>
        <v>8.7537351916437501E-6</v>
      </c>
      <c r="BQ394" s="10">
        <f>3/24000000*OO[[#This Row],[125 (04JUL1985 12:00:00)-Water Temperature (C)]]*OO[[#This Row],[67]]</f>
        <v>8.3294799644962489E-6</v>
      </c>
      <c r="BR394" s="10">
        <f>3/24000000*OO[[#This Row],[126 (04JUL1985 15:00:00)-Water Temperature (C)]]*OO[[#This Row],[68]]</f>
        <v>7.8797535495937501E-6</v>
      </c>
      <c r="BS394" s="10">
        <f>3/24000000*OO[[#This Row],[127 (04JUL1985 18:00:00)-Water Temperature (C)]]*OO[[#This Row],[69]]</f>
        <v>7.3804818980149993E-6</v>
      </c>
      <c r="BT394" s="10">
        <f>3/24000000*OO[[#This Row],[128 (04JUL1985 21:00:00)-Water Temperature (C)]]*OO[[#This Row],[70]]</f>
        <v>6.7370222950874995E-6</v>
      </c>
      <c r="BU394" s="10">
        <f>3/24000000*OO[[#This Row],[129 (05JUL1985 00:00:00)-Water Temperature (C)]]*OO[[#This Row],[71]]</f>
        <v>6.0311419996687504E-6</v>
      </c>
      <c r="BV394" s="10">
        <f>3/24000000*OO[[#This Row],[130 (05JUL1985 03:00:00)-Water Temperature (C)]]*OO[[#This Row],[72]]</f>
        <v>5.4442576122812493E-6</v>
      </c>
      <c r="BW394" s="10">
        <f>3/24000000*OO[[#This Row],[131 (05JUL1985 06:00:00)-Water Temperature (C)]]*OO[[#This Row],[73]]</f>
        <v>4.9408284042500004E-6</v>
      </c>
      <c r="BX394" s="10">
        <f>3/24000000*OO[[#This Row],[132 (05JUL1985 09:00:00)-Water Temperature (C)]]*OO[[#This Row],[74]]</f>
        <v>4.5518882919812499E-6</v>
      </c>
      <c r="BY394" s="10">
        <f>3/24000000*OO[[#This Row],[133 (05JUL1985 12:00:00)-Water Temperature (C)]]*OO[[#This Row],[75]]</f>
        <v>4.1369680498449992E-6</v>
      </c>
      <c r="BZ394" s="10">
        <f>3/24000000*OO[[#This Row],[134 (05JUL1985 15:00:00)-Water Temperature (C)]]*OO[[#This Row],[76]]</f>
        <v>3.6653018686912499E-6</v>
      </c>
      <c r="CA394" s="10">
        <f>3/24000000*OO[[#This Row],[135 (05JUL1985 18:00:00)-Water Temperature (C)]]*OO[[#This Row],[77]]</f>
        <v>3.1971885120849997E-6</v>
      </c>
      <c r="CB394" s="10">
        <f>3/24000000*OO[[#This Row],[136 (05JUL1985 21:00:00)-Water Temperature (C)]]*OO[[#This Row],[78]]</f>
        <v>2.7459338749927498E-6</v>
      </c>
      <c r="CC394" s="10">
        <f>3/24000000*OO[[#This Row],[137 (06JUL1985 00:00:00)-Water Temperature (C)]]*OO[[#This Row],[79]]</f>
        <v>2.3522118821843747E-6</v>
      </c>
      <c r="CD394" s="10">
        <f>3/24000000*OO[[#This Row],[138 (06JUL1985 03:00:00)-Water Temperature (C)]]*OO[[#This Row],[80]]</f>
        <v>2.0368695825182498E-6</v>
      </c>
      <c r="CE394" s="10">
        <f>3/24000000*OO[[#This Row],[139 (06JUL1985 06:00:00)-Water Temperature (C)]]*OO[[#This Row],[81]]</f>
        <v>1.796133865644E-6</v>
      </c>
      <c r="CF394" s="10">
        <f>3/24000000*OO[[#This Row],[140 (06JUL1985 09:00:00)-Water Temperature (C)]]*OO[[#This Row],[82]]</f>
        <v>1.6407187570125001E-6</v>
      </c>
      <c r="CG394" s="10">
        <f>3/24000000*OO[[#This Row],[141 (06JUL1985 12:00:00)-Water Temperature (C)]]*OO[[#This Row],[83]]</f>
        <v>1.50030823751125E-6</v>
      </c>
      <c r="CH394" s="10">
        <f>3/24000000*OO[[#This Row],[142 (06JUL1985 15:00:00)-Water Temperature (C)]]*OO[[#This Row],[84]]</f>
        <v>1.3637296383037499E-6</v>
      </c>
      <c r="CI394" s="10">
        <f>3/24000000*OO[[#This Row],[143 (06JUL1985 18:00:00)-Water Temperature (C)]]*OO[[#This Row],[85]]</f>
        <v>1.21978792726425E-6</v>
      </c>
      <c r="CJ394" s="10">
        <f>3/24000000*OO[[#This Row],[144 (06JUL1985 21:00:00)-Water Temperature (C)]]*OO[[#This Row],[86]]</f>
        <v>1.0726662384756251E-6</v>
      </c>
      <c r="CK394" s="10">
        <f>3/24000000*OO[[#This Row],[145 (07JUL1985 00:00:00)-Water Temperature (C)]]*OO[[#This Row],[87]]</f>
        <v>9.2731448075587495E-7</v>
      </c>
      <c r="CL394" s="10">
        <f>3/24000000*OO[[#This Row],[146 (07JUL1985 03:00:00)-Water Temperature (C)]]*OO[[#This Row],[88]]</f>
        <v>8.1431216931899999E-7</v>
      </c>
      <c r="CM394" s="10">
        <f>3/24000000*OO[[#This Row],[147 (07JUL1985 06:00:00)-Water Temperature (C)]]*OO[[#This Row],[89]]</f>
        <v>7.3029507321600001E-7</v>
      </c>
      <c r="CN394" s="10">
        <f>3/24000000*OO[[#This Row],[148 (07JUL1985 09:00:00)-Water Temperature (C)]]*OO[[#This Row],[90]]</f>
        <v>6.7545188804200002E-7</v>
      </c>
      <c r="CO394" s="10">
        <f>3/24000000*OO[[#This Row],[149 (07JUL1985 12:00:00)-Water Temperature (C)]]*OO[[#This Row],[91]]</f>
        <v>6.3620909061049993E-7</v>
      </c>
      <c r="CP394" s="10">
        <f>3/24000000*OO[[#This Row],[150 (07JUL1985 15:00:00)-Water Temperature (C)]]*OO[[#This Row],[92]]</f>
        <v>6.3620909061049993E-7</v>
      </c>
      <c r="CQ394" s="10">
        <f>3/24000000*OO[[#This Row],[151 (07JUL1985 18:00:00)-Water Temperature (C)]]*OO[[#This Row],[93]]</f>
        <v>6.3620909061049993E-7</v>
      </c>
      <c r="CR394" s="10">
        <f>3/24000000*OO[[#This Row],[152 (07JUL1985 21:00:00)-Water Temperature (C)]]*OO[[#This Row],[94]]</f>
        <v>6.3620909061049993E-7</v>
      </c>
      <c r="CS394" s="10">
        <f>3/24000000*OO[[#This Row],[153 (08JUL1985 00:00:00)-Water Temperature (C)]]*OO[[#This Row],[95]]</f>
        <v>6.3620909061049993E-7</v>
      </c>
      <c r="CT394" s="10">
        <f>3/24000000*OO[[#This Row],[154 (08JUL1985 03:00:00)-Water Temperature (C)]]*OO[[#This Row],[96]]</f>
        <v>6.3620909061049993E-7</v>
      </c>
      <c r="CU394" s="10">
        <f>3/24000000*OO[[#This Row],[155 (08JUL1985 06:00:00)-Water Temperature (C)]]*OO[[#This Row],[97]]</f>
        <v>6.3620909061049993E-7</v>
      </c>
      <c r="CV394" s="10">
        <f>3/24000000*OO[[#This Row],[156 (08JUL1985 09:00:00)-Water Temperature (C)]]*OO[[#This Row],[98]]</f>
        <v>6.3620909061049993E-7</v>
      </c>
      <c r="CW394" s="10">
        <f>3/24000000*OO[[#This Row],[157 (08JUL1985 12:00:00)-Water Temperature (C)]]*OO[[#This Row],[99]]</f>
        <v>6.3620909061049993E-7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1.8601561588953099E-42</v>
      </c>
      <c r="V395" s="10">
        <f>3/24000000*OO[[#This Row],[78 (28JUN1985 15:00:00)-Water Temperature (C)]]*OO[[#This Row],[20]]</f>
        <v>1.1834940169634999E-31</v>
      </c>
      <c r="W395" s="10">
        <f>3/24000000*OO[[#This Row],[79 (28JUN1985 18:00:00)-Water Temperature (C)]]*OO[[#This Row],[21]]</f>
        <v>5.2810951216799996E-26</v>
      </c>
      <c r="X395" s="10">
        <f>3/24000000*OO[[#This Row],[80 (28JUN1985 21:00:00)-Water Temperature (C)]]*OO[[#This Row],[22]]</f>
        <v>3.23291188824E-19</v>
      </c>
      <c r="Y395" s="10">
        <f>3/24000000*OO[[#This Row],[81 (29JUN1985 00:00:00)-Water Temperature (C)]]*OO[[#This Row],[23]]</f>
        <v>4.2571008232249994E-15</v>
      </c>
      <c r="Z395" s="10">
        <f>3/24000000*OO[[#This Row],[82 (29JUN1985 03:00:00)-Water Temperature (C)]]*OO[[#This Row],[24]]</f>
        <v>5.4413335947699998E-12</v>
      </c>
      <c r="AA395" s="10">
        <f>3/24000000*OO[[#This Row],[83 (29JUN1985 06:00:00)-Water Temperature (C)]]*OO[[#This Row],[25]]</f>
        <v>1.5976451902799998E-9</v>
      </c>
      <c r="AB395" s="10">
        <f>3/24000000*OO[[#This Row],[84 (29JUN1985 09:00:00)-Water Temperature (C)]]*OO[[#This Row],[26]]</f>
        <v>1.5931032246528747E-7</v>
      </c>
      <c r="AC395" s="10">
        <f>3/24000000*OO[[#This Row],[85 (29JUN1985 12:00:00)-Water Temperature (C)]]*OO[[#This Row],[27]]</f>
        <v>6.7751989081599992E-6</v>
      </c>
      <c r="AD395" s="10">
        <f>3/24000000*OO[[#This Row],[86 (29JUN1985 15:00:00)-Water Temperature (C)]]*OO[[#This Row],[28]]</f>
        <v>1.3686686857597501E-4</v>
      </c>
      <c r="AE395" s="10">
        <f>3/24000000*OO[[#This Row],[88 (29JUN1985 21:00:00)-Water Temperature (C)]]*OO[[#This Row],[30]]</f>
        <v>8.7551117533912499E-3</v>
      </c>
      <c r="AF395" s="10">
        <f>3/24000000*OO[[#This Row],[88 (29JUN1985 21:00:00)-Water Temperature (C)]]*OO[[#This Row],[30]]</f>
        <v>8.7551117533912499E-3</v>
      </c>
      <c r="AG395" s="10">
        <f>3/24000000*OO[[#This Row],[89 (30JUN1985 00:00:00)-Water Temperature (C)]]*OO[[#This Row],[31]]</f>
        <v>3.2152300131224998E-2</v>
      </c>
      <c r="AH395" s="10">
        <f>3/24000000*OO[[#This Row],[90 (30JUN1985 03:00:00)-Water Temperature (C)]]*OO[[#This Row],[32]]</f>
        <v>7.8768490154399989E-2</v>
      </c>
      <c r="AI395" s="10">
        <f>3/24000000*OO[[#This Row],[91 (30JUN1985 06:00:00)-Water Temperature (C)]]*OO[[#This Row],[33]]</f>
        <v>0.135112697222425</v>
      </c>
      <c r="AJ395" s="10">
        <f>3/24000000*OO[[#This Row],[92 (30JUN1985 09:00:00)-Water Temperature (C)]]*OO[[#This Row],[34]]</f>
        <v>0.17626168083354998</v>
      </c>
      <c r="AK395" s="10">
        <f>3/24000000*OO[[#This Row],[93 (30JUN1985 12:00:00)-Water Temperature (C)]]*OO[[#This Row],[35]]</f>
        <v>0.1741324799569125</v>
      </c>
      <c r="AL395" s="10">
        <f>3/24000000*OO[[#This Row],[94 (30JUN1985 15:00:00)-Water Temperature (C)]]*OO[[#This Row],[36]]</f>
        <v>0.13320487563007499</v>
      </c>
      <c r="AM395" s="10">
        <f>3/24000000*OO[[#This Row],[95 (30JUN1985 18:00:00)-Water Temperature (C)]]*OO[[#This Row],[37]]</f>
        <v>8.3520935655299985E-2</v>
      </c>
      <c r="AN395" s="10">
        <f>3/24000000*OO[[#This Row],[96 (30JUN1985 21:00:00)-Water Temperature (C)]]*OO[[#This Row],[38]]</f>
        <v>4.2806346807712503E-2</v>
      </c>
      <c r="AO395" s="10">
        <f>3/24000000*OO[[#This Row],[97 (01JUL1985 00:00:00)-Water Temperature (C)]]*OO[[#This Row],[39]]</f>
        <v>1.84303748432375E-2</v>
      </c>
      <c r="AP395" s="10">
        <f>3/24000000*OO[[#This Row],[98 (01JUL1985 03:00:00)-Water Temperature (C)]]*OO[[#This Row],[40]]</f>
        <v>7.1955040751325002E-3</v>
      </c>
      <c r="AQ395" s="10">
        <f>3/24000000*OO[[#This Row],[99 (01JUL1985 06:00:00)-Water Temperature (C)]]*OO[[#This Row],[41]]</f>
        <v>2.6335824036299998E-3</v>
      </c>
      <c r="AR395" s="10">
        <f>3/24000000*OO[[#This Row],[100 (01JUL1985 09:00:00)-Water Temperature (C)]]*OO[[#This Row],[42]]</f>
        <v>9.8737772087012488E-4</v>
      </c>
      <c r="AS395" s="10">
        <f>3/24000000*OO[[#This Row],[101 (01JUL1985 12:00:00)-Water Temperature (C)]]*OO[[#This Row],[43]]</f>
        <v>4.0786895639374998E-4</v>
      </c>
      <c r="AT395" s="10">
        <f>3/24000000*OO[[#This Row],[102 (01JUL1985 15:00:00)-Water Temperature (C)]]*OO[[#This Row],[44]]</f>
        <v>2.1930835555743748E-4</v>
      </c>
      <c r="AU395" s="10">
        <f>3/24000000*OO[[#This Row],[103 (01JUL1985 18:00:00)-Water Temperature (C)]]*OO[[#This Row],[45]]</f>
        <v>1.5940227556499999E-4</v>
      </c>
      <c r="AV395" s="10">
        <f>3/24000000*OO[[#This Row],[104 (01JUL1985 21:00:00)-Water Temperature (C)]]*OO[[#This Row],[46]]</f>
        <v>1.32630529238025E-4</v>
      </c>
      <c r="AW395" s="10">
        <f>3/24000000*OO[[#This Row],[105 (02JUL1985 00:00:00)-Water Temperature (C)]]*OO[[#This Row],[47]]</f>
        <v>1.1175753590670001E-4</v>
      </c>
      <c r="AX395" s="10">
        <f>3/24000000*OO[[#This Row],[106 (02JUL1985 03:00:00)-Water Temperature (C)]]*OO[[#This Row],[48]]</f>
        <v>9.4169564874999992E-5</v>
      </c>
      <c r="AY395" s="10">
        <f>3/24000000*OO[[#This Row],[107 (02JUL1985 06:00:00)-Water Temperature (C)]]*OO[[#This Row],[49]]</f>
        <v>8.1150340605637506E-5</v>
      </c>
      <c r="AZ395" s="10">
        <f>3/24000000*OO[[#This Row],[108 (02JUL1985 09:00:00)-Water Temperature (C)]]*OO[[#This Row],[50]]</f>
        <v>7.2828420601774995E-5</v>
      </c>
      <c r="BA395" s="10">
        <f>3/24000000*OO[[#This Row],[109 (02JUL1985 12:00:00)-Water Temperature (C)]]*OO[[#This Row],[51]]</f>
        <v>6.3898409475549988E-5</v>
      </c>
      <c r="BB395" s="10">
        <f>3/24000000*OO[[#This Row],[110 (02JUL1985 15:00:00)-Water Temperature (C)]]*OO[[#This Row],[52]]</f>
        <v>5.4430289279550007E-5</v>
      </c>
      <c r="BC395" s="10">
        <f>3/24000000*OO[[#This Row],[111 (02JUL1985 18:00:00)-Water Temperature (C)]]*OO[[#This Row],[53]]</f>
        <v>4.4703632876562499E-5</v>
      </c>
      <c r="BD395" s="10">
        <f>3/24000000*OO[[#This Row],[112 (02JUL1985 21:00:00)-Water Temperature (C)]]*OO[[#This Row],[54]]</f>
        <v>3.4983964847550001E-5</v>
      </c>
      <c r="BE395" s="10">
        <f>3/24000000*OO[[#This Row],[113 (03JUL1985 00:00:00)-Water Temperature (C)]]*OO[[#This Row],[55]]</f>
        <v>2.6449618490244998E-5</v>
      </c>
      <c r="BF395" s="10">
        <f>3/24000000*OO[[#This Row],[114 (03JUL1985 03:00:00)-Water Temperature (C)]]*OO[[#This Row],[56]]</f>
        <v>2.1637234099267501E-5</v>
      </c>
      <c r="BG395" s="10">
        <f>3/24000000*OO[[#This Row],[115 (03JUL1985 06:00:00)-Water Temperature (C)]]*OO[[#This Row],[57]]</f>
        <v>1.8318333128134998E-5</v>
      </c>
      <c r="BH395" s="10">
        <f>3/24000000*OO[[#This Row],[116 (03JUL1985 09:00:00)-Water Temperature (C)]]*OO[[#This Row],[58]]</f>
        <v>1.7134468148069998E-5</v>
      </c>
      <c r="BI395" s="10">
        <f>3/24000000*OO[[#This Row],[117 (03JUL1985 12:00:00)-Water Temperature (C)]]*OO[[#This Row],[59]]</f>
        <v>1.5534153757992501E-5</v>
      </c>
      <c r="BJ395" s="10">
        <f>3/24000000*OO[[#This Row],[118 (03JUL1985 15:00:00)-Water Temperature (C)]]*OO[[#This Row],[60]]</f>
        <v>1.4419018847795E-5</v>
      </c>
      <c r="BK395" s="10">
        <f>3/24000000*OO[[#This Row],[119 (03JUL1985 18:00:00)-Water Temperature (C)]]*OO[[#This Row],[61]]</f>
        <v>1.3201025093407501E-5</v>
      </c>
      <c r="BL395" s="10">
        <f>3/24000000*OO[[#This Row],[120 (03JUL1985 21:00:00)-Water Temperature (C)]]*OO[[#This Row],[62]]</f>
        <v>1.1789183892841249E-5</v>
      </c>
      <c r="BM395" s="10">
        <f>3/24000000*OO[[#This Row],[121 (04JUL1985 00:00:00)-Water Temperature (C)]]*OO[[#This Row],[63]]</f>
        <v>1.0461347037862499E-5</v>
      </c>
      <c r="BN395" s="10">
        <f>3/24000000*OO[[#This Row],[122 (04JUL1985 03:00:00)-Water Temperature (C)]]*OO[[#This Row],[64]]</f>
        <v>9.3846056475675E-6</v>
      </c>
      <c r="BO395" s="10">
        <f>3/24000000*OO[[#This Row],[123 (04JUL1985 06:00:00)-Water Temperature (C)]]*OO[[#This Row],[65]]</f>
        <v>8.4919789133562513E-6</v>
      </c>
      <c r="BP395" s="10">
        <f>3/24000000*OO[[#This Row],[124 (04JUL1985 09:00:00)-Water Temperature (C)]]*OO[[#This Row],[66]]</f>
        <v>7.8114739266075007E-6</v>
      </c>
      <c r="BQ395" s="10">
        <f>3/24000000*OO[[#This Row],[125 (04JUL1985 12:00:00)-Water Temperature (C)]]*OO[[#This Row],[67]]</f>
        <v>7.4308462338874986E-6</v>
      </c>
      <c r="BR395" s="10">
        <f>3/24000000*OO[[#This Row],[126 (04JUL1985 15:00:00)-Water Temperature (C)]]*OO[[#This Row],[68]]</f>
        <v>7.0307683670249991E-6</v>
      </c>
      <c r="BS395" s="10">
        <f>3/24000000*OO[[#This Row],[127 (04JUL1985 18:00:00)-Water Temperature (C)]]*OO[[#This Row],[69]]</f>
        <v>6.5817826380000002E-6</v>
      </c>
      <c r="BT395" s="10">
        <f>3/24000000*OO[[#This Row],[128 (04JUL1985 21:00:00)-Water Temperature (C)]]*OO[[#This Row],[70]]</f>
        <v>6.0081846622075002E-6</v>
      </c>
      <c r="BU395" s="10">
        <f>3/24000000*OO[[#This Row],[129 (05JUL1985 00:00:00)-Water Temperature (C)]]*OO[[#This Row],[71]]</f>
        <v>5.3687619727437498E-6</v>
      </c>
      <c r="BV395" s="10">
        <f>3/24000000*OO[[#This Row],[130 (05JUL1985 03:00:00)-Water Temperature (C)]]*OO[[#This Row],[72]]</f>
        <v>4.8419262849187498E-6</v>
      </c>
      <c r="BW395" s="10">
        <f>3/24000000*OO[[#This Row],[131 (05JUL1985 06:00:00)-Water Temperature (C)]]*OO[[#This Row],[73]]</f>
        <v>4.3925457517499997E-6</v>
      </c>
      <c r="BX395" s="10">
        <f>3/24000000*OO[[#This Row],[132 (05JUL1985 09:00:00)-Water Temperature (C)]]*OO[[#This Row],[74]]</f>
        <v>4.048797365865E-6</v>
      </c>
      <c r="BY395" s="10">
        <f>3/24000000*OO[[#This Row],[133 (05JUL1985 12:00:00)-Water Temperature (C)]]*OO[[#This Row],[75]]</f>
        <v>3.6867682800799999E-6</v>
      </c>
      <c r="BZ395" s="10">
        <f>3/24000000*OO[[#This Row],[134 (05JUL1985 15:00:00)-Water Temperature (C)]]*OO[[#This Row],[76]]</f>
        <v>3.2707934673749999E-6</v>
      </c>
      <c r="CA395" s="10">
        <f>3/24000000*OO[[#This Row],[135 (05JUL1985 18:00:00)-Water Temperature (C)]]*OO[[#This Row],[77]]</f>
        <v>2.8564543022906252E-6</v>
      </c>
      <c r="CB395" s="10">
        <f>3/24000000*OO[[#This Row],[136 (05JUL1985 21:00:00)-Water Temperature (C)]]*OO[[#This Row],[78]]</f>
        <v>2.4519232548483751E-6</v>
      </c>
      <c r="CC395" s="10">
        <f>3/24000000*OO[[#This Row],[137 (06JUL1985 00:00:00)-Water Temperature (C)]]*OO[[#This Row],[79]]</f>
        <v>2.0971876867592499E-6</v>
      </c>
      <c r="CD395" s="10">
        <f>3/24000000*OO[[#This Row],[138 (06JUL1985 03:00:00)-Water Temperature (C)]]*OO[[#This Row],[80]]</f>
        <v>1.8110268851906251E-6</v>
      </c>
      <c r="CE395" s="10">
        <f>3/24000000*OO[[#This Row],[139 (06JUL1985 06:00:00)-Water Temperature (C)]]*OO[[#This Row],[81]]</f>
        <v>1.5938938449359998E-6</v>
      </c>
      <c r="CF395" s="10">
        <f>3/24000000*OO[[#This Row],[140 (06JUL1985 09:00:00)-Water Temperature (C)]]*OO[[#This Row],[82]]</f>
        <v>1.4546762217556248E-6</v>
      </c>
      <c r="CG395" s="10">
        <f>3/24000000*OO[[#This Row],[141 (06JUL1985 12:00:00)-Water Temperature (C)]]*OO[[#This Row],[83]]</f>
        <v>1.33041324009E-6</v>
      </c>
      <c r="CH395" s="10">
        <f>3/24000000*OO[[#This Row],[142 (06JUL1985 15:00:00)-Water Temperature (C)]]*OO[[#This Row],[84]]</f>
        <v>1.2103461126207499E-6</v>
      </c>
      <c r="CI395" s="10">
        <f>3/24000000*OO[[#This Row],[143 (06JUL1985 18:00:00)-Water Temperature (C)]]*OO[[#This Row],[85]]</f>
        <v>1.0824624570374997E-6</v>
      </c>
      <c r="CJ395" s="10">
        <f>3/24000000*OO[[#This Row],[144 (06JUL1985 21:00:00)-Water Temperature (C)]]*OO[[#This Row],[86]]</f>
        <v>9.5155958905475006E-7</v>
      </c>
      <c r="CK395" s="10">
        <f>3/24000000*OO[[#This Row],[145 (07JUL1985 00:00:00)-Water Temperature (C)]]*OO[[#This Row],[87]]</f>
        <v>8.2115367010012495E-7</v>
      </c>
      <c r="CL395" s="10">
        <f>3/24000000*OO[[#This Row],[146 (07JUL1985 03:00:00)-Water Temperature (C)]]*OO[[#This Row],[88]]</f>
        <v>7.1920420171600005E-7</v>
      </c>
      <c r="CM395" s="10">
        <f>3/24000000*OO[[#This Row],[147 (07JUL1985 06:00:00)-Water Temperature (C)]]*OO[[#This Row],[89]]</f>
        <v>6.4359709592062499E-7</v>
      </c>
      <c r="CN395" s="10">
        <f>3/24000000*OO[[#This Row],[148 (07JUL1985 09:00:00)-Water Temperature (C)]]*OO[[#This Row],[90]]</f>
        <v>5.9423021503637496E-7</v>
      </c>
      <c r="CO395" s="10">
        <f>3/24000000*OO[[#This Row],[149 (07JUL1985 12:00:00)-Water Temperature (C)]]*OO[[#This Row],[91]]</f>
        <v>5.5931987878349996E-7</v>
      </c>
      <c r="CP395" s="10">
        <f>3/24000000*OO[[#This Row],[150 (07JUL1985 15:00:00)-Water Temperature (C)]]*OO[[#This Row],[92]]</f>
        <v>5.5931987878349996E-7</v>
      </c>
      <c r="CQ395" s="10">
        <f>3/24000000*OO[[#This Row],[151 (07JUL1985 18:00:00)-Water Temperature (C)]]*OO[[#This Row],[93]]</f>
        <v>5.5931987878349996E-7</v>
      </c>
      <c r="CR395" s="10">
        <f>3/24000000*OO[[#This Row],[152 (07JUL1985 21:00:00)-Water Temperature (C)]]*OO[[#This Row],[94]]</f>
        <v>5.5931987878349996E-7</v>
      </c>
      <c r="CS395" s="10">
        <f>3/24000000*OO[[#This Row],[153 (08JUL1985 00:00:00)-Water Temperature (C)]]*OO[[#This Row],[95]]</f>
        <v>5.5931987878349996E-7</v>
      </c>
      <c r="CT395" s="10">
        <f>3/24000000*OO[[#This Row],[154 (08JUL1985 03:00:00)-Water Temperature (C)]]*OO[[#This Row],[96]]</f>
        <v>5.5931987878349996E-7</v>
      </c>
      <c r="CU395" s="10">
        <f>3/24000000*OO[[#This Row],[155 (08JUL1985 06:00:00)-Water Temperature (C)]]*OO[[#This Row],[97]]</f>
        <v>5.5931987878349996E-7</v>
      </c>
      <c r="CV395" s="10">
        <f>3/24000000*OO[[#This Row],[156 (08JUL1985 09:00:00)-Water Temperature (C)]]*OO[[#This Row],[98]]</f>
        <v>5.5931987878349996E-7</v>
      </c>
      <c r="CW395" s="10">
        <f>3/24000000*OO[[#This Row],[157 (08JUL1985 12:00:00)-Water Temperature (C)]]*OO[[#This Row],[99]]</f>
        <v>5.5931987878349996E-7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1.4190569838642181E-43</v>
      </c>
      <c r="V396" s="10">
        <f>3/24000000*OO[[#This Row],[78 (28JUN1985 15:00:00)-Water Temperature (C)]]*OO[[#This Row],[20]]</f>
        <v>1.728067535088E-32</v>
      </c>
      <c r="W396" s="10">
        <f>3/24000000*OO[[#This Row],[79 (28JUN1985 18:00:00)-Water Temperature (C)]]*OO[[#This Row],[21]]</f>
        <v>6.6008212885824988E-27</v>
      </c>
      <c r="X396" s="10">
        <f>3/24000000*OO[[#This Row],[80 (28JUN1985 21:00:00)-Water Temperature (C)]]*OO[[#This Row],[22]]</f>
        <v>6.8569811600749997E-20</v>
      </c>
      <c r="Y396" s="10">
        <f>3/24000000*OO[[#This Row],[81 (29JUN1985 00:00:00)-Water Temperature (C)]]*OO[[#This Row],[23]]</f>
        <v>1.209522855409875E-15</v>
      </c>
      <c r="Z396" s="10">
        <f>3/24000000*OO[[#This Row],[82 (29JUN1985 03:00:00)-Water Temperature (C)]]*OO[[#This Row],[24]]</f>
        <v>1.8208658047841248E-12</v>
      </c>
      <c r="AA396" s="10">
        <f>3/24000000*OO[[#This Row],[83 (29JUN1985 06:00:00)-Water Temperature (C)]]*OO[[#This Row],[25]]</f>
        <v>6.0453476062650007E-10</v>
      </c>
      <c r="AB396" s="10">
        <f>3/24000000*OO[[#This Row],[84 (29JUN1985 09:00:00)-Water Temperature (C)]]*OO[[#This Row],[26]]</f>
        <v>6.6655743076900009E-8</v>
      </c>
      <c r="AC396" s="10">
        <f>3/24000000*OO[[#This Row],[85 (29JUN1985 12:00:00)-Water Temperature (C)]]*OO[[#This Row],[27]]</f>
        <v>3.0986674779937498E-6</v>
      </c>
      <c r="AD396" s="10">
        <f>3/24000000*OO[[#This Row],[86 (29JUN1985 15:00:00)-Water Temperature (C)]]*OO[[#This Row],[28]]</f>
        <v>6.7941004720612497E-5</v>
      </c>
      <c r="AE396" s="10">
        <f>3/24000000*OO[[#This Row],[88 (29JUN1985 21:00:00)-Water Temperature (C)]]*OO[[#This Row],[30]]</f>
        <v>5.0157719935849995E-3</v>
      </c>
      <c r="AF396" s="10">
        <f>3/24000000*OO[[#This Row],[88 (29JUN1985 21:00:00)-Water Temperature (C)]]*OO[[#This Row],[30]]</f>
        <v>5.0157719935849995E-3</v>
      </c>
      <c r="AG396" s="10">
        <f>3/24000000*OO[[#This Row],[89 (30JUN1985 00:00:00)-Water Temperature (C)]]*OO[[#This Row],[31]]</f>
        <v>1.9588114609319997E-2</v>
      </c>
      <c r="AH396" s="10">
        <f>3/24000000*OO[[#This Row],[90 (30JUN1985 03:00:00)-Water Temperature (C)]]*OO[[#This Row],[32]]</f>
        <v>5.0824104990187496E-2</v>
      </c>
      <c r="AI396" s="10">
        <f>3/24000000*OO[[#This Row],[91 (30JUN1985 06:00:00)-Water Temperature (C)]]*OO[[#This Row],[33]]</f>
        <v>9.2009745433400014E-2</v>
      </c>
      <c r="AJ396" s="10">
        <f>3/24000000*OO[[#This Row],[92 (30JUN1985 09:00:00)-Water Temperature (C)]]*OO[[#This Row],[34]]</f>
        <v>0.126245001195675</v>
      </c>
      <c r="AK396" s="10">
        <f>3/24000000*OO[[#This Row],[93 (30JUN1985 12:00:00)-Water Temperature (C)]]*OO[[#This Row],[35]]</f>
        <v>0.13080911326889999</v>
      </c>
      <c r="AL396" s="10">
        <f>3/24000000*OO[[#This Row],[94 (30JUN1985 15:00:00)-Water Temperature (C)]]*OO[[#This Row],[36]]</f>
        <v>0.10393834181079999</v>
      </c>
      <c r="AM396" s="10">
        <f>3/24000000*OO[[#This Row],[95 (30JUN1985 18:00:00)-Water Temperature (C)]]*OO[[#This Row],[37]]</f>
        <v>6.7283394126137486E-2</v>
      </c>
      <c r="AN396" s="10">
        <f>3/24000000*OO[[#This Row],[96 (30JUN1985 21:00:00)-Water Temperature (C)]]*OO[[#This Row],[38]]</f>
        <v>3.5420184719624999E-2</v>
      </c>
      <c r="AO396" s="10">
        <f>3/24000000*OO[[#This Row],[97 (01JUL1985 00:00:00)-Water Temperature (C)]]*OO[[#This Row],[39]]</f>
        <v>1.5517550286945E-2</v>
      </c>
      <c r="AP396" s="10">
        <f>3/24000000*OO[[#This Row],[98 (01JUL1985 03:00:00)-Water Temperature (C)]]*OO[[#This Row],[40]]</f>
        <v>6.1880230806424987E-3</v>
      </c>
      <c r="AQ396" s="10">
        <f>3/24000000*OO[[#This Row],[99 (01JUL1985 06:00:00)-Water Temperature (C)]]*OO[[#This Row],[41]]</f>
        <v>2.3054871811058748E-3</v>
      </c>
      <c r="AR396" s="10">
        <f>3/24000000*OO[[#This Row],[100 (01JUL1985 09:00:00)-Water Temperature (C)]]*OO[[#This Row],[42]]</f>
        <v>8.6668552453124999E-4</v>
      </c>
      <c r="AS396" s="10">
        <f>3/24000000*OO[[#This Row],[101 (01JUL1985 12:00:00)-Water Temperature (C)]]*OO[[#This Row],[43]]</f>
        <v>3.4859945079337496E-4</v>
      </c>
      <c r="AT396" s="10">
        <f>3/24000000*OO[[#This Row],[102 (01JUL1985 15:00:00)-Water Temperature (C)]]*OO[[#This Row],[44]]</f>
        <v>1.767730773159375E-4</v>
      </c>
      <c r="AU396" s="10">
        <f>3/24000000*OO[[#This Row],[103 (01JUL1985 18:00:00)-Water Temperature (C)]]*OO[[#This Row],[45]]</f>
        <v>1.2252506166643746E-4</v>
      </c>
      <c r="AV396" s="10">
        <f>3/24000000*OO[[#This Row],[104 (01JUL1985 21:00:00)-Water Temperature (C)]]*OO[[#This Row],[46]]</f>
        <v>1.0036495855749999E-4</v>
      </c>
      <c r="AW396" s="10">
        <f>3/24000000*OO[[#This Row],[105 (02JUL1985 00:00:00)-Water Temperature (C)]]*OO[[#This Row],[47]]</f>
        <v>8.4611947479349989E-5</v>
      </c>
      <c r="AX396" s="10">
        <f>3/24000000*OO[[#This Row],[106 (02JUL1985 03:00:00)-Water Temperature (C)]]*OO[[#This Row],[48]]</f>
        <v>7.1296971195887508E-5</v>
      </c>
      <c r="AY396" s="10">
        <f>3/24000000*OO[[#This Row],[107 (02JUL1985 06:00:00)-Water Temperature (C)]]*OO[[#This Row],[49]]</f>
        <v>6.1342778693699985E-5</v>
      </c>
      <c r="AZ396" s="10">
        <f>3/24000000*OO[[#This Row],[108 (02JUL1985 09:00:00)-Water Temperature (C)]]*OO[[#This Row],[50]]</f>
        <v>5.5024321280662495E-5</v>
      </c>
      <c r="BA396" s="10">
        <f>3/24000000*OO[[#This Row],[109 (02JUL1985 12:00:00)-Water Temperature (C)]]*OO[[#This Row],[51]]</f>
        <v>4.8932947984374998E-5</v>
      </c>
      <c r="BB396" s="10">
        <f>3/24000000*OO[[#This Row],[110 (02JUL1985 15:00:00)-Water Temperature (C)]]*OO[[#This Row],[52]]</f>
        <v>4.3511400934599998E-5</v>
      </c>
      <c r="BC396" s="10">
        <f>3/24000000*OO[[#This Row],[111 (02JUL1985 18:00:00)-Water Temperature (C)]]*OO[[#This Row],[53]]</f>
        <v>3.74413652151E-5</v>
      </c>
      <c r="BD396" s="10">
        <f>3/24000000*OO[[#This Row],[112 (02JUL1985 21:00:00)-Water Temperature (C)]]*OO[[#This Row],[54]]</f>
        <v>3.09432411953875E-5</v>
      </c>
      <c r="BE396" s="10">
        <f>3/24000000*OO[[#This Row],[113 (03JUL1985 00:00:00)-Water Temperature (C)]]*OO[[#This Row],[55]]</f>
        <v>2.4563966129039999E-5</v>
      </c>
      <c r="BF396" s="10">
        <f>3/24000000*OO[[#This Row],[114 (03JUL1985 03:00:00)-Water Temperature (C)]]*OO[[#This Row],[56]]</f>
        <v>2.198563801711E-5</v>
      </c>
      <c r="BG396" s="10">
        <f>3/24000000*OO[[#This Row],[115 (03JUL1985 06:00:00)-Water Temperature (C)]]*OO[[#This Row],[57]]</f>
        <v>1.9168023414292501E-5</v>
      </c>
      <c r="BH396" s="10">
        <f>3/24000000*OO[[#This Row],[116 (03JUL1985 09:00:00)-Water Temperature (C)]]*OO[[#This Row],[58]]</f>
        <v>1.7923612265875001E-5</v>
      </c>
      <c r="BI396" s="10">
        <f>3/24000000*OO[[#This Row],[117 (03JUL1985 12:00:00)-Water Temperature (C)]]*OO[[#This Row],[59]]</f>
        <v>1.6262995447205E-5</v>
      </c>
      <c r="BJ396" s="10">
        <f>3/24000000*OO[[#This Row],[118 (03JUL1985 15:00:00)-Water Temperature (C)]]*OO[[#This Row],[60]]</f>
        <v>1.5099485311537499E-5</v>
      </c>
      <c r="BK396" s="10">
        <f>3/24000000*OO[[#This Row],[119 (03JUL1985 18:00:00)-Water Temperature (C)]]*OO[[#This Row],[61]]</f>
        <v>1.382640609734125E-5</v>
      </c>
      <c r="BL396" s="10">
        <f>3/24000000*OO[[#This Row],[120 (03JUL1985 21:00:00)-Water Temperature (C)]]*OO[[#This Row],[62]]</f>
        <v>1.2347290414537501E-5</v>
      </c>
      <c r="BM396" s="10">
        <f>3/24000000*OO[[#This Row],[121 (04JUL1985 00:00:00)-Water Temperature (C)]]*OO[[#This Row],[63]]</f>
        <v>1.0917802861762499E-5</v>
      </c>
      <c r="BN396" s="10">
        <f>3/24000000*OO[[#This Row],[122 (04JUL1985 03:00:00)-Water Temperature (C)]]*OO[[#This Row],[64]]</f>
        <v>9.7653098291100002E-6</v>
      </c>
      <c r="BO396" s="10">
        <f>3/24000000*OO[[#This Row],[123 (04JUL1985 06:00:00)-Water Temperature (C)]]*OO[[#This Row],[65]]</f>
        <v>8.8407850673999997E-6</v>
      </c>
      <c r="BP396" s="10">
        <f>3/24000000*OO[[#This Row],[124 (04JUL1985 09:00:00)-Water Temperature (C)]]*OO[[#This Row],[66]]</f>
        <v>8.1340821172349991E-6</v>
      </c>
      <c r="BQ396" s="10">
        <f>3/24000000*OO[[#This Row],[125 (04JUL1985 12:00:00)-Water Temperature (C)]]*OO[[#This Row],[67]]</f>
        <v>7.7408644724999999E-6</v>
      </c>
      <c r="BR396" s="10">
        <f>3/24000000*OO[[#This Row],[126 (04JUL1985 15:00:00)-Water Temperature (C)]]*OO[[#This Row],[68]]</f>
        <v>7.3324416359950001E-6</v>
      </c>
      <c r="BS396" s="10">
        <f>3/24000000*OO[[#This Row],[127 (04JUL1985 18:00:00)-Water Temperature (C)]]*OO[[#This Row],[69]]</f>
        <v>6.8670100639799987E-6</v>
      </c>
      <c r="BT396" s="10">
        <f>3/24000000*OO[[#This Row],[128 (04JUL1985 21:00:00)-Water Temperature (C)]]*OO[[#This Row],[70]]</f>
        <v>6.2728833385624985E-6</v>
      </c>
      <c r="BU396" s="10">
        <f>3/24000000*OO[[#This Row],[129 (05JUL1985 00:00:00)-Water Temperature (C)]]*OO[[#This Row],[71]]</f>
        <v>5.6007314059199997E-6</v>
      </c>
      <c r="BV396" s="10">
        <f>3/24000000*OO[[#This Row],[130 (05JUL1985 03:00:00)-Water Temperature (C)]]*OO[[#This Row],[72]]</f>
        <v>5.0451127214599991E-6</v>
      </c>
      <c r="BW396" s="10">
        <f>3/24000000*OO[[#This Row],[131 (05JUL1985 06:00:00)-Water Temperature (C)]]*OO[[#This Row],[73]]</f>
        <v>4.5763722036E-6</v>
      </c>
      <c r="BX396" s="10">
        <f>3/24000000*OO[[#This Row],[132 (05JUL1985 09:00:00)-Water Temperature (C)]]*OO[[#This Row],[74]]</f>
        <v>4.2232283600050001E-6</v>
      </c>
      <c r="BY396" s="10">
        <f>3/24000000*OO[[#This Row],[133 (05JUL1985 12:00:00)-Water Temperature (C)]]*OO[[#This Row],[75]]</f>
        <v>3.8545982046337502E-6</v>
      </c>
      <c r="BZ396" s="10">
        <f>3/24000000*OO[[#This Row],[134 (05JUL1985 15:00:00)-Water Temperature (C)]]*OO[[#This Row],[76]]</f>
        <v>3.42832264856E-6</v>
      </c>
      <c r="CA396" s="10">
        <f>3/24000000*OO[[#This Row],[135 (05JUL1985 18:00:00)-Water Temperature (C)]]*OO[[#This Row],[77]]</f>
        <v>2.99898501865E-6</v>
      </c>
      <c r="CB396" s="10">
        <f>3/24000000*OO[[#This Row],[136 (05JUL1985 21:00:00)-Water Temperature (C)]]*OO[[#This Row],[78]]</f>
        <v>2.5745913097629997E-6</v>
      </c>
      <c r="CC396" s="10">
        <f>3/24000000*OO[[#This Row],[137 (06JUL1985 00:00:00)-Water Temperature (C)]]*OO[[#This Row],[79]]</f>
        <v>2.200396332862875E-6</v>
      </c>
      <c r="CD396" s="10">
        <f>3/24000000*OO[[#This Row],[138 (06JUL1985 03:00:00)-Water Temperature (C)]]*OO[[#This Row],[80]]</f>
        <v>1.8958434111753749E-6</v>
      </c>
      <c r="CE396" s="10">
        <f>3/24000000*OO[[#This Row],[139 (06JUL1985 06:00:00)-Water Temperature (C)]]*OO[[#This Row],[81]]</f>
        <v>1.6665441435423751E-6</v>
      </c>
      <c r="CF396" s="10">
        <f>3/24000000*OO[[#This Row],[140 (06JUL1985 09:00:00)-Water Temperature (C)]]*OO[[#This Row],[82]]</f>
        <v>1.5203152567530002E-6</v>
      </c>
      <c r="CG396" s="10">
        <f>3/24000000*OO[[#This Row],[141 (06JUL1985 12:00:00)-Water Temperature (C)]]*OO[[#This Row],[83]]</f>
        <v>1.3936222637302498E-6</v>
      </c>
      <c r="CH396" s="10">
        <f>3/24000000*OO[[#This Row],[142 (06JUL1985 15:00:00)-Water Temperature (C)]]*OO[[#This Row],[84]]</f>
        <v>1.2695791593877499E-6</v>
      </c>
      <c r="CI396" s="10">
        <f>3/24000000*OO[[#This Row],[143 (06JUL1985 18:00:00)-Water Temperature (C)]]*OO[[#This Row],[85]]</f>
        <v>1.1363117531534999E-6</v>
      </c>
      <c r="CJ396" s="10">
        <f>3/24000000*OO[[#This Row],[144 (06JUL1985 21:00:00)-Water Temperature (C)]]*OO[[#This Row],[86]]</f>
        <v>9.9918088278250005E-7</v>
      </c>
      <c r="CK396" s="10">
        <f>3/24000000*OO[[#This Row],[145 (07JUL1985 00:00:00)-Water Temperature (C)]]*OO[[#This Row],[87]]</f>
        <v>8.6138872901399998E-7</v>
      </c>
      <c r="CL396" s="10">
        <f>3/24000000*OO[[#This Row],[146 (07JUL1985 03:00:00)-Water Temperature (C)]]*OO[[#This Row],[88]]</f>
        <v>7.5286482488887501E-7</v>
      </c>
      <c r="CM396" s="10">
        <f>3/24000000*OO[[#This Row],[147 (07JUL1985 06:00:00)-Water Temperature (C)]]*OO[[#This Row],[89]]</f>
        <v>6.7247162242000001E-7</v>
      </c>
      <c r="CN396" s="10">
        <f>3/24000000*OO[[#This Row],[148 (07JUL1985 09:00:00)-Water Temperature (C)]]*OO[[#This Row],[90]]</f>
        <v>6.2013970254674994E-7</v>
      </c>
      <c r="CO396" s="10">
        <f>3/24000000*OO[[#This Row],[149 (07JUL1985 12:00:00)-Water Temperature (C)]]*OO[[#This Row],[91]]</f>
        <v>5.8361110106300003E-7</v>
      </c>
      <c r="CP396" s="10">
        <f>3/24000000*OO[[#This Row],[150 (07JUL1985 15:00:00)-Water Temperature (C)]]*OO[[#This Row],[92]]</f>
        <v>5.8361110106300003E-7</v>
      </c>
      <c r="CQ396" s="10">
        <f>3/24000000*OO[[#This Row],[151 (07JUL1985 18:00:00)-Water Temperature (C)]]*OO[[#This Row],[93]]</f>
        <v>5.8361110106300003E-7</v>
      </c>
      <c r="CR396" s="10">
        <f>3/24000000*OO[[#This Row],[152 (07JUL1985 21:00:00)-Water Temperature (C)]]*OO[[#This Row],[94]]</f>
        <v>5.8361110106300003E-7</v>
      </c>
      <c r="CS396" s="10">
        <f>3/24000000*OO[[#This Row],[153 (08JUL1985 00:00:00)-Water Temperature (C)]]*OO[[#This Row],[95]]</f>
        <v>5.8361110106300003E-7</v>
      </c>
      <c r="CT396" s="10">
        <f>3/24000000*OO[[#This Row],[154 (08JUL1985 03:00:00)-Water Temperature (C)]]*OO[[#This Row],[96]]</f>
        <v>5.8361110106300003E-7</v>
      </c>
      <c r="CU396" s="10">
        <f>3/24000000*OO[[#This Row],[155 (08JUL1985 06:00:00)-Water Temperature (C)]]*OO[[#This Row],[97]]</f>
        <v>5.8361110106300003E-7</v>
      </c>
      <c r="CV396" s="10">
        <f>3/24000000*OO[[#This Row],[156 (08JUL1985 09:00:00)-Water Temperature (C)]]*OO[[#This Row],[98]]</f>
        <v>5.8361110106300003E-7</v>
      </c>
      <c r="CW396" s="10">
        <f>3/24000000*OO[[#This Row],[157 (08JUL1985 12:00:00)-Water Temperature (C)]]*OO[[#This Row],[99]]</f>
        <v>5.8361110106300003E-7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2.9778459802999999E-33</v>
      </c>
      <c r="W397" s="10">
        <f>3/24000000*OO[[#This Row],[79 (28JUN1985 18:00:00)-Water Temperature (C)]]*OO[[#This Row],[21]]</f>
        <v>1.2639340643624999E-27</v>
      </c>
      <c r="X397" s="10">
        <f>3/24000000*OO[[#This Row],[80 (28JUN1985 21:00:00)-Water Temperature (C)]]*OO[[#This Row],[22]]</f>
        <v>1.81447535758E-20</v>
      </c>
      <c r="Y397" s="10">
        <f>3/24000000*OO[[#This Row],[81 (29JUN1985 00:00:00)-Water Temperature (C)]]*OO[[#This Row],[23]]</f>
        <v>4.1795705022299996E-16</v>
      </c>
      <c r="Z397" s="10">
        <f>3/24000000*OO[[#This Row],[82 (29JUN1985 03:00:00)-Water Temperature (C)]]*OO[[#This Row],[24]]</f>
        <v>7.2597730658700003E-13</v>
      </c>
      <c r="AA397" s="10">
        <f>3/24000000*OO[[#This Row],[83 (29JUN1985 06:00:00)-Water Temperature (C)]]*OO[[#This Row],[25]]</f>
        <v>2.6824576970999999E-10</v>
      </c>
      <c r="AB397" s="10">
        <f>3/24000000*OO[[#This Row],[84 (29JUN1985 09:00:00)-Water Temperature (C)]]*OO[[#This Row],[26]]</f>
        <v>3.23032441107E-8</v>
      </c>
      <c r="AC397" s="10">
        <f>3/24000000*OO[[#This Row],[85 (29JUN1985 12:00:00)-Water Temperature (C)]]*OO[[#This Row],[27]]</f>
        <v>1.6231336455682498E-6</v>
      </c>
      <c r="AD397" s="10">
        <f>3/24000000*OO[[#This Row],[86 (29JUN1985 15:00:00)-Water Temperature (C)]]*OO[[#This Row],[28]]</f>
        <v>3.820735277625E-5</v>
      </c>
      <c r="AE397" s="10">
        <f>3/24000000*OO[[#This Row],[88 (29JUN1985 21:00:00)-Water Temperature (C)]]*OO[[#This Row],[30]]</f>
        <v>3.1887076790487502E-3</v>
      </c>
      <c r="AF397" s="10">
        <f>3/24000000*OO[[#This Row],[88 (29JUN1985 21:00:00)-Water Temperature (C)]]*OO[[#This Row],[30]]</f>
        <v>3.1887076790487502E-3</v>
      </c>
      <c r="AG397" s="10">
        <f>3/24000000*OO[[#This Row],[89 (30JUN1985 00:00:00)-Water Temperature (C)]]*OO[[#This Row],[31]]</f>
        <v>1.3125217268133749E-2</v>
      </c>
      <c r="AH397" s="10">
        <f>3/24000000*OO[[#This Row],[90 (30JUN1985 03:00:00)-Water Temperature (C)]]*OO[[#This Row],[32]]</f>
        <v>3.5735982760349998E-2</v>
      </c>
      <c r="AI397" s="10">
        <f>3/24000000*OO[[#This Row],[91 (30JUN1985 06:00:00)-Water Temperature (C)]]*OO[[#This Row],[33]]</f>
        <v>6.7660695598724993E-2</v>
      </c>
      <c r="AJ397" s="10">
        <f>3/24000000*OO[[#This Row],[92 (30JUN1985 09:00:00)-Water Temperature (C)]]*OO[[#This Row],[34]]</f>
        <v>9.6810325469149985E-2</v>
      </c>
      <c r="AK397" s="10">
        <f>3/24000000*OO[[#This Row],[93 (30JUN1985 12:00:00)-Water Temperature (C)]]*OO[[#This Row],[35]]</f>
        <v>0.10426587517147499</v>
      </c>
      <c r="AL397" s="10">
        <f>3/24000000*OO[[#This Row],[94 (30JUN1985 15:00:00)-Water Temperature (C)]]*OO[[#This Row],[36]]</f>
        <v>8.5596996675724984E-2</v>
      </c>
      <c r="AM397" s="10">
        <f>3/24000000*OO[[#This Row],[95 (30JUN1985 18:00:00)-Water Temperature (C)]]*OO[[#This Row],[37]]</f>
        <v>5.6965135056912496E-2</v>
      </c>
      <c r="AN397" s="10">
        <f>3/24000000*OO[[#This Row],[96 (30JUN1985 21:00:00)-Water Temperature (C)]]*OO[[#This Row],[38]]</f>
        <v>3.0685680346862497E-2</v>
      </c>
      <c r="AO397" s="10">
        <f>3/24000000*OO[[#This Row],[97 (01JUL1985 00:00:00)-Water Temperature (C)]]*OO[[#This Row],[39]]</f>
        <v>1.3666629064497499E-2</v>
      </c>
      <c r="AP397" s="10">
        <f>3/24000000*OO[[#This Row],[98 (01JUL1985 03:00:00)-Water Temperature (C)]]*OO[[#This Row],[40]]</f>
        <v>5.4963323859412499E-3</v>
      </c>
      <c r="AQ397" s="10">
        <f>3/24000000*OO[[#This Row],[99 (01JUL1985 06:00:00)-Water Temperature (C)]]*OO[[#This Row],[41]]</f>
        <v>2.0729475311350005E-3</v>
      </c>
      <c r="AR397" s="10">
        <f>3/24000000*OO[[#This Row],[100 (01JUL1985 09:00:00)-Water Temperature (C)]]*OO[[#This Row],[42]]</f>
        <v>7.8900171943162506E-4</v>
      </c>
      <c r="AS397" s="10">
        <f>3/24000000*OO[[#This Row],[101 (01JUL1985 12:00:00)-Water Temperature (C)]]*OO[[#This Row],[43]]</f>
        <v>3.1394058223599994E-4</v>
      </c>
      <c r="AT397" s="10">
        <f>3/24000000*OO[[#This Row],[102 (01JUL1985 15:00:00)-Water Temperature (C)]]*OO[[#This Row],[44]]</f>
        <v>1.5309172776966249E-4</v>
      </c>
      <c r="AU397" s="10">
        <f>3/24000000*OO[[#This Row],[103 (01JUL1985 18:00:00)-Water Temperature (C)]]*OO[[#This Row],[45]]</f>
        <v>1.0220512774900001E-4</v>
      </c>
      <c r="AV397" s="10">
        <f>3/24000000*OO[[#This Row],[104 (01JUL1985 21:00:00)-Water Temperature (C)]]*OO[[#This Row],[46]]</f>
        <v>8.2921393167024993E-5</v>
      </c>
      <c r="AW397" s="10">
        <f>3/24000000*OO[[#This Row],[105 (02JUL1985 00:00:00)-Water Temperature (C)]]*OO[[#This Row],[47]]</f>
        <v>7.0742888946312511E-5</v>
      </c>
      <c r="AX397" s="10">
        <f>3/24000000*OO[[#This Row],[106 (02JUL1985 03:00:00)-Water Temperature (C)]]*OO[[#This Row],[48]]</f>
        <v>6.0618933945862495E-5</v>
      </c>
      <c r="AY397" s="10">
        <f>3/24000000*OO[[#This Row],[107 (02JUL1985 06:00:00)-Water Temperature (C)]]*OO[[#This Row],[49]]</f>
        <v>5.3089741389799995E-5</v>
      </c>
      <c r="AZ397" s="10">
        <f>3/24000000*OO[[#This Row],[108 (02JUL1985 09:00:00)-Water Temperature (C)]]*OO[[#This Row],[50]]</f>
        <v>4.8998309924999998E-5</v>
      </c>
      <c r="BA397" s="10">
        <f>3/24000000*OO[[#This Row],[109 (02JUL1985 12:00:00)-Water Temperature (C)]]*OO[[#This Row],[51]]</f>
        <v>4.5327644014237502E-5</v>
      </c>
      <c r="BB397" s="10">
        <f>3/24000000*OO[[#This Row],[110 (02JUL1985 15:00:00)-Water Temperature (C)]]*OO[[#This Row],[52]]</f>
        <v>4.2483088435274999E-5</v>
      </c>
      <c r="BC397" s="10">
        <f>3/24000000*OO[[#This Row],[111 (02JUL1985 18:00:00)-Water Temperature (C)]]*OO[[#This Row],[53]]</f>
        <v>3.881688897344999E-5</v>
      </c>
      <c r="BD397" s="10">
        <f>3/24000000*OO[[#This Row],[112 (02JUL1985 21:00:00)-Water Temperature (C)]]*OO[[#This Row],[54]]</f>
        <v>3.4437234444399999E-5</v>
      </c>
      <c r="BE397" s="10">
        <f>3/24000000*OO[[#This Row],[113 (03JUL1985 00:00:00)-Water Temperature (C)]]*OO[[#This Row],[55]]</f>
        <v>2.9405142016500001E-5</v>
      </c>
      <c r="BF397" s="10">
        <f>3/24000000*OO[[#This Row],[114 (03JUL1985 03:00:00)-Water Temperature (C)]]*OO[[#This Row],[56]]</f>
        <v>2.5831083354637497E-5</v>
      </c>
      <c r="BG397" s="10">
        <f>3/24000000*OO[[#This Row],[115 (03JUL1985 06:00:00)-Water Temperature (C)]]*OO[[#This Row],[57]]</f>
        <v>2.2489524178978751E-5</v>
      </c>
      <c r="BH397" s="10">
        <f>3/24000000*OO[[#This Row],[116 (03JUL1985 09:00:00)-Water Temperature (C)]]*OO[[#This Row],[58]]</f>
        <v>2.0882615871059996E-5</v>
      </c>
      <c r="BI397" s="10">
        <f>3/24000000*OO[[#This Row],[117 (03JUL1985 12:00:00)-Water Temperature (C)]]*OO[[#This Row],[59]]</f>
        <v>1.8879700011778747E-5</v>
      </c>
      <c r="BJ397" s="10">
        <f>3/24000000*OO[[#This Row],[118 (03JUL1985 15:00:00)-Water Temperature (C)]]*OO[[#This Row],[60]]</f>
        <v>1.7464283152983751E-5</v>
      </c>
      <c r="BK397" s="10">
        <f>3/24000000*OO[[#This Row],[119 (03JUL1985 18:00:00)-Water Temperature (C)]]*OO[[#This Row],[61]]</f>
        <v>1.5906103333929998E-5</v>
      </c>
      <c r="BL397" s="10">
        <f>3/24000000*OO[[#This Row],[120 (03JUL1985 21:00:00)-Water Temperature (C)]]*OO[[#This Row],[62]]</f>
        <v>1.410708795067E-5</v>
      </c>
      <c r="BM397" s="10">
        <f>3/24000000*OO[[#This Row],[121 (04JUL1985 00:00:00)-Water Temperature (C)]]*OO[[#This Row],[63]]</f>
        <v>1.2353021261872498E-5</v>
      </c>
      <c r="BN397" s="10">
        <f>3/24000000*OO[[#This Row],[122 (04JUL1985 03:00:00)-Water Temperature (C)]]*OO[[#This Row],[64]]</f>
        <v>1.0998366504124998E-5</v>
      </c>
      <c r="BO397" s="10">
        <f>3/24000000*OO[[#This Row],[123 (04JUL1985 06:00:00)-Water Temperature (C)]]*OO[[#This Row],[65]]</f>
        <v>9.9560112103175008E-6</v>
      </c>
      <c r="BP397" s="10">
        <f>3/24000000*OO[[#This Row],[124 (04JUL1985 09:00:00)-Water Temperature (C)]]*OO[[#This Row],[66]]</f>
        <v>9.1542536355187503E-6</v>
      </c>
      <c r="BQ397" s="10">
        <f>3/24000000*OO[[#This Row],[125 (04JUL1985 12:00:00)-Water Temperature (C)]]*OO[[#This Row],[67]]</f>
        <v>8.6888382691274983E-6</v>
      </c>
      <c r="BR397" s="10">
        <f>3/24000000*OO[[#This Row],[126 (04JUL1985 15:00:00)-Water Temperature (C)]]*OO[[#This Row],[68]]</f>
        <v>8.2190259437499987E-6</v>
      </c>
      <c r="BS397" s="10">
        <f>3/24000000*OO[[#This Row],[127 (04JUL1985 18:00:00)-Water Temperature (C)]]*OO[[#This Row],[69]]</f>
        <v>7.679133388587499E-6</v>
      </c>
      <c r="BT397" s="10">
        <f>3/24000000*OO[[#This Row],[128 (04JUL1985 21:00:00)-Water Temperature (C)]]*OO[[#This Row],[70]]</f>
        <v>6.9889058664824988E-6</v>
      </c>
      <c r="BU397" s="10">
        <f>3/24000000*OO[[#This Row],[129 (05JUL1985 00:00:00)-Water Temperature (C)]]*OO[[#This Row],[71]]</f>
        <v>6.2181222918599988E-6</v>
      </c>
      <c r="BV397" s="10">
        <f>3/24000000*OO[[#This Row],[130 (05JUL1985 03:00:00)-Water Temperature (C)]]*OO[[#This Row],[72]]</f>
        <v>5.5798648699199998E-6</v>
      </c>
      <c r="BW397" s="10">
        <f>3/24000000*OO[[#This Row],[131 (05JUL1985 06:00:00)-Water Temperature (C)]]*OO[[#This Row],[73]]</f>
        <v>5.0485257198749993E-6</v>
      </c>
      <c r="BX397" s="10">
        <f>3/24000000*OO[[#This Row],[132 (05JUL1985 09:00:00)-Water Temperature (C)]]*OO[[#This Row],[74]]</f>
        <v>4.6543789615399997E-6</v>
      </c>
      <c r="BY397" s="10">
        <f>3/24000000*OO[[#This Row],[133 (05JUL1985 12:00:00)-Water Temperature (C)]]*OO[[#This Row],[75]]</f>
        <v>4.2460483422600001E-6</v>
      </c>
      <c r="BZ397" s="10">
        <f>3/24000000*OO[[#This Row],[134 (05JUL1985 15:00:00)-Water Temperature (C)]]*OO[[#This Row],[76]]</f>
        <v>3.7797307152749995E-6</v>
      </c>
      <c r="CA397" s="10">
        <f>3/24000000*OO[[#This Row],[135 (05JUL1985 18:00:00)-Water Temperature (C)]]*OO[[#This Row],[77]]</f>
        <v>3.3024470859675E-6</v>
      </c>
      <c r="CB397" s="10">
        <f>3/24000000*OO[[#This Row],[136 (05JUL1985 21:00:00)-Water Temperature (C)]]*OO[[#This Row],[78]]</f>
        <v>2.8297737240875002E-6</v>
      </c>
      <c r="CC397" s="10">
        <f>3/24000000*OO[[#This Row],[137 (06JUL1985 00:00:00)-Water Temperature (C)]]*OO[[#This Row],[79]]</f>
        <v>2.4118439781055001E-6</v>
      </c>
      <c r="CD397" s="10">
        <f>3/24000000*OO[[#This Row],[138 (06JUL1985 03:00:00)-Water Temperature (C)]]*OO[[#This Row],[80]]</f>
        <v>2.0708949961549998E-6</v>
      </c>
      <c r="CE397" s="10">
        <f>3/24000000*OO[[#This Row],[139 (06JUL1985 06:00:00)-Water Temperature (C)]]*OO[[#This Row],[81]]</f>
        <v>1.8177235281297498E-6</v>
      </c>
      <c r="CF397" s="10">
        <f>3/24000000*OO[[#This Row],[140 (06JUL1985 09:00:00)-Water Temperature (C)]]*OO[[#This Row],[82]]</f>
        <v>1.6566077299803747E-6</v>
      </c>
      <c r="CG397" s="10">
        <f>3/24000000*OO[[#This Row],[141 (06JUL1985 12:00:00)-Water Temperature (C)]]*OO[[#This Row],[83]]</f>
        <v>1.5208581286181251E-6</v>
      </c>
      <c r="CH397" s="10">
        <f>3/24000000*OO[[#This Row],[142 (06JUL1985 15:00:00)-Water Temperature (C)]]*OO[[#This Row],[84]]</f>
        <v>1.3867466650044998E-6</v>
      </c>
      <c r="CI397" s="10">
        <f>3/24000000*OO[[#This Row],[143 (06JUL1985 18:00:00)-Water Temperature (C)]]*OO[[#This Row],[85]]</f>
        <v>1.2407339811239999E-6</v>
      </c>
      <c r="CJ397" s="10">
        <f>3/24000000*OO[[#This Row],[144 (06JUL1985 21:00:00)-Water Temperature (C)]]*OO[[#This Row],[86]]</f>
        <v>1.08896566167375E-6</v>
      </c>
      <c r="CK397" s="10">
        <f>3/24000000*OO[[#This Row],[145 (07JUL1985 00:00:00)-Water Temperature (C)]]*OO[[#This Row],[87]]</f>
        <v>9.3687543906599989E-7</v>
      </c>
      <c r="CL397" s="10">
        <f>3/24000000*OO[[#This Row],[146 (07JUL1985 03:00:00)-Water Temperature (C)]]*OO[[#This Row],[88]]</f>
        <v>8.1633807813099998E-7</v>
      </c>
      <c r="CM397" s="10">
        <f>3/24000000*OO[[#This Row],[147 (07JUL1985 06:00:00)-Water Temperature (C)]]*OO[[#This Row],[89]]</f>
        <v>7.2711730022962488E-7</v>
      </c>
      <c r="CN397" s="10">
        <f>3/24000000*OO[[#This Row],[148 (07JUL1985 09:00:00)-Water Temperature (C)]]*OO[[#This Row],[90]]</f>
        <v>6.6940878794624994E-7</v>
      </c>
      <c r="CO397" s="10">
        <f>3/24000000*OO[[#This Row],[149 (07JUL1985 12:00:00)-Water Temperature (C)]]*OO[[#This Row],[91]]</f>
        <v>6.2944022361274995E-7</v>
      </c>
      <c r="CP397" s="10">
        <f>3/24000000*OO[[#This Row],[150 (07JUL1985 15:00:00)-Water Temperature (C)]]*OO[[#This Row],[92]]</f>
        <v>6.2944022361274995E-7</v>
      </c>
      <c r="CQ397" s="10">
        <f>3/24000000*OO[[#This Row],[151 (07JUL1985 18:00:00)-Water Temperature (C)]]*OO[[#This Row],[93]]</f>
        <v>6.2944022361274995E-7</v>
      </c>
      <c r="CR397" s="10">
        <f>3/24000000*OO[[#This Row],[152 (07JUL1985 21:00:00)-Water Temperature (C)]]*OO[[#This Row],[94]]</f>
        <v>6.2944022361274995E-7</v>
      </c>
      <c r="CS397" s="10">
        <f>3/24000000*OO[[#This Row],[153 (08JUL1985 00:00:00)-Water Temperature (C)]]*OO[[#This Row],[95]]</f>
        <v>6.2944022361274995E-7</v>
      </c>
      <c r="CT397" s="10">
        <f>3/24000000*OO[[#This Row],[154 (08JUL1985 03:00:00)-Water Temperature (C)]]*OO[[#This Row],[96]]</f>
        <v>6.2944022361274995E-7</v>
      </c>
      <c r="CU397" s="10">
        <f>3/24000000*OO[[#This Row],[155 (08JUL1985 06:00:00)-Water Temperature (C)]]*OO[[#This Row],[97]]</f>
        <v>6.2944022361274995E-7</v>
      </c>
      <c r="CV397" s="10">
        <f>3/24000000*OO[[#This Row],[156 (08JUL1985 09:00:00)-Water Temperature (C)]]*OO[[#This Row],[98]]</f>
        <v>6.2944022361274995E-7</v>
      </c>
      <c r="CW397" s="10">
        <f>3/24000000*OO[[#This Row],[157 (08JUL1985 12:00:00)-Water Temperature (C)]]*OO[[#This Row],[99]]</f>
        <v>6.2944022361274995E-7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4.2879129515699994E-34</v>
      </c>
      <c r="W398" s="10">
        <f>3/24000000*OO[[#This Row],[79 (28JUN1985 18:00:00)-Water Temperature (C)]]*OO[[#This Row],[21]]</f>
        <v>2.9086048737124998E-28</v>
      </c>
      <c r="X398" s="10">
        <f>3/24000000*OO[[#This Row],[80 (28JUN1985 21:00:00)-Water Temperature (C)]]*OO[[#This Row],[22]]</f>
        <v>4.3225975042249999E-21</v>
      </c>
      <c r="Y398" s="10">
        <f>3/24000000*OO[[#This Row],[81 (29JUN1985 00:00:00)-Water Temperature (C)]]*OO[[#This Row],[23]]</f>
        <v>1.3036658091111249E-16</v>
      </c>
      <c r="Z398" s="10">
        <f>3/24000000*OO[[#This Row],[82 (29JUN1985 03:00:00)-Water Temperature (C)]]*OO[[#This Row],[24]]</f>
        <v>2.6137784138637498E-13</v>
      </c>
      <c r="AA398" s="10">
        <f>3/24000000*OO[[#This Row],[83 (29JUN1985 06:00:00)-Water Temperature (C)]]*OO[[#This Row],[25]]</f>
        <v>1.075446912711E-10</v>
      </c>
      <c r="AB398" s="10">
        <f>3/24000000*OO[[#This Row],[84 (29JUN1985 09:00:00)-Water Temperature (C)]]*OO[[#This Row],[26]]</f>
        <v>1.4149912940005E-8</v>
      </c>
      <c r="AC398" s="10">
        <f>3/24000000*OO[[#This Row],[85 (29JUN1985 12:00:00)-Water Temperature (C)]]*OO[[#This Row],[27]]</f>
        <v>7.6867061789149993E-7</v>
      </c>
      <c r="AD398" s="10">
        <f>3/24000000*OO[[#This Row],[86 (29JUN1985 15:00:00)-Water Temperature (C)]]*OO[[#This Row],[28]]</f>
        <v>1.9447847499543748E-5</v>
      </c>
      <c r="AE398" s="10">
        <f>3/24000000*OO[[#This Row],[88 (29JUN1985 21:00:00)-Water Temperature (C)]]*OO[[#This Row],[30]]</f>
        <v>1.843054493643E-3</v>
      </c>
      <c r="AF398" s="10">
        <f>3/24000000*OO[[#This Row],[88 (29JUN1985 21:00:00)-Water Temperature (C)]]*OO[[#This Row],[30]]</f>
        <v>1.843054493643E-3</v>
      </c>
      <c r="AG398" s="10">
        <f>3/24000000*OO[[#This Row],[89 (30JUN1985 00:00:00)-Water Temperature (C)]]*OO[[#This Row],[31]]</f>
        <v>8.0096267886324984E-3</v>
      </c>
      <c r="AH398" s="10">
        <f>3/24000000*OO[[#This Row],[90 (30JUN1985 03:00:00)-Water Temperature (C)]]*OO[[#This Row],[32]]</f>
        <v>2.2919164399040001E-2</v>
      </c>
      <c r="AI398" s="10">
        <f>3/24000000*OO[[#This Row],[91 (30JUN1985 06:00:00)-Water Temperature (C)]]*OO[[#This Row],[33]]</f>
        <v>4.5431907852387501E-2</v>
      </c>
      <c r="AJ398" s="10">
        <f>3/24000000*OO[[#This Row],[92 (30JUN1985 09:00:00)-Water Temperature (C)]]*OO[[#This Row],[34]]</f>
        <v>6.7817865152137502E-2</v>
      </c>
      <c r="AK398" s="10">
        <f>3/24000000*OO[[#This Row],[93 (30JUN1985 12:00:00)-Water Temperature (C)]]*OO[[#This Row],[35]]</f>
        <v>7.6345600365112495E-2</v>
      </c>
      <c r="AL398" s="10">
        <f>3/24000000*OO[[#This Row],[94 (30JUN1985 15:00:00)-Water Temperature (C)]]*OO[[#This Row],[36]]</f>
        <v>6.5601062921999992E-2</v>
      </c>
      <c r="AM398" s="10">
        <f>3/24000000*OO[[#This Row],[95 (30JUN1985 18:00:00)-Water Temperature (C)]]*OO[[#This Row],[37]]</f>
        <v>4.5453488517124996E-2</v>
      </c>
      <c r="AN398" s="10">
        <f>3/24000000*OO[[#This Row],[96 (30JUN1985 21:00:00)-Water Temperature (C)]]*OO[[#This Row],[38]]</f>
        <v>2.5422745397805001E-2</v>
      </c>
      <c r="AO398" s="10">
        <f>3/24000000*OO[[#This Row],[97 (01JUL1985 00:00:00)-Water Temperature (C)]]*OO[[#This Row],[39]]</f>
        <v>1.1688151578734998E-2</v>
      </c>
      <c r="AP398" s="10">
        <f>3/24000000*OO[[#This Row],[98 (01JUL1985 03:00:00)-Water Temperature (C)]]*OO[[#This Row],[40]]</f>
        <v>4.8165714921799994E-3</v>
      </c>
      <c r="AQ398" s="10">
        <f>3/24000000*OO[[#This Row],[99 (01JUL1985 06:00:00)-Water Temperature (C)]]*OO[[#This Row],[41]]</f>
        <v>1.8550210771268749E-3</v>
      </c>
      <c r="AR398" s="10">
        <f>3/24000000*OO[[#This Row],[100 (01JUL1985 09:00:00)-Water Temperature (C)]]*OO[[#This Row],[42]]</f>
        <v>7.1928150007999987E-4</v>
      </c>
      <c r="AS398" s="10">
        <f>3/24000000*OO[[#This Row],[101 (01JUL1985 12:00:00)-Water Temperature (C)]]*OO[[#This Row],[43]]</f>
        <v>2.8700618813100001E-4</v>
      </c>
      <c r="AT398" s="10">
        <f>3/24000000*OO[[#This Row],[102 (01JUL1985 15:00:00)-Water Temperature (C)]]*OO[[#This Row],[44]]</f>
        <v>1.3645538123975001E-4</v>
      </c>
      <c r="AU398" s="10">
        <f>3/24000000*OO[[#This Row],[103 (01JUL1985 18:00:00)-Water Temperature (C)]]*OO[[#This Row],[45]]</f>
        <v>8.8381626255599983E-5</v>
      </c>
      <c r="AV398" s="10">
        <f>3/24000000*OO[[#This Row],[104 (01JUL1985 21:00:00)-Water Temperature (C)]]*OO[[#This Row],[46]]</f>
        <v>7.1510281638187487E-5</v>
      </c>
      <c r="AW398" s="10">
        <f>3/24000000*OO[[#This Row],[105 (02JUL1985 00:00:00)-Water Temperature (C)]]*OO[[#This Row],[47]]</f>
        <v>6.2384060243924992E-5</v>
      </c>
      <c r="AX398" s="10">
        <f>3/24000000*OO[[#This Row],[106 (02JUL1985 03:00:00)-Water Temperature (C)]]*OO[[#This Row],[48]]</f>
        <v>5.5149765312737503E-5</v>
      </c>
      <c r="AY398" s="10">
        <f>3/24000000*OO[[#This Row],[107 (02JUL1985 06:00:00)-Water Temperature (C)]]*OO[[#This Row],[49]]</f>
        <v>4.9727913703050002E-5</v>
      </c>
      <c r="AZ398" s="10">
        <f>3/24000000*OO[[#This Row],[108 (02JUL1985 09:00:00)-Water Temperature (C)]]*OO[[#This Row],[50]]</f>
        <v>4.7469408419999998E-5</v>
      </c>
      <c r="BA398" s="10">
        <f>3/24000000*OO[[#This Row],[109 (02JUL1985 12:00:00)-Water Temperature (C)]]*OO[[#This Row],[51]]</f>
        <v>4.4829375405787498E-5</v>
      </c>
      <c r="BB398" s="10">
        <f>3/24000000*OO[[#This Row],[110 (02JUL1985 15:00:00)-Water Temperature (C)]]*OO[[#This Row],[52]]</f>
        <v>4.2019068434287505E-5</v>
      </c>
      <c r="BC398" s="10">
        <f>3/24000000*OO[[#This Row],[111 (02JUL1985 18:00:00)-Water Temperature (C)]]*OO[[#This Row],[53]]</f>
        <v>3.8365610747099998E-5</v>
      </c>
      <c r="BD398" s="10">
        <f>3/24000000*OO[[#This Row],[112 (02JUL1985 21:00:00)-Water Temperature (C)]]*OO[[#This Row],[54]]</f>
        <v>3.3929533150349999E-5</v>
      </c>
      <c r="BE398" s="10">
        <f>3/24000000*OO[[#This Row],[113 (03JUL1985 00:00:00)-Water Temperature (C)]]*OO[[#This Row],[55]]</f>
        <v>2.9185205673824999E-5</v>
      </c>
      <c r="BF398" s="10">
        <f>3/24000000*OO[[#This Row],[114 (03JUL1985 03:00:00)-Water Temperature (C)]]*OO[[#This Row],[56]]</f>
        <v>2.529128175483E-5</v>
      </c>
      <c r="BG398" s="10">
        <f>3/24000000*OO[[#This Row],[115 (03JUL1985 06:00:00)-Water Temperature (C)]]*OO[[#This Row],[57]]</f>
        <v>2.217148433380125E-5</v>
      </c>
      <c r="BH398" s="10">
        <f>3/24000000*OO[[#This Row],[116 (03JUL1985 09:00:00)-Water Temperature (C)]]*OO[[#This Row],[58]]</f>
        <v>2.0492513606234999E-5</v>
      </c>
      <c r="BI398" s="10">
        <f>3/24000000*OO[[#This Row],[117 (03JUL1985 12:00:00)-Water Temperature (C)]]*OO[[#This Row],[59]]</f>
        <v>1.8558219486519997E-5</v>
      </c>
      <c r="BJ398" s="10">
        <f>3/24000000*OO[[#This Row],[118 (03JUL1985 15:00:00)-Water Temperature (C)]]*OO[[#This Row],[60]]</f>
        <v>1.7186082474889996E-5</v>
      </c>
      <c r="BK398" s="10">
        <f>3/24000000*OO[[#This Row],[119 (03JUL1985 18:00:00)-Water Temperature (C)]]*OO[[#This Row],[61]]</f>
        <v>1.564889650202E-5</v>
      </c>
      <c r="BL398" s="10">
        <f>3/24000000*OO[[#This Row],[120 (03JUL1985 21:00:00)-Water Temperature (C)]]*OO[[#This Row],[62]]</f>
        <v>1.38455342406975E-5</v>
      </c>
      <c r="BM398" s="10">
        <f>3/24000000*OO[[#This Row],[121 (04JUL1985 00:00:00)-Water Temperature (C)]]*OO[[#This Row],[63]]</f>
        <v>1.2070205107619999E-5</v>
      </c>
      <c r="BN398" s="10">
        <f>3/24000000*OO[[#This Row],[122 (04JUL1985 03:00:00)-Water Temperature (C)]]*OO[[#This Row],[64]]</f>
        <v>1.0713848913674999E-5</v>
      </c>
      <c r="BO398" s="10">
        <f>3/24000000*OO[[#This Row],[123 (04JUL1985 06:00:00)-Water Temperature (C)]]*OO[[#This Row],[65]]</f>
        <v>9.6958125980612487E-6</v>
      </c>
      <c r="BP398" s="10">
        <f>3/24000000*OO[[#This Row],[124 (04JUL1985 09:00:00)-Water Temperature (C)]]*OO[[#This Row],[66]]</f>
        <v>8.9354954111624988E-6</v>
      </c>
      <c r="BQ398" s="10">
        <f>3/24000000*OO[[#This Row],[125 (04JUL1985 12:00:00)-Water Temperature (C)]]*OO[[#This Row],[67]]</f>
        <v>8.4479402157187497E-6</v>
      </c>
      <c r="BR398" s="10">
        <f>3/24000000*OO[[#This Row],[126 (04JUL1985 15:00:00)-Water Temperature (C)]]*OO[[#This Row],[68]]</f>
        <v>7.9818149467150002E-6</v>
      </c>
      <c r="BS398" s="10">
        <f>3/24000000*OO[[#This Row],[127 (04JUL1985 18:00:00)-Water Temperature (C)]]*OO[[#This Row],[69]]</f>
        <v>7.4397143818374992E-6</v>
      </c>
      <c r="BT398" s="10">
        <f>3/24000000*OO[[#This Row],[128 (04JUL1985 21:00:00)-Water Temperature (C)]]*OO[[#This Row],[70]]</f>
        <v>6.7393733875950003E-6</v>
      </c>
      <c r="BU398" s="10">
        <f>3/24000000*OO[[#This Row],[129 (05JUL1985 00:00:00)-Water Temperature (C)]]*OO[[#This Row],[71]]</f>
        <v>5.9825279840824991E-6</v>
      </c>
      <c r="BV398" s="10">
        <f>3/24000000*OO[[#This Row],[130 (05JUL1985 03:00:00)-Water Temperature (C)]]*OO[[#This Row],[72]]</f>
        <v>5.3512087977399995E-6</v>
      </c>
      <c r="BW398" s="10">
        <f>3/24000000*OO[[#This Row],[131 (05JUL1985 06:00:00)-Water Temperature (C)]]*OO[[#This Row],[73]]</f>
        <v>4.834156015775E-6</v>
      </c>
      <c r="BX398" s="10">
        <f>3/24000000*OO[[#This Row],[132 (05JUL1985 09:00:00)-Water Temperature (C)]]*OO[[#This Row],[74]]</f>
        <v>4.4607102032587501E-6</v>
      </c>
      <c r="BY398" s="10">
        <f>3/24000000*OO[[#This Row],[133 (05JUL1985 12:00:00)-Water Temperature (C)]]*OO[[#This Row],[75]]</f>
        <v>4.0714960002900002E-6</v>
      </c>
      <c r="BZ398" s="10">
        <f>3/24000000*OO[[#This Row],[134 (05JUL1985 15:00:00)-Water Temperature (C)]]*OO[[#This Row],[76]]</f>
        <v>3.6343039387949999E-6</v>
      </c>
      <c r="CA398" s="10">
        <f>3/24000000*OO[[#This Row],[135 (05JUL1985 18:00:00)-Water Temperature (C)]]*OO[[#This Row],[77]]</f>
        <v>3.1740261932118752E-6</v>
      </c>
      <c r="CB398" s="10">
        <f>3/24000000*OO[[#This Row],[136 (05JUL1985 21:00:00)-Water Temperature (C)]]*OO[[#This Row],[78]]</f>
        <v>2.7179199740429997E-6</v>
      </c>
      <c r="CC398" s="10">
        <f>3/24000000*OO[[#This Row],[137 (06JUL1985 00:00:00)-Water Temperature (C)]]*OO[[#This Row],[79]]</f>
        <v>2.3116543237963747E-6</v>
      </c>
      <c r="CD398" s="10">
        <f>3/24000000*OO[[#This Row],[138 (06JUL1985 03:00:00)-Water Temperature (C)]]*OO[[#This Row],[80]]</f>
        <v>1.9781480361572499E-6</v>
      </c>
      <c r="CE398" s="10">
        <f>3/24000000*OO[[#This Row],[139 (06JUL1985 06:00:00)-Water Temperature (C)]]*OO[[#This Row],[81]]</f>
        <v>1.733259865518E-6</v>
      </c>
      <c r="CF398" s="10">
        <f>3/24000000*OO[[#This Row],[140 (06JUL1985 09:00:00)-Water Temperature (C)]]*OO[[#This Row],[82]]</f>
        <v>1.5779055123179997E-6</v>
      </c>
      <c r="CG398" s="10">
        <f>3/24000000*OO[[#This Row],[141 (06JUL1985 12:00:00)-Water Temperature (C)]]*OO[[#This Row],[83]]</f>
        <v>1.4485248851239998E-6</v>
      </c>
      <c r="CH398" s="10">
        <f>3/24000000*OO[[#This Row],[142 (06JUL1985 15:00:00)-Water Temperature (C)]]*OO[[#This Row],[84]]</f>
        <v>1.32069030479175E-6</v>
      </c>
      <c r="CI398" s="10">
        <f>3/24000000*OO[[#This Row],[143 (06JUL1985 18:00:00)-Water Temperature (C)]]*OO[[#This Row],[85]]</f>
        <v>1.1802882452519999E-6</v>
      </c>
      <c r="CJ398" s="10">
        <f>3/24000000*OO[[#This Row],[144 (06JUL1985 21:00:00)-Water Temperature (C)]]*OO[[#This Row],[86]]</f>
        <v>1.03238090226E-6</v>
      </c>
      <c r="CK398" s="10">
        <f>3/24000000*OO[[#This Row],[145 (07JUL1985 00:00:00)-Water Temperature (C)]]*OO[[#This Row],[87]]</f>
        <v>8.8502412533499989E-7</v>
      </c>
      <c r="CL398" s="10">
        <f>3/24000000*OO[[#This Row],[146 (07JUL1985 03:00:00)-Water Temperature (C)]]*OO[[#This Row],[88]]</f>
        <v>7.677027003999999E-7</v>
      </c>
      <c r="CM398" s="10">
        <f>3/24000000*OO[[#This Row],[147 (07JUL1985 06:00:00)-Water Temperature (C)]]*OO[[#This Row],[89]]</f>
        <v>6.8104021009312501E-7</v>
      </c>
      <c r="CN398" s="10">
        <f>3/24000000*OO[[#This Row],[148 (07JUL1985 09:00:00)-Water Temperature (C)]]*OO[[#This Row],[90]]</f>
        <v>6.2573779335512489E-7</v>
      </c>
      <c r="CO398" s="10">
        <f>3/24000000*OO[[#This Row],[149 (07JUL1985 12:00:00)-Water Temperature (C)]]*OO[[#This Row],[91]]</f>
        <v>5.8744419809999997E-7</v>
      </c>
      <c r="CP398" s="10">
        <f>3/24000000*OO[[#This Row],[150 (07JUL1985 15:00:00)-Water Temperature (C)]]*OO[[#This Row],[92]]</f>
        <v>5.8744419809999997E-7</v>
      </c>
      <c r="CQ398" s="10">
        <f>3/24000000*OO[[#This Row],[151 (07JUL1985 18:00:00)-Water Temperature (C)]]*OO[[#This Row],[93]]</f>
        <v>5.8744419809999997E-7</v>
      </c>
      <c r="CR398" s="10">
        <f>3/24000000*OO[[#This Row],[152 (07JUL1985 21:00:00)-Water Temperature (C)]]*OO[[#This Row],[94]]</f>
        <v>5.8744419809999997E-7</v>
      </c>
      <c r="CS398" s="10">
        <f>3/24000000*OO[[#This Row],[153 (08JUL1985 00:00:00)-Water Temperature (C)]]*OO[[#This Row],[95]]</f>
        <v>5.8744419809999997E-7</v>
      </c>
      <c r="CT398" s="10">
        <f>3/24000000*OO[[#This Row],[154 (08JUL1985 03:00:00)-Water Temperature (C)]]*OO[[#This Row],[96]]</f>
        <v>5.8744419809999997E-7</v>
      </c>
      <c r="CU398" s="10">
        <f>3/24000000*OO[[#This Row],[155 (08JUL1985 06:00:00)-Water Temperature (C)]]*OO[[#This Row],[97]]</f>
        <v>5.8744419809999997E-7</v>
      </c>
      <c r="CV398" s="10">
        <f>3/24000000*OO[[#This Row],[156 (08JUL1985 09:00:00)-Water Temperature (C)]]*OO[[#This Row],[98]]</f>
        <v>5.8744419809999997E-7</v>
      </c>
      <c r="CW398" s="10">
        <f>3/24000000*OO[[#This Row],[157 (08JUL1985 12:00:00)-Water Temperature (C)]]*OO[[#This Row],[99]]</f>
        <v>5.8744419809999997E-7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1.26081155089625E-34</v>
      </c>
      <c r="W399" s="10">
        <f>3/24000000*OO[[#This Row],[79 (28JUN1985 18:00:00)-Water Temperature (C)]]*OO[[#This Row],[21]]</f>
        <v>1.4849351298924999E-28</v>
      </c>
      <c r="X399" s="10">
        <f>3/24000000*OO[[#This Row],[80 (28JUN1985 21:00:00)-Water Temperature (C)]]*OO[[#This Row],[22]]</f>
        <v>1.8852270566304999E-21</v>
      </c>
      <c r="Y399" s="10">
        <f>3/24000000*OO[[#This Row],[81 (29JUN1985 00:00:00)-Water Temperature (C)]]*OO[[#This Row],[23]]</f>
        <v>7.0310637295587501E-17</v>
      </c>
      <c r="Z399" s="10">
        <f>3/24000000*OO[[#This Row],[82 (29JUN1985 03:00:00)-Water Temperature (C)]]*OO[[#This Row],[24]]</f>
        <v>1.5708151843087501E-13</v>
      </c>
      <c r="AA399" s="10">
        <f>3/24000000*OO[[#This Row],[83 (29JUN1985 06:00:00)-Water Temperature (C)]]*OO[[#This Row],[25]]</f>
        <v>6.9828838534874999E-11</v>
      </c>
      <c r="AB399" s="10">
        <f>3/24000000*OO[[#This Row],[84 (29JUN1985 09:00:00)-Water Temperature (C)]]*OO[[#This Row],[26]]</f>
        <v>9.7670002559474997E-9</v>
      </c>
      <c r="AC399" s="10">
        <f>3/24000000*OO[[#This Row],[85 (29JUN1985 12:00:00)-Water Temperature (C)]]*OO[[#This Row],[27]]</f>
        <v>5.5879470278125004E-7</v>
      </c>
      <c r="AD399" s="10">
        <f>3/24000000*OO[[#This Row],[86 (29JUN1985 15:00:00)-Water Temperature (C)]]*OO[[#This Row],[28]]</f>
        <v>1.4807313222149996E-5</v>
      </c>
      <c r="AE399" s="10">
        <f>3/24000000*OO[[#This Row],[88 (29JUN1985 21:00:00)-Water Temperature (C)]]*OO[[#This Row],[30]]</f>
        <v>1.5176854172377499E-3</v>
      </c>
      <c r="AF399" s="10">
        <f>3/24000000*OO[[#This Row],[88 (29JUN1985 21:00:00)-Water Temperature (C)]]*OO[[#This Row],[30]]</f>
        <v>1.5176854172377499E-3</v>
      </c>
      <c r="AG399" s="10">
        <f>3/24000000*OO[[#This Row],[89 (30JUN1985 00:00:00)-Water Temperature (C)]]*OO[[#This Row],[31]]</f>
        <v>6.8102741959999991E-3</v>
      </c>
      <c r="AH399" s="10">
        <f>3/24000000*OO[[#This Row],[90 (30JUN1985 03:00:00)-Water Temperature (C)]]*OO[[#This Row],[32]]</f>
        <v>2.0052686606095001E-2</v>
      </c>
      <c r="AI399" s="10">
        <f>3/24000000*OO[[#This Row],[91 (30JUN1985 06:00:00)-Water Temperature (C)]]*OO[[#This Row],[33]]</f>
        <v>4.0773245013437494E-2</v>
      </c>
      <c r="AJ399" s="10">
        <f>3/24000000*OO[[#This Row],[92 (30JUN1985 09:00:00)-Water Temperature (C)]]*OO[[#This Row],[34]]</f>
        <v>6.2249647691887504E-2</v>
      </c>
      <c r="AK399" s="10">
        <f>3/24000000*OO[[#This Row],[93 (30JUN1985 12:00:00)-Water Temperature (C)]]*OO[[#This Row],[35]]</f>
        <v>7.1586073683687482E-2</v>
      </c>
      <c r="AL399" s="10">
        <f>3/24000000*OO[[#This Row],[94 (30JUN1985 15:00:00)-Water Temperature (C)]]*OO[[#This Row],[36]]</f>
        <v>6.2923621192762499E-2</v>
      </c>
      <c r="AM399" s="10">
        <f>3/24000000*OO[[#This Row],[95 (30JUN1985 18:00:00)-Water Temperature (C)]]*OO[[#This Row],[37]]</f>
        <v>4.4419631836224993E-2</v>
      </c>
      <c r="AN399" s="10">
        <f>3/24000000*OO[[#This Row],[96 (30JUN1985 21:00:00)-Water Temperature (C)]]*OO[[#This Row],[38]]</f>
        <v>2.52774102927E-2</v>
      </c>
      <c r="AO399" s="10">
        <f>3/24000000*OO[[#This Row],[97 (01JUL1985 00:00:00)-Water Temperature (C)]]*OO[[#This Row],[39]]</f>
        <v>1.1785178737343751E-2</v>
      </c>
      <c r="AP399" s="10">
        <f>3/24000000*OO[[#This Row],[98 (01JUL1985 03:00:00)-Water Temperature (C)]]*OO[[#This Row],[40]]</f>
        <v>4.9090918085850001E-3</v>
      </c>
      <c r="AQ399" s="10">
        <f>3/24000000*OO[[#This Row],[99 (01JUL1985 06:00:00)-Water Temperature (C)]]*OO[[#This Row],[41]]</f>
        <v>1.906469448245E-3</v>
      </c>
      <c r="AR399" s="10">
        <f>3/24000000*OO[[#This Row],[100 (01JUL1985 09:00:00)-Water Temperature (C)]]*OO[[#This Row],[42]]</f>
        <v>7.4552318960174999E-4</v>
      </c>
      <c r="AS399" s="10">
        <f>3/24000000*OO[[#This Row],[101 (01JUL1985 12:00:00)-Water Temperature (C)]]*OO[[#This Row],[43]]</f>
        <v>2.9860880249999995E-4</v>
      </c>
      <c r="AT399" s="10">
        <f>3/24000000*OO[[#This Row],[102 (01JUL1985 15:00:00)-Water Temperature (C)]]*OO[[#This Row],[44]]</f>
        <v>1.4117950463287499E-4</v>
      </c>
      <c r="AU399" s="10">
        <f>3/24000000*OO[[#This Row],[103 (01JUL1985 18:00:00)-Water Temperature (C)]]*OO[[#This Row],[45]]</f>
        <v>9.068097740624999E-5</v>
      </c>
      <c r="AV399" s="10">
        <f>3/24000000*OO[[#This Row],[104 (01JUL1985 21:00:00)-Water Temperature (C)]]*OO[[#This Row],[46]]</f>
        <v>7.3513371703199997E-5</v>
      </c>
      <c r="AW399" s="10">
        <f>3/24000000*OO[[#This Row],[105 (02JUL1985 00:00:00)-Water Temperature (C)]]*OO[[#This Row],[47]]</f>
        <v>6.486254621437499E-5</v>
      </c>
      <c r="AX399" s="10">
        <f>3/24000000*OO[[#This Row],[106 (02JUL1985 03:00:00)-Water Temperature (C)]]*OO[[#This Row],[48]]</f>
        <v>5.8199359323599998E-5</v>
      </c>
      <c r="AY399" s="10">
        <f>3/24000000*OO[[#This Row],[107 (02JUL1985 06:00:00)-Water Temperature (C)]]*OO[[#This Row],[49]]</f>
        <v>5.3100330793675E-5</v>
      </c>
      <c r="AZ399" s="10">
        <f>3/24000000*OO[[#This Row],[108 (02JUL1985 09:00:00)-Water Temperature (C)]]*OO[[#This Row],[50]]</f>
        <v>5.1090498100987499E-5</v>
      </c>
      <c r="BA399" s="10">
        <f>3/24000000*OO[[#This Row],[109 (02JUL1985 12:00:00)-Water Temperature (C)]]*OO[[#This Row],[51]]</f>
        <v>4.8538272484037492E-5</v>
      </c>
      <c r="BB399" s="10">
        <f>3/24000000*OO[[#This Row],[110 (02JUL1985 15:00:00)-Water Temperature (C)]]*OO[[#This Row],[52]]</f>
        <v>4.5650008229549995E-5</v>
      </c>
      <c r="BC399" s="10">
        <f>3/24000000*OO[[#This Row],[111 (02JUL1985 18:00:00)-Water Temperature (C)]]*OO[[#This Row],[53]]</f>
        <v>4.1836831811674997E-5</v>
      </c>
      <c r="BD399" s="10">
        <f>3/24000000*OO[[#This Row],[112 (02JUL1985 21:00:00)-Water Temperature (C)]]*OO[[#This Row],[54]]</f>
        <v>3.7140762735375002E-5</v>
      </c>
      <c r="BE399" s="10">
        <f>3/24000000*OO[[#This Row],[113 (03JUL1985 00:00:00)-Water Temperature (C)]]*OO[[#This Row],[55]]</f>
        <v>3.2167991738112496E-5</v>
      </c>
      <c r="BF399" s="10">
        <f>3/24000000*OO[[#This Row],[114 (03JUL1985 03:00:00)-Water Temperature (C)]]*OO[[#This Row],[56]]</f>
        <v>2.7838585077575001E-5</v>
      </c>
      <c r="BG399" s="10">
        <f>3/24000000*OO[[#This Row],[115 (03JUL1985 06:00:00)-Water Temperature (C)]]*OO[[#This Row],[57]]</f>
        <v>2.4574990472668749E-5</v>
      </c>
      <c r="BH399" s="10">
        <f>3/24000000*OO[[#This Row],[116 (03JUL1985 09:00:00)-Water Temperature (C)]]*OO[[#This Row],[58]]</f>
        <v>2.273857332E-5</v>
      </c>
      <c r="BI399" s="10">
        <f>3/24000000*OO[[#This Row],[117 (03JUL1985 12:00:00)-Water Temperature (C)]]*OO[[#This Row],[59]]</f>
        <v>2.0684119140300002E-5</v>
      </c>
      <c r="BJ399" s="10">
        <f>3/24000000*OO[[#This Row],[118 (03JUL1985 15:00:00)-Water Temperature (C)]]*OO[[#This Row],[60]]</f>
        <v>1.9229283502117502E-5</v>
      </c>
      <c r="BK399" s="10">
        <f>3/24000000*OO[[#This Row],[119 (03JUL1985 18:00:00)-Water Temperature (C)]]*OO[[#This Row],[61]]</f>
        <v>1.7574901530812498E-5</v>
      </c>
      <c r="BL399" s="10">
        <f>3/24000000*OO[[#This Row],[120 (03JUL1985 21:00:00)-Water Temperature (C)]]*OO[[#This Row],[62]]</f>
        <v>1.560567037988625E-5</v>
      </c>
      <c r="BM399" s="10">
        <f>3/24000000*OO[[#This Row],[121 (04JUL1985 00:00:00)-Water Temperature (C)]]*OO[[#This Row],[63]]</f>
        <v>1.363865186588625E-5</v>
      </c>
      <c r="BN399" s="10">
        <f>3/24000000*OO[[#This Row],[122 (04JUL1985 03:00:00)-Water Temperature (C)]]*OO[[#This Row],[64]]</f>
        <v>1.2108920712279999E-5</v>
      </c>
      <c r="BO399" s="10">
        <f>3/24000000*OO[[#This Row],[123 (04JUL1985 06:00:00)-Water Temperature (C)]]*OO[[#This Row],[65]]</f>
        <v>1.09748731559E-5</v>
      </c>
      <c r="BP399" s="10">
        <f>3/24000000*OO[[#This Row],[124 (04JUL1985 09:00:00)-Water Temperature (C)]]*OO[[#This Row],[66]]</f>
        <v>1.01481378332E-5</v>
      </c>
      <c r="BQ399" s="10">
        <f>3/24000000*OO[[#This Row],[125 (04JUL1985 12:00:00)-Water Temperature (C)]]*OO[[#This Row],[67]]</f>
        <v>9.5943496147124991E-6</v>
      </c>
      <c r="BR399" s="10">
        <f>3/24000000*OO[[#This Row],[126 (04JUL1985 15:00:00)-Water Temperature (C)]]*OO[[#This Row],[68]]</f>
        <v>9.0790328219624998E-6</v>
      </c>
      <c r="BS399" s="10">
        <f>3/24000000*OO[[#This Row],[127 (04JUL1985 18:00:00)-Water Temperature (C)]]*OO[[#This Row],[69]]</f>
        <v>8.4742202028200002E-6</v>
      </c>
      <c r="BT399" s="10">
        <f>3/24000000*OO[[#This Row],[128 (04JUL1985 21:00:00)-Water Temperature (C)]]*OO[[#This Row],[70]]</f>
        <v>7.6762457036949988E-6</v>
      </c>
      <c r="BU399" s="10">
        <f>3/24000000*OO[[#This Row],[129 (05JUL1985 00:00:00)-Water Temperature (C)]]*OO[[#This Row],[71]]</f>
        <v>6.8217569747599999E-6</v>
      </c>
      <c r="BV399" s="10">
        <f>3/24000000*OO[[#This Row],[130 (05JUL1985 03:00:00)-Water Temperature (C)]]*OO[[#This Row],[72]]</f>
        <v>6.1051414943812497E-6</v>
      </c>
      <c r="BW399" s="10">
        <f>3/24000000*OO[[#This Row],[131 (05JUL1985 06:00:00)-Water Temperature (C)]]*OO[[#This Row],[73]]</f>
        <v>5.5217282287237502E-6</v>
      </c>
      <c r="BX399" s="10">
        <f>3/24000000*OO[[#This Row],[132 (05JUL1985 09:00:00)-Water Temperature (C)]]*OO[[#This Row],[74]]</f>
        <v>5.1078710059162495E-6</v>
      </c>
      <c r="BY399" s="10">
        <f>3/24000000*OO[[#This Row],[133 (05JUL1985 12:00:00)-Water Temperature (C)]]*OO[[#This Row],[75]]</f>
        <v>4.6728130119750004E-6</v>
      </c>
      <c r="BZ399" s="10">
        <f>3/24000000*OO[[#This Row],[134 (05JUL1985 15:00:00)-Water Temperature (C)]]*OO[[#This Row],[76]]</f>
        <v>4.1836650235187502E-6</v>
      </c>
      <c r="CA399" s="10">
        <f>3/24000000*OO[[#This Row],[135 (05JUL1985 18:00:00)-Water Temperature (C)]]*OO[[#This Row],[77]]</f>
        <v>3.6604696266949995E-6</v>
      </c>
      <c r="CB399" s="10">
        <f>3/24000000*OO[[#This Row],[136 (05JUL1985 21:00:00)-Water Temperature (C)]]*OO[[#This Row],[78]]</f>
        <v>3.1389859957950002E-6</v>
      </c>
      <c r="CC399" s="10">
        <f>3/24000000*OO[[#This Row],[137 (06JUL1985 00:00:00)-Water Temperature (C)]]*OO[[#This Row],[79]]</f>
        <v>2.6720445676316248E-6</v>
      </c>
      <c r="CD399" s="10">
        <f>3/24000000*OO[[#This Row],[138 (06JUL1985 03:00:00)-Water Temperature (C)]]*OO[[#This Row],[80]]</f>
        <v>2.2855593270022499E-6</v>
      </c>
      <c r="CE399" s="10">
        <f>3/24000000*OO[[#This Row],[139 (06JUL1985 06:00:00)-Water Temperature (C)]]*OO[[#This Row],[81]]</f>
        <v>2.0028568016572499E-6</v>
      </c>
      <c r="CF399" s="10">
        <f>3/24000000*OO[[#This Row],[140 (06JUL1985 09:00:00)-Water Temperature (C)]]*OO[[#This Row],[82]]</f>
        <v>1.8242665352504999E-6</v>
      </c>
      <c r="CG399" s="10">
        <f>3/24000000*OO[[#This Row],[141 (06JUL1985 12:00:00)-Water Temperature (C)]]*OO[[#This Row],[83]]</f>
        <v>1.6763066973844998E-6</v>
      </c>
      <c r="CH399" s="10">
        <f>3/24000000*OO[[#This Row],[142 (06JUL1985 15:00:00)-Water Temperature (C)]]*OO[[#This Row],[84]]</f>
        <v>1.5301516744477499E-6</v>
      </c>
      <c r="CI399" s="10">
        <f>3/24000000*OO[[#This Row],[143 (06JUL1985 18:00:00)-Water Temperature (C)]]*OO[[#This Row],[85]]</f>
        <v>1.3683191229104999E-6</v>
      </c>
      <c r="CJ399" s="10">
        <f>3/24000000*OO[[#This Row],[144 (06JUL1985 21:00:00)-Water Temperature (C)]]*OO[[#This Row],[86]]</f>
        <v>1.1964854723647501E-6</v>
      </c>
      <c r="CK399" s="10">
        <f>3/24000000*OO[[#This Row],[145 (07JUL1985 00:00:00)-Water Temperature (C)]]*OO[[#This Row],[87]]</f>
        <v>1.0248505282959999E-6</v>
      </c>
      <c r="CL399" s="10">
        <f>3/24000000*OO[[#This Row],[146 (07JUL1985 03:00:00)-Water Temperature (C)]]*OO[[#This Row],[88]]</f>
        <v>8.8801731629674998E-7</v>
      </c>
      <c r="CM399" s="10">
        <f>3/24000000*OO[[#This Row],[147 (07JUL1985 06:00:00)-Water Temperature (C)]]*OO[[#This Row],[89]]</f>
        <v>7.8695654750500006E-7</v>
      </c>
      <c r="CN399" s="10">
        <f>3/24000000*OO[[#This Row],[148 (07JUL1985 09:00:00)-Water Temperature (C)]]*OO[[#This Row],[90]]</f>
        <v>7.2304843778999994E-7</v>
      </c>
      <c r="CO399" s="10">
        <f>3/24000000*OO[[#This Row],[149 (07JUL1985 12:00:00)-Water Temperature (C)]]*OO[[#This Row],[91]]</f>
        <v>6.7895770023637498E-7</v>
      </c>
      <c r="CP399" s="10">
        <f>3/24000000*OO[[#This Row],[150 (07JUL1985 15:00:00)-Water Temperature (C)]]*OO[[#This Row],[92]]</f>
        <v>6.7895770023637498E-7</v>
      </c>
      <c r="CQ399" s="10">
        <f>3/24000000*OO[[#This Row],[151 (07JUL1985 18:00:00)-Water Temperature (C)]]*OO[[#This Row],[93]]</f>
        <v>6.7895770023637498E-7</v>
      </c>
      <c r="CR399" s="10">
        <f>3/24000000*OO[[#This Row],[152 (07JUL1985 21:00:00)-Water Temperature (C)]]*OO[[#This Row],[94]]</f>
        <v>6.7895770023637498E-7</v>
      </c>
      <c r="CS399" s="10">
        <f>3/24000000*OO[[#This Row],[153 (08JUL1985 00:00:00)-Water Temperature (C)]]*OO[[#This Row],[95]]</f>
        <v>6.7895770023637498E-7</v>
      </c>
      <c r="CT399" s="10">
        <f>3/24000000*OO[[#This Row],[154 (08JUL1985 03:00:00)-Water Temperature (C)]]*OO[[#This Row],[96]]</f>
        <v>6.7895770023637498E-7</v>
      </c>
      <c r="CU399" s="10">
        <f>3/24000000*OO[[#This Row],[155 (08JUL1985 06:00:00)-Water Temperature (C)]]*OO[[#This Row],[97]]</f>
        <v>6.7895770023637498E-7</v>
      </c>
      <c r="CV399" s="10">
        <f>3/24000000*OO[[#This Row],[156 (08JUL1985 09:00:00)-Water Temperature (C)]]*OO[[#This Row],[98]]</f>
        <v>6.7895770023637498E-7</v>
      </c>
      <c r="CW399" s="10">
        <f>3/24000000*OO[[#This Row],[157 (08JUL1985 12:00:00)-Water Temperature (C)]]*OO[[#This Row],[99]]</f>
        <v>6.7895770023637498E-7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2.0836560503556248E-35</v>
      </c>
      <c r="W400" s="10">
        <f>3/24000000*OO[[#This Row],[79 (28JUN1985 18:00:00)-Water Temperature (C)]]*OO[[#This Row],[21]]</f>
        <v>6.1099542476912487E-29</v>
      </c>
      <c r="X400" s="10">
        <f>3/24000000*OO[[#This Row],[80 (28JUN1985 21:00:00)-Water Temperature (C)]]*OO[[#This Row],[22]]</f>
        <v>5.6484698520162488E-22</v>
      </c>
      <c r="Y400" s="10">
        <f>3/24000000*OO[[#This Row],[81 (29JUN1985 00:00:00)-Water Temperature (C)]]*OO[[#This Row],[23]]</f>
        <v>2.8708824665125E-17</v>
      </c>
      <c r="Z400" s="10">
        <f>3/24000000*OO[[#This Row],[82 (29JUN1985 03:00:00)-Water Temperature (C)]]*OO[[#This Row],[24]]</f>
        <v>7.5591003184200005E-14</v>
      </c>
      <c r="AA400" s="10">
        <f>3/24000000*OO[[#This Row],[83 (29JUN1985 06:00:00)-Water Temperature (C)]]*OO[[#This Row],[25]]</f>
        <v>3.7943633073149996E-11</v>
      </c>
      <c r="AB400" s="10">
        <f>3/24000000*OO[[#This Row],[84 (29JUN1985 09:00:00)-Water Temperature (C)]]*OO[[#This Row],[26]]</f>
        <v>5.871509074275E-9</v>
      </c>
      <c r="AC400" s="10">
        <f>3/24000000*OO[[#This Row],[85 (29JUN1985 12:00:00)-Water Temperature (C)]]*OO[[#This Row],[27]]</f>
        <v>3.6757246162499997E-7</v>
      </c>
      <c r="AD400" s="10">
        <f>3/24000000*OO[[#This Row],[86 (29JUN1985 15:00:00)-Water Temperature (C)]]*OO[[#This Row],[28]]</f>
        <v>1.063210566778125E-5</v>
      </c>
      <c r="AE400" s="10">
        <f>3/24000000*OO[[#This Row],[88 (29JUN1985 21:00:00)-Water Temperature (C)]]*OO[[#This Row],[30]]</f>
        <v>1.28732999162075E-3</v>
      </c>
      <c r="AF400" s="10">
        <f>3/24000000*OO[[#This Row],[88 (29JUN1985 21:00:00)-Water Temperature (C)]]*OO[[#This Row],[30]]</f>
        <v>1.28732999162075E-3</v>
      </c>
      <c r="AG400" s="10">
        <f>3/24000000*OO[[#This Row],[89 (30JUN1985 00:00:00)-Water Temperature (C)]]*OO[[#This Row],[31]]</f>
        <v>6.2385566929237506E-3</v>
      </c>
      <c r="AH400" s="10">
        <f>3/24000000*OO[[#This Row],[90 (30JUN1985 03:00:00)-Water Temperature (C)]]*OO[[#This Row],[32]]</f>
        <v>1.9735393260457496E-2</v>
      </c>
      <c r="AI400" s="10">
        <f>3/24000000*OO[[#This Row],[91 (30JUN1985 06:00:00)-Water Temperature (C)]]*OO[[#This Row],[33]]</f>
        <v>4.31051244505E-2</v>
      </c>
      <c r="AJ400" s="10">
        <f>3/24000000*OO[[#This Row],[92 (30JUN1985 09:00:00)-Water Temperature (C)]]*OO[[#This Row],[34]]</f>
        <v>7.0425397699112477E-2</v>
      </c>
      <c r="AK400" s="10">
        <f>3/24000000*OO[[#This Row],[93 (30JUN1985 12:00:00)-Water Temperature (C)]]*OO[[#This Row],[35]]</f>
        <v>8.7262672756612494E-2</v>
      </c>
      <c r="AL400" s="10">
        <f>3/24000000*OO[[#This Row],[94 (30JUN1985 15:00:00)-Water Temperature (C)]]*OO[[#This Row],[36]]</f>
        <v>8.2441967960199994E-2</v>
      </c>
      <c r="AM400" s="10">
        <f>3/24000000*OO[[#This Row],[95 (30JUN1985 18:00:00)-Water Temperature (C)]]*OO[[#This Row],[37]]</f>
        <v>6.2570250745274988E-2</v>
      </c>
      <c r="AN400" s="10">
        <f>3/24000000*OO[[#This Row],[96 (30JUN1985 21:00:00)-Water Temperature (C)]]*OO[[#This Row],[38]]</f>
        <v>3.8329994249999999E-2</v>
      </c>
      <c r="AO400" s="10">
        <f>3/24000000*OO[[#This Row],[97 (01JUL1985 00:00:00)-Water Temperature (C)]]*OO[[#This Row],[39]]</f>
        <v>1.9164298325287498E-2</v>
      </c>
      <c r="AP400" s="10">
        <f>3/24000000*OO[[#This Row],[98 (01JUL1985 03:00:00)-Water Temperature (C)]]*OO[[#This Row],[40]]</f>
        <v>8.4375067763974992E-3</v>
      </c>
      <c r="AQ400" s="10">
        <f>3/24000000*OO[[#This Row],[99 (01JUL1985 06:00:00)-Water Temperature (C)]]*OO[[#This Row],[41]]</f>
        <v>3.4359747568299998E-3</v>
      </c>
      <c r="AR400" s="10">
        <f>3/24000000*OO[[#This Row],[100 (01JUL1985 09:00:00)-Water Temperature (C)]]*OO[[#This Row],[42]]</f>
        <v>1.3900359316477498E-3</v>
      </c>
      <c r="AS400" s="10">
        <f>3/24000000*OO[[#This Row],[101 (01JUL1985 12:00:00)-Water Temperature (C)]]*OO[[#This Row],[43]]</f>
        <v>5.5823481187900002E-4</v>
      </c>
      <c r="AT400" s="10">
        <f>3/24000000*OO[[#This Row],[102 (01JUL1985 15:00:00)-Water Temperature (C)]]*OO[[#This Row],[44]]</f>
        <v>2.4435059170559999E-4</v>
      </c>
      <c r="AU400" s="10">
        <f>3/24000000*OO[[#This Row],[103 (01JUL1985 18:00:00)-Water Temperature (C)]]*OO[[#This Row],[45]]</f>
        <v>1.3664702197412499E-4</v>
      </c>
      <c r="AV400" s="10">
        <f>3/24000000*OO[[#This Row],[104 (01JUL1985 21:00:00)-Water Temperature (C)]]*OO[[#This Row],[46]]</f>
        <v>1.00098232863E-4</v>
      </c>
      <c r="AW400" s="10">
        <f>3/24000000*OO[[#This Row],[105 (02JUL1985 00:00:00)-Water Temperature (C)]]*OO[[#This Row],[47]]</f>
        <v>8.5104789281100008E-5</v>
      </c>
      <c r="AX400" s="10">
        <f>3/24000000*OO[[#This Row],[106 (02JUL1985 03:00:00)-Water Temperature (C)]]*OO[[#This Row],[48]]</f>
        <v>7.6217630342174987E-5</v>
      </c>
      <c r="AY400" s="10">
        <f>3/24000000*OO[[#This Row],[107 (02JUL1985 06:00:00)-Water Temperature (C)]]*OO[[#This Row],[49]]</f>
        <v>6.9433437637199982E-5</v>
      </c>
      <c r="AZ400" s="10">
        <f>3/24000000*OO[[#This Row],[108 (02JUL1985 09:00:00)-Water Temperature (C)]]*OO[[#This Row],[50]]</f>
        <v>6.68747427342E-5</v>
      </c>
      <c r="BA400" s="10">
        <f>3/24000000*OO[[#This Row],[109 (02JUL1985 12:00:00)-Water Temperature (C)]]*OO[[#This Row],[51]]</f>
        <v>6.4279808292437498E-5</v>
      </c>
      <c r="BB400" s="10">
        <f>3/24000000*OO[[#This Row],[110 (02JUL1985 15:00:00)-Water Temperature (C)]]*OO[[#This Row],[52]]</f>
        <v>6.0587952339200001E-5</v>
      </c>
      <c r="BC400" s="10">
        <f>3/24000000*OO[[#This Row],[111 (02JUL1985 18:00:00)-Water Temperature (C)]]*OO[[#This Row],[53]]</f>
        <v>5.5792441347637497E-5</v>
      </c>
      <c r="BD400" s="10">
        <f>3/24000000*OO[[#This Row],[112 (02JUL1985 21:00:00)-Water Temperature (C)]]*OO[[#This Row],[54]]</f>
        <v>4.9686742876687498E-5</v>
      </c>
      <c r="BE400" s="10">
        <f>3/24000000*OO[[#This Row],[113 (03JUL1985 00:00:00)-Water Temperature (C)]]*OO[[#This Row],[55]]</f>
        <v>4.3238219913399999E-5</v>
      </c>
      <c r="BF400" s="10">
        <f>3/24000000*OO[[#This Row],[114 (03JUL1985 03:00:00)-Water Temperature (C)]]*OO[[#This Row],[56]]</f>
        <v>3.7288403728162493E-5</v>
      </c>
      <c r="BG400" s="10">
        <f>3/24000000*OO[[#This Row],[115 (03JUL1985 06:00:00)-Water Temperature (C)]]*OO[[#This Row],[57]]</f>
        <v>3.3193761339374999E-5</v>
      </c>
      <c r="BH400" s="10">
        <f>3/24000000*OO[[#This Row],[116 (03JUL1985 09:00:00)-Water Temperature (C)]]*OO[[#This Row],[58]]</f>
        <v>3.0531183313937499E-5</v>
      </c>
      <c r="BI400" s="10">
        <f>3/24000000*OO[[#This Row],[117 (03JUL1985 12:00:00)-Water Temperature (C)]]*OO[[#This Row],[59]]</f>
        <v>2.7877839618774996E-5</v>
      </c>
      <c r="BJ400" s="10">
        <f>3/24000000*OO[[#This Row],[118 (03JUL1985 15:00:00)-Water Temperature (C)]]*OO[[#This Row],[60]]</f>
        <v>2.6025765565257502E-5</v>
      </c>
      <c r="BK400" s="10">
        <f>3/24000000*OO[[#This Row],[119 (03JUL1985 18:00:00)-Water Temperature (C)]]*OO[[#This Row],[61]]</f>
        <v>2.3782630173382498E-5</v>
      </c>
      <c r="BL400" s="10">
        <f>3/24000000*OO[[#This Row],[120 (03JUL1985 21:00:00)-Water Temperature (C)]]*OO[[#This Row],[62]]</f>
        <v>2.1119338109156248E-5</v>
      </c>
      <c r="BM400" s="10">
        <f>3/24000000*OO[[#This Row],[121 (04JUL1985 00:00:00)-Water Temperature (C)]]*OO[[#This Row],[63]]</f>
        <v>1.8413856912674998E-5</v>
      </c>
      <c r="BN400" s="10">
        <f>3/24000000*OO[[#This Row],[122 (04JUL1985 03:00:00)-Water Temperature (C)]]*OO[[#This Row],[64]]</f>
        <v>1.6261474708489998E-5</v>
      </c>
      <c r="BO400" s="10">
        <f>3/24000000*OO[[#This Row],[123 (04JUL1985 06:00:00)-Water Temperature (C)]]*OO[[#This Row],[65]]</f>
        <v>1.4733456882918748E-5</v>
      </c>
      <c r="BP400" s="10">
        <f>3/24000000*OO[[#This Row],[124 (04JUL1985 09:00:00)-Water Temperature (C)]]*OO[[#This Row],[66]]</f>
        <v>1.3763938925659998E-5</v>
      </c>
      <c r="BQ400" s="10">
        <f>3/24000000*OO[[#This Row],[125 (04JUL1985 12:00:00)-Water Temperature (C)]]*OO[[#This Row],[67]]</f>
        <v>1.29583721592975E-5</v>
      </c>
      <c r="BR400" s="10">
        <f>3/24000000*OO[[#This Row],[126 (04JUL1985 15:00:00)-Water Temperature (C)]]*OO[[#This Row],[68]]</f>
        <v>1.2278959123230001E-5</v>
      </c>
      <c r="BS400" s="10">
        <f>3/24000000*OO[[#This Row],[127 (04JUL1985 18:00:00)-Water Temperature (C)]]*OO[[#This Row],[69]]</f>
        <v>1.1478344195985E-5</v>
      </c>
      <c r="BT400" s="10">
        <f>3/24000000*OO[[#This Row],[128 (04JUL1985 21:00:00)-Water Temperature (C)]]*OO[[#This Row],[70]]</f>
        <v>1.0378695365782499E-5</v>
      </c>
      <c r="BU400" s="10">
        <f>3/24000000*OO[[#This Row],[129 (05JUL1985 00:00:00)-Water Temperature (C)]]*OO[[#This Row],[71]]</f>
        <v>9.1920625397837488E-6</v>
      </c>
      <c r="BV400" s="10">
        <f>3/24000000*OO[[#This Row],[130 (05JUL1985 03:00:00)-Water Temperature (C)]]*OO[[#This Row],[72]]</f>
        <v>8.1999733565549995E-6</v>
      </c>
      <c r="BW400" s="10">
        <f>3/24000000*OO[[#This Row],[131 (05JUL1985 06:00:00)-Water Temperature (C)]]*OO[[#This Row],[73]]</f>
        <v>7.40423421193625E-6</v>
      </c>
      <c r="BX400" s="10">
        <f>3/24000000*OO[[#This Row],[132 (05JUL1985 09:00:00)-Water Temperature (C)]]*OO[[#This Row],[74]]</f>
        <v>6.8689948036050006E-6</v>
      </c>
      <c r="BY400" s="10">
        <f>3/24000000*OO[[#This Row],[133 (05JUL1985 12:00:00)-Water Temperature (C)]]*OO[[#This Row],[75]]</f>
        <v>6.2985413256700003E-6</v>
      </c>
      <c r="BZ400" s="10">
        <f>3/24000000*OO[[#This Row],[134 (05JUL1985 15:00:00)-Water Temperature (C)]]*OO[[#This Row],[76]]</f>
        <v>5.6558911856787496E-6</v>
      </c>
      <c r="CA400" s="10">
        <f>3/24000000*OO[[#This Row],[135 (05JUL1985 18:00:00)-Water Temperature (C)]]*OO[[#This Row],[77]]</f>
        <v>4.9579207899162494E-6</v>
      </c>
      <c r="CB400" s="10">
        <f>3/24000000*OO[[#This Row],[136 (05JUL1985 21:00:00)-Water Temperature (C)]]*OO[[#This Row],[78]]</f>
        <v>4.2543420883224996E-6</v>
      </c>
      <c r="CC400" s="10">
        <f>3/24000000*OO[[#This Row],[137 (06JUL1985 00:00:00)-Water Temperature (C)]]*OO[[#This Row],[79]]</f>
        <v>3.6146496908299997E-6</v>
      </c>
      <c r="CD400" s="10">
        <f>3/24000000*OO[[#This Row],[138 (06JUL1985 03:00:00)-Water Temperature (C)]]*OO[[#This Row],[80]]</f>
        <v>3.0788028148524996E-6</v>
      </c>
      <c r="CE400" s="10">
        <f>3/24000000*OO[[#This Row],[139 (06JUL1985 06:00:00)-Water Temperature (C)]]*OO[[#This Row],[81]]</f>
        <v>2.6900929433145002E-6</v>
      </c>
      <c r="CF400" s="10">
        <f>3/24000000*OO[[#This Row],[140 (06JUL1985 09:00:00)-Water Temperature (C)]]*OO[[#This Row],[82]]</f>
        <v>2.4520704624356252E-6</v>
      </c>
      <c r="CG400" s="10">
        <f>3/24000000*OO[[#This Row],[141 (06JUL1985 12:00:00)-Water Temperature (C)]]*OO[[#This Row],[83]]</f>
        <v>2.2558483154239998E-6</v>
      </c>
      <c r="CH400" s="10">
        <f>3/24000000*OO[[#This Row],[142 (06JUL1985 15:00:00)-Water Temperature (C)]]*OO[[#This Row],[84]]</f>
        <v>2.0647868673764998E-6</v>
      </c>
      <c r="CI400" s="10">
        <f>3/24000000*OO[[#This Row],[143 (06JUL1985 18:00:00)-Water Temperature (C)]]*OO[[#This Row],[85]]</f>
        <v>1.8481956792400001E-6</v>
      </c>
      <c r="CJ400" s="10">
        <f>3/24000000*OO[[#This Row],[144 (06JUL1985 21:00:00)-Water Temperature (C)]]*OO[[#This Row],[86]]</f>
        <v>1.6126462165679999E-6</v>
      </c>
      <c r="CK400" s="10">
        <f>3/24000000*OO[[#This Row],[145 (07JUL1985 00:00:00)-Water Temperature (C)]]*OO[[#This Row],[87]]</f>
        <v>1.3750503979185E-6</v>
      </c>
      <c r="CL400" s="10">
        <f>3/24000000*OO[[#This Row],[146 (07JUL1985 03:00:00)-Water Temperature (C)]]*OO[[#This Row],[88]]</f>
        <v>1.1859095975557499E-6</v>
      </c>
      <c r="CM400" s="10">
        <f>3/24000000*OO[[#This Row],[147 (07JUL1985 06:00:00)-Water Temperature (C)]]*OO[[#This Row],[89]]</f>
        <v>1.046159697023E-6</v>
      </c>
      <c r="CN400" s="10">
        <f>3/24000000*OO[[#This Row],[148 (07JUL1985 09:00:00)-Water Temperature (C)]]*OO[[#This Row],[90]]</f>
        <v>9.6014681448749998E-7</v>
      </c>
      <c r="CO400" s="10">
        <f>3/24000000*OO[[#This Row],[149 (07JUL1985 12:00:00)-Water Temperature (C)]]*OO[[#This Row],[91]]</f>
        <v>9.0141099507812485E-7</v>
      </c>
      <c r="CP400" s="10">
        <f>3/24000000*OO[[#This Row],[150 (07JUL1985 15:00:00)-Water Temperature (C)]]*OO[[#This Row],[92]]</f>
        <v>9.0141099507812485E-7</v>
      </c>
      <c r="CQ400" s="10">
        <f>3/24000000*OO[[#This Row],[151 (07JUL1985 18:00:00)-Water Temperature (C)]]*OO[[#This Row],[93]]</f>
        <v>9.0141099507812485E-7</v>
      </c>
      <c r="CR400" s="10">
        <f>3/24000000*OO[[#This Row],[152 (07JUL1985 21:00:00)-Water Temperature (C)]]*OO[[#This Row],[94]]</f>
        <v>9.0141099507812485E-7</v>
      </c>
      <c r="CS400" s="10">
        <f>3/24000000*OO[[#This Row],[153 (08JUL1985 00:00:00)-Water Temperature (C)]]*OO[[#This Row],[95]]</f>
        <v>9.0141099507812485E-7</v>
      </c>
      <c r="CT400" s="10">
        <f>3/24000000*OO[[#This Row],[154 (08JUL1985 03:00:00)-Water Temperature (C)]]*OO[[#This Row],[96]]</f>
        <v>9.0141099507812485E-7</v>
      </c>
      <c r="CU400" s="10">
        <f>3/24000000*OO[[#This Row],[155 (08JUL1985 06:00:00)-Water Temperature (C)]]*OO[[#This Row],[97]]</f>
        <v>9.0141099507812485E-7</v>
      </c>
      <c r="CV400" s="10">
        <f>3/24000000*OO[[#This Row],[156 (08JUL1985 09:00:00)-Water Temperature (C)]]*OO[[#This Row],[98]]</f>
        <v>9.0141099507812485E-7</v>
      </c>
      <c r="CW400" s="10">
        <f>3/24000000*OO[[#This Row],[157 (08JUL1985 12:00:00)-Water Temperature (C)]]*OO[[#This Row],[99]]</f>
        <v>9.0141099507812485E-7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1.526236106513E-37</v>
      </c>
      <c r="W401" s="10">
        <f>3/24000000*OO[[#This Row],[79 (28JUN1985 18:00:00)-Water Temperature (C)]]*OO[[#This Row],[21]]</f>
        <v>1.0541940874080001E-29</v>
      </c>
      <c r="X401" s="10">
        <f>3/24000000*OO[[#This Row],[80 (28JUN1985 21:00:00)-Water Temperature (C)]]*OO[[#This Row],[22]]</f>
        <v>6.0405633421187487E-23</v>
      </c>
      <c r="Y401" s="10">
        <f>3/24000000*OO[[#This Row],[81 (29JUN1985 00:00:00)-Water Temperature (C)]]*OO[[#This Row],[23]]</f>
        <v>4.9789276093874993E-18</v>
      </c>
      <c r="Z401" s="10">
        <f>3/24000000*OO[[#This Row],[82 (29JUN1985 03:00:00)-Water Temperature (C)]]*OO[[#This Row],[24]]</f>
        <v>1.586744764961E-14</v>
      </c>
      <c r="AA401" s="10">
        <f>3/24000000*OO[[#This Row],[83 (29JUN1985 06:00:00)-Water Temperature (C)]]*OO[[#This Row],[25]]</f>
        <v>8.9835225191249993E-12</v>
      </c>
      <c r="AB401" s="10">
        <f>3/24000000*OO[[#This Row],[84 (29JUN1985 09:00:00)-Water Temperature (C)]]*OO[[#This Row],[26]]</f>
        <v>1.52806566924825E-9</v>
      </c>
      <c r="AC401" s="10">
        <f>3/24000000*OO[[#This Row],[85 (29JUN1985 12:00:00)-Water Temperature (C)]]*OO[[#This Row],[27]]</f>
        <v>1.03610571980825E-7</v>
      </c>
      <c r="AD401" s="10">
        <f>3/24000000*OO[[#This Row],[86 (29JUN1985 15:00:00)-Water Temperature (C)]]*OO[[#This Row],[28]]</f>
        <v>3.2237219986999996E-6</v>
      </c>
      <c r="AE401" s="10">
        <f>3/24000000*OO[[#This Row],[88 (29JUN1985 21:00:00)-Water Temperature (C)]]*OO[[#This Row],[30]]</f>
        <v>4.4497936072174997E-4</v>
      </c>
      <c r="AF401" s="10">
        <f>3/24000000*OO[[#This Row],[88 (29JUN1985 21:00:00)-Water Temperature (C)]]*OO[[#This Row],[30]]</f>
        <v>4.4497936072174997E-4</v>
      </c>
      <c r="AG401" s="10">
        <f>3/24000000*OO[[#This Row],[89 (30JUN1985 00:00:00)-Water Temperature (C)]]*OO[[#This Row],[31]]</f>
        <v>2.2859785873518747E-3</v>
      </c>
      <c r="AH401" s="10">
        <f>3/24000000*OO[[#This Row],[90 (30JUN1985 03:00:00)-Water Temperature (C)]]*OO[[#This Row],[32]]</f>
        <v>7.6236472362862491E-3</v>
      </c>
      <c r="AI401" s="10">
        <f>3/24000000*OO[[#This Row],[91 (30JUN1985 06:00:00)-Water Temperature (C)]]*OO[[#This Row],[33]]</f>
        <v>1.7531242957582498E-2</v>
      </c>
      <c r="AJ401" s="10">
        <f>3/24000000*OO[[#This Row],[92 (30JUN1985 09:00:00)-Water Temperature (C)]]*OO[[#This Row],[34]]</f>
        <v>3.0026083897699996E-2</v>
      </c>
      <c r="AK401" s="10">
        <f>3/24000000*OO[[#This Row],[93 (30JUN1985 12:00:00)-Water Temperature (C)]]*OO[[#This Row],[35]]</f>
        <v>3.8951355302175E-2</v>
      </c>
      <c r="AL401" s="10">
        <f>3/24000000*OO[[#This Row],[94 (30JUN1985 15:00:00)-Water Temperature (C)]]*OO[[#This Row],[36]]</f>
        <v>3.8564987532500004E-2</v>
      </c>
      <c r="AM401" s="10">
        <f>3/24000000*OO[[#This Row],[95 (30JUN1985 18:00:00)-Water Temperature (C)]]*OO[[#This Row],[37]]</f>
        <v>3.0545631198950002E-2</v>
      </c>
      <c r="AN401" s="10">
        <f>3/24000000*OO[[#This Row],[96 (30JUN1985 21:00:00)-Water Temperature (C)]]*OO[[#This Row],[38]]</f>
        <v>1.949019013904375E-2</v>
      </c>
      <c r="AO401" s="10">
        <f>3/24000000*OO[[#This Row],[97 (01JUL1985 00:00:00)-Water Temperature (C)]]*OO[[#This Row],[39]]</f>
        <v>1.011653939246125E-2</v>
      </c>
      <c r="AP401" s="10">
        <f>3/24000000*OO[[#This Row],[98 (01JUL1985 03:00:00)-Water Temperature (C)]]*OO[[#This Row],[40]]</f>
        <v>4.5790880982974997E-3</v>
      </c>
      <c r="AQ401" s="10">
        <f>3/24000000*OO[[#This Row],[99 (01JUL1985 06:00:00)-Water Temperature (C)]]*OO[[#This Row],[41]]</f>
        <v>1.9052948709077503E-3</v>
      </c>
      <c r="AR401" s="10">
        <f>3/24000000*OO[[#This Row],[100 (01JUL1985 09:00:00)-Water Temperature (C)]]*OO[[#This Row],[42]]</f>
        <v>7.8134388602337488E-4</v>
      </c>
      <c r="AS401" s="10">
        <f>3/24000000*OO[[#This Row],[101 (01JUL1985 12:00:00)-Water Temperature (C)]]*OO[[#This Row],[43]]</f>
        <v>3.1415403442724998E-4</v>
      </c>
      <c r="AT401" s="10">
        <f>3/24000000*OO[[#This Row],[102 (01JUL1985 15:00:00)-Water Temperature (C)]]*OO[[#This Row],[44]]</f>
        <v>1.3300534232239998E-4</v>
      </c>
      <c r="AU401" s="10">
        <f>3/24000000*OO[[#This Row],[103 (01JUL1985 18:00:00)-Water Temperature (C)]]*OO[[#This Row],[45]]</f>
        <v>6.9178186559249989E-5</v>
      </c>
      <c r="AV401" s="10">
        <f>3/24000000*OO[[#This Row],[104 (01JUL1985 21:00:00)-Water Temperature (C)]]*OO[[#This Row],[46]]</f>
        <v>4.739066978284999E-5</v>
      </c>
      <c r="AW401" s="10">
        <f>3/24000000*OO[[#This Row],[105 (02JUL1985 00:00:00)-Water Temperature (C)]]*OO[[#This Row],[47]]</f>
        <v>3.9067833767899994E-5</v>
      </c>
      <c r="AX401" s="10">
        <f>3/24000000*OO[[#This Row],[106 (02JUL1985 03:00:00)-Water Temperature (C)]]*OO[[#This Row],[48]]</f>
        <v>3.4757238271699998E-5</v>
      </c>
      <c r="AY401" s="10">
        <f>3/24000000*OO[[#This Row],[107 (02JUL1985 06:00:00)-Water Temperature (C)]]*OO[[#This Row],[49]]</f>
        <v>3.1531181787737499E-5</v>
      </c>
      <c r="AZ401" s="10">
        <f>3/24000000*OO[[#This Row],[108 (02JUL1985 09:00:00)-Water Temperature (C)]]*OO[[#This Row],[50]]</f>
        <v>3.0332252846949999E-5</v>
      </c>
      <c r="BA401" s="10">
        <f>3/24000000*OO[[#This Row],[109 (02JUL1985 12:00:00)-Water Temperature (C)]]*OO[[#This Row],[51]]</f>
        <v>2.9278055220375002E-5</v>
      </c>
      <c r="BB401" s="10">
        <f>3/24000000*OO[[#This Row],[110 (02JUL1985 15:00:00)-Water Temperature (C)]]*OO[[#This Row],[52]]</f>
        <v>2.7563505400157502E-5</v>
      </c>
      <c r="BC401" s="10">
        <f>3/24000000*OO[[#This Row],[111 (02JUL1985 18:00:00)-Water Temperature (C)]]*OO[[#This Row],[53]]</f>
        <v>2.5413806032147496E-5</v>
      </c>
      <c r="BD401" s="10">
        <f>3/24000000*OO[[#This Row],[112 (02JUL1985 21:00:00)-Water Temperature (C)]]*OO[[#This Row],[54]]</f>
        <v>2.2622931858208752E-5</v>
      </c>
      <c r="BE401" s="10">
        <f>3/24000000*OO[[#This Row],[113 (03JUL1985 00:00:00)-Water Temperature (C)]]*OO[[#This Row],[55]]</f>
        <v>1.9682375873763747E-5</v>
      </c>
      <c r="BF401" s="10">
        <f>3/24000000*OO[[#This Row],[114 (03JUL1985 03:00:00)-Water Temperature (C)]]*OO[[#This Row],[56]]</f>
        <v>1.6949957723708749E-5</v>
      </c>
      <c r="BG401" s="10">
        <f>3/24000000*OO[[#This Row],[115 (03JUL1985 06:00:00)-Water Temperature (C)]]*OO[[#This Row],[57]]</f>
        <v>1.5120372832169999E-5</v>
      </c>
      <c r="BH401" s="10">
        <f>3/24000000*OO[[#This Row],[116 (03JUL1985 09:00:00)-Water Temperature (C)]]*OO[[#This Row],[58]]</f>
        <v>1.3863702092894997E-5</v>
      </c>
      <c r="BI401" s="10">
        <f>3/24000000*OO[[#This Row],[117 (03JUL1985 12:00:00)-Water Temperature (C)]]*OO[[#This Row],[59]]</f>
        <v>1.26669225145175E-5</v>
      </c>
      <c r="BJ401" s="10">
        <f>3/24000000*OO[[#This Row],[118 (03JUL1985 15:00:00)-Water Temperature (C)]]*OO[[#This Row],[60]]</f>
        <v>1.1837555962295E-5</v>
      </c>
      <c r="BK401" s="10">
        <f>3/24000000*OO[[#This Row],[119 (03JUL1985 18:00:00)-Water Temperature (C)]]*OO[[#This Row],[61]]</f>
        <v>1.0796157743070001E-5</v>
      </c>
      <c r="BL401" s="10">
        <f>3/24000000*OO[[#This Row],[120 (03JUL1985 21:00:00)-Water Temperature (C)]]*OO[[#This Row],[62]]</f>
        <v>9.5828443495362479E-6</v>
      </c>
      <c r="BM401" s="10">
        <f>3/24000000*OO[[#This Row],[121 (04JUL1985 00:00:00)-Water Temperature (C)]]*OO[[#This Row],[63]]</f>
        <v>8.34469030732875E-6</v>
      </c>
      <c r="BN401" s="10">
        <f>3/24000000*OO[[#This Row],[122 (04JUL1985 03:00:00)-Water Temperature (C)]]*OO[[#This Row],[64]]</f>
        <v>7.3459828113224994E-6</v>
      </c>
      <c r="BO401" s="10">
        <f>3/24000000*OO[[#This Row],[123 (04JUL1985 06:00:00)-Water Temperature (C)]]*OO[[#This Row],[65]]</f>
        <v>6.6513899439675005E-6</v>
      </c>
      <c r="BP401" s="10">
        <f>3/24000000*OO[[#This Row],[124 (04JUL1985 09:00:00)-Water Temperature (C)]]*OO[[#This Row],[66]]</f>
        <v>6.2483385252049996E-6</v>
      </c>
      <c r="BQ401" s="10">
        <f>3/24000000*OO[[#This Row],[125 (04JUL1985 12:00:00)-Water Temperature (C)]]*OO[[#This Row],[67]]</f>
        <v>5.8707991904549994E-6</v>
      </c>
      <c r="BR401" s="10">
        <f>3/24000000*OO[[#This Row],[126 (04JUL1985 15:00:00)-Water Temperature (C)]]*OO[[#This Row],[68]]</f>
        <v>5.5652102102999997E-6</v>
      </c>
      <c r="BS401" s="10">
        <f>3/24000000*OO[[#This Row],[127 (04JUL1985 18:00:00)-Water Temperature (C)]]*OO[[#This Row],[69]]</f>
        <v>5.2029521306749995E-6</v>
      </c>
      <c r="BT401" s="10">
        <f>3/24000000*OO[[#This Row],[128 (04JUL1985 21:00:00)-Water Temperature (C)]]*OO[[#This Row],[70]]</f>
        <v>4.6974909886537496E-6</v>
      </c>
      <c r="BU401" s="10">
        <f>3/24000000*OO[[#This Row],[129 (05JUL1985 00:00:00)-Water Temperature (C)]]*OO[[#This Row],[71]]</f>
        <v>4.1515203219224997E-6</v>
      </c>
      <c r="BV401" s="10">
        <f>3/24000000*OO[[#This Row],[130 (05JUL1985 03:00:00)-Water Temperature (C)]]*OO[[#This Row],[72]]</f>
        <v>3.697042104427499E-6</v>
      </c>
      <c r="BW401" s="10">
        <f>3/24000000*OO[[#This Row],[131 (05JUL1985 06:00:00)-Water Temperature (C)]]*OO[[#This Row],[73]]</f>
        <v>3.3352033412100002E-6</v>
      </c>
      <c r="BX401" s="10">
        <f>3/24000000*OO[[#This Row],[132 (05JUL1985 09:00:00)-Water Temperature (C)]]*OO[[#This Row],[74]]</f>
        <v>3.0985098036024998E-6</v>
      </c>
      <c r="BY401" s="10">
        <f>3/24000000*OO[[#This Row],[133 (05JUL1985 12:00:00)-Water Temperature (C)]]*OO[[#This Row],[75]]</f>
        <v>2.8447663169760001E-6</v>
      </c>
      <c r="BZ401" s="10">
        <f>3/24000000*OO[[#This Row],[134 (05JUL1985 15:00:00)-Water Temperature (C)]]*OO[[#This Row],[76]]</f>
        <v>2.5593302702742495E-6</v>
      </c>
      <c r="CA401" s="10">
        <f>3/24000000*OO[[#This Row],[135 (05JUL1985 18:00:00)-Water Temperature (C)]]*OO[[#This Row],[77]]</f>
        <v>2.2466206845719999E-6</v>
      </c>
      <c r="CB401" s="10">
        <f>3/24000000*OO[[#This Row],[136 (05JUL1985 21:00:00)-Water Temperature (C)]]*OO[[#This Row],[78]]</f>
        <v>1.9289644977564995E-6</v>
      </c>
      <c r="CC401" s="10">
        <f>3/24000000*OO[[#This Row],[137 (06JUL1985 00:00:00)-Water Temperature (C)]]*OO[[#This Row],[79]]</f>
        <v>1.6377390328729999E-6</v>
      </c>
      <c r="CD401" s="10">
        <f>3/24000000*OO[[#This Row],[138 (06JUL1985 03:00:00)-Water Temperature (C)]]*OO[[#This Row],[80]]</f>
        <v>1.39249018919875E-6</v>
      </c>
      <c r="CE401" s="10">
        <f>3/24000000*OO[[#This Row],[139 (06JUL1985 06:00:00)-Water Temperature (C)]]*OO[[#This Row],[81]]</f>
        <v>1.2149145191520001E-6</v>
      </c>
      <c r="CF401" s="10">
        <f>3/24000000*OO[[#This Row],[140 (06JUL1985 09:00:00)-Water Temperature (C)]]*OO[[#This Row],[82]]</f>
        <v>1.1084427020743749E-6</v>
      </c>
      <c r="CG401" s="10">
        <f>3/24000000*OO[[#This Row],[141 (06JUL1985 12:00:00)-Water Temperature (C)]]*OO[[#This Row],[83]]</f>
        <v>1.020733478945625E-6</v>
      </c>
      <c r="CH401" s="10">
        <f>3/24000000*OO[[#This Row],[142 (06JUL1985 15:00:00)-Water Temperature (C)]]*OO[[#This Row],[84]]</f>
        <v>9.3567703309350006E-7</v>
      </c>
      <c r="CI401" s="10">
        <f>3/24000000*OO[[#This Row],[143 (06JUL1985 18:00:00)-Water Temperature (C)]]*OO[[#This Row],[85]]</f>
        <v>8.3814414511499988E-7</v>
      </c>
      <c r="CJ401" s="10">
        <f>3/24000000*OO[[#This Row],[144 (06JUL1985 21:00:00)-Water Temperature (C)]]*OO[[#This Row],[86]]</f>
        <v>7.3030414271324993E-7</v>
      </c>
      <c r="CK401" s="10">
        <f>3/24000000*OO[[#This Row],[145 (07JUL1985 00:00:00)-Water Temperature (C)]]*OO[[#This Row],[87]]</f>
        <v>6.2093743618199997E-7</v>
      </c>
      <c r="CL401" s="10">
        <f>3/24000000*OO[[#This Row],[146 (07JUL1985 03:00:00)-Water Temperature (C)]]*OO[[#This Row],[88]]</f>
        <v>5.3409055787499991E-7</v>
      </c>
      <c r="CM401" s="10">
        <f>3/24000000*OO[[#This Row],[147 (07JUL1985 06:00:00)-Water Temperature (C)]]*OO[[#This Row],[89]]</f>
        <v>4.6995477292124997E-7</v>
      </c>
      <c r="CN401" s="10">
        <f>3/24000000*OO[[#This Row],[148 (07JUL1985 09:00:00)-Water Temperature (C)]]*OO[[#This Row],[90]]</f>
        <v>4.3096629318749995E-7</v>
      </c>
      <c r="CO401" s="10">
        <f>3/24000000*OO[[#This Row],[149 (07JUL1985 12:00:00)-Water Temperature (C)]]*OO[[#This Row],[91]]</f>
        <v>4.0439164326524997E-7</v>
      </c>
      <c r="CP401" s="10">
        <f>3/24000000*OO[[#This Row],[150 (07JUL1985 15:00:00)-Water Temperature (C)]]*OO[[#This Row],[92]]</f>
        <v>4.0439164326524997E-7</v>
      </c>
      <c r="CQ401" s="10">
        <f>3/24000000*OO[[#This Row],[151 (07JUL1985 18:00:00)-Water Temperature (C)]]*OO[[#This Row],[93]]</f>
        <v>4.0439164326524997E-7</v>
      </c>
      <c r="CR401" s="10">
        <f>3/24000000*OO[[#This Row],[152 (07JUL1985 21:00:00)-Water Temperature (C)]]*OO[[#This Row],[94]]</f>
        <v>4.0439164326524997E-7</v>
      </c>
      <c r="CS401" s="10">
        <f>3/24000000*OO[[#This Row],[153 (08JUL1985 00:00:00)-Water Temperature (C)]]*OO[[#This Row],[95]]</f>
        <v>4.0439164326524997E-7</v>
      </c>
      <c r="CT401" s="10">
        <f>3/24000000*OO[[#This Row],[154 (08JUL1985 03:00:00)-Water Temperature (C)]]*OO[[#This Row],[96]]</f>
        <v>4.0439164326524997E-7</v>
      </c>
      <c r="CU401" s="10">
        <f>3/24000000*OO[[#This Row],[155 (08JUL1985 06:00:00)-Water Temperature (C)]]*OO[[#This Row],[97]]</f>
        <v>4.0439164326524997E-7</v>
      </c>
      <c r="CV401" s="10">
        <f>3/24000000*OO[[#This Row],[156 (08JUL1985 09:00:00)-Water Temperature (C)]]*OO[[#This Row],[98]]</f>
        <v>4.0439164326524997E-7</v>
      </c>
      <c r="CW401" s="10">
        <f>3/24000000*OO[[#This Row],[157 (08JUL1985 12:00:00)-Water Temperature (C)]]*OO[[#This Row],[99]]</f>
        <v>4.0439164326524997E-7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9.9824929437837501E-37</v>
      </c>
      <c r="W402" s="10">
        <f>3/24000000*OO[[#This Row],[79 (28JUN1985 18:00:00)-Water Temperature (C)]]*OO[[#This Row],[21]]</f>
        <v>1.3675300787714999E-29</v>
      </c>
      <c r="X402" s="10">
        <f>3/24000000*OO[[#This Row],[80 (28JUN1985 21:00:00)-Water Temperature (C)]]*OO[[#This Row],[22]]</f>
        <v>8.1273194178187504E-23</v>
      </c>
      <c r="Y402" s="10">
        <f>3/24000000*OO[[#This Row],[81 (29JUN1985 00:00:00)-Water Temperature (C)]]*OO[[#This Row],[23]]</f>
        <v>6.6085415366424994E-18</v>
      </c>
      <c r="Z402" s="10">
        <f>3/24000000*OO[[#This Row],[82 (29JUN1985 03:00:00)-Water Temperature (C)]]*OO[[#This Row],[24]]</f>
        <v>2.1868279149431252E-14</v>
      </c>
      <c r="AA402" s="10">
        <f>3/24000000*OO[[#This Row],[83 (29JUN1985 06:00:00)-Water Temperature (C)]]*OO[[#This Row],[25]]</f>
        <v>1.29279782198275E-11</v>
      </c>
      <c r="AB402" s="10">
        <f>3/24000000*OO[[#This Row],[84 (29JUN1985 09:00:00)-Water Temperature (C)]]*OO[[#This Row],[26]]</f>
        <v>2.2815768639362502E-9</v>
      </c>
      <c r="AC402" s="10">
        <f>3/24000000*OO[[#This Row],[85 (29JUN1985 12:00:00)-Water Temperature (C)]]*OO[[#This Row],[27]]</f>
        <v>1.5982817206949999E-7</v>
      </c>
      <c r="AD402" s="10">
        <f>3/24000000*OO[[#This Row],[86 (29JUN1985 15:00:00)-Water Temperature (C)]]*OO[[#This Row],[28]]</f>
        <v>5.1283959851774992E-6</v>
      </c>
      <c r="AE402" s="10">
        <f>3/24000000*OO[[#This Row],[88 (29JUN1985 21:00:00)-Water Temperature (C)]]*OO[[#This Row],[30]]</f>
        <v>7.4961696759362495E-4</v>
      </c>
      <c r="AF402" s="10">
        <f>3/24000000*OO[[#This Row],[88 (29JUN1985 21:00:00)-Water Temperature (C)]]*OO[[#This Row],[30]]</f>
        <v>7.4961696759362495E-4</v>
      </c>
      <c r="AG402" s="10">
        <f>3/24000000*OO[[#This Row],[89 (30JUN1985 00:00:00)-Water Temperature (C)]]*OO[[#This Row],[31]]</f>
        <v>3.9537115554475E-3</v>
      </c>
      <c r="AH402" s="10">
        <f>3/24000000*OO[[#This Row],[90 (30JUN1985 03:00:00)-Water Temperature (C)]]*OO[[#This Row],[32]]</f>
        <v>1.3505475783399999E-2</v>
      </c>
      <c r="AI402" s="10">
        <f>3/24000000*OO[[#This Row],[91 (30JUN1985 06:00:00)-Water Temperature (C)]]*OO[[#This Row],[33]]</f>
        <v>3.1650239037200004E-2</v>
      </c>
      <c r="AJ402" s="10">
        <f>3/24000000*OO[[#This Row],[92 (30JUN1985 09:00:00)-Water Temperature (C)]]*OO[[#This Row],[34]]</f>
        <v>5.5028955815499998E-2</v>
      </c>
      <c r="AK402" s="10">
        <f>3/24000000*OO[[#This Row],[93 (30JUN1985 12:00:00)-Water Temperature (C)]]*OO[[#This Row],[35]]</f>
        <v>7.2319579479562496E-2</v>
      </c>
      <c r="AL402" s="10">
        <f>3/24000000*OO[[#This Row],[94 (30JUN1985 15:00:00)-Water Temperature (C)]]*OO[[#This Row],[36]]</f>
        <v>7.2541995915237495E-2</v>
      </c>
      <c r="AM402" s="10">
        <f>3/24000000*OO[[#This Row],[95 (30JUN1985 18:00:00)-Water Temperature (C)]]*OO[[#This Row],[37]]</f>
        <v>5.8060972172924996E-2</v>
      </c>
      <c r="AN402" s="10">
        <f>3/24000000*OO[[#This Row],[96 (30JUN1985 21:00:00)-Water Temperature (C)]]*OO[[#This Row],[38]]</f>
        <v>3.7363136055174995E-2</v>
      </c>
      <c r="AO402" s="10">
        <f>3/24000000*OO[[#This Row],[97 (01JUL1985 00:00:00)-Water Temperature (C)]]*OO[[#This Row],[39]]</f>
        <v>1.9521815849999999E-2</v>
      </c>
      <c r="AP402" s="10">
        <f>3/24000000*OO[[#This Row],[98 (01JUL1985 03:00:00)-Water Temperature (C)]]*OO[[#This Row],[40]]</f>
        <v>8.8542172224000005E-3</v>
      </c>
      <c r="AQ402" s="10">
        <f>3/24000000*OO[[#This Row],[99 (01JUL1985 06:00:00)-Water Temperature (C)]]*OO[[#This Row],[41]]</f>
        <v>3.6795098553599995E-3</v>
      </c>
      <c r="AR402" s="10">
        <f>3/24000000*OO[[#This Row],[100 (01JUL1985 09:00:00)-Water Temperature (C)]]*OO[[#This Row],[42]]</f>
        <v>1.5011264037201248E-3</v>
      </c>
      <c r="AS402" s="10">
        <f>3/24000000*OO[[#This Row],[101 (01JUL1985 12:00:00)-Water Temperature (C)]]*OO[[#This Row],[43]]</f>
        <v>5.9698639213399995E-4</v>
      </c>
      <c r="AT402" s="10">
        <f>3/24000000*OO[[#This Row],[102 (01JUL1985 15:00:00)-Water Temperature (C)]]*OO[[#This Row],[44]]</f>
        <v>2.4650120742659997E-4</v>
      </c>
      <c r="AU402" s="10">
        <f>3/24000000*OO[[#This Row],[103 (01JUL1985 18:00:00)-Water Temperature (C)]]*OO[[#This Row],[45]]</f>
        <v>1.22876363959125E-4</v>
      </c>
      <c r="AV402" s="10">
        <f>3/24000000*OO[[#This Row],[104 (01JUL1985 21:00:00)-Water Temperature (C)]]*OO[[#This Row],[46]]</f>
        <v>8.0478065961750003E-5</v>
      </c>
      <c r="AW402" s="10">
        <f>3/24000000*OO[[#This Row],[105 (02JUL1985 00:00:00)-Water Temperature (C)]]*OO[[#This Row],[47]]</f>
        <v>6.4202145565574995E-5</v>
      </c>
      <c r="AX402" s="10">
        <f>3/24000000*OO[[#This Row],[106 (02JUL1985 03:00:00)-Water Temperature (C)]]*OO[[#This Row],[48]]</f>
        <v>5.5837817984812494E-5</v>
      </c>
      <c r="AY402" s="10">
        <f>3/24000000*OO[[#This Row],[107 (02JUL1985 06:00:00)-Water Temperature (C)]]*OO[[#This Row],[49]]</f>
        <v>4.9568662562699994E-5</v>
      </c>
      <c r="AZ402" s="10">
        <f>3/24000000*OO[[#This Row],[108 (02JUL1985 09:00:00)-Water Temperature (C)]]*OO[[#This Row],[50]]</f>
        <v>4.6640839275687502E-5</v>
      </c>
      <c r="BA402" s="10">
        <f>3/24000000*OO[[#This Row],[109 (02JUL1985 12:00:00)-Water Temperature (C)]]*OO[[#This Row],[51]]</f>
        <v>4.4072125799999996E-5</v>
      </c>
      <c r="BB402" s="10">
        <f>3/24000000*OO[[#This Row],[110 (02JUL1985 15:00:00)-Water Temperature (C)]]*OO[[#This Row],[52]]</f>
        <v>4.1059656193499997E-5</v>
      </c>
      <c r="BC402" s="10">
        <f>3/24000000*OO[[#This Row],[111 (02JUL1985 18:00:00)-Water Temperature (C)]]*OO[[#This Row],[53]]</f>
        <v>3.78672821926875E-5</v>
      </c>
      <c r="BD402" s="10">
        <f>3/24000000*OO[[#This Row],[112 (02JUL1985 21:00:00)-Water Temperature (C)]]*OO[[#This Row],[54]]</f>
        <v>3.3698563455637496E-5</v>
      </c>
      <c r="BE402" s="10">
        <f>3/24000000*OO[[#This Row],[113 (03JUL1985 00:00:00)-Water Temperature (C)]]*OO[[#This Row],[55]]</f>
        <v>2.9311702566749997E-5</v>
      </c>
      <c r="BF402" s="10">
        <f>3/24000000*OO[[#This Row],[114 (03JUL1985 03:00:00)-Water Temperature (C)]]*OO[[#This Row],[56]]</f>
        <v>2.523947472825E-5</v>
      </c>
      <c r="BG402" s="10">
        <f>3/24000000*OO[[#This Row],[115 (03JUL1985 06:00:00)-Water Temperature (C)]]*OO[[#This Row],[57]]</f>
        <v>2.2518241344125E-5</v>
      </c>
      <c r="BH402" s="10">
        <f>3/24000000*OO[[#This Row],[116 (03JUL1985 09:00:00)-Water Temperature (C)]]*OO[[#This Row],[58]]</f>
        <v>2.062875059393E-5</v>
      </c>
      <c r="BI402" s="10">
        <f>3/24000000*OO[[#This Row],[117 (03JUL1985 12:00:00)-Water Temperature (C)]]*OO[[#This Row],[59]]</f>
        <v>1.8849735318667499E-5</v>
      </c>
      <c r="BJ402" s="10">
        <f>3/24000000*OO[[#This Row],[118 (03JUL1985 15:00:00)-Water Temperature (C)]]*OO[[#This Row],[60]]</f>
        <v>1.761677567994E-5</v>
      </c>
      <c r="BK402" s="10">
        <f>3/24000000*OO[[#This Row],[119 (03JUL1985 18:00:00)-Water Temperature (C)]]*OO[[#This Row],[61]]</f>
        <v>1.6041469699231248E-5</v>
      </c>
      <c r="BL402" s="10">
        <f>3/24000000*OO[[#This Row],[120 (03JUL1985 21:00:00)-Water Temperature (C)]]*OO[[#This Row],[62]]</f>
        <v>1.4232510268366249E-5</v>
      </c>
      <c r="BM402" s="10">
        <f>3/24000000*OO[[#This Row],[121 (04JUL1985 00:00:00)-Water Temperature (C)]]*OO[[#This Row],[63]]</f>
        <v>1.2385532147849998E-5</v>
      </c>
      <c r="BN402" s="10">
        <f>3/24000000*OO[[#This Row],[122 (04JUL1985 03:00:00)-Water Temperature (C)]]*OO[[#This Row],[64]]</f>
        <v>1.088943347795E-5</v>
      </c>
      <c r="BO402" s="10">
        <f>3/24000000*OO[[#This Row],[123 (04JUL1985 06:00:00)-Water Temperature (C)]]*OO[[#This Row],[65]]</f>
        <v>9.8540754888537485E-6</v>
      </c>
      <c r="BP402" s="10">
        <f>3/24000000*OO[[#This Row],[124 (04JUL1985 09:00:00)-Water Temperature (C)]]*OO[[#This Row],[66]]</f>
        <v>9.2674561802099986E-6</v>
      </c>
      <c r="BQ402" s="10">
        <f>3/24000000*OO[[#This Row],[125 (04JUL1985 12:00:00)-Water Temperature (C)]]*OO[[#This Row],[67]]</f>
        <v>8.6976037773899994E-6</v>
      </c>
      <c r="BR402" s="10">
        <f>3/24000000*OO[[#This Row],[126 (04JUL1985 15:00:00)-Water Temperature (C)]]*OO[[#This Row],[68]]</f>
        <v>8.2484980407599999E-6</v>
      </c>
      <c r="BS402" s="10">
        <f>3/24000000*OO[[#This Row],[127 (04JUL1985 18:00:00)-Water Temperature (C)]]*OO[[#This Row],[69]]</f>
        <v>7.7128221951662508E-6</v>
      </c>
      <c r="BT402" s="10">
        <f>3/24000000*OO[[#This Row],[128 (04JUL1985 21:00:00)-Water Temperature (C)]]*OO[[#This Row],[70]]</f>
        <v>6.9613915980874995E-6</v>
      </c>
      <c r="BU402" s="10">
        <f>3/24000000*OO[[#This Row],[129 (05JUL1985 00:00:00)-Water Temperature (C)]]*OO[[#This Row],[71]]</f>
        <v>6.1488738438049987E-6</v>
      </c>
      <c r="BV402" s="10">
        <f>3/24000000*OO[[#This Row],[130 (05JUL1985 03:00:00)-Water Temperature (C)]]*OO[[#This Row],[72]]</f>
        <v>5.4735177345750002E-6</v>
      </c>
      <c r="BW402" s="10">
        <f>3/24000000*OO[[#This Row],[131 (05JUL1985 06:00:00)-Water Temperature (C)]]*OO[[#This Row],[73]]</f>
        <v>4.9369022992562504E-6</v>
      </c>
      <c r="BX402" s="10">
        <f>3/24000000*OO[[#This Row],[132 (05JUL1985 09:00:00)-Water Temperature (C)]]*OO[[#This Row],[74]]</f>
        <v>4.5889675527675004E-6</v>
      </c>
      <c r="BY402" s="10">
        <f>3/24000000*OO[[#This Row],[133 (05JUL1985 12:00:00)-Water Temperature (C)]]*OO[[#This Row],[75]]</f>
        <v>4.2155676358837496E-6</v>
      </c>
      <c r="BZ402" s="10">
        <f>3/24000000*OO[[#This Row],[134 (05JUL1985 15:00:00)-Water Temperature (C)]]*OO[[#This Row],[76]]</f>
        <v>3.7950514866249996E-6</v>
      </c>
      <c r="CA402" s="10">
        <f>3/24000000*OO[[#This Row],[135 (05JUL1985 18:00:00)-Water Temperature (C)]]*OO[[#This Row],[77]]</f>
        <v>3.3334954955250001E-6</v>
      </c>
      <c r="CB402" s="10">
        <f>3/24000000*OO[[#This Row],[136 (05JUL1985 21:00:00)-Water Temperature (C)]]*OO[[#This Row],[78]]</f>
        <v>2.8630720726667501E-6</v>
      </c>
      <c r="CC402" s="10">
        <f>3/24000000*OO[[#This Row],[137 (06JUL1985 00:00:00)-Water Temperature (C)]]*OO[[#This Row],[79]]</f>
        <v>2.430372472864E-6</v>
      </c>
      <c r="CD402" s="10">
        <f>3/24000000*OO[[#This Row],[138 (06JUL1985 03:00:00)-Water Temperature (C)]]*OO[[#This Row],[80]]</f>
        <v>2.0655232820383748E-6</v>
      </c>
      <c r="CE402" s="10">
        <f>3/24000000*OO[[#This Row],[139 (06JUL1985 06:00:00)-Water Temperature (C)]]*OO[[#This Row],[81]]</f>
        <v>1.8012828464137498E-6</v>
      </c>
      <c r="CF402" s="10">
        <f>3/24000000*OO[[#This Row],[140 (06JUL1985 09:00:00)-Water Temperature (C)]]*OO[[#This Row],[82]]</f>
        <v>1.643945727419625E-6</v>
      </c>
      <c r="CG402" s="10">
        <f>3/24000000*OO[[#This Row],[141 (06JUL1985 12:00:00)-Water Temperature (C)]]*OO[[#This Row],[83]]</f>
        <v>1.5138810016355001E-6</v>
      </c>
      <c r="CH402" s="10">
        <f>3/24000000*OO[[#This Row],[142 (06JUL1985 15:00:00)-Water Temperature (C)]]*OO[[#This Row],[84]]</f>
        <v>1.38812518008825E-6</v>
      </c>
      <c r="CI402" s="10">
        <f>3/24000000*OO[[#This Row],[143 (06JUL1985 18:00:00)-Water Temperature (C)]]*OO[[#This Row],[85]]</f>
        <v>1.2439943489482499E-6</v>
      </c>
      <c r="CJ402" s="10">
        <f>3/24000000*OO[[#This Row],[144 (06JUL1985 21:00:00)-Water Temperature (C)]]*OO[[#This Row],[86]]</f>
        <v>1.0839428600384999E-6</v>
      </c>
      <c r="CK402" s="10">
        <f>3/24000000*OO[[#This Row],[145 (07JUL1985 00:00:00)-Water Temperature (C)]]*OO[[#This Row],[87]]</f>
        <v>9.2111152507499994E-7</v>
      </c>
      <c r="CL402" s="10">
        <f>3/24000000*OO[[#This Row],[146 (07JUL1985 03:00:00)-Water Temperature (C)]]*OO[[#This Row],[88]]</f>
        <v>7.9190000362124996E-7</v>
      </c>
      <c r="CM402" s="10">
        <f>3/24000000*OO[[#This Row],[147 (07JUL1985 06:00:00)-Water Temperature (C)]]*OO[[#This Row],[89]]</f>
        <v>6.9646542215625E-7</v>
      </c>
      <c r="CN402" s="10">
        <f>3/24000000*OO[[#This Row],[148 (07JUL1985 09:00:00)-Water Temperature (C)]]*OO[[#This Row],[90]]</f>
        <v>6.3869289746399997E-7</v>
      </c>
      <c r="CO402" s="10">
        <f>3/24000000*OO[[#This Row],[149 (07JUL1985 12:00:00)-Water Temperature (C)]]*OO[[#This Row],[91]]</f>
        <v>5.9941227817249995E-7</v>
      </c>
      <c r="CP402" s="10">
        <f>3/24000000*OO[[#This Row],[150 (07JUL1985 15:00:00)-Water Temperature (C)]]*OO[[#This Row],[92]]</f>
        <v>5.9941227817249995E-7</v>
      </c>
      <c r="CQ402" s="10">
        <f>3/24000000*OO[[#This Row],[151 (07JUL1985 18:00:00)-Water Temperature (C)]]*OO[[#This Row],[93]]</f>
        <v>5.9941227817249995E-7</v>
      </c>
      <c r="CR402" s="10">
        <f>3/24000000*OO[[#This Row],[152 (07JUL1985 21:00:00)-Water Temperature (C)]]*OO[[#This Row],[94]]</f>
        <v>5.9941227817249995E-7</v>
      </c>
      <c r="CS402" s="10">
        <f>3/24000000*OO[[#This Row],[153 (08JUL1985 00:00:00)-Water Temperature (C)]]*OO[[#This Row],[95]]</f>
        <v>5.9941227817249995E-7</v>
      </c>
      <c r="CT402" s="10">
        <f>3/24000000*OO[[#This Row],[154 (08JUL1985 03:00:00)-Water Temperature (C)]]*OO[[#This Row],[96]]</f>
        <v>5.9941227817249995E-7</v>
      </c>
      <c r="CU402" s="10">
        <f>3/24000000*OO[[#This Row],[155 (08JUL1985 06:00:00)-Water Temperature (C)]]*OO[[#This Row],[97]]</f>
        <v>5.9941227817249995E-7</v>
      </c>
      <c r="CV402" s="10">
        <f>3/24000000*OO[[#This Row],[156 (08JUL1985 09:00:00)-Water Temperature (C)]]*OO[[#This Row],[98]]</f>
        <v>5.9941227817249995E-7</v>
      </c>
      <c r="CW402" s="10">
        <f>3/24000000*OO[[#This Row],[157 (08JUL1985 12:00:00)-Water Temperature (C)]]*OO[[#This Row],[99]]</f>
        <v>5.9941227817249995E-7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3.6815390596937497E-37</v>
      </c>
      <c r="W403" s="10">
        <f>3/24000000*OO[[#This Row],[79 (28JUN1985 18:00:00)-Water Temperature (C)]]*OO[[#This Row],[21]]</f>
        <v>8.6022871684950004E-30</v>
      </c>
      <c r="X403" s="10">
        <f>3/24000000*OO[[#This Row],[80 (28JUN1985 21:00:00)-Water Temperature (C)]]*OO[[#This Row],[22]]</f>
        <v>4.3368247748712499E-23</v>
      </c>
      <c r="Y403" s="10">
        <f>3/24000000*OO[[#This Row],[81 (29JUN1985 00:00:00)-Water Temperature (C)]]*OO[[#This Row],[23]]</f>
        <v>4.4034486175074996E-18</v>
      </c>
      <c r="Z403" s="10">
        <f>3/24000000*OO[[#This Row],[82 (29JUN1985 03:00:00)-Water Temperature (C)]]*OO[[#This Row],[24]]</f>
        <v>1.6460627906546249E-14</v>
      </c>
      <c r="AA403" s="10">
        <f>3/24000000*OO[[#This Row],[83 (29JUN1985 06:00:00)-Water Temperature (C)]]*OO[[#This Row],[25]]</f>
        <v>1.0651951408105E-11</v>
      </c>
      <c r="AB403" s="10">
        <f>3/24000000*OO[[#This Row],[84 (29JUN1985 09:00:00)-Water Temperature (C)]]*OO[[#This Row],[26]]</f>
        <v>2.0269718539263748E-9</v>
      </c>
      <c r="AC403" s="10">
        <f>3/24000000*OO[[#This Row],[85 (29JUN1985 12:00:00)-Water Temperature (C)]]*OO[[#This Row],[27]]</f>
        <v>1.517132182059E-7</v>
      </c>
      <c r="AD403" s="10">
        <f>3/24000000*OO[[#This Row],[86 (29JUN1985 15:00:00)-Water Temperature (C)]]*OO[[#This Row],[28]]</f>
        <v>5.1791502619449993E-6</v>
      </c>
      <c r="AE403" s="10">
        <f>3/24000000*OO[[#This Row],[88 (29JUN1985 21:00:00)-Water Temperature (C)]]*OO[[#This Row],[30]]</f>
        <v>8.4914791890675003E-4</v>
      </c>
      <c r="AF403" s="10">
        <f>3/24000000*OO[[#This Row],[88 (29JUN1985 21:00:00)-Water Temperature (C)]]*OO[[#This Row],[30]]</f>
        <v>8.4914791890675003E-4</v>
      </c>
      <c r="AG403" s="10">
        <f>3/24000000*OO[[#This Row],[89 (30JUN1985 00:00:00)-Water Temperature (C)]]*OO[[#This Row],[31]]</f>
        <v>4.722648021030001E-3</v>
      </c>
      <c r="AH403" s="10">
        <f>3/24000000*OO[[#This Row],[90 (30JUN1985 03:00:00)-Water Temperature (C)]]*OO[[#This Row],[32]]</f>
        <v>1.6930082184159999E-2</v>
      </c>
      <c r="AI403" s="10">
        <f>3/24000000*OO[[#This Row],[91 (30JUN1985 06:00:00)-Water Temperature (C)]]*OO[[#This Row],[33]]</f>
        <v>4.1604059036687492E-2</v>
      </c>
      <c r="AJ403" s="10">
        <f>3/24000000*OO[[#This Row],[92 (30JUN1985 09:00:00)-Water Temperature (C)]]*OO[[#This Row],[34]]</f>
        <v>7.5672568989149994E-2</v>
      </c>
      <c r="AK403" s="10">
        <f>3/24000000*OO[[#This Row],[93 (30JUN1985 12:00:00)-Water Temperature (C)]]*OO[[#This Row],[35]]</f>
        <v>0.10384073597445</v>
      </c>
      <c r="AL403" s="10">
        <f>3/24000000*OO[[#This Row],[94 (30JUN1985 15:00:00)-Water Temperature (C)]]*OO[[#This Row],[36]]</f>
        <v>0.10897923172959999</v>
      </c>
      <c r="AM403" s="10">
        <f>3/24000000*OO[[#This Row],[95 (30JUN1985 18:00:00)-Water Temperature (C)]]*OO[[#This Row],[37]]</f>
        <v>9.1020047627474995E-2</v>
      </c>
      <c r="AN403" s="10">
        <f>3/24000000*OO[[#This Row],[96 (30JUN1985 21:00:00)-Water Temperature (C)]]*OO[[#This Row],[38]]</f>
        <v>6.1008814929374995E-2</v>
      </c>
      <c r="AO403" s="10">
        <f>3/24000000*OO[[#This Row],[97 (01JUL1985 00:00:00)-Water Temperature (C)]]*OO[[#This Row],[39]]</f>
        <v>3.3188560282799998E-2</v>
      </c>
      <c r="AP403" s="10">
        <f>3/24000000*OO[[#This Row],[98 (01JUL1985 03:00:00)-Water Temperature (C)]]*OO[[#This Row],[40]]</f>
        <v>1.5569800886835001E-2</v>
      </c>
      <c r="AQ403" s="10">
        <f>3/24000000*OO[[#This Row],[99 (01JUL1985 06:00:00)-Water Temperature (C)]]*OO[[#This Row],[41]]</f>
        <v>6.6602920668750003E-3</v>
      </c>
      <c r="AR403" s="10">
        <f>3/24000000*OO[[#This Row],[100 (01JUL1985 09:00:00)-Water Temperature (C)]]*OO[[#This Row],[42]]</f>
        <v>2.7822866589437504E-3</v>
      </c>
      <c r="AS403" s="10">
        <f>3/24000000*OO[[#This Row],[101 (01JUL1985 12:00:00)-Water Temperature (C)]]*OO[[#This Row],[43]]</f>
        <v>1.1259721410399998E-3</v>
      </c>
      <c r="AT403" s="10">
        <f>3/24000000*OO[[#This Row],[102 (01JUL1985 15:00:00)-Water Temperature (C)]]*OO[[#This Row],[44]]</f>
        <v>4.6197448505749995E-4</v>
      </c>
      <c r="AU403" s="10">
        <f>3/24000000*OO[[#This Row],[103 (01JUL1985 18:00:00)-Water Temperature (C)]]*OO[[#This Row],[45]]</f>
        <v>2.19498137201625E-4</v>
      </c>
      <c r="AV403" s="10">
        <f>3/24000000*OO[[#This Row],[104 (01JUL1985 21:00:00)-Water Temperature (C)]]*OO[[#This Row],[46]]</f>
        <v>1.3494345295488749E-4</v>
      </c>
      <c r="AW403" s="10">
        <f>3/24000000*OO[[#This Row],[105 (02JUL1985 00:00:00)-Water Temperature (C)]]*OO[[#This Row],[47]]</f>
        <v>1.0433551053659998E-4</v>
      </c>
      <c r="AX403" s="10">
        <f>3/24000000*OO[[#This Row],[106 (02JUL1985 03:00:00)-Water Temperature (C)]]*OO[[#This Row],[48]]</f>
        <v>8.9290271974049992E-5</v>
      </c>
      <c r="AY403" s="10">
        <f>3/24000000*OO[[#This Row],[107 (02JUL1985 06:00:00)-Water Temperature (C)]]*OO[[#This Row],[49]]</f>
        <v>7.7919576258199996E-5</v>
      </c>
      <c r="AZ403" s="10">
        <f>3/24000000*OO[[#This Row],[108 (02JUL1985 09:00:00)-Water Temperature (C)]]*OO[[#This Row],[50]]</f>
        <v>7.177961290183751E-5</v>
      </c>
      <c r="BA403" s="10">
        <f>3/24000000*OO[[#This Row],[109 (02JUL1985 12:00:00)-Water Temperature (C)]]*OO[[#This Row],[51]]</f>
        <v>6.6501732603599996E-5</v>
      </c>
      <c r="BB403" s="10">
        <f>3/24000000*OO[[#This Row],[110 (02JUL1985 15:00:00)-Water Temperature (C)]]*OO[[#This Row],[52]]</f>
        <v>6.0175203397400003E-5</v>
      </c>
      <c r="BC403" s="10">
        <f>3/24000000*OO[[#This Row],[111 (02JUL1985 18:00:00)-Water Temperature (C)]]*OO[[#This Row],[53]]</f>
        <v>5.3599625504749992E-5</v>
      </c>
      <c r="BD403" s="10">
        <f>3/24000000*OO[[#This Row],[112 (02JUL1985 21:00:00)-Water Temperature (C)]]*OO[[#This Row],[54]]</f>
        <v>4.5872064184724996E-5</v>
      </c>
      <c r="BE403" s="10">
        <f>3/24000000*OO[[#This Row],[113 (03JUL1985 00:00:00)-Water Temperature (C)]]*OO[[#This Row],[55]]</f>
        <v>3.8209518045112504E-5</v>
      </c>
      <c r="BF403" s="10">
        <f>3/24000000*OO[[#This Row],[114 (03JUL1985 03:00:00)-Water Temperature (C)]]*OO[[#This Row],[56]]</f>
        <v>3.1417256532737504E-5</v>
      </c>
      <c r="BG403" s="10">
        <f>3/24000000*OO[[#This Row],[115 (03JUL1985 06:00:00)-Water Temperature (C)]]*OO[[#This Row],[57]]</f>
        <v>2.6585383119052502E-5</v>
      </c>
      <c r="BH403" s="10">
        <f>3/24000000*OO[[#This Row],[116 (03JUL1985 09:00:00)-Water Temperature (C)]]*OO[[#This Row],[58]]</f>
        <v>2.2989663855042501E-5</v>
      </c>
      <c r="BI403" s="10">
        <f>3/24000000*OO[[#This Row],[117 (03JUL1985 12:00:00)-Water Temperature (C)]]*OO[[#This Row],[59]]</f>
        <v>1.9787480758814996E-5</v>
      </c>
      <c r="BJ403" s="10">
        <f>3/24000000*OO[[#This Row],[118 (03JUL1985 15:00:00)-Water Temperature (C)]]*OO[[#This Row],[60]]</f>
        <v>1.7336228650724996E-5</v>
      </c>
      <c r="BK403" s="10">
        <f>3/24000000*OO[[#This Row],[119 (03JUL1985 18:00:00)-Water Temperature (C)]]*OO[[#This Row],[61]]</f>
        <v>1.5729574022662497E-5</v>
      </c>
      <c r="BL403" s="10">
        <f>3/24000000*OO[[#This Row],[120 (03JUL1985 21:00:00)-Water Temperature (C)]]*OO[[#This Row],[62]]</f>
        <v>1.3967563371679999E-5</v>
      </c>
      <c r="BM403" s="10">
        <f>3/24000000*OO[[#This Row],[121 (04JUL1985 00:00:00)-Water Temperature (C)]]*OO[[#This Row],[63]]</f>
        <v>1.2159279161356249E-5</v>
      </c>
      <c r="BN403" s="10">
        <f>3/24000000*OO[[#This Row],[122 (04JUL1985 03:00:00)-Water Temperature (C)]]*OO[[#This Row],[64]]</f>
        <v>1.0680803701259999E-5</v>
      </c>
      <c r="BO403" s="10">
        <f>3/24000000*OO[[#This Row],[123 (04JUL1985 06:00:00)-Water Temperature (C)]]*OO[[#This Row],[65]]</f>
        <v>9.6632802747787499E-6</v>
      </c>
      <c r="BP403" s="10">
        <f>3/24000000*OO[[#This Row],[124 (04JUL1985 09:00:00)-Water Temperature (C)]]*OO[[#This Row],[66]]</f>
        <v>9.1171963542775005E-6</v>
      </c>
      <c r="BQ403" s="10">
        <f>3/24000000*OO[[#This Row],[125 (04JUL1985 12:00:00)-Water Temperature (C)]]*OO[[#This Row],[67]]</f>
        <v>8.5558552134724984E-6</v>
      </c>
      <c r="BR403" s="10">
        <f>3/24000000*OO[[#This Row],[126 (04JUL1985 15:00:00)-Water Temperature (C)]]*OO[[#This Row],[68]]</f>
        <v>8.1313987732500004E-6</v>
      </c>
      <c r="BS403" s="10">
        <f>3/24000000*OO[[#This Row],[127 (04JUL1985 18:00:00)-Water Temperature (C)]]*OO[[#This Row],[69]]</f>
        <v>7.6186358462499992E-6</v>
      </c>
      <c r="BT403" s="10">
        <f>3/24000000*OO[[#This Row],[128 (04JUL1985 21:00:00)-Water Temperature (C)]]*OO[[#This Row],[70]]</f>
        <v>6.8828673571787492E-6</v>
      </c>
      <c r="BU403" s="10">
        <f>3/24000000*OO[[#This Row],[129 (05JUL1985 00:00:00)-Water Temperature (C)]]*OO[[#This Row],[71]]</f>
        <v>6.0814644995999994E-6</v>
      </c>
      <c r="BV403" s="10">
        <f>3/24000000*OO[[#This Row],[130 (05JUL1985 03:00:00)-Water Temperature (C)]]*OO[[#This Row],[72]]</f>
        <v>5.4159552631574994E-6</v>
      </c>
      <c r="BW403" s="10">
        <f>3/24000000*OO[[#This Row],[131 (05JUL1985 06:00:00)-Water Temperature (C)]]*OO[[#This Row],[73]]</f>
        <v>4.8879615526937495E-6</v>
      </c>
      <c r="BX403" s="10">
        <f>3/24000000*OO[[#This Row],[132 (05JUL1985 09:00:00)-Water Temperature (C)]]*OO[[#This Row],[74]]</f>
        <v>4.5508358189362499E-6</v>
      </c>
      <c r="BY403" s="10">
        <f>3/24000000*OO[[#This Row],[133 (05JUL1985 12:00:00)-Water Temperature (C)]]*OO[[#This Row],[75]]</f>
        <v>4.196068357993749E-6</v>
      </c>
      <c r="BZ403" s="10">
        <f>3/24000000*OO[[#This Row],[134 (05JUL1985 15:00:00)-Water Temperature (C)]]*OO[[#This Row],[76]]</f>
        <v>3.7859407628625005E-6</v>
      </c>
      <c r="CA403" s="10">
        <f>3/24000000*OO[[#This Row],[135 (05JUL1985 18:00:00)-Water Temperature (C)]]*OO[[#This Row],[77]]</f>
        <v>3.3356149301024999E-6</v>
      </c>
      <c r="CB403" s="10">
        <f>3/24000000*OO[[#This Row],[136 (05JUL1985 21:00:00)-Water Temperature (C)]]*OO[[#This Row],[78]]</f>
        <v>2.8703957037446248E-6</v>
      </c>
      <c r="CC403" s="10">
        <f>3/24000000*OO[[#This Row],[137 (06JUL1985 00:00:00)-Water Temperature (C)]]*OO[[#This Row],[79]]</f>
        <v>2.4383127829050001E-6</v>
      </c>
      <c r="CD403" s="10">
        <f>3/24000000*OO[[#This Row],[138 (06JUL1985 03:00:00)-Water Temperature (C)]]*OO[[#This Row],[80]]</f>
        <v>2.0731856227499999E-6</v>
      </c>
      <c r="CE403" s="10">
        <f>3/24000000*OO[[#This Row],[139 (06JUL1985 06:00:00)-Water Temperature (C)]]*OO[[#This Row],[81]]</f>
        <v>1.8071016054408747E-6</v>
      </c>
      <c r="CF403" s="10">
        <f>3/24000000*OO[[#This Row],[140 (06JUL1985 09:00:00)-Water Temperature (C)]]*OO[[#This Row],[82]]</f>
        <v>1.651075777296E-6</v>
      </c>
      <c r="CG403" s="10">
        <f>3/24000000*OO[[#This Row],[141 (06JUL1985 12:00:00)-Water Temperature (C)]]*OO[[#This Row],[83]]</f>
        <v>1.5231133722730001E-6</v>
      </c>
      <c r="CH403" s="10">
        <f>3/24000000*OO[[#This Row],[142 (06JUL1985 15:00:00)-Water Temperature (C)]]*OO[[#This Row],[84]]</f>
        <v>1.400046391224E-6</v>
      </c>
      <c r="CI403" s="10">
        <f>3/24000000*OO[[#This Row],[143 (06JUL1985 18:00:00)-Water Temperature (C)]]*OO[[#This Row],[85]]</f>
        <v>1.2580858545769999E-6</v>
      </c>
      <c r="CJ403" s="10">
        <f>3/24000000*OO[[#This Row],[144 (06JUL1985 21:00:00)-Water Temperature (C)]]*OO[[#This Row],[86]]</f>
        <v>1.0982885612174999E-6</v>
      </c>
      <c r="CK403" s="10">
        <f>3/24000000*OO[[#This Row],[145 (07JUL1985 00:00:00)-Water Temperature (C)]]*OO[[#This Row],[87]]</f>
        <v>9.3372354226124996E-7</v>
      </c>
      <c r="CL403" s="10">
        <f>3/24000000*OO[[#This Row],[146 (07JUL1985 03:00:00)-Water Temperature (C)]]*OO[[#This Row],[88]]</f>
        <v>8.0311844351250001E-7</v>
      </c>
      <c r="CM403" s="10">
        <f>3/24000000*OO[[#This Row],[147 (07JUL1985 06:00:00)-Water Temperature (C)]]*OO[[#This Row],[89]]</f>
        <v>7.0627505580712505E-7</v>
      </c>
      <c r="CN403" s="10">
        <f>3/24000000*OO[[#This Row],[148 (07JUL1985 09:00:00)-Water Temperature (C)]]*OO[[#This Row],[90]]</f>
        <v>6.4796775174399996E-7</v>
      </c>
      <c r="CO403" s="10">
        <f>3/24000000*OO[[#This Row],[149 (07JUL1985 12:00:00)-Water Temperature (C)]]*OO[[#This Row],[91]]</f>
        <v>6.0891413590274996E-7</v>
      </c>
      <c r="CP403" s="10">
        <f>3/24000000*OO[[#This Row],[150 (07JUL1985 15:00:00)-Water Temperature (C)]]*OO[[#This Row],[92]]</f>
        <v>6.0891413590274996E-7</v>
      </c>
      <c r="CQ403" s="10">
        <f>3/24000000*OO[[#This Row],[151 (07JUL1985 18:00:00)-Water Temperature (C)]]*OO[[#This Row],[93]]</f>
        <v>6.0891413590274996E-7</v>
      </c>
      <c r="CR403" s="10">
        <f>3/24000000*OO[[#This Row],[152 (07JUL1985 21:00:00)-Water Temperature (C)]]*OO[[#This Row],[94]]</f>
        <v>6.0891413590274996E-7</v>
      </c>
      <c r="CS403" s="10">
        <f>3/24000000*OO[[#This Row],[153 (08JUL1985 00:00:00)-Water Temperature (C)]]*OO[[#This Row],[95]]</f>
        <v>6.0891413590274996E-7</v>
      </c>
      <c r="CT403" s="10">
        <f>3/24000000*OO[[#This Row],[154 (08JUL1985 03:00:00)-Water Temperature (C)]]*OO[[#This Row],[96]]</f>
        <v>6.0891413590274996E-7</v>
      </c>
      <c r="CU403" s="10">
        <f>3/24000000*OO[[#This Row],[155 (08JUL1985 06:00:00)-Water Temperature (C)]]*OO[[#This Row],[97]]</f>
        <v>6.0891413590274996E-7</v>
      </c>
      <c r="CV403" s="10">
        <f>3/24000000*OO[[#This Row],[156 (08JUL1985 09:00:00)-Water Temperature (C)]]*OO[[#This Row],[98]]</f>
        <v>6.0891413590274996E-7</v>
      </c>
      <c r="CW403" s="10">
        <f>3/24000000*OO[[#This Row],[157 (08JUL1985 12:00:00)-Water Temperature (C)]]*OO[[#This Row],[99]]</f>
        <v>6.0891413590274996E-7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7.1036133512249989E-38</v>
      </c>
      <c r="W404" s="10">
        <f>3/24000000*OO[[#This Row],[79 (28JUN1985 18:00:00)-Water Temperature (C)]]*OO[[#This Row],[21]]</f>
        <v>3.2725382491850001E-30</v>
      </c>
      <c r="X404" s="10">
        <f>3/24000000*OO[[#This Row],[80 (28JUN1985 21:00:00)-Water Temperature (C)]]*OO[[#This Row],[22]]</f>
        <v>1.3145457370184997E-23</v>
      </c>
      <c r="Y404" s="10">
        <f>3/24000000*OO[[#This Row],[81 (29JUN1985 00:00:00)-Water Temperature (C)]]*OO[[#This Row],[23]]</f>
        <v>1.8735048156247498E-18</v>
      </c>
      <c r="Z404" s="10">
        <f>3/24000000*OO[[#This Row],[82 (29JUN1985 03:00:00)-Water Temperature (C)]]*OO[[#This Row],[24]]</f>
        <v>8.33559504269E-15</v>
      </c>
      <c r="AA404" s="10">
        <f>3/24000000*OO[[#This Row],[83 (29JUN1985 06:00:00)-Water Temperature (C)]]*OO[[#This Row],[25]]</f>
        <v>6.1080609459999992E-12</v>
      </c>
      <c r="AB404" s="10">
        <f>3/24000000*OO[[#This Row],[84 (29JUN1985 09:00:00)-Water Temperature (C)]]*OO[[#This Row],[26]]</f>
        <v>1.2868318227023751E-9</v>
      </c>
      <c r="AC404" s="10">
        <f>3/24000000*OO[[#This Row],[85 (29JUN1985 12:00:00)-Water Temperature (C)]]*OO[[#This Row],[27]]</f>
        <v>1.05152323670075E-7</v>
      </c>
      <c r="AD404" s="10">
        <f>3/24000000*OO[[#This Row],[86 (29JUN1985 15:00:00)-Water Temperature (C)]]*OO[[#This Row],[28]]</f>
        <v>3.8909669429550003E-6</v>
      </c>
      <c r="AE404" s="10">
        <f>3/24000000*OO[[#This Row],[88 (29JUN1985 21:00:00)-Water Temperature (C)]]*OO[[#This Row],[30]]</f>
        <v>7.3916502802187493E-4</v>
      </c>
      <c r="AF404" s="10">
        <f>3/24000000*OO[[#This Row],[88 (29JUN1985 21:00:00)-Water Temperature (C)]]*OO[[#This Row],[30]]</f>
        <v>7.3916502802187493E-4</v>
      </c>
      <c r="AG404" s="10">
        <f>3/24000000*OO[[#This Row],[89 (30JUN1985 00:00:00)-Water Temperature (C)]]*OO[[#This Row],[31]]</f>
        <v>4.3947028183337492E-3</v>
      </c>
      <c r="AH404" s="10">
        <f>3/24000000*OO[[#This Row],[90 (30JUN1985 03:00:00)-Water Temperature (C)]]*OO[[#This Row],[32]]</f>
        <v>1.6733268233731249E-2</v>
      </c>
      <c r="AI404" s="10">
        <f>3/24000000*OO[[#This Row],[91 (30JUN1985 06:00:00)-Water Temperature (C)]]*OO[[#This Row],[33]]</f>
        <v>4.3584387050462491E-2</v>
      </c>
      <c r="AJ404" s="10">
        <f>3/24000000*OO[[#This Row],[92 (30JUN1985 09:00:00)-Water Temperature (C)]]*OO[[#This Row],[34]]</f>
        <v>8.3842117294500002E-2</v>
      </c>
      <c r="AK404" s="10">
        <f>3/24000000*OO[[#This Row],[93 (30JUN1985 12:00:00)-Water Temperature (C)]]*OO[[#This Row],[35]]</f>
        <v>0.12129681204849999</v>
      </c>
      <c r="AL404" s="10">
        <f>3/24000000*OO[[#This Row],[94 (30JUN1985 15:00:00)-Water Temperature (C)]]*OO[[#This Row],[36]]</f>
        <v>0.1340930763764</v>
      </c>
      <c r="AM404" s="10">
        <f>3/24000000*OO[[#This Row],[95 (30JUN1985 18:00:00)-Water Temperature (C)]]*OO[[#This Row],[37]]</f>
        <v>0.11799326013124999</v>
      </c>
      <c r="AN404" s="10">
        <f>3/24000000*OO[[#This Row],[96 (30JUN1985 21:00:00)-Water Temperature (C)]]*OO[[#This Row],[38]]</f>
        <v>8.29516791172E-2</v>
      </c>
      <c r="AO404" s="10">
        <f>3/24000000*OO[[#This Row],[97 (01JUL1985 00:00:00)-Water Temperature (C)]]*OO[[#This Row],[39]]</f>
        <v>4.7228456677499996E-2</v>
      </c>
      <c r="AP404" s="10">
        <f>3/24000000*OO[[#This Row],[98 (01JUL1985 03:00:00)-Water Temperature (C)]]*OO[[#This Row],[40]]</f>
        <v>2.3044443159742495E-2</v>
      </c>
      <c r="AQ404" s="10">
        <f>3/24000000*OO[[#This Row],[99 (01JUL1985 06:00:00)-Water Temperature (C)]]*OO[[#This Row],[41]]</f>
        <v>1.018089185858125E-2</v>
      </c>
      <c r="AR404" s="10">
        <f>3/24000000*OO[[#This Row],[100 (01JUL1985 09:00:00)-Water Temperature (C)]]*OO[[#This Row],[42]]</f>
        <v>4.3660519319199996E-3</v>
      </c>
      <c r="AS404" s="10">
        <f>3/24000000*OO[[#This Row],[101 (01JUL1985 12:00:00)-Water Temperature (C)]]*OO[[#This Row],[43]]</f>
        <v>1.8054478032525001E-3</v>
      </c>
      <c r="AT404" s="10">
        <f>3/24000000*OO[[#This Row],[102 (01JUL1985 15:00:00)-Water Temperature (C)]]*OO[[#This Row],[44]]</f>
        <v>7.4174397300000002E-4</v>
      </c>
      <c r="AU404" s="10">
        <f>3/24000000*OO[[#This Row],[103 (01JUL1985 18:00:00)-Water Temperature (C)]]*OO[[#This Row],[45]]</f>
        <v>3.3853429062474994E-4</v>
      </c>
      <c r="AV404" s="10">
        <f>3/24000000*OO[[#This Row],[104 (01JUL1985 21:00:00)-Water Temperature (C)]]*OO[[#This Row],[46]]</f>
        <v>1.9463332596820001E-4</v>
      </c>
      <c r="AW404" s="10">
        <f>3/24000000*OO[[#This Row],[105 (02JUL1985 00:00:00)-Water Temperature (C)]]*OO[[#This Row],[47]]</f>
        <v>1.4424226181689999E-4</v>
      </c>
      <c r="AX404" s="10">
        <f>3/24000000*OO[[#This Row],[106 (02JUL1985 03:00:00)-Water Temperature (C)]]*OO[[#This Row],[48]]</f>
        <v>1.2360680813801249E-4</v>
      </c>
      <c r="AY404" s="10">
        <f>3/24000000*OO[[#This Row],[107 (02JUL1985 06:00:00)-Water Temperature (C)]]*OO[[#This Row],[49]]</f>
        <v>1.09416387442375E-4</v>
      </c>
      <c r="AZ404" s="10">
        <f>3/24000000*OO[[#This Row],[108 (02JUL1985 09:00:00)-Water Temperature (C)]]*OO[[#This Row],[50]]</f>
        <v>1.02474622029E-4</v>
      </c>
      <c r="BA404" s="10">
        <f>3/24000000*OO[[#This Row],[109 (02JUL1985 12:00:00)-Water Temperature (C)]]*OO[[#This Row],[51]]</f>
        <v>9.7106635171175003E-5</v>
      </c>
      <c r="BB404" s="10">
        <f>3/24000000*OO[[#This Row],[110 (02JUL1985 15:00:00)-Water Temperature (C)]]*OO[[#This Row],[52]]</f>
        <v>8.9745188131199992E-5</v>
      </c>
      <c r="BC404" s="10">
        <f>3/24000000*OO[[#This Row],[111 (02JUL1985 18:00:00)-Water Temperature (C)]]*OO[[#This Row],[53]]</f>
        <v>8.1024767487299993E-5</v>
      </c>
      <c r="BD404" s="10">
        <f>3/24000000*OO[[#This Row],[112 (02JUL1985 21:00:00)-Water Temperature (C)]]*OO[[#This Row],[54]]</f>
        <v>7.0382711791987498E-5</v>
      </c>
      <c r="BE404" s="10">
        <f>3/24000000*OO[[#This Row],[113 (03JUL1985 00:00:00)-Water Temperature (C)]]*OO[[#This Row],[55]]</f>
        <v>5.9495479582512502E-5</v>
      </c>
      <c r="BF404" s="10">
        <f>3/24000000*OO[[#This Row],[114 (03JUL1985 03:00:00)-Water Temperature (C)]]*OO[[#This Row],[56]]</f>
        <v>4.9886990411250005E-5</v>
      </c>
      <c r="BG404" s="10">
        <f>3/24000000*OO[[#This Row],[115 (03JUL1985 06:00:00)-Water Temperature (C)]]*OO[[#This Row],[57]]</f>
        <v>4.3009075537537496E-5</v>
      </c>
      <c r="BH404" s="10">
        <f>3/24000000*OO[[#This Row],[116 (03JUL1985 09:00:00)-Water Temperature (C)]]*OO[[#This Row],[58]]</f>
        <v>3.8014740091037498E-5</v>
      </c>
      <c r="BI404" s="10">
        <f>3/24000000*OO[[#This Row],[117 (03JUL1985 12:00:00)-Water Temperature (C)]]*OO[[#This Row],[59]]</f>
        <v>3.3393995164424998E-5</v>
      </c>
      <c r="BJ404" s="10">
        <f>3/24000000*OO[[#This Row],[118 (03JUL1985 15:00:00)-Water Temperature (C)]]*OO[[#This Row],[60]]</f>
        <v>2.9956065945374997E-5</v>
      </c>
      <c r="BK404" s="10">
        <f>3/24000000*OO[[#This Row],[119 (03JUL1985 18:00:00)-Water Temperature (C)]]*OO[[#This Row],[61]]</f>
        <v>2.6970468186249997E-5</v>
      </c>
      <c r="BL404" s="10">
        <f>3/24000000*OO[[#This Row],[120 (03JUL1985 21:00:00)-Water Temperature (C)]]*OO[[#This Row],[62]]</f>
        <v>2.3967867243825001E-5</v>
      </c>
      <c r="BM404" s="10">
        <f>3/24000000*OO[[#This Row],[121 (04JUL1985 00:00:00)-Water Temperature (C)]]*OO[[#This Row],[63]]</f>
        <v>2.0865106688859998E-5</v>
      </c>
      <c r="BN404" s="10">
        <f>3/24000000*OO[[#This Row],[122 (04JUL1985 03:00:00)-Water Temperature (C)]]*OO[[#This Row],[64]]</f>
        <v>1.8266721459187497E-5</v>
      </c>
      <c r="BO404" s="10">
        <f>3/24000000*OO[[#This Row],[123 (04JUL1985 06:00:00)-Water Temperature (C)]]*OO[[#This Row],[65]]</f>
        <v>1.648510206400875E-5</v>
      </c>
      <c r="BP404" s="10">
        <f>3/24000000*OO[[#This Row],[124 (04JUL1985 09:00:00)-Water Temperature (C)]]*OO[[#This Row],[66]]</f>
        <v>1.5615414440063751E-5</v>
      </c>
      <c r="BQ404" s="10">
        <f>3/24000000*OO[[#This Row],[125 (04JUL1985 12:00:00)-Water Temperature (C)]]*OO[[#This Row],[67]]</f>
        <v>1.466268991044E-5</v>
      </c>
      <c r="BR404" s="10">
        <f>3/24000000*OO[[#This Row],[126 (04JUL1985 15:00:00)-Water Temperature (C)]]*OO[[#This Row],[68]]</f>
        <v>1.3924488930143748E-5</v>
      </c>
      <c r="BS404" s="10">
        <f>3/24000000*OO[[#This Row],[127 (04JUL1985 18:00:00)-Water Temperature (C)]]*OO[[#This Row],[69]]</f>
        <v>1.3060606979200001E-5</v>
      </c>
      <c r="BT404" s="10">
        <f>3/24000000*OO[[#This Row],[128 (04JUL1985 21:00:00)-Water Temperature (C)]]*OO[[#This Row],[70]]</f>
        <v>1.1816400704537498E-5</v>
      </c>
      <c r="BU404" s="10">
        <f>3/24000000*OO[[#This Row],[129 (05JUL1985 00:00:00)-Water Temperature (C)]]*OO[[#This Row],[71]]</f>
        <v>1.0421473988325E-5</v>
      </c>
      <c r="BV404" s="10">
        <f>3/24000000*OO[[#This Row],[130 (05JUL1985 03:00:00)-Water Temperature (C)]]*OO[[#This Row],[72]]</f>
        <v>9.2641671027899993E-6</v>
      </c>
      <c r="BW404" s="10">
        <f>3/24000000*OO[[#This Row],[131 (05JUL1985 06:00:00)-Water Temperature (C)]]*OO[[#This Row],[73]]</f>
        <v>8.3469973032899995E-6</v>
      </c>
      <c r="BX404" s="10">
        <f>3/24000000*OO[[#This Row],[132 (05JUL1985 09:00:00)-Water Temperature (C)]]*OO[[#This Row],[74]]</f>
        <v>7.7736457733549986E-6</v>
      </c>
      <c r="BY404" s="10">
        <f>3/24000000*OO[[#This Row],[133 (05JUL1985 12:00:00)-Water Temperature (C)]]*OO[[#This Row],[75]]</f>
        <v>7.205201767549999E-6</v>
      </c>
      <c r="BZ404" s="10">
        <f>3/24000000*OO[[#This Row],[134 (05JUL1985 15:00:00)-Water Temperature (C)]]*OO[[#This Row],[76]]</f>
        <v>6.5170878054687501E-6</v>
      </c>
      <c r="CA404" s="10">
        <f>3/24000000*OO[[#This Row],[135 (05JUL1985 18:00:00)-Water Temperature (C)]]*OO[[#This Row],[77]]</f>
        <v>5.7635541376849999E-6</v>
      </c>
      <c r="CB404" s="10">
        <f>3/24000000*OO[[#This Row],[136 (05JUL1985 21:00:00)-Water Temperature (C)]]*OO[[#This Row],[78]]</f>
        <v>4.9667261464499998E-6</v>
      </c>
      <c r="CC404" s="10">
        <f>3/24000000*OO[[#This Row],[137 (06JUL1985 00:00:00)-Water Temperature (C)]]*OO[[#This Row],[79]]</f>
        <v>4.2167026504349996E-6</v>
      </c>
      <c r="CD404" s="10">
        <f>3/24000000*OO[[#This Row],[138 (06JUL1985 03:00:00)-Water Temperature (C)]]*OO[[#This Row],[80]]</f>
        <v>3.5793306693850001E-6</v>
      </c>
      <c r="CE404" s="10">
        <f>3/24000000*OO[[#This Row],[139 (06JUL1985 06:00:00)-Water Temperature (C)]]*OO[[#This Row],[81]]</f>
        <v>3.1079903407612499E-6</v>
      </c>
      <c r="CF404" s="10">
        <f>3/24000000*OO[[#This Row],[140 (06JUL1985 09:00:00)-Water Temperature (C)]]*OO[[#This Row],[82]]</f>
        <v>2.8377411129629998E-6</v>
      </c>
      <c r="CG404" s="10">
        <f>3/24000000*OO[[#This Row],[141 (06JUL1985 12:00:00)-Water Temperature (C)]]*OO[[#This Row],[83]]</f>
        <v>2.6190895724481248E-6</v>
      </c>
      <c r="CH404" s="10">
        <f>3/24000000*OO[[#This Row],[142 (06JUL1985 15:00:00)-Water Temperature (C)]]*OO[[#This Row],[84]]</f>
        <v>2.4134543852614997E-6</v>
      </c>
      <c r="CI404" s="10">
        <f>3/24000000*OO[[#This Row],[143 (06JUL1985 18:00:00)-Water Temperature (C)]]*OO[[#This Row],[85]]</f>
        <v>2.1717163438631249E-6</v>
      </c>
      <c r="CJ404" s="10">
        <f>3/24000000*OO[[#This Row],[144 (06JUL1985 21:00:00)-Water Temperature (C)]]*OO[[#This Row],[86]]</f>
        <v>1.8971285242363751E-6</v>
      </c>
      <c r="CK404" s="10">
        <f>3/24000000*OO[[#This Row],[145 (07JUL1985 00:00:00)-Water Temperature (C)]]*OO[[#This Row],[87]]</f>
        <v>1.6096827746870003E-6</v>
      </c>
      <c r="CL404" s="10">
        <f>3/24000000*OO[[#This Row],[146 (07JUL1985 03:00:00)-Water Temperature (C)]]*OO[[#This Row],[88]]</f>
        <v>1.3811499137259999E-6</v>
      </c>
      <c r="CM404" s="10">
        <f>3/24000000*OO[[#This Row],[147 (07JUL1985 06:00:00)-Water Temperature (C)]]*OO[[#This Row],[89]]</f>
        <v>1.2104650149633751E-6</v>
      </c>
      <c r="CN404" s="10">
        <f>3/24000000*OO[[#This Row],[148 (07JUL1985 09:00:00)-Water Temperature (C)]]*OO[[#This Row],[90]]</f>
        <v>1.107766682361E-6</v>
      </c>
      <c r="CO404" s="10">
        <f>3/24000000*OO[[#This Row],[149 (07JUL1985 12:00:00)-Water Temperature (C)]]*OO[[#This Row],[91]]</f>
        <v>1.0404678298852499E-6</v>
      </c>
      <c r="CP404" s="10">
        <f>3/24000000*OO[[#This Row],[150 (07JUL1985 15:00:00)-Water Temperature (C)]]*OO[[#This Row],[92]]</f>
        <v>1.0404678298852499E-6</v>
      </c>
      <c r="CQ404" s="10">
        <f>3/24000000*OO[[#This Row],[151 (07JUL1985 18:00:00)-Water Temperature (C)]]*OO[[#This Row],[93]]</f>
        <v>1.0404678298852499E-6</v>
      </c>
      <c r="CR404" s="10">
        <f>3/24000000*OO[[#This Row],[152 (07JUL1985 21:00:00)-Water Temperature (C)]]*OO[[#This Row],[94]]</f>
        <v>1.0404678298852499E-6</v>
      </c>
      <c r="CS404" s="10">
        <f>3/24000000*OO[[#This Row],[153 (08JUL1985 00:00:00)-Water Temperature (C)]]*OO[[#This Row],[95]]</f>
        <v>1.0404678298852499E-6</v>
      </c>
      <c r="CT404" s="10">
        <f>3/24000000*OO[[#This Row],[154 (08JUL1985 03:00:00)-Water Temperature (C)]]*OO[[#This Row],[96]]</f>
        <v>1.0404678298852499E-6</v>
      </c>
      <c r="CU404" s="10">
        <f>3/24000000*OO[[#This Row],[155 (08JUL1985 06:00:00)-Water Temperature (C)]]*OO[[#This Row],[97]]</f>
        <v>1.0404678298852499E-6</v>
      </c>
      <c r="CV404" s="10">
        <f>3/24000000*OO[[#This Row],[156 (08JUL1985 09:00:00)-Water Temperature (C)]]*OO[[#This Row],[98]]</f>
        <v>1.0404678298852499E-6</v>
      </c>
      <c r="CW404" s="10">
        <f>3/24000000*OO[[#This Row],[157 (08JUL1985 12:00:00)-Water Temperature (C)]]*OO[[#This Row],[99]]</f>
        <v>1.0404678298852499E-6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3.4362357323649997E-39</v>
      </c>
      <c r="W405" s="10">
        <f>3/24000000*OO[[#This Row],[79 (28JUN1985 18:00:00)-Water Temperature (C)]]*OO[[#This Row],[21]]</f>
        <v>5.9925815636399994E-31</v>
      </c>
      <c r="X405" s="10">
        <f>3/24000000*OO[[#This Row],[80 (28JUN1985 21:00:00)-Water Temperature (C)]]*OO[[#This Row],[22]]</f>
        <v>1.6574872565159999E-24</v>
      </c>
      <c r="Y405" s="10">
        <f>3/24000000*OO[[#This Row],[81 (29JUN1985 00:00:00)-Water Temperature (C)]]*OO[[#This Row],[23]]</f>
        <v>4.0328504715999994E-19</v>
      </c>
      <c r="Z405" s="10">
        <f>3/24000000*OO[[#This Row],[82 (29JUN1985 03:00:00)-Water Temperature (C)]]*OO[[#This Row],[24]]</f>
        <v>2.1894647466639997E-15</v>
      </c>
      <c r="AA405" s="10">
        <f>3/24000000*OO[[#This Row],[83 (29JUN1985 06:00:00)-Water Temperature (C)]]*OO[[#This Row],[25]]</f>
        <v>1.8283571329224997E-12</v>
      </c>
      <c r="AB405" s="10">
        <f>3/24000000*OO[[#This Row],[84 (29JUN1985 09:00:00)-Water Temperature (C)]]*OO[[#This Row],[26]]</f>
        <v>4.2661885603749996E-10</v>
      </c>
      <c r="AC405" s="10">
        <f>3/24000000*OO[[#This Row],[85 (29JUN1985 12:00:00)-Water Temperature (C)]]*OO[[#This Row],[27]]</f>
        <v>3.7970926931999993E-8</v>
      </c>
      <c r="AD405" s="10">
        <f>3/24000000*OO[[#This Row],[86 (29JUN1985 15:00:00)-Water Temperature (C)]]*OO[[#This Row],[28]]</f>
        <v>1.51649925208E-6</v>
      </c>
      <c r="AE405" s="10">
        <f>3/24000000*OO[[#This Row],[88 (29JUN1985 21:00:00)-Water Temperature (C)]]*OO[[#This Row],[30]]</f>
        <v>3.3050760732112499E-4</v>
      </c>
      <c r="AF405" s="10">
        <f>3/24000000*OO[[#This Row],[88 (29JUN1985 21:00:00)-Water Temperature (C)]]*OO[[#This Row],[30]]</f>
        <v>3.3050760732112499E-4</v>
      </c>
      <c r="AG405" s="10">
        <f>3/24000000*OO[[#This Row],[89 (30JUN1985 00:00:00)-Water Temperature (C)]]*OO[[#This Row],[31]]</f>
        <v>2.0909290538570001E-3</v>
      </c>
      <c r="AH405" s="10">
        <f>3/24000000*OO[[#This Row],[90 (30JUN1985 03:00:00)-Water Temperature (C)]]*OO[[#This Row],[32]]</f>
        <v>8.4224537354149996E-3</v>
      </c>
      <c r="AI405" s="10">
        <f>3/24000000*OO[[#This Row],[91 (30JUN1985 06:00:00)-Water Temperature (C)]]*OO[[#This Row],[33]]</f>
        <v>2.3073599365537496E-2</v>
      </c>
      <c r="AJ405" s="10">
        <f>3/24000000*OO[[#This Row],[92 (30JUN1985 09:00:00)-Water Temperature (C)]]*OO[[#This Row],[34]]</f>
        <v>4.6588119613124993E-2</v>
      </c>
      <c r="AK405" s="10">
        <f>3/24000000*OO[[#This Row],[93 (30JUN1985 12:00:00)-Water Temperature (C)]]*OO[[#This Row],[35]]</f>
        <v>7.0500506815199995E-2</v>
      </c>
      <c r="AL405" s="10">
        <f>3/24000000*OO[[#This Row],[94 (30JUN1985 15:00:00)-Water Temperature (C)]]*OO[[#This Row],[36]]</f>
        <v>8.1621169001662497E-2</v>
      </c>
      <c r="AM405" s="10">
        <f>3/24000000*OO[[#This Row],[95 (30JUN1985 18:00:00)-Water Temperature (C)]]*OO[[#This Row],[37]]</f>
        <v>7.4865754915874994E-2</v>
      </c>
      <c r="AN405" s="10">
        <f>3/24000000*OO[[#This Row],[96 (30JUN1985 21:00:00)-Water Temperature (C)]]*OO[[#This Row],[38]]</f>
        <v>5.4705319714199993E-2</v>
      </c>
      <c r="AO405" s="10">
        <f>3/24000000*OO[[#This Row],[97 (01JUL1985 00:00:00)-Water Temperature (C)]]*OO[[#This Row],[39]]</f>
        <v>3.2342250501187497E-2</v>
      </c>
      <c r="AP405" s="10">
        <f>3/24000000*OO[[#This Row],[98 (01JUL1985 03:00:00)-Water Temperature (C)]]*OO[[#This Row],[40]]</f>
        <v>1.6291639480316249E-2</v>
      </c>
      <c r="AQ405" s="10">
        <f>3/24000000*OO[[#This Row],[99 (01JUL1985 06:00:00)-Water Temperature (C)]]*OO[[#This Row],[41]]</f>
        <v>7.3771417819137501E-3</v>
      </c>
      <c r="AR405" s="10">
        <f>3/24000000*OO[[#This Row],[100 (01JUL1985 09:00:00)-Water Temperature (C)]]*OO[[#This Row],[42]]</f>
        <v>3.2232096873487503E-3</v>
      </c>
      <c r="AS405" s="10">
        <f>3/24000000*OO[[#This Row],[101 (01JUL1985 12:00:00)-Water Temperature (C)]]*OO[[#This Row],[43]]</f>
        <v>1.3511268285120001E-3</v>
      </c>
      <c r="AT405" s="10">
        <f>3/24000000*OO[[#This Row],[102 (01JUL1985 15:00:00)-Water Temperature (C)]]*OO[[#This Row],[44]]</f>
        <v>5.5459904432624994E-4</v>
      </c>
      <c r="AU405" s="10">
        <f>3/24000000*OO[[#This Row],[103 (01JUL1985 18:00:00)-Water Temperature (C)]]*OO[[#This Row],[45]]</f>
        <v>2.4389674983049997E-4</v>
      </c>
      <c r="AV405" s="10">
        <f>3/24000000*OO[[#This Row],[104 (01JUL1985 21:00:00)-Water Temperature (C)]]*OO[[#This Row],[46]]</f>
        <v>1.307508290409375E-4</v>
      </c>
      <c r="AW405" s="10">
        <f>3/24000000*OO[[#This Row],[105 (02JUL1985 00:00:00)-Water Temperature (C)]]*OO[[#This Row],[47]]</f>
        <v>9.1485687948375007E-5</v>
      </c>
      <c r="AX405" s="10">
        <f>3/24000000*OO[[#This Row],[106 (02JUL1985 03:00:00)-Water Temperature (C)]]*OO[[#This Row],[48]]</f>
        <v>7.7680284249812505E-5</v>
      </c>
      <c r="AY405" s="10">
        <f>3/24000000*OO[[#This Row],[107 (02JUL1985 06:00:00)-Water Temperature (C)]]*OO[[#This Row],[49]]</f>
        <v>6.9606773872874999E-5</v>
      </c>
      <c r="AZ405" s="10">
        <f>3/24000000*OO[[#This Row],[108 (02JUL1985 09:00:00)-Water Temperature (C)]]*OO[[#This Row],[50]]</f>
        <v>6.6234512449262498E-5</v>
      </c>
      <c r="BA405" s="10">
        <f>3/24000000*OO[[#This Row],[109 (02JUL1985 12:00:00)-Water Temperature (C)]]*OO[[#This Row],[51]]</f>
        <v>6.4043151687675004E-5</v>
      </c>
      <c r="BB405" s="10">
        <f>3/24000000*OO[[#This Row],[110 (02JUL1985 15:00:00)-Water Temperature (C)]]*OO[[#This Row],[52]]</f>
        <v>6.0744578107225E-5</v>
      </c>
      <c r="BC405" s="10">
        <f>3/24000000*OO[[#This Row],[111 (02JUL1985 18:00:00)-Water Temperature (C)]]*OO[[#This Row],[53]]</f>
        <v>5.6090394439449995E-5</v>
      </c>
      <c r="BD405" s="10">
        <f>3/24000000*OO[[#This Row],[112 (02JUL1985 21:00:00)-Water Temperature (C)]]*OO[[#This Row],[54]]</f>
        <v>4.9813522524874998E-5</v>
      </c>
      <c r="BE405" s="10">
        <f>3/24000000*OO[[#This Row],[113 (03JUL1985 00:00:00)-Water Temperature (C)]]*OO[[#This Row],[55]]</f>
        <v>4.3107910155750001E-5</v>
      </c>
      <c r="BF405" s="10">
        <f>3/24000000*OO[[#This Row],[114 (03JUL1985 03:00:00)-Water Temperature (C)]]*OO[[#This Row],[56]]</f>
        <v>3.7105437538799996E-5</v>
      </c>
      <c r="BG405" s="10">
        <f>3/24000000*OO[[#This Row],[115 (03JUL1985 06:00:00)-Water Temperature (C)]]*OO[[#This Row],[57]]</f>
        <v>3.2822768079399994E-5</v>
      </c>
      <c r="BH405" s="10">
        <f>3/24000000*OO[[#This Row],[116 (03JUL1985 09:00:00)-Water Temperature (C)]]*OO[[#This Row],[58]]</f>
        <v>3.00040984109375E-5</v>
      </c>
      <c r="BI405" s="10">
        <f>3/24000000*OO[[#This Row],[117 (03JUL1985 12:00:00)-Water Temperature (C)]]*OO[[#This Row],[59]]</f>
        <v>2.7137459214747498E-5</v>
      </c>
      <c r="BJ405" s="10">
        <f>3/24000000*OO[[#This Row],[118 (03JUL1985 15:00:00)-Water Temperature (C)]]*OO[[#This Row],[60]]</f>
        <v>2.5217345895839995E-5</v>
      </c>
      <c r="BK405" s="10">
        <f>3/24000000*OO[[#This Row],[119 (03JUL1985 18:00:00)-Water Temperature (C)]]*OO[[#This Row],[61]]</f>
        <v>2.2684409095672497E-5</v>
      </c>
      <c r="BL405" s="10">
        <f>3/24000000*OO[[#This Row],[120 (03JUL1985 21:00:00)-Water Temperature (C)]]*OO[[#This Row],[62]]</f>
        <v>2.0136397051012499E-5</v>
      </c>
      <c r="BM405" s="10">
        <f>3/24000000*OO[[#This Row],[121 (04JUL1985 00:00:00)-Water Temperature (C)]]*OO[[#This Row],[63]]</f>
        <v>1.7511832943797501E-5</v>
      </c>
      <c r="BN405" s="10">
        <f>3/24000000*OO[[#This Row],[122 (04JUL1985 03:00:00)-Water Temperature (C)]]*OO[[#This Row],[64]]</f>
        <v>1.5269773037234999E-5</v>
      </c>
      <c r="BO405" s="10">
        <f>3/24000000*OO[[#This Row],[123 (04JUL1985 06:00:00)-Water Temperature (C)]]*OO[[#This Row],[65]]</f>
        <v>1.3734281465473752E-5</v>
      </c>
      <c r="BP405" s="10">
        <f>3/24000000*OO[[#This Row],[124 (04JUL1985 09:00:00)-Water Temperature (C)]]*OO[[#This Row],[66]]</f>
        <v>1.3030393255299998E-5</v>
      </c>
      <c r="BQ405" s="10">
        <f>3/24000000*OO[[#This Row],[125 (04JUL1985 12:00:00)-Water Temperature (C)]]*OO[[#This Row],[67]]</f>
        <v>1.22546928012825E-5</v>
      </c>
      <c r="BR405" s="10">
        <f>3/24000000*OO[[#This Row],[126 (04JUL1985 15:00:00)-Water Temperature (C)]]*OO[[#This Row],[68]]</f>
        <v>1.1615012589164997E-5</v>
      </c>
      <c r="BS405" s="10">
        <f>3/24000000*OO[[#This Row],[127 (04JUL1985 18:00:00)-Water Temperature (C)]]*OO[[#This Row],[69]]</f>
        <v>1.0894794246709999E-5</v>
      </c>
      <c r="BT405" s="10">
        <f>3/24000000*OO[[#This Row],[128 (04JUL1985 21:00:00)-Water Temperature (C)]]*OO[[#This Row],[70]]</f>
        <v>9.8757365642024996E-6</v>
      </c>
      <c r="BU405" s="10">
        <f>3/24000000*OO[[#This Row],[129 (05JUL1985 00:00:00)-Water Temperature (C)]]*OO[[#This Row],[71]]</f>
        <v>8.6954770707412496E-6</v>
      </c>
      <c r="BV405" s="10">
        <f>3/24000000*OO[[#This Row],[130 (05JUL1985 03:00:00)-Water Temperature (C)]]*OO[[#This Row],[72]]</f>
        <v>7.7128133990849982E-6</v>
      </c>
      <c r="BW405" s="10">
        <f>3/24000000*OO[[#This Row],[131 (05JUL1985 06:00:00)-Water Temperature (C)]]*OO[[#This Row],[73]]</f>
        <v>6.9358730261624992E-6</v>
      </c>
      <c r="BX405" s="10">
        <f>3/24000000*OO[[#This Row],[132 (05JUL1985 09:00:00)-Water Temperature (C)]]*OO[[#This Row],[74]]</f>
        <v>6.4592862092374991E-6</v>
      </c>
      <c r="BY405" s="10">
        <f>3/24000000*OO[[#This Row],[133 (05JUL1985 12:00:00)-Water Temperature (C)]]*OO[[#This Row],[75]]</f>
        <v>5.9978362386187499E-6</v>
      </c>
      <c r="BZ405" s="10">
        <f>3/24000000*OO[[#This Row],[134 (05JUL1985 15:00:00)-Water Temperature (C)]]*OO[[#This Row],[76]]</f>
        <v>5.4386196225624995E-6</v>
      </c>
      <c r="CA405" s="10">
        <f>3/24000000*OO[[#This Row],[135 (05JUL1985 18:00:00)-Water Temperature (C)]]*OO[[#This Row],[77]]</f>
        <v>4.8216865245975002E-6</v>
      </c>
      <c r="CB405" s="10">
        <f>3/24000000*OO[[#This Row],[136 (05JUL1985 21:00:00)-Water Temperature (C)]]*OO[[#This Row],[78]]</f>
        <v>4.1580009897249991E-6</v>
      </c>
      <c r="CC405" s="10">
        <f>3/24000000*OO[[#This Row],[137 (06JUL1985 00:00:00)-Water Temperature (C)]]*OO[[#This Row],[79]]</f>
        <v>3.5284503125249998E-6</v>
      </c>
      <c r="CD405" s="10">
        <f>3/24000000*OO[[#This Row],[138 (06JUL1985 03:00:00)-Water Temperature (C)]]*OO[[#This Row],[80]]</f>
        <v>2.9906702451112497E-6</v>
      </c>
      <c r="CE405" s="10">
        <f>3/24000000*OO[[#This Row],[139 (06JUL1985 06:00:00)-Water Temperature (C)]]*OO[[#This Row],[81]]</f>
        <v>2.588363099042625E-6</v>
      </c>
      <c r="CF405" s="10">
        <f>3/24000000*OO[[#This Row],[140 (06JUL1985 09:00:00)-Water Temperature (C)]]*OO[[#This Row],[82]]</f>
        <v>2.3619286673345002E-6</v>
      </c>
      <c r="CG405" s="10">
        <f>3/24000000*OO[[#This Row],[141 (06JUL1985 12:00:00)-Water Temperature (C)]]*OO[[#This Row],[83]]</f>
        <v>2.1804885279449996E-6</v>
      </c>
      <c r="CH405" s="10">
        <f>3/24000000*OO[[#This Row],[142 (06JUL1985 15:00:00)-Water Temperature (C)]]*OO[[#This Row],[84]]</f>
        <v>2.0117139725609997E-6</v>
      </c>
      <c r="CI405" s="10">
        <f>3/24000000*OO[[#This Row],[143 (06JUL1985 18:00:00)-Water Temperature (C)]]*OO[[#This Row],[85]]</f>
        <v>1.8120171969269997E-6</v>
      </c>
      <c r="CJ405" s="10">
        <f>3/24000000*OO[[#This Row],[144 (06JUL1985 21:00:00)-Water Temperature (C)]]*OO[[#This Row],[86]]</f>
        <v>1.5832535122117501E-6</v>
      </c>
      <c r="CK405" s="10">
        <f>3/24000000*OO[[#This Row],[145 (07JUL1985 00:00:00)-Water Temperature (C)]]*OO[[#This Row],[87]]</f>
        <v>1.3417373661583749E-6</v>
      </c>
      <c r="CL405" s="10">
        <f>3/24000000*OO[[#This Row],[146 (07JUL1985 03:00:00)-Water Temperature (C)]]*OO[[#This Row],[88]]</f>
        <v>1.1485397020676249E-6</v>
      </c>
      <c r="CM405" s="10">
        <f>3/24000000*OO[[#This Row],[147 (07JUL1985 06:00:00)-Water Temperature (C)]]*OO[[#This Row],[89]]</f>
        <v>1.0036648547182499E-6</v>
      </c>
      <c r="CN405" s="10">
        <f>3/24000000*OO[[#This Row],[148 (07JUL1985 09:00:00)-Water Temperature (C)]]*OO[[#This Row],[90]]</f>
        <v>9.1667902361099999E-7</v>
      </c>
      <c r="CO405" s="10">
        <f>3/24000000*OO[[#This Row],[149 (07JUL1985 12:00:00)-Water Temperature (C)]]*OO[[#This Row],[91]]</f>
        <v>8.6048744663812503E-7</v>
      </c>
      <c r="CP405" s="10">
        <f>3/24000000*OO[[#This Row],[150 (07JUL1985 15:00:00)-Water Temperature (C)]]*OO[[#This Row],[92]]</f>
        <v>8.6048744663812503E-7</v>
      </c>
      <c r="CQ405" s="10">
        <f>3/24000000*OO[[#This Row],[151 (07JUL1985 18:00:00)-Water Temperature (C)]]*OO[[#This Row],[93]]</f>
        <v>8.6048744663812503E-7</v>
      </c>
      <c r="CR405" s="10">
        <f>3/24000000*OO[[#This Row],[152 (07JUL1985 21:00:00)-Water Temperature (C)]]*OO[[#This Row],[94]]</f>
        <v>8.6048744663812503E-7</v>
      </c>
      <c r="CS405" s="10">
        <f>3/24000000*OO[[#This Row],[153 (08JUL1985 00:00:00)-Water Temperature (C)]]*OO[[#This Row],[95]]</f>
        <v>8.6048744663812503E-7</v>
      </c>
      <c r="CT405" s="10">
        <f>3/24000000*OO[[#This Row],[154 (08JUL1985 03:00:00)-Water Temperature (C)]]*OO[[#This Row],[96]]</f>
        <v>8.6048744663812503E-7</v>
      </c>
      <c r="CU405" s="10">
        <f>3/24000000*OO[[#This Row],[155 (08JUL1985 06:00:00)-Water Temperature (C)]]*OO[[#This Row],[97]]</f>
        <v>8.6048744663812503E-7</v>
      </c>
      <c r="CV405" s="10">
        <f>3/24000000*OO[[#This Row],[156 (08JUL1985 09:00:00)-Water Temperature (C)]]*OO[[#This Row],[98]]</f>
        <v>8.6048744663812503E-7</v>
      </c>
      <c r="CW405" s="10">
        <f>3/24000000*OO[[#This Row],[157 (08JUL1985 12:00:00)-Water Temperature (C)]]*OO[[#This Row],[99]]</f>
        <v>8.6048744663812503E-7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1.381376464674375E-39</v>
      </c>
      <c r="W406" s="10">
        <f>3/24000000*OO[[#This Row],[79 (28JUN1985 18:00:00)-Water Temperature (C)]]*OO[[#This Row],[21]]</f>
        <v>2.1783129573974998E-31</v>
      </c>
      <c r="X406" s="10">
        <f>3/24000000*OO[[#This Row],[80 (28JUN1985 21:00:00)-Water Temperature (C)]]*OO[[#This Row],[22]]</f>
        <v>5.3651033989874996E-25</v>
      </c>
      <c r="Y406" s="10">
        <f>3/24000000*OO[[#This Row],[81 (29JUN1985 00:00:00)-Water Temperature (C)]]*OO[[#This Row],[23]]</f>
        <v>1.9042345611450001E-19</v>
      </c>
      <c r="Z406" s="10">
        <f>3/24000000*OO[[#This Row],[82 (29JUN1985 03:00:00)-Water Temperature (C)]]*OO[[#This Row],[24]]</f>
        <v>1.3371112227389997E-15</v>
      </c>
      <c r="AA406" s="10">
        <f>3/24000000*OO[[#This Row],[83 (29JUN1985 06:00:00)-Water Temperature (C)]]*OO[[#This Row],[25]]</f>
        <v>1.3084748532195E-12</v>
      </c>
      <c r="AB406" s="10">
        <f>3/24000000*OO[[#This Row],[84 (29JUN1985 09:00:00)-Water Temperature (C)]]*OO[[#This Row],[26]]</f>
        <v>3.4625726797999996E-10</v>
      </c>
      <c r="AC406" s="10">
        <f>3/24000000*OO[[#This Row],[85 (29JUN1985 12:00:00)-Water Temperature (C)]]*OO[[#This Row],[27]]</f>
        <v>3.4290628369224997E-8</v>
      </c>
      <c r="AD406" s="10">
        <f>3/24000000*OO[[#This Row],[86 (29JUN1985 15:00:00)-Water Temperature (C)]]*OO[[#This Row],[28]]</f>
        <v>1.50650174198325E-6</v>
      </c>
      <c r="AE406" s="10">
        <f>3/24000000*OO[[#This Row],[88 (29JUN1985 21:00:00)-Water Temperature (C)]]*OO[[#This Row],[30]]</f>
        <v>3.9039356495750005E-4</v>
      </c>
      <c r="AF406" s="10">
        <f>3/24000000*OO[[#This Row],[88 (29JUN1985 21:00:00)-Water Temperature (C)]]*OO[[#This Row],[30]]</f>
        <v>3.9039356495750005E-4</v>
      </c>
      <c r="AG406" s="10">
        <f>3/24000000*OO[[#This Row],[89 (30JUN1985 00:00:00)-Water Temperature (C)]]*OO[[#This Row],[31]]</f>
        <v>2.6732894076899999E-3</v>
      </c>
      <c r="AH406" s="10">
        <f>3/24000000*OO[[#This Row],[90 (30JUN1985 03:00:00)-Water Temperature (C)]]*OO[[#This Row],[32]]</f>
        <v>1.1559067998389998E-2</v>
      </c>
      <c r="AI406" s="10">
        <f>3/24000000*OO[[#This Row],[91 (30JUN1985 06:00:00)-Water Temperature (C)]]*OO[[#This Row],[33]]</f>
        <v>3.3726587532124999E-2</v>
      </c>
      <c r="AJ406" s="10">
        <f>3/24000000*OO[[#This Row],[92 (30JUN1985 09:00:00)-Water Temperature (C)]]*OO[[#This Row],[34]]</f>
        <v>7.2116942297749995E-2</v>
      </c>
      <c r="AK406" s="10">
        <f>3/24000000*OO[[#This Row],[93 (30JUN1985 12:00:00)-Water Temperature (C)]]*OO[[#This Row],[35]]</f>
        <v>0.1147186459226375</v>
      </c>
      <c r="AL406" s="10">
        <f>3/24000000*OO[[#This Row],[94 (30JUN1985 15:00:00)-Water Temperature (C)]]*OO[[#This Row],[36]]</f>
        <v>0.139084178636425</v>
      </c>
      <c r="AM406" s="10">
        <f>3/24000000*OO[[#This Row],[95 (30JUN1985 18:00:00)-Water Temperature (C)]]*OO[[#This Row],[37]]</f>
        <v>0.13305971624085</v>
      </c>
      <c r="AN406" s="10">
        <f>3/24000000*OO[[#This Row],[96 (30JUN1985 21:00:00)-Water Temperature (C)]]*OO[[#This Row],[38]]</f>
        <v>0.1011439308335625</v>
      </c>
      <c r="AO406" s="10">
        <f>3/24000000*OO[[#This Row],[97 (01JUL1985 00:00:00)-Water Temperature (C)]]*OO[[#This Row],[39]]</f>
        <v>6.250793044889999E-2</v>
      </c>
      <c r="AP406" s="10">
        <f>3/24000000*OO[[#This Row],[98 (01JUL1985 03:00:00)-Water Temperature (C)]]*OO[[#This Row],[40]]</f>
        <v>3.2716041609100001E-2</v>
      </c>
      <c r="AQ406" s="10">
        <f>3/24000000*OO[[#This Row],[99 (01JUL1985 06:00:00)-Water Temperature (C)]]*OO[[#This Row],[41]]</f>
        <v>1.5240985433865002E-2</v>
      </c>
      <c r="AR406" s="10">
        <f>3/24000000*OO[[#This Row],[100 (01JUL1985 09:00:00)-Water Temperature (C)]]*OO[[#This Row],[42]]</f>
        <v>6.7930058188762485E-3</v>
      </c>
      <c r="AS406" s="10">
        <f>3/24000000*OO[[#This Row],[101 (01JUL1985 12:00:00)-Water Temperature (C)]]*OO[[#This Row],[43]]</f>
        <v>2.8805950981325005E-3</v>
      </c>
      <c r="AT406" s="10">
        <f>3/24000000*OO[[#This Row],[102 (01JUL1985 15:00:00)-Water Temperature (C)]]*OO[[#This Row],[44]]</f>
        <v>1.180440366869375E-3</v>
      </c>
      <c r="AU406" s="10">
        <f>3/24000000*OO[[#This Row],[103 (01JUL1985 18:00:00)-Water Temperature (C)]]*OO[[#This Row],[45]]</f>
        <v>4.9845059069137494E-4</v>
      </c>
      <c r="AV406" s="10">
        <f>3/24000000*OO[[#This Row],[104 (01JUL1985 21:00:00)-Water Temperature (C)]]*OO[[#This Row],[46]]</f>
        <v>2.4504250043549995E-4</v>
      </c>
      <c r="AW406" s="10">
        <f>3/24000000*OO[[#This Row],[105 (02JUL1985 00:00:00)-Water Temperature (C)]]*OO[[#This Row],[47]]</f>
        <v>1.5754770175687498E-4</v>
      </c>
      <c r="AX406" s="10">
        <f>3/24000000*OO[[#This Row],[106 (02JUL1985 03:00:00)-Water Temperature (C)]]*OO[[#This Row],[48]]</f>
        <v>1.2727832904434999E-4</v>
      </c>
      <c r="AY406" s="10">
        <f>3/24000000*OO[[#This Row],[107 (02JUL1985 06:00:00)-Water Temperature (C)]]*OO[[#This Row],[49]]</f>
        <v>1.122215265500625E-4</v>
      </c>
      <c r="AZ406" s="10">
        <f>3/24000000*OO[[#This Row],[108 (02JUL1985 09:00:00)-Water Temperature (C)]]*OO[[#This Row],[50]]</f>
        <v>1.0544522746876251E-4</v>
      </c>
      <c r="BA406" s="10">
        <f>3/24000000*OO[[#This Row],[109 (02JUL1985 12:00:00)-Water Temperature (C)]]*OO[[#This Row],[51]]</f>
        <v>1.0088940519359999E-4</v>
      </c>
      <c r="BB406" s="10">
        <f>3/24000000*OO[[#This Row],[110 (02JUL1985 15:00:00)-Water Temperature (C)]]*OO[[#This Row],[52]]</f>
        <v>9.5285662590300003E-5</v>
      </c>
      <c r="BC406" s="10">
        <f>3/24000000*OO[[#This Row],[111 (02JUL1985 18:00:00)-Water Temperature (C)]]*OO[[#This Row],[53]]</f>
        <v>8.721145644142501E-5</v>
      </c>
      <c r="BD406" s="10">
        <f>3/24000000*OO[[#This Row],[112 (02JUL1985 21:00:00)-Water Temperature (C)]]*OO[[#This Row],[54]]</f>
        <v>7.6875311693949986E-5</v>
      </c>
      <c r="BE406" s="10">
        <f>3/24000000*OO[[#This Row],[113 (03JUL1985 00:00:00)-Water Temperature (C)]]*OO[[#This Row],[55]]</f>
        <v>6.6330806275662483E-5</v>
      </c>
      <c r="BF406" s="10">
        <f>3/24000000*OO[[#This Row],[114 (03JUL1985 03:00:00)-Water Temperature (C)]]*OO[[#This Row],[56]]</f>
        <v>5.7060959324775E-5</v>
      </c>
      <c r="BG406" s="10">
        <f>3/24000000*OO[[#This Row],[115 (03JUL1985 06:00:00)-Water Temperature (C)]]*OO[[#This Row],[57]]</f>
        <v>4.9999866847699992E-5</v>
      </c>
      <c r="BH406" s="10">
        <f>3/24000000*OO[[#This Row],[116 (03JUL1985 09:00:00)-Water Temperature (C)]]*OO[[#This Row],[58]]</f>
        <v>4.5805324437037497E-5</v>
      </c>
      <c r="BI406" s="10">
        <f>3/24000000*OO[[#This Row],[117 (03JUL1985 12:00:00)-Water Temperature (C)]]*OO[[#This Row],[59]]</f>
        <v>4.1198242272749992E-5</v>
      </c>
      <c r="BJ406" s="10">
        <f>3/24000000*OO[[#This Row],[118 (03JUL1985 15:00:00)-Water Temperature (C)]]*OO[[#This Row],[60]]</f>
        <v>3.8213197397374998E-5</v>
      </c>
      <c r="BK406" s="10">
        <f>3/24000000*OO[[#This Row],[119 (03JUL1985 18:00:00)-Water Temperature (C)]]*OO[[#This Row],[61]]</f>
        <v>3.4419239802874996E-5</v>
      </c>
      <c r="BL406" s="10">
        <f>3/24000000*OO[[#This Row],[120 (03JUL1985 21:00:00)-Water Temperature (C)]]*OO[[#This Row],[62]]</f>
        <v>3.0424380372675E-5</v>
      </c>
      <c r="BM406" s="10">
        <f>3/24000000*OO[[#This Row],[121 (04JUL1985 00:00:00)-Water Temperature (C)]]*OO[[#This Row],[63]]</f>
        <v>2.6364127029012499E-5</v>
      </c>
      <c r="BN406" s="10">
        <f>3/24000000*OO[[#This Row],[122 (04JUL1985 03:00:00)-Water Temperature (C)]]*OO[[#This Row],[64]]</f>
        <v>2.2847807477520002E-5</v>
      </c>
      <c r="BO406" s="10">
        <f>3/24000000*OO[[#This Row],[123 (04JUL1985 06:00:00)-Water Temperature (C)]]*OO[[#This Row],[65]]</f>
        <v>2.04244658276175E-5</v>
      </c>
      <c r="BP406" s="10">
        <f>3/24000000*OO[[#This Row],[124 (04JUL1985 09:00:00)-Water Temperature (C)]]*OO[[#This Row],[66]]</f>
        <v>1.9366905894924999E-5</v>
      </c>
      <c r="BQ406" s="10">
        <f>3/24000000*OO[[#This Row],[125 (04JUL1985 12:00:00)-Water Temperature (C)]]*OO[[#This Row],[67]]</f>
        <v>1.8225635467024998E-5</v>
      </c>
      <c r="BR406" s="10">
        <f>3/24000000*OO[[#This Row],[126 (04JUL1985 15:00:00)-Water Temperature (C)]]*OO[[#This Row],[68]]</f>
        <v>1.7181456150049997E-5</v>
      </c>
      <c r="BS406" s="10">
        <f>3/24000000*OO[[#This Row],[127 (04JUL1985 18:00:00)-Water Temperature (C)]]*OO[[#This Row],[69]]</f>
        <v>1.6056989536114998E-5</v>
      </c>
      <c r="BT406" s="10">
        <f>3/24000000*OO[[#This Row],[128 (04JUL1985 21:00:00)-Water Temperature (C)]]*OO[[#This Row],[70]]</f>
        <v>1.4498812488599999E-5</v>
      </c>
      <c r="BU406" s="10">
        <f>3/24000000*OO[[#This Row],[129 (05JUL1985 00:00:00)-Water Temperature (C)]]*OO[[#This Row],[71]]</f>
        <v>1.2703647862499999E-5</v>
      </c>
      <c r="BV406" s="10">
        <f>3/24000000*OO[[#This Row],[130 (05JUL1985 03:00:00)-Water Temperature (C)]]*OO[[#This Row],[72]]</f>
        <v>1.1194816058291249E-5</v>
      </c>
      <c r="BW406" s="10">
        <f>3/24000000*OO[[#This Row],[131 (05JUL1985 06:00:00)-Water Temperature (C)]]*OO[[#This Row],[73]]</f>
        <v>1.0008593842335E-5</v>
      </c>
      <c r="BX406" s="10">
        <f>3/24000000*OO[[#This Row],[132 (05JUL1985 09:00:00)-Water Temperature (C)]]*OO[[#This Row],[74]]</f>
        <v>9.2808553248487495E-6</v>
      </c>
      <c r="BY406" s="10">
        <f>3/24000000*OO[[#This Row],[133 (05JUL1985 12:00:00)-Water Temperature (C)]]*OO[[#This Row],[75]]</f>
        <v>8.58476143199375E-6</v>
      </c>
      <c r="BZ406" s="10">
        <f>3/24000000*OO[[#This Row],[134 (05JUL1985 15:00:00)-Water Temperature (C)]]*OO[[#This Row],[76]]</f>
        <v>7.7720508612512503E-6</v>
      </c>
      <c r="CA406" s="10">
        <f>3/24000000*OO[[#This Row],[135 (05JUL1985 18:00:00)-Water Temperature (C)]]*OO[[#This Row],[77]]</f>
        <v>6.8665861762575E-6</v>
      </c>
      <c r="CB406" s="10">
        <f>3/24000000*OO[[#This Row],[136 (05JUL1985 21:00:00)-Water Temperature (C)]]*OO[[#This Row],[78]]</f>
        <v>5.8912718548250004E-6</v>
      </c>
      <c r="CC406" s="10">
        <f>3/24000000*OO[[#This Row],[137 (06JUL1985 00:00:00)-Water Temperature (C)]]*OO[[#This Row],[79]]</f>
        <v>4.9826258322499993E-6</v>
      </c>
      <c r="CD406" s="10">
        <f>3/24000000*OO[[#This Row],[138 (06JUL1985 03:00:00)-Water Temperature (C)]]*OO[[#This Row],[80]]</f>
        <v>4.1955548810399997E-6</v>
      </c>
      <c r="CE406" s="10">
        <f>3/24000000*OO[[#This Row],[139 (06JUL1985 06:00:00)-Water Temperature (C)]]*OO[[#This Row],[81]]</f>
        <v>3.6034653858200003E-6</v>
      </c>
      <c r="CF406" s="10">
        <f>3/24000000*OO[[#This Row],[140 (06JUL1985 09:00:00)-Water Temperature (C)]]*OO[[#This Row],[82]]</f>
        <v>3.2713886215999999E-6</v>
      </c>
      <c r="CG406" s="10">
        <f>3/24000000*OO[[#This Row],[141 (06JUL1985 12:00:00)-Water Temperature (C)]]*OO[[#This Row],[83]]</f>
        <v>3.0051077379424997E-6</v>
      </c>
      <c r="CH406" s="10">
        <f>3/24000000*OO[[#This Row],[142 (06JUL1985 15:00:00)-Water Temperature (C)]]*OO[[#This Row],[84]]</f>
        <v>2.7561548099719998E-6</v>
      </c>
      <c r="CI406" s="10">
        <f>3/24000000*OO[[#This Row],[143 (06JUL1985 18:00:00)-Water Temperature (C)]]*OO[[#This Row],[85]]</f>
        <v>2.468938679922E-6</v>
      </c>
      <c r="CJ406" s="10">
        <f>3/24000000*OO[[#This Row],[144 (06JUL1985 21:00:00)-Water Temperature (C)]]*OO[[#This Row],[86]]</f>
        <v>2.13934807923075E-6</v>
      </c>
      <c r="CK406" s="10">
        <f>3/24000000*OO[[#This Row],[145 (07JUL1985 00:00:00)-Water Temperature (C)]]*OO[[#This Row],[87]]</f>
        <v>1.797919267149375E-6</v>
      </c>
      <c r="CL406" s="10">
        <f>3/24000000*OO[[#This Row],[146 (07JUL1985 03:00:00)-Water Temperature (C)]]*OO[[#This Row],[88]]</f>
        <v>1.5252113549699998E-6</v>
      </c>
      <c r="CM406" s="10">
        <f>3/24000000*OO[[#This Row],[147 (07JUL1985 06:00:00)-Water Temperature (C)]]*OO[[#This Row],[89]]</f>
        <v>1.3204386551054999E-6</v>
      </c>
      <c r="CN406" s="10">
        <f>3/24000000*OO[[#This Row],[148 (07JUL1985 09:00:00)-Water Temperature (C)]]*OO[[#This Row],[90]]</f>
        <v>1.1964812473125E-6</v>
      </c>
      <c r="CO406" s="10">
        <f>3/24000000*OO[[#This Row],[149 (07JUL1985 12:00:00)-Water Temperature (C)]]*OO[[#This Row],[91]]</f>
        <v>1.114684180217E-6</v>
      </c>
      <c r="CP406" s="10">
        <f>3/24000000*OO[[#This Row],[150 (07JUL1985 15:00:00)-Water Temperature (C)]]*OO[[#This Row],[92]]</f>
        <v>1.114684180217E-6</v>
      </c>
      <c r="CQ406" s="10">
        <f>3/24000000*OO[[#This Row],[151 (07JUL1985 18:00:00)-Water Temperature (C)]]*OO[[#This Row],[93]]</f>
        <v>1.114684180217E-6</v>
      </c>
      <c r="CR406" s="10">
        <f>3/24000000*OO[[#This Row],[152 (07JUL1985 21:00:00)-Water Temperature (C)]]*OO[[#This Row],[94]]</f>
        <v>1.114684180217E-6</v>
      </c>
      <c r="CS406" s="10">
        <f>3/24000000*OO[[#This Row],[153 (08JUL1985 00:00:00)-Water Temperature (C)]]*OO[[#This Row],[95]]</f>
        <v>1.114684180217E-6</v>
      </c>
      <c r="CT406" s="10">
        <f>3/24000000*OO[[#This Row],[154 (08JUL1985 03:00:00)-Water Temperature (C)]]*OO[[#This Row],[96]]</f>
        <v>1.114684180217E-6</v>
      </c>
      <c r="CU406" s="10">
        <f>3/24000000*OO[[#This Row],[155 (08JUL1985 06:00:00)-Water Temperature (C)]]*OO[[#This Row],[97]]</f>
        <v>1.114684180217E-6</v>
      </c>
      <c r="CV406" s="10">
        <f>3/24000000*OO[[#This Row],[156 (08JUL1985 09:00:00)-Water Temperature (C)]]*OO[[#This Row],[98]]</f>
        <v>1.114684180217E-6</v>
      </c>
      <c r="CW406" s="10">
        <f>3/24000000*OO[[#This Row],[157 (08JUL1985 12:00:00)-Water Temperature (C)]]*OO[[#This Row],[99]]</f>
        <v>1.114684180217E-6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6.3029696815637495E-41</v>
      </c>
      <c r="W407" s="10">
        <f>3/24000000*OO[[#This Row],[79 (28JUN1985 18:00:00)-Water Temperature (C)]]*OO[[#This Row],[21]]</f>
        <v>1.2338259339824998E-32</v>
      </c>
      <c r="X407" s="10">
        <f>3/24000000*OO[[#This Row],[80 (28JUN1985 21:00:00)-Water Temperature (C)]]*OO[[#This Row],[22]]</f>
        <v>2.2661463867692497E-26</v>
      </c>
      <c r="Y407" s="10">
        <f>3/24000000*OO[[#This Row],[81 (29JUN1985 00:00:00)-Water Temperature (C)]]*OO[[#This Row],[23]]</f>
        <v>2.0142950944312501E-20</v>
      </c>
      <c r="Z407" s="10">
        <f>3/24000000*OO[[#This Row],[82 (29JUN1985 03:00:00)-Water Temperature (C)]]*OO[[#This Row],[24]]</f>
        <v>2.1617535997147498E-16</v>
      </c>
      <c r="AA407" s="10">
        <f>3/24000000*OO[[#This Row],[83 (29JUN1985 06:00:00)-Water Temperature (C)]]*OO[[#This Row],[25]]</f>
        <v>2.6915890270399996E-13</v>
      </c>
      <c r="AB407" s="10">
        <f>3/24000000*OO[[#This Row],[84 (29JUN1985 09:00:00)-Water Temperature (C)]]*OO[[#This Row],[26]]</f>
        <v>8.4404172691825008E-11</v>
      </c>
      <c r="AC407" s="10">
        <f>3/24000000*OO[[#This Row],[85 (29JUN1985 12:00:00)-Water Temperature (C)]]*OO[[#This Row],[27]]</f>
        <v>9.5498241155212498E-9</v>
      </c>
      <c r="AD407" s="10">
        <f>3/24000000*OO[[#This Row],[86 (29JUN1985 15:00:00)-Water Temperature (C)]]*OO[[#This Row],[28]]</f>
        <v>4.6923146955775003E-7</v>
      </c>
      <c r="AE407" s="10">
        <f>3/24000000*OO[[#This Row],[88 (29JUN1985 21:00:00)-Water Temperature (C)]]*OO[[#This Row],[30]]</f>
        <v>1.4701869728699998E-4</v>
      </c>
      <c r="AF407" s="10">
        <f>3/24000000*OO[[#This Row],[88 (29JUN1985 21:00:00)-Water Temperature (C)]]*OO[[#This Row],[30]]</f>
        <v>1.4701869728699998E-4</v>
      </c>
      <c r="AG407" s="10">
        <f>3/24000000*OO[[#This Row],[89 (30JUN1985 00:00:00)-Water Temperature (C)]]*OO[[#This Row],[31]]</f>
        <v>1.0938592762469999E-3</v>
      </c>
      <c r="AH407" s="10">
        <f>3/24000000*OO[[#This Row],[90 (30JUN1985 03:00:00)-Water Temperature (C)]]*OO[[#This Row],[32]]</f>
        <v>5.0957850579399994E-3</v>
      </c>
      <c r="AI407" s="10">
        <f>3/24000000*OO[[#This Row],[91 (30JUN1985 06:00:00)-Water Temperature (C)]]*OO[[#This Row],[33]]</f>
        <v>1.5877296679589998E-2</v>
      </c>
      <c r="AJ407" s="10">
        <f>3/24000000*OO[[#This Row],[92 (30JUN1985 09:00:00)-Water Temperature (C)]]*OO[[#This Row],[34]]</f>
        <v>3.6060584664649994E-2</v>
      </c>
      <c r="AK407" s="10">
        <f>3/24000000*OO[[#This Row],[93 (30JUN1985 12:00:00)-Water Temperature (C)]]*OO[[#This Row],[35]]</f>
        <v>6.0537257546875001E-2</v>
      </c>
      <c r="AL407" s="10">
        <f>3/24000000*OO[[#This Row],[94 (30JUN1985 15:00:00)-Water Temperature (C)]]*OO[[#This Row],[36]]</f>
        <v>7.7176633918162499E-2</v>
      </c>
      <c r="AM407" s="10">
        <f>3/24000000*OO[[#This Row],[95 (30JUN1985 18:00:00)-Water Temperature (C)]]*OO[[#This Row],[37]]</f>
        <v>7.7462423022249996E-2</v>
      </c>
      <c r="AN407" s="10">
        <f>3/24000000*OO[[#This Row],[96 (30JUN1985 21:00:00)-Water Temperature (C)]]*OO[[#This Row],[38]]</f>
        <v>6.1184514175650004E-2</v>
      </c>
      <c r="AO407" s="10">
        <f>3/24000000*OO[[#This Row],[97 (01JUL1985 00:00:00)-Water Temperature (C)]]*OO[[#This Row],[39]]</f>
        <v>3.9094943673899991E-2</v>
      </c>
      <c r="AP407" s="10">
        <f>3/24000000*OO[[#This Row],[98 (01JUL1985 03:00:00)-Water Temperature (C)]]*OO[[#This Row],[40]]</f>
        <v>2.1059803531926252E-2</v>
      </c>
      <c r="AQ407" s="10">
        <f>3/24000000*OO[[#This Row],[99 (01JUL1985 06:00:00)-Water Temperature (C)]]*OO[[#This Row],[41]]</f>
        <v>9.9962512764149997E-3</v>
      </c>
      <c r="AR407" s="10">
        <f>3/24000000*OO[[#This Row],[100 (01JUL1985 09:00:00)-Water Temperature (C)]]*OO[[#This Row],[42]]</f>
        <v>4.5072726632000007E-3</v>
      </c>
      <c r="AS407" s="10">
        <f>3/24000000*OO[[#This Row],[101 (01JUL1985 12:00:00)-Water Temperature (C)]]*OO[[#This Row],[43]]</f>
        <v>1.9204666909098749E-3</v>
      </c>
      <c r="AT407" s="10">
        <f>3/24000000*OO[[#This Row],[102 (01JUL1985 15:00:00)-Water Temperature (C)]]*OO[[#This Row],[44]]</f>
        <v>7.8333450495499991E-4</v>
      </c>
      <c r="AU407" s="10">
        <f>3/24000000*OO[[#This Row],[103 (01JUL1985 18:00:00)-Water Temperature (C)]]*OO[[#This Row],[45]]</f>
        <v>3.2109134652787505E-4</v>
      </c>
      <c r="AV407" s="10">
        <f>3/24000000*OO[[#This Row],[104 (01JUL1985 21:00:00)-Water Temperature (C)]]*OO[[#This Row],[46]]</f>
        <v>1.4759625179572498E-4</v>
      </c>
      <c r="AW407" s="10">
        <f>3/24000000*OO[[#This Row],[105 (02JUL1985 00:00:00)-Water Temperature (C)]]*OO[[#This Row],[47]]</f>
        <v>8.77182059573125E-5</v>
      </c>
      <c r="AX407" s="10">
        <f>3/24000000*OO[[#This Row],[106 (02JUL1985 03:00:00)-Water Temperature (C)]]*OO[[#This Row],[48]]</f>
        <v>6.7781961604499987E-5</v>
      </c>
      <c r="AY407" s="10">
        <f>3/24000000*OO[[#This Row],[107 (02JUL1985 06:00:00)-Water Temperature (C)]]*OO[[#This Row],[49]]</f>
        <v>5.928981876658751E-5</v>
      </c>
      <c r="AZ407" s="10">
        <f>3/24000000*OO[[#This Row],[108 (02JUL1985 09:00:00)-Water Temperature (C)]]*OO[[#This Row],[50]]</f>
        <v>5.5606382997749993E-5</v>
      </c>
      <c r="BA407" s="10">
        <f>3/24000000*OO[[#This Row],[109 (02JUL1985 12:00:00)-Water Temperature (C)]]*OO[[#This Row],[51]]</f>
        <v>5.3225357482212492E-5</v>
      </c>
      <c r="BB407" s="10">
        <f>3/24000000*OO[[#This Row],[110 (02JUL1985 15:00:00)-Water Temperature (C)]]*OO[[#This Row],[52]]</f>
        <v>5.0586496191199998E-5</v>
      </c>
      <c r="BC407" s="10">
        <f>3/24000000*OO[[#This Row],[111 (02JUL1985 18:00:00)-Water Temperature (C)]]*OO[[#This Row],[53]]</f>
        <v>4.6497318040899998E-5</v>
      </c>
      <c r="BD407" s="10">
        <f>3/24000000*OO[[#This Row],[112 (02JUL1985 21:00:00)-Water Temperature (C)]]*OO[[#This Row],[54]]</f>
        <v>4.1074177491749996E-5</v>
      </c>
      <c r="BE407" s="10">
        <f>3/24000000*OO[[#This Row],[113 (03JUL1985 00:00:00)-Water Temperature (C)]]*OO[[#This Row],[55]]</f>
        <v>3.5446458484949997E-5</v>
      </c>
      <c r="BF407" s="10">
        <f>3/24000000*OO[[#This Row],[114 (03JUL1985 03:00:00)-Water Temperature (C)]]*OO[[#This Row],[56]]</f>
        <v>3.0554869280699993E-5</v>
      </c>
      <c r="BG407" s="10">
        <f>3/24000000*OO[[#This Row],[115 (03JUL1985 06:00:00)-Water Temperature (C)]]*OO[[#This Row],[57]]</f>
        <v>2.6606139197625E-5</v>
      </c>
      <c r="BH407" s="10">
        <f>3/24000000*OO[[#This Row],[116 (03JUL1985 09:00:00)-Water Temperature (C)]]*OO[[#This Row],[58]]</f>
        <v>2.4446974920629997E-5</v>
      </c>
      <c r="BI407" s="10">
        <f>3/24000000*OO[[#This Row],[117 (03JUL1985 12:00:00)-Water Temperature (C)]]*OO[[#This Row],[59]]</f>
        <v>2.1945442178629999E-5</v>
      </c>
      <c r="BJ407" s="10">
        <f>3/24000000*OO[[#This Row],[118 (03JUL1985 15:00:00)-Water Temperature (C)]]*OO[[#This Row],[60]]</f>
        <v>2.0372896277824999E-5</v>
      </c>
      <c r="BK407" s="10">
        <f>3/24000000*OO[[#This Row],[119 (03JUL1985 18:00:00)-Water Temperature (C)]]*OO[[#This Row],[61]]</f>
        <v>1.8442143679937499E-5</v>
      </c>
      <c r="BL407" s="10">
        <f>3/24000000*OO[[#This Row],[120 (03JUL1985 21:00:00)-Water Temperature (C)]]*OO[[#This Row],[62]]</f>
        <v>1.6305678545062502E-5</v>
      </c>
      <c r="BM407" s="10">
        <f>3/24000000*OO[[#This Row],[121 (04JUL1985 00:00:00)-Water Temperature (C)]]*OO[[#This Row],[63]]</f>
        <v>1.4132266674499999E-5</v>
      </c>
      <c r="BN407" s="10">
        <f>3/24000000*OO[[#This Row],[122 (04JUL1985 03:00:00)-Water Temperature (C)]]*OO[[#This Row],[64]]</f>
        <v>1.2225425180242501E-5</v>
      </c>
      <c r="BO407" s="10">
        <f>3/24000000*OO[[#This Row],[123 (04JUL1985 06:00:00)-Water Temperature (C)]]*OO[[#This Row],[65]]</f>
        <v>1.0890736588681248E-5</v>
      </c>
      <c r="BP407" s="10">
        <f>3/24000000*OO[[#This Row],[124 (04JUL1985 09:00:00)-Water Temperature (C)]]*OO[[#This Row],[66]]</f>
        <v>1.033913895779625E-5</v>
      </c>
      <c r="BQ407" s="10">
        <f>3/24000000*OO[[#This Row],[125 (04JUL1985 12:00:00)-Water Temperature (C)]]*OO[[#This Row],[67]]</f>
        <v>9.774437223814999E-6</v>
      </c>
      <c r="BR407" s="10">
        <f>3/24000000*OO[[#This Row],[126 (04JUL1985 15:00:00)-Water Temperature (C)]]*OO[[#This Row],[68]]</f>
        <v>9.2027210457875009E-6</v>
      </c>
      <c r="BS407" s="10">
        <f>3/24000000*OO[[#This Row],[127 (04JUL1985 18:00:00)-Water Temperature (C)]]*OO[[#This Row],[69]]</f>
        <v>8.6019688420437512E-6</v>
      </c>
      <c r="BT407" s="10">
        <f>3/24000000*OO[[#This Row],[128 (04JUL1985 21:00:00)-Water Temperature (C)]]*OO[[#This Row],[70]]</f>
        <v>7.7525935202062486E-6</v>
      </c>
      <c r="BU407" s="10">
        <f>3/24000000*OO[[#This Row],[129 (05JUL1985 00:00:00)-Water Temperature (C)]]*OO[[#This Row],[71]]</f>
        <v>6.7847119945912499E-6</v>
      </c>
      <c r="BV407" s="10">
        <f>3/24000000*OO[[#This Row],[130 (05JUL1985 03:00:00)-Water Temperature (C)]]*OO[[#This Row],[72]]</f>
        <v>5.9707966689187502E-6</v>
      </c>
      <c r="BW407" s="10">
        <f>3/24000000*OO[[#This Row],[131 (05JUL1985 06:00:00)-Water Temperature (C)]]*OO[[#This Row],[73]]</f>
        <v>5.3248939901149992E-6</v>
      </c>
      <c r="BX407" s="10">
        <f>3/24000000*OO[[#This Row],[132 (05JUL1985 09:00:00)-Water Temperature (C)]]*OO[[#This Row],[74]]</f>
        <v>4.9338567225187499E-6</v>
      </c>
      <c r="BY407" s="10">
        <f>3/24000000*OO[[#This Row],[133 (05JUL1985 12:00:00)-Water Temperature (C)]]*OO[[#This Row],[75]]</f>
        <v>4.5639519628037503E-6</v>
      </c>
      <c r="BZ407" s="10">
        <f>3/24000000*OO[[#This Row],[134 (05JUL1985 15:00:00)-Water Temperature (C)]]*OO[[#This Row],[76]]</f>
        <v>4.1370286989899995E-6</v>
      </c>
      <c r="CA407" s="10">
        <f>3/24000000*OO[[#This Row],[135 (05JUL1985 18:00:00)-Water Temperature (C)]]*OO[[#This Row],[77]]</f>
        <v>3.6581971282649995E-6</v>
      </c>
      <c r="CB407" s="10">
        <f>3/24000000*OO[[#This Row],[136 (05JUL1985 21:00:00)-Water Temperature (C)]]*OO[[#This Row],[78]]</f>
        <v>3.1355765127949997E-6</v>
      </c>
      <c r="CC407" s="10">
        <f>3/24000000*OO[[#This Row],[137 (06JUL1985 00:00:00)-Water Temperature (C)]]*OO[[#This Row],[79]]</f>
        <v>2.6518588210999994E-6</v>
      </c>
      <c r="CD407" s="10">
        <f>3/24000000*OO[[#This Row],[138 (06JUL1985 03:00:00)-Water Temperature (C)]]*OO[[#This Row],[80]]</f>
        <v>2.2254258616640001E-6</v>
      </c>
      <c r="CE407" s="10">
        <f>3/24000000*OO[[#This Row],[139 (06JUL1985 06:00:00)-Water Temperature (C)]]*OO[[#This Row],[81]]</f>
        <v>1.9026186613774998E-6</v>
      </c>
      <c r="CF407" s="10">
        <f>3/24000000*OO[[#This Row],[140 (06JUL1985 09:00:00)-Water Temperature (C)]]*OO[[#This Row],[82]]</f>
        <v>1.7223366070435001E-6</v>
      </c>
      <c r="CG407" s="10">
        <f>3/24000000*OO[[#This Row],[141 (06JUL1985 12:00:00)-Water Temperature (C)]]*OO[[#This Row],[83]]</f>
        <v>1.578598240325E-6</v>
      </c>
      <c r="CH407" s="10">
        <f>3/24000000*OO[[#This Row],[142 (06JUL1985 15:00:00)-Water Temperature (C)]]*OO[[#This Row],[84]]</f>
        <v>1.4471102483158749E-6</v>
      </c>
      <c r="CI407" s="10">
        <f>3/24000000*OO[[#This Row],[143 (06JUL1985 18:00:00)-Water Temperature (C)]]*OO[[#This Row],[85]]</f>
        <v>1.2938089607382499E-6</v>
      </c>
      <c r="CJ407" s="10">
        <f>3/24000000*OO[[#This Row],[144 (06JUL1985 21:00:00)-Water Temperature (C)]]*OO[[#This Row],[86]]</f>
        <v>1.1159172594543752E-6</v>
      </c>
      <c r="CK407" s="10">
        <f>3/24000000*OO[[#This Row],[145 (07JUL1985 00:00:00)-Water Temperature (C)]]*OO[[#This Row],[87]]</f>
        <v>9.3132497131399992E-7</v>
      </c>
      <c r="CL407" s="10">
        <f>3/24000000*OO[[#This Row],[146 (07JUL1985 03:00:00)-Water Temperature (C)]]*OO[[#This Row],[88]]</f>
        <v>7.8438956201050003E-7</v>
      </c>
      <c r="CM407" s="10">
        <f>3/24000000*OO[[#This Row],[147 (07JUL1985 06:00:00)-Water Temperature (C)]]*OO[[#This Row],[89]]</f>
        <v>6.7329359549774995E-7</v>
      </c>
      <c r="CN407" s="10">
        <f>3/24000000*OO[[#This Row],[148 (07JUL1985 09:00:00)-Water Temperature (C)]]*OO[[#This Row],[90]]</f>
        <v>6.05341701576E-7</v>
      </c>
      <c r="CO407" s="10">
        <f>3/24000000*OO[[#This Row],[149 (07JUL1985 12:00:00)-Water Temperature (C)]]*OO[[#This Row],[91]]</f>
        <v>5.5986309642887501E-7</v>
      </c>
      <c r="CP407" s="10">
        <f>3/24000000*OO[[#This Row],[150 (07JUL1985 15:00:00)-Water Temperature (C)]]*OO[[#This Row],[92]]</f>
        <v>5.5986309642887501E-7</v>
      </c>
      <c r="CQ407" s="10">
        <f>3/24000000*OO[[#This Row],[151 (07JUL1985 18:00:00)-Water Temperature (C)]]*OO[[#This Row],[93]]</f>
        <v>5.5986309642887501E-7</v>
      </c>
      <c r="CR407" s="10">
        <f>3/24000000*OO[[#This Row],[152 (07JUL1985 21:00:00)-Water Temperature (C)]]*OO[[#This Row],[94]]</f>
        <v>5.5986309642887501E-7</v>
      </c>
      <c r="CS407" s="10">
        <f>3/24000000*OO[[#This Row],[153 (08JUL1985 00:00:00)-Water Temperature (C)]]*OO[[#This Row],[95]]</f>
        <v>5.5986309642887501E-7</v>
      </c>
      <c r="CT407" s="10">
        <f>3/24000000*OO[[#This Row],[154 (08JUL1985 03:00:00)-Water Temperature (C)]]*OO[[#This Row],[96]]</f>
        <v>5.5986309642887501E-7</v>
      </c>
      <c r="CU407" s="10">
        <f>3/24000000*OO[[#This Row],[155 (08JUL1985 06:00:00)-Water Temperature (C)]]*OO[[#This Row],[97]]</f>
        <v>5.5986309642887501E-7</v>
      </c>
      <c r="CV407" s="10">
        <f>3/24000000*OO[[#This Row],[156 (08JUL1985 09:00:00)-Water Temperature (C)]]*OO[[#This Row],[98]]</f>
        <v>5.5986309642887501E-7</v>
      </c>
      <c r="CW407" s="10">
        <f>3/24000000*OO[[#This Row],[157 (08JUL1985 12:00:00)-Water Temperature (C)]]*OO[[#This Row],[99]]</f>
        <v>5.5986309642887501E-7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1.81313085954E-41</v>
      </c>
      <c r="W408" s="10">
        <f>3/24000000*OO[[#This Row],[79 (28JUN1985 18:00:00)-Water Temperature (C)]]*OO[[#This Row],[21]]</f>
        <v>5.0690657357699999E-33</v>
      </c>
      <c r="X408" s="10">
        <f>3/24000000*OO[[#This Row],[80 (28JUN1985 21:00:00)-Water Temperature (C)]]*OO[[#This Row],[22]]</f>
        <v>9.255863188709998E-27</v>
      </c>
      <c r="Y408" s="10">
        <f>3/24000000*OO[[#This Row],[81 (29JUN1985 00:00:00)-Water Temperature (C)]]*OO[[#This Row],[23]]</f>
        <v>9.6236297291249996E-21</v>
      </c>
      <c r="Z408" s="10">
        <f>3/24000000*OO[[#This Row],[82 (29JUN1985 03:00:00)-Water Temperature (C)]]*OO[[#This Row],[24]]</f>
        <v>1.2118855845608748E-16</v>
      </c>
      <c r="AA408" s="10">
        <f>3/24000000*OO[[#This Row],[83 (29JUN1985 06:00:00)-Water Temperature (C)]]*OO[[#This Row],[25]]</f>
        <v>1.722383865906E-13</v>
      </c>
      <c r="AB408" s="10">
        <f>3/24000000*OO[[#This Row],[84 (29JUN1985 09:00:00)-Water Temperature (C)]]*OO[[#This Row],[26]]</f>
        <v>5.9393963421100015E-11</v>
      </c>
      <c r="AC408" s="10">
        <f>3/24000000*OO[[#This Row],[85 (29JUN1985 12:00:00)-Water Temperature (C)]]*OO[[#This Row],[27]]</f>
        <v>7.2496968669824999E-9</v>
      </c>
      <c r="AD408" s="10">
        <f>3/24000000*OO[[#This Row],[86 (29JUN1985 15:00:00)-Water Temperature (C)]]*OO[[#This Row],[28]]</f>
        <v>3.7996112113924995E-7</v>
      </c>
      <c r="AE408" s="10">
        <f>3/24000000*OO[[#This Row],[88 (29JUN1985 21:00:00)-Water Temperature (C)]]*OO[[#This Row],[30]]</f>
        <v>1.3340286092429997E-4</v>
      </c>
      <c r="AF408" s="10">
        <f>3/24000000*OO[[#This Row],[88 (29JUN1985 21:00:00)-Water Temperature (C)]]*OO[[#This Row],[30]]</f>
        <v>1.3340286092429997E-4</v>
      </c>
      <c r="AG408" s="10">
        <f>3/24000000*OO[[#This Row],[89 (30JUN1985 00:00:00)-Water Temperature (C)]]*OO[[#This Row],[31]]</f>
        <v>1.04478535900375E-3</v>
      </c>
      <c r="AH408" s="10">
        <f>3/24000000*OO[[#This Row],[90 (30JUN1985 03:00:00)-Water Temperature (C)]]*OO[[#This Row],[32]]</f>
        <v>5.1040230931799994E-3</v>
      </c>
      <c r="AI408" s="10">
        <f>3/24000000*OO[[#This Row],[91 (30JUN1985 06:00:00)-Water Temperature (C)]]*OO[[#This Row],[33]]</f>
        <v>1.6594822033593748E-2</v>
      </c>
      <c r="AJ408" s="10">
        <f>3/24000000*OO[[#This Row],[92 (30JUN1985 09:00:00)-Water Temperature (C)]]*OO[[#This Row],[34]]</f>
        <v>3.9231662536975E-2</v>
      </c>
      <c r="AK408" s="10">
        <f>3/24000000*OO[[#This Row],[93 (30JUN1985 12:00:00)-Water Temperature (C)]]*OO[[#This Row],[35]]</f>
        <v>6.8412626664375004E-2</v>
      </c>
      <c r="AL408" s="10">
        <f>3/24000000*OO[[#This Row],[94 (30JUN1985 15:00:00)-Water Temperature (C)]]*OO[[#This Row],[36]]</f>
        <v>9.0431091656150001E-2</v>
      </c>
      <c r="AM408" s="10">
        <f>3/24000000*OO[[#This Row],[95 (30JUN1985 18:00:00)-Water Temperature (C)]]*OO[[#This Row],[37]]</f>
        <v>9.4078010274999999E-2</v>
      </c>
      <c r="AN408" s="10">
        <f>3/24000000*OO[[#This Row],[96 (30JUN1985 21:00:00)-Water Temperature (C)]]*OO[[#This Row],[38]]</f>
        <v>7.6466081098124999E-2</v>
      </c>
      <c r="AO408" s="10">
        <f>3/24000000*OO[[#This Row],[97 (01JUL1985 00:00:00)-Water Temperature (C)]]*OO[[#This Row],[39]]</f>
        <v>4.9964013033749997E-2</v>
      </c>
      <c r="AP408" s="10">
        <f>3/24000000*OO[[#This Row],[98 (01JUL1985 03:00:00)-Water Temperature (C)]]*OO[[#This Row],[40]]</f>
        <v>2.7479644303300001E-2</v>
      </c>
      <c r="AQ408" s="10">
        <f>3/24000000*OO[[#This Row],[99 (01JUL1985 06:00:00)-Water Temperature (C)]]*OO[[#This Row],[41]]</f>
        <v>1.3250297371972501E-2</v>
      </c>
      <c r="AR408" s="10">
        <f>3/24000000*OO[[#This Row],[100 (01JUL1985 09:00:00)-Water Temperature (C)]]*OO[[#This Row],[42]]</f>
        <v>6.0504147918200007E-3</v>
      </c>
      <c r="AS408" s="10">
        <f>3/24000000*OO[[#This Row],[101 (01JUL1985 12:00:00)-Water Temperature (C)]]*OO[[#This Row],[43]]</f>
        <v>2.6048575795458748E-3</v>
      </c>
      <c r="AT408" s="10">
        <f>3/24000000*OO[[#This Row],[102 (01JUL1985 15:00:00)-Water Temperature (C)]]*OO[[#This Row],[44]]</f>
        <v>1.0702296575879999E-3</v>
      </c>
      <c r="AU408" s="10">
        <f>3/24000000*OO[[#This Row],[103 (01JUL1985 18:00:00)-Water Temperature (C)]]*OO[[#This Row],[45]]</f>
        <v>4.3753002305875E-4</v>
      </c>
      <c r="AV408" s="10">
        <f>3/24000000*OO[[#This Row],[104 (01JUL1985 21:00:00)-Water Temperature (C)]]*OO[[#This Row],[46]]</f>
        <v>1.9700395141379999E-4</v>
      </c>
      <c r="AW408" s="10">
        <f>3/24000000*OO[[#This Row],[105 (02JUL1985 00:00:00)-Water Temperature (C)]]*OO[[#This Row],[47]]</f>
        <v>1.13556696415E-4</v>
      </c>
      <c r="AX408" s="10">
        <f>3/24000000*OO[[#This Row],[106 (02JUL1985 03:00:00)-Water Temperature (C)]]*OO[[#This Row],[48]]</f>
        <v>8.6006962984799991E-5</v>
      </c>
      <c r="AY408" s="10">
        <f>3/24000000*OO[[#This Row],[107 (02JUL1985 06:00:00)-Water Temperature (C)]]*OO[[#This Row],[49]]</f>
        <v>7.5259874110874996E-5</v>
      </c>
      <c r="AZ408" s="10">
        <f>3/24000000*OO[[#This Row],[108 (02JUL1985 09:00:00)-Water Temperature (C)]]*OO[[#This Row],[50]]</f>
        <v>7.0983013068512494E-5</v>
      </c>
      <c r="BA408" s="10">
        <f>3/24000000*OO[[#This Row],[109 (02JUL1985 12:00:00)-Water Temperature (C)]]*OO[[#This Row],[51]]</f>
        <v>6.8454633236224991E-5</v>
      </c>
      <c r="BB408" s="10">
        <f>3/24000000*OO[[#This Row],[110 (02JUL1985 15:00:00)-Water Temperature (C)]]*OO[[#This Row],[52]]</f>
        <v>6.5797059636249993E-5</v>
      </c>
      <c r="BC408" s="10">
        <f>3/24000000*OO[[#This Row],[111 (02JUL1985 18:00:00)-Water Temperature (C)]]*OO[[#This Row],[53]]</f>
        <v>6.1145808499574986E-5</v>
      </c>
      <c r="BD408" s="10">
        <f>3/24000000*OO[[#This Row],[112 (02JUL1985 21:00:00)-Water Temperature (C)]]*OO[[#This Row],[54]]</f>
        <v>5.4428470411749994E-5</v>
      </c>
      <c r="BE408" s="10">
        <f>3/24000000*OO[[#This Row],[113 (03JUL1985 00:00:00)-Water Temperature (C)]]*OO[[#This Row],[55]]</f>
        <v>4.7081274313287497E-5</v>
      </c>
      <c r="BF408" s="10">
        <f>3/24000000*OO[[#This Row],[114 (03JUL1985 03:00:00)-Water Temperature (C)]]*OO[[#This Row],[56]]</f>
        <v>4.0713490684800004E-5</v>
      </c>
      <c r="BG408" s="10">
        <f>3/24000000*OO[[#This Row],[115 (03JUL1985 06:00:00)-Water Temperature (C)]]*OO[[#This Row],[57]]</f>
        <v>3.5418364420000001E-5</v>
      </c>
      <c r="BH408" s="10">
        <f>3/24000000*OO[[#This Row],[116 (03JUL1985 09:00:00)-Water Temperature (C)]]*OO[[#This Row],[58]]</f>
        <v>3.2663811898574998E-5</v>
      </c>
      <c r="BI408" s="10">
        <f>3/24000000*OO[[#This Row],[117 (03JUL1985 12:00:00)-Water Temperature (C)]]*OO[[#This Row],[59]]</f>
        <v>2.9383246531800003E-5</v>
      </c>
      <c r="BJ408" s="10">
        <f>3/24000000*OO[[#This Row],[118 (03JUL1985 15:00:00)-Water Temperature (C)]]*OO[[#This Row],[60]]</f>
        <v>2.7358651927691252E-5</v>
      </c>
      <c r="BK408" s="10">
        <f>3/24000000*OO[[#This Row],[119 (03JUL1985 18:00:00)-Water Temperature (C)]]*OO[[#This Row],[61]]</f>
        <v>2.4935960298903748E-5</v>
      </c>
      <c r="BL408" s="10">
        <f>3/24000000*OO[[#This Row],[120 (03JUL1985 21:00:00)-Water Temperature (C)]]*OO[[#This Row],[62]]</f>
        <v>2.2141141292619999E-5</v>
      </c>
      <c r="BM408" s="10">
        <f>3/24000000*OO[[#This Row],[121 (04JUL1985 00:00:00)-Water Temperature (C)]]*OO[[#This Row],[63]]</f>
        <v>1.9257782723959996E-5</v>
      </c>
      <c r="BN408" s="10">
        <f>3/24000000*OO[[#This Row],[122 (04JUL1985 03:00:00)-Water Temperature (C)]]*OO[[#This Row],[64]]</f>
        <v>1.6700046403516245E-5</v>
      </c>
      <c r="BO408" s="10">
        <f>3/24000000*OO[[#This Row],[123 (04JUL1985 06:00:00)-Water Temperature (C)]]*OO[[#This Row],[65]]</f>
        <v>1.4883161263244999E-5</v>
      </c>
      <c r="BP408" s="10">
        <f>3/24000000*OO[[#This Row],[124 (04JUL1985 09:00:00)-Water Temperature (C)]]*OO[[#This Row],[66]]</f>
        <v>1.4165844097297498E-5</v>
      </c>
      <c r="BQ408" s="10">
        <f>3/24000000*OO[[#This Row],[125 (04JUL1985 12:00:00)-Water Temperature (C)]]*OO[[#This Row],[67]]</f>
        <v>1.3475003339036249E-5</v>
      </c>
      <c r="BR408" s="10">
        <f>3/24000000*OO[[#This Row],[126 (04JUL1985 15:00:00)-Water Temperature (C)]]*OO[[#This Row],[68]]</f>
        <v>1.2722945327417499E-5</v>
      </c>
      <c r="BS408" s="10">
        <f>3/24000000*OO[[#This Row],[127 (04JUL1985 18:00:00)-Water Temperature (C)]]*OO[[#This Row],[69]]</f>
        <v>1.1940107712359999E-5</v>
      </c>
      <c r="BT408" s="10">
        <f>3/24000000*OO[[#This Row],[128 (04JUL1985 21:00:00)-Water Temperature (C)]]*OO[[#This Row],[70]]</f>
        <v>1.0800329867662499E-5</v>
      </c>
      <c r="BU408" s="10">
        <f>3/24000000*OO[[#This Row],[129 (05JUL1985 00:00:00)-Water Temperature (C)]]*OO[[#This Row],[71]]</f>
        <v>9.4887650825687503E-6</v>
      </c>
      <c r="BV408" s="10">
        <f>3/24000000*OO[[#This Row],[130 (05JUL1985 03:00:00)-Water Temperature (C)]]*OO[[#This Row],[72]]</f>
        <v>8.3818039720374985E-6</v>
      </c>
      <c r="BW408" s="10">
        <f>3/24000000*OO[[#This Row],[131 (05JUL1985 06:00:00)-Water Temperature (C)]]*OO[[#This Row],[73]]</f>
        <v>7.4949716987674998E-6</v>
      </c>
      <c r="BX408" s="10">
        <f>3/24000000*OO[[#This Row],[132 (05JUL1985 09:00:00)-Water Temperature (C)]]*OO[[#This Row],[74]]</f>
        <v>6.9804508779000004E-6</v>
      </c>
      <c r="BY408" s="10">
        <f>3/24000000*OO[[#This Row],[133 (05JUL1985 12:00:00)-Water Temperature (C)]]*OO[[#This Row],[75]]</f>
        <v>6.4937041734000003E-6</v>
      </c>
      <c r="BZ408" s="10">
        <f>3/24000000*OO[[#This Row],[134 (05JUL1985 15:00:00)-Water Temperature (C)]]*OO[[#This Row],[76]]</f>
        <v>5.9182909728999992E-6</v>
      </c>
      <c r="CA408" s="10">
        <f>3/24000000*OO[[#This Row],[135 (05JUL1985 18:00:00)-Water Temperature (C)]]*OO[[#This Row],[77]]</f>
        <v>5.2704632166624994E-6</v>
      </c>
      <c r="CB408" s="10">
        <f>3/24000000*OO[[#This Row],[136 (05JUL1985 21:00:00)-Water Temperature (C)]]*OO[[#This Row],[78]]</f>
        <v>4.5443710999049992E-6</v>
      </c>
      <c r="CC408" s="10">
        <f>3/24000000*OO[[#This Row],[137 (06JUL1985 00:00:00)-Water Temperature (C)]]*OO[[#This Row],[79]]</f>
        <v>3.8629161415499996E-6</v>
      </c>
      <c r="CD408" s="10">
        <f>3/24000000*OO[[#This Row],[138 (06JUL1985 03:00:00)-Water Temperature (C)]]*OO[[#This Row],[80]]</f>
        <v>3.2550906143874994E-6</v>
      </c>
      <c r="CE408" s="10">
        <f>3/24000000*OO[[#This Row],[139 (06JUL1985 06:00:00)-Water Temperature (C)]]*OO[[#This Row],[81]]</f>
        <v>2.7897268995249999E-6</v>
      </c>
      <c r="CF408" s="10">
        <f>3/24000000*OO[[#This Row],[140 (06JUL1985 09:00:00)-Water Temperature (C)]]*OO[[#This Row],[82]]</f>
        <v>2.5339976858249997E-6</v>
      </c>
      <c r="CG408" s="10">
        <f>3/24000000*OO[[#This Row],[141 (06JUL1985 12:00:00)-Water Temperature (C)]]*OO[[#This Row],[83]]</f>
        <v>2.3329402174878751E-6</v>
      </c>
      <c r="CH408" s="10">
        <f>3/24000000*OO[[#This Row],[142 (06JUL1985 15:00:00)-Water Temperature (C)]]*OO[[#This Row],[84]]</f>
        <v>2.1532847481495004E-6</v>
      </c>
      <c r="CI408" s="10">
        <f>3/24000000*OO[[#This Row],[143 (06JUL1985 18:00:00)-Water Temperature (C)]]*OO[[#This Row],[85]]</f>
        <v>1.9369920248240001E-6</v>
      </c>
      <c r="CJ408" s="10">
        <f>3/24000000*OO[[#This Row],[144 (06JUL1985 21:00:00)-Water Temperature (C)]]*OO[[#This Row],[86]]</f>
        <v>1.6833906428625002E-6</v>
      </c>
      <c r="CK408" s="10">
        <f>3/24000000*OO[[#This Row],[145 (07JUL1985 00:00:00)-Water Temperature (C)]]*OO[[#This Row],[87]]</f>
        <v>1.4117105448629998E-6</v>
      </c>
      <c r="CL408" s="10">
        <f>3/24000000*OO[[#This Row],[146 (07JUL1985 03:00:00)-Water Temperature (C)]]*OO[[#This Row],[88]]</f>
        <v>1.1928527839020001E-6</v>
      </c>
      <c r="CM408" s="10">
        <f>3/24000000*OO[[#This Row],[147 (07JUL1985 06:00:00)-Water Temperature (C)]]*OO[[#This Row],[89]]</f>
        <v>1.0266902476479998E-6</v>
      </c>
      <c r="CN408" s="10">
        <f>3/24000000*OO[[#This Row],[148 (07JUL1985 09:00:00)-Water Temperature (C)]]*OO[[#This Row],[90]]</f>
        <v>9.254127518887499E-7</v>
      </c>
      <c r="CO408" s="10">
        <f>3/24000000*OO[[#This Row],[149 (07JUL1985 12:00:00)-Water Temperature (C)]]*OO[[#This Row],[91]]</f>
        <v>8.5956647853437503E-7</v>
      </c>
      <c r="CP408" s="10">
        <f>3/24000000*OO[[#This Row],[150 (07JUL1985 15:00:00)-Water Temperature (C)]]*OO[[#This Row],[92]]</f>
        <v>8.5956647853437503E-7</v>
      </c>
      <c r="CQ408" s="10">
        <f>3/24000000*OO[[#This Row],[151 (07JUL1985 18:00:00)-Water Temperature (C)]]*OO[[#This Row],[93]]</f>
        <v>8.5956647853437503E-7</v>
      </c>
      <c r="CR408" s="10">
        <f>3/24000000*OO[[#This Row],[152 (07JUL1985 21:00:00)-Water Temperature (C)]]*OO[[#This Row],[94]]</f>
        <v>8.5956647853437503E-7</v>
      </c>
      <c r="CS408" s="10">
        <f>3/24000000*OO[[#This Row],[153 (08JUL1985 00:00:00)-Water Temperature (C)]]*OO[[#This Row],[95]]</f>
        <v>8.5956647853437503E-7</v>
      </c>
      <c r="CT408" s="10">
        <f>3/24000000*OO[[#This Row],[154 (08JUL1985 03:00:00)-Water Temperature (C)]]*OO[[#This Row],[96]]</f>
        <v>8.5956647853437503E-7</v>
      </c>
      <c r="CU408" s="10">
        <f>3/24000000*OO[[#This Row],[155 (08JUL1985 06:00:00)-Water Temperature (C)]]*OO[[#This Row],[97]]</f>
        <v>8.5956647853437503E-7</v>
      </c>
      <c r="CV408" s="10">
        <f>3/24000000*OO[[#This Row],[156 (08JUL1985 09:00:00)-Water Temperature (C)]]*OO[[#This Row],[98]]</f>
        <v>8.5956647853437503E-7</v>
      </c>
      <c r="CW408" s="10">
        <f>3/24000000*OO[[#This Row],[157 (08JUL1985 12:00:00)-Water Temperature (C)]]*OO[[#This Row],[99]]</f>
        <v>8.5956647853437503E-7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1.8930202505662498E-42</v>
      </c>
      <c r="W409" s="10">
        <f>3/24000000*OO[[#This Row],[79 (28JUN1985 18:00:00)-Water Temperature (C)]]*OO[[#This Row],[21]]</f>
        <v>9.2908015048124997E-34</v>
      </c>
      <c r="X409" s="10">
        <f>3/24000000*OO[[#This Row],[80 (28JUN1985 21:00:00)-Water Temperature (C)]]*OO[[#This Row],[22]]</f>
        <v>1.565182786571625E-27</v>
      </c>
      <c r="Y409" s="10">
        <f>3/24000000*OO[[#This Row],[81 (29JUN1985 00:00:00)-Water Temperature (C)]]*OO[[#This Row],[23]]</f>
        <v>2.1628531419699998E-21</v>
      </c>
      <c r="Z409" s="10">
        <f>3/24000000*OO[[#This Row],[82 (29JUN1985 03:00:00)-Water Temperature (C)]]*OO[[#This Row],[24]]</f>
        <v>3.3034380642399995E-17</v>
      </c>
      <c r="AA409" s="10">
        <f>3/24000000*OO[[#This Row],[83 (29JUN1985 06:00:00)-Water Temperature (C)]]*OO[[#This Row],[25]]</f>
        <v>5.3305117767600003E-14</v>
      </c>
      <c r="AB409" s="10">
        <f>3/24000000*OO[[#This Row],[84 (29JUN1985 09:00:00)-Water Temperature (C)]]*OO[[#This Row],[26]]</f>
        <v>2.0160142259672499E-11</v>
      </c>
      <c r="AC409" s="10">
        <f>3/24000000*OO[[#This Row],[85 (29JUN1985 12:00:00)-Water Temperature (C)]]*OO[[#This Row],[27]]</f>
        <v>2.6563403218125001E-9</v>
      </c>
      <c r="AD409" s="10">
        <f>3/24000000*OO[[#This Row],[86 (29JUN1985 15:00:00)-Water Temperature (C)]]*OO[[#This Row],[28]]</f>
        <v>1.4866846653284999E-7</v>
      </c>
      <c r="AE409" s="10">
        <f>3/24000000*OO[[#This Row],[88 (29JUN1985 21:00:00)-Water Temperature (C)]]*OO[[#This Row],[30]]</f>
        <v>5.865689012749999E-5</v>
      </c>
      <c r="AF409" s="10">
        <f>3/24000000*OO[[#This Row],[88 (29JUN1985 21:00:00)-Water Temperature (C)]]*OO[[#This Row],[30]]</f>
        <v>5.865689012749999E-5</v>
      </c>
      <c r="AG409" s="10">
        <f>3/24000000*OO[[#This Row],[89 (30JUN1985 00:00:00)-Water Temperature (C)]]*OO[[#This Row],[31]]</f>
        <v>4.8428310732000001E-4</v>
      </c>
      <c r="AH409" s="10">
        <f>3/24000000*OO[[#This Row],[90 (30JUN1985 03:00:00)-Water Temperature (C)]]*OO[[#This Row],[32]]</f>
        <v>2.4811979131499997E-3</v>
      </c>
      <c r="AI409" s="10">
        <f>3/24000000*OO[[#This Row],[91 (30JUN1985 06:00:00)-Water Temperature (C)]]*OO[[#This Row],[33]]</f>
        <v>8.4207598081499999E-3</v>
      </c>
      <c r="AJ409" s="10">
        <f>3/24000000*OO[[#This Row],[92 (30JUN1985 09:00:00)-Water Temperature (C)]]*OO[[#This Row],[34]]</f>
        <v>2.0694866293080001E-2</v>
      </c>
      <c r="AK409" s="10">
        <f>3/24000000*OO[[#This Row],[93 (30JUN1985 12:00:00)-Water Temperature (C)]]*OO[[#This Row],[35]]</f>
        <v>3.7446160874850004E-2</v>
      </c>
      <c r="AL409" s="10">
        <f>3/24000000*OO[[#This Row],[94 (30JUN1985 15:00:00)-Water Temperature (C)]]*OO[[#This Row],[36]]</f>
        <v>5.1202784253499986E-2</v>
      </c>
      <c r="AM409" s="10">
        <f>3/24000000*OO[[#This Row],[95 (30JUN1985 18:00:00)-Water Temperature (C)]]*OO[[#This Row],[37]]</f>
        <v>5.5026373456950002E-2</v>
      </c>
      <c r="AN409" s="10">
        <f>3/24000000*OO[[#This Row],[96 (30JUN1985 21:00:00)-Water Temperature (C)]]*OO[[#This Row],[38]]</f>
        <v>4.6215009129124997E-2</v>
      </c>
      <c r="AO409" s="10">
        <f>3/24000000*OO[[#This Row],[97 (01JUL1985 00:00:00)-Water Temperature (C)]]*OO[[#This Row],[39]]</f>
        <v>3.1060512132300003E-2</v>
      </c>
      <c r="AP409" s="10">
        <f>3/24000000*OO[[#This Row],[98 (01JUL1985 03:00:00)-Water Temperature (C)]]*OO[[#This Row],[40]]</f>
        <v>1.7532238298688749E-2</v>
      </c>
      <c r="AQ409" s="10">
        <f>3/24000000*OO[[#This Row],[99 (01JUL1985 06:00:00)-Water Temperature (C)]]*OO[[#This Row],[41]]</f>
        <v>8.64086814062375E-3</v>
      </c>
      <c r="AR409" s="10">
        <f>3/24000000*OO[[#This Row],[100 (01JUL1985 09:00:00)-Water Temperature (C)]]*OO[[#This Row],[42]]</f>
        <v>4.0166247253387499E-3</v>
      </c>
      <c r="AS409" s="10">
        <f>3/24000000*OO[[#This Row],[101 (01JUL1985 12:00:00)-Water Temperature (C)]]*OO[[#This Row],[43]]</f>
        <v>1.7582099673674999E-3</v>
      </c>
      <c r="AT409" s="10">
        <f>3/24000000*OO[[#This Row],[102 (01JUL1985 15:00:00)-Water Temperature (C)]]*OO[[#This Row],[44]]</f>
        <v>7.3287299826899988E-4</v>
      </c>
      <c r="AU409" s="10">
        <f>3/24000000*OO[[#This Row],[103 (01JUL1985 18:00:00)-Water Temperature (C)]]*OO[[#This Row],[45]]</f>
        <v>3.0153038935949999E-4</v>
      </c>
      <c r="AV409" s="10">
        <f>3/24000000*OO[[#This Row],[104 (01JUL1985 21:00:00)-Water Temperature (C)]]*OO[[#This Row],[46]]</f>
        <v>1.3446488307689998E-4</v>
      </c>
      <c r="AW409" s="10">
        <f>3/24000000*OO[[#This Row],[105 (02JUL1985 00:00:00)-Water Temperature (C)]]*OO[[#This Row],[47]]</f>
        <v>7.591366752628749E-5</v>
      </c>
      <c r="AX409" s="10">
        <f>3/24000000*OO[[#This Row],[106 (02JUL1985 03:00:00)-Water Temperature (C)]]*OO[[#This Row],[48]]</f>
        <v>5.6140826742674999E-5</v>
      </c>
      <c r="AY409" s="10">
        <f>3/24000000*OO[[#This Row],[107 (02JUL1985 06:00:00)-Water Temperature (C)]]*OO[[#This Row],[49]]</f>
        <v>4.8683852344662489E-5</v>
      </c>
      <c r="AZ409" s="10">
        <f>3/24000000*OO[[#This Row],[108 (02JUL1985 09:00:00)-Water Temperature (C)]]*OO[[#This Row],[50]]</f>
        <v>4.576625068412499E-5</v>
      </c>
      <c r="BA409" s="10">
        <f>3/24000000*OO[[#This Row],[109 (02JUL1985 12:00:00)-Water Temperature (C)]]*OO[[#This Row],[51]]</f>
        <v>4.4062136677475008E-5</v>
      </c>
      <c r="BB409" s="10">
        <f>3/24000000*OO[[#This Row],[110 (02JUL1985 15:00:00)-Water Temperature (C)]]*OO[[#This Row],[52]]</f>
        <v>4.2405912149999993E-5</v>
      </c>
      <c r="BC409" s="10">
        <f>3/24000000*OO[[#This Row],[111 (02JUL1985 18:00:00)-Water Temperature (C)]]*OO[[#This Row],[53]]</f>
        <v>3.9572010619474999E-5</v>
      </c>
      <c r="BD409" s="10">
        <f>3/24000000*OO[[#This Row],[112 (02JUL1985 21:00:00)-Water Temperature (C)]]*OO[[#This Row],[54]]</f>
        <v>3.5419633796874996E-5</v>
      </c>
      <c r="BE409" s="10">
        <f>3/24000000*OO[[#This Row],[113 (03JUL1985 00:00:00)-Water Temperature (C)]]*OO[[#This Row],[55]]</f>
        <v>3.0718479982324997E-5</v>
      </c>
      <c r="BF409" s="10">
        <f>3/24000000*OO[[#This Row],[114 (03JUL1985 03:00:00)-Water Temperature (C)]]*OO[[#This Row],[56]]</f>
        <v>2.6641772612000003E-5</v>
      </c>
      <c r="BG409" s="10">
        <f>3/24000000*OO[[#This Row],[115 (03JUL1985 06:00:00)-Water Temperature (C)]]*OO[[#This Row],[57]]</f>
        <v>2.3174504078460002E-5</v>
      </c>
      <c r="BH409" s="10">
        <f>3/24000000*OO[[#This Row],[116 (03JUL1985 09:00:00)-Water Temperature (C)]]*OO[[#This Row],[58]]</f>
        <v>2.1419177147156247E-5</v>
      </c>
      <c r="BI409" s="10">
        <f>3/24000000*OO[[#This Row],[117 (03JUL1985 12:00:00)-Water Temperature (C)]]*OO[[#This Row],[59]]</f>
        <v>1.9317538393256249E-5</v>
      </c>
      <c r="BJ409" s="10">
        <f>3/24000000*OO[[#This Row],[118 (03JUL1985 15:00:00)-Water Temperature (C)]]*OO[[#This Row],[60]]</f>
        <v>1.8014280300899998E-5</v>
      </c>
      <c r="BK409" s="10">
        <f>3/24000000*OO[[#This Row],[119 (03JUL1985 18:00:00)-Water Temperature (C)]]*OO[[#This Row],[61]]</f>
        <v>1.6540278086962499E-5</v>
      </c>
      <c r="BL409" s="10">
        <f>3/24000000*OO[[#This Row],[120 (03JUL1985 21:00:00)-Water Temperature (C)]]*OO[[#This Row],[62]]</f>
        <v>1.47626297081725E-5</v>
      </c>
      <c r="BM409" s="10">
        <f>3/24000000*OO[[#This Row],[121 (04JUL1985 00:00:00)-Water Temperature (C)]]*OO[[#This Row],[63]]</f>
        <v>1.2881528081344999E-5</v>
      </c>
      <c r="BN409" s="10">
        <f>3/24000000*OO[[#This Row],[122 (04JUL1985 03:00:00)-Water Temperature (C)]]*OO[[#This Row],[64]]</f>
        <v>1.11965073784375E-5</v>
      </c>
      <c r="BO409" s="10">
        <f>3/24000000*OO[[#This Row],[123 (04JUL1985 06:00:00)-Water Temperature (C)]]*OO[[#This Row],[65]]</f>
        <v>9.9794827742999991E-6</v>
      </c>
      <c r="BP409" s="10">
        <f>3/24000000*OO[[#This Row],[124 (04JUL1985 09:00:00)-Water Temperature (C)]]*OO[[#This Row],[66]]</f>
        <v>9.5081575781499993E-6</v>
      </c>
      <c r="BQ409" s="10">
        <f>3/24000000*OO[[#This Row],[125 (04JUL1985 12:00:00)-Water Temperature (C)]]*OO[[#This Row],[67]]</f>
        <v>9.0963005612799989E-6</v>
      </c>
      <c r="BR409" s="10">
        <f>3/24000000*OO[[#This Row],[126 (04JUL1985 15:00:00)-Water Temperature (C)]]*OO[[#This Row],[68]]</f>
        <v>8.6120062857499999E-6</v>
      </c>
      <c r="BS409" s="10">
        <f>3/24000000*OO[[#This Row],[127 (04JUL1985 18:00:00)-Water Temperature (C)]]*OO[[#This Row],[69]]</f>
        <v>8.1118384930550001E-6</v>
      </c>
      <c r="BT409" s="10">
        <f>3/24000000*OO[[#This Row],[128 (04JUL1985 21:00:00)-Water Temperature (C)]]*OO[[#This Row],[70]]</f>
        <v>7.3691092033424994E-6</v>
      </c>
      <c r="BU409" s="10">
        <f>3/24000000*OO[[#This Row],[129 (05JUL1985 00:00:00)-Water Temperature (C)]]*OO[[#This Row],[71]]</f>
        <v>6.4990776623812502E-6</v>
      </c>
      <c r="BV409" s="10">
        <f>3/24000000*OO[[#This Row],[130 (05JUL1985 03:00:00)-Water Temperature (C)]]*OO[[#This Row],[72]]</f>
        <v>5.7527066481937499E-6</v>
      </c>
      <c r="BW409" s="10">
        <f>3/24000000*OO[[#This Row],[131 (05JUL1985 06:00:00)-Water Temperature (C)]]*OO[[#This Row],[73]]</f>
        <v>5.1534838256799997E-6</v>
      </c>
      <c r="BX409" s="10">
        <f>3/24000000*OO[[#This Row],[132 (05JUL1985 09:00:00)-Water Temperature (C)]]*OO[[#This Row],[74]]</f>
        <v>4.8249568081424993E-6</v>
      </c>
      <c r="BY409" s="10">
        <f>3/24000000*OO[[#This Row],[133 (05JUL1985 12:00:00)-Water Temperature (C)]]*OO[[#This Row],[75]]</f>
        <v>4.5119208162399992E-6</v>
      </c>
      <c r="BZ409" s="10">
        <f>3/24000000*OO[[#This Row],[134 (05JUL1985 15:00:00)-Water Temperature (C)]]*OO[[#This Row],[76]]</f>
        <v>4.1294567664312491E-6</v>
      </c>
      <c r="CA409" s="10">
        <f>3/24000000*OO[[#This Row],[135 (05JUL1985 18:00:00)-Water Temperature (C)]]*OO[[#This Row],[77]]</f>
        <v>3.7038236599724997E-6</v>
      </c>
      <c r="CB409" s="10">
        <f>3/24000000*OO[[#This Row],[136 (05JUL1985 21:00:00)-Water Temperature (C)]]*OO[[#This Row],[78]]</f>
        <v>3.2124362727062499E-6</v>
      </c>
      <c r="CC409" s="10">
        <f>3/24000000*OO[[#This Row],[137 (06JUL1985 00:00:00)-Water Temperature (C)]]*OO[[#This Row],[79]]</f>
        <v>2.7440343360093749E-6</v>
      </c>
      <c r="CD409" s="10">
        <f>3/24000000*OO[[#This Row],[138 (06JUL1985 03:00:00)-Water Temperature (C)]]*OO[[#This Row],[80]]</f>
        <v>2.3219096739929996E-6</v>
      </c>
      <c r="CE409" s="10">
        <f>3/24000000*OO[[#This Row],[139 (06JUL1985 06:00:00)-Water Temperature (C)]]*OO[[#This Row],[81]]</f>
        <v>1.9928924985780002E-6</v>
      </c>
      <c r="CF409" s="10">
        <f>3/24000000*OO[[#This Row],[140 (06JUL1985 09:00:00)-Water Temperature (C)]]*OO[[#This Row],[82]]</f>
        <v>1.8136618531391251E-6</v>
      </c>
      <c r="CG409" s="10">
        <f>3/24000000*OO[[#This Row],[141 (06JUL1985 12:00:00)-Water Temperature (C)]]*OO[[#This Row],[83]]</f>
        <v>1.6759161256123748E-6</v>
      </c>
      <c r="CH409" s="10">
        <f>3/24000000*OO[[#This Row],[142 (06JUL1985 15:00:00)-Water Temperature (C)]]*OO[[#This Row],[84]]</f>
        <v>1.5539068506610001E-6</v>
      </c>
      <c r="CI409" s="10">
        <f>3/24000000*OO[[#This Row],[143 (06JUL1985 18:00:00)-Water Temperature (C)]]*OO[[#This Row],[85]]</f>
        <v>1.4058581683929998E-6</v>
      </c>
      <c r="CJ409" s="10">
        <f>3/24000000*OO[[#This Row],[144 (06JUL1985 21:00:00)-Water Temperature (C)]]*OO[[#This Row],[86]]</f>
        <v>1.232267615453875E-6</v>
      </c>
      <c r="CK409" s="10">
        <f>3/24000000*OO[[#This Row],[145 (07JUL1985 00:00:00)-Water Temperature (C)]]*OO[[#This Row],[87]]</f>
        <v>1.0380490384457501E-6</v>
      </c>
      <c r="CL409" s="10">
        <f>3/24000000*OO[[#This Row],[146 (07JUL1985 03:00:00)-Water Temperature (C)]]*OO[[#This Row],[88]]</f>
        <v>8.7938105716150007E-7</v>
      </c>
      <c r="CM409" s="10">
        <f>3/24000000*OO[[#This Row],[147 (07JUL1985 06:00:00)-Water Temperature (C)]]*OO[[#This Row],[89]]</f>
        <v>7.5856669604874995E-7</v>
      </c>
      <c r="CN409" s="10">
        <f>3/24000000*OO[[#This Row],[148 (07JUL1985 09:00:00)-Water Temperature (C)]]*OO[[#This Row],[90]]</f>
        <v>6.8447018228599995E-7</v>
      </c>
      <c r="CO409" s="10">
        <f>3/24000000*OO[[#This Row],[149 (07JUL1985 12:00:00)-Water Temperature (C)]]*OO[[#This Row],[91]]</f>
        <v>6.3788628896074996E-7</v>
      </c>
      <c r="CP409" s="10">
        <f>3/24000000*OO[[#This Row],[150 (07JUL1985 15:00:00)-Water Temperature (C)]]*OO[[#This Row],[92]]</f>
        <v>6.3788628896074996E-7</v>
      </c>
      <c r="CQ409" s="10">
        <f>3/24000000*OO[[#This Row],[151 (07JUL1985 18:00:00)-Water Temperature (C)]]*OO[[#This Row],[93]]</f>
        <v>6.3788628896074996E-7</v>
      </c>
      <c r="CR409" s="10">
        <f>3/24000000*OO[[#This Row],[152 (07JUL1985 21:00:00)-Water Temperature (C)]]*OO[[#This Row],[94]]</f>
        <v>6.3788628896074996E-7</v>
      </c>
      <c r="CS409" s="10">
        <f>3/24000000*OO[[#This Row],[153 (08JUL1985 00:00:00)-Water Temperature (C)]]*OO[[#This Row],[95]]</f>
        <v>6.3788628896074996E-7</v>
      </c>
      <c r="CT409" s="10">
        <f>3/24000000*OO[[#This Row],[154 (08JUL1985 03:00:00)-Water Temperature (C)]]*OO[[#This Row],[96]]</f>
        <v>6.3788628896074996E-7</v>
      </c>
      <c r="CU409" s="10">
        <f>3/24000000*OO[[#This Row],[155 (08JUL1985 06:00:00)-Water Temperature (C)]]*OO[[#This Row],[97]]</f>
        <v>6.3788628896074996E-7</v>
      </c>
      <c r="CV409" s="10">
        <f>3/24000000*OO[[#This Row],[156 (08JUL1985 09:00:00)-Water Temperature (C)]]*OO[[#This Row],[98]]</f>
        <v>6.3788628896074996E-7</v>
      </c>
      <c r="CW409" s="10">
        <f>3/24000000*OO[[#This Row],[157 (08JUL1985 12:00:00)-Water Temperature (C)]]*OO[[#This Row],[99]]</f>
        <v>6.3788628896074996E-7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2.954471300735E-43</v>
      </c>
      <c r="W410" s="10">
        <f>3/24000000*OO[[#This Row],[79 (28JUN1985 18:00:00)-Water Temperature (C)]]*OO[[#This Row],[21]]</f>
        <v>2.7943306877666247E-34</v>
      </c>
      <c r="X410" s="10">
        <f>3/24000000*OO[[#This Row],[80 (28JUN1985 21:00:00)-Water Temperature (C)]]*OO[[#This Row],[22]]</f>
        <v>4.2109219341524996E-28</v>
      </c>
      <c r="Y410" s="10">
        <f>3/24000000*OO[[#This Row],[81 (29JUN1985 00:00:00)-Water Temperature (C)]]*OO[[#This Row],[23]]</f>
        <v>7.9606043659274995E-22</v>
      </c>
      <c r="Z410" s="10">
        <f>3/24000000*OO[[#This Row],[82 (29JUN1985 03:00:00)-Water Temperature (C)]]*OO[[#This Row],[24]]</f>
        <v>1.4868663282129998E-17</v>
      </c>
      <c r="AA410" s="10">
        <f>3/24000000*OO[[#This Row],[83 (29JUN1985 06:00:00)-Water Temperature (C)]]*OO[[#This Row],[25]]</f>
        <v>2.7313869450999999E-14</v>
      </c>
      <c r="AB410" s="10">
        <f>3/24000000*OO[[#This Row],[84 (29JUN1985 09:00:00)-Water Temperature (C)]]*OO[[#This Row],[26]]</f>
        <v>1.1374029793918749E-11</v>
      </c>
      <c r="AC410" s="10">
        <f>3/24000000*OO[[#This Row],[85 (29JUN1985 12:00:00)-Water Temperature (C)]]*OO[[#This Row],[27]]</f>
        <v>1.6245614989743747E-9</v>
      </c>
      <c r="AD410" s="10">
        <f>3/24000000*OO[[#This Row],[86 (29JUN1985 15:00:00)-Water Temperature (C)]]*OO[[#This Row],[28]]</f>
        <v>9.7830013923250008E-8</v>
      </c>
      <c r="AE410" s="10">
        <f>3/24000000*OO[[#This Row],[88 (29JUN1985 21:00:00)-Water Temperature (C)]]*OO[[#This Row],[30]]</f>
        <v>4.3715834846249996E-5</v>
      </c>
      <c r="AF410" s="10">
        <f>3/24000000*OO[[#This Row],[88 (29JUN1985 21:00:00)-Water Temperature (C)]]*OO[[#This Row],[30]]</f>
        <v>4.3715834846249996E-5</v>
      </c>
      <c r="AG410" s="10">
        <f>3/24000000*OO[[#This Row],[89 (30JUN1985 00:00:00)-Water Temperature (C)]]*OO[[#This Row],[31]]</f>
        <v>3.8076674254812498E-4</v>
      </c>
      <c r="AH410" s="10">
        <f>3/24000000*OO[[#This Row],[90 (30JUN1985 03:00:00)-Water Temperature (C)]]*OO[[#This Row],[32]]</f>
        <v>2.0499495099614998E-3</v>
      </c>
      <c r="AI410" s="10">
        <f>3/24000000*OO[[#This Row],[91 (30JUN1985 06:00:00)-Water Temperature (C)]]*OO[[#This Row],[33]]</f>
        <v>7.2741078584999995E-3</v>
      </c>
      <c r="AJ410" s="10">
        <f>3/24000000*OO[[#This Row],[92 (30JUN1985 09:00:00)-Water Temperature (C)]]*OO[[#This Row],[34]]</f>
        <v>1.8592470124237502E-2</v>
      </c>
      <c r="AK410" s="10">
        <f>3/24000000*OO[[#This Row],[93 (30JUN1985 12:00:00)-Water Temperature (C)]]*OO[[#This Row],[35]]</f>
        <v>3.5038769510024999E-2</v>
      </c>
      <c r="AL410" s="10">
        <f>3/24000000*OO[[#This Row],[94 (30JUN1985 15:00:00)-Water Temperature (C)]]*OO[[#This Row],[36]]</f>
        <v>4.9747936928699991E-2</v>
      </c>
      <c r="AM410" s="10">
        <f>3/24000000*OO[[#This Row],[95 (30JUN1985 18:00:00)-Water Temperature (C)]]*OO[[#This Row],[37]]</f>
        <v>5.546674965436249E-2</v>
      </c>
      <c r="AN410" s="10">
        <f>3/24000000*OO[[#This Row],[96 (30JUN1985 21:00:00)-Water Temperature (C)]]*OO[[#This Row],[38]]</f>
        <v>4.8441393200262493E-2</v>
      </c>
      <c r="AO410" s="10">
        <f>3/24000000*OO[[#This Row],[97 (01JUL1985 00:00:00)-Water Temperature (C)]]*OO[[#This Row],[39]]</f>
        <v>3.3687566095112496E-2</v>
      </c>
      <c r="AP410" s="10">
        <f>3/24000000*OO[[#This Row],[98 (01JUL1985 03:00:00)-Water Temperature (C)]]*OO[[#This Row],[40]]</f>
        <v>1.963484166282E-2</v>
      </c>
      <c r="AQ410" s="10">
        <f>3/24000000*OO[[#This Row],[99 (01JUL1985 06:00:00)-Water Temperature (C)]]*OO[[#This Row],[41]]</f>
        <v>9.9339161749874994E-3</v>
      </c>
      <c r="AR410" s="10">
        <f>3/24000000*OO[[#This Row],[100 (01JUL1985 09:00:00)-Water Temperature (C)]]*OO[[#This Row],[42]]</f>
        <v>4.709014282310001E-3</v>
      </c>
      <c r="AS410" s="10">
        <f>3/24000000*OO[[#This Row],[101 (01JUL1985 12:00:00)-Water Temperature (C)]]*OO[[#This Row],[43]]</f>
        <v>2.0990047225397501E-3</v>
      </c>
      <c r="AT410" s="10">
        <f>3/24000000*OO[[#This Row],[102 (01JUL1985 15:00:00)-Water Temperature (C)]]*OO[[#This Row],[44]]</f>
        <v>8.8753281288262494E-4</v>
      </c>
      <c r="AU410" s="10">
        <f>3/24000000*OO[[#This Row],[103 (01JUL1985 18:00:00)-Water Temperature (C)]]*OO[[#This Row],[45]]</f>
        <v>3.6608625212249997E-4</v>
      </c>
      <c r="AV410" s="10">
        <f>3/24000000*OO[[#This Row],[104 (01JUL1985 21:00:00)-Water Temperature (C)]]*OO[[#This Row],[46]]</f>
        <v>1.59217145728725E-4</v>
      </c>
      <c r="AW410" s="10">
        <f>3/24000000*OO[[#This Row],[105 (02JUL1985 00:00:00)-Water Temperature (C)]]*OO[[#This Row],[47]]</f>
        <v>8.5127685680749985E-5</v>
      </c>
      <c r="AX410" s="10">
        <f>3/24000000*OO[[#This Row],[106 (02JUL1985 03:00:00)-Water Temperature (C)]]*OO[[#This Row],[48]]</f>
        <v>6.0149047862437493E-5</v>
      </c>
      <c r="AY410" s="10">
        <f>3/24000000*OO[[#This Row],[107 (02JUL1985 06:00:00)-Water Temperature (C)]]*OO[[#This Row],[49]]</f>
        <v>5.1188058764500006E-5</v>
      </c>
      <c r="AZ410" s="10">
        <f>3/24000000*OO[[#This Row],[108 (02JUL1985 09:00:00)-Water Temperature (C)]]*OO[[#This Row],[50]]</f>
        <v>4.7921328087324999E-5</v>
      </c>
      <c r="BA410" s="10">
        <f>3/24000000*OO[[#This Row],[109 (02JUL1985 12:00:00)-Water Temperature (C)]]*OO[[#This Row],[51]]</f>
        <v>4.6166496315787491E-5</v>
      </c>
      <c r="BB410" s="10">
        <f>3/24000000*OO[[#This Row],[110 (02JUL1985 15:00:00)-Water Temperature (C)]]*OO[[#This Row],[52]]</f>
        <v>4.4656956640249995E-5</v>
      </c>
      <c r="BC410" s="10">
        <f>3/24000000*OO[[#This Row],[111 (02JUL1985 18:00:00)-Water Temperature (C)]]*OO[[#This Row],[53]]</f>
        <v>4.2006843311187501E-5</v>
      </c>
      <c r="BD410" s="10">
        <f>3/24000000*OO[[#This Row],[112 (02JUL1985 21:00:00)-Water Temperature (C)]]*OO[[#This Row],[54]]</f>
        <v>3.7942164957749998E-5</v>
      </c>
      <c r="BE410" s="10">
        <f>3/24000000*OO[[#This Row],[113 (03JUL1985 00:00:00)-Water Temperature (C)]]*OO[[#This Row],[55]]</f>
        <v>3.3063653371137492E-5</v>
      </c>
      <c r="BF410" s="10">
        <f>3/24000000*OO[[#This Row],[114 (03JUL1985 03:00:00)-Water Temperature (C)]]*OO[[#This Row],[56]]</f>
        <v>2.8775900055700002E-5</v>
      </c>
      <c r="BG410" s="10">
        <f>3/24000000*OO[[#This Row],[115 (03JUL1985 06:00:00)-Water Temperature (C)]]*OO[[#This Row],[57]]</f>
        <v>2.5048655360837499E-5</v>
      </c>
      <c r="BH410" s="10">
        <f>3/24000000*OO[[#This Row],[116 (03JUL1985 09:00:00)-Water Temperature (C)]]*OO[[#This Row],[58]]</f>
        <v>2.3105921027670001E-5</v>
      </c>
      <c r="BI410" s="10">
        <f>3/24000000*OO[[#This Row],[117 (03JUL1985 12:00:00)-Water Temperature (C)]]*OO[[#This Row],[59]]</f>
        <v>2.0941811950874999E-5</v>
      </c>
      <c r="BJ410" s="10">
        <f>3/24000000*OO[[#This Row],[118 (03JUL1985 15:00:00)-Water Temperature (C)]]*OO[[#This Row],[60]]</f>
        <v>1.9547672514019999E-5</v>
      </c>
      <c r="BK410" s="10">
        <f>3/24000000*OO[[#This Row],[119 (03JUL1985 18:00:00)-Water Temperature (C)]]*OO[[#This Row],[61]]</f>
        <v>1.8096023638044997E-5</v>
      </c>
      <c r="BL410" s="10">
        <f>3/24000000*OO[[#This Row],[120 (03JUL1985 21:00:00)-Water Temperature (C)]]*OO[[#This Row],[62]]</f>
        <v>1.6275793647599997E-5</v>
      </c>
      <c r="BM410" s="10">
        <f>3/24000000*OO[[#This Row],[121 (04JUL1985 00:00:00)-Water Temperature (C)]]*OO[[#This Row],[63]]</f>
        <v>1.4297555658704999E-5</v>
      </c>
      <c r="BN410" s="10">
        <f>3/24000000*OO[[#This Row],[122 (04JUL1985 03:00:00)-Water Temperature (C)]]*OO[[#This Row],[64]]</f>
        <v>1.2473438223000001E-5</v>
      </c>
      <c r="BO410" s="10">
        <f>3/24000000*OO[[#This Row],[123 (04JUL1985 06:00:00)-Water Temperature (C)]]*OO[[#This Row],[65]]</f>
        <v>1.110034522884625E-5</v>
      </c>
      <c r="BP410" s="10">
        <f>3/24000000*OO[[#This Row],[124 (04JUL1985 09:00:00)-Water Temperature (C)]]*OO[[#This Row],[66]]</f>
        <v>1.0546724362527502E-5</v>
      </c>
      <c r="BQ410" s="10">
        <f>3/24000000*OO[[#This Row],[125 (04JUL1985 12:00:00)-Water Temperature (C)]]*OO[[#This Row],[67]]</f>
        <v>1.0152465956220001E-5</v>
      </c>
      <c r="BR410" s="10">
        <f>3/24000000*OO[[#This Row],[126 (04JUL1985 15:00:00)-Water Temperature (C)]]*OO[[#This Row],[68]]</f>
        <v>9.6545672876812494E-6</v>
      </c>
      <c r="BS410" s="10">
        <f>3/24000000*OO[[#This Row],[127 (04JUL1985 18:00:00)-Water Temperature (C)]]*OO[[#This Row],[69]]</f>
        <v>9.1363160775599996E-6</v>
      </c>
      <c r="BT410" s="10">
        <f>3/24000000*OO[[#This Row],[128 (04JUL1985 21:00:00)-Water Temperature (C)]]*OO[[#This Row],[70]]</f>
        <v>8.3667480359512499E-6</v>
      </c>
      <c r="BU410" s="10">
        <f>3/24000000*OO[[#This Row],[129 (05JUL1985 00:00:00)-Water Temperature (C)]]*OO[[#This Row],[71]]</f>
        <v>7.4210731065900004E-6</v>
      </c>
      <c r="BV410" s="10">
        <f>3/24000000*OO[[#This Row],[130 (05JUL1985 03:00:00)-Water Temperature (C)]]*OO[[#This Row],[72]]</f>
        <v>6.5862315491174993E-6</v>
      </c>
      <c r="BW410" s="10">
        <f>3/24000000*OO[[#This Row],[131 (05JUL1985 06:00:00)-Water Temperature (C)]]*OO[[#This Row],[73]]</f>
        <v>5.9108088551924999E-6</v>
      </c>
      <c r="BX410" s="10">
        <f>3/24000000*OO[[#This Row],[132 (05JUL1985 09:00:00)-Water Temperature (C)]]*OO[[#This Row],[74]]</f>
        <v>5.5298323293150004E-6</v>
      </c>
      <c r="BY410" s="10">
        <f>3/24000000*OO[[#This Row],[133 (05JUL1985 12:00:00)-Water Temperature (C)]]*OO[[#This Row],[75]]</f>
        <v>5.2053248419375E-6</v>
      </c>
      <c r="BZ410" s="10">
        <f>3/24000000*OO[[#This Row],[134 (05JUL1985 15:00:00)-Water Temperature (C)]]*OO[[#This Row],[76]]</f>
        <v>4.790728524075E-6</v>
      </c>
      <c r="CA410" s="10">
        <f>3/24000000*OO[[#This Row],[135 (05JUL1985 18:00:00)-Water Temperature (C)]]*OO[[#This Row],[77]]</f>
        <v>4.3389647872175E-6</v>
      </c>
      <c r="CB410" s="10">
        <f>3/24000000*OO[[#This Row],[136 (05JUL1985 21:00:00)-Water Temperature (C)]]*OO[[#This Row],[78]]</f>
        <v>3.7969411170599996E-6</v>
      </c>
      <c r="CC410" s="10">
        <f>3/24000000*OO[[#This Row],[137 (06JUL1985 00:00:00)-Water Temperature (C)]]*OO[[#This Row],[79]]</f>
        <v>3.2648151467487498E-6</v>
      </c>
      <c r="CD410" s="10">
        <f>3/24000000*OO[[#This Row],[138 (06JUL1985 03:00:00)-Water Temperature (C)]]*OO[[#This Row],[80]]</f>
        <v>2.7785840816219997E-6</v>
      </c>
      <c r="CE410" s="10">
        <f>3/24000000*OO[[#This Row],[139 (06JUL1985 06:00:00)-Water Temperature (C)]]*OO[[#This Row],[81]]</f>
        <v>2.38582060042575E-6</v>
      </c>
      <c r="CF410" s="10">
        <f>3/24000000*OO[[#This Row],[140 (06JUL1985 09:00:00)-Water Temperature (C)]]*OO[[#This Row],[82]]</f>
        <v>2.1667821733515002E-6</v>
      </c>
      <c r="CG410" s="10">
        <f>3/24000000*OO[[#This Row],[141 (06JUL1985 12:00:00)-Water Temperature (C)]]*OO[[#This Row],[83]]</f>
        <v>2.0083704479279997E-6</v>
      </c>
      <c r="CH410" s="10">
        <f>3/24000000*OO[[#This Row],[142 (06JUL1985 15:00:00)-Water Temperature (C)]]*OO[[#This Row],[84]]</f>
        <v>1.87110553579525E-6</v>
      </c>
      <c r="CI410" s="10">
        <f>3/24000000*OO[[#This Row],[143 (06JUL1985 18:00:00)-Water Temperature (C)]]*OO[[#This Row],[85]]</f>
        <v>1.7076995781872497E-6</v>
      </c>
      <c r="CJ410" s="10">
        <f>3/24000000*OO[[#This Row],[144 (06JUL1985 21:00:00)-Water Temperature (C)]]*OO[[#This Row],[86]]</f>
        <v>1.5127280514881249E-6</v>
      </c>
      <c r="CK410" s="10">
        <f>3/24000000*OO[[#This Row],[145 (07JUL1985 00:00:00)-Water Temperature (C)]]*OO[[#This Row],[87]]</f>
        <v>1.282670420252E-6</v>
      </c>
      <c r="CL410" s="10">
        <f>3/24000000*OO[[#This Row],[146 (07JUL1985 03:00:00)-Water Temperature (C)]]*OO[[#This Row],[88]]</f>
        <v>1.0890490772600001E-6</v>
      </c>
      <c r="CM410" s="10">
        <f>3/24000000*OO[[#This Row],[147 (07JUL1985 06:00:00)-Water Temperature (C)]]*OO[[#This Row],[89]]</f>
        <v>9.3981269268712495E-7</v>
      </c>
      <c r="CN410" s="10">
        <f>3/24000000*OO[[#This Row],[148 (07JUL1985 09:00:00)-Water Temperature (C)]]*OO[[#This Row],[90]]</f>
        <v>8.4522912398249993E-7</v>
      </c>
      <c r="CO410" s="10">
        <f>3/24000000*OO[[#This Row],[149 (07JUL1985 12:00:00)-Water Temperature (C)]]*OO[[#This Row],[91]]</f>
        <v>7.8755066780249994E-7</v>
      </c>
      <c r="CP410" s="10">
        <f>3/24000000*OO[[#This Row],[150 (07JUL1985 15:00:00)-Water Temperature (C)]]*OO[[#This Row],[92]]</f>
        <v>7.8755066780249994E-7</v>
      </c>
      <c r="CQ410" s="10">
        <f>3/24000000*OO[[#This Row],[151 (07JUL1985 18:00:00)-Water Temperature (C)]]*OO[[#This Row],[93]]</f>
        <v>7.8755066780249994E-7</v>
      </c>
      <c r="CR410" s="10">
        <f>3/24000000*OO[[#This Row],[152 (07JUL1985 21:00:00)-Water Temperature (C)]]*OO[[#This Row],[94]]</f>
        <v>7.8755066780249994E-7</v>
      </c>
      <c r="CS410" s="10">
        <f>3/24000000*OO[[#This Row],[153 (08JUL1985 00:00:00)-Water Temperature (C)]]*OO[[#This Row],[95]]</f>
        <v>7.8755066780249994E-7</v>
      </c>
      <c r="CT410" s="10">
        <f>3/24000000*OO[[#This Row],[154 (08JUL1985 03:00:00)-Water Temperature (C)]]*OO[[#This Row],[96]]</f>
        <v>7.8755066780249994E-7</v>
      </c>
      <c r="CU410" s="10">
        <f>3/24000000*OO[[#This Row],[155 (08JUL1985 06:00:00)-Water Temperature (C)]]*OO[[#This Row],[97]]</f>
        <v>7.8755066780249994E-7</v>
      </c>
      <c r="CV410" s="10">
        <f>3/24000000*OO[[#This Row],[156 (08JUL1985 09:00:00)-Water Temperature (C)]]*OO[[#This Row],[98]]</f>
        <v>7.8755066780249994E-7</v>
      </c>
      <c r="CW410" s="10">
        <f>3/24000000*OO[[#This Row],[157 (08JUL1985 12:00:00)-Water Temperature (C)]]*OO[[#This Row],[99]]</f>
        <v>7.8755066780249994E-7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2.8052141015325002E-35</v>
      </c>
      <c r="X411" s="10">
        <f>3/24000000*OO[[#This Row],[80 (28JUN1985 21:00:00)-Water Temperature (C)]]*OO[[#This Row],[22]]</f>
        <v>3.8272541112299996E-29</v>
      </c>
      <c r="Y411" s="10">
        <f>3/24000000*OO[[#This Row],[81 (29JUN1985 00:00:00)-Water Temperature (C)]]*OO[[#This Row],[23]]</f>
        <v>8.9773941903300002E-23</v>
      </c>
      <c r="Z411" s="10">
        <f>3/24000000*OO[[#This Row],[82 (29JUN1985 03:00:00)-Water Temperature (C)]]*OO[[#This Row],[24]]</f>
        <v>1.8770576219489998E-18</v>
      </c>
      <c r="AA411" s="10">
        <f>3/24000000*OO[[#This Row],[83 (29JUN1985 06:00:00)-Water Temperature (C)]]*OO[[#This Row],[25]]</f>
        <v>3.6756674103599995E-15</v>
      </c>
      <c r="AB411" s="10">
        <f>3/24000000*OO[[#This Row],[84 (29JUN1985 09:00:00)-Water Temperature (C)]]*OO[[#This Row],[26]]</f>
        <v>1.600086448156E-12</v>
      </c>
      <c r="AC411" s="10">
        <f>3/24000000*OO[[#This Row],[85 (29JUN1985 12:00:00)-Water Temperature (C)]]*OO[[#This Row],[27]]</f>
        <v>2.3674985076153751E-10</v>
      </c>
      <c r="AD411" s="10">
        <f>3/24000000*OO[[#This Row],[86 (29JUN1985 15:00:00)-Water Temperature (C)]]*OO[[#This Row],[28]]</f>
        <v>1.4700618167040002E-8</v>
      </c>
      <c r="AE411" s="10">
        <f>3/24000000*OO[[#This Row],[88 (29JUN1985 21:00:00)-Water Temperature (C)]]*OO[[#This Row],[30]]</f>
        <v>6.9338025707312488E-6</v>
      </c>
      <c r="AF411" s="10">
        <f>3/24000000*OO[[#This Row],[88 (29JUN1985 21:00:00)-Water Temperature (C)]]*OO[[#This Row],[30]]</f>
        <v>6.9338025707312488E-6</v>
      </c>
      <c r="AG411" s="10">
        <f>3/24000000*OO[[#This Row],[89 (30JUN1985 00:00:00)-Water Temperature (C)]]*OO[[#This Row],[31]]</f>
        <v>6.1860833007937498E-5</v>
      </c>
      <c r="AH411" s="10">
        <f>3/24000000*OO[[#This Row],[90 (30JUN1985 03:00:00)-Water Temperature (C)]]*OO[[#This Row],[32]]</f>
        <v>3.4047582757324991E-4</v>
      </c>
      <c r="AI411" s="10">
        <f>3/24000000*OO[[#This Row],[91 (30JUN1985 06:00:00)-Water Temperature (C)]]*OO[[#This Row],[33]]</f>
        <v>1.2322772560649999E-3</v>
      </c>
      <c r="AJ411" s="10">
        <f>3/24000000*OO[[#This Row],[92 (30JUN1985 09:00:00)-Water Temperature (C)]]*OO[[#This Row],[34]]</f>
        <v>3.2038638642187499E-3</v>
      </c>
      <c r="AK411" s="10">
        <f>3/24000000*OO[[#This Row],[93 (30JUN1985 12:00:00)-Water Temperature (C)]]*OO[[#This Row],[35]]</f>
        <v>6.1488632983424992E-3</v>
      </c>
      <c r="AL411" s="10">
        <f>3/24000000*OO[[#This Row],[94 (30JUN1985 15:00:00)-Water Temperature (C)]]*OO[[#This Row],[36]]</f>
        <v>8.8802427548999984E-3</v>
      </c>
      <c r="AM411" s="10">
        <f>3/24000000*OO[[#This Row],[95 (30JUN1985 18:00:00)-Water Temperature (C)]]*OO[[#This Row],[37]]</f>
        <v>1.006870166949375E-2</v>
      </c>
      <c r="AN411" s="10">
        <f>3/24000000*OO[[#This Row],[96 (30JUN1985 21:00:00)-Water Temperature (C)]]*OO[[#This Row],[38]]</f>
        <v>8.9468912205362509E-3</v>
      </c>
      <c r="AO411" s="10">
        <f>3/24000000*OO[[#This Row],[97 (01JUL1985 00:00:00)-Water Temperature (C)]]*OO[[#This Row],[39]]</f>
        <v>6.3208625425599995E-3</v>
      </c>
      <c r="AP411" s="10">
        <f>3/24000000*OO[[#This Row],[98 (01JUL1985 03:00:00)-Water Temperature (C)]]*OO[[#This Row],[40]]</f>
        <v>3.7388106978749991E-3</v>
      </c>
      <c r="AQ411" s="10">
        <f>3/24000000*OO[[#This Row],[99 (01JUL1985 06:00:00)-Water Temperature (C)]]*OO[[#This Row],[41]]</f>
        <v>1.9151471000144998E-3</v>
      </c>
      <c r="AR411" s="10">
        <f>3/24000000*OO[[#This Row],[100 (01JUL1985 09:00:00)-Water Temperature (C)]]*OO[[#This Row],[42]]</f>
        <v>9.1634294462699989E-4</v>
      </c>
      <c r="AS411" s="10">
        <f>3/24000000*OO[[#This Row],[101 (01JUL1985 12:00:00)-Water Temperature (C)]]*OO[[#This Row],[43]]</f>
        <v>4.1198988584124994E-4</v>
      </c>
      <c r="AT411" s="10">
        <f>3/24000000*OO[[#This Row],[102 (01JUL1985 15:00:00)-Water Temperature (C)]]*OO[[#This Row],[44]]</f>
        <v>1.7544104939405E-4</v>
      </c>
      <c r="AU411" s="10">
        <f>3/24000000*OO[[#This Row],[103 (01JUL1985 18:00:00)-Water Temperature (C)]]*OO[[#This Row],[45]]</f>
        <v>7.2578933932800001E-5</v>
      </c>
      <c r="AV411" s="10">
        <f>3/24000000*OO[[#This Row],[104 (01JUL1985 21:00:00)-Water Temperature (C)]]*OO[[#This Row],[46]]</f>
        <v>3.1307614154574998E-5</v>
      </c>
      <c r="AW411" s="10">
        <f>3/24000000*OO[[#This Row],[105 (02JUL1985 00:00:00)-Water Temperature (C)]]*OO[[#This Row],[47]]</f>
        <v>1.6381578188218753E-5</v>
      </c>
      <c r="AX411" s="10">
        <f>3/24000000*OO[[#This Row],[106 (02JUL1985 03:00:00)-Water Temperature (C)]]*OO[[#This Row],[48]]</f>
        <v>1.134183004852E-5</v>
      </c>
      <c r="AY411" s="10">
        <f>3/24000000*OO[[#This Row],[107 (02JUL1985 06:00:00)-Water Temperature (C)]]*OO[[#This Row],[49]]</f>
        <v>9.5669926891262495E-6</v>
      </c>
      <c r="AZ411" s="10">
        <f>3/24000000*OO[[#This Row],[108 (02JUL1985 09:00:00)-Water Temperature (C)]]*OO[[#This Row],[50]]</f>
        <v>8.9398791417250003E-6</v>
      </c>
      <c r="BA411" s="10">
        <f>3/24000000*OO[[#This Row],[109 (02JUL1985 12:00:00)-Water Temperature (C)]]*OO[[#This Row],[51]]</f>
        <v>8.6218070574524984E-6</v>
      </c>
      <c r="BB411" s="10">
        <f>3/24000000*OO[[#This Row],[110 (02JUL1985 15:00:00)-Water Temperature (C)]]*OO[[#This Row],[52]]</f>
        <v>8.3637272460500012E-6</v>
      </c>
      <c r="BC411" s="10">
        <f>3/24000000*OO[[#This Row],[111 (02JUL1985 18:00:00)-Water Temperature (C)]]*OO[[#This Row],[53]]</f>
        <v>7.8910075994250001E-6</v>
      </c>
      <c r="BD411" s="10">
        <f>3/24000000*OO[[#This Row],[112 (02JUL1985 21:00:00)-Water Temperature (C)]]*OO[[#This Row],[54]]</f>
        <v>7.1459692500687493E-6</v>
      </c>
      <c r="BE411" s="10">
        <f>3/24000000*OO[[#This Row],[113 (03JUL1985 00:00:00)-Water Temperature (C)]]*OO[[#This Row],[55]]</f>
        <v>6.2361234395325003E-6</v>
      </c>
      <c r="BF411" s="10">
        <f>3/24000000*OO[[#This Row],[114 (03JUL1985 03:00:00)-Water Temperature (C)]]*OO[[#This Row],[56]]</f>
        <v>5.4293032911299984E-6</v>
      </c>
      <c r="BG411" s="10">
        <f>3/24000000*OO[[#This Row],[115 (03JUL1985 06:00:00)-Water Temperature (C)]]*OO[[#This Row],[57]]</f>
        <v>4.7236709284537494E-6</v>
      </c>
      <c r="BH411" s="10">
        <f>3/24000000*OO[[#This Row],[116 (03JUL1985 09:00:00)-Water Temperature (C)]]*OO[[#This Row],[58]]</f>
        <v>4.3461050709749999E-6</v>
      </c>
      <c r="BI411" s="10">
        <f>3/24000000*OO[[#This Row],[117 (03JUL1985 12:00:00)-Water Temperature (C)]]*OO[[#This Row],[59]]</f>
        <v>3.9444703707000007E-6</v>
      </c>
      <c r="BJ411" s="10">
        <f>3/24000000*OO[[#This Row],[118 (03JUL1985 15:00:00)-Water Temperature (C)]]*OO[[#This Row],[60]]</f>
        <v>3.6799397375737502E-6</v>
      </c>
      <c r="BK411" s="10">
        <f>3/24000000*OO[[#This Row],[119 (03JUL1985 18:00:00)-Water Temperature (C)]]*OO[[#This Row],[61]]</f>
        <v>3.4136756397249999E-6</v>
      </c>
      <c r="BL411" s="10">
        <f>3/24000000*OO[[#This Row],[120 (03JUL1985 21:00:00)-Water Temperature (C)]]*OO[[#This Row],[62]]</f>
        <v>3.0762865587349995E-6</v>
      </c>
      <c r="BM411" s="10">
        <f>3/24000000*OO[[#This Row],[121 (04JUL1985 00:00:00)-Water Temperature (C)]]*OO[[#This Row],[63]]</f>
        <v>2.7067769484875004E-6</v>
      </c>
      <c r="BN411" s="10">
        <f>3/24000000*OO[[#This Row],[122 (04JUL1985 03:00:00)-Water Temperature (C)]]*OO[[#This Row],[64]]</f>
        <v>2.3627406932689994E-6</v>
      </c>
      <c r="BO411" s="10">
        <f>3/24000000*OO[[#This Row],[123 (04JUL1985 06:00:00)-Water Temperature (C)]]*OO[[#This Row],[65]]</f>
        <v>2.0991670602649999E-6</v>
      </c>
      <c r="BP411" s="10">
        <f>3/24000000*OO[[#This Row],[124 (04JUL1985 09:00:00)-Water Temperature (C)]]*OO[[#This Row],[66]]</f>
        <v>1.9894873994275E-6</v>
      </c>
      <c r="BQ411" s="10">
        <f>3/24000000*OO[[#This Row],[125 (04JUL1985 12:00:00)-Water Temperature (C)]]*OO[[#This Row],[67]]</f>
        <v>1.9170639866455004E-6</v>
      </c>
      <c r="BR411" s="10">
        <f>3/24000000*OO[[#This Row],[126 (04JUL1985 15:00:00)-Water Temperature (C)]]*OO[[#This Row],[68]]</f>
        <v>1.8245598140904997E-6</v>
      </c>
      <c r="BS411" s="10">
        <f>3/24000000*OO[[#This Row],[127 (04JUL1985 18:00:00)-Water Temperature (C)]]*OO[[#This Row],[69]]</f>
        <v>1.7276507331720001E-6</v>
      </c>
      <c r="BT411" s="10">
        <f>3/24000000*OO[[#This Row],[128 (04JUL1985 21:00:00)-Water Temperature (C)]]*OO[[#This Row],[70]]</f>
        <v>1.585171732743E-6</v>
      </c>
      <c r="BU411" s="10">
        <f>3/24000000*OO[[#This Row],[129 (05JUL1985 00:00:00)-Water Temperature (C)]]*OO[[#This Row],[71]]</f>
        <v>1.4076000757850001E-6</v>
      </c>
      <c r="BV411" s="10">
        <f>3/24000000*OO[[#This Row],[130 (05JUL1985 03:00:00)-Water Temperature (C)]]*OO[[#This Row],[72]]</f>
        <v>1.249272473706125E-6</v>
      </c>
      <c r="BW411" s="10">
        <f>3/24000000*OO[[#This Row],[131 (05JUL1985 06:00:00)-Water Temperature (C)]]*OO[[#This Row],[73]]</f>
        <v>1.12067082820325E-6</v>
      </c>
      <c r="BX411" s="10">
        <f>3/24000000*OO[[#This Row],[132 (05JUL1985 09:00:00)-Water Temperature (C)]]*OO[[#This Row],[74]]</f>
        <v>1.04660250434025E-6</v>
      </c>
      <c r="BY411" s="10">
        <f>3/24000000*OO[[#This Row],[133 (05JUL1985 12:00:00)-Water Temperature (C)]]*OO[[#This Row],[75]]</f>
        <v>9.8614548928349994E-7</v>
      </c>
      <c r="BZ411" s="10">
        <f>3/24000000*OO[[#This Row],[134 (05JUL1985 15:00:00)-Water Temperature (C)]]*OO[[#This Row],[76]]</f>
        <v>9.0870771821324988E-7</v>
      </c>
      <c r="CA411" s="10">
        <f>3/24000000*OO[[#This Row],[135 (05JUL1985 18:00:00)-Water Temperature (C)]]*OO[[#This Row],[77]]</f>
        <v>8.2485545735887508E-7</v>
      </c>
      <c r="CB411" s="10">
        <f>3/24000000*OO[[#This Row],[136 (05JUL1985 21:00:00)-Water Temperature (C)]]*OO[[#This Row],[78]]</f>
        <v>7.2338697624499995E-7</v>
      </c>
      <c r="CC411" s="10">
        <f>3/24000000*OO[[#This Row],[137 (06JUL1985 00:00:00)-Water Temperature (C)]]*OO[[#This Row],[79]]</f>
        <v>6.2285238656249994E-7</v>
      </c>
      <c r="CD411" s="10">
        <f>3/24000000*OO[[#This Row],[138 (06JUL1985 03:00:00)-Water Temperature (C)]]*OO[[#This Row],[80]]</f>
        <v>5.3056594393199995E-7</v>
      </c>
      <c r="CE411" s="10">
        <f>3/24000000*OO[[#This Row],[139 (06JUL1985 06:00:00)-Water Temperature (C)]]*OO[[#This Row],[81]]</f>
        <v>4.5516617311549999E-7</v>
      </c>
      <c r="CF411" s="10">
        <f>3/24000000*OO[[#This Row],[140 (06JUL1985 09:00:00)-Water Temperature (C)]]*OO[[#This Row],[82]]</f>
        <v>4.1238069925975E-7</v>
      </c>
      <c r="CG411" s="10">
        <f>3/24000000*OO[[#This Row],[141 (06JUL1985 12:00:00)-Water Temperature (C)]]*OO[[#This Row],[83]]</f>
        <v>3.8208404044812493E-7</v>
      </c>
      <c r="CH411" s="10">
        <f>3/24000000*OO[[#This Row],[142 (06JUL1985 15:00:00)-Water Temperature (C)]]*OO[[#This Row],[84]]</f>
        <v>3.5602096847E-7</v>
      </c>
      <c r="CI411" s="10">
        <f>3/24000000*OO[[#This Row],[143 (06JUL1985 18:00:00)-Water Temperature (C)]]*OO[[#This Row],[85]]</f>
        <v>3.2549770323359996E-7</v>
      </c>
      <c r="CJ411" s="10">
        <f>3/24000000*OO[[#This Row],[144 (06JUL1985 21:00:00)-Water Temperature (C)]]*OO[[#This Row],[86]]</f>
        <v>2.8905113798863749E-7</v>
      </c>
      <c r="CK411" s="10">
        <f>3/24000000*OO[[#This Row],[145 (07JUL1985 00:00:00)-Water Temperature (C)]]*OO[[#This Row],[87]]</f>
        <v>2.4552478403864999E-7</v>
      </c>
      <c r="CL411" s="10">
        <f>3/24000000*OO[[#This Row],[146 (07JUL1985 03:00:00)-Water Temperature (C)]]*OO[[#This Row],[88]]</f>
        <v>2.0838782472489998E-7</v>
      </c>
      <c r="CM411" s="10">
        <f>3/24000000*OO[[#This Row],[147 (07JUL1985 06:00:00)-Water Temperature (C)]]*OO[[#This Row],[89]]</f>
        <v>1.7964237147124999E-7</v>
      </c>
      <c r="CN411" s="10">
        <f>3/24000000*OO[[#This Row],[148 (07JUL1985 09:00:00)-Water Temperature (C)]]*OO[[#This Row],[90]]</f>
        <v>1.6115884592128747E-7</v>
      </c>
      <c r="CO411" s="10">
        <f>3/24000000*OO[[#This Row],[149 (07JUL1985 12:00:00)-Water Temperature (C)]]*OO[[#This Row],[91]]</f>
        <v>1.49914709062225E-7</v>
      </c>
      <c r="CP411" s="10">
        <f>3/24000000*OO[[#This Row],[150 (07JUL1985 15:00:00)-Water Temperature (C)]]*OO[[#This Row],[92]]</f>
        <v>1.49914709062225E-7</v>
      </c>
      <c r="CQ411" s="10">
        <f>3/24000000*OO[[#This Row],[151 (07JUL1985 18:00:00)-Water Temperature (C)]]*OO[[#This Row],[93]]</f>
        <v>1.49914709062225E-7</v>
      </c>
      <c r="CR411" s="10">
        <f>3/24000000*OO[[#This Row],[152 (07JUL1985 21:00:00)-Water Temperature (C)]]*OO[[#This Row],[94]]</f>
        <v>1.49914709062225E-7</v>
      </c>
      <c r="CS411" s="10">
        <f>3/24000000*OO[[#This Row],[153 (08JUL1985 00:00:00)-Water Temperature (C)]]*OO[[#This Row],[95]]</f>
        <v>1.49914709062225E-7</v>
      </c>
      <c r="CT411" s="10">
        <f>3/24000000*OO[[#This Row],[154 (08JUL1985 03:00:00)-Water Temperature (C)]]*OO[[#This Row],[96]]</f>
        <v>1.49914709062225E-7</v>
      </c>
      <c r="CU411" s="10">
        <f>3/24000000*OO[[#This Row],[155 (08JUL1985 06:00:00)-Water Temperature (C)]]*OO[[#This Row],[97]]</f>
        <v>1.49914709062225E-7</v>
      </c>
      <c r="CV411" s="10">
        <f>3/24000000*OO[[#This Row],[156 (08JUL1985 09:00:00)-Water Temperature (C)]]*OO[[#This Row],[98]]</f>
        <v>1.49914709062225E-7</v>
      </c>
      <c r="CW411" s="10">
        <f>3/24000000*OO[[#This Row],[157 (08JUL1985 12:00:00)-Water Temperature (C)]]*OO[[#This Row],[99]]</f>
        <v>1.49914709062225E-7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1.2258254845159999E-35</v>
      </c>
      <c r="X412" s="10">
        <f>3/24000000*OO[[#This Row],[80 (28JUN1985 21:00:00)-Water Temperature (C)]]*OO[[#This Row],[22]]</f>
        <v>1.6486246550289999E-29</v>
      </c>
      <c r="Y412" s="10">
        <f>3/24000000*OO[[#This Row],[81 (29JUN1985 00:00:00)-Water Temperature (C)]]*OO[[#This Row],[23]]</f>
        <v>3.9809896584424998E-23</v>
      </c>
      <c r="Z412" s="10">
        <f>3/24000000*OO[[#This Row],[82 (29JUN1985 03:00:00)-Water Temperature (C)]]*OO[[#This Row],[24]]</f>
        <v>8.4841877075287501E-19</v>
      </c>
      <c r="AA412" s="10">
        <f>3/24000000*OO[[#This Row],[83 (29JUN1985 06:00:00)-Water Temperature (C)]]*OO[[#This Row],[25]]</f>
        <v>1.6814018685043751E-15</v>
      </c>
      <c r="AB412" s="10">
        <f>3/24000000*OO[[#This Row],[84 (29JUN1985 09:00:00)-Water Temperature (C)]]*OO[[#This Row],[26]]</f>
        <v>7.3850605565999989E-13</v>
      </c>
      <c r="AC412" s="10">
        <f>3/24000000*OO[[#This Row],[85 (29JUN1985 12:00:00)-Water Temperature (C)]]*OO[[#This Row],[27]]</f>
        <v>1.1008830078945E-10</v>
      </c>
      <c r="AD412" s="10">
        <f>3/24000000*OO[[#This Row],[86 (29JUN1985 15:00:00)-Water Temperature (C)]]*OO[[#This Row],[28]]</f>
        <v>6.8821346039512506E-9</v>
      </c>
      <c r="AE412" s="10">
        <f>3/24000000*OO[[#This Row],[88 (29JUN1985 21:00:00)-Water Temperature (C)]]*OO[[#This Row],[30]]</f>
        <v>3.2874961171500003E-6</v>
      </c>
      <c r="AF412" s="10">
        <f>3/24000000*OO[[#This Row],[88 (29JUN1985 21:00:00)-Water Temperature (C)]]*OO[[#This Row],[30]]</f>
        <v>3.2874961171500003E-6</v>
      </c>
      <c r="AG412" s="10">
        <f>3/24000000*OO[[#This Row],[89 (30JUN1985 00:00:00)-Water Temperature (C)]]*OO[[#This Row],[31]]</f>
        <v>2.9505400649462499E-5</v>
      </c>
      <c r="AH412" s="10">
        <f>3/24000000*OO[[#This Row],[90 (30JUN1985 03:00:00)-Water Temperature (C)]]*OO[[#This Row],[32]]</f>
        <v>1.6331230388655002E-4</v>
      </c>
      <c r="AI412" s="10">
        <f>3/24000000*OO[[#This Row],[91 (30JUN1985 06:00:00)-Water Temperature (C)]]*OO[[#This Row],[33]]</f>
        <v>5.9410734249824989E-4</v>
      </c>
      <c r="AJ412" s="10">
        <f>3/24000000*OO[[#This Row],[92 (30JUN1985 09:00:00)-Water Temperature (C)]]*OO[[#This Row],[34]]</f>
        <v>1.5514351321537501E-3</v>
      </c>
      <c r="AK412" s="10">
        <f>3/24000000*OO[[#This Row],[93 (30JUN1985 12:00:00)-Water Temperature (C)]]*OO[[#This Row],[35]]</f>
        <v>2.9913540653499996E-3</v>
      </c>
      <c r="AL412" s="10">
        <f>3/24000000*OO[[#This Row],[94 (30JUN1985 15:00:00)-Water Temperature (C)]]*OO[[#This Row],[36]]</f>
        <v>4.3392274665350001E-3</v>
      </c>
      <c r="AM412" s="10">
        <f>3/24000000*OO[[#This Row],[95 (30JUN1985 18:00:00)-Water Temperature (C)]]*OO[[#This Row],[37]]</f>
        <v>4.9416045735599995E-3</v>
      </c>
      <c r="AN412" s="10">
        <f>3/24000000*OO[[#This Row],[96 (30JUN1985 21:00:00)-Water Temperature (C)]]*OO[[#This Row],[38]]</f>
        <v>4.4108639397624997E-3</v>
      </c>
      <c r="AO412" s="10">
        <f>3/24000000*OO[[#This Row],[97 (01JUL1985 00:00:00)-Water Temperature (C)]]*OO[[#This Row],[39]]</f>
        <v>3.1294412657174998E-3</v>
      </c>
      <c r="AP412" s="10">
        <f>3/24000000*OO[[#This Row],[98 (01JUL1985 03:00:00)-Water Temperature (C)]]*OO[[#This Row],[40]]</f>
        <v>1.8582923119829999E-3</v>
      </c>
      <c r="AQ412" s="10">
        <f>3/24000000*OO[[#This Row],[99 (01JUL1985 06:00:00)-Water Temperature (C)]]*OO[[#This Row],[41]]</f>
        <v>9.5495400459575004E-4</v>
      </c>
      <c r="AR412" s="10">
        <f>3/24000000*OO[[#This Row],[100 (01JUL1985 09:00:00)-Water Temperature (C)]]*OO[[#This Row],[42]]</f>
        <v>4.5793895937299995E-4</v>
      </c>
      <c r="AS412" s="10">
        <f>3/24000000*OO[[#This Row],[101 (01JUL1985 12:00:00)-Water Temperature (C)]]*OO[[#This Row],[43]]</f>
        <v>2.0629181387815001E-4</v>
      </c>
      <c r="AT412" s="10">
        <f>3/24000000*OO[[#This Row],[102 (01JUL1985 15:00:00)-Water Temperature (C)]]*OO[[#This Row],[44]]</f>
        <v>8.7971415352537508E-5</v>
      </c>
      <c r="AU412" s="10">
        <f>3/24000000*OO[[#This Row],[103 (01JUL1985 18:00:00)-Water Temperature (C)]]*OO[[#This Row],[45]]</f>
        <v>3.639859470515E-5</v>
      </c>
      <c r="AV412" s="10">
        <f>3/24000000*OO[[#This Row],[104 (01JUL1985 21:00:00)-Water Temperature (C)]]*OO[[#This Row],[46]]</f>
        <v>1.5647369762309998E-5</v>
      </c>
      <c r="AW412" s="10">
        <f>3/24000000*OO[[#This Row],[105 (02JUL1985 00:00:00)-Water Temperature (C)]]*OO[[#This Row],[47]]</f>
        <v>8.1233385796875003E-6</v>
      </c>
      <c r="AX412" s="10">
        <f>3/24000000*OO[[#This Row],[106 (02JUL1985 03:00:00)-Water Temperature (C)]]*OO[[#This Row],[48]]</f>
        <v>5.5802440528199987E-6</v>
      </c>
      <c r="AY412" s="10">
        <f>3/24000000*OO[[#This Row],[107 (02JUL1985 06:00:00)-Water Temperature (C)]]*OO[[#This Row],[49]]</f>
        <v>4.6865348219112498E-6</v>
      </c>
      <c r="AZ412" s="10">
        <f>3/24000000*OO[[#This Row],[108 (02JUL1985 09:00:00)-Water Temperature (C)]]*OO[[#This Row],[50]]</f>
        <v>4.3698041636124997E-6</v>
      </c>
      <c r="BA412" s="10">
        <f>3/24000000*OO[[#This Row],[109 (02JUL1985 12:00:00)-Water Temperature (C)]]*OO[[#This Row],[51]]</f>
        <v>4.2094324999050006E-6</v>
      </c>
      <c r="BB412" s="10">
        <f>3/24000000*OO[[#This Row],[110 (02JUL1985 15:00:00)-Water Temperature (C)]]*OO[[#This Row],[52]]</f>
        <v>4.0803953141049996E-6</v>
      </c>
      <c r="BC412" s="10">
        <f>3/24000000*OO[[#This Row],[111 (02JUL1985 18:00:00)-Water Temperature (C)]]*OO[[#This Row],[53]]</f>
        <v>3.8487658822199999E-6</v>
      </c>
      <c r="BD412" s="10">
        <f>3/24000000*OO[[#This Row],[112 (02JUL1985 21:00:00)-Water Temperature (C)]]*OO[[#This Row],[54]]</f>
        <v>3.4850099740949995E-6</v>
      </c>
      <c r="BE412" s="10">
        <f>3/24000000*OO[[#This Row],[113 (03JUL1985 00:00:00)-Water Temperature (C)]]*OO[[#This Row],[55]]</f>
        <v>3.0401530446987497E-6</v>
      </c>
      <c r="BF412" s="10">
        <f>3/24000000*OO[[#This Row],[114 (03JUL1985 03:00:00)-Water Temperature (C)]]*OO[[#This Row],[56]]</f>
        <v>2.644745396674E-6</v>
      </c>
      <c r="BG412" s="10">
        <f>3/24000000*OO[[#This Row],[115 (03JUL1985 06:00:00)-Water Temperature (C)]]*OO[[#This Row],[57]]</f>
        <v>2.2988908488411253E-6</v>
      </c>
      <c r="BH412" s="10">
        <f>3/24000000*OO[[#This Row],[116 (03JUL1985 09:00:00)-Water Temperature (C)]]*OO[[#This Row],[58]]</f>
        <v>2.1111212817449998E-6</v>
      </c>
      <c r="BI412" s="10">
        <f>3/24000000*OO[[#This Row],[117 (03JUL1985 12:00:00)-Water Temperature (C)]]*OO[[#This Row],[59]]</f>
        <v>1.9151418200984999E-6</v>
      </c>
      <c r="BJ412" s="10">
        <f>3/24000000*OO[[#This Row],[118 (03JUL1985 15:00:00)-Water Temperature (C)]]*OO[[#This Row],[60]]</f>
        <v>1.7847091627559998E-6</v>
      </c>
      <c r="BK412" s="10">
        <f>3/24000000*OO[[#This Row],[119 (03JUL1985 18:00:00)-Water Temperature (C)]]*OO[[#This Row],[61]]</f>
        <v>1.6547478963592499E-6</v>
      </c>
      <c r="BL412" s="10">
        <f>3/24000000*OO[[#This Row],[120 (03JUL1985 21:00:00)-Water Temperature (C)]]*OO[[#This Row],[62]]</f>
        <v>1.4905014689762497E-6</v>
      </c>
      <c r="BM412" s="10">
        <f>3/24000000*OO[[#This Row],[121 (04JUL1985 00:00:00)-Water Temperature (C)]]*OO[[#This Row],[63]]</f>
        <v>1.3106320110454998E-6</v>
      </c>
      <c r="BN412" s="10">
        <f>3/24000000*OO[[#This Row],[122 (04JUL1985 03:00:00)-Water Temperature (C)]]*OO[[#This Row],[64]]</f>
        <v>1.14311134439E-6</v>
      </c>
      <c r="BO412" s="10">
        <f>3/24000000*OO[[#This Row],[123 (04JUL1985 06:00:00)-Water Temperature (C)]]*OO[[#This Row],[65]]</f>
        <v>1.0141278913700001E-6</v>
      </c>
      <c r="BP412" s="10">
        <f>3/24000000*OO[[#This Row],[124 (04JUL1985 09:00:00)-Water Temperature (C)]]*OO[[#This Row],[66]]</f>
        <v>9.5940217851662502E-7</v>
      </c>
      <c r="BQ412" s="10">
        <f>3/24000000*OO[[#This Row],[125 (04JUL1985 12:00:00)-Water Temperature (C)]]*OO[[#This Row],[67]]</f>
        <v>9.2374626069599991E-7</v>
      </c>
      <c r="BR412" s="10">
        <f>3/24000000*OO[[#This Row],[126 (04JUL1985 15:00:00)-Water Temperature (C)]]*OO[[#This Row],[68]]</f>
        <v>8.7855616044224992E-7</v>
      </c>
      <c r="BS412" s="10">
        <f>3/24000000*OO[[#This Row],[127 (04JUL1985 18:00:00)-Water Temperature (C)]]*OO[[#This Row],[69]]</f>
        <v>8.3114862179512502E-7</v>
      </c>
      <c r="BT412" s="10">
        <f>3/24000000*OO[[#This Row],[128 (04JUL1985 21:00:00)-Water Temperature (C)]]*OO[[#This Row],[70]]</f>
        <v>7.6221903490300001E-7</v>
      </c>
      <c r="BU412" s="10">
        <f>3/24000000*OO[[#This Row],[129 (05JUL1985 00:00:00)-Water Temperature (C)]]*OO[[#This Row],[71]]</f>
        <v>6.7636045643662507E-7</v>
      </c>
      <c r="BV412" s="10">
        <f>3/24000000*OO[[#This Row],[130 (05JUL1985 03:00:00)-Water Temperature (C)]]*OO[[#This Row],[72]]</f>
        <v>5.9965487858925008E-7</v>
      </c>
      <c r="BW412" s="10">
        <f>3/24000000*OO[[#This Row],[131 (05JUL1985 06:00:00)-Water Temperature (C)]]*OO[[#This Row],[73]]</f>
        <v>5.3725912874549995E-7</v>
      </c>
      <c r="BX412" s="10">
        <f>3/24000000*OO[[#This Row],[132 (05JUL1985 09:00:00)-Water Temperature (C)]]*OO[[#This Row],[74]]</f>
        <v>5.0088088349062493E-7</v>
      </c>
      <c r="BY412" s="10">
        <f>3/24000000*OO[[#This Row],[133 (05JUL1985 12:00:00)-Water Temperature (C)]]*OO[[#This Row],[75]]</f>
        <v>4.7147666319412497E-7</v>
      </c>
      <c r="BZ412" s="10">
        <f>3/24000000*OO[[#This Row],[134 (05JUL1985 15:00:00)-Water Temperature (C)]]*OO[[#This Row],[76]]</f>
        <v>4.3412417242075003E-7</v>
      </c>
      <c r="CA412" s="10">
        <f>3/24000000*OO[[#This Row],[135 (05JUL1985 18:00:00)-Water Temperature (C)]]*OO[[#This Row],[77]]</f>
        <v>3.9382709582025E-7</v>
      </c>
      <c r="CB412" s="10">
        <f>3/24000000*OO[[#This Row],[136 (05JUL1985 21:00:00)-Water Temperature (C)]]*OO[[#This Row],[78]]</f>
        <v>3.4518960461699995E-7</v>
      </c>
      <c r="CC412" s="10">
        <f>3/24000000*OO[[#This Row],[137 (06JUL1985 00:00:00)-Water Temperature (C)]]*OO[[#This Row],[79]]</f>
        <v>2.9698052608799995E-7</v>
      </c>
      <c r="CD412" s="10">
        <f>3/24000000*OO[[#This Row],[138 (06JUL1985 03:00:00)-Water Temperature (C)]]*OO[[#This Row],[80]]</f>
        <v>2.5272583960793747E-7</v>
      </c>
      <c r="CE412" s="10">
        <f>3/24000000*OO[[#This Row],[139 (06JUL1985 06:00:00)-Water Temperature (C)]]*OO[[#This Row],[81]]</f>
        <v>2.1648959163452501E-7</v>
      </c>
      <c r="CF412" s="10">
        <f>3/24000000*OO[[#This Row],[140 (06JUL1985 09:00:00)-Water Temperature (C)]]*OO[[#This Row],[82]]</f>
        <v>1.9572619200450002E-7</v>
      </c>
      <c r="CG412" s="10">
        <f>3/24000000*OO[[#This Row],[141 (06JUL1985 12:00:00)-Water Temperature (C)]]*OO[[#This Row],[83]]</f>
        <v>1.8107272995342502E-7</v>
      </c>
      <c r="CH412" s="10">
        <f>3/24000000*OO[[#This Row],[142 (06JUL1985 15:00:00)-Water Temperature (C)]]*OO[[#This Row],[84]]</f>
        <v>1.6847312755295E-7</v>
      </c>
      <c r="CI412" s="10">
        <f>3/24000000*OO[[#This Row],[143 (06JUL1985 18:00:00)-Water Temperature (C)]]*OO[[#This Row],[85]]</f>
        <v>1.5387642558209999E-7</v>
      </c>
      <c r="CJ412" s="10">
        <f>3/24000000*OO[[#This Row],[144 (06JUL1985 21:00:00)-Water Temperature (C)]]*OO[[#This Row],[86]]</f>
        <v>1.3653285824699998E-7</v>
      </c>
      <c r="CK412" s="10">
        <f>3/24000000*OO[[#This Row],[145 (07JUL1985 00:00:00)-Water Temperature (C)]]*OO[[#This Row],[87]]</f>
        <v>1.1587293336290002E-7</v>
      </c>
      <c r="CL412" s="10">
        <f>3/24000000*OO[[#This Row],[146 (07JUL1985 03:00:00)-Water Temperature (C)]]*OO[[#This Row],[88]]</f>
        <v>9.8195327925412488E-8</v>
      </c>
      <c r="CM412" s="10">
        <f>3/24000000*OO[[#This Row],[147 (07JUL1985 06:00:00)-Water Temperature (C)]]*OO[[#This Row],[89]]</f>
        <v>8.4505405213500003E-8</v>
      </c>
      <c r="CN412" s="10">
        <f>3/24000000*OO[[#This Row],[148 (07JUL1985 09:00:00)-Water Temperature (C)]]*OO[[#This Row],[90]]</f>
        <v>7.5647085549000004E-8</v>
      </c>
      <c r="CO412" s="10">
        <f>3/24000000*OO[[#This Row],[149 (07JUL1985 12:00:00)-Water Temperature (C)]]*OO[[#This Row],[91]]</f>
        <v>7.0227721229999997E-8</v>
      </c>
      <c r="CP412" s="10">
        <f>3/24000000*OO[[#This Row],[150 (07JUL1985 15:00:00)-Water Temperature (C)]]*OO[[#This Row],[92]]</f>
        <v>7.0227721229999997E-8</v>
      </c>
      <c r="CQ412" s="10">
        <f>3/24000000*OO[[#This Row],[151 (07JUL1985 18:00:00)-Water Temperature (C)]]*OO[[#This Row],[93]]</f>
        <v>7.0227721229999997E-8</v>
      </c>
      <c r="CR412" s="10">
        <f>3/24000000*OO[[#This Row],[152 (07JUL1985 21:00:00)-Water Temperature (C)]]*OO[[#This Row],[94]]</f>
        <v>7.0227721229999997E-8</v>
      </c>
      <c r="CS412" s="10">
        <f>3/24000000*OO[[#This Row],[153 (08JUL1985 00:00:00)-Water Temperature (C)]]*OO[[#This Row],[95]]</f>
        <v>7.0227721229999997E-8</v>
      </c>
      <c r="CT412" s="10">
        <f>3/24000000*OO[[#This Row],[154 (08JUL1985 03:00:00)-Water Temperature (C)]]*OO[[#This Row],[96]]</f>
        <v>7.0227721229999997E-8</v>
      </c>
      <c r="CU412" s="10">
        <f>3/24000000*OO[[#This Row],[155 (08JUL1985 06:00:00)-Water Temperature (C)]]*OO[[#This Row],[97]]</f>
        <v>7.0227721229999997E-8</v>
      </c>
      <c r="CV412" s="10">
        <f>3/24000000*OO[[#This Row],[156 (08JUL1985 09:00:00)-Water Temperature (C)]]*OO[[#This Row],[98]]</f>
        <v>7.0227721229999997E-8</v>
      </c>
      <c r="CW412" s="10">
        <f>3/24000000*OO[[#This Row],[157 (08JUL1985 12:00:00)-Water Temperature (C)]]*OO[[#This Row],[99]]</f>
        <v>7.0227721229999997E-8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7.7030643075600001E-35</v>
      </c>
      <c r="X413" s="10">
        <f>3/24000000*OO[[#This Row],[80 (28JUN1985 21:00:00)-Water Temperature (C)]]*OO[[#This Row],[22]]</f>
        <v>9.4652791053375007E-29</v>
      </c>
      <c r="Y413" s="10">
        <f>3/24000000*OO[[#This Row],[81 (29JUN1985 00:00:00)-Water Temperature (C)]]*OO[[#This Row],[23]]</f>
        <v>2.7379879689375E-22</v>
      </c>
      <c r="Z413" s="10">
        <f>3/24000000*OO[[#This Row],[82 (29JUN1985 03:00:00)-Water Temperature (C)]]*OO[[#This Row],[24]]</f>
        <v>6.5534338535537489E-18</v>
      </c>
      <c r="AA413" s="10">
        <f>3/24000000*OO[[#This Row],[83 (29JUN1985 06:00:00)-Water Temperature (C)]]*OO[[#This Row],[25]]</f>
        <v>1.3937076409709998E-14</v>
      </c>
      <c r="AB413" s="10">
        <f>3/24000000*OO[[#This Row],[84 (29JUN1985 09:00:00)-Water Temperature (C)]]*OO[[#This Row],[26]]</f>
        <v>6.4487000905437498E-12</v>
      </c>
      <c r="AC413" s="10">
        <f>3/24000000*OO[[#This Row],[85 (29JUN1985 12:00:00)-Water Temperature (C)]]*OO[[#This Row],[27]]</f>
        <v>1.0028681839305001E-9</v>
      </c>
      <c r="AD413" s="10">
        <f>3/24000000*OO[[#This Row],[86 (29JUN1985 15:00:00)-Water Temperature (C)]]*OO[[#This Row],[28]]</f>
        <v>6.5074042893249988E-8</v>
      </c>
      <c r="AE413" s="10">
        <f>3/24000000*OO[[#This Row],[88 (29JUN1985 21:00:00)-Water Temperature (C)]]*OO[[#This Row],[30]]</f>
        <v>3.3241896567774994E-5</v>
      </c>
      <c r="AF413" s="10">
        <f>3/24000000*OO[[#This Row],[88 (29JUN1985 21:00:00)-Water Temperature (C)]]*OO[[#This Row],[30]]</f>
        <v>3.3241896567774994E-5</v>
      </c>
      <c r="AG413" s="10">
        <f>3/24000000*OO[[#This Row],[89 (30JUN1985 00:00:00)-Water Temperature (C)]]*OO[[#This Row],[31]]</f>
        <v>3.0752722044399995E-4</v>
      </c>
      <c r="AH413" s="10">
        <f>3/24000000*OO[[#This Row],[90 (30JUN1985 03:00:00)-Water Temperature (C)]]*OO[[#This Row],[32]]</f>
        <v>1.7506071777199999E-3</v>
      </c>
      <c r="AI413" s="10">
        <f>3/24000000*OO[[#This Row],[91 (30JUN1985 06:00:00)-Water Temperature (C)]]*OO[[#This Row],[33]]</f>
        <v>6.5321284856749992E-3</v>
      </c>
      <c r="AJ413" s="10">
        <f>3/24000000*OO[[#This Row],[92 (30JUN1985 09:00:00)-Water Temperature (C)]]*OO[[#This Row],[34]]</f>
        <v>1.7433071844629999E-2</v>
      </c>
      <c r="AK413" s="10">
        <f>3/24000000*OO[[#This Row],[93 (30JUN1985 12:00:00)-Water Temperature (C)]]*OO[[#This Row],[35]]</f>
        <v>3.4360938787749998E-2</v>
      </c>
      <c r="AL413" s="10">
        <f>3/24000000*OO[[#This Row],[94 (30JUN1985 15:00:00)-Water Temperature (C)]]*OO[[#This Row],[36]]</f>
        <v>5.0881937510162498E-2</v>
      </c>
      <c r="AM413" s="10">
        <f>3/24000000*OO[[#This Row],[95 (30JUN1985 18:00:00)-Water Temperature (C)]]*OO[[#This Row],[37]]</f>
        <v>5.9104836641600003E-2</v>
      </c>
      <c r="AN413" s="10">
        <f>3/24000000*OO[[#This Row],[96 (30JUN1985 21:00:00)-Water Temperature (C)]]*OO[[#This Row],[38]]</f>
        <v>5.3855085204349999E-2</v>
      </c>
      <c r="AO413" s="10">
        <f>3/24000000*OO[[#This Row],[97 (01JUL1985 00:00:00)-Water Temperature (C)]]*OO[[#This Row],[39]]</f>
        <v>3.8922753957399997E-2</v>
      </c>
      <c r="AP413" s="10">
        <f>3/24000000*OO[[#This Row],[98 (01JUL1985 03:00:00)-Water Temperature (C)]]*OO[[#This Row],[40]]</f>
        <v>2.3505704497069995E-2</v>
      </c>
      <c r="AQ413" s="10">
        <f>3/24000000*OO[[#This Row],[99 (01JUL1985 06:00:00)-Water Temperature (C)]]*OO[[#This Row],[41]]</f>
        <v>1.225232351121E-2</v>
      </c>
      <c r="AR413" s="10">
        <f>3/24000000*OO[[#This Row],[100 (01JUL1985 09:00:00)-Water Temperature (C)]]*OO[[#This Row],[42]]</f>
        <v>5.9336561263225E-3</v>
      </c>
      <c r="AS413" s="10">
        <f>3/24000000*OO[[#This Row],[101 (01JUL1985 12:00:00)-Water Temperature (C)]]*OO[[#This Row],[43]]</f>
        <v>2.6954618811487496E-3</v>
      </c>
      <c r="AT413" s="10">
        <f>3/24000000*OO[[#This Row],[102 (01JUL1985 15:00:00)-Water Temperature (C)]]*OO[[#This Row],[44]]</f>
        <v>1.1566644515159999E-3</v>
      </c>
      <c r="AU413" s="10">
        <f>3/24000000*OO[[#This Row],[103 (01JUL1985 18:00:00)-Water Temperature (C)]]*OO[[#This Row],[45]]</f>
        <v>4.7955917159324992E-4</v>
      </c>
      <c r="AV413" s="10">
        <f>3/24000000*OO[[#This Row],[104 (01JUL1985 21:00:00)-Water Temperature (C)]]*OO[[#This Row],[46]]</f>
        <v>2.0374243637737502E-4</v>
      </c>
      <c r="AW413" s="10">
        <f>3/24000000*OO[[#This Row],[105 (02JUL1985 00:00:00)-Water Temperature (C)]]*OO[[#This Row],[47]]</f>
        <v>1.0262591101894999E-4</v>
      </c>
      <c r="AX413" s="10">
        <f>3/24000000*OO[[#This Row],[106 (02JUL1985 03:00:00)-Water Temperature (C)]]*OO[[#This Row],[48]]</f>
        <v>6.8342342164687511E-5</v>
      </c>
      <c r="AY413" s="10">
        <f>3/24000000*OO[[#This Row],[107 (02JUL1985 06:00:00)-Water Temperature (C)]]*OO[[#This Row],[49]]</f>
        <v>5.6452909391999998E-5</v>
      </c>
      <c r="AZ413" s="10">
        <f>3/24000000*OO[[#This Row],[108 (02JUL1985 09:00:00)-Water Temperature (C)]]*OO[[#This Row],[50]]</f>
        <v>5.2257619257549988E-5</v>
      </c>
      <c r="BA413" s="10">
        <f>3/24000000*OO[[#This Row],[109 (02JUL1985 12:00:00)-Water Temperature (C)]]*OO[[#This Row],[51]]</f>
        <v>5.0197018893750002E-5</v>
      </c>
      <c r="BB413" s="10">
        <f>3/24000000*OO[[#This Row],[110 (02JUL1985 15:00:00)-Water Temperature (C)]]*OO[[#This Row],[52]]</f>
        <v>4.8609818339024997E-5</v>
      </c>
      <c r="BC413" s="10">
        <f>3/24000000*OO[[#This Row],[111 (02JUL1985 18:00:00)-Water Temperature (C)]]*OO[[#This Row],[53]]</f>
        <v>4.5905937868512495E-5</v>
      </c>
      <c r="BD413" s="10">
        <f>3/24000000*OO[[#This Row],[112 (02JUL1985 21:00:00)-Water Temperature (C)]]*OO[[#This Row],[54]]</f>
        <v>4.1637102755925E-5</v>
      </c>
      <c r="BE413" s="10">
        <f>3/24000000*OO[[#This Row],[113 (03JUL1985 00:00:00)-Water Temperature (C)]]*OO[[#This Row],[55]]</f>
        <v>3.6349761591000002E-5</v>
      </c>
      <c r="BF413" s="10">
        <f>3/24000000*OO[[#This Row],[114 (03JUL1985 03:00:00)-Water Temperature (C)]]*OO[[#This Row],[56]]</f>
        <v>3.1597837803774994E-5</v>
      </c>
      <c r="BG413" s="10">
        <f>3/24000000*OO[[#This Row],[115 (03JUL1985 06:00:00)-Water Temperature (C)]]*OO[[#This Row],[57]]</f>
        <v>2.7441285786562496E-5</v>
      </c>
      <c r="BH413" s="10">
        <f>3/24000000*OO[[#This Row],[116 (03JUL1985 09:00:00)-Water Temperature (C)]]*OO[[#This Row],[58]]</f>
        <v>2.5069376762925E-5</v>
      </c>
      <c r="BI413" s="10">
        <f>3/24000000*OO[[#This Row],[117 (03JUL1985 12:00:00)-Water Temperature (C)]]*OO[[#This Row],[59]]</f>
        <v>2.2775144986467501E-5</v>
      </c>
      <c r="BJ413" s="10">
        <f>3/24000000*OO[[#This Row],[118 (03JUL1985 15:00:00)-Water Temperature (C)]]*OO[[#This Row],[60]]</f>
        <v>2.1211829592674996E-5</v>
      </c>
      <c r="BK413" s="10">
        <f>3/24000000*OO[[#This Row],[119 (03JUL1985 18:00:00)-Water Temperature (C)]]*OO[[#This Row],[61]]</f>
        <v>1.9704207398805002E-5</v>
      </c>
      <c r="BL413" s="10">
        <f>3/24000000*OO[[#This Row],[120 (03JUL1985 21:00:00)-Water Temperature (C)]]*OO[[#This Row],[62]]</f>
        <v>1.7782218489938747E-5</v>
      </c>
      <c r="BM413" s="10">
        <f>3/24000000*OO[[#This Row],[121 (04JUL1985 00:00:00)-Water Temperature (C)]]*OO[[#This Row],[63]]</f>
        <v>1.5653842289111248E-5</v>
      </c>
      <c r="BN413" s="10">
        <f>3/24000000*OO[[#This Row],[122 (04JUL1985 03:00:00)-Water Temperature (C)]]*OO[[#This Row],[64]]</f>
        <v>1.3658264537399998E-5</v>
      </c>
      <c r="BO413" s="10">
        <f>3/24000000*OO[[#This Row],[123 (04JUL1985 06:00:00)-Water Temperature (C)]]*OO[[#This Row],[65]]</f>
        <v>1.2097224564475001E-5</v>
      </c>
      <c r="BP413" s="10">
        <f>3/24000000*OO[[#This Row],[124 (04JUL1985 09:00:00)-Water Temperature (C)]]*OO[[#This Row],[66]]</f>
        <v>1.1403879192565001E-5</v>
      </c>
      <c r="BQ413" s="10">
        <f>3/24000000*OO[[#This Row],[125 (04JUL1985 12:00:00)-Water Temperature (C)]]*OO[[#This Row],[67]]</f>
        <v>1.0989049447175E-5</v>
      </c>
      <c r="BR413" s="10">
        <f>3/24000000*OO[[#This Row],[126 (04JUL1985 15:00:00)-Water Temperature (C)]]*OO[[#This Row],[68]]</f>
        <v>1.0464231356133749E-5</v>
      </c>
      <c r="BS413" s="10">
        <f>3/24000000*OO[[#This Row],[127 (04JUL1985 18:00:00)-Water Temperature (C)]]*OO[[#This Row],[69]]</f>
        <v>9.9062131820300001E-6</v>
      </c>
      <c r="BT413" s="10">
        <f>3/24000000*OO[[#This Row],[128 (04JUL1985 21:00:00)-Water Temperature (C)]]*OO[[#This Row],[70]]</f>
        <v>9.10479500359375E-6</v>
      </c>
      <c r="BU413" s="10">
        <f>3/24000000*OO[[#This Row],[129 (05JUL1985 00:00:00)-Water Temperature (C)]]*OO[[#This Row],[71]]</f>
        <v>8.0912013560875002E-6</v>
      </c>
      <c r="BV413" s="10">
        <f>3/24000000*OO[[#This Row],[130 (05JUL1985 03:00:00)-Water Temperature (C)]]*OO[[#This Row],[72]]</f>
        <v>7.180996956498749E-6</v>
      </c>
      <c r="BW413" s="10">
        <f>3/24000000*OO[[#This Row],[131 (05JUL1985 06:00:00)-Water Temperature (C)]]*OO[[#This Row],[73]]</f>
        <v>6.434298114720001E-6</v>
      </c>
      <c r="BX413" s="10">
        <f>3/24000000*OO[[#This Row],[132 (05JUL1985 09:00:00)-Water Temperature (C)]]*OO[[#This Row],[74]]</f>
        <v>5.9875800569924996E-6</v>
      </c>
      <c r="BY413" s="10">
        <f>3/24000000*OO[[#This Row],[133 (05JUL1985 12:00:00)-Water Temperature (C)]]*OO[[#This Row],[75]]</f>
        <v>5.6427987275849988E-6</v>
      </c>
      <c r="BZ413" s="10">
        <f>3/24000000*OO[[#This Row],[134 (05JUL1985 15:00:00)-Water Temperature (C)]]*OO[[#This Row],[76]]</f>
        <v>5.2081750798612507E-6</v>
      </c>
      <c r="CA413" s="10">
        <f>3/24000000*OO[[#This Row],[135 (05JUL1985 18:00:00)-Water Temperature (C)]]*OO[[#This Row],[77]]</f>
        <v>4.7384527140899996E-6</v>
      </c>
      <c r="CB413" s="10">
        <f>3/24000000*OO[[#This Row],[136 (05JUL1985 21:00:00)-Water Temperature (C)]]*OO[[#This Row],[78]]</f>
        <v>4.1674409156225002E-6</v>
      </c>
      <c r="CC413" s="10">
        <f>3/24000000*OO[[#This Row],[137 (06JUL1985 00:00:00)-Water Temperature (C)]]*OO[[#This Row],[79]]</f>
        <v>3.594616424045E-6</v>
      </c>
      <c r="CD413" s="10">
        <f>3/24000000*OO[[#This Row],[138 (06JUL1985 03:00:00)-Water Temperature (C)]]*OO[[#This Row],[80]]</f>
        <v>3.0645388649049996E-6</v>
      </c>
      <c r="CE413" s="10">
        <f>3/24000000*OO[[#This Row],[139 (06JUL1985 06:00:00)-Water Temperature (C)]]*OO[[#This Row],[81]]</f>
        <v>2.6270443191097496E-6</v>
      </c>
      <c r="CF413" s="10">
        <f>3/24000000*OO[[#This Row],[140 (06JUL1985 09:00:00)-Water Temperature (C)]]*OO[[#This Row],[82]]</f>
        <v>2.3701674323925E-6</v>
      </c>
      <c r="CG413" s="10">
        <f>3/24000000*OO[[#This Row],[141 (06JUL1985 12:00:00)-Water Temperature (C)]]*OO[[#This Row],[83]]</f>
        <v>2.1937443085730001E-6</v>
      </c>
      <c r="CH413" s="10">
        <f>3/24000000*OO[[#This Row],[142 (06JUL1985 15:00:00)-Water Temperature (C)]]*OO[[#This Row],[84]]</f>
        <v>2.0441215699847502E-6</v>
      </c>
      <c r="CI413" s="10">
        <f>3/24000000*OO[[#This Row],[143 (06JUL1985 18:00:00)-Water Temperature (C)]]*OO[[#This Row],[85]]</f>
        <v>1.8734982358169999E-6</v>
      </c>
      <c r="CJ413" s="10">
        <f>3/24000000*OO[[#This Row],[144 (06JUL1985 21:00:00)-Water Temperature (C)]]*OO[[#This Row],[86]]</f>
        <v>1.6693531356599998E-6</v>
      </c>
      <c r="CK413" s="10">
        <f>3/24000000*OO[[#This Row],[145 (07JUL1985 00:00:00)-Water Temperature (C)]]*OO[[#This Row],[87]]</f>
        <v>1.4223183630727497E-6</v>
      </c>
      <c r="CL413" s="10">
        <f>3/24000000*OO[[#This Row],[146 (07JUL1985 03:00:00)-Water Temperature (C)]]*OO[[#This Row],[88]]</f>
        <v>1.2069143371585E-6</v>
      </c>
      <c r="CM413" s="10">
        <f>3/24000000*OO[[#This Row],[147 (07JUL1985 06:00:00)-Water Temperature (C)]]*OO[[#This Row],[89]]</f>
        <v>1.0392703785854999E-6</v>
      </c>
      <c r="CN413" s="10">
        <f>3/24000000*OO[[#This Row],[148 (07JUL1985 09:00:00)-Water Temperature (C)]]*OO[[#This Row],[90]]</f>
        <v>9.2918124148849985E-7</v>
      </c>
      <c r="CO413" s="10">
        <f>3/24000000*OO[[#This Row],[149 (07JUL1985 12:00:00)-Water Temperature (C)]]*OO[[#This Row],[91]]</f>
        <v>8.6211546229687504E-7</v>
      </c>
      <c r="CP413" s="10">
        <f>3/24000000*OO[[#This Row],[150 (07JUL1985 15:00:00)-Water Temperature (C)]]*OO[[#This Row],[92]]</f>
        <v>8.6211546229687504E-7</v>
      </c>
      <c r="CQ413" s="10">
        <f>3/24000000*OO[[#This Row],[151 (07JUL1985 18:00:00)-Water Temperature (C)]]*OO[[#This Row],[93]]</f>
        <v>8.6211546229687504E-7</v>
      </c>
      <c r="CR413" s="10">
        <f>3/24000000*OO[[#This Row],[152 (07JUL1985 21:00:00)-Water Temperature (C)]]*OO[[#This Row],[94]]</f>
        <v>8.6211546229687504E-7</v>
      </c>
      <c r="CS413" s="10">
        <f>3/24000000*OO[[#This Row],[153 (08JUL1985 00:00:00)-Water Temperature (C)]]*OO[[#This Row],[95]]</f>
        <v>8.6211546229687504E-7</v>
      </c>
      <c r="CT413" s="10">
        <f>3/24000000*OO[[#This Row],[154 (08JUL1985 03:00:00)-Water Temperature (C)]]*OO[[#This Row],[96]]</f>
        <v>8.6211546229687504E-7</v>
      </c>
      <c r="CU413" s="10">
        <f>3/24000000*OO[[#This Row],[155 (08JUL1985 06:00:00)-Water Temperature (C)]]*OO[[#This Row],[97]]</f>
        <v>8.6211546229687504E-7</v>
      </c>
      <c r="CV413" s="10">
        <f>3/24000000*OO[[#This Row],[156 (08JUL1985 09:00:00)-Water Temperature (C)]]*OO[[#This Row],[98]]</f>
        <v>8.6211546229687504E-7</v>
      </c>
      <c r="CW413" s="10">
        <f>3/24000000*OO[[#This Row],[157 (08JUL1985 12:00:00)-Water Temperature (C)]]*OO[[#This Row],[99]]</f>
        <v>8.6211546229687504E-7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3.5236641866037498E-35</v>
      </c>
      <c r="X414" s="10">
        <f>3/24000000*OO[[#This Row],[80 (28JUN1985 21:00:00)-Water Temperature (C)]]*OO[[#This Row],[22]]</f>
        <v>3.9402479980499994E-29</v>
      </c>
      <c r="Y414" s="10">
        <f>3/24000000*OO[[#This Row],[81 (29JUN1985 00:00:00)-Water Temperature (C)]]*OO[[#This Row],[23]]</f>
        <v>1.5012698487768751E-22</v>
      </c>
      <c r="Z414" s="10">
        <f>3/24000000*OO[[#This Row],[82 (29JUN1985 03:00:00)-Water Temperature (C)]]*OO[[#This Row],[24]]</f>
        <v>4.5007946555362499E-18</v>
      </c>
      <c r="AA414" s="10">
        <f>3/24000000*OO[[#This Row],[83 (29JUN1985 06:00:00)-Water Temperature (C)]]*OO[[#This Row],[25]]</f>
        <v>1.096851960967E-14</v>
      </c>
      <c r="AB414" s="10">
        <f>3/24000000*OO[[#This Row],[84 (29JUN1985 09:00:00)-Water Temperature (C)]]*OO[[#This Row],[26]]</f>
        <v>5.6259299667999999E-12</v>
      </c>
      <c r="AC414" s="10">
        <f>3/24000000*OO[[#This Row],[85 (29JUN1985 12:00:00)-Water Temperature (C)]]*OO[[#This Row],[27]]</f>
        <v>9.5267751115387491E-10</v>
      </c>
      <c r="AD414" s="10">
        <f>3/24000000*OO[[#This Row],[86 (29JUN1985 15:00:00)-Water Temperature (C)]]*OO[[#This Row],[28]]</f>
        <v>6.6703761693937505E-8</v>
      </c>
      <c r="AE414" s="10">
        <f>3/24000000*OO[[#This Row],[88 (29JUN1985 21:00:00)-Water Temperature (C)]]*OO[[#This Row],[30]]</f>
        <v>3.9139117974749997E-5</v>
      </c>
      <c r="AF414" s="10">
        <f>3/24000000*OO[[#This Row],[88 (29JUN1985 21:00:00)-Water Temperature (C)]]*OO[[#This Row],[30]]</f>
        <v>3.9139117974749997E-5</v>
      </c>
      <c r="AG414" s="10">
        <f>3/24000000*OO[[#This Row],[89 (30JUN1985 00:00:00)-Water Temperature (C)]]*OO[[#This Row],[31]]</f>
        <v>3.8605788947024998E-4</v>
      </c>
      <c r="AH414" s="10">
        <f>3/24000000*OO[[#This Row],[90 (30JUN1985 03:00:00)-Water Temperature (C)]]*OO[[#This Row],[32]]</f>
        <v>2.333226918559E-3</v>
      </c>
      <c r="AI414" s="10">
        <f>3/24000000*OO[[#This Row],[91 (30JUN1985 06:00:00)-Water Temperature (C)]]*OO[[#This Row],[33]]</f>
        <v>9.200388092220001E-3</v>
      </c>
      <c r="AJ414" s="10">
        <f>3/24000000*OO[[#This Row],[92 (30JUN1985 09:00:00)-Water Temperature (C)]]*OO[[#This Row],[34]]</f>
        <v>2.5733169374449999E-2</v>
      </c>
      <c r="AK414" s="10">
        <f>3/24000000*OO[[#This Row],[93 (30JUN1985 12:00:00)-Water Temperature (C)]]*OO[[#This Row],[35]]</f>
        <v>5.3125941282899998E-2</v>
      </c>
      <c r="AL414" s="10">
        <f>3/24000000*OO[[#This Row],[94 (30JUN1985 15:00:00)-Water Temperature (C)]]*OO[[#This Row],[36]]</f>
        <v>8.223459624585E-2</v>
      </c>
      <c r="AM414" s="10">
        <f>3/24000000*OO[[#This Row],[95 (30JUN1985 18:00:00)-Water Temperature (C)]]*OO[[#This Row],[37]]</f>
        <v>9.9595506732375008E-2</v>
      </c>
      <c r="AN414" s="10">
        <f>3/24000000*OO[[#This Row],[96 (30JUN1985 21:00:00)-Water Temperature (C)]]*OO[[#This Row],[38]]</f>
        <v>9.4686042650550001E-2</v>
      </c>
      <c r="AO414" s="10">
        <f>3/24000000*OO[[#This Row],[97 (01JUL1985 00:00:00)-Water Temperature (C)]]*OO[[#This Row],[39]]</f>
        <v>7.1202150473249987E-2</v>
      </c>
      <c r="AP414" s="10">
        <f>3/24000000*OO[[#This Row],[98 (01JUL1985 03:00:00)-Water Temperature (C)]]*OO[[#This Row],[40]]</f>
        <v>4.4544192474287495E-2</v>
      </c>
      <c r="AQ414" s="10">
        <f>3/24000000*OO[[#This Row],[99 (01JUL1985 06:00:00)-Water Temperature (C)]]*OO[[#This Row],[41]]</f>
        <v>2.3934272791609996E-2</v>
      </c>
      <c r="AR414" s="10">
        <f>3/24000000*OO[[#This Row],[100 (01JUL1985 09:00:00)-Water Temperature (C)]]*OO[[#This Row],[42]]</f>
        <v>1.182824059552E-2</v>
      </c>
      <c r="AS414" s="10">
        <f>3/24000000*OO[[#This Row],[101 (01JUL1985 12:00:00)-Water Temperature (C)]]*OO[[#This Row],[43]]</f>
        <v>5.4663573461700005E-3</v>
      </c>
      <c r="AT414" s="10">
        <f>3/24000000*OO[[#This Row],[102 (01JUL1985 15:00:00)-Water Temperature (C)]]*OO[[#This Row],[44]]</f>
        <v>2.377630197905E-3</v>
      </c>
      <c r="AU414" s="10">
        <f>3/24000000*OO[[#This Row],[103 (01JUL1985 18:00:00)-Water Temperature (C)]]*OO[[#This Row],[45]]</f>
        <v>9.9099488734874985E-4</v>
      </c>
      <c r="AV414" s="10">
        <f>3/24000000*OO[[#This Row],[104 (01JUL1985 21:00:00)-Water Temperature (C)]]*OO[[#This Row],[46]]</f>
        <v>4.1337780673000001E-4</v>
      </c>
      <c r="AW414" s="10">
        <f>3/24000000*OO[[#This Row],[105 (02JUL1985 00:00:00)-Water Temperature (C)]]*OO[[#This Row],[47]]</f>
        <v>1.9718938740929996E-4</v>
      </c>
      <c r="AX414" s="10">
        <f>3/24000000*OO[[#This Row],[106 (02JUL1985 03:00:00)-Water Temperature (C)]]*OO[[#This Row],[48]]</f>
        <v>1.23330293817825E-4</v>
      </c>
      <c r="AY414" s="10">
        <f>3/24000000*OO[[#This Row],[107 (02JUL1985 06:00:00)-Water Temperature (C)]]*OO[[#This Row],[49]]</f>
        <v>9.8052037122250006E-5</v>
      </c>
      <c r="AZ414" s="10">
        <f>3/24000000*OO[[#This Row],[108 (02JUL1985 09:00:00)-Water Temperature (C)]]*OO[[#This Row],[50]]</f>
        <v>8.9332399537199987E-5</v>
      </c>
      <c r="BA414" s="10">
        <f>3/24000000*OO[[#This Row],[109 (02JUL1985 12:00:00)-Water Temperature (C)]]*OO[[#This Row],[51]]</f>
        <v>8.5303091306400001E-5</v>
      </c>
      <c r="BB414" s="10">
        <f>3/24000000*OO[[#This Row],[110 (02JUL1985 15:00:00)-Water Temperature (C)]]*OO[[#This Row],[52]]</f>
        <v>8.2420239866249991E-5</v>
      </c>
      <c r="BC414" s="10">
        <f>3/24000000*OO[[#This Row],[111 (02JUL1985 18:00:00)-Water Temperature (C)]]*OO[[#This Row],[53]]</f>
        <v>7.8036272960399993E-5</v>
      </c>
      <c r="BD414" s="10">
        <f>3/24000000*OO[[#This Row],[112 (02JUL1985 21:00:00)-Water Temperature (C)]]*OO[[#This Row],[54]]</f>
        <v>7.1022446945999998E-5</v>
      </c>
      <c r="BE414" s="10">
        <f>3/24000000*OO[[#This Row],[113 (03JUL1985 00:00:00)-Water Temperature (C)]]*OO[[#This Row],[55]]</f>
        <v>6.2129329073024988E-5</v>
      </c>
      <c r="BF414" s="10">
        <f>3/24000000*OO[[#This Row],[114 (03JUL1985 03:00:00)-Water Temperature (C)]]*OO[[#This Row],[56]]</f>
        <v>5.3958122164799999E-5</v>
      </c>
      <c r="BG414" s="10">
        <f>3/24000000*OO[[#This Row],[115 (03JUL1985 06:00:00)-Water Temperature (C)]]*OO[[#This Row],[57]]</f>
        <v>4.6826623141624999E-5</v>
      </c>
      <c r="BH414" s="10">
        <f>3/24000000*OO[[#This Row],[116 (03JUL1985 09:00:00)-Water Temperature (C)]]*OO[[#This Row],[58]]</f>
        <v>4.2330968129900001E-5</v>
      </c>
      <c r="BI414" s="10">
        <f>3/24000000*OO[[#This Row],[117 (03JUL1985 12:00:00)-Water Temperature (C)]]*OO[[#This Row],[59]]</f>
        <v>3.8473243592624996E-5</v>
      </c>
      <c r="BJ414" s="10">
        <f>3/24000000*OO[[#This Row],[118 (03JUL1985 15:00:00)-Water Temperature (C)]]*OO[[#This Row],[60]]</f>
        <v>3.5743064735024998E-5</v>
      </c>
      <c r="BK414" s="10">
        <f>3/24000000*OO[[#This Row],[119 (03JUL1985 18:00:00)-Water Temperature (C)]]*OO[[#This Row],[61]]</f>
        <v>3.3230082522075001E-5</v>
      </c>
      <c r="BL414" s="10">
        <f>3/24000000*OO[[#This Row],[120 (03JUL1985 21:00:00)-Water Temperature (C)]]*OO[[#This Row],[62]]</f>
        <v>3.0022976515049999E-5</v>
      </c>
      <c r="BM414" s="10">
        <f>3/24000000*OO[[#This Row],[121 (04JUL1985 00:00:00)-Water Temperature (C)]]*OO[[#This Row],[63]]</f>
        <v>2.6452410758449999E-5</v>
      </c>
      <c r="BN414" s="10">
        <f>3/24000000*OO[[#This Row],[122 (04JUL1985 03:00:00)-Water Temperature (C)]]*OO[[#This Row],[64]]</f>
        <v>2.306258615844E-5</v>
      </c>
      <c r="BO414" s="10">
        <f>3/24000000*OO[[#This Row],[123 (04JUL1985 06:00:00)-Water Temperature (C)]]*OO[[#This Row],[65]]</f>
        <v>2.0342507594144996E-5</v>
      </c>
      <c r="BP414" s="10">
        <f>3/24000000*OO[[#This Row],[124 (04JUL1985 09:00:00)-Water Temperature (C)]]*OO[[#This Row],[66]]</f>
        <v>1.9007494554017499E-5</v>
      </c>
      <c r="BQ414" s="10">
        <f>3/24000000*OO[[#This Row],[125 (04JUL1985 12:00:00)-Water Temperature (C)]]*OO[[#This Row],[67]]</f>
        <v>1.8274618882499998E-5</v>
      </c>
      <c r="BR414" s="10">
        <f>3/24000000*OO[[#This Row],[126 (04JUL1985 15:00:00)-Water Temperature (C)]]*OO[[#This Row],[68]]</f>
        <v>1.7403665857087501E-5</v>
      </c>
      <c r="BS414" s="10">
        <f>3/24000000*OO[[#This Row],[127 (04JUL1985 18:00:00)-Water Temperature (C)]]*OO[[#This Row],[69]]</f>
        <v>1.6475367764855001E-5</v>
      </c>
      <c r="BT414" s="10">
        <f>3/24000000*OO[[#This Row],[128 (04JUL1985 21:00:00)-Water Temperature (C)]]*OO[[#This Row],[70]]</f>
        <v>1.5154199804958749E-5</v>
      </c>
      <c r="BU414" s="10">
        <f>3/24000000*OO[[#This Row],[129 (05JUL1985 00:00:00)-Water Temperature (C)]]*OO[[#This Row],[71]]</f>
        <v>1.3472230179467499E-5</v>
      </c>
      <c r="BV414" s="10">
        <f>3/24000000*OO[[#This Row],[130 (05JUL1985 03:00:00)-Water Temperature (C)]]*OO[[#This Row],[72]]</f>
        <v>1.192844465141E-5</v>
      </c>
      <c r="BW414" s="10">
        <f>3/24000000*OO[[#This Row],[131 (05JUL1985 06:00:00)-Water Temperature (C)]]*OO[[#This Row],[73]]</f>
        <v>1.0648743278564999E-5</v>
      </c>
      <c r="BX414" s="10">
        <f>3/24000000*OO[[#This Row],[132 (05JUL1985 09:00:00)-Water Temperature (C)]]*OO[[#This Row],[74]]</f>
        <v>9.8368367851437503E-6</v>
      </c>
      <c r="BY414" s="10">
        <f>3/24000000*OO[[#This Row],[133 (05JUL1985 12:00:00)-Water Temperature (C)]]*OO[[#This Row],[75]]</f>
        <v>9.2425916731637501E-6</v>
      </c>
      <c r="BZ414" s="10">
        <f>3/24000000*OO[[#This Row],[134 (05JUL1985 15:00:00)-Water Temperature (C)]]*OO[[#This Row],[76]]</f>
        <v>8.5409540178574985E-6</v>
      </c>
      <c r="CA414" s="10">
        <f>3/24000000*OO[[#This Row],[135 (05JUL1985 18:00:00)-Water Temperature (C)]]*OO[[#This Row],[77]]</f>
        <v>7.7734898068500017E-6</v>
      </c>
      <c r="CB414" s="10">
        <f>3/24000000*OO[[#This Row],[136 (05JUL1985 21:00:00)-Water Temperature (C)]]*OO[[#This Row],[78]]</f>
        <v>6.8525539648387487E-6</v>
      </c>
      <c r="CC414" s="10">
        <f>3/24000000*OO[[#This Row],[137 (06JUL1985 00:00:00)-Water Temperature (C)]]*OO[[#This Row],[79]]</f>
        <v>5.9064461972674994E-6</v>
      </c>
      <c r="CD414" s="10">
        <f>3/24000000*OO[[#This Row],[138 (06JUL1985 03:00:00)-Water Temperature (C)]]*OO[[#This Row],[80]]</f>
        <v>5.0291407075249997E-6</v>
      </c>
      <c r="CE414" s="10">
        <f>3/24000000*OO[[#This Row],[139 (06JUL1985 06:00:00)-Water Temperature (C)]]*OO[[#This Row],[81]]</f>
        <v>4.2942942978674995E-6</v>
      </c>
      <c r="CF414" s="10">
        <f>3/24000000*OO[[#This Row],[140 (06JUL1985 09:00:00)-Water Temperature (C)]]*OO[[#This Row],[82]]</f>
        <v>3.8105021301374998E-6</v>
      </c>
      <c r="CG414" s="10">
        <f>3/24000000*OO[[#This Row],[141 (06JUL1985 12:00:00)-Water Temperature (C)]]*OO[[#This Row],[83]]</f>
        <v>3.4847299028474994E-6</v>
      </c>
      <c r="CH414" s="10">
        <f>3/24000000*OO[[#This Row],[142 (06JUL1985 15:00:00)-Water Temperature (C)]]*OO[[#This Row],[84]]</f>
        <v>3.2102205235099996E-6</v>
      </c>
      <c r="CI414" s="10">
        <f>3/24000000*OO[[#This Row],[143 (06JUL1985 18:00:00)-Water Temperature (C)]]*OO[[#This Row],[85]]</f>
        <v>2.918048452869375E-6</v>
      </c>
      <c r="CJ414" s="10">
        <f>3/24000000*OO[[#This Row],[144 (06JUL1985 21:00:00)-Water Temperature (C)]]*OO[[#This Row],[86]]</f>
        <v>2.5803155532937503E-6</v>
      </c>
      <c r="CK414" s="10">
        <f>3/24000000*OO[[#This Row],[145 (07JUL1985 00:00:00)-Water Temperature (C)]]*OO[[#This Row],[87]]</f>
        <v>2.1857752792919999E-6</v>
      </c>
      <c r="CL414" s="10">
        <f>3/24000000*OO[[#This Row],[146 (07JUL1985 03:00:00)-Water Temperature (C)]]*OO[[#This Row],[88]]</f>
        <v>1.8341420207299998E-6</v>
      </c>
      <c r="CM414" s="10">
        <f>3/24000000*OO[[#This Row],[147 (07JUL1985 06:00:00)-Water Temperature (C)]]*OO[[#This Row],[89]]</f>
        <v>1.5579416498587499E-6</v>
      </c>
      <c r="CN414" s="10">
        <f>3/24000000*OO[[#This Row],[148 (07JUL1985 09:00:00)-Water Temperature (C)]]*OO[[#This Row],[90]]</f>
        <v>1.3697231530184998E-6</v>
      </c>
      <c r="CO414" s="10">
        <f>3/24000000*OO[[#This Row],[149 (07JUL1985 12:00:00)-Water Temperature (C)]]*OO[[#This Row],[91]]</f>
        <v>1.2506659044531249E-6</v>
      </c>
      <c r="CP414" s="10">
        <f>3/24000000*OO[[#This Row],[150 (07JUL1985 15:00:00)-Water Temperature (C)]]*OO[[#This Row],[92]]</f>
        <v>1.2506659044531249E-6</v>
      </c>
      <c r="CQ414" s="10">
        <f>3/24000000*OO[[#This Row],[151 (07JUL1985 18:00:00)-Water Temperature (C)]]*OO[[#This Row],[93]]</f>
        <v>1.2506659044531249E-6</v>
      </c>
      <c r="CR414" s="10">
        <f>3/24000000*OO[[#This Row],[152 (07JUL1985 21:00:00)-Water Temperature (C)]]*OO[[#This Row],[94]]</f>
        <v>1.2506659044531249E-6</v>
      </c>
      <c r="CS414" s="10">
        <f>3/24000000*OO[[#This Row],[153 (08JUL1985 00:00:00)-Water Temperature (C)]]*OO[[#This Row],[95]]</f>
        <v>1.2506659044531249E-6</v>
      </c>
      <c r="CT414" s="10">
        <f>3/24000000*OO[[#This Row],[154 (08JUL1985 03:00:00)-Water Temperature (C)]]*OO[[#This Row],[96]]</f>
        <v>1.2506659044531249E-6</v>
      </c>
      <c r="CU414" s="10">
        <f>3/24000000*OO[[#This Row],[155 (08JUL1985 06:00:00)-Water Temperature (C)]]*OO[[#This Row],[97]]</f>
        <v>1.2506659044531249E-6</v>
      </c>
      <c r="CV414" s="10">
        <f>3/24000000*OO[[#This Row],[156 (08JUL1985 09:00:00)-Water Temperature (C)]]*OO[[#This Row],[98]]</f>
        <v>1.2506659044531249E-6</v>
      </c>
      <c r="CW414" s="10">
        <f>3/24000000*OO[[#This Row],[157 (08JUL1985 12:00:00)-Water Temperature (C)]]*OO[[#This Row],[99]]</f>
        <v>1.2506659044531249E-6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7.8890508714000002E-36</v>
      </c>
      <c r="X415" s="10">
        <f>3/24000000*OO[[#This Row],[80 (28JUN1985 21:00:00)-Water Temperature (C)]]*OO[[#This Row],[22]]</f>
        <v>8.1869279113124993E-30</v>
      </c>
      <c r="Y415" s="10">
        <f>3/24000000*OO[[#This Row],[81 (29JUN1985 00:00:00)-Water Temperature (C)]]*OO[[#This Row],[23]]</f>
        <v>4.0534207301125E-23</v>
      </c>
      <c r="Z415" s="10">
        <f>3/24000000*OO[[#This Row],[82 (29JUN1985 03:00:00)-Water Temperature (C)]]*OO[[#This Row],[24]]</f>
        <v>1.6178866479674998E-18</v>
      </c>
      <c r="AA415" s="10">
        <f>3/24000000*OO[[#This Row],[83 (29JUN1985 06:00:00)-Water Temperature (C)]]*OO[[#This Row],[25]]</f>
        <v>4.5857627601424991E-15</v>
      </c>
      <c r="AB415" s="10">
        <f>3/24000000*OO[[#This Row],[84 (29JUN1985 09:00:00)-Water Temperature (C)]]*OO[[#This Row],[26]]</f>
        <v>2.6194387778550007E-12</v>
      </c>
      <c r="AC415" s="10">
        <f>3/24000000*OO[[#This Row],[85 (29JUN1985 12:00:00)-Water Temperature (C)]]*OO[[#This Row],[27]]</f>
        <v>4.8257812944825E-10</v>
      </c>
      <c r="AD415" s="10">
        <f>3/24000000*OO[[#This Row],[86 (29JUN1985 15:00:00)-Water Temperature (C)]]*OO[[#This Row],[28]]</f>
        <v>3.6286886826125E-8</v>
      </c>
      <c r="AE415" s="10">
        <f>3/24000000*OO[[#This Row],[88 (29JUN1985 21:00:00)-Water Temperature (C)]]*OO[[#This Row],[30]]</f>
        <v>2.4023823783234996E-5</v>
      </c>
      <c r="AF415" s="10">
        <f>3/24000000*OO[[#This Row],[88 (29JUN1985 21:00:00)-Water Temperature (C)]]*OO[[#This Row],[30]]</f>
        <v>2.4023823783234996E-5</v>
      </c>
      <c r="AG415" s="10">
        <f>3/24000000*OO[[#This Row],[89 (30JUN1985 00:00:00)-Water Temperature (C)]]*OO[[#This Row],[31]]</f>
        <v>2.4964985833484998E-4</v>
      </c>
      <c r="AH415" s="10">
        <f>3/24000000*OO[[#This Row],[90 (30JUN1985 03:00:00)-Water Temperature (C)]]*OO[[#This Row],[32]]</f>
        <v>1.5813030093026249E-3</v>
      </c>
      <c r="AI415" s="10">
        <f>3/24000000*OO[[#This Row],[91 (30JUN1985 06:00:00)-Water Temperature (C)]]*OO[[#This Row],[33]]</f>
        <v>6.5024090018387494E-3</v>
      </c>
      <c r="AJ415" s="10">
        <f>3/24000000*OO[[#This Row],[92 (30JUN1985 09:00:00)-Water Temperature (C)]]*OO[[#This Row],[34]]</f>
        <v>1.8839281222974999E-2</v>
      </c>
      <c r="AK415" s="10">
        <f>3/24000000*OO[[#This Row],[93 (30JUN1985 12:00:00)-Water Temperature (C)]]*OO[[#This Row],[35]]</f>
        <v>4.0185848777112496E-2</v>
      </c>
      <c r="AL415" s="10">
        <f>3/24000000*OO[[#This Row],[94 (30JUN1985 15:00:00)-Water Temperature (C)]]*OO[[#This Row],[36]]</f>
        <v>6.4143352568200016E-2</v>
      </c>
      <c r="AM415" s="10">
        <f>3/24000000*OO[[#This Row],[95 (30JUN1985 18:00:00)-Water Temperature (C)]]*OO[[#This Row],[37]]</f>
        <v>7.9880423879175003E-2</v>
      </c>
      <c r="AN415" s="10">
        <f>3/24000000*OO[[#This Row],[96 (30JUN1985 21:00:00)-Water Temperature (C)]]*OO[[#This Row],[38]]</f>
        <v>7.8072605225212491E-2</v>
      </c>
      <c r="AO415" s="10">
        <f>3/24000000*OO[[#This Row],[97 (01JUL1985 00:00:00)-Water Temperature (C)]]*OO[[#This Row],[39]]</f>
        <v>6.0224077793249994E-2</v>
      </c>
      <c r="AP415" s="10">
        <f>3/24000000*OO[[#This Row],[98 (01JUL1985 03:00:00)-Water Temperature (C)]]*OO[[#This Row],[40]]</f>
        <v>3.8511239535112492E-2</v>
      </c>
      <c r="AQ415" s="10">
        <f>3/24000000*OO[[#This Row],[99 (01JUL1985 06:00:00)-Water Temperature (C)]]*OO[[#This Row],[41]]</f>
        <v>2.1077814156603751E-2</v>
      </c>
      <c r="AR415" s="10">
        <f>3/24000000*OO[[#This Row],[100 (01JUL1985 09:00:00)-Water Temperature (C)]]*OO[[#This Row],[42]]</f>
        <v>1.0546512591065E-2</v>
      </c>
      <c r="AS415" s="10">
        <f>3/24000000*OO[[#This Row],[101 (01JUL1985 12:00:00)-Water Temperature (C)]]*OO[[#This Row],[43]]</f>
        <v>4.9239957238499995E-3</v>
      </c>
      <c r="AT415" s="10">
        <f>3/24000000*OO[[#This Row],[102 (01JUL1985 15:00:00)-Water Temperature (C)]]*OO[[#This Row],[44]]</f>
        <v>2.1599705950177501E-3</v>
      </c>
      <c r="AU415" s="10">
        <f>3/24000000*OO[[#This Row],[103 (01JUL1985 18:00:00)-Water Temperature (C)]]*OO[[#This Row],[45]]</f>
        <v>9.0392072271874987E-4</v>
      </c>
      <c r="AV415" s="10">
        <f>3/24000000*OO[[#This Row],[104 (01JUL1985 21:00:00)-Water Temperature (C)]]*OO[[#This Row],[46]]</f>
        <v>3.7458075732824998E-4</v>
      </c>
      <c r="AW415" s="10">
        <f>3/24000000*OO[[#This Row],[105 (02JUL1985 00:00:00)-Water Temperature (C)]]*OO[[#This Row],[47]]</f>
        <v>1.7397892709207499E-4</v>
      </c>
      <c r="AX415" s="10">
        <f>3/24000000*OO[[#This Row],[106 (02JUL1985 03:00:00)-Water Temperature (C)]]*OO[[#This Row],[48]]</f>
        <v>1.0504661750806249E-4</v>
      </c>
      <c r="AY415" s="10">
        <f>3/24000000*OO[[#This Row],[107 (02JUL1985 06:00:00)-Water Temperature (C)]]*OO[[#This Row],[49]]</f>
        <v>8.1585793775249997E-5</v>
      </c>
      <c r="AZ415" s="10">
        <f>3/24000000*OO[[#This Row],[108 (02JUL1985 09:00:00)-Water Temperature (C)]]*OO[[#This Row],[50]]</f>
        <v>7.3656278525074994E-5</v>
      </c>
      <c r="BA415" s="10">
        <f>3/24000000*OO[[#This Row],[109 (02JUL1985 12:00:00)-Water Temperature (C)]]*OO[[#This Row],[51]]</f>
        <v>7.0161576540400011E-5</v>
      </c>
      <c r="BB415" s="10">
        <f>3/24000000*OO[[#This Row],[110 (02JUL1985 15:00:00)-Water Temperature (C)]]*OO[[#This Row],[52]]</f>
        <v>6.7843305962474995E-5</v>
      </c>
      <c r="BC415" s="10">
        <f>3/24000000*OO[[#This Row],[111 (02JUL1985 18:00:00)-Water Temperature (C)]]*OO[[#This Row],[53]]</f>
        <v>6.4450944893362509E-5</v>
      </c>
      <c r="BD415" s="10">
        <f>3/24000000*OO[[#This Row],[112 (02JUL1985 21:00:00)-Water Temperature (C)]]*OO[[#This Row],[54]]</f>
        <v>5.8899119531999993E-5</v>
      </c>
      <c r="BE415" s="10">
        <f>3/24000000*OO[[#This Row],[113 (03JUL1985 00:00:00)-Water Temperature (C)]]*OO[[#This Row],[55]]</f>
        <v>5.1703024416150006E-5</v>
      </c>
      <c r="BF415" s="10">
        <f>3/24000000*OO[[#This Row],[114 (03JUL1985 03:00:00)-Water Temperature (C)]]*OO[[#This Row],[56]]</f>
        <v>4.4966473121849996E-5</v>
      </c>
      <c r="BG415" s="10">
        <f>3/24000000*OO[[#This Row],[115 (03JUL1985 06:00:00)-Water Temperature (C)]]*OO[[#This Row],[57]]</f>
        <v>3.9095802942074995E-5</v>
      </c>
      <c r="BH415" s="10">
        <f>3/24000000*OO[[#This Row],[116 (03JUL1985 09:00:00)-Water Temperature (C)]]*OO[[#This Row],[58]]</f>
        <v>3.52042859109375E-5</v>
      </c>
      <c r="BI415" s="10">
        <f>3/24000000*OO[[#This Row],[117 (03JUL1985 12:00:00)-Water Temperature (C)]]*OO[[#This Row],[59]]</f>
        <v>3.2017857969149999E-5</v>
      </c>
      <c r="BJ415" s="10">
        <f>3/24000000*OO[[#This Row],[118 (03JUL1985 15:00:00)-Water Temperature (C)]]*OO[[#This Row],[60]]</f>
        <v>2.9747225343662497E-5</v>
      </c>
      <c r="BK415" s="10">
        <f>3/24000000*OO[[#This Row],[119 (03JUL1985 18:00:00)-Water Temperature (C)]]*OO[[#This Row],[61]]</f>
        <v>2.7712714448375002E-5</v>
      </c>
      <c r="BL415" s="10">
        <f>3/24000000*OO[[#This Row],[120 (03JUL1985 21:00:00)-Water Temperature (C)]]*OO[[#This Row],[62]]</f>
        <v>2.5104555150249998E-5</v>
      </c>
      <c r="BM415" s="10">
        <f>3/24000000*OO[[#This Row],[121 (04JUL1985 00:00:00)-Water Temperature (C)]]*OO[[#This Row],[63]]</f>
        <v>2.2174990629446249E-5</v>
      </c>
      <c r="BN415" s="10">
        <f>3/24000000*OO[[#This Row],[122 (04JUL1985 03:00:00)-Water Temperature (C)]]*OO[[#This Row],[64]]</f>
        <v>1.9361630516497499E-5</v>
      </c>
      <c r="BO415" s="10">
        <f>3/24000000*OO[[#This Row],[123 (04JUL1985 06:00:00)-Water Temperature (C)]]*OO[[#This Row],[65]]</f>
        <v>1.7079590439760002E-5</v>
      </c>
      <c r="BP415" s="10">
        <f>3/24000000*OO[[#This Row],[124 (04JUL1985 09:00:00)-Water Temperature (C)]]*OO[[#This Row],[66]]</f>
        <v>1.5899805567554999E-5</v>
      </c>
      <c r="BQ415" s="10">
        <f>3/24000000*OO[[#This Row],[125 (04JUL1985 12:00:00)-Water Temperature (C)]]*OO[[#This Row],[67]]</f>
        <v>1.528727987367E-5</v>
      </c>
      <c r="BR415" s="10">
        <f>3/24000000*OO[[#This Row],[126 (04JUL1985 15:00:00)-Water Temperature (C)]]*OO[[#This Row],[68]]</f>
        <v>1.4590971186154998E-5</v>
      </c>
      <c r="BS415" s="10">
        <f>3/24000000*OO[[#This Row],[127 (04JUL1985 18:00:00)-Water Temperature (C)]]*OO[[#This Row],[69]]</f>
        <v>1.3840846569874999E-5</v>
      </c>
      <c r="BT415" s="10">
        <f>3/24000000*OO[[#This Row],[128 (04JUL1985 21:00:00)-Water Temperature (C)]]*OO[[#This Row],[70]]</f>
        <v>1.2764011563931248E-5</v>
      </c>
      <c r="BU415" s="10">
        <f>3/24000000*OO[[#This Row],[129 (05JUL1985 00:00:00)-Water Temperature (C)]]*OO[[#This Row],[71]]</f>
        <v>1.1376223345889998E-5</v>
      </c>
      <c r="BV415" s="10">
        <f>3/24000000*OO[[#This Row],[130 (05JUL1985 03:00:00)-Water Temperature (C)]]*OO[[#This Row],[72]]</f>
        <v>1.00704831382575E-5</v>
      </c>
      <c r="BW415" s="10">
        <f>3/24000000*OO[[#This Row],[131 (05JUL1985 06:00:00)-Water Temperature (C)]]*OO[[#This Row],[73]]</f>
        <v>8.9859201152112492E-6</v>
      </c>
      <c r="BX415" s="10">
        <f>3/24000000*OO[[#This Row],[132 (05JUL1985 09:00:00)-Water Temperature (C)]]*OO[[#This Row],[74]]</f>
        <v>8.27842109219125E-6</v>
      </c>
      <c r="BY415" s="10">
        <f>3/24000000*OO[[#This Row],[133 (05JUL1985 12:00:00)-Water Temperature (C)]]*OO[[#This Row],[75]]</f>
        <v>7.7761202018499991E-6</v>
      </c>
      <c r="BZ415" s="10">
        <f>3/24000000*OO[[#This Row],[134 (05JUL1985 15:00:00)-Water Temperature (C)]]*OO[[#This Row],[76]]</f>
        <v>7.2047766078375008E-6</v>
      </c>
      <c r="CA415" s="10">
        <f>3/24000000*OO[[#This Row],[135 (05JUL1985 18:00:00)-Water Temperature (C)]]*OO[[#This Row],[77]]</f>
        <v>6.5759686344625001E-6</v>
      </c>
      <c r="CB415" s="10">
        <f>3/24000000*OO[[#This Row],[136 (05JUL1985 21:00:00)-Water Temperature (C)]]*OO[[#This Row],[78]]</f>
        <v>5.8190248351062494E-6</v>
      </c>
      <c r="CC415" s="10">
        <f>3/24000000*OO[[#This Row],[137 (06JUL1985 00:00:00)-Water Temperature (C)]]*OO[[#This Row],[79]]</f>
        <v>5.0248480165049988E-6</v>
      </c>
      <c r="CD415" s="10">
        <f>3/24000000*OO[[#This Row],[138 (06JUL1985 03:00:00)-Water Temperature (C)]]*OO[[#This Row],[80]]</f>
        <v>4.2853152377024999E-6</v>
      </c>
      <c r="CE415" s="10">
        <f>3/24000000*OO[[#This Row],[139 (06JUL1985 06:00:00)-Water Temperature (C)]]*OO[[#This Row],[81]]</f>
        <v>3.6690945191999996E-6</v>
      </c>
      <c r="CF415" s="10">
        <f>3/24000000*OO[[#This Row],[140 (06JUL1985 09:00:00)-Water Temperature (C)]]*OO[[#This Row],[82]]</f>
        <v>3.2409473320875001E-6</v>
      </c>
      <c r="CG415" s="10">
        <f>3/24000000*OO[[#This Row],[141 (06JUL1985 12:00:00)-Water Temperature (C)]]*OO[[#This Row],[83]]</f>
        <v>2.9558780233437501E-6</v>
      </c>
      <c r="CH415" s="10">
        <f>3/24000000*OO[[#This Row],[142 (06JUL1985 15:00:00)-Water Temperature (C)]]*OO[[#This Row],[84]]</f>
        <v>2.71832158611E-6</v>
      </c>
      <c r="CI415" s="10">
        <f>3/24000000*OO[[#This Row],[143 (06JUL1985 18:00:00)-Water Temperature (C)]]*OO[[#This Row],[85]]</f>
        <v>2.4725399967090003E-6</v>
      </c>
      <c r="CJ415" s="10">
        <f>3/24000000*OO[[#This Row],[144 (06JUL1985 21:00:00)-Water Temperature (C)]]*OO[[#This Row],[86]]</f>
        <v>2.1886103731914997E-6</v>
      </c>
      <c r="CK415" s="10">
        <f>3/24000000*OO[[#This Row],[145 (07JUL1985 00:00:00)-Water Temperature (C)]]*OO[[#This Row],[87]]</f>
        <v>1.8594489984156249E-6</v>
      </c>
      <c r="CL415" s="10">
        <f>3/24000000*OO[[#This Row],[146 (07JUL1985 03:00:00)-Water Temperature (C)]]*OO[[#This Row],[88]]</f>
        <v>1.5589619892E-6</v>
      </c>
      <c r="CM415" s="10">
        <f>3/24000000*OO[[#This Row],[147 (07JUL1985 06:00:00)-Water Temperature (C)]]*OO[[#This Row],[89]]</f>
        <v>1.3212481346853751E-6</v>
      </c>
      <c r="CN415" s="10">
        <f>3/24000000*OO[[#This Row],[148 (07JUL1985 09:00:00)-Water Temperature (C)]]*OO[[#This Row],[90]]</f>
        <v>1.1558119743198748E-6</v>
      </c>
      <c r="CO415" s="10">
        <f>3/24000000*OO[[#This Row],[149 (07JUL1985 12:00:00)-Water Temperature (C)]]*OO[[#This Row],[91]]</f>
        <v>1.0506481289955001E-6</v>
      </c>
      <c r="CP415" s="10">
        <f>3/24000000*OO[[#This Row],[150 (07JUL1985 15:00:00)-Water Temperature (C)]]*OO[[#This Row],[92]]</f>
        <v>1.0506481289955001E-6</v>
      </c>
      <c r="CQ415" s="10">
        <f>3/24000000*OO[[#This Row],[151 (07JUL1985 18:00:00)-Water Temperature (C)]]*OO[[#This Row],[93]]</f>
        <v>1.0506481289955001E-6</v>
      </c>
      <c r="CR415" s="10">
        <f>3/24000000*OO[[#This Row],[152 (07JUL1985 21:00:00)-Water Temperature (C)]]*OO[[#This Row],[94]]</f>
        <v>1.0506481289955001E-6</v>
      </c>
      <c r="CS415" s="10">
        <f>3/24000000*OO[[#This Row],[153 (08JUL1985 00:00:00)-Water Temperature (C)]]*OO[[#This Row],[95]]</f>
        <v>1.0506481289955001E-6</v>
      </c>
      <c r="CT415" s="10">
        <f>3/24000000*OO[[#This Row],[154 (08JUL1985 03:00:00)-Water Temperature (C)]]*OO[[#This Row],[96]]</f>
        <v>1.0506481289955001E-6</v>
      </c>
      <c r="CU415" s="10">
        <f>3/24000000*OO[[#This Row],[155 (08JUL1985 06:00:00)-Water Temperature (C)]]*OO[[#This Row],[97]]</f>
        <v>1.0506481289955001E-6</v>
      </c>
      <c r="CV415" s="10">
        <f>3/24000000*OO[[#This Row],[156 (08JUL1985 09:00:00)-Water Temperature (C)]]*OO[[#This Row],[98]]</f>
        <v>1.0506481289955001E-6</v>
      </c>
      <c r="CW415" s="10">
        <f>3/24000000*OO[[#This Row],[157 (08JUL1985 12:00:00)-Water Temperature (C)]]*OO[[#This Row],[99]]</f>
        <v>1.0506481289955001E-6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1.4788501648559999E-36</v>
      </c>
      <c r="X416" s="10">
        <f>3/24000000*OO[[#This Row],[80 (28JUN1985 21:00:00)-Water Temperature (C)]]*OO[[#This Row],[22]]</f>
        <v>1.4913095595375E-30</v>
      </c>
      <c r="Y416" s="10">
        <f>3/24000000*OO[[#This Row],[81 (29JUN1985 00:00:00)-Water Temperature (C)]]*OO[[#This Row],[23]]</f>
        <v>9.2234704344300001E-24</v>
      </c>
      <c r="Z416" s="10">
        <f>3/24000000*OO[[#This Row],[82 (29JUN1985 03:00:00)-Water Temperature (C)]]*OO[[#This Row],[24]]</f>
        <v>4.7215240612449991E-19</v>
      </c>
      <c r="AA416" s="10">
        <f>3/24000000*OO[[#This Row],[83 (29JUN1985 06:00:00)-Water Temperature (C)]]*OO[[#This Row],[25]]</f>
        <v>1.5111814959141249E-15</v>
      </c>
      <c r="AB416" s="10">
        <f>3/24000000*OO[[#This Row],[84 (29JUN1985 09:00:00)-Water Temperature (C)]]*OO[[#This Row],[26]]</f>
        <v>9.3976452058900023E-13</v>
      </c>
      <c r="AC416" s="10">
        <f>3/24000000*OO[[#This Row],[85 (29JUN1985 12:00:00)-Water Temperature (C)]]*OO[[#This Row],[27]]</f>
        <v>1.8484623692844999E-10</v>
      </c>
      <c r="AD416" s="10">
        <f>3/24000000*OO[[#This Row],[86 (29JUN1985 15:00:00)-Water Temperature (C)]]*OO[[#This Row],[28]]</f>
        <v>1.4679728402579999E-8</v>
      </c>
      <c r="AE416" s="10">
        <f>3/24000000*OO[[#This Row],[88 (29JUN1985 21:00:00)-Water Temperature (C)]]*OO[[#This Row],[30]]</f>
        <v>1.0642461231854998E-5</v>
      </c>
      <c r="AF416" s="10">
        <f>3/24000000*OO[[#This Row],[88 (29JUN1985 21:00:00)-Water Temperature (C)]]*OO[[#This Row],[30]]</f>
        <v>1.0642461231854998E-5</v>
      </c>
      <c r="AG416" s="10">
        <f>3/24000000*OO[[#This Row],[89 (30JUN1985 00:00:00)-Water Temperature (C)]]*OO[[#This Row],[31]]</f>
        <v>1.149459598447E-4</v>
      </c>
      <c r="AH416" s="10">
        <f>3/24000000*OO[[#This Row],[90 (30JUN1985 03:00:00)-Water Temperature (C)]]*OO[[#This Row],[32]]</f>
        <v>7.535555028968749E-4</v>
      </c>
      <c r="AI416" s="10">
        <f>3/24000000*OO[[#This Row],[91 (30JUN1985 06:00:00)-Water Temperature (C)]]*OO[[#This Row],[33]]</f>
        <v>3.1945159934375E-3</v>
      </c>
      <c r="AJ416" s="10">
        <f>3/24000000*OO[[#This Row],[92 (30JUN1985 09:00:00)-Water Temperature (C)]]*OO[[#This Row],[34]]</f>
        <v>9.4954531225749997E-3</v>
      </c>
      <c r="AK416" s="10">
        <f>3/24000000*OO[[#This Row],[93 (30JUN1985 12:00:00)-Water Temperature (C)]]*OO[[#This Row],[35]]</f>
        <v>2.0729404611402501E-2</v>
      </c>
      <c r="AL416" s="10">
        <f>3/24000000*OO[[#This Row],[94 (30JUN1985 15:00:00)-Water Temperature (C)]]*OO[[#This Row],[36]]</f>
        <v>3.3813274405612492E-2</v>
      </c>
      <c r="AM416" s="10">
        <f>3/24000000*OO[[#This Row],[95 (30JUN1985 18:00:00)-Water Temperature (C)]]*OO[[#This Row],[37]]</f>
        <v>4.2944995765349998E-2</v>
      </c>
      <c r="AN416" s="10">
        <f>3/24000000*OO[[#This Row],[96 (30JUN1985 21:00:00)-Water Temperature (C)]]*OO[[#This Row],[38]]</f>
        <v>4.2798285624487495E-2</v>
      </c>
      <c r="AO416" s="10">
        <f>3/24000000*OO[[#This Row],[97 (01JUL1985 00:00:00)-Water Temperature (C)]]*OO[[#This Row],[39]]</f>
        <v>3.3605969517524995E-2</v>
      </c>
      <c r="AP416" s="10">
        <f>3/24000000*OO[[#This Row],[98 (01JUL1985 03:00:00)-Water Temperature (C)]]*OO[[#This Row],[40]]</f>
        <v>2.1819530822295E-2</v>
      </c>
      <c r="AQ416" s="10">
        <f>3/24000000*OO[[#This Row],[99 (01JUL1985 06:00:00)-Water Temperature (C)]]*OO[[#This Row],[41]]</f>
        <v>1.2095960574239999E-2</v>
      </c>
      <c r="AR416" s="10">
        <f>3/24000000*OO[[#This Row],[100 (01JUL1985 09:00:00)-Water Temperature (C)]]*OO[[#This Row],[42]]</f>
        <v>6.1046456784912499E-3</v>
      </c>
      <c r="AS416" s="10">
        <f>3/24000000*OO[[#This Row],[101 (01JUL1985 12:00:00)-Water Temperature (C)]]*OO[[#This Row],[43]]</f>
        <v>2.8703861543750001E-3</v>
      </c>
      <c r="AT416" s="10">
        <f>3/24000000*OO[[#This Row],[102 (01JUL1985 15:00:00)-Water Temperature (C)]]*OO[[#This Row],[44]]</f>
        <v>1.2664528646009999E-3</v>
      </c>
      <c r="AU416" s="10">
        <f>3/24000000*OO[[#This Row],[103 (01JUL1985 18:00:00)-Water Temperature (C)]]*OO[[#This Row],[45]]</f>
        <v>5.3178326648512496E-4</v>
      </c>
      <c r="AV416" s="10">
        <f>3/24000000*OO[[#This Row],[104 (01JUL1985 21:00:00)-Water Temperature (C)]]*OO[[#This Row],[46]]</f>
        <v>2.1972428777542499E-4</v>
      </c>
      <c r="AW416" s="10">
        <f>3/24000000*OO[[#This Row],[105 (02JUL1985 00:00:00)-Water Temperature (C)]]*OO[[#This Row],[47]]</f>
        <v>1.0038666086836249E-4</v>
      </c>
      <c r="AX416" s="10">
        <f>3/24000000*OO[[#This Row],[106 (02JUL1985 03:00:00)-Water Temperature (C)]]*OO[[#This Row],[48]]</f>
        <v>5.9171238817075002E-5</v>
      </c>
      <c r="AY416" s="10">
        <f>3/24000000*OO[[#This Row],[107 (02JUL1985 06:00:00)-Water Temperature (C)]]*OO[[#This Row],[49]]</f>
        <v>4.51666644056625E-5</v>
      </c>
      <c r="AZ416" s="10">
        <f>3/24000000*OO[[#This Row],[108 (02JUL1985 09:00:00)-Water Temperature (C)]]*OO[[#This Row],[50]]</f>
        <v>4.0498166009449999E-5</v>
      </c>
      <c r="BA416" s="10">
        <f>3/24000000*OO[[#This Row],[109 (02JUL1985 12:00:00)-Water Temperature (C)]]*OO[[#This Row],[51]]</f>
        <v>3.8505744998400005E-5</v>
      </c>
      <c r="BB416" s="10">
        <f>3/24000000*OO[[#This Row],[110 (02JUL1985 15:00:00)-Water Temperature (C)]]*OO[[#This Row],[52]]</f>
        <v>3.7278662613149995E-5</v>
      </c>
      <c r="BC416" s="10">
        <f>3/24000000*OO[[#This Row],[111 (02JUL1985 18:00:00)-Water Temperature (C)]]*OO[[#This Row],[53]]</f>
        <v>3.5506726690399995E-5</v>
      </c>
      <c r="BD416" s="10">
        <f>3/24000000*OO[[#This Row],[112 (02JUL1985 21:00:00)-Water Temperature (C)]]*OO[[#This Row],[54]]</f>
        <v>3.2556628700525002E-5</v>
      </c>
      <c r="BE416" s="10">
        <f>3/24000000*OO[[#This Row],[113 (03JUL1985 00:00:00)-Water Temperature (C)]]*OO[[#This Row],[55]]</f>
        <v>2.8661307154200002E-5</v>
      </c>
      <c r="BF416" s="10">
        <f>3/24000000*OO[[#This Row],[114 (03JUL1985 03:00:00)-Water Temperature (C)]]*OO[[#This Row],[56]]</f>
        <v>2.4949313295389995E-5</v>
      </c>
      <c r="BG416" s="10">
        <f>3/24000000*OO[[#This Row],[115 (03JUL1985 06:00:00)-Water Temperature (C)]]*OO[[#This Row],[57]]</f>
        <v>2.1770174950945E-5</v>
      </c>
      <c r="BH416" s="10">
        <f>3/24000000*OO[[#This Row],[116 (03JUL1985 09:00:00)-Water Temperature (C)]]*OO[[#This Row],[58]]</f>
        <v>1.9577173954996254E-5</v>
      </c>
      <c r="BI416" s="10">
        <f>3/24000000*OO[[#This Row],[117 (03JUL1985 12:00:00)-Water Temperature (C)]]*OO[[#This Row],[59]]</f>
        <v>1.7825775600025E-5</v>
      </c>
      <c r="BJ416" s="10">
        <f>3/24000000*OO[[#This Row],[118 (03JUL1985 15:00:00)-Water Temperature (C)]]*OO[[#This Row],[60]]</f>
        <v>1.657730232832125E-5</v>
      </c>
      <c r="BK416" s="10">
        <f>3/24000000*OO[[#This Row],[119 (03JUL1985 18:00:00)-Water Temperature (C)]]*OO[[#This Row],[61]]</f>
        <v>1.5481257826100001E-5</v>
      </c>
      <c r="BL416" s="10">
        <f>3/24000000*OO[[#This Row],[120 (03JUL1985 21:00:00)-Water Temperature (C)]]*OO[[#This Row],[62]]</f>
        <v>1.407082881685E-5</v>
      </c>
      <c r="BM416" s="10">
        <f>3/24000000*OO[[#This Row],[121 (04JUL1985 00:00:00)-Water Temperature (C)]]*OO[[#This Row],[63]]</f>
        <v>1.2467263570724998E-5</v>
      </c>
      <c r="BN416" s="10">
        <f>3/24000000*OO[[#This Row],[122 (04JUL1985 03:00:00)-Water Temperature (C)]]*OO[[#This Row],[64]]</f>
        <v>1.0911422844000001E-5</v>
      </c>
      <c r="BO416" s="10">
        <f>3/24000000*OO[[#This Row],[123 (04JUL1985 06:00:00)-Water Temperature (C)]]*OO[[#This Row],[65]]</f>
        <v>9.6426137117187499E-6</v>
      </c>
      <c r="BP416" s="10">
        <f>3/24000000*OO[[#This Row],[124 (04JUL1985 09:00:00)-Water Temperature (C)]]*OO[[#This Row],[66]]</f>
        <v>8.9627549101874993E-6</v>
      </c>
      <c r="BQ416" s="10">
        <f>3/24000000*OO[[#This Row],[125 (04JUL1985 12:00:00)-Water Temperature (C)]]*OO[[#This Row],[67]]</f>
        <v>8.6245100577437497E-6</v>
      </c>
      <c r="BR416" s="10">
        <f>3/24000000*OO[[#This Row],[126 (04JUL1985 15:00:00)-Water Temperature (C)]]*OO[[#This Row],[68]]</f>
        <v>8.2549673287249973E-6</v>
      </c>
      <c r="BS416" s="10">
        <f>3/24000000*OO[[#This Row],[127 (04JUL1985 18:00:00)-Water Temperature (C)]]*OO[[#This Row],[69]]</f>
        <v>7.8419535014600001E-6</v>
      </c>
      <c r="BT416" s="10">
        <f>3/24000000*OO[[#This Row],[128 (04JUL1985 21:00:00)-Water Temperature (C)]]*OO[[#This Row],[70]]</f>
        <v>7.2549302018112504E-6</v>
      </c>
      <c r="BU416" s="10">
        <f>3/24000000*OO[[#This Row],[129 (05JUL1985 00:00:00)-Water Temperature (C)]]*OO[[#This Row],[71]]</f>
        <v>6.4861386665000001E-6</v>
      </c>
      <c r="BV416" s="10">
        <f>3/24000000*OO[[#This Row],[130 (05JUL1985 03:00:00)-Water Temperature (C)]]*OO[[#This Row],[72]]</f>
        <v>5.7498062524424991E-6</v>
      </c>
      <c r="BW416" s="10">
        <f>3/24000000*OO[[#This Row],[131 (05JUL1985 06:00:00)-Water Temperature (C)]]*OO[[#This Row],[73]]</f>
        <v>5.1359897631000006E-6</v>
      </c>
      <c r="BX416" s="10">
        <f>3/24000000*OO[[#This Row],[132 (05JUL1985 09:00:00)-Water Temperature (C)]]*OO[[#This Row],[74]]</f>
        <v>4.7293289297799996E-6</v>
      </c>
      <c r="BY416" s="10">
        <f>3/24000000*OO[[#This Row],[133 (05JUL1985 12:00:00)-Water Temperature (C)]]*OO[[#This Row],[75]]</f>
        <v>4.447854612678749E-6</v>
      </c>
      <c r="BZ416" s="10">
        <f>3/24000000*OO[[#This Row],[134 (05JUL1985 15:00:00)-Water Temperature (C)]]*OO[[#This Row],[76]]</f>
        <v>4.1341099899475E-6</v>
      </c>
      <c r="CA416" s="10">
        <f>3/24000000*OO[[#This Row],[135 (05JUL1985 18:00:00)-Water Temperature (C)]]*OO[[#This Row],[77]]</f>
        <v>3.7895587232624993E-6</v>
      </c>
      <c r="CB416" s="10">
        <f>3/24000000*OO[[#This Row],[136 (05JUL1985 21:00:00)-Water Temperature (C)]]*OO[[#This Row],[78]]</f>
        <v>3.3687317356875003E-6</v>
      </c>
      <c r="CC416" s="10">
        <f>3/24000000*OO[[#This Row],[137 (06JUL1985 00:00:00)-Water Temperature (C)]]*OO[[#This Row],[79]]</f>
        <v>2.9183225083465E-6</v>
      </c>
      <c r="CD416" s="10">
        <f>3/24000000*OO[[#This Row],[138 (06JUL1985 03:00:00)-Water Temperature (C)]]*OO[[#This Row],[80]]</f>
        <v>2.4961071954249997E-6</v>
      </c>
      <c r="CE416" s="10">
        <f>3/24000000*OO[[#This Row],[139 (06JUL1985 06:00:00)-Water Temperature (C)]]*OO[[#This Row],[81]]</f>
        <v>2.1544823847421249E-6</v>
      </c>
      <c r="CF416" s="10">
        <f>3/24000000*OO[[#This Row],[140 (06JUL1985 09:00:00)-Water Temperature (C)]]*OO[[#This Row],[82]]</f>
        <v>1.9162927505204996E-6</v>
      </c>
      <c r="CG416" s="10">
        <f>3/24000000*OO[[#This Row],[141 (06JUL1985 12:00:00)-Water Temperature (C)]]*OO[[#This Row],[83]]</f>
        <v>1.7631513760354999E-6</v>
      </c>
      <c r="CH416" s="10">
        <f>3/24000000*OO[[#This Row],[142 (06JUL1985 15:00:00)-Water Temperature (C)]]*OO[[#This Row],[84]]</f>
        <v>1.6402752152631248E-6</v>
      </c>
      <c r="CI416" s="10">
        <f>3/24000000*OO[[#This Row],[143 (06JUL1985 18:00:00)-Water Temperature (C)]]*OO[[#This Row],[85]]</f>
        <v>1.5120675606697497E-6</v>
      </c>
      <c r="CJ416" s="10">
        <f>3/24000000*OO[[#This Row],[144 (06JUL1985 21:00:00)-Water Temperature (C)]]*OO[[#This Row],[86]]</f>
        <v>1.35726129975E-6</v>
      </c>
      <c r="CK416" s="10">
        <f>3/24000000*OO[[#This Row],[145 (07JUL1985 00:00:00)-Water Temperature (C)]]*OO[[#This Row],[87]]</f>
        <v>1.170935344218E-6</v>
      </c>
      <c r="CL416" s="10">
        <f>3/24000000*OO[[#This Row],[146 (07JUL1985 03:00:00)-Water Temperature (C)]]*OO[[#This Row],[88]]</f>
        <v>9.9440988032887495E-7</v>
      </c>
      <c r="CM416" s="10">
        <f>3/24000000*OO[[#This Row],[147 (07JUL1985 06:00:00)-Water Temperature (C)]]*OO[[#This Row],[89]]</f>
        <v>8.5275407920049999E-7</v>
      </c>
      <c r="CN416" s="10">
        <f>3/24000000*OO[[#This Row],[148 (07JUL1985 09:00:00)-Water Temperature (C)]]*OO[[#This Row],[90]]</f>
        <v>7.5320706278737498E-7</v>
      </c>
      <c r="CO416" s="10">
        <f>3/24000000*OO[[#This Row],[149 (07JUL1985 12:00:00)-Water Temperature (C)]]*OO[[#This Row],[91]]</f>
        <v>6.917967814454999E-7</v>
      </c>
      <c r="CP416" s="10">
        <f>3/24000000*OO[[#This Row],[150 (07JUL1985 15:00:00)-Water Temperature (C)]]*OO[[#This Row],[92]]</f>
        <v>6.917967814454999E-7</v>
      </c>
      <c r="CQ416" s="10">
        <f>3/24000000*OO[[#This Row],[151 (07JUL1985 18:00:00)-Water Temperature (C)]]*OO[[#This Row],[93]]</f>
        <v>6.917967814454999E-7</v>
      </c>
      <c r="CR416" s="10">
        <f>3/24000000*OO[[#This Row],[152 (07JUL1985 21:00:00)-Water Temperature (C)]]*OO[[#This Row],[94]]</f>
        <v>6.917967814454999E-7</v>
      </c>
      <c r="CS416" s="10">
        <f>3/24000000*OO[[#This Row],[153 (08JUL1985 00:00:00)-Water Temperature (C)]]*OO[[#This Row],[95]]</f>
        <v>6.917967814454999E-7</v>
      </c>
      <c r="CT416" s="10">
        <f>3/24000000*OO[[#This Row],[154 (08JUL1985 03:00:00)-Water Temperature (C)]]*OO[[#This Row],[96]]</f>
        <v>6.917967814454999E-7</v>
      </c>
      <c r="CU416" s="10">
        <f>3/24000000*OO[[#This Row],[155 (08JUL1985 06:00:00)-Water Temperature (C)]]*OO[[#This Row],[97]]</f>
        <v>6.917967814454999E-7</v>
      </c>
      <c r="CV416" s="10">
        <f>3/24000000*OO[[#This Row],[156 (08JUL1985 09:00:00)-Water Temperature (C)]]*OO[[#This Row],[98]]</f>
        <v>6.917967814454999E-7</v>
      </c>
      <c r="CW416" s="10">
        <f>3/24000000*OO[[#This Row],[157 (08JUL1985 12:00:00)-Water Temperature (C)]]*OO[[#This Row],[99]]</f>
        <v>6.917967814454999E-7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5.5685776667100002E-37</v>
      </c>
      <c r="X417" s="10">
        <f>3/24000000*OO[[#This Row],[80 (28JUN1985 21:00:00)-Water Temperature (C)]]*OO[[#This Row],[22]]</f>
        <v>6.1320497875000006E-31</v>
      </c>
      <c r="Y417" s="10">
        <f>3/24000000*OO[[#This Row],[81 (29JUN1985 00:00:00)-Water Temperature (C)]]*OO[[#This Row],[23]]</f>
        <v>4.2060694259375003E-24</v>
      </c>
      <c r="Z417" s="10">
        <f>3/24000000*OO[[#This Row],[82 (29JUN1985 03:00:00)-Water Temperature (C)]]*OO[[#This Row],[24]]</f>
        <v>2.7598794216949999E-19</v>
      </c>
      <c r="AA417" s="10">
        <f>3/24000000*OO[[#This Row],[83 (29JUN1985 06:00:00)-Water Temperature (C)]]*OO[[#This Row],[25]]</f>
        <v>1.0015867907998749E-15</v>
      </c>
      <c r="AB417" s="10">
        <f>3/24000000*OO[[#This Row],[84 (29JUN1985 09:00:00)-Water Temperature (C)]]*OO[[#This Row],[26]]</f>
        <v>6.8292093768112511E-13</v>
      </c>
      <c r="AC417" s="10">
        <f>3/24000000*OO[[#This Row],[85 (29JUN1985 12:00:00)-Water Temperature (C)]]*OO[[#This Row],[27]]</f>
        <v>1.4438998836078746E-10</v>
      </c>
      <c r="AD417" s="10">
        <f>3/24000000*OO[[#This Row],[86 (29JUN1985 15:00:00)-Water Temperature (C)]]*OO[[#This Row],[28]]</f>
        <v>1.2197123039361252E-8</v>
      </c>
      <c r="AE417" s="10">
        <f>3/24000000*OO[[#This Row],[88 (29JUN1985 21:00:00)-Water Temperature (C)]]*OO[[#This Row],[30]]</f>
        <v>9.8345118575999989E-6</v>
      </c>
      <c r="AF417" s="10">
        <f>3/24000000*OO[[#This Row],[88 (29JUN1985 21:00:00)-Water Temperature (C)]]*OO[[#This Row],[30]]</f>
        <v>9.8345118575999989E-6</v>
      </c>
      <c r="AG417" s="10">
        <f>3/24000000*OO[[#This Row],[89 (30JUN1985 00:00:00)-Water Temperature (C)]]*OO[[#This Row],[31]]</f>
        <v>1.1147345585862501E-4</v>
      </c>
      <c r="AH417" s="10">
        <f>3/24000000*OO[[#This Row],[90 (30JUN1985 03:00:00)-Water Temperature (C)]]*OO[[#This Row],[32]]</f>
        <v>7.6366536410624999E-4</v>
      </c>
      <c r="AI417" s="10">
        <f>3/24000000*OO[[#This Row],[91 (30JUN1985 06:00:00)-Water Temperature (C)]]*OO[[#This Row],[33]]</f>
        <v>3.3697011721875005E-3</v>
      </c>
      <c r="AJ417" s="10">
        <f>3/24000000*OO[[#This Row],[92 (30JUN1985 09:00:00)-Water Temperature (C)]]*OO[[#This Row],[34]]</f>
        <v>1.0368494690625001E-2</v>
      </c>
      <c r="AK417" s="10">
        <f>3/24000000*OO[[#This Row],[93 (30JUN1985 12:00:00)-Water Temperature (C)]]*OO[[#This Row],[35]]</f>
        <v>2.3358123523874997E-2</v>
      </c>
      <c r="AL417" s="10">
        <f>3/24000000*OO[[#This Row],[94 (30JUN1985 15:00:00)-Water Temperature (C)]]*OO[[#This Row],[36]]</f>
        <v>3.9282930469112493E-2</v>
      </c>
      <c r="AM417" s="10">
        <f>3/24000000*OO[[#This Row],[95 (30JUN1985 18:00:00)-Water Temperature (C)]]*OO[[#This Row],[37]]</f>
        <v>5.1303396943499988E-2</v>
      </c>
      <c r="AN417" s="10">
        <f>3/24000000*OO[[#This Row],[96 (30JUN1985 21:00:00)-Water Temperature (C)]]*OO[[#This Row],[38]]</f>
        <v>5.2553894103437492E-2</v>
      </c>
      <c r="AO417" s="10">
        <f>3/24000000*OO[[#This Row],[97 (01JUL1985 00:00:00)-Water Temperature (C)]]*OO[[#This Row],[39]]</f>
        <v>4.2388737936187505E-2</v>
      </c>
      <c r="AP417" s="10">
        <f>3/24000000*OO[[#This Row],[98 (01JUL1985 03:00:00)-Water Temperature (C)]]*OO[[#This Row],[40]]</f>
        <v>2.8168089075E-2</v>
      </c>
      <c r="AQ417" s="10">
        <f>3/24000000*OO[[#This Row],[99 (01JUL1985 06:00:00)-Water Temperature (C)]]*OO[[#This Row],[41]]</f>
        <v>1.5947935572304998E-2</v>
      </c>
      <c r="AR417" s="10">
        <f>3/24000000*OO[[#This Row],[100 (01JUL1985 09:00:00)-Water Temperature (C)]]*OO[[#This Row],[42]]</f>
        <v>8.1623473685E-3</v>
      </c>
      <c r="AS417" s="10">
        <f>3/24000000*OO[[#This Row],[101 (01JUL1985 12:00:00)-Water Temperature (C)]]*OO[[#This Row],[43]]</f>
        <v>3.8832358653262495E-3</v>
      </c>
      <c r="AT417" s="10">
        <f>3/24000000*OO[[#This Row],[102 (01JUL1985 15:00:00)-Water Temperature (C)]]*OO[[#This Row],[44]]</f>
        <v>1.7292664549005E-3</v>
      </c>
      <c r="AU417" s="10">
        <f>3/24000000*OO[[#This Row],[103 (01JUL1985 18:00:00)-Water Temperature (C)]]*OO[[#This Row],[45]]</f>
        <v>7.2998821890000001E-4</v>
      </c>
      <c r="AV417" s="10">
        <f>3/24000000*OO[[#This Row],[104 (01JUL1985 21:00:00)-Water Temperature (C)]]*OO[[#This Row],[46]]</f>
        <v>3.0003893504999997E-4</v>
      </c>
      <c r="AW417" s="10">
        <f>3/24000000*OO[[#This Row],[105 (02JUL1985 00:00:00)-Water Temperature (C)]]*OO[[#This Row],[47]]</f>
        <v>1.3354762445138752E-4</v>
      </c>
      <c r="AX417" s="10">
        <f>3/24000000*OO[[#This Row],[106 (02JUL1985 03:00:00)-Water Temperature (C)]]*OO[[#This Row],[48]]</f>
        <v>7.5446553010725004E-5</v>
      </c>
      <c r="AY417" s="10">
        <f>3/24000000*OO[[#This Row],[107 (02JUL1985 06:00:00)-Water Temperature (C)]]*OO[[#This Row],[49]]</f>
        <v>5.5750259301100001E-5</v>
      </c>
      <c r="AZ417" s="10">
        <f>3/24000000*OO[[#This Row],[108 (02JUL1985 09:00:00)-Water Temperature (C)]]*OO[[#This Row],[50]]</f>
        <v>4.9210188793199991E-5</v>
      </c>
      <c r="BA417" s="10">
        <f>3/24000000*OO[[#This Row],[109 (02JUL1985 12:00:00)-Water Temperature (C)]]*OO[[#This Row],[51]]</f>
        <v>4.6546318316475004E-5</v>
      </c>
      <c r="BB417" s="10">
        <f>3/24000000*OO[[#This Row],[110 (02JUL1985 15:00:00)-Water Temperature (C)]]*OO[[#This Row],[52]]</f>
        <v>4.4913165524999999E-5</v>
      </c>
      <c r="BC417" s="10">
        <f>3/24000000*OO[[#This Row],[111 (02JUL1985 18:00:00)-Water Temperature (C)]]*OO[[#This Row],[53]]</f>
        <v>4.2795425730824996E-5</v>
      </c>
      <c r="BD417" s="10">
        <f>3/24000000*OO[[#This Row],[112 (02JUL1985 21:00:00)-Water Temperature (C)]]*OO[[#This Row],[54]]</f>
        <v>3.92709574764E-5</v>
      </c>
      <c r="BE417" s="10">
        <f>3/24000000*OO[[#This Row],[113 (03JUL1985 00:00:00)-Water Temperature (C)]]*OO[[#This Row],[55]]</f>
        <v>3.4628233795087505E-5</v>
      </c>
      <c r="BF417" s="10">
        <f>3/24000000*OO[[#This Row],[114 (03JUL1985 03:00:00)-Water Temperature (C)]]*OO[[#This Row],[56]]</f>
        <v>3.0084012952125001E-5</v>
      </c>
      <c r="BG417" s="10">
        <f>3/24000000*OO[[#This Row],[115 (03JUL1985 06:00:00)-Water Temperature (C)]]*OO[[#This Row],[57]]</f>
        <v>2.6294527658437498E-5</v>
      </c>
      <c r="BH417" s="10">
        <f>3/24000000*OO[[#This Row],[116 (03JUL1985 09:00:00)-Water Temperature (C)]]*OO[[#This Row],[58]]</f>
        <v>2.3566780532872501E-5</v>
      </c>
      <c r="BI417" s="10">
        <f>3/24000000*OO[[#This Row],[117 (03JUL1985 12:00:00)-Water Temperature (C)]]*OO[[#This Row],[59]]</f>
        <v>2.1403955315400003E-5</v>
      </c>
      <c r="BJ417" s="10">
        <f>3/24000000*OO[[#This Row],[118 (03JUL1985 15:00:00)-Water Temperature (C)]]*OO[[#This Row],[60]]</f>
        <v>1.9851202621008747E-5</v>
      </c>
      <c r="BK417" s="10">
        <f>3/24000000*OO[[#This Row],[119 (03JUL1985 18:00:00)-Water Temperature (C)]]*OO[[#This Row],[61]]</f>
        <v>1.8503856091199997E-5</v>
      </c>
      <c r="BL417" s="10">
        <f>3/24000000*OO[[#This Row],[120 (03JUL1985 21:00:00)-Water Temperature (C)]]*OO[[#This Row],[62]]</f>
        <v>1.6824452803177501E-5</v>
      </c>
      <c r="BM417" s="10">
        <f>3/24000000*OO[[#This Row],[121 (04JUL1985 00:00:00)-Water Temperature (C)]]*OO[[#This Row],[63]]</f>
        <v>1.4913826233206248E-5</v>
      </c>
      <c r="BN417" s="10">
        <f>3/24000000*OO[[#This Row],[122 (04JUL1985 03:00:00)-Water Temperature (C)]]*OO[[#This Row],[64]]</f>
        <v>1.3053159536917499E-5</v>
      </c>
      <c r="BO417" s="10">
        <f>3/24000000*OO[[#This Row],[123 (04JUL1985 06:00:00)-Water Temperature (C)]]*OO[[#This Row],[65]]</f>
        <v>1.1513273705656248E-5</v>
      </c>
      <c r="BP417" s="10">
        <f>3/24000000*OO[[#This Row],[124 (04JUL1985 09:00:00)-Water Temperature (C)]]*OO[[#This Row],[66]]</f>
        <v>1.0658880986891249E-5</v>
      </c>
      <c r="BQ417" s="10">
        <f>3/24000000*OO[[#This Row],[125 (04JUL1985 12:00:00)-Water Temperature (C)]]*OO[[#This Row],[67]]</f>
        <v>1.021727356399375E-5</v>
      </c>
      <c r="BR417" s="10">
        <f>3/24000000*OO[[#This Row],[126 (04JUL1985 15:00:00)-Water Temperature (C)]]*OO[[#This Row],[68]]</f>
        <v>9.7763793155999997E-6</v>
      </c>
      <c r="BS417" s="10">
        <f>3/24000000*OO[[#This Row],[127 (04JUL1985 18:00:00)-Water Temperature (C)]]*OO[[#This Row],[69]]</f>
        <v>9.2592744361249996E-6</v>
      </c>
      <c r="BT417" s="10">
        <f>3/24000000*OO[[#This Row],[128 (04JUL1985 21:00:00)-Water Temperature (C)]]*OO[[#This Row],[70]]</f>
        <v>8.5574309817000008E-6</v>
      </c>
      <c r="BU417" s="10">
        <f>3/24000000*OO[[#This Row],[129 (05JUL1985 00:00:00)-Water Temperature (C)]]*OO[[#This Row],[71]]</f>
        <v>7.6499948498175002E-6</v>
      </c>
      <c r="BV417" s="10">
        <f>3/24000000*OO[[#This Row],[130 (05JUL1985 03:00:00)-Water Temperature (C)]]*OO[[#This Row],[72]]</f>
        <v>6.7667182653737503E-6</v>
      </c>
      <c r="BW417" s="10">
        <f>3/24000000*OO[[#This Row],[131 (05JUL1985 06:00:00)-Water Temperature (C)]]*OO[[#This Row],[73]]</f>
        <v>6.0264359909325002E-6</v>
      </c>
      <c r="BX417" s="10">
        <f>3/24000000*OO[[#This Row],[132 (05JUL1985 09:00:00)-Water Temperature (C)]]*OO[[#This Row],[74]]</f>
        <v>5.5228625606499993E-6</v>
      </c>
      <c r="BY417" s="10">
        <f>3/24000000*OO[[#This Row],[133 (05JUL1985 12:00:00)-Water Temperature (C)]]*OO[[#This Row],[75]]</f>
        <v>5.1713558807399987E-6</v>
      </c>
      <c r="BZ417" s="10">
        <f>3/24000000*OO[[#This Row],[134 (05JUL1985 15:00:00)-Water Temperature (C)]]*OO[[#This Row],[76]]</f>
        <v>4.8072409542099994E-6</v>
      </c>
      <c r="CA417" s="10">
        <f>3/24000000*OO[[#This Row],[135 (05JUL1985 18:00:00)-Water Temperature (C)]]*OO[[#This Row],[77]]</f>
        <v>4.3991296785824997E-6</v>
      </c>
      <c r="CB417" s="10">
        <f>3/24000000*OO[[#This Row],[136 (05JUL1985 21:00:00)-Water Temperature (C)]]*OO[[#This Row],[78]]</f>
        <v>3.9138696638475002E-6</v>
      </c>
      <c r="CC417" s="10">
        <f>3/24000000*OO[[#This Row],[137 (06JUL1985 00:00:00)-Water Temperature (C)]]*OO[[#This Row],[79]]</f>
        <v>3.3887496631300002E-6</v>
      </c>
      <c r="CD417" s="10">
        <f>3/24000000*OO[[#This Row],[138 (06JUL1985 03:00:00)-Water Temperature (C)]]*OO[[#This Row],[80]]</f>
        <v>2.9006772158699999E-6</v>
      </c>
      <c r="CE417" s="10">
        <f>3/24000000*OO[[#This Row],[139 (06JUL1985 06:00:00)-Water Temperature (C)]]*OO[[#This Row],[81]]</f>
        <v>2.4950570569740003E-6</v>
      </c>
      <c r="CF417" s="10">
        <f>3/24000000*OO[[#This Row],[140 (06JUL1985 09:00:00)-Water Temperature (C)]]*OO[[#This Row],[82]]</f>
        <v>2.2075195777579998E-6</v>
      </c>
      <c r="CG417" s="10">
        <f>3/24000000*OO[[#This Row],[141 (06JUL1985 12:00:00)-Water Temperature (C)]]*OO[[#This Row],[83]]</f>
        <v>2.0206680623324998E-6</v>
      </c>
      <c r="CH417" s="10">
        <f>3/24000000*OO[[#This Row],[142 (06JUL1985 15:00:00)-Water Temperature (C)]]*OO[[#This Row],[84]]</f>
        <v>1.8731969938109999E-6</v>
      </c>
      <c r="CI417" s="10">
        <f>3/24000000*OO[[#This Row],[143 (06JUL1985 18:00:00)-Water Temperature (C)]]*OO[[#This Row],[85]]</f>
        <v>1.7219433258756251E-6</v>
      </c>
      <c r="CJ417" s="10">
        <f>3/24000000*OO[[#This Row],[144 (06JUL1985 21:00:00)-Water Temperature (C)]]*OO[[#This Row],[86]]</f>
        <v>1.5426455255981248E-6</v>
      </c>
      <c r="CK417" s="10">
        <f>3/24000000*OO[[#This Row],[145 (07JUL1985 00:00:00)-Water Temperature (C)]]*OO[[#This Row],[87]]</f>
        <v>1.3319400425424999E-6</v>
      </c>
      <c r="CL417" s="10">
        <f>3/24000000*OO[[#This Row],[146 (07JUL1985 03:00:00)-Water Temperature (C)]]*OO[[#This Row],[88]]</f>
        <v>1.1284021897019998E-6</v>
      </c>
      <c r="CM417" s="10">
        <f>3/24000000*OO[[#This Row],[147 (07JUL1985 06:00:00)-Water Temperature (C)]]*OO[[#This Row],[89]]</f>
        <v>9.6335099324349991E-7</v>
      </c>
      <c r="CN417" s="10">
        <f>3/24000000*OO[[#This Row],[148 (07JUL1985 09:00:00)-Water Temperature (C)]]*OO[[#This Row],[90]]</f>
        <v>8.4516548639249995E-7</v>
      </c>
      <c r="CO417" s="10">
        <f>3/24000000*OO[[#This Row],[149 (07JUL1985 12:00:00)-Water Temperature (C)]]*OO[[#This Row],[91]]</f>
        <v>7.7011102450799998E-7</v>
      </c>
      <c r="CP417" s="10">
        <f>3/24000000*OO[[#This Row],[150 (07JUL1985 15:00:00)-Water Temperature (C)]]*OO[[#This Row],[92]]</f>
        <v>7.7011102450799998E-7</v>
      </c>
      <c r="CQ417" s="10">
        <f>3/24000000*OO[[#This Row],[151 (07JUL1985 18:00:00)-Water Temperature (C)]]*OO[[#This Row],[93]]</f>
        <v>7.7011102450799998E-7</v>
      </c>
      <c r="CR417" s="10">
        <f>3/24000000*OO[[#This Row],[152 (07JUL1985 21:00:00)-Water Temperature (C)]]*OO[[#This Row],[94]]</f>
        <v>7.7011102450799998E-7</v>
      </c>
      <c r="CS417" s="10">
        <f>3/24000000*OO[[#This Row],[153 (08JUL1985 00:00:00)-Water Temperature (C)]]*OO[[#This Row],[95]]</f>
        <v>7.7011102450799998E-7</v>
      </c>
      <c r="CT417" s="10">
        <f>3/24000000*OO[[#This Row],[154 (08JUL1985 03:00:00)-Water Temperature (C)]]*OO[[#This Row],[96]]</f>
        <v>7.7011102450799998E-7</v>
      </c>
      <c r="CU417" s="10">
        <f>3/24000000*OO[[#This Row],[155 (08JUL1985 06:00:00)-Water Temperature (C)]]*OO[[#This Row],[97]]</f>
        <v>7.7011102450799998E-7</v>
      </c>
      <c r="CV417" s="10">
        <f>3/24000000*OO[[#This Row],[156 (08JUL1985 09:00:00)-Water Temperature (C)]]*OO[[#This Row],[98]]</f>
        <v>7.7011102450799998E-7</v>
      </c>
      <c r="CW417" s="10">
        <f>3/24000000*OO[[#This Row],[157 (08JUL1985 12:00:00)-Water Temperature (C)]]*OO[[#This Row],[99]]</f>
        <v>7.7011102450799998E-7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1.6082116639022501E-37</v>
      </c>
      <c r="X418" s="10">
        <f>3/24000000*OO[[#This Row],[80 (28JUN1985 21:00:00)-Water Temperature (C)]]*OO[[#This Row],[22]]</f>
        <v>2.4576192899002499E-31</v>
      </c>
      <c r="Y418" s="10">
        <f>3/24000000*OO[[#This Row],[81 (29JUN1985 00:00:00)-Water Temperature (C)]]*OO[[#This Row],[23]]</f>
        <v>1.6317194871543748E-24</v>
      </c>
      <c r="Z418" s="10">
        <f>3/24000000*OO[[#This Row],[82 (29JUN1985 03:00:00)-Water Temperature (C)]]*OO[[#This Row],[24]]</f>
        <v>1.4693987888765E-19</v>
      </c>
      <c r="AA418" s="10">
        <f>3/24000000*OO[[#This Row],[83 (29JUN1985 06:00:00)-Water Temperature (C)]]*OO[[#This Row],[25]]</f>
        <v>6.2192721101925004E-16</v>
      </c>
      <c r="AB418" s="10">
        <f>3/24000000*OO[[#This Row],[84 (29JUN1985 09:00:00)-Water Temperature (C)]]*OO[[#This Row],[26]]</f>
        <v>4.7385784510874991E-13</v>
      </c>
      <c r="AC418" s="10">
        <f>3/24000000*OO[[#This Row],[85 (29JUN1985 12:00:00)-Water Temperature (C)]]*OO[[#This Row],[27]]</f>
        <v>1.0918811600392501E-10</v>
      </c>
      <c r="AD418" s="10">
        <f>3/24000000*OO[[#This Row],[86 (29JUN1985 15:00:00)-Water Temperature (C)]]*OO[[#This Row],[28]]</f>
        <v>9.9173834405574994E-9</v>
      </c>
      <c r="AE418" s="10">
        <f>3/24000000*OO[[#This Row],[88 (29JUN1985 21:00:00)-Water Temperature (C)]]*OO[[#This Row],[30]]</f>
        <v>9.0457945290249991E-6</v>
      </c>
      <c r="AF418" s="10">
        <f>3/24000000*OO[[#This Row],[88 (29JUN1985 21:00:00)-Water Temperature (C)]]*OO[[#This Row],[30]]</f>
        <v>9.0457945290249991E-6</v>
      </c>
      <c r="AG418" s="10">
        <f>3/24000000*OO[[#This Row],[89 (30JUN1985 00:00:00)-Water Temperature (C)]]*OO[[#This Row],[31]]</f>
        <v>1.083890338292125E-4</v>
      </c>
      <c r="AH418" s="10">
        <f>3/24000000*OO[[#This Row],[90 (30JUN1985 03:00:00)-Water Temperature (C)]]*OO[[#This Row],[32]]</f>
        <v>7.8099978013574994E-4</v>
      </c>
      <c r="AI418" s="10">
        <f>3/24000000*OO[[#This Row],[91 (30JUN1985 06:00:00)-Water Temperature (C)]]*OO[[#This Row],[33]]</f>
        <v>3.6085169590575001E-3</v>
      </c>
      <c r="AJ418" s="10">
        <f>3/24000000*OO[[#This Row],[92 (30JUN1985 09:00:00)-Water Temperature (C)]]*OO[[#This Row],[34]]</f>
        <v>1.1565028975902501E-2</v>
      </c>
      <c r="AK418" s="10">
        <f>3/24000000*OO[[#This Row],[93 (30JUN1985 12:00:00)-Water Temperature (C)]]*OO[[#This Row],[35]]</f>
        <v>2.6978115333E-2</v>
      </c>
      <c r="AL418" s="10">
        <f>3/24000000*OO[[#This Row],[94 (30JUN1985 15:00:00)-Water Temperature (C)]]*OO[[#This Row],[36]]</f>
        <v>4.6967644737999997E-2</v>
      </c>
      <c r="AM418" s="10">
        <f>3/24000000*OO[[#This Row],[95 (30JUN1985 18:00:00)-Water Temperature (C)]]*OO[[#This Row],[37]]</f>
        <v>6.3304587622125E-2</v>
      </c>
      <c r="AN418" s="10">
        <f>3/24000000*OO[[#This Row],[96 (30JUN1985 21:00:00)-Water Temperature (C)]]*OO[[#This Row],[38]]</f>
        <v>6.6831415401974986E-2</v>
      </c>
      <c r="AO418" s="10">
        <f>3/24000000*OO[[#This Row],[97 (01JUL1985 00:00:00)-Water Temperature (C)]]*OO[[#This Row],[39]]</f>
        <v>5.5552114161137499E-2</v>
      </c>
      <c r="AP418" s="10">
        <f>3/24000000*OO[[#This Row],[98 (01JUL1985 03:00:00)-Water Temperature (C)]]*OO[[#This Row],[40]]</f>
        <v>3.78965979552E-2</v>
      </c>
      <c r="AQ418" s="10">
        <f>3/24000000*OO[[#This Row],[99 (01JUL1985 06:00:00)-Water Temperature (C)]]*OO[[#This Row],[41]]</f>
        <v>2.1970268676818748E-2</v>
      </c>
      <c r="AR418" s="10">
        <f>3/24000000*OO[[#This Row],[100 (01JUL1985 09:00:00)-Water Temperature (C)]]*OO[[#This Row],[42]]</f>
        <v>1.1445635550241249E-2</v>
      </c>
      <c r="AS418" s="10">
        <f>3/24000000*OO[[#This Row],[101 (01JUL1985 12:00:00)-Water Temperature (C)]]*OO[[#This Row],[43]]</f>
        <v>5.5126532063299993E-3</v>
      </c>
      <c r="AT418" s="10">
        <f>3/24000000*OO[[#This Row],[102 (01JUL1985 15:00:00)-Water Temperature (C)]]*OO[[#This Row],[44]]</f>
        <v>2.4815346812812498E-3</v>
      </c>
      <c r="AU418" s="10">
        <f>3/24000000*OO[[#This Row],[103 (01JUL1985 18:00:00)-Water Temperature (C)]]*OO[[#This Row],[45]]</f>
        <v>1.0548070641499998E-3</v>
      </c>
      <c r="AV418" s="10">
        <f>3/24000000*OO[[#This Row],[104 (01JUL1985 21:00:00)-Water Temperature (C)]]*OO[[#This Row],[46]]</f>
        <v>4.3228072708975001E-4</v>
      </c>
      <c r="AW418" s="10">
        <f>3/24000000*OO[[#This Row],[105 (02JUL1985 00:00:00)-Water Temperature (C)]]*OO[[#This Row],[47]]</f>
        <v>1.8798477740900003E-4</v>
      </c>
      <c r="AX418" s="10">
        <f>3/24000000*OO[[#This Row],[106 (02JUL1985 03:00:00)-Water Temperature (C)]]*OO[[#This Row],[48]]</f>
        <v>1.0168983886324999E-4</v>
      </c>
      <c r="AY418" s="10">
        <f>3/24000000*OO[[#This Row],[107 (02JUL1985 06:00:00)-Water Temperature (C)]]*OO[[#This Row],[49]]</f>
        <v>7.2473954940899992E-5</v>
      </c>
      <c r="AZ418" s="10">
        <f>3/24000000*OO[[#This Row],[108 (02JUL1985 09:00:00)-Water Temperature (C)]]*OO[[#This Row],[50]]</f>
        <v>6.2970935243949995E-5</v>
      </c>
      <c r="BA418" s="10">
        <f>3/24000000*OO[[#This Row],[109 (02JUL1985 12:00:00)-Water Temperature (C)]]*OO[[#This Row],[51]]</f>
        <v>5.9148845807137501E-5</v>
      </c>
      <c r="BB418" s="10">
        <f>3/24000000*OO[[#This Row],[110 (02JUL1985 15:00:00)-Water Temperature (C)]]*OO[[#This Row],[52]]</f>
        <v>5.6914555619949996E-5</v>
      </c>
      <c r="BC418" s="10">
        <f>3/24000000*OO[[#This Row],[111 (02JUL1985 18:00:00)-Water Temperature (C)]]*OO[[#This Row],[53]]</f>
        <v>5.4300951438862495E-5</v>
      </c>
      <c r="BD418" s="10">
        <f>3/24000000*OO[[#This Row],[112 (02JUL1985 21:00:00)-Water Temperature (C)]]*OO[[#This Row],[54]]</f>
        <v>4.9910908260000008E-5</v>
      </c>
      <c r="BE418" s="10">
        <f>3/24000000*OO[[#This Row],[113 (03JUL1985 00:00:00)-Water Temperature (C)]]*OO[[#This Row],[55]]</f>
        <v>4.4152244999437506E-5</v>
      </c>
      <c r="BF418" s="10">
        <f>3/24000000*OO[[#This Row],[114 (03JUL1985 03:00:00)-Water Temperature (C)]]*OO[[#This Row],[56]]</f>
        <v>3.8400531883037496E-5</v>
      </c>
      <c r="BG418" s="10">
        <f>3/24000000*OO[[#This Row],[115 (03JUL1985 06:00:00)-Water Temperature (C)]]*OO[[#This Row],[57]]</f>
        <v>3.3504077217499996E-5</v>
      </c>
      <c r="BH418" s="10">
        <f>3/24000000*OO[[#This Row],[116 (03JUL1985 09:00:00)-Water Temperature (C)]]*OO[[#This Row],[58]]</f>
        <v>2.9983142724787495E-5</v>
      </c>
      <c r="BI418" s="10">
        <f>3/24000000*OO[[#This Row],[117 (03JUL1985 12:00:00)-Water Temperature (C)]]*OO[[#This Row],[59]]</f>
        <v>2.7166651962225001E-5</v>
      </c>
      <c r="BJ418" s="10">
        <f>3/24000000*OO[[#This Row],[118 (03JUL1985 15:00:00)-Water Temperature (C)]]*OO[[#This Row],[60]]</f>
        <v>2.5160193781239999E-5</v>
      </c>
      <c r="BK418" s="10">
        <f>3/24000000*OO[[#This Row],[119 (03JUL1985 18:00:00)-Water Temperature (C)]]*OO[[#This Row],[61]]</f>
        <v>2.3428748784586249E-5</v>
      </c>
      <c r="BL418" s="10">
        <f>3/24000000*OO[[#This Row],[120 (03JUL1985 21:00:00)-Water Temperature (C)]]*OO[[#This Row],[62]]</f>
        <v>2.1329960318715003E-5</v>
      </c>
      <c r="BM418" s="10">
        <f>3/24000000*OO[[#This Row],[121 (04JUL1985 00:00:00)-Water Temperature (C)]]*OO[[#This Row],[63]]</f>
        <v>1.8937327401308747E-5</v>
      </c>
      <c r="BN418" s="10">
        <f>3/24000000*OO[[#This Row],[122 (04JUL1985 03:00:00)-Water Temperature (C)]]*OO[[#This Row],[64]]</f>
        <v>1.6594932207069998E-5</v>
      </c>
      <c r="BO418" s="10">
        <f>3/24000000*OO[[#This Row],[123 (04JUL1985 06:00:00)-Water Temperature (C)]]*OO[[#This Row],[65]]</f>
        <v>1.4632986834444998E-5</v>
      </c>
      <c r="BP418" s="10">
        <f>3/24000000*OO[[#This Row],[124 (04JUL1985 09:00:00)-Water Temperature (C)]]*OO[[#This Row],[66]]</f>
        <v>1.350784746064E-5</v>
      </c>
      <c r="BQ418" s="10">
        <f>3/24000000*OO[[#This Row],[125 (04JUL1985 12:00:00)-Water Temperature (C)]]*OO[[#This Row],[67]]</f>
        <v>1.2905668281027497E-5</v>
      </c>
      <c r="BR418" s="10">
        <f>3/24000000*OO[[#This Row],[126 (04JUL1985 15:00:00)-Water Temperature (C)]]*OO[[#This Row],[68]]</f>
        <v>1.2357589424320001E-5</v>
      </c>
      <c r="BS418" s="10">
        <f>3/24000000*OO[[#This Row],[127 (04JUL1985 18:00:00)-Water Temperature (C)]]*OO[[#This Row],[69]]</f>
        <v>1.168265977455E-5</v>
      </c>
      <c r="BT418" s="10">
        <f>3/24000000*OO[[#This Row],[128 (04JUL1985 21:00:00)-Water Temperature (C)]]*OO[[#This Row],[70]]</f>
        <v>1.0793140802497499E-5</v>
      </c>
      <c r="BU418" s="10">
        <f>3/24000000*OO[[#This Row],[129 (05JUL1985 00:00:00)-Water Temperature (C)]]*OO[[#This Row],[71]]</f>
        <v>9.660843856035E-6</v>
      </c>
      <c r="BV418" s="10">
        <f>3/24000000*OO[[#This Row],[130 (05JUL1985 03:00:00)-Water Temperature (C)]]*OO[[#This Row],[72]]</f>
        <v>8.5419728913937506E-6</v>
      </c>
      <c r="BW418" s="10">
        <f>3/24000000*OO[[#This Row],[131 (05JUL1985 06:00:00)-Water Temperature (C)]]*OO[[#This Row],[73]]</f>
        <v>7.5953778484600001E-6</v>
      </c>
      <c r="BX418" s="10">
        <f>3/24000000*OO[[#This Row],[132 (05JUL1985 09:00:00)-Water Temperature (C)]]*OO[[#This Row],[74]]</f>
        <v>6.9427831521487497E-6</v>
      </c>
      <c r="BY418" s="10">
        <f>3/24000000*OO[[#This Row],[133 (05JUL1985 12:00:00)-Water Temperature (C)]]*OO[[#This Row],[75]]</f>
        <v>6.4823276781999993E-6</v>
      </c>
      <c r="BZ418" s="10">
        <f>3/24000000*OO[[#This Row],[134 (05JUL1985 15:00:00)-Water Temperature (C)]]*OO[[#This Row],[76]]</f>
        <v>6.0372453917474994E-6</v>
      </c>
      <c r="CA418" s="10">
        <f>3/24000000*OO[[#This Row],[135 (05JUL1985 18:00:00)-Water Temperature (C)]]*OO[[#This Row],[77]]</f>
        <v>5.5242210472637502E-6</v>
      </c>
      <c r="CB418" s="10">
        <f>3/24000000*OO[[#This Row],[136 (05JUL1985 21:00:00)-Water Temperature (C)]]*OO[[#This Row],[78]]</f>
        <v>4.9294349940212498E-6</v>
      </c>
      <c r="CC418" s="10">
        <f>3/24000000*OO[[#This Row],[137 (06JUL1985 00:00:00)-Water Temperature (C)]]*OO[[#This Row],[79]]</f>
        <v>4.2765729842124995E-6</v>
      </c>
      <c r="CD418" s="10">
        <f>3/24000000*OO[[#This Row],[138 (06JUL1985 03:00:00)-Water Temperature (C)]]*OO[[#This Row],[80]]</f>
        <v>3.66797047210875E-6</v>
      </c>
      <c r="CE418" s="10">
        <f>3/24000000*OO[[#This Row],[139 (06JUL1985 06:00:00)-Water Temperature (C)]]*OO[[#This Row],[81]]</f>
        <v>3.1516906906874995E-6</v>
      </c>
      <c r="CF418" s="10">
        <f>3/24000000*OO[[#This Row],[140 (06JUL1985 09:00:00)-Water Temperature (C)]]*OO[[#This Row],[82]]</f>
        <v>2.7826152571100004E-6</v>
      </c>
      <c r="CG418" s="10">
        <f>3/24000000*OO[[#This Row],[141 (06JUL1985 12:00:00)-Water Temperature (C)]]*OO[[#This Row],[83]]</f>
        <v>2.5355952399277498E-6</v>
      </c>
      <c r="CH418" s="10">
        <f>3/24000000*OO[[#This Row],[142 (06JUL1985 15:00:00)-Water Temperature (C)]]*OO[[#This Row],[84]]</f>
        <v>2.3442475147520002E-6</v>
      </c>
      <c r="CI418" s="10">
        <f>3/24000000*OO[[#This Row],[143 (06JUL1985 18:00:00)-Water Temperature (C)]]*OO[[#This Row],[85]]</f>
        <v>2.1502570318987503E-6</v>
      </c>
      <c r="CJ418" s="10">
        <f>3/24000000*OO[[#This Row],[144 (06JUL1985 21:00:00)-Water Temperature (C)]]*OO[[#This Row],[86]]</f>
        <v>1.923789259117E-6</v>
      </c>
      <c r="CK418" s="10">
        <f>3/24000000*OO[[#This Row],[145 (07JUL1985 00:00:00)-Water Temperature (C)]]*OO[[#This Row],[87]]</f>
        <v>1.6631792877916249E-6</v>
      </c>
      <c r="CL418" s="10">
        <f>3/24000000*OO[[#This Row],[146 (07JUL1985 03:00:00)-Water Temperature (C)]]*OO[[#This Row],[88]]</f>
        <v>1.4116330291250001E-6</v>
      </c>
      <c r="CM418" s="10">
        <f>3/24000000*OO[[#This Row],[147 (07JUL1985 06:00:00)-Water Temperature (C)]]*OO[[#This Row],[89]]</f>
        <v>1.2028492055973749E-6</v>
      </c>
      <c r="CN418" s="10">
        <f>3/24000000*OO[[#This Row],[148 (07JUL1985 09:00:00)-Water Temperature (C)]]*OO[[#This Row],[90]]</f>
        <v>1.0515499392645E-6</v>
      </c>
      <c r="CO418" s="10">
        <f>3/24000000*OO[[#This Row],[149 (07JUL1985 12:00:00)-Water Temperature (C)]]*OO[[#This Row],[91]]</f>
        <v>9.530186389771249E-7</v>
      </c>
      <c r="CP418" s="10">
        <f>3/24000000*OO[[#This Row],[150 (07JUL1985 15:00:00)-Water Temperature (C)]]*OO[[#This Row],[92]]</f>
        <v>9.530186389771249E-7</v>
      </c>
      <c r="CQ418" s="10">
        <f>3/24000000*OO[[#This Row],[151 (07JUL1985 18:00:00)-Water Temperature (C)]]*OO[[#This Row],[93]]</f>
        <v>9.530186389771249E-7</v>
      </c>
      <c r="CR418" s="10">
        <f>3/24000000*OO[[#This Row],[152 (07JUL1985 21:00:00)-Water Temperature (C)]]*OO[[#This Row],[94]]</f>
        <v>9.530186389771249E-7</v>
      </c>
      <c r="CS418" s="10">
        <f>3/24000000*OO[[#This Row],[153 (08JUL1985 00:00:00)-Water Temperature (C)]]*OO[[#This Row],[95]]</f>
        <v>9.530186389771249E-7</v>
      </c>
      <c r="CT418" s="10">
        <f>3/24000000*OO[[#This Row],[154 (08JUL1985 03:00:00)-Water Temperature (C)]]*OO[[#This Row],[96]]</f>
        <v>9.530186389771249E-7</v>
      </c>
      <c r="CU418" s="10">
        <f>3/24000000*OO[[#This Row],[155 (08JUL1985 06:00:00)-Water Temperature (C)]]*OO[[#This Row],[97]]</f>
        <v>9.530186389771249E-7</v>
      </c>
      <c r="CV418" s="10">
        <f>3/24000000*OO[[#This Row],[156 (08JUL1985 09:00:00)-Water Temperature (C)]]*OO[[#This Row],[98]]</f>
        <v>9.530186389771249E-7</v>
      </c>
      <c r="CW418" s="10">
        <f>3/24000000*OO[[#This Row],[157 (08JUL1985 12:00:00)-Water Temperature (C)]]*OO[[#This Row],[99]]</f>
        <v>9.530186389771249E-7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3.2402141848199996E-38</v>
      </c>
      <c r="X419" s="10">
        <f>3/24000000*OO[[#This Row],[80 (28JUN1985 21:00:00)-Water Temperature (C)]]*OO[[#This Row],[22]]</f>
        <v>8.1487126832874996E-32</v>
      </c>
      <c r="Y419" s="10">
        <f>3/24000000*OO[[#This Row],[81 (29JUN1985 00:00:00)-Water Temperature (C)]]*OO[[#This Row],[23]]</f>
        <v>4.303052036902499E-25</v>
      </c>
      <c r="Z419" s="10">
        <f>3/24000000*OO[[#This Row],[82 (29JUN1985 03:00:00)-Water Temperature (C)]]*OO[[#This Row],[24]]</f>
        <v>5.7258776569000003E-20</v>
      </c>
      <c r="AA419" s="10">
        <f>3/24000000*OO[[#This Row],[83 (29JUN1985 06:00:00)-Water Temperature (C)]]*OO[[#This Row],[25]]</f>
        <v>2.8872920899849997E-16</v>
      </c>
      <c r="AB419" s="10">
        <f>3/24000000*OO[[#This Row],[84 (29JUN1985 09:00:00)-Water Temperature (C)]]*OO[[#This Row],[26]]</f>
        <v>2.485473254825E-13</v>
      </c>
      <c r="AC419" s="10">
        <f>3/24000000*OO[[#This Row],[85 (29JUN1985 12:00:00)-Water Temperature (C)]]*OO[[#This Row],[27]]</f>
        <v>6.2835668354249991E-11</v>
      </c>
      <c r="AD419" s="10">
        <f>3/24000000*OO[[#This Row],[86 (29JUN1985 15:00:00)-Water Temperature (C)]]*OO[[#This Row],[28]]</f>
        <v>6.1642945264724996E-9</v>
      </c>
      <c r="AE419" s="10">
        <f>3/24000000*OO[[#This Row],[88 (29JUN1985 21:00:00)-Water Temperature (C)]]*OO[[#This Row],[30]]</f>
        <v>6.396105435595E-6</v>
      </c>
      <c r="AF419" s="10">
        <f>3/24000000*OO[[#This Row],[88 (29JUN1985 21:00:00)-Water Temperature (C)]]*OO[[#This Row],[30]]</f>
        <v>6.396105435595E-6</v>
      </c>
      <c r="AG419" s="10">
        <f>3/24000000*OO[[#This Row],[89 (30JUN1985 00:00:00)-Water Temperature (C)]]*OO[[#This Row],[31]]</f>
        <v>8.1149008735200001E-5</v>
      </c>
      <c r="AH419" s="10">
        <f>3/24000000*OO[[#This Row],[90 (30JUN1985 03:00:00)-Water Temperature (C)]]*OO[[#This Row],[32]]</f>
        <v>6.1584817986937482E-4</v>
      </c>
      <c r="AI419" s="10">
        <f>3/24000000*OO[[#This Row],[91 (30JUN1985 06:00:00)-Water Temperature (C)]]*OO[[#This Row],[33]]</f>
        <v>2.9822742138749998E-3</v>
      </c>
      <c r="AJ419" s="10">
        <f>3/24000000*OO[[#This Row],[92 (30JUN1985 09:00:00)-Water Temperature (C)]]*OO[[#This Row],[34]]</f>
        <v>9.9618882833749992E-3</v>
      </c>
      <c r="AK419" s="10">
        <f>3/24000000*OO[[#This Row],[93 (30JUN1985 12:00:00)-Water Temperature (C)]]*OO[[#This Row],[35]]</f>
        <v>2.4078313008539999E-2</v>
      </c>
      <c r="AL419" s="10">
        <f>3/24000000*OO[[#This Row],[94 (30JUN1985 15:00:00)-Water Temperature (C)]]*OO[[#This Row],[36]]</f>
        <v>4.3394510209874997E-2</v>
      </c>
      <c r="AM419" s="10">
        <f>3/24000000*OO[[#This Row],[95 (30JUN1985 18:00:00)-Water Temperature (C)]]*OO[[#This Row],[37]]</f>
        <v>6.0370908398762496E-2</v>
      </c>
      <c r="AN419" s="10">
        <f>3/24000000*OO[[#This Row],[96 (30JUN1985 21:00:00)-Water Temperature (C)]]*OO[[#This Row],[38]]</f>
        <v>6.5653807930199995E-2</v>
      </c>
      <c r="AO419" s="10">
        <f>3/24000000*OO[[#This Row],[97 (01JUL1985 00:00:00)-Water Temperature (C)]]*OO[[#This Row],[39]]</f>
        <v>5.6222407323387506E-2</v>
      </c>
      <c r="AP419" s="10">
        <f>3/24000000*OO[[#This Row],[98 (01JUL1985 03:00:00)-Water Temperature (C)]]*OO[[#This Row],[40]]</f>
        <v>3.9357298401399995E-2</v>
      </c>
      <c r="AQ419" s="10">
        <f>3/24000000*OO[[#This Row],[99 (01JUL1985 06:00:00)-Water Temperature (C)]]*OO[[#This Row],[41]]</f>
        <v>2.3353851655364997E-2</v>
      </c>
      <c r="AR419" s="10">
        <f>3/24000000*OO[[#This Row],[100 (01JUL1985 09:00:00)-Water Temperature (C)]]*OO[[#This Row],[42]]</f>
        <v>1.2386236777342498E-2</v>
      </c>
      <c r="AS419" s="10">
        <f>3/24000000*OO[[#This Row],[101 (01JUL1985 12:00:00)-Water Temperature (C)]]*OO[[#This Row],[43]]</f>
        <v>6.0409816653687496E-3</v>
      </c>
      <c r="AT419" s="10">
        <f>3/24000000*OO[[#This Row],[102 (01JUL1985 15:00:00)-Water Temperature (C)]]*OO[[#This Row],[44]]</f>
        <v>2.7491695458524996E-3</v>
      </c>
      <c r="AU419" s="10">
        <f>3/24000000*OO[[#This Row],[103 (01JUL1985 18:00:00)-Water Temperature (C)]]*OO[[#This Row],[45]]</f>
        <v>1.1773649272169998E-3</v>
      </c>
      <c r="AV419" s="10">
        <f>3/24000000*OO[[#This Row],[104 (01JUL1985 21:00:00)-Water Temperature (C)]]*OO[[#This Row],[46]]</f>
        <v>4.82315769481E-4</v>
      </c>
      <c r="AW419" s="10">
        <f>3/24000000*OO[[#This Row],[105 (02JUL1985 00:00:00)-Water Temperature (C)]]*OO[[#This Row],[47]]</f>
        <v>2.0598278060137497E-4</v>
      </c>
      <c r="AX419" s="10">
        <f>3/24000000*OO[[#This Row],[106 (02JUL1985 03:00:00)-Water Temperature (C)]]*OO[[#This Row],[48]]</f>
        <v>1.0714866989436249E-4</v>
      </c>
      <c r="AY419" s="10">
        <f>3/24000000*OO[[#This Row],[107 (02JUL1985 06:00:00)-Water Temperature (C)]]*OO[[#This Row],[49]]</f>
        <v>7.3645448118449998E-5</v>
      </c>
      <c r="AZ419" s="10">
        <f>3/24000000*OO[[#This Row],[108 (02JUL1985 09:00:00)-Water Temperature (C)]]*OO[[#This Row],[50]]</f>
        <v>6.2899575530662497E-5</v>
      </c>
      <c r="BA419" s="10">
        <f>3/24000000*OO[[#This Row],[109 (02JUL1985 12:00:00)-Water Temperature (C)]]*OO[[#This Row],[51]]</f>
        <v>5.8681744348149994E-5</v>
      </c>
      <c r="BB419" s="10">
        <f>3/24000000*OO[[#This Row],[110 (02JUL1985 15:00:00)-Water Temperature (C)]]*OO[[#This Row],[52]]</f>
        <v>5.634428608672499E-5</v>
      </c>
      <c r="BC419" s="10">
        <f>3/24000000*OO[[#This Row],[111 (02JUL1985 18:00:00)-Water Temperature (C)]]*OO[[#This Row],[53]]</f>
        <v>5.3838123430087496E-5</v>
      </c>
      <c r="BD419" s="10">
        <f>3/24000000*OO[[#This Row],[112 (02JUL1985 21:00:00)-Water Temperature (C)]]*OO[[#This Row],[54]]</f>
        <v>4.9611264361362496E-5</v>
      </c>
      <c r="BE419" s="10">
        <f>3/24000000*OO[[#This Row],[113 (03JUL1985 00:00:00)-Water Temperature (C)]]*OO[[#This Row],[55]]</f>
        <v>4.4063036146974995E-5</v>
      </c>
      <c r="BF419" s="10">
        <f>3/24000000*OO[[#This Row],[114 (03JUL1985 03:00:00)-Water Temperature (C)]]*OO[[#This Row],[56]]</f>
        <v>3.8394370929599995E-5</v>
      </c>
      <c r="BG419" s="10">
        <f>3/24000000*OO[[#This Row],[115 (03JUL1985 06:00:00)-Water Temperature (C)]]*OO[[#This Row],[57]]</f>
        <v>3.3496664822699997E-5</v>
      </c>
      <c r="BH419" s="10">
        <f>3/24000000*OO[[#This Row],[116 (03JUL1985 09:00:00)-Water Temperature (C)]]*OO[[#This Row],[58]]</f>
        <v>2.9965602465150002E-5</v>
      </c>
      <c r="BI419" s="10">
        <f>3/24000000*OO[[#This Row],[117 (03JUL1985 12:00:00)-Water Temperature (C)]]*OO[[#This Row],[59]]</f>
        <v>2.7093939134137505E-5</v>
      </c>
      <c r="BJ419" s="10">
        <f>3/24000000*OO[[#This Row],[118 (03JUL1985 15:00:00)-Water Temperature (C)]]*OO[[#This Row],[60]]</f>
        <v>2.5092258140573746E-5</v>
      </c>
      <c r="BK419" s="10">
        <f>3/24000000*OO[[#This Row],[119 (03JUL1985 18:00:00)-Water Temperature (C)]]*OO[[#This Row],[61]]</f>
        <v>2.3358132919615001E-5</v>
      </c>
      <c r="BL419" s="10">
        <f>3/24000000*OO[[#This Row],[120 (03JUL1985 21:00:00)-Water Temperature (C)]]*OO[[#This Row],[62]]</f>
        <v>2.1315539920541251E-5</v>
      </c>
      <c r="BM419" s="10">
        <f>3/24000000*OO[[#This Row],[121 (04JUL1985 00:00:00)-Water Temperature (C)]]*OO[[#This Row],[63]]</f>
        <v>1.8973932729275E-5</v>
      </c>
      <c r="BN419" s="10">
        <f>3/24000000*OO[[#This Row],[122 (04JUL1985 03:00:00)-Water Temperature (C)]]*OO[[#This Row],[64]]</f>
        <v>1.6664702423820001E-5</v>
      </c>
      <c r="BO419" s="10">
        <f>3/24000000*OO[[#This Row],[123 (04JUL1985 06:00:00)-Water Temperature (C)]]*OO[[#This Row],[65]]</f>
        <v>1.4705323313137502E-5</v>
      </c>
      <c r="BP419" s="10">
        <f>3/24000000*OO[[#This Row],[124 (04JUL1985 09:00:00)-Water Temperature (C)]]*OO[[#This Row],[66]]</f>
        <v>1.3544990134154998E-5</v>
      </c>
      <c r="BQ419" s="10">
        <f>3/24000000*OO[[#This Row],[125 (04JUL1985 12:00:00)-Water Temperature (C)]]*OO[[#This Row],[67]]</f>
        <v>1.2909100788269999E-5</v>
      </c>
      <c r="BR419" s="10">
        <f>3/24000000*OO[[#This Row],[126 (04JUL1985 15:00:00)-Water Temperature (C)]]*OO[[#This Row],[68]]</f>
        <v>1.23781489589375E-5</v>
      </c>
      <c r="BS419" s="10">
        <f>3/24000000*OO[[#This Row],[127 (04JUL1985 18:00:00)-Water Temperature (C)]]*OO[[#This Row],[69]]</f>
        <v>1.16998640695025E-5</v>
      </c>
      <c r="BT419" s="10">
        <f>3/24000000*OO[[#This Row],[128 (04JUL1985 21:00:00)-Water Temperature (C)]]*OO[[#This Row],[70]]</f>
        <v>1.0817716534525E-5</v>
      </c>
      <c r="BU419" s="10">
        <f>3/24000000*OO[[#This Row],[129 (05JUL1985 00:00:00)-Water Temperature (C)]]*OO[[#This Row],[71]]</f>
        <v>9.7097110669149977E-6</v>
      </c>
      <c r="BV419" s="10">
        <f>3/24000000*OO[[#This Row],[130 (05JUL1985 03:00:00)-Water Temperature (C)]]*OO[[#This Row],[72]]</f>
        <v>8.5962451530375004E-6</v>
      </c>
      <c r="BW419" s="10">
        <f>3/24000000*OO[[#This Row],[131 (05JUL1985 06:00:00)-Water Temperature (C)]]*OO[[#This Row],[73]]</f>
        <v>7.6415158191824995E-6</v>
      </c>
      <c r="BX419" s="10">
        <f>3/24000000*OO[[#This Row],[132 (05JUL1985 09:00:00)-Water Temperature (C)]]*OO[[#This Row],[74]]</f>
        <v>6.9797785215999992E-6</v>
      </c>
      <c r="BY419" s="10">
        <f>3/24000000*OO[[#This Row],[133 (05JUL1985 12:00:00)-Water Temperature (C)]]*OO[[#This Row],[75]]</f>
        <v>6.5055857709150004E-6</v>
      </c>
      <c r="BZ419" s="10">
        <f>3/24000000*OO[[#This Row],[134 (05JUL1985 15:00:00)-Water Temperature (C)]]*OO[[#This Row],[76]]</f>
        <v>6.0719226487500005E-6</v>
      </c>
      <c r="CA419" s="10">
        <f>3/24000000*OO[[#This Row],[135 (05JUL1985 18:00:00)-Water Temperature (C)]]*OO[[#This Row],[77]]</f>
        <v>5.5629395263750003E-6</v>
      </c>
      <c r="CB419" s="10">
        <f>3/24000000*OO[[#This Row],[136 (05JUL1985 21:00:00)-Water Temperature (C)]]*OO[[#This Row],[78]]</f>
        <v>4.9828240712250005E-6</v>
      </c>
      <c r="CC419" s="10">
        <f>3/24000000*OO[[#This Row],[137 (06JUL1985 00:00:00)-Water Temperature (C)]]*OO[[#This Row],[79]]</f>
        <v>4.3376695735162501E-6</v>
      </c>
      <c r="CD419" s="10">
        <f>3/24000000*OO[[#This Row],[138 (06JUL1985 03:00:00)-Water Temperature (C)]]*OO[[#This Row],[80]]</f>
        <v>3.7270584026849993E-6</v>
      </c>
      <c r="CE419" s="10">
        <f>3/24000000*OO[[#This Row],[139 (06JUL1985 06:00:00)-Water Temperature (C)]]*OO[[#This Row],[81]]</f>
        <v>3.2028106659724998E-6</v>
      </c>
      <c r="CF419" s="10">
        <f>3/24000000*OO[[#This Row],[140 (06JUL1985 09:00:00)-Water Temperature (C)]]*OO[[#This Row],[82]]</f>
        <v>2.8277439625574994E-6</v>
      </c>
      <c r="CG419" s="10">
        <f>3/24000000*OO[[#This Row],[141 (06JUL1985 12:00:00)-Water Temperature (C)]]*OO[[#This Row],[83]]</f>
        <v>2.5682556097683748E-6</v>
      </c>
      <c r="CH419" s="10">
        <f>3/24000000*OO[[#This Row],[142 (06JUL1985 15:00:00)-Water Temperature (C)]]*OO[[#This Row],[84]]</f>
        <v>2.3769075496350001E-6</v>
      </c>
      <c r="CI419" s="10">
        <f>3/24000000*OO[[#This Row],[143 (06JUL1985 18:00:00)-Water Temperature (C)]]*OO[[#This Row],[85]]</f>
        <v>2.1824513371251248E-6</v>
      </c>
      <c r="CJ419" s="10">
        <f>3/24000000*OO[[#This Row],[144 (06JUL1985 21:00:00)-Water Temperature (C)]]*OO[[#This Row],[86]]</f>
        <v>1.9568567055098751E-6</v>
      </c>
      <c r="CK419" s="10">
        <f>3/24000000*OO[[#This Row],[145 (07JUL1985 00:00:00)-Water Temperature (C)]]*OO[[#This Row],[87]]</f>
        <v>1.6984990093769998E-6</v>
      </c>
      <c r="CL419" s="10">
        <f>3/24000000*OO[[#This Row],[146 (07JUL1985 03:00:00)-Water Temperature (C)]]*OO[[#This Row],[88]]</f>
        <v>1.4479635896439999E-6</v>
      </c>
      <c r="CM419" s="10">
        <f>3/24000000*OO[[#This Row],[147 (07JUL1985 06:00:00)-Water Temperature (C)]]*OO[[#This Row],[89]]</f>
        <v>1.2336572925300002E-6</v>
      </c>
      <c r="CN419" s="10">
        <f>3/24000000*OO[[#This Row],[148 (07JUL1985 09:00:00)-Water Temperature (C)]]*OO[[#This Row],[90]]</f>
        <v>1.0769886703864999E-6</v>
      </c>
      <c r="CO419" s="10">
        <f>3/24000000*OO[[#This Row],[149 (07JUL1985 12:00:00)-Water Temperature (C)]]*OO[[#This Row],[91]]</f>
        <v>9.7277077228500021E-7</v>
      </c>
      <c r="CP419" s="10">
        <f>3/24000000*OO[[#This Row],[150 (07JUL1985 15:00:00)-Water Temperature (C)]]*OO[[#This Row],[92]]</f>
        <v>9.7277077228500021E-7</v>
      </c>
      <c r="CQ419" s="10">
        <f>3/24000000*OO[[#This Row],[151 (07JUL1985 18:00:00)-Water Temperature (C)]]*OO[[#This Row],[93]]</f>
        <v>9.7277077228500021E-7</v>
      </c>
      <c r="CR419" s="10">
        <f>3/24000000*OO[[#This Row],[152 (07JUL1985 21:00:00)-Water Temperature (C)]]*OO[[#This Row],[94]]</f>
        <v>9.7277077228500021E-7</v>
      </c>
      <c r="CS419" s="10">
        <f>3/24000000*OO[[#This Row],[153 (08JUL1985 00:00:00)-Water Temperature (C)]]*OO[[#This Row],[95]]</f>
        <v>9.7277077228500021E-7</v>
      </c>
      <c r="CT419" s="10">
        <f>3/24000000*OO[[#This Row],[154 (08JUL1985 03:00:00)-Water Temperature (C)]]*OO[[#This Row],[96]]</f>
        <v>9.7277077228500021E-7</v>
      </c>
      <c r="CU419" s="10">
        <f>3/24000000*OO[[#This Row],[155 (08JUL1985 06:00:00)-Water Temperature (C)]]*OO[[#This Row],[97]]</f>
        <v>9.7277077228500021E-7</v>
      </c>
      <c r="CV419" s="10">
        <f>3/24000000*OO[[#This Row],[156 (08JUL1985 09:00:00)-Water Temperature (C)]]*OO[[#This Row],[98]]</f>
        <v>9.7277077228500021E-7</v>
      </c>
      <c r="CW419" s="10">
        <f>3/24000000*OO[[#This Row],[157 (08JUL1985 12:00:00)-Water Temperature (C)]]*OO[[#This Row],[99]]</f>
        <v>9.7277077228500021E-7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6.0313326012774995E-39</v>
      </c>
      <c r="X420" s="10">
        <f>3/24000000*OO[[#This Row],[80 (28JUN1985 21:00:00)-Water Temperature (C)]]*OO[[#This Row],[22]]</f>
        <v>2.7805412403787497E-32</v>
      </c>
      <c r="Y420" s="10">
        <f>3/24000000*OO[[#This Row],[81 (29JUN1985 00:00:00)-Water Temperature (C)]]*OO[[#This Row],[23]]</f>
        <v>1.0626951797536248E-25</v>
      </c>
      <c r="Z420" s="10">
        <f>3/24000000*OO[[#This Row],[82 (29JUN1985 03:00:00)-Water Temperature (C)]]*OO[[#This Row],[24]]</f>
        <v>2.0616872718902498E-20</v>
      </c>
      <c r="AA420" s="10">
        <f>3/24000000*OO[[#This Row],[83 (29JUN1985 06:00:00)-Water Temperature (C)]]*OO[[#This Row],[25]]</f>
        <v>1.2148777339316248E-16</v>
      </c>
      <c r="AB420" s="10">
        <f>3/24000000*OO[[#This Row],[84 (29JUN1985 09:00:00)-Water Temperature (C)]]*OO[[#This Row],[26]]</f>
        <v>1.1601492525643749E-13</v>
      </c>
      <c r="AC420" s="10">
        <f>3/24000000*OO[[#This Row],[85 (29JUN1985 12:00:00)-Water Temperature (C)]]*OO[[#This Row],[27]]</f>
        <v>3.1674928083499999E-11</v>
      </c>
      <c r="AD420" s="10">
        <f>3/24000000*OO[[#This Row],[86 (29JUN1985 15:00:00)-Water Temperature (C)]]*OO[[#This Row],[28]]</f>
        <v>3.3071984051224998E-9</v>
      </c>
      <c r="AE420" s="10">
        <f>3/24000000*OO[[#This Row],[88 (29JUN1985 21:00:00)-Water Temperature (C)]]*OO[[#This Row],[30]]</f>
        <v>3.798528111275E-6</v>
      </c>
      <c r="AF420" s="10">
        <f>3/24000000*OO[[#This Row],[88 (29JUN1985 21:00:00)-Water Temperature (C)]]*OO[[#This Row],[30]]</f>
        <v>3.798528111275E-6</v>
      </c>
      <c r="AG420" s="10">
        <f>3/24000000*OO[[#This Row],[89 (30JUN1985 00:00:00)-Water Temperature (C)]]*OO[[#This Row],[31]]</f>
        <v>5.0345784695999998E-5</v>
      </c>
      <c r="AH420" s="10">
        <f>3/24000000*OO[[#This Row],[90 (30JUN1985 03:00:00)-Water Temperature (C)]]*OO[[#This Row],[32]]</f>
        <v>3.9730804154224997E-4</v>
      </c>
      <c r="AI420" s="10">
        <f>3/24000000*OO[[#This Row],[91 (30JUN1985 06:00:00)-Water Temperature (C)]]*OO[[#This Row],[33]]</f>
        <v>1.9925266190262501E-3</v>
      </c>
      <c r="AJ420" s="10">
        <f>3/24000000*OO[[#This Row],[92 (30JUN1985 09:00:00)-Water Temperature (C)]]*OO[[#This Row],[34]]</f>
        <v>6.8622350117199995E-3</v>
      </c>
      <c r="AK420" s="10">
        <f>3/24000000*OO[[#This Row],[93 (30JUN1985 12:00:00)-Water Temperature (C)]]*OO[[#This Row],[35]]</f>
        <v>1.7022028873606248E-2</v>
      </c>
      <c r="AL420" s="10">
        <f>3/24000000*OO[[#This Row],[94 (30JUN1985 15:00:00)-Water Temperature (C)]]*OO[[#This Row],[36]]</f>
        <v>3.14494929459E-2</v>
      </c>
      <c r="AM420" s="10">
        <f>3/24000000*OO[[#This Row],[95 (30JUN1985 18:00:00)-Water Temperature (C)]]*OO[[#This Row],[37]]</f>
        <v>4.4754273294300005E-2</v>
      </c>
      <c r="AN420" s="10">
        <f>3/24000000*OO[[#This Row],[96 (30JUN1985 21:00:00)-Water Temperature (C)]]*OO[[#This Row],[38]]</f>
        <v>4.9674139078575E-2</v>
      </c>
      <c r="AO420" s="10">
        <f>3/24000000*OO[[#This Row],[97 (01JUL1985 00:00:00)-Water Temperature (C)]]*OO[[#This Row],[39]]</f>
        <v>4.3459167983025002E-2</v>
      </c>
      <c r="AP420" s="10">
        <f>3/24000000*OO[[#This Row],[98 (01JUL1985 03:00:00)-Water Temperature (C)]]*OO[[#This Row],[40]]</f>
        <v>3.0984974831549994E-2</v>
      </c>
      <c r="AQ420" s="10">
        <f>3/24000000*OO[[#This Row],[99 (01JUL1985 06:00:00)-Water Temperature (C)]]*OO[[#This Row],[41]]</f>
        <v>1.8678066860270001E-2</v>
      </c>
      <c r="AR420" s="10">
        <f>3/24000000*OO[[#This Row],[100 (01JUL1985 09:00:00)-Water Temperature (C)]]*OO[[#This Row],[42]]</f>
        <v>1.0032033227712499E-2</v>
      </c>
      <c r="AS420" s="10">
        <f>3/24000000*OO[[#This Row],[101 (01JUL1985 12:00:00)-Water Temperature (C)]]*OO[[#This Row],[43]]</f>
        <v>4.9362006398374998E-3</v>
      </c>
      <c r="AT420" s="10">
        <f>3/24000000*OO[[#This Row],[102 (01JUL1985 15:00:00)-Water Temperature (C)]]*OO[[#This Row],[44]]</f>
        <v>2.2639163095318745E-3</v>
      </c>
      <c r="AU420" s="10">
        <f>3/24000000*OO[[#This Row],[103 (01JUL1985 18:00:00)-Water Temperature (C)]]*OO[[#This Row],[45]]</f>
        <v>9.7521403282362486E-4</v>
      </c>
      <c r="AV420" s="10">
        <f>3/24000000*OO[[#This Row],[104 (01JUL1985 21:00:00)-Water Temperature (C)]]*OO[[#This Row],[46]]</f>
        <v>4.00017421168625E-4</v>
      </c>
      <c r="AW420" s="10">
        <f>3/24000000*OO[[#This Row],[105 (02JUL1985 00:00:00)-Water Temperature (C)]]*OO[[#This Row],[47]]</f>
        <v>1.6915249288125E-4</v>
      </c>
      <c r="AX420" s="10">
        <f>3/24000000*OO[[#This Row],[106 (02JUL1985 03:00:00)-Water Temperature (C)]]*OO[[#This Row],[48]]</f>
        <v>8.5831994569037504E-5</v>
      </c>
      <c r="AY420" s="10">
        <f>3/24000000*OO[[#This Row],[107 (02JUL1985 06:00:00)-Water Temperature (C)]]*OO[[#This Row],[49]]</f>
        <v>5.7515674282762499E-5</v>
      </c>
      <c r="AZ420" s="10">
        <f>3/24000000*OO[[#This Row],[108 (02JUL1985 09:00:00)-Water Temperature (C)]]*OO[[#This Row],[50]]</f>
        <v>4.8506807386737497E-5</v>
      </c>
      <c r="BA420" s="10">
        <f>3/24000000*OO[[#This Row],[109 (02JUL1985 12:00:00)-Water Temperature (C)]]*OO[[#This Row],[51]]</f>
        <v>4.5031013215649993E-5</v>
      </c>
      <c r="BB420" s="10">
        <f>3/24000000*OO[[#This Row],[110 (02JUL1985 15:00:00)-Water Temperature (C)]]*OO[[#This Row],[52]]</f>
        <v>4.3199847980799996E-5</v>
      </c>
      <c r="BC420" s="10">
        <f>3/24000000*OO[[#This Row],[111 (02JUL1985 18:00:00)-Water Temperature (C)]]*OO[[#This Row],[53]]</f>
        <v>4.1335019288499993E-5</v>
      </c>
      <c r="BD420" s="10">
        <f>3/24000000*OO[[#This Row],[112 (02JUL1985 21:00:00)-Water Temperature (C)]]*OO[[#This Row],[54]]</f>
        <v>3.8189600038124998E-5</v>
      </c>
      <c r="BE420" s="10">
        <f>3/24000000*OO[[#This Row],[113 (03JUL1985 00:00:00)-Water Temperature (C)]]*OO[[#This Row],[55]]</f>
        <v>3.4034296064825E-5</v>
      </c>
      <c r="BF420" s="10">
        <f>3/24000000*OO[[#This Row],[114 (03JUL1985 03:00:00)-Water Temperature (C)]]*OO[[#This Row],[56]]</f>
        <v>2.9716773016662499E-5</v>
      </c>
      <c r="BG420" s="10">
        <f>3/24000000*OO[[#This Row],[115 (03JUL1985 06:00:00)-Water Temperature (C)]]*OO[[#This Row],[57]]</f>
        <v>2.5942582282612501E-5</v>
      </c>
      <c r="BH420" s="10">
        <f>3/24000000*OO[[#This Row],[116 (03JUL1985 09:00:00)-Water Temperature (C)]]*OO[[#This Row],[58]]</f>
        <v>2.3225568231709999E-5</v>
      </c>
      <c r="BI420" s="10">
        <f>3/24000000*OO[[#This Row],[117 (03JUL1985 12:00:00)-Water Temperature (C)]]*OO[[#This Row],[59]]</f>
        <v>2.0968605002317497E-5</v>
      </c>
      <c r="BJ420" s="10">
        <f>3/24000000*OO[[#This Row],[118 (03JUL1985 15:00:00)-Water Temperature (C)]]*OO[[#This Row],[60]]</f>
        <v>1.943105350804125E-5</v>
      </c>
      <c r="BK420" s="10">
        <f>3/24000000*OO[[#This Row],[119 (03JUL1985 18:00:00)-Water Temperature (C)]]*OO[[#This Row],[61]]</f>
        <v>1.8092139574995E-5</v>
      </c>
      <c r="BL420" s="10">
        <f>3/24000000*OO[[#This Row],[120 (03JUL1985 21:00:00)-Water Temperature (C)]]*OO[[#This Row],[62]]</f>
        <v>1.6552718205344999E-5</v>
      </c>
      <c r="BM420" s="10">
        <f>3/24000000*OO[[#This Row],[121 (04JUL1985 00:00:00)-Water Temperature (C)]]*OO[[#This Row],[63]]</f>
        <v>1.478229775585875E-5</v>
      </c>
      <c r="BN420" s="10">
        <f>3/24000000*OO[[#This Row],[122 (04JUL1985 03:00:00)-Water Temperature (C)]]*OO[[#This Row],[64]]</f>
        <v>1.30120355792E-5</v>
      </c>
      <c r="BO420" s="10">
        <f>3/24000000*OO[[#This Row],[123 (04JUL1985 06:00:00)-Water Temperature (C)]]*OO[[#This Row],[65]]</f>
        <v>1.149433590744E-5</v>
      </c>
      <c r="BP420" s="10">
        <f>3/24000000*OO[[#This Row],[124 (04JUL1985 09:00:00)-Water Temperature (C)]]*OO[[#This Row],[66]]</f>
        <v>1.0580451902075001E-5</v>
      </c>
      <c r="BQ420" s="10">
        <f>3/24000000*OO[[#This Row],[125 (04JUL1985 12:00:00)-Water Temperature (C)]]*OO[[#This Row],[67]]</f>
        <v>1.0071739726879999E-5</v>
      </c>
      <c r="BR420" s="10">
        <f>3/24000000*OO[[#This Row],[126 (04JUL1985 15:00:00)-Water Temperature (C)]]*OO[[#This Row],[68]]</f>
        <v>9.6714428531437497E-6</v>
      </c>
      <c r="BS420" s="10">
        <f>3/24000000*OO[[#This Row],[127 (04JUL1985 18:00:00)-Water Temperature (C)]]*OO[[#This Row],[69]]</f>
        <v>9.15178159424875E-6</v>
      </c>
      <c r="BT420" s="10">
        <f>3/24000000*OO[[#This Row],[128 (04JUL1985 21:00:00)-Water Temperature (C)]]*OO[[#This Row],[70]]</f>
        <v>8.4750863021812498E-6</v>
      </c>
      <c r="BU420" s="10">
        <f>3/24000000*OO[[#This Row],[129 (05JUL1985 00:00:00)-Water Temperature (C)]]*OO[[#This Row],[71]]</f>
        <v>7.6284003139025012E-6</v>
      </c>
      <c r="BV420" s="10">
        <f>3/24000000*OO[[#This Row],[130 (05JUL1985 03:00:00)-Water Temperature (C)]]*OO[[#This Row],[72]]</f>
        <v>6.7667991394250002E-6</v>
      </c>
      <c r="BW420" s="10">
        <f>3/24000000*OO[[#This Row],[131 (05JUL1985 06:00:00)-Water Temperature (C)]]*OO[[#This Row],[73]]</f>
        <v>6.0187694869962483E-6</v>
      </c>
      <c r="BX420" s="10">
        <f>3/24000000*OO[[#This Row],[132 (05JUL1985 09:00:00)-Water Temperature (C)]]*OO[[#This Row],[74]]</f>
        <v>5.4989394878099996E-6</v>
      </c>
      <c r="BY420" s="10">
        <f>3/24000000*OO[[#This Row],[133 (05JUL1985 12:00:00)-Water Temperature (C)]]*OO[[#This Row],[75]]</f>
        <v>5.1214339133100008E-6</v>
      </c>
      <c r="BZ420" s="10">
        <f>3/24000000*OO[[#This Row],[134 (05JUL1985 15:00:00)-Water Temperature (C)]]*OO[[#This Row],[76]]</f>
        <v>4.7877885047299992E-6</v>
      </c>
      <c r="CA420" s="10">
        <f>3/24000000*OO[[#This Row],[135 (05JUL1985 18:00:00)-Water Temperature (C)]]*OO[[#This Row],[77]]</f>
        <v>4.3962116262900003E-6</v>
      </c>
      <c r="CB420" s="10">
        <f>3/24000000*OO[[#This Row],[136 (05JUL1985 21:00:00)-Water Temperature (C)]]*OO[[#This Row],[78]]</f>
        <v>3.9512309281174995E-6</v>
      </c>
      <c r="CC420" s="10">
        <f>3/24000000*OO[[#This Row],[137 (06JUL1985 00:00:00)-Water Temperature (C)]]*OO[[#This Row],[79]]</f>
        <v>3.4518010610149998E-6</v>
      </c>
      <c r="CD420" s="10">
        <f>3/24000000*OO[[#This Row],[138 (06JUL1985 03:00:00)-Water Temperature (C)]]*OO[[#This Row],[80]]</f>
        <v>2.9720804985337498E-6</v>
      </c>
      <c r="CE420" s="10">
        <f>3/24000000*OO[[#This Row],[139 (06JUL1985 06:00:00)-Water Temperature (C)]]*OO[[#This Row],[81]]</f>
        <v>2.5566479804552499E-6</v>
      </c>
      <c r="CF420" s="10">
        <f>3/24000000*OO[[#This Row],[140 (06JUL1985 09:00:00)-Water Temperature (C)]]*OO[[#This Row],[82]]</f>
        <v>2.2599938075084998E-6</v>
      </c>
      <c r="CG420" s="10">
        <f>3/24000000*OO[[#This Row],[141 (06JUL1985 12:00:00)-Water Temperature (C)]]*OO[[#This Row],[83]]</f>
        <v>2.0496378696360001E-6</v>
      </c>
      <c r="CH420" s="10">
        <f>3/24000000*OO[[#This Row],[142 (06JUL1985 15:00:00)-Water Temperature (C)]]*OO[[#This Row],[84]]</f>
        <v>1.9000629536262498E-6</v>
      </c>
      <c r="CI420" s="10">
        <f>3/24000000*OO[[#This Row],[143 (06JUL1985 18:00:00)-Water Temperature (C)]]*OO[[#This Row],[85]]</f>
        <v>1.7476406284903749E-6</v>
      </c>
      <c r="CJ420" s="10">
        <f>3/24000000*OO[[#This Row],[144 (06JUL1985 21:00:00)-Water Temperature (C)]]*OO[[#This Row],[86]]</f>
        <v>1.5713925258200001E-6</v>
      </c>
      <c r="CK420" s="10">
        <f>3/24000000*OO[[#This Row],[145 (07JUL1985 00:00:00)-Water Temperature (C)]]*OO[[#This Row],[87]]</f>
        <v>1.368649438675E-6</v>
      </c>
      <c r="CL420" s="10">
        <f>3/24000000*OO[[#This Row],[146 (07JUL1985 03:00:00)-Water Temperature (C)]]*OO[[#This Row],[88]]</f>
        <v>1.1695539330980001E-6</v>
      </c>
      <c r="CM420" s="10">
        <f>3/24000000*OO[[#This Row],[147 (07JUL1985 06:00:00)-Water Temperature (C)]]*OO[[#This Row],[89]]</f>
        <v>9.9618456309374992E-7</v>
      </c>
      <c r="CN420" s="10">
        <f>3/24000000*OO[[#This Row],[148 (07JUL1985 09:00:00)-Water Temperature (C)]]*OO[[#This Row],[90]]</f>
        <v>8.688209384102498E-7</v>
      </c>
      <c r="CO420" s="10">
        <f>3/24000000*OO[[#This Row],[149 (07JUL1985 12:00:00)-Water Temperature (C)]]*OO[[#This Row],[91]]</f>
        <v>7.826196372019999E-7</v>
      </c>
      <c r="CP420" s="10">
        <f>3/24000000*OO[[#This Row],[150 (07JUL1985 15:00:00)-Water Temperature (C)]]*OO[[#This Row],[92]]</f>
        <v>7.826196372019999E-7</v>
      </c>
      <c r="CQ420" s="10">
        <f>3/24000000*OO[[#This Row],[151 (07JUL1985 18:00:00)-Water Temperature (C)]]*OO[[#This Row],[93]]</f>
        <v>7.826196372019999E-7</v>
      </c>
      <c r="CR420" s="10">
        <f>3/24000000*OO[[#This Row],[152 (07JUL1985 21:00:00)-Water Temperature (C)]]*OO[[#This Row],[94]]</f>
        <v>7.826196372019999E-7</v>
      </c>
      <c r="CS420" s="10">
        <f>3/24000000*OO[[#This Row],[153 (08JUL1985 00:00:00)-Water Temperature (C)]]*OO[[#This Row],[95]]</f>
        <v>7.826196372019999E-7</v>
      </c>
      <c r="CT420" s="10">
        <f>3/24000000*OO[[#This Row],[154 (08JUL1985 03:00:00)-Water Temperature (C)]]*OO[[#This Row],[96]]</f>
        <v>7.826196372019999E-7</v>
      </c>
      <c r="CU420" s="10">
        <f>3/24000000*OO[[#This Row],[155 (08JUL1985 06:00:00)-Water Temperature (C)]]*OO[[#This Row],[97]]</f>
        <v>7.826196372019999E-7</v>
      </c>
      <c r="CV420" s="10">
        <f>3/24000000*OO[[#This Row],[156 (08JUL1985 09:00:00)-Water Temperature (C)]]*OO[[#This Row],[98]]</f>
        <v>7.826196372019999E-7</v>
      </c>
      <c r="CW420" s="10">
        <f>3/24000000*OO[[#This Row],[157 (08JUL1985 12:00:00)-Water Temperature (C)]]*OO[[#This Row],[99]]</f>
        <v>7.826196372019999E-7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1.14455601257875E-39</v>
      </c>
      <c r="X421" s="10">
        <f>3/24000000*OO[[#This Row],[80 (28JUN1985 21:00:00)-Water Temperature (C)]]*OO[[#This Row],[22]]</f>
        <v>1.278325037185E-32</v>
      </c>
      <c r="Y421" s="10">
        <f>3/24000000*OO[[#This Row],[81 (29JUN1985 00:00:00)-Water Temperature (C)]]*OO[[#This Row],[23]]</f>
        <v>3.3092942271975003E-26</v>
      </c>
      <c r="Z421" s="10">
        <f>3/24000000*OO[[#This Row],[82 (29JUN1985 03:00:00)-Water Temperature (C)]]*OO[[#This Row],[24]]</f>
        <v>9.9643874810149993E-21</v>
      </c>
      <c r="AA421" s="10">
        <f>3/24000000*OO[[#This Row],[83 (29JUN1985 06:00:00)-Water Temperature (C)]]*OO[[#This Row],[25]]</f>
        <v>6.9687753136324988E-17</v>
      </c>
      <c r="AB421" s="10">
        <f>3/24000000*OO[[#This Row],[84 (29JUN1985 09:00:00)-Water Temperature (C)]]*OO[[#This Row],[26]]</f>
        <v>7.4823331802499998E-14</v>
      </c>
      <c r="AC421" s="10">
        <f>3/24000000*OO[[#This Row],[85 (29JUN1985 12:00:00)-Water Temperature (C)]]*OO[[#This Row],[27]]</f>
        <v>2.2329798315451248E-11</v>
      </c>
      <c r="AD421" s="10">
        <f>3/24000000*OO[[#This Row],[86 (29JUN1985 15:00:00)-Water Temperature (C)]]*OO[[#This Row],[28]]</f>
        <v>2.5099311805312498E-9</v>
      </c>
      <c r="AE421" s="10">
        <f>3/24000000*OO[[#This Row],[88 (29JUN1985 21:00:00)-Water Temperature (C)]]*OO[[#This Row],[30]]</f>
        <v>3.2660493690349998E-6</v>
      </c>
      <c r="AF421" s="10">
        <f>3/24000000*OO[[#This Row],[88 (29JUN1985 21:00:00)-Water Temperature (C)]]*OO[[#This Row],[30]]</f>
        <v>3.2660493690349998E-6</v>
      </c>
      <c r="AG421" s="10">
        <f>3/24000000*OO[[#This Row],[89 (30JUN1985 00:00:00)-Water Temperature (C)]]*OO[[#This Row],[31]]</f>
        <v>4.58493557462625E-5</v>
      </c>
      <c r="AH421" s="10">
        <f>3/24000000*OO[[#This Row],[90 (30JUN1985 03:00:00)-Water Temperature (C)]]*OO[[#This Row],[32]]</f>
        <v>3.8164472384899999E-4</v>
      </c>
      <c r="AI421" s="10">
        <f>3/24000000*OO[[#This Row],[91 (30JUN1985 06:00:00)-Water Temperature (C)]]*OO[[#This Row],[33]]</f>
        <v>2.0106971522581246E-3</v>
      </c>
      <c r="AJ421" s="10">
        <f>3/24000000*OO[[#This Row],[92 (30JUN1985 09:00:00)-Water Temperature (C)]]*OO[[#This Row],[34]]</f>
        <v>7.2447373010637497E-3</v>
      </c>
      <c r="AK421" s="10">
        <f>3/24000000*OO[[#This Row],[93 (30JUN1985 12:00:00)-Water Temperature (C)]]*OO[[#This Row],[35]]</f>
        <v>1.8672255584343749E-2</v>
      </c>
      <c r="AL421" s="10">
        <f>3/24000000*OO[[#This Row],[94 (30JUN1985 15:00:00)-Water Temperature (C)]]*OO[[#This Row],[36]]</f>
        <v>3.5821930142799996E-2</v>
      </c>
      <c r="AM421" s="10">
        <f>3/24000000*OO[[#This Row],[95 (30JUN1985 18:00:00)-Water Temperature (C)]]*OO[[#This Row],[37]]</f>
        <v>5.2831816127400004E-2</v>
      </c>
      <c r="AN421" s="10">
        <f>3/24000000*OO[[#This Row],[96 (30JUN1985 21:00:00)-Water Temperature (C)]]*OO[[#This Row],[38]]</f>
        <v>6.0674410626374985E-2</v>
      </c>
      <c r="AO421" s="10">
        <f>3/24000000*OO[[#This Row],[97 (01JUL1985 00:00:00)-Water Temperature (C)]]*OO[[#This Row],[39]]</f>
        <v>5.4880846535849993E-2</v>
      </c>
      <c r="AP421" s="10">
        <f>3/24000000*OO[[#This Row],[98 (01JUL1985 03:00:00)-Water Temperature (C)]]*OO[[#This Row],[40]]</f>
        <v>4.0398085406399997E-2</v>
      </c>
      <c r="AQ421" s="10">
        <f>3/24000000*OO[[#This Row],[99 (01JUL1985 06:00:00)-Water Temperature (C)]]*OO[[#This Row],[41]]</f>
        <v>2.5076374943625E-2</v>
      </c>
      <c r="AR421" s="10">
        <f>3/24000000*OO[[#This Row],[100 (01JUL1985 09:00:00)-Water Temperature (C)]]*OO[[#This Row],[42]]</f>
        <v>1.3806658632896249E-2</v>
      </c>
      <c r="AS421" s="10">
        <f>3/24000000*OO[[#This Row],[101 (01JUL1985 12:00:00)-Water Temperature (C)]]*OO[[#This Row],[43]]</f>
        <v>6.9135163919537496E-3</v>
      </c>
      <c r="AT421" s="10">
        <f>3/24000000*OO[[#This Row],[102 (01JUL1985 15:00:00)-Water Temperature (C)]]*OO[[#This Row],[44]]</f>
        <v>3.2185621567250001E-3</v>
      </c>
      <c r="AU421" s="10">
        <f>3/24000000*OO[[#This Row],[103 (01JUL1985 18:00:00)-Water Temperature (C)]]*OO[[#This Row],[45]]</f>
        <v>1.4025851969464999E-3</v>
      </c>
      <c r="AV421" s="10">
        <f>3/24000000*OO[[#This Row],[104 (01JUL1985 21:00:00)-Water Temperature (C)]]*OO[[#This Row],[46]]</f>
        <v>5.7701834326199998E-4</v>
      </c>
      <c r="AW421" s="10">
        <f>3/24000000*OO[[#This Row],[105 (02JUL1985 00:00:00)-Water Temperature (C)]]*OO[[#This Row],[47]]</f>
        <v>2.4025558551540001E-4</v>
      </c>
      <c r="AX421" s="10">
        <f>3/24000000*OO[[#This Row],[106 (02JUL1985 03:00:00)-Water Temperature (C)]]*OO[[#This Row],[48]]</f>
        <v>1.1652511348408748E-4</v>
      </c>
      <c r="AY421" s="10">
        <f>3/24000000*OO[[#This Row],[107 (02JUL1985 06:00:00)-Water Temperature (C)]]*OO[[#This Row],[49]]</f>
        <v>7.4137900349824994E-5</v>
      </c>
      <c r="AZ421" s="10">
        <f>3/24000000*OO[[#This Row],[108 (02JUL1985 09:00:00)-Water Temperature (C)]]*OO[[#This Row],[50]]</f>
        <v>6.0720718809599999E-5</v>
      </c>
      <c r="BA421" s="10">
        <f>3/24000000*OO[[#This Row],[109 (02JUL1985 12:00:00)-Water Temperature (C)]]*OO[[#This Row],[51]]</f>
        <v>5.5657689044999998E-5</v>
      </c>
      <c r="BB421" s="10">
        <f>3/24000000*OO[[#This Row],[110 (02JUL1985 15:00:00)-Water Temperature (C)]]*OO[[#This Row],[52]]</f>
        <v>5.309095695974999E-5</v>
      </c>
      <c r="BC421" s="10">
        <f>3/24000000*OO[[#This Row],[111 (02JUL1985 18:00:00)-Water Temperature (C)]]*OO[[#This Row],[53]]</f>
        <v>5.0727836184137506E-5</v>
      </c>
      <c r="BD421" s="10">
        <f>3/24000000*OO[[#This Row],[112 (02JUL1985 21:00:00)-Water Temperature (C)]]*OO[[#This Row],[54]]</f>
        <v>4.6884167168399993E-5</v>
      </c>
      <c r="BE421" s="10">
        <f>3/24000000*OO[[#This Row],[113 (03JUL1985 00:00:00)-Water Temperature (C)]]*OO[[#This Row],[55]]</f>
        <v>4.1870112198412498E-5</v>
      </c>
      <c r="BF421" s="10">
        <f>3/24000000*OO[[#This Row],[114 (03JUL1985 03:00:00)-Water Temperature (C)]]*OO[[#This Row],[56]]</f>
        <v>3.6599210731874997E-5</v>
      </c>
      <c r="BG421" s="10">
        <f>3/24000000*OO[[#This Row],[115 (03JUL1985 06:00:00)-Water Temperature (C)]]*OO[[#This Row],[57]]</f>
        <v>3.1922697446749995E-5</v>
      </c>
      <c r="BH421" s="10">
        <f>3/24000000*OO[[#This Row],[116 (03JUL1985 09:00:00)-Water Temperature (C)]]*OO[[#This Row],[58]]</f>
        <v>2.8525137767499999E-5</v>
      </c>
      <c r="BI421" s="10">
        <f>3/24000000*OO[[#This Row],[117 (03JUL1985 12:00:00)-Water Temperature (C)]]*OO[[#This Row],[59]]</f>
        <v>2.559627080475E-5</v>
      </c>
      <c r="BJ421" s="10">
        <f>3/24000000*OO[[#This Row],[118 (03JUL1985 15:00:00)-Water Temperature (C)]]*OO[[#This Row],[60]]</f>
        <v>2.3676774567007499E-5</v>
      </c>
      <c r="BK421" s="10">
        <f>3/24000000*OO[[#This Row],[119 (03JUL1985 18:00:00)-Water Temperature (C)]]*OO[[#This Row],[61]]</f>
        <v>2.1980370655155002E-5</v>
      </c>
      <c r="BL421" s="10">
        <f>3/24000000*OO[[#This Row],[120 (03JUL1985 21:00:00)-Water Temperature (C)]]*OO[[#This Row],[62]]</f>
        <v>2.0103945714900001E-5</v>
      </c>
      <c r="BM421" s="10">
        <f>3/24000000*OO[[#This Row],[121 (04JUL1985 00:00:00)-Water Temperature (C)]]*OO[[#This Row],[63]]</f>
        <v>1.7998240323002498E-5</v>
      </c>
      <c r="BN421" s="10">
        <f>3/24000000*OO[[#This Row],[122 (04JUL1985 03:00:00)-Water Temperature (C)]]*OO[[#This Row],[64]]</f>
        <v>1.58544159345125E-5</v>
      </c>
      <c r="BO421" s="10">
        <f>3/24000000*OO[[#This Row],[123 (04JUL1985 06:00:00)-Water Temperature (C)]]*OO[[#This Row],[65]]</f>
        <v>1.4003745752539999E-5</v>
      </c>
      <c r="BP421" s="10">
        <f>3/24000000*OO[[#This Row],[124 (04JUL1985 09:00:00)-Water Temperature (C)]]*OO[[#This Row],[66]]</f>
        <v>1.2862775013555E-5</v>
      </c>
      <c r="BQ421" s="10">
        <f>3/24000000*OO[[#This Row],[125 (04JUL1985 12:00:00)-Water Temperature (C)]]*OO[[#This Row],[67]]</f>
        <v>1.2170390889591249E-5</v>
      </c>
      <c r="BR421" s="10">
        <f>3/24000000*OO[[#This Row],[126 (04JUL1985 15:00:00)-Water Temperature (C)]]*OO[[#This Row],[68]]</f>
        <v>1.1657513420878751E-5</v>
      </c>
      <c r="BS421" s="10">
        <f>3/24000000*OO[[#This Row],[127 (04JUL1985 18:00:00)-Water Temperature (C)]]*OO[[#This Row],[69]]</f>
        <v>1.101202377683375E-5</v>
      </c>
      <c r="BT421" s="10">
        <f>3/24000000*OO[[#This Row],[128 (04JUL1985 21:00:00)-Water Temperature (C)]]*OO[[#This Row],[70]]</f>
        <v>1.0170009902531248E-5</v>
      </c>
      <c r="BU421" s="10">
        <f>3/24000000*OO[[#This Row],[129 (05JUL1985 00:00:00)-Water Temperature (C)]]*OO[[#This Row],[71]]</f>
        <v>9.1484758814174998E-6</v>
      </c>
      <c r="BV421" s="10">
        <f>3/24000000*OO[[#This Row],[130 (05JUL1985 03:00:00)-Water Temperature (C)]]*OO[[#This Row],[72]]</f>
        <v>8.1113078899949993E-6</v>
      </c>
      <c r="BW421" s="10">
        <f>3/24000000*OO[[#This Row],[131 (05JUL1985 06:00:00)-Water Temperature (C)]]*OO[[#This Row],[73]]</f>
        <v>7.1939843547600002E-6</v>
      </c>
      <c r="BX421" s="10">
        <f>3/24000000*OO[[#This Row],[132 (05JUL1985 09:00:00)-Water Temperature (C)]]*OO[[#This Row],[74]]</f>
        <v>6.5516152102274995E-6</v>
      </c>
      <c r="BY421" s="10">
        <f>3/24000000*OO[[#This Row],[133 (05JUL1985 12:00:00)-Water Temperature (C)]]*OO[[#This Row],[75]]</f>
        <v>6.0644082712299999E-6</v>
      </c>
      <c r="BZ421" s="10">
        <f>3/24000000*OO[[#This Row],[134 (05JUL1985 15:00:00)-Water Temperature (C)]]*OO[[#This Row],[76]]</f>
        <v>5.6547333558400003E-6</v>
      </c>
      <c r="CA421" s="10">
        <f>3/24000000*OO[[#This Row],[135 (05JUL1985 18:00:00)-Water Temperature (C)]]*OO[[#This Row],[77]]</f>
        <v>5.1869442993375004E-6</v>
      </c>
      <c r="CB421" s="10">
        <f>3/24000000*OO[[#This Row],[136 (05JUL1985 21:00:00)-Water Temperature (C)]]*OO[[#This Row],[78]]</f>
        <v>4.6615282825087492E-6</v>
      </c>
      <c r="CC421" s="10">
        <f>3/24000000*OO[[#This Row],[137 (06JUL1985 00:00:00)-Water Temperature (C)]]*OO[[#This Row],[79]]</f>
        <v>4.0768586416524992E-6</v>
      </c>
      <c r="CD421" s="10">
        <f>3/24000000*OO[[#This Row],[138 (06JUL1985 03:00:00)-Water Temperature (C)]]*OO[[#This Row],[80]]</f>
        <v>3.5042735771224998E-6</v>
      </c>
      <c r="CE421" s="10">
        <f>3/24000000*OO[[#This Row],[139 (06JUL1985 06:00:00)-Water Temperature (C)]]*OO[[#This Row],[81]]</f>
        <v>3.0073253755999994E-6</v>
      </c>
      <c r="CF421" s="10">
        <f>3/24000000*OO[[#This Row],[140 (06JUL1985 09:00:00)-Water Temperature (C)]]*OO[[#This Row],[82]]</f>
        <v>2.6504669012194997E-6</v>
      </c>
      <c r="CG421" s="10">
        <f>3/24000000*OO[[#This Row],[141 (06JUL1985 12:00:00)-Water Temperature (C)]]*OO[[#This Row],[83]]</f>
        <v>2.3858602745064999E-6</v>
      </c>
      <c r="CH421" s="10">
        <f>3/24000000*OO[[#This Row],[142 (06JUL1985 15:00:00)-Water Temperature (C)]]*OO[[#This Row],[84]]</f>
        <v>2.1980389871439995E-6</v>
      </c>
      <c r="CI421" s="10">
        <f>3/24000000*OO[[#This Row],[143 (06JUL1985 18:00:00)-Water Temperature (C)]]*OO[[#This Row],[85]]</f>
        <v>2.0130067849972501E-6</v>
      </c>
      <c r="CJ421" s="10">
        <f>3/24000000*OO[[#This Row],[144 (06JUL1985 21:00:00)-Water Temperature (C)]]*OO[[#This Row],[86]]</f>
        <v>1.8047544560411247E-6</v>
      </c>
      <c r="CK421" s="10">
        <f>3/24000000*OO[[#This Row],[145 (07JUL1985 00:00:00)-Water Temperature (C)]]*OO[[#This Row],[87]]</f>
        <v>1.56799248407325E-6</v>
      </c>
      <c r="CL421" s="10">
        <f>3/24000000*OO[[#This Row],[146 (07JUL1985 03:00:00)-Water Temperature (C)]]*OO[[#This Row],[88]]</f>
        <v>1.3367274390609999E-6</v>
      </c>
      <c r="CM421" s="10">
        <f>3/24000000*OO[[#This Row],[147 (07JUL1985 06:00:00)-Water Temperature (C)]]*OO[[#This Row],[89]]</f>
        <v>1.1321050683880001E-6</v>
      </c>
      <c r="CN421" s="10">
        <f>3/24000000*OO[[#This Row],[148 (07JUL1985 09:00:00)-Water Temperature (C)]]*OO[[#This Row],[90]]</f>
        <v>9.8767760262587513E-7</v>
      </c>
      <c r="CO421" s="10">
        <f>3/24000000*OO[[#This Row],[149 (07JUL1985 12:00:00)-Water Temperature (C)]]*OO[[#This Row],[91]]</f>
        <v>8.8436041946924995E-7</v>
      </c>
      <c r="CP421" s="10">
        <f>3/24000000*OO[[#This Row],[150 (07JUL1985 15:00:00)-Water Temperature (C)]]*OO[[#This Row],[92]]</f>
        <v>8.8436041946924995E-7</v>
      </c>
      <c r="CQ421" s="10">
        <f>3/24000000*OO[[#This Row],[151 (07JUL1985 18:00:00)-Water Temperature (C)]]*OO[[#This Row],[93]]</f>
        <v>8.8436041946924995E-7</v>
      </c>
      <c r="CR421" s="10">
        <f>3/24000000*OO[[#This Row],[152 (07JUL1985 21:00:00)-Water Temperature (C)]]*OO[[#This Row],[94]]</f>
        <v>8.8436041946924995E-7</v>
      </c>
      <c r="CS421" s="10">
        <f>3/24000000*OO[[#This Row],[153 (08JUL1985 00:00:00)-Water Temperature (C)]]*OO[[#This Row],[95]]</f>
        <v>8.8436041946924995E-7</v>
      </c>
      <c r="CT421" s="10">
        <f>3/24000000*OO[[#This Row],[154 (08JUL1985 03:00:00)-Water Temperature (C)]]*OO[[#This Row],[96]]</f>
        <v>8.8436041946924995E-7</v>
      </c>
      <c r="CU421" s="10">
        <f>3/24000000*OO[[#This Row],[155 (08JUL1985 06:00:00)-Water Temperature (C)]]*OO[[#This Row],[97]]</f>
        <v>8.8436041946924995E-7</v>
      </c>
      <c r="CV421" s="10">
        <f>3/24000000*OO[[#This Row],[156 (08JUL1985 09:00:00)-Water Temperature (C)]]*OO[[#This Row],[98]]</f>
        <v>8.8436041946924995E-7</v>
      </c>
      <c r="CW421" s="10">
        <f>3/24000000*OO[[#This Row],[157 (08JUL1985 12:00:00)-Water Temperature (C)]]*OO[[#This Row],[99]]</f>
        <v>8.8436041946924995E-7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3.5748311771587495E-40</v>
      </c>
      <c r="X422" s="10">
        <f>3/24000000*OO[[#This Row],[80 (28JUN1985 21:00:00)-Water Temperature (C)]]*OO[[#This Row],[22]]</f>
        <v>5.1470385884799997E-33</v>
      </c>
      <c r="Y422" s="10">
        <f>3/24000000*OO[[#This Row],[81 (29JUN1985 00:00:00)-Water Temperature (C)]]*OO[[#This Row],[23]]</f>
        <v>1.111257044527125E-26</v>
      </c>
      <c r="Z422" s="10">
        <f>3/24000000*OO[[#This Row],[82 (29JUN1985 03:00:00)-Water Temperature (C)]]*OO[[#This Row],[24]]</f>
        <v>4.5383006940749993E-21</v>
      </c>
      <c r="AA422" s="10">
        <f>3/24000000*OO[[#This Row],[83 (29JUN1985 06:00:00)-Water Temperature (C)]]*OO[[#This Row],[25]]</f>
        <v>3.8906511490787496E-17</v>
      </c>
      <c r="AB422" s="10">
        <f>3/24000000*OO[[#This Row],[84 (29JUN1985 09:00:00)-Water Temperature (C)]]*OO[[#This Row],[26]]</f>
        <v>4.7782485592874996E-14</v>
      </c>
      <c r="AC422" s="10">
        <f>3/24000000*OO[[#This Row],[85 (29JUN1985 12:00:00)-Water Temperature (C)]]*OO[[#This Row],[27]]</f>
        <v>1.5774508092824999E-11</v>
      </c>
      <c r="AD422" s="10">
        <f>3/24000000*OO[[#This Row],[86 (29JUN1985 15:00:00)-Water Temperature (C)]]*OO[[#This Row],[28]]</f>
        <v>1.9263786004579997E-9</v>
      </c>
      <c r="AE422" s="10">
        <f>3/24000000*OO[[#This Row],[88 (29JUN1985 21:00:00)-Water Temperature (C)]]*OO[[#This Row],[30]]</f>
        <v>2.8807878062249995E-6</v>
      </c>
      <c r="AF422" s="10">
        <f>3/24000000*OO[[#This Row],[88 (29JUN1985 21:00:00)-Water Temperature (C)]]*OO[[#This Row],[30]]</f>
        <v>2.8807878062249995E-6</v>
      </c>
      <c r="AG422" s="10">
        <f>3/24000000*OO[[#This Row],[89 (30JUN1985 00:00:00)-Water Temperature (C)]]*OO[[#This Row],[31]]</f>
        <v>4.3064495530824998E-5</v>
      </c>
      <c r="AH422" s="10">
        <f>3/24000000*OO[[#This Row],[90 (30JUN1985 03:00:00)-Water Temperature (C)]]*OO[[#This Row],[32]]</f>
        <v>3.7996640430149997E-4</v>
      </c>
      <c r="AI422" s="10">
        <f>3/24000000*OO[[#This Row],[91 (30JUN1985 06:00:00)-Water Temperature (C)]]*OO[[#This Row],[33]]</f>
        <v>2.1121300009312501E-3</v>
      </c>
      <c r="AJ422" s="10">
        <f>3/24000000*OO[[#This Row],[92 (30JUN1985 09:00:00)-Water Temperature (C)]]*OO[[#This Row],[34]]</f>
        <v>7.9911439115812506E-3</v>
      </c>
      <c r="AK422" s="10">
        <f>3/24000000*OO[[#This Row],[93 (30JUN1985 12:00:00)-Water Temperature (C)]]*OO[[#This Row],[35]]</f>
        <v>2.1482974280667502E-2</v>
      </c>
      <c r="AL422" s="10">
        <f>3/24000000*OO[[#This Row],[94 (30JUN1985 15:00:00)-Water Temperature (C)]]*OO[[#This Row],[36]]</f>
        <v>4.2898415685962504E-2</v>
      </c>
      <c r="AM422" s="10">
        <f>3/24000000*OO[[#This Row],[95 (30JUN1985 18:00:00)-Water Temperature (C)]]*OO[[#This Row],[37]]</f>
        <v>6.5744022673874997E-2</v>
      </c>
      <c r="AN422" s="10">
        <f>3/24000000*OO[[#This Row],[96 (30JUN1985 21:00:00)-Water Temperature (C)]]*OO[[#This Row],[38]]</f>
        <v>7.8259005750487498E-2</v>
      </c>
      <c r="AO422" s="10">
        <f>3/24000000*OO[[#This Row],[97 (01JUL1985 00:00:00)-Water Temperature (C)]]*OO[[#This Row],[39]]</f>
        <v>7.3379437142649995E-2</v>
      </c>
      <c r="AP422" s="10">
        <f>3/24000000*OO[[#This Row],[98 (01JUL1985 03:00:00)-Water Temperature (C)]]*OO[[#This Row],[40]]</f>
        <v>5.5844930106549992E-2</v>
      </c>
      <c r="AQ422" s="10">
        <f>3/24000000*OO[[#This Row],[99 (01JUL1985 06:00:00)-Water Temperature (C)]]*OO[[#This Row],[41]]</f>
        <v>3.5741713524212494E-2</v>
      </c>
      <c r="AR422" s="10">
        <f>3/24000000*OO[[#This Row],[100 (01JUL1985 09:00:00)-Water Temperature (C)]]*OO[[#This Row],[42]]</f>
        <v>2.0204086749218746E-2</v>
      </c>
      <c r="AS422" s="10">
        <f>3/24000000*OO[[#This Row],[101 (01JUL1985 12:00:00)-Water Temperature (C)]]*OO[[#This Row],[43]]</f>
        <v>1.0312990435317502E-2</v>
      </c>
      <c r="AT422" s="10">
        <f>3/24000000*OO[[#This Row],[102 (01JUL1985 15:00:00)-Water Temperature (C)]]*OO[[#This Row],[44]]</f>
        <v>4.879673883985E-3</v>
      </c>
      <c r="AU422" s="10">
        <f>3/24000000*OO[[#This Row],[103 (01JUL1985 18:00:00)-Water Temperature (C)]]*OO[[#This Row],[45]]</f>
        <v>2.15553554681725E-3</v>
      </c>
      <c r="AV422" s="10">
        <f>3/24000000*OO[[#This Row],[104 (01JUL1985 21:00:00)-Water Temperature (C)]]*OO[[#This Row],[46]]</f>
        <v>8.9303138430975001E-4</v>
      </c>
      <c r="AW422" s="10">
        <f>3/24000000*OO[[#This Row],[105 (02JUL1985 00:00:00)-Water Temperature (C)]]*OO[[#This Row],[47]]</f>
        <v>3.6844914786400004E-4</v>
      </c>
      <c r="AX422" s="10">
        <f>3/24000000*OO[[#This Row],[106 (02JUL1985 03:00:00)-Water Temperature (C)]]*OO[[#This Row],[48]]</f>
        <v>1.7206366933559999E-4</v>
      </c>
      <c r="AY422" s="10">
        <f>3/24000000*OO[[#This Row],[107 (02JUL1985 06:00:00)-Water Temperature (C)]]*OO[[#This Row],[49]]</f>
        <v>1.040028774546E-4</v>
      </c>
      <c r="AZ422" s="10">
        <f>3/24000000*OO[[#This Row],[108 (02JUL1985 09:00:00)-Water Temperature (C)]]*OO[[#This Row],[50]]</f>
        <v>8.2451691935999993E-5</v>
      </c>
      <c r="BA422" s="10">
        <f>3/24000000*OO[[#This Row],[109 (02JUL1985 12:00:00)-Water Temperature (C)]]*OO[[#This Row],[51]]</f>
        <v>7.45662784187125E-5</v>
      </c>
      <c r="BB422" s="10">
        <f>3/24000000*OO[[#This Row],[110 (02JUL1985 15:00:00)-Water Temperature (C)]]*OO[[#This Row],[52]]</f>
        <v>7.0859352677999998E-5</v>
      </c>
      <c r="BC422" s="10">
        <f>3/24000000*OO[[#This Row],[111 (02JUL1985 18:00:00)-Water Temperature (C)]]*OO[[#This Row],[53]]</f>
        <v>6.7741775354374998E-5</v>
      </c>
      <c r="BD422" s="10">
        <f>3/24000000*OO[[#This Row],[112 (02JUL1985 21:00:00)-Water Temperature (C)]]*OO[[#This Row],[54]]</f>
        <v>6.2859366792862497E-5</v>
      </c>
      <c r="BE422" s="10">
        <f>3/24000000*OO[[#This Row],[113 (03JUL1985 00:00:00)-Water Temperature (C)]]*OO[[#This Row],[55]]</f>
        <v>5.6417714359999992E-5</v>
      </c>
      <c r="BF422" s="10">
        <f>3/24000000*OO[[#This Row],[114 (03JUL1985 03:00:00)-Water Temperature (C)]]*OO[[#This Row],[56]]</f>
        <v>4.9542486699999998E-5</v>
      </c>
      <c r="BG422" s="10">
        <f>3/24000000*OO[[#This Row],[115 (03JUL1985 06:00:00)-Water Temperature (C)]]*OO[[#This Row],[57]]</f>
        <v>4.3309928695687492E-5</v>
      </c>
      <c r="BH422" s="10">
        <f>3/24000000*OO[[#This Row],[116 (03JUL1985 09:00:00)-Water Temperature (C)]]*OO[[#This Row],[58]]</f>
        <v>3.8776602461200003E-5</v>
      </c>
      <c r="BI422" s="10">
        <f>3/24000000*OO[[#This Row],[117 (03JUL1985 12:00:00)-Water Temperature (C)]]*OO[[#This Row],[59]]</f>
        <v>3.4713509306699995E-5</v>
      </c>
      <c r="BJ422" s="10">
        <f>3/24000000*OO[[#This Row],[118 (03JUL1985 15:00:00)-Water Temperature (C)]]*OO[[#This Row],[60]]</f>
        <v>3.2156907448662499E-5</v>
      </c>
      <c r="BK422" s="10">
        <f>3/24000000*OO[[#This Row],[119 (03JUL1985 18:00:00)-Water Temperature (C)]]*OO[[#This Row],[61]]</f>
        <v>2.98660465782875E-5</v>
      </c>
      <c r="BL422" s="10">
        <f>3/24000000*OO[[#This Row],[120 (03JUL1985 21:00:00)-Water Temperature (C)]]*OO[[#This Row],[62]]</f>
        <v>2.7402032411399996E-5</v>
      </c>
      <c r="BM422" s="10">
        <f>3/24000000*OO[[#This Row],[121 (04JUL1985 00:00:00)-Water Temperature (C)]]*OO[[#This Row],[63]]</f>
        <v>2.4627948611897499E-5</v>
      </c>
      <c r="BN422" s="10">
        <f>3/24000000*OO[[#This Row],[122 (04JUL1985 03:00:00)-Water Temperature (C)]]*OO[[#This Row],[64]]</f>
        <v>2.1778307694909998E-5</v>
      </c>
      <c r="BO422" s="10">
        <f>3/24000000*OO[[#This Row],[123 (04JUL1985 06:00:00)-Water Temperature (C)]]*OO[[#This Row],[65]]</f>
        <v>1.9285475193256251E-5</v>
      </c>
      <c r="BP422" s="10">
        <f>3/24000000*OO[[#This Row],[124 (04JUL1985 09:00:00)-Water Temperature (C)]]*OO[[#This Row],[66]]</f>
        <v>1.7723482020322497E-5</v>
      </c>
      <c r="BQ422" s="10">
        <f>3/24000000*OO[[#This Row],[125 (04JUL1985 12:00:00)-Water Temperature (C)]]*OO[[#This Row],[67]]</f>
        <v>1.6723154463729997E-5</v>
      </c>
      <c r="BR422" s="10">
        <f>3/24000000*OO[[#This Row],[126 (04JUL1985 15:00:00)-Water Temperature (C)]]*OO[[#This Row],[68]]</f>
        <v>1.6027408831255001E-5</v>
      </c>
      <c r="BS422" s="10">
        <f>3/24000000*OO[[#This Row],[127 (04JUL1985 18:00:00)-Water Temperature (C)]]*OO[[#This Row],[69]]</f>
        <v>1.51894068598125E-5</v>
      </c>
      <c r="BT422" s="10">
        <f>3/24000000*OO[[#This Row],[128 (04JUL1985 21:00:00)-Water Temperature (C)]]*OO[[#This Row],[70]]</f>
        <v>1.405980139521375E-5</v>
      </c>
      <c r="BU422" s="10">
        <f>3/24000000*OO[[#This Row],[129 (05JUL1985 00:00:00)-Water Temperature (C)]]*OO[[#This Row],[71]]</f>
        <v>1.2699081144474999E-5</v>
      </c>
      <c r="BV422" s="10">
        <f>3/24000000*OO[[#This Row],[130 (05JUL1985 03:00:00)-Water Temperature (C)]]*OO[[#This Row],[72]]</f>
        <v>1.1308615313574999E-5</v>
      </c>
      <c r="BW422" s="10">
        <f>3/24000000*OO[[#This Row],[131 (05JUL1985 06:00:00)-Water Temperature (C)]]*OO[[#This Row],[73]]</f>
        <v>1.0048540034534998E-5</v>
      </c>
      <c r="BX422" s="10">
        <f>3/24000000*OO[[#This Row],[132 (05JUL1985 09:00:00)-Water Temperature (C)]]*OO[[#This Row],[74]]</f>
        <v>9.1633315277075001E-6</v>
      </c>
      <c r="BY422" s="10">
        <f>3/24000000*OO[[#This Row],[133 (05JUL1985 12:00:00)-Water Temperature (C)]]*OO[[#This Row],[75]]</f>
        <v>8.4768438560399983E-6</v>
      </c>
      <c r="BZ422" s="10">
        <f>3/24000000*OO[[#This Row],[134 (05JUL1985 15:00:00)-Water Temperature (C)]]*OO[[#This Row],[76]]</f>
        <v>7.9135177253674992E-6</v>
      </c>
      <c r="CA422" s="10">
        <f>3/24000000*OO[[#This Row],[135 (05JUL1985 18:00:00)-Water Temperature (C)]]*OO[[#This Row],[77]]</f>
        <v>7.3033263163612487E-6</v>
      </c>
      <c r="CB422" s="10">
        <f>3/24000000*OO[[#This Row],[136 (05JUL1985 21:00:00)-Water Temperature (C)]]*OO[[#This Row],[78]]</f>
        <v>6.6020364042012499E-6</v>
      </c>
      <c r="CC422" s="10">
        <f>3/24000000*OO[[#This Row],[137 (06JUL1985 00:00:00)-Water Temperature (C)]]*OO[[#This Row],[79]]</f>
        <v>5.8192446399974998E-6</v>
      </c>
      <c r="CD422" s="10">
        <f>3/24000000*OO[[#This Row],[138 (06JUL1985 03:00:00)-Water Temperature (C)]]*OO[[#This Row],[80]]</f>
        <v>5.0275396369424994E-6</v>
      </c>
      <c r="CE422" s="10">
        <f>3/24000000*OO[[#This Row],[139 (06JUL1985 06:00:00)-Water Temperature (C)]]*OO[[#This Row],[81]]</f>
        <v>4.3322805115625003E-6</v>
      </c>
      <c r="CF422" s="10">
        <f>3/24000000*OO[[#This Row],[140 (06JUL1985 09:00:00)-Water Temperature (C)]]*OO[[#This Row],[82]]</f>
        <v>3.8308361691600003E-6</v>
      </c>
      <c r="CG422" s="10">
        <f>3/24000000*OO[[#This Row],[141 (06JUL1985 12:00:00)-Water Temperature (C)]]*OO[[#This Row],[83]]</f>
        <v>3.4465888321012496E-6</v>
      </c>
      <c r="CH422" s="10">
        <f>3/24000000*OO[[#This Row],[142 (06JUL1985 15:00:00)-Water Temperature (C)]]*OO[[#This Row],[84]]</f>
        <v>3.1770633819524992E-6</v>
      </c>
      <c r="CI422" s="10">
        <f>3/24000000*OO[[#This Row],[143 (06JUL1985 18:00:00)-Water Temperature (C)]]*OO[[#This Row],[85]]</f>
        <v>2.9217274093592505E-6</v>
      </c>
      <c r="CJ422" s="10">
        <f>3/24000000*OO[[#This Row],[144 (06JUL1985 21:00:00)-Water Temperature (C)]]*OO[[#This Row],[86]]</f>
        <v>2.6365984694314999E-6</v>
      </c>
      <c r="CK422" s="10">
        <f>3/24000000*OO[[#This Row],[145 (07JUL1985 00:00:00)-Water Temperature (C)]]*OO[[#This Row],[87]]</f>
        <v>2.3065425490952501E-6</v>
      </c>
      <c r="CL422" s="10">
        <f>3/24000000*OO[[#This Row],[146 (07JUL1985 03:00:00)-Water Temperature (C)]]*OO[[#This Row],[88]]</f>
        <v>1.9809987848594996E-6</v>
      </c>
      <c r="CM422" s="10">
        <f>3/24000000*OO[[#This Row],[147 (07JUL1985 06:00:00)-Water Temperature (C)]]*OO[[#This Row],[89]]</f>
        <v>1.685515259008E-6</v>
      </c>
      <c r="CN422" s="10">
        <f>3/24000000*OO[[#This Row],[148 (07JUL1985 09:00:00)-Water Temperature (C)]]*OO[[#This Row],[90]]</f>
        <v>1.4749770048572499E-6</v>
      </c>
      <c r="CO422" s="10">
        <f>3/24000000*OO[[#This Row],[149 (07JUL1985 12:00:00)-Water Temperature (C)]]*OO[[#This Row],[91]]</f>
        <v>1.3189695405711247E-6</v>
      </c>
      <c r="CP422" s="10">
        <f>3/24000000*OO[[#This Row],[150 (07JUL1985 15:00:00)-Water Temperature (C)]]*OO[[#This Row],[92]]</f>
        <v>1.3189695405711247E-6</v>
      </c>
      <c r="CQ422" s="10">
        <f>3/24000000*OO[[#This Row],[151 (07JUL1985 18:00:00)-Water Temperature (C)]]*OO[[#This Row],[93]]</f>
        <v>1.3189695405711247E-6</v>
      </c>
      <c r="CR422" s="10">
        <f>3/24000000*OO[[#This Row],[152 (07JUL1985 21:00:00)-Water Temperature (C)]]*OO[[#This Row],[94]]</f>
        <v>1.3189695405711247E-6</v>
      </c>
      <c r="CS422" s="10">
        <f>3/24000000*OO[[#This Row],[153 (08JUL1985 00:00:00)-Water Temperature (C)]]*OO[[#This Row],[95]]</f>
        <v>1.3189695405711247E-6</v>
      </c>
      <c r="CT422" s="10">
        <f>3/24000000*OO[[#This Row],[154 (08JUL1985 03:00:00)-Water Temperature (C)]]*OO[[#This Row],[96]]</f>
        <v>1.3189695405711247E-6</v>
      </c>
      <c r="CU422" s="10">
        <f>3/24000000*OO[[#This Row],[155 (08JUL1985 06:00:00)-Water Temperature (C)]]*OO[[#This Row],[97]]</f>
        <v>1.3189695405711247E-6</v>
      </c>
      <c r="CV422" s="10">
        <f>3/24000000*OO[[#This Row],[156 (08JUL1985 09:00:00)-Water Temperature (C)]]*OO[[#This Row],[98]]</f>
        <v>1.3189695405711247E-6</v>
      </c>
      <c r="CW422" s="10">
        <f>3/24000000*OO[[#This Row],[157 (08JUL1985 12:00:00)-Water Temperature (C)]]*OO[[#This Row],[99]]</f>
        <v>1.3189695405711247E-6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5.7197491557287492E-41</v>
      </c>
      <c r="X423" s="10">
        <f>3/24000000*OO[[#This Row],[80 (28JUN1985 21:00:00)-Water Temperature (C)]]*OO[[#This Row],[22]]</f>
        <v>1.2279569221184998E-33</v>
      </c>
      <c r="Y423" s="10">
        <f>3/24000000*OO[[#This Row],[81 (29JUN1985 00:00:00)-Water Temperature (C)]]*OO[[#This Row],[23]]</f>
        <v>2.2395953087111249E-27</v>
      </c>
      <c r="Z423" s="10">
        <f>3/24000000*OO[[#This Row],[82 (29JUN1985 03:00:00)-Water Temperature (C)]]*OO[[#This Row],[24]]</f>
        <v>1.3702198641335002E-21</v>
      </c>
      <c r="AA423" s="10">
        <f>3/24000000*OO[[#This Row],[83 (29JUN1985 06:00:00)-Water Temperature (C)]]*OO[[#This Row],[25]]</f>
        <v>1.4766809576447501E-17</v>
      </c>
      <c r="AB423" s="10">
        <f>3/24000000*OO[[#This Row],[84 (29JUN1985 09:00:00)-Water Temperature (C)]]*OO[[#This Row],[26]]</f>
        <v>2.0867526063464997E-14</v>
      </c>
      <c r="AC423" s="10">
        <f>3/24000000*OO[[#This Row],[85 (29JUN1985 12:00:00)-Water Temperature (C)]]*OO[[#This Row],[27]]</f>
        <v>7.6295701198637499E-12</v>
      </c>
      <c r="AD423" s="10">
        <f>3/24000000*OO[[#This Row],[86 (29JUN1985 15:00:00)-Water Temperature (C)]]*OO[[#This Row],[28]]</f>
        <v>1.0117776915452499E-9</v>
      </c>
      <c r="AE423" s="10">
        <f>3/24000000*OO[[#This Row],[88 (29JUN1985 21:00:00)-Water Temperature (C)]]*OO[[#This Row],[30]]</f>
        <v>1.7319831196500001E-6</v>
      </c>
      <c r="AF423" s="10">
        <f>3/24000000*OO[[#This Row],[88 (29JUN1985 21:00:00)-Water Temperature (C)]]*OO[[#This Row],[30]]</f>
        <v>1.7319831196500001E-6</v>
      </c>
      <c r="AG423" s="10">
        <f>3/24000000*OO[[#This Row],[89 (30JUN1985 00:00:00)-Water Temperature (C)]]*OO[[#This Row],[31]]</f>
        <v>2.7461952835624997E-5</v>
      </c>
      <c r="AH423" s="10">
        <f>3/24000000*OO[[#This Row],[90 (30JUN1985 03:00:00)-Water Temperature (C)]]*OO[[#This Row],[32]]</f>
        <v>2.556895692575E-4</v>
      </c>
      <c r="AI423" s="10">
        <f>3/24000000*OO[[#This Row],[91 (30JUN1985 06:00:00)-Water Temperature (C)]]*OO[[#This Row],[33]]</f>
        <v>1.4930553501067499E-3</v>
      </c>
      <c r="AJ423" s="10">
        <f>3/24000000*OO[[#This Row],[92 (30JUN1985 09:00:00)-Water Temperature (C)]]*OO[[#This Row],[34]]</f>
        <v>5.9024605375400004E-3</v>
      </c>
      <c r="AK423" s="10">
        <f>3/24000000*OO[[#This Row],[93 (30JUN1985 12:00:00)-Water Temperature (C)]]*OO[[#This Row],[35]]</f>
        <v>1.6488810551849996E-2</v>
      </c>
      <c r="AL423" s="10">
        <f>3/24000000*OO[[#This Row],[94 (30JUN1985 15:00:00)-Water Temperature (C)]]*OO[[#This Row],[36]]</f>
        <v>3.411310892115E-2</v>
      </c>
      <c r="AM423" s="10">
        <f>3/24000000*OO[[#This Row],[95 (30JUN1985 18:00:00)-Water Temperature (C)]]*OO[[#This Row],[37]]</f>
        <v>5.4079676853124994E-2</v>
      </c>
      <c r="AN423" s="10">
        <f>3/24000000*OO[[#This Row],[96 (30JUN1985 21:00:00)-Water Temperature (C)]]*OO[[#This Row],[38]]</f>
        <v>6.6475238879587506E-2</v>
      </c>
      <c r="AO423" s="10">
        <f>3/24000000*OO[[#This Row],[97 (01JUL1985 00:00:00)-Water Temperature (C)]]*OO[[#This Row],[39]]</f>
        <v>6.4286317787687508E-2</v>
      </c>
      <c r="AP423" s="10">
        <f>3/24000000*OO[[#This Row],[98 (01JUL1985 03:00:00)-Water Temperature (C)]]*OO[[#This Row],[40]]</f>
        <v>5.0333389285625002E-2</v>
      </c>
      <c r="AQ423" s="10">
        <f>3/24000000*OO[[#This Row],[99 (01JUL1985 06:00:00)-Water Temperature (C)]]*OO[[#This Row],[41]]</f>
        <v>3.3050690527599999E-2</v>
      </c>
      <c r="AR423" s="10">
        <f>3/24000000*OO[[#This Row],[100 (01JUL1985 09:00:00)-Water Temperature (C)]]*OO[[#This Row],[42]]</f>
        <v>1.9094628725395E-2</v>
      </c>
      <c r="AS423" s="10">
        <f>3/24000000*OO[[#This Row],[101 (01JUL1985 12:00:00)-Water Temperature (C)]]*OO[[#This Row],[43]]</f>
        <v>9.905641884829999E-3</v>
      </c>
      <c r="AT423" s="10">
        <f>3/24000000*OO[[#This Row],[102 (01JUL1985 15:00:00)-Water Temperature (C)]]*OO[[#This Row],[44]]</f>
        <v>4.7505607177699997E-3</v>
      </c>
      <c r="AU423" s="10">
        <f>3/24000000*OO[[#This Row],[103 (01JUL1985 18:00:00)-Water Temperature (C)]]*OO[[#This Row],[45]]</f>
        <v>2.1236637594374999E-3</v>
      </c>
      <c r="AV423" s="10">
        <f>3/24000000*OO[[#This Row],[104 (01JUL1985 21:00:00)-Water Temperature (C)]]*OO[[#This Row],[46]]</f>
        <v>8.871074364089998E-4</v>
      </c>
      <c r="AW423" s="10">
        <f>3/24000000*OO[[#This Row],[105 (02JUL1985 00:00:00)-Water Temperature (C)]]*OO[[#This Row],[47]]</f>
        <v>3.6438350617187495E-4</v>
      </c>
      <c r="AX423" s="10">
        <f>3/24000000*OO[[#This Row],[106 (02JUL1985 03:00:00)-Water Temperature (C)]]*OO[[#This Row],[48]]</f>
        <v>1.6560987694972502E-4</v>
      </c>
      <c r="AY423" s="10">
        <f>3/24000000*OO[[#This Row],[107 (02JUL1985 06:00:00)-Water Temperature (C)]]*OO[[#This Row],[49]]</f>
        <v>9.5943956252499994E-5</v>
      </c>
      <c r="AZ423" s="10">
        <f>3/24000000*OO[[#This Row],[108 (02JUL1985 09:00:00)-Water Temperature (C)]]*OO[[#This Row],[50]]</f>
        <v>7.37418099613E-5</v>
      </c>
      <c r="BA423" s="10">
        <f>3/24000000*OO[[#This Row],[109 (02JUL1985 12:00:00)-Water Temperature (C)]]*OO[[#This Row],[51]]</f>
        <v>6.5830142326412495E-5</v>
      </c>
      <c r="BB423" s="10">
        <f>3/24000000*OO[[#This Row],[110 (02JUL1985 15:00:00)-Water Temperature (C)]]*OO[[#This Row],[52]]</f>
        <v>6.2343060034500004E-5</v>
      </c>
      <c r="BC423" s="10">
        <f>3/24000000*OO[[#This Row],[111 (02JUL1985 18:00:00)-Water Temperature (C)]]*OO[[#This Row],[53]]</f>
        <v>5.9629756173749994E-5</v>
      </c>
      <c r="BD423" s="10">
        <f>3/24000000*OO[[#This Row],[112 (02JUL1985 21:00:00)-Water Temperature (C)]]*OO[[#This Row],[54]]</f>
        <v>5.559519336297499E-5</v>
      </c>
      <c r="BE423" s="10">
        <f>3/24000000*OO[[#This Row],[113 (03JUL1985 00:00:00)-Water Temperature (C)]]*OO[[#This Row],[55]]</f>
        <v>5.0122667154599996E-5</v>
      </c>
      <c r="BF423" s="10">
        <f>3/24000000*OO[[#This Row],[114 (03JUL1985 03:00:00)-Water Temperature (C)]]*OO[[#This Row],[56]]</f>
        <v>4.4184092145000007E-5</v>
      </c>
      <c r="BG423" s="10">
        <f>3/24000000*OO[[#This Row],[115 (03JUL1985 06:00:00)-Water Temperature (C)]]*OO[[#This Row],[57]]</f>
        <v>3.8697011100474996E-5</v>
      </c>
      <c r="BH423" s="10">
        <f>3/24000000*OO[[#This Row],[116 (03JUL1985 09:00:00)-Water Temperature (C)]]*OO[[#This Row],[58]]</f>
        <v>3.4706355686624999E-5</v>
      </c>
      <c r="BI423" s="10">
        <f>3/24000000*OO[[#This Row],[117 (03JUL1985 12:00:00)-Water Temperature (C)]]*OO[[#This Row],[59]]</f>
        <v>3.1063861958624997E-5</v>
      </c>
      <c r="BJ423" s="10">
        <f>3/24000000*OO[[#This Row],[118 (03JUL1985 15:00:00)-Water Temperature (C)]]*OO[[#This Row],[60]]</f>
        <v>2.8794504289950001E-5</v>
      </c>
      <c r="BK423" s="10">
        <f>3/24000000*OO[[#This Row],[119 (03JUL1985 18:00:00)-Water Temperature (C)]]*OO[[#This Row],[61]]</f>
        <v>2.6803775524499996E-5</v>
      </c>
      <c r="BL423" s="10">
        <f>3/24000000*OO[[#This Row],[120 (03JUL1985 21:00:00)-Water Temperature (C)]]*OO[[#This Row],[62]]</f>
        <v>2.47070695686125E-5</v>
      </c>
      <c r="BM423" s="10">
        <f>3/24000000*OO[[#This Row],[121 (04JUL1985 00:00:00)-Water Temperature (C)]]*OO[[#This Row],[63]]</f>
        <v>2.2302887794027496E-5</v>
      </c>
      <c r="BN423" s="10">
        <f>3/24000000*OO[[#This Row],[122 (04JUL1985 03:00:00)-Water Temperature (C)]]*OO[[#This Row],[64]]</f>
        <v>1.9788529710625001E-5</v>
      </c>
      <c r="BO423" s="10">
        <f>3/24000000*OO[[#This Row],[123 (04JUL1985 06:00:00)-Water Temperature (C)]]*OO[[#This Row],[65]]</f>
        <v>1.7574924611018752E-5</v>
      </c>
      <c r="BP423" s="10">
        <f>3/24000000*OO[[#This Row],[124 (04JUL1985 09:00:00)-Water Temperature (C)]]*OO[[#This Row],[66]]</f>
        <v>1.6179319367365001E-5</v>
      </c>
      <c r="BQ423" s="10">
        <f>3/24000000*OO[[#This Row],[125 (04JUL1985 12:00:00)-Water Temperature (C)]]*OO[[#This Row],[67]]</f>
        <v>1.5255359280317498E-5</v>
      </c>
      <c r="BR423" s="10">
        <f>3/24000000*OO[[#This Row],[126 (04JUL1985 15:00:00)-Water Temperature (C)]]*OO[[#This Row],[68]]</f>
        <v>1.4646453610599996E-5</v>
      </c>
      <c r="BS423" s="10">
        <f>3/24000000*OO[[#This Row],[127 (04JUL1985 18:00:00)-Water Temperature (C)]]*OO[[#This Row],[69]]</f>
        <v>1.3950070364672499E-5</v>
      </c>
      <c r="BT423" s="10">
        <f>3/24000000*OO[[#This Row],[128 (04JUL1985 21:00:00)-Water Temperature (C)]]*OO[[#This Row],[70]]</f>
        <v>1.2973653248339998E-5</v>
      </c>
      <c r="BU423" s="10">
        <f>3/24000000*OO[[#This Row],[129 (05JUL1985 00:00:00)-Water Temperature (C)]]*OO[[#This Row],[71]]</f>
        <v>1.1779298157550001E-5</v>
      </c>
      <c r="BV423" s="10">
        <f>3/24000000*OO[[#This Row],[130 (05JUL1985 03:00:00)-Water Temperature (C)]]*OO[[#This Row],[72]]</f>
        <v>1.0537395189114998E-5</v>
      </c>
      <c r="BW423" s="10">
        <f>3/24000000*OO[[#This Row],[131 (05JUL1985 06:00:00)-Water Temperature (C)]]*OO[[#This Row],[73]]</f>
        <v>9.3980518598750001E-6</v>
      </c>
      <c r="BX423" s="10">
        <f>3/24000000*OO[[#This Row],[132 (05JUL1985 09:00:00)-Water Temperature (C)]]*OO[[#This Row],[74]]</f>
        <v>8.5898369989574988E-6</v>
      </c>
      <c r="BY423" s="10">
        <f>3/24000000*OO[[#This Row],[133 (05JUL1985 12:00:00)-Water Temperature (C)]]*OO[[#This Row],[75]]</f>
        <v>7.9640977579099979E-6</v>
      </c>
      <c r="BZ423" s="10">
        <f>3/24000000*OO[[#This Row],[134 (05JUL1985 15:00:00)-Water Temperature (C)]]*OO[[#This Row],[76]]</f>
        <v>7.4483724522900005E-6</v>
      </c>
      <c r="CA423" s="10">
        <f>3/24000000*OO[[#This Row],[135 (05JUL1985 18:00:00)-Water Temperature (C)]]*OO[[#This Row],[77]]</f>
        <v>6.9253235009362489E-6</v>
      </c>
      <c r="CB423" s="10">
        <f>3/24000000*OO[[#This Row],[136 (05JUL1985 21:00:00)-Water Temperature (C)]]*OO[[#This Row],[78]]</f>
        <v>6.3001923534812502E-6</v>
      </c>
      <c r="CC423" s="10">
        <f>3/24000000*OO[[#This Row],[137 (06JUL1985 00:00:00)-Water Temperature (C)]]*OO[[#This Row],[79]]</f>
        <v>5.5983998742074992E-6</v>
      </c>
      <c r="CD423" s="10">
        <f>3/24000000*OO[[#This Row],[138 (06JUL1985 03:00:00)-Water Temperature (C)]]*OO[[#This Row],[80]]</f>
        <v>4.8632738965812491E-6</v>
      </c>
      <c r="CE423" s="10">
        <f>3/24000000*OO[[#This Row],[139 (06JUL1985 06:00:00)-Water Temperature (C)]]*OO[[#This Row],[81]]</f>
        <v>4.2122729833249992E-6</v>
      </c>
      <c r="CF423" s="10">
        <f>3/24000000*OO[[#This Row],[140 (06JUL1985 09:00:00)-Water Temperature (C)]]*OO[[#This Row],[82]]</f>
        <v>3.7380983955374992E-6</v>
      </c>
      <c r="CG423" s="10">
        <f>3/24000000*OO[[#This Row],[141 (06JUL1985 12:00:00)-Water Temperature (C)]]*OO[[#This Row],[83]]</f>
        <v>3.3692583035099999E-6</v>
      </c>
      <c r="CH423" s="10">
        <f>3/24000000*OO[[#This Row],[142 (06JUL1985 15:00:00)-Water Temperature (C)]]*OO[[#This Row],[84]]</f>
        <v>3.1132950007175E-6</v>
      </c>
      <c r="CI423" s="10">
        <f>3/24000000*OO[[#This Row],[143 (06JUL1985 18:00:00)-Water Temperature (C)]]*OO[[#This Row],[85]]</f>
        <v>2.8789871380754999E-6</v>
      </c>
      <c r="CJ423" s="10">
        <f>3/24000000*OO[[#This Row],[144 (06JUL1985 21:00:00)-Water Temperature (C)]]*OO[[#This Row],[86]]</f>
        <v>2.6184079735589996E-6</v>
      </c>
      <c r="CK423" s="10">
        <f>3/24000000*OO[[#This Row],[145 (07JUL1985 00:00:00)-Water Temperature (C)]]*OO[[#This Row],[87]]</f>
        <v>2.3084666920136244E-6</v>
      </c>
      <c r="CL423" s="10">
        <f>3/24000000*OO[[#This Row],[146 (07JUL1985 03:00:00)-Water Temperature (C)]]*OO[[#This Row],[88]]</f>
        <v>1.997592458576625E-6</v>
      </c>
      <c r="CM423" s="10">
        <f>3/24000000*OO[[#This Row],[147 (07JUL1985 06:00:00)-Water Temperature (C)]]*OO[[#This Row],[89]]</f>
        <v>1.71039430843875E-6</v>
      </c>
      <c r="CN423" s="10">
        <f>3/24000000*OO[[#This Row],[148 (07JUL1985 09:00:00)-Water Temperature (C)]]*OO[[#This Row],[90]]</f>
        <v>1.4994326199918752E-6</v>
      </c>
      <c r="CO423" s="10">
        <f>3/24000000*OO[[#This Row],[149 (07JUL1985 12:00:00)-Water Temperature (C)]]*OO[[#This Row],[91]]</f>
        <v>1.3416073316099999E-6</v>
      </c>
      <c r="CP423" s="10">
        <f>3/24000000*OO[[#This Row],[150 (07JUL1985 15:00:00)-Water Temperature (C)]]*OO[[#This Row],[92]]</f>
        <v>1.3416073316099999E-6</v>
      </c>
      <c r="CQ423" s="10">
        <f>3/24000000*OO[[#This Row],[151 (07JUL1985 18:00:00)-Water Temperature (C)]]*OO[[#This Row],[93]]</f>
        <v>1.3416073316099999E-6</v>
      </c>
      <c r="CR423" s="10">
        <f>3/24000000*OO[[#This Row],[152 (07JUL1985 21:00:00)-Water Temperature (C)]]*OO[[#This Row],[94]]</f>
        <v>1.3416073316099999E-6</v>
      </c>
      <c r="CS423" s="10">
        <f>3/24000000*OO[[#This Row],[153 (08JUL1985 00:00:00)-Water Temperature (C)]]*OO[[#This Row],[95]]</f>
        <v>1.3416073316099999E-6</v>
      </c>
      <c r="CT423" s="10">
        <f>3/24000000*OO[[#This Row],[154 (08JUL1985 03:00:00)-Water Temperature (C)]]*OO[[#This Row],[96]]</f>
        <v>1.3416073316099999E-6</v>
      </c>
      <c r="CU423" s="10">
        <f>3/24000000*OO[[#This Row],[155 (08JUL1985 06:00:00)-Water Temperature (C)]]*OO[[#This Row],[97]]</f>
        <v>1.3416073316099999E-6</v>
      </c>
      <c r="CV423" s="10">
        <f>3/24000000*OO[[#This Row],[156 (08JUL1985 09:00:00)-Water Temperature (C)]]*OO[[#This Row],[98]]</f>
        <v>1.3416073316099999E-6</v>
      </c>
      <c r="CW423" s="10">
        <f>3/24000000*OO[[#This Row],[157 (08JUL1985 12:00:00)-Water Temperature (C)]]*OO[[#This Row],[99]]</f>
        <v>1.3416073316099999E-6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4.2809671468350003E-42</v>
      </c>
      <c r="X424" s="10">
        <f>3/24000000*OO[[#This Row],[80 (28JUN1985 21:00:00)-Water Temperature (C)]]*OO[[#This Row],[22]]</f>
        <v>1.3862586076090001E-34</v>
      </c>
      <c r="Y424" s="10">
        <f>3/24000000*OO[[#This Row],[81 (29JUN1985 00:00:00)-Water Temperature (C)]]*OO[[#This Row],[23]]</f>
        <v>2.3026762631618749E-28</v>
      </c>
      <c r="Z424" s="10">
        <f>3/24000000*OO[[#This Row],[82 (29JUN1985 03:00:00)-Water Temperature (C)]]*OO[[#This Row],[24]]</f>
        <v>1.938790563157E-22</v>
      </c>
      <c r="AA424" s="10">
        <f>3/24000000*OO[[#This Row],[83 (29JUN1985 06:00:00)-Water Temperature (C)]]*OO[[#This Row],[25]]</f>
        <v>2.4404353839281251E-18</v>
      </c>
      <c r="AB424" s="10">
        <f>3/24000000*OO[[#This Row],[84 (29JUN1985 09:00:00)-Water Temperature (C)]]*OO[[#This Row],[26]]</f>
        <v>3.7697004568287488E-15</v>
      </c>
      <c r="AC424" s="10">
        <f>3/24000000*OO[[#This Row],[85 (29JUN1985 12:00:00)-Water Temperature (C)]]*OO[[#This Row],[27]]</f>
        <v>1.4685739578124999E-12</v>
      </c>
      <c r="AD424" s="10">
        <f>3/24000000*OO[[#This Row],[86 (29JUN1985 15:00:00)-Water Temperature (C)]]*OO[[#This Row],[28]]</f>
        <v>2.04719456876025E-10</v>
      </c>
      <c r="AE424" s="10">
        <f>3/24000000*OO[[#This Row],[88 (29JUN1985 21:00:00)-Water Temperature (C)]]*OO[[#This Row],[30]]</f>
        <v>3.7979619889500002E-7</v>
      </c>
      <c r="AF424" s="10">
        <f>3/24000000*OO[[#This Row],[88 (29JUN1985 21:00:00)-Water Temperature (C)]]*OO[[#This Row],[30]]</f>
        <v>3.7979619889500002E-7</v>
      </c>
      <c r="AG424" s="10">
        <f>3/24000000*OO[[#This Row],[89 (30JUN1985 00:00:00)-Water Temperature (C)]]*OO[[#This Row],[31]]</f>
        <v>6.2382315396300002E-6</v>
      </c>
      <c r="AH424" s="10">
        <f>3/24000000*OO[[#This Row],[90 (30JUN1985 03:00:00)-Water Temperature (C)]]*OO[[#This Row],[32]]</f>
        <v>6.0038557994099999E-5</v>
      </c>
      <c r="AI424" s="10">
        <f>3/24000000*OO[[#This Row],[91 (30JUN1985 06:00:00)-Water Temperature (C)]]*OO[[#This Row],[33]]</f>
        <v>3.6102862525625004E-4</v>
      </c>
      <c r="AJ424" s="10">
        <f>3/24000000*OO[[#This Row],[92 (30JUN1985 09:00:00)-Water Temperature (C)]]*OO[[#This Row],[34]]</f>
        <v>1.4661869241689998E-3</v>
      </c>
      <c r="AK424" s="10">
        <f>3/24000000*OO[[#This Row],[93 (30JUN1985 12:00:00)-Water Temperature (C)]]*OO[[#This Row],[35]]</f>
        <v>4.1914736858025001E-3</v>
      </c>
      <c r="AL424" s="10">
        <f>3/24000000*OO[[#This Row],[94 (30JUN1985 15:00:00)-Water Temperature (C)]]*OO[[#This Row],[36]]</f>
        <v>8.854839883125E-3</v>
      </c>
      <c r="AM424" s="10">
        <f>3/24000000*OO[[#This Row],[95 (30JUN1985 18:00:00)-Water Temperature (C)]]*OO[[#This Row],[37]]</f>
        <v>1.4322104831999999E-2</v>
      </c>
      <c r="AN424" s="10">
        <f>3/24000000*OO[[#This Row],[96 (30JUN1985 21:00:00)-Water Temperature (C)]]*OO[[#This Row],[38]]</f>
        <v>1.7933583140918748E-2</v>
      </c>
      <c r="AO424" s="10">
        <f>3/24000000*OO[[#This Row],[97 (01JUL1985 00:00:00)-Water Temperature (C)]]*OO[[#This Row],[39]]</f>
        <v>1.766042769074375E-2</v>
      </c>
      <c r="AP424" s="10">
        <f>3/24000000*OO[[#This Row],[98 (01JUL1985 03:00:00)-Water Temperature (C)]]*OO[[#This Row],[40]]</f>
        <v>1.4076031367141247E-2</v>
      </c>
      <c r="AQ424" s="10">
        <f>3/24000000*OO[[#This Row],[99 (01JUL1985 06:00:00)-Water Temperature (C)]]*OO[[#This Row],[41]]</f>
        <v>9.3842507658199997E-3</v>
      </c>
      <c r="AR424" s="10">
        <f>3/24000000*OO[[#This Row],[100 (01JUL1985 09:00:00)-Water Temperature (C)]]*OO[[#This Row],[42]]</f>
        <v>5.4943973775637501E-3</v>
      </c>
      <c r="AS424" s="10">
        <f>3/24000000*OO[[#This Row],[101 (01JUL1985 12:00:00)-Water Temperature (C)]]*OO[[#This Row],[43]]</f>
        <v>2.8779304801975002E-3</v>
      </c>
      <c r="AT424" s="10">
        <f>3/24000000*OO[[#This Row],[102 (01JUL1985 15:00:00)-Water Temperature (C)]]*OO[[#This Row],[44]]</f>
        <v>1.3903615953207498E-3</v>
      </c>
      <c r="AU424" s="10">
        <f>3/24000000*OO[[#This Row],[103 (01JUL1985 18:00:00)-Water Temperature (C)]]*OO[[#This Row],[45]]</f>
        <v>6.2550427938562502E-4</v>
      </c>
      <c r="AV424" s="10">
        <f>3/24000000*OO[[#This Row],[104 (01JUL1985 21:00:00)-Water Temperature (C)]]*OO[[#This Row],[46]]</f>
        <v>2.6220143339324999E-4</v>
      </c>
      <c r="AW424" s="10">
        <f>3/24000000*OO[[#This Row],[105 (02JUL1985 00:00:00)-Water Temperature (C)]]*OO[[#This Row],[47]]</f>
        <v>1.0740141484607501E-4</v>
      </c>
      <c r="AX424" s="10">
        <f>3/24000000*OO[[#This Row],[106 (02JUL1985 03:00:00)-Water Temperature (C)]]*OO[[#This Row],[48]]</f>
        <v>4.8041371411499994E-5</v>
      </c>
      <c r="AY424" s="10">
        <f>3/24000000*OO[[#This Row],[107 (02JUL1985 06:00:00)-Water Temperature (C)]]*OO[[#This Row],[49]]</f>
        <v>2.7070540041187499E-5</v>
      </c>
      <c r="AZ424" s="10">
        <f>3/24000000*OO[[#This Row],[108 (02JUL1985 09:00:00)-Water Temperature (C)]]*OO[[#This Row],[50]]</f>
        <v>2.0361960331472496E-5</v>
      </c>
      <c r="BA424" s="10">
        <f>3/24000000*OO[[#This Row],[109 (02JUL1985 12:00:00)-Water Temperature (C)]]*OO[[#This Row],[51]]</f>
        <v>1.7970261804292501E-5</v>
      </c>
      <c r="BB424" s="10">
        <f>3/24000000*OO[[#This Row],[110 (02JUL1985 15:00:00)-Water Temperature (C)]]*OO[[#This Row],[52]]</f>
        <v>1.6923765034832498E-5</v>
      </c>
      <c r="BC424" s="10">
        <f>3/24000000*OO[[#This Row],[111 (02JUL1985 18:00:00)-Water Temperature (C)]]*OO[[#This Row],[53]]</f>
        <v>1.6144153441574998E-5</v>
      </c>
      <c r="BD424" s="10">
        <f>3/24000000*OO[[#This Row],[112 (02JUL1985 21:00:00)-Water Temperature (C)]]*OO[[#This Row],[54]]</f>
        <v>1.5039371574254998E-5</v>
      </c>
      <c r="BE424" s="10">
        <f>3/24000000*OO[[#This Row],[113 (03JUL1985 00:00:00)-Water Temperature (C)]]*OO[[#This Row],[55]]</f>
        <v>1.3558814893790001E-5</v>
      </c>
      <c r="BF424" s="10">
        <f>3/24000000*OO[[#This Row],[114 (03JUL1985 03:00:00)-Water Temperature (C)]]*OO[[#This Row],[56]]</f>
        <v>1.1968119286012501E-5</v>
      </c>
      <c r="BG424" s="10">
        <f>3/24000000*OO[[#This Row],[115 (03JUL1985 06:00:00)-Water Temperature (C)]]*OO[[#This Row],[57]]</f>
        <v>1.0471993158806248E-5</v>
      </c>
      <c r="BH424" s="10">
        <f>3/24000000*OO[[#This Row],[116 (03JUL1985 09:00:00)-Water Temperature (C)]]*OO[[#This Row],[58]]</f>
        <v>9.377021308637499E-6</v>
      </c>
      <c r="BI424" s="10">
        <f>3/24000000*OO[[#This Row],[117 (03JUL1985 12:00:00)-Water Temperature (C)]]*OO[[#This Row],[59]]</f>
        <v>8.3523301356437495E-6</v>
      </c>
      <c r="BJ424" s="10">
        <f>3/24000000*OO[[#This Row],[118 (03JUL1985 15:00:00)-Water Temperature (C)]]*OO[[#This Row],[60]]</f>
        <v>7.7244101576849994E-6</v>
      </c>
      <c r="BK424" s="10">
        <f>3/24000000*OO[[#This Row],[119 (03JUL1985 18:00:00)-Water Temperature (C)]]*OO[[#This Row],[61]]</f>
        <v>7.1771375437449983E-6</v>
      </c>
      <c r="BL424" s="10">
        <f>3/24000000*OO[[#This Row],[120 (03JUL1985 21:00:00)-Water Temperature (C)]]*OO[[#This Row],[62]]</f>
        <v>6.608575768965E-6</v>
      </c>
      <c r="BM424" s="10">
        <f>3/24000000*OO[[#This Row],[121 (04JUL1985 00:00:00)-Water Temperature (C)]]*OO[[#This Row],[63]]</f>
        <v>5.9626398786487496E-6</v>
      </c>
      <c r="BN424" s="10">
        <f>3/24000000*OO[[#This Row],[122 (04JUL1985 03:00:00)-Water Temperature (C)]]*OO[[#This Row],[64]]</f>
        <v>5.3074098531299995E-6</v>
      </c>
      <c r="BO424" s="10">
        <f>3/24000000*OO[[#This Row],[123 (04JUL1985 06:00:00)-Water Temperature (C)]]*OO[[#This Row],[65]]</f>
        <v>4.7203598930999997E-6</v>
      </c>
      <c r="BP424" s="10">
        <f>3/24000000*OO[[#This Row],[124 (04JUL1985 09:00:00)-Water Temperature (C)]]*OO[[#This Row],[66]]</f>
        <v>4.3407228632250002E-6</v>
      </c>
      <c r="BQ424" s="10">
        <f>3/24000000*OO[[#This Row],[125 (04JUL1985 12:00:00)-Water Temperature (C)]]*OO[[#This Row],[67]]</f>
        <v>4.0777000017899999E-6</v>
      </c>
      <c r="BR424" s="10">
        <f>3/24000000*OO[[#This Row],[126 (04JUL1985 15:00:00)-Water Temperature (C)]]*OO[[#This Row],[68]]</f>
        <v>3.903576879375E-6</v>
      </c>
      <c r="BS424" s="10">
        <f>3/24000000*OO[[#This Row],[127 (04JUL1985 18:00:00)-Water Temperature (C)]]*OO[[#This Row],[69]]</f>
        <v>3.71505453444E-6</v>
      </c>
      <c r="BT424" s="10">
        <f>3/24000000*OO[[#This Row],[128 (04JUL1985 21:00:00)-Water Temperature (C)]]*OO[[#This Row],[70]]</f>
        <v>3.4492310068599997E-6</v>
      </c>
      <c r="BU424" s="10">
        <f>3/24000000*OO[[#This Row],[129 (05JUL1985 00:00:00)-Water Temperature (C)]]*OO[[#This Row],[71]]</f>
        <v>3.1305094893412496E-6</v>
      </c>
      <c r="BV424" s="10">
        <f>3/24000000*OO[[#This Row],[130 (05JUL1985 03:00:00)-Water Temperature (C)]]*OO[[#This Row],[72]]</f>
        <v>2.8059228950549998E-6</v>
      </c>
      <c r="BW424" s="10">
        <f>3/24000000*OO[[#This Row],[131 (05JUL1985 06:00:00)-Water Temperature (C)]]*OO[[#This Row],[73]]</f>
        <v>2.4967991290339996E-6</v>
      </c>
      <c r="BX424" s="10">
        <f>3/24000000*OO[[#This Row],[132 (05JUL1985 09:00:00)-Water Temperature (C)]]*OO[[#This Row],[74]]</f>
        <v>2.2767332487099996E-6</v>
      </c>
      <c r="BY424" s="10">
        <f>3/24000000*OO[[#This Row],[133 (05JUL1985 12:00:00)-Water Temperature (C)]]*OO[[#This Row],[75]]</f>
        <v>2.1053019143253749E-6</v>
      </c>
      <c r="BZ424" s="10">
        <f>3/24000000*OO[[#This Row],[134 (05JUL1985 15:00:00)-Water Temperature (C)]]*OO[[#This Row],[76]]</f>
        <v>1.9648305805229998E-6</v>
      </c>
      <c r="CA424" s="10">
        <f>3/24000000*OO[[#This Row],[135 (05JUL1985 18:00:00)-Water Temperature (C)]]*OO[[#This Row],[77]]</f>
        <v>1.8255480961959997E-6</v>
      </c>
      <c r="CB424" s="10">
        <f>3/24000000*OO[[#This Row],[136 (05JUL1985 21:00:00)-Water Temperature (C)]]*OO[[#This Row],[78]]</f>
        <v>1.6603070569320001E-6</v>
      </c>
      <c r="CC424" s="10">
        <f>3/24000000*OO[[#This Row],[137 (06JUL1985 00:00:00)-Water Temperature (C)]]*OO[[#This Row],[79]]</f>
        <v>1.4774014407425002E-6</v>
      </c>
      <c r="CD424" s="10">
        <f>3/24000000*OO[[#This Row],[138 (06JUL1985 03:00:00)-Water Temperature (C)]]*OO[[#This Row],[80]]</f>
        <v>1.2853582523056247E-6</v>
      </c>
      <c r="CE424" s="10">
        <f>3/24000000*OO[[#This Row],[139 (06JUL1985 06:00:00)-Water Temperature (C)]]*OO[[#This Row],[81]]</f>
        <v>1.110595418936625E-6</v>
      </c>
      <c r="CF424" s="10">
        <f>3/24000000*OO[[#This Row],[140 (06JUL1985 09:00:00)-Water Temperature (C)]]*OO[[#This Row],[82]]</f>
        <v>9.8338114149774988E-7</v>
      </c>
      <c r="CG424" s="10">
        <f>3/24000000*OO[[#This Row],[141 (06JUL1985 12:00:00)-Water Temperature (C)]]*OO[[#This Row],[83]]</f>
        <v>8.8328434370400004E-7</v>
      </c>
      <c r="CH424" s="10">
        <f>3/24000000*OO[[#This Row],[142 (06JUL1985 15:00:00)-Water Temperature (C)]]*OO[[#This Row],[84]]</f>
        <v>8.1310258932524992E-7</v>
      </c>
      <c r="CI424" s="10">
        <f>3/24000000*OO[[#This Row],[143 (06JUL1985 18:00:00)-Water Temperature (C)]]*OO[[#This Row],[85]]</f>
        <v>7.5057727124324985E-7</v>
      </c>
      <c r="CJ424" s="10">
        <f>3/24000000*OO[[#This Row],[144 (06JUL1985 21:00:00)-Water Temperature (C)]]*OO[[#This Row],[86]]</f>
        <v>6.8218262593800003E-7</v>
      </c>
      <c r="CK424" s="10">
        <f>3/24000000*OO[[#This Row],[145 (07JUL1985 00:00:00)-Water Temperature (C)]]*OO[[#This Row],[87]]</f>
        <v>6.0148380809849999E-7</v>
      </c>
      <c r="CL424" s="10">
        <f>3/24000000*OO[[#This Row],[146 (07JUL1985 03:00:00)-Water Temperature (C)]]*OO[[#This Row],[88]]</f>
        <v>5.2089014727650004E-7</v>
      </c>
      <c r="CM424" s="10">
        <f>3/24000000*OO[[#This Row],[147 (07JUL1985 06:00:00)-Water Temperature (C)]]*OO[[#This Row],[89]]</f>
        <v>4.4504165963399998E-7</v>
      </c>
      <c r="CN424" s="10">
        <f>3/24000000*OO[[#This Row],[148 (07JUL1985 09:00:00)-Water Temperature (C)]]*OO[[#This Row],[90]]</f>
        <v>3.8801832656999999E-7</v>
      </c>
      <c r="CO424" s="10">
        <f>3/24000000*OO[[#This Row],[149 (07JUL1985 12:00:00)-Water Temperature (C)]]*OO[[#This Row],[91]]</f>
        <v>3.4589144895287495E-7</v>
      </c>
      <c r="CP424" s="10">
        <f>3/24000000*OO[[#This Row],[150 (07JUL1985 15:00:00)-Water Temperature (C)]]*OO[[#This Row],[92]]</f>
        <v>3.4589144895287495E-7</v>
      </c>
      <c r="CQ424" s="10">
        <f>3/24000000*OO[[#This Row],[151 (07JUL1985 18:00:00)-Water Temperature (C)]]*OO[[#This Row],[93]]</f>
        <v>3.4589144895287495E-7</v>
      </c>
      <c r="CR424" s="10">
        <f>3/24000000*OO[[#This Row],[152 (07JUL1985 21:00:00)-Water Temperature (C)]]*OO[[#This Row],[94]]</f>
        <v>3.4589144895287495E-7</v>
      </c>
      <c r="CS424" s="10">
        <f>3/24000000*OO[[#This Row],[153 (08JUL1985 00:00:00)-Water Temperature (C)]]*OO[[#This Row],[95]]</f>
        <v>3.4589144895287495E-7</v>
      </c>
      <c r="CT424" s="10">
        <f>3/24000000*OO[[#This Row],[154 (08JUL1985 03:00:00)-Water Temperature (C)]]*OO[[#This Row],[96]]</f>
        <v>3.4589144895287495E-7</v>
      </c>
      <c r="CU424" s="10">
        <f>3/24000000*OO[[#This Row],[155 (08JUL1985 06:00:00)-Water Temperature (C)]]*OO[[#This Row],[97]]</f>
        <v>3.4589144895287495E-7</v>
      </c>
      <c r="CV424" s="10">
        <f>3/24000000*OO[[#This Row],[156 (08JUL1985 09:00:00)-Water Temperature (C)]]*OO[[#This Row],[98]]</f>
        <v>3.4589144895287495E-7</v>
      </c>
      <c r="CW424" s="10">
        <f>3/24000000*OO[[#This Row],[157 (08JUL1985 12:00:00)-Water Temperature (C)]]*OO[[#This Row],[99]]</f>
        <v>3.4589144895287495E-7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1.80292008897E-42</v>
      </c>
      <c r="X425" s="10">
        <f>3/24000000*OO[[#This Row],[80 (28JUN1985 21:00:00)-Water Temperature (C)]]*OO[[#This Row],[22]]</f>
        <v>7.0392057210125002E-35</v>
      </c>
      <c r="Y425" s="10">
        <f>3/24000000*OO[[#This Row],[81 (29JUN1985 00:00:00)-Water Temperature (C)]]*OO[[#This Row],[23]]</f>
        <v>1.168428770617125E-28</v>
      </c>
      <c r="Z425" s="10">
        <f>3/24000000*OO[[#This Row],[82 (29JUN1985 03:00:00)-Water Temperature (C)]]*OO[[#This Row],[24]]</f>
        <v>1.1408992378638752E-22</v>
      </c>
      <c r="AA425" s="10">
        <f>3/24000000*OO[[#This Row],[83 (29JUN1985 06:00:00)-Water Temperature (C)]]*OO[[#This Row],[25]]</f>
        <v>1.569886830168E-18</v>
      </c>
      <c r="AB425" s="10">
        <f>3/24000000*OO[[#This Row],[84 (29JUN1985 09:00:00)-Water Temperature (C)]]*OO[[#This Row],[26]]</f>
        <v>2.5555626766174997E-15</v>
      </c>
      <c r="AC425" s="10">
        <f>3/24000000*OO[[#This Row],[85 (29JUN1985 12:00:00)-Water Temperature (C)]]*OO[[#This Row],[27]]</f>
        <v>1.0351529104155E-12</v>
      </c>
      <c r="AD425" s="10">
        <f>3/24000000*OO[[#This Row],[86 (29JUN1985 15:00:00)-Water Temperature (C)]]*OO[[#This Row],[28]]</f>
        <v>1.48840025697475E-10</v>
      </c>
      <c r="AE425" s="10">
        <f>3/24000000*OO[[#This Row],[88 (29JUN1985 21:00:00)-Water Temperature (C)]]*OO[[#This Row],[30]]</f>
        <v>2.90230526439E-7</v>
      </c>
      <c r="AF425" s="10">
        <f>3/24000000*OO[[#This Row],[88 (29JUN1985 21:00:00)-Water Temperature (C)]]*OO[[#This Row],[30]]</f>
        <v>2.90230526439E-7</v>
      </c>
      <c r="AG425" s="10">
        <f>3/24000000*OO[[#This Row],[89 (30JUN1985 00:00:00)-Water Temperature (C)]]*OO[[#This Row],[31]]</f>
        <v>4.8733549215550006E-6</v>
      </c>
      <c r="AH425" s="10">
        <f>3/24000000*OO[[#This Row],[90 (30JUN1985 03:00:00)-Water Temperature (C)]]*OO[[#This Row],[32]]</f>
        <v>4.7868885097637492E-5</v>
      </c>
      <c r="AI425" s="10">
        <f>3/24000000*OO[[#This Row],[91 (30JUN1985 06:00:00)-Water Temperature (C)]]*OO[[#This Row],[33]]</f>
        <v>2.932283627E-4</v>
      </c>
      <c r="AJ425" s="10">
        <f>3/24000000*OO[[#This Row],[92 (30JUN1985 09:00:00)-Water Temperature (C)]]*OO[[#This Row],[34]]</f>
        <v>1.21121607861575E-3</v>
      </c>
      <c r="AK425" s="10">
        <f>3/24000000*OO[[#This Row],[93 (30JUN1985 12:00:00)-Water Temperature (C)]]*OO[[#This Row],[35]]</f>
        <v>3.5105517641250005E-3</v>
      </c>
      <c r="AL425" s="10">
        <f>3/24000000*OO[[#This Row],[94 (30JUN1985 15:00:00)-Water Temperature (C)]]*OO[[#This Row],[36]]</f>
        <v>7.5047373849112487E-3</v>
      </c>
      <c r="AM425" s="10">
        <f>3/24000000*OO[[#This Row],[95 (30JUN1985 18:00:00)-Water Temperature (C)]]*OO[[#This Row],[37]]</f>
        <v>1.2275637735690001E-2</v>
      </c>
      <c r="AN425" s="10">
        <f>3/24000000*OO[[#This Row],[96 (30JUN1985 21:00:00)-Water Temperature (C)]]*OO[[#This Row],[38]]</f>
        <v>1.55201678853175E-2</v>
      </c>
      <c r="AO425" s="10">
        <f>3/24000000*OO[[#This Row],[97 (01JUL1985 00:00:00)-Water Temperature (C)]]*OO[[#This Row],[39]]</f>
        <v>1.5428781425105001E-2</v>
      </c>
      <c r="AP425" s="10">
        <f>3/24000000*OO[[#This Row],[98 (01JUL1985 03:00:00)-Water Temperature (C)]]*OO[[#This Row],[40]]</f>
        <v>1.2408214957146248E-2</v>
      </c>
      <c r="AQ425" s="10">
        <f>3/24000000*OO[[#This Row],[99 (01JUL1985 06:00:00)-Water Temperature (C)]]*OO[[#This Row],[41]]</f>
        <v>8.3399805881624999E-3</v>
      </c>
      <c r="AR425" s="10">
        <f>3/24000000*OO[[#This Row],[100 (01JUL1985 09:00:00)-Water Temperature (C)]]*OO[[#This Row],[42]]</f>
        <v>4.9161291750399998E-3</v>
      </c>
      <c r="AS425" s="10">
        <f>3/24000000*OO[[#This Row],[101 (01JUL1985 12:00:00)-Water Temperature (C)]]*OO[[#This Row],[43]]</f>
        <v>2.5848744753799997E-3</v>
      </c>
      <c r="AT425" s="10">
        <f>3/24000000*OO[[#This Row],[102 (01JUL1985 15:00:00)-Water Temperature (C)]]*OO[[#This Row],[44]]</f>
        <v>1.2512708016805001E-3</v>
      </c>
      <c r="AU425" s="10">
        <f>3/24000000*OO[[#This Row],[103 (01JUL1985 18:00:00)-Water Temperature (C)]]*OO[[#This Row],[45]]</f>
        <v>5.6363907524825002E-4</v>
      </c>
      <c r="AV425" s="10">
        <f>3/24000000*OO[[#This Row],[104 (01JUL1985 21:00:00)-Water Temperature (C)]]*OO[[#This Row],[46]]</f>
        <v>2.3602981773003751E-4</v>
      </c>
      <c r="AW425" s="10">
        <f>3/24000000*OO[[#This Row],[105 (02JUL1985 00:00:00)-Water Temperature (C)]]*OO[[#This Row],[47]]</f>
        <v>9.6280448358849986E-5</v>
      </c>
      <c r="AX425" s="10">
        <f>3/24000000*OO[[#This Row],[106 (02JUL1985 03:00:00)-Water Temperature (C)]]*OO[[#This Row],[48]]</f>
        <v>4.2537734215162493E-5</v>
      </c>
      <c r="AY425" s="10">
        <f>3/24000000*OO[[#This Row],[107 (02JUL1985 06:00:00)-Water Temperature (C)]]*OO[[#This Row],[49]]</f>
        <v>2.3518314573844998E-5</v>
      </c>
      <c r="AZ425" s="10">
        <f>3/24000000*OO[[#This Row],[108 (02JUL1985 09:00:00)-Water Temperature (C)]]*OO[[#This Row],[50]]</f>
        <v>1.7404072773780001E-5</v>
      </c>
      <c r="BA425" s="10">
        <f>3/24000000*OO[[#This Row],[109 (02JUL1985 12:00:00)-Water Temperature (C)]]*OO[[#This Row],[51]]</f>
        <v>1.5201885609088748E-5</v>
      </c>
      <c r="BB425" s="10">
        <f>3/24000000*OO[[#This Row],[110 (02JUL1985 15:00:00)-Water Temperature (C)]]*OO[[#This Row],[52]]</f>
        <v>1.4210566974099998E-5</v>
      </c>
      <c r="BC425" s="10">
        <f>3/24000000*OO[[#This Row],[111 (02JUL1985 18:00:00)-Water Temperature (C)]]*OO[[#This Row],[53]]</f>
        <v>1.347827039035125E-5</v>
      </c>
      <c r="BD425" s="10">
        <f>3/24000000*OO[[#This Row],[112 (02JUL1985 21:00:00)-Water Temperature (C)]]*OO[[#This Row],[54]]</f>
        <v>1.24874618332E-5</v>
      </c>
      <c r="BE425" s="10">
        <f>3/24000000*OO[[#This Row],[113 (03JUL1985 00:00:00)-Water Temperature (C)]]*OO[[#This Row],[55]]</f>
        <v>1.120508330928E-5</v>
      </c>
      <c r="BF425" s="10">
        <f>3/24000000*OO[[#This Row],[114 (03JUL1985 03:00:00)-Water Temperature (C)]]*OO[[#This Row],[56]]</f>
        <v>9.8430567022699991E-6</v>
      </c>
      <c r="BG425" s="10">
        <f>3/24000000*OO[[#This Row],[115 (03JUL1985 06:00:00)-Water Temperature (C)]]*OO[[#This Row],[57]]</f>
        <v>8.5684622564124996E-6</v>
      </c>
      <c r="BH425" s="10">
        <f>3/24000000*OO[[#This Row],[116 (03JUL1985 09:00:00)-Water Temperature (C)]]*OO[[#This Row],[58]]</f>
        <v>7.622827371445001E-6</v>
      </c>
      <c r="BI425" s="10">
        <f>3/24000000*OO[[#This Row],[117 (03JUL1985 12:00:00)-Water Temperature (C)]]*OO[[#This Row],[59]]</f>
        <v>6.7382573350950001E-6</v>
      </c>
      <c r="BJ425" s="10">
        <f>3/24000000*OO[[#This Row],[118 (03JUL1985 15:00:00)-Water Temperature (C)]]*OO[[#This Row],[60]]</f>
        <v>6.1881575560874986E-6</v>
      </c>
      <c r="BK425" s="10">
        <f>3/24000000*OO[[#This Row],[119 (03JUL1985 18:00:00)-Water Temperature (C)]]*OO[[#This Row],[61]]</f>
        <v>5.6983357440674994E-6</v>
      </c>
      <c r="BL425" s="10">
        <f>3/24000000*OO[[#This Row],[120 (03JUL1985 21:00:00)-Water Temperature (C)]]*OO[[#This Row],[62]]</f>
        <v>5.2003441574749983E-6</v>
      </c>
      <c r="BM425" s="10">
        <f>3/24000000*OO[[#This Row],[121 (04JUL1985 00:00:00)-Water Temperature (C)]]*OO[[#This Row],[63]]</f>
        <v>4.6523831819849998E-6</v>
      </c>
      <c r="BN425" s="10">
        <f>3/24000000*OO[[#This Row],[122 (04JUL1985 03:00:00)-Water Temperature (C)]]*OO[[#This Row],[64]]</f>
        <v>4.1104050067449996E-6</v>
      </c>
      <c r="BO425" s="10">
        <f>3/24000000*OO[[#This Row],[123 (04JUL1985 06:00:00)-Water Temperature (C)]]*OO[[#This Row],[65]]</f>
        <v>3.6377552508449999E-6</v>
      </c>
      <c r="BP425" s="10">
        <f>3/24000000*OO[[#This Row],[124 (04JUL1985 09:00:00)-Water Temperature (C)]]*OO[[#This Row],[66]]</f>
        <v>3.3286671418899997E-6</v>
      </c>
      <c r="BQ425" s="10">
        <f>3/24000000*OO[[#This Row],[125 (04JUL1985 12:00:00)-Water Temperature (C)]]*OO[[#This Row],[67]]</f>
        <v>3.1031298036724999E-6</v>
      </c>
      <c r="BR425" s="10">
        <f>3/24000000*OO[[#This Row],[126 (04JUL1985 15:00:00)-Water Temperature (C)]]*OO[[#This Row],[68]]</f>
        <v>2.9453673869999997E-6</v>
      </c>
      <c r="BS425" s="10">
        <f>3/24000000*OO[[#This Row],[127 (04JUL1985 18:00:00)-Water Temperature (C)]]*OO[[#This Row],[69]]</f>
        <v>2.7800099422762504E-6</v>
      </c>
      <c r="BT425" s="10">
        <f>3/24000000*OO[[#This Row],[128 (04JUL1985 21:00:00)-Water Temperature (C)]]*OO[[#This Row],[70]]</f>
        <v>2.5571045545106248E-6</v>
      </c>
      <c r="BU425" s="10">
        <f>3/24000000*OO[[#This Row],[129 (05JUL1985 00:00:00)-Water Temperature (C)]]*OO[[#This Row],[71]]</f>
        <v>2.3008520509994999E-6</v>
      </c>
      <c r="BV425" s="10">
        <f>3/24000000*OO[[#This Row],[130 (05JUL1985 03:00:00)-Water Temperature (C)]]*OO[[#This Row],[72]]</f>
        <v>2.0446053555153746E-6</v>
      </c>
      <c r="BW425" s="10">
        <f>3/24000000*OO[[#This Row],[131 (05JUL1985 06:00:00)-Water Temperature (C)]]*OO[[#This Row],[73]]</f>
        <v>1.8027530360169995E-6</v>
      </c>
      <c r="BX425" s="10">
        <f>3/24000000*OO[[#This Row],[132 (05JUL1985 09:00:00)-Water Temperature (C)]]*OO[[#This Row],[74]]</f>
        <v>1.6277904823657502E-6</v>
      </c>
      <c r="BY425" s="10">
        <f>3/24000000*OO[[#This Row],[133 (05JUL1985 12:00:00)-Water Temperature (C)]]*OO[[#This Row],[75]]</f>
        <v>1.489126868769375E-6</v>
      </c>
      <c r="BZ425" s="10">
        <f>3/24000000*OO[[#This Row],[134 (05JUL1985 15:00:00)-Water Temperature (C)]]*OO[[#This Row],[76]]</f>
        <v>1.3757385172649998E-6</v>
      </c>
      <c r="CA425" s="10">
        <f>3/24000000*OO[[#This Row],[135 (05JUL1985 18:00:00)-Water Temperature (C)]]*OO[[#This Row],[77]]</f>
        <v>1.264230837585E-6</v>
      </c>
      <c r="CB425" s="10">
        <f>3/24000000*OO[[#This Row],[136 (05JUL1985 21:00:00)-Water Temperature (C)]]*OO[[#This Row],[78]]</f>
        <v>1.13761371535875E-6</v>
      </c>
      <c r="CC425" s="10">
        <f>3/24000000*OO[[#This Row],[137 (06JUL1985 00:00:00)-Water Temperature (C)]]*OO[[#This Row],[79]]</f>
        <v>1.0019540507274999E-6</v>
      </c>
      <c r="CD425" s="10">
        <f>3/24000000*OO[[#This Row],[138 (06JUL1985 03:00:00)-Water Temperature (C)]]*OO[[#This Row],[80]]</f>
        <v>8.6200006697049995E-7</v>
      </c>
      <c r="CE425" s="10">
        <f>3/24000000*OO[[#This Row],[139 (06JUL1985 06:00:00)-Water Temperature (C)]]*OO[[#This Row],[81]]</f>
        <v>7.36192240762E-7</v>
      </c>
      <c r="CF425" s="10">
        <f>3/24000000*OO[[#This Row],[140 (06JUL1985 09:00:00)-Water Temperature (C)]]*OO[[#This Row],[82]]</f>
        <v>6.4371032049687496E-7</v>
      </c>
      <c r="CG425" s="10">
        <f>3/24000000*OO[[#This Row],[141 (06JUL1985 12:00:00)-Water Temperature (C)]]*OO[[#This Row],[83]]</f>
        <v>5.7038121218812496E-7</v>
      </c>
      <c r="CH425" s="10">
        <f>3/24000000*OO[[#This Row],[142 (06JUL1985 15:00:00)-Water Temperature (C)]]*OO[[#This Row],[84]]</f>
        <v>5.1748607676024999E-7</v>
      </c>
      <c r="CI425" s="10">
        <f>3/24000000*OO[[#This Row],[143 (06JUL1985 18:00:00)-Water Temperature (C)]]*OO[[#This Row],[85]]</f>
        <v>4.7093194335687494E-7</v>
      </c>
      <c r="CJ425" s="10">
        <f>3/24000000*OO[[#This Row],[144 (06JUL1985 21:00:00)-Water Temperature (C)]]*OO[[#This Row],[86]]</f>
        <v>4.2189985122824994E-7</v>
      </c>
      <c r="CK425" s="10">
        <f>3/24000000*OO[[#This Row],[145 (07JUL1985 00:00:00)-Water Temperature (C)]]*OO[[#This Row],[87]]</f>
        <v>3.6672811357599997E-7</v>
      </c>
      <c r="CL425" s="10">
        <f>3/24000000*OO[[#This Row],[146 (07JUL1985 03:00:00)-Water Temperature (C)]]*OO[[#This Row],[88]]</f>
        <v>3.12656918274E-7</v>
      </c>
      <c r="CM425" s="10">
        <f>3/24000000*OO[[#This Row],[147 (07JUL1985 06:00:00)-Water Temperature (C)]]*OO[[#This Row],[89]]</f>
        <v>2.6275304731004999E-7</v>
      </c>
      <c r="CN425" s="10">
        <f>3/24000000*OO[[#This Row],[148 (07JUL1985 09:00:00)-Water Temperature (C)]]*OO[[#This Row],[90]]</f>
        <v>2.247477526283E-7</v>
      </c>
      <c r="CO425" s="10">
        <f>3/24000000*OO[[#This Row],[149 (07JUL1985 12:00:00)-Water Temperature (C)]]*OO[[#This Row],[91]]</f>
        <v>1.9656911909669998E-7</v>
      </c>
      <c r="CP425" s="10">
        <f>3/24000000*OO[[#This Row],[150 (07JUL1985 15:00:00)-Water Temperature (C)]]*OO[[#This Row],[92]]</f>
        <v>1.9656911909669998E-7</v>
      </c>
      <c r="CQ425" s="10">
        <f>3/24000000*OO[[#This Row],[151 (07JUL1985 18:00:00)-Water Temperature (C)]]*OO[[#This Row],[93]]</f>
        <v>1.9656911909669998E-7</v>
      </c>
      <c r="CR425" s="10">
        <f>3/24000000*OO[[#This Row],[152 (07JUL1985 21:00:00)-Water Temperature (C)]]*OO[[#This Row],[94]]</f>
        <v>1.9656911909669998E-7</v>
      </c>
      <c r="CS425" s="10">
        <f>3/24000000*OO[[#This Row],[153 (08JUL1985 00:00:00)-Water Temperature (C)]]*OO[[#This Row],[95]]</f>
        <v>1.9656911909669998E-7</v>
      </c>
      <c r="CT425" s="10">
        <f>3/24000000*OO[[#This Row],[154 (08JUL1985 03:00:00)-Water Temperature (C)]]*OO[[#This Row],[96]]</f>
        <v>1.9656911909669998E-7</v>
      </c>
      <c r="CU425" s="10">
        <f>3/24000000*OO[[#This Row],[155 (08JUL1985 06:00:00)-Water Temperature (C)]]*OO[[#This Row],[97]]</f>
        <v>1.9656911909669998E-7</v>
      </c>
      <c r="CV425" s="10">
        <f>3/24000000*OO[[#This Row],[156 (08JUL1985 09:00:00)-Water Temperature (C)]]*OO[[#This Row],[98]]</f>
        <v>1.9656911909669998E-7</v>
      </c>
      <c r="CW425" s="10">
        <f>3/24000000*OO[[#This Row],[157 (08JUL1985 12:00:00)-Water Temperature (C)]]*OO[[#This Row],[99]]</f>
        <v>1.9656911909669998E-7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3.3869601884999998E-42</v>
      </c>
      <c r="X426" s="10">
        <f>3/24000000*OO[[#This Row],[80 (28JUN1985 21:00:00)-Water Temperature (C)]]*OO[[#This Row],[22]]</f>
        <v>1.348073436944E-34</v>
      </c>
      <c r="Y426" s="10">
        <f>3/24000000*OO[[#This Row],[81 (29JUN1985 00:00:00)-Water Temperature (C)]]*OO[[#This Row],[23]]</f>
        <v>2.2623932534157499E-28</v>
      </c>
      <c r="Z426" s="10">
        <f>3/24000000*OO[[#This Row],[82 (29JUN1985 03:00:00)-Water Temperature (C)]]*OO[[#This Row],[24]]</f>
        <v>2.3074235887920001E-22</v>
      </c>
      <c r="AA426" s="10">
        <f>3/24000000*OO[[#This Row],[83 (29JUN1985 06:00:00)-Water Temperature (C)]]*OO[[#This Row],[25]]</f>
        <v>3.3389827568625002E-18</v>
      </c>
      <c r="AB426" s="10">
        <f>3/24000000*OO[[#This Row],[84 (29JUN1985 09:00:00)-Water Temperature (C)]]*OO[[#This Row],[26]]</f>
        <v>5.6457419720874993E-15</v>
      </c>
      <c r="AC426" s="10">
        <f>3/24000000*OO[[#This Row],[85 (29JUN1985 12:00:00)-Water Temperature (C)]]*OO[[#This Row],[27]]</f>
        <v>2.3531385858639997E-12</v>
      </c>
      <c r="AD426" s="10">
        <f>3/24000000*OO[[#This Row],[86 (29JUN1985 15:00:00)-Water Temperature (C)]]*OO[[#This Row],[28]]</f>
        <v>3.4627570009462506E-10</v>
      </c>
      <c r="AE426" s="10">
        <f>3/24000000*OO[[#This Row],[88 (29JUN1985 21:00:00)-Water Temperature (C)]]*OO[[#This Row],[30]]</f>
        <v>7.00703643086625E-7</v>
      </c>
      <c r="AF426" s="10">
        <f>3/24000000*OO[[#This Row],[88 (29JUN1985 21:00:00)-Water Temperature (C)]]*OO[[#This Row],[30]]</f>
        <v>7.00703643086625E-7</v>
      </c>
      <c r="AG426" s="10">
        <f>3/24000000*OO[[#This Row],[89 (30JUN1985 00:00:00)-Water Temperature (C)]]*OO[[#This Row],[31]]</f>
        <v>1.1958315758180001E-5</v>
      </c>
      <c r="AH426" s="10">
        <f>3/24000000*OO[[#This Row],[90 (30JUN1985 03:00:00)-Water Temperature (C)]]*OO[[#This Row],[32]]</f>
        <v>1.192357094271E-4</v>
      </c>
      <c r="AI426" s="10">
        <f>3/24000000*OO[[#This Row],[91 (30JUN1985 06:00:00)-Water Temperature (C)]]*OO[[#This Row],[33]]</f>
        <v>7.4032593443024988E-4</v>
      </c>
      <c r="AJ426" s="10">
        <f>3/24000000*OO[[#This Row],[92 (30JUN1985 09:00:00)-Water Temperature (C)]]*OO[[#This Row],[34]]</f>
        <v>3.0960977056312495E-3</v>
      </c>
      <c r="AK426" s="10">
        <f>3/24000000*OO[[#This Row],[93 (30JUN1985 12:00:00)-Water Temperature (C)]]*OO[[#This Row],[35]]</f>
        <v>9.0707638694399999E-3</v>
      </c>
      <c r="AL426" s="10">
        <f>3/24000000*OO[[#This Row],[94 (30JUN1985 15:00:00)-Water Temperature (C)]]*OO[[#This Row],[36]]</f>
        <v>1.9580089936714999E-2</v>
      </c>
      <c r="AM426" s="10">
        <f>3/24000000*OO[[#This Row],[95 (30JUN1985 18:00:00)-Water Temperature (C)]]*OO[[#This Row],[37]]</f>
        <v>3.2320063178E-2</v>
      </c>
      <c r="AN426" s="10">
        <f>3/24000000*OO[[#This Row],[96 (30JUN1985 21:00:00)-Water Temperature (C)]]*OO[[#This Row],[38]]</f>
        <v>4.1190338834149999E-2</v>
      </c>
      <c r="AO426" s="10">
        <f>3/24000000*OO[[#This Row],[97 (01JUL1985 00:00:00)-Water Temperature (C)]]*OO[[#This Row],[39]]</f>
        <v>4.1269014308324997E-2</v>
      </c>
      <c r="AP426" s="10">
        <f>3/24000000*OO[[#This Row],[98 (01JUL1985 03:00:00)-Water Temperature (C)]]*OO[[#This Row],[40]]</f>
        <v>3.344595162195E-2</v>
      </c>
      <c r="AQ426" s="10">
        <f>3/24000000*OO[[#This Row],[99 (01JUL1985 06:00:00)-Water Temperature (C)]]*OO[[#This Row],[41]]</f>
        <v>2.2631000147077498E-2</v>
      </c>
      <c r="AR426" s="10">
        <f>3/24000000*OO[[#This Row],[100 (01JUL1985 09:00:00)-Water Temperature (C)]]*OO[[#This Row],[42]]</f>
        <v>1.342302506156E-2</v>
      </c>
      <c r="AS426" s="10">
        <f>3/24000000*OO[[#This Row],[101 (01JUL1985 12:00:00)-Water Temperature (C)]]*OO[[#This Row],[43]]</f>
        <v>7.0911010161187485E-3</v>
      </c>
      <c r="AT426" s="10">
        <f>3/24000000*OO[[#This Row],[102 (01JUL1985 15:00:00)-Water Temperature (C)]]*OO[[#This Row],[44]]</f>
        <v>3.4461545367149996E-3</v>
      </c>
      <c r="AU426" s="10">
        <f>3/24000000*OO[[#This Row],[103 (01JUL1985 18:00:00)-Water Temperature (C)]]*OO[[#This Row],[45]]</f>
        <v>1.5570067754864998E-3</v>
      </c>
      <c r="AV426" s="10">
        <f>3/24000000*OO[[#This Row],[104 (01JUL1985 21:00:00)-Water Temperature (C)]]*OO[[#This Row],[46]]</f>
        <v>6.5319361631137503E-4</v>
      </c>
      <c r="AW426" s="10">
        <f>3/24000000*OO[[#This Row],[105 (02JUL1985 00:00:00)-Water Temperature (C)]]*OO[[#This Row],[47]]</f>
        <v>2.6643355659899996E-4</v>
      </c>
      <c r="AX426" s="10">
        <f>3/24000000*OO[[#This Row],[106 (02JUL1985 03:00:00)-Water Temperature (C)]]*OO[[#This Row],[48]]</f>
        <v>1.1714279797481249E-4</v>
      </c>
      <c r="AY426" s="10">
        <f>3/24000000*OO[[#This Row],[107 (02JUL1985 06:00:00)-Water Temperature (C)]]*OO[[#This Row],[49]]</f>
        <v>6.4125756690449991E-5</v>
      </c>
      <c r="AZ426" s="10">
        <f>3/24000000*OO[[#This Row],[108 (02JUL1985 09:00:00)-Water Temperature (C)]]*OO[[#This Row],[50]]</f>
        <v>4.7061232162524999E-5</v>
      </c>
      <c r="BA426" s="10">
        <f>3/24000000*OO[[#This Row],[109 (02JUL1985 12:00:00)-Water Temperature (C)]]*OO[[#This Row],[51]]</f>
        <v>4.0951342896199995E-5</v>
      </c>
      <c r="BB426" s="10">
        <f>3/24000000*OO[[#This Row],[110 (02JUL1985 15:00:00)-Water Temperature (C)]]*OO[[#This Row],[52]]</f>
        <v>3.8241417524887496E-5</v>
      </c>
      <c r="BC426" s="10">
        <f>3/24000000*OO[[#This Row],[111 (02JUL1985 18:00:00)-Water Temperature (C)]]*OO[[#This Row],[53]]</f>
        <v>3.62695454804E-5</v>
      </c>
      <c r="BD426" s="10">
        <f>3/24000000*OO[[#This Row],[112 (02JUL1985 21:00:00)-Water Temperature (C)]]*OO[[#This Row],[54]]</f>
        <v>3.3620793457649993E-5</v>
      </c>
      <c r="BE426" s="10">
        <f>3/24000000*OO[[#This Row],[113 (03JUL1985 00:00:00)-Water Temperature (C)]]*OO[[#This Row],[55]]</f>
        <v>3.0207878675624998E-5</v>
      </c>
      <c r="BF426" s="10">
        <f>3/24000000*OO[[#This Row],[114 (03JUL1985 03:00:00)-Water Temperature (C)]]*OO[[#This Row],[56]]</f>
        <v>2.6568391353899998E-5</v>
      </c>
      <c r="BG426" s="10">
        <f>3/24000000*OO[[#This Row],[115 (03JUL1985 06:00:00)-Water Temperature (C)]]*OO[[#This Row],[57]]</f>
        <v>2.315107990395625E-5</v>
      </c>
      <c r="BH426" s="10">
        <f>3/24000000*OO[[#This Row],[116 (03JUL1985 09:00:00)-Water Temperature (C)]]*OO[[#This Row],[58]]</f>
        <v>2.0613953310019999E-5</v>
      </c>
      <c r="BI426" s="10">
        <f>3/24000000*OO[[#This Row],[117 (03JUL1985 12:00:00)-Water Temperature (C)]]*OO[[#This Row],[59]]</f>
        <v>1.822859737515E-5</v>
      </c>
      <c r="BJ426" s="10">
        <f>3/24000000*OO[[#This Row],[118 (03JUL1985 15:00:00)-Water Temperature (C)]]*OO[[#This Row],[60]]</f>
        <v>1.6749345338249999E-5</v>
      </c>
      <c r="BK426" s="10">
        <f>3/24000000*OO[[#This Row],[119 (03JUL1985 18:00:00)-Water Temperature (C)]]*OO[[#This Row],[61]]</f>
        <v>1.5427661338293749E-5</v>
      </c>
      <c r="BL426" s="10">
        <f>3/24000000*OO[[#This Row],[120 (03JUL1985 21:00:00)-Water Temperature (C)]]*OO[[#This Row],[62]]</f>
        <v>1.4081785185217501E-5</v>
      </c>
      <c r="BM426" s="10">
        <f>3/24000000*OO[[#This Row],[121 (04JUL1985 00:00:00)-Water Temperature (C)]]*OO[[#This Row],[63]]</f>
        <v>1.2610134140776248E-5</v>
      </c>
      <c r="BN426" s="10">
        <f>3/24000000*OO[[#This Row],[122 (04JUL1985 03:00:00)-Water Temperature (C)]]*OO[[#This Row],[64]]</f>
        <v>1.1156791085774998E-5</v>
      </c>
      <c r="BO426" s="10">
        <f>3/24000000*OO[[#This Row],[123 (04JUL1985 06:00:00)-Water Temperature (C)]]*OO[[#This Row],[65]]</f>
        <v>9.8679873659062482E-6</v>
      </c>
      <c r="BP426" s="10">
        <f>3/24000000*OO[[#This Row],[124 (04JUL1985 09:00:00)-Water Temperature (C)]]*OO[[#This Row],[66]]</f>
        <v>9.0350929095349993E-6</v>
      </c>
      <c r="BQ426" s="10">
        <f>3/24000000*OO[[#This Row],[125 (04JUL1985 12:00:00)-Water Temperature (C)]]*OO[[#This Row],[67]]</f>
        <v>8.4292276686812505E-6</v>
      </c>
      <c r="BR426" s="10">
        <f>3/24000000*OO[[#This Row],[126 (04JUL1985 15:00:00)-Water Temperature (C)]]*OO[[#This Row],[68]]</f>
        <v>8.0020495767187499E-6</v>
      </c>
      <c r="BS426" s="10">
        <f>3/24000000*OO[[#This Row],[127 (04JUL1985 18:00:00)-Water Temperature (C)]]*OO[[#This Row],[69]]</f>
        <v>7.5534286748000006E-6</v>
      </c>
      <c r="BT426" s="10">
        <f>3/24000000*OO[[#This Row],[128 (04JUL1985 21:00:00)-Water Temperature (C)]]*OO[[#This Row],[70]]</f>
        <v>6.9453727667E-6</v>
      </c>
      <c r="BU426" s="10">
        <f>3/24000000*OO[[#This Row],[129 (05JUL1985 00:00:00)-Water Temperature (C)]]*OO[[#This Row],[71]]</f>
        <v>6.2520646229999991E-6</v>
      </c>
      <c r="BV426" s="10">
        <f>3/24000000*OO[[#This Row],[130 (05JUL1985 03:00:00)-Water Temperature (C)]]*OO[[#This Row],[72]]</f>
        <v>5.5604914062524996E-6</v>
      </c>
      <c r="BW426" s="10">
        <f>3/24000000*OO[[#This Row],[131 (05JUL1985 06:00:00)-Water Temperature (C)]]*OO[[#This Row],[73]]</f>
        <v>4.9051839913874991E-6</v>
      </c>
      <c r="BX426" s="10">
        <f>3/24000000*OO[[#This Row],[132 (05JUL1985 09:00:00)-Water Temperature (C)]]*OO[[#This Row],[74]]</f>
        <v>4.4297142192449993E-6</v>
      </c>
      <c r="BY426" s="10">
        <f>3/24000000*OO[[#This Row],[133 (05JUL1985 12:00:00)-Water Temperature (C)]]*OO[[#This Row],[75]]</f>
        <v>4.04991614604375E-6</v>
      </c>
      <c r="BZ426" s="10">
        <f>3/24000000*OO[[#This Row],[134 (05JUL1985 15:00:00)-Water Temperature (C)]]*OO[[#This Row],[76]]</f>
        <v>3.7405857104562495E-6</v>
      </c>
      <c r="CA426" s="10">
        <f>3/24000000*OO[[#This Row],[135 (05JUL1985 18:00:00)-Water Temperature (C)]]*OO[[#This Row],[77]]</f>
        <v>3.4379033471999998E-6</v>
      </c>
      <c r="CB426" s="10">
        <f>3/24000000*OO[[#This Row],[136 (05JUL1985 21:00:00)-Water Temperature (C)]]*OO[[#This Row],[78]]</f>
        <v>3.0954499207200003E-6</v>
      </c>
      <c r="CC426" s="10">
        <f>3/24000000*OO[[#This Row],[137 (06JUL1985 00:00:00)-Water Temperature (C)]]*OO[[#This Row],[79]]</f>
        <v>2.7300949609184999E-6</v>
      </c>
      <c r="CD426" s="10">
        <f>3/24000000*OO[[#This Row],[138 (06JUL1985 03:00:00)-Water Temperature (C)]]*OO[[#This Row],[80]]</f>
        <v>2.3512423278759997E-6</v>
      </c>
      <c r="CE426" s="10">
        <f>3/24000000*OO[[#This Row],[139 (06JUL1985 06:00:00)-Water Temperature (C)]]*OO[[#This Row],[81]]</f>
        <v>2.010297931596375E-6</v>
      </c>
      <c r="CF426" s="10">
        <f>3/24000000*OO[[#This Row],[140 (06JUL1985 09:00:00)-Water Temperature (C)]]*OO[[#This Row],[82]]</f>
        <v>1.7576450301475E-6</v>
      </c>
      <c r="CG426" s="10">
        <f>3/24000000*OO[[#This Row],[141 (06JUL1985 12:00:00)-Water Temperature (C)]]*OO[[#This Row],[83]]</f>
        <v>1.557994414696875E-6</v>
      </c>
      <c r="CH426" s="10">
        <f>3/24000000*OO[[#This Row],[142 (06JUL1985 15:00:00)-Water Temperature (C)]]*OO[[#This Row],[84]]</f>
        <v>1.411937566828875E-6</v>
      </c>
      <c r="CI426" s="10">
        <f>3/24000000*OO[[#This Row],[143 (06JUL1985 18:00:00)-Water Temperature (C)]]*OO[[#This Row],[85]]</f>
        <v>1.2849741418679999E-6</v>
      </c>
      <c r="CJ426" s="10">
        <f>3/24000000*OO[[#This Row],[144 (06JUL1985 21:00:00)-Water Temperature (C)]]*OO[[#This Row],[86]]</f>
        <v>1.1516988610972499E-6</v>
      </c>
      <c r="CK426" s="10">
        <f>3/24000000*OO[[#This Row],[145 (07JUL1985 00:00:00)-Water Temperature (C)]]*OO[[#This Row],[87]]</f>
        <v>1.0022602910904999E-6</v>
      </c>
      <c r="CL426" s="10">
        <f>3/24000000*OO[[#This Row],[146 (07JUL1985 03:00:00)-Water Temperature (C)]]*OO[[#This Row],[88]]</f>
        <v>8.5557461999350004E-7</v>
      </c>
      <c r="CM426" s="10">
        <f>3/24000000*OO[[#This Row],[147 (07JUL1985 06:00:00)-Water Temperature (C)]]*OO[[#This Row],[89]]</f>
        <v>7.1967338482049994E-7</v>
      </c>
      <c r="CN426" s="10">
        <f>3/24000000*OO[[#This Row],[148 (07JUL1985 09:00:00)-Water Temperature (C)]]*OO[[#This Row],[90]]</f>
        <v>6.1480446916537496E-7</v>
      </c>
      <c r="CO426" s="10">
        <f>3/24000000*OO[[#This Row],[149 (07JUL1985 12:00:00)-Water Temperature (C)]]*OO[[#This Row],[91]]</f>
        <v>5.3749189246862496E-7</v>
      </c>
      <c r="CP426" s="10">
        <f>3/24000000*OO[[#This Row],[150 (07JUL1985 15:00:00)-Water Temperature (C)]]*OO[[#This Row],[92]]</f>
        <v>5.3749189246862496E-7</v>
      </c>
      <c r="CQ426" s="10">
        <f>3/24000000*OO[[#This Row],[151 (07JUL1985 18:00:00)-Water Temperature (C)]]*OO[[#This Row],[93]]</f>
        <v>5.3749189246862496E-7</v>
      </c>
      <c r="CR426" s="10">
        <f>3/24000000*OO[[#This Row],[152 (07JUL1985 21:00:00)-Water Temperature (C)]]*OO[[#This Row],[94]]</f>
        <v>5.3749189246862496E-7</v>
      </c>
      <c r="CS426" s="10">
        <f>3/24000000*OO[[#This Row],[153 (08JUL1985 00:00:00)-Water Temperature (C)]]*OO[[#This Row],[95]]</f>
        <v>5.3749189246862496E-7</v>
      </c>
      <c r="CT426" s="10">
        <f>3/24000000*OO[[#This Row],[154 (08JUL1985 03:00:00)-Water Temperature (C)]]*OO[[#This Row],[96]]</f>
        <v>5.3749189246862496E-7</v>
      </c>
      <c r="CU426" s="10">
        <f>3/24000000*OO[[#This Row],[155 (08JUL1985 06:00:00)-Water Temperature (C)]]*OO[[#This Row],[97]]</f>
        <v>5.3749189246862496E-7</v>
      </c>
      <c r="CV426" s="10">
        <f>3/24000000*OO[[#This Row],[156 (08JUL1985 09:00:00)-Water Temperature (C)]]*OO[[#This Row],[98]]</f>
        <v>5.3749189246862496E-7</v>
      </c>
      <c r="CW426" s="10">
        <f>3/24000000*OO[[#This Row],[157 (08JUL1985 12:00:00)-Water Temperature (C)]]*OO[[#This Row],[99]]</f>
        <v>5.3749189246862496E-7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6.1374520857787492E-43</v>
      </c>
      <c r="X427" s="10">
        <f>3/24000000*OO[[#This Row],[80 (28JUN1985 21:00:00)-Water Temperature (C)]]*OO[[#This Row],[22]]</f>
        <v>2.6679936088758744E-35</v>
      </c>
      <c r="Y427" s="10">
        <f>3/24000000*OO[[#This Row],[81 (29JUN1985 00:00:00)-Water Temperature (C)]]*OO[[#This Row],[23]]</f>
        <v>4.50097944298125E-29</v>
      </c>
      <c r="Z427" s="10">
        <f>3/24000000*OO[[#This Row],[82 (29JUN1985 03:00:00)-Water Temperature (C)]]*OO[[#This Row],[24]]</f>
        <v>4.9936098899037495E-23</v>
      </c>
      <c r="AA427" s="10">
        <f>3/24000000*OO[[#This Row],[83 (29JUN1985 06:00:00)-Water Temperature (C)]]*OO[[#This Row],[25]]</f>
        <v>7.7243818856849993E-19</v>
      </c>
      <c r="AB427" s="10">
        <f>3/24000000*OO[[#This Row],[84 (29JUN1985 09:00:00)-Water Temperature (C)]]*OO[[#This Row],[26]]</f>
        <v>1.364332175375E-15</v>
      </c>
      <c r="AC427" s="10">
        <f>3/24000000*OO[[#This Row],[85 (29JUN1985 12:00:00)-Water Temperature (C)]]*OO[[#This Row],[27]]</f>
        <v>5.8755645049200004E-13</v>
      </c>
      <c r="AD427" s="10">
        <f>3/24000000*OO[[#This Row],[86 (29JUN1985 15:00:00)-Water Temperature (C)]]*OO[[#This Row],[28]]</f>
        <v>8.8775711009999995E-11</v>
      </c>
      <c r="AE427" s="10">
        <f>3/24000000*OO[[#This Row],[88 (29JUN1985 21:00:00)-Water Temperature (C)]]*OO[[#This Row],[30]]</f>
        <v>1.8741340310724998E-7</v>
      </c>
      <c r="AF427" s="10">
        <f>3/24000000*OO[[#This Row],[88 (29JUN1985 21:00:00)-Water Temperature (C)]]*OO[[#This Row],[30]]</f>
        <v>1.8741340310724998E-7</v>
      </c>
      <c r="AG427" s="10">
        <f>3/24000000*OO[[#This Row],[89 (30JUN1985 00:00:00)-Water Temperature (C)]]*OO[[#This Row],[31]]</f>
        <v>3.2589177292500002E-6</v>
      </c>
      <c r="AH427" s="10">
        <f>3/24000000*OO[[#This Row],[90 (30JUN1985 03:00:00)-Water Temperature (C)]]*OO[[#This Row],[32]]</f>
        <v>3.3069734044049995E-5</v>
      </c>
      <c r="AI427" s="10">
        <f>3/24000000*OO[[#This Row],[91 (30JUN1985 06:00:00)-Water Temperature (C)]]*OO[[#This Row],[33]]</f>
        <v>2.0856963259850001E-4</v>
      </c>
      <c r="AJ427" s="10">
        <f>3/24000000*OO[[#This Row],[92 (30JUN1985 09:00:00)-Water Temperature (C)]]*OO[[#This Row],[34]]</f>
        <v>8.8479017797487485E-4</v>
      </c>
      <c r="AK427" s="10">
        <f>3/24000000*OO[[#This Row],[93 (30JUN1985 12:00:00)-Water Temperature (C)]]*OO[[#This Row],[35]]</f>
        <v>2.6246228569112499E-3</v>
      </c>
      <c r="AL427" s="10">
        <f>3/24000000*OO[[#This Row],[94 (30JUN1985 15:00:00)-Water Temperature (C)]]*OO[[#This Row],[36]]</f>
        <v>5.7266534982962497E-3</v>
      </c>
      <c r="AM427" s="10">
        <f>3/24000000*OO[[#This Row],[95 (30JUN1985 18:00:00)-Water Temperature (C)]]*OO[[#This Row],[37]]</f>
        <v>9.5540947310999991E-3</v>
      </c>
      <c r="AN427" s="10">
        <f>3/24000000*OO[[#This Row],[96 (30JUN1985 21:00:00)-Water Temperature (C)]]*OO[[#This Row],[38]]</f>
        <v>1.2288708253964999E-2</v>
      </c>
      <c r="AO427" s="10">
        <f>3/24000000*OO[[#This Row],[97 (01JUL1985 00:00:00)-Water Temperature (C)]]*OO[[#This Row],[39]]</f>
        <v>1.2460882209284999E-2</v>
      </c>
      <c r="AP427" s="10">
        <f>3/24000000*OO[[#This Row],[98 (01JUL1985 03:00:00)-Water Temperature (C)]]*OO[[#This Row],[40]]</f>
        <v>1.02286713527575E-2</v>
      </c>
      <c r="AQ427" s="10">
        <f>3/24000000*OO[[#This Row],[99 (01JUL1985 06:00:00)-Water Temperature (C)]]*OO[[#This Row],[41]]</f>
        <v>6.9989002068149998E-3</v>
      </c>
      <c r="AR427" s="10">
        <f>3/24000000*OO[[#This Row],[100 (01JUL1985 09:00:00)-Water Temperature (C)]]*OO[[#This Row],[42]]</f>
        <v>4.1960453140250003E-3</v>
      </c>
      <c r="AS427" s="10">
        <f>3/24000000*OO[[#This Row],[101 (01JUL1985 12:00:00)-Water Temperature (C)]]*OO[[#This Row],[43]]</f>
        <v>2.2370272919243752E-3</v>
      </c>
      <c r="AT427" s="10">
        <f>3/24000000*OO[[#This Row],[102 (01JUL1985 15:00:00)-Water Temperature (C)]]*OO[[#This Row],[44]]</f>
        <v>1.095571927348625E-3</v>
      </c>
      <c r="AU427" s="10">
        <f>3/24000000*OO[[#This Row],[103 (01JUL1985 18:00:00)-Water Temperature (C)]]*OO[[#This Row],[45]]</f>
        <v>4.9858348767849994E-4</v>
      </c>
      <c r="AV427" s="10">
        <f>3/24000000*OO[[#This Row],[104 (01JUL1985 21:00:00)-Water Temperature (C)]]*OO[[#This Row],[46]]</f>
        <v>2.1038841652707498E-4</v>
      </c>
      <c r="AW427" s="10">
        <f>3/24000000*OO[[#This Row],[105 (02JUL1985 00:00:00)-Water Temperature (C)]]*OO[[#This Row],[47]]</f>
        <v>8.6079653072000003E-5</v>
      </c>
      <c r="AX427" s="10">
        <f>3/24000000*OO[[#This Row],[106 (02JUL1985 03:00:00)-Water Temperature (C)]]*OO[[#This Row],[48]]</f>
        <v>3.7734184907324995E-5</v>
      </c>
      <c r="AY427" s="10">
        <f>3/24000000*OO[[#This Row],[107 (02JUL1985 06:00:00)-Water Temperature (C)]]*OO[[#This Row],[49]]</f>
        <v>2.0437418821357499E-5</v>
      </c>
      <c r="AZ427" s="10">
        <f>3/24000000*OO[[#This Row],[108 (02JUL1985 09:00:00)-Water Temperature (C)]]*OO[[#This Row],[50]]</f>
        <v>1.4863965129809999E-5</v>
      </c>
      <c r="BA427" s="10">
        <f>3/24000000*OO[[#This Row],[109 (02JUL1985 12:00:00)-Water Temperature (C)]]*OO[[#This Row],[51]]</f>
        <v>1.2896411248586251E-5</v>
      </c>
      <c r="BB427" s="10">
        <f>3/24000000*OO[[#This Row],[110 (02JUL1985 15:00:00)-Water Temperature (C)]]*OO[[#This Row],[52]]</f>
        <v>1.2061303981537499E-5</v>
      </c>
      <c r="BC427" s="10">
        <f>3/24000000*OO[[#This Row],[111 (02JUL1985 18:00:00)-Water Temperature (C)]]*OO[[#This Row],[53]]</f>
        <v>1.1480062153050002E-5</v>
      </c>
      <c r="BD427" s="10">
        <f>3/24000000*OO[[#This Row],[112 (02JUL1985 21:00:00)-Water Temperature (C)]]*OO[[#This Row],[54]]</f>
        <v>1.0696421179076249E-5</v>
      </c>
      <c r="BE427" s="10">
        <f>3/24000000*OO[[#This Row],[113 (03JUL1985 00:00:00)-Water Temperature (C)]]*OO[[#This Row],[55]]</f>
        <v>9.671227591499999E-6</v>
      </c>
      <c r="BF427" s="10">
        <f>3/24000000*OO[[#This Row],[114 (03JUL1985 03:00:00)-Water Temperature (C)]]*OO[[#This Row],[56]]</f>
        <v>8.5678059662500003E-6</v>
      </c>
      <c r="BG427" s="10">
        <f>3/24000000*OO[[#This Row],[115 (03JUL1985 06:00:00)-Water Temperature (C)]]*OO[[#This Row],[57]]</f>
        <v>7.515919435062499E-6</v>
      </c>
      <c r="BH427" s="10">
        <f>3/24000000*OO[[#This Row],[116 (03JUL1985 09:00:00)-Water Temperature (C)]]*OO[[#This Row],[58]]</f>
        <v>6.7388323574200006E-6</v>
      </c>
      <c r="BI427" s="10">
        <f>3/24000000*OO[[#This Row],[117 (03JUL1985 12:00:00)-Water Temperature (C)]]*OO[[#This Row],[59]]</f>
        <v>5.9949882629699994E-6</v>
      </c>
      <c r="BJ427" s="10">
        <f>3/24000000*OO[[#This Row],[118 (03JUL1985 15:00:00)-Water Temperature (C)]]*OO[[#This Row],[60]]</f>
        <v>5.5454723701075004E-6</v>
      </c>
      <c r="BK427" s="10">
        <f>3/24000000*OO[[#This Row],[119 (03JUL1985 18:00:00)-Water Temperature (C)]]*OO[[#This Row],[61]]</f>
        <v>5.1462788761474991E-6</v>
      </c>
      <c r="BL427" s="10">
        <f>3/24000000*OO[[#This Row],[120 (03JUL1985 21:00:00)-Water Temperature (C)]]*OO[[#This Row],[62]]</f>
        <v>4.7317638593625001E-6</v>
      </c>
      <c r="BM427" s="10">
        <f>3/24000000*OO[[#This Row],[121 (04JUL1985 00:00:00)-Water Temperature (C)]]*OO[[#This Row],[63]]</f>
        <v>4.2727785593374992E-6</v>
      </c>
      <c r="BN427" s="10">
        <f>3/24000000*OO[[#This Row],[122 (04JUL1985 03:00:00)-Water Temperature (C)]]*OO[[#This Row],[64]]</f>
        <v>3.8139858275375006E-6</v>
      </c>
      <c r="BO427" s="10">
        <f>3/24000000*OO[[#This Row],[123 (04JUL1985 06:00:00)-Water Temperature (C)]]*OO[[#This Row],[65]]</f>
        <v>3.4016151249025E-6</v>
      </c>
      <c r="BP427" s="10">
        <f>3/24000000*OO[[#This Row],[124 (04JUL1985 09:00:00)-Water Temperature (C)]]*OO[[#This Row],[66]]</f>
        <v>3.1347481664475001E-6</v>
      </c>
      <c r="BQ427" s="10">
        <f>3/24000000*OO[[#This Row],[125 (04JUL1985 12:00:00)-Water Temperature (C)]]*OO[[#This Row],[67]]</f>
        <v>2.9433773606337497E-6</v>
      </c>
      <c r="BR427" s="10">
        <f>3/24000000*OO[[#This Row],[126 (04JUL1985 15:00:00)-Water Temperature (C)]]*OO[[#This Row],[68]]</f>
        <v>2.8136469598874998E-6</v>
      </c>
      <c r="BS427" s="10">
        <f>3/24000000*OO[[#This Row],[127 (04JUL1985 18:00:00)-Water Temperature (C)]]*OO[[#This Row],[69]]</f>
        <v>2.6752479400183748E-6</v>
      </c>
      <c r="BT427" s="10">
        <f>3/24000000*OO[[#This Row],[128 (04JUL1985 21:00:00)-Water Temperature (C)]]*OO[[#This Row],[70]]</f>
        <v>2.478307381188625E-6</v>
      </c>
      <c r="BU427" s="10">
        <f>3/24000000*OO[[#This Row],[129 (05JUL1985 00:00:00)-Water Temperature (C)]]*OO[[#This Row],[71]]</f>
        <v>2.2491934671242497E-6</v>
      </c>
      <c r="BV427" s="10">
        <f>3/24000000*OO[[#This Row],[130 (05JUL1985 03:00:00)-Water Temperature (C)]]*OO[[#This Row],[72]]</f>
        <v>2.0188674266767502E-6</v>
      </c>
      <c r="BW427" s="10">
        <f>3/24000000*OO[[#This Row],[131 (05JUL1985 06:00:00)-Water Temperature (C)]]*OO[[#This Row],[73]]</f>
        <v>1.7972359348725003E-6</v>
      </c>
      <c r="BX427" s="10">
        <f>3/24000000*OO[[#This Row],[132 (05JUL1985 09:00:00)-Water Temperature (C)]]*OO[[#This Row],[74]]</f>
        <v>1.6373620322358746E-6</v>
      </c>
      <c r="BY427" s="10">
        <f>3/24000000*OO[[#This Row],[133 (05JUL1985 12:00:00)-Water Temperature (C)]]*OO[[#This Row],[75]]</f>
        <v>1.5090682025185001E-6</v>
      </c>
      <c r="BZ427" s="10">
        <f>3/24000000*OO[[#This Row],[134 (05JUL1985 15:00:00)-Water Temperature (C)]]*OO[[#This Row],[76]]</f>
        <v>1.4061670574362499E-6</v>
      </c>
      <c r="CA427" s="10">
        <f>3/24000000*OO[[#This Row],[135 (05JUL1985 18:00:00)-Water Temperature (C)]]*OO[[#This Row],[77]]</f>
        <v>1.30516706835875E-6</v>
      </c>
      <c r="CB427" s="10">
        <f>3/24000000*OO[[#This Row],[136 (05JUL1985 21:00:00)-Water Temperature (C)]]*OO[[#This Row],[78]]</f>
        <v>1.1878907684156249E-6</v>
      </c>
      <c r="CC427" s="10">
        <f>3/24000000*OO[[#This Row],[137 (06JUL1985 00:00:00)-Water Temperature (C)]]*OO[[#This Row],[79]]</f>
        <v>1.05984938532525E-6</v>
      </c>
      <c r="CD427" s="10">
        <f>3/24000000*OO[[#This Row],[138 (06JUL1985 03:00:00)-Water Temperature (C)]]*OO[[#This Row],[80]]</f>
        <v>9.2335974783750003E-7</v>
      </c>
      <c r="CE427" s="10">
        <f>3/24000000*OO[[#This Row],[139 (06JUL1985 06:00:00)-Water Temperature (C)]]*OO[[#This Row],[81]]</f>
        <v>7.9914757102425001E-7</v>
      </c>
      <c r="CF427" s="10">
        <f>3/24000000*OO[[#This Row],[140 (06JUL1985 09:00:00)-Water Temperature (C)]]*OO[[#This Row],[82]]</f>
        <v>7.0646584669125005E-7</v>
      </c>
      <c r="CG427" s="10">
        <f>3/24000000*OO[[#This Row],[141 (06JUL1985 12:00:00)-Water Temperature (C)]]*OO[[#This Row],[83]]</f>
        <v>6.3485771768800006E-7</v>
      </c>
      <c r="CH427" s="10">
        <f>3/24000000*OO[[#This Row],[142 (06JUL1985 15:00:00)-Water Temperature (C)]]*OO[[#This Row],[84]]</f>
        <v>5.8235372161200001E-7</v>
      </c>
      <c r="CI427" s="10">
        <f>3/24000000*OO[[#This Row],[143 (06JUL1985 18:00:00)-Water Temperature (C)]]*OO[[#This Row],[85]]</f>
        <v>5.3700429795899993E-7</v>
      </c>
      <c r="CJ427" s="10">
        <f>3/24000000*OO[[#This Row],[144 (06JUL1985 21:00:00)-Water Temperature (C)]]*OO[[#This Row],[86]]</f>
        <v>4.8802436522399998E-7</v>
      </c>
      <c r="CK427" s="10">
        <f>3/24000000*OO[[#This Row],[145 (07JUL1985 00:00:00)-Water Temperature (C)]]*OO[[#This Row],[87]]</f>
        <v>4.3102592327699999E-7</v>
      </c>
      <c r="CL427" s="10">
        <f>3/24000000*OO[[#This Row],[146 (07JUL1985 03:00:00)-Water Temperature (C)]]*OO[[#This Row],[88]]</f>
        <v>3.7374889898587498E-7</v>
      </c>
      <c r="CM427" s="10">
        <f>3/24000000*OO[[#This Row],[147 (07JUL1985 06:00:00)-Water Temperature (C)]]*OO[[#This Row],[89]]</f>
        <v>3.1955279622799999E-7</v>
      </c>
      <c r="CN427" s="10">
        <f>3/24000000*OO[[#This Row],[148 (07JUL1985 09:00:00)-Water Temperature (C)]]*OO[[#This Row],[90]]</f>
        <v>2.7736922320509996E-7</v>
      </c>
      <c r="CO427" s="10">
        <f>3/24000000*OO[[#This Row],[149 (07JUL1985 12:00:00)-Water Temperature (C)]]*OO[[#This Row],[91]]</f>
        <v>2.4664874673614999E-7</v>
      </c>
      <c r="CP427" s="10">
        <f>3/24000000*OO[[#This Row],[150 (07JUL1985 15:00:00)-Water Temperature (C)]]*OO[[#This Row],[92]]</f>
        <v>2.4664874673614999E-7</v>
      </c>
      <c r="CQ427" s="10">
        <f>3/24000000*OO[[#This Row],[151 (07JUL1985 18:00:00)-Water Temperature (C)]]*OO[[#This Row],[93]]</f>
        <v>2.4664874673614999E-7</v>
      </c>
      <c r="CR427" s="10">
        <f>3/24000000*OO[[#This Row],[152 (07JUL1985 21:00:00)-Water Temperature (C)]]*OO[[#This Row],[94]]</f>
        <v>2.4664874673614999E-7</v>
      </c>
      <c r="CS427" s="10">
        <f>3/24000000*OO[[#This Row],[153 (08JUL1985 00:00:00)-Water Temperature (C)]]*OO[[#This Row],[95]]</f>
        <v>2.4664874673614999E-7</v>
      </c>
      <c r="CT427" s="10">
        <f>3/24000000*OO[[#This Row],[154 (08JUL1985 03:00:00)-Water Temperature (C)]]*OO[[#This Row],[96]]</f>
        <v>2.4664874673614999E-7</v>
      </c>
      <c r="CU427" s="10">
        <f>3/24000000*OO[[#This Row],[155 (08JUL1985 06:00:00)-Water Temperature (C)]]*OO[[#This Row],[97]]</f>
        <v>2.4664874673614999E-7</v>
      </c>
      <c r="CV427" s="10">
        <f>3/24000000*OO[[#This Row],[156 (08JUL1985 09:00:00)-Water Temperature (C)]]*OO[[#This Row],[98]]</f>
        <v>2.4664874673614999E-7</v>
      </c>
      <c r="CW427" s="10">
        <f>3/24000000*OO[[#This Row],[157 (08JUL1985 12:00:00)-Water Temperature (C)]]*OO[[#This Row],[99]]</f>
        <v>2.4664874673614999E-7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9.6642093017924977E-43</v>
      </c>
      <c r="X428" s="10">
        <f>3/24000000*OO[[#This Row],[80 (28JUN1985 21:00:00)-Water Temperature (C)]]*OO[[#This Row],[22]]</f>
        <v>5.0225476469374998E-35</v>
      </c>
      <c r="Y428" s="10">
        <f>3/24000000*OO[[#This Row],[81 (29JUN1985 00:00:00)-Water Temperature (C)]]*OO[[#This Row],[23]]</f>
        <v>8.420237897942498E-29</v>
      </c>
      <c r="Z428" s="10">
        <f>3/24000000*OO[[#This Row],[82 (29JUN1985 03:00:00)-Water Temperature (C)]]*OO[[#This Row],[24]]</f>
        <v>1.0854784104657501E-22</v>
      </c>
      <c r="AA428" s="10">
        <f>3/24000000*OO[[#This Row],[83 (29JUN1985 06:00:00)-Water Temperature (C)]]*OO[[#This Row],[25]]</f>
        <v>1.8788178795724996E-18</v>
      </c>
      <c r="AB428" s="10">
        <f>3/24000000*OO[[#This Row],[84 (29JUN1985 09:00:00)-Water Temperature (C)]]*OO[[#This Row],[26]]</f>
        <v>3.5616991782749999E-15</v>
      </c>
      <c r="AC428" s="10">
        <f>3/24000000*OO[[#This Row],[85 (29JUN1985 12:00:00)-Water Temperature (C)]]*OO[[#This Row],[27]]</f>
        <v>1.6175837746591251E-12</v>
      </c>
      <c r="AD428" s="10">
        <f>3/24000000*OO[[#This Row],[86 (29JUN1985 15:00:00)-Water Temperature (C)]]*OO[[#This Row],[28]]</f>
        <v>2.5499563351499997E-10</v>
      </c>
      <c r="AE428" s="10">
        <f>3/24000000*OO[[#This Row],[88 (29JUN1985 21:00:00)-Water Temperature (C)]]*OO[[#This Row],[30]]</f>
        <v>5.759986998175001E-7</v>
      </c>
      <c r="AF428" s="10">
        <f>3/24000000*OO[[#This Row],[88 (29JUN1985 21:00:00)-Water Temperature (C)]]*OO[[#This Row],[30]]</f>
        <v>5.759986998175001E-7</v>
      </c>
      <c r="AG428" s="10">
        <f>3/24000000*OO[[#This Row],[89 (30JUN1985 00:00:00)-Water Temperature (C)]]*OO[[#This Row],[31]]</f>
        <v>1.0323701364287498E-5</v>
      </c>
      <c r="AH428" s="10">
        <f>3/24000000*OO[[#This Row],[90 (30JUN1985 03:00:00)-Water Temperature (C)]]*OO[[#This Row],[32]]</f>
        <v>1.077852507228375E-4</v>
      </c>
      <c r="AI428" s="10">
        <f>3/24000000*OO[[#This Row],[91 (30JUN1985 06:00:00)-Water Temperature (C)]]*OO[[#This Row],[33]]</f>
        <v>6.9780782748374987E-4</v>
      </c>
      <c r="AJ428" s="10">
        <f>3/24000000*OO[[#This Row],[92 (30JUN1985 09:00:00)-Water Temperature (C)]]*OO[[#This Row],[34]]</f>
        <v>3.0337296195599999E-3</v>
      </c>
      <c r="AK428" s="10">
        <f>3/24000000*OO[[#This Row],[93 (30JUN1985 12:00:00)-Water Temperature (C)]]*OO[[#This Row],[35]]</f>
        <v>9.1866806678187508E-3</v>
      </c>
      <c r="AL428" s="10">
        <f>3/24000000*OO[[#This Row],[94 (30JUN1985 15:00:00)-Water Temperature (C)]]*OO[[#This Row],[36]]</f>
        <v>2.0414959893611247E-2</v>
      </c>
      <c r="AM428" s="10">
        <f>3/24000000*OO[[#This Row],[95 (30JUN1985 18:00:00)-Water Temperature (C)]]*OO[[#This Row],[37]]</f>
        <v>3.4659638346875001E-2</v>
      </c>
      <c r="AN428" s="10">
        <f>3/24000000*OO[[#This Row],[96 (30JUN1985 21:00:00)-Water Temperature (C)]]*OO[[#This Row],[38]]</f>
        <v>4.5277103900374996E-2</v>
      </c>
      <c r="AO428" s="10">
        <f>3/24000000*OO[[#This Row],[97 (01JUL1985 00:00:00)-Water Temperature (C)]]*OO[[#This Row],[39]]</f>
        <v>4.6585814292200003E-2</v>
      </c>
      <c r="AP428" s="10">
        <f>3/24000000*OO[[#This Row],[98 (01JUL1985 03:00:00)-Water Temperature (C)]]*OO[[#This Row],[40]]</f>
        <v>3.8819650041487505E-2</v>
      </c>
      <c r="AQ428" s="10">
        <f>3/24000000*OO[[#This Row],[99 (01JUL1985 06:00:00)-Water Temperature (C)]]*OO[[#This Row],[41]]</f>
        <v>2.6930784278399993E-2</v>
      </c>
      <c r="AR428" s="10">
        <f>3/24000000*OO[[#This Row],[100 (01JUL1985 09:00:00)-Water Temperature (C)]]*OO[[#This Row],[42]]</f>
        <v>1.635131781996375E-2</v>
      </c>
      <c r="AS428" s="10">
        <f>3/24000000*OO[[#This Row],[101 (01JUL1985 12:00:00)-Water Temperature (C)]]*OO[[#This Row],[43]]</f>
        <v>8.7967451988787485E-3</v>
      </c>
      <c r="AT428" s="10">
        <f>3/24000000*OO[[#This Row],[102 (01JUL1985 15:00:00)-Water Temperature (C)]]*OO[[#This Row],[44]]</f>
        <v>4.3374880054999993E-3</v>
      </c>
      <c r="AU428" s="10">
        <f>3/24000000*OO[[#This Row],[103 (01JUL1985 18:00:00)-Water Temperature (C)]]*OO[[#This Row],[45]]</f>
        <v>1.983249537360125E-3</v>
      </c>
      <c r="AV428" s="10">
        <f>3/24000000*OO[[#This Row],[104 (01JUL1985 21:00:00)-Water Temperature (C)]]*OO[[#This Row],[46]]</f>
        <v>8.3898167687949986E-4</v>
      </c>
      <c r="AW428" s="10">
        <f>3/24000000*OO[[#This Row],[105 (02JUL1985 00:00:00)-Water Temperature (C)]]*OO[[#This Row],[47]]</f>
        <v>3.4279686002299995E-4</v>
      </c>
      <c r="AX428" s="10">
        <f>3/24000000*OO[[#This Row],[106 (02JUL1985 03:00:00)-Water Temperature (C)]]*OO[[#This Row],[48]]</f>
        <v>1.4854237166744998E-4</v>
      </c>
      <c r="AY428" s="10">
        <f>3/24000000*OO[[#This Row],[107 (02JUL1985 06:00:00)-Water Temperature (C)]]*OO[[#This Row],[49]]</f>
        <v>7.8574409859375006E-5</v>
      </c>
      <c r="AZ428" s="10">
        <f>3/24000000*OO[[#This Row],[108 (02JUL1985 09:00:00)-Water Temperature (C)]]*OO[[#This Row],[50]]</f>
        <v>5.5882365960749997E-5</v>
      </c>
      <c r="BA428" s="10">
        <f>3/24000000*OO[[#This Row],[109 (02JUL1985 12:00:00)-Water Temperature (C)]]*OO[[#This Row],[51]]</f>
        <v>4.7875781894174994E-5</v>
      </c>
      <c r="BB428" s="10">
        <f>3/24000000*OO[[#This Row],[110 (02JUL1985 15:00:00)-Water Temperature (C)]]*OO[[#This Row],[52]]</f>
        <v>4.4484634386799998E-5</v>
      </c>
      <c r="BC428" s="10">
        <f>3/24000000*OO[[#This Row],[111 (02JUL1985 18:00:00)-Water Temperature (C)]]*OO[[#This Row],[53]]</f>
        <v>4.2145057821262491E-5</v>
      </c>
      <c r="BD428" s="10">
        <f>3/24000000*OO[[#This Row],[112 (02JUL1985 21:00:00)-Water Temperature (C)]]*OO[[#This Row],[54]]</f>
        <v>3.9138253986975003E-5</v>
      </c>
      <c r="BE428" s="10">
        <f>3/24000000*OO[[#This Row],[113 (03JUL1985 00:00:00)-Water Temperature (C)]]*OO[[#This Row],[55]]</f>
        <v>3.5319156230250001E-5</v>
      </c>
      <c r="BF428" s="10">
        <f>3/24000000*OO[[#This Row],[114 (03JUL1985 03:00:00)-Water Temperature (C)]]*OO[[#This Row],[56]]</f>
        <v>3.1254717994325001E-5</v>
      </c>
      <c r="BG428" s="10">
        <f>3/24000000*OO[[#This Row],[115 (03JUL1985 06:00:00)-Water Temperature (C)]]*OO[[#This Row],[57]]</f>
        <v>2.7374602610249999E-5</v>
      </c>
      <c r="BH428" s="10">
        <f>3/24000000*OO[[#This Row],[116 (03JUL1985 09:00:00)-Water Temperature (C)]]*OO[[#This Row],[58]]</f>
        <v>2.4478816241492499E-5</v>
      </c>
      <c r="BI428" s="10">
        <f>3/24000000*OO[[#This Row],[117 (03JUL1985 12:00:00)-Water Temperature (C)]]*OO[[#This Row],[59]]</f>
        <v>2.1684606561129999E-5</v>
      </c>
      <c r="BJ428" s="10">
        <f>3/24000000*OO[[#This Row],[118 (03JUL1985 15:00:00)-Water Temperature (C)]]*OO[[#This Row],[60]]</f>
        <v>1.998924086528E-5</v>
      </c>
      <c r="BK428" s="10">
        <f>3/24000000*OO[[#This Row],[119 (03JUL1985 18:00:00)-Water Temperature (C)]]*OO[[#This Row],[61]]</f>
        <v>1.8450507982927496E-5</v>
      </c>
      <c r="BL428" s="10">
        <f>3/24000000*OO[[#This Row],[120 (03JUL1985 21:00:00)-Water Temperature (C)]]*OO[[#This Row],[62]]</f>
        <v>1.6882171192393749E-5</v>
      </c>
      <c r="BM428" s="10">
        <f>3/24000000*OO[[#This Row],[121 (04JUL1985 00:00:00)-Water Temperature (C)]]*OO[[#This Row],[63]]</f>
        <v>1.5189760095159998E-5</v>
      </c>
      <c r="BN428" s="10">
        <f>3/24000000*OO[[#This Row],[122 (04JUL1985 03:00:00)-Water Temperature (C)]]*OO[[#This Row],[64]]</f>
        <v>1.3520590407443751E-5</v>
      </c>
      <c r="BO428" s="10">
        <f>3/24000000*OO[[#This Row],[123 (04JUL1985 06:00:00)-Water Temperature (C)]]*OO[[#This Row],[65]]</f>
        <v>1.2034087611255001E-5</v>
      </c>
      <c r="BP428" s="10">
        <f>3/24000000*OO[[#This Row],[124 (04JUL1985 09:00:00)-Water Temperature (C)]]*OO[[#This Row],[66]]</f>
        <v>1.1066519388080002E-5</v>
      </c>
      <c r="BQ428" s="10">
        <f>3/24000000*OO[[#This Row],[125 (04JUL1985 12:00:00)-Water Temperature (C)]]*OO[[#This Row],[67]]</f>
        <v>1.0322717824075E-5</v>
      </c>
      <c r="BR428" s="10">
        <f>3/24000000*OO[[#This Row],[126 (04JUL1985 15:00:00)-Water Temperature (C)]]*OO[[#This Row],[68]]</f>
        <v>9.8016095992199983E-6</v>
      </c>
      <c r="BS428" s="10">
        <f>3/24000000*OO[[#This Row],[127 (04JUL1985 18:00:00)-Water Temperature (C)]]*OO[[#This Row],[69]]</f>
        <v>9.2618196774975007E-6</v>
      </c>
      <c r="BT428" s="10">
        <f>3/24000000*OO[[#This Row],[128 (04JUL1985 21:00:00)-Water Temperature (C)]]*OO[[#This Row],[70]]</f>
        <v>8.5213202990474983E-6</v>
      </c>
      <c r="BU428" s="10">
        <f>3/24000000*OO[[#This Row],[129 (05JUL1985 00:00:00)-Water Temperature (C)]]*OO[[#This Row],[71]]</f>
        <v>7.6849265734012501E-6</v>
      </c>
      <c r="BV428" s="10">
        <f>3/24000000*OO[[#This Row],[130 (05JUL1985 03:00:00)-Water Temperature (C)]]*OO[[#This Row],[72]]</f>
        <v>6.8591333855249999E-6</v>
      </c>
      <c r="BW428" s="10">
        <f>3/24000000*OO[[#This Row],[131 (05JUL1985 06:00:00)-Water Temperature (C)]]*OO[[#This Row],[73]]</f>
        <v>6.0690338750024996E-6</v>
      </c>
      <c r="BX428" s="10">
        <f>3/24000000*OO[[#This Row],[132 (05JUL1985 09:00:00)-Water Temperature (C)]]*OO[[#This Row],[74]]</f>
        <v>5.4910480792087496E-6</v>
      </c>
      <c r="BY428" s="10">
        <f>3/24000000*OO[[#This Row],[133 (05JUL1985 12:00:00)-Water Temperature (C)]]*OO[[#This Row],[75]]</f>
        <v>5.0181177191750003E-6</v>
      </c>
      <c r="BZ428" s="10">
        <f>3/24000000*OO[[#This Row],[134 (05JUL1985 15:00:00)-Water Temperature (C)]]*OO[[#This Row],[76]]</f>
        <v>4.6388589218225005E-6</v>
      </c>
      <c r="CA428" s="10">
        <f>3/24000000*OO[[#This Row],[135 (05JUL1985 18:00:00)-Water Temperature (C)]]*OO[[#This Row],[77]]</f>
        <v>4.2703530486562504E-6</v>
      </c>
      <c r="CB428" s="10">
        <f>3/24000000*OO[[#This Row],[136 (05JUL1985 21:00:00)-Water Temperature (C)]]*OO[[#This Row],[78]]</f>
        <v>3.8584869285074994E-6</v>
      </c>
      <c r="CC428" s="10">
        <f>3/24000000*OO[[#This Row],[137 (06JUL1985 00:00:00)-Water Temperature (C)]]*OO[[#This Row],[79]]</f>
        <v>3.4196434911124997E-6</v>
      </c>
      <c r="CD428" s="10">
        <f>3/24000000*OO[[#This Row],[138 (06JUL1985 03:00:00)-Water Temperature (C)]]*OO[[#This Row],[80]]</f>
        <v>2.9648618137675E-6</v>
      </c>
      <c r="CE428" s="10">
        <f>3/24000000*OO[[#This Row],[139 (06JUL1985 06:00:00)-Water Temperature (C)]]*OO[[#This Row],[81]]</f>
        <v>2.5658548431502502E-6</v>
      </c>
      <c r="CF428" s="10">
        <f>3/24000000*OO[[#This Row],[140 (06JUL1985 09:00:00)-Water Temperature (C)]]*OO[[#This Row],[82]]</f>
        <v>2.2645606022745E-6</v>
      </c>
      <c r="CG428" s="10">
        <f>3/24000000*OO[[#This Row],[141 (06JUL1985 12:00:00)-Water Temperature (C)]]*OO[[#This Row],[83]]</f>
        <v>2.0321214591648746E-6</v>
      </c>
      <c r="CH428" s="10">
        <f>3/24000000*OO[[#This Row],[142 (06JUL1985 15:00:00)-Water Temperature (C)]]*OO[[#This Row],[84]]</f>
        <v>1.8597954047464999E-6</v>
      </c>
      <c r="CI428" s="10">
        <f>3/24000000*OO[[#This Row],[143 (06JUL1985 18:00:00)-Water Temperature (C)]]*OO[[#This Row],[85]]</f>
        <v>1.7123248276049999E-6</v>
      </c>
      <c r="CJ428" s="10">
        <f>3/24000000*OO[[#This Row],[144 (06JUL1985 21:00:00)-Water Temperature (C)]]*OO[[#This Row],[86]]</f>
        <v>1.5544121480493747E-6</v>
      </c>
      <c r="CK428" s="10">
        <f>3/24000000*OO[[#This Row],[145 (07JUL1985 00:00:00)-Water Temperature (C)]]*OO[[#This Row],[87]]</f>
        <v>1.3724734821075001E-6</v>
      </c>
      <c r="CL428" s="10">
        <f>3/24000000*OO[[#This Row],[146 (07JUL1985 03:00:00)-Water Temperature (C)]]*OO[[#This Row],[88]]</f>
        <v>1.1893857836944999E-6</v>
      </c>
      <c r="CM428" s="10">
        <f>3/24000000*OO[[#This Row],[147 (07JUL1985 06:00:00)-Water Temperature (C)]]*OO[[#This Row],[89]]</f>
        <v>1.0162473656445E-6</v>
      </c>
      <c r="CN428" s="10">
        <f>3/24000000*OO[[#This Row],[148 (07JUL1985 09:00:00)-Water Temperature (C)]]*OO[[#This Row],[90]]</f>
        <v>8.7939124111599999E-7</v>
      </c>
      <c r="CO428" s="10">
        <f>3/24000000*OO[[#This Row],[149 (07JUL1985 12:00:00)-Water Temperature (C)]]*OO[[#This Row],[91]]</f>
        <v>7.8005599050087512E-7</v>
      </c>
      <c r="CP428" s="10">
        <f>3/24000000*OO[[#This Row],[150 (07JUL1985 15:00:00)-Water Temperature (C)]]*OO[[#This Row],[92]]</f>
        <v>7.8005599050087512E-7</v>
      </c>
      <c r="CQ428" s="10">
        <f>3/24000000*OO[[#This Row],[151 (07JUL1985 18:00:00)-Water Temperature (C)]]*OO[[#This Row],[93]]</f>
        <v>7.8005599050087512E-7</v>
      </c>
      <c r="CR428" s="10">
        <f>3/24000000*OO[[#This Row],[152 (07JUL1985 21:00:00)-Water Temperature (C)]]*OO[[#This Row],[94]]</f>
        <v>7.8005599050087512E-7</v>
      </c>
      <c r="CS428" s="10">
        <f>3/24000000*OO[[#This Row],[153 (08JUL1985 00:00:00)-Water Temperature (C)]]*OO[[#This Row],[95]]</f>
        <v>7.8005599050087512E-7</v>
      </c>
      <c r="CT428" s="10">
        <f>3/24000000*OO[[#This Row],[154 (08JUL1985 03:00:00)-Water Temperature (C)]]*OO[[#This Row],[96]]</f>
        <v>7.8005599050087512E-7</v>
      </c>
      <c r="CU428" s="10">
        <f>3/24000000*OO[[#This Row],[155 (08JUL1985 06:00:00)-Water Temperature (C)]]*OO[[#This Row],[97]]</f>
        <v>7.8005599050087512E-7</v>
      </c>
      <c r="CV428" s="10">
        <f>3/24000000*OO[[#This Row],[156 (08JUL1985 09:00:00)-Water Temperature (C)]]*OO[[#This Row],[98]]</f>
        <v>7.8005599050087512E-7</v>
      </c>
      <c r="CW428" s="10">
        <f>3/24000000*OO[[#This Row],[157 (08JUL1985 12:00:00)-Water Temperature (C)]]*OO[[#This Row],[99]]</f>
        <v>7.8005599050087512E-7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2.4428975220820001E-43</v>
      </c>
      <c r="X429" s="10">
        <f>3/24000000*OO[[#This Row],[80 (28JUN1985 21:00:00)-Water Temperature (C)]]*OO[[#This Row],[22]]</f>
        <v>1.9254755503914995E-35</v>
      </c>
      <c r="Y429" s="10">
        <f>3/24000000*OO[[#This Row],[81 (29JUN1985 00:00:00)-Water Temperature (C)]]*OO[[#This Row],[23]]</f>
        <v>3.1077092725787498E-29</v>
      </c>
      <c r="Z429" s="10">
        <f>3/24000000*OO[[#This Row],[82 (29JUN1985 03:00:00)-Water Temperature (C)]]*OO[[#This Row],[24]]</f>
        <v>5.2824908658150002E-23</v>
      </c>
      <c r="AA429" s="10">
        <f>3/24000000*OO[[#This Row],[83 (29JUN1985 06:00:00)-Water Temperature (C)]]*OO[[#This Row],[25]]</f>
        <v>1.1262250942052498E-18</v>
      </c>
      <c r="AB429" s="10">
        <f>3/24000000*OO[[#This Row],[84 (29JUN1985 09:00:00)-Water Temperature (C)]]*OO[[#This Row],[26]]</f>
        <v>2.4325665846155E-15</v>
      </c>
      <c r="AC429" s="10">
        <f>3/24000000*OO[[#This Row],[85 (29JUN1985 12:00:00)-Water Temperature (C)]]*OO[[#This Row],[27]]</f>
        <v>1.22085311012825E-12</v>
      </c>
      <c r="AD429" s="10">
        <f>3/24000000*OO[[#This Row],[86 (29JUN1985 15:00:00)-Water Temperature (C)]]*OO[[#This Row],[28]]</f>
        <v>2.0849094214649998E-10</v>
      </c>
      <c r="AE429" s="10">
        <f>3/24000000*OO[[#This Row],[88 (29JUN1985 21:00:00)-Water Temperature (C)]]*OO[[#This Row],[30]]</f>
        <v>5.3597424052199991E-7</v>
      </c>
      <c r="AF429" s="10">
        <f>3/24000000*OO[[#This Row],[88 (29JUN1985 21:00:00)-Water Temperature (C)]]*OO[[#This Row],[30]]</f>
        <v>5.3597424052199991E-7</v>
      </c>
      <c r="AG429" s="10">
        <f>3/24000000*OO[[#This Row],[89 (30JUN1985 00:00:00)-Water Temperature (C)]]*OO[[#This Row],[31]]</f>
        <v>1.0194916267229999E-5</v>
      </c>
      <c r="AH429" s="10">
        <f>3/24000000*OO[[#This Row],[90 (30JUN1985 03:00:00)-Water Temperature (C)]]*OO[[#This Row],[32]]</f>
        <v>1.1272708312653751E-4</v>
      </c>
      <c r="AI429" s="10">
        <f>3/24000000*OO[[#This Row],[91 (30JUN1985 06:00:00)-Water Temperature (C)]]*OO[[#This Row],[33]]</f>
        <v>7.7020086619424997E-4</v>
      </c>
      <c r="AJ429" s="10">
        <f>3/24000000*OO[[#This Row],[92 (30JUN1985 09:00:00)-Water Temperature (C)]]*OO[[#This Row],[34]]</f>
        <v>3.5300726423187503E-3</v>
      </c>
      <c r="AK429" s="10">
        <f>3/24000000*OO[[#This Row],[93 (30JUN1985 12:00:00)-Water Temperature (C)]]*OO[[#This Row],[35]]</f>
        <v>1.1173975307774999E-2</v>
      </c>
      <c r="AL429" s="10">
        <f>3/24000000*OO[[#This Row],[94 (30JUN1985 15:00:00)-Water Temperature (C)]]*OO[[#This Row],[36]]</f>
        <v>2.5840123355475E-2</v>
      </c>
      <c r="AM429" s="10">
        <f>3/24000000*OO[[#This Row],[95 (30JUN1985 18:00:00)-Water Temperature (C)]]*OO[[#This Row],[37]]</f>
        <v>4.5642156542399996E-2</v>
      </c>
      <c r="AN429" s="10">
        <f>3/24000000*OO[[#This Row],[96 (30JUN1985 21:00:00)-Water Temperature (C)]]*OO[[#This Row],[38]]</f>
        <v>6.1703386437649999E-2</v>
      </c>
      <c r="AO429" s="10">
        <f>3/24000000*OO[[#This Row],[97 (01JUL1985 00:00:00)-Water Temperature (C)]]*OO[[#This Row],[39]]</f>
        <v>6.5535801851799982E-2</v>
      </c>
      <c r="AP429" s="10">
        <f>3/24000000*OO[[#This Row],[98 (01JUL1985 03:00:00)-Water Temperature (C)]]*OO[[#This Row],[40]]</f>
        <v>5.6421754870149991E-2</v>
      </c>
      <c r="AQ429" s="10">
        <f>3/24000000*OO[[#This Row],[99 (01JUL1985 06:00:00)-Water Temperature (C)]]*OO[[#This Row],[41]]</f>
        <v>4.0390348201125005E-2</v>
      </c>
      <c r="AR429" s="10">
        <f>3/24000000*OO[[#This Row],[100 (01JUL1985 09:00:00)-Water Temperature (C)]]*OO[[#This Row],[42]]</f>
        <v>2.5276086914787499E-2</v>
      </c>
      <c r="AS429" s="10">
        <f>3/24000000*OO[[#This Row],[101 (01JUL1985 12:00:00)-Water Temperature (C)]]*OO[[#This Row],[43]]</f>
        <v>1.3903827790106248E-2</v>
      </c>
      <c r="AT429" s="10">
        <f>3/24000000*OO[[#This Row],[102 (01JUL1985 15:00:00)-Water Temperature (C)]]*OO[[#This Row],[44]]</f>
        <v>6.9694973233837493E-3</v>
      </c>
      <c r="AU429" s="10">
        <f>3/24000000*OO[[#This Row],[103 (01JUL1985 18:00:00)-Water Temperature (C)]]*OO[[#This Row],[45]]</f>
        <v>3.2282170564799997E-3</v>
      </c>
      <c r="AV429" s="10">
        <f>3/24000000*OO[[#This Row],[104 (01JUL1985 21:00:00)-Water Temperature (C)]]*OO[[#This Row],[46]]</f>
        <v>1.3732939412849999E-3</v>
      </c>
      <c r="AW429" s="10">
        <f>3/24000000*OO[[#This Row],[105 (02JUL1985 00:00:00)-Water Temperature (C)]]*OO[[#This Row],[47]]</f>
        <v>5.6130877147124989E-4</v>
      </c>
      <c r="AX429" s="10">
        <f>3/24000000*OO[[#This Row],[106 (02JUL1985 03:00:00)-Water Temperature (C)]]*OO[[#This Row],[48]]</f>
        <v>2.3877846241672496E-4</v>
      </c>
      <c r="AY429" s="10">
        <f>3/24000000*OO[[#This Row],[107 (02JUL1985 06:00:00)-Water Temperature (C)]]*OO[[#This Row],[49]]</f>
        <v>1.2085132434375E-4</v>
      </c>
      <c r="AZ429" s="10">
        <f>3/24000000*OO[[#This Row],[108 (02JUL1985 09:00:00)-Water Temperature (C)]]*OO[[#This Row],[50]]</f>
        <v>8.2127049853700007E-5</v>
      </c>
      <c r="BA429" s="10">
        <f>3/24000000*OO[[#This Row],[109 (02JUL1985 12:00:00)-Water Temperature (C)]]*OO[[#This Row],[51]]</f>
        <v>6.8489695115462506E-5</v>
      </c>
      <c r="BB429" s="10">
        <f>3/24000000*OO[[#This Row],[110 (02JUL1985 15:00:00)-Water Temperature (C)]]*OO[[#This Row],[52]]</f>
        <v>6.2844916183424994E-5</v>
      </c>
      <c r="BC429" s="10">
        <f>3/24000000*OO[[#This Row],[111 (02JUL1985 18:00:00)-Water Temperature (C)]]*OO[[#This Row],[53]]</f>
        <v>5.9154556128600009E-5</v>
      </c>
      <c r="BD429" s="10">
        <f>3/24000000*OO[[#This Row],[112 (02JUL1985 21:00:00)-Water Temperature (C)]]*OO[[#This Row],[54]]</f>
        <v>5.4609256910937496E-5</v>
      </c>
      <c r="BE429" s="10">
        <f>3/24000000*OO[[#This Row],[113 (03JUL1985 00:00:00)-Water Temperature (C)]]*OO[[#This Row],[55]]</f>
        <v>4.9214876703424992E-5</v>
      </c>
      <c r="BF429" s="10">
        <f>3/24000000*OO[[#This Row],[114 (03JUL1985 03:00:00)-Water Temperature (C)]]*OO[[#This Row],[56]]</f>
        <v>4.3591357882799997E-5</v>
      </c>
      <c r="BG429" s="10">
        <f>3/24000000*OO[[#This Row],[115 (03JUL1985 06:00:00)-Water Temperature (C)]]*OO[[#This Row],[57]]</f>
        <v>3.8208273016800002E-5</v>
      </c>
      <c r="BH429" s="10">
        <f>3/24000000*OO[[#This Row],[116 (03JUL1985 09:00:00)-Water Temperature (C)]]*OO[[#This Row],[58]]</f>
        <v>3.4013228207850005E-5</v>
      </c>
      <c r="BI429" s="10">
        <f>3/24000000*OO[[#This Row],[117 (03JUL1985 12:00:00)-Water Temperature (C)]]*OO[[#This Row],[59]]</f>
        <v>2.9847262357724996E-5</v>
      </c>
      <c r="BJ429" s="10">
        <f>3/24000000*OO[[#This Row],[118 (03JUL1985 15:00:00)-Water Temperature (C)]]*OO[[#This Row],[60]]</f>
        <v>2.7321297619199994E-5</v>
      </c>
      <c r="BK429" s="10">
        <f>3/24000000*OO[[#This Row],[119 (03JUL1985 18:00:00)-Water Temperature (C)]]*OO[[#This Row],[61]]</f>
        <v>2.4950942042970002E-5</v>
      </c>
      <c r="BL429" s="10">
        <f>3/24000000*OO[[#This Row],[120 (03JUL1985 21:00:00)-Water Temperature (C)]]*OO[[#This Row],[62]]</f>
        <v>2.2538151986924999E-5</v>
      </c>
      <c r="BM429" s="10">
        <f>3/24000000*OO[[#This Row],[121 (04JUL1985 00:00:00)-Water Temperature (C)]]*OO[[#This Row],[63]]</f>
        <v>2.0120829277829996E-5</v>
      </c>
      <c r="BN429" s="10">
        <f>3/24000000*OO[[#This Row],[122 (04JUL1985 03:00:00)-Water Temperature (C)]]*OO[[#This Row],[64]]</f>
        <v>1.7793649261125E-5</v>
      </c>
      <c r="BO429" s="10">
        <f>3/24000000*OO[[#This Row],[123 (04JUL1985 06:00:00)-Water Temperature (C)]]*OO[[#This Row],[65]]</f>
        <v>1.5780483499174997E-5</v>
      </c>
      <c r="BP429" s="10">
        <f>3/24000000*OO[[#This Row],[124 (04JUL1985 09:00:00)-Water Temperature (C)]]*OO[[#This Row],[66]]</f>
        <v>1.4473383860392499E-5</v>
      </c>
      <c r="BQ429" s="10">
        <f>3/24000000*OO[[#This Row],[125 (04JUL1985 12:00:00)-Water Temperature (C)]]*OO[[#This Row],[67]]</f>
        <v>1.332421571851875E-5</v>
      </c>
      <c r="BR429" s="10">
        <f>3/24000000*OO[[#This Row],[126 (04JUL1985 15:00:00)-Water Temperature (C)]]*OO[[#This Row],[68]]</f>
        <v>1.2451500328390001E-5</v>
      </c>
      <c r="BS429" s="10">
        <f>3/24000000*OO[[#This Row],[127 (04JUL1985 18:00:00)-Water Temperature (C)]]*OO[[#This Row],[69]]</f>
        <v>1.1597968488600001E-5</v>
      </c>
      <c r="BT429" s="10">
        <f>3/24000000*OO[[#This Row],[128 (04JUL1985 21:00:00)-Water Temperature (C)]]*OO[[#This Row],[70]]</f>
        <v>1.0471632054326249E-5</v>
      </c>
      <c r="BU429" s="10">
        <f>3/24000000*OO[[#This Row],[129 (05JUL1985 00:00:00)-Water Temperature (C)]]*OO[[#This Row],[71]]</f>
        <v>9.2857100747512494E-6</v>
      </c>
      <c r="BV429" s="10">
        <f>3/24000000*OO[[#This Row],[130 (05JUL1985 03:00:00)-Water Temperature (C)]]*OO[[#This Row],[72]]</f>
        <v>8.1601796783974994E-6</v>
      </c>
      <c r="BW429" s="10">
        <f>3/24000000*OO[[#This Row],[131 (05JUL1985 06:00:00)-Water Temperature (C)]]*OO[[#This Row],[73]]</f>
        <v>7.1030766184199999E-6</v>
      </c>
      <c r="BX429" s="10">
        <f>3/24000000*OO[[#This Row],[132 (05JUL1985 09:00:00)-Water Temperature (C)]]*OO[[#This Row],[74]]</f>
        <v>6.3098837420287509E-6</v>
      </c>
      <c r="BY429" s="10">
        <f>3/24000000*OO[[#This Row],[133 (05JUL1985 12:00:00)-Water Temperature (C)]]*OO[[#This Row],[75]]</f>
        <v>5.6353198624250008E-6</v>
      </c>
      <c r="BZ429" s="10">
        <f>3/24000000*OO[[#This Row],[134 (05JUL1985 15:00:00)-Water Temperature (C)]]*OO[[#This Row],[76]]</f>
        <v>5.0886699077699998E-6</v>
      </c>
      <c r="CA429" s="10">
        <f>3/24000000*OO[[#This Row],[135 (05JUL1985 18:00:00)-Water Temperature (C)]]*OO[[#This Row],[77]]</f>
        <v>4.6485322033499996E-6</v>
      </c>
      <c r="CB429" s="10">
        <f>3/24000000*OO[[#This Row],[136 (05JUL1985 21:00:00)-Water Temperature (C)]]*OO[[#This Row],[78]]</f>
        <v>4.1817951344224999E-6</v>
      </c>
      <c r="CC429" s="10">
        <f>3/24000000*OO[[#This Row],[137 (06JUL1985 00:00:00)-Water Temperature (C)]]*OO[[#This Row],[79]]</f>
        <v>3.6946919108099999E-6</v>
      </c>
      <c r="CD429" s="10">
        <f>3/24000000*OO[[#This Row],[138 (06JUL1985 03:00:00)-Water Temperature (C)]]*OO[[#This Row],[80]]</f>
        <v>3.1899261214762501E-6</v>
      </c>
      <c r="CE429" s="10">
        <f>3/24000000*OO[[#This Row],[139 (06JUL1985 06:00:00)-Water Temperature (C)]]*OO[[#This Row],[81]]</f>
        <v>2.7506568486099996E-6</v>
      </c>
      <c r="CF429" s="10">
        <f>3/24000000*OO[[#This Row],[140 (06JUL1985 09:00:00)-Water Temperature (C)]]*OO[[#This Row],[82]]</f>
        <v>2.4137020062178748E-6</v>
      </c>
      <c r="CG429" s="10">
        <f>3/24000000*OO[[#This Row],[141 (06JUL1985 12:00:00)-Water Temperature (C)]]*OO[[#This Row],[83]]</f>
        <v>2.1475122570945002E-6</v>
      </c>
      <c r="CH429" s="10">
        <f>3/24000000*OO[[#This Row],[142 (06JUL1985 15:00:00)-Water Temperature (C)]]*OO[[#This Row],[84]]</f>
        <v>1.947053769899875E-6</v>
      </c>
      <c r="CI429" s="10">
        <f>3/24000000*OO[[#This Row],[143 (06JUL1985 18:00:00)-Water Temperature (C)]]*OO[[#This Row],[85]]</f>
        <v>1.7778584063625003E-6</v>
      </c>
      <c r="CJ429" s="10">
        <f>3/24000000*OO[[#This Row],[144 (06JUL1985 21:00:00)-Water Temperature (C)]]*OO[[#This Row],[86]]</f>
        <v>1.601239226471625E-6</v>
      </c>
      <c r="CK429" s="10">
        <f>3/24000000*OO[[#This Row],[145 (07JUL1985 00:00:00)-Water Temperature (C)]]*OO[[#This Row],[87]]</f>
        <v>1.4049829821154999E-6</v>
      </c>
      <c r="CL429" s="10">
        <f>3/24000000*OO[[#This Row],[146 (07JUL1985 03:00:00)-Water Temperature (C)]]*OO[[#This Row],[88]]</f>
        <v>1.2085848672306248E-6</v>
      </c>
      <c r="CM429" s="10">
        <f>3/24000000*OO[[#This Row],[147 (07JUL1985 06:00:00)-Water Temperature (C)]]*OO[[#This Row],[89]]</f>
        <v>1.0248703274145E-6</v>
      </c>
      <c r="CN429" s="10">
        <f>3/24000000*OO[[#This Row],[148 (07JUL1985 09:00:00)-Water Temperature (C)]]*OO[[#This Row],[90]]</f>
        <v>8.7843109822699982E-7</v>
      </c>
      <c r="CO429" s="10">
        <f>3/24000000*OO[[#This Row],[149 (07JUL1985 12:00:00)-Water Temperature (C)]]*OO[[#This Row],[91]]</f>
        <v>7.7822451502649996E-7</v>
      </c>
      <c r="CP429" s="10">
        <f>3/24000000*OO[[#This Row],[150 (07JUL1985 15:00:00)-Water Temperature (C)]]*OO[[#This Row],[92]]</f>
        <v>7.7822451502649996E-7</v>
      </c>
      <c r="CQ429" s="10">
        <f>3/24000000*OO[[#This Row],[151 (07JUL1985 18:00:00)-Water Temperature (C)]]*OO[[#This Row],[93]]</f>
        <v>7.7822451502649996E-7</v>
      </c>
      <c r="CR429" s="10">
        <f>3/24000000*OO[[#This Row],[152 (07JUL1985 21:00:00)-Water Temperature (C)]]*OO[[#This Row],[94]]</f>
        <v>7.7822451502649996E-7</v>
      </c>
      <c r="CS429" s="10">
        <f>3/24000000*OO[[#This Row],[153 (08JUL1985 00:00:00)-Water Temperature (C)]]*OO[[#This Row],[95]]</f>
        <v>7.7822451502649996E-7</v>
      </c>
      <c r="CT429" s="10">
        <f>3/24000000*OO[[#This Row],[154 (08JUL1985 03:00:00)-Water Temperature (C)]]*OO[[#This Row],[96]]</f>
        <v>7.7822451502649996E-7</v>
      </c>
      <c r="CU429" s="10">
        <f>3/24000000*OO[[#This Row],[155 (08JUL1985 06:00:00)-Water Temperature (C)]]*OO[[#This Row],[97]]</f>
        <v>7.7822451502649996E-7</v>
      </c>
      <c r="CV429" s="10">
        <f>3/24000000*OO[[#This Row],[156 (08JUL1985 09:00:00)-Water Temperature (C)]]*OO[[#This Row],[98]]</f>
        <v>7.7822451502649996E-7</v>
      </c>
      <c r="CW429" s="10">
        <f>3/24000000*OO[[#This Row],[157 (08JUL1985 12:00:00)-Water Temperature (C)]]*OO[[#This Row],[99]]</f>
        <v>7.7822451502649996E-7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4.0367696890674995E-44</v>
      </c>
      <c r="X430" s="10">
        <f>3/24000000*OO[[#This Row],[80 (28JUN1985 21:00:00)-Water Temperature (C)]]*OO[[#This Row],[22]]</f>
        <v>4.727671094695E-36</v>
      </c>
      <c r="Y430" s="10">
        <f>3/24000000*OO[[#This Row],[81 (29JUN1985 00:00:00)-Water Temperature (C)]]*OO[[#This Row],[23]]</f>
        <v>7.2012694663350002E-30</v>
      </c>
      <c r="Z430" s="10">
        <f>3/24000000*OO[[#This Row],[82 (29JUN1985 03:00:00)-Water Temperature (C)]]*OO[[#This Row],[24]]</f>
        <v>1.6748940889804998E-23</v>
      </c>
      <c r="AA430" s="10">
        <f>3/24000000*OO[[#This Row],[83 (29JUN1985 06:00:00)-Water Temperature (C)]]*OO[[#This Row],[25]]</f>
        <v>4.490634737516249E-19</v>
      </c>
      <c r="AB430" s="10">
        <f>3/24000000*OO[[#This Row],[84 (29JUN1985 09:00:00)-Water Temperature (C)]]*OO[[#This Row],[26]]</f>
        <v>1.1038954817508749E-15</v>
      </c>
      <c r="AC430" s="10">
        <f>3/24000000*OO[[#This Row],[85 (29JUN1985 12:00:00)-Water Temperature (C)]]*OO[[#This Row],[27]]</f>
        <v>6.0913591246124997E-13</v>
      </c>
      <c r="AD430" s="10">
        <f>3/24000000*OO[[#This Row],[86 (29JUN1985 15:00:00)-Water Temperature (C)]]*OO[[#This Row],[28]]</f>
        <v>1.1200246094909998E-10</v>
      </c>
      <c r="AE430" s="10">
        <f>3/24000000*OO[[#This Row],[88 (29JUN1985 21:00:00)-Water Temperature (C)]]*OO[[#This Row],[30]]</f>
        <v>3.2335347153850002E-7</v>
      </c>
      <c r="AF430" s="10">
        <f>3/24000000*OO[[#This Row],[88 (29JUN1985 21:00:00)-Water Temperature (C)]]*OO[[#This Row],[30]]</f>
        <v>3.2335347153850002E-7</v>
      </c>
      <c r="AG430" s="10">
        <f>3/24000000*OO[[#This Row],[89 (30JUN1985 00:00:00)-Water Temperature (C)]]*OO[[#This Row],[31]]</f>
        <v>6.4752905845874989E-6</v>
      </c>
      <c r="AH430" s="10">
        <f>3/24000000*OO[[#This Row],[90 (30JUN1985 03:00:00)-Water Temperature (C)]]*OO[[#This Row],[32]]</f>
        <v>7.5196887621699994E-5</v>
      </c>
      <c r="AI430" s="10">
        <f>3/24000000*OO[[#This Row],[91 (30JUN1985 06:00:00)-Water Temperature (C)]]*OO[[#This Row],[33]]</f>
        <v>5.3763293581212497E-4</v>
      </c>
      <c r="AJ430" s="10">
        <f>3/24000000*OO[[#This Row],[92 (30JUN1985 09:00:00)-Water Temperature (C)]]*OO[[#This Row],[34]]</f>
        <v>2.5741147277137497E-3</v>
      </c>
      <c r="AK430" s="10">
        <f>3/24000000*OO[[#This Row],[93 (30JUN1985 12:00:00)-Water Temperature (C)]]*OO[[#This Row],[35]]</f>
        <v>8.4544316427262491E-3</v>
      </c>
      <c r="AL430" s="10">
        <f>3/24000000*OO[[#This Row],[94 (30JUN1985 15:00:00)-Water Temperature (C)]]*OO[[#This Row],[36]]</f>
        <v>2.0193267227842503E-2</v>
      </c>
      <c r="AM430" s="10">
        <f>3/24000000*OO[[#This Row],[95 (30JUN1985 18:00:00)-Water Temperature (C)]]*OO[[#This Row],[37]]</f>
        <v>3.6822305762449999E-2</v>
      </c>
      <c r="AN430" s="10">
        <f>3/24000000*OO[[#This Row],[96 (30JUN1985 21:00:00)-Water Temperature (C)]]*OO[[#This Row],[38]]</f>
        <v>5.1182852110124993E-2</v>
      </c>
      <c r="AO430" s="10">
        <f>3/24000000*OO[[#This Row],[97 (01JUL1985 00:00:00)-Water Temperature (C)]]*OO[[#This Row],[39]]</f>
        <v>5.5800660010200002E-2</v>
      </c>
      <c r="AP430" s="10">
        <f>3/24000000*OO[[#This Row],[98 (01JUL1985 03:00:00)-Water Temperature (C)]]*OO[[#This Row],[40]]</f>
        <v>4.9389075321200002E-2</v>
      </c>
      <c r="AQ430" s="10">
        <f>3/24000000*OO[[#This Row],[99 (01JUL1985 06:00:00)-Water Temperature (C)]]*OO[[#This Row],[41]]</f>
        <v>3.6273718881949996E-2</v>
      </c>
      <c r="AR430" s="10">
        <f>3/24000000*OO[[#This Row],[100 (01JUL1985 09:00:00)-Water Temperature (C)]]*OO[[#This Row],[42]]</f>
        <v>2.3273819264475002E-2</v>
      </c>
      <c r="AS430" s="10">
        <f>3/24000000*OO[[#This Row],[101 (01JUL1985 12:00:00)-Water Temperature (C)]]*OO[[#This Row],[43]]</f>
        <v>1.3046849058131249E-2</v>
      </c>
      <c r="AT430" s="10">
        <f>3/24000000*OO[[#This Row],[102 (01JUL1985 15:00:00)-Water Temperature (C)]]*OO[[#This Row],[44]]</f>
        <v>6.6312695829750011E-3</v>
      </c>
      <c r="AU430" s="10">
        <f>3/24000000*OO[[#This Row],[103 (01JUL1985 18:00:00)-Water Temperature (C)]]*OO[[#This Row],[45]]</f>
        <v>3.1057949645425E-3</v>
      </c>
      <c r="AV430" s="10">
        <f>3/24000000*OO[[#This Row],[104 (01JUL1985 21:00:00)-Water Temperature (C)]]*OO[[#This Row],[46]]</f>
        <v>1.3299055104167498E-3</v>
      </c>
      <c r="AW430" s="10">
        <f>3/24000000*OO[[#This Row],[105 (02JUL1985 00:00:00)-Water Temperature (C)]]*OO[[#This Row],[47]]</f>
        <v>5.4471450651849996E-4</v>
      </c>
      <c r="AX430" s="10">
        <f>3/24000000*OO[[#This Row],[106 (02JUL1985 03:00:00)-Water Temperature (C)]]*OO[[#This Row],[48]]</f>
        <v>2.2938150987819998E-4</v>
      </c>
      <c r="AY430" s="10">
        <f>3/24000000*OO[[#This Row],[107 (02JUL1985 06:00:00)-Water Temperature (C)]]*OO[[#This Row],[49]]</f>
        <v>1.1257986617075E-4</v>
      </c>
      <c r="AZ430" s="10">
        <f>3/24000000*OO[[#This Row],[108 (02JUL1985 09:00:00)-Water Temperature (C)]]*OO[[#This Row],[50]]</f>
        <v>7.3852803171812502E-5</v>
      </c>
      <c r="BA430" s="10">
        <f>3/24000000*OO[[#This Row],[109 (02JUL1985 12:00:00)-Water Temperature (C)]]*OO[[#This Row],[51]]</f>
        <v>6.0268893855624988E-5</v>
      </c>
      <c r="BB430" s="10">
        <f>3/24000000*OO[[#This Row],[110 (02JUL1985 15:00:00)-Water Temperature (C)]]*OO[[#This Row],[52]]</f>
        <v>5.482390775793749E-5</v>
      </c>
      <c r="BC430" s="10">
        <f>3/24000000*OO[[#This Row],[111 (02JUL1985 18:00:00)-Water Temperature (C)]]*OO[[#This Row],[53]]</f>
        <v>5.1436736282999996E-5</v>
      </c>
      <c r="BD430" s="10">
        <f>3/24000000*OO[[#This Row],[112 (02JUL1985 21:00:00)-Water Temperature (C)]]*OO[[#This Row],[54]]</f>
        <v>4.7421119094125009E-5</v>
      </c>
      <c r="BE430" s="10">
        <f>3/24000000*OO[[#This Row],[113 (03JUL1985 00:00:00)-Water Temperature (C)]]*OO[[#This Row],[55]]</f>
        <v>4.2786948900625E-5</v>
      </c>
      <c r="BF430" s="10">
        <f>3/24000000*OO[[#This Row],[114 (03JUL1985 03:00:00)-Water Temperature (C)]]*OO[[#This Row],[56]]</f>
        <v>3.8034749447550001E-5</v>
      </c>
      <c r="BG430" s="10">
        <f>3/24000000*OO[[#This Row],[115 (03JUL1985 06:00:00)-Water Temperature (C)]]*OO[[#This Row],[57]]</f>
        <v>3.3469052572312498E-5</v>
      </c>
      <c r="BH430" s="10">
        <f>3/24000000*OO[[#This Row],[116 (03JUL1985 09:00:00)-Water Temperature (C)]]*OO[[#This Row],[58]]</f>
        <v>2.9953887501700002E-5</v>
      </c>
      <c r="BI430" s="10">
        <f>3/24000000*OO[[#This Row],[117 (03JUL1985 12:00:00)-Water Temperature (C)]]*OO[[#This Row],[59]]</f>
        <v>2.6308230080099998E-5</v>
      </c>
      <c r="BJ430" s="10">
        <f>3/24000000*OO[[#This Row],[118 (03JUL1985 15:00:00)-Water Temperature (C)]]*OO[[#This Row],[60]]</f>
        <v>2.4137041254731249E-5</v>
      </c>
      <c r="BK430" s="10">
        <f>3/24000000*OO[[#This Row],[119 (03JUL1985 18:00:00)-Water Temperature (C)]]*OO[[#This Row],[61]]</f>
        <v>2.2073707322075002E-5</v>
      </c>
      <c r="BL430" s="10">
        <f>3/24000000*OO[[#This Row],[120 (03JUL1985 21:00:00)-Water Temperature (C)]]*OO[[#This Row],[62]]</f>
        <v>1.9943961438554999E-5</v>
      </c>
      <c r="BM430" s="10">
        <f>3/24000000*OO[[#This Row],[121 (04JUL1985 00:00:00)-Water Temperature (C)]]*OO[[#This Row],[63]]</f>
        <v>1.786828008921E-5</v>
      </c>
      <c r="BN430" s="10">
        <f>3/24000000*OO[[#This Row],[122 (04JUL1985 03:00:00)-Water Temperature (C)]]*OO[[#This Row],[64]]</f>
        <v>1.5881157423359998E-5</v>
      </c>
      <c r="BO430" s="10">
        <f>3/24000000*OO[[#This Row],[123 (04JUL1985 06:00:00)-Water Temperature (C)]]*OO[[#This Row],[65]]</f>
        <v>1.4166836297442499E-5</v>
      </c>
      <c r="BP430" s="10">
        <f>3/24000000*OO[[#This Row],[124 (04JUL1985 09:00:00)-Water Temperature (C)]]*OO[[#This Row],[66]]</f>
        <v>1.3079386396587501E-5</v>
      </c>
      <c r="BQ430" s="10">
        <f>3/24000000*OO[[#This Row],[125 (04JUL1985 12:00:00)-Water Temperature (C)]]*OO[[#This Row],[67]]</f>
        <v>1.2054759873344999E-5</v>
      </c>
      <c r="BR430" s="10">
        <f>3/24000000*OO[[#This Row],[126 (04JUL1985 15:00:00)-Water Temperature (C)]]*OO[[#This Row],[68]]</f>
        <v>1.128826276628E-5</v>
      </c>
      <c r="BS430" s="10">
        <f>3/24000000*OO[[#This Row],[127 (04JUL1985 18:00:00)-Water Temperature (C)]]*OO[[#This Row],[69]]</f>
        <v>1.0562647032299999E-5</v>
      </c>
      <c r="BT430" s="10">
        <f>3/24000000*OO[[#This Row],[128 (04JUL1985 21:00:00)-Water Temperature (C)]]*OO[[#This Row],[70]]</f>
        <v>9.5682303179999985E-6</v>
      </c>
      <c r="BU430" s="10">
        <f>3/24000000*OO[[#This Row],[129 (05JUL1985 00:00:00)-Water Temperature (C)]]*OO[[#This Row],[71]]</f>
        <v>8.5253884435899994E-6</v>
      </c>
      <c r="BV430" s="10">
        <f>3/24000000*OO[[#This Row],[130 (05JUL1985 03:00:00)-Water Temperature (C)]]*OO[[#This Row],[72]]</f>
        <v>7.5498488596449991E-6</v>
      </c>
      <c r="BW430" s="10">
        <f>3/24000000*OO[[#This Row],[131 (05JUL1985 06:00:00)-Water Temperature (C)]]*OO[[#This Row],[73]]</f>
        <v>6.6262806746499991E-6</v>
      </c>
      <c r="BX430" s="10">
        <f>3/24000000*OO[[#This Row],[132 (05JUL1985 09:00:00)-Water Temperature (C)]]*OO[[#This Row],[74]]</f>
        <v>5.9369730076249995E-6</v>
      </c>
      <c r="BY430" s="10">
        <f>3/24000000*OO[[#This Row],[133 (05JUL1985 12:00:00)-Water Temperature (C)]]*OO[[#This Row],[75]]</f>
        <v>5.3366995630099995E-6</v>
      </c>
      <c r="BZ430" s="10">
        <f>3/24000000*OO[[#This Row],[134 (05JUL1985 15:00:00)-Water Temperature (C)]]*OO[[#This Row],[76]]</f>
        <v>4.850557429795E-6</v>
      </c>
      <c r="CA430" s="10">
        <f>3/24000000*OO[[#This Row],[135 (05JUL1985 18:00:00)-Water Temperature (C)]]*OO[[#This Row],[77]]</f>
        <v>4.4286266117025007E-6</v>
      </c>
      <c r="CB430" s="10">
        <f>3/24000000*OO[[#This Row],[136 (05JUL1985 21:00:00)-Water Temperature (C)]]*OO[[#This Row],[78]]</f>
        <v>3.9936874137649999E-6</v>
      </c>
      <c r="CC430" s="10">
        <f>3/24000000*OO[[#This Row],[137 (06JUL1985 00:00:00)-Water Temperature (C)]]*OO[[#This Row],[79]]</f>
        <v>3.5407994143375001E-6</v>
      </c>
      <c r="CD430" s="10">
        <f>3/24000000*OO[[#This Row],[138 (06JUL1985 03:00:00)-Water Temperature (C)]]*OO[[#This Row],[80]]</f>
        <v>3.0621335745412497E-6</v>
      </c>
      <c r="CE430" s="10">
        <f>3/24000000*OO[[#This Row],[139 (06JUL1985 06:00:00)-Water Temperature (C)]]*OO[[#This Row],[81]]</f>
        <v>2.6318957767546251E-6</v>
      </c>
      <c r="CF430" s="10">
        <f>3/24000000*OO[[#This Row],[140 (06JUL1985 09:00:00)-Water Temperature (C)]]*OO[[#This Row],[82]]</f>
        <v>2.2984792002194997E-6</v>
      </c>
      <c r="CG430" s="10">
        <f>3/24000000*OO[[#This Row],[141 (06JUL1985 12:00:00)-Water Temperature (C)]]*OO[[#This Row],[83]]</f>
        <v>2.0302514577064999E-6</v>
      </c>
      <c r="CH430" s="10">
        <f>3/24000000*OO[[#This Row],[142 (06JUL1985 15:00:00)-Water Temperature (C)]]*OO[[#This Row],[84]]</f>
        <v>1.8341248423485001E-6</v>
      </c>
      <c r="CI430" s="10">
        <f>3/24000000*OO[[#This Row],[143 (06JUL1985 18:00:00)-Water Temperature (C)]]*OO[[#This Row],[85]]</f>
        <v>1.6770715563944998E-6</v>
      </c>
      <c r="CJ430" s="10">
        <f>3/24000000*OO[[#This Row],[144 (06JUL1985 21:00:00)-Water Temperature (C)]]*OO[[#This Row],[86]]</f>
        <v>1.5138683999231249E-6</v>
      </c>
      <c r="CK430" s="10">
        <f>3/24000000*OO[[#This Row],[145 (07JUL1985 00:00:00)-Water Temperature (C)]]*OO[[#This Row],[87]]</f>
        <v>1.3332895072874999E-6</v>
      </c>
      <c r="CL430" s="10">
        <f>3/24000000*OO[[#This Row],[146 (07JUL1985 03:00:00)-Water Temperature (C)]]*OO[[#This Row],[88]]</f>
        <v>1.1517055755224998E-6</v>
      </c>
      <c r="CM430" s="10">
        <f>3/24000000*OO[[#This Row],[147 (07JUL1985 06:00:00)-Water Temperature (C)]]*OO[[#This Row],[89]]</f>
        <v>9.8140116537899973E-7</v>
      </c>
      <c r="CN430" s="10">
        <f>3/24000000*OO[[#This Row],[148 (07JUL1985 09:00:00)-Water Temperature (C)]]*OO[[#This Row],[90]]</f>
        <v>8.4189003657362501E-7</v>
      </c>
      <c r="CO430" s="10">
        <f>3/24000000*OO[[#This Row],[149 (07JUL1985 12:00:00)-Water Temperature (C)]]*OO[[#This Row],[91]]</f>
        <v>7.4536075629599994E-7</v>
      </c>
      <c r="CP430" s="10">
        <f>3/24000000*OO[[#This Row],[150 (07JUL1985 15:00:00)-Water Temperature (C)]]*OO[[#This Row],[92]]</f>
        <v>7.4536075629599994E-7</v>
      </c>
      <c r="CQ430" s="10">
        <f>3/24000000*OO[[#This Row],[151 (07JUL1985 18:00:00)-Water Temperature (C)]]*OO[[#This Row],[93]]</f>
        <v>7.4536075629599994E-7</v>
      </c>
      <c r="CR430" s="10">
        <f>3/24000000*OO[[#This Row],[152 (07JUL1985 21:00:00)-Water Temperature (C)]]*OO[[#This Row],[94]]</f>
        <v>7.4536075629599994E-7</v>
      </c>
      <c r="CS430" s="10">
        <f>3/24000000*OO[[#This Row],[153 (08JUL1985 00:00:00)-Water Temperature (C)]]*OO[[#This Row],[95]]</f>
        <v>7.4536075629599994E-7</v>
      </c>
      <c r="CT430" s="10">
        <f>3/24000000*OO[[#This Row],[154 (08JUL1985 03:00:00)-Water Temperature (C)]]*OO[[#This Row],[96]]</f>
        <v>7.4536075629599994E-7</v>
      </c>
      <c r="CU430" s="10">
        <f>3/24000000*OO[[#This Row],[155 (08JUL1985 06:00:00)-Water Temperature (C)]]*OO[[#This Row],[97]]</f>
        <v>7.4536075629599994E-7</v>
      </c>
      <c r="CV430" s="10">
        <f>3/24000000*OO[[#This Row],[156 (08JUL1985 09:00:00)-Water Temperature (C)]]*OO[[#This Row],[98]]</f>
        <v>7.4536075629599994E-7</v>
      </c>
      <c r="CW430" s="10">
        <f>3/24000000*OO[[#This Row],[157 (08JUL1985 12:00:00)-Water Temperature (C)]]*OO[[#This Row],[99]]</f>
        <v>7.4536075629599994E-7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1.7297650748019999E-36</v>
      </c>
      <c r="Y431" s="10">
        <f>3/24000000*OO[[#This Row],[81 (29JUN1985 00:00:00)-Water Temperature (C)]]*OO[[#This Row],[23]]</f>
        <v>2.4525260991710001E-30</v>
      </c>
      <c r="Z431" s="10">
        <f>3/24000000*OO[[#This Row],[82 (29JUN1985 03:00:00)-Water Temperature (C)]]*OO[[#This Row],[24]]</f>
        <v>7.5798506446462494E-24</v>
      </c>
      <c r="AA431" s="10">
        <f>3/24000000*OO[[#This Row],[83 (29JUN1985 06:00:00)-Water Temperature (C)]]*OO[[#This Row],[25]]</f>
        <v>2.5490833004910001E-19</v>
      </c>
      <c r="AB431" s="10">
        <f>3/24000000*OO[[#This Row],[84 (29JUN1985 09:00:00)-Water Temperature (C)]]*OO[[#This Row],[26]]</f>
        <v>7.1031188479200001E-16</v>
      </c>
      <c r="AC431" s="10">
        <f>3/24000000*OO[[#This Row],[85 (29JUN1985 12:00:00)-Water Temperature (C)]]*OO[[#This Row],[27]]</f>
        <v>4.3022421216224991E-13</v>
      </c>
      <c r="AD431" s="10">
        <f>3/24000000*OO[[#This Row],[86 (29JUN1985 15:00:00)-Water Temperature (C)]]*OO[[#This Row],[28]]</f>
        <v>8.5152603387824982E-11</v>
      </c>
      <c r="AE431" s="10">
        <f>3/24000000*OO[[#This Row],[88 (29JUN1985 21:00:00)-Water Temperature (C)]]*OO[[#This Row],[30]]</f>
        <v>2.7621206121762497E-7</v>
      </c>
      <c r="AF431" s="10">
        <f>3/24000000*OO[[#This Row],[88 (29JUN1985 21:00:00)-Water Temperature (C)]]*OO[[#This Row],[30]]</f>
        <v>2.7621206121762497E-7</v>
      </c>
      <c r="AG431" s="10">
        <f>3/24000000*OO[[#This Row],[89 (30JUN1985 00:00:00)-Water Temperature (C)]]*OO[[#This Row],[31]]</f>
        <v>5.8108889240400009E-6</v>
      </c>
      <c r="AH431" s="10">
        <f>3/24000000*OO[[#This Row],[90 (30JUN1985 03:00:00)-Water Temperature (C)]]*OO[[#This Row],[32]]</f>
        <v>7.0725894976187505E-5</v>
      </c>
      <c r="AI431" s="10">
        <f>3/24000000*OO[[#This Row],[91 (30JUN1985 06:00:00)-Water Temperature (C)]]*OO[[#This Row],[33]]</f>
        <v>5.2789823236800001E-4</v>
      </c>
      <c r="AJ431" s="10">
        <f>3/24000000*OO[[#This Row],[92 (30JUN1985 09:00:00)-Water Temperature (C)]]*OO[[#This Row],[34]]</f>
        <v>2.6315326464374992E-3</v>
      </c>
      <c r="AK431" s="10">
        <f>3/24000000*OO[[#This Row],[93 (30JUN1985 12:00:00)-Water Temperature (C)]]*OO[[#This Row],[35]]</f>
        <v>8.9477967313124993E-3</v>
      </c>
      <c r="AL431" s="10">
        <f>3/24000000*OO[[#This Row],[94 (30JUN1985 15:00:00)-Water Temperature (C)]]*OO[[#This Row],[36]]</f>
        <v>2.2003596793839997E-2</v>
      </c>
      <c r="AM431" s="10">
        <f>3/24000000*OO[[#This Row],[95 (30JUN1985 18:00:00)-Water Temperature (C)]]*OO[[#This Row],[37]]</f>
        <v>4.12740930226125E-2</v>
      </c>
      <c r="AN431" s="10">
        <f>3/24000000*OO[[#This Row],[96 (30JUN1985 21:00:00)-Water Temperature (C)]]*OO[[#This Row],[38]]</f>
        <v>5.8820418186637496E-2</v>
      </c>
      <c r="AO431" s="10">
        <f>3/24000000*OO[[#This Row],[97 (01JUL1985 00:00:00)-Water Temperature (C)]]*OO[[#This Row],[39]]</f>
        <v>6.5561462926987502E-2</v>
      </c>
      <c r="AP431" s="10">
        <f>3/24000000*OO[[#This Row],[98 (01JUL1985 03:00:00)-Water Temperature (C)]]*OO[[#This Row],[40]]</f>
        <v>5.9329023419874991E-2</v>
      </c>
      <c r="AQ431" s="10">
        <f>3/24000000*OO[[#This Row],[99 (01JUL1985 06:00:00)-Water Temperature (C)]]*OO[[#This Row],[41]]</f>
        <v>4.4444737592699998E-2</v>
      </c>
      <c r="AR431" s="10">
        <f>3/24000000*OO[[#This Row],[100 (01JUL1985 09:00:00)-Water Temperature (C)]]*OO[[#This Row],[42]]</f>
        <v>2.9049408764599997E-2</v>
      </c>
      <c r="AS431" s="10">
        <f>3/24000000*OO[[#This Row],[101 (01JUL1985 12:00:00)-Water Temperature (C)]]*OO[[#This Row],[43]]</f>
        <v>1.6503961351942497E-2</v>
      </c>
      <c r="AT431" s="10">
        <f>3/24000000*OO[[#This Row],[102 (01JUL1985 15:00:00)-Water Temperature (C)]]*OO[[#This Row],[44]]</f>
        <v>8.4593983074299998E-3</v>
      </c>
      <c r="AU431" s="10">
        <f>3/24000000*OO[[#This Row],[103 (01JUL1985 18:00:00)-Water Temperature (C)]]*OO[[#This Row],[45]]</f>
        <v>3.98581794468E-3</v>
      </c>
      <c r="AV431" s="10">
        <f>3/24000000*OO[[#This Row],[104 (01JUL1985 21:00:00)-Water Temperature (C)]]*OO[[#This Row],[46]]</f>
        <v>1.712035633792E-3</v>
      </c>
      <c r="AW431" s="10">
        <f>3/24000000*OO[[#This Row],[105 (02JUL1985 00:00:00)-Water Temperature (C)]]*OO[[#This Row],[47]]</f>
        <v>7.00157445330625E-4</v>
      </c>
      <c r="AX431" s="10">
        <f>3/24000000*OO[[#This Row],[106 (02JUL1985 03:00:00)-Water Temperature (C)]]*OO[[#This Row],[48]]</f>
        <v>2.9179269441199999E-4</v>
      </c>
      <c r="AY431" s="10">
        <f>3/24000000*OO[[#This Row],[107 (02JUL1985 06:00:00)-Water Temperature (C)]]*OO[[#This Row],[49]]</f>
        <v>1.392192327287E-4</v>
      </c>
      <c r="AZ431" s="10">
        <f>3/24000000*OO[[#This Row],[108 (02JUL1985 09:00:00)-Water Temperature (C)]]*OO[[#This Row],[50]]</f>
        <v>8.8237602486074989E-5</v>
      </c>
      <c r="BA431" s="10">
        <f>3/24000000*OO[[#This Row],[109 (02JUL1985 12:00:00)-Water Temperature (C)]]*OO[[#This Row],[51]]</f>
        <v>7.0129018274437497E-5</v>
      </c>
      <c r="BB431" s="10">
        <f>3/24000000*OO[[#This Row],[110 (02JUL1985 15:00:00)-Water Temperature (C)]]*OO[[#This Row],[52]]</f>
        <v>6.2866021927999988E-5</v>
      </c>
      <c r="BC431" s="10">
        <f>3/24000000*OO[[#This Row],[111 (02JUL1985 18:00:00)-Water Temperature (C)]]*OO[[#This Row],[53]]</f>
        <v>5.8370496521512496E-5</v>
      </c>
      <c r="BD431" s="10">
        <f>3/24000000*OO[[#This Row],[112 (02JUL1985 21:00:00)-Water Temperature (C)]]*OO[[#This Row],[54]]</f>
        <v>5.3334580632499988E-5</v>
      </c>
      <c r="BE431" s="10">
        <f>3/24000000*OO[[#This Row],[113 (03JUL1985 00:00:00)-Water Temperature (C)]]*OO[[#This Row],[55]]</f>
        <v>4.7671933329524999E-5</v>
      </c>
      <c r="BF431" s="10">
        <f>3/24000000*OO[[#This Row],[114 (03JUL1985 03:00:00)-Water Temperature (C)]]*OO[[#This Row],[56]]</f>
        <v>4.2029450924600001E-5</v>
      </c>
      <c r="BG431" s="10">
        <f>3/24000000*OO[[#This Row],[115 (03JUL1985 06:00:00)-Water Temperature (C)]]*OO[[#This Row],[57]]</f>
        <v>3.6618696977249997E-5</v>
      </c>
      <c r="BH431" s="10">
        <f>3/24000000*OO[[#This Row],[116 (03JUL1985 09:00:00)-Water Temperature (C)]]*OO[[#This Row],[58]]</f>
        <v>3.2519145511800002E-5</v>
      </c>
      <c r="BI431" s="10">
        <f>3/24000000*OO[[#This Row],[117 (03JUL1985 12:00:00)-Water Temperature (C)]]*OO[[#This Row],[59]]</f>
        <v>2.8209427488599997E-5</v>
      </c>
      <c r="BJ431" s="10">
        <f>3/24000000*OO[[#This Row],[118 (03JUL1985 15:00:00)-Water Temperature (C)]]*OO[[#This Row],[60]]</f>
        <v>2.5525688099999997E-5</v>
      </c>
      <c r="BK431" s="10">
        <f>3/24000000*OO[[#This Row],[119 (03JUL1985 18:00:00)-Water Temperature (C)]]*OO[[#This Row],[61]]</f>
        <v>2.2984872627510001E-5</v>
      </c>
      <c r="BL431" s="10">
        <f>3/24000000*OO[[#This Row],[120 (03JUL1985 21:00:00)-Water Temperature (C)]]*OO[[#This Row],[62]]</f>
        <v>2.0408309760219999E-5</v>
      </c>
      <c r="BM431" s="10">
        <f>3/24000000*OO[[#This Row],[121 (04JUL1985 00:00:00)-Water Temperature (C)]]*OO[[#This Row],[63]]</f>
        <v>1.7939509596569999E-5</v>
      </c>
      <c r="BN431" s="10">
        <f>3/24000000*OO[[#This Row],[122 (04JUL1985 03:00:00)-Water Temperature (C)]]*OO[[#This Row],[64]]</f>
        <v>1.5595351206160002E-5</v>
      </c>
      <c r="BO431" s="10">
        <f>3/24000000*OO[[#This Row],[123 (04JUL1985 06:00:00)-Water Temperature (C)]]*OO[[#This Row],[65]]</f>
        <v>1.3559274820079999E-5</v>
      </c>
      <c r="BP431" s="10">
        <f>3/24000000*OO[[#This Row],[124 (04JUL1985 09:00:00)-Water Temperature (C)]]*OO[[#This Row],[66]]</f>
        <v>1.2157749036305001E-5</v>
      </c>
      <c r="BQ431" s="10">
        <f>3/24000000*OO[[#This Row],[125 (04JUL1985 12:00:00)-Water Temperature (C)]]*OO[[#This Row],[67]]</f>
        <v>1.1203684386084999E-5</v>
      </c>
      <c r="BR431" s="10">
        <f>3/24000000*OO[[#This Row],[126 (04JUL1985 15:00:00)-Water Temperature (C)]]*OO[[#This Row],[68]]</f>
        <v>1.0572755704374998E-5</v>
      </c>
      <c r="BS431" s="10">
        <f>3/24000000*OO[[#This Row],[127 (04JUL1985 18:00:00)-Water Temperature (C)]]*OO[[#This Row],[69]]</f>
        <v>9.98409639980625E-6</v>
      </c>
      <c r="BT431" s="10">
        <f>3/24000000*OO[[#This Row],[128 (04JUL1985 21:00:00)-Water Temperature (C)]]*OO[[#This Row],[70]]</f>
        <v>9.1325299901549985E-6</v>
      </c>
      <c r="BU431" s="10">
        <f>3/24000000*OO[[#This Row],[129 (05JUL1985 00:00:00)-Water Temperature (C)]]*OO[[#This Row],[71]]</f>
        <v>8.2175137951399983E-6</v>
      </c>
      <c r="BV431" s="10">
        <f>3/24000000*OO[[#This Row],[130 (05JUL1985 03:00:00)-Water Temperature (C)]]*OO[[#This Row],[72]]</f>
        <v>7.3646632876887499E-6</v>
      </c>
      <c r="BW431" s="10">
        <f>3/24000000*OO[[#This Row],[131 (05JUL1985 06:00:00)-Water Temperature (C)]]*OO[[#This Row],[73]]</f>
        <v>6.5438058615624992E-6</v>
      </c>
      <c r="BX431" s="10">
        <f>3/24000000*OO[[#This Row],[132 (05JUL1985 09:00:00)-Water Temperature (C)]]*OO[[#This Row],[74]]</f>
        <v>5.936436442095001E-6</v>
      </c>
      <c r="BY431" s="10">
        <f>3/24000000*OO[[#This Row],[133 (05JUL1985 12:00:00)-Water Temperature (C)]]*OO[[#This Row],[75]]</f>
        <v>5.4056932525999994E-6</v>
      </c>
      <c r="BZ431" s="10">
        <f>3/24000000*OO[[#This Row],[134 (05JUL1985 15:00:00)-Water Temperature (C)]]*OO[[#This Row],[76]]</f>
        <v>4.9713283356000002E-6</v>
      </c>
      <c r="CA431" s="10">
        <f>3/24000000*OO[[#This Row],[135 (05JUL1985 18:00:00)-Water Temperature (C)]]*OO[[#This Row],[77]]</f>
        <v>4.5626059393937498E-6</v>
      </c>
      <c r="CB431" s="10">
        <f>3/24000000*OO[[#This Row],[136 (05JUL1985 21:00:00)-Water Temperature (C)]]*OO[[#This Row],[78]]</f>
        <v>4.1403244465499996E-6</v>
      </c>
      <c r="CC431" s="10">
        <f>3/24000000*OO[[#This Row],[137 (06JUL1985 00:00:00)-Water Temperature (C)]]*OO[[#This Row],[79]]</f>
        <v>3.6957568873500002E-6</v>
      </c>
      <c r="CD431" s="10">
        <f>3/24000000*OO[[#This Row],[138 (06JUL1985 03:00:00)-Water Temperature (C)]]*OO[[#This Row],[80]]</f>
        <v>3.22129663599E-6</v>
      </c>
      <c r="CE431" s="10">
        <f>3/24000000*OO[[#This Row],[139 (06JUL1985 06:00:00)-Water Temperature (C)]]*OO[[#This Row],[81]]</f>
        <v>2.7869284653499997E-6</v>
      </c>
      <c r="CF431" s="10">
        <f>3/24000000*OO[[#This Row],[140 (06JUL1985 09:00:00)-Water Temperature (C)]]*OO[[#This Row],[82]]</f>
        <v>2.4499790964687495E-6</v>
      </c>
      <c r="CG431" s="10">
        <f>3/24000000*OO[[#This Row],[141 (06JUL1985 12:00:00)-Water Temperature (C)]]*OO[[#This Row],[83]]</f>
        <v>2.1764864507999998E-6</v>
      </c>
      <c r="CH431" s="10">
        <f>3/24000000*OO[[#This Row],[142 (06JUL1985 15:00:00)-Water Temperature (C)]]*OO[[#This Row],[84]]</f>
        <v>1.9750914450629999E-6</v>
      </c>
      <c r="CI431" s="10">
        <f>3/24000000*OO[[#This Row],[143 (06JUL1985 18:00:00)-Water Temperature (C)]]*OO[[#This Row],[85]]</f>
        <v>1.814207370633E-6</v>
      </c>
      <c r="CJ431" s="10">
        <f>3/24000000*OO[[#This Row],[144 (06JUL1985 21:00:00)-Water Temperature (C)]]*OO[[#This Row],[86]]</f>
        <v>1.64659131387E-6</v>
      </c>
      <c r="CK431" s="10">
        <f>3/24000000*OO[[#This Row],[145 (07JUL1985 00:00:00)-Water Temperature (C)]]*OO[[#This Row],[87]]</f>
        <v>1.4589185139586249E-6</v>
      </c>
      <c r="CL431" s="10">
        <f>3/24000000*OO[[#This Row],[146 (07JUL1985 03:00:00)-Water Temperature (C)]]*OO[[#This Row],[88]]</f>
        <v>1.2685213252188748E-6</v>
      </c>
      <c r="CM431" s="10">
        <f>3/24000000*OO[[#This Row],[147 (07JUL1985 06:00:00)-Water Temperature (C)]]*OO[[#This Row],[89]]</f>
        <v>1.088828209186E-6</v>
      </c>
      <c r="CN431" s="10">
        <f>3/24000000*OO[[#This Row],[148 (07JUL1985 09:00:00)-Water Temperature (C)]]*OO[[#This Row],[90]]</f>
        <v>9.3789733934125002E-7</v>
      </c>
      <c r="CO431" s="10">
        <f>3/24000000*OO[[#This Row],[149 (07JUL1985 12:00:00)-Water Temperature (C)]]*OO[[#This Row],[91]]</f>
        <v>8.2993665711137507E-7</v>
      </c>
      <c r="CP431" s="10">
        <f>3/24000000*OO[[#This Row],[150 (07JUL1985 15:00:00)-Water Temperature (C)]]*OO[[#This Row],[92]]</f>
        <v>8.2993665711137507E-7</v>
      </c>
      <c r="CQ431" s="10">
        <f>3/24000000*OO[[#This Row],[151 (07JUL1985 18:00:00)-Water Temperature (C)]]*OO[[#This Row],[93]]</f>
        <v>8.2993665711137507E-7</v>
      </c>
      <c r="CR431" s="10">
        <f>3/24000000*OO[[#This Row],[152 (07JUL1985 21:00:00)-Water Temperature (C)]]*OO[[#This Row],[94]]</f>
        <v>8.2993665711137507E-7</v>
      </c>
      <c r="CS431" s="10">
        <f>3/24000000*OO[[#This Row],[153 (08JUL1985 00:00:00)-Water Temperature (C)]]*OO[[#This Row],[95]]</f>
        <v>8.2993665711137507E-7</v>
      </c>
      <c r="CT431" s="10">
        <f>3/24000000*OO[[#This Row],[154 (08JUL1985 03:00:00)-Water Temperature (C)]]*OO[[#This Row],[96]]</f>
        <v>8.2993665711137507E-7</v>
      </c>
      <c r="CU431" s="10">
        <f>3/24000000*OO[[#This Row],[155 (08JUL1985 06:00:00)-Water Temperature (C)]]*OO[[#This Row],[97]]</f>
        <v>8.2993665711137507E-7</v>
      </c>
      <c r="CV431" s="10">
        <f>3/24000000*OO[[#This Row],[156 (08JUL1985 09:00:00)-Water Temperature (C)]]*OO[[#This Row],[98]]</f>
        <v>8.2993665711137507E-7</v>
      </c>
      <c r="CW431" s="10">
        <f>3/24000000*OO[[#This Row],[157 (08JUL1985 12:00:00)-Water Temperature (C)]]*OO[[#This Row],[99]]</f>
        <v>8.2993665711137507E-7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4.0933035509624993E-37</v>
      </c>
      <c r="Y432" s="10">
        <f>3/24000000*OO[[#This Row],[81 (29JUN1985 00:00:00)-Water Temperature (C)]]*OO[[#This Row],[23]]</f>
        <v>5.3346837362287497E-31</v>
      </c>
      <c r="Z432" s="10">
        <f>3/24000000*OO[[#This Row],[82 (29JUN1985 03:00:00)-Water Temperature (C)]]*OO[[#This Row],[24]]</f>
        <v>2.2045135160320002E-24</v>
      </c>
      <c r="AA432" s="10">
        <f>3/24000000*OO[[#This Row],[83 (29JUN1985 06:00:00)-Water Temperature (C)]]*OO[[#This Row],[25]]</f>
        <v>9.4624420602224995E-20</v>
      </c>
      <c r="AB432" s="10">
        <f>3/24000000*OO[[#This Row],[84 (29JUN1985 09:00:00)-Water Temperature (C)]]*OO[[#This Row],[26]]</f>
        <v>2.9868645490725E-16</v>
      </c>
      <c r="AC432" s="10">
        <f>3/24000000*OO[[#This Row],[85 (29JUN1985 12:00:00)-Water Temperature (C)]]*OO[[#This Row],[27]]</f>
        <v>1.9786781533727501E-13</v>
      </c>
      <c r="AD432" s="10">
        <f>3/24000000*OO[[#This Row],[86 (29JUN1985 15:00:00)-Water Temperature (C)]]*OO[[#This Row],[28]]</f>
        <v>4.1948515163774999E-11</v>
      </c>
      <c r="AE432" s="10">
        <f>3/24000000*OO[[#This Row],[88 (29JUN1985 21:00:00)-Water Temperature (C)]]*OO[[#This Row],[30]]</f>
        <v>1.51074077074125E-7</v>
      </c>
      <c r="AF432" s="10">
        <f>3/24000000*OO[[#This Row],[88 (29JUN1985 21:00:00)-Water Temperature (C)]]*OO[[#This Row],[30]]</f>
        <v>1.51074077074125E-7</v>
      </c>
      <c r="AG432" s="10">
        <f>3/24000000*OO[[#This Row],[89 (30JUN1985 00:00:00)-Water Temperature (C)]]*OO[[#This Row],[31]]</f>
        <v>3.3167633870500004E-6</v>
      </c>
      <c r="AH432" s="10">
        <f>3/24000000*OO[[#This Row],[90 (30JUN1985 03:00:00)-Water Temperature (C)]]*OO[[#This Row],[32]]</f>
        <v>4.1992327377000001E-5</v>
      </c>
      <c r="AI432" s="10">
        <f>3/24000000*OO[[#This Row],[91 (30JUN1985 06:00:00)-Water Temperature (C)]]*OO[[#This Row],[33]]</f>
        <v>3.2461500583187496E-4</v>
      </c>
      <c r="AJ432" s="10">
        <f>3/24000000*OO[[#This Row],[92 (30JUN1985 09:00:00)-Water Temperature (C)]]*OO[[#This Row],[34]]</f>
        <v>1.6697899771410001E-3</v>
      </c>
      <c r="AK432" s="10">
        <f>3/24000000*OO[[#This Row],[93 (30JUN1985 12:00:00)-Water Temperature (C)]]*OO[[#This Row],[35]]</f>
        <v>5.8275686261925006E-3</v>
      </c>
      <c r="AL432" s="10">
        <f>3/24000000*OO[[#This Row],[94 (30JUN1985 15:00:00)-Water Temperature (C)]]*OO[[#This Row],[36]]</f>
        <v>1.4619793857037499E-2</v>
      </c>
      <c r="AM432" s="10">
        <f>3/24000000*OO[[#This Row],[95 (30JUN1985 18:00:00)-Water Temperature (C)]]*OO[[#This Row],[37]]</f>
        <v>2.7921002802875003E-2</v>
      </c>
      <c r="AN432" s="10">
        <f>3/24000000*OO[[#This Row],[96 (30JUN1985 21:00:00)-Water Temperature (C)]]*OO[[#This Row],[38]]</f>
        <v>4.0387755499937499E-2</v>
      </c>
      <c r="AO432" s="10">
        <f>3/24000000*OO[[#This Row],[97 (01JUL1985 00:00:00)-Water Temperature (C)]]*OO[[#This Row],[39]]</f>
        <v>4.5525507084400001E-2</v>
      </c>
      <c r="AP432" s="10">
        <f>3/24000000*OO[[#This Row],[98 (01JUL1985 03:00:00)-Water Temperature (C)]]*OO[[#This Row],[40]]</f>
        <v>4.16422784311875E-2</v>
      </c>
      <c r="AQ432" s="10">
        <f>3/24000000*OO[[#This Row],[99 (01JUL1985 06:00:00)-Water Temperature (C)]]*OO[[#This Row],[41]]</f>
        <v>3.1423072649999995E-2</v>
      </c>
      <c r="AR432" s="10">
        <f>3/24000000*OO[[#This Row],[100 (01JUL1985 09:00:00)-Water Temperature (C)]]*OO[[#This Row],[42]]</f>
        <v>2.0609821879594998E-2</v>
      </c>
      <c r="AS432" s="10">
        <f>3/24000000*OO[[#This Row],[101 (01JUL1985 12:00:00)-Water Temperature (C)]]*OO[[#This Row],[43]]</f>
        <v>1.1693956608468749E-2</v>
      </c>
      <c r="AT432" s="10">
        <f>3/24000000*OO[[#This Row],[102 (01JUL1985 15:00:00)-Water Temperature (C)]]*OO[[#This Row],[44]]</f>
        <v>5.9555415953400003E-3</v>
      </c>
      <c r="AU432" s="10">
        <f>3/24000000*OO[[#This Row],[103 (01JUL1985 18:00:00)-Water Temperature (C)]]*OO[[#This Row],[45]]</f>
        <v>2.7794482193774996E-3</v>
      </c>
      <c r="AV432" s="10">
        <f>3/24000000*OO[[#This Row],[104 (01JUL1985 21:00:00)-Water Temperature (C)]]*OO[[#This Row],[46]]</f>
        <v>1.1786646059618747E-3</v>
      </c>
      <c r="AW432" s="10">
        <f>3/24000000*OO[[#This Row],[105 (02JUL1985 00:00:00)-Water Temperature (C)]]*OO[[#This Row],[47]]</f>
        <v>4.7348161264800008E-4</v>
      </c>
      <c r="AX432" s="10">
        <f>3/24000000*OO[[#This Row],[106 (02JUL1985 03:00:00)-Water Temperature (C)]]*OO[[#This Row],[48]]</f>
        <v>1.9251695589150001E-4</v>
      </c>
      <c r="AY432" s="10">
        <f>3/24000000*OO[[#This Row],[107 (02JUL1985 06:00:00)-Water Temperature (C)]]*OO[[#This Row],[49]]</f>
        <v>8.8413155046649993E-5</v>
      </c>
      <c r="AZ432" s="10">
        <f>3/24000000*OO[[#This Row],[108 (02JUL1985 09:00:00)-Water Temperature (C)]]*OO[[#This Row],[50]]</f>
        <v>5.3848851704862504E-5</v>
      </c>
      <c r="BA432" s="10">
        <f>3/24000000*OO[[#This Row],[109 (02JUL1985 12:00:00)-Water Temperature (C)]]*OO[[#This Row],[51]]</f>
        <v>4.2281230989449997E-5</v>
      </c>
      <c r="BB432" s="10">
        <f>3/24000000*OO[[#This Row],[110 (02JUL1985 15:00:00)-Water Temperature (C)]]*OO[[#This Row],[52]]</f>
        <v>3.7755941563124994E-5</v>
      </c>
      <c r="BC432" s="10">
        <f>3/24000000*OO[[#This Row],[111 (02JUL1985 18:00:00)-Water Temperature (C)]]*OO[[#This Row],[53]]</f>
        <v>3.50439457555E-5</v>
      </c>
      <c r="BD432" s="10">
        <f>3/24000000*OO[[#This Row],[112 (02JUL1985 21:00:00)-Water Temperature (C)]]*OO[[#This Row],[54]]</f>
        <v>3.2100737253574997E-5</v>
      </c>
      <c r="BE432" s="10">
        <f>3/24000000*OO[[#This Row],[113 (03JUL1985 00:00:00)-Water Temperature (C)]]*OO[[#This Row],[55]]</f>
        <v>2.8772593565225005E-5</v>
      </c>
      <c r="BF432" s="10">
        <f>3/24000000*OO[[#This Row],[114 (03JUL1985 03:00:00)-Water Temperature (C)]]*OO[[#This Row],[56]]</f>
        <v>2.5487694711518748E-5</v>
      </c>
      <c r="BG432" s="10">
        <f>3/24000000*OO[[#This Row],[115 (03JUL1985 06:00:00)-Water Temperature (C)]]*OO[[#This Row],[57]]</f>
        <v>2.22952550815225E-5</v>
      </c>
      <c r="BH432" s="10">
        <f>3/24000000*OO[[#This Row],[116 (03JUL1985 09:00:00)-Water Temperature (C)]]*OO[[#This Row],[58]]</f>
        <v>1.9912886108115E-5</v>
      </c>
      <c r="BI432" s="10">
        <f>3/24000000*OO[[#This Row],[117 (03JUL1985 12:00:00)-Water Temperature (C)]]*OO[[#This Row],[59]]</f>
        <v>1.7337447410512498E-5</v>
      </c>
      <c r="BJ432" s="10">
        <f>3/24000000*OO[[#This Row],[118 (03JUL1985 15:00:00)-Water Temperature (C)]]*OO[[#This Row],[60]]</f>
        <v>1.5736560170412497E-5</v>
      </c>
      <c r="BK432" s="10">
        <f>3/24000000*OO[[#This Row],[119 (03JUL1985 18:00:00)-Water Temperature (C)]]*OO[[#This Row],[61]]</f>
        <v>1.42434266488E-5</v>
      </c>
      <c r="BL432" s="10">
        <f>3/24000000*OO[[#This Row],[120 (03JUL1985 21:00:00)-Water Temperature (C)]]*OO[[#This Row],[62]]</f>
        <v>1.271779672563E-5</v>
      </c>
      <c r="BM432" s="10">
        <f>3/24000000*OO[[#This Row],[121 (04JUL1985 00:00:00)-Water Temperature (C)]]*OO[[#This Row],[63]]</f>
        <v>1.124606136124E-5</v>
      </c>
      <c r="BN432" s="10">
        <f>3/24000000*OO[[#This Row],[122 (04JUL1985 03:00:00)-Water Temperature (C)]]*OO[[#This Row],[64]]</f>
        <v>9.8485788234637497E-6</v>
      </c>
      <c r="BO432" s="10">
        <f>3/24000000*OO[[#This Row],[123 (04JUL1985 06:00:00)-Water Temperature (C)]]*OO[[#This Row],[65]]</f>
        <v>8.6275401064387508E-6</v>
      </c>
      <c r="BP432" s="10">
        <f>3/24000000*OO[[#This Row],[124 (04JUL1985 09:00:00)-Water Temperature (C)]]*OO[[#This Row],[66]]</f>
        <v>7.8040191352499999E-6</v>
      </c>
      <c r="BQ432" s="10">
        <f>3/24000000*OO[[#This Row],[125 (04JUL1985 12:00:00)-Water Temperature (C)]]*OO[[#This Row],[67]]</f>
        <v>7.2144335117250001E-6</v>
      </c>
      <c r="BR432" s="10">
        <f>3/24000000*OO[[#This Row],[126 (04JUL1985 15:00:00)-Water Temperature (C)]]*OO[[#This Row],[68]]</f>
        <v>6.8215124087724999E-6</v>
      </c>
      <c r="BS432" s="10">
        <f>3/24000000*OO[[#This Row],[127 (04JUL1985 18:00:00)-Water Temperature (C)]]*OO[[#This Row],[69]]</f>
        <v>6.4689989815649987E-6</v>
      </c>
      <c r="BT432" s="10">
        <f>3/24000000*OO[[#This Row],[128 (04JUL1985 21:00:00)-Water Temperature (C)]]*OO[[#This Row],[70]]</f>
        <v>5.9473417574249992E-6</v>
      </c>
      <c r="BU432" s="10">
        <f>3/24000000*OO[[#This Row],[129 (05JUL1985 00:00:00)-Water Temperature (C)]]*OO[[#This Row],[71]]</f>
        <v>5.3713067667049998E-6</v>
      </c>
      <c r="BV432" s="10">
        <f>3/24000000*OO[[#This Row],[130 (05JUL1985 03:00:00)-Water Temperature (C)]]*OO[[#This Row],[72]]</f>
        <v>4.8400294821062495E-6</v>
      </c>
      <c r="BW432" s="10">
        <f>3/24000000*OO[[#This Row],[131 (05JUL1985 06:00:00)-Water Temperature (C)]]*OO[[#This Row],[73]]</f>
        <v>4.3238474466199997E-6</v>
      </c>
      <c r="BX432" s="10">
        <f>3/24000000*OO[[#This Row],[132 (05JUL1985 09:00:00)-Water Temperature (C)]]*OO[[#This Row],[74]]</f>
        <v>3.9411766559749995E-6</v>
      </c>
      <c r="BY432" s="10">
        <f>3/24000000*OO[[#This Row],[133 (05JUL1985 12:00:00)-Water Temperature (C)]]*OO[[#This Row],[75]]</f>
        <v>3.6083937661199997E-6</v>
      </c>
      <c r="BZ432" s="10">
        <f>3/24000000*OO[[#This Row],[134 (05JUL1985 15:00:00)-Water Temperature (C)]]*OO[[#This Row],[76]]</f>
        <v>3.3289164956699999E-6</v>
      </c>
      <c r="CA432" s="10">
        <f>3/24000000*OO[[#This Row],[135 (05JUL1985 18:00:00)-Water Temperature (C)]]*OO[[#This Row],[77]]</f>
        <v>3.0745418787687502E-6</v>
      </c>
      <c r="CB432" s="10">
        <f>3/24000000*OO[[#This Row],[136 (05JUL1985 21:00:00)-Water Temperature (C)]]*OO[[#This Row],[78]]</f>
        <v>2.8077770933699999E-6</v>
      </c>
      <c r="CC432" s="10">
        <f>3/24000000*OO[[#This Row],[137 (06JUL1985 00:00:00)-Water Temperature (C)]]*OO[[#This Row],[79]]</f>
        <v>2.5232304193738746E-6</v>
      </c>
      <c r="CD432" s="10">
        <f>3/24000000*OO[[#This Row],[138 (06JUL1985 03:00:00)-Water Temperature (C)]]*OO[[#This Row],[80]]</f>
        <v>2.2167211714560003E-6</v>
      </c>
      <c r="CE432" s="10">
        <f>3/24000000*OO[[#This Row],[139 (06JUL1985 06:00:00)-Water Temperature (C)]]*OO[[#This Row],[81]]</f>
        <v>1.9294342834389999E-6</v>
      </c>
      <c r="CF432" s="10">
        <f>3/24000000*OO[[#This Row],[140 (06JUL1985 09:00:00)-Water Temperature (C)]]*OO[[#This Row],[82]]</f>
        <v>1.7067657991702501E-6</v>
      </c>
      <c r="CG432" s="10">
        <f>3/24000000*OO[[#This Row],[141 (06JUL1985 12:00:00)-Water Temperature (C)]]*OO[[#This Row],[83]]</f>
        <v>1.5245793090989999E-6</v>
      </c>
      <c r="CH432" s="10">
        <f>3/24000000*OO[[#This Row],[142 (06JUL1985 15:00:00)-Water Temperature (C)]]*OO[[#This Row],[84]]</f>
        <v>1.3857854262720001E-6</v>
      </c>
      <c r="CI432" s="10">
        <f>3/24000000*OO[[#This Row],[143 (06JUL1985 18:00:00)-Water Temperature (C)]]*OO[[#This Row],[85]]</f>
        <v>1.2729071782530002E-6</v>
      </c>
      <c r="CJ432" s="10">
        <f>3/24000000*OO[[#This Row],[144 (06JUL1985 21:00:00)-Water Temperature (C)]]*OO[[#This Row],[86]]</f>
        <v>1.1565805192627501E-6</v>
      </c>
      <c r="CK432" s="10">
        <f>3/24000000*OO[[#This Row],[145 (07JUL1985 00:00:00)-Water Temperature (C)]]*OO[[#This Row],[87]]</f>
        <v>1.0257044584770001E-6</v>
      </c>
      <c r="CL432" s="10">
        <f>3/24000000*OO[[#This Row],[146 (07JUL1985 03:00:00)-Water Temperature (C)]]*OO[[#This Row],[88]]</f>
        <v>8.9438651167949994E-7</v>
      </c>
      <c r="CM432" s="10">
        <f>3/24000000*OO[[#This Row],[147 (07JUL1985 06:00:00)-Water Temperature (C)]]*OO[[#This Row],[89]]</f>
        <v>7.6938873363249993E-7</v>
      </c>
      <c r="CN432" s="10">
        <f>3/24000000*OO[[#This Row],[148 (07JUL1985 09:00:00)-Water Temperature (C)]]*OO[[#This Row],[90]]</f>
        <v>6.6335595557512497E-7</v>
      </c>
      <c r="CO432" s="10">
        <f>3/24000000*OO[[#This Row],[149 (07JUL1985 12:00:00)-Water Temperature (C)]]*OO[[#This Row],[91]]</f>
        <v>5.8686981120374998E-7</v>
      </c>
      <c r="CP432" s="10">
        <f>3/24000000*OO[[#This Row],[150 (07JUL1985 15:00:00)-Water Temperature (C)]]*OO[[#This Row],[92]]</f>
        <v>5.8686981120374998E-7</v>
      </c>
      <c r="CQ432" s="10">
        <f>3/24000000*OO[[#This Row],[151 (07JUL1985 18:00:00)-Water Temperature (C)]]*OO[[#This Row],[93]]</f>
        <v>5.8686981120374998E-7</v>
      </c>
      <c r="CR432" s="10">
        <f>3/24000000*OO[[#This Row],[152 (07JUL1985 21:00:00)-Water Temperature (C)]]*OO[[#This Row],[94]]</f>
        <v>5.8686981120374998E-7</v>
      </c>
      <c r="CS432" s="10">
        <f>3/24000000*OO[[#This Row],[153 (08JUL1985 00:00:00)-Water Temperature (C)]]*OO[[#This Row],[95]]</f>
        <v>5.8686981120374998E-7</v>
      </c>
      <c r="CT432" s="10">
        <f>3/24000000*OO[[#This Row],[154 (08JUL1985 03:00:00)-Water Temperature (C)]]*OO[[#This Row],[96]]</f>
        <v>5.8686981120374998E-7</v>
      </c>
      <c r="CU432" s="10">
        <f>3/24000000*OO[[#This Row],[155 (08JUL1985 06:00:00)-Water Temperature (C)]]*OO[[#This Row],[97]]</f>
        <v>5.8686981120374998E-7</v>
      </c>
      <c r="CV432" s="10">
        <f>3/24000000*OO[[#This Row],[156 (08JUL1985 09:00:00)-Water Temperature (C)]]*OO[[#This Row],[98]]</f>
        <v>5.8686981120374998E-7</v>
      </c>
      <c r="CW432" s="10">
        <f>3/24000000*OO[[#This Row],[157 (08JUL1985 12:00:00)-Water Temperature (C)]]*OO[[#This Row],[99]]</f>
        <v>5.8686981120374998E-7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1.2901026551686248E-37</v>
      </c>
      <c r="Y433" s="10">
        <f>3/24000000*OO[[#This Row],[81 (29JUN1985 00:00:00)-Water Temperature (C)]]*OO[[#This Row],[23]]</f>
        <v>1.5934634052918749E-31</v>
      </c>
      <c r="Z433" s="10">
        <f>3/24000000*OO[[#This Row],[82 (29JUN1985 03:00:00)-Water Temperature (C)]]*OO[[#This Row],[24]]</f>
        <v>7.9801315311925003E-25</v>
      </c>
      <c r="AA433" s="10">
        <f>3/24000000*OO[[#This Row],[83 (29JUN1985 06:00:00)-Water Temperature (C)]]*OO[[#This Row],[25]]</f>
        <v>4.1201614335824998E-20</v>
      </c>
      <c r="AB433" s="10">
        <f>3/24000000*OO[[#This Row],[84 (29JUN1985 09:00:00)-Water Temperature (C)]]*OO[[#This Row],[26]]</f>
        <v>1.42249228294375E-16</v>
      </c>
      <c r="AC433" s="10">
        <f>3/24000000*OO[[#This Row],[85 (29JUN1985 12:00:00)-Water Temperature (C)]]*OO[[#This Row],[27]]</f>
        <v>1.0040954869417501E-13</v>
      </c>
      <c r="AD433" s="10">
        <f>3/24000000*OO[[#This Row],[86 (29JUN1985 15:00:00)-Water Temperature (C)]]*OO[[#This Row],[28]]</f>
        <v>2.2345832795387499E-11</v>
      </c>
      <c r="AE433" s="10">
        <f>3/24000000*OO[[#This Row],[88 (29JUN1985 21:00:00)-Water Temperature (C)]]*OO[[#This Row],[30]]</f>
        <v>8.6643460765687494E-8</v>
      </c>
      <c r="AF433" s="10">
        <f>3/24000000*OO[[#This Row],[88 (29JUN1985 21:00:00)-Water Temperature (C)]]*OO[[#This Row],[30]]</f>
        <v>8.6643460765687494E-8</v>
      </c>
      <c r="AG433" s="10">
        <f>3/24000000*OO[[#This Row],[89 (30JUN1985 00:00:00)-Water Temperature (C)]]*OO[[#This Row],[31]]</f>
        <v>1.9597777389522499E-6</v>
      </c>
      <c r="AH433" s="10">
        <f>3/24000000*OO[[#This Row],[90 (30JUN1985 03:00:00)-Water Temperature (C)]]*OO[[#This Row],[32]]</f>
        <v>2.5506372724874998E-5</v>
      </c>
      <c r="AI433" s="10">
        <f>3/24000000*OO[[#This Row],[91 (30JUN1985 06:00:00)-Water Temperature (C)]]*OO[[#This Row],[33]]</f>
        <v>2.0211144370402495E-4</v>
      </c>
      <c r="AJ433" s="10">
        <f>3/24000000*OO[[#This Row],[92 (30JUN1985 09:00:00)-Water Temperature (C)]]*OO[[#This Row],[34]]</f>
        <v>1.0632030850834999E-3</v>
      </c>
      <c r="AK433" s="10">
        <f>3/24000000*OO[[#This Row],[93 (30JUN1985 12:00:00)-Water Temperature (C)]]*OO[[#This Row],[35]]</f>
        <v>3.7842512453900002E-3</v>
      </c>
      <c r="AL433" s="10">
        <f>3/24000000*OO[[#This Row],[94 (30JUN1985 15:00:00)-Water Temperature (C)]]*OO[[#This Row],[36]]</f>
        <v>9.6493939754624999E-3</v>
      </c>
      <c r="AM433" s="10">
        <f>3/24000000*OO[[#This Row],[95 (30JUN1985 18:00:00)-Water Temperature (C)]]*OO[[#This Row],[37]]</f>
        <v>1.8710558021759999E-2</v>
      </c>
      <c r="AN433" s="10">
        <f>3/24000000*OO[[#This Row],[96 (30JUN1985 21:00:00)-Water Temperature (C)]]*OO[[#This Row],[38]]</f>
        <v>2.7443153446762496E-2</v>
      </c>
      <c r="AO433" s="10">
        <f>3/24000000*OO[[#This Row],[97 (01JUL1985 00:00:00)-Water Temperature (C)]]*OO[[#This Row],[39]]</f>
        <v>3.1299803076875E-2</v>
      </c>
      <c r="AP433" s="10">
        <f>3/24000000*OO[[#This Row],[98 (01JUL1985 03:00:00)-Water Temperature (C)]]*OO[[#This Row],[40]]</f>
        <v>2.8975442402562498E-2</v>
      </c>
      <c r="AQ433" s="10">
        <f>3/24000000*OO[[#This Row],[99 (01JUL1985 06:00:00)-Water Temperature (C)]]*OO[[#This Row],[41]]</f>
        <v>2.208925954388E-2</v>
      </c>
      <c r="AR433" s="10">
        <f>3/24000000*OO[[#This Row],[100 (01JUL1985 09:00:00)-Water Temperature (C)]]*OO[[#This Row],[42]]</f>
        <v>1.4616160447109998E-2</v>
      </c>
      <c r="AS433" s="10">
        <f>3/24000000*OO[[#This Row],[101 (01JUL1985 12:00:00)-Water Temperature (C)]]*OO[[#This Row],[43]]</f>
        <v>8.3478993681599997E-3</v>
      </c>
      <c r="AT433" s="10">
        <f>3/24000000*OO[[#This Row],[102 (01JUL1985 15:00:00)-Water Temperature (C)]]*OO[[#This Row],[44]]</f>
        <v>4.2680135157187491E-3</v>
      </c>
      <c r="AU433" s="10">
        <f>3/24000000*OO[[#This Row],[103 (01JUL1985 18:00:00)-Water Temperature (C)]]*OO[[#This Row],[45]]</f>
        <v>1.9971149519017501E-3</v>
      </c>
      <c r="AV433" s="10">
        <f>3/24000000*OO[[#This Row],[104 (01JUL1985 21:00:00)-Water Temperature (C)]]*OO[[#This Row],[46]]</f>
        <v>8.4810612775499989E-4</v>
      </c>
      <c r="AW433" s="10">
        <f>3/24000000*OO[[#This Row],[105 (02JUL1985 00:00:00)-Water Temperature (C)]]*OO[[#This Row],[47]]</f>
        <v>3.4013995237700001E-4</v>
      </c>
      <c r="AX433" s="10">
        <f>3/24000000*OO[[#This Row],[106 (02JUL1985 03:00:00)-Water Temperature (C)]]*OO[[#This Row],[48]]</f>
        <v>1.37518726342875E-4</v>
      </c>
      <c r="AY433" s="10">
        <f>3/24000000*OO[[#This Row],[107 (02JUL1985 06:00:00)-Water Temperature (C)]]*OO[[#This Row],[49]]</f>
        <v>6.2258789732649988E-5</v>
      </c>
      <c r="AZ433" s="10">
        <f>3/24000000*OO[[#This Row],[108 (02JUL1985 09:00:00)-Water Temperature (C)]]*OO[[#This Row],[50]]</f>
        <v>3.7180527156349998E-5</v>
      </c>
      <c r="BA433" s="10">
        <f>3/24000000*OO[[#This Row],[109 (02JUL1985 12:00:00)-Water Temperature (C)]]*OO[[#This Row],[51]]</f>
        <v>2.9008066245600003E-5</v>
      </c>
      <c r="BB433" s="10">
        <f>3/24000000*OO[[#This Row],[110 (02JUL1985 15:00:00)-Water Temperature (C)]]*OO[[#This Row],[52]]</f>
        <v>2.5912030297023749E-5</v>
      </c>
      <c r="BC433" s="10">
        <f>3/24000000*OO[[#This Row],[111 (02JUL1985 18:00:00)-Water Temperature (C)]]*OO[[#This Row],[53]]</f>
        <v>2.4138885695759997E-5</v>
      </c>
      <c r="BD433" s="10">
        <f>3/24000000*OO[[#This Row],[112 (02JUL1985 21:00:00)-Water Temperature (C)]]*OO[[#This Row],[54]]</f>
        <v>2.2254441479257496E-5</v>
      </c>
      <c r="BE433" s="10">
        <f>3/24000000*OO[[#This Row],[113 (03JUL1985 00:00:00)-Water Temperature (C)]]*OO[[#This Row],[55]]</f>
        <v>2.0088167149505E-5</v>
      </c>
      <c r="BF433" s="10">
        <f>3/24000000*OO[[#This Row],[114 (03JUL1985 03:00:00)-Water Temperature (C)]]*OO[[#This Row],[56]]</f>
        <v>1.7948343765869999E-5</v>
      </c>
      <c r="BG433" s="10">
        <f>3/24000000*OO[[#This Row],[115 (03JUL1985 06:00:00)-Water Temperature (C)]]*OO[[#This Row],[57]]</f>
        <v>1.5829565902481248E-5</v>
      </c>
      <c r="BH433" s="10">
        <f>3/24000000*OO[[#This Row],[116 (03JUL1985 09:00:00)-Water Temperature (C)]]*OO[[#This Row],[58]]</f>
        <v>1.4281663863459997E-5</v>
      </c>
      <c r="BI433" s="10">
        <f>3/24000000*OO[[#This Row],[117 (03JUL1985 12:00:00)-Water Temperature (C)]]*OO[[#This Row],[59]]</f>
        <v>1.2548897001464999E-5</v>
      </c>
      <c r="BJ433" s="10">
        <f>3/24000000*OO[[#This Row],[118 (03JUL1985 15:00:00)-Water Temperature (C)]]*OO[[#This Row],[60]]</f>
        <v>1.1477578561294998E-5</v>
      </c>
      <c r="BK433" s="10">
        <f>3/24000000*OO[[#This Row],[119 (03JUL1985 18:00:00)-Water Temperature (C)]]*OO[[#This Row],[61]]</f>
        <v>1.0489320443745E-5</v>
      </c>
      <c r="BL433" s="10">
        <f>3/24000000*OO[[#This Row],[120 (03JUL1985 21:00:00)-Water Temperature (C)]]*OO[[#This Row],[62]]</f>
        <v>9.4644603846000001E-6</v>
      </c>
      <c r="BM433" s="10">
        <f>3/24000000*OO[[#This Row],[121 (04JUL1985 00:00:00)-Water Temperature (C)]]*OO[[#This Row],[63]]</f>
        <v>8.5018679404799992E-6</v>
      </c>
      <c r="BN433" s="10">
        <f>3/24000000*OO[[#This Row],[122 (04JUL1985 03:00:00)-Water Temperature (C)]]*OO[[#This Row],[64]]</f>
        <v>7.6095848228450002E-6</v>
      </c>
      <c r="BO433" s="10">
        <f>3/24000000*OO[[#This Row],[123 (04JUL1985 06:00:00)-Water Temperature (C)]]*OO[[#This Row],[65]]</f>
        <v>6.8192990979749981E-6</v>
      </c>
      <c r="BP433" s="10">
        <f>3/24000000*OO[[#This Row],[124 (04JUL1985 09:00:00)-Water Temperature (C)]]*OO[[#This Row],[66]]</f>
        <v>6.3240300851099988E-6</v>
      </c>
      <c r="BQ433" s="10">
        <f>3/24000000*OO[[#This Row],[125 (04JUL1985 12:00:00)-Water Temperature (C)]]*OO[[#This Row],[67]]</f>
        <v>5.8641008830387503E-6</v>
      </c>
      <c r="BR433" s="10">
        <f>3/24000000*OO[[#This Row],[126 (04JUL1985 15:00:00)-Water Temperature (C)]]*OO[[#This Row],[68]]</f>
        <v>5.5424623819274991E-6</v>
      </c>
      <c r="BS433" s="10">
        <f>3/24000000*OO[[#This Row],[127 (04JUL1985 18:00:00)-Water Temperature (C)]]*OO[[#This Row],[69]]</f>
        <v>5.2587606799000002E-6</v>
      </c>
      <c r="BT433" s="10">
        <f>3/24000000*OO[[#This Row],[128 (04JUL1985 21:00:00)-Water Temperature (C)]]*OO[[#This Row],[70]]</f>
        <v>4.8404354020162501E-6</v>
      </c>
      <c r="BU433" s="10">
        <f>3/24000000*OO[[#This Row],[129 (05JUL1985 00:00:00)-Water Temperature (C)]]*OO[[#This Row],[71]]</f>
        <v>4.3710065518887501E-6</v>
      </c>
      <c r="BV433" s="10">
        <f>3/24000000*OO[[#This Row],[130 (05JUL1985 03:00:00)-Water Temperature (C)]]*OO[[#This Row],[72]]</f>
        <v>3.9423022919637493E-6</v>
      </c>
      <c r="BW433" s="10">
        <f>3/24000000*OO[[#This Row],[131 (05JUL1985 06:00:00)-Water Temperature (C)]]*OO[[#This Row],[73]]</f>
        <v>3.5247950374787496E-6</v>
      </c>
      <c r="BX433" s="10">
        <f>3/24000000*OO[[#This Row],[132 (05JUL1985 09:00:00)-Water Temperature (C)]]*OO[[#This Row],[74]]</f>
        <v>3.2136336802850001E-6</v>
      </c>
      <c r="BY433" s="10">
        <f>3/24000000*OO[[#This Row],[133 (05JUL1985 12:00:00)-Water Temperature (C)]]*OO[[#This Row],[75]]</f>
        <v>2.9444610318824996E-6</v>
      </c>
      <c r="BZ433" s="10">
        <f>3/24000000*OO[[#This Row],[134 (05JUL1985 15:00:00)-Water Temperature (C)]]*OO[[#This Row],[76]]</f>
        <v>2.7134094467137501E-6</v>
      </c>
      <c r="CA433" s="10">
        <f>3/24000000*OO[[#This Row],[135 (05JUL1985 18:00:00)-Water Temperature (C)]]*OO[[#This Row],[77]]</f>
        <v>2.5091929257877496E-6</v>
      </c>
      <c r="CB433" s="10">
        <f>3/24000000*OO[[#This Row],[136 (05JUL1985 21:00:00)-Water Temperature (C)]]*OO[[#This Row],[78]]</f>
        <v>2.2944076764750003E-6</v>
      </c>
      <c r="CC433" s="10">
        <f>3/24000000*OO[[#This Row],[137 (06JUL1985 00:00:00)-Water Temperature (C)]]*OO[[#This Row],[79]]</f>
        <v>2.064982857170125E-6</v>
      </c>
      <c r="CD433" s="10">
        <f>3/24000000*OO[[#This Row],[138 (06JUL1985 03:00:00)-Water Temperature (C)]]*OO[[#This Row],[80]]</f>
        <v>1.8184184559116249E-6</v>
      </c>
      <c r="CE433" s="10">
        <f>3/24000000*OO[[#This Row],[139 (06JUL1985 06:00:00)-Water Temperature (C)]]*OO[[#This Row],[81]]</f>
        <v>1.5835921498086248E-6</v>
      </c>
      <c r="CF433" s="10">
        <f>3/24000000*OO[[#This Row],[140 (06JUL1985 09:00:00)-Water Temperature (C)]]*OO[[#This Row],[82]]</f>
        <v>1.40212589750475E-6</v>
      </c>
      <c r="CG433" s="10">
        <f>3/24000000*OO[[#This Row],[141 (06JUL1985 12:00:00)-Water Temperature (C)]]*OO[[#This Row],[83]]</f>
        <v>1.2529427523373751E-6</v>
      </c>
      <c r="CH433" s="10">
        <f>3/24000000*OO[[#This Row],[142 (06JUL1985 15:00:00)-Water Temperature (C)]]*OO[[#This Row],[84]]</f>
        <v>1.1388366261194997E-6</v>
      </c>
      <c r="CI433" s="10">
        <f>3/24000000*OO[[#This Row],[143 (06JUL1985 18:00:00)-Water Temperature (C)]]*OO[[#This Row],[85]]</f>
        <v>1.04637331104E-6</v>
      </c>
      <c r="CJ433" s="10">
        <f>3/24000000*OO[[#This Row],[144 (06JUL1985 21:00:00)-Water Temperature (C)]]*OO[[#This Row],[86]]</f>
        <v>9.5201925073012493E-7</v>
      </c>
      <c r="CK433" s="10">
        <f>3/24000000*OO[[#This Row],[145 (07JUL1985 00:00:00)-Water Temperature (C)]]*OO[[#This Row],[87]]</f>
        <v>8.4514437865812492E-7</v>
      </c>
      <c r="CL433" s="10">
        <f>3/24000000*OO[[#This Row],[146 (07JUL1985 03:00:00)-Water Temperature (C)]]*OO[[#This Row],[88]]</f>
        <v>7.3913446700562486E-7</v>
      </c>
      <c r="CM433" s="10">
        <f>3/24000000*OO[[#This Row],[147 (07JUL1985 06:00:00)-Water Temperature (C)]]*OO[[#This Row],[89]]</f>
        <v>6.3689406848875005E-7</v>
      </c>
      <c r="CN433" s="10">
        <f>3/24000000*OO[[#This Row],[148 (07JUL1985 09:00:00)-Water Temperature (C)]]*OO[[#This Row],[90]]</f>
        <v>5.49470764998375E-7</v>
      </c>
      <c r="CO433" s="10">
        <f>3/24000000*OO[[#This Row],[149 (07JUL1985 12:00:00)-Water Temperature (C)]]*OO[[#This Row],[91]]</f>
        <v>4.8576944943737499E-7</v>
      </c>
      <c r="CP433" s="10">
        <f>3/24000000*OO[[#This Row],[150 (07JUL1985 15:00:00)-Water Temperature (C)]]*OO[[#This Row],[92]]</f>
        <v>4.8576944943737499E-7</v>
      </c>
      <c r="CQ433" s="10">
        <f>3/24000000*OO[[#This Row],[151 (07JUL1985 18:00:00)-Water Temperature (C)]]*OO[[#This Row],[93]]</f>
        <v>4.8576944943737499E-7</v>
      </c>
      <c r="CR433" s="10">
        <f>3/24000000*OO[[#This Row],[152 (07JUL1985 21:00:00)-Water Temperature (C)]]*OO[[#This Row],[94]]</f>
        <v>4.8576944943737499E-7</v>
      </c>
      <c r="CS433" s="10">
        <f>3/24000000*OO[[#This Row],[153 (08JUL1985 00:00:00)-Water Temperature (C)]]*OO[[#This Row],[95]]</f>
        <v>4.8576944943737499E-7</v>
      </c>
      <c r="CT433" s="10">
        <f>3/24000000*OO[[#This Row],[154 (08JUL1985 03:00:00)-Water Temperature (C)]]*OO[[#This Row],[96]]</f>
        <v>4.8576944943737499E-7</v>
      </c>
      <c r="CU433" s="10">
        <f>3/24000000*OO[[#This Row],[155 (08JUL1985 06:00:00)-Water Temperature (C)]]*OO[[#This Row],[97]]</f>
        <v>4.8576944943737499E-7</v>
      </c>
      <c r="CV433" s="10">
        <f>3/24000000*OO[[#This Row],[156 (08JUL1985 09:00:00)-Water Temperature (C)]]*OO[[#This Row],[98]]</f>
        <v>4.8576944943737499E-7</v>
      </c>
      <c r="CW433" s="10">
        <f>3/24000000*OO[[#This Row],[157 (08JUL1985 12:00:00)-Water Temperature (C)]]*OO[[#This Row],[99]]</f>
        <v>4.8576944943737499E-7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5.7094476245537498E-38</v>
      </c>
      <c r="Y434" s="10">
        <f>3/24000000*OO[[#This Row],[81 (29JUN1985 00:00:00)-Water Temperature (C)]]*OO[[#This Row],[23]]</f>
        <v>6.9226827914199998E-32</v>
      </c>
      <c r="Z434" s="10">
        <f>3/24000000*OO[[#This Row],[82 (29JUN1985 03:00:00)-Water Temperature (C)]]*OO[[#This Row],[24]]</f>
        <v>3.9977458052599996E-25</v>
      </c>
      <c r="AA434" s="10">
        <f>3/24000000*OO[[#This Row],[83 (29JUN1985 06:00:00)-Water Temperature (C)]]*OO[[#This Row],[25]]</f>
        <v>2.5524253061137501E-20</v>
      </c>
      <c r="AB434" s="10">
        <f>3/24000000*OO[[#This Row],[84 (29JUN1985 09:00:00)-Water Temperature (C)]]*OO[[#This Row],[26]]</f>
        <v>9.8157928541562505E-17</v>
      </c>
      <c r="AC434" s="10">
        <f>3/24000000*OO[[#This Row],[85 (29JUN1985 12:00:00)-Water Temperature (C)]]*OO[[#This Row],[27]]</f>
        <v>7.5030784329062504E-14</v>
      </c>
      <c r="AD434" s="10">
        <f>3/24000000*OO[[#This Row],[86 (29JUN1985 15:00:00)-Water Temperature (C)]]*OO[[#This Row],[28]]</f>
        <v>1.7776992980879996E-11</v>
      </c>
      <c r="AE434" s="10">
        <f>3/24000000*OO[[#This Row],[88 (29JUN1985 21:00:00)-Water Temperature (C)]]*OO[[#This Row],[30]]</f>
        <v>7.5943219764400007E-8</v>
      </c>
      <c r="AF434" s="10">
        <f>3/24000000*OO[[#This Row],[88 (29JUN1985 21:00:00)-Water Temperature (C)]]*OO[[#This Row],[30]]</f>
        <v>7.5943219764400007E-8</v>
      </c>
      <c r="AG434" s="10">
        <f>3/24000000*OO[[#This Row],[89 (30JUN1985 00:00:00)-Water Temperature (C)]]*OO[[#This Row],[31]]</f>
        <v>1.7882322228775002E-6</v>
      </c>
      <c r="AH434" s="10">
        <f>3/24000000*OO[[#This Row],[90 (30JUN1985 03:00:00)-Water Temperature (C)]]*OO[[#This Row],[32]]</f>
        <v>2.4194906228984997E-5</v>
      </c>
      <c r="AI434" s="10">
        <f>3/24000000*OO[[#This Row],[91 (30JUN1985 06:00:00)-Water Temperature (C)]]*OO[[#This Row],[33]]</f>
        <v>1.987543967085E-4</v>
      </c>
      <c r="AJ434" s="10">
        <f>3/24000000*OO[[#This Row],[92 (30JUN1985 09:00:00)-Water Temperature (C)]]*OO[[#This Row],[34]]</f>
        <v>1.0805064389338751E-3</v>
      </c>
      <c r="AK434" s="10">
        <f>3/24000000*OO[[#This Row],[93 (30JUN1985 12:00:00)-Water Temperature (C)]]*OO[[#This Row],[35]]</f>
        <v>3.9487699421999999E-3</v>
      </c>
      <c r="AL434" s="10">
        <f>3/24000000*OO[[#This Row],[94 (30JUN1985 15:00:00)-Water Temperature (C)]]*OO[[#This Row],[36]]</f>
        <v>1.0250419398960001E-2</v>
      </c>
      <c r="AM434" s="10">
        <f>3/24000000*OO[[#This Row],[95 (30JUN1985 18:00:00)-Water Temperature (C)]]*OO[[#This Row],[37]]</f>
        <v>2.0160915980423751E-2</v>
      </c>
      <c r="AN434" s="10">
        <f>3/24000000*OO[[#This Row],[96 (30JUN1985 21:00:00)-Water Temperature (C)]]*OO[[#This Row],[38]]</f>
        <v>2.9903159827449999E-2</v>
      </c>
      <c r="AO434" s="10">
        <f>3/24000000*OO[[#This Row],[97 (01JUL1985 00:00:00)-Water Temperature (C)]]*OO[[#This Row],[39]]</f>
        <v>3.4312836097125002E-2</v>
      </c>
      <c r="AP434" s="10">
        <f>3/24000000*OO[[#This Row],[98 (01JUL1985 03:00:00)-Water Temperature (C)]]*OO[[#This Row],[40]]</f>
        <v>3.1923651389499999E-2</v>
      </c>
      <c r="AQ434" s="10">
        <f>3/24000000*OO[[#This Row],[99 (01JUL1985 06:00:00)-Water Temperature (C)]]*OO[[#This Row],[41]]</f>
        <v>2.4766789566337502E-2</v>
      </c>
      <c r="AR434" s="10">
        <f>3/24000000*OO[[#This Row],[100 (01JUL1985 09:00:00)-Water Temperature (C)]]*OO[[#This Row],[42]]</f>
        <v>1.6933105700557498E-2</v>
      </c>
      <c r="AS434" s="10">
        <f>3/24000000*OO[[#This Row],[101 (01JUL1985 12:00:00)-Water Temperature (C)]]*OO[[#This Row],[43]]</f>
        <v>9.9802698928499987E-3</v>
      </c>
      <c r="AT434" s="10">
        <f>3/24000000*OO[[#This Row],[102 (01JUL1985 15:00:00)-Water Temperature (C)]]*OO[[#This Row],[44]]</f>
        <v>5.2500107182262496E-3</v>
      </c>
      <c r="AU434" s="10">
        <f>3/24000000*OO[[#This Row],[103 (01JUL1985 18:00:00)-Water Temperature (C)]]*OO[[#This Row],[45]]</f>
        <v>2.5263668187634996E-3</v>
      </c>
      <c r="AV434" s="10">
        <f>3/24000000*OO[[#This Row],[104 (01JUL1985 21:00:00)-Water Temperature (C)]]*OO[[#This Row],[46]]</f>
        <v>1.1023775347825001E-3</v>
      </c>
      <c r="AW434" s="10">
        <f>3/24000000*OO[[#This Row],[105 (02JUL1985 00:00:00)-Water Temperature (C)]]*OO[[#This Row],[47]]</f>
        <v>4.5308891096824998E-4</v>
      </c>
      <c r="AX434" s="10">
        <f>3/24000000*OO[[#This Row],[106 (02JUL1985 03:00:00)-Water Temperature (C)]]*OO[[#This Row],[48]]</f>
        <v>1.8667151522453747E-4</v>
      </c>
      <c r="AY434" s="10">
        <f>3/24000000*OO[[#This Row],[107 (02JUL1985 06:00:00)-Water Temperature (C)]]*OO[[#This Row],[49]]</f>
        <v>8.4926209574249996E-5</v>
      </c>
      <c r="AZ434" s="10">
        <f>3/24000000*OO[[#This Row],[108 (02JUL1985 09:00:00)-Water Temperature (C)]]*OO[[#This Row],[50]]</f>
        <v>5.0190173622999989E-5</v>
      </c>
      <c r="BA434" s="10">
        <f>3/24000000*OO[[#This Row],[109 (02JUL1985 12:00:00)-Water Temperature (C)]]*OO[[#This Row],[51]]</f>
        <v>3.8305679830599997E-5</v>
      </c>
      <c r="BB434" s="10">
        <f>3/24000000*OO[[#This Row],[110 (02JUL1985 15:00:00)-Water Temperature (C)]]*OO[[#This Row],[52]]</f>
        <v>3.3913708317300001E-5</v>
      </c>
      <c r="BC434" s="10">
        <f>3/24000000*OO[[#This Row],[111 (02JUL1985 18:00:00)-Water Temperature (C)]]*OO[[#This Row],[53]]</f>
        <v>3.1520102070112497E-5</v>
      </c>
      <c r="BD434" s="10">
        <f>3/24000000*OO[[#This Row],[112 (02JUL1985 21:00:00)-Water Temperature (C)]]*OO[[#This Row],[54]]</f>
        <v>2.9098432103975002E-5</v>
      </c>
      <c r="BE434" s="10">
        <f>3/24000000*OO[[#This Row],[113 (03JUL1985 00:00:00)-Water Temperature (C)]]*OO[[#This Row],[55]]</f>
        <v>2.6309558774317505E-5</v>
      </c>
      <c r="BF434" s="10">
        <f>3/24000000*OO[[#This Row],[114 (03JUL1985 03:00:00)-Water Temperature (C)]]*OO[[#This Row],[56]]</f>
        <v>2.3592901709977496E-5</v>
      </c>
      <c r="BG434" s="10">
        <f>3/24000000*OO[[#This Row],[115 (03JUL1985 06:00:00)-Water Temperature (C)]]*OO[[#This Row],[57]]</f>
        <v>2.0868135226672498E-5</v>
      </c>
      <c r="BH434" s="10">
        <f>3/24000000*OO[[#This Row],[116 (03JUL1985 09:00:00)-Water Temperature (C)]]*OO[[#This Row],[58]]</f>
        <v>1.8893517453650001E-5</v>
      </c>
      <c r="BI434" s="10">
        <f>3/24000000*OO[[#This Row],[117 (03JUL1985 12:00:00)-Water Temperature (C)]]*OO[[#This Row],[59]]</f>
        <v>1.6640550989805E-5</v>
      </c>
      <c r="BJ434" s="10">
        <f>3/24000000*OO[[#This Row],[118 (03JUL1985 15:00:00)-Water Temperature (C)]]*OO[[#This Row],[60]]</f>
        <v>1.519640729068E-5</v>
      </c>
      <c r="BK434" s="10">
        <f>3/24000000*OO[[#This Row],[119 (03JUL1985 18:00:00)-Water Temperature (C)]]*OO[[#This Row],[61]]</f>
        <v>1.3921638753315001E-5</v>
      </c>
      <c r="BL434" s="10">
        <f>3/24000000*OO[[#This Row],[120 (03JUL1985 21:00:00)-Water Temperature (C)]]*OO[[#This Row],[62]]</f>
        <v>1.2596600576092499E-5</v>
      </c>
      <c r="BM434" s="10">
        <f>3/24000000*OO[[#This Row],[121 (04JUL1985 00:00:00)-Water Temperature (C)]]*OO[[#This Row],[63]]</f>
        <v>1.13179631596625E-5</v>
      </c>
      <c r="BN434" s="10">
        <f>3/24000000*OO[[#This Row],[122 (04JUL1985 03:00:00)-Water Temperature (C)]]*OO[[#This Row],[64]]</f>
        <v>1.0136215031565002E-5</v>
      </c>
      <c r="BO434" s="10">
        <f>3/24000000*OO[[#This Row],[123 (04JUL1985 06:00:00)-Water Temperature (C)]]*OO[[#This Row],[65]]</f>
        <v>9.0886888497349997E-6</v>
      </c>
      <c r="BP434" s="10">
        <f>3/24000000*OO[[#This Row],[124 (04JUL1985 09:00:00)-Water Temperature (C)]]*OO[[#This Row],[66]]</f>
        <v>8.4321617041550014E-6</v>
      </c>
      <c r="BQ434" s="10">
        <f>3/24000000*OO[[#This Row],[125 (04JUL1985 12:00:00)-Water Temperature (C)]]*OO[[#This Row],[67]]</f>
        <v>7.8300561267150001E-6</v>
      </c>
      <c r="BR434" s="10">
        <f>3/24000000*OO[[#This Row],[126 (04JUL1985 15:00:00)-Water Temperature (C)]]*OO[[#This Row],[68]]</f>
        <v>7.3876323277349996E-6</v>
      </c>
      <c r="BS434" s="10">
        <f>3/24000000*OO[[#This Row],[127 (04JUL1985 18:00:00)-Water Temperature (C)]]*OO[[#This Row],[69]]</f>
        <v>7.0025893230937488E-6</v>
      </c>
      <c r="BT434" s="10">
        <f>3/24000000*OO[[#This Row],[128 (04JUL1985 21:00:00)-Water Temperature (C)]]*OO[[#This Row],[70]]</f>
        <v>6.4494843747599996E-6</v>
      </c>
      <c r="BU434" s="10">
        <f>3/24000000*OO[[#This Row],[129 (05JUL1985 00:00:00)-Water Temperature (C)]]*OO[[#This Row],[71]]</f>
        <v>5.8227635378150004E-6</v>
      </c>
      <c r="BV434" s="10">
        <f>3/24000000*OO[[#This Row],[130 (05JUL1985 03:00:00)-Water Temperature (C)]]*OO[[#This Row],[72]]</f>
        <v>5.2550445884399998E-6</v>
      </c>
      <c r="BW434" s="10">
        <f>3/24000000*OO[[#This Row],[131 (05JUL1985 06:00:00)-Water Temperature (C)]]*OO[[#This Row],[73]]</f>
        <v>4.7052951510474995E-6</v>
      </c>
      <c r="BX434" s="10">
        <f>3/24000000*OO[[#This Row],[132 (05JUL1985 09:00:00)-Water Temperature (C)]]*OO[[#This Row],[74]]</f>
        <v>4.2876172204424998E-6</v>
      </c>
      <c r="BY434" s="10">
        <f>3/24000000*OO[[#This Row],[133 (05JUL1985 12:00:00)-Water Temperature (C)]]*OO[[#This Row],[75]]</f>
        <v>3.9294114915812496E-6</v>
      </c>
      <c r="BZ434" s="10">
        <f>3/24000000*OO[[#This Row],[134 (05JUL1985 15:00:00)-Water Temperature (C)]]*OO[[#This Row],[76]]</f>
        <v>3.6128365004999995E-6</v>
      </c>
      <c r="CA434" s="10">
        <f>3/24000000*OO[[#This Row],[135 (05JUL1985 18:00:00)-Water Temperature (C)]]*OO[[#This Row],[77]]</f>
        <v>3.3421755957299997E-6</v>
      </c>
      <c r="CB434" s="10">
        <f>3/24000000*OO[[#This Row],[136 (05JUL1985 21:00:00)-Water Temperature (C)]]*OO[[#This Row],[78]]</f>
        <v>3.0587269729549996E-6</v>
      </c>
      <c r="CC434" s="10">
        <f>3/24000000*OO[[#This Row],[137 (06JUL1985 00:00:00)-Water Temperature (C)]]*OO[[#This Row],[79]]</f>
        <v>2.7570406783499999E-6</v>
      </c>
      <c r="CD434" s="10">
        <f>3/24000000*OO[[#This Row],[138 (06JUL1985 03:00:00)-Water Temperature (C)]]*OO[[#This Row],[80]]</f>
        <v>2.4350819385392497E-6</v>
      </c>
      <c r="CE434" s="10">
        <f>3/24000000*OO[[#This Row],[139 (06JUL1985 06:00:00)-Water Temperature (C)]]*OO[[#This Row],[81]]</f>
        <v>2.1233600160097503E-6</v>
      </c>
      <c r="CF434" s="10">
        <f>3/24000000*OO[[#This Row],[140 (06JUL1985 09:00:00)-Water Temperature (C)]]*OO[[#This Row],[82]]</f>
        <v>1.881615314979E-6</v>
      </c>
      <c r="CG434" s="10">
        <f>3/24000000*OO[[#This Row],[141 (06JUL1985 12:00:00)-Water Temperature (C)]]*OO[[#This Row],[83]]</f>
        <v>1.68228991009125E-6</v>
      </c>
      <c r="CH434" s="10">
        <f>3/24000000*OO[[#This Row],[142 (06JUL1985 15:00:00)-Water Temperature (C)]]*OO[[#This Row],[84]]</f>
        <v>1.5266589663609999E-6</v>
      </c>
      <c r="CI434" s="10">
        <f>3/24000000*OO[[#This Row],[143 (06JUL1985 18:00:00)-Water Temperature (C)]]*OO[[#This Row],[85]]</f>
        <v>1.4011139477897499E-6</v>
      </c>
      <c r="CJ434" s="10">
        <f>3/24000000*OO[[#This Row],[144 (06JUL1985 21:00:00)-Water Temperature (C)]]*OO[[#This Row],[86]]</f>
        <v>1.2757660523400001E-6</v>
      </c>
      <c r="CK434" s="10">
        <f>3/24000000*OO[[#This Row],[145 (07JUL1985 00:00:00)-Water Temperature (C)]]*OO[[#This Row],[87]]</f>
        <v>1.1326140233599999E-6</v>
      </c>
      <c r="CL434" s="10">
        <f>3/24000000*OO[[#This Row],[146 (07JUL1985 03:00:00)-Water Temperature (C)]]*OO[[#This Row],[88]]</f>
        <v>9.9044058088812475E-7</v>
      </c>
      <c r="CM434" s="10">
        <f>3/24000000*OO[[#This Row],[147 (07JUL1985 06:00:00)-Water Temperature (C)]]*OO[[#This Row],[89]]</f>
        <v>8.5396103231399987E-7</v>
      </c>
      <c r="CN434" s="10">
        <f>3/24000000*OO[[#This Row],[148 (07JUL1985 09:00:00)-Water Temperature (C)]]*OO[[#This Row],[90]]</f>
        <v>7.3648707719425005E-7</v>
      </c>
      <c r="CO434" s="10">
        <f>3/24000000*OO[[#This Row],[149 (07JUL1985 12:00:00)-Water Temperature (C)]]*OO[[#This Row],[91]]</f>
        <v>6.4942579317949999E-7</v>
      </c>
      <c r="CP434" s="10">
        <f>3/24000000*OO[[#This Row],[150 (07JUL1985 15:00:00)-Water Temperature (C)]]*OO[[#This Row],[92]]</f>
        <v>6.4942579317949999E-7</v>
      </c>
      <c r="CQ434" s="10">
        <f>3/24000000*OO[[#This Row],[151 (07JUL1985 18:00:00)-Water Temperature (C)]]*OO[[#This Row],[93]]</f>
        <v>6.4942579317949999E-7</v>
      </c>
      <c r="CR434" s="10">
        <f>3/24000000*OO[[#This Row],[152 (07JUL1985 21:00:00)-Water Temperature (C)]]*OO[[#This Row],[94]]</f>
        <v>6.4942579317949999E-7</v>
      </c>
      <c r="CS434" s="10">
        <f>3/24000000*OO[[#This Row],[153 (08JUL1985 00:00:00)-Water Temperature (C)]]*OO[[#This Row],[95]]</f>
        <v>6.4942579317949999E-7</v>
      </c>
      <c r="CT434" s="10">
        <f>3/24000000*OO[[#This Row],[154 (08JUL1985 03:00:00)-Water Temperature (C)]]*OO[[#This Row],[96]]</f>
        <v>6.4942579317949999E-7</v>
      </c>
      <c r="CU434" s="10">
        <f>3/24000000*OO[[#This Row],[155 (08JUL1985 06:00:00)-Water Temperature (C)]]*OO[[#This Row],[97]]</f>
        <v>6.4942579317949999E-7</v>
      </c>
      <c r="CV434" s="10">
        <f>3/24000000*OO[[#This Row],[156 (08JUL1985 09:00:00)-Water Temperature (C)]]*OO[[#This Row],[98]]</f>
        <v>6.4942579317949999E-7</v>
      </c>
      <c r="CW434" s="10">
        <f>3/24000000*OO[[#This Row],[157 (08JUL1985 12:00:00)-Water Temperature (C)]]*OO[[#This Row],[99]]</f>
        <v>6.4942579317949999E-7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2.3044545641103749E-38</v>
      </c>
      <c r="Y435" s="10">
        <f>3/24000000*OO[[#This Row],[81 (29JUN1985 00:00:00)-Water Temperature (C)]]*OO[[#This Row],[23]]</f>
        <v>3.0348608160750001E-32</v>
      </c>
      <c r="Z435" s="10">
        <f>3/24000000*OO[[#This Row],[82 (29JUN1985 03:00:00)-Water Temperature (C)]]*OO[[#This Row],[24]]</f>
        <v>1.995512668584375E-25</v>
      </c>
      <c r="AA435" s="10">
        <f>3/24000000*OO[[#This Row],[83 (29JUN1985 06:00:00)-Water Temperature (C)]]*OO[[#This Row],[25]]</f>
        <v>1.8549136635757495E-20</v>
      </c>
      <c r="AB435" s="10">
        <f>3/24000000*OO[[#This Row],[84 (29JUN1985 09:00:00)-Water Temperature (C)]]*OO[[#This Row],[26]]</f>
        <v>8.3756047625249998E-17</v>
      </c>
      <c r="AC435" s="10">
        <f>3/24000000*OO[[#This Row],[85 (29JUN1985 12:00:00)-Water Temperature (C)]]*OO[[#This Row],[27]]</f>
        <v>7.2228231740599993E-14</v>
      </c>
      <c r="AD435" s="10">
        <f>3/24000000*OO[[#This Row],[86 (29JUN1985 15:00:00)-Water Temperature (C)]]*OO[[#This Row],[28]]</f>
        <v>1.8836826292452497E-11</v>
      </c>
      <c r="AE435" s="10">
        <f>3/24000000*OO[[#This Row],[88 (29JUN1985 21:00:00)-Water Temperature (C)]]*OO[[#This Row],[30]]</f>
        <v>9.3533325296962507E-8</v>
      </c>
      <c r="AF435" s="10">
        <f>3/24000000*OO[[#This Row],[88 (29JUN1985 21:00:00)-Water Temperature (C)]]*OO[[#This Row],[30]]</f>
        <v>9.3533325296962507E-8</v>
      </c>
      <c r="AG435" s="10">
        <f>3/24000000*OO[[#This Row],[89 (30JUN1985 00:00:00)-Water Temperature (C)]]*OO[[#This Row],[31]]</f>
        <v>2.3478011318287495E-6</v>
      </c>
      <c r="AH435" s="10">
        <f>3/24000000*OO[[#This Row],[90 (30JUN1985 03:00:00)-Water Temperature (C)]]*OO[[#This Row],[32]]</f>
        <v>3.3856708704675006E-5</v>
      </c>
      <c r="AI435" s="10">
        <f>3/24000000*OO[[#This Row],[91 (30JUN1985 06:00:00)-Water Temperature (C)]]*OO[[#This Row],[33]]</f>
        <v>2.9576601854800004E-4</v>
      </c>
      <c r="AJ435" s="10">
        <f>3/24000000*OO[[#This Row],[92 (30JUN1985 09:00:00)-Water Temperature (C)]]*OO[[#This Row],[34]]</f>
        <v>1.7068538331189999E-3</v>
      </c>
      <c r="AK435" s="10">
        <f>3/24000000*OO[[#This Row],[93 (30JUN1985 12:00:00)-Water Temperature (C)]]*OO[[#This Row],[35]]</f>
        <v>6.6117815059537491E-3</v>
      </c>
      <c r="AL435" s="10">
        <f>3/24000000*OO[[#This Row],[94 (30JUN1985 15:00:00)-Water Temperature (C)]]*OO[[#This Row],[36]]</f>
        <v>1.8048266059039999E-2</v>
      </c>
      <c r="AM435" s="10">
        <f>3/24000000*OO[[#This Row],[95 (30JUN1985 18:00:00)-Water Temperature (C)]]*OO[[#This Row],[37]]</f>
        <v>3.7197359716000002E-2</v>
      </c>
      <c r="AN435" s="10">
        <f>3/24000000*OO[[#This Row],[96 (30JUN1985 21:00:00)-Water Temperature (C)]]*OO[[#This Row],[38]]</f>
        <v>5.7699745431687495E-2</v>
      </c>
      <c r="AO435" s="10">
        <f>3/24000000*OO[[#This Row],[97 (01JUL1985 00:00:00)-Water Temperature (C)]]*OO[[#This Row],[39]]</f>
        <v>6.8991857615500002E-2</v>
      </c>
      <c r="AP435" s="10">
        <f>3/24000000*OO[[#This Row],[98 (01JUL1985 03:00:00)-Water Temperature (C)]]*OO[[#This Row],[40]]</f>
        <v>6.7054254203799998E-2</v>
      </c>
      <c r="AQ435" s="10">
        <f>3/24000000*OO[[#This Row],[99 (01JUL1985 06:00:00)-Water Temperature (C)]]*OO[[#This Row],[41]]</f>
        <v>5.3467087839512491E-2</v>
      </c>
      <c r="AR435" s="10">
        <f>3/24000000*OO[[#This Row],[100 (01JUL1985 09:00:00)-Water Temperature (C)]]*OO[[#This Row],[42]]</f>
        <v>3.7477053357899991E-2</v>
      </c>
      <c r="AS435" s="10">
        <f>3/24000000*OO[[#This Row],[101 (01JUL1985 12:00:00)-Water Temperature (C)]]*OO[[#This Row],[43]]</f>
        <v>2.25429107895475E-2</v>
      </c>
      <c r="AT435" s="10">
        <f>3/24000000*OO[[#This Row],[102 (01JUL1985 15:00:00)-Water Temperature (C)]]*OO[[#This Row],[44]]</f>
        <v>1.2003721330487499E-2</v>
      </c>
      <c r="AU435" s="10">
        <f>3/24000000*OO[[#This Row],[103 (01JUL1985 18:00:00)-Water Temperature (C)]]*OO[[#This Row],[45]]</f>
        <v>5.8120498779924987E-3</v>
      </c>
      <c r="AV435" s="10">
        <f>3/24000000*OO[[#This Row],[104 (01JUL1985 21:00:00)-Water Temperature (C)]]*OO[[#This Row],[46]]</f>
        <v>2.5386484101464998E-3</v>
      </c>
      <c r="AW435" s="10">
        <f>3/24000000*OO[[#This Row],[105 (02JUL1985 00:00:00)-Water Temperature (C)]]*OO[[#This Row],[47]]</f>
        <v>1.034579308539E-3</v>
      </c>
      <c r="AX435" s="10">
        <f>3/24000000*OO[[#This Row],[106 (02JUL1985 03:00:00)-Water Temperature (C)]]*OO[[#This Row],[48]]</f>
        <v>4.1706945584562503E-4</v>
      </c>
      <c r="AY435" s="10">
        <f>3/24000000*OO[[#This Row],[107 (02JUL1985 06:00:00)-Water Temperature (C)]]*OO[[#This Row],[49]]</f>
        <v>1.8039060118828747E-4</v>
      </c>
      <c r="AZ435" s="10">
        <f>3/24000000*OO[[#This Row],[108 (02JUL1985 09:00:00)-Water Temperature (C)]]*OO[[#This Row],[50]]</f>
        <v>9.8922508170699991E-5</v>
      </c>
      <c r="BA435" s="10">
        <f>3/24000000*OO[[#This Row],[109 (02JUL1985 12:00:00)-Water Temperature (C)]]*OO[[#This Row],[51]]</f>
        <v>7.0835101232499998E-5</v>
      </c>
      <c r="BB435" s="10">
        <f>3/24000000*OO[[#This Row],[110 (02JUL1985 15:00:00)-Water Temperature (C)]]*OO[[#This Row],[52]]</f>
        <v>6.0422084364124998E-5</v>
      </c>
      <c r="BC435" s="10">
        <f>3/24000000*OO[[#This Row],[111 (02JUL1985 18:00:00)-Water Temperature (C)]]*OO[[#This Row],[53]]</f>
        <v>5.4915479820799994E-5</v>
      </c>
      <c r="BD435" s="10">
        <f>3/24000000*OO[[#This Row],[112 (02JUL1985 21:00:00)-Water Temperature (C)]]*OO[[#This Row],[54]]</f>
        <v>4.9828042680000001E-5</v>
      </c>
      <c r="BE435" s="10">
        <f>3/24000000*OO[[#This Row],[113 (03JUL1985 00:00:00)-Water Temperature (C)]]*OO[[#This Row],[55]]</f>
        <v>4.4250505527662494E-5</v>
      </c>
      <c r="BF435" s="10">
        <f>3/24000000*OO[[#This Row],[114 (03JUL1985 03:00:00)-Water Temperature (C)]]*OO[[#This Row],[56]]</f>
        <v>3.8962927883687498E-5</v>
      </c>
      <c r="BG435" s="10">
        <f>3/24000000*OO[[#This Row],[115 (03JUL1985 06:00:00)-Water Temperature (C)]]*OO[[#This Row],[57]]</f>
        <v>3.3751239136824996E-5</v>
      </c>
      <c r="BH435" s="10">
        <f>3/24000000*OO[[#This Row],[116 (03JUL1985 09:00:00)-Water Temperature (C)]]*OO[[#This Row],[58]]</f>
        <v>2.98250311598375E-5</v>
      </c>
      <c r="BI435" s="10">
        <f>3/24000000*OO[[#This Row],[117 (03JUL1985 12:00:00)-Water Temperature (C)]]*OO[[#This Row],[59]]</f>
        <v>2.5539249334499997E-5</v>
      </c>
      <c r="BJ435" s="10">
        <f>3/24000000*OO[[#This Row],[118 (03JUL1985 15:00:00)-Water Temperature (C)]]*OO[[#This Row],[60]]</f>
        <v>2.3086801234034997E-5</v>
      </c>
      <c r="BK435" s="10">
        <f>3/24000000*OO[[#This Row],[119 (03JUL1985 18:00:00)-Water Temperature (C)]]*OO[[#This Row],[61]]</f>
        <v>2.1221871986699998E-5</v>
      </c>
      <c r="BL435" s="10">
        <f>3/24000000*OO[[#This Row],[120 (03JUL1985 21:00:00)-Water Temperature (C)]]*OO[[#This Row],[62]]</f>
        <v>1.9272546274409999E-5</v>
      </c>
      <c r="BM435" s="10">
        <f>3/24000000*OO[[#This Row],[121 (04JUL1985 00:00:00)-Water Temperature (C)]]*OO[[#This Row],[63]]</f>
        <v>1.7327565524187502E-5</v>
      </c>
      <c r="BN435" s="10">
        <f>3/24000000*OO[[#This Row],[122 (04JUL1985 03:00:00)-Water Temperature (C)]]*OO[[#This Row],[64]]</f>
        <v>1.55375254747125E-5</v>
      </c>
      <c r="BO435" s="10">
        <f>3/24000000*OO[[#This Row],[123 (04JUL1985 06:00:00)-Water Temperature (C)]]*OO[[#This Row],[65]]</f>
        <v>1.3957589326353748E-5</v>
      </c>
      <c r="BP435" s="10">
        <f>3/24000000*OO[[#This Row],[124 (04JUL1985 09:00:00)-Water Temperature (C)]]*OO[[#This Row],[66]]</f>
        <v>1.296436125403125E-5</v>
      </c>
      <c r="BQ435" s="10">
        <f>3/24000000*OO[[#This Row],[125 (04JUL1985 12:00:00)-Water Temperature (C)]]*OO[[#This Row],[67]]</f>
        <v>1.2056144548377499E-5</v>
      </c>
      <c r="BR435" s="10">
        <f>3/24000000*OO[[#This Row],[126 (04JUL1985 15:00:00)-Water Temperature (C)]]*OO[[#This Row],[68]]</f>
        <v>1.136386960503E-5</v>
      </c>
      <c r="BS435" s="10">
        <f>3/24000000*OO[[#This Row],[127 (04JUL1985 18:00:00)-Water Temperature (C)]]*OO[[#This Row],[69]]</f>
        <v>1.0753636065479999E-5</v>
      </c>
      <c r="BT435" s="10">
        <f>3/24000000*OO[[#This Row],[128 (04JUL1985 21:00:00)-Water Temperature (C)]]*OO[[#This Row],[70]]</f>
        <v>9.9140225296300004E-6</v>
      </c>
      <c r="BU435" s="10">
        <f>3/24000000*OO[[#This Row],[129 (05JUL1985 00:00:00)-Water Temperature (C)]]*OO[[#This Row],[71]]</f>
        <v>8.9545389162187502E-6</v>
      </c>
      <c r="BV435" s="10">
        <f>3/24000000*OO[[#This Row],[130 (05JUL1985 03:00:00)-Water Temperature (C)]]*OO[[#This Row],[72]]</f>
        <v>8.0876405507125006E-6</v>
      </c>
      <c r="BW435" s="10">
        <f>3/24000000*OO[[#This Row],[131 (05JUL1985 06:00:00)-Water Temperature (C)]]*OO[[#This Row],[73]]</f>
        <v>7.2562989921062493E-6</v>
      </c>
      <c r="BX435" s="10">
        <f>3/24000000*OO[[#This Row],[132 (05JUL1985 09:00:00)-Water Temperature (C)]]*OO[[#This Row],[74]]</f>
        <v>6.6126381065237492E-6</v>
      </c>
      <c r="BY435" s="10">
        <f>3/24000000*OO[[#This Row],[133 (05JUL1985 12:00:00)-Water Temperature (C)]]*OO[[#This Row],[75]]</f>
        <v>6.0613683179787494E-6</v>
      </c>
      <c r="BZ435" s="10">
        <f>3/24000000*OO[[#This Row],[134 (05JUL1985 15:00:00)-Water Temperature (C)]]*OO[[#This Row],[76]]</f>
        <v>5.5593779552674992E-6</v>
      </c>
      <c r="CA435" s="10">
        <f>3/24000000*OO[[#This Row],[135 (05JUL1985 18:00:00)-Water Temperature (C)]]*OO[[#This Row],[77]]</f>
        <v>5.1446400174450002E-6</v>
      </c>
      <c r="CB435" s="10">
        <f>3/24000000*OO[[#This Row],[136 (05JUL1985 21:00:00)-Water Temperature (C)]]*OO[[#This Row],[78]]</f>
        <v>4.7133633770862492E-6</v>
      </c>
      <c r="CC435" s="10">
        <f>3/24000000*OO[[#This Row],[137 (06JUL1985 00:00:00)-Water Temperature (C)]]*OO[[#This Row],[79]]</f>
        <v>4.2558155996687498E-6</v>
      </c>
      <c r="CD435" s="10">
        <f>3/24000000*OO[[#This Row],[138 (06JUL1985 03:00:00)-Water Temperature (C)]]*OO[[#This Row],[80]]</f>
        <v>3.7710034823749998E-6</v>
      </c>
      <c r="CE435" s="10">
        <f>3/24000000*OO[[#This Row],[139 (06JUL1985 06:00:00)-Water Temperature (C)]]*OO[[#This Row],[81]]</f>
        <v>3.2955096244674997E-6</v>
      </c>
      <c r="CF435" s="10">
        <f>3/24000000*OO[[#This Row],[140 (06JUL1985 09:00:00)-Water Temperature (C)]]*OO[[#This Row],[82]]</f>
        <v>2.9227846698049998E-6</v>
      </c>
      <c r="CG435" s="10">
        <f>3/24000000*OO[[#This Row],[141 (06JUL1985 12:00:00)-Water Temperature (C)]]*OO[[#This Row],[83]]</f>
        <v>2.6146653887656246E-6</v>
      </c>
      <c r="CH435" s="10">
        <f>3/24000000*OO[[#This Row],[142 (06JUL1985 15:00:00)-Water Temperature (C)]]*OO[[#This Row],[84]]</f>
        <v>2.3706045047476252E-6</v>
      </c>
      <c r="CI435" s="10">
        <f>3/24000000*OO[[#This Row],[143 (06JUL1985 18:00:00)-Water Temperature (C)]]*OO[[#This Row],[85]]</f>
        <v>2.1720045863751251E-6</v>
      </c>
      <c r="CJ435" s="10">
        <f>3/24000000*OO[[#This Row],[144 (06JUL1985 21:00:00)-Water Temperature (C)]]*OO[[#This Row],[86]]</f>
        <v>1.9797168727197498E-6</v>
      </c>
      <c r="CK435" s="10">
        <f>3/24000000*OO[[#This Row],[145 (07JUL1985 00:00:00)-Water Temperature (C)]]*OO[[#This Row],[87]]</f>
        <v>1.7566761932137502E-6</v>
      </c>
      <c r="CL435" s="10">
        <f>3/24000000*OO[[#This Row],[146 (07JUL1985 03:00:00)-Water Temperature (C)]]*OO[[#This Row],[88]]</f>
        <v>1.5368220140625001E-6</v>
      </c>
      <c r="CM435" s="10">
        <f>3/24000000*OO[[#This Row],[147 (07JUL1985 06:00:00)-Water Temperature (C)]]*OO[[#This Row],[89]]</f>
        <v>1.3283931519195001E-6</v>
      </c>
      <c r="CN435" s="10">
        <f>3/24000000*OO[[#This Row],[148 (07JUL1985 09:00:00)-Water Temperature (C)]]*OO[[#This Row],[90]]</f>
        <v>1.147590537834E-6</v>
      </c>
      <c r="CO435" s="10">
        <f>3/24000000*OO[[#This Row],[149 (07JUL1985 12:00:00)-Water Temperature (C)]]*OO[[#This Row],[91]]</f>
        <v>1.0104010639519999E-6</v>
      </c>
      <c r="CP435" s="10">
        <f>3/24000000*OO[[#This Row],[150 (07JUL1985 15:00:00)-Water Temperature (C)]]*OO[[#This Row],[92]]</f>
        <v>1.0104010639519999E-6</v>
      </c>
      <c r="CQ435" s="10">
        <f>3/24000000*OO[[#This Row],[151 (07JUL1985 18:00:00)-Water Temperature (C)]]*OO[[#This Row],[93]]</f>
        <v>1.0104010639519999E-6</v>
      </c>
      <c r="CR435" s="10">
        <f>3/24000000*OO[[#This Row],[152 (07JUL1985 21:00:00)-Water Temperature (C)]]*OO[[#This Row],[94]]</f>
        <v>1.0104010639519999E-6</v>
      </c>
      <c r="CS435" s="10">
        <f>3/24000000*OO[[#This Row],[153 (08JUL1985 00:00:00)-Water Temperature (C)]]*OO[[#This Row],[95]]</f>
        <v>1.0104010639519999E-6</v>
      </c>
      <c r="CT435" s="10">
        <f>3/24000000*OO[[#This Row],[154 (08JUL1985 03:00:00)-Water Temperature (C)]]*OO[[#This Row],[96]]</f>
        <v>1.0104010639519999E-6</v>
      </c>
      <c r="CU435" s="10">
        <f>3/24000000*OO[[#This Row],[155 (08JUL1985 06:00:00)-Water Temperature (C)]]*OO[[#This Row],[97]]</f>
        <v>1.0104010639519999E-6</v>
      </c>
      <c r="CV435" s="10">
        <f>3/24000000*OO[[#This Row],[156 (08JUL1985 09:00:00)-Water Temperature (C)]]*OO[[#This Row],[98]]</f>
        <v>1.0104010639519999E-6</v>
      </c>
      <c r="CW435" s="10">
        <f>3/24000000*OO[[#This Row],[157 (08JUL1985 12:00:00)-Water Temperature (C)]]*OO[[#This Row],[99]]</f>
        <v>1.0104010639519999E-6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5.2385998309187495E-39</v>
      </c>
      <c r="Y436" s="10">
        <f>3/24000000*OO[[#This Row],[81 (29JUN1985 00:00:00)-Water Temperature (C)]]*OO[[#This Row],[23]]</f>
        <v>8.0854376002024999E-33</v>
      </c>
      <c r="Z436" s="10">
        <f>3/24000000*OO[[#This Row],[82 (29JUN1985 03:00:00)-Water Temperature (C)]]*OO[[#This Row],[24]]</f>
        <v>4.9170049156525E-26</v>
      </c>
      <c r="AA436" s="10">
        <f>3/24000000*OO[[#This Row],[83 (29JUN1985 06:00:00)-Water Temperature (C)]]*OO[[#This Row],[25]]</f>
        <v>5.9875450559375007E-21</v>
      </c>
      <c r="AB436" s="10">
        <f>3/24000000*OO[[#This Row],[84 (29JUN1985 09:00:00)-Water Temperature (C)]]*OO[[#This Row],[26]]</f>
        <v>3.3775364350649996E-17</v>
      </c>
      <c r="AC436" s="10">
        <f>3/24000000*OO[[#This Row],[85 (29JUN1985 12:00:00)-Water Temperature (C)]]*OO[[#This Row],[27]]</f>
        <v>3.3843528766162499E-14</v>
      </c>
      <c r="AD436" s="10">
        <f>3/24000000*OO[[#This Row],[86 (29JUN1985 15:00:00)-Water Temperature (C)]]*OO[[#This Row],[28]]</f>
        <v>9.9239722963300002E-12</v>
      </c>
      <c r="AE436" s="10">
        <f>3/24000000*OO[[#This Row],[88 (29JUN1985 21:00:00)-Water Temperature (C)]]*OO[[#This Row],[30]]</f>
        <v>5.8971579160399991E-8</v>
      </c>
      <c r="AF436" s="10">
        <f>3/24000000*OO[[#This Row],[88 (29JUN1985 21:00:00)-Water Temperature (C)]]*OO[[#This Row],[30]]</f>
        <v>5.8971579160399991E-8</v>
      </c>
      <c r="AG436" s="10">
        <f>3/24000000*OO[[#This Row],[89 (30JUN1985 00:00:00)-Water Temperature (C)]]*OO[[#This Row],[31]]</f>
        <v>1.5966543727391247E-6</v>
      </c>
      <c r="AH436" s="10">
        <f>3/24000000*OO[[#This Row],[90 (30JUN1985 03:00:00)-Water Temperature (C)]]*OO[[#This Row],[32]]</f>
        <v>2.4842097633599997E-5</v>
      </c>
      <c r="AI436" s="10">
        <f>3/24000000*OO[[#This Row],[91 (30JUN1985 06:00:00)-Water Temperature (C)]]*OO[[#This Row],[33]]</f>
        <v>2.3417525589672499E-4</v>
      </c>
      <c r="AJ436" s="10">
        <f>3/24000000*OO[[#This Row],[92 (30JUN1985 09:00:00)-Water Temperature (C)]]*OO[[#This Row],[34]]</f>
        <v>1.4586493816057498E-3</v>
      </c>
      <c r="AK436" s="10">
        <f>3/24000000*OO[[#This Row],[93 (30JUN1985 12:00:00)-Water Temperature (C)]]*OO[[#This Row],[35]]</f>
        <v>6.0963173264949998E-3</v>
      </c>
      <c r="AL436" s="10">
        <f>3/24000000*OO[[#This Row],[94 (30JUN1985 15:00:00)-Water Temperature (C)]]*OO[[#This Row],[36]]</f>
        <v>1.7849332391794995E-2</v>
      </c>
      <c r="AM436" s="10">
        <f>3/24000000*OO[[#This Row],[95 (30JUN1985 18:00:00)-Water Temperature (C)]]*OO[[#This Row],[37]]</f>
        <v>3.93412613418E-2</v>
      </c>
      <c r="AN436" s="10">
        <f>3/24000000*OO[[#This Row],[96 (30JUN1985 21:00:00)-Water Temperature (C)]]*OO[[#This Row],[38]]</f>
        <v>6.52137976387E-2</v>
      </c>
      <c r="AO436" s="10">
        <f>3/24000000*OO[[#This Row],[97 (01JUL1985 00:00:00)-Water Temperature (C)]]*OO[[#This Row],[39]]</f>
        <v>8.3323985888624982E-2</v>
      </c>
      <c r="AP436" s="10">
        <f>3/24000000*OO[[#This Row],[98 (01JUL1985 03:00:00)-Water Temperature (C)]]*OO[[#This Row],[40]]</f>
        <v>8.6596221225937478E-2</v>
      </c>
      <c r="AQ436" s="10">
        <f>3/24000000*OO[[#This Row],[99 (01JUL1985 06:00:00)-Water Temperature (C)]]*OO[[#This Row],[41]]</f>
        <v>7.4179796684400001E-2</v>
      </c>
      <c r="AR436" s="10">
        <f>3/24000000*OO[[#This Row],[100 (01JUL1985 09:00:00)-Water Temperature (C)]]*OO[[#This Row],[42]]</f>
        <v>5.5536960070287494E-2</v>
      </c>
      <c r="AS436" s="10">
        <f>3/24000000*OO[[#This Row],[101 (01JUL1985 12:00:00)-Water Temperature (C)]]*OO[[#This Row],[43]]</f>
        <v>3.5605650271050004E-2</v>
      </c>
      <c r="AT436" s="10">
        <f>3/24000000*OO[[#This Row],[102 (01JUL1985 15:00:00)-Water Temperature (C)]]*OO[[#This Row],[44]]</f>
        <v>2.0025638844944998E-2</v>
      </c>
      <c r="AU436" s="10">
        <f>3/24000000*OO[[#This Row],[103 (01JUL1985 18:00:00)-Water Temperature (C)]]*OO[[#This Row],[45]]</f>
        <v>1.0156623751874998E-2</v>
      </c>
      <c r="AV436" s="10">
        <f>3/24000000*OO[[#This Row],[104 (01JUL1985 21:00:00)-Water Temperature (C)]]*OO[[#This Row],[46]]</f>
        <v>4.6124524047999995E-3</v>
      </c>
      <c r="AW436" s="10">
        <f>3/24000000*OO[[#This Row],[105 (02JUL1985 00:00:00)-Water Temperature (C)]]*OO[[#This Row],[47]]</f>
        <v>1.938006274536E-3</v>
      </c>
      <c r="AX436" s="10">
        <f>3/24000000*OO[[#This Row],[106 (02JUL1985 03:00:00)-Water Temperature (C)]]*OO[[#This Row],[48]]</f>
        <v>7.9168211507249996E-4</v>
      </c>
      <c r="AY436" s="10">
        <f>3/24000000*OO[[#This Row],[107 (02JUL1985 06:00:00)-Water Temperature (C)]]*OO[[#This Row],[49]]</f>
        <v>3.32432489925E-4</v>
      </c>
      <c r="AZ436" s="10">
        <f>3/24000000*OO[[#This Row],[108 (02JUL1985 09:00:00)-Water Temperature (C)]]*OO[[#This Row],[50]]</f>
        <v>1.6674526847522501E-4</v>
      </c>
      <c r="BA436" s="10">
        <f>3/24000000*OO[[#This Row],[109 (02JUL1985 12:00:00)-Water Temperature (C)]]*OO[[#This Row],[51]]</f>
        <v>1.07633331846E-4</v>
      </c>
      <c r="BB436" s="10">
        <f>3/24000000*OO[[#This Row],[110 (02JUL1985 15:00:00)-Water Temperature (C)]]*OO[[#This Row],[52]]</f>
        <v>8.6542041704799999E-5</v>
      </c>
      <c r="BC436" s="10">
        <f>3/24000000*OO[[#This Row],[111 (02JUL1985 18:00:00)-Water Temperature (C)]]*OO[[#This Row],[53]]</f>
        <v>7.6951112314500001E-5</v>
      </c>
      <c r="BD436" s="10">
        <f>3/24000000*OO[[#This Row],[112 (02JUL1985 21:00:00)-Water Temperature (C)]]*OO[[#This Row],[54]]</f>
        <v>6.93627547428E-5</v>
      </c>
      <c r="BE436" s="10">
        <f>3/24000000*OO[[#This Row],[113 (03JUL1985 00:00:00)-Water Temperature (C)]]*OO[[#This Row],[55]]</f>
        <v>6.1739115143849994E-5</v>
      </c>
      <c r="BF436" s="10">
        <f>3/24000000*OO[[#This Row],[114 (03JUL1985 03:00:00)-Water Temperature (C)]]*OO[[#This Row],[56]]</f>
        <v>5.4755271915074997E-5</v>
      </c>
      <c r="BG436" s="10">
        <f>3/24000000*OO[[#This Row],[115 (03JUL1985 06:00:00)-Water Temperature (C)]]*OO[[#This Row],[57]]</f>
        <v>4.7978924966550002E-5</v>
      </c>
      <c r="BH436" s="10">
        <f>3/24000000*OO[[#This Row],[116 (03JUL1985 09:00:00)-Water Temperature (C)]]*OO[[#This Row],[58]]</f>
        <v>4.2778995806249996E-5</v>
      </c>
      <c r="BI436" s="10">
        <f>3/24000000*OO[[#This Row],[117 (03JUL1985 12:00:00)-Water Temperature (C)]]*OO[[#This Row],[59]]</f>
        <v>3.6952085711875004E-5</v>
      </c>
      <c r="BJ436" s="10">
        <f>3/24000000*OO[[#This Row],[118 (03JUL1985 15:00:00)-Water Temperature (C)]]*OO[[#This Row],[60]]</f>
        <v>3.2882485668862495E-5</v>
      </c>
      <c r="BK436" s="10">
        <f>3/24000000*OO[[#This Row],[119 (03JUL1985 18:00:00)-Water Temperature (C)]]*OO[[#This Row],[61]]</f>
        <v>2.9783467381725E-5</v>
      </c>
      <c r="BL436" s="10">
        <f>3/24000000*OO[[#This Row],[120 (03JUL1985 21:00:00)-Water Temperature (C)]]*OO[[#This Row],[62]]</f>
        <v>2.6600763837499998E-5</v>
      </c>
      <c r="BM436" s="10">
        <f>3/24000000*OO[[#This Row],[121 (04JUL1985 00:00:00)-Water Temperature (C)]]*OO[[#This Row],[63]]</f>
        <v>2.353322748162E-5</v>
      </c>
      <c r="BN436" s="10">
        <f>3/24000000*OO[[#This Row],[122 (04JUL1985 03:00:00)-Water Temperature (C)]]*OO[[#This Row],[64]]</f>
        <v>2.0808054898533749E-5</v>
      </c>
      <c r="BO436" s="10">
        <f>3/24000000*OO[[#This Row],[123 (04JUL1985 06:00:00)-Water Temperature (C)]]*OO[[#This Row],[65]]</f>
        <v>1.847112034183125E-5</v>
      </c>
      <c r="BP436" s="10">
        <f>3/24000000*OO[[#This Row],[124 (04JUL1985 09:00:00)-Water Temperature (C)]]*OO[[#This Row],[66]]</f>
        <v>1.6941259306132497E-5</v>
      </c>
      <c r="BQ436" s="10">
        <f>3/24000000*OO[[#This Row],[125 (04JUL1985 12:00:00)-Water Temperature (C)]]*OO[[#This Row],[67]]</f>
        <v>1.5577192277235E-5</v>
      </c>
      <c r="BR436" s="10">
        <f>3/24000000*OO[[#This Row],[126 (04JUL1985 15:00:00)-Water Temperature (C)]]*OO[[#This Row],[68]]</f>
        <v>1.443103639482E-5</v>
      </c>
      <c r="BS436" s="10">
        <f>3/24000000*OO[[#This Row],[127 (04JUL1985 18:00:00)-Water Temperature (C)]]*OO[[#This Row],[69]]</f>
        <v>1.3401155965889998E-5</v>
      </c>
      <c r="BT436" s="10">
        <f>3/24000000*OO[[#This Row],[128 (04JUL1985 21:00:00)-Water Temperature (C)]]*OO[[#This Row],[70]]</f>
        <v>1.2136729061790001E-5</v>
      </c>
      <c r="BU436" s="10">
        <f>3/24000000*OO[[#This Row],[129 (05JUL1985 00:00:00)-Water Temperature (C)]]*OO[[#This Row],[71]]</f>
        <v>1.0749519404216248E-5</v>
      </c>
      <c r="BV436" s="10">
        <f>3/24000000*OO[[#This Row],[130 (05JUL1985 03:00:00)-Water Temperature (C)]]*OO[[#This Row],[72]]</f>
        <v>9.5433393256274989E-6</v>
      </c>
      <c r="BW436" s="10">
        <f>3/24000000*OO[[#This Row],[131 (05JUL1985 06:00:00)-Water Temperature (C)]]*OO[[#This Row],[73]]</f>
        <v>8.4269203813275009E-6</v>
      </c>
      <c r="BX436" s="10">
        <f>3/24000000*OO[[#This Row],[132 (05JUL1985 09:00:00)-Water Temperature (C)]]*OO[[#This Row],[74]]</f>
        <v>7.5412450875149999E-6</v>
      </c>
      <c r="BY436" s="10">
        <f>3/24000000*OO[[#This Row],[133 (05JUL1985 12:00:00)-Water Temperature (C)]]*OO[[#This Row],[75]]</f>
        <v>6.7714452853087494E-6</v>
      </c>
      <c r="BZ436" s="10">
        <f>3/24000000*OO[[#This Row],[134 (05JUL1985 15:00:00)-Water Temperature (C)]]*OO[[#This Row],[76]]</f>
        <v>6.0751956276374992E-6</v>
      </c>
      <c r="CA436" s="10">
        <f>3/24000000*OO[[#This Row],[135 (05JUL1985 18:00:00)-Water Temperature (C)]]*OO[[#This Row],[77]]</f>
        <v>5.4907731953749996E-6</v>
      </c>
      <c r="CB436" s="10">
        <f>3/24000000*OO[[#This Row],[136 (05JUL1985 21:00:00)-Water Temperature (C)]]*OO[[#This Row],[78]]</f>
        <v>4.9214056473075008E-6</v>
      </c>
      <c r="CC436" s="10">
        <f>3/24000000*OO[[#This Row],[137 (06JUL1985 00:00:00)-Water Temperature (C)]]*OO[[#This Row],[79]]</f>
        <v>4.35045175698375E-6</v>
      </c>
      <c r="CD436" s="10">
        <f>3/24000000*OO[[#This Row],[138 (06JUL1985 03:00:00)-Water Temperature (C)]]*OO[[#This Row],[80]]</f>
        <v>3.7795405851312496E-6</v>
      </c>
      <c r="CE436" s="10">
        <f>3/24000000*OO[[#This Row],[139 (06JUL1985 06:00:00)-Water Temperature (C)]]*OO[[#This Row],[81]]</f>
        <v>3.23185106046375E-6</v>
      </c>
      <c r="CF436" s="10">
        <f>3/24000000*OO[[#This Row],[140 (06JUL1985 09:00:00)-Water Temperature (C)]]*OO[[#This Row],[82]]</f>
        <v>2.8008820843824997E-6</v>
      </c>
      <c r="CG436" s="10">
        <f>3/24000000*OO[[#This Row],[141 (06JUL1985 12:00:00)-Water Temperature (C)]]*OO[[#This Row],[83]]</f>
        <v>2.4411584198906251E-6</v>
      </c>
      <c r="CH436" s="10">
        <f>3/24000000*OO[[#This Row],[142 (06JUL1985 15:00:00)-Water Temperature (C)]]*OO[[#This Row],[84]]</f>
        <v>2.1534946768393749E-6</v>
      </c>
      <c r="CI436" s="10">
        <f>3/24000000*OO[[#This Row],[143 (06JUL1985 18:00:00)-Water Temperature (C)]]*OO[[#This Row],[85]]</f>
        <v>1.9182061605427499E-6</v>
      </c>
      <c r="CJ436" s="10">
        <f>3/24000000*OO[[#This Row],[144 (06JUL1985 21:00:00)-Water Temperature (C)]]*OO[[#This Row],[86]]</f>
        <v>1.7032024999014996E-6</v>
      </c>
      <c r="CK436" s="10">
        <f>3/24000000*OO[[#This Row],[145 (07JUL1985 00:00:00)-Water Temperature (C)]]*OO[[#This Row],[87]]</f>
        <v>1.4962142458582501E-6</v>
      </c>
      <c r="CL436" s="10">
        <f>3/24000000*OO[[#This Row],[146 (07JUL1985 03:00:00)-Water Temperature (C)]]*OO[[#This Row],[88]]</f>
        <v>1.3098865010559999E-6</v>
      </c>
      <c r="CM436" s="10">
        <f>3/24000000*OO[[#This Row],[147 (07JUL1985 06:00:00)-Water Temperature (C)]]*OO[[#This Row],[89]]</f>
        <v>1.1358707711231251E-6</v>
      </c>
      <c r="CN436" s="10">
        <f>3/24000000*OO[[#This Row],[148 (07JUL1985 09:00:00)-Water Temperature (C)]]*OO[[#This Row],[90]]</f>
        <v>9.8370545471099997E-7</v>
      </c>
      <c r="CO436" s="10">
        <f>3/24000000*OO[[#This Row],[149 (07JUL1985 12:00:00)-Water Temperature (C)]]*OO[[#This Row],[91]]</f>
        <v>8.6463720818762492E-7</v>
      </c>
      <c r="CP436" s="10">
        <f>3/24000000*OO[[#This Row],[150 (07JUL1985 15:00:00)-Water Temperature (C)]]*OO[[#This Row],[92]]</f>
        <v>8.6463720818762492E-7</v>
      </c>
      <c r="CQ436" s="10">
        <f>3/24000000*OO[[#This Row],[151 (07JUL1985 18:00:00)-Water Temperature (C)]]*OO[[#This Row],[93]]</f>
        <v>8.6463720818762492E-7</v>
      </c>
      <c r="CR436" s="10">
        <f>3/24000000*OO[[#This Row],[152 (07JUL1985 21:00:00)-Water Temperature (C)]]*OO[[#This Row],[94]]</f>
        <v>8.6463720818762492E-7</v>
      </c>
      <c r="CS436" s="10">
        <f>3/24000000*OO[[#This Row],[153 (08JUL1985 00:00:00)-Water Temperature (C)]]*OO[[#This Row],[95]]</f>
        <v>8.6463720818762492E-7</v>
      </c>
      <c r="CT436" s="10">
        <f>3/24000000*OO[[#This Row],[154 (08JUL1985 03:00:00)-Water Temperature (C)]]*OO[[#This Row],[96]]</f>
        <v>8.6463720818762492E-7</v>
      </c>
      <c r="CU436" s="10">
        <f>3/24000000*OO[[#This Row],[155 (08JUL1985 06:00:00)-Water Temperature (C)]]*OO[[#This Row],[97]]</f>
        <v>8.6463720818762492E-7</v>
      </c>
      <c r="CV436" s="10">
        <f>3/24000000*OO[[#This Row],[156 (08JUL1985 09:00:00)-Water Temperature (C)]]*OO[[#This Row],[98]]</f>
        <v>8.6463720818762492E-7</v>
      </c>
      <c r="CW436" s="10">
        <f>3/24000000*OO[[#This Row],[157 (08JUL1985 12:00:00)-Water Temperature (C)]]*OO[[#This Row],[99]]</f>
        <v>8.6463720818762492E-7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1.4074984918480001E-39</v>
      </c>
      <c r="Y437" s="10">
        <f>3/24000000*OO[[#This Row],[81 (29JUN1985 00:00:00)-Water Temperature (C)]]*OO[[#This Row],[23]]</f>
        <v>2.6594899692396249E-33</v>
      </c>
      <c r="Z437" s="10">
        <f>3/24000000*OO[[#This Row],[82 (29JUN1985 03:00:00)-Water Temperature (C)]]*OO[[#This Row],[24]]</f>
        <v>1.4685081985019999E-26</v>
      </c>
      <c r="AA437" s="10">
        <f>3/24000000*OO[[#This Row],[83 (29JUN1985 06:00:00)-Water Temperature (C)]]*OO[[#This Row],[25]]</f>
        <v>2.2164801752887499E-21</v>
      </c>
      <c r="AB437" s="10">
        <f>3/24000000*OO[[#This Row],[84 (29JUN1985 09:00:00)-Water Temperature (C)]]*OO[[#This Row],[26]]</f>
        <v>1.4584630092232501E-17</v>
      </c>
      <c r="AC437" s="10">
        <f>3/24000000*OO[[#This Row],[85 (29JUN1985 12:00:00)-Water Temperature (C)]]*OO[[#This Row],[27]]</f>
        <v>1.6688330817242496E-14</v>
      </c>
      <c r="AD437" s="10">
        <f>3/24000000*OO[[#This Row],[86 (29JUN1985 15:00:00)-Water Temperature (C)]]*OO[[#This Row],[28]]</f>
        <v>5.4232267823999996E-12</v>
      </c>
      <c r="AE437" s="10">
        <f>3/24000000*OO[[#This Row],[88 (29JUN1985 21:00:00)-Water Temperature (C)]]*OO[[#This Row],[30]]</f>
        <v>3.7706958345787497E-8</v>
      </c>
      <c r="AF437" s="10">
        <f>3/24000000*OO[[#This Row],[88 (29JUN1985 21:00:00)-Water Temperature (C)]]*OO[[#This Row],[30]]</f>
        <v>3.7706958345787497E-8</v>
      </c>
      <c r="AG437" s="10">
        <f>3/24000000*OO[[#This Row],[89 (30JUN1985 00:00:00)-Water Temperature (C)]]*OO[[#This Row],[31]]</f>
        <v>1.0899474819375E-6</v>
      </c>
      <c r="AH437" s="10">
        <f>3/24000000*OO[[#This Row],[90 (30JUN1985 03:00:00)-Water Temperature (C)]]*OO[[#This Row],[32]]</f>
        <v>1.8091408469000001E-5</v>
      </c>
      <c r="AI437" s="10">
        <f>3/24000000*OO[[#This Row],[91 (30JUN1985 06:00:00)-Water Temperature (C)]]*OO[[#This Row],[33]]</f>
        <v>1.8205604278481247E-4</v>
      </c>
      <c r="AJ437" s="10">
        <f>3/24000000*OO[[#This Row],[92 (30JUN1985 09:00:00)-Water Temperature (C)]]*OO[[#This Row],[34]]</f>
        <v>1.2107870273058751E-3</v>
      </c>
      <c r="AK437" s="10">
        <f>3/24000000*OO[[#This Row],[93 (30JUN1985 12:00:00)-Water Temperature (C)]]*OO[[#This Row],[35]]</f>
        <v>5.3941283308124996E-3</v>
      </c>
      <c r="AL437" s="10">
        <f>3/24000000*OO[[#This Row],[94 (30JUN1985 15:00:00)-Water Temperature (C)]]*OO[[#This Row],[36]]</f>
        <v>1.6760016385914997E-2</v>
      </c>
      <c r="AM437" s="10">
        <f>3/24000000*OO[[#This Row],[95 (30JUN1985 18:00:00)-Water Temperature (C)]]*OO[[#This Row],[37]]</f>
        <v>3.9050228438162499E-2</v>
      </c>
      <c r="AN437" s="10">
        <f>3/24000000*OO[[#This Row],[96 (30JUN1985 21:00:00)-Water Temperature (C)]]*OO[[#This Row],[38]]</f>
        <v>6.8342668988062488E-2</v>
      </c>
      <c r="AO437" s="10">
        <f>3/24000000*OO[[#This Row],[97 (01JUL1985 00:00:00)-Water Temperature (C)]]*OO[[#This Row],[39]]</f>
        <v>9.2004786757812498E-2</v>
      </c>
      <c r="AP437" s="10">
        <f>3/24000000*OO[[#This Row],[98 (01JUL1985 03:00:00)-Water Temperature (C)]]*OO[[#This Row],[40]]</f>
        <v>0.10078388016397498</v>
      </c>
      <c r="AQ437" s="10">
        <f>3/24000000*OO[[#This Row],[99 (01JUL1985 06:00:00)-Water Temperature (C)]]*OO[[#This Row],[41]]</f>
        <v>9.1246568839525005E-2</v>
      </c>
      <c r="AR437" s="10">
        <f>3/24000000*OO[[#This Row],[100 (01JUL1985 09:00:00)-Water Temperature (C)]]*OO[[#This Row],[42]]</f>
        <v>7.2245784056850004E-2</v>
      </c>
      <c r="AS437" s="10">
        <f>3/24000000*OO[[#This Row],[101 (01JUL1985 12:00:00)-Water Temperature (C)]]*OO[[#This Row],[43]]</f>
        <v>4.8860776812600003E-2</v>
      </c>
      <c r="AT437" s="10">
        <f>3/24000000*OO[[#This Row],[102 (01JUL1985 15:00:00)-Water Temperature (C)]]*OO[[#This Row],[44]]</f>
        <v>2.8757693145500002E-2</v>
      </c>
      <c r="AU437" s="10">
        <f>3/24000000*OO[[#This Row],[103 (01JUL1985 18:00:00)-Water Temperature (C)]]*OO[[#This Row],[45]]</f>
        <v>1.5133189104204999E-2</v>
      </c>
      <c r="AV437" s="10">
        <f>3/24000000*OO[[#This Row],[104 (01JUL1985 21:00:00)-Water Temperature (C)]]*OO[[#This Row],[46]]</f>
        <v>7.0793797156374991E-3</v>
      </c>
      <c r="AW437" s="10">
        <f>3/24000000*OO[[#This Row],[105 (02JUL1985 00:00:00)-Water Temperature (C)]]*OO[[#This Row],[47]]</f>
        <v>3.0450296416724997E-3</v>
      </c>
      <c r="AX437" s="10">
        <f>3/24000000*OO[[#This Row],[106 (02JUL1985 03:00:00)-Water Temperature (C)]]*OO[[#This Row],[48]]</f>
        <v>1.2620475177063748E-3</v>
      </c>
      <c r="AY437" s="10">
        <f>3/24000000*OO[[#This Row],[107 (02JUL1985 06:00:00)-Water Temperature (C)]]*OO[[#This Row],[49]]</f>
        <v>5.2524380278125E-4</v>
      </c>
      <c r="AZ437" s="10">
        <f>3/24000000*OO[[#This Row],[108 (02JUL1985 09:00:00)-Water Temperature (C)]]*OO[[#This Row],[50]]</f>
        <v>2.5010148506309995E-4</v>
      </c>
      <c r="BA437" s="10">
        <f>3/24000000*OO[[#This Row],[109 (02JUL1985 12:00:00)-Water Temperature (C)]]*OO[[#This Row],[51]]</f>
        <v>1.4903029464864999E-4</v>
      </c>
      <c r="BB437" s="10">
        <f>3/24000000*OO[[#This Row],[110 (02JUL1985 15:00:00)-Water Temperature (C)]]*OO[[#This Row],[52]]</f>
        <v>1.133673774796125E-4</v>
      </c>
      <c r="BC437" s="10">
        <f>3/24000000*OO[[#This Row],[111 (02JUL1985 18:00:00)-Water Temperature (C)]]*OO[[#This Row],[53]]</f>
        <v>9.8613221381999998E-5</v>
      </c>
      <c r="BD437" s="10">
        <f>3/24000000*OO[[#This Row],[112 (02JUL1985 21:00:00)-Water Temperature (C)]]*OO[[#This Row],[54]]</f>
        <v>8.8333625208499998E-5</v>
      </c>
      <c r="BE437" s="10">
        <f>3/24000000*OO[[#This Row],[113 (03JUL1985 00:00:00)-Water Temperature (C)]]*OO[[#This Row],[55]]</f>
        <v>7.8855862731262504E-5</v>
      </c>
      <c r="BF437" s="10">
        <f>3/24000000*OO[[#This Row],[114 (03JUL1985 03:00:00)-Water Temperature (C)]]*OO[[#This Row],[56]]</f>
        <v>7.0491242772037499E-5</v>
      </c>
      <c r="BG437" s="10">
        <f>3/24000000*OO[[#This Row],[115 (03JUL1985 06:00:00)-Water Temperature (C)]]*OO[[#This Row],[57]]</f>
        <v>6.2580335957424993E-5</v>
      </c>
      <c r="BH437" s="10">
        <f>3/24000000*OO[[#This Row],[116 (03JUL1985 09:00:00)-Water Temperature (C)]]*OO[[#This Row],[58]]</f>
        <v>5.6470383550350002E-5</v>
      </c>
      <c r="BI437" s="10">
        <f>3/24000000*OO[[#This Row],[117 (03JUL1985 12:00:00)-Water Temperature (C)]]*OO[[#This Row],[59]]</f>
        <v>4.9353917478750003E-5</v>
      </c>
      <c r="BJ437" s="10">
        <f>3/24000000*OO[[#This Row],[118 (03JUL1985 15:00:00)-Water Temperature (C)]]*OO[[#This Row],[60]]</f>
        <v>4.3890639509824994E-5</v>
      </c>
      <c r="BK437" s="10">
        <f>3/24000000*OO[[#This Row],[119 (03JUL1985 18:00:00)-Water Temperature (C)]]*OO[[#This Row],[61]]</f>
        <v>3.9484455539999999E-5</v>
      </c>
      <c r="BL437" s="10">
        <f>3/24000000*OO[[#This Row],[120 (03JUL1985 21:00:00)-Water Temperature (C)]]*OO[[#This Row],[62]]</f>
        <v>3.4992553382849994E-5</v>
      </c>
      <c r="BM437" s="10">
        <f>3/24000000*OO[[#This Row],[121 (04JUL1985 00:00:00)-Water Temperature (C)]]*OO[[#This Row],[63]]</f>
        <v>3.0756040456049997E-5</v>
      </c>
      <c r="BN437" s="10">
        <f>3/24000000*OO[[#This Row],[122 (04JUL1985 03:00:00)-Water Temperature (C)]]*OO[[#This Row],[64]]</f>
        <v>2.7074960004287503E-5</v>
      </c>
      <c r="BO437" s="10">
        <f>3/24000000*OO[[#This Row],[123 (04JUL1985 06:00:00)-Water Temperature (C)]]*OO[[#This Row],[65]]</f>
        <v>2.4014286998479995E-5</v>
      </c>
      <c r="BP437" s="10">
        <f>3/24000000*OO[[#This Row],[124 (04JUL1985 09:00:00)-Water Temperature (C)]]*OO[[#This Row],[66]]</f>
        <v>2.2000664273199997E-5</v>
      </c>
      <c r="BQ437" s="10">
        <f>3/24000000*OO[[#This Row],[125 (04JUL1985 12:00:00)-Water Temperature (C)]]*OO[[#This Row],[67]]</f>
        <v>2.0172011776323748E-5</v>
      </c>
      <c r="BR437" s="10">
        <f>3/24000000*OO[[#This Row],[126 (04JUL1985 15:00:00)-Water Temperature (C)]]*OO[[#This Row],[68]]</f>
        <v>1.8498726171875E-5</v>
      </c>
      <c r="BS437" s="10">
        <f>3/24000000*OO[[#This Row],[127 (04JUL1985 18:00:00)-Water Temperature (C)]]*OO[[#This Row],[69]]</f>
        <v>1.7010589674522496E-5</v>
      </c>
      <c r="BT437" s="10">
        <f>3/24000000*OO[[#This Row],[128 (04JUL1985 21:00:00)-Water Temperature (C)]]*OO[[#This Row],[70]]</f>
        <v>1.5267703021529996E-5</v>
      </c>
      <c r="BU437" s="10">
        <f>3/24000000*OO[[#This Row],[129 (05JUL1985 00:00:00)-Water Temperature (C)]]*OO[[#This Row],[71]]</f>
        <v>1.3406526871890002E-5</v>
      </c>
      <c r="BV437" s="10">
        <f>3/24000000*OO[[#This Row],[130 (05JUL1985 03:00:00)-Water Temperature (C)]]*OO[[#This Row],[72]]</f>
        <v>1.1811822299156248E-5</v>
      </c>
      <c r="BW437" s="10">
        <f>3/24000000*OO[[#This Row],[131 (05JUL1985 06:00:00)-Water Temperature (C)]]*OO[[#This Row],[73]]</f>
        <v>1.0374603590339999E-5</v>
      </c>
      <c r="BX437" s="10">
        <f>3/24000000*OO[[#This Row],[132 (05JUL1985 09:00:00)-Water Temperature (C)]]*OO[[#This Row],[74]]</f>
        <v>9.2202216997799991E-6</v>
      </c>
      <c r="BY437" s="10">
        <f>3/24000000*OO[[#This Row],[133 (05JUL1985 12:00:00)-Water Temperature (C)]]*OO[[#This Row],[75]]</f>
        <v>8.1906569327787505E-6</v>
      </c>
      <c r="BZ437" s="10">
        <f>3/24000000*OO[[#This Row],[134 (05JUL1985 15:00:00)-Water Temperature (C)]]*OO[[#This Row],[76]]</f>
        <v>7.2632161868500012E-6</v>
      </c>
      <c r="CA437" s="10">
        <f>3/24000000*OO[[#This Row],[135 (05JUL1985 18:00:00)-Water Temperature (C)]]*OO[[#This Row],[77]]</f>
        <v>6.4647626266875003E-6</v>
      </c>
      <c r="CB437" s="10">
        <f>3/24000000*OO[[#This Row],[136 (05JUL1985 21:00:00)-Water Temperature (C)]]*OO[[#This Row],[78]]</f>
        <v>5.7139180519274994E-6</v>
      </c>
      <c r="CC437" s="10">
        <f>3/24000000*OO[[#This Row],[137 (06JUL1985 00:00:00)-Water Temperature (C)]]*OO[[#This Row],[79]]</f>
        <v>4.9825863686000001E-6</v>
      </c>
      <c r="CD437" s="10">
        <f>3/24000000*OO[[#This Row],[138 (06JUL1985 03:00:00)-Water Temperature (C)]]*OO[[#This Row],[80]]</f>
        <v>4.2689553142274991E-6</v>
      </c>
      <c r="CE437" s="10">
        <f>3/24000000*OO[[#This Row],[139 (06JUL1985 06:00:00)-Water Temperature (C)]]*OO[[#This Row],[81]]</f>
        <v>3.5945650987399998E-6</v>
      </c>
      <c r="CF437" s="10">
        <f>3/24000000*OO[[#This Row],[140 (06JUL1985 09:00:00)-Water Temperature (C)]]*OO[[#This Row],[82]]</f>
        <v>3.0527792368387497E-6</v>
      </c>
      <c r="CG437" s="10">
        <f>3/24000000*OO[[#This Row],[141 (06JUL1985 12:00:00)-Water Temperature (C)]]*OO[[#This Row],[83]]</f>
        <v>2.5935292342242501E-6</v>
      </c>
      <c r="CH437" s="10">
        <f>3/24000000*OO[[#This Row],[142 (06JUL1985 15:00:00)-Water Temperature (C)]]*OO[[#This Row],[84]]</f>
        <v>2.2179640395959998E-6</v>
      </c>
      <c r="CI437" s="10">
        <f>3/24000000*OO[[#This Row],[143 (06JUL1985 18:00:00)-Water Temperature (C)]]*OO[[#This Row],[85]]</f>
        <v>1.9005528946704999E-6</v>
      </c>
      <c r="CJ437" s="10">
        <f>3/24000000*OO[[#This Row],[144 (06JUL1985 21:00:00)-Water Temperature (C)]]*OO[[#This Row],[86]]</f>
        <v>1.6177059833412499E-6</v>
      </c>
      <c r="CK437" s="10">
        <f>3/24000000*OO[[#This Row],[145 (07JUL1985 00:00:00)-Water Temperature (C)]]*OO[[#This Row],[87]]</f>
        <v>1.3642972517268749E-6</v>
      </c>
      <c r="CL437" s="10">
        <f>3/24000000*OO[[#This Row],[146 (07JUL1985 03:00:00)-Water Temperature (C)]]*OO[[#This Row],[88]]</f>
        <v>1.194445803204E-6</v>
      </c>
      <c r="CM437" s="10">
        <f>3/24000000*OO[[#This Row],[147 (07JUL1985 06:00:00)-Water Temperature (C)]]*OO[[#This Row],[89]]</f>
        <v>1.03780445184E-6</v>
      </c>
      <c r="CN437" s="10">
        <f>3/24000000*OO[[#This Row],[148 (07JUL1985 09:00:00)-Water Temperature (C)]]*OO[[#This Row],[90]]</f>
        <v>9.0024709682999999E-7</v>
      </c>
      <c r="CO437" s="10">
        <f>3/24000000*OO[[#This Row],[149 (07JUL1985 12:00:00)-Water Temperature (C)]]*OO[[#This Row],[91]]</f>
        <v>7.8989643898774994E-7</v>
      </c>
      <c r="CP437" s="10">
        <f>3/24000000*OO[[#This Row],[150 (07JUL1985 15:00:00)-Water Temperature (C)]]*OO[[#This Row],[92]]</f>
        <v>7.8989643898774994E-7</v>
      </c>
      <c r="CQ437" s="10">
        <f>3/24000000*OO[[#This Row],[151 (07JUL1985 18:00:00)-Water Temperature (C)]]*OO[[#This Row],[93]]</f>
        <v>7.8989643898774994E-7</v>
      </c>
      <c r="CR437" s="10">
        <f>3/24000000*OO[[#This Row],[152 (07JUL1985 21:00:00)-Water Temperature (C)]]*OO[[#This Row],[94]]</f>
        <v>7.8989643898774994E-7</v>
      </c>
      <c r="CS437" s="10">
        <f>3/24000000*OO[[#This Row],[153 (08JUL1985 00:00:00)-Water Temperature (C)]]*OO[[#This Row],[95]]</f>
        <v>7.8989643898774994E-7</v>
      </c>
      <c r="CT437" s="10">
        <f>3/24000000*OO[[#This Row],[154 (08JUL1985 03:00:00)-Water Temperature (C)]]*OO[[#This Row],[96]]</f>
        <v>7.8989643898774994E-7</v>
      </c>
      <c r="CU437" s="10">
        <f>3/24000000*OO[[#This Row],[155 (08JUL1985 06:00:00)-Water Temperature (C)]]*OO[[#This Row],[97]]</f>
        <v>7.8989643898774994E-7</v>
      </c>
      <c r="CV437" s="10">
        <f>3/24000000*OO[[#This Row],[156 (08JUL1985 09:00:00)-Water Temperature (C)]]*OO[[#This Row],[98]]</f>
        <v>7.8989643898774994E-7</v>
      </c>
      <c r="CW437" s="10">
        <f>3/24000000*OO[[#This Row],[157 (08JUL1985 12:00:00)-Water Temperature (C)]]*OO[[#This Row],[99]]</f>
        <v>7.8989643898774994E-7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3.7941550785599992E-40</v>
      </c>
      <c r="Y438" s="10">
        <f>3/24000000*OO[[#This Row],[81 (29JUN1985 00:00:00)-Water Temperature (C)]]*OO[[#This Row],[23]]</f>
        <v>8.9823190929299995E-34</v>
      </c>
      <c r="Z438" s="10">
        <f>3/24000000*OO[[#This Row],[82 (29JUN1985 03:00:00)-Water Temperature (C)]]*OO[[#This Row],[24]]</f>
        <v>4.3088962445549997E-27</v>
      </c>
      <c r="AA438" s="10">
        <f>3/24000000*OO[[#This Row],[83 (29JUN1985 06:00:00)-Water Temperature (C)]]*OO[[#This Row],[25]]</f>
        <v>8.3269019618800009E-22</v>
      </c>
      <c r="AB438" s="10">
        <f>3/24000000*OO[[#This Row],[84 (29JUN1985 09:00:00)-Water Temperature (C)]]*OO[[#This Row],[26]]</f>
        <v>6.5149345143599994E-18</v>
      </c>
      <c r="AC438" s="10">
        <f>3/24000000*OO[[#This Row],[85 (29JUN1985 12:00:00)-Water Temperature (C)]]*OO[[#This Row],[27]]</f>
        <v>8.5391612877000006E-15</v>
      </c>
      <c r="AD438" s="10">
        <f>3/24000000*OO[[#This Row],[86 (29JUN1985 15:00:00)-Water Temperature (C)]]*OO[[#This Row],[28]]</f>
        <v>3.0930799046062505E-12</v>
      </c>
      <c r="AE438" s="10">
        <f>3/24000000*OO[[#This Row],[88 (29JUN1985 21:00:00)-Water Temperature (C)]]*OO[[#This Row],[30]]</f>
        <v>2.5604194310324997E-8</v>
      </c>
      <c r="AF438" s="10">
        <f>3/24000000*OO[[#This Row],[88 (29JUN1985 21:00:00)-Water Temperature (C)]]*OO[[#This Row],[30]]</f>
        <v>2.5604194310324997E-8</v>
      </c>
      <c r="AG438" s="10">
        <f>3/24000000*OO[[#This Row],[89 (30JUN1985 00:00:00)-Water Temperature (C)]]*OO[[#This Row],[31]]</f>
        <v>7.9689801188387489E-7</v>
      </c>
      <c r="AH438" s="10">
        <f>3/24000000*OO[[#This Row],[90 (30JUN1985 03:00:00)-Water Temperature (C)]]*OO[[#This Row],[32]]</f>
        <v>1.4216222810654999E-5</v>
      </c>
      <c r="AI438" s="10">
        <f>3/24000000*OO[[#This Row],[91 (30JUN1985 06:00:00)-Water Temperature (C)]]*OO[[#This Row],[33]]</f>
        <v>1.5379067670049997E-4</v>
      </c>
      <c r="AJ438" s="10">
        <f>3/24000000*OO[[#This Row],[92 (30JUN1985 09:00:00)-Water Temperature (C)]]*OO[[#This Row],[34]]</f>
        <v>1.0974557329068749E-3</v>
      </c>
      <c r="AK438" s="10">
        <f>3/24000000*OO[[#This Row],[93 (30JUN1985 12:00:00)-Water Temperature (C)]]*OO[[#This Row],[35]]</f>
        <v>5.2351151283750001E-3</v>
      </c>
      <c r="AL438" s="10">
        <f>3/24000000*OO[[#This Row],[94 (30JUN1985 15:00:00)-Water Temperature (C)]]*OO[[#This Row],[36]]</f>
        <v>1.7323177447747501E-2</v>
      </c>
      <c r="AM438" s="10">
        <f>3/24000000*OO[[#This Row],[95 (30JUN1985 18:00:00)-Water Temperature (C)]]*OO[[#This Row],[37]]</f>
        <v>4.2734465592812507E-2</v>
      </c>
      <c r="AN438" s="10">
        <f>3/24000000*OO[[#This Row],[96 (30JUN1985 21:00:00)-Water Temperature (C)]]*OO[[#This Row],[38]]</f>
        <v>7.9047848651749991E-2</v>
      </c>
      <c r="AO438" s="10">
        <f>3/24000000*OO[[#This Row],[97 (01JUL1985 00:00:00)-Water Temperature (C)]]*OO[[#This Row],[39]]</f>
        <v>0.111958304159825</v>
      </c>
      <c r="AP438" s="10">
        <f>3/24000000*OO[[#This Row],[98 (01JUL1985 03:00:00)-Water Temperature (C)]]*OO[[#This Row],[40]]</f>
        <v>0.12810409337982498</v>
      </c>
      <c r="AQ438" s="10">
        <f>3/24000000*OO[[#This Row],[99 (01JUL1985 06:00:00)-Water Temperature (C)]]*OO[[#This Row],[41]]</f>
        <v>0.12103326497056252</v>
      </c>
      <c r="AR438" s="10">
        <f>3/24000000*OO[[#This Row],[100 (01JUL1985 09:00:00)-Water Temperature (C)]]*OO[[#This Row],[42]]</f>
        <v>9.9916314796999986E-2</v>
      </c>
      <c r="AS438" s="10">
        <f>3/24000000*OO[[#This Row],[101 (01JUL1985 12:00:00)-Water Temperature (C)]]*OO[[#This Row],[43]]</f>
        <v>7.0184307449925001E-2</v>
      </c>
      <c r="AT438" s="10">
        <f>3/24000000*OO[[#This Row],[102 (01JUL1985 15:00:00)-Water Temperature (C)]]*OO[[#This Row],[44]]</f>
        <v>4.2541708267124993E-2</v>
      </c>
      <c r="AU438" s="10">
        <f>3/24000000*OO[[#This Row],[103 (01JUL1985 18:00:00)-Water Temperature (C)]]*OO[[#This Row],[45]]</f>
        <v>2.2842199178017497E-2</v>
      </c>
      <c r="AV438" s="10">
        <f>3/24000000*OO[[#This Row],[104 (01JUL1985 21:00:00)-Water Temperature (C)]]*OO[[#This Row],[46]]</f>
        <v>1.082884693980375E-2</v>
      </c>
      <c r="AW438" s="10">
        <f>3/24000000*OO[[#This Row],[105 (02JUL1985 00:00:00)-Water Temperature (C)]]*OO[[#This Row],[47]]</f>
        <v>4.6847738800524993E-3</v>
      </c>
      <c r="AX438" s="10">
        <f>3/24000000*OO[[#This Row],[106 (02JUL1985 03:00:00)-Water Temperature (C)]]*OO[[#This Row],[48]]</f>
        <v>1.938996325702E-3</v>
      </c>
      <c r="AY438" s="10">
        <f>3/24000000*OO[[#This Row],[107 (02JUL1985 06:00:00)-Water Temperature (C)]]*OO[[#This Row],[49]]</f>
        <v>7.9393075857550003E-4</v>
      </c>
      <c r="AZ438" s="10">
        <f>3/24000000*OO[[#This Row],[108 (02JUL1985 09:00:00)-Water Temperature (C)]]*OO[[#This Row],[50]]</f>
        <v>3.6116724086649994E-4</v>
      </c>
      <c r="BA438" s="10">
        <f>3/24000000*OO[[#This Row],[109 (02JUL1985 12:00:00)-Water Temperature (C)]]*OO[[#This Row],[51]]</f>
        <v>2.0072119772103749E-4</v>
      </c>
      <c r="BB438" s="10">
        <f>3/24000000*OO[[#This Row],[110 (02JUL1985 15:00:00)-Water Temperature (C)]]*OO[[#This Row],[52]]</f>
        <v>1.4438721845652498E-4</v>
      </c>
      <c r="BC438" s="10">
        <f>3/24000000*OO[[#This Row],[111 (02JUL1985 18:00:00)-Water Temperature (C)]]*OO[[#This Row],[53]]</f>
        <v>1.2207098507631249E-4</v>
      </c>
      <c r="BD438" s="10">
        <f>3/24000000*OO[[#This Row],[112 (02JUL1985 21:00:00)-Water Temperature (C)]]*OO[[#This Row],[54]]</f>
        <v>1.07909878025025E-4</v>
      </c>
      <c r="BE438" s="10">
        <f>3/24000000*OO[[#This Row],[113 (03JUL1985 00:00:00)-Water Temperature (C)]]*OO[[#This Row],[55]]</f>
        <v>9.5513366664049998E-5</v>
      </c>
      <c r="BF438" s="10">
        <f>3/24000000*OO[[#This Row],[114 (03JUL1985 03:00:00)-Water Temperature (C)]]*OO[[#This Row],[56]]</f>
        <v>8.4861272742399994E-5</v>
      </c>
      <c r="BG438" s="10">
        <f>3/24000000*OO[[#This Row],[115 (03JUL1985 06:00:00)-Water Temperature (C)]]*OO[[#This Row],[57]]</f>
        <v>7.5000068679999994E-5</v>
      </c>
      <c r="BH438" s="10">
        <f>3/24000000*OO[[#This Row],[116 (03JUL1985 09:00:00)-Water Temperature (C)]]*OO[[#This Row],[58]]</f>
        <v>6.7304918736000002E-5</v>
      </c>
      <c r="BI438" s="10">
        <f>3/24000000*OO[[#This Row],[117 (03JUL1985 12:00:00)-Water Temperature (C)]]*OO[[#This Row],[59]]</f>
        <v>5.8339156897500002E-5</v>
      </c>
      <c r="BJ438" s="10">
        <f>3/24000000*OO[[#This Row],[118 (03JUL1985 15:00:00)-Water Temperature (C)]]*OO[[#This Row],[60]]</f>
        <v>5.1288205271199995E-5</v>
      </c>
      <c r="BK438" s="10">
        <f>3/24000000*OO[[#This Row],[119 (03JUL1985 18:00:00)-Water Temperature (C)]]*OO[[#This Row],[61]]</f>
        <v>4.5415260590850003E-5</v>
      </c>
      <c r="BL438" s="10">
        <f>3/24000000*OO[[#This Row],[120 (03JUL1985 21:00:00)-Water Temperature (C)]]*OO[[#This Row],[62]]</f>
        <v>3.9613454812599998E-5</v>
      </c>
      <c r="BM438" s="10">
        <f>3/24000000*OO[[#This Row],[121 (04JUL1985 00:00:00)-Water Temperature (C)]]*OO[[#This Row],[63]]</f>
        <v>3.4209057683749999E-5</v>
      </c>
      <c r="BN438" s="10">
        <f>3/24000000*OO[[#This Row],[122 (04JUL1985 03:00:00)-Water Temperature (C)]]*OO[[#This Row],[64]]</f>
        <v>2.9608009568775001E-5</v>
      </c>
      <c r="BO438" s="10">
        <f>3/24000000*OO[[#This Row],[123 (04JUL1985 06:00:00)-Water Temperature (C)]]*OO[[#This Row],[65]]</f>
        <v>2.5823755962674993E-5</v>
      </c>
      <c r="BP438" s="10">
        <f>3/24000000*OO[[#This Row],[124 (04JUL1985 09:00:00)-Water Temperature (C)]]*OO[[#This Row],[66]]</f>
        <v>2.3243461195042501E-5</v>
      </c>
      <c r="BQ438" s="10">
        <f>3/24000000*OO[[#This Row],[125 (04JUL1985 12:00:00)-Water Temperature (C)]]*OO[[#This Row],[67]]</f>
        <v>2.0921349373001251E-5</v>
      </c>
      <c r="BR438" s="10">
        <f>3/24000000*OO[[#This Row],[126 (04JUL1985 15:00:00)-Water Temperature (C)]]*OO[[#This Row],[68]]</f>
        <v>1.9079865798588749E-5</v>
      </c>
      <c r="BS438" s="10">
        <f>3/24000000*OO[[#This Row],[127 (04JUL1985 18:00:00)-Water Temperature (C)]]*OO[[#This Row],[69]]</f>
        <v>1.7736357997966247E-5</v>
      </c>
      <c r="BT438" s="10">
        <f>3/24000000*OO[[#This Row],[128 (04JUL1985 21:00:00)-Water Temperature (C)]]*OO[[#This Row],[70]]</f>
        <v>1.6170464617949999E-5</v>
      </c>
      <c r="BU438" s="10">
        <f>3/24000000*OO[[#This Row],[129 (05JUL1985 00:00:00)-Water Temperature (C)]]*OO[[#This Row],[71]]</f>
        <v>1.4419707965780001E-5</v>
      </c>
      <c r="BV438" s="10">
        <f>3/24000000*OO[[#This Row],[130 (05JUL1985 03:00:00)-Water Temperature (C)]]*OO[[#This Row],[72]]</f>
        <v>1.2911601415844999E-5</v>
      </c>
      <c r="BW438" s="10">
        <f>3/24000000*OO[[#This Row],[131 (05JUL1985 06:00:00)-Water Temperature (C)]]*OO[[#This Row],[73]]</f>
        <v>1.1554135349000001E-5</v>
      </c>
      <c r="BX438" s="10">
        <f>3/24000000*OO[[#This Row],[132 (05JUL1985 09:00:00)-Water Temperature (C)]]*OO[[#This Row],[74]]</f>
        <v>1.048006912885875E-5</v>
      </c>
      <c r="BY438" s="10">
        <f>3/24000000*OO[[#This Row],[133 (05JUL1985 12:00:00)-Water Temperature (C)]]*OO[[#This Row],[75]]</f>
        <v>9.5070470934374995E-6</v>
      </c>
      <c r="BZ438" s="10">
        <f>3/24000000*OO[[#This Row],[134 (05JUL1985 15:00:00)-Water Temperature (C)]]*OO[[#This Row],[76]]</f>
        <v>8.5999731344524994E-6</v>
      </c>
      <c r="CA438" s="10">
        <f>3/24000000*OO[[#This Row],[135 (05JUL1985 18:00:00)-Water Temperature (C)]]*OO[[#This Row],[77]]</f>
        <v>7.8356744211149988E-6</v>
      </c>
      <c r="CB438" s="10">
        <f>3/24000000*OO[[#This Row],[136 (05JUL1985 21:00:00)-Water Temperature (C)]]*OO[[#This Row],[78]]</f>
        <v>7.0993920749299998E-6</v>
      </c>
      <c r="CC438" s="10">
        <f>3/24000000*OO[[#This Row],[137 (06JUL1985 00:00:00)-Water Temperature (C)]]*OO[[#This Row],[79]]</f>
        <v>6.3739224237062499E-6</v>
      </c>
      <c r="CD438" s="10">
        <f>3/24000000*OO[[#This Row],[138 (06JUL1985 03:00:00)-Water Temperature (C)]]*OO[[#This Row],[80]]</f>
        <v>5.6409230051562505E-6</v>
      </c>
      <c r="CE438" s="10">
        <f>3/24000000*OO[[#This Row],[139 (06JUL1985 06:00:00)-Water Temperature (C)]]*OO[[#This Row],[81]]</f>
        <v>4.9207240208699999E-6</v>
      </c>
      <c r="CF438" s="10">
        <f>3/24000000*OO[[#This Row],[140 (06JUL1985 09:00:00)-Water Temperature (C)]]*OO[[#This Row],[82]]</f>
        <v>4.3388811815049997E-6</v>
      </c>
      <c r="CG438" s="10">
        <f>3/24000000*OO[[#This Row],[141 (06JUL1985 12:00:00)-Water Temperature (C)]]*OO[[#This Row],[83]]</f>
        <v>3.8301209033075002E-6</v>
      </c>
      <c r="CH438" s="10">
        <f>3/24000000*OO[[#This Row],[142 (06JUL1985 15:00:00)-Water Temperature (C)]]*OO[[#This Row],[84]]</f>
        <v>3.4091708186999996E-6</v>
      </c>
      <c r="CI438" s="10">
        <f>3/24000000*OO[[#This Row],[143 (06JUL1985 18:00:00)-Water Temperature (C)]]*OO[[#This Row],[85]]</f>
        <v>3.0577789057200002E-6</v>
      </c>
      <c r="CJ438" s="10">
        <f>3/24000000*OO[[#This Row],[144 (06JUL1985 21:00:00)-Water Temperature (C)]]*OO[[#This Row],[86]]</f>
        <v>2.7396201296537498E-6</v>
      </c>
      <c r="CK438" s="10">
        <f>3/24000000*OO[[#This Row],[145 (07JUL1985 00:00:00)-Water Temperature (C)]]*OO[[#This Row],[87]]</f>
        <v>2.3860978911847497E-6</v>
      </c>
      <c r="CL438" s="10">
        <f>3/24000000*OO[[#This Row],[146 (07JUL1985 03:00:00)-Water Temperature (C)]]*OO[[#This Row],[88]]</f>
        <v>2.0916627470856247E-6</v>
      </c>
      <c r="CM438" s="10">
        <f>3/24000000*OO[[#This Row],[147 (07JUL1985 06:00:00)-Water Temperature (C)]]*OO[[#This Row],[89]]</f>
        <v>1.8258614888356249E-6</v>
      </c>
      <c r="CN438" s="10">
        <f>3/24000000*OO[[#This Row],[148 (07JUL1985 09:00:00)-Water Temperature (C)]]*OO[[#This Row],[90]]</f>
        <v>1.5909216860434998E-6</v>
      </c>
      <c r="CO438" s="10">
        <f>3/24000000*OO[[#This Row],[149 (07JUL1985 12:00:00)-Water Temperature (C)]]*OO[[#This Row],[91]]</f>
        <v>1.3949270102186248E-6</v>
      </c>
      <c r="CP438" s="10">
        <f>3/24000000*OO[[#This Row],[150 (07JUL1985 15:00:00)-Water Temperature (C)]]*OO[[#This Row],[92]]</f>
        <v>1.3949270102186248E-6</v>
      </c>
      <c r="CQ438" s="10">
        <f>3/24000000*OO[[#This Row],[151 (07JUL1985 18:00:00)-Water Temperature (C)]]*OO[[#This Row],[93]]</f>
        <v>1.3949270102186248E-6</v>
      </c>
      <c r="CR438" s="10">
        <f>3/24000000*OO[[#This Row],[152 (07JUL1985 21:00:00)-Water Temperature (C)]]*OO[[#This Row],[94]]</f>
        <v>1.3949270102186248E-6</v>
      </c>
      <c r="CS438" s="10">
        <f>3/24000000*OO[[#This Row],[153 (08JUL1985 00:00:00)-Water Temperature (C)]]*OO[[#This Row],[95]]</f>
        <v>1.3949270102186248E-6</v>
      </c>
      <c r="CT438" s="10">
        <f>3/24000000*OO[[#This Row],[154 (08JUL1985 03:00:00)-Water Temperature (C)]]*OO[[#This Row],[96]]</f>
        <v>1.3949270102186248E-6</v>
      </c>
      <c r="CU438" s="10">
        <f>3/24000000*OO[[#This Row],[155 (08JUL1985 06:00:00)-Water Temperature (C)]]*OO[[#This Row],[97]]</f>
        <v>1.3949270102186248E-6</v>
      </c>
      <c r="CV438" s="10">
        <f>3/24000000*OO[[#This Row],[156 (08JUL1985 09:00:00)-Water Temperature (C)]]*OO[[#This Row],[98]]</f>
        <v>1.3949270102186248E-6</v>
      </c>
      <c r="CW438" s="10">
        <f>3/24000000*OO[[#This Row],[157 (08JUL1985 12:00:00)-Water Temperature (C)]]*OO[[#This Row],[99]]</f>
        <v>1.3949270102186248E-6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1.0726018346587497E-40</v>
      </c>
      <c r="Y439" s="10">
        <f>3/24000000*OO[[#This Row],[81 (29JUN1985 00:00:00)-Water Temperature (C)]]*OO[[#This Row],[23]]</f>
        <v>3.3546660549487499E-34</v>
      </c>
      <c r="Z439" s="10">
        <f>3/24000000*OO[[#This Row],[82 (29JUN1985 03:00:00)-Water Temperature (C)]]*OO[[#This Row],[24]]</f>
        <v>1.3551238685100001E-27</v>
      </c>
      <c r="AA439" s="10">
        <f>3/24000000*OO[[#This Row],[83 (29JUN1985 06:00:00)-Water Temperature (C)]]*OO[[#This Row],[25]]</f>
        <v>3.2890364343262501E-22</v>
      </c>
      <c r="AB439" s="10">
        <f>3/24000000*OO[[#This Row],[84 (29JUN1985 09:00:00)-Water Temperature (C)]]*OO[[#This Row],[26]]</f>
        <v>2.940837181525E-18</v>
      </c>
      <c r="AC439" s="10">
        <f>3/24000000*OO[[#This Row],[85 (29JUN1985 12:00:00)-Water Temperature (C)]]*OO[[#This Row],[27]]</f>
        <v>4.2519519820200003E-15</v>
      </c>
      <c r="AD439" s="10">
        <f>3/24000000*OO[[#This Row],[86 (29JUN1985 15:00:00)-Water Temperature (C)]]*OO[[#This Row],[28]]</f>
        <v>1.6641569646514999E-12</v>
      </c>
      <c r="AE439" s="10">
        <f>3/24000000*OO[[#This Row],[88 (29JUN1985 21:00:00)-Water Temperature (C)]]*OO[[#This Row],[30]]</f>
        <v>1.5428783412192499E-8</v>
      </c>
      <c r="AF439" s="10">
        <f>3/24000000*OO[[#This Row],[88 (29JUN1985 21:00:00)-Water Temperature (C)]]*OO[[#This Row],[30]]</f>
        <v>1.5428783412192499E-8</v>
      </c>
      <c r="AG439" s="10">
        <f>3/24000000*OO[[#This Row],[89 (30JUN1985 00:00:00)-Water Temperature (C)]]*OO[[#This Row],[31]]</f>
        <v>5.01640805446E-7</v>
      </c>
      <c r="AH439" s="10">
        <f>3/24000000*OO[[#This Row],[90 (30JUN1985 03:00:00)-Water Temperature (C)]]*OO[[#This Row],[32]]</f>
        <v>9.2973410933212506E-6</v>
      </c>
      <c r="AI439" s="10">
        <f>3/24000000*OO[[#This Row],[91 (30JUN1985 06:00:00)-Water Temperature (C)]]*OO[[#This Row],[33]]</f>
        <v>1.0417655862993747E-4</v>
      </c>
      <c r="AJ439" s="10">
        <f>3/24000000*OO[[#This Row],[92 (30JUN1985 09:00:00)-Water Temperature (C)]]*OO[[#This Row],[34]]</f>
        <v>7.6737244016249987E-4</v>
      </c>
      <c r="AK439" s="10">
        <f>3/24000000*OO[[#This Row],[93 (30JUN1985 12:00:00)-Water Temperature (C)]]*OO[[#This Row],[35]]</f>
        <v>3.7762451606124991E-3</v>
      </c>
      <c r="AL439" s="10">
        <f>3/24000000*OO[[#This Row],[94 (30JUN1985 15:00:00)-Water Temperature (C)]]*OO[[#This Row],[36]]</f>
        <v>1.2840952694840001E-2</v>
      </c>
      <c r="AM439" s="10">
        <f>3/24000000*OO[[#This Row],[95 (30JUN1985 18:00:00)-Water Temperature (C)]]*OO[[#This Row],[37]]</f>
        <v>3.2430621684599995E-2</v>
      </c>
      <c r="AN439" s="10">
        <f>3/24000000*OO[[#This Row],[96 (30JUN1985 21:00:00)-Water Temperature (C)]]*OO[[#This Row],[38]]</f>
        <v>6.1307166949250008E-2</v>
      </c>
      <c r="AO439" s="10">
        <f>3/24000000*OO[[#This Row],[97 (01JUL1985 00:00:00)-Water Temperature (C)]]*OO[[#This Row],[39]]</f>
        <v>8.8561518070774989E-2</v>
      </c>
      <c r="AP439" s="10">
        <f>3/24000000*OO[[#This Row],[98 (01JUL1985 03:00:00)-Water Temperature (C)]]*OO[[#This Row],[40]]</f>
        <v>0.10302613364573748</v>
      </c>
      <c r="AQ439" s="10">
        <f>3/24000000*OO[[#This Row],[99 (01JUL1985 06:00:00)-Water Temperature (C)]]*OO[[#This Row],[41]]</f>
        <v>9.8822319688812499E-2</v>
      </c>
      <c r="AR439" s="10">
        <f>3/24000000*OO[[#This Row],[100 (01JUL1985 09:00:00)-Water Temperature (C)]]*OO[[#This Row],[42]]</f>
        <v>8.2767794133712491E-2</v>
      </c>
      <c r="AS439" s="10">
        <f>3/24000000*OO[[#This Row],[101 (01JUL1985 12:00:00)-Water Temperature (C)]]*OO[[#This Row],[43]]</f>
        <v>5.8899192208549993E-2</v>
      </c>
      <c r="AT439" s="10">
        <f>3/24000000*OO[[#This Row],[102 (01JUL1985 15:00:00)-Water Temperature (C)]]*OO[[#This Row],[44]]</f>
        <v>3.6057564545812493E-2</v>
      </c>
      <c r="AU439" s="10">
        <f>3/24000000*OO[[#This Row],[103 (01JUL1985 18:00:00)-Water Temperature (C)]]*OO[[#This Row],[45]]</f>
        <v>1.9490158984190001E-2</v>
      </c>
      <c r="AV439" s="10">
        <f>3/24000000*OO[[#This Row],[104 (01JUL1985 21:00:00)-Water Temperature (C)]]*OO[[#This Row],[46]]</f>
        <v>9.2820916102462504E-3</v>
      </c>
      <c r="AW439" s="10">
        <f>3/24000000*OO[[#This Row],[105 (02JUL1985 00:00:00)-Water Temperature (C)]]*OO[[#This Row],[47]]</f>
        <v>4.0213298587249997E-3</v>
      </c>
      <c r="AX439" s="10">
        <f>3/24000000*OO[[#This Row],[106 (02JUL1985 03:00:00)-Water Temperature (C)]]*OO[[#This Row],[48]]</f>
        <v>1.6633988423800001E-3</v>
      </c>
      <c r="AY439" s="10">
        <f>3/24000000*OO[[#This Row],[107 (02JUL1985 06:00:00)-Water Temperature (C)]]*OO[[#This Row],[49]]</f>
        <v>6.7771157850824999E-4</v>
      </c>
      <c r="AZ439" s="10">
        <f>3/24000000*OO[[#This Row],[108 (02JUL1985 09:00:00)-Water Temperature (C)]]*OO[[#This Row],[50]]</f>
        <v>3.0435092290149996E-4</v>
      </c>
      <c r="BA439" s="10">
        <f>3/24000000*OO[[#This Row],[109 (02JUL1985 12:00:00)-Water Temperature (C)]]*OO[[#This Row],[51]]</f>
        <v>1.6581534433832498E-4</v>
      </c>
      <c r="BB439" s="10">
        <f>3/24000000*OO[[#This Row],[110 (02JUL1985 15:00:00)-Water Temperature (C)]]*OO[[#This Row],[52]]</f>
        <v>1.1748667695840001E-4</v>
      </c>
      <c r="BC439" s="10">
        <f>3/24000000*OO[[#This Row],[111 (02JUL1985 18:00:00)-Water Temperature (C)]]*OO[[#This Row],[53]]</f>
        <v>9.8701542624474991E-5</v>
      </c>
      <c r="BD439" s="10">
        <f>3/24000000*OO[[#This Row],[112 (02JUL1985 21:00:00)-Water Temperature (C)]]*OO[[#This Row],[54]]</f>
        <v>8.7133186386400001E-5</v>
      </c>
      <c r="BE439" s="10">
        <f>3/24000000*OO[[#This Row],[113 (03JUL1985 00:00:00)-Water Temperature (C)]]*OO[[#This Row],[55]]</f>
        <v>7.7080352279999999E-5</v>
      </c>
      <c r="BF439" s="10">
        <f>3/24000000*OO[[#This Row],[114 (03JUL1985 03:00:00)-Water Temperature (C)]]*OO[[#This Row],[56]]</f>
        <v>6.849001535714999E-5</v>
      </c>
      <c r="BG439" s="10">
        <f>3/24000000*OO[[#This Row],[115 (03JUL1985 06:00:00)-Water Temperature (C)]]*OO[[#This Row],[57]]</f>
        <v>6.0560007222724998E-5</v>
      </c>
      <c r="BH439" s="10">
        <f>3/24000000*OO[[#This Row],[116 (03JUL1985 09:00:00)-Water Temperature (C)]]*OO[[#This Row],[58]]</f>
        <v>5.4392165485874993E-5</v>
      </c>
      <c r="BI439" s="10">
        <f>3/24000000*OO[[#This Row],[117 (03JUL1985 12:00:00)-Water Temperature (C)]]*OO[[#This Row],[59]]</f>
        <v>4.7148340733325001E-5</v>
      </c>
      <c r="BJ439" s="10">
        <f>3/24000000*OO[[#This Row],[118 (03JUL1985 15:00:00)-Water Temperature (C)]]*OO[[#This Row],[60]]</f>
        <v>4.1386366915124985E-5</v>
      </c>
      <c r="BK439" s="10">
        <f>3/24000000*OO[[#This Row],[119 (03JUL1985 18:00:00)-Water Temperature (C)]]*OO[[#This Row],[61]]</f>
        <v>3.654315300105E-5</v>
      </c>
      <c r="BL439" s="10">
        <f>3/24000000*OO[[#This Row],[120 (03JUL1985 21:00:00)-Water Temperature (C)]]*OO[[#This Row],[62]]</f>
        <v>3.18133004631E-5</v>
      </c>
      <c r="BM439" s="10">
        <f>3/24000000*OO[[#This Row],[121 (04JUL1985 00:00:00)-Water Temperature (C)]]*OO[[#This Row],[63]]</f>
        <v>2.7391863889562502E-5</v>
      </c>
      <c r="BN439" s="10">
        <f>3/24000000*OO[[#This Row],[122 (04JUL1985 03:00:00)-Water Temperature (C)]]*OO[[#This Row],[64]]</f>
        <v>2.364594963958125E-5</v>
      </c>
      <c r="BO439" s="10">
        <f>3/24000000*OO[[#This Row],[123 (04JUL1985 06:00:00)-Water Temperature (C)]]*OO[[#This Row],[65]]</f>
        <v>2.0562484336239999E-5</v>
      </c>
      <c r="BP439" s="10">
        <f>3/24000000*OO[[#This Row],[124 (04JUL1985 09:00:00)-Water Temperature (C)]]*OO[[#This Row],[66]]</f>
        <v>1.8459478763399999E-5</v>
      </c>
      <c r="BQ439" s="10">
        <f>3/24000000*OO[[#This Row],[125 (04JUL1985 12:00:00)-Water Temperature (C)]]*OO[[#This Row],[67]]</f>
        <v>1.6562845010124998E-5</v>
      </c>
      <c r="BR439" s="10">
        <f>3/24000000*OO[[#This Row],[126 (04JUL1985 15:00:00)-Water Temperature (C)]]*OO[[#This Row],[68]]</f>
        <v>1.5069594559172501E-5</v>
      </c>
      <c r="BS439" s="10">
        <f>3/24000000*OO[[#This Row],[127 (04JUL1985 18:00:00)-Water Temperature (C)]]*OO[[#This Row],[69]]</f>
        <v>1.41060190179375E-5</v>
      </c>
      <c r="BT439" s="10">
        <f>3/24000000*OO[[#This Row],[128 (04JUL1985 21:00:00)-Water Temperature (C)]]*OO[[#This Row],[70]]</f>
        <v>1.298266582450875E-5</v>
      </c>
      <c r="BU439" s="10">
        <f>3/24000000*OO[[#This Row],[129 (05JUL1985 00:00:00)-Water Temperature (C)]]*OO[[#This Row],[71]]</f>
        <v>1.1676759580584999E-5</v>
      </c>
      <c r="BV439" s="10">
        <f>3/24000000*OO[[#This Row],[130 (05JUL1985 03:00:00)-Water Temperature (C)]]*OO[[#This Row],[72]]</f>
        <v>1.05431310933375E-5</v>
      </c>
      <c r="BW439" s="10">
        <f>3/24000000*OO[[#This Row],[131 (05JUL1985 06:00:00)-Water Temperature (C)]]*OO[[#This Row],[73]]</f>
        <v>9.5217401731562502E-6</v>
      </c>
      <c r="BX439" s="10">
        <f>3/24000000*OO[[#This Row],[132 (05JUL1985 09:00:00)-Water Temperature (C)]]*OO[[#This Row],[74]]</f>
        <v>8.7160345763812505E-6</v>
      </c>
      <c r="BY439" s="10">
        <f>3/24000000*OO[[#This Row],[133 (05JUL1985 12:00:00)-Water Temperature (C)]]*OO[[#This Row],[75]]</f>
        <v>7.9852378948424995E-6</v>
      </c>
      <c r="BZ439" s="10">
        <f>3/24000000*OO[[#This Row],[134 (05JUL1985 15:00:00)-Water Temperature (C)]]*OO[[#This Row],[76]]</f>
        <v>7.2857201527725006E-6</v>
      </c>
      <c r="CA439" s="10">
        <f>3/24000000*OO[[#This Row],[135 (05JUL1985 18:00:00)-Water Temperature (C)]]*OO[[#This Row],[77]]</f>
        <v>6.7036044237525E-6</v>
      </c>
      <c r="CB439" s="10">
        <f>3/24000000*OO[[#This Row],[136 (05JUL1985 21:00:00)-Water Temperature (C)]]*OO[[#This Row],[78]]</f>
        <v>6.1342860223124994E-6</v>
      </c>
      <c r="CC439" s="10">
        <f>3/24000000*OO[[#This Row],[137 (06JUL1985 00:00:00)-Water Temperature (C)]]*OO[[#This Row],[79]]</f>
        <v>5.5682414122875001E-6</v>
      </c>
      <c r="CD439" s="10">
        <f>3/24000000*OO[[#This Row],[138 (06JUL1985 03:00:00)-Water Temperature (C)]]*OO[[#This Row],[80]]</f>
        <v>4.9871840554350003E-6</v>
      </c>
      <c r="CE439" s="10">
        <f>3/24000000*OO[[#This Row],[139 (06JUL1985 06:00:00)-Water Temperature (C)]]*OO[[#This Row],[81]]</f>
        <v>4.4033185142849994E-6</v>
      </c>
      <c r="CF439" s="10">
        <f>3/24000000*OO[[#This Row],[140 (06JUL1985 09:00:00)-Water Temperature (C)]]*OO[[#This Row],[82]]</f>
        <v>3.9272222567175001E-6</v>
      </c>
      <c r="CG439" s="10">
        <f>3/24000000*OO[[#This Row],[141 (06JUL1985 12:00:00)-Water Temperature (C)]]*OO[[#This Row],[83]]</f>
        <v>3.5055785994487491E-6</v>
      </c>
      <c r="CH439" s="10">
        <f>3/24000000*OO[[#This Row],[142 (06JUL1985 15:00:00)-Water Temperature (C)]]*OO[[#This Row],[84]]</f>
        <v>3.152773569375E-6</v>
      </c>
      <c r="CI439" s="10">
        <f>3/24000000*OO[[#This Row],[143 (06JUL1985 18:00:00)-Water Temperature (C)]]*OO[[#This Row],[85]]</f>
        <v>2.8571123159988751E-6</v>
      </c>
      <c r="CJ439" s="10">
        <f>3/24000000*OO[[#This Row],[144 (06JUL1985 21:00:00)-Water Temperature (C)]]*OO[[#This Row],[86]]</f>
        <v>2.5882164958732502E-6</v>
      </c>
      <c r="CK439" s="10">
        <f>3/24000000*OO[[#This Row],[145 (07JUL1985 00:00:00)-Water Temperature (C)]]*OO[[#This Row],[87]]</f>
        <v>2.2791494459966249E-6</v>
      </c>
      <c r="CL439" s="10">
        <f>3/24000000*OO[[#This Row],[146 (07JUL1985 03:00:00)-Water Temperature (C)]]*OO[[#This Row],[88]]</f>
        <v>1.9955008134444997E-6</v>
      </c>
      <c r="CM439" s="10">
        <f>3/24000000*OO[[#This Row],[147 (07JUL1985 06:00:00)-Water Temperature (C)]]*OO[[#This Row],[89]]</f>
        <v>1.7430218574335001E-6</v>
      </c>
      <c r="CN439" s="10">
        <f>3/24000000*OO[[#This Row],[148 (07JUL1985 09:00:00)-Water Temperature (C)]]*OO[[#This Row],[90]]</f>
        <v>1.5200755887997499E-6</v>
      </c>
      <c r="CO439" s="10">
        <f>3/24000000*OO[[#This Row],[149 (07JUL1985 12:00:00)-Water Temperature (C)]]*OO[[#This Row],[91]]</f>
        <v>1.3306716094668751E-6</v>
      </c>
      <c r="CP439" s="10">
        <f>3/24000000*OO[[#This Row],[150 (07JUL1985 15:00:00)-Water Temperature (C)]]*OO[[#This Row],[92]]</f>
        <v>1.3306716094668751E-6</v>
      </c>
      <c r="CQ439" s="10">
        <f>3/24000000*OO[[#This Row],[151 (07JUL1985 18:00:00)-Water Temperature (C)]]*OO[[#This Row],[93]]</f>
        <v>1.3306716094668751E-6</v>
      </c>
      <c r="CR439" s="10">
        <f>3/24000000*OO[[#This Row],[152 (07JUL1985 21:00:00)-Water Temperature (C)]]*OO[[#This Row],[94]]</f>
        <v>1.3306716094668751E-6</v>
      </c>
      <c r="CS439" s="10">
        <f>3/24000000*OO[[#This Row],[153 (08JUL1985 00:00:00)-Water Temperature (C)]]*OO[[#This Row],[95]]</f>
        <v>1.3306716094668751E-6</v>
      </c>
      <c r="CT439" s="10">
        <f>3/24000000*OO[[#This Row],[154 (08JUL1985 03:00:00)-Water Temperature (C)]]*OO[[#This Row],[96]]</f>
        <v>1.3306716094668751E-6</v>
      </c>
      <c r="CU439" s="10">
        <f>3/24000000*OO[[#This Row],[155 (08JUL1985 06:00:00)-Water Temperature (C)]]*OO[[#This Row],[97]]</f>
        <v>1.3306716094668751E-6</v>
      </c>
      <c r="CV439" s="10">
        <f>3/24000000*OO[[#This Row],[156 (08JUL1985 09:00:00)-Water Temperature (C)]]*OO[[#This Row],[98]]</f>
        <v>1.3306716094668751E-6</v>
      </c>
      <c r="CW439" s="10">
        <f>3/24000000*OO[[#This Row],[157 (08JUL1985 12:00:00)-Water Temperature (C)]]*OO[[#This Row],[99]]</f>
        <v>1.3306716094668751E-6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1.2928135693050002E-41</v>
      </c>
      <c r="Y440" s="10">
        <f>3/24000000*OO[[#This Row],[81 (29JUN1985 00:00:00)-Water Temperature (C)]]*OO[[#This Row],[23]]</f>
        <v>6.4612516414349996E-35</v>
      </c>
      <c r="Z440" s="10">
        <f>3/24000000*OO[[#This Row],[82 (29JUN1985 03:00:00)-Water Temperature (C)]]*OO[[#This Row],[24]]</f>
        <v>1.9592944817468749E-28</v>
      </c>
      <c r="AA440" s="10">
        <f>3/24000000*OO[[#This Row],[83 (29JUN1985 06:00:00)-Water Temperature (C)]]*OO[[#This Row],[25]]</f>
        <v>6.6392666024624985E-23</v>
      </c>
      <c r="AB440" s="10">
        <f>3/24000000*OO[[#This Row],[84 (29JUN1985 09:00:00)-Water Temperature (C)]]*OO[[#This Row],[26]]</f>
        <v>6.9910632237149992E-19</v>
      </c>
      <c r="AC440" s="10">
        <f>3/24000000*OO[[#This Row],[85 (29JUN1985 12:00:00)-Water Temperature (C)]]*OO[[#This Row],[27]]</f>
        <v>1.1392611856419997E-15</v>
      </c>
      <c r="AD440" s="10">
        <f>3/24000000*OO[[#This Row],[86 (29JUN1985 15:00:00)-Water Temperature (C)]]*OO[[#This Row],[28]]</f>
        <v>4.9072770913724996E-13</v>
      </c>
      <c r="AE440" s="10">
        <f>3/24000000*OO[[#This Row],[88 (29JUN1985 21:00:00)-Water Temperature (C)]]*OO[[#This Row],[30]]</f>
        <v>5.2624076547349997E-9</v>
      </c>
      <c r="AF440" s="10">
        <f>3/24000000*OO[[#This Row],[88 (29JUN1985 21:00:00)-Water Temperature (C)]]*OO[[#This Row],[30]]</f>
        <v>5.2624076547349997E-9</v>
      </c>
      <c r="AG440" s="10">
        <f>3/24000000*OO[[#This Row],[89 (30JUN1985 00:00:00)-Water Temperature (C)]]*OO[[#This Row],[31]]</f>
        <v>1.8084593699737501E-7</v>
      </c>
      <c r="AH440" s="10">
        <f>3/24000000*OO[[#This Row],[90 (30JUN1985 03:00:00)-Water Temperature (C)]]*OO[[#This Row],[32]]</f>
        <v>3.5315947174312499E-6</v>
      </c>
      <c r="AI440" s="10">
        <f>3/24000000*OO[[#This Row],[91 (30JUN1985 06:00:00)-Water Temperature (C)]]*OO[[#This Row],[33]]</f>
        <v>4.1668510265587496E-5</v>
      </c>
      <c r="AJ440" s="10">
        <f>3/24000000*OO[[#This Row],[92 (30JUN1985 09:00:00)-Water Temperature (C)]]*OO[[#This Row],[34]]</f>
        <v>3.2301710427599999E-4</v>
      </c>
      <c r="AK440" s="10">
        <f>3/24000000*OO[[#This Row],[93 (30JUN1985 12:00:00)-Water Temperature (C)]]*OO[[#This Row],[35]]</f>
        <v>1.6829808574406249E-3</v>
      </c>
      <c r="AL440" s="10">
        <f>3/24000000*OO[[#This Row],[94 (30JUN1985 15:00:00)-Water Temperature (C)]]*OO[[#This Row],[36]]</f>
        <v>6.044300678517499E-3</v>
      </c>
      <c r="AM440" s="10">
        <f>3/24000000*OO[[#This Row],[95 (30JUN1985 18:00:00)-Water Temperature (C)]]*OO[[#This Row],[37]]</f>
        <v>1.6012074667875E-2</v>
      </c>
      <c r="AN440" s="10">
        <f>3/24000000*OO[[#This Row],[96 (30JUN1985 21:00:00)-Water Temperature (C)]]*OO[[#This Row],[38]]</f>
        <v>3.1719481243174995E-2</v>
      </c>
      <c r="AO440" s="10">
        <f>3/24000000*OO[[#This Row],[97 (01JUL1985 00:00:00)-Water Temperature (C)]]*OO[[#This Row],[39]]</f>
        <v>4.8059998891474998E-2</v>
      </c>
      <c r="AP440" s="10">
        <f>3/24000000*OO[[#This Row],[98 (01JUL1985 03:00:00)-Water Temperature (C)]]*OO[[#This Row],[40]]</f>
        <v>5.8951702160175E-2</v>
      </c>
      <c r="AQ440" s="10">
        <f>3/24000000*OO[[#This Row],[99 (01JUL1985 06:00:00)-Water Temperature (C)]]*OO[[#This Row],[41]]</f>
        <v>5.9847818057999991E-2</v>
      </c>
      <c r="AR440" s="10">
        <f>3/24000000*OO[[#This Row],[100 (01JUL1985 09:00:00)-Water Temperature (C)]]*OO[[#This Row],[42]]</f>
        <v>5.3130843045412497E-2</v>
      </c>
      <c r="AS440" s="10">
        <f>3/24000000*OO[[#This Row],[101 (01JUL1985 12:00:00)-Water Temperature (C)]]*OO[[#This Row],[43]]</f>
        <v>4.0315082905687492E-2</v>
      </c>
      <c r="AT440" s="10">
        <f>3/24000000*OO[[#This Row],[102 (01JUL1985 15:00:00)-Water Temperature (C)]]*OO[[#This Row],[44]]</f>
        <v>2.6385284099177498E-2</v>
      </c>
      <c r="AU440" s="10">
        <f>3/24000000*OO[[#This Row],[103 (01JUL1985 18:00:00)-Water Temperature (C)]]*OO[[#This Row],[45]]</f>
        <v>1.5257317049810001E-2</v>
      </c>
      <c r="AV440" s="10">
        <f>3/24000000*OO[[#This Row],[104 (01JUL1985 21:00:00)-Water Temperature (C)]]*OO[[#This Row],[46]]</f>
        <v>7.8066413454374994E-3</v>
      </c>
      <c r="AW440" s="10">
        <f>3/24000000*OO[[#This Row],[105 (02JUL1985 00:00:00)-Water Temperature (C)]]*OO[[#This Row],[47]]</f>
        <v>3.6466979365249999E-3</v>
      </c>
      <c r="AX440" s="10">
        <f>3/24000000*OO[[#This Row],[106 (02JUL1985 03:00:00)-Water Temperature (C)]]*OO[[#This Row],[48]]</f>
        <v>1.6330847543359998E-3</v>
      </c>
      <c r="AY440" s="10">
        <f>3/24000000*OO[[#This Row],[107 (02JUL1985 06:00:00)-Water Temperature (C)]]*OO[[#This Row],[49]]</f>
        <v>7.1506155503300005E-4</v>
      </c>
      <c r="AZ440" s="10">
        <f>3/24000000*OO[[#This Row],[108 (02JUL1985 09:00:00)-Water Temperature (C)]]*OO[[#This Row],[50]]</f>
        <v>3.2837117696487498E-4</v>
      </c>
      <c r="BA440" s="10">
        <f>3/24000000*OO[[#This Row],[109 (02JUL1985 12:00:00)-Water Temperature (C)]]*OO[[#This Row],[51]]</f>
        <v>1.6445703733875E-4</v>
      </c>
      <c r="BB440" s="10">
        <f>3/24000000*OO[[#This Row],[110 (02JUL1985 15:00:00)-Water Temperature (C)]]*OO[[#This Row],[52]]</f>
        <v>9.8287924021874995E-5</v>
      </c>
      <c r="BC440" s="10">
        <f>3/24000000*OO[[#This Row],[111 (02JUL1985 18:00:00)-Water Temperature (C)]]*OO[[#This Row],[53]]</f>
        <v>7.0885276922474992E-5</v>
      </c>
      <c r="BD440" s="10">
        <f>3/24000000*OO[[#This Row],[112 (02JUL1985 21:00:00)-Water Temperature (C)]]*OO[[#This Row],[54]]</f>
        <v>5.7214547727187503E-5</v>
      </c>
      <c r="BE440" s="10">
        <f>3/24000000*OO[[#This Row],[113 (03JUL1985 00:00:00)-Water Temperature (C)]]*OO[[#This Row],[55]]</f>
        <v>4.8485267560674999E-5</v>
      </c>
      <c r="BF440" s="10">
        <f>3/24000000*OO[[#This Row],[114 (03JUL1985 03:00:00)-Water Temperature (C)]]*OO[[#This Row],[56]]</f>
        <v>4.2284302018050004E-5</v>
      </c>
      <c r="BG440" s="10">
        <f>3/24000000*OO[[#This Row],[115 (03JUL1985 06:00:00)-Water Temperature (C)]]*OO[[#This Row],[57]]</f>
        <v>3.7126424476299999E-5</v>
      </c>
      <c r="BH440" s="10">
        <f>3/24000000*OO[[#This Row],[116 (03JUL1985 09:00:00)-Water Temperature (C)]]*OO[[#This Row],[58]]</f>
        <v>3.3264779771112499E-5</v>
      </c>
      <c r="BI440" s="10">
        <f>3/24000000*OO[[#This Row],[117 (03JUL1985 12:00:00)-Water Temperature (C)]]*OO[[#This Row],[59]]</f>
        <v>2.8803060956249998E-5</v>
      </c>
      <c r="BJ440" s="10">
        <f>3/24000000*OO[[#This Row],[118 (03JUL1985 15:00:00)-Water Temperature (C)]]*OO[[#This Row],[60]]</f>
        <v>2.5167570919225E-5</v>
      </c>
      <c r="BK440" s="10">
        <f>3/24000000*OO[[#This Row],[119 (03JUL1985 18:00:00)-Water Temperature (C)]]*OO[[#This Row],[61]]</f>
        <v>2.2002663834602499E-5</v>
      </c>
      <c r="BL440" s="10">
        <f>3/24000000*OO[[#This Row],[120 (03JUL1985 21:00:00)-Water Temperature (C)]]*OO[[#This Row],[62]]</f>
        <v>1.8956167425487499E-5</v>
      </c>
      <c r="BM440" s="10">
        <f>3/24000000*OO[[#This Row],[121 (04JUL1985 00:00:00)-Water Temperature (C)]]*OO[[#This Row],[63]]</f>
        <v>1.605172648422375E-5</v>
      </c>
      <c r="BN440" s="10">
        <f>3/24000000*OO[[#This Row],[122 (04JUL1985 03:00:00)-Water Temperature (C)]]*OO[[#This Row],[64]]</f>
        <v>1.3596159671531249E-5</v>
      </c>
      <c r="BO440" s="10">
        <f>3/24000000*OO[[#This Row],[123 (04JUL1985 06:00:00)-Water Temperature (C)]]*OO[[#This Row],[65]]</f>
        <v>1.1573482250044998E-5</v>
      </c>
      <c r="BP440" s="10">
        <f>3/24000000*OO[[#This Row],[124 (04JUL1985 09:00:00)-Water Temperature (C)]]*OO[[#This Row],[66]]</f>
        <v>1.01221019994175E-5</v>
      </c>
      <c r="BQ440" s="10">
        <f>3/24000000*OO[[#This Row],[125 (04JUL1985 12:00:00)-Water Temperature (C)]]*OO[[#This Row],[67]]</f>
        <v>8.7612411098612513E-6</v>
      </c>
      <c r="BR440" s="10">
        <f>3/24000000*OO[[#This Row],[126 (04JUL1985 15:00:00)-Water Temperature (C)]]*OO[[#This Row],[68]]</f>
        <v>7.7896030777687501E-6</v>
      </c>
      <c r="BS440" s="10">
        <f>3/24000000*OO[[#This Row],[127 (04JUL1985 18:00:00)-Water Temperature (C)]]*OO[[#This Row],[69]]</f>
        <v>7.2727740216074985E-6</v>
      </c>
      <c r="BT440" s="10">
        <f>3/24000000*OO[[#This Row],[128 (04JUL1985 21:00:00)-Water Temperature (C)]]*OO[[#This Row],[70]]</f>
        <v>6.6888056475562491E-6</v>
      </c>
      <c r="BU440" s="10">
        <f>3/24000000*OO[[#This Row],[129 (05JUL1985 00:00:00)-Water Temperature (C)]]*OO[[#This Row],[71]]</f>
        <v>6.012397299375E-6</v>
      </c>
      <c r="BV440" s="10">
        <f>3/24000000*OO[[#This Row],[130 (05JUL1985 03:00:00)-Water Temperature (C)]]*OO[[#This Row],[72]]</f>
        <v>5.4221431702649983E-6</v>
      </c>
      <c r="BW440" s="10">
        <f>3/24000000*OO[[#This Row],[131 (05JUL1985 06:00:00)-Water Temperature (C)]]*OO[[#This Row],[73]]</f>
        <v>4.8967672314974994E-6</v>
      </c>
      <c r="BX440" s="10">
        <f>3/24000000*OO[[#This Row],[132 (05JUL1985 09:00:00)-Water Temperature (C)]]*OO[[#This Row],[74]]</f>
        <v>4.4810482467037495E-6</v>
      </c>
      <c r="BY440" s="10">
        <f>3/24000000*OO[[#This Row],[133 (05JUL1985 12:00:00)-Water Temperature (C)]]*OO[[#This Row],[75]]</f>
        <v>4.1052616176687506E-6</v>
      </c>
      <c r="BZ440" s="10">
        <f>3/24000000*OO[[#This Row],[134 (05JUL1985 15:00:00)-Water Temperature (C)]]*OO[[#This Row],[76]]</f>
        <v>3.7409569795249997E-6</v>
      </c>
      <c r="CA440" s="10">
        <f>3/24000000*OO[[#This Row],[135 (05JUL1985 18:00:00)-Water Temperature (C)]]*OO[[#This Row],[77]]</f>
        <v>3.4346505307099994E-6</v>
      </c>
      <c r="CB440" s="10">
        <f>3/24000000*OO[[#This Row],[136 (05JUL1985 21:00:00)-Water Temperature (C)]]*OO[[#This Row],[78]]</f>
        <v>3.1404639904050002E-6</v>
      </c>
      <c r="CC440" s="10">
        <f>3/24000000*OO[[#This Row],[137 (06JUL1985 00:00:00)-Water Temperature (C)]]*OO[[#This Row],[79]]</f>
        <v>2.8501360383050006E-6</v>
      </c>
      <c r="CD440" s="10">
        <f>3/24000000*OO[[#This Row],[138 (06JUL1985 03:00:00)-Water Temperature (C)]]*OO[[#This Row],[80]]</f>
        <v>2.5550581338037499E-6</v>
      </c>
      <c r="CE440" s="10">
        <f>3/24000000*OO[[#This Row],[139 (06JUL1985 06:00:00)-Water Temperature (C)]]*OO[[#This Row],[81]]</f>
        <v>2.2592194160549996E-6</v>
      </c>
      <c r="CF440" s="10">
        <f>3/24000000*OO[[#This Row],[140 (06JUL1985 09:00:00)-Water Temperature (C)]]*OO[[#This Row],[82]]</f>
        <v>2.0160177882791249E-6</v>
      </c>
      <c r="CG440" s="10">
        <f>3/24000000*OO[[#This Row],[141 (06JUL1985 12:00:00)-Water Temperature (C)]]*OO[[#This Row],[83]]</f>
        <v>1.7990619031145E-6</v>
      </c>
      <c r="CH440" s="10">
        <f>3/24000000*OO[[#This Row],[142 (06JUL1985 15:00:00)-Water Temperature (C)]]*OO[[#This Row],[84]]</f>
        <v>1.6157010706787496E-6</v>
      </c>
      <c r="CI440" s="10">
        <f>3/24000000*OO[[#This Row],[143 (06JUL1985 18:00:00)-Water Temperature (C)]]*OO[[#This Row],[85]]</f>
        <v>1.4595664703702498E-6</v>
      </c>
      <c r="CJ440" s="10">
        <f>3/24000000*OO[[#This Row],[144 (06JUL1985 21:00:00)-Water Temperature (C)]]*OO[[#This Row],[86]]</f>
        <v>1.3195873148281248E-6</v>
      </c>
      <c r="CK440" s="10">
        <f>3/24000000*OO[[#This Row],[145 (07JUL1985 00:00:00)-Water Temperature (C)]]*OO[[#This Row],[87]]</f>
        <v>1.1645109995029999E-6</v>
      </c>
      <c r="CL440" s="10">
        <f>3/24000000*OO[[#This Row],[146 (07JUL1985 03:00:00)-Water Temperature (C)]]*OO[[#This Row],[88]]</f>
        <v>1.0179768507822499E-6</v>
      </c>
      <c r="CM440" s="10">
        <f>3/24000000*OO[[#This Row],[147 (07JUL1985 06:00:00)-Water Temperature (C)]]*OO[[#This Row],[89]]</f>
        <v>8.8962509085625002E-7</v>
      </c>
      <c r="CN440" s="10">
        <f>3/24000000*OO[[#This Row],[148 (07JUL1985 09:00:00)-Water Temperature (C)]]*OO[[#This Row],[90]]</f>
        <v>7.7645829747599993E-7</v>
      </c>
      <c r="CO440" s="10">
        <f>3/24000000*OO[[#This Row],[149 (07JUL1985 12:00:00)-Water Temperature (C)]]*OO[[#This Row],[91]]</f>
        <v>6.7898087696250001E-7</v>
      </c>
      <c r="CP440" s="10">
        <f>3/24000000*OO[[#This Row],[150 (07JUL1985 15:00:00)-Water Temperature (C)]]*OO[[#This Row],[92]]</f>
        <v>6.7898087696250001E-7</v>
      </c>
      <c r="CQ440" s="10">
        <f>3/24000000*OO[[#This Row],[151 (07JUL1985 18:00:00)-Water Temperature (C)]]*OO[[#This Row],[93]]</f>
        <v>6.7898087696250001E-7</v>
      </c>
      <c r="CR440" s="10">
        <f>3/24000000*OO[[#This Row],[152 (07JUL1985 21:00:00)-Water Temperature (C)]]*OO[[#This Row],[94]]</f>
        <v>6.7898087696250001E-7</v>
      </c>
      <c r="CS440" s="10">
        <f>3/24000000*OO[[#This Row],[153 (08JUL1985 00:00:00)-Water Temperature (C)]]*OO[[#This Row],[95]]</f>
        <v>6.7898087696250001E-7</v>
      </c>
      <c r="CT440" s="10">
        <f>3/24000000*OO[[#This Row],[154 (08JUL1985 03:00:00)-Water Temperature (C)]]*OO[[#This Row],[96]]</f>
        <v>6.7898087696250001E-7</v>
      </c>
      <c r="CU440" s="10">
        <f>3/24000000*OO[[#This Row],[155 (08JUL1985 06:00:00)-Water Temperature (C)]]*OO[[#This Row],[97]]</f>
        <v>6.7898087696250001E-7</v>
      </c>
      <c r="CV440" s="10">
        <f>3/24000000*OO[[#This Row],[156 (08JUL1985 09:00:00)-Water Temperature (C)]]*OO[[#This Row],[98]]</f>
        <v>6.7898087696250001E-7</v>
      </c>
      <c r="CW440" s="10">
        <f>3/24000000*OO[[#This Row],[157 (08JUL1985 12:00:00)-Water Temperature (C)]]*OO[[#This Row],[99]]</f>
        <v>6.7898087696250001E-7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5.0209209517949988E-42</v>
      </c>
      <c r="Y441" s="10">
        <f>3/24000000*OO[[#This Row],[81 (29JUN1985 00:00:00)-Water Temperature (C)]]*OO[[#This Row],[23]]</f>
        <v>2.6509400687647497E-35</v>
      </c>
      <c r="Z441" s="10">
        <f>3/24000000*OO[[#This Row],[82 (29JUN1985 03:00:00)-Water Temperature (C)]]*OO[[#This Row],[24]]</f>
        <v>7.6046232806549995E-29</v>
      </c>
      <c r="AA441" s="10">
        <f>3/24000000*OO[[#This Row],[83 (29JUN1985 06:00:00)-Water Temperature (C)]]*OO[[#This Row],[25]]</f>
        <v>2.94385588552125E-23</v>
      </c>
      <c r="AB441" s="10">
        <f>3/24000000*OO[[#This Row],[84 (29JUN1985 09:00:00)-Water Temperature (C)]]*OO[[#This Row],[26]]</f>
        <v>3.8105212466862503E-19</v>
      </c>
      <c r="AC441" s="10">
        <f>3/24000000*OO[[#This Row],[85 (29JUN1985 12:00:00)-Water Temperature (C)]]*OO[[#This Row],[27]]</f>
        <v>7.2353216932499997E-16</v>
      </c>
      <c r="AD441" s="10">
        <f>3/24000000*OO[[#This Row],[86 (29JUN1985 15:00:00)-Water Temperature (C)]]*OO[[#This Row],[28]]</f>
        <v>3.5326108413649998E-13</v>
      </c>
      <c r="AE441" s="10">
        <f>3/24000000*OO[[#This Row],[88 (29JUN1985 21:00:00)-Water Temperature (C)]]*OO[[#This Row],[30]]</f>
        <v>4.5707460345574993E-9</v>
      </c>
      <c r="AF441" s="10">
        <f>3/24000000*OO[[#This Row],[88 (29JUN1985 21:00:00)-Water Temperature (C)]]*OO[[#This Row],[30]]</f>
        <v>4.5707460345574993E-9</v>
      </c>
      <c r="AG441" s="10">
        <f>3/24000000*OO[[#This Row],[89 (30JUN1985 00:00:00)-Water Temperature (C)]]*OO[[#This Row],[31]]</f>
        <v>1.6963483498710001E-7</v>
      </c>
      <c r="AH441" s="10">
        <f>3/24000000*OO[[#This Row],[90 (30JUN1985 03:00:00)-Water Temperature (C)]]*OO[[#This Row],[32]]</f>
        <v>3.5514953249249996E-6</v>
      </c>
      <c r="AI441" s="10">
        <f>3/24000000*OO[[#This Row],[91 (30JUN1985 06:00:00)-Water Temperature (C)]]*OO[[#This Row],[33]]</f>
        <v>4.4979810072562507E-5</v>
      </c>
      <c r="AJ441" s="10">
        <f>3/24000000*OO[[#This Row],[92 (30JUN1985 09:00:00)-Water Temperature (C)]]*OO[[#This Row],[34]]</f>
        <v>3.7408667926187497E-4</v>
      </c>
      <c r="AK441" s="10">
        <f>3/24000000*OO[[#This Row],[93 (30JUN1985 12:00:00)-Water Temperature (C)]]*OO[[#This Row],[35]]</f>
        <v>2.0921550348911248E-3</v>
      </c>
      <c r="AL441" s="10">
        <f>3/24000000*OO[[#This Row],[94 (30JUN1985 15:00:00)-Water Temperature (C)]]*OO[[#This Row],[36]]</f>
        <v>8.0640630487800007E-3</v>
      </c>
      <c r="AM441" s="10">
        <f>3/24000000*OO[[#This Row],[95 (30JUN1985 18:00:00)-Water Temperature (C)]]*OO[[#This Row],[37]]</f>
        <v>2.2797886026989997E-2</v>
      </c>
      <c r="AN441" s="10">
        <f>3/24000000*OO[[#This Row],[96 (30JUN1985 21:00:00)-Water Temperature (C)]]*OO[[#This Row],[38]]</f>
        <v>4.8155061277537499E-2</v>
      </c>
      <c r="AO441" s="10">
        <f>3/24000000*OO[[#This Row],[97 (01JUL1985 00:00:00)-Water Temperature (C)]]*OO[[#This Row],[39]]</f>
        <v>7.7588127722249989E-2</v>
      </c>
      <c r="AP441" s="10">
        <f>3/24000000*OO[[#This Row],[98 (01JUL1985 03:00:00)-Water Temperature (C)]]*OO[[#This Row],[40]]</f>
        <v>0.10125765650062499</v>
      </c>
      <c r="AQ441" s="10">
        <f>3/24000000*OO[[#This Row],[99 (01JUL1985 06:00:00)-Water Temperature (C)]]*OO[[#This Row],[41]]</f>
        <v>0.11009044953383751</v>
      </c>
      <c r="AR441" s="10">
        <f>3/24000000*OO[[#This Row],[100 (01JUL1985 09:00:00)-Water Temperature (C)]]*OO[[#This Row],[42]]</f>
        <v>0.1046106573337125</v>
      </c>
      <c r="AS441" s="10">
        <f>3/24000000*OO[[#This Row],[101 (01JUL1985 12:00:00)-Water Temperature (C)]]*OO[[#This Row],[43]]</f>
        <v>8.5706482515000001E-2</v>
      </c>
      <c r="AT441" s="10">
        <f>3/24000000*OO[[#This Row],[102 (01JUL1985 15:00:00)-Water Temperature (C)]]*OO[[#This Row],[44]]</f>
        <v>6.082169885194999E-2</v>
      </c>
      <c r="AU441" s="10">
        <f>3/24000000*OO[[#This Row],[103 (01JUL1985 18:00:00)-Water Temperature (C)]]*OO[[#This Row],[45]]</f>
        <v>3.8121372664199994E-2</v>
      </c>
      <c r="AV441" s="10">
        <f>3/24000000*OO[[#This Row],[104 (01JUL1985 21:00:00)-Water Temperature (C)]]*OO[[#This Row],[46]]</f>
        <v>2.1168745415775004E-2</v>
      </c>
      <c r="AW441" s="10">
        <f>3/24000000*OO[[#This Row],[105 (02JUL1985 00:00:00)-Water Temperature (C)]]*OO[[#This Row],[47]]</f>
        <v>1.071287385771E-2</v>
      </c>
      <c r="AX441" s="10">
        <f>3/24000000*OO[[#This Row],[106 (02JUL1985 03:00:00)-Water Temperature (C)]]*OO[[#This Row],[48]]</f>
        <v>5.1845305536000006E-3</v>
      </c>
      <c r="AY441" s="10">
        <f>3/24000000*OO[[#This Row],[107 (02JUL1985 06:00:00)-Water Temperature (C)]]*OO[[#This Row],[49]]</f>
        <v>2.4397002312086251E-3</v>
      </c>
      <c r="AZ441" s="10">
        <f>3/24000000*OO[[#This Row],[108 (02JUL1985 09:00:00)-Water Temperature (C)]]*OO[[#This Row],[50]]</f>
        <v>1.1702680575930002E-3</v>
      </c>
      <c r="BA441" s="10">
        <f>3/24000000*OO[[#This Row],[109 (02JUL1985 12:00:00)-Water Temperature (C)]]*OO[[#This Row],[51]]</f>
        <v>5.7332974588575E-4</v>
      </c>
      <c r="BB441" s="10">
        <f>3/24000000*OO[[#This Row],[110 (02JUL1985 15:00:00)-Water Temperature (C)]]*OO[[#This Row],[52]]</f>
        <v>3.0461751059374998E-4</v>
      </c>
      <c r="BC441" s="10">
        <f>3/24000000*OO[[#This Row],[111 (02JUL1985 18:00:00)-Water Temperature (C)]]*OO[[#This Row],[53]]</f>
        <v>1.8611224481624995E-4</v>
      </c>
      <c r="BD441" s="10">
        <f>3/24000000*OO[[#This Row],[112 (02JUL1985 21:00:00)-Water Temperature (C)]]*OO[[#This Row],[54]]</f>
        <v>1.3083712560387498E-4</v>
      </c>
      <c r="BE441" s="10">
        <f>3/24000000*OO[[#This Row],[113 (03JUL1985 00:00:00)-Water Temperature (C)]]*OO[[#This Row],[55]]</f>
        <v>1.018451056420875E-4</v>
      </c>
      <c r="BF441" s="10">
        <f>3/24000000*OO[[#This Row],[114 (03JUL1985 03:00:00)-Water Temperature (C)]]*OO[[#This Row],[56]]</f>
        <v>8.5035687766650002E-5</v>
      </c>
      <c r="BG441" s="10">
        <f>3/24000000*OO[[#This Row],[115 (03JUL1985 06:00:00)-Water Temperature (C)]]*OO[[#This Row],[57]]</f>
        <v>7.3315943315999991E-5</v>
      </c>
      <c r="BH441" s="10">
        <f>3/24000000*OO[[#This Row],[116 (03JUL1985 09:00:00)-Water Temperature (C)]]*OO[[#This Row],[58]]</f>
        <v>6.5298519727374999E-5</v>
      </c>
      <c r="BI441" s="10">
        <f>3/24000000*OO[[#This Row],[117 (03JUL1985 12:00:00)-Water Temperature (C)]]*OO[[#This Row],[59]]</f>
        <v>5.6577016462600011E-5</v>
      </c>
      <c r="BJ441" s="10">
        <f>3/24000000*OO[[#This Row],[118 (03JUL1985 15:00:00)-Water Temperature (C)]]*OO[[#This Row],[60]]</f>
        <v>4.9452581509424997E-5</v>
      </c>
      <c r="BK441" s="10">
        <f>3/24000000*OO[[#This Row],[119 (03JUL1985 18:00:00)-Water Temperature (C)]]*OO[[#This Row],[61]]</f>
        <v>4.3011804919300001E-5</v>
      </c>
      <c r="BL441" s="10">
        <f>3/24000000*OO[[#This Row],[120 (03JUL1985 21:00:00)-Water Temperature (C)]]*OO[[#This Row],[62]]</f>
        <v>3.6991157782687501E-5</v>
      </c>
      <c r="BM441" s="10">
        <f>3/24000000*OO[[#This Row],[121 (04JUL1985 00:00:00)-Water Temperature (C)]]*OO[[#This Row],[63]]</f>
        <v>3.2026933994850002E-5</v>
      </c>
      <c r="BN441" s="10">
        <f>3/24000000*OO[[#This Row],[122 (04JUL1985 03:00:00)-Water Temperature (C)]]*OO[[#This Row],[64]]</f>
        <v>2.7879780843999999E-5</v>
      </c>
      <c r="BO441" s="10">
        <f>3/24000000*OO[[#This Row],[123 (04JUL1985 06:00:00)-Water Temperature (C)]]*OO[[#This Row],[65]]</f>
        <v>2.453178303988E-5</v>
      </c>
      <c r="BP441" s="10">
        <f>3/24000000*OO[[#This Row],[124 (04JUL1985 09:00:00)-Water Temperature (C)]]*OO[[#This Row],[66]]</f>
        <v>2.2337424499588753E-5</v>
      </c>
      <c r="BQ441" s="10">
        <f>3/24000000*OO[[#This Row],[125 (04JUL1985 12:00:00)-Water Temperature (C)]]*OO[[#This Row],[67]]</f>
        <v>2.0336438524109999E-5</v>
      </c>
      <c r="BR441" s="10">
        <f>3/24000000*OO[[#This Row],[126 (04JUL1985 15:00:00)-Water Temperature (C)]]*OO[[#This Row],[68]]</f>
        <v>1.8278561924859999E-5</v>
      </c>
      <c r="BS441" s="10">
        <f>3/24000000*OO[[#This Row],[127 (04JUL1985 18:00:00)-Water Temperature (C)]]*OO[[#This Row],[69]]</f>
        <v>1.6982827679965002E-5</v>
      </c>
      <c r="BT441" s="10">
        <f>3/24000000*OO[[#This Row],[128 (04JUL1985 21:00:00)-Water Temperature (C)]]*OO[[#This Row],[70]]</f>
        <v>1.5602422572952501E-5</v>
      </c>
      <c r="BU441" s="10">
        <f>3/24000000*OO[[#This Row],[129 (05JUL1985 00:00:00)-Water Temperature (C)]]*OO[[#This Row],[71]]</f>
        <v>1.4018546765957499E-5</v>
      </c>
      <c r="BV441" s="10">
        <f>3/24000000*OO[[#This Row],[130 (05JUL1985 03:00:00)-Water Temperature (C)]]*OO[[#This Row],[72]]</f>
        <v>1.2627950545567501E-5</v>
      </c>
      <c r="BW441" s="10">
        <f>3/24000000*OO[[#This Row],[131 (05JUL1985 06:00:00)-Water Temperature (C)]]*OO[[#This Row],[73]]</f>
        <v>1.1429330035199999E-5</v>
      </c>
      <c r="BX441" s="10">
        <f>3/24000000*OO[[#This Row],[132 (05JUL1985 09:00:00)-Water Temperature (C)]]*OO[[#This Row],[74]]</f>
        <v>1.0496276407650001E-5</v>
      </c>
      <c r="BY441" s="10">
        <f>3/24000000*OO[[#This Row],[133 (05JUL1985 12:00:00)-Water Temperature (C)]]*OO[[#This Row],[75]]</f>
        <v>9.6464377223999985E-6</v>
      </c>
      <c r="BZ441" s="10">
        <f>3/24000000*OO[[#This Row],[134 (05JUL1985 15:00:00)-Water Temperature (C)]]*OO[[#This Row],[76]]</f>
        <v>8.7981874938599995E-6</v>
      </c>
      <c r="CA441" s="10">
        <f>3/24000000*OO[[#This Row],[135 (05JUL1985 18:00:00)-Water Temperature (C)]]*OO[[#This Row],[77]]</f>
        <v>8.0706253698225015E-6</v>
      </c>
      <c r="CB441" s="10">
        <f>3/24000000*OO[[#This Row],[136 (05JUL1985 21:00:00)-Water Temperature (C)]]*OO[[#This Row],[78]]</f>
        <v>7.3642832421237489E-6</v>
      </c>
      <c r="CC441" s="10">
        <f>3/24000000*OO[[#This Row],[137 (06JUL1985 00:00:00)-Water Temperature (C)]]*OO[[#This Row],[79]]</f>
        <v>6.699331067602501E-6</v>
      </c>
      <c r="CD441" s="10">
        <f>3/24000000*OO[[#This Row],[138 (06JUL1985 03:00:00)-Water Temperature (C)]]*OO[[#This Row],[80]]</f>
        <v>6.0334950068512493E-6</v>
      </c>
      <c r="CE441" s="10">
        <f>3/24000000*OO[[#This Row],[139 (06JUL1985 06:00:00)-Water Temperature (C)]]*OO[[#This Row],[81]]</f>
        <v>5.37562149389375E-6</v>
      </c>
      <c r="CF441" s="10">
        <f>3/24000000*OO[[#This Row],[140 (06JUL1985 09:00:00)-Water Temperature (C)]]*OO[[#This Row],[82]]</f>
        <v>4.8326724352562499E-6</v>
      </c>
      <c r="CG441" s="10">
        <f>3/24000000*OO[[#This Row],[141 (06JUL1985 12:00:00)-Water Temperature (C)]]*OO[[#This Row],[83]]</f>
        <v>4.3367378679687505E-6</v>
      </c>
      <c r="CH441" s="10">
        <f>3/24000000*OO[[#This Row],[142 (06JUL1985 15:00:00)-Water Temperature (C)]]*OO[[#This Row],[84]]</f>
        <v>3.9020531069999997E-6</v>
      </c>
      <c r="CI441" s="10">
        <f>3/24000000*OO[[#This Row],[143 (06JUL1985 18:00:00)-Water Temperature (C)]]*OO[[#This Row],[85]]</f>
        <v>3.5196432029062502E-6</v>
      </c>
      <c r="CJ441" s="10">
        <f>3/24000000*OO[[#This Row],[144 (06JUL1985 21:00:00)-Water Temperature (C)]]*OO[[#This Row],[86]]</f>
        <v>3.1694515404174994E-6</v>
      </c>
      <c r="CK441" s="10">
        <f>3/24000000*OO[[#This Row],[145 (07JUL1985 00:00:00)-Water Temperature (C)]]*OO[[#This Row],[87]]</f>
        <v>2.8053589255164998E-6</v>
      </c>
      <c r="CL441" s="10">
        <f>3/24000000*OO[[#This Row],[146 (07JUL1985 03:00:00)-Water Temperature (C)]]*OO[[#This Row],[88]]</f>
        <v>2.4563976704814994E-6</v>
      </c>
      <c r="CM441" s="10">
        <f>3/24000000*OO[[#This Row],[147 (07JUL1985 06:00:00)-Water Temperature (C)]]*OO[[#This Row],[89]]</f>
        <v>2.1541653904093749E-6</v>
      </c>
      <c r="CN441" s="10">
        <f>3/24000000*OO[[#This Row],[148 (07JUL1985 09:00:00)-Water Temperature (C)]]*OO[[#This Row],[90]]</f>
        <v>1.893531394005375E-6</v>
      </c>
      <c r="CO441" s="10">
        <f>3/24000000*OO[[#This Row],[149 (07JUL1985 12:00:00)-Water Temperature (C)]]*OO[[#This Row],[91]]</f>
        <v>1.6634475077887498E-6</v>
      </c>
      <c r="CP441" s="10">
        <f>3/24000000*OO[[#This Row],[150 (07JUL1985 15:00:00)-Water Temperature (C)]]*OO[[#This Row],[92]]</f>
        <v>1.6634475077887498E-6</v>
      </c>
      <c r="CQ441" s="10">
        <f>3/24000000*OO[[#This Row],[151 (07JUL1985 18:00:00)-Water Temperature (C)]]*OO[[#This Row],[93]]</f>
        <v>1.6634475077887498E-6</v>
      </c>
      <c r="CR441" s="10">
        <f>3/24000000*OO[[#This Row],[152 (07JUL1985 21:00:00)-Water Temperature (C)]]*OO[[#This Row],[94]]</f>
        <v>1.6634475077887498E-6</v>
      </c>
      <c r="CS441" s="10">
        <f>3/24000000*OO[[#This Row],[153 (08JUL1985 00:00:00)-Water Temperature (C)]]*OO[[#This Row],[95]]</f>
        <v>1.6634475077887498E-6</v>
      </c>
      <c r="CT441" s="10">
        <f>3/24000000*OO[[#This Row],[154 (08JUL1985 03:00:00)-Water Temperature (C)]]*OO[[#This Row],[96]]</f>
        <v>1.6634475077887498E-6</v>
      </c>
      <c r="CU441" s="10">
        <f>3/24000000*OO[[#This Row],[155 (08JUL1985 06:00:00)-Water Temperature (C)]]*OO[[#This Row],[97]]</f>
        <v>1.6634475077887498E-6</v>
      </c>
      <c r="CV441" s="10">
        <f>3/24000000*OO[[#This Row],[156 (08JUL1985 09:00:00)-Water Temperature (C)]]*OO[[#This Row],[98]]</f>
        <v>1.6634475077887498E-6</v>
      </c>
      <c r="CW441" s="10">
        <f>3/24000000*OO[[#This Row],[157 (08JUL1985 12:00:00)-Water Temperature (C)]]*OO[[#This Row],[99]]</f>
        <v>1.6634475077887498E-6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1.356356293825E-42</v>
      </c>
      <c r="Y442" s="10">
        <f>3/24000000*OO[[#This Row],[81 (29JUN1985 00:00:00)-Water Temperature (C)]]*OO[[#This Row],[23]]</f>
        <v>9.3402783947699999E-36</v>
      </c>
      <c r="Z442" s="10">
        <f>3/24000000*OO[[#This Row],[82 (29JUN1985 03:00:00)-Water Temperature (C)]]*OO[[#This Row],[24]]</f>
        <v>2.3513527920382498E-29</v>
      </c>
      <c r="AA442" s="10">
        <f>3/24000000*OO[[#This Row],[83 (29JUN1985 06:00:00)-Water Temperature (C)]]*OO[[#This Row],[25]]</f>
        <v>1.0966500442712498E-23</v>
      </c>
      <c r="AB442" s="10">
        <f>3/24000000*OO[[#This Row],[84 (29JUN1985 09:00:00)-Water Temperature (C)]]*OO[[#This Row],[26]]</f>
        <v>1.59012021283025E-19</v>
      </c>
      <c r="AC442" s="10">
        <f>3/24000000*OO[[#This Row],[85 (29JUN1985 12:00:00)-Water Temperature (C)]]*OO[[#This Row],[27]]</f>
        <v>3.3167644937999994E-16</v>
      </c>
      <c r="AD442" s="10">
        <f>3/24000000*OO[[#This Row],[86 (29JUN1985 15:00:00)-Water Temperature (C)]]*OO[[#This Row],[28]]</f>
        <v>1.759817851475E-13</v>
      </c>
      <c r="AE442" s="10">
        <f>3/24000000*OO[[#This Row],[88 (29JUN1985 21:00:00)-Water Temperature (C)]]*OO[[#This Row],[30]]</f>
        <v>2.7190535836612497E-9</v>
      </c>
      <c r="AF442" s="10">
        <f>3/24000000*OO[[#This Row],[88 (29JUN1985 21:00:00)-Water Temperature (C)]]*OO[[#This Row],[30]]</f>
        <v>2.7190535836612497E-9</v>
      </c>
      <c r="AG442" s="10">
        <f>3/24000000*OO[[#This Row],[89 (30JUN1985 00:00:00)-Water Temperature (C)]]*OO[[#This Row],[31]]</f>
        <v>1.0910684244262499E-7</v>
      </c>
      <c r="AH442" s="10">
        <f>3/24000000*OO[[#This Row],[90 (30JUN1985 03:00:00)-Water Temperature (C)]]*OO[[#This Row],[32]]</f>
        <v>2.4509738904960003E-6</v>
      </c>
      <c r="AI442" s="10">
        <f>3/24000000*OO[[#This Row],[91 (30JUN1985 06:00:00)-Water Temperature (C)]]*OO[[#This Row],[33]]</f>
        <v>3.327565174229999E-5</v>
      </c>
      <c r="AJ442" s="10">
        <f>3/24000000*OO[[#This Row],[92 (30JUN1985 09:00:00)-Water Temperature (C)]]*OO[[#This Row],[34]]</f>
        <v>2.9671848461999996E-4</v>
      </c>
      <c r="AK442" s="10">
        <f>3/24000000*OO[[#This Row],[93 (30JUN1985 12:00:00)-Water Temperature (C)]]*OO[[#This Row],[35]]</f>
        <v>1.7794443563318746E-3</v>
      </c>
      <c r="AL442" s="10">
        <f>3/24000000*OO[[#This Row],[94 (30JUN1985 15:00:00)-Water Temperature (C)]]*OO[[#This Row],[36]]</f>
        <v>7.3625740596925003E-3</v>
      </c>
      <c r="AM442" s="10">
        <f>3/24000000*OO[[#This Row],[95 (30JUN1985 18:00:00)-Water Temperature (C)]]*OO[[#This Row],[37]]</f>
        <v>2.2257394603679998E-2</v>
      </c>
      <c r="AN442" s="10">
        <f>3/24000000*OO[[#This Row],[96 (30JUN1985 21:00:00)-Water Temperature (C)]]*OO[[#This Row],[38]]</f>
        <v>5.0148850940037501E-2</v>
      </c>
      <c r="AO442" s="10">
        <f>3/24000000*OO[[#This Row],[97 (01JUL1985 00:00:00)-Water Temperature (C)]]*OO[[#This Row],[39]]</f>
        <v>8.6089553025437485E-2</v>
      </c>
      <c r="AP442" s="10">
        <f>3/24000000*OO[[#This Row],[98 (01JUL1985 03:00:00)-Water Temperature (C)]]*OO[[#This Row],[40]]</f>
        <v>0.11965076580164999</v>
      </c>
      <c r="AQ442" s="10">
        <f>3/24000000*OO[[#This Row],[99 (01JUL1985 06:00:00)-Water Temperature (C)]]*OO[[#This Row],[41]]</f>
        <v>0.1390268157325</v>
      </c>
      <c r="AR442" s="10">
        <f>3/24000000*OO[[#This Row],[100 (01JUL1985 09:00:00)-Water Temperature (C)]]*OO[[#This Row],[42]]</f>
        <v>0.14141412382312499</v>
      </c>
      <c r="AS442" s="10">
        <f>3/24000000*OO[[#This Row],[101 (01JUL1985 12:00:00)-Water Temperature (C)]]*OO[[#This Row],[43]]</f>
        <v>0.12467878868224999</v>
      </c>
      <c r="AT442" s="10">
        <f>3/24000000*OO[[#This Row],[102 (01JUL1985 15:00:00)-Water Temperature (C)]]*OO[[#This Row],[44]]</f>
        <v>9.5437587030449994E-2</v>
      </c>
      <c r="AU442" s="10">
        <f>3/24000000*OO[[#This Row],[103 (01JUL1985 18:00:00)-Water Temperature (C)]]*OO[[#This Row],[45]]</f>
        <v>6.4375826906700004E-2</v>
      </c>
      <c r="AV442" s="10">
        <f>3/24000000*OO[[#This Row],[104 (01JUL1985 21:00:00)-Water Temperature (C)]]*OO[[#This Row],[46]]</f>
        <v>3.8275363896374995E-2</v>
      </c>
      <c r="AW442" s="10">
        <f>3/24000000*OO[[#This Row],[105 (02JUL1985 00:00:00)-Water Temperature (C)]]*OO[[#This Row],[47]]</f>
        <v>2.0637297447937502E-2</v>
      </c>
      <c r="AX442" s="10">
        <f>3/24000000*OO[[#This Row],[106 (02JUL1985 03:00:00)-Water Temperature (C)]]*OO[[#This Row],[48]]</f>
        <v>1.058349203114625E-2</v>
      </c>
      <c r="AY442" s="10">
        <f>3/24000000*OO[[#This Row],[107 (02JUL1985 06:00:00)-Water Temperature (C)]]*OO[[#This Row],[49]]</f>
        <v>5.2628446369100005E-3</v>
      </c>
      <c r="AZ442" s="10">
        <f>3/24000000*OO[[#This Row],[108 (02JUL1985 09:00:00)-Water Temperature (C)]]*OO[[#This Row],[50]]</f>
        <v>2.6399035587374997E-3</v>
      </c>
      <c r="BA442" s="10">
        <f>3/24000000*OO[[#This Row],[109 (02JUL1985 12:00:00)-Water Temperature (C)]]*OO[[#This Row],[51]]</f>
        <v>1.318324319987625E-3</v>
      </c>
      <c r="BB442" s="10">
        <f>3/24000000*OO[[#This Row],[110 (02JUL1985 15:00:00)-Water Temperature (C)]]*OO[[#This Row],[52]]</f>
        <v>6.778999495185E-4</v>
      </c>
      <c r="BC442" s="10">
        <f>3/24000000*OO[[#This Row],[111 (02JUL1985 18:00:00)-Water Temperature (C)]]*OO[[#This Row],[53]]</f>
        <v>3.80534282486E-4</v>
      </c>
      <c r="BD442" s="10">
        <f>3/24000000*OO[[#This Row],[112 (02JUL1985 21:00:00)-Water Temperature (C)]]*OO[[#This Row],[54]]</f>
        <v>2.412981473728E-4</v>
      </c>
      <c r="BE442" s="10">
        <f>3/24000000*OO[[#This Row],[113 (03JUL1985 00:00:00)-Water Temperature (C)]]*OO[[#This Row],[55]]</f>
        <v>1.7353790052119998E-4</v>
      </c>
      <c r="BF442" s="10">
        <f>3/24000000*OO[[#This Row],[114 (03JUL1985 03:00:00)-Water Temperature (C)]]*OO[[#This Row],[56]]</f>
        <v>1.3882625539681249E-4</v>
      </c>
      <c r="BG442" s="10">
        <f>3/24000000*OO[[#This Row],[115 (03JUL1985 06:00:00)-Water Temperature (C)]]*OO[[#This Row],[57]]</f>
        <v>1.182512989359125E-4</v>
      </c>
      <c r="BH442" s="10">
        <f>3/24000000*OO[[#This Row],[116 (03JUL1985 09:00:00)-Water Temperature (C)]]*OO[[#This Row],[58]]</f>
        <v>1.0595956690496249E-4</v>
      </c>
      <c r="BI442" s="10">
        <f>3/24000000*OO[[#This Row],[117 (03JUL1985 12:00:00)-Water Temperature (C)]]*OO[[#This Row],[59]]</f>
        <v>9.3364374673499998E-5</v>
      </c>
      <c r="BJ442" s="10">
        <f>3/24000000*OO[[#This Row],[118 (03JUL1985 15:00:00)-Water Temperature (C)]]*OO[[#This Row],[60]]</f>
        <v>8.3523972453999995E-5</v>
      </c>
      <c r="BK442" s="10">
        <f>3/24000000*OO[[#This Row],[119 (03JUL1985 18:00:00)-Water Temperature (C)]]*OO[[#This Row],[61]]</f>
        <v>7.4077140839812498E-5</v>
      </c>
      <c r="BL442" s="10">
        <f>3/24000000*OO[[#This Row],[120 (03JUL1985 21:00:00)-Water Temperature (C)]]*OO[[#This Row],[62]]</f>
        <v>6.4687087288550004E-5</v>
      </c>
      <c r="BM442" s="10">
        <f>3/24000000*OO[[#This Row],[121 (04JUL1985 00:00:00)-Water Temperature (C)]]*OO[[#This Row],[63]]</f>
        <v>5.6230633430999996E-5</v>
      </c>
      <c r="BN442" s="10">
        <f>3/24000000*OO[[#This Row],[122 (04JUL1985 03:00:00)-Water Temperature (C)]]*OO[[#This Row],[64]]</f>
        <v>4.9296563888400001E-5</v>
      </c>
      <c r="BO442" s="10">
        <f>3/24000000*OO[[#This Row],[123 (04JUL1985 06:00:00)-Water Temperature (C)]]*OO[[#This Row],[65]]</f>
        <v>4.3926687309000003E-5</v>
      </c>
      <c r="BP442" s="10">
        <f>3/24000000*OO[[#This Row],[124 (04JUL1985 09:00:00)-Water Temperature (C)]]*OO[[#This Row],[66]]</f>
        <v>4.0693410399224998E-5</v>
      </c>
      <c r="BQ442" s="10">
        <f>3/24000000*OO[[#This Row],[125 (04JUL1985 12:00:00)-Water Temperature (C)]]*OO[[#This Row],[67]]</f>
        <v>3.7840101167175003E-5</v>
      </c>
      <c r="BR442" s="10">
        <f>3/24000000*OO[[#This Row],[126 (04JUL1985 15:00:00)-Water Temperature (C)]]*OO[[#This Row],[68]]</f>
        <v>3.4178082432087493E-5</v>
      </c>
      <c r="BS442" s="10">
        <f>3/24000000*OO[[#This Row],[127 (04JUL1985 18:00:00)-Water Temperature (C)]]*OO[[#This Row],[69]]</f>
        <v>3.1126421214700001E-5</v>
      </c>
      <c r="BT442" s="10">
        <f>3/24000000*OO[[#This Row],[128 (04JUL1985 21:00:00)-Water Temperature (C)]]*OO[[#This Row],[70]]</f>
        <v>2.8072139398875E-5</v>
      </c>
      <c r="BU442" s="10">
        <f>3/24000000*OO[[#This Row],[129 (05JUL1985 00:00:00)-Water Temperature (C)]]*OO[[#This Row],[71]]</f>
        <v>2.4877267536406249E-5</v>
      </c>
      <c r="BV442" s="10">
        <f>3/24000000*OO[[#This Row],[130 (05JUL1985 03:00:00)-Water Temperature (C)]]*OO[[#This Row],[72]]</f>
        <v>2.2128698866874997E-5</v>
      </c>
      <c r="BW442" s="10">
        <f>3/24000000*OO[[#This Row],[131 (05JUL1985 06:00:00)-Water Temperature (C)]]*OO[[#This Row],[73]]</f>
        <v>1.9818088114730003E-5</v>
      </c>
      <c r="BX442" s="10">
        <f>3/24000000*OO[[#This Row],[132 (05JUL1985 09:00:00)-Water Temperature (C)]]*OO[[#This Row],[74]]</f>
        <v>1.80915600474E-5</v>
      </c>
      <c r="BY442" s="10">
        <f>3/24000000*OO[[#This Row],[133 (05JUL1985 12:00:00)-Water Temperature (C)]]*OO[[#This Row],[75]]</f>
        <v>1.647641177775E-5</v>
      </c>
      <c r="BZ442" s="10">
        <f>3/24000000*OO[[#This Row],[134 (05JUL1985 15:00:00)-Water Temperature (C)]]*OO[[#This Row],[76]]</f>
        <v>1.4885207779302501E-5</v>
      </c>
      <c r="CA442" s="10">
        <f>3/24000000*OO[[#This Row],[135 (05JUL1985 18:00:00)-Water Temperature (C)]]*OO[[#This Row],[77]]</f>
        <v>1.3438053138342501E-5</v>
      </c>
      <c r="CB442" s="10">
        <f>3/24000000*OO[[#This Row],[136 (05JUL1985 21:00:00)-Water Temperature (C)]]*OO[[#This Row],[78]]</f>
        <v>1.2089223686475002E-5</v>
      </c>
      <c r="CC442" s="10">
        <f>3/24000000*OO[[#This Row],[137 (06JUL1985 00:00:00)-Water Temperature (C)]]*OO[[#This Row],[79]]</f>
        <v>1.083648166152375E-5</v>
      </c>
      <c r="CD442" s="10">
        <f>3/24000000*OO[[#This Row],[138 (06JUL1985 03:00:00)-Water Temperature (C)]]*OO[[#This Row],[80]]</f>
        <v>9.6527999092612484E-6</v>
      </c>
      <c r="CE442" s="10">
        <f>3/24000000*OO[[#This Row],[139 (06JUL1985 06:00:00)-Water Temperature (C)]]*OO[[#This Row],[81]]</f>
        <v>8.5479449512837485E-6</v>
      </c>
      <c r="CF442" s="10">
        <f>3/24000000*OO[[#This Row],[140 (06JUL1985 09:00:00)-Water Temperature (C)]]*OO[[#This Row],[82]]</f>
        <v>7.6382327573500001E-6</v>
      </c>
      <c r="CG442" s="10">
        <f>3/24000000*OO[[#This Row],[141 (06JUL1985 12:00:00)-Water Temperature (C)]]*OO[[#This Row],[83]]</f>
        <v>6.7891734930662494E-6</v>
      </c>
      <c r="CH442" s="10">
        <f>3/24000000*OO[[#This Row],[142 (06JUL1985 15:00:00)-Water Temperature (C)]]*OO[[#This Row],[84]]</f>
        <v>6.0205303798574993E-6</v>
      </c>
      <c r="CI442" s="10">
        <f>3/24000000*OO[[#This Row],[143 (06JUL1985 18:00:00)-Water Temperature (C)]]*OO[[#This Row],[85]]</f>
        <v>5.3210958467737503E-6</v>
      </c>
      <c r="CJ442" s="10">
        <f>3/24000000*OO[[#This Row],[144 (06JUL1985 21:00:00)-Water Temperature (C)]]*OO[[#This Row],[86]]</f>
        <v>4.6768035632224996E-6</v>
      </c>
      <c r="CK442" s="10">
        <f>3/24000000*OO[[#This Row],[145 (07JUL1985 00:00:00)-Water Temperature (C)]]*OO[[#This Row],[87]]</f>
        <v>4.0542746590649996E-6</v>
      </c>
      <c r="CL442" s="10">
        <f>3/24000000*OO[[#This Row],[146 (07JUL1985 03:00:00)-Water Temperature (C)]]*OO[[#This Row],[88]]</f>
        <v>3.4863722267999998E-6</v>
      </c>
      <c r="CM442" s="10">
        <f>3/24000000*OO[[#This Row],[147 (07JUL1985 06:00:00)-Water Temperature (C)]]*OO[[#This Row],[89]]</f>
        <v>3.0068550287875004E-6</v>
      </c>
      <c r="CN442" s="10">
        <f>3/24000000*OO[[#This Row],[148 (07JUL1985 09:00:00)-Water Temperature (C)]]*OO[[#This Row],[90]]</f>
        <v>2.6100624518624998E-6</v>
      </c>
      <c r="CO442" s="10">
        <f>3/24000000*OO[[#This Row],[149 (07JUL1985 12:00:00)-Water Temperature (C)]]*OO[[#This Row],[91]]</f>
        <v>2.2596108281967499E-6</v>
      </c>
      <c r="CP442" s="10">
        <f>3/24000000*OO[[#This Row],[150 (07JUL1985 15:00:00)-Water Temperature (C)]]*OO[[#This Row],[92]]</f>
        <v>2.2596108281967499E-6</v>
      </c>
      <c r="CQ442" s="10">
        <f>3/24000000*OO[[#This Row],[151 (07JUL1985 18:00:00)-Water Temperature (C)]]*OO[[#This Row],[93]]</f>
        <v>2.2596108281967499E-6</v>
      </c>
      <c r="CR442" s="10">
        <f>3/24000000*OO[[#This Row],[152 (07JUL1985 21:00:00)-Water Temperature (C)]]*OO[[#This Row],[94]]</f>
        <v>2.2596108281967499E-6</v>
      </c>
      <c r="CS442" s="10">
        <f>3/24000000*OO[[#This Row],[153 (08JUL1985 00:00:00)-Water Temperature (C)]]*OO[[#This Row],[95]]</f>
        <v>2.2596108281967499E-6</v>
      </c>
      <c r="CT442" s="10">
        <f>3/24000000*OO[[#This Row],[154 (08JUL1985 03:00:00)-Water Temperature (C)]]*OO[[#This Row],[96]]</f>
        <v>2.2596108281967499E-6</v>
      </c>
      <c r="CU442" s="10">
        <f>3/24000000*OO[[#This Row],[155 (08JUL1985 06:00:00)-Water Temperature (C)]]*OO[[#This Row],[97]]</f>
        <v>2.2596108281967499E-6</v>
      </c>
      <c r="CV442" s="10">
        <f>3/24000000*OO[[#This Row],[156 (08JUL1985 09:00:00)-Water Temperature (C)]]*OO[[#This Row],[98]]</f>
        <v>2.2596108281967499E-6</v>
      </c>
      <c r="CW442" s="10">
        <f>3/24000000*OO[[#This Row],[157 (08JUL1985 12:00:00)-Water Temperature (C)]]*OO[[#This Row],[99]]</f>
        <v>2.2596108281967499E-6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2.6144119167513751E-43</v>
      </c>
      <c r="Y443" s="10">
        <f>3/24000000*OO[[#This Row],[81 (29JUN1985 00:00:00)-Water Temperature (C)]]*OO[[#This Row],[23]]</f>
        <v>2.4281078448821251E-36</v>
      </c>
      <c r="Z443" s="10">
        <f>3/24000000*OO[[#This Row],[82 (29JUN1985 03:00:00)-Water Temperature (C)]]*OO[[#This Row],[24]]</f>
        <v>5.2366135139999995E-30</v>
      </c>
      <c r="AA443" s="10">
        <f>3/24000000*OO[[#This Row],[83 (29JUN1985 06:00:00)-Water Temperature (C)]]*OO[[#This Row],[25]]</f>
        <v>3.1162152015749997E-24</v>
      </c>
      <c r="AB443" s="10">
        <f>3/24000000*OO[[#This Row],[84 (29JUN1985 09:00:00)-Water Temperature (C)]]*OO[[#This Row],[26]]</f>
        <v>5.3353415716349989E-20</v>
      </c>
      <c r="AC443" s="10">
        <f>3/24000000*OO[[#This Row],[85 (29JUN1985 12:00:00)-Water Temperature (C)]]*OO[[#This Row],[27]]</f>
        <v>1.2584454611254997E-16</v>
      </c>
      <c r="AD443" s="10">
        <f>3/24000000*OO[[#This Row],[86 (29JUN1985 15:00:00)-Water Temperature (C)]]*OO[[#This Row],[28]]</f>
        <v>7.3736190829274995E-14</v>
      </c>
      <c r="AE443" s="10">
        <f>3/24000000*OO[[#This Row],[88 (29JUN1985 21:00:00)-Water Temperature (C)]]*OO[[#This Row],[30]]</f>
        <v>1.343523178635875E-9</v>
      </c>
      <c r="AF443" s="10">
        <f>3/24000000*OO[[#This Row],[88 (29JUN1985 21:00:00)-Water Temperature (C)]]*OO[[#This Row],[30]]</f>
        <v>1.343523178635875E-9</v>
      </c>
      <c r="AG443" s="10">
        <f>3/24000000*OO[[#This Row],[89 (30JUN1985 00:00:00)-Water Temperature (C)]]*OO[[#This Row],[31]]</f>
        <v>5.7778995552524997E-8</v>
      </c>
      <c r="AH443" s="10">
        <f>3/24000000*OO[[#This Row],[90 (30JUN1985 03:00:00)-Water Temperature (C)]]*OO[[#This Row],[32]]</f>
        <v>1.380470807628E-6</v>
      </c>
      <c r="AI443" s="10">
        <f>3/24000000*OO[[#This Row],[91 (30JUN1985 06:00:00)-Water Temperature (C)]]*OO[[#This Row],[33]]</f>
        <v>1.9870220106742495E-5</v>
      </c>
      <c r="AJ443" s="10">
        <f>3/24000000*OO[[#This Row],[92 (30JUN1985 09:00:00)-Water Temperature (C)]]*OO[[#This Row],[34]]</f>
        <v>1.8772937106199995E-4</v>
      </c>
      <c r="AK443" s="10">
        <f>3/24000000*OO[[#This Row],[93 (30JUN1985 12:00:00)-Water Temperature (C)]]*OO[[#This Row],[35]]</f>
        <v>1.1907128763451252E-3</v>
      </c>
      <c r="AL443" s="10">
        <f>3/24000000*OO[[#This Row],[94 (30JUN1985 15:00:00)-Water Temperature (C)]]*OO[[#This Row],[36]]</f>
        <v>5.2091157309999995E-3</v>
      </c>
      <c r="AM443" s="10">
        <f>3/24000000*OO[[#This Row],[95 (30JUN1985 18:00:00)-Water Temperature (C)]]*OO[[#This Row],[37]]</f>
        <v>1.65930653461E-2</v>
      </c>
      <c r="AN443" s="10">
        <f>3/24000000*OO[[#This Row],[96 (30JUN1985 21:00:00)-Water Temperature (C)]]*OO[[#This Row],[38]]</f>
        <v>3.9224512698662499E-2</v>
      </c>
      <c r="AO443" s="10">
        <f>3/24000000*OO[[#This Row],[97 (01JUL1985 00:00:00)-Water Temperature (C)]]*OO[[#This Row],[39]]</f>
        <v>7.0494288586462492E-2</v>
      </c>
      <c r="AP443" s="10">
        <f>3/24000000*OO[[#This Row],[98 (01JUL1985 03:00:00)-Water Temperature (C)]]*OO[[#This Row],[40]]</f>
        <v>0.10230362450797499</v>
      </c>
      <c r="AQ443" s="10">
        <f>3/24000000*OO[[#This Row],[99 (01JUL1985 06:00:00)-Water Temperature (C)]]*OO[[#This Row],[41]]</f>
        <v>0.1241263803008</v>
      </c>
      <c r="AR443" s="10">
        <f>3/24000000*OO[[#This Row],[100 (01JUL1985 09:00:00)-Water Temperature (C)]]*OO[[#This Row],[42]]</f>
        <v>0.13176672520009997</v>
      </c>
      <c r="AS443" s="10">
        <f>3/24000000*OO[[#This Row],[101 (01JUL1985 12:00:00)-Water Temperature (C)]]*OO[[#This Row],[43]]</f>
        <v>0.12139527107924999</v>
      </c>
      <c r="AT443" s="10">
        <f>3/24000000*OO[[#This Row],[102 (01JUL1985 15:00:00)-Water Temperature (C)]]*OO[[#This Row],[44]]</f>
        <v>9.6951898802249997E-2</v>
      </c>
      <c r="AU443" s="10">
        <f>3/24000000*OO[[#This Row],[103 (01JUL1985 18:00:00)-Water Temperature (C)]]*OO[[#This Row],[45]]</f>
        <v>6.7947405240224995E-2</v>
      </c>
      <c r="AV443" s="10">
        <f>3/24000000*OO[[#This Row],[104 (01JUL1985 21:00:00)-Water Temperature (C)]]*OO[[#This Row],[46]]</f>
        <v>4.1756026627349993E-2</v>
      </c>
      <c r="AW443" s="10">
        <f>3/24000000*OO[[#This Row],[105 (02JUL1985 00:00:00)-Water Temperature (C)]]*OO[[#This Row],[47]]</f>
        <v>2.3175925439557502E-2</v>
      </c>
      <c r="AX443" s="10">
        <f>3/24000000*OO[[#This Row],[106 (02JUL1985 03:00:00)-Water Temperature (C)]]*OO[[#This Row],[48]]</f>
        <v>1.2167972515174999E-2</v>
      </c>
      <c r="AY443" s="10">
        <f>3/24000000*OO[[#This Row],[107 (02JUL1985 06:00:00)-Water Temperature (C)]]*OO[[#This Row],[49]]</f>
        <v>6.1769862118574992E-3</v>
      </c>
      <c r="AZ443" s="10">
        <f>3/24000000*OO[[#This Row],[108 (02JUL1985 09:00:00)-Water Temperature (C)]]*OO[[#This Row],[50]]</f>
        <v>3.1494621304562495E-3</v>
      </c>
      <c r="BA443" s="10">
        <f>3/24000000*OO[[#This Row],[109 (02JUL1985 12:00:00)-Water Temperature (C)]]*OO[[#This Row],[51]]</f>
        <v>1.5834020880541248E-3</v>
      </c>
      <c r="BB443" s="10">
        <f>3/24000000*OO[[#This Row],[110 (02JUL1985 15:00:00)-Water Temperature (C)]]*OO[[#This Row],[52]]</f>
        <v>8.064927455085E-4</v>
      </c>
      <c r="BC443" s="10">
        <f>3/24000000*OO[[#This Row],[111 (02JUL1985 18:00:00)-Water Temperature (C)]]*OO[[#This Row],[53]]</f>
        <v>4.3769876338999996E-4</v>
      </c>
      <c r="BD443" s="10">
        <f>3/24000000*OO[[#This Row],[112 (02JUL1985 21:00:00)-Water Temperature (C)]]*OO[[#This Row],[54]]</f>
        <v>2.6304229776381247E-4</v>
      </c>
      <c r="BE443" s="10">
        <f>3/24000000*OO[[#This Row],[113 (03JUL1985 00:00:00)-Water Temperature (C)]]*OO[[#This Row],[55]]</f>
        <v>1.7993665620839999E-4</v>
      </c>
      <c r="BF443" s="10">
        <f>3/24000000*OO[[#This Row],[114 (03JUL1985 03:00:00)-Water Temperature (C)]]*OO[[#This Row],[56]]</f>
        <v>1.394132042446875E-4</v>
      </c>
      <c r="BG443" s="10">
        <f>3/24000000*OO[[#This Row],[115 (03JUL1985 06:00:00)-Water Temperature (C)]]*OO[[#This Row],[57]]</f>
        <v>1.1727497545399999E-4</v>
      </c>
      <c r="BH443" s="10">
        <f>3/24000000*OO[[#This Row],[116 (03JUL1985 09:00:00)-Water Temperature (C)]]*OO[[#This Row],[58]]</f>
        <v>1.0518528241934998E-4</v>
      </c>
      <c r="BI443" s="10">
        <f>3/24000000*OO[[#This Row],[117 (03JUL1985 12:00:00)-Water Temperature (C)]]*OO[[#This Row],[59]]</f>
        <v>9.3382754625599985E-5</v>
      </c>
      <c r="BJ443" s="10">
        <f>3/24000000*OO[[#This Row],[118 (03JUL1985 15:00:00)-Water Temperature (C)]]*OO[[#This Row],[60]]</f>
        <v>8.4625636401774998E-5</v>
      </c>
      <c r="BK443" s="10">
        <f>3/24000000*OO[[#This Row],[119 (03JUL1985 18:00:00)-Water Temperature (C)]]*OO[[#This Row],[61]]</f>
        <v>7.5850303166324998E-5</v>
      </c>
      <c r="BL443" s="10">
        <f>3/24000000*OO[[#This Row],[120 (03JUL1985 21:00:00)-Water Temperature (C)]]*OO[[#This Row],[62]]</f>
        <v>6.6717830230449986E-5</v>
      </c>
      <c r="BM443" s="10">
        <f>3/24000000*OO[[#This Row],[121 (04JUL1985 00:00:00)-Water Temperature (C)]]*OO[[#This Row],[63]]</f>
        <v>5.7765677612637489E-5</v>
      </c>
      <c r="BN443" s="10">
        <f>3/24000000*OO[[#This Row],[122 (04JUL1985 03:00:00)-Water Temperature (C)]]*OO[[#This Row],[64]]</f>
        <v>5.0470788502225003E-5</v>
      </c>
      <c r="BO443" s="10">
        <f>3/24000000*OO[[#This Row],[123 (04JUL1985 06:00:00)-Water Temperature (C)]]*OO[[#This Row],[65]]</f>
        <v>4.4975119423850002E-5</v>
      </c>
      <c r="BP443" s="10">
        <f>3/24000000*OO[[#This Row],[124 (04JUL1985 09:00:00)-Water Temperature (C)]]*OO[[#This Row],[66]]</f>
        <v>4.1800028691599999E-5</v>
      </c>
      <c r="BQ443" s="10">
        <f>3/24000000*OO[[#This Row],[125 (04JUL1985 12:00:00)-Water Temperature (C)]]*OO[[#This Row],[67]]</f>
        <v>3.9023478162625003E-5</v>
      </c>
      <c r="BR443" s="10">
        <f>3/24000000*OO[[#This Row],[126 (04JUL1985 15:00:00)-Water Temperature (C)]]*OO[[#This Row],[68]]</f>
        <v>3.5580600907762502E-5</v>
      </c>
      <c r="BS443" s="10">
        <f>3/24000000*OO[[#This Row],[127 (04JUL1985 18:00:00)-Water Temperature (C)]]*OO[[#This Row],[69]]</f>
        <v>3.2254394703737494E-5</v>
      </c>
      <c r="BT443" s="10">
        <f>3/24000000*OO[[#This Row],[128 (04JUL1985 21:00:00)-Water Temperature (C)]]*OO[[#This Row],[70]]</f>
        <v>2.88907995881875E-5</v>
      </c>
      <c r="BU443" s="10">
        <f>3/24000000*OO[[#This Row],[129 (05JUL1985 00:00:00)-Water Temperature (C)]]*OO[[#This Row],[71]]</f>
        <v>2.5510268897677499E-5</v>
      </c>
      <c r="BV443" s="10">
        <f>3/24000000*OO[[#This Row],[130 (05JUL1985 03:00:00)-Water Temperature (C)]]*OO[[#This Row],[72]]</f>
        <v>2.2652702400419999E-5</v>
      </c>
      <c r="BW443" s="10">
        <f>3/24000000*OO[[#This Row],[131 (05JUL1985 06:00:00)-Water Temperature (C)]]*OO[[#This Row],[73]]</f>
        <v>2.0284373304425001E-5</v>
      </c>
      <c r="BX443" s="10">
        <f>3/24000000*OO[[#This Row],[132 (05JUL1985 09:00:00)-Water Temperature (C)]]*OO[[#This Row],[74]]</f>
        <v>1.8600499694280001E-5</v>
      </c>
      <c r="BY443" s="10">
        <f>3/24000000*OO[[#This Row],[133 (05JUL1985 12:00:00)-Water Temperature (C)]]*OO[[#This Row],[75]]</f>
        <v>1.6968510593212497E-5</v>
      </c>
      <c r="BZ443" s="10">
        <f>3/24000000*OO[[#This Row],[134 (05JUL1985 15:00:00)-Water Temperature (C)]]*OO[[#This Row],[76]]</f>
        <v>1.536306929753E-5</v>
      </c>
      <c r="CA443" s="10">
        <f>3/24000000*OO[[#This Row],[135 (05JUL1985 18:00:00)-Water Temperature (C)]]*OO[[#This Row],[77]]</f>
        <v>1.3832274257199998E-5</v>
      </c>
      <c r="CB443" s="10">
        <f>3/24000000*OO[[#This Row],[136 (05JUL1985 21:00:00)-Water Temperature (C)]]*OO[[#This Row],[78]]</f>
        <v>1.24105991084E-5</v>
      </c>
      <c r="CC443" s="10">
        <f>3/24000000*OO[[#This Row],[137 (06JUL1985 00:00:00)-Water Temperature (C)]]*OO[[#This Row],[79]]</f>
        <v>1.110743261428125E-5</v>
      </c>
      <c r="CD443" s="10">
        <f>3/24000000*OO[[#This Row],[138 (06JUL1985 03:00:00)-Water Temperature (C)]]*OO[[#This Row],[80]]</f>
        <v>9.9081763890599988E-6</v>
      </c>
      <c r="CE443" s="10">
        <f>3/24000000*OO[[#This Row],[139 (06JUL1985 06:00:00)-Water Temperature (C)]]*OO[[#This Row],[81]]</f>
        <v>8.8329334666500002E-6</v>
      </c>
      <c r="CF443" s="10">
        <f>3/24000000*OO[[#This Row],[140 (06JUL1985 09:00:00)-Water Temperature (C)]]*OO[[#This Row],[82]]</f>
        <v>7.9716719347874979E-6</v>
      </c>
      <c r="CG443" s="10">
        <f>3/24000000*OO[[#This Row],[141 (06JUL1985 12:00:00)-Water Temperature (C)]]*OO[[#This Row],[83]]</f>
        <v>7.1373124175999999E-6</v>
      </c>
      <c r="CH443" s="10">
        <f>3/24000000*OO[[#This Row],[142 (06JUL1985 15:00:00)-Water Temperature (C)]]*OO[[#This Row],[84]]</f>
        <v>6.3535800124750004E-6</v>
      </c>
      <c r="CI443" s="10">
        <f>3/24000000*OO[[#This Row],[143 (06JUL1985 18:00:00)-Water Temperature (C)]]*OO[[#This Row],[85]]</f>
        <v>5.609572364141251E-6</v>
      </c>
      <c r="CJ443" s="10">
        <f>3/24000000*OO[[#This Row],[144 (06JUL1985 21:00:00)-Water Temperature (C)]]*OO[[#This Row],[86]]</f>
        <v>4.9018528014224998E-6</v>
      </c>
      <c r="CK443" s="10">
        <f>3/24000000*OO[[#This Row],[145 (07JUL1985 00:00:00)-Water Temperature (C)]]*OO[[#This Row],[87]]</f>
        <v>4.2325857770349997E-6</v>
      </c>
      <c r="CL443" s="10">
        <f>3/24000000*OO[[#This Row],[146 (07JUL1985 03:00:00)-Water Temperature (C)]]*OO[[#This Row],[88]]</f>
        <v>3.6463523333599997E-6</v>
      </c>
      <c r="CM443" s="10">
        <f>3/24000000*OO[[#This Row],[147 (07JUL1985 06:00:00)-Water Temperature (C)]]*OO[[#This Row],[89]]</f>
        <v>3.1540058147825004E-6</v>
      </c>
      <c r="CN443" s="10">
        <f>3/24000000*OO[[#This Row],[148 (07JUL1985 09:00:00)-Water Temperature (C)]]*OO[[#This Row],[90]]</f>
        <v>2.7611627429952498E-6</v>
      </c>
      <c r="CO443" s="10">
        <f>3/24000000*OO[[#This Row],[149 (07JUL1985 12:00:00)-Water Temperature (C)]]*OO[[#This Row],[91]]</f>
        <v>2.4111645075412498E-6</v>
      </c>
      <c r="CP443" s="10">
        <f>3/24000000*OO[[#This Row],[150 (07JUL1985 15:00:00)-Water Temperature (C)]]*OO[[#This Row],[92]]</f>
        <v>2.4111645075412498E-6</v>
      </c>
      <c r="CQ443" s="10">
        <f>3/24000000*OO[[#This Row],[151 (07JUL1985 18:00:00)-Water Temperature (C)]]*OO[[#This Row],[93]]</f>
        <v>2.4111645075412498E-6</v>
      </c>
      <c r="CR443" s="10">
        <f>3/24000000*OO[[#This Row],[152 (07JUL1985 21:00:00)-Water Temperature (C)]]*OO[[#This Row],[94]]</f>
        <v>2.4111645075412498E-6</v>
      </c>
      <c r="CS443" s="10">
        <f>3/24000000*OO[[#This Row],[153 (08JUL1985 00:00:00)-Water Temperature (C)]]*OO[[#This Row],[95]]</f>
        <v>2.4111645075412498E-6</v>
      </c>
      <c r="CT443" s="10">
        <f>3/24000000*OO[[#This Row],[154 (08JUL1985 03:00:00)-Water Temperature (C)]]*OO[[#This Row],[96]]</f>
        <v>2.4111645075412498E-6</v>
      </c>
      <c r="CU443" s="10">
        <f>3/24000000*OO[[#This Row],[155 (08JUL1985 06:00:00)-Water Temperature (C)]]*OO[[#This Row],[97]]</f>
        <v>2.4111645075412498E-6</v>
      </c>
      <c r="CV443" s="10">
        <f>3/24000000*OO[[#This Row],[156 (08JUL1985 09:00:00)-Water Temperature (C)]]*OO[[#This Row],[98]]</f>
        <v>2.4111645075412498E-6</v>
      </c>
      <c r="CW443" s="10">
        <f>3/24000000*OO[[#This Row],[157 (08JUL1985 12:00:00)-Water Temperature (C)]]*OO[[#This Row],[99]]</f>
        <v>2.4111645075412498E-6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5.922858015491249E-44</v>
      </c>
      <c r="Y444" s="10">
        <f>3/24000000*OO[[#This Row],[81 (29JUN1985 00:00:00)-Water Temperature (C)]]*OO[[#This Row],[23]]</f>
        <v>6.7224311157299992E-37</v>
      </c>
      <c r="Z444" s="10">
        <f>3/24000000*OO[[#This Row],[82 (29JUN1985 03:00:00)-Water Temperature (C)]]*OO[[#This Row],[24]]</f>
        <v>1.311017377116E-30</v>
      </c>
      <c r="AA444" s="10">
        <f>3/24000000*OO[[#This Row],[83 (29JUN1985 06:00:00)-Water Temperature (C)]]*OO[[#This Row],[25]]</f>
        <v>9.6767441292599989E-25</v>
      </c>
      <c r="AB444" s="10">
        <f>3/24000000*OO[[#This Row],[84 (29JUN1985 09:00:00)-Water Temperature (C)]]*OO[[#This Row],[26]]</f>
        <v>1.9972791352529998E-20</v>
      </c>
      <c r="AC444" s="10">
        <f>3/24000000*OO[[#This Row],[85 (29JUN1985 12:00:00)-Water Temperature (C)]]*OO[[#This Row],[27]]</f>
        <v>5.4014811648175001E-17</v>
      </c>
      <c r="AD444" s="10">
        <f>3/24000000*OO[[#This Row],[86 (29JUN1985 15:00:00)-Water Temperature (C)]]*OO[[#This Row],[28]]</f>
        <v>3.5365313780100002E-14</v>
      </c>
      <c r="AE444" s="10">
        <f>3/24000000*OO[[#This Row],[88 (29JUN1985 21:00:00)-Water Temperature (C)]]*OO[[#This Row],[30]]</f>
        <v>7.7461460136000011E-10</v>
      </c>
      <c r="AF444" s="10">
        <f>3/24000000*OO[[#This Row],[88 (29JUN1985 21:00:00)-Water Temperature (C)]]*OO[[#This Row],[30]]</f>
        <v>7.7461460136000011E-10</v>
      </c>
      <c r="AG444" s="10">
        <f>3/24000000*OO[[#This Row],[89 (30JUN1985 00:00:00)-Water Temperature (C)]]*OO[[#This Row],[31]]</f>
        <v>3.6114060797799999E-8</v>
      </c>
      <c r="AH444" s="10">
        <f>3/24000000*OO[[#This Row],[90 (30JUN1985 03:00:00)-Water Temperature (C)]]*OO[[#This Row],[32]]</f>
        <v>9.2917015838887494E-7</v>
      </c>
      <c r="AI444" s="10">
        <f>3/24000000*OO[[#This Row],[91 (30JUN1985 06:00:00)-Water Temperature (C)]]*OO[[#This Row],[33]]</f>
        <v>1.4357835546960002E-5</v>
      </c>
      <c r="AJ444" s="10">
        <f>3/24000000*OO[[#This Row],[92 (30JUN1985 09:00:00)-Water Temperature (C)]]*OO[[#This Row],[34]]</f>
        <v>1.4573089386259999E-4</v>
      </c>
      <c r="AK444" s="10">
        <f>3/24000000*OO[[#This Row],[93 (30JUN1985 12:00:00)-Water Temperature (C)]]*OO[[#This Row],[35]]</f>
        <v>9.9194216745399988E-4</v>
      </c>
      <c r="AL444" s="10">
        <f>3/24000000*OO[[#This Row],[94 (30JUN1985 15:00:00)-Water Temperature (C)]]*OO[[#This Row],[36]]</f>
        <v>4.6590006352662493E-3</v>
      </c>
      <c r="AM444" s="10">
        <f>3/24000000*OO[[#This Row],[95 (30JUN1985 18:00:00)-Water Temperature (C)]]*OO[[#This Row],[37]]</f>
        <v>1.5897411300484998E-2</v>
      </c>
      <c r="AN444" s="10">
        <f>3/24000000*OO[[#This Row],[96 (30JUN1985 21:00:00)-Water Temperature (C)]]*OO[[#This Row],[38]]</f>
        <v>4.0059344013949998E-2</v>
      </c>
      <c r="AO444" s="10">
        <f>3/24000000*OO[[#This Row],[97 (01JUL1985 00:00:00)-Water Temperature (C)]]*OO[[#This Row],[39]]</f>
        <v>7.6525941622499996E-2</v>
      </c>
      <c r="AP444" s="10">
        <f>3/24000000*OO[[#This Row],[98 (01JUL1985 03:00:00)-Water Temperature (C)]]*OO[[#This Row],[40]]</f>
        <v>0.11763754302435002</v>
      </c>
      <c r="AQ444" s="10">
        <f>3/24000000*OO[[#This Row],[99 (01JUL1985 06:00:00)-Water Temperature (C)]]*OO[[#This Row],[41]]</f>
        <v>0.15097074743596248</v>
      </c>
      <c r="AR444" s="10">
        <f>3/24000000*OO[[#This Row],[100 (01JUL1985 09:00:00)-Water Temperature (C)]]*OO[[#This Row],[42]]</f>
        <v>0.16992733290750001</v>
      </c>
      <c r="AS444" s="10">
        <f>3/24000000*OO[[#This Row],[101 (01JUL1985 12:00:00)-Water Temperature (C)]]*OO[[#This Row],[43]]</f>
        <v>0.165582004428</v>
      </c>
      <c r="AT444" s="10">
        <f>3/24000000*OO[[#This Row],[102 (01JUL1985 15:00:00)-Water Temperature (C)]]*OO[[#This Row],[44]]</f>
        <v>0.13988408084265</v>
      </c>
      <c r="AU444" s="10">
        <f>3/24000000*OO[[#This Row],[103 (01JUL1985 18:00:00)-Water Temperature (C)]]*OO[[#This Row],[45]]</f>
        <v>0.1032861667594</v>
      </c>
      <c r="AV444" s="10">
        <f>3/24000000*OO[[#This Row],[104 (01JUL1985 21:00:00)-Water Temperature (C)]]*OO[[#This Row],[46]]</f>
        <v>6.652077560099999E-2</v>
      </c>
      <c r="AW444" s="10">
        <f>3/24000000*OO[[#This Row],[105 (02JUL1985 00:00:00)-Water Temperature (C)]]*OO[[#This Row],[47]]</f>
        <v>3.8530017478299997E-2</v>
      </c>
      <c r="AX444" s="10">
        <f>3/24000000*OO[[#This Row],[106 (02JUL1985 03:00:00)-Water Temperature (C)]]*OO[[#This Row],[48]]</f>
        <v>2.0991307557233749E-2</v>
      </c>
      <c r="AY444" s="10">
        <f>3/24000000*OO[[#This Row],[107 (02JUL1985 06:00:00)-Water Temperature (C)]]*OO[[#This Row],[49]]</f>
        <v>1.10187278220825E-2</v>
      </c>
      <c r="AZ444" s="10">
        <f>3/24000000*OO[[#This Row],[108 (02JUL1985 09:00:00)-Water Temperature (C)]]*OO[[#This Row],[50]]</f>
        <v>5.80294982359E-3</v>
      </c>
      <c r="BA444" s="10">
        <f>3/24000000*OO[[#This Row],[109 (02JUL1985 12:00:00)-Water Temperature (C)]]*OO[[#This Row],[51]]</f>
        <v>2.9882935187187493E-3</v>
      </c>
      <c r="BB444" s="10">
        <f>3/24000000*OO[[#This Row],[110 (02JUL1985 15:00:00)-Water Temperature (C)]]*OO[[#This Row],[52]]</f>
        <v>1.5226598864456248E-3</v>
      </c>
      <c r="BC444" s="10">
        <f>3/24000000*OO[[#This Row],[111 (02JUL1985 18:00:00)-Water Temperature (C)]]*OO[[#This Row],[53]]</f>
        <v>7.977397379112499E-4</v>
      </c>
      <c r="BD444" s="10">
        <f>3/24000000*OO[[#This Row],[112 (02JUL1985 21:00:00)-Water Temperature (C)]]*OO[[#This Row],[54]]</f>
        <v>4.4984897511500001E-4</v>
      </c>
      <c r="BE444" s="10">
        <f>3/24000000*OO[[#This Row],[113 (03JUL1985 00:00:00)-Water Temperature (C)]]*OO[[#This Row],[55]]</f>
        <v>2.8694166649524997E-4</v>
      </c>
      <c r="BF444" s="10">
        <f>3/24000000*OO[[#This Row],[114 (03JUL1985 03:00:00)-Water Temperature (C)]]*OO[[#This Row],[56]]</f>
        <v>2.1086394167293751E-4</v>
      </c>
      <c r="BG444" s="10">
        <f>3/24000000*OO[[#This Row],[115 (03JUL1985 06:00:00)-Water Temperature (C)]]*OO[[#This Row],[57]]</f>
        <v>1.7227905122985001E-4</v>
      </c>
      <c r="BH444" s="10">
        <f>3/24000000*OO[[#This Row],[116 (03JUL1985 09:00:00)-Water Temperature (C)]]*OO[[#This Row],[58]]</f>
        <v>1.5314521338668748E-4</v>
      </c>
      <c r="BI444" s="10">
        <f>3/24000000*OO[[#This Row],[117 (03JUL1985 12:00:00)-Water Temperature (C)]]*OO[[#This Row],[59]]</f>
        <v>1.3589444908822501E-4</v>
      </c>
      <c r="BJ444" s="10">
        <f>3/24000000*OO[[#This Row],[118 (03JUL1985 15:00:00)-Water Temperature (C)]]*OO[[#This Row],[60]]</f>
        <v>1.2392134043362501E-4</v>
      </c>
      <c r="BK444" s="10">
        <f>3/24000000*OO[[#This Row],[119 (03JUL1985 18:00:00)-Water Temperature (C)]]*OO[[#This Row],[61]]</f>
        <v>1.1165049573824999E-4</v>
      </c>
      <c r="BL444" s="10">
        <f>3/24000000*OO[[#This Row],[120 (03JUL1985 21:00:00)-Water Temperature (C)]]*OO[[#This Row],[62]]</f>
        <v>9.8509511796887478E-5</v>
      </c>
      <c r="BM444" s="10">
        <f>3/24000000*OO[[#This Row],[121 (04JUL1985 00:00:00)-Water Temperature (C)]]*OO[[#This Row],[63]]</f>
        <v>8.5355447219999991E-5</v>
      </c>
      <c r="BN444" s="10">
        <f>3/24000000*OO[[#This Row],[122 (04JUL1985 03:00:00)-Water Temperature (C)]]*OO[[#This Row],[64]]</f>
        <v>7.4543676281999999E-5</v>
      </c>
      <c r="BO444" s="10">
        <f>3/24000000*OO[[#This Row],[123 (04JUL1985 06:00:00)-Water Temperature (C)]]*OO[[#This Row],[65]]</f>
        <v>6.6604675937625006E-5</v>
      </c>
      <c r="BP444" s="10">
        <f>3/24000000*OO[[#This Row],[124 (04JUL1985 09:00:00)-Water Temperature (C)]]*OO[[#This Row],[66]]</f>
        <v>6.2425683766425004E-5</v>
      </c>
      <c r="BQ444" s="10">
        <f>3/24000000*OO[[#This Row],[125 (04JUL1985 12:00:00)-Water Temperature (C)]]*OO[[#This Row],[67]]</f>
        <v>5.8815082205124989E-5</v>
      </c>
      <c r="BR444" s="10">
        <f>3/24000000*OO[[#This Row],[126 (04JUL1985 15:00:00)-Water Temperature (C)]]*OO[[#This Row],[68]]</f>
        <v>5.4519821604049996E-5</v>
      </c>
      <c r="BS444" s="10">
        <f>3/24000000*OO[[#This Row],[127 (04JUL1985 18:00:00)-Water Temperature (C)]]*OO[[#This Row],[69]]</f>
        <v>4.9526002011937498E-5</v>
      </c>
      <c r="BT444" s="10">
        <f>3/24000000*OO[[#This Row],[128 (04JUL1985 21:00:00)-Water Temperature (C)]]*OO[[#This Row],[70]]</f>
        <v>4.4198152420000001E-5</v>
      </c>
      <c r="BU444" s="10">
        <f>3/24000000*OO[[#This Row],[129 (05JUL1985 00:00:00)-Water Temperature (C)]]*OO[[#This Row],[71]]</f>
        <v>3.8958128041499999E-5</v>
      </c>
      <c r="BV444" s="10">
        <f>3/24000000*OO[[#This Row],[130 (05JUL1985 03:00:00)-Water Temperature (C)]]*OO[[#This Row],[72]]</f>
        <v>3.4633019713950001E-5</v>
      </c>
      <c r="BW444" s="10">
        <f>3/24000000*OO[[#This Row],[131 (05JUL1985 06:00:00)-Water Temperature (C)]]*OO[[#This Row],[73]]</f>
        <v>3.1098826518500003E-5</v>
      </c>
      <c r="BX444" s="10">
        <f>3/24000000*OO[[#This Row],[132 (05JUL1985 09:00:00)-Water Temperature (C)]]*OO[[#This Row],[74]]</f>
        <v>2.8748119050000005E-5</v>
      </c>
      <c r="BY444" s="10">
        <f>3/24000000*OO[[#This Row],[133 (05JUL1985 12:00:00)-Water Temperature (C)]]*OO[[#This Row],[75]]</f>
        <v>2.642335161103125E-5</v>
      </c>
      <c r="BZ444" s="10">
        <f>3/24000000*OO[[#This Row],[134 (05JUL1985 15:00:00)-Water Temperature (C)]]*OO[[#This Row],[76]]</f>
        <v>2.4045598652111252E-5</v>
      </c>
      <c r="CA444" s="10">
        <f>3/24000000*OO[[#This Row],[135 (05JUL1985 18:00:00)-Water Temperature (C)]]*OO[[#This Row],[77]]</f>
        <v>2.1721646092949999E-5</v>
      </c>
      <c r="CB444" s="10">
        <f>3/24000000*OO[[#This Row],[136 (05JUL1985 21:00:00)-Water Temperature (C)]]*OO[[#This Row],[78]]</f>
        <v>1.9505842491499999E-5</v>
      </c>
      <c r="CC444" s="10">
        <f>3/24000000*OO[[#This Row],[137 (06JUL1985 00:00:00)-Water Temperature (C)]]*OO[[#This Row],[79]]</f>
        <v>1.7520461625127499E-5</v>
      </c>
      <c r="CD444" s="10">
        <f>3/24000000*OO[[#This Row],[138 (06JUL1985 03:00:00)-Water Temperature (C)]]*OO[[#This Row],[80]]</f>
        <v>1.5746844930652497E-5</v>
      </c>
      <c r="CE444" s="10">
        <f>3/24000000*OO[[#This Row],[139 (06JUL1985 06:00:00)-Water Temperature (C)]]*OO[[#This Row],[81]]</f>
        <v>1.421919199441125E-5</v>
      </c>
      <c r="CF444" s="10">
        <f>3/24000000*OO[[#This Row],[140 (06JUL1985 09:00:00)-Water Temperature (C)]]*OO[[#This Row],[82]]</f>
        <v>1.3072944252395E-5</v>
      </c>
      <c r="CG444" s="10">
        <f>3/24000000*OO[[#This Row],[141 (06JUL1985 12:00:00)-Water Temperature (C)]]*OO[[#This Row],[83]]</f>
        <v>1.190148091983125E-5</v>
      </c>
      <c r="CH444" s="10">
        <f>3/24000000*OO[[#This Row],[142 (06JUL1985 15:00:00)-Water Temperature (C)]]*OO[[#This Row],[84]]</f>
        <v>1.0744383653381251E-5</v>
      </c>
      <c r="CI444" s="10">
        <f>3/24000000*OO[[#This Row],[143 (06JUL1985 18:00:00)-Water Temperature (C)]]*OO[[#This Row],[85]]</f>
        <v>9.5690841204199983E-6</v>
      </c>
      <c r="CJ444" s="10">
        <f>3/24000000*OO[[#This Row],[144 (06JUL1985 21:00:00)-Water Temperature (C)]]*OO[[#This Row],[86]]</f>
        <v>8.3975038136550011E-6</v>
      </c>
      <c r="CK444" s="10">
        <f>3/24000000*OO[[#This Row],[145 (07JUL1985 00:00:00)-Water Temperature (C)]]*OO[[#This Row],[87]]</f>
        <v>7.2681217272549998E-6</v>
      </c>
      <c r="CL444" s="10">
        <f>3/24000000*OO[[#This Row],[146 (07JUL1985 03:00:00)-Water Temperature (C)]]*OO[[#This Row],[88]]</f>
        <v>6.3261652821099988E-6</v>
      </c>
      <c r="CM444" s="10">
        <f>3/24000000*OO[[#This Row],[147 (07JUL1985 06:00:00)-Water Temperature (C)]]*OO[[#This Row],[89]]</f>
        <v>5.5307682969237502E-6</v>
      </c>
      <c r="CN444" s="10">
        <f>3/24000000*OO[[#This Row],[148 (07JUL1985 09:00:00)-Water Temperature (C)]]*OO[[#This Row],[90]]</f>
        <v>4.920253364099999E-6</v>
      </c>
      <c r="CO444" s="10">
        <f>3/24000000*OO[[#This Row],[149 (07JUL1985 12:00:00)-Water Temperature (C)]]*OO[[#This Row],[91]]</f>
        <v>4.3783274305875002E-6</v>
      </c>
      <c r="CP444" s="10">
        <f>3/24000000*OO[[#This Row],[150 (07JUL1985 15:00:00)-Water Temperature (C)]]*OO[[#This Row],[92]]</f>
        <v>4.3783274305875002E-6</v>
      </c>
      <c r="CQ444" s="10">
        <f>3/24000000*OO[[#This Row],[151 (07JUL1985 18:00:00)-Water Temperature (C)]]*OO[[#This Row],[93]]</f>
        <v>4.3783274305875002E-6</v>
      </c>
      <c r="CR444" s="10">
        <f>3/24000000*OO[[#This Row],[152 (07JUL1985 21:00:00)-Water Temperature (C)]]*OO[[#This Row],[94]]</f>
        <v>4.3783274305875002E-6</v>
      </c>
      <c r="CS444" s="10">
        <f>3/24000000*OO[[#This Row],[153 (08JUL1985 00:00:00)-Water Temperature (C)]]*OO[[#This Row],[95]]</f>
        <v>4.3783274305875002E-6</v>
      </c>
      <c r="CT444" s="10">
        <f>3/24000000*OO[[#This Row],[154 (08JUL1985 03:00:00)-Water Temperature (C)]]*OO[[#This Row],[96]]</f>
        <v>4.3783274305875002E-6</v>
      </c>
      <c r="CU444" s="10">
        <f>3/24000000*OO[[#This Row],[155 (08JUL1985 06:00:00)-Water Temperature (C)]]*OO[[#This Row],[97]]</f>
        <v>4.3783274305875002E-6</v>
      </c>
      <c r="CV444" s="10">
        <f>3/24000000*OO[[#This Row],[156 (08JUL1985 09:00:00)-Water Temperature (C)]]*OO[[#This Row],[98]]</f>
        <v>4.3783274305875002E-6</v>
      </c>
      <c r="CW444" s="10">
        <f>3/24000000*OO[[#This Row],[157 (08JUL1985 12:00:00)-Water Temperature (C)]]*OO[[#This Row],[99]]</f>
        <v>4.3783274305875002E-6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1.6667208700312501E-37</v>
      </c>
      <c r="Z445" s="10">
        <f>3/24000000*OO[[#This Row],[82 (29JUN1985 03:00:00)-Water Temperature (C)]]*OO[[#This Row],[24]]</f>
        <v>2.9554988663287497E-31</v>
      </c>
      <c r="AA445" s="10">
        <f>3/24000000*OO[[#This Row],[83 (29JUN1985 06:00:00)-Water Temperature (C)]]*OO[[#This Row],[25]]</f>
        <v>2.7522406407824998E-25</v>
      </c>
      <c r="AB445" s="10">
        <f>3/24000000*OO[[#This Row],[84 (29JUN1985 09:00:00)-Water Temperature (C)]]*OO[[#This Row],[26]]</f>
        <v>6.8152324755599989E-21</v>
      </c>
      <c r="AC445" s="10">
        <f>3/24000000*OO[[#This Row],[85 (29JUN1985 12:00:00)-Water Temperature (C)]]*OO[[#This Row],[27]]</f>
        <v>2.0908837479598754E-17</v>
      </c>
      <c r="AD445" s="10">
        <f>3/24000000*OO[[#This Row],[86 (29JUN1985 15:00:00)-Water Temperature (C)]]*OO[[#This Row],[28]]</f>
        <v>1.5133090139214998E-14</v>
      </c>
      <c r="AE445" s="10">
        <f>3/24000000*OO[[#This Row],[88 (29JUN1985 21:00:00)-Water Temperature (C)]]*OO[[#This Row],[30]]</f>
        <v>3.8475370176499997E-10</v>
      </c>
      <c r="AF445" s="10">
        <f>3/24000000*OO[[#This Row],[88 (29JUN1985 21:00:00)-Water Temperature (C)]]*OO[[#This Row],[30]]</f>
        <v>3.8475370176499997E-10</v>
      </c>
      <c r="AG445" s="10">
        <f>3/24000000*OO[[#This Row],[89 (30JUN1985 00:00:00)-Water Temperature (C)]]*OO[[#This Row],[31]]</f>
        <v>1.9054156645676248E-8</v>
      </c>
      <c r="AH445" s="10">
        <f>3/24000000*OO[[#This Row],[90 (30JUN1985 03:00:00)-Water Temperature (C)]]*OO[[#This Row],[32]]</f>
        <v>5.1689927069287494E-7</v>
      </c>
      <c r="AI445" s="10">
        <f>3/24000000*OO[[#This Row],[91 (30JUN1985 06:00:00)-Water Temperature (C)]]*OO[[#This Row],[33]]</f>
        <v>8.3784761214600003E-6</v>
      </c>
      <c r="AJ445" s="10">
        <f>3/24000000*OO[[#This Row],[92 (30JUN1985 09:00:00)-Water Temperature (C)]]*OO[[#This Row],[34]]</f>
        <v>8.8976127220562491E-5</v>
      </c>
      <c r="AK445" s="10">
        <f>3/24000000*OO[[#This Row],[93 (30JUN1985 12:00:00)-Water Temperature (C)]]*OO[[#This Row],[35]]</f>
        <v>6.3088062763049998E-4</v>
      </c>
      <c r="AL445" s="10">
        <f>3/24000000*OO[[#This Row],[94 (30JUN1985 15:00:00)-Water Temperature (C)]]*OO[[#This Row],[36]]</f>
        <v>3.0798377626499998E-3</v>
      </c>
      <c r="AM445" s="10">
        <f>3/24000000*OO[[#This Row],[95 (30JUN1985 18:00:00)-Water Temperature (C)]]*OO[[#This Row],[37]]</f>
        <v>1.0888964097384999E-2</v>
      </c>
      <c r="AN445" s="10">
        <f>3/24000000*OO[[#This Row],[96 (30JUN1985 21:00:00)-Water Temperature (C)]]*OO[[#This Row],[38]]</f>
        <v>2.8296943737649998E-2</v>
      </c>
      <c r="AO445" s="10">
        <f>3/24000000*OO[[#This Row],[97 (01JUL1985 00:00:00)-Water Temperature (C)]]*OO[[#This Row],[39]]</f>
        <v>5.5599511760562513E-2</v>
      </c>
      <c r="AP445" s="10">
        <f>3/24000000*OO[[#This Row],[98 (01JUL1985 03:00:00)-Water Temperature (C)]]*OO[[#This Row],[40]]</f>
        <v>8.7690630920399998E-2</v>
      </c>
      <c r="AQ445" s="10">
        <f>3/24000000*OO[[#This Row],[99 (01JUL1985 06:00:00)-Water Temperature (C)]]*OO[[#This Row],[41]]</f>
        <v>0.11526735353703747</v>
      </c>
      <c r="AR445" s="10">
        <f>3/24000000*OO[[#This Row],[100 (01JUL1985 09:00:00)-Water Temperature (C)]]*OO[[#This Row],[42]]</f>
        <v>0.13287992247284999</v>
      </c>
      <c r="AS445" s="10">
        <f>3/24000000*OO[[#This Row],[101 (01JUL1985 12:00:00)-Water Temperature (C)]]*OO[[#This Row],[43]]</f>
        <v>0.13222681249187498</v>
      </c>
      <c r="AT445" s="10">
        <f>3/24000000*OO[[#This Row],[102 (01JUL1985 15:00:00)-Water Temperature (C)]]*OO[[#This Row],[44]]</f>
        <v>0.1139630150248625</v>
      </c>
      <c r="AU445" s="10">
        <f>3/24000000*OO[[#This Row],[103 (01JUL1985 18:00:00)-Water Temperature (C)]]*OO[[#This Row],[45]]</f>
        <v>8.5638221535824996E-2</v>
      </c>
      <c r="AV445" s="10">
        <f>3/24000000*OO[[#This Row],[104 (01JUL1985 21:00:00)-Water Temperature (C)]]*OO[[#This Row],[46]]</f>
        <v>5.5915705860849992E-2</v>
      </c>
      <c r="AW445" s="10">
        <f>3/24000000*OO[[#This Row],[105 (02JUL1985 00:00:00)-Water Temperature (C)]]*OO[[#This Row],[47]]</f>
        <v>3.277674869385E-2</v>
      </c>
      <c r="AX445" s="10">
        <f>3/24000000*OO[[#This Row],[106 (02JUL1985 03:00:00)-Water Temperature (C)]]*OO[[#This Row],[48]]</f>
        <v>1.8025745142749999E-2</v>
      </c>
      <c r="AY445" s="10">
        <f>3/24000000*OO[[#This Row],[107 (02JUL1985 06:00:00)-Water Temperature (C)]]*OO[[#This Row],[49]]</f>
        <v>9.542042857874999E-3</v>
      </c>
      <c r="AZ445" s="10">
        <f>3/24000000*OO[[#This Row],[108 (02JUL1985 09:00:00)-Water Temperature (C)]]*OO[[#This Row],[50]]</f>
        <v>5.0666974181975003E-3</v>
      </c>
      <c r="BA445" s="10">
        <f>3/24000000*OO[[#This Row],[109 (02JUL1985 12:00:00)-Water Temperature (C)]]*OO[[#This Row],[51]]</f>
        <v>2.6235847843493745E-3</v>
      </c>
      <c r="BB445" s="10">
        <f>3/24000000*OO[[#This Row],[110 (02JUL1985 15:00:00)-Water Temperature (C)]]*OO[[#This Row],[52]]</f>
        <v>1.3365333091640002E-3</v>
      </c>
      <c r="BC445" s="10">
        <f>3/24000000*OO[[#This Row],[111 (02JUL1985 18:00:00)-Water Temperature (C)]]*OO[[#This Row],[53]]</f>
        <v>6.9300774003999992E-4</v>
      </c>
      <c r="BD445" s="10">
        <f>3/24000000*OO[[#This Row],[112 (02JUL1985 21:00:00)-Water Temperature (C)]]*OO[[#This Row],[54]]</f>
        <v>3.8305683225037495E-4</v>
      </c>
      <c r="BE445" s="10">
        <f>3/24000000*OO[[#This Row],[113 (03JUL1985 00:00:00)-Water Temperature (C)]]*OO[[#This Row],[55]]</f>
        <v>2.3869939791637499E-4</v>
      </c>
      <c r="BF445" s="10">
        <f>3/24000000*OO[[#This Row],[114 (03JUL1985 03:00:00)-Water Temperature (C)]]*OO[[#This Row],[56]]</f>
        <v>1.7202109993840002E-4</v>
      </c>
      <c r="BG445" s="10">
        <f>3/24000000*OO[[#This Row],[115 (03JUL1985 06:00:00)-Water Temperature (C)]]*OO[[#This Row],[57]]</f>
        <v>1.3889720775831247E-4</v>
      </c>
      <c r="BH445" s="10">
        <f>3/24000000*OO[[#This Row],[116 (03JUL1985 09:00:00)-Water Temperature (C)]]*OO[[#This Row],[58]]</f>
        <v>1.2282936583024999E-4</v>
      </c>
      <c r="BI445" s="10">
        <f>3/24000000*OO[[#This Row],[117 (03JUL1985 12:00:00)-Water Temperature (C)]]*OO[[#This Row],[59]]</f>
        <v>1.0871968349080001E-4</v>
      </c>
      <c r="BJ445" s="10">
        <f>3/24000000*OO[[#This Row],[118 (03JUL1985 15:00:00)-Water Temperature (C)]]*OO[[#This Row],[60]]</f>
        <v>9.9163604619750004E-5</v>
      </c>
      <c r="BK445" s="10">
        <f>3/24000000*OO[[#This Row],[119 (03JUL1985 18:00:00)-Water Temperature (C)]]*OO[[#This Row],[61]]</f>
        <v>8.9280768455999977E-5</v>
      </c>
      <c r="BL445" s="10">
        <f>3/24000000*OO[[#This Row],[120 (03JUL1985 21:00:00)-Water Temperature (C)]]*OO[[#This Row],[62]]</f>
        <v>7.8601050703449999E-5</v>
      </c>
      <c r="BM445" s="10">
        <f>3/24000000*OO[[#This Row],[121 (04JUL1985 00:00:00)-Water Temperature (C)]]*OO[[#This Row],[63]]</f>
        <v>6.7922140355549995E-5</v>
      </c>
      <c r="BN445" s="10">
        <f>3/24000000*OO[[#This Row],[122 (04JUL1985 03:00:00)-Water Temperature (C)]]*OO[[#This Row],[64]]</f>
        <v>5.9118853301199995E-5</v>
      </c>
      <c r="BO445" s="10">
        <f>3/24000000*OO[[#This Row],[123 (04JUL1985 06:00:00)-Water Temperature (C)]]*OO[[#This Row],[65]]</f>
        <v>5.2719167347475004E-5</v>
      </c>
      <c r="BP445" s="10">
        <f>3/24000000*OO[[#This Row],[124 (04JUL1985 09:00:00)-Water Temperature (C)]]*OO[[#This Row],[66]]</f>
        <v>4.9398994986437504E-5</v>
      </c>
      <c r="BQ445" s="10">
        <f>3/24000000*OO[[#This Row],[125 (04JUL1985 12:00:00)-Water Temperature (C)]]*OO[[#This Row],[67]]</f>
        <v>4.6512522130312501E-5</v>
      </c>
      <c r="BR445" s="10">
        <f>3/24000000*OO[[#This Row],[126 (04JUL1985 15:00:00)-Water Temperature (C)]]*OO[[#This Row],[68]]</f>
        <v>4.3257897198949997E-5</v>
      </c>
      <c r="BS445" s="10">
        <f>3/24000000*OO[[#This Row],[127 (04JUL1985 18:00:00)-Water Temperature (C)]]*OO[[#This Row],[69]]</f>
        <v>3.9267926039649993E-5</v>
      </c>
      <c r="BT445" s="10">
        <f>3/24000000*OO[[#This Row],[128 (04JUL1985 21:00:00)-Water Temperature (C)]]*OO[[#This Row],[70]]</f>
        <v>3.49331377171875E-5</v>
      </c>
      <c r="BU445" s="10">
        <f>3/24000000*OO[[#This Row],[129 (05JUL1985 00:00:00)-Water Temperature (C)]]*OO[[#This Row],[71]]</f>
        <v>3.0720280616999998E-5</v>
      </c>
      <c r="BV445" s="10">
        <f>3/24000000*OO[[#This Row],[130 (05JUL1985 03:00:00)-Water Temperature (C)]]*OO[[#This Row],[72]]</f>
        <v>2.7277628528099995E-5</v>
      </c>
      <c r="BW445" s="10">
        <f>3/24000000*OO[[#This Row],[131 (05JUL1985 06:00:00)-Water Temperature (C)]]*OO[[#This Row],[73]]</f>
        <v>2.4482449366096244E-5</v>
      </c>
      <c r="BX445" s="10">
        <f>3/24000000*OO[[#This Row],[132 (05JUL1985 09:00:00)-Water Temperature (C)]]*OO[[#This Row],[74]]</f>
        <v>2.2664003983042505E-5</v>
      </c>
      <c r="BY445" s="10">
        <f>3/24000000*OO[[#This Row],[133 (05JUL1985 12:00:00)-Water Temperature (C)]]*OO[[#This Row],[75]]</f>
        <v>2.0854320155071251E-5</v>
      </c>
      <c r="BZ445" s="10">
        <f>3/24000000*OO[[#This Row],[134 (05JUL1985 15:00:00)-Water Temperature (C)]]*OO[[#This Row],[76]]</f>
        <v>1.8980789329234998E-5</v>
      </c>
      <c r="CA445" s="10">
        <f>3/24000000*OO[[#This Row],[135 (05JUL1985 18:00:00)-Water Temperature (C)]]*OO[[#This Row],[77]]</f>
        <v>1.7136953102238751E-5</v>
      </c>
      <c r="CB445" s="10">
        <f>3/24000000*OO[[#This Row],[136 (05JUL1985 21:00:00)-Water Temperature (C)]]*OO[[#This Row],[78]]</f>
        <v>1.5364960265339996E-5</v>
      </c>
      <c r="CC445" s="10">
        <f>3/24000000*OO[[#This Row],[137 (06JUL1985 00:00:00)-Water Temperature (C)]]*OO[[#This Row],[79]]</f>
        <v>1.3781180532629999E-5</v>
      </c>
      <c r="CD445" s="10">
        <f>3/24000000*OO[[#This Row],[138 (06JUL1985 03:00:00)-Water Temperature (C)]]*OO[[#This Row],[80]]</f>
        <v>1.2382968896278747E-5</v>
      </c>
      <c r="CE445" s="10">
        <f>3/24000000*OO[[#This Row],[139 (06JUL1985 06:00:00)-Water Temperature (C)]]*OO[[#This Row],[81]]</f>
        <v>1.1197319849712501E-5</v>
      </c>
      <c r="CF445" s="10">
        <f>3/24000000*OO[[#This Row],[140 (06JUL1985 09:00:00)-Water Temperature (C)]]*OO[[#This Row],[82]]</f>
        <v>1.0329190577729999E-5</v>
      </c>
      <c r="CG445" s="10">
        <f>3/24000000*OO[[#This Row],[141 (06JUL1985 12:00:00)-Water Temperature (C)]]*OO[[#This Row],[83]]</f>
        <v>9.4275963648999997E-6</v>
      </c>
      <c r="CH445" s="10">
        <f>3/24000000*OO[[#This Row],[142 (06JUL1985 15:00:00)-Water Temperature (C)]]*OO[[#This Row],[84]]</f>
        <v>8.5239794685750004E-6</v>
      </c>
      <c r="CI445" s="10">
        <f>3/24000000*OO[[#This Row],[143 (06JUL1985 18:00:00)-Water Temperature (C)]]*OO[[#This Row],[85]]</f>
        <v>7.5881778118949993E-6</v>
      </c>
      <c r="CJ445" s="10">
        <f>3/24000000*OO[[#This Row],[144 (06JUL1985 21:00:00)-Water Temperature (C)]]*OO[[#This Row],[86]]</f>
        <v>6.6462326918750004E-6</v>
      </c>
      <c r="CK445" s="10">
        <f>3/24000000*OO[[#This Row],[145 (07JUL1985 00:00:00)-Water Temperature (C)]]*OO[[#This Row],[87]]</f>
        <v>5.7349793579187501E-6</v>
      </c>
      <c r="CL445" s="10">
        <f>3/24000000*OO[[#This Row],[146 (07JUL1985 03:00:00)-Water Temperature (C)]]*OO[[#This Row],[88]]</f>
        <v>4.9898200955925002E-6</v>
      </c>
      <c r="CM445" s="10">
        <f>3/24000000*OO[[#This Row],[147 (07JUL1985 06:00:00)-Water Temperature (C)]]*OO[[#This Row],[89]]</f>
        <v>4.3617935924062488E-6</v>
      </c>
      <c r="CN445" s="10">
        <f>3/24000000*OO[[#This Row],[148 (07JUL1985 09:00:00)-Water Temperature (C)]]*OO[[#This Row],[90]]</f>
        <v>3.8855765189999998E-6</v>
      </c>
      <c r="CO445" s="10">
        <f>3/24000000*OO[[#This Row],[149 (07JUL1985 12:00:00)-Water Temperature (C)]]*OO[[#This Row],[91]]</f>
        <v>3.4698520521437501E-6</v>
      </c>
      <c r="CP445" s="10">
        <f>3/24000000*OO[[#This Row],[150 (07JUL1985 15:00:00)-Water Temperature (C)]]*OO[[#This Row],[92]]</f>
        <v>3.4698520521437501E-6</v>
      </c>
      <c r="CQ445" s="10">
        <f>3/24000000*OO[[#This Row],[151 (07JUL1985 18:00:00)-Water Temperature (C)]]*OO[[#This Row],[93]]</f>
        <v>3.4698520521437501E-6</v>
      </c>
      <c r="CR445" s="10">
        <f>3/24000000*OO[[#This Row],[152 (07JUL1985 21:00:00)-Water Temperature (C)]]*OO[[#This Row],[94]]</f>
        <v>3.4698520521437501E-6</v>
      </c>
      <c r="CS445" s="10">
        <f>3/24000000*OO[[#This Row],[153 (08JUL1985 00:00:00)-Water Temperature (C)]]*OO[[#This Row],[95]]</f>
        <v>3.4698520521437501E-6</v>
      </c>
      <c r="CT445" s="10">
        <f>3/24000000*OO[[#This Row],[154 (08JUL1985 03:00:00)-Water Temperature (C)]]*OO[[#This Row],[96]]</f>
        <v>3.4698520521437501E-6</v>
      </c>
      <c r="CU445" s="10">
        <f>3/24000000*OO[[#This Row],[155 (08JUL1985 06:00:00)-Water Temperature (C)]]*OO[[#This Row],[97]]</f>
        <v>3.4698520521437501E-6</v>
      </c>
      <c r="CV445" s="10">
        <f>3/24000000*OO[[#This Row],[156 (08JUL1985 09:00:00)-Water Temperature (C)]]*OO[[#This Row],[98]]</f>
        <v>3.4698520521437501E-6</v>
      </c>
      <c r="CW445" s="10">
        <f>3/24000000*OO[[#This Row],[157 (08JUL1985 12:00:00)-Water Temperature (C)]]*OO[[#This Row],[99]]</f>
        <v>3.4698520521437501E-6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2.2517931808222498E-38</v>
      </c>
      <c r="Z446" s="10">
        <f>3/24000000*OO[[#This Row],[82 (29JUN1985 03:00:00)-Water Temperature (C)]]*OO[[#This Row],[24]]</f>
        <v>3.6629335299549997E-32</v>
      </c>
      <c r="AA446" s="10">
        <f>3/24000000*OO[[#This Row],[83 (29JUN1985 06:00:00)-Water Temperature (C)]]*OO[[#This Row],[25]]</f>
        <v>4.3450627853874999E-26</v>
      </c>
      <c r="AB446" s="10">
        <f>3/24000000*OO[[#This Row],[84 (29JUN1985 09:00:00)-Water Temperature (C)]]*OO[[#This Row],[26]]</f>
        <v>1.3054111240904999E-21</v>
      </c>
      <c r="AC446" s="10">
        <f>3/24000000*OO[[#This Row],[85 (29JUN1985 12:00:00)-Water Temperature (C)]]*OO[[#This Row],[27]]</f>
        <v>4.5526072472999994E-18</v>
      </c>
      <c r="AD446" s="10">
        <f>3/24000000*OO[[#This Row],[86 (29JUN1985 15:00:00)-Water Temperature (C)]]*OO[[#This Row],[28]]</f>
        <v>3.63025492095E-15</v>
      </c>
      <c r="AE446" s="10">
        <f>3/24000000*OO[[#This Row],[88 (29JUN1985 21:00:00)-Water Temperature (C)]]*OO[[#This Row],[30]]</f>
        <v>1.0622183548634999E-10</v>
      </c>
      <c r="AF446" s="10">
        <f>3/24000000*OO[[#This Row],[88 (29JUN1985 21:00:00)-Water Temperature (C)]]*OO[[#This Row],[30]]</f>
        <v>1.0622183548634999E-10</v>
      </c>
      <c r="AG446" s="10">
        <f>3/24000000*OO[[#This Row],[89 (30JUN1985 00:00:00)-Water Temperature (C)]]*OO[[#This Row],[31]]</f>
        <v>5.5796701863275003E-9</v>
      </c>
      <c r="AH446" s="10">
        <f>3/24000000*OO[[#This Row],[90 (30JUN1985 03:00:00)-Water Temperature (C)]]*OO[[#This Row],[32]]</f>
        <v>1.59532939320975E-7</v>
      </c>
      <c r="AI446" s="10">
        <f>3/24000000*OO[[#This Row],[91 (30JUN1985 06:00:00)-Water Temperature (C)]]*OO[[#This Row],[33]]</f>
        <v>2.7125625833037494E-6</v>
      </c>
      <c r="AJ446" s="10">
        <f>3/24000000*OO[[#This Row],[92 (30JUN1985 09:00:00)-Water Temperature (C)]]*OO[[#This Row],[34]]</f>
        <v>3.0261033743499996E-5</v>
      </c>
      <c r="AK446" s="10">
        <f>3/24000000*OO[[#This Row],[93 (30JUN1985 12:00:00)-Water Temperature (C)]]*OO[[#This Row],[35]]</f>
        <v>2.2380548504553747E-4</v>
      </c>
      <c r="AL446" s="10">
        <f>3/24000000*OO[[#This Row],[94 (30JUN1985 15:00:00)-Water Temperature (C)]]*OO[[#This Row],[36]]</f>
        <v>1.1373807492363749E-3</v>
      </c>
      <c r="AM446" s="10">
        <f>3/24000000*OO[[#This Row],[95 (30JUN1985 18:00:00)-Water Temperature (C)]]*OO[[#This Row],[37]]</f>
        <v>4.1780161242250006E-3</v>
      </c>
      <c r="AN446" s="10">
        <f>3/24000000*OO[[#This Row],[96 (30JUN1985 21:00:00)-Water Temperature (C)]]*OO[[#This Row],[38]]</f>
        <v>1.1179109052827501E-2</v>
      </c>
      <c r="AO446" s="10">
        <f>3/24000000*OO[[#This Row],[97 (01JUL1985 00:00:00)-Water Temperature (C)]]*OO[[#This Row],[39]]</f>
        <v>2.2593684417727505E-2</v>
      </c>
      <c r="AP446" s="10">
        <f>3/24000000*OO[[#This Row],[98 (01JUL1985 03:00:00)-Water Temperature (C)]]*OO[[#This Row],[40]]</f>
        <v>3.6612784426049996E-2</v>
      </c>
      <c r="AQ446" s="10">
        <f>3/24000000*OO[[#This Row],[99 (01JUL1985 06:00:00)-Water Temperature (C)]]*OO[[#This Row],[41]]</f>
        <v>4.9461946937187501E-2</v>
      </c>
      <c r="AR446" s="10">
        <f>3/24000000*OO[[#This Row],[100 (01JUL1985 09:00:00)-Water Temperature (C)]]*OO[[#This Row],[42]]</f>
        <v>5.8714363927312503E-2</v>
      </c>
      <c r="AS446" s="10">
        <f>3/24000000*OO[[#This Row],[101 (01JUL1985 12:00:00)-Water Temperature (C)]]*OO[[#This Row],[43]]</f>
        <v>5.9761077064499991E-2</v>
      </c>
      <c r="AT446" s="10">
        <f>3/24000000*OO[[#This Row],[102 (01JUL1985 15:00:00)-Water Temperature (C)]]*OO[[#This Row],[44]]</f>
        <v>5.2558793036999993E-2</v>
      </c>
      <c r="AU446" s="10">
        <f>3/24000000*OO[[#This Row],[103 (01JUL1985 18:00:00)-Water Temperature (C)]]*OO[[#This Row],[45]]</f>
        <v>4.0136279999062496E-2</v>
      </c>
      <c r="AV446" s="10">
        <f>3/24000000*OO[[#This Row],[104 (01JUL1985 21:00:00)-Water Temperature (C)]]*OO[[#This Row],[46]]</f>
        <v>2.6394800314635005E-2</v>
      </c>
      <c r="AW446" s="10">
        <f>3/24000000*OO[[#This Row],[105 (02JUL1985 00:00:00)-Water Temperature (C)]]*OO[[#This Row],[47]]</f>
        <v>1.5601114918167498E-2</v>
      </c>
      <c r="AX446" s="10">
        <f>3/24000000*OO[[#This Row],[106 (02JUL1985 03:00:00)-Water Temperature (C)]]*OO[[#This Row],[48]]</f>
        <v>8.6371060981799992E-3</v>
      </c>
      <c r="AY446" s="10">
        <f>3/24000000*OO[[#This Row],[107 (02JUL1985 06:00:00)-Water Temperature (C)]]*OO[[#This Row],[49]]</f>
        <v>4.5985840645762499E-3</v>
      </c>
      <c r="AZ446" s="10">
        <f>3/24000000*OO[[#This Row],[108 (02JUL1985 09:00:00)-Water Temperature (C)]]*OO[[#This Row],[50]]</f>
        <v>2.4585038678193749E-3</v>
      </c>
      <c r="BA446" s="10">
        <f>3/24000000*OO[[#This Row],[109 (02JUL1985 12:00:00)-Water Temperature (C)]]*OO[[#This Row],[51]]</f>
        <v>1.2741004398679999E-3</v>
      </c>
      <c r="BB446" s="10">
        <f>3/24000000*OO[[#This Row],[110 (02JUL1985 15:00:00)-Water Temperature (C)]]*OO[[#This Row],[52]]</f>
        <v>6.4576037288449986E-4</v>
      </c>
      <c r="BC446" s="10">
        <f>3/24000000*OO[[#This Row],[111 (02JUL1985 18:00:00)-Water Temperature (C)]]*OO[[#This Row],[53]]</f>
        <v>3.2938439185624998E-4</v>
      </c>
      <c r="BD446" s="10">
        <f>3/24000000*OO[[#This Row],[112 (02JUL1985 21:00:00)-Water Temperature (C)]]*OO[[#This Row],[54]]</f>
        <v>1.7639332559244998E-4</v>
      </c>
      <c r="BE446" s="10">
        <f>3/24000000*OO[[#This Row],[113 (03JUL1985 00:00:00)-Water Temperature (C)]]*OO[[#This Row],[55]]</f>
        <v>1.0619257696079998E-4</v>
      </c>
      <c r="BF446" s="10">
        <f>3/24000000*OO[[#This Row],[114 (03JUL1985 03:00:00)-Water Temperature (C)]]*OO[[#This Row],[56]]</f>
        <v>7.42942617901875E-5</v>
      </c>
      <c r="BG446" s="10">
        <f>3/24000000*OO[[#This Row],[115 (03JUL1985 06:00:00)-Water Temperature (C)]]*OO[[#This Row],[57]]</f>
        <v>5.8840334854762495E-5</v>
      </c>
      <c r="BH446" s="10">
        <f>3/24000000*OO[[#This Row],[116 (03JUL1985 09:00:00)-Water Temperature (C)]]*OO[[#This Row],[58]]</f>
        <v>5.1425244091224992E-5</v>
      </c>
      <c r="BI446" s="10">
        <f>3/24000000*OO[[#This Row],[117 (03JUL1985 12:00:00)-Water Temperature (C)]]*OO[[#This Row],[59]]</f>
        <v>4.5010827148374998E-5</v>
      </c>
      <c r="BJ446" s="10">
        <f>3/24000000*OO[[#This Row],[118 (03JUL1985 15:00:00)-Water Temperature (C)]]*OO[[#This Row],[60]]</f>
        <v>4.08732220248E-5</v>
      </c>
      <c r="BK446" s="10">
        <f>3/24000000*OO[[#This Row],[119 (03JUL1985 18:00:00)-Water Temperature (C)]]*OO[[#This Row],[61]]</f>
        <v>3.6448084492800005E-5</v>
      </c>
      <c r="BL446" s="10">
        <f>3/24000000*OO[[#This Row],[120 (03JUL1985 21:00:00)-Water Temperature (C)]]*OO[[#This Row],[62]]</f>
        <v>3.1624648176037502E-5</v>
      </c>
      <c r="BM446" s="10">
        <f>3/24000000*OO[[#This Row],[121 (04JUL1985 00:00:00)-Water Temperature (C)]]*OO[[#This Row],[63]]</f>
        <v>2.7239315507399993E-5</v>
      </c>
      <c r="BN446" s="10">
        <f>3/24000000*OO[[#This Row],[122 (04JUL1985 03:00:00)-Water Temperature (C)]]*OO[[#This Row],[64]]</f>
        <v>2.36305457360225E-5</v>
      </c>
      <c r="BO446" s="10">
        <f>3/24000000*OO[[#This Row],[123 (04JUL1985 06:00:00)-Water Temperature (C)]]*OO[[#This Row],[65]]</f>
        <v>2.1075405182218751E-5</v>
      </c>
      <c r="BP446" s="10">
        <f>3/24000000*OO[[#This Row],[124 (04JUL1985 09:00:00)-Water Temperature (C)]]*OO[[#This Row],[66]]</f>
        <v>1.9815137730959998E-5</v>
      </c>
      <c r="BQ446" s="10">
        <f>3/24000000*OO[[#This Row],[125 (04JUL1985 12:00:00)-Water Temperature (C)]]*OO[[#This Row],[67]]</f>
        <v>1.8663129228884999E-5</v>
      </c>
      <c r="BR446" s="10">
        <f>3/24000000*OO[[#This Row],[126 (04JUL1985 15:00:00)-Water Temperature (C)]]*OO[[#This Row],[68]]</f>
        <v>1.7425861537955001E-5</v>
      </c>
      <c r="BS446" s="10">
        <f>3/24000000*OO[[#This Row],[127 (04JUL1985 18:00:00)-Water Temperature (C)]]*OO[[#This Row],[69]]</f>
        <v>1.5818299500799998E-5</v>
      </c>
      <c r="BT446" s="10">
        <f>3/24000000*OO[[#This Row],[128 (04JUL1985 21:00:00)-Water Temperature (C)]]*OO[[#This Row],[70]]</f>
        <v>1.39853685797825E-5</v>
      </c>
      <c r="BU446" s="10">
        <f>3/24000000*OO[[#This Row],[129 (05JUL1985 00:00:00)-Water Temperature (C)]]*OO[[#This Row],[71]]</f>
        <v>1.2253765964702502E-5</v>
      </c>
      <c r="BV446" s="10">
        <f>3/24000000*OO[[#This Row],[130 (05JUL1985 03:00:00)-Water Temperature (C)]]*OO[[#This Row],[72]]</f>
        <v>1.0873196604899997E-5</v>
      </c>
      <c r="BW446" s="10">
        <f>3/24000000*OO[[#This Row],[131 (05JUL1985 06:00:00)-Water Temperature (C)]]*OO[[#This Row],[73]]</f>
        <v>9.7663890002249992E-6</v>
      </c>
      <c r="BX446" s="10">
        <f>3/24000000*OO[[#This Row],[132 (05JUL1985 09:00:00)-Water Temperature (C)]]*OO[[#This Row],[74]]</f>
        <v>9.0806668565062498E-6</v>
      </c>
      <c r="BY446" s="10">
        <f>3/24000000*OO[[#This Row],[133 (05JUL1985 12:00:00)-Water Temperature (C)]]*OO[[#This Row],[75]]</f>
        <v>8.3679025637174979E-6</v>
      </c>
      <c r="BZ446" s="10">
        <f>3/24000000*OO[[#This Row],[134 (05JUL1985 15:00:00)-Water Temperature (C)]]*OO[[#This Row],[76]]</f>
        <v>7.6331156079899996E-6</v>
      </c>
      <c r="CA446" s="10">
        <f>3/24000000*OO[[#This Row],[135 (05JUL1985 18:00:00)-Water Temperature (C)]]*OO[[#This Row],[77]]</f>
        <v>6.8848729179100004E-6</v>
      </c>
      <c r="CB446" s="10">
        <f>3/24000000*OO[[#This Row],[136 (05JUL1985 21:00:00)-Water Temperature (C)]]*OO[[#This Row],[78]]</f>
        <v>6.164034557645E-6</v>
      </c>
      <c r="CC446" s="10">
        <f>3/24000000*OO[[#This Row],[137 (06JUL1985 00:00:00)-Water Temperature (C)]]*OO[[#This Row],[79]]</f>
        <v>5.514342841875E-6</v>
      </c>
      <c r="CD446" s="10">
        <f>3/24000000*OO[[#This Row],[138 (06JUL1985 03:00:00)-Water Temperature (C)]]*OO[[#This Row],[80]]</f>
        <v>4.9466219506800002E-6</v>
      </c>
      <c r="CE446" s="10">
        <f>3/24000000*OO[[#This Row],[139 (06JUL1985 06:00:00)-Water Temperature (C)]]*OO[[#This Row],[81]]</f>
        <v>4.4798314618749998E-6</v>
      </c>
      <c r="CF446" s="10">
        <f>3/24000000*OO[[#This Row],[140 (06JUL1985 09:00:00)-Water Temperature (C)]]*OO[[#This Row],[82]]</f>
        <v>4.149756585235E-6</v>
      </c>
      <c r="CG446" s="10">
        <f>3/24000000*OO[[#This Row],[141 (06JUL1985 12:00:00)-Water Temperature (C)]]*OO[[#This Row],[83]]</f>
        <v>3.7976143619099999E-6</v>
      </c>
      <c r="CH446" s="10">
        <f>3/24000000*OO[[#This Row],[142 (06JUL1985 15:00:00)-Water Temperature (C)]]*OO[[#This Row],[84]]</f>
        <v>3.4361813176787496E-6</v>
      </c>
      <c r="CI446" s="10">
        <f>3/24000000*OO[[#This Row],[143 (06JUL1985 18:00:00)-Water Temperature (C)]]*OO[[#This Row],[85]]</f>
        <v>3.0536244230349995E-6</v>
      </c>
      <c r="CJ446" s="10">
        <f>3/24000000*OO[[#This Row],[144 (06JUL1985 21:00:00)-Water Temperature (C)]]*OO[[#This Row],[86]]</f>
        <v>2.6628713307809999E-6</v>
      </c>
      <c r="CK446" s="10">
        <f>3/24000000*OO[[#This Row],[145 (07JUL1985 00:00:00)-Water Temperature (C)]]*OO[[#This Row],[87]]</f>
        <v>2.2845936469623748E-6</v>
      </c>
      <c r="CL446" s="10">
        <f>3/24000000*OO[[#This Row],[146 (07JUL1985 03:00:00)-Water Temperature (C)]]*OO[[#This Row],[88]]</f>
        <v>1.9832226868189998E-6</v>
      </c>
      <c r="CM446" s="10">
        <f>3/24000000*OO[[#This Row],[147 (07JUL1985 06:00:00)-Water Temperature (C)]]*OO[[#This Row],[89]]</f>
        <v>1.731233617932E-6</v>
      </c>
      <c r="CN446" s="10">
        <f>3/24000000*OO[[#This Row],[148 (07JUL1985 09:00:00)-Water Temperature (C)]]*OO[[#This Row],[90]]</f>
        <v>1.5429083344342501E-6</v>
      </c>
      <c r="CO446" s="10">
        <f>3/24000000*OO[[#This Row],[149 (07JUL1985 12:00:00)-Water Temperature (C)]]*OO[[#This Row],[91]]</f>
        <v>1.3821306270079999E-6</v>
      </c>
      <c r="CP446" s="10">
        <f>3/24000000*OO[[#This Row],[150 (07JUL1985 15:00:00)-Water Temperature (C)]]*OO[[#This Row],[92]]</f>
        <v>1.3821306270079999E-6</v>
      </c>
      <c r="CQ446" s="10">
        <f>3/24000000*OO[[#This Row],[151 (07JUL1985 18:00:00)-Water Temperature (C)]]*OO[[#This Row],[93]]</f>
        <v>1.3821306270079999E-6</v>
      </c>
      <c r="CR446" s="10">
        <f>3/24000000*OO[[#This Row],[152 (07JUL1985 21:00:00)-Water Temperature (C)]]*OO[[#This Row],[94]]</f>
        <v>1.3821306270079999E-6</v>
      </c>
      <c r="CS446" s="10">
        <f>3/24000000*OO[[#This Row],[153 (08JUL1985 00:00:00)-Water Temperature (C)]]*OO[[#This Row],[95]]</f>
        <v>1.3821306270079999E-6</v>
      </c>
      <c r="CT446" s="10">
        <f>3/24000000*OO[[#This Row],[154 (08JUL1985 03:00:00)-Water Temperature (C)]]*OO[[#This Row],[96]]</f>
        <v>1.3821306270079999E-6</v>
      </c>
      <c r="CU446" s="10">
        <f>3/24000000*OO[[#This Row],[155 (08JUL1985 06:00:00)-Water Temperature (C)]]*OO[[#This Row],[97]]</f>
        <v>1.3821306270079999E-6</v>
      </c>
      <c r="CV446" s="10">
        <f>3/24000000*OO[[#This Row],[156 (08JUL1985 09:00:00)-Water Temperature (C)]]*OO[[#This Row],[98]]</f>
        <v>1.3821306270079999E-6</v>
      </c>
      <c r="CW446" s="10">
        <f>3/24000000*OO[[#This Row],[157 (08JUL1985 12:00:00)-Water Temperature (C)]]*OO[[#This Row],[99]]</f>
        <v>1.3821306270079999E-6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7.7466712576674994E-39</v>
      </c>
      <c r="Z447" s="10">
        <f>3/24000000*OO[[#This Row],[82 (29JUN1985 03:00:00)-Water Temperature (C)]]*OO[[#This Row],[24]]</f>
        <v>1.1953638926169999E-32</v>
      </c>
      <c r="AA447" s="10">
        <f>3/24000000*OO[[#This Row],[83 (29JUN1985 06:00:00)-Water Temperature (C)]]*OO[[#This Row],[25]]</f>
        <v>1.7516024159113749E-26</v>
      </c>
      <c r="AB447" s="10">
        <f>3/24000000*OO[[#This Row],[84 (29JUN1985 09:00:00)-Water Temperature (C)]]*OO[[#This Row],[26]]</f>
        <v>6.3309837382837493E-22</v>
      </c>
      <c r="AC447" s="10">
        <f>3/24000000*OO[[#This Row],[85 (29JUN1985 12:00:00)-Water Temperature (C)]]*OO[[#This Row],[27]]</f>
        <v>2.5010137496369998E-18</v>
      </c>
      <c r="AD447" s="10">
        <f>3/24000000*OO[[#This Row],[86 (29JUN1985 15:00:00)-Water Temperature (C)]]*OO[[#This Row],[28]]</f>
        <v>2.1949143649079999E-15</v>
      </c>
      <c r="AE447" s="10">
        <f>3/24000000*OO[[#This Row],[88 (29JUN1985 21:00:00)-Water Temperature (C)]]*OO[[#This Row],[30]]</f>
        <v>7.4105258958087508E-11</v>
      </c>
      <c r="AF447" s="10">
        <f>3/24000000*OO[[#This Row],[88 (29JUN1985 21:00:00)-Water Temperature (C)]]*OO[[#This Row],[30]]</f>
        <v>7.4105258958087508E-11</v>
      </c>
      <c r="AG447" s="10">
        <f>3/24000000*OO[[#This Row],[89 (30JUN1985 00:00:00)-Water Temperature (C)]]*OO[[#This Row],[31]]</f>
        <v>4.1378884656400006E-9</v>
      </c>
      <c r="AH447" s="10">
        <f>3/24000000*OO[[#This Row],[90 (30JUN1985 03:00:00)-Water Temperature (C)]]*OO[[#This Row],[32]]</f>
        <v>1.2510883677216249E-7</v>
      </c>
      <c r="AI447" s="10">
        <f>3/24000000*OO[[#This Row],[91 (30JUN1985 06:00:00)-Water Temperature (C)]]*OO[[#This Row],[33]]</f>
        <v>2.2389680670794999E-6</v>
      </c>
      <c r="AJ447" s="10">
        <f>3/24000000*OO[[#This Row],[92 (30JUN1985 09:00:00)-Water Temperature (C)]]*OO[[#This Row],[34]]</f>
        <v>2.6370704229687494E-5</v>
      </c>
      <c r="AK447" s="10">
        <f>3/24000000*OO[[#This Row],[93 (30JUN1985 12:00:00)-Water Temperature (C)]]*OO[[#This Row],[35]]</f>
        <v>2.0395081564158747E-4</v>
      </c>
      <c r="AL447" s="10">
        <f>3/24000000*OO[[#This Row],[94 (30JUN1985 15:00:00)-Water Temperature (C)]]*OO[[#This Row],[36]]</f>
        <v>1.08195096104125E-3</v>
      </c>
      <c r="AM447" s="10">
        <f>3/24000000*OO[[#This Row],[95 (30JUN1985 18:00:00)-Water Temperature (C)]]*OO[[#This Row],[37]]</f>
        <v>4.1468637256799994E-3</v>
      </c>
      <c r="AN447" s="10">
        <f>3/24000000*OO[[#This Row],[96 (30JUN1985 21:00:00)-Water Temperature (C)]]*OO[[#This Row],[38]]</f>
        <v>1.1468187126204999E-2</v>
      </c>
      <c r="AO447" s="10">
        <f>3/24000000*OO[[#This Row],[97 (01JUL1985 00:00:00)-Water Temperature (C)]]*OO[[#This Row],[39]]</f>
        <v>2.3893075423403749E-2</v>
      </c>
      <c r="AP447" s="10">
        <f>3/24000000*OO[[#This Row],[98 (01JUL1985 03:00:00)-Water Temperature (C)]]*OO[[#This Row],[40]]</f>
        <v>3.9868350252749998E-2</v>
      </c>
      <c r="AQ447" s="10">
        <f>3/24000000*OO[[#This Row],[99 (01JUL1985 06:00:00)-Water Temperature (C)]]*OO[[#This Row],[41]]</f>
        <v>5.5450945503449998E-2</v>
      </c>
      <c r="AR447" s="10">
        <f>3/24000000*OO[[#This Row],[100 (01JUL1985 09:00:00)-Water Temperature (C)]]*OO[[#This Row],[42]]</f>
        <v>6.8030726742387498E-2</v>
      </c>
      <c r="AS447" s="10">
        <f>3/24000000*OO[[#This Row],[101 (01JUL1985 12:00:00)-Water Temperature (C)]]*OO[[#This Row],[43]]</f>
        <v>7.1016158303849983E-2</v>
      </c>
      <c r="AT447" s="10">
        <f>3/24000000*OO[[#This Row],[102 (01JUL1985 15:00:00)-Water Temperature (C)]]*OO[[#This Row],[44]]</f>
        <v>6.3888488849062494E-2</v>
      </c>
      <c r="AU447" s="10">
        <f>3/24000000*OO[[#This Row],[103 (01JUL1985 18:00:00)-Water Temperature (C)]]*OO[[#This Row],[45]]</f>
        <v>4.9710863249937488E-2</v>
      </c>
      <c r="AV447" s="10">
        <f>3/24000000*OO[[#This Row],[104 (01JUL1985 21:00:00)-Water Temperature (C)]]*OO[[#This Row],[46]]</f>
        <v>3.3004521011787497E-2</v>
      </c>
      <c r="AW447" s="10">
        <f>3/24000000*OO[[#This Row],[105 (02JUL1985 00:00:00)-Water Temperature (C)]]*OO[[#This Row],[47]]</f>
        <v>1.97197176664675E-2</v>
      </c>
      <c r="AX447" s="10">
        <f>3/24000000*OO[[#This Row],[106 (02JUL1985 03:00:00)-Water Temperature (C)]]*OO[[#This Row],[48]]</f>
        <v>1.1028079629444999E-2</v>
      </c>
      <c r="AY447" s="10">
        <f>3/24000000*OO[[#This Row],[107 (02JUL1985 06:00:00)-Water Temperature (C)]]*OO[[#This Row],[49]]</f>
        <v>5.9314724920475001E-3</v>
      </c>
      <c r="AZ447" s="10">
        <f>3/24000000*OO[[#This Row],[108 (02JUL1985 09:00:00)-Water Temperature (C)]]*OO[[#This Row],[50]]</f>
        <v>3.2118721031800003E-3</v>
      </c>
      <c r="BA447" s="10">
        <f>3/24000000*OO[[#This Row],[109 (02JUL1985 12:00:00)-Water Temperature (C)]]*OO[[#This Row],[51]]</f>
        <v>1.6744887719959999E-3</v>
      </c>
      <c r="BB447" s="10">
        <f>3/24000000*OO[[#This Row],[110 (02JUL1985 15:00:00)-Water Temperature (C)]]*OO[[#This Row],[52]]</f>
        <v>8.4885151390050003E-4</v>
      </c>
      <c r="BC447" s="10">
        <f>3/24000000*OO[[#This Row],[111 (02JUL1985 18:00:00)-Water Temperature (C)]]*OO[[#This Row],[53]]</f>
        <v>4.2845694959024998E-4</v>
      </c>
      <c r="BD447" s="10">
        <f>3/24000000*OO[[#This Row],[112 (02JUL1985 21:00:00)-Water Temperature (C)]]*OO[[#This Row],[54]]</f>
        <v>2.2349290410798753E-4</v>
      </c>
      <c r="BE447" s="10">
        <f>3/24000000*OO[[#This Row],[113 (03JUL1985 00:00:00)-Water Temperature (C)]]*OO[[#This Row],[55]]</f>
        <v>1.3063345669064999E-4</v>
      </c>
      <c r="BF447" s="10">
        <f>3/24000000*OO[[#This Row],[114 (03JUL1985 03:00:00)-Water Temperature (C)]]*OO[[#This Row],[56]]</f>
        <v>8.9345269655162504E-5</v>
      </c>
      <c r="BG447" s="10">
        <f>3/24000000*OO[[#This Row],[115 (03JUL1985 06:00:00)-Water Temperature (C)]]*OO[[#This Row],[57]]</f>
        <v>6.9937960664625003E-5</v>
      </c>
      <c r="BH447" s="10">
        <f>3/24000000*OO[[#This Row],[116 (03JUL1985 09:00:00)-Water Temperature (C)]]*OO[[#This Row],[58]]</f>
        <v>6.1044349381125004E-5</v>
      </c>
      <c r="BI447" s="10">
        <f>3/24000000*OO[[#This Row],[117 (03JUL1985 12:00:00)-Water Temperature (C)]]*OO[[#This Row],[59]]</f>
        <v>5.3337177420750002E-5</v>
      </c>
      <c r="BJ447" s="10">
        <f>3/24000000*OO[[#This Row],[118 (03JUL1985 15:00:00)-Water Temperature (C)]]*OO[[#This Row],[60]]</f>
        <v>4.8831391102200011E-5</v>
      </c>
      <c r="BK447" s="10">
        <f>3/24000000*OO[[#This Row],[119 (03JUL1985 18:00:00)-Water Temperature (C)]]*OO[[#This Row],[61]]</f>
        <v>4.3701923769900005E-5</v>
      </c>
      <c r="BL447" s="10">
        <f>3/24000000*OO[[#This Row],[120 (03JUL1985 21:00:00)-Water Temperature (C)]]*OO[[#This Row],[62]]</f>
        <v>3.7900208495237493E-5</v>
      </c>
      <c r="BM447" s="10">
        <f>3/24000000*OO[[#This Row],[121 (04JUL1985 00:00:00)-Water Temperature (C)]]*OO[[#This Row],[63]]</f>
        <v>3.2693006001650003E-5</v>
      </c>
      <c r="BN447" s="10">
        <f>3/24000000*OO[[#This Row],[122 (04JUL1985 03:00:00)-Water Temperature (C)]]*OO[[#This Row],[64]]</f>
        <v>2.8406070917700002E-5</v>
      </c>
      <c r="BO447" s="10">
        <f>3/24000000*OO[[#This Row],[123 (04JUL1985 06:00:00)-Water Temperature (C)]]*OO[[#This Row],[65]]</f>
        <v>2.5469450394062496E-5</v>
      </c>
      <c r="BP447" s="10">
        <f>3/24000000*OO[[#This Row],[124 (04JUL1985 09:00:00)-Water Temperature (C)]]*OO[[#This Row],[66]]</f>
        <v>2.41853974956E-5</v>
      </c>
      <c r="BQ447" s="10">
        <f>3/24000000*OO[[#This Row],[125 (04JUL1985 12:00:00)-Water Temperature (C)]]*OO[[#This Row],[67]]</f>
        <v>2.2930767508999998E-5</v>
      </c>
      <c r="BR447" s="10">
        <f>3/24000000*OO[[#This Row],[126 (04JUL1985 15:00:00)-Water Temperature (C)]]*OO[[#This Row],[68]]</f>
        <v>2.1492979965167502E-5</v>
      </c>
      <c r="BS447" s="10">
        <f>3/24000000*OO[[#This Row],[127 (04JUL1985 18:00:00)-Water Temperature (C)]]*OO[[#This Row],[69]]</f>
        <v>1.952448192916875E-5</v>
      </c>
      <c r="BT447" s="10">
        <f>3/24000000*OO[[#This Row],[128 (04JUL1985 21:00:00)-Water Temperature (C)]]*OO[[#This Row],[70]]</f>
        <v>1.7159395866374999E-5</v>
      </c>
      <c r="BU447" s="10">
        <f>3/24000000*OO[[#This Row],[129 (05JUL1985 00:00:00)-Water Temperature (C)]]*OO[[#This Row],[71]]</f>
        <v>1.4962389682145E-5</v>
      </c>
      <c r="BV447" s="10">
        <f>3/24000000*OO[[#This Row],[130 (05JUL1985 03:00:00)-Water Temperature (C)]]*OO[[#This Row],[72]]</f>
        <v>1.3257017161178749E-5</v>
      </c>
      <c r="BW447" s="10">
        <f>3/24000000*OO[[#This Row],[131 (05JUL1985 06:00:00)-Water Temperature (C)]]*OO[[#This Row],[73]]</f>
        <v>1.190409357180625E-5</v>
      </c>
      <c r="BX447" s="10">
        <f>3/24000000*OO[[#This Row],[132 (05JUL1985 09:00:00)-Water Temperature (C)]]*OO[[#This Row],[74]]</f>
        <v>1.1105526560864999E-5</v>
      </c>
      <c r="BY447" s="10">
        <f>3/24000000*OO[[#This Row],[133 (05JUL1985 12:00:00)-Water Temperature (C)]]*OO[[#This Row],[75]]</f>
        <v>1.0248614989581249E-5</v>
      </c>
      <c r="BZ447" s="10">
        <f>3/24000000*OO[[#This Row],[134 (05JUL1985 15:00:00)-Water Temperature (C)]]*OO[[#This Row],[76]]</f>
        <v>9.3546560541850009E-6</v>
      </c>
      <c r="CA447" s="10">
        <f>3/24000000*OO[[#This Row],[135 (05JUL1985 18:00:00)-Water Temperature (C)]]*OO[[#This Row],[77]]</f>
        <v>8.4339643854862502E-6</v>
      </c>
      <c r="CB447" s="10">
        <f>3/24000000*OO[[#This Row],[136 (05JUL1985 21:00:00)-Water Temperature (C)]]*OO[[#This Row],[78]]</f>
        <v>7.5373746877000001E-6</v>
      </c>
      <c r="CC447" s="10">
        <f>3/24000000*OO[[#This Row],[137 (06JUL1985 00:00:00)-Water Temperature (C)]]*OO[[#This Row],[79]]</f>
        <v>6.7343975895649988E-6</v>
      </c>
      <c r="CD447" s="10">
        <f>3/24000000*OO[[#This Row],[138 (06JUL1985 03:00:00)-Water Temperature (C)]]*OO[[#This Row],[80]]</f>
        <v>6.0383014219374989E-6</v>
      </c>
      <c r="CE447" s="10">
        <f>3/24000000*OO[[#This Row],[139 (06JUL1985 06:00:00)-Water Temperature (C)]]*OO[[#This Row],[81]]</f>
        <v>5.4776992056599992E-6</v>
      </c>
      <c r="CF447" s="10">
        <f>3/24000000*OO[[#This Row],[140 (06JUL1985 09:00:00)-Water Temperature (C)]]*OO[[#This Row],[82]]</f>
        <v>5.0984376317024995E-6</v>
      </c>
      <c r="CG447" s="10">
        <f>3/24000000*OO[[#This Row],[141 (06JUL1985 12:00:00)-Water Temperature (C)]]*OO[[#This Row],[83]]</f>
        <v>4.6987946215674999E-6</v>
      </c>
      <c r="CH447" s="10">
        <f>3/24000000*OO[[#This Row],[142 (06JUL1985 15:00:00)-Water Temperature (C)]]*OO[[#This Row],[84]]</f>
        <v>4.27662865225875E-6</v>
      </c>
      <c r="CI447" s="10">
        <f>3/24000000*OO[[#This Row],[143 (06JUL1985 18:00:00)-Water Temperature (C)]]*OO[[#This Row],[85]]</f>
        <v>3.8154687361562507E-6</v>
      </c>
      <c r="CJ447" s="10">
        <f>3/24000000*OO[[#This Row],[144 (06JUL1985 21:00:00)-Water Temperature (C)]]*OO[[#This Row],[86]]</f>
        <v>3.33340420144875E-6</v>
      </c>
      <c r="CK447" s="10">
        <f>3/24000000*OO[[#This Row],[145 (07JUL1985 00:00:00)-Water Temperature (C)]]*OO[[#This Row],[87]]</f>
        <v>2.8603307297037501E-6</v>
      </c>
      <c r="CL447" s="10">
        <f>3/24000000*OO[[#This Row],[146 (07JUL1985 03:00:00)-Water Temperature (C)]]*OO[[#This Row],[88]]</f>
        <v>2.4896542622726247E-6</v>
      </c>
      <c r="CM447" s="10">
        <f>3/24000000*OO[[#This Row],[147 (07JUL1985 06:00:00)-Water Temperature (C)]]*OO[[#This Row],[89]]</f>
        <v>2.1816460934168751E-6</v>
      </c>
      <c r="CN447" s="10">
        <f>3/24000000*OO[[#This Row],[148 (07JUL1985 09:00:00)-Water Temperature (C)]]*OO[[#This Row],[90]]</f>
        <v>1.9551714274833747E-6</v>
      </c>
      <c r="CO447" s="10">
        <f>3/24000000*OO[[#This Row],[149 (07JUL1985 12:00:00)-Water Temperature (C)]]*OO[[#This Row],[91]]</f>
        <v>1.758575401587E-6</v>
      </c>
      <c r="CP447" s="10">
        <f>3/24000000*OO[[#This Row],[150 (07JUL1985 15:00:00)-Water Temperature (C)]]*OO[[#This Row],[92]]</f>
        <v>1.758575401587E-6</v>
      </c>
      <c r="CQ447" s="10">
        <f>3/24000000*OO[[#This Row],[151 (07JUL1985 18:00:00)-Water Temperature (C)]]*OO[[#This Row],[93]]</f>
        <v>1.758575401587E-6</v>
      </c>
      <c r="CR447" s="10">
        <f>3/24000000*OO[[#This Row],[152 (07JUL1985 21:00:00)-Water Temperature (C)]]*OO[[#This Row],[94]]</f>
        <v>1.758575401587E-6</v>
      </c>
      <c r="CS447" s="10">
        <f>3/24000000*OO[[#This Row],[153 (08JUL1985 00:00:00)-Water Temperature (C)]]*OO[[#This Row],[95]]</f>
        <v>1.758575401587E-6</v>
      </c>
      <c r="CT447" s="10">
        <f>3/24000000*OO[[#This Row],[154 (08JUL1985 03:00:00)-Water Temperature (C)]]*OO[[#This Row],[96]]</f>
        <v>1.758575401587E-6</v>
      </c>
      <c r="CU447" s="10">
        <f>3/24000000*OO[[#This Row],[155 (08JUL1985 06:00:00)-Water Temperature (C)]]*OO[[#This Row],[97]]</f>
        <v>1.758575401587E-6</v>
      </c>
      <c r="CV447" s="10">
        <f>3/24000000*OO[[#This Row],[156 (08JUL1985 09:00:00)-Water Temperature (C)]]*OO[[#This Row],[98]]</f>
        <v>1.758575401587E-6</v>
      </c>
      <c r="CW447" s="10">
        <f>3/24000000*OO[[#This Row],[157 (08JUL1985 12:00:00)-Water Temperature (C)]]*OO[[#This Row],[99]]</f>
        <v>1.758575401587E-6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1.9301729301786247E-39</v>
      </c>
      <c r="Z448" s="10">
        <f>3/24000000*OO[[#This Row],[82 (29JUN1985 03:00:00)-Water Temperature (C)]]*OO[[#This Row],[24]]</f>
        <v>2.8366653331199996E-33</v>
      </c>
      <c r="AA448" s="10">
        <f>3/24000000*OO[[#This Row],[83 (29JUN1985 06:00:00)-Water Temperature (C)]]*OO[[#This Row],[25]]</f>
        <v>5.2874030884437503E-27</v>
      </c>
      <c r="AB448" s="10">
        <f>3/24000000*OO[[#This Row],[84 (29JUN1985 09:00:00)-Water Temperature (C)]]*OO[[#This Row],[26]]</f>
        <v>2.3495935175329999E-22</v>
      </c>
      <c r="AC448" s="10">
        <f>3/24000000*OO[[#This Row],[85 (29JUN1985 12:00:00)-Water Temperature (C)]]*OO[[#This Row],[27]]</f>
        <v>1.0573813507187499E-18</v>
      </c>
      <c r="AD448" s="10">
        <f>3/24000000*OO[[#This Row],[86 (29JUN1985 15:00:00)-Water Temperature (C)]]*OO[[#This Row],[28]]</f>
        <v>1.0227352737647499E-15</v>
      </c>
      <c r="AE448" s="10">
        <f>3/24000000*OO[[#This Row],[88 (29JUN1985 21:00:00)-Water Temperature (C)]]*OO[[#This Row],[30]]</f>
        <v>3.9683854706400004E-11</v>
      </c>
      <c r="AF448" s="10">
        <f>3/24000000*OO[[#This Row],[88 (29JUN1985 21:00:00)-Water Temperature (C)]]*OO[[#This Row],[30]]</f>
        <v>3.9683854706400004E-11</v>
      </c>
      <c r="AG448" s="10">
        <f>3/24000000*OO[[#This Row],[89 (30JUN1985 00:00:00)-Water Temperature (C)]]*OO[[#This Row],[31]]</f>
        <v>2.3447855671604995E-9</v>
      </c>
      <c r="AH448" s="10">
        <f>3/24000000*OO[[#This Row],[90 (30JUN1985 03:00:00)-Water Temperature (C)]]*OO[[#This Row],[32]]</f>
        <v>7.4602163882250014E-8</v>
      </c>
      <c r="AI448" s="10">
        <f>3/24000000*OO[[#This Row],[91 (30JUN1985 06:00:00)-Water Temperature (C)]]*OO[[#This Row],[33]]</f>
        <v>1.3972467438391248E-6</v>
      </c>
      <c r="AJ448" s="10">
        <f>3/24000000*OO[[#This Row],[92 (30JUN1985 09:00:00)-Water Temperature (C)]]*OO[[#This Row],[34]]</f>
        <v>1.7258039422577497E-5</v>
      </c>
      <c r="AK448" s="10">
        <f>3/24000000*OO[[#This Row],[93 (30JUN1985 12:00:00)-Water Temperature (C)]]*OO[[#This Row],[35]]</f>
        <v>1.3869355087372501E-4</v>
      </c>
      <c r="AL448" s="10">
        <f>3/24000000*OO[[#This Row],[94 (30JUN1985 15:00:00)-Water Temperature (C)]]*OO[[#This Row],[36]]</f>
        <v>7.6255708596937504E-4</v>
      </c>
      <c r="AM448" s="10">
        <f>3/24000000*OO[[#This Row],[95 (30JUN1985 18:00:00)-Water Temperature (C)]]*OO[[#This Row],[37]]</f>
        <v>3.0274683724799997E-3</v>
      </c>
      <c r="AN448" s="10">
        <f>3/24000000*OO[[#This Row],[96 (30JUN1985 21:00:00)-Water Temperature (C)]]*OO[[#This Row],[38]]</f>
        <v>8.5978945174237497E-3</v>
      </c>
      <c r="AO448" s="10">
        <f>3/24000000*OO[[#This Row],[97 (01JUL1985 00:00:00)-Water Temperature (C)]]*OO[[#This Row],[39]]</f>
        <v>1.8335340051865E-2</v>
      </c>
      <c r="AP448" s="10">
        <f>3/24000000*OO[[#This Row],[98 (01JUL1985 03:00:00)-Water Temperature (C)]]*OO[[#This Row],[40]]</f>
        <v>3.1320005800637499E-2</v>
      </c>
      <c r="AQ448" s="10">
        <f>3/24000000*OO[[#This Row],[99 (01JUL1985 06:00:00)-Water Temperature (C)]]*OO[[#This Row],[41]]</f>
        <v>4.4585474748162504E-2</v>
      </c>
      <c r="AR448" s="10">
        <f>3/24000000*OO[[#This Row],[100 (01JUL1985 09:00:00)-Water Temperature (C)]]*OO[[#This Row],[42]]</f>
        <v>5.6413600352849994E-2</v>
      </c>
      <c r="AS448" s="10">
        <f>3/24000000*OO[[#This Row],[101 (01JUL1985 12:00:00)-Water Temperature (C)]]*OO[[#This Row],[43]]</f>
        <v>6.0330588314062503E-2</v>
      </c>
      <c r="AT448" s="10">
        <f>3/24000000*OO[[#This Row],[102 (01JUL1985 15:00:00)-Water Temperature (C)]]*OO[[#This Row],[44]]</f>
        <v>5.5462301589E-2</v>
      </c>
      <c r="AU448" s="10">
        <f>3/24000000*OO[[#This Row],[103 (01JUL1985 18:00:00)-Water Temperature (C)]]*OO[[#This Row],[45]]</f>
        <v>4.3978325356349997E-2</v>
      </c>
      <c r="AV448" s="10">
        <f>3/24000000*OO[[#This Row],[104 (01JUL1985 21:00:00)-Water Temperature (C)]]*OO[[#This Row],[46]]</f>
        <v>2.9530994574750002E-2</v>
      </c>
      <c r="AW448" s="10">
        <f>3/24000000*OO[[#This Row],[105 (02JUL1985 00:00:00)-Water Temperature (C)]]*OO[[#This Row],[47]]</f>
        <v>1.7865770441527498E-2</v>
      </c>
      <c r="AX448" s="10">
        <f>3/24000000*OO[[#This Row],[106 (02JUL1985 03:00:00)-Water Temperature (C)]]*OO[[#This Row],[48]]</f>
        <v>1.012162409296875E-2</v>
      </c>
      <c r="AY448" s="10">
        <f>3/24000000*OO[[#This Row],[107 (02JUL1985 06:00:00)-Water Temperature (C)]]*OO[[#This Row],[49]]</f>
        <v>5.5199432584649996E-3</v>
      </c>
      <c r="AZ448" s="10">
        <f>3/24000000*OO[[#This Row],[108 (02JUL1985 09:00:00)-Water Temperature (C)]]*OO[[#This Row],[50]]</f>
        <v>3.0416778509062496E-3</v>
      </c>
      <c r="BA448" s="10">
        <f>3/24000000*OO[[#This Row],[109 (02JUL1985 12:00:00)-Water Temperature (C)]]*OO[[#This Row],[51]]</f>
        <v>1.6037266039675001E-3</v>
      </c>
      <c r="BB448" s="10">
        <f>3/24000000*OO[[#This Row],[110 (02JUL1985 15:00:00)-Water Temperature (C)]]*OO[[#This Row],[52]]</f>
        <v>8.1810634571050003E-4</v>
      </c>
      <c r="BC448" s="10">
        <f>3/24000000*OO[[#This Row],[111 (02JUL1985 18:00:00)-Water Temperature (C)]]*OO[[#This Row],[53]]</f>
        <v>4.1172077181999997E-4</v>
      </c>
      <c r="BD448" s="10">
        <f>3/24000000*OO[[#This Row],[112 (02JUL1985 21:00:00)-Water Temperature (C)]]*OO[[#This Row],[54]]</f>
        <v>2.1102988018484997E-4</v>
      </c>
      <c r="BE448" s="10">
        <f>3/24000000*OO[[#This Row],[113 (03JUL1985 00:00:00)-Water Temperature (C)]]*OO[[#This Row],[55]]</f>
        <v>1.2052715952305E-4</v>
      </c>
      <c r="BF448" s="10">
        <f>3/24000000*OO[[#This Row],[114 (03JUL1985 03:00:00)-Water Temperature (C)]]*OO[[#This Row],[56]]</f>
        <v>8.0773853372812486E-5</v>
      </c>
      <c r="BG448" s="10">
        <f>3/24000000*OO[[#This Row],[115 (03JUL1985 06:00:00)-Water Temperature (C)]]*OO[[#This Row],[57]]</f>
        <v>6.2549567507812499E-5</v>
      </c>
      <c r="BH448" s="10">
        <f>3/24000000*OO[[#This Row],[116 (03JUL1985 09:00:00)-Water Temperature (C)]]*OO[[#This Row],[58]]</f>
        <v>5.4596444572799998E-5</v>
      </c>
      <c r="BI448" s="10">
        <f>3/24000000*OO[[#This Row],[117 (03JUL1985 12:00:00)-Water Temperature (C)]]*OO[[#This Row],[59]]</f>
        <v>4.7652483221099992E-5</v>
      </c>
      <c r="BJ448" s="10">
        <f>3/24000000*OO[[#This Row],[118 (03JUL1985 15:00:00)-Water Temperature (C)]]*OO[[#This Row],[60]]</f>
        <v>4.4017593569950003E-5</v>
      </c>
      <c r="BK448" s="10">
        <f>3/24000000*OO[[#This Row],[119 (03JUL1985 18:00:00)-Water Temperature (C)]]*OO[[#This Row],[61]]</f>
        <v>3.9588313886887498E-5</v>
      </c>
      <c r="BL448" s="10">
        <f>3/24000000*OO[[#This Row],[120 (03JUL1985 21:00:00)-Water Temperature (C)]]*OO[[#This Row],[62]]</f>
        <v>3.4378827714562494E-5</v>
      </c>
      <c r="BM448" s="10">
        <f>3/24000000*OO[[#This Row],[121 (04JUL1985 00:00:00)-Water Temperature (C)]]*OO[[#This Row],[63]]</f>
        <v>2.9527507147162499E-5</v>
      </c>
      <c r="BN448" s="10">
        <f>3/24000000*OO[[#This Row],[122 (04JUL1985 03:00:00)-Water Temperature (C)]]*OO[[#This Row],[64]]</f>
        <v>2.5556489198000001E-5</v>
      </c>
      <c r="BO448" s="10">
        <f>3/24000000*OO[[#This Row],[123 (04JUL1985 06:00:00)-Water Temperature (C)]]*OO[[#This Row],[65]]</f>
        <v>2.2902050266852501E-5</v>
      </c>
      <c r="BP448" s="10">
        <f>3/24000000*OO[[#This Row],[124 (04JUL1985 09:00:00)-Water Temperature (C)]]*OO[[#This Row],[66]]</f>
        <v>2.1833497278899996E-5</v>
      </c>
      <c r="BQ448" s="10">
        <f>3/24000000*OO[[#This Row],[125 (04JUL1985 12:00:00)-Water Temperature (C)]]*OO[[#This Row],[67]]</f>
        <v>2.0700224918237499E-5</v>
      </c>
      <c r="BR448" s="10">
        <f>3/24000000*OO[[#This Row],[126 (04JUL1985 15:00:00)-Water Temperature (C)]]*OO[[#This Row],[68]]</f>
        <v>1.940231845E-5</v>
      </c>
      <c r="BS448" s="10">
        <f>3/24000000*OO[[#This Row],[127 (04JUL1985 18:00:00)-Water Temperature (C)]]*OO[[#This Row],[69]]</f>
        <v>1.7605411586042499E-5</v>
      </c>
      <c r="BT448" s="10">
        <f>3/24000000*OO[[#This Row],[128 (04JUL1985 21:00:00)-Water Temperature (C)]]*OO[[#This Row],[70]]</f>
        <v>1.5354465504060001E-5</v>
      </c>
      <c r="BU448" s="10">
        <f>3/24000000*OO[[#This Row],[129 (05JUL1985 00:00:00)-Water Temperature (C)]]*OO[[#This Row],[71]]</f>
        <v>1.3295661829869998E-5</v>
      </c>
      <c r="BV448" s="10">
        <f>3/24000000*OO[[#This Row],[130 (05JUL1985 03:00:00)-Water Temperature (C)]]*OO[[#This Row],[72]]</f>
        <v>1.17405235404E-5</v>
      </c>
      <c r="BW448" s="10">
        <f>3/24000000*OO[[#This Row],[131 (05JUL1985 06:00:00)-Water Temperature (C)]]*OO[[#This Row],[73]]</f>
        <v>1.0520711420559999E-5</v>
      </c>
      <c r="BX448" s="10">
        <f>3/24000000*OO[[#This Row],[132 (05JUL1985 09:00:00)-Water Temperature (C)]]*OO[[#This Row],[74]]</f>
        <v>9.8311351047662481E-6</v>
      </c>
      <c r="BY448" s="10">
        <f>3/24000000*OO[[#This Row],[133 (05JUL1985 12:00:00)-Water Temperature (C)]]*OO[[#This Row],[75]]</f>
        <v>9.0676730693874998E-6</v>
      </c>
      <c r="BZ448" s="10">
        <f>3/24000000*OO[[#This Row],[134 (05JUL1985 15:00:00)-Water Temperature (C)]]*OO[[#This Row],[76]]</f>
        <v>8.2674813785999984E-6</v>
      </c>
      <c r="CA448" s="10">
        <f>3/24000000*OO[[#This Row],[135 (05JUL1985 18:00:00)-Water Temperature (C)]]*OO[[#This Row],[77]]</f>
        <v>7.4341380112574993E-6</v>
      </c>
      <c r="CB448" s="10">
        <f>3/24000000*OO[[#This Row],[136 (05JUL1985 21:00:00)-Water Temperature (C)]]*OO[[#This Row],[78]]</f>
        <v>6.6178799243625007E-6</v>
      </c>
      <c r="CC448" s="10">
        <f>3/24000000*OO[[#This Row],[137 (06JUL1985 00:00:00)-Water Temperature (C)]]*OO[[#This Row],[79]]</f>
        <v>5.8919895299699994E-6</v>
      </c>
      <c r="CD448" s="10">
        <f>3/24000000*OO[[#This Row],[138 (06JUL1985 03:00:00)-Water Temperature (C)]]*OO[[#This Row],[80]]</f>
        <v>5.2678431576249989E-6</v>
      </c>
      <c r="CE448" s="10">
        <f>3/24000000*OO[[#This Row],[139 (06JUL1985 06:00:00)-Water Temperature (C)]]*OO[[#This Row],[81]]</f>
        <v>4.7758845741249997E-6</v>
      </c>
      <c r="CF448" s="10">
        <f>3/24000000*OO[[#This Row],[140 (06JUL1985 09:00:00)-Water Temperature (C)]]*OO[[#This Row],[82]]</f>
        <v>4.4554355445599997E-6</v>
      </c>
      <c r="CG448" s="10">
        <f>3/24000000*OO[[#This Row],[141 (06JUL1985 12:00:00)-Water Temperature (C)]]*OO[[#This Row],[83]]</f>
        <v>4.1127341426099992E-6</v>
      </c>
      <c r="CH448" s="10">
        <f>3/24000000*OO[[#This Row],[142 (06JUL1985 15:00:00)-Water Temperature (C)]]*OO[[#This Row],[84]]</f>
        <v>3.7437261980875E-6</v>
      </c>
      <c r="CI448" s="10">
        <f>3/24000000*OO[[#This Row],[143 (06JUL1985 18:00:00)-Water Temperature (C)]]*OO[[#This Row],[85]]</f>
        <v>3.3333237290000003E-6</v>
      </c>
      <c r="CJ448" s="10">
        <f>3/24000000*OO[[#This Row],[144 (06JUL1985 21:00:00)-Water Temperature (C)]]*OO[[#This Row],[86]]</f>
        <v>2.8994496592578745E-6</v>
      </c>
      <c r="CK448" s="10">
        <f>3/24000000*OO[[#This Row],[145 (07JUL1985 00:00:00)-Water Temperature (C)]]*OO[[#This Row],[87]]</f>
        <v>2.4729086437154999E-6</v>
      </c>
      <c r="CL448" s="10">
        <f>3/24000000*OO[[#This Row],[146 (07JUL1985 03:00:00)-Water Temperature (C)]]*OO[[#This Row],[88]]</f>
        <v>2.1442970676267498E-6</v>
      </c>
      <c r="CM448" s="10">
        <f>3/24000000*OO[[#This Row],[147 (07JUL1985 06:00:00)-Water Temperature (C)]]*OO[[#This Row],[89]]</f>
        <v>1.8747572662775001E-6</v>
      </c>
      <c r="CN448" s="10">
        <f>3/24000000*OO[[#This Row],[148 (07JUL1985 09:00:00)-Water Temperature (C)]]*OO[[#This Row],[90]]</f>
        <v>1.6789571220472499E-6</v>
      </c>
      <c r="CO448" s="10">
        <f>3/24000000*OO[[#This Row],[149 (07JUL1985 12:00:00)-Water Temperature (C)]]*OO[[#This Row],[91]]</f>
        <v>1.5102482421764997E-6</v>
      </c>
      <c r="CP448" s="10">
        <f>3/24000000*OO[[#This Row],[150 (07JUL1985 15:00:00)-Water Temperature (C)]]*OO[[#This Row],[92]]</f>
        <v>1.5102482421764997E-6</v>
      </c>
      <c r="CQ448" s="10">
        <f>3/24000000*OO[[#This Row],[151 (07JUL1985 18:00:00)-Water Temperature (C)]]*OO[[#This Row],[93]]</f>
        <v>1.5102482421764997E-6</v>
      </c>
      <c r="CR448" s="10">
        <f>3/24000000*OO[[#This Row],[152 (07JUL1985 21:00:00)-Water Temperature (C)]]*OO[[#This Row],[94]]</f>
        <v>1.5102482421764997E-6</v>
      </c>
      <c r="CS448" s="10">
        <f>3/24000000*OO[[#This Row],[153 (08JUL1985 00:00:00)-Water Temperature (C)]]*OO[[#This Row],[95]]</f>
        <v>1.5102482421764997E-6</v>
      </c>
      <c r="CT448" s="10">
        <f>3/24000000*OO[[#This Row],[154 (08JUL1985 03:00:00)-Water Temperature (C)]]*OO[[#This Row],[96]]</f>
        <v>1.5102482421764997E-6</v>
      </c>
      <c r="CU448" s="10">
        <f>3/24000000*OO[[#This Row],[155 (08JUL1985 06:00:00)-Water Temperature (C)]]*OO[[#This Row],[97]]</f>
        <v>1.5102482421764997E-6</v>
      </c>
      <c r="CV448" s="10">
        <f>3/24000000*OO[[#This Row],[156 (08JUL1985 09:00:00)-Water Temperature (C)]]*OO[[#This Row],[98]]</f>
        <v>1.5102482421764997E-6</v>
      </c>
      <c r="CW448" s="10">
        <f>3/24000000*OO[[#This Row],[157 (08JUL1985 12:00:00)-Water Temperature (C)]]*OO[[#This Row],[99]]</f>
        <v>1.5102482421764997E-6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5.1041058655575005E-40</v>
      </c>
      <c r="Z449" s="10">
        <f>3/24000000*OO[[#This Row],[82 (29JUN1985 03:00:00)-Water Temperature (C)]]*OO[[#This Row],[24]]</f>
        <v>7.2236774444625008E-34</v>
      </c>
      <c r="AA449" s="10">
        <f>3/24000000*OO[[#This Row],[83 (29JUN1985 06:00:00)-Water Temperature (C)]]*OO[[#This Row],[25]]</f>
        <v>1.7262332274740002E-27</v>
      </c>
      <c r="AB449" s="10">
        <f>3/24000000*OO[[#This Row],[84 (29JUN1985 09:00:00)-Water Temperature (C)]]*OO[[#This Row],[26]]</f>
        <v>9.4884540995199994E-23</v>
      </c>
      <c r="AC449" s="10">
        <f>3/24000000*OO[[#This Row],[85 (29JUN1985 12:00:00)-Water Temperature (C)]]*OO[[#This Row],[27]]</f>
        <v>4.8735514733400004E-19</v>
      </c>
      <c r="AD449" s="10">
        <f>3/24000000*OO[[#This Row],[86 (29JUN1985 15:00:00)-Water Temperature (C)]]*OO[[#This Row],[28]]</f>
        <v>5.20625432188125E-16</v>
      </c>
      <c r="AE449" s="10">
        <f>3/24000000*OO[[#This Row],[88 (29JUN1985 21:00:00)-Water Temperature (C)]]*OO[[#This Row],[30]]</f>
        <v>2.3341850474299998E-11</v>
      </c>
      <c r="AF449" s="10">
        <f>3/24000000*OO[[#This Row],[88 (29JUN1985 21:00:00)-Water Temperature (C)]]*OO[[#This Row],[30]]</f>
        <v>2.3341850474299998E-11</v>
      </c>
      <c r="AG449" s="10">
        <f>3/24000000*OO[[#This Row],[89 (30JUN1985 00:00:00)-Water Temperature (C)]]*OO[[#This Row],[31]]</f>
        <v>1.4621014361799999E-9</v>
      </c>
      <c r="AH449" s="10">
        <f>3/24000000*OO[[#This Row],[90 (30JUN1985 03:00:00)-Water Temperature (C)]]*OO[[#This Row],[32]]</f>
        <v>4.9102127114924996E-8</v>
      </c>
      <c r="AI449" s="10">
        <f>3/24000000*OO[[#This Row],[91 (30JUN1985 06:00:00)-Water Temperature (C)]]*OO[[#This Row],[33]]</f>
        <v>9.6551446468125003E-7</v>
      </c>
      <c r="AJ449" s="10">
        <f>3/24000000*OO[[#This Row],[92 (30JUN1985 09:00:00)-Water Temperature (C)]]*OO[[#This Row],[34]]</f>
        <v>1.25580204009E-5</v>
      </c>
      <c r="AK449" s="10">
        <f>3/24000000*OO[[#This Row],[93 (30JUN1985 12:00:00)-Water Temperature (C)]]*OO[[#This Row],[35]]</f>
        <v>1.0544762849433749E-4</v>
      </c>
      <c r="AL449" s="10">
        <f>3/24000000*OO[[#This Row],[94 (30JUN1985 15:00:00)-Water Temperature (C)]]*OO[[#This Row],[36]]</f>
        <v>6.0372134218824995E-4</v>
      </c>
      <c r="AM449" s="10">
        <f>3/24000000*OO[[#This Row],[95 (30JUN1985 18:00:00)-Water Temperature (C)]]*OO[[#This Row],[37]]</f>
        <v>2.4984025725914996E-3</v>
      </c>
      <c r="AN449" s="10">
        <f>3/24000000*OO[[#This Row],[96 (30JUN1985 21:00:00)-Water Temperature (C)]]*OO[[#This Row],[38]]</f>
        <v>7.3426697606250001E-3</v>
      </c>
      <c r="AO449" s="10">
        <f>3/24000000*OO[[#This Row],[97 (01JUL1985 00:00:00)-Water Temperature (C)]]*OO[[#This Row],[39]]</f>
        <v>1.6112889253450002E-2</v>
      </c>
      <c r="AP449" s="10">
        <f>3/24000000*OO[[#This Row],[98 (01JUL1985 03:00:00)-Water Temperature (C)]]*OO[[#This Row],[40]]</f>
        <v>2.8359386728674999E-2</v>
      </c>
      <c r="AQ449" s="10">
        <f>3/24000000*OO[[#This Row],[99 (01JUL1985 06:00:00)-Water Temperature (C)]]*OO[[#This Row],[41]]</f>
        <v>4.1607357552974997E-2</v>
      </c>
      <c r="AR449" s="10">
        <f>3/24000000*OO[[#This Row],[100 (01JUL1985 09:00:00)-Water Temperature (C)]]*OO[[#This Row],[42]]</f>
        <v>5.4663461771999995E-2</v>
      </c>
      <c r="AS449" s="10">
        <f>3/24000000*OO[[#This Row],[101 (01JUL1985 12:00:00)-Water Temperature (C)]]*OO[[#This Row],[43]]</f>
        <v>6.0296854391812489E-2</v>
      </c>
      <c r="AT449" s="10">
        <f>3/24000000*OO[[#This Row],[102 (01JUL1985 15:00:00)-Water Temperature (C)]]*OO[[#This Row],[44]]</f>
        <v>5.7062630080199989E-2</v>
      </c>
      <c r="AU449" s="10">
        <f>3/24000000*OO[[#This Row],[103 (01JUL1985 18:00:00)-Water Temperature (C)]]*OO[[#This Row],[45]]</f>
        <v>4.6430914603837498E-2</v>
      </c>
      <c r="AV449" s="10">
        <f>3/24000000*OO[[#This Row],[104 (01JUL1985 21:00:00)-Water Temperature (C)]]*OO[[#This Row],[46]]</f>
        <v>3.1752823162599995E-2</v>
      </c>
      <c r="AW449" s="10">
        <f>3/24000000*OO[[#This Row],[105 (02JUL1985 00:00:00)-Water Temperature (C)]]*OO[[#This Row],[47]]</f>
        <v>1.9529220607110001E-2</v>
      </c>
      <c r="AX449" s="10">
        <f>3/24000000*OO[[#This Row],[106 (02JUL1985 03:00:00)-Water Temperature (C)]]*OO[[#This Row],[48]]</f>
        <v>1.1264625124117498E-2</v>
      </c>
      <c r="AY449" s="10">
        <f>3/24000000*OO[[#This Row],[107 (02JUL1985 06:00:00)-Water Temperature (C)]]*OO[[#This Row],[49]]</f>
        <v>6.2525115201249992E-3</v>
      </c>
      <c r="AZ449" s="10">
        <f>3/24000000*OO[[#This Row],[108 (02JUL1985 09:00:00)-Water Temperature (C)]]*OO[[#This Row],[50]]</f>
        <v>3.5256362597874996E-3</v>
      </c>
      <c r="BA449" s="10">
        <f>3/24000000*OO[[#This Row],[109 (02JUL1985 12:00:00)-Water Temperature (C)]]*OO[[#This Row],[51]]</f>
        <v>1.8891370043460001E-3</v>
      </c>
      <c r="BB449" s="10">
        <f>3/24000000*OO[[#This Row],[110 (02JUL1985 15:00:00)-Water Temperature (C)]]*OO[[#This Row],[52]]</f>
        <v>9.7367040502424997E-4</v>
      </c>
      <c r="BC449" s="10">
        <f>3/24000000*OO[[#This Row],[111 (02JUL1985 18:00:00)-Water Temperature (C)]]*OO[[#This Row],[53]]</f>
        <v>4.8932085024374998E-4</v>
      </c>
      <c r="BD449" s="10">
        <f>3/24000000*OO[[#This Row],[112 (02JUL1985 21:00:00)-Water Temperature (C)]]*OO[[#This Row],[54]]</f>
        <v>2.4591982818812495E-4</v>
      </c>
      <c r="BE449" s="10">
        <f>3/24000000*OO[[#This Row],[113 (03JUL1985 00:00:00)-Water Temperature (C)]]*OO[[#This Row],[55]]</f>
        <v>1.3571809204839997E-4</v>
      </c>
      <c r="BF449" s="10">
        <f>3/24000000*OO[[#This Row],[114 (03JUL1985 03:00:00)-Water Temperature (C)]]*OO[[#This Row],[56]]</f>
        <v>8.7726810871099995E-5</v>
      </c>
      <c r="BG449" s="10">
        <f>3/24000000*OO[[#This Row],[115 (03JUL1985 06:00:00)-Water Temperature (C)]]*OO[[#This Row],[57]]</f>
        <v>6.6172692665625001E-5</v>
      </c>
      <c r="BH449" s="10">
        <f>3/24000000*OO[[#This Row],[116 (03JUL1985 09:00:00)-Water Temperature (C)]]*OO[[#This Row],[58]]</f>
        <v>5.7176906549649987E-5</v>
      </c>
      <c r="BI449" s="10">
        <f>3/24000000*OO[[#This Row],[117 (03JUL1985 12:00:00)-Water Temperature (C)]]*OO[[#This Row],[59]]</f>
        <v>4.93557953157375E-5</v>
      </c>
      <c r="BJ449" s="10">
        <f>3/24000000*OO[[#This Row],[118 (03JUL1985 15:00:00)-Water Temperature (C)]]*OO[[#This Row],[60]]</f>
        <v>4.5589965657924995E-5</v>
      </c>
      <c r="BK449" s="10">
        <f>3/24000000*OO[[#This Row],[119 (03JUL1985 18:00:00)-Water Temperature (C)]]*OO[[#This Row],[61]]</f>
        <v>4.0894395244774997E-5</v>
      </c>
      <c r="BL449" s="10">
        <f>3/24000000*OO[[#This Row],[120 (03JUL1985 21:00:00)-Water Temperature (C)]]*OO[[#This Row],[62]]</f>
        <v>3.5251858491862497E-5</v>
      </c>
      <c r="BM449" s="10">
        <f>3/24000000*OO[[#This Row],[121 (04JUL1985 00:00:00)-Water Temperature (C)]]*OO[[#This Row],[63]]</f>
        <v>3.0049572776850001E-5</v>
      </c>
      <c r="BN449" s="10">
        <f>3/24000000*OO[[#This Row],[122 (04JUL1985 03:00:00)-Water Temperature (C)]]*OO[[#This Row],[64]]</f>
        <v>2.5832732430749998E-5</v>
      </c>
      <c r="BO449" s="10">
        <f>3/24000000*OO[[#This Row],[123 (04JUL1985 06:00:00)-Water Temperature (C)]]*OO[[#This Row],[65]]</f>
        <v>2.3072057109065004E-5</v>
      </c>
      <c r="BP449" s="10">
        <f>3/24000000*OO[[#This Row],[124 (04JUL1985 09:00:00)-Water Temperature (C)]]*OO[[#This Row],[66]]</f>
        <v>2.2065270193552498E-5</v>
      </c>
      <c r="BQ449" s="10">
        <f>3/24000000*OO[[#This Row],[125 (04JUL1985 12:00:00)-Water Temperature (C)]]*OO[[#This Row],[67]]</f>
        <v>2.0890206006254998E-5</v>
      </c>
      <c r="BR449" s="10">
        <f>3/24000000*OO[[#This Row],[126 (04JUL1985 15:00:00)-Water Temperature (C)]]*OO[[#This Row],[68]]</f>
        <v>1.9528163204587499E-5</v>
      </c>
      <c r="BS449" s="10">
        <f>3/24000000*OO[[#This Row],[127 (04JUL1985 18:00:00)-Water Temperature (C)]]*OO[[#This Row],[69]]</f>
        <v>1.7659998506265001E-5</v>
      </c>
      <c r="BT449" s="10">
        <f>3/24000000*OO[[#This Row],[128 (04JUL1985 21:00:00)-Water Temperature (C)]]*OO[[#This Row],[70]]</f>
        <v>1.5285181898092499E-5</v>
      </c>
      <c r="BU449" s="10">
        <f>3/24000000*OO[[#This Row],[129 (05JUL1985 00:00:00)-Water Temperature (C)]]*OO[[#This Row],[71]]</f>
        <v>1.3133392415246251E-5</v>
      </c>
      <c r="BV449" s="10">
        <f>3/24000000*OO[[#This Row],[130 (05JUL1985 03:00:00)-Water Temperature (C)]]*OO[[#This Row],[72]]</f>
        <v>1.1562901417993749E-5</v>
      </c>
      <c r="BW449" s="10">
        <f>3/24000000*OO[[#This Row],[131 (05JUL1985 06:00:00)-Water Temperature (C)]]*OO[[#This Row],[73]]</f>
        <v>1.035695394256625E-5</v>
      </c>
      <c r="BX449" s="10">
        <f>3/24000000*OO[[#This Row],[132 (05JUL1985 09:00:00)-Water Temperature (C)]]*OO[[#This Row],[74]]</f>
        <v>9.7258470880249983E-6</v>
      </c>
      <c r="BY449" s="10">
        <f>3/24000000*OO[[#This Row],[133 (05JUL1985 12:00:00)-Water Temperature (C)]]*OO[[#This Row],[75]]</f>
        <v>8.9804891035499995E-6</v>
      </c>
      <c r="BZ449" s="10">
        <f>3/24000000*OO[[#This Row],[134 (05JUL1985 15:00:00)-Water Temperature (C)]]*OO[[#This Row],[76]]</f>
        <v>8.19938516391E-6</v>
      </c>
      <c r="CA449" s="10">
        <f>3/24000000*OO[[#This Row],[135 (05JUL1985 18:00:00)-Water Temperature (C)]]*OO[[#This Row],[77]]</f>
        <v>7.3577091432349988E-6</v>
      </c>
      <c r="CB449" s="10">
        <f>3/24000000*OO[[#This Row],[136 (05JUL1985 21:00:00)-Water Temperature (C)]]*OO[[#This Row],[78]]</f>
        <v>6.5297328540974997E-6</v>
      </c>
      <c r="CC449" s="10">
        <f>3/24000000*OO[[#This Row],[137 (06JUL1985 00:00:00)-Water Temperature (C)]]*OO[[#This Row],[79]]</f>
        <v>5.7983761936937494E-6</v>
      </c>
      <c r="CD449" s="10">
        <f>3/24000000*OO[[#This Row],[138 (06JUL1985 03:00:00)-Water Temperature (C)]]*OO[[#This Row],[80]]</f>
        <v>5.1753580832887494E-6</v>
      </c>
      <c r="CE449" s="10">
        <f>3/24000000*OO[[#This Row],[139 (06JUL1985 06:00:00)-Water Temperature (C)]]*OO[[#This Row],[81]]</f>
        <v>4.7062886838987493E-6</v>
      </c>
      <c r="CF449" s="10">
        <f>3/24000000*OO[[#This Row],[140 (06JUL1985 09:00:00)-Water Temperature (C)]]*OO[[#This Row],[82]]</f>
        <v>4.4227964653199993E-6</v>
      </c>
      <c r="CG449" s="10">
        <f>3/24000000*OO[[#This Row],[141 (06JUL1985 12:00:00)-Water Temperature (C)]]*OO[[#This Row],[83]]</f>
        <v>4.0897576790587499E-6</v>
      </c>
      <c r="CH449" s="10">
        <f>3/24000000*OO[[#This Row],[142 (06JUL1985 15:00:00)-Water Temperature (C)]]*OO[[#This Row],[84]]</f>
        <v>3.7188813534974998E-6</v>
      </c>
      <c r="CI449" s="10">
        <f>3/24000000*OO[[#This Row],[143 (06JUL1985 18:00:00)-Water Temperature (C)]]*OO[[#This Row],[85]]</f>
        <v>3.2974503830212494E-6</v>
      </c>
      <c r="CJ449" s="10">
        <f>3/24000000*OO[[#This Row],[144 (06JUL1985 21:00:00)-Water Temperature (C)]]*OO[[#This Row],[86]]</f>
        <v>2.8437162702547497E-6</v>
      </c>
      <c r="CK449" s="10">
        <f>3/24000000*OO[[#This Row],[145 (07JUL1985 00:00:00)-Water Temperature (C)]]*OO[[#This Row],[87]]</f>
        <v>2.4016685324778744E-6</v>
      </c>
      <c r="CL449" s="10">
        <f>3/24000000*OO[[#This Row],[146 (07JUL1985 03:00:00)-Water Temperature (C)]]*OO[[#This Row],[88]]</f>
        <v>2.0684215134754997E-6</v>
      </c>
      <c r="CM449" s="10">
        <f>3/24000000*OO[[#This Row],[147 (07JUL1985 06:00:00)-Water Temperature (C)]]*OO[[#This Row],[89]]</f>
        <v>1.8016979272027501E-6</v>
      </c>
      <c r="CN449" s="10">
        <f>3/24000000*OO[[#This Row],[148 (07JUL1985 09:00:00)-Water Temperature (C)]]*OO[[#This Row],[90]]</f>
        <v>1.6127461809125E-6</v>
      </c>
      <c r="CO449" s="10">
        <f>3/24000000*OO[[#This Row],[149 (07JUL1985 12:00:00)-Water Temperature (C)]]*OO[[#This Row],[91]]</f>
        <v>1.4495877577046249E-6</v>
      </c>
      <c r="CP449" s="10">
        <f>3/24000000*OO[[#This Row],[150 (07JUL1985 15:00:00)-Water Temperature (C)]]*OO[[#This Row],[92]]</f>
        <v>1.4495877577046249E-6</v>
      </c>
      <c r="CQ449" s="10">
        <f>3/24000000*OO[[#This Row],[151 (07JUL1985 18:00:00)-Water Temperature (C)]]*OO[[#This Row],[93]]</f>
        <v>1.4495877577046249E-6</v>
      </c>
      <c r="CR449" s="10">
        <f>3/24000000*OO[[#This Row],[152 (07JUL1985 21:00:00)-Water Temperature (C)]]*OO[[#This Row],[94]]</f>
        <v>1.4495877577046249E-6</v>
      </c>
      <c r="CS449" s="10">
        <f>3/24000000*OO[[#This Row],[153 (08JUL1985 00:00:00)-Water Temperature (C)]]*OO[[#This Row],[95]]</f>
        <v>1.4495877577046249E-6</v>
      </c>
      <c r="CT449" s="10">
        <f>3/24000000*OO[[#This Row],[154 (08JUL1985 03:00:00)-Water Temperature (C)]]*OO[[#This Row],[96]]</f>
        <v>1.4495877577046249E-6</v>
      </c>
      <c r="CU449" s="10">
        <f>3/24000000*OO[[#This Row],[155 (08JUL1985 06:00:00)-Water Temperature (C)]]*OO[[#This Row],[97]]</f>
        <v>1.4495877577046249E-6</v>
      </c>
      <c r="CV449" s="10">
        <f>3/24000000*OO[[#This Row],[156 (08JUL1985 09:00:00)-Water Temperature (C)]]*OO[[#This Row],[98]]</f>
        <v>1.4495877577046249E-6</v>
      </c>
      <c r="CW449" s="10">
        <f>3/24000000*OO[[#This Row],[157 (08JUL1985 12:00:00)-Water Temperature (C)]]*OO[[#This Row],[99]]</f>
        <v>1.4495877577046249E-6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1.4438367802013748E-40</v>
      </c>
      <c r="Z450" s="10">
        <f>3/24000000*OO[[#This Row],[82 (29JUN1985 03:00:00)-Water Temperature (C)]]*OO[[#This Row],[24]]</f>
        <v>2.0592894394757498E-34</v>
      </c>
      <c r="AA450" s="10">
        <f>3/24000000*OO[[#This Row],[83 (29JUN1985 06:00:00)-Water Temperature (C)]]*OO[[#This Row],[25]]</f>
        <v>6.136983757968749E-28</v>
      </c>
      <c r="AB450" s="10">
        <f>3/24000000*OO[[#This Row],[84 (29JUN1985 09:00:00)-Water Temperature (C)]]*OO[[#This Row],[26]]</f>
        <v>4.4314338571237497E-23</v>
      </c>
      <c r="AC450" s="10">
        <f>3/24000000*OO[[#This Row],[85 (29JUN1985 12:00:00)-Water Temperature (C)]]*OO[[#This Row],[27]]</f>
        <v>2.6557335451487499E-19</v>
      </c>
      <c r="AD450" s="10">
        <f>3/24000000*OO[[#This Row],[86 (29JUN1985 15:00:00)-Water Temperature (C)]]*OO[[#This Row],[28]]</f>
        <v>3.2013120624975E-16</v>
      </c>
      <c r="AE450" s="10">
        <f>3/24000000*OO[[#This Row],[88 (29JUN1985 21:00:00)-Water Temperature (C)]]*OO[[#This Row],[30]]</f>
        <v>1.7183724298579999E-11</v>
      </c>
      <c r="AF450" s="10">
        <f>3/24000000*OO[[#This Row],[88 (29JUN1985 21:00:00)-Water Temperature (C)]]*OO[[#This Row],[30]]</f>
        <v>1.7183724298579999E-11</v>
      </c>
      <c r="AG450" s="10">
        <f>3/24000000*OO[[#This Row],[89 (30JUN1985 00:00:00)-Water Temperature (C)]]*OO[[#This Row],[31]]</f>
        <v>1.1563367071761249E-9</v>
      </c>
      <c r="AH450" s="10">
        <f>3/24000000*OO[[#This Row],[90 (30JUN1985 03:00:00)-Water Temperature (C)]]*OO[[#This Row],[32]]</f>
        <v>4.1585134617712496E-8</v>
      </c>
      <c r="AI450" s="10">
        <f>3/24000000*OO[[#This Row],[91 (30JUN1985 06:00:00)-Water Temperature (C)]]*OO[[#This Row],[33]]</f>
        <v>8.7020737016887507E-7</v>
      </c>
      <c r="AJ450" s="10">
        <f>3/24000000*OO[[#This Row],[92 (30JUN1985 09:00:00)-Water Temperature (C)]]*OO[[#This Row],[34]]</f>
        <v>1.2057926765752497E-5</v>
      </c>
      <c r="AK450" s="10">
        <f>3/24000000*OO[[#This Row],[93 (30JUN1985 12:00:00)-Water Temperature (C)]]*OO[[#This Row],[35]]</f>
        <v>1.0768403552309997E-4</v>
      </c>
      <c r="AL450" s="10">
        <f>3/24000000*OO[[#This Row],[94 (30JUN1985 15:00:00)-Water Temperature (C)]]*OO[[#This Row],[36]]</f>
        <v>6.5114966929699994E-4</v>
      </c>
      <c r="AM450" s="10">
        <f>3/24000000*OO[[#This Row],[95 (30JUN1985 18:00:00)-Water Temperature (C)]]*OO[[#This Row],[37]]</f>
        <v>2.8508920258650001E-3</v>
      </c>
      <c r="AN450" s="10">
        <f>3/24000000*OO[[#This Row],[96 (30JUN1985 21:00:00)-Water Temperature (C)]]*OO[[#This Row],[38]]</f>
        <v>8.8258551973999996E-3</v>
      </c>
      <c r="AO450" s="10">
        <f>3/24000000*OO[[#This Row],[97 (01JUL1985 00:00:00)-Water Temperature (C)]]*OO[[#This Row],[39]]</f>
        <v>2.0188136076253749E-2</v>
      </c>
      <c r="AP450" s="10">
        <f>3/24000000*OO[[#This Row],[98 (01JUL1985 03:00:00)-Water Temperature (C)]]*OO[[#This Row],[40]]</f>
        <v>3.7100832785249997E-2</v>
      </c>
      <c r="AQ450" s="10">
        <f>3/24000000*OO[[#This Row],[99 (01JUL1985 06:00:00)-Water Temperature (C)]]*OO[[#This Row],[41]]</f>
        <v>5.68045648072125E-2</v>
      </c>
      <c r="AR450" s="10">
        <f>3/24000000*OO[[#This Row],[100 (01JUL1985 09:00:00)-Water Temperature (C)]]*OO[[#This Row],[42]]</f>
        <v>7.8232799214112511E-2</v>
      </c>
      <c r="AS450" s="10">
        <f>3/24000000*OO[[#This Row],[101 (01JUL1985 12:00:00)-Water Temperature (C)]]*OO[[#This Row],[43]]</f>
        <v>9.0291472265800005E-2</v>
      </c>
      <c r="AT450" s="10">
        <f>3/24000000*OO[[#This Row],[102 (01JUL1985 15:00:00)-Water Temperature (C)]]*OO[[#This Row],[44]]</f>
        <v>8.8803742070312497E-2</v>
      </c>
      <c r="AU450" s="10">
        <f>3/24000000*OO[[#This Row],[103 (01JUL1985 18:00:00)-Water Temperature (C)]]*OO[[#This Row],[45]]</f>
        <v>7.4963233061500004E-2</v>
      </c>
      <c r="AV450" s="10">
        <f>3/24000000*OO[[#This Row],[104 (01JUL1985 21:00:00)-Water Temperature (C)]]*OO[[#This Row],[46]]</f>
        <v>5.28153988425E-2</v>
      </c>
      <c r="AW450" s="10">
        <f>3/24000000*OO[[#This Row],[105 (02JUL1985 00:00:00)-Water Temperature (C)]]*OO[[#This Row],[47]]</f>
        <v>3.3182563427175002E-2</v>
      </c>
      <c r="AX450" s="10">
        <f>3/24000000*OO[[#This Row],[106 (02JUL1985 03:00:00)-Water Temperature (C)]]*OO[[#This Row],[48]]</f>
        <v>1.960608650162125E-2</v>
      </c>
      <c r="AY450" s="10">
        <f>3/24000000*OO[[#This Row],[107 (02JUL1985 06:00:00)-Water Temperature (C)]]*OO[[#This Row],[49]]</f>
        <v>1.1117934859064997E-2</v>
      </c>
      <c r="AZ450" s="10">
        <f>3/24000000*OO[[#This Row],[108 (02JUL1985 09:00:00)-Water Temperature (C)]]*OO[[#This Row],[50]]</f>
        <v>6.4488960456562487E-3</v>
      </c>
      <c r="BA450" s="10">
        <f>3/24000000*OO[[#This Row],[109 (02JUL1985 12:00:00)-Water Temperature (C)]]*OO[[#This Row],[51]]</f>
        <v>3.5354354903000002E-3</v>
      </c>
      <c r="BB450" s="10">
        <f>3/24000000*OO[[#This Row],[110 (02JUL1985 15:00:00)-Water Temperature (C)]]*OO[[#This Row],[52]]</f>
        <v>1.8509203464180002E-3</v>
      </c>
      <c r="BC450" s="10">
        <f>3/24000000*OO[[#This Row],[111 (02JUL1985 18:00:00)-Water Temperature (C)]]*OO[[#This Row],[53]]</f>
        <v>9.3098628597499983E-4</v>
      </c>
      <c r="BD450" s="10">
        <f>3/24000000*OO[[#This Row],[112 (02JUL1985 21:00:00)-Water Temperature (C)]]*OO[[#This Row],[54]]</f>
        <v>4.5755821782100001E-4</v>
      </c>
      <c r="BE450" s="10">
        <f>3/24000000*OO[[#This Row],[113 (03JUL1985 00:00:00)-Water Temperature (C)]]*OO[[#This Row],[55]]</f>
        <v>2.4066424785172498E-4</v>
      </c>
      <c r="BF450" s="10">
        <f>3/24000000*OO[[#This Row],[114 (03JUL1985 03:00:00)-Water Temperature (C)]]*OO[[#This Row],[56]]</f>
        <v>1.4743206608471248E-4</v>
      </c>
      <c r="BG450" s="10">
        <f>3/24000000*OO[[#This Row],[115 (03JUL1985 06:00:00)-Water Temperature (C)]]*OO[[#This Row],[57]]</f>
        <v>1.0627261988069999E-4</v>
      </c>
      <c r="BH450" s="10">
        <f>3/24000000*OO[[#This Row],[116 (03JUL1985 09:00:00)-Water Temperature (C)]]*OO[[#This Row],[58]]</f>
        <v>9.0058461177599999E-5</v>
      </c>
      <c r="BI450" s="10">
        <f>3/24000000*OO[[#This Row],[117 (03JUL1985 12:00:00)-Water Temperature (C)]]*OO[[#This Row],[59]]</f>
        <v>7.6557185127674996E-5</v>
      </c>
      <c r="BJ450" s="10">
        <f>3/24000000*OO[[#This Row],[118 (03JUL1985 15:00:00)-Water Temperature (C)]]*OO[[#This Row],[60]]</f>
        <v>7.0613591920799996E-5</v>
      </c>
      <c r="BK450" s="10">
        <f>3/24000000*OO[[#This Row],[119 (03JUL1985 18:00:00)-Water Temperature (C)]]*OO[[#This Row],[61]]</f>
        <v>6.3399234043437497E-5</v>
      </c>
      <c r="BL450" s="10">
        <f>3/24000000*OO[[#This Row],[120 (03JUL1985 21:00:00)-Water Temperature (C)]]*OO[[#This Row],[62]]</f>
        <v>5.4438560047500003E-5</v>
      </c>
      <c r="BM450" s="10">
        <f>3/24000000*OO[[#This Row],[121 (04JUL1985 00:00:00)-Water Temperature (C)]]*OO[[#This Row],[63]]</f>
        <v>4.6053025292549997E-5</v>
      </c>
      <c r="BN450" s="10">
        <f>3/24000000*OO[[#This Row],[122 (04JUL1985 03:00:00)-Water Temperature (C)]]*OO[[#This Row],[64]]</f>
        <v>3.9369189104999999E-5</v>
      </c>
      <c r="BO450" s="10">
        <f>3/24000000*OO[[#This Row],[123 (04JUL1985 06:00:00)-Water Temperature (C)]]*OO[[#This Row],[65]]</f>
        <v>3.5065122906149997E-5</v>
      </c>
      <c r="BP450" s="10">
        <f>3/24000000*OO[[#This Row],[124 (04JUL1985 09:00:00)-Water Temperature (C)]]*OO[[#This Row],[66]]</f>
        <v>3.3829368764625001E-5</v>
      </c>
      <c r="BQ450" s="10">
        <f>3/24000000*OO[[#This Row],[125 (04JUL1985 12:00:00)-Water Temperature (C)]]*OO[[#This Row],[67]]</f>
        <v>3.2193039383899999E-5</v>
      </c>
      <c r="BR450" s="10">
        <f>3/24000000*OO[[#This Row],[126 (04JUL1985 15:00:00)-Water Temperature (C)]]*OO[[#This Row],[68]]</f>
        <v>3.0166723039687498E-5</v>
      </c>
      <c r="BS450" s="10">
        <f>3/24000000*OO[[#This Row],[127 (04JUL1985 18:00:00)-Water Temperature (C)]]*OO[[#This Row],[69]]</f>
        <v>2.7342594186389998E-5</v>
      </c>
      <c r="BT450" s="10">
        <f>3/24000000*OO[[#This Row],[128 (04JUL1985 21:00:00)-Water Temperature (C)]]*OO[[#This Row],[70]]</f>
        <v>2.3435693469551245E-5</v>
      </c>
      <c r="BU450" s="10">
        <f>3/24000000*OO[[#This Row],[129 (05JUL1985 00:00:00)-Water Temperature (C)]]*OO[[#This Row],[71]]</f>
        <v>1.9845337021527501E-5</v>
      </c>
      <c r="BV450" s="10">
        <f>3/24000000*OO[[#This Row],[130 (05JUL1985 03:00:00)-Water Temperature (C)]]*OO[[#This Row],[72]]</f>
        <v>1.7335921418864998E-5</v>
      </c>
      <c r="BW450" s="10">
        <f>3/24000000*OO[[#This Row],[131 (05JUL1985 06:00:00)-Water Temperature (C)]]*OO[[#This Row],[73]]</f>
        <v>1.5477254106457499E-5</v>
      </c>
      <c r="BX450" s="10">
        <f>3/24000000*OO[[#This Row],[132 (05JUL1985 09:00:00)-Water Temperature (C)]]*OO[[#This Row],[74]]</f>
        <v>1.4613901917679996E-5</v>
      </c>
      <c r="BY450" s="10">
        <f>3/24000000*OO[[#This Row],[133 (05JUL1985 12:00:00)-Water Temperature (C)]]*OO[[#This Row],[75]]</f>
        <v>1.351644254874E-5</v>
      </c>
      <c r="BZ450" s="10">
        <f>3/24000000*OO[[#This Row],[134 (05JUL1985 15:00:00)-Water Temperature (C)]]*OO[[#This Row],[76]]</f>
        <v>1.2336586696499998E-5</v>
      </c>
      <c r="CA450" s="10">
        <f>3/24000000*OO[[#This Row],[135 (05JUL1985 18:00:00)-Water Temperature (C)]]*OO[[#This Row],[77]]</f>
        <v>1.1031972069299999E-5</v>
      </c>
      <c r="CB450" s="10">
        <f>3/24000000*OO[[#This Row],[136 (05JUL1985 21:00:00)-Water Temperature (C)]]*OO[[#This Row],[78]]</f>
        <v>9.727866616765E-6</v>
      </c>
      <c r="CC450" s="10">
        <f>3/24000000*OO[[#This Row],[137 (06JUL1985 00:00:00)-Water Temperature (C)]]*OO[[#This Row],[79]]</f>
        <v>8.581983356399999E-6</v>
      </c>
      <c r="CD450" s="10">
        <f>3/24000000*OO[[#This Row],[138 (06JUL1985 03:00:00)-Water Temperature (C)]]*OO[[#This Row],[80]]</f>
        <v>7.6213699862824988E-6</v>
      </c>
      <c r="CE450" s="10">
        <f>3/24000000*OO[[#This Row],[139 (06JUL1985 06:00:00)-Water Temperature (C)]]*OO[[#This Row],[81]]</f>
        <v>6.9417559060725002E-6</v>
      </c>
      <c r="CF450" s="10">
        <f>3/24000000*OO[[#This Row],[140 (06JUL1985 09:00:00)-Water Temperature (C)]]*OO[[#This Row],[82]]</f>
        <v>6.5918962788375002E-6</v>
      </c>
      <c r="CG450" s="10">
        <f>3/24000000*OO[[#This Row],[141 (06JUL1985 12:00:00)-Water Temperature (C)]]*OO[[#This Row],[83]]</f>
        <v>6.1403351089499993E-6</v>
      </c>
      <c r="CH450" s="10">
        <f>3/24000000*OO[[#This Row],[142 (06JUL1985 15:00:00)-Water Temperature (C)]]*OO[[#This Row],[84]]</f>
        <v>5.6190173200799998E-6</v>
      </c>
      <c r="CI450" s="10">
        <f>3/24000000*OO[[#This Row],[143 (06JUL1985 18:00:00)-Water Temperature (C)]]*OO[[#This Row],[85]]</f>
        <v>4.9886950252387509E-6</v>
      </c>
      <c r="CJ450" s="10">
        <f>3/24000000*OO[[#This Row],[144 (06JUL1985 21:00:00)-Water Temperature (C)]]*OO[[#This Row],[86]]</f>
        <v>4.2780875131574995E-6</v>
      </c>
      <c r="CK450" s="10">
        <f>3/24000000*OO[[#This Row],[145 (07JUL1985 00:00:00)-Water Temperature (C)]]*OO[[#This Row],[87]]</f>
        <v>3.5808070015799998E-6</v>
      </c>
      <c r="CL450" s="10">
        <f>3/24000000*OO[[#This Row],[146 (07JUL1985 03:00:00)-Water Temperature (C)]]*OO[[#This Row],[88]]</f>
        <v>3.0711476995500001E-6</v>
      </c>
      <c r="CM450" s="10">
        <f>3/24000000*OO[[#This Row],[147 (07JUL1985 06:00:00)-Water Temperature (C)]]*OO[[#This Row],[89]]</f>
        <v>2.6796356938837501E-6</v>
      </c>
      <c r="CN450" s="10">
        <f>3/24000000*OO[[#This Row],[148 (07JUL1985 09:00:00)-Water Temperature (C)]]*OO[[#This Row],[90]]</f>
        <v>2.4189938651374994E-6</v>
      </c>
      <c r="CO450" s="10">
        <f>3/24000000*OO[[#This Row],[149 (07JUL1985 12:00:00)-Water Temperature (C)]]*OO[[#This Row],[91]]</f>
        <v>2.1933349844047497E-6</v>
      </c>
      <c r="CP450" s="10">
        <f>3/24000000*OO[[#This Row],[150 (07JUL1985 15:00:00)-Water Temperature (C)]]*OO[[#This Row],[92]]</f>
        <v>2.1933349844047497E-6</v>
      </c>
      <c r="CQ450" s="10">
        <f>3/24000000*OO[[#This Row],[151 (07JUL1985 18:00:00)-Water Temperature (C)]]*OO[[#This Row],[93]]</f>
        <v>2.1933349844047497E-6</v>
      </c>
      <c r="CR450" s="10">
        <f>3/24000000*OO[[#This Row],[152 (07JUL1985 21:00:00)-Water Temperature (C)]]*OO[[#This Row],[94]]</f>
        <v>2.1933349844047497E-6</v>
      </c>
      <c r="CS450" s="10">
        <f>3/24000000*OO[[#This Row],[153 (08JUL1985 00:00:00)-Water Temperature (C)]]*OO[[#This Row],[95]]</f>
        <v>2.1933349844047497E-6</v>
      </c>
      <c r="CT450" s="10">
        <f>3/24000000*OO[[#This Row],[154 (08JUL1985 03:00:00)-Water Temperature (C)]]*OO[[#This Row],[96]]</f>
        <v>2.1933349844047497E-6</v>
      </c>
      <c r="CU450" s="10">
        <f>3/24000000*OO[[#This Row],[155 (08JUL1985 06:00:00)-Water Temperature (C)]]*OO[[#This Row],[97]]</f>
        <v>2.1933349844047497E-6</v>
      </c>
      <c r="CV450" s="10">
        <f>3/24000000*OO[[#This Row],[156 (08JUL1985 09:00:00)-Water Temperature (C)]]*OO[[#This Row],[98]]</f>
        <v>2.1933349844047497E-6</v>
      </c>
      <c r="CW450" s="10">
        <f>3/24000000*OO[[#This Row],[157 (08JUL1985 12:00:00)-Water Temperature (C)]]*OO[[#This Row],[99]]</f>
        <v>2.1933349844047497E-6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3.2580789400500001E-41</v>
      </c>
      <c r="Z451" s="10">
        <f>3/24000000*OO[[#This Row],[82 (29JUN1985 03:00:00)-Water Temperature (C)]]*OO[[#This Row],[24]]</f>
        <v>4.6974368956000001E-35</v>
      </c>
      <c r="AA451" s="10">
        <f>3/24000000*OO[[#This Row],[83 (29JUN1985 06:00:00)-Water Temperature (C)]]*OO[[#This Row],[25]]</f>
        <v>1.5983954641983746E-28</v>
      </c>
      <c r="AB451" s="10">
        <f>3/24000000*OO[[#This Row],[84 (29JUN1985 09:00:00)-Water Temperature (C)]]*OO[[#This Row],[26]]</f>
        <v>1.4253204534085001E-23</v>
      </c>
      <c r="AC451" s="10">
        <f>3/24000000*OO[[#This Row],[85 (29JUN1985 12:00:00)-Water Temperature (C)]]*OO[[#This Row],[27]]</f>
        <v>1.0107469313110001E-19</v>
      </c>
      <c r="AD451" s="10">
        <f>3/24000000*OO[[#This Row],[86 (29JUN1985 15:00:00)-Water Temperature (C)]]*OO[[#This Row],[28]]</f>
        <v>1.3834869184931248E-16</v>
      </c>
      <c r="AE451" s="10">
        <f>3/24000000*OO[[#This Row],[88 (29JUN1985 21:00:00)-Water Temperature (C)]]*OO[[#This Row],[30]]</f>
        <v>8.9206700680137503E-12</v>
      </c>
      <c r="AF451" s="10">
        <f>3/24000000*OO[[#This Row],[88 (29JUN1985 21:00:00)-Water Temperature (C)]]*OO[[#This Row],[30]]</f>
        <v>8.9206700680137503E-12</v>
      </c>
      <c r="AG451" s="10">
        <f>3/24000000*OO[[#This Row],[89 (30JUN1985 00:00:00)-Water Temperature (C)]]*OO[[#This Row],[31]]</f>
        <v>6.4373072833312493E-10</v>
      </c>
      <c r="AH451" s="10">
        <f>3/24000000*OO[[#This Row],[90 (30JUN1985 03:00:00)-Water Temperature (C)]]*OO[[#This Row],[32]]</f>
        <v>2.4703686447449998E-8</v>
      </c>
      <c r="AI451" s="10">
        <f>3/24000000*OO[[#This Row],[91 (30JUN1985 06:00:00)-Water Temperature (C)]]*OO[[#This Row],[33]]</f>
        <v>5.4810862125999997E-7</v>
      </c>
      <c r="AJ451" s="10">
        <f>3/24000000*OO[[#This Row],[92 (30JUN1985 09:00:00)-Water Temperature (C)]]*OO[[#This Row],[34]]</f>
        <v>8.028686121599999E-6</v>
      </c>
      <c r="AK451" s="10">
        <f>3/24000000*OO[[#This Row],[93 (30JUN1985 12:00:00)-Water Temperature (C)]]*OO[[#This Row],[35]]</f>
        <v>7.5875578934124992E-5</v>
      </c>
      <c r="AL451" s="10">
        <f>3/24000000*OO[[#This Row],[94 (30JUN1985 15:00:00)-Water Temperature (C)]]*OO[[#This Row],[36]]</f>
        <v>4.8213383597549997E-4</v>
      </c>
      <c r="AM451" s="10">
        <f>3/24000000*OO[[#This Row],[95 (30JUN1985 18:00:00)-Water Temperature (C)]]*OO[[#This Row],[37]]</f>
        <v>2.2168312905464999E-3</v>
      </c>
      <c r="AN451" s="10">
        <f>3/24000000*OO[[#This Row],[96 (30JUN1985 21:00:00)-Water Temperature (C)]]*OO[[#This Row],[38]]</f>
        <v>7.1984683446300003E-3</v>
      </c>
      <c r="AO451" s="10">
        <f>3/24000000*OO[[#This Row],[97 (01JUL1985 00:00:00)-Water Temperature (C)]]*OO[[#This Row],[39]]</f>
        <v>1.7095667694674997E-2</v>
      </c>
      <c r="AP451" s="10">
        <f>3/24000000*OO[[#This Row],[98 (01JUL1985 03:00:00)-Water Temperature (C)]]*OO[[#This Row],[40]]</f>
        <v>3.2593016175525E-2</v>
      </c>
      <c r="AQ451" s="10">
        <f>3/24000000*OO[[#This Row],[99 (01JUL1985 06:00:00)-Water Temperature (C)]]*OO[[#This Row],[41]]</f>
        <v>5.164075698924999E-2</v>
      </c>
      <c r="AR451" s="10">
        <f>3/24000000*OO[[#This Row],[100 (01JUL1985 09:00:00)-Water Temperature (C)]]*OO[[#This Row],[42]]</f>
        <v>7.3917710946950002E-2</v>
      </c>
      <c r="AS451" s="10">
        <f>3/24000000*OO[[#This Row],[101 (01JUL1985 12:00:00)-Water Temperature (C)]]*OO[[#This Row],[43]]</f>
        <v>8.8733341799324988E-2</v>
      </c>
      <c r="AT451" s="10">
        <f>3/24000000*OO[[#This Row],[102 (01JUL1985 15:00:00)-Water Temperature (C)]]*OO[[#This Row],[44]]</f>
        <v>9.0350173218937499E-2</v>
      </c>
      <c r="AU451" s="10">
        <f>3/24000000*OO[[#This Row],[103 (01JUL1985 18:00:00)-Water Temperature (C)]]*OO[[#This Row],[45]]</f>
        <v>7.8803439036499986E-2</v>
      </c>
      <c r="AV451" s="10">
        <f>3/24000000*OO[[#This Row],[104 (01JUL1985 21:00:00)-Water Temperature (C)]]*OO[[#This Row],[46]]</f>
        <v>5.7179085007987497E-2</v>
      </c>
      <c r="AW451" s="10">
        <f>3/24000000*OO[[#This Row],[105 (02JUL1985 00:00:00)-Water Temperature (C)]]*OO[[#This Row],[47]]</f>
        <v>3.6626905404600001E-2</v>
      </c>
      <c r="AX451" s="10">
        <f>3/24000000*OO[[#This Row],[106 (02JUL1985 03:00:00)-Water Temperature (C)]]*OO[[#This Row],[48]]</f>
        <v>2.2087364813079997E-2</v>
      </c>
      <c r="AY451" s="10">
        <f>3/24000000*OO[[#This Row],[107 (02JUL1985 06:00:00)-Water Temperature (C)]]*OO[[#This Row],[49]]</f>
        <v>1.2747441548968751E-2</v>
      </c>
      <c r="AZ451" s="10">
        <f>3/24000000*OO[[#This Row],[108 (02JUL1985 09:00:00)-Water Temperature (C)]]*OO[[#This Row],[50]]</f>
        <v>7.5556337060187504E-3</v>
      </c>
      <c r="BA451" s="10">
        <f>3/24000000*OO[[#This Row],[109 (02JUL1985 12:00:00)-Water Temperature (C)]]*OO[[#This Row],[51]]</f>
        <v>4.2288402022325E-3</v>
      </c>
      <c r="BB451" s="10">
        <f>3/24000000*OO[[#This Row],[110 (02JUL1985 15:00:00)-Water Temperature (C)]]*OO[[#This Row],[52]]</f>
        <v>2.2495082564019998E-3</v>
      </c>
      <c r="BC451" s="10">
        <f>3/24000000*OO[[#This Row],[111 (02JUL1985 18:00:00)-Water Temperature (C)]]*OO[[#This Row],[53]]</f>
        <v>1.138286665731125E-3</v>
      </c>
      <c r="BD451" s="10">
        <f>3/24000000*OO[[#This Row],[112 (02JUL1985 21:00:00)-Water Temperature (C)]]*OO[[#This Row],[54]]</f>
        <v>5.5461397448375001E-4</v>
      </c>
      <c r="BE451" s="10">
        <f>3/24000000*OO[[#This Row],[113 (03JUL1985 00:00:00)-Water Temperature (C)]]*OO[[#This Row],[55]]</f>
        <v>2.8266361033899994E-4</v>
      </c>
      <c r="BF451" s="10">
        <f>3/24000000*OO[[#This Row],[114 (03JUL1985 03:00:00)-Water Temperature (C)]]*OO[[#This Row],[56]]</f>
        <v>1.6619372472899996E-4</v>
      </c>
      <c r="BG451" s="10">
        <f>3/24000000*OO[[#This Row],[115 (03JUL1985 06:00:00)-Water Temperature (C)]]*OO[[#This Row],[57]]</f>
        <v>1.1526243097787499E-4</v>
      </c>
      <c r="BH451" s="10">
        <f>3/24000000*OO[[#This Row],[116 (03JUL1985 09:00:00)-Water Temperature (C)]]*OO[[#This Row],[58]]</f>
        <v>9.5777837346799999E-5</v>
      </c>
      <c r="BI451" s="10">
        <f>3/24000000*OO[[#This Row],[117 (03JUL1985 12:00:00)-Water Temperature (C)]]*OO[[#This Row],[59]]</f>
        <v>8.05257949161875E-5</v>
      </c>
      <c r="BJ451" s="10">
        <f>3/24000000*OO[[#This Row],[118 (03JUL1985 15:00:00)-Water Temperature (C)]]*OO[[#This Row],[60]]</f>
        <v>7.4045187797199991E-5</v>
      </c>
      <c r="BK451" s="10">
        <f>3/24000000*OO[[#This Row],[119 (03JUL1985 18:00:00)-Water Temperature (C)]]*OO[[#This Row],[61]]</f>
        <v>6.6738133524499993E-5</v>
      </c>
      <c r="BL451" s="10">
        <f>3/24000000*OO[[#This Row],[120 (03JUL1985 21:00:00)-Water Temperature (C)]]*OO[[#This Row],[62]]</f>
        <v>5.7426597841350002E-5</v>
      </c>
      <c r="BM451" s="10">
        <f>3/24000000*OO[[#This Row],[121 (04JUL1985 00:00:00)-Water Temperature (C)]]*OO[[#This Row],[63]]</f>
        <v>4.8432547600299991E-5</v>
      </c>
      <c r="BN451" s="10">
        <f>3/24000000*OO[[#This Row],[122 (04JUL1985 03:00:00)-Water Temperature (C)]]*OO[[#This Row],[64]]</f>
        <v>4.1326333068212506E-5</v>
      </c>
      <c r="BO451" s="10">
        <f>3/24000000*OO[[#This Row],[123 (04JUL1985 06:00:00)-Water Temperature (C)]]*OO[[#This Row],[65]]</f>
        <v>3.6831877707499996E-5</v>
      </c>
      <c r="BP451" s="10">
        <f>3/24000000*OO[[#This Row],[124 (04JUL1985 09:00:00)-Water Temperature (C)]]*OO[[#This Row],[66]]</f>
        <v>3.5897853991387499E-5</v>
      </c>
      <c r="BQ451" s="10">
        <f>3/24000000*OO[[#This Row],[125 (04JUL1985 12:00:00)-Water Temperature (C)]]*OO[[#This Row],[67]]</f>
        <v>3.4549088454850003E-5</v>
      </c>
      <c r="BR451" s="10">
        <f>3/24000000*OO[[#This Row],[126 (04JUL1985 15:00:00)-Water Temperature (C)]]*OO[[#This Row],[68]]</f>
        <v>3.2667487266425001E-5</v>
      </c>
      <c r="BS451" s="10">
        <f>3/24000000*OO[[#This Row],[127 (04JUL1985 18:00:00)-Water Temperature (C)]]*OO[[#This Row],[69]]</f>
        <v>2.9895210923313748E-5</v>
      </c>
      <c r="BT451" s="10">
        <f>3/24000000*OO[[#This Row],[128 (04JUL1985 21:00:00)-Water Temperature (C)]]*OO[[#This Row],[70]]</f>
        <v>2.5626044318804996E-5</v>
      </c>
      <c r="BU451" s="10">
        <f>3/24000000*OO[[#This Row],[129 (05JUL1985 00:00:00)-Water Temperature (C)]]*OO[[#This Row],[71]]</f>
        <v>2.1515568984475E-5</v>
      </c>
      <c r="BV451" s="10">
        <f>3/24000000*OO[[#This Row],[130 (05JUL1985 03:00:00)-Water Temperature (C)]]*OO[[#This Row],[72]]</f>
        <v>1.8710062788962501E-5</v>
      </c>
      <c r="BW451" s="10">
        <f>3/24000000*OO[[#This Row],[131 (05JUL1985 06:00:00)-Water Temperature (C)]]*OO[[#This Row],[73]]</f>
        <v>1.6683958553942502E-5</v>
      </c>
      <c r="BX451" s="10">
        <f>3/24000000*OO[[#This Row],[132 (05JUL1985 09:00:00)-Water Temperature (C)]]*OO[[#This Row],[74]]</f>
        <v>1.582628773764375E-5</v>
      </c>
      <c r="BY451" s="10">
        <f>3/24000000*OO[[#This Row],[133 (05JUL1985 12:00:00)-Water Temperature (C)]]*OO[[#This Row],[75]]</f>
        <v>1.4745050418243752E-5</v>
      </c>
      <c r="BZ451" s="10">
        <f>3/24000000*OO[[#This Row],[134 (05JUL1985 15:00:00)-Water Temperature (C)]]*OO[[#This Row],[76]]</f>
        <v>1.3475739128552497E-5</v>
      </c>
      <c r="CA451" s="10">
        <f>3/24000000*OO[[#This Row],[135 (05JUL1985 18:00:00)-Water Temperature (C)]]*OO[[#This Row],[77]]</f>
        <v>1.2085212175312498E-5</v>
      </c>
      <c r="CB451" s="10">
        <f>3/24000000*OO[[#This Row],[136 (05JUL1985 21:00:00)-Water Temperature (C)]]*OO[[#This Row],[78]]</f>
        <v>1.0642318279999999E-5</v>
      </c>
      <c r="CC451" s="10">
        <f>3/24000000*OO[[#This Row],[137 (06JUL1985 00:00:00)-Water Temperature (C)]]*OO[[#This Row],[79]]</f>
        <v>9.3708611842437491E-6</v>
      </c>
      <c r="CD451" s="10">
        <f>3/24000000*OO[[#This Row],[138 (06JUL1985 03:00:00)-Water Temperature (C)]]*OO[[#This Row],[80]]</f>
        <v>8.3138787156262497E-6</v>
      </c>
      <c r="CE451" s="10">
        <f>3/24000000*OO[[#This Row],[139 (06JUL1985 06:00:00)-Water Temperature (C)]]*OO[[#This Row],[81]]</f>
        <v>7.5919342339774998E-6</v>
      </c>
      <c r="CF451" s="10">
        <f>3/24000000*OO[[#This Row],[140 (06JUL1985 09:00:00)-Water Temperature (C)]]*OO[[#This Row],[82]]</f>
        <v>7.297810907557499E-6</v>
      </c>
      <c r="CG451" s="10">
        <f>3/24000000*OO[[#This Row],[141 (06JUL1985 12:00:00)-Water Temperature (C)]]*OO[[#This Row],[83]]</f>
        <v>6.8732798817762499E-6</v>
      </c>
      <c r="CH451" s="10">
        <f>3/24000000*OO[[#This Row],[142 (06JUL1985 15:00:00)-Water Temperature (C)]]*OO[[#This Row],[84]]</f>
        <v>6.3478497118462486E-6</v>
      </c>
      <c r="CI451" s="10">
        <f>3/24000000*OO[[#This Row],[143 (06JUL1985 18:00:00)-Water Temperature (C)]]*OO[[#This Row],[85]]</f>
        <v>5.6630601085574999E-6</v>
      </c>
      <c r="CJ451" s="10">
        <f>3/24000000*OO[[#This Row],[144 (06JUL1985 21:00:00)-Water Temperature (C)]]*OO[[#This Row],[86]]</f>
        <v>4.8572637301649999E-6</v>
      </c>
      <c r="CK451" s="10">
        <f>3/24000000*OO[[#This Row],[145 (07JUL1985 00:00:00)-Water Temperature (C)]]*OO[[#This Row],[87]]</f>
        <v>4.0423184874149996E-6</v>
      </c>
      <c r="CL451" s="10">
        <f>3/24000000*OO[[#This Row],[146 (07JUL1985 03:00:00)-Water Temperature (C)]]*OO[[#This Row],[88]]</f>
        <v>3.4584586086449997E-6</v>
      </c>
      <c r="CM451" s="10">
        <f>3/24000000*OO[[#This Row],[147 (07JUL1985 06:00:00)-Water Temperature (C)]]*OO[[#This Row],[89]]</f>
        <v>3.0247971338475E-6</v>
      </c>
      <c r="CN451" s="10">
        <f>3/24000000*OO[[#This Row],[148 (07JUL1985 09:00:00)-Water Temperature (C)]]*OO[[#This Row],[90]]</f>
        <v>2.7537978564314998E-6</v>
      </c>
      <c r="CO451" s="10">
        <f>3/24000000*OO[[#This Row],[149 (07JUL1985 12:00:00)-Water Temperature (C)]]*OO[[#This Row],[91]]</f>
        <v>2.5253843183370002E-6</v>
      </c>
      <c r="CP451" s="10">
        <f>3/24000000*OO[[#This Row],[150 (07JUL1985 15:00:00)-Water Temperature (C)]]*OO[[#This Row],[92]]</f>
        <v>2.5253843183370002E-6</v>
      </c>
      <c r="CQ451" s="10">
        <f>3/24000000*OO[[#This Row],[151 (07JUL1985 18:00:00)-Water Temperature (C)]]*OO[[#This Row],[93]]</f>
        <v>2.5253843183370002E-6</v>
      </c>
      <c r="CR451" s="10">
        <f>3/24000000*OO[[#This Row],[152 (07JUL1985 21:00:00)-Water Temperature (C)]]*OO[[#This Row],[94]]</f>
        <v>2.5253843183370002E-6</v>
      </c>
      <c r="CS451" s="10">
        <f>3/24000000*OO[[#This Row],[153 (08JUL1985 00:00:00)-Water Temperature (C)]]*OO[[#This Row],[95]]</f>
        <v>2.5253843183370002E-6</v>
      </c>
      <c r="CT451" s="10">
        <f>3/24000000*OO[[#This Row],[154 (08JUL1985 03:00:00)-Water Temperature (C)]]*OO[[#This Row],[96]]</f>
        <v>2.5253843183370002E-6</v>
      </c>
      <c r="CU451" s="10">
        <f>3/24000000*OO[[#This Row],[155 (08JUL1985 06:00:00)-Water Temperature (C)]]*OO[[#This Row],[97]]</f>
        <v>2.5253843183370002E-6</v>
      </c>
      <c r="CV451" s="10">
        <f>3/24000000*OO[[#This Row],[156 (08JUL1985 09:00:00)-Water Temperature (C)]]*OO[[#This Row],[98]]</f>
        <v>2.5253843183370002E-6</v>
      </c>
      <c r="CW451" s="10">
        <f>3/24000000*OO[[#This Row],[157 (08JUL1985 12:00:00)-Water Temperature (C)]]*OO[[#This Row],[99]]</f>
        <v>2.5253843183370002E-6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8.3198015850674991E-42</v>
      </c>
      <c r="Z452" s="10">
        <f>3/24000000*OO[[#This Row],[82 (29JUN1985 03:00:00)-Water Temperature (C)]]*OO[[#This Row],[24]]</f>
        <v>1.2330688413551249E-35</v>
      </c>
      <c r="AA452" s="10">
        <f>3/24000000*OO[[#This Row],[83 (29JUN1985 06:00:00)-Water Temperature (C)]]*OO[[#This Row],[25]]</f>
        <v>4.6412269319324999E-29</v>
      </c>
      <c r="AB452" s="10">
        <f>3/24000000*OO[[#This Row],[84 (29JUN1985 09:00:00)-Water Temperature (C)]]*OO[[#This Row],[26]]</f>
        <v>5.2601492907000004E-24</v>
      </c>
      <c r="AC452" s="10">
        <f>3/24000000*OO[[#This Row],[85 (29JUN1985 12:00:00)-Water Temperature (C)]]*OO[[#This Row],[27]]</f>
        <v>4.3671348096799994E-20</v>
      </c>
      <c r="AD452" s="10">
        <f>3/24000000*OO[[#This Row],[86 (29JUN1985 15:00:00)-Water Temperature (C)]]*OO[[#This Row],[28]]</f>
        <v>6.7357270729975E-17</v>
      </c>
      <c r="AE452" s="10">
        <f>3/24000000*OO[[#This Row],[88 (29JUN1985 21:00:00)-Water Temperature (C)]]*OO[[#This Row],[30]]</f>
        <v>5.1677782042500009E-12</v>
      </c>
      <c r="AF452" s="10">
        <f>3/24000000*OO[[#This Row],[88 (29JUN1985 21:00:00)-Water Temperature (C)]]*OO[[#This Row],[30]]</f>
        <v>5.1677782042500009E-12</v>
      </c>
      <c r="AG452" s="10">
        <f>3/24000000*OO[[#This Row],[89 (30JUN1985 00:00:00)-Water Temperature (C)]]*OO[[#This Row],[31]]</f>
        <v>3.9860989018299997E-10</v>
      </c>
      <c r="AH452" s="10">
        <f>3/24000000*OO[[#This Row],[90 (30JUN1985 03:00:00)-Water Temperature (C)]]*OO[[#This Row],[32]]</f>
        <v>1.62676580290525E-8</v>
      </c>
      <c r="AI452" s="10">
        <f>3/24000000*OO[[#This Row],[91 (30JUN1985 06:00:00)-Water Temperature (C)]]*OO[[#This Row],[33]]</f>
        <v>3.8181836237500002E-7</v>
      </c>
      <c r="AJ452" s="10">
        <f>3/24000000*OO[[#This Row],[92 (30JUN1985 09:00:00)-Water Temperature (C)]]*OO[[#This Row],[34]]</f>
        <v>5.8877572859475001E-6</v>
      </c>
      <c r="AK452" s="10">
        <f>3/24000000*OO[[#This Row],[93 (30JUN1985 12:00:00)-Water Temperature (C)]]*OO[[#This Row],[35]]</f>
        <v>5.8757671035937489E-5</v>
      </c>
      <c r="AL452" s="10">
        <f>3/24000000*OO[[#This Row],[94 (30JUN1985 15:00:00)-Water Temperature (C)]]*OO[[#This Row],[36]]</f>
        <v>3.9174964752500003E-4</v>
      </c>
      <c r="AM452" s="10">
        <f>3/24000000*OO[[#This Row],[95 (30JUN1985 18:00:00)-Water Temperature (C)]]*OO[[#This Row],[37]]</f>
        <v>1.8859243582286249E-3</v>
      </c>
      <c r="AN452" s="10">
        <f>3/24000000*OO[[#This Row],[96 (30JUN1985 21:00:00)-Water Temperature (C)]]*OO[[#This Row],[38]]</f>
        <v>6.4146374855625007E-3</v>
      </c>
      <c r="AO452" s="10">
        <f>3/24000000*OO[[#This Row],[97 (01JUL1985 00:00:00)-Water Temperature (C)]]*OO[[#This Row],[39]]</f>
        <v>1.5820541218681251E-2</v>
      </c>
      <c r="AP452" s="10">
        <f>3/24000000*OO[[#This Row],[98 (01JUL1985 03:00:00)-Water Temperature (C)]]*OO[[#This Row],[40]]</f>
        <v>3.1216731934874994E-2</v>
      </c>
      <c r="AQ452" s="10">
        <f>3/24000000*OO[[#This Row],[99 (01JUL1985 06:00:00)-Water Temperature (C)]]*OO[[#This Row],[41]]</f>
        <v>5.1105803562449995E-2</v>
      </c>
      <c r="AR452" s="10">
        <f>3/24000000*OO[[#This Row],[100 (01JUL1985 09:00:00)-Water Temperature (C)]]*OO[[#This Row],[42]]</f>
        <v>7.56736144065E-2</v>
      </c>
      <c r="AS452" s="10">
        <f>3/24000000*OO[[#This Row],[101 (01JUL1985 12:00:00)-Water Temperature (C)]]*OO[[#This Row],[43]]</f>
        <v>9.4267821107712493E-2</v>
      </c>
      <c r="AT452" s="10">
        <f>3/24000000*OO[[#This Row],[102 (01JUL1985 15:00:00)-Water Temperature (C)]]*OO[[#This Row],[44]]</f>
        <v>9.9195574117874996E-2</v>
      </c>
      <c r="AU452" s="10">
        <f>3/24000000*OO[[#This Row],[103 (01JUL1985 18:00:00)-Water Temperature (C)]]*OO[[#This Row],[45]]</f>
        <v>8.9217045456375002E-2</v>
      </c>
      <c r="AV452" s="10">
        <f>3/24000000*OO[[#This Row],[104 (01JUL1985 21:00:00)-Water Temperature (C)]]*OO[[#This Row],[46]]</f>
        <v>6.6643073226000007E-2</v>
      </c>
      <c r="AW452" s="10">
        <f>3/24000000*OO[[#This Row],[105 (02JUL1985 00:00:00)-Water Temperature (C)]]*OO[[#This Row],[47]]</f>
        <v>4.3506473162624994E-2</v>
      </c>
      <c r="AX452" s="10">
        <f>3/24000000*OO[[#This Row],[106 (02JUL1985 03:00:00)-Water Temperature (C)]]*OO[[#This Row],[48]]</f>
        <v>2.6715274605412495E-2</v>
      </c>
      <c r="AY452" s="10">
        <f>3/24000000*OO[[#This Row],[107 (02JUL1985 06:00:00)-Water Temperature (C)]]*OO[[#This Row],[49]]</f>
        <v>1.566358724229E-2</v>
      </c>
      <c r="AZ452" s="10">
        <f>3/24000000*OO[[#This Row],[108 (02JUL1985 09:00:00)-Water Temperature (C)]]*OO[[#This Row],[50]]</f>
        <v>9.4445131872975003E-3</v>
      </c>
      <c r="BA452" s="10">
        <f>3/24000000*OO[[#This Row],[109 (02JUL1985 12:00:00)-Water Temperature (C)]]*OO[[#This Row],[51]]</f>
        <v>5.388175458932499E-3</v>
      </c>
      <c r="BB452" s="10">
        <f>3/24000000*OO[[#This Row],[110 (02JUL1985 15:00:00)-Water Temperature (C)]]*OO[[#This Row],[52]]</f>
        <v>2.9103208235189996E-3</v>
      </c>
      <c r="BC452" s="10">
        <f>3/24000000*OO[[#This Row],[111 (02JUL1985 18:00:00)-Water Temperature (C)]]*OO[[#This Row],[53]]</f>
        <v>1.4845721417458748E-3</v>
      </c>
      <c r="BD452" s="10">
        <f>3/24000000*OO[[#This Row],[112 (02JUL1985 21:00:00)-Water Temperature (C)]]*OO[[#This Row],[54]]</f>
        <v>7.2140891432999994E-4</v>
      </c>
      <c r="BE452" s="10">
        <f>3/24000000*OO[[#This Row],[113 (03JUL1985 00:00:00)-Water Temperature (C)]]*OO[[#This Row],[55]]</f>
        <v>3.5915000546300004E-4</v>
      </c>
      <c r="BF452" s="10">
        <f>3/24000000*OO[[#This Row],[114 (03JUL1985 03:00:00)-Water Temperature (C)]]*OO[[#This Row],[56]]</f>
        <v>2.0385829358572502E-4</v>
      </c>
      <c r="BG452" s="10">
        <f>3/24000000*OO[[#This Row],[115 (03JUL1985 06:00:00)-Water Temperature (C)]]*OO[[#This Row],[57]]</f>
        <v>1.3626508160597499E-4</v>
      </c>
      <c r="BH452" s="10">
        <f>3/24000000*OO[[#This Row],[116 (03JUL1985 09:00:00)-Water Temperature (C)]]*OO[[#This Row],[58]]</f>
        <v>1.1065299647891251E-4</v>
      </c>
      <c r="BI452" s="10">
        <f>3/24000000*OO[[#This Row],[117 (03JUL1985 12:00:00)-Water Temperature (C)]]*OO[[#This Row],[59]]</f>
        <v>9.19857235515E-5</v>
      </c>
      <c r="BJ452" s="10">
        <f>3/24000000*OO[[#This Row],[118 (03JUL1985 15:00:00)-Water Temperature (C)]]*OO[[#This Row],[60]]</f>
        <v>8.4019599409624999E-5</v>
      </c>
      <c r="BK452" s="10">
        <f>3/24000000*OO[[#This Row],[119 (03JUL1985 18:00:00)-Water Temperature (C)]]*OO[[#This Row],[61]]</f>
        <v>7.595929287959999E-5</v>
      </c>
      <c r="BL452" s="10">
        <f>3/24000000*OO[[#This Row],[120 (03JUL1985 21:00:00)-Water Temperature (C)]]*OO[[#This Row],[62]]</f>
        <v>6.5558694747599997E-5</v>
      </c>
      <c r="BM452" s="10">
        <f>3/24000000*OO[[#This Row],[121 (04JUL1985 00:00:00)-Water Temperature (C)]]*OO[[#This Row],[63]]</f>
        <v>5.5141494680849993E-5</v>
      </c>
      <c r="BN452" s="10">
        <f>3/24000000*OO[[#This Row],[122 (04JUL1985 03:00:00)-Water Temperature (C)]]*OO[[#This Row],[64]]</f>
        <v>4.6934574651562495E-5</v>
      </c>
      <c r="BO452" s="10">
        <f>3/24000000*OO[[#This Row],[123 (04JUL1985 06:00:00)-Water Temperature (C)]]*OO[[#This Row],[65]]</f>
        <v>4.173004594275E-5</v>
      </c>
      <c r="BP452" s="10">
        <f>3/24000000*OO[[#This Row],[124 (04JUL1985 09:00:00)-Water Temperature (C)]]*OO[[#This Row],[66]]</f>
        <v>4.0845521439437499E-5</v>
      </c>
      <c r="BQ452" s="10">
        <f>3/24000000*OO[[#This Row],[125 (04JUL1985 12:00:00)-Water Temperature (C)]]*OO[[#This Row],[67]]</f>
        <v>3.9657812443437494E-5</v>
      </c>
      <c r="BR452" s="10">
        <f>3/24000000*OO[[#This Row],[126 (04JUL1985 15:00:00)-Water Temperature (C)]]*OO[[#This Row],[68]]</f>
        <v>3.7745728641299998E-5</v>
      </c>
      <c r="BS452" s="10">
        <f>3/24000000*OO[[#This Row],[127 (04JUL1985 18:00:00)-Water Temperature (C)]]*OO[[#This Row],[69]]</f>
        <v>3.4808890543150002E-5</v>
      </c>
      <c r="BT452" s="10">
        <f>3/24000000*OO[[#This Row],[128 (04JUL1985 21:00:00)-Water Temperature (C)]]*OO[[#This Row],[70]]</f>
        <v>2.9964910229861251E-5</v>
      </c>
      <c r="BU452" s="10">
        <f>3/24000000*OO[[#This Row],[129 (05JUL1985 00:00:00)-Water Temperature (C)]]*OO[[#This Row],[71]]</f>
        <v>2.5019516669349999E-5</v>
      </c>
      <c r="BV452" s="10">
        <f>3/24000000*OO[[#This Row],[130 (05JUL1985 03:00:00)-Water Temperature (C)]]*OO[[#This Row],[72]]</f>
        <v>2.166059734506875E-5</v>
      </c>
      <c r="BW452" s="10">
        <f>3/24000000*OO[[#This Row],[131 (05JUL1985 06:00:00)-Water Temperature (C)]]*OO[[#This Row],[73]]</f>
        <v>1.9293088738484998E-5</v>
      </c>
      <c r="BX452" s="10">
        <f>3/24000000*OO[[#This Row],[132 (05JUL1985 09:00:00)-Water Temperature (C)]]*OO[[#This Row],[74]]</f>
        <v>1.8356251734077497E-5</v>
      </c>
      <c r="BY452" s="10">
        <f>3/24000000*OO[[#This Row],[133 (05JUL1985 12:00:00)-Water Temperature (C)]]*OO[[#This Row],[75]]</f>
        <v>1.7237925102738749E-5</v>
      </c>
      <c r="BZ452" s="10">
        <f>3/24000000*OO[[#This Row],[134 (05JUL1985 15:00:00)-Water Temperature (C)]]*OO[[#This Row],[76]]</f>
        <v>1.5780162563335001E-5</v>
      </c>
      <c r="CA452" s="10">
        <f>3/24000000*OO[[#This Row],[135 (05JUL1985 18:00:00)-Water Temperature (C)]]*OO[[#This Row],[77]]</f>
        <v>1.4224187676005001E-5</v>
      </c>
      <c r="CB452" s="10">
        <f>3/24000000*OO[[#This Row],[136 (05JUL1985 21:00:00)-Water Temperature (C)]]*OO[[#This Row],[78]]</f>
        <v>1.2531705591077498E-5</v>
      </c>
      <c r="CC452" s="10">
        <f>3/24000000*OO[[#This Row],[137 (06JUL1985 00:00:00)-Water Temperature (C)]]*OO[[#This Row],[79]]</f>
        <v>1.1028138000276249E-5</v>
      </c>
      <c r="CD452" s="10">
        <f>3/24000000*OO[[#This Row],[138 (06JUL1985 03:00:00)-Water Temperature (C)]]*OO[[#This Row],[80]]</f>
        <v>9.7854169690874998E-6</v>
      </c>
      <c r="CE452" s="10">
        <f>3/24000000*OO[[#This Row],[139 (06JUL1985 06:00:00)-Water Temperature (C)]]*OO[[#This Row],[81]]</f>
        <v>8.9461119614450001E-6</v>
      </c>
      <c r="CF452" s="10">
        <f>3/24000000*OO[[#This Row],[140 (06JUL1985 09:00:00)-Water Temperature (C)]]*OO[[#This Row],[82]]</f>
        <v>8.6775254479399991E-6</v>
      </c>
      <c r="CG452" s="10">
        <f>3/24000000*OO[[#This Row],[141 (06JUL1985 12:00:00)-Water Temperature (C)]]*OO[[#This Row],[83]]</f>
        <v>8.2681514205674988E-6</v>
      </c>
      <c r="CH452" s="10">
        <f>3/24000000*OO[[#This Row],[142 (06JUL1985 15:00:00)-Water Temperature (C)]]*OO[[#This Row],[84]]</f>
        <v>7.7010901508437497E-6</v>
      </c>
      <c r="CI452" s="10">
        <f>3/24000000*OO[[#This Row],[143 (06JUL1985 18:00:00)-Water Temperature (C)]]*OO[[#This Row],[85]]</f>
        <v>6.9049457315999989E-6</v>
      </c>
      <c r="CJ452" s="10">
        <f>3/24000000*OO[[#This Row],[144 (06JUL1985 21:00:00)-Water Temperature (C)]]*OO[[#This Row],[86]]</f>
        <v>5.9373081566662501E-6</v>
      </c>
      <c r="CK452" s="10">
        <f>3/24000000*OO[[#This Row],[145 (07JUL1985 00:00:00)-Water Temperature (C)]]*OO[[#This Row],[87]]</f>
        <v>4.9203314965124999E-6</v>
      </c>
      <c r="CL452" s="10">
        <f>3/24000000*OO[[#This Row],[146 (07JUL1985 03:00:00)-Water Temperature (C)]]*OO[[#This Row],[88]]</f>
        <v>4.1971562552062496E-6</v>
      </c>
      <c r="CM452" s="10">
        <f>3/24000000*OO[[#This Row],[147 (07JUL1985 06:00:00)-Water Temperature (C)]]*OO[[#This Row],[89]]</f>
        <v>3.6788980263862494E-6</v>
      </c>
      <c r="CN452" s="10">
        <f>3/24000000*OO[[#This Row],[148 (07JUL1985 09:00:00)-Water Temperature (C)]]*OO[[#This Row],[90]]</f>
        <v>3.3763233223537496E-6</v>
      </c>
      <c r="CO452" s="10">
        <f>3/24000000*OO[[#This Row],[149 (07JUL1985 12:00:00)-Water Temperature (C)]]*OO[[#This Row],[91]]</f>
        <v>3.1334148400524999E-6</v>
      </c>
      <c r="CP452" s="10">
        <f>3/24000000*OO[[#This Row],[150 (07JUL1985 15:00:00)-Water Temperature (C)]]*OO[[#This Row],[92]]</f>
        <v>3.1334148400524999E-6</v>
      </c>
      <c r="CQ452" s="10">
        <f>3/24000000*OO[[#This Row],[151 (07JUL1985 18:00:00)-Water Temperature (C)]]*OO[[#This Row],[93]]</f>
        <v>3.1334148400524999E-6</v>
      </c>
      <c r="CR452" s="10">
        <f>3/24000000*OO[[#This Row],[152 (07JUL1985 21:00:00)-Water Temperature (C)]]*OO[[#This Row],[94]]</f>
        <v>3.1334148400524999E-6</v>
      </c>
      <c r="CS452" s="10">
        <f>3/24000000*OO[[#This Row],[153 (08JUL1985 00:00:00)-Water Temperature (C)]]*OO[[#This Row],[95]]</f>
        <v>3.1334148400524999E-6</v>
      </c>
      <c r="CT452" s="10">
        <f>3/24000000*OO[[#This Row],[154 (08JUL1985 03:00:00)-Water Temperature (C)]]*OO[[#This Row],[96]]</f>
        <v>3.1334148400524999E-6</v>
      </c>
      <c r="CU452" s="10">
        <f>3/24000000*OO[[#This Row],[155 (08JUL1985 06:00:00)-Water Temperature (C)]]*OO[[#This Row],[97]]</f>
        <v>3.1334148400524999E-6</v>
      </c>
      <c r="CV452" s="10">
        <f>3/24000000*OO[[#This Row],[156 (08JUL1985 09:00:00)-Water Temperature (C)]]*OO[[#This Row],[98]]</f>
        <v>3.1334148400524999E-6</v>
      </c>
      <c r="CW452" s="10">
        <f>3/24000000*OO[[#This Row],[157 (08JUL1985 12:00:00)-Water Temperature (C)]]*OO[[#This Row],[99]]</f>
        <v>3.1334148400524999E-6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1.7967244331162498E-42</v>
      </c>
      <c r="Z453" s="10">
        <f>3/24000000*OO[[#This Row],[82 (29JUN1985 03:00:00)-Water Temperature (C)]]*OO[[#This Row],[24]]</f>
        <v>2.8258538870099999E-36</v>
      </c>
      <c r="AA453" s="10">
        <f>3/24000000*OO[[#This Row],[83 (29JUN1985 06:00:00)-Water Temperature (C)]]*OO[[#This Row],[25]]</f>
        <v>1.1588812009189998E-29</v>
      </c>
      <c r="AB453" s="10">
        <f>3/24000000*OO[[#This Row],[84 (29JUN1985 09:00:00)-Water Temperature (C)]]*OO[[#This Row],[26]]</f>
        <v>1.71738690504375E-24</v>
      </c>
      <c r="AC453" s="10">
        <f>3/24000000*OO[[#This Row],[85 (29JUN1985 12:00:00)-Water Temperature (C)]]*OO[[#This Row],[27]]</f>
        <v>1.679670810664E-20</v>
      </c>
      <c r="AD453" s="10">
        <f>3/24000000*OO[[#This Row],[86 (29JUN1985 15:00:00)-Water Temperature (C)]]*OO[[#This Row],[28]]</f>
        <v>2.9292150487087502E-17</v>
      </c>
      <c r="AE453" s="10">
        <f>3/24000000*OO[[#This Row],[88 (29JUN1985 21:00:00)-Water Temperature (C)]]*OO[[#This Row],[30]]</f>
        <v>2.685340223755E-12</v>
      </c>
      <c r="AF453" s="10">
        <f>3/24000000*OO[[#This Row],[88 (29JUN1985 21:00:00)-Water Temperature (C)]]*OO[[#This Row],[30]]</f>
        <v>2.685340223755E-12</v>
      </c>
      <c r="AG453" s="10">
        <f>3/24000000*OO[[#This Row],[89 (30JUN1985 00:00:00)-Water Temperature (C)]]*OO[[#This Row],[31]]</f>
        <v>2.2183413373412494E-10</v>
      </c>
      <c r="AH453" s="10">
        <f>3/24000000*OO[[#This Row],[90 (30JUN1985 03:00:00)-Water Temperature (C)]]*OO[[#This Row],[32]]</f>
        <v>9.6357032550074999E-9</v>
      </c>
      <c r="AI453" s="10">
        <f>3/24000000*OO[[#This Row],[91 (30JUN1985 06:00:00)-Water Temperature (C)]]*OO[[#This Row],[33]]</f>
        <v>2.3953309695929995E-7</v>
      </c>
      <c r="AJ453" s="10">
        <f>3/24000000*OO[[#This Row],[92 (30JUN1985 09:00:00)-Water Temperature (C)]]*OO[[#This Row],[34]]</f>
        <v>3.88890502197625E-6</v>
      </c>
      <c r="AK453" s="10">
        <f>3/24000000*OO[[#This Row],[93 (30JUN1985 12:00:00)-Water Temperature (C)]]*OO[[#This Row],[35]]</f>
        <v>4.0976735719600004E-5</v>
      </c>
      <c r="AL453" s="10">
        <f>3/24000000*OO[[#This Row],[94 (30JUN1985 15:00:00)-Water Temperature (C)]]*OO[[#This Row],[36]]</f>
        <v>2.8682080039599999E-4</v>
      </c>
      <c r="AM453" s="10">
        <f>3/24000000*OO[[#This Row],[95 (30JUN1985 18:00:00)-Water Temperature (C)]]*OO[[#This Row],[37]]</f>
        <v>1.4445723182344998E-3</v>
      </c>
      <c r="AN453" s="10">
        <f>3/24000000*OO[[#This Row],[96 (30JUN1985 21:00:00)-Water Temperature (C)]]*OO[[#This Row],[38]]</f>
        <v>5.1426349902000002E-3</v>
      </c>
      <c r="AO453" s="10">
        <f>3/24000000*OO[[#This Row],[97 (01JUL1985 00:00:00)-Water Temperature (C)]]*OO[[#This Row],[39]]</f>
        <v>1.318354462333125E-2</v>
      </c>
      <c r="AP453" s="10">
        <f>3/24000000*OO[[#This Row],[98 (01JUL1985 03:00:00)-Water Temperature (C)]]*OO[[#This Row],[40]]</f>
        <v>2.6899762550662499E-2</v>
      </c>
      <c r="AQ453" s="10">
        <f>3/24000000*OO[[#This Row],[99 (01JUL1985 06:00:00)-Water Temperature (C)]]*OO[[#This Row],[41]]</f>
        <v>4.5466448185500004E-2</v>
      </c>
      <c r="AR453" s="10">
        <f>3/24000000*OO[[#This Row],[100 (01JUL1985 09:00:00)-Water Temperature (C)]]*OO[[#This Row],[42]]</f>
        <v>6.9439565075100004E-2</v>
      </c>
      <c r="AS453" s="10">
        <f>3/24000000*OO[[#This Row],[101 (01JUL1985 12:00:00)-Water Temperature (C)]]*OO[[#This Row],[43]]</f>
        <v>8.9579193285312511E-2</v>
      </c>
      <c r="AT453" s="10">
        <f>3/24000000*OO[[#This Row],[102 (01JUL1985 15:00:00)-Water Temperature (C)]]*OO[[#This Row],[44]]</f>
        <v>9.7242755806374995E-2</v>
      </c>
      <c r="AU453" s="10">
        <f>3/24000000*OO[[#This Row],[103 (01JUL1985 18:00:00)-Water Temperature (C)]]*OO[[#This Row],[45]]</f>
        <v>9.0001126367249995E-2</v>
      </c>
      <c r="AV453" s="10">
        <f>3/24000000*OO[[#This Row],[104 (01JUL1985 21:00:00)-Water Temperature (C)]]*OO[[#This Row],[46]]</f>
        <v>6.9080814161375001E-2</v>
      </c>
      <c r="AW453" s="10">
        <f>3/24000000*OO[[#This Row],[105 (02JUL1985 00:00:00)-Water Temperature (C)]]*OO[[#This Row],[47]]</f>
        <v>4.5940469334900008E-2</v>
      </c>
      <c r="AX453" s="10">
        <f>3/24000000*OO[[#This Row],[106 (02JUL1985 03:00:00)-Water Temperature (C)]]*OO[[#This Row],[48]]</f>
        <v>2.8658272319999997E-2</v>
      </c>
      <c r="AY453" s="10">
        <f>3/24000000*OO[[#This Row],[107 (02JUL1985 06:00:00)-Water Temperature (C)]]*OO[[#This Row],[49]]</f>
        <v>1.7042636243012502E-2</v>
      </c>
      <c r="AZ453" s="10">
        <f>3/24000000*OO[[#This Row],[108 (02JUL1985 09:00:00)-Water Temperature (C)]]*OO[[#This Row],[50]]</f>
        <v>1.0416277458029999E-2</v>
      </c>
      <c r="BA453" s="10">
        <f>3/24000000*OO[[#This Row],[109 (02JUL1985 12:00:00)-Water Temperature (C)]]*OO[[#This Row],[51]]</f>
        <v>6.0447183578274995E-3</v>
      </c>
      <c r="BB453" s="10">
        <f>3/24000000*OO[[#This Row],[110 (02JUL1985 15:00:00)-Water Temperature (C)]]*OO[[#This Row],[52]]</f>
        <v>3.3111986132249999E-3</v>
      </c>
      <c r="BC453" s="10">
        <f>3/24000000*OO[[#This Row],[111 (02JUL1985 18:00:00)-Water Temperature (C)]]*OO[[#This Row],[53]]</f>
        <v>1.7044840298292498E-3</v>
      </c>
      <c r="BD453" s="10">
        <f>3/24000000*OO[[#This Row],[112 (02JUL1985 21:00:00)-Water Temperature (C)]]*OO[[#This Row],[54]]</f>
        <v>8.2905350043612489E-4</v>
      </c>
      <c r="BE453" s="10">
        <f>3/24000000*OO[[#This Row],[113 (03JUL1985 00:00:00)-Water Temperature (C)]]*OO[[#This Row],[55]]</f>
        <v>4.0618586247625002E-4</v>
      </c>
      <c r="BF453" s="10">
        <f>3/24000000*OO[[#This Row],[114 (03JUL1985 03:00:00)-Water Temperature (C)]]*OO[[#This Row],[56]]</f>
        <v>2.2398760855680001E-4</v>
      </c>
      <c r="BG453" s="10">
        <f>3/24000000*OO[[#This Row],[115 (03JUL1985 06:00:00)-Water Temperature (C)]]*OO[[#This Row],[57]]</f>
        <v>1.4488611049401251E-4</v>
      </c>
      <c r="BH453" s="10">
        <f>3/24000000*OO[[#This Row],[116 (03JUL1985 09:00:00)-Water Temperature (C)]]*OO[[#This Row],[58]]</f>
        <v>1.1477424943919999E-4</v>
      </c>
      <c r="BI453" s="10">
        <f>3/24000000*OO[[#This Row],[117 (03JUL1985 12:00:00)-Water Temperature (C)]]*OO[[#This Row],[59]]</f>
        <v>9.433670197871249E-5</v>
      </c>
      <c r="BJ453" s="10">
        <f>3/24000000*OO[[#This Row],[118 (03JUL1985 15:00:00)-Water Temperature (C)]]*OO[[#This Row],[60]]</f>
        <v>8.544772334764999E-5</v>
      </c>
      <c r="BK453" s="10">
        <f>3/24000000*OO[[#This Row],[119 (03JUL1985 18:00:00)-Water Temperature (C)]]*OO[[#This Row],[61]]</f>
        <v>7.7422761267000005E-5</v>
      </c>
      <c r="BL453" s="10">
        <f>3/24000000*OO[[#This Row],[120 (03JUL1985 21:00:00)-Water Temperature (C)]]*OO[[#This Row],[62]]</f>
        <v>6.7037461753737503E-5</v>
      </c>
      <c r="BM453" s="10">
        <f>3/24000000*OO[[#This Row],[121 (04JUL1985 00:00:00)-Water Temperature (C)]]*OO[[#This Row],[63]]</f>
        <v>5.6290677059412494E-5</v>
      </c>
      <c r="BN453" s="10">
        <f>3/24000000*OO[[#This Row],[122 (04JUL1985 03:00:00)-Water Temperature (C)]]*OO[[#This Row],[64]]</f>
        <v>4.7804895893699997E-5</v>
      </c>
      <c r="BO453" s="10">
        <f>3/24000000*OO[[#This Row],[123 (04JUL1985 06:00:00)-Water Temperature (C)]]*OO[[#This Row],[65]]</f>
        <v>4.2327765392062504E-5</v>
      </c>
      <c r="BP453" s="10">
        <f>3/24000000*OO[[#This Row],[124 (04JUL1985 09:00:00)-Water Temperature (C)]]*OO[[#This Row],[66]]</f>
        <v>4.1431040528224999E-5</v>
      </c>
      <c r="BQ453" s="10">
        <f>3/24000000*OO[[#This Row],[125 (04JUL1985 12:00:00)-Water Temperature (C)]]*OO[[#This Row],[67]]</f>
        <v>4.0458964951574995E-5</v>
      </c>
      <c r="BR453" s="10">
        <f>3/24000000*OO[[#This Row],[126 (04JUL1985 15:00:00)-Water Temperature (C)]]*OO[[#This Row],[68]]</f>
        <v>3.8676904241449994E-5</v>
      </c>
      <c r="BS453" s="10">
        <f>3/24000000*OO[[#This Row],[127 (04JUL1985 18:00:00)-Water Temperature (C)]]*OO[[#This Row],[69]]</f>
        <v>3.58573728987625E-5</v>
      </c>
      <c r="BT453" s="10">
        <f>3/24000000*OO[[#This Row],[128 (04JUL1985 21:00:00)-Water Temperature (C)]]*OO[[#This Row],[70]]</f>
        <v>3.0991407141387494E-5</v>
      </c>
      <c r="BU453" s="10">
        <f>3/24000000*OO[[#This Row],[129 (05JUL1985 00:00:00)-Water Temperature (C)]]*OO[[#This Row],[71]]</f>
        <v>2.5754096367968748E-5</v>
      </c>
      <c r="BV453" s="10">
        <f>3/24000000*OO[[#This Row],[130 (05JUL1985 03:00:00)-Water Temperature (C)]]*OO[[#This Row],[72]]</f>
        <v>2.2160153581562498E-5</v>
      </c>
      <c r="BW453" s="10">
        <f>3/24000000*OO[[#This Row],[131 (05JUL1985 06:00:00)-Water Temperature (C)]]*OO[[#This Row],[73]]</f>
        <v>1.9683155410843751E-5</v>
      </c>
      <c r="BX453" s="10">
        <f>3/24000000*OO[[#This Row],[132 (05JUL1985 09:00:00)-Water Temperature (C)]]*OO[[#This Row],[74]]</f>
        <v>1.8725617006141249E-5</v>
      </c>
      <c r="BY453" s="10">
        <f>3/24000000*OO[[#This Row],[133 (05JUL1985 12:00:00)-Water Temperature (C)]]*OO[[#This Row],[75]]</f>
        <v>1.7692859064687495E-5</v>
      </c>
      <c r="BZ453" s="10">
        <f>3/24000000*OO[[#This Row],[134 (05JUL1985 15:00:00)-Water Temperature (C)]]*OO[[#This Row],[76]]</f>
        <v>1.622102684274875E-5</v>
      </c>
      <c r="CA453" s="10">
        <f>3/24000000*OO[[#This Row],[135 (05JUL1985 18:00:00)-Water Temperature (C)]]*OO[[#This Row],[77]]</f>
        <v>1.4677772234865001E-5</v>
      </c>
      <c r="CB453" s="10">
        <f>3/24000000*OO[[#This Row],[136 (05JUL1985 21:00:00)-Water Temperature (C)]]*OO[[#This Row],[78]]</f>
        <v>1.2927661168435E-5</v>
      </c>
      <c r="CC453" s="10">
        <f>3/24000000*OO[[#This Row],[137 (06JUL1985 00:00:00)-Water Temperature (C)]]*OO[[#This Row],[79]]</f>
        <v>1.13577714887E-5</v>
      </c>
      <c r="CD453" s="10">
        <f>3/24000000*OO[[#This Row],[138 (06JUL1985 03:00:00)-Water Temperature (C)]]*OO[[#This Row],[80]]</f>
        <v>1.0064327315445E-5</v>
      </c>
      <c r="CE453" s="10">
        <f>3/24000000*OO[[#This Row],[139 (06JUL1985 06:00:00)-Water Temperature (C)]]*OO[[#This Row],[81]]</f>
        <v>9.1939482036924992E-6</v>
      </c>
      <c r="CF453" s="10">
        <f>3/24000000*OO[[#This Row],[140 (06JUL1985 09:00:00)-Water Temperature (C)]]*OO[[#This Row],[82]]</f>
        <v>8.9696597570624995E-6</v>
      </c>
      <c r="CG453" s="10">
        <f>3/24000000*OO[[#This Row],[141 (06JUL1985 12:00:00)-Water Temperature (C)]]*OO[[#This Row],[83]]</f>
        <v>8.6311004087150009E-6</v>
      </c>
      <c r="CH453" s="10">
        <f>3/24000000*OO[[#This Row],[142 (06JUL1985 15:00:00)-Water Temperature (C)]]*OO[[#This Row],[84]]</f>
        <v>8.1151370713424994E-6</v>
      </c>
      <c r="CI453" s="10">
        <f>3/24000000*OO[[#This Row],[143 (06JUL1985 18:00:00)-Water Temperature (C)]]*OO[[#This Row],[85]]</f>
        <v>7.3258728089399991E-6</v>
      </c>
      <c r="CJ453" s="10">
        <f>3/24000000*OO[[#This Row],[144 (06JUL1985 21:00:00)-Water Temperature (C)]]*OO[[#This Row],[86]]</f>
        <v>6.3336996614399993E-6</v>
      </c>
      <c r="CK453" s="10">
        <f>3/24000000*OO[[#This Row],[145 (07JUL1985 00:00:00)-Water Temperature (C)]]*OO[[#This Row],[87]]</f>
        <v>5.2470097176562501E-6</v>
      </c>
      <c r="CL453" s="10">
        <f>3/24000000*OO[[#This Row],[146 (07JUL1985 03:00:00)-Water Temperature (C)]]*OO[[#This Row],[88]]</f>
        <v>4.4713898435937495E-6</v>
      </c>
      <c r="CM453" s="10">
        <f>3/24000000*OO[[#This Row],[147 (07JUL1985 06:00:00)-Water Temperature (C)]]*OO[[#This Row],[89]]</f>
        <v>3.9308113438750002E-6</v>
      </c>
      <c r="CN453" s="10">
        <f>3/24000000*OO[[#This Row],[148 (07JUL1985 09:00:00)-Water Temperature (C)]]*OO[[#This Row],[90]]</f>
        <v>3.6351566153999997E-6</v>
      </c>
      <c r="CO453" s="10">
        <f>3/24000000*OO[[#This Row],[149 (07JUL1985 12:00:00)-Water Temperature (C)]]*OO[[#This Row],[91]]</f>
        <v>3.4136983791300003E-6</v>
      </c>
      <c r="CP453" s="10">
        <f>3/24000000*OO[[#This Row],[150 (07JUL1985 15:00:00)-Water Temperature (C)]]*OO[[#This Row],[92]]</f>
        <v>3.4136983791300003E-6</v>
      </c>
      <c r="CQ453" s="10">
        <f>3/24000000*OO[[#This Row],[151 (07JUL1985 18:00:00)-Water Temperature (C)]]*OO[[#This Row],[93]]</f>
        <v>3.4136983791300003E-6</v>
      </c>
      <c r="CR453" s="10">
        <f>3/24000000*OO[[#This Row],[152 (07JUL1985 21:00:00)-Water Temperature (C)]]*OO[[#This Row],[94]]</f>
        <v>3.4136983791300003E-6</v>
      </c>
      <c r="CS453" s="10">
        <f>3/24000000*OO[[#This Row],[153 (08JUL1985 00:00:00)-Water Temperature (C)]]*OO[[#This Row],[95]]</f>
        <v>3.4136983791300003E-6</v>
      </c>
      <c r="CT453" s="10">
        <f>3/24000000*OO[[#This Row],[154 (08JUL1985 03:00:00)-Water Temperature (C)]]*OO[[#This Row],[96]]</f>
        <v>3.4136983791300003E-6</v>
      </c>
      <c r="CU453" s="10">
        <f>3/24000000*OO[[#This Row],[155 (08JUL1985 06:00:00)-Water Temperature (C)]]*OO[[#This Row],[97]]</f>
        <v>3.4136983791300003E-6</v>
      </c>
      <c r="CV453" s="10">
        <f>3/24000000*OO[[#This Row],[156 (08JUL1985 09:00:00)-Water Temperature (C)]]*OO[[#This Row],[98]]</f>
        <v>3.4136983791300003E-6</v>
      </c>
      <c r="CW453" s="10">
        <f>3/24000000*OO[[#This Row],[157 (08JUL1985 12:00:00)-Water Temperature (C)]]*OO[[#This Row],[99]]</f>
        <v>3.4136983791300003E-6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3.8092476510449997E-43</v>
      </c>
      <c r="Z454" s="10">
        <f>3/24000000*OO[[#This Row],[82 (29JUN1985 03:00:00)-Water Temperature (C)]]*OO[[#This Row],[24]]</f>
        <v>6.6503854739550005E-37</v>
      </c>
      <c r="AA454" s="10">
        <f>3/24000000*OO[[#This Row],[83 (29JUN1985 06:00:00)-Water Temperature (C)]]*OO[[#This Row],[25]]</f>
        <v>2.8198214367299998E-30</v>
      </c>
      <c r="AB454" s="10">
        <f>3/24000000*OO[[#This Row],[84 (29JUN1985 09:00:00)-Water Temperature (C)]]*OO[[#This Row],[26]]</f>
        <v>5.5485497627999998E-25</v>
      </c>
      <c r="AC454" s="10">
        <f>3/24000000*OO[[#This Row],[85 (29JUN1985 12:00:00)-Water Temperature (C)]]*OO[[#This Row],[27]]</f>
        <v>6.4073885116050005E-21</v>
      </c>
      <c r="AD454" s="10">
        <f>3/24000000*OO[[#This Row],[86 (29JUN1985 15:00:00)-Water Temperature (C)]]*OO[[#This Row],[28]]</f>
        <v>1.2624676455842499E-17</v>
      </c>
      <c r="AE454" s="10">
        <f>3/24000000*OO[[#This Row],[88 (29JUN1985 21:00:00)-Water Temperature (C)]]*OO[[#This Row],[30]]</f>
        <v>1.3785338319374998E-12</v>
      </c>
      <c r="AF454" s="10">
        <f>3/24000000*OO[[#This Row],[88 (29JUN1985 21:00:00)-Water Temperature (C)]]*OO[[#This Row],[30]]</f>
        <v>1.3785338319374998E-12</v>
      </c>
      <c r="AG454" s="10">
        <f>3/24000000*OO[[#This Row],[89 (30JUN1985 00:00:00)-Water Temperature (C)]]*OO[[#This Row],[31]]</f>
        <v>1.2179840867122501E-10</v>
      </c>
      <c r="AH454" s="10">
        <f>3/24000000*OO[[#This Row],[90 (30JUN1985 03:00:00)-Water Temperature (C)]]*OO[[#This Row],[32]]</f>
        <v>5.6164981576274999E-9</v>
      </c>
      <c r="AI454" s="10">
        <f>3/24000000*OO[[#This Row],[91 (30JUN1985 06:00:00)-Water Temperature (C)]]*OO[[#This Row],[33]]</f>
        <v>1.4748973791074997E-7</v>
      </c>
      <c r="AJ454" s="10">
        <f>3/24000000*OO[[#This Row],[92 (30JUN1985 09:00:00)-Water Temperature (C)]]*OO[[#This Row],[34]]</f>
        <v>2.5135416732815E-6</v>
      </c>
      <c r="AK454" s="10">
        <f>3/24000000*OO[[#This Row],[93 (30JUN1985 12:00:00)-Water Temperature (C)]]*OO[[#This Row],[35]]</f>
        <v>2.7833944289999997E-5</v>
      </c>
      <c r="AL454" s="10">
        <f>3/24000000*OO[[#This Row],[94 (30JUN1985 15:00:00)-Water Temperature (C)]]*OO[[#This Row],[36]]</f>
        <v>2.0384466205417497E-4</v>
      </c>
      <c r="AM454" s="10">
        <f>3/24000000*OO[[#This Row],[95 (30JUN1985 18:00:00)-Water Temperature (C)]]*OO[[#This Row],[37]]</f>
        <v>1.0694886762239999E-3</v>
      </c>
      <c r="AN454" s="10">
        <f>3/24000000*OO[[#This Row],[96 (30JUN1985 21:00:00)-Water Temperature (C)]]*OO[[#This Row],[38]]</f>
        <v>3.9656859202499995E-3</v>
      </c>
      <c r="AO454" s="10">
        <f>3/24000000*OO[[#This Row],[97 (01JUL1985 00:00:00)-Water Temperature (C)]]*OO[[#This Row],[39]]</f>
        <v>1.0532851276004998E-2</v>
      </c>
      <c r="AP454" s="10">
        <f>3/24000000*OO[[#This Row],[98 (01JUL1985 03:00:00)-Water Temperature (C)]]*OO[[#This Row],[40]]</f>
        <v>2.2131318345609999E-2</v>
      </c>
      <c r="AQ454" s="10">
        <f>3/24000000*OO[[#This Row],[99 (01JUL1985 06:00:00)-Water Temperature (C)]]*OO[[#This Row],[41]]</f>
        <v>3.8474937395699994E-2</v>
      </c>
      <c r="AR454" s="10">
        <f>3/24000000*OO[[#This Row],[100 (01JUL1985 09:00:00)-Water Temperature (C)]]*OO[[#This Row],[42]]</f>
        <v>6.0332635168699994E-2</v>
      </c>
      <c r="AS454" s="10">
        <f>3/24000000*OO[[#This Row],[101 (01JUL1985 12:00:00)-Water Temperature (C)]]*OO[[#This Row],[43]]</f>
        <v>8.0225411195249993E-2</v>
      </c>
      <c r="AT454" s="10">
        <f>3/24000000*OO[[#This Row],[102 (01JUL1985 15:00:00)-Water Temperature (C)]]*OO[[#This Row],[44]]</f>
        <v>8.9457163642349999E-2</v>
      </c>
      <c r="AU454" s="10">
        <f>3/24000000*OO[[#This Row],[103 (01JUL1985 18:00:00)-Water Temperature (C)]]*OO[[#This Row],[45]]</f>
        <v>8.4897850337887493E-2</v>
      </c>
      <c r="AV454" s="10">
        <f>3/24000000*OO[[#This Row],[104 (01JUL1985 21:00:00)-Water Temperature (C)]]*OO[[#This Row],[46]]</f>
        <v>6.6731606542950003E-2</v>
      </c>
      <c r="AW454" s="10">
        <f>3/24000000*OO[[#This Row],[105 (02JUL1985 00:00:00)-Water Temperature (C)]]*OO[[#This Row],[47]]</f>
        <v>4.5144646817124996E-2</v>
      </c>
      <c r="AX454" s="10">
        <f>3/24000000*OO[[#This Row],[106 (02JUL1985 03:00:00)-Water Temperature (C)]]*OO[[#This Row],[48]]</f>
        <v>2.8543302686699999E-2</v>
      </c>
      <c r="AY454" s="10">
        <f>3/24000000*OO[[#This Row],[107 (02JUL1985 06:00:00)-Water Temperature (C)]]*OO[[#This Row],[49]]</f>
        <v>1.7189440803527498E-2</v>
      </c>
      <c r="AZ454" s="10">
        <f>3/24000000*OO[[#This Row],[108 (02JUL1985 09:00:00)-Water Temperature (C)]]*OO[[#This Row],[50]]</f>
        <v>1.0622509652789998E-2</v>
      </c>
      <c r="BA454" s="10">
        <f>3/24000000*OO[[#This Row],[109 (02JUL1985 12:00:00)-Water Temperature (C)]]*OO[[#This Row],[51]]</f>
        <v>6.2592029391150003E-3</v>
      </c>
      <c r="BB454" s="10">
        <f>3/24000000*OO[[#This Row],[110 (02JUL1985 15:00:00)-Water Temperature (C)]]*OO[[#This Row],[52]]</f>
        <v>3.4747851623174999E-3</v>
      </c>
      <c r="BC454" s="10">
        <f>3/24000000*OO[[#This Row],[111 (02JUL1985 18:00:00)-Water Temperature (C)]]*OO[[#This Row],[53]]</f>
        <v>1.8081249315920001E-3</v>
      </c>
      <c r="BD454" s="10">
        <f>3/24000000*OO[[#This Row],[112 (02JUL1985 21:00:00)-Water Temperature (C)]]*OO[[#This Row],[54]]</f>
        <v>8.845572832586249E-4</v>
      </c>
      <c r="BE454" s="10">
        <f>3/24000000*OO[[#This Row],[113 (03JUL1985 00:00:00)-Water Temperature (C)]]*OO[[#This Row],[55]]</f>
        <v>4.3080579751387501E-4</v>
      </c>
      <c r="BF454" s="10">
        <f>3/24000000*OO[[#This Row],[114 (03JUL1985 03:00:00)-Water Temperature (C)]]*OO[[#This Row],[56]]</f>
        <v>2.3342907050275002E-4</v>
      </c>
      <c r="BG454" s="10">
        <f>3/24000000*OO[[#This Row],[115 (03JUL1985 06:00:00)-Water Temperature (C)]]*OO[[#This Row],[57]]</f>
        <v>1.4761047885209999E-4</v>
      </c>
      <c r="BH454" s="10">
        <f>3/24000000*OO[[#This Row],[116 (03JUL1985 09:00:00)-Water Temperature (C)]]*OO[[#This Row],[58]]</f>
        <v>1.1457917216032498E-4</v>
      </c>
      <c r="BI454" s="10">
        <f>3/24000000*OO[[#This Row],[117 (03JUL1985 12:00:00)-Water Temperature (C)]]*OO[[#This Row],[59]]</f>
        <v>9.3334543071000006E-5</v>
      </c>
      <c r="BJ454" s="10">
        <f>3/24000000*OO[[#This Row],[118 (03JUL1985 15:00:00)-Water Temperature (C)]]*OO[[#This Row],[60]]</f>
        <v>8.3818385701199999E-5</v>
      </c>
      <c r="BK454" s="10">
        <f>3/24000000*OO[[#This Row],[119 (03JUL1985 18:00:00)-Water Temperature (C)]]*OO[[#This Row],[61]]</f>
        <v>7.6004611933749996E-5</v>
      </c>
      <c r="BL454" s="10">
        <f>3/24000000*OO[[#This Row],[120 (03JUL1985 21:00:00)-Water Temperature (C)]]*OO[[#This Row],[62]]</f>
        <v>6.5978953267499996E-5</v>
      </c>
      <c r="BM454" s="10">
        <f>3/24000000*OO[[#This Row],[121 (04JUL1985 00:00:00)-Water Temperature (C)]]*OO[[#This Row],[63]]</f>
        <v>5.5352681146699992E-5</v>
      </c>
      <c r="BN454" s="10">
        <f>3/24000000*OO[[#This Row],[122 (04JUL1985 03:00:00)-Water Temperature (C)]]*OO[[#This Row],[64]]</f>
        <v>4.6912681612499997E-5</v>
      </c>
      <c r="BO454" s="10">
        <f>3/24000000*OO[[#This Row],[123 (04JUL1985 06:00:00)-Water Temperature (C)]]*OO[[#This Row],[65]]</f>
        <v>4.1428908839774987E-5</v>
      </c>
      <c r="BP454" s="10">
        <f>3/24000000*OO[[#This Row],[124 (04JUL1985 09:00:00)-Water Temperature (C)]]*OO[[#This Row],[66]]</f>
        <v>4.0536650942199997E-5</v>
      </c>
      <c r="BQ454" s="10">
        <f>3/24000000*OO[[#This Row],[125 (04JUL1985 12:00:00)-Water Temperature (C)]]*OO[[#This Row],[67]]</f>
        <v>3.9833184986099995E-5</v>
      </c>
      <c r="BR454" s="10">
        <f>3/24000000*OO[[#This Row],[126 (04JUL1985 15:00:00)-Water Temperature (C)]]*OO[[#This Row],[68]]</f>
        <v>3.8291165639099994E-5</v>
      </c>
      <c r="BS454" s="10">
        <f>3/24000000*OO[[#This Row],[127 (04JUL1985 18:00:00)-Water Temperature (C)]]*OO[[#This Row],[69]]</f>
        <v>3.5719537794137498E-5</v>
      </c>
      <c r="BT454" s="10">
        <f>3/24000000*OO[[#This Row],[128 (04JUL1985 21:00:00)-Water Temperature (C)]]*OO[[#This Row],[70]]</f>
        <v>3.1071945892000001E-5</v>
      </c>
      <c r="BU454" s="10">
        <f>3/24000000*OO[[#This Row],[129 (05JUL1985 00:00:00)-Water Temperature (C)]]*OO[[#This Row],[71]]</f>
        <v>2.5804473718462497E-5</v>
      </c>
      <c r="BV454" s="10">
        <f>3/24000000*OO[[#This Row],[130 (05JUL1985 03:00:00)-Water Temperature (C)]]*OO[[#This Row],[72]]</f>
        <v>2.212064917616E-5</v>
      </c>
      <c r="BW454" s="10">
        <f>3/24000000*OO[[#This Row],[131 (05JUL1985 06:00:00)-Water Temperature (C)]]*OO[[#This Row],[73]]</f>
        <v>1.9629136337891248E-5</v>
      </c>
      <c r="BX454" s="10">
        <f>3/24000000*OO[[#This Row],[132 (05JUL1985 09:00:00)-Water Temperature (C)]]*OO[[#This Row],[74]]</f>
        <v>1.868006340776E-5</v>
      </c>
      <c r="BY454" s="10">
        <f>3/24000000*OO[[#This Row],[133 (05JUL1985 12:00:00)-Water Temperature (C)]]*OO[[#This Row],[75]]</f>
        <v>1.7769317083749999E-5</v>
      </c>
      <c r="BZ454" s="10">
        <f>3/24000000*OO[[#This Row],[134 (05JUL1985 15:00:00)-Water Temperature (C)]]*OO[[#This Row],[76]]</f>
        <v>1.6357535576208748E-5</v>
      </c>
      <c r="CA454" s="10">
        <f>3/24000000*OO[[#This Row],[135 (05JUL1985 18:00:00)-Water Temperature (C)]]*OO[[#This Row],[77]]</f>
        <v>1.4881205241649998E-5</v>
      </c>
      <c r="CB454" s="10">
        <f>3/24000000*OO[[#This Row],[136 (05JUL1985 21:00:00)-Water Temperature (C)]]*OO[[#This Row],[78]]</f>
        <v>1.3139703957504999E-5</v>
      </c>
      <c r="CC454" s="10">
        <f>3/24000000*OO[[#This Row],[137 (06JUL1985 00:00:00)-Water Temperature (C)]]*OO[[#This Row],[79]]</f>
        <v>1.1556726039425001E-5</v>
      </c>
      <c r="CD454" s="10">
        <f>3/24000000*OO[[#This Row],[138 (06JUL1985 03:00:00)-Water Temperature (C)]]*OO[[#This Row],[80]]</f>
        <v>1.025365516873E-5</v>
      </c>
      <c r="CE454" s="10">
        <f>3/24000000*OO[[#This Row],[139 (06JUL1985 06:00:00)-Water Temperature (C)]]*OO[[#This Row],[81]]</f>
        <v>9.3804272124199996E-6</v>
      </c>
      <c r="CF454" s="10">
        <f>3/24000000*OO[[#This Row],[140 (06JUL1985 09:00:00)-Water Temperature (C)]]*OO[[#This Row],[82]]</f>
        <v>9.2092921141374998E-6</v>
      </c>
      <c r="CG454" s="10">
        <f>3/24000000*OO[[#This Row],[141 (06JUL1985 12:00:00)-Water Temperature (C)]]*OO[[#This Row],[83]]</f>
        <v>8.9679922063125004E-6</v>
      </c>
      <c r="CH454" s="10">
        <f>3/24000000*OO[[#This Row],[142 (06JUL1985 15:00:00)-Water Temperature (C)]]*OO[[#This Row],[84]]</f>
        <v>8.5375389297374998E-6</v>
      </c>
      <c r="CI454" s="10">
        <f>3/24000000*OO[[#This Row],[143 (06JUL1985 18:00:00)-Water Temperature (C)]]*OO[[#This Row],[85]]</f>
        <v>7.7948654550812494E-6</v>
      </c>
      <c r="CJ454" s="10">
        <f>3/24000000*OO[[#This Row],[144 (06JUL1985 21:00:00)-Water Temperature (C)]]*OO[[#This Row],[86]]</f>
        <v>6.814827197456249E-6</v>
      </c>
      <c r="CK454" s="10">
        <f>3/24000000*OO[[#This Row],[145 (07JUL1985 00:00:00)-Water Temperature (C)]]*OO[[#This Row],[87]]</f>
        <v>5.6885427373125003E-6</v>
      </c>
      <c r="CL454" s="10">
        <f>3/24000000*OO[[#This Row],[146 (07JUL1985 03:00:00)-Water Temperature (C)]]*OO[[#This Row],[88]]</f>
        <v>4.8760525259750004E-6</v>
      </c>
      <c r="CM454" s="10">
        <f>3/24000000*OO[[#This Row],[147 (07JUL1985 06:00:00)-Water Temperature (C)]]*OO[[#This Row],[89]]</f>
        <v>4.3197633458774999E-6</v>
      </c>
      <c r="CN454" s="10">
        <f>3/24000000*OO[[#This Row],[148 (07JUL1985 09:00:00)-Water Temperature (C)]]*OO[[#This Row],[90]]</f>
        <v>4.0380068373125004E-6</v>
      </c>
      <c r="CO454" s="10">
        <f>3/24000000*OO[[#This Row],[149 (07JUL1985 12:00:00)-Water Temperature (C)]]*OO[[#This Row],[91]]</f>
        <v>3.8499477210787503E-6</v>
      </c>
      <c r="CP454" s="10">
        <f>3/24000000*OO[[#This Row],[150 (07JUL1985 15:00:00)-Water Temperature (C)]]*OO[[#This Row],[92]]</f>
        <v>3.8499477210787503E-6</v>
      </c>
      <c r="CQ454" s="10">
        <f>3/24000000*OO[[#This Row],[151 (07JUL1985 18:00:00)-Water Temperature (C)]]*OO[[#This Row],[93]]</f>
        <v>3.8499477210787503E-6</v>
      </c>
      <c r="CR454" s="10">
        <f>3/24000000*OO[[#This Row],[152 (07JUL1985 21:00:00)-Water Temperature (C)]]*OO[[#This Row],[94]]</f>
        <v>3.8499477210787503E-6</v>
      </c>
      <c r="CS454" s="10">
        <f>3/24000000*OO[[#This Row],[153 (08JUL1985 00:00:00)-Water Temperature (C)]]*OO[[#This Row],[95]]</f>
        <v>3.8499477210787503E-6</v>
      </c>
      <c r="CT454" s="10">
        <f>3/24000000*OO[[#This Row],[154 (08JUL1985 03:00:00)-Water Temperature (C)]]*OO[[#This Row],[96]]</f>
        <v>3.8499477210787503E-6</v>
      </c>
      <c r="CU454" s="10">
        <f>3/24000000*OO[[#This Row],[155 (08JUL1985 06:00:00)-Water Temperature (C)]]*OO[[#This Row],[97]]</f>
        <v>3.8499477210787503E-6</v>
      </c>
      <c r="CV454" s="10">
        <f>3/24000000*OO[[#This Row],[156 (08JUL1985 09:00:00)-Water Temperature (C)]]*OO[[#This Row],[98]]</f>
        <v>3.8499477210787503E-6</v>
      </c>
      <c r="CW454" s="10">
        <f>3/24000000*OO[[#This Row],[157 (08JUL1985 12:00:00)-Water Temperature (C)]]*OO[[#This Row],[99]]</f>
        <v>3.8499477210787503E-6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7.4584013263725004E-44</v>
      </c>
      <c r="Z455" s="10">
        <f>3/24000000*OO[[#This Row],[82 (29JUN1985 03:00:00)-Water Temperature (C)]]*OO[[#This Row],[24]]</f>
        <v>1.5921276948149998E-37</v>
      </c>
      <c r="AA455" s="10">
        <f>3/24000000*OO[[#This Row],[83 (29JUN1985 06:00:00)-Water Temperature (C)]]*OO[[#This Row],[25]]</f>
        <v>6.4210667812500004E-31</v>
      </c>
      <c r="AB455" s="10">
        <f>3/24000000*OO[[#This Row],[84 (29JUN1985 09:00:00)-Water Temperature (C)]]*OO[[#This Row],[26]]</f>
        <v>1.6812507062242499E-25</v>
      </c>
      <c r="AC455" s="10">
        <f>3/24000000*OO[[#This Row],[85 (29JUN1985 12:00:00)-Water Temperature (C)]]*OO[[#This Row],[27]]</f>
        <v>2.2792879141711251E-21</v>
      </c>
      <c r="AD455" s="10">
        <f>3/24000000*OO[[#This Row],[86 (29JUN1985 15:00:00)-Water Temperature (C)]]*OO[[#This Row],[28]]</f>
        <v>5.0355952388587487E-18</v>
      </c>
      <c r="AE455" s="10">
        <f>3/24000000*OO[[#This Row],[88 (29JUN1985 21:00:00)-Water Temperature (C)]]*OO[[#This Row],[30]]</f>
        <v>6.4566098018274996E-13</v>
      </c>
      <c r="AF455" s="10">
        <f>3/24000000*OO[[#This Row],[88 (29JUN1985 21:00:00)-Water Temperature (C)]]*OO[[#This Row],[30]]</f>
        <v>6.4566098018274996E-13</v>
      </c>
      <c r="AG455" s="10">
        <f>3/24000000*OO[[#This Row],[89 (30JUN1985 00:00:00)-Water Temperature (C)]]*OO[[#This Row],[31]]</f>
        <v>6.0613793431724997E-11</v>
      </c>
      <c r="AH455" s="10">
        <f>3/24000000*OO[[#This Row],[90 (30JUN1985 03:00:00)-Water Temperature (C)]]*OO[[#This Row],[32]]</f>
        <v>2.9462708444400003E-9</v>
      </c>
      <c r="AI455" s="10">
        <f>3/24000000*OO[[#This Row],[91 (30JUN1985 06:00:00)-Water Temperature (C)]]*OO[[#This Row],[33]]</f>
        <v>8.1141423228924998E-8</v>
      </c>
      <c r="AJ455" s="10">
        <f>3/24000000*OO[[#This Row],[92 (30JUN1985 09:00:00)-Water Temperature (C)]]*OO[[#This Row],[34]]</f>
        <v>1.4412704726525001E-6</v>
      </c>
      <c r="AK455" s="10">
        <f>3/24000000*OO[[#This Row],[93 (30JUN1985 12:00:00)-Water Temperature (C)]]*OO[[#This Row],[35]]</f>
        <v>1.6636515267384998E-5</v>
      </c>
      <c r="AL455" s="10">
        <f>3/24000000*OO[[#This Row],[94 (30JUN1985 15:00:00)-Water Temperature (C)]]*OO[[#This Row],[36]]</f>
        <v>1.2656503771274997E-4</v>
      </c>
      <c r="AM455" s="10">
        <f>3/24000000*OO[[#This Row],[95 (30JUN1985 18:00:00)-Water Temperature (C)]]*OO[[#This Row],[37]]</f>
        <v>6.8692723212174993E-4</v>
      </c>
      <c r="AN455" s="10">
        <f>3/24000000*OO[[#This Row],[96 (30JUN1985 21:00:00)-Water Temperature (C)]]*OO[[#This Row],[38]]</f>
        <v>2.6345042824350001E-3</v>
      </c>
      <c r="AO455" s="10">
        <f>3/24000000*OO[[#This Row],[97 (01JUL1985 00:00:00)-Water Temperature (C)]]*OO[[#This Row],[39]]</f>
        <v>7.2077968492774997E-3</v>
      </c>
      <c r="AP455" s="10">
        <f>3/24000000*OO[[#This Row],[98 (01JUL1985 03:00:00)-Water Temperature (C)]]*OO[[#This Row],[40]]</f>
        <v>1.5509260793812499E-2</v>
      </c>
      <c r="AQ455" s="10">
        <f>3/24000000*OO[[#This Row],[99 (01JUL1985 06:00:00)-Water Temperature (C)]]*OO[[#This Row],[41]]</f>
        <v>2.7555589682549998E-2</v>
      </c>
      <c r="AR455" s="10">
        <f>3/24000000*OO[[#This Row],[100 (01JUL1985 09:00:00)-Water Temperature (C)]]*OO[[#This Row],[42]]</f>
        <v>4.4050225539374994E-2</v>
      </c>
      <c r="AS455" s="10">
        <f>3/24000000*OO[[#This Row],[101 (01JUL1985 12:00:00)-Water Temperature (C)]]*OO[[#This Row],[43]]</f>
        <v>5.992110140727501E-2</v>
      </c>
      <c r="AT455" s="10">
        <f>3/24000000*OO[[#This Row],[102 (01JUL1985 15:00:00)-Water Temperature (C)]]*OO[[#This Row],[44]]</f>
        <v>6.8349866091087494E-2</v>
      </c>
      <c r="AU455" s="10">
        <f>3/24000000*OO[[#This Row],[103 (01JUL1985 18:00:00)-Water Temperature (C)]]*OO[[#This Row],[45]]</f>
        <v>6.6258215343962493E-2</v>
      </c>
      <c r="AV455" s="10">
        <f>3/24000000*OO[[#This Row],[104 (01JUL1985 21:00:00)-Water Temperature (C)]]*OO[[#This Row],[46]]</f>
        <v>5.3200648255687502E-2</v>
      </c>
      <c r="AW455" s="10">
        <f>3/24000000*OO[[#This Row],[105 (02JUL1985 00:00:00)-Water Temperature (C)]]*OO[[#This Row],[47]]</f>
        <v>3.6588569917387501E-2</v>
      </c>
      <c r="AX455" s="10">
        <f>3/24000000*OO[[#This Row],[106 (02JUL1985 03:00:00)-Water Temperature (C)]]*OO[[#This Row],[48]]</f>
        <v>2.3434105287524994E-2</v>
      </c>
      <c r="AY455" s="10">
        <f>3/24000000*OO[[#This Row],[107 (02JUL1985 06:00:00)-Water Temperature (C)]]*OO[[#This Row],[49]]</f>
        <v>1.4288165540302499E-2</v>
      </c>
      <c r="AZ455" s="10">
        <f>3/24000000*OO[[#This Row],[108 (02JUL1985 09:00:00)-Water Temperature (C)]]*OO[[#This Row],[50]]</f>
        <v>8.9278930843799988E-3</v>
      </c>
      <c r="BA455" s="10">
        <f>3/24000000*OO[[#This Row],[109 (02JUL1985 12:00:00)-Water Temperature (C)]]*OO[[#This Row],[51]]</f>
        <v>5.3448283130374998E-3</v>
      </c>
      <c r="BB455" s="10">
        <f>3/24000000*OO[[#This Row],[110 (02JUL1985 15:00:00)-Water Temperature (C)]]*OO[[#This Row],[52]]</f>
        <v>3.0156124800779995E-3</v>
      </c>
      <c r="BC455" s="10">
        <f>3/24000000*OO[[#This Row],[111 (02JUL1985 18:00:00)-Water Temperature (C)]]*OO[[#This Row],[53]]</f>
        <v>1.5949193690209999E-3</v>
      </c>
      <c r="BD455" s="10">
        <f>3/24000000*OO[[#This Row],[112 (02JUL1985 21:00:00)-Water Temperature (C)]]*OO[[#This Row],[54]]</f>
        <v>7.9252837688537493E-4</v>
      </c>
      <c r="BE455" s="10">
        <f>3/24000000*OO[[#This Row],[113 (03JUL1985 00:00:00)-Water Temperature (C)]]*OO[[#This Row],[55]]</f>
        <v>3.8984291206000001E-4</v>
      </c>
      <c r="BF455" s="10">
        <f>3/24000000*OO[[#This Row],[114 (03JUL1985 03:00:00)-Water Temperature (C)]]*OO[[#This Row],[56]]</f>
        <v>2.1171340633905001E-4</v>
      </c>
      <c r="BG455" s="10">
        <f>3/24000000*OO[[#This Row],[115 (03JUL1985 06:00:00)-Water Temperature (C)]]*OO[[#This Row],[57]]</f>
        <v>1.333391399256E-4</v>
      </c>
      <c r="BH455" s="10">
        <f>3/24000000*OO[[#This Row],[116 (03JUL1985 09:00:00)-Water Temperature (C)]]*OO[[#This Row],[58]]</f>
        <v>1.0266566280838749E-4</v>
      </c>
      <c r="BI455" s="10">
        <f>3/24000000*OO[[#This Row],[117 (03JUL1985 12:00:00)-Water Temperature (C)]]*OO[[#This Row],[59]]</f>
        <v>8.3363744153999998E-5</v>
      </c>
      <c r="BJ455" s="10">
        <f>3/24000000*OO[[#This Row],[118 (03JUL1985 15:00:00)-Water Temperature (C)]]*OO[[#This Row],[60]]</f>
        <v>7.4389665870000003E-5</v>
      </c>
      <c r="BK455" s="10">
        <f>3/24000000*OO[[#This Row],[119 (03JUL1985 18:00:00)-Water Temperature (C)]]*OO[[#This Row],[61]]</f>
        <v>6.7455554815687503E-5</v>
      </c>
      <c r="BL455" s="10">
        <f>3/24000000*OO[[#This Row],[120 (03JUL1985 21:00:00)-Water Temperature (C)]]*OO[[#This Row],[62]]</f>
        <v>5.8705697498437494E-5</v>
      </c>
      <c r="BM455" s="10">
        <f>3/24000000*OO[[#This Row],[121 (04JUL1985 00:00:00)-Water Temperature (C)]]*OO[[#This Row],[63]]</f>
        <v>4.9280058767199998E-5</v>
      </c>
      <c r="BN455" s="10">
        <f>3/24000000*OO[[#This Row],[122 (04JUL1985 03:00:00)-Water Temperature (C)]]*OO[[#This Row],[64]]</f>
        <v>4.1744725173000003E-5</v>
      </c>
      <c r="BO455" s="10">
        <f>3/24000000*OO[[#This Row],[123 (04JUL1985 06:00:00)-Water Temperature (C)]]*OO[[#This Row],[65]]</f>
        <v>3.6829486548949997E-5</v>
      </c>
      <c r="BP455" s="10">
        <f>3/24000000*OO[[#This Row],[124 (04JUL1985 09:00:00)-Water Temperature (C)]]*OO[[#This Row],[66]]</f>
        <v>3.6057766001724999E-5</v>
      </c>
      <c r="BQ455" s="10">
        <f>3/24000000*OO[[#This Row],[125 (04JUL1985 12:00:00)-Water Temperature (C)]]*OO[[#This Row],[67]]</f>
        <v>3.5685171360000003E-5</v>
      </c>
      <c r="BR455" s="10">
        <f>3/24000000*OO[[#This Row],[126 (04JUL1985 15:00:00)-Water Temperature (C)]]*OO[[#This Row],[68]]</f>
        <v>3.4569569358537497E-5</v>
      </c>
      <c r="BS455" s="10">
        <f>3/24000000*OO[[#This Row],[127 (04JUL1985 18:00:00)-Water Temperature (C)]]*OO[[#This Row],[69]]</f>
        <v>3.2514832397875001E-5</v>
      </c>
      <c r="BT455" s="10">
        <f>3/24000000*OO[[#This Row],[128 (04JUL1985 21:00:00)-Water Temperature (C)]]*OO[[#This Row],[70]]</f>
        <v>2.8562276029104998E-5</v>
      </c>
      <c r="BU455" s="10">
        <f>3/24000000*OO[[#This Row],[129 (05JUL1985 00:00:00)-Water Temperature (C)]]*OO[[#This Row],[71]]</f>
        <v>2.3824273885893749E-5</v>
      </c>
      <c r="BV455" s="10">
        <f>3/24000000*OO[[#This Row],[130 (05JUL1985 03:00:00)-Water Temperature (C)]]*OO[[#This Row],[72]]</f>
        <v>2.0429780581850002E-5</v>
      </c>
      <c r="BW455" s="10">
        <f>3/24000000*OO[[#This Row],[131 (05JUL1985 06:00:00)-Water Temperature (C)]]*OO[[#This Row],[73]]</f>
        <v>1.8161742164119997E-5</v>
      </c>
      <c r="BX455" s="10">
        <f>3/24000000*OO[[#This Row],[132 (05JUL1985 09:00:00)-Water Temperature (C)]]*OO[[#This Row],[74]]</f>
        <v>1.733001853911E-5</v>
      </c>
      <c r="BY455" s="10">
        <f>3/24000000*OO[[#This Row],[133 (05JUL1985 12:00:00)-Water Temperature (C)]]*OO[[#This Row],[75]]</f>
        <v>1.6634034533902498E-5</v>
      </c>
      <c r="BZ455" s="10">
        <f>3/24000000*OO[[#This Row],[134 (05JUL1985 15:00:00)-Water Temperature (C)]]*OO[[#This Row],[76]]</f>
        <v>1.5428625020619999E-5</v>
      </c>
      <c r="CA455" s="10">
        <f>3/24000000*OO[[#This Row],[135 (05JUL1985 18:00:00)-Water Temperature (C)]]*OO[[#This Row],[77]]</f>
        <v>1.415760881424375E-5</v>
      </c>
      <c r="CB455" s="10">
        <f>3/24000000*OO[[#This Row],[136 (05JUL1985 21:00:00)-Water Temperature (C)]]*OO[[#This Row],[78]]</f>
        <v>1.2586049964799999E-5</v>
      </c>
      <c r="CC455" s="10">
        <f>3/24000000*OO[[#This Row],[137 (06JUL1985 00:00:00)-Water Temperature (C)]]*OO[[#This Row],[79]]</f>
        <v>1.113031262104875E-5</v>
      </c>
      <c r="CD455" s="10">
        <f>3/24000000*OO[[#This Row],[138 (06JUL1985 03:00:00)-Water Temperature (C)]]*OO[[#This Row],[80]]</f>
        <v>9.9318701486249988E-6</v>
      </c>
      <c r="CE455" s="10">
        <f>3/24000000*OO[[#This Row],[139 (06JUL1985 06:00:00)-Water Temperature (C)]]*OO[[#This Row],[81]]</f>
        <v>9.1377187454249991E-6</v>
      </c>
      <c r="CF455" s="10">
        <f>3/24000000*OO[[#This Row],[140 (06JUL1985 09:00:00)-Water Temperature (C)]]*OO[[#This Row],[82]]</f>
        <v>9.058871178209999E-6</v>
      </c>
      <c r="CG455" s="10">
        <f>3/24000000*OO[[#This Row],[141 (06JUL1985 12:00:00)-Water Temperature (C)]]*OO[[#This Row],[83]]</f>
        <v>8.968289868519998E-6</v>
      </c>
      <c r="CH455" s="10">
        <f>3/24000000*OO[[#This Row],[142 (06JUL1985 15:00:00)-Water Temperature (C)]]*OO[[#This Row],[84]]</f>
        <v>8.7008572737824995E-6</v>
      </c>
      <c r="CI455" s="10">
        <f>3/24000000*OO[[#This Row],[143 (06JUL1985 18:00:00)-Water Temperature (C)]]*OO[[#This Row],[85]]</f>
        <v>8.0991886752300008E-6</v>
      </c>
      <c r="CJ455" s="10">
        <f>3/24000000*OO[[#This Row],[144 (06JUL1985 21:00:00)-Water Temperature (C)]]*OO[[#This Row],[86]]</f>
        <v>7.2287760497699995E-6</v>
      </c>
      <c r="CK455" s="10">
        <f>3/24000000*OO[[#This Row],[145 (07JUL1985 00:00:00)-Water Temperature (C)]]*OO[[#This Row],[87]]</f>
        <v>6.1510397615999989E-6</v>
      </c>
      <c r="CL455" s="10">
        <f>3/24000000*OO[[#This Row],[146 (07JUL1985 03:00:00)-Water Temperature (C)]]*OO[[#This Row],[88]]</f>
        <v>5.3627832053100002E-6</v>
      </c>
      <c r="CM455" s="10">
        <f>3/24000000*OO[[#This Row],[147 (07JUL1985 06:00:00)-Water Temperature (C)]]*OO[[#This Row],[89]]</f>
        <v>4.8432052270575001E-6</v>
      </c>
      <c r="CN455" s="10">
        <f>3/24000000*OO[[#This Row],[148 (07JUL1985 09:00:00)-Water Temperature (C)]]*OO[[#This Row],[90]]</f>
        <v>4.6248840224824999E-6</v>
      </c>
      <c r="CO455" s="10">
        <f>3/24000000*OO[[#This Row],[149 (07JUL1985 12:00:00)-Water Temperature (C)]]*OO[[#This Row],[91]]</f>
        <v>4.52824829060625E-6</v>
      </c>
      <c r="CP455" s="10">
        <f>3/24000000*OO[[#This Row],[150 (07JUL1985 15:00:00)-Water Temperature (C)]]*OO[[#This Row],[92]]</f>
        <v>4.52824829060625E-6</v>
      </c>
      <c r="CQ455" s="10">
        <f>3/24000000*OO[[#This Row],[151 (07JUL1985 18:00:00)-Water Temperature (C)]]*OO[[#This Row],[93]]</f>
        <v>4.52824829060625E-6</v>
      </c>
      <c r="CR455" s="10">
        <f>3/24000000*OO[[#This Row],[152 (07JUL1985 21:00:00)-Water Temperature (C)]]*OO[[#This Row],[94]]</f>
        <v>4.52824829060625E-6</v>
      </c>
      <c r="CS455" s="10">
        <f>3/24000000*OO[[#This Row],[153 (08JUL1985 00:00:00)-Water Temperature (C)]]*OO[[#This Row],[95]]</f>
        <v>4.52824829060625E-6</v>
      </c>
      <c r="CT455" s="10">
        <f>3/24000000*OO[[#This Row],[154 (08JUL1985 03:00:00)-Water Temperature (C)]]*OO[[#This Row],[96]]</f>
        <v>4.52824829060625E-6</v>
      </c>
      <c r="CU455" s="10">
        <f>3/24000000*OO[[#This Row],[155 (08JUL1985 06:00:00)-Water Temperature (C)]]*OO[[#This Row],[97]]</f>
        <v>4.52824829060625E-6</v>
      </c>
      <c r="CV455" s="10">
        <f>3/24000000*OO[[#This Row],[156 (08JUL1985 09:00:00)-Water Temperature (C)]]*OO[[#This Row],[98]]</f>
        <v>4.52824829060625E-6</v>
      </c>
      <c r="CW455" s="10">
        <f>3/24000000*OO[[#This Row],[157 (08JUL1985 12:00:00)-Water Temperature (C)]]*OO[[#This Row],[99]]</f>
        <v>4.52824829060625E-6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4.7072001878949999E-38</v>
      </c>
      <c r="AA456" s="10">
        <f>3/24000000*OO[[#This Row],[83 (29JUN1985 06:00:00)-Water Temperature (C)]]*OO[[#This Row],[25]]</f>
        <v>1.6639309139211247E-31</v>
      </c>
      <c r="AB456" s="10">
        <f>3/24000000*OO[[#This Row],[84 (29JUN1985 09:00:00)-Water Temperature (C)]]*OO[[#This Row],[26]]</f>
        <v>5.679705321587499E-26</v>
      </c>
      <c r="AC456" s="10">
        <f>3/24000000*OO[[#This Row],[85 (29JUN1985 12:00:00)-Water Temperature (C)]]*OO[[#This Row],[27]]</f>
        <v>8.9734427004125014E-22</v>
      </c>
      <c r="AD456" s="10">
        <f>3/24000000*OO[[#This Row],[86 (29JUN1985 15:00:00)-Water Temperature (C)]]*OO[[#This Row],[28]]</f>
        <v>2.2139110251974998E-18</v>
      </c>
      <c r="AE456" s="10">
        <f>3/24000000*OO[[#This Row],[88 (29JUN1985 21:00:00)-Water Temperature (C)]]*OO[[#This Row],[30]]</f>
        <v>3.3249738037812498E-13</v>
      </c>
      <c r="AF456" s="10">
        <f>3/24000000*OO[[#This Row],[88 (29JUN1985 21:00:00)-Water Temperature (C)]]*OO[[#This Row],[30]]</f>
        <v>3.3249738037812498E-13</v>
      </c>
      <c r="AG456" s="10">
        <f>3/24000000*OO[[#This Row],[89 (30JUN1985 00:00:00)-Water Temperature (C)]]*OO[[#This Row],[31]]</f>
        <v>3.3208310596275E-11</v>
      </c>
      <c r="AH456" s="10">
        <f>3/24000000*OO[[#This Row],[90 (30JUN1985 03:00:00)-Water Temperature (C)]]*OO[[#This Row],[32]]</f>
        <v>1.7030263355545001E-9</v>
      </c>
      <c r="AI456" s="10">
        <f>3/24000000*OO[[#This Row],[91 (30JUN1985 06:00:00)-Water Temperature (C)]]*OO[[#This Row],[33]]</f>
        <v>4.9287979641337495E-8</v>
      </c>
      <c r="AJ456" s="10">
        <f>3/24000000*OO[[#This Row],[92 (30JUN1985 09:00:00)-Water Temperature (C)]]*OO[[#This Row],[34]]</f>
        <v>9.155393703950001E-7</v>
      </c>
      <c r="AK456" s="10">
        <f>3/24000000*OO[[#This Row],[93 (30JUN1985 12:00:00)-Water Temperature (C)]]*OO[[#This Row],[35]]</f>
        <v>1.1035788577899999E-5</v>
      </c>
      <c r="AL456" s="10">
        <f>3/24000000*OO[[#This Row],[94 (30JUN1985 15:00:00)-Water Temperature (C)]]*OO[[#This Row],[36]]</f>
        <v>8.7570409810812499E-5</v>
      </c>
      <c r="AM456" s="10">
        <f>3/24000000*OO[[#This Row],[95 (30JUN1985 18:00:00)-Water Temperature (C)]]*OO[[#This Row],[37]]</f>
        <v>4.9374566583199996E-4</v>
      </c>
      <c r="AN456" s="10">
        <f>3/24000000*OO[[#This Row],[96 (30JUN1985 21:00:00)-Water Temperature (C)]]*OO[[#This Row],[38]]</f>
        <v>1.9655125898459997E-3</v>
      </c>
      <c r="AO456" s="10">
        <f>3/24000000*OO[[#This Row],[97 (01JUL1985 00:00:00)-Water Temperature (C)]]*OO[[#This Row],[39]]</f>
        <v>5.5743521562449999E-3</v>
      </c>
      <c r="AP456" s="10">
        <f>3/24000000*OO[[#This Row],[98 (01JUL1985 03:00:00)-Water Temperature (C)]]*OO[[#This Row],[40]]</f>
        <v>1.2355811658588747E-2</v>
      </c>
      <c r="AQ456" s="10">
        <f>3/24000000*OO[[#This Row],[99 (01JUL1985 06:00:00)-Water Temperature (C)]]*OO[[#This Row],[41]]</f>
        <v>2.2564625914687497E-2</v>
      </c>
      <c r="AR456" s="10">
        <f>3/24000000*OO[[#This Row],[100 (01JUL1985 09:00:00)-Water Temperature (C)]]*OO[[#This Row],[42]]</f>
        <v>3.6974789285625004E-2</v>
      </c>
      <c r="AS456" s="10">
        <f>3/24000000*OO[[#This Row],[101 (01JUL1985 12:00:00)-Water Temperature (C)]]*OO[[#This Row],[43]]</f>
        <v>5.1728873026999994E-2</v>
      </c>
      <c r="AT456" s="10">
        <f>3/24000000*OO[[#This Row],[102 (01JUL1985 15:00:00)-Water Temperature (C)]]*OO[[#This Row],[44]]</f>
        <v>6.0690202278337498E-2</v>
      </c>
      <c r="AU456" s="10">
        <f>3/24000000*OO[[#This Row],[103 (01JUL1985 18:00:00)-Water Temperature (C)]]*OO[[#This Row],[45]]</f>
        <v>6.0497718097374989E-2</v>
      </c>
      <c r="AV456" s="10">
        <f>3/24000000*OO[[#This Row],[104 (01JUL1985 21:00:00)-Water Temperature (C)]]*OO[[#This Row],[46]]</f>
        <v>4.9801072209700002E-2</v>
      </c>
      <c r="AW456" s="10">
        <f>3/24000000*OO[[#This Row],[105 (02JUL1985 00:00:00)-Water Temperature (C)]]*OO[[#This Row],[47]]</f>
        <v>3.5084618236412499E-2</v>
      </c>
      <c r="AX456" s="10">
        <f>3/24000000*OO[[#This Row],[106 (02JUL1985 03:00:00)-Water Temperature (C)]]*OO[[#This Row],[48]]</f>
        <v>2.2913070010203748E-2</v>
      </c>
      <c r="AY456" s="10">
        <f>3/24000000*OO[[#This Row],[107 (02JUL1985 06:00:00)-Water Temperature (C)]]*OO[[#This Row],[49]]</f>
        <v>1.42632671727E-2</v>
      </c>
      <c r="AZ456" s="10">
        <f>3/24000000*OO[[#This Row],[108 (02JUL1985 09:00:00)-Water Temperature (C)]]*OO[[#This Row],[50]]</f>
        <v>9.0968352796424994E-3</v>
      </c>
      <c r="BA456" s="10">
        <f>3/24000000*OO[[#This Row],[109 (02JUL1985 12:00:00)-Water Temperature (C)]]*OO[[#This Row],[51]]</f>
        <v>5.601394002017499E-3</v>
      </c>
      <c r="BB456" s="10">
        <f>3/24000000*OO[[#This Row],[110 (02JUL1985 15:00:00)-Water Temperature (C)]]*OO[[#This Row],[52]]</f>
        <v>3.2678028987037501E-3</v>
      </c>
      <c r="BC456" s="10">
        <f>3/24000000*OO[[#This Row],[111 (02JUL1985 18:00:00)-Water Temperature (C)]]*OO[[#This Row],[53]]</f>
        <v>1.8019625141025E-3</v>
      </c>
      <c r="BD456" s="10">
        <f>3/24000000*OO[[#This Row],[112 (02JUL1985 21:00:00)-Water Temperature (C)]]*OO[[#This Row],[54]]</f>
        <v>9.412200932604999E-4</v>
      </c>
      <c r="BE456" s="10">
        <f>3/24000000*OO[[#This Row],[113 (03JUL1985 00:00:00)-Water Temperature (C)]]*OO[[#This Row],[55]]</f>
        <v>4.8977991145599995E-4</v>
      </c>
      <c r="BF456" s="10">
        <f>3/24000000*OO[[#This Row],[114 (03JUL1985 03:00:00)-Water Temperature (C)]]*OO[[#This Row],[56]]</f>
        <v>2.8005189149924998E-4</v>
      </c>
      <c r="BG456" s="10">
        <f>3/24000000*OO[[#This Row],[115 (03JUL1985 06:00:00)-Water Temperature (C)]]*OO[[#This Row],[57]]</f>
        <v>1.83318800049675E-4</v>
      </c>
      <c r="BH456" s="10">
        <f>3/24000000*OO[[#This Row],[116 (03JUL1985 09:00:00)-Water Temperature (C)]]*OO[[#This Row],[58]]</f>
        <v>1.4330351136499999E-4</v>
      </c>
      <c r="BI456" s="10">
        <f>3/24000000*OO[[#This Row],[117 (03JUL1985 12:00:00)-Water Temperature (C)]]*OO[[#This Row],[59]]</f>
        <v>1.1687528400887497E-4</v>
      </c>
      <c r="BJ456" s="10">
        <f>3/24000000*OO[[#This Row],[118 (03JUL1985 15:00:00)-Water Temperature (C)]]*OO[[#This Row],[60]]</f>
        <v>1.0356647003199999E-4</v>
      </c>
      <c r="BK456" s="10">
        <f>3/24000000*OO[[#This Row],[119 (03JUL1985 18:00:00)-Water Temperature (C)]]*OO[[#This Row],[61]]</f>
        <v>9.3328893124837499E-5</v>
      </c>
      <c r="BL456" s="10">
        <f>3/24000000*OO[[#This Row],[120 (03JUL1985 21:00:00)-Water Temperature (C)]]*OO[[#This Row],[62]]</f>
        <v>8.0859930370050009E-5</v>
      </c>
      <c r="BM456" s="10">
        <f>3/24000000*OO[[#This Row],[121 (04JUL1985 00:00:00)-Water Temperature (C)]]*OO[[#This Row],[63]]</f>
        <v>6.7574628587699999E-5</v>
      </c>
      <c r="BN456" s="10">
        <f>3/24000000*OO[[#This Row],[122 (04JUL1985 03:00:00)-Water Temperature (C)]]*OO[[#This Row],[64]]</f>
        <v>5.6931399440624993E-5</v>
      </c>
      <c r="BO456" s="10">
        <f>3/24000000*OO[[#This Row],[123 (04JUL1985 06:00:00)-Water Temperature (C)]]*OO[[#This Row],[65]]</f>
        <v>5.0055853731599996E-5</v>
      </c>
      <c r="BP456" s="10">
        <f>3/24000000*OO[[#This Row],[124 (04JUL1985 09:00:00)-Water Temperature (C)]]*OO[[#This Row],[66]]</f>
        <v>4.8913264488024998E-5</v>
      </c>
      <c r="BQ456" s="10">
        <f>3/24000000*OO[[#This Row],[125 (04JUL1985 12:00:00)-Water Temperature (C)]]*OO[[#This Row],[67]]</f>
        <v>4.8655164864599993E-5</v>
      </c>
      <c r="BR456" s="10">
        <f>3/24000000*OO[[#This Row],[126 (04JUL1985 15:00:00)-Water Temperature (C)]]*OO[[#This Row],[68]]</f>
        <v>4.7488221898775E-5</v>
      </c>
      <c r="BS456" s="10">
        <f>3/24000000*OO[[#This Row],[127 (04JUL1985 18:00:00)-Water Temperature (C)]]*OO[[#This Row],[69]]</f>
        <v>4.5010108431450001E-5</v>
      </c>
      <c r="BT456" s="10">
        <f>3/24000000*OO[[#This Row],[128 (04JUL1985 21:00:00)-Water Temperature (C)]]*OO[[#This Row],[70]]</f>
        <v>3.9960292774949999E-5</v>
      </c>
      <c r="BU456" s="10">
        <f>3/24000000*OO[[#This Row],[129 (05JUL1985 00:00:00)-Water Temperature (C)]]*OO[[#This Row],[71]]</f>
        <v>3.3603458662687505E-5</v>
      </c>
      <c r="BV456" s="10">
        <f>3/24000000*OO[[#This Row],[130 (05JUL1985 03:00:00)-Water Temperature (C)]]*OO[[#This Row],[72]]</f>
        <v>2.8885848671199995E-5</v>
      </c>
      <c r="BW456" s="10">
        <f>3/24000000*OO[[#This Row],[131 (05JUL1985 06:00:00)-Water Temperature (C)]]*OO[[#This Row],[73]]</f>
        <v>2.5762763525384998E-5</v>
      </c>
      <c r="BX456" s="10">
        <f>3/24000000*OO[[#This Row],[132 (05JUL1985 09:00:00)-Water Temperature (C)]]*OO[[#This Row],[74]]</f>
        <v>2.4702754262779999E-5</v>
      </c>
      <c r="BY456" s="10">
        <f>3/24000000*OO[[#This Row],[133 (05JUL1985 12:00:00)-Water Temperature (C)]]*OO[[#This Row],[75]]</f>
        <v>2.3928696525827499E-5</v>
      </c>
      <c r="BZ456" s="10">
        <f>3/24000000*OO[[#This Row],[134 (05JUL1985 15:00:00)-Water Temperature (C)]]*OO[[#This Row],[76]]</f>
        <v>2.2466667721892495E-5</v>
      </c>
      <c r="CA456" s="10">
        <f>3/24000000*OO[[#This Row],[135 (05JUL1985 18:00:00)-Water Temperature (C)]]*OO[[#This Row],[77]]</f>
        <v>2.0831307554049998E-5</v>
      </c>
      <c r="CB456" s="10">
        <f>3/24000000*OO[[#This Row],[136 (05JUL1985 21:00:00)-Water Temperature (C)]]*OO[[#This Row],[78]]</f>
        <v>1.8712191866524997E-5</v>
      </c>
      <c r="CC456" s="10">
        <f>3/24000000*OO[[#This Row],[137 (06JUL1985 00:00:00)-Water Temperature (C)]]*OO[[#This Row],[79]]</f>
        <v>1.668546839802E-5</v>
      </c>
      <c r="CD456" s="10">
        <f>3/24000000*OO[[#This Row],[138 (06JUL1985 03:00:00)-Water Temperature (C)]]*OO[[#This Row],[80]]</f>
        <v>1.5012438003607499E-5</v>
      </c>
      <c r="CE456" s="10">
        <f>3/24000000*OO[[#This Row],[139 (06JUL1985 06:00:00)-Water Temperature (C)]]*OO[[#This Row],[81]]</f>
        <v>1.395206585565625E-5</v>
      </c>
      <c r="CF456" s="10">
        <f>3/24000000*OO[[#This Row],[140 (06JUL1985 09:00:00)-Water Temperature (C)]]*OO[[#This Row],[82]]</f>
        <v>1.401067717886375E-5</v>
      </c>
      <c r="CG456" s="10">
        <f>3/24000000*OO[[#This Row],[141 (06JUL1985 12:00:00)-Water Temperature (C)]]*OO[[#This Row],[83]]</f>
        <v>1.4174261505799999E-5</v>
      </c>
      <c r="CH456" s="10">
        <f>3/24000000*OO[[#This Row],[142 (06JUL1985 15:00:00)-Water Temperature (C)]]*OO[[#This Row],[84]]</f>
        <v>1.4096751909272499E-5</v>
      </c>
      <c r="CI456" s="10">
        <f>3/24000000*OO[[#This Row],[143 (06JUL1985 18:00:00)-Water Temperature (C)]]*OO[[#This Row],[85]]</f>
        <v>1.3470594319529999E-5</v>
      </c>
      <c r="CJ456" s="10">
        <f>3/24000000*OO[[#This Row],[144 (06JUL1985 21:00:00)-Water Temperature (C)]]*OO[[#This Row],[86]]</f>
        <v>1.2354781336562499E-5</v>
      </c>
      <c r="CK456" s="10">
        <f>3/24000000*OO[[#This Row],[145 (07JUL1985 00:00:00)-Water Temperature (C)]]*OO[[#This Row],[87]]</f>
        <v>1.0802459667060001E-5</v>
      </c>
      <c r="CL456" s="10">
        <f>3/24000000*OO[[#This Row],[146 (07JUL1985 03:00:00)-Water Temperature (C)]]*OO[[#This Row],[88]]</f>
        <v>9.6346896533887499E-6</v>
      </c>
      <c r="CM456" s="10">
        <f>3/24000000*OO[[#This Row],[147 (07JUL1985 06:00:00)-Water Temperature (C)]]*OO[[#This Row],[89]]</f>
        <v>8.9005739207250003E-6</v>
      </c>
      <c r="CN456" s="10">
        <f>3/24000000*OO[[#This Row],[148 (07JUL1985 09:00:00)-Water Temperature (C)]]*OO[[#This Row],[90]]</f>
        <v>8.7054345541349996E-6</v>
      </c>
      <c r="CO456" s="10">
        <f>3/24000000*OO[[#This Row],[149 (07JUL1985 12:00:00)-Water Temperature (C)]]*OO[[#This Row],[91]]</f>
        <v>8.7545789911299981E-6</v>
      </c>
      <c r="CP456" s="10">
        <f>3/24000000*OO[[#This Row],[150 (07JUL1985 15:00:00)-Water Temperature (C)]]*OO[[#This Row],[92]]</f>
        <v>8.7545789911299981E-6</v>
      </c>
      <c r="CQ456" s="10">
        <f>3/24000000*OO[[#This Row],[151 (07JUL1985 18:00:00)-Water Temperature (C)]]*OO[[#This Row],[93]]</f>
        <v>8.7545789911299981E-6</v>
      </c>
      <c r="CR456" s="10">
        <f>3/24000000*OO[[#This Row],[152 (07JUL1985 21:00:00)-Water Temperature (C)]]*OO[[#This Row],[94]]</f>
        <v>8.7545789911299981E-6</v>
      </c>
      <c r="CS456" s="10">
        <f>3/24000000*OO[[#This Row],[153 (08JUL1985 00:00:00)-Water Temperature (C)]]*OO[[#This Row],[95]]</f>
        <v>8.7545789911299981E-6</v>
      </c>
      <c r="CT456" s="10">
        <f>3/24000000*OO[[#This Row],[154 (08JUL1985 03:00:00)-Water Temperature (C)]]*OO[[#This Row],[96]]</f>
        <v>8.7545789911299981E-6</v>
      </c>
      <c r="CU456" s="10">
        <f>3/24000000*OO[[#This Row],[155 (08JUL1985 06:00:00)-Water Temperature (C)]]*OO[[#This Row],[97]]</f>
        <v>8.7545789911299981E-6</v>
      </c>
      <c r="CV456" s="10">
        <f>3/24000000*OO[[#This Row],[156 (08JUL1985 09:00:00)-Water Temperature (C)]]*OO[[#This Row],[98]]</f>
        <v>8.7545789911299981E-6</v>
      </c>
      <c r="CW456" s="10">
        <f>3/24000000*OO[[#This Row],[157 (08JUL1985 12:00:00)-Water Temperature (C)]]*OO[[#This Row],[99]]</f>
        <v>8.7545789911299981E-6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2.0243117813627499E-38</v>
      </c>
      <c r="AA457" s="10">
        <f>3/24000000*OO[[#This Row],[83 (29JUN1985 06:00:00)-Water Temperature (C)]]*OO[[#This Row],[25]]</f>
        <v>5.6836124267487501E-32</v>
      </c>
      <c r="AB457" s="10">
        <f>3/24000000*OO[[#This Row],[84 (29JUN1985 09:00:00)-Water Temperature (C)]]*OO[[#This Row],[26]]</f>
        <v>2.6623485434024996E-26</v>
      </c>
      <c r="AC457" s="10">
        <f>3/24000000*OO[[#This Row],[85 (29JUN1985 12:00:00)-Water Temperature (C)]]*OO[[#This Row],[27]]</f>
        <v>4.9922060969474997E-22</v>
      </c>
      <c r="AD457" s="10">
        <f>3/24000000*OO[[#This Row],[86 (29JUN1985 15:00:00)-Water Temperature (C)]]*OO[[#This Row],[28]]</f>
        <v>1.3949394575445002E-18</v>
      </c>
      <c r="AE457" s="10">
        <f>3/24000000*OO[[#This Row],[88 (29JUN1985 21:00:00)-Water Temperature (C)]]*OO[[#This Row],[30]]</f>
        <v>2.5132848127493748E-13</v>
      </c>
      <c r="AF457" s="10">
        <f>3/24000000*OO[[#This Row],[88 (29JUN1985 21:00:00)-Water Temperature (C)]]*OO[[#This Row],[30]]</f>
        <v>2.5132848127493748E-13</v>
      </c>
      <c r="AG457" s="10">
        <f>3/24000000*OO[[#This Row],[89 (30JUN1985 00:00:00)-Water Temperature (C)]]*OO[[#This Row],[31]]</f>
        <v>2.7015097438875002E-11</v>
      </c>
      <c r="AH457" s="10">
        <f>3/24000000*OO[[#This Row],[90 (30JUN1985 03:00:00)-Water Temperature (C)]]*OO[[#This Row],[32]]</f>
        <v>1.475984116929E-9</v>
      </c>
      <c r="AI457" s="10">
        <f>3/24000000*OO[[#This Row],[91 (30JUN1985 06:00:00)-Water Temperature (C)]]*OO[[#This Row],[33]]</f>
        <v>4.5306818742349996E-8</v>
      </c>
      <c r="AJ457" s="10">
        <f>3/24000000*OO[[#This Row],[92 (30JUN1985 09:00:00)-Water Temperature (C)]]*OO[[#This Row],[34]]</f>
        <v>8.8845189770562497E-7</v>
      </c>
      <c r="AK457" s="10">
        <f>3/24000000*OO[[#This Row],[93 (30JUN1985 12:00:00)-Water Temperature (C)]]*OO[[#This Row],[35]]</f>
        <v>1.1269609456724999E-5</v>
      </c>
      <c r="AL457" s="10">
        <f>3/24000000*OO[[#This Row],[94 (30JUN1985 15:00:00)-Water Temperature (C)]]*OO[[#This Row],[36]]</f>
        <v>9.4186473459749998E-5</v>
      </c>
      <c r="AM457" s="10">
        <f>3/24000000*OO[[#This Row],[95 (30JUN1985 18:00:00)-Water Temperature (C)]]*OO[[#This Row],[37]]</f>
        <v>5.57058233140625E-4</v>
      </c>
      <c r="AN457" s="10">
        <f>3/24000000*OO[[#This Row],[96 (30JUN1985 21:00:00)-Water Temperature (C)]]*OO[[#This Row],[38]]</f>
        <v>2.321318334720125E-3</v>
      </c>
      <c r="AO457" s="10">
        <f>3/24000000*OO[[#This Row],[97 (01JUL1985 00:00:00)-Water Temperature (C)]]*OO[[#This Row],[39]]</f>
        <v>6.8980766142825002E-3</v>
      </c>
      <c r="AP457" s="10">
        <f>3/24000000*OO[[#This Row],[98 (01JUL1985 03:00:00)-Water Temperature (C)]]*OO[[#This Row],[40]]</f>
        <v>1.59091709804875E-2</v>
      </c>
      <c r="AQ457" s="10">
        <f>3/24000000*OO[[#This Row],[99 (01JUL1985 06:00:00)-Water Temperature (C)]]*OO[[#This Row],[41]]</f>
        <v>3.0177903804000001E-2</v>
      </c>
      <c r="AR457" s="10">
        <f>3/24000000*OO[[#This Row],[100 (01JUL1985 09:00:00)-Water Temperature (C)]]*OO[[#This Row],[42]]</f>
        <v>5.124112880706249E-2</v>
      </c>
      <c r="AS457" s="10">
        <f>3/24000000*OO[[#This Row],[101 (01JUL1985 12:00:00)-Water Temperature (C)]]*OO[[#This Row],[43]]</f>
        <v>7.4486224562174991E-2</v>
      </c>
      <c r="AT457" s="10">
        <f>3/24000000*OO[[#This Row],[102 (01JUL1985 15:00:00)-Water Temperature (C)]]*OO[[#This Row],[44]]</f>
        <v>9.0850206182249996E-2</v>
      </c>
      <c r="AU457" s="10">
        <f>3/24000000*OO[[#This Row],[103 (01JUL1985 18:00:00)-Water Temperature (C)]]*OO[[#This Row],[45]]</f>
        <v>9.377265427565E-2</v>
      </c>
      <c r="AV457" s="10">
        <f>3/24000000*OO[[#This Row],[104 (01JUL1985 21:00:00)-Water Temperature (C)]]*OO[[#This Row],[46]]</f>
        <v>8.030751009824999E-2</v>
      </c>
      <c r="AW457" s="10">
        <f>3/24000000*OO[[#This Row],[105 (02JUL1985 00:00:00)-Water Temperature (C)]]*OO[[#This Row],[47]]</f>
        <v>5.8763376402500005E-2</v>
      </c>
      <c r="AX457" s="10">
        <f>3/24000000*OO[[#This Row],[106 (02JUL1985 03:00:00)-Water Temperature (C)]]*OO[[#This Row],[48]]</f>
        <v>3.9646884356099997E-2</v>
      </c>
      <c r="AY457" s="10">
        <f>3/24000000*OO[[#This Row],[107 (02JUL1985 06:00:00)-Water Temperature (C)]]*OO[[#This Row],[49]]</f>
        <v>2.5575901542999997E-2</v>
      </c>
      <c r="AZ457" s="10">
        <f>3/24000000*OO[[#This Row],[108 (02JUL1985 09:00:00)-Water Temperature (C)]]*OO[[#This Row],[50]]</f>
        <v>1.6936546559292501E-2</v>
      </c>
      <c r="BA457" s="10">
        <f>3/24000000*OO[[#This Row],[109 (02JUL1985 12:00:00)-Water Temperature (C)]]*OO[[#This Row],[51]]</f>
        <v>1.093971332685E-2</v>
      </c>
      <c r="BB457" s="10">
        <f>3/24000000*OO[[#This Row],[110 (02JUL1985 15:00:00)-Water Temperature (C)]]*OO[[#This Row],[52]]</f>
        <v>6.7818453508874995E-3</v>
      </c>
      <c r="BC457" s="10">
        <f>3/24000000*OO[[#This Row],[111 (02JUL1985 18:00:00)-Water Temperature (C)]]*OO[[#This Row],[53]]</f>
        <v>4.0392461290199994E-3</v>
      </c>
      <c r="BD457" s="10">
        <f>3/24000000*OO[[#This Row],[112 (02JUL1985 21:00:00)-Water Temperature (C)]]*OO[[#This Row],[54]]</f>
        <v>2.3093191389372499E-3</v>
      </c>
      <c r="BE457" s="10">
        <f>3/24000000*OO[[#This Row],[113 (03JUL1985 00:00:00)-Water Temperature (C)]]*OO[[#This Row],[55]]</f>
        <v>1.3283238549660001E-3</v>
      </c>
      <c r="BF457" s="10">
        <f>3/24000000*OO[[#This Row],[114 (03JUL1985 03:00:00)-Water Temperature (C)]]*OO[[#This Row],[56]]</f>
        <v>8.2932243284000002E-4</v>
      </c>
      <c r="BG457" s="10">
        <f>3/24000000*OO[[#This Row],[115 (03JUL1985 06:00:00)-Water Temperature (C)]]*OO[[#This Row],[57]]</f>
        <v>5.7884282716274995E-4</v>
      </c>
      <c r="BH457" s="10">
        <f>3/24000000*OO[[#This Row],[116 (03JUL1985 09:00:00)-Water Temperature (C)]]*OO[[#This Row],[58]]</f>
        <v>4.6624071589049991E-4</v>
      </c>
      <c r="BI457" s="10">
        <f>3/24000000*OO[[#This Row],[117 (03JUL1985 12:00:00)-Water Temperature (C)]]*OO[[#This Row],[59]]</f>
        <v>3.8533920351062497E-4</v>
      </c>
      <c r="BJ457" s="10">
        <f>3/24000000*OO[[#This Row],[118 (03JUL1985 15:00:00)-Water Temperature (C)]]*OO[[#This Row],[60]]</f>
        <v>3.4161525402200002E-4</v>
      </c>
      <c r="BK457" s="10">
        <f>3/24000000*OO[[#This Row],[119 (03JUL1985 18:00:00)-Water Temperature (C)]]*OO[[#This Row],[61]]</f>
        <v>3.06259186894375E-4</v>
      </c>
      <c r="BL457" s="10">
        <f>3/24000000*OO[[#This Row],[120 (03JUL1985 21:00:00)-Water Temperature (C)]]*OO[[#This Row],[62]]</f>
        <v>2.6430515765937497E-4</v>
      </c>
      <c r="BM457" s="10">
        <f>3/24000000*OO[[#This Row],[121 (04JUL1985 00:00:00)-Water Temperature (C)]]*OO[[#This Row],[63]]</f>
        <v>2.20308762658575E-4</v>
      </c>
      <c r="BN457" s="10">
        <f>3/24000000*OO[[#This Row],[122 (04JUL1985 03:00:00)-Water Temperature (C)]]*OO[[#This Row],[64]]</f>
        <v>1.8458787936999999E-4</v>
      </c>
      <c r="BO457" s="10">
        <f>3/24000000*OO[[#This Row],[123 (04JUL1985 06:00:00)-Water Temperature (C)]]*OO[[#This Row],[65]]</f>
        <v>1.6169313513925002E-4</v>
      </c>
      <c r="BP457" s="10">
        <f>3/24000000*OO[[#This Row],[124 (04JUL1985 09:00:00)-Water Temperature (C)]]*OO[[#This Row],[66]]</f>
        <v>1.5727258706774998E-4</v>
      </c>
      <c r="BQ457" s="10">
        <f>3/24000000*OO[[#This Row],[125 (04JUL1985 12:00:00)-Water Temperature (C)]]*OO[[#This Row],[67]]</f>
        <v>1.5681571470127498E-4</v>
      </c>
      <c r="BR457" s="10">
        <f>3/24000000*OO[[#This Row],[126 (04JUL1985 15:00:00)-Water Temperature (C)]]*OO[[#This Row],[68]]</f>
        <v>1.5416330451131248E-4</v>
      </c>
      <c r="BS457" s="10">
        <f>3/24000000*OO[[#This Row],[127 (04JUL1985 18:00:00)-Water Temperature (C)]]*OO[[#This Row],[69]]</f>
        <v>1.4710076174474998E-4</v>
      </c>
      <c r="BT457" s="10">
        <f>3/24000000*OO[[#This Row],[128 (04JUL1985 21:00:00)-Water Temperature (C)]]*OO[[#This Row],[70]]</f>
        <v>1.3191965890179999E-4</v>
      </c>
      <c r="BU457" s="10">
        <f>3/24000000*OO[[#This Row],[129 (05JUL1985 00:00:00)-Water Temperature (C)]]*OO[[#This Row],[71]]</f>
        <v>1.1208618418578751E-4</v>
      </c>
      <c r="BV457" s="10">
        <f>3/24000000*OO[[#This Row],[130 (05JUL1985 03:00:00)-Water Temperature (C)]]*OO[[#This Row],[72]]</f>
        <v>9.6549407540800017E-5</v>
      </c>
      <c r="BW457" s="10">
        <f>3/24000000*OO[[#This Row],[131 (05JUL1985 06:00:00)-Water Temperature (C)]]*OO[[#This Row],[73]]</f>
        <v>8.6155292804549993E-5</v>
      </c>
      <c r="BX457" s="10">
        <f>3/24000000*OO[[#This Row],[132 (05JUL1985 09:00:00)-Water Temperature (C)]]*OO[[#This Row],[74]]</f>
        <v>8.27124831525E-5</v>
      </c>
      <c r="BY457" s="10">
        <f>3/24000000*OO[[#This Row],[133 (05JUL1985 12:00:00)-Water Temperature (C)]]*OO[[#This Row],[75]]</f>
        <v>8.0523032582724985E-5</v>
      </c>
      <c r="BZ457" s="10">
        <f>3/24000000*OO[[#This Row],[134 (05JUL1985 15:00:00)-Water Temperature (C)]]*OO[[#This Row],[76]]</f>
        <v>7.6566272152962504E-5</v>
      </c>
      <c r="CA457" s="10">
        <f>3/24000000*OO[[#This Row],[135 (05JUL1985 18:00:00)-Water Temperature (C)]]*OO[[#This Row],[77]]</f>
        <v>7.1539906987449996E-5</v>
      </c>
      <c r="CB457" s="10">
        <f>3/24000000*OO[[#This Row],[136 (05JUL1985 21:00:00)-Water Temperature (C)]]*OO[[#This Row],[78]]</f>
        <v>6.4905841244137491E-5</v>
      </c>
      <c r="CC457" s="10">
        <f>3/24000000*OO[[#This Row],[137 (06JUL1985 00:00:00)-Water Temperature (C)]]*OO[[#This Row],[79]]</f>
        <v>5.8301811168749998E-5</v>
      </c>
      <c r="CD457" s="10">
        <f>3/24000000*OO[[#This Row],[138 (06JUL1985 03:00:00)-Water Temperature (C)]]*OO[[#This Row],[80]]</f>
        <v>5.2750661508300009E-5</v>
      </c>
      <c r="CE457" s="10">
        <f>3/24000000*OO[[#This Row],[139 (06JUL1985 06:00:00)-Water Temperature (C)]]*OO[[#This Row],[81]]</f>
        <v>4.9362800105249998E-5</v>
      </c>
      <c r="CF457" s="10">
        <f>3/24000000*OO[[#This Row],[140 (06JUL1985 09:00:00)-Water Temperature (C)]]*OO[[#This Row],[82]]</f>
        <v>4.9985927621549998E-5</v>
      </c>
      <c r="CG457" s="10">
        <f>3/24000000*OO[[#This Row],[141 (06JUL1985 12:00:00)-Water Temperature (C)]]*OO[[#This Row],[83]]</f>
        <v>5.13103391319E-5</v>
      </c>
      <c r="CH457" s="10">
        <f>3/24000000*OO[[#This Row],[142 (06JUL1985 15:00:00)-Water Temperature (C)]]*OO[[#This Row],[84]]</f>
        <v>5.2010390304650001E-5</v>
      </c>
      <c r="CI457" s="10">
        <f>3/24000000*OO[[#This Row],[143 (06JUL1985 18:00:00)-Water Temperature (C)]]*OO[[#This Row],[85]]</f>
        <v>5.0728206107150003E-5</v>
      </c>
      <c r="CJ457" s="10">
        <f>3/24000000*OO[[#This Row],[144 (06JUL1985 21:00:00)-Water Temperature (C)]]*OO[[#This Row],[86]]</f>
        <v>4.7464135484399997E-5</v>
      </c>
      <c r="CK457" s="10">
        <f>3/24000000*OO[[#This Row],[145 (07JUL1985 00:00:00)-Water Temperature (C)]]*OO[[#This Row],[87]]</f>
        <v>4.234761882125E-5</v>
      </c>
      <c r="CL457" s="10">
        <f>3/24000000*OO[[#This Row],[146 (07JUL1985 03:00:00)-Water Temperature (C)]]*OO[[#This Row],[88]]</f>
        <v>3.82538168785125E-5</v>
      </c>
      <c r="CM457" s="10">
        <f>3/24000000*OO[[#This Row],[147 (07JUL1985 06:00:00)-Water Temperature (C)]]*OO[[#This Row],[89]]</f>
        <v>3.5686290107999998E-5</v>
      </c>
      <c r="CN457" s="10">
        <f>3/24000000*OO[[#This Row],[148 (07JUL1985 09:00:00)-Water Temperature (C)]]*OO[[#This Row],[90]]</f>
        <v>3.5250824248362498E-5</v>
      </c>
      <c r="CO457" s="10">
        <f>3/24000000*OO[[#This Row],[149 (07JUL1985 12:00:00)-Water Temperature (C)]]*OO[[#This Row],[91]]</f>
        <v>3.5924589260062494E-5</v>
      </c>
      <c r="CP457" s="10">
        <f>3/24000000*OO[[#This Row],[150 (07JUL1985 15:00:00)-Water Temperature (C)]]*OO[[#This Row],[92]]</f>
        <v>3.5924589260062494E-5</v>
      </c>
      <c r="CQ457" s="10">
        <f>3/24000000*OO[[#This Row],[151 (07JUL1985 18:00:00)-Water Temperature (C)]]*OO[[#This Row],[93]]</f>
        <v>3.5924589260062494E-5</v>
      </c>
      <c r="CR457" s="10">
        <f>3/24000000*OO[[#This Row],[152 (07JUL1985 21:00:00)-Water Temperature (C)]]*OO[[#This Row],[94]]</f>
        <v>3.5924589260062494E-5</v>
      </c>
      <c r="CS457" s="10">
        <f>3/24000000*OO[[#This Row],[153 (08JUL1985 00:00:00)-Water Temperature (C)]]*OO[[#This Row],[95]]</f>
        <v>3.5924589260062494E-5</v>
      </c>
      <c r="CT457" s="10">
        <f>3/24000000*OO[[#This Row],[154 (08JUL1985 03:00:00)-Water Temperature (C)]]*OO[[#This Row],[96]]</f>
        <v>3.5924589260062494E-5</v>
      </c>
      <c r="CU457" s="10">
        <f>3/24000000*OO[[#This Row],[155 (08JUL1985 06:00:00)-Water Temperature (C)]]*OO[[#This Row],[97]]</f>
        <v>3.5924589260062494E-5</v>
      </c>
      <c r="CV457" s="10">
        <f>3/24000000*OO[[#This Row],[156 (08JUL1985 09:00:00)-Water Temperature (C)]]*OO[[#This Row],[98]]</f>
        <v>3.5924589260062494E-5</v>
      </c>
      <c r="CW457" s="10">
        <f>3/24000000*OO[[#This Row],[157 (08JUL1985 12:00:00)-Water Temperature (C)]]*OO[[#This Row],[99]]</f>
        <v>3.5924589260062494E-5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4.84595114891625E-39</v>
      </c>
      <c r="AA458" s="10">
        <f>3/24000000*OO[[#This Row],[83 (29JUN1985 06:00:00)-Water Temperature (C)]]*OO[[#This Row],[25]]</f>
        <v>1.178875163123E-32</v>
      </c>
      <c r="AB458" s="10">
        <f>3/24000000*OO[[#This Row],[84 (29JUN1985 09:00:00)-Water Temperature (C)]]*OO[[#This Row],[26]]</f>
        <v>7.0252076264125009E-27</v>
      </c>
      <c r="AC458" s="10">
        <f>3/24000000*OO[[#This Row],[85 (29JUN1985 12:00:00)-Water Temperature (C)]]*OO[[#This Row],[27]]</f>
        <v>1.6937322532403749E-22</v>
      </c>
      <c r="AD458" s="10">
        <f>3/24000000*OO[[#This Row],[86 (29JUN1985 15:00:00)-Water Temperature (C)]]*OO[[#This Row],[28]]</f>
        <v>5.5105685006624992E-19</v>
      </c>
      <c r="AE458" s="10">
        <f>3/24000000*OO[[#This Row],[88 (29JUN1985 21:00:00)-Water Temperature (C)]]*OO[[#This Row],[30]]</f>
        <v>1.2244753293026251E-13</v>
      </c>
      <c r="AF458" s="10">
        <f>3/24000000*OO[[#This Row],[88 (29JUN1985 21:00:00)-Water Temperature (C)]]*OO[[#This Row],[30]]</f>
        <v>1.2244753293026251E-13</v>
      </c>
      <c r="AG458" s="10">
        <f>3/24000000*OO[[#This Row],[89 (30JUN1985 00:00:00)-Water Temperature (C)]]*OO[[#This Row],[31]]</f>
        <v>1.430479140534375E-11</v>
      </c>
      <c r="AH458" s="10">
        <f>3/24000000*OO[[#This Row],[90 (30JUN1985 03:00:00)-Water Temperature (C)]]*OO[[#This Row],[32]]</f>
        <v>8.3881849651637511E-10</v>
      </c>
      <c r="AI458" s="10">
        <f>3/24000000*OO[[#This Row],[91 (30JUN1985 06:00:00)-Water Temperature (C)]]*OO[[#This Row],[33]]</f>
        <v>2.7445793102599999E-8</v>
      </c>
      <c r="AJ458" s="10">
        <f>3/24000000*OO[[#This Row],[92 (30JUN1985 09:00:00)-Water Temperature (C)]]*OO[[#This Row],[34]]</f>
        <v>5.6944115589924988E-7</v>
      </c>
      <c r="AK458" s="10">
        <f>3/24000000*OO[[#This Row],[93 (30JUN1985 12:00:00)-Water Temperature (C)]]*OO[[#This Row],[35]]</f>
        <v>7.6257364674499989E-6</v>
      </c>
      <c r="AL458" s="10">
        <f>3/24000000*OO[[#This Row],[94 (30JUN1985 15:00:00)-Water Temperature (C)]]*OO[[#This Row],[36]]</f>
        <v>6.7412562226537513E-5</v>
      </c>
      <c r="AM458" s="10">
        <f>3/24000000*OO[[#This Row],[95 (30JUN1985 18:00:00)-Water Temperature (C)]]*OO[[#This Row],[37]]</f>
        <v>4.2019321951799999E-4</v>
      </c>
      <c r="AN458" s="10">
        <f>3/24000000*OO[[#This Row],[96 (30JUN1985 21:00:00)-Water Temperature (C)]]*OO[[#This Row],[38]]</f>
        <v>1.8465143671995E-3</v>
      </c>
      <c r="AO458" s="10">
        <f>3/24000000*OO[[#This Row],[97 (01JUL1985 00:00:00)-Water Temperature (C)]]*OO[[#This Row],[39]]</f>
        <v>5.7889544626999996E-3</v>
      </c>
      <c r="AP458" s="10">
        <f>3/24000000*OO[[#This Row],[98 (01JUL1985 03:00:00)-Water Temperature (C)]]*OO[[#This Row],[40]]</f>
        <v>1.3989294288899999E-2</v>
      </c>
      <c r="AQ458" s="10">
        <f>3/24000000*OO[[#This Row],[99 (01JUL1985 06:00:00)-Water Temperature (C)]]*OO[[#This Row],[41]]</f>
        <v>2.7650454754724999E-2</v>
      </c>
      <c r="AR458" s="10">
        <f>3/24000000*OO[[#This Row],[100 (01JUL1985 09:00:00)-Water Temperature (C)]]*OO[[#This Row],[42]]</f>
        <v>4.8718439864324996E-2</v>
      </c>
      <c r="AS458" s="10">
        <f>3/24000000*OO[[#This Row],[101 (01JUL1985 12:00:00)-Water Temperature (C)]]*OO[[#This Row],[43]]</f>
        <v>7.3752153333187492E-2</v>
      </c>
      <c r="AT458" s="10">
        <f>3/24000000*OO[[#This Row],[102 (01JUL1985 15:00:00)-Water Temperature (C)]]*OO[[#This Row],[44]]</f>
        <v>9.4201514769450004E-2</v>
      </c>
      <c r="AU458" s="10">
        <f>3/24000000*OO[[#This Row],[103 (01JUL1985 18:00:00)-Water Temperature (C)]]*OO[[#This Row],[45]]</f>
        <v>0.10202083310865</v>
      </c>
      <c r="AV458" s="10">
        <f>3/24000000*OO[[#This Row],[104 (01JUL1985 21:00:00)-Water Temperature (C)]]*OO[[#This Row],[46]]</f>
        <v>9.1888454630700001E-2</v>
      </c>
      <c r="AW458" s="10">
        <f>3/24000000*OO[[#This Row],[105 (02JUL1985 00:00:00)-Water Temperature (C)]]*OO[[#This Row],[47]]</f>
        <v>7.076224774981249E-2</v>
      </c>
      <c r="AX458" s="10">
        <f>3/24000000*OO[[#This Row],[106 (02JUL1985 03:00:00)-Water Temperature (C)]]*OO[[#This Row],[48]]</f>
        <v>5.0014023247124999E-2</v>
      </c>
      <c r="AY458" s="10">
        <f>3/24000000*OO[[#This Row],[107 (02JUL1985 06:00:00)-Water Temperature (C)]]*OO[[#This Row],[49]]</f>
        <v>3.3829001799600002E-2</v>
      </c>
      <c r="AZ458" s="10">
        <f>3/24000000*OO[[#This Row],[108 (02JUL1985 09:00:00)-Water Temperature (C)]]*OO[[#This Row],[50]]</f>
        <v>2.3541826140947502E-2</v>
      </c>
      <c r="BA458" s="10">
        <f>3/24000000*OO[[#This Row],[109 (02JUL1985 12:00:00)-Water Temperature (C)]]*OO[[#This Row],[51]]</f>
        <v>1.6183056606814999E-2</v>
      </c>
      <c r="BB458" s="10">
        <f>3/24000000*OO[[#This Row],[110 (02JUL1985 15:00:00)-Water Temperature (C)]]*OO[[#This Row],[52]]</f>
        <v>1.0857883305503749E-2</v>
      </c>
      <c r="BC458" s="10">
        <f>3/24000000*OO[[#This Row],[111 (02JUL1985 18:00:00)-Water Temperature (C)]]*OO[[#This Row],[53]]</f>
        <v>7.0918946860474997E-3</v>
      </c>
      <c r="BD458" s="10">
        <f>3/24000000*OO[[#This Row],[112 (02JUL1985 21:00:00)-Water Temperature (C)]]*OO[[#This Row],[54]]</f>
        <v>4.4939899296100004E-3</v>
      </c>
      <c r="BE458" s="10">
        <f>3/24000000*OO[[#This Row],[113 (03JUL1985 00:00:00)-Water Temperature (C)]]*OO[[#This Row],[55]]</f>
        <v>2.8560862917156246E-3</v>
      </c>
      <c r="BF458" s="10">
        <f>3/24000000*OO[[#This Row],[114 (03JUL1985 03:00:00)-Water Temperature (C)]]*OO[[#This Row],[56]]</f>
        <v>1.9269623996480002E-3</v>
      </c>
      <c r="BG458" s="10">
        <f>3/24000000*OO[[#This Row],[115 (03JUL1985 06:00:00)-Water Temperature (C)]]*OO[[#This Row],[57]]</f>
        <v>1.412200449136E-3</v>
      </c>
      <c r="BH458" s="10">
        <f>3/24000000*OO[[#This Row],[116 (03JUL1985 09:00:00)-Water Temperature (C)]]*OO[[#This Row],[58]]</f>
        <v>1.162759993396E-3</v>
      </c>
      <c r="BI458" s="10">
        <f>3/24000000*OO[[#This Row],[117 (03JUL1985 12:00:00)-Water Temperature (C)]]*OO[[#This Row],[59]]</f>
        <v>9.7253146070225001E-4</v>
      </c>
      <c r="BJ458" s="10">
        <f>3/24000000*OO[[#This Row],[118 (03JUL1985 15:00:00)-Water Temperature (C)]]*OO[[#This Row],[60]]</f>
        <v>8.6494763453999989E-4</v>
      </c>
      <c r="BK458" s="10">
        <f>3/24000000*OO[[#This Row],[119 (03JUL1985 18:00:00)-Water Temperature (C)]]*OO[[#This Row],[61]]</f>
        <v>7.7501370868687499E-4</v>
      </c>
      <c r="BL458" s="10">
        <f>3/24000000*OO[[#This Row],[120 (03JUL1985 21:00:00)-Water Temperature (C)]]*OO[[#This Row],[62]]</f>
        <v>6.7094357475599997E-4</v>
      </c>
      <c r="BM458" s="10">
        <f>3/24000000*OO[[#This Row],[121 (04JUL1985 00:00:00)-Water Temperature (C)]]*OO[[#This Row],[63]]</f>
        <v>5.6153431453762504E-4</v>
      </c>
      <c r="BN458" s="10">
        <f>3/24000000*OO[[#This Row],[122 (04JUL1985 03:00:00)-Water Temperature (C)]]*OO[[#This Row],[64]]</f>
        <v>4.6999205936624995E-4</v>
      </c>
      <c r="BO458" s="10">
        <f>3/24000000*OO[[#This Row],[123 (04JUL1985 06:00:00)-Water Temperature (C)]]*OO[[#This Row],[65]]</f>
        <v>4.0955930299849997E-4</v>
      </c>
      <c r="BP458" s="10">
        <f>3/24000000*OO[[#This Row],[124 (04JUL1985 09:00:00)-Water Temperature (C)]]*OO[[#This Row],[66]]</f>
        <v>3.9441115941674999E-4</v>
      </c>
      <c r="BQ458" s="10">
        <f>3/24000000*OO[[#This Row],[125 (04JUL1985 12:00:00)-Water Temperature (C)]]*OO[[#This Row],[67]]</f>
        <v>3.9164252628874998E-4</v>
      </c>
      <c r="BR458" s="10">
        <f>3/24000000*OO[[#This Row],[126 (04JUL1985 15:00:00)-Water Temperature (C)]]*OO[[#This Row],[68]]</f>
        <v>3.8580530082599998E-4</v>
      </c>
      <c r="BS458" s="10">
        <f>3/24000000*OO[[#This Row],[127 (04JUL1985 18:00:00)-Water Temperature (C)]]*OO[[#This Row],[69]]</f>
        <v>3.7082946875000001E-4</v>
      </c>
      <c r="BT458" s="10">
        <f>3/24000000*OO[[#This Row],[128 (04JUL1985 21:00:00)-Water Temperature (C)]]*OO[[#This Row],[70]]</f>
        <v>3.35871660263125E-4</v>
      </c>
      <c r="BU458" s="10">
        <f>3/24000000*OO[[#This Row],[129 (05JUL1985 00:00:00)-Water Temperature (C)]]*OO[[#This Row],[71]]</f>
        <v>2.8841297970562499E-4</v>
      </c>
      <c r="BV458" s="10">
        <f>3/24000000*OO[[#This Row],[130 (05JUL1985 03:00:00)-Water Temperature (C)]]*OO[[#This Row],[72]]</f>
        <v>2.4881585306006247E-4</v>
      </c>
      <c r="BW458" s="10">
        <f>3/24000000*OO[[#This Row],[131 (05JUL1985 06:00:00)-Water Temperature (C)]]*OO[[#This Row],[73]]</f>
        <v>2.2104313893344998E-4</v>
      </c>
      <c r="BX458" s="10">
        <f>3/24000000*OO[[#This Row],[132 (05JUL1985 09:00:00)-Water Temperature (C)]]*OO[[#This Row],[74]]</f>
        <v>2.1073092220575001E-4</v>
      </c>
      <c r="BY458" s="10">
        <f>3/24000000*OO[[#This Row],[133 (05JUL1985 12:00:00)-Water Temperature (C)]]*OO[[#This Row],[75]]</f>
        <v>2.0462424280503751E-4</v>
      </c>
      <c r="BZ458" s="10">
        <f>3/24000000*OO[[#This Row],[134 (05JUL1985 15:00:00)-Water Temperature (C)]]*OO[[#This Row],[76]]</f>
        <v>1.9550748619499999E-4</v>
      </c>
      <c r="CA458" s="10">
        <f>3/24000000*OO[[#This Row],[135 (05JUL1985 18:00:00)-Water Temperature (C)]]*OO[[#This Row],[77]]</f>
        <v>1.83564586914375E-4</v>
      </c>
      <c r="CB458" s="10">
        <f>3/24000000*OO[[#This Row],[136 (05JUL1985 21:00:00)-Water Temperature (C)]]*OO[[#This Row],[78]]</f>
        <v>1.67744236454625E-4</v>
      </c>
      <c r="CC458" s="10">
        <f>3/24000000*OO[[#This Row],[137 (06JUL1985 00:00:00)-Water Temperature (C)]]*OO[[#This Row],[79]]</f>
        <v>1.5137976144640001E-4</v>
      </c>
      <c r="CD458" s="10">
        <f>3/24000000*OO[[#This Row],[138 (06JUL1985 03:00:00)-Water Temperature (C)]]*OO[[#This Row],[80]]</f>
        <v>1.3715349264225001E-4</v>
      </c>
      <c r="CE458" s="10">
        <f>3/24000000*OO[[#This Row],[139 (06JUL1985 06:00:00)-Water Temperature (C)]]*OO[[#This Row],[81]]</f>
        <v>1.281446983051875E-4</v>
      </c>
      <c r="CF458" s="10">
        <f>3/24000000*OO[[#This Row],[140 (06JUL1985 09:00:00)-Water Temperature (C)]]*OO[[#This Row],[82]]</f>
        <v>1.291676864192875E-4</v>
      </c>
      <c r="CG458" s="10">
        <f>3/24000000*OO[[#This Row],[141 (06JUL1985 12:00:00)-Water Temperature (C)]]*OO[[#This Row],[83]]</f>
        <v>1.327948211005E-4</v>
      </c>
      <c r="CH458" s="10">
        <f>3/24000000*OO[[#This Row],[142 (06JUL1985 15:00:00)-Water Temperature (C)]]*OO[[#This Row],[84]]</f>
        <v>1.3547770900399996E-4</v>
      </c>
      <c r="CI458" s="10">
        <f>3/24000000*OO[[#This Row],[143 (06JUL1985 18:00:00)-Water Temperature (C)]]*OO[[#This Row],[85]]</f>
        <v>1.3375139927256248E-4</v>
      </c>
      <c r="CJ458" s="10">
        <f>3/24000000*OO[[#This Row],[144 (06JUL1985 21:00:00)-Water Temperature (C)]]*OO[[#This Row],[86]]</f>
        <v>1.2660806774907499E-4</v>
      </c>
      <c r="CK458" s="10">
        <f>3/24000000*OO[[#This Row],[145 (07JUL1985 00:00:00)-Water Temperature (C)]]*OO[[#This Row],[87]]</f>
        <v>1.1433354414184998E-4</v>
      </c>
      <c r="CL458" s="10">
        <f>3/24000000*OO[[#This Row],[146 (07JUL1985 03:00:00)-Water Temperature (C)]]*OO[[#This Row],[88]]</f>
        <v>1.0370119511962498E-4</v>
      </c>
      <c r="CM458" s="10">
        <f>3/24000000*OO[[#This Row],[147 (07JUL1985 06:00:00)-Water Temperature (C)]]*OO[[#This Row],[89]]</f>
        <v>9.6540844040099999E-5</v>
      </c>
      <c r="CN458" s="10">
        <f>3/24000000*OO[[#This Row],[148 (07JUL1985 09:00:00)-Water Temperature (C)]]*OO[[#This Row],[90]]</f>
        <v>9.4905807700875001E-5</v>
      </c>
      <c r="CO458" s="10">
        <f>3/24000000*OO[[#This Row],[149 (07JUL1985 12:00:00)-Water Temperature (C)]]*OO[[#This Row],[91]]</f>
        <v>9.6562598841425004E-5</v>
      </c>
      <c r="CP458" s="10">
        <f>3/24000000*OO[[#This Row],[150 (07JUL1985 15:00:00)-Water Temperature (C)]]*OO[[#This Row],[92]]</f>
        <v>9.6562598841425004E-5</v>
      </c>
      <c r="CQ458" s="10">
        <f>3/24000000*OO[[#This Row],[151 (07JUL1985 18:00:00)-Water Temperature (C)]]*OO[[#This Row],[93]]</f>
        <v>9.6562598841425004E-5</v>
      </c>
      <c r="CR458" s="10">
        <f>3/24000000*OO[[#This Row],[152 (07JUL1985 21:00:00)-Water Temperature (C)]]*OO[[#This Row],[94]]</f>
        <v>9.6562598841425004E-5</v>
      </c>
      <c r="CS458" s="10">
        <f>3/24000000*OO[[#This Row],[153 (08JUL1985 00:00:00)-Water Temperature (C)]]*OO[[#This Row],[95]]</f>
        <v>9.6562598841425004E-5</v>
      </c>
      <c r="CT458" s="10">
        <f>3/24000000*OO[[#This Row],[154 (08JUL1985 03:00:00)-Water Temperature (C)]]*OO[[#This Row],[96]]</f>
        <v>9.6562598841425004E-5</v>
      </c>
      <c r="CU458" s="10">
        <f>3/24000000*OO[[#This Row],[155 (08JUL1985 06:00:00)-Water Temperature (C)]]*OO[[#This Row],[97]]</f>
        <v>9.6562598841425004E-5</v>
      </c>
      <c r="CV458" s="10">
        <f>3/24000000*OO[[#This Row],[156 (08JUL1985 09:00:00)-Water Temperature (C)]]*OO[[#This Row],[98]]</f>
        <v>9.6562598841425004E-5</v>
      </c>
      <c r="CW458" s="10">
        <f>3/24000000*OO[[#This Row],[157 (08JUL1985 12:00:00)-Water Temperature (C)]]*OO[[#This Row],[99]]</f>
        <v>9.6562598841425004E-5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1.9797285545162501E-39</v>
      </c>
      <c r="AA459" s="10">
        <f>3/24000000*OO[[#This Row],[83 (29JUN1985 06:00:00)-Water Temperature (C)]]*OO[[#This Row],[25]]</f>
        <v>4.4267897276549998E-33</v>
      </c>
      <c r="AB459" s="10">
        <f>3/24000000*OO[[#This Row],[84 (29JUN1985 09:00:00)-Water Temperature (C)]]*OO[[#This Row],[26]]</f>
        <v>2.9446455482000005E-27</v>
      </c>
      <c r="AC459" s="10">
        <f>3/24000000*OO[[#This Row],[85 (29JUN1985 12:00:00)-Water Temperature (C)]]*OO[[#This Row],[27]]</f>
        <v>7.6543677860937487E-23</v>
      </c>
      <c r="AD459" s="10">
        <f>3/24000000*OO[[#This Row],[86 (29JUN1985 15:00:00)-Water Temperature (C)]]*OO[[#This Row],[28]]</f>
        <v>2.8315930314012495E-19</v>
      </c>
      <c r="AE459" s="10">
        <f>3/24000000*OO[[#This Row],[88 (29JUN1985 21:00:00)-Water Temperature (C)]]*OO[[#This Row],[30]]</f>
        <v>7.7125794641500005E-14</v>
      </c>
      <c r="AF459" s="10">
        <f>3/24000000*OO[[#This Row],[88 (29JUN1985 21:00:00)-Water Temperature (C)]]*OO[[#This Row],[30]]</f>
        <v>7.7125794641500005E-14</v>
      </c>
      <c r="AG459" s="10">
        <f>3/24000000*OO[[#This Row],[89 (30JUN1985 00:00:00)-Water Temperature (C)]]*OO[[#This Row],[31]]</f>
        <v>9.7911454704812518E-12</v>
      </c>
      <c r="AH459" s="10">
        <f>3/24000000*OO[[#This Row],[90 (30JUN1985 03:00:00)-Water Temperature (C)]]*OO[[#This Row],[32]]</f>
        <v>6.1651606803625009E-10</v>
      </c>
      <c r="AI459" s="10">
        <f>3/24000000*OO[[#This Row],[91 (30JUN1985 06:00:00)-Water Temperature (C)]]*OO[[#This Row],[33]]</f>
        <v>2.1496044017652498E-8</v>
      </c>
      <c r="AJ459" s="10">
        <f>3/24000000*OO[[#This Row],[92 (30JUN1985 09:00:00)-Water Temperature (C)]]*OO[[#This Row],[34]]</f>
        <v>4.7095646398312495E-7</v>
      </c>
      <c r="AK459" s="10">
        <f>3/24000000*OO[[#This Row],[93 (30JUN1985 12:00:00)-Water Temperature (C)]]*OO[[#This Row],[35]]</f>
        <v>6.6515757522374988E-6</v>
      </c>
      <c r="AL459" s="10">
        <f>3/24000000*OO[[#This Row],[94 (30JUN1985 15:00:00)-Water Temperature (C)]]*OO[[#This Row],[36]]</f>
        <v>6.2150481334500001E-5</v>
      </c>
      <c r="AM459" s="10">
        <f>3/24000000*OO[[#This Row],[95 (30JUN1985 18:00:00)-Water Temperature (C)]]*OO[[#This Row],[37]]</f>
        <v>4.0844650365112495E-4</v>
      </c>
      <c r="AN459" s="10">
        <f>3/24000000*OO[[#This Row],[96 (30JUN1985 21:00:00)-Water Temperature (C)]]*OO[[#This Row],[38]]</f>
        <v>1.8950284412891248E-3</v>
      </c>
      <c r="AO459" s="10">
        <f>3/24000000*OO[[#This Row],[97 (01JUL1985 00:00:00)-Water Temperature (C)]]*OO[[#This Row],[39]]</f>
        <v>6.2821528435850005E-3</v>
      </c>
      <c r="AP459" s="10">
        <f>3/24000000*OO[[#This Row],[98 (01JUL1985 03:00:00)-Water Temperature (C)]]*OO[[#This Row],[40]]</f>
        <v>1.5965368604125001E-2</v>
      </c>
      <c r="AQ459" s="10">
        <f>3/24000000*OO[[#This Row],[99 (01JUL1985 06:00:00)-Water Temperature (C)]]*OO[[#This Row],[41]]</f>
        <v>3.2938333744749998E-2</v>
      </c>
      <c r="AR459" s="10">
        <f>3/24000000*OO[[#This Row],[100 (01JUL1985 09:00:00)-Water Temperature (C)]]*OO[[#This Row],[42]]</f>
        <v>6.0168169680300004E-2</v>
      </c>
      <c r="AS459" s="10">
        <f>3/24000000*OO[[#This Row],[101 (01JUL1985 12:00:00)-Water Temperature (C)]]*OO[[#This Row],[43]]</f>
        <v>9.4696394470762488E-2</v>
      </c>
      <c r="AT459" s="10">
        <f>3/24000000*OO[[#This Row],[102 (01JUL1985 15:00:00)-Water Temperature (C)]]*OO[[#This Row],[44]]</f>
        <v>0.12659962000087499</v>
      </c>
      <c r="AU459" s="10">
        <f>3/24000000*OO[[#This Row],[103 (01JUL1985 18:00:00)-Water Temperature (C)]]*OO[[#This Row],[45]]</f>
        <v>0.14388112749683749</v>
      </c>
      <c r="AV459" s="10">
        <f>3/24000000*OO[[#This Row],[104 (01JUL1985 21:00:00)-Water Temperature (C)]]*OO[[#This Row],[46]]</f>
        <v>0.13643879096345002</v>
      </c>
      <c r="AW459" s="10">
        <f>3/24000000*OO[[#This Row],[105 (02JUL1985 00:00:00)-Water Temperature (C)]]*OO[[#This Row],[47]]</f>
        <v>0.111520405942375</v>
      </c>
      <c r="AX459" s="10">
        <f>3/24000000*OO[[#This Row],[106 (02JUL1985 03:00:00)-Water Temperature (C)]]*OO[[#This Row],[48]]</f>
        <v>8.2962702953549988E-2</v>
      </c>
      <c r="AY459" s="10">
        <f>3/24000000*OO[[#This Row],[107 (02JUL1985 06:00:00)-Water Temperature (C)]]*OO[[#This Row],[49]]</f>
        <v>5.8965522228112494E-2</v>
      </c>
      <c r="AZ459" s="10">
        <f>3/24000000*OO[[#This Row],[108 (02JUL1985 09:00:00)-Water Temperature (C)]]*OO[[#This Row],[50]]</f>
        <v>4.3059122639400003E-2</v>
      </c>
      <c r="BA459" s="10">
        <f>3/24000000*OO[[#This Row],[109 (02JUL1985 12:00:00)-Water Temperature (C)]]*OO[[#This Row],[51]]</f>
        <v>3.1341195742500001E-2</v>
      </c>
      <c r="BB459" s="10">
        <f>3/24000000*OO[[#This Row],[110 (02JUL1985 15:00:00)-Water Temperature (C)]]*OO[[#This Row],[52]]</f>
        <v>2.2547396133067499E-2</v>
      </c>
      <c r="BC459" s="10">
        <f>3/24000000*OO[[#This Row],[111 (02JUL1985 18:00:00)-Water Temperature (C)]]*OO[[#This Row],[53]]</f>
        <v>1.5907407384014999E-2</v>
      </c>
      <c r="BD459" s="10">
        <f>3/24000000*OO[[#This Row],[112 (02JUL1985 21:00:00)-Water Temperature (C)]]*OO[[#This Row],[54]]</f>
        <v>1.0919986174484999E-2</v>
      </c>
      <c r="BE459" s="10">
        <f>3/24000000*OO[[#This Row],[113 (03JUL1985 00:00:00)-Water Temperature (C)]]*OO[[#This Row],[55]]</f>
        <v>7.4503364693499982E-3</v>
      </c>
      <c r="BF459" s="10">
        <f>3/24000000*OO[[#This Row],[114 (03JUL1985 03:00:00)-Water Temperature (C)]]*OO[[#This Row],[56]]</f>
        <v>5.2883299375E-3</v>
      </c>
      <c r="BG459" s="10">
        <f>3/24000000*OO[[#This Row],[115 (03JUL1985 06:00:00)-Water Temperature (C)]]*OO[[#This Row],[57]]</f>
        <v>3.9843331147199996E-3</v>
      </c>
      <c r="BH459" s="10">
        <f>3/24000000*OO[[#This Row],[116 (03JUL1985 09:00:00)-Water Temperature (C)]]*OO[[#This Row],[58]]</f>
        <v>3.3098713308374996E-3</v>
      </c>
      <c r="BI459" s="10">
        <f>3/24000000*OO[[#This Row],[117 (03JUL1985 12:00:00)-Water Temperature (C)]]*OO[[#This Row],[59]]</f>
        <v>2.7825161995462498E-3</v>
      </c>
      <c r="BJ459" s="10">
        <f>3/24000000*OO[[#This Row],[118 (03JUL1985 15:00:00)-Water Temperature (C)]]*OO[[#This Row],[60]]</f>
        <v>2.4744408907349993E-3</v>
      </c>
      <c r="BK459" s="10">
        <f>3/24000000*OO[[#This Row],[119 (03JUL1985 18:00:00)-Water Temperature (C)]]*OO[[#This Row],[61]]</f>
        <v>2.2144018414589997E-3</v>
      </c>
      <c r="BL459" s="10">
        <f>3/24000000*OO[[#This Row],[120 (03JUL1985 21:00:00)-Water Temperature (C)]]*OO[[#This Row],[62]]</f>
        <v>1.926034234596E-3</v>
      </c>
      <c r="BM459" s="10">
        <f>3/24000000*OO[[#This Row],[121 (04JUL1985 00:00:00)-Water Temperature (C)]]*OO[[#This Row],[63]]</f>
        <v>1.6211778014460002E-3</v>
      </c>
      <c r="BN459" s="10">
        <f>3/24000000*OO[[#This Row],[122 (04JUL1985 03:00:00)-Water Temperature (C)]]*OO[[#This Row],[64]]</f>
        <v>1.3585193335473747E-3</v>
      </c>
      <c r="BO459" s="10">
        <f>3/24000000*OO[[#This Row],[123 (04JUL1985 06:00:00)-Water Temperature (C)]]*OO[[#This Row],[65]]</f>
        <v>1.1765223503136248E-3</v>
      </c>
      <c r="BP459" s="10">
        <f>3/24000000*OO[[#This Row],[124 (04JUL1985 09:00:00)-Water Temperature (C)]]*OO[[#This Row],[66]]</f>
        <v>1.117018498361875E-3</v>
      </c>
      <c r="BQ459" s="10">
        <f>3/24000000*OO[[#This Row],[125 (04JUL1985 12:00:00)-Water Temperature (C)]]*OO[[#This Row],[67]]</f>
        <v>1.0976188304249999E-3</v>
      </c>
      <c r="BR459" s="10">
        <f>3/24000000*OO[[#This Row],[126 (04JUL1985 15:00:00)-Water Temperature (C)]]*OO[[#This Row],[68]]</f>
        <v>1.0782813102849999E-3</v>
      </c>
      <c r="BS459" s="10">
        <f>3/24000000*OO[[#This Row],[127 (04JUL1985 18:00:00)-Water Temperature (C)]]*OO[[#This Row],[69]]</f>
        <v>1.0373107570392499E-3</v>
      </c>
      <c r="BT459" s="10">
        <f>3/24000000*OO[[#This Row],[128 (04JUL1985 21:00:00)-Water Temperature (C)]]*OO[[#This Row],[70]]</f>
        <v>9.4739464348874997E-4</v>
      </c>
      <c r="BU459" s="10">
        <f>3/24000000*OO[[#This Row],[129 (05JUL1985 00:00:00)-Water Temperature (C)]]*OO[[#This Row],[71]]</f>
        <v>8.2122278542399985E-4</v>
      </c>
      <c r="BV459" s="10">
        <f>3/24000000*OO[[#This Row],[130 (05JUL1985 03:00:00)-Water Temperature (C)]]*OO[[#This Row],[72]]</f>
        <v>7.1001991991799995E-4</v>
      </c>
      <c r="BW459" s="10">
        <f>3/24000000*OO[[#This Row],[131 (05JUL1985 06:00:00)-Water Temperature (C)]]*OO[[#This Row],[73]]</f>
        <v>6.2735866585050001E-4</v>
      </c>
      <c r="BX459" s="10">
        <f>3/24000000*OO[[#This Row],[132 (05JUL1985 09:00:00)-Water Temperature (C)]]*OO[[#This Row],[74]]</f>
        <v>5.9109898400562489E-4</v>
      </c>
      <c r="BY459" s="10">
        <f>3/24000000*OO[[#This Row],[133 (05JUL1985 12:00:00)-Water Temperature (C)]]*OO[[#This Row],[75]]</f>
        <v>5.6948641094350006E-4</v>
      </c>
      <c r="BZ459" s="10">
        <f>3/24000000*OO[[#This Row],[134 (05JUL1985 15:00:00)-Water Temperature (C)]]*OO[[#This Row],[76]]</f>
        <v>5.4311046244812501E-4</v>
      </c>
      <c r="CA459" s="10">
        <f>3/24000000*OO[[#This Row],[135 (05JUL1985 18:00:00)-Water Temperature (C)]]*OO[[#This Row],[77]]</f>
        <v>5.1092174014549991E-4</v>
      </c>
      <c r="CB459" s="10">
        <f>3/24000000*OO[[#This Row],[136 (05JUL1985 21:00:00)-Water Temperature (C)]]*OO[[#This Row],[78]]</f>
        <v>4.6875245033750005E-4</v>
      </c>
      <c r="CC459" s="10">
        <f>3/24000000*OO[[#This Row],[137 (06JUL1985 00:00:00)-Water Temperature (C)]]*OO[[#This Row],[79]]</f>
        <v>4.241406047085E-4</v>
      </c>
      <c r="CD459" s="10">
        <f>3/24000000*OO[[#This Row],[138 (06JUL1985 03:00:00)-Water Temperature (C)]]*OO[[#This Row],[80]]</f>
        <v>3.8409127537499996E-4</v>
      </c>
      <c r="CE459" s="10">
        <f>3/24000000*OO[[#This Row],[139 (06JUL1985 06:00:00)-Water Temperature (C)]]*OO[[#This Row],[81]]</f>
        <v>3.5685367118249995E-4</v>
      </c>
      <c r="CF459" s="10">
        <f>3/24000000*OO[[#This Row],[140 (06JUL1985 09:00:00)-Water Temperature (C)]]*OO[[#This Row],[82]]</f>
        <v>3.5563447338474998E-4</v>
      </c>
      <c r="CG459" s="10">
        <f>3/24000000*OO[[#This Row],[141 (06JUL1985 12:00:00)-Water Temperature (C)]]*OO[[#This Row],[83]]</f>
        <v>3.6295890593462504E-4</v>
      </c>
      <c r="CH459" s="10">
        <f>3/24000000*OO[[#This Row],[142 (06JUL1985 15:00:00)-Water Temperature (C)]]*OO[[#This Row],[84]]</f>
        <v>3.7015499939962494E-4</v>
      </c>
      <c r="CI459" s="10">
        <f>3/24000000*OO[[#This Row],[143 (06JUL1985 18:00:00)-Water Temperature (C)]]*OO[[#This Row],[85]]</f>
        <v>3.6679031233749997E-4</v>
      </c>
      <c r="CJ459" s="10">
        <f>3/24000000*OO[[#This Row],[144 (06JUL1985 21:00:00)-Water Temperature (C)]]*OO[[#This Row],[86]]</f>
        <v>3.5005219535000001E-4</v>
      </c>
      <c r="CK459" s="10">
        <f>3/24000000*OO[[#This Row],[145 (07JUL1985 00:00:00)-Water Temperature (C)]]*OO[[#This Row],[87]]</f>
        <v>3.1880146265667503E-4</v>
      </c>
      <c r="CL459" s="10">
        <f>3/24000000*OO[[#This Row],[146 (07JUL1985 03:00:00)-Water Temperature (C)]]*OO[[#This Row],[88]]</f>
        <v>2.8984706407679994E-4</v>
      </c>
      <c r="CM459" s="10">
        <f>3/24000000*OO[[#This Row],[147 (07JUL1985 06:00:00)-Water Temperature (C)]]*OO[[#This Row],[89]]</f>
        <v>2.6858036089524997E-4</v>
      </c>
      <c r="CN459" s="10">
        <f>3/24000000*OO[[#This Row],[148 (07JUL1985 09:00:00)-Water Temperature (C)]]*OO[[#This Row],[90]]</f>
        <v>2.6136518698229998E-4</v>
      </c>
      <c r="CO459" s="10">
        <f>3/24000000*OO[[#This Row],[149 (07JUL1985 12:00:00)-Water Temperature (C)]]*OO[[#This Row],[91]]</f>
        <v>2.6355676632601249E-4</v>
      </c>
      <c r="CP459" s="10">
        <f>3/24000000*OO[[#This Row],[150 (07JUL1985 15:00:00)-Water Temperature (C)]]*OO[[#This Row],[92]]</f>
        <v>2.6355676632601249E-4</v>
      </c>
      <c r="CQ459" s="10">
        <f>3/24000000*OO[[#This Row],[151 (07JUL1985 18:00:00)-Water Temperature (C)]]*OO[[#This Row],[93]]</f>
        <v>2.6355676632601249E-4</v>
      </c>
      <c r="CR459" s="10">
        <f>3/24000000*OO[[#This Row],[152 (07JUL1985 21:00:00)-Water Temperature (C)]]*OO[[#This Row],[94]]</f>
        <v>2.6355676632601249E-4</v>
      </c>
      <c r="CS459" s="10">
        <f>3/24000000*OO[[#This Row],[153 (08JUL1985 00:00:00)-Water Temperature (C)]]*OO[[#This Row],[95]]</f>
        <v>2.6355676632601249E-4</v>
      </c>
      <c r="CT459" s="10">
        <f>3/24000000*OO[[#This Row],[154 (08JUL1985 03:00:00)-Water Temperature (C)]]*OO[[#This Row],[96]]</f>
        <v>2.6355676632601249E-4</v>
      </c>
      <c r="CU459" s="10">
        <f>3/24000000*OO[[#This Row],[155 (08JUL1985 06:00:00)-Water Temperature (C)]]*OO[[#This Row],[97]]</f>
        <v>2.6355676632601249E-4</v>
      </c>
      <c r="CV459" s="10">
        <f>3/24000000*OO[[#This Row],[156 (08JUL1985 09:00:00)-Water Temperature (C)]]*OO[[#This Row],[98]]</f>
        <v>2.6355676632601249E-4</v>
      </c>
      <c r="CW459" s="10">
        <f>3/24000000*OO[[#This Row],[157 (08JUL1985 12:00:00)-Water Temperature (C)]]*OO[[#This Row],[99]]</f>
        <v>2.6355676632601249E-4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5.4117246985000004E-40</v>
      </c>
      <c r="AA460" s="10">
        <f>3/24000000*OO[[#This Row],[83 (29JUN1985 06:00:00)-Water Temperature (C)]]*OO[[#This Row],[25]]</f>
        <v>1.0969723813814999E-33</v>
      </c>
      <c r="AB460" s="10">
        <f>3/24000000*OO[[#This Row],[84 (29JUN1985 09:00:00)-Water Temperature (C)]]*OO[[#This Row],[26]]</f>
        <v>8.6769160735949999E-28</v>
      </c>
      <c r="AC460" s="10">
        <f>3/24000000*OO[[#This Row],[85 (29JUN1985 12:00:00)-Water Temperature (C)]]*OO[[#This Row],[27]]</f>
        <v>2.6250698053124999E-23</v>
      </c>
      <c r="AD460" s="10">
        <f>3/24000000*OO[[#This Row],[86 (29JUN1985 15:00:00)-Water Temperature (C)]]*OO[[#This Row],[28]]</f>
        <v>1.08544602555675E-19</v>
      </c>
      <c r="AE460" s="10">
        <f>3/24000000*OO[[#This Row],[88 (29JUN1985 21:00:00)-Water Temperature (C)]]*OO[[#This Row],[30]]</f>
        <v>3.7097992423799999E-14</v>
      </c>
      <c r="AF460" s="10">
        <f>3/24000000*OO[[#This Row],[88 (29JUN1985 21:00:00)-Water Temperature (C)]]*OO[[#This Row],[30]]</f>
        <v>3.7097992423799999E-14</v>
      </c>
      <c r="AG460" s="10">
        <f>3/24000000*OO[[#This Row],[89 (30JUN1985 00:00:00)-Water Temperature (C)]]*OO[[#This Row],[31]]</f>
        <v>5.178593007422499E-12</v>
      </c>
      <c r="AH460" s="10">
        <f>3/24000000*OO[[#This Row],[90 (30JUN1985 03:00:00)-Water Temperature (C)]]*OO[[#This Row],[32]]</f>
        <v>3.5411642649599999E-10</v>
      </c>
      <c r="AI460" s="10">
        <f>3/24000000*OO[[#This Row],[91 (30JUN1985 06:00:00)-Water Temperature (C)]]*OO[[#This Row],[33]]</f>
        <v>1.32836077892175E-8</v>
      </c>
      <c r="AJ460" s="10">
        <f>3/24000000*OO[[#This Row],[92 (30JUN1985 09:00:00)-Water Temperature (C)]]*OO[[#This Row],[34]]</f>
        <v>3.0944815325625E-7</v>
      </c>
      <c r="AK460" s="10">
        <f>3/24000000*OO[[#This Row],[93 (30JUN1985 12:00:00)-Water Temperature (C)]]*OO[[#This Row],[35]]</f>
        <v>4.63547584615E-6</v>
      </c>
      <c r="AL460" s="10">
        <f>3/24000000*OO[[#This Row],[94 (30JUN1985 15:00:00)-Water Temperature (C)]]*OO[[#This Row],[36]]</f>
        <v>4.6046483616899998E-5</v>
      </c>
      <c r="AM460" s="10">
        <f>3/24000000*OO[[#This Row],[95 (30JUN1985 18:00:00)-Water Temperature (C)]]*OO[[#This Row],[37]]</f>
        <v>3.2119895623837502E-4</v>
      </c>
      <c r="AN460" s="10">
        <f>3/24000000*OO[[#This Row],[96 (30JUN1985 21:00:00)-Water Temperature (C)]]*OO[[#This Row],[38]]</f>
        <v>1.5847558174304998E-3</v>
      </c>
      <c r="AO460" s="10">
        <f>3/24000000*OO[[#This Row],[97 (01JUL1985 00:00:00)-Water Temperature (C)]]*OO[[#This Row],[39]]</f>
        <v>5.6080129183649994E-3</v>
      </c>
      <c r="AP460" s="10">
        <f>3/24000000*OO[[#This Row],[98 (01JUL1985 03:00:00)-Water Temperature (C)]]*OO[[#This Row],[40]]</f>
        <v>1.515355063642E-2</v>
      </c>
      <c r="AQ460" s="10">
        <f>3/24000000*OO[[#This Row],[99 (01JUL1985 06:00:00)-Water Temperature (C)]]*OO[[#This Row],[41]]</f>
        <v>3.29580859608E-2</v>
      </c>
      <c r="AR460" s="10">
        <f>3/24000000*OO[[#This Row],[100 (01JUL1985 09:00:00)-Water Temperature (C)]]*OO[[#This Row],[42]]</f>
        <v>6.2765479660124995E-2</v>
      </c>
      <c r="AS460" s="10">
        <f>3/24000000*OO[[#This Row],[101 (01JUL1985 12:00:00)-Water Temperature (C)]]*OO[[#This Row],[43]]</f>
        <v>0.10312486715049998</v>
      </c>
      <c r="AT460" s="10">
        <f>3/24000000*OO[[#This Row],[102 (01JUL1985 15:00:00)-Water Temperature (C)]]*OO[[#This Row],[44]]</f>
        <v>0.14499988495724997</v>
      </c>
      <c r="AU460" s="10">
        <f>3/24000000*OO[[#This Row],[103 (01JUL1985 18:00:00)-Water Temperature (C)]]*OO[[#This Row],[45]]</f>
        <v>0.17425295760232498</v>
      </c>
      <c r="AV460" s="10">
        <f>3/24000000*OO[[#This Row],[104 (01JUL1985 21:00:00)-Water Temperature (C)]]*OO[[#This Row],[46]]</f>
        <v>0.17609174766093749</v>
      </c>
      <c r="AW460" s="10">
        <f>3/24000000*OO[[#This Row],[105 (02JUL1985 00:00:00)-Water Temperature (C)]]*OO[[#This Row],[47]]</f>
        <v>0.15341153845844999</v>
      </c>
      <c r="AX460" s="10">
        <f>3/24000000*OO[[#This Row],[106 (02JUL1985 03:00:00)-Water Temperature (C)]]*OO[[#This Row],[48]]</f>
        <v>0.1224396354603</v>
      </c>
      <c r="AY460" s="10">
        <f>3/24000000*OO[[#This Row],[107 (02JUL1985 06:00:00)-Water Temperature (C)]]*OO[[#This Row],[49]]</f>
        <v>9.2519540575962483E-2</v>
      </c>
      <c r="AZ460" s="10">
        <f>3/24000000*OO[[#This Row],[108 (02JUL1985 09:00:00)-Water Temperature (C)]]*OO[[#This Row],[50]]</f>
        <v>7.1369786644449998E-2</v>
      </c>
      <c r="BA460" s="10">
        <f>3/24000000*OO[[#This Row],[109 (02JUL1985 12:00:00)-Water Temperature (C)]]*OO[[#This Row],[51]]</f>
        <v>5.5122217841337501E-2</v>
      </c>
      <c r="BB460" s="10">
        <f>3/24000000*OO[[#This Row],[110 (02JUL1985 15:00:00)-Water Temperature (C)]]*OO[[#This Row],[52]]</f>
        <v>4.2439361041762491E-2</v>
      </c>
      <c r="BC460" s="10">
        <f>3/24000000*OO[[#This Row],[111 (02JUL1985 18:00:00)-Water Temperature (C)]]*OO[[#This Row],[53]]</f>
        <v>3.218600940751E-2</v>
      </c>
      <c r="BD460" s="10">
        <f>3/24000000*OO[[#This Row],[112 (02JUL1985 21:00:00)-Water Temperature (C)]]*OO[[#This Row],[54]]</f>
        <v>2.3735934044487497E-2</v>
      </c>
      <c r="BE460" s="10">
        <f>3/24000000*OO[[#This Row],[113 (03JUL1985 00:00:00)-Water Temperature (C)]]*OO[[#This Row],[55]]</f>
        <v>1.7256683234372499E-2</v>
      </c>
      <c r="BF460" s="10">
        <f>3/24000000*OO[[#This Row],[114 (03JUL1985 03:00:00)-Water Temperature (C)]]*OO[[#This Row],[56]]</f>
        <v>1.2811981846331252E-2</v>
      </c>
      <c r="BG460" s="10">
        <f>3/24000000*OO[[#This Row],[115 (03JUL1985 06:00:00)-Water Temperature (C)]]*OO[[#This Row],[57]]</f>
        <v>9.8876222587974995E-3</v>
      </c>
      <c r="BH460" s="10">
        <f>3/24000000*OO[[#This Row],[116 (03JUL1985 09:00:00)-Water Temperature (C)]]*OO[[#This Row],[58]]</f>
        <v>8.2513296889875007E-3</v>
      </c>
      <c r="BI460" s="10">
        <f>3/24000000*OO[[#This Row],[117 (03JUL1985 12:00:00)-Water Temperature (C)]]*OO[[#This Row],[59]]</f>
        <v>6.9529779457437515E-3</v>
      </c>
      <c r="BJ460" s="10">
        <f>3/24000000*OO[[#This Row],[118 (03JUL1985 15:00:00)-Water Temperature (C)]]*OO[[#This Row],[60]]</f>
        <v>6.1671038685000004E-3</v>
      </c>
      <c r="BK460" s="10">
        <f>3/24000000*OO[[#This Row],[119 (03JUL1985 18:00:00)-Water Temperature (C)]]*OO[[#This Row],[61]]</f>
        <v>5.5065724827125006E-3</v>
      </c>
      <c r="BL460" s="10">
        <f>3/24000000*OO[[#This Row],[120 (03JUL1985 21:00:00)-Water Temperature (C)]]*OO[[#This Row],[62]]</f>
        <v>4.8081699656649995E-3</v>
      </c>
      <c r="BM460" s="10">
        <f>3/24000000*OO[[#This Row],[121 (04JUL1985 00:00:00)-Water Temperature (C)]]*OO[[#This Row],[63]]</f>
        <v>4.0775544570562502E-3</v>
      </c>
      <c r="BN460" s="10">
        <f>3/24000000*OO[[#This Row],[122 (04JUL1985 03:00:00)-Water Temperature (C)]]*OO[[#This Row],[64]]</f>
        <v>3.431927326885E-3</v>
      </c>
      <c r="BO460" s="10">
        <f>3/24000000*OO[[#This Row],[123 (04JUL1985 06:00:00)-Water Temperature (C)]]*OO[[#This Row],[65]]</f>
        <v>2.9599940048249999E-3</v>
      </c>
      <c r="BP460" s="10">
        <f>3/24000000*OO[[#This Row],[124 (04JUL1985 09:00:00)-Water Temperature (C)]]*OO[[#This Row],[66]]</f>
        <v>2.7636872782362495E-3</v>
      </c>
      <c r="BQ460" s="10">
        <f>3/24000000*OO[[#This Row],[125 (04JUL1985 12:00:00)-Water Temperature (C)]]*OO[[#This Row],[67]]</f>
        <v>2.6733490835932493E-3</v>
      </c>
      <c r="BR460" s="10">
        <f>3/24000000*OO[[#This Row],[126 (04JUL1985 15:00:00)-Water Temperature (C)]]*OO[[#This Row],[68]]</f>
        <v>2.6052243870959995E-3</v>
      </c>
      <c r="BS460" s="10">
        <f>3/24000000*OO[[#This Row],[127 (04JUL1985 18:00:00)-Water Temperature (C)]]*OO[[#This Row],[69]]</f>
        <v>2.5024847056153749E-3</v>
      </c>
      <c r="BT460" s="10">
        <f>3/24000000*OO[[#This Row],[128 (04JUL1985 21:00:00)-Water Temperature (C)]]*OO[[#This Row],[70]]</f>
        <v>2.2992676104746246E-3</v>
      </c>
      <c r="BU460" s="10">
        <f>3/24000000*OO[[#This Row],[129 (05JUL1985 00:00:00)-Water Temperature (C)]]*OO[[#This Row],[71]]</f>
        <v>2.0156714317542497E-3</v>
      </c>
      <c r="BV460" s="10">
        <f>3/24000000*OO[[#This Row],[130 (05JUL1985 03:00:00)-Water Temperature (C)]]*OO[[#This Row],[72]]</f>
        <v>1.7527012889977499E-3</v>
      </c>
      <c r="BW460" s="10">
        <f>3/24000000*OO[[#This Row],[131 (05JUL1985 06:00:00)-Water Temperature (C)]]*OO[[#This Row],[73]]</f>
        <v>1.5443782130672497E-3</v>
      </c>
      <c r="BX460" s="10">
        <f>3/24000000*OO[[#This Row],[132 (05JUL1985 09:00:00)-Water Temperature (C)]]*OO[[#This Row],[74]]</f>
        <v>1.436222621511875E-3</v>
      </c>
      <c r="BY460" s="10">
        <f>3/24000000*OO[[#This Row],[133 (05JUL1985 12:00:00)-Water Temperature (C)]]*OO[[#This Row],[75]]</f>
        <v>1.3673814787087497E-3</v>
      </c>
      <c r="BZ460" s="10">
        <f>3/24000000*OO[[#This Row],[134 (05JUL1985 15:00:00)-Water Temperature (C)]]*OO[[#This Row],[76]]</f>
        <v>1.2971212643587498E-3</v>
      </c>
      <c r="CA460" s="10">
        <f>3/24000000*OO[[#This Row],[135 (05JUL1985 18:00:00)-Water Temperature (C)]]*OO[[#This Row],[77]]</f>
        <v>1.219630978405E-3</v>
      </c>
      <c r="CB460" s="10">
        <f>3/24000000*OO[[#This Row],[136 (05JUL1985 21:00:00)-Water Temperature (C)]]*OO[[#This Row],[78]]</f>
        <v>1.1221782554576248E-3</v>
      </c>
      <c r="CC460" s="10">
        <f>3/24000000*OO[[#This Row],[137 (06JUL1985 00:00:00)-Water Temperature (C)]]*OO[[#This Row],[79]]</f>
        <v>1.0187512979058749E-3</v>
      </c>
      <c r="CD460" s="10">
        <f>3/24000000*OO[[#This Row],[138 (06JUL1985 03:00:00)-Water Temperature (C)]]*OO[[#This Row],[80]]</f>
        <v>9.2286628023150006E-4</v>
      </c>
      <c r="CE460" s="10">
        <f>3/24000000*OO[[#This Row],[139 (06JUL1985 06:00:00)-Water Temperature (C)]]*OO[[#This Row],[81]]</f>
        <v>8.5282635911399993E-4</v>
      </c>
      <c r="CF460" s="10">
        <f>3/24000000*OO[[#This Row],[140 (06JUL1985 09:00:00)-Water Temperature (C)]]*OO[[#This Row],[82]]</f>
        <v>8.3754045132450013E-4</v>
      </c>
      <c r="CG460" s="10">
        <f>3/24000000*OO[[#This Row],[141 (06JUL1985 12:00:00)-Water Temperature (C)]]*OO[[#This Row],[83]]</f>
        <v>8.4415696855937494E-4</v>
      </c>
      <c r="CH460" s="10">
        <f>3/24000000*OO[[#This Row],[142 (06JUL1985 15:00:00)-Water Temperature (C)]]*OO[[#This Row],[84]]</f>
        <v>8.5592545294999977E-4</v>
      </c>
      <c r="CI460" s="10">
        <f>3/24000000*OO[[#This Row],[143 (06JUL1985 18:00:00)-Water Temperature (C)]]*OO[[#This Row],[85]]</f>
        <v>8.4899907203600002E-4</v>
      </c>
      <c r="CJ460" s="10">
        <f>3/24000000*OO[[#This Row],[144 (06JUL1985 21:00:00)-Water Temperature (C)]]*OO[[#This Row],[86]]</f>
        <v>8.1448453822362493E-4</v>
      </c>
      <c r="CK460" s="10">
        <f>3/24000000*OO[[#This Row],[145 (07JUL1985 00:00:00)-Water Temperature (C)]]*OO[[#This Row],[87]]</f>
        <v>7.4939558699224998E-4</v>
      </c>
      <c r="CL460" s="10">
        <f>3/24000000*OO[[#This Row],[146 (07JUL1985 03:00:00)-Water Temperature (C)]]*OO[[#This Row],[88]]</f>
        <v>6.8476952793199999E-4</v>
      </c>
      <c r="CM460" s="10">
        <f>3/24000000*OO[[#This Row],[147 (07JUL1985 06:00:00)-Water Temperature (C)]]*OO[[#This Row],[89]]</f>
        <v>6.3290624382399997E-4</v>
      </c>
      <c r="CN460" s="10">
        <f>3/24000000*OO[[#This Row],[148 (07JUL1985 09:00:00)-Water Temperature (C)]]*OO[[#This Row],[90]]</f>
        <v>6.0929248827875E-4</v>
      </c>
      <c r="CO460" s="10">
        <f>3/24000000*OO[[#This Row],[149 (07JUL1985 12:00:00)-Water Temperature (C)]]*OO[[#This Row],[91]]</f>
        <v>6.0673177612799998E-4</v>
      </c>
      <c r="CP460" s="10">
        <f>3/24000000*OO[[#This Row],[150 (07JUL1985 15:00:00)-Water Temperature (C)]]*OO[[#This Row],[92]]</f>
        <v>6.0673177612799998E-4</v>
      </c>
      <c r="CQ460" s="10">
        <f>3/24000000*OO[[#This Row],[151 (07JUL1985 18:00:00)-Water Temperature (C)]]*OO[[#This Row],[93]]</f>
        <v>6.0673177612799998E-4</v>
      </c>
      <c r="CR460" s="10">
        <f>3/24000000*OO[[#This Row],[152 (07JUL1985 21:00:00)-Water Temperature (C)]]*OO[[#This Row],[94]]</f>
        <v>6.0673177612799998E-4</v>
      </c>
      <c r="CS460" s="10">
        <f>3/24000000*OO[[#This Row],[153 (08JUL1985 00:00:00)-Water Temperature (C)]]*OO[[#This Row],[95]]</f>
        <v>6.0673177612799998E-4</v>
      </c>
      <c r="CT460" s="10">
        <f>3/24000000*OO[[#This Row],[154 (08JUL1985 03:00:00)-Water Temperature (C)]]*OO[[#This Row],[96]]</f>
        <v>6.0673177612799998E-4</v>
      </c>
      <c r="CU460" s="10">
        <f>3/24000000*OO[[#This Row],[155 (08JUL1985 06:00:00)-Water Temperature (C)]]*OO[[#This Row],[97]]</f>
        <v>6.0673177612799998E-4</v>
      </c>
      <c r="CV460" s="10">
        <f>3/24000000*OO[[#This Row],[156 (08JUL1985 09:00:00)-Water Temperature (C)]]*OO[[#This Row],[98]]</f>
        <v>6.0673177612799998E-4</v>
      </c>
      <c r="CW460" s="10">
        <f>3/24000000*OO[[#This Row],[157 (08JUL1985 12:00:00)-Water Temperature (C)]]*OO[[#This Row],[99]]</f>
        <v>6.0673177612799998E-4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8.4610102669724995E-41</v>
      </c>
      <c r="AA461" s="10">
        <f>3/24000000*OO[[#This Row],[83 (29JUN1985 06:00:00)-Water Temperature (C)]]*OO[[#This Row],[25]]</f>
        <v>1.5370472980275E-34</v>
      </c>
      <c r="AB461" s="10">
        <f>3/24000000*OO[[#This Row],[84 (29JUN1985 09:00:00)-Water Temperature (C)]]*OO[[#This Row],[26]]</f>
        <v>1.5142443438167497E-28</v>
      </c>
      <c r="AC461" s="10">
        <f>3/24000000*OO[[#This Row],[85 (29JUN1985 12:00:00)-Water Temperature (C)]]*OO[[#This Row],[27]]</f>
        <v>5.5354482363050002E-24</v>
      </c>
      <c r="AD461" s="10">
        <f>3/24000000*OO[[#This Row],[86 (29JUN1985 15:00:00)-Water Temperature (C)]]*OO[[#This Row],[28]]</f>
        <v>2.650192748849375E-20</v>
      </c>
      <c r="AE461" s="10">
        <f>3/24000000*OO[[#This Row],[88 (29JUN1985 21:00:00)-Water Temperature (C)]]*OO[[#This Row],[30]]</f>
        <v>1.184377103556E-14</v>
      </c>
      <c r="AF461" s="10">
        <f>3/24000000*OO[[#This Row],[88 (29JUN1985 21:00:00)-Water Temperature (C)]]*OO[[#This Row],[30]]</f>
        <v>1.184377103556E-14</v>
      </c>
      <c r="AG461" s="10">
        <f>3/24000000*OO[[#This Row],[89 (30JUN1985 00:00:00)-Water Temperature (C)]]*OO[[#This Row],[31]]</f>
        <v>1.8283592430674999E-12</v>
      </c>
      <c r="AH461" s="10">
        <f>3/24000000*OO[[#This Row],[90 (30JUN1985 03:00:00)-Water Temperature (C)]]*OO[[#This Row],[32]]</f>
        <v>1.3647303563732498E-10</v>
      </c>
      <c r="AI461" s="10">
        <f>3/24000000*OO[[#This Row],[91 (30JUN1985 06:00:00)-Water Temperature (C)]]*OO[[#This Row],[33]]</f>
        <v>5.5263440740749989E-9</v>
      </c>
      <c r="AJ461" s="10">
        <f>3/24000000*OO[[#This Row],[92 (30JUN1985 09:00:00)-Water Temperature (C)]]*OO[[#This Row],[34]]</f>
        <v>1.3714490698999999E-7</v>
      </c>
      <c r="AK461" s="10">
        <f>3/24000000*OO[[#This Row],[93 (30JUN1985 12:00:00)-Water Temperature (C)]]*OO[[#This Row],[35]]</f>
        <v>2.1778310857992498E-6</v>
      </c>
      <c r="AL461" s="10">
        <f>3/24000000*OO[[#This Row],[94 (30JUN1985 15:00:00)-Water Temperature (C)]]*OO[[#This Row],[36]]</f>
        <v>2.2935639029301249E-5</v>
      </c>
      <c r="AM461" s="10">
        <f>3/24000000*OO[[#This Row],[95 (30JUN1985 18:00:00)-Water Temperature (C)]]*OO[[#This Row],[37]]</f>
        <v>1.6940845995930002E-4</v>
      </c>
      <c r="AN461" s="10">
        <f>3/24000000*OO[[#This Row],[96 (30JUN1985 21:00:00)-Water Temperature (C)]]*OO[[#This Row],[38]]</f>
        <v>8.8645236932300006E-4</v>
      </c>
      <c r="AO461" s="10">
        <f>3/24000000*OO[[#This Row],[97 (01JUL1985 00:00:00)-Water Temperature (C)]]*OO[[#This Row],[39]]</f>
        <v>3.3395764531812498E-3</v>
      </c>
      <c r="AP461" s="10">
        <f>3/24000000*OO[[#This Row],[98 (01JUL1985 03:00:00)-Water Temperature (C)]]*OO[[#This Row],[40]]</f>
        <v>9.5873184424875007E-3</v>
      </c>
      <c r="AQ461" s="10">
        <f>3/24000000*OO[[#This Row],[99 (01JUL1985 06:00:00)-Water Temperature (C)]]*OO[[#This Row],[41]]</f>
        <v>2.19988671599325E-2</v>
      </c>
      <c r="AR461" s="10">
        <f>3/24000000*OO[[#This Row],[100 (01JUL1985 09:00:00)-Water Temperature (C)]]*OO[[#This Row],[42]]</f>
        <v>4.3673007394899994E-2</v>
      </c>
      <c r="AS461" s="10">
        <f>3/24000000*OO[[#This Row],[101 (01JUL1985 12:00:00)-Water Temperature (C)]]*OO[[#This Row],[43]]</f>
        <v>7.4682499947737499E-2</v>
      </c>
      <c r="AT461" s="10">
        <f>3/24000000*OO[[#This Row],[102 (01JUL1985 15:00:00)-Water Temperature (C)]]*OO[[#This Row],[44]]</f>
        <v>0.10989054140568748</v>
      </c>
      <c r="AU461" s="10">
        <f>3/24000000*OO[[#This Row],[103 (01JUL1985 18:00:00)-Water Temperature (C)]]*OO[[#This Row],[45]]</f>
        <v>0.13905366812049999</v>
      </c>
      <c r="AV461" s="10">
        <f>3/24000000*OO[[#This Row],[104 (01JUL1985 21:00:00)-Water Temperature (C)]]*OO[[#This Row],[46]]</f>
        <v>0.14919167265659999</v>
      </c>
      <c r="AW461" s="10">
        <f>3/24000000*OO[[#This Row],[105 (02JUL1985 00:00:00)-Water Temperature (C)]]*OO[[#This Row],[47]]</f>
        <v>0.13894345688250001</v>
      </c>
      <c r="AX461" s="10">
        <f>3/24000000*OO[[#This Row],[106 (02JUL1985 03:00:00)-Water Temperature (C)]]*OO[[#This Row],[48]]</f>
        <v>0.11807460767299999</v>
      </c>
      <c r="AY461" s="10">
        <f>3/24000000*OO[[#This Row],[107 (02JUL1985 06:00:00)-Water Temperature (C)]]*OO[[#This Row],[49]]</f>
        <v>9.4634506827749987E-2</v>
      </c>
      <c r="AZ461" s="10">
        <f>3/24000000*OO[[#This Row],[108 (02JUL1985 09:00:00)-Water Temperature (C)]]*OO[[#This Row],[50]]</f>
        <v>7.6719704196750005E-2</v>
      </c>
      <c r="BA461" s="10">
        <f>3/24000000*OO[[#This Row],[109 (02JUL1985 12:00:00)-Water Temperature (C)]]*OO[[#This Row],[51]]</f>
        <v>6.2205811424974999E-2</v>
      </c>
      <c r="BB461" s="10">
        <f>3/24000000*OO[[#This Row],[110 (02JUL1985 15:00:00)-Water Temperature (C)]]*OO[[#This Row],[52]]</f>
        <v>5.0398380587249991E-2</v>
      </c>
      <c r="BC461" s="10">
        <f>3/24000000*OO[[#This Row],[111 (02JUL1985 18:00:00)-Water Temperature (C)]]*OO[[#This Row],[53]]</f>
        <v>4.0285531144974997E-2</v>
      </c>
      <c r="BD461" s="10">
        <f>3/24000000*OO[[#This Row],[112 (02JUL1985 21:00:00)-Water Temperature (C)]]*OO[[#This Row],[54]]</f>
        <v>3.1299515949956253E-2</v>
      </c>
      <c r="BE461" s="10">
        <f>3/24000000*OO[[#This Row],[113 (03JUL1985 00:00:00)-Water Temperature (C)]]*OO[[#This Row],[55]]</f>
        <v>2.3831882076347496E-2</v>
      </c>
      <c r="BF461" s="10">
        <f>3/24000000*OO[[#This Row],[114 (03JUL1985 03:00:00)-Water Temperature (C)]]*OO[[#This Row],[56]]</f>
        <v>1.8311968998725E-2</v>
      </c>
      <c r="BG461" s="10">
        <f>3/24000000*OO[[#This Row],[115 (03JUL1985 06:00:00)-Water Temperature (C)]]*OO[[#This Row],[57]]</f>
        <v>1.4410774332082498E-2</v>
      </c>
      <c r="BH461" s="10">
        <f>3/24000000*OO[[#This Row],[116 (03JUL1985 09:00:00)-Water Temperature (C)]]*OO[[#This Row],[58]]</f>
        <v>1.2064064701286251E-2</v>
      </c>
      <c r="BI461" s="10">
        <f>3/24000000*OO[[#This Row],[117 (03JUL1985 12:00:00)-Water Temperature (C)]]*OO[[#This Row],[59]]</f>
        <v>1.017735616474E-2</v>
      </c>
      <c r="BJ461" s="10">
        <f>3/24000000*OO[[#This Row],[118 (03JUL1985 15:00:00)-Water Temperature (C)]]*OO[[#This Row],[60]]</f>
        <v>8.9921934038049989E-3</v>
      </c>
      <c r="BK461" s="10">
        <f>3/24000000*OO[[#This Row],[119 (03JUL1985 18:00:00)-Water Temperature (C)]]*OO[[#This Row],[61]]</f>
        <v>8.0072292274687481E-3</v>
      </c>
      <c r="BL461" s="10">
        <f>3/24000000*OO[[#This Row],[120 (03JUL1985 21:00:00)-Water Temperature (C)]]*OO[[#This Row],[62]]</f>
        <v>7.0091335733999992E-3</v>
      </c>
      <c r="BM461" s="10">
        <f>3/24000000*OO[[#This Row],[121 (04JUL1985 00:00:00)-Water Temperature (C)]]*OO[[#This Row],[63]]</f>
        <v>5.9862312631049986E-3</v>
      </c>
      <c r="BN461" s="10">
        <f>3/24000000*OO[[#This Row],[122 (04JUL1985 03:00:00)-Water Temperature (C)]]*OO[[#This Row],[64]]</f>
        <v>5.0692304558699998E-3</v>
      </c>
      <c r="BO461" s="10">
        <f>3/24000000*OO[[#This Row],[123 (04JUL1985 06:00:00)-Water Temperature (C)]]*OO[[#This Row],[65]]</f>
        <v>4.3694234062462501E-3</v>
      </c>
      <c r="BP461" s="10">
        <f>3/24000000*OO[[#This Row],[124 (04JUL1985 09:00:00)-Water Temperature (C)]]*OO[[#This Row],[66]]</f>
        <v>4.0254851647849995E-3</v>
      </c>
      <c r="BQ461" s="10">
        <f>3/24000000*OO[[#This Row],[125 (04JUL1985 12:00:00)-Water Temperature (C)]]*OO[[#This Row],[67]]</f>
        <v>3.8364603935037499E-3</v>
      </c>
      <c r="BR461" s="10">
        <f>3/24000000*OO[[#This Row],[126 (04JUL1985 15:00:00)-Water Temperature (C)]]*OO[[#This Row],[68]]</f>
        <v>3.70154186356E-3</v>
      </c>
      <c r="BS461" s="10">
        <f>3/24000000*OO[[#This Row],[127 (04JUL1985 18:00:00)-Water Temperature (C)]]*OO[[#This Row],[69]]</f>
        <v>3.5427869830349998E-3</v>
      </c>
      <c r="BT461" s="10">
        <f>3/24000000*OO[[#This Row],[128 (04JUL1985 21:00:00)-Water Temperature (C)]]*OO[[#This Row],[70]]</f>
        <v>3.2678487807899998E-3</v>
      </c>
      <c r="BU461" s="10">
        <f>3/24000000*OO[[#This Row],[129 (05JUL1985 00:00:00)-Water Temperature (C)]]*OO[[#This Row],[71]]</f>
        <v>2.8941735913229996E-3</v>
      </c>
      <c r="BV461" s="10">
        <f>3/24000000*OO[[#This Row],[130 (05JUL1985 03:00:00)-Water Temperature (C)]]*OO[[#This Row],[72]]</f>
        <v>2.5360163650854999E-3</v>
      </c>
      <c r="BW461" s="10">
        <f>3/24000000*OO[[#This Row],[131 (05JUL1985 06:00:00)-Water Temperature (C)]]*OO[[#This Row],[73]]</f>
        <v>2.2369763085997498E-3</v>
      </c>
      <c r="BX461" s="10">
        <f>3/24000000*OO[[#This Row],[132 (05JUL1985 09:00:00)-Water Temperature (C)]]*OO[[#This Row],[74]]</f>
        <v>2.0610238044123748E-3</v>
      </c>
      <c r="BY461" s="10">
        <f>3/24000000*OO[[#This Row],[133 (05JUL1985 12:00:00)-Water Temperature (C)]]*OO[[#This Row],[75]]</f>
        <v>1.94132643184125E-3</v>
      </c>
      <c r="BZ461" s="10">
        <f>3/24000000*OO[[#This Row],[134 (05JUL1985 15:00:00)-Water Temperature (C)]]*OO[[#This Row],[76]]</f>
        <v>1.8299087344779998E-3</v>
      </c>
      <c r="CA461" s="10">
        <f>3/24000000*OO[[#This Row],[135 (05JUL1985 18:00:00)-Water Temperature (C)]]*OO[[#This Row],[77]]</f>
        <v>1.7171496123189998E-3</v>
      </c>
      <c r="CB461" s="10">
        <f>3/24000000*OO[[#This Row],[136 (05JUL1985 21:00:00)-Water Temperature (C)]]*OO[[#This Row],[78]]</f>
        <v>1.5828370586112499E-3</v>
      </c>
      <c r="CC461" s="10">
        <f>3/24000000*OO[[#This Row],[137 (06JUL1985 00:00:00)-Water Temperature (C)]]*OO[[#This Row],[79]]</f>
        <v>1.4417379640781249E-3</v>
      </c>
      <c r="CD461" s="10">
        <f>3/24000000*OO[[#This Row],[138 (06JUL1985 03:00:00)-Water Temperature (C)]]*OO[[#This Row],[80]]</f>
        <v>1.3081892257788749E-3</v>
      </c>
      <c r="CE461" s="10">
        <f>3/24000000*OO[[#This Row],[139 (06JUL1985 06:00:00)-Water Temperature (C)]]*OO[[#This Row],[81]]</f>
        <v>1.2051329797404999E-3</v>
      </c>
      <c r="CF461" s="10">
        <f>3/24000000*OO[[#This Row],[140 (06JUL1985 09:00:00)-Water Temperature (C)]]*OO[[#This Row],[82]]</f>
        <v>1.169039128425E-3</v>
      </c>
      <c r="CG461" s="10">
        <f>3/24000000*OO[[#This Row],[141 (06JUL1985 12:00:00)-Water Temperature (C)]]*OO[[#This Row],[83]]</f>
        <v>1.1633994587291249E-3</v>
      </c>
      <c r="CH461" s="10">
        <f>3/24000000*OO[[#This Row],[142 (06JUL1985 15:00:00)-Water Temperature (C)]]*OO[[#This Row],[84]]</f>
        <v>1.1700568591822497E-3</v>
      </c>
      <c r="CI461" s="10">
        <f>3/24000000*OO[[#This Row],[143 (06JUL1985 18:00:00)-Water Temperature (C)]]*OO[[#This Row],[85]]</f>
        <v>1.1587735021334998E-3</v>
      </c>
      <c r="CJ461" s="10">
        <f>3/24000000*OO[[#This Row],[144 (06JUL1985 21:00:00)-Water Temperature (C)]]*OO[[#This Row],[86]]</f>
        <v>1.116057400425E-3</v>
      </c>
      <c r="CK461" s="10">
        <f>3/24000000*OO[[#This Row],[145 (07JUL1985 00:00:00)-Water Temperature (C)]]*OO[[#This Row],[87]]</f>
        <v>1.0353720008515E-3</v>
      </c>
      <c r="CL461" s="10">
        <f>3/24000000*OO[[#This Row],[146 (07JUL1985 03:00:00)-Water Temperature (C)]]*OO[[#This Row],[88]]</f>
        <v>9.5210067027937497E-4</v>
      </c>
      <c r="CM461" s="10">
        <f>3/24000000*OO[[#This Row],[147 (07JUL1985 06:00:00)-Water Temperature (C)]]*OO[[#This Row],[89]]</f>
        <v>8.8060701912862495E-4</v>
      </c>
      <c r="CN461" s="10">
        <f>3/24000000*OO[[#This Row],[148 (07JUL1985 09:00:00)-Water Temperature (C)]]*OO[[#This Row],[90]]</f>
        <v>8.4152015247000007E-4</v>
      </c>
      <c r="CO461" s="10">
        <f>3/24000000*OO[[#This Row],[149 (07JUL1985 12:00:00)-Water Temperature (C)]]*OO[[#This Row],[91]]</f>
        <v>8.2885965623212489E-4</v>
      </c>
      <c r="CP461" s="10">
        <f>3/24000000*OO[[#This Row],[150 (07JUL1985 15:00:00)-Water Temperature (C)]]*OO[[#This Row],[92]]</f>
        <v>8.2885965623212489E-4</v>
      </c>
      <c r="CQ461" s="10">
        <f>3/24000000*OO[[#This Row],[151 (07JUL1985 18:00:00)-Water Temperature (C)]]*OO[[#This Row],[93]]</f>
        <v>8.2885965623212489E-4</v>
      </c>
      <c r="CR461" s="10">
        <f>3/24000000*OO[[#This Row],[152 (07JUL1985 21:00:00)-Water Temperature (C)]]*OO[[#This Row],[94]]</f>
        <v>8.2885965623212489E-4</v>
      </c>
      <c r="CS461" s="10">
        <f>3/24000000*OO[[#This Row],[153 (08JUL1985 00:00:00)-Water Temperature (C)]]*OO[[#This Row],[95]]</f>
        <v>8.2885965623212489E-4</v>
      </c>
      <c r="CT461" s="10">
        <f>3/24000000*OO[[#This Row],[154 (08JUL1985 03:00:00)-Water Temperature (C)]]*OO[[#This Row],[96]]</f>
        <v>8.2885965623212489E-4</v>
      </c>
      <c r="CU461" s="10">
        <f>3/24000000*OO[[#This Row],[155 (08JUL1985 06:00:00)-Water Temperature (C)]]*OO[[#This Row],[97]]</f>
        <v>8.2885965623212489E-4</v>
      </c>
      <c r="CV461" s="10">
        <f>3/24000000*OO[[#This Row],[156 (08JUL1985 09:00:00)-Water Temperature (C)]]*OO[[#This Row],[98]]</f>
        <v>8.2885965623212489E-4</v>
      </c>
      <c r="CW461" s="10">
        <f>3/24000000*OO[[#This Row],[157 (08JUL1985 12:00:00)-Water Temperature (C)]]*OO[[#This Row],[99]]</f>
        <v>8.2885965623212489E-4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3.3535765608974997E-41</v>
      </c>
      <c r="AA462" s="10">
        <f>3/24000000*OO[[#This Row],[83 (29JUN1985 06:00:00)-Water Temperature (C)]]*OO[[#This Row],[25]]</f>
        <v>5.9468499868949993E-35</v>
      </c>
      <c r="AB462" s="10">
        <f>3/24000000*OO[[#This Row],[84 (29JUN1985 09:00:00)-Water Temperature (C)]]*OO[[#This Row],[26]]</f>
        <v>6.3333739558137507E-29</v>
      </c>
      <c r="AC462" s="10">
        <f>3/24000000*OO[[#This Row],[85 (29JUN1985 12:00:00)-Water Temperature (C)]]*OO[[#This Row],[27]]</f>
        <v>2.5162133292140001E-24</v>
      </c>
      <c r="AD462" s="10">
        <f>3/24000000*OO[[#This Row],[86 (29JUN1985 15:00:00)-Water Temperature (C)]]*OO[[#This Row],[28]]</f>
        <v>1.274123439181125E-20</v>
      </c>
      <c r="AE462" s="10">
        <f>3/24000000*OO[[#This Row],[88 (29JUN1985 21:00:00)-Water Temperature (C)]]*OO[[#This Row],[30]]</f>
        <v>6.4846924972049992E-15</v>
      </c>
      <c r="AF462" s="10">
        <f>3/24000000*OO[[#This Row],[88 (29JUN1985 21:00:00)-Water Temperature (C)]]*OO[[#This Row],[30]]</f>
        <v>6.4846924972049992E-15</v>
      </c>
      <c r="AG462" s="10">
        <f>3/24000000*OO[[#This Row],[89 (30JUN1985 00:00:00)-Water Temperature (C)]]*OO[[#This Row],[31]]</f>
        <v>1.0843200804791248E-12</v>
      </c>
      <c r="AH462" s="10">
        <f>3/24000000*OO[[#This Row],[90 (30JUN1985 03:00:00)-Water Temperature (C)]]*OO[[#This Row],[32]]</f>
        <v>8.708504815372502E-11</v>
      </c>
      <c r="AI462" s="10">
        <f>3/24000000*OO[[#This Row],[91 (30JUN1985 06:00:00)-Water Temperature (C)]]*OO[[#This Row],[33]]</f>
        <v>3.7665149428724998E-9</v>
      </c>
      <c r="AJ462" s="10">
        <f>3/24000000*OO[[#This Row],[92 (30JUN1985 09:00:00)-Water Temperature (C)]]*OO[[#This Row],[34]]</f>
        <v>9.8782014707137477E-8</v>
      </c>
      <c r="AK462" s="10">
        <f>3/24000000*OO[[#This Row],[93 (30JUN1985 12:00:00)-Water Temperature (C)]]*OO[[#This Row],[35]]</f>
        <v>1.6507480799712499E-6</v>
      </c>
      <c r="AL462" s="10">
        <f>3/24000000*OO[[#This Row],[94 (30JUN1985 15:00:00)-Water Temperature (C)]]*OO[[#This Row],[36]]</f>
        <v>1.8306026134946248E-5</v>
      </c>
      <c r="AM462" s="10">
        <f>3/24000000*OO[[#This Row],[95 (30JUN1985 18:00:00)-Water Temperature (C)]]*OO[[#This Row],[37]]</f>
        <v>1.423702977868E-4</v>
      </c>
      <c r="AN462" s="10">
        <f>3/24000000*OO[[#This Row],[96 (30JUN1985 21:00:00)-Water Temperature (C)]]*OO[[#This Row],[38]]</f>
        <v>7.8654587097450003E-4</v>
      </c>
      <c r="AO462" s="10">
        <f>3/24000000*OO[[#This Row],[97 (01JUL1985 00:00:00)-Water Temperature (C)]]*OO[[#This Row],[39]]</f>
        <v>3.1430267648999994E-3</v>
      </c>
      <c r="AP462" s="10">
        <f>3/24000000*OO[[#This Row],[98 (01JUL1985 03:00:00)-Water Temperature (C)]]*OO[[#This Row],[40]]</f>
        <v>9.5702293904699979E-3</v>
      </c>
      <c r="AQ462" s="10">
        <f>3/24000000*OO[[#This Row],[99 (01JUL1985 06:00:00)-Water Temperature (C)]]*OO[[#This Row],[41]]</f>
        <v>2.3181849035193748E-2</v>
      </c>
      <c r="AR462" s="10">
        <f>3/24000000*OO[[#This Row],[100 (01JUL1985 09:00:00)-Water Temperature (C)]]*OO[[#This Row],[42]]</f>
        <v>4.8048397194200003E-2</v>
      </c>
      <c r="AS462" s="10">
        <f>3/24000000*OO[[#This Row],[101 (01JUL1985 12:00:00)-Water Temperature (C)]]*OO[[#This Row],[43]]</f>
        <v>8.5523973082762494E-2</v>
      </c>
      <c r="AT462" s="10">
        <f>3/24000000*OO[[#This Row],[102 (01JUL1985 15:00:00)-Water Temperature (C)]]*OO[[#This Row],[44]]</f>
        <v>0.13145649105431251</v>
      </c>
      <c r="AU462" s="10">
        <f>3/24000000*OO[[#This Row],[103 (01JUL1985 18:00:00)-Water Temperature (C)]]*OO[[#This Row],[45]]</f>
        <v>0.17480831137696251</v>
      </c>
      <c r="AV462" s="10">
        <f>3/24000000*OO[[#This Row],[104 (01JUL1985 21:00:00)-Water Temperature (C)]]*OO[[#This Row],[46]]</f>
        <v>0.198712360182</v>
      </c>
      <c r="AW462" s="10">
        <f>3/24000000*OO[[#This Row],[105 (02JUL1985 00:00:00)-Water Temperature (C)]]*OO[[#This Row],[47]]</f>
        <v>0.19707328496910001</v>
      </c>
      <c r="AX462" s="10">
        <f>3/24000000*OO[[#This Row],[106 (02JUL1985 03:00:00)-Water Temperature (C)]]*OO[[#This Row],[48]]</f>
        <v>0.1780171059325</v>
      </c>
      <c r="AY462" s="10">
        <f>3/24000000*OO[[#This Row],[107 (02JUL1985 06:00:00)-Water Temperature (C)]]*OO[[#This Row],[49]]</f>
        <v>0.15148357918264999</v>
      </c>
      <c r="AZ462" s="10">
        <f>3/24000000*OO[[#This Row],[108 (02JUL1985 09:00:00)-Water Temperature (C)]]*OO[[#This Row],[50]]</f>
        <v>0.1286969498056125</v>
      </c>
      <c r="BA462" s="10">
        <f>3/24000000*OO[[#This Row],[109 (02JUL1985 12:00:00)-Water Temperature (C)]]*OO[[#This Row],[51]]</f>
        <v>0.108816273308375</v>
      </c>
      <c r="BB462" s="10">
        <f>3/24000000*OO[[#This Row],[110 (02JUL1985 15:00:00)-Water Temperature (C)]]*OO[[#This Row],[52]]</f>
        <v>9.173901254849999E-2</v>
      </c>
      <c r="BC462" s="10">
        <f>3/24000000*OO[[#This Row],[111 (02JUL1985 18:00:00)-Water Temperature (C)]]*OO[[#This Row],[53]]</f>
        <v>7.6307009705449999E-2</v>
      </c>
      <c r="BD462" s="10">
        <f>3/24000000*OO[[#This Row],[112 (02JUL1985 21:00:00)-Water Temperature (C)]]*OO[[#This Row],[54]]</f>
        <v>6.1679245026875003E-2</v>
      </c>
      <c r="BE462" s="10">
        <f>3/24000000*OO[[#This Row],[113 (03JUL1985 00:00:00)-Water Temperature (C)]]*OO[[#This Row],[55]]</f>
        <v>4.8697207418324999E-2</v>
      </c>
      <c r="BF462" s="10">
        <f>3/24000000*OO[[#This Row],[114 (03JUL1985 03:00:00)-Water Temperature (C)]]*OO[[#This Row],[56]]</f>
        <v>3.8491080015449999E-2</v>
      </c>
      <c r="BG462" s="10">
        <f>3/24000000*OO[[#This Row],[115 (03JUL1985 06:00:00)-Water Temperature (C)]]*OO[[#This Row],[57]]</f>
        <v>3.0828275235000001E-2</v>
      </c>
      <c r="BH462" s="10">
        <f>3/24000000*OO[[#This Row],[116 (03JUL1985 09:00:00)-Water Temperature (C)]]*OO[[#This Row],[58]]</f>
        <v>2.5907161011164997E-2</v>
      </c>
      <c r="BI462" s="10">
        <f>3/24000000*OO[[#This Row],[117 (03JUL1985 12:00:00)-Water Temperature (C)]]*OO[[#This Row],[59]]</f>
        <v>2.1884531175926251E-2</v>
      </c>
      <c r="BJ462" s="10">
        <f>3/24000000*OO[[#This Row],[118 (03JUL1985 15:00:00)-Water Temperature (C)]]*OO[[#This Row],[60]]</f>
        <v>1.9255532160859998E-2</v>
      </c>
      <c r="BK462" s="10">
        <f>3/24000000*OO[[#This Row],[119 (03JUL1985 18:00:00)-Water Temperature (C)]]*OO[[#This Row],[61]]</f>
        <v>1.7096328086612499E-2</v>
      </c>
      <c r="BL462" s="10">
        <f>3/24000000*OO[[#This Row],[120 (03JUL1985 21:00:00)-Water Temperature (C)]]*OO[[#This Row],[62]]</f>
        <v>1.498622941668125E-2</v>
      </c>
      <c r="BM462" s="10">
        <f>3/24000000*OO[[#This Row],[121 (04JUL1985 00:00:00)-Water Temperature (C)]]*OO[[#This Row],[63]]</f>
        <v>1.28780835596325E-2</v>
      </c>
      <c r="BN462" s="10">
        <f>3/24000000*OO[[#This Row],[122 (04JUL1985 03:00:00)-Water Temperature (C)]]*OO[[#This Row],[64]]</f>
        <v>1.0977374328687501E-2</v>
      </c>
      <c r="BO462" s="10">
        <f>3/24000000*OO[[#This Row],[123 (04JUL1985 06:00:00)-Water Temperature (C)]]*OO[[#This Row],[65]]</f>
        <v>9.4763174742599991E-3</v>
      </c>
      <c r="BP462" s="10">
        <f>3/24000000*OO[[#This Row],[124 (04JUL1985 09:00:00)-Water Temperature (C)]]*OO[[#This Row],[66]]</f>
        <v>8.6442435831150001E-3</v>
      </c>
      <c r="BQ462" s="10">
        <f>3/24000000*OO[[#This Row],[125 (04JUL1985 12:00:00)-Water Temperature (C)]]*OO[[#This Row],[67]]</f>
        <v>8.130856743802501E-3</v>
      </c>
      <c r="BR462" s="10">
        <f>3/24000000*OO[[#This Row],[126 (04JUL1985 15:00:00)-Water Temperature (C)]]*OO[[#This Row],[68]]</f>
        <v>7.7648051381512496E-3</v>
      </c>
      <c r="BS462" s="10">
        <f>3/24000000*OO[[#This Row],[127 (04JUL1985 18:00:00)-Water Temperature (C)]]*OO[[#This Row],[69]]</f>
        <v>7.3955524582875005E-3</v>
      </c>
      <c r="BT462" s="10">
        <f>3/24000000*OO[[#This Row],[128 (04JUL1985 21:00:00)-Water Temperature (C)]]*OO[[#This Row],[70]]</f>
        <v>6.8387700472375005E-3</v>
      </c>
      <c r="BU462" s="10">
        <f>3/24000000*OO[[#This Row],[129 (05JUL1985 00:00:00)-Water Temperature (C)]]*OO[[#This Row],[71]]</f>
        <v>6.1083180329062495E-3</v>
      </c>
      <c r="BV462" s="10">
        <f>3/24000000*OO[[#This Row],[130 (05JUL1985 03:00:00)-Water Temperature (C)]]*OO[[#This Row],[72]]</f>
        <v>5.3962640836800009E-3</v>
      </c>
      <c r="BW462" s="10">
        <f>3/24000000*OO[[#This Row],[131 (05JUL1985 06:00:00)-Water Temperature (C)]]*OO[[#This Row],[73]]</f>
        <v>4.7768245472500004E-3</v>
      </c>
      <c r="BX462" s="10">
        <f>3/24000000*OO[[#This Row],[132 (05JUL1985 09:00:00)-Water Temperature (C)]]*OO[[#This Row],[74]]</f>
        <v>4.3756540468750001E-3</v>
      </c>
      <c r="BY462" s="10">
        <f>3/24000000*OO[[#This Row],[133 (05JUL1985 12:00:00)-Water Temperature (C)]]*OO[[#This Row],[75]]</f>
        <v>4.0861800421749996E-3</v>
      </c>
      <c r="BZ462" s="10">
        <f>3/24000000*OO[[#This Row],[134 (05JUL1985 15:00:00)-Water Temperature (C)]]*OO[[#This Row],[76]]</f>
        <v>3.8271901376249998E-3</v>
      </c>
      <c r="CA462" s="10">
        <f>3/24000000*OO[[#This Row],[135 (05JUL1985 18:00:00)-Water Temperature (C)]]*OO[[#This Row],[77]]</f>
        <v>3.5814764422425001E-3</v>
      </c>
      <c r="CB462" s="10">
        <f>3/24000000*OO[[#This Row],[136 (05JUL1985 21:00:00)-Water Temperature (C)]]*OO[[#This Row],[78]]</f>
        <v>3.3049738035187499E-3</v>
      </c>
      <c r="CC462" s="10">
        <f>3/24000000*OO[[#This Row],[137 (06JUL1985 00:00:00)-Water Temperature (C)]]*OO[[#This Row],[79]]</f>
        <v>3.0191000721049997E-3</v>
      </c>
      <c r="CD462" s="10">
        <f>3/24000000*OO[[#This Row],[138 (06JUL1985 03:00:00)-Water Temperature (C)]]*OO[[#This Row],[80]]</f>
        <v>2.7459965494237501E-3</v>
      </c>
      <c r="CE462" s="10">
        <f>3/24000000*OO[[#This Row],[139 (06JUL1985 06:00:00)-Water Temperature (C)]]*OO[[#This Row],[81]]</f>
        <v>2.5257476724495002E-3</v>
      </c>
      <c r="CF462" s="10">
        <f>3/24000000*OO[[#This Row],[140 (06JUL1985 09:00:00)-Water Temperature (C)]]*OO[[#This Row],[82]]</f>
        <v>2.4263298667125E-3</v>
      </c>
      <c r="CG462" s="10">
        <f>3/24000000*OO[[#This Row],[141 (06JUL1985 12:00:00)-Water Temperature (C)]]*OO[[#This Row],[83]]</f>
        <v>2.3871874517625001E-3</v>
      </c>
      <c r="CH462" s="10">
        <f>3/24000000*OO[[#This Row],[142 (06JUL1985 15:00:00)-Water Temperature (C)]]*OO[[#This Row],[84]]</f>
        <v>2.3793266303612499E-3</v>
      </c>
      <c r="CI462" s="10">
        <f>3/24000000*OO[[#This Row],[143 (06JUL1985 18:00:00)-Water Temperature (C)]]*OO[[#This Row],[85]]</f>
        <v>2.34888501758075E-3</v>
      </c>
      <c r="CJ462" s="10">
        <f>3/24000000*OO[[#This Row],[144 (06JUL1985 21:00:00)-Water Temperature (C)]]*OO[[#This Row],[86]]</f>
        <v>2.2672391226997504E-3</v>
      </c>
      <c r="CK462" s="10">
        <f>3/24000000*OO[[#This Row],[145 (07JUL1985 00:00:00)-Water Temperature (C)]]*OO[[#This Row],[87]]</f>
        <v>2.1180580259812501E-3</v>
      </c>
      <c r="CL462" s="10">
        <f>3/24000000*OO[[#This Row],[146 (07JUL1985 03:00:00)-Water Temperature (C)]]*OO[[#This Row],[88]]</f>
        <v>1.9603982268481248E-3</v>
      </c>
      <c r="CM462" s="10">
        <f>3/24000000*OO[[#This Row],[147 (07JUL1985 06:00:00)-Water Temperature (C)]]*OO[[#This Row],[89]]</f>
        <v>1.8179323198635E-3</v>
      </c>
      <c r="CN462" s="10">
        <f>3/24000000*OO[[#This Row],[148 (07JUL1985 09:00:00)-Water Temperature (C)]]*OO[[#This Row],[90]]</f>
        <v>1.7295394828687497E-3</v>
      </c>
      <c r="CO462" s="10">
        <f>3/24000000*OO[[#This Row],[149 (07JUL1985 12:00:00)-Water Temperature (C)]]*OO[[#This Row],[91]]</f>
        <v>1.6887024847894998E-3</v>
      </c>
      <c r="CP462" s="10">
        <f>3/24000000*OO[[#This Row],[150 (07JUL1985 15:00:00)-Water Temperature (C)]]*OO[[#This Row],[92]]</f>
        <v>1.6887024847894998E-3</v>
      </c>
      <c r="CQ462" s="10">
        <f>3/24000000*OO[[#This Row],[151 (07JUL1985 18:00:00)-Water Temperature (C)]]*OO[[#This Row],[93]]</f>
        <v>1.6887024847894998E-3</v>
      </c>
      <c r="CR462" s="10">
        <f>3/24000000*OO[[#This Row],[152 (07JUL1985 21:00:00)-Water Temperature (C)]]*OO[[#This Row],[94]]</f>
        <v>1.6887024847894998E-3</v>
      </c>
      <c r="CS462" s="10">
        <f>3/24000000*OO[[#This Row],[153 (08JUL1985 00:00:00)-Water Temperature (C)]]*OO[[#This Row],[95]]</f>
        <v>1.6887024847894998E-3</v>
      </c>
      <c r="CT462" s="10">
        <f>3/24000000*OO[[#This Row],[154 (08JUL1985 03:00:00)-Water Temperature (C)]]*OO[[#This Row],[96]]</f>
        <v>1.6887024847894998E-3</v>
      </c>
      <c r="CU462" s="10">
        <f>3/24000000*OO[[#This Row],[155 (08JUL1985 06:00:00)-Water Temperature (C)]]*OO[[#This Row],[97]]</f>
        <v>1.6887024847894998E-3</v>
      </c>
      <c r="CV462" s="10">
        <f>3/24000000*OO[[#This Row],[156 (08JUL1985 09:00:00)-Water Temperature (C)]]*OO[[#This Row],[98]]</f>
        <v>1.6887024847894998E-3</v>
      </c>
      <c r="CW462" s="10">
        <f>3/24000000*OO[[#This Row],[157 (08JUL1985 12:00:00)-Water Temperature (C)]]*OO[[#This Row],[99]]</f>
        <v>1.6887024847894998E-3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7.0739240309624992E-42</v>
      </c>
      <c r="AA463" s="10">
        <f>3/24000000*OO[[#This Row],[83 (29JUN1985 06:00:00)-Water Temperature (C)]]*OO[[#This Row],[25]]</f>
        <v>1.1842641049964998E-35</v>
      </c>
      <c r="AB463" s="10">
        <f>3/24000000*OO[[#This Row],[84 (29JUN1985 09:00:00)-Water Temperature (C)]]*OO[[#This Row],[26]]</f>
        <v>1.48871275073625E-29</v>
      </c>
      <c r="AC463" s="10">
        <f>3/24000000*OO[[#This Row],[85 (29JUN1985 12:00:00)-Water Temperature (C)]]*OO[[#This Row],[27]]</f>
        <v>6.9209636890824991E-25</v>
      </c>
      <c r="AD463" s="10">
        <f>3/24000000*OO[[#This Row],[86 (29JUN1985 15:00:00)-Water Temperature (C)]]*OO[[#This Row],[28]]</f>
        <v>3.92725215408E-21</v>
      </c>
      <c r="AE463" s="10">
        <f>3/24000000*OO[[#This Row],[88 (29JUN1985 21:00:00)-Water Temperature (C)]]*OO[[#This Row],[30]]</f>
        <v>2.4327358074137496E-15</v>
      </c>
      <c r="AF463" s="10">
        <f>3/24000000*OO[[#This Row],[88 (29JUN1985 21:00:00)-Water Temperature (C)]]*OO[[#This Row],[30]]</f>
        <v>2.4327358074137496E-15</v>
      </c>
      <c r="AG463" s="10">
        <f>3/24000000*OO[[#This Row],[89 (30JUN1985 00:00:00)-Water Temperature (C)]]*OO[[#This Row],[31]]</f>
        <v>4.4387021992812499E-13</v>
      </c>
      <c r="AH463" s="10">
        <f>3/24000000*OO[[#This Row],[90 (30JUN1985 03:00:00)-Water Temperature (C)]]*OO[[#This Row],[32]]</f>
        <v>3.8635168144799993E-11</v>
      </c>
      <c r="AI463" s="10">
        <f>3/24000000*OO[[#This Row],[91 (30JUN1985 06:00:00)-Water Temperature (C)]]*OO[[#This Row],[33]]</f>
        <v>1.7974403000959999E-9</v>
      </c>
      <c r="AJ463" s="10">
        <f>3/24000000*OO[[#This Row],[92 (30JUN1985 09:00:00)-Water Temperature (C)]]*OO[[#This Row],[34]]</f>
        <v>5.0181745927374995E-8</v>
      </c>
      <c r="AK463" s="10">
        <f>3/24000000*OO[[#This Row],[93 (30JUN1985 12:00:00)-Water Temperature (C)]]*OO[[#This Row],[35]]</f>
        <v>8.8774586898250002E-7</v>
      </c>
      <c r="AL463" s="10">
        <f>3/24000000*OO[[#This Row],[94 (30JUN1985 15:00:00)-Water Temperature (C)]]*OO[[#This Row],[36]]</f>
        <v>1.0408654544539999E-5</v>
      </c>
      <c r="AM463" s="10">
        <f>3/24000000*OO[[#This Row],[95 (30JUN1985 18:00:00)-Water Temperature (C)]]*OO[[#This Row],[37]]</f>
        <v>8.5507126038550005E-5</v>
      </c>
      <c r="AN463" s="10">
        <f>3/24000000*OO[[#This Row],[96 (30JUN1985 21:00:00)-Water Temperature (C)]]*OO[[#This Row],[38]]</f>
        <v>4.9998227750387497E-4</v>
      </c>
      <c r="AO463" s="10">
        <f>3/24000000*OO[[#This Row],[97 (01JUL1985 00:00:00)-Water Temperature (C)]]*OO[[#This Row],[39]]</f>
        <v>2.12228141994275E-3</v>
      </c>
      <c r="AP463" s="10">
        <f>3/24000000*OO[[#This Row],[98 (01JUL1985 03:00:00)-Water Temperature (C)]]*OO[[#This Row],[40]]</f>
        <v>6.8668927257475006E-3</v>
      </c>
      <c r="AQ463" s="10">
        <f>3/24000000*OO[[#This Row],[99 (01JUL1985 06:00:00)-Water Temperature (C)]]*OO[[#This Row],[41]]</f>
        <v>1.7615550338E-2</v>
      </c>
      <c r="AR463" s="10">
        <f>3/24000000*OO[[#This Row],[100 (01JUL1985 09:00:00)-Water Temperature (C)]]*OO[[#This Row],[42]]</f>
        <v>3.82951839540875E-2</v>
      </c>
      <c r="AS463" s="10">
        <f>3/24000000*OO[[#This Row],[101 (01JUL1985 12:00:00)-Water Temperature (C)]]*OO[[#This Row],[43]]</f>
        <v>7.1188007317399993E-2</v>
      </c>
      <c r="AT463" s="10">
        <f>3/24000000*OO[[#This Row],[102 (01JUL1985 15:00:00)-Water Temperature (C)]]*OO[[#This Row],[44]]</f>
        <v>0.11436314543517499</v>
      </c>
      <c r="AU463" s="10">
        <f>3/24000000*OO[[#This Row],[103 (01JUL1985 18:00:00)-Water Temperature (C)]]*OO[[#This Row],[45]]</f>
        <v>0.15963996789124998</v>
      </c>
      <c r="AV463" s="10">
        <f>3/24000000*OO[[#This Row],[104 (01JUL1985 21:00:00)-Water Temperature (C)]]*OO[[#This Row],[46]]</f>
        <v>0.19175108959046247</v>
      </c>
      <c r="AW463" s="10">
        <f>3/24000000*OO[[#This Row],[105 (02JUL1985 00:00:00)-Water Temperature (C)]]*OO[[#This Row],[47]]</f>
        <v>0.201797166079075</v>
      </c>
      <c r="AX463" s="10">
        <f>3/24000000*OO[[#This Row],[106 (02JUL1985 03:00:00)-Water Temperature (C)]]*OO[[#This Row],[48]]</f>
        <v>0.19345989468330002</v>
      </c>
      <c r="AY463" s="10">
        <f>3/24000000*OO[[#This Row],[107 (02JUL1985 06:00:00)-Water Temperature (C)]]*OO[[#This Row],[49]]</f>
        <v>0.17368410930600001</v>
      </c>
      <c r="AZ463" s="10">
        <f>3/24000000*OO[[#This Row],[108 (02JUL1985 09:00:00)-Water Temperature (C)]]*OO[[#This Row],[50]]</f>
        <v>0.15422451718347499</v>
      </c>
      <c r="BA463" s="10">
        <f>3/24000000*OO[[#This Row],[109 (02JUL1985 12:00:00)-Water Temperature (C)]]*OO[[#This Row],[51]]</f>
        <v>0.13520508991885</v>
      </c>
      <c r="BB463" s="10">
        <f>3/24000000*OO[[#This Row],[110 (02JUL1985 15:00:00)-Water Temperature (C)]]*OO[[#This Row],[52]]</f>
        <v>0.11769175138889999</v>
      </c>
      <c r="BC463" s="10">
        <f>3/24000000*OO[[#This Row],[111 (02JUL1985 18:00:00)-Water Temperature (C)]]*OO[[#This Row],[53]]</f>
        <v>0.10092755812745</v>
      </c>
      <c r="BD463" s="10">
        <f>3/24000000*OO[[#This Row],[112 (02JUL1985 21:00:00)-Water Temperature (C)]]*OO[[#This Row],[54]]</f>
        <v>8.4095981836124989E-2</v>
      </c>
      <c r="BE463" s="10">
        <f>3/24000000*OO[[#This Row],[113 (03JUL1985 00:00:00)-Water Temperature (C)]]*OO[[#This Row],[55]]</f>
        <v>6.8330774445174991E-2</v>
      </c>
      <c r="BF463" s="10">
        <f>3/24000000*OO[[#This Row],[114 (03JUL1985 03:00:00)-Water Temperature (C)]]*OO[[#This Row],[56]]</f>
        <v>5.5301539867274999E-2</v>
      </c>
      <c r="BG463" s="10">
        <f>3/24000000*OO[[#This Row],[115 (03JUL1985 06:00:00)-Water Temperature (C)]]*OO[[#This Row],[57]]</f>
        <v>4.5016575512474996E-2</v>
      </c>
      <c r="BH463" s="10">
        <f>3/24000000*OO[[#This Row],[116 (03JUL1985 09:00:00)-Water Temperature (C)]]*OO[[#This Row],[58]]</f>
        <v>3.8029085369324998E-2</v>
      </c>
      <c r="BI463" s="10">
        <f>3/24000000*OO[[#This Row],[117 (03JUL1985 12:00:00)-Water Temperature (C)]]*OO[[#This Row],[59]]</f>
        <v>3.2198197498425001E-2</v>
      </c>
      <c r="BJ463" s="10">
        <f>3/24000000*OO[[#This Row],[118 (03JUL1985 15:00:00)-Water Temperature (C)]]*OO[[#This Row],[60]]</f>
        <v>2.8244715670334999E-2</v>
      </c>
      <c r="BK463" s="10">
        <f>3/24000000*OO[[#This Row],[119 (03JUL1985 18:00:00)-Water Temperature (C)]]*OO[[#This Row],[61]]</f>
        <v>2.5015445751165002E-2</v>
      </c>
      <c r="BL463" s="10">
        <f>3/24000000*OO[[#This Row],[120 (03JUL1985 21:00:00)-Water Temperature (C)]]*OO[[#This Row],[62]]</f>
        <v>2.1943599909802502E-2</v>
      </c>
      <c r="BM463" s="10">
        <f>3/24000000*OO[[#This Row],[121 (04JUL1985 00:00:00)-Water Temperature (C)]]*OO[[#This Row],[63]]</f>
        <v>1.8949702477049999E-2</v>
      </c>
      <c r="BN463" s="10">
        <f>3/24000000*OO[[#This Row],[122 (04JUL1985 03:00:00)-Water Temperature (C)]]*OO[[#This Row],[64]]</f>
        <v>1.6252411305454999E-2</v>
      </c>
      <c r="BO463" s="10">
        <f>3/24000000*OO[[#This Row],[123 (04JUL1985 06:00:00)-Water Temperature (C)]]*OO[[#This Row],[65]]</f>
        <v>1.40695947989325E-2</v>
      </c>
      <c r="BP463" s="10">
        <f>3/24000000*OO[[#This Row],[124 (04JUL1985 09:00:00)-Water Temperature (C)]]*OO[[#This Row],[66]]</f>
        <v>1.2753065206544999E-2</v>
      </c>
      <c r="BQ463" s="10">
        <f>3/24000000*OO[[#This Row],[125 (04JUL1985 12:00:00)-Water Temperature (C)]]*OO[[#This Row],[67]]</f>
        <v>1.1875425241942498E-2</v>
      </c>
      <c r="BR463" s="10">
        <f>3/24000000*OO[[#This Row],[126 (04JUL1985 15:00:00)-Water Temperature (C)]]*OO[[#This Row],[68]]</f>
        <v>1.123593923102E-2</v>
      </c>
      <c r="BS463" s="10">
        <f>3/24000000*OO[[#This Row],[127 (04JUL1985 18:00:00)-Water Temperature (C)]]*OO[[#This Row],[69]]</f>
        <v>1.0645053495795E-2</v>
      </c>
      <c r="BT463" s="10">
        <f>3/24000000*OO[[#This Row],[128 (04JUL1985 21:00:00)-Water Temperature (C)]]*OO[[#This Row],[70]]</f>
        <v>9.8535105828549997E-3</v>
      </c>
      <c r="BU463" s="10">
        <f>3/24000000*OO[[#This Row],[129 (05JUL1985 00:00:00)-Water Temperature (C)]]*OO[[#This Row],[71]]</f>
        <v>8.8586217749249997E-3</v>
      </c>
      <c r="BV463" s="10">
        <f>3/24000000*OO[[#This Row],[130 (05JUL1985 03:00:00)-Water Temperature (C)]]*OO[[#This Row],[72]]</f>
        <v>7.8841820332800003E-3</v>
      </c>
      <c r="BW463" s="10">
        <f>3/24000000*OO[[#This Row],[131 (05JUL1985 06:00:00)-Water Temperature (C)]]*OO[[#This Row],[73]]</f>
        <v>7.0119331116249989E-3</v>
      </c>
      <c r="BX463" s="10">
        <f>3/24000000*OO[[#This Row],[132 (05JUL1985 09:00:00)-Water Temperature (C)]]*OO[[#This Row],[74]]</f>
        <v>6.4057110260000005E-3</v>
      </c>
      <c r="BY463" s="10">
        <f>3/24000000*OO[[#This Row],[133 (05JUL1985 12:00:00)-Water Temperature (C)]]*OO[[#This Row],[75]]</f>
        <v>5.9458465914924994E-3</v>
      </c>
      <c r="BZ463" s="10">
        <f>3/24000000*OO[[#This Row],[134 (05JUL1985 15:00:00)-Water Temperature (C)]]*OO[[#This Row],[76]]</f>
        <v>5.5393706293199998E-3</v>
      </c>
      <c r="CA463" s="10">
        <f>3/24000000*OO[[#This Row],[135 (05JUL1985 18:00:00)-Water Temperature (C)]]*OO[[#This Row],[77]]</f>
        <v>5.1685634839849998E-3</v>
      </c>
      <c r="CB463" s="10">
        <f>3/24000000*OO[[#This Row],[136 (05JUL1985 21:00:00)-Water Temperature (C)]]*OO[[#This Row],[78]]</f>
        <v>4.7715464986399997E-3</v>
      </c>
      <c r="CC463" s="10">
        <f>3/24000000*OO[[#This Row],[137 (06JUL1985 00:00:00)-Water Temperature (C)]]*OO[[#This Row],[79]]</f>
        <v>4.3688532510999991E-3</v>
      </c>
      <c r="CD463" s="10">
        <f>3/24000000*OO[[#This Row],[138 (06JUL1985 03:00:00)-Water Temperature (C)]]*OO[[#This Row],[80]]</f>
        <v>3.9833776510874996E-3</v>
      </c>
      <c r="CE463" s="10">
        <f>3/24000000*OO[[#This Row],[139 (06JUL1985 06:00:00)-Water Temperature (C)]]*OO[[#This Row],[81]]</f>
        <v>3.6628286875150006E-3</v>
      </c>
      <c r="CF463" s="10">
        <f>3/24000000*OO[[#This Row],[140 (06JUL1985 09:00:00)-Water Temperature (C)]]*OO[[#This Row],[82]]</f>
        <v>3.4944025694462499E-3</v>
      </c>
      <c r="CG463" s="10">
        <f>3/24000000*OO[[#This Row],[141 (06JUL1985 12:00:00)-Water Temperature (C)]]*OO[[#This Row],[83]]</f>
        <v>3.4060872798225002E-3</v>
      </c>
      <c r="CH463" s="10">
        <f>3/24000000*OO[[#This Row],[142 (06JUL1985 15:00:00)-Water Temperature (C)]]*OO[[#This Row],[84]]</f>
        <v>3.3671351808399999E-3</v>
      </c>
      <c r="CI463" s="10">
        <f>3/24000000*OO[[#This Row],[143 (06JUL1985 18:00:00)-Water Temperature (C)]]*OO[[#This Row],[85]]</f>
        <v>3.3111188102349998E-3</v>
      </c>
      <c r="CJ463" s="10">
        <f>3/24000000*OO[[#This Row],[144 (06JUL1985 21:00:00)-Water Temperature (C)]]*OO[[#This Row],[86]]</f>
        <v>3.1986256121812498E-3</v>
      </c>
      <c r="CK463" s="10">
        <f>3/24000000*OO[[#This Row],[145 (07JUL1985 00:00:00)-Water Temperature (C)]]*OO[[#This Row],[87]]</f>
        <v>3.0036731351165001E-3</v>
      </c>
      <c r="CL463" s="10">
        <f>3/24000000*OO[[#This Row],[146 (07JUL1985 03:00:00)-Water Temperature (C)]]*OO[[#This Row],[88]]</f>
        <v>2.7964323470069997E-3</v>
      </c>
      <c r="CM463" s="10">
        <f>3/24000000*OO[[#This Row],[147 (07JUL1985 06:00:00)-Water Temperature (C)]]*OO[[#This Row],[89]]</f>
        <v>2.6022120240479997E-3</v>
      </c>
      <c r="CN463" s="10">
        <f>3/24000000*OO[[#This Row],[148 (07JUL1985 09:00:00)-Water Temperature (C)]]*OO[[#This Row],[90]]</f>
        <v>2.4705937215391254E-3</v>
      </c>
      <c r="CO463" s="10">
        <f>3/24000000*OO[[#This Row],[149 (07JUL1985 12:00:00)-Water Temperature (C)]]*OO[[#This Row],[91]]</f>
        <v>2.39741905628575E-3</v>
      </c>
      <c r="CP463" s="10">
        <f>3/24000000*OO[[#This Row],[150 (07JUL1985 15:00:00)-Water Temperature (C)]]*OO[[#This Row],[92]]</f>
        <v>2.39741905628575E-3</v>
      </c>
      <c r="CQ463" s="10">
        <f>3/24000000*OO[[#This Row],[151 (07JUL1985 18:00:00)-Water Temperature (C)]]*OO[[#This Row],[93]]</f>
        <v>2.39741905628575E-3</v>
      </c>
      <c r="CR463" s="10">
        <f>3/24000000*OO[[#This Row],[152 (07JUL1985 21:00:00)-Water Temperature (C)]]*OO[[#This Row],[94]]</f>
        <v>2.39741905628575E-3</v>
      </c>
      <c r="CS463" s="10">
        <f>3/24000000*OO[[#This Row],[153 (08JUL1985 00:00:00)-Water Temperature (C)]]*OO[[#This Row],[95]]</f>
        <v>2.39741905628575E-3</v>
      </c>
      <c r="CT463" s="10">
        <f>3/24000000*OO[[#This Row],[154 (08JUL1985 03:00:00)-Water Temperature (C)]]*OO[[#This Row],[96]]</f>
        <v>2.39741905628575E-3</v>
      </c>
      <c r="CU463" s="10">
        <f>3/24000000*OO[[#This Row],[155 (08JUL1985 06:00:00)-Water Temperature (C)]]*OO[[#This Row],[97]]</f>
        <v>2.39741905628575E-3</v>
      </c>
      <c r="CV463" s="10">
        <f>3/24000000*OO[[#This Row],[156 (08JUL1985 09:00:00)-Water Temperature (C)]]*OO[[#This Row],[98]]</f>
        <v>2.39741905628575E-3</v>
      </c>
      <c r="CW463" s="10">
        <f>3/24000000*OO[[#This Row],[157 (08JUL1985 12:00:00)-Water Temperature (C)]]*OO[[#This Row],[99]]</f>
        <v>2.39741905628575E-3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1.9101464683155002E-42</v>
      </c>
      <c r="AA464" s="10">
        <f>3/24000000*OO[[#This Row],[83 (29JUN1985 06:00:00)-Water Temperature (C)]]*OO[[#This Row],[25]]</f>
        <v>3.0972327727500002E-36</v>
      </c>
      <c r="AB464" s="10">
        <f>3/24000000*OO[[#This Row],[84 (29JUN1985 09:00:00)-Water Temperature (C)]]*OO[[#This Row],[26]]</f>
        <v>4.4189085296449993E-30</v>
      </c>
      <c r="AC464" s="10">
        <f>3/24000000*OO[[#This Row],[85 (29JUN1985 12:00:00)-Water Temperature (C)]]*OO[[#This Row],[27]]</f>
        <v>2.3469809253066251E-25</v>
      </c>
      <c r="AD464" s="10">
        <f>3/24000000*OO[[#This Row],[86 (29JUN1985 15:00:00)-Water Temperature (C)]]*OO[[#This Row],[28]]</f>
        <v>1.4573609831549999E-21</v>
      </c>
      <c r="AE464" s="10">
        <f>3/24000000*OO[[#This Row],[88 (29JUN1985 21:00:00)-Water Temperature (C)]]*OO[[#This Row],[30]]</f>
        <v>1.0609635519745001E-15</v>
      </c>
      <c r="AF464" s="10">
        <f>3/24000000*OO[[#This Row],[88 (29JUN1985 21:00:00)-Water Temperature (C)]]*OO[[#This Row],[30]]</f>
        <v>1.0609635519745001E-15</v>
      </c>
      <c r="AG464" s="10">
        <f>3/24000000*OO[[#This Row],[89 (30JUN1985 00:00:00)-Water Temperature (C)]]*OO[[#This Row],[31]]</f>
        <v>2.0947117013718747E-13</v>
      </c>
      <c r="AH464" s="10">
        <f>3/24000000*OO[[#This Row],[90 (30JUN1985 03:00:00)-Water Temperature (C)]]*OO[[#This Row],[32]]</f>
        <v>1.9628776511520001E-11</v>
      </c>
      <c r="AI464" s="10">
        <f>3/24000000*OO[[#This Row],[91 (30JUN1985 06:00:00)-Water Temperature (C)]]*OO[[#This Row],[33]]</f>
        <v>9.7735129747400004E-10</v>
      </c>
      <c r="AJ464" s="10">
        <f>3/24000000*OO[[#This Row],[92 (30JUN1985 09:00:00)-Water Temperature (C)]]*OO[[#This Row],[34]]</f>
        <v>2.8968587641012502E-8</v>
      </c>
      <c r="AK464" s="10">
        <f>3/24000000*OO[[#This Row],[93 (30JUN1985 12:00:00)-Water Temperature (C)]]*OO[[#This Row],[35]]</f>
        <v>5.4111333136799999E-7</v>
      </c>
      <c r="AL464" s="10">
        <f>3/24000000*OO[[#This Row],[94 (30JUN1985 15:00:00)-Water Temperature (C)]]*OO[[#This Row],[36]]</f>
        <v>6.6840919307512499E-6</v>
      </c>
      <c r="AM464" s="10">
        <f>3/24000000*OO[[#This Row],[95 (30JUN1985 18:00:00)-Water Temperature (C)]]*OO[[#This Row],[37]]</f>
        <v>5.7775956319687497E-5</v>
      </c>
      <c r="AN464" s="10">
        <f>3/24000000*OO[[#This Row],[96 (30JUN1985 21:00:00)-Water Temperature (C)]]*OO[[#This Row],[38]]</f>
        <v>3.5582670529499998E-4</v>
      </c>
      <c r="AO464" s="10">
        <f>3/24000000*OO[[#This Row],[97 (01JUL1985 00:00:00)-Water Temperature (C)]]*OO[[#This Row],[39]]</f>
        <v>1.5949390487362499E-3</v>
      </c>
      <c r="AP464" s="10">
        <f>3/24000000*OO[[#This Row],[98 (01JUL1985 03:00:00)-Water Temperature (C)]]*OO[[#This Row],[40]]</f>
        <v>5.4530318510774998E-3</v>
      </c>
      <c r="AQ464" s="10">
        <f>3/24000000*OO[[#This Row],[99 (01JUL1985 06:00:00)-Water Temperature (C)]]*OO[[#This Row],[41]]</f>
        <v>1.47536561379575E-2</v>
      </c>
      <c r="AR464" s="10">
        <f>3/24000000*OO[[#This Row],[100 (01JUL1985 09:00:00)-Water Temperature (C)]]*OO[[#This Row],[42]]</f>
        <v>3.3591381691449998E-2</v>
      </c>
      <c r="AS464" s="10">
        <f>3/24000000*OO[[#This Row],[101 (01JUL1985 12:00:00)-Water Temperature (C)]]*OO[[#This Row],[43]]</f>
        <v>6.5090072284350001E-2</v>
      </c>
      <c r="AT464" s="10">
        <f>3/24000000*OO[[#This Row],[102 (01JUL1985 15:00:00)-Water Temperature (C)]]*OO[[#This Row],[44]]</f>
        <v>0.10890722901701248</v>
      </c>
      <c r="AU464" s="10">
        <f>3/24000000*OO[[#This Row],[103 (01JUL1985 18:00:00)-Water Temperature (C)]]*OO[[#This Row],[45]]</f>
        <v>0.1586612611656375</v>
      </c>
      <c r="AV464" s="10">
        <f>3/24000000*OO[[#This Row],[104 (01JUL1985 21:00:00)-Water Temperature (C)]]*OO[[#This Row],[46]]</f>
        <v>0.19974176220000001</v>
      </c>
      <c r="AW464" s="10">
        <f>3/24000000*OO[[#This Row],[105 (02JUL1985 00:00:00)-Water Temperature (C)]]*OO[[#This Row],[47]]</f>
        <v>0.22106008250984999</v>
      </c>
      <c r="AX464" s="10">
        <f>3/24000000*OO[[#This Row],[106 (02JUL1985 03:00:00)-Water Temperature (C)]]*OO[[#This Row],[48]]</f>
        <v>0.22280562628672498</v>
      </c>
      <c r="AY464" s="10">
        <f>3/24000000*OO[[#This Row],[107 (02JUL1985 06:00:00)-Water Temperature (C)]]*OO[[#This Row],[49]]</f>
        <v>0.20948215442962498</v>
      </c>
      <c r="AZ464" s="10">
        <f>3/24000000*OO[[#This Row],[108 (02JUL1985 09:00:00)-Water Temperature (C)]]*OO[[#This Row],[50]]</f>
        <v>0.19316297254331249</v>
      </c>
      <c r="BA464" s="10">
        <f>3/24000000*OO[[#This Row],[109 (02JUL1985 12:00:00)-Water Temperature (C)]]*OO[[#This Row],[51]]</f>
        <v>0.17455938557131251</v>
      </c>
      <c r="BB464" s="10">
        <f>3/24000000*OO[[#This Row],[110 (02JUL1985 15:00:00)-Water Temperature (C)]]*OO[[#This Row],[52]]</f>
        <v>0.15582201690273748</v>
      </c>
      <c r="BC464" s="10">
        <f>3/24000000*OO[[#This Row],[111 (02JUL1985 18:00:00)-Water Temperature (C)]]*OO[[#This Row],[53]]</f>
        <v>0.13671523758239998</v>
      </c>
      <c r="BD464" s="10">
        <f>3/24000000*OO[[#This Row],[112 (02JUL1985 21:00:00)-Water Temperature (C)]]*OO[[#This Row],[54]]</f>
        <v>0.1164904978528125</v>
      </c>
      <c r="BE464" s="10">
        <f>3/24000000*OO[[#This Row],[113 (03JUL1985 00:00:00)-Water Temperature (C)]]*OO[[#This Row],[55]]</f>
        <v>9.6735892890937494E-2</v>
      </c>
      <c r="BF464" s="10">
        <f>3/24000000*OO[[#This Row],[114 (03JUL1985 03:00:00)-Water Temperature (C)]]*OO[[#This Row],[56]]</f>
        <v>7.9773171570749993E-2</v>
      </c>
      <c r="BG464" s="10">
        <f>3/24000000*OO[[#This Row],[115 (03JUL1985 06:00:00)-Water Temperature (C)]]*OO[[#This Row],[57]]</f>
        <v>6.5864555975624989E-2</v>
      </c>
      <c r="BH464" s="10">
        <f>3/24000000*OO[[#This Row],[116 (03JUL1985 09:00:00)-Water Temperature (C)]]*OO[[#This Row],[58]]</f>
        <v>5.5996606533174995E-2</v>
      </c>
      <c r="BI464" s="10">
        <f>3/24000000*OO[[#This Row],[117 (03JUL1985 12:00:00)-Water Temperature (C)]]*OO[[#This Row],[59]]</f>
        <v>4.7567900266899998E-2</v>
      </c>
      <c r="BJ464" s="10">
        <f>3/24000000*OO[[#This Row],[118 (03JUL1985 15:00:00)-Water Temperature (C)]]*OO[[#This Row],[60]]</f>
        <v>4.1686168429499994E-2</v>
      </c>
      <c r="BK464" s="10">
        <f>3/24000000*OO[[#This Row],[119 (03JUL1985 18:00:00)-Water Temperature (C)]]*OO[[#This Row],[61]]</f>
        <v>3.6864117282737495E-2</v>
      </c>
      <c r="BL464" s="10">
        <f>3/24000000*OO[[#This Row],[120 (03JUL1985 21:00:00)-Water Temperature (C)]]*OO[[#This Row],[62]]</f>
        <v>3.2349296333812498E-2</v>
      </c>
      <c r="BM464" s="10">
        <f>3/24000000*OO[[#This Row],[121 (04JUL1985 00:00:00)-Water Temperature (C)]]*OO[[#This Row],[63]]</f>
        <v>2.8032502578849997E-2</v>
      </c>
      <c r="BN464" s="10">
        <f>3/24000000*OO[[#This Row],[122 (04JUL1985 03:00:00)-Water Temperature (C)]]*OO[[#This Row],[64]]</f>
        <v>2.416157975284625E-2</v>
      </c>
      <c r="BO464" s="10">
        <f>3/24000000*OO[[#This Row],[123 (04JUL1985 06:00:00)-Water Temperature (C)]]*OO[[#This Row],[65]]</f>
        <v>2.0987642862532498E-2</v>
      </c>
      <c r="BP464" s="10">
        <f>3/24000000*OO[[#This Row],[124 (04JUL1985 09:00:00)-Water Temperature (C)]]*OO[[#This Row],[66]]</f>
        <v>1.8969278961521247E-2</v>
      </c>
      <c r="BQ464" s="10">
        <f>3/24000000*OO[[#This Row],[125 (04JUL1985 12:00:00)-Water Temperature (C)]]*OO[[#This Row],[67]]</f>
        <v>1.7550088275787499E-2</v>
      </c>
      <c r="BR464" s="10">
        <f>3/24000000*OO[[#This Row],[126 (04JUL1985 15:00:00)-Water Temperature (C)]]*OO[[#This Row],[68]]</f>
        <v>1.6489560449497502E-2</v>
      </c>
      <c r="BS464" s="10">
        <f>3/24000000*OO[[#This Row],[127 (04JUL1985 18:00:00)-Water Temperature (C)]]*OO[[#This Row],[69]]</f>
        <v>1.5547877554209999E-2</v>
      </c>
      <c r="BT464" s="10">
        <f>3/24000000*OO[[#This Row],[128 (04JUL1985 21:00:00)-Water Temperature (C)]]*OO[[#This Row],[70]]</f>
        <v>1.4386425697725001E-2</v>
      </c>
      <c r="BU464" s="10">
        <f>3/24000000*OO[[#This Row],[129 (05JUL1985 00:00:00)-Water Temperature (C)]]*OO[[#This Row],[71]]</f>
        <v>1.2986720222849999E-2</v>
      </c>
      <c r="BV464" s="10">
        <f>3/24000000*OO[[#This Row],[130 (05JUL1985 03:00:00)-Water Temperature (C)]]*OO[[#This Row],[72]]</f>
        <v>1.1625636274225E-2</v>
      </c>
      <c r="BW464" s="10">
        <f>3/24000000*OO[[#This Row],[131 (05JUL1985 06:00:00)-Water Temperature (C)]]*OO[[#This Row],[73]]</f>
        <v>1.0387627478130001E-2</v>
      </c>
      <c r="BX464" s="10">
        <f>3/24000000*OO[[#This Row],[132 (05JUL1985 09:00:00)-Water Temperature (C)]]*OO[[#This Row],[74]]</f>
        <v>9.4874598961824999E-3</v>
      </c>
      <c r="BY464" s="10">
        <f>3/24000000*OO[[#This Row],[133 (05JUL1985 12:00:00)-Water Temperature (C)]]*OO[[#This Row],[75]]</f>
        <v>8.7764755631349993E-3</v>
      </c>
      <c r="BZ464" s="10">
        <f>3/24000000*OO[[#This Row],[134 (05JUL1985 15:00:00)-Water Temperature (C)]]*OO[[#This Row],[76]]</f>
        <v>8.1466875114624988E-3</v>
      </c>
      <c r="CA464" s="10">
        <f>3/24000000*OO[[#This Row],[135 (05JUL1985 18:00:00)-Water Temperature (C)]]*OO[[#This Row],[77]]</f>
        <v>7.581748239738749E-3</v>
      </c>
      <c r="CB464" s="10">
        <f>3/24000000*OO[[#This Row],[136 (05JUL1985 21:00:00)-Water Temperature (C)]]*OO[[#This Row],[78]]</f>
        <v>6.9983586701599992E-3</v>
      </c>
      <c r="CC464" s="10">
        <f>3/24000000*OO[[#This Row],[137 (06JUL1985 00:00:00)-Water Temperature (C)]]*OO[[#This Row],[79]]</f>
        <v>6.417734359785E-3</v>
      </c>
      <c r="CD464" s="10">
        <f>3/24000000*OO[[#This Row],[138 (06JUL1985 03:00:00)-Water Temperature (C)]]*OO[[#This Row],[80]]</f>
        <v>5.8633377290999997E-3</v>
      </c>
      <c r="CE464" s="10">
        <f>3/24000000*OO[[#This Row],[139 (06JUL1985 06:00:00)-Water Temperature (C)]]*OO[[#This Row],[81]]</f>
        <v>5.3948050819599995E-3</v>
      </c>
      <c r="CF464" s="10">
        <f>3/24000000*OO[[#This Row],[140 (06JUL1985 09:00:00)-Water Temperature (C)]]*OO[[#This Row],[82]]</f>
        <v>5.126624913799999E-3</v>
      </c>
      <c r="CG464" s="10">
        <f>3/24000000*OO[[#This Row],[141 (06JUL1985 12:00:00)-Water Temperature (C)]]*OO[[#This Row],[83]]</f>
        <v>4.9654187271000001E-3</v>
      </c>
      <c r="CH464" s="10">
        <f>3/24000000*OO[[#This Row],[142 (06JUL1985 15:00:00)-Water Temperature (C)]]*OO[[#This Row],[84]]</f>
        <v>4.8766867223449988E-3</v>
      </c>
      <c r="CI464" s="10">
        <f>3/24000000*OO[[#This Row],[143 (06JUL1985 18:00:00)-Water Temperature (C)]]*OO[[#This Row],[85]]</f>
        <v>4.7769559612987501E-3</v>
      </c>
      <c r="CJ464" s="10">
        <f>3/24000000*OO[[#This Row],[144 (06JUL1985 21:00:00)-Water Temperature (C)]]*OO[[#This Row],[86]]</f>
        <v>4.6127419441687493E-3</v>
      </c>
      <c r="CK464" s="10">
        <f>3/24000000*OO[[#This Row],[145 (07JUL1985 00:00:00)-Water Temperature (C)]]*OO[[#This Row],[87]]</f>
        <v>4.3460583460287498E-3</v>
      </c>
      <c r="CL464" s="10">
        <f>3/24000000*OO[[#This Row],[146 (07JUL1985 03:00:00)-Water Temperature (C)]]*OO[[#This Row],[88]]</f>
        <v>4.0635230373375006E-3</v>
      </c>
      <c r="CM464" s="10">
        <f>3/24000000*OO[[#This Row],[147 (07JUL1985 06:00:00)-Water Temperature (C)]]*OO[[#This Row],[89]]</f>
        <v>3.7942205362249998E-3</v>
      </c>
      <c r="CN464" s="10">
        <f>3/24000000*OO[[#This Row],[148 (07JUL1985 09:00:00)-Water Temperature (C)]]*OO[[#This Row],[90]]</f>
        <v>3.6017154333037502E-3</v>
      </c>
      <c r="CO464" s="10">
        <f>3/24000000*OO[[#This Row],[149 (07JUL1985 12:00:00)-Water Temperature (C)]]*OO[[#This Row],[91]]</f>
        <v>3.4826035344787494E-3</v>
      </c>
      <c r="CP464" s="10">
        <f>3/24000000*OO[[#This Row],[150 (07JUL1985 15:00:00)-Water Temperature (C)]]*OO[[#This Row],[92]]</f>
        <v>3.4826035344787494E-3</v>
      </c>
      <c r="CQ464" s="10">
        <f>3/24000000*OO[[#This Row],[151 (07JUL1985 18:00:00)-Water Temperature (C)]]*OO[[#This Row],[93]]</f>
        <v>3.4826035344787494E-3</v>
      </c>
      <c r="CR464" s="10">
        <f>3/24000000*OO[[#This Row],[152 (07JUL1985 21:00:00)-Water Temperature (C)]]*OO[[#This Row],[94]]</f>
        <v>3.4826035344787494E-3</v>
      </c>
      <c r="CS464" s="10">
        <f>3/24000000*OO[[#This Row],[153 (08JUL1985 00:00:00)-Water Temperature (C)]]*OO[[#This Row],[95]]</f>
        <v>3.4826035344787494E-3</v>
      </c>
      <c r="CT464" s="10">
        <f>3/24000000*OO[[#This Row],[154 (08JUL1985 03:00:00)-Water Temperature (C)]]*OO[[#This Row],[96]]</f>
        <v>3.4826035344787494E-3</v>
      </c>
      <c r="CU464" s="10">
        <f>3/24000000*OO[[#This Row],[155 (08JUL1985 06:00:00)-Water Temperature (C)]]*OO[[#This Row],[97]]</f>
        <v>3.4826035344787494E-3</v>
      </c>
      <c r="CV464" s="10">
        <f>3/24000000*OO[[#This Row],[156 (08JUL1985 09:00:00)-Water Temperature (C)]]*OO[[#This Row],[98]]</f>
        <v>3.4826035344787494E-3</v>
      </c>
      <c r="CW464" s="10">
        <f>3/24000000*OO[[#This Row],[157 (08JUL1985 12:00:00)-Water Temperature (C)]]*OO[[#This Row],[99]]</f>
        <v>3.4826035344787494E-3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3.9614134830749995E-43</v>
      </c>
      <c r="AA465" s="10">
        <f>3/24000000*OO[[#This Row],[83 (29JUN1985 06:00:00)-Water Temperature (C)]]*OO[[#This Row],[25]]</f>
        <v>6.2326935555500001E-37</v>
      </c>
      <c r="AB465" s="10">
        <f>3/24000000*OO[[#This Row],[84 (29JUN1985 09:00:00)-Water Temperature (C)]]*OO[[#This Row],[26]]</f>
        <v>1.0303743034406247E-30</v>
      </c>
      <c r="AC465" s="10">
        <f>3/24000000*OO[[#This Row],[85 (29JUN1985 12:00:00)-Water Temperature (C)]]*OO[[#This Row],[27]]</f>
        <v>6.4187230608612507E-26</v>
      </c>
      <c r="AD465" s="10">
        <f>3/24000000*OO[[#This Row],[86 (29JUN1985 15:00:00)-Water Temperature (C)]]*OO[[#This Row],[28]]</f>
        <v>4.4980154795225E-22</v>
      </c>
      <c r="AE465" s="10">
        <f>3/24000000*OO[[#This Row],[88 (29JUN1985 21:00:00)-Water Temperature (C)]]*OO[[#This Row],[30]]</f>
        <v>3.9577717665449998E-16</v>
      </c>
      <c r="AF465" s="10">
        <f>3/24000000*OO[[#This Row],[88 (29JUN1985 21:00:00)-Water Temperature (C)]]*OO[[#This Row],[30]]</f>
        <v>3.9577717665449998E-16</v>
      </c>
      <c r="AG465" s="10">
        <f>3/24000000*OO[[#This Row],[89 (30JUN1985 00:00:00)-Water Temperature (C)]]*OO[[#This Row],[31]]</f>
        <v>8.4870968373100005E-14</v>
      </c>
      <c r="AH465" s="10">
        <f>3/24000000*OO[[#This Row],[90 (30JUN1985 03:00:00)-Water Temperature (C)]]*OO[[#This Row],[32]]</f>
        <v>8.5931594314649999E-12</v>
      </c>
      <c r="AI465" s="10">
        <f>3/24000000*OO[[#This Row],[91 (30JUN1985 06:00:00)-Water Temperature (C)]]*OO[[#This Row],[33]]</f>
        <v>4.59665380015625E-10</v>
      </c>
      <c r="AJ465" s="10">
        <f>3/24000000*OO[[#This Row],[92 (30JUN1985 09:00:00)-Water Temperature (C)]]*OO[[#This Row],[34]]</f>
        <v>1.453089951072E-8</v>
      </c>
      <c r="AK465" s="10">
        <f>3/24000000*OO[[#This Row],[93 (30JUN1985 12:00:00)-Water Temperature (C)]]*OO[[#This Row],[35]]</f>
        <v>2.877753816075E-7</v>
      </c>
      <c r="AL465" s="10">
        <f>3/24000000*OO[[#This Row],[94 (30JUN1985 15:00:00)-Water Temperature (C)]]*OO[[#This Row],[36]]</f>
        <v>3.7570624319149991E-6</v>
      </c>
      <c r="AM465" s="10">
        <f>3/24000000*OO[[#This Row],[95 (30JUN1985 18:00:00)-Water Temperature (C)]]*OO[[#This Row],[37]]</f>
        <v>3.4256827036249996E-5</v>
      </c>
      <c r="AN465" s="10">
        <f>3/24000000*OO[[#This Row],[96 (30JUN1985 21:00:00)-Water Temperature (C)]]*OO[[#This Row],[38]]</f>
        <v>2.2258835382030001E-4</v>
      </c>
      <c r="AO465" s="10">
        <f>3/24000000*OO[[#This Row],[97 (01JUL1985 00:00:00)-Water Temperature (C)]]*OO[[#This Row],[39]]</f>
        <v>1.0545881311675E-3</v>
      </c>
      <c r="AP465" s="10">
        <f>3/24000000*OO[[#This Row],[98 (01JUL1985 03:00:00)-Water Temperature (C)]]*OO[[#This Row],[40]]</f>
        <v>3.81360622071E-3</v>
      </c>
      <c r="AQ465" s="10">
        <f>3/24000000*OO[[#This Row],[99 (01JUL1985 06:00:00)-Water Temperature (C)]]*OO[[#This Row],[41]]</f>
        <v>1.0902228304859998E-2</v>
      </c>
      <c r="AR465" s="10">
        <f>3/24000000*OO[[#This Row],[100 (01JUL1985 09:00:00)-Water Temperature (C)]]*OO[[#This Row],[42]]</f>
        <v>2.6084542111144995E-2</v>
      </c>
      <c r="AS465" s="10">
        <f>3/24000000*OO[[#This Row],[101 (01JUL1985 12:00:00)-Water Temperature (C)]]*OO[[#This Row],[43]]</f>
        <v>5.2846859571749991E-2</v>
      </c>
      <c r="AT465" s="10">
        <f>3/24000000*OO[[#This Row],[102 (01JUL1985 15:00:00)-Water Temperature (C)]]*OO[[#This Row],[44]]</f>
        <v>9.2246621826450007E-2</v>
      </c>
      <c r="AU465" s="10">
        <f>3/24000000*OO[[#This Row],[103 (01JUL1985 18:00:00)-Water Temperature (C)]]*OO[[#This Row],[45]]</f>
        <v>0.140282833771775</v>
      </c>
      <c r="AV465" s="10">
        <f>3/24000000*OO[[#This Row],[104 (01JUL1985 21:00:00)-Water Temperature (C)]]*OO[[#This Row],[46]]</f>
        <v>0.18483558456296251</v>
      </c>
      <c r="AW465" s="10">
        <f>3/24000000*OO[[#This Row],[105 (02JUL1985 00:00:00)-Water Temperature (C)]]*OO[[#This Row],[47]]</f>
        <v>0.21467941175492503</v>
      </c>
      <c r="AX465" s="10">
        <f>3/24000000*OO[[#This Row],[106 (02JUL1985 03:00:00)-Water Temperature (C)]]*OO[[#This Row],[48]]</f>
        <v>0.22701791162449997</v>
      </c>
      <c r="AY465" s="10">
        <f>3/24000000*OO[[#This Row],[107 (02JUL1985 06:00:00)-Water Temperature (C)]]*OO[[#This Row],[49]]</f>
        <v>0.22330242968799999</v>
      </c>
      <c r="AZ465" s="10">
        <f>3/24000000*OO[[#This Row],[108 (02JUL1985 09:00:00)-Water Temperature (C)]]*OO[[#This Row],[50]]</f>
        <v>0.21355786185393749</v>
      </c>
      <c r="BA465" s="10">
        <f>3/24000000*OO[[#This Row],[109 (02JUL1985 12:00:00)-Water Temperature (C)]]*OO[[#This Row],[51]]</f>
        <v>0.19902820508449998</v>
      </c>
      <c r="BB465" s="10">
        <f>3/24000000*OO[[#This Row],[110 (02JUL1985 15:00:00)-Water Temperature (C)]]*OO[[#This Row],[52]]</f>
        <v>0.18199995913192499</v>
      </c>
      <c r="BC465" s="10">
        <f>3/24000000*OO[[#This Row],[111 (02JUL1985 18:00:00)-Water Temperature (C)]]*OO[[#This Row],[53]]</f>
        <v>0.16304754724779999</v>
      </c>
      <c r="BD465" s="10">
        <f>3/24000000*OO[[#This Row],[112 (02JUL1985 21:00:00)-Water Temperature (C)]]*OO[[#This Row],[54]]</f>
        <v>0.14171058694065</v>
      </c>
      <c r="BE465" s="10">
        <f>3/24000000*OO[[#This Row],[113 (03JUL1985 00:00:00)-Water Temperature (C)]]*OO[[#This Row],[55]]</f>
        <v>0.119995030485</v>
      </c>
      <c r="BF465" s="10">
        <f>3/24000000*OO[[#This Row],[114 (03JUL1985 03:00:00)-Water Temperature (C)]]*OO[[#This Row],[56]]</f>
        <v>0.10070345376652499</v>
      </c>
      <c r="BG465" s="10">
        <f>3/24000000*OO[[#This Row],[115 (03JUL1985 06:00:00)-Water Temperature (C)]]*OO[[#This Row],[57]]</f>
        <v>8.4345059527650007E-2</v>
      </c>
      <c r="BH465" s="10">
        <f>3/24000000*OO[[#This Row],[116 (03JUL1985 09:00:00)-Water Temperature (C)]]*OO[[#This Row],[58]]</f>
        <v>7.2296688811199994E-2</v>
      </c>
      <c r="BI465" s="10">
        <f>3/24000000*OO[[#This Row],[117 (03JUL1985 12:00:00)-Water Temperature (C)]]*OO[[#This Row],[59]]</f>
        <v>6.1710310600125003E-2</v>
      </c>
      <c r="BJ465" s="10">
        <f>3/24000000*OO[[#This Row],[118 (03JUL1985 15:00:00)-Water Temperature (C)]]*OO[[#This Row],[60]]</f>
        <v>5.413014120493749E-2</v>
      </c>
      <c r="BK465" s="10">
        <f>3/24000000*OO[[#This Row],[119 (03JUL1985 18:00:00)-Water Temperature (C)]]*OO[[#This Row],[61]]</f>
        <v>4.7846586854062498E-2</v>
      </c>
      <c r="BL465" s="10">
        <f>3/24000000*OO[[#This Row],[120 (03JUL1985 21:00:00)-Water Temperature (C)]]*OO[[#This Row],[62]]</f>
        <v>4.2010042050200001E-2</v>
      </c>
      <c r="BM465" s="10">
        <f>3/24000000*OO[[#This Row],[121 (04JUL1985 00:00:00)-Water Temperature (C)]]*OO[[#This Row],[63]]</f>
        <v>3.6511929314300001E-2</v>
      </c>
      <c r="BN465" s="10">
        <f>3/24000000*OO[[#This Row],[122 (04JUL1985 03:00:00)-Water Temperature (C)]]*OO[[#This Row],[64]]</f>
        <v>3.1614071948749996E-2</v>
      </c>
      <c r="BO465" s="10">
        <f>3/24000000*OO[[#This Row],[123 (04JUL1985 06:00:00)-Water Temperature (C)]]*OO[[#This Row],[65]]</f>
        <v>2.7573087402787497E-2</v>
      </c>
      <c r="BP465" s="10">
        <f>3/24000000*OO[[#This Row],[124 (04JUL1985 09:00:00)-Water Temperature (C)]]*OO[[#This Row],[66]]</f>
        <v>2.4906990141337494E-2</v>
      </c>
      <c r="BQ465" s="10">
        <f>3/24000000*OO[[#This Row],[125 (04JUL1985 12:00:00)-Water Temperature (C)]]*OO[[#This Row],[67]]</f>
        <v>2.2947619483582499E-2</v>
      </c>
      <c r="BR465" s="10">
        <f>3/24000000*OO[[#This Row],[126 (04JUL1985 15:00:00)-Water Temperature (C)]]*OO[[#This Row],[68]]</f>
        <v>2.144211852284E-2</v>
      </c>
      <c r="BS465" s="10">
        <f>3/24000000*OO[[#This Row],[127 (04JUL1985 18:00:00)-Water Temperature (C)]]*OO[[#This Row],[69]]</f>
        <v>2.0128076282047502E-2</v>
      </c>
      <c r="BT465" s="10">
        <f>3/24000000*OO[[#This Row],[128 (04JUL1985 21:00:00)-Water Temperature (C)]]*OO[[#This Row],[70]]</f>
        <v>1.8602953360199997E-2</v>
      </c>
      <c r="BU465" s="10">
        <f>3/24000000*OO[[#This Row],[129 (05JUL1985 00:00:00)-Water Temperature (C)]]*OO[[#This Row],[71]]</f>
        <v>1.684198279571E-2</v>
      </c>
      <c r="BV465" s="10">
        <f>3/24000000*OO[[#This Row],[130 (05JUL1985 03:00:00)-Water Temperature (C)]]*OO[[#This Row],[72]]</f>
        <v>1.5150626479642498E-2</v>
      </c>
      <c r="BW465" s="10">
        <f>3/24000000*OO[[#This Row],[131 (05JUL1985 06:00:00)-Water Temperature (C)]]*OO[[#This Row],[73]]</f>
        <v>1.3601912838813748E-2</v>
      </c>
      <c r="BX465" s="10">
        <f>3/24000000*OO[[#This Row],[132 (05JUL1985 09:00:00)-Water Temperature (C)]]*OO[[#This Row],[74]]</f>
        <v>1.2440837651295E-2</v>
      </c>
      <c r="BY465" s="10">
        <f>3/24000000*OO[[#This Row],[133 (05JUL1985 12:00:00)-Water Temperature (C)]]*OO[[#This Row],[75]]</f>
        <v>1.1488906828969999E-2</v>
      </c>
      <c r="BZ465" s="10">
        <f>3/24000000*OO[[#This Row],[134 (05JUL1985 15:00:00)-Water Temperature (C)]]*OO[[#This Row],[76]]</f>
        <v>1.06380203914875E-2</v>
      </c>
      <c r="CA465" s="10">
        <f>3/24000000*OO[[#This Row],[135 (05JUL1985 18:00:00)-Water Temperature (C)]]*OO[[#This Row],[77]]</f>
        <v>9.8778682584249999E-3</v>
      </c>
      <c r="CB465" s="10">
        <f>3/24000000*OO[[#This Row],[136 (05JUL1985 21:00:00)-Water Temperature (C)]]*OO[[#This Row],[78]]</f>
        <v>9.1143091120499987E-3</v>
      </c>
      <c r="CC465" s="10">
        <f>3/24000000*OO[[#This Row],[137 (06JUL1985 00:00:00)-Water Temperature (C)]]*OO[[#This Row],[79]]</f>
        <v>8.3679654423500002E-3</v>
      </c>
      <c r="CD465" s="10">
        <f>3/24000000*OO[[#This Row],[138 (06JUL1985 03:00:00)-Water Temperature (C)]]*OO[[#This Row],[80]]</f>
        <v>7.65970050209E-3</v>
      </c>
      <c r="CE465" s="10">
        <f>3/24000000*OO[[#This Row],[139 (06JUL1985 06:00:00)-Water Temperature (C)]]*OO[[#This Row],[81]]</f>
        <v>7.0562403685099995E-3</v>
      </c>
      <c r="CF465" s="10">
        <f>3/24000000*OO[[#This Row],[140 (06JUL1985 09:00:00)-Water Temperature (C)]]*OO[[#This Row],[82]]</f>
        <v>6.690966764625E-3</v>
      </c>
      <c r="CG465" s="10">
        <f>3/24000000*OO[[#This Row],[141 (06JUL1985 12:00:00)-Water Temperature (C)]]*OO[[#This Row],[83]]</f>
        <v>6.4502590773712499E-3</v>
      </c>
      <c r="CH465" s="10">
        <f>3/24000000*OO[[#This Row],[142 (06JUL1985 15:00:00)-Water Temperature (C)]]*OO[[#This Row],[84]]</f>
        <v>6.3003388287437498E-3</v>
      </c>
      <c r="CI465" s="10">
        <f>3/24000000*OO[[#This Row],[143 (06JUL1985 18:00:00)-Water Temperature (C)]]*OO[[#This Row],[85]]</f>
        <v>6.1467253817974995E-3</v>
      </c>
      <c r="CJ465" s="10">
        <f>3/24000000*OO[[#This Row],[144 (06JUL1985 21:00:00)-Water Temperature (C)]]*OO[[#This Row],[86]]</f>
        <v>5.9280007992987497E-3</v>
      </c>
      <c r="CK465" s="10">
        <f>3/24000000*OO[[#This Row],[145 (07JUL1985 00:00:00)-Water Temperature (C)]]*OO[[#This Row],[87]]</f>
        <v>5.5968691453537498E-3</v>
      </c>
      <c r="CL465" s="10">
        <f>3/24000000*OO[[#This Row],[146 (07JUL1985 03:00:00)-Water Temperature (C)]]*OO[[#This Row],[88]]</f>
        <v>5.2520341029499993E-3</v>
      </c>
      <c r="CM465" s="10">
        <f>3/24000000*OO[[#This Row],[147 (07JUL1985 06:00:00)-Water Temperature (C)]]*OO[[#This Row],[89]]</f>
        <v>4.9210137582749993E-3</v>
      </c>
      <c r="CN465" s="10">
        <f>3/24000000*OO[[#This Row],[148 (07JUL1985 09:00:00)-Water Temperature (C)]]*OO[[#This Row],[90]]</f>
        <v>4.6760515499749992E-3</v>
      </c>
      <c r="CO465" s="10">
        <f>3/24000000*OO[[#This Row],[149 (07JUL1985 12:00:00)-Water Temperature (C)]]*OO[[#This Row],[91]]</f>
        <v>4.51248199981875E-3</v>
      </c>
      <c r="CP465" s="10">
        <f>3/24000000*OO[[#This Row],[150 (07JUL1985 15:00:00)-Water Temperature (C)]]*OO[[#This Row],[92]]</f>
        <v>4.51248199981875E-3</v>
      </c>
      <c r="CQ465" s="10">
        <f>3/24000000*OO[[#This Row],[151 (07JUL1985 18:00:00)-Water Temperature (C)]]*OO[[#This Row],[93]]</f>
        <v>4.51248199981875E-3</v>
      </c>
      <c r="CR465" s="10">
        <f>3/24000000*OO[[#This Row],[152 (07JUL1985 21:00:00)-Water Temperature (C)]]*OO[[#This Row],[94]]</f>
        <v>4.51248199981875E-3</v>
      </c>
      <c r="CS465" s="10">
        <f>3/24000000*OO[[#This Row],[153 (08JUL1985 00:00:00)-Water Temperature (C)]]*OO[[#This Row],[95]]</f>
        <v>4.51248199981875E-3</v>
      </c>
      <c r="CT465" s="10">
        <f>3/24000000*OO[[#This Row],[154 (08JUL1985 03:00:00)-Water Temperature (C)]]*OO[[#This Row],[96]]</f>
        <v>4.51248199981875E-3</v>
      </c>
      <c r="CU465" s="10">
        <f>3/24000000*OO[[#This Row],[155 (08JUL1985 06:00:00)-Water Temperature (C)]]*OO[[#This Row],[97]]</f>
        <v>4.51248199981875E-3</v>
      </c>
      <c r="CV465" s="10">
        <f>3/24000000*OO[[#This Row],[156 (08JUL1985 09:00:00)-Water Temperature (C)]]*OO[[#This Row],[98]]</f>
        <v>4.51248199981875E-3</v>
      </c>
      <c r="CW465" s="10">
        <f>3/24000000*OO[[#This Row],[157 (08JUL1985 12:00:00)-Water Temperature (C)]]*OO[[#This Row],[99]]</f>
        <v>4.51248199981875E-3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7.3065594297499984E-44</v>
      </c>
      <c r="AA466" s="10">
        <f>3/24000000*OO[[#This Row],[83 (29JUN1985 06:00:00)-Water Temperature (C)]]*OO[[#This Row],[25]]</f>
        <v>1.1275398430739999E-37</v>
      </c>
      <c r="AB466" s="10">
        <f>3/24000000*OO[[#This Row],[84 (29JUN1985 09:00:00)-Water Temperature (C)]]*OO[[#This Row],[26]]</f>
        <v>2.1528790700625E-31</v>
      </c>
      <c r="AC466" s="10">
        <f>3/24000000*OO[[#This Row],[85 (29JUN1985 12:00:00)-Water Temperature (C)]]*OO[[#This Row],[27]]</f>
        <v>1.5862424106999998E-26</v>
      </c>
      <c r="AD466" s="10">
        <f>3/24000000*OO[[#This Row],[86 (29JUN1985 15:00:00)-Water Temperature (C)]]*OO[[#This Row],[28]]</f>
        <v>1.2595723567853749E-22</v>
      </c>
      <c r="AE466" s="10">
        <f>3/24000000*OO[[#This Row],[88 (29JUN1985 21:00:00)-Water Temperature (C)]]*OO[[#This Row],[30]]</f>
        <v>1.3533234744173749E-16</v>
      </c>
      <c r="AF466" s="10">
        <f>3/24000000*OO[[#This Row],[88 (29JUN1985 21:00:00)-Water Temperature (C)]]*OO[[#This Row],[30]]</f>
        <v>1.3533234744173749E-16</v>
      </c>
      <c r="AG466" s="10">
        <f>3/24000000*OO[[#This Row],[89 (30JUN1985 00:00:00)-Water Temperature (C)]]*OO[[#This Row],[31]]</f>
        <v>3.1582391636199995E-14</v>
      </c>
      <c r="AH466" s="10">
        <f>3/24000000*OO[[#This Row],[90 (30JUN1985 03:00:00)-Water Temperature (C)]]*OO[[#This Row],[32]]</f>
        <v>3.4606512010000005E-12</v>
      </c>
      <c r="AI466" s="10">
        <f>3/24000000*OO[[#This Row],[91 (30JUN1985 06:00:00)-Water Temperature (C)]]*OO[[#This Row],[33]]</f>
        <v>1.992359100966625E-10</v>
      </c>
      <c r="AJ466" s="10">
        <f>3/24000000*OO[[#This Row],[92 (30JUN1985 09:00:00)-Water Temperature (C)]]*OO[[#This Row],[34]]</f>
        <v>6.7347932454249996E-9</v>
      </c>
      <c r="AK466" s="10">
        <f>3/24000000*OO[[#This Row],[93 (30JUN1985 12:00:00)-Water Temperature (C)]]*OO[[#This Row],[35]]</f>
        <v>1.4179897902607497E-7</v>
      </c>
      <c r="AL466" s="10">
        <f>3/24000000*OO[[#This Row],[94 (30JUN1985 15:00:00)-Water Temperature (C)]]*OO[[#This Row],[36]]</f>
        <v>1.9608597018449996E-6</v>
      </c>
      <c r="AM466" s="10">
        <f>3/24000000*OO[[#This Row],[95 (30JUN1985 18:00:00)-Water Temperature (C)]]*OO[[#This Row],[37]]</f>
        <v>1.8891814230671252E-5</v>
      </c>
      <c r="AN466" s="10">
        <f>3/24000000*OO[[#This Row],[96 (30JUN1985 21:00:00)-Water Temperature (C)]]*OO[[#This Row],[38]]</f>
        <v>1.2962044600957497E-4</v>
      </c>
      <c r="AO466" s="10">
        <f>3/24000000*OO[[#This Row],[97 (01JUL1985 00:00:00)-Water Temperature (C)]]*OO[[#This Row],[39]]</f>
        <v>6.4909968569400005E-4</v>
      </c>
      <c r="AP466" s="10">
        <f>3/24000000*OO[[#This Row],[98 (01JUL1985 03:00:00)-Water Temperature (C)]]*OO[[#This Row],[40]]</f>
        <v>2.4822505859086247E-3</v>
      </c>
      <c r="AQ466" s="10">
        <f>3/24000000*OO[[#This Row],[99 (01JUL1985 06:00:00)-Water Temperature (C)]]*OO[[#This Row],[41]]</f>
        <v>7.4992868731299997E-3</v>
      </c>
      <c r="AR466" s="10">
        <f>3/24000000*OO[[#This Row],[100 (01JUL1985 09:00:00)-Water Temperature (C)]]*OO[[#This Row],[42]]</f>
        <v>1.88832601237175E-2</v>
      </c>
      <c r="AS466" s="10">
        <f>3/24000000*OO[[#This Row],[101 (01JUL1985 12:00:00)-Water Temperature (C)]]*OO[[#This Row],[43]]</f>
        <v>4.0068902070724999E-2</v>
      </c>
      <c r="AT466" s="10">
        <f>3/24000000*OO[[#This Row],[102 (01JUL1985 15:00:00)-Water Temperature (C)]]*OO[[#This Row],[44]]</f>
        <v>7.3021579288199995E-2</v>
      </c>
      <c r="AU466" s="10">
        <f>3/24000000*OO[[#This Row],[103 (01JUL1985 18:00:00)-Water Temperature (C)]]*OO[[#This Row],[45]]</f>
        <v>0.11583320388275001</v>
      </c>
      <c r="AV466" s="10">
        <f>3/24000000*OO[[#This Row],[104 (01JUL1985 21:00:00)-Water Temperature (C)]]*OO[[#This Row],[46]]</f>
        <v>0.15936320503907497</v>
      </c>
      <c r="AW466" s="10">
        <f>3/24000000*OO[[#This Row],[105 (02JUL1985 00:00:00)-Water Temperature (C)]]*OO[[#This Row],[47]]</f>
        <v>0.19357574824575</v>
      </c>
      <c r="AX466" s="10">
        <f>3/24000000*OO[[#This Row],[106 (02JUL1985 03:00:00)-Water Temperature (C)]]*OO[[#This Row],[48]]</f>
        <v>0.21401141948304997</v>
      </c>
      <c r="AY466" s="10">
        <f>3/24000000*OO[[#This Row],[107 (02JUL1985 06:00:00)-Water Temperature (C)]]*OO[[#This Row],[49]]</f>
        <v>0.21952351682469998</v>
      </c>
      <c r="AZ466" s="10">
        <f>3/24000000*OO[[#This Row],[108 (02JUL1985 09:00:00)-Water Temperature (C)]]*OO[[#This Row],[50]]</f>
        <v>0.21769404245482499</v>
      </c>
      <c r="BA466" s="10">
        <f>3/24000000*OO[[#This Row],[109 (02JUL1985 12:00:00)-Water Temperature (C)]]*OO[[#This Row],[51]]</f>
        <v>0.20870370204839997</v>
      </c>
      <c r="BB466" s="10">
        <f>3/24000000*OO[[#This Row],[110 (02JUL1985 15:00:00)-Water Temperature (C)]]*OO[[#This Row],[52]]</f>
        <v>0.19524747237047499</v>
      </c>
      <c r="BC466" s="10">
        <f>3/24000000*OO[[#This Row],[111 (02JUL1985 18:00:00)-Water Temperature (C)]]*OO[[#This Row],[53]]</f>
        <v>0.17828492243002497</v>
      </c>
      <c r="BD466" s="10">
        <f>3/24000000*OO[[#This Row],[112 (02JUL1985 21:00:00)-Water Temperature (C)]]*OO[[#This Row],[54]]</f>
        <v>0.15770887320637497</v>
      </c>
      <c r="BE466" s="10">
        <f>3/24000000*OO[[#This Row],[113 (03JUL1985 00:00:00)-Water Temperature (C)]]*OO[[#This Row],[55]]</f>
        <v>0.13585124329260001</v>
      </c>
      <c r="BF466" s="10">
        <f>3/24000000*OO[[#This Row],[114 (03JUL1985 03:00:00)-Water Temperature (C)]]*OO[[#This Row],[56]]</f>
        <v>0.11584782915479999</v>
      </c>
      <c r="BG466" s="10">
        <f>3/24000000*OO[[#This Row],[115 (03JUL1985 06:00:00)-Water Temperature (C)]]*OO[[#This Row],[57]]</f>
        <v>9.8379800114874988E-2</v>
      </c>
      <c r="BH466" s="10">
        <f>3/24000000*OO[[#This Row],[116 (03JUL1985 09:00:00)-Water Temperature (C)]]*OO[[#This Row],[58]]</f>
        <v>8.5120910388249996E-2</v>
      </c>
      <c r="BI466" s="10">
        <f>3/24000000*OO[[#This Row],[117 (03JUL1985 12:00:00)-Water Temperature (C)]]*OO[[#This Row],[59]]</f>
        <v>7.3101072833250014E-2</v>
      </c>
      <c r="BJ466" s="10">
        <f>3/24000000*OO[[#This Row],[118 (03JUL1985 15:00:00)-Water Temperature (C)]]*OO[[#This Row],[60]]</f>
        <v>6.4291538170475004E-2</v>
      </c>
      <c r="BK466" s="10">
        <f>3/24000000*OO[[#This Row],[119 (03JUL1985 18:00:00)-Water Temperature (C)]]*OO[[#This Row],[61]]</f>
        <v>5.6880486354474999E-2</v>
      </c>
      <c r="BL466" s="10">
        <f>3/24000000*OO[[#This Row],[120 (03JUL1985 21:00:00)-Water Temperature (C)]]*OO[[#This Row],[62]]</f>
        <v>5.0000230580087499E-2</v>
      </c>
      <c r="BM466" s="10">
        <f>3/24000000*OO[[#This Row],[121 (04JUL1985 00:00:00)-Water Temperature (C)]]*OO[[#This Row],[63]]</f>
        <v>4.3574301262375E-2</v>
      </c>
      <c r="BN466" s="10">
        <f>3/24000000*OO[[#This Row],[122 (04JUL1985 03:00:00)-Water Temperature (C)]]*OO[[#This Row],[64]]</f>
        <v>3.7886872311312499E-2</v>
      </c>
      <c r="BO466" s="10">
        <f>3/24000000*OO[[#This Row],[123 (04JUL1985 06:00:00)-Water Temperature (C)]]*OO[[#This Row],[65]]</f>
        <v>3.3186035586850002E-2</v>
      </c>
      <c r="BP466" s="10">
        <f>3/24000000*OO[[#This Row],[124 (04JUL1985 09:00:00)-Water Temperature (C)]]*OO[[#This Row],[66]]</f>
        <v>3.0011893884674994E-2</v>
      </c>
      <c r="BQ466" s="10">
        <f>3/24000000*OO[[#This Row],[125 (04JUL1985 12:00:00)-Water Temperature (C)]]*OO[[#This Row],[67]]</f>
        <v>2.75958234708625E-2</v>
      </c>
      <c r="BR466" s="10">
        <f>3/24000000*OO[[#This Row],[126 (04JUL1985 15:00:00)-Water Temperature (C)]]*OO[[#This Row],[68]]</f>
        <v>2.5688334786152501E-2</v>
      </c>
      <c r="BS466" s="10">
        <f>3/24000000*OO[[#This Row],[127 (04JUL1985 18:00:00)-Water Temperature (C)]]*OO[[#This Row],[69]]</f>
        <v>2.4028292457431249E-2</v>
      </c>
      <c r="BT466" s="10">
        <f>3/24000000*OO[[#This Row],[128 (04JUL1985 21:00:00)-Water Temperature (C)]]*OO[[#This Row],[70]]</f>
        <v>2.2177729315687501E-2</v>
      </c>
      <c r="BU466" s="10">
        <f>3/24000000*OO[[#This Row],[129 (05JUL1985 00:00:00)-Water Temperature (C)]]*OO[[#This Row],[71]]</f>
        <v>2.0115034246717498E-2</v>
      </c>
      <c r="BV466" s="10">
        <f>3/24000000*OO[[#This Row],[130 (05JUL1985 03:00:00)-Water Temperature (C)]]*OO[[#This Row],[72]]</f>
        <v>1.8166922435999999E-2</v>
      </c>
      <c r="BW466" s="10">
        <f>3/24000000*OO[[#This Row],[131 (05JUL1985 06:00:00)-Water Temperature (C)]]*OO[[#This Row],[73]]</f>
        <v>1.6382930579520002E-2</v>
      </c>
      <c r="BX466" s="10">
        <f>3/24000000*OO[[#This Row],[132 (05JUL1985 09:00:00)-Water Temperature (C)]]*OO[[#This Row],[74]]</f>
        <v>1.5020757419581249E-2</v>
      </c>
      <c r="BY466" s="10">
        <f>3/24000000*OO[[#This Row],[133 (05JUL1985 12:00:00)-Water Temperature (C)]]*OO[[#This Row],[75]]</f>
        <v>1.3868966438865002E-2</v>
      </c>
      <c r="BZ466" s="10">
        <f>3/24000000*OO[[#This Row],[134 (05JUL1985 15:00:00)-Water Temperature (C)]]*OO[[#This Row],[76]]</f>
        <v>1.2824381539856249E-2</v>
      </c>
      <c r="CA466" s="10">
        <f>3/24000000*OO[[#This Row],[135 (05JUL1985 18:00:00)-Water Temperature (C)]]*OO[[#This Row],[77]]</f>
        <v>1.188961239844125E-2</v>
      </c>
      <c r="CB466" s="10">
        <f>3/24000000*OO[[#This Row],[136 (05JUL1985 21:00:00)-Water Temperature (C)]]*OO[[#This Row],[78]]</f>
        <v>1.0966583209347501E-2</v>
      </c>
      <c r="CC466" s="10">
        <f>3/24000000*OO[[#This Row],[137 (06JUL1985 00:00:00)-Water Temperature (C)]]*OO[[#This Row],[79]]</f>
        <v>1.0077448296532499E-2</v>
      </c>
      <c r="CD466" s="10">
        <f>3/24000000*OO[[#This Row],[138 (06JUL1985 03:00:00)-Water Temperature (C)]]*OO[[#This Row],[80]]</f>
        <v>9.2408306892987502E-3</v>
      </c>
      <c r="CE466" s="10">
        <f>3/24000000*OO[[#This Row],[139 (06JUL1985 06:00:00)-Water Temperature (C)]]*OO[[#This Row],[81]]</f>
        <v>8.5257751430487493E-3</v>
      </c>
      <c r="CF466" s="10">
        <f>3/24000000*OO[[#This Row],[140 (06JUL1985 09:00:00)-Water Temperature (C)]]*OO[[#This Row],[82]]</f>
        <v>8.0778890312500004E-3</v>
      </c>
      <c r="CG466" s="10">
        <f>3/24000000*OO[[#This Row],[141 (06JUL1985 12:00:00)-Water Temperature (C)]]*OO[[#This Row],[83]]</f>
        <v>7.7633644833637492E-3</v>
      </c>
      <c r="CH466" s="10">
        <f>3/24000000*OO[[#This Row],[142 (06JUL1985 15:00:00)-Water Temperature (C)]]*OO[[#This Row],[84]]</f>
        <v>7.5503758765224993E-3</v>
      </c>
      <c r="CI466" s="10">
        <f>3/24000000*OO[[#This Row],[143 (06JUL1985 18:00:00)-Water Temperature (C)]]*OO[[#This Row],[85]]</f>
        <v>7.3405966166487507E-3</v>
      </c>
      <c r="CJ466" s="10">
        <f>3/24000000*OO[[#This Row],[144 (06JUL1985 21:00:00)-Water Temperature (C)]]*OO[[#This Row],[86]]</f>
        <v>7.0679841335399996E-3</v>
      </c>
      <c r="CK466" s="10">
        <f>3/24000000*OO[[#This Row],[145 (07JUL1985 00:00:00)-Water Temperature (C)]]*OO[[#This Row],[87]]</f>
        <v>6.6800648849599997E-3</v>
      </c>
      <c r="CL466" s="10">
        <f>3/24000000*OO[[#This Row],[146 (07JUL1985 03:00:00)-Water Temperature (C)]]*OO[[#This Row],[88]]</f>
        <v>6.2858577210087498E-3</v>
      </c>
      <c r="CM466" s="10">
        <f>3/24000000*OO[[#This Row],[147 (07JUL1985 06:00:00)-Water Temperature (C)]]*OO[[#This Row],[89]]</f>
        <v>5.90858661886875E-3</v>
      </c>
      <c r="CN466" s="10">
        <f>3/24000000*OO[[#This Row],[148 (07JUL1985 09:00:00)-Water Temperature (C)]]*OO[[#This Row],[90]]</f>
        <v>5.6235969025074991E-3</v>
      </c>
      <c r="CO466" s="10">
        <f>3/24000000*OO[[#This Row],[149 (07JUL1985 12:00:00)-Water Temperature (C)]]*OO[[#This Row],[91]]</f>
        <v>5.4234102188999997E-3</v>
      </c>
      <c r="CP466" s="10">
        <f>3/24000000*OO[[#This Row],[150 (07JUL1985 15:00:00)-Water Temperature (C)]]*OO[[#This Row],[92]]</f>
        <v>5.4234102188999997E-3</v>
      </c>
      <c r="CQ466" s="10">
        <f>3/24000000*OO[[#This Row],[151 (07JUL1985 18:00:00)-Water Temperature (C)]]*OO[[#This Row],[93]]</f>
        <v>5.4234102188999997E-3</v>
      </c>
      <c r="CR466" s="10">
        <f>3/24000000*OO[[#This Row],[152 (07JUL1985 21:00:00)-Water Temperature (C)]]*OO[[#This Row],[94]]</f>
        <v>5.4234102188999997E-3</v>
      </c>
      <c r="CS466" s="10">
        <f>3/24000000*OO[[#This Row],[153 (08JUL1985 00:00:00)-Water Temperature (C)]]*OO[[#This Row],[95]]</f>
        <v>5.4234102188999997E-3</v>
      </c>
      <c r="CT466" s="10">
        <f>3/24000000*OO[[#This Row],[154 (08JUL1985 03:00:00)-Water Temperature (C)]]*OO[[#This Row],[96]]</f>
        <v>5.4234102188999997E-3</v>
      </c>
      <c r="CU466" s="10">
        <f>3/24000000*OO[[#This Row],[155 (08JUL1985 06:00:00)-Water Temperature (C)]]*OO[[#This Row],[97]]</f>
        <v>5.4234102188999997E-3</v>
      </c>
      <c r="CV466" s="10">
        <f>3/24000000*OO[[#This Row],[156 (08JUL1985 09:00:00)-Water Temperature (C)]]*OO[[#This Row],[98]]</f>
        <v>5.4234102188999997E-3</v>
      </c>
      <c r="CW466" s="10">
        <f>3/24000000*OO[[#This Row],[157 (08JUL1985 12:00:00)-Water Temperature (C)]]*OO[[#This Row],[99]]</f>
        <v>5.4234102188999997E-3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2.1483933359527499E-38</v>
      </c>
      <c r="AB467" s="10">
        <f>3/24000000*OO[[#This Row],[84 (29JUN1985 09:00:00)-Water Temperature (C)]]*OO[[#This Row],[26]]</f>
        <v>4.6828659569812494E-32</v>
      </c>
      <c r="AC467" s="10">
        <f>3/24000000*OO[[#This Row],[85 (29JUN1985 12:00:00)-Water Temperature (C)]]*OO[[#This Row],[27]]</f>
        <v>4.07606045985125E-27</v>
      </c>
      <c r="AD467" s="10">
        <f>3/24000000*OO[[#This Row],[86 (29JUN1985 15:00:00)-Water Temperature (C)]]*OO[[#This Row],[28]]</f>
        <v>3.6510529864625E-23</v>
      </c>
      <c r="AE467" s="10">
        <f>3/24000000*OO[[#This Row],[88 (29JUN1985 21:00:00)-Water Temperature (C)]]*OO[[#This Row],[30]]</f>
        <v>4.7869903296012491E-17</v>
      </c>
      <c r="AF467" s="10">
        <f>3/24000000*OO[[#This Row],[88 (29JUN1985 21:00:00)-Water Temperature (C)]]*OO[[#This Row],[30]]</f>
        <v>4.7869903296012491E-17</v>
      </c>
      <c r="AG467" s="10">
        <f>3/24000000*OO[[#This Row],[89 (30JUN1985 00:00:00)-Water Temperature (C)]]*OO[[#This Row],[31]]</f>
        <v>1.2138431691669999E-14</v>
      </c>
      <c r="AH467" s="10">
        <f>3/24000000*OO[[#This Row],[90 (30JUN1985 03:00:00)-Water Temperature (C)]]*OO[[#This Row],[32]]</f>
        <v>1.43670064421825E-12</v>
      </c>
      <c r="AI467" s="10">
        <f>3/24000000*OO[[#This Row],[91 (30JUN1985 06:00:00)-Water Temperature (C)]]*OO[[#This Row],[33]]</f>
        <v>8.8864887560649992E-11</v>
      </c>
      <c r="AJ467" s="10">
        <f>3/24000000*OO[[#This Row],[92 (30JUN1985 09:00:00)-Water Temperature (C)]]*OO[[#This Row],[34]]</f>
        <v>3.2093985433574999E-9</v>
      </c>
      <c r="AK467" s="10">
        <f>3/24000000*OO[[#This Row],[93 (30JUN1985 12:00:00)-Water Temperature (C)]]*OO[[#This Row],[35]]</f>
        <v>7.1796277373775009E-8</v>
      </c>
      <c r="AL467" s="10">
        <f>3/24000000*OO[[#This Row],[94 (30JUN1985 15:00:00)-Water Temperature (C)]]*OO[[#This Row],[36]]</f>
        <v>1.0507034493899999E-6</v>
      </c>
      <c r="AM467" s="10">
        <f>3/24000000*OO[[#This Row],[95 (30JUN1985 18:00:00)-Water Temperature (C)]]*OO[[#This Row],[37]]</f>
        <v>1.0681727262637499E-5</v>
      </c>
      <c r="AN467" s="10">
        <f>3/24000000*OO[[#This Row],[96 (30JUN1985 21:00:00)-Water Temperature (C)]]*OO[[#This Row],[38]]</f>
        <v>7.7213668946699989E-5</v>
      </c>
      <c r="AO467" s="10">
        <f>3/24000000*OO[[#This Row],[97 (01JUL1985 00:00:00)-Water Temperature (C)]]*OO[[#This Row],[39]]</f>
        <v>4.0730977589599997E-4</v>
      </c>
      <c r="AP467" s="10">
        <f>3/24000000*OO[[#This Row],[98 (01JUL1985 03:00:00)-Water Temperature (C)]]*OO[[#This Row],[40]]</f>
        <v>1.6405844913990001E-3</v>
      </c>
      <c r="AQ467" s="10">
        <f>3/24000000*OO[[#This Row],[99 (01JUL1985 06:00:00)-Water Temperature (C)]]*OO[[#This Row],[41]]</f>
        <v>5.2162373425574992E-3</v>
      </c>
      <c r="AR467" s="10">
        <f>3/24000000*OO[[#This Row],[100 (01JUL1985 09:00:00)-Water Temperature (C)]]*OO[[#This Row],[42]]</f>
        <v>1.3778379117817499E-2</v>
      </c>
      <c r="AS467" s="10">
        <f>3/24000000*OO[[#This Row],[101 (01JUL1985 12:00:00)-Water Temperature (C)]]*OO[[#This Row],[43]]</f>
        <v>3.05326161852E-2</v>
      </c>
      <c r="AT467" s="10">
        <f>3/24000000*OO[[#This Row],[102 (01JUL1985 15:00:00)-Water Temperature (C)]]*OO[[#This Row],[44]]</f>
        <v>5.7896704229024994E-2</v>
      </c>
      <c r="AU467" s="10">
        <f>3/24000000*OO[[#This Row],[103 (01JUL1985 18:00:00)-Water Temperature (C)]]*OO[[#This Row],[45]]</f>
        <v>9.5371721800500006E-2</v>
      </c>
      <c r="AV467" s="10">
        <f>3/24000000*OO[[#This Row],[104 (01JUL1985 21:00:00)-Water Temperature (C)]]*OO[[#This Row],[46]]</f>
        <v>0.13619077156364998</v>
      </c>
      <c r="AW467" s="10">
        <f>3/24000000*OO[[#This Row],[105 (02JUL1985 00:00:00)-Water Temperature (C)]]*OO[[#This Row],[47]]</f>
        <v>0.17179761028814999</v>
      </c>
      <c r="AX467" s="10">
        <f>3/24000000*OO[[#This Row],[106 (02JUL1985 03:00:00)-Water Temperature (C)]]*OO[[#This Row],[48]]</f>
        <v>0.19714039077656251</v>
      </c>
      <c r="AY467" s="10">
        <f>3/24000000*OO[[#This Row],[107 (02JUL1985 06:00:00)-Water Temperature (C)]]*OO[[#This Row],[49]]</f>
        <v>0.20948249260507495</v>
      </c>
      <c r="AZ467" s="10">
        <f>3/24000000*OO[[#This Row],[108 (02JUL1985 09:00:00)-Water Temperature (C)]]*OO[[#This Row],[50]]</f>
        <v>0.21422137196294999</v>
      </c>
      <c r="BA467" s="10">
        <f>3/24000000*OO[[#This Row],[109 (02JUL1985 12:00:00)-Water Temperature (C)]]*OO[[#This Row],[51]]</f>
        <v>0.21055372467122499</v>
      </c>
      <c r="BB467" s="10">
        <f>3/24000000*OO[[#This Row],[110 (02JUL1985 15:00:00)-Water Temperature (C)]]*OO[[#This Row],[52]]</f>
        <v>0.20100466094624997</v>
      </c>
      <c r="BC467" s="10">
        <f>3/24000000*OO[[#This Row],[111 (02JUL1985 18:00:00)-Water Temperature (C)]]*OO[[#This Row],[53]]</f>
        <v>0.18662069849812501</v>
      </c>
      <c r="BD467" s="10">
        <f>3/24000000*OO[[#This Row],[112 (02JUL1985 21:00:00)-Water Temperature (C)]]*OO[[#This Row],[54]]</f>
        <v>0.16754151069617498</v>
      </c>
      <c r="BE467" s="10">
        <f>3/24000000*OO[[#This Row],[113 (03JUL1985 00:00:00)-Water Temperature (C)]]*OO[[#This Row],[55]]</f>
        <v>0.14640337397945</v>
      </c>
      <c r="BF467" s="10">
        <f>3/24000000*OO[[#This Row],[114 (03JUL1985 03:00:00)-Water Temperature (C)]]*OO[[#This Row],[56]]</f>
        <v>0.12656370252155</v>
      </c>
      <c r="BG467" s="10">
        <f>3/24000000*OO[[#This Row],[115 (03JUL1985 06:00:00)-Water Temperature (C)]]*OO[[#This Row],[57]]</f>
        <v>0.1088201009755</v>
      </c>
      <c r="BH467" s="10">
        <f>3/24000000*OO[[#This Row],[116 (03JUL1985 09:00:00)-Water Temperature (C)]]*OO[[#This Row],[58]]</f>
        <v>9.5045659568524982E-2</v>
      </c>
      <c r="BI467" s="10">
        <f>3/24000000*OO[[#This Row],[117 (03JUL1985 12:00:00)-Water Temperature (C)]]*OO[[#This Row],[59]]</f>
        <v>8.2169805963999989E-2</v>
      </c>
      <c r="BJ467" s="10">
        <f>3/24000000*OO[[#This Row],[118 (03JUL1985 15:00:00)-Water Temperature (C)]]*OO[[#This Row],[60]]</f>
        <v>7.2559388607987496E-2</v>
      </c>
      <c r="BK467" s="10">
        <f>3/24000000*OO[[#This Row],[119 (03JUL1985 18:00:00)-Water Temperature (C)]]*OO[[#This Row],[61]]</f>
        <v>6.4331218415412492E-2</v>
      </c>
      <c r="BL467" s="10">
        <f>3/24000000*OO[[#This Row],[120 (03JUL1985 21:00:00)-Water Temperature (C)]]*OO[[#This Row],[62]]</f>
        <v>5.6648326040775007E-2</v>
      </c>
      <c r="BM467" s="10">
        <f>3/24000000*OO[[#This Row],[121 (04JUL1985 00:00:00)-Water Temperature (C)]]*OO[[#This Row],[63]]</f>
        <v>4.9499522079799997E-2</v>
      </c>
      <c r="BN467" s="10">
        <f>3/24000000*OO[[#This Row],[122 (04JUL1985 03:00:00)-Water Temperature (C)]]*OO[[#This Row],[64]]</f>
        <v>4.3200495356799998E-2</v>
      </c>
      <c r="BO467" s="10">
        <f>3/24000000*OO[[#This Row],[123 (04JUL1985 06:00:00)-Water Temperature (C)]]*OO[[#This Row],[65]]</f>
        <v>3.7998013454999993E-2</v>
      </c>
      <c r="BP467" s="10">
        <f>3/24000000*OO[[#This Row],[124 (04JUL1985 09:00:00)-Water Temperature (C)]]*OO[[#This Row],[66]]</f>
        <v>3.4444595914824995E-2</v>
      </c>
      <c r="BQ467" s="10">
        <f>3/24000000*OO[[#This Row],[125 (04JUL1985 12:00:00)-Water Temperature (C)]]*OO[[#This Row],[67]]</f>
        <v>3.16650491438E-2</v>
      </c>
      <c r="BR467" s="10">
        <f>3/24000000*OO[[#This Row],[126 (04JUL1985 15:00:00)-Water Temperature (C)]]*OO[[#This Row],[68]]</f>
        <v>2.9418668686118747E-2</v>
      </c>
      <c r="BS467" s="10">
        <f>3/24000000*OO[[#This Row],[127 (04JUL1985 18:00:00)-Water Temperature (C)]]*OO[[#This Row],[69]]</f>
        <v>2.7454758351879997E-2</v>
      </c>
      <c r="BT467" s="10">
        <f>3/24000000*OO[[#This Row],[128 (04JUL1985 21:00:00)-Water Temperature (C)]]*OO[[#This Row],[70]]</f>
        <v>2.5308905161410003E-2</v>
      </c>
      <c r="BU467" s="10">
        <f>3/24000000*OO[[#This Row],[129 (05JUL1985 00:00:00)-Water Temperature (C)]]*OO[[#This Row],[71]]</f>
        <v>2.2980296947725E-2</v>
      </c>
      <c r="BV467" s="10">
        <f>3/24000000*OO[[#This Row],[130 (05JUL1985 03:00:00)-Water Temperature (C)]]*OO[[#This Row],[72]]</f>
        <v>2.08165856476525E-2</v>
      </c>
      <c r="BW467" s="10">
        <f>3/24000000*OO[[#This Row],[131 (05JUL1985 06:00:00)-Water Temperature (C)]]*OO[[#This Row],[73]]</f>
        <v>1.8844038363318751E-2</v>
      </c>
      <c r="BX467" s="10">
        <f>3/24000000*OO[[#This Row],[132 (05JUL1985 09:00:00)-Water Temperature (C)]]*OO[[#This Row],[74]]</f>
        <v>1.7325647526352499E-2</v>
      </c>
      <c r="BY467" s="10">
        <f>3/24000000*OO[[#This Row],[133 (05JUL1985 12:00:00)-Water Temperature (C)]]*OO[[#This Row],[75]]</f>
        <v>1.6010333768122498E-2</v>
      </c>
      <c r="BZ467" s="10">
        <f>3/24000000*OO[[#This Row],[134 (05JUL1985 15:00:00)-Water Temperature (C)]]*OO[[#This Row],[76]]</f>
        <v>1.4801180300742499E-2</v>
      </c>
      <c r="CA467" s="10">
        <f>3/24000000*OO[[#This Row],[135 (05JUL1985 18:00:00)-Water Temperature (C)]]*OO[[#This Row],[77]]</f>
        <v>1.3711683892593749E-2</v>
      </c>
      <c r="CB467" s="10">
        <f>3/24000000*OO[[#This Row],[136 (05JUL1985 21:00:00)-Water Temperature (C)]]*OO[[#This Row],[78]]</f>
        <v>1.2645503124594998E-2</v>
      </c>
      <c r="CC467" s="10">
        <f>3/24000000*OO[[#This Row],[137 (06JUL1985 00:00:00)-Water Temperature (C)]]*OO[[#This Row],[79]]</f>
        <v>1.16288809989225E-2</v>
      </c>
      <c r="CD467" s="10">
        <f>3/24000000*OO[[#This Row],[138 (06JUL1985 03:00:00)-Water Temperature (C)]]*OO[[#This Row],[80]]</f>
        <v>1.067957007039E-2</v>
      </c>
      <c r="CE467" s="10">
        <f>3/24000000*OO[[#This Row],[139 (06JUL1985 06:00:00)-Water Temperature (C)]]*OO[[#This Row],[81]]</f>
        <v>9.8694957914850015E-3</v>
      </c>
      <c r="CF467" s="10">
        <f>3/24000000*OO[[#This Row],[140 (06JUL1985 09:00:00)-Water Temperature (C)]]*OO[[#This Row],[82]]</f>
        <v>9.3534247049775008E-3</v>
      </c>
      <c r="CG467" s="10">
        <f>3/24000000*OO[[#This Row],[141 (06JUL1985 12:00:00)-Water Temperature (C)]]*OO[[#This Row],[83]]</f>
        <v>8.9749344321999984E-3</v>
      </c>
      <c r="CH467" s="10">
        <f>3/24000000*OO[[#This Row],[142 (06JUL1985 15:00:00)-Water Temperature (C)]]*OO[[#This Row],[84]]</f>
        <v>8.703636492599998E-3</v>
      </c>
      <c r="CI467" s="10">
        <f>3/24000000*OO[[#This Row],[143 (06JUL1985 18:00:00)-Water Temperature (C)]]*OO[[#This Row],[85]]</f>
        <v>8.4388276268400012E-3</v>
      </c>
      <c r="CJ467" s="10">
        <f>3/24000000*OO[[#This Row],[144 (06JUL1985 21:00:00)-Water Temperature (C)]]*OO[[#This Row],[86]]</f>
        <v>8.1123387077250003E-3</v>
      </c>
      <c r="CK467" s="10">
        <f>3/24000000*OO[[#This Row],[145 (07JUL1985 00:00:00)-Water Temperature (C)]]*OO[[#This Row],[87]]</f>
        <v>7.6697829565350005E-3</v>
      </c>
      <c r="CL467" s="10">
        <f>3/24000000*OO[[#This Row],[146 (07JUL1985 03:00:00)-Water Temperature (C)]]*OO[[#This Row],[88]]</f>
        <v>7.2310943261899999E-3</v>
      </c>
      <c r="CM467" s="10">
        <f>3/24000000*OO[[#This Row],[147 (07JUL1985 06:00:00)-Water Temperature (C)]]*OO[[#This Row],[89]]</f>
        <v>6.814486653453751E-3</v>
      </c>
      <c r="CN467" s="10">
        <f>3/24000000*OO[[#This Row],[148 (07JUL1985 09:00:00)-Water Temperature (C)]]*OO[[#This Row],[90]]</f>
        <v>6.4979289878999997E-3</v>
      </c>
      <c r="CO467" s="10">
        <f>3/24000000*OO[[#This Row],[149 (07JUL1985 12:00:00)-Water Temperature (C)]]*OO[[#This Row],[91]]</f>
        <v>6.26841483902125E-3</v>
      </c>
      <c r="CP467" s="10">
        <f>3/24000000*OO[[#This Row],[150 (07JUL1985 15:00:00)-Water Temperature (C)]]*OO[[#This Row],[92]]</f>
        <v>6.26841483902125E-3</v>
      </c>
      <c r="CQ467" s="10">
        <f>3/24000000*OO[[#This Row],[151 (07JUL1985 18:00:00)-Water Temperature (C)]]*OO[[#This Row],[93]]</f>
        <v>6.26841483902125E-3</v>
      </c>
      <c r="CR467" s="10">
        <f>3/24000000*OO[[#This Row],[152 (07JUL1985 21:00:00)-Water Temperature (C)]]*OO[[#This Row],[94]]</f>
        <v>6.26841483902125E-3</v>
      </c>
      <c r="CS467" s="10">
        <f>3/24000000*OO[[#This Row],[153 (08JUL1985 00:00:00)-Water Temperature (C)]]*OO[[#This Row],[95]]</f>
        <v>6.26841483902125E-3</v>
      </c>
      <c r="CT467" s="10">
        <f>3/24000000*OO[[#This Row],[154 (08JUL1985 03:00:00)-Water Temperature (C)]]*OO[[#This Row],[96]]</f>
        <v>6.26841483902125E-3</v>
      </c>
      <c r="CU467" s="10">
        <f>3/24000000*OO[[#This Row],[155 (08JUL1985 06:00:00)-Water Temperature (C)]]*OO[[#This Row],[97]]</f>
        <v>6.26841483902125E-3</v>
      </c>
      <c r="CV467" s="10">
        <f>3/24000000*OO[[#This Row],[156 (08JUL1985 09:00:00)-Water Temperature (C)]]*OO[[#This Row],[98]]</f>
        <v>6.26841483902125E-3</v>
      </c>
      <c r="CW467" s="10">
        <f>3/24000000*OO[[#This Row],[157 (08JUL1985 12:00:00)-Water Temperature (C)]]*OO[[#This Row],[99]]</f>
        <v>6.26841483902125E-3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3.4882646510399994E-39</v>
      </c>
      <c r="AB468" s="10">
        <f>3/24000000*OO[[#This Row],[84 (29JUN1985 09:00:00)-Water Temperature (C)]]*OO[[#This Row],[26]]</f>
        <v>8.7581854287624988E-33</v>
      </c>
      <c r="AC468" s="10">
        <f>3/24000000*OO[[#This Row],[85 (29JUN1985 12:00:00)-Water Temperature (C)]]*OO[[#This Row],[27]]</f>
        <v>9.3090291635099993E-28</v>
      </c>
      <c r="AD468" s="10">
        <f>3/24000000*OO[[#This Row],[86 (29JUN1985 15:00:00)-Water Temperature (C)]]*OO[[#This Row],[28]]</f>
        <v>9.5913138247274991E-24</v>
      </c>
      <c r="AE468" s="10">
        <f>3/24000000*OO[[#This Row],[88 (29JUN1985 21:00:00)-Water Temperature (C)]]*OO[[#This Row],[30]]</f>
        <v>1.5421630476239999E-17</v>
      </c>
      <c r="AF468" s="10">
        <f>3/24000000*OO[[#This Row],[88 (29JUN1985 21:00:00)-Water Temperature (C)]]*OO[[#This Row],[30]]</f>
        <v>1.5421630476239999E-17</v>
      </c>
      <c r="AG468" s="10">
        <f>3/24000000*OO[[#This Row],[89 (30JUN1985 00:00:00)-Water Temperature (C)]]*OO[[#This Row],[31]]</f>
        <v>4.2421837169924993E-15</v>
      </c>
      <c r="AH468" s="10">
        <f>3/24000000*OO[[#This Row],[90 (30JUN1985 03:00:00)-Water Temperature (C)]]*OO[[#This Row],[32]]</f>
        <v>5.4053440545099991E-13</v>
      </c>
      <c r="AI468" s="10">
        <f>3/24000000*OO[[#This Row],[91 (30JUN1985 06:00:00)-Water Temperature (C)]]*OO[[#This Row],[33]]</f>
        <v>3.5766110235525003E-11</v>
      </c>
      <c r="AJ468" s="10">
        <f>3/24000000*OO[[#This Row],[92 (30JUN1985 09:00:00)-Water Temperature (C)]]*OO[[#This Row],[34]]</f>
        <v>1.373970764883875E-9</v>
      </c>
      <c r="AK468" s="10">
        <f>3/24000000*OO[[#This Row],[93 (30JUN1985 12:00:00)-Water Temperature (C)]]*OO[[#This Row],[35]]</f>
        <v>3.2503020088825E-8</v>
      </c>
      <c r="AL468" s="10">
        <f>3/24000000*OO[[#This Row],[94 (30JUN1985 15:00:00)-Water Temperature (C)]]*OO[[#This Row],[36]]</f>
        <v>5.0081649964674996E-7</v>
      </c>
      <c r="AM468" s="10">
        <f>3/24000000*OO[[#This Row],[95 (30JUN1985 18:00:00)-Water Temperature (C)]]*OO[[#This Row],[37]]</f>
        <v>5.3411554210500001E-6</v>
      </c>
      <c r="AN468" s="10">
        <f>3/24000000*OO[[#This Row],[96 (30JUN1985 21:00:00)-Water Temperature (C)]]*OO[[#This Row],[38]]</f>
        <v>4.0398273078624995E-5</v>
      </c>
      <c r="AO468" s="10">
        <f>3/24000000*OO[[#This Row],[97 (01JUL1985 00:00:00)-Water Temperature (C)]]*OO[[#This Row],[39]]</f>
        <v>2.2277038275686246E-4</v>
      </c>
      <c r="AP468" s="10">
        <f>3/24000000*OO[[#This Row],[98 (01JUL1985 03:00:00)-Water Temperature (C)]]*OO[[#This Row],[40]]</f>
        <v>9.3722027983762497E-4</v>
      </c>
      <c r="AQ468" s="10">
        <f>3/24000000*OO[[#This Row],[99 (01JUL1985 06:00:00)-Water Temperature (C)]]*OO[[#This Row],[41]]</f>
        <v>3.1095027039999995E-3</v>
      </c>
      <c r="AR468" s="10">
        <f>3/24000000*OO[[#This Row],[100 (01JUL1985 09:00:00)-Water Temperature (C)]]*OO[[#This Row],[42]]</f>
        <v>8.5484449231125002E-3</v>
      </c>
      <c r="AS468" s="10">
        <f>3/24000000*OO[[#This Row],[101 (01JUL1985 12:00:00)-Water Temperature (C)]]*OO[[#This Row],[43]]</f>
        <v>1.9639555994834999E-2</v>
      </c>
      <c r="AT468" s="10">
        <f>3/24000000*OO[[#This Row],[102 (01JUL1985 15:00:00)-Water Temperature (C)]]*OO[[#This Row],[44]]</f>
        <v>3.8480743485187499E-2</v>
      </c>
      <c r="AU468" s="10">
        <f>3/24000000*OO[[#This Row],[103 (01JUL1985 18:00:00)-Water Temperature (C)]]*OO[[#This Row],[45]]</f>
        <v>6.5351817752437494E-2</v>
      </c>
      <c r="AV468" s="10">
        <f>3/24000000*OO[[#This Row],[104 (01JUL1985 21:00:00)-Water Temperature (C)]]*OO[[#This Row],[46]]</f>
        <v>9.6100670336250013E-2</v>
      </c>
      <c r="AW468" s="10">
        <f>3/24000000*OO[[#This Row],[105 (02JUL1985 00:00:00)-Water Temperature (C)]]*OO[[#This Row],[47]]</f>
        <v>0.12487722608826249</v>
      </c>
      <c r="AX468" s="10">
        <f>3/24000000*OO[[#This Row],[106 (02JUL1985 03:00:00)-Water Temperature (C)]]*OO[[#This Row],[48]]</f>
        <v>0.14755255485521249</v>
      </c>
      <c r="AY468" s="10">
        <f>3/24000000*OO[[#This Row],[107 (02JUL1985 06:00:00)-Water Temperature (C)]]*OO[[#This Row],[49]]</f>
        <v>0.161285599025</v>
      </c>
      <c r="AZ468" s="10">
        <f>3/24000000*OO[[#This Row],[108 (02JUL1985 09:00:00)-Water Temperature (C)]]*OO[[#This Row],[50]]</f>
        <v>0.1691689281863</v>
      </c>
      <c r="BA468" s="10">
        <f>3/24000000*OO[[#This Row],[109 (02JUL1985 12:00:00)-Water Temperature (C)]]*OO[[#This Row],[51]]</f>
        <v>0.16986444543986248</v>
      </c>
      <c r="BB468" s="10">
        <f>3/24000000*OO[[#This Row],[110 (02JUL1985 15:00:00)-Water Temperature (C)]]*OO[[#This Row],[52]]</f>
        <v>0.16487617072062496</v>
      </c>
      <c r="BC468" s="10">
        <f>3/24000000*OO[[#This Row],[111 (02JUL1985 18:00:00)-Water Temperature (C)]]*OO[[#This Row],[53]]</f>
        <v>0.15540059232116252</v>
      </c>
      <c r="BD468" s="10">
        <f>3/24000000*OO[[#This Row],[112 (02JUL1985 21:00:00)-Water Temperature (C)]]*OO[[#This Row],[54]]</f>
        <v>0.14130352964488749</v>
      </c>
      <c r="BE468" s="10">
        <f>3/24000000*OO[[#This Row],[113 (03JUL1985 00:00:00)-Water Temperature (C)]]*OO[[#This Row],[55]]</f>
        <v>0.12501729654472499</v>
      </c>
      <c r="BF468" s="10">
        <f>3/24000000*OO[[#This Row],[114 (03JUL1985 03:00:00)-Water Temperature (C)]]*OO[[#This Row],[56]]</f>
        <v>0.10937516891356248</v>
      </c>
      <c r="BG468" s="10">
        <f>3/24000000*OO[[#This Row],[115 (03JUL1985 06:00:00)-Water Temperature (C)]]*OO[[#This Row],[57]]</f>
        <v>9.5105804120749982E-2</v>
      </c>
      <c r="BH468" s="10">
        <f>3/24000000*OO[[#This Row],[116 (03JUL1985 09:00:00)-Water Temperature (C)]]*OO[[#This Row],[58]]</f>
        <v>8.3826527913624993E-2</v>
      </c>
      <c r="BI468" s="10">
        <f>3/24000000*OO[[#This Row],[117 (03JUL1985 12:00:00)-Water Temperature (C)]]*OO[[#This Row],[59]]</f>
        <v>7.2982903765575008E-2</v>
      </c>
      <c r="BJ468" s="10">
        <f>3/24000000*OO[[#This Row],[118 (03JUL1985 15:00:00)-Water Temperature (C)]]*OO[[#This Row],[60]]</f>
        <v>6.4780579475850003E-2</v>
      </c>
      <c r="BK468" s="10">
        <f>3/24000000*OO[[#This Row],[119 (03JUL1985 18:00:00)-Water Temperature (C)]]*OO[[#This Row],[61]]</f>
        <v>5.7617273803825003E-2</v>
      </c>
      <c r="BL468" s="10">
        <f>3/24000000*OO[[#This Row],[120 (03JUL1985 21:00:00)-Water Temperature (C)]]*OO[[#This Row],[62]]</f>
        <v>5.085509800245E-2</v>
      </c>
      <c r="BM468" s="10">
        <f>3/24000000*OO[[#This Row],[121 (04JUL1985 00:00:00)-Water Temperature (C)]]*OO[[#This Row],[63]]</f>
        <v>4.4566970820312503E-2</v>
      </c>
      <c r="BN468" s="10">
        <f>3/24000000*OO[[#This Row],[122 (04JUL1985 03:00:00)-Water Temperature (C)]]*OO[[#This Row],[64]]</f>
        <v>3.9036146479037498E-2</v>
      </c>
      <c r="BO468" s="10">
        <f>3/24000000*OO[[#This Row],[123 (04JUL1985 06:00:00)-Water Temperature (C)]]*OO[[#This Row],[65]]</f>
        <v>3.4477865424274994E-2</v>
      </c>
      <c r="BP468" s="10">
        <f>3/24000000*OO[[#This Row],[124 (04JUL1985 09:00:00)-Water Temperature (C)]]*OO[[#This Row],[66]]</f>
        <v>3.1349266580475002E-2</v>
      </c>
      <c r="BQ468" s="10">
        <f>3/24000000*OO[[#This Row],[125 (04JUL1985 12:00:00)-Water Temperature (C)]]*OO[[#This Row],[67]]</f>
        <v>2.8849386513000001E-2</v>
      </c>
      <c r="BR468" s="10">
        <f>3/24000000*OO[[#This Row],[126 (04JUL1985 15:00:00)-Water Temperature (C)]]*OO[[#This Row],[68]]</f>
        <v>2.6789390884620002E-2</v>
      </c>
      <c r="BS468" s="10">
        <f>3/24000000*OO[[#This Row],[127 (04JUL1985 18:00:00)-Water Temperature (C)]]*OO[[#This Row],[69]]</f>
        <v>2.4970031395756251E-2</v>
      </c>
      <c r="BT468" s="10">
        <f>3/24000000*OO[[#This Row],[128 (04JUL1985 21:00:00)-Water Temperature (C)]]*OO[[#This Row],[70]]</f>
        <v>2.2999740959519996E-2</v>
      </c>
      <c r="BU468" s="10">
        <f>3/24000000*OO[[#This Row],[129 (05JUL1985 00:00:00)-Water Temperature (C)]]*OO[[#This Row],[71]]</f>
        <v>2.0901610882968748E-2</v>
      </c>
      <c r="BV468" s="10">
        <f>3/24000000*OO[[#This Row],[130 (05JUL1985 03:00:00)-Water Temperature (C)]]*OO[[#This Row],[72]]</f>
        <v>1.8978463084210001E-2</v>
      </c>
      <c r="BW468" s="10">
        <f>3/24000000*OO[[#This Row],[131 (05JUL1985 06:00:00)-Water Temperature (C)]]*OO[[#This Row],[73]]</f>
        <v>1.7234929775531253E-2</v>
      </c>
      <c r="BX468" s="10">
        <f>3/24000000*OO[[#This Row],[132 (05JUL1985 09:00:00)-Water Temperature (C)]]*OO[[#This Row],[74]]</f>
        <v>1.5891627889389998E-2</v>
      </c>
      <c r="BY468" s="10">
        <f>3/24000000*OO[[#This Row],[133 (05JUL1985 12:00:00)-Water Temperature (C)]]*OO[[#This Row],[75]]</f>
        <v>1.4704605379687499E-2</v>
      </c>
      <c r="BZ468" s="10">
        <f>3/24000000*OO[[#This Row],[134 (05JUL1985 15:00:00)-Water Temperature (C)]]*OO[[#This Row],[76]]</f>
        <v>1.3604729032889997E-2</v>
      </c>
      <c r="CA468" s="10">
        <f>3/24000000*OO[[#This Row],[135 (05JUL1985 18:00:00)-Water Temperature (C)]]*OO[[#This Row],[77]]</f>
        <v>1.2601038430093749E-2</v>
      </c>
      <c r="CB468" s="10">
        <f>3/24000000*OO[[#This Row],[136 (05JUL1985 21:00:00)-Water Temperature (C)]]*OO[[#This Row],[78]]</f>
        <v>1.162364508843E-2</v>
      </c>
      <c r="CC468" s="10">
        <f>3/24000000*OO[[#This Row],[137 (06JUL1985 00:00:00)-Water Temperature (C)]]*OO[[#This Row],[79]]</f>
        <v>1.0697378935856249E-2</v>
      </c>
      <c r="CD468" s="10">
        <f>3/24000000*OO[[#This Row],[138 (06JUL1985 03:00:00)-Water Temperature (C)]]*OO[[#This Row],[80]]</f>
        <v>9.8373761343E-3</v>
      </c>
      <c r="CE468" s="10">
        <f>3/24000000*OO[[#This Row],[139 (06JUL1985 06:00:00)-Water Temperature (C)]]*OO[[#This Row],[81]]</f>
        <v>9.1074739583337505E-3</v>
      </c>
      <c r="CF468" s="10">
        <f>3/24000000*OO[[#This Row],[140 (06JUL1985 09:00:00)-Water Temperature (C)]]*OO[[#This Row],[82]]</f>
        <v>8.6388737273999996E-3</v>
      </c>
      <c r="CG468" s="10">
        <f>3/24000000*OO[[#This Row],[141 (06JUL1985 12:00:00)-Water Temperature (C)]]*OO[[#This Row],[83]]</f>
        <v>8.2847987438562486E-3</v>
      </c>
      <c r="CH468" s="10">
        <f>3/24000000*OO[[#This Row],[142 (06JUL1985 15:00:00)-Water Temperature (C)]]*OO[[#This Row],[84]]</f>
        <v>8.0201437554287495E-3</v>
      </c>
      <c r="CI468" s="10">
        <f>3/24000000*OO[[#This Row],[143 (06JUL1985 18:00:00)-Water Temperature (C)]]*OO[[#This Row],[85]]</f>
        <v>7.7608618487799994E-3</v>
      </c>
      <c r="CJ468" s="10">
        <f>3/24000000*OO[[#This Row],[144 (06JUL1985 21:00:00)-Water Temperature (C)]]*OO[[#This Row],[86]]</f>
        <v>7.4500586746662489E-3</v>
      </c>
      <c r="CK468" s="10">
        <f>3/24000000*OO[[#This Row],[145 (07JUL1985 00:00:00)-Water Temperature (C)]]*OO[[#This Row],[87]]</f>
        <v>7.0443001123874993E-3</v>
      </c>
      <c r="CL468" s="10">
        <f>3/24000000*OO[[#This Row],[146 (07JUL1985 03:00:00)-Water Temperature (C)]]*OO[[#This Row],[88]]</f>
        <v>6.6502388161499993E-3</v>
      </c>
      <c r="CM468" s="10">
        <f>3/24000000*OO[[#This Row],[147 (07JUL1985 06:00:00)-Water Temperature (C)]]*OO[[#This Row],[89]]</f>
        <v>6.2799389807912491E-3</v>
      </c>
      <c r="CN468" s="10">
        <f>3/24000000*OO[[#This Row],[148 (07JUL1985 09:00:00)-Water Temperature (C)]]*OO[[#This Row],[90]]</f>
        <v>5.9993545035937502E-3</v>
      </c>
      <c r="CO468" s="10">
        <f>3/24000000*OO[[#This Row],[149 (07JUL1985 12:00:00)-Water Temperature (C)]]*OO[[#This Row],[91]]</f>
        <v>5.791741405569999E-3</v>
      </c>
      <c r="CP468" s="10">
        <f>3/24000000*OO[[#This Row],[150 (07JUL1985 15:00:00)-Water Temperature (C)]]*OO[[#This Row],[92]]</f>
        <v>5.791741405569999E-3</v>
      </c>
      <c r="CQ468" s="10">
        <f>3/24000000*OO[[#This Row],[151 (07JUL1985 18:00:00)-Water Temperature (C)]]*OO[[#This Row],[93]]</f>
        <v>5.791741405569999E-3</v>
      </c>
      <c r="CR468" s="10">
        <f>3/24000000*OO[[#This Row],[152 (07JUL1985 21:00:00)-Water Temperature (C)]]*OO[[#This Row],[94]]</f>
        <v>5.791741405569999E-3</v>
      </c>
      <c r="CS468" s="10">
        <f>3/24000000*OO[[#This Row],[153 (08JUL1985 00:00:00)-Water Temperature (C)]]*OO[[#This Row],[95]]</f>
        <v>5.791741405569999E-3</v>
      </c>
      <c r="CT468" s="10">
        <f>3/24000000*OO[[#This Row],[154 (08JUL1985 03:00:00)-Water Temperature (C)]]*OO[[#This Row],[96]]</f>
        <v>5.791741405569999E-3</v>
      </c>
      <c r="CU468" s="10">
        <f>3/24000000*OO[[#This Row],[155 (08JUL1985 06:00:00)-Water Temperature (C)]]*OO[[#This Row],[97]]</f>
        <v>5.791741405569999E-3</v>
      </c>
      <c r="CV468" s="10">
        <f>3/24000000*OO[[#This Row],[156 (08JUL1985 09:00:00)-Water Temperature (C)]]*OO[[#This Row],[98]]</f>
        <v>5.791741405569999E-3</v>
      </c>
      <c r="CW468" s="10">
        <f>3/24000000*OO[[#This Row],[157 (08JUL1985 12:00:00)-Water Temperature (C)]]*OO[[#This Row],[99]]</f>
        <v>5.791741405569999E-3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5.3051778968550004E-40</v>
      </c>
      <c r="AB469" s="10">
        <f>3/24000000*OO[[#This Row],[84 (29JUN1985 09:00:00)-Water Temperature (C)]]*OO[[#This Row],[26]]</f>
        <v>1.5393138069925E-33</v>
      </c>
      <c r="AC469" s="10">
        <f>3/24000000*OO[[#This Row],[85 (29JUN1985 12:00:00)-Water Temperature (C)]]*OO[[#This Row],[27]]</f>
        <v>2.0422883584867501E-28</v>
      </c>
      <c r="AD469" s="10">
        <f>3/24000000*OO[[#This Row],[86 (29JUN1985 15:00:00)-Water Temperature (C)]]*OO[[#This Row],[28]]</f>
        <v>2.428733571270875E-24</v>
      </c>
      <c r="AE469" s="10">
        <f>3/24000000*OO[[#This Row],[88 (29JUN1985 21:00:00)-Water Temperature (C)]]*OO[[#This Row],[30]]</f>
        <v>4.7841767569749992E-18</v>
      </c>
      <c r="AF469" s="10">
        <f>3/24000000*OO[[#This Row],[88 (29JUN1985 21:00:00)-Water Temperature (C)]]*OO[[#This Row],[30]]</f>
        <v>4.7841767569749992E-18</v>
      </c>
      <c r="AG469" s="10">
        <f>3/24000000*OO[[#This Row],[89 (30JUN1985 00:00:00)-Water Temperature (C)]]*OO[[#This Row],[31]]</f>
        <v>1.4276840781157499E-15</v>
      </c>
      <c r="AH469" s="10">
        <f>3/24000000*OO[[#This Row],[90 (30JUN1985 03:00:00)-Water Temperature (C)]]*OO[[#This Row],[32]]</f>
        <v>1.9590650584098748E-13</v>
      </c>
      <c r="AI469" s="10">
        <f>3/24000000*OO[[#This Row],[91 (30JUN1985 06:00:00)-Water Temperature (C)]]*OO[[#This Row],[33]]</f>
        <v>1.3881445123613748E-11</v>
      </c>
      <c r="AJ469" s="10">
        <f>3/24000000*OO[[#This Row],[92 (30JUN1985 09:00:00)-Water Temperature (C)]]*OO[[#This Row],[34]]</f>
        <v>5.6796447371675E-10</v>
      </c>
      <c r="AK469" s="10">
        <f>3/24000000*OO[[#This Row],[93 (30JUN1985 12:00:00)-Water Temperature (C)]]*OO[[#This Row],[35]]</f>
        <v>1.4238698836227499E-8</v>
      </c>
      <c r="AL469" s="10">
        <f>3/24000000*OO[[#This Row],[94 (30JUN1985 15:00:00)-Water Temperature (C)]]*OO[[#This Row],[36]]</f>
        <v>2.3154015337799999E-7</v>
      </c>
      <c r="AM469" s="10">
        <f>3/24000000*OO[[#This Row],[95 (30JUN1985 18:00:00)-Water Temperature (C)]]*OO[[#This Row],[37]]</f>
        <v>2.5966036272967499E-6</v>
      </c>
      <c r="AN469" s="10">
        <f>3/24000000*OO[[#This Row],[96 (30JUN1985 21:00:00)-Water Temperature (C)]]*OO[[#This Row],[38]]</f>
        <v>2.060705395441875E-5</v>
      </c>
      <c r="AO469" s="10">
        <f>3/24000000*OO[[#This Row],[97 (01JUL1985 00:00:00)-Water Temperature (C)]]*OO[[#This Row],[39]]</f>
        <v>1.1914486011090001E-4</v>
      </c>
      <c r="AP469" s="10">
        <f>3/24000000*OO[[#This Row],[98 (01JUL1985 03:00:00)-Water Temperature (C)]]*OO[[#This Row],[40]]</f>
        <v>5.2526820588674999E-4</v>
      </c>
      <c r="AQ469" s="10">
        <f>3/24000000*OO[[#This Row],[99 (01JUL1985 06:00:00)-Water Temperature (C)]]*OO[[#This Row],[41]]</f>
        <v>1.8252260546871247E-3</v>
      </c>
      <c r="AR469" s="10">
        <f>3/24000000*OO[[#This Row],[100 (01JUL1985 09:00:00)-Water Temperature (C)]]*OO[[#This Row],[42]]</f>
        <v>5.2436480803524999E-3</v>
      </c>
      <c r="AS469" s="10">
        <f>3/24000000*OO[[#This Row],[101 (01JUL1985 12:00:00)-Water Temperature (C)]]*OO[[#This Row],[43]]</f>
        <v>1.2549422058239999E-2</v>
      </c>
      <c r="AT469" s="10">
        <f>3/24000000*OO[[#This Row],[102 (01JUL1985 15:00:00)-Water Temperature (C)]]*OO[[#This Row],[44]]</f>
        <v>2.55330390010125E-2</v>
      </c>
      <c r="AU469" s="10">
        <f>3/24000000*OO[[#This Row],[103 (01JUL1985 18:00:00)-Water Temperature (C)]]*OO[[#This Row],[45]]</f>
        <v>4.4925418801199997E-2</v>
      </c>
      <c r="AV469" s="10">
        <f>3/24000000*OO[[#This Row],[104 (01JUL1985 21:00:00)-Water Temperature (C)]]*OO[[#This Row],[46]]</f>
        <v>6.8397289800074992E-2</v>
      </c>
      <c r="AW469" s="10">
        <f>3/24000000*OO[[#This Row],[105 (02JUL1985 00:00:00)-Water Temperature (C)]]*OO[[#This Row],[47]]</f>
        <v>9.2042813011050009E-2</v>
      </c>
      <c r="AX469" s="10">
        <f>3/24000000*OO[[#This Row],[106 (02JUL1985 03:00:00)-Water Temperature (C)]]*OO[[#This Row],[48]]</f>
        <v>0.11261632505699999</v>
      </c>
      <c r="AY469" s="10">
        <f>3/24000000*OO[[#This Row],[107 (02JUL1985 06:00:00)-Water Temperature (C)]]*OO[[#This Row],[49]]</f>
        <v>0.12738457571947498</v>
      </c>
      <c r="AZ469" s="10">
        <f>3/24000000*OO[[#This Row],[108 (02JUL1985 09:00:00)-Water Temperature (C)]]*OO[[#This Row],[50]]</f>
        <v>0.13790960109344999</v>
      </c>
      <c r="BA469" s="10">
        <f>3/24000000*OO[[#This Row],[109 (02JUL1985 12:00:00)-Water Temperature (C)]]*OO[[#This Row],[51]]</f>
        <v>0.14239250673699999</v>
      </c>
      <c r="BB469" s="10">
        <f>3/24000000*OO[[#This Row],[110 (02JUL1985 15:00:00)-Water Temperature (C)]]*OO[[#This Row],[52]]</f>
        <v>0.14169929660325001</v>
      </c>
      <c r="BC469" s="10">
        <f>3/24000000*OO[[#This Row],[111 (02JUL1985 18:00:00)-Water Temperature (C)]]*OO[[#This Row],[53]]</f>
        <v>0.13611564609483751</v>
      </c>
      <c r="BD469" s="10">
        <f>3/24000000*OO[[#This Row],[112 (02JUL1985 21:00:00)-Water Temperature (C)]]*OO[[#This Row],[54]]</f>
        <v>0.12607590645718747</v>
      </c>
      <c r="BE469" s="10">
        <f>3/24000000*OO[[#This Row],[113 (03JUL1985 00:00:00)-Water Temperature (C)]]*OO[[#This Row],[55]]</f>
        <v>0.11349531098399999</v>
      </c>
      <c r="BF469" s="10">
        <f>3/24000000*OO[[#This Row],[114 (03JUL1985 03:00:00)-Water Temperature (C)]]*OO[[#This Row],[56]]</f>
        <v>0.100941159327525</v>
      </c>
      <c r="BG469" s="10">
        <f>3/24000000*OO[[#This Row],[115 (03JUL1985 06:00:00)-Water Temperature (C)]]*OO[[#This Row],[57]]</f>
        <v>8.9140881077999987E-2</v>
      </c>
      <c r="BH469" s="10">
        <f>3/24000000*OO[[#This Row],[116 (03JUL1985 09:00:00)-Water Temperature (C)]]*OO[[#This Row],[58]]</f>
        <v>7.9616644244749998E-2</v>
      </c>
      <c r="BI469" s="10">
        <f>3/24000000*OO[[#This Row],[117 (03JUL1985 12:00:00)-Water Temperature (C)]]*OO[[#This Row],[59]]</f>
        <v>7.0104565600299998E-2</v>
      </c>
      <c r="BJ469" s="10">
        <f>3/24000000*OO[[#This Row],[118 (03JUL1985 15:00:00)-Water Temperature (C)]]*OO[[#This Row],[60]]</f>
        <v>6.2751846192999991E-2</v>
      </c>
      <c r="BK469" s="10">
        <f>3/24000000*OO[[#This Row],[119 (03JUL1985 18:00:00)-Water Temperature (C)]]*OO[[#This Row],[61]]</f>
        <v>5.6163946326224991E-2</v>
      </c>
      <c r="BL469" s="10">
        <f>3/24000000*OO[[#This Row],[120 (03JUL1985 21:00:00)-Water Temperature (C)]]*OO[[#This Row],[62]]</f>
        <v>4.9828770324800001E-2</v>
      </c>
      <c r="BM469" s="10">
        <f>3/24000000*OO[[#This Row],[121 (04JUL1985 00:00:00)-Water Temperature (C)]]*OO[[#This Row],[63]]</f>
        <v>4.3891820127812495E-2</v>
      </c>
      <c r="BN469" s="10">
        <f>3/24000000*OO[[#This Row],[122 (04JUL1985 03:00:00)-Water Temperature (C)]]*OO[[#This Row],[64]]</f>
        <v>3.8655334026999999E-2</v>
      </c>
      <c r="BO469" s="10">
        <f>3/24000000*OO[[#This Row],[123 (04JUL1985 06:00:00)-Water Temperature (C)]]*OO[[#This Row],[65]]</f>
        <v>3.4336624415924999E-2</v>
      </c>
      <c r="BP469" s="10">
        <f>3/24000000*OO[[#This Row],[124 (04JUL1985 09:00:00)-Water Temperature (C)]]*OO[[#This Row],[66]]</f>
        <v>3.1355647039374997E-2</v>
      </c>
      <c r="BQ469" s="10">
        <f>3/24000000*OO[[#This Row],[125 (04JUL1985 12:00:00)-Water Temperature (C)]]*OO[[#This Row],[67]]</f>
        <v>2.8928722523849995E-2</v>
      </c>
      <c r="BR469" s="10">
        <f>3/24000000*OO[[#This Row],[126 (04JUL1985 15:00:00)-Water Temperature (C)]]*OO[[#This Row],[68]]</f>
        <v>2.6885548162577495E-2</v>
      </c>
      <c r="BS469" s="10">
        <f>3/24000000*OO[[#This Row],[127 (04JUL1985 18:00:00)-Water Temperature (C)]]*OO[[#This Row],[69]]</f>
        <v>2.5055953906940001E-2</v>
      </c>
      <c r="BT469" s="10">
        <f>3/24000000*OO[[#This Row],[128 (04JUL1985 21:00:00)-Water Temperature (C)]]*OO[[#This Row],[70]]</f>
        <v>2.3082150469777497E-2</v>
      </c>
      <c r="BU469" s="10">
        <f>3/24000000*OO[[#This Row],[129 (05JUL1985 00:00:00)-Water Temperature (C)]]*OO[[#This Row],[71]]</f>
        <v>2.100859822256625E-2</v>
      </c>
      <c r="BV469" s="10">
        <f>3/24000000*OO[[#This Row],[130 (05JUL1985 03:00:00)-Water Temperature (C)]]*OO[[#This Row],[72]]</f>
        <v>1.9130477103727499E-2</v>
      </c>
      <c r="BW469" s="10">
        <f>3/24000000*OO[[#This Row],[131 (05JUL1985 06:00:00)-Water Temperature (C)]]*OO[[#This Row],[73]]</f>
        <v>1.7440572242835E-2</v>
      </c>
      <c r="BX469" s="10">
        <f>3/24000000*OO[[#This Row],[132 (05JUL1985 09:00:00)-Water Temperature (C)]]*OO[[#This Row],[74]]</f>
        <v>1.6139767115377502E-2</v>
      </c>
      <c r="BY469" s="10">
        <f>3/24000000*OO[[#This Row],[133 (05JUL1985 12:00:00)-Water Temperature (C)]]*OO[[#This Row],[75]]</f>
        <v>1.4974179655987499E-2</v>
      </c>
      <c r="BZ469" s="10">
        <f>3/24000000*OO[[#This Row],[134 (05JUL1985 15:00:00)-Water Temperature (C)]]*OO[[#This Row],[76]]</f>
        <v>1.3878560784753748E-2</v>
      </c>
      <c r="CA469" s="10">
        <f>3/24000000*OO[[#This Row],[135 (05JUL1985 18:00:00)-Water Temperature (C)]]*OO[[#This Row],[77]]</f>
        <v>1.2866761496527499E-2</v>
      </c>
      <c r="CB469" s="10">
        <f>3/24000000*OO[[#This Row],[136 (05JUL1985 21:00:00)-Water Temperature (C)]]*OO[[#This Row],[78]]</f>
        <v>1.1880453160589999E-2</v>
      </c>
      <c r="CC469" s="10">
        <f>3/24000000*OO[[#This Row],[137 (06JUL1985 00:00:00)-Water Temperature (C)]]*OO[[#This Row],[79]]</f>
        <v>1.0949231926462499E-2</v>
      </c>
      <c r="CD469" s="10">
        <f>3/24000000*OO[[#This Row],[138 (06JUL1985 03:00:00)-Water Temperature (C)]]*OO[[#This Row],[80]]</f>
        <v>1.0088976991902501E-2</v>
      </c>
      <c r="CE469" s="10">
        <f>3/24000000*OO[[#This Row],[139 (06JUL1985 06:00:00)-Water Temperature (C)]]*OO[[#This Row],[81]]</f>
        <v>9.361094607149999E-3</v>
      </c>
      <c r="CF469" s="10">
        <f>3/24000000*OO[[#This Row],[140 (06JUL1985 09:00:00)-Water Temperature (C)]]*OO[[#This Row],[82]]</f>
        <v>8.8890137664187491E-3</v>
      </c>
      <c r="CG469" s="10">
        <f>3/24000000*OO[[#This Row],[141 (06JUL1985 12:00:00)-Water Temperature (C)]]*OO[[#This Row],[83]]</f>
        <v>8.5232060896250003E-3</v>
      </c>
      <c r="CH469" s="10">
        <f>3/24000000*OO[[#This Row],[142 (06JUL1985 15:00:00)-Water Temperature (C)]]*OO[[#This Row],[84]]</f>
        <v>8.2389334754999991E-3</v>
      </c>
      <c r="CI469" s="10">
        <f>3/24000000*OO[[#This Row],[143 (06JUL1985 18:00:00)-Water Temperature (C)]]*OO[[#This Row],[85]]</f>
        <v>7.9581297795825005E-3</v>
      </c>
      <c r="CJ469" s="10">
        <f>3/24000000*OO[[#This Row],[144 (06JUL1985 21:00:00)-Water Temperature (C)]]*OO[[#This Row],[86]]</f>
        <v>7.6299407365000007E-3</v>
      </c>
      <c r="CK469" s="10">
        <f>3/24000000*OO[[#This Row],[145 (07JUL1985 00:00:00)-Water Temperature (C)]]*OO[[#This Row],[87]]</f>
        <v>7.2155439086062497E-3</v>
      </c>
      <c r="CL469" s="10">
        <f>3/24000000*OO[[#This Row],[146 (07JUL1985 03:00:00)-Water Temperature (C)]]*OO[[#This Row],[88]]</f>
        <v>6.8213673217625004E-3</v>
      </c>
      <c r="CM469" s="10">
        <f>3/24000000*OO[[#This Row],[147 (07JUL1985 06:00:00)-Water Temperature (C)]]*OO[[#This Row],[89]]</f>
        <v>6.4558113906437497E-3</v>
      </c>
      <c r="CN469" s="10">
        <f>3/24000000*OO[[#This Row],[148 (07JUL1985 09:00:00)-Water Temperature (C)]]*OO[[#This Row],[90]]</f>
        <v>6.1803189010999999E-3</v>
      </c>
      <c r="CO469" s="10">
        <f>3/24000000*OO[[#This Row],[149 (07JUL1985 12:00:00)-Water Temperature (C)]]*OO[[#This Row],[91]]</f>
        <v>5.9735363139374999E-3</v>
      </c>
      <c r="CP469" s="10">
        <f>3/24000000*OO[[#This Row],[150 (07JUL1985 15:00:00)-Water Temperature (C)]]*OO[[#This Row],[92]]</f>
        <v>5.9735363139374999E-3</v>
      </c>
      <c r="CQ469" s="10">
        <f>3/24000000*OO[[#This Row],[151 (07JUL1985 18:00:00)-Water Temperature (C)]]*OO[[#This Row],[93]]</f>
        <v>5.9735363139374999E-3</v>
      </c>
      <c r="CR469" s="10">
        <f>3/24000000*OO[[#This Row],[152 (07JUL1985 21:00:00)-Water Temperature (C)]]*OO[[#This Row],[94]]</f>
        <v>5.9735363139374999E-3</v>
      </c>
      <c r="CS469" s="10">
        <f>3/24000000*OO[[#This Row],[153 (08JUL1985 00:00:00)-Water Temperature (C)]]*OO[[#This Row],[95]]</f>
        <v>5.9735363139374999E-3</v>
      </c>
      <c r="CT469" s="10">
        <f>3/24000000*OO[[#This Row],[154 (08JUL1985 03:00:00)-Water Temperature (C)]]*OO[[#This Row],[96]]</f>
        <v>5.9735363139374999E-3</v>
      </c>
      <c r="CU469" s="10">
        <f>3/24000000*OO[[#This Row],[155 (08JUL1985 06:00:00)-Water Temperature (C)]]*OO[[#This Row],[97]]</f>
        <v>5.9735363139374999E-3</v>
      </c>
      <c r="CV469" s="10">
        <f>3/24000000*OO[[#This Row],[156 (08JUL1985 09:00:00)-Water Temperature (C)]]*OO[[#This Row],[98]]</f>
        <v>5.9735363139374999E-3</v>
      </c>
      <c r="CW469" s="10">
        <f>3/24000000*OO[[#This Row],[157 (08JUL1985 12:00:00)-Water Temperature (C)]]*OO[[#This Row],[99]]</f>
        <v>5.9735363139374999E-3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1.1803638778250002E-40</v>
      </c>
      <c r="AB470" s="10">
        <f>3/24000000*OO[[#This Row],[84 (29JUN1985 09:00:00)-Water Temperature (C)]]*OO[[#This Row],[26]]</f>
        <v>3.6525816000999996E-34</v>
      </c>
      <c r="AC470" s="10">
        <f>3/24000000*OO[[#This Row],[85 (29JUN1985 12:00:00)-Water Temperature (C)]]*OO[[#This Row],[27]]</f>
        <v>5.6831127775662496E-29</v>
      </c>
      <c r="AD470" s="10">
        <f>3/24000000*OO[[#This Row],[86 (29JUN1985 15:00:00)-Water Temperature (C)]]*OO[[#This Row],[28]]</f>
        <v>7.7660076799624995E-25</v>
      </c>
      <c r="AE470" s="10">
        <f>3/24000000*OO[[#This Row],[88 (29JUN1985 21:00:00)-Water Temperature (C)]]*OO[[#This Row],[30]]</f>
        <v>1.8559646481210002E-18</v>
      </c>
      <c r="AF470" s="10">
        <f>3/24000000*OO[[#This Row],[88 (29JUN1985 21:00:00)-Water Temperature (C)]]*OO[[#This Row],[30]]</f>
        <v>1.8559646481210002E-18</v>
      </c>
      <c r="AG470" s="10">
        <f>3/24000000*OO[[#This Row],[89 (30JUN1985 00:00:00)-Water Temperature (C)]]*OO[[#This Row],[31]]</f>
        <v>5.9893134730912495E-16</v>
      </c>
      <c r="AH470" s="10">
        <f>3/24000000*OO[[#This Row],[90 (30JUN1985 03:00:00)-Water Temperature (C)]]*OO[[#This Row],[32]]</f>
        <v>8.8264121880000003E-14</v>
      </c>
      <c r="AI470" s="10">
        <f>3/24000000*OO[[#This Row],[91 (30JUN1985 06:00:00)-Water Temperature (C)]]*OO[[#This Row],[33]]</f>
        <v>6.6830239404499985E-12</v>
      </c>
      <c r="AJ470" s="10">
        <f>3/24000000*OO[[#This Row],[92 (30JUN1985 09:00:00)-Water Temperature (C)]]*OO[[#This Row],[34]]</f>
        <v>2.9060473227624997E-10</v>
      </c>
      <c r="AK470" s="10">
        <f>3/24000000*OO[[#This Row],[93 (30JUN1985 12:00:00)-Water Temperature (C)]]*OO[[#This Row],[35]]</f>
        <v>7.7151660635699996E-9</v>
      </c>
      <c r="AL470" s="10">
        <f>3/24000000*OO[[#This Row],[94 (30JUN1985 15:00:00)-Water Temperature (C)]]*OO[[#This Row],[36]]</f>
        <v>1.3236602948270002E-7</v>
      </c>
      <c r="AM470" s="10">
        <f>3/24000000*OO[[#This Row],[95 (30JUN1985 18:00:00)-Water Temperature (C)]]*OO[[#This Row],[37]]</f>
        <v>1.5605789577551252E-6</v>
      </c>
      <c r="AN470" s="10">
        <f>3/24000000*OO[[#This Row],[96 (30JUN1985 21:00:00)-Water Temperature (C)]]*OO[[#This Row],[38]]</f>
        <v>1.30010096311825E-5</v>
      </c>
      <c r="AO470" s="10">
        <f>3/24000000*OO[[#This Row],[97 (01JUL1985 00:00:00)-Water Temperature (C)]]*OO[[#This Row],[39]]</f>
        <v>7.8828384951225002E-5</v>
      </c>
      <c r="AP470" s="10">
        <f>3/24000000*OO[[#This Row],[98 (01JUL1985 03:00:00)-Water Temperature (C)]]*OO[[#This Row],[40]]</f>
        <v>3.6411841193650002E-4</v>
      </c>
      <c r="AQ470" s="10">
        <f>3/24000000*OO[[#This Row],[99 (01JUL1985 06:00:00)-Water Temperature (C)]]*OO[[#This Row],[41]]</f>
        <v>1.324531987471875E-3</v>
      </c>
      <c r="AR470" s="10">
        <f>3/24000000*OO[[#This Row],[100 (01JUL1985 09:00:00)-Water Temperature (C)]]*OO[[#This Row],[42]]</f>
        <v>3.9749682048424995E-3</v>
      </c>
      <c r="AS470" s="10">
        <f>3/24000000*OO[[#This Row],[101 (01JUL1985 12:00:00)-Water Temperature (C)]]*OO[[#This Row],[43]]</f>
        <v>9.9171923660624998E-3</v>
      </c>
      <c r="AT470" s="10">
        <f>3/24000000*OO[[#This Row],[102 (01JUL1985 15:00:00)-Water Temperature (C)]]*OO[[#This Row],[44]]</f>
        <v>2.0978202991169998E-2</v>
      </c>
      <c r="AU470" s="10">
        <f>3/24000000*OO[[#This Row],[103 (01JUL1985 18:00:00)-Water Temperature (C)]]*OO[[#This Row],[45]]</f>
        <v>3.8294869117124999E-2</v>
      </c>
      <c r="AV470" s="10">
        <f>3/24000000*OO[[#This Row],[104 (01JUL1985 21:00:00)-Water Temperature (C)]]*OO[[#This Row],[46]]</f>
        <v>6.0475966778399989E-2</v>
      </c>
      <c r="AW470" s="10">
        <f>3/24000000*OO[[#This Row],[105 (02JUL1985 00:00:00)-Water Temperature (C)]]*OO[[#This Row],[47]]</f>
        <v>8.4357626594099996E-2</v>
      </c>
      <c r="AX470" s="10">
        <f>3/24000000*OO[[#This Row],[106 (02JUL1985 03:00:00)-Water Temperature (C)]]*OO[[#This Row],[48]]</f>
        <v>0.10692937129713749</v>
      </c>
      <c r="AY470" s="10">
        <f>3/24000000*OO[[#This Row],[107 (02JUL1985 06:00:00)-Water Temperature (C)]]*OO[[#This Row],[49]]</f>
        <v>0.12518453972662499</v>
      </c>
      <c r="AZ470" s="10">
        <f>3/24000000*OO[[#This Row],[108 (02JUL1985 09:00:00)-Water Temperature (C)]]*OO[[#This Row],[50]]</f>
        <v>0.13989550945500001</v>
      </c>
      <c r="BA470" s="10">
        <f>3/24000000*OO[[#This Row],[109 (02JUL1985 12:00:00)-Water Temperature (C)]]*OO[[#This Row],[51]]</f>
        <v>0.148697801712525</v>
      </c>
      <c r="BB470" s="10">
        <f>3/24000000*OO[[#This Row],[110 (02JUL1985 15:00:00)-Water Temperature (C)]]*OO[[#This Row],[52]]</f>
        <v>0.15174461575807502</v>
      </c>
      <c r="BC470" s="10">
        <f>3/24000000*OO[[#This Row],[111 (02JUL1985 18:00:00)-Water Temperature (C)]]*OO[[#This Row],[53]]</f>
        <v>0.14916074279083749</v>
      </c>
      <c r="BD470" s="10">
        <f>3/24000000*OO[[#This Row],[112 (02JUL1985 21:00:00)-Water Temperature (C)]]*OO[[#This Row],[54]]</f>
        <v>0.14087883310822499</v>
      </c>
      <c r="BE470" s="10">
        <f>3/24000000*OO[[#This Row],[113 (03JUL1985 00:00:00)-Water Temperature (C)]]*OO[[#This Row],[55]]</f>
        <v>0.12917534660361249</v>
      </c>
      <c r="BF470" s="10">
        <f>3/24000000*OO[[#This Row],[114 (03JUL1985 03:00:00)-Water Temperature (C)]]*OO[[#This Row],[56]]</f>
        <v>0.11685031229264999</v>
      </c>
      <c r="BG470" s="10">
        <f>3/24000000*OO[[#This Row],[115 (03JUL1985 06:00:00)-Water Temperature (C)]]*OO[[#This Row],[57]]</f>
        <v>0.10481255902018749</v>
      </c>
      <c r="BH470" s="10">
        <f>3/24000000*OO[[#This Row],[116 (03JUL1985 09:00:00)-Water Temperature (C)]]*OO[[#This Row],[58]]</f>
        <v>9.4904362755900001E-2</v>
      </c>
      <c r="BI470" s="10">
        <f>3/24000000*OO[[#This Row],[117 (03JUL1985 12:00:00)-Water Temperature (C)]]*OO[[#This Row],[59]]</f>
        <v>8.4615022934212497E-2</v>
      </c>
      <c r="BJ470" s="10">
        <f>3/24000000*OO[[#This Row],[118 (03JUL1985 15:00:00)-Water Temperature (C)]]*OO[[#This Row],[60]]</f>
        <v>7.6428289153775003E-2</v>
      </c>
      <c r="BK470" s="10">
        <f>3/24000000*OO[[#This Row],[119 (03JUL1985 18:00:00)-Water Temperature (C)]]*OO[[#This Row],[61]]</f>
        <v>6.8923127919625002E-2</v>
      </c>
      <c r="BL470" s="10">
        <f>3/24000000*OO[[#This Row],[120 (03JUL1985 21:00:00)-Water Temperature (C)]]*OO[[#This Row],[62]]</f>
        <v>6.1564255489550003E-2</v>
      </c>
      <c r="BM470" s="10">
        <f>3/24000000*OO[[#This Row],[121 (04JUL1985 00:00:00)-Water Temperature (C)]]*OO[[#This Row],[63]]</f>
        <v>5.4557300476799998E-2</v>
      </c>
      <c r="BN470" s="10">
        <f>3/24000000*OO[[#This Row],[122 (04JUL1985 03:00:00)-Water Temperature (C)]]*OO[[#This Row],[64]]</f>
        <v>4.8330962292374997E-2</v>
      </c>
      <c r="BO470" s="10">
        <f>3/24000000*OO[[#This Row],[123 (04JUL1985 06:00:00)-Water Temperature (C)]]*OO[[#This Row],[65]]</f>
        <v>4.3161233842837494E-2</v>
      </c>
      <c r="BP470" s="10">
        <f>3/24000000*OO[[#This Row],[124 (04JUL1985 09:00:00)-Water Temperature (C)]]*OO[[#This Row],[66]]</f>
        <v>3.9563780954400003E-2</v>
      </c>
      <c r="BQ470" s="10">
        <f>3/24000000*OO[[#This Row],[125 (04JUL1985 12:00:00)-Water Temperature (C)]]*OO[[#This Row],[67]]</f>
        <v>3.6607816372499997E-2</v>
      </c>
      <c r="BR470" s="10">
        <f>3/24000000*OO[[#This Row],[126 (04JUL1985 15:00:00)-Water Temperature (C)]]*OO[[#This Row],[68]]</f>
        <v>3.4077452335675003E-2</v>
      </c>
      <c r="BS470" s="10">
        <f>3/24000000*OO[[#This Row],[127 (04JUL1985 18:00:00)-Water Temperature (C)]]*OO[[#This Row],[69]]</f>
        <v>3.1784591718000001E-2</v>
      </c>
      <c r="BT470" s="10">
        <f>3/24000000*OO[[#This Row],[128 (04JUL1985 21:00:00)-Water Temperature (C)]]*OO[[#This Row],[70]]</f>
        <v>2.9318267329312499E-2</v>
      </c>
      <c r="BU470" s="10">
        <f>3/24000000*OO[[#This Row],[129 (05JUL1985 00:00:00)-Water Temperature (C)]]*OO[[#This Row],[71]]</f>
        <v>2.6736149754627497E-2</v>
      </c>
      <c r="BV470" s="10">
        <f>3/24000000*OO[[#This Row],[130 (05JUL1985 03:00:00)-Water Temperature (C)]]*OO[[#This Row],[72]]</f>
        <v>2.4409404384446248E-2</v>
      </c>
      <c r="BW470" s="10">
        <f>3/24000000*OO[[#This Row],[131 (05JUL1985 06:00:00)-Water Temperature (C)]]*OO[[#This Row],[73]]</f>
        <v>2.2328793894045001E-2</v>
      </c>
      <c r="BX470" s="10">
        <f>3/24000000*OO[[#This Row],[132 (05JUL1985 09:00:00)-Water Temperature (C)]]*OO[[#This Row],[74]]</f>
        <v>2.0724483326555E-2</v>
      </c>
      <c r="BY470" s="10">
        <f>3/24000000*OO[[#This Row],[133 (05JUL1985 12:00:00)-Water Temperature (C)]]*OO[[#This Row],[75]]</f>
        <v>1.9286654683725001E-2</v>
      </c>
      <c r="BZ470" s="10">
        <f>3/24000000*OO[[#This Row],[134 (05JUL1985 15:00:00)-Water Temperature (C)]]*OO[[#This Row],[76]]</f>
        <v>1.7911572503391253E-2</v>
      </c>
      <c r="CA470" s="10">
        <f>3/24000000*OO[[#This Row],[135 (05JUL1985 18:00:00)-Water Temperature (C)]]*OO[[#This Row],[77]]</f>
        <v>1.6635521128218745E-2</v>
      </c>
      <c r="CB470" s="10">
        <f>3/24000000*OO[[#This Row],[136 (05JUL1985 21:00:00)-Water Temperature (C)]]*OO[[#This Row],[78]]</f>
        <v>1.5384004759612498E-2</v>
      </c>
      <c r="CC470" s="10">
        <f>3/24000000*OO[[#This Row],[137 (06JUL1985 00:00:00)-Water Temperature (C)]]*OO[[#This Row],[79]]</f>
        <v>1.4202778946962497E-2</v>
      </c>
      <c r="CD470" s="10">
        <f>3/24000000*OO[[#This Row],[138 (06JUL1985 03:00:00)-Water Temperature (C)]]*OO[[#This Row],[80]]</f>
        <v>1.3113165221839997E-2</v>
      </c>
      <c r="CE470" s="10">
        <f>3/24000000*OO[[#This Row],[139 (06JUL1985 06:00:00)-Water Temperature (C)]]*OO[[#This Row],[81]]</f>
        <v>1.218833116624375E-2</v>
      </c>
      <c r="CF470" s="10">
        <f>3/24000000*OO[[#This Row],[140 (06JUL1985 09:00:00)-Water Temperature (C)]]*OO[[#This Row],[82]]</f>
        <v>1.1579656640569999E-2</v>
      </c>
      <c r="CG470" s="10">
        <f>3/24000000*OO[[#This Row],[141 (06JUL1985 12:00:00)-Water Temperature (C)]]*OO[[#This Row],[83]]</f>
        <v>1.110180868433875E-2</v>
      </c>
      <c r="CH470" s="10">
        <f>3/24000000*OO[[#This Row],[142 (06JUL1985 15:00:00)-Water Temperature (C)]]*OO[[#This Row],[84]]</f>
        <v>1.072131984063E-2</v>
      </c>
      <c r="CI470" s="10">
        <f>3/24000000*OO[[#This Row],[143 (06JUL1985 18:00:00)-Water Temperature (C)]]*OO[[#This Row],[85]]</f>
        <v>1.0343026350707499E-2</v>
      </c>
      <c r="CJ470" s="10">
        <f>3/24000000*OO[[#This Row],[144 (06JUL1985 21:00:00)-Water Temperature (C)]]*OO[[#This Row],[86]]</f>
        <v>9.9107751071874986E-3</v>
      </c>
      <c r="CK470" s="10">
        <f>3/24000000*OO[[#This Row],[145 (07JUL1985 00:00:00)-Water Temperature (C)]]*OO[[#This Row],[87]]</f>
        <v>9.3757913338512501E-3</v>
      </c>
      <c r="CL470" s="10">
        <f>3/24000000*OO[[#This Row],[146 (07JUL1985 03:00:00)-Water Temperature (C)]]*OO[[#This Row],[88]]</f>
        <v>8.8727908554375005E-3</v>
      </c>
      <c r="CM470" s="10">
        <f>3/24000000*OO[[#This Row],[147 (07JUL1985 06:00:00)-Water Temperature (C)]]*OO[[#This Row],[89]]</f>
        <v>8.411180578199999E-3</v>
      </c>
      <c r="CN470" s="10">
        <f>3/24000000*OO[[#This Row],[148 (07JUL1985 09:00:00)-Water Temperature (C)]]*OO[[#This Row],[90]]</f>
        <v>8.0633389720000011E-3</v>
      </c>
      <c r="CO470" s="10">
        <f>3/24000000*OO[[#This Row],[149 (07JUL1985 12:00:00)-Water Temperature (C)]]*OO[[#This Row],[91]]</f>
        <v>7.8010233078675013E-3</v>
      </c>
      <c r="CP470" s="10">
        <f>3/24000000*OO[[#This Row],[150 (07JUL1985 15:00:00)-Water Temperature (C)]]*OO[[#This Row],[92]]</f>
        <v>7.8010233078675013E-3</v>
      </c>
      <c r="CQ470" s="10">
        <f>3/24000000*OO[[#This Row],[151 (07JUL1985 18:00:00)-Water Temperature (C)]]*OO[[#This Row],[93]]</f>
        <v>7.8010233078675013E-3</v>
      </c>
      <c r="CR470" s="10">
        <f>3/24000000*OO[[#This Row],[152 (07JUL1985 21:00:00)-Water Temperature (C)]]*OO[[#This Row],[94]]</f>
        <v>7.8010233078675013E-3</v>
      </c>
      <c r="CS470" s="10">
        <f>3/24000000*OO[[#This Row],[153 (08JUL1985 00:00:00)-Water Temperature (C)]]*OO[[#This Row],[95]]</f>
        <v>7.8010233078675013E-3</v>
      </c>
      <c r="CT470" s="10">
        <f>3/24000000*OO[[#This Row],[154 (08JUL1985 03:00:00)-Water Temperature (C)]]*OO[[#This Row],[96]]</f>
        <v>7.8010233078675013E-3</v>
      </c>
      <c r="CU470" s="10">
        <f>3/24000000*OO[[#This Row],[155 (08JUL1985 06:00:00)-Water Temperature (C)]]*OO[[#This Row],[97]]</f>
        <v>7.8010233078675013E-3</v>
      </c>
      <c r="CV470" s="10">
        <f>3/24000000*OO[[#This Row],[156 (08JUL1985 09:00:00)-Water Temperature (C)]]*OO[[#This Row],[98]]</f>
        <v>7.8010233078675013E-3</v>
      </c>
      <c r="CW470" s="10">
        <f>3/24000000*OO[[#This Row],[157 (08JUL1985 12:00:00)-Water Temperature (C)]]*OO[[#This Row],[99]]</f>
        <v>7.8010233078675013E-3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2.4578551196499997E-41</v>
      </c>
      <c r="AB471" s="10">
        <f>3/24000000*OO[[#This Row],[84 (29JUN1985 09:00:00)-Water Temperature (C)]]*OO[[#This Row],[26]]</f>
        <v>8.0232452564774995E-35</v>
      </c>
      <c r="AC471" s="10">
        <f>3/24000000*OO[[#This Row],[85 (29JUN1985 12:00:00)-Water Temperature (C)]]*OO[[#This Row],[27]]</f>
        <v>1.4636516419349999E-29</v>
      </c>
      <c r="AD471" s="10">
        <f>3/24000000*OO[[#This Row],[86 (29JUN1985 15:00:00)-Water Temperature (C)]]*OO[[#This Row],[28]]</f>
        <v>2.2674742759529998E-25</v>
      </c>
      <c r="AE471" s="10">
        <f>3/24000000*OO[[#This Row],[88 (29JUN1985 21:00:00)-Water Temperature (C)]]*OO[[#This Row],[30]]</f>
        <v>6.6425548553999998E-19</v>
      </c>
      <c r="AF471" s="10">
        <f>3/24000000*OO[[#This Row],[88 (29JUN1985 21:00:00)-Water Temperature (C)]]*OO[[#This Row],[30]]</f>
        <v>6.6425548553999998E-19</v>
      </c>
      <c r="AG471" s="10">
        <f>3/24000000*OO[[#This Row],[89 (30JUN1985 00:00:00)-Water Temperature (C)]]*OO[[#This Row],[31]]</f>
        <v>2.3259142385103749E-16</v>
      </c>
      <c r="AH471" s="10">
        <f>3/24000000*OO[[#This Row],[90 (30JUN1985 03:00:00)-Water Temperature (C)]]*OO[[#This Row],[32]]</f>
        <v>3.6918764768150003E-14</v>
      </c>
      <c r="AI471" s="10">
        <f>3/24000000*OO[[#This Row],[91 (30JUN1985 06:00:00)-Water Temperature (C)]]*OO[[#This Row],[33]]</f>
        <v>2.99548235889375E-12</v>
      </c>
      <c r="AJ471" s="10">
        <f>3/24000000*OO[[#This Row],[92 (30JUN1985 09:00:00)-Water Temperature (C)]]*OO[[#This Row],[34]]</f>
        <v>1.388073496329E-10</v>
      </c>
      <c r="AK471" s="10">
        <f>3/24000000*OO[[#This Row],[93 (30JUN1985 12:00:00)-Water Temperature (C)]]*OO[[#This Row],[35]]</f>
        <v>3.9145103237474993E-9</v>
      </c>
      <c r="AL471" s="10">
        <f>3/24000000*OO[[#This Row],[94 (30JUN1985 15:00:00)-Water Temperature (C)]]*OO[[#This Row],[36]]</f>
        <v>7.109379517453749E-8</v>
      </c>
      <c r="AM471" s="10">
        <f>3/24000000*OO[[#This Row],[95 (30JUN1985 18:00:00)-Water Temperature (C)]]*OO[[#This Row],[37]]</f>
        <v>8.8401681466799997E-7</v>
      </c>
      <c r="AN471" s="10">
        <f>3/24000000*OO[[#This Row],[96 (30JUN1985 21:00:00)-Water Temperature (C)]]*OO[[#This Row],[38]]</f>
        <v>7.75583524653E-6</v>
      </c>
      <c r="AO471" s="10">
        <f>3/24000000*OO[[#This Row],[97 (01JUL1985 00:00:00)-Water Temperature (C)]]*OO[[#This Row],[39]]</f>
        <v>4.9471647041999998E-5</v>
      </c>
      <c r="AP471" s="10">
        <f>3/24000000*OO[[#This Row],[98 (01JUL1985 03:00:00)-Water Temperature (C)]]*OO[[#This Row],[40]]</f>
        <v>2.4010233378357498E-4</v>
      </c>
      <c r="AQ471" s="10">
        <f>3/24000000*OO[[#This Row],[99 (01JUL1985 06:00:00)-Water Temperature (C)]]*OO[[#This Row],[41]]</f>
        <v>9.1674130526212504E-4</v>
      </c>
      <c r="AR471" s="10">
        <f>3/24000000*OO[[#This Row],[100 (01JUL1985 09:00:00)-Water Temperature (C)]]*OO[[#This Row],[42]]</f>
        <v>2.8809326841749998E-3</v>
      </c>
      <c r="AS471" s="10">
        <f>3/24000000*OO[[#This Row],[101 (01JUL1985 12:00:00)-Water Temperature (C)]]*OO[[#This Row],[43]]</f>
        <v>7.5142283267999998E-3</v>
      </c>
      <c r="AT471" s="10">
        <f>3/24000000*OO[[#This Row],[102 (01JUL1985 15:00:00)-Water Temperature (C)]]*OO[[#This Row],[44]]</f>
        <v>1.6576880683994998E-2</v>
      </c>
      <c r="AU471" s="10">
        <f>3/24000000*OO[[#This Row],[103 (01JUL1985 18:00:00)-Water Temperature (C)]]*OO[[#This Row],[45]]</f>
        <v>3.1489648276812499E-2</v>
      </c>
      <c r="AV471" s="10">
        <f>3/24000000*OO[[#This Row],[104 (01JUL1985 21:00:00)-Water Temperature (C)]]*OO[[#This Row],[46]]</f>
        <v>5.1721232162325E-2</v>
      </c>
      <c r="AW471" s="10">
        <f>3/24000000*OO[[#This Row],[105 (02JUL1985 00:00:00)-Water Temperature (C)]]*OO[[#This Row],[47]]</f>
        <v>7.4949651573450002E-2</v>
      </c>
      <c r="AX471" s="10">
        <f>3/24000000*OO[[#This Row],[106 (02JUL1985 03:00:00)-Water Temperature (C)]]*OO[[#This Row],[48]]</f>
        <v>9.8578651912875001E-2</v>
      </c>
      <c r="AY471" s="10">
        <f>3/24000000*OO[[#This Row],[107 (02JUL1985 06:00:00)-Water Temperature (C)]]*OO[[#This Row],[49]]</f>
        <v>0.11959305128209999</v>
      </c>
      <c r="AZ471" s="10">
        <f>3/24000000*OO[[#This Row],[108 (02JUL1985 09:00:00)-Water Temperature (C)]]*OO[[#This Row],[50]]</f>
        <v>0.13808735243456249</v>
      </c>
      <c r="BA471" s="10">
        <f>3/24000000*OO[[#This Row],[109 (02JUL1985 12:00:00)-Water Temperature (C)]]*OO[[#This Row],[51]]</f>
        <v>0.15127300609258751</v>
      </c>
      <c r="BB471" s="10">
        <f>3/24000000*OO[[#This Row],[110 (02JUL1985 15:00:00)-Water Temperature (C)]]*OO[[#This Row],[52]]</f>
        <v>0.15854991282375</v>
      </c>
      <c r="BC471" s="10">
        <f>3/24000000*OO[[#This Row],[111 (02JUL1985 18:00:00)-Water Temperature (C)]]*OO[[#This Row],[53]]</f>
        <v>0.15958114367367499</v>
      </c>
      <c r="BD471" s="10">
        <f>3/24000000*OO[[#This Row],[112 (02JUL1985 21:00:00)-Water Temperature (C)]]*OO[[#This Row],[54]]</f>
        <v>0.15402893586675001</v>
      </c>
      <c r="BE471" s="10">
        <f>3/24000000*OO[[#This Row],[113 (03JUL1985 00:00:00)-Water Temperature (C)]]*OO[[#This Row],[55]]</f>
        <v>0.14395114503099998</v>
      </c>
      <c r="BF471" s="10">
        <f>3/24000000*OO[[#This Row],[114 (03JUL1985 03:00:00)-Water Temperature (C)]]*OO[[#This Row],[56]]</f>
        <v>0.13249310654864999</v>
      </c>
      <c r="BG471" s="10">
        <f>3/24000000*OO[[#This Row],[115 (03JUL1985 06:00:00)-Water Temperature (C)]]*OO[[#This Row],[57]]</f>
        <v>0.12075222753112501</v>
      </c>
      <c r="BH471" s="10">
        <f>3/24000000*OO[[#This Row],[116 (03JUL1985 09:00:00)-Water Temperature (C)]]*OO[[#This Row],[58]]</f>
        <v>0.11085237301649999</v>
      </c>
      <c r="BI471" s="10">
        <f>3/24000000*OO[[#This Row],[117 (03JUL1985 12:00:00)-Water Temperature (C)]]*OO[[#This Row],[59]]</f>
        <v>0.10013941703725</v>
      </c>
      <c r="BJ471" s="10">
        <f>3/24000000*OO[[#This Row],[118 (03JUL1985 15:00:00)-Water Temperature (C)]]*OO[[#This Row],[60]]</f>
        <v>9.1341413415599981E-2</v>
      </c>
      <c r="BK471" s="10">
        <f>3/24000000*OO[[#This Row],[119 (03JUL1985 18:00:00)-Water Temperature (C)]]*OO[[#This Row],[61]]</f>
        <v>8.3068666277999983E-2</v>
      </c>
      <c r="BL471" s="10">
        <f>3/24000000*OO[[#This Row],[120 (03JUL1985 21:00:00)-Water Temperature (C)]]*OO[[#This Row],[62]]</f>
        <v>7.4768200961624995E-2</v>
      </c>
      <c r="BM471" s="10">
        <f>3/24000000*OO[[#This Row],[121 (04JUL1985 00:00:00)-Water Temperature (C)]]*OO[[#This Row],[63]]</f>
        <v>6.670711070107499E-2</v>
      </c>
      <c r="BN471" s="10">
        <f>3/24000000*OO[[#This Row],[122 (04JUL1985 03:00:00)-Water Temperature (C)]]*OO[[#This Row],[64]]</f>
        <v>5.9462258698237493E-2</v>
      </c>
      <c r="BO471" s="10">
        <f>3/24000000*OO[[#This Row],[123 (04JUL1985 06:00:00)-Water Temperature (C)]]*OO[[#This Row],[65]]</f>
        <v>5.3391903377600004E-2</v>
      </c>
      <c r="BP471" s="10">
        <f>3/24000000*OO[[#This Row],[124 (04JUL1985 09:00:00)-Water Temperature (C)]]*OO[[#This Row],[66]]</f>
        <v>4.9124339464249996E-2</v>
      </c>
      <c r="BQ471" s="10">
        <f>3/24000000*OO[[#This Row],[125 (04JUL1985 12:00:00)-Water Temperature (C)]]*OO[[#This Row],[67]]</f>
        <v>4.5599025839062501E-2</v>
      </c>
      <c r="BR471" s="10">
        <f>3/24000000*OO[[#This Row],[126 (04JUL1985 15:00:00)-Water Temperature (C)]]*OO[[#This Row],[68]]</f>
        <v>4.2540190690212497E-2</v>
      </c>
      <c r="BS471" s="10">
        <f>3/24000000*OO[[#This Row],[127 (04JUL1985 18:00:00)-Water Temperature (C)]]*OO[[#This Row],[69]]</f>
        <v>3.9732707697524995E-2</v>
      </c>
      <c r="BT471" s="10">
        <f>3/24000000*OO[[#This Row],[128 (04JUL1985 21:00:00)-Water Temperature (C)]]*OO[[#This Row],[70]]</f>
        <v>3.67164205186125E-2</v>
      </c>
      <c r="BU471" s="10">
        <f>3/24000000*OO[[#This Row],[129 (05JUL1985 00:00:00)-Water Temperature (C)]]*OO[[#This Row],[71]]</f>
        <v>3.3558207740437496E-2</v>
      </c>
      <c r="BV471" s="10">
        <f>3/24000000*OO[[#This Row],[130 (05JUL1985 03:00:00)-Water Temperature (C)]]*OO[[#This Row],[72]]</f>
        <v>3.0713889818819999E-2</v>
      </c>
      <c r="BW471" s="10">
        <f>3/24000000*OO[[#This Row],[131 (05JUL1985 06:00:00)-Water Temperature (C)]]*OO[[#This Row],[73]]</f>
        <v>2.8184049174337499E-2</v>
      </c>
      <c r="BX471" s="10">
        <f>3/24000000*OO[[#This Row],[132 (05JUL1985 09:00:00)-Water Temperature (C)]]*OO[[#This Row],[74]]</f>
        <v>2.6228285791154996E-2</v>
      </c>
      <c r="BY471" s="10">
        <f>3/24000000*OO[[#This Row],[133 (05JUL1985 12:00:00)-Water Temperature (C)]]*OO[[#This Row],[75]]</f>
        <v>2.4480601144437501E-2</v>
      </c>
      <c r="BZ471" s="10">
        <f>3/24000000*OO[[#This Row],[134 (05JUL1985 15:00:00)-Water Temperature (C)]]*OO[[#This Row],[76]]</f>
        <v>2.2790485143772497E-2</v>
      </c>
      <c r="CA471" s="10">
        <f>3/24000000*OO[[#This Row],[135 (05JUL1985 18:00:00)-Water Temperature (C)]]*OO[[#This Row],[77]]</f>
        <v>2.1212519302144999E-2</v>
      </c>
      <c r="CB471" s="10">
        <f>3/24000000*OO[[#This Row],[136 (05JUL1985 21:00:00)-Water Temperature (C)]]*OO[[#This Row],[78]]</f>
        <v>1.9653948619147498E-2</v>
      </c>
      <c r="CC471" s="10">
        <f>3/24000000*OO[[#This Row],[137 (06JUL1985 00:00:00)-Water Temperature (C)]]*OO[[#This Row],[79]]</f>
        <v>1.8180183945874999E-2</v>
      </c>
      <c r="CD471" s="10">
        <f>3/24000000*OO[[#This Row],[138 (06JUL1985 03:00:00)-Water Temperature (C)]]*OO[[#This Row],[80]]</f>
        <v>1.6820099388927499E-2</v>
      </c>
      <c r="CE471" s="10">
        <f>3/24000000*OO[[#This Row],[139 (06JUL1985 06:00:00)-Water Temperature (C)]]*OO[[#This Row],[81]]</f>
        <v>1.5660854660172498E-2</v>
      </c>
      <c r="CF471" s="10">
        <f>3/24000000*OO[[#This Row],[140 (06JUL1985 09:00:00)-Water Temperature (C)]]*OO[[#This Row],[82]]</f>
        <v>1.4885341404216247E-2</v>
      </c>
      <c r="CG471" s="10">
        <f>3/24000000*OO[[#This Row],[141 (06JUL1985 12:00:00)-Water Temperature (C)]]*OO[[#This Row],[83]]</f>
        <v>1.4271681148217499E-2</v>
      </c>
      <c r="CH471" s="10">
        <f>3/24000000*OO[[#This Row],[142 (06JUL1985 15:00:00)-Water Temperature (C)]]*OO[[#This Row],[84]]</f>
        <v>1.3773717785643751E-2</v>
      </c>
      <c r="CI471" s="10">
        <f>3/24000000*OO[[#This Row],[143 (06JUL1985 18:00:00)-Water Temperature (C)]]*OO[[#This Row],[85]]</f>
        <v>1.3276503597094997E-2</v>
      </c>
      <c r="CJ471" s="10">
        <f>3/24000000*OO[[#This Row],[144 (06JUL1985 21:00:00)-Water Temperature (C)]]*OO[[#This Row],[86]]</f>
        <v>1.27175849811075E-2</v>
      </c>
      <c r="CK471" s="10">
        <f>3/24000000*OO[[#This Row],[145 (07JUL1985 00:00:00)-Water Temperature (C)]]*OO[[#This Row],[87]]</f>
        <v>1.2037404156685E-2</v>
      </c>
      <c r="CL471" s="10">
        <f>3/24000000*OO[[#This Row],[146 (07JUL1985 03:00:00)-Water Temperature (C)]]*OO[[#This Row],[88]]</f>
        <v>1.14010140084525E-2</v>
      </c>
      <c r="CM471" s="10">
        <f>3/24000000*OO[[#This Row],[147 (07JUL1985 06:00:00)-Water Temperature (C)]]*OO[[#This Row],[89]]</f>
        <v>1.08223242988E-2</v>
      </c>
      <c r="CN471" s="10">
        <f>3/24000000*OO[[#This Row],[148 (07JUL1985 09:00:00)-Water Temperature (C)]]*OO[[#This Row],[90]]</f>
        <v>1.0385302348514999E-2</v>
      </c>
      <c r="CO471" s="10">
        <f>3/24000000*OO[[#This Row],[149 (07JUL1985 12:00:00)-Water Temperature (C)]]*OO[[#This Row],[91]]</f>
        <v>1.0055210750679999E-2</v>
      </c>
      <c r="CP471" s="10">
        <f>3/24000000*OO[[#This Row],[150 (07JUL1985 15:00:00)-Water Temperature (C)]]*OO[[#This Row],[92]]</f>
        <v>1.0055210750679999E-2</v>
      </c>
      <c r="CQ471" s="10">
        <f>3/24000000*OO[[#This Row],[151 (07JUL1985 18:00:00)-Water Temperature (C)]]*OO[[#This Row],[93]]</f>
        <v>1.0055210750679999E-2</v>
      </c>
      <c r="CR471" s="10">
        <f>3/24000000*OO[[#This Row],[152 (07JUL1985 21:00:00)-Water Temperature (C)]]*OO[[#This Row],[94]]</f>
        <v>1.0055210750679999E-2</v>
      </c>
      <c r="CS471" s="10">
        <f>3/24000000*OO[[#This Row],[153 (08JUL1985 00:00:00)-Water Temperature (C)]]*OO[[#This Row],[95]]</f>
        <v>1.0055210750679999E-2</v>
      </c>
      <c r="CT471" s="10">
        <f>3/24000000*OO[[#This Row],[154 (08JUL1985 03:00:00)-Water Temperature (C)]]*OO[[#This Row],[96]]</f>
        <v>1.0055210750679999E-2</v>
      </c>
      <c r="CU471" s="10">
        <f>3/24000000*OO[[#This Row],[155 (08JUL1985 06:00:00)-Water Temperature (C)]]*OO[[#This Row],[97]]</f>
        <v>1.0055210750679999E-2</v>
      </c>
      <c r="CV471" s="10">
        <f>3/24000000*OO[[#This Row],[156 (08JUL1985 09:00:00)-Water Temperature (C)]]*OO[[#This Row],[98]]</f>
        <v>1.0055210750679999E-2</v>
      </c>
      <c r="CW471" s="10">
        <f>3/24000000*OO[[#This Row],[157 (08JUL1985 12:00:00)-Water Temperature (C)]]*OO[[#This Row],[99]]</f>
        <v>1.0055210750679999E-2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5.4975999578250002E-42</v>
      </c>
      <c r="AB472" s="10">
        <f>3/24000000*OO[[#This Row],[84 (29JUN1985 09:00:00)-Water Temperature (C)]]*OO[[#This Row],[26]]</f>
        <v>1.8555859657949999E-35</v>
      </c>
      <c r="AC472" s="10">
        <f>3/24000000*OO[[#This Row],[85 (29JUN1985 12:00:00)-Water Temperature (C)]]*OO[[#This Row],[27]]</f>
        <v>3.9627448871150006E-30</v>
      </c>
      <c r="AD472" s="10">
        <f>3/24000000*OO[[#This Row],[86 (29JUN1985 15:00:00)-Water Temperature (C)]]*OO[[#This Row],[28]]</f>
        <v>6.8950718857624986E-26</v>
      </c>
      <c r="AE472" s="10">
        <f>3/24000000*OO[[#This Row],[88 (29JUN1985 21:00:00)-Water Temperature (C)]]*OO[[#This Row],[30]]</f>
        <v>2.4371933923991253E-19</v>
      </c>
      <c r="AF472" s="10">
        <f>3/24000000*OO[[#This Row],[88 (29JUN1985 21:00:00)-Water Temperature (C)]]*OO[[#This Row],[30]]</f>
        <v>2.4371933923991253E-19</v>
      </c>
      <c r="AG472" s="10">
        <f>3/24000000*OO[[#This Row],[89 (30JUN1985 00:00:00)-Water Temperature (C)]]*OO[[#This Row],[31]]</f>
        <v>9.2439732881699991E-17</v>
      </c>
      <c r="AH472" s="10">
        <f>3/24000000*OO[[#This Row],[90 (30JUN1985 03:00:00)-Water Temperature (C)]]*OO[[#This Row],[32]]</f>
        <v>1.5770830288732498E-14</v>
      </c>
      <c r="AI472" s="10">
        <f>3/24000000*OO[[#This Row],[91 (30JUN1985 06:00:00)-Water Temperature (C)]]*OO[[#This Row],[33]]</f>
        <v>1.3679451338366247E-12</v>
      </c>
      <c r="AJ472" s="10">
        <f>3/24000000*OO[[#This Row],[92 (30JUN1985 09:00:00)-Water Temperature (C)]]*OO[[#This Row],[34]]</f>
        <v>6.7396529395124986E-11</v>
      </c>
      <c r="AK472" s="10">
        <f>3/24000000*OO[[#This Row],[93 (30JUN1985 12:00:00)-Water Temperature (C)]]*OO[[#This Row],[35]]</f>
        <v>2.0138018016678748E-9</v>
      </c>
      <c r="AL472" s="10">
        <f>3/24000000*OO[[#This Row],[94 (30JUN1985 15:00:00)-Water Temperature (C)]]*OO[[#This Row],[36]]</f>
        <v>3.862520161305E-8</v>
      </c>
      <c r="AM472" s="10">
        <f>3/24000000*OO[[#This Row],[95 (30JUN1985 18:00:00)-Water Temperature (C)]]*OO[[#This Row],[37]]</f>
        <v>5.0541527778824992E-7</v>
      </c>
      <c r="AN472" s="10">
        <f>3/24000000*OO[[#This Row],[96 (30JUN1985 21:00:00)-Water Temperature (C)]]*OO[[#This Row],[38]]</f>
        <v>4.65709344672E-6</v>
      </c>
      <c r="AO472" s="10">
        <f>3/24000000*OO[[#This Row],[97 (01JUL1985 00:00:00)-Water Temperature (C)]]*OO[[#This Row],[39]]</f>
        <v>3.1158322004999998E-5</v>
      </c>
      <c r="AP472" s="10">
        <f>3/24000000*OO[[#This Row],[98 (01JUL1985 03:00:00)-Water Temperature (C)]]*OO[[#This Row],[40]]</f>
        <v>1.5834574222019999E-4</v>
      </c>
      <c r="AQ472" s="10">
        <f>3/24000000*OO[[#This Row],[99 (01JUL1985 06:00:00)-Water Temperature (C)]]*OO[[#This Row],[41]]</f>
        <v>6.3215825902125005E-4</v>
      </c>
      <c r="AR472" s="10">
        <f>3/24000000*OO[[#This Row],[100 (01JUL1985 09:00:00)-Water Temperature (C)]]*OO[[#This Row],[42]]</f>
        <v>2.0723496368260002E-3</v>
      </c>
      <c r="AS472" s="10">
        <f>3/24000000*OO[[#This Row],[101 (01JUL1985 12:00:00)-Water Temperature (C)]]*OO[[#This Row],[43]]</f>
        <v>5.6285828448024997E-3</v>
      </c>
      <c r="AT472" s="10">
        <f>3/24000000*OO[[#This Row],[102 (01JUL1985 15:00:00)-Water Temperature (C)]]*OO[[#This Row],[44]]</f>
        <v>1.2901612687240001E-2</v>
      </c>
      <c r="AU472" s="10">
        <f>3/24000000*OO[[#This Row],[103 (01JUL1985 18:00:00)-Water Temperature (C)]]*OO[[#This Row],[45]]</f>
        <v>2.5408344659145002E-2</v>
      </c>
      <c r="AV472" s="10">
        <f>3/24000000*OO[[#This Row],[104 (01JUL1985 21:00:00)-Water Temperature (C)]]*OO[[#This Row],[46]]</f>
        <v>4.3220440731000002E-2</v>
      </c>
      <c r="AW472" s="10">
        <f>3/24000000*OO[[#This Row],[105 (02JUL1985 00:00:00)-Water Temperature (C)]]*OO[[#This Row],[47]]</f>
        <v>6.4775882481074992E-2</v>
      </c>
      <c r="AX472" s="10">
        <f>3/24000000*OO[[#This Row],[106 (02JUL1985 03:00:00)-Water Temperature (C)]]*OO[[#This Row],[48]]</f>
        <v>8.7973091277487495E-2</v>
      </c>
      <c r="AY472" s="10">
        <f>3/24000000*OO[[#This Row],[107 (02JUL1985 06:00:00)-Water Temperature (C)]]*OO[[#This Row],[49]]</f>
        <v>0.11003908735338751</v>
      </c>
      <c r="AZ472" s="10">
        <f>3/24000000*OO[[#This Row],[108 (02JUL1985 09:00:00)-Water Temperature (C)]]*OO[[#This Row],[50]]</f>
        <v>0.13065370696503747</v>
      </c>
      <c r="BA472" s="10">
        <f>3/24000000*OO[[#This Row],[109 (02JUL1985 12:00:00)-Water Temperature (C)]]*OO[[#This Row],[51]]</f>
        <v>0.14686878776429999</v>
      </c>
      <c r="BB472" s="10">
        <f>3/24000000*OO[[#This Row],[110 (02JUL1985 15:00:00)-Water Temperature (C)]]*OO[[#This Row],[52]]</f>
        <v>0.15752491892319997</v>
      </c>
      <c r="BC472" s="10">
        <f>3/24000000*OO[[#This Row],[111 (02JUL1985 18:00:00)-Water Temperature (C)]]*OO[[#This Row],[53]]</f>
        <v>0.16181424628223751</v>
      </c>
      <c r="BD472" s="10">
        <f>3/24000000*OO[[#This Row],[112 (02JUL1985 21:00:00)-Water Temperature (C)]]*OO[[#This Row],[54]]</f>
        <v>0.15912905628894999</v>
      </c>
      <c r="BE472" s="10">
        <f>3/24000000*OO[[#This Row],[113 (03JUL1985 00:00:00)-Water Temperature (C)]]*OO[[#This Row],[55]]</f>
        <v>0.151202307603925</v>
      </c>
      <c r="BF472" s="10">
        <f>3/24000000*OO[[#This Row],[114 (03JUL1985 03:00:00)-Water Temperature (C)]]*OO[[#This Row],[56]]</f>
        <v>0.14125983007207499</v>
      </c>
      <c r="BG472" s="10">
        <f>3/24000000*OO[[#This Row],[115 (03JUL1985 06:00:00)-Water Temperature (C)]]*OO[[#This Row],[57]]</f>
        <v>0.1305012247763</v>
      </c>
      <c r="BH472" s="10">
        <f>3/24000000*OO[[#This Row],[116 (03JUL1985 09:00:00)-Water Temperature (C)]]*OO[[#This Row],[58]]</f>
        <v>0.12121971112694999</v>
      </c>
      <c r="BI472" s="10">
        <f>3/24000000*OO[[#This Row],[117 (03JUL1985 12:00:00)-Water Temperature (C)]]*OO[[#This Row],[59]]</f>
        <v>0.11075535155715001</v>
      </c>
      <c r="BJ472" s="10">
        <f>3/24000000*OO[[#This Row],[118 (03JUL1985 15:00:00)-Water Temperature (C)]]*OO[[#This Row],[60]]</f>
        <v>0.10192931196567499</v>
      </c>
      <c r="BK472" s="10">
        <f>3/24000000*OO[[#This Row],[119 (03JUL1985 18:00:00)-Water Temperature (C)]]*OO[[#This Row],[61]]</f>
        <v>9.3415966492199978E-2</v>
      </c>
      <c r="BL472" s="10">
        <f>3/24000000*OO[[#This Row],[120 (03JUL1985 21:00:00)-Water Temperature (C)]]*OO[[#This Row],[62]]</f>
        <v>8.4673446682149989E-2</v>
      </c>
      <c r="BM472" s="10">
        <f>3/24000000*OO[[#This Row],[121 (04JUL1985 00:00:00)-Water Temperature (C)]]*OO[[#This Row],[63]]</f>
        <v>7.6022648055249983E-2</v>
      </c>
      <c r="BN472" s="10">
        <f>3/24000000*OO[[#This Row],[122 (04JUL1985 03:00:00)-Water Temperature (C)]]*OO[[#This Row],[64]]</f>
        <v>6.815135028649999E-2</v>
      </c>
      <c r="BO472" s="10">
        <f>3/24000000*OO[[#This Row],[123 (04JUL1985 06:00:00)-Water Temperature (C)]]*OO[[#This Row],[65]]</f>
        <v>6.1497127864000002E-2</v>
      </c>
      <c r="BP472" s="10">
        <f>3/24000000*OO[[#This Row],[124 (04JUL1985 09:00:00)-Water Temperature (C)]]*OO[[#This Row],[66]]</f>
        <v>5.6776609801225002E-2</v>
      </c>
      <c r="BQ472" s="10">
        <f>3/24000000*OO[[#This Row],[125 (04JUL1985 12:00:00)-Water Temperature (C)]]*OO[[#This Row],[67]]</f>
        <v>5.2861024685374985E-2</v>
      </c>
      <c r="BR472" s="10">
        <f>3/24000000*OO[[#This Row],[126 (04JUL1985 15:00:00)-Water Temperature (C)]]*OO[[#This Row],[68]]</f>
        <v>4.9429278594787497E-2</v>
      </c>
      <c r="BS472" s="10">
        <f>3/24000000*OO[[#This Row],[127 (04JUL1985 18:00:00)-Water Temperature (C)]]*OO[[#This Row],[69]]</f>
        <v>4.6246236395912493E-2</v>
      </c>
      <c r="BT472" s="10">
        <f>3/24000000*OO[[#This Row],[128 (04JUL1985 21:00:00)-Water Temperature (C)]]*OO[[#This Row],[70]]</f>
        <v>4.2819084540224997E-2</v>
      </c>
      <c r="BU472" s="10">
        <f>3/24000000*OO[[#This Row],[129 (05JUL1985 00:00:00)-Water Temperature (C)]]*OO[[#This Row],[71]]</f>
        <v>3.9221829512937498E-2</v>
      </c>
      <c r="BV472" s="10">
        <f>3/24000000*OO[[#This Row],[130 (05JUL1985 03:00:00)-Water Temperature (C)]]*OO[[#This Row],[72]]</f>
        <v>3.5977322900362499E-2</v>
      </c>
      <c r="BW472" s="10">
        <f>3/24000000*OO[[#This Row],[131 (05JUL1985 06:00:00)-Water Temperature (C)]]*OO[[#This Row],[73]]</f>
        <v>3.3098746690349998E-2</v>
      </c>
      <c r="BX472" s="10">
        <f>3/24000000*OO[[#This Row],[132 (05JUL1985 09:00:00)-Water Temperature (C)]]*OO[[#This Row],[74]]</f>
        <v>3.0870555661693749E-2</v>
      </c>
      <c r="BY472" s="10">
        <f>3/24000000*OO[[#This Row],[133 (05JUL1985 12:00:00)-Water Temperature (C)]]*OO[[#This Row],[75]]</f>
        <v>2.8883746158041249E-2</v>
      </c>
      <c r="BZ472" s="10">
        <f>3/24000000*OO[[#This Row],[134 (05JUL1985 15:00:00)-Water Temperature (C)]]*OO[[#This Row],[76]]</f>
        <v>2.6952220834349998E-2</v>
      </c>
      <c r="CA472" s="10">
        <f>3/24000000*OO[[#This Row],[135 (05JUL1985 18:00:00)-Water Temperature (C)]]*OO[[#This Row],[77]]</f>
        <v>2.5137946879039998E-2</v>
      </c>
      <c r="CB472" s="10">
        <f>3/24000000*OO[[#This Row],[136 (05JUL1985 21:00:00)-Water Temperature (C)]]*OO[[#This Row],[78]]</f>
        <v>2.3335858693814996E-2</v>
      </c>
      <c r="CC472" s="10">
        <f>3/24000000*OO[[#This Row],[137 (06JUL1985 00:00:00)-Water Temperature (C)]]*OO[[#This Row],[79]]</f>
        <v>2.1626525893068752E-2</v>
      </c>
      <c r="CD472" s="10">
        <f>3/24000000*OO[[#This Row],[138 (06JUL1985 03:00:00)-Water Temperature (C)]]*OO[[#This Row],[80]]</f>
        <v>2.0047004174814996E-2</v>
      </c>
      <c r="CE472" s="10">
        <f>3/24000000*OO[[#This Row],[139 (06JUL1985 06:00:00)-Water Temperature (C)]]*OO[[#This Row],[81]]</f>
        <v>1.8695217589756251E-2</v>
      </c>
      <c r="CF472" s="10">
        <f>3/24000000*OO[[#This Row],[140 (06JUL1985 09:00:00)-Water Temperature (C)]]*OO[[#This Row],[82]]</f>
        <v>1.7779659132979995E-2</v>
      </c>
      <c r="CG472" s="10">
        <f>3/24000000*OO[[#This Row],[141 (06JUL1985 12:00:00)-Water Temperature (C)]]*OO[[#This Row],[83]]</f>
        <v>1.7050746331012497E-2</v>
      </c>
      <c r="CH472" s="10">
        <f>3/24000000*OO[[#This Row],[142 (06JUL1985 15:00:00)-Water Temperature (C)]]*OO[[#This Row],[84]]</f>
        <v>1.6452065267218749E-2</v>
      </c>
      <c r="CI472" s="10">
        <f>3/24000000*OO[[#This Row],[143 (06JUL1985 18:00:00)-Water Temperature (C)]]*OO[[#This Row],[85]]</f>
        <v>1.5852825063949999E-2</v>
      </c>
      <c r="CJ472" s="10">
        <f>3/24000000*OO[[#This Row],[144 (06JUL1985 21:00:00)-Water Temperature (C)]]*OO[[#This Row],[86]]</f>
        <v>1.5184031406720002E-2</v>
      </c>
      <c r="CK472" s="10">
        <f>3/24000000*OO[[#This Row],[145 (07JUL1985 00:00:00)-Water Temperature (C)]]*OO[[#This Row],[87]]</f>
        <v>1.4380545624635E-2</v>
      </c>
      <c r="CL472" s="10">
        <f>3/24000000*OO[[#This Row],[146 (07JUL1985 03:00:00)-Water Temperature (C)]]*OO[[#This Row],[88]]</f>
        <v>1.3629372953624999E-2</v>
      </c>
      <c r="CM472" s="10">
        <f>3/24000000*OO[[#This Row],[147 (07JUL1985 06:00:00)-Water Temperature (C)]]*OO[[#This Row],[89]]</f>
        <v>1.2950501208824999E-2</v>
      </c>
      <c r="CN472" s="10">
        <f>3/24000000*OO[[#This Row],[148 (07JUL1985 09:00:00)-Water Temperature (C)]]*OO[[#This Row],[90]]</f>
        <v>1.24368529603725E-2</v>
      </c>
      <c r="CO472" s="10">
        <f>3/24000000*OO[[#This Row],[149 (07JUL1985 12:00:00)-Water Temperature (C)]]*OO[[#This Row],[91]]</f>
        <v>1.2048908006264998E-2</v>
      </c>
      <c r="CP472" s="10">
        <f>3/24000000*OO[[#This Row],[150 (07JUL1985 15:00:00)-Water Temperature (C)]]*OO[[#This Row],[92]]</f>
        <v>1.2048908006264998E-2</v>
      </c>
      <c r="CQ472" s="10">
        <f>3/24000000*OO[[#This Row],[151 (07JUL1985 18:00:00)-Water Temperature (C)]]*OO[[#This Row],[93]]</f>
        <v>1.2048908006264998E-2</v>
      </c>
      <c r="CR472" s="10">
        <f>3/24000000*OO[[#This Row],[152 (07JUL1985 21:00:00)-Water Temperature (C)]]*OO[[#This Row],[94]]</f>
        <v>1.2048908006264998E-2</v>
      </c>
      <c r="CS472" s="10">
        <f>3/24000000*OO[[#This Row],[153 (08JUL1985 00:00:00)-Water Temperature (C)]]*OO[[#This Row],[95]]</f>
        <v>1.2048908006264998E-2</v>
      </c>
      <c r="CT472" s="10">
        <f>3/24000000*OO[[#This Row],[154 (08JUL1985 03:00:00)-Water Temperature (C)]]*OO[[#This Row],[96]]</f>
        <v>1.2048908006264998E-2</v>
      </c>
      <c r="CU472" s="10">
        <f>3/24000000*OO[[#This Row],[155 (08JUL1985 06:00:00)-Water Temperature (C)]]*OO[[#This Row],[97]]</f>
        <v>1.2048908006264998E-2</v>
      </c>
      <c r="CV472" s="10">
        <f>3/24000000*OO[[#This Row],[156 (08JUL1985 09:00:00)-Water Temperature (C)]]*OO[[#This Row],[98]]</f>
        <v>1.2048908006264998E-2</v>
      </c>
      <c r="CW472" s="10">
        <f>3/24000000*OO[[#This Row],[157 (08JUL1985 12:00:00)-Water Temperature (C)]]*OO[[#This Row],[99]]</f>
        <v>1.2048908006264998E-2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9.8806588877587499E-43</v>
      </c>
      <c r="AB473" s="10">
        <f>3/24000000*OO[[#This Row],[84 (29JUN1985 09:00:00)-Water Temperature (C)]]*OO[[#This Row],[26]]</f>
        <v>3.3901946949337495E-36</v>
      </c>
      <c r="AC473" s="10">
        <f>3/24000000*OO[[#This Row],[85 (29JUN1985 12:00:00)-Water Temperature (C)]]*OO[[#This Row],[27]]</f>
        <v>8.7517608661874984E-31</v>
      </c>
      <c r="AD473" s="10">
        <f>3/24000000*OO[[#This Row],[86 (29JUN1985 15:00:00)-Water Temperature (C)]]*OO[[#This Row],[28]]</f>
        <v>1.7558641464131249E-26</v>
      </c>
      <c r="AE473" s="10">
        <f>3/24000000*OO[[#This Row],[88 (29JUN1985 21:00:00)-Water Temperature (C)]]*OO[[#This Row],[30]]</f>
        <v>7.5992356865724996E-20</v>
      </c>
      <c r="AF473" s="10">
        <f>3/24000000*OO[[#This Row],[88 (29JUN1985 21:00:00)-Water Temperature (C)]]*OO[[#This Row],[30]]</f>
        <v>7.5992356865724996E-20</v>
      </c>
      <c r="AG473" s="10">
        <f>3/24000000*OO[[#This Row],[89 (30JUN1985 00:00:00)-Water Temperature (C)]]*OO[[#This Row],[31]]</f>
        <v>3.1251938948999998E-17</v>
      </c>
      <c r="AH473" s="10">
        <f>3/24000000*OO[[#This Row],[90 (30JUN1985 03:00:00)-Water Temperature (C)]]*OO[[#This Row],[32]]</f>
        <v>5.7297901805099997E-15</v>
      </c>
      <c r="AI473" s="10">
        <f>3/24000000*OO[[#This Row],[91 (30JUN1985 06:00:00)-Water Temperature (C)]]*OO[[#This Row],[33]]</f>
        <v>5.30696447256E-13</v>
      </c>
      <c r="AJ473" s="10">
        <f>3/24000000*OO[[#This Row],[92 (30JUN1985 09:00:00)-Water Temperature (C)]]*OO[[#This Row],[34]]</f>
        <v>2.7757870466937499E-11</v>
      </c>
      <c r="AK473" s="10">
        <f>3/24000000*OO[[#This Row],[93 (30JUN1985 12:00:00)-Water Temperature (C)]]*OO[[#This Row],[35]]</f>
        <v>8.7681142700112509E-10</v>
      </c>
      <c r="AL473" s="10">
        <f>3/24000000*OO[[#This Row],[94 (30JUN1985 15:00:00)-Water Temperature (C)]]*OO[[#This Row],[36]]</f>
        <v>1.7718418758468748E-8</v>
      </c>
      <c r="AM473" s="10">
        <f>3/24000000*OO[[#This Row],[95 (30JUN1985 18:00:00)-Water Temperature (C)]]*OO[[#This Row],[37]]</f>
        <v>2.4338223373407502E-7</v>
      </c>
      <c r="AN473" s="10">
        <f>3/24000000*OO[[#This Row],[96 (30JUN1985 21:00:00)-Water Temperature (C)]]*OO[[#This Row],[38]]</f>
        <v>2.3481943150906249E-6</v>
      </c>
      <c r="AO473" s="10">
        <f>3/24000000*OO[[#This Row],[97 (01JUL1985 00:00:00)-Water Temperature (C)]]*OO[[#This Row],[39]]</f>
        <v>1.642492133821E-5</v>
      </c>
      <c r="AP473" s="10">
        <f>3/24000000*OO[[#This Row],[98 (01JUL1985 03:00:00)-Water Temperature (C)]]*OO[[#This Row],[40]]</f>
        <v>8.7099565946399988E-5</v>
      </c>
      <c r="AQ473" s="10">
        <f>3/24000000*OO[[#This Row],[99 (01JUL1985 06:00:00)-Water Temperature (C)]]*OO[[#This Row],[41]]</f>
        <v>3.6225470660775002E-4</v>
      </c>
      <c r="AR473" s="10">
        <f>3/24000000*OO[[#This Row],[100 (01JUL1985 09:00:00)-Water Temperature (C)]]*OO[[#This Row],[42]]</f>
        <v>1.2342840590819999E-3</v>
      </c>
      <c r="AS473" s="10">
        <f>3/24000000*OO[[#This Row],[101 (01JUL1985 12:00:00)-Water Temperature (C)]]*OO[[#This Row],[43]]</f>
        <v>3.477560720625E-3</v>
      </c>
      <c r="AT473" s="10">
        <f>3/24000000*OO[[#This Row],[102 (01JUL1985 15:00:00)-Water Temperature (C)]]*OO[[#This Row],[44]]</f>
        <v>8.2519652313600006E-3</v>
      </c>
      <c r="AU473" s="10">
        <f>3/24000000*OO[[#This Row],[103 (01JUL1985 18:00:00)-Water Temperature (C)]]*OO[[#This Row],[45]]</f>
        <v>1.6788599715712501E-2</v>
      </c>
      <c r="AV473" s="10">
        <f>3/24000000*OO[[#This Row],[104 (01JUL1985 21:00:00)-Water Temperature (C)]]*OO[[#This Row],[46]]</f>
        <v>2.9464567151824998E-2</v>
      </c>
      <c r="AW473" s="10">
        <f>3/24000000*OO[[#This Row],[105 (02JUL1985 00:00:00)-Water Temperature (C)]]*OO[[#This Row],[47]]</f>
        <v>4.5507678586099998E-2</v>
      </c>
      <c r="AX473" s="10">
        <f>3/24000000*OO[[#This Row],[106 (02JUL1985 03:00:00)-Water Temperature (C)]]*OO[[#This Row],[48]]</f>
        <v>6.3589474108574989E-2</v>
      </c>
      <c r="AY473" s="10">
        <f>3/24000000*OO[[#This Row],[107 (02JUL1985 06:00:00)-Water Temperature (C)]]*OO[[#This Row],[49]]</f>
        <v>8.1726093055824997E-2</v>
      </c>
      <c r="AZ473" s="10">
        <f>3/24000000*OO[[#This Row],[108 (02JUL1985 09:00:00)-Water Temperature (C)]]*OO[[#This Row],[50]]</f>
        <v>9.9481585485699991E-2</v>
      </c>
      <c r="BA473" s="10">
        <f>3/24000000*OO[[#This Row],[109 (02JUL1985 12:00:00)-Water Temperature (C)]]*OO[[#This Row],[51]]</f>
        <v>0.1144270009828125</v>
      </c>
      <c r="BB473" s="10">
        <f>3/24000000*OO[[#This Row],[110 (02JUL1985 15:00:00)-Water Temperature (C)]]*OO[[#This Row],[52]]</f>
        <v>0.125300836036775</v>
      </c>
      <c r="BC473" s="10">
        <f>3/24000000*OO[[#This Row],[111 (02JUL1985 18:00:00)-Water Temperature (C)]]*OO[[#This Row],[53]]</f>
        <v>0.1311317241737</v>
      </c>
      <c r="BD473" s="10">
        <f>3/24000000*OO[[#This Row],[112 (02JUL1985 21:00:00)-Water Temperature (C)]]*OO[[#This Row],[54]]</f>
        <v>0.131167827614425</v>
      </c>
      <c r="BE473" s="10">
        <f>3/24000000*OO[[#This Row],[113 (03JUL1985 00:00:00)-Water Temperature (C)]]*OO[[#This Row],[55]]</f>
        <v>0.12659125795758749</v>
      </c>
      <c r="BF473" s="10">
        <f>3/24000000*OO[[#This Row],[114 (03JUL1985 03:00:00)-Water Temperature (C)]]*OO[[#This Row],[56]]</f>
        <v>0.11992300694843751</v>
      </c>
      <c r="BG473" s="10">
        <f>3/24000000*OO[[#This Row],[115 (03JUL1985 06:00:00)-Water Temperature (C)]]*OO[[#This Row],[57]]</f>
        <v>0.11220207053825</v>
      </c>
      <c r="BH473" s="10">
        <f>3/24000000*OO[[#This Row],[116 (03JUL1985 09:00:00)-Water Temperature (C)]]*OO[[#This Row],[58]]</f>
        <v>0.10538066430674999</v>
      </c>
      <c r="BI473" s="10">
        <f>3/24000000*OO[[#This Row],[117 (03JUL1985 12:00:00)-Water Temperature (C)]]*OO[[#This Row],[59]]</f>
        <v>9.7313723701024993E-2</v>
      </c>
      <c r="BJ473" s="10">
        <f>3/24000000*OO[[#This Row],[118 (03JUL1985 15:00:00)-Water Temperature (C)]]*OO[[#This Row],[60]]</f>
        <v>9.0360591727862496E-2</v>
      </c>
      <c r="BK473" s="10">
        <f>3/24000000*OO[[#This Row],[119 (03JUL1985 18:00:00)-Water Temperature (C)]]*OO[[#This Row],[61]]</f>
        <v>8.3450688872300005E-2</v>
      </c>
      <c r="BL473" s="10">
        <f>3/24000000*OO[[#This Row],[120 (03JUL1985 21:00:00)-Water Temperature (C)]]*OO[[#This Row],[62]]</f>
        <v>7.6167642063124999E-2</v>
      </c>
      <c r="BM473" s="10">
        <f>3/24000000*OO[[#This Row],[121 (04JUL1985 00:00:00)-Water Temperature (C)]]*OO[[#This Row],[63]]</f>
        <v>6.8826597195999997E-2</v>
      </c>
      <c r="BN473" s="10">
        <f>3/24000000*OO[[#This Row],[122 (04JUL1985 03:00:00)-Water Temperature (C)]]*OO[[#This Row],[64]]</f>
        <v>6.2057547870587496E-2</v>
      </c>
      <c r="BO473" s="10">
        <f>3/24000000*OO[[#This Row],[123 (04JUL1985 06:00:00)-Water Temperature (C)]]*OO[[#This Row],[65]]</f>
        <v>5.6285809903050002E-2</v>
      </c>
      <c r="BP473" s="10">
        <f>3/24000000*OO[[#This Row],[124 (04JUL1985 09:00:00)-Water Temperature (C)]]*OO[[#This Row],[66]]</f>
        <v>5.2162726716249996E-2</v>
      </c>
      <c r="BQ473" s="10">
        <f>3/24000000*OO[[#This Row],[125 (04JUL1985 12:00:00)-Water Temperature (C)]]*OO[[#This Row],[67]]</f>
        <v>4.8721384275949998E-2</v>
      </c>
      <c r="BR473" s="10">
        <f>3/24000000*OO[[#This Row],[126 (04JUL1985 15:00:00)-Water Temperature (C)]]*OO[[#This Row],[68]]</f>
        <v>4.5677507555312497E-2</v>
      </c>
      <c r="BS473" s="10">
        <f>3/24000000*OO[[#This Row],[127 (04JUL1985 18:00:00)-Water Temperature (C)]]*OO[[#This Row],[69]]</f>
        <v>4.2824678123562498E-2</v>
      </c>
      <c r="BT473" s="10">
        <f>3/24000000*OO[[#This Row],[128 (04JUL1985 21:00:00)-Water Temperature (C)]]*OO[[#This Row],[70]]</f>
        <v>3.9734928678812495E-2</v>
      </c>
      <c r="BU473" s="10">
        <f>3/24000000*OO[[#This Row],[129 (05JUL1985 00:00:00)-Water Temperature (C)]]*OO[[#This Row],[71]]</f>
        <v>3.6483488805137493E-2</v>
      </c>
      <c r="BV473" s="10">
        <f>3/24000000*OO[[#This Row],[130 (05JUL1985 03:00:00)-Water Temperature (C)]]*OO[[#This Row],[72]]</f>
        <v>3.3543315223437502E-2</v>
      </c>
      <c r="BW473" s="10">
        <f>3/24000000*OO[[#This Row],[131 (05JUL1985 06:00:00)-Water Temperature (C)]]*OO[[#This Row],[73]]</f>
        <v>3.0936665630919995E-2</v>
      </c>
      <c r="BX473" s="10">
        <f>3/24000000*OO[[#This Row],[132 (05JUL1985 09:00:00)-Water Temperature (C)]]*OO[[#This Row],[74]]</f>
        <v>2.8918627112774997E-2</v>
      </c>
      <c r="BY473" s="10">
        <f>3/24000000*OO[[#This Row],[133 (05JUL1985 12:00:00)-Water Temperature (C)]]*OO[[#This Row],[75]]</f>
        <v>2.7118346372837495E-2</v>
      </c>
      <c r="BZ473" s="10">
        <f>3/24000000*OO[[#This Row],[134 (05JUL1985 15:00:00)-Water Temperature (C)]]*OO[[#This Row],[76]]</f>
        <v>2.5366369735124999E-2</v>
      </c>
      <c r="CA473" s="10">
        <f>3/24000000*OO[[#This Row],[135 (05JUL1985 18:00:00)-Water Temperature (C)]]*OO[[#This Row],[77]]</f>
        <v>2.3707755575274998E-2</v>
      </c>
      <c r="CB473" s="10">
        <f>3/24000000*OO[[#This Row],[136 (05JUL1985 21:00:00)-Water Temperature (C)]]*OO[[#This Row],[78]]</f>
        <v>2.2054575433839999E-2</v>
      </c>
      <c r="CC473" s="10">
        <f>3/24000000*OO[[#This Row],[137 (06JUL1985 00:00:00)-Water Temperature (C)]]*OO[[#This Row],[79]]</f>
        <v>2.0479828250238748E-2</v>
      </c>
      <c r="CD473" s="10">
        <f>3/24000000*OO[[#This Row],[138 (06JUL1985 03:00:00)-Water Temperature (C)]]*OO[[#This Row],[80]]</f>
        <v>1.9021429527660002E-2</v>
      </c>
      <c r="CE473" s="10">
        <f>3/24000000*OO[[#This Row],[139 (06JUL1985 06:00:00)-Water Temperature (C)]]*OO[[#This Row],[81]]</f>
        <v>1.7770995012319997E-2</v>
      </c>
      <c r="CF473" s="10">
        <f>3/24000000*OO[[#This Row],[140 (06JUL1985 09:00:00)-Water Temperature (C)]]*OO[[#This Row],[82]]</f>
        <v>1.6916438652124999E-2</v>
      </c>
      <c r="CG473" s="10">
        <f>3/24000000*OO[[#This Row],[141 (06JUL1985 12:00:00)-Water Temperature (C)]]*OO[[#This Row],[83]]</f>
        <v>1.6231287451009997E-2</v>
      </c>
      <c r="CH473" s="10">
        <f>3/24000000*OO[[#This Row],[142 (06JUL1985 15:00:00)-Water Temperature (C)]]*OO[[#This Row],[84]]</f>
        <v>1.5663088456053749E-2</v>
      </c>
      <c r="CI473" s="10">
        <f>3/24000000*OO[[#This Row],[143 (06JUL1985 18:00:00)-Water Temperature (C)]]*OO[[#This Row],[85]]</f>
        <v>1.5092432629722499E-2</v>
      </c>
      <c r="CJ473" s="10">
        <f>3/24000000*OO[[#This Row],[144 (06JUL1985 21:00:00)-Water Temperature (C)]]*OO[[#This Row],[86]]</f>
        <v>1.4456812216660002E-2</v>
      </c>
      <c r="CK473" s="10">
        <f>3/24000000*OO[[#This Row],[145 (07JUL1985 00:00:00)-Water Temperature (C)]]*OO[[#This Row],[87]]</f>
        <v>1.3700922215039999E-2</v>
      </c>
      <c r="CL473" s="10">
        <f>3/24000000*OO[[#This Row],[146 (07JUL1985 03:00:00)-Water Temperature (C)]]*OO[[#This Row],[88]]</f>
        <v>1.2994985317668748E-2</v>
      </c>
      <c r="CM473" s="10">
        <f>3/24000000*OO[[#This Row],[147 (07JUL1985 06:00:00)-Water Temperature (C)]]*OO[[#This Row],[89]]</f>
        <v>1.235932289803625E-2</v>
      </c>
      <c r="CN473" s="10">
        <f>3/24000000*OO[[#This Row],[148 (07JUL1985 09:00:00)-Water Temperature (C)]]*OO[[#This Row],[90]]</f>
        <v>1.1878160457038749E-2</v>
      </c>
      <c r="CO473" s="10">
        <f>3/24000000*OO[[#This Row],[149 (07JUL1985 12:00:00)-Water Temperature (C)]]*OO[[#This Row],[91]]</f>
        <v>1.1514741178886248E-2</v>
      </c>
      <c r="CP473" s="10">
        <f>3/24000000*OO[[#This Row],[150 (07JUL1985 15:00:00)-Water Temperature (C)]]*OO[[#This Row],[92]]</f>
        <v>1.1514741178886248E-2</v>
      </c>
      <c r="CQ473" s="10">
        <f>3/24000000*OO[[#This Row],[151 (07JUL1985 18:00:00)-Water Temperature (C)]]*OO[[#This Row],[93]]</f>
        <v>1.1514741178886248E-2</v>
      </c>
      <c r="CR473" s="10">
        <f>3/24000000*OO[[#This Row],[152 (07JUL1985 21:00:00)-Water Temperature (C)]]*OO[[#This Row],[94]]</f>
        <v>1.1514741178886248E-2</v>
      </c>
      <c r="CS473" s="10">
        <f>3/24000000*OO[[#This Row],[153 (08JUL1985 00:00:00)-Water Temperature (C)]]*OO[[#This Row],[95]]</f>
        <v>1.1514741178886248E-2</v>
      </c>
      <c r="CT473" s="10">
        <f>3/24000000*OO[[#This Row],[154 (08JUL1985 03:00:00)-Water Temperature (C)]]*OO[[#This Row],[96]]</f>
        <v>1.1514741178886248E-2</v>
      </c>
      <c r="CU473" s="10">
        <f>3/24000000*OO[[#This Row],[155 (08JUL1985 06:00:00)-Water Temperature (C)]]*OO[[#This Row],[97]]</f>
        <v>1.1514741178886248E-2</v>
      </c>
      <c r="CV473" s="10">
        <f>3/24000000*OO[[#This Row],[156 (08JUL1985 09:00:00)-Water Temperature (C)]]*OO[[#This Row],[98]]</f>
        <v>1.1514741178886248E-2</v>
      </c>
      <c r="CW473" s="10">
        <f>3/24000000*OO[[#This Row],[157 (08JUL1985 12:00:00)-Water Temperature (C)]]*OO[[#This Row],[99]]</f>
        <v>1.1514741178886248E-2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2.2973527491243748E-43</v>
      </c>
      <c r="AB474" s="10">
        <f>3/24000000*OO[[#This Row],[84 (29JUN1985 09:00:00)-Water Temperature (C)]]*OO[[#This Row],[26]]</f>
        <v>7.8046781586749993E-37</v>
      </c>
      <c r="AC474" s="10">
        <f>3/24000000*OO[[#This Row],[85 (29JUN1985 12:00:00)-Water Temperature (C)]]*OO[[#This Row],[27]]</f>
        <v>2.3958921593036249E-31</v>
      </c>
      <c r="AD474" s="10">
        <f>3/24000000*OO[[#This Row],[86 (29JUN1985 15:00:00)-Water Temperature (C)]]*OO[[#This Row],[28]]</f>
        <v>5.4887769392399996E-27</v>
      </c>
      <c r="AE474" s="10">
        <f>3/24000000*OO[[#This Row],[88 (29JUN1985 21:00:00)-Water Temperature (C)]]*OO[[#This Row],[30]]</f>
        <v>2.8562646347237498E-20</v>
      </c>
      <c r="AF474" s="10">
        <f>3/24000000*OO[[#This Row],[88 (29JUN1985 21:00:00)-Water Temperature (C)]]*OO[[#This Row],[30]]</f>
        <v>2.8562646347237498E-20</v>
      </c>
      <c r="AG474" s="10">
        <f>3/24000000*OO[[#This Row],[89 (30JUN1985 00:00:00)-Water Temperature (C)]]*OO[[#This Row],[31]]</f>
        <v>1.2645305082312499E-17</v>
      </c>
      <c r="AH474" s="10">
        <f>3/24000000*OO[[#This Row],[90 (30JUN1985 03:00:00)-Water Temperature (C)]]*OO[[#This Row],[32]]</f>
        <v>2.476345952989125E-15</v>
      </c>
      <c r="AI474" s="10">
        <f>3/24000000*OO[[#This Row],[91 (30JUN1985 06:00:00)-Water Temperature (C)]]*OO[[#This Row],[33]]</f>
        <v>2.4359332887954995E-13</v>
      </c>
      <c r="AJ474" s="10">
        <f>3/24000000*OO[[#This Row],[92 (30JUN1985 09:00:00)-Water Temperature (C)]]*OO[[#This Row],[34]]</f>
        <v>1.3463261233325E-11</v>
      </c>
      <c r="AK474" s="10">
        <f>3/24000000*OO[[#This Row],[93 (30JUN1985 12:00:00)-Water Temperature (C)]]*OO[[#This Row],[35]]</f>
        <v>4.4763936557724994E-10</v>
      </c>
      <c r="AL474" s="10">
        <f>3/24000000*OO[[#This Row],[94 (30JUN1985 15:00:00)-Water Temperature (C)]]*OO[[#This Row],[36]]</f>
        <v>9.4938478182999996E-9</v>
      </c>
      <c r="AM474" s="10">
        <f>3/24000000*OO[[#This Row],[95 (30JUN1985 18:00:00)-Water Temperature (C)]]*OO[[#This Row],[37]]</f>
        <v>1.364380903558125E-7</v>
      </c>
      <c r="AN474" s="10">
        <f>3/24000000*OO[[#This Row],[96 (30JUN1985 21:00:00)-Water Temperature (C)]]*OO[[#This Row],[38]]</f>
        <v>1.3738900309501248E-6</v>
      </c>
      <c r="AO474" s="10">
        <f>3/24000000*OO[[#This Row],[97 (01JUL1985 00:00:00)-Water Temperature (C)]]*OO[[#This Row],[39]]</f>
        <v>1.0016615532374999E-5</v>
      </c>
      <c r="AP474" s="10">
        <f>3/24000000*OO[[#This Row],[98 (01JUL1985 03:00:00)-Water Temperature (C)]]*OO[[#This Row],[40]]</f>
        <v>5.5271850618000007E-5</v>
      </c>
      <c r="AQ474" s="10">
        <f>3/24000000*OO[[#This Row],[99 (01JUL1985 06:00:00)-Water Temperature (C)]]*OO[[#This Row],[41]]</f>
        <v>2.3886484459772499E-4</v>
      </c>
      <c r="AR474" s="10">
        <f>3/24000000*OO[[#This Row],[100 (01JUL1985 09:00:00)-Water Temperature (C)]]*OO[[#This Row],[42]]</f>
        <v>8.4385103217499992E-4</v>
      </c>
      <c r="AS474" s="10">
        <f>3/24000000*OO[[#This Row],[101 (01JUL1985 12:00:00)-Water Temperature (C)]]*OO[[#This Row],[43]]</f>
        <v>2.4605836504129996E-3</v>
      </c>
      <c r="AT474" s="10">
        <f>3/24000000*OO[[#This Row],[102 (01JUL1985 15:00:00)-Water Temperature (C)]]*OO[[#This Row],[44]]</f>
        <v>6.0322760074224997E-3</v>
      </c>
      <c r="AU474" s="10">
        <f>3/24000000*OO[[#This Row],[103 (01JUL1985 18:00:00)-Water Temperature (C)]]*OO[[#This Row],[45]]</f>
        <v>1.2656457895052497E-2</v>
      </c>
      <c r="AV474" s="10">
        <f>3/24000000*OO[[#This Row],[104 (01JUL1985 21:00:00)-Water Temperature (C)]]*OO[[#This Row],[46]]</f>
        <v>2.2877874469499997E-2</v>
      </c>
      <c r="AW474" s="10">
        <f>3/24000000*OO[[#This Row],[105 (02JUL1985 00:00:00)-Water Temperature (C)]]*OO[[#This Row],[47]]</f>
        <v>3.6363171920399992E-2</v>
      </c>
      <c r="AX474" s="10">
        <f>3/24000000*OO[[#This Row],[106 (02JUL1985 03:00:00)-Water Temperature (C)]]*OO[[#This Row],[48]]</f>
        <v>5.2212262605750001E-2</v>
      </c>
      <c r="AY474" s="10">
        <f>3/24000000*OO[[#This Row],[107 (02JUL1985 06:00:00)-Water Temperature (C)]]*OO[[#This Row],[49]]</f>
        <v>6.887250436747501E-2</v>
      </c>
      <c r="AZ474" s="10">
        <f>3/24000000*OO[[#This Row],[108 (02JUL1985 09:00:00)-Water Temperature (C)]]*OO[[#This Row],[50]]</f>
        <v>8.5876277771249995E-2</v>
      </c>
      <c r="BA474" s="10">
        <f>3/24000000*OO[[#This Row],[109 (02JUL1985 12:00:00)-Water Temperature (C)]]*OO[[#This Row],[51]]</f>
        <v>0.10100213938937498</v>
      </c>
      <c r="BB474" s="10">
        <f>3/24000000*OO[[#This Row],[110 (02JUL1985 15:00:00)-Water Temperature (C)]]*OO[[#This Row],[52]]</f>
        <v>0.112874797531275</v>
      </c>
      <c r="BC474" s="10">
        <f>3/24000000*OO[[#This Row],[111 (02JUL1985 18:00:00)-Water Temperature (C)]]*OO[[#This Row],[53]]</f>
        <v>0.12034657727299998</v>
      </c>
      <c r="BD474" s="10">
        <f>3/24000000*OO[[#This Row],[112 (02JUL1985 21:00:00)-Water Temperature (C)]]*OO[[#This Row],[54]]</f>
        <v>0.12244979597456251</v>
      </c>
      <c r="BE474" s="10">
        <f>3/24000000*OO[[#This Row],[113 (03JUL1985 00:00:00)-Water Temperature (C)]]*OO[[#This Row],[55]]</f>
        <v>0.12007258348410002</v>
      </c>
      <c r="BF474" s="10">
        <f>3/24000000*OO[[#This Row],[114 (03JUL1985 03:00:00)-Water Temperature (C)]]*OO[[#This Row],[56]]</f>
        <v>0.11538477358024998</v>
      </c>
      <c r="BG474" s="10">
        <f>3/24000000*OO[[#This Row],[115 (03JUL1985 06:00:00)-Water Temperature (C)]]*OO[[#This Row],[57]]</f>
        <v>0.109395648520725</v>
      </c>
      <c r="BH474" s="10">
        <f>3/24000000*OO[[#This Row],[116 (03JUL1985 09:00:00)-Water Temperature (C)]]*OO[[#This Row],[58]]</f>
        <v>0.10391523821268749</v>
      </c>
      <c r="BI474" s="10">
        <f>3/24000000*OO[[#This Row],[117 (03JUL1985 12:00:00)-Water Temperature (C)]]*OO[[#This Row],[59]]</f>
        <v>9.7010244312974989E-2</v>
      </c>
      <c r="BJ474" s="10">
        <f>3/24000000*OO[[#This Row],[118 (03JUL1985 15:00:00)-Water Temperature (C)]]*OO[[#This Row],[60]]</f>
        <v>9.0943535425987487E-2</v>
      </c>
      <c r="BK474" s="10">
        <f>3/24000000*OO[[#This Row],[119 (03JUL1985 18:00:00)-Water Temperature (C)]]*OO[[#This Row],[61]]</f>
        <v>8.4683068035262515E-2</v>
      </c>
      <c r="BL474" s="10">
        <f>3/24000000*OO[[#This Row],[120 (03JUL1985 21:00:00)-Water Temperature (C)]]*OO[[#This Row],[62]]</f>
        <v>7.787222651999999E-2</v>
      </c>
      <c r="BM474" s="10">
        <f>3/24000000*OO[[#This Row],[121 (04JUL1985 00:00:00)-Water Temperature (C)]]*OO[[#This Row],[63]]</f>
        <v>7.0861477726299998E-2</v>
      </c>
      <c r="BN474" s="10">
        <f>3/24000000*OO[[#This Row],[122 (04JUL1985 03:00:00)-Water Temperature (C)]]*OO[[#This Row],[64]]</f>
        <v>6.4296536091737494E-2</v>
      </c>
      <c r="BO474" s="10">
        <f>3/24000000*OO[[#This Row],[123 (04JUL1985 06:00:00)-Water Temperature (C)]]*OO[[#This Row],[65]]</f>
        <v>5.8648680895999991E-2</v>
      </c>
      <c r="BP474" s="10">
        <f>3/24000000*OO[[#This Row],[124 (04JUL1985 09:00:00)-Water Temperature (C)]]*OO[[#This Row],[66]]</f>
        <v>5.4589633354349999E-2</v>
      </c>
      <c r="BQ474" s="10">
        <f>3/24000000*OO[[#This Row],[125 (04JUL1985 12:00:00)-Water Temperature (C)]]*OO[[#This Row],[67]]</f>
        <v>5.1171930289199988E-2</v>
      </c>
      <c r="BR474" s="10">
        <f>3/24000000*OO[[#This Row],[126 (04JUL1985 15:00:00)-Water Temperature (C)]]*OO[[#This Row],[68]]</f>
        <v>4.8120496810199996E-2</v>
      </c>
      <c r="BS474" s="10">
        <f>3/24000000*OO[[#This Row],[127 (04JUL1985 18:00:00)-Water Temperature (C)]]*OO[[#This Row],[69]]</f>
        <v>4.5228505161974991E-2</v>
      </c>
      <c r="BT474" s="10">
        <f>3/24000000*OO[[#This Row],[128 (04JUL1985 21:00:00)-Water Temperature (C)]]*OO[[#This Row],[70]]</f>
        <v>4.2067376811E-2</v>
      </c>
      <c r="BU474" s="10">
        <f>3/24000000*OO[[#This Row],[129 (05JUL1985 00:00:00)-Water Temperature (C)]]*OO[[#This Row],[71]]</f>
        <v>3.8729945627099999E-2</v>
      </c>
      <c r="BV474" s="10">
        <f>3/24000000*OO[[#This Row],[130 (05JUL1985 03:00:00)-Water Temperature (C)]]*OO[[#This Row],[72]]</f>
        <v>3.5701788177000003E-2</v>
      </c>
      <c r="BW474" s="10">
        <f>3/24000000*OO[[#This Row],[131 (05JUL1985 06:00:00)-Water Temperature (C)]]*OO[[#This Row],[73]]</f>
        <v>3.3015239922875E-2</v>
      </c>
      <c r="BX474" s="10">
        <f>3/24000000*OO[[#This Row],[132 (05JUL1985 09:00:00)-Water Temperature (C)]]*OO[[#This Row],[74]]</f>
        <v>3.0935450472500001E-2</v>
      </c>
      <c r="BY474" s="10">
        <f>3/24000000*OO[[#This Row],[133 (05JUL1985 12:00:00)-Water Temperature (C)]]*OO[[#This Row],[75]]</f>
        <v>2.9075453353168752E-2</v>
      </c>
      <c r="BZ474" s="10">
        <f>3/24000000*OO[[#This Row],[134 (05JUL1985 15:00:00)-Water Temperature (C)]]*OO[[#This Row],[76]]</f>
        <v>2.7268120262563748E-2</v>
      </c>
      <c r="CA474" s="10">
        <f>3/24000000*OO[[#This Row],[135 (05JUL1985 18:00:00)-Water Temperature (C)]]*OO[[#This Row],[77]]</f>
        <v>2.5541793117555001E-2</v>
      </c>
      <c r="CB474" s="10">
        <f>3/24000000*OO[[#This Row],[136 (05JUL1985 21:00:00)-Water Temperature (C)]]*OO[[#This Row],[78]]</f>
        <v>2.3816480745093752E-2</v>
      </c>
      <c r="CC474" s="10">
        <f>3/24000000*OO[[#This Row],[137 (06JUL1985 00:00:00)-Water Temperature (C)]]*OO[[#This Row],[79]]</f>
        <v>2.2165013365670002E-2</v>
      </c>
      <c r="CD474" s="10">
        <f>3/24000000*OO[[#This Row],[138 (06JUL1985 03:00:00)-Water Temperature (C)]]*OO[[#This Row],[80]]</f>
        <v>2.0631091211506247E-2</v>
      </c>
      <c r="CE474" s="10">
        <f>3/24000000*OO[[#This Row],[139 (06JUL1985 06:00:00)-Water Temperature (C)]]*OO[[#This Row],[81]]</f>
        <v>1.9315537321452501E-2</v>
      </c>
      <c r="CF474" s="10">
        <f>3/24000000*OO[[#This Row],[140 (06JUL1985 09:00:00)-Water Temperature (C)]]*OO[[#This Row],[82]]</f>
        <v>1.8409562341677496E-2</v>
      </c>
      <c r="CG474" s="10">
        <f>3/24000000*OO[[#This Row],[141 (06JUL1985 12:00:00)-Water Temperature (C)]]*OO[[#This Row],[83]]</f>
        <v>1.7677465050292499E-2</v>
      </c>
      <c r="CH474" s="10">
        <f>3/24000000*OO[[#This Row],[142 (06JUL1985 15:00:00)-Water Temperature (C)]]*OO[[#This Row],[84]]</f>
        <v>1.7064510973434997E-2</v>
      </c>
      <c r="CI474" s="10">
        <f>3/24000000*OO[[#This Row],[143 (06JUL1985 18:00:00)-Water Temperature (C)]]*OO[[#This Row],[85]]</f>
        <v>1.6446515823271248E-2</v>
      </c>
      <c r="CJ474" s="10">
        <f>3/24000000*OO[[#This Row],[144 (06JUL1985 21:00:00)-Water Temperature (C)]]*OO[[#This Row],[86]]</f>
        <v>1.5757743042843751E-2</v>
      </c>
      <c r="CK474" s="10">
        <f>3/24000000*OO[[#This Row],[145 (07JUL1985 00:00:00)-Water Temperature (C)]]*OO[[#This Row],[87]]</f>
        <v>1.4945370203114998E-2</v>
      </c>
      <c r="CL474" s="10">
        <f>3/24000000*OO[[#This Row],[146 (07JUL1985 03:00:00)-Water Temperature (C)]]*OO[[#This Row],[88]]</f>
        <v>1.4187503520244999E-2</v>
      </c>
      <c r="CM474" s="10">
        <f>3/24000000*OO[[#This Row],[147 (07JUL1985 06:00:00)-Water Temperature (C)]]*OO[[#This Row],[89]]</f>
        <v>1.3506733753267499E-2</v>
      </c>
      <c r="CN474" s="10">
        <f>3/24000000*OO[[#This Row],[148 (07JUL1985 09:00:00)-Water Temperature (C)]]*OO[[#This Row],[90]]</f>
        <v>1.2991675968637499E-2</v>
      </c>
      <c r="CO474" s="10">
        <f>3/24000000*OO[[#This Row],[149 (07JUL1985 12:00:00)-Water Temperature (C)]]*OO[[#This Row],[91]]</f>
        <v>1.26017460547975E-2</v>
      </c>
      <c r="CP474" s="10">
        <f>3/24000000*OO[[#This Row],[150 (07JUL1985 15:00:00)-Water Temperature (C)]]*OO[[#This Row],[92]]</f>
        <v>1.26017460547975E-2</v>
      </c>
      <c r="CQ474" s="10">
        <f>3/24000000*OO[[#This Row],[151 (07JUL1985 18:00:00)-Water Temperature (C)]]*OO[[#This Row],[93]]</f>
        <v>1.26017460547975E-2</v>
      </c>
      <c r="CR474" s="10">
        <f>3/24000000*OO[[#This Row],[152 (07JUL1985 21:00:00)-Water Temperature (C)]]*OO[[#This Row],[94]]</f>
        <v>1.26017460547975E-2</v>
      </c>
      <c r="CS474" s="10">
        <f>3/24000000*OO[[#This Row],[153 (08JUL1985 00:00:00)-Water Temperature (C)]]*OO[[#This Row],[95]]</f>
        <v>1.26017460547975E-2</v>
      </c>
      <c r="CT474" s="10">
        <f>3/24000000*OO[[#This Row],[154 (08JUL1985 03:00:00)-Water Temperature (C)]]*OO[[#This Row],[96]]</f>
        <v>1.26017460547975E-2</v>
      </c>
      <c r="CU474" s="10">
        <f>3/24000000*OO[[#This Row],[155 (08JUL1985 06:00:00)-Water Temperature (C)]]*OO[[#This Row],[97]]</f>
        <v>1.26017460547975E-2</v>
      </c>
      <c r="CV474" s="10">
        <f>3/24000000*OO[[#This Row],[156 (08JUL1985 09:00:00)-Water Temperature (C)]]*OO[[#This Row],[98]]</f>
        <v>1.26017460547975E-2</v>
      </c>
      <c r="CW474" s="10">
        <f>3/24000000*OO[[#This Row],[157 (08JUL1985 12:00:00)-Water Temperature (C)]]*OO[[#This Row],[99]]</f>
        <v>1.26017460547975E-2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5.6096649903774989E-44</v>
      </c>
      <c r="AB475" s="10">
        <f>3/24000000*OO[[#This Row],[84 (29JUN1985 09:00:00)-Water Temperature (C)]]*OO[[#This Row],[26]]</f>
        <v>1.853098783914E-37</v>
      </c>
      <c r="AC475" s="10">
        <f>3/24000000*OO[[#This Row],[85 (29JUN1985 12:00:00)-Water Temperature (C)]]*OO[[#This Row],[27]]</f>
        <v>6.7248761954675003E-32</v>
      </c>
      <c r="AD475" s="10">
        <f>3/24000000*OO[[#This Row],[86 (29JUN1985 15:00:00)-Water Temperature (C)]]*OO[[#This Row],[28]]</f>
        <v>1.7564393406146252E-27</v>
      </c>
      <c r="AE475" s="10">
        <f>3/24000000*OO[[#This Row],[88 (29JUN1985 21:00:00)-Water Temperature (C)]]*OO[[#This Row],[30]]</f>
        <v>1.0965819420325E-20</v>
      </c>
      <c r="AF475" s="10">
        <f>3/24000000*OO[[#This Row],[88 (29JUN1985 21:00:00)-Water Temperature (C)]]*OO[[#This Row],[30]]</f>
        <v>1.0965819420325E-20</v>
      </c>
      <c r="AG475" s="10">
        <f>3/24000000*OO[[#This Row],[89 (30JUN1985 00:00:00)-Water Temperature (C)]]*OO[[#This Row],[31]]</f>
        <v>5.2235141755737496E-18</v>
      </c>
      <c r="AH475" s="10">
        <f>3/24000000*OO[[#This Row],[90 (30JUN1985 03:00:00)-Water Temperature (C)]]*OO[[#This Row],[32]]</f>
        <v>1.0922171835105E-15</v>
      </c>
      <c r="AI475" s="10">
        <f>3/24000000*OO[[#This Row],[91 (30JUN1985 06:00:00)-Water Temperature (C)]]*OO[[#This Row],[33]]</f>
        <v>1.1407454044017497E-13</v>
      </c>
      <c r="AJ475" s="10">
        <f>3/24000000*OO[[#This Row],[92 (30JUN1985 09:00:00)-Water Temperature (C)]]*OO[[#This Row],[34]]</f>
        <v>6.660115749315E-12</v>
      </c>
      <c r="AK475" s="10">
        <f>3/24000000*OO[[#This Row],[93 (30JUN1985 12:00:00)-Water Temperature (C)]]*OO[[#This Row],[35]]</f>
        <v>2.3304134617517498E-10</v>
      </c>
      <c r="AL475" s="10">
        <f>3/24000000*OO[[#This Row],[94 (30JUN1985 15:00:00)-Water Temperature (C)]]*OO[[#This Row],[36]]</f>
        <v>5.186932536635E-9</v>
      </c>
      <c r="AM475" s="10">
        <f>3/24000000*OO[[#This Row],[95 (30JUN1985 18:00:00)-Water Temperature (C)]]*OO[[#This Row],[37]]</f>
        <v>7.7995039695962504E-8</v>
      </c>
      <c r="AN475" s="10">
        <f>3/24000000*OO[[#This Row],[96 (30JUN1985 21:00:00)-Water Temperature (C)]]*OO[[#This Row],[38]]</f>
        <v>8.1988592107975E-7</v>
      </c>
      <c r="AO475" s="10">
        <f>3/24000000*OO[[#This Row],[97 (01JUL1985 00:00:00)-Water Temperature (C)]]*OO[[#This Row],[39]]</f>
        <v>6.2314698047499999E-6</v>
      </c>
      <c r="AP475" s="10">
        <f>3/24000000*OO[[#This Row],[98 (01JUL1985 03:00:00)-Water Temperature (C)]]*OO[[#This Row],[40]]</f>
        <v>3.5786054742749998E-5</v>
      </c>
      <c r="AQ475" s="10">
        <f>3/24000000*OO[[#This Row],[99 (01JUL1985 06:00:00)-Water Temperature (C)]]*OO[[#This Row],[41]]</f>
        <v>1.6070798537708749E-4</v>
      </c>
      <c r="AR475" s="10">
        <f>3/24000000*OO[[#This Row],[100 (01JUL1985 09:00:00)-Water Temperature (C)]]*OO[[#This Row],[42]]</f>
        <v>5.8868801728712505E-4</v>
      </c>
      <c r="AS475" s="10">
        <f>3/24000000*OO[[#This Row],[101 (01JUL1985 12:00:00)-Water Temperature (C)]]*OO[[#This Row],[43]]</f>
        <v>1.7767829549819999E-3</v>
      </c>
      <c r="AT475" s="10">
        <f>3/24000000*OO[[#This Row],[102 (01JUL1985 15:00:00)-Water Temperature (C)]]*OO[[#This Row],[44]]</f>
        <v>4.5016453092149994E-3</v>
      </c>
      <c r="AU475" s="10">
        <f>3/24000000*OO[[#This Row],[103 (01JUL1985 18:00:00)-Water Temperature (C)]]*OO[[#This Row],[45]]</f>
        <v>9.7457243877337504E-3</v>
      </c>
      <c r="AV475" s="10">
        <f>3/24000000*OO[[#This Row],[104 (01JUL1985 21:00:00)-Water Temperature (C)]]*OO[[#This Row],[46]]</f>
        <v>1.8157763246759998E-2</v>
      </c>
      <c r="AW475" s="10">
        <f>3/24000000*OO[[#This Row],[105 (02JUL1985 00:00:00)-Water Temperature (C)]]*OO[[#This Row],[47]]</f>
        <v>2.9722165288200004E-2</v>
      </c>
      <c r="AX475" s="10">
        <f>3/24000000*OO[[#This Row],[106 (02JUL1985 03:00:00)-Water Temperature (C)]]*OO[[#This Row],[48]]</f>
        <v>4.3885206744449998E-2</v>
      </c>
      <c r="AY475" s="10">
        <f>3/24000000*OO[[#This Row],[107 (02JUL1985 06:00:00)-Water Temperature (C)]]*OO[[#This Row],[49]]</f>
        <v>5.9450669878074992E-2</v>
      </c>
      <c r="AZ475" s="10">
        <f>3/24000000*OO[[#This Row],[108 (02JUL1985 09:00:00)-Water Temperature (C)]]*OO[[#This Row],[50]]</f>
        <v>7.5984691894199985E-2</v>
      </c>
      <c r="BA475" s="10">
        <f>3/24000000*OO[[#This Row],[109 (02JUL1985 12:00:00)-Water Temperature (C)]]*OO[[#This Row],[51]]</f>
        <v>9.1453326381749994E-2</v>
      </c>
      <c r="BB475" s="10">
        <f>3/24000000*OO[[#This Row],[110 (02JUL1985 15:00:00)-Water Temperature (C)]]*OO[[#This Row],[52]]</f>
        <v>0.10441597001190001</v>
      </c>
      <c r="BC475" s="10">
        <f>3/24000000*OO[[#This Row],[111 (02JUL1985 18:00:00)-Water Temperature (C)]]*OO[[#This Row],[53]]</f>
        <v>0.11355259240604999</v>
      </c>
      <c r="BD475" s="10">
        <f>3/24000000*OO[[#This Row],[112 (02JUL1985 21:00:00)-Water Temperature (C)]]*OO[[#This Row],[54]]</f>
        <v>0.11768437330649999</v>
      </c>
      <c r="BE475" s="10">
        <f>3/24000000*OO[[#This Row],[113 (03JUL1985 00:00:00)-Water Temperature (C)]]*OO[[#This Row],[55]]</f>
        <v>0.11739815010315001</v>
      </c>
      <c r="BF475" s="10">
        <f>3/24000000*OO[[#This Row],[114 (03JUL1985 03:00:00)-Water Temperature (C)]]*OO[[#This Row],[56]]</f>
        <v>0.11457614600282501</v>
      </c>
      <c r="BG475" s="10">
        <f>3/24000000*OO[[#This Row],[115 (03JUL1985 06:00:00)-Water Temperature (C)]]*OO[[#This Row],[57]]</f>
        <v>0.11017906124693748</v>
      </c>
      <c r="BH475" s="10">
        <f>3/24000000*OO[[#This Row],[116 (03JUL1985 09:00:00)-Water Temperature (C)]]*OO[[#This Row],[58]]</f>
        <v>0.10598103551299999</v>
      </c>
      <c r="BI475" s="10">
        <f>3/24000000*OO[[#This Row],[117 (03JUL1985 12:00:00)-Water Temperature (C)]]*OO[[#This Row],[59]]</f>
        <v>0.10009433430937499</v>
      </c>
      <c r="BJ475" s="10">
        <f>3/24000000*OO[[#This Row],[118 (03JUL1985 15:00:00)-Water Temperature (C)]]*OO[[#This Row],[60]]</f>
        <v>9.4807177907799994E-2</v>
      </c>
      <c r="BK475" s="10">
        <f>3/24000000*OO[[#This Row],[119 (03JUL1985 18:00:00)-Water Temperature (C)]]*OO[[#This Row],[61]]</f>
        <v>8.9095865278374986E-2</v>
      </c>
      <c r="BL475" s="10">
        <f>3/24000000*OO[[#This Row],[120 (03JUL1985 21:00:00)-Water Temperature (C)]]*OO[[#This Row],[62]]</f>
        <v>8.2626361713225002E-2</v>
      </c>
      <c r="BM475" s="10">
        <f>3/24000000*OO[[#This Row],[121 (04JUL1985 00:00:00)-Water Temperature (C)]]*OO[[#This Row],[63]]</f>
        <v>7.5782444543574995E-2</v>
      </c>
      <c r="BN475" s="10">
        <f>3/24000000*OO[[#This Row],[122 (04JUL1985 03:00:00)-Water Temperature (C)]]*OO[[#This Row],[64]]</f>
        <v>6.9251662956900009E-2</v>
      </c>
      <c r="BO475" s="10">
        <f>3/24000000*OO[[#This Row],[123 (04JUL1985 06:00:00)-Water Temperature (C)]]*OO[[#This Row],[65]]</f>
        <v>6.3562912676399991E-2</v>
      </c>
      <c r="BP475" s="10">
        <f>3/24000000*OO[[#This Row],[124 (04JUL1985 09:00:00)-Water Temperature (C)]]*OO[[#This Row],[66]]</f>
        <v>5.944808649999999E-2</v>
      </c>
      <c r="BQ475" s="10">
        <f>3/24000000*OO[[#This Row],[125 (04JUL1985 12:00:00)-Water Temperature (C)]]*OO[[#This Row],[67]]</f>
        <v>5.5950569245124995E-2</v>
      </c>
      <c r="BR475" s="10">
        <f>3/24000000*OO[[#This Row],[126 (04JUL1985 15:00:00)-Water Temperature (C)]]*OO[[#This Row],[68]]</f>
        <v>5.2798582997550005E-2</v>
      </c>
      <c r="BS475" s="10">
        <f>3/24000000*OO[[#This Row],[127 (04JUL1985 18:00:00)-Water Temperature (C)]]*OO[[#This Row],[69]]</f>
        <v>4.9778106709599999E-2</v>
      </c>
      <c r="BT475" s="10">
        <f>3/24000000*OO[[#This Row],[128 (04JUL1985 21:00:00)-Water Temperature (C)]]*OO[[#This Row],[70]]</f>
        <v>4.6439492798125002E-2</v>
      </c>
      <c r="BU475" s="10">
        <f>3/24000000*OO[[#This Row],[129 (05JUL1985 00:00:00)-Water Temperature (C)]]*OO[[#This Row],[71]]</f>
        <v>4.2891461705950006E-2</v>
      </c>
      <c r="BV475" s="10">
        <f>3/24000000*OO[[#This Row],[130 (05JUL1985 03:00:00)-Water Temperature (C)]]*OO[[#This Row],[72]]</f>
        <v>3.9655873278587495E-2</v>
      </c>
      <c r="BW475" s="10">
        <f>3/24000000*OO[[#This Row],[131 (05JUL1985 06:00:00)-Water Temperature (C)]]*OO[[#This Row],[73]]</f>
        <v>3.6777042583100002E-2</v>
      </c>
      <c r="BX475" s="10">
        <f>3/24000000*OO[[#This Row],[132 (05JUL1985 09:00:00)-Water Temperature (C)]]*OO[[#This Row],[74]]</f>
        <v>3.4545830950899997E-2</v>
      </c>
      <c r="BY475" s="10">
        <f>3/24000000*OO[[#This Row],[133 (05JUL1985 12:00:00)-Water Temperature (C)]]*OO[[#This Row],[75]]</f>
        <v>3.2548075850062502E-2</v>
      </c>
      <c r="BZ475" s="10">
        <f>3/24000000*OO[[#This Row],[134 (05JUL1985 15:00:00)-Water Temperature (C)]]*OO[[#This Row],[76]]</f>
        <v>3.0607330214553752E-2</v>
      </c>
      <c r="CA475" s="10">
        <f>3/24000000*OO[[#This Row],[135 (05JUL1985 18:00:00)-Water Temperature (C)]]*OO[[#This Row],[77]]</f>
        <v>2.874323457225E-2</v>
      </c>
      <c r="CB475" s="10">
        <f>3/24000000*OO[[#This Row],[136 (05JUL1985 21:00:00)-Water Temperature (C)]]*OO[[#This Row],[78]]</f>
        <v>2.6872302915959996E-2</v>
      </c>
      <c r="CC475" s="10">
        <f>3/24000000*OO[[#This Row],[137 (06JUL1985 00:00:00)-Water Temperature (C)]]*OO[[#This Row],[79]]</f>
        <v>2.507249007659625E-2</v>
      </c>
      <c r="CD475" s="10">
        <f>3/24000000*OO[[#This Row],[138 (06JUL1985 03:00:00)-Water Temperature (C)]]*OO[[#This Row],[80]]</f>
        <v>2.3394626632685E-2</v>
      </c>
      <c r="CE475" s="10">
        <f>3/24000000*OO[[#This Row],[139 (06JUL1985 06:00:00)-Water Temperature (C)]]*OO[[#This Row],[81]]</f>
        <v>2.195114808938E-2</v>
      </c>
      <c r="CF475" s="10">
        <f>3/24000000*OO[[#This Row],[140 (06JUL1985 09:00:00)-Water Temperature (C)]]*OO[[#This Row],[82]]</f>
        <v>2.0949525829979998E-2</v>
      </c>
      <c r="CG475" s="10">
        <f>3/24000000*OO[[#This Row],[141 (06JUL1985 12:00:00)-Water Temperature (C)]]*OO[[#This Row],[83]]</f>
        <v>2.0134324692179999E-2</v>
      </c>
      <c r="CH475" s="10">
        <f>3/24000000*OO[[#This Row],[142 (06JUL1985 15:00:00)-Water Temperature (C)]]*OO[[#This Row],[84]]</f>
        <v>1.9447162973569999E-2</v>
      </c>
      <c r="CI475" s="10">
        <f>3/24000000*OO[[#This Row],[143 (06JUL1985 18:00:00)-Water Temperature (C)]]*OO[[#This Row],[85]]</f>
        <v>1.8751904528831249E-2</v>
      </c>
      <c r="CJ475" s="10">
        <f>3/24000000*OO[[#This Row],[144 (06JUL1985 21:00:00)-Water Temperature (C)]]*OO[[#This Row],[86]]</f>
        <v>1.7976399963341248E-2</v>
      </c>
      <c r="CK475" s="10">
        <f>3/24000000*OO[[#This Row],[145 (07JUL1985 00:00:00)-Water Temperature (C)]]*OO[[#This Row],[87]]</f>
        <v>1.7066267147197497E-2</v>
      </c>
      <c r="CL475" s="10">
        <f>3/24000000*OO[[#This Row],[146 (07JUL1985 03:00:00)-Water Temperature (C)]]*OO[[#This Row],[88]]</f>
        <v>1.62164256749875E-2</v>
      </c>
      <c r="CM475" s="10">
        <f>3/24000000*OO[[#This Row],[147 (07JUL1985 06:00:00)-Water Temperature (C)]]*OO[[#This Row],[89]]</f>
        <v>1.5453420164800001E-2</v>
      </c>
      <c r="CN475" s="10">
        <f>3/24000000*OO[[#This Row],[148 (07JUL1985 09:00:00)-Water Temperature (C)]]*OO[[#This Row],[90]]</f>
        <v>1.487544353165E-2</v>
      </c>
      <c r="CO475" s="10">
        <f>3/24000000*OO[[#This Row],[149 (07JUL1985 12:00:00)-Water Temperature (C)]]*OO[[#This Row],[91]]</f>
        <v>1.443663296521875E-2</v>
      </c>
      <c r="CP475" s="10">
        <f>3/24000000*OO[[#This Row],[150 (07JUL1985 15:00:00)-Water Temperature (C)]]*OO[[#This Row],[92]]</f>
        <v>1.443663296521875E-2</v>
      </c>
      <c r="CQ475" s="10">
        <f>3/24000000*OO[[#This Row],[151 (07JUL1985 18:00:00)-Water Temperature (C)]]*OO[[#This Row],[93]]</f>
        <v>1.443663296521875E-2</v>
      </c>
      <c r="CR475" s="10">
        <f>3/24000000*OO[[#This Row],[152 (07JUL1985 21:00:00)-Water Temperature (C)]]*OO[[#This Row],[94]]</f>
        <v>1.443663296521875E-2</v>
      </c>
      <c r="CS475" s="10">
        <f>3/24000000*OO[[#This Row],[153 (08JUL1985 00:00:00)-Water Temperature (C)]]*OO[[#This Row],[95]]</f>
        <v>1.443663296521875E-2</v>
      </c>
      <c r="CT475" s="10">
        <f>3/24000000*OO[[#This Row],[154 (08JUL1985 03:00:00)-Water Temperature (C)]]*OO[[#This Row],[96]]</f>
        <v>1.443663296521875E-2</v>
      </c>
      <c r="CU475" s="10">
        <f>3/24000000*OO[[#This Row],[155 (08JUL1985 06:00:00)-Water Temperature (C)]]*OO[[#This Row],[97]]</f>
        <v>1.443663296521875E-2</v>
      </c>
      <c r="CV475" s="10">
        <f>3/24000000*OO[[#This Row],[156 (08JUL1985 09:00:00)-Water Temperature (C)]]*OO[[#This Row],[98]]</f>
        <v>1.443663296521875E-2</v>
      </c>
      <c r="CW475" s="10">
        <f>3/24000000*OO[[#This Row],[157 (08JUL1985 12:00:00)-Water Temperature (C)]]*OO[[#This Row],[99]]</f>
        <v>1.443663296521875E-2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4.4456768013600006E-38</v>
      </c>
      <c r="AC476" s="10">
        <f>3/24000000*OO[[#This Row],[85 (29JUN1985 12:00:00)-Water Temperature (C)]]*OO[[#This Row],[27]]</f>
        <v>1.8801267357134997E-32</v>
      </c>
      <c r="AD476" s="10">
        <f>3/24000000*OO[[#This Row],[86 (29JUN1985 15:00:00)-Water Temperature (C)]]*OO[[#This Row],[28]]</f>
        <v>5.5990338867450004E-28</v>
      </c>
      <c r="AE476" s="10">
        <f>3/24000000*OO[[#This Row],[88 (29JUN1985 21:00:00)-Water Temperature (C)]]*OO[[#This Row],[30]]</f>
        <v>4.1923132550774999E-21</v>
      </c>
      <c r="AF476" s="10">
        <f>3/24000000*OO[[#This Row],[88 (29JUN1985 21:00:00)-Water Temperature (C)]]*OO[[#This Row],[30]]</f>
        <v>4.1923132550774999E-21</v>
      </c>
      <c r="AG476" s="10">
        <f>3/24000000*OO[[#This Row],[89 (30JUN1985 00:00:00)-Water Temperature (C)]]*OO[[#This Row],[31]]</f>
        <v>2.1487974967452498E-18</v>
      </c>
      <c r="AH476" s="10">
        <f>3/24000000*OO[[#This Row],[90 (30JUN1985 03:00:00)-Water Temperature (C)]]*OO[[#This Row],[32]]</f>
        <v>4.7982205050150008E-16</v>
      </c>
      <c r="AI476" s="10">
        <f>3/24000000*OO[[#This Row],[91 (30JUN1985 06:00:00)-Water Temperature (C)]]*OO[[#This Row],[33]]</f>
        <v>5.3215448829675002E-14</v>
      </c>
      <c r="AJ476" s="10">
        <f>3/24000000*OO[[#This Row],[92 (30JUN1985 09:00:00)-Water Temperature (C)]]*OO[[#This Row],[34]]</f>
        <v>3.2820550268274995E-12</v>
      </c>
      <c r="AK476" s="10">
        <f>3/24000000*OO[[#This Row],[93 (30JUN1985 12:00:00)-Water Temperature (C)]]*OO[[#This Row],[35]]</f>
        <v>1.20882549981225E-10</v>
      </c>
      <c r="AL476" s="10">
        <f>3/24000000*OO[[#This Row],[94 (30JUN1985 15:00:00)-Water Temperature (C)]]*OO[[#This Row],[36]]</f>
        <v>2.8243483714249998E-9</v>
      </c>
      <c r="AM476" s="10">
        <f>3/24000000*OO[[#This Row],[95 (30JUN1985 18:00:00)-Water Temperature (C)]]*OO[[#This Row],[37]]</f>
        <v>4.4454808591762491E-8</v>
      </c>
      <c r="AN476" s="10">
        <f>3/24000000*OO[[#This Row],[96 (30JUN1985 21:00:00)-Water Temperature (C)]]*OO[[#This Row],[38]]</f>
        <v>4.8815979973387507E-7</v>
      </c>
      <c r="AO476" s="10">
        <f>3/24000000*OO[[#This Row],[97 (01JUL1985 00:00:00)-Water Temperature (C)]]*OO[[#This Row],[39]]</f>
        <v>3.8701965484837494E-6</v>
      </c>
      <c r="AP476" s="10">
        <f>3/24000000*OO[[#This Row],[98 (01JUL1985 03:00:00)-Water Temperature (C)]]*OO[[#This Row],[40]]</f>
        <v>2.31458630345325E-5</v>
      </c>
      <c r="AQ476" s="10">
        <f>3/24000000*OO[[#This Row],[99 (01JUL1985 06:00:00)-Water Temperature (C)]]*OO[[#This Row],[41]]</f>
        <v>1.0807113033322498E-4</v>
      </c>
      <c r="AR476" s="10">
        <f>3/24000000*OO[[#This Row],[100 (01JUL1985 09:00:00)-Water Temperature (C)]]*OO[[#This Row],[42]]</f>
        <v>4.1070040204074998E-4</v>
      </c>
      <c r="AS476" s="10">
        <f>3/24000000*OO[[#This Row],[101 (01JUL1985 12:00:00)-Water Temperature (C)]]*OO[[#This Row],[43]]</f>
        <v>1.284005854178E-3</v>
      </c>
      <c r="AT476" s="10">
        <f>3/24000000*OO[[#This Row],[102 (01JUL1985 15:00:00)-Water Temperature (C)]]*OO[[#This Row],[44]]</f>
        <v>3.3649620012000002E-3</v>
      </c>
      <c r="AU476" s="10">
        <f>3/24000000*OO[[#This Row],[103 (01JUL1985 18:00:00)-Water Temperature (C)]]*OO[[#This Row],[45]]</f>
        <v>7.5250032880500002E-3</v>
      </c>
      <c r="AV476" s="10">
        <f>3/24000000*OO[[#This Row],[104 (01JUL1985 21:00:00)-Water Temperature (C)]]*OO[[#This Row],[46]]</f>
        <v>1.447131777223E-2</v>
      </c>
      <c r="AW476" s="10">
        <f>3/24000000*OO[[#This Row],[105 (02JUL1985 00:00:00)-Water Temperature (C)]]*OO[[#This Row],[47]]</f>
        <v>2.4425100490184998E-2</v>
      </c>
      <c r="AX476" s="10">
        <f>3/24000000*OO[[#This Row],[106 (02JUL1985 03:00:00)-Water Temperature (C)]]*OO[[#This Row],[48]]</f>
        <v>3.7133977668749998E-2</v>
      </c>
      <c r="AY476" s="10">
        <f>3/24000000*OO[[#This Row],[107 (02JUL1985 06:00:00)-Water Temperature (C)]]*OO[[#This Row],[49]]</f>
        <v>5.1720149847525008E-2</v>
      </c>
      <c r="AZ476" s="10">
        <f>3/24000000*OO[[#This Row],[108 (02JUL1985 09:00:00)-Water Temperature (C)]]*OO[[#This Row],[50]]</f>
        <v>6.7828226184449988E-2</v>
      </c>
      <c r="BA476" s="10">
        <f>3/24000000*OO[[#This Row],[109 (02JUL1985 12:00:00)-Water Temperature (C)]]*OO[[#This Row],[51]]</f>
        <v>8.3637496196625E-2</v>
      </c>
      <c r="BB476" s="10">
        <f>3/24000000*OO[[#This Row],[110 (02JUL1985 15:00:00)-Water Temperature (C)]]*OO[[#This Row],[52]]</f>
        <v>9.7683994164800003E-2</v>
      </c>
      <c r="BC476" s="10">
        <f>3/24000000*OO[[#This Row],[111 (02JUL1985 18:00:00)-Water Temperature (C)]]*OO[[#This Row],[53]]</f>
        <v>0.10850023176860001</v>
      </c>
      <c r="BD476" s="10">
        <f>3/24000000*OO[[#This Row],[112 (02JUL1985 21:00:00)-Water Temperature (C)]]*OO[[#This Row],[54]]</f>
        <v>0.11471090073327501</v>
      </c>
      <c r="BE476" s="10">
        <f>3/24000000*OO[[#This Row],[113 (03JUL1985 00:00:00)-Water Temperature (C)]]*OO[[#This Row],[55]]</f>
        <v>0.116564853560625</v>
      </c>
      <c r="BF476" s="10">
        <f>3/24000000*OO[[#This Row],[114 (03JUL1985 03:00:00)-Water Temperature (C)]]*OO[[#This Row],[56]]</f>
        <v>0.11567539615692499</v>
      </c>
      <c r="BG476" s="10">
        <f>3/24000000*OO[[#This Row],[115 (03JUL1985 06:00:00)-Water Temperature (C)]]*OO[[#This Row],[57]]</f>
        <v>0.11292208996729999</v>
      </c>
      <c r="BH476" s="10">
        <f>3/24000000*OO[[#This Row],[116 (03JUL1985 09:00:00)-Water Temperature (C)]]*OO[[#This Row],[58]]</f>
        <v>0.110075275137675</v>
      </c>
      <c r="BI476" s="10">
        <f>3/24000000*OO[[#This Row],[117 (03JUL1985 12:00:00)-Water Temperature (C)]]*OO[[#This Row],[59]]</f>
        <v>0.10528218620970001</v>
      </c>
      <c r="BJ476" s="10">
        <f>3/24000000*OO[[#This Row],[118 (03JUL1985 15:00:00)-Water Temperature (C)]]*OO[[#This Row],[60]]</f>
        <v>0.100799807703</v>
      </c>
      <c r="BK476" s="10">
        <f>3/24000000*OO[[#This Row],[119 (03JUL1985 18:00:00)-Water Temperature (C)]]*OO[[#This Row],[61]]</f>
        <v>9.5669990610599998E-2</v>
      </c>
      <c r="BL476" s="10">
        <f>3/24000000*OO[[#This Row],[120 (03JUL1985 21:00:00)-Water Temperature (C)]]*OO[[#This Row],[62]]</f>
        <v>8.9553343214999998E-2</v>
      </c>
      <c r="BM476" s="10">
        <f>3/24000000*OO[[#This Row],[121 (04JUL1985 00:00:00)-Water Temperature (C)]]*OO[[#This Row],[63]]</f>
        <v>8.2845441945262485E-2</v>
      </c>
      <c r="BN476" s="10">
        <f>3/24000000*OO[[#This Row],[122 (04JUL1985 03:00:00)-Water Temperature (C)]]*OO[[#This Row],[64]]</f>
        <v>7.6293096953000003E-2</v>
      </c>
      <c r="BO476" s="10">
        <f>3/24000000*OO[[#This Row],[123 (04JUL1985 06:00:00)-Water Temperature (C)]]*OO[[#This Row],[65]]</f>
        <v>7.0490283558374986E-2</v>
      </c>
      <c r="BP476" s="10">
        <f>3/24000000*OO[[#This Row],[124 (04JUL1985 09:00:00)-Water Temperature (C)]]*OO[[#This Row],[66]]</f>
        <v>6.6261096411299999E-2</v>
      </c>
      <c r="BQ476" s="10">
        <f>3/24000000*OO[[#This Row],[125 (04JUL1985 12:00:00)-Water Temperature (C)]]*OO[[#This Row],[67]]</f>
        <v>6.2632735815750004E-2</v>
      </c>
      <c r="BR476" s="10">
        <f>3/24000000*OO[[#This Row],[126 (04JUL1985 15:00:00)-Water Temperature (C)]]*OO[[#This Row],[68]]</f>
        <v>5.9332317852937501E-2</v>
      </c>
      <c r="BS476" s="10">
        <f>3/24000000*OO[[#This Row],[127 (04JUL1985 18:00:00)-Water Temperature (C)]]*OO[[#This Row],[69]]</f>
        <v>5.6134247597024997E-2</v>
      </c>
      <c r="BT476" s="10">
        <f>3/24000000*OO[[#This Row],[128 (04JUL1985 21:00:00)-Water Temperature (C)]]*OO[[#This Row],[70]]</f>
        <v>5.2555907075475E-2</v>
      </c>
      <c r="BU476" s="10">
        <f>3/24000000*OO[[#This Row],[129 (05JUL1985 00:00:00)-Water Temperature (C)]]*OO[[#This Row],[71]]</f>
        <v>4.8715915014000001E-2</v>
      </c>
      <c r="BV476" s="10">
        <f>3/24000000*OO[[#This Row],[130 (05JUL1985 03:00:00)-Water Temperature (C)]]*OO[[#This Row],[72]]</f>
        <v>4.5188283508299995E-2</v>
      </c>
      <c r="BW476" s="10">
        <f>3/24000000*OO[[#This Row],[131 (05JUL1985 06:00:00)-Water Temperature (C)]]*OO[[#This Row],[73]]</f>
        <v>4.2035593884749999E-2</v>
      </c>
      <c r="BX476" s="10">
        <f>3/24000000*OO[[#This Row],[132 (05JUL1985 09:00:00)-Water Temperature (C)]]*OO[[#This Row],[74]]</f>
        <v>3.9583531624724999E-2</v>
      </c>
      <c r="BY476" s="10">
        <f>3/24000000*OO[[#This Row],[133 (05JUL1985 12:00:00)-Water Temperature (C)]]*OO[[#This Row],[75]]</f>
        <v>3.7389092219550002E-2</v>
      </c>
      <c r="BZ476" s="10">
        <f>3/24000000*OO[[#This Row],[134 (05JUL1985 15:00:00)-Water Temperature (C)]]*OO[[#This Row],[76]]</f>
        <v>3.5254810540099997E-2</v>
      </c>
      <c r="CA476" s="10">
        <f>3/24000000*OO[[#This Row],[135 (05JUL1985 18:00:00)-Water Temperature (C)]]*OO[[#This Row],[77]]</f>
        <v>3.3200999714749997E-2</v>
      </c>
      <c r="CB476" s="10">
        <f>3/24000000*OO[[#This Row],[136 (05JUL1985 21:00:00)-Water Temperature (C)]]*OO[[#This Row],[78]]</f>
        <v>3.112837401189E-2</v>
      </c>
      <c r="CC476" s="10">
        <f>3/24000000*OO[[#This Row],[137 (06JUL1985 00:00:00)-Water Temperature (C)]]*OO[[#This Row],[79]]</f>
        <v>2.9124580989224998E-2</v>
      </c>
      <c r="CD476" s="10">
        <f>3/24000000*OO[[#This Row],[138 (06JUL1985 03:00:00)-Water Temperature (C)]]*OO[[#This Row],[80]]</f>
        <v>2.7247749937231249E-2</v>
      </c>
      <c r="CE476" s="10">
        <f>3/24000000*OO[[#This Row],[139 (06JUL1985 06:00:00)-Water Temperature (C)]]*OO[[#This Row],[81]]</f>
        <v>2.5623945898612499E-2</v>
      </c>
      <c r="CF476" s="10">
        <f>3/24000000*OO[[#This Row],[140 (06JUL1985 09:00:00)-Water Temperature (C)]]*OO[[#This Row],[82]]</f>
        <v>2.4486993308699998E-2</v>
      </c>
      <c r="CG476" s="10">
        <f>3/24000000*OO[[#This Row],[141 (06JUL1985 12:00:00)-Water Temperature (C)]]*OO[[#This Row],[83]]</f>
        <v>2.3557009498740001E-2</v>
      </c>
      <c r="CH476" s="10">
        <f>3/24000000*OO[[#This Row],[142 (06JUL1985 15:00:00)-Water Temperature (C)]]*OO[[#This Row],[84]]</f>
        <v>2.2769151139915001E-2</v>
      </c>
      <c r="CI476" s="10">
        <f>3/24000000*OO[[#This Row],[143 (06JUL1985 18:00:00)-Water Temperature (C)]]*OO[[#This Row],[85]]</f>
        <v>2.1970474949865003E-2</v>
      </c>
      <c r="CJ476" s="10">
        <f>3/24000000*OO[[#This Row],[144 (06JUL1985 21:00:00)-Water Temperature (C)]]*OO[[#This Row],[86]]</f>
        <v>2.10800566321875E-2</v>
      </c>
      <c r="CK476" s="10">
        <f>3/24000000*OO[[#This Row],[145 (07JUL1985 00:00:00)-Water Temperature (C)]]*OO[[#This Row],[87]]</f>
        <v>2.00365010410825E-2</v>
      </c>
      <c r="CL476" s="10">
        <f>3/24000000*OO[[#This Row],[146 (07JUL1985 03:00:00)-Water Temperature (C)]]*OO[[#This Row],[88]]</f>
        <v>1.9059067341312498E-2</v>
      </c>
      <c r="CM476" s="10">
        <f>3/24000000*OO[[#This Row],[147 (07JUL1985 06:00:00)-Water Temperature (C)]]*OO[[#This Row],[89]]</f>
        <v>1.8179811351774999E-2</v>
      </c>
      <c r="CN476" s="10">
        <f>3/24000000*OO[[#This Row],[148 (07JUL1985 09:00:00)-Water Temperature (C)]]*OO[[#This Row],[90]]</f>
        <v>1.7510857641435E-2</v>
      </c>
      <c r="CO476" s="10">
        <f>3/24000000*OO[[#This Row],[149 (07JUL1985 12:00:00)-Water Temperature (C)]]*OO[[#This Row],[91]]</f>
        <v>1.7001994529065E-2</v>
      </c>
      <c r="CP476" s="10">
        <f>3/24000000*OO[[#This Row],[150 (07JUL1985 15:00:00)-Water Temperature (C)]]*OO[[#This Row],[92]]</f>
        <v>1.7001994529065E-2</v>
      </c>
      <c r="CQ476" s="10">
        <f>3/24000000*OO[[#This Row],[151 (07JUL1985 18:00:00)-Water Temperature (C)]]*OO[[#This Row],[93]]</f>
        <v>1.7001994529065E-2</v>
      </c>
      <c r="CR476" s="10">
        <f>3/24000000*OO[[#This Row],[152 (07JUL1985 21:00:00)-Water Temperature (C)]]*OO[[#This Row],[94]]</f>
        <v>1.7001994529065E-2</v>
      </c>
      <c r="CS476" s="10">
        <f>3/24000000*OO[[#This Row],[153 (08JUL1985 00:00:00)-Water Temperature (C)]]*OO[[#This Row],[95]]</f>
        <v>1.7001994529065E-2</v>
      </c>
      <c r="CT476" s="10">
        <f>3/24000000*OO[[#This Row],[154 (08JUL1985 03:00:00)-Water Temperature (C)]]*OO[[#This Row],[96]]</f>
        <v>1.7001994529065E-2</v>
      </c>
      <c r="CU476" s="10">
        <f>3/24000000*OO[[#This Row],[155 (08JUL1985 06:00:00)-Water Temperature (C)]]*OO[[#This Row],[97]]</f>
        <v>1.7001994529065E-2</v>
      </c>
      <c r="CV476" s="10">
        <f>3/24000000*OO[[#This Row],[156 (08JUL1985 09:00:00)-Water Temperature (C)]]*OO[[#This Row],[98]]</f>
        <v>1.7001994529065E-2</v>
      </c>
      <c r="CW476" s="10">
        <f>3/24000000*OO[[#This Row],[157 (08JUL1985 12:00:00)-Water Temperature (C)]]*OO[[#This Row],[99]]</f>
        <v>1.7001994529065E-2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1.0223499697200001E-38</v>
      </c>
      <c r="AC477" s="10">
        <f>3/24000000*OO[[#This Row],[85 (29JUN1985 12:00:00)-Water Temperature (C)]]*OO[[#This Row],[27]]</f>
        <v>5.0007520699575005E-33</v>
      </c>
      <c r="AD477" s="10">
        <f>3/24000000*OO[[#This Row],[86 (29JUN1985 15:00:00)-Water Temperature (C)]]*OO[[#This Row],[28]]</f>
        <v>1.7043507831816247E-28</v>
      </c>
      <c r="AE477" s="10">
        <f>3/24000000*OO[[#This Row],[88 (29JUN1985 21:00:00)-Water Temperature (C)]]*OO[[#This Row],[30]]</f>
        <v>1.53181206684E-21</v>
      </c>
      <c r="AF477" s="10">
        <f>3/24000000*OO[[#This Row],[88 (29JUN1985 21:00:00)-Water Temperature (C)]]*OO[[#This Row],[30]]</f>
        <v>1.53181206684E-21</v>
      </c>
      <c r="AG477" s="10">
        <f>3/24000000*OO[[#This Row],[89 (30JUN1985 00:00:00)-Water Temperature (C)]]*OO[[#This Row],[31]]</f>
        <v>8.4511465447499984E-19</v>
      </c>
      <c r="AH477" s="10">
        <f>3/24000000*OO[[#This Row],[90 (30JUN1985 03:00:00)-Water Temperature (C)]]*OO[[#This Row],[32]]</f>
        <v>2.015881330530375E-16</v>
      </c>
      <c r="AI477" s="10">
        <f>3/24000000*OO[[#This Row],[91 (30JUN1985 06:00:00)-Water Temperature (C)]]*OO[[#This Row],[33]]</f>
        <v>2.3746830900150003E-14</v>
      </c>
      <c r="AJ477" s="10">
        <f>3/24000000*OO[[#This Row],[92 (30JUN1985 09:00:00)-Water Temperature (C)]]*OO[[#This Row],[34]]</f>
        <v>1.5474255620159998E-12</v>
      </c>
      <c r="AK477" s="10">
        <f>3/24000000*OO[[#This Row],[93 (30JUN1985 12:00:00)-Water Temperature (C)]]*OO[[#This Row],[35]]</f>
        <v>6.0008080162499991E-11</v>
      </c>
      <c r="AL477" s="10">
        <f>3/24000000*OO[[#This Row],[94 (30JUN1985 15:00:00)-Water Temperature (C)]]*OO[[#This Row],[36]]</f>
        <v>1.4721503598453752E-9</v>
      </c>
      <c r="AM477" s="10">
        <f>3/24000000*OO[[#This Row],[95 (30JUN1985 18:00:00)-Water Temperature (C)]]*OO[[#This Row],[37]]</f>
        <v>2.42638440654225E-8</v>
      </c>
      <c r="AN477" s="10">
        <f>3/24000000*OO[[#This Row],[96 (30JUN1985 21:00:00)-Water Temperature (C)]]*OO[[#This Row],[38]]</f>
        <v>2.7847774180692504E-7</v>
      </c>
      <c r="AO477" s="10">
        <f>3/24000000*OO[[#This Row],[97 (01JUL1985 00:00:00)-Water Temperature (C)]]*OO[[#This Row],[39]]</f>
        <v>2.304200249243125E-6</v>
      </c>
      <c r="AP477" s="10">
        <f>3/24000000*OO[[#This Row],[98 (01JUL1985 03:00:00)-Water Temperature (C)]]*OO[[#This Row],[40]]</f>
        <v>1.4358694191425E-5</v>
      </c>
      <c r="AQ477" s="10">
        <f>3/24000000*OO[[#This Row],[99 (01JUL1985 06:00:00)-Water Temperature (C)]]*OO[[#This Row],[41]]</f>
        <v>6.9740332078150005E-5</v>
      </c>
      <c r="AR477" s="10">
        <f>3/24000000*OO[[#This Row],[100 (01JUL1985 09:00:00)-Water Temperature (C)]]*OO[[#This Row],[42]]</f>
        <v>2.7510170539424999E-4</v>
      </c>
      <c r="AS477" s="10">
        <f>3/24000000*OO[[#This Row],[101 (01JUL1985 12:00:00)-Water Temperature (C)]]*OO[[#This Row],[43]]</f>
        <v>8.9145656379837495E-4</v>
      </c>
      <c r="AT477" s="10">
        <f>3/24000000*OO[[#This Row],[102 (01JUL1985 15:00:00)-Water Temperature (C)]]*OO[[#This Row],[44]]</f>
        <v>2.4181603266572502E-3</v>
      </c>
      <c r="AU477" s="10">
        <f>3/24000000*OO[[#This Row],[103 (01JUL1985 18:00:00)-Water Temperature (C)]]*OO[[#This Row],[45]]</f>
        <v>5.5901693259999994E-3</v>
      </c>
      <c r="AV477" s="10">
        <f>3/24000000*OO[[#This Row],[104 (01JUL1985 21:00:00)-Water Temperature (C)]]*OO[[#This Row],[46]]</f>
        <v>1.11055447336725E-2</v>
      </c>
      <c r="AW477" s="10">
        <f>3/24000000*OO[[#This Row],[105 (02JUL1985 00:00:00)-Water Temperature (C)]]*OO[[#This Row],[47]]</f>
        <v>1.9342524433458748E-2</v>
      </c>
      <c r="AX477" s="10">
        <f>3/24000000*OO[[#This Row],[106 (02JUL1985 03:00:00)-Water Temperature (C)]]*OO[[#This Row],[48]]</f>
        <v>3.0298785843749999E-2</v>
      </c>
      <c r="AY477" s="10">
        <f>3/24000000*OO[[#This Row],[107 (02JUL1985 06:00:00)-Water Temperature (C)]]*OO[[#This Row],[49]]</f>
        <v>4.3411240881449993E-2</v>
      </c>
      <c r="AZ477" s="10">
        <f>3/24000000*OO[[#This Row],[108 (02JUL1985 09:00:00)-Water Temperature (C)]]*OO[[#This Row],[50]]</f>
        <v>5.8439619871499995E-2</v>
      </c>
      <c r="BA477" s="10">
        <f>3/24000000*OO[[#This Row],[109 (02JUL1985 12:00:00)-Water Temperature (C)]]*OO[[#This Row],[51]]</f>
        <v>7.385545981948749E-2</v>
      </c>
      <c r="BB477" s="10">
        <f>3/24000000*OO[[#This Row],[110 (02JUL1985 15:00:00)-Water Temperature (C)]]*OO[[#This Row],[52]]</f>
        <v>8.8270583346499995E-2</v>
      </c>
      <c r="BC477" s="10">
        <f>3/24000000*OO[[#This Row],[111 (02JUL1985 18:00:00)-Water Temperature (C)]]*OO[[#This Row],[53]]</f>
        <v>0.10017351280597499</v>
      </c>
      <c r="BD477" s="10">
        <f>3/24000000*OO[[#This Row],[112 (02JUL1985 21:00:00)-Water Temperature (C)]]*OO[[#This Row],[54]]</f>
        <v>0.10807496972626249</v>
      </c>
      <c r="BE477" s="10">
        <f>3/24000000*OO[[#This Row],[113 (03JUL1985 00:00:00)-Water Temperature (C)]]*OO[[#This Row],[55]]</f>
        <v>0.11189846908624999</v>
      </c>
      <c r="BF477" s="10">
        <f>3/24000000*OO[[#This Row],[114 (03JUL1985 03:00:00)-Water Temperature (C)]]*OO[[#This Row],[56]]</f>
        <v>0.1129331039872</v>
      </c>
      <c r="BG477" s="10">
        <f>3/24000000*OO[[#This Row],[115 (03JUL1985 06:00:00)-Water Temperature (C)]]*OO[[#This Row],[57]]</f>
        <v>0.11192291012842499</v>
      </c>
      <c r="BH477" s="10">
        <f>3/24000000*OO[[#This Row],[116 (03JUL1985 09:00:00)-Water Temperature (C)]]*OO[[#This Row],[58]]</f>
        <v>0.11055554559874999</v>
      </c>
      <c r="BI477" s="10">
        <f>3/24000000*OO[[#This Row],[117 (03JUL1985 12:00:00)-Water Temperature (C)]]*OO[[#This Row],[59]]</f>
        <v>0.107070809521375</v>
      </c>
      <c r="BJ477" s="10">
        <f>3/24000000*OO[[#This Row],[118 (03JUL1985 15:00:00)-Water Temperature (C)]]*OO[[#This Row],[60]]</f>
        <v>0.103639127434325</v>
      </c>
      <c r="BK477" s="10">
        <f>3/24000000*OO[[#This Row],[119 (03JUL1985 18:00:00)-Water Temperature (C)]]*OO[[#This Row],[61]]</f>
        <v>9.9322920826E-2</v>
      </c>
      <c r="BL477" s="10">
        <f>3/24000000*OO[[#This Row],[120 (03JUL1985 21:00:00)-Water Temperature (C)]]*OO[[#This Row],[62]]</f>
        <v>9.3844919199749993E-2</v>
      </c>
      <c r="BM477" s="10">
        <f>3/24000000*OO[[#This Row],[121 (04JUL1985 00:00:00)-Water Temperature (C)]]*OO[[#This Row],[63]]</f>
        <v>8.7570726258799997E-2</v>
      </c>
      <c r="BN477" s="10">
        <f>3/24000000*OO[[#This Row],[122 (04JUL1985 03:00:00)-Water Temperature (C)]]*OO[[#This Row],[64]]</f>
        <v>8.1268248436375007E-2</v>
      </c>
      <c r="BO477" s="10">
        <f>3/24000000*OO[[#This Row],[123 (04JUL1985 06:00:00)-Water Temperature (C)]]*OO[[#This Row],[65]]</f>
        <v>7.5585250622487485E-2</v>
      </c>
      <c r="BP477" s="10">
        <f>3/24000000*OO[[#This Row],[124 (04JUL1985 09:00:00)-Water Temperature (C)]]*OO[[#This Row],[66]]</f>
        <v>7.1408457247249993E-2</v>
      </c>
      <c r="BQ477" s="10">
        <f>3/24000000*OO[[#This Row],[125 (04JUL1985 12:00:00)-Water Temperature (C)]]*OO[[#This Row],[67]]</f>
        <v>6.7792695576650006E-2</v>
      </c>
      <c r="BR477" s="10">
        <f>3/24000000*OO[[#This Row],[126 (04JUL1985 15:00:00)-Water Temperature (C)]]*OO[[#This Row],[68]]</f>
        <v>6.4471934128899996E-2</v>
      </c>
      <c r="BS477" s="10">
        <f>3/24000000*OO[[#This Row],[127 (04JUL1985 18:00:00)-Water Temperature (C)]]*OO[[#This Row],[69]]</f>
        <v>6.121596572339999E-2</v>
      </c>
      <c r="BT477" s="10">
        <f>3/24000000*OO[[#This Row],[128 (04JUL1985 21:00:00)-Water Temperature (C)]]*OO[[#This Row],[70]]</f>
        <v>5.7524844781724996E-2</v>
      </c>
      <c r="BU477" s="10">
        <f>3/24000000*OO[[#This Row],[129 (05JUL1985 00:00:00)-Water Temperature (C)]]*OO[[#This Row],[71]]</f>
        <v>5.3519849370174989E-2</v>
      </c>
      <c r="BV477" s="10">
        <f>3/24000000*OO[[#This Row],[130 (05JUL1985 03:00:00)-Water Temperature (C)]]*OO[[#This Row],[72]]</f>
        <v>4.9810938519299998E-2</v>
      </c>
      <c r="BW477" s="10">
        <f>3/24000000*OO[[#This Row],[131 (05JUL1985 06:00:00)-Water Temperature (C)]]*OO[[#This Row],[73]]</f>
        <v>4.6477585368125005E-2</v>
      </c>
      <c r="BX477" s="10">
        <f>3/24000000*OO[[#This Row],[132 (05JUL1985 09:00:00)-Water Temperature (C)]]*OO[[#This Row],[74]]</f>
        <v>4.3871984306399998E-2</v>
      </c>
      <c r="BY477" s="10">
        <f>3/24000000*OO[[#This Row],[133 (05JUL1985 12:00:00)-Water Temperature (C)]]*OO[[#This Row],[75]]</f>
        <v>4.1541822419562495E-2</v>
      </c>
      <c r="BZ477" s="10">
        <f>3/24000000*OO[[#This Row],[134 (05JUL1985 15:00:00)-Water Temperature (C)]]*OO[[#This Row],[76]]</f>
        <v>3.92720719986E-2</v>
      </c>
      <c r="CA477" s="10">
        <f>3/24000000*OO[[#This Row],[135 (05JUL1985 18:00:00)-Water Temperature (C)]]*OO[[#This Row],[77]]</f>
        <v>3.70861171162125E-2</v>
      </c>
      <c r="CB477" s="10">
        <f>3/24000000*OO[[#This Row],[136 (05JUL1985 21:00:00)-Water Temperature (C)]]*OO[[#This Row],[78]]</f>
        <v>3.4868684758600006E-2</v>
      </c>
      <c r="CC477" s="10">
        <f>3/24000000*OO[[#This Row],[137 (06JUL1985 00:00:00)-Water Temperature (C)]]*OO[[#This Row],[79]]</f>
        <v>3.2715552296787499E-2</v>
      </c>
      <c r="CD477" s="10">
        <f>3/24000000*OO[[#This Row],[138 (06JUL1985 03:00:00)-Water Temperature (C)]]*OO[[#This Row],[80]]</f>
        <v>3.0688142563312495E-2</v>
      </c>
      <c r="CE477" s="10">
        <f>3/24000000*OO[[#This Row],[139 (06JUL1985 06:00:00)-Water Temperature (C)]]*OO[[#This Row],[81]]</f>
        <v>2.8923713153887497E-2</v>
      </c>
      <c r="CF477" s="10">
        <f>3/24000000*OO[[#This Row],[140 (06JUL1985 09:00:00)-Water Temperature (C)]]*OO[[#This Row],[82]]</f>
        <v>2.7676709212289995E-2</v>
      </c>
      <c r="CG477" s="10">
        <f>3/24000000*OO[[#This Row],[141 (06JUL1985 12:00:00)-Water Temperature (C)]]*OO[[#This Row],[83]]</f>
        <v>2.6652929967337497E-2</v>
      </c>
      <c r="CH477" s="10">
        <f>3/24000000*OO[[#This Row],[142 (06JUL1985 15:00:00)-Water Temperature (C)]]*OO[[#This Row],[84]]</f>
        <v>2.578179556062625E-2</v>
      </c>
      <c r="CI477" s="10">
        <f>3/24000000*OO[[#This Row],[143 (06JUL1985 18:00:00)-Water Temperature (C)]]*OO[[#This Row],[85]]</f>
        <v>2.4897331136979999E-2</v>
      </c>
      <c r="CJ477" s="10">
        <f>3/24000000*OO[[#This Row],[144 (06JUL1985 21:00:00)-Water Temperature (C)]]*OO[[#This Row],[86]]</f>
        <v>2.3911873628478748E-2</v>
      </c>
      <c r="CK477" s="10">
        <f>3/24000000*OO[[#This Row],[145 (07JUL1985 00:00:00)-Water Temperature (C)]]*OO[[#This Row],[87]]</f>
        <v>2.2757144910464999E-2</v>
      </c>
      <c r="CL477" s="10">
        <f>3/24000000*OO[[#This Row],[146 (07JUL1985 03:00:00)-Water Temperature (C)]]*OO[[#This Row],[88]]</f>
        <v>2.1671142690462497E-2</v>
      </c>
      <c r="CM477" s="10">
        <f>3/24000000*OO[[#This Row],[147 (07JUL1985 06:00:00)-Water Temperature (C)]]*OO[[#This Row],[89]]</f>
        <v>2.0691417839343747E-2</v>
      </c>
      <c r="CN477" s="10">
        <f>3/24000000*OO[[#This Row],[148 (07JUL1985 09:00:00)-Water Temperature (C)]]*OO[[#This Row],[90]]</f>
        <v>1.994159712996E-2</v>
      </c>
      <c r="CO477" s="10">
        <f>3/24000000*OO[[#This Row],[149 (07JUL1985 12:00:00)-Water Temperature (C)]]*OO[[#This Row],[91]]</f>
        <v>1.93688120325375E-2</v>
      </c>
      <c r="CP477" s="10">
        <f>3/24000000*OO[[#This Row],[150 (07JUL1985 15:00:00)-Water Temperature (C)]]*OO[[#This Row],[92]]</f>
        <v>1.93688120325375E-2</v>
      </c>
      <c r="CQ477" s="10">
        <f>3/24000000*OO[[#This Row],[151 (07JUL1985 18:00:00)-Water Temperature (C)]]*OO[[#This Row],[93]]</f>
        <v>1.93688120325375E-2</v>
      </c>
      <c r="CR477" s="10">
        <f>3/24000000*OO[[#This Row],[152 (07JUL1985 21:00:00)-Water Temperature (C)]]*OO[[#This Row],[94]]</f>
        <v>1.93688120325375E-2</v>
      </c>
      <c r="CS477" s="10">
        <f>3/24000000*OO[[#This Row],[153 (08JUL1985 00:00:00)-Water Temperature (C)]]*OO[[#This Row],[95]]</f>
        <v>1.93688120325375E-2</v>
      </c>
      <c r="CT477" s="10">
        <f>3/24000000*OO[[#This Row],[154 (08JUL1985 03:00:00)-Water Temperature (C)]]*OO[[#This Row],[96]]</f>
        <v>1.93688120325375E-2</v>
      </c>
      <c r="CU477" s="10">
        <f>3/24000000*OO[[#This Row],[155 (08JUL1985 06:00:00)-Water Temperature (C)]]*OO[[#This Row],[97]]</f>
        <v>1.93688120325375E-2</v>
      </c>
      <c r="CV477" s="10">
        <f>3/24000000*OO[[#This Row],[156 (08JUL1985 09:00:00)-Water Temperature (C)]]*OO[[#This Row],[98]]</f>
        <v>1.93688120325375E-2</v>
      </c>
      <c r="CW477" s="10">
        <f>3/24000000*OO[[#This Row],[157 (08JUL1985 12:00:00)-Water Temperature (C)]]*OO[[#This Row],[99]]</f>
        <v>1.93688120325375E-2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2.8727430892042497E-39</v>
      </c>
      <c r="AC478" s="10">
        <f>3/24000000*OO[[#This Row],[85 (29JUN1985 12:00:00)-Water Temperature (C)]]*OO[[#This Row],[27]]</f>
        <v>1.595913698655875E-33</v>
      </c>
      <c r="AD478" s="10">
        <f>3/24000000*OO[[#This Row],[86 (29JUN1985 15:00:00)-Water Temperature (C)]]*OO[[#This Row],[28]]</f>
        <v>6.0716127939750008E-29</v>
      </c>
      <c r="AE478" s="10">
        <f>3/24000000*OO[[#This Row],[88 (29JUN1985 21:00:00)-Water Temperature (C)]]*OO[[#This Row],[30]]</f>
        <v>6.4561600994999996E-22</v>
      </c>
      <c r="AF478" s="10">
        <f>3/24000000*OO[[#This Row],[88 (29JUN1985 21:00:00)-Water Temperature (C)]]*OO[[#This Row],[30]]</f>
        <v>6.4561600994999996E-22</v>
      </c>
      <c r="AG478" s="10">
        <f>3/24000000*OO[[#This Row],[89 (30JUN1985 00:00:00)-Water Temperature (C)]]*OO[[#This Row],[31]]</f>
        <v>3.8141000075112494E-19</v>
      </c>
      <c r="AH478" s="10">
        <f>3/24000000*OO[[#This Row],[90 (30JUN1985 03:00:00)-Water Temperature (C)]]*OO[[#This Row],[32]]</f>
        <v>9.6753522144525004E-17</v>
      </c>
      <c r="AI478" s="10">
        <f>3/24000000*OO[[#This Row],[91 (30JUN1985 06:00:00)-Water Temperature (C)]]*OO[[#This Row],[33]]</f>
        <v>1.2058479230007499E-14</v>
      </c>
      <c r="AJ478" s="10">
        <f>3/24000000*OO[[#This Row],[92 (30JUN1985 09:00:00)-Water Temperature (C)]]*OO[[#This Row],[34]]</f>
        <v>8.2738940854812487E-13</v>
      </c>
      <c r="AK478" s="10">
        <f>3/24000000*OO[[#This Row],[93 (30JUN1985 12:00:00)-Water Temperature (C)]]*OO[[#This Row],[35]]</f>
        <v>3.3675354143425002E-11</v>
      </c>
      <c r="AL478" s="10">
        <f>3/24000000*OO[[#This Row],[94 (30JUN1985 15:00:00)-Water Temperature (C)]]*OO[[#This Row],[36]]</f>
        <v>8.6488578375549998E-10</v>
      </c>
      <c r="AM478" s="10">
        <f>3/24000000*OO[[#This Row],[95 (30JUN1985 18:00:00)-Water Temperature (C)]]*OO[[#This Row],[37]]</f>
        <v>1.4886681357799999E-8</v>
      </c>
      <c r="AN478" s="10">
        <f>3/24000000*OO[[#This Row],[96 (30JUN1985 21:00:00)-Water Temperature (C)]]*OO[[#This Row],[38]]</f>
        <v>1.781142642504875E-7</v>
      </c>
      <c r="AO478" s="10">
        <f>3/24000000*OO[[#This Row],[97 (01JUL1985 00:00:00)-Water Temperature (C)]]*OO[[#This Row],[39]]</f>
        <v>1.5342747853423749E-6</v>
      </c>
      <c r="AP478" s="10">
        <f>3/24000000*OO[[#This Row],[98 (01JUL1985 03:00:00)-Water Temperature (C)]]*OO[[#This Row],[40]]</f>
        <v>9.9379901021437485E-6</v>
      </c>
      <c r="AQ478" s="10">
        <f>3/24000000*OO[[#This Row],[99 (01JUL1985 06:00:00)-Water Temperature (C)]]*OO[[#This Row],[41]]</f>
        <v>5.0092976263099991E-5</v>
      </c>
      <c r="AR478" s="10">
        <f>3/24000000*OO[[#This Row],[100 (01JUL1985 09:00:00)-Water Temperature (C)]]*OO[[#This Row],[42]]</f>
        <v>2.0465898785647501E-4</v>
      </c>
      <c r="AS478" s="10">
        <f>3/24000000*OO[[#This Row],[101 (01JUL1985 12:00:00)-Water Temperature (C)]]*OO[[#This Row],[43]]</f>
        <v>6.8591406835124993E-4</v>
      </c>
      <c r="AT478" s="10">
        <f>3/24000000*OO[[#This Row],[102 (01JUL1985 15:00:00)-Water Temperature (C)]]*OO[[#This Row],[44]]</f>
        <v>1.9217577564867496E-3</v>
      </c>
      <c r="AU478" s="10">
        <f>3/24000000*OO[[#This Row],[103 (01JUL1985 18:00:00)-Water Temperature (C)]]*OO[[#This Row],[45]]</f>
        <v>4.5827421548437497E-3</v>
      </c>
      <c r="AV478" s="10">
        <f>3/24000000*OO[[#This Row],[104 (01JUL1985 21:00:00)-Water Temperature (C)]]*OO[[#This Row],[46]]</f>
        <v>9.38370663114E-3</v>
      </c>
      <c r="AW478" s="10">
        <f>3/24000000*OO[[#This Row],[105 (02JUL1985 00:00:00)-Water Temperature (C)]]*OO[[#This Row],[47]]</f>
        <v>1.6827091921614998E-2</v>
      </c>
      <c r="AX478" s="10">
        <f>3/24000000*OO[[#This Row],[106 (02JUL1985 03:00:00)-Water Temperature (C)]]*OO[[#This Row],[48]]</f>
        <v>2.7097107946334999E-2</v>
      </c>
      <c r="AY478" s="10">
        <f>3/24000000*OO[[#This Row],[107 (02JUL1985 06:00:00)-Water Temperature (C)]]*OO[[#This Row],[49]]</f>
        <v>3.9847068371250002E-2</v>
      </c>
      <c r="AZ478" s="10">
        <f>3/24000000*OO[[#This Row],[108 (02JUL1985 09:00:00)-Water Temperature (C)]]*OO[[#This Row],[50]]</f>
        <v>5.4940699901225E-2</v>
      </c>
      <c r="BA478" s="10">
        <f>3/24000000*OO[[#This Row],[109 (02JUL1985 12:00:00)-Water Temperature (C)]]*OO[[#This Row],[51]]</f>
        <v>7.1005177653474985E-2</v>
      </c>
      <c r="BB478" s="10">
        <f>3/24000000*OO[[#This Row],[110 (02JUL1985 15:00:00)-Water Temperature (C)]]*OO[[#This Row],[52]]</f>
        <v>8.6652168596212484E-2</v>
      </c>
      <c r="BC478" s="10">
        <f>3/24000000*OO[[#This Row],[111 (02JUL1985 18:00:00)-Water Temperature (C)]]*OO[[#This Row],[53]]</f>
        <v>0.10025909945009999</v>
      </c>
      <c r="BD478" s="10">
        <f>3/24000000*OO[[#This Row],[112 (02JUL1985 21:00:00)-Water Temperature (C)]]*OO[[#This Row],[54]]</f>
        <v>0.11015002175999999</v>
      </c>
      <c r="BE478" s="10">
        <f>3/24000000*OO[[#This Row],[113 (03JUL1985 00:00:00)-Water Temperature (C)]]*OO[[#This Row],[55]]</f>
        <v>0.1159773224358</v>
      </c>
      <c r="BF478" s="10">
        <f>3/24000000*OO[[#This Row],[114 (03JUL1985 03:00:00)-Water Temperature (C)]]*OO[[#This Row],[56]]</f>
        <v>0.11882859306680001</v>
      </c>
      <c r="BG478" s="10">
        <f>3/24000000*OO[[#This Row],[115 (03JUL1985 06:00:00)-Water Temperature (C)]]*OO[[#This Row],[57]]</f>
        <v>0.11935945370549998</v>
      </c>
      <c r="BH478" s="10">
        <f>3/24000000*OO[[#This Row],[116 (03JUL1985 09:00:00)-Water Temperature (C)]]*OO[[#This Row],[58]]</f>
        <v>0.11929351105080001</v>
      </c>
      <c r="BI478" s="10">
        <f>3/24000000*OO[[#This Row],[117 (03JUL1985 12:00:00)-Water Temperature (C)]]*OO[[#This Row],[59]]</f>
        <v>0.116809613312</v>
      </c>
      <c r="BJ478" s="10">
        <f>3/24000000*OO[[#This Row],[118 (03JUL1985 15:00:00)-Water Temperature (C)]]*OO[[#This Row],[60]]</f>
        <v>0.11414967503262501</v>
      </c>
      <c r="BK478" s="10">
        <f>3/24000000*OO[[#This Row],[119 (03JUL1985 18:00:00)-Water Temperature (C)]]*OO[[#This Row],[61]]</f>
        <v>0.110365336221575</v>
      </c>
      <c r="BL478" s="10">
        <f>3/24000000*OO[[#This Row],[120 (03JUL1985 21:00:00)-Water Temperature (C)]]*OO[[#This Row],[62]]</f>
        <v>0.10510363994073749</v>
      </c>
      <c r="BM478" s="10">
        <f>3/24000000*OO[[#This Row],[121 (04JUL1985 00:00:00)-Water Temperature (C)]]*OO[[#This Row],[63]]</f>
        <v>9.8852057990199985E-2</v>
      </c>
      <c r="BN478" s="10">
        <f>3/24000000*OO[[#This Row],[122 (04JUL1985 03:00:00)-Water Temperature (C)]]*OO[[#This Row],[64]]</f>
        <v>9.2367107307987487E-2</v>
      </c>
      <c r="BO478" s="10">
        <f>3/24000000*OO[[#This Row],[123 (04JUL1985 06:00:00)-Water Temperature (C)]]*OO[[#This Row],[65]]</f>
        <v>8.6416573752150005E-2</v>
      </c>
      <c r="BP478" s="10">
        <f>3/24000000*OO[[#This Row],[124 (04JUL1985 09:00:00)-Water Temperature (C)]]*OO[[#This Row],[66]]</f>
        <v>8.2015989300200001E-2</v>
      </c>
      <c r="BQ478" s="10">
        <f>3/24000000*OO[[#This Row],[125 (04JUL1985 12:00:00)-Water Temperature (C)]]*OO[[#This Row],[67]]</f>
        <v>7.8170640453937484E-2</v>
      </c>
      <c r="BR478" s="10">
        <f>3/24000000*OO[[#This Row],[126 (04JUL1985 15:00:00)-Water Temperature (C)]]*OO[[#This Row],[68]]</f>
        <v>7.4607192433124997E-2</v>
      </c>
      <c r="BS478" s="10">
        <f>3/24000000*OO[[#This Row],[127 (04JUL1985 18:00:00)-Water Temperature (C)]]*OO[[#This Row],[69]]</f>
        <v>7.1070676827399995E-2</v>
      </c>
      <c r="BT478" s="10">
        <f>3/24000000*OO[[#This Row],[128 (04JUL1985 21:00:00)-Water Temperature (C)]]*OO[[#This Row],[70]]</f>
        <v>6.7009706774512498E-2</v>
      </c>
      <c r="BU478" s="10">
        <f>3/24000000*OO[[#This Row],[129 (05JUL1985 00:00:00)-Water Temperature (C)]]*OO[[#This Row],[71]]</f>
        <v>6.2555926016075E-2</v>
      </c>
      <c r="BV478" s="10">
        <f>3/24000000*OO[[#This Row],[130 (05JUL1985 03:00:00)-Water Temperature (C)]]*OO[[#This Row],[72]]</f>
        <v>5.8400225805600003E-2</v>
      </c>
      <c r="BW478" s="10">
        <f>3/24000000*OO[[#This Row],[131 (05JUL1985 06:00:00)-Water Temperature (C)]]*OO[[#This Row],[73]]</f>
        <v>5.4643467683475E-2</v>
      </c>
      <c r="BX478" s="10">
        <f>3/24000000*OO[[#This Row],[132 (05JUL1985 09:00:00)-Water Temperature (C)]]*OO[[#This Row],[74]]</f>
        <v>5.1694500288725E-2</v>
      </c>
      <c r="BY478" s="10">
        <f>3/24000000*OO[[#This Row],[133 (05JUL1985 12:00:00)-Water Temperature (C)]]*OO[[#This Row],[75]]</f>
        <v>4.9056419683999999E-2</v>
      </c>
      <c r="BZ478" s="10">
        <f>3/24000000*OO[[#This Row],[134 (05JUL1985 15:00:00)-Water Temperature (C)]]*OO[[#This Row],[76]]</f>
        <v>4.6482668231537495E-2</v>
      </c>
      <c r="CA478" s="10">
        <f>3/24000000*OO[[#This Row],[135 (05JUL1985 18:00:00)-Water Temperature (C)]]*OO[[#This Row],[77]]</f>
        <v>4.3999984072187498E-2</v>
      </c>
      <c r="CB478" s="10">
        <f>3/24000000*OO[[#This Row],[136 (05JUL1985 21:00:00)-Water Temperature (C)]]*OO[[#This Row],[78]]</f>
        <v>4.1472841191624997E-2</v>
      </c>
      <c r="CC478" s="10">
        <f>3/24000000*OO[[#This Row],[137 (06JUL1985 00:00:00)-Water Temperature (C)]]*OO[[#This Row],[79]]</f>
        <v>3.9009338802500002E-2</v>
      </c>
      <c r="CD478" s="10">
        <f>3/24000000*OO[[#This Row],[138 (06JUL1985 03:00:00)-Water Temperature (C)]]*OO[[#This Row],[80]]</f>
        <v>3.6678586631099998E-2</v>
      </c>
      <c r="CE478" s="10">
        <f>3/24000000*OO[[#This Row],[139 (06JUL1985 06:00:00)-Water Temperature (C)]]*OO[[#This Row],[81]]</f>
        <v>3.4639734649100001E-2</v>
      </c>
      <c r="CF478" s="10">
        <f>3/24000000*OO[[#This Row],[140 (06JUL1985 09:00:00)-Water Temperature (C)]]*OO[[#This Row],[82]]</f>
        <v>3.3188405441812494E-2</v>
      </c>
      <c r="CG478" s="10">
        <f>3/24000000*OO[[#This Row],[141 (06JUL1985 12:00:00)-Water Temperature (C)]]*OO[[#This Row],[83]]</f>
        <v>3.1993170548000001E-2</v>
      </c>
      <c r="CH478" s="10">
        <f>3/24000000*OO[[#This Row],[142 (06JUL1985 15:00:00)-Water Temperature (C)]]*OO[[#This Row],[84]]</f>
        <v>3.0972383251919998E-2</v>
      </c>
      <c r="CI478" s="10">
        <f>3/24000000*OO[[#This Row],[143 (06JUL1985 18:00:00)-Water Temperature (C)]]*OO[[#This Row],[85]]</f>
        <v>2.99342033133825E-2</v>
      </c>
      <c r="CJ478" s="10">
        <f>3/24000000*OO[[#This Row],[144 (06JUL1985 21:00:00)-Water Temperature (C)]]*OO[[#This Row],[86]]</f>
        <v>2.8777019096848749E-2</v>
      </c>
      <c r="CK478" s="10">
        <f>3/24000000*OO[[#This Row],[145 (07JUL1985 00:00:00)-Water Temperature (C)]]*OO[[#This Row],[87]]</f>
        <v>2.7419992521820001E-2</v>
      </c>
      <c r="CL478" s="10">
        <f>3/24000000*OO[[#This Row],[146 (07JUL1985 03:00:00)-Water Temperature (C)]]*OO[[#This Row],[88]]</f>
        <v>2.6139503819099998E-2</v>
      </c>
      <c r="CM478" s="10">
        <f>3/24000000*OO[[#This Row],[147 (07JUL1985 06:00:00)-Water Temperature (C)]]*OO[[#This Row],[89]]</f>
        <v>2.4980483172989999E-2</v>
      </c>
      <c r="CN478" s="10">
        <f>3/24000000*OO[[#This Row],[148 (07JUL1985 09:00:00)-Water Temperature (C)]]*OO[[#This Row],[90]]</f>
        <v>2.4088580606999997E-2</v>
      </c>
      <c r="CO478" s="10">
        <f>3/24000000*OO[[#This Row],[149 (07JUL1985 12:00:00)-Water Temperature (C)]]*OO[[#This Row],[91]]</f>
        <v>2.3404568506456246E-2</v>
      </c>
      <c r="CP478" s="10">
        <f>3/24000000*OO[[#This Row],[150 (07JUL1985 15:00:00)-Water Temperature (C)]]*OO[[#This Row],[92]]</f>
        <v>2.3404568506456246E-2</v>
      </c>
      <c r="CQ478" s="10">
        <f>3/24000000*OO[[#This Row],[151 (07JUL1985 18:00:00)-Water Temperature (C)]]*OO[[#This Row],[93]]</f>
        <v>2.3404568506456246E-2</v>
      </c>
      <c r="CR478" s="10">
        <f>3/24000000*OO[[#This Row],[152 (07JUL1985 21:00:00)-Water Temperature (C)]]*OO[[#This Row],[94]]</f>
        <v>2.3404568506456246E-2</v>
      </c>
      <c r="CS478" s="10">
        <f>3/24000000*OO[[#This Row],[153 (08JUL1985 00:00:00)-Water Temperature (C)]]*OO[[#This Row],[95]]</f>
        <v>2.3404568506456246E-2</v>
      </c>
      <c r="CT478" s="10">
        <f>3/24000000*OO[[#This Row],[154 (08JUL1985 03:00:00)-Water Temperature (C)]]*OO[[#This Row],[96]]</f>
        <v>2.3404568506456246E-2</v>
      </c>
      <c r="CU478" s="10">
        <f>3/24000000*OO[[#This Row],[155 (08JUL1985 06:00:00)-Water Temperature (C)]]*OO[[#This Row],[97]]</f>
        <v>2.3404568506456246E-2</v>
      </c>
      <c r="CV478" s="10">
        <f>3/24000000*OO[[#This Row],[156 (08JUL1985 09:00:00)-Water Temperature (C)]]*OO[[#This Row],[98]]</f>
        <v>2.3404568506456246E-2</v>
      </c>
      <c r="CW478" s="10">
        <f>3/24000000*OO[[#This Row],[157 (08JUL1985 12:00:00)-Water Temperature (C)]]*OO[[#This Row],[99]]</f>
        <v>2.3404568506456246E-2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7.3857261444399992E-40</v>
      </c>
      <c r="AC479" s="10">
        <f>3/24000000*OO[[#This Row],[85 (29JUN1985 12:00:00)-Water Temperature (C)]]*OO[[#This Row],[27]]</f>
        <v>4.7034077142399995E-34</v>
      </c>
      <c r="AD479" s="10">
        <f>3/24000000*OO[[#This Row],[86 (29JUN1985 15:00:00)-Water Temperature (C)]]*OO[[#This Row],[28]]</f>
        <v>2.0232693469875001E-29</v>
      </c>
      <c r="AE479" s="10">
        <f>3/24000000*OO[[#This Row],[88 (29JUN1985 21:00:00)-Water Temperature (C)]]*OO[[#This Row],[30]]</f>
        <v>2.5568178108412498E-22</v>
      </c>
      <c r="AF479" s="10">
        <f>3/24000000*OO[[#This Row],[88 (29JUN1985 21:00:00)-Water Temperature (C)]]*OO[[#This Row],[30]]</f>
        <v>2.5568178108412498E-22</v>
      </c>
      <c r="AG479" s="10">
        <f>3/24000000*OO[[#This Row],[89 (30JUN1985 00:00:00)-Water Temperature (C)]]*OO[[#This Row],[31]]</f>
        <v>1.6202583202059999E-19</v>
      </c>
      <c r="AH479" s="10">
        <f>3/24000000*OO[[#This Row],[90 (30JUN1985 03:00:00)-Water Temperature (C)]]*OO[[#This Row],[32]]</f>
        <v>4.3773070501437496E-17</v>
      </c>
      <c r="AI479" s="10">
        <f>3/24000000*OO[[#This Row],[91 (30JUN1985 06:00:00)-Water Temperature (C)]]*OO[[#This Row],[33]]</f>
        <v>5.7790862075624992E-15</v>
      </c>
      <c r="AJ479" s="10">
        <f>3/24000000*OO[[#This Row],[92 (30JUN1985 09:00:00)-Water Temperature (C)]]*OO[[#This Row],[34]]</f>
        <v>4.1802317797699994E-13</v>
      </c>
      <c r="AK479" s="10">
        <f>3/24000000*OO[[#This Row],[93 (30JUN1985 12:00:00)-Water Temperature (C)]]*OO[[#This Row],[35]]</f>
        <v>1.7873567901899998E-11</v>
      </c>
      <c r="AL479" s="10">
        <f>3/24000000*OO[[#This Row],[94 (30JUN1985 15:00:00)-Water Temperature (C)]]*OO[[#This Row],[36]]</f>
        <v>4.8095911217962497E-10</v>
      </c>
      <c r="AM479" s="10">
        <f>3/24000000*OO[[#This Row],[95 (30JUN1985 18:00:00)-Water Temperature (C)]]*OO[[#This Row],[37]]</f>
        <v>8.6513065812599992E-9</v>
      </c>
      <c r="AN479" s="10">
        <f>3/24000000*OO[[#This Row],[96 (30JUN1985 21:00:00)-Water Temperature (C)]]*OO[[#This Row],[38]]</f>
        <v>1.0796491354545001E-7</v>
      </c>
      <c r="AO479" s="10">
        <f>3/24000000*OO[[#This Row],[97 (01JUL1985 00:00:00)-Water Temperature (C)]]*OO[[#This Row],[39]]</f>
        <v>9.6858703208799984E-7</v>
      </c>
      <c r="AP479" s="10">
        <f>3/24000000*OO[[#This Row],[98 (01JUL1985 03:00:00)-Water Temperature (C)]]*OO[[#This Row],[40]]</f>
        <v>6.5231932261299995E-6</v>
      </c>
      <c r="AQ479" s="10">
        <f>3/24000000*OO[[#This Row],[99 (01JUL1985 06:00:00)-Water Temperature (C)]]*OO[[#This Row],[41]]</f>
        <v>3.4130593041687501E-5</v>
      </c>
      <c r="AR479" s="10">
        <f>3/24000000*OO[[#This Row],[100 (01JUL1985 09:00:00)-Water Temperature (C)]]*OO[[#This Row],[42]]</f>
        <v>1.4444676635838751E-4</v>
      </c>
      <c r="AS479" s="10">
        <f>3/24000000*OO[[#This Row],[101 (01JUL1985 12:00:00)-Water Temperature (C)]]*OO[[#This Row],[43]]</f>
        <v>5.0069387009999994E-4</v>
      </c>
      <c r="AT479" s="10">
        <f>3/24000000*OO[[#This Row],[102 (01JUL1985 15:00:00)-Water Temperature (C)]]*OO[[#This Row],[44]]</f>
        <v>1.44866243735625E-3</v>
      </c>
      <c r="AU479" s="10">
        <f>3/24000000*OO[[#This Row],[103 (01JUL1985 18:00:00)-Water Temperature (C)]]*OO[[#This Row],[45]]</f>
        <v>3.5624559548062497E-3</v>
      </c>
      <c r="AV479" s="10">
        <f>3/24000000*OO[[#This Row],[104 (01JUL1985 21:00:00)-Water Temperature (C)]]*OO[[#This Row],[46]]</f>
        <v>7.5144812212350007E-3</v>
      </c>
      <c r="AW479" s="10">
        <f>3/24000000*OO[[#This Row],[105 (02JUL1985 00:00:00)-Water Temperature (C)]]*OO[[#This Row],[47]]</f>
        <v>1.386550179861375E-2</v>
      </c>
      <c r="AX479" s="10">
        <f>3/24000000*OO[[#This Row],[106 (02JUL1985 03:00:00)-Water Temperature (C)]]*OO[[#This Row],[48]]</f>
        <v>2.293874526425E-2</v>
      </c>
      <c r="AY479" s="10">
        <f>3/24000000*OO[[#This Row],[107 (02JUL1985 06:00:00)-Water Temperature (C)]]*OO[[#This Row],[49]]</f>
        <v>3.4596004619799996E-2</v>
      </c>
      <c r="AZ479" s="10">
        <f>3/24000000*OO[[#This Row],[108 (02JUL1985 09:00:00)-Water Temperature (C)]]*OO[[#This Row],[50]]</f>
        <v>4.8818804289150003E-2</v>
      </c>
      <c r="BA479" s="10">
        <f>3/24000000*OO[[#This Row],[109 (02JUL1985 12:00:00)-Water Temperature (C)]]*OO[[#This Row],[51]]</f>
        <v>6.4467279944662503E-2</v>
      </c>
      <c r="BB479" s="10">
        <f>3/24000000*OO[[#This Row],[110 (02JUL1985 15:00:00)-Water Temperature (C)]]*OO[[#This Row],[52]]</f>
        <v>8.0257363202675E-2</v>
      </c>
      <c r="BC479" s="10">
        <f>3/24000000*OO[[#This Row],[111 (02JUL1985 18:00:00)-Water Temperature (C)]]*OO[[#This Row],[53]]</f>
        <v>9.4591223460599991E-2</v>
      </c>
      <c r="BD479" s="10">
        <f>3/24000000*OO[[#This Row],[112 (02JUL1985 21:00:00)-Water Temperature (C)]]*OO[[#This Row],[54]]</f>
        <v>0.1057316831532</v>
      </c>
      <c r="BE479" s="10">
        <f>3/24000000*OO[[#This Row],[113 (03JUL1985 00:00:00)-Water Temperature (C)]]*OO[[#This Row],[55]]</f>
        <v>0.11311733569784999</v>
      </c>
      <c r="BF479" s="10">
        <f>3/24000000*OO[[#This Row],[114 (03JUL1985 03:00:00)-Water Temperature (C)]]*OO[[#This Row],[56]]</f>
        <v>0.1175766559509375</v>
      </c>
      <c r="BG479" s="10">
        <f>3/24000000*OO[[#This Row],[115 (03JUL1985 06:00:00)-Water Temperature (C)]]*OO[[#This Row],[57]]</f>
        <v>0.11963026778219998</v>
      </c>
      <c r="BH479" s="10">
        <f>3/24000000*OO[[#This Row],[116 (03JUL1985 09:00:00)-Water Temperature (C)]]*OO[[#This Row],[58]]</f>
        <v>0.12091388077079999</v>
      </c>
      <c r="BI479" s="10">
        <f>3/24000000*OO[[#This Row],[117 (03JUL1985 12:00:00)-Water Temperature (C)]]*OO[[#This Row],[59]]</f>
        <v>0.1196364344755125</v>
      </c>
      <c r="BJ479" s="10">
        <f>3/24000000*OO[[#This Row],[118 (03JUL1985 15:00:00)-Water Temperature (C)]]*OO[[#This Row],[60]]</f>
        <v>0.11798276796224999</v>
      </c>
      <c r="BK479" s="10">
        <f>3/24000000*OO[[#This Row],[119 (03JUL1985 18:00:00)-Water Temperature (C)]]*OO[[#This Row],[61]]</f>
        <v>0.115025867659225</v>
      </c>
      <c r="BL479" s="10">
        <f>3/24000000*OO[[#This Row],[120 (03JUL1985 21:00:00)-Water Temperature (C)]]*OO[[#This Row],[62]]</f>
        <v>0.11042029168695</v>
      </c>
      <c r="BM479" s="10">
        <f>3/24000000*OO[[#This Row],[121 (04JUL1985 00:00:00)-Water Temperature (C)]]*OO[[#This Row],[63]]</f>
        <v>0.10456804338350001</v>
      </c>
      <c r="BN479" s="10">
        <f>3/24000000*OO[[#This Row],[122 (04JUL1985 03:00:00)-Water Temperature (C)]]*OO[[#This Row],[64]]</f>
        <v>9.8389891748999994E-2</v>
      </c>
      <c r="BO479" s="10">
        <f>3/24000000*OO[[#This Row],[123 (04JUL1985 06:00:00)-Water Temperature (C)]]*OO[[#This Row],[65]]</f>
        <v>9.258536740904999E-2</v>
      </c>
      <c r="BP479" s="10">
        <f>3/24000000*OO[[#This Row],[124 (04JUL1985 09:00:00)-Water Temperature (C)]]*OO[[#This Row],[66]]</f>
        <v>8.828034432979999E-2</v>
      </c>
      <c r="BQ479" s="10">
        <f>3/24000000*OO[[#This Row],[125 (04JUL1985 12:00:00)-Water Temperature (C)]]*OO[[#This Row],[67]]</f>
        <v>8.4474158987400003E-2</v>
      </c>
      <c r="BR479" s="10">
        <f>3/24000000*OO[[#This Row],[126 (04JUL1985 15:00:00)-Water Temperature (C)]]*OO[[#This Row],[68]]</f>
        <v>8.0913496980174984E-2</v>
      </c>
      <c r="BS479" s="10">
        <f>3/24000000*OO[[#This Row],[127 (04JUL1985 18:00:00)-Water Temperature (C)]]*OO[[#This Row],[69]]</f>
        <v>7.733203097112501E-2</v>
      </c>
      <c r="BT479" s="10">
        <f>3/24000000*OO[[#This Row],[128 (04JUL1985 21:00:00)-Water Temperature (C)]]*OO[[#This Row],[70]]</f>
        <v>7.3159545680949997E-2</v>
      </c>
      <c r="BU479" s="10">
        <f>3/24000000*OO[[#This Row],[129 (05JUL1985 00:00:00)-Water Temperature (C)]]*OO[[#This Row],[71]]</f>
        <v>6.8528508501449995E-2</v>
      </c>
      <c r="BV479" s="10">
        <f>3/24000000*OO[[#This Row],[130 (05JUL1985 03:00:00)-Water Temperature (C)]]*OO[[#This Row],[72]]</f>
        <v>6.4176114183299993E-2</v>
      </c>
      <c r="BW479" s="10">
        <f>3/24000000*OO[[#This Row],[131 (05JUL1985 06:00:00)-Water Temperature (C)]]*OO[[#This Row],[73]]</f>
        <v>6.0218186279274999E-2</v>
      </c>
      <c r="BX479" s="10">
        <f>3/24000000*OO[[#This Row],[132 (05JUL1985 09:00:00)-Water Temperature (C)]]*OO[[#This Row],[74]]</f>
        <v>5.7101305030000001E-2</v>
      </c>
      <c r="BY479" s="10">
        <f>3/24000000*OO[[#This Row],[133 (05JUL1985 12:00:00)-Water Temperature (C)]]*OO[[#This Row],[75]]</f>
        <v>5.4307375311849995E-2</v>
      </c>
      <c r="BZ479" s="10">
        <f>3/24000000*OO[[#This Row],[134 (05JUL1985 15:00:00)-Water Temperature (C)]]*OO[[#This Row],[76]]</f>
        <v>5.15768251191E-2</v>
      </c>
      <c r="CA479" s="10">
        <f>3/24000000*OO[[#This Row],[135 (05JUL1985 18:00:00)-Water Temperature (C)]]*OO[[#This Row],[77]]</f>
        <v>4.8935434422799996E-2</v>
      </c>
      <c r="CB479" s="10">
        <f>3/24000000*OO[[#This Row],[136 (05JUL1985 21:00:00)-Water Temperature (C)]]*OO[[#This Row],[78]]</f>
        <v>4.6239242807462499E-2</v>
      </c>
      <c r="CC479" s="10">
        <f>3/24000000*OO[[#This Row],[137 (06JUL1985 00:00:00)-Water Temperature (C)]]*OO[[#This Row],[79]]</f>
        <v>4.3599654467999995E-2</v>
      </c>
      <c r="CD479" s="10">
        <f>3/24000000*OO[[#This Row],[138 (06JUL1985 03:00:00)-Water Temperature (C)]]*OO[[#This Row],[80]]</f>
        <v>4.1092195139150002E-2</v>
      </c>
      <c r="CE479" s="10">
        <f>3/24000000*OO[[#This Row],[139 (06JUL1985 06:00:00)-Water Temperature (C)]]*OO[[#This Row],[81]]</f>
        <v>3.8888827561799996E-2</v>
      </c>
      <c r="CF479" s="10">
        <f>3/24000000*OO[[#This Row],[140 (06JUL1985 09:00:00)-Water Temperature (C)]]*OO[[#This Row],[82]]</f>
        <v>3.7312172295287493E-2</v>
      </c>
      <c r="CG479" s="10">
        <f>3/24000000*OO[[#This Row],[141 (06JUL1985 12:00:00)-Water Temperature (C)]]*OO[[#This Row],[83]]</f>
        <v>3.6008990116124996E-2</v>
      </c>
      <c r="CH479" s="10">
        <f>3/24000000*OO[[#This Row],[142 (06JUL1985 15:00:00)-Water Temperature (C)]]*OO[[#This Row],[84]]</f>
        <v>3.4892512106175E-2</v>
      </c>
      <c r="CI479" s="10">
        <f>3/24000000*OO[[#This Row],[143 (06JUL1985 18:00:00)-Water Temperature (C)]]*OO[[#This Row],[85]]</f>
        <v>3.3754535362625002E-2</v>
      </c>
      <c r="CJ479" s="10">
        <f>3/24000000*OO[[#This Row],[144 (06JUL1985 21:00:00)-Water Temperature (C)]]*OO[[#This Row],[86]]</f>
        <v>3.2483166369187501E-2</v>
      </c>
      <c r="CK479" s="10">
        <f>3/24000000*OO[[#This Row],[145 (07JUL1985 00:00:00)-Water Temperature (C)]]*OO[[#This Row],[87]]</f>
        <v>3.0989637165219998E-2</v>
      </c>
      <c r="CL479" s="10">
        <f>3/24000000*OO[[#This Row],[146 (07JUL1985 03:00:00)-Water Temperature (C)]]*OO[[#This Row],[88]]</f>
        <v>2.9576133946213747E-2</v>
      </c>
      <c r="CM479" s="10">
        <f>3/24000000*OO[[#This Row],[147 (07JUL1985 06:00:00)-Water Temperature (C)]]*OO[[#This Row],[89]]</f>
        <v>2.8292290557614997E-2</v>
      </c>
      <c r="CN479" s="10">
        <f>3/24000000*OO[[#This Row],[148 (07JUL1985 09:00:00)-Water Temperature (C)]]*OO[[#This Row],[90]]</f>
        <v>2.7300046710194998E-2</v>
      </c>
      <c r="CO479" s="10">
        <f>3/24000000*OO[[#This Row],[149 (07JUL1985 12:00:00)-Water Temperature (C)]]*OO[[#This Row],[91]]</f>
        <v>2.6536200372E-2</v>
      </c>
      <c r="CP479" s="10">
        <f>3/24000000*OO[[#This Row],[150 (07JUL1985 15:00:00)-Water Temperature (C)]]*OO[[#This Row],[92]]</f>
        <v>2.6536200372E-2</v>
      </c>
      <c r="CQ479" s="10">
        <f>3/24000000*OO[[#This Row],[151 (07JUL1985 18:00:00)-Water Temperature (C)]]*OO[[#This Row],[93]]</f>
        <v>2.6536200372E-2</v>
      </c>
      <c r="CR479" s="10">
        <f>3/24000000*OO[[#This Row],[152 (07JUL1985 21:00:00)-Water Temperature (C)]]*OO[[#This Row],[94]]</f>
        <v>2.6536200372E-2</v>
      </c>
      <c r="CS479" s="10">
        <f>3/24000000*OO[[#This Row],[153 (08JUL1985 00:00:00)-Water Temperature (C)]]*OO[[#This Row],[95]]</f>
        <v>2.6536200372E-2</v>
      </c>
      <c r="CT479" s="10">
        <f>3/24000000*OO[[#This Row],[154 (08JUL1985 03:00:00)-Water Temperature (C)]]*OO[[#This Row],[96]]</f>
        <v>2.6536200372E-2</v>
      </c>
      <c r="CU479" s="10">
        <f>3/24000000*OO[[#This Row],[155 (08JUL1985 06:00:00)-Water Temperature (C)]]*OO[[#This Row],[97]]</f>
        <v>2.6536200372E-2</v>
      </c>
      <c r="CV479" s="10">
        <f>3/24000000*OO[[#This Row],[156 (08JUL1985 09:00:00)-Water Temperature (C)]]*OO[[#This Row],[98]]</f>
        <v>2.6536200372E-2</v>
      </c>
      <c r="CW479" s="10">
        <f>3/24000000*OO[[#This Row],[157 (08JUL1985 12:00:00)-Water Temperature (C)]]*OO[[#This Row],[99]]</f>
        <v>2.6536200372E-2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1.8600259235399997E-40</v>
      </c>
      <c r="AC480" s="10">
        <f>3/24000000*OO[[#This Row],[85 (29JUN1985 12:00:00)-Water Temperature (C)]]*OO[[#This Row],[27]]</f>
        <v>1.360383086907E-34</v>
      </c>
      <c r="AD480" s="10">
        <f>3/24000000*OO[[#This Row],[86 (29JUN1985 15:00:00)-Water Temperature (C)]]*OO[[#This Row],[28]]</f>
        <v>6.6352842573224995E-30</v>
      </c>
      <c r="AE480" s="10">
        <f>3/24000000*OO[[#This Row],[88 (29JUN1985 21:00:00)-Water Temperature (C)]]*OO[[#This Row],[30]]</f>
        <v>9.9635133587999988E-23</v>
      </c>
      <c r="AF480" s="10">
        <f>3/24000000*OO[[#This Row],[88 (29JUN1985 21:00:00)-Water Temperature (C)]]*OO[[#This Row],[30]]</f>
        <v>9.9635133587999988E-23</v>
      </c>
      <c r="AG480" s="10">
        <f>3/24000000*OO[[#This Row],[89 (30JUN1985 00:00:00)-Water Temperature (C)]]*OO[[#This Row],[31]]</f>
        <v>6.7657456076849995E-20</v>
      </c>
      <c r="AH480" s="10">
        <f>3/24000000*OO[[#This Row],[90 (30JUN1985 03:00:00)-Water Temperature (C)]]*OO[[#This Row],[32]]</f>
        <v>1.943762158176E-17</v>
      </c>
      <c r="AI480" s="10">
        <f>3/24000000*OO[[#This Row],[91 (30JUN1985 06:00:00)-Water Temperature (C)]]*OO[[#This Row],[33]]</f>
        <v>2.7136045490714998E-15</v>
      </c>
      <c r="AJ480" s="10">
        <f>3/24000000*OO[[#This Row],[92 (30JUN1985 09:00:00)-Water Temperature (C)]]*OO[[#This Row],[34]]</f>
        <v>2.0653707537342499E-13</v>
      </c>
      <c r="AK480" s="10">
        <f>3/24000000*OO[[#This Row],[93 (30JUN1985 12:00:00)-Water Temperature (C)]]*OO[[#This Row],[35]]</f>
        <v>9.2573330428250005E-12</v>
      </c>
      <c r="AL480" s="10">
        <f>3/24000000*OO[[#This Row],[94 (30JUN1985 15:00:00)-Water Temperature (C)]]*OO[[#This Row],[36]]</f>
        <v>2.6037874606879994E-10</v>
      </c>
      <c r="AM480" s="10">
        <f>3/24000000*OO[[#This Row],[95 (30JUN1985 18:00:00)-Water Temperature (C)]]*OO[[#This Row],[37]]</f>
        <v>4.8825197541125002E-9</v>
      </c>
      <c r="AN480" s="10">
        <f>3/24000000*OO[[#This Row],[96 (30JUN1985 21:00:00)-Water Temperature (C)]]*OO[[#This Row],[38]]</f>
        <v>6.3385177899062504E-8</v>
      </c>
      <c r="AO480" s="10">
        <f>3/24000000*OO[[#This Row],[97 (01JUL1985 00:00:00)-Water Temperature (C)]]*OO[[#This Row],[39]]</f>
        <v>5.9056765707699995E-7</v>
      </c>
      <c r="AP480" s="10">
        <f>3/24000000*OO[[#This Row],[98 (01JUL1985 03:00:00)-Water Temperature (C)]]*OO[[#This Row],[40]]</f>
        <v>4.1235798148799999E-6</v>
      </c>
      <c r="AQ480" s="10">
        <f>3/24000000*OO[[#This Row],[99 (01JUL1985 06:00:00)-Water Temperature (C)]]*OO[[#This Row],[41]]</f>
        <v>2.2330622519493746E-5</v>
      </c>
      <c r="AR480" s="10">
        <f>3/24000000*OO[[#This Row],[100 (01JUL1985 09:00:00)-Water Temperature (C)]]*OO[[#This Row],[42]]</f>
        <v>9.7617629439649976E-5</v>
      </c>
      <c r="AS480" s="10">
        <f>3/24000000*OO[[#This Row],[101 (01JUL1985 12:00:00)-Water Temperature (C)]]*OO[[#This Row],[43]]</f>
        <v>3.4892360005974994E-4</v>
      </c>
      <c r="AT480" s="10">
        <f>3/24000000*OO[[#This Row],[102 (01JUL1985 15:00:00)-Water Temperature (C)]]*OO[[#This Row],[44]]</f>
        <v>1.039413441207125E-3</v>
      </c>
      <c r="AU480" s="10">
        <f>3/24000000*OO[[#This Row],[103 (01JUL1985 18:00:00)-Water Temperature (C)]]*OO[[#This Row],[45]]</f>
        <v>2.627945762631E-3</v>
      </c>
      <c r="AV480" s="10">
        <f>3/24000000*OO[[#This Row],[104 (01JUL1985 21:00:00)-Water Temperature (C)]]*OO[[#This Row],[46]]</f>
        <v>5.6927134278562498E-3</v>
      </c>
      <c r="AW480" s="10">
        <f>3/24000000*OO[[#This Row],[105 (02JUL1985 00:00:00)-Water Temperature (C)]]*OO[[#This Row],[47]]</f>
        <v>1.0775587534335001E-2</v>
      </c>
      <c r="AX480" s="10">
        <f>3/24000000*OO[[#This Row],[106 (02JUL1985 03:00:00)-Water Temperature (C)]]*OO[[#This Row],[48]]</f>
        <v>1.8260564152027498E-2</v>
      </c>
      <c r="AY480" s="10">
        <f>3/24000000*OO[[#This Row],[107 (02JUL1985 06:00:00)-Water Temperature (C)]]*OO[[#This Row],[49]]</f>
        <v>2.8167778486113747E-2</v>
      </c>
      <c r="AZ480" s="10">
        <f>3/24000000*OO[[#This Row],[108 (02JUL1985 09:00:00)-Water Temperature (C)]]*OO[[#This Row],[50]]</f>
        <v>4.057560623295E-2</v>
      </c>
      <c r="BA480" s="10">
        <f>3/24000000*OO[[#This Row],[109 (02JUL1985 12:00:00)-Water Temperature (C)]]*OO[[#This Row],[51]]</f>
        <v>5.4612076018762501E-2</v>
      </c>
      <c r="BB480" s="10">
        <f>3/24000000*OO[[#This Row],[110 (02JUL1985 15:00:00)-Water Temperature (C)]]*OO[[#This Row],[52]]</f>
        <v>6.919357797372501E-2</v>
      </c>
      <c r="BC480" s="10">
        <f>3/24000000*OO[[#This Row],[111 (02JUL1985 18:00:00)-Water Temperature (C)]]*OO[[#This Row],[53]]</f>
        <v>8.28905374231E-2</v>
      </c>
      <c r="BD480" s="10">
        <f>3/24000000*OO[[#This Row],[112 (02JUL1985 21:00:00)-Water Temperature (C)]]*OO[[#This Row],[54]]</f>
        <v>9.4072239886950001E-2</v>
      </c>
      <c r="BE480" s="10">
        <f>3/24000000*OO[[#This Row],[113 (03JUL1985 00:00:00)-Water Temperature (C)]]*OO[[#This Row],[55]]</f>
        <v>0.1020773087455</v>
      </c>
      <c r="BF480" s="10">
        <f>3/24000000*OO[[#This Row],[114 (03JUL1985 03:00:00)-Water Temperature (C)]]*OO[[#This Row],[56]]</f>
        <v>0.10746877531097501</v>
      </c>
      <c r="BG480" s="10">
        <f>3/24000000*OO[[#This Row],[115 (03JUL1985 06:00:00)-Water Temperature (C)]]*OO[[#This Row],[57]]</f>
        <v>0.11061572851999998</v>
      </c>
      <c r="BH480" s="10">
        <f>3/24000000*OO[[#This Row],[116 (03JUL1985 09:00:00)-Water Temperature (C)]]*OO[[#This Row],[58]]</f>
        <v>0.11293868470005</v>
      </c>
      <c r="BI480" s="10">
        <f>3/24000000*OO[[#This Row],[117 (03JUL1985 12:00:00)-Water Temperature (C)]]*OO[[#This Row],[59]]</f>
        <v>0.11279450124799999</v>
      </c>
      <c r="BJ480" s="10">
        <f>3/24000000*OO[[#This Row],[118 (03JUL1985 15:00:00)-Water Temperature (C)]]*OO[[#This Row],[60]]</f>
        <v>0.11215909870604998</v>
      </c>
      <c r="BK480" s="10">
        <f>3/24000000*OO[[#This Row],[119 (03JUL1985 18:00:00)-Water Temperature (C)]]*OO[[#This Row],[61]]</f>
        <v>0.11017585664137498</v>
      </c>
      <c r="BL480" s="10">
        <f>3/24000000*OO[[#This Row],[120 (03JUL1985 21:00:00)-Water Temperature (C)]]*OO[[#This Row],[62]]</f>
        <v>0.1065153312002</v>
      </c>
      <c r="BM480" s="10">
        <f>3/24000000*OO[[#This Row],[121 (04JUL1985 00:00:00)-Water Temperature (C)]]*OO[[#This Row],[63]]</f>
        <v>0.10156787940625001</v>
      </c>
      <c r="BN480" s="10">
        <f>3/24000000*OO[[#This Row],[122 (04JUL1985 03:00:00)-Water Temperature (C)]]*OO[[#This Row],[64]]</f>
        <v>9.6137879477849991E-2</v>
      </c>
      <c r="BO480" s="10">
        <f>3/24000000*OO[[#This Row],[123 (04JUL1985 06:00:00)-Water Temperature (C)]]*OO[[#This Row],[65]]</f>
        <v>9.0962081897124999E-2</v>
      </c>
      <c r="BP480" s="10">
        <f>3/24000000*OO[[#This Row],[124 (04JUL1985 09:00:00)-Water Temperature (C)]]*OO[[#This Row],[66]]</f>
        <v>8.7128833198899996E-2</v>
      </c>
      <c r="BQ480" s="10">
        <f>3/24000000*OO[[#This Row],[125 (04JUL1985 12:00:00)-Water Temperature (C)]]*OO[[#This Row],[67]]</f>
        <v>8.3691761543624996E-2</v>
      </c>
      <c r="BR480" s="10">
        <f>3/24000000*OO[[#This Row],[126 (04JUL1985 15:00:00)-Water Temperature (C)]]*OO[[#This Row],[68]]</f>
        <v>8.0444482305299991E-2</v>
      </c>
      <c r="BS480" s="10">
        <f>3/24000000*OO[[#This Row],[127 (04JUL1985 18:00:00)-Water Temperature (C)]]*OO[[#This Row],[69]]</f>
        <v>7.7131986617999998E-2</v>
      </c>
      <c r="BT480" s="10">
        <f>3/24000000*OO[[#This Row],[128 (04JUL1985 21:00:00)-Water Temperature (C)]]*OO[[#This Row],[70]]</f>
        <v>7.3205844796549999E-2</v>
      </c>
      <c r="BU480" s="10">
        <f>3/24000000*OO[[#This Row],[129 (05JUL1985 00:00:00)-Water Temperature (C)]]*OO[[#This Row],[71]]</f>
        <v>6.8797687689250001E-2</v>
      </c>
      <c r="BV480" s="10">
        <f>3/24000000*OO[[#This Row],[130 (05JUL1985 03:00:00)-Water Temperature (C)]]*OO[[#This Row],[72]]</f>
        <v>6.4624376407524997E-2</v>
      </c>
      <c r="BW480" s="10">
        <f>3/24000000*OO[[#This Row],[131 (05JUL1985 06:00:00)-Water Temperature (C)]]*OO[[#This Row],[73]]</f>
        <v>6.0809695259512499E-2</v>
      </c>
      <c r="BX480" s="10">
        <f>3/24000000*OO[[#This Row],[132 (05JUL1985 09:00:00)-Water Temperature (C)]]*OO[[#This Row],[74]]</f>
        <v>5.7799529813899991E-2</v>
      </c>
      <c r="BY480" s="10">
        <f>3/24000000*OO[[#This Row],[133 (05JUL1985 12:00:00)-Water Temperature (C)]]*OO[[#This Row],[75]]</f>
        <v>5.5091112857599989E-2</v>
      </c>
      <c r="BZ480" s="10">
        <f>3/24000000*OO[[#This Row],[134 (05JUL1985 15:00:00)-Water Temperature (C)]]*OO[[#This Row],[76]]</f>
        <v>5.2439421255E-2</v>
      </c>
      <c r="CA480" s="10">
        <f>3/24000000*OO[[#This Row],[135 (05JUL1985 18:00:00)-Water Temperature (C)]]*OO[[#This Row],[77]]</f>
        <v>4.9864882185000001E-2</v>
      </c>
      <c r="CB480" s="10">
        <f>3/24000000*OO[[#This Row],[136 (05JUL1985 21:00:00)-Water Temperature (C)]]*OO[[#This Row],[78]]</f>
        <v>4.7227846387500001E-2</v>
      </c>
      <c r="CC480" s="10">
        <f>3/24000000*OO[[#This Row],[137 (06JUL1985 00:00:00)-Water Temperature (C)]]*OO[[#This Row],[79]]</f>
        <v>4.4636368709625E-2</v>
      </c>
      <c r="CD480" s="10">
        <f>3/24000000*OO[[#This Row],[138 (06JUL1985 03:00:00)-Water Temperature (C)]]*OO[[#This Row],[80]]</f>
        <v>4.216573939295E-2</v>
      </c>
      <c r="CE480" s="10">
        <f>3/24000000*OO[[#This Row],[139 (06JUL1985 06:00:00)-Water Temperature (C)]]*OO[[#This Row],[81]]</f>
        <v>3.9987041784624998E-2</v>
      </c>
      <c r="CF480" s="10">
        <f>3/24000000*OO[[#This Row],[140 (06JUL1985 09:00:00)-Water Temperature (C)]]*OO[[#This Row],[82]]</f>
        <v>3.8424545949450002E-2</v>
      </c>
      <c r="CG480" s="10">
        <f>3/24000000*OO[[#This Row],[141 (06JUL1985 12:00:00)-Water Temperature (C)]]*OO[[#This Row],[83]]</f>
        <v>3.7127401374800001E-2</v>
      </c>
      <c r="CH480" s="10">
        <f>3/24000000*OO[[#This Row],[142 (06JUL1985 15:00:00)-Water Temperature (C)]]*OO[[#This Row],[84]]</f>
        <v>3.6012966386550001E-2</v>
      </c>
      <c r="CI480" s="10">
        <f>3/24000000*OO[[#This Row],[143 (06JUL1985 18:00:00)-Water Temperature (C)]]*OO[[#This Row],[85]]</f>
        <v>3.4873284032774995E-2</v>
      </c>
      <c r="CJ480" s="10">
        <f>3/24000000*OO[[#This Row],[144 (06JUL1985 21:00:00)-Water Temperature (C)]]*OO[[#This Row],[86]]</f>
        <v>3.3594941625524996E-2</v>
      </c>
      <c r="CK480" s="10">
        <f>3/24000000*OO[[#This Row],[145 (07JUL1985 00:00:00)-Water Temperature (C)]]*OO[[#This Row],[87]]</f>
        <v>3.2090557915680003E-2</v>
      </c>
      <c r="CL480" s="10">
        <f>3/24000000*OO[[#This Row],[146 (07JUL1985 03:00:00)-Water Temperature (C)]]*OO[[#This Row],[88]]</f>
        <v>3.0661924985932499E-2</v>
      </c>
      <c r="CM480" s="10">
        <f>3/24000000*OO[[#This Row],[147 (07JUL1985 06:00:00)-Water Temperature (C)]]*OO[[#This Row],[89]]</f>
        <v>2.9360893203960001E-2</v>
      </c>
      <c r="CN480" s="10">
        <f>3/24000000*OO[[#This Row],[148 (07JUL1985 09:00:00)-Water Temperature (C)]]*OO[[#This Row],[90]]</f>
        <v>2.8352542094055001E-2</v>
      </c>
      <c r="CO480" s="10">
        <f>3/24000000*OO[[#This Row],[149 (07JUL1985 12:00:00)-Water Temperature (C)]]*OO[[#This Row],[91]]</f>
        <v>2.7573004968635E-2</v>
      </c>
      <c r="CP480" s="10">
        <f>3/24000000*OO[[#This Row],[150 (07JUL1985 15:00:00)-Water Temperature (C)]]*OO[[#This Row],[92]]</f>
        <v>2.7573004968635E-2</v>
      </c>
      <c r="CQ480" s="10">
        <f>3/24000000*OO[[#This Row],[151 (07JUL1985 18:00:00)-Water Temperature (C)]]*OO[[#This Row],[93]]</f>
        <v>2.7573004968635E-2</v>
      </c>
      <c r="CR480" s="10">
        <f>3/24000000*OO[[#This Row],[152 (07JUL1985 21:00:00)-Water Temperature (C)]]*OO[[#This Row],[94]]</f>
        <v>2.7573004968635E-2</v>
      </c>
      <c r="CS480" s="10">
        <f>3/24000000*OO[[#This Row],[153 (08JUL1985 00:00:00)-Water Temperature (C)]]*OO[[#This Row],[95]]</f>
        <v>2.7573004968635E-2</v>
      </c>
      <c r="CT480" s="10">
        <f>3/24000000*OO[[#This Row],[154 (08JUL1985 03:00:00)-Water Temperature (C)]]*OO[[#This Row],[96]]</f>
        <v>2.7573004968635E-2</v>
      </c>
      <c r="CU480" s="10">
        <f>3/24000000*OO[[#This Row],[155 (08JUL1985 06:00:00)-Water Temperature (C)]]*OO[[#This Row],[97]]</f>
        <v>2.7573004968635E-2</v>
      </c>
      <c r="CV480" s="10">
        <f>3/24000000*OO[[#This Row],[156 (08JUL1985 09:00:00)-Water Temperature (C)]]*OO[[#This Row],[98]]</f>
        <v>2.7573004968635E-2</v>
      </c>
      <c r="CW480" s="10">
        <f>3/24000000*OO[[#This Row],[157 (08JUL1985 12:00:00)-Water Temperature (C)]]*OO[[#This Row],[99]]</f>
        <v>2.7573004968635E-2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4.2959696599012506E-41</v>
      </c>
      <c r="AC481" s="10">
        <f>3/24000000*OO[[#This Row],[85 (29JUN1985 12:00:00)-Water Temperature (C)]]*OO[[#This Row],[27]]</f>
        <v>3.6336093146799999E-35</v>
      </c>
      <c r="AD481" s="10">
        <f>3/24000000*OO[[#This Row],[86 (29JUN1985 15:00:00)-Water Temperature (C)]]*OO[[#This Row],[28]]</f>
        <v>2.0169761811014999E-30</v>
      </c>
      <c r="AE481" s="10">
        <f>3/24000000*OO[[#This Row],[88 (29JUN1985 21:00:00)-Water Temperature (C)]]*OO[[#This Row],[30]]</f>
        <v>3.61475587807125E-23</v>
      </c>
      <c r="AF481" s="10">
        <f>3/24000000*OO[[#This Row],[88 (29JUN1985 21:00:00)-Water Temperature (C)]]*OO[[#This Row],[30]]</f>
        <v>3.61475587807125E-23</v>
      </c>
      <c r="AG481" s="10">
        <f>3/24000000*OO[[#This Row],[89 (30JUN1985 00:00:00)-Water Temperature (C)]]*OO[[#This Row],[31]]</f>
        <v>2.6349271927042501E-20</v>
      </c>
      <c r="AH481" s="10">
        <f>3/24000000*OO[[#This Row],[90 (30JUN1985 03:00:00)-Water Temperature (C)]]*OO[[#This Row],[32]]</f>
        <v>8.0618713974412502E-18</v>
      </c>
      <c r="AI481" s="10">
        <f>3/24000000*OO[[#This Row],[91 (30JUN1985 06:00:00)-Water Temperature (C)]]*OO[[#This Row],[33]]</f>
        <v>1.1916993613443749E-15</v>
      </c>
      <c r="AJ481" s="10">
        <f>3/24000000*OO[[#This Row],[92 (30JUN1985 09:00:00)-Water Temperature (C)]]*OO[[#This Row],[34]]</f>
        <v>9.5560745007799989E-14</v>
      </c>
      <c r="AK481" s="10">
        <f>3/24000000*OO[[#This Row],[93 (30JUN1985 12:00:00)-Water Temperature (C)]]*OO[[#This Row],[35]]</f>
        <v>4.4951761440337502E-12</v>
      </c>
      <c r="AL481" s="10">
        <f>3/24000000*OO[[#This Row],[94 (30JUN1985 15:00:00)-Water Temperature (C)]]*OO[[#This Row],[36]]</f>
        <v>1.3230124779319998E-10</v>
      </c>
      <c r="AM481" s="10">
        <f>3/24000000*OO[[#This Row],[95 (30JUN1985 18:00:00)-Water Temperature (C)]]*OO[[#This Row],[37]]</f>
        <v>2.58901366731525E-9</v>
      </c>
      <c r="AN481" s="10">
        <f>3/24000000*OO[[#This Row],[96 (30JUN1985 21:00:00)-Water Temperature (C)]]*OO[[#This Row],[38]]</f>
        <v>3.5000789958224993E-8</v>
      </c>
      <c r="AO481" s="10">
        <f>3/24000000*OO[[#This Row],[97 (01JUL1985 00:00:00)-Water Temperature (C)]]*OO[[#This Row],[39]]</f>
        <v>3.3902647352474994E-7</v>
      </c>
      <c r="AP481" s="10">
        <f>3/24000000*OO[[#This Row],[98 (01JUL1985 03:00:00)-Water Temperature (C)]]*OO[[#This Row],[40]]</f>
        <v>2.4568043375189998E-6</v>
      </c>
      <c r="AQ481" s="10">
        <f>3/24000000*OO[[#This Row],[99 (01JUL1985 06:00:00)-Water Temperature (C)]]*OO[[#This Row],[41]]</f>
        <v>1.3784972475989998E-5</v>
      </c>
      <c r="AR481" s="10">
        <f>3/24000000*OO[[#This Row],[100 (01JUL1985 09:00:00)-Water Temperature (C)]]*OO[[#This Row],[42]]</f>
        <v>6.2308172702749996E-5</v>
      </c>
      <c r="AS481" s="10">
        <f>3/24000000*OO[[#This Row],[101 (01JUL1985 12:00:00)-Water Temperature (C)]]*OO[[#This Row],[43]]</f>
        <v>2.2988051190907501E-4</v>
      </c>
      <c r="AT481" s="10">
        <f>3/24000000*OO[[#This Row],[102 (01JUL1985 15:00:00)-Water Temperature (C)]]*OO[[#This Row],[44]]</f>
        <v>7.05720315597125E-4</v>
      </c>
      <c r="AU481" s="10">
        <f>3/24000000*OO[[#This Row],[103 (01JUL1985 18:00:00)-Water Temperature (C)]]*OO[[#This Row],[45]]</f>
        <v>1.8361513643462498E-3</v>
      </c>
      <c r="AV481" s="10">
        <f>3/24000000*OO[[#This Row],[104 (01JUL1985 21:00:00)-Water Temperature (C)]]*OO[[#This Row],[46]]</f>
        <v>4.08859885394875E-3</v>
      </c>
      <c r="AW481" s="10">
        <f>3/24000000*OO[[#This Row],[105 (02JUL1985 00:00:00)-Water Temperature (C)]]*OO[[#This Row],[47]]</f>
        <v>7.9469281955599994E-3</v>
      </c>
      <c r="AX481" s="10">
        <f>3/24000000*OO[[#This Row],[106 (02JUL1985 03:00:00)-Water Temperature (C)]]*OO[[#This Row],[48]]</f>
        <v>1.3808060161024999E-2</v>
      </c>
      <c r="AY481" s="10">
        <f>3/24000000*OO[[#This Row],[107 (02JUL1985 06:00:00)-Water Temperature (C)]]*OO[[#This Row],[49]]</f>
        <v>2.1806948488818749E-2</v>
      </c>
      <c r="AZ481" s="10">
        <f>3/24000000*OO[[#This Row],[108 (02JUL1985 09:00:00)-Water Temperature (C)]]*OO[[#This Row],[50]]</f>
        <v>3.2098270312874995E-2</v>
      </c>
      <c r="BA481" s="10">
        <f>3/24000000*OO[[#This Row],[109 (02JUL1985 12:00:00)-Water Temperature (C)]]*OO[[#This Row],[51]]</f>
        <v>4.4072255616900001E-2</v>
      </c>
      <c r="BB481" s="10">
        <f>3/24000000*OO[[#This Row],[110 (02JUL1985 15:00:00)-Water Temperature (C)]]*OO[[#This Row],[52]]</f>
        <v>5.6880490633400005E-2</v>
      </c>
      <c r="BC481" s="10">
        <f>3/24000000*OO[[#This Row],[111 (02JUL1985 18:00:00)-Water Temperature (C)]]*OO[[#This Row],[53]]</f>
        <v>6.9321491086187487E-2</v>
      </c>
      <c r="BD481" s="10">
        <f>3/24000000*OO[[#This Row],[112 (02JUL1985 21:00:00)-Water Temperature (C)]]*OO[[#This Row],[54]]</f>
        <v>7.995206367381251E-2</v>
      </c>
      <c r="BE481" s="10">
        <f>3/24000000*OO[[#This Row],[113 (03JUL1985 00:00:00)-Water Temperature (C)]]*OO[[#This Row],[55]]</f>
        <v>8.80766235792875E-2</v>
      </c>
      <c r="BF481" s="10">
        <f>3/24000000*OO[[#This Row],[114 (03JUL1985 03:00:00)-Water Temperature (C)]]*OO[[#This Row],[56]]</f>
        <v>9.4016382746149998E-2</v>
      </c>
      <c r="BG481" s="10">
        <f>3/24000000*OO[[#This Row],[115 (03JUL1985 06:00:00)-Water Temperature (C)]]*OO[[#This Row],[57]]</f>
        <v>9.7991764992300001E-2</v>
      </c>
      <c r="BH481" s="10">
        <f>3/24000000*OO[[#This Row],[116 (03JUL1985 09:00:00)-Water Temperature (C)]]*OO[[#This Row],[58]]</f>
        <v>0.101162976056625</v>
      </c>
      <c r="BI481" s="10">
        <f>3/24000000*OO[[#This Row],[117 (03JUL1985 12:00:00)-Water Temperature (C)]]*OO[[#This Row],[59]]</f>
        <v>0.10207481913600001</v>
      </c>
      <c r="BJ481" s="10">
        <f>3/24000000*OO[[#This Row],[118 (03JUL1985 15:00:00)-Water Temperature (C)]]*OO[[#This Row],[60]]</f>
        <v>0.10243281716193751</v>
      </c>
      <c r="BK481" s="10">
        <f>3/24000000*OO[[#This Row],[119 (03JUL1985 18:00:00)-Water Temperature (C)]]*OO[[#This Row],[61]]</f>
        <v>0.1014676388956125</v>
      </c>
      <c r="BL481" s="10">
        <f>3/24000000*OO[[#This Row],[120 (03JUL1985 21:00:00)-Water Temperature (C)]]*OO[[#This Row],[62]]</f>
        <v>9.8873566601425003E-2</v>
      </c>
      <c r="BM481" s="10">
        <f>3/24000000*OO[[#This Row],[121 (04JUL1985 00:00:00)-Water Temperature (C)]]*OO[[#This Row],[63]]</f>
        <v>9.4991357918825001E-2</v>
      </c>
      <c r="BN481" s="10">
        <f>3/24000000*OO[[#This Row],[122 (04JUL1985 03:00:00)-Water Temperature (C)]]*OO[[#This Row],[64]]</f>
        <v>9.0548626775675004E-2</v>
      </c>
      <c r="BO481" s="10">
        <f>3/24000000*OO[[#This Row],[123 (04JUL1985 06:00:00)-Water Temperature (C)]]*OO[[#This Row],[65]]</f>
        <v>8.6230889222562501E-2</v>
      </c>
      <c r="BP481" s="10">
        <f>3/24000000*OO[[#This Row],[124 (04JUL1985 09:00:00)-Water Temperature (C)]]*OO[[#This Row],[66]]</f>
        <v>8.3010121504874995E-2</v>
      </c>
      <c r="BQ481" s="10">
        <f>3/24000000*OO[[#This Row],[125 (04JUL1985 12:00:00)-Water Temperature (C)]]*OO[[#This Row],[67]]</f>
        <v>8.0112002733499998E-2</v>
      </c>
      <c r="BR481" s="10">
        <f>3/24000000*OO[[#This Row],[126 (04JUL1985 15:00:00)-Water Temperature (C)]]*OO[[#This Row],[68]]</f>
        <v>7.7322648000874988E-2</v>
      </c>
      <c r="BS481" s="10">
        <f>3/24000000*OO[[#This Row],[127 (04JUL1985 18:00:00)-Water Temperature (C)]]*OO[[#This Row],[69]]</f>
        <v>7.4428988717625003E-2</v>
      </c>
      <c r="BT481" s="10">
        <f>3/24000000*OO[[#This Row],[128 (04JUL1985 21:00:00)-Water Temperature (C)]]*OO[[#This Row],[70]]</f>
        <v>7.0909233018312492E-2</v>
      </c>
      <c r="BU481" s="10">
        <f>3/24000000*OO[[#This Row],[129 (05JUL1985 00:00:00)-Water Temperature (C)]]*OO[[#This Row],[71]]</f>
        <v>6.6900739266074996E-2</v>
      </c>
      <c r="BV481" s="10">
        <f>3/24000000*OO[[#This Row],[130 (05JUL1985 03:00:00)-Water Temperature (C)]]*OO[[#This Row],[72]]</f>
        <v>6.3071363069999997E-2</v>
      </c>
      <c r="BW481" s="10">
        <f>3/24000000*OO[[#This Row],[131 (05JUL1985 06:00:00)-Water Temperature (C)]]*OO[[#This Row],[73]]</f>
        <v>5.9550564707749991E-2</v>
      </c>
      <c r="BX481" s="10">
        <f>3/24000000*OO[[#This Row],[132 (05JUL1985 09:00:00)-Water Temperature (C)]]*OO[[#This Row],[74]]</f>
        <v>5.6767737460812505E-2</v>
      </c>
      <c r="BY481" s="10">
        <f>3/24000000*OO[[#This Row],[133 (05JUL1985 12:00:00)-Water Temperature (C)]]*OO[[#This Row],[75]]</f>
        <v>5.4251930380062499E-2</v>
      </c>
      <c r="BZ481" s="10">
        <f>3/24000000*OO[[#This Row],[134 (05JUL1985 15:00:00)-Water Temperature (C)]]*OO[[#This Row],[76]]</f>
        <v>5.1779039344200001E-2</v>
      </c>
      <c r="CA481" s="10">
        <f>3/24000000*OO[[#This Row],[135 (05JUL1985 18:00:00)-Water Temperature (C)]]*OO[[#This Row],[77]]</f>
        <v>4.9366282495737497E-2</v>
      </c>
      <c r="CB481" s="10">
        <f>3/24000000*OO[[#This Row],[136 (05JUL1985 21:00:00)-Water Temperature (C)]]*OO[[#This Row],[78]]</f>
        <v>4.6883386909125004E-2</v>
      </c>
      <c r="CC481" s="10">
        <f>3/24000000*OO[[#This Row],[137 (06JUL1985 00:00:00)-Water Temperature (C)]]*OO[[#This Row],[79]]</f>
        <v>4.4432078139300002E-2</v>
      </c>
      <c r="CD481" s="10">
        <f>3/24000000*OO[[#This Row],[138 (06JUL1985 03:00:00)-Water Temperature (C)]]*OO[[#This Row],[80]]</f>
        <v>4.2085384999874999E-2</v>
      </c>
      <c r="CE481" s="10">
        <f>3/24000000*OO[[#This Row],[139 (06JUL1985 06:00:00)-Water Temperature (C)]]*OO[[#This Row],[81]]</f>
        <v>4.0009085771812496E-2</v>
      </c>
      <c r="CF481" s="10">
        <f>3/24000000*OO[[#This Row],[140 (06JUL1985 09:00:00)-Water Temperature (C)]]*OO[[#This Row],[82]]</f>
        <v>3.8518833767174999E-2</v>
      </c>
      <c r="CG481" s="10">
        <f>3/24000000*OO[[#This Row],[141 (06JUL1985 12:00:00)-Water Temperature (C)]]*OO[[#This Row],[83]]</f>
        <v>3.7276291943999999E-2</v>
      </c>
      <c r="CH481" s="10">
        <f>3/24000000*OO[[#This Row],[142 (06JUL1985 15:00:00)-Water Temperature (C)]]*OO[[#This Row],[84]]</f>
        <v>3.6204830495100003E-2</v>
      </c>
      <c r="CI481" s="10">
        <f>3/24000000*OO[[#This Row],[143 (06JUL1985 18:00:00)-Water Temperature (C)]]*OO[[#This Row],[85]]</f>
        <v>3.5103694222187495E-2</v>
      </c>
      <c r="CJ481" s="10">
        <f>3/24000000*OO[[#This Row],[144 (06JUL1985 21:00:00)-Water Temperature (C)]]*OO[[#This Row],[86]]</f>
        <v>3.3861263457600002E-2</v>
      </c>
      <c r="CK481" s="10">
        <f>3/24000000*OO[[#This Row],[145 (07JUL1985 00:00:00)-Water Temperature (C)]]*OO[[#This Row],[87]]</f>
        <v>3.2393941276532494E-2</v>
      </c>
      <c r="CL481" s="10">
        <f>3/24000000*OO[[#This Row],[146 (07JUL1985 03:00:00)-Water Temperature (C)]]*OO[[#This Row],[88]]</f>
        <v>3.0995425799454999E-2</v>
      </c>
      <c r="CM481" s="10">
        <f>3/24000000*OO[[#This Row],[147 (07JUL1985 06:00:00)-Water Temperature (C)]]*OO[[#This Row],[89]]</f>
        <v>2.9717556205951252E-2</v>
      </c>
      <c r="CN481" s="10">
        <f>3/24000000*OO[[#This Row],[148 (07JUL1985 09:00:00)-Water Temperature (C)]]*OO[[#This Row],[90]]</f>
        <v>2.8724951293025002E-2</v>
      </c>
      <c r="CO481" s="10">
        <f>3/24000000*OO[[#This Row],[149 (07JUL1985 12:00:00)-Water Temperature (C)]]*OO[[#This Row],[91]]</f>
        <v>2.7954084541629995E-2</v>
      </c>
      <c r="CP481" s="10">
        <f>3/24000000*OO[[#This Row],[150 (07JUL1985 15:00:00)-Water Temperature (C)]]*OO[[#This Row],[92]]</f>
        <v>2.7954084541629995E-2</v>
      </c>
      <c r="CQ481" s="10">
        <f>3/24000000*OO[[#This Row],[151 (07JUL1985 18:00:00)-Water Temperature (C)]]*OO[[#This Row],[93]]</f>
        <v>2.7954084541629995E-2</v>
      </c>
      <c r="CR481" s="10">
        <f>3/24000000*OO[[#This Row],[152 (07JUL1985 21:00:00)-Water Temperature (C)]]*OO[[#This Row],[94]]</f>
        <v>2.7954084541629995E-2</v>
      </c>
      <c r="CS481" s="10">
        <f>3/24000000*OO[[#This Row],[153 (08JUL1985 00:00:00)-Water Temperature (C)]]*OO[[#This Row],[95]]</f>
        <v>2.7954084541629995E-2</v>
      </c>
      <c r="CT481" s="10">
        <f>3/24000000*OO[[#This Row],[154 (08JUL1985 03:00:00)-Water Temperature (C)]]*OO[[#This Row],[96]]</f>
        <v>2.7954084541629995E-2</v>
      </c>
      <c r="CU481" s="10">
        <f>3/24000000*OO[[#This Row],[155 (08JUL1985 06:00:00)-Water Temperature (C)]]*OO[[#This Row],[97]]</f>
        <v>2.7954084541629995E-2</v>
      </c>
      <c r="CV481" s="10">
        <f>3/24000000*OO[[#This Row],[156 (08JUL1985 09:00:00)-Water Temperature (C)]]*OO[[#This Row],[98]]</f>
        <v>2.7954084541629995E-2</v>
      </c>
      <c r="CW481" s="10">
        <f>3/24000000*OO[[#This Row],[157 (08JUL1985 12:00:00)-Water Temperature (C)]]*OO[[#This Row],[99]]</f>
        <v>2.7954084541629995E-2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1.09543929496975E-41</v>
      </c>
      <c r="AC482" s="10">
        <f>3/24000000*OO[[#This Row],[85 (29JUN1985 12:00:00)-Water Temperature (C)]]*OO[[#This Row],[27]]</f>
        <v>1.059720522525E-35</v>
      </c>
      <c r="AD482" s="10">
        <f>3/24000000*OO[[#This Row],[86 (29JUN1985 15:00:00)-Water Temperature (C)]]*OO[[#This Row],[28]]</f>
        <v>6.667067202425E-31</v>
      </c>
      <c r="AE482" s="10">
        <f>3/24000000*OO[[#This Row],[88 (29JUN1985 21:00:00)-Water Temperature (C)]]*OO[[#This Row],[30]]</f>
        <v>1.4189410905757499E-23</v>
      </c>
      <c r="AF482" s="10">
        <f>3/24000000*OO[[#This Row],[88 (29JUN1985 21:00:00)-Water Temperature (C)]]*OO[[#This Row],[30]]</f>
        <v>1.4189410905757499E-23</v>
      </c>
      <c r="AG482" s="10">
        <f>3/24000000*OO[[#This Row],[89 (30JUN1985 00:00:00)-Water Temperature (C)]]*OO[[#This Row],[31]]</f>
        <v>1.1082250191150001E-20</v>
      </c>
      <c r="AH482" s="10">
        <f>3/24000000*OO[[#This Row],[90 (30JUN1985 03:00:00)-Water Temperature (C)]]*OO[[#This Row],[32]]</f>
        <v>3.6046823772499997E-18</v>
      </c>
      <c r="AI482" s="10">
        <f>3/24000000*OO[[#This Row],[91 (30JUN1985 06:00:00)-Water Temperature (C)]]*OO[[#This Row],[33]]</f>
        <v>5.6329372852199992E-16</v>
      </c>
      <c r="AJ482" s="10">
        <f>3/24000000*OO[[#This Row],[92 (30JUN1985 09:00:00)-Water Temperature (C)]]*OO[[#This Row],[34]]</f>
        <v>4.7521435995000006E-14</v>
      </c>
      <c r="AK482" s="10">
        <f>3/24000000*OO[[#This Row],[93 (30JUN1985 12:00:00)-Water Temperature (C)]]*OO[[#This Row],[35]]</f>
        <v>2.3428916197774995E-12</v>
      </c>
      <c r="AL482" s="10">
        <f>3/24000000*OO[[#This Row],[94 (30JUN1985 15:00:00)-Water Temperature (C)]]*OO[[#This Row],[36]]</f>
        <v>7.2061541349299993E-11</v>
      </c>
      <c r="AM482" s="10">
        <f>3/24000000*OO[[#This Row],[95 (30JUN1985 18:00:00)-Water Temperature (C)]]*OO[[#This Row],[37]]</f>
        <v>1.46982803783625E-9</v>
      </c>
      <c r="AN482" s="10">
        <f>3/24000000*OO[[#This Row],[96 (30JUN1985 21:00:00)-Water Temperature (C)]]*OO[[#This Row],[38]]</f>
        <v>2.0668255114289999E-8</v>
      </c>
      <c r="AO482" s="10">
        <f>3/24000000*OO[[#This Row],[97 (01JUL1985 00:00:00)-Water Temperature (C)]]*OO[[#This Row],[39]]</f>
        <v>2.0788792403372502E-7</v>
      </c>
      <c r="AP482" s="10">
        <f>3/24000000*OO[[#This Row],[98 (01JUL1985 03:00:00)-Water Temperature (C)]]*OO[[#This Row],[40]]</f>
        <v>1.5616952102880001E-6</v>
      </c>
      <c r="AQ482" s="10">
        <f>3/24000000*OO[[#This Row],[99 (01JUL1985 06:00:00)-Water Temperature (C)]]*OO[[#This Row],[41]]</f>
        <v>9.0691397729999986E-6</v>
      </c>
      <c r="AR482" s="10">
        <f>3/24000000*OO[[#This Row],[100 (01JUL1985 09:00:00)-Water Temperature (C)]]*OO[[#This Row],[42]]</f>
        <v>4.2340719178012503E-5</v>
      </c>
      <c r="AS482" s="10">
        <f>3/24000000*OO[[#This Row],[101 (01JUL1985 12:00:00)-Water Temperature (C)]]*OO[[#This Row],[43]]</f>
        <v>1.61079508825425E-4</v>
      </c>
      <c r="AT482" s="10">
        <f>3/24000000*OO[[#This Row],[102 (01JUL1985 15:00:00)-Water Temperature (C)]]*OO[[#This Row],[44]]</f>
        <v>5.0912221088750004E-4</v>
      </c>
      <c r="AU482" s="10">
        <f>3/24000000*OO[[#This Row],[103 (01JUL1985 18:00:00)-Water Temperature (C)]]*OO[[#This Row],[45]]</f>
        <v>1.3618612917287497E-3</v>
      </c>
      <c r="AV482" s="10">
        <f>3/24000000*OO[[#This Row],[104 (01JUL1985 21:00:00)-Water Temperature (C)]]*OO[[#This Row],[46]]</f>
        <v>3.1144742613149999E-3</v>
      </c>
      <c r="AW482" s="10">
        <f>3/24000000*OO[[#This Row],[105 (02JUL1985 00:00:00)-Water Temperature (C)]]*OO[[#This Row],[47]]</f>
        <v>6.2105068717450002E-3</v>
      </c>
      <c r="AX482" s="10">
        <f>3/24000000*OO[[#This Row],[106 (02JUL1985 03:00:00)-Water Temperature (C)]]*OO[[#This Row],[48]]</f>
        <v>1.10557031668875E-2</v>
      </c>
      <c r="AY482" s="10">
        <f>3/24000000*OO[[#This Row],[107 (02JUL1985 06:00:00)-Water Temperature (C)]]*OO[[#This Row],[49]]</f>
        <v>1.78629907225825E-2</v>
      </c>
      <c r="AZ482" s="10">
        <f>3/24000000*OO[[#This Row],[108 (02JUL1985 09:00:00)-Water Temperature (C)]]*OO[[#This Row],[50]]</f>
        <v>2.6850371884991252E-2</v>
      </c>
      <c r="BA482" s="10">
        <f>3/24000000*OO[[#This Row],[109 (02JUL1985 12:00:00)-Water Temperature (C)]]*OO[[#This Row],[51]]</f>
        <v>3.7588780100025004E-2</v>
      </c>
      <c r="BB482" s="10">
        <f>3/24000000*OO[[#This Row],[110 (02JUL1985 15:00:00)-Water Temperature (C)]]*OO[[#This Row],[52]]</f>
        <v>4.9393991175375004E-2</v>
      </c>
      <c r="BC482" s="10">
        <f>3/24000000*OO[[#This Row],[111 (02JUL1985 18:00:00)-Water Temperature (C)]]*OO[[#This Row],[53]]</f>
        <v>6.1216875986249988E-2</v>
      </c>
      <c r="BD482" s="10">
        <f>3/24000000*OO[[#This Row],[112 (02JUL1985 21:00:00)-Water Temperature (C)]]*OO[[#This Row],[54]]</f>
        <v>7.1731854258750005E-2</v>
      </c>
      <c r="BE482" s="10">
        <f>3/24000000*OO[[#This Row],[113 (03JUL1985 00:00:00)-Water Temperature (C)]]*OO[[#This Row],[55]]</f>
        <v>8.0205522678312505E-2</v>
      </c>
      <c r="BF482" s="10">
        <f>3/24000000*OO[[#This Row],[114 (03JUL1985 03:00:00)-Water Temperature (C)]]*OO[[#This Row],[56]]</f>
        <v>8.6794596227449991E-2</v>
      </c>
      <c r="BG482" s="10">
        <f>3/24000000*OO[[#This Row],[115 (03JUL1985 06:00:00)-Water Temperature (C)]]*OO[[#This Row],[57]]</f>
        <v>9.1604543443649988E-2</v>
      </c>
      <c r="BH482" s="10">
        <f>3/24000000*OO[[#This Row],[116 (03JUL1985 09:00:00)-Water Temperature (C)]]*OO[[#This Row],[58]]</f>
        <v>9.5629255853749984E-2</v>
      </c>
      <c r="BI482" s="10">
        <f>3/24000000*OO[[#This Row],[117 (03JUL1985 12:00:00)-Water Temperature (C)]]*OO[[#This Row],[59]]</f>
        <v>9.7494208991799988E-2</v>
      </c>
      <c r="BJ482" s="10">
        <f>3/24000000*OO[[#This Row],[118 (03JUL1985 15:00:00)-Water Temperature (C)]]*OO[[#This Row],[60]]</f>
        <v>9.8745120268199996E-2</v>
      </c>
      <c r="BK482" s="10">
        <f>3/24000000*OO[[#This Row],[119 (03JUL1985 18:00:00)-Water Temperature (C)]]*OO[[#This Row],[61]]</f>
        <v>9.8654458512912505E-2</v>
      </c>
      <c r="BL482" s="10">
        <f>3/24000000*OO[[#This Row],[120 (03JUL1985 21:00:00)-Water Temperature (C)]]*OO[[#This Row],[62]]</f>
        <v>9.6913237439999994E-2</v>
      </c>
      <c r="BM482" s="10">
        <f>3/24000000*OO[[#This Row],[121 (04JUL1985 00:00:00)-Water Temperature (C)]]*OO[[#This Row],[63]]</f>
        <v>9.3830278513399992E-2</v>
      </c>
      <c r="BN482" s="10">
        <f>3/24000000*OO[[#This Row],[122 (04JUL1985 03:00:00)-Water Temperature (C)]]*OO[[#This Row],[64]]</f>
        <v>9.0091023416999982E-2</v>
      </c>
      <c r="BO482" s="10">
        <f>3/24000000*OO[[#This Row],[123 (04JUL1985 06:00:00)-Water Temperature (C)]]*OO[[#This Row],[65]]</f>
        <v>8.6358338766199999E-2</v>
      </c>
      <c r="BP482" s="10">
        <f>3/24000000*OO[[#This Row],[124 (04JUL1985 09:00:00)-Water Temperature (C)]]*OO[[#This Row],[66]]</f>
        <v>8.3600894997374983E-2</v>
      </c>
      <c r="BQ482" s="10">
        <f>3/24000000*OO[[#This Row],[125 (04JUL1985 12:00:00)-Water Temperature (C)]]*OO[[#This Row],[67]]</f>
        <v>8.108335554742499E-2</v>
      </c>
      <c r="BR482" s="10">
        <f>3/24000000*OO[[#This Row],[126 (04JUL1985 15:00:00)-Water Temperature (C)]]*OO[[#This Row],[68]]</f>
        <v>7.8598344083137497E-2</v>
      </c>
      <c r="BS482" s="10">
        <f>3/24000000*OO[[#This Row],[127 (04JUL1985 18:00:00)-Water Temperature (C)]]*OO[[#This Row],[69]]</f>
        <v>7.5985435958849989E-2</v>
      </c>
      <c r="BT482" s="10">
        <f>3/24000000*OO[[#This Row],[128 (04JUL1985 21:00:00)-Water Temperature (C)]]*OO[[#This Row],[70]]</f>
        <v>7.2687568738687508E-2</v>
      </c>
      <c r="BU482" s="10">
        <f>3/24000000*OO[[#This Row],[129 (05JUL1985 00:00:00)-Water Temperature (C)]]*OO[[#This Row],[71]]</f>
        <v>6.8864416986375007E-2</v>
      </c>
      <c r="BV482" s="10">
        <f>3/24000000*OO[[#This Row],[130 (05JUL1985 03:00:00)-Water Temperature (C)]]*OO[[#This Row],[72]]</f>
        <v>6.5176741873849989E-2</v>
      </c>
      <c r="BW482" s="10">
        <f>3/24000000*OO[[#This Row],[131 (05JUL1985 06:00:00)-Water Temperature (C)]]*OO[[#This Row],[73]]</f>
        <v>6.1762624873175E-2</v>
      </c>
      <c r="BX482" s="10">
        <f>3/24000000*OO[[#This Row],[132 (05JUL1985 09:00:00)-Water Temperature (C)]]*OO[[#This Row],[74]]</f>
        <v>5.9062635057750008E-2</v>
      </c>
      <c r="BY482" s="10">
        <f>3/24000000*OO[[#This Row],[133 (05JUL1985 12:00:00)-Water Temperature (C)]]*OO[[#This Row],[75]]</f>
        <v>5.6609045580487495E-2</v>
      </c>
      <c r="BZ482" s="10">
        <f>3/24000000*OO[[#This Row],[134 (05JUL1985 15:00:00)-Water Temperature (C)]]*OO[[#This Row],[76]]</f>
        <v>5.4181840284187495E-2</v>
      </c>
      <c r="CA482" s="10">
        <f>3/24000000*OO[[#This Row],[135 (05JUL1985 18:00:00)-Water Temperature (C)]]*OO[[#This Row],[77]]</f>
        <v>5.1801315779950001E-2</v>
      </c>
      <c r="CB482" s="10">
        <f>3/24000000*OO[[#This Row],[136 (05JUL1985 21:00:00)-Water Temperature (C)]]*OO[[#This Row],[78]]</f>
        <v>4.9337123502824994E-2</v>
      </c>
      <c r="CC482" s="10">
        <f>3/24000000*OO[[#This Row],[137 (06JUL1985 00:00:00)-Water Temperature (C)]]*OO[[#This Row],[79]]</f>
        <v>4.6890355828087489E-2</v>
      </c>
      <c r="CD482" s="10">
        <f>3/24000000*OO[[#This Row],[138 (06JUL1985 03:00:00)-Water Temperature (C)]]*OO[[#This Row],[80]]</f>
        <v>4.4537832267675E-2</v>
      </c>
      <c r="CE482" s="10">
        <f>3/24000000*OO[[#This Row],[139 (06JUL1985 06:00:00)-Water Temperature (C)]]*OO[[#This Row],[81]]</f>
        <v>4.2448879135800005E-2</v>
      </c>
      <c r="CF482" s="10">
        <f>3/24000000*OO[[#This Row],[140 (06JUL1985 09:00:00)-Water Temperature (C)]]*OO[[#This Row],[82]]</f>
        <v>4.0950103324899997E-2</v>
      </c>
      <c r="CG482" s="10">
        <f>3/24000000*OO[[#This Row],[141 (06JUL1985 12:00:00)-Water Temperature (C)]]*OO[[#This Row],[83]]</f>
        <v>3.9696896080799994E-2</v>
      </c>
      <c r="CH482" s="10">
        <f>3/24000000*OO[[#This Row],[142 (06JUL1985 15:00:00)-Water Temperature (C)]]*OO[[#This Row],[84]]</f>
        <v>3.8612319966674996E-2</v>
      </c>
      <c r="CI482" s="10">
        <f>3/24000000*OO[[#This Row],[143 (06JUL1985 18:00:00)-Water Temperature (C)]]*OO[[#This Row],[85]]</f>
        <v>3.7490099945062492E-2</v>
      </c>
      <c r="CJ482" s="10">
        <f>3/24000000*OO[[#This Row],[144 (06JUL1985 21:00:00)-Water Temperature (C)]]*OO[[#This Row],[86]]</f>
        <v>3.62157290255E-2</v>
      </c>
      <c r="CK482" s="10">
        <f>3/24000000*OO[[#This Row],[145 (07JUL1985 00:00:00)-Water Temperature (C)]]*OO[[#This Row],[87]]</f>
        <v>3.4701426909875002E-2</v>
      </c>
      <c r="CL482" s="10">
        <f>3/24000000*OO[[#This Row],[146 (07JUL1985 03:00:00)-Water Temperature (C)]]*OO[[#This Row],[88]]</f>
        <v>3.3253359512624994E-2</v>
      </c>
      <c r="CM482" s="10">
        <f>3/24000000*OO[[#This Row],[147 (07JUL1985 06:00:00)-Water Temperature (C)]]*OO[[#This Row],[89]]</f>
        <v>3.1925246237149998E-2</v>
      </c>
      <c r="CN482" s="10">
        <f>3/24000000*OO[[#This Row],[148 (07JUL1985 09:00:00)-Water Temperature (C)]]*OO[[#This Row],[90]]</f>
        <v>3.0890922557193754E-2</v>
      </c>
      <c r="CO482" s="10">
        <f>3/24000000*OO[[#This Row],[149 (07JUL1985 12:00:00)-Water Temperature (C)]]*OO[[#This Row],[91]]</f>
        <v>3.0085330589600001E-2</v>
      </c>
      <c r="CP482" s="10">
        <f>3/24000000*OO[[#This Row],[150 (07JUL1985 15:00:00)-Water Temperature (C)]]*OO[[#This Row],[92]]</f>
        <v>3.0085330589600001E-2</v>
      </c>
      <c r="CQ482" s="10">
        <f>3/24000000*OO[[#This Row],[151 (07JUL1985 18:00:00)-Water Temperature (C)]]*OO[[#This Row],[93]]</f>
        <v>3.0085330589600001E-2</v>
      </c>
      <c r="CR482" s="10">
        <f>3/24000000*OO[[#This Row],[152 (07JUL1985 21:00:00)-Water Temperature (C)]]*OO[[#This Row],[94]]</f>
        <v>3.0085330589600001E-2</v>
      </c>
      <c r="CS482" s="10">
        <f>3/24000000*OO[[#This Row],[153 (08JUL1985 00:00:00)-Water Temperature (C)]]*OO[[#This Row],[95]]</f>
        <v>3.0085330589600001E-2</v>
      </c>
      <c r="CT482" s="10">
        <f>3/24000000*OO[[#This Row],[154 (08JUL1985 03:00:00)-Water Temperature (C)]]*OO[[#This Row],[96]]</f>
        <v>3.0085330589600001E-2</v>
      </c>
      <c r="CU482" s="10">
        <f>3/24000000*OO[[#This Row],[155 (08JUL1985 06:00:00)-Water Temperature (C)]]*OO[[#This Row],[97]]</f>
        <v>3.0085330589600001E-2</v>
      </c>
      <c r="CV482" s="10">
        <f>3/24000000*OO[[#This Row],[156 (08JUL1985 09:00:00)-Water Temperature (C)]]*OO[[#This Row],[98]]</f>
        <v>3.0085330589600001E-2</v>
      </c>
      <c r="CW482" s="10">
        <f>3/24000000*OO[[#This Row],[157 (08JUL1985 12:00:00)-Water Temperature (C)]]*OO[[#This Row],[99]]</f>
        <v>3.0085330589600001E-2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2.7422735263572496E-42</v>
      </c>
      <c r="AC483" s="10">
        <f>3/24000000*OO[[#This Row],[85 (29JUN1985 12:00:00)-Water Temperature (C)]]*OO[[#This Row],[27]]</f>
        <v>3.0243889720999995E-36</v>
      </c>
      <c r="AD483" s="10">
        <f>3/24000000*OO[[#This Row],[86 (29JUN1985 15:00:00)-Water Temperature (C)]]*OO[[#This Row],[28]]</f>
        <v>2.1587198919281251E-31</v>
      </c>
      <c r="AE483" s="10">
        <f>3/24000000*OO[[#This Row],[88 (29JUN1985 21:00:00)-Water Temperature (C)]]*OO[[#This Row],[30]]</f>
        <v>5.4670327787400001E-24</v>
      </c>
      <c r="AF483" s="10">
        <f>3/24000000*OO[[#This Row],[88 (29JUN1985 21:00:00)-Water Temperature (C)]]*OO[[#This Row],[30]]</f>
        <v>5.4670327787400001E-24</v>
      </c>
      <c r="AG483" s="10">
        <f>3/24000000*OO[[#This Row],[89 (30JUN1985 00:00:00)-Water Temperature (C)]]*OO[[#This Row],[31]]</f>
        <v>4.5796309524050003E-21</v>
      </c>
      <c r="AH483" s="10">
        <f>3/24000000*OO[[#This Row],[90 (30JUN1985 03:00:00)-Water Temperature (C)]]*OO[[#This Row],[32]]</f>
        <v>1.5849042048345001E-18</v>
      </c>
      <c r="AI483" s="10">
        <f>3/24000000*OO[[#This Row],[91 (30JUN1985 06:00:00)-Water Temperature (C)]]*OO[[#This Row],[33]]</f>
        <v>2.6203601455687503E-16</v>
      </c>
      <c r="AJ483" s="10">
        <f>3/24000000*OO[[#This Row],[92 (30JUN1985 09:00:00)-Water Temperature (C)]]*OO[[#This Row],[34]]</f>
        <v>2.3276582695502502E-14</v>
      </c>
      <c r="AK483" s="10">
        <f>3/24000000*OO[[#This Row],[93 (30JUN1985 12:00:00)-Water Temperature (C)]]*OO[[#This Row],[35]]</f>
        <v>1.2036820333878749E-12</v>
      </c>
      <c r="AL483" s="10">
        <f>3/24000000*OO[[#This Row],[94 (30JUN1985 15:00:00)-Water Temperature (C)]]*OO[[#This Row],[36]]</f>
        <v>3.8718602596574998E-11</v>
      </c>
      <c r="AM483" s="10">
        <f>3/24000000*OO[[#This Row],[95 (30JUN1985 18:00:00)-Water Temperature (C)]]*OO[[#This Row],[37]]</f>
        <v>8.2371709000499978E-10</v>
      </c>
      <c r="AN483" s="10">
        <f>3/24000000*OO[[#This Row],[96 (30JUN1985 21:00:00)-Water Temperature (C)]]*OO[[#This Row],[38]]</f>
        <v>1.2056124533718751E-8</v>
      </c>
      <c r="AO483" s="10">
        <f>3/24000000*OO[[#This Row],[97 (01JUL1985 00:00:00)-Water Temperature (C)]]*OO[[#This Row],[39]]</f>
        <v>1.2600508759093751E-7</v>
      </c>
      <c r="AP483" s="10">
        <f>3/24000000*OO[[#This Row],[98 (01JUL1985 03:00:00)-Water Temperature (C)]]*OO[[#This Row],[40]]</f>
        <v>9.8190218625000004E-7</v>
      </c>
      <c r="AQ483" s="10">
        <f>3/24000000*OO[[#This Row],[99 (01JUL1985 06:00:00)-Water Temperature (C)]]*OO[[#This Row],[41]]</f>
        <v>5.9054379583274986E-6</v>
      </c>
      <c r="AR483" s="10">
        <f>3/24000000*OO[[#This Row],[100 (01JUL1985 09:00:00)-Water Temperature (C)]]*OO[[#This Row],[42]]</f>
        <v>2.8495418470937499E-5</v>
      </c>
      <c r="AS483" s="10">
        <f>3/24000000*OO[[#This Row],[101 (01JUL1985 12:00:00)-Water Temperature (C)]]*OO[[#This Row],[43]]</f>
        <v>1.1185212133491249E-4</v>
      </c>
      <c r="AT483" s="10">
        <f>3/24000000*OO[[#This Row],[102 (01JUL1985 15:00:00)-Water Temperature (C)]]*OO[[#This Row],[44]]</f>
        <v>3.6419538887549999E-4</v>
      </c>
      <c r="AU483" s="10">
        <f>3/24000000*OO[[#This Row],[103 (01JUL1985 18:00:00)-Water Temperature (C)]]*OO[[#This Row],[45]]</f>
        <v>1.0021497617092498E-3</v>
      </c>
      <c r="AV483" s="10">
        <f>3/24000000*OO[[#This Row],[104 (01JUL1985 21:00:00)-Water Temperature (C)]]*OO[[#This Row],[46]]</f>
        <v>2.3552040621999996E-3</v>
      </c>
      <c r="AW483" s="10">
        <f>3/24000000*OO[[#This Row],[105 (02JUL1985 00:00:00)-Water Temperature (C)]]*OO[[#This Row],[47]]</f>
        <v>4.82102704510375E-3</v>
      </c>
      <c r="AX483" s="10">
        <f>3/24000000*OO[[#This Row],[106 (02JUL1985 03:00:00)-Water Temperature (C)]]*OO[[#This Row],[48]]</f>
        <v>8.7982082294624994E-3</v>
      </c>
      <c r="AY483" s="10">
        <f>3/24000000*OO[[#This Row],[107 (02JUL1985 06:00:00)-Water Temperature (C)]]*OO[[#This Row],[49]]</f>
        <v>1.4552512604559999E-2</v>
      </c>
      <c r="AZ483" s="10">
        <f>3/24000000*OO[[#This Row],[108 (02JUL1985 09:00:00)-Water Temperature (C)]]*OO[[#This Row],[50]]</f>
        <v>2.2352807205800001E-2</v>
      </c>
      <c r="BA483" s="10">
        <f>3/24000000*OO[[#This Row],[109 (02JUL1985 12:00:00)-Water Temperature (C)]]*OO[[#This Row],[51]]</f>
        <v>3.1926920592299998E-2</v>
      </c>
      <c r="BB483" s="10">
        <f>3/24000000*OO[[#This Row],[110 (02JUL1985 15:00:00)-Water Temperature (C)]]*OO[[#This Row],[52]]</f>
        <v>4.2744279391937492E-2</v>
      </c>
      <c r="BC483" s="10">
        <f>3/24000000*OO[[#This Row],[111 (02JUL1985 18:00:00)-Water Temperature (C)]]*OO[[#This Row],[53]]</f>
        <v>5.3909191133000002E-2</v>
      </c>
      <c r="BD483" s="10">
        <f>3/24000000*OO[[#This Row],[112 (02JUL1985 21:00:00)-Water Temperature (C)]]*OO[[#This Row],[54]]</f>
        <v>6.4222668506149994E-2</v>
      </c>
      <c r="BE483" s="10">
        <f>3/24000000*OO[[#This Row],[113 (03JUL1985 00:00:00)-Water Temperature (C)]]*OO[[#This Row],[55]]</f>
        <v>7.2938565220624987E-2</v>
      </c>
      <c r="BF483" s="10">
        <f>3/24000000*OO[[#This Row],[114 (03JUL1985 03:00:00)-Water Temperature (C)]]*OO[[#This Row],[56]]</f>
        <v>8.0080890531412499E-2</v>
      </c>
      <c r="BG483" s="10">
        <f>3/24000000*OO[[#This Row],[115 (03JUL1985 06:00:00)-Water Temperature (C)]]*OO[[#This Row],[57]]</f>
        <v>8.5652050994124998E-2</v>
      </c>
      <c r="BH483" s="10">
        <f>3/24000000*OO[[#This Row],[116 (03JUL1985 09:00:00)-Water Temperature (C)]]*OO[[#This Row],[58]]</f>
        <v>9.0490100928762487E-2</v>
      </c>
      <c r="BI483" s="10">
        <f>3/24000000*OO[[#This Row],[117 (03JUL1985 12:00:00)-Water Temperature (C)]]*OO[[#This Row],[59]]</f>
        <v>9.3283867252525007E-2</v>
      </c>
      <c r="BJ483" s="10">
        <f>3/24000000*OO[[#This Row],[118 (03JUL1985 15:00:00)-Water Temperature (C)]]*OO[[#This Row],[60]]</f>
        <v>9.543021034379999E-2</v>
      </c>
      <c r="BK483" s="10">
        <f>3/24000000*OO[[#This Row],[119 (03JUL1985 18:00:00)-Water Temperature (C)]]*OO[[#This Row],[61]]</f>
        <v>9.623005024999999E-2</v>
      </c>
      <c r="BL483" s="10">
        <f>3/24000000*OO[[#This Row],[120 (03JUL1985 21:00:00)-Water Temperature (C)]]*OO[[#This Row],[62]]</f>
        <v>9.5367753564399999E-2</v>
      </c>
      <c r="BM483" s="10">
        <f>3/24000000*OO[[#This Row],[121 (04JUL1985 00:00:00)-Water Temperature (C)]]*OO[[#This Row],[63]]</f>
        <v>9.3113211756799999E-2</v>
      </c>
      <c r="BN483" s="10">
        <f>3/24000000*OO[[#This Row],[122 (04JUL1985 03:00:00)-Water Temperature (C)]]*OO[[#This Row],[64]]</f>
        <v>9.011184709669999E-2</v>
      </c>
      <c r="BO483" s="10">
        <f>3/24000000*OO[[#This Row],[123 (04JUL1985 06:00:00)-Water Temperature (C)]]*OO[[#This Row],[65]]</f>
        <v>8.7002797918575001E-2</v>
      </c>
      <c r="BP483" s="10">
        <f>3/24000000*OO[[#This Row],[124 (04JUL1985 09:00:00)-Water Temperature (C)]]*OO[[#This Row],[66]]</f>
        <v>8.4756068875262505E-2</v>
      </c>
      <c r="BQ483" s="10">
        <f>3/24000000*OO[[#This Row],[125 (04JUL1985 12:00:00)-Water Temperature (C)]]*OO[[#This Row],[67]]</f>
        <v>8.2662176846537483E-2</v>
      </c>
      <c r="BR483" s="10">
        <f>3/24000000*OO[[#This Row],[126 (04JUL1985 15:00:00)-Water Temperature (C)]]*OO[[#This Row],[68]]</f>
        <v>8.0553085734037508E-2</v>
      </c>
      <c r="BS483" s="10">
        <f>3/24000000*OO[[#This Row],[127 (04JUL1985 18:00:00)-Water Temperature (C)]]*OO[[#This Row],[69]]</f>
        <v>7.8224640415999983E-2</v>
      </c>
      <c r="BT483" s="10">
        <f>3/24000000*OO[[#This Row],[128 (04JUL1985 21:00:00)-Water Temperature (C)]]*OO[[#This Row],[70]]</f>
        <v>7.5181488859949991E-2</v>
      </c>
      <c r="BU483" s="10">
        <f>3/24000000*OO[[#This Row],[129 (05JUL1985 00:00:00)-Water Temperature (C)]]*OO[[#This Row],[71]]</f>
        <v>7.1557566984049997E-2</v>
      </c>
      <c r="BV483" s="10">
        <f>3/24000000*OO[[#This Row],[130 (05JUL1985 03:00:00)-Water Temperature (C)]]*OO[[#This Row],[72]]</f>
        <v>6.8025396998999996E-2</v>
      </c>
      <c r="BW483" s="10">
        <f>3/24000000*OO[[#This Row],[131 (05JUL1985 06:00:00)-Water Temperature (C)]]*OO[[#This Row],[73]]</f>
        <v>6.4724251574699992E-2</v>
      </c>
      <c r="BX483" s="10">
        <f>3/24000000*OO[[#This Row],[132 (05JUL1985 09:00:00)-Water Temperature (C)]]*OO[[#This Row],[74]]</f>
        <v>6.2118341198100002E-2</v>
      </c>
      <c r="BY483" s="10">
        <f>3/24000000*OO[[#This Row],[133 (05JUL1985 12:00:00)-Water Temperature (C)]]*OO[[#This Row],[75]]</f>
        <v>5.97319057593E-2</v>
      </c>
      <c r="BZ483" s="10">
        <f>3/24000000*OO[[#This Row],[134 (05JUL1985 15:00:00)-Water Temperature (C)]]*OO[[#This Row],[76]]</f>
        <v>5.735304532195E-2</v>
      </c>
      <c r="CA483" s="10">
        <f>3/24000000*OO[[#This Row],[135 (05JUL1985 18:00:00)-Water Temperature (C)]]*OO[[#This Row],[77]]</f>
        <v>5.5001952409499996E-2</v>
      </c>
      <c r="CB483" s="10">
        <f>3/24000000*OO[[#This Row],[136 (05JUL1985 21:00:00)-Water Temperature (C)]]*OO[[#This Row],[78]]</f>
        <v>5.2549271062200004E-2</v>
      </c>
      <c r="CC483" s="10">
        <f>3/24000000*OO[[#This Row],[137 (06JUL1985 00:00:00)-Water Temperature (C)]]*OO[[#This Row],[79]]</f>
        <v>5.009803517262499E-2</v>
      </c>
      <c r="CD483" s="10">
        <f>3/24000000*OO[[#This Row],[138 (06JUL1985 03:00:00)-Water Temperature (C)]]*OO[[#This Row],[80]]</f>
        <v>4.7728632731999995E-2</v>
      </c>
      <c r="CE483" s="10">
        <f>3/24000000*OO[[#This Row],[139 (06JUL1985 06:00:00)-Water Temperature (C)]]*OO[[#This Row],[81]]</f>
        <v>4.5616675626824997E-2</v>
      </c>
      <c r="CF483" s="10">
        <f>3/24000000*OO[[#This Row],[140 (06JUL1985 09:00:00)-Water Temperature (C)]]*OO[[#This Row],[82]]</f>
        <v>4.4105118711599993E-2</v>
      </c>
      <c r="CG483" s="10">
        <f>3/24000000*OO[[#This Row],[141 (06JUL1985 12:00:00)-Water Temperature (C)]]*OO[[#This Row],[83]]</f>
        <v>4.2838078729899996E-2</v>
      </c>
      <c r="CH483" s="10">
        <f>3/24000000*OO[[#This Row],[142 (06JUL1985 15:00:00)-Water Temperature (C)]]*OO[[#This Row],[84]]</f>
        <v>4.1737280662087504E-2</v>
      </c>
      <c r="CI483" s="10">
        <f>3/24000000*OO[[#This Row],[143 (06JUL1985 18:00:00)-Water Temperature (C)]]*OO[[#This Row],[85]]</f>
        <v>4.0588182907125001E-2</v>
      </c>
      <c r="CJ483" s="10">
        <f>3/24000000*OO[[#This Row],[144 (06JUL1985 21:00:00)-Water Temperature (C)]]*OO[[#This Row],[86]]</f>
        <v>3.9272060913700002E-2</v>
      </c>
      <c r="CK483" s="10">
        <f>3/24000000*OO[[#This Row],[145 (07JUL1985 00:00:00)-Water Temperature (C)]]*OO[[#This Row],[87]]</f>
        <v>3.7695415743974996E-2</v>
      </c>
      <c r="CL483" s="10">
        <f>3/24000000*OO[[#This Row],[146 (07JUL1985 03:00:00)-Water Temperature (C)]]*OO[[#This Row],[88]]</f>
        <v>3.6182145261337499E-2</v>
      </c>
      <c r="CM483" s="10">
        <f>3/24000000*OO[[#This Row],[147 (07JUL1985 06:00:00)-Water Temperature (C)]]*OO[[#This Row],[89]]</f>
        <v>3.4789279227974999E-2</v>
      </c>
      <c r="CN483" s="10">
        <f>3/24000000*OO[[#This Row],[148 (07JUL1985 09:00:00)-Water Temperature (C)]]*OO[[#This Row],[90]]</f>
        <v>3.3701357584125E-2</v>
      </c>
      <c r="CO483" s="10">
        <f>3/24000000*OO[[#This Row],[149 (07JUL1985 12:00:00)-Water Temperature (C)]]*OO[[#This Row],[91]]</f>
        <v>3.2851918010668751E-2</v>
      </c>
      <c r="CP483" s="10">
        <f>3/24000000*OO[[#This Row],[150 (07JUL1985 15:00:00)-Water Temperature (C)]]*OO[[#This Row],[92]]</f>
        <v>3.2851918010668751E-2</v>
      </c>
      <c r="CQ483" s="10">
        <f>3/24000000*OO[[#This Row],[151 (07JUL1985 18:00:00)-Water Temperature (C)]]*OO[[#This Row],[93]]</f>
        <v>3.2851918010668751E-2</v>
      </c>
      <c r="CR483" s="10">
        <f>3/24000000*OO[[#This Row],[152 (07JUL1985 21:00:00)-Water Temperature (C)]]*OO[[#This Row],[94]]</f>
        <v>3.2851918010668751E-2</v>
      </c>
      <c r="CS483" s="10">
        <f>3/24000000*OO[[#This Row],[153 (08JUL1985 00:00:00)-Water Temperature (C)]]*OO[[#This Row],[95]]</f>
        <v>3.2851918010668751E-2</v>
      </c>
      <c r="CT483" s="10">
        <f>3/24000000*OO[[#This Row],[154 (08JUL1985 03:00:00)-Water Temperature (C)]]*OO[[#This Row],[96]]</f>
        <v>3.2851918010668751E-2</v>
      </c>
      <c r="CU483" s="10">
        <f>3/24000000*OO[[#This Row],[155 (08JUL1985 06:00:00)-Water Temperature (C)]]*OO[[#This Row],[97]]</f>
        <v>3.2851918010668751E-2</v>
      </c>
      <c r="CV483" s="10">
        <f>3/24000000*OO[[#This Row],[156 (08JUL1985 09:00:00)-Water Temperature (C)]]*OO[[#This Row],[98]]</f>
        <v>3.2851918010668751E-2</v>
      </c>
      <c r="CW483" s="10">
        <f>3/24000000*OO[[#This Row],[157 (08JUL1985 12:00:00)-Water Temperature (C)]]*OO[[#This Row],[99]]</f>
        <v>3.2851918010668751E-2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6.75201898122E-43</v>
      </c>
      <c r="AC484" s="10">
        <f>3/24000000*OO[[#This Row],[85 (29JUN1985 12:00:00)-Water Temperature (C)]]*OO[[#This Row],[27]]</f>
        <v>8.4489165310549991E-37</v>
      </c>
      <c r="AD484" s="10">
        <f>3/24000000*OO[[#This Row],[86 (29JUN1985 15:00:00)-Water Temperature (C)]]*OO[[#This Row],[28]]</f>
        <v>6.8766047147187486E-32</v>
      </c>
      <c r="AE484" s="10">
        <f>3/24000000*OO[[#This Row],[88 (29JUN1985 21:00:00)-Water Temperature (C)]]*OO[[#This Row],[30]]</f>
        <v>2.0800313532271248E-24</v>
      </c>
      <c r="AF484" s="10">
        <f>3/24000000*OO[[#This Row],[88 (29JUN1985 21:00:00)-Water Temperature (C)]]*OO[[#This Row],[30]]</f>
        <v>2.0800313532271248E-24</v>
      </c>
      <c r="AG484" s="10">
        <f>3/24000000*OO[[#This Row],[89 (30JUN1985 00:00:00)-Water Temperature (C)]]*OO[[#This Row],[31]]</f>
        <v>1.8708185824870001E-21</v>
      </c>
      <c r="AH484" s="10">
        <f>3/24000000*OO[[#This Row],[90 (30JUN1985 03:00:00)-Water Temperature (C)]]*OO[[#This Row],[32]]</f>
        <v>6.8928882635812505E-19</v>
      </c>
      <c r="AI484" s="10">
        <f>3/24000000*OO[[#This Row],[91 (30JUN1985 06:00:00)-Water Temperature (C)]]*OO[[#This Row],[33]]</f>
        <v>1.206208720006875E-16</v>
      </c>
      <c r="AJ484" s="10">
        <f>3/24000000*OO[[#This Row],[92 (30JUN1985 09:00:00)-Water Temperature (C)]]*OO[[#This Row],[34]]</f>
        <v>1.1284804743729999E-14</v>
      </c>
      <c r="AK484" s="10">
        <f>3/24000000*OO[[#This Row],[93 (30JUN1985 12:00:00)-Water Temperature (C)]]*OO[[#This Row],[35]]</f>
        <v>6.1217329292399997E-13</v>
      </c>
      <c r="AL484" s="10">
        <f>3/24000000*OO[[#This Row],[94 (30JUN1985 15:00:00)-Water Temperature (C)]]*OO[[#This Row],[36]]</f>
        <v>2.0593206455699999E-11</v>
      </c>
      <c r="AM484" s="10">
        <f>3/24000000*OO[[#This Row],[95 (30JUN1985 18:00:00)-Water Temperature (C)]]*OO[[#This Row],[37]]</f>
        <v>4.56911247615375E-10</v>
      </c>
      <c r="AN484" s="10">
        <f>3/24000000*OO[[#This Row],[96 (30JUN1985 21:00:00)-Water Temperature (C)]]*OO[[#This Row],[38]]</f>
        <v>6.9593779473750004E-9</v>
      </c>
      <c r="AO484" s="10">
        <f>3/24000000*OO[[#This Row],[97 (01JUL1985 00:00:00)-Water Temperature (C)]]*OO[[#This Row],[39]]</f>
        <v>7.556067888514998E-8</v>
      </c>
      <c r="AP484" s="10">
        <f>3/24000000*OO[[#This Row],[98 (01JUL1985 03:00:00)-Water Temperature (C)]]*OO[[#This Row],[40]]</f>
        <v>6.1060208210324999E-7</v>
      </c>
      <c r="AQ484" s="10">
        <f>3/24000000*OO[[#This Row],[99 (01JUL1985 06:00:00)-Water Temperature (C)]]*OO[[#This Row],[41]]</f>
        <v>3.80205148400625E-6</v>
      </c>
      <c r="AR484" s="10">
        <f>3/24000000*OO[[#This Row],[100 (01JUL1985 09:00:00)-Water Temperature (C)]]*OO[[#This Row],[42]]</f>
        <v>1.895567936886E-5</v>
      </c>
      <c r="AS484" s="10">
        <f>3/24000000*OO[[#This Row],[101 (01JUL1985 12:00:00)-Water Temperature (C)]]*OO[[#This Row],[43]]</f>
        <v>7.6748504641187498E-5</v>
      </c>
      <c r="AT484" s="10">
        <f>3/24000000*OO[[#This Row],[102 (01JUL1985 15:00:00)-Water Temperature (C)]]*OO[[#This Row],[44]]</f>
        <v>2.5736731828229997E-4</v>
      </c>
      <c r="AU484" s="10">
        <f>3/24000000*OO[[#This Row],[103 (01JUL1985 18:00:00)-Water Temperature (C)]]*OO[[#This Row],[45]]</f>
        <v>7.2832736233400001E-4</v>
      </c>
      <c r="AV484" s="10">
        <f>3/24000000*OO[[#This Row],[104 (01JUL1985 21:00:00)-Water Temperature (C)]]*OO[[#This Row],[46]]</f>
        <v>1.7585669853930001E-3</v>
      </c>
      <c r="AW484" s="10">
        <f>3/24000000*OO[[#This Row],[105 (02JUL1985 00:00:00)-Water Temperature (C)]]*OO[[#This Row],[47]]</f>
        <v>3.6943950848724997E-3</v>
      </c>
      <c r="AX484" s="10">
        <f>3/24000000*OO[[#This Row],[106 (02JUL1985 03:00:00)-Water Temperature (C)]]*OO[[#This Row],[48]]</f>
        <v>6.9106975449074997E-3</v>
      </c>
      <c r="AY484" s="10">
        <f>3/24000000*OO[[#This Row],[107 (02JUL1985 06:00:00)-Water Temperature (C)]]*OO[[#This Row],[49]]</f>
        <v>1.1700459915547501E-2</v>
      </c>
      <c r="AZ484" s="10">
        <f>3/24000000*OO[[#This Row],[108 (02JUL1985 09:00:00)-Water Temperature (C)]]*OO[[#This Row],[50]]</f>
        <v>1.8364829837370002E-2</v>
      </c>
      <c r="BA484" s="10">
        <f>3/24000000*OO[[#This Row],[109 (02JUL1985 12:00:00)-Water Temperature (C)]]*OO[[#This Row],[51]]</f>
        <v>2.6764292262275002E-2</v>
      </c>
      <c r="BB484" s="10">
        <f>3/24000000*OO[[#This Row],[110 (02JUL1985 15:00:00)-Water Temperature (C)]]*OO[[#This Row],[52]]</f>
        <v>3.6510971387149996E-2</v>
      </c>
      <c r="BC484" s="10">
        <f>3/24000000*OO[[#This Row],[111 (02JUL1985 18:00:00)-Water Temperature (C)]]*OO[[#This Row],[53]]</f>
        <v>4.68670346232E-2</v>
      </c>
      <c r="BD484" s="10">
        <f>3/24000000*OO[[#This Row],[112 (02JUL1985 21:00:00)-Water Temperature (C)]]*OO[[#This Row],[54]]</f>
        <v>5.6776054730999996E-2</v>
      </c>
      <c r="BE484" s="10">
        <f>3/24000000*OO[[#This Row],[113 (03JUL1985 00:00:00)-Water Temperature (C)]]*OO[[#This Row],[55]]</f>
        <v>6.5510195901000004E-2</v>
      </c>
      <c r="BF484" s="10">
        <f>3/24000000*OO[[#This Row],[114 (03JUL1985 03:00:00)-Water Temperature (C)]]*OO[[#This Row],[56]]</f>
        <v>7.2994110698975004E-2</v>
      </c>
      <c r="BG484" s="10">
        <f>3/24000000*OO[[#This Row],[115 (03JUL1985 06:00:00)-Water Temperature (C)]]*OO[[#This Row],[57]]</f>
        <v>7.9146994651949992E-2</v>
      </c>
      <c r="BH484" s="10">
        <f>3/24000000*OO[[#This Row],[116 (03JUL1985 09:00:00)-Water Temperature (C)]]*OO[[#This Row],[58]]</f>
        <v>8.4656024070387498E-2</v>
      </c>
      <c r="BI484" s="10">
        <f>3/24000000*OO[[#This Row],[117 (03JUL1985 12:00:00)-Water Temperature (C)]]*OO[[#This Row],[59]]</f>
        <v>8.8279662221499994E-2</v>
      </c>
      <c r="BJ484" s="10">
        <f>3/24000000*OO[[#This Row],[118 (03JUL1985 15:00:00)-Water Temperature (C)]]*OO[[#This Row],[60]]</f>
        <v>9.125560531714999E-2</v>
      </c>
      <c r="BK484" s="10">
        <f>3/24000000*OO[[#This Row],[119 (03JUL1985 18:00:00)-Water Temperature (C)]]*OO[[#This Row],[61]]</f>
        <v>9.2914536531487499E-2</v>
      </c>
      <c r="BL484" s="10">
        <f>3/24000000*OO[[#This Row],[120 (03JUL1985 21:00:00)-Water Temperature (C)]]*OO[[#This Row],[62]]</f>
        <v>9.2932642525387493E-2</v>
      </c>
      <c r="BM484" s="10">
        <f>3/24000000*OO[[#This Row],[121 (04JUL1985 00:00:00)-Water Temperature (C)]]*OO[[#This Row],[63]]</f>
        <v>9.1535681341124997E-2</v>
      </c>
      <c r="BN484" s="10">
        <f>3/24000000*OO[[#This Row],[122 (04JUL1985 03:00:00)-Water Temperature (C)]]*OO[[#This Row],[64]]</f>
        <v>8.9321002994474999E-2</v>
      </c>
      <c r="BO484" s="10">
        <f>3/24000000*OO[[#This Row],[123 (04JUL1985 06:00:00)-Water Temperature (C)]]*OO[[#This Row],[65]]</f>
        <v>8.6895636020887498E-2</v>
      </c>
      <c r="BP484" s="10">
        <f>3/24000000*OO[[#This Row],[124 (04JUL1985 09:00:00)-Water Temperature (C)]]*OO[[#This Row],[66]]</f>
        <v>8.5218538120800005E-2</v>
      </c>
      <c r="BQ484" s="10">
        <f>3/24000000*OO[[#This Row],[125 (04JUL1985 12:00:00)-Water Temperature (C)]]*OO[[#This Row],[67]]</f>
        <v>8.3611841499199993E-2</v>
      </c>
      <c r="BR484" s="10">
        <f>3/24000000*OO[[#This Row],[126 (04JUL1985 15:00:00)-Water Temperature (C)]]*OO[[#This Row],[68]]</f>
        <v>8.1923822849800002E-2</v>
      </c>
      <c r="BS484" s="10">
        <f>3/24000000*OO[[#This Row],[127 (04JUL1985 18:00:00)-Water Temperature (C)]]*OO[[#This Row],[69]]</f>
        <v>7.9964597165624998E-2</v>
      </c>
      <c r="BT484" s="10">
        <f>3/24000000*OO[[#This Row],[128 (04JUL1985 21:00:00)-Water Temperature (C)]]*OO[[#This Row],[70]]</f>
        <v>7.7240648821050001E-2</v>
      </c>
      <c r="BU484" s="10">
        <f>3/24000000*OO[[#This Row],[129 (05JUL1985 00:00:00)-Water Temperature (C)]]*OO[[#This Row],[71]]</f>
        <v>7.3863662149099993E-2</v>
      </c>
      <c r="BV484" s="10">
        <f>3/24000000*OO[[#This Row],[130 (05JUL1985 03:00:00)-Water Temperature (C)]]*OO[[#This Row],[72]]</f>
        <v>7.0556730182999988E-2</v>
      </c>
      <c r="BW484" s="10">
        <f>3/24000000*OO[[#This Row],[131 (05JUL1985 06:00:00)-Water Temperature (C)]]*OO[[#This Row],[73]]</f>
        <v>6.7421259491249996E-2</v>
      </c>
      <c r="BX484" s="10">
        <f>3/24000000*OO[[#This Row],[132 (05JUL1985 09:00:00)-Water Temperature (C)]]*OO[[#This Row],[74]]</f>
        <v>6.495636734652499E-2</v>
      </c>
      <c r="BY484" s="10">
        <f>3/24000000*OO[[#This Row],[133 (05JUL1985 12:00:00)-Water Temperature (C)]]*OO[[#This Row],[75]]</f>
        <v>6.2677954878824993E-2</v>
      </c>
      <c r="BZ484" s="10">
        <f>3/24000000*OO[[#This Row],[134 (05JUL1985 15:00:00)-Water Temperature (C)]]*OO[[#This Row],[76]]</f>
        <v>6.0383817235775003E-2</v>
      </c>
      <c r="CA484" s="10">
        <f>3/24000000*OO[[#This Row],[135 (05JUL1985 18:00:00)-Water Temperature (C)]]*OO[[#This Row],[77]]</f>
        <v>5.8094548359250001E-2</v>
      </c>
      <c r="CB484" s="10">
        <f>3/24000000*OO[[#This Row],[136 (05JUL1985 21:00:00)-Water Temperature (C)]]*OO[[#This Row],[78]]</f>
        <v>5.5682879361900001E-2</v>
      </c>
      <c r="CC484" s="10">
        <f>3/24000000*OO[[#This Row],[137 (06JUL1985 00:00:00)-Water Temperature (C)]]*OO[[#This Row],[79]]</f>
        <v>5.3254154436175004E-2</v>
      </c>
      <c r="CD484" s="10">
        <f>3/24000000*OO[[#This Row],[138 (06JUL1985 03:00:00)-Water Temperature (C)]]*OO[[#This Row],[80]]</f>
        <v>5.0892451406999994E-2</v>
      </c>
      <c r="CE484" s="10">
        <f>3/24000000*OO[[#This Row],[139 (06JUL1985 06:00:00)-Water Temperature (C)]]*OO[[#This Row],[81]]</f>
        <v>4.8779708058374997E-2</v>
      </c>
      <c r="CF484" s="10">
        <f>3/24000000*OO[[#This Row],[140 (06JUL1985 09:00:00)-Water Temperature (C)]]*OO[[#This Row],[82]]</f>
        <v>4.7273975629024995E-2</v>
      </c>
      <c r="CG484" s="10">
        <f>3/24000000*OO[[#This Row],[141 (06JUL1985 12:00:00)-Water Temperature (C)]]*OO[[#This Row],[83]]</f>
        <v>4.6008345025450002E-2</v>
      </c>
      <c r="CH484" s="10">
        <f>3/24000000*OO[[#This Row],[142 (06JUL1985 15:00:00)-Water Temperature (C)]]*OO[[#This Row],[84]]</f>
        <v>4.49053753314375E-2</v>
      </c>
      <c r="CI484" s="10">
        <f>3/24000000*OO[[#This Row],[143 (06JUL1985 18:00:00)-Water Temperature (C)]]*OO[[#This Row],[85]]</f>
        <v>4.3742200812125001E-2</v>
      </c>
      <c r="CJ484" s="10">
        <f>3/24000000*OO[[#This Row],[144 (06JUL1985 21:00:00)-Water Temperature (C)]]*OO[[#This Row],[86]]</f>
        <v>4.2395182515687496E-2</v>
      </c>
      <c r="CK484" s="10">
        <f>3/24000000*OO[[#This Row],[145 (07JUL1985 00:00:00)-Water Temperature (C)]]*OO[[#This Row],[87]]</f>
        <v>4.0766078801049994E-2</v>
      </c>
      <c r="CL484" s="10">
        <f>3/24000000*OO[[#This Row],[146 (07JUL1985 03:00:00)-Water Temperature (C)]]*OO[[#This Row],[88]]</f>
        <v>3.9195709422750004E-2</v>
      </c>
      <c r="CM484" s="10">
        <f>3/24000000*OO[[#This Row],[147 (07JUL1985 06:00:00)-Water Temperature (C)]]*OO[[#This Row],[89]]</f>
        <v>3.7745481699999993E-2</v>
      </c>
      <c r="CN484" s="10">
        <f>3/24000000*OO[[#This Row],[148 (07JUL1985 09:00:00)-Water Temperature (C)]]*OO[[#This Row],[90]]</f>
        <v>3.6610279096049997E-2</v>
      </c>
      <c r="CO484" s="10">
        <f>3/24000000*OO[[#This Row],[149 (07JUL1985 12:00:00)-Water Temperature (C)]]*OO[[#This Row],[91]]</f>
        <v>3.57209717052E-2</v>
      </c>
      <c r="CP484" s="10">
        <f>3/24000000*OO[[#This Row],[150 (07JUL1985 15:00:00)-Water Temperature (C)]]*OO[[#This Row],[92]]</f>
        <v>3.57209717052E-2</v>
      </c>
      <c r="CQ484" s="10">
        <f>3/24000000*OO[[#This Row],[151 (07JUL1985 18:00:00)-Water Temperature (C)]]*OO[[#This Row],[93]]</f>
        <v>3.57209717052E-2</v>
      </c>
      <c r="CR484" s="10">
        <f>3/24000000*OO[[#This Row],[152 (07JUL1985 21:00:00)-Water Temperature (C)]]*OO[[#This Row],[94]]</f>
        <v>3.57209717052E-2</v>
      </c>
      <c r="CS484" s="10">
        <f>3/24000000*OO[[#This Row],[153 (08JUL1985 00:00:00)-Water Temperature (C)]]*OO[[#This Row],[95]]</f>
        <v>3.57209717052E-2</v>
      </c>
      <c r="CT484" s="10">
        <f>3/24000000*OO[[#This Row],[154 (08JUL1985 03:00:00)-Water Temperature (C)]]*OO[[#This Row],[96]]</f>
        <v>3.57209717052E-2</v>
      </c>
      <c r="CU484" s="10">
        <f>3/24000000*OO[[#This Row],[155 (08JUL1985 06:00:00)-Water Temperature (C)]]*OO[[#This Row],[97]]</f>
        <v>3.57209717052E-2</v>
      </c>
      <c r="CV484" s="10">
        <f>3/24000000*OO[[#This Row],[156 (08JUL1985 09:00:00)-Water Temperature (C)]]*OO[[#This Row],[98]]</f>
        <v>3.57209717052E-2</v>
      </c>
      <c r="CW484" s="10">
        <f>3/24000000*OO[[#This Row],[157 (08JUL1985 12:00:00)-Water Temperature (C)]]*OO[[#This Row],[99]]</f>
        <v>3.57209717052E-2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2.02134127091E-43</v>
      </c>
      <c r="AC485" s="10">
        <f>3/24000000*OO[[#This Row],[85 (29JUN1985 12:00:00)-Water Temperature (C)]]*OO[[#This Row],[27]]</f>
        <v>2.7760724597444998E-37</v>
      </c>
      <c r="AD485" s="10">
        <f>3/24000000*OO[[#This Row],[86 (29JUN1985 15:00:00)-Water Temperature (C)]]*OO[[#This Row],[28]]</f>
        <v>2.524082258904E-32</v>
      </c>
      <c r="AE485" s="10">
        <f>3/24000000*OO[[#This Row],[88 (29JUN1985 21:00:00)-Water Temperature (C)]]*OO[[#This Row],[30]]</f>
        <v>9.0720297626925005E-25</v>
      </c>
      <c r="AF485" s="10">
        <f>3/24000000*OO[[#This Row],[88 (29JUN1985 21:00:00)-Water Temperature (C)]]*OO[[#This Row],[30]]</f>
        <v>9.0720297626925005E-25</v>
      </c>
      <c r="AG485" s="10">
        <f>3/24000000*OO[[#This Row],[89 (30JUN1985 00:00:00)-Water Temperature (C)]]*OO[[#This Row],[31]]</f>
        <v>8.7569408842874981E-22</v>
      </c>
      <c r="AH485" s="10">
        <f>3/24000000*OO[[#This Row],[90 (30JUN1985 03:00:00)-Water Temperature (C)]]*OO[[#This Row],[32]]</f>
        <v>3.4368740455499997E-19</v>
      </c>
      <c r="AI485" s="10">
        <f>3/24000000*OO[[#This Row],[91 (30JUN1985 06:00:00)-Water Temperature (C)]]*OO[[#This Row],[33]]</f>
        <v>6.3748547417999995E-17</v>
      </c>
      <c r="AJ485" s="10">
        <f>3/24000000*OO[[#This Row],[92 (30JUN1985 09:00:00)-Water Temperature (C)]]*OO[[#This Row],[34]]</f>
        <v>6.2942789776049997E-15</v>
      </c>
      <c r="AK485" s="10">
        <f>3/24000000*OO[[#This Row],[93 (30JUN1985 12:00:00)-Water Temperature (C)]]*OO[[#This Row],[35]]</f>
        <v>3.5909422839974998E-13</v>
      </c>
      <c r="AL485" s="10">
        <f>3/24000000*OO[[#This Row],[94 (30JUN1985 15:00:00)-Water Temperature (C)]]*OO[[#This Row],[36]]</f>
        <v>1.2669135928395001E-11</v>
      </c>
      <c r="AM485" s="10">
        <f>3/24000000*OO[[#This Row],[95 (30JUN1985 18:00:00)-Water Temperature (C)]]*OO[[#This Row],[37]]</f>
        <v>2.9408439424700003E-10</v>
      </c>
      <c r="AN485" s="10">
        <f>3/24000000*OO[[#This Row],[96 (30JUN1985 21:00:00)-Water Temperature (C)]]*OO[[#This Row],[38]]</f>
        <v>4.6774006282124992E-9</v>
      </c>
      <c r="AO485" s="10">
        <f>3/24000000*OO[[#This Row],[97 (01JUL1985 00:00:00)-Water Temperature (C)]]*OO[[#This Row],[39]]</f>
        <v>5.2949731452562495E-8</v>
      </c>
      <c r="AP485" s="10">
        <f>3/24000000*OO[[#This Row],[98 (01JUL1985 03:00:00)-Water Temperature (C)]]*OO[[#This Row],[40]]</f>
        <v>4.45412216835E-7</v>
      </c>
      <c r="AQ485" s="10">
        <f>3/24000000*OO[[#This Row],[99 (01JUL1985 06:00:00)-Water Temperature (C)]]*OO[[#This Row],[41]]</f>
        <v>2.8827844911137497E-6</v>
      </c>
      <c r="AR485" s="10">
        <f>3/24000000*OO[[#This Row],[100 (01JUL1985 09:00:00)-Water Temperature (C)]]*OO[[#This Row],[42]]</f>
        <v>1.4909946346976247E-5</v>
      </c>
      <c r="AS485" s="10">
        <f>3/24000000*OO[[#This Row],[101 (01JUL1985 12:00:00)-Water Temperature (C)]]*OO[[#This Row],[43]]</f>
        <v>6.2522392928799993E-5</v>
      </c>
      <c r="AT485" s="10">
        <f>3/24000000*OO[[#This Row],[102 (01JUL1985 15:00:00)-Water Temperature (C)]]*OO[[#This Row],[44]]</f>
        <v>2.1681913487310001E-4</v>
      </c>
      <c r="AU485" s="10">
        <f>3/24000000*OO[[#This Row],[103 (01JUL1985 18:00:00)-Water Temperature (C)]]*OO[[#This Row],[45]]</f>
        <v>6.3363535846712492E-4</v>
      </c>
      <c r="AV485" s="10">
        <f>3/24000000*OO[[#This Row],[104 (01JUL1985 21:00:00)-Water Temperature (C)]]*OO[[#This Row],[46]]</f>
        <v>1.5783004077643747E-3</v>
      </c>
      <c r="AW485" s="10">
        <f>3/24000000*OO[[#This Row],[105 (02JUL1985 00:00:00)-Water Temperature (C)]]*OO[[#This Row],[47]]</f>
        <v>3.4169575834225004E-3</v>
      </c>
      <c r="AX485" s="10">
        <f>3/24000000*OO[[#This Row],[106 (02JUL1985 03:00:00)-Water Temperature (C)]]*OO[[#This Row],[48]]</f>
        <v>6.57829669371E-3</v>
      </c>
      <c r="AY485" s="10">
        <f>3/24000000*OO[[#This Row],[107 (02JUL1985 06:00:00)-Water Temperature (C)]]*OO[[#This Row],[49]]</f>
        <v>1.144659697655E-2</v>
      </c>
      <c r="AZ485" s="10">
        <f>3/24000000*OO[[#This Row],[108 (02JUL1985 09:00:00)-Water Temperature (C)]]*OO[[#This Row],[50]]</f>
        <v>1.8430661576057501E-2</v>
      </c>
      <c r="BA485" s="10">
        <f>3/24000000*OO[[#This Row],[109 (02JUL1985 12:00:00)-Water Temperature (C)]]*OO[[#This Row],[51]]</f>
        <v>2.7509330230453752E-2</v>
      </c>
      <c r="BB485" s="10">
        <f>3/24000000*OO[[#This Row],[110 (02JUL1985 15:00:00)-Water Temperature (C)]]*OO[[#This Row],[52]]</f>
        <v>3.8376061363487493E-2</v>
      </c>
      <c r="BC485" s="10">
        <f>3/24000000*OO[[#This Row],[111 (02JUL1985 18:00:00)-Water Temperature (C)]]*OO[[#This Row],[53]]</f>
        <v>5.0311636830374998E-2</v>
      </c>
      <c r="BD485" s="10">
        <f>3/24000000*OO[[#This Row],[112 (02JUL1985 21:00:00)-Water Temperature (C)]]*OO[[#This Row],[54]]</f>
        <v>6.2184714950574996E-2</v>
      </c>
      <c r="BE485" s="10">
        <f>3/24000000*OO[[#This Row],[113 (03JUL1985 00:00:00)-Water Temperature (C)]]*OO[[#This Row],[55]]</f>
        <v>7.3130067477575E-2</v>
      </c>
      <c r="BF485" s="10">
        <f>3/24000000*OO[[#This Row],[114 (03JUL1985 03:00:00)-Water Temperature (C)]]*OO[[#This Row],[56]]</f>
        <v>8.2949263939437495E-2</v>
      </c>
      <c r="BG485" s="10">
        <f>3/24000000*OO[[#This Row],[115 (03JUL1985 06:00:00)-Water Temperature (C)]]*OO[[#This Row],[57]]</f>
        <v>9.1443734482749991E-2</v>
      </c>
      <c r="BH485" s="10">
        <f>3/24000000*OO[[#This Row],[116 (03JUL1985 09:00:00)-Water Temperature (C)]]*OO[[#This Row],[58]]</f>
        <v>9.9293501999249981E-2</v>
      </c>
      <c r="BI485" s="10">
        <f>3/24000000*OO[[#This Row],[117 (03JUL1985 12:00:00)-Water Temperature (C)]]*OO[[#This Row],[59]]</f>
        <v>0.10501190357899998</v>
      </c>
      <c r="BJ485" s="10">
        <f>3/24000000*OO[[#This Row],[118 (03JUL1985 15:00:00)-Water Temperature (C)]]*OO[[#This Row],[60]]</f>
        <v>0.10994703092887501</v>
      </c>
      <c r="BK485" s="10">
        <f>3/24000000*OO[[#This Row],[119 (03JUL1985 18:00:00)-Water Temperature (C)]]*OO[[#This Row],[61]]</f>
        <v>0.11328517159469999</v>
      </c>
      <c r="BL485" s="10">
        <f>3/24000000*OO[[#This Row],[120 (03JUL1985 21:00:00)-Water Temperature (C)]]*OO[[#This Row],[62]]</f>
        <v>0.11459264895762501</v>
      </c>
      <c r="BM485" s="10">
        <f>3/24000000*OO[[#This Row],[121 (04JUL1985 00:00:00)-Water Temperature (C)]]*OO[[#This Row],[63]]</f>
        <v>0.11409232781999999</v>
      </c>
      <c r="BN485" s="10">
        <f>3/24000000*OO[[#This Row],[122 (04JUL1985 03:00:00)-Water Temperature (C)]]*OO[[#This Row],[64]]</f>
        <v>0.11246448020335</v>
      </c>
      <c r="BO485" s="10">
        <f>3/24000000*OO[[#This Row],[123 (04JUL1985 06:00:00)-Water Temperature (C)]]*OO[[#This Row],[65]]</f>
        <v>0.11044001822699999</v>
      </c>
      <c r="BP485" s="10">
        <f>3/24000000*OO[[#This Row],[124 (04JUL1985 09:00:00)-Water Temperature (C)]]*OO[[#This Row],[66]]</f>
        <v>0.1092056397840625</v>
      </c>
      <c r="BQ485" s="10">
        <f>3/24000000*OO[[#This Row],[125 (04JUL1985 12:00:00)-Water Temperature (C)]]*OO[[#This Row],[67]]</f>
        <v>0.10794957870139998</v>
      </c>
      <c r="BR485" s="10">
        <f>3/24000000*OO[[#This Row],[126 (04JUL1985 15:00:00)-Water Temperature (C)]]*OO[[#This Row],[68]]</f>
        <v>0.106493171556825</v>
      </c>
      <c r="BS485" s="10">
        <f>3/24000000*OO[[#This Row],[127 (04JUL1985 18:00:00)-Water Temperature (C)]]*OO[[#This Row],[69]]</f>
        <v>0.10461096824075</v>
      </c>
      <c r="BT485" s="10">
        <f>3/24000000*OO[[#This Row],[128 (04JUL1985 21:00:00)-Water Temperature (C)]]*OO[[#This Row],[70]]</f>
        <v>0.10166979044512499</v>
      </c>
      <c r="BU485" s="10">
        <f>3/24000000*OO[[#This Row],[129 (05JUL1985 00:00:00)-Water Temperature (C)]]*OO[[#This Row],[71]]</f>
        <v>9.7830295054799996E-2</v>
      </c>
      <c r="BV485" s="10">
        <f>3/24000000*OO[[#This Row],[130 (05JUL1985 03:00:00)-Water Temperature (C)]]*OO[[#This Row],[72]]</f>
        <v>9.3959477029999988E-2</v>
      </c>
      <c r="BW485" s="10">
        <f>3/24000000*OO[[#This Row],[131 (05JUL1985 06:00:00)-Water Temperature (C)]]*OO[[#This Row],[73]]</f>
        <v>9.0268769030637491E-2</v>
      </c>
      <c r="BX485" s="10">
        <f>3/24000000*OO[[#This Row],[132 (05JUL1985 09:00:00)-Water Temperature (C)]]*OO[[#This Row],[74]]</f>
        <v>8.7381637553075001E-2</v>
      </c>
      <c r="BY485" s="10">
        <f>3/24000000*OO[[#This Row],[133 (05JUL1985 12:00:00)-Water Temperature (C)]]*OO[[#This Row],[75]]</f>
        <v>8.4675778310700001E-2</v>
      </c>
      <c r="BZ485" s="10">
        <f>3/24000000*OO[[#This Row],[134 (05JUL1985 15:00:00)-Water Temperature (C)]]*OO[[#This Row],[76]]</f>
        <v>8.1907875094474988E-2</v>
      </c>
      <c r="CA485" s="10">
        <f>3/24000000*OO[[#This Row],[135 (05JUL1985 18:00:00)-Water Temperature (C)]]*OO[[#This Row],[77]]</f>
        <v>7.9109096249374997E-2</v>
      </c>
      <c r="CB485" s="10">
        <f>3/24000000*OO[[#This Row],[136 (05JUL1985 21:00:00)-Water Temperature (C)]]*OO[[#This Row],[78]]</f>
        <v>7.611684364134999E-2</v>
      </c>
      <c r="CC485" s="10">
        <f>3/24000000*OO[[#This Row],[137 (06JUL1985 00:00:00)-Water Temperature (C)]]*OO[[#This Row],[79]]</f>
        <v>7.3070457062399993E-2</v>
      </c>
      <c r="CD485" s="10">
        <f>3/24000000*OO[[#This Row],[138 (06JUL1985 03:00:00)-Water Temperature (C)]]*OO[[#This Row],[80]]</f>
        <v>7.0083109858437506E-2</v>
      </c>
      <c r="CE485" s="10">
        <f>3/24000000*OO[[#This Row],[139 (06JUL1985 06:00:00)-Water Temperature (C)]]*OO[[#This Row],[81]]</f>
        <v>6.7401193399312498E-2</v>
      </c>
      <c r="CF485" s="10">
        <f>3/24000000*OO[[#This Row],[140 (06JUL1985 09:00:00)-Water Temperature (C)]]*OO[[#This Row],[82]]</f>
        <v>6.5501393459062501E-2</v>
      </c>
      <c r="CG485" s="10">
        <f>3/24000000*OO[[#This Row],[141 (06JUL1985 12:00:00)-Water Temperature (C)]]*OO[[#This Row],[83]]</f>
        <v>6.3902392614774997E-2</v>
      </c>
      <c r="CH485" s="10">
        <f>3/24000000*OO[[#This Row],[142 (06JUL1985 15:00:00)-Water Temperature (C)]]*OO[[#This Row],[84]]</f>
        <v>6.2503192556212492E-2</v>
      </c>
      <c r="CI485" s="10">
        <f>3/24000000*OO[[#This Row],[143 (06JUL1985 18:00:00)-Water Temperature (C)]]*OO[[#This Row],[85]]</f>
        <v>6.1007170853587499E-2</v>
      </c>
      <c r="CJ485" s="10">
        <f>3/24000000*OO[[#This Row],[144 (06JUL1985 21:00:00)-Water Temperature (C)]]*OO[[#This Row],[86]]</f>
        <v>5.9247361739212495E-2</v>
      </c>
      <c r="CK485" s="10">
        <f>3/24000000*OO[[#This Row],[145 (07JUL1985 00:00:00)-Water Temperature (C)]]*OO[[#This Row],[87]]</f>
        <v>5.7091762139874998E-2</v>
      </c>
      <c r="CL485" s="10">
        <f>3/24000000*OO[[#This Row],[146 (07JUL1985 03:00:00)-Water Temperature (C)]]*OO[[#This Row],[88]]</f>
        <v>5.5001359506824998E-2</v>
      </c>
      <c r="CM485" s="10">
        <f>3/24000000*OO[[#This Row],[147 (07JUL1985 06:00:00)-Water Temperature (C)]]*OO[[#This Row],[89]]</f>
        <v>5.3063475297974998E-2</v>
      </c>
      <c r="CN485" s="10">
        <f>3/24000000*OO[[#This Row],[148 (07JUL1985 09:00:00)-Water Temperature (C)]]*OO[[#This Row],[90]]</f>
        <v>5.1544059332049995E-2</v>
      </c>
      <c r="CO485" s="10">
        <f>3/24000000*OO[[#This Row],[149 (07JUL1985 12:00:00)-Water Temperature (C)]]*OO[[#This Row],[91]]</f>
        <v>5.0348734920275001E-2</v>
      </c>
      <c r="CP485" s="10">
        <f>3/24000000*OO[[#This Row],[150 (07JUL1985 15:00:00)-Water Temperature (C)]]*OO[[#This Row],[92]]</f>
        <v>5.0348734920275001E-2</v>
      </c>
      <c r="CQ485" s="10">
        <f>3/24000000*OO[[#This Row],[151 (07JUL1985 18:00:00)-Water Temperature (C)]]*OO[[#This Row],[93]]</f>
        <v>5.0348734920275001E-2</v>
      </c>
      <c r="CR485" s="10">
        <f>3/24000000*OO[[#This Row],[152 (07JUL1985 21:00:00)-Water Temperature (C)]]*OO[[#This Row],[94]]</f>
        <v>5.0348734920275001E-2</v>
      </c>
      <c r="CS485" s="10">
        <f>3/24000000*OO[[#This Row],[153 (08JUL1985 00:00:00)-Water Temperature (C)]]*OO[[#This Row],[95]]</f>
        <v>5.0348734920275001E-2</v>
      </c>
      <c r="CT485" s="10">
        <f>3/24000000*OO[[#This Row],[154 (08JUL1985 03:00:00)-Water Temperature (C)]]*OO[[#This Row],[96]]</f>
        <v>5.0348734920275001E-2</v>
      </c>
      <c r="CU485" s="10">
        <f>3/24000000*OO[[#This Row],[155 (08JUL1985 06:00:00)-Water Temperature (C)]]*OO[[#This Row],[97]]</f>
        <v>5.0348734920275001E-2</v>
      </c>
      <c r="CV485" s="10">
        <f>3/24000000*OO[[#This Row],[156 (08JUL1985 09:00:00)-Water Temperature (C)]]*OO[[#This Row],[98]]</f>
        <v>5.0348734920275001E-2</v>
      </c>
      <c r="CW485" s="10">
        <f>3/24000000*OO[[#This Row],[157 (08JUL1985 12:00:00)-Water Temperature (C)]]*OO[[#This Row],[99]]</f>
        <v>5.0348734920275001E-2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4.3734013568437497E-44</v>
      </c>
      <c r="AC486" s="10">
        <f>3/24000000*OO[[#This Row],[85 (29JUN1985 12:00:00)-Water Temperature (C)]]*OO[[#This Row],[27]]</f>
        <v>6.7128280975712502E-38</v>
      </c>
      <c r="AD486" s="10">
        <f>3/24000000*OO[[#This Row],[86 (29JUN1985 15:00:00)-Water Temperature (C)]]*OO[[#This Row],[28]]</f>
        <v>6.9207502589999997E-33</v>
      </c>
      <c r="AE486" s="10">
        <f>3/24000000*OO[[#This Row],[88 (29JUN1985 21:00:00)-Water Temperature (C)]]*OO[[#This Row],[30]]</f>
        <v>3.0028144664287501E-25</v>
      </c>
      <c r="AF486" s="10">
        <f>3/24000000*OO[[#This Row],[88 (29JUN1985 21:00:00)-Water Temperature (C)]]*OO[[#This Row],[30]]</f>
        <v>3.0028144664287501E-25</v>
      </c>
      <c r="AG486" s="10">
        <f>3/24000000*OO[[#This Row],[89 (30JUN1985 00:00:00)-Water Temperature (C)]]*OO[[#This Row],[31]]</f>
        <v>3.1393601807812503E-22</v>
      </c>
      <c r="AH486" s="10">
        <f>3/24000000*OO[[#This Row],[90 (30JUN1985 03:00:00)-Water Temperature (C)]]*OO[[#This Row],[32]]</f>
        <v>1.3224535861150002E-19</v>
      </c>
      <c r="AI486" s="10">
        <f>3/24000000*OO[[#This Row],[91 (30JUN1985 06:00:00)-Water Temperature (C)]]*OO[[#This Row],[33]]</f>
        <v>2.61726340706625E-17</v>
      </c>
      <c r="AJ486" s="10">
        <f>3/24000000*OO[[#This Row],[92 (30JUN1985 09:00:00)-Water Temperature (C)]]*OO[[#This Row],[34]]</f>
        <v>2.743482833301375E-15</v>
      </c>
      <c r="AK486" s="10">
        <f>3/24000000*OO[[#This Row],[93 (30JUN1985 12:00:00)-Water Temperature (C)]]*OO[[#This Row],[35]]</f>
        <v>1.6548519917319997E-13</v>
      </c>
      <c r="AL486" s="10">
        <f>3/24000000*OO[[#This Row],[94 (30JUN1985 15:00:00)-Water Temperature (C)]]*OO[[#This Row],[36]]</f>
        <v>6.152986772190001E-12</v>
      </c>
      <c r="AM486" s="10">
        <f>3/24000000*OO[[#This Row],[95 (30JUN1985 18:00:00)-Water Temperature (C)]]*OO[[#This Row],[37]]</f>
        <v>1.500927197671E-10</v>
      </c>
      <c r="AN486" s="10">
        <f>3/24000000*OO[[#This Row],[96 (30JUN1985 21:00:00)-Water Temperature (C)]]*OO[[#This Row],[38]]</f>
        <v>2.5029803984039998E-9</v>
      </c>
      <c r="AO486" s="10">
        <f>3/24000000*OO[[#This Row],[97 (01JUL1985 00:00:00)-Water Temperature (C)]]*OO[[#This Row],[39]]</f>
        <v>2.9655005831124998E-8</v>
      </c>
      <c r="AP486" s="10">
        <f>3/24000000*OO[[#This Row],[98 (01JUL1985 03:00:00)-Water Temperature (C)]]*OO[[#This Row],[40]]</f>
        <v>2.6059860280025E-7</v>
      </c>
      <c r="AQ486" s="10">
        <f>3/24000000*OO[[#This Row],[99 (01JUL1985 06:00:00)-Water Temperature (C)]]*OO[[#This Row],[41]]</f>
        <v>1.7589081915597498E-6</v>
      </c>
      <c r="AR486" s="10">
        <f>3/24000000*OO[[#This Row],[100 (01JUL1985 09:00:00)-Water Temperature (C)]]*OO[[#This Row],[42]]</f>
        <v>9.4673240570412508E-6</v>
      </c>
      <c r="AS486" s="10">
        <f>3/24000000*OO[[#This Row],[101 (01JUL1985 12:00:00)-Water Temperature (C)]]*OO[[#This Row],[43]]</f>
        <v>4.1242085555062495E-5</v>
      </c>
      <c r="AT486" s="10">
        <f>3/24000000*OO[[#This Row],[102 (01JUL1985 15:00:00)-Water Temperature (C)]]*OO[[#This Row],[44]]</f>
        <v>1.483301296442875E-4</v>
      </c>
      <c r="AU486" s="10">
        <f>3/24000000*OO[[#This Row],[103 (01JUL1985 18:00:00)-Water Temperature (C)]]*OO[[#This Row],[45]]</f>
        <v>4.4886710758999999E-4</v>
      </c>
      <c r="AV486" s="10">
        <f>3/24000000*OO[[#This Row],[104 (01JUL1985 21:00:00)-Water Temperature (C)]]*OO[[#This Row],[46]]</f>
        <v>1.1563203587229998E-3</v>
      </c>
      <c r="AW486" s="10">
        <f>3/24000000*OO[[#This Row],[105 (02JUL1985 00:00:00)-Water Temperature (C)]]*OO[[#This Row],[47]]</f>
        <v>2.5859879369217495E-3</v>
      </c>
      <c r="AX486" s="10">
        <f>3/24000000*OO[[#This Row],[106 (02JUL1985 03:00:00)-Water Temperature (C)]]*OO[[#This Row],[48]]</f>
        <v>5.1353259170849996E-3</v>
      </c>
      <c r="AY486" s="10">
        <f>3/24000000*OO[[#This Row],[107 (02JUL1985 06:00:00)-Water Temperature (C)]]*OO[[#This Row],[49]]</f>
        <v>9.203202724545001E-3</v>
      </c>
      <c r="AZ486" s="10">
        <f>3/24000000*OO[[#This Row],[108 (02JUL1985 09:00:00)-Water Temperature (C)]]*OO[[#This Row],[50]]</f>
        <v>1.5232630401824997E-2</v>
      </c>
      <c r="BA486" s="10">
        <f>3/24000000*OO[[#This Row],[109 (02JUL1985 12:00:00)-Water Temperature (C)]]*OO[[#This Row],[51]]</f>
        <v>2.3331384990724999E-2</v>
      </c>
      <c r="BB486" s="10">
        <f>3/24000000*OO[[#This Row],[110 (02JUL1985 15:00:00)-Water Temperature (C)]]*OO[[#This Row],[52]]</f>
        <v>3.3346286528062499E-2</v>
      </c>
      <c r="BC486" s="10">
        <f>3/24000000*OO[[#This Row],[111 (02JUL1985 18:00:00)-Water Temperature (C)]]*OO[[#This Row],[53]]</f>
        <v>4.4727043334399995E-2</v>
      </c>
      <c r="BD486" s="10">
        <f>3/24000000*OO[[#This Row],[112 (02JUL1985 21:00:00)-Water Temperature (C)]]*OO[[#This Row],[54]]</f>
        <v>5.6492685475812487E-2</v>
      </c>
      <c r="BE486" s="10">
        <f>3/24000000*OO[[#This Row],[113 (03JUL1985 00:00:00)-Water Temperature (C)]]*OO[[#This Row],[55]]</f>
        <v>6.7813932246499994E-2</v>
      </c>
      <c r="BF486" s="10">
        <f>3/24000000*OO[[#This Row],[114 (03JUL1985 03:00:00)-Water Temperature (C)]]*OO[[#This Row],[56]]</f>
        <v>7.8411985321724983E-2</v>
      </c>
      <c r="BG486" s="10">
        <f>3/24000000*OO[[#This Row],[115 (03JUL1985 06:00:00)-Water Temperature (C)]]*OO[[#This Row],[57]]</f>
        <v>8.8000804541587499E-2</v>
      </c>
      <c r="BH486" s="10">
        <f>3/24000000*OO[[#This Row],[116 (03JUL1985 09:00:00)-Water Temperature (C)]]*OO[[#This Row],[58]]</f>
        <v>9.7127046462412506E-2</v>
      </c>
      <c r="BI486" s="10">
        <f>3/24000000*OO[[#This Row],[117 (03JUL1985 12:00:00)-Water Temperature (C)]]*OO[[#This Row],[59]]</f>
        <v>0.10429940059035001</v>
      </c>
      <c r="BJ486" s="10">
        <f>3/24000000*OO[[#This Row],[118 (03JUL1985 15:00:00)-Water Temperature (C)]]*OO[[#This Row],[60]]</f>
        <v>0.1107299878082125</v>
      </c>
      <c r="BK486" s="10">
        <f>3/24000000*OO[[#This Row],[119 (03JUL1985 18:00:00)-Water Temperature (C)]]*OO[[#This Row],[61]]</f>
        <v>0.115572534689625</v>
      </c>
      <c r="BL486" s="10">
        <f>3/24000000*OO[[#This Row],[120 (03JUL1985 21:00:00)-Water Temperature (C)]]*OO[[#This Row],[62]]</f>
        <v>0.1183425150778875</v>
      </c>
      <c r="BM486" s="10">
        <f>3/24000000*OO[[#This Row],[121 (04JUL1985 00:00:00)-Water Temperature (C)]]*OO[[#This Row],[63]]</f>
        <v>0.11919946500217499</v>
      </c>
      <c r="BN486" s="10">
        <f>3/24000000*OO[[#This Row],[122 (04JUL1985 03:00:00)-Water Temperature (C)]]*OO[[#This Row],[64]]</f>
        <v>0.11878867400399998</v>
      </c>
      <c r="BO486" s="10">
        <f>3/24000000*OO[[#This Row],[123 (04JUL1985 06:00:00)-Water Temperature (C)]]*OO[[#This Row],[65]]</f>
        <v>0.11783625454814999</v>
      </c>
      <c r="BP486" s="10">
        <f>3/24000000*OO[[#This Row],[124 (04JUL1985 09:00:00)-Water Temperature (C)]]*OO[[#This Row],[66]]</f>
        <v>0.11756743126094998</v>
      </c>
      <c r="BQ486" s="10">
        <f>3/24000000*OO[[#This Row],[125 (04JUL1985 12:00:00)-Water Temperature (C)]]*OO[[#This Row],[67]]</f>
        <v>0.11716335544418749</v>
      </c>
      <c r="BR486" s="10">
        <f>3/24000000*OO[[#This Row],[126 (04JUL1985 15:00:00)-Water Temperature (C)]]*OO[[#This Row],[68]]</f>
        <v>0.11644490125842499</v>
      </c>
      <c r="BS486" s="10">
        <f>3/24000000*OO[[#This Row],[127 (04JUL1985 18:00:00)-Water Temperature (C)]]*OO[[#This Row],[69]]</f>
        <v>0.1151803320507</v>
      </c>
      <c r="BT486" s="10">
        <f>3/24000000*OO[[#This Row],[128 (04JUL1985 21:00:00)-Water Temperature (C)]]*OO[[#This Row],[70]]</f>
        <v>0.11268639146141247</v>
      </c>
      <c r="BU486" s="10">
        <f>3/24000000*OO[[#This Row],[129 (05JUL1985 00:00:00)-Water Temperature (C)]]*OO[[#This Row],[71]]</f>
        <v>0.10913269661740001</v>
      </c>
      <c r="BV486" s="10">
        <f>3/24000000*OO[[#This Row],[130 (05JUL1985 03:00:00)-Water Temperature (C)]]*OO[[#This Row],[72]]</f>
        <v>0.10545907067414999</v>
      </c>
      <c r="BW486" s="10">
        <f>3/24000000*OO[[#This Row],[131 (05JUL1985 06:00:00)-Water Temperature (C)]]*OO[[#This Row],[73]]</f>
        <v>0.1018939077856625</v>
      </c>
      <c r="BX486" s="10">
        <f>3/24000000*OO[[#This Row],[132 (05JUL1985 09:00:00)-Water Temperature (C)]]*OO[[#This Row],[74]]</f>
        <v>9.9099776347950003E-2</v>
      </c>
      <c r="BY486" s="10">
        <f>3/24000000*OO[[#This Row],[133 (05JUL1985 12:00:00)-Water Temperature (C)]]*OO[[#This Row],[75]]</f>
        <v>9.6493580797349987E-2</v>
      </c>
      <c r="BZ486" s="10">
        <f>3/24000000*OO[[#This Row],[134 (05JUL1985 15:00:00)-Water Temperature (C)]]*OO[[#This Row],[76]]</f>
        <v>9.3739013940824997E-2</v>
      </c>
      <c r="CA486" s="10">
        <f>3/24000000*OO[[#This Row],[135 (05JUL1985 18:00:00)-Water Temperature (C)]]*OO[[#This Row],[77]]</f>
        <v>9.0906173920424993E-2</v>
      </c>
      <c r="CB486" s="10">
        <f>3/24000000*OO[[#This Row],[136 (05JUL1985 21:00:00)-Water Temperature (C)]]*OO[[#This Row],[78]]</f>
        <v>8.78153907895E-2</v>
      </c>
      <c r="CC486" s="10">
        <f>3/24000000*OO[[#This Row],[137 (06JUL1985 00:00:00)-Water Temperature (C)]]*OO[[#This Row],[79]]</f>
        <v>8.4627686059800006E-2</v>
      </c>
      <c r="CD486" s="10">
        <f>3/24000000*OO[[#This Row],[138 (06JUL1985 03:00:00)-Water Temperature (C)]]*OO[[#This Row],[80]]</f>
        <v>8.1468241205100003E-2</v>
      </c>
      <c r="CE486" s="10">
        <f>3/24000000*OO[[#This Row],[139 (06JUL1985 06:00:00)-Water Temperature (C)]]*OO[[#This Row],[81]]</f>
        <v>7.8620999735574987E-2</v>
      </c>
      <c r="CF486" s="10">
        <f>3/24000000*OO[[#This Row],[140 (06JUL1985 09:00:00)-Water Temperature (C)]]*OO[[#This Row],[82]]</f>
        <v>7.6622898354887503E-2</v>
      </c>
      <c r="CG486" s="10">
        <f>3/24000000*OO[[#This Row],[141 (06JUL1985 12:00:00)-Water Temperature (C)]]*OO[[#This Row],[83]]</f>
        <v>7.4941192549124999E-2</v>
      </c>
      <c r="CH486" s="10">
        <f>3/24000000*OO[[#This Row],[142 (06JUL1985 15:00:00)-Water Temperature (C)]]*OO[[#This Row],[84]]</f>
        <v>7.3463185457749991E-2</v>
      </c>
      <c r="CI486" s="10">
        <f>3/24000000*OO[[#This Row],[143 (06JUL1985 18:00:00)-Water Temperature (C)]]*OO[[#This Row],[85]]</f>
        <v>7.1855042131237501E-2</v>
      </c>
      <c r="CJ486" s="10">
        <f>3/24000000*OO[[#This Row],[144 (06JUL1985 21:00:00)-Water Temperature (C)]]*OO[[#This Row],[86]]</f>
        <v>6.9926087795250003E-2</v>
      </c>
      <c r="CK486" s="10">
        <f>3/24000000*OO[[#This Row],[145 (07JUL1985 00:00:00)-Water Temperature (C)]]*OO[[#This Row],[87]]</f>
        <v>6.7528339073137503E-2</v>
      </c>
      <c r="CL486" s="10">
        <f>3/24000000*OO[[#This Row],[146 (07JUL1985 03:00:00)-Water Temperature (C)]]*OO[[#This Row],[88]]</f>
        <v>6.5188918400287496E-2</v>
      </c>
      <c r="CM486" s="10">
        <f>3/24000000*OO[[#This Row],[147 (07JUL1985 06:00:00)-Water Temperature (C)]]*OO[[#This Row],[89]]</f>
        <v>6.3010991293424995E-2</v>
      </c>
      <c r="CN486" s="10">
        <f>3/24000000*OO[[#This Row],[148 (07JUL1985 09:00:00)-Water Temperature (C)]]*OO[[#This Row],[90]]</f>
        <v>6.1300879029362494E-2</v>
      </c>
      <c r="CO486" s="10">
        <f>3/24000000*OO[[#This Row],[149 (07JUL1985 12:00:00)-Water Temperature (C)]]*OO[[#This Row],[91]]</f>
        <v>5.9950238858549998E-2</v>
      </c>
      <c r="CP486" s="10">
        <f>3/24000000*OO[[#This Row],[150 (07JUL1985 15:00:00)-Water Temperature (C)]]*OO[[#This Row],[92]]</f>
        <v>5.9950238858549998E-2</v>
      </c>
      <c r="CQ486" s="10">
        <f>3/24000000*OO[[#This Row],[151 (07JUL1985 18:00:00)-Water Temperature (C)]]*OO[[#This Row],[93]]</f>
        <v>5.9950238858549998E-2</v>
      </c>
      <c r="CR486" s="10">
        <f>3/24000000*OO[[#This Row],[152 (07JUL1985 21:00:00)-Water Temperature (C)]]*OO[[#This Row],[94]]</f>
        <v>5.9950238858549998E-2</v>
      </c>
      <c r="CS486" s="10">
        <f>3/24000000*OO[[#This Row],[153 (08JUL1985 00:00:00)-Water Temperature (C)]]*OO[[#This Row],[95]]</f>
        <v>5.9950238858549998E-2</v>
      </c>
      <c r="CT486" s="10">
        <f>3/24000000*OO[[#This Row],[154 (08JUL1985 03:00:00)-Water Temperature (C)]]*OO[[#This Row],[96]]</f>
        <v>5.9950238858549998E-2</v>
      </c>
      <c r="CU486" s="10">
        <f>3/24000000*OO[[#This Row],[155 (08JUL1985 06:00:00)-Water Temperature (C)]]*OO[[#This Row],[97]]</f>
        <v>5.9950238858549998E-2</v>
      </c>
      <c r="CV486" s="10">
        <f>3/24000000*OO[[#This Row],[156 (08JUL1985 09:00:00)-Water Temperature (C)]]*OO[[#This Row],[98]]</f>
        <v>5.9950238858549998E-2</v>
      </c>
      <c r="CW486" s="10">
        <f>3/24000000*OO[[#This Row],[157 (08JUL1985 12:00:00)-Water Temperature (C)]]*OO[[#This Row],[99]]</f>
        <v>5.9950238858549998E-2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1.5966901123597498E-38</v>
      </c>
      <c r="AD487" s="10">
        <f>3/24000000*OO[[#This Row],[86 (29JUN1985 15:00:00)-Water Temperature (C)]]*OO[[#This Row],[28]]</f>
        <v>1.86278236794E-33</v>
      </c>
      <c r="AE487" s="10">
        <f>3/24000000*OO[[#This Row],[88 (29JUN1985 21:00:00)-Water Temperature (C)]]*OO[[#This Row],[30]]</f>
        <v>9.6889394236949991E-26</v>
      </c>
      <c r="AF487" s="10">
        <f>3/24000000*OO[[#This Row],[88 (29JUN1985 21:00:00)-Water Temperature (C)]]*OO[[#This Row],[30]]</f>
        <v>9.6889394236949991E-26</v>
      </c>
      <c r="AG487" s="10">
        <f>3/24000000*OO[[#This Row],[89 (30JUN1985 00:00:00)-Water Temperature (C)]]*OO[[#This Row],[31]]</f>
        <v>1.0973762466667499E-22</v>
      </c>
      <c r="AH487" s="10">
        <f>3/24000000*OO[[#This Row],[90 (30JUN1985 03:00:00)-Water Temperature (C)]]*OO[[#This Row],[32]]</f>
        <v>4.9622500626400003E-20</v>
      </c>
      <c r="AI487" s="10">
        <f>3/24000000*OO[[#This Row],[91 (30JUN1985 06:00:00)-Water Temperature (C)]]*OO[[#This Row],[33]]</f>
        <v>1.0480207021557501E-17</v>
      </c>
      <c r="AJ487" s="10">
        <f>3/24000000*OO[[#This Row],[92 (30JUN1985 09:00:00)-Water Temperature (C)]]*OO[[#This Row],[34]]</f>
        <v>1.166531274540625E-15</v>
      </c>
      <c r="AK487" s="10">
        <f>3/24000000*OO[[#This Row],[93 (30JUN1985 12:00:00)-Water Temperature (C)]]*OO[[#This Row],[35]]</f>
        <v>7.4414717463487499E-14</v>
      </c>
      <c r="AL487" s="10">
        <f>3/24000000*OO[[#This Row],[94 (30JUN1985 15:00:00)-Water Temperature (C)]]*OO[[#This Row],[36]]</f>
        <v>2.9166432478468754E-12</v>
      </c>
      <c r="AM487" s="10">
        <f>3/24000000*OO[[#This Row],[95 (30JUN1985 18:00:00)-Water Temperature (C)]]*OO[[#This Row],[37]]</f>
        <v>7.4786897975624991E-11</v>
      </c>
      <c r="AN487" s="10">
        <f>3/24000000*OO[[#This Row],[96 (30JUN1985 21:00:00)-Water Temperature (C)]]*OO[[#This Row],[38]]</f>
        <v>1.3080008719185E-9</v>
      </c>
      <c r="AO487" s="10">
        <f>3/24000000*OO[[#This Row],[97 (01JUL1985 00:00:00)-Water Temperature (C)]]*OO[[#This Row],[39]]</f>
        <v>1.6223059054419999E-8</v>
      </c>
      <c r="AP487" s="10">
        <f>3/24000000*OO[[#This Row],[98 (01JUL1985 03:00:00)-Water Temperature (C)]]*OO[[#This Row],[40]]</f>
        <v>1.489639373965625E-7</v>
      </c>
      <c r="AQ487" s="10">
        <f>3/24000000*OO[[#This Row],[99 (01JUL1985 06:00:00)-Water Temperature (C)]]*OO[[#This Row],[41]]</f>
        <v>1.0487264560218751E-6</v>
      </c>
      <c r="AR487" s="10">
        <f>3/24000000*OO[[#This Row],[100 (01JUL1985 09:00:00)-Water Temperature (C)]]*OO[[#This Row],[42]]</f>
        <v>5.8760549875300002E-6</v>
      </c>
      <c r="AS487" s="10">
        <f>3/24000000*OO[[#This Row],[101 (01JUL1985 12:00:00)-Water Temperature (C)]]*OO[[#This Row],[43]]</f>
        <v>2.6600892660751249E-5</v>
      </c>
      <c r="AT487" s="10">
        <f>3/24000000*OO[[#This Row],[102 (01JUL1985 15:00:00)-Water Temperature (C)]]*OO[[#This Row],[44]]</f>
        <v>9.9257515725000007E-5</v>
      </c>
      <c r="AU487" s="10">
        <f>3/24000000*OO[[#This Row],[103 (01JUL1985 18:00:00)-Water Temperature (C)]]*OO[[#This Row],[45]]</f>
        <v>3.1113373188125E-4</v>
      </c>
      <c r="AV487" s="10">
        <f>3/24000000*OO[[#This Row],[104 (01JUL1985 21:00:00)-Water Temperature (C)]]*OO[[#This Row],[46]]</f>
        <v>8.2918083389999994E-4</v>
      </c>
      <c r="AW487" s="10">
        <f>3/24000000*OO[[#This Row],[105 (02JUL1985 00:00:00)-Water Temperature (C)]]*OO[[#This Row],[47]]</f>
        <v>1.9160049185917498E-3</v>
      </c>
      <c r="AX487" s="10">
        <f>3/24000000*OO[[#This Row],[106 (02JUL1985 03:00:00)-Water Temperature (C)]]*OO[[#This Row],[48]]</f>
        <v>3.9255357495812495E-3</v>
      </c>
      <c r="AY487" s="10">
        <f>3/24000000*OO[[#This Row],[107 (02JUL1985 06:00:00)-Water Temperature (C)]]*OO[[#This Row],[49]]</f>
        <v>7.2472003946887492E-3</v>
      </c>
      <c r="AZ487" s="10">
        <f>3/24000000*OO[[#This Row],[108 (02JUL1985 09:00:00)-Water Temperature (C)]]*OO[[#This Row],[50]]</f>
        <v>1.2333172063233748E-2</v>
      </c>
      <c r="BA487" s="10">
        <f>3/24000000*OO[[#This Row],[109 (02JUL1985 12:00:00)-Water Temperature (C)]]*OO[[#This Row],[51]]</f>
        <v>1.9391117196558748E-2</v>
      </c>
      <c r="BB487" s="10">
        <f>3/24000000*OO[[#This Row],[110 (02JUL1985 15:00:00)-Water Temperature (C)]]*OO[[#This Row],[52]]</f>
        <v>2.84034505272375E-2</v>
      </c>
      <c r="BC487" s="10">
        <f>3/24000000*OO[[#This Row],[111 (02JUL1985 18:00:00)-Water Temperature (C)]]*OO[[#This Row],[53]]</f>
        <v>3.8987804628262498E-2</v>
      </c>
      <c r="BD487" s="10">
        <f>3/24000000*OO[[#This Row],[112 (02JUL1985 21:00:00)-Water Temperature (C)]]*OO[[#This Row],[54]]</f>
        <v>5.0334526193774994E-2</v>
      </c>
      <c r="BE487" s="10">
        <f>3/24000000*OO[[#This Row],[113 (03JUL1985 00:00:00)-Water Temperature (C)]]*OO[[#This Row],[55]]</f>
        <v>6.1687626570474989E-2</v>
      </c>
      <c r="BF487" s="10">
        <f>3/24000000*OO[[#This Row],[114 (03JUL1985 03:00:00)-Water Temperature (C)]]*OO[[#This Row],[56]]</f>
        <v>7.2726143833087495E-2</v>
      </c>
      <c r="BG487" s="10">
        <f>3/24000000*OO[[#This Row],[115 (03JUL1985 06:00:00)-Water Temperature (C)]]*OO[[#This Row],[57]]</f>
        <v>8.3107573490324993E-2</v>
      </c>
      <c r="BH487" s="10">
        <f>3/24000000*OO[[#This Row],[116 (03JUL1985 09:00:00)-Water Temperature (C)]]*OO[[#This Row],[58]]</f>
        <v>9.3255650600699999E-2</v>
      </c>
      <c r="BI487" s="10">
        <f>3/24000000*OO[[#This Row],[117 (03JUL1985 12:00:00)-Water Temperature (C)]]*OO[[#This Row],[59]]</f>
        <v>0.1017048358464375</v>
      </c>
      <c r="BJ487" s="10">
        <f>3/24000000*OO[[#This Row],[118 (03JUL1985 15:00:00)-Water Temperature (C)]]*OO[[#This Row],[60]]</f>
        <v>0.1095125948748</v>
      </c>
      <c r="BK487" s="10">
        <f>3/24000000*OO[[#This Row],[119 (03JUL1985 18:00:00)-Water Temperature (C)]]*OO[[#This Row],[61]]</f>
        <v>0.11581011376422501</v>
      </c>
      <c r="BL487" s="10">
        <f>3/24000000*OO[[#This Row],[120 (03JUL1985 21:00:00)-Water Temperature (C)]]*OO[[#This Row],[62]]</f>
        <v>0.1200652157313</v>
      </c>
      <c r="BM487" s="10">
        <f>3/24000000*OO[[#This Row],[121 (04JUL1985 00:00:00)-Water Temperature (C)]]*OO[[#This Row],[63]]</f>
        <v>0.12236105624769998</v>
      </c>
      <c r="BN487" s="10">
        <f>3/24000000*OO[[#This Row],[122 (04JUL1985 03:00:00)-Water Temperature (C)]]*OO[[#This Row],[64]]</f>
        <v>0.12329129070719999</v>
      </c>
      <c r="BO487" s="10">
        <f>3/24000000*OO[[#This Row],[123 (04JUL1985 06:00:00)-Water Temperature (C)]]*OO[[#This Row],[65]]</f>
        <v>0.12355702051421248</v>
      </c>
      <c r="BP487" s="10">
        <f>3/24000000*OO[[#This Row],[124 (04JUL1985 09:00:00)-Water Temperature (C)]]*OO[[#This Row],[66]]</f>
        <v>0.12440092690143752</v>
      </c>
      <c r="BQ487" s="10">
        <f>3/24000000*OO[[#This Row],[125 (04JUL1985 12:00:00)-Water Temperature (C)]]*OO[[#This Row],[67]]</f>
        <v>0.12500160508522501</v>
      </c>
      <c r="BR487" s="10">
        <f>3/24000000*OO[[#This Row],[126 (04JUL1985 15:00:00)-Water Temperature (C)]]*OO[[#This Row],[68]]</f>
        <v>0.12517847746559999</v>
      </c>
      <c r="BS487" s="10">
        <f>3/24000000*OO[[#This Row],[127 (04JUL1985 18:00:00)-Water Temperature (C)]]*OO[[#This Row],[69]]</f>
        <v>0.12469377963644998</v>
      </c>
      <c r="BT487" s="10">
        <f>3/24000000*OO[[#This Row],[128 (04JUL1985 21:00:00)-Water Temperature (C)]]*OO[[#This Row],[70]]</f>
        <v>0.12281604198575</v>
      </c>
      <c r="BU487" s="10">
        <f>3/24000000*OO[[#This Row],[129 (05JUL1985 00:00:00)-Water Temperature (C)]]*OO[[#This Row],[71]]</f>
        <v>0.119717095407</v>
      </c>
      <c r="BV487" s="10">
        <f>3/24000000*OO[[#This Row],[130 (05JUL1985 03:00:00)-Water Temperature (C)]]*OO[[#This Row],[72]]</f>
        <v>0.11639543028164999</v>
      </c>
      <c r="BW487" s="10">
        <f>3/24000000*OO[[#This Row],[131 (05JUL1985 06:00:00)-Water Temperature (C)]]*OO[[#This Row],[73]]</f>
        <v>0.11309317770479999</v>
      </c>
      <c r="BX487" s="10">
        <f>3/24000000*OO[[#This Row],[132 (05JUL1985 09:00:00)-Water Temperature (C)]]*OO[[#This Row],[74]]</f>
        <v>0.1105599296848</v>
      </c>
      <c r="BY487" s="10">
        <f>3/24000000*OO[[#This Row],[133 (05JUL1985 12:00:00)-Water Temperature (C)]]*OO[[#This Row],[75]]</f>
        <v>0.1081268848377</v>
      </c>
      <c r="BZ487" s="10">
        <f>3/24000000*OO[[#This Row],[134 (05JUL1985 15:00:00)-Water Temperature (C)]]*OO[[#This Row],[76]]</f>
        <v>0.10547471817262498</v>
      </c>
      <c r="CA487" s="10">
        <f>3/24000000*OO[[#This Row],[135 (05JUL1985 18:00:00)-Water Temperature (C)]]*OO[[#This Row],[77]]</f>
        <v>0.10271611571993748</v>
      </c>
      <c r="CB487" s="10">
        <f>3/24000000*OO[[#This Row],[136 (05JUL1985 21:00:00)-Water Temperature (C)]]*OO[[#This Row],[78]]</f>
        <v>9.9604676005087503E-2</v>
      </c>
      <c r="CC487" s="10">
        <f>3/24000000*OO[[#This Row],[137 (06JUL1985 00:00:00)-Water Temperature (C)]]*OO[[#This Row],[79]]</f>
        <v>9.6351706048499991E-2</v>
      </c>
      <c r="CD487" s="10">
        <f>3/24000000*OO[[#This Row],[138 (06JUL1985 03:00:00)-Water Temperature (C)]]*OO[[#This Row],[80]]</f>
        <v>9.3086209679399998E-2</v>
      </c>
      <c r="CE487" s="10">
        <f>3/24000000*OO[[#This Row],[139 (06JUL1985 06:00:00)-Water Temperature (C)]]*OO[[#This Row],[81]]</f>
        <v>9.0130212808674989E-2</v>
      </c>
      <c r="CF487" s="10">
        <f>3/24000000*OO[[#This Row],[140 (06JUL1985 09:00:00)-Water Temperature (C)]]*OO[[#This Row],[82]]</f>
        <v>8.8082935531649989E-2</v>
      </c>
      <c r="CG487" s="10">
        <f>3/24000000*OO[[#This Row],[141 (06JUL1985 12:00:00)-Water Temperature (C)]]*OO[[#This Row],[83]]</f>
        <v>8.63601616726625E-2</v>
      </c>
      <c r="CH487" s="10">
        <f>3/24000000*OO[[#This Row],[142 (06JUL1985 15:00:00)-Water Temperature (C)]]*OO[[#This Row],[84]]</f>
        <v>8.4842045133599983E-2</v>
      </c>
      <c r="CI487" s="10">
        <f>3/24000000*OO[[#This Row],[143 (06JUL1985 18:00:00)-Water Temperature (C)]]*OO[[#This Row],[85]]</f>
        <v>8.3155521492199985E-2</v>
      </c>
      <c r="CJ487" s="10">
        <f>3/24000000*OO[[#This Row],[144 (06JUL1985 21:00:00)-Water Temperature (C)]]*OO[[#This Row],[86]]</f>
        <v>8.1087836996674989E-2</v>
      </c>
      <c r="CK487" s="10">
        <f>3/24000000*OO[[#This Row],[145 (07JUL1985 00:00:00)-Water Temperature (C)]]*OO[[#This Row],[87]]</f>
        <v>7.8471868707500003E-2</v>
      </c>
      <c r="CL487" s="10">
        <f>3/24000000*OO[[#This Row],[146 (07JUL1985 03:00:00)-Water Temperature (C)]]*OO[[#This Row],[88]]</f>
        <v>7.5904299356062507E-2</v>
      </c>
      <c r="CM487" s="10">
        <f>3/24000000*OO[[#This Row],[147 (07JUL1985 06:00:00)-Water Temperature (C)]]*OO[[#This Row],[89]]</f>
        <v>7.3503271435949993E-2</v>
      </c>
      <c r="CN487" s="10">
        <f>3/24000000*OO[[#This Row],[148 (07JUL1985 09:00:00)-Water Temperature (C)]]*OO[[#This Row],[90]]</f>
        <v>7.1615537399999998E-2</v>
      </c>
      <c r="CO487" s="10">
        <f>3/24000000*OO[[#This Row],[149 (07JUL1985 12:00:00)-Water Temperature (C)]]*OO[[#This Row],[91]]</f>
        <v>7.0119844941874995E-2</v>
      </c>
      <c r="CP487" s="10">
        <f>3/24000000*OO[[#This Row],[150 (07JUL1985 15:00:00)-Water Temperature (C)]]*OO[[#This Row],[92]]</f>
        <v>7.0119844941874995E-2</v>
      </c>
      <c r="CQ487" s="10">
        <f>3/24000000*OO[[#This Row],[151 (07JUL1985 18:00:00)-Water Temperature (C)]]*OO[[#This Row],[93]]</f>
        <v>7.0119844941874995E-2</v>
      </c>
      <c r="CR487" s="10">
        <f>3/24000000*OO[[#This Row],[152 (07JUL1985 21:00:00)-Water Temperature (C)]]*OO[[#This Row],[94]]</f>
        <v>7.0119844941874995E-2</v>
      </c>
      <c r="CS487" s="10">
        <f>3/24000000*OO[[#This Row],[153 (08JUL1985 00:00:00)-Water Temperature (C)]]*OO[[#This Row],[95]]</f>
        <v>7.0119844941874995E-2</v>
      </c>
      <c r="CT487" s="10">
        <f>3/24000000*OO[[#This Row],[154 (08JUL1985 03:00:00)-Water Temperature (C)]]*OO[[#This Row],[96]]</f>
        <v>7.0119844941874995E-2</v>
      </c>
      <c r="CU487" s="10">
        <f>3/24000000*OO[[#This Row],[155 (08JUL1985 06:00:00)-Water Temperature (C)]]*OO[[#This Row],[97]]</f>
        <v>7.0119844941874995E-2</v>
      </c>
      <c r="CV487" s="10">
        <f>3/24000000*OO[[#This Row],[156 (08JUL1985 09:00:00)-Water Temperature (C)]]*OO[[#This Row],[98]]</f>
        <v>7.0119844941874995E-2</v>
      </c>
      <c r="CW487" s="10">
        <f>3/24000000*OO[[#This Row],[157 (08JUL1985 12:00:00)-Water Temperature (C)]]*OO[[#This Row],[99]]</f>
        <v>7.0119844941874995E-2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3.5466542529712501E-39</v>
      </c>
      <c r="AD488" s="10">
        <f>3/24000000*OO[[#This Row],[86 (29JUN1985 15:00:00)-Water Temperature (C)]]*OO[[#This Row],[28]]</f>
        <v>4.7131071299287495E-34</v>
      </c>
      <c r="AE488" s="10">
        <f>3/24000000*OO[[#This Row],[88 (29JUN1985 21:00:00)-Water Temperature (C)]]*OO[[#This Row],[30]]</f>
        <v>2.9627227768772498E-26</v>
      </c>
      <c r="AF488" s="10">
        <f>3/24000000*OO[[#This Row],[88 (29JUN1985 21:00:00)-Water Temperature (C)]]*OO[[#This Row],[30]]</f>
        <v>2.9627227768772498E-26</v>
      </c>
      <c r="AG488" s="10">
        <f>3/24000000*OO[[#This Row],[89 (30JUN1985 00:00:00)-Water Temperature (C)]]*OO[[#This Row],[31]]</f>
        <v>3.6400393267499997E-23</v>
      </c>
      <c r="AH488" s="10">
        <f>3/24000000*OO[[#This Row],[90 (30JUN1985 03:00:00)-Water Temperature (C)]]*OO[[#This Row],[32]]</f>
        <v>1.76827076636E-20</v>
      </c>
      <c r="AI488" s="10">
        <f>3/24000000*OO[[#This Row],[91 (30JUN1985 06:00:00)-Water Temperature (C)]]*OO[[#This Row],[33]]</f>
        <v>3.98682373417125E-18</v>
      </c>
      <c r="AJ488" s="10">
        <f>3/24000000*OO[[#This Row],[92 (30JUN1985 09:00:00)-Water Temperature (C)]]*OO[[#This Row],[34]]</f>
        <v>4.7129039236300005E-16</v>
      </c>
      <c r="AK488" s="10">
        <f>3/24000000*OO[[#This Row],[93 (30JUN1985 12:00:00)-Water Temperature (C)]]*OO[[#This Row],[35]]</f>
        <v>3.1792754038500002E-14</v>
      </c>
      <c r="AL488" s="10">
        <f>3/24000000*OO[[#This Row],[94 (30JUN1985 15:00:00)-Water Temperature (C)]]*OO[[#This Row],[36]]</f>
        <v>1.3132548024375E-12</v>
      </c>
      <c r="AM488" s="10">
        <f>3/24000000*OO[[#This Row],[95 (30JUN1985 18:00:00)-Water Temperature (C)]]*OO[[#This Row],[37]]</f>
        <v>3.5382481295624996E-11</v>
      </c>
      <c r="AN488" s="10">
        <f>3/24000000*OO[[#This Row],[96 (30JUN1985 21:00:00)-Water Temperature (C)]]*OO[[#This Row],[38]]</f>
        <v>6.4867080417737494E-10</v>
      </c>
      <c r="AO488" s="10">
        <f>3/24000000*OO[[#This Row],[97 (01JUL1985 00:00:00)-Water Temperature (C)]]*OO[[#This Row],[39]]</f>
        <v>8.4166164848699984E-9</v>
      </c>
      <c r="AP488" s="10">
        <f>3/24000000*OO[[#This Row],[98 (01JUL1985 03:00:00)-Water Temperature (C)]]*OO[[#This Row],[40]]</f>
        <v>8.0689508984499994E-8</v>
      </c>
      <c r="AQ488" s="10">
        <f>3/24000000*OO[[#This Row],[99 (01JUL1985 06:00:00)-Water Temperature (C)]]*OO[[#This Row],[41]]</f>
        <v>5.9201201998124996E-7</v>
      </c>
      <c r="AR488" s="10">
        <f>3/24000000*OO[[#This Row],[100 (01JUL1985 09:00:00)-Water Temperature (C)]]*OO[[#This Row],[42]]</f>
        <v>3.4499019125600001E-6</v>
      </c>
      <c r="AS488" s="10">
        <f>3/24000000*OO[[#This Row],[101 (01JUL1985 12:00:00)-Water Temperature (C)]]*OO[[#This Row],[43]]</f>
        <v>1.621523912855E-5</v>
      </c>
      <c r="AT488" s="10">
        <f>3/24000000*OO[[#This Row],[102 (01JUL1985 15:00:00)-Water Temperature (C)]]*OO[[#This Row],[44]]</f>
        <v>6.2715503097625E-5</v>
      </c>
      <c r="AU488" s="10">
        <f>3/24000000*OO[[#This Row],[103 (01JUL1985 18:00:00)-Water Temperature (C)]]*OO[[#This Row],[45]]</f>
        <v>2.0344939310643745E-4</v>
      </c>
      <c r="AV488" s="10">
        <f>3/24000000*OO[[#This Row],[104 (01JUL1985 21:00:00)-Water Temperature (C)]]*OO[[#This Row],[46]]</f>
        <v>5.6035791700600004E-4</v>
      </c>
      <c r="AW488" s="10">
        <f>3/24000000*OO[[#This Row],[105 (02JUL1985 00:00:00)-Water Temperature (C)]]*OO[[#This Row],[47]]</f>
        <v>1.3364592188141249E-3</v>
      </c>
      <c r="AX488" s="10">
        <f>3/24000000*OO[[#This Row],[106 (02JUL1985 03:00:00)-Water Temperature (C)]]*OO[[#This Row],[48]]</f>
        <v>2.8220391383090002E-3</v>
      </c>
      <c r="AY488" s="10">
        <f>3/24000000*OO[[#This Row],[107 (02JUL1985 06:00:00)-Water Temperature (C)]]*OO[[#This Row],[49]]</f>
        <v>5.3614229722649996E-3</v>
      </c>
      <c r="AZ488" s="10">
        <f>3/24000000*OO[[#This Row],[108 (02JUL1985 09:00:00)-Water Temperature (C)]]*OO[[#This Row],[50]]</f>
        <v>9.3719983688912503E-3</v>
      </c>
      <c r="BA488" s="10">
        <f>3/24000000*OO[[#This Row],[109 (02JUL1985 12:00:00)-Water Temperature (C)]]*OO[[#This Row],[51]]</f>
        <v>1.511249763641625E-2</v>
      </c>
      <c r="BB488" s="10">
        <f>3/24000000*OO[[#This Row],[110 (02JUL1985 15:00:00)-Water Temperature (C)]]*OO[[#This Row],[52]]</f>
        <v>2.2667673895451247E-2</v>
      </c>
      <c r="BC488" s="10">
        <f>3/24000000*OO[[#This Row],[111 (02JUL1985 18:00:00)-Water Temperature (C)]]*OO[[#This Row],[53]]</f>
        <v>3.1817384538612499E-2</v>
      </c>
      <c r="BD488" s="10">
        <f>3/24000000*OO[[#This Row],[112 (02JUL1985 21:00:00)-Water Temperature (C)]]*OO[[#This Row],[54]]</f>
        <v>4.1954665369374998E-2</v>
      </c>
      <c r="BE488" s="10">
        <f>3/24000000*OO[[#This Row],[113 (03JUL1985 00:00:00)-Water Temperature (C)]]*OO[[#This Row],[55]]</f>
        <v>5.245688069025E-2</v>
      </c>
      <c r="BF488" s="10">
        <f>3/24000000*OO[[#This Row],[114 (03JUL1985 03:00:00)-Water Temperature (C)]]*OO[[#This Row],[56]]</f>
        <v>6.3012070600799996E-2</v>
      </c>
      <c r="BG488" s="10">
        <f>3/24000000*OO[[#This Row],[115 (03JUL1985 06:00:00)-Water Temperature (C)]]*OO[[#This Row],[57]]</f>
        <v>7.3272228825674995E-2</v>
      </c>
      <c r="BH488" s="10">
        <f>3/24000000*OO[[#This Row],[116 (03JUL1985 09:00:00)-Water Temperature (C)]]*OO[[#This Row],[58]]</f>
        <v>8.3543791413224988E-2</v>
      </c>
      <c r="BI488" s="10">
        <f>3/24000000*OO[[#This Row],[117 (03JUL1985 12:00:00)-Water Temperature (C)]]*OO[[#This Row],[59]]</f>
        <v>9.2487379462312502E-2</v>
      </c>
      <c r="BJ488" s="10">
        <f>3/24000000*OO[[#This Row],[118 (03JUL1985 15:00:00)-Water Temperature (C)]]*OO[[#This Row],[60]]</f>
        <v>0.10096180989119999</v>
      </c>
      <c r="BK488" s="10">
        <f>3/24000000*OO[[#This Row],[119 (03JUL1985 18:00:00)-Water Temperature (C)]]*OO[[#This Row],[61]]</f>
        <v>0.10813600837746248</v>
      </c>
      <c r="BL488" s="10">
        <f>3/24000000*OO[[#This Row],[120 (03JUL1985 21:00:00)-Water Temperature (C)]]*OO[[#This Row],[62]]</f>
        <v>0.11346165155039999</v>
      </c>
      <c r="BM488" s="10">
        <f>3/24000000*OO[[#This Row],[121 (04JUL1985 00:00:00)-Water Temperature (C)]]*OO[[#This Row],[63]]</f>
        <v>0.1169504740465875</v>
      </c>
      <c r="BN488" s="10">
        <f>3/24000000*OO[[#This Row],[122 (04JUL1985 03:00:00)-Water Temperature (C)]]*OO[[#This Row],[64]]</f>
        <v>0.11909765456684999</v>
      </c>
      <c r="BO488" s="10">
        <f>3/24000000*OO[[#This Row],[123 (04JUL1985 06:00:00)-Water Temperature (C)]]*OO[[#This Row],[65]]</f>
        <v>0.1205329198195625</v>
      </c>
      <c r="BP488" s="10">
        <f>3/24000000*OO[[#This Row],[124 (04JUL1985 09:00:00)-Water Temperature (C)]]*OO[[#This Row],[66]]</f>
        <v>0.1224259593621375</v>
      </c>
      <c r="BQ488" s="10">
        <f>3/24000000*OO[[#This Row],[125 (04JUL1985 12:00:00)-Water Temperature (C)]]*OO[[#This Row],[67]]</f>
        <v>0.1240049400249125</v>
      </c>
      <c r="BR488" s="10">
        <f>3/24000000*OO[[#This Row],[126 (04JUL1985 15:00:00)-Water Temperature (C)]]*OO[[#This Row],[68]]</f>
        <v>0.12509485231924999</v>
      </c>
      <c r="BS488" s="10">
        <f>3/24000000*OO[[#This Row],[127 (04JUL1985 18:00:00)-Water Temperature (C)]]*OO[[#This Row],[69]]</f>
        <v>0.125462581054475</v>
      </c>
      <c r="BT488" s="10">
        <f>3/24000000*OO[[#This Row],[128 (04JUL1985 21:00:00)-Water Temperature (C)]]*OO[[#This Row],[70]]</f>
        <v>0.1243766667375</v>
      </c>
      <c r="BU488" s="10">
        <f>3/24000000*OO[[#This Row],[129 (05JUL1985 00:00:00)-Water Temperature (C)]]*OO[[#This Row],[71]]</f>
        <v>0.12199634162669999</v>
      </c>
      <c r="BV488" s="10">
        <f>3/24000000*OO[[#This Row],[130 (05JUL1985 03:00:00)-Water Temperature (C)]]*OO[[#This Row],[72]]</f>
        <v>0.119302257914</v>
      </c>
      <c r="BW488" s="10">
        <f>3/24000000*OO[[#This Row],[131 (05JUL1985 06:00:00)-Water Temperature (C)]]*OO[[#This Row],[73]]</f>
        <v>0.11653927399432498</v>
      </c>
      <c r="BX488" s="10">
        <f>3/24000000*OO[[#This Row],[132 (05JUL1985 09:00:00)-Water Temperature (C)]]*OO[[#This Row],[74]]</f>
        <v>0.11447086145169999</v>
      </c>
      <c r="BY488" s="10">
        <f>3/24000000*OO[[#This Row],[133 (05JUL1985 12:00:00)-Water Temperature (C)]]*OO[[#This Row],[75]]</f>
        <v>0.11244276048022499</v>
      </c>
      <c r="BZ488" s="10">
        <f>3/24000000*OO[[#This Row],[134 (05JUL1985 15:00:00)-Water Temperature (C)]]*OO[[#This Row],[76]]</f>
        <v>0.11014214712218749</v>
      </c>
      <c r="CA488" s="10">
        <f>3/24000000*OO[[#This Row],[135 (05JUL1985 18:00:00)-Water Temperature (C)]]*OO[[#This Row],[77]]</f>
        <v>0.10765241953053752</v>
      </c>
      <c r="CB488" s="10">
        <f>3/24000000*OO[[#This Row],[136 (05JUL1985 21:00:00)-Water Temperature (C)]]*OO[[#This Row],[78]]</f>
        <v>0.10477027445107499</v>
      </c>
      <c r="CC488" s="10">
        <f>3/24000000*OO[[#This Row],[137 (06JUL1985 00:00:00)-Water Temperature (C)]]*OO[[#This Row],[79]]</f>
        <v>0.1017095455375375</v>
      </c>
      <c r="CD488" s="10">
        <f>3/24000000*OO[[#This Row],[138 (06JUL1985 03:00:00)-Water Temperature (C)]]*OO[[#This Row],[80]]</f>
        <v>9.858673193829999E-2</v>
      </c>
      <c r="CE488" s="10">
        <f>3/24000000*OO[[#This Row],[139 (06JUL1985 06:00:00)-Water Temperature (C)]]*OO[[#This Row],[81]]</f>
        <v>9.5748963177499993E-2</v>
      </c>
      <c r="CF488" s="10">
        <f>3/24000000*OO[[#This Row],[140 (06JUL1985 09:00:00)-Water Temperature (C)]]*OO[[#This Row],[82]]</f>
        <v>9.38147606843375E-2</v>
      </c>
      <c r="CG488" s="10">
        <f>3/24000000*OO[[#This Row],[141 (06JUL1985 12:00:00)-Water Temperature (C)]]*OO[[#This Row],[83]]</f>
        <v>9.2190167242250001E-2</v>
      </c>
      <c r="CH488" s="10">
        <f>3/24000000*OO[[#This Row],[142 (06JUL1985 15:00:00)-Water Temperature (C)]]*OO[[#This Row],[84]]</f>
        <v>9.0755083465062489E-2</v>
      </c>
      <c r="CI488" s="10">
        <f>3/24000000*OO[[#This Row],[143 (06JUL1985 18:00:00)-Water Temperature (C)]]*OO[[#This Row],[85]]</f>
        <v>8.9124443450212504E-2</v>
      </c>
      <c r="CJ488" s="10">
        <f>3/24000000*OO[[#This Row],[144 (06JUL1985 21:00:00)-Water Temperature (C)]]*OO[[#This Row],[86]]</f>
        <v>8.7075685967000008E-2</v>
      </c>
      <c r="CK488" s="10">
        <f>3/24000000*OO[[#This Row],[145 (07JUL1985 00:00:00)-Water Temperature (C)]]*OO[[#This Row],[87]]</f>
        <v>8.4432174923250003E-2</v>
      </c>
      <c r="CL488" s="10">
        <f>3/24000000*OO[[#This Row],[146 (07JUL1985 03:00:00)-Water Temperature (C)]]*OO[[#This Row],[88]]</f>
        <v>8.1822013544099986E-2</v>
      </c>
      <c r="CM488" s="10">
        <f>3/24000000*OO[[#This Row],[147 (07JUL1985 06:00:00)-Water Temperature (C)]]*OO[[#This Row],[89]]</f>
        <v>7.9369899532199986E-2</v>
      </c>
      <c r="CN488" s="10">
        <f>3/24000000*OO[[#This Row],[148 (07JUL1985 09:00:00)-Water Temperature (C)]]*OO[[#This Row],[90]]</f>
        <v>7.7440935845624989E-2</v>
      </c>
      <c r="CO488" s="10">
        <f>3/24000000*OO[[#This Row],[149 (07JUL1985 12:00:00)-Water Temperature (C)]]*OO[[#This Row],[91]]</f>
        <v>7.5909094719250003E-2</v>
      </c>
      <c r="CP488" s="10">
        <f>3/24000000*OO[[#This Row],[150 (07JUL1985 15:00:00)-Water Temperature (C)]]*OO[[#This Row],[92]]</f>
        <v>7.5909094719250003E-2</v>
      </c>
      <c r="CQ488" s="10">
        <f>3/24000000*OO[[#This Row],[151 (07JUL1985 18:00:00)-Water Temperature (C)]]*OO[[#This Row],[93]]</f>
        <v>7.5909094719250003E-2</v>
      </c>
      <c r="CR488" s="10">
        <f>3/24000000*OO[[#This Row],[152 (07JUL1985 21:00:00)-Water Temperature (C)]]*OO[[#This Row],[94]]</f>
        <v>7.5909094719250003E-2</v>
      </c>
      <c r="CS488" s="10">
        <f>3/24000000*OO[[#This Row],[153 (08JUL1985 00:00:00)-Water Temperature (C)]]*OO[[#This Row],[95]]</f>
        <v>7.5909094719250003E-2</v>
      </c>
      <c r="CT488" s="10">
        <f>3/24000000*OO[[#This Row],[154 (08JUL1985 03:00:00)-Water Temperature (C)]]*OO[[#This Row],[96]]</f>
        <v>7.5909094719250003E-2</v>
      </c>
      <c r="CU488" s="10">
        <f>3/24000000*OO[[#This Row],[155 (08JUL1985 06:00:00)-Water Temperature (C)]]*OO[[#This Row],[97]]</f>
        <v>7.5909094719250003E-2</v>
      </c>
      <c r="CV488" s="10">
        <f>3/24000000*OO[[#This Row],[156 (08JUL1985 09:00:00)-Water Temperature (C)]]*OO[[#This Row],[98]]</f>
        <v>7.5909094719250003E-2</v>
      </c>
      <c r="CW488" s="10">
        <f>3/24000000*OO[[#This Row],[157 (08JUL1985 12:00:00)-Water Temperature (C)]]*OO[[#This Row],[99]]</f>
        <v>7.5909094719250003E-2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7.7662981607387493E-40</v>
      </c>
      <c r="AD489" s="10">
        <f>3/24000000*OO[[#This Row],[86 (29JUN1985 15:00:00)-Water Temperature (C)]]*OO[[#This Row],[28]]</f>
        <v>1.1765045717503749E-34</v>
      </c>
      <c r="AE489" s="10">
        <f>3/24000000*OO[[#This Row],[88 (29JUN1985 21:00:00)-Water Temperature (C)]]*OO[[#This Row],[30]]</f>
        <v>8.9843290918499992E-27</v>
      </c>
      <c r="AF489" s="10">
        <f>3/24000000*OO[[#This Row],[88 (29JUN1985 21:00:00)-Water Temperature (C)]]*OO[[#This Row],[30]]</f>
        <v>8.9843290918499992E-27</v>
      </c>
      <c r="AG489" s="10">
        <f>3/24000000*OO[[#This Row],[89 (30JUN1985 00:00:00)-Water Temperature (C)]]*OO[[#This Row],[31]]</f>
        <v>1.1965418248080001E-23</v>
      </c>
      <c r="AH489" s="10">
        <f>3/24000000*OO[[#This Row],[90 (30JUN1985 03:00:00)-Water Temperature (C)]]*OO[[#This Row],[32]]</f>
        <v>6.2401259188674996E-21</v>
      </c>
      <c r="AI489" s="10">
        <f>3/24000000*OO[[#This Row],[91 (30JUN1985 06:00:00)-Water Temperature (C)]]*OO[[#This Row],[33]]</f>
        <v>1.5007593222624999E-18</v>
      </c>
      <c r="AJ489" s="10">
        <f>3/24000000*OO[[#This Row],[92 (30JUN1985 09:00:00)-Water Temperature (C)]]*OO[[#This Row],[34]]</f>
        <v>1.8826333365105001E-16</v>
      </c>
      <c r="AK489" s="10">
        <f>3/24000000*OO[[#This Row],[93 (30JUN1985 12:00:00)-Water Temperature (C)]]*OO[[#This Row],[35]]</f>
        <v>1.3419822249843749E-14</v>
      </c>
      <c r="AL489" s="10">
        <f>3/24000000*OO[[#This Row],[94 (30JUN1985 15:00:00)-Water Temperature (C)]]*OO[[#This Row],[36]]</f>
        <v>5.8374262914937493E-13</v>
      </c>
      <c r="AM489" s="10">
        <f>3/24000000*OO[[#This Row],[95 (30JUN1985 18:00:00)-Water Temperature (C)]]*OO[[#This Row],[37]]</f>
        <v>1.6512385509473748E-11</v>
      </c>
      <c r="AN489" s="10">
        <f>3/24000000*OO[[#This Row],[96 (30JUN1985 21:00:00)-Water Temperature (C)]]*OO[[#This Row],[38]]</f>
        <v>3.170667690925E-10</v>
      </c>
      <c r="AO489" s="10">
        <f>3/24000000*OO[[#This Row],[97 (01JUL1985 00:00:00)-Water Temperature (C)]]*OO[[#This Row],[39]]</f>
        <v>4.3002368616549995E-9</v>
      </c>
      <c r="AP489" s="10">
        <f>3/24000000*OO[[#This Row],[98 (01JUL1985 03:00:00)-Water Temperature (C)]]*OO[[#This Row],[40]]</f>
        <v>4.3006859762699998E-8</v>
      </c>
      <c r="AQ489" s="10">
        <f>3/24000000*OO[[#This Row],[99 (01JUL1985 06:00:00)-Water Temperature (C)]]*OO[[#This Row],[41]]</f>
        <v>3.2856161583499995E-7</v>
      </c>
      <c r="AR489" s="10">
        <f>3/24000000*OO[[#This Row],[100 (01JUL1985 09:00:00)-Water Temperature (C)]]*OO[[#This Row],[42]]</f>
        <v>1.9896875502524998E-6</v>
      </c>
      <c r="AS489" s="10">
        <f>3/24000000*OO[[#This Row],[101 (01JUL1985 12:00:00)-Water Temperature (C)]]*OO[[#This Row],[43]]</f>
        <v>9.7024094348025016E-6</v>
      </c>
      <c r="AT489" s="10">
        <f>3/24000000*OO[[#This Row],[102 (01JUL1985 15:00:00)-Water Temperature (C)]]*OO[[#This Row],[44]]</f>
        <v>3.8868826263199999E-5</v>
      </c>
      <c r="AU489" s="10">
        <f>3/24000000*OO[[#This Row],[103 (01JUL1985 18:00:00)-Water Temperature (C)]]*OO[[#This Row],[45]]</f>
        <v>1.3040103597029999E-4</v>
      </c>
      <c r="AV489" s="10">
        <f>3/24000000*OO[[#This Row],[104 (01JUL1985 21:00:00)-Water Temperature (C)]]*OO[[#This Row],[46]]</f>
        <v>3.7095008640750002E-4</v>
      </c>
      <c r="AW489" s="10">
        <f>3/24000000*OO[[#This Row],[105 (02JUL1985 00:00:00)-Water Temperature (C)]]*OO[[#This Row],[47]]</f>
        <v>9.1255668958599987E-4</v>
      </c>
      <c r="AX489" s="10">
        <f>3/24000000*OO[[#This Row],[106 (02JUL1985 03:00:00)-Water Temperature (C)]]*OO[[#This Row],[48]]</f>
        <v>1.9846599050832498E-3</v>
      </c>
      <c r="AY489" s="10">
        <f>3/24000000*OO[[#This Row],[107 (02JUL1985 06:00:00)-Water Temperature (C)]]*OO[[#This Row],[49]]</f>
        <v>3.8777057629837499E-3</v>
      </c>
      <c r="AZ489" s="10">
        <f>3/24000000*OO[[#This Row],[108 (02JUL1985 09:00:00)-Water Temperature (C)]]*OO[[#This Row],[50]]</f>
        <v>6.9589486213624992E-3</v>
      </c>
      <c r="BA489" s="10">
        <f>3/24000000*OO[[#This Row],[109 (02JUL1985 12:00:00)-Water Temperature (C)]]*OO[[#This Row],[51]]</f>
        <v>1.150305734213625E-2</v>
      </c>
      <c r="BB489" s="10">
        <f>3/24000000*OO[[#This Row],[110 (02JUL1985 15:00:00)-Water Temperature (C)]]*OO[[#This Row],[52]]</f>
        <v>1.7661359884447496E-2</v>
      </c>
      <c r="BC489" s="10">
        <f>3/24000000*OO[[#This Row],[111 (02JUL1985 18:00:00)-Water Temperature (C)]]*OO[[#This Row],[53]]</f>
        <v>2.5341892231286248E-2</v>
      </c>
      <c r="BD489" s="10">
        <f>3/24000000*OO[[#This Row],[112 (02JUL1985 21:00:00)-Water Temperature (C)]]*OO[[#This Row],[54]]</f>
        <v>3.4120634719050004E-2</v>
      </c>
      <c r="BE489" s="10">
        <f>3/24000000*OO[[#This Row],[113 (03JUL1985 00:00:00)-Water Temperature (C)]]*OO[[#This Row],[55]]</f>
        <v>4.3512282612149997E-2</v>
      </c>
      <c r="BF489" s="10">
        <f>3/24000000*OO[[#This Row],[114 (03JUL1985 03:00:00)-Water Temperature (C)]]*OO[[#This Row],[56]]</f>
        <v>5.3241727244062502E-2</v>
      </c>
      <c r="BG489" s="10">
        <f>3/24000000*OO[[#This Row],[115 (03JUL1985 06:00:00)-Water Temperature (C)]]*OO[[#This Row],[57]]</f>
        <v>6.2986838186674998E-2</v>
      </c>
      <c r="BH489" s="10">
        <f>3/24000000*OO[[#This Row],[116 (03JUL1985 09:00:00)-Water Temperature (C)]]*OO[[#This Row],[58]]</f>
        <v>7.2961246139450001E-2</v>
      </c>
      <c r="BI489" s="10">
        <f>3/24000000*OO[[#This Row],[117 (03JUL1985 12:00:00)-Water Temperature (C)]]*OO[[#This Row],[59]]</f>
        <v>8.1981045734012492E-2</v>
      </c>
      <c r="BJ489" s="10">
        <f>3/24000000*OO[[#This Row],[118 (03JUL1985 15:00:00)-Water Temperature (C)]]*OO[[#This Row],[60]]</f>
        <v>9.072059147384999E-2</v>
      </c>
      <c r="BK489" s="10">
        <f>3/24000000*OO[[#This Row],[119 (03JUL1985 18:00:00)-Water Temperature (C)]]*OO[[#This Row],[61]]</f>
        <v>9.8407555713850001E-2</v>
      </c>
      <c r="BL489" s="10">
        <f>3/24000000*OO[[#This Row],[120 (03JUL1985 21:00:00)-Water Temperature (C)]]*OO[[#This Row],[62]]</f>
        <v>0.1044918671159875</v>
      </c>
      <c r="BM489" s="10">
        <f>3/24000000*OO[[#This Row],[121 (04JUL1985 00:00:00)-Water Temperature (C)]]*OO[[#This Row],[63]]</f>
        <v>0.10892361054279998</v>
      </c>
      <c r="BN489" s="10">
        <f>3/24000000*OO[[#This Row],[122 (04JUL1985 03:00:00)-Water Temperature (C)]]*OO[[#This Row],[64]]</f>
        <v>0.11209604577187499</v>
      </c>
      <c r="BO489" s="10">
        <f>3/24000000*OO[[#This Row],[123 (04JUL1985 06:00:00)-Water Temperature (C)]]*OO[[#This Row],[65]]</f>
        <v>0.11455240685374998</v>
      </c>
      <c r="BP489" s="10">
        <f>3/24000000*OO[[#This Row],[124 (04JUL1985 09:00:00)-Water Temperature (C)]]*OO[[#This Row],[66]]</f>
        <v>0.11736624270149999</v>
      </c>
      <c r="BQ489" s="10">
        <f>3/24000000*OO[[#This Row],[125 (04JUL1985 12:00:00)-Water Temperature (C)]]*OO[[#This Row],[67]]</f>
        <v>0.11982638500505</v>
      </c>
      <c r="BR489" s="10">
        <f>3/24000000*OO[[#This Row],[126 (04JUL1985 15:00:00)-Water Temperature (C)]]*OO[[#This Row],[68]]</f>
        <v>0.1217631620818875</v>
      </c>
      <c r="BS489" s="10">
        <f>3/24000000*OO[[#This Row],[127 (04JUL1985 18:00:00)-Water Temperature (C)]]*OO[[#This Row],[69]]</f>
        <v>0.12294869066465</v>
      </c>
      <c r="BT489" s="10">
        <f>3/24000000*OO[[#This Row],[128 (04JUL1985 21:00:00)-Water Temperature (C)]]*OO[[#This Row],[70]]</f>
        <v>0.12267057654613749</v>
      </c>
      <c r="BU489" s="10">
        <f>3/24000000*OO[[#This Row],[129 (05JUL1985 00:00:00)-Water Temperature (C)]]*OO[[#This Row],[71]]</f>
        <v>0.12106223876552498</v>
      </c>
      <c r="BV489" s="10">
        <f>3/24000000*OO[[#This Row],[130 (05JUL1985 03:00:00)-Water Temperature (C)]]*OO[[#This Row],[72]]</f>
        <v>0.11906461787073749</v>
      </c>
      <c r="BW489" s="10">
        <f>3/24000000*OO[[#This Row],[131 (05JUL1985 06:00:00)-Water Temperature (C)]]*OO[[#This Row],[73]]</f>
        <v>0.11691702154158748</v>
      </c>
      <c r="BX489" s="10">
        <f>3/24000000*OO[[#This Row],[132 (05JUL1985 09:00:00)-Water Temperature (C)]]*OO[[#This Row],[74]]</f>
        <v>0.115377225709575</v>
      </c>
      <c r="BY489" s="10">
        <f>3/24000000*OO[[#This Row],[133 (05JUL1985 12:00:00)-Water Temperature (C)]]*OO[[#This Row],[75]]</f>
        <v>0.11381557404569999</v>
      </c>
      <c r="BZ489" s="10">
        <f>3/24000000*OO[[#This Row],[134 (05JUL1985 15:00:00)-Water Temperature (C)]]*OO[[#This Row],[76]]</f>
        <v>0.11192906075999999</v>
      </c>
      <c r="CA489" s="10">
        <f>3/24000000*OO[[#This Row],[135 (05JUL1985 18:00:00)-Water Temperature (C)]]*OO[[#This Row],[77]]</f>
        <v>0.109804003342425</v>
      </c>
      <c r="CB489" s="10">
        <f>3/24000000*OO[[#This Row],[136 (05JUL1985 21:00:00)-Water Temperature (C)]]*OO[[#This Row],[78]]</f>
        <v>0.10724811054375</v>
      </c>
      <c r="CC489" s="10">
        <f>3/24000000*OO[[#This Row],[137 (06JUL1985 00:00:00)-Water Temperature (C)]]*OO[[#This Row],[79]]</f>
        <v>0.10445217545868749</v>
      </c>
      <c r="CD489" s="10">
        <f>3/24000000*OO[[#This Row],[138 (06JUL1985 03:00:00)-Water Temperature (C)]]*OO[[#This Row],[80]]</f>
        <v>0.101571269903775</v>
      </c>
      <c r="CE489" s="10">
        <f>3/24000000*OO[[#This Row],[139 (06JUL1985 06:00:00)-Water Temperature (C)]]*OO[[#This Row],[81]]</f>
        <v>9.8937448677600001E-2</v>
      </c>
      <c r="CF489" s="10">
        <f>3/24000000*OO[[#This Row],[140 (06JUL1985 09:00:00)-Water Temperature (C)]]*OO[[#This Row],[82]]</f>
        <v>9.7173913120049998E-2</v>
      </c>
      <c r="CG489" s="10">
        <f>3/24000000*OO[[#This Row],[141 (06JUL1985 12:00:00)-Water Temperature (C)]]*OO[[#This Row],[83]]</f>
        <v>9.5703579747049988E-2</v>
      </c>
      <c r="CH489" s="10">
        <f>3/24000000*OO[[#This Row],[142 (06JUL1985 15:00:00)-Water Temperature (C)]]*OO[[#This Row],[84]]</f>
        <v>9.4398991017225001E-2</v>
      </c>
      <c r="CI489" s="10">
        <f>3/24000000*OO[[#This Row],[143 (06JUL1985 18:00:00)-Water Temperature (C)]]*OO[[#This Row],[85]]</f>
        <v>9.2879144633925007E-2</v>
      </c>
      <c r="CJ489" s="10">
        <f>3/24000000*OO[[#This Row],[144 (06JUL1985 21:00:00)-Water Temperature (C)]]*OO[[#This Row],[86]]</f>
        <v>9.0915008127749983E-2</v>
      </c>
      <c r="CK489" s="10">
        <f>3/24000000*OO[[#This Row],[145 (07JUL1985 00:00:00)-Water Temperature (C)]]*OO[[#This Row],[87]]</f>
        <v>8.8324431056324995E-2</v>
      </c>
      <c r="CL489" s="10">
        <f>3/24000000*OO[[#This Row],[146 (07JUL1985 03:00:00)-Water Temperature (C)]]*OO[[#This Row],[88]]</f>
        <v>8.5748053387187495E-2</v>
      </c>
      <c r="CM489" s="10">
        <f>3/24000000*OO[[#This Row],[147 (07JUL1985 06:00:00)-Water Temperature (C)]]*OO[[#This Row],[89]]</f>
        <v>8.3316391691162492E-2</v>
      </c>
      <c r="CN489" s="10">
        <f>3/24000000*OO[[#This Row],[148 (07JUL1985 09:00:00)-Water Temperature (C)]]*OO[[#This Row],[90]]</f>
        <v>8.1402766990874995E-2</v>
      </c>
      <c r="CO489" s="10">
        <f>3/24000000*OO[[#This Row],[149 (07JUL1985 12:00:00)-Water Temperature (C)]]*OO[[#This Row],[91]]</f>
        <v>7.9882329390799992E-2</v>
      </c>
      <c r="CP489" s="10">
        <f>3/24000000*OO[[#This Row],[150 (07JUL1985 15:00:00)-Water Temperature (C)]]*OO[[#This Row],[92]]</f>
        <v>7.9882329390799992E-2</v>
      </c>
      <c r="CQ489" s="10">
        <f>3/24000000*OO[[#This Row],[151 (07JUL1985 18:00:00)-Water Temperature (C)]]*OO[[#This Row],[93]]</f>
        <v>7.9882329390799992E-2</v>
      </c>
      <c r="CR489" s="10">
        <f>3/24000000*OO[[#This Row],[152 (07JUL1985 21:00:00)-Water Temperature (C)]]*OO[[#This Row],[94]]</f>
        <v>7.9882329390799992E-2</v>
      </c>
      <c r="CS489" s="10">
        <f>3/24000000*OO[[#This Row],[153 (08JUL1985 00:00:00)-Water Temperature (C)]]*OO[[#This Row],[95]]</f>
        <v>7.9882329390799992E-2</v>
      </c>
      <c r="CT489" s="10">
        <f>3/24000000*OO[[#This Row],[154 (08JUL1985 03:00:00)-Water Temperature (C)]]*OO[[#This Row],[96]]</f>
        <v>7.9882329390799992E-2</v>
      </c>
      <c r="CU489" s="10">
        <f>3/24000000*OO[[#This Row],[155 (08JUL1985 06:00:00)-Water Temperature (C)]]*OO[[#This Row],[97]]</f>
        <v>7.9882329390799992E-2</v>
      </c>
      <c r="CV489" s="10">
        <f>3/24000000*OO[[#This Row],[156 (08JUL1985 09:00:00)-Water Temperature (C)]]*OO[[#This Row],[98]]</f>
        <v>7.9882329390799992E-2</v>
      </c>
      <c r="CW489" s="10">
        <f>3/24000000*OO[[#This Row],[157 (08JUL1985 12:00:00)-Water Temperature (C)]]*OO[[#This Row],[99]]</f>
        <v>7.9882329390799992E-2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1.8583557448875001E-40</v>
      </c>
      <c r="AD490" s="10">
        <f>3/24000000*OO[[#This Row],[86 (29JUN1985 15:00:00)-Water Temperature (C)]]*OO[[#This Row],[28]]</f>
        <v>3.1885313176199996E-35</v>
      </c>
      <c r="AE490" s="10">
        <f>3/24000000*OO[[#This Row],[88 (29JUN1985 21:00:00)-Water Temperature (C)]]*OO[[#This Row],[30]]</f>
        <v>2.9306749036939997E-27</v>
      </c>
      <c r="AF490" s="10">
        <f>3/24000000*OO[[#This Row],[88 (29JUN1985 21:00:00)-Water Temperature (C)]]*OO[[#This Row],[30]]</f>
        <v>2.9306749036939997E-27</v>
      </c>
      <c r="AG490" s="10">
        <f>3/24000000*OO[[#This Row],[89 (30JUN1985 00:00:00)-Water Temperature (C)]]*OO[[#This Row],[31]]</f>
        <v>4.2160594897199996E-24</v>
      </c>
      <c r="AH490" s="10">
        <f>3/24000000*OO[[#This Row],[90 (30JUN1985 03:00:00)-Water Temperature (C)]]*OO[[#This Row],[32]]</f>
        <v>2.35374119727175E-21</v>
      </c>
      <c r="AI490" s="10">
        <f>3/24000000*OO[[#This Row],[91 (30JUN1985 06:00:00)-Water Temperature (C)]]*OO[[#This Row],[33]]</f>
        <v>6.0229559984775001E-19</v>
      </c>
      <c r="AJ490" s="10">
        <f>3/24000000*OO[[#This Row],[92 (30JUN1985 09:00:00)-Water Temperature (C)]]*OO[[#This Row],[34]]</f>
        <v>7.9994097548800004E-17</v>
      </c>
      <c r="AK490" s="10">
        <f>3/24000000*OO[[#This Row],[93 (30JUN1985 12:00:00)-Water Temperature (C)]]*OO[[#This Row],[35]]</f>
        <v>6.0129777686099992E-15</v>
      </c>
      <c r="AL490" s="10">
        <f>3/24000000*OO[[#This Row],[94 (30JUN1985 15:00:00)-Water Temperature (C)]]*OO[[#This Row],[36]]</f>
        <v>2.7490780358373747E-13</v>
      </c>
      <c r="AM490" s="10">
        <f>3/24000000*OO[[#This Row],[95 (30JUN1985 18:00:00)-Water Temperature (C)]]*OO[[#This Row],[37]]</f>
        <v>8.1498508397675013E-12</v>
      </c>
      <c r="AN490" s="10">
        <f>3/24000000*OO[[#This Row],[96 (30JUN1985 21:00:00)-Water Temperature (C)]]*OO[[#This Row],[38]]</f>
        <v>1.6363359906749998E-10</v>
      </c>
      <c r="AO490" s="10">
        <f>3/24000000*OO[[#This Row],[97 (01JUL1985 00:00:00)-Water Temperature (C)]]*OO[[#This Row],[39]]</f>
        <v>2.3160089126858749E-9</v>
      </c>
      <c r="AP490" s="10">
        <f>3/24000000*OO[[#This Row],[98 (01JUL1985 03:00:00)-Water Temperature (C)]]*OO[[#This Row],[40]]</f>
        <v>2.4125264323807505E-8</v>
      </c>
      <c r="AQ490" s="10">
        <f>3/24000000*OO[[#This Row],[99 (01JUL1985 06:00:00)-Water Temperature (C)]]*OO[[#This Row],[41]]</f>
        <v>1.9162465161900001E-7</v>
      </c>
      <c r="AR490" s="10">
        <f>3/24000000*OO[[#This Row],[100 (01JUL1985 09:00:00)-Water Temperature (C)]]*OO[[#This Row],[42]]</f>
        <v>1.204177329675E-6</v>
      </c>
      <c r="AS490" s="10">
        <f>3/24000000*OO[[#This Row],[101 (01JUL1985 12:00:00)-Water Temperature (C)]]*OO[[#This Row],[43]]</f>
        <v>6.083856674165E-6</v>
      </c>
      <c r="AT490" s="10">
        <f>3/24000000*OO[[#This Row],[102 (01JUL1985 15:00:00)-Water Temperature (C)]]*OO[[#This Row],[44]]</f>
        <v>2.5213565506937496E-5</v>
      </c>
      <c r="AU490" s="10">
        <f>3/24000000*OO[[#This Row],[103 (01JUL1985 18:00:00)-Water Temperature (C)]]*OO[[#This Row],[45]]</f>
        <v>8.737908929645E-5</v>
      </c>
      <c r="AV490" s="10">
        <f>3/24000000*OO[[#This Row],[104 (01JUL1985 21:00:00)-Water Temperature (C)]]*OO[[#This Row],[46]]</f>
        <v>2.564449315909875E-4</v>
      </c>
      <c r="AW490" s="10">
        <f>3/24000000*OO[[#This Row],[105 (02JUL1985 00:00:00)-Water Temperature (C)]]*OO[[#This Row],[47]]</f>
        <v>6.5002340248499987E-4</v>
      </c>
      <c r="AX490" s="10">
        <f>3/24000000*OO[[#This Row],[106 (02JUL1985 03:00:00)-Water Temperature (C)]]*OO[[#This Row],[48]]</f>
        <v>1.4545485048019998E-3</v>
      </c>
      <c r="AY490" s="10">
        <f>3/24000000*OO[[#This Row],[107 (02JUL1985 06:00:00)-Water Temperature (C)]]*OO[[#This Row],[49]]</f>
        <v>2.9199020157623747E-3</v>
      </c>
      <c r="AZ490" s="10">
        <f>3/24000000*OO[[#This Row],[108 (02JUL1985 09:00:00)-Water Temperature (C)]]*OO[[#This Row],[50]]</f>
        <v>5.3748999104262498E-3</v>
      </c>
      <c r="BA490" s="10">
        <f>3/24000000*OO[[#This Row],[109 (02JUL1985 12:00:00)-Water Temperature (C)]]*OO[[#This Row],[51]]</f>
        <v>9.1008511012737499E-3</v>
      </c>
      <c r="BB490" s="10">
        <f>3/24000000*OO[[#This Row],[110 (02JUL1985 15:00:00)-Water Temperature (C)]]*OO[[#This Row],[52]]</f>
        <v>1.4293921565593748E-2</v>
      </c>
      <c r="BC490" s="10">
        <f>3/24000000*OO[[#This Row],[111 (02JUL1985 18:00:00)-Water Temperature (C)]]*OO[[#This Row],[53]]</f>
        <v>2.095469112932875E-2</v>
      </c>
      <c r="BD490" s="10">
        <f>3/24000000*OO[[#This Row],[112 (02JUL1985 21:00:00)-Water Temperature (C)]]*OO[[#This Row],[54]]</f>
        <v>2.8794068685562498E-2</v>
      </c>
      <c r="BE490" s="10">
        <f>3/24000000*OO[[#This Row],[113 (03JUL1985 00:00:00)-Water Temperature (C)]]*OO[[#This Row],[55]]</f>
        <v>3.7433744521099994E-2</v>
      </c>
      <c r="BF490" s="10">
        <f>3/24000000*OO[[#This Row],[114 (03JUL1985 03:00:00)-Water Temperature (C)]]*OO[[#This Row],[56]]</f>
        <v>4.6636791038700005E-2</v>
      </c>
      <c r="BG490" s="10">
        <f>3/24000000*OO[[#This Row],[115 (03JUL1985 06:00:00)-Water Temperature (C)]]*OO[[#This Row],[57]]</f>
        <v>5.6109428126249999E-2</v>
      </c>
      <c r="BH490" s="10">
        <f>3/24000000*OO[[#This Row],[116 (03JUL1985 09:00:00)-Water Temperature (C)]]*OO[[#This Row],[58]]</f>
        <v>6.6007460402899995E-2</v>
      </c>
      <c r="BI490" s="10">
        <f>3/24000000*OO[[#This Row],[117 (03JUL1985 12:00:00)-Water Temperature (C)]]*OO[[#This Row],[59]]</f>
        <v>7.5256040384400008E-2</v>
      </c>
      <c r="BJ490" s="10">
        <f>3/24000000*OO[[#This Row],[118 (03JUL1985 15:00:00)-Water Temperature (C)]]*OO[[#This Row],[60]]</f>
        <v>8.4397593500549983E-2</v>
      </c>
      <c r="BK490" s="10">
        <f>3/24000000*OO[[#This Row],[119 (03JUL1985 18:00:00)-Water Temperature (C)]]*OO[[#This Row],[61]]</f>
        <v>9.2694735208875001E-2</v>
      </c>
      <c r="BL490" s="10">
        <f>3/24000000*OO[[#This Row],[120 (03JUL1985 21:00:00)-Water Temperature (C)]]*OO[[#This Row],[62]]</f>
        <v>9.9584847198875004E-2</v>
      </c>
      <c r="BM490" s="10">
        <f>3/24000000*OO[[#This Row],[121 (04JUL1985 00:00:00)-Water Temperature (C)]]*OO[[#This Row],[63]]</f>
        <v>0.1049555273474</v>
      </c>
      <c r="BN490" s="10">
        <f>3/24000000*OO[[#This Row],[122 (04JUL1985 03:00:00)-Water Temperature (C)]]*OO[[#This Row],[64]]</f>
        <v>0.10912518434452498</v>
      </c>
      <c r="BO490" s="10">
        <f>3/24000000*OO[[#This Row],[123 (04JUL1985 06:00:00)-Water Temperature (C)]]*OO[[#This Row],[65]]</f>
        <v>0.11257115962454999</v>
      </c>
      <c r="BP490" s="10">
        <f>3/24000000*OO[[#This Row],[124 (04JUL1985 09:00:00)-Water Temperature (C)]]*OO[[#This Row],[66]]</f>
        <v>0.11631161436979998</v>
      </c>
      <c r="BQ490" s="10">
        <f>3/24000000*OO[[#This Row],[125 (04JUL1985 12:00:00)-Water Temperature (C)]]*OO[[#This Row],[67]]</f>
        <v>0.11966792387439999</v>
      </c>
      <c r="BR490" s="10">
        <f>3/24000000*OO[[#This Row],[126 (04JUL1985 15:00:00)-Water Temperature (C)]]*OO[[#This Row],[68]]</f>
        <v>0.12246884532499999</v>
      </c>
      <c r="BS490" s="10">
        <f>3/24000000*OO[[#This Row],[127 (04JUL1985 18:00:00)-Water Temperature (C)]]*OO[[#This Row],[69]]</f>
        <v>0.12447527216790001</v>
      </c>
      <c r="BT490" s="10">
        <f>3/24000000*OO[[#This Row],[128 (04JUL1985 21:00:00)-Water Temperature (C)]]*OO[[#This Row],[70]]</f>
        <v>0.1249738862622</v>
      </c>
      <c r="BU490" s="10">
        <f>3/24000000*OO[[#This Row],[129 (05JUL1985 00:00:00)-Water Temperature (C)]]*OO[[#This Row],[71]]</f>
        <v>0.12406703030540001</v>
      </c>
      <c r="BV490" s="10">
        <f>3/24000000*OO[[#This Row],[130 (05JUL1985 03:00:00)-Water Temperature (C)]]*OO[[#This Row],[72]]</f>
        <v>0.122687721491225</v>
      </c>
      <c r="BW490" s="10">
        <f>3/24000000*OO[[#This Row],[131 (05JUL1985 06:00:00)-Water Temperature (C)]]*OO[[#This Row],[73]]</f>
        <v>0.12108022470469999</v>
      </c>
      <c r="BX490" s="10">
        <f>3/24000000*OO[[#This Row],[132 (05JUL1985 09:00:00)-Water Temperature (C)]]*OO[[#This Row],[74]]</f>
        <v>0.12001792645132499</v>
      </c>
      <c r="BY490" s="10">
        <f>3/24000000*OO[[#This Row],[133 (05JUL1985 12:00:00)-Water Temperature (C)]]*OO[[#This Row],[75]]</f>
        <v>0.1188747651269</v>
      </c>
      <c r="BZ490" s="10">
        <f>3/24000000*OO[[#This Row],[134 (05JUL1985 15:00:00)-Water Temperature (C)]]*OO[[#This Row],[76]]</f>
        <v>0.11734845171279999</v>
      </c>
      <c r="CA490" s="10">
        <f>3/24000000*OO[[#This Row],[135 (05JUL1985 18:00:00)-Water Temperature (C)]]*OO[[#This Row],[77]]</f>
        <v>0.1155282859985625</v>
      </c>
      <c r="CB490" s="10">
        <f>3/24000000*OO[[#This Row],[136 (05JUL1985 21:00:00)-Water Temperature (C)]]*OO[[#This Row],[78]]</f>
        <v>0.11321865163049999</v>
      </c>
      <c r="CC490" s="10">
        <f>3/24000000*OO[[#This Row],[137 (06JUL1985 00:00:00)-Water Temperature (C)]]*OO[[#This Row],[79]]</f>
        <v>0.1106189746441</v>
      </c>
      <c r="CD490" s="10">
        <f>3/24000000*OO[[#This Row],[138 (06JUL1985 03:00:00)-Water Temperature (C)]]*OO[[#This Row],[80]]</f>
        <v>0.10789273581157499</v>
      </c>
      <c r="CE490" s="10">
        <f>3/24000000*OO[[#This Row],[139 (06JUL1985 06:00:00)-Water Temperature (C)]]*OO[[#This Row],[81]]</f>
        <v>0.105373685115775</v>
      </c>
      <c r="CF490" s="10">
        <f>3/24000000*OO[[#This Row],[140 (06JUL1985 09:00:00)-Water Temperature (C)]]*OO[[#This Row],[82]]</f>
        <v>0.1037356412966125</v>
      </c>
      <c r="CG490" s="10">
        <f>3/24000000*OO[[#This Row],[141 (06JUL1985 12:00:00)-Water Temperature (C)]]*OO[[#This Row],[83]]</f>
        <v>0.10238000502974999</v>
      </c>
      <c r="CH490" s="10">
        <f>3/24000000*OO[[#This Row],[142 (06JUL1985 15:00:00)-Water Temperature (C)]]*OO[[#This Row],[84]]</f>
        <v>0.1011742138368</v>
      </c>
      <c r="CI490" s="10">
        <f>3/24000000*OO[[#This Row],[143 (06JUL1985 18:00:00)-Water Temperature (C)]]*OO[[#This Row],[85]]</f>
        <v>9.9727408534874981E-2</v>
      </c>
      <c r="CJ490" s="10">
        <f>3/24000000*OO[[#This Row],[144 (06JUL1985 21:00:00)-Water Temperature (C)]]*OO[[#This Row],[86]]</f>
        <v>9.7795503116249988E-2</v>
      </c>
      <c r="CK490" s="10">
        <f>3/24000000*OO[[#This Row],[145 (07JUL1985 00:00:00)-Water Temperature (C)]]*OO[[#This Row],[87]]</f>
        <v>9.5184490411762496E-2</v>
      </c>
      <c r="CL490" s="10">
        <f>3/24000000*OO[[#This Row],[146 (07JUL1985 03:00:00)-Water Temperature (C)]]*OO[[#This Row],[88]]</f>
        <v>9.2565953780299998E-2</v>
      </c>
      <c r="CM490" s="10">
        <f>3/24000000*OO[[#This Row],[147 (07JUL1985 06:00:00)-Water Temperature (C)]]*OO[[#This Row],[89]]</f>
        <v>9.0082937839999988E-2</v>
      </c>
      <c r="CN490" s="10">
        <f>3/24000000*OO[[#This Row],[148 (07JUL1985 09:00:00)-Water Temperature (C)]]*OO[[#This Row],[90]]</f>
        <v>8.8127766528100004E-2</v>
      </c>
      <c r="CO490" s="10">
        <f>3/24000000*OO[[#This Row],[149 (07JUL1985 12:00:00)-Water Temperature (C)]]*OO[[#This Row],[91]]</f>
        <v>8.6576755422799995E-2</v>
      </c>
      <c r="CP490" s="10">
        <f>3/24000000*OO[[#This Row],[150 (07JUL1985 15:00:00)-Water Temperature (C)]]*OO[[#This Row],[92]]</f>
        <v>8.6576755422799995E-2</v>
      </c>
      <c r="CQ490" s="10">
        <f>3/24000000*OO[[#This Row],[151 (07JUL1985 18:00:00)-Water Temperature (C)]]*OO[[#This Row],[93]]</f>
        <v>8.6576755422799995E-2</v>
      </c>
      <c r="CR490" s="10">
        <f>3/24000000*OO[[#This Row],[152 (07JUL1985 21:00:00)-Water Temperature (C)]]*OO[[#This Row],[94]]</f>
        <v>8.6576755422799995E-2</v>
      </c>
      <c r="CS490" s="10">
        <f>3/24000000*OO[[#This Row],[153 (08JUL1985 00:00:00)-Water Temperature (C)]]*OO[[#This Row],[95]]</f>
        <v>8.6576755422799995E-2</v>
      </c>
      <c r="CT490" s="10">
        <f>3/24000000*OO[[#This Row],[154 (08JUL1985 03:00:00)-Water Temperature (C)]]*OO[[#This Row],[96]]</f>
        <v>8.6576755422799995E-2</v>
      </c>
      <c r="CU490" s="10">
        <f>3/24000000*OO[[#This Row],[155 (08JUL1985 06:00:00)-Water Temperature (C)]]*OO[[#This Row],[97]]</f>
        <v>8.6576755422799995E-2</v>
      </c>
      <c r="CV490" s="10">
        <f>3/24000000*OO[[#This Row],[156 (08JUL1985 09:00:00)-Water Temperature (C)]]*OO[[#This Row],[98]]</f>
        <v>8.6576755422799995E-2</v>
      </c>
      <c r="CW490" s="10">
        <f>3/24000000*OO[[#This Row],[157 (08JUL1985 12:00:00)-Water Temperature (C)]]*OO[[#This Row],[99]]</f>
        <v>8.6576755422799995E-2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4.1486785453312498E-41</v>
      </c>
      <c r="AD491" s="10">
        <f>3/24000000*OO[[#This Row],[86 (29JUN1985 15:00:00)-Water Temperature (C)]]*OO[[#This Row],[28]]</f>
        <v>8.1068115176049994E-36</v>
      </c>
      <c r="AE491" s="10">
        <f>3/24000000*OO[[#This Row],[88 (29JUN1985 21:00:00)-Water Temperature (C)]]*OO[[#This Row],[30]]</f>
        <v>9.0619834270499996E-28</v>
      </c>
      <c r="AF491" s="10">
        <f>3/24000000*OO[[#This Row],[88 (29JUN1985 21:00:00)-Water Temperature (C)]]*OO[[#This Row],[30]]</f>
        <v>9.0619834270499996E-28</v>
      </c>
      <c r="AG491" s="10">
        <f>3/24000000*OO[[#This Row],[89 (30JUN1985 00:00:00)-Water Temperature (C)]]*OO[[#This Row],[31]]</f>
        <v>1.4100641213660001E-24</v>
      </c>
      <c r="AH491" s="10">
        <f>3/24000000*OO[[#This Row],[90 (30JUN1985 03:00:00)-Water Temperature (C)]]*OO[[#This Row],[32]]</f>
        <v>8.4364530192524997E-22</v>
      </c>
      <c r="AI491" s="10">
        <f>3/24000000*OO[[#This Row],[91 (30JUN1985 06:00:00)-Water Temperature (C)]]*OO[[#This Row],[33]]</f>
        <v>2.29863752188E-19</v>
      </c>
      <c r="AJ491" s="10">
        <f>3/24000000*OO[[#This Row],[92 (30JUN1985 09:00:00)-Water Temperature (C)]]*OO[[#This Row],[34]]</f>
        <v>3.2339402440874994E-17</v>
      </c>
      <c r="AK491" s="10">
        <f>3/24000000*OO[[#This Row],[93 (30JUN1985 12:00:00)-Water Temperature (C)]]*OO[[#This Row],[35]]</f>
        <v>2.5643593074879997E-15</v>
      </c>
      <c r="AL491" s="10">
        <f>3/24000000*OO[[#This Row],[94 (30JUN1985 15:00:00)-Water Temperature (C)]]*OO[[#This Row],[36]]</f>
        <v>1.232543933533625E-13</v>
      </c>
      <c r="AM491" s="10">
        <f>3/24000000*OO[[#This Row],[95 (30JUN1985 18:00:00)-Water Temperature (C)]]*OO[[#This Row],[37]]</f>
        <v>3.8299785790474999E-12</v>
      </c>
      <c r="AN491" s="10">
        <f>3/24000000*OO[[#This Row],[96 (30JUN1985 21:00:00)-Water Temperature (C)]]*OO[[#This Row],[38]]</f>
        <v>8.0412705412124996E-11</v>
      </c>
      <c r="AO491" s="10">
        <f>3/24000000*OO[[#This Row],[97 (01JUL1985 00:00:00)-Water Temperature (C)]]*OO[[#This Row],[39]]</f>
        <v>1.1876946650325E-9</v>
      </c>
      <c r="AP491" s="10">
        <f>3/24000000*OO[[#This Row],[98 (01JUL1985 03:00:00)-Water Temperature (C)]]*OO[[#This Row],[40]]</f>
        <v>1.2884966894154996E-8</v>
      </c>
      <c r="AQ491" s="10">
        <f>3/24000000*OO[[#This Row],[99 (01JUL1985 06:00:00)-Water Temperature (C)]]*OO[[#This Row],[41]]</f>
        <v>1.0639281526658751E-7</v>
      </c>
      <c r="AR491" s="10">
        <f>3/24000000*OO[[#This Row],[100 (01JUL1985 09:00:00)-Water Temperature (C)]]*OO[[#This Row],[42]]</f>
        <v>6.9369088034399996E-7</v>
      </c>
      <c r="AS491" s="10">
        <f>3/24000000*OO[[#This Row],[101 (01JUL1985 12:00:00)-Water Temperature (C)]]*OO[[#This Row],[43]]</f>
        <v>3.6307172991937495E-6</v>
      </c>
      <c r="AT491" s="10">
        <f>3/24000000*OO[[#This Row],[102 (01JUL1985 15:00:00)-Water Temperature (C)]]*OO[[#This Row],[44]]</f>
        <v>1.5564933928912499E-5</v>
      </c>
      <c r="AU491" s="10">
        <f>3/24000000*OO[[#This Row],[103 (01JUL1985 18:00:00)-Water Temperature (C)]]*OO[[#This Row],[45]]</f>
        <v>5.5718409415049996E-5</v>
      </c>
      <c r="AV491" s="10">
        <f>3/24000000*OO[[#This Row],[104 (01JUL1985 21:00:00)-Water Temperature (C)]]*OO[[#This Row],[46]]</f>
        <v>1.687052852667E-4</v>
      </c>
      <c r="AW491" s="10">
        <f>3/24000000*OO[[#This Row],[105 (02JUL1985 00:00:00)-Water Temperature (C)]]*OO[[#This Row],[47]]</f>
        <v>4.4059826488912501E-4</v>
      </c>
      <c r="AX491" s="10">
        <f>3/24000000*OO[[#This Row],[106 (02JUL1985 03:00:00)-Water Temperature (C)]]*OO[[#This Row],[48]]</f>
        <v>1.014408527934E-3</v>
      </c>
      <c r="AY491" s="10">
        <f>3/24000000*OO[[#This Row],[107 (02JUL1985 06:00:00)-Water Temperature (C)]]*OO[[#This Row],[49]]</f>
        <v>2.0922931337262495E-3</v>
      </c>
      <c r="AZ491" s="10">
        <f>3/24000000*OO[[#This Row],[108 (02JUL1985 09:00:00)-Water Temperature (C)]]*OO[[#This Row],[50]]</f>
        <v>3.9508239737499999E-3</v>
      </c>
      <c r="BA491" s="10">
        <f>3/24000000*OO[[#This Row],[109 (02JUL1985 12:00:00)-Water Temperature (C)]]*OO[[#This Row],[51]]</f>
        <v>6.8533301153799993E-3</v>
      </c>
      <c r="BB491" s="10">
        <f>3/24000000*OO[[#This Row],[110 (02JUL1985 15:00:00)-Water Temperature (C)]]*OO[[#This Row],[52]]</f>
        <v>1.101315753582E-2</v>
      </c>
      <c r="BC491" s="10">
        <f>3/24000000*OO[[#This Row],[111 (02JUL1985 18:00:00)-Water Temperature (C)]]*OO[[#This Row],[53]]</f>
        <v>1.6499022673593749E-2</v>
      </c>
      <c r="BD491" s="10">
        <f>3/24000000*OO[[#This Row],[112 (02JUL1985 21:00:00)-Water Temperature (C)]]*OO[[#This Row],[54]]</f>
        <v>2.314343015008E-2</v>
      </c>
      <c r="BE491" s="10">
        <f>3/24000000*OO[[#This Row],[113 (03JUL1985 00:00:00)-Water Temperature (C)]]*OO[[#This Row],[55]]</f>
        <v>3.0679620610275002E-2</v>
      </c>
      <c r="BF491" s="10">
        <f>3/24000000*OO[[#This Row],[114 (03JUL1985 03:00:00)-Water Temperature (C)]]*OO[[#This Row],[56]]</f>
        <v>3.8925543181999998E-2</v>
      </c>
      <c r="BG491" s="10">
        <f>3/24000000*OO[[#This Row],[115 (03JUL1985 06:00:00)-Water Temperature (C)]]*OO[[#This Row],[57]]</f>
        <v>4.7635971877599999E-2</v>
      </c>
      <c r="BH491" s="10">
        <f>3/24000000*OO[[#This Row],[116 (03JUL1985 09:00:00)-Water Temperature (C)]]*OO[[#This Row],[58]]</f>
        <v>5.6924048581187499E-2</v>
      </c>
      <c r="BI491" s="10">
        <f>3/24000000*OO[[#This Row],[117 (03JUL1985 12:00:00)-Water Temperature (C)]]*OO[[#This Row],[59]]</f>
        <v>6.5864681391424998E-2</v>
      </c>
      <c r="BJ491" s="10">
        <f>3/24000000*OO[[#This Row],[118 (03JUL1985 15:00:00)-Water Temperature (C)]]*OO[[#This Row],[60]]</f>
        <v>7.4869857956587488E-2</v>
      </c>
      <c r="BK491" s="10">
        <f>3/24000000*OO[[#This Row],[119 (03JUL1985 18:00:00)-Water Temperature (C)]]*OO[[#This Row],[61]]</f>
        <v>8.3272309566649994E-2</v>
      </c>
      <c r="BL491" s="10">
        <f>3/24000000*OO[[#This Row],[120 (03JUL1985 21:00:00)-Water Temperature (C)]]*OO[[#This Row],[62]]</f>
        <v>9.0527160875937512E-2</v>
      </c>
      <c r="BM491" s="10">
        <f>3/24000000*OO[[#This Row],[121 (04JUL1985 00:00:00)-Water Temperature (C)]]*OO[[#This Row],[63]]</f>
        <v>9.6470013963562501E-2</v>
      </c>
      <c r="BN491" s="10">
        <f>3/24000000*OO[[#This Row],[122 (04JUL1985 03:00:00)-Water Temperature (C)]]*OO[[#This Row],[64]]</f>
        <v>0.10133786502332501</v>
      </c>
      <c r="BO491" s="10">
        <f>3/24000000*OO[[#This Row],[123 (04JUL1985 06:00:00)-Water Temperature (C)]]*OO[[#This Row],[65]]</f>
        <v>0.10552757748700002</v>
      </c>
      <c r="BP491" s="10">
        <f>3/24000000*OO[[#This Row],[124 (04JUL1985 09:00:00)-Water Temperature (C)]]*OO[[#This Row],[66]]</f>
        <v>0.10995535554807499</v>
      </c>
      <c r="BQ491" s="10">
        <f>3/24000000*OO[[#This Row],[125 (04JUL1985 12:00:00)-Water Temperature (C)]]*OO[[#This Row],[67]]</f>
        <v>0.1140031086930625</v>
      </c>
      <c r="BR491" s="10">
        <f>3/24000000*OO[[#This Row],[126 (04JUL1985 15:00:00)-Water Temperature (C)]]*OO[[#This Row],[68]]</f>
        <v>0.11750264261906249</v>
      </c>
      <c r="BS491" s="10">
        <f>3/24000000*OO[[#This Row],[127 (04JUL1985 18:00:00)-Water Temperature (C)]]*OO[[#This Row],[69]]</f>
        <v>0.12021154636732501</v>
      </c>
      <c r="BT491" s="10">
        <f>3/24000000*OO[[#This Row],[128 (04JUL1985 21:00:00)-Water Temperature (C)]]*OO[[#This Row],[70]]</f>
        <v>0.1214473071965</v>
      </c>
      <c r="BU491" s="10">
        <f>3/24000000*OO[[#This Row],[129 (05JUL1985 00:00:00)-Water Temperature (C)]]*OO[[#This Row],[71]]</f>
        <v>0.12127435991719998</v>
      </c>
      <c r="BV491" s="10">
        <f>3/24000000*OO[[#This Row],[130 (05JUL1985 03:00:00)-Water Temperature (C)]]*OO[[#This Row],[72]]</f>
        <v>0.12057194305350001</v>
      </c>
      <c r="BW491" s="10">
        <f>3/24000000*OO[[#This Row],[131 (05JUL1985 06:00:00)-Water Temperature (C)]]*OO[[#This Row],[73]]</f>
        <v>0.11958051303490001</v>
      </c>
      <c r="BX491" s="10">
        <f>3/24000000*OO[[#This Row],[132 (05JUL1985 09:00:00)-Water Temperature (C)]]*OO[[#This Row],[74]]</f>
        <v>0.1190500496832</v>
      </c>
      <c r="BY491" s="10">
        <f>3/24000000*OO[[#This Row],[133 (05JUL1985 12:00:00)-Water Temperature (C)]]*OO[[#This Row],[75]]</f>
        <v>0.11838763669025</v>
      </c>
      <c r="BZ491" s="10">
        <f>3/24000000*OO[[#This Row],[134 (05JUL1985 15:00:00)-Water Temperature (C)]]*OO[[#This Row],[76]]</f>
        <v>0.11730395254597498</v>
      </c>
      <c r="CA491" s="10">
        <f>3/24000000*OO[[#This Row],[135 (05JUL1985 18:00:00)-Water Temperature (C)]]*OO[[#This Row],[77]]</f>
        <v>0.11588622970795001</v>
      </c>
      <c r="CB491" s="10">
        <f>3/24000000*OO[[#This Row],[136 (05JUL1985 21:00:00)-Water Temperature (C)]]*OO[[#This Row],[78]]</f>
        <v>0.11394363720319999</v>
      </c>
      <c r="CC491" s="10">
        <f>3/24000000*OO[[#This Row],[137 (06JUL1985 00:00:00)-Water Temperature (C)]]*OO[[#This Row],[79]]</f>
        <v>0.1116743996886375</v>
      </c>
      <c r="CD491" s="10">
        <f>3/24000000*OO[[#This Row],[138 (06JUL1985 03:00:00)-Water Temperature (C)]]*OO[[#This Row],[80]]</f>
        <v>0.1092383680635</v>
      </c>
      <c r="CE491" s="10">
        <f>3/24000000*OO[[#This Row],[139 (06JUL1985 06:00:00)-Water Temperature (C)]]*OO[[#This Row],[81]]</f>
        <v>0.1069714252085</v>
      </c>
      <c r="CF491" s="10">
        <f>3/24000000*OO[[#This Row],[140 (06JUL1985 09:00:00)-Water Temperature (C)]]*OO[[#This Row],[82]]</f>
        <v>0.105544422380575</v>
      </c>
      <c r="CG491" s="10">
        <f>3/24000000*OO[[#This Row],[141 (06JUL1985 12:00:00)-Water Temperature (C)]]*OO[[#This Row],[83]]</f>
        <v>0.1043685251976</v>
      </c>
      <c r="CH491" s="10">
        <f>3/24000000*OO[[#This Row],[142 (06JUL1985 15:00:00)-Water Temperature (C)]]*OO[[#This Row],[84]]</f>
        <v>0.10333506218887499</v>
      </c>
      <c r="CI491" s="10">
        <f>3/24000000*OO[[#This Row],[143 (06JUL1985 18:00:00)-Water Temperature (C)]]*OO[[#This Row],[85]]</f>
        <v>0.1020433069435125</v>
      </c>
      <c r="CJ491" s="10">
        <f>3/24000000*OO[[#This Row],[144 (06JUL1985 21:00:00)-Water Temperature (C)]]*OO[[#This Row],[86]]</f>
        <v>0.10024497251733751</v>
      </c>
      <c r="CK491" s="10">
        <f>3/24000000*OO[[#This Row],[145 (07JUL1985 00:00:00)-Water Temperature (C)]]*OO[[#This Row],[87]]</f>
        <v>9.7746546043199989E-2</v>
      </c>
      <c r="CL491" s="10">
        <f>3/24000000*OO[[#This Row],[146 (07JUL1985 03:00:00)-Water Temperature (C)]]*OO[[#This Row],[88]]</f>
        <v>9.5218014512074997E-2</v>
      </c>
      <c r="CM491" s="10">
        <f>3/24000000*OO[[#This Row],[147 (07JUL1985 06:00:00)-Water Temperature (C)]]*OO[[#This Row],[89]]</f>
        <v>9.2805642500999999E-2</v>
      </c>
      <c r="CN491" s="10">
        <f>3/24000000*OO[[#This Row],[148 (07JUL1985 09:00:00)-Water Temperature (C)]]*OO[[#This Row],[90]]</f>
        <v>9.090851941679999E-2</v>
      </c>
      <c r="CO491" s="10">
        <f>3/24000000*OO[[#This Row],[149 (07JUL1985 12:00:00)-Water Temperature (C)]]*OO[[#This Row],[91]]</f>
        <v>8.9407239568874988E-2</v>
      </c>
      <c r="CP491" s="10">
        <f>3/24000000*OO[[#This Row],[150 (07JUL1985 15:00:00)-Water Temperature (C)]]*OO[[#This Row],[92]]</f>
        <v>8.9407239568874988E-2</v>
      </c>
      <c r="CQ491" s="10">
        <f>3/24000000*OO[[#This Row],[151 (07JUL1985 18:00:00)-Water Temperature (C)]]*OO[[#This Row],[93]]</f>
        <v>8.9407239568874988E-2</v>
      </c>
      <c r="CR491" s="10">
        <f>3/24000000*OO[[#This Row],[152 (07JUL1985 21:00:00)-Water Temperature (C)]]*OO[[#This Row],[94]]</f>
        <v>8.9407239568874988E-2</v>
      </c>
      <c r="CS491" s="10">
        <f>3/24000000*OO[[#This Row],[153 (08JUL1985 00:00:00)-Water Temperature (C)]]*OO[[#This Row],[95]]</f>
        <v>8.9407239568874988E-2</v>
      </c>
      <c r="CT491" s="10">
        <f>3/24000000*OO[[#This Row],[154 (08JUL1985 03:00:00)-Water Temperature (C)]]*OO[[#This Row],[96]]</f>
        <v>8.9407239568874988E-2</v>
      </c>
      <c r="CU491" s="10">
        <f>3/24000000*OO[[#This Row],[155 (08JUL1985 06:00:00)-Water Temperature (C)]]*OO[[#This Row],[97]]</f>
        <v>8.9407239568874988E-2</v>
      </c>
      <c r="CV491" s="10">
        <f>3/24000000*OO[[#This Row],[156 (08JUL1985 09:00:00)-Water Temperature (C)]]*OO[[#This Row],[98]]</f>
        <v>8.9407239568874988E-2</v>
      </c>
      <c r="CW491" s="10">
        <f>3/24000000*OO[[#This Row],[157 (08JUL1985 12:00:00)-Water Temperature (C)]]*OO[[#This Row],[99]]</f>
        <v>8.9407239568874988E-2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9.7960520452800007E-42</v>
      </c>
      <c r="AD492" s="10">
        <f>3/24000000*OO[[#This Row],[86 (29JUN1985 15:00:00)-Water Temperature (C)]]*OO[[#This Row],[28]]</f>
        <v>2.1644609682928749E-36</v>
      </c>
      <c r="AE492" s="10">
        <f>3/24000000*OO[[#This Row],[88 (29JUN1985 21:00:00)-Water Temperature (C)]]*OO[[#This Row],[30]]</f>
        <v>2.9235803563638744E-28</v>
      </c>
      <c r="AF492" s="10">
        <f>3/24000000*OO[[#This Row],[88 (29JUN1985 21:00:00)-Water Temperature (C)]]*OO[[#This Row],[30]]</f>
        <v>2.9235803563638744E-28</v>
      </c>
      <c r="AG492" s="10">
        <f>3/24000000*OO[[#This Row],[89 (30JUN1985 00:00:00)-Water Temperature (C)]]*OO[[#This Row],[31]]</f>
        <v>4.9113884022312501E-25</v>
      </c>
      <c r="AH492" s="10">
        <f>3/24000000*OO[[#This Row],[90 (30JUN1985 03:00:00)-Water Temperature (C)]]*OO[[#This Row],[32]]</f>
        <v>3.1459975409249997E-22</v>
      </c>
      <c r="AI492" s="10">
        <f>3/24000000*OO[[#This Row],[91 (30JUN1985 06:00:00)-Water Temperature (C)]]*OO[[#This Row],[33]]</f>
        <v>9.12075010472E-20</v>
      </c>
      <c r="AJ492" s="10">
        <f>3/24000000*OO[[#This Row],[92 (30JUN1985 09:00:00)-Water Temperature (C)]]*OO[[#This Row],[34]]</f>
        <v>1.3587768599433749E-17</v>
      </c>
      <c r="AK492" s="10">
        <f>3/24000000*OO[[#This Row],[93 (30JUN1985 12:00:00)-Water Temperature (C)]]*OO[[#This Row],[35]]</f>
        <v>1.1365041218345001E-15</v>
      </c>
      <c r="AL492" s="10">
        <f>3/24000000*OO[[#This Row],[94 (30JUN1985 15:00:00)-Water Temperature (C)]]*OO[[#This Row],[36]]</f>
        <v>5.7433776821849998E-14</v>
      </c>
      <c r="AM492" s="10">
        <f>3/24000000*OO[[#This Row],[95 (30JUN1985 18:00:00)-Water Temperature (C)]]*OO[[#This Row],[37]]</f>
        <v>1.8712248152139999E-12</v>
      </c>
      <c r="AN492" s="10">
        <f>3/24000000*OO[[#This Row],[96 (30JUN1985 21:00:00)-Water Temperature (C)]]*OO[[#This Row],[38]]</f>
        <v>4.1101050583737498E-11</v>
      </c>
      <c r="AO492" s="10">
        <f>3/24000000*OO[[#This Row],[97 (01JUL1985 00:00:00)-Water Temperature (C)]]*OO[[#This Row],[39]]</f>
        <v>6.3385992625050001E-10</v>
      </c>
      <c r="AP492" s="10">
        <f>3/24000000*OO[[#This Row],[98 (01JUL1985 03:00:00)-Water Temperature (C)]]*OO[[#This Row],[40]]</f>
        <v>7.1666766243162497E-9</v>
      </c>
      <c r="AQ492" s="10">
        <f>3/24000000*OO[[#This Row],[99 (01JUL1985 06:00:00)-Water Temperature (C)]]*OO[[#This Row],[41]]</f>
        <v>6.1565776189499989E-8</v>
      </c>
      <c r="AR492" s="10">
        <f>3/24000000*OO[[#This Row],[100 (01JUL1985 09:00:00)-Water Temperature (C)]]*OO[[#This Row],[42]]</f>
        <v>4.1686998653125007E-7</v>
      </c>
      <c r="AS492" s="10">
        <f>3/24000000*OO[[#This Row],[101 (01JUL1985 12:00:00)-Water Temperature (C)]]*OO[[#This Row],[43]]</f>
        <v>2.2626138311869999E-6</v>
      </c>
      <c r="AT492" s="10">
        <f>3/24000000*OO[[#This Row],[102 (01JUL1985 15:00:00)-Water Temperature (C)]]*OO[[#This Row],[44]]</f>
        <v>1.0045001920635E-5</v>
      </c>
      <c r="AU492" s="10">
        <f>3/24000000*OO[[#This Row],[103 (01JUL1985 18:00:00)-Water Temperature (C)]]*OO[[#This Row],[45]]</f>
        <v>3.7187122391874997E-5</v>
      </c>
      <c r="AV492" s="10">
        <f>3/24000000*OO[[#This Row],[104 (01JUL1985 21:00:00)-Water Temperature (C)]]*OO[[#This Row],[46]]</f>
        <v>1.16303819915575E-4</v>
      </c>
      <c r="AW492" s="10">
        <f>3/24000000*OO[[#This Row],[105 (02JUL1985 00:00:00)-Water Temperature (C)]]*OO[[#This Row],[47]]</f>
        <v>3.1334605849825002E-4</v>
      </c>
      <c r="AX492" s="10">
        <f>3/24000000*OO[[#This Row],[106 (02JUL1985 03:00:00)-Water Temperature (C)]]*OO[[#This Row],[48]]</f>
        <v>7.4319943738849993E-4</v>
      </c>
      <c r="AY492" s="10">
        <f>3/24000000*OO[[#This Row],[107 (02JUL1985 06:00:00)-Water Temperature (C)]]*OO[[#This Row],[49]]</f>
        <v>1.57699861466E-3</v>
      </c>
      <c r="AZ492" s="10">
        <f>3/24000000*OO[[#This Row],[108 (02JUL1985 09:00:00)-Water Temperature (C)]]*OO[[#This Row],[50]]</f>
        <v>3.058521372725E-3</v>
      </c>
      <c r="BA492" s="10">
        <f>3/24000000*OO[[#This Row],[109 (02JUL1985 12:00:00)-Water Temperature (C)]]*OO[[#This Row],[51]]</f>
        <v>5.4420385196562492E-3</v>
      </c>
      <c r="BB492" s="10">
        <f>3/24000000*OO[[#This Row],[110 (02JUL1985 15:00:00)-Water Temperature (C)]]*OO[[#This Row],[52]]</f>
        <v>8.9589368220049995E-3</v>
      </c>
      <c r="BC492" s="10">
        <f>3/24000000*OO[[#This Row],[111 (02JUL1985 18:00:00)-Water Temperature (C)]]*OO[[#This Row],[53]]</f>
        <v>1.3731897238281247E-2</v>
      </c>
      <c r="BD492" s="10">
        <f>3/24000000*OO[[#This Row],[112 (02JUL1985 21:00:00)-Water Temperature (C)]]*OO[[#This Row],[54]]</f>
        <v>1.9684650491379997E-2</v>
      </c>
      <c r="BE492" s="10">
        <f>3/24000000*OO[[#This Row],[113 (03JUL1985 00:00:00)-Water Temperature (C)]]*OO[[#This Row],[55]]</f>
        <v>2.6634852028587497E-2</v>
      </c>
      <c r="BF492" s="10">
        <f>3/24000000*OO[[#This Row],[114 (03JUL1985 03:00:00)-Water Temperature (C)]]*OO[[#This Row],[56]]</f>
        <v>3.4447830137250002E-2</v>
      </c>
      <c r="BG492" s="10">
        <f>3/24000000*OO[[#This Row],[115 (03JUL1985 06:00:00)-Water Temperature (C)]]*OO[[#This Row],[57]]</f>
        <v>4.29161304897E-2</v>
      </c>
      <c r="BH492" s="10">
        <f>3/24000000*OO[[#This Row],[116 (03JUL1985 09:00:00)-Water Temperature (C)]]*OO[[#This Row],[58]]</f>
        <v>5.2133576176799999E-2</v>
      </c>
      <c r="BI492" s="10">
        <f>3/24000000*OO[[#This Row],[117 (03JUL1985 12:00:00)-Water Temperature (C)]]*OO[[#This Row],[59]]</f>
        <v>6.1260196475999985E-2</v>
      </c>
      <c r="BJ492" s="10">
        <f>3/24000000*OO[[#This Row],[118 (03JUL1985 15:00:00)-Water Temperature (C)]]*OO[[#This Row],[60]]</f>
        <v>7.0625973580000001E-2</v>
      </c>
      <c r="BK492" s="10">
        <f>3/24000000*OO[[#This Row],[119 (03JUL1985 18:00:00)-Water Temperature (C)]]*OO[[#This Row],[61]]</f>
        <v>7.9589664059975002E-2</v>
      </c>
      <c r="BL492" s="10">
        <f>3/24000000*OO[[#This Row],[120 (03JUL1985 21:00:00)-Water Temperature (C)]]*OO[[#This Row],[62]]</f>
        <v>8.7591298049325E-2</v>
      </c>
      <c r="BM492" s="10">
        <f>3/24000000*OO[[#This Row],[121 (04JUL1985 00:00:00)-Water Temperature (C)]]*OO[[#This Row],[63]]</f>
        <v>9.4413516204349984E-2</v>
      </c>
      <c r="BN492" s="10">
        <f>3/24000000*OO[[#This Row],[122 (04JUL1985 03:00:00)-Water Temperature (C)]]*OO[[#This Row],[64]]</f>
        <v>0.10022915637194998</v>
      </c>
      <c r="BO492" s="10">
        <f>3/24000000*OO[[#This Row],[123 (04JUL1985 06:00:00)-Water Temperature (C)]]*OO[[#This Row],[65]]</f>
        <v>0.10538558570425</v>
      </c>
      <c r="BP492" s="10">
        <f>3/24000000*OO[[#This Row],[124 (04JUL1985 09:00:00)-Water Temperature (C)]]*OO[[#This Row],[66]]</f>
        <v>0.11075848515812498</v>
      </c>
      <c r="BQ492" s="10">
        <f>3/24000000*OO[[#This Row],[125 (04JUL1985 12:00:00)-Water Temperature (C)]]*OO[[#This Row],[67]]</f>
        <v>0.11574436806427499</v>
      </c>
      <c r="BR492" s="10">
        <f>3/24000000*OO[[#This Row],[126 (04JUL1985 15:00:00)-Water Temperature (C)]]*OO[[#This Row],[68]]</f>
        <v>0.12016295303553749</v>
      </c>
      <c r="BS492" s="10">
        <f>3/24000000*OO[[#This Row],[127 (04JUL1985 18:00:00)-Water Temperature (C)]]*OO[[#This Row],[69]]</f>
        <v>0.123755469844125</v>
      </c>
      <c r="BT492" s="10">
        <f>3/24000000*OO[[#This Row],[128 (04JUL1985 21:00:00)-Water Temperature (C)]]*OO[[#This Row],[70]]</f>
        <v>0.125816216526</v>
      </c>
      <c r="BU492" s="10">
        <f>3/24000000*OO[[#This Row],[129 (05JUL1985 00:00:00)-Water Temperature (C)]]*OO[[#This Row],[71]]</f>
        <v>0.12638195538562499</v>
      </c>
      <c r="BV492" s="10">
        <f>3/24000000*OO[[#This Row],[130 (05JUL1985 03:00:00)-Water Temperature (C)]]*OO[[#This Row],[72]]</f>
        <v>0.12633064140212497</v>
      </c>
      <c r="BW492" s="10">
        <f>3/24000000*OO[[#This Row],[131 (05JUL1985 06:00:00)-Water Temperature (C)]]*OO[[#This Row],[73]]</f>
        <v>0.1259114050103125</v>
      </c>
      <c r="BX492" s="10">
        <f>3/24000000*OO[[#This Row],[132 (05JUL1985 09:00:00)-Water Temperature (C)]]*OO[[#This Row],[74]]</f>
        <v>0.12590482247234999</v>
      </c>
      <c r="BY492" s="10">
        <f>3/24000000*OO[[#This Row],[133 (05JUL1985 12:00:00)-Water Temperature (C)]]*OO[[#This Row],[75]]</f>
        <v>0.12570811748857499</v>
      </c>
      <c r="BZ492" s="10">
        <f>3/24000000*OO[[#This Row],[134 (05JUL1985 15:00:00)-Water Temperature (C)]]*OO[[#This Row],[76]]</f>
        <v>0.12502337738895</v>
      </c>
      <c r="CA492" s="10">
        <f>3/24000000*OO[[#This Row],[135 (05JUL1985 18:00:00)-Water Temperature (C)]]*OO[[#This Row],[77]]</f>
        <v>0.12394346761207499</v>
      </c>
      <c r="CB492" s="10">
        <f>3/24000000*OO[[#This Row],[136 (05JUL1985 21:00:00)-Water Temperature (C)]]*OO[[#This Row],[78]]</f>
        <v>0.12226702051575</v>
      </c>
      <c r="CC492" s="10">
        <f>3/24000000*OO[[#This Row],[137 (06JUL1985 00:00:00)-Water Temperature (C)]]*OO[[#This Row],[79]]</f>
        <v>0.12020408323689998</v>
      </c>
      <c r="CD492" s="10">
        <f>3/24000000*OO[[#This Row],[138 (06JUL1985 03:00:00)-Water Temperature (C)]]*OO[[#This Row],[80]]</f>
        <v>0.11792156420835</v>
      </c>
      <c r="CE492" s="10">
        <f>3/24000000*OO[[#This Row],[139 (06JUL1985 06:00:00)-Water Temperature (C)]]*OO[[#This Row],[81]]</f>
        <v>0.11577944925082499</v>
      </c>
      <c r="CF492" s="10">
        <f>3/24000000*OO[[#This Row],[140 (06JUL1985 09:00:00)-Water Temperature (C)]]*OO[[#This Row],[82]]</f>
        <v>0.11448930361182499</v>
      </c>
      <c r="CG492" s="10">
        <f>3/24000000*OO[[#This Row],[141 (06JUL1985 12:00:00)-Water Temperature (C)]]*OO[[#This Row],[83]]</f>
        <v>0.113445628369875</v>
      </c>
      <c r="CH492" s="10">
        <f>3/24000000*OO[[#This Row],[142 (06JUL1985 15:00:00)-Water Temperature (C)]]*OO[[#This Row],[84]]</f>
        <v>0.11253721217038749</v>
      </c>
      <c r="CI492" s="10">
        <f>3/24000000*OO[[#This Row],[143 (06JUL1985 18:00:00)-Water Temperature (C)]]*OO[[#This Row],[85]]</f>
        <v>0.11132779575907498</v>
      </c>
      <c r="CJ492" s="10">
        <f>3/24000000*OO[[#This Row],[144 (06JUL1985 21:00:00)-Water Temperature (C)]]*OO[[#This Row],[86]]</f>
        <v>0.10956056454615</v>
      </c>
      <c r="CK492" s="10">
        <f>3/24000000*OO[[#This Row],[145 (07JUL1985 00:00:00)-Water Temperature (C)]]*OO[[#This Row],[87]]</f>
        <v>0.1070309032296</v>
      </c>
      <c r="CL492" s="10">
        <f>3/24000000*OO[[#This Row],[146 (07JUL1985 03:00:00)-Water Temperature (C)]]*OO[[#This Row],[88]]</f>
        <v>0.10443961763549998</v>
      </c>
      <c r="CM492" s="10">
        <f>3/24000000*OO[[#This Row],[147 (07JUL1985 06:00:00)-Water Temperature (C)]]*OO[[#This Row],[89]]</f>
        <v>0.10194901801462498</v>
      </c>
      <c r="CN492" s="10">
        <f>3/24000000*OO[[#This Row],[148 (07JUL1985 09:00:00)-Water Temperature (C)]]*OO[[#This Row],[90]]</f>
        <v>9.9996615495749994E-2</v>
      </c>
      <c r="CO492" s="10">
        <f>3/24000000*OO[[#This Row],[149 (07JUL1985 12:00:00)-Water Temperature (C)]]*OO[[#This Row],[91]]</f>
        <v>9.8458429625937496E-2</v>
      </c>
      <c r="CP492" s="10">
        <f>3/24000000*OO[[#This Row],[150 (07JUL1985 15:00:00)-Water Temperature (C)]]*OO[[#This Row],[92]]</f>
        <v>9.8458429625937496E-2</v>
      </c>
      <c r="CQ492" s="10">
        <f>3/24000000*OO[[#This Row],[151 (07JUL1985 18:00:00)-Water Temperature (C)]]*OO[[#This Row],[93]]</f>
        <v>9.8458429625937496E-2</v>
      </c>
      <c r="CR492" s="10">
        <f>3/24000000*OO[[#This Row],[152 (07JUL1985 21:00:00)-Water Temperature (C)]]*OO[[#This Row],[94]]</f>
        <v>9.8458429625937496E-2</v>
      </c>
      <c r="CS492" s="10">
        <f>3/24000000*OO[[#This Row],[153 (08JUL1985 00:00:00)-Water Temperature (C)]]*OO[[#This Row],[95]]</f>
        <v>9.8458429625937496E-2</v>
      </c>
      <c r="CT492" s="10">
        <f>3/24000000*OO[[#This Row],[154 (08JUL1985 03:00:00)-Water Temperature (C)]]*OO[[#This Row],[96]]</f>
        <v>9.8458429625937496E-2</v>
      </c>
      <c r="CU492" s="10">
        <f>3/24000000*OO[[#This Row],[155 (08JUL1985 06:00:00)-Water Temperature (C)]]*OO[[#This Row],[97]]</f>
        <v>9.8458429625937496E-2</v>
      </c>
      <c r="CV492" s="10">
        <f>3/24000000*OO[[#This Row],[156 (08JUL1985 09:00:00)-Water Temperature (C)]]*OO[[#This Row],[98]]</f>
        <v>9.8458429625937496E-2</v>
      </c>
      <c r="CW492" s="10">
        <f>3/24000000*OO[[#This Row],[157 (08JUL1985 12:00:00)-Water Temperature (C)]]*OO[[#This Row],[99]]</f>
        <v>9.8458429625937496E-2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2.3998802358638746E-42</v>
      </c>
      <c r="AD493" s="10">
        <f>3/24000000*OO[[#This Row],[86 (29JUN1985 15:00:00)-Water Temperature (C)]]*OO[[#This Row],[28]]</f>
        <v>5.9743044958724988E-37</v>
      </c>
      <c r="AE493" s="10">
        <f>3/24000000*OO[[#This Row],[88 (29JUN1985 21:00:00)-Water Temperature (C)]]*OO[[#This Row],[30]]</f>
        <v>9.66784280408625E-29</v>
      </c>
      <c r="AF493" s="10">
        <f>3/24000000*OO[[#This Row],[88 (29JUN1985 21:00:00)-Water Temperature (C)]]*OO[[#This Row],[30]]</f>
        <v>9.66784280408625E-29</v>
      </c>
      <c r="AG493" s="10">
        <f>3/24000000*OO[[#This Row],[89 (30JUN1985 00:00:00)-Water Temperature (C)]]*OO[[#This Row],[31]]</f>
        <v>1.75189192751475E-25</v>
      </c>
      <c r="AH493" s="10">
        <f>3/24000000*OO[[#This Row],[90 (30JUN1985 03:00:00)-Water Temperature (C)]]*OO[[#This Row],[32]]</f>
        <v>1.2011757333200001E-22</v>
      </c>
      <c r="AI493" s="10">
        <f>3/24000000*OO[[#This Row],[91 (30JUN1985 06:00:00)-Water Temperature (C)]]*OO[[#This Row],[33]]</f>
        <v>3.7052913695699998E-20</v>
      </c>
      <c r="AJ493" s="10">
        <f>3/24000000*OO[[#This Row],[92 (30JUN1985 09:00:00)-Water Temperature (C)]]*OO[[#This Row],[34]]</f>
        <v>5.8462290414262495E-18</v>
      </c>
      <c r="AK493" s="10">
        <f>3/24000000*OO[[#This Row],[93 (30JUN1985 12:00:00)-Water Temperature (C)]]*OO[[#This Row],[35]]</f>
        <v>5.1597462228000004E-16</v>
      </c>
      <c r="AL493" s="10">
        <f>3/24000000*OO[[#This Row],[94 (30JUN1985 15:00:00)-Water Temperature (C)]]*OO[[#This Row],[36]]</f>
        <v>2.7428351892285E-14</v>
      </c>
      <c r="AM493" s="10">
        <f>3/24000000*OO[[#This Row],[95 (30JUN1985 18:00:00)-Water Temperature (C)]]*OO[[#This Row],[37]]</f>
        <v>9.3748632272550007E-13</v>
      </c>
      <c r="AN493" s="10">
        <f>3/24000000*OO[[#This Row],[96 (30JUN1985 21:00:00)-Water Temperature (C)]]*OO[[#This Row],[38]]</f>
        <v>2.1555797587001249E-11</v>
      </c>
      <c r="AO493" s="10">
        <f>3/24000000*OO[[#This Row],[97 (01JUL1985 00:00:00)-Water Temperature (C)]]*OO[[#This Row],[39]]</f>
        <v>3.4733006581249998E-10</v>
      </c>
      <c r="AP493" s="10">
        <f>3/24000000*OO[[#This Row],[98 (01JUL1985 03:00:00)-Water Temperature (C)]]*OO[[#This Row],[40]]</f>
        <v>4.0955096308337495E-9</v>
      </c>
      <c r="AQ493" s="10">
        <f>3/24000000*OO[[#This Row],[99 (01JUL1985 06:00:00)-Water Temperature (C)]]*OO[[#This Row],[41]]</f>
        <v>3.6628409613124994E-8</v>
      </c>
      <c r="AR493" s="10">
        <f>3/24000000*OO[[#This Row],[100 (01JUL1985 09:00:00)-Water Temperature (C)]]*OO[[#This Row],[42]]</f>
        <v>2.5775853317486246E-7</v>
      </c>
      <c r="AS493" s="10">
        <f>3/24000000*OO[[#This Row],[101 (01JUL1985 12:00:00)-Water Temperature (C)]]*OO[[#This Row],[43]]</f>
        <v>1.4519171816362501E-6</v>
      </c>
      <c r="AT493" s="10">
        <f>3/24000000*OO[[#This Row],[102 (01JUL1985 15:00:00)-Water Temperature (C)]]*OO[[#This Row],[44]]</f>
        <v>6.6802646102600005E-6</v>
      </c>
      <c r="AU493" s="10">
        <f>3/24000000*OO[[#This Row],[103 (01JUL1985 18:00:00)-Water Temperature (C)]]*OO[[#This Row],[45]]</f>
        <v>2.5594489173419994E-5</v>
      </c>
      <c r="AV493" s="10">
        <f>3/24000000*OO[[#This Row],[104 (01JUL1985 21:00:00)-Water Temperature (C)]]*OO[[#This Row],[46]]</f>
        <v>8.2735735315649989E-5</v>
      </c>
      <c r="AW493" s="10">
        <f>3/24000000*OO[[#This Row],[105 (02JUL1985 00:00:00)-Water Temperature (C)]]*OO[[#This Row],[47]]</f>
        <v>2.3008216212806252E-4</v>
      </c>
      <c r="AX493" s="10">
        <f>3/24000000*OO[[#This Row],[106 (02JUL1985 03:00:00)-Water Temperature (C)]]*OO[[#This Row],[48]]</f>
        <v>5.6246234661625003E-4</v>
      </c>
      <c r="AY493" s="10">
        <f>3/24000000*OO[[#This Row],[107 (02JUL1985 06:00:00)-Water Temperature (C)]]*OO[[#This Row],[49]]</f>
        <v>1.2283369264155001E-3</v>
      </c>
      <c r="AZ493" s="10">
        <f>3/24000000*OO[[#This Row],[108 (02JUL1985 09:00:00)-Water Temperature (C)]]*OO[[#This Row],[50]]</f>
        <v>2.4479022083602497E-3</v>
      </c>
      <c r="BA493" s="10">
        <f>3/24000000*OO[[#This Row],[109 (02JUL1985 12:00:00)-Water Temperature (C)]]*OO[[#This Row],[51]]</f>
        <v>4.4691420778187503E-3</v>
      </c>
      <c r="BB493" s="10">
        <f>3/24000000*OO[[#This Row],[110 (02JUL1985 15:00:00)-Water Temperature (C)]]*OO[[#This Row],[52]]</f>
        <v>7.5390016923787507E-3</v>
      </c>
      <c r="BC493" s="10">
        <f>3/24000000*OO[[#This Row],[111 (02JUL1985 18:00:00)-Water Temperature (C)]]*OO[[#This Row],[53]]</f>
        <v>1.1824640361506249E-2</v>
      </c>
      <c r="BD493" s="10">
        <f>3/24000000*OO[[#This Row],[112 (02JUL1985 21:00:00)-Water Temperature (C)]]*OO[[#This Row],[54]]</f>
        <v>1.7323304284781248E-2</v>
      </c>
      <c r="BE493" s="10">
        <f>3/24000000*OO[[#This Row],[113 (03JUL1985 00:00:00)-Water Temperature (C)]]*OO[[#This Row],[55]]</f>
        <v>2.3923491287040001E-2</v>
      </c>
      <c r="BF493" s="10">
        <f>3/24000000*OO[[#This Row],[114 (03JUL1985 03:00:00)-Water Temperature (C)]]*OO[[#This Row],[56]]</f>
        <v>3.1535901779437499E-2</v>
      </c>
      <c r="BG493" s="10">
        <f>3/24000000*OO[[#This Row],[115 (03JUL1985 06:00:00)-Water Temperature (C)]]*OO[[#This Row],[57]]</f>
        <v>3.9988583834062494E-2</v>
      </c>
      <c r="BH493" s="10">
        <f>3/24000000*OO[[#This Row],[116 (03JUL1985 09:00:00)-Water Temperature (C)]]*OO[[#This Row],[58]]</f>
        <v>4.9371802415999998E-2</v>
      </c>
      <c r="BI493" s="10">
        <f>3/24000000*OO[[#This Row],[117 (03JUL1985 12:00:00)-Water Temperature (C)]]*OO[[#This Row],[59]]</f>
        <v>5.8899920555999997E-2</v>
      </c>
      <c r="BJ493" s="10">
        <f>3/24000000*OO[[#This Row],[118 (03JUL1985 15:00:00)-Water Temperature (C)]]*OO[[#This Row],[60]]</f>
        <v>6.8850203489724995E-2</v>
      </c>
      <c r="BK493" s="10">
        <f>3/24000000*OO[[#This Row],[119 (03JUL1985 18:00:00)-Water Temperature (C)]]*OO[[#This Row],[61]]</f>
        <v>7.8586445137875008E-2</v>
      </c>
      <c r="BL493" s="10">
        <f>3/24000000*OO[[#This Row],[120 (03JUL1985 21:00:00)-Water Temperature (C)]]*OO[[#This Row],[62]]</f>
        <v>8.7518270705425005E-2</v>
      </c>
      <c r="BM493" s="10">
        <f>3/24000000*OO[[#This Row],[121 (04JUL1985 00:00:00)-Water Temperature (C)]]*OO[[#This Row],[63]]</f>
        <v>9.5378016036449992E-2</v>
      </c>
      <c r="BN493" s="10">
        <f>3/24000000*OO[[#This Row],[122 (04JUL1985 03:00:00)-Water Temperature (C)]]*OO[[#This Row],[64]]</f>
        <v>0.1022822598026</v>
      </c>
      <c r="BO493" s="10">
        <f>3/24000000*OO[[#This Row],[123 (04JUL1985 06:00:00)-Water Temperature (C)]]*OO[[#This Row],[65]]</f>
        <v>0.10853983960462499</v>
      </c>
      <c r="BP493" s="10">
        <f>3/24000000*OO[[#This Row],[124 (04JUL1985 09:00:00)-Water Temperature (C)]]*OO[[#This Row],[66]]</f>
        <v>0.11501656296059999</v>
      </c>
      <c r="BQ493" s="10">
        <f>3/24000000*OO[[#This Row],[125 (04JUL1985 12:00:00)-Water Temperature (C)]]*OO[[#This Row],[67]]</f>
        <v>0.121100169632925</v>
      </c>
      <c r="BR493" s="10">
        <f>3/24000000*OO[[#This Row],[126 (04JUL1985 15:00:00)-Water Temperature (C)]]*OO[[#This Row],[68]]</f>
        <v>0.12658922157044999</v>
      </c>
      <c r="BS493" s="10">
        <f>3/24000000*OO[[#This Row],[127 (04JUL1985 18:00:00)-Water Temperature (C)]]*OO[[#This Row],[69]]</f>
        <v>0.13120144559467498</v>
      </c>
      <c r="BT493" s="10">
        <f>3/24000000*OO[[#This Row],[128 (04JUL1985 21:00:00)-Water Temperature (C)]]*OO[[#This Row],[70]]</f>
        <v>0.13417728535305001</v>
      </c>
      <c r="BU493" s="10">
        <f>3/24000000*OO[[#This Row],[129 (05JUL1985 00:00:00)-Water Temperature (C)]]*OO[[#This Row],[71]]</f>
        <v>0.13552992304702499</v>
      </c>
      <c r="BV493" s="10">
        <f>3/24000000*OO[[#This Row],[130 (05JUL1985 03:00:00)-Water Temperature (C)]]*OO[[#This Row],[72]]</f>
        <v>0.13616342457721251</v>
      </c>
      <c r="BW493" s="10">
        <f>3/24000000*OO[[#This Row],[131 (05JUL1985 06:00:00)-Water Temperature (C)]]*OO[[#This Row],[73]]</f>
        <v>0.13634039837520001</v>
      </c>
      <c r="BX493" s="10">
        <f>3/24000000*OO[[#This Row],[132 (05JUL1985 09:00:00)-Water Temperature (C)]]*OO[[#This Row],[74]]</f>
        <v>0.13689769472343752</v>
      </c>
      <c r="BY493" s="10">
        <f>3/24000000*OO[[#This Row],[133 (05JUL1985 12:00:00)-Water Temperature (C)]]*OO[[#This Row],[75]]</f>
        <v>0.13720107856276251</v>
      </c>
      <c r="BZ493" s="10">
        <f>3/24000000*OO[[#This Row],[134 (05JUL1985 15:00:00)-Water Temperature (C)]]*OO[[#This Row],[76]]</f>
        <v>0.13693354511875</v>
      </c>
      <c r="CA493" s="10">
        <f>3/24000000*OO[[#This Row],[135 (05JUL1985 18:00:00)-Water Temperature (C)]]*OO[[#This Row],[77]]</f>
        <v>0.13619656464810001</v>
      </c>
      <c r="CB493" s="10">
        <f>3/24000000*OO[[#This Row],[136 (05JUL1985 21:00:00)-Water Temperature (C)]]*OO[[#This Row],[78]]</f>
        <v>0.13477001615947501</v>
      </c>
      <c r="CC493" s="10">
        <f>3/24000000*OO[[#This Row],[137 (06JUL1985 00:00:00)-Water Temperature (C)]]*OO[[#This Row],[79]]</f>
        <v>0.13288008126380002</v>
      </c>
      <c r="CD493" s="10">
        <f>3/24000000*OO[[#This Row],[138 (06JUL1985 03:00:00)-Water Temperature (C)]]*OO[[#This Row],[80]]</f>
        <v>0.13070904344595</v>
      </c>
      <c r="CE493" s="10">
        <f>3/24000000*OO[[#This Row],[139 (06JUL1985 06:00:00)-Water Temperature (C)]]*OO[[#This Row],[81]]</f>
        <v>0.12865219571610001</v>
      </c>
      <c r="CF493" s="10">
        <f>3/24000000*OO[[#This Row],[140 (06JUL1985 09:00:00)-Water Temperature (C)]]*OO[[#This Row],[82]]</f>
        <v>0.12748913558178748</v>
      </c>
      <c r="CG493" s="10">
        <f>3/24000000*OO[[#This Row],[141 (06JUL1985 12:00:00)-Water Temperature (C)]]*OO[[#This Row],[83]]</f>
        <v>0.12657401357550002</v>
      </c>
      <c r="CH493" s="10">
        <f>3/24000000*OO[[#This Row],[142 (06JUL1985 15:00:00)-Water Temperature (C)]]*OO[[#This Row],[84]]</f>
        <v>0.12578588578202501</v>
      </c>
      <c r="CI493" s="10">
        <f>3/24000000*OO[[#This Row],[143 (06JUL1985 18:00:00)-Water Temperature (C)]]*OO[[#This Row],[85]]</f>
        <v>0.12465422293514999</v>
      </c>
      <c r="CJ493" s="10">
        <f>3/24000000*OO[[#This Row],[144 (06JUL1985 21:00:00)-Water Temperature (C)]]*OO[[#This Row],[86]]</f>
        <v>0.12289222407131248</v>
      </c>
      <c r="CK493" s="10">
        <f>3/24000000*OO[[#This Row],[145 (07JUL1985 00:00:00)-Water Temperature (C)]]*OO[[#This Row],[87]]</f>
        <v>0.12025694329571249</v>
      </c>
      <c r="CL493" s="10">
        <f>3/24000000*OO[[#This Row],[146 (07JUL1985 03:00:00)-Water Temperature (C)]]*OO[[#This Row],[88]]</f>
        <v>0.11752806847171249</v>
      </c>
      <c r="CM493" s="10">
        <f>3/24000000*OO[[#This Row],[147 (07JUL1985 06:00:00)-Water Temperature (C)]]*OO[[#This Row],[89]]</f>
        <v>0.11489183900687501</v>
      </c>
      <c r="CN493" s="10">
        <f>3/24000000*OO[[#This Row],[148 (07JUL1985 09:00:00)-Water Temperature (C)]]*OO[[#This Row],[90]]</f>
        <v>0.11284148770265</v>
      </c>
      <c r="CO493" s="10">
        <f>3/24000000*OO[[#This Row],[149 (07JUL1985 12:00:00)-Water Temperature (C)]]*OO[[#This Row],[91]]</f>
        <v>0.11123336564267498</v>
      </c>
      <c r="CP493" s="10">
        <f>3/24000000*OO[[#This Row],[150 (07JUL1985 15:00:00)-Water Temperature (C)]]*OO[[#This Row],[92]]</f>
        <v>0.11123336564267498</v>
      </c>
      <c r="CQ493" s="10">
        <f>3/24000000*OO[[#This Row],[151 (07JUL1985 18:00:00)-Water Temperature (C)]]*OO[[#This Row],[93]]</f>
        <v>0.11123336564267498</v>
      </c>
      <c r="CR493" s="10">
        <f>3/24000000*OO[[#This Row],[152 (07JUL1985 21:00:00)-Water Temperature (C)]]*OO[[#This Row],[94]]</f>
        <v>0.11123336564267498</v>
      </c>
      <c r="CS493" s="10">
        <f>3/24000000*OO[[#This Row],[153 (08JUL1985 00:00:00)-Water Temperature (C)]]*OO[[#This Row],[95]]</f>
        <v>0.11123336564267498</v>
      </c>
      <c r="CT493" s="10">
        <f>3/24000000*OO[[#This Row],[154 (08JUL1985 03:00:00)-Water Temperature (C)]]*OO[[#This Row],[96]]</f>
        <v>0.11123336564267498</v>
      </c>
      <c r="CU493" s="10">
        <f>3/24000000*OO[[#This Row],[155 (08JUL1985 06:00:00)-Water Temperature (C)]]*OO[[#This Row],[97]]</f>
        <v>0.11123336564267498</v>
      </c>
      <c r="CV493" s="10">
        <f>3/24000000*OO[[#This Row],[156 (08JUL1985 09:00:00)-Water Temperature (C)]]*OO[[#This Row],[98]]</f>
        <v>0.11123336564267498</v>
      </c>
      <c r="CW493" s="10">
        <f>3/24000000*OO[[#This Row],[157 (08JUL1985 12:00:00)-Water Temperature (C)]]*OO[[#This Row],[99]]</f>
        <v>0.11123336564267498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5.0626514838225001E-43</v>
      </c>
      <c r="AD494" s="10">
        <f>3/24000000*OO[[#This Row],[86 (29JUN1985 15:00:00)-Water Temperature (C)]]*OO[[#This Row],[28]]</f>
        <v>1.4435775795472501E-37</v>
      </c>
      <c r="AE494" s="10">
        <f>3/24000000*OO[[#This Row],[88 (29JUN1985 21:00:00)-Water Temperature (C)]]*OO[[#This Row],[30]]</f>
        <v>2.8608637593835003E-29</v>
      </c>
      <c r="AF494" s="10">
        <f>3/24000000*OO[[#This Row],[88 (29JUN1985 21:00:00)-Water Temperature (C)]]*OO[[#This Row],[30]]</f>
        <v>2.8608637593835003E-29</v>
      </c>
      <c r="AG494" s="10">
        <f>3/24000000*OO[[#This Row],[89 (30JUN1985 00:00:00)-Water Temperature (C)]]*OO[[#This Row],[31]]</f>
        <v>5.6204386472149996E-26</v>
      </c>
      <c r="AH494" s="10">
        <f>3/24000000*OO[[#This Row],[90 (30JUN1985 03:00:00)-Water Temperature (C)]]*OO[[#This Row],[32]]</f>
        <v>4.1406896236475E-23</v>
      </c>
      <c r="AI494" s="10">
        <f>3/24000000*OO[[#This Row],[91 (30JUN1985 06:00:00)-Water Temperature (C)]]*OO[[#This Row],[33]]</f>
        <v>1.3624369033862499E-20</v>
      </c>
      <c r="AJ494" s="10">
        <f>3/24000000*OO[[#This Row],[92 (30JUN1985 09:00:00)-Water Temperature (C)]]*OO[[#This Row],[34]]</f>
        <v>2.2804302132570004E-18</v>
      </c>
      <c r="AK494" s="10">
        <f>3/24000000*OO[[#This Row],[93 (30JUN1985 12:00:00)-Water Temperature (C)]]*OO[[#This Row],[35]]</f>
        <v>2.1256457244462498E-16</v>
      </c>
      <c r="AL494" s="10">
        <f>3/24000000*OO[[#This Row],[94 (30JUN1985 15:00:00)-Water Temperature (C)]]*OO[[#This Row],[36]]</f>
        <v>1.1889556299361251E-14</v>
      </c>
      <c r="AM494" s="10">
        <f>3/24000000*OO[[#This Row],[95 (30JUN1985 18:00:00)-Water Temperature (C)]]*OO[[#This Row],[37]]</f>
        <v>4.2624636028999999E-13</v>
      </c>
      <c r="AN494" s="10">
        <f>3/24000000*OO[[#This Row],[96 (30JUN1985 21:00:00)-Water Temperature (C)]]*OO[[#This Row],[38]]</f>
        <v>1.0253134928882499E-11</v>
      </c>
      <c r="AO494" s="10">
        <f>3/24000000*OO[[#This Row],[97 (01JUL1985 00:00:00)-Water Temperature (C)]]*OO[[#This Row],[39]]</f>
        <v>1.7243681874696251E-10</v>
      </c>
      <c r="AP494" s="10">
        <f>3/24000000*OO[[#This Row],[98 (01JUL1985 03:00:00)-Water Temperature (C)]]*OO[[#This Row],[40]]</f>
        <v>2.1177131579114998E-9</v>
      </c>
      <c r="AQ494" s="10">
        <f>3/24000000*OO[[#This Row],[99 (01JUL1985 06:00:00)-Water Temperature (C)]]*OO[[#This Row],[41]]</f>
        <v>1.9687744523199998E-8</v>
      </c>
      <c r="AR494" s="10">
        <f>3/24000000*OO[[#This Row],[100 (01JUL1985 09:00:00)-Water Temperature (C)]]*OO[[#This Row],[42]]</f>
        <v>1.437418742662875E-7</v>
      </c>
      <c r="AS494" s="10">
        <f>3/24000000*OO[[#This Row],[101 (01JUL1985 12:00:00)-Water Temperature (C)]]*OO[[#This Row],[43]]</f>
        <v>8.3869147587375007E-7</v>
      </c>
      <c r="AT494" s="10">
        <f>3/24000000*OO[[#This Row],[102 (01JUL1985 15:00:00)-Water Temperature (C)]]*OO[[#This Row],[44]]</f>
        <v>3.9909147092500002E-6</v>
      </c>
      <c r="AU494" s="10">
        <f>3/24000000*OO[[#This Row],[103 (01JUL1985 18:00:00)-Water Temperature (C)]]*OO[[#This Row],[45]]</f>
        <v>1.5790043251284996E-5</v>
      </c>
      <c r="AV494" s="10">
        <f>3/24000000*OO[[#This Row],[104 (01JUL1985 21:00:00)-Water Temperature (C)]]*OO[[#This Row],[46]]</f>
        <v>5.2633865989575001E-5</v>
      </c>
      <c r="AW494" s="10">
        <f>3/24000000*OO[[#This Row],[105 (02JUL1985 00:00:00)-Water Temperature (C)]]*OO[[#This Row],[47]]</f>
        <v>1.5071669307973749E-4</v>
      </c>
      <c r="AX494" s="10">
        <f>3/24000000*OO[[#This Row],[106 (02JUL1985 03:00:00)-Water Temperature (C)]]*OO[[#This Row],[48]]</f>
        <v>3.7882585385400004E-4</v>
      </c>
      <c r="AY494" s="10">
        <f>3/24000000*OO[[#This Row],[107 (02JUL1985 06:00:00)-Water Temperature (C)]]*OO[[#This Row],[49]]</f>
        <v>8.4935517474649981E-4</v>
      </c>
      <c r="AZ494" s="10">
        <f>3/24000000*OO[[#This Row],[108 (02JUL1985 09:00:00)-Water Temperature (C)]]*OO[[#This Row],[50]]</f>
        <v>1.7350670659875E-3</v>
      </c>
      <c r="BA494" s="10">
        <f>3/24000000*OO[[#This Row],[109 (02JUL1985 12:00:00)-Water Temperature (C)]]*OO[[#This Row],[51]]</f>
        <v>3.2425387344799999E-3</v>
      </c>
      <c r="BB494" s="10">
        <f>3/24000000*OO[[#This Row],[110 (02JUL1985 15:00:00)-Water Temperature (C)]]*OO[[#This Row],[52]]</f>
        <v>5.5914399851062493E-3</v>
      </c>
      <c r="BC494" s="10">
        <f>3/24000000*OO[[#This Row],[111 (02JUL1985 18:00:00)-Water Temperature (C)]]*OO[[#This Row],[53]]</f>
        <v>8.9530615414124999E-3</v>
      </c>
      <c r="BD494" s="10">
        <f>3/24000000*OO[[#This Row],[112 (02JUL1985 21:00:00)-Water Temperature (C)]]*OO[[#This Row],[54]]</f>
        <v>1.3373397970098748E-2</v>
      </c>
      <c r="BE494" s="10">
        <f>3/24000000*OO[[#This Row],[113 (03JUL1985 00:00:00)-Water Temperature (C)]]*OO[[#This Row],[55]]</f>
        <v>1.8806561503047499E-2</v>
      </c>
      <c r="BF494" s="10">
        <f>3/24000000*OO[[#This Row],[114 (03JUL1985 03:00:00)-Water Temperature (C)]]*OO[[#This Row],[56]]</f>
        <v>2.5211492779814999E-2</v>
      </c>
      <c r="BG494" s="10">
        <f>3/24000000*OO[[#This Row],[115 (03JUL1985 06:00:00)-Water Temperature (C)]]*OO[[#This Row],[57]]</f>
        <v>3.2470585305025002E-2</v>
      </c>
      <c r="BH494" s="10">
        <f>3/24000000*OO[[#This Row],[116 (03JUL1985 09:00:00)-Water Temperature (C)]]*OO[[#This Row],[58]]</f>
        <v>4.0666704399299994E-2</v>
      </c>
      <c r="BI494" s="10">
        <f>3/24000000*OO[[#This Row],[117 (03JUL1985 12:00:00)-Water Temperature (C)]]*OO[[#This Row],[59]]</f>
        <v>4.91606641033875E-2</v>
      </c>
      <c r="BJ494" s="10">
        <f>3/24000000*OO[[#This Row],[118 (03JUL1985 15:00:00)-Water Temperature (C)]]*OO[[#This Row],[60]]</f>
        <v>5.8163408283487497E-2</v>
      </c>
      <c r="BK494" s="10">
        <f>3/24000000*OO[[#This Row],[119 (03JUL1985 18:00:00)-Water Temperature (C)]]*OO[[#This Row],[61]]</f>
        <v>6.7129861703999996E-2</v>
      </c>
      <c r="BL494" s="10">
        <f>3/24000000*OO[[#This Row],[120 (03JUL1985 21:00:00)-Water Temperature (C)]]*OO[[#This Row],[62]]</f>
        <v>7.5529676431999995E-2</v>
      </c>
      <c r="BM494" s="10">
        <f>3/24000000*OO[[#This Row],[121 (04JUL1985 00:00:00)-Water Temperature (C)]]*OO[[#This Row],[63]]</f>
        <v>8.3095636129499995E-2</v>
      </c>
      <c r="BN494" s="10">
        <f>3/24000000*OO[[#This Row],[122 (04JUL1985 03:00:00)-Water Temperature (C)]]*OO[[#This Row],[64]]</f>
        <v>8.9888922356450005E-2</v>
      </c>
      <c r="BO494" s="10">
        <f>3/24000000*OO[[#This Row],[123 (04JUL1985 06:00:00)-Water Temperature (C)]]*OO[[#This Row],[65]]</f>
        <v>9.6145177215175001E-2</v>
      </c>
      <c r="BP494" s="10">
        <f>3/24000000*OO[[#This Row],[124 (04JUL1985 09:00:00)-Water Temperature (C)]]*OO[[#This Row],[66]]</f>
        <v>0.10260804843709997</v>
      </c>
      <c r="BQ494" s="10">
        <f>3/24000000*OO[[#This Row],[125 (04JUL1985 12:00:00)-Water Temperature (C)]]*OO[[#This Row],[67]]</f>
        <v>0.10873500592447501</v>
      </c>
      <c r="BR494" s="10">
        <f>3/24000000*OO[[#This Row],[126 (04JUL1985 15:00:00)-Water Temperature (C)]]*OO[[#This Row],[68]]</f>
        <v>0.114335653155825</v>
      </c>
      <c r="BS494" s="10">
        <f>3/24000000*OO[[#This Row],[127 (04JUL1985 18:00:00)-Water Temperature (C)]]*OO[[#This Row],[69]]</f>
        <v>0.11914708471613751</v>
      </c>
      <c r="BT494" s="10">
        <f>3/24000000*OO[[#This Row],[128 (04JUL1985 21:00:00)-Water Temperature (C)]]*OO[[#This Row],[70]]</f>
        <v>0.12246536611784999</v>
      </c>
      <c r="BU494" s="10">
        <f>3/24000000*OO[[#This Row],[129 (05JUL1985 00:00:00)-Water Temperature (C)]]*OO[[#This Row],[71]]</f>
        <v>0.12428374167299996</v>
      </c>
      <c r="BV494" s="10">
        <f>3/24000000*OO[[#This Row],[130 (05JUL1985 03:00:00)-Water Temperature (C)]]*OO[[#This Row],[72]]</f>
        <v>0.12540602072319998</v>
      </c>
      <c r="BW494" s="10">
        <f>3/24000000*OO[[#This Row],[131 (05JUL1985 06:00:00)-Water Temperature (C)]]*OO[[#This Row],[73]]</f>
        <v>0.12606888694455001</v>
      </c>
      <c r="BX494" s="10">
        <f>3/24000000*OO[[#This Row],[132 (05JUL1985 09:00:00)-Water Temperature (C)]]*OO[[#This Row],[74]]</f>
        <v>0.127035236485525</v>
      </c>
      <c r="BY494" s="10">
        <f>3/24000000*OO[[#This Row],[133 (05JUL1985 12:00:00)-Water Temperature (C)]]*OO[[#This Row],[75]]</f>
        <v>0.12773444246485</v>
      </c>
      <c r="BZ494" s="10">
        <f>3/24000000*OO[[#This Row],[134 (05JUL1985 15:00:00)-Water Temperature (C)]]*OO[[#This Row],[76]]</f>
        <v>0.12787274604265</v>
      </c>
      <c r="CA494" s="10">
        <f>3/24000000*OO[[#This Row],[135 (05JUL1985 18:00:00)-Water Temperature (C)]]*OO[[#This Row],[77]]</f>
        <v>0.1275454953397625</v>
      </c>
      <c r="CB494" s="10">
        <f>3/24000000*OO[[#This Row],[136 (05JUL1985 21:00:00)-Water Temperature (C)]]*OO[[#This Row],[78]]</f>
        <v>0.12654631849971248</v>
      </c>
      <c r="CC494" s="10">
        <f>3/24000000*OO[[#This Row],[137 (06JUL1985 00:00:00)-Water Temperature (C)]]*OO[[#This Row],[79]]</f>
        <v>0.12508447459515001</v>
      </c>
      <c r="CD494" s="10">
        <f>3/24000000*OO[[#This Row],[138 (06JUL1985 03:00:00)-Water Temperature (C)]]*OO[[#This Row],[80]]</f>
        <v>0.1233301493242</v>
      </c>
      <c r="CE494" s="10">
        <f>3/24000000*OO[[#This Row],[139 (06JUL1985 06:00:00)-Water Temperature (C)]]*OO[[#This Row],[81]]</f>
        <v>0.12165039963544999</v>
      </c>
      <c r="CF494" s="10">
        <f>3/24000000*OO[[#This Row],[140 (06JUL1985 09:00:00)-Water Temperature (C)]]*OO[[#This Row],[82]]</f>
        <v>0.12077945659599998</v>
      </c>
      <c r="CG494" s="10">
        <f>3/24000000*OO[[#This Row],[141 (06JUL1985 12:00:00)-Water Temperature (C)]]*OO[[#This Row],[83]]</f>
        <v>0.1201226617782125</v>
      </c>
      <c r="CH494" s="10">
        <f>3/24000000*OO[[#This Row],[142 (06JUL1985 15:00:00)-Water Temperature (C)]]*OO[[#This Row],[84]]</f>
        <v>0.1195685158416</v>
      </c>
      <c r="CI494" s="10">
        <f>3/24000000*OO[[#This Row],[143 (06JUL1985 18:00:00)-Water Temperature (C)]]*OO[[#This Row],[85]]</f>
        <v>0.11867913025974999</v>
      </c>
      <c r="CJ494" s="10">
        <f>3/24000000*OO[[#This Row],[144 (06JUL1985 21:00:00)-Water Temperature (C)]]*OO[[#This Row],[86]]</f>
        <v>0.11717883889237499</v>
      </c>
      <c r="CK494" s="10">
        <f>3/24000000*OO[[#This Row],[145 (07JUL1985 00:00:00)-Water Temperature (C)]]*OO[[#This Row],[87]]</f>
        <v>0.11484025006545</v>
      </c>
      <c r="CL494" s="10">
        <f>3/24000000*OO[[#This Row],[146 (07JUL1985 03:00:00)-Water Temperature (C)]]*OO[[#This Row],[88]]</f>
        <v>0.11239272693149999</v>
      </c>
      <c r="CM494" s="10">
        <f>3/24000000*OO[[#This Row],[147 (07JUL1985 06:00:00)-Water Temperature (C)]]*OO[[#This Row],[89]]</f>
        <v>0.1100229441326625</v>
      </c>
      <c r="CN494" s="10">
        <f>3/24000000*OO[[#This Row],[148 (07JUL1985 09:00:00)-Water Temperature (C)]]*OO[[#This Row],[90]]</f>
        <v>0.1081853743262625</v>
      </c>
      <c r="CO494" s="10">
        <f>3/24000000*OO[[#This Row],[149 (07JUL1985 12:00:00)-Water Temperature (C)]]*OO[[#This Row],[91]]</f>
        <v>0.10675512268877499</v>
      </c>
      <c r="CP494" s="10">
        <f>3/24000000*OO[[#This Row],[150 (07JUL1985 15:00:00)-Water Temperature (C)]]*OO[[#This Row],[92]]</f>
        <v>0.10675512268877499</v>
      </c>
      <c r="CQ494" s="10">
        <f>3/24000000*OO[[#This Row],[151 (07JUL1985 18:00:00)-Water Temperature (C)]]*OO[[#This Row],[93]]</f>
        <v>0.10675512268877499</v>
      </c>
      <c r="CR494" s="10">
        <f>3/24000000*OO[[#This Row],[152 (07JUL1985 21:00:00)-Water Temperature (C)]]*OO[[#This Row],[94]]</f>
        <v>0.10675512268877499</v>
      </c>
      <c r="CS494" s="10">
        <f>3/24000000*OO[[#This Row],[153 (08JUL1985 00:00:00)-Water Temperature (C)]]*OO[[#This Row],[95]]</f>
        <v>0.10675512268877499</v>
      </c>
      <c r="CT494" s="10">
        <f>3/24000000*OO[[#This Row],[154 (08JUL1985 03:00:00)-Water Temperature (C)]]*OO[[#This Row],[96]]</f>
        <v>0.10675512268877499</v>
      </c>
      <c r="CU494" s="10">
        <f>3/24000000*OO[[#This Row],[155 (08JUL1985 06:00:00)-Water Temperature (C)]]*OO[[#This Row],[97]]</f>
        <v>0.10675512268877499</v>
      </c>
      <c r="CV494" s="10">
        <f>3/24000000*OO[[#This Row],[156 (08JUL1985 09:00:00)-Water Temperature (C)]]*OO[[#This Row],[98]]</f>
        <v>0.10675512268877499</v>
      </c>
      <c r="CW494" s="10">
        <f>3/24000000*OO[[#This Row],[157 (08JUL1985 12:00:00)-Water Temperature (C)]]*OO[[#This Row],[99]]</f>
        <v>0.10675512268877499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9.6589362119624982E-44</v>
      </c>
      <c r="AD495" s="10">
        <f>3/24000000*OO[[#This Row],[86 (29JUN1985 15:00:00)-Water Temperature (C)]]*OO[[#This Row],[28]]</f>
        <v>3.1718553631599994E-38</v>
      </c>
      <c r="AE495" s="10">
        <f>3/24000000*OO[[#This Row],[88 (29JUN1985 21:00:00)-Water Temperature (C)]]*OO[[#This Row],[30]]</f>
        <v>7.7807356138574991E-30</v>
      </c>
      <c r="AF495" s="10">
        <f>3/24000000*OO[[#This Row],[88 (29JUN1985 21:00:00)-Water Temperature (C)]]*OO[[#This Row],[30]]</f>
        <v>7.7807356138574991E-30</v>
      </c>
      <c r="AG495" s="10">
        <f>3/24000000*OO[[#This Row],[89 (30JUN1985 00:00:00)-Water Temperature (C)]]*OO[[#This Row],[31]]</f>
        <v>1.6608136908836248E-26</v>
      </c>
      <c r="AH495" s="10">
        <f>3/24000000*OO[[#This Row],[90 (30JUN1985 03:00:00)-Water Temperature (C)]]*OO[[#This Row],[32]]</f>
        <v>1.3181324186891249E-23</v>
      </c>
      <c r="AI495" s="10">
        <f>3/24000000*OO[[#This Row],[91 (30JUN1985 06:00:00)-Water Temperature (C)]]*OO[[#This Row],[33]]</f>
        <v>4.63781846961E-21</v>
      </c>
      <c r="AJ495" s="10">
        <f>3/24000000*OO[[#This Row],[92 (30JUN1985 09:00:00)-Water Temperature (C)]]*OO[[#This Row],[34]]</f>
        <v>8.2565768424375004E-19</v>
      </c>
      <c r="AK495" s="10">
        <f>3/24000000*OO[[#This Row],[93 (30JUN1985 12:00:00)-Water Temperature (C)]]*OO[[#This Row],[35]]</f>
        <v>8.1499174282349994E-17</v>
      </c>
      <c r="AL495" s="10">
        <f>3/24000000*OO[[#This Row],[94 (30JUN1985 15:00:00)-Water Temperature (C)]]*OO[[#This Row],[36]]</f>
        <v>4.8097275218987494E-15</v>
      </c>
      <c r="AM495" s="10">
        <f>3/24000000*OO[[#This Row],[95 (30JUN1985 18:00:00)-Water Temperature (C)]]*OO[[#This Row],[37]]</f>
        <v>1.8137574006010001E-13</v>
      </c>
      <c r="AN495" s="10">
        <f>3/24000000*OO[[#This Row],[96 (30JUN1985 21:00:00)-Water Temperature (C)]]*OO[[#This Row],[38]]</f>
        <v>4.5773345174299997E-12</v>
      </c>
      <c r="AO495" s="10">
        <f>3/24000000*OO[[#This Row],[97 (01JUL1985 00:00:00)-Water Temperature (C)]]*OO[[#This Row],[39]]</f>
        <v>8.0583750089799995E-11</v>
      </c>
      <c r="AP495" s="10">
        <f>3/24000000*OO[[#This Row],[98 (01JUL1985 03:00:00)-Water Temperature (C)]]*OO[[#This Row],[40]]</f>
        <v>1.0338676622175E-9</v>
      </c>
      <c r="AQ495" s="10">
        <f>3/24000000*OO[[#This Row],[99 (01JUL1985 06:00:00)-Water Temperature (C)]]*OO[[#This Row],[41]]</f>
        <v>1.00221167816E-8</v>
      </c>
      <c r="AR495" s="10">
        <f>3/24000000*OO[[#This Row],[100 (01JUL1985 09:00:00)-Water Temperature (C)]]*OO[[#This Row],[42]]</f>
        <v>7.6154885369499994E-8</v>
      </c>
      <c r="AS495" s="10">
        <f>3/24000000*OO[[#This Row],[101 (01JUL1985 12:00:00)-Water Temperature (C)]]*OO[[#This Row],[43]]</f>
        <v>4.6168926020000001E-7</v>
      </c>
      <c r="AT495" s="10">
        <f>3/24000000*OO[[#This Row],[102 (01JUL1985 15:00:00)-Water Temperature (C)]]*OO[[#This Row],[44]]</f>
        <v>2.2791726138884997E-6</v>
      </c>
      <c r="AU495" s="10">
        <f>3/24000000*OO[[#This Row],[103 (01JUL1985 18:00:00)-Water Temperature (C)]]*OO[[#This Row],[45]]</f>
        <v>9.3407821181849989E-6</v>
      </c>
      <c r="AV495" s="10">
        <f>3/24000000*OO[[#This Row],[104 (01JUL1985 21:00:00)-Water Temperature (C)]]*OO[[#This Row],[46]]</f>
        <v>3.2204400188175003E-5</v>
      </c>
      <c r="AW495" s="10">
        <f>3/24000000*OO[[#This Row],[105 (02JUL1985 00:00:00)-Water Temperature (C)]]*OO[[#This Row],[47]]</f>
        <v>9.5234844724199989E-5</v>
      </c>
      <c r="AX495" s="10">
        <f>3/24000000*OO[[#This Row],[106 (02JUL1985 03:00:00)-Water Temperature (C)]]*OO[[#This Row],[48]]</f>
        <v>2.4682472875459999E-4</v>
      </c>
      <c r="AY495" s="10">
        <f>3/24000000*OO[[#This Row],[107 (02JUL1985 06:00:00)-Water Temperature (C)]]*OO[[#This Row],[49]]</f>
        <v>5.6975315033887502E-4</v>
      </c>
      <c r="AZ495" s="10">
        <f>3/24000000*OO[[#This Row],[108 (02JUL1985 09:00:00)-Water Temperature (C)]]*OO[[#This Row],[50]]</f>
        <v>1.1962880602106249E-3</v>
      </c>
      <c r="BA495" s="10">
        <f>3/24000000*OO[[#This Row],[109 (02JUL1985 12:00:00)-Water Temperature (C)]]*OO[[#This Row],[51]]</f>
        <v>2.2942355178612499E-3</v>
      </c>
      <c r="BB495" s="10">
        <f>3/24000000*OO[[#This Row],[110 (02JUL1985 15:00:00)-Water Temperature (C)]]*OO[[#This Row],[52]]</f>
        <v>4.0536285423437499E-3</v>
      </c>
      <c r="BC495" s="10">
        <f>3/24000000*OO[[#This Row],[111 (02JUL1985 18:00:00)-Water Temperature (C)]]*OO[[#This Row],[53]]</f>
        <v>6.6407634603000004E-3</v>
      </c>
      <c r="BD495" s="10">
        <f>3/24000000*OO[[#This Row],[112 (02JUL1985 21:00:00)-Water Temperature (C)]]*OO[[#This Row],[54]]</f>
        <v>1.0134582541284999E-2</v>
      </c>
      <c r="BE495" s="10">
        <f>3/24000000*OO[[#This Row],[113 (03JUL1985 00:00:00)-Water Temperature (C)]]*OO[[#This Row],[55]]</f>
        <v>1.4540095001115002E-2</v>
      </c>
      <c r="BF495" s="10">
        <f>3/24000000*OO[[#This Row],[114 (03JUL1985 03:00:00)-Water Temperature (C)]]*OO[[#This Row],[56]]</f>
        <v>1.9857652546038749E-2</v>
      </c>
      <c r="BG495" s="10">
        <f>3/24000000*OO[[#This Row],[115 (03JUL1985 06:00:00)-Water Temperature (C)]]*OO[[#This Row],[57]]</f>
        <v>2.6018902677042498E-2</v>
      </c>
      <c r="BH495" s="10">
        <f>3/24000000*OO[[#This Row],[116 (03JUL1985 09:00:00)-Water Temperature (C)]]*OO[[#This Row],[58]]</f>
        <v>3.3106321455787499E-2</v>
      </c>
      <c r="BI495" s="10">
        <f>3/24000000*OO[[#This Row],[117 (03JUL1985 12:00:00)-Water Temperature (C)]]*OO[[#This Row],[59]]</f>
        <v>4.0607235956700002E-2</v>
      </c>
      <c r="BJ495" s="10">
        <f>3/24000000*OO[[#This Row],[118 (03JUL1985 15:00:00)-Water Temperature (C)]]*OO[[#This Row],[60]]</f>
        <v>4.8687226581350003E-2</v>
      </c>
      <c r="BK495" s="10">
        <f>3/24000000*OO[[#This Row],[119 (03JUL1985 18:00:00)-Water Temperature (C)]]*OO[[#This Row],[61]]</f>
        <v>5.6882975456249998E-2</v>
      </c>
      <c r="BL495" s="10">
        <f>3/24000000*OO[[#This Row],[120 (03JUL1985 21:00:00)-Water Temperature (C)]]*OO[[#This Row],[62]]</f>
        <v>6.47240491345E-2</v>
      </c>
      <c r="BM495" s="10">
        <f>3/24000000*OO[[#This Row],[121 (04JUL1985 00:00:00)-Water Temperature (C)]]*OO[[#This Row],[63]]</f>
        <v>7.1949220240249995E-2</v>
      </c>
      <c r="BN495" s="10">
        <f>3/24000000*OO[[#This Row],[122 (04JUL1985 03:00:00)-Water Temperature (C)]]*OO[[#This Row],[64]]</f>
        <v>7.8575651108499997E-2</v>
      </c>
      <c r="BO495" s="10">
        <f>3/24000000*OO[[#This Row],[123 (04JUL1985 06:00:00)-Water Temperature (C)]]*OO[[#This Row],[65]]</f>
        <v>8.4775961619124998E-2</v>
      </c>
      <c r="BP495" s="10">
        <f>3/24000000*OO[[#This Row],[124 (04JUL1985 09:00:00)-Water Temperature (C)]]*OO[[#This Row],[66]]</f>
        <v>9.1187347251500003E-2</v>
      </c>
      <c r="BQ495" s="10">
        <f>3/24000000*OO[[#This Row],[125 (04JUL1985 12:00:00)-Water Temperature (C)]]*OO[[#This Row],[67]]</f>
        <v>9.7323175716812496E-2</v>
      </c>
      <c r="BR495" s="10">
        <f>3/24000000*OO[[#This Row],[126 (04JUL1985 15:00:00)-Water Temperature (C)]]*OO[[#This Row],[68]]</f>
        <v>0.10300539175887501</v>
      </c>
      <c r="BS495" s="10">
        <f>3/24000000*OO[[#This Row],[127 (04JUL1985 18:00:00)-Water Temperature (C)]]*OO[[#This Row],[69]]</f>
        <v>0.107986068054</v>
      </c>
      <c r="BT495" s="10">
        <f>3/24000000*OO[[#This Row],[128 (04JUL1985 21:00:00)-Water Temperature (C)]]*OO[[#This Row],[70]]</f>
        <v>0.11161027700858749</v>
      </c>
      <c r="BU495" s="10">
        <f>3/24000000*OO[[#This Row],[129 (05JUL1985 00:00:00)-Water Temperature (C)]]*OO[[#This Row],[71]]</f>
        <v>0.11385367656399999</v>
      </c>
      <c r="BV495" s="10">
        <f>3/24000000*OO[[#This Row],[130 (05JUL1985 03:00:00)-Water Temperature (C)]]*OO[[#This Row],[72]]</f>
        <v>0.115432519159025</v>
      </c>
      <c r="BW495" s="10">
        <f>3/24000000*OO[[#This Row],[131 (05JUL1985 06:00:00)-Water Temperature (C)]]*OO[[#This Row],[73]]</f>
        <v>0.11655720541037499</v>
      </c>
      <c r="BX495" s="10">
        <f>3/24000000*OO[[#This Row],[132 (05JUL1985 09:00:00)-Water Temperature (C)]]*OO[[#This Row],[74]]</f>
        <v>0.1179238164185375</v>
      </c>
      <c r="BY495" s="10">
        <f>3/24000000*OO[[#This Row],[133 (05JUL1985 12:00:00)-Water Temperature (C)]]*OO[[#This Row],[75]]</f>
        <v>0.119013517756575</v>
      </c>
      <c r="BZ495" s="10">
        <f>3/24000000*OO[[#This Row],[134 (05JUL1985 15:00:00)-Water Temperature (C)]]*OO[[#This Row],[76]]</f>
        <v>0.11955087834252498</v>
      </c>
      <c r="CA495" s="10">
        <f>3/24000000*OO[[#This Row],[135 (05JUL1985 18:00:00)-Water Temperature (C)]]*OO[[#This Row],[77]]</f>
        <v>0.119627591490375</v>
      </c>
      <c r="CB495" s="10">
        <f>3/24000000*OO[[#This Row],[136 (05JUL1985 21:00:00)-Water Temperature (C)]]*OO[[#This Row],[78]]</f>
        <v>0.11904839321607499</v>
      </c>
      <c r="CC495" s="10">
        <f>3/24000000*OO[[#This Row],[137 (06JUL1985 00:00:00)-Water Temperature (C)]]*OO[[#This Row],[79]]</f>
        <v>0.11800882758079999</v>
      </c>
      <c r="CD495" s="10">
        <f>3/24000000*OO[[#This Row],[138 (06JUL1985 03:00:00)-Water Temperature (C)]]*OO[[#This Row],[80]]</f>
        <v>0.11666680911567498</v>
      </c>
      <c r="CE495" s="10">
        <f>3/24000000*OO[[#This Row],[139 (06JUL1985 06:00:00)-Water Temperature (C)]]*OO[[#This Row],[81]]</f>
        <v>0.1153634570168125</v>
      </c>
      <c r="CF495" s="10">
        <f>3/24000000*OO[[#This Row],[140 (06JUL1985 09:00:00)-Water Temperature (C)]]*OO[[#This Row],[82]]</f>
        <v>0.114793570914625</v>
      </c>
      <c r="CG495" s="10">
        <f>3/24000000*OO[[#This Row],[141 (06JUL1985 12:00:00)-Water Temperature (C)]]*OO[[#This Row],[83]]</f>
        <v>0.11440637430799999</v>
      </c>
      <c r="CH495" s="10">
        <f>3/24000000*OO[[#This Row],[142 (06JUL1985 15:00:00)-Water Temperature (C)]]*OO[[#This Row],[84]]</f>
        <v>0.114100657196425</v>
      </c>
      <c r="CI495" s="10">
        <f>3/24000000*OO[[#This Row],[143 (06JUL1985 18:00:00)-Water Temperature (C)]]*OO[[#This Row],[85]]</f>
        <v>0.11346158594010002</v>
      </c>
      <c r="CJ495" s="10">
        <f>3/24000000*OO[[#This Row],[144 (06JUL1985 21:00:00)-Water Temperature (C)]]*OO[[#This Row],[86]]</f>
        <v>0.11222620660124999</v>
      </c>
      <c r="CK495" s="10">
        <f>3/24000000*OO[[#This Row],[145 (07JUL1985 00:00:00)-Water Temperature (C)]]*OO[[#This Row],[87]]</f>
        <v>0.110177051565825</v>
      </c>
      <c r="CL495" s="10">
        <f>3/24000000*OO[[#This Row],[146 (07JUL1985 03:00:00)-Water Temperature (C)]]*OO[[#This Row],[88]]</f>
        <v>0.1080090212955</v>
      </c>
      <c r="CM495" s="10">
        <f>3/24000000*OO[[#This Row],[147 (07JUL1985 06:00:00)-Water Temperature (C)]]*OO[[#This Row],[89]]</f>
        <v>0.10589778128494999</v>
      </c>
      <c r="CN495" s="10">
        <f>3/24000000*OO[[#This Row],[148 (07JUL1985 09:00:00)-Water Temperature (C)]]*OO[[#This Row],[90]]</f>
        <v>0.10428320701499999</v>
      </c>
      <c r="CO495" s="10">
        <f>3/24000000*OO[[#This Row],[149 (07JUL1985 12:00:00)-Water Temperature (C)]]*OO[[#This Row],[91]]</f>
        <v>0.1030424533831875</v>
      </c>
      <c r="CP495" s="10">
        <f>3/24000000*OO[[#This Row],[150 (07JUL1985 15:00:00)-Water Temperature (C)]]*OO[[#This Row],[92]]</f>
        <v>0.1030424533831875</v>
      </c>
      <c r="CQ495" s="10">
        <f>3/24000000*OO[[#This Row],[151 (07JUL1985 18:00:00)-Water Temperature (C)]]*OO[[#This Row],[93]]</f>
        <v>0.1030424533831875</v>
      </c>
      <c r="CR495" s="10">
        <f>3/24000000*OO[[#This Row],[152 (07JUL1985 21:00:00)-Water Temperature (C)]]*OO[[#This Row],[94]]</f>
        <v>0.1030424533831875</v>
      </c>
      <c r="CS495" s="10">
        <f>3/24000000*OO[[#This Row],[153 (08JUL1985 00:00:00)-Water Temperature (C)]]*OO[[#This Row],[95]]</f>
        <v>0.1030424533831875</v>
      </c>
      <c r="CT495" s="10">
        <f>3/24000000*OO[[#This Row],[154 (08JUL1985 03:00:00)-Water Temperature (C)]]*OO[[#This Row],[96]]</f>
        <v>0.1030424533831875</v>
      </c>
      <c r="CU495" s="10">
        <f>3/24000000*OO[[#This Row],[155 (08JUL1985 06:00:00)-Water Temperature (C)]]*OO[[#This Row],[97]]</f>
        <v>0.1030424533831875</v>
      </c>
      <c r="CV495" s="10">
        <f>3/24000000*OO[[#This Row],[156 (08JUL1985 09:00:00)-Water Temperature (C)]]*OO[[#This Row],[98]]</f>
        <v>0.1030424533831875</v>
      </c>
      <c r="CW495" s="10">
        <f>3/24000000*OO[[#This Row],[157 (08JUL1985 12:00:00)-Water Temperature (C)]]*OO[[#This Row],[99]]</f>
        <v>0.1030424533831875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7.0958306546399993E-39</v>
      </c>
      <c r="AE496" s="10">
        <f>3/24000000*OO[[#This Row],[88 (29JUN1985 21:00:00)-Water Temperature (C)]]*OO[[#This Row],[30]]</f>
        <v>2.1590894174749998E-30</v>
      </c>
      <c r="AF496" s="10">
        <f>3/24000000*OO[[#This Row],[88 (29JUN1985 21:00:00)-Water Temperature (C)]]*OO[[#This Row],[30]]</f>
        <v>2.1590894174749998E-30</v>
      </c>
      <c r="AG496" s="10">
        <f>3/24000000*OO[[#This Row],[89 (30JUN1985 00:00:00)-Water Temperature (C)]]*OO[[#This Row],[31]]</f>
        <v>5.0063619163625004E-27</v>
      </c>
      <c r="AH496" s="10">
        <f>3/24000000*OO[[#This Row],[90 (30JUN1985 03:00:00)-Water Temperature (C)]]*OO[[#This Row],[32]]</f>
        <v>4.2781604509149998E-24</v>
      </c>
      <c r="AI496" s="10">
        <f>3/24000000*OO[[#This Row],[91 (30JUN1985 06:00:00)-Water Temperature (C)]]*OO[[#This Row],[33]]</f>
        <v>1.6077306961009999E-21</v>
      </c>
      <c r="AJ496" s="10">
        <f>3/24000000*OO[[#This Row],[92 (30JUN1985 09:00:00)-Water Temperature (C)]]*OO[[#This Row],[34]]</f>
        <v>3.0397084956712499E-19</v>
      </c>
      <c r="AK496" s="10">
        <f>3/24000000*OO[[#This Row],[93 (30JUN1985 12:00:00)-Water Temperature (C)]]*OO[[#This Row],[35]]</f>
        <v>3.1714692306762495E-17</v>
      </c>
      <c r="AL496" s="10">
        <f>3/24000000*OO[[#This Row],[94 (30JUN1985 15:00:00)-Water Temperature (C)]]*OO[[#This Row],[36]]</f>
        <v>1.970643149235E-15</v>
      </c>
      <c r="AM496" s="10">
        <f>3/24000000*OO[[#This Row],[95 (30JUN1985 18:00:00)-Water Temperature (C)]]*OO[[#This Row],[37]]</f>
        <v>7.7987136440324994E-14</v>
      </c>
      <c r="AN496" s="10">
        <f>3/24000000*OO[[#This Row],[96 (30JUN1985 21:00:00)-Water Temperature (C)]]*OO[[#This Row],[38]]</f>
        <v>2.0595748642563745E-12</v>
      </c>
      <c r="AO496" s="10">
        <f>3/24000000*OO[[#This Row],[97 (01JUL1985 00:00:00)-Water Temperature (C)]]*OO[[#This Row],[39]]</f>
        <v>3.7852413551699995E-11</v>
      </c>
      <c r="AP496" s="10">
        <f>3/24000000*OO[[#This Row],[98 (01JUL1985 03:00:00)-Water Temperature (C)]]*OO[[#This Row],[40]]</f>
        <v>5.0588095041562507E-10</v>
      </c>
      <c r="AQ496" s="10">
        <f>3/24000000*OO[[#This Row],[99 (01JUL1985 06:00:00)-Water Temperature (C)]]*OO[[#This Row],[41]]</f>
        <v>5.0983422388774998E-9</v>
      </c>
      <c r="AR496" s="10">
        <f>3/24000000*OO[[#This Row],[100 (01JUL1985 09:00:00)-Water Temperature (C)]]*OO[[#This Row],[42]]</f>
        <v>4.0199815356474994E-8</v>
      </c>
      <c r="AS496" s="10">
        <f>3/24000000*OO[[#This Row],[101 (01JUL1985 12:00:00)-Water Temperature (C)]]*OO[[#This Row],[43]]</f>
        <v>2.5243094395002503E-7</v>
      </c>
      <c r="AT496" s="10">
        <f>3/24000000*OO[[#This Row],[102 (01JUL1985 15:00:00)-Water Temperature (C)]]*OO[[#This Row],[44]]</f>
        <v>1.2885827716901249E-6</v>
      </c>
      <c r="AU496" s="10">
        <f>3/24000000*OO[[#This Row],[103 (01JUL1985 18:00:00)-Water Temperature (C)]]*OO[[#This Row],[45]]</f>
        <v>5.4520214241674993E-6</v>
      </c>
      <c r="AV496" s="10">
        <f>3/24000000*OO[[#This Row],[104 (01JUL1985 21:00:00)-Water Temperature (C)]]*OO[[#This Row],[46]]</f>
        <v>1.937380379641875E-5</v>
      </c>
      <c r="AW496" s="10">
        <f>3/24000000*OO[[#This Row],[105 (02JUL1985 00:00:00)-Water Temperature (C)]]*OO[[#This Row],[47]]</f>
        <v>5.8960469370549993E-5</v>
      </c>
      <c r="AX496" s="10">
        <f>3/24000000*OO[[#This Row],[106 (02JUL1985 03:00:00)-Water Temperature (C)]]*OO[[#This Row],[48]]</f>
        <v>1.5701490535941249E-4</v>
      </c>
      <c r="AY496" s="10">
        <f>3/24000000*OO[[#This Row],[107 (02JUL1985 06:00:00)-Water Temperature (C)]]*OO[[#This Row],[49]]</f>
        <v>3.7186251523687496E-4</v>
      </c>
      <c r="AZ496" s="10">
        <f>3/24000000*OO[[#This Row],[108 (02JUL1985 09:00:00)-Water Temperature (C)]]*OO[[#This Row],[50]]</f>
        <v>7.9982100634499998E-4</v>
      </c>
      <c r="BA496" s="10">
        <f>3/24000000*OO[[#This Row],[109 (02JUL1985 12:00:00)-Water Temperature (C)]]*OO[[#This Row],[51]]</f>
        <v>1.5687995863319999E-3</v>
      </c>
      <c r="BB496" s="10">
        <f>3/24000000*OO[[#This Row],[110 (02JUL1985 15:00:00)-Water Temperature (C)]]*OO[[#This Row],[52]]</f>
        <v>2.8306417494637498E-3</v>
      </c>
      <c r="BC496" s="10">
        <f>3/24000000*OO[[#This Row],[111 (02JUL1985 18:00:00)-Water Temperature (C)]]*OO[[#This Row],[53]]</f>
        <v>4.728879637639999E-3</v>
      </c>
      <c r="BD496" s="10">
        <f>3/24000000*OO[[#This Row],[112 (02JUL1985 21:00:00)-Water Temperature (C)]]*OO[[#This Row],[54]]</f>
        <v>7.3493551985000004E-3</v>
      </c>
      <c r="BE496" s="10">
        <f>3/24000000*OO[[#This Row],[113 (03JUL1985 00:00:00)-Water Temperature (C)]]*OO[[#This Row],[55]]</f>
        <v>1.0724387230929999E-2</v>
      </c>
      <c r="BF496" s="10">
        <f>3/24000000*OO[[#This Row],[114 (03JUL1985 03:00:00)-Water Temperature (C)]]*OO[[#This Row],[56]]</f>
        <v>1.4877824943728751E-2</v>
      </c>
      <c r="BG496" s="10">
        <f>3/24000000*OO[[#This Row],[115 (03JUL1985 06:00:00)-Water Temperature (C)]]*OO[[#This Row],[57]]</f>
        <v>1.9778526332182498E-2</v>
      </c>
      <c r="BH496" s="10">
        <f>3/24000000*OO[[#This Row],[116 (03JUL1985 09:00:00)-Water Temperature (C)]]*OO[[#This Row],[58]]</f>
        <v>2.550346141343E-2</v>
      </c>
      <c r="BI496" s="10">
        <f>3/24000000*OO[[#This Row],[117 (03JUL1985 12:00:00)-Water Temperature (C)]]*OO[[#This Row],[59]]</f>
        <v>3.1663283565787501E-2</v>
      </c>
      <c r="BJ496" s="10">
        <f>3/24000000*OO[[#This Row],[118 (03JUL1985 15:00:00)-Water Temperature (C)]]*OO[[#This Row],[60]]</f>
        <v>3.8389561976174998E-2</v>
      </c>
      <c r="BK496" s="10">
        <f>3/24000000*OO[[#This Row],[119 (03JUL1985 18:00:00)-Water Temperature (C)]]*OO[[#This Row],[61]]</f>
        <v>4.5308755854099998E-2</v>
      </c>
      <c r="BL496" s="10">
        <f>3/24000000*OO[[#This Row],[120 (03JUL1985 21:00:00)-Water Temperature (C)]]*OO[[#This Row],[62]]</f>
        <v>5.2034826301899997E-2</v>
      </c>
      <c r="BM496" s="10">
        <f>3/24000000*OO[[#This Row],[121 (04JUL1985 00:00:00)-Water Temperature (C)]]*OO[[#This Row],[63]]</f>
        <v>5.8341947079150004E-2</v>
      </c>
      <c r="BN496" s="10">
        <f>3/24000000*OO[[#This Row],[122 (04JUL1985 03:00:00)-Water Temperature (C)]]*OO[[#This Row],[64]]</f>
        <v>6.4219149458324992E-2</v>
      </c>
      <c r="BO496" s="10">
        <f>3/24000000*OO[[#This Row],[123 (04JUL1985 06:00:00)-Water Temperature (C)]]*OO[[#This Row],[65]]</f>
        <v>6.9789682263000002E-2</v>
      </c>
      <c r="BP496" s="10">
        <f>3/24000000*OO[[#This Row],[124 (04JUL1985 09:00:00)-Water Temperature (C)]]*OO[[#This Row],[66]]</f>
        <v>7.5563725441624985E-2</v>
      </c>
      <c r="BQ496" s="10">
        <f>3/24000000*OO[[#This Row],[125 (04JUL1985 12:00:00)-Water Temperature (C)]]*OO[[#This Row],[67]]</f>
        <v>8.1131919075999995E-2</v>
      </c>
      <c r="BR496" s="10">
        <f>3/24000000*OO[[#This Row],[126 (04JUL1985 15:00:00)-Water Temperature (C)]]*OO[[#This Row],[68]]</f>
        <v>8.6340011174787484E-2</v>
      </c>
      <c r="BS496" s="10">
        <f>3/24000000*OO[[#This Row],[127 (04JUL1985 18:00:00)-Water Temperature (C)]]*OO[[#This Row],[69]]</f>
        <v>9.0969309807075002E-2</v>
      </c>
      <c r="BT496" s="10">
        <f>3/24000000*OO[[#This Row],[128 (04JUL1985 21:00:00)-Water Temperature (C)]]*OO[[#This Row],[70]]</f>
        <v>9.4454243780000002E-2</v>
      </c>
      <c r="BU496" s="10">
        <f>3/24000000*OO[[#This Row],[129 (05JUL1985 00:00:00)-Water Temperature (C)]]*OO[[#This Row],[71]]</f>
        <v>9.6767574728124986E-2</v>
      </c>
      <c r="BV496" s="10">
        <f>3/24000000*OO[[#This Row],[130 (05JUL1985 03:00:00)-Water Temperature (C)]]*OO[[#This Row],[72]]</f>
        <v>9.8506114396424996E-2</v>
      </c>
      <c r="BW496" s="10">
        <f>3/24000000*OO[[#This Row],[131 (05JUL1985 06:00:00)-Water Temperature (C)]]*OO[[#This Row],[73]]</f>
        <v>9.9840925428499996E-2</v>
      </c>
      <c r="BX496" s="10">
        <f>3/24000000*OO[[#This Row],[132 (05JUL1985 09:00:00)-Water Temperature (C)]]*OO[[#This Row],[74]]</f>
        <v>0.10136576775775</v>
      </c>
      <c r="BY496" s="10">
        <f>3/24000000*OO[[#This Row],[133 (05JUL1985 12:00:00)-Water Temperature (C)]]*OO[[#This Row],[75]]</f>
        <v>0.1026276518969375</v>
      </c>
      <c r="BZ496" s="10">
        <f>3/24000000*OO[[#This Row],[134 (05JUL1985 15:00:00)-Water Temperature (C)]]*OO[[#This Row],[76]]</f>
        <v>0.10340035851</v>
      </c>
      <c r="CA496" s="10">
        <f>3/24000000*OO[[#This Row],[135 (05JUL1985 18:00:00)-Water Temperature (C)]]*OO[[#This Row],[77]]</f>
        <v>0.10375055387707499</v>
      </c>
      <c r="CB496" s="10">
        <f>3/24000000*OO[[#This Row],[136 (05JUL1985 21:00:00)-Water Temperature (C)]]*OO[[#This Row],[78]]</f>
        <v>0.10351765688152501</v>
      </c>
      <c r="CC496" s="10">
        <f>3/24000000*OO[[#This Row],[137 (06JUL1985 00:00:00)-Water Temperature (C)]]*OO[[#This Row],[79]]</f>
        <v>0.1028686218238625</v>
      </c>
      <c r="CD496" s="10">
        <f>3/24000000*OO[[#This Row],[138 (06JUL1985 03:00:00)-Water Temperature (C)]]*OO[[#This Row],[80]]</f>
        <v>0.10193773830581249</v>
      </c>
      <c r="CE496" s="10">
        <f>3/24000000*OO[[#This Row],[139 (06JUL1985 06:00:00)-Water Temperature (C)]]*OO[[#This Row],[81]]</f>
        <v>0.101023906914</v>
      </c>
      <c r="CF496" s="10">
        <f>3/24000000*OO[[#This Row],[140 (06JUL1985 09:00:00)-Water Temperature (C)]]*OO[[#This Row],[82]]</f>
        <v>0.1007316792339375</v>
      </c>
      <c r="CG496" s="10">
        <f>3/24000000*OO[[#This Row],[141 (06JUL1985 12:00:00)-Water Temperature (C)]]*OO[[#This Row],[83]]</f>
        <v>0.100583566379675</v>
      </c>
      <c r="CH496" s="10">
        <f>3/24000000*OO[[#This Row],[142 (06JUL1985 15:00:00)-Water Temperature (C)]]*OO[[#This Row],[84]]</f>
        <v>0.1004927997020625</v>
      </c>
      <c r="CI496" s="10">
        <f>3/24000000*OO[[#This Row],[143 (06JUL1985 18:00:00)-Water Temperature (C)]]*OO[[#This Row],[85]]</f>
        <v>0.10009737222663749</v>
      </c>
      <c r="CJ496" s="10">
        <f>3/24000000*OO[[#This Row],[144 (06JUL1985 21:00:00)-Water Temperature (C)]]*OO[[#This Row],[86]]</f>
        <v>9.9162364989399995E-2</v>
      </c>
      <c r="CK496" s="10">
        <f>3/24000000*OO[[#This Row],[145 (07JUL1985 00:00:00)-Water Temperature (C)]]*OO[[#This Row],[87]]</f>
        <v>9.7499412223175E-2</v>
      </c>
      <c r="CL496" s="10">
        <f>3/24000000*OO[[#This Row],[146 (07JUL1985 03:00:00)-Water Temperature (C)]]*OO[[#This Row],[88]]</f>
        <v>9.5726609320499992E-2</v>
      </c>
      <c r="CM496" s="10">
        <f>3/24000000*OO[[#This Row],[147 (07JUL1985 06:00:00)-Water Temperature (C)]]*OO[[#This Row],[89]]</f>
        <v>9.3991476438824995E-2</v>
      </c>
      <c r="CN496" s="10">
        <f>3/24000000*OO[[#This Row],[148 (07JUL1985 09:00:00)-Water Temperature (C)]]*OO[[#This Row],[90]]</f>
        <v>9.2689308581099999E-2</v>
      </c>
      <c r="CO496" s="10">
        <f>3/24000000*OO[[#This Row],[149 (07JUL1985 12:00:00)-Water Temperature (C)]]*OO[[#This Row],[91]]</f>
        <v>9.1703301829200001E-2</v>
      </c>
      <c r="CP496" s="10">
        <f>3/24000000*OO[[#This Row],[150 (07JUL1985 15:00:00)-Water Temperature (C)]]*OO[[#This Row],[92]]</f>
        <v>9.1703301829200001E-2</v>
      </c>
      <c r="CQ496" s="10">
        <f>3/24000000*OO[[#This Row],[151 (07JUL1985 18:00:00)-Water Temperature (C)]]*OO[[#This Row],[93]]</f>
        <v>9.1703301829200001E-2</v>
      </c>
      <c r="CR496" s="10">
        <f>3/24000000*OO[[#This Row],[152 (07JUL1985 21:00:00)-Water Temperature (C)]]*OO[[#This Row],[94]]</f>
        <v>9.1703301829200001E-2</v>
      </c>
      <c r="CS496" s="10">
        <f>3/24000000*OO[[#This Row],[153 (08JUL1985 00:00:00)-Water Temperature (C)]]*OO[[#This Row],[95]]</f>
        <v>9.1703301829200001E-2</v>
      </c>
      <c r="CT496" s="10">
        <f>3/24000000*OO[[#This Row],[154 (08JUL1985 03:00:00)-Water Temperature (C)]]*OO[[#This Row],[96]]</f>
        <v>9.1703301829200001E-2</v>
      </c>
      <c r="CU496" s="10">
        <f>3/24000000*OO[[#This Row],[155 (08JUL1985 06:00:00)-Water Temperature (C)]]*OO[[#This Row],[97]]</f>
        <v>9.1703301829200001E-2</v>
      </c>
      <c r="CV496" s="10">
        <f>3/24000000*OO[[#This Row],[156 (08JUL1985 09:00:00)-Water Temperature (C)]]*OO[[#This Row],[98]]</f>
        <v>9.1703301829200001E-2</v>
      </c>
      <c r="CW496" s="10">
        <f>3/24000000*OO[[#This Row],[157 (08JUL1985 12:00:00)-Water Temperature (C)]]*OO[[#This Row],[99]]</f>
        <v>9.1703301829200001E-2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1.6322774651329998E-39</v>
      </c>
      <c r="AE497" s="10">
        <f>3/24000000*OO[[#This Row],[88 (29JUN1985 21:00:00)-Water Temperature (C)]]*OO[[#This Row],[30]]</f>
        <v>6.1563692291137492E-31</v>
      </c>
      <c r="AF497" s="10">
        <f>3/24000000*OO[[#This Row],[88 (29JUN1985 21:00:00)-Water Temperature (C)]]*OO[[#This Row],[30]]</f>
        <v>6.1563692291137492E-31</v>
      </c>
      <c r="AG497" s="10">
        <f>3/24000000*OO[[#This Row],[89 (30JUN1985 00:00:00)-Water Temperature (C)]]*OO[[#This Row],[31]]</f>
        <v>1.5471616256892499E-27</v>
      </c>
      <c r="AH497" s="10">
        <f>3/24000000*OO[[#This Row],[90 (30JUN1985 03:00:00)-Water Temperature (C)]]*OO[[#This Row],[32]]</f>
        <v>1.4206773304327498E-24</v>
      </c>
      <c r="AI497" s="10">
        <f>3/24000000*OO[[#This Row],[91 (30JUN1985 06:00:00)-Water Temperature (C)]]*OO[[#This Row],[33]]</f>
        <v>5.6903381878537498E-22</v>
      </c>
      <c r="AJ497" s="10">
        <f>3/24000000*OO[[#This Row],[92 (30JUN1985 09:00:00)-Water Temperature (C)]]*OO[[#This Row],[34]]</f>
        <v>1.14018255090225E-19</v>
      </c>
      <c r="AK497" s="10">
        <f>3/24000000*OO[[#This Row],[93 (30JUN1985 12:00:00)-Water Temperature (C)]]*OO[[#This Row],[35]]</f>
        <v>1.254734202474E-17</v>
      </c>
      <c r="AL497" s="10">
        <f>3/24000000*OO[[#This Row],[94 (30JUN1985 15:00:00)-Water Temperature (C)]]*OO[[#This Row],[36]]</f>
        <v>8.1912908391999995E-16</v>
      </c>
      <c r="AM497" s="10">
        <f>3/24000000*OO[[#This Row],[95 (30JUN1985 18:00:00)-Water Temperature (C)]]*OO[[#This Row],[37]]</f>
        <v>3.3946229106487495E-14</v>
      </c>
      <c r="AN497" s="10">
        <f>3/24000000*OO[[#This Row],[96 (30JUN1985 21:00:00)-Water Temperature (C)]]*OO[[#This Row],[38]]</f>
        <v>9.3607134025599983E-13</v>
      </c>
      <c r="AO497" s="10">
        <f>3/24000000*OO[[#This Row],[97 (01JUL1985 00:00:00)-Water Temperature (C)]]*OO[[#This Row],[39]]</f>
        <v>1.7920086813405001E-11</v>
      </c>
      <c r="AP497" s="10">
        <f>3/24000000*OO[[#This Row],[98 (01JUL1985 03:00:00)-Water Temperature (C)]]*OO[[#This Row],[40]]</f>
        <v>2.4891716633392499E-10</v>
      </c>
      <c r="AQ497" s="10">
        <f>3/24000000*OO[[#This Row],[99 (01JUL1985 06:00:00)-Water Temperature (C)]]*OO[[#This Row],[41]]</f>
        <v>2.6023814144444999E-9</v>
      </c>
      <c r="AR497" s="10">
        <f>3/24000000*OO[[#This Row],[100 (01JUL1985 09:00:00)-Water Temperature (C)]]*OO[[#This Row],[42]]</f>
        <v>2.1245037087312498E-8</v>
      </c>
      <c r="AS497" s="10">
        <f>3/24000000*OO[[#This Row],[101 (01JUL1985 12:00:00)-Water Temperature (C)]]*OO[[#This Row],[43]]</f>
        <v>1.378631098000625E-7</v>
      </c>
      <c r="AT497" s="10">
        <f>3/24000000*OO[[#This Row],[102 (01JUL1985 15:00:00)-Water Temperature (C)]]*OO[[#This Row],[44]]</f>
        <v>7.2604687434525E-7</v>
      </c>
      <c r="AU497" s="10">
        <f>3/24000000*OO[[#This Row],[103 (01JUL1985 18:00:00)-Water Temperature (C)]]*OO[[#This Row],[45]]</f>
        <v>3.1641423309474995E-6</v>
      </c>
      <c r="AV497" s="10">
        <f>3/24000000*OO[[#This Row],[104 (01JUL1985 21:00:00)-Water Temperature (C)]]*OO[[#This Row],[46]]</f>
        <v>1.1562353775024997E-5</v>
      </c>
      <c r="AW497" s="10">
        <f>3/24000000*OO[[#This Row],[105 (02JUL1985 00:00:00)-Water Temperature (C)]]*OO[[#This Row],[47]]</f>
        <v>3.6131627131249997E-5</v>
      </c>
      <c r="AX497" s="10">
        <f>3/24000000*OO[[#This Row],[106 (02JUL1985 03:00:00)-Water Temperature (C)]]*OO[[#This Row],[48]]</f>
        <v>9.8649531222449991E-5</v>
      </c>
      <c r="AY497" s="10">
        <f>3/24000000*OO[[#This Row],[107 (02JUL1985 06:00:00)-Water Temperature (C)]]*OO[[#This Row],[49]]</f>
        <v>2.392013222088875E-4</v>
      </c>
      <c r="AZ497" s="10">
        <f>3/24000000*OO[[#This Row],[108 (02JUL1985 09:00:00)-Water Temperature (C)]]*OO[[#This Row],[50]]</f>
        <v>5.2595919753875E-4</v>
      </c>
      <c r="BA497" s="10">
        <f>3/24000000*OO[[#This Row],[109 (02JUL1985 12:00:00)-Water Temperature (C)]]*OO[[#This Row],[51]]</f>
        <v>1.0530055070972499E-3</v>
      </c>
      <c r="BB497" s="10">
        <f>3/24000000*OO[[#This Row],[110 (02JUL1985 15:00:00)-Water Temperature (C)]]*OO[[#This Row],[52]]</f>
        <v>1.9365326313037499E-3</v>
      </c>
      <c r="BC497" s="10">
        <f>3/24000000*OO[[#This Row],[111 (02JUL1985 18:00:00)-Water Temperature (C)]]*OO[[#This Row],[53]]</f>
        <v>3.2931214667774999E-3</v>
      </c>
      <c r="BD497" s="10">
        <f>3/24000000*OO[[#This Row],[112 (02JUL1985 21:00:00)-Water Temperature (C)]]*OO[[#This Row],[54]]</f>
        <v>5.2029610142099994E-3</v>
      </c>
      <c r="BE497" s="10">
        <f>3/24000000*OO[[#This Row],[113 (03JUL1985 00:00:00)-Water Temperature (C)]]*OO[[#This Row],[55]]</f>
        <v>7.7098994708649999E-3</v>
      </c>
      <c r="BF497" s="10">
        <f>3/24000000*OO[[#This Row],[114 (03JUL1985 03:00:00)-Water Temperature (C)]]*OO[[#This Row],[56]]</f>
        <v>1.08490182999125E-2</v>
      </c>
      <c r="BG497" s="10">
        <f>3/24000000*OO[[#This Row],[115 (03JUL1985 06:00:00)-Water Temperature (C)]]*OO[[#This Row],[57]]</f>
        <v>1.4614558548371249E-2</v>
      </c>
      <c r="BH497" s="10">
        <f>3/24000000*OO[[#This Row],[116 (03JUL1985 09:00:00)-Water Temperature (C)]]*OO[[#This Row],[58]]</f>
        <v>1.9074789696484996E-2</v>
      </c>
      <c r="BI497" s="10">
        <f>3/24000000*OO[[#This Row],[117 (03JUL1985 12:00:00)-Water Temperature (C)]]*OO[[#This Row],[59]]</f>
        <v>2.3945040941167499E-2</v>
      </c>
      <c r="BJ497" s="10">
        <f>3/24000000*OO[[#This Row],[118 (03JUL1985 15:00:00)-Water Temperature (C)]]*OO[[#This Row],[60]]</f>
        <v>2.93297673118325E-2</v>
      </c>
      <c r="BK497" s="10">
        <f>3/24000000*OO[[#This Row],[119 (03JUL1985 18:00:00)-Water Temperature (C)]]*OO[[#This Row],[61]]</f>
        <v>3.4938536587200003E-2</v>
      </c>
      <c r="BL497" s="10">
        <f>3/24000000*OO[[#This Row],[120 (03JUL1985 21:00:00)-Water Temperature (C)]]*OO[[#This Row],[62]]</f>
        <v>4.04683869135E-2</v>
      </c>
      <c r="BM497" s="10">
        <f>3/24000000*OO[[#This Row],[121 (04JUL1985 00:00:00)-Water Temperature (C)]]*OO[[#This Row],[63]]</f>
        <v>4.573399507775E-2</v>
      </c>
      <c r="BN497" s="10">
        <f>3/24000000*OO[[#This Row],[122 (04JUL1985 03:00:00)-Water Temperature (C)]]*OO[[#This Row],[64]]</f>
        <v>5.0709510130349994E-2</v>
      </c>
      <c r="BO497" s="10">
        <f>3/24000000*OO[[#This Row],[123 (04JUL1985 06:00:00)-Water Temperature (C)]]*OO[[#This Row],[65]]</f>
        <v>5.5481319865387506E-2</v>
      </c>
      <c r="BP497" s="10">
        <f>3/24000000*OO[[#This Row],[124 (04JUL1985 09:00:00)-Water Temperature (C)]]*OO[[#This Row],[66]]</f>
        <v>6.0443783813600008E-2</v>
      </c>
      <c r="BQ497" s="10">
        <f>3/24000000*OO[[#This Row],[125 (04JUL1985 12:00:00)-Water Temperature (C)]]*OO[[#This Row],[67]]</f>
        <v>6.5266556918399998E-2</v>
      </c>
      <c r="BR497" s="10">
        <f>3/24000000*OO[[#This Row],[126 (04JUL1985 15:00:00)-Water Temperature (C)]]*OO[[#This Row],[68]]</f>
        <v>6.9819589156450007E-2</v>
      </c>
      <c r="BS497" s="10">
        <f>3/24000000*OO[[#This Row],[127 (04JUL1985 18:00:00)-Water Temperature (C)]]*OO[[#This Row],[69]]</f>
        <v>7.3915312451624998E-2</v>
      </c>
      <c r="BT497" s="10">
        <f>3/24000000*OO[[#This Row],[128 (04JUL1985 21:00:00)-Water Temperature (C)]]*OO[[#This Row],[70]]</f>
        <v>7.7082480091674996E-2</v>
      </c>
      <c r="BU497" s="10">
        <f>3/24000000*OO[[#This Row],[129 (05JUL1985 00:00:00)-Water Temperature (C)]]*OO[[#This Row],[71]]</f>
        <v>7.9296642284925001E-2</v>
      </c>
      <c r="BV497" s="10">
        <f>3/24000000*OO[[#This Row],[130 (05JUL1985 03:00:00)-Water Temperature (C)]]*OO[[#This Row],[72]]</f>
        <v>8.1037866903375E-2</v>
      </c>
      <c r="BW497" s="10">
        <f>3/24000000*OO[[#This Row],[131 (05JUL1985 06:00:00)-Water Temperature (C)]]*OO[[#This Row],[73]]</f>
        <v>8.2440514665599998E-2</v>
      </c>
      <c r="BX497" s="10">
        <f>3/24000000*OO[[#This Row],[132 (05JUL1985 09:00:00)-Water Temperature (C)]]*OO[[#This Row],[74]]</f>
        <v>8.3991032353949988E-2</v>
      </c>
      <c r="BY497" s="10">
        <f>3/24000000*OO[[#This Row],[133 (05JUL1985 12:00:00)-Water Temperature (C)]]*OO[[#This Row],[75]]</f>
        <v>8.5305416187300004E-2</v>
      </c>
      <c r="BZ497" s="10">
        <f>3/24000000*OO[[#This Row],[134 (05JUL1985 15:00:00)-Water Temperature (C)]]*OO[[#This Row],[76]]</f>
        <v>8.6209418894775E-2</v>
      </c>
      <c r="CA497" s="10">
        <f>3/24000000*OO[[#This Row],[135 (05JUL1985 18:00:00)-Water Temperature (C)]]*OO[[#This Row],[77]]</f>
        <v>8.673936592275E-2</v>
      </c>
      <c r="CB497" s="10">
        <f>3/24000000*OO[[#This Row],[136 (05JUL1985 21:00:00)-Water Temperature (C)]]*OO[[#This Row],[78]]</f>
        <v>8.6773888423037487E-2</v>
      </c>
      <c r="CC497" s="10">
        <f>3/24000000*OO[[#This Row],[137 (06JUL1985 00:00:00)-Water Temperature (C)]]*OO[[#This Row],[79]]</f>
        <v>8.6447325791274995E-2</v>
      </c>
      <c r="CD497" s="10">
        <f>3/24000000*OO[[#This Row],[138 (06JUL1985 03:00:00)-Water Temperature (C)]]*OO[[#This Row],[80]]</f>
        <v>8.5870961747587501E-2</v>
      </c>
      <c r="CE497" s="10">
        <f>3/24000000*OO[[#This Row],[139 (06JUL1985 06:00:00)-Water Temperature (C)]]*OO[[#This Row],[81]]</f>
        <v>8.5298199803749988E-2</v>
      </c>
      <c r="CF497" s="10">
        <f>3/24000000*OO[[#This Row],[140 (06JUL1985 09:00:00)-Water Temperature (C)]]*OO[[#This Row],[82]]</f>
        <v>8.5236321362049991E-2</v>
      </c>
      <c r="CG497" s="10">
        <f>3/24000000*OO[[#This Row],[141 (06JUL1985 12:00:00)-Water Temperature (C)]]*OO[[#This Row],[83]]</f>
        <v>8.5284053381537495E-2</v>
      </c>
      <c r="CH497" s="10">
        <f>3/24000000*OO[[#This Row],[142 (06JUL1985 15:00:00)-Water Temperature (C)]]*OO[[#This Row],[84]]</f>
        <v>8.5368496247287484E-2</v>
      </c>
      <c r="CI497" s="10">
        <f>3/24000000*OO[[#This Row],[143 (06JUL1985 18:00:00)-Water Temperature (C)]]*OO[[#This Row],[85]]</f>
        <v>8.51844212144625E-2</v>
      </c>
      <c r="CJ497" s="10">
        <f>3/24000000*OO[[#This Row],[144 (06JUL1985 21:00:00)-Water Temperature (C)]]*OO[[#This Row],[86]]</f>
        <v>8.4527507543324998E-2</v>
      </c>
      <c r="CK497" s="10">
        <f>3/24000000*OO[[#This Row],[145 (07JUL1985 00:00:00)-Water Temperature (C)]]*OO[[#This Row],[87]]</f>
        <v>8.3243939084062496E-2</v>
      </c>
      <c r="CL497" s="10">
        <f>3/24000000*OO[[#This Row],[146 (07JUL1985 03:00:00)-Water Temperature (C)]]*OO[[#This Row],[88]]</f>
        <v>8.1861963207199989E-2</v>
      </c>
      <c r="CM497" s="10">
        <f>3/24000000*OO[[#This Row],[147 (07JUL1985 06:00:00)-Water Temperature (C)]]*OO[[#This Row],[89]]</f>
        <v>8.0504147562150005E-2</v>
      </c>
      <c r="CN497" s="10">
        <f>3/24000000*OO[[#This Row],[148 (07JUL1985 09:00:00)-Water Temperature (C)]]*OO[[#This Row],[90]]</f>
        <v>7.9511614278075002E-2</v>
      </c>
      <c r="CO497" s="10">
        <f>3/24000000*OO[[#This Row],[149 (07JUL1985 12:00:00)-Water Temperature (C)]]*OO[[#This Row],[91]]</f>
        <v>7.8775629434249997E-2</v>
      </c>
      <c r="CP497" s="10">
        <f>3/24000000*OO[[#This Row],[150 (07JUL1985 15:00:00)-Water Temperature (C)]]*OO[[#This Row],[92]]</f>
        <v>7.8775629434249997E-2</v>
      </c>
      <c r="CQ497" s="10">
        <f>3/24000000*OO[[#This Row],[151 (07JUL1985 18:00:00)-Water Temperature (C)]]*OO[[#This Row],[93]]</f>
        <v>7.8775629434249997E-2</v>
      </c>
      <c r="CR497" s="10">
        <f>3/24000000*OO[[#This Row],[152 (07JUL1985 21:00:00)-Water Temperature (C)]]*OO[[#This Row],[94]]</f>
        <v>7.8775629434249997E-2</v>
      </c>
      <c r="CS497" s="10">
        <f>3/24000000*OO[[#This Row],[153 (08JUL1985 00:00:00)-Water Temperature (C)]]*OO[[#This Row],[95]]</f>
        <v>7.8775629434249997E-2</v>
      </c>
      <c r="CT497" s="10">
        <f>3/24000000*OO[[#This Row],[154 (08JUL1985 03:00:00)-Water Temperature (C)]]*OO[[#This Row],[96]]</f>
        <v>7.8775629434249997E-2</v>
      </c>
      <c r="CU497" s="10">
        <f>3/24000000*OO[[#This Row],[155 (08JUL1985 06:00:00)-Water Temperature (C)]]*OO[[#This Row],[97]]</f>
        <v>7.8775629434249997E-2</v>
      </c>
      <c r="CV497" s="10">
        <f>3/24000000*OO[[#This Row],[156 (08JUL1985 09:00:00)-Water Temperature (C)]]*OO[[#This Row],[98]]</f>
        <v>7.8775629434249997E-2</v>
      </c>
      <c r="CW497" s="10">
        <f>3/24000000*OO[[#This Row],[157 (08JUL1985 12:00:00)-Water Temperature (C)]]*OO[[#This Row],[99]]</f>
        <v>7.8775629434249997E-2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3.8136418936874997E-40</v>
      </c>
      <c r="AE498" s="10">
        <f>3/24000000*OO[[#This Row],[88 (29JUN1985 21:00:00)-Water Temperature (C)]]*OO[[#This Row],[30]]</f>
        <v>1.7806278899397495E-31</v>
      </c>
      <c r="AF498" s="10">
        <f>3/24000000*OO[[#This Row],[88 (29JUN1985 21:00:00)-Water Temperature (C)]]*OO[[#This Row],[30]]</f>
        <v>1.7806278899397495E-31</v>
      </c>
      <c r="AG498" s="10">
        <f>3/24000000*OO[[#This Row],[89 (30JUN1985 00:00:00)-Water Temperature (C)]]*OO[[#This Row],[31]]</f>
        <v>4.8430889043775005E-28</v>
      </c>
      <c r="AH498" s="10">
        <f>3/24000000*OO[[#This Row],[90 (30JUN1985 03:00:00)-Water Temperature (C)]]*OO[[#This Row],[32]]</f>
        <v>4.7733075178037501E-25</v>
      </c>
      <c r="AI498" s="10">
        <f>3/24000000*OO[[#This Row],[91 (30JUN1985 06:00:00)-Water Temperature (C)]]*OO[[#This Row],[33]]</f>
        <v>2.0352341138924999E-22</v>
      </c>
      <c r="AJ498" s="10">
        <f>3/24000000*OO[[#This Row],[92 (30JUN1985 09:00:00)-Water Temperature (C)]]*OO[[#This Row],[34]]</f>
        <v>4.3161304312874999E-20</v>
      </c>
      <c r="AK498" s="10">
        <f>3/24000000*OO[[#This Row],[93 (30JUN1985 12:00:00)-Water Temperature (C)]]*OO[[#This Row],[35]]</f>
        <v>5.0037238066200001E-18</v>
      </c>
      <c r="AL498" s="10">
        <f>3/24000000*OO[[#This Row],[94 (30JUN1985 15:00:00)-Water Temperature (C)]]*OO[[#This Row],[36]]</f>
        <v>3.4277244608250003E-16</v>
      </c>
      <c r="AM498" s="10">
        <f>3/24000000*OO[[#This Row],[95 (30JUN1985 18:00:00)-Water Temperature (C)]]*OO[[#This Row],[37]]</f>
        <v>1.4856191381475E-14</v>
      </c>
      <c r="AN498" s="10">
        <f>3/24000000*OO[[#This Row],[96 (30JUN1985 21:00:00)-Water Temperature (C)]]*OO[[#This Row],[38]]</f>
        <v>4.2721735110600001E-13</v>
      </c>
      <c r="AO498" s="10">
        <f>3/24000000*OO[[#This Row],[97 (01JUL1985 00:00:00)-Water Temperature (C)]]*OO[[#This Row],[39]]</f>
        <v>8.5080061405362484E-12</v>
      </c>
      <c r="AP498" s="10">
        <f>3/24000000*OO[[#This Row],[98 (01JUL1985 03:00:00)-Water Temperature (C)]]*OO[[#This Row],[40]]</f>
        <v>1.22665636167E-10</v>
      </c>
      <c r="AQ498" s="10">
        <f>3/24000000*OO[[#This Row],[99 (01JUL1985 06:00:00)-Water Temperature (C)]]*OO[[#This Row],[41]]</f>
        <v>1.3285520844035E-9</v>
      </c>
      <c r="AR498" s="10">
        <f>3/24000000*OO[[#This Row],[100 (01JUL1985 09:00:00)-Water Temperature (C)]]*OO[[#This Row],[42]]</f>
        <v>1.1213679999187499E-8</v>
      </c>
      <c r="AS498" s="10">
        <f>3/24000000*OO[[#This Row],[101 (01JUL1985 12:00:00)-Water Temperature (C)]]*OO[[#This Row],[43]]</f>
        <v>7.5094421136800006E-8</v>
      </c>
      <c r="AT498" s="10">
        <f>3/24000000*OO[[#This Row],[102 (01JUL1985 15:00:00)-Water Temperature (C)]]*OO[[#This Row],[44]]</f>
        <v>4.0745131836199999E-7</v>
      </c>
      <c r="AU498" s="10">
        <f>3/24000000*OO[[#This Row],[103 (01JUL1985 18:00:00)-Water Temperature (C)]]*OO[[#This Row],[45]]</f>
        <v>1.82663249052375E-6</v>
      </c>
      <c r="AV498" s="10">
        <f>3/24000000*OO[[#This Row],[104 (01JUL1985 21:00:00)-Water Temperature (C)]]*OO[[#This Row],[46]]</f>
        <v>6.8561690536499995E-6</v>
      </c>
      <c r="AW498" s="10">
        <f>3/24000000*OO[[#This Row],[105 (02JUL1985 00:00:00)-Water Temperature (C)]]*OO[[#This Row],[47]]</f>
        <v>2.19738581252625E-5</v>
      </c>
      <c r="AX498" s="10">
        <f>3/24000000*OO[[#This Row],[106 (02JUL1985 03:00:00)-Water Temperature (C)]]*OO[[#This Row],[48]]</f>
        <v>6.1437022128549998E-5</v>
      </c>
      <c r="AY498" s="10">
        <f>3/24000000*OO[[#This Row],[107 (02JUL1985 06:00:00)-Water Temperature (C)]]*OO[[#This Row],[49]]</f>
        <v>1.5234965612125E-4</v>
      </c>
      <c r="AZ498" s="10">
        <f>3/24000000*OO[[#This Row],[108 (02JUL1985 09:00:00)-Water Temperature (C)]]*OO[[#This Row],[50]]</f>
        <v>3.4209611331974997E-4</v>
      </c>
      <c r="BA498" s="10">
        <f>3/24000000*OO[[#This Row],[109 (02JUL1985 12:00:00)-Water Temperature (C)]]*OO[[#This Row],[51]]</f>
        <v>6.9841891351274995E-4</v>
      </c>
      <c r="BB498" s="10">
        <f>3/24000000*OO[[#This Row],[110 (02JUL1985 15:00:00)-Water Temperature (C)]]*OO[[#This Row],[52]]</f>
        <v>1.3080612503231248E-3</v>
      </c>
      <c r="BC498" s="10">
        <f>3/24000000*OO[[#This Row],[111 (02JUL1985 18:00:00)-Water Temperature (C)]]*OO[[#This Row],[53]]</f>
        <v>2.2626268017539998E-3</v>
      </c>
      <c r="BD498" s="10">
        <f>3/24000000*OO[[#This Row],[112 (02JUL1985 21:00:00)-Water Temperature (C)]]*OO[[#This Row],[54]]</f>
        <v>3.6323296061500001E-3</v>
      </c>
      <c r="BE498" s="10">
        <f>3/24000000*OO[[#This Row],[113 (03JUL1985 00:00:00)-Water Temperature (C)]]*OO[[#This Row],[55]]</f>
        <v>5.4631417015262498E-3</v>
      </c>
      <c r="BF498" s="10">
        <f>3/24000000*OO[[#This Row],[114 (03JUL1985 03:00:00)-Water Temperature (C)]]*OO[[#This Row],[56]]</f>
        <v>7.7943408113412497E-3</v>
      </c>
      <c r="BG498" s="10">
        <f>3/24000000*OO[[#This Row],[115 (03JUL1985 06:00:00)-Water Temperature (C)]]*OO[[#This Row],[57]]</f>
        <v>1.0635945093002499E-2</v>
      </c>
      <c r="BH498" s="10">
        <f>3/24000000*OO[[#This Row],[116 (03JUL1985 09:00:00)-Water Temperature (C)]]*OO[[#This Row],[58]]</f>
        <v>1.4048364245849999E-2</v>
      </c>
      <c r="BI498" s="10">
        <f>3/24000000*OO[[#This Row],[117 (03JUL1985 12:00:00)-Water Temperature (C)]]*OO[[#This Row],[59]]</f>
        <v>1.7829471471479997E-2</v>
      </c>
      <c r="BJ498" s="10">
        <f>3/24000000*OO[[#This Row],[118 (03JUL1985 15:00:00)-Water Temperature (C)]]*OO[[#This Row],[60]]</f>
        <v>2.2059933123037497E-2</v>
      </c>
      <c r="BK498" s="10">
        <f>3/24000000*OO[[#This Row],[119 (03JUL1985 18:00:00)-Water Temperature (C)]]*OO[[#This Row],[61]]</f>
        <v>2.6524580142707494E-2</v>
      </c>
      <c r="BL498" s="10">
        <f>3/24000000*OO[[#This Row],[120 (03JUL1985 21:00:00)-Water Temperature (C)]]*OO[[#This Row],[62]]</f>
        <v>3.0990780854062497E-2</v>
      </c>
      <c r="BM498" s="10">
        <f>3/24000000*OO[[#This Row],[121 (04JUL1985 00:00:00)-Water Temperature (C)]]*OO[[#This Row],[63]]</f>
        <v>3.5306897544974999E-2</v>
      </c>
      <c r="BN498" s="10">
        <f>3/24000000*OO[[#This Row],[122 (04JUL1985 03:00:00)-Water Temperature (C)]]*OO[[#This Row],[64]]</f>
        <v>3.9441122004912496E-2</v>
      </c>
      <c r="BO498" s="10">
        <f>3/24000000*OO[[#This Row],[123 (04JUL1985 06:00:00)-Water Temperature (C)]]*OO[[#This Row],[65]]</f>
        <v>4.3450078650525005E-2</v>
      </c>
      <c r="BP498" s="10">
        <f>3/24000000*OO[[#This Row],[124 (04JUL1985 09:00:00)-Water Temperature (C)]]*OO[[#This Row],[66]]</f>
        <v>4.7637118627E-2</v>
      </c>
      <c r="BQ498" s="10">
        <f>3/24000000*OO[[#This Row],[125 (04JUL1985 12:00:00)-Water Temperature (C)]]*OO[[#This Row],[67]]</f>
        <v>5.1744234842649998E-2</v>
      </c>
      <c r="BR498" s="10">
        <f>3/24000000*OO[[#This Row],[126 (04JUL1985 15:00:00)-Water Temperature (C)]]*OO[[#This Row],[68]]</f>
        <v>5.5661565196649991E-2</v>
      </c>
      <c r="BS498" s="10">
        <f>3/24000000*OO[[#This Row],[127 (04JUL1985 18:00:00)-Water Temperature (C)]]*OO[[#This Row],[69]]</f>
        <v>5.923115948136249E-2</v>
      </c>
      <c r="BT498" s="10">
        <f>3/24000000*OO[[#This Row],[128 (04JUL1985 21:00:00)-Water Temperature (C)]]*OO[[#This Row],[70]]</f>
        <v>6.2065634000062493E-2</v>
      </c>
      <c r="BU498" s="10">
        <f>3/24000000*OO[[#This Row],[129 (05JUL1985 00:00:00)-Water Temperature (C)]]*OO[[#This Row],[71]]</f>
        <v>6.4136352948037503E-2</v>
      </c>
      <c r="BV498" s="10">
        <f>3/24000000*OO[[#This Row],[130 (05JUL1985 03:00:00)-Water Temperature (C)]]*OO[[#This Row],[72]]</f>
        <v>6.5824599002175008E-2</v>
      </c>
      <c r="BW498" s="10">
        <f>3/24000000*OO[[#This Row],[131 (05JUL1985 06:00:00)-Water Temperature (C)]]*OO[[#This Row],[73]]</f>
        <v>6.7235085600812497E-2</v>
      </c>
      <c r="BX498" s="10">
        <f>3/24000000*OO[[#This Row],[132 (05JUL1985 09:00:00)-Water Temperature (C)]]*OO[[#This Row],[74]]</f>
        <v>6.8759753987800001E-2</v>
      </c>
      <c r="BY498" s="10">
        <f>3/24000000*OO[[#This Row],[133 (05JUL1985 12:00:00)-Water Temperature (C)]]*OO[[#This Row],[75]]</f>
        <v>7.0085955537549996E-2</v>
      </c>
      <c r="BZ498" s="10">
        <f>3/24000000*OO[[#This Row],[134 (05JUL1985 15:00:00)-Water Temperature (C)]]*OO[[#This Row],[76]]</f>
        <v>7.1069097617999996E-2</v>
      </c>
      <c r="CA498" s="10">
        <f>3/24000000*OO[[#This Row],[135 (05JUL1985 18:00:00)-Water Temperature (C)]]*OO[[#This Row],[77]]</f>
        <v>7.1734219592099996E-2</v>
      </c>
      <c r="CB498" s="10">
        <f>3/24000000*OO[[#This Row],[136 (05JUL1985 21:00:00)-Water Temperature (C)]]*OO[[#This Row],[78]]</f>
        <v>7.1981206970400002E-2</v>
      </c>
      <c r="CC498" s="10">
        <f>3/24000000*OO[[#This Row],[137 (06JUL1985 00:00:00)-Water Temperature (C)]]*OO[[#This Row],[79]]</f>
        <v>7.1918907646799993E-2</v>
      </c>
      <c r="CD498" s="10">
        <f>3/24000000*OO[[#This Row],[138 (06JUL1985 03:00:00)-Water Temperature (C)]]*OO[[#This Row],[80]]</f>
        <v>7.16377297952E-2</v>
      </c>
      <c r="CE498" s="10">
        <f>3/24000000*OO[[#This Row],[139 (06JUL1985 06:00:00)-Water Temperature (C)]]*OO[[#This Row],[81]]</f>
        <v>7.1345200828199992E-2</v>
      </c>
      <c r="CF498" s="10">
        <f>3/24000000*OO[[#This Row],[140 (06JUL1985 09:00:00)-Water Temperature (C)]]*OO[[#This Row],[82]]</f>
        <v>7.1468979217737497E-2</v>
      </c>
      <c r="CG498" s="10">
        <f>3/24000000*OO[[#This Row],[141 (06JUL1985 12:00:00)-Water Temperature (C)]]*OO[[#This Row],[83]]</f>
        <v>7.1677649438499996E-2</v>
      </c>
      <c r="CH498" s="10">
        <f>3/24000000*OO[[#This Row],[142 (06JUL1985 15:00:00)-Water Temperature (C)]]*OO[[#This Row],[84]]</f>
        <v>7.1910730662550007E-2</v>
      </c>
      <c r="CI498" s="10">
        <f>3/24000000*OO[[#This Row],[143 (06JUL1985 18:00:00)-Water Temperature (C)]]*OO[[#This Row],[85]]</f>
        <v>7.191038981115E-2</v>
      </c>
      <c r="CJ498" s="10">
        <f>3/24000000*OO[[#This Row],[144 (06JUL1985 21:00:00)-Water Temperature (C)]]*OO[[#This Row],[86]]</f>
        <v>7.1500652076749993E-2</v>
      </c>
      <c r="CK498" s="10">
        <f>3/24000000*OO[[#This Row],[145 (07JUL1985 00:00:00)-Water Temperature (C)]]*OO[[#This Row],[87]]</f>
        <v>7.0552660177999993E-2</v>
      </c>
      <c r="CL498" s="10">
        <f>3/24000000*OO[[#This Row],[146 (07JUL1985 03:00:00)-Water Temperature (C)]]*OO[[#This Row],[88]]</f>
        <v>6.9512703258700001E-2</v>
      </c>
      <c r="CM498" s="10">
        <f>3/24000000*OO[[#This Row],[147 (07JUL1985 06:00:00)-Water Temperature (C)]]*OO[[#This Row],[89]]</f>
        <v>6.8486121852449997E-2</v>
      </c>
      <c r="CN498" s="10">
        <f>3/24000000*OO[[#This Row],[148 (07JUL1985 09:00:00)-Water Temperature (C)]]*OO[[#This Row],[90]]</f>
        <v>6.776192030759999E-2</v>
      </c>
      <c r="CO498" s="10">
        <f>3/24000000*OO[[#This Row],[149 (07JUL1985 12:00:00)-Water Temperature (C)]]*OO[[#This Row],[91]]</f>
        <v>6.7246239727999993E-2</v>
      </c>
      <c r="CP498" s="10">
        <f>3/24000000*OO[[#This Row],[150 (07JUL1985 15:00:00)-Water Temperature (C)]]*OO[[#This Row],[92]]</f>
        <v>6.7246239727999993E-2</v>
      </c>
      <c r="CQ498" s="10">
        <f>3/24000000*OO[[#This Row],[151 (07JUL1985 18:00:00)-Water Temperature (C)]]*OO[[#This Row],[93]]</f>
        <v>6.7246239727999993E-2</v>
      </c>
      <c r="CR498" s="10">
        <f>3/24000000*OO[[#This Row],[152 (07JUL1985 21:00:00)-Water Temperature (C)]]*OO[[#This Row],[94]]</f>
        <v>6.7246239727999993E-2</v>
      </c>
      <c r="CS498" s="10">
        <f>3/24000000*OO[[#This Row],[153 (08JUL1985 00:00:00)-Water Temperature (C)]]*OO[[#This Row],[95]]</f>
        <v>6.7246239727999993E-2</v>
      </c>
      <c r="CT498" s="10">
        <f>3/24000000*OO[[#This Row],[154 (08JUL1985 03:00:00)-Water Temperature (C)]]*OO[[#This Row],[96]]</f>
        <v>6.7246239727999993E-2</v>
      </c>
      <c r="CU498" s="10">
        <f>3/24000000*OO[[#This Row],[155 (08JUL1985 06:00:00)-Water Temperature (C)]]*OO[[#This Row],[97]]</f>
        <v>6.7246239727999993E-2</v>
      </c>
      <c r="CV498" s="10">
        <f>3/24000000*OO[[#This Row],[156 (08JUL1985 09:00:00)-Water Temperature (C)]]*OO[[#This Row],[98]]</f>
        <v>6.7246239727999993E-2</v>
      </c>
      <c r="CW498" s="10">
        <f>3/24000000*OO[[#This Row],[157 (08JUL1985 12:00:00)-Water Temperature (C)]]*OO[[#This Row],[99]]</f>
        <v>6.7246239727999993E-2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8.5907032798499987E-41</v>
      </c>
      <c r="AE499" s="10">
        <f>3/24000000*OO[[#This Row],[88 (29JUN1985 21:00:00)-Water Temperature (C)]]*OO[[#This Row],[30]]</f>
        <v>4.9979186350400004E-32</v>
      </c>
      <c r="AF499" s="10">
        <f>3/24000000*OO[[#This Row],[88 (29JUN1985 21:00:00)-Water Temperature (C)]]*OO[[#This Row],[30]]</f>
        <v>4.9979186350400004E-32</v>
      </c>
      <c r="AG499" s="10">
        <f>3/24000000*OO[[#This Row],[89 (30JUN1985 00:00:00)-Water Temperature (C)]]*OO[[#This Row],[31]]</f>
        <v>1.4735164621027501E-28</v>
      </c>
      <c r="AH499" s="10">
        <f>3/24000000*OO[[#This Row],[90 (30JUN1985 03:00:00)-Water Temperature (C)]]*OO[[#This Row],[32]]</f>
        <v>1.561411136709E-25</v>
      </c>
      <c r="AI499" s="10">
        <f>3/24000000*OO[[#This Row],[91 (30JUN1985 06:00:00)-Water Temperature (C)]]*OO[[#This Row],[33]]</f>
        <v>7.0965970088450004E-23</v>
      </c>
      <c r="AJ499" s="10">
        <f>3/24000000*OO[[#This Row],[92 (30JUN1985 09:00:00)-Water Temperature (C)]]*OO[[#This Row],[34]]</f>
        <v>1.59451521576725E-20</v>
      </c>
      <c r="AK499" s="10">
        <f>3/24000000*OO[[#This Row],[93 (30JUN1985 12:00:00)-Water Temperature (C)]]*OO[[#This Row],[35]]</f>
        <v>1.9495107931650001E-18</v>
      </c>
      <c r="AL499" s="10">
        <f>3/24000000*OO[[#This Row],[94 (30JUN1985 15:00:00)-Water Temperature (C)]]*OO[[#This Row],[36]]</f>
        <v>1.4027358557640001E-16</v>
      </c>
      <c r="AM499" s="10">
        <f>3/24000000*OO[[#This Row],[95 (30JUN1985 18:00:00)-Water Temperature (C)]]*OO[[#This Row],[37]]</f>
        <v>6.3638343939087497E-15</v>
      </c>
      <c r="AN499" s="10">
        <f>3/24000000*OO[[#This Row],[96 (30JUN1985 21:00:00)-Water Temperature (C)]]*OO[[#This Row],[38]]</f>
        <v>1.9102374974690002E-13</v>
      </c>
      <c r="AO499" s="10">
        <f>3/24000000*OO[[#This Row],[97 (01JUL1985 00:00:00)-Water Temperature (C)]]*OO[[#This Row],[39]]</f>
        <v>3.9606714699249997E-12</v>
      </c>
      <c r="AP499" s="10">
        <f>3/24000000*OO[[#This Row],[98 (01JUL1985 03:00:00)-Water Temperature (C)]]*OO[[#This Row],[40]]</f>
        <v>5.931545716867499E-11</v>
      </c>
      <c r="AQ499" s="10">
        <f>3/24000000*OO[[#This Row],[99 (01JUL1985 06:00:00)-Water Temperature (C)]]*OO[[#This Row],[41]]</f>
        <v>6.6601917453487498E-10</v>
      </c>
      <c r="AR499" s="10">
        <f>3/24000000*OO[[#This Row],[100 (01JUL1985 09:00:00)-Water Temperature (C)]]*OO[[#This Row],[42]]</f>
        <v>5.8160567018999996E-9</v>
      </c>
      <c r="AS499" s="10">
        <f>3/24000000*OO[[#This Row],[101 (01JUL1985 12:00:00)-Water Temperature (C)]]*OO[[#This Row],[43]]</f>
        <v>4.0221272709450002E-8</v>
      </c>
      <c r="AT499" s="10">
        <f>3/24000000*OO[[#This Row],[102 (01JUL1985 15:00:00)-Water Temperature (C)]]*OO[[#This Row],[44]]</f>
        <v>2.2500397068439997E-7</v>
      </c>
      <c r="AU499" s="10">
        <f>3/24000000*OO[[#This Row],[103 (01JUL1985 18:00:00)-Water Temperature (C)]]*OO[[#This Row],[45]]</f>
        <v>1.038504917330125E-6</v>
      </c>
      <c r="AV499" s="10">
        <f>3/24000000*OO[[#This Row],[104 (01JUL1985 21:00:00)-Water Temperature (C)]]*OO[[#This Row],[46]]</f>
        <v>4.0080175348125001E-6</v>
      </c>
      <c r="AW499" s="10">
        <f>3/24000000*OO[[#This Row],[105 (02JUL1985 00:00:00)-Water Temperature (C)]]*OO[[#This Row],[47]]</f>
        <v>1.3186710882674999E-5</v>
      </c>
      <c r="AX499" s="10">
        <f>3/24000000*OO[[#This Row],[106 (02JUL1985 03:00:00)-Water Temperature (C)]]*OO[[#This Row],[48]]</f>
        <v>3.7789531543274999E-5</v>
      </c>
      <c r="AY499" s="10">
        <f>3/24000000*OO[[#This Row],[107 (02JUL1985 06:00:00)-Water Temperature (C)]]*OO[[#This Row],[49]]</f>
        <v>9.5926035259512503E-5</v>
      </c>
      <c r="AZ499" s="10">
        <f>3/24000000*OO[[#This Row],[108 (02JUL1985 09:00:00)-Water Temperature (C)]]*OO[[#This Row],[50]]</f>
        <v>2.2018272717307498E-4</v>
      </c>
      <c r="BA499" s="10">
        <f>3/24000000*OO[[#This Row],[109 (02JUL1985 12:00:00)-Water Temperature (C)]]*OO[[#This Row],[51]]</f>
        <v>4.5887718072475E-4</v>
      </c>
      <c r="BB499" s="10">
        <f>3/24000000*OO[[#This Row],[110 (02JUL1985 15:00:00)-Water Temperature (C)]]*OO[[#This Row],[52]]</f>
        <v>8.7623628054637505E-4</v>
      </c>
      <c r="BC499" s="10">
        <f>3/24000000*OO[[#This Row],[111 (02JUL1985 18:00:00)-Water Temperature (C)]]*OO[[#This Row],[53]]</f>
        <v>1.5436032230529998E-3</v>
      </c>
      <c r="BD499" s="10">
        <f>3/24000000*OO[[#This Row],[112 (02JUL1985 21:00:00)-Water Temperature (C)]]*OO[[#This Row],[54]]</f>
        <v>2.5213881191583748E-3</v>
      </c>
      <c r="BE499" s="10">
        <f>3/24000000*OO[[#This Row],[113 (03JUL1985 00:00:00)-Water Temperature (C)]]*OO[[#This Row],[55]]</f>
        <v>3.85418665739E-3</v>
      </c>
      <c r="BF499" s="10">
        <f>3/24000000*OO[[#This Row],[114 (03JUL1985 03:00:00)-Water Temperature (C)]]*OO[[#This Row],[56]]</f>
        <v>5.58259416381875E-3</v>
      </c>
      <c r="BG499" s="10">
        <f>3/24000000*OO[[#This Row],[115 (03JUL1985 06:00:00)-Water Temperature (C)]]*OO[[#This Row],[57]]</f>
        <v>7.7269826037575E-3</v>
      </c>
      <c r="BH499" s="10">
        <f>3/24000000*OO[[#This Row],[116 (03JUL1985 09:00:00)-Water Temperature (C)]]*OO[[#This Row],[58]]</f>
        <v>1.0342804298084998E-2</v>
      </c>
      <c r="BI499" s="10">
        <f>3/24000000*OO[[#This Row],[117 (03JUL1985 12:00:00)-Water Temperature (C)]]*OO[[#This Row],[59]]</f>
        <v>1.3290131481746247E-2</v>
      </c>
      <c r="BJ499" s="10">
        <f>3/24000000*OO[[#This Row],[118 (03JUL1985 15:00:00)-Water Temperature (C)]]*OO[[#This Row],[60]]</f>
        <v>1.663110849238E-2</v>
      </c>
      <c r="BK499" s="10">
        <f>3/24000000*OO[[#This Row],[119 (03JUL1985 18:00:00)-Water Temperature (C)]]*OO[[#This Row],[61]]</f>
        <v>2.0213316829212503E-2</v>
      </c>
      <c r="BL499" s="10">
        <f>3/24000000*OO[[#This Row],[120 (03JUL1985 21:00:00)-Water Temperature (C)]]*OO[[#This Row],[62]]</f>
        <v>2.3858408767635002E-2</v>
      </c>
      <c r="BM499" s="10">
        <f>3/24000000*OO[[#This Row],[121 (04JUL1985 00:00:00)-Water Temperature (C)]]*OO[[#This Row],[63]]</f>
        <v>2.7439629103268744E-2</v>
      </c>
      <c r="BN499" s="10">
        <f>3/24000000*OO[[#This Row],[122 (04JUL1985 03:00:00)-Water Temperature (C)]]*OO[[#This Row],[64]]</f>
        <v>3.0923431696349996E-2</v>
      </c>
      <c r="BO499" s="10">
        <f>3/24000000*OO[[#This Row],[123 (04JUL1985 06:00:00)-Water Temperature (C)]]*OO[[#This Row],[65]]</f>
        <v>3.4342031658549994E-2</v>
      </c>
      <c r="BP499" s="10">
        <f>3/24000000*OO[[#This Row],[124 (04JUL1985 09:00:00)-Water Temperature (C)]]*OO[[#This Row],[66]]</f>
        <v>3.7934309950800001E-2</v>
      </c>
      <c r="BQ499" s="10">
        <f>3/24000000*OO[[#This Row],[125 (04JUL1985 12:00:00)-Water Temperature (C)]]*OO[[#This Row],[67]]</f>
        <v>4.1501186512699996E-2</v>
      </c>
      <c r="BR499" s="10">
        <f>3/24000000*OO[[#This Row],[126 (04JUL1985 15:00:00)-Water Temperature (C)]]*OO[[#This Row],[68]]</f>
        <v>4.4947051460437495E-2</v>
      </c>
      <c r="BS499" s="10">
        <f>3/24000000*OO[[#This Row],[127 (04JUL1985 18:00:00)-Water Temperature (C)]]*OO[[#This Row],[69]]</f>
        <v>4.8136659172800002E-2</v>
      </c>
      <c r="BT499" s="10">
        <f>3/24000000*OO[[#This Row],[128 (04JUL1985 21:00:00)-Water Temperature (C)]]*OO[[#This Row],[70]]</f>
        <v>5.0747234207649997E-2</v>
      </c>
      <c r="BU499" s="10">
        <f>3/24000000*OO[[#This Row],[129 (05JUL1985 00:00:00)-Water Temperature (C)]]*OO[[#This Row],[71]]</f>
        <v>5.2737839120325002E-2</v>
      </c>
      <c r="BV499" s="10">
        <f>3/24000000*OO[[#This Row],[130 (05JUL1985 03:00:00)-Water Temperature (C)]]*OO[[#This Row],[72]]</f>
        <v>5.4414771606374999E-2</v>
      </c>
      <c r="BW499" s="10">
        <f>3/24000000*OO[[#This Row],[131 (05JUL1985 06:00:00)-Water Temperature (C)]]*OO[[#This Row],[73]]</f>
        <v>5.5861427819249999E-2</v>
      </c>
      <c r="BX499" s="10">
        <f>3/24000000*OO[[#This Row],[132 (05JUL1985 09:00:00)-Water Temperature (C)]]*OO[[#This Row],[74]]</f>
        <v>5.7398707803537508E-2</v>
      </c>
      <c r="BY499" s="10">
        <f>3/24000000*OO[[#This Row],[133 (05JUL1985 12:00:00)-Water Temperature (C)]]*OO[[#This Row],[75]]</f>
        <v>5.8775819022549997E-2</v>
      </c>
      <c r="BZ499" s="10">
        <f>3/24000000*OO[[#This Row],[134 (05JUL1985 15:00:00)-Water Temperature (C)]]*OO[[#This Row],[76]]</f>
        <v>5.9856655922750003E-2</v>
      </c>
      <c r="CA499" s="10">
        <f>3/24000000*OO[[#This Row],[135 (05JUL1985 18:00:00)-Water Temperature (C)]]*OO[[#This Row],[77]]</f>
        <v>6.0670999630599992E-2</v>
      </c>
      <c r="CB499" s="10">
        <f>3/24000000*OO[[#This Row],[136 (05JUL1985 21:00:00)-Water Temperature (C)]]*OO[[#This Row],[78]]</f>
        <v>6.1121442283499992E-2</v>
      </c>
      <c r="CC499" s="10">
        <f>3/24000000*OO[[#This Row],[137 (06JUL1985 00:00:00)-Water Temperature (C)]]*OO[[#This Row],[79]]</f>
        <v>6.1299769830000003E-2</v>
      </c>
      <c r="CD499" s="10">
        <f>3/24000000*OO[[#This Row],[138 (06JUL1985 03:00:00)-Water Temperature (C)]]*OO[[#This Row],[80]]</f>
        <v>6.128045592352499E-2</v>
      </c>
      <c r="CE499" s="10">
        <f>3/24000000*OO[[#This Row],[139 (06JUL1985 06:00:00)-Water Temperature (C)]]*OO[[#This Row],[81]]</f>
        <v>6.1232314243424998E-2</v>
      </c>
      <c r="CF499" s="10">
        <f>3/24000000*OO[[#This Row],[140 (06JUL1985 09:00:00)-Water Temperature (C)]]*OO[[#This Row],[82]]</f>
        <v>6.1530742263337504E-2</v>
      </c>
      <c r="CG499" s="10">
        <f>3/24000000*OO[[#This Row],[141 (06JUL1985 12:00:00)-Water Temperature (C)]]*OO[[#This Row],[83]]</f>
        <v>6.1899498567500003E-2</v>
      </c>
      <c r="CH499" s="10">
        <f>3/24000000*OO[[#This Row],[142 (06JUL1985 15:00:00)-Water Temperature (C)]]*OO[[#This Row],[84]]</f>
        <v>6.2286888901599995E-2</v>
      </c>
      <c r="CI499" s="10">
        <f>3/24000000*OO[[#This Row],[143 (06JUL1985 18:00:00)-Water Temperature (C)]]*OO[[#This Row],[85]]</f>
        <v>6.2466090727874991E-2</v>
      </c>
      <c r="CJ499" s="10">
        <f>3/24000000*OO[[#This Row],[144 (06JUL1985 21:00:00)-Water Temperature (C)]]*OO[[#This Row],[86]]</f>
        <v>6.2283764108187499E-2</v>
      </c>
      <c r="CK499" s="10">
        <f>3/24000000*OO[[#This Row],[145 (07JUL1985 00:00:00)-Water Temperature (C)]]*OO[[#This Row],[87]]</f>
        <v>6.1618972455500007E-2</v>
      </c>
      <c r="CL499" s="10">
        <f>3/24000000*OO[[#This Row],[146 (07JUL1985 03:00:00)-Water Temperature (C)]]*OO[[#This Row],[88]]</f>
        <v>6.086095871377499E-2</v>
      </c>
      <c r="CM499" s="10">
        <f>3/24000000*OO[[#This Row],[147 (07JUL1985 06:00:00)-Water Temperature (C)]]*OO[[#This Row],[89]]</f>
        <v>6.010577959599999E-2</v>
      </c>
      <c r="CN499" s="10">
        <f>3/24000000*OO[[#This Row],[148 (07JUL1985 09:00:00)-Water Temperature (C)]]*OO[[#This Row],[90]]</f>
        <v>5.9603982917762498E-2</v>
      </c>
      <c r="CO499" s="10">
        <f>3/24000000*OO[[#This Row],[149 (07JUL1985 12:00:00)-Water Temperature (C)]]*OO[[#This Row],[91]]</f>
        <v>5.9280024999250003E-2</v>
      </c>
      <c r="CP499" s="10">
        <f>3/24000000*OO[[#This Row],[150 (07JUL1985 15:00:00)-Water Temperature (C)]]*OO[[#This Row],[92]]</f>
        <v>5.9280024999250003E-2</v>
      </c>
      <c r="CQ499" s="10">
        <f>3/24000000*OO[[#This Row],[151 (07JUL1985 18:00:00)-Water Temperature (C)]]*OO[[#This Row],[93]]</f>
        <v>5.9280024999250003E-2</v>
      </c>
      <c r="CR499" s="10">
        <f>3/24000000*OO[[#This Row],[152 (07JUL1985 21:00:00)-Water Temperature (C)]]*OO[[#This Row],[94]]</f>
        <v>5.9280024999250003E-2</v>
      </c>
      <c r="CS499" s="10">
        <f>3/24000000*OO[[#This Row],[153 (08JUL1985 00:00:00)-Water Temperature (C)]]*OO[[#This Row],[95]]</f>
        <v>5.9280024999250003E-2</v>
      </c>
      <c r="CT499" s="10">
        <f>3/24000000*OO[[#This Row],[154 (08JUL1985 03:00:00)-Water Temperature (C)]]*OO[[#This Row],[96]]</f>
        <v>5.9280024999250003E-2</v>
      </c>
      <c r="CU499" s="10">
        <f>3/24000000*OO[[#This Row],[155 (08JUL1985 06:00:00)-Water Temperature (C)]]*OO[[#This Row],[97]]</f>
        <v>5.9280024999250003E-2</v>
      </c>
      <c r="CV499" s="10">
        <f>3/24000000*OO[[#This Row],[156 (08JUL1985 09:00:00)-Water Temperature (C)]]*OO[[#This Row],[98]]</f>
        <v>5.9280024999250003E-2</v>
      </c>
      <c r="CW499" s="10">
        <f>3/24000000*OO[[#This Row],[157 (08JUL1985 12:00:00)-Water Temperature (C)]]*OO[[#This Row],[99]]</f>
        <v>5.9280024999250003E-2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2.3049732009048749E-41</v>
      </c>
      <c r="AE500" s="10">
        <f>3/24000000*OO[[#This Row],[88 (29JUN1985 21:00:00)-Water Temperature (C)]]*OO[[#This Row],[30]]</f>
        <v>1.6287271930704999E-32</v>
      </c>
      <c r="AF500" s="10">
        <f>3/24000000*OO[[#This Row],[88 (29JUN1985 21:00:00)-Water Temperature (C)]]*OO[[#This Row],[30]]</f>
        <v>1.6287271930704999E-32</v>
      </c>
      <c r="AG500" s="10">
        <f>3/24000000*OO[[#This Row],[89 (30JUN1985 00:00:00)-Water Temperature (C)]]*OO[[#This Row],[31]]</f>
        <v>5.1873864593087499E-29</v>
      </c>
      <c r="AH500" s="10">
        <f>3/24000000*OO[[#This Row],[90 (30JUN1985 03:00:00)-Water Temperature (C)]]*OO[[#This Row],[32]]</f>
        <v>5.9039226942800001E-26</v>
      </c>
      <c r="AI500" s="10">
        <f>3/24000000*OO[[#This Row],[91 (30JUN1985 06:00:00)-Water Temperature (C)]]*OO[[#This Row],[33]]</f>
        <v>2.8605000704568748E-23</v>
      </c>
      <c r="AJ500" s="10">
        <f>3/24000000*OO[[#This Row],[92 (30JUN1985 09:00:00)-Water Temperature (C)]]*OO[[#This Row],[34]]</f>
        <v>6.8130260078400002E-21</v>
      </c>
      <c r="AK500" s="10">
        <f>3/24000000*OO[[#This Row],[93 (30JUN1985 12:00:00)-Water Temperature (C)]]*OO[[#This Row],[35]]</f>
        <v>8.7974306834700014E-19</v>
      </c>
      <c r="AL500" s="10">
        <f>3/24000000*OO[[#This Row],[94 (30JUN1985 15:00:00)-Water Temperature (C)]]*OO[[#This Row],[36]]</f>
        <v>6.6630838596824999E-17</v>
      </c>
      <c r="AM500" s="10">
        <f>3/24000000*OO[[#This Row],[95 (30JUN1985 18:00:00)-Water Temperature (C)]]*OO[[#This Row],[37]]</f>
        <v>3.1727116120874998E-15</v>
      </c>
      <c r="AN500" s="10">
        <f>3/24000000*OO[[#This Row],[96 (30JUN1985 21:00:00)-Water Temperature (C)]]*OO[[#This Row],[38]]</f>
        <v>9.9723280651774985E-14</v>
      </c>
      <c r="AO500" s="10">
        <f>3/24000000*OO[[#This Row],[97 (01JUL1985 00:00:00)-Water Temperature (C)]]*OO[[#This Row],[39]]</f>
        <v>2.1603309771112498E-12</v>
      </c>
      <c r="AP500" s="10">
        <f>3/24000000*OO[[#This Row],[98 (01JUL1985 03:00:00)-Water Temperature (C)]]*OO[[#This Row],[40]]</f>
        <v>3.3736023000000003E-11</v>
      </c>
      <c r="AQ500" s="10">
        <f>3/24000000*OO[[#This Row],[99 (01JUL1985 06:00:00)-Water Temperature (C)]]*OO[[#This Row],[41]]</f>
        <v>3.9433785206624991E-10</v>
      </c>
      <c r="AR500" s="10">
        <f>3/24000000*OO[[#This Row],[100 (01JUL1985 09:00:00)-Water Temperature (C)]]*OO[[#This Row],[42]]</f>
        <v>3.5783412495449992E-9</v>
      </c>
      <c r="AS500" s="10">
        <f>3/24000000*OO[[#This Row],[101 (01JUL1985 12:00:00)-Water Temperature (C)]]*OO[[#This Row],[43]]</f>
        <v>2.5671487635685E-8</v>
      </c>
      <c r="AT500" s="10">
        <f>3/24000000*OO[[#This Row],[102 (01JUL1985 15:00:00)-Water Temperature (C)]]*OO[[#This Row],[44]]</f>
        <v>1.4875529409179999E-7</v>
      </c>
      <c r="AU500" s="10">
        <f>3/24000000*OO[[#This Row],[103 (01JUL1985 18:00:00)-Water Temperature (C)]]*OO[[#This Row],[45]]</f>
        <v>7.1024444661937502E-7</v>
      </c>
      <c r="AV500" s="10">
        <f>3/24000000*OO[[#This Row],[104 (01JUL1985 21:00:00)-Water Temperature (C)]]*OO[[#This Row],[46]]</f>
        <v>2.8323651066479993E-6</v>
      </c>
      <c r="AW500" s="10">
        <f>3/24000000*OO[[#This Row],[105 (02JUL1985 00:00:00)-Water Temperature (C)]]*OO[[#This Row],[47]]</f>
        <v>9.6136556050149999E-6</v>
      </c>
      <c r="AX500" s="10">
        <f>3/24000000*OO[[#This Row],[106 (02JUL1985 03:00:00)-Water Temperature (C)]]*OO[[#This Row],[48]]</f>
        <v>2.8378185863599998E-5</v>
      </c>
      <c r="AY500" s="10">
        <f>3/24000000*OO[[#This Row],[107 (02JUL1985 06:00:00)-Water Temperature (C)]]*OO[[#This Row],[49]]</f>
        <v>7.4106180684899996E-5</v>
      </c>
      <c r="AZ500" s="10">
        <f>3/24000000*OO[[#This Row],[108 (02JUL1985 09:00:00)-Water Temperature (C)]]*OO[[#This Row],[50]]</f>
        <v>1.7474437359963748E-4</v>
      </c>
      <c r="BA500" s="10">
        <f>3/24000000*OO[[#This Row],[109 (02JUL1985 12:00:00)-Water Temperature (C)]]*OO[[#This Row],[51]]</f>
        <v>3.73592982004875E-4</v>
      </c>
      <c r="BB500" s="10">
        <f>3/24000000*OO[[#This Row],[110 (02JUL1985 15:00:00)-Water Temperature (C)]]*OO[[#This Row],[52]]</f>
        <v>7.3086682225862484E-4</v>
      </c>
      <c r="BC500" s="10">
        <f>3/24000000*OO[[#This Row],[111 (02JUL1985 18:00:00)-Water Temperature (C)]]*OO[[#This Row],[53]]</f>
        <v>1.3174709645249999E-3</v>
      </c>
      <c r="BD500" s="10">
        <f>3/24000000*OO[[#This Row],[112 (02JUL1985 21:00:00)-Water Temperature (C)]]*OO[[#This Row],[54]]</f>
        <v>2.1998949257999996E-3</v>
      </c>
      <c r="BE500" s="10">
        <f>3/24000000*OO[[#This Row],[113 (03JUL1985 00:00:00)-Water Temperature (C)]]*OO[[#This Row],[55]]</f>
        <v>3.4333136644099996E-3</v>
      </c>
      <c r="BF500" s="10">
        <f>3/24000000*OO[[#This Row],[114 (03JUL1985 03:00:00)-Water Temperature (C)]]*OO[[#This Row],[56]]</f>
        <v>5.0711986855724997E-3</v>
      </c>
      <c r="BG500" s="10">
        <f>3/24000000*OO[[#This Row],[115 (03JUL1985 06:00:00)-Water Temperature (C)]]*OO[[#This Row],[57]]</f>
        <v>7.1506614557699999E-3</v>
      </c>
      <c r="BH500" s="10">
        <f>3/24000000*OO[[#This Row],[116 (03JUL1985 09:00:00)-Water Temperature (C)]]*OO[[#This Row],[58]]</f>
        <v>9.7403864052324988E-3</v>
      </c>
      <c r="BI500" s="10">
        <f>3/24000000*OO[[#This Row],[117 (03JUL1985 12:00:00)-Water Temperature (C)]]*OO[[#This Row],[59]]</f>
        <v>1.2724062804964999E-2</v>
      </c>
      <c r="BJ500" s="10">
        <f>3/24000000*OO[[#This Row],[118 (03JUL1985 15:00:00)-Water Temperature (C)]]*OO[[#This Row],[60]]</f>
        <v>1.6167172603512497E-2</v>
      </c>
      <c r="BK500" s="10">
        <f>3/24000000*OO[[#This Row],[119 (03JUL1985 18:00:00)-Water Temperature (C)]]*OO[[#This Row],[61]]</f>
        <v>1.9936216022581249E-2</v>
      </c>
      <c r="BL500" s="10">
        <f>3/24000000*OO[[#This Row],[120 (03JUL1985 21:00:00)-Water Temperature (C)]]*OO[[#This Row],[62]]</f>
        <v>2.38574151662675E-2</v>
      </c>
      <c r="BM500" s="10">
        <f>3/24000000*OO[[#This Row],[121 (04JUL1985 00:00:00)-Water Temperature (C)]]*OO[[#This Row],[63]]</f>
        <v>2.7794541406641247E-2</v>
      </c>
      <c r="BN500" s="10">
        <f>3/24000000*OO[[#This Row],[122 (04JUL1985 03:00:00)-Water Temperature (C)]]*OO[[#This Row],[64]]</f>
        <v>3.17036759892E-2</v>
      </c>
      <c r="BO500" s="10">
        <f>3/24000000*OO[[#This Row],[123 (04JUL1985 06:00:00)-Water Temperature (C)]]*OO[[#This Row],[65]]</f>
        <v>3.5603915483887499E-2</v>
      </c>
      <c r="BP500" s="10">
        <f>3/24000000*OO[[#This Row],[124 (04JUL1985 09:00:00)-Water Temperature (C)]]*OO[[#This Row],[66]]</f>
        <v>3.9741339948399998E-2</v>
      </c>
      <c r="BQ500" s="10">
        <f>3/24000000*OO[[#This Row],[125 (04JUL1985 12:00:00)-Water Temperature (C)]]*OO[[#This Row],[67]]</f>
        <v>4.3915262595937497E-2</v>
      </c>
      <c r="BR500" s="10">
        <f>3/24000000*OO[[#This Row],[126 (04JUL1985 15:00:00)-Water Temperature (C)]]*OO[[#This Row],[68]]</f>
        <v>4.8015860377324998E-2</v>
      </c>
      <c r="BS500" s="10">
        <f>3/24000000*OO[[#This Row],[127 (04JUL1985 18:00:00)-Water Temperature (C)]]*OO[[#This Row],[69]]</f>
        <v>5.1886968592375002E-2</v>
      </c>
      <c r="BT500" s="10">
        <f>3/24000000*OO[[#This Row],[128 (04JUL1985 21:00:00)-Water Temperature (C)]]*OO[[#This Row],[70]]</f>
        <v>5.5169036546512507E-2</v>
      </c>
      <c r="BU500" s="10">
        <f>3/24000000*OO[[#This Row],[129 (05JUL1985 00:00:00)-Water Temperature (C)]]*OO[[#This Row],[71]]</f>
        <v>5.7791773068075002E-2</v>
      </c>
      <c r="BV500" s="10">
        <f>3/24000000*OO[[#This Row],[130 (05JUL1985 03:00:00)-Water Temperature (C)]]*OO[[#This Row],[72]]</f>
        <v>6.0077419291762489E-2</v>
      </c>
      <c r="BW500" s="10">
        <f>3/24000000*OO[[#This Row],[131 (05JUL1985 06:00:00)-Water Temperature (C)]]*OO[[#This Row],[73]]</f>
        <v>6.2115587204449998E-2</v>
      </c>
      <c r="BX500" s="10">
        <f>3/24000000*OO[[#This Row],[132 (05JUL1985 09:00:00)-Water Temperature (C)]]*OO[[#This Row],[74]]</f>
        <v>6.4254127708912492E-2</v>
      </c>
      <c r="BY500" s="10">
        <f>3/24000000*OO[[#This Row],[133 (05JUL1985 12:00:00)-Water Temperature (C)]]*OO[[#This Row],[75]]</f>
        <v>6.622532769535E-2</v>
      </c>
      <c r="BZ500" s="10">
        <f>3/24000000*OO[[#This Row],[134 (05JUL1985 15:00:00)-Water Temperature (C)]]*OO[[#This Row],[76]]</f>
        <v>6.7857408791424989E-2</v>
      </c>
      <c r="CA500" s="10">
        <f>3/24000000*OO[[#This Row],[135 (05JUL1985 18:00:00)-Water Temperature (C)]]*OO[[#This Row],[77]]</f>
        <v>6.9189449921150004E-2</v>
      </c>
      <c r="CB500" s="10">
        <f>3/24000000*OO[[#This Row],[136 (05JUL1985 21:00:00)-Water Temperature (C)]]*OO[[#This Row],[78]]</f>
        <v>7.0094629292249994E-2</v>
      </c>
      <c r="CC500" s="10">
        <f>3/24000000*OO[[#This Row],[137 (06JUL1985 00:00:00)-Water Temperature (C)]]*OO[[#This Row],[79]]</f>
        <v>7.0674115253499994E-2</v>
      </c>
      <c r="CD500" s="10">
        <f>3/24000000*OO[[#This Row],[138 (06JUL1985 03:00:00)-Water Temperature (C)]]*OO[[#This Row],[80]]</f>
        <v>7.101160470931249E-2</v>
      </c>
      <c r="CE500" s="10">
        <f>3/24000000*OO[[#This Row],[139 (06JUL1985 06:00:00)-Water Temperature (C)]]*OO[[#This Row],[81]]</f>
        <v>7.1292367629787495E-2</v>
      </c>
      <c r="CF500" s="10">
        <f>3/24000000*OO[[#This Row],[140 (06JUL1985 09:00:00)-Water Temperature (C)]]*OO[[#This Row],[82]]</f>
        <v>7.1960477551874999E-2</v>
      </c>
      <c r="CG500" s="10">
        <f>3/24000000*OO[[#This Row],[141 (06JUL1985 12:00:00)-Water Temperature (C)]]*OO[[#This Row],[83]]</f>
        <v>7.2708452952712485E-2</v>
      </c>
      <c r="CH500" s="10">
        <f>3/24000000*OO[[#This Row],[142 (06JUL1985 15:00:00)-Water Temperature (C)]]*OO[[#This Row],[84]]</f>
        <v>7.3473778186249991E-2</v>
      </c>
      <c r="CI500" s="10">
        <f>3/24000000*OO[[#This Row],[143 (06JUL1985 18:00:00)-Water Temperature (C)]]*OO[[#This Row],[85]]</f>
        <v>7.3984691940749997E-2</v>
      </c>
      <c r="CJ500" s="10">
        <f>3/24000000*OO[[#This Row],[144 (06JUL1985 21:00:00)-Water Temperature (C)]]*OO[[#This Row],[86]]</f>
        <v>7.4057085016199994E-2</v>
      </c>
      <c r="CK500" s="10">
        <f>3/24000000*OO[[#This Row],[145 (07JUL1985 00:00:00)-Water Temperature (C)]]*OO[[#This Row],[87]]</f>
        <v>7.3536814785437499E-2</v>
      </c>
      <c r="CL500" s="10">
        <f>3/24000000*OO[[#This Row],[146 (07JUL1985 03:00:00)-Water Temperature (C)]]*OO[[#This Row],[88]]</f>
        <v>7.2882719137537494E-2</v>
      </c>
      <c r="CM500" s="10">
        <f>3/24000000*OO[[#This Row],[147 (07JUL1985 06:00:00)-Water Temperature (C)]]*OO[[#This Row],[89]]</f>
        <v>7.2218686744050006E-2</v>
      </c>
      <c r="CN500" s="10">
        <f>3/24000000*OO[[#This Row],[148 (07JUL1985 09:00:00)-Water Temperature (C)]]*OO[[#This Row],[90]]</f>
        <v>7.1840992563E-2</v>
      </c>
      <c r="CO500" s="10">
        <f>3/24000000*OO[[#This Row],[149 (07JUL1985 12:00:00)-Water Temperature (C)]]*OO[[#This Row],[91]]</f>
        <v>7.167139528788749E-2</v>
      </c>
      <c r="CP500" s="10">
        <f>3/24000000*OO[[#This Row],[150 (07JUL1985 15:00:00)-Water Temperature (C)]]*OO[[#This Row],[92]]</f>
        <v>7.167139528788749E-2</v>
      </c>
      <c r="CQ500" s="10">
        <f>3/24000000*OO[[#This Row],[151 (07JUL1985 18:00:00)-Water Temperature (C)]]*OO[[#This Row],[93]]</f>
        <v>7.167139528788749E-2</v>
      </c>
      <c r="CR500" s="10">
        <f>3/24000000*OO[[#This Row],[152 (07JUL1985 21:00:00)-Water Temperature (C)]]*OO[[#This Row],[94]]</f>
        <v>7.167139528788749E-2</v>
      </c>
      <c r="CS500" s="10">
        <f>3/24000000*OO[[#This Row],[153 (08JUL1985 00:00:00)-Water Temperature (C)]]*OO[[#This Row],[95]]</f>
        <v>7.167139528788749E-2</v>
      </c>
      <c r="CT500" s="10">
        <f>3/24000000*OO[[#This Row],[154 (08JUL1985 03:00:00)-Water Temperature (C)]]*OO[[#This Row],[96]]</f>
        <v>7.167139528788749E-2</v>
      </c>
      <c r="CU500" s="10">
        <f>3/24000000*OO[[#This Row],[155 (08JUL1985 06:00:00)-Water Temperature (C)]]*OO[[#This Row],[97]]</f>
        <v>7.167139528788749E-2</v>
      </c>
      <c r="CV500" s="10">
        <f>3/24000000*OO[[#This Row],[156 (08JUL1985 09:00:00)-Water Temperature (C)]]*OO[[#This Row],[98]]</f>
        <v>7.167139528788749E-2</v>
      </c>
      <c r="CW500" s="10">
        <f>3/24000000*OO[[#This Row],[157 (08JUL1985 12:00:00)-Water Temperature (C)]]*OO[[#This Row],[99]]</f>
        <v>7.167139528788749E-2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5.5373707762299999E-42</v>
      </c>
      <c r="AE501" s="10">
        <f>3/24000000*OO[[#This Row],[88 (29JUN1985 21:00:00)-Water Temperature (C)]]*OO[[#This Row],[30]]</f>
        <v>4.7167157437599996E-33</v>
      </c>
      <c r="AF501" s="10">
        <f>3/24000000*OO[[#This Row],[88 (29JUN1985 21:00:00)-Water Temperature (C)]]*OO[[#This Row],[30]]</f>
        <v>4.7167157437599996E-33</v>
      </c>
      <c r="AG501" s="10">
        <f>3/24000000*OO[[#This Row],[89 (30JUN1985 00:00:00)-Water Temperature (C)]]*OO[[#This Row],[31]]</f>
        <v>1.6153324187129998E-29</v>
      </c>
      <c r="AH501" s="10">
        <f>3/24000000*OO[[#This Row],[90 (30JUN1985 03:00:00)-Water Temperature (C)]]*OO[[#This Row],[32]]</f>
        <v>1.967412659574E-26</v>
      </c>
      <c r="AI501" s="10">
        <f>3/24000000*OO[[#This Row],[91 (30JUN1985 06:00:00)-Water Temperature (C)]]*OO[[#This Row],[33]]</f>
        <v>1.015928422489875E-23</v>
      </c>
      <c r="AJ501" s="10">
        <f>3/24000000*OO[[#This Row],[92 (30JUN1985 09:00:00)-Water Temperature (C)]]*OO[[#This Row],[34]]</f>
        <v>2.57213104684675E-21</v>
      </c>
      <c r="AK501" s="10">
        <f>3/24000000*OO[[#This Row],[93 (30JUN1985 12:00:00)-Water Temperature (C)]]*OO[[#This Row],[35]]</f>
        <v>3.5144684517812507E-19</v>
      </c>
      <c r="AL501" s="10">
        <f>3/24000000*OO[[#This Row],[94 (30JUN1985 15:00:00)-Water Temperature (C)]]*OO[[#This Row],[36]]</f>
        <v>2.806562170876E-17</v>
      </c>
      <c r="AM501" s="10">
        <f>3/24000000*OO[[#This Row],[95 (30JUN1985 18:00:00)-Water Temperature (C)]]*OO[[#This Row],[37]]</f>
        <v>1.4048448685196247E-15</v>
      </c>
      <c r="AN501" s="10">
        <f>3/24000000*OO[[#This Row],[96 (30JUN1985 21:00:00)-Water Temperature (C)]]*OO[[#This Row],[38]]</f>
        <v>4.6298739172387504E-14</v>
      </c>
      <c r="AO501" s="10">
        <f>3/24000000*OO[[#This Row],[97 (01JUL1985 00:00:00)-Water Temperature (C)]]*OO[[#This Row],[39]]</f>
        <v>1.04928286674475E-12</v>
      </c>
      <c r="AP501" s="10">
        <f>3/24000000*OO[[#This Row],[98 (01JUL1985 03:00:00)-Water Temperature (C)]]*OO[[#This Row],[40]]</f>
        <v>1.7107662524644997E-11</v>
      </c>
      <c r="AQ501" s="10">
        <f>3/24000000*OO[[#This Row],[99 (01JUL1985 06:00:00)-Water Temperature (C)]]*OO[[#This Row],[41]]</f>
        <v>2.0841376659331246E-10</v>
      </c>
      <c r="AR501" s="10">
        <f>3/24000000*OO[[#This Row],[100 (01JUL1985 09:00:00)-Water Temperature (C)]]*OO[[#This Row],[42]]</f>
        <v>1.9680462734223748E-9</v>
      </c>
      <c r="AS501" s="10">
        <f>3/24000000*OO[[#This Row],[101 (01JUL1985 12:00:00)-Water Temperature (C)]]*OO[[#This Row],[43]]</f>
        <v>1.4667568662975E-8</v>
      </c>
      <c r="AT501" s="10">
        <f>3/24000000*OO[[#This Row],[102 (01JUL1985 15:00:00)-Water Temperature (C)]]*OO[[#This Row],[44]]</f>
        <v>8.8156270600475009E-8</v>
      </c>
      <c r="AU501" s="10">
        <f>3/24000000*OO[[#This Row],[103 (01JUL1985 18:00:00)-Water Temperature (C)]]*OO[[#This Row],[45]]</f>
        <v>4.3594356728037494E-7</v>
      </c>
      <c r="AV501" s="10">
        <f>3/24000000*OO[[#This Row],[104 (01JUL1985 21:00:00)-Water Temperature (C)]]*OO[[#This Row],[46]]</f>
        <v>1.7981305166119999E-6</v>
      </c>
      <c r="AW501" s="10">
        <f>3/24000000*OO[[#This Row],[105 (02JUL1985 00:00:00)-Water Temperature (C)]]*OO[[#This Row],[47]]</f>
        <v>6.3039000037649995E-6</v>
      </c>
      <c r="AX501" s="10">
        <f>3/24000000*OO[[#This Row],[106 (02JUL1985 03:00:00)-Water Temperature (C)]]*OO[[#This Row],[48]]</f>
        <v>1.9193133742425E-5</v>
      </c>
      <c r="AY501" s="10">
        <f>3/24000000*OO[[#This Row],[107 (02JUL1985 06:00:00)-Water Temperature (C)]]*OO[[#This Row],[49]]</f>
        <v>5.1626595950074998E-5</v>
      </c>
      <c r="AZ501" s="10">
        <f>3/24000000*OO[[#This Row],[108 (02JUL1985 09:00:00)-Water Temperature (C)]]*OO[[#This Row],[50]]</f>
        <v>1.2525316423229999E-4</v>
      </c>
      <c r="BA501" s="10">
        <f>3/24000000*OO[[#This Row],[109 (02JUL1985 12:00:00)-Water Temperature (C)]]*OO[[#This Row],[51]]</f>
        <v>2.7512423109412497E-4</v>
      </c>
      <c r="BB501" s="10">
        <f>3/24000000*OO[[#This Row],[110 (02JUL1985 15:00:00)-Water Temperature (C)]]*OO[[#This Row],[52]]</f>
        <v>5.5222527021300003E-4</v>
      </c>
      <c r="BC501" s="10">
        <f>3/24000000*OO[[#This Row],[111 (02JUL1985 18:00:00)-Water Temperature (C)]]*OO[[#This Row],[53]]</f>
        <v>1.0199840855388748E-3</v>
      </c>
      <c r="BD501" s="10">
        <f>3/24000000*OO[[#This Row],[112 (02JUL1985 21:00:00)-Water Temperature (C)]]*OO[[#This Row],[54]]</f>
        <v>1.7429869765245003E-3</v>
      </c>
      <c r="BE501" s="10">
        <f>3/24000000*OO[[#This Row],[113 (03JUL1985 00:00:00)-Water Temperature (C)]]*OO[[#This Row],[55]]</f>
        <v>2.7807568105684996E-3</v>
      </c>
      <c r="BF501" s="10">
        <f>3/24000000*OO[[#This Row],[114 (03JUL1985 03:00:00)-Water Temperature (C)]]*OO[[#This Row],[56]]</f>
        <v>4.1939002147999994E-3</v>
      </c>
      <c r="BG501" s="10">
        <f>3/24000000*OO[[#This Row],[115 (03JUL1985 06:00:00)-Water Temperature (C)]]*OO[[#This Row],[57]]</f>
        <v>6.0317719930149992E-3</v>
      </c>
      <c r="BH501" s="10">
        <f>3/24000000*OO[[#This Row],[116 (03JUL1985 09:00:00)-Water Temperature (C)]]*OO[[#This Row],[58]]</f>
        <v>8.3720724539374999E-3</v>
      </c>
      <c r="BI501" s="10">
        <f>3/24000000*OO[[#This Row],[117 (03JUL1985 12:00:00)-Water Temperature (C)]]*OO[[#This Row],[59]]</f>
        <v>1.1132273293895E-2</v>
      </c>
      <c r="BJ501" s="10">
        <f>3/24000000*OO[[#This Row],[118 (03JUL1985 15:00:00)-Water Temperature (C)]]*OO[[#This Row],[60]]</f>
        <v>1.4382150621231249E-2</v>
      </c>
      <c r="BK501" s="10">
        <f>3/24000000*OO[[#This Row],[119 (03JUL1985 18:00:00)-Water Temperature (C)]]*OO[[#This Row],[61]]</f>
        <v>1.8013929428649999E-2</v>
      </c>
      <c r="BL501" s="10">
        <f>3/24000000*OO[[#This Row],[120 (03JUL1985 21:00:00)-Water Temperature (C)]]*OO[[#This Row],[62]]</f>
        <v>2.1875964627172499E-2</v>
      </c>
      <c r="BM501" s="10">
        <f>3/24000000*OO[[#This Row],[121 (04JUL1985 00:00:00)-Water Temperature (C)]]*OO[[#This Row],[63]]</f>
        <v>2.5841474222759994E-2</v>
      </c>
      <c r="BN501" s="10">
        <f>3/24000000*OO[[#This Row],[122 (04JUL1985 03:00:00)-Water Temperature (C)]]*OO[[#This Row],[64]]</f>
        <v>2.9863487083554997E-2</v>
      </c>
      <c r="BO501" s="10">
        <f>3/24000000*OO[[#This Row],[123 (04JUL1985 06:00:00)-Water Temperature (C)]]*OO[[#This Row],[65]]</f>
        <v>3.3953226250937496E-2</v>
      </c>
      <c r="BP501" s="10">
        <f>3/24000000*OO[[#This Row],[124 (04JUL1985 09:00:00)-Water Temperature (C)]]*OO[[#This Row],[66]]</f>
        <v>3.8340437711275002E-2</v>
      </c>
      <c r="BQ501" s="10">
        <f>3/24000000*OO[[#This Row],[125 (04JUL1985 12:00:00)-Water Temperature (C)]]*OO[[#This Row],[67]]</f>
        <v>4.2832345438474993E-2</v>
      </c>
      <c r="BR501" s="10">
        <f>3/24000000*OO[[#This Row],[126 (04JUL1985 15:00:00)-Water Temperature (C)]]*OO[[#This Row],[68]]</f>
        <v>4.73155907904E-2</v>
      </c>
      <c r="BS501" s="10">
        <f>3/24000000*OO[[#This Row],[127 (04JUL1985 18:00:00)-Water Temperature (C)]]*OO[[#This Row],[69]]</f>
        <v>5.1626201964099998E-2</v>
      </c>
      <c r="BT501" s="10">
        <f>3/24000000*OO[[#This Row],[128 (04JUL1985 21:00:00)-Water Temperature (C)]]*OO[[#This Row],[70]]</f>
        <v>5.5390847800049998E-2</v>
      </c>
      <c r="BU501" s="10">
        <f>3/24000000*OO[[#This Row],[129 (05JUL1985 00:00:00)-Water Temperature (C)]]*OO[[#This Row],[71]]</f>
        <v>5.8520374352512498E-2</v>
      </c>
      <c r="BV501" s="10">
        <f>3/24000000*OO[[#This Row],[130 (05JUL1985 03:00:00)-Water Temperature (C)]]*OO[[#This Row],[72]]</f>
        <v>6.1326391708912499E-2</v>
      </c>
      <c r="BW501" s="10">
        <f>3/24000000*OO[[#This Row],[131 (05JUL1985 06:00:00)-Water Temperature (C)]]*OO[[#This Row],[73]]</f>
        <v>6.3894223928500013E-2</v>
      </c>
      <c r="BX501" s="10">
        <f>3/24000000*OO[[#This Row],[132 (05JUL1985 09:00:00)-Water Temperature (C)]]*OO[[#This Row],[74]]</f>
        <v>6.6578889218187498E-2</v>
      </c>
      <c r="BY501" s="10">
        <f>3/24000000*OO[[#This Row],[133 (05JUL1985 12:00:00)-Water Temperature (C)]]*OO[[#This Row],[75]]</f>
        <v>6.9098337908999996E-2</v>
      </c>
      <c r="BZ501" s="10">
        <f>3/24000000*OO[[#This Row],[134 (05JUL1985 15:00:00)-Water Temperature (C)]]*OO[[#This Row],[76]]</f>
        <v>7.1267971215025011E-2</v>
      </c>
      <c r="CA501" s="10">
        <f>3/24000000*OO[[#This Row],[135 (05JUL1985 18:00:00)-Water Temperature (C)]]*OO[[#This Row],[77]]</f>
        <v>7.3118720315199989E-2</v>
      </c>
      <c r="CB501" s="10">
        <f>3/24000000*OO[[#This Row],[136 (05JUL1985 21:00:00)-Water Temperature (C)]]*OO[[#This Row],[78]]</f>
        <v>7.4510978496599989E-2</v>
      </c>
      <c r="CC501" s="10">
        <f>3/24000000*OO[[#This Row],[137 (06JUL1985 00:00:00)-Water Temperature (C)]]*OO[[#This Row],[79]]</f>
        <v>7.5546128336924992E-2</v>
      </c>
      <c r="CD501" s="10">
        <f>3/24000000*OO[[#This Row],[138 (06JUL1985 03:00:00)-Water Temperature (C)]]*OO[[#This Row],[80]]</f>
        <v>7.6311598313925005E-2</v>
      </c>
      <c r="CE501" s="10">
        <f>3/24000000*OO[[#This Row],[139 (06JUL1985 06:00:00)-Water Temperature (C)]]*OO[[#This Row],[81]]</f>
        <v>7.7006271856499997E-2</v>
      </c>
      <c r="CF501" s="10">
        <f>3/24000000*OO[[#This Row],[140 (06JUL1985 09:00:00)-Water Temperature (C)]]*OO[[#This Row],[82]]</f>
        <v>7.8107434539574999E-2</v>
      </c>
      <c r="CG501" s="10">
        <f>3/24000000*OO[[#This Row],[141 (06JUL1985 12:00:00)-Water Temperature (C)]]*OO[[#This Row],[83]]</f>
        <v>7.9286948762175E-2</v>
      </c>
      <c r="CH501" s="10">
        <f>3/24000000*OO[[#This Row],[142 (06JUL1985 15:00:00)-Water Temperature (C)]]*OO[[#This Row],[84]]</f>
        <v>8.0473518945224989E-2</v>
      </c>
      <c r="CI501" s="10">
        <f>3/24000000*OO[[#This Row],[143 (06JUL1985 18:00:00)-Water Temperature (C)]]*OO[[#This Row],[85]]</f>
        <v>8.1371311765749993E-2</v>
      </c>
      <c r="CJ501" s="10">
        <f>3/24000000*OO[[#This Row],[144 (06JUL1985 21:00:00)-Water Temperature (C)]]*OO[[#This Row],[86]]</f>
        <v>8.177005343622501E-2</v>
      </c>
      <c r="CK501" s="10">
        <f>3/24000000*OO[[#This Row],[145 (07JUL1985 00:00:00)-Water Temperature (C)]]*OO[[#This Row],[87]]</f>
        <v>8.1497530767399989E-2</v>
      </c>
      <c r="CL501" s="10">
        <f>3/24000000*OO[[#This Row],[146 (07JUL1985 03:00:00)-Water Temperature (C)]]*OO[[#This Row],[88]]</f>
        <v>8.10588386617625E-2</v>
      </c>
      <c r="CM501" s="10">
        <f>3/24000000*OO[[#This Row],[147 (07JUL1985 06:00:00)-Water Temperature (C)]]*OO[[#This Row],[89]]</f>
        <v>8.0595481476562494E-2</v>
      </c>
      <c r="CN501" s="10">
        <f>3/24000000*OO[[#This Row],[148 (07JUL1985 09:00:00)-Water Temperature (C)]]*OO[[#This Row],[90]]</f>
        <v>8.0441193015437493E-2</v>
      </c>
      <c r="CO501" s="10">
        <f>3/24000000*OO[[#This Row],[149 (07JUL1985 12:00:00)-Water Temperature (C)]]*OO[[#This Row],[91]]</f>
        <v>8.0509529204124991E-2</v>
      </c>
      <c r="CP501" s="10">
        <f>3/24000000*OO[[#This Row],[150 (07JUL1985 15:00:00)-Water Temperature (C)]]*OO[[#This Row],[92]]</f>
        <v>8.0509529204124991E-2</v>
      </c>
      <c r="CQ501" s="10">
        <f>3/24000000*OO[[#This Row],[151 (07JUL1985 18:00:00)-Water Temperature (C)]]*OO[[#This Row],[93]]</f>
        <v>8.0509529204124991E-2</v>
      </c>
      <c r="CR501" s="10">
        <f>3/24000000*OO[[#This Row],[152 (07JUL1985 21:00:00)-Water Temperature (C)]]*OO[[#This Row],[94]]</f>
        <v>8.0509529204124991E-2</v>
      </c>
      <c r="CS501" s="10">
        <f>3/24000000*OO[[#This Row],[153 (08JUL1985 00:00:00)-Water Temperature (C)]]*OO[[#This Row],[95]]</f>
        <v>8.0509529204124991E-2</v>
      </c>
      <c r="CT501" s="10">
        <f>3/24000000*OO[[#This Row],[154 (08JUL1985 03:00:00)-Water Temperature (C)]]*OO[[#This Row],[96]]</f>
        <v>8.0509529204124991E-2</v>
      </c>
      <c r="CU501" s="10">
        <f>3/24000000*OO[[#This Row],[155 (08JUL1985 06:00:00)-Water Temperature (C)]]*OO[[#This Row],[97]]</f>
        <v>8.0509529204124991E-2</v>
      </c>
      <c r="CV501" s="10">
        <f>3/24000000*OO[[#This Row],[156 (08JUL1985 09:00:00)-Water Temperature (C)]]*OO[[#This Row],[98]]</f>
        <v>8.0509529204124991E-2</v>
      </c>
      <c r="CW501" s="10">
        <f>3/24000000*OO[[#This Row],[157 (08JUL1985 12:00:00)-Water Temperature (C)]]*OO[[#This Row],[99]]</f>
        <v>8.0509529204124991E-2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1.3676723152200001E-42</v>
      </c>
      <c r="AE502" s="10">
        <f>3/24000000*OO[[#This Row],[88 (29JUN1985 21:00:00)-Water Temperature (C)]]*OO[[#This Row],[30]]</f>
        <v>1.3952753685920001E-33</v>
      </c>
      <c r="AF502" s="10">
        <f>3/24000000*OO[[#This Row],[88 (29JUN1985 21:00:00)-Water Temperature (C)]]*OO[[#This Row],[30]]</f>
        <v>1.3952753685920001E-33</v>
      </c>
      <c r="AG502" s="10">
        <f>3/24000000*OO[[#This Row],[89 (30JUN1985 00:00:00)-Water Temperature (C)]]*OO[[#This Row],[31]]</f>
        <v>5.1273868456812503E-30</v>
      </c>
      <c r="AH502" s="10">
        <f>3/24000000*OO[[#This Row],[90 (30JUN1985 03:00:00)-Water Temperature (C)]]*OO[[#This Row],[32]]</f>
        <v>6.6714494074850009E-27</v>
      </c>
      <c r="AI502" s="10">
        <f>3/24000000*OO[[#This Row],[91 (30JUN1985 06:00:00)-Water Temperature (C)]]*OO[[#This Row],[33]]</f>
        <v>3.6568118031499996E-24</v>
      </c>
      <c r="AJ502" s="10">
        <f>3/24000000*OO[[#This Row],[92 (30JUN1985 09:00:00)-Water Temperature (C)]]*OO[[#This Row],[34]]</f>
        <v>9.8080934790875016E-22</v>
      </c>
      <c r="AK502" s="10">
        <f>3/24000000*OO[[#This Row],[93 (30JUN1985 12:00:00)-Water Temperature (C)]]*OO[[#This Row],[35]]</f>
        <v>1.4170769650867498E-19</v>
      </c>
      <c r="AL502" s="10">
        <f>3/24000000*OO[[#This Row],[94 (30JUN1985 15:00:00)-Water Temperature (C)]]*OO[[#This Row],[36]]</f>
        <v>1.1923052206118751E-17</v>
      </c>
      <c r="AM502" s="10">
        <f>3/24000000*OO[[#This Row],[95 (30JUN1985 18:00:00)-Water Temperature (C)]]*OO[[#This Row],[37]]</f>
        <v>6.2718833188374999E-16</v>
      </c>
      <c r="AN502" s="10">
        <f>3/24000000*OO[[#This Row],[96 (30JUN1985 21:00:00)-Water Temperature (C)]]*OO[[#This Row],[38]]</f>
        <v>2.1671130225442502E-14</v>
      </c>
      <c r="AO502" s="10">
        <f>3/24000000*OO[[#This Row],[97 (01JUL1985 00:00:00)-Water Temperature (C)]]*OO[[#This Row],[39]]</f>
        <v>5.1388571687900005E-13</v>
      </c>
      <c r="AP502" s="10">
        <f>3/24000000*OO[[#This Row],[98 (01JUL1985 03:00:00)-Water Temperature (C)]]*OO[[#This Row],[40]]</f>
        <v>8.7514536514725006E-12</v>
      </c>
      <c r="AQ502" s="10">
        <f>3/24000000*OO[[#This Row],[99 (01JUL1985 06:00:00)-Water Temperature (C)]]*OO[[#This Row],[41]]</f>
        <v>1.1118022847319998E-10</v>
      </c>
      <c r="AR502" s="10">
        <f>3/24000000*OO[[#This Row],[100 (01JUL1985 09:00:00)-Water Temperature (C)]]*OO[[#This Row],[42]]</f>
        <v>1.0935357828570001E-9</v>
      </c>
      <c r="AS502" s="10">
        <f>3/24000000*OO[[#This Row],[101 (01JUL1985 12:00:00)-Water Temperature (C)]]*OO[[#This Row],[43]]</f>
        <v>8.476075267871248E-9</v>
      </c>
      <c r="AT502" s="10">
        <f>3/24000000*OO[[#This Row],[102 (01JUL1985 15:00:00)-Water Temperature (C)]]*OO[[#This Row],[44]]</f>
        <v>5.2905388194500001E-8</v>
      </c>
      <c r="AU502" s="10">
        <f>3/24000000*OO[[#This Row],[103 (01JUL1985 18:00:00)-Water Temperature (C)]]*OO[[#This Row],[45]]</f>
        <v>2.7131952033185001E-7</v>
      </c>
      <c r="AV502" s="10">
        <f>3/24000000*OO[[#This Row],[104 (01JUL1985 21:00:00)-Water Temperature (C)]]*OO[[#This Row],[46]]</f>
        <v>1.159007593461E-6</v>
      </c>
      <c r="AW502" s="10">
        <f>3/24000000*OO[[#This Row],[105 (02JUL1985 00:00:00)-Water Temperature (C)]]*OO[[#This Row],[47]]</f>
        <v>4.2027166820312502E-6</v>
      </c>
      <c r="AX502" s="10">
        <f>3/24000000*OO[[#This Row],[106 (02JUL1985 03:00:00)-Water Temperature (C)]]*OO[[#This Row],[48]]</f>
        <v>1.3218841072648749E-5</v>
      </c>
      <c r="AY502" s="10">
        <f>3/24000000*OO[[#This Row],[107 (02JUL1985 06:00:00)-Water Temperature (C)]]*OO[[#This Row],[49]]</f>
        <v>3.6681090996600002E-5</v>
      </c>
      <c r="AZ502" s="10">
        <f>3/24000000*OO[[#This Row],[108 (02JUL1985 09:00:00)-Water Temperature (C)]]*OO[[#This Row],[50]]</f>
        <v>9.1713439924912506E-5</v>
      </c>
      <c r="BA502" s="10">
        <f>3/24000000*OO[[#This Row],[109 (02JUL1985 12:00:00)-Water Temperature (C)]]*OO[[#This Row],[51]]</f>
        <v>2.0733384483172503E-4</v>
      </c>
      <c r="BB502" s="10">
        <f>3/24000000*OO[[#This Row],[110 (02JUL1985 15:00:00)-Water Temperature (C)]]*OO[[#This Row],[52]]</f>
        <v>4.2768742940874999E-4</v>
      </c>
      <c r="BC502" s="10">
        <f>3/24000000*OO[[#This Row],[111 (02JUL1985 18:00:00)-Water Temperature (C)]]*OO[[#This Row],[53]]</f>
        <v>8.1069833646174995E-4</v>
      </c>
      <c r="BD502" s="10">
        <f>3/24000000*OO[[#This Row],[112 (02JUL1985 21:00:00)-Water Temperature (C)]]*OO[[#This Row],[54]]</f>
        <v>1.4197696273792497E-3</v>
      </c>
      <c r="BE502" s="10">
        <f>3/24000000*OO[[#This Row],[113 (03JUL1985 00:00:00)-Water Temperature (C)]]*OO[[#This Row],[55]]</f>
        <v>2.3185876266209999E-3</v>
      </c>
      <c r="BF502" s="10">
        <f>3/24000000*OO[[#This Row],[114 (03JUL1985 03:00:00)-Water Temperature (C)]]*OO[[#This Row],[56]]</f>
        <v>3.5755033658624994E-3</v>
      </c>
      <c r="BG502" s="10">
        <f>3/24000000*OO[[#This Row],[115 (03JUL1985 06:00:00)-Water Temperature (C)]]*OO[[#This Row],[57]]</f>
        <v>5.2514503526062493E-3</v>
      </c>
      <c r="BH502" s="10">
        <f>3/24000000*OO[[#This Row],[116 (03JUL1985 09:00:00)-Water Temperature (C)]]*OO[[#This Row],[58]]</f>
        <v>7.4366349589500003E-3</v>
      </c>
      <c r="BI502" s="10">
        <f>3/24000000*OO[[#This Row],[117 (03JUL1985 12:00:00)-Water Temperature (C)]]*OO[[#This Row],[59]]</f>
        <v>1.0076783708749999E-2</v>
      </c>
      <c r="BJ502" s="10">
        <f>3/24000000*OO[[#This Row],[118 (03JUL1985 15:00:00)-Water Temperature (C)]]*OO[[#This Row],[60]]</f>
        <v>1.3252681432253749E-2</v>
      </c>
      <c r="BK502" s="10">
        <f>3/24000000*OO[[#This Row],[119 (03JUL1985 18:00:00)-Water Temperature (C)]]*OO[[#This Row],[61]]</f>
        <v>1.6877716773340001E-2</v>
      </c>
      <c r="BL502" s="10">
        <f>3/24000000*OO[[#This Row],[120 (03JUL1985 21:00:00)-Water Temperature (C)]]*OO[[#This Row],[62]]</f>
        <v>2.0817422326654997E-2</v>
      </c>
      <c r="BM502" s="10">
        <f>3/24000000*OO[[#This Row],[121 (04JUL1985 00:00:00)-Water Temperature (C)]]*OO[[#This Row],[63]]</f>
        <v>2.49532286709E-2</v>
      </c>
      <c r="BN502" s="10">
        <f>3/24000000*OO[[#This Row],[122 (04JUL1985 03:00:00)-Water Temperature (C)]]*OO[[#This Row],[64]]</f>
        <v>2.9238799852684998E-2</v>
      </c>
      <c r="BO502" s="10">
        <f>3/24000000*OO[[#This Row],[123 (04JUL1985 06:00:00)-Water Temperature (C)]]*OO[[#This Row],[65]]</f>
        <v>3.3680824771912497E-2</v>
      </c>
      <c r="BP502" s="10">
        <f>3/24000000*OO[[#This Row],[124 (04JUL1985 09:00:00)-Water Temperature (C)]]*OO[[#This Row],[66]]</f>
        <v>3.8506110962962498E-2</v>
      </c>
      <c r="BQ502" s="10">
        <f>3/24000000*OO[[#This Row],[125 (04JUL1985 12:00:00)-Water Temperature (C)]]*OO[[#This Row],[67]]</f>
        <v>4.3516795546900001E-2</v>
      </c>
      <c r="BR502" s="10">
        <f>3/24000000*OO[[#This Row],[126 (04JUL1985 15:00:00)-Water Temperature (C)]]*OO[[#This Row],[68]]</f>
        <v>4.8593103461499997E-2</v>
      </c>
      <c r="BS502" s="10">
        <f>3/24000000*OO[[#This Row],[127 (04JUL1985 18:00:00)-Water Temperature (C)]]*OO[[#This Row],[69]]</f>
        <v>5.3559056664299998E-2</v>
      </c>
      <c r="BT502" s="10">
        <f>3/24000000*OO[[#This Row],[128 (04JUL1985 21:00:00)-Water Temperature (C)]]*OO[[#This Row],[70]]</f>
        <v>5.8009469260225002E-2</v>
      </c>
      <c r="BU502" s="10">
        <f>3/24000000*OO[[#This Row],[129 (05JUL1985 00:00:00)-Water Temperature (C)]]*OO[[#This Row],[71]]</f>
        <v>6.1829284344599993E-2</v>
      </c>
      <c r="BV502" s="10">
        <f>3/24000000*OO[[#This Row],[130 (05JUL1985 03:00:00)-Water Temperature (C)]]*OO[[#This Row],[72]]</f>
        <v>6.5338258008124997E-2</v>
      </c>
      <c r="BW502" s="10">
        <f>3/24000000*OO[[#This Row],[131 (05JUL1985 06:00:00)-Water Temperature (C)]]*OO[[#This Row],[73]]</f>
        <v>6.8614900392124992E-2</v>
      </c>
      <c r="BX502" s="10">
        <f>3/24000000*OO[[#This Row],[132 (05JUL1985 09:00:00)-Water Temperature (C)]]*OO[[#This Row],[74]]</f>
        <v>7.2042808427924987E-2</v>
      </c>
      <c r="BY502" s="10">
        <f>3/24000000*OO[[#This Row],[133 (05JUL1985 12:00:00)-Water Temperature (C)]]*OO[[#This Row],[75]]</f>
        <v>7.5305541343274995E-2</v>
      </c>
      <c r="BZ502" s="10">
        <f>3/24000000*OO[[#This Row],[134 (05JUL1985 15:00:00)-Water Temperature (C)]]*OO[[#This Row],[76]]</f>
        <v>7.8193326840174993E-2</v>
      </c>
      <c r="CA502" s="10">
        <f>3/24000000*OO[[#This Row],[135 (05JUL1985 18:00:00)-Water Temperature (C)]]*OO[[#This Row],[77]]</f>
        <v>8.0733223865174994E-2</v>
      </c>
      <c r="CB502" s="10">
        <f>3/24000000*OO[[#This Row],[136 (05JUL1985 21:00:00)-Water Temperature (C)]]*OO[[#This Row],[78]]</f>
        <v>8.2761665923650002E-2</v>
      </c>
      <c r="CC502" s="10">
        <f>3/24000000*OO[[#This Row],[137 (06JUL1985 00:00:00)-Water Temperature (C)]]*OO[[#This Row],[79]]</f>
        <v>8.4385560183199995E-2</v>
      </c>
      <c r="CD502" s="10">
        <f>3/24000000*OO[[#This Row],[138 (06JUL1985 03:00:00)-Water Temperature (C)]]*OO[[#This Row],[80]]</f>
        <v>8.5699531079512489E-2</v>
      </c>
      <c r="CE502" s="10">
        <f>3/24000000*OO[[#This Row],[139 (06JUL1985 06:00:00)-Water Temperature (C)]]*OO[[#This Row],[81]]</f>
        <v>8.69293615554E-2</v>
      </c>
      <c r="CF502" s="10">
        <f>3/24000000*OO[[#This Row],[140 (06JUL1985 09:00:00)-Water Temperature (C)]]*OO[[#This Row],[82]]</f>
        <v>8.8613468020349986E-2</v>
      </c>
      <c r="CG502" s="10">
        <f>3/24000000*OO[[#This Row],[141 (06JUL1985 12:00:00)-Water Temperature (C)]]*OO[[#This Row],[83]]</f>
        <v>9.0374189876149993E-2</v>
      </c>
      <c r="CH502" s="10">
        <f>3/24000000*OO[[#This Row],[142 (06JUL1985 15:00:00)-Water Temperature (C)]]*OO[[#This Row],[84]]</f>
        <v>9.2131755548437513E-2</v>
      </c>
      <c r="CI502" s="10">
        <f>3/24000000*OO[[#This Row],[143 (06JUL1985 18:00:00)-Water Temperature (C)]]*OO[[#This Row],[85]]</f>
        <v>9.3545265112200002E-2</v>
      </c>
      <c r="CJ502" s="10">
        <f>3/24000000*OO[[#This Row],[144 (06JUL1985 21:00:00)-Water Temperature (C)]]*OO[[#This Row],[86]]</f>
        <v>9.4368775508175004E-2</v>
      </c>
      <c r="CK502" s="10">
        <f>3/24000000*OO[[#This Row],[145 (07JUL1985 00:00:00)-Water Temperature (C)]]*OO[[#This Row],[87]]</f>
        <v>9.4394439702112504E-2</v>
      </c>
      <c r="CL502" s="10">
        <f>3/24000000*OO[[#This Row],[146 (07JUL1985 03:00:00)-Water Temperature (C)]]*OO[[#This Row],[88]]</f>
        <v>9.4214555401599995E-2</v>
      </c>
      <c r="CM502" s="10">
        <f>3/24000000*OO[[#This Row],[147 (07JUL1985 06:00:00)-Water Temperature (C)]]*OO[[#This Row],[89]]</f>
        <v>9.3992522345474991E-2</v>
      </c>
      <c r="CN502" s="10">
        <f>3/24000000*OO[[#This Row],[148 (07JUL1985 09:00:00)-Water Temperature (C)]]*OO[[#This Row],[90]]</f>
        <v>9.4123790108600003E-2</v>
      </c>
      <c r="CO502" s="10">
        <f>3/24000000*OO[[#This Row],[149 (07JUL1985 12:00:00)-Water Temperature (C)]]*OO[[#This Row],[91]]</f>
        <v>9.4505719892399989E-2</v>
      </c>
      <c r="CP502" s="10">
        <f>3/24000000*OO[[#This Row],[150 (07JUL1985 15:00:00)-Water Temperature (C)]]*OO[[#This Row],[92]]</f>
        <v>9.4505719892399989E-2</v>
      </c>
      <c r="CQ502" s="10">
        <f>3/24000000*OO[[#This Row],[151 (07JUL1985 18:00:00)-Water Temperature (C)]]*OO[[#This Row],[93]]</f>
        <v>9.4505719892399989E-2</v>
      </c>
      <c r="CR502" s="10">
        <f>3/24000000*OO[[#This Row],[152 (07JUL1985 21:00:00)-Water Temperature (C)]]*OO[[#This Row],[94]]</f>
        <v>9.4505719892399989E-2</v>
      </c>
      <c r="CS502" s="10">
        <f>3/24000000*OO[[#This Row],[153 (08JUL1985 00:00:00)-Water Temperature (C)]]*OO[[#This Row],[95]]</f>
        <v>9.4505719892399989E-2</v>
      </c>
      <c r="CT502" s="10">
        <f>3/24000000*OO[[#This Row],[154 (08JUL1985 03:00:00)-Water Temperature (C)]]*OO[[#This Row],[96]]</f>
        <v>9.4505719892399989E-2</v>
      </c>
      <c r="CU502" s="10">
        <f>3/24000000*OO[[#This Row],[155 (08JUL1985 06:00:00)-Water Temperature (C)]]*OO[[#This Row],[97]]</f>
        <v>9.4505719892399989E-2</v>
      </c>
      <c r="CV502" s="10">
        <f>3/24000000*OO[[#This Row],[156 (08JUL1985 09:00:00)-Water Temperature (C)]]*OO[[#This Row],[98]]</f>
        <v>9.4505719892399989E-2</v>
      </c>
      <c r="CW502" s="10">
        <f>3/24000000*OO[[#This Row],[157 (08JUL1985 12:00:00)-Water Temperature (C)]]*OO[[#This Row],[99]]</f>
        <v>9.4505719892399989E-2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3.3707216326875001E-43</v>
      </c>
      <c r="AE503" s="10">
        <f>3/24000000*OO[[#This Row],[88 (29JUN1985 21:00:00)-Water Temperature (C)]]*OO[[#This Row],[30]]</f>
        <v>4.1660788265187502E-34</v>
      </c>
      <c r="AF503" s="10">
        <f>3/24000000*OO[[#This Row],[88 (29JUN1985 21:00:00)-Water Temperature (C)]]*OO[[#This Row],[30]]</f>
        <v>4.1660788265187502E-34</v>
      </c>
      <c r="AG503" s="10">
        <f>3/24000000*OO[[#This Row],[89 (30JUN1985 00:00:00)-Water Temperature (C)]]*OO[[#This Row],[31]]</f>
        <v>1.6467184303004999E-30</v>
      </c>
      <c r="AH503" s="10">
        <f>3/24000000*OO[[#This Row],[90 (30JUN1985 03:00:00)-Water Temperature (C)]]*OO[[#This Row],[32]]</f>
        <v>2.2926312219019997E-27</v>
      </c>
      <c r="AI503" s="10">
        <f>3/24000000*OO[[#This Row],[91 (30JUN1985 06:00:00)-Water Temperature (C)]]*OO[[#This Row],[33]]</f>
        <v>1.3360334228887499E-24</v>
      </c>
      <c r="AJ503" s="10">
        <f>3/24000000*OO[[#This Row],[92 (30JUN1985 09:00:00)-Water Temperature (C)]]*OO[[#This Row],[34]]</f>
        <v>3.7914825414374992E-22</v>
      </c>
      <c r="AK503" s="10">
        <f>3/24000000*OO[[#This Row],[93 (30JUN1985 12:00:00)-Water Temperature (C)]]*OO[[#This Row],[35]]</f>
        <v>5.7783844160650005E-20</v>
      </c>
      <c r="AL503" s="10">
        <f>3/24000000*OO[[#This Row],[94 (30JUN1985 15:00:00)-Water Temperature (C)]]*OO[[#This Row],[36]]</f>
        <v>5.1193530632099996E-18</v>
      </c>
      <c r="AM503" s="10">
        <f>3/24000000*OO[[#This Row],[95 (30JUN1985 18:00:00)-Water Temperature (C)]]*OO[[#This Row],[37]]</f>
        <v>2.8275121581967498E-16</v>
      </c>
      <c r="AN503" s="10">
        <f>3/24000000*OO[[#This Row],[96 (30JUN1985 21:00:00)-Water Temperature (C)]]*OO[[#This Row],[38]]</f>
        <v>1.0231354355894998E-14</v>
      </c>
      <c r="AO503" s="10">
        <f>3/24000000*OO[[#This Row],[97 (01JUL1985 00:00:00)-Water Temperature (C)]]*OO[[#This Row],[39]]</f>
        <v>2.5350024009406245E-13</v>
      </c>
      <c r="AP503" s="10">
        <f>3/24000000*OO[[#This Row],[98 (01JUL1985 03:00:00)-Water Temperature (C)]]*OO[[#This Row],[40]]</f>
        <v>4.5023770045399997E-12</v>
      </c>
      <c r="AQ503" s="10">
        <f>3/24000000*OO[[#This Row],[99 (01JUL1985 06:00:00)-Water Temperature (C)]]*OO[[#This Row],[41]]</f>
        <v>5.9542968920499991E-11</v>
      </c>
      <c r="AR503" s="10">
        <f>3/24000000*OO[[#This Row],[100 (01JUL1985 09:00:00)-Water Temperature (C)]]*OO[[#This Row],[42]]</f>
        <v>6.088727911709999E-10</v>
      </c>
      <c r="AS503" s="10">
        <f>3/24000000*OO[[#This Row],[101 (01JUL1985 12:00:00)-Water Temperature (C)]]*OO[[#This Row],[43]]</f>
        <v>4.89845865159E-9</v>
      </c>
      <c r="AT503" s="10">
        <f>3/24000000*OO[[#This Row],[102 (01JUL1985 15:00:00)-Water Temperature (C)]]*OO[[#This Row],[44]]</f>
        <v>3.1684056721199995E-8</v>
      </c>
      <c r="AU503" s="10">
        <f>3/24000000*OO[[#This Row],[103 (01JUL1985 18:00:00)-Water Temperature (C)]]*OO[[#This Row],[45]]</f>
        <v>1.6811705676761248E-7</v>
      </c>
      <c r="AV503" s="10">
        <f>3/24000000*OO[[#This Row],[104 (01JUL1985 21:00:00)-Water Temperature (C)]]*OO[[#This Row],[46]]</f>
        <v>7.4187424664650002E-7</v>
      </c>
      <c r="AW503" s="10">
        <f>3/24000000*OO[[#This Row],[105 (02JUL1985 00:00:00)-Water Temperature (C)]]*OO[[#This Row],[47]]</f>
        <v>2.77540024404E-6</v>
      </c>
      <c r="AX503" s="10">
        <f>3/24000000*OO[[#This Row],[106 (02JUL1985 03:00:00)-Water Temperature (C)]]*OO[[#This Row],[48]]</f>
        <v>8.9949434982799995E-6</v>
      </c>
      <c r="AY503" s="10">
        <f>3/24000000*OO[[#This Row],[107 (02JUL1985 06:00:00)-Water Temperature (C)]]*OO[[#This Row],[49]]</f>
        <v>2.5681361424302501E-5</v>
      </c>
      <c r="AZ503" s="10">
        <f>3/24000000*OO[[#This Row],[108 (02JUL1985 09:00:00)-Water Temperature (C)]]*OO[[#This Row],[50]]</f>
        <v>6.5996870544224987E-5</v>
      </c>
      <c r="BA503" s="10">
        <f>3/24000000*OO[[#This Row],[109 (02JUL1985 12:00:00)-Water Temperature (C)]]*OO[[#This Row],[51]]</f>
        <v>1.5314295767924999E-4</v>
      </c>
      <c r="BB503" s="10">
        <f>3/24000000*OO[[#This Row],[110 (02JUL1985 15:00:00)-Water Temperature (C)]]*OO[[#This Row],[52]]</f>
        <v>3.237854028645E-4</v>
      </c>
      <c r="BC503" s="10">
        <f>3/24000000*OO[[#This Row],[111 (02JUL1985 18:00:00)-Water Temperature (C)]]*OO[[#This Row],[53]]</f>
        <v>6.2815451779499993E-4</v>
      </c>
      <c r="BD503" s="10">
        <f>3/24000000*OO[[#This Row],[112 (02JUL1985 21:00:00)-Water Temperature (C)]]*OO[[#This Row],[54]]</f>
        <v>1.1243081137889998E-3</v>
      </c>
      <c r="BE503" s="10">
        <f>3/24000000*OO[[#This Row],[113 (03JUL1985 00:00:00)-Water Temperature (C)]]*OO[[#This Row],[55]]</f>
        <v>1.8743968924155E-3</v>
      </c>
      <c r="BF503" s="10">
        <f>3/24000000*OO[[#This Row],[114 (03JUL1985 03:00:00)-Water Temperature (C)]]*OO[[#This Row],[56]]</f>
        <v>2.9478026776119997E-3</v>
      </c>
      <c r="BG503" s="10">
        <f>3/24000000*OO[[#This Row],[115 (03JUL1985 06:00:00)-Water Temperature (C)]]*OO[[#This Row],[57]]</f>
        <v>4.4101255717800001E-3</v>
      </c>
      <c r="BH503" s="10">
        <f>3/24000000*OO[[#This Row],[116 (03JUL1985 09:00:00)-Water Temperature (C)]]*OO[[#This Row],[58]]</f>
        <v>6.3560267351999997E-3</v>
      </c>
      <c r="BI503" s="10">
        <f>3/24000000*OO[[#This Row],[117 (03JUL1985 12:00:00)-Water Temperature (C)]]*OO[[#This Row],[59]]</f>
        <v>8.7551954922349996E-3</v>
      </c>
      <c r="BJ503" s="10">
        <f>3/24000000*OO[[#This Row],[118 (03JUL1985 15:00:00)-Water Temperature (C)]]*OO[[#This Row],[60]]</f>
        <v>1.1695065795909999E-2</v>
      </c>
      <c r="BK503" s="10">
        <f>3/24000000*OO[[#This Row],[119 (03JUL1985 18:00:00)-Water Temperature (C)]]*OO[[#This Row],[61]]</f>
        <v>1.5110282133000001E-2</v>
      </c>
      <c r="BL503" s="10">
        <f>3/24000000*OO[[#This Row],[120 (03JUL1985 21:00:00)-Water Temperature (C)]]*OO[[#This Row],[62]]</f>
        <v>1.8888216000114998E-2</v>
      </c>
      <c r="BM503" s="10">
        <f>3/24000000*OO[[#This Row],[121 (04JUL1985 00:00:00)-Water Temperature (C)]]*OO[[#This Row],[63]]</f>
        <v>2.2926721625416251E-2</v>
      </c>
      <c r="BN503" s="10">
        <f>3/24000000*OO[[#This Row],[122 (04JUL1985 03:00:00)-Water Temperature (C)]]*OO[[#This Row],[64]]</f>
        <v>2.7184877446227499E-2</v>
      </c>
      <c r="BO503" s="10">
        <f>3/24000000*OO[[#This Row],[123 (04JUL1985 06:00:00)-Water Temperature (C)]]*OO[[#This Row],[65]]</f>
        <v>3.1669677678374995E-2</v>
      </c>
      <c r="BP503" s="10">
        <f>3/24000000*OO[[#This Row],[124 (04JUL1985 09:00:00)-Water Temperature (C)]]*OO[[#This Row],[66]]</f>
        <v>3.6595458939462498E-2</v>
      </c>
      <c r="BQ503" s="10">
        <f>3/24000000*OO[[#This Row],[125 (04JUL1985 12:00:00)-Water Temperature (C)]]*OO[[#This Row],[67]]</f>
        <v>4.1766684016312498E-2</v>
      </c>
      <c r="BR503" s="10">
        <f>3/24000000*OO[[#This Row],[126 (04JUL1985 15:00:00)-Water Temperature (C)]]*OO[[#This Row],[68]]</f>
        <v>4.7067907514749999E-2</v>
      </c>
      <c r="BS503" s="10">
        <f>3/24000000*OO[[#This Row],[127 (04JUL1985 18:00:00)-Water Temperature (C)]]*OO[[#This Row],[69]]</f>
        <v>5.2323236092799999E-2</v>
      </c>
      <c r="BT503" s="10">
        <f>3/24000000*OO[[#This Row],[128 (04JUL1985 21:00:00)-Water Temperature (C)]]*OO[[#This Row],[70]]</f>
        <v>5.7120256997949995E-2</v>
      </c>
      <c r="BU503" s="10">
        <f>3/24000000*OO[[#This Row],[129 (05JUL1985 00:00:00)-Water Temperature (C)]]*OO[[#This Row],[71]]</f>
        <v>6.1333427175975001E-2</v>
      </c>
      <c r="BV503" s="10">
        <f>3/24000000*OO[[#This Row],[130 (05JUL1985 03:00:00)-Water Temperature (C)]]*OO[[#This Row],[72]]</f>
        <v>6.5272574336000005E-2</v>
      </c>
      <c r="BW503" s="10">
        <f>3/24000000*OO[[#This Row],[131 (05JUL1985 06:00:00)-Water Temperature (C)]]*OO[[#This Row],[73]]</f>
        <v>6.9003867586499998E-2</v>
      </c>
      <c r="BX503" s="10">
        <f>3/24000000*OO[[#This Row],[132 (05JUL1985 09:00:00)-Water Temperature (C)]]*OO[[#This Row],[74]]</f>
        <v>7.2918087166199991E-2</v>
      </c>
      <c r="BY503" s="10">
        <f>3/24000000*OO[[#This Row],[133 (05JUL1985 12:00:00)-Water Temperature (C)]]*OO[[#This Row],[75]]</f>
        <v>7.6676500578937504E-2</v>
      </c>
      <c r="BZ503" s="10">
        <f>3/24000000*OO[[#This Row],[134 (05JUL1985 15:00:00)-Water Temperature (C)]]*OO[[#This Row],[76]]</f>
        <v>8.006288757398751E-2</v>
      </c>
      <c r="CA503" s="10">
        <f>3/24000000*OO[[#This Row],[135 (05JUL1985 18:00:00)-Water Temperature (C)]]*OO[[#This Row],[77]]</f>
        <v>8.3096700464699996E-2</v>
      </c>
      <c r="CB503" s="10">
        <f>3/24000000*OO[[#This Row],[136 (05JUL1985 21:00:00)-Water Temperature (C)]]*OO[[#This Row],[78]]</f>
        <v>8.5604837884874996E-2</v>
      </c>
      <c r="CC503" s="10">
        <f>3/24000000*OO[[#This Row],[137 (06JUL1985 00:00:00)-Water Temperature (C)]]*OO[[#This Row],[79]]</f>
        <v>8.7691706571149997E-2</v>
      </c>
      <c r="CD503" s="10">
        <f>3/24000000*OO[[#This Row],[138 (06JUL1985 03:00:00)-Water Temperature (C)]]*OO[[#This Row],[80]]</f>
        <v>8.9453091843200008E-2</v>
      </c>
      <c r="CE503" s="10">
        <f>3/24000000*OO[[#This Row],[139 (06JUL1985 06:00:00)-Water Temperature (C)]]*OO[[#This Row],[81]]</f>
        <v>9.1128320002249977E-2</v>
      </c>
      <c r="CF503" s="10">
        <f>3/24000000*OO[[#This Row],[140 (06JUL1985 09:00:00)-Water Temperature (C)]]*OO[[#This Row],[82]]</f>
        <v>9.3284029024874995E-2</v>
      </c>
      <c r="CG503" s="10">
        <f>3/24000000*OO[[#This Row],[141 (06JUL1985 12:00:00)-Water Temperature (C)]]*OO[[#This Row],[83]]</f>
        <v>9.5505784372499999E-2</v>
      </c>
      <c r="CH503" s="10">
        <f>3/24000000*OO[[#This Row],[142 (06JUL1985 15:00:00)-Water Temperature (C)]]*OO[[#This Row],[84]]</f>
        <v>9.7716090660374982E-2</v>
      </c>
      <c r="CI503" s="10">
        <f>3/24000000*OO[[#This Row],[143 (06JUL1985 18:00:00)-Water Temperature (C)]]*OO[[#This Row],[85]]</f>
        <v>9.95484424871875E-2</v>
      </c>
      <c r="CJ503" s="10">
        <f>3/24000000*OO[[#This Row],[144 (06JUL1985 21:00:00)-Water Temperature (C)]]*OO[[#This Row],[86]]</f>
        <v>0.10073885564389999</v>
      </c>
      <c r="CK503" s="10">
        <f>3/24000000*OO[[#This Row],[145 (07JUL1985 00:00:00)-Water Temperature (C)]]*OO[[#This Row],[87]]</f>
        <v>0.101058645078625</v>
      </c>
      <c r="CL503" s="10">
        <f>3/24000000*OO[[#This Row],[146 (07JUL1985 03:00:00)-Water Temperature (C)]]*OO[[#This Row],[88]]</f>
        <v>0.10115365308825</v>
      </c>
      <c r="CM503" s="10">
        <f>3/24000000*OO[[#This Row],[147 (07JUL1985 06:00:00)-Water Temperature (C)]]*OO[[#This Row],[89]]</f>
        <v>0.10119445911654998</v>
      </c>
      <c r="CN503" s="10">
        <f>3/24000000*OO[[#This Row],[148 (07JUL1985 09:00:00)-Water Temperature (C)]]*OO[[#This Row],[90]]</f>
        <v>0.1016139667820125</v>
      </c>
      <c r="CO503" s="10">
        <f>3/24000000*OO[[#This Row],[149 (07JUL1985 12:00:00)-Water Temperature (C)]]*OO[[#This Row],[91]]</f>
        <v>0.10229546231499999</v>
      </c>
      <c r="CP503" s="10">
        <f>3/24000000*OO[[#This Row],[150 (07JUL1985 15:00:00)-Water Temperature (C)]]*OO[[#This Row],[92]]</f>
        <v>0.10229546231499999</v>
      </c>
      <c r="CQ503" s="10">
        <f>3/24000000*OO[[#This Row],[151 (07JUL1985 18:00:00)-Water Temperature (C)]]*OO[[#This Row],[93]]</f>
        <v>0.10229546231499999</v>
      </c>
      <c r="CR503" s="10">
        <f>3/24000000*OO[[#This Row],[152 (07JUL1985 21:00:00)-Water Temperature (C)]]*OO[[#This Row],[94]]</f>
        <v>0.10229546231499999</v>
      </c>
      <c r="CS503" s="10">
        <f>3/24000000*OO[[#This Row],[153 (08JUL1985 00:00:00)-Water Temperature (C)]]*OO[[#This Row],[95]]</f>
        <v>0.10229546231499999</v>
      </c>
      <c r="CT503" s="10">
        <f>3/24000000*OO[[#This Row],[154 (08JUL1985 03:00:00)-Water Temperature (C)]]*OO[[#This Row],[96]]</f>
        <v>0.10229546231499999</v>
      </c>
      <c r="CU503" s="10">
        <f>3/24000000*OO[[#This Row],[155 (08JUL1985 06:00:00)-Water Temperature (C)]]*OO[[#This Row],[97]]</f>
        <v>0.10229546231499999</v>
      </c>
      <c r="CV503" s="10">
        <f>3/24000000*OO[[#This Row],[156 (08JUL1985 09:00:00)-Water Temperature (C)]]*OO[[#This Row],[98]]</f>
        <v>0.10229546231499999</v>
      </c>
      <c r="CW503" s="10">
        <f>3/24000000*OO[[#This Row],[157 (08JUL1985 12:00:00)-Water Temperature (C)]]*OO[[#This Row],[99]]</f>
        <v>0.10229546231499999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6.5750906295799996E-44</v>
      </c>
      <c r="AE504" s="10">
        <f>3/24000000*OO[[#This Row],[88 (29JUN1985 21:00:00)-Water Temperature (C)]]*OO[[#This Row],[30]]</f>
        <v>1.0166271088732499E-34</v>
      </c>
      <c r="AF504" s="10">
        <f>3/24000000*OO[[#This Row],[88 (29JUN1985 21:00:00)-Water Temperature (C)]]*OO[[#This Row],[30]]</f>
        <v>1.0166271088732499E-34</v>
      </c>
      <c r="AG504" s="10">
        <f>3/24000000*OO[[#This Row],[89 (30JUN1985 00:00:00)-Water Temperature (C)]]*OO[[#This Row],[31]]</f>
        <v>4.3768094054624994E-31</v>
      </c>
      <c r="AH504" s="10">
        <f>3/24000000*OO[[#This Row],[90 (30JUN1985 03:00:00)-Water Temperature (C)]]*OO[[#This Row],[32]]</f>
        <v>6.5863488581549996E-28</v>
      </c>
      <c r="AI504" s="10">
        <f>3/24000000*OO[[#This Row],[91 (30JUN1985 06:00:00)-Water Temperature (C)]]*OO[[#This Row],[33]]</f>
        <v>4.1134656873537499E-25</v>
      </c>
      <c r="AJ504" s="10">
        <f>3/24000000*OO[[#This Row],[92 (30JUN1985 09:00:00)-Water Temperature (C)]]*OO[[#This Row],[34]]</f>
        <v>1.2433426033049999E-22</v>
      </c>
      <c r="AK504" s="10">
        <f>3/24000000*OO[[#This Row],[93 (30JUN1985 12:00:00)-Water Temperature (C)]]*OO[[#This Row],[35]]</f>
        <v>2.00828021129775E-20</v>
      </c>
      <c r="AL504" s="10">
        <f>3/24000000*OO[[#This Row],[94 (30JUN1985 15:00:00)-Water Temperature (C)]]*OO[[#This Row],[36]]</f>
        <v>1.8783427090065E-18</v>
      </c>
      <c r="AM504" s="10">
        <f>3/24000000*OO[[#This Row],[95 (30JUN1985 18:00:00)-Water Temperature (C)]]*OO[[#This Row],[37]]</f>
        <v>1.0914148236324999E-16</v>
      </c>
      <c r="AN504" s="10">
        <f>3/24000000*OO[[#This Row],[96 (30JUN1985 21:00:00)-Water Temperature (C)]]*OO[[#This Row],[38]]</f>
        <v>4.1412557966399998E-15</v>
      </c>
      <c r="AO504" s="10">
        <f>3/24000000*OO[[#This Row],[97 (01JUL1985 00:00:00)-Water Temperature (C)]]*OO[[#This Row],[39]]</f>
        <v>1.0731172998979999E-13</v>
      </c>
      <c r="AP504" s="10">
        <f>3/24000000*OO[[#This Row],[98 (01JUL1985 03:00:00)-Water Temperature (C)]]*OO[[#This Row],[40]]</f>
        <v>1.9888948593337497E-12</v>
      </c>
      <c r="AQ504" s="10">
        <f>3/24000000*OO[[#This Row],[99 (01JUL1985 06:00:00)-Water Temperature (C)]]*OO[[#This Row],[41]]</f>
        <v>2.7391250296249996E-11</v>
      </c>
      <c r="AR504" s="10">
        <f>3/24000000*OO[[#This Row],[100 (01JUL1985 09:00:00)-Water Temperature (C)]]*OO[[#This Row],[42]]</f>
        <v>2.9120103050079993E-10</v>
      </c>
      <c r="AS504" s="10">
        <f>3/24000000*OO[[#This Row],[101 (01JUL1985 12:00:00)-Water Temperature (C)]]*OO[[#This Row],[43]]</f>
        <v>2.4308550951190001E-9</v>
      </c>
      <c r="AT504" s="10">
        <f>3/24000000*OO[[#This Row],[102 (01JUL1985 15:00:00)-Water Temperature (C)]]*OO[[#This Row],[44]]</f>
        <v>1.6284797936010001E-8</v>
      </c>
      <c r="AU504" s="10">
        <f>3/24000000*OO[[#This Row],[103 (01JUL1985 18:00:00)-Water Temperature (C)]]*OO[[#This Row],[45]]</f>
        <v>8.9338902421849995E-8</v>
      </c>
      <c r="AV504" s="10">
        <f>3/24000000*OO[[#This Row],[104 (01JUL1985 21:00:00)-Water Temperature (C)]]*OO[[#This Row],[46]]</f>
        <v>4.0687424614374995E-7</v>
      </c>
      <c r="AW504" s="10">
        <f>3/24000000*OO[[#This Row],[105 (02JUL1985 00:00:00)-Water Temperature (C)]]*OO[[#This Row],[47]]</f>
        <v>1.5689769832999998E-6</v>
      </c>
      <c r="AX504" s="10">
        <f>3/24000000*OO[[#This Row],[106 (02JUL1985 03:00:00)-Water Temperature (C)]]*OO[[#This Row],[48]]</f>
        <v>5.2344495182687497E-6</v>
      </c>
      <c r="AY504" s="10">
        <f>3/24000000*OO[[#This Row],[107 (02JUL1985 06:00:00)-Water Temperature (C)]]*OO[[#This Row],[49]]</f>
        <v>1.5362873011406248E-5</v>
      </c>
      <c r="AZ504" s="10">
        <f>3/24000000*OO[[#This Row],[108 (02JUL1985 09:00:00)-Water Temperature (C)]]*OO[[#This Row],[50]]</f>
        <v>4.0535760864312504E-5</v>
      </c>
      <c r="BA504" s="10">
        <f>3/24000000*OO[[#This Row],[109 (02JUL1985 12:00:00)-Water Temperature (C)]]*OO[[#This Row],[51]]</f>
        <v>9.6439479736325009E-5</v>
      </c>
      <c r="BB504" s="10">
        <f>3/24000000*OO[[#This Row],[110 (02JUL1985 15:00:00)-Water Temperature (C)]]*OO[[#This Row],[52]]</f>
        <v>2.0874479006985E-4</v>
      </c>
      <c r="BC504" s="10">
        <f>3/24000000*OO[[#This Row],[111 (02JUL1985 18:00:00)-Water Temperature (C)]]*OO[[#This Row],[53]]</f>
        <v>4.1401955407749998E-4</v>
      </c>
      <c r="BD504" s="10">
        <f>3/24000000*OO[[#This Row],[112 (02JUL1985 21:00:00)-Water Temperature (C)]]*OO[[#This Row],[54]]</f>
        <v>7.564866429612499E-4</v>
      </c>
      <c r="BE504" s="10">
        <f>3/24000000*OO[[#This Row],[113 (03JUL1985 00:00:00)-Water Temperature (C)]]*OO[[#This Row],[55]]</f>
        <v>1.2861968036399999E-3</v>
      </c>
      <c r="BF504" s="10">
        <f>3/24000000*OO[[#This Row],[114 (03JUL1985 03:00:00)-Water Temperature (C)]]*OO[[#This Row],[56]]</f>
        <v>2.0608478126325001E-3</v>
      </c>
      <c r="BG504" s="10">
        <f>3/24000000*OO[[#This Row],[115 (03JUL1985 06:00:00)-Water Temperature (C)]]*OO[[#This Row],[57]]</f>
        <v>3.1381595823900001E-3</v>
      </c>
      <c r="BH504" s="10">
        <f>3/24000000*OO[[#This Row],[116 (03JUL1985 09:00:00)-Water Temperature (C)]]*OO[[#This Row],[58]]</f>
        <v>4.5989622828062496E-3</v>
      </c>
      <c r="BI504" s="10">
        <f>3/24000000*OO[[#This Row],[117 (03JUL1985 12:00:00)-Water Temperature (C)]]*OO[[#This Row],[59]]</f>
        <v>6.4341307246287499E-3</v>
      </c>
      <c r="BJ504" s="10">
        <f>3/24000000*OO[[#This Row],[118 (03JUL1985 15:00:00)-Water Temperature (C)]]*OO[[#This Row],[60]]</f>
        <v>8.7232153464224995E-3</v>
      </c>
      <c r="BK504" s="10">
        <f>3/24000000*OO[[#This Row],[119 (03JUL1985 18:00:00)-Water Temperature (C)]]*OO[[#This Row],[61]]</f>
        <v>1.1425637626987499E-2</v>
      </c>
      <c r="BL504" s="10">
        <f>3/24000000*OO[[#This Row],[120 (03JUL1985 21:00:00)-Water Temperature (C)]]*OO[[#This Row],[62]]</f>
        <v>1.446352857642E-2</v>
      </c>
      <c r="BM504" s="10">
        <f>3/24000000*OO[[#This Row],[121 (04JUL1985 00:00:00)-Water Temperature (C)]]*OO[[#This Row],[63]]</f>
        <v>1.7766510558824999E-2</v>
      </c>
      <c r="BN504" s="10">
        <f>3/24000000*OO[[#This Row],[122 (04JUL1985 03:00:00)-Water Temperature (C)]]*OO[[#This Row],[64]]</f>
        <v>2.1304903493164998E-2</v>
      </c>
      <c r="BO504" s="10">
        <f>3/24000000*OO[[#This Row],[123 (04JUL1985 06:00:00)-Water Temperature (C)]]*OO[[#This Row],[65]]</f>
        <v>2.5088945890935001E-2</v>
      </c>
      <c r="BP504" s="10">
        <f>3/24000000*OO[[#This Row],[124 (04JUL1985 09:00:00)-Water Temperature (C)]]*OO[[#This Row],[66]]</f>
        <v>2.9290472065003747E-2</v>
      </c>
      <c r="BQ504" s="10">
        <f>3/24000000*OO[[#This Row],[125 (04JUL1985 12:00:00)-Water Temperature (C)]]*OO[[#This Row],[67]]</f>
        <v>3.37451375237625E-2</v>
      </c>
      <c r="BR504" s="10">
        <f>3/24000000*OO[[#This Row],[126 (04JUL1985 15:00:00)-Water Temperature (C)]]*OO[[#This Row],[68]]</f>
        <v>3.83612052917E-2</v>
      </c>
      <c r="BS504" s="10">
        <f>3/24000000*OO[[#This Row],[127 (04JUL1985 18:00:00)-Water Temperature (C)]]*OO[[#This Row],[69]]</f>
        <v>4.2989868125000004E-2</v>
      </c>
      <c r="BT504" s="10">
        <f>3/24000000*OO[[#This Row],[128 (04JUL1985 21:00:00)-Water Temperature (C)]]*OO[[#This Row],[70]]</f>
        <v>4.7278862464762504E-2</v>
      </c>
      <c r="BU504" s="10">
        <f>3/24000000*OO[[#This Row],[129 (05JUL1985 00:00:00)-Water Temperature (C)]]*OO[[#This Row],[71]]</f>
        <v>5.1124903523250005E-2</v>
      </c>
      <c r="BV504" s="10">
        <f>3/24000000*OO[[#This Row],[130 (05JUL1985 03:00:00)-Water Temperature (C)]]*OO[[#This Row],[72]]</f>
        <v>5.4776309781899998E-2</v>
      </c>
      <c r="BW504" s="10">
        <f>3/24000000*OO[[#This Row],[131 (05JUL1985 06:00:00)-Water Temperature (C)]]*OO[[#This Row],[73]]</f>
        <v>5.827999585035E-2</v>
      </c>
      <c r="BX504" s="10">
        <f>3/24000000*OO[[#This Row],[132 (05JUL1985 09:00:00)-Water Temperature (C)]]*OO[[#This Row],[74]]</f>
        <v>6.1969442642400001E-2</v>
      </c>
      <c r="BY504" s="10">
        <f>3/24000000*OO[[#This Row],[133 (05JUL1985 12:00:00)-Water Temperature (C)]]*OO[[#This Row],[75]]</f>
        <v>6.553219516331249E-2</v>
      </c>
      <c r="BZ504" s="10">
        <f>3/24000000*OO[[#This Row],[134 (05JUL1985 15:00:00)-Water Temperature (C)]]*OO[[#This Row],[76]]</f>
        <v>6.8794406761987503E-2</v>
      </c>
      <c r="CA504" s="10">
        <f>3/24000000*OO[[#This Row],[135 (05JUL1985 18:00:00)-Water Temperature (C)]]*OO[[#This Row],[77]]</f>
        <v>7.1752725956762506E-2</v>
      </c>
      <c r="CB504" s="10">
        <f>3/24000000*OO[[#This Row],[136 (05JUL1985 21:00:00)-Water Temperature (C)]]*OO[[#This Row],[78]]</f>
        <v>7.4263881899950007E-2</v>
      </c>
      <c r="CC504" s="10">
        <f>3/24000000*OO[[#This Row],[137 (06JUL1985 00:00:00)-Water Temperature (C)]]*OO[[#This Row],[79]]</f>
        <v>7.6412222675062494E-2</v>
      </c>
      <c r="CD504" s="10">
        <f>3/24000000*OO[[#This Row],[138 (06JUL1985 03:00:00)-Water Temperature (C)]]*OO[[#This Row],[80]]</f>
        <v>7.8277126988812493E-2</v>
      </c>
      <c r="CE504" s="10">
        <f>3/24000000*OO[[#This Row],[139 (06JUL1985 06:00:00)-Water Temperature (C)]]*OO[[#This Row],[81]]</f>
        <v>8.0075568757199983E-2</v>
      </c>
      <c r="CF504" s="10">
        <f>3/24000000*OO[[#This Row],[140 (06JUL1985 09:00:00)-Water Temperature (C)]]*OO[[#This Row],[82]]</f>
        <v>8.2305243251349983E-2</v>
      </c>
      <c r="CG504" s="10">
        <f>3/24000000*OO[[#This Row],[141 (06JUL1985 12:00:00)-Water Temperature (C)]]*OO[[#This Row],[83]]</f>
        <v>8.457878911113749E-2</v>
      </c>
      <c r="CH504" s="10">
        <f>3/24000000*OO[[#This Row],[142 (06JUL1985 15:00:00)-Water Temperature (C)]]*OO[[#This Row],[84]]</f>
        <v>8.6832614174849998E-2</v>
      </c>
      <c r="CI504" s="10">
        <f>3/24000000*OO[[#This Row],[143 (06JUL1985 18:00:00)-Water Temperature (C)]]*OO[[#This Row],[85]]</f>
        <v>8.8739966850499993E-2</v>
      </c>
      <c r="CJ504" s="10">
        <f>3/24000000*OO[[#This Row],[144 (06JUL1985 21:00:00)-Water Temperature (C)]]*OO[[#This Row],[86]]</f>
        <v>9.0058719161249995E-2</v>
      </c>
      <c r="CK504" s="10">
        <f>3/24000000*OO[[#This Row],[145 (07JUL1985 00:00:00)-Water Temperature (C)]]*OO[[#This Row],[87]]</f>
        <v>9.0591675383699985E-2</v>
      </c>
      <c r="CL504" s="10">
        <f>3/24000000*OO[[#This Row],[146 (07JUL1985 03:00:00)-Water Temperature (C)]]*OO[[#This Row],[88]]</f>
        <v>9.0925627089337491E-2</v>
      </c>
      <c r="CM504" s="10">
        <f>3/24000000*OO[[#This Row],[147 (07JUL1985 06:00:00)-Water Temperature (C)]]*OO[[#This Row],[89]]</f>
        <v>9.1205246582399993E-2</v>
      </c>
      <c r="CN504" s="10">
        <f>3/24000000*OO[[#This Row],[148 (07JUL1985 09:00:00)-Water Temperature (C)]]*OO[[#This Row],[90]]</f>
        <v>9.1831155370999992E-2</v>
      </c>
      <c r="CO504" s="10">
        <f>3/24000000*OO[[#This Row],[149 (07JUL1985 12:00:00)-Water Temperature (C)]]*OO[[#This Row],[91]]</f>
        <v>9.2679320032424989E-2</v>
      </c>
      <c r="CP504" s="10">
        <f>3/24000000*OO[[#This Row],[150 (07JUL1985 15:00:00)-Water Temperature (C)]]*OO[[#This Row],[92]]</f>
        <v>9.2679320032424989E-2</v>
      </c>
      <c r="CQ504" s="10">
        <f>3/24000000*OO[[#This Row],[151 (07JUL1985 18:00:00)-Water Temperature (C)]]*OO[[#This Row],[93]]</f>
        <v>9.2679320032424989E-2</v>
      </c>
      <c r="CR504" s="10">
        <f>3/24000000*OO[[#This Row],[152 (07JUL1985 21:00:00)-Water Temperature (C)]]*OO[[#This Row],[94]]</f>
        <v>9.2679320032424989E-2</v>
      </c>
      <c r="CS504" s="10">
        <f>3/24000000*OO[[#This Row],[153 (08JUL1985 00:00:00)-Water Temperature (C)]]*OO[[#This Row],[95]]</f>
        <v>9.2679320032424989E-2</v>
      </c>
      <c r="CT504" s="10">
        <f>3/24000000*OO[[#This Row],[154 (08JUL1985 03:00:00)-Water Temperature (C)]]*OO[[#This Row],[96]]</f>
        <v>9.2679320032424989E-2</v>
      </c>
      <c r="CU504" s="10">
        <f>3/24000000*OO[[#This Row],[155 (08JUL1985 06:00:00)-Water Temperature (C)]]*OO[[#This Row],[97]]</f>
        <v>9.2679320032424989E-2</v>
      </c>
      <c r="CV504" s="10">
        <f>3/24000000*OO[[#This Row],[156 (08JUL1985 09:00:00)-Water Temperature (C)]]*OO[[#This Row],[98]]</f>
        <v>9.2679320032424989E-2</v>
      </c>
      <c r="CW504" s="10">
        <f>3/24000000*OO[[#This Row],[157 (08JUL1985 12:00:00)-Water Temperature (C)]]*OO[[#This Row],[99]]</f>
        <v>9.2679320032424989E-2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2.6126384455442497E-35</v>
      </c>
      <c r="AF505" s="10">
        <f>3/24000000*OO[[#This Row],[88 (29JUN1985 21:00:00)-Water Temperature (C)]]*OO[[#This Row],[30]]</f>
        <v>2.6126384455442497E-35</v>
      </c>
      <c r="AG505" s="10">
        <f>3/24000000*OO[[#This Row],[89 (30JUN1985 00:00:00)-Water Temperature (C)]]*OO[[#This Row],[31]]</f>
        <v>1.2223811130794998E-31</v>
      </c>
      <c r="AH505" s="10">
        <f>3/24000000*OO[[#This Row],[90 (30JUN1985 03:00:00)-Water Temperature (C)]]*OO[[#This Row],[32]]</f>
        <v>1.9835665749471245E-28</v>
      </c>
      <c r="AI505" s="10">
        <f>3/24000000*OO[[#This Row],[91 (30JUN1985 06:00:00)-Water Temperature (C)]]*OO[[#This Row],[33]]</f>
        <v>1.325381081787E-25</v>
      </c>
      <c r="AJ505" s="10">
        <f>3/24000000*OO[[#This Row],[92 (30JUN1985 09:00:00)-Water Temperature (C)]]*OO[[#This Row],[34]]</f>
        <v>4.2604320516899987E-23</v>
      </c>
      <c r="AK505" s="10">
        <f>3/24000000*OO[[#This Row],[93 (30JUN1985 12:00:00)-Water Temperature (C)]]*OO[[#This Row],[35]]</f>
        <v>7.28404666203375E-21</v>
      </c>
      <c r="AL505" s="10">
        <f>3/24000000*OO[[#This Row],[94 (30JUN1985 15:00:00)-Water Temperature (C)]]*OO[[#This Row],[36]]</f>
        <v>7.1841473621774997E-19</v>
      </c>
      <c r="AM505" s="10">
        <f>3/24000000*OO[[#This Row],[95 (30JUN1985 18:00:00)-Water Temperature (C)]]*OO[[#This Row],[37]]</f>
        <v>4.3875207447499998E-17</v>
      </c>
      <c r="AN505" s="10">
        <f>3/24000000*OO[[#This Row],[96 (30JUN1985 21:00:00)-Water Temperature (C)]]*OO[[#This Row],[38]]</f>
        <v>1.7445077241632499E-15</v>
      </c>
      <c r="AO505" s="10">
        <f>3/24000000*OO[[#This Row],[97 (01JUL1985 00:00:00)-Water Temperature (C)]]*OO[[#This Row],[39]]</f>
        <v>4.7256355477125005E-14</v>
      </c>
      <c r="AP505" s="10">
        <f>3/24000000*OO[[#This Row],[98 (01JUL1985 03:00:00)-Water Temperature (C)]]*OO[[#This Row],[40]]</f>
        <v>9.1366083119474999E-13</v>
      </c>
      <c r="AQ505" s="10">
        <f>3/24000000*OO[[#This Row],[99 (01JUL1985 06:00:00)-Water Temperature (C)]]*OO[[#This Row],[41]]</f>
        <v>1.3102093670675E-11</v>
      </c>
      <c r="AR505" s="10">
        <f>3/24000000*OO[[#This Row],[100 (01JUL1985 09:00:00)-Water Temperature (C)]]*OO[[#This Row],[42]]</f>
        <v>1.4478898160934999E-10</v>
      </c>
      <c r="AS505" s="10">
        <f>3/24000000*OO[[#This Row],[101 (01JUL1985 12:00:00)-Water Temperature (C)]]*OO[[#This Row],[43]]</f>
        <v>1.2540980623185001E-9</v>
      </c>
      <c r="AT505" s="10">
        <f>3/24000000*OO[[#This Row],[102 (01JUL1985 15:00:00)-Water Temperature (C)]]*OO[[#This Row],[44]]</f>
        <v>8.7027351412874995E-9</v>
      </c>
      <c r="AU505" s="10">
        <f>3/24000000*OO[[#This Row],[103 (01JUL1985 18:00:00)-Water Temperature (C)]]*OO[[#This Row],[45]]</f>
        <v>4.9377930030299994E-8</v>
      </c>
      <c r="AV505" s="10">
        <f>3/24000000*OO[[#This Row],[104 (01JUL1985 21:00:00)-Water Temperature (C)]]*OO[[#This Row],[46]]</f>
        <v>2.3219096289044999E-7</v>
      </c>
      <c r="AW505" s="10">
        <f>3/24000000*OO[[#This Row],[105 (02JUL1985 00:00:00)-Water Temperature (C)]]*OO[[#This Row],[47]]</f>
        <v>9.2344644441049995E-7</v>
      </c>
      <c r="AX505" s="10">
        <f>3/24000000*OO[[#This Row],[106 (02JUL1985 03:00:00)-Water Temperature (C)]]*OO[[#This Row],[48]]</f>
        <v>3.17336201749125E-6</v>
      </c>
      <c r="AY505" s="10">
        <f>3/24000000*OO[[#This Row],[107 (02JUL1985 06:00:00)-Water Temperature (C)]]*OO[[#This Row],[49]]</f>
        <v>9.5816801310899991E-6</v>
      </c>
      <c r="AZ505" s="10">
        <f>3/24000000*OO[[#This Row],[108 (02JUL1985 09:00:00)-Water Temperature (C)]]*OO[[#This Row],[50]]</f>
        <v>2.597544577216125E-5</v>
      </c>
      <c r="BA505" s="10">
        <f>3/24000000*OO[[#This Row],[109 (02JUL1985 12:00:00)-Water Temperature (C)]]*OO[[#This Row],[51]]</f>
        <v>6.3408183097799997E-5</v>
      </c>
      <c r="BB505" s="10">
        <f>3/24000000*OO[[#This Row],[110 (02JUL1985 15:00:00)-Water Temperature (C)]]*OO[[#This Row],[52]]</f>
        <v>1.4062892645834999E-4</v>
      </c>
      <c r="BC505" s="10">
        <f>3/24000000*OO[[#This Row],[111 (02JUL1985 18:00:00)-Water Temperature (C)]]*OO[[#This Row],[53]]</f>
        <v>2.8542003316999994E-4</v>
      </c>
      <c r="BD505" s="10">
        <f>3/24000000*OO[[#This Row],[112 (02JUL1985 21:00:00)-Water Temperature (C)]]*OO[[#This Row],[54]]</f>
        <v>5.32929647232E-4</v>
      </c>
      <c r="BE505" s="10">
        <f>3/24000000*OO[[#This Row],[113 (03JUL1985 00:00:00)-Water Temperature (C)]]*OO[[#This Row],[55]]</f>
        <v>9.2503399704299994E-4</v>
      </c>
      <c r="BF505" s="10">
        <f>3/24000000*OO[[#This Row],[114 (03JUL1985 03:00:00)-Water Temperature (C)]]*OO[[#This Row],[56]]</f>
        <v>1.511619104742875E-3</v>
      </c>
      <c r="BG505" s="10">
        <f>3/24000000*OO[[#This Row],[115 (03JUL1985 06:00:00)-Water Temperature (C)]]*OO[[#This Row],[57]]</f>
        <v>2.3453748134317494E-3</v>
      </c>
      <c r="BH505" s="10">
        <f>3/24000000*OO[[#This Row],[116 (03JUL1985 09:00:00)-Water Temperature (C)]]*OO[[#This Row],[58]]</f>
        <v>3.4981788992899995E-3</v>
      </c>
      <c r="BI505" s="10">
        <f>3/24000000*OO[[#This Row],[117 (03JUL1985 12:00:00)-Water Temperature (C)]]*OO[[#This Row],[59]]</f>
        <v>4.9755901210312495E-3</v>
      </c>
      <c r="BJ505" s="10">
        <f>3/24000000*OO[[#This Row],[118 (03JUL1985 15:00:00)-Water Temperature (C)]]*OO[[#This Row],[60]]</f>
        <v>6.8530285697499995E-3</v>
      </c>
      <c r="BK505" s="10">
        <f>3/24000000*OO[[#This Row],[119 (03JUL1985 18:00:00)-Water Temperature (C)]]*OO[[#This Row],[61]]</f>
        <v>9.1080996214774994E-3</v>
      </c>
      <c r="BL505" s="10">
        <f>3/24000000*OO[[#This Row],[120 (03JUL1985 21:00:00)-Water Temperature (C)]]*OO[[#This Row],[62]]</f>
        <v>1.168710393662625E-2</v>
      </c>
      <c r="BM505" s="10">
        <f>3/24000000*OO[[#This Row],[121 (04JUL1985 00:00:00)-Water Temperature (C)]]*OO[[#This Row],[63]]</f>
        <v>1.454167475728E-2</v>
      </c>
      <c r="BN505" s="10">
        <f>3/24000000*OO[[#This Row],[122 (04JUL1985 03:00:00)-Water Temperature (C)]]*OO[[#This Row],[64]]</f>
        <v>1.765071067471875E-2</v>
      </c>
      <c r="BO505" s="10">
        <f>3/24000000*OO[[#This Row],[123 (04JUL1985 06:00:00)-Water Temperature (C)]]*OO[[#This Row],[65]]</f>
        <v>2.1028041652983751E-2</v>
      </c>
      <c r="BP505" s="10">
        <f>3/24000000*OO[[#This Row],[124 (04JUL1985 09:00:00)-Water Temperature (C)]]*OO[[#This Row],[66]]</f>
        <v>2.4820100704979999E-2</v>
      </c>
      <c r="BQ505" s="10">
        <f>3/24000000*OO[[#This Row],[125 (04JUL1985 12:00:00)-Water Temperature (C)]]*OO[[#This Row],[67]]</f>
        <v>2.8885342146150003E-2</v>
      </c>
      <c r="BR505" s="10">
        <f>3/24000000*OO[[#This Row],[126 (04JUL1985 15:00:00)-Water Temperature (C)]]*OO[[#This Row],[68]]</f>
        <v>3.3146326885949998E-2</v>
      </c>
      <c r="BS505" s="10">
        <f>3/24000000*OO[[#This Row],[127 (04JUL1985 18:00:00)-Water Temperature (C)]]*OO[[#This Row],[69]]</f>
        <v>3.7470711889687501E-2</v>
      </c>
      <c r="BT505" s="10">
        <f>3/24000000*OO[[#This Row],[128 (04JUL1985 21:00:00)-Water Temperature (C)]]*OO[[#This Row],[70]]</f>
        <v>4.1541429481249996E-2</v>
      </c>
      <c r="BU505" s="10">
        <f>3/24000000*OO[[#This Row],[129 (05JUL1985 00:00:00)-Water Temperature (C)]]*OO[[#This Row],[71]]</f>
        <v>4.5267446387525001E-2</v>
      </c>
      <c r="BV505" s="10">
        <f>3/24000000*OO[[#This Row],[130 (05JUL1985 03:00:00)-Water Temperature (C)]]*OO[[#This Row],[72]]</f>
        <v>4.8857756882124993E-2</v>
      </c>
      <c r="BW505" s="10">
        <f>3/24000000*OO[[#This Row],[131 (05JUL1985 06:00:00)-Water Temperature (C)]]*OO[[#This Row],[73]]</f>
        <v>5.2347123156375006E-2</v>
      </c>
      <c r="BX505" s="10">
        <f>3/24000000*OO[[#This Row],[132 (05JUL1985 09:00:00)-Water Temperature (C)]]*OO[[#This Row],[74]]</f>
        <v>5.6032633193049998E-2</v>
      </c>
      <c r="BY505" s="10">
        <f>3/24000000*OO[[#This Row],[133 (05JUL1985 12:00:00)-Water Temperature (C)]]*OO[[#This Row],[75]]</f>
        <v>5.9615017981062501E-2</v>
      </c>
      <c r="BZ505" s="10">
        <f>3/24000000*OO[[#This Row],[134 (05JUL1985 15:00:00)-Water Temperature (C)]]*OO[[#This Row],[76]]</f>
        <v>6.2949122521137504E-2</v>
      </c>
      <c r="CA505" s="10">
        <f>3/24000000*OO[[#This Row],[135 (05JUL1985 18:00:00)-Water Temperature (C)]]*OO[[#This Row],[77]]</f>
        <v>6.6006157136000013E-2</v>
      </c>
      <c r="CB505" s="10">
        <f>3/24000000*OO[[#This Row],[136 (05JUL1985 21:00:00)-Water Temperature (C)]]*OO[[#This Row],[78]]</f>
        <v>6.8663213242149995E-2</v>
      </c>
      <c r="CC505" s="10">
        <f>3/24000000*OO[[#This Row],[137 (06JUL1985 00:00:00)-Water Temperature (C)]]*OO[[#This Row],[79]]</f>
        <v>7.0992051886125007E-2</v>
      </c>
      <c r="CD505" s="10">
        <f>3/24000000*OO[[#This Row],[138 (06JUL1985 03:00:00)-Water Temperature (C)]]*OO[[#This Row],[80]]</f>
        <v>7.3058778202049993E-2</v>
      </c>
      <c r="CE505" s="10">
        <f>3/24000000*OO[[#This Row],[139 (06JUL1985 06:00:00)-Water Temperature (C)]]*OO[[#This Row],[81]]</f>
        <v>7.5074758555187499E-2</v>
      </c>
      <c r="CF505" s="10">
        <f>3/24000000*OO[[#This Row],[140 (06JUL1985 09:00:00)-Water Temperature (C)]]*OO[[#This Row],[82]]</f>
        <v>7.7499418768124995E-2</v>
      </c>
      <c r="CG505" s="10">
        <f>3/24000000*OO[[#This Row],[141 (06JUL1985 12:00:00)-Water Temperature (C)]]*OO[[#This Row],[83]]</f>
        <v>7.9957947771450003E-2</v>
      </c>
      <c r="CH505" s="10">
        <f>3/24000000*OO[[#This Row],[142 (06JUL1985 15:00:00)-Water Temperature (C)]]*OO[[#This Row],[84]]</f>
        <v>8.2388462254450012E-2</v>
      </c>
      <c r="CI505" s="10">
        <f>3/24000000*OO[[#This Row],[143 (06JUL1985 18:00:00)-Water Temperature (C)]]*OO[[#This Row],[85]]</f>
        <v>8.4485577147299998E-2</v>
      </c>
      <c r="CJ505" s="10">
        <f>3/24000000*OO[[#This Row],[144 (06JUL1985 21:00:00)-Water Temperature (C)]]*OO[[#This Row],[86]]</f>
        <v>8.6009040640012482E-2</v>
      </c>
      <c r="CK505" s="10">
        <f>3/24000000*OO[[#This Row],[145 (07JUL1985 00:00:00)-Water Temperature (C)]]*OO[[#This Row],[87]]</f>
        <v>8.6780553906449981E-2</v>
      </c>
      <c r="CL505" s="10">
        <f>3/24000000*OO[[#This Row],[146 (07JUL1985 03:00:00)-Water Temperature (C)]]*OO[[#This Row],[88]]</f>
        <v>8.7362540708550013E-2</v>
      </c>
      <c r="CM505" s="10">
        <f>3/24000000*OO[[#This Row],[147 (07JUL1985 06:00:00)-Water Temperature (C)]]*OO[[#This Row],[89]]</f>
        <v>8.788667082639999E-2</v>
      </c>
      <c r="CN505" s="10">
        <f>3/24000000*OO[[#This Row],[148 (07JUL1985 09:00:00)-Water Temperature (C)]]*OO[[#This Row],[90]]</f>
        <v>8.8745467559099997E-2</v>
      </c>
      <c r="CO505" s="10">
        <f>3/24000000*OO[[#This Row],[149 (07JUL1985 12:00:00)-Water Temperature (C)]]*OO[[#This Row],[91]]</f>
        <v>8.9802858604874997E-2</v>
      </c>
      <c r="CP505" s="10">
        <f>3/24000000*OO[[#This Row],[150 (07JUL1985 15:00:00)-Water Temperature (C)]]*OO[[#This Row],[92]]</f>
        <v>8.9802858604874997E-2</v>
      </c>
      <c r="CQ505" s="10">
        <f>3/24000000*OO[[#This Row],[151 (07JUL1985 18:00:00)-Water Temperature (C)]]*OO[[#This Row],[93]]</f>
        <v>8.9802858604874997E-2</v>
      </c>
      <c r="CR505" s="10">
        <f>3/24000000*OO[[#This Row],[152 (07JUL1985 21:00:00)-Water Temperature (C)]]*OO[[#This Row],[94]]</f>
        <v>8.9802858604874997E-2</v>
      </c>
      <c r="CS505" s="10">
        <f>3/24000000*OO[[#This Row],[153 (08JUL1985 00:00:00)-Water Temperature (C)]]*OO[[#This Row],[95]]</f>
        <v>8.9802858604874997E-2</v>
      </c>
      <c r="CT505" s="10">
        <f>3/24000000*OO[[#This Row],[154 (08JUL1985 03:00:00)-Water Temperature (C)]]*OO[[#This Row],[96]]</f>
        <v>8.9802858604874997E-2</v>
      </c>
      <c r="CU505" s="10">
        <f>3/24000000*OO[[#This Row],[155 (08JUL1985 06:00:00)-Water Temperature (C)]]*OO[[#This Row],[97]]</f>
        <v>8.9802858604874997E-2</v>
      </c>
      <c r="CV505" s="10">
        <f>3/24000000*OO[[#This Row],[156 (08JUL1985 09:00:00)-Water Temperature (C)]]*OO[[#This Row],[98]]</f>
        <v>8.9802858604874997E-2</v>
      </c>
      <c r="CW505" s="10">
        <f>3/24000000*OO[[#This Row],[157 (08JUL1985 12:00:00)-Water Temperature (C)]]*OO[[#This Row],[99]]</f>
        <v>8.9802858604874997E-2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7.0551876031600005E-36</v>
      </c>
      <c r="AF506" s="10">
        <f>3/24000000*OO[[#This Row],[88 (29JUN1985 21:00:00)-Water Temperature (C)]]*OO[[#This Row],[30]]</f>
        <v>7.0551876031600005E-36</v>
      </c>
      <c r="AG506" s="10">
        <f>3/24000000*OO[[#This Row],[89 (30JUN1985 00:00:00)-Water Temperature (C)]]*OO[[#This Row],[31]]</f>
        <v>3.5684730389699998E-32</v>
      </c>
      <c r="AH506" s="10">
        <f>3/24000000*OO[[#This Row],[90 (30JUN1985 03:00:00)-Water Temperature (C)]]*OO[[#This Row],[32]]</f>
        <v>6.2291893174200005E-29</v>
      </c>
      <c r="AI506" s="10">
        <f>3/24000000*OO[[#This Row],[91 (30JUN1985 06:00:00)-Water Temperature (C)]]*OO[[#This Row],[33]]</f>
        <v>4.4453071836899994E-26</v>
      </c>
      <c r="AJ506" s="10">
        <f>3/24000000*OO[[#This Row],[92 (30JUN1985 09:00:00)-Water Temperature (C)]]*OO[[#This Row],[34]]</f>
        <v>1.5171113851837499E-23</v>
      </c>
      <c r="AK506" s="10">
        <f>3/24000000*OO[[#This Row],[93 (30JUN1985 12:00:00)-Water Temperature (C)]]*OO[[#This Row],[35]]</f>
        <v>2.7429627742758751E-21</v>
      </c>
      <c r="AL506" s="10">
        <f>3/24000000*OO[[#This Row],[94 (30JUN1985 15:00:00)-Water Temperature (C)]]*OO[[#This Row],[36]]</f>
        <v>2.8509448061902499E-19</v>
      </c>
      <c r="AM506" s="10">
        <f>3/24000000*OO[[#This Row],[95 (30JUN1985 18:00:00)-Water Temperature (C)]]*OO[[#This Row],[37]]</f>
        <v>1.8292795582921247E-17</v>
      </c>
      <c r="AN506" s="10">
        <f>3/24000000*OO[[#This Row],[96 (30JUN1985 21:00:00)-Water Temperature (C)]]*OO[[#This Row],[38]]</f>
        <v>7.6225633345949995E-16</v>
      </c>
      <c r="AO506" s="10">
        <f>3/24000000*OO[[#This Row],[97 (01JUL1985 00:00:00)-Water Temperature (C)]]*OO[[#This Row],[39]]</f>
        <v>2.1590531017747501E-14</v>
      </c>
      <c r="AP506" s="10">
        <f>3/24000000*OO[[#This Row],[98 (01JUL1985 03:00:00)-Water Temperature (C)]]*OO[[#This Row],[40]]</f>
        <v>4.3557464734987502E-13</v>
      </c>
      <c r="AQ506" s="10">
        <f>3/24000000*OO[[#This Row],[99 (01JUL1985 06:00:00)-Water Temperature (C)]]*OO[[#This Row],[41]]</f>
        <v>6.5049547118124994E-12</v>
      </c>
      <c r="AR506" s="10">
        <f>3/24000000*OO[[#This Row],[100 (01JUL1985 09:00:00)-Water Temperature (C)]]*OO[[#This Row],[42]]</f>
        <v>7.4728683103899991E-11</v>
      </c>
      <c r="AS506" s="10">
        <f>3/24000000*OO[[#This Row],[101 (01JUL1985 12:00:00)-Water Temperature (C)]]*OO[[#This Row],[43]]</f>
        <v>6.7191687123274996E-10</v>
      </c>
      <c r="AT506" s="10">
        <f>3/24000000*OO[[#This Row],[102 (01JUL1985 15:00:00)-Water Temperature (C)]]*OO[[#This Row],[44]]</f>
        <v>4.8329410792162496E-9</v>
      </c>
      <c r="AU506" s="10">
        <f>3/24000000*OO[[#This Row],[103 (01JUL1985 18:00:00)-Water Temperature (C)]]*OO[[#This Row],[45]]</f>
        <v>2.8383132525082499E-8</v>
      </c>
      <c r="AV506" s="10">
        <f>3/24000000*OO[[#This Row],[104 (01JUL1985 21:00:00)-Water Temperature (C)]]*OO[[#This Row],[46]]</f>
        <v>1.3798082891451247E-7</v>
      </c>
      <c r="AW506" s="10">
        <f>3/24000000*OO[[#This Row],[105 (02JUL1985 00:00:00)-Water Temperature (C)]]*OO[[#This Row],[47]]</f>
        <v>5.6653887892937492E-7</v>
      </c>
      <c r="AX506" s="10">
        <f>3/24000000*OO[[#This Row],[106 (02JUL1985 03:00:00)-Water Temperature (C)]]*OO[[#This Row],[48]]</f>
        <v>2.0072178452838749E-6</v>
      </c>
      <c r="AY506" s="10">
        <f>3/24000000*OO[[#This Row],[107 (02JUL1985 06:00:00)-Water Temperature (C)]]*OO[[#This Row],[49]]</f>
        <v>6.2395850400274992E-6</v>
      </c>
      <c r="AZ506" s="10">
        <f>3/24000000*OO[[#This Row],[108 (02JUL1985 09:00:00)-Water Temperature (C)]]*OO[[#This Row],[50]]</f>
        <v>1.738892433190625E-5</v>
      </c>
      <c r="BA506" s="10">
        <f>3/24000000*OO[[#This Row],[109 (02JUL1985 12:00:00)-Water Temperature (C)]]*OO[[#This Row],[51]]</f>
        <v>4.3587123220387501E-5</v>
      </c>
      <c r="BB506" s="10">
        <f>3/24000000*OO[[#This Row],[110 (02JUL1985 15:00:00)-Water Temperature (C)]]*OO[[#This Row],[52]]</f>
        <v>9.9144752725624993E-5</v>
      </c>
      <c r="BC506" s="10">
        <f>3/24000000*OO[[#This Row],[111 (02JUL1985 18:00:00)-Water Temperature (C)]]*OO[[#This Row],[53]]</f>
        <v>2.0611640540205001E-4</v>
      </c>
      <c r="BD506" s="10">
        <f>3/24000000*OO[[#This Row],[112 (02JUL1985 21:00:00)-Water Temperature (C)]]*OO[[#This Row],[54]]</f>
        <v>3.9378139060974995E-4</v>
      </c>
      <c r="BE506" s="10">
        <f>3/24000000*OO[[#This Row],[113 (03JUL1985 00:00:00)-Water Temperature (C)]]*OO[[#This Row],[55]]</f>
        <v>6.9846914010524995E-4</v>
      </c>
      <c r="BF506" s="10">
        <f>3/24000000*OO[[#This Row],[114 (03JUL1985 03:00:00)-Water Temperature (C)]]*OO[[#This Row],[56]]</f>
        <v>1.1650249138132499E-3</v>
      </c>
      <c r="BG506" s="10">
        <f>3/24000000*OO[[#This Row],[115 (03JUL1985 06:00:00)-Water Temperature (C)]]*OO[[#This Row],[57]]</f>
        <v>1.8428477826395E-3</v>
      </c>
      <c r="BH506" s="10">
        <f>3/24000000*OO[[#This Row],[116 (03JUL1985 09:00:00)-Water Temperature (C)]]*OO[[#This Row],[58]]</f>
        <v>2.7989468144482494E-3</v>
      </c>
      <c r="BI506" s="10">
        <f>3/24000000*OO[[#This Row],[117 (03JUL1985 12:00:00)-Water Temperature (C)]]*OO[[#This Row],[59]]</f>
        <v>4.0503219262574995E-3</v>
      </c>
      <c r="BJ506" s="10">
        <f>3/24000000*OO[[#This Row],[118 (03JUL1985 15:00:00)-Water Temperature (C)]]*OO[[#This Row],[60]]</f>
        <v>5.6690183328999997E-3</v>
      </c>
      <c r="BK506" s="10">
        <f>3/24000000*OO[[#This Row],[119 (03JUL1985 18:00:00)-Water Temperature (C)]]*OO[[#This Row],[61]]</f>
        <v>7.6501775879100004E-3</v>
      </c>
      <c r="BL506" s="10">
        <f>3/24000000*OO[[#This Row],[120 (03JUL1985 21:00:00)-Water Temperature (C)]]*OO[[#This Row],[62]]</f>
        <v>9.9587233138199987E-3</v>
      </c>
      <c r="BM506" s="10">
        <f>3/24000000*OO[[#This Row],[121 (04JUL1985 00:00:00)-Water Temperature (C)]]*OO[[#This Row],[63]]</f>
        <v>1.2559139100442498E-2</v>
      </c>
      <c r="BN506" s="10">
        <f>3/24000000*OO[[#This Row],[122 (04JUL1985 03:00:00)-Water Temperature (C)]]*OO[[#This Row],[64]]</f>
        <v>1.5438093109397501E-2</v>
      </c>
      <c r="BO506" s="10">
        <f>3/24000000*OO[[#This Row],[123 (04JUL1985 06:00:00)-Water Temperature (C)]]*OO[[#This Row],[65]]</f>
        <v>1.8609493272160001E-2</v>
      </c>
      <c r="BP506" s="10">
        <f>3/24000000*OO[[#This Row],[124 (04JUL1985 09:00:00)-Water Temperature (C)]]*OO[[#This Row],[66]]</f>
        <v>2.2206370335659999E-2</v>
      </c>
      <c r="BQ506" s="10">
        <f>3/24000000*OO[[#This Row],[125 (04JUL1985 12:00:00)-Water Temperature (C)]]*OO[[#This Row],[67]]</f>
        <v>2.6110398947434998E-2</v>
      </c>
      <c r="BR506" s="10">
        <f>3/24000000*OO[[#This Row],[126 (04JUL1985 15:00:00)-Water Temperature (C)]]*OO[[#This Row],[68]]</f>
        <v>3.0251801216767502E-2</v>
      </c>
      <c r="BS506" s="10">
        <f>3/24000000*OO[[#This Row],[127 (04JUL1985 18:00:00)-Water Temperature (C)]]*OO[[#This Row],[69]]</f>
        <v>3.4510474302549998E-2</v>
      </c>
      <c r="BT506" s="10">
        <f>3/24000000*OO[[#This Row],[128 (04JUL1985 21:00:00)-Water Temperature (C)]]*OO[[#This Row],[70]]</f>
        <v>3.8592528598624998E-2</v>
      </c>
      <c r="BU506" s="10">
        <f>3/24000000*OO[[#This Row],[129 (05JUL1985 00:00:00)-Water Temperature (C)]]*OO[[#This Row],[71]]</f>
        <v>4.2395935720812503E-2</v>
      </c>
      <c r="BV506" s="10">
        <f>3/24000000*OO[[#This Row],[130 (05JUL1985 03:00:00)-Water Temperature (C)]]*OO[[#This Row],[72]]</f>
        <v>4.6106412305400003E-2</v>
      </c>
      <c r="BW506" s="10">
        <f>3/24000000*OO[[#This Row],[131 (05JUL1985 06:00:00)-Water Temperature (C)]]*OO[[#This Row],[73]]</f>
        <v>4.9750159656374998E-2</v>
      </c>
      <c r="BX506" s="10">
        <f>3/24000000*OO[[#This Row],[132 (05JUL1985 09:00:00)-Water Temperature (C)]]*OO[[#This Row],[74]]</f>
        <v>5.360147836741249E-2</v>
      </c>
      <c r="BY506" s="10">
        <f>3/24000000*OO[[#This Row],[133 (05JUL1985 12:00:00)-Water Temperature (C)]]*OO[[#This Row],[75]]</f>
        <v>5.73868427120625E-2</v>
      </c>
      <c r="BZ506" s="10">
        <f>3/24000000*OO[[#This Row],[134 (05JUL1985 15:00:00)-Water Temperature (C)]]*OO[[#This Row],[76]]</f>
        <v>6.0950836435049997E-2</v>
      </c>
      <c r="CA506" s="10">
        <f>3/24000000*OO[[#This Row],[135 (05JUL1985 18:00:00)-Water Temperature (C)]]*OO[[#This Row],[77]]</f>
        <v>6.4271143478324994E-2</v>
      </c>
      <c r="CB506" s="10">
        <f>3/24000000*OO[[#This Row],[136 (05JUL1985 21:00:00)-Water Temperature (C)]]*OO[[#This Row],[78]]</f>
        <v>6.7212313496249995E-2</v>
      </c>
      <c r="CC506" s="10">
        <f>3/24000000*OO[[#This Row],[137 (06JUL1985 00:00:00)-Water Temperature (C)]]*OO[[#This Row],[79]]</f>
        <v>6.9840403870649992E-2</v>
      </c>
      <c r="CD506" s="10">
        <f>3/24000000*OO[[#This Row],[138 (06JUL1985 03:00:00)-Water Temperature (C)]]*OO[[#This Row],[80]]</f>
        <v>7.2212611587187503E-2</v>
      </c>
      <c r="CE506" s="10">
        <f>3/24000000*OO[[#This Row],[139 (06JUL1985 06:00:00)-Water Temperature (C)]]*OO[[#This Row],[81]]</f>
        <v>7.4530098324562491E-2</v>
      </c>
      <c r="CF506" s="10">
        <f>3/24000000*OO[[#This Row],[140 (06JUL1985 09:00:00)-Water Temperature (C)]]*OO[[#This Row],[82]]</f>
        <v>7.7247534240749996E-2</v>
      </c>
      <c r="CG506" s="10">
        <f>3/24000000*OO[[#This Row],[141 (06JUL1985 12:00:00)-Water Temperature (C)]]*OO[[#This Row],[83]]</f>
        <v>8.0005807638737506E-2</v>
      </c>
      <c r="CH506" s="10">
        <f>3/24000000*OO[[#This Row],[142 (06JUL1985 15:00:00)-Water Temperature (C)]]*OO[[#This Row],[84]]</f>
        <v>8.2740546781899987E-2</v>
      </c>
      <c r="CI506" s="10">
        <f>3/24000000*OO[[#This Row],[143 (06JUL1985 18:00:00)-Water Temperature (C)]]*OO[[#This Row],[85]]</f>
        <v>8.5146590130549982E-2</v>
      </c>
      <c r="CJ506" s="10">
        <f>3/24000000*OO[[#This Row],[144 (06JUL1985 21:00:00)-Water Temperature (C)]]*OO[[#This Row],[86]]</f>
        <v>8.69800984257625E-2</v>
      </c>
      <c r="CK506" s="10">
        <f>3/24000000*OO[[#This Row],[145 (07JUL1985 00:00:00)-Water Temperature (C)]]*OO[[#This Row],[87]]</f>
        <v>8.8048248656549991E-2</v>
      </c>
      <c r="CL506" s="10">
        <f>3/24000000*OO[[#This Row],[146 (07JUL1985 03:00:00)-Water Temperature (C)]]*OO[[#This Row],[88]]</f>
        <v>8.891045633545E-2</v>
      </c>
      <c r="CM506" s="10">
        <f>3/24000000*OO[[#This Row],[147 (07JUL1985 06:00:00)-Water Temperature (C)]]*OO[[#This Row],[89]]</f>
        <v>8.9703190175774994E-2</v>
      </c>
      <c r="CN506" s="10">
        <f>3/24000000*OO[[#This Row],[148 (07JUL1985 09:00:00)-Water Temperature (C)]]*OO[[#This Row],[90]]</f>
        <v>9.0820030983674985E-2</v>
      </c>
      <c r="CO506" s="10">
        <f>3/24000000*OO[[#This Row],[149 (07JUL1985 12:00:00)-Water Temperature (C)]]*OO[[#This Row],[91]]</f>
        <v>9.2136505753724993E-2</v>
      </c>
      <c r="CP506" s="10">
        <f>3/24000000*OO[[#This Row],[150 (07JUL1985 15:00:00)-Water Temperature (C)]]*OO[[#This Row],[92]]</f>
        <v>9.2136505753724993E-2</v>
      </c>
      <c r="CQ506" s="10">
        <f>3/24000000*OO[[#This Row],[151 (07JUL1985 18:00:00)-Water Temperature (C)]]*OO[[#This Row],[93]]</f>
        <v>9.2136505753724993E-2</v>
      </c>
      <c r="CR506" s="10">
        <f>3/24000000*OO[[#This Row],[152 (07JUL1985 21:00:00)-Water Temperature (C)]]*OO[[#This Row],[94]]</f>
        <v>9.2136505753724993E-2</v>
      </c>
      <c r="CS506" s="10">
        <f>3/24000000*OO[[#This Row],[153 (08JUL1985 00:00:00)-Water Temperature (C)]]*OO[[#This Row],[95]]</f>
        <v>9.2136505753724993E-2</v>
      </c>
      <c r="CT506" s="10">
        <f>3/24000000*OO[[#This Row],[154 (08JUL1985 03:00:00)-Water Temperature (C)]]*OO[[#This Row],[96]]</f>
        <v>9.2136505753724993E-2</v>
      </c>
      <c r="CU506" s="10">
        <f>3/24000000*OO[[#This Row],[155 (08JUL1985 06:00:00)-Water Temperature (C)]]*OO[[#This Row],[97]]</f>
        <v>9.2136505753724993E-2</v>
      </c>
      <c r="CV506" s="10">
        <f>3/24000000*OO[[#This Row],[156 (08JUL1985 09:00:00)-Water Temperature (C)]]*OO[[#This Row],[98]]</f>
        <v>9.2136505753724993E-2</v>
      </c>
      <c r="CW506" s="10">
        <f>3/24000000*OO[[#This Row],[157 (08JUL1985 12:00:00)-Water Temperature (C)]]*OO[[#This Row],[99]]</f>
        <v>9.2136505753724993E-2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1.9759380829522496E-36</v>
      </c>
      <c r="AF507" s="10">
        <f>3/24000000*OO[[#This Row],[88 (29JUN1985 21:00:00)-Water Temperature (C)]]*OO[[#This Row],[30]]</f>
        <v>1.9759380829522496E-36</v>
      </c>
      <c r="AG507" s="10">
        <f>3/24000000*OO[[#This Row],[89 (30JUN1985 00:00:00)-Water Temperature (C)]]*OO[[#This Row],[31]]</f>
        <v>1.07865115974075E-32</v>
      </c>
      <c r="AH507" s="10">
        <f>3/24000000*OO[[#This Row],[90 (30JUN1985 03:00:00)-Water Temperature (C)]]*OO[[#This Row],[32]]</f>
        <v>2.0220595503937501E-29</v>
      </c>
      <c r="AI507" s="10">
        <f>3/24000000*OO[[#This Row],[91 (30JUN1985 06:00:00)-Water Temperature (C)]]*OO[[#This Row],[33]]</f>
        <v>1.5404120640697498E-26</v>
      </c>
      <c r="AJ507" s="10">
        <f>3/24000000*OO[[#This Row],[92 (30JUN1985 09:00:00)-Water Temperature (C)]]*OO[[#This Row],[34]]</f>
        <v>5.5765686563999989E-24</v>
      </c>
      <c r="AK507" s="10">
        <f>3/24000000*OO[[#This Row],[93 (30JUN1985 12:00:00)-Water Temperature (C)]]*OO[[#This Row],[35]]</f>
        <v>1.065272201544375E-21</v>
      </c>
      <c r="AL507" s="10">
        <f>3/24000000*OO[[#This Row],[94 (30JUN1985 15:00:00)-Water Temperature (C)]]*OO[[#This Row],[36]]</f>
        <v>1.1656202000336251E-19</v>
      </c>
      <c r="AM507" s="10">
        <f>3/24000000*OO[[#This Row],[95 (30JUN1985 18:00:00)-Water Temperature (C)]]*OO[[#This Row],[37]]</f>
        <v>7.8487723635750003E-18</v>
      </c>
      <c r="AN507" s="10">
        <f>3/24000000*OO[[#This Row],[96 (30JUN1985 21:00:00)-Water Temperature (C)]]*OO[[#This Row],[38]]</f>
        <v>3.4239879922874999E-16</v>
      </c>
      <c r="AO507" s="10">
        <f>3/24000000*OO[[#This Row],[97 (01JUL1985 00:00:00)-Water Temperature (C)]]*OO[[#This Row],[39]]</f>
        <v>1.0128814967875E-14</v>
      </c>
      <c r="AP507" s="10">
        <f>3/24000000*OO[[#This Row],[98 (01JUL1985 03:00:00)-Water Temperature (C)]]*OO[[#This Row],[40]]</f>
        <v>2.1294402911243752E-13</v>
      </c>
      <c r="AQ507" s="10">
        <f>3/24000000*OO[[#This Row],[99 (01JUL1985 06:00:00)-Water Temperature (C)]]*OO[[#This Row],[41]]</f>
        <v>3.3068842259400005E-12</v>
      </c>
      <c r="AR507" s="10">
        <f>3/24000000*OO[[#This Row],[100 (01JUL1985 09:00:00)-Water Temperature (C)]]*OO[[#This Row],[42]]</f>
        <v>3.9425886398437504E-11</v>
      </c>
      <c r="AS507" s="10">
        <f>3/24000000*OO[[#This Row],[101 (01JUL1985 12:00:00)-Water Temperature (C)]]*OO[[#This Row],[43]]</f>
        <v>3.6740431941299997E-10</v>
      </c>
      <c r="AT507" s="10">
        <f>3/24000000*OO[[#This Row],[102 (01JUL1985 15:00:00)-Water Temperature (C)]]*OO[[#This Row],[44]]</f>
        <v>2.7346939141908746E-9</v>
      </c>
      <c r="AU507" s="10">
        <f>3/24000000*OO[[#This Row],[103 (01JUL1985 18:00:00)-Water Temperature (C)]]*OO[[#This Row],[45]]</f>
        <v>1.6596678468044999E-8</v>
      </c>
      <c r="AV507" s="10">
        <f>3/24000000*OO[[#This Row],[104 (01JUL1985 21:00:00)-Water Temperature (C)]]*OO[[#This Row],[46]]</f>
        <v>8.3288488259812502E-8</v>
      </c>
      <c r="AW507" s="10">
        <f>3/24000000*OO[[#This Row],[105 (02JUL1985 00:00:00)-Water Temperature (C)]]*OO[[#This Row],[47]]</f>
        <v>3.5247878615949999E-7</v>
      </c>
      <c r="AX507" s="10">
        <f>3/24000000*OO[[#This Row],[106 (02JUL1985 03:00:00)-Water Temperature (C)]]*OO[[#This Row],[48]]</f>
        <v>1.285322395649125E-6</v>
      </c>
      <c r="AY507" s="10">
        <f>3/24000000*OO[[#This Row],[107 (02JUL1985 06:00:00)-Water Temperature (C)]]*OO[[#This Row],[49]]</f>
        <v>4.1059561949887503E-6</v>
      </c>
      <c r="AZ507" s="10">
        <f>3/24000000*OO[[#This Row],[108 (02JUL1985 09:00:00)-Water Temperature (C)]]*OO[[#This Row],[50]]</f>
        <v>1.1740270483699999E-5</v>
      </c>
      <c r="BA507" s="10">
        <f>3/24000000*OO[[#This Row],[109 (02JUL1985 12:00:00)-Water Temperature (C)]]*OO[[#This Row],[51]]</f>
        <v>3.0162127438625001E-5</v>
      </c>
      <c r="BB507" s="10">
        <f>3/24000000*OO[[#This Row],[110 (02JUL1985 15:00:00)-Water Temperature (C)]]*OO[[#This Row],[52]]</f>
        <v>7.0238709589274994E-5</v>
      </c>
      <c r="BC507" s="10">
        <f>3/24000000*OO[[#This Row],[111 (02JUL1985 18:00:00)-Water Temperature (C)]]*OO[[#This Row],[53]]</f>
        <v>1.4931597832589999E-4</v>
      </c>
      <c r="BD507" s="10">
        <f>3/24000000*OO[[#This Row],[112 (02JUL1985 21:00:00)-Water Temperature (C)]]*OO[[#This Row],[54]]</f>
        <v>2.9143336167400001E-4</v>
      </c>
      <c r="BE507" s="10">
        <f>3/24000000*OO[[#This Row],[113 (03JUL1985 00:00:00)-Water Temperature (C)]]*OO[[#This Row],[55]]</f>
        <v>5.2739514774499999E-4</v>
      </c>
      <c r="BF507" s="10">
        <f>3/24000000*OO[[#This Row],[114 (03JUL1985 03:00:00)-Water Temperature (C)]]*OO[[#This Row],[56]]</f>
        <v>8.9641104871900014E-4</v>
      </c>
      <c r="BG507" s="10">
        <f>3/24000000*OO[[#This Row],[115 (03JUL1985 06:00:00)-Water Temperature (C)]]*OO[[#This Row],[57]]</f>
        <v>1.443126463163E-3</v>
      </c>
      <c r="BH507" s="10">
        <f>3/24000000*OO[[#This Row],[116 (03JUL1985 09:00:00)-Water Temperature (C)]]*OO[[#This Row],[58]]</f>
        <v>2.22819934231375E-3</v>
      </c>
      <c r="BI507" s="10">
        <f>3/24000000*OO[[#This Row],[117 (03JUL1985 12:00:00)-Water Temperature (C)]]*OO[[#This Row],[59]]</f>
        <v>3.2755343321837493E-3</v>
      </c>
      <c r="BJ507" s="10">
        <f>3/24000000*OO[[#This Row],[118 (03JUL1985 15:00:00)-Water Temperature (C)]]*OO[[#This Row],[60]]</f>
        <v>4.6512510505475006E-3</v>
      </c>
      <c r="BK507" s="10">
        <f>3/24000000*OO[[#This Row],[119 (03JUL1985 18:00:00)-Water Temperature (C)]]*OO[[#This Row],[61]]</f>
        <v>6.3641352918975009E-3</v>
      </c>
      <c r="BL507" s="10">
        <f>3/24000000*OO[[#This Row],[120 (03JUL1985 21:00:00)-Water Temperature (C)]]*OO[[#This Row],[62]]</f>
        <v>8.3944478215375005E-3</v>
      </c>
      <c r="BM507" s="10">
        <f>3/24000000*OO[[#This Row],[121 (04JUL1985 00:00:00)-Water Temperature (C)]]*OO[[#This Row],[63]]</f>
        <v>1.0716920038304999E-2</v>
      </c>
      <c r="BN507" s="10">
        <f>3/24000000*OO[[#This Row],[122 (04JUL1985 03:00:00)-Water Temperature (C)]]*OO[[#This Row],[64]]</f>
        <v>1.3324851508574998E-2</v>
      </c>
      <c r="BO507" s="10">
        <f>3/24000000*OO[[#This Row],[123 (04JUL1985 06:00:00)-Water Temperature (C)]]*OO[[#This Row],[65]]</f>
        <v>1.6230797123811248E-2</v>
      </c>
      <c r="BP507" s="10">
        <f>3/24000000*OO[[#This Row],[124 (04JUL1985 09:00:00)-Water Temperature (C)]]*OO[[#This Row],[66]]</f>
        <v>1.9553937409798747E-2</v>
      </c>
      <c r="BQ507" s="10">
        <f>3/24000000*OO[[#This Row],[125 (04JUL1985 12:00:00)-Water Temperature (C)]]*OO[[#This Row],[67]]</f>
        <v>2.32015945924125E-2</v>
      </c>
      <c r="BR507" s="10">
        <f>3/24000000*OO[[#This Row],[126 (04JUL1985 15:00:00)-Water Temperature (C)]]*OO[[#This Row],[68]]</f>
        <v>2.7112664044062502E-2</v>
      </c>
      <c r="BS507" s="10">
        <f>3/24000000*OO[[#This Row],[127 (04JUL1985 18:00:00)-Water Temperature (C)]]*OO[[#This Row],[69]]</f>
        <v>3.1182536662831249E-2</v>
      </c>
      <c r="BT507" s="10">
        <f>3/24000000*OO[[#This Row],[128 (04JUL1985 21:00:00)-Water Temperature (C)]]*OO[[#This Row],[70]]</f>
        <v>3.5148224983349997E-2</v>
      </c>
      <c r="BU507" s="10">
        <f>3/24000000*OO[[#This Row],[129 (05JUL1985 00:00:00)-Water Temperature (C)]]*OO[[#This Row],[71]]</f>
        <v>3.8897714724199998E-2</v>
      </c>
      <c r="BV507" s="10">
        <f>3/24000000*OO[[#This Row],[130 (05JUL1985 03:00:00)-Water Temperature (C)]]*OO[[#This Row],[72]]</f>
        <v>4.2589530624425005E-2</v>
      </c>
      <c r="BW507" s="10">
        <f>3/24000000*OO[[#This Row],[131 (05JUL1985 06:00:00)-Water Temperature (C)]]*OO[[#This Row],[73]]</f>
        <v>4.6244395053937494E-2</v>
      </c>
      <c r="BX507" s="10">
        <f>3/24000000*OO[[#This Row],[132 (05JUL1985 09:00:00)-Water Temperature (C)]]*OO[[#This Row],[74]]</f>
        <v>5.0107145304262496E-2</v>
      </c>
      <c r="BY507" s="10">
        <f>3/24000000*OO[[#This Row],[133 (05JUL1985 12:00:00)-Water Temperature (C)]]*OO[[#This Row],[75]]</f>
        <v>5.3946113637849999E-2</v>
      </c>
      <c r="BZ507" s="10">
        <f>3/24000000*OO[[#This Row],[134 (05JUL1985 15:00:00)-Water Temperature (C)]]*OO[[#This Row],[76]]</f>
        <v>5.7589699590375E-2</v>
      </c>
      <c r="CA507" s="10">
        <f>3/24000000*OO[[#This Row],[135 (05JUL1985 18:00:00)-Water Temperature (C)]]*OO[[#This Row],[77]]</f>
        <v>6.1036373371050001E-2</v>
      </c>
      <c r="CB507" s="10">
        <f>3/24000000*OO[[#This Row],[136 (05JUL1985 21:00:00)-Water Temperature (C)]]*OO[[#This Row],[78]]</f>
        <v>6.4133588242850009E-2</v>
      </c>
      <c r="CC507" s="10">
        <f>3/24000000*OO[[#This Row],[137 (06JUL1985 00:00:00)-Water Temperature (C)]]*OO[[#This Row],[79]]</f>
        <v>6.6940985988799995E-2</v>
      </c>
      <c r="CD507" s="10">
        <f>3/24000000*OO[[#This Row],[138 (06JUL1985 03:00:00)-Water Temperature (C)]]*OO[[#This Row],[80]]</f>
        <v>6.9507090725624998E-2</v>
      </c>
      <c r="CE507" s="10">
        <f>3/24000000*OO[[#This Row],[139 (06JUL1985 06:00:00)-Water Temperature (C)]]*OO[[#This Row],[81]]</f>
        <v>7.2007647572662509E-2</v>
      </c>
      <c r="CF507" s="10">
        <f>3/24000000*OO[[#This Row],[140 (06JUL1985 09:00:00)-Water Temperature (C)]]*OO[[#This Row],[82]]</f>
        <v>7.4885406603699994E-2</v>
      </c>
      <c r="CG507" s="10">
        <f>3/24000000*OO[[#This Row],[141 (06JUL1985 12:00:00)-Water Temperature (C)]]*OO[[#This Row],[83]]</f>
        <v>7.7814323055700005E-2</v>
      </c>
      <c r="CH507" s="10">
        <f>3/24000000*OO[[#This Row],[142 (06JUL1985 15:00:00)-Water Temperature (C)]]*OO[[#This Row],[84]]</f>
        <v>8.0733311754687495E-2</v>
      </c>
      <c r="CI507" s="10">
        <f>3/24000000*OO[[#This Row],[143 (06JUL1985 18:00:00)-Water Temperature (C)]]*OO[[#This Row],[85]]</f>
        <v>8.334353053049999E-2</v>
      </c>
      <c r="CJ507" s="10">
        <f>3/24000000*OO[[#This Row],[144 (06JUL1985 21:00:00)-Water Temperature (C)]]*OO[[#This Row],[86]]</f>
        <v>8.5408135165424989E-2</v>
      </c>
      <c r="CK507" s="10">
        <f>3/24000000*OO[[#This Row],[145 (07JUL1985 00:00:00)-Water Temperature (C)]]*OO[[#This Row],[87]]</f>
        <v>8.6720507958712501E-2</v>
      </c>
      <c r="CL507" s="10">
        <f>3/24000000*OO[[#This Row],[146 (07JUL1985 03:00:00)-Water Temperature (C)]]*OO[[#This Row],[88]]</f>
        <v>8.7810579447937492E-2</v>
      </c>
      <c r="CM507" s="10">
        <f>3/24000000*OO[[#This Row],[147 (07JUL1985 06:00:00)-Water Temperature (C)]]*OO[[#This Row],[89]]</f>
        <v>8.8819630424725002E-2</v>
      </c>
      <c r="CN507" s="10">
        <f>3/24000000*OO[[#This Row],[148 (07JUL1985 09:00:00)-Water Temperature (C)]]*OO[[#This Row],[90]]</f>
        <v>9.0125040926637492E-2</v>
      </c>
      <c r="CO507" s="10">
        <f>3/24000000*OO[[#This Row],[149 (07JUL1985 12:00:00)-Water Temperature (C)]]*OO[[#This Row],[91]]</f>
        <v>9.1629892932262494E-2</v>
      </c>
      <c r="CP507" s="10">
        <f>3/24000000*OO[[#This Row],[150 (07JUL1985 15:00:00)-Water Temperature (C)]]*OO[[#This Row],[92]]</f>
        <v>9.1629892932262494E-2</v>
      </c>
      <c r="CQ507" s="10">
        <f>3/24000000*OO[[#This Row],[151 (07JUL1985 18:00:00)-Water Temperature (C)]]*OO[[#This Row],[93]]</f>
        <v>9.1629892932262494E-2</v>
      </c>
      <c r="CR507" s="10">
        <f>3/24000000*OO[[#This Row],[152 (07JUL1985 21:00:00)-Water Temperature (C)]]*OO[[#This Row],[94]]</f>
        <v>9.1629892932262494E-2</v>
      </c>
      <c r="CS507" s="10">
        <f>3/24000000*OO[[#This Row],[153 (08JUL1985 00:00:00)-Water Temperature (C)]]*OO[[#This Row],[95]]</f>
        <v>9.1629892932262494E-2</v>
      </c>
      <c r="CT507" s="10">
        <f>3/24000000*OO[[#This Row],[154 (08JUL1985 03:00:00)-Water Temperature (C)]]*OO[[#This Row],[96]]</f>
        <v>9.1629892932262494E-2</v>
      </c>
      <c r="CU507" s="10">
        <f>3/24000000*OO[[#This Row],[155 (08JUL1985 06:00:00)-Water Temperature (C)]]*OO[[#This Row],[97]]</f>
        <v>9.1629892932262494E-2</v>
      </c>
      <c r="CV507" s="10">
        <f>3/24000000*OO[[#This Row],[156 (08JUL1985 09:00:00)-Water Temperature (C)]]*OO[[#This Row],[98]]</f>
        <v>9.1629892932262494E-2</v>
      </c>
      <c r="CW507" s="10">
        <f>3/24000000*OO[[#This Row],[157 (08JUL1985 12:00:00)-Water Temperature (C)]]*OO[[#This Row],[99]]</f>
        <v>9.1629892932262494E-2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4.7937934135999987E-37</v>
      </c>
      <c r="AF508" s="10">
        <f>3/24000000*OO[[#This Row],[88 (29JUN1985 21:00:00)-Water Temperature (C)]]*OO[[#This Row],[30]]</f>
        <v>4.7937934135999987E-37</v>
      </c>
      <c r="AG508" s="10">
        <f>3/24000000*OO[[#This Row],[89 (30JUN1985 00:00:00)-Water Temperature (C)]]*OO[[#This Row],[31]]</f>
        <v>2.8496160101818752E-33</v>
      </c>
      <c r="AH508" s="10">
        <f>3/24000000*OO[[#This Row],[90 (30JUN1985 03:00:00)-Water Temperature (C)]]*OO[[#This Row],[32]]</f>
        <v>5.7674374154849988E-30</v>
      </c>
      <c r="AI508" s="10">
        <f>3/24000000*OO[[#This Row],[91 (30JUN1985 06:00:00)-Water Temperature (C)]]*OO[[#This Row],[33]]</f>
        <v>4.7079177756450001E-27</v>
      </c>
      <c r="AJ508" s="10">
        <f>3/24000000*OO[[#This Row],[92 (30JUN1985 09:00:00)-Water Temperature (C)]]*OO[[#This Row],[34]]</f>
        <v>1.8131130394155E-24</v>
      </c>
      <c r="AK508" s="10">
        <f>3/24000000*OO[[#This Row],[93 (30JUN1985 12:00:00)-Water Temperature (C)]]*OO[[#This Row],[35]]</f>
        <v>3.6670702463437496E-22</v>
      </c>
      <c r="AL508" s="10">
        <f>3/24000000*OO[[#This Row],[94 (30JUN1985 15:00:00)-Water Temperature (C)]]*OO[[#This Row],[36]]</f>
        <v>4.2310593350887491E-20</v>
      </c>
      <c r="AM508" s="10">
        <f>3/24000000*OO[[#This Row],[95 (30JUN1985 18:00:00)-Water Temperature (C)]]*OO[[#This Row],[37]]</f>
        <v>2.99354361509E-18</v>
      </c>
      <c r="AN508" s="10">
        <f>3/24000000*OO[[#This Row],[96 (30JUN1985 21:00:00)-Water Temperature (C)]]*OO[[#This Row],[38]]</f>
        <v>1.3682487896280002E-16</v>
      </c>
      <c r="AO508" s="10">
        <f>3/24000000*OO[[#This Row],[97 (01JUL1985 00:00:00)-Water Temperature (C)]]*OO[[#This Row],[39]]</f>
        <v>4.2299427281712498E-15</v>
      </c>
      <c r="AP508" s="10">
        <f>3/24000000*OO[[#This Row],[98 (01JUL1985 03:00:00)-Water Temperature (C)]]*OO[[#This Row],[40]]</f>
        <v>9.2710958330249986E-14</v>
      </c>
      <c r="AQ508" s="10">
        <f>3/24000000*OO[[#This Row],[99 (01JUL1985 06:00:00)-Water Temperature (C)]]*OO[[#This Row],[41]]</f>
        <v>1.4976359519962501E-12</v>
      </c>
      <c r="AR508" s="10">
        <f>3/24000000*OO[[#This Row],[100 (01JUL1985 09:00:00)-Water Temperature (C)]]*OO[[#This Row],[42]]</f>
        <v>1.8531830731218749E-11</v>
      </c>
      <c r="AS508" s="10">
        <f>3/24000000*OO[[#This Row],[101 (01JUL1985 12:00:00)-Water Temperature (C)]]*OO[[#This Row],[43]]</f>
        <v>1.7895014844753748E-10</v>
      </c>
      <c r="AT508" s="10">
        <f>3/24000000*OO[[#This Row],[102 (01JUL1985 15:00:00)-Water Temperature (C)]]*OO[[#This Row],[44]]</f>
        <v>1.3779417432480002E-9</v>
      </c>
      <c r="AU508" s="10">
        <f>3/24000000*OO[[#This Row],[103 (01JUL1985 18:00:00)-Water Temperature (C)]]*OO[[#This Row],[45]]</f>
        <v>8.6381223272400008E-9</v>
      </c>
      <c r="AV508" s="10">
        <f>3/24000000*OO[[#This Row],[104 (01JUL1985 21:00:00)-Water Temperature (C)]]*OO[[#This Row],[46]]</f>
        <v>4.4722136144250001E-8</v>
      </c>
      <c r="AW508" s="10">
        <f>3/24000000*OO[[#This Row],[105 (02JUL1985 00:00:00)-Water Temperature (C)]]*OO[[#This Row],[47]]</f>
        <v>1.9498016903144996E-7</v>
      </c>
      <c r="AX508" s="10">
        <f>3/24000000*OO[[#This Row],[106 (02JUL1985 03:00:00)-Water Temperature (C)]]*OO[[#This Row],[48]]</f>
        <v>7.3135913152775E-7</v>
      </c>
      <c r="AY508" s="10">
        <f>3/24000000*OO[[#This Row],[107 (02JUL1985 06:00:00)-Water Temperature (C)]]*OO[[#This Row],[49]]</f>
        <v>2.3997400171634997E-6</v>
      </c>
      <c r="AZ508" s="10">
        <f>3/24000000*OO[[#This Row],[108 (02JUL1985 09:00:00)-Water Temperature (C)]]*OO[[#This Row],[50]]</f>
        <v>7.0357436507875001E-6</v>
      </c>
      <c r="BA508" s="10">
        <f>3/24000000*OO[[#This Row],[109 (02JUL1985 12:00:00)-Water Temperature (C)]]*OO[[#This Row],[51]]</f>
        <v>1.8512608668240001E-5</v>
      </c>
      <c r="BB508" s="10">
        <f>3/24000000*OO[[#This Row],[110 (02JUL1985 15:00:00)-Water Temperature (C)]]*OO[[#This Row],[52]]</f>
        <v>4.4099585915349996E-5</v>
      </c>
      <c r="BC508" s="10">
        <f>3/24000000*OO[[#This Row],[111 (02JUL1985 18:00:00)-Water Temperature (C)]]*OO[[#This Row],[53]]</f>
        <v>9.5789944106550005E-5</v>
      </c>
      <c r="BD508" s="10">
        <f>3/24000000*OO[[#This Row],[112 (02JUL1985 21:00:00)-Water Temperature (C)]]*OO[[#This Row],[54]]</f>
        <v>1.9084443115319999E-4</v>
      </c>
      <c r="BE508" s="10">
        <f>3/24000000*OO[[#This Row],[113 (03JUL1985 00:00:00)-Water Temperature (C)]]*OO[[#This Row],[55]]</f>
        <v>3.5212795417712499E-4</v>
      </c>
      <c r="BF508" s="10">
        <f>3/24000000*OO[[#This Row],[114 (03JUL1985 03:00:00)-Water Temperature (C)]]*OO[[#This Row],[56]]</f>
        <v>6.0949787128674997E-4</v>
      </c>
      <c r="BG508" s="10">
        <f>3/24000000*OO[[#This Row],[115 (03JUL1985 06:00:00)-Water Temperature (C)]]*OO[[#This Row],[57]]</f>
        <v>9.9813865977199981E-4</v>
      </c>
      <c r="BH508" s="10">
        <f>3/24000000*OO[[#This Row],[116 (03JUL1985 09:00:00)-Water Temperature (C)]]*OO[[#This Row],[58]]</f>
        <v>1.5657007331228749E-3</v>
      </c>
      <c r="BI508" s="10">
        <f>3/24000000*OO[[#This Row],[117 (03JUL1985 12:00:00)-Water Temperature (C)]]*OO[[#This Row],[59]]</f>
        <v>2.336620657566625E-3</v>
      </c>
      <c r="BJ508" s="10">
        <f>3/24000000*OO[[#This Row],[118 (03JUL1985 15:00:00)-Water Temperature (C)]]*OO[[#This Row],[60]]</f>
        <v>3.3645649588949999E-3</v>
      </c>
      <c r="BK508" s="10">
        <f>3/24000000*OO[[#This Row],[119 (03JUL1985 18:00:00)-Water Temperature (C)]]*OO[[#This Row],[61]]</f>
        <v>4.6648815984374993E-3</v>
      </c>
      <c r="BL508" s="10">
        <f>3/24000000*OO[[#This Row],[120 (03JUL1985 21:00:00)-Water Temperature (C)]]*OO[[#This Row],[62]]</f>
        <v>6.2308428147000005E-3</v>
      </c>
      <c r="BM508" s="10">
        <f>3/24000000*OO[[#This Row],[121 (04JUL1985 00:00:00)-Water Temperature (C)]]*OO[[#This Row],[63]]</f>
        <v>8.0491448164799993E-3</v>
      </c>
      <c r="BN508" s="10">
        <f>3/24000000*OO[[#This Row],[122 (04JUL1985 03:00:00)-Water Temperature (C)]]*OO[[#This Row],[64]]</f>
        <v>1.0118617249601251E-2</v>
      </c>
      <c r="BO508" s="10">
        <f>3/24000000*OO[[#This Row],[123 (04JUL1985 06:00:00)-Water Temperature (C)]]*OO[[#This Row],[65]]</f>
        <v>1.2451160197049999E-2</v>
      </c>
      <c r="BP508" s="10">
        <f>3/24000000*OO[[#This Row],[124 (04JUL1985 09:00:00)-Water Temperature (C)]]*OO[[#This Row],[66]]</f>
        <v>1.5139845211595001E-2</v>
      </c>
      <c r="BQ508" s="10">
        <f>3/24000000*OO[[#This Row],[125 (04JUL1985 12:00:00)-Water Temperature (C)]]*OO[[#This Row],[67]]</f>
        <v>1.8121618565399997E-2</v>
      </c>
      <c r="BR508" s="10">
        <f>3/24000000*OO[[#This Row],[126 (04JUL1985 15:00:00)-Water Temperature (C)]]*OO[[#This Row],[68]]</f>
        <v>2.1351143961997499E-2</v>
      </c>
      <c r="BS508" s="10">
        <f>3/24000000*OO[[#This Row],[127 (04JUL1985 18:00:00)-Water Temperature (C)]]*OO[[#This Row],[69]]</f>
        <v>2.47477555588725E-2</v>
      </c>
      <c r="BT508" s="10">
        <f>3/24000000*OO[[#This Row],[128 (04JUL1985 21:00:00)-Water Temperature (C)]]*OO[[#This Row],[70]]</f>
        <v>2.8105371483091248E-2</v>
      </c>
      <c r="BU508" s="10">
        <f>3/24000000*OO[[#This Row],[129 (05JUL1985 00:00:00)-Water Temperature (C)]]*OO[[#This Row],[71]]</f>
        <v>3.1326243257924997E-2</v>
      </c>
      <c r="BV508" s="10">
        <f>3/24000000*OO[[#This Row],[130 (05JUL1985 03:00:00)-Water Temperature (C)]]*OO[[#This Row],[72]]</f>
        <v>3.4526480054199997E-2</v>
      </c>
      <c r="BW508" s="10">
        <f>3/24000000*OO[[#This Row],[131 (05JUL1985 06:00:00)-Water Temperature (C)]]*OO[[#This Row],[73]]</f>
        <v>3.7720601224599991E-2</v>
      </c>
      <c r="BX508" s="10">
        <f>3/24000000*OO[[#This Row],[132 (05JUL1985 09:00:00)-Water Temperature (C)]]*OO[[#This Row],[74]]</f>
        <v>4.1099993347799998E-2</v>
      </c>
      <c r="BY508" s="10">
        <f>3/24000000*OO[[#This Row],[133 (05JUL1985 12:00:00)-Water Temperature (C)]]*OO[[#This Row],[75]]</f>
        <v>4.4485186374000001E-2</v>
      </c>
      <c r="BZ508" s="10">
        <f>3/24000000*OO[[#This Row],[134 (05JUL1985 15:00:00)-Water Temperature (C)]]*OO[[#This Row],[76]]</f>
        <v>4.7729641130612489E-2</v>
      </c>
      <c r="CA508" s="10">
        <f>3/24000000*OO[[#This Row],[135 (05JUL1985 18:00:00)-Water Temperature (C)]]*OO[[#This Row],[77]]</f>
        <v>5.0831109579599999E-2</v>
      </c>
      <c r="CB508" s="10">
        <f>3/24000000*OO[[#This Row],[136 (05JUL1985 21:00:00)-Water Temperature (C)]]*OO[[#This Row],[78]]</f>
        <v>5.3657936836724998E-2</v>
      </c>
      <c r="CC508" s="10">
        <f>3/24000000*OO[[#This Row],[137 (06JUL1985 00:00:00)-Water Temperature (C)]]*OO[[#This Row],[79]]</f>
        <v>5.6251978119700001E-2</v>
      </c>
      <c r="CD508" s="10">
        <f>3/24000000*OO[[#This Row],[138 (06JUL1985 03:00:00)-Water Temperature (C)]]*OO[[#This Row],[80]]</f>
        <v>5.8649701761562499E-2</v>
      </c>
      <c r="CE508" s="10">
        <f>3/24000000*OO[[#This Row],[139 (06JUL1985 06:00:00)-Water Temperature (C)]]*OO[[#This Row],[81]]</f>
        <v>6.0989240798937486E-2</v>
      </c>
      <c r="CF508" s="10">
        <f>3/24000000*OO[[#This Row],[140 (06JUL1985 09:00:00)-Water Temperature (C)]]*OO[[#This Row],[82]]</f>
        <v>6.3640031493037499E-2</v>
      </c>
      <c r="CG508" s="10">
        <f>3/24000000*OO[[#This Row],[141 (06JUL1985 12:00:00)-Water Temperature (C)]]*OO[[#This Row],[83]]</f>
        <v>6.6342541700549984E-2</v>
      </c>
      <c r="CH508" s="10">
        <f>3/24000000*OO[[#This Row],[142 (06JUL1985 15:00:00)-Water Temperature (C)]]*OO[[#This Row],[84]]</f>
        <v>6.9044763683987487E-2</v>
      </c>
      <c r="CI508" s="10">
        <f>3/24000000*OO[[#This Row],[143 (06JUL1985 18:00:00)-Water Temperature (C)]]*OO[[#This Row],[85]]</f>
        <v>7.1492814270399996E-2</v>
      </c>
      <c r="CJ508" s="10">
        <f>3/24000000*OO[[#This Row],[144 (06JUL1985 21:00:00)-Water Temperature (C)]]*OO[[#This Row],[86]]</f>
        <v>7.3484445646824992E-2</v>
      </c>
      <c r="CK508" s="10">
        <f>3/24000000*OO[[#This Row],[145 (07JUL1985 00:00:00)-Water Temperature (C)]]*OO[[#This Row],[87]]</f>
        <v>7.4836337899462507E-2</v>
      </c>
      <c r="CL508" s="10">
        <f>3/24000000*OO[[#This Row],[146 (07JUL1985 03:00:00)-Water Temperature (C)]]*OO[[#This Row],[88]]</f>
        <v>7.5985990371487497E-2</v>
      </c>
      <c r="CM508" s="10">
        <f>3/24000000*OO[[#This Row],[147 (07JUL1985 06:00:00)-Water Temperature (C)]]*OO[[#This Row],[89]]</f>
        <v>7.7056689647025001E-2</v>
      </c>
      <c r="CN508" s="10">
        <f>3/24000000*OO[[#This Row],[148 (07JUL1985 09:00:00)-Water Temperature (C)]]*OO[[#This Row],[90]]</f>
        <v>7.8367718429312491E-2</v>
      </c>
      <c r="CO508" s="10">
        <f>3/24000000*OO[[#This Row],[149 (07JUL1985 12:00:00)-Water Temperature (C)]]*OO[[#This Row],[91]]</f>
        <v>7.9845582410999996E-2</v>
      </c>
      <c r="CP508" s="10">
        <f>3/24000000*OO[[#This Row],[150 (07JUL1985 15:00:00)-Water Temperature (C)]]*OO[[#This Row],[92]]</f>
        <v>7.9845582410999996E-2</v>
      </c>
      <c r="CQ508" s="10">
        <f>3/24000000*OO[[#This Row],[151 (07JUL1985 18:00:00)-Water Temperature (C)]]*OO[[#This Row],[93]]</f>
        <v>7.9845582410999996E-2</v>
      </c>
      <c r="CR508" s="10">
        <f>3/24000000*OO[[#This Row],[152 (07JUL1985 21:00:00)-Water Temperature (C)]]*OO[[#This Row],[94]]</f>
        <v>7.9845582410999996E-2</v>
      </c>
      <c r="CS508" s="10">
        <f>3/24000000*OO[[#This Row],[153 (08JUL1985 00:00:00)-Water Temperature (C)]]*OO[[#This Row],[95]]</f>
        <v>7.9845582410999996E-2</v>
      </c>
      <c r="CT508" s="10">
        <f>3/24000000*OO[[#This Row],[154 (08JUL1985 03:00:00)-Water Temperature (C)]]*OO[[#This Row],[96]]</f>
        <v>7.9845582410999996E-2</v>
      </c>
      <c r="CU508" s="10">
        <f>3/24000000*OO[[#This Row],[155 (08JUL1985 06:00:00)-Water Temperature (C)]]*OO[[#This Row],[97]]</f>
        <v>7.9845582410999996E-2</v>
      </c>
      <c r="CV508" s="10">
        <f>3/24000000*OO[[#This Row],[156 (08JUL1985 09:00:00)-Water Temperature (C)]]*OO[[#This Row],[98]]</f>
        <v>7.9845582410999996E-2</v>
      </c>
      <c r="CW508" s="10">
        <f>3/24000000*OO[[#This Row],[157 (08JUL1985 12:00:00)-Water Temperature (C)]]*OO[[#This Row],[99]]</f>
        <v>7.9845582410999996E-2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1.2322007978084999E-37</v>
      </c>
      <c r="AF509" s="10">
        <f>3/24000000*OO[[#This Row],[88 (29JUN1985 21:00:00)-Water Temperature (C)]]*OO[[#This Row],[30]]</f>
        <v>1.2322007978084999E-37</v>
      </c>
      <c r="AG509" s="10">
        <f>3/24000000*OO[[#This Row],[89 (30JUN1985 00:00:00)-Water Temperature (C)]]*OO[[#This Row],[31]]</f>
        <v>7.9628706649549995E-34</v>
      </c>
      <c r="AH509" s="10">
        <f>3/24000000*OO[[#This Row],[90 (30JUN1985 03:00:00)-Water Temperature (C)]]*OO[[#This Row],[32]]</f>
        <v>1.7362792986499998E-30</v>
      </c>
      <c r="AI509" s="10">
        <f>3/24000000*OO[[#This Row],[91 (30JUN1985 06:00:00)-Water Temperature (C)]]*OO[[#This Row],[33]]</f>
        <v>1.5158855618362496E-27</v>
      </c>
      <c r="AJ509" s="10">
        <f>3/24000000*OO[[#This Row],[92 (30JUN1985 09:00:00)-Water Temperature (C)]]*OO[[#This Row],[34]]</f>
        <v>6.2000038407812493E-25</v>
      </c>
      <c r="AK509" s="10">
        <f>3/24000000*OO[[#This Row],[93 (30JUN1985 12:00:00)-Water Temperature (C)]]*OO[[#This Row],[35]]</f>
        <v>1.3252725064800001E-22</v>
      </c>
      <c r="AL509" s="10">
        <f>3/24000000*OO[[#This Row],[94 (30JUN1985 15:00:00)-Water Temperature (C)]]*OO[[#This Row],[36]]</f>
        <v>1.6096549651933747E-20</v>
      </c>
      <c r="AM509" s="10">
        <f>3/24000000*OO[[#This Row],[95 (30JUN1985 18:00:00)-Water Temperature (C)]]*OO[[#This Row],[37]]</f>
        <v>1.19474164344925E-18</v>
      </c>
      <c r="AN509" s="10">
        <f>3/24000000*OO[[#This Row],[96 (30JUN1985 21:00:00)-Water Temperature (C)]]*OO[[#This Row],[38]]</f>
        <v>5.7119521413500006E-17</v>
      </c>
      <c r="AO509" s="10">
        <f>3/24000000*OO[[#This Row],[97 (01JUL1985 00:00:00)-Water Temperature (C)]]*OO[[#This Row],[39]]</f>
        <v>1.8426397725309998E-15</v>
      </c>
      <c r="AP509" s="10">
        <f>3/24000000*OO[[#This Row],[98 (01JUL1985 03:00:00)-Water Temperature (C)]]*OO[[#This Row],[40]]</f>
        <v>4.2044716239037501E-14</v>
      </c>
      <c r="AQ509" s="10">
        <f>3/24000000*OO[[#This Row],[99 (01JUL1985 06:00:00)-Water Temperature (C)]]*OO[[#This Row],[41]]</f>
        <v>7.0559362393237509E-13</v>
      </c>
      <c r="AR509" s="10">
        <f>3/24000000*OO[[#This Row],[100 (01JUL1985 09:00:00)-Water Temperature (C)]]*OO[[#This Row],[42]]</f>
        <v>9.050620803E-12</v>
      </c>
      <c r="AS509" s="10">
        <f>3/24000000*OO[[#This Row],[101 (01JUL1985 12:00:00)-Water Temperature (C)]]*OO[[#This Row],[43]]</f>
        <v>9.0439746903025005E-11</v>
      </c>
      <c r="AT509" s="10">
        <f>3/24000000*OO[[#This Row],[102 (01JUL1985 15:00:00)-Water Temperature (C)]]*OO[[#This Row],[44]]</f>
        <v>7.1950414168187499E-10</v>
      </c>
      <c r="AU509" s="10">
        <f>3/24000000*OO[[#This Row],[103 (01JUL1985 18:00:00)-Water Temperature (C)]]*OO[[#This Row],[45]]</f>
        <v>4.6532128899487501E-9</v>
      </c>
      <c r="AV509" s="10">
        <f>3/24000000*OO[[#This Row],[104 (01JUL1985 21:00:00)-Water Temperature (C)]]*OO[[#This Row],[46]]</f>
        <v>2.4822124294467499E-8</v>
      </c>
      <c r="AW509" s="10">
        <f>3/24000000*OO[[#This Row],[105 (02JUL1985 00:00:00)-Water Temperature (C)]]*OO[[#This Row],[47]]</f>
        <v>1.1136780680781251E-7</v>
      </c>
      <c r="AX509" s="10">
        <f>3/24000000*OO[[#This Row],[106 (02JUL1985 03:00:00)-Water Temperature (C)]]*OO[[#This Row],[48]]</f>
        <v>4.2926788370149996E-7</v>
      </c>
      <c r="AY509" s="10">
        <f>3/24000000*OO[[#This Row],[107 (02JUL1985 06:00:00)-Water Temperature (C)]]*OO[[#This Row],[49]]</f>
        <v>1.4455173328312499E-6</v>
      </c>
      <c r="AZ509" s="10">
        <f>3/24000000*OO[[#This Row],[108 (02JUL1985 09:00:00)-Water Temperature (C)]]*OO[[#This Row],[50]]</f>
        <v>4.3421954312999993E-6</v>
      </c>
      <c r="BA509" s="10">
        <f>3/24000000*OO[[#This Row],[109 (02JUL1985 12:00:00)-Water Temperature (C)]]*OO[[#This Row],[51]]</f>
        <v>1.1691255406207499E-5</v>
      </c>
      <c r="BB509" s="10">
        <f>3/24000000*OO[[#This Row],[110 (02JUL1985 15:00:00)-Water Temperature (C)]]*OO[[#This Row],[52]]</f>
        <v>2.8464770292749996E-5</v>
      </c>
      <c r="BC509" s="10">
        <f>3/24000000*OO[[#This Row],[111 (02JUL1985 18:00:00)-Water Temperature (C)]]*OO[[#This Row],[53]]</f>
        <v>6.3127573268187499E-5</v>
      </c>
      <c r="BD509" s="10">
        <f>3/24000000*OO[[#This Row],[112 (02JUL1985 21:00:00)-Water Temperature (C)]]*OO[[#This Row],[54]]</f>
        <v>1.28283840807325E-4</v>
      </c>
      <c r="BE509" s="10">
        <f>3/24000000*OO[[#This Row],[113 (03JUL1985 00:00:00)-Water Temperature (C)]]*OO[[#This Row],[55]]</f>
        <v>2.4119476717205003E-4</v>
      </c>
      <c r="BF509" s="10">
        <f>3/24000000*OO[[#This Row],[114 (03JUL1985 03:00:00)-Water Temperature (C)]]*OO[[#This Row],[56]]</f>
        <v>4.2494044668599999E-4</v>
      </c>
      <c r="BG509" s="10">
        <f>3/24000000*OO[[#This Row],[115 (03JUL1985 06:00:00)-Water Temperature (C)]]*OO[[#This Row],[57]]</f>
        <v>7.0764022346399996E-4</v>
      </c>
      <c r="BH509" s="10">
        <f>3/24000000*OO[[#This Row],[116 (03JUL1985 09:00:00)-Water Temperature (C)]]*OO[[#This Row],[58]]</f>
        <v>1.1273110643880001E-3</v>
      </c>
      <c r="BI509" s="10">
        <f>3/24000000*OO[[#This Row],[117 (03JUL1985 12:00:00)-Water Temperature (C)]]*OO[[#This Row],[59]]</f>
        <v>1.7072466693449997E-3</v>
      </c>
      <c r="BJ509" s="10">
        <f>3/24000000*OO[[#This Row],[118 (03JUL1985 15:00:00)-Water Temperature (C)]]*OO[[#This Row],[60]]</f>
        <v>2.4921596663549997E-3</v>
      </c>
      <c r="BK509" s="10">
        <f>3/24000000*OO[[#This Row],[119 (03JUL1985 18:00:00)-Water Temperature (C)]]*OO[[#This Row],[61]]</f>
        <v>3.5001106747187499E-3</v>
      </c>
      <c r="BL509" s="10">
        <f>3/24000000*OO[[#This Row],[120 (03JUL1985 21:00:00)-Water Temperature (C)]]*OO[[#This Row],[62]]</f>
        <v>4.7326008428750007E-3</v>
      </c>
      <c r="BM509" s="10">
        <f>3/24000000*OO[[#This Row],[121 (04JUL1985 00:00:00)-Water Temperature (C)]]*OO[[#This Row],[63]]</f>
        <v>6.1849674675562493E-3</v>
      </c>
      <c r="BN509" s="10">
        <f>3/24000000*OO[[#This Row],[122 (04JUL1985 03:00:00)-Water Temperature (C)]]*OO[[#This Row],[64]]</f>
        <v>7.8600977101799998E-3</v>
      </c>
      <c r="BO509" s="10">
        <f>3/24000000*OO[[#This Row],[123 (04JUL1985 06:00:00)-Water Temperature (C)]]*OO[[#This Row],[65]]</f>
        <v>9.7703004055999989E-3</v>
      </c>
      <c r="BP509" s="10">
        <f>3/24000000*OO[[#This Row],[124 (04JUL1985 09:00:00)-Water Temperature (C)]]*OO[[#This Row],[66]]</f>
        <v>1.1990196850342499E-2</v>
      </c>
      <c r="BQ509" s="10">
        <f>3/24000000*OO[[#This Row],[125 (04JUL1985 12:00:00)-Water Temperature (C)]]*OO[[#This Row],[67]]</f>
        <v>1.4476130979314999E-2</v>
      </c>
      <c r="BR509" s="10">
        <f>3/24000000*OO[[#This Row],[126 (04JUL1985 15:00:00)-Water Temperature (C)]]*OO[[#This Row],[68]]</f>
        <v>1.7195317292164999E-2</v>
      </c>
      <c r="BS509" s="10">
        <f>3/24000000*OO[[#This Row],[127 (04JUL1985 18:00:00)-Water Temperature (C)]]*OO[[#This Row],[69]]</f>
        <v>2.0084091922159999E-2</v>
      </c>
      <c r="BT509" s="10">
        <f>3/24000000*OO[[#This Row],[128 (04JUL1985 21:00:00)-Water Temperature (C)]]*OO[[#This Row],[70]]</f>
        <v>2.2977326171349999E-2</v>
      </c>
      <c r="BU509" s="10">
        <f>3/24000000*OO[[#This Row],[129 (05JUL1985 00:00:00)-Water Temperature (C)]]*OO[[#This Row],[71]]</f>
        <v>2.5792850620481245E-2</v>
      </c>
      <c r="BV509" s="10">
        <f>3/24000000*OO[[#This Row],[130 (05JUL1985 03:00:00)-Water Temperature (C)]]*OO[[#This Row],[72]]</f>
        <v>2.8617066139109998E-2</v>
      </c>
      <c r="BW509" s="10">
        <f>3/24000000*OO[[#This Row],[131 (05JUL1985 06:00:00)-Water Temperature (C)]]*OO[[#This Row],[73]]</f>
        <v>3.1459154600087497E-2</v>
      </c>
      <c r="BX509" s="10">
        <f>3/24000000*OO[[#This Row],[132 (05JUL1985 09:00:00)-Water Temperature (C)]]*OO[[#This Row],[74]]</f>
        <v>3.4473482614249998E-2</v>
      </c>
      <c r="BY509" s="10">
        <f>3/24000000*OO[[#This Row],[133 (05JUL1985 12:00:00)-Water Temperature (C)]]*OO[[#This Row],[75]]</f>
        <v>3.7511110511399992E-2</v>
      </c>
      <c r="BZ509" s="10">
        <f>3/24000000*OO[[#This Row],[134 (05JUL1985 15:00:00)-Water Temperature (C)]]*OO[[#This Row],[76]]</f>
        <v>4.0453317920487501E-2</v>
      </c>
      <c r="CA509" s="10">
        <f>3/24000000*OO[[#This Row],[135 (05JUL1985 18:00:00)-Water Temperature (C)]]*OO[[#This Row],[77]]</f>
        <v>4.3288818653249996E-2</v>
      </c>
      <c r="CB509" s="10">
        <f>3/24000000*OO[[#This Row],[136 (05JUL1985 21:00:00)-Water Temperature (C)]]*OO[[#This Row],[78]]</f>
        <v>4.5908976136099997E-2</v>
      </c>
      <c r="CC509" s="10">
        <f>3/24000000*OO[[#This Row],[137 (06JUL1985 00:00:00)-Water Temperature (C)]]*OO[[#This Row],[79]]</f>
        <v>4.8341261747349998E-2</v>
      </c>
      <c r="CD509" s="10">
        <f>3/24000000*OO[[#This Row],[138 (06JUL1985 03:00:00)-Water Temperature (C)]]*OO[[#This Row],[80]]</f>
        <v>5.0613153870374995E-2</v>
      </c>
      <c r="CE509" s="10">
        <f>3/24000000*OO[[#This Row],[139 (06JUL1985 06:00:00)-Water Temperature (C)]]*OO[[#This Row],[81]]</f>
        <v>5.2837907574487496E-2</v>
      </c>
      <c r="CF509" s="10">
        <f>3/24000000*OO[[#This Row],[140 (06JUL1985 09:00:00)-Water Temperature (C)]]*OO[[#This Row],[82]]</f>
        <v>5.5326580997349994E-2</v>
      </c>
      <c r="CG509" s="10">
        <f>3/24000000*OO[[#This Row],[141 (06JUL1985 12:00:00)-Water Temperature (C)]]*OO[[#This Row],[83]]</f>
        <v>5.7866005619849996E-2</v>
      </c>
      <c r="CH509" s="10">
        <f>3/24000000*OO[[#This Row],[142 (06JUL1985 15:00:00)-Water Temperature (C)]]*OO[[#This Row],[84]]</f>
        <v>6.0411148165399997E-2</v>
      </c>
      <c r="CI509" s="10">
        <f>3/24000000*OO[[#This Row],[143 (06JUL1985 18:00:00)-Water Temperature (C)]]*OO[[#This Row],[85]]</f>
        <v>6.2742548285999997E-2</v>
      </c>
      <c r="CJ509" s="10">
        <f>3/24000000*OO[[#This Row],[144 (06JUL1985 21:00:00)-Water Temperature (C)]]*OO[[#This Row],[86]]</f>
        <v>6.4682302343999992E-2</v>
      </c>
      <c r="CK509" s="10">
        <f>3/24000000*OO[[#This Row],[145 (07JUL1985 00:00:00)-Water Temperature (C)]]*OO[[#This Row],[87]]</f>
        <v>6.6069990622124999E-2</v>
      </c>
      <c r="CL509" s="10">
        <f>3/24000000*OO[[#This Row],[146 (07JUL1985 03:00:00)-Water Temperature (C)]]*OO[[#This Row],[88]]</f>
        <v>6.72754128405125E-2</v>
      </c>
      <c r="CM509" s="10">
        <f>3/24000000*OO[[#This Row],[147 (07JUL1985 06:00:00)-Water Temperature (C)]]*OO[[#This Row],[89]]</f>
        <v>6.84057615945E-2</v>
      </c>
      <c r="CN509" s="10">
        <f>3/24000000*OO[[#This Row],[148 (07JUL1985 09:00:00)-Water Temperature (C)]]*OO[[#This Row],[90]]</f>
        <v>6.9739235762299998E-2</v>
      </c>
      <c r="CO509" s="10">
        <f>3/24000000*OO[[#This Row],[149 (07JUL1985 12:00:00)-Water Temperature (C)]]*OO[[#This Row],[91]]</f>
        <v>7.1210072732400001E-2</v>
      </c>
      <c r="CP509" s="10">
        <f>3/24000000*OO[[#This Row],[150 (07JUL1985 15:00:00)-Water Temperature (C)]]*OO[[#This Row],[92]]</f>
        <v>7.1210072732400001E-2</v>
      </c>
      <c r="CQ509" s="10">
        <f>3/24000000*OO[[#This Row],[151 (07JUL1985 18:00:00)-Water Temperature (C)]]*OO[[#This Row],[93]]</f>
        <v>7.1210072732400001E-2</v>
      </c>
      <c r="CR509" s="10">
        <f>3/24000000*OO[[#This Row],[152 (07JUL1985 21:00:00)-Water Temperature (C)]]*OO[[#This Row],[94]]</f>
        <v>7.1210072732400001E-2</v>
      </c>
      <c r="CS509" s="10">
        <f>3/24000000*OO[[#This Row],[153 (08JUL1985 00:00:00)-Water Temperature (C)]]*OO[[#This Row],[95]]</f>
        <v>7.1210072732400001E-2</v>
      </c>
      <c r="CT509" s="10">
        <f>3/24000000*OO[[#This Row],[154 (08JUL1985 03:00:00)-Water Temperature (C)]]*OO[[#This Row],[96]]</f>
        <v>7.1210072732400001E-2</v>
      </c>
      <c r="CU509" s="10">
        <f>3/24000000*OO[[#This Row],[155 (08JUL1985 06:00:00)-Water Temperature (C)]]*OO[[#This Row],[97]]</f>
        <v>7.1210072732400001E-2</v>
      </c>
      <c r="CV509" s="10">
        <f>3/24000000*OO[[#This Row],[156 (08JUL1985 09:00:00)-Water Temperature (C)]]*OO[[#This Row],[98]]</f>
        <v>7.1210072732400001E-2</v>
      </c>
      <c r="CW509" s="10">
        <f>3/24000000*OO[[#This Row],[157 (08JUL1985 12:00:00)-Water Temperature (C)]]*OO[[#This Row],[99]]</f>
        <v>7.1210072732400001E-2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3.2180835100699998E-38</v>
      </c>
      <c r="AF510" s="10">
        <f>3/24000000*OO[[#This Row],[88 (29JUN1985 21:00:00)-Water Temperature (C)]]*OO[[#This Row],[30]]</f>
        <v>3.2180835100699998E-38</v>
      </c>
      <c r="AG510" s="10">
        <f>3/24000000*OO[[#This Row],[89 (30JUN1985 00:00:00)-Water Temperature (C)]]*OO[[#This Row],[31]]</f>
        <v>2.2583242677811247E-34</v>
      </c>
      <c r="AH510" s="10">
        <f>3/24000000*OO[[#This Row],[90 (30JUN1985 03:00:00)-Water Temperature (C)]]*OO[[#This Row],[32]]</f>
        <v>5.2992605055950002E-31</v>
      </c>
      <c r="AI510" s="10">
        <f>3/24000000*OO[[#This Row],[91 (30JUN1985 06:00:00)-Water Temperature (C)]]*OO[[#This Row],[33]]</f>
        <v>4.9456356044287499E-28</v>
      </c>
      <c r="AJ510" s="10">
        <f>3/24000000*OO[[#This Row],[92 (30JUN1985 09:00:00)-Water Temperature (C)]]*OO[[#This Row],[34]]</f>
        <v>2.1474866755974995E-25</v>
      </c>
      <c r="AK510" s="10">
        <f>3/24000000*OO[[#This Row],[93 (30JUN1985 12:00:00)-Water Temperature (C)]]*OO[[#This Row],[35]]</f>
        <v>4.8500151453674996E-23</v>
      </c>
      <c r="AL510" s="10">
        <f>3/24000000*OO[[#This Row],[94 (30JUN1985 15:00:00)-Water Temperature (C)]]*OO[[#This Row],[36]]</f>
        <v>6.2003174296874995E-21</v>
      </c>
      <c r="AM510" s="10">
        <f>3/24000000*OO[[#This Row],[95 (30JUN1985 18:00:00)-Water Temperature (C)]]*OO[[#This Row],[37]]</f>
        <v>4.8279688628399998E-19</v>
      </c>
      <c r="AN510" s="10">
        <f>3/24000000*OO[[#This Row],[96 (30JUN1985 21:00:00)-Water Temperature (C)]]*OO[[#This Row],[38]]</f>
        <v>2.4145545878737498E-17</v>
      </c>
      <c r="AO510" s="10">
        <f>3/24000000*OO[[#This Row],[97 (01JUL1985 00:00:00)-Water Temperature (C)]]*OO[[#This Row],[39]]</f>
        <v>8.1293159892E-16</v>
      </c>
      <c r="AP510" s="10">
        <f>3/24000000*OO[[#This Row],[98 (01JUL1985 03:00:00)-Water Temperature (C)]]*OO[[#This Row],[40]]</f>
        <v>1.9315966257E-14</v>
      </c>
      <c r="AQ510" s="10">
        <f>3/24000000*OO[[#This Row],[99 (01JUL1985 06:00:00)-Water Temperature (C)]]*OO[[#This Row],[41]]</f>
        <v>3.3688750961025E-13</v>
      </c>
      <c r="AR510" s="10">
        <f>3/24000000*OO[[#This Row],[100 (01JUL1985 09:00:00)-Water Temperature (C)]]*OO[[#This Row],[42]]</f>
        <v>4.4811650241225002E-12</v>
      </c>
      <c r="AS510" s="10">
        <f>3/24000000*OO[[#This Row],[101 (01JUL1985 12:00:00)-Water Temperature (C)]]*OO[[#This Row],[43]]</f>
        <v>4.6354281840749996E-11</v>
      </c>
      <c r="AT510" s="10">
        <f>3/24000000*OO[[#This Row],[102 (01JUL1985 15:00:00)-Water Temperature (C)]]*OO[[#This Row],[44]]</f>
        <v>3.8116655027062498E-10</v>
      </c>
      <c r="AU510" s="10">
        <f>3/24000000*OO[[#This Row],[103 (01JUL1985 18:00:00)-Water Temperature (C)]]*OO[[#This Row],[45]]</f>
        <v>2.5442795970745001E-9</v>
      </c>
      <c r="AV510" s="10">
        <f>3/24000000*OO[[#This Row],[104 (01JUL1985 21:00:00)-Water Temperature (C)]]*OO[[#This Row],[46]]</f>
        <v>1.3991023019294999E-8</v>
      </c>
      <c r="AW510" s="10">
        <f>3/24000000*OO[[#This Row],[105 (02JUL1985 00:00:00)-Water Temperature (C)]]*OO[[#This Row],[47]]</f>
        <v>6.4636072116000004E-8</v>
      </c>
      <c r="AX510" s="10">
        <f>3/24000000*OO[[#This Row],[106 (02JUL1985 03:00:00)-Water Temperature (C)]]*OO[[#This Row],[48]]</f>
        <v>2.5618194853625003E-7</v>
      </c>
      <c r="AY510" s="10">
        <f>3/24000000*OO[[#This Row],[107 (02JUL1985 06:00:00)-Water Temperature (C)]]*OO[[#This Row],[49]]</f>
        <v>8.859199671011249E-7</v>
      </c>
      <c r="AZ510" s="10">
        <f>3/24000000*OO[[#This Row],[108 (02JUL1985 09:00:00)-Water Temperature (C)]]*OO[[#This Row],[50]]</f>
        <v>2.7285584689068747E-6</v>
      </c>
      <c r="BA510" s="10">
        <f>3/24000000*OO[[#This Row],[109 (02JUL1985 12:00:00)-Water Temperature (C)]]*OO[[#This Row],[51]]</f>
        <v>7.5222266987062491E-6</v>
      </c>
      <c r="BB510" s="10">
        <f>3/24000000*OO[[#This Row],[110 (02JUL1985 15:00:00)-Water Temperature (C)]]*OO[[#This Row],[52]]</f>
        <v>1.8730575348869999E-5</v>
      </c>
      <c r="BC510" s="10">
        <f>3/24000000*OO[[#This Row],[111 (02JUL1985 18:00:00)-Water Temperature (C)]]*OO[[#This Row],[53]]</f>
        <v>4.2440687618024999E-5</v>
      </c>
      <c r="BD510" s="10">
        <f>3/24000000*OO[[#This Row],[112 (02JUL1985 21:00:00)-Water Temperature (C)]]*OO[[#This Row],[54]]</f>
        <v>8.8029708656225004E-5</v>
      </c>
      <c r="BE510" s="10">
        <f>3/24000000*OO[[#This Row],[113 (03JUL1985 00:00:00)-Water Temperature (C)]]*OO[[#This Row],[55]]</f>
        <v>1.6877868396723749E-4</v>
      </c>
      <c r="BF510" s="10">
        <f>3/24000000*OO[[#This Row],[114 (03JUL1985 03:00:00)-Water Temperature (C)]]*OO[[#This Row],[56]]</f>
        <v>3.028971936555E-4</v>
      </c>
      <c r="BG510" s="10">
        <f>3/24000000*OO[[#This Row],[115 (03JUL1985 06:00:00)-Water Temperature (C)]]*OO[[#This Row],[57]]</f>
        <v>5.1330971179087503E-4</v>
      </c>
      <c r="BH510" s="10">
        <f>3/24000000*OO[[#This Row],[116 (03JUL1985 09:00:00)-Water Temperature (C)]]*OO[[#This Row],[58]]</f>
        <v>8.3112155278949993E-4</v>
      </c>
      <c r="BI510" s="10">
        <f>3/24000000*OO[[#This Row],[117 (03JUL1985 12:00:00)-Water Temperature (C)]]*OO[[#This Row],[59]]</f>
        <v>1.2781490042695E-3</v>
      </c>
      <c r="BJ510" s="10">
        <f>3/24000000*OO[[#This Row],[118 (03JUL1985 15:00:00)-Water Temperature (C)]]*OO[[#This Row],[60]]</f>
        <v>1.892801475093375E-3</v>
      </c>
      <c r="BK510" s="10">
        <f>3/24000000*OO[[#This Row],[119 (03JUL1985 18:00:00)-Water Temperature (C)]]*OO[[#This Row],[61]]</f>
        <v>2.6945605483306248E-3</v>
      </c>
      <c r="BL510" s="10">
        <f>3/24000000*OO[[#This Row],[120 (03JUL1985 21:00:00)-Water Temperature (C)]]*OO[[#This Row],[62]]</f>
        <v>3.6906407769562496E-3</v>
      </c>
      <c r="BM510" s="10">
        <f>3/24000000*OO[[#This Row],[121 (04JUL1985 00:00:00)-Water Temperature (C)]]*OO[[#This Row],[63]]</f>
        <v>4.8827170796799995E-3</v>
      </c>
      <c r="BN510" s="10">
        <f>3/24000000*OO[[#This Row],[122 (04JUL1985 03:00:00)-Water Temperature (C)]]*OO[[#This Row],[64]]</f>
        <v>6.2771226672174996E-3</v>
      </c>
      <c r="BO510" s="10">
        <f>3/24000000*OO[[#This Row],[123 (04JUL1985 06:00:00)-Water Temperature (C)]]*OO[[#This Row],[65]]</f>
        <v>7.8869303032162476E-3</v>
      </c>
      <c r="BP510" s="10">
        <f>3/24000000*OO[[#This Row],[124 (04JUL1985 09:00:00)-Water Temperature (C)]]*OO[[#This Row],[66]]</f>
        <v>9.7745127575550005E-3</v>
      </c>
      <c r="BQ510" s="10">
        <f>3/24000000*OO[[#This Row],[125 (04JUL1985 12:00:00)-Water Temperature (C)]]*OO[[#This Row],[67]]</f>
        <v>1.1909881743536249E-2</v>
      </c>
      <c r="BR510" s="10">
        <f>3/24000000*OO[[#This Row],[126 (04JUL1985 15:00:00)-Water Temperature (C)]]*OO[[#This Row],[68]]</f>
        <v>1.4270034162359998E-2</v>
      </c>
      <c r="BS510" s="10">
        <f>3/24000000*OO[[#This Row],[127 (04JUL1985 18:00:00)-Water Temperature (C)]]*OO[[#This Row],[69]]</f>
        <v>1.6804167224560001E-2</v>
      </c>
      <c r="BT510" s="10">
        <f>3/24000000*OO[[#This Row],[128 (04JUL1985 21:00:00)-Water Temperature (C)]]*OO[[#This Row],[70]]</f>
        <v>1.93759166941425E-2</v>
      </c>
      <c r="BU510" s="10">
        <f>3/24000000*OO[[#This Row],[129 (05JUL1985 00:00:00)-Water Temperature (C)]]*OO[[#This Row],[71]]</f>
        <v>2.1915753488099998E-2</v>
      </c>
      <c r="BV510" s="10">
        <f>3/24000000*OO[[#This Row],[130 (05JUL1985 03:00:00)-Water Temperature (C)]]*OO[[#This Row],[72]]</f>
        <v>2.448967203278125E-2</v>
      </c>
      <c r="BW510" s="10">
        <f>3/24000000*OO[[#This Row],[131 (05JUL1985 06:00:00)-Water Temperature (C)]]*OO[[#This Row],[73]]</f>
        <v>2.7102552220657501E-2</v>
      </c>
      <c r="BX510" s="10">
        <f>3/24000000*OO[[#This Row],[132 (05JUL1985 09:00:00)-Water Temperature (C)]]*OO[[#This Row],[74]]</f>
        <v>2.9882932680835E-2</v>
      </c>
      <c r="BY510" s="10">
        <f>3/24000000*OO[[#This Row],[133 (05JUL1985 12:00:00)-Water Temperature (C)]]*OO[[#This Row],[75]]</f>
        <v>3.2701918968600002E-2</v>
      </c>
      <c r="BZ510" s="10">
        <f>3/24000000*OO[[#This Row],[134 (05JUL1985 15:00:00)-Water Temperature (C)]]*OO[[#This Row],[76]]</f>
        <v>3.5461865531174995E-2</v>
      </c>
      <c r="CA510" s="10">
        <f>3/24000000*OO[[#This Row],[135 (05JUL1985 18:00:00)-Water Temperature (C)]]*OO[[#This Row],[77]]</f>
        <v>3.8143986325550001E-2</v>
      </c>
      <c r="CB510" s="10">
        <f>3/24000000*OO[[#This Row],[136 (05JUL1985 21:00:00)-Water Temperature (C)]]*OO[[#This Row],[78]]</f>
        <v>4.0655563051162504E-2</v>
      </c>
      <c r="CC510" s="10">
        <f>3/24000000*OO[[#This Row],[137 (06JUL1985 00:00:00)-Water Temperature (C)]]*OO[[#This Row],[79]]</f>
        <v>4.30148518425E-2</v>
      </c>
      <c r="CD510" s="10">
        <f>3/24000000*OO[[#This Row],[138 (06JUL1985 03:00:00)-Water Temperature (C)]]*OO[[#This Row],[80]]</f>
        <v>4.5240838039849997E-2</v>
      </c>
      <c r="CE510" s="10">
        <f>3/24000000*OO[[#This Row],[139 (06JUL1985 06:00:00)-Water Temperature (C)]]*OO[[#This Row],[81]]</f>
        <v>4.7429960489500003E-2</v>
      </c>
      <c r="CF510" s="10">
        <f>3/24000000*OO[[#This Row],[140 (06JUL1985 09:00:00)-Water Temperature (C)]]*OO[[#This Row],[82]]</f>
        <v>4.9853135947049994E-2</v>
      </c>
      <c r="CG510" s="10">
        <f>3/24000000*OO[[#This Row],[141 (06JUL1985 12:00:00)-Water Temperature (C)]]*OO[[#This Row],[83]]</f>
        <v>5.2326261289049998E-2</v>
      </c>
      <c r="CH510" s="10">
        <f>3/24000000*OO[[#This Row],[142 (06JUL1985 15:00:00)-Water Temperature (C)]]*OO[[#This Row],[84]]</f>
        <v>5.4811861408525009E-2</v>
      </c>
      <c r="CI510" s="10">
        <f>3/24000000*OO[[#This Row],[143 (06JUL1985 18:00:00)-Water Temperature (C)]]*OO[[#This Row],[85]]</f>
        <v>5.7113515526937497E-2</v>
      </c>
      <c r="CJ510" s="10">
        <f>3/24000000*OO[[#This Row],[144 (06JUL1985 21:00:00)-Water Temperature (C)]]*OO[[#This Row],[86]]</f>
        <v>5.9068357275987499E-2</v>
      </c>
      <c r="CK510" s="10">
        <f>3/24000000*OO[[#This Row],[145 (07JUL1985 00:00:00)-Water Temperature (C)]]*OO[[#This Row],[87]]</f>
        <v>6.0531188240624992E-2</v>
      </c>
      <c r="CL510" s="10">
        <f>3/24000000*OO[[#This Row],[146 (07JUL1985 03:00:00)-Water Temperature (C)]]*OO[[#This Row],[88]]</f>
        <v>6.1826422066499999E-2</v>
      </c>
      <c r="CM510" s="10">
        <f>3/24000000*OO[[#This Row],[147 (07JUL1985 06:00:00)-Water Temperature (C)]]*OO[[#This Row],[89]]</f>
        <v>6.3048988566899999E-2</v>
      </c>
      <c r="CN510" s="10">
        <f>3/24000000*OO[[#This Row],[148 (07JUL1985 09:00:00)-Water Temperature (C)]]*OO[[#This Row],[90]]</f>
        <v>6.4450052770699998E-2</v>
      </c>
      <c r="CO510" s="10">
        <f>3/24000000*OO[[#This Row],[149 (07JUL1985 12:00:00)-Water Temperature (C)]]*OO[[#This Row],[91]]</f>
        <v>6.5968162709625008E-2</v>
      </c>
      <c r="CP510" s="10">
        <f>3/24000000*OO[[#This Row],[150 (07JUL1985 15:00:00)-Water Temperature (C)]]*OO[[#This Row],[92]]</f>
        <v>6.5968162709625008E-2</v>
      </c>
      <c r="CQ510" s="10">
        <f>3/24000000*OO[[#This Row],[151 (07JUL1985 18:00:00)-Water Temperature (C)]]*OO[[#This Row],[93]]</f>
        <v>6.5968162709625008E-2</v>
      </c>
      <c r="CR510" s="10">
        <f>3/24000000*OO[[#This Row],[152 (07JUL1985 21:00:00)-Water Temperature (C)]]*OO[[#This Row],[94]]</f>
        <v>6.5968162709625008E-2</v>
      </c>
      <c r="CS510" s="10">
        <f>3/24000000*OO[[#This Row],[153 (08JUL1985 00:00:00)-Water Temperature (C)]]*OO[[#This Row],[95]]</f>
        <v>6.5968162709625008E-2</v>
      </c>
      <c r="CT510" s="10">
        <f>3/24000000*OO[[#This Row],[154 (08JUL1985 03:00:00)-Water Temperature (C)]]*OO[[#This Row],[96]]</f>
        <v>6.5968162709625008E-2</v>
      </c>
      <c r="CU510" s="10">
        <f>3/24000000*OO[[#This Row],[155 (08JUL1985 06:00:00)-Water Temperature (C)]]*OO[[#This Row],[97]]</f>
        <v>6.5968162709625008E-2</v>
      </c>
      <c r="CV510" s="10">
        <f>3/24000000*OO[[#This Row],[156 (08JUL1985 09:00:00)-Water Temperature (C)]]*OO[[#This Row],[98]]</f>
        <v>6.5968162709625008E-2</v>
      </c>
      <c r="CW510" s="10">
        <f>3/24000000*OO[[#This Row],[157 (08JUL1985 12:00:00)-Water Temperature (C)]]*OO[[#This Row],[99]]</f>
        <v>6.5968162709625008E-2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8.5105453801725006E-39</v>
      </c>
      <c r="AF511" s="10">
        <f>3/24000000*OO[[#This Row],[88 (29JUN1985 21:00:00)-Water Temperature (C)]]*OO[[#This Row],[30]]</f>
        <v>8.5105453801725006E-39</v>
      </c>
      <c r="AG511" s="10">
        <f>3/24000000*OO[[#This Row],[89 (30JUN1985 00:00:00)-Water Temperature (C)]]*OO[[#This Row],[31]]</f>
        <v>6.4819322133350004E-35</v>
      </c>
      <c r="AH511" s="10">
        <f>3/24000000*OO[[#This Row],[90 (30JUN1985 03:00:00)-Water Temperature (C)]]*OO[[#This Row],[32]]</f>
        <v>1.635672641175E-31</v>
      </c>
      <c r="AI511" s="10">
        <f>3/24000000*OO[[#This Row],[91 (30JUN1985 06:00:00)-Water Temperature (C)]]*OO[[#This Row],[33]]</f>
        <v>1.631222344746E-28</v>
      </c>
      <c r="AJ511" s="10">
        <f>3/24000000*OO[[#This Row],[92 (30JUN1985 09:00:00)-Water Temperature (C)]]*OO[[#This Row],[34]]</f>
        <v>7.5178386814300001E-26</v>
      </c>
      <c r="AK511" s="10">
        <f>3/24000000*OO[[#This Row],[93 (30JUN1985 12:00:00)-Water Temperature (C)]]*OO[[#This Row],[35]]</f>
        <v>1.7935846865700001E-23</v>
      </c>
      <c r="AL511" s="10">
        <f>3/24000000*OO[[#This Row],[94 (30JUN1985 15:00:00)-Water Temperature (C)]]*OO[[#This Row],[36]]</f>
        <v>2.4131589223269999E-21</v>
      </c>
      <c r="AM511" s="10">
        <f>3/24000000*OO[[#This Row],[95 (30JUN1985 18:00:00)-Water Temperature (C)]]*OO[[#This Row],[37]]</f>
        <v>1.9711819032150003E-19</v>
      </c>
      <c r="AN511" s="10">
        <f>3/24000000*OO[[#This Row],[96 (30JUN1985 21:00:00)-Water Temperature (C)]]*OO[[#This Row],[38]]</f>
        <v>1.031292827766E-17</v>
      </c>
      <c r="AO511" s="10">
        <f>3/24000000*OO[[#This Row],[97 (01JUL1985 00:00:00)-Water Temperature (C)]]*OO[[#This Row],[39]]</f>
        <v>3.6240284460000005E-16</v>
      </c>
      <c r="AP511" s="10">
        <f>3/24000000*OO[[#This Row],[98 (01JUL1985 03:00:00)-Water Temperature (C)]]*OO[[#This Row],[40]]</f>
        <v>8.9679483785387507E-15</v>
      </c>
      <c r="AQ511" s="10">
        <f>3/24000000*OO[[#This Row],[99 (01JUL1985 06:00:00)-Water Temperature (C)]]*OO[[#This Row],[41]]</f>
        <v>1.6257267763897498E-13</v>
      </c>
      <c r="AR511" s="10">
        <f>3/24000000*OO[[#This Row],[100 (01JUL1985 09:00:00)-Water Temperature (C)]]*OO[[#This Row],[42]]</f>
        <v>2.24287559200125E-12</v>
      </c>
      <c r="AS511" s="10">
        <f>3/24000000*OO[[#This Row],[101 (01JUL1985 12:00:00)-Water Temperature (C)]]*OO[[#This Row],[43]]</f>
        <v>2.4021772997130001E-11</v>
      </c>
      <c r="AT511" s="10">
        <f>3/24000000*OO[[#This Row],[102 (01JUL1985 15:00:00)-Water Temperature (C)]]*OO[[#This Row],[44]]</f>
        <v>2.0420826611106247E-10</v>
      </c>
      <c r="AU511" s="10">
        <f>3/24000000*OO[[#This Row],[103 (01JUL1985 18:00:00)-Water Temperature (C)]]*OO[[#This Row],[45]]</f>
        <v>1.4072111894450001E-9</v>
      </c>
      <c r="AV511" s="10">
        <f>3/24000000*OO[[#This Row],[104 (01JUL1985 21:00:00)-Water Temperature (C)]]*OO[[#This Row],[46]]</f>
        <v>7.9795018793049992E-9</v>
      </c>
      <c r="AW511" s="10">
        <f>3/24000000*OO[[#This Row],[105 (02JUL1985 00:00:00)-Water Temperature (C)]]*OO[[#This Row],[47]]</f>
        <v>3.7968925497599993E-8</v>
      </c>
      <c r="AX511" s="10">
        <f>3/24000000*OO[[#This Row],[106 (02JUL1985 03:00:00)-Water Temperature (C)]]*OO[[#This Row],[48]]</f>
        <v>1.5479175593227499E-7</v>
      </c>
      <c r="AY511" s="10">
        <f>3/24000000*OO[[#This Row],[107 (02JUL1985 06:00:00)-Water Temperature (C)]]*OO[[#This Row],[49]]</f>
        <v>5.4989533437000001E-7</v>
      </c>
      <c r="AZ511" s="10">
        <f>3/24000000*OO[[#This Row],[108 (02JUL1985 09:00:00)-Water Temperature (C)]]*OO[[#This Row],[50]]</f>
        <v>1.73711361630625E-6</v>
      </c>
      <c r="BA511" s="10">
        <f>3/24000000*OO[[#This Row],[109 (02JUL1985 12:00:00)-Water Temperature (C)]]*OO[[#This Row],[51]]</f>
        <v>4.9050962496049993E-6</v>
      </c>
      <c r="BB511" s="10">
        <f>3/24000000*OO[[#This Row],[110 (02JUL1985 15:00:00)-Water Temperature (C)]]*OO[[#This Row],[52]]</f>
        <v>1.2495691454223749E-5</v>
      </c>
      <c r="BC511" s="10">
        <f>3/24000000*OO[[#This Row],[111 (02JUL1985 18:00:00)-Water Temperature (C)]]*OO[[#This Row],[53]]</f>
        <v>2.8937579506811249E-5</v>
      </c>
      <c r="BD511" s="10">
        <f>3/24000000*OO[[#This Row],[112 (02JUL1985 21:00:00)-Water Temperature (C)]]*OO[[#This Row],[54]]</f>
        <v>6.1287278652687497E-5</v>
      </c>
      <c r="BE511" s="10">
        <f>3/24000000*OO[[#This Row],[113 (03JUL1985 00:00:00)-Water Temperature (C)]]*OO[[#This Row],[55]]</f>
        <v>1.1987077489274997E-4</v>
      </c>
      <c r="BF511" s="10">
        <f>3/24000000*OO[[#This Row],[114 (03JUL1985 03:00:00)-Water Temperature (C)]]*OO[[#This Row],[56]]</f>
        <v>2.1921756628600001E-4</v>
      </c>
      <c r="BG511" s="10">
        <f>3/24000000*OO[[#This Row],[115 (03JUL1985 06:00:00)-Water Temperature (C)]]*OO[[#This Row],[57]]</f>
        <v>3.7818381021862503E-4</v>
      </c>
      <c r="BH511" s="10">
        <f>3/24000000*OO[[#This Row],[116 (03JUL1985 09:00:00)-Water Temperature (C)]]*OO[[#This Row],[58]]</f>
        <v>6.2259348222774998E-4</v>
      </c>
      <c r="BI511" s="10">
        <f>3/24000000*OO[[#This Row],[117 (03JUL1985 12:00:00)-Water Temperature (C)]]*OO[[#This Row],[59]]</f>
        <v>9.7260901287400008E-4</v>
      </c>
      <c r="BJ511" s="10">
        <f>3/24000000*OO[[#This Row],[118 (03JUL1985 15:00:00)-Water Temperature (C)]]*OO[[#This Row],[60]]</f>
        <v>1.4616469506299999E-3</v>
      </c>
      <c r="BK511" s="10">
        <f>3/24000000*OO[[#This Row],[119 (03JUL1985 18:00:00)-Water Temperature (C)]]*OO[[#This Row],[61]]</f>
        <v>2.1098337298298751E-3</v>
      </c>
      <c r="BL511" s="10">
        <f>3/24000000*OO[[#This Row],[120 (03JUL1985 21:00:00)-Water Temperature (C)]]*OO[[#This Row],[62]]</f>
        <v>2.9282003329713746E-3</v>
      </c>
      <c r="BM511" s="10">
        <f>3/24000000*OO[[#This Row],[121 (04JUL1985 00:00:00)-Water Temperature (C)]]*OO[[#This Row],[63]]</f>
        <v>3.9230578807875E-3</v>
      </c>
      <c r="BN511" s="10">
        <f>3/24000000*OO[[#This Row],[122 (04JUL1985 03:00:00)-Water Temperature (C)]]*OO[[#This Row],[64]]</f>
        <v>5.1034848368000001E-3</v>
      </c>
      <c r="BO511" s="10">
        <f>3/24000000*OO[[#This Row],[123 (04JUL1985 06:00:00)-Water Temperature (C)]]*OO[[#This Row],[65]]</f>
        <v>6.4834289930000002E-3</v>
      </c>
      <c r="BP511" s="10">
        <f>3/24000000*OO[[#This Row],[124 (04JUL1985 09:00:00)-Water Temperature (C)]]*OO[[#This Row],[66]]</f>
        <v>8.1166132412274997E-3</v>
      </c>
      <c r="BQ511" s="10">
        <f>3/24000000*OO[[#This Row],[125 (04JUL1985 12:00:00)-Water Temperature (C)]]*OO[[#This Row],[67]]</f>
        <v>9.9834012746549995E-3</v>
      </c>
      <c r="BR511" s="10">
        <f>3/24000000*OO[[#This Row],[126 (04JUL1985 15:00:00)-Water Temperature (C)]]*OO[[#This Row],[68]]</f>
        <v>1.2068722504739999E-2</v>
      </c>
      <c r="BS511" s="10">
        <f>3/24000000*OO[[#This Row],[127 (04JUL1985 18:00:00)-Water Temperature (C)]]*OO[[#This Row],[69]]</f>
        <v>1.4331991365562497E-2</v>
      </c>
      <c r="BT511" s="10">
        <f>3/24000000*OO[[#This Row],[128 (04JUL1985 21:00:00)-Water Temperature (C)]]*OO[[#This Row],[70]]</f>
        <v>1.665954495165E-2</v>
      </c>
      <c r="BU511" s="10">
        <f>3/24000000*OO[[#This Row],[129 (05JUL1985 00:00:00)-Water Temperature (C)]]*OO[[#This Row],[71]]</f>
        <v>1.8991117946389999E-2</v>
      </c>
      <c r="BV511" s="10">
        <f>3/24000000*OO[[#This Row],[130 (05JUL1985 03:00:00)-Water Temperature (C)]]*OO[[#This Row],[72]]</f>
        <v>2.1378417985827496E-2</v>
      </c>
      <c r="BW511" s="10">
        <f>3/24000000*OO[[#This Row],[131 (05JUL1985 06:00:00)-Water Temperature (C)]]*OO[[#This Row],[73]]</f>
        <v>2.3823467371938752E-2</v>
      </c>
      <c r="BX511" s="10">
        <f>3/24000000*OO[[#This Row],[132 (05JUL1985 09:00:00)-Water Temperature (C)]]*OO[[#This Row],[74]]</f>
        <v>2.6434246258811252E-2</v>
      </c>
      <c r="BY511" s="10">
        <f>3/24000000*OO[[#This Row],[133 (05JUL1985 12:00:00)-Water Temperature (C)]]*OO[[#This Row],[75]]</f>
        <v>2.9099135221458752E-2</v>
      </c>
      <c r="BZ511" s="10">
        <f>3/24000000*OO[[#This Row],[134 (05JUL1985 15:00:00)-Water Temperature (C)]]*OO[[#This Row],[76]]</f>
        <v>3.1734598660000002E-2</v>
      </c>
      <c r="CA511" s="10">
        <f>3/24000000*OO[[#This Row],[135 (05JUL1985 18:00:00)-Water Temperature (C)]]*OO[[#This Row],[77]]</f>
        <v>3.4318110712874994E-2</v>
      </c>
      <c r="CB511" s="10">
        <f>3/24000000*OO[[#This Row],[136 (05JUL1985 21:00:00)-Water Temperature (C)]]*OO[[#This Row],[78]]</f>
        <v>3.6767126993700001E-2</v>
      </c>
      <c r="CC511" s="10">
        <f>3/24000000*OO[[#This Row],[137 (06JUL1985 00:00:00)-Water Temperature (C)]]*OO[[#This Row],[79]]</f>
        <v>3.9093441550674998E-2</v>
      </c>
      <c r="CD511" s="10">
        <f>3/24000000*OO[[#This Row],[138 (06JUL1985 03:00:00)-Water Temperature (C)]]*OO[[#This Row],[80]]</f>
        <v>4.13097984453E-2</v>
      </c>
      <c r="CE511" s="10">
        <f>3/24000000*OO[[#This Row],[139 (06JUL1985 06:00:00)-Water Temperature (C)]]*OO[[#This Row],[81]]</f>
        <v>4.3498423089112496E-2</v>
      </c>
      <c r="CF511" s="10">
        <f>3/24000000*OO[[#This Row],[140 (06JUL1985 09:00:00)-Water Temperature (C)]]*OO[[#This Row],[82]]</f>
        <v>4.5900126667849997E-2</v>
      </c>
      <c r="CG511" s="10">
        <f>3/24000000*OO[[#This Row],[141 (06JUL1985 12:00:00)-Water Temperature (C)]]*OO[[#This Row],[83]]</f>
        <v>4.8353076090899998E-2</v>
      </c>
      <c r="CH511" s="10">
        <f>3/24000000*OO[[#This Row],[142 (06JUL1985 15:00:00)-Water Temperature (C)]]*OO[[#This Row],[84]]</f>
        <v>5.0825752845375001E-2</v>
      </c>
      <c r="CI511" s="10">
        <f>3/24000000*OO[[#This Row],[143 (06JUL1985 18:00:00)-Water Temperature (C)]]*OO[[#This Row],[85]]</f>
        <v>5.3139052660799997E-2</v>
      </c>
      <c r="CJ511" s="10">
        <f>3/24000000*OO[[#This Row],[144 (06JUL1985 21:00:00)-Water Temperature (C)]]*OO[[#This Row],[86]]</f>
        <v>5.5141443822074997E-2</v>
      </c>
      <c r="CK511" s="10">
        <f>3/24000000*OO[[#This Row],[145 (07JUL1985 00:00:00)-Water Temperature (C)]]*OO[[#This Row],[87]]</f>
        <v>5.6696255615999995E-2</v>
      </c>
      <c r="CL511" s="10">
        <f>3/24000000*OO[[#This Row],[146 (07JUL1985 03:00:00)-Water Temperature (C)]]*OO[[#This Row],[88]]</f>
        <v>5.8095111592199995E-2</v>
      </c>
      <c r="CM511" s="10">
        <f>3/24000000*OO[[#This Row],[147 (07JUL1985 06:00:00)-Water Temperature (C)]]*OO[[#This Row],[89]]</f>
        <v>5.9423041122724986E-2</v>
      </c>
      <c r="CN511" s="10">
        <f>3/24000000*OO[[#This Row],[148 (07JUL1985 09:00:00)-Water Temperature (C)]]*OO[[#This Row],[90]]</f>
        <v>6.0910535428175004E-2</v>
      </c>
      <c r="CO511" s="10">
        <f>3/24000000*OO[[#This Row],[149 (07JUL1985 12:00:00)-Water Temperature (C)]]*OO[[#This Row],[91]]</f>
        <v>6.25013286216375E-2</v>
      </c>
      <c r="CP511" s="10">
        <f>3/24000000*OO[[#This Row],[150 (07JUL1985 15:00:00)-Water Temperature (C)]]*OO[[#This Row],[92]]</f>
        <v>6.25013286216375E-2</v>
      </c>
      <c r="CQ511" s="10">
        <f>3/24000000*OO[[#This Row],[151 (07JUL1985 18:00:00)-Water Temperature (C)]]*OO[[#This Row],[93]]</f>
        <v>6.25013286216375E-2</v>
      </c>
      <c r="CR511" s="10">
        <f>3/24000000*OO[[#This Row],[152 (07JUL1985 21:00:00)-Water Temperature (C)]]*OO[[#This Row],[94]]</f>
        <v>6.25013286216375E-2</v>
      </c>
      <c r="CS511" s="10">
        <f>3/24000000*OO[[#This Row],[153 (08JUL1985 00:00:00)-Water Temperature (C)]]*OO[[#This Row],[95]]</f>
        <v>6.25013286216375E-2</v>
      </c>
      <c r="CT511" s="10">
        <f>3/24000000*OO[[#This Row],[154 (08JUL1985 03:00:00)-Water Temperature (C)]]*OO[[#This Row],[96]]</f>
        <v>6.25013286216375E-2</v>
      </c>
      <c r="CU511" s="10">
        <f>3/24000000*OO[[#This Row],[155 (08JUL1985 06:00:00)-Water Temperature (C)]]*OO[[#This Row],[97]]</f>
        <v>6.25013286216375E-2</v>
      </c>
      <c r="CV511" s="10">
        <f>3/24000000*OO[[#This Row],[156 (08JUL1985 09:00:00)-Water Temperature (C)]]*OO[[#This Row],[98]]</f>
        <v>6.25013286216375E-2</v>
      </c>
      <c r="CW511" s="10">
        <f>3/24000000*OO[[#This Row],[157 (08JUL1985 12:00:00)-Water Temperature (C)]]*OO[[#This Row],[99]]</f>
        <v>6.25013286216375E-2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2.2677343353762495E-39</v>
      </c>
      <c r="AF512" s="10">
        <f>3/24000000*OO[[#This Row],[88 (29JUN1985 21:00:00)-Water Temperature (C)]]*OO[[#This Row],[30]]</f>
        <v>2.2677343353762495E-39</v>
      </c>
      <c r="AG512" s="10">
        <f>3/24000000*OO[[#This Row],[89 (30JUN1985 00:00:00)-Water Temperature (C)]]*OO[[#This Row],[31]]</f>
        <v>1.8762808534875002E-35</v>
      </c>
      <c r="AH512" s="10">
        <f>3/24000000*OO[[#This Row],[90 (30JUN1985 03:00:00)-Water Temperature (C)]]*OO[[#This Row],[32]]</f>
        <v>5.0922400428812502E-32</v>
      </c>
      <c r="AI512" s="10">
        <f>3/24000000*OO[[#This Row],[91 (30JUN1985 06:00:00)-Water Temperature (C)]]*OO[[#This Row],[33]]</f>
        <v>5.4283986497274994E-29</v>
      </c>
      <c r="AJ512" s="10">
        <f>3/24000000*OO[[#This Row],[92 (30JUN1985 09:00:00)-Water Temperature (C)]]*OO[[#This Row],[34]]</f>
        <v>2.6559420739319995E-26</v>
      </c>
      <c r="AK512" s="10">
        <f>3/24000000*OO[[#This Row],[93 (30JUN1985 12:00:00)-Water Temperature (C)]]*OO[[#This Row],[35]]</f>
        <v>6.6950369639512497E-24</v>
      </c>
      <c r="AL512" s="10">
        <f>3/24000000*OO[[#This Row],[94 (30JUN1985 15:00:00)-Water Temperature (C)]]*OO[[#This Row],[36]]</f>
        <v>9.4817740994574994E-22</v>
      </c>
      <c r="AM512" s="10">
        <f>3/24000000*OO[[#This Row],[95 (30JUN1985 18:00:00)-Water Temperature (C)]]*OO[[#This Row],[37]]</f>
        <v>8.1260194854799987E-20</v>
      </c>
      <c r="AN512" s="10">
        <f>3/24000000*OO[[#This Row],[96 (30JUN1985 21:00:00)-Water Temperature (C)]]*OO[[#This Row],[38]]</f>
        <v>4.4483164843499997E-18</v>
      </c>
      <c r="AO512" s="10">
        <f>3/24000000*OO[[#This Row],[97 (01JUL1985 00:00:00)-Water Temperature (C)]]*OO[[#This Row],[39]]</f>
        <v>1.6317324257943748E-16</v>
      </c>
      <c r="AP512" s="10">
        <f>3/24000000*OO[[#This Row],[98 (01JUL1985 03:00:00)-Water Temperature (C)]]*OO[[#This Row],[40]]</f>
        <v>4.20551681329875E-15</v>
      </c>
      <c r="AQ512" s="10">
        <f>3/24000000*OO[[#This Row],[99 (01JUL1985 06:00:00)-Water Temperature (C)]]*OO[[#This Row],[41]]</f>
        <v>7.9243341832199999E-14</v>
      </c>
      <c r="AR512" s="10">
        <f>3/24000000*OO[[#This Row],[100 (01JUL1985 09:00:00)-Water Temperature (C)]]*OO[[#This Row],[42]]</f>
        <v>1.1338712936253751E-12</v>
      </c>
      <c r="AS512" s="10">
        <f>3/24000000*OO[[#This Row],[101 (01JUL1985 12:00:00)-Water Temperature (C)]]*OO[[#This Row],[43]]</f>
        <v>1.257398046046875E-11</v>
      </c>
      <c r="AT512" s="10">
        <f>3/24000000*OO[[#This Row],[102 (01JUL1985 15:00:00)-Water Temperature (C)]]*OO[[#This Row],[44]]</f>
        <v>1.1050587635118749E-10</v>
      </c>
      <c r="AU512" s="10">
        <f>3/24000000*OO[[#This Row],[103 (01JUL1985 18:00:00)-Water Temperature (C)]]*OO[[#This Row],[45]]</f>
        <v>7.8615992077600001E-10</v>
      </c>
      <c r="AV512" s="10">
        <f>3/24000000*OO[[#This Row],[104 (01JUL1985 21:00:00)-Water Temperature (C)]]*OO[[#This Row],[46]]</f>
        <v>4.597078934685E-9</v>
      </c>
      <c r="AW512" s="10">
        <f>3/24000000*OO[[#This Row],[105 (02JUL1985 00:00:00)-Water Temperature (C)]]*OO[[#This Row],[47]]</f>
        <v>2.2529137850719999E-8</v>
      </c>
      <c r="AX512" s="10">
        <f>3/24000000*OO[[#This Row],[106 (02JUL1985 03:00:00)-Water Temperature (C)]]*OO[[#This Row],[48]]</f>
        <v>9.4469461664625013E-8</v>
      </c>
      <c r="AY512" s="10">
        <f>3/24000000*OO[[#This Row],[107 (02JUL1985 06:00:00)-Water Temperature (C)]]*OO[[#This Row],[49]]</f>
        <v>3.4471843293225003E-7</v>
      </c>
      <c r="AZ512" s="10">
        <f>3/24000000*OO[[#This Row],[108 (02JUL1985 09:00:00)-Water Temperature (C)]]*OO[[#This Row],[50]]</f>
        <v>1.1168065545979999E-6</v>
      </c>
      <c r="BA512" s="10">
        <f>3/24000000*OO[[#This Row],[109 (02JUL1985 12:00:00)-Water Temperature (C)]]*OO[[#This Row],[51]]</f>
        <v>3.2298664145699999E-6</v>
      </c>
      <c r="BB512" s="10">
        <f>3/24000000*OO[[#This Row],[110 (02JUL1985 15:00:00)-Water Temperature (C)]]*OO[[#This Row],[52]]</f>
        <v>8.4175657101562513E-6</v>
      </c>
      <c r="BC512" s="10">
        <f>3/24000000*OO[[#This Row],[111 (02JUL1985 18:00:00)-Water Temperature (C)]]*OO[[#This Row],[53]]</f>
        <v>1.9921918820499998E-5</v>
      </c>
      <c r="BD512" s="10">
        <f>3/24000000*OO[[#This Row],[112 (02JUL1985 21:00:00)-Water Temperature (C)]]*OO[[#This Row],[54]]</f>
        <v>4.3082459770962505E-5</v>
      </c>
      <c r="BE512" s="10">
        <f>3/24000000*OO[[#This Row],[113 (03JUL1985 00:00:00)-Water Temperature (C)]]*OO[[#This Row],[55]]</f>
        <v>8.5956839798200004E-5</v>
      </c>
      <c r="BF512" s="10">
        <f>3/24000000*OO[[#This Row],[114 (03JUL1985 03:00:00)-Water Temperature (C)]]*OO[[#This Row],[56]]</f>
        <v>1.601743518669E-4</v>
      </c>
      <c r="BG512" s="10">
        <f>3/24000000*OO[[#This Row],[115 (03JUL1985 06:00:00)-Water Temperature (C)]]*OO[[#This Row],[57]]</f>
        <v>2.81259648929175E-4</v>
      </c>
      <c r="BH512" s="10">
        <f>3/24000000*OO[[#This Row],[116 (03JUL1985 09:00:00)-Water Temperature (C)]]*OO[[#This Row],[58]]</f>
        <v>4.7075580470450003E-4</v>
      </c>
      <c r="BI512" s="10">
        <f>3/24000000*OO[[#This Row],[117 (03JUL1985 12:00:00)-Water Temperature (C)]]*OO[[#This Row],[59]]</f>
        <v>7.4702804279674993E-4</v>
      </c>
      <c r="BJ512" s="10">
        <f>3/24000000*OO[[#This Row],[118 (03JUL1985 15:00:00)-Water Temperature (C)]]*OO[[#This Row],[60]]</f>
        <v>1.13912010308625E-3</v>
      </c>
      <c r="BK512" s="10">
        <f>3/24000000*OO[[#This Row],[119 (03JUL1985 18:00:00)-Water Temperature (C)]]*OO[[#This Row],[61]]</f>
        <v>1.66717527325E-3</v>
      </c>
      <c r="BL512" s="10">
        <f>3/24000000*OO[[#This Row],[120 (03JUL1985 21:00:00)-Water Temperature (C)]]*OO[[#This Row],[62]]</f>
        <v>2.3446308469402496E-3</v>
      </c>
      <c r="BM512" s="10">
        <f>3/24000000*OO[[#This Row],[121 (04JUL1985 00:00:00)-Water Temperature (C)]]*OO[[#This Row],[63]]</f>
        <v>3.1809003996399999E-3</v>
      </c>
      <c r="BN512" s="10">
        <f>3/24000000*OO[[#This Row],[122 (04JUL1985 03:00:00)-Water Temperature (C)]]*OO[[#This Row],[64]]</f>
        <v>4.1871241445787504E-3</v>
      </c>
      <c r="BO512" s="10">
        <f>3/24000000*OO[[#This Row],[123 (04JUL1985 06:00:00)-Water Temperature (C)]]*OO[[#This Row],[65]]</f>
        <v>5.3778169297799992E-3</v>
      </c>
      <c r="BP512" s="10">
        <f>3/24000000*OO[[#This Row],[124 (04JUL1985 09:00:00)-Water Temperature (C)]]*OO[[#This Row],[66]]</f>
        <v>6.8001602940299995E-3</v>
      </c>
      <c r="BQ512" s="10">
        <f>3/24000000*OO[[#This Row],[125 (04JUL1985 12:00:00)-Water Temperature (C)]]*OO[[#This Row],[67]]</f>
        <v>8.4429375294599977E-3</v>
      </c>
      <c r="BR512" s="10">
        <f>3/24000000*OO[[#This Row],[126 (04JUL1985 15:00:00)-Water Temperature (C)]]*OO[[#This Row],[68]]</f>
        <v>1.0297328127674999E-2</v>
      </c>
      <c r="BS512" s="10">
        <f>3/24000000*OO[[#This Row],[127 (04JUL1985 18:00:00)-Water Temperature (C)]]*OO[[#This Row],[69]]</f>
        <v>1.233175026493125E-2</v>
      </c>
      <c r="BT512" s="10">
        <f>3/24000000*OO[[#This Row],[128 (04JUL1985 21:00:00)-Water Temperature (C)]]*OO[[#This Row],[70]]</f>
        <v>1.4451623131312501E-2</v>
      </c>
      <c r="BU512" s="10">
        <f>3/24000000*OO[[#This Row],[129 (05JUL1985 00:00:00)-Water Temperature (C)]]*OO[[#This Row],[71]]</f>
        <v>1.6603162934272501E-2</v>
      </c>
      <c r="BV512" s="10">
        <f>3/24000000*OO[[#This Row],[130 (05JUL1985 03:00:00)-Water Temperature (C)]]*OO[[#This Row],[72]]</f>
        <v>1.8827958148276248E-2</v>
      </c>
      <c r="BW512" s="10">
        <f>3/24000000*OO[[#This Row],[131 (05JUL1985 06:00:00)-Water Temperature (C)]]*OO[[#This Row],[73]]</f>
        <v>2.11259653502575E-2</v>
      </c>
      <c r="BX512" s="10">
        <f>3/24000000*OO[[#This Row],[132 (05JUL1985 09:00:00)-Water Temperature (C)]]*OO[[#This Row],[74]]</f>
        <v>2.3588364688199998E-2</v>
      </c>
      <c r="BY512" s="10">
        <f>3/24000000*OO[[#This Row],[133 (05JUL1985 12:00:00)-Water Temperature (C)]]*OO[[#This Row],[75]]</f>
        <v>2.61207203799825E-2</v>
      </c>
      <c r="BZ512" s="10">
        <f>3/24000000*OO[[#This Row],[134 (05JUL1985 15:00:00)-Water Temperature (C)]]*OO[[#This Row],[76]]</f>
        <v>2.8646878281000002E-2</v>
      </c>
      <c r="CA512" s="10">
        <f>3/24000000*OO[[#This Row],[135 (05JUL1985 18:00:00)-Water Temperature (C)]]*OO[[#This Row],[77]]</f>
        <v>3.1146563108981246E-2</v>
      </c>
      <c r="CB512" s="10">
        <f>3/24000000*OO[[#This Row],[136 (05JUL1985 21:00:00)-Water Temperature (C)]]*OO[[#This Row],[78]]</f>
        <v>3.3542500135199993E-2</v>
      </c>
      <c r="CC512" s="10">
        <f>3/24000000*OO[[#This Row],[137 (06JUL1985 00:00:00)-Water Temperature (C)]]*OO[[#This Row],[79]]</f>
        <v>3.5840734430625E-2</v>
      </c>
      <c r="CD512" s="10">
        <f>3/24000000*OO[[#This Row],[138 (06JUL1985 03:00:00)-Water Temperature (C)]]*OO[[#This Row],[80]]</f>
        <v>3.8050811462262503E-2</v>
      </c>
      <c r="CE512" s="10">
        <f>3/24000000*OO[[#This Row],[139 (06JUL1985 06:00:00)-Water Temperature (C)]]*OO[[#This Row],[81]]</f>
        <v>4.0240162560000001E-2</v>
      </c>
      <c r="CF512" s="10">
        <f>3/24000000*OO[[#This Row],[140 (06JUL1985 09:00:00)-Water Temperature (C)]]*OO[[#This Row],[82]]</f>
        <v>4.2625630055699998E-2</v>
      </c>
      <c r="CG512" s="10">
        <f>3/24000000*OO[[#This Row],[141 (06JUL1985 12:00:00)-Water Temperature (C)]]*OO[[#This Row],[83]]</f>
        <v>4.5066597470999996E-2</v>
      </c>
      <c r="CH512" s="10">
        <f>3/24000000*OO[[#This Row],[142 (06JUL1985 15:00:00)-Water Temperature (C)]]*OO[[#This Row],[84]]</f>
        <v>4.7535176635749993E-2</v>
      </c>
      <c r="CI512" s="10">
        <f>3/24000000*OO[[#This Row],[143 (06JUL1985 18:00:00)-Water Temperature (C)]]*OO[[#This Row],[85]]</f>
        <v>4.9867717327737496E-2</v>
      </c>
      <c r="CJ512" s="10">
        <f>3/24000000*OO[[#This Row],[144 (06JUL1985 21:00:00)-Water Temperature (C)]]*OO[[#This Row],[86]]</f>
        <v>5.1921205221874989E-2</v>
      </c>
      <c r="CK512" s="10">
        <f>3/24000000*OO[[#This Row],[145 (07JUL1985 00:00:00)-Water Temperature (C)]]*OO[[#This Row],[87]]</f>
        <v>5.3564589442174994E-2</v>
      </c>
      <c r="CL512" s="10">
        <f>3/24000000*OO[[#This Row],[146 (07JUL1985 03:00:00)-Water Temperature (C)]]*OO[[#This Row],[88]]</f>
        <v>5.5061579019375008E-2</v>
      </c>
      <c r="CM512" s="10">
        <f>3/24000000*OO[[#This Row],[147 (07JUL1985 06:00:00)-Water Temperature (C)]]*OO[[#This Row],[89]]</f>
        <v>5.6488917505562501E-2</v>
      </c>
      <c r="CN512" s="10">
        <f>3/24000000*OO[[#This Row],[148 (07JUL1985 09:00:00)-Water Temperature (C)]]*OO[[#This Row],[90]]</f>
        <v>5.8059256074549995E-2</v>
      </c>
      <c r="CO512" s="10">
        <f>3/24000000*OO[[#This Row],[149 (07JUL1985 12:00:00)-Water Temperature (C)]]*OO[[#This Row],[91]]</f>
        <v>5.9723178308174994E-2</v>
      </c>
      <c r="CP512" s="10">
        <f>3/24000000*OO[[#This Row],[150 (07JUL1985 15:00:00)-Water Temperature (C)]]*OO[[#This Row],[92]]</f>
        <v>5.9723178308174994E-2</v>
      </c>
      <c r="CQ512" s="10">
        <f>3/24000000*OO[[#This Row],[151 (07JUL1985 18:00:00)-Water Temperature (C)]]*OO[[#This Row],[93]]</f>
        <v>5.9723178308174994E-2</v>
      </c>
      <c r="CR512" s="10">
        <f>3/24000000*OO[[#This Row],[152 (07JUL1985 21:00:00)-Water Temperature (C)]]*OO[[#This Row],[94]]</f>
        <v>5.9723178308174994E-2</v>
      </c>
      <c r="CS512" s="10">
        <f>3/24000000*OO[[#This Row],[153 (08JUL1985 00:00:00)-Water Temperature (C)]]*OO[[#This Row],[95]]</f>
        <v>5.9723178308174994E-2</v>
      </c>
      <c r="CT512" s="10">
        <f>3/24000000*OO[[#This Row],[154 (08JUL1985 03:00:00)-Water Temperature (C)]]*OO[[#This Row],[96]]</f>
        <v>5.9723178308174994E-2</v>
      </c>
      <c r="CU512" s="10">
        <f>3/24000000*OO[[#This Row],[155 (08JUL1985 06:00:00)-Water Temperature (C)]]*OO[[#This Row],[97]]</f>
        <v>5.9723178308174994E-2</v>
      </c>
      <c r="CV512" s="10">
        <f>3/24000000*OO[[#This Row],[156 (08JUL1985 09:00:00)-Water Temperature (C)]]*OO[[#This Row],[98]]</f>
        <v>5.9723178308174994E-2</v>
      </c>
      <c r="CW512" s="10">
        <f>3/24000000*OO[[#This Row],[157 (08JUL1985 12:00:00)-Water Temperature (C)]]*OO[[#This Row],[99]]</f>
        <v>5.9723178308174994E-2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6.4801686172812494E-40</v>
      </c>
      <c r="AF513" s="10">
        <f>3/24000000*OO[[#This Row],[88 (29JUN1985 21:00:00)-Water Temperature (C)]]*OO[[#This Row],[30]]</f>
        <v>6.4801686172812494E-40</v>
      </c>
      <c r="AG513" s="10">
        <f>3/24000000*OO[[#This Row],[89 (30JUN1985 00:00:00)-Water Temperature (C)]]*OO[[#This Row],[31]]</f>
        <v>5.8000680015200011E-36</v>
      </c>
      <c r="AH513" s="10">
        <f>3/24000000*OO[[#This Row],[90 (30JUN1985 03:00:00)-Water Temperature (C)]]*OO[[#This Row],[32]]</f>
        <v>1.6898288827244998E-32</v>
      </c>
      <c r="AI513" s="10">
        <f>3/24000000*OO[[#This Row],[91 (30JUN1985 06:00:00)-Water Temperature (C)]]*OO[[#This Row],[33]]</f>
        <v>1.9234254947545001E-29</v>
      </c>
      <c r="AJ513" s="10">
        <f>3/24000000*OO[[#This Row],[92 (30JUN1985 09:00:00)-Water Temperature (C)]]*OO[[#This Row],[34]]</f>
        <v>9.9842516723249993E-27</v>
      </c>
      <c r="AK513" s="10">
        <f>3/24000000*OO[[#This Row],[93 (30JUN1985 12:00:00)-Water Temperature (C)]]*OO[[#This Row],[35]]</f>
        <v>2.6584111199849997E-24</v>
      </c>
      <c r="AL513" s="10">
        <f>3/24000000*OO[[#This Row],[94 (30JUN1985 15:00:00)-Water Temperature (C)]]*OO[[#This Row],[36]]</f>
        <v>3.9628259922149995E-22</v>
      </c>
      <c r="AM513" s="10">
        <f>3/24000000*OO[[#This Row],[95 (30JUN1985 18:00:00)-Water Temperature (C)]]*OO[[#This Row],[37]]</f>
        <v>3.5636971781700002E-20</v>
      </c>
      <c r="AN513" s="10">
        <f>3/24000000*OO[[#This Row],[96 (30JUN1985 21:00:00)-Water Temperature (C)]]*OO[[#This Row],[38]]</f>
        <v>2.04183456948E-18</v>
      </c>
      <c r="AO513" s="10">
        <f>3/24000000*OO[[#This Row],[97 (01JUL1985 00:00:00)-Water Temperature (C)]]*OO[[#This Row],[39]]</f>
        <v>7.8217265774699993E-17</v>
      </c>
      <c r="AP513" s="10">
        <f>3/24000000*OO[[#This Row],[98 (01JUL1985 03:00:00)-Water Temperature (C)]]*OO[[#This Row],[40]]</f>
        <v>2.1007121081959999E-15</v>
      </c>
      <c r="AQ513" s="10">
        <f>3/24000000*OO[[#This Row],[99 (01JUL1985 06:00:00)-Water Temperature (C)]]*OO[[#This Row],[41]]</f>
        <v>4.1166734108149994E-14</v>
      </c>
      <c r="AR513" s="10">
        <f>3/24000000*OO[[#This Row],[100 (01JUL1985 09:00:00)-Water Temperature (C)]]*OO[[#This Row],[42]]</f>
        <v>6.1131931788000004E-13</v>
      </c>
      <c r="AS513" s="10">
        <f>3/24000000*OO[[#This Row],[101 (01JUL1985 12:00:00)-Water Temperature (C)]]*OO[[#This Row],[43]]</f>
        <v>7.0240721521774993E-12</v>
      </c>
      <c r="AT513" s="10">
        <f>3/24000000*OO[[#This Row],[102 (01JUL1985 15:00:00)-Water Temperature (C)]]*OO[[#This Row],[44]]</f>
        <v>6.3863783325337495E-11</v>
      </c>
      <c r="AU513" s="10">
        <f>3/24000000*OO[[#This Row],[103 (01JUL1985 18:00:00)-Water Temperature (C)]]*OO[[#This Row],[45]]</f>
        <v>4.6939873455974998E-10</v>
      </c>
      <c r="AV513" s="10">
        <f>3/24000000*OO[[#This Row],[104 (01JUL1985 21:00:00)-Water Temperature (C)]]*OO[[#This Row],[46]]</f>
        <v>2.83274277528025E-9</v>
      </c>
      <c r="AW513" s="10">
        <f>3/24000000*OO[[#This Row],[105 (02JUL1985 00:00:00)-Water Temperature (C)]]*OO[[#This Row],[47]]</f>
        <v>1.4309068099419999E-8</v>
      </c>
      <c r="AX513" s="10">
        <f>3/24000000*OO[[#This Row],[106 (02JUL1985 03:00:00)-Water Temperature (C)]]*OO[[#This Row],[48]]</f>
        <v>6.1760903439374994E-8</v>
      </c>
      <c r="AY513" s="10">
        <f>3/24000000*OO[[#This Row],[107 (02JUL1985 06:00:00)-Water Temperature (C)]]*OO[[#This Row],[49]]</f>
        <v>2.3165574179212502E-7</v>
      </c>
      <c r="AZ513" s="10">
        <f>3/24000000*OO[[#This Row],[108 (02JUL1985 09:00:00)-Water Temperature (C)]]*OO[[#This Row],[50]]</f>
        <v>7.7027338674650006E-7</v>
      </c>
      <c r="BA513" s="10">
        <f>3/24000000*OO[[#This Row],[109 (02JUL1985 12:00:00)-Water Temperature (C)]]*OO[[#This Row],[51]]</f>
        <v>2.2832889763227501E-6</v>
      </c>
      <c r="BB513" s="10">
        <f>3/24000000*OO[[#This Row],[110 (02JUL1985 15:00:00)-Water Temperature (C)]]*OO[[#This Row],[52]]</f>
        <v>6.0920235727324995E-6</v>
      </c>
      <c r="BC513" s="10">
        <f>3/24000000*OO[[#This Row],[111 (02JUL1985 18:00:00)-Water Temperature (C)]]*OO[[#This Row],[53]]</f>
        <v>1.474500225317875E-5</v>
      </c>
      <c r="BD513" s="10">
        <f>3/24000000*OO[[#This Row],[112 (02JUL1985 21:00:00)-Water Temperature (C)]]*OO[[#This Row],[54]]</f>
        <v>3.25823480703E-5</v>
      </c>
      <c r="BE513" s="10">
        <f>3/24000000*OO[[#This Row],[113 (03JUL1985 00:00:00)-Water Temperature (C)]]*OO[[#This Row],[55]]</f>
        <v>6.6356256813699998E-5</v>
      </c>
      <c r="BF513" s="10">
        <f>3/24000000*OO[[#This Row],[114 (03JUL1985 03:00:00)-Water Temperature (C)]]*OO[[#This Row],[56]]</f>
        <v>1.2607161911549998E-4</v>
      </c>
      <c r="BG513" s="10">
        <f>3/24000000*OO[[#This Row],[115 (03JUL1985 06:00:00)-Water Temperature (C)]]*OO[[#This Row],[57]]</f>
        <v>2.2546301751055E-4</v>
      </c>
      <c r="BH513" s="10">
        <f>3/24000000*OO[[#This Row],[116 (03JUL1985 09:00:00)-Water Temperature (C)]]*OO[[#This Row],[58]]</f>
        <v>3.8389021785837502E-4</v>
      </c>
      <c r="BI513" s="10">
        <f>3/24000000*OO[[#This Row],[117 (03JUL1985 12:00:00)-Water Temperature (C)]]*OO[[#This Row],[59]]</f>
        <v>6.191764341142499E-4</v>
      </c>
      <c r="BJ513" s="10">
        <f>3/24000000*OO[[#This Row],[118 (03JUL1985 15:00:00)-Water Temperature (C)]]*OO[[#This Row],[60]]</f>
        <v>9.5851890446400001E-4</v>
      </c>
      <c r="BK513" s="10">
        <f>3/24000000*OO[[#This Row],[119 (03JUL1985 18:00:00)-Water Temperature (C)]]*OO[[#This Row],[61]]</f>
        <v>1.4231242561576248E-3</v>
      </c>
      <c r="BL513" s="10">
        <f>3/24000000*OO[[#This Row],[120 (03JUL1985 21:00:00)-Water Temperature (C)]]*OO[[#This Row],[62]]</f>
        <v>2.0291024137844998E-3</v>
      </c>
      <c r="BM513" s="10">
        <f>3/24000000*OO[[#This Row],[121 (04JUL1985 00:00:00)-Water Temperature (C)]]*OO[[#This Row],[63]]</f>
        <v>2.7889707364180004E-3</v>
      </c>
      <c r="BN513" s="10">
        <f>3/24000000*OO[[#This Row],[122 (04JUL1985 03:00:00)-Water Temperature (C)]]*OO[[#This Row],[64]]</f>
        <v>3.7165079444399993E-3</v>
      </c>
      <c r="BO513" s="10">
        <f>3/24000000*OO[[#This Row],[123 (04JUL1985 06:00:00)-Water Temperature (C)]]*OO[[#This Row],[65]]</f>
        <v>4.8279661610362498E-3</v>
      </c>
      <c r="BP513" s="10">
        <f>3/24000000*OO[[#This Row],[124 (04JUL1985 09:00:00)-Water Temperature (C)]]*OO[[#This Row],[66]]</f>
        <v>6.1686497713399997E-3</v>
      </c>
      <c r="BQ513" s="10">
        <f>3/24000000*OO[[#This Row],[125 (04JUL1985 12:00:00)-Water Temperature (C)]]*OO[[#This Row],[67]]</f>
        <v>7.7341542043425004E-3</v>
      </c>
      <c r="BR513" s="10">
        <f>3/24000000*OO[[#This Row],[126 (04JUL1985 15:00:00)-Water Temperature (C)]]*OO[[#This Row],[68]]</f>
        <v>9.520365803429999E-3</v>
      </c>
      <c r="BS513" s="10">
        <f>3/24000000*OO[[#This Row],[127 (04JUL1985 18:00:00)-Water Temperature (C)]]*OO[[#This Row],[69]]</f>
        <v>1.150200740425E-2</v>
      </c>
      <c r="BT513" s="10">
        <f>3/24000000*OO[[#This Row],[128 (04JUL1985 21:00:00)-Water Temperature (C)]]*OO[[#This Row],[70]]</f>
        <v>1.3594546396204998E-2</v>
      </c>
      <c r="BU513" s="10">
        <f>3/24000000*OO[[#This Row],[129 (05JUL1985 00:00:00)-Water Temperature (C)]]*OO[[#This Row],[71]]</f>
        <v>1.5746162545665E-2</v>
      </c>
      <c r="BV513" s="10">
        <f>3/24000000*OO[[#This Row],[130 (05JUL1985 03:00:00)-Water Temperature (C)]]*OO[[#This Row],[72]]</f>
        <v>1.7993349146085E-2</v>
      </c>
      <c r="BW513" s="10">
        <f>3/24000000*OO[[#This Row],[131 (05JUL1985 06:00:00)-Water Temperature (C)]]*OO[[#This Row],[73]]</f>
        <v>2.0334631078822499E-2</v>
      </c>
      <c r="BX513" s="10">
        <f>3/24000000*OO[[#This Row],[132 (05JUL1985 09:00:00)-Water Temperature (C)]]*OO[[#This Row],[74]]</f>
        <v>2.2853786491109997E-2</v>
      </c>
      <c r="BY513" s="10">
        <f>3/24000000*OO[[#This Row],[133 (05JUL1985 12:00:00)-Water Temperature (C)]]*OO[[#This Row],[75]]</f>
        <v>2.5465337434848748E-2</v>
      </c>
      <c r="BZ513" s="10">
        <f>3/24000000*OO[[#This Row],[134 (05JUL1985 15:00:00)-Water Temperature (C)]]*OO[[#This Row],[76]]</f>
        <v>2.8092720864711249E-2</v>
      </c>
      <c r="CA513" s="10">
        <f>3/24000000*OO[[#This Row],[135 (05JUL1985 18:00:00)-Water Temperature (C)]]*OO[[#This Row],[77]]</f>
        <v>3.0717806465429997E-2</v>
      </c>
      <c r="CB513" s="10">
        <f>3/24000000*OO[[#This Row],[136 (05JUL1985 21:00:00)-Water Temperature (C)]]*OO[[#This Row],[78]]</f>
        <v>3.3260832622100001E-2</v>
      </c>
      <c r="CC513" s="10">
        <f>3/24000000*OO[[#This Row],[137 (06JUL1985 00:00:00)-Water Temperature (C)]]*OO[[#This Row],[79]]</f>
        <v>3.5723734643624994E-2</v>
      </c>
      <c r="CD513" s="10">
        <f>3/24000000*OO[[#This Row],[138 (06JUL1985 03:00:00)-Water Temperature (C)]]*OO[[#This Row],[80]]</f>
        <v>3.8113324484624997E-2</v>
      </c>
      <c r="CE513" s="10">
        <f>3/24000000*OO[[#This Row],[139 (06JUL1985 06:00:00)-Water Temperature (C)]]*OO[[#This Row],[81]]</f>
        <v>4.0488883235062494E-2</v>
      </c>
      <c r="CF513" s="10">
        <f>3/24000000*OO[[#This Row],[140 (06JUL1985 09:00:00)-Water Temperature (C)]]*OO[[#This Row],[82]]</f>
        <v>4.3062109498200003E-2</v>
      </c>
      <c r="CG513" s="10">
        <f>3/24000000*OO[[#This Row],[141 (06JUL1985 12:00:00)-Water Temperature (C)]]*OO[[#This Row],[83]]</f>
        <v>4.5701785044812496E-2</v>
      </c>
      <c r="CH513" s="10">
        <f>3/24000000*OO[[#This Row],[142 (06JUL1985 15:00:00)-Water Temperature (C)]]*OO[[#This Row],[84]]</f>
        <v>4.8380831705249996E-2</v>
      </c>
      <c r="CI513" s="10">
        <f>3/24000000*OO[[#This Row],[143 (06JUL1985 18:00:00)-Water Temperature (C)]]*OO[[#This Row],[85]]</f>
        <v>5.0936547535874996E-2</v>
      </c>
      <c r="CJ513" s="10">
        <f>3/24000000*OO[[#This Row],[144 (06JUL1985 21:00:00)-Water Temperature (C)]]*OO[[#This Row],[86]]</f>
        <v>5.3222535492149996E-2</v>
      </c>
      <c r="CK513" s="10">
        <f>3/24000000*OO[[#This Row],[145 (07JUL1985 00:00:00)-Water Temperature (C)]]*OO[[#This Row],[87]]</f>
        <v>5.5100730881399988E-2</v>
      </c>
      <c r="CL513" s="10">
        <f>3/24000000*OO[[#This Row],[146 (07JUL1985 03:00:00)-Water Temperature (C)]]*OO[[#This Row],[88]]</f>
        <v>5.6829835563187499E-2</v>
      </c>
      <c r="CM513" s="10">
        <f>3/24000000*OO[[#This Row],[147 (07JUL1985 06:00:00)-Water Temperature (C)]]*OO[[#This Row],[89]]</f>
        <v>5.8486047121550006E-2</v>
      </c>
      <c r="CN513" s="10">
        <f>3/24000000*OO[[#This Row],[148 (07JUL1985 09:00:00)-Water Temperature (C)]]*OO[[#This Row],[90]]</f>
        <v>6.0281910709574997E-2</v>
      </c>
      <c r="CO513" s="10">
        <f>3/24000000*OO[[#This Row],[149 (07JUL1985 12:00:00)-Water Temperature (C)]]*OO[[#This Row],[91]]</f>
        <v>6.2171070673124988E-2</v>
      </c>
      <c r="CP513" s="10">
        <f>3/24000000*OO[[#This Row],[150 (07JUL1985 15:00:00)-Water Temperature (C)]]*OO[[#This Row],[92]]</f>
        <v>6.2171070673124988E-2</v>
      </c>
      <c r="CQ513" s="10">
        <f>3/24000000*OO[[#This Row],[151 (07JUL1985 18:00:00)-Water Temperature (C)]]*OO[[#This Row],[93]]</f>
        <v>6.2171070673124988E-2</v>
      </c>
      <c r="CR513" s="10">
        <f>3/24000000*OO[[#This Row],[152 (07JUL1985 21:00:00)-Water Temperature (C)]]*OO[[#This Row],[94]]</f>
        <v>6.2171070673124988E-2</v>
      </c>
      <c r="CS513" s="10">
        <f>3/24000000*OO[[#This Row],[153 (08JUL1985 00:00:00)-Water Temperature (C)]]*OO[[#This Row],[95]]</f>
        <v>6.2171070673124988E-2</v>
      </c>
      <c r="CT513" s="10">
        <f>3/24000000*OO[[#This Row],[154 (08JUL1985 03:00:00)-Water Temperature (C)]]*OO[[#This Row],[96]]</f>
        <v>6.2171070673124988E-2</v>
      </c>
      <c r="CU513" s="10">
        <f>3/24000000*OO[[#This Row],[155 (08JUL1985 06:00:00)-Water Temperature (C)]]*OO[[#This Row],[97]]</f>
        <v>6.2171070673124988E-2</v>
      </c>
      <c r="CV513" s="10">
        <f>3/24000000*OO[[#This Row],[156 (08JUL1985 09:00:00)-Water Temperature (C)]]*OO[[#This Row],[98]]</f>
        <v>6.2171070673124988E-2</v>
      </c>
      <c r="CW513" s="10">
        <f>3/24000000*OO[[#This Row],[157 (08JUL1985 12:00:00)-Water Temperature (C)]]*OO[[#This Row],[99]]</f>
        <v>6.2171070673124988E-2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1.44651960767475E-40</v>
      </c>
      <c r="AF514" s="10">
        <f>3/24000000*OO[[#This Row],[88 (29JUN1985 21:00:00)-Water Temperature (C)]]*OO[[#This Row],[30]]</f>
        <v>1.44651960767475E-40</v>
      </c>
      <c r="AG514" s="10">
        <f>3/24000000*OO[[#This Row],[89 (30JUN1985 00:00:00)-Water Temperature (C)]]*OO[[#This Row],[31]]</f>
        <v>1.4179437485173749E-36</v>
      </c>
      <c r="AH514" s="10">
        <f>3/24000000*OO[[#This Row],[90 (30JUN1985 03:00:00)-Water Temperature (C)]]*OO[[#This Row],[32]]</f>
        <v>4.4735613069275006E-33</v>
      </c>
      <c r="AI514" s="10">
        <f>3/24000000*OO[[#This Row],[91 (30JUN1985 06:00:00)-Water Temperature (C)]]*OO[[#This Row],[33]]</f>
        <v>5.4784410965225E-30</v>
      </c>
      <c r="AJ514" s="10">
        <f>3/24000000*OO[[#This Row],[92 (30JUN1985 09:00:00)-Water Temperature (C)]]*OO[[#This Row],[34]]</f>
        <v>3.0371179685599998E-27</v>
      </c>
      <c r="AK514" s="10">
        <f>3/24000000*OO[[#This Row],[93 (30JUN1985 12:00:00)-Water Temperature (C)]]*OO[[#This Row],[35]]</f>
        <v>8.5898740979200001E-25</v>
      </c>
      <c r="AL514" s="10">
        <f>3/24000000*OO[[#This Row],[94 (30JUN1985 15:00:00)-Water Temperature (C)]]*OO[[#This Row],[36]]</f>
        <v>1.3545439337007499E-22</v>
      </c>
      <c r="AM514" s="10">
        <f>3/24000000*OO[[#This Row],[95 (30JUN1985 18:00:00)-Water Temperature (C)]]*OO[[#This Row],[37]]</f>
        <v>1.2839197543099998E-20</v>
      </c>
      <c r="AN514" s="10">
        <f>3/24000000*OO[[#This Row],[96 (30JUN1985 21:00:00)-Water Temperature (C)]]*OO[[#This Row],[38]]</f>
        <v>7.7300937877275E-19</v>
      </c>
      <c r="AO514" s="10">
        <f>3/24000000*OO[[#This Row],[97 (01JUL1985 00:00:00)-Water Temperature (C)]]*OO[[#This Row],[39]]</f>
        <v>3.1036179035187502E-17</v>
      </c>
      <c r="AP514" s="10">
        <f>3/24000000*OO[[#This Row],[98 (01JUL1985 03:00:00)-Water Temperature (C)]]*OO[[#This Row],[40]]</f>
        <v>8.7150787881299993E-16</v>
      </c>
      <c r="AQ514" s="10">
        <f>3/24000000*OO[[#This Row],[99 (01JUL1985 06:00:00)-Water Temperature (C)]]*OO[[#This Row],[41]]</f>
        <v>1.781710574681E-14</v>
      </c>
      <c r="AR514" s="10">
        <f>3/24000000*OO[[#This Row],[100 (01JUL1985 09:00:00)-Water Temperature (C)]]*OO[[#This Row],[42]]</f>
        <v>2.7538340094915005E-13</v>
      </c>
      <c r="AS514" s="10">
        <f>3/24000000*OO[[#This Row],[101 (01JUL1985 12:00:00)-Water Temperature (C)]]*OO[[#This Row],[43]]</f>
        <v>3.2869650178924999E-12</v>
      </c>
      <c r="AT514" s="10">
        <f>3/24000000*OO[[#This Row],[102 (01JUL1985 15:00:00)-Water Temperature (C)]]*OO[[#This Row],[44]]</f>
        <v>3.0992331543124996E-11</v>
      </c>
      <c r="AU514" s="10">
        <f>3/24000000*OO[[#This Row],[103 (01JUL1985 18:00:00)-Water Temperature (C)]]*OO[[#This Row],[45]]</f>
        <v>2.3586088308949999E-10</v>
      </c>
      <c r="AV514" s="10">
        <f>3/24000000*OO[[#This Row],[104 (01JUL1985 21:00:00)-Water Temperature (C)]]*OO[[#This Row],[46]]</f>
        <v>1.4718719754700001E-9</v>
      </c>
      <c r="AW514" s="10">
        <f>3/24000000*OO[[#This Row],[105 (02JUL1985 00:00:00)-Water Temperature (C)]]*OO[[#This Row],[47]]</f>
        <v>7.6778781886949989E-9</v>
      </c>
      <c r="AX514" s="10">
        <f>3/24000000*OO[[#This Row],[106 (02JUL1985 03:00:00)-Water Temperature (C)]]*OO[[#This Row],[48]]</f>
        <v>3.4172151786374994E-8</v>
      </c>
      <c r="AY514" s="10">
        <f>3/24000000*OO[[#This Row],[107 (02JUL1985 06:00:00)-Water Temperature (C)]]*OO[[#This Row],[49]]</f>
        <v>1.3198307910839999E-7</v>
      </c>
      <c r="AZ514" s="10">
        <f>3/24000000*OO[[#This Row],[108 (02JUL1985 09:00:00)-Water Temperature (C)]]*OO[[#This Row],[50]]</f>
        <v>4.5116293153237499E-7</v>
      </c>
      <c r="BA514" s="10">
        <f>3/24000000*OO[[#This Row],[109 (02JUL1985 12:00:00)-Water Temperature (C)]]*OO[[#This Row],[51]]</f>
        <v>1.3728275911977498E-6</v>
      </c>
      <c r="BB514" s="10">
        <f>3/24000000*OO[[#This Row],[110 (02JUL1985 15:00:00)-Water Temperature (C)]]*OO[[#This Row],[52]]</f>
        <v>3.7550273619375E-6</v>
      </c>
      <c r="BC514" s="10">
        <f>3/24000000*OO[[#This Row],[111 (02JUL1985 18:00:00)-Water Temperature (C)]]*OO[[#This Row],[53]]</f>
        <v>9.3067140583137496E-6</v>
      </c>
      <c r="BD514" s="10">
        <f>3/24000000*OO[[#This Row],[112 (02JUL1985 21:00:00)-Water Temperature (C)]]*OO[[#This Row],[54]]</f>
        <v>2.1038273238386247E-5</v>
      </c>
      <c r="BE514" s="10">
        <f>3/24000000*OO[[#This Row],[113 (03JUL1985 00:00:00)-Water Temperature (C)]]*OO[[#This Row],[55]]</f>
        <v>4.3785533308999991E-5</v>
      </c>
      <c r="BF514" s="10">
        <f>3/24000000*OO[[#This Row],[114 (03JUL1985 03:00:00)-Water Temperature (C)]]*OO[[#This Row],[56]]</f>
        <v>8.4913535490174994E-5</v>
      </c>
      <c r="BG514" s="10">
        <f>3/24000000*OO[[#This Row],[115 (03JUL1985 06:00:00)-Water Temperature (C)]]*OO[[#This Row],[57]]</f>
        <v>1.5483534096029998E-4</v>
      </c>
      <c r="BH514" s="10">
        <f>3/24000000*OO[[#This Row],[116 (03JUL1985 09:00:00)-Water Temperature (C)]]*OO[[#This Row],[58]]</f>
        <v>2.6847339278924999E-4</v>
      </c>
      <c r="BI514" s="10">
        <f>3/24000000*OO[[#This Row],[117 (03JUL1985 12:00:00)-Water Temperature (C)]]*OO[[#This Row],[59]]</f>
        <v>4.4055660104099994E-4</v>
      </c>
      <c r="BJ514" s="10">
        <f>3/24000000*OO[[#This Row],[118 (03JUL1985 15:00:00)-Water Temperature (C)]]*OO[[#This Row],[60]]</f>
        <v>6.9305335304924989E-4</v>
      </c>
      <c r="BK514" s="10">
        <f>3/24000000*OO[[#This Row],[119 (03JUL1985 18:00:00)-Water Temperature (C)]]*OO[[#This Row],[61]]</f>
        <v>1.0447604966009997E-3</v>
      </c>
      <c r="BL514" s="10">
        <f>3/24000000*OO[[#This Row],[120 (03JUL1985 21:00:00)-Water Temperature (C)]]*OO[[#This Row],[62]]</f>
        <v>1.511430119880375E-3</v>
      </c>
      <c r="BM514" s="10">
        <f>3/24000000*OO[[#This Row],[121 (04JUL1985 00:00:00)-Water Temperature (C)]]*OO[[#This Row],[63]]</f>
        <v>2.1063675527777498E-3</v>
      </c>
      <c r="BN514" s="10">
        <f>3/24000000*OO[[#This Row],[122 (04JUL1985 03:00:00)-Water Temperature (C)]]*OO[[#This Row],[64]]</f>
        <v>2.8436992983564995E-3</v>
      </c>
      <c r="BO514" s="10">
        <f>3/24000000*OO[[#This Row],[123 (04JUL1985 06:00:00)-Water Temperature (C)]]*OO[[#This Row],[65]]</f>
        <v>3.73937763344E-3</v>
      </c>
      <c r="BP514" s="10">
        <f>3/24000000*OO[[#This Row],[124 (04JUL1985 09:00:00)-Water Temperature (C)]]*OO[[#This Row],[66]]</f>
        <v>4.8314747116824991E-3</v>
      </c>
      <c r="BQ514" s="10">
        <f>3/24000000*OO[[#This Row],[125 (04JUL1985 12:00:00)-Water Temperature (C)]]*OO[[#This Row],[67]]</f>
        <v>6.1215455361799996E-3</v>
      </c>
      <c r="BR514" s="10">
        <f>3/24000000*OO[[#This Row],[126 (04JUL1985 15:00:00)-Water Temperature (C)]]*OO[[#This Row],[68]]</f>
        <v>7.6102049679862491E-3</v>
      </c>
      <c r="BS514" s="10">
        <f>3/24000000*OO[[#This Row],[127 (04JUL1985 18:00:00)-Water Temperature (C)]]*OO[[#This Row],[69]]</f>
        <v>9.2809520644499977E-3</v>
      </c>
      <c r="BT514" s="10">
        <f>3/24000000*OO[[#This Row],[128 (04JUL1985 21:00:00)-Water Temperature (C)]]*OO[[#This Row],[70]]</f>
        <v>1.1068768685099999E-2</v>
      </c>
      <c r="BU514" s="10">
        <f>3/24000000*OO[[#This Row],[129 (05JUL1985 00:00:00)-Water Temperature (C)]]*OO[[#This Row],[71]]</f>
        <v>1.2932278701028751E-2</v>
      </c>
      <c r="BV514" s="10">
        <f>3/24000000*OO[[#This Row],[130 (05JUL1985 03:00:00)-Water Temperature (C)]]*OO[[#This Row],[72]]</f>
        <v>1.48993652975E-2</v>
      </c>
      <c r="BW514" s="10">
        <f>3/24000000*OO[[#This Row],[131 (05JUL1985 06:00:00)-Water Temperature (C)]]*OO[[#This Row],[73]]</f>
        <v>1.6968084734205E-2</v>
      </c>
      <c r="BX514" s="10">
        <f>3/24000000*OO[[#This Row],[132 (05JUL1985 09:00:00)-Water Temperature (C)]]*OO[[#This Row],[74]]</f>
        <v>1.9206058476359998E-2</v>
      </c>
      <c r="BY514" s="10">
        <f>3/24000000*OO[[#This Row],[133 (05JUL1985 12:00:00)-Water Temperature (C)]]*OO[[#This Row],[75]]</f>
        <v>2.1544506223087498E-2</v>
      </c>
      <c r="BZ514" s="10">
        <f>3/24000000*OO[[#This Row],[134 (05JUL1985 15:00:00)-Water Temperature (C)]]*OO[[#This Row],[76]]</f>
        <v>2.3919149408594999E-2</v>
      </c>
      <c r="CA514" s="10">
        <f>3/24000000*OO[[#This Row],[135 (05JUL1985 18:00:00)-Water Temperature (C)]]*OO[[#This Row],[77]]</f>
        <v>2.6313196984593747E-2</v>
      </c>
      <c r="CB514" s="10">
        <f>3/24000000*OO[[#This Row],[136 (05JUL1985 21:00:00)-Water Temperature (C)]]*OO[[#This Row],[78]]</f>
        <v>2.8657465546042496E-2</v>
      </c>
      <c r="CC514" s="10">
        <f>3/24000000*OO[[#This Row],[137 (06JUL1985 00:00:00)-Water Temperature (C)]]*OO[[#This Row],[79]]</f>
        <v>3.0950902100772497E-2</v>
      </c>
      <c r="CD514" s="10">
        <f>3/24000000*OO[[#This Row],[138 (06JUL1985 03:00:00)-Water Temperature (C)]]*OO[[#This Row],[80]]</f>
        <v>3.3195639788199997E-2</v>
      </c>
      <c r="CE514" s="10">
        <f>3/24000000*OO[[#This Row],[139 (06JUL1985 06:00:00)-Water Temperature (C)]]*OO[[#This Row],[81]]</f>
        <v>3.5438899643999995E-2</v>
      </c>
      <c r="CF514" s="10">
        <f>3/24000000*OO[[#This Row],[140 (06JUL1985 09:00:00)-Water Temperature (C)]]*OO[[#This Row],[82]]</f>
        <v>3.7858592150249996E-2</v>
      </c>
      <c r="CG514" s="10">
        <f>3/24000000*OO[[#This Row],[141 (06JUL1985 12:00:00)-Water Temperature (C)]]*OO[[#This Row],[83]]</f>
        <v>4.0347544003800001E-2</v>
      </c>
      <c r="CH514" s="10">
        <f>3/24000000*OO[[#This Row],[142 (06JUL1985 15:00:00)-Water Temperature (C)]]*OO[[#This Row],[84]]</f>
        <v>4.2881587614937496E-2</v>
      </c>
      <c r="CI514" s="10">
        <f>3/24000000*OO[[#This Row],[143 (06JUL1985 18:00:00)-Water Temperature (C)]]*OO[[#This Row],[85]]</f>
        <v>4.5320147178800008E-2</v>
      </c>
      <c r="CJ514" s="10">
        <f>3/24000000*OO[[#This Row],[144 (06JUL1985 21:00:00)-Water Temperature (C)]]*OO[[#This Row],[86]]</f>
        <v>4.7532903992774996E-2</v>
      </c>
      <c r="CK514" s="10">
        <f>3/24000000*OO[[#This Row],[145 (07JUL1985 00:00:00)-Water Temperature (C)]]*OO[[#This Row],[87]]</f>
        <v>4.9395421052625003E-2</v>
      </c>
      <c r="CL514" s="10">
        <f>3/24000000*OO[[#This Row],[146 (07JUL1985 03:00:00)-Water Temperature (C)]]*OO[[#This Row],[88]]</f>
        <v>5.1127865260299991E-2</v>
      </c>
      <c r="CM514" s="10">
        <f>3/24000000*OO[[#This Row],[147 (07JUL1985 06:00:00)-Water Temperature (C)]]*OO[[#This Row],[89]]</f>
        <v>5.2797414341100003E-2</v>
      </c>
      <c r="CN514" s="10">
        <f>3/24000000*OO[[#This Row],[148 (07JUL1985 09:00:00)-Water Temperature (C)]]*OO[[#This Row],[90]]</f>
        <v>5.4588137567600004E-2</v>
      </c>
      <c r="CO514" s="10">
        <f>3/24000000*OO[[#This Row],[149 (07JUL1985 12:00:00)-Water Temperature (C)]]*OO[[#This Row],[91]]</f>
        <v>5.6460497700749998E-2</v>
      </c>
      <c r="CP514" s="10">
        <f>3/24000000*OO[[#This Row],[150 (07JUL1985 15:00:00)-Water Temperature (C)]]*OO[[#This Row],[92]]</f>
        <v>5.6460497700749998E-2</v>
      </c>
      <c r="CQ514" s="10">
        <f>3/24000000*OO[[#This Row],[151 (07JUL1985 18:00:00)-Water Temperature (C)]]*OO[[#This Row],[93]]</f>
        <v>5.6460497700749998E-2</v>
      </c>
      <c r="CR514" s="10">
        <f>3/24000000*OO[[#This Row],[152 (07JUL1985 21:00:00)-Water Temperature (C)]]*OO[[#This Row],[94]]</f>
        <v>5.6460497700749998E-2</v>
      </c>
      <c r="CS514" s="10">
        <f>3/24000000*OO[[#This Row],[153 (08JUL1985 00:00:00)-Water Temperature (C)]]*OO[[#This Row],[95]]</f>
        <v>5.6460497700749998E-2</v>
      </c>
      <c r="CT514" s="10">
        <f>3/24000000*OO[[#This Row],[154 (08JUL1985 03:00:00)-Water Temperature (C)]]*OO[[#This Row],[96]]</f>
        <v>5.6460497700749998E-2</v>
      </c>
      <c r="CU514" s="10">
        <f>3/24000000*OO[[#This Row],[155 (08JUL1985 06:00:00)-Water Temperature (C)]]*OO[[#This Row],[97]]</f>
        <v>5.6460497700749998E-2</v>
      </c>
      <c r="CV514" s="10">
        <f>3/24000000*OO[[#This Row],[156 (08JUL1985 09:00:00)-Water Temperature (C)]]*OO[[#This Row],[98]]</f>
        <v>5.6460497700749998E-2</v>
      </c>
      <c r="CW514" s="10">
        <f>3/24000000*OO[[#This Row],[157 (08JUL1985 12:00:00)-Water Temperature (C)]]*OO[[#This Row],[99]]</f>
        <v>5.6460497700749998E-2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3.1630894915812495E-41</v>
      </c>
      <c r="AF515" s="10">
        <f>3/24000000*OO[[#This Row],[88 (29JUN1985 21:00:00)-Water Temperature (C)]]*OO[[#This Row],[30]]</f>
        <v>3.1630894915812495E-41</v>
      </c>
      <c r="AG515" s="10">
        <f>3/24000000*OO[[#This Row],[89 (30JUN1985 00:00:00)-Water Temperature (C)]]*OO[[#This Row],[31]]</f>
        <v>3.3908675743950004E-37</v>
      </c>
      <c r="AH515" s="10">
        <f>3/24000000*OO[[#This Row],[90 (30JUN1985 03:00:00)-Water Temperature (C)]]*OO[[#This Row],[32]]</f>
        <v>1.1602172143124999E-33</v>
      </c>
      <c r="AI515" s="10">
        <f>3/24000000*OO[[#This Row],[91 (30JUN1985 06:00:00)-Water Temperature (C)]]*OO[[#This Row],[33]]</f>
        <v>1.5301299466324999E-30</v>
      </c>
      <c r="AJ515" s="10">
        <f>3/24000000*OO[[#This Row],[92 (30JUN1985 09:00:00)-Water Temperature (C)]]*OO[[#This Row],[34]]</f>
        <v>9.0671981368499996E-28</v>
      </c>
      <c r="AK515" s="10">
        <f>3/24000000*OO[[#This Row],[93 (30JUN1985 12:00:00)-Water Temperature (C)]]*OO[[#This Row],[35]]</f>
        <v>2.7255689791687505E-25</v>
      </c>
      <c r="AL515" s="10">
        <f>3/24000000*OO[[#This Row],[94 (30JUN1985 15:00:00)-Water Temperature (C)]]*OO[[#This Row],[36]]</f>
        <v>4.5483619021125002E-23</v>
      </c>
      <c r="AM515" s="10">
        <f>3/24000000*OO[[#This Row],[95 (30JUN1985 18:00:00)-Water Temperature (C)]]*OO[[#This Row],[37]]</f>
        <v>4.5454023137249999E-21</v>
      </c>
      <c r="AN515" s="10">
        <f>3/24000000*OO[[#This Row],[96 (30JUN1985 21:00:00)-Water Temperature (C)]]*OO[[#This Row],[38]]</f>
        <v>2.876157022825625E-19</v>
      </c>
      <c r="AO515" s="10">
        <f>3/24000000*OO[[#This Row],[97 (01JUL1985 00:00:00)-Water Temperature (C)]]*OO[[#This Row],[39]]</f>
        <v>1.2103729134741249E-17</v>
      </c>
      <c r="AP515" s="10">
        <f>3/24000000*OO[[#This Row],[98 (01JUL1985 03:00:00)-Water Temperature (C)]]*OO[[#This Row],[40]]</f>
        <v>3.5536702906899995E-16</v>
      </c>
      <c r="AQ515" s="10">
        <f>3/24000000*OO[[#This Row],[99 (01JUL1985 06:00:00)-Water Temperature (C)]]*OO[[#This Row],[41]]</f>
        <v>7.579569563279998E-15</v>
      </c>
      <c r="AR515" s="10">
        <f>3/24000000*OO[[#This Row],[100 (01JUL1985 09:00:00)-Water Temperature (C)]]*OO[[#This Row],[42]]</f>
        <v>1.219441873582625E-13</v>
      </c>
      <c r="AS515" s="10">
        <f>3/24000000*OO[[#This Row],[101 (01JUL1985 12:00:00)-Water Temperature (C)]]*OO[[#This Row],[43]]</f>
        <v>1.5119923135589998E-12</v>
      </c>
      <c r="AT515" s="10">
        <f>3/24000000*OO[[#This Row],[102 (01JUL1985 15:00:00)-Water Temperature (C)]]*OO[[#This Row],[44]]</f>
        <v>1.4783736654188749E-11</v>
      </c>
      <c r="AU515" s="10">
        <f>3/24000000*OO[[#This Row],[103 (01JUL1985 18:00:00)-Water Temperature (C)]]*OO[[#This Row],[45]]</f>
        <v>1.1648425748960003E-10</v>
      </c>
      <c r="AV515" s="10">
        <f>3/24000000*OO[[#This Row],[104 (01JUL1985 21:00:00)-Water Temperature (C)]]*OO[[#This Row],[46]]</f>
        <v>7.5155968708000002E-10</v>
      </c>
      <c r="AW515" s="10">
        <f>3/24000000*OO[[#This Row],[105 (02JUL1985 00:00:00)-Water Temperature (C)]]*OO[[#This Row],[47]]</f>
        <v>4.0481321023237497E-9</v>
      </c>
      <c r="AX515" s="10">
        <f>3/24000000*OO[[#This Row],[106 (02JUL1985 03:00:00)-Water Temperature (C)]]*OO[[#This Row],[48]]</f>
        <v>1.8577121659772495E-8</v>
      </c>
      <c r="AY515" s="10">
        <f>3/24000000*OO[[#This Row],[107 (02JUL1985 06:00:00)-Water Temperature (C)]]*OO[[#This Row],[49]]</f>
        <v>7.388231653349999E-8</v>
      </c>
      <c r="AZ515" s="10">
        <f>3/24000000*OO[[#This Row],[108 (02JUL1985 09:00:00)-Water Temperature (C)]]*OO[[#This Row],[50]]</f>
        <v>2.5965774504419999E-7</v>
      </c>
      <c r="BA515" s="10">
        <f>3/24000000*OO[[#This Row],[109 (02JUL1985 12:00:00)-Water Temperature (C)]]*OO[[#This Row],[51]]</f>
        <v>8.1110962636275005E-7</v>
      </c>
      <c r="BB515" s="10">
        <f>3/24000000*OO[[#This Row],[110 (02JUL1985 15:00:00)-Water Temperature (C)]]*OO[[#This Row],[52]]</f>
        <v>2.2745347132529999E-6</v>
      </c>
      <c r="BC515" s="10">
        <f>3/24000000*OO[[#This Row],[111 (02JUL1985 18:00:00)-Water Temperature (C)]]*OO[[#This Row],[53]]</f>
        <v>5.7728911424949998E-6</v>
      </c>
      <c r="BD515" s="10">
        <f>3/24000000*OO[[#This Row],[112 (02JUL1985 21:00:00)-Water Temperature (C)]]*OO[[#This Row],[54]]</f>
        <v>1.3350203292069997E-5</v>
      </c>
      <c r="BE515" s="10">
        <f>3/24000000*OO[[#This Row],[113 (03JUL1985 00:00:00)-Water Temperature (C)]]*OO[[#This Row],[55]]</f>
        <v>2.8396027684126246E-5</v>
      </c>
      <c r="BF515" s="10">
        <f>3/24000000*OO[[#This Row],[114 (03JUL1985 03:00:00)-Water Temperature (C)]]*OO[[#This Row],[56]]</f>
        <v>5.6216802771199997E-5</v>
      </c>
      <c r="BG515" s="10">
        <f>3/24000000*OO[[#This Row],[115 (03JUL1985 06:00:00)-Water Temperature (C)]]*OO[[#This Row],[57]]</f>
        <v>1.0453774825812499E-4</v>
      </c>
      <c r="BH515" s="10">
        <f>3/24000000*OO[[#This Row],[116 (03JUL1985 09:00:00)-Water Temperature (C)]]*OO[[#This Row],[58]]</f>
        <v>1.846316922318E-4</v>
      </c>
      <c r="BI515" s="10">
        <f>3/24000000*OO[[#This Row],[117 (03JUL1985 12:00:00)-Water Temperature (C)]]*OO[[#This Row],[59]]</f>
        <v>3.0830895953549997E-4</v>
      </c>
      <c r="BJ515" s="10">
        <f>3/24000000*OO[[#This Row],[118 (03JUL1985 15:00:00)-Water Temperature (C)]]*OO[[#This Row],[60]]</f>
        <v>4.9300524072837498E-4</v>
      </c>
      <c r="BK515" s="10">
        <f>3/24000000*OO[[#This Row],[119 (03JUL1985 18:00:00)-Water Temperature (C)]]*OO[[#This Row],[61]]</f>
        <v>7.5476601163275002E-4</v>
      </c>
      <c r="BL515" s="10">
        <f>3/24000000*OO[[#This Row],[120 (03JUL1985 21:00:00)-Water Temperature (C)]]*OO[[#This Row],[62]]</f>
        <v>1.10809162882575E-3</v>
      </c>
      <c r="BM515" s="10">
        <f>3/24000000*OO[[#This Row],[121 (04JUL1985 00:00:00)-Water Temperature (C)]]*OO[[#This Row],[63]]</f>
        <v>1.5660937590312497E-3</v>
      </c>
      <c r="BN515" s="10">
        <f>3/24000000*OO[[#This Row],[122 (04JUL1985 03:00:00)-Water Temperature (C)]]*OO[[#This Row],[64]]</f>
        <v>2.1425443162148752E-3</v>
      </c>
      <c r="BO515" s="10">
        <f>3/24000000*OO[[#This Row],[123 (04JUL1985 06:00:00)-Water Temperature (C)]]*OO[[#This Row],[65]]</f>
        <v>2.8527115759385E-3</v>
      </c>
      <c r="BP515" s="10">
        <f>3/24000000*OO[[#This Row],[124 (04JUL1985 09:00:00)-Water Temperature (C)]]*OO[[#This Row],[66]]</f>
        <v>3.7285968248725004E-3</v>
      </c>
      <c r="BQ515" s="10">
        <f>3/24000000*OO[[#This Row],[125 (04JUL1985 12:00:00)-Water Temperature (C)]]*OO[[#This Row],[67]]</f>
        <v>4.7754677239199997E-3</v>
      </c>
      <c r="BR515" s="10">
        <f>3/24000000*OO[[#This Row],[126 (04JUL1985 15:00:00)-Water Temperature (C)]]*OO[[#This Row],[68]]</f>
        <v>5.9975470007712492E-3</v>
      </c>
      <c r="BS515" s="10">
        <f>3/24000000*OO[[#This Row],[127 (04JUL1985 18:00:00)-Water Temperature (C)]]*OO[[#This Row],[69]]</f>
        <v>7.3850599742824987E-3</v>
      </c>
      <c r="BT515" s="10">
        <f>3/24000000*OO[[#This Row],[128 (04JUL1985 21:00:00)-Water Temperature (C)]]*OO[[#This Row],[70]]</f>
        <v>8.8889969933262491E-3</v>
      </c>
      <c r="BU515" s="10">
        <f>3/24000000*OO[[#This Row],[129 (05JUL1985 00:00:00)-Water Temperature (C)]]*OO[[#This Row],[71]]</f>
        <v>1.047786793368E-2</v>
      </c>
      <c r="BV515" s="10">
        <f>3/24000000*OO[[#This Row],[130 (05JUL1985 03:00:00)-Water Temperature (C)]]*OO[[#This Row],[72]]</f>
        <v>1.2173409343878748E-2</v>
      </c>
      <c r="BW515" s="10">
        <f>3/24000000*OO[[#This Row],[131 (05JUL1985 06:00:00)-Water Temperature (C)]]*OO[[#This Row],[73]]</f>
        <v>1.3974012548112499E-2</v>
      </c>
      <c r="BX515" s="10">
        <f>3/24000000*OO[[#This Row],[132 (05JUL1985 09:00:00)-Water Temperature (C)]]*OO[[#This Row],[74]]</f>
        <v>1.593440607412375E-2</v>
      </c>
      <c r="BY515" s="10">
        <f>3/24000000*OO[[#This Row],[133 (05JUL1985 12:00:00)-Water Temperature (C)]]*OO[[#This Row],[75]]</f>
        <v>1.799850525550625E-2</v>
      </c>
      <c r="BZ515" s="10">
        <f>3/24000000*OO[[#This Row],[134 (05JUL1985 15:00:00)-Water Temperature (C)]]*OO[[#This Row],[76]]</f>
        <v>2.01144541270275E-2</v>
      </c>
      <c r="CA515" s="10">
        <f>3/24000000*OO[[#This Row],[135 (05JUL1985 18:00:00)-Water Temperature (C)]]*OO[[#This Row],[77]]</f>
        <v>2.2265800889443747E-2</v>
      </c>
      <c r="CB515" s="10">
        <f>3/24000000*OO[[#This Row],[136 (05JUL1985 21:00:00)-Water Temperature (C)]]*OO[[#This Row],[78]]</f>
        <v>2.4394767158999998E-2</v>
      </c>
      <c r="CC515" s="10">
        <f>3/24000000*OO[[#This Row],[137 (06JUL1985 00:00:00)-Water Temperature (C)]]*OO[[#This Row],[79]]</f>
        <v>2.6498138293972493E-2</v>
      </c>
      <c r="CD515" s="10">
        <f>3/24000000*OO[[#This Row],[138 (06JUL1985 03:00:00)-Water Temperature (C)]]*OO[[#This Row],[80]]</f>
        <v>2.8574901147600001E-2</v>
      </c>
      <c r="CE515" s="10">
        <f>3/24000000*OO[[#This Row],[139 (06JUL1985 06:00:00)-Water Temperature (C)]]*OO[[#This Row],[81]]</f>
        <v>3.0662507766183754E-2</v>
      </c>
      <c r="CF515" s="10">
        <f>3/24000000*OO[[#This Row],[140 (06JUL1985 09:00:00)-Water Temperature (C)]]*OO[[#This Row],[82]]</f>
        <v>3.2909439266962499E-2</v>
      </c>
      <c r="CG515" s="10">
        <f>3/24000000*OO[[#This Row],[141 (06JUL1985 12:00:00)-Water Temperature (C)]]*OO[[#This Row],[83]]</f>
        <v>3.5226973986299995E-2</v>
      </c>
      <c r="CH515" s="10">
        <f>3/24000000*OO[[#This Row],[142 (06JUL1985 15:00:00)-Water Temperature (C)]]*OO[[#This Row],[84]]</f>
        <v>3.7593908751062499E-2</v>
      </c>
      <c r="CI515" s="10">
        <f>3/24000000*OO[[#This Row],[143 (06JUL1985 18:00:00)-Water Temperature (C)]]*OO[[#This Row],[85]]</f>
        <v>3.9889875967599998E-2</v>
      </c>
      <c r="CJ515" s="10">
        <f>3/24000000*OO[[#This Row],[144 (06JUL1985 21:00:00)-Water Temperature (C)]]*OO[[#This Row],[86]]</f>
        <v>4.1998799961437495E-2</v>
      </c>
      <c r="CK515" s="10">
        <f>3/24000000*OO[[#This Row],[145 (07JUL1985 00:00:00)-Water Temperature (C)]]*OO[[#This Row],[87]]</f>
        <v>4.3811522254237498E-2</v>
      </c>
      <c r="CL515" s="10">
        <f>3/24000000*OO[[#This Row],[146 (07JUL1985 03:00:00)-Water Temperature (C)]]*OO[[#This Row],[88]]</f>
        <v>4.5515229415887495E-2</v>
      </c>
      <c r="CM515" s="10">
        <f>3/24000000*OO[[#This Row],[147 (07JUL1985 06:00:00)-Water Temperature (C)]]*OO[[#This Row],[89]]</f>
        <v>4.7167063206074999E-2</v>
      </c>
      <c r="CN515" s="10">
        <f>3/24000000*OO[[#This Row],[148 (07JUL1985 09:00:00)-Water Temperature (C)]]*OO[[#This Row],[90]]</f>
        <v>4.8926581877250006E-2</v>
      </c>
      <c r="CO515" s="10">
        <f>3/24000000*OO[[#This Row],[149 (07JUL1985 12:00:00)-Water Temperature (C)]]*OO[[#This Row],[91]]</f>
        <v>5.0757977645549998E-2</v>
      </c>
      <c r="CP515" s="10">
        <f>3/24000000*OO[[#This Row],[150 (07JUL1985 15:00:00)-Water Temperature (C)]]*OO[[#This Row],[92]]</f>
        <v>5.0757977645549998E-2</v>
      </c>
      <c r="CQ515" s="10">
        <f>3/24000000*OO[[#This Row],[151 (07JUL1985 18:00:00)-Water Temperature (C)]]*OO[[#This Row],[93]]</f>
        <v>5.0757977645549998E-2</v>
      </c>
      <c r="CR515" s="10">
        <f>3/24000000*OO[[#This Row],[152 (07JUL1985 21:00:00)-Water Temperature (C)]]*OO[[#This Row],[94]]</f>
        <v>5.0757977645549998E-2</v>
      </c>
      <c r="CS515" s="10">
        <f>3/24000000*OO[[#This Row],[153 (08JUL1985 00:00:00)-Water Temperature (C)]]*OO[[#This Row],[95]]</f>
        <v>5.0757977645549998E-2</v>
      </c>
      <c r="CT515" s="10">
        <f>3/24000000*OO[[#This Row],[154 (08JUL1985 03:00:00)-Water Temperature (C)]]*OO[[#This Row],[96]]</f>
        <v>5.0757977645549998E-2</v>
      </c>
      <c r="CU515" s="10">
        <f>3/24000000*OO[[#This Row],[155 (08JUL1985 06:00:00)-Water Temperature (C)]]*OO[[#This Row],[97]]</f>
        <v>5.0757977645549998E-2</v>
      </c>
      <c r="CV515" s="10">
        <f>3/24000000*OO[[#This Row],[156 (08JUL1985 09:00:00)-Water Temperature (C)]]*OO[[#This Row],[98]]</f>
        <v>5.0757977645549998E-2</v>
      </c>
      <c r="CW515" s="10">
        <f>3/24000000*OO[[#This Row],[157 (08JUL1985 12:00:00)-Water Temperature (C)]]*OO[[#This Row],[99]]</f>
        <v>5.0757977645549998E-2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7.1695870032624989E-42</v>
      </c>
      <c r="AF516" s="10">
        <f>3/24000000*OO[[#This Row],[88 (29JUN1985 21:00:00)-Water Temperature (C)]]*OO[[#This Row],[30]]</f>
        <v>7.1695870032624989E-42</v>
      </c>
      <c r="AG516" s="10">
        <f>3/24000000*OO[[#This Row],[89 (30JUN1985 00:00:00)-Water Temperature (C)]]*OO[[#This Row],[31]]</f>
        <v>8.3650491606974994E-38</v>
      </c>
      <c r="AH516" s="10">
        <f>3/24000000*OO[[#This Row],[90 (30JUN1985 03:00:00)-Water Temperature (C)]]*OO[[#This Row],[32]]</f>
        <v>3.0890278632749996E-34</v>
      </c>
      <c r="AI516" s="10">
        <f>3/24000000*OO[[#This Row],[91 (30JUN1985 06:00:00)-Water Temperature (C)]]*OO[[#This Row],[33]]</f>
        <v>4.3765189127624997E-31</v>
      </c>
      <c r="AJ516" s="10">
        <f>3/24000000*OO[[#This Row],[92 (30JUN1985 09:00:00)-Water Temperature (C)]]*OO[[#This Row],[34]]</f>
        <v>2.7672401250028752E-28</v>
      </c>
      <c r="AK516" s="10">
        <f>3/24000000*OO[[#This Row],[93 (30JUN1985 12:00:00)-Water Temperature (C)]]*OO[[#This Row],[35]]</f>
        <v>8.8282403716162488E-26</v>
      </c>
      <c r="AL516" s="10">
        <f>3/24000000*OO[[#This Row],[94 (30JUN1985 15:00:00)-Water Temperature (C)]]*OO[[#This Row],[36]]</f>
        <v>1.5573234477375E-23</v>
      </c>
      <c r="AM516" s="10">
        <f>3/24000000*OO[[#This Row],[95 (30JUN1985 18:00:00)-Water Temperature (C)]]*OO[[#This Row],[37]]</f>
        <v>1.6394898618470001E-21</v>
      </c>
      <c r="AN516" s="10">
        <f>3/24000000*OO[[#This Row],[96 (30JUN1985 21:00:00)-Water Temperature (C)]]*OO[[#This Row],[38]]</f>
        <v>1.0896439617489999E-19</v>
      </c>
      <c r="AO516" s="10">
        <f>3/24000000*OO[[#This Row],[97 (01JUL1985 00:00:00)-Water Temperature (C)]]*OO[[#This Row],[39]]</f>
        <v>4.8042734251000003E-18</v>
      </c>
      <c r="AP516" s="10">
        <f>3/24000000*OO[[#This Row],[98 (01JUL1985 03:00:00)-Water Temperature (C)]]*OO[[#This Row],[40]]</f>
        <v>1.4744457751283748E-16</v>
      </c>
      <c r="AQ516" s="10">
        <f>3/24000000*OO[[#This Row],[99 (01JUL1985 06:00:00)-Water Temperature (C)]]*OO[[#This Row],[41]]</f>
        <v>3.2806110975975001E-15</v>
      </c>
      <c r="AR516" s="10">
        <f>3/24000000*OO[[#This Row],[100 (01JUL1985 09:00:00)-Water Temperature (C)]]*OO[[#This Row],[42]]</f>
        <v>5.4945802076912493E-14</v>
      </c>
      <c r="AS516" s="10">
        <f>3/24000000*OO[[#This Row],[101 (01JUL1985 12:00:00)-Water Temperature (C)]]*OO[[#This Row],[43]]</f>
        <v>7.07865797115E-13</v>
      </c>
      <c r="AT516" s="10">
        <f>3/24000000*OO[[#This Row],[102 (01JUL1985 15:00:00)-Water Temperature (C)]]*OO[[#This Row],[44]]</f>
        <v>7.1795425981499999E-12</v>
      </c>
      <c r="AU516" s="10">
        <f>3/24000000*OO[[#This Row],[103 (01JUL1985 18:00:00)-Water Temperature (C)]]*OO[[#This Row],[45]]</f>
        <v>5.8591219494550002E-11</v>
      </c>
      <c r="AV516" s="10">
        <f>3/24000000*OO[[#This Row],[104 (01JUL1985 21:00:00)-Water Temperature (C)]]*OO[[#This Row],[46]]</f>
        <v>3.9103804235212497E-10</v>
      </c>
      <c r="AW516" s="10">
        <f>3/24000000*OO[[#This Row],[105 (02JUL1985 00:00:00)-Water Temperature (C)]]*OO[[#This Row],[47]]</f>
        <v>2.1759638304062502E-9</v>
      </c>
      <c r="AX516" s="10">
        <f>3/24000000*OO[[#This Row],[106 (02JUL1985 03:00:00)-Water Temperature (C)]]*OO[[#This Row],[48]]</f>
        <v>1.030222114034E-8</v>
      </c>
      <c r="AY516" s="10">
        <f>3/24000000*OO[[#This Row],[107 (02JUL1985 06:00:00)-Water Temperature (C)]]*OO[[#This Row],[49]]</f>
        <v>4.2217615925549997E-8</v>
      </c>
      <c r="AZ516" s="10">
        <f>3/24000000*OO[[#This Row],[108 (02JUL1985 09:00:00)-Water Temperature (C)]]*OO[[#This Row],[50]]</f>
        <v>1.526633207632E-7</v>
      </c>
      <c r="BA516" s="10">
        <f>3/24000000*OO[[#This Row],[109 (02JUL1985 12:00:00)-Water Temperature (C)]]*OO[[#This Row],[51]]</f>
        <v>4.8996838534275003E-7</v>
      </c>
      <c r="BB516" s="10">
        <f>3/24000000*OO[[#This Row],[110 (02JUL1985 15:00:00)-Water Temperature (C)]]*OO[[#This Row],[52]]</f>
        <v>1.4098294449249999E-6</v>
      </c>
      <c r="BC516" s="10">
        <f>3/24000000*OO[[#This Row],[111 (02JUL1985 18:00:00)-Water Temperature (C)]]*OO[[#This Row],[53]]</f>
        <v>3.6673032132900005E-6</v>
      </c>
      <c r="BD516" s="10">
        <f>3/24000000*OO[[#This Row],[112 (02JUL1985 21:00:00)-Water Temperature (C)]]*OO[[#This Row],[54]]</f>
        <v>8.6833481519699995E-6</v>
      </c>
      <c r="BE516" s="10">
        <f>3/24000000*OO[[#This Row],[113 (03JUL1985 00:00:00)-Water Temperature (C)]]*OO[[#This Row],[55]]</f>
        <v>1.8891479461172498E-5</v>
      </c>
      <c r="BF516" s="10">
        <f>3/24000000*OO[[#This Row],[114 (03JUL1985 03:00:00)-Water Temperature (C)]]*OO[[#This Row],[56]]</f>
        <v>3.82125486742E-5</v>
      </c>
      <c r="BG516" s="10">
        <f>3/24000000*OO[[#This Row],[115 (03JUL1985 06:00:00)-Water Temperature (C)]]*OO[[#This Row],[57]]</f>
        <v>7.2525257526637494E-5</v>
      </c>
      <c r="BH516" s="10">
        <f>3/24000000*OO[[#This Row],[116 (03JUL1985 09:00:00)-Water Temperature (C)]]*OO[[#This Row],[58]]</f>
        <v>1.305904912004E-4</v>
      </c>
      <c r="BI516" s="10">
        <f>3/24000000*OO[[#This Row],[117 (03JUL1985 12:00:00)-Water Temperature (C)]]*OO[[#This Row],[59]]</f>
        <v>2.2209693350916249E-4</v>
      </c>
      <c r="BJ516" s="10">
        <f>3/24000000*OO[[#This Row],[118 (03JUL1985 15:00:00)-Water Temperature (C)]]*OO[[#This Row],[60]]</f>
        <v>3.6131576512750001E-4</v>
      </c>
      <c r="BK516" s="10">
        <f>3/24000000*OO[[#This Row],[119 (03JUL1985 18:00:00)-Water Temperature (C)]]*OO[[#This Row],[61]]</f>
        <v>5.622382579219999E-4</v>
      </c>
      <c r="BL516" s="10">
        <f>3/24000000*OO[[#This Row],[120 (03JUL1985 21:00:00)-Water Temperature (C)]]*OO[[#This Row],[62]]</f>
        <v>8.3832708355024998E-4</v>
      </c>
      <c r="BM516" s="10">
        <f>3/24000000*OO[[#This Row],[121 (04JUL1985 00:00:00)-Water Temperature (C)]]*OO[[#This Row],[63]]</f>
        <v>1.2024551595437498E-3</v>
      </c>
      <c r="BN516" s="10">
        <f>3/24000000*OO[[#This Row],[122 (04JUL1985 03:00:00)-Water Temperature (C)]]*OO[[#This Row],[64]]</f>
        <v>1.6682557836849997E-3</v>
      </c>
      <c r="BO516" s="10">
        <f>3/24000000*OO[[#This Row],[123 (04JUL1985 06:00:00)-Water Temperature (C)]]*OO[[#This Row],[65]]</f>
        <v>2.2506415576434998E-3</v>
      </c>
      <c r="BP516" s="10">
        <f>3/24000000*OO[[#This Row],[124 (04JUL1985 09:00:00)-Water Temperature (C)]]*OO[[#This Row],[66]]</f>
        <v>2.9778911505077498E-3</v>
      </c>
      <c r="BQ516" s="10">
        <f>3/24000000*OO[[#This Row],[125 (04JUL1985 12:00:00)-Water Temperature (C)]]*OO[[#This Row],[67]]</f>
        <v>3.8580234748950004E-3</v>
      </c>
      <c r="BR516" s="10">
        <f>3/24000000*OO[[#This Row],[126 (04JUL1985 15:00:00)-Water Temperature (C)]]*OO[[#This Row],[68]]</f>
        <v>4.8980084471674989E-3</v>
      </c>
      <c r="BS516" s="10">
        <f>3/24000000*OO[[#This Row],[127 (04JUL1985 18:00:00)-Water Temperature (C)]]*OO[[#This Row],[69]]</f>
        <v>6.0931529720100004E-3</v>
      </c>
      <c r="BT516" s="10">
        <f>3/24000000*OO[[#This Row],[128 (04JUL1985 21:00:00)-Water Temperature (C)]]*OO[[#This Row],[70]]</f>
        <v>7.4058451390500001E-3</v>
      </c>
      <c r="BU516" s="10">
        <f>3/24000000*OO[[#This Row],[129 (05JUL1985 00:00:00)-Water Temperature (C)]]*OO[[#This Row],[71]]</f>
        <v>8.8114481001599979E-3</v>
      </c>
      <c r="BV516" s="10">
        <f>3/24000000*OO[[#This Row],[130 (05JUL1985 03:00:00)-Water Temperature (C)]]*OO[[#This Row],[72]]</f>
        <v>1.0328482493437499E-2</v>
      </c>
      <c r="BW516" s="10">
        <f>3/24000000*OO[[#This Row],[131 (05JUL1985 06:00:00)-Water Temperature (C)]]*OO[[#This Row],[73]]</f>
        <v>1.1955915242249999E-2</v>
      </c>
      <c r="BX516" s="10">
        <f>3/24000000*OO[[#This Row],[132 (05JUL1985 09:00:00)-Water Temperature (C)]]*OO[[#This Row],[74]]</f>
        <v>1.3740518878762499E-2</v>
      </c>
      <c r="BY516" s="10">
        <f>3/24000000*OO[[#This Row],[133 (05JUL1985 12:00:00)-Water Temperature (C)]]*OO[[#This Row],[75]]</f>
        <v>1.5635037558553749E-2</v>
      </c>
      <c r="BZ516" s="10">
        <f>3/24000000*OO[[#This Row],[134 (05JUL1985 15:00:00)-Water Temperature (C)]]*OO[[#This Row],[76]]</f>
        <v>1.7595174503718749E-2</v>
      </c>
      <c r="CA516" s="10">
        <f>3/24000000*OO[[#This Row],[135 (05JUL1985 18:00:00)-Water Temperature (C)]]*OO[[#This Row],[77]]</f>
        <v>1.9606318381325E-2</v>
      </c>
      <c r="CB516" s="10">
        <f>3/24000000*OO[[#This Row],[136 (05JUL1985 21:00:00)-Water Temperature (C)]]*OO[[#This Row],[78]]</f>
        <v>2.1617079620873749E-2</v>
      </c>
      <c r="CC516" s="10">
        <f>3/24000000*OO[[#This Row],[137 (06JUL1985 00:00:00)-Water Temperature (C)]]*OO[[#This Row],[79]]</f>
        <v>2.3623133109367502E-2</v>
      </c>
      <c r="CD516" s="10">
        <f>3/24000000*OO[[#This Row],[138 (06JUL1985 03:00:00)-Water Temperature (C)]]*OO[[#This Row],[80]]</f>
        <v>2.5621362663806248E-2</v>
      </c>
      <c r="CE516" s="10">
        <f>3/24000000*OO[[#This Row],[139 (06JUL1985 06:00:00)-Water Temperature (C)]]*OO[[#This Row],[81]]</f>
        <v>2.7642240137242504E-2</v>
      </c>
      <c r="CF516" s="10">
        <f>3/24000000*OO[[#This Row],[140 (06JUL1985 09:00:00)-Water Temperature (C)]]*OO[[#This Row],[82]]</f>
        <v>2.9816065284915001E-2</v>
      </c>
      <c r="CG516" s="10">
        <f>3/24000000*OO[[#This Row],[141 (06JUL1985 12:00:00)-Water Temperature (C)]]*OO[[#This Row],[83]]</f>
        <v>3.2064452710274999E-2</v>
      </c>
      <c r="CH516" s="10">
        <f>3/24000000*OO[[#This Row],[142 (06JUL1985 15:00:00)-Water Temperature (C)]]*OO[[#This Row],[84]]</f>
        <v>3.4369873860224998E-2</v>
      </c>
      <c r="CI516" s="10">
        <f>3/24000000*OO[[#This Row],[143 (06JUL1985 18:00:00)-Water Temperature (C)]]*OO[[#This Row],[85]]</f>
        <v>3.6623103924224999E-2</v>
      </c>
      <c r="CJ516" s="10">
        <f>3/24000000*OO[[#This Row],[144 (06JUL1985 21:00:00)-Water Temperature (C)]]*OO[[#This Row],[86]]</f>
        <v>3.8716643953212497E-2</v>
      </c>
      <c r="CK516" s="10">
        <f>3/24000000*OO[[#This Row],[145 (07JUL1985 00:00:00)-Water Temperature (C)]]*OO[[#This Row],[87]]</f>
        <v>4.0549284912375E-2</v>
      </c>
      <c r="CL516" s="10">
        <f>3/24000000*OO[[#This Row],[146 (07JUL1985 03:00:00)-Water Temperature (C)]]*OO[[#This Row],[88]]</f>
        <v>4.2288888316949998E-2</v>
      </c>
      <c r="CM516" s="10">
        <f>3/24000000*OO[[#This Row],[147 (07JUL1985 06:00:00)-Water Temperature (C)]]*OO[[#This Row],[89]]</f>
        <v>4.3985225491374999E-2</v>
      </c>
      <c r="CN516" s="10">
        <f>3/24000000*OO[[#This Row],[148 (07JUL1985 09:00:00)-Water Temperature (C)]]*OO[[#This Row],[90]]</f>
        <v>4.5784400130149991E-2</v>
      </c>
      <c r="CO516" s="10">
        <f>3/24000000*OO[[#This Row],[149 (07JUL1985 12:00:00)-Water Temperature (C)]]*OO[[#This Row],[91]]</f>
        <v>4.7651198735224998E-2</v>
      </c>
      <c r="CP516" s="10">
        <f>3/24000000*OO[[#This Row],[150 (07JUL1985 15:00:00)-Water Temperature (C)]]*OO[[#This Row],[92]]</f>
        <v>4.7651198735224998E-2</v>
      </c>
      <c r="CQ516" s="10">
        <f>3/24000000*OO[[#This Row],[151 (07JUL1985 18:00:00)-Water Temperature (C)]]*OO[[#This Row],[93]]</f>
        <v>4.7651198735224998E-2</v>
      </c>
      <c r="CR516" s="10">
        <f>3/24000000*OO[[#This Row],[152 (07JUL1985 21:00:00)-Water Temperature (C)]]*OO[[#This Row],[94]]</f>
        <v>4.7651198735224998E-2</v>
      </c>
      <c r="CS516" s="10">
        <f>3/24000000*OO[[#This Row],[153 (08JUL1985 00:00:00)-Water Temperature (C)]]*OO[[#This Row],[95]]</f>
        <v>4.7651198735224998E-2</v>
      </c>
      <c r="CT516" s="10">
        <f>3/24000000*OO[[#This Row],[154 (08JUL1985 03:00:00)-Water Temperature (C)]]*OO[[#This Row],[96]]</f>
        <v>4.7651198735224998E-2</v>
      </c>
      <c r="CU516" s="10">
        <f>3/24000000*OO[[#This Row],[155 (08JUL1985 06:00:00)-Water Temperature (C)]]*OO[[#This Row],[97]]</f>
        <v>4.7651198735224998E-2</v>
      </c>
      <c r="CV516" s="10">
        <f>3/24000000*OO[[#This Row],[156 (08JUL1985 09:00:00)-Water Temperature (C)]]*OO[[#This Row],[98]]</f>
        <v>4.7651198735224998E-2</v>
      </c>
      <c r="CW516" s="10">
        <f>3/24000000*OO[[#This Row],[157 (08JUL1985 12:00:00)-Water Temperature (C)]]*OO[[#This Row],[99]]</f>
        <v>4.7651198735224998E-2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1.4982389026720001E-42</v>
      </c>
      <c r="AF517" s="10">
        <f>3/24000000*OO[[#This Row],[88 (29JUN1985 21:00:00)-Water Temperature (C)]]*OO[[#This Row],[30]]</f>
        <v>1.4982389026720001E-42</v>
      </c>
      <c r="AG517" s="10">
        <f>3/24000000*OO[[#This Row],[89 (30JUN1985 00:00:00)-Water Temperature (C)]]*OO[[#This Row],[31]]</f>
        <v>1.9149514623253745E-38</v>
      </c>
      <c r="AH517" s="10">
        <f>3/24000000*OO[[#This Row],[90 (30JUN1985 03:00:00)-Water Temperature (C)]]*OO[[#This Row],[32]]</f>
        <v>7.6554777072849992E-35</v>
      </c>
      <c r="AI517" s="10">
        <f>3/24000000*OO[[#This Row],[91 (30JUN1985 06:00:00)-Water Temperature (C)]]*OO[[#This Row],[33]]</f>
        <v>1.168364158234E-31</v>
      </c>
      <c r="AJ517" s="10">
        <f>3/24000000*OO[[#This Row],[92 (30JUN1985 09:00:00)-Water Temperature (C)]]*OO[[#This Row],[34]]</f>
        <v>7.8975689709149991E-29</v>
      </c>
      <c r="AK517" s="10">
        <f>3/24000000*OO[[#This Row],[93 (30JUN1985 12:00:00)-Water Temperature (C)]]*OO[[#This Row],[35]]</f>
        <v>2.6769189219272496E-26</v>
      </c>
      <c r="AL517" s="10">
        <f>3/24000000*OO[[#This Row],[94 (30JUN1985 15:00:00)-Water Temperature (C)]]*OO[[#This Row],[36]]</f>
        <v>4.9942277962199995E-24</v>
      </c>
      <c r="AM517" s="10">
        <f>3/24000000*OO[[#This Row],[95 (30JUN1985 18:00:00)-Water Temperature (C)]]*OO[[#This Row],[37]]</f>
        <v>5.5390950230949997E-22</v>
      </c>
      <c r="AN517" s="10">
        <f>3/24000000*OO[[#This Row],[96 (30JUN1985 21:00:00)-Water Temperature (C)]]*OO[[#This Row],[38]]</f>
        <v>3.8655486101999998E-20</v>
      </c>
      <c r="AO517" s="10">
        <f>3/24000000*OO[[#This Row],[97 (01JUL1985 00:00:00)-Water Temperature (C)]]*OO[[#This Row],[39]]</f>
        <v>1.7845202049049999E-18</v>
      </c>
      <c r="AP517" s="10">
        <f>3/24000000*OO[[#This Row],[98 (01JUL1985 03:00:00)-Water Temperature (C)]]*OO[[#This Row],[40]]</f>
        <v>5.7199290195624996E-17</v>
      </c>
      <c r="AQ517" s="10">
        <f>3/24000000*OO[[#This Row],[99 (01JUL1985 06:00:00)-Water Temperature (C)]]*OO[[#This Row],[41]]</f>
        <v>1.326214304799375E-15</v>
      </c>
      <c r="AR517" s="10">
        <f>3/24000000*OO[[#This Row],[100 (01JUL1985 09:00:00)-Water Temperature (C)]]*OO[[#This Row],[42]]</f>
        <v>2.3097504942326248E-14</v>
      </c>
      <c r="AS517" s="10">
        <f>3/24000000*OO[[#This Row],[101 (01JUL1985 12:00:00)-Water Temperature (C)]]*OO[[#This Row],[43]]</f>
        <v>3.0879403015724998E-13</v>
      </c>
      <c r="AT517" s="10">
        <f>3/24000000*OO[[#This Row],[102 (01JUL1985 15:00:00)-Water Temperature (C)]]*OO[[#This Row],[44]]</f>
        <v>3.2444212680499994E-12</v>
      </c>
      <c r="AU517" s="10">
        <f>3/24000000*OO[[#This Row],[103 (01JUL1985 18:00:00)-Water Temperature (C)]]*OO[[#This Row],[45]]</f>
        <v>2.7383881209281252E-11</v>
      </c>
      <c r="AV517" s="10">
        <f>3/24000000*OO[[#This Row],[104 (01JUL1985 21:00:00)-Water Temperature (C)]]*OO[[#This Row],[46]]</f>
        <v>1.8874553399264997E-10</v>
      </c>
      <c r="AW517" s="10">
        <f>3/24000000*OO[[#This Row],[105 (02JUL1985 00:00:00)-Water Temperature (C)]]*OO[[#This Row],[47]]</f>
        <v>1.08325531967125E-9</v>
      </c>
      <c r="AX517" s="10">
        <f>3/24000000*OO[[#This Row],[106 (02JUL1985 03:00:00)-Water Temperature (C)]]*OO[[#This Row],[48]]</f>
        <v>5.2825105863200006E-9</v>
      </c>
      <c r="AY517" s="10">
        <f>3/24000000*OO[[#This Row],[107 (02JUL1985 06:00:00)-Water Temperature (C)]]*OO[[#This Row],[49]]</f>
        <v>2.2267184911447499E-8</v>
      </c>
      <c r="AZ517" s="10">
        <f>3/24000000*OO[[#This Row],[108 (02JUL1985 09:00:00)-Water Temperature (C)]]*OO[[#This Row],[50]]</f>
        <v>8.2714922748599994E-8</v>
      </c>
      <c r="BA517" s="10">
        <f>3/24000000*OO[[#This Row],[109 (02JUL1985 12:00:00)-Water Temperature (C)]]*OO[[#This Row],[51]]</f>
        <v>2.7232547460604995E-7</v>
      </c>
      <c r="BB517" s="10">
        <f>3/24000000*OO[[#This Row],[110 (02JUL1985 15:00:00)-Water Temperature (C)]]*OO[[#This Row],[52]]</f>
        <v>8.0276787325124998E-7</v>
      </c>
      <c r="BC517" s="10">
        <f>3/24000000*OO[[#This Row],[111 (02JUL1985 18:00:00)-Water Temperature (C)]]*OO[[#This Row],[53]]</f>
        <v>2.1367775462048749E-6</v>
      </c>
      <c r="BD517" s="10">
        <f>3/24000000*OO[[#This Row],[112 (02JUL1985 21:00:00)-Water Temperature (C)]]*OO[[#This Row],[54]]</f>
        <v>5.1717828836999999E-6</v>
      </c>
      <c r="BE517" s="10">
        <f>3/24000000*OO[[#This Row],[113 (03JUL1985 00:00:00)-Water Temperature (C)]]*OO[[#This Row],[55]]</f>
        <v>1.1490320286270001E-5</v>
      </c>
      <c r="BF517" s="10">
        <f>3/24000000*OO[[#This Row],[114 (03JUL1985 03:00:00)-Water Temperature (C)]]*OO[[#This Row],[56]]</f>
        <v>2.3709952701434997E-5</v>
      </c>
      <c r="BG517" s="10">
        <f>3/24000000*OO[[#This Row],[115 (03JUL1985 06:00:00)-Water Temperature (C)]]*OO[[#This Row],[57]]</f>
        <v>4.5859733642062495E-5</v>
      </c>
      <c r="BH517" s="10">
        <f>3/24000000*OO[[#This Row],[116 (03JUL1985 09:00:00)-Water Temperature (C)]]*OO[[#This Row],[58]]</f>
        <v>8.4065776746000001E-5</v>
      </c>
      <c r="BI517" s="10">
        <f>3/24000000*OO[[#This Row],[117 (03JUL1985 12:00:00)-Water Temperature (C)]]*OO[[#This Row],[59]]</f>
        <v>1.4541462501739999E-4</v>
      </c>
      <c r="BJ517" s="10">
        <f>3/24000000*OO[[#This Row],[118 (03JUL1985 15:00:00)-Water Temperature (C)]]*OO[[#This Row],[60]]</f>
        <v>2.4036588334614998E-4</v>
      </c>
      <c r="BK517" s="10">
        <f>3/24000000*OO[[#This Row],[119 (03JUL1985 18:00:00)-Water Temperature (C)]]*OO[[#This Row],[61]]</f>
        <v>3.7968947894249997E-4</v>
      </c>
      <c r="BL517" s="10">
        <f>3/24000000*OO[[#This Row],[120 (03JUL1985 21:00:00)-Water Temperature (C)]]*OO[[#This Row],[62]]</f>
        <v>5.7425081125912498E-4</v>
      </c>
      <c r="BM517" s="10">
        <f>3/24000000*OO[[#This Row],[121 (04JUL1985 00:00:00)-Water Temperature (C)]]*OO[[#This Row],[63]]</f>
        <v>8.3490458398949991E-4</v>
      </c>
      <c r="BN517" s="10">
        <f>3/24000000*OO[[#This Row],[122 (04JUL1985 03:00:00)-Water Temperature (C)]]*OO[[#This Row],[64]]</f>
        <v>1.173282093292375E-3</v>
      </c>
      <c r="BO517" s="10">
        <f>3/24000000*OO[[#This Row],[123 (04JUL1985 06:00:00)-Water Temperature (C)]]*OO[[#This Row],[65]]</f>
        <v>1.6020797759425001E-3</v>
      </c>
      <c r="BP517" s="10">
        <f>3/24000000*OO[[#This Row],[124 (04JUL1985 09:00:00)-Water Temperature (C)]]*OO[[#This Row],[66]]</f>
        <v>2.1437390486146253E-3</v>
      </c>
      <c r="BQ517" s="10">
        <f>3/24000000*OO[[#This Row],[125 (04JUL1985 12:00:00)-Water Temperature (C)]]*OO[[#This Row],[67]]</f>
        <v>2.8067277404339994E-3</v>
      </c>
      <c r="BR517" s="10">
        <f>3/24000000*OO[[#This Row],[126 (04JUL1985 15:00:00)-Water Temperature (C)]]*OO[[#This Row],[68]]</f>
        <v>3.5987255915099995E-3</v>
      </c>
      <c r="BS517" s="10">
        <f>3/24000000*OO[[#This Row],[127 (04JUL1985 18:00:00)-Water Temperature (C)]]*OO[[#This Row],[69]]</f>
        <v>4.5188270234250002E-3</v>
      </c>
      <c r="BT517" s="10">
        <f>3/24000000*OO[[#This Row],[128 (04JUL1985 21:00:00)-Water Temperature (C)]]*OO[[#This Row],[70]]</f>
        <v>5.5412142436887498E-3</v>
      </c>
      <c r="BU517" s="10">
        <f>3/24000000*OO[[#This Row],[129 (05JUL1985 00:00:00)-Water Temperature (C)]]*OO[[#This Row],[71]]</f>
        <v>6.6487836166849992E-3</v>
      </c>
      <c r="BV517" s="10">
        <f>3/24000000*OO[[#This Row],[130 (05JUL1985 03:00:00)-Water Temperature (C)]]*OO[[#This Row],[72]]</f>
        <v>7.8561365415225001E-3</v>
      </c>
      <c r="BW517" s="10">
        <f>3/24000000*OO[[#This Row],[131 (05JUL1985 06:00:00)-Water Temperature (C)]]*OO[[#This Row],[73]]</f>
        <v>9.1631710980649983E-3</v>
      </c>
      <c r="BX517" s="10">
        <f>3/24000000*OO[[#This Row],[132 (05JUL1985 09:00:00)-Water Temperature (C)]]*OO[[#This Row],[74]]</f>
        <v>1.060608443521E-2</v>
      </c>
      <c r="BY517" s="10">
        <f>3/24000000*OO[[#This Row],[133 (05JUL1985 12:00:00)-Water Temperature (C)]]*OO[[#This Row],[75]]</f>
        <v>1.2149093102645E-2</v>
      </c>
      <c r="BZ517" s="10">
        <f>3/24000000*OO[[#This Row],[134 (05JUL1985 15:00:00)-Water Temperature (C)]]*OO[[#This Row],[76]]</f>
        <v>1.3758605947147498E-2</v>
      </c>
      <c r="CA517" s="10">
        <f>3/24000000*OO[[#This Row],[135 (05JUL1985 18:00:00)-Water Temperature (C)]]*OO[[#This Row],[77]]</f>
        <v>1.542300357941E-2</v>
      </c>
      <c r="CB517" s="10">
        <f>3/24000000*OO[[#This Row],[136 (05JUL1985 21:00:00)-Water Temperature (C)]]*OO[[#This Row],[78]]</f>
        <v>1.7101683819378752E-2</v>
      </c>
      <c r="CC517" s="10">
        <f>3/24000000*OO[[#This Row],[137 (06JUL1985 00:00:00)-Water Temperature (C)]]*OO[[#This Row],[79]]</f>
        <v>1.879024638423625E-2</v>
      </c>
      <c r="CD517" s="10">
        <f>3/24000000*OO[[#This Row],[138 (06JUL1985 03:00:00)-Water Temperature (C)]]*OO[[#This Row],[80]]</f>
        <v>2.0485099924935E-2</v>
      </c>
      <c r="CE517" s="10">
        <f>3/24000000*OO[[#This Row],[139 (06JUL1985 06:00:00)-Water Temperature (C)]]*OO[[#This Row],[81]]</f>
        <v>2.220892990626875E-2</v>
      </c>
      <c r="CF517" s="10">
        <f>3/24000000*OO[[#This Row],[140 (06JUL1985 09:00:00)-Water Temperature (C)]]*OO[[#This Row],[82]]</f>
        <v>2.4064000478375001E-2</v>
      </c>
      <c r="CG517" s="10">
        <f>3/24000000*OO[[#This Row],[141 (06JUL1985 12:00:00)-Water Temperature (C)]]*OO[[#This Row],[83]]</f>
        <v>2.5987815671006248E-2</v>
      </c>
      <c r="CH517" s="10">
        <f>3/24000000*OO[[#This Row],[142 (06JUL1985 15:00:00)-Water Temperature (C)]]*OO[[#This Row],[84]]</f>
        <v>2.7967298894639996E-2</v>
      </c>
      <c r="CI517" s="10">
        <f>3/24000000*OO[[#This Row],[143 (06JUL1985 18:00:00)-Water Temperature (C)]]*OO[[#This Row],[85]]</f>
        <v>2.9914096438305001E-2</v>
      </c>
      <c r="CJ517" s="10">
        <f>3/24000000*OO[[#This Row],[144 (06JUL1985 21:00:00)-Water Temperature (C)]]*OO[[#This Row],[86]]</f>
        <v>3.1739739277074998E-2</v>
      </c>
      <c r="CK517" s="10">
        <f>3/24000000*OO[[#This Row],[145 (07JUL1985 00:00:00)-Water Temperature (C)]]*OO[[#This Row],[87]]</f>
        <v>3.3360485072037503E-2</v>
      </c>
      <c r="CL517" s="10">
        <f>3/24000000*OO[[#This Row],[146 (07JUL1985 03:00:00)-Water Temperature (C)]]*OO[[#This Row],[88]]</f>
        <v>3.4911187099687498E-2</v>
      </c>
      <c r="CM517" s="10">
        <f>3/24000000*OO[[#This Row],[147 (07JUL1985 06:00:00)-Water Temperature (C)]]*OO[[#This Row],[89]]</f>
        <v>3.6431359272837499E-2</v>
      </c>
      <c r="CN517" s="10">
        <f>3/24000000*OO[[#This Row],[148 (07JUL1985 09:00:00)-Water Temperature (C)]]*OO[[#This Row],[90]]</f>
        <v>3.8039847391350003E-2</v>
      </c>
      <c r="CO517" s="10">
        <f>3/24000000*OO[[#This Row],[149 (07JUL1985 12:00:00)-Water Temperature (C)]]*OO[[#This Row],[91]]</f>
        <v>3.9706341586649999E-2</v>
      </c>
      <c r="CP517" s="10">
        <f>3/24000000*OO[[#This Row],[150 (07JUL1985 15:00:00)-Water Temperature (C)]]*OO[[#This Row],[92]]</f>
        <v>3.9706341586649999E-2</v>
      </c>
      <c r="CQ517" s="10">
        <f>3/24000000*OO[[#This Row],[151 (07JUL1985 18:00:00)-Water Temperature (C)]]*OO[[#This Row],[93]]</f>
        <v>3.9706341586649999E-2</v>
      </c>
      <c r="CR517" s="10">
        <f>3/24000000*OO[[#This Row],[152 (07JUL1985 21:00:00)-Water Temperature (C)]]*OO[[#This Row],[94]]</f>
        <v>3.9706341586649999E-2</v>
      </c>
      <c r="CS517" s="10">
        <f>3/24000000*OO[[#This Row],[153 (08JUL1985 00:00:00)-Water Temperature (C)]]*OO[[#This Row],[95]]</f>
        <v>3.9706341586649999E-2</v>
      </c>
      <c r="CT517" s="10">
        <f>3/24000000*OO[[#This Row],[154 (08JUL1985 03:00:00)-Water Temperature (C)]]*OO[[#This Row],[96]]</f>
        <v>3.9706341586649999E-2</v>
      </c>
      <c r="CU517" s="10">
        <f>3/24000000*OO[[#This Row],[155 (08JUL1985 06:00:00)-Water Temperature (C)]]*OO[[#This Row],[97]]</f>
        <v>3.9706341586649999E-2</v>
      </c>
      <c r="CV517" s="10">
        <f>3/24000000*OO[[#This Row],[156 (08JUL1985 09:00:00)-Water Temperature (C)]]*OO[[#This Row],[98]]</f>
        <v>3.9706341586649999E-2</v>
      </c>
      <c r="CW517" s="10">
        <f>3/24000000*OO[[#This Row],[157 (08JUL1985 12:00:00)-Water Temperature (C)]]*OO[[#This Row],[99]]</f>
        <v>3.9706341586649999E-2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3.8002384999237496E-43</v>
      </c>
      <c r="AF518" s="10">
        <f>3/24000000*OO[[#This Row],[88 (29JUN1985 21:00:00)-Water Temperature (C)]]*OO[[#This Row],[30]]</f>
        <v>3.8002384999237496E-43</v>
      </c>
      <c r="AG518" s="10">
        <f>3/24000000*OO[[#This Row],[89 (30JUN1985 00:00:00)-Water Temperature (C)]]*OO[[#This Row],[31]]</f>
        <v>5.2773204650600001E-39</v>
      </c>
      <c r="AH518" s="10">
        <f>3/24000000*OO[[#This Row],[90 (30JUN1985 03:00:00)-Water Temperature (C)]]*OO[[#This Row],[32]]</f>
        <v>2.2692298104682497E-35</v>
      </c>
      <c r="AI518" s="10">
        <f>3/24000000*OO[[#This Row],[91 (30JUN1985 06:00:00)-Water Temperature (C)]]*OO[[#This Row],[33]]</f>
        <v>3.7042342983499996E-32</v>
      </c>
      <c r="AJ518" s="10">
        <f>3/24000000*OO[[#This Row],[92 (30JUN1985 09:00:00)-Water Temperature (C)]]*OO[[#This Row],[34]]</f>
        <v>2.6609073962350001E-29</v>
      </c>
      <c r="AK518" s="10">
        <f>3/24000000*OO[[#This Row],[93 (30JUN1985 12:00:00)-Water Temperature (C)]]*OO[[#This Row],[35]]</f>
        <v>9.5324755357474981E-27</v>
      </c>
      <c r="AL518" s="10">
        <f>3/24000000*OO[[#This Row],[94 (30JUN1985 15:00:00)-Water Temperature (C)]]*OO[[#This Row],[36]]</f>
        <v>1.872070948866E-24</v>
      </c>
      <c r="AM518" s="10">
        <f>3/24000000*OO[[#This Row],[95 (30JUN1985 18:00:00)-Water Temperature (C)]]*OO[[#This Row],[37]]</f>
        <v>2.1781229444917498E-22</v>
      </c>
      <c r="AN518" s="10">
        <f>3/24000000*OO[[#This Row],[96 (30JUN1985 21:00:00)-Water Temperature (C)]]*OO[[#This Row],[38]]</f>
        <v>1.5898848909884999E-20</v>
      </c>
      <c r="AO518" s="10">
        <f>3/24000000*OO[[#This Row],[97 (01JUL1985 00:00:00)-Water Temperature (C)]]*OO[[#This Row],[39]]</f>
        <v>7.6575267435312494E-19</v>
      </c>
      <c r="AP518" s="10">
        <f>3/24000000*OO[[#This Row],[98 (01JUL1985 03:00:00)-Water Temperature (C)]]*OO[[#This Row],[40]]</f>
        <v>2.5550102675808743E-17</v>
      </c>
      <c r="AQ518" s="10">
        <f>3/24000000*OO[[#This Row],[99 (01JUL1985 06:00:00)-Water Temperature (C)]]*OO[[#This Row],[41]]</f>
        <v>6.1543595291325005E-16</v>
      </c>
      <c r="AR518" s="10">
        <f>3/24000000*OO[[#This Row],[100 (01JUL1985 09:00:00)-Water Temperature (C)]]*OO[[#This Row],[42]]</f>
        <v>1.1114304503321247E-14</v>
      </c>
      <c r="AS518" s="10">
        <f>3/24000000*OO[[#This Row],[101 (01JUL1985 12:00:00)-Water Temperature (C)]]*OO[[#This Row],[43]]</f>
        <v>1.5379309651963749E-13</v>
      </c>
      <c r="AT518" s="10">
        <f>3/24000000*OO[[#This Row],[102 (01JUL1985 15:00:00)-Water Temperature (C)]]*OO[[#This Row],[44]]</f>
        <v>1.6697819997832499E-12</v>
      </c>
      <c r="AU518" s="10">
        <f>3/24000000*OO[[#This Row],[103 (01JUL1985 18:00:00)-Water Temperature (C)]]*OO[[#This Row],[45]]</f>
        <v>1.454238156642625E-11</v>
      </c>
      <c r="AV518" s="10">
        <f>3/24000000*OO[[#This Row],[104 (01JUL1985 21:00:00)-Water Temperature (C)]]*OO[[#This Row],[46]]</f>
        <v>1.0328858964699998E-10</v>
      </c>
      <c r="AW518" s="10">
        <f>3/24000000*OO[[#This Row],[105 (02JUL1985 00:00:00)-Water Temperature (C)]]*OO[[#This Row],[47]]</f>
        <v>6.1012644818999993E-10</v>
      </c>
      <c r="AX518" s="10">
        <f>3/24000000*OO[[#This Row],[106 (02JUL1985 03:00:00)-Water Temperature (C)]]*OO[[#This Row],[48]]</f>
        <v>3.0584720666699996E-9</v>
      </c>
      <c r="AY518" s="10">
        <f>3/24000000*OO[[#This Row],[107 (02JUL1985 06:00:00)-Water Temperature (C)]]*OO[[#This Row],[49]]</f>
        <v>1.3237013375655E-8</v>
      </c>
      <c r="AZ518" s="10">
        <f>3/24000000*OO[[#This Row],[108 (02JUL1985 09:00:00)-Water Temperature (C)]]*OO[[#This Row],[50]]</f>
        <v>5.0423963428537493E-8</v>
      </c>
      <c r="BA518" s="10">
        <f>3/24000000*OO[[#This Row],[109 (02JUL1985 12:00:00)-Water Temperature (C)]]*OO[[#This Row],[51]]</f>
        <v>1.7002778568151247E-7</v>
      </c>
      <c r="BB518" s="10">
        <f>3/24000000*OO[[#This Row],[110 (02JUL1985 15:00:00)-Water Temperature (C)]]*OO[[#This Row],[52]]</f>
        <v>5.1270576170125002E-7</v>
      </c>
      <c r="BC518" s="10">
        <f>3/24000000*OO[[#This Row],[111 (02JUL1985 18:00:00)-Water Temperature (C)]]*OO[[#This Row],[53]]</f>
        <v>1.3944588421239998E-6</v>
      </c>
      <c r="BD518" s="10">
        <f>3/24000000*OO[[#This Row],[112 (02JUL1985 21:00:00)-Water Temperature (C)]]*OO[[#This Row],[54]]</f>
        <v>3.4452888322999996E-6</v>
      </c>
      <c r="BE518" s="10">
        <f>3/24000000*OO[[#This Row],[113 (03JUL1985 00:00:00)-Water Temperature (C)]]*OO[[#This Row],[55]]</f>
        <v>7.8064629754125014E-6</v>
      </c>
      <c r="BF518" s="10">
        <f>3/24000000*OO[[#This Row],[114 (03JUL1985 03:00:00)-Water Temperature (C)]]*OO[[#This Row],[56]]</f>
        <v>1.6412156912927497E-5</v>
      </c>
      <c r="BG518" s="10">
        <f>3/24000000*OO[[#This Row],[115 (03JUL1985 06:00:00)-Water Temperature (C)]]*OO[[#This Row],[57]]</f>
        <v>3.2312750748524997E-5</v>
      </c>
      <c r="BH518" s="10">
        <f>3/24000000*OO[[#This Row],[116 (03JUL1985 09:00:00)-Water Temperature (C)]]*OO[[#This Row],[58]]</f>
        <v>6.0234968817649999E-5</v>
      </c>
      <c r="BI518" s="10">
        <f>3/24000000*OO[[#This Row],[117 (03JUL1985 12:00:00)-Water Temperature (C)]]*OO[[#This Row],[59]]</f>
        <v>1.0586265658387501E-4</v>
      </c>
      <c r="BJ518" s="10">
        <f>3/24000000*OO[[#This Row],[118 (03JUL1985 15:00:00)-Water Temperature (C)]]*OO[[#This Row],[60]]</f>
        <v>1.776259727346125E-4</v>
      </c>
      <c r="BK518" s="10">
        <f>3/24000000*OO[[#This Row],[119 (03JUL1985 18:00:00)-Water Temperature (C)]]*OO[[#This Row],[61]]</f>
        <v>2.8456606200549995E-4</v>
      </c>
      <c r="BL518" s="10">
        <f>3/24000000*OO[[#This Row],[120 (03JUL1985 21:00:00)-Water Temperature (C)]]*OO[[#This Row],[62]]</f>
        <v>4.361611809165E-4</v>
      </c>
      <c r="BM518" s="10">
        <f>3/24000000*OO[[#This Row],[121 (04JUL1985 00:00:00)-Water Temperature (C)]]*OO[[#This Row],[63]]</f>
        <v>6.4222311630100001E-4</v>
      </c>
      <c r="BN518" s="10">
        <f>3/24000000*OO[[#This Row],[122 (04JUL1985 03:00:00)-Water Temperature (C)]]*OO[[#This Row],[64]]</f>
        <v>9.1340047974262505E-4</v>
      </c>
      <c r="BO518" s="10">
        <f>3/24000000*OO[[#This Row],[123 (04JUL1985 06:00:00)-Water Temperature (C)]]*OO[[#This Row],[65]]</f>
        <v>1.2613954901039999E-3</v>
      </c>
      <c r="BP518" s="10">
        <f>3/24000000*OO[[#This Row],[124 (04JUL1985 09:00:00)-Water Temperature (C)]]*OO[[#This Row],[66]]</f>
        <v>1.705775662001125E-3</v>
      </c>
      <c r="BQ518" s="10">
        <f>3/24000000*OO[[#This Row],[125 (04JUL1985 12:00:00)-Water Temperature (C)]]*OO[[#This Row],[67]]</f>
        <v>2.2554718229289999E-3</v>
      </c>
      <c r="BR518" s="10">
        <f>3/24000000*OO[[#This Row],[126 (04JUL1985 15:00:00)-Water Temperature (C)]]*OO[[#This Row],[68]]</f>
        <v>2.9188619553442503E-3</v>
      </c>
      <c r="BS518" s="10">
        <f>3/24000000*OO[[#This Row],[127 (04JUL1985 18:00:00)-Water Temperature (C)]]*OO[[#This Row],[69]]</f>
        <v>3.6972985245299996E-3</v>
      </c>
      <c r="BT518" s="10">
        <f>3/24000000*OO[[#This Row],[128 (04JUL1985 21:00:00)-Water Temperature (C)]]*OO[[#This Row],[70]]</f>
        <v>4.5713916985499993E-3</v>
      </c>
      <c r="BU518" s="10">
        <f>3/24000000*OO[[#This Row],[129 (05JUL1985 00:00:00)-Water Temperature (C)]]*OO[[#This Row],[71]]</f>
        <v>5.5284223055649994E-3</v>
      </c>
      <c r="BV518" s="10">
        <f>3/24000000*OO[[#This Row],[130 (05JUL1985 03:00:00)-Water Temperature (C)]]*OO[[#This Row],[72]]</f>
        <v>6.5812049661037484E-3</v>
      </c>
      <c r="BW518" s="10">
        <f>3/24000000*OO[[#This Row],[131 (05JUL1985 06:00:00)-Water Temperature (C)]]*OO[[#This Row],[73]]</f>
        <v>7.7305505158237484E-3</v>
      </c>
      <c r="BX518" s="10">
        <f>3/24000000*OO[[#This Row],[132 (05JUL1985 09:00:00)-Water Temperature (C)]]*OO[[#This Row],[74]]</f>
        <v>9.0075109438499997E-3</v>
      </c>
      <c r="BY518" s="10">
        <f>3/24000000*OO[[#This Row],[133 (05JUL1985 12:00:00)-Water Temperature (C)]]*OO[[#This Row],[75]]</f>
        <v>1.0382253990375E-2</v>
      </c>
      <c r="BZ518" s="10">
        <f>3/24000000*OO[[#This Row],[134 (05JUL1985 15:00:00)-Water Temperature (C)]]*OO[[#This Row],[76]]</f>
        <v>1.1827344546119998E-2</v>
      </c>
      <c r="CA518" s="10">
        <f>3/24000000*OO[[#This Row],[135 (05JUL1985 18:00:00)-Water Temperature (C)]]*OO[[#This Row],[77]]</f>
        <v>1.33319579331725E-2</v>
      </c>
      <c r="CB518" s="10">
        <f>3/24000000*OO[[#This Row],[136 (05JUL1985 21:00:00)-Water Temperature (C)]]*OO[[#This Row],[78]]</f>
        <v>1.4861488181924998E-2</v>
      </c>
      <c r="CC518" s="10">
        <f>3/24000000*OO[[#This Row],[137 (06JUL1985 00:00:00)-Water Temperature (C)]]*OO[[#This Row],[79]]</f>
        <v>1.6411396871870002E-2</v>
      </c>
      <c r="CD518" s="10">
        <f>3/24000000*OO[[#This Row],[138 (06JUL1985 03:00:00)-Water Temperature (C)]]*OO[[#This Row],[80]]</f>
        <v>1.7977880474609999E-2</v>
      </c>
      <c r="CE518" s="10">
        <f>3/24000000*OO[[#This Row],[139 (06JUL1985 06:00:00)-Water Temperature (C)]]*OO[[#This Row],[81]]</f>
        <v>1.9579614761099998E-2</v>
      </c>
      <c r="CF518" s="10">
        <f>3/24000000*OO[[#This Row],[140 (06JUL1985 09:00:00)-Water Temperature (C)]]*OO[[#This Row],[82]]</f>
        <v>2.1305090100734999E-2</v>
      </c>
      <c r="CG518" s="10">
        <f>3/24000000*OO[[#This Row],[141 (06JUL1985 12:00:00)-Water Temperature (C)]]*OO[[#This Row],[83]]</f>
        <v>2.3099696818222503E-2</v>
      </c>
      <c r="CH518" s="10">
        <f>3/24000000*OO[[#This Row],[142 (06JUL1985 15:00:00)-Water Temperature (C)]]*OO[[#This Row],[84]]</f>
        <v>2.4952011458512498E-2</v>
      </c>
      <c r="CI518" s="10">
        <f>3/24000000*OO[[#This Row],[143 (06JUL1985 18:00:00)-Water Temperature (C)]]*OO[[#This Row],[85]]</f>
        <v>2.6783931292390002E-2</v>
      </c>
      <c r="CJ518" s="10">
        <f>3/24000000*OO[[#This Row],[144 (06JUL1985 21:00:00)-Water Temperature (C)]]*OO[[#This Row],[86]]</f>
        <v>2.8515525597075004E-2</v>
      </c>
      <c r="CK518" s="10">
        <f>3/24000000*OO[[#This Row],[145 (07JUL1985 00:00:00)-Water Temperature (C)]]*OO[[#This Row],[87]]</f>
        <v>3.0070597370969999E-2</v>
      </c>
      <c r="CL518" s="10">
        <f>3/24000000*OO[[#This Row],[146 (07JUL1985 03:00:00)-Water Temperature (C)]]*OO[[#This Row],[88]]</f>
        <v>3.1568876865475E-2</v>
      </c>
      <c r="CM518" s="10">
        <f>3/24000000*OO[[#This Row],[147 (07JUL1985 06:00:00)-Water Temperature (C)]]*OO[[#This Row],[89]]</f>
        <v>3.3044945362000006E-2</v>
      </c>
      <c r="CN518" s="10">
        <f>3/24000000*OO[[#This Row],[148 (07JUL1985 09:00:00)-Water Temperature (C)]]*OO[[#This Row],[90]]</f>
        <v>3.4605083678949995E-2</v>
      </c>
      <c r="CO518" s="10">
        <f>3/24000000*OO[[#This Row],[149 (07JUL1985 12:00:00)-Water Temperature (C)]]*OO[[#This Row],[91]]</f>
        <v>3.62201806242375E-2</v>
      </c>
      <c r="CP518" s="10">
        <f>3/24000000*OO[[#This Row],[150 (07JUL1985 15:00:00)-Water Temperature (C)]]*OO[[#This Row],[92]]</f>
        <v>3.62201806242375E-2</v>
      </c>
      <c r="CQ518" s="10">
        <f>3/24000000*OO[[#This Row],[151 (07JUL1985 18:00:00)-Water Temperature (C)]]*OO[[#This Row],[93]]</f>
        <v>3.62201806242375E-2</v>
      </c>
      <c r="CR518" s="10">
        <f>3/24000000*OO[[#This Row],[152 (07JUL1985 21:00:00)-Water Temperature (C)]]*OO[[#This Row],[94]]</f>
        <v>3.62201806242375E-2</v>
      </c>
      <c r="CS518" s="10">
        <f>3/24000000*OO[[#This Row],[153 (08JUL1985 00:00:00)-Water Temperature (C)]]*OO[[#This Row],[95]]</f>
        <v>3.62201806242375E-2</v>
      </c>
      <c r="CT518" s="10">
        <f>3/24000000*OO[[#This Row],[154 (08JUL1985 03:00:00)-Water Temperature (C)]]*OO[[#This Row],[96]]</f>
        <v>3.62201806242375E-2</v>
      </c>
      <c r="CU518" s="10">
        <f>3/24000000*OO[[#This Row],[155 (08JUL1985 06:00:00)-Water Temperature (C)]]*OO[[#This Row],[97]]</f>
        <v>3.62201806242375E-2</v>
      </c>
      <c r="CV518" s="10">
        <f>3/24000000*OO[[#This Row],[156 (08JUL1985 09:00:00)-Water Temperature (C)]]*OO[[#This Row],[98]]</f>
        <v>3.62201806242375E-2</v>
      </c>
      <c r="CW518" s="10">
        <f>3/24000000*OO[[#This Row],[157 (08JUL1985 12:00:00)-Water Temperature (C)]]*OO[[#This Row],[99]]</f>
        <v>3.62201806242375E-2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9.7267531074937507E-44</v>
      </c>
      <c r="AF519" s="10">
        <f>3/24000000*OO[[#This Row],[88 (29JUN1985 21:00:00)-Water Temperature (C)]]*OO[[#This Row],[30]]</f>
        <v>9.7267531074937507E-44</v>
      </c>
      <c r="AG519" s="10">
        <f>3/24000000*OO[[#This Row],[89 (30JUN1985 00:00:00)-Water Temperature (C)]]*OO[[#This Row],[31]]</f>
        <v>1.4702360321055E-39</v>
      </c>
      <c r="AH519" s="10">
        <f>3/24000000*OO[[#This Row],[90 (30JUN1985 03:00:00)-Water Temperature (C)]]*OO[[#This Row],[32]]</f>
        <v>6.7959364223999998E-36</v>
      </c>
      <c r="AI519" s="10">
        <f>3/24000000*OO[[#This Row],[91 (30JUN1985 06:00:00)-Water Temperature (C)]]*OO[[#This Row],[33]]</f>
        <v>1.1857511956246249E-32</v>
      </c>
      <c r="AJ519" s="10">
        <f>3/24000000*OO[[#This Row],[92 (30JUN1985 09:00:00)-Water Temperature (C)]]*OO[[#This Row],[34]]</f>
        <v>9.04791985632E-30</v>
      </c>
      <c r="AK519" s="10">
        <f>3/24000000*OO[[#This Row],[93 (30JUN1985 12:00:00)-Water Temperature (C)]]*OO[[#This Row],[35]]</f>
        <v>3.4244157919012492E-27</v>
      </c>
      <c r="AL519" s="10">
        <f>3/24000000*OO[[#This Row],[94 (30JUN1985 15:00:00)-Water Temperature (C)]]*OO[[#This Row],[36]]</f>
        <v>7.0764277600087492E-25</v>
      </c>
      <c r="AM519" s="10">
        <f>3/24000000*OO[[#This Row],[95 (30JUN1985 18:00:00)-Water Temperature (C)]]*OO[[#This Row],[37]]</f>
        <v>8.6337660905299992E-23</v>
      </c>
      <c r="AN519" s="10">
        <f>3/24000000*OO[[#This Row],[96 (30JUN1985 21:00:00)-Water Temperature (C)]]*OO[[#This Row],[38]]</f>
        <v>6.5895381235400003E-21</v>
      </c>
      <c r="AO519" s="10">
        <f>3/24000000*OO[[#This Row],[97 (01JUL1985 00:00:00)-Water Temperature (C)]]*OO[[#This Row],[39]]</f>
        <v>3.3100899297375001E-19</v>
      </c>
      <c r="AP519" s="10">
        <f>3/24000000*OO[[#This Row],[98 (01JUL1985 03:00:00)-Water Temperature (C)]]*OO[[#This Row],[40]]</f>
        <v>1.1492903000486248E-17</v>
      </c>
      <c r="AQ519" s="10">
        <f>3/24000000*OO[[#This Row],[99 (01JUL1985 06:00:00)-Water Temperature (C)]]*OO[[#This Row],[41]]</f>
        <v>2.8749967445699997E-16</v>
      </c>
      <c r="AR519" s="10">
        <f>3/24000000*OO[[#This Row],[100 (01JUL1985 09:00:00)-Water Temperature (C)]]*OO[[#This Row],[42]]</f>
        <v>5.3818889124124997E-15</v>
      </c>
      <c r="AS519" s="10">
        <f>3/24000000*OO[[#This Row],[101 (01JUL1985 12:00:00)-Water Temperature (C)]]*OO[[#This Row],[43]]</f>
        <v>7.7056590489175005E-14</v>
      </c>
      <c r="AT519" s="10">
        <f>3/24000000*OO[[#This Row],[102 (01JUL1985 15:00:00)-Water Temperature (C)]]*OO[[#This Row],[44]]</f>
        <v>8.6428695070074981E-13</v>
      </c>
      <c r="AU519" s="10">
        <f>3/24000000*OO[[#This Row],[103 (01JUL1985 18:00:00)-Water Temperature (C)]]*OO[[#This Row],[45]]</f>
        <v>7.7646639806249986E-12</v>
      </c>
      <c r="AV519" s="10">
        <f>3/24000000*OO[[#This Row],[104 (01JUL1985 21:00:00)-Water Temperature (C)]]*OO[[#This Row],[46]]</f>
        <v>5.6814868958187502E-11</v>
      </c>
      <c r="AW519" s="10">
        <f>3/24000000*OO[[#This Row],[105 (02JUL1985 00:00:00)-Water Temperature (C)]]*OO[[#This Row],[47]]</f>
        <v>3.4530755206850002E-10</v>
      </c>
      <c r="AX519" s="10">
        <f>3/24000000*OO[[#This Row],[106 (02JUL1985 03:00:00)-Water Temperature (C)]]*OO[[#This Row],[48]]</f>
        <v>1.7787908503699998E-9</v>
      </c>
      <c r="AY519" s="10">
        <f>3/24000000*OO[[#This Row],[107 (02JUL1985 06:00:00)-Water Temperature (C)]]*OO[[#This Row],[49]]</f>
        <v>7.9018004004099998E-9</v>
      </c>
      <c r="AZ519" s="10">
        <f>3/24000000*OO[[#This Row],[108 (02JUL1985 09:00:00)-Water Temperature (C)]]*OO[[#This Row],[50]]</f>
        <v>3.0857472234449999E-8</v>
      </c>
      <c r="BA519" s="10">
        <f>3/24000000*OO[[#This Row],[109 (02JUL1985 12:00:00)-Water Temperature (C)]]*OO[[#This Row],[51]]</f>
        <v>1.0653659781877499E-7</v>
      </c>
      <c r="BB519" s="10">
        <f>3/24000000*OO[[#This Row],[110 (02JUL1985 15:00:00)-Water Temperature (C)]]*OO[[#This Row],[52]]</f>
        <v>3.2852854572187505E-7</v>
      </c>
      <c r="BC519" s="10">
        <f>3/24000000*OO[[#This Row],[111 (02JUL1985 18:00:00)-Water Temperature (C)]]*OO[[#This Row],[53]]</f>
        <v>9.1276182224850006E-7</v>
      </c>
      <c r="BD519" s="10">
        <f>3/24000000*OO[[#This Row],[112 (02JUL1985 21:00:00)-Water Temperature (C)]]*OO[[#This Row],[54]]</f>
        <v>2.3014187441875E-6</v>
      </c>
      <c r="BE519" s="10">
        <f>3/24000000*OO[[#This Row],[113 (03JUL1985 00:00:00)-Water Temperature (C)]]*OO[[#This Row],[55]]</f>
        <v>5.3165185457999994E-6</v>
      </c>
      <c r="BF519" s="10">
        <f>3/24000000*OO[[#This Row],[114 (03JUL1985 03:00:00)-Water Temperature (C)]]*OO[[#This Row],[56]]</f>
        <v>1.1384650461435001E-5</v>
      </c>
      <c r="BG519" s="10">
        <f>3/24000000*OO[[#This Row],[115 (03JUL1985 06:00:00)-Water Temperature (C)]]*OO[[#This Row],[57]]</f>
        <v>2.280842935320375E-5</v>
      </c>
      <c r="BH519" s="10">
        <f>3/24000000*OO[[#This Row],[116 (03JUL1985 09:00:00)-Water Temperature (C)]]*OO[[#This Row],[58]]</f>
        <v>4.3224504807499999E-5</v>
      </c>
      <c r="BI519" s="10">
        <f>3/24000000*OO[[#This Row],[117 (03JUL1985 12:00:00)-Water Temperature (C)]]*OO[[#This Row],[59]]</f>
        <v>7.7162390654987489E-5</v>
      </c>
      <c r="BJ519" s="10">
        <f>3/24000000*OO[[#This Row],[118 (03JUL1985 15:00:00)-Water Temperature (C)]]*OO[[#This Row],[60]]</f>
        <v>1.3138106953871248E-4</v>
      </c>
      <c r="BK519" s="10">
        <f>3/24000000*OO[[#This Row],[119 (03JUL1985 18:00:00)-Water Temperature (C)]]*OO[[#This Row],[61]]</f>
        <v>2.1341120156524997E-4</v>
      </c>
      <c r="BL519" s="10">
        <f>3/24000000*OO[[#This Row],[120 (03JUL1985 21:00:00)-Water Temperature (C)]]*OO[[#This Row],[62]]</f>
        <v>3.3140838432974999E-4</v>
      </c>
      <c r="BM519" s="10">
        <f>3/24000000*OO[[#This Row],[121 (04JUL1985 00:00:00)-Water Temperature (C)]]*OO[[#This Row],[63]]</f>
        <v>4.9406678841074992E-4</v>
      </c>
      <c r="BN519" s="10">
        <f>3/24000000*OO[[#This Row],[122 (04JUL1985 03:00:00)-Water Temperature (C)]]*OO[[#This Row],[64]]</f>
        <v>7.1096454501187495E-4</v>
      </c>
      <c r="BO519" s="10">
        <f>3/24000000*OO[[#This Row],[123 (04JUL1985 06:00:00)-Water Temperature (C)]]*OO[[#This Row],[65]]</f>
        <v>9.9270392009999982E-4</v>
      </c>
      <c r="BP519" s="10">
        <f>3/24000000*OO[[#This Row],[124 (04JUL1985 09:00:00)-Water Temperature (C)]]*OO[[#This Row],[66]]</f>
        <v>1.3562902443168749E-3</v>
      </c>
      <c r="BQ519" s="10">
        <f>3/24000000*OO[[#This Row],[125 (04JUL1985 12:00:00)-Water Temperature (C)]]*OO[[#This Row],[67]]</f>
        <v>1.8107209760478752E-3</v>
      </c>
      <c r="BR519" s="10">
        <f>3/24000000*OO[[#This Row],[126 (04JUL1985 15:00:00)-Water Temperature (C)]]*OO[[#This Row],[68]]</f>
        <v>2.3646403321455002E-3</v>
      </c>
      <c r="BS519" s="10">
        <f>3/24000000*OO[[#This Row],[127 (04JUL1985 18:00:00)-Water Temperature (C)]]*OO[[#This Row],[69]]</f>
        <v>3.0209355487438748E-3</v>
      </c>
      <c r="BT519" s="10">
        <f>3/24000000*OO[[#This Row],[128 (04JUL1985 21:00:00)-Water Temperature (C)]]*OO[[#This Row],[70]]</f>
        <v>3.7653882436399998E-3</v>
      </c>
      <c r="BU519" s="10">
        <f>3/24000000*OO[[#This Row],[129 (05JUL1985 00:00:00)-Water Temperature (C)]]*OO[[#This Row],[71]]</f>
        <v>4.5887110353899996E-3</v>
      </c>
      <c r="BV519" s="10">
        <f>3/24000000*OO[[#This Row],[130 (05JUL1985 03:00:00)-Water Temperature (C)]]*OO[[#This Row],[72]]</f>
        <v>5.5022537499825001E-3</v>
      </c>
      <c r="BW519" s="10">
        <f>3/24000000*OO[[#This Row],[131 (05JUL1985 06:00:00)-Water Temperature (C)]]*OO[[#This Row],[73]]</f>
        <v>6.5076962316500007E-3</v>
      </c>
      <c r="BX519" s="10">
        <f>3/24000000*OO[[#This Row],[132 (05JUL1985 09:00:00)-Water Temperature (C)]]*OO[[#This Row],[74]]</f>
        <v>7.6315913020424996E-3</v>
      </c>
      <c r="BY519" s="10">
        <f>3/24000000*OO[[#This Row],[133 (05JUL1985 12:00:00)-Water Temperature (C)]]*OO[[#This Row],[75]]</f>
        <v>8.8499398497949994E-3</v>
      </c>
      <c r="BZ519" s="10">
        <f>3/24000000*OO[[#This Row],[134 (05JUL1985 15:00:00)-Water Temperature (C)]]*OO[[#This Row],[76]]</f>
        <v>1.013978478375E-2</v>
      </c>
      <c r="CA519" s="10">
        <f>3/24000000*OO[[#This Row],[135 (05JUL1985 18:00:00)-Water Temperature (C)]]*OO[[#This Row],[77]]</f>
        <v>1.149198547139375E-2</v>
      </c>
      <c r="CB519" s="10">
        <f>3/24000000*OO[[#This Row],[136 (05JUL1985 21:00:00)-Water Temperature (C)]]*OO[[#This Row],[78]]</f>
        <v>1.2876790257044999E-2</v>
      </c>
      <c r="CC519" s="10">
        <f>3/24000000*OO[[#This Row],[137 (06JUL1985 00:00:00)-Water Temperature (C)]]*OO[[#This Row],[79]]</f>
        <v>1.4289785989665E-2</v>
      </c>
      <c r="CD519" s="10">
        <f>3/24000000*OO[[#This Row],[138 (06JUL1985 03:00:00)-Water Temperature (C)]]*OO[[#This Row],[80]]</f>
        <v>1.5727162176316249E-2</v>
      </c>
      <c r="CE519" s="10">
        <f>3/24000000*OO[[#This Row],[139 (06JUL1985 06:00:00)-Water Temperature (C)]]*OO[[#This Row],[81]]</f>
        <v>1.72040630585075E-2</v>
      </c>
      <c r="CF519" s="10">
        <f>3/24000000*OO[[#This Row],[140 (06JUL1985 09:00:00)-Water Temperature (C)]]*OO[[#This Row],[82]]</f>
        <v>1.87972950916225E-2</v>
      </c>
      <c r="CG519" s="10">
        <f>3/24000000*OO[[#This Row],[141 (06JUL1985 12:00:00)-Water Temperature (C)]]*OO[[#This Row],[83]]</f>
        <v>2.0460032023850001E-2</v>
      </c>
      <c r="CH519" s="10">
        <f>3/24000000*OO[[#This Row],[142 (06JUL1985 15:00:00)-Water Temperature (C)]]*OO[[#This Row],[84]]</f>
        <v>2.2181974705606251E-2</v>
      </c>
      <c r="CI519" s="10">
        <f>3/24000000*OO[[#This Row],[143 (06JUL1985 18:00:00)-Water Temperature (C)]]*OO[[#This Row],[85]]</f>
        <v>2.3893836329114997E-2</v>
      </c>
      <c r="CJ519" s="10">
        <f>3/24000000*OO[[#This Row],[144 (06JUL1985 21:00:00)-Water Temperature (C)]]*OO[[#This Row],[86]]</f>
        <v>2.55242920776525E-2</v>
      </c>
      <c r="CK519" s="10">
        <f>3/24000000*OO[[#This Row],[145 (07JUL1985 00:00:00)-Water Temperature (C)]]*OO[[#This Row],[87]]</f>
        <v>2.7003486270024999E-2</v>
      </c>
      <c r="CL519" s="10">
        <f>3/24000000*OO[[#This Row],[146 (07JUL1985 03:00:00)-Water Temperature (C)]]*OO[[#This Row],[88]]</f>
        <v>2.8437398414099996E-2</v>
      </c>
      <c r="CM519" s="10">
        <f>3/24000000*OO[[#This Row],[147 (07JUL1985 06:00:00)-Water Temperature (C)]]*OO[[#This Row],[89]]</f>
        <v>2.9856518106187502E-2</v>
      </c>
      <c r="CN519" s="10">
        <f>3/24000000*OO[[#This Row],[148 (07JUL1985 09:00:00)-Water Temperature (C)]]*OO[[#This Row],[90]]</f>
        <v>3.1355743848854999E-2</v>
      </c>
      <c r="CO519" s="10">
        <f>3/24000000*OO[[#This Row],[149 (07JUL1985 12:00:00)-Water Temperature (C)]]*OO[[#This Row],[91]]</f>
        <v>3.2907594494875E-2</v>
      </c>
      <c r="CP519" s="10">
        <f>3/24000000*OO[[#This Row],[150 (07JUL1985 15:00:00)-Water Temperature (C)]]*OO[[#This Row],[92]]</f>
        <v>3.2907594494875E-2</v>
      </c>
      <c r="CQ519" s="10">
        <f>3/24000000*OO[[#This Row],[151 (07JUL1985 18:00:00)-Water Temperature (C)]]*OO[[#This Row],[93]]</f>
        <v>3.2907594494875E-2</v>
      </c>
      <c r="CR519" s="10">
        <f>3/24000000*OO[[#This Row],[152 (07JUL1985 21:00:00)-Water Temperature (C)]]*OO[[#This Row],[94]]</f>
        <v>3.2907594494875E-2</v>
      </c>
      <c r="CS519" s="10">
        <f>3/24000000*OO[[#This Row],[153 (08JUL1985 00:00:00)-Water Temperature (C)]]*OO[[#This Row],[95]]</f>
        <v>3.2907594494875E-2</v>
      </c>
      <c r="CT519" s="10">
        <f>3/24000000*OO[[#This Row],[154 (08JUL1985 03:00:00)-Water Temperature (C)]]*OO[[#This Row],[96]]</f>
        <v>3.2907594494875E-2</v>
      </c>
      <c r="CU519" s="10">
        <f>3/24000000*OO[[#This Row],[155 (08JUL1985 06:00:00)-Water Temperature (C)]]*OO[[#This Row],[97]]</f>
        <v>3.2907594494875E-2</v>
      </c>
      <c r="CV519" s="10">
        <f>3/24000000*OO[[#This Row],[156 (08JUL1985 09:00:00)-Water Temperature (C)]]*OO[[#This Row],[98]]</f>
        <v>3.2907594494875E-2</v>
      </c>
      <c r="CW519" s="10">
        <f>3/24000000*OO[[#This Row],[157 (08JUL1985 12:00:00)-Water Temperature (C)]]*OO[[#This Row],[99]]</f>
        <v>3.2907594494875E-2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4.1133998228125001E-40</v>
      </c>
      <c r="AH520" s="10">
        <f>3/24000000*OO[[#This Row],[90 (30JUN1985 03:00:00)-Water Temperature (C)]]*OO[[#This Row],[32]]</f>
        <v>2.0441555564204999E-36</v>
      </c>
      <c r="AI520" s="10">
        <f>3/24000000*OO[[#This Row],[91 (30JUN1985 06:00:00)-Water Temperature (C)]]*OO[[#This Row],[33]]</f>
        <v>3.8119327064324994E-33</v>
      </c>
      <c r="AJ520" s="10">
        <f>3/24000000*OO[[#This Row],[92 (30JUN1985 09:00:00)-Water Temperature (C)]]*OO[[#This Row],[34]]</f>
        <v>3.0897610382175E-30</v>
      </c>
      <c r="AK520" s="10">
        <f>3/24000000*OO[[#This Row],[93 (30JUN1985 12:00:00)-Water Temperature (C)]]*OO[[#This Row],[35]]</f>
        <v>1.2353747796174999E-27</v>
      </c>
      <c r="AL520" s="10">
        <f>3/24000000*OO[[#This Row],[94 (30JUN1985 15:00:00)-Water Temperature (C)]]*OO[[#This Row],[36]]</f>
        <v>2.6858624465484994E-25</v>
      </c>
      <c r="AM520" s="10">
        <f>3/24000000*OO[[#This Row],[95 (30JUN1985 18:00:00)-Water Temperature (C)]]*OO[[#This Row],[37]]</f>
        <v>3.4357422545850002E-23</v>
      </c>
      <c r="AN520" s="10">
        <f>3/24000000*OO[[#This Row],[96 (30JUN1985 21:00:00)-Water Temperature (C)]]*OO[[#This Row],[38]]</f>
        <v>2.7413889192652498E-21</v>
      </c>
      <c r="AO520" s="10">
        <f>3/24000000*OO[[#This Row],[97 (01JUL1985 00:00:00)-Water Temperature (C)]]*OO[[#This Row],[39]]</f>
        <v>1.4358967145654999E-19</v>
      </c>
      <c r="AP520" s="10">
        <f>3/24000000*OO[[#This Row],[98 (01JUL1985 03:00:00)-Water Temperature (C)]]*OO[[#This Row],[40]]</f>
        <v>5.1866790629937493E-18</v>
      </c>
      <c r="AQ520" s="10">
        <f>3/24000000*OO[[#This Row],[99 (01JUL1985 06:00:00)-Water Temperature (C)]]*OO[[#This Row],[41]]</f>
        <v>1.3470707835344998E-16</v>
      </c>
      <c r="AR520" s="10">
        <f>3/24000000*OO[[#This Row],[100 (01JUL1985 09:00:00)-Water Temperature (C)]]*OO[[#This Row],[42]]</f>
        <v>2.6130692085330002E-15</v>
      </c>
      <c r="AS520" s="10">
        <f>3/24000000*OO[[#This Row],[101 (01JUL1985 12:00:00)-Water Temperature (C)]]*OO[[#This Row],[43]]</f>
        <v>3.8700256889012496E-14</v>
      </c>
      <c r="AT520" s="10">
        <f>3/24000000*OO[[#This Row],[102 (01JUL1985 15:00:00)-Water Temperature (C)]]*OO[[#This Row],[44]]</f>
        <v>4.482786613875E-13</v>
      </c>
      <c r="AU520" s="10">
        <f>3/24000000*OO[[#This Row],[103 (01JUL1985 18:00:00)-Water Temperature (C)]]*OO[[#This Row],[45]]</f>
        <v>4.1530142396925007E-12</v>
      </c>
      <c r="AV520" s="10">
        <f>3/24000000*OO[[#This Row],[104 (01JUL1985 21:00:00)-Water Temperature (C)]]*OO[[#This Row],[46]]</f>
        <v>3.1296173079499998E-11</v>
      </c>
      <c r="AW520" s="10">
        <f>3/24000000*OO[[#This Row],[105 (02JUL1985 00:00:00)-Water Temperature (C)]]*OO[[#This Row],[47]]</f>
        <v>1.9563816747428749E-10</v>
      </c>
      <c r="AX520" s="10">
        <f>3/24000000*OO[[#This Row],[106 (02JUL1985 03:00:00)-Water Temperature (C)]]*OO[[#This Row],[48]]</f>
        <v>1.0352366204550001E-9</v>
      </c>
      <c r="AY520" s="10">
        <f>3/24000000*OO[[#This Row],[107 (02JUL1985 06:00:00)-Water Temperature (C)]]*OO[[#This Row],[49]]</f>
        <v>4.7182883049600005E-9</v>
      </c>
      <c r="AZ520" s="10">
        <f>3/24000000*OO[[#This Row],[108 (02JUL1985 09:00:00)-Water Temperature (C)]]*OO[[#This Row],[50]]</f>
        <v>1.8881141933929998E-8</v>
      </c>
      <c r="BA520" s="10">
        <f>3/24000000*OO[[#This Row],[109 (02JUL1985 12:00:00)-Water Temperature (C)]]*OO[[#This Row],[51]]</f>
        <v>6.6719976962587495E-8</v>
      </c>
      <c r="BB520" s="10">
        <f>3/24000000*OO[[#This Row],[110 (02JUL1985 15:00:00)-Water Temperature (C)]]*OO[[#This Row],[52]]</f>
        <v>2.1032378505787499E-7</v>
      </c>
      <c r="BC520" s="10">
        <f>3/24000000*OO[[#This Row],[111 (02JUL1985 18:00:00)-Water Temperature (C)]]*OO[[#This Row],[53]]</f>
        <v>5.9669384551424996E-7</v>
      </c>
      <c r="BD520" s="10">
        <f>3/24000000*OO[[#This Row],[112 (02JUL1985 21:00:00)-Water Temperature (C)]]*OO[[#This Row],[54]]</f>
        <v>1.534780493545125E-6</v>
      </c>
      <c r="BE520" s="10">
        <f>3/24000000*OO[[#This Row],[113 (03JUL1985 00:00:00)-Water Temperature (C)]]*OO[[#This Row],[55]]</f>
        <v>3.6133290986324999E-6</v>
      </c>
      <c r="BF520" s="10">
        <f>3/24000000*OO[[#This Row],[114 (03JUL1985 03:00:00)-Water Temperature (C)]]*OO[[#This Row],[56]]</f>
        <v>7.8778278503862489E-6</v>
      </c>
      <c r="BG520" s="10">
        <f>3/24000000*OO[[#This Row],[115 (03JUL1985 06:00:00)-Water Temperature (C)]]*OO[[#This Row],[57]]</f>
        <v>1.6053880306000001E-5</v>
      </c>
      <c r="BH520" s="10">
        <f>3/24000000*OO[[#This Row],[116 (03JUL1985 09:00:00)-Water Temperature (C)]]*OO[[#This Row],[58]]</f>
        <v>3.0917462584862494E-5</v>
      </c>
      <c r="BI520" s="10">
        <f>3/24000000*OO[[#This Row],[117 (03JUL1985 12:00:00)-Water Temperature (C)]]*OO[[#This Row],[59]]</f>
        <v>5.6039884728374997E-5</v>
      </c>
      <c r="BJ520" s="10">
        <f>3/24000000*OO[[#This Row],[118 (03JUL1985 15:00:00)-Water Temperature (C)]]*OO[[#This Row],[60]]</f>
        <v>9.6787748499900007E-5</v>
      </c>
      <c r="BK520" s="10">
        <f>3/24000000*OO[[#This Row],[119 (03JUL1985 18:00:00)-Water Temperature (C)]]*OO[[#This Row],[61]]</f>
        <v>1.59354964671925E-4</v>
      </c>
      <c r="BL520" s="10">
        <f>3/24000000*OO[[#This Row],[120 (03JUL1985 21:00:00)-Water Temperature (C)]]*OO[[#This Row],[62]]</f>
        <v>2.5064495753049999E-4</v>
      </c>
      <c r="BM520" s="10">
        <f>3/24000000*OO[[#This Row],[121 (04JUL1985 00:00:00)-Water Temperature (C)]]*OO[[#This Row],[63]]</f>
        <v>3.7819938259499997E-4</v>
      </c>
      <c r="BN520" s="10">
        <f>3/24000000*OO[[#This Row],[122 (04JUL1985 03:00:00)-Water Temperature (C)]]*OO[[#This Row],[64]]</f>
        <v>5.5046588486249999E-4</v>
      </c>
      <c r="BO520" s="10">
        <f>3/24000000*OO[[#This Row],[123 (04JUL1985 06:00:00)-Water Temperature (C)]]*OO[[#This Row],[65]]</f>
        <v>7.7684157856499996E-4</v>
      </c>
      <c r="BP520" s="10">
        <f>3/24000000*OO[[#This Row],[124 (04JUL1985 09:00:00)-Water Temperature (C)]]*OO[[#This Row],[66]]</f>
        <v>1.0719995913251251E-3</v>
      </c>
      <c r="BQ520" s="10">
        <f>3/24000000*OO[[#This Row],[125 (04JUL1985 12:00:00)-Water Temperature (C)]]*OO[[#This Row],[67]]</f>
        <v>1.4446516924169997E-3</v>
      </c>
      <c r="BR520" s="10">
        <f>3/24000000*OO[[#This Row],[126 (04JUL1985 15:00:00)-Water Temperature (C)]]*OO[[#This Row],[68]]</f>
        <v>1.9033207572530001E-3</v>
      </c>
      <c r="BS520" s="10">
        <f>3/24000000*OO[[#This Row],[127 (04JUL1985 18:00:00)-Water Temperature (C)]]*OO[[#This Row],[69]]</f>
        <v>2.451869742028E-3</v>
      </c>
      <c r="BT520" s="10">
        <f>3/24000000*OO[[#This Row],[128 (04JUL1985 21:00:00)-Water Temperature (C)]]*OO[[#This Row],[70]]</f>
        <v>3.0802758460737501E-3</v>
      </c>
      <c r="BU520" s="10">
        <f>3/24000000*OO[[#This Row],[129 (05JUL1985 00:00:00)-Water Temperature (C)]]*OO[[#This Row],[71]]</f>
        <v>3.7818786446100002E-3</v>
      </c>
      <c r="BV520" s="10">
        <f>3/24000000*OO[[#This Row],[130 (05JUL1985 03:00:00)-Water Temperature (C)]]*OO[[#This Row],[72]]</f>
        <v>4.5668656901099993E-3</v>
      </c>
      <c r="BW520" s="10">
        <f>3/24000000*OO[[#This Row],[131 (05JUL1985 06:00:00)-Water Temperature (C)]]*OO[[#This Row],[73]]</f>
        <v>5.4376014859037498E-3</v>
      </c>
      <c r="BX520" s="10">
        <f>3/24000000*OO[[#This Row],[132 (05JUL1985 09:00:00)-Water Temperature (C)]]*OO[[#This Row],[74]]</f>
        <v>6.4166633640374985E-3</v>
      </c>
      <c r="BY520" s="10">
        <f>3/24000000*OO[[#This Row],[133 (05JUL1985 12:00:00)-Water Temperature (C)]]*OO[[#This Row],[75]]</f>
        <v>7.4854480039600003E-3</v>
      </c>
      <c r="BZ520" s="10">
        <f>3/24000000*OO[[#This Row],[134 (05JUL1985 15:00:00)-Water Temperature (C)]]*OO[[#This Row],[76]]</f>
        <v>8.6245802918099995E-3</v>
      </c>
      <c r="CA520" s="10">
        <f>3/24000000*OO[[#This Row],[135 (05JUL1985 18:00:00)-Water Temperature (C)]]*OO[[#This Row],[77]]</f>
        <v>9.8269872611562482E-3</v>
      </c>
      <c r="CB520" s="10">
        <f>3/24000000*OO[[#This Row],[136 (05JUL1985 21:00:00)-Water Temperature (C)]]*OO[[#This Row],[78]]</f>
        <v>1.1067159103733749E-2</v>
      </c>
      <c r="CC520" s="10">
        <f>3/24000000*OO[[#This Row],[137 (06JUL1985 00:00:00)-Water Temperature (C)]]*OO[[#This Row],[79]]</f>
        <v>1.2341011247786249E-2</v>
      </c>
      <c r="CD520" s="10">
        <f>3/24000000*OO[[#This Row],[138 (06JUL1985 03:00:00)-Water Temperature (C)]]*OO[[#This Row],[80]]</f>
        <v>1.3644873992889998E-2</v>
      </c>
      <c r="CE520" s="10">
        <f>3/24000000*OO[[#This Row],[139 (06JUL1985 06:00:00)-Water Temperature (C)]]*OO[[#This Row],[81]]</f>
        <v>1.4990726213539999E-2</v>
      </c>
      <c r="CF520" s="10">
        <f>3/24000000*OO[[#This Row],[140 (06JUL1985 09:00:00)-Water Temperature (C)]]*OO[[#This Row],[82]]</f>
        <v>1.6444991093534998E-2</v>
      </c>
      <c r="CG520" s="10">
        <f>3/24000000*OO[[#This Row],[141 (06JUL1985 12:00:00)-Water Temperature (C)]]*OO[[#This Row],[83]]</f>
        <v>1.7968502508724997E-2</v>
      </c>
      <c r="CH520" s="10">
        <f>3/24000000*OO[[#This Row],[142 (06JUL1985 15:00:00)-Water Temperature (C)]]*OO[[#This Row],[84]]</f>
        <v>1.95518916736E-2</v>
      </c>
      <c r="CI520" s="10">
        <f>3/24000000*OO[[#This Row],[143 (06JUL1985 18:00:00)-Water Temperature (C)]]*OO[[#This Row],[85]]</f>
        <v>2.1134050549447503E-2</v>
      </c>
      <c r="CJ520" s="10">
        <f>3/24000000*OO[[#This Row],[144 (06JUL1985 21:00:00)-Water Temperature (C)]]*OO[[#This Row],[86]]</f>
        <v>2.2651853264544997E-2</v>
      </c>
      <c r="CK520" s="10">
        <f>3/24000000*OO[[#This Row],[145 (07JUL1985 00:00:00)-Water Temperature (C)]]*OO[[#This Row],[87]]</f>
        <v>2.4041903827385001E-2</v>
      </c>
      <c r="CL520" s="10">
        <f>3/24000000*OO[[#This Row],[146 (07JUL1985 03:00:00)-Water Temperature (C)]]*OO[[#This Row],[88]]</f>
        <v>2.539672065994E-2</v>
      </c>
      <c r="CM520" s="10">
        <f>3/24000000*OO[[#This Row],[147 (07JUL1985 06:00:00)-Water Temperature (C)]]*OO[[#This Row],[89]]</f>
        <v>2.6743937441864998E-2</v>
      </c>
      <c r="CN520" s="10">
        <f>3/24000000*OO[[#This Row],[148 (07JUL1985 09:00:00)-Water Temperature (C)]]*OO[[#This Row],[90]]</f>
        <v>2.8166245929779999E-2</v>
      </c>
      <c r="CO520" s="10">
        <f>3/24000000*OO[[#This Row],[149 (07JUL1985 12:00:00)-Water Temperature (C)]]*OO[[#This Row],[91]]</f>
        <v>2.9639685247350001E-2</v>
      </c>
      <c r="CP520" s="10">
        <f>3/24000000*OO[[#This Row],[150 (07JUL1985 15:00:00)-Water Temperature (C)]]*OO[[#This Row],[92]]</f>
        <v>2.9639685247350001E-2</v>
      </c>
      <c r="CQ520" s="10">
        <f>3/24000000*OO[[#This Row],[151 (07JUL1985 18:00:00)-Water Temperature (C)]]*OO[[#This Row],[93]]</f>
        <v>2.9639685247350001E-2</v>
      </c>
      <c r="CR520" s="10">
        <f>3/24000000*OO[[#This Row],[152 (07JUL1985 21:00:00)-Water Temperature (C)]]*OO[[#This Row],[94]]</f>
        <v>2.9639685247350001E-2</v>
      </c>
      <c r="CS520" s="10">
        <f>3/24000000*OO[[#This Row],[153 (08JUL1985 00:00:00)-Water Temperature (C)]]*OO[[#This Row],[95]]</f>
        <v>2.9639685247350001E-2</v>
      </c>
      <c r="CT520" s="10">
        <f>3/24000000*OO[[#This Row],[154 (08JUL1985 03:00:00)-Water Temperature (C)]]*OO[[#This Row],[96]]</f>
        <v>2.9639685247350001E-2</v>
      </c>
      <c r="CU520" s="10">
        <f>3/24000000*OO[[#This Row],[155 (08JUL1985 06:00:00)-Water Temperature (C)]]*OO[[#This Row],[97]]</f>
        <v>2.9639685247350001E-2</v>
      </c>
      <c r="CV520" s="10">
        <f>3/24000000*OO[[#This Row],[156 (08JUL1985 09:00:00)-Water Temperature (C)]]*OO[[#This Row],[98]]</f>
        <v>2.9639685247350001E-2</v>
      </c>
      <c r="CW520" s="10">
        <f>3/24000000*OO[[#This Row],[157 (08JUL1985 12:00:00)-Water Temperature (C)]]*OO[[#This Row],[99]]</f>
        <v>2.9639685247350001E-2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1.084291023096E-40</v>
      </c>
      <c r="AH521" s="10">
        <f>3/24000000*OO[[#This Row],[90 (30JUN1985 03:00:00)-Water Temperature (C)]]*OO[[#This Row],[32]]</f>
        <v>5.8041410057749999E-37</v>
      </c>
      <c r="AI521" s="10">
        <f>3/24000000*OO[[#This Row],[91 (30JUN1985 06:00:00)-Water Temperature (C)]]*OO[[#This Row],[33]]</f>
        <v>1.15849450728125E-33</v>
      </c>
      <c r="AJ521" s="10">
        <f>3/24000000*OO[[#This Row],[92 (30JUN1985 09:00:00)-Water Temperature (C)]]*OO[[#This Row],[34]]</f>
        <v>9.989121494093748E-31</v>
      </c>
      <c r="AK521" s="10">
        <f>3/24000000*OO[[#This Row],[93 (30JUN1985 12:00:00)-Water Temperature (C)]]*OO[[#This Row],[35]]</f>
        <v>4.2243846664825E-28</v>
      </c>
      <c r="AL521" s="10">
        <f>3/24000000*OO[[#This Row],[94 (30JUN1985 15:00:00)-Water Temperature (C)]]*OO[[#This Row],[36]]</f>
        <v>9.6729754374062513E-26</v>
      </c>
      <c r="AM521" s="10">
        <f>3/24000000*OO[[#This Row],[95 (30JUN1985 18:00:00)-Water Temperature (C)]]*OO[[#This Row],[37]]</f>
        <v>1.29855245292975E-23</v>
      </c>
      <c r="AN521" s="10">
        <f>3/24000000*OO[[#This Row],[96 (30JUN1985 21:00:00)-Water Temperature (C)]]*OO[[#This Row],[38]]</f>
        <v>1.0841098793002499E-21</v>
      </c>
      <c r="AO521" s="10">
        <f>3/24000000*OO[[#This Row],[97 (01JUL1985 00:00:00)-Water Temperature (C)]]*OO[[#This Row],[39]]</f>
        <v>5.9255386649150003E-20</v>
      </c>
      <c r="AP521" s="10">
        <f>3/24000000*OO[[#This Row],[98 (01JUL1985 03:00:00)-Water Temperature (C)]]*OO[[#This Row],[40]]</f>
        <v>2.2282937081069999E-18</v>
      </c>
      <c r="AQ521" s="10">
        <f>3/24000000*OO[[#This Row],[99 (01JUL1985 06:00:00)-Water Temperature (C)]]*OO[[#This Row],[41]]</f>
        <v>6.0125150158149997E-17</v>
      </c>
      <c r="AR521" s="10">
        <f>3/24000000*OO[[#This Row],[100 (01JUL1985 09:00:00)-Water Temperature (C)]]*OO[[#This Row],[42]]</f>
        <v>1.2093206310682498E-15</v>
      </c>
      <c r="AS521" s="10">
        <f>3/24000000*OO[[#This Row],[101 (01JUL1985 12:00:00)-Water Temperature (C)]]*OO[[#This Row],[43]]</f>
        <v>1.8536286152987502E-14</v>
      </c>
      <c r="AT521" s="10">
        <f>3/24000000*OO[[#This Row],[102 (01JUL1985 15:00:00)-Water Temperature (C)]]*OO[[#This Row],[44]]</f>
        <v>2.2184351805734999E-13</v>
      </c>
      <c r="AU521" s="10">
        <f>3/24000000*OO[[#This Row],[103 (01JUL1985 18:00:00)-Water Temperature (C)]]*OO[[#This Row],[45]]</f>
        <v>2.12030535175E-12</v>
      </c>
      <c r="AV521" s="10">
        <f>3/24000000*OO[[#This Row],[104 (01JUL1985 21:00:00)-Water Temperature (C)]]*OO[[#This Row],[46]]</f>
        <v>1.6461777366134999E-11</v>
      </c>
      <c r="AW521" s="10">
        <f>3/24000000*OO[[#This Row],[105 (02JUL1985 00:00:00)-Water Temperature (C)]]*OO[[#This Row],[47]]</f>
        <v>1.05877708636425E-10</v>
      </c>
      <c r="AX521" s="10">
        <f>3/24000000*OO[[#This Row],[106 (02JUL1985 03:00:00)-Water Temperature (C)]]*OO[[#This Row],[48]]</f>
        <v>5.7569221846012499E-10</v>
      </c>
      <c r="AY521" s="10">
        <f>3/24000000*OO[[#This Row],[107 (02JUL1985 06:00:00)-Water Temperature (C)]]*OO[[#This Row],[49]]</f>
        <v>2.6927769629379999E-9</v>
      </c>
      <c r="AZ521" s="10">
        <f>3/24000000*OO[[#This Row],[108 (02JUL1985 09:00:00)-Water Temperature (C)]]*OO[[#This Row],[50]]</f>
        <v>1.1044857387058748E-8</v>
      </c>
      <c r="BA521" s="10">
        <f>3/24000000*OO[[#This Row],[109 (02JUL1985 12:00:00)-Water Temperature (C)]]*OO[[#This Row],[51]]</f>
        <v>3.9954222872799994E-8</v>
      </c>
      <c r="BB521" s="10">
        <f>3/24000000*OO[[#This Row],[110 (02JUL1985 15:00:00)-Water Temperature (C)]]*OO[[#This Row],[52]]</f>
        <v>1.2877289014699998E-7</v>
      </c>
      <c r="BC521" s="10">
        <f>3/24000000*OO[[#This Row],[111 (02JUL1985 18:00:00)-Water Temperature (C)]]*OO[[#This Row],[53]]</f>
        <v>3.73099296915E-7</v>
      </c>
      <c r="BD521" s="10">
        <f>3/24000000*OO[[#This Row],[112 (02JUL1985 21:00:00)-Water Temperature (C)]]*OO[[#This Row],[54]]</f>
        <v>9.7909466853637494E-7</v>
      </c>
      <c r="BE521" s="10">
        <f>3/24000000*OO[[#This Row],[113 (03JUL1985 00:00:00)-Water Temperature (C)]]*OO[[#This Row],[55]]</f>
        <v>2.3493743047868744E-6</v>
      </c>
      <c r="BF521" s="10">
        <f>3/24000000*OO[[#This Row],[114 (03JUL1985 03:00:00)-Water Temperature (C)]]*OO[[#This Row],[56]]</f>
        <v>5.2154365510299996E-6</v>
      </c>
      <c r="BG521" s="10">
        <f>3/24000000*OO[[#This Row],[115 (03JUL1985 06:00:00)-Water Temperature (C)]]*OO[[#This Row],[57]]</f>
        <v>1.0812020373997498E-5</v>
      </c>
      <c r="BH521" s="10">
        <f>3/24000000*OO[[#This Row],[116 (03JUL1985 09:00:00)-Water Temperature (C)]]*OO[[#This Row],[58]]</f>
        <v>2.1161717633345004E-5</v>
      </c>
      <c r="BI521" s="10">
        <f>3/24000000*OO[[#This Row],[117 (03JUL1985 12:00:00)-Water Temperature (C)]]*OO[[#This Row],[59]]</f>
        <v>3.8947134917250005E-5</v>
      </c>
      <c r="BJ521" s="10">
        <f>3/24000000*OO[[#This Row],[118 (03JUL1985 15:00:00)-Water Temperature (C)]]*OO[[#This Row],[60]]</f>
        <v>6.8237083624499988E-5</v>
      </c>
      <c r="BK521" s="10">
        <f>3/24000000*OO[[#This Row],[119 (03JUL1985 18:00:00)-Water Temperature (C)]]*OO[[#This Row],[61]]</f>
        <v>1.1387832851683751E-4</v>
      </c>
      <c r="BL521" s="10">
        <f>3/24000000*OO[[#This Row],[120 (03JUL1985 21:00:00)-Water Temperature (C)]]*OO[[#This Row],[62]]</f>
        <v>1.8142693911187501E-4</v>
      </c>
      <c r="BM521" s="10">
        <f>3/24000000*OO[[#This Row],[121 (04JUL1985 00:00:00)-Water Temperature (C)]]*OO[[#This Row],[63]]</f>
        <v>2.770884194035125E-4</v>
      </c>
      <c r="BN521" s="10">
        <f>3/24000000*OO[[#This Row],[122 (04JUL1985 03:00:00)-Water Temperature (C)]]*OO[[#This Row],[64]]</f>
        <v>4.07937712361375E-4</v>
      </c>
      <c r="BO521" s="10">
        <f>3/24000000*OO[[#This Row],[123 (04JUL1985 06:00:00)-Water Temperature (C)]]*OO[[#This Row],[65]]</f>
        <v>5.8188808020262495E-4</v>
      </c>
      <c r="BP521" s="10">
        <f>3/24000000*OO[[#This Row],[124 (04JUL1985 09:00:00)-Water Temperature (C)]]*OO[[#This Row],[66]]</f>
        <v>8.110689764862499E-4</v>
      </c>
      <c r="BQ521" s="10">
        <f>3/24000000*OO[[#This Row],[125 (04JUL1985 12:00:00)-Water Temperature (C)]]*OO[[#This Row],[67]]</f>
        <v>1.1033988407175E-3</v>
      </c>
      <c r="BR521" s="10">
        <f>3/24000000*OO[[#This Row],[126 (04JUL1985 15:00:00)-Water Temperature (C)]]*OO[[#This Row],[68]]</f>
        <v>1.4667283375668749E-3</v>
      </c>
      <c r="BS521" s="10">
        <f>3/24000000*OO[[#This Row],[127 (04JUL1985 18:00:00)-Water Temperature (C)]]*OO[[#This Row],[69]]</f>
        <v>1.9053619847460002E-3</v>
      </c>
      <c r="BT521" s="10">
        <f>3/24000000*OO[[#This Row],[128 (04JUL1985 21:00:00)-Water Temperature (C)]]*OO[[#This Row],[70]]</f>
        <v>2.4127988537319999E-3</v>
      </c>
      <c r="BU521" s="10">
        <f>3/24000000*OO[[#This Row],[129 (05JUL1985 00:00:00)-Water Temperature (C)]]*OO[[#This Row],[71]]</f>
        <v>2.9847606213926248E-3</v>
      </c>
      <c r="BV521" s="10">
        <f>3/24000000*OO[[#This Row],[130 (05JUL1985 03:00:00)-Water Temperature (C)]]*OO[[#This Row],[72]]</f>
        <v>3.6301546912124996E-3</v>
      </c>
      <c r="BW521" s="10">
        <f>3/24000000*OO[[#This Row],[131 (05JUL1985 06:00:00)-Water Temperature (C)]]*OO[[#This Row],[73]]</f>
        <v>4.3516966850849995E-3</v>
      </c>
      <c r="BX521" s="10">
        <f>3/24000000*OO[[#This Row],[132 (05JUL1985 09:00:00)-Water Temperature (C)]]*OO[[#This Row],[74]]</f>
        <v>5.1681073794062494E-3</v>
      </c>
      <c r="BY521" s="10">
        <f>3/24000000*OO[[#This Row],[133 (05JUL1985 12:00:00)-Water Temperature (C)]]*OO[[#This Row],[75]]</f>
        <v>6.0656296716299993E-3</v>
      </c>
      <c r="BZ521" s="10">
        <f>3/24000000*OO[[#This Row],[134 (05JUL1985 15:00:00)-Water Temperature (C)]]*OO[[#This Row],[76]]</f>
        <v>7.0288054662374991E-3</v>
      </c>
      <c r="CA521" s="10">
        <f>3/24000000*OO[[#This Row],[135 (05JUL1985 18:00:00)-Water Temperature (C)]]*OO[[#This Row],[77]]</f>
        <v>8.0525726357299991E-3</v>
      </c>
      <c r="CB521" s="10">
        <f>3/24000000*OO[[#This Row],[136 (05JUL1985 21:00:00)-Water Temperature (C)]]*OO[[#This Row],[78]]</f>
        <v>9.1160739381149995E-3</v>
      </c>
      <c r="CC521" s="10">
        <f>3/24000000*OO[[#This Row],[137 (06JUL1985 00:00:00)-Water Temperature (C)]]*OO[[#This Row],[79]]</f>
        <v>1.0215957878741249E-2</v>
      </c>
      <c r="CD521" s="10">
        <f>3/24000000*OO[[#This Row],[138 (06JUL1985 03:00:00)-Water Temperature (C)]]*OO[[#This Row],[80]]</f>
        <v>1.13488869525675E-2</v>
      </c>
      <c r="CE521" s="10">
        <f>3/24000000*OO[[#This Row],[139 (06JUL1985 06:00:00)-Water Temperature (C)]]*OO[[#This Row],[81]]</f>
        <v>1.2523864838367498E-2</v>
      </c>
      <c r="CF521" s="10">
        <f>3/24000000*OO[[#This Row],[140 (06JUL1985 09:00:00)-Water Temperature (C)]]*OO[[#This Row],[82]]</f>
        <v>1.3796353067624998E-2</v>
      </c>
      <c r="CG521" s="10">
        <f>3/24000000*OO[[#This Row],[141 (06JUL1985 12:00:00)-Water Temperature (C)]]*OO[[#This Row],[83]]</f>
        <v>1.513462946346E-2</v>
      </c>
      <c r="CH521" s="10">
        <f>3/24000000*OO[[#This Row],[142 (06JUL1985 15:00:00)-Water Temperature (C)]]*OO[[#This Row],[84]]</f>
        <v>1.6531166850618749E-2</v>
      </c>
      <c r="CI521" s="10">
        <f>3/24000000*OO[[#This Row],[143 (06JUL1985 18:00:00)-Water Temperature (C)]]*OO[[#This Row],[85]]</f>
        <v>1.7933841701782499E-2</v>
      </c>
      <c r="CJ521" s="10">
        <f>3/24000000*OO[[#This Row],[144 (06JUL1985 21:00:00)-Water Temperature (C)]]*OO[[#This Row],[86]]</f>
        <v>1.92888040111725E-2</v>
      </c>
      <c r="CK521" s="10">
        <f>3/24000000*OO[[#This Row],[145 (07JUL1985 00:00:00)-Water Temperature (C)]]*OO[[#This Row],[87]]</f>
        <v>2.0541178771181251E-2</v>
      </c>
      <c r="CL521" s="10">
        <f>3/24000000*OO[[#This Row],[146 (07JUL1985 03:00:00)-Water Temperature (C)]]*OO[[#This Row],[88]]</f>
        <v>2.1769014015924997E-2</v>
      </c>
      <c r="CM521" s="10">
        <f>3/24000000*OO[[#This Row],[147 (07JUL1985 06:00:00)-Water Temperature (C)]]*OO[[#This Row],[89]]</f>
        <v>2.2995926019939997E-2</v>
      </c>
      <c r="CN521" s="10">
        <f>3/24000000*OO[[#This Row],[148 (07JUL1985 09:00:00)-Water Temperature (C)]]*OO[[#This Row],[90]]</f>
        <v>2.4291116483594995E-2</v>
      </c>
      <c r="CO521" s="10">
        <f>3/24000000*OO[[#This Row],[149 (07JUL1985 12:00:00)-Water Temperature (C)]]*OO[[#This Row],[91]]</f>
        <v>2.56343942710625E-2</v>
      </c>
      <c r="CP521" s="10">
        <f>3/24000000*OO[[#This Row],[150 (07JUL1985 15:00:00)-Water Temperature (C)]]*OO[[#This Row],[92]]</f>
        <v>2.56343942710625E-2</v>
      </c>
      <c r="CQ521" s="10">
        <f>3/24000000*OO[[#This Row],[151 (07JUL1985 18:00:00)-Water Temperature (C)]]*OO[[#This Row],[93]]</f>
        <v>2.56343942710625E-2</v>
      </c>
      <c r="CR521" s="10">
        <f>3/24000000*OO[[#This Row],[152 (07JUL1985 21:00:00)-Water Temperature (C)]]*OO[[#This Row],[94]]</f>
        <v>2.56343942710625E-2</v>
      </c>
      <c r="CS521" s="10">
        <f>3/24000000*OO[[#This Row],[153 (08JUL1985 00:00:00)-Water Temperature (C)]]*OO[[#This Row],[95]]</f>
        <v>2.56343942710625E-2</v>
      </c>
      <c r="CT521" s="10">
        <f>3/24000000*OO[[#This Row],[154 (08JUL1985 03:00:00)-Water Temperature (C)]]*OO[[#This Row],[96]]</f>
        <v>2.56343942710625E-2</v>
      </c>
      <c r="CU521" s="10">
        <f>3/24000000*OO[[#This Row],[155 (08JUL1985 06:00:00)-Water Temperature (C)]]*OO[[#This Row],[97]]</f>
        <v>2.56343942710625E-2</v>
      </c>
      <c r="CV521" s="10">
        <f>3/24000000*OO[[#This Row],[156 (08JUL1985 09:00:00)-Water Temperature (C)]]*OO[[#This Row],[98]]</f>
        <v>2.56343942710625E-2</v>
      </c>
      <c r="CW521" s="10">
        <f>3/24000000*OO[[#This Row],[157 (08JUL1985 12:00:00)-Water Temperature (C)]]*OO[[#This Row],[99]]</f>
        <v>2.56343942710625E-2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2.9802269527324999E-41</v>
      </c>
      <c r="AH522" s="10">
        <f>3/24000000*OO[[#This Row],[90 (30JUN1985 03:00:00)-Water Temperature (C)]]*OO[[#This Row],[32]]</f>
        <v>1.7167665820109995E-37</v>
      </c>
      <c r="AI522" s="10">
        <f>3/24000000*OO[[#This Row],[91 (30JUN1985 06:00:00)-Water Temperature (C)]]*OO[[#This Row],[33]]</f>
        <v>3.66295998065E-34</v>
      </c>
      <c r="AJ522" s="10">
        <f>3/24000000*OO[[#This Row],[92 (30JUN1985 09:00:00)-Water Temperature (C)]]*OO[[#This Row],[34]]</f>
        <v>3.3560736607750001E-31</v>
      </c>
      <c r="AK522" s="10">
        <f>3/24000000*OO[[#This Row],[93 (30JUN1985 12:00:00)-Water Temperature (C)]]*OO[[#This Row],[35]]</f>
        <v>1.499236641211625E-28</v>
      </c>
      <c r="AL522" s="10">
        <f>3/24000000*OO[[#This Row],[94 (30JUN1985 15:00:00)-Water Temperature (C)]]*OO[[#This Row],[36]]</f>
        <v>3.6106499944287499E-26</v>
      </c>
      <c r="AM522" s="10">
        <f>3/24000000*OO[[#This Row],[95 (30JUN1985 18:00:00)-Water Temperature (C)]]*OO[[#This Row],[37]]</f>
        <v>5.0797058872799993E-24</v>
      </c>
      <c r="AN522" s="10">
        <f>3/24000000*OO[[#This Row],[96 (30JUN1985 21:00:00)-Water Temperature (C)]]*OO[[#This Row],[38]]</f>
        <v>4.4305727817374997E-22</v>
      </c>
      <c r="AO522" s="10">
        <f>3/24000000*OO[[#This Row],[97 (01JUL1985 00:00:00)-Water Temperature (C)]]*OO[[#This Row],[39]]</f>
        <v>2.5232341017002501E-20</v>
      </c>
      <c r="AP522" s="10">
        <f>3/24000000*OO[[#This Row],[98 (01JUL1985 03:00:00)-Water Temperature (C)]]*OO[[#This Row],[40]]</f>
        <v>9.8631755937174983E-19</v>
      </c>
      <c r="AQ522" s="10">
        <f>3/24000000*OO[[#This Row],[99 (01JUL1985 06:00:00)-Water Temperature (C)]]*OO[[#This Row],[41]]</f>
        <v>2.7607143074369998E-17</v>
      </c>
      <c r="AR522" s="10">
        <f>3/24000000*OO[[#This Row],[100 (01JUL1985 09:00:00)-Water Temperature (C)]]*OO[[#This Row],[42]]</f>
        <v>5.7487385889999994E-16</v>
      </c>
      <c r="AS522" s="10">
        <f>3/24000000*OO[[#This Row],[101 (01JUL1985 12:00:00)-Water Temperature (C)]]*OO[[#This Row],[43]]</f>
        <v>9.1051125431500002E-15</v>
      </c>
      <c r="AT522" s="10">
        <f>3/24000000*OO[[#This Row],[102 (01JUL1985 15:00:00)-Water Temperature (C)]]*OO[[#This Row],[44]]</f>
        <v>1.1240719631789999E-13</v>
      </c>
      <c r="AU522" s="10">
        <f>3/24000000*OO[[#This Row],[103 (01JUL1985 18:00:00)-Water Temperature (C)]]*OO[[#This Row],[45]]</f>
        <v>1.1065397646269999E-12</v>
      </c>
      <c r="AV522" s="10">
        <f>3/24000000*OO[[#This Row],[104 (01JUL1985 21:00:00)-Water Temperature (C)]]*OO[[#This Row],[46]]</f>
        <v>8.8360199176324987E-12</v>
      </c>
      <c r="AW522" s="10">
        <f>3/24000000*OO[[#This Row],[105 (02JUL1985 00:00:00)-Water Temperature (C)]]*OO[[#This Row],[47]]</f>
        <v>5.8377501634374991E-11</v>
      </c>
      <c r="AX522" s="10">
        <f>3/24000000*OO[[#This Row],[106 (02JUL1985 03:00:00)-Water Temperature (C)]]*OO[[#This Row],[48]]</f>
        <v>3.2563501594875E-10</v>
      </c>
      <c r="AY522" s="10">
        <f>3/24000000*OO[[#This Row],[107 (02JUL1985 06:00:00)-Water Temperature (C)]]*OO[[#This Row],[49]]</f>
        <v>1.5607601798749998E-9</v>
      </c>
      <c r="AZ522" s="10">
        <f>3/24000000*OO[[#This Row],[108 (02JUL1985 09:00:00)-Water Temperature (C)]]*OO[[#This Row],[50]]</f>
        <v>6.5517767678124995E-9</v>
      </c>
      <c r="BA522" s="10">
        <f>3/24000000*OO[[#This Row],[109 (02JUL1985 12:00:00)-Water Temperature (C)]]*OO[[#This Row],[51]]</f>
        <v>2.4225865098412501E-8</v>
      </c>
      <c r="BB522" s="10">
        <f>3/24000000*OO[[#This Row],[110 (02JUL1985 15:00:00)-Water Temperature (C)]]*OO[[#This Row],[52]]</f>
        <v>7.9711826589624992E-8</v>
      </c>
      <c r="BC522" s="10">
        <f>3/24000000*OO[[#This Row],[111 (02JUL1985 18:00:00)-Water Temperature (C)]]*OO[[#This Row],[53]]</f>
        <v>2.3552283369542497E-7</v>
      </c>
      <c r="BD522" s="10">
        <f>3/24000000*OO[[#This Row],[112 (02JUL1985 21:00:00)-Water Temperature (C)]]*OO[[#This Row],[54]]</f>
        <v>6.2967082426300005E-7</v>
      </c>
      <c r="BE522" s="10">
        <f>3/24000000*OO[[#This Row],[113 (03JUL1985 00:00:00)-Water Temperature (C)]]*OO[[#This Row],[55]]</f>
        <v>1.5379120344691249E-6</v>
      </c>
      <c r="BF522" s="10">
        <f>3/24000000*OO[[#This Row],[114 (03JUL1985 03:00:00)-Water Temperature (C)]]*OO[[#This Row],[56]]</f>
        <v>3.4718761695149994E-6</v>
      </c>
      <c r="BG522" s="10">
        <f>3/24000000*OO[[#This Row],[115 (03JUL1985 06:00:00)-Water Temperature (C)]]*OO[[#This Row],[57]]</f>
        <v>7.3135552738500005E-6</v>
      </c>
      <c r="BH522" s="10">
        <f>3/24000000*OO[[#This Row],[116 (03JUL1985 09:00:00)-Water Temperature (C)]]*OO[[#This Row],[58]]</f>
        <v>1.4531797024758746E-5</v>
      </c>
      <c r="BI522" s="10">
        <f>3/24000000*OO[[#This Row],[117 (03JUL1985 12:00:00)-Water Temperature (C)]]*OO[[#This Row],[59]]</f>
        <v>2.7127231629749997E-5</v>
      </c>
      <c r="BJ522" s="10">
        <f>3/24000000*OO[[#This Row],[118 (03JUL1985 15:00:00)-Water Temperature (C)]]*OO[[#This Row],[60]]</f>
        <v>4.8168882189487494E-5</v>
      </c>
      <c r="BK522" s="10">
        <f>3/24000000*OO[[#This Row],[119 (03JUL1985 18:00:00)-Water Temperature (C)]]*OO[[#This Row],[61]]</f>
        <v>8.1406038873775007E-5</v>
      </c>
      <c r="BL522" s="10">
        <f>3/24000000*OO[[#This Row],[120 (03JUL1985 21:00:00)-Water Temperature (C)]]*OO[[#This Row],[62]]</f>
        <v>1.3124784790065E-4</v>
      </c>
      <c r="BM522" s="10">
        <f>3/24000000*OO[[#This Row],[121 (04JUL1985 00:00:00)-Water Temperature (C)]]*OO[[#This Row],[63]]</f>
        <v>2.0273177710662497E-4</v>
      </c>
      <c r="BN522" s="10">
        <f>3/24000000*OO[[#This Row],[122 (04JUL1985 03:00:00)-Water Temperature (C)]]*OO[[#This Row],[64]]</f>
        <v>3.0167882668E-4</v>
      </c>
      <c r="BO522" s="10">
        <f>3/24000000*OO[[#This Row],[123 (04JUL1985 06:00:00)-Water Temperature (C)]]*OO[[#This Row],[65]]</f>
        <v>4.3467774703924992E-4</v>
      </c>
      <c r="BP522" s="10">
        <f>3/24000000*OO[[#This Row],[124 (04JUL1985 09:00:00)-Water Temperature (C)]]*OO[[#This Row],[66]]</f>
        <v>6.1165267132375003E-4</v>
      </c>
      <c r="BQ522" s="10">
        <f>3/24000000*OO[[#This Row],[125 (04JUL1985 12:00:00)-Water Temperature (C)]]*OO[[#This Row],[67]]</f>
        <v>8.3957981237599982E-4</v>
      </c>
      <c r="BR522" s="10">
        <f>3/24000000*OO[[#This Row],[126 (04JUL1985 15:00:00)-Water Temperature (C)]]*OO[[#This Row],[68]]</f>
        <v>1.12548358632375E-3</v>
      </c>
      <c r="BS522" s="10">
        <f>3/24000000*OO[[#This Row],[127 (04JUL1985 18:00:00)-Water Temperature (C)]]*OO[[#This Row],[69]]</f>
        <v>1.4737034683995002E-3</v>
      </c>
      <c r="BT522" s="10">
        <f>3/24000000*OO[[#This Row],[128 (04JUL1985 21:00:00)-Water Temperature (C)]]*OO[[#This Row],[70]]</f>
        <v>1.8801872725090004E-3</v>
      </c>
      <c r="BU522" s="10">
        <f>3/24000000*OO[[#This Row],[129 (05JUL1985 00:00:00)-Water Temperature (C)]]*OO[[#This Row],[71]]</f>
        <v>2.3425914594599998E-3</v>
      </c>
      <c r="BV522" s="10">
        <f>3/24000000*OO[[#This Row],[130 (05JUL1985 03:00:00)-Water Temperature (C)]]*OO[[#This Row],[72]]</f>
        <v>2.8687085119773748E-3</v>
      </c>
      <c r="BW522" s="10">
        <f>3/24000000*OO[[#This Row],[131 (05JUL1985 06:00:00)-Water Temperature (C)]]*OO[[#This Row],[73]]</f>
        <v>3.4613671061137496E-3</v>
      </c>
      <c r="BX522" s="10">
        <f>3/24000000*OO[[#This Row],[132 (05JUL1985 09:00:00)-Water Temperature (C)]]*OO[[#This Row],[74]]</f>
        <v>4.1362902636824994E-3</v>
      </c>
      <c r="BY522" s="10">
        <f>3/24000000*OO[[#This Row],[133 (05JUL1985 12:00:00)-Water Temperature (C)]]*OO[[#This Row],[75]]</f>
        <v>4.8830384241999999E-3</v>
      </c>
      <c r="BZ522" s="10">
        <f>3/24000000*OO[[#This Row],[134 (05JUL1985 15:00:00)-Water Temperature (C)]]*OO[[#This Row],[76]]</f>
        <v>5.6899840168049996E-3</v>
      </c>
      <c r="CA522" s="10">
        <f>3/24000000*OO[[#This Row],[135 (05JUL1985 18:00:00)-Water Temperature (C)]]*OO[[#This Row],[77]]</f>
        <v>6.5531384685537505E-3</v>
      </c>
      <c r="CB522" s="10">
        <f>3/24000000*OO[[#This Row],[136 (05JUL1985 21:00:00)-Water Temperature (C)]]*OO[[#This Row],[78]]</f>
        <v>7.4561296875187491E-3</v>
      </c>
      <c r="CC522" s="10">
        <f>3/24000000*OO[[#This Row],[137 (06JUL1985 00:00:00)-Water Temperature (C)]]*OO[[#This Row],[79]]</f>
        <v>8.3962598229687501E-3</v>
      </c>
      <c r="CD522" s="10">
        <f>3/24000000*OO[[#This Row],[138 (06JUL1985 03:00:00)-Water Temperature (C)]]*OO[[#This Row],[80]]</f>
        <v>9.3705795634550001E-3</v>
      </c>
      <c r="CE522" s="10">
        <f>3/24000000*OO[[#This Row],[139 (06JUL1985 06:00:00)-Water Temperature (C)]]*OO[[#This Row],[81]]</f>
        <v>1.0386330094799999E-2</v>
      </c>
      <c r="CF522" s="10">
        <f>3/24000000*OO[[#This Row],[140 (06JUL1985 09:00:00)-Water Temperature (C)]]*OO[[#This Row],[82]]</f>
        <v>1.1489488252732501E-2</v>
      </c>
      <c r="CG522" s="10">
        <f>3/24000000*OO[[#This Row],[141 (06JUL1985 12:00:00)-Water Temperature (C)]]*OO[[#This Row],[83]]</f>
        <v>1.26539260068375E-2</v>
      </c>
      <c r="CH522" s="10">
        <f>3/24000000*OO[[#This Row],[142 (06JUL1985 15:00:00)-Water Temperature (C)]]*OO[[#This Row],[84]]</f>
        <v>1.3873886619798749E-2</v>
      </c>
      <c r="CI522" s="10">
        <f>3/24000000*OO[[#This Row],[143 (06JUL1985 18:00:00)-Water Temperature (C)]]*OO[[#This Row],[85]]</f>
        <v>1.510517733921E-2</v>
      </c>
      <c r="CJ522" s="10">
        <f>3/24000000*OO[[#This Row],[144 (06JUL1985 21:00:00)-Water Temperature (C)]]*OO[[#This Row],[86]]</f>
        <v>1.630178312925E-2</v>
      </c>
      <c r="CK522" s="10">
        <f>3/24000000*OO[[#This Row],[145 (07JUL1985 00:00:00)-Water Temperature (C)]]*OO[[#This Row],[87]]</f>
        <v>1.7417797406189997E-2</v>
      </c>
      <c r="CL522" s="10">
        <f>3/24000000*OO[[#This Row],[146 (07JUL1985 03:00:00)-Water Temperature (C)]]*OO[[#This Row],[88]]</f>
        <v>1.8518741090239998E-2</v>
      </c>
      <c r="CM522" s="10">
        <f>3/24000000*OO[[#This Row],[147 (07JUL1985 06:00:00)-Water Temperature (C)]]*OO[[#This Row],[89]]</f>
        <v>1.9624378113809997E-2</v>
      </c>
      <c r="CN522" s="10">
        <f>3/24000000*OO[[#This Row],[148 (07JUL1985 09:00:00)-Water Temperature (C)]]*OO[[#This Row],[90]]</f>
        <v>2.0792672986199998E-2</v>
      </c>
      <c r="CO522" s="10">
        <f>3/24000000*OO[[#This Row],[149 (07JUL1985 12:00:00)-Water Temperature (C)]]*OO[[#This Row],[91]]</f>
        <v>2.2005196015187502E-2</v>
      </c>
      <c r="CP522" s="10">
        <f>3/24000000*OO[[#This Row],[150 (07JUL1985 15:00:00)-Water Temperature (C)]]*OO[[#This Row],[92]]</f>
        <v>2.2005196015187502E-2</v>
      </c>
      <c r="CQ522" s="10">
        <f>3/24000000*OO[[#This Row],[151 (07JUL1985 18:00:00)-Water Temperature (C)]]*OO[[#This Row],[93]]</f>
        <v>2.2005196015187502E-2</v>
      </c>
      <c r="CR522" s="10">
        <f>3/24000000*OO[[#This Row],[152 (07JUL1985 21:00:00)-Water Temperature (C)]]*OO[[#This Row],[94]]</f>
        <v>2.2005196015187502E-2</v>
      </c>
      <c r="CS522" s="10">
        <f>3/24000000*OO[[#This Row],[153 (08JUL1985 00:00:00)-Water Temperature (C)]]*OO[[#This Row],[95]]</f>
        <v>2.2005196015187502E-2</v>
      </c>
      <c r="CT522" s="10">
        <f>3/24000000*OO[[#This Row],[154 (08JUL1985 03:00:00)-Water Temperature (C)]]*OO[[#This Row],[96]]</f>
        <v>2.2005196015187502E-2</v>
      </c>
      <c r="CU522" s="10">
        <f>3/24000000*OO[[#This Row],[155 (08JUL1985 06:00:00)-Water Temperature (C)]]*OO[[#This Row],[97]]</f>
        <v>2.2005196015187502E-2</v>
      </c>
      <c r="CV522" s="10">
        <f>3/24000000*OO[[#This Row],[156 (08JUL1985 09:00:00)-Water Temperature (C)]]*OO[[#This Row],[98]]</f>
        <v>2.2005196015187502E-2</v>
      </c>
      <c r="CW522" s="10">
        <f>3/24000000*OO[[#This Row],[157 (08JUL1985 12:00:00)-Water Temperature (C)]]*OO[[#This Row],[99]]</f>
        <v>2.2005196015187502E-2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7.6884867506249997E-42</v>
      </c>
      <c r="AH523" s="10">
        <f>3/24000000*OO[[#This Row],[90 (30JUN1985 03:00:00)-Water Temperature (C)]]*OO[[#This Row],[32]]</f>
        <v>4.7740565511449995E-38</v>
      </c>
      <c r="AI523" s="10">
        <f>3/24000000*OO[[#This Row],[91 (30JUN1985 06:00:00)-Water Temperature (C)]]*OO[[#This Row],[33]]</f>
        <v>1.0900356361999998E-34</v>
      </c>
      <c r="AJ523" s="10">
        <f>3/24000000*OO[[#This Row],[92 (30JUN1985 09:00:00)-Water Temperature (C)]]*OO[[#This Row],[34]]</f>
        <v>1.0623387824529999E-31</v>
      </c>
      <c r="AK523" s="10">
        <f>3/24000000*OO[[#This Row],[93 (30JUN1985 12:00:00)-Water Temperature (C)]]*OO[[#This Row],[35]]</f>
        <v>5.0168366477600006E-29</v>
      </c>
      <c r="AL523" s="10">
        <f>3/24000000*OO[[#This Row],[94 (30JUN1985 15:00:00)-Water Temperature (C)]]*OO[[#This Row],[36]]</f>
        <v>1.2714878543250001E-26</v>
      </c>
      <c r="AM523" s="10">
        <f>3/24000000*OO[[#This Row],[95 (30JUN1985 18:00:00)-Water Temperature (C)]]*OO[[#This Row],[37]]</f>
        <v>1.8754748281380002E-24</v>
      </c>
      <c r="AN523" s="10">
        <f>3/24000000*OO[[#This Row],[96 (30JUN1985 21:00:00)-Water Temperature (C)]]*OO[[#This Row],[38]]</f>
        <v>1.7094962726958745E-22</v>
      </c>
      <c r="AO523" s="10">
        <f>3/24000000*OO[[#This Row],[97 (01JUL1985 00:00:00)-Water Temperature (C)]]*OO[[#This Row],[39]]</f>
        <v>1.0146606137963749E-20</v>
      </c>
      <c r="AP523" s="10">
        <f>3/24000000*OO[[#This Row],[98 (01JUL1985 03:00:00)-Water Temperature (C)]]*OO[[#This Row],[40]]</f>
        <v>4.1237255982124997E-19</v>
      </c>
      <c r="AQ523" s="10">
        <f>3/24000000*OO[[#This Row],[99 (01JUL1985 06:00:00)-Water Temperature (C)]]*OO[[#This Row],[41]]</f>
        <v>1.1976109357506249E-17</v>
      </c>
      <c r="AR523" s="10">
        <f>3/24000000*OO[[#This Row],[100 (01JUL1985 09:00:00)-Water Temperature (C)]]*OO[[#This Row],[42]]</f>
        <v>2.5822583975640002E-16</v>
      </c>
      <c r="AS523" s="10">
        <f>3/24000000*OO[[#This Row],[101 (01JUL1985 12:00:00)-Water Temperature (C)]]*OO[[#This Row],[43]]</f>
        <v>4.2264086821499996E-15</v>
      </c>
      <c r="AT523" s="10">
        <f>3/24000000*OO[[#This Row],[102 (01JUL1985 15:00:00)-Water Temperature (C)]]*OO[[#This Row],[44]]</f>
        <v>5.3824784542874999E-14</v>
      </c>
      <c r="AU523" s="10">
        <f>3/24000000*OO[[#This Row],[103 (01JUL1985 18:00:00)-Water Temperature (C)]]*OO[[#This Row],[45]]</f>
        <v>5.4575506747199997E-13</v>
      </c>
      <c r="AV523" s="10">
        <f>3/24000000*OO[[#This Row],[104 (01JUL1985 21:00:00)-Water Temperature (C)]]*OO[[#This Row],[46]]</f>
        <v>4.4825256419600001E-12</v>
      </c>
      <c r="AW523" s="10">
        <f>3/24000000*OO[[#This Row],[105 (02JUL1985 00:00:00)-Water Temperature (C)]]*OO[[#This Row],[47]]</f>
        <v>3.0424298174325002E-11</v>
      </c>
      <c r="AX523" s="10">
        <f>3/24000000*OO[[#This Row],[106 (02JUL1985 03:00:00)-Water Temperature (C)]]*OO[[#This Row],[48]]</f>
        <v>1.7412302922160001E-10</v>
      </c>
      <c r="AY523" s="10">
        <f>3/24000000*OO[[#This Row],[107 (02JUL1985 06:00:00)-Water Temperature (C)]]*OO[[#This Row],[49]]</f>
        <v>8.5536460624687496E-10</v>
      </c>
      <c r="AZ523" s="10">
        <f>3/24000000*OO[[#This Row],[108 (02JUL1985 09:00:00)-Water Temperature (C)]]*OO[[#This Row],[50]]</f>
        <v>3.6755666683762496E-9</v>
      </c>
      <c r="BA523" s="10">
        <f>3/24000000*OO[[#This Row],[109 (02JUL1985 12:00:00)-Water Temperature (C)]]*OO[[#This Row],[51]]</f>
        <v>1.3894426104281251E-8</v>
      </c>
      <c r="BB523" s="10">
        <f>3/24000000*OO[[#This Row],[110 (02JUL1985 15:00:00)-Water Temperature (C)]]*OO[[#This Row],[52]]</f>
        <v>4.6682455664062492E-8</v>
      </c>
      <c r="BC523" s="10">
        <f>3/24000000*OO[[#This Row],[111 (02JUL1985 18:00:00)-Water Temperature (C)]]*OO[[#This Row],[53]]</f>
        <v>1.40699320504125E-7</v>
      </c>
      <c r="BD523" s="10">
        <f>3/24000000*OO[[#This Row],[112 (02JUL1985 21:00:00)-Water Temperature (C)]]*OO[[#This Row],[54]]</f>
        <v>3.8333510700749992E-7</v>
      </c>
      <c r="BE523" s="10">
        <f>3/24000000*OO[[#This Row],[113 (03JUL1985 00:00:00)-Water Temperature (C)]]*OO[[#This Row],[55]]</f>
        <v>9.533525597749999E-7</v>
      </c>
      <c r="BF523" s="10">
        <f>3/24000000*OO[[#This Row],[114 (03JUL1985 03:00:00)-Water Temperature (C)]]*OO[[#This Row],[56]]</f>
        <v>2.1895833259755E-6</v>
      </c>
      <c r="BG523" s="10">
        <f>3/24000000*OO[[#This Row],[115 (03JUL1985 06:00:00)-Water Temperature (C)]]*OO[[#This Row],[57]]</f>
        <v>4.6892478532374993E-6</v>
      </c>
      <c r="BH523" s="10">
        <f>3/24000000*OO[[#This Row],[116 (03JUL1985 09:00:00)-Water Temperature (C)]]*OO[[#This Row],[58]]</f>
        <v>9.4636273541699989E-6</v>
      </c>
      <c r="BI523" s="10">
        <f>3/24000000*OO[[#This Row],[117 (03JUL1985 12:00:00)-Water Temperature (C)]]*OO[[#This Row],[59]]</f>
        <v>1.7927532205468751E-5</v>
      </c>
      <c r="BJ523" s="10">
        <f>3/24000000*OO[[#This Row],[118 (03JUL1985 15:00:00)-Water Temperature (C)]]*OO[[#This Row],[60]]</f>
        <v>3.22807579227E-5</v>
      </c>
      <c r="BK523" s="10">
        <f>3/24000000*OO[[#This Row],[119 (03JUL1985 18:00:00)-Water Temperature (C)]]*OO[[#This Row],[61]]</f>
        <v>5.5277432860274987E-5</v>
      </c>
      <c r="BL523" s="10">
        <f>3/24000000*OO[[#This Row],[120 (03JUL1985 21:00:00)-Water Temperature (C)]]*OO[[#This Row],[62]]</f>
        <v>9.0242197918950008E-5</v>
      </c>
      <c r="BM523" s="10">
        <f>3/24000000*OO[[#This Row],[121 (04JUL1985 00:00:00)-Water Temperature (C)]]*OO[[#This Row],[63]]</f>
        <v>1.4106793356370002E-4</v>
      </c>
      <c r="BN523" s="10">
        <f>3/24000000*OO[[#This Row],[122 (04JUL1985 03:00:00)-Water Temperature (C)]]*OO[[#This Row],[64]]</f>
        <v>2.1231370272009999E-4</v>
      </c>
      <c r="BO523" s="10">
        <f>3/24000000*OO[[#This Row],[123 (04JUL1985 06:00:00)-Water Temperature (C)]]*OO[[#This Row],[65]]</f>
        <v>3.0922528575750007E-4</v>
      </c>
      <c r="BP523" s="10">
        <f>3/24000000*OO[[#This Row],[124 (04JUL1985 09:00:00)-Water Temperature (C)]]*OO[[#This Row],[66]]</f>
        <v>4.3957218506849997E-4</v>
      </c>
      <c r="BQ523" s="10">
        <f>3/24000000*OO[[#This Row],[125 (04JUL1985 12:00:00)-Water Temperature (C)]]*OO[[#This Row],[67]]</f>
        <v>6.0921075403825003E-4</v>
      </c>
      <c r="BR523" s="10">
        <f>3/24000000*OO[[#This Row],[126 (04JUL1985 15:00:00)-Water Temperature (C)]]*OO[[#This Row],[68]]</f>
        <v>8.2414569951000003E-4</v>
      </c>
      <c r="BS523" s="10">
        <f>3/24000000*OO[[#This Row],[127 (04JUL1985 18:00:00)-Water Temperature (C)]]*OO[[#This Row],[69]]</f>
        <v>1.088450097674625E-3</v>
      </c>
      <c r="BT523" s="10">
        <f>3/24000000*OO[[#This Row],[128 (04JUL1985 21:00:00)-Water Temperature (C)]]*OO[[#This Row],[70]]</f>
        <v>1.3999873610304999E-3</v>
      </c>
      <c r="BU523" s="10">
        <f>3/24000000*OO[[#This Row],[129 (05JUL1985 00:00:00)-Water Temperature (C)]]*OO[[#This Row],[71]]</f>
        <v>1.7580225247199998E-3</v>
      </c>
      <c r="BV523" s="10">
        <f>3/24000000*OO[[#This Row],[130 (05JUL1985 03:00:00)-Water Temperature (C)]]*OO[[#This Row],[72]]</f>
        <v>2.1691559778881249E-3</v>
      </c>
      <c r="BW523" s="10">
        <f>3/24000000*OO[[#This Row],[131 (05JUL1985 06:00:00)-Water Temperature (C)]]*OO[[#This Row],[73]]</f>
        <v>2.6362376988007499E-3</v>
      </c>
      <c r="BX523" s="10">
        <f>3/24000000*OO[[#This Row],[132 (05JUL1985 09:00:00)-Water Temperature (C)]]*OO[[#This Row],[74]]</f>
        <v>3.1720755836249998E-3</v>
      </c>
      <c r="BY523" s="10">
        <f>3/24000000*OO[[#This Row],[133 (05JUL1985 12:00:00)-Water Temperature (C)]]*OO[[#This Row],[75]]</f>
        <v>3.7690605346275001E-3</v>
      </c>
      <c r="BZ523" s="10">
        <f>3/24000000*OO[[#This Row],[134 (05JUL1985 15:00:00)-Water Temperature (C)]]*OO[[#This Row],[76]]</f>
        <v>4.4194124625062496E-3</v>
      </c>
      <c r="CA523" s="10">
        <f>3/24000000*OO[[#This Row],[135 (05JUL1985 18:00:00)-Water Temperature (C)]]*OO[[#This Row],[77]]</f>
        <v>5.1198294129699996E-3</v>
      </c>
      <c r="CB523" s="10">
        <f>3/24000000*OO[[#This Row],[136 (05JUL1985 21:00:00)-Water Temperature (C)]]*OO[[#This Row],[78]]</f>
        <v>5.8584592696812503E-3</v>
      </c>
      <c r="CC523" s="10">
        <f>3/24000000*OO[[#This Row],[137 (06JUL1985 00:00:00)-Water Temperature (C)]]*OO[[#This Row],[79]]</f>
        <v>6.6332301753574989E-3</v>
      </c>
      <c r="CD523" s="10">
        <f>3/24000000*OO[[#This Row],[138 (06JUL1985 03:00:00)-Water Temperature (C)]]*OO[[#This Row],[80]]</f>
        <v>7.4417621286637491E-3</v>
      </c>
      <c r="CE523" s="10">
        <f>3/24000000*OO[[#This Row],[139 (06JUL1985 06:00:00)-Water Temperature (C)]]*OO[[#This Row],[81]]</f>
        <v>8.2898962913812504E-3</v>
      </c>
      <c r="CF523" s="10">
        <f>3/24000000*OO[[#This Row],[140 (06JUL1985 09:00:00)-Water Temperature (C)]]*OO[[#This Row],[82]]</f>
        <v>9.2142696986549991E-3</v>
      </c>
      <c r="CG523" s="10">
        <f>3/24000000*OO[[#This Row],[141 (06JUL1985 12:00:00)-Water Temperature (C)]]*OO[[#This Row],[83]]</f>
        <v>1.019421548102625E-2</v>
      </c>
      <c r="CH523" s="10">
        <f>3/24000000*OO[[#This Row],[142 (06JUL1985 15:00:00)-Water Temperature (C)]]*OO[[#This Row],[84]]</f>
        <v>1.1225268158684999E-2</v>
      </c>
      <c r="CI523" s="10">
        <f>3/24000000*OO[[#This Row],[143 (06JUL1985 18:00:00)-Water Temperature (C)]]*OO[[#This Row],[85]]</f>
        <v>1.227185921787375E-2</v>
      </c>
      <c r="CJ523" s="10">
        <f>3/24000000*OO[[#This Row],[144 (06JUL1985 21:00:00)-Water Temperature (C)]]*OO[[#This Row],[86]]</f>
        <v>1.3295515315567498E-2</v>
      </c>
      <c r="CK523" s="10">
        <f>3/24000000*OO[[#This Row],[145 (07JUL1985 00:00:00)-Water Temperature (C)]]*OO[[#This Row],[87]]</f>
        <v>1.4260097561452498E-2</v>
      </c>
      <c r="CL523" s="10">
        <f>3/24000000*OO[[#This Row],[146 (07JUL1985 03:00:00)-Water Temperature (C)]]*OO[[#This Row],[88]]</f>
        <v>1.5218095625550002E-2</v>
      </c>
      <c r="CM523" s="10">
        <f>3/24000000*OO[[#This Row],[147 (07JUL1985 06:00:00)-Water Temperature (C)]]*OO[[#This Row],[89]]</f>
        <v>1.6185791381149998E-2</v>
      </c>
      <c r="CN523" s="10">
        <f>3/24000000*OO[[#This Row],[148 (07JUL1985 09:00:00)-Water Temperature (C)]]*OO[[#This Row],[90]]</f>
        <v>1.72098106606875E-2</v>
      </c>
      <c r="CO523" s="10">
        <f>3/24000000*OO[[#This Row],[149 (07JUL1985 12:00:00)-Water Temperature (C)]]*OO[[#This Row],[91]]</f>
        <v>1.8273690313515001E-2</v>
      </c>
      <c r="CP523" s="10">
        <f>3/24000000*OO[[#This Row],[150 (07JUL1985 15:00:00)-Water Temperature (C)]]*OO[[#This Row],[92]]</f>
        <v>1.8273690313515001E-2</v>
      </c>
      <c r="CQ523" s="10">
        <f>3/24000000*OO[[#This Row],[151 (07JUL1985 18:00:00)-Water Temperature (C)]]*OO[[#This Row],[93]]</f>
        <v>1.8273690313515001E-2</v>
      </c>
      <c r="CR523" s="10">
        <f>3/24000000*OO[[#This Row],[152 (07JUL1985 21:00:00)-Water Temperature (C)]]*OO[[#This Row],[94]]</f>
        <v>1.8273690313515001E-2</v>
      </c>
      <c r="CS523" s="10">
        <f>3/24000000*OO[[#This Row],[153 (08JUL1985 00:00:00)-Water Temperature (C)]]*OO[[#This Row],[95]]</f>
        <v>1.8273690313515001E-2</v>
      </c>
      <c r="CT523" s="10">
        <f>3/24000000*OO[[#This Row],[154 (08JUL1985 03:00:00)-Water Temperature (C)]]*OO[[#This Row],[96]]</f>
        <v>1.8273690313515001E-2</v>
      </c>
      <c r="CU523" s="10">
        <f>3/24000000*OO[[#This Row],[155 (08JUL1985 06:00:00)-Water Temperature (C)]]*OO[[#This Row],[97]]</f>
        <v>1.8273690313515001E-2</v>
      </c>
      <c r="CV523" s="10">
        <f>3/24000000*OO[[#This Row],[156 (08JUL1985 09:00:00)-Water Temperature (C)]]*OO[[#This Row],[98]]</f>
        <v>1.8273690313515001E-2</v>
      </c>
      <c r="CW523" s="10">
        <f>3/24000000*OO[[#This Row],[157 (08JUL1985 12:00:00)-Water Temperature (C)]]*OO[[#This Row],[99]]</f>
        <v>1.8273690313515001E-2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2.1888788698218747E-42</v>
      </c>
      <c r="AH524" s="10">
        <f>3/24000000*OO[[#This Row],[90 (30JUN1985 03:00:00)-Water Temperature (C)]]*OO[[#This Row],[32]]</f>
        <v>1.4573632386401251E-38</v>
      </c>
      <c r="AI524" s="10">
        <f>3/24000000*OO[[#This Row],[91 (30JUN1985 06:00:00)-Water Temperature (C)]]*OO[[#This Row],[33]]</f>
        <v>3.5467317076274999E-35</v>
      </c>
      <c r="AJ524" s="10">
        <f>3/24000000*OO[[#This Row],[92 (30JUN1985 09:00:00)-Water Temperature (C)]]*OO[[#This Row],[34]]</f>
        <v>3.6663836970337503E-32</v>
      </c>
      <c r="AK524" s="10">
        <f>3/24000000*OO[[#This Row],[93 (30JUN1985 12:00:00)-Water Temperature (C)]]*OO[[#This Row],[35]]</f>
        <v>1.8264892552009997E-29</v>
      </c>
      <c r="AL524" s="10">
        <f>3/24000000*OO[[#This Row],[94 (30JUN1985 15:00:00)-Water Temperature (C)]]*OO[[#This Row],[36]]</f>
        <v>4.8647430010287497E-27</v>
      </c>
      <c r="AM524" s="10">
        <f>3/24000000*OO[[#This Row],[95 (30JUN1985 18:00:00)-Water Temperature (C)]]*OO[[#This Row],[37]]</f>
        <v>7.5173267216874988E-25</v>
      </c>
      <c r="AN524" s="10">
        <f>3/24000000*OO[[#This Row],[96 (30JUN1985 21:00:00)-Water Temperature (C)]]*OO[[#This Row],[38]]</f>
        <v>7.15924649475625E-23</v>
      </c>
      <c r="AO524" s="10">
        <f>3/24000000*OO[[#This Row],[97 (01JUL1985 00:00:00)-Water Temperature (C)]]*OO[[#This Row],[39]]</f>
        <v>4.4295060918849993E-21</v>
      </c>
      <c r="AP524" s="10">
        <f>3/24000000*OO[[#This Row],[98 (01JUL1985 03:00:00)-Water Temperature (C)]]*OO[[#This Row],[40]]</f>
        <v>1.8726430786722501E-19</v>
      </c>
      <c r="AQ524" s="10">
        <f>3/24000000*OO[[#This Row],[99 (01JUL1985 06:00:00)-Water Temperature (C)]]*OO[[#This Row],[41]]</f>
        <v>5.6472036162749991E-18</v>
      </c>
      <c r="AR524" s="10">
        <f>3/24000000*OO[[#This Row],[100 (01JUL1985 09:00:00)-Water Temperature (C)]]*OO[[#This Row],[42]]</f>
        <v>1.2620535143799998E-16</v>
      </c>
      <c r="AS524" s="10">
        <f>3/24000000*OO[[#This Row],[101 (01JUL1985 12:00:00)-Water Temperature (C)]]*OO[[#This Row],[43]]</f>
        <v>2.13724298628E-15</v>
      </c>
      <c r="AT524" s="10">
        <f>3/24000000*OO[[#This Row],[102 (01JUL1985 15:00:00)-Water Temperature (C)]]*OO[[#This Row],[44]]</f>
        <v>2.811887379E-14</v>
      </c>
      <c r="AU524" s="10">
        <f>3/24000000*OO[[#This Row],[103 (01JUL1985 18:00:00)-Water Temperature (C)]]*OO[[#This Row],[45]]</f>
        <v>2.9415355951012498E-13</v>
      </c>
      <c r="AV524" s="10">
        <f>3/24000000*OO[[#This Row],[104 (01JUL1985 21:00:00)-Water Temperature (C)]]*OO[[#This Row],[46]]</f>
        <v>2.48974915699825E-12</v>
      </c>
      <c r="AW524" s="10">
        <f>3/24000000*OO[[#This Row],[105 (02JUL1985 00:00:00)-Water Temperature (C)]]*OO[[#This Row],[47]]</f>
        <v>1.7394647533444998E-11</v>
      </c>
      <c r="AX524" s="10">
        <f>3/24000000*OO[[#This Row],[106 (02JUL1985 03:00:00)-Water Temperature (C)]]*OO[[#This Row],[48]]</f>
        <v>1.0235171880862501E-10</v>
      </c>
      <c r="AY524" s="10">
        <f>3/24000000*OO[[#This Row],[107 (02JUL1985 06:00:00)-Water Temperature (C)]]*OO[[#This Row],[49]]</f>
        <v>5.1640413122600005E-10</v>
      </c>
      <c r="AZ524" s="10">
        <f>3/24000000*OO[[#This Row],[108 (02JUL1985 09:00:00)-Water Temperature (C)]]*OO[[#This Row],[50]]</f>
        <v>2.2763861551440003E-9</v>
      </c>
      <c r="BA524" s="10">
        <f>3/24000000*OO[[#This Row],[109 (02JUL1985 12:00:00)-Water Temperature (C)]]*OO[[#This Row],[51]]</f>
        <v>8.8173018471825003E-9</v>
      </c>
      <c r="BB524" s="10">
        <f>3/24000000*OO[[#This Row],[110 (02JUL1985 15:00:00)-Water Temperature (C)]]*OO[[#This Row],[52]]</f>
        <v>3.0320602734125E-8</v>
      </c>
      <c r="BC524" s="10">
        <f>3/24000000*OO[[#This Row],[111 (02JUL1985 18:00:00)-Water Temperature (C)]]*OO[[#This Row],[53]]</f>
        <v>9.3441568323999994E-8</v>
      </c>
      <c r="BD524" s="10">
        <f>3/24000000*OO[[#This Row],[112 (02JUL1985 21:00:00)-Water Temperature (C)]]*OO[[#This Row],[54]]</f>
        <v>2.6008196918855004E-7</v>
      </c>
      <c r="BE524" s="10">
        <f>3/24000000*OO[[#This Row],[113 (03JUL1985 00:00:00)-Water Temperature (C)]]*OO[[#This Row],[55]]</f>
        <v>6.6024940280775E-7</v>
      </c>
      <c r="BF524" s="10">
        <f>3/24000000*OO[[#This Row],[114 (03JUL1985 03:00:00)-Water Temperature (C)]]*OO[[#This Row],[56]]</f>
        <v>1.5464868052139999E-6</v>
      </c>
      <c r="BG524" s="10">
        <f>3/24000000*OO[[#This Row],[115 (03JUL1985 06:00:00)-Water Temperature (C)]]*OO[[#This Row],[57]]</f>
        <v>3.3751354436624996E-6</v>
      </c>
      <c r="BH524" s="10">
        <f>3/24000000*OO[[#This Row],[116 (03JUL1985 09:00:00)-Water Temperature (C)]]*OO[[#This Row],[58]]</f>
        <v>6.9349324797200009E-6</v>
      </c>
      <c r="BI524" s="10">
        <f>3/24000000*OO[[#This Row],[117 (03JUL1985 12:00:00)-Water Temperature (C)]]*OO[[#This Row],[59]]</f>
        <v>1.3363758243109998E-5</v>
      </c>
      <c r="BJ524" s="10">
        <f>3/24000000*OO[[#This Row],[118 (03JUL1985 15:00:00)-Water Temperature (C)]]*OO[[#This Row],[60]]</f>
        <v>2.4457429831743748E-5</v>
      </c>
      <c r="BK524" s="10">
        <f>3/24000000*OO[[#This Row],[119 (03JUL1985 18:00:00)-Water Temperature (C)]]*OO[[#This Row],[61]]</f>
        <v>4.2534041570699997E-5</v>
      </c>
      <c r="BL524" s="10">
        <f>3/24000000*OO[[#This Row],[120 (03JUL1985 21:00:00)-Water Temperature (C)]]*OO[[#This Row],[62]]</f>
        <v>7.0475498556712494E-5</v>
      </c>
      <c r="BM524" s="10">
        <f>3/24000000*OO[[#This Row],[121 (04JUL1985 00:00:00)-Water Temperature (C)]]*OO[[#This Row],[63]]</f>
        <v>1.1174428952293749E-4</v>
      </c>
      <c r="BN524" s="10">
        <f>3/24000000*OO[[#This Row],[122 (04JUL1985 03:00:00)-Water Temperature (C)]]*OO[[#This Row],[64]]</f>
        <v>1.7047493677023752E-4</v>
      </c>
      <c r="BO524" s="10">
        <f>3/24000000*OO[[#This Row],[123 (04JUL1985 06:00:00)-Water Temperature (C)]]*OO[[#This Row],[65]]</f>
        <v>2.5150313193124998E-4</v>
      </c>
      <c r="BP524" s="10">
        <f>3/24000000*OO[[#This Row],[124 (04JUL1985 09:00:00)-Water Temperature (C)]]*OO[[#This Row],[66]]</f>
        <v>3.618957104725E-4</v>
      </c>
      <c r="BQ524" s="10">
        <f>3/24000000*OO[[#This Row],[125 (04JUL1985 12:00:00)-Water Temperature (C)]]*OO[[#This Row],[67]]</f>
        <v>5.0739730574774996E-4</v>
      </c>
      <c r="BR524" s="10">
        <f>3/24000000*OO[[#This Row],[126 (04JUL1985 15:00:00)-Water Temperature (C)]]*OO[[#This Row],[68]]</f>
        <v>6.9402648681362504E-4</v>
      </c>
      <c r="BS524" s="10">
        <f>3/24000000*OO[[#This Row],[127 (04JUL1985 18:00:00)-Water Temperature (C)]]*OO[[#This Row],[69]]</f>
        <v>9.2627603281674983E-4</v>
      </c>
      <c r="BT524" s="10">
        <f>3/24000000*OO[[#This Row],[128 (04JUL1985 21:00:00)-Water Temperature (C)]]*OO[[#This Row],[70]]</f>
        <v>1.2034035992226251E-3</v>
      </c>
      <c r="BU524" s="10">
        <f>3/24000000*OO[[#This Row],[129 (05JUL1985 00:00:00)-Water Temperature (C)]]*OO[[#This Row],[71]]</f>
        <v>1.5258223423559999E-3</v>
      </c>
      <c r="BV524" s="10">
        <f>3/24000000*OO[[#This Row],[130 (05JUL1985 03:00:00)-Water Temperature (C)]]*OO[[#This Row],[72]]</f>
        <v>1.9001480221489998E-3</v>
      </c>
      <c r="BW524" s="10">
        <f>3/24000000*OO[[#This Row],[131 (05JUL1985 06:00:00)-Water Temperature (C)]]*OO[[#This Row],[73]]</f>
        <v>2.3297723356515E-3</v>
      </c>
      <c r="BX524" s="10">
        <f>3/24000000*OO[[#This Row],[132 (05JUL1985 09:00:00)-Water Temperature (C)]]*OO[[#This Row],[74]]</f>
        <v>2.8269930325162495E-3</v>
      </c>
      <c r="BY524" s="10">
        <f>3/24000000*OO[[#This Row],[133 (05JUL1985 12:00:00)-Water Temperature (C)]]*OO[[#This Row],[75]]</f>
        <v>3.3859271470437495E-3</v>
      </c>
      <c r="BZ524" s="10">
        <f>3/24000000*OO[[#This Row],[134 (05JUL1985 15:00:00)-Water Temperature (C)]]*OO[[#This Row],[76]]</f>
        <v>4.0007396850299994E-3</v>
      </c>
      <c r="CA524" s="10">
        <f>3/24000000*OO[[#This Row],[135 (05JUL1985 18:00:00)-Water Temperature (C)]]*OO[[#This Row],[77]]</f>
        <v>4.6688411326500003E-3</v>
      </c>
      <c r="CB524" s="10">
        <f>3/24000000*OO[[#This Row],[136 (05JUL1985 21:00:00)-Water Temperature (C)]]*OO[[#This Row],[78]]</f>
        <v>5.3801050776112495E-3</v>
      </c>
      <c r="CC524" s="10">
        <f>3/24000000*OO[[#This Row],[137 (06JUL1985 00:00:00)-Water Temperature (C)]]*OO[[#This Row],[79]]</f>
        <v>6.1329424600324997E-3</v>
      </c>
      <c r="CD524" s="10">
        <f>3/24000000*OO[[#This Row],[138 (06JUL1985 03:00:00)-Water Temperature (C)]]*OO[[#This Row],[80]]</f>
        <v>6.9252767083349993E-3</v>
      </c>
      <c r="CE524" s="10">
        <f>3/24000000*OO[[#This Row],[139 (06JUL1985 06:00:00)-Water Temperature (C)]]*OO[[#This Row],[81]]</f>
        <v>7.7623597265475009E-3</v>
      </c>
      <c r="CF524" s="10">
        <f>3/24000000*OO[[#This Row],[140 (06JUL1985 09:00:00)-Water Temperature (C)]]*OO[[#This Row],[82]]</f>
        <v>8.6785253722937508E-3</v>
      </c>
      <c r="CG524" s="10">
        <f>3/24000000*OO[[#This Row],[141 (06JUL1985 12:00:00)-Water Temperature (C)]]*OO[[#This Row],[83]]</f>
        <v>9.6551534158950004E-3</v>
      </c>
      <c r="CH524" s="10">
        <f>3/24000000*OO[[#This Row],[142 (06JUL1985 15:00:00)-Water Temperature (C)]]*OO[[#This Row],[84]]</f>
        <v>1.0688314074862499E-2</v>
      </c>
      <c r="CI524" s="10">
        <f>3/24000000*OO[[#This Row],[143 (06JUL1985 18:00:00)-Water Temperature (C)]]*OO[[#This Row],[85]]</f>
        <v>1.1744862245463748E-2</v>
      </c>
      <c r="CJ524" s="10">
        <f>3/24000000*OO[[#This Row],[144 (06JUL1985 21:00:00)-Water Temperature (C)]]*OO[[#This Row],[86]]</f>
        <v>1.2787334073839999E-2</v>
      </c>
      <c r="CK524" s="10">
        <f>3/24000000*OO[[#This Row],[145 (07JUL1985 00:00:00)-Water Temperature (C)]]*OO[[#This Row],[87]]</f>
        <v>1.3781107863704999E-2</v>
      </c>
      <c r="CL524" s="10">
        <f>3/24000000*OO[[#This Row],[146 (07JUL1985 03:00:00)-Water Temperature (C)]]*OO[[#This Row],[88]]</f>
        <v>1.4775113869829997E-2</v>
      </c>
      <c r="CM524" s="10">
        <f>3/24000000*OO[[#This Row],[147 (07JUL1985 06:00:00)-Water Temperature (C)]]*OO[[#This Row],[89]]</f>
        <v>1.5785185642808747E-2</v>
      </c>
      <c r="CN524" s="10">
        <f>3/24000000*OO[[#This Row],[148 (07JUL1985 09:00:00)-Water Temperature (C)]]*OO[[#This Row],[90]]</f>
        <v>1.6855648319579999E-2</v>
      </c>
      <c r="CO524" s="10">
        <f>3/24000000*OO[[#This Row],[149 (07JUL1985 12:00:00)-Water Temperature (C)]]*OO[[#This Row],[91]]</f>
        <v>1.7970577661225E-2</v>
      </c>
      <c r="CP524" s="10">
        <f>3/24000000*OO[[#This Row],[150 (07JUL1985 15:00:00)-Water Temperature (C)]]*OO[[#This Row],[92]]</f>
        <v>1.7970577661225E-2</v>
      </c>
      <c r="CQ524" s="10">
        <f>3/24000000*OO[[#This Row],[151 (07JUL1985 18:00:00)-Water Temperature (C)]]*OO[[#This Row],[93]]</f>
        <v>1.7970577661225E-2</v>
      </c>
      <c r="CR524" s="10">
        <f>3/24000000*OO[[#This Row],[152 (07JUL1985 21:00:00)-Water Temperature (C)]]*OO[[#This Row],[94]]</f>
        <v>1.7970577661225E-2</v>
      </c>
      <c r="CS524" s="10">
        <f>3/24000000*OO[[#This Row],[153 (08JUL1985 00:00:00)-Water Temperature (C)]]*OO[[#This Row],[95]]</f>
        <v>1.7970577661225E-2</v>
      </c>
      <c r="CT524" s="10">
        <f>3/24000000*OO[[#This Row],[154 (08JUL1985 03:00:00)-Water Temperature (C)]]*OO[[#This Row],[96]]</f>
        <v>1.7970577661225E-2</v>
      </c>
      <c r="CU524" s="10">
        <f>3/24000000*OO[[#This Row],[155 (08JUL1985 06:00:00)-Water Temperature (C)]]*OO[[#This Row],[97]]</f>
        <v>1.7970577661225E-2</v>
      </c>
      <c r="CV524" s="10">
        <f>3/24000000*OO[[#This Row],[156 (08JUL1985 09:00:00)-Water Temperature (C)]]*OO[[#This Row],[98]]</f>
        <v>1.7970577661225E-2</v>
      </c>
      <c r="CW524" s="10">
        <f>3/24000000*OO[[#This Row],[157 (08JUL1985 12:00:00)-Water Temperature (C)]]*OO[[#This Row],[99]]</f>
        <v>1.7970577661225E-2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6.5626911935437507E-43</v>
      </c>
      <c r="AH525" s="10">
        <f>3/24000000*OO[[#This Row],[90 (30JUN1985 03:00:00)-Water Temperature (C)]]*OO[[#This Row],[32]]</f>
        <v>4.6597973624912503E-39</v>
      </c>
      <c r="AI525" s="10">
        <f>3/24000000*OO[[#This Row],[91 (30JUN1985 06:00:00)-Water Temperature (C)]]*OO[[#This Row],[33]]</f>
        <v>1.2028075727951249E-35</v>
      </c>
      <c r="AJ525" s="10">
        <f>3/24000000*OO[[#This Row],[92 (30JUN1985 09:00:00)-Water Temperature (C)]]*OO[[#This Row],[34]]</f>
        <v>1.3136740217987499E-32</v>
      </c>
      <c r="AK525" s="10">
        <f>3/24000000*OO[[#This Row],[93 (30JUN1985 12:00:00)-Water Temperature (C)]]*OO[[#This Row],[35]]</f>
        <v>6.8926494335999991E-30</v>
      </c>
      <c r="AL525" s="10">
        <f>3/24000000*OO[[#This Row],[94 (30JUN1985 15:00:00)-Water Temperature (C)]]*OO[[#This Row],[36]]</f>
        <v>1.9263408722156248E-27</v>
      </c>
      <c r="AM525" s="10">
        <f>3/24000000*OO[[#This Row],[95 (30JUN1985 18:00:00)-Water Temperature (C)]]*OO[[#This Row],[37]]</f>
        <v>3.1141666461187503E-25</v>
      </c>
      <c r="AN525" s="10">
        <f>3/24000000*OO[[#This Row],[96 (30JUN1985 21:00:00)-Water Temperature (C)]]*OO[[#This Row],[38]]</f>
        <v>3.0951400081262498E-23</v>
      </c>
      <c r="AO525" s="10">
        <f>3/24000000*OO[[#This Row],[97 (01JUL1985 00:00:00)-Water Temperature (C)]]*OO[[#This Row],[39]]</f>
        <v>1.9939598429309998E-21</v>
      </c>
      <c r="AP525" s="10">
        <f>3/24000000*OO[[#This Row],[98 (01JUL1985 03:00:00)-Water Temperature (C)]]*OO[[#This Row],[40]]</f>
        <v>8.7592537226249999E-20</v>
      </c>
      <c r="AQ525" s="10">
        <f>3/24000000*OO[[#This Row],[99 (01JUL1985 06:00:00)-Water Temperature (C)]]*OO[[#This Row],[41]]</f>
        <v>2.7394873284089999E-18</v>
      </c>
      <c r="AR525" s="10">
        <f>3/24000000*OO[[#This Row],[100 (01JUL1985 09:00:00)-Water Temperature (C)]]*OO[[#This Row],[42]]</f>
        <v>6.3391046487099999E-17</v>
      </c>
      <c r="AS525" s="10">
        <f>3/24000000*OO[[#This Row],[101 (01JUL1985 12:00:00)-Water Temperature (C)]]*OO[[#This Row],[43]]</f>
        <v>1.1098639787895E-15</v>
      </c>
      <c r="AT525" s="10">
        <f>3/24000000*OO[[#This Row],[102 (01JUL1985 15:00:00)-Water Temperature (C)]]*OO[[#This Row],[44]]</f>
        <v>1.5074747225775001E-14</v>
      </c>
      <c r="AU525" s="10">
        <f>3/24000000*OO[[#This Row],[103 (01JUL1985 18:00:00)-Water Temperature (C)]]*OO[[#This Row],[45]]</f>
        <v>1.625905032678375E-13</v>
      </c>
      <c r="AV525" s="10">
        <f>3/24000000*OO[[#This Row],[104 (01JUL1985 21:00:00)-Water Temperature (C)]]*OO[[#This Row],[46]]</f>
        <v>1.417391784707625E-12</v>
      </c>
      <c r="AW525" s="10">
        <f>3/24000000*OO[[#This Row],[105 (02JUL1985 00:00:00)-Water Temperature (C)]]*OO[[#This Row],[47]]</f>
        <v>1.0187499482673751E-11</v>
      </c>
      <c r="AX525" s="10">
        <f>3/24000000*OO[[#This Row],[106 (02JUL1985 03:00:00)-Water Temperature (C)]]*OO[[#This Row],[48]]</f>
        <v>6.1598874255974991E-11</v>
      </c>
      <c r="AY525" s="10">
        <f>3/24000000*OO[[#This Row],[107 (02JUL1985 06:00:00)-Water Temperature (C)]]*OO[[#This Row],[49]]</f>
        <v>3.1899174912749996E-10</v>
      </c>
      <c r="AZ525" s="10">
        <f>3/24000000*OO[[#This Row],[108 (02JUL1985 09:00:00)-Water Temperature (C)]]*OO[[#This Row],[50]]</f>
        <v>1.4417581130475001E-9</v>
      </c>
      <c r="BA525" s="10">
        <f>3/24000000*OO[[#This Row],[109 (02JUL1985 12:00:00)-Water Temperature (C)]]*OO[[#This Row],[51]]</f>
        <v>5.7203452434399996E-9</v>
      </c>
      <c r="BB525" s="10">
        <f>3/24000000*OO[[#This Row],[110 (02JUL1985 15:00:00)-Water Temperature (C)]]*OO[[#This Row],[52]]</f>
        <v>2.0129135666287499E-8</v>
      </c>
      <c r="BC525" s="10">
        <f>3/24000000*OO[[#This Row],[111 (02JUL1985 18:00:00)-Water Temperature (C)]]*OO[[#This Row],[53]]</f>
        <v>6.3415687512487497E-8</v>
      </c>
      <c r="BD525" s="10">
        <f>3/24000000*OO[[#This Row],[112 (02JUL1985 21:00:00)-Water Temperature (C)]]*OO[[#This Row],[54]]</f>
        <v>1.8029591986832501E-7</v>
      </c>
      <c r="BE525" s="10">
        <f>3/24000000*OO[[#This Row],[113 (03JUL1985 00:00:00)-Water Temperature (C)]]*OO[[#This Row],[55]]</f>
        <v>4.6711059613649999E-7</v>
      </c>
      <c r="BF525" s="10">
        <f>3/24000000*OO[[#This Row],[114 (03JUL1985 03:00:00)-Water Temperature (C)]]*OO[[#This Row],[56]]</f>
        <v>1.11559500807075E-6</v>
      </c>
      <c r="BG525" s="10">
        <f>3/24000000*OO[[#This Row],[115 (03JUL1985 06:00:00)-Water Temperature (C)]]*OO[[#This Row],[57]]</f>
        <v>2.480208385669E-6</v>
      </c>
      <c r="BH525" s="10">
        <f>3/24000000*OO[[#This Row],[116 (03JUL1985 09:00:00)-Water Temperature (C)]]*OO[[#This Row],[58]]</f>
        <v>5.1872689078500004E-6</v>
      </c>
      <c r="BI525" s="10">
        <f>3/24000000*OO[[#This Row],[117 (03JUL1985 12:00:00)-Water Temperature (C)]]*OO[[#This Row],[59]]</f>
        <v>1.0167903657519999E-5</v>
      </c>
      <c r="BJ525" s="10">
        <f>3/24000000*OO[[#This Row],[118 (03JUL1985 15:00:00)-Water Temperature (C)]]*OO[[#This Row],[60]]</f>
        <v>1.8910917873839997E-5</v>
      </c>
      <c r="BK525" s="10">
        <f>3/24000000*OO[[#This Row],[119 (03JUL1985 18:00:00)-Water Temperature (C)]]*OO[[#This Row],[61]]</f>
        <v>3.3399091346000002E-5</v>
      </c>
      <c r="BL525" s="10">
        <f>3/24000000*OO[[#This Row],[120 (03JUL1985 21:00:00)-Water Temperature (C)]]*OO[[#This Row],[62]]</f>
        <v>5.6164527823750005E-5</v>
      </c>
      <c r="BM525" s="10">
        <f>3/24000000*OO[[#This Row],[121 (04JUL1985 00:00:00)-Water Temperature (C)]]*OO[[#This Row],[63]]</f>
        <v>9.0320841093262491E-5</v>
      </c>
      <c r="BN525" s="10">
        <f>3/24000000*OO[[#This Row],[122 (04JUL1985 03:00:00)-Water Temperature (C)]]*OO[[#This Row],[64]]</f>
        <v>1.396651272725625E-4</v>
      </c>
      <c r="BO525" s="10">
        <f>3/24000000*OO[[#This Row],[123 (04JUL1985 06:00:00)-Water Temperature (C)]]*OO[[#This Row],[65]]</f>
        <v>2.0870678622954996E-4</v>
      </c>
      <c r="BP525" s="10">
        <f>3/24000000*OO[[#This Row],[124 (04JUL1985 09:00:00)-Water Temperature (C)]]*OO[[#This Row],[66]]</f>
        <v>3.0394681503800001E-4</v>
      </c>
      <c r="BQ525" s="10">
        <f>3/24000000*OO[[#This Row],[125 (04JUL1985 12:00:00)-Water Temperature (C)]]*OO[[#This Row],[67]]</f>
        <v>4.3105502553749997E-4</v>
      </c>
      <c r="BR525" s="10">
        <f>3/24000000*OO[[#This Row],[126 (04JUL1985 15:00:00)-Water Temperature (C)]]*OO[[#This Row],[68]]</f>
        <v>5.9607339866025002E-4</v>
      </c>
      <c r="BS525" s="10">
        <f>3/24000000*OO[[#This Row],[127 (04JUL1985 18:00:00)-Water Temperature (C)]]*OO[[#This Row],[69]]</f>
        <v>8.0391630385137506E-4</v>
      </c>
      <c r="BT525" s="10">
        <f>3/24000000*OO[[#This Row],[128 (04JUL1985 21:00:00)-Water Temperature (C)]]*OO[[#This Row],[70]]</f>
        <v>1.0550446341220001E-3</v>
      </c>
      <c r="BU525" s="10">
        <f>3/24000000*OO[[#This Row],[129 (05JUL1985 00:00:00)-Water Temperature (C)]]*OO[[#This Row],[71]]</f>
        <v>1.350652223444E-3</v>
      </c>
      <c r="BV525" s="10">
        <f>3/24000000*OO[[#This Row],[130 (05JUL1985 03:00:00)-Water Temperature (C)]]*OO[[#This Row],[72]]</f>
        <v>1.6974310096012498E-3</v>
      </c>
      <c r="BW525" s="10">
        <f>3/24000000*OO[[#This Row],[131 (05JUL1985 06:00:00)-Water Temperature (C)]]*OO[[#This Row],[73]]</f>
        <v>2.0993462753997501E-3</v>
      </c>
      <c r="BX525" s="10">
        <f>3/24000000*OO[[#This Row],[132 (05JUL1985 09:00:00)-Water Temperature (C)]]*OO[[#This Row],[74]]</f>
        <v>2.5682977163865002E-3</v>
      </c>
      <c r="BY525" s="10">
        <f>3/24000000*OO[[#This Row],[133 (05JUL1985 12:00:00)-Water Temperature (C)]]*OO[[#This Row],[75]]</f>
        <v>3.1003709471450003E-3</v>
      </c>
      <c r="BZ525" s="10">
        <f>3/24000000*OO[[#This Row],[134 (05JUL1985 15:00:00)-Water Temperature (C)]]*OO[[#This Row],[76]]</f>
        <v>3.6908341441000002E-3</v>
      </c>
      <c r="CA525" s="10">
        <f>3/24000000*OO[[#This Row],[135 (05JUL1985 18:00:00)-Water Temperature (C)]]*OO[[#This Row],[77]]</f>
        <v>4.3384074087599997E-3</v>
      </c>
      <c r="CB525" s="10">
        <f>3/24000000*OO[[#This Row],[136 (05JUL1985 21:00:00)-Water Temperature (C)]]*OO[[#This Row],[78]]</f>
        <v>5.0339244639599993E-3</v>
      </c>
      <c r="CC525" s="10">
        <f>3/24000000*OO[[#This Row],[137 (06JUL1985 00:00:00)-Water Temperature (C)]]*OO[[#This Row],[79]]</f>
        <v>5.7762997523612501E-3</v>
      </c>
      <c r="CD525" s="10">
        <f>3/24000000*OO[[#This Row],[138 (06JUL1985 03:00:00)-Water Temperature (C)]]*OO[[#This Row],[80]]</f>
        <v>6.5639081255599984E-3</v>
      </c>
      <c r="CE525" s="10">
        <f>3/24000000*OO[[#This Row],[139 (06JUL1985 06:00:00)-Water Temperature (C)]]*OO[[#This Row],[81]]</f>
        <v>7.4016142709199982E-3</v>
      </c>
      <c r="CF525" s="10">
        <f>3/24000000*OO[[#This Row],[140 (06JUL1985 09:00:00)-Water Temperature (C)]]*OO[[#This Row],[82]]</f>
        <v>8.3216581341762491E-3</v>
      </c>
      <c r="CG525" s="10">
        <f>3/24000000*OO[[#This Row],[141 (06JUL1985 12:00:00)-Water Temperature (C)]]*OO[[#This Row],[83]]</f>
        <v>9.3076401616600003E-3</v>
      </c>
      <c r="CH525" s="10">
        <f>3/24000000*OO[[#This Row],[142 (06JUL1985 15:00:00)-Water Temperature (C)]]*OO[[#This Row],[84]]</f>
        <v>1.0356354637132501E-2</v>
      </c>
      <c r="CI525" s="10">
        <f>3/24000000*OO[[#This Row],[143 (06JUL1985 18:00:00)-Water Temperature (C)]]*OO[[#This Row],[85]]</f>
        <v>1.1436704627289998E-2</v>
      </c>
      <c r="CJ525" s="10">
        <f>3/24000000*OO[[#This Row],[144 (06JUL1985 21:00:00)-Water Temperature (C)]]*OO[[#This Row],[86]]</f>
        <v>1.2512421430756248E-2</v>
      </c>
      <c r="CK525" s="10">
        <f>3/24000000*OO[[#This Row],[145 (07JUL1985 00:00:00)-Water Temperature (C)]]*OO[[#This Row],[87]]</f>
        <v>1.3548141261424998E-2</v>
      </c>
      <c r="CL525" s="10">
        <f>3/24000000*OO[[#This Row],[146 (07JUL1985 03:00:00)-Water Temperature (C)]]*OO[[#This Row],[88]]</f>
        <v>1.4590149175349997E-2</v>
      </c>
      <c r="CM525" s="10">
        <f>3/24000000*OO[[#This Row],[147 (07JUL1985 06:00:00)-Water Temperature (C)]]*OO[[#This Row],[89]]</f>
        <v>1.5653376556762497E-2</v>
      </c>
      <c r="CN525" s="10">
        <f>3/24000000*OO[[#This Row],[148 (07JUL1985 09:00:00)-Water Temperature (C)]]*OO[[#This Row],[90]]</f>
        <v>1.6781742266299998E-2</v>
      </c>
      <c r="CO525" s="10">
        <f>3/24000000*OO[[#This Row],[149 (07JUL1985 12:00:00)-Water Temperature (C)]]*OO[[#This Row],[91]]</f>
        <v>1.79607997199475E-2</v>
      </c>
      <c r="CP525" s="10">
        <f>3/24000000*OO[[#This Row],[150 (07JUL1985 15:00:00)-Water Temperature (C)]]*OO[[#This Row],[92]]</f>
        <v>1.79607997199475E-2</v>
      </c>
      <c r="CQ525" s="10">
        <f>3/24000000*OO[[#This Row],[151 (07JUL1985 18:00:00)-Water Temperature (C)]]*OO[[#This Row],[93]]</f>
        <v>1.79607997199475E-2</v>
      </c>
      <c r="CR525" s="10">
        <f>3/24000000*OO[[#This Row],[152 (07JUL1985 21:00:00)-Water Temperature (C)]]*OO[[#This Row],[94]]</f>
        <v>1.79607997199475E-2</v>
      </c>
      <c r="CS525" s="10">
        <f>3/24000000*OO[[#This Row],[153 (08JUL1985 00:00:00)-Water Temperature (C)]]*OO[[#This Row],[95]]</f>
        <v>1.79607997199475E-2</v>
      </c>
      <c r="CT525" s="10">
        <f>3/24000000*OO[[#This Row],[154 (08JUL1985 03:00:00)-Water Temperature (C)]]*OO[[#This Row],[96]]</f>
        <v>1.79607997199475E-2</v>
      </c>
      <c r="CU525" s="10">
        <f>3/24000000*OO[[#This Row],[155 (08JUL1985 06:00:00)-Water Temperature (C)]]*OO[[#This Row],[97]]</f>
        <v>1.79607997199475E-2</v>
      </c>
      <c r="CV525" s="10">
        <f>3/24000000*OO[[#This Row],[156 (08JUL1985 09:00:00)-Water Temperature (C)]]*OO[[#This Row],[98]]</f>
        <v>1.79607997199475E-2</v>
      </c>
      <c r="CW525" s="10">
        <f>3/24000000*OO[[#This Row],[157 (08JUL1985 12:00:00)-Water Temperature (C)]]*OO[[#This Row],[99]]</f>
        <v>1.79607997199475E-2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2.0087047316837501E-43</v>
      </c>
      <c r="AH526" s="10">
        <f>3/24000000*OO[[#This Row],[90 (30JUN1985 03:00:00)-Water Temperature (C)]]*OO[[#This Row],[32]]</f>
        <v>1.5216346876502495E-39</v>
      </c>
      <c r="AI526" s="10">
        <f>3/24000000*OO[[#This Row],[91 (30JUN1985 06:00:00)-Water Temperature (C)]]*OO[[#This Row],[33]]</f>
        <v>4.1653117927424997E-36</v>
      </c>
      <c r="AJ526" s="10">
        <f>3/24000000*OO[[#This Row],[92 (30JUN1985 09:00:00)-Water Temperature (C)]]*OO[[#This Row],[34]]</f>
        <v>4.8114911438000001E-33</v>
      </c>
      <c r="AK526" s="10">
        <f>3/24000000*OO[[#This Row],[93 (30JUN1985 12:00:00)-Water Temperature (C)]]*OO[[#This Row],[35]]</f>
        <v>2.6576941962999997E-30</v>
      </c>
      <c r="AL526" s="10">
        <f>3/24000000*OO[[#This Row],[94 (30JUN1985 15:00:00)-Water Temperature (C)]]*OO[[#This Row],[36]]</f>
        <v>7.7907920167399998E-28</v>
      </c>
      <c r="AM526" s="10">
        <f>3/24000000*OO[[#This Row],[95 (30JUN1985 18:00:00)-Water Temperature (C)]]*OO[[#This Row],[37]]</f>
        <v>1.3171579686222499E-25</v>
      </c>
      <c r="AN526" s="10">
        <f>3/24000000*OO[[#This Row],[96 (30JUN1985 21:00:00)-Water Temperature (C)]]*OO[[#This Row],[38]]</f>
        <v>1.3657864577804999E-23</v>
      </c>
      <c r="AO526" s="10">
        <f>3/24000000*OO[[#This Row],[97 (01JUL1985 00:00:00)-Water Temperature (C)]]*OO[[#This Row],[39]]</f>
        <v>9.1592384050049995E-22</v>
      </c>
      <c r="AP526" s="10">
        <f>3/24000000*OO[[#This Row],[98 (01JUL1985 03:00:00)-Water Temperature (C)]]*OO[[#This Row],[40]]</f>
        <v>4.1798982463049996E-20</v>
      </c>
      <c r="AQ526" s="10">
        <f>3/24000000*OO[[#This Row],[99 (01JUL1985 06:00:00)-Water Temperature (C)]]*OO[[#This Row],[41]]</f>
        <v>1.3554805069631251E-18</v>
      </c>
      <c r="AR526" s="10">
        <f>3/24000000*OO[[#This Row],[100 (01JUL1985 09:00:00)-Water Temperature (C)]]*OO[[#This Row],[42]]</f>
        <v>3.2469850365374995E-17</v>
      </c>
      <c r="AS526" s="10">
        <f>3/24000000*OO[[#This Row],[101 (01JUL1985 12:00:00)-Water Temperature (C)]]*OO[[#This Row],[43]]</f>
        <v>5.876844215808749E-16</v>
      </c>
      <c r="AT526" s="10">
        <f>3/24000000*OO[[#This Row],[102 (01JUL1985 15:00:00)-Water Temperature (C)]]*OO[[#This Row],[44]]</f>
        <v>8.2400919141862488E-15</v>
      </c>
      <c r="AU526" s="10">
        <f>3/24000000*OO[[#This Row],[103 (01JUL1985 18:00:00)-Water Temperature (C)]]*OO[[#This Row],[45]]</f>
        <v>9.1627097370049989E-14</v>
      </c>
      <c r="AV526" s="10">
        <f>3/24000000*OO[[#This Row],[104 (01JUL1985 21:00:00)-Water Temperature (C)]]*OO[[#This Row],[46]]</f>
        <v>8.2264569520837493E-13</v>
      </c>
      <c r="AW526" s="10">
        <f>3/24000000*OO[[#This Row],[105 (02JUL1985 00:00:00)-Water Temperature (C)]]*OO[[#This Row],[47]]</f>
        <v>6.08258111454375E-12</v>
      </c>
      <c r="AX526" s="10">
        <f>3/24000000*OO[[#This Row],[106 (02JUL1985 03:00:00)-Water Temperature (C)]]*OO[[#This Row],[48]]</f>
        <v>3.7792666867999999E-11</v>
      </c>
      <c r="AY526" s="10">
        <f>3/24000000*OO[[#This Row],[107 (02JUL1985 06:00:00)-Water Temperature (C)]]*OO[[#This Row],[49]]</f>
        <v>2.00863625157E-10</v>
      </c>
      <c r="AZ526" s="10">
        <f>3/24000000*OO[[#This Row],[108 (02JUL1985 09:00:00)-Water Temperature (C)]]*OO[[#This Row],[50]]</f>
        <v>9.3077406720812493E-10</v>
      </c>
      <c r="BA526" s="10">
        <f>3/24000000*OO[[#This Row],[109 (02JUL1985 12:00:00)-Water Temperature (C)]]*OO[[#This Row],[51]]</f>
        <v>3.7828362658399998E-9</v>
      </c>
      <c r="BB526" s="10">
        <f>3/24000000*OO[[#This Row],[110 (02JUL1985 15:00:00)-Water Temperature (C)]]*OO[[#This Row],[52]]</f>
        <v>1.3621924739279998E-8</v>
      </c>
      <c r="BC526" s="10">
        <f>3/24000000*OO[[#This Row],[111 (02JUL1985 18:00:00)-Water Temperature (C)]]*OO[[#This Row],[53]]</f>
        <v>4.3871840934774998E-8</v>
      </c>
      <c r="BD526" s="10">
        <f>3/24000000*OO[[#This Row],[112 (02JUL1985 21:00:00)-Water Temperature (C)]]*OO[[#This Row],[54]]</f>
        <v>1.27406276219825E-7</v>
      </c>
      <c r="BE526" s="10">
        <f>3/24000000*OO[[#This Row],[113 (03JUL1985 00:00:00)-Water Temperature (C)]]*OO[[#This Row],[55]]</f>
        <v>3.3685359147375003E-7</v>
      </c>
      <c r="BF526" s="10">
        <f>3/24000000*OO[[#This Row],[114 (03JUL1985 03:00:00)-Water Temperature (C)]]*OO[[#This Row],[56]]</f>
        <v>8.2027477255574994E-7</v>
      </c>
      <c r="BG526" s="10">
        <f>3/24000000*OO[[#This Row],[115 (03JUL1985 06:00:00)-Water Temperature (C)]]*OO[[#This Row],[57]]</f>
        <v>1.857489611462875E-6</v>
      </c>
      <c r="BH526" s="10">
        <f>3/24000000*OO[[#This Row],[116 (03JUL1985 09:00:00)-Water Temperature (C)]]*OO[[#This Row],[58]]</f>
        <v>3.9538469713975003E-6</v>
      </c>
      <c r="BI526" s="10">
        <f>3/24000000*OO[[#This Row],[117 (03JUL1985 12:00:00)-Water Temperature (C)]]*OO[[#This Row],[59]]</f>
        <v>7.8828800752537484E-6</v>
      </c>
      <c r="BJ526" s="10">
        <f>3/24000000*OO[[#This Row],[118 (03JUL1985 15:00:00)-Water Temperature (C)]]*OO[[#This Row],[60]]</f>
        <v>1.4897812139049999E-5</v>
      </c>
      <c r="BK526" s="10">
        <f>3/24000000*OO[[#This Row],[119 (03JUL1985 18:00:00)-Water Temperature (C)]]*OO[[#This Row],[61]]</f>
        <v>2.6717647100665002E-5</v>
      </c>
      <c r="BL526" s="10">
        <f>3/24000000*OO[[#This Row],[120 (03JUL1985 21:00:00)-Water Temperature (C)]]*OO[[#This Row],[62]]</f>
        <v>4.5592304240249997E-5</v>
      </c>
      <c r="BM526" s="10">
        <f>3/24000000*OO[[#This Row],[121 (04JUL1985 00:00:00)-Water Temperature (C)]]*OO[[#This Row],[63]]</f>
        <v>7.4351254619987509E-5</v>
      </c>
      <c r="BN526" s="10">
        <f>3/24000000*OO[[#This Row],[122 (04JUL1985 03:00:00)-Water Temperature (C)]]*OO[[#This Row],[64]]</f>
        <v>1.16513125630825E-4</v>
      </c>
      <c r="BO526" s="10">
        <f>3/24000000*OO[[#This Row],[123 (04JUL1985 06:00:00)-Water Temperature (C)]]*OO[[#This Row],[65]]</f>
        <v>1.7632660588244998E-4</v>
      </c>
      <c r="BP526" s="10">
        <f>3/24000000*OO[[#This Row],[124 (04JUL1985 09:00:00)-Water Temperature (C)]]*OO[[#This Row],[66]]</f>
        <v>2.5984510680296245E-4</v>
      </c>
      <c r="BQ526" s="10">
        <f>3/24000000*OO[[#This Row],[125 (04JUL1985 12:00:00)-Water Temperature (C)]]*OO[[#This Row],[67]]</f>
        <v>3.7266953979412499E-4</v>
      </c>
      <c r="BR526" s="10">
        <f>3/24000000*OO[[#This Row],[126 (04JUL1985 15:00:00)-Water Temperature (C)]]*OO[[#This Row],[68]]</f>
        <v>5.2087179155199995E-4</v>
      </c>
      <c r="BS526" s="10">
        <f>3/24000000*OO[[#This Row],[127 (04JUL1985 18:00:00)-Water Temperature (C)]]*OO[[#This Row],[69]]</f>
        <v>7.0972718117500008E-4</v>
      </c>
      <c r="BT526" s="10">
        <f>3/24000000*OO[[#This Row],[128 (04JUL1985 21:00:00)-Water Temperature (C)]]*OO[[#This Row],[70]]</f>
        <v>9.4070155644524996E-4</v>
      </c>
      <c r="BU526" s="10">
        <f>3/24000000*OO[[#This Row],[129 (05JUL1985 00:00:00)-Water Temperature (C)]]*OO[[#This Row],[71]]</f>
        <v>1.2156497863987498E-3</v>
      </c>
      <c r="BV526" s="10">
        <f>3/24000000*OO[[#This Row],[130 (05JUL1985 03:00:00)-Water Temperature (C)]]*OO[[#This Row],[72]]</f>
        <v>1.5413690983162502E-3</v>
      </c>
      <c r="BW526" s="10">
        <f>3/24000000*OO[[#This Row],[131 (05JUL1985 06:00:00)-Water Temperature (C)]]*OO[[#This Row],[73]]</f>
        <v>1.9224254899994999E-3</v>
      </c>
      <c r="BX526" s="10">
        <f>3/24000000*OO[[#This Row],[132 (05JUL1985 09:00:00)-Water Temperature (C)]]*OO[[#This Row],[74]]</f>
        <v>2.37044118277175E-3</v>
      </c>
      <c r="BY526" s="10">
        <f>3/24000000*OO[[#This Row],[133 (05JUL1985 12:00:00)-Water Temperature (C)]]*OO[[#This Row],[75]]</f>
        <v>2.8833341731827502E-3</v>
      </c>
      <c r="BZ526" s="10">
        <f>3/24000000*OO[[#This Row],[134 (05JUL1985 15:00:00)-Water Temperature (C)]]*OO[[#This Row],[76]]</f>
        <v>3.45721487094375E-3</v>
      </c>
      <c r="CA526" s="10">
        <f>3/24000000*OO[[#This Row],[135 (05JUL1985 18:00:00)-Water Temperature (C)]]*OO[[#This Row],[77]]</f>
        <v>4.0921166768737496E-3</v>
      </c>
      <c r="CB526" s="10">
        <f>3/24000000*OO[[#This Row],[136 (05JUL1985 21:00:00)-Water Temperature (C)]]*OO[[#This Row],[78]]</f>
        <v>4.7796719595499994E-3</v>
      </c>
      <c r="CC526" s="10">
        <f>3/24000000*OO[[#This Row],[137 (06JUL1985 00:00:00)-Water Temperature (C)]]*OO[[#This Row],[79]]</f>
        <v>5.5192191952574991E-3</v>
      </c>
      <c r="CD526" s="10">
        <f>3/24000000*OO[[#This Row],[138 (06JUL1985 03:00:00)-Water Temperature (C)]]*OO[[#This Row],[80]]</f>
        <v>6.30965005003125E-3</v>
      </c>
      <c r="CE526" s="10">
        <f>3/24000000*OO[[#This Row],[139 (06JUL1985 06:00:00)-Water Temperature (C)]]*OO[[#This Row],[81]]</f>
        <v>7.1557206831475003E-3</v>
      </c>
      <c r="CF526" s="10">
        <f>3/24000000*OO[[#This Row],[140 (06JUL1985 09:00:00)-Water Temperature (C)]]*OO[[#This Row],[82]]</f>
        <v>8.0880350130599996E-3</v>
      </c>
      <c r="CG526" s="10">
        <f>3/24000000*OO[[#This Row],[141 (06JUL1985 12:00:00)-Water Temperature (C)]]*OO[[#This Row],[83]]</f>
        <v>9.0921114629812488E-3</v>
      </c>
      <c r="CH526" s="10">
        <f>3/24000000*OO[[#This Row],[142 (06JUL1985 15:00:00)-Water Temperature (C)]]*OO[[#This Row],[84]]</f>
        <v>1.016543148117E-2</v>
      </c>
      <c r="CI526" s="10">
        <f>3/24000000*OO[[#This Row],[143 (06JUL1985 18:00:00)-Water Temperature (C)]]*OO[[#This Row],[85]]</f>
        <v>1.1278659098769999E-2</v>
      </c>
      <c r="CJ526" s="10">
        <f>3/24000000*OO[[#This Row],[144 (06JUL1985 21:00:00)-Water Temperature (C)]]*OO[[#This Row],[86]]</f>
        <v>1.2396508322591249E-2</v>
      </c>
      <c r="CK526" s="10">
        <f>3/24000000*OO[[#This Row],[145 (07JUL1985 00:00:00)-Water Temperature (C)]]*OO[[#This Row],[87]]</f>
        <v>1.3482334566924999E-2</v>
      </c>
      <c r="CL526" s="10">
        <f>3/24000000*OO[[#This Row],[146 (07JUL1985 03:00:00)-Water Temperature (C)]]*OO[[#This Row],[88]]</f>
        <v>1.458033214845E-2</v>
      </c>
      <c r="CM526" s="10">
        <f>3/24000000*OO[[#This Row],[147 (07JUL1985 06:00:00)-Water Temperature (C)]]*OO[[#This Row],[89]]</f>
        <v>1.5704618228200001E-2</v>
      </c>
      <c r="CN526" s="10">
        <f>3/24000000*OO[[#This Row],[148 (07JUL1985 09:00:00)-Water Temperature (C)]]*OO[[#This Row],[90]]</f>
        <v>1.6899258283047499E-2</v>
      </c>
      <c r="CO526" s="10">
        <f>3/24000000*OO[[#This Row],[149 (07JUL1985 12:00:00)-Water Temperature (C)]]*OO[[#This Row],[91]]</f>
        <v>1.8151709737199997E-2</v>
      </c>
      <c r="CP526" s="10">
        <f>3/24000000*OO[[#This Row],[150 (07JUL1985 15:00:00)-Water Temperature (C)]]*OO[[#This Row],[92]]</f>
        <v>1.8151709737199997E-2</v>
      </c>
      <c r="CQ526" s="10">
        <f>3/24000000*OO[[#This Row],[151 (07JUL1985 18:00:00)-Water Temperature (C)]]*OO[[#This Row],[93]]</f>
        <v>1.8151709737199997E-2</v>
      </c>
      <c r="CR526" s="10">
        <f>3/24000000*OO[[#This Row],[152 (07JUL1985 21:00:00)-Water Temperature (C)]]*OO[[#This Row],[94]]</f>
        <v>1.8151709737199997E-2</v>
      </c>
      <c r="CS526" s="10">
        <f>3/24000000*OO[[#This Row],[153 (08JUL1985 00:00:00)-Water Temperature (C)]]*OO[[#This Row],[95]]</f>
        <v>1.8151709737199997E-2</v>
      </c>
      <c r="CT526" s="10">
        <f>3/24000000*OO[[#This Row],[154 (08JUL1985 03:00:00)-Water Temperature (C)]]*OO[[#This Row],[96]]</f>
        <v>1.8151709737199997E-2</v>
      </c>
      <c r="CU526" s="10">
        <f>3/24000000*OO[[#This Row],[155 (08JUL1985 06:00:00)-Water Temperature (C)]]*OO[[#This Row],[97]]</f>
        <v>1.8151709737199997E-2</v>
      </c>
      <c r="CV526" s="10">
        <f>3/24000000*OO[[#This Row],[156 (08JUL1985 09:00:00)-Water Temperature (C)]]*OO[[#This Row],[98]]</f>
        <v>1.8151709737199997E-2</v>
      </c>
      <c r="CW526" s="10">
        <f>3/24000000*OO[[#This Row],[157 (08JUL1985 12:00:00)-Water Temperature (C)]]*OO[[#This Row],[99]]</f>
        <v>1.8151709737199997E-2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5.6111234051600008E-44</v>
      </c>
      <c r="AH527" s="10">
        <f>3/24000000*OO[[#This Row],[90 (30JUN1985 03:00:00)-Water Temperature (C)]]*OO[[#This Row],[32]]</f>
        <v>4.5584234447175002E-40</v>
      </c>
      <c r="AI527" s="10">
        <f>3/24000000*OO[[#This Row],[91 (30JUN1985 06:00:00)-Water Temperature (C)]]*OO[[#This Row],[33]]</f>
        <v>1.3297444769895E-36</v>
      </c>
      <c r="AJ527" s="10">
        <f>3/24000000*OO[[#This Row],[92 (30JUN1985 09:00:00)-Water Temperature (C)]]*OO[[#This Row],[34]]</f>
        <v>1.6288237739072501E-33</v>
      </c>
      <c r="AK527" s="10">
        <f>3/24000000*OO[[#This Row],[93 (30JUN1985 12:00:00)-Water Temperature (C)]]*OO[[#This Row],[35]]</f>
        <v>9.4917530328800004E-31</v>
      </c>
      <c r="AL527" s="10">
        <f>3/24000000*OO[[#This Row],[94 (30JUN1985 15:00:00)-Water Temperature (C)]]*OO[[#This Row],[36]]</f>
        <v>2.9231731503449998E-28</v>
      </c>
      <c r="AM527" s="10">
        <f>3/24000000*OO[[#This Row],[95 (30JUN1985 18:00:00)-Water Temperature (C)]]*OO[[#This Row],[37]]</f>
        <v>5.174893912849999E-26</v>
      </c>
      <c r="AN527" s="10">
        <f>3/24000000*OO[[#This Row],[96 (30JUN1985 21:00:00)-Water Temperature (C)]]*OO[[#This Row],[38]]</f>
        <v>5.6031684656949991E-24</v>
      </c>
      <c r="AO527" s="10">
        <f>3/24000000*OO[[#This Row],[97 (01JUL1985 00:00:00)-Water Temperature (C)]]*OO[[#This Row],[39]]</f>
        <v>3.91408252794E-22</v>
      </c>
      <c r="AP527" s="10">
        <f>3/24000000*OO[[#This Row],[98 (01JUL1985 03:00:00)-Water Temperature (C)]]*OO[[#This Row],[40]]</f>
        <v>1.8564479479674998E-20</v>
      </c>
      <c r="AQ527" s="10">
        <f>3/24000000*OO[[#This Row],[99 (01JUL1985 06:00:00)-Water Temperature (C)]]*OO[[#This Row],[41]]</f>
        <v>6.2437872948600005E-19</v>
      </c>
      <c r="AR527" s="10">
        <f>3/24000000*OO[[#This Row],[100 (01JUL1985 09:00:00)-Water Temperature (C)]]*OO[[#This Row],[42]]</f>
        <v>1.54851693458E-17</v>
      </c>
      <c r="AS527" s="10">
        <f>3/24000000*OO[[#This Row],[101 (01JUL1985 12:00:00)-Water Temperature (C)]]*OO[[#This Row],[43]]</f>
        <v>2.897223874615E-16</v>
      </c>
      <c r="AT527" s="10">
        <f>3/24000000*OO[[#This Row],[102 (01JUL1985 15:00:00)-Water Temperature (C)]]*OO[[#This Row],[44]]</f>
        <v>4.1927057255999999E-15</v>
      </c>
      <c r="AU527" s="10">
        <f>3/24000000*OO[[#This Row],[103 (01JUL1985 18:00:00)-Water Temperature (C)]]*OO[[#This Row],[45]]</f>
        <v>4.804933817035E-14</v>
      </c>
      <c r="AV527" s="10">
        <f>3/24000000*OO[[#This Row],[104 (01JUL1985 21:00:00)-Water Temperature (C)]]*OO[[#This Row],[46]]</f>
        <v>4.4405857075724994E-13</v>
      </c>
      <c r="AW527" s="10">
        <f>3/24000000*OO[[#This Row],[105 (02JUL1985 00:00:00)-Water Temperature (C)]]*OO[[#This Row],[47]]</f>
        <v>3.3757536805974994E-12</v>
      </c>
      <c r="AX527" s="10">
        <f>3/24000000*OO[[#This Row],[106 (02JUL1985 03:00:00)-Water Temperature (C)]]*OO[[#This Row],[48]]</f>
        <v>2.1539560990240002E-11</v>
      </c>
      <c r="AY527" s="10">
        <f>3/24000000*OO[[#This Row],[107 (02JUL1985 06:00:00)-Water Temperature (C)]]*OO[[#This Row],[49]]</f>
        <v>1.1741712579137502E-10</v>
      </c>
      <c r="AZ527" s="10">
        <f>3/24000000*OO[[#This Row],[108 (02JUL1985 09:00:00)-Water Temperature (C)]]*OO[[#This Row],[50]]</f>
        <v>5.5743963137137498E-10</v>
      </c>
      <c r="BA527" s="10">
        <f>3/24000000*OO[[#This Row],[109 (02JUL1985 12:00:00)-Water Temperature (C)]]*OO[[#This Row],[51]]</f>
        <v>2.3188388956942502E-9</v>
      </c>
      <c r="BB527" s="10">
        <f>3/24000000*OO[[#This Row],[110 (02JUL1985 15:00:00)-Water Temperature (C)]]*OO[[#This Row],[52]]</f>
        <v>8.5377687957899989E-9</v>
      </c>
      <c r="BC527" s="10">
        <f>3/24000000*OO[[#This Row],[111 (02JUL1985 18:00:00)-Water Temperature (C)]]*OO[[#This Row],[53]]</f>
        <v>2.8085539365344997E-8</v>
      </c>
      <c r="BD527" s="10">
        <f>3/24000000*OO[[#This Row],[112 (02JUL1985 21:00:00)-Water Temperature (C)]]*OO[[#This Row],[54]]</f>
        <v>8.3227340489074995E-8</v>
      </c>
      <c r="BE527" s="10">
        <f>3/24000000*OO[[#This Row],[113 (03JUL1985 00:00:00)-Water Temperature (C)]]*OO[[#This Row],[55]]</f>
        <v>2.2433946814202499E-7</v>
      </c>
      <c r="BF527" s="10">
        <f>3/24000000*OO[[#This Row],[114 (03JUL1985 03:00:00)-Water Temperature (C)]]*OO[[#This Row],[56]]</f>
        <v>5.5644956518499993E-7</v>
      </c>
      <c r="BG527" s="10">
        <f>3/24000000*OO[[#This Row],[115 (03JUL1985 06:00:00)-Water Temperature (C)]]*OO[[#This Row],[57]]</f>
        <v>1.2822166171327502E-6</v>
      </c>
      <c r="BH527" s="10">
        <f>3/24000000*OO[[#This Row],[116 (03JUL1985 09:00:00)-Water Temperature (C)]]*OO[[#This Row],[58]]</f>
        <v>2.7749798759948746E-6</v>
      </c>
      <c r="BI527" s="10">
        <f>3/24000000*OO[[#This Row],[117 (03JUL1985 12:00:00)-Water Temperature (C)]]*OO[[#This Row],[59]]</f>
        <v>5.621381596975E-6</v>
      </c>
      <c r="BJ527" s="10">
        <f>3/24000000*OO[[#This Row],[118 (03JUL1985 15:00:00)-Water Temperature (C)]]*OO[[#This Row],[60]]</f>
        <v>1.078507971880125E-5</v>
      </c>
      <c r="BK527" s="10">
        <f>3/24000000*OO[[#This Row],[119 (03JUL1985 18:00:00)-Water Temperature (C)]]*OO[[#This Row],[61]]</f>
        <v>1.9620551643839998E-5</v>
      </c>
      <c r="BL527" s="10">
        <f>3/24000000*OO[[#This Row],[120 (03JUL1985 21:00:00)-Water Temperature (C)]]*OO[[#This Row],[62]]</f>
        <v>3.39396726745E-5</v>
      </c>
      <c r="BM527" s="10">
        <f>3/24000000*OO[[#This Row],[121 (04JUL1985 00:00:00)-Water Temperature (C)]]*OO[[#This Row],[63]]</f>
        <v>5.6069751235762496E-5</v>
      </c>
      <c r="BN527" s="10">
        <f>3/24000000*OO[[#This Row],[122 (04JUL1985 03:00:00)-Water Temperature (C)]]*OO[[#This Row],[64]]</f>
        <v>8.8954527702199987E-5</v>
      </c>
      <c r="BO527" s="10">
        <f>3/24000000*OO[[#This Row],[123 (04JUL1985 06:00:00)-Water Temperature (C)]]*OO[[#This Row],[65]]</f>
        <v>1.362063104025E-4</v>
      </c>
      <c r="BP527" s="10">
        <f>3/24000000*OO[[#This Row],[124 (04JUL1985 09:00:00)-Water Temperature (C)]]*OO[[#This Row],[66]]</f>
        <v>2.0293223480969999E-4</v>
      </c>
      <c r="BQ527" s="10">
        <f>3/24000000*OO[[#This Row],[125 (04JUL1985 12:00:00)-Water Temperature (C)]]*OO[[#This Row],[67]]</f>
        <v>2.9406581632349994E-4</v>
      </c>
      <c r="BR527" s="10">
        <f>3/24000000*OO[[#This Row],[126 (04JUL1985 15:00:00)-Water Temperature (C)]]*OO[[#This Row],[68]]</f>
        <v>4.1504915556999999E-4</v>
      </c>
      <c r="BS527" s="10">
        <f>3/24000000*OO[[#This Row],[127 (04JUL1985 18:00:00)-Water Temperature (C)]]*OO[[#This Row],[69]]</f>
        <v>5.708355914869999E-4</v>
      </c>
      <c r="BT527" s="10">
        <f>3/24000000*OO[[#This Row],[128 (04JUL1985 21:00:00)-Water Temperature (C)]]*OO[[#This Row],[70]]</f>
        <v>7.6341779497874989E-4</v>
      </c>
      <c r="BU527" s="10">
        <f>3/24000000*OO[[#This Row],[129 (05JUL1985 00:00:00)-Water Temperature (C)]]*OO[[#This Row],[71]]</f>
        <v>9.9500391047475001E-4</v>
      </c>
      <c r="BV527" s="10">
        <f>3/24000000*OO[[#This Row],[130 (05JUL1985 03:00:00)-Water Temperature (C)]]*OO[[#This Row],[72]]</f>
        <v>1.2717946938337499E-3</v>
      </c>
      <c r="BW527" s="10">
        <f>3/24000000*OO[[#This Row],[131 (05JUL1985 06:00:00)-Water Temperature (C)]]*OO[[#This Row],[73]]</f>
        <v>1.5983320731039999E-3</v>
      </c>
      <c r="BX527" s="10">
        <f>3/24000000*OO[[#This Row],[132 (05JUL1985 09:00:00)-Water Temperature (C)]]*OO[[#This Row],[74]]</f>
        <v>1.9849700357504997E-3</v>
      </c>
      <c r="BY527" s="10">
        <f>3/24000000*OO[[#This Row],[133 (05JUL1985 12:00:00)-Water Temperature (C)]]*OO[[#This Row],[75]]</f>
        <v>2.4309746684189996E-3</v>
      </c>
      <c r="BZ527" s="10">
        <f>3/24000000*OO[[#This Row],[134 (05JUL1985 15:00:00)-Water Temperature (C)]]*OO[[#This Row],[76]]</f>
        <v>2.9337995662744999E-3</v>
      </c>
      <c r="CA527" s="10">
        <f>3/24000000*OO[[#This Row],[135 (05JUL1985 18:00:00)-Water Temperature (C)]]*OO[[#This Row],[77]]</f>
        <v>3.4941530298937501E-3</v>
      </c>
      <c r="CB527" s="10">
        <f>3/24000000*OO[[#This Row],[136 (05JUL1985 21:00:00)-Water Temperature (C)]]*OO[[#This Row],[78]]</f>
        <v>4.10544259824E-3</v>
      </c>
      <c r="CC527" s="10">
        <f>3/24000000*OO[[#This Row],[137 (06JUL1985 00:00:00)-Water Temperature (C)]]*OO[[#This Row],[79]]</f>
        <v>4.7674202068249995E-3</v>
      </c>
      <c r="CD527" s="10">
        <f>3/24000000*OO[[#This Row],[138 (06JUL1985 03:00:00)-Water Temperature (C)]]*OO[[#This Row],[80]]</f>
        <v>5.4795329169999999E-3</v>
      </c>
      <c r="CE527" s="10">
        <f>3/24000000*OO[[#This Row],[139 (06JUL1985 06:00:00)-Water Temperature (C)]]*OO[[#This Row],[81]]</f>
        <v>6.2461961908999988E-3</v>
      </c>
      <c r="CF527" s="10">
        <f>3/24000000*OO[[#This Row],[140 (06JUL1985 09:00:00)-Water Temperature (C)]]*OO[[#This Row],[82]]</f>
        <v>7.0938523052675E-3</v>
      </c>
      <c r="CG527" s="10">
        <f>3/24000000*OO[[#This Row],[141 (06JUL1985 12:00:00)-Water Temperature (C)]]*OO[[#This Row],[83]]</f>
        <v>8.0106079357999977E-3</v>
      </c>
      <c r="CH527" s="10">
        <f>3/24000000*OO[[#This Row],[142 (06JUL1985 15:00:00)-Water Temperature (C)]]*OO[[#This Row],[84]]</f>
        <v>8.9946924710999996E-3</v>
      </c>
      <c r="CI527" s="10">
        <f>3/24000000*OO[[#This Row],[143 (06JUL1985 18:00:00)-Water Temperature (C)]]*OO[[#This Row],[85]]</f>
        <v>1.0021175437280001E-2</v>
      </c>
      <c r="CJ527" s="10">
        <f>3/24000000*OO[[#This Row],[144 (06JUL1985 21:00:00)-Water Temperature (C)]]*OO[[#This Row],[86]]</f>
        <v>1.1058977261625001E-2</v>
      </c>
      <c r="CK527" s="10">
        <f>3/24000000*OO[[#This Row],[145 (07JUL1985 00:00:00)-Water Temperature (C)]]*OO[[#This Row],[87]]</f>
        <v>1.2074863478769999E-2</v>
      </c>
      <c r="CL527" s="10">
        <f>3/24000000*OO[[#This Row],[146 (07JUL1985 03:00:00)-Water Temperature (C)]]*OO[[#This Row],[88]]</f>
        <v>1.3106788313174999E-2</v>
      </c>
      <c r="CM527" s="10">
        <f>3/24000000*OO[[#This Row],[147 (07JUL1985 06:00:00)-Water Temperature (C)]]*OO[[#This Row],[89]]</f>
        <v>1.4167100290269997E-2</v>
      </c>
      <c r="CN527" s="10">
        <f>3/24000000*OO[[#This Row],[148 (07JUL1985 09:00:00)-Water Temperature (C)]]*OO[[#This Row],[90]]</f>
        <v>1.5295343131694998E-2</v>
      </c>
      <c r="CO527" s="10">
        <f>3/24000000*OO[[#This Row],[149 (07JUL1985 12:00:00)-Water Temperature (C)]]*OO[[#This Row],[91]]</f>
        <v>1.6481316493942501E-2</v>
      </c>
      <c r="CP527" s="10">
        <f>3/24000000*OO[[#This Row],[150 (07JUL1985 15:00:00)-Water Temperature (C)]]*OO[[#This Row],[92]]</f>
        <v>1.6481316493942501E-2</v>
      </c>
      <c r="CQ527" s="10">
        <f>3/24000000*OO[[#This Row],[151 (07JUL1985 18:00:00)-Water Temperature (C)]]*OO[[#This Row],[93]]</f>
        <v>1.6481316493942501E-2</v>
      </c>
      <c r="CR527" s="10">
        <f>3/24000000*OO[[#This Row],[152 (07JUL1985 21:00:00)-Water Temperature (C)]]*OO[[#This Row],[94]]</f>
        <v>1.6481316493942501E-2</v>
      </c>
      <c r="CS527" s="10">
        <f>3/24000000*OO[[#This Row],[153 (08JUL1985 00:00:00)-Water Temperature (C)]]*OO[[#This Row],[95]]</f>
        <v>1.6481316493942501E-2</v>
      </c>
      <c r="CT527" s="10">
        <f>3/24000000*OO[[#This Row],[154 (08JUL1985 03:00:00)-Water Temperature (C)]]*OO[[#This Row],[96]]</f>
        <v>1.6481316493942501E-2</v>
      </c>
      <c r="CU527" s="10">
        <f>3/24000000*OO[[#This Row],[155 (08JUL1985 06:00:00)-Water Temperature (C)]]*OO[[#This Row],[97]]</f>
        <v>1.6481316493942501E-2</v>
      </c>
      <c r="CV527" s="10">
        <f>3/24000000*OO[[#This Row],[156 (08JUL1985 09:00:00)-Water Temperature (C)]]*OO[[#This Row],[98]]</f>
        <v>1.6481316493942501E-2</v>
      </c>
      <c r="CW527" s="10">
        <f>3/24000000*OO[[#This Row],[157 (08JUL1985 12:00:00)-Water Temperature (C)]]*OO[[#This Row],[99]]</f>
        <v>1.6481316493942501E-2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1.4055846509645001E-40</v>
      </c>
      <c r="AI528" s="10">
        <f>3/24000000*OO[[#This Row],[91 (30JUN1985 06:00:00)-Water Temperature (C)]]*OO[[#This Row],[33]]</f>
        <v>4.3672920808624998E-37</v>
      </c>
      <c r="AJ528" s="10">
        <f>3/24000000*OO[[#This Row],[92 (30JUN1985 09:00:00)-Water Temperature (C)]]*OO[[#This Row],[34]]</f>
        <v>5.6693053459350002E-34</v>
      </c>
      <c r="AK528" s="10">
        <f>3/24000000*OO[[#This Row],[93 (30JUN1985 12:00:00)-Water Temperature (C)]]*OO[[#This Row],[35]]</f>
        <v>3.4825313303437497E-31</v>
      </c>
      <c r="AL528" s="10">
        <f>3/24000000*OO[[#This Row],[94 (30JUN1985 15:00:00)-Water Temperature (C)]]*OO[[#This Row],[36]]</f>
        <v>1.125689724202125E-28</v>
      </c>
      <c r="AM528" s="10">
        <f>3/24000000*OO[[#This Row],[95 (30JUN1985 18:00:00)-Water Temperature (C)]]*OO[[#This Row],[37]]</f>
        <v>2.0844741990307502E-26</v>
      </c>
      <c r="AN528" s="10">
        <f>3/24000000*OO[[#This Row],[96 (30JUN1985 21:00:00)-Water Temperature (C)]]*OO[[#This Row],[38]]</f>
        <v>2.353889386763E-24</v>
      </c>
      <c r="AO528" s="10">
        <f>3/24000000*OO[[#This Row],[97 (01JUL1985 00:00:00)-Water Temperature (C)]]*OO[[#This Row],[39]]</f>
        <v>1.7106531963300001E-22</v>
      </c>
      <c r="AP528" s="10">
        <f>3/24000000*OO[[#This Row],[98 (01JUL1985 03:00:00)-Water Temperature (C)]]*OO[[#This Row],[40]]</f>
        <v>8.4218826099824994E-21</v>
      </c>
      <c r="AQ528" s="10">
        <f>3/24000000*OO[[#This Row],[99 (01JUL1985 06:00:00)-Water Temperature (C)]]*OO[[#This Row],[41]]</f>
        <v>2.93405035066E-19</v>
      </c>
      <c r="AR528" s="10">
        <f>3/24000000*OO[[#This Row],[100 (01JUL1985 09:00:00)-Water Temperature (C)]]*OO[[#This Row],[42]]</f>
        <v>7.5240384346900006E-18</v>
      </c>
      <c r="AS528" s="10">
        <f>3/24000000*OO[[#This Row],[101 (01JUL1985 12:00:00)-Water Temperature (C)]]*OO[[#This Row],[43]]</f>
        <v>1.4531924958699998E-16</v>
      </c>
      <c r="AT528" s="10">
        <f>3/24000000*OO[[#This Row],[102 (01JUL1985 15:00:00)-Water Temperature (C)]]*OO[[#This Row],[44]]</f>
        <v>2.1674822783837497E-15</v>
      </c>
      <c r="AU528" s="10">
        <f>3/24000000*OO[[#This Row],[103 (01JUL1985 18:00:00)-Water Temperature (C)]]*OO[[#This Row],[45]]</f>
        <v>2.5564463359256251E-14</v>
      </c>
      <c r="AV528" s="10">
        <f>3/24000000*OO[[#This Row],[104 (01JUL1985 21:00:00)-Water Temperature (C)]]*OO[[#This Row],[46]]</f>
        <v>2.4283031069624999E-13</v>
      </c>
      <c r="AW528" s="10">
        <f>3/24000000*OO[[#This Row],[105 (02JUL1985 00:00:00)-Water Temperature (C)]]*OO[[#This Row],[47]]</f>
        <v>1.8952379663400001E-12</v>
      </c>
      <c r="AX528" s="10">
        <f>3/24000000*OO[[#This Row],[106 (02JUL1985 03:00:00)-Water Temperature (C)]]*OO[[#This Row],[48]]</f>
        <v>1.2401148164242498E-11</v>
      </c>
      <c r="AY528" s="10">
        <f>3/24000000*OO[[#This Row],[107 (02JUL1985 06:00:00)-Water Temperature (C)]]*OO[[#This Row],[49]]</f>
        <v>6.9242448826249998E-11</v>
      </c>
      <c r="AZ528" s="10">
        <f>3/24000000*OO[[#This Row],[108 (02JUL1985 09:00:00)-Water Temperature (C)]]*OO[[#This Row],[50]]</f>
        <v>3.3634119858999999E-10</v>
      </c>
      <c r="BA528" s="10">
        <f>3/24000000*OO[[#This Row],[109 (02JUL1985 12:00:00)-Water Temperature (C)]]*OO[[#This Row],[51]]</f>
        <v>1.4300545043389997E-9</v>
      </c>
      <c r="BB528" s="10">
        <f>3/24000000*OO[[#This Row],[110 (02JUL1985 15:00:00)-Water Temperature (C)]]*OO[[#This Row],[52]]</f>
        <v>5.3762896608299996E-9</v>
      </c>
      <c r="BC528" s="10">
        <f>3/24000000*OO[[#This Row],[111 (02JUL1985 18:00:00)-Water Temperature (C)]]*OO[[#This Row],[53]]</f>
        <v>1.8039706020150001E-8</v>
      </c>
      <c r="BD528" s="10">
        <f>3/24000000*OO[[#This Row],[112 (02JUL1985 21:00:00)-Water Temperature (C)]]*OO[[#This Row],[54]]</f>
        <v>5.4474603983624996E-8</v>
      </c>
      <c r="BE528" s="10">
        <f>3/24000000*OO[[#This Row],[113 (03JUL1985 00:00:00)-Water Temperature (C)]]*OO[[#This Row],[55]]</f>
        <v>1.4950675172159998E-7</v>
      </c>
      <c r="BF528" s="10">
        <f>3/24000000*OO[[#This Row],[114 (03JUL1985 03:00:00)-Water Temperature (C)]]*OO[[#This Row],[56]]</f>
        <v>3.7725812983375001E-7</v>
      </c>
      <c r="BG528" s="10">
        <f>3/24000000*OO[[#This Row],[115 (03JUL1985 06:00:00)-Water Temperature (C)]]*OO[[#This Row],[57]]</f>
        <v>8.8359028156124985E-7</v>
      </c>
      <c r="BH528" s="10">
        <f>3/24000000*OO[[#This Row],[116 (03JUL1985 09:00:00)-Water Temperature (C)]]*OO[[#This Row],[58]]</f>
        <v>1.9419815775215002E-6</v>
      </c>
      <c r="BI528" s="10">
        <f>3/24000000*OO[[#This Row],[117 (03JUL1985 12:00:00)-Water Temperature (C)]]*OO[[#This Row],[59]]</f>
        <v>3.9923565462687498E-6</v>
      </c>
      <c r="BJ528" s="10">
        <f>3/24000000*OO[[#This Row],[118 (03JUL1985 15:00:00)-Water Temperature (C)]]*OO[[#This Row],[60]]</f>
        <v>7.7676845966999997E-6</v>
      </c>
      <c r="BK528" s="10">
        <f>3/24000000*OO[[#This Row],[119 (03JUL1985 18:00:00)-Water Temperature (C)]]*OO[[#This Row],[61]]</f>
        <v>1.4319181911199999E-5</v>
      </c>
      <c r="BL528" s="10">
        <f>3/24000000*OO[[#This Row],[120 (03JUL1985 21:00:00)-Water Temperature (C)]]*OO[[#This Row],[62]]</f>
        <v>2.5081231579559995E-5</v>
      </c>
      <c r="BM528" s="10">
        <f>3/24000000*OO[[#This Row],[121 (04JUL1985 00:00:00)-Water Temperature (C)]]*OO[[#This Row],[63]]</f>
        <v>4.1932325335550001E-5</v>
      </c>
      <c r="BN528" s="10">
        <f>3/24000000*OO[[#This Row],[122 (04JUL1985 03:00:00)-Water Temperature (C)]]*OO[[#This Row],[64]]</f>
        <v>6.7284529348450003E-5</v>
      </c>
      <c r="BO528" s="10">
        <f>3/24000000*OO[[#This Row],[123 (04JUL1985 06:00:00)-Water Temperature (C)]]*OO[[#This Row],[65]]</f>
        <v>1.041447215401875E-4</v>
      </c>
      <c r="BP528" s="10">
        <f>3/24000000*OO[[#This Row],[124 (04JUL1985 09:00:00)-Water Temperature (C)]]*OO[[#This Row],[66]]</f>
        <v>1.5674663896222499E-4</v>
      </c>
      <c r="BQ528" s="10">
        <f>3/24000000*OO[[#This Row],[125 (04JUL1985 12:00:00)-Water Temperature (C)]]*OO[[#This Row],[67]]</f>
        <v>2.2931167247708747E-4</v>
      </c>
      <c r="BR528" s="10">
        <f>3/24000000*OO[[#This Row],[126 (04JUL1985 15:00:00)-Water Temperature (C)]]*OO[[#This Row],[68]]</f>
        <v>3.265758480615E-4</v>
      </c>
      <c r="BS528" s="10">
        <f>3/24000000*OO[[#This Row],[127 (04JUL1985 18:00:00)-Water Temperature (C)]]*OO[[#This Row],[69]]</f>
        <v>4.5299725985024995E-4</v>
      </c>
      <c r="BT528" s="10">
        <f>3/24000000*OO[[#This Row],[128 (04JUL1985 21:00:00)-Water Temperature (C)]]*OO[[#This Row],[70]]</f>
        <v>6.1076941118700008E-4</v>
      </c>
      <c r="BU528" s="10">
        <f>3/24000000*OO[[#This Row],[129 (05JUL1985 00:00:00)-Water Temperature (C)]]*OO[[#This Row],[71]]</f>
        <v>8.022780649399999E-4</v>
      </c>
      <c r="BV528" s="10">
        <f>3/24000000*OO[[#This Row],[130 (05JUL1985 03:00:00)-Water Temperature (C)]]*OO[[#This Row],[72]]</f>
        <v>1.03305190110225E-3</v>
      </c>
      <c r="BW528" s="10">
        <f>3/24000000*OO[[#This Row],[131 (05JUL1985 06:00:00)-Water Temperature (C)]]*OO[[#This Row],[73]]</f>
        <v>1.3074030759656248E-3</v>
      </c>
      <c r="BX528" s="10">
        <f>3/24000000*OO[[#This Row],[132 (05JUL1985 09:00:00)-Water Temperature (C)]]*OO[[#This Row],[74]]</f>
        <v>1.634413161432875E-3</v>
      </c>
      <c r="BY528" s="10">
        <f>3/24000000*OO[[#This Row],[133 (05JUL1985 12:00:00)-Water Temperature (C)]]*OO[[#This Row],[75]]</f>
        <v>2.0141335100189997E-3</v>
      </c>
      <c r="BZ528" s="10">
        <f>3/24000000*OO[[#This Row],[134 (05JUL1985 15:00:00)-Water Temperature (C)]]*OO[[#This Row],[76]]</f>
        <v>2.4452606997092501E-3</v>
      </c>
      <c r="CA528" s="10">
        <f>3/24000000*OO[[#This Row],[135 (05JUL1985 18:00:00)-Water Temperature (C)]]*OO[[#This Row],[77]]</f>
        <v>2.9287189195740001E-3</v>
      </c>
      <c r="CB528" s="10">
        <f>3/24000000*OO[[#This Row],[136 (05JUL1985 21:00:00)-Water Temperature (C)]]*OO[[#This Row],[78]]</f>
        <v>3.4596754304174995E-3</v>
      </c>
      <c r="CC528" s="10">
        <f>3/24000000*OO[[#This Row],[137 (06JUL1985 00:00:00)-Water Temperature (C)]]*OO[[#This Row],[79]]</f>
        <v>4.0382204543887501E-3</v>
      </c>
      <c r="CD528" s="10">
        <f>3/24000000*OO[[#This Row],[138 (06JUL1985 03:00:00)-Water Temperature (C)]]*OO[[#This Row],[80]]</f>
        <v>4.6642385105549996E-3</v>
      </c>
      <c r="CE528" s="10">
        <f>3/24000000*OO[[#This Row],[139 (06JUL1985 06:00:00)-Water Temperature (C)]]*OO[[#This Row],[81]]</f>
        <v>5.34190021661E-3</v>
      </c>
      <c r="CF528" s="10">
        <f>3/24000000*OO[[#This Row],[140 (06JUL1985 09:00:00)-Water Temperature (C)]]*OO[[#This Row],[82]]</f>
        <v>6.0936998138050001E-3</v>
      </c>
      <c r="CG528" s="10">
        <f>3/24000000*OO[[#This Row],[141 (06JUL1985 12:00:00)-Water Temperature (C)]]*OO[[#This Row],[83]]</f>
        <v>6.9098847135587501E-3</v>
      </c>
      <c r="CH528" s="10">
        <f>3/24000000*OO[[#This Row],[142 (06JUL1985 15:00:00)-Water Temperature (C)]]*OO[[#This Row],[84]]</f>
        <v>7.7892823648612495E-3</v>
      </c>
      <c r="CI528" s="10">
        <f>3/24000000*OO[[#This Row],[143 (06JUL1985 18:00:00)-Water Temperature (C)]]*OO[[#This Row],[85]]</f>
        <v>8.7109398706499992E-3</v>
      </c>
      <c r="CJ528" s="10">
        <f>3/24000000*OO[[#This Row],[144 (06JUL1985 21:00:00)-Water Temperature (C)]]*OO[[#This Row],[86]]</f>
        <v>9.6480536550612502E-3</v>
      </c>
      <c r="CK528" s="10">
        <f>3/24000000*OO[[#This Row],[145 (07JUL1985 00:00:00)-Water Temperature (C)]]*OO[[#This Row],[87]]</f>
        <v>1.0571778997893751E-2</v>
      </c>
      <c r="CL528" s="10">
        <f>3/24000000*OO[[#This Row],[146 (07JUL1985 03:00:00)-Water Temperature (C)]]*OO[[#This Row],[88]]</f>
        <v>1.1514340045807498E-2</v>
      </c>
      <c r="CM528" s="10">
        <f>3/24000000*OO[[#This Row],[147 (07JUL1985 06:00:00)-Water Temperature (C)]]*OO[[#This Row],[89]]</f>
        <v>1.2486379936695E-2</v>
      </c>
      <c r="CN528" s="10">
        <f>3/24000000*OO[[#This Row],[148 (07JUL1985 09:00:00)-Water Temperature (C)]]*OO[[#This Row],[90]]</f>
        <v>1.352238244837875E-2</v>
      </c>
      <c r="CO528" s="10">
        <f>3/24000000*OO[[#This Row],[149 (07JUL1985 12:00:00)-Water Temperature (C)]]*OO[[#This Row],[91]]</f>
        <v>1.4613497443412499E-2</v>
      </c>
      <c r="CP528" s="10">
        <f>3/24000000*OO[[#This Row],[150 (07JUL1985 15:00:00)-Water Temperature (C)]]*OO[[#This Row],[92]]</f>
        <v>1.4613497443412499E-2</v>
      </c>
      <c r="CQ528" s="10">
        <f>3/24000000*OO[[#This Row],[151 (07JUL1985 18:00:00)-Water Temperature (C)]]*OO[[#This Row],[93]]</f>
        <v>1.4613497443412499E-2</v>
      </c>
      <c r="CR528" s="10">
        <f>3/24000000*OO[[#This Row],[152 (07JUL1985 21:00:00)-Water Temperature (C)]]*OO[[#This Row],[94]]</f>
        <v>1.4613497443412499E-2</v>
      </c>
      <c r="CS528" s="10">
        <f>3/24000000*OO[[#This Row],[153 (08JUL1985 00:00:00)-Water Temperature (C)]]*OO[[#This Row],[95]]</f>
        <v>1.4613497443412499E-2</v>
      </c>
      <c r="CT528" s="10">
        <f>3/24000000*OO[[#This Row],[154 (08JUL1985 03:00:00)-Water Temperature (C)]]*OO[[#This Row],[96]]</f>
        <v>1.4613497443412499E-2</v>
      </c>
      <c r="CU528" s="10">
        <f>3/24000000*OO[[#This Row],[155 (08JUL1985 06:00:00)-Water Temperature (C)]]*OO[[#This Row],[97]]</f>
        <v>1.4613497443412499E-2</v>
      </c>
      <c r="CV528" s="10">
        <f>3/24000000*OO[[#This Row],[156 (08JUL1985 09:00:00)-Water Temperature (C)]]*OO[[#This Row],[98]]</f>
        <v>1.4613497443412499E-2</v>
      </c>
      <c r="CW528" s="10">
        <f>3/24000000*OO[[#This Row],[157 (08JUL1985 12:00:00)-Water Temperature (C)]]*OO[[#This Row],[99]]</f>
        <v>1.4613497443412499E-2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4.2436247350087499E-41</v>
      </c>
      <c r="AI529" s="10">
        <f>3/24000000*OO[[#This Row],[91 (30JUN1985 06:00:00)-Water Temperature (C)]]*OO[[#This Row],[33]]</f>
        <v>1.4049184455337499E-37</v>
      </c>
      <c r="AJ529" s="10">
        <f>3/24000000*OO[[#This Row],[92 (30JUN1985 09:00:00)-Water Temperature (C)]]*OO[[#This Row],[34]]</f>
        <v>1.9341129849299996E-34</v>
      </c>
      <c r="AK529" s="10">
        <f>3/24000000*OO[[#This Row],[93 (30JUN1985 12:00:00)-Water Temperature (C)]]*OO[[#This Row],[35]]</f>
        <v>1.2534648876749999E-31</v>
      </c>
      <c r="AL529" s="10">
        <f>3/24000000*OO[[#This Row],[94 (30JUN1985 15:00:00)-Water Temperature (C)]]*OO[[#This Row],[36]]</f>
        <v>4.2566512865812495E-29</v>
      </c>
      <c r="AM529" s="10">
        <f>3/24000000*OO[[#This Row],[95 (30JUN1985 18:00:00)-Water Temperature (C)]]*OO[[#This Row],[37]]</f>
        <v>8.2533380714849999E-27</v>
      </c>
      <c r="AN529" s="10">
        <f>3/24000000*OO[[#This Row],[96 (30JUN1985 21:00:00)-Water Temperature (C)]]*OO[[#This Row],[38]]</f>
        <v>9.7308122826987494E-25</v>
      </c>
      <c r="AO529" s="10">
        <f>3/24000000*OO[[#This Row],[97 (01JUL1985 00:00:00)-Water Temperature (C)]]*OO[[#This Row],[39]]</f>
        <v>7.3656722660950004E-23</v>
      </c>
      <c r="AP529" s="10">
        <f>3/24000000*OO[[#This Row],[98 (01JUL1985 03:00:00)-Water Temperature (C)]]*OO[[#This Row],[40]]</f>
        <v>3.7686578420574994E-21</v>
      </c>
      <c r="AQ529" s="10">
        <f>3/24000000*OO[[#This Row],[99 (01JUL1985 06:00:00)-Water Temperature (C)]]*OO[[#This Row],[41]]</f>
        <v>1.3617809329837499E-19</v>
      </c>
      <c r="AR529" s="10">
        <f>3/24000000*OO[[#This Row],[100 (01JUL1985 09:00:00)-Water Temperature (C)]]*OO[[#This Row],[42]]</f>
        <v>3.6154350312824994E-18</v>
      </c>
      <c r="AS529" s="10">
        <f>3/24000000*OO[[#This Row],[101 (01JUL1985 12:00:00)-Water Temperature (C)]]*OO[[#This Row],[43]]</f>
        <v>7.217504597411249E-17</v>
      </c>
      <c r="AT529" s="10">
        <f>3/24000000*OO[[#This Row],[102 (01JUL1985 15:00:00)-Water Temperature (C)]]*OO[[#This Row],[44]]</f>
        <v>1.11093603988475E-15</v>
      </c>
      <c r="AU529" s="10">
        <f>3/24000000*OO[[#This Row],[103 (01JUL1985 18:00:00)-Water Temperature (C)]]*OO[[#This Row],[45]]</f>
        <v>1.3502292423333751E-14</v>
      </c>
      <c r="AV529" s="10">
        <f>3/24000000*OO[[#This Row],[104 (01JUL1985 21:00:00)-Water Temperature (C)]]*OO[[#This Row],[46]]</f>
        <v>1.3198501513912497E-13</v>
      </c>
      <c r="AW529" s="10">
        <f>3/24000000*OO[[#This Row],[105 (02JUL1985 00:00:00)-Water Temperature (C)]]*OO[[#This Row],[47]]</f>
        <v>1.058901784743E-12</v>
      </c>
      <c r="AX529" s="10">
        <f>3/24000000*OO[[#This Row],[106 (02JUL1985 03:00:00)-Water Temperature (C)]]*OO[[#This Row],[48]]</f>
        <v>7.1141627086499989E-12</v>
      </c>
      <c r="AY529" s="10">
        <f>3/24000000*OO[[#This Row],[107 (02JUL1985 06:00:00)-Water Temperature (C)]]*OO[[#This Row],[49]]</f>
        <v>4.0737816512999999E-11</v>
      </c>
      <c r="AZ529" s="10">
        <f>3/24000000*OO[[#This Row],[108 (02JUL1985 09:00:00)-Water Temperature (C)]]*OO[[#This Row],[50]]</f>
        <v>2.0270234943204999E-10</v>
      </c>
      <c r="BA529" s="10">
        <f>3/24000000*OO[[#This Row],[109 (02JUL1985 12:00:00)-Water Temperature (C)]]*OO[[#This Row],[51]]</f>
        <v>8.8190114911999995E-10</v>
      </c>
      <c r="BB529" s="10">
        <f>3/24000000*OO[[#This Row],[110 (02JUL1985 15:00:00)-Water Temperature (C)]]*OO[[#This Row],[52]]</f>
        <v>3.3890146070537503E-9</v>
      </c>
      <c r="BC529" s="10">
        <f>3/24000000*OO[[#This Row],[111 (02JUL1985 18:00:00)-Water Temperature (C)]]*OO[[#This Row],[53]]</f>
        <v>1.161167249129E-8</v>
      </c>
      <c r="BD529" s="10">
        <f>3/24000000*OO[[#This Row],[112 (02JUL1985 21:00:00)-Water Temperature (C)]]*OO[[#This Row],[54]]</f>
        <v>3.5766835078374995E-8</v>
      </c>
      <c r="BE529" s="10">
        <f>3/24000000*OO[[#This Row],[113 (03JUL1985 00:00:00)-Water Temperature (C)]]*OO[[#This Row],[55]]</f>
        <v>1.0004692885218749E-7</v>
      </c>
      <c r="BF529" s="10">
        <f>3/24000000*OO[[#This Row],[114 (03JUL1985 03:00:00)-Water Temperature (C)]]*OO[[#This Row],[56]]</f>
        <v>2.5707177947907501E-7</v>
      </c>
      <c r="BG529" s="10">
        <f>3/24000000*OO[[#This Row],[115 (03JUL1985 06:00:00)-Water Temperature (C)]]*OO[[#This Row],[57]]</f>
        <v>6.12583819673E-7</v>
      </c>
      <c r="BH529" s="10">
        <f>3/24000000*OO[[#This Row],[116 (03JUL1985 09:00:00)-Water Temperature (C)]]*OO[[#This Row],[58]]</f>
        <v>1.36847330131975E-6</v>
      </c>
      <c r="BI529" s="10">
        <f>3/24000000*OO[[#This Row],[117 (03JUL1985 12:00:00)-Water Temperature (C)]]*OO[[#This Row],[59]]</f>
        <v>2.8573935834150001E-6</v>
      </c>
      <c r="BJ529" s="10">
        <f>3/24000000*OO[[#This Row],[118 (03JUL1985 15:00:00)-Water Temperature (C)]]*OO[[#This Row],[60]]</f>
        <v>5.6423658689299996E-6</v>
      </c>
      <c r="BK529" s="10">
        <f>3/24000000*OO[[#This Row],[119 (03JUL1985 18:00:00)-Water Temperature (C)]]*OO[[#This Row],[61]]</f>
        <v>1.054755820735875E-5</v>
      </c>
      <c r="BL529" s="10">
        <f>3/24000000*OO[[#This Row],[120 (03JUL1985 21:00:00)-Water Temperature (C)]]*OO[[#This Row],[62]]</f>
        <v>1.8720843849906249E-5</v>
      </c>
      <c r="BM529" s="10">
        <f>3/24000000*OO[[#This Row],[121 (04JUL1985 00:00:00)-Water Temperature (C)]]*OO[[#This Row],[63]]</f>
        <v>3.16958420268125E-5</v>
      </c>
      <c r="BN529" s="10">
        <f>3/24000000*OO[[#This Row],[122 (04JUL1985 03:00:00)-Water Temperature (C)]]*OO[[#This Row],[64]]</f>
        <v>5.1472678052249999E-5</v>
      </c>
      <c r="BO529" s="10">
        <f>3/24000000*OO[[#This Row],[123 (04JUL1985 06:00:00)-Water Temperature (C)]]*OO[[#This Row],[65]]</f>
        <v>8.05857122827375E-5</v>
      </c>
      <c r="BP529" s="10">
        <f>3/24000000*OO[[#This Row],[124 (04JUL1985 09:00:00)-Water Temperature (C)]]*OO[[#This Row],[66]]</f>
        <v>1.2260214463710002E-4</v>
      </c>
      <c r="BQ529" s="10">
        <f>3/24000000*OO[[#This Row],[125 (04JUL1985 12:00:00)-Water Temperature (C)]]*OO[[#This Row],[67]]</f>
        <v>1.8118163061349999E-4</v>
      </c>
      <c r="BR529" s="10">
        <f>3/24000000*OO[[#This Row],[126 (04JUL1985 15:00:00)-Water Temperature (C)]]*OO[[#This Row],[68]]</f>
        <v>2.6050292543025003E-4</v>
      </c>
      <c r="BS529" s="10">
        <f>3/24000000*OO[[#This Row],[127 (04JUL1985 18:00:00)-Water Temperature (C)]]*OO[[#This Row],[69]]</f>
        <v>3.6461867633599999E-4</v>
      </c>
      <c r="BT529" s="10">
        <f>3/24000000*OO[[#This Row],[128 (04JUL1985 21:00:00)-Water Temperature (C)]]*OO[[#This Row],[70]]</f>
        <v>4.9584554466999993E-4</v>
      </c>
      <c r="BU529" s="10">
        <f>3/24000000*OO[[#This Row],[129 (05JUL1985 00:00:00)-Water Temperature (C)]]*OO[[#This Row],[71]]</f>
        <v>6.5671988473524985E-4</v>
      </c>
      <c r="BV529" s="10">
        <f>3/24000000*OO[[#This Row],[130 (05JUL1985 03:00:00)-Water Temperature (C)]]*OO[[#This Row],[72]]</f>
        <v>8.522895752887499E-4</v>
      </c>
      <c r="BW529" s="10">
        <f>3/24000000*OO[[#This Row],[131 (05JUL1985 06:00:00)-Water Temperature (C)]]*OO[[#This Row],[73]]</f>
        <v>1.0866988233471249E-3</v>
      </c>
      <c r="BX529" s="10">
        <f>3/24000000*OO[[#This Row],[132 (05JUL1985 09:00:00)-Water Temperature (C)]]*OO[[#This Row],[74]]</f>
        <v>1.368103167675875E-3</v>
      </c>
      <c r="BY529" s="10">
        <f>3/24000000*OO[[#This Row],[133 (05JUL1985 12:00:00)-Water Temperature (C)]]*OO[[#This Row],[75]]</f>
        <v>1.6971261221809997E-3</v>
      </c>
      <c r="BZ529" s="10">
        <f>3/24000000*OO[[#This Row],[134 (05JUL1985 15:00:00)-Water Temperature (C)]]*OO[[#This Row],[76]]</f>
        <v>2.0735122582299999E-3</v>
      </c>
      <c r="CA529" s="10">
        <f>3/24000000*OO[[#This Row],[135 (05JUL1985 18:00:00)-Water Temperature (C)]]*OO[[#This Row],[77]]</f>
        <v>2.4983523746609998E-3</v>
      </c>
      <c r="CB529" s="10">
        <f>3/24000000*OO[[#This Row],[136 (05JUL1985 21:00:00)-Water Temperature (C)]]*OO[[#This Row],[78]]</f>
        <v>2.9682933539472499E-3</v>
      </c>
      <c r="CC529" s="10">
        <f>3/24000000*OO[[#This Row],[137 (06JUL1985 00:00:00)-Water Temperature (C)]]*OO[[#This Row],[79]]</f>
        <v>3.4837255315125003E-3</v>
      </c>
      <c r="CD529" s="10">
        <f>3/24000000*OO[[#This Row],[138 (06JUL1985 03:00:00)-Water Temperature (C)]]*OO[[#This Row],[80]]</f>
        <v>4.0449162129525002E-3</v>
      </c>
      <c r="CE529" s="10">
        <f>3/24000000*OO[[#This Row],[139 (06JUL1985 06:00:00)-Water Temperature (C)]]*OO[[#This Row],[81]]</f>
        <v>4.6559405658700001E-3</v>
      </c>
      <c r="CF529" s="10">
        <f>3/24000000*OO[[#This Row],[140 (06JUL1985 09:00:00)-Water Temperature (C)]]*OO[[#This Row],[82]]</f>
        <v>5.3364587774062501E-3</v>
      </c>
      <c r="CG529" s="10">
        <f>3/24000000*OO[[#This Row],[141 (06JUL1985 12:00:00)-Water Temperature (C)]]*OO[[#This Row],[83]]</f>
        <v>6.0783334846599996E-3</v>
      </c>
      <c r="CH529" s="10">
        <f>3/24000000*OO[[#This Row],[142 (06JUL1985 15:00:00)-Water Temperature (C)]]*OO[[#This Row],[84]]</f>
        <v>6.8809166592150002E-3</v>
      </c>
      <c r="CI529" s="10">
        <f>3/24000000*OO[[#This Row],[143 (06JUL1985 18:00:00)-Water Temperature (C)]]*OO[[#This Row],[85]]</f>
        <v>7.7261488071049987E-3</v>
      </c>
      <c r="CJ529" s="10">
        <f>3/24000000*OO[[#This Row],[144 (06JUL1985 21:00:00)-Water Temperature (C)]]*OO[[#This Row],[86]]</f>
        <v>8.5904995630124992E-3</v>
      </c>
      <c r="CK529" s="10">
        <f>3/24000000*OO[[#This Row],[145 (07JUL1985 00:00:00)-Water Temperature (C)]]*OO[[#This Row],[87]]</f>
        <v>9.4487430375999985E-3</v>
      </c>
      <c r="CL529" s="10">
        <f>3/24000000*OO[[#This Row],[146 (07JUL1985 03:00:00)-Water Temperature (C)]]*OO[[#This Row],[88]]</f>
        <v>1.0329029612679999E-2</v>
      </c>
      <c r="CM529" s="10">
        <f>3/24000000*OO[[#This Row],[147 (07JUL1985 06:00:00)-Water Temperature (C)]]*OO[[#This Row],[89]]</f>
        <v>1.1240493094599999E-2</v>
      </c>
      <c r="CN529" s="10">
        <f>3/24000000*OO[[#This Row],[148 (07JUL1985 09:00:00)-Water Temperature (C)]]*OO[[#This Row],[90]]</f>
        <v>1.2213992849796249E-2</v>
      </c>
      <c r="CO529" s="10">
        <f>3/24000000*OO[[#This Row],[149 (07JUL1985 12:00:00)-Water Temperature (C)]]*OO[[#This Row],[91]]</f>
        <v>1.3241200805625001E-2</v>
      </c>
      <c r="CP529" s="10">
        <f>3/24000000*OO[[#This Row],[150 (07JUL1985 15:00:00)-Water Temperature (C)]]*OO[[#This Row],[92]]</f>
        <v>1.3241200805625001E-2</v>
      </c>
      <c r="CQ529" s="10">
        <f>3/24000000*OO[[#This Row],[151 (07JUL1985 18:00:00)-Water Temperature (C)]]*OO[[#This Row],[93]]</f>
        <v>1.3241200805625001E-2</v>
      </c>
      <c r="CR529" s="10">
        <f>3/24000000*OO[[#This Row],[152 (07JUL1985 21:00:00)-Water Temperature (C)]]*OO[[#This Row],[94]]</f>
        <v>1.3241200805625001E-2</v>
      </c>
      <c r="CS529" s="10">
        <f>3/24000000*OO[[#This Row],[153 (08JUL1985 00:00:00)-Water Temperature (C)]]*OO[[#This Row],[95]]</f>
        <v>1.3241200805625001E-2</v>
      </c>
      <c r="CT529" s="10">
        <f>3/24000000*OO[[#This Row],[154 (08JUL1985 03:00:00)-Water Temperature (C)]]*OO[[#This Row],[96]]</f>
        <v>1.3241200805625001E-2</v>
      </c>
      <c r="CU529" s="10">
        <f>3/24000000*OO[[#This Row],[155 (08JUL1985 06:00:00)-Water Temperature (C)]]*OO[[#This Row],[97]]</f>
        <v>1.3241200805625001E-2</v>
      </c>
      <c r="CV529" s="10">
        <f>3/24000000*OO[[#This Row],[156 (08JUL1985 09:00:00)-Water Temperature (C)]]*OO[[#This Row],[98]]</f>
        <v>1.3241200805625001E-2</v>
      </c>
      <c r="CW529" s="10">
        <f>3/24000000*OO[[#This Row],[157 (08JUL1985 12:00:00)-Water Temperature (C)]]*OO[[#This Row],[99]]</f>
        <v>1.3241200805625001E-2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1.1926977291063752E-41</v>
      </c>
      <c r="AI530" s="10">
        <f>3/24000000*OO[[#This Row],[91 (30JUN1985 06:00:00)-Water Temperature (C)]]*OO[[#This Row],[33]]</f>
        <v>4.2155828244612498E-38</v>
      </c>
      <c r="AJ530" s="10">
        <f>3/24000000*OO[[#This Row],[92 (30JUN1985 09:00:00)-Water Temperature (C)]]*OO[[#This Row],[34]]</f>
        <v>6.1619374976999994E-35</v>
      </c>
      <c r="AK530" s="10">
        <f>3/24000000*OO[[#This Row],[93 (30JUN1985 12:00:00)-Water Temperature (C)]]*OO[[#This Row],[35]]</f>
        <v>4.2158022248249989E-32</v>
      </c>
      <c r="AL530" s="10">
        <f>3/24000000*OO[[#This Row],[94 (30JUN1985 15:00:00)-Water Temperature (C)]]*OO[[#This Row],[36]]</f>
        <v>1.5042224938649999E-29</v>
      </c>
      <c r="AM530" s="10">
        <f>3/24000000*OO[[#This Row],[95 (30JUN1985 18:00:00)-Water Temperature (C)]]*OO[[#This Row],[37]]</f>
        <v>3.0529960891950004E-27</v>
      </c>
      <c r="AN530" s="10">
        <f>3/24000000*OO[[#This Row],[96 (30JUN1985 21:00:00)-Water Temperature (C)]]*OO[[#This Row],[38]]</f>
        <v>3.7559711251124993E-25</v>
      </c>
      <c r="AO530" s="10">
        <f>3/24000000*OO[[#This Row],[97 (01JUL1985 00:00:00)-Water Temperature (C)]]*OO[[#This Row],[39]]</f>
        <v>2.9586827101E-23</v>
      </c>
      <c r="AP530" s="10">
        <f>3/24000000*OO[[#This Row],[98 (01JUL1985 03:00:00)-Water Temperature (C)]]*OO[[#This Row],[40]]</f>
        <v>1.5715400410847501E-21</v>
      </c>
      <c r="AQ530" s="10">
        <f>3/24000000*OO[[#This Row],[99 (01JUL1985 06:00:00)-Water Temperature (C)]]*OO[[#This Row],[41]]</f>
        <v>5.8822845195187493E-20</v>
      </c>
      <c r="AR530" s="10">
        <f>3/24000000*OO[[#This Row],[100 (01JUL1985 09:00:00)-Water Temperature (C)]]*OO[[#This Row],[42]]</f>
        <v>1.61448997484075E-18</v>
      </c>
      <c r="AS530" s="10">
        <f>3/24000000*OO[[#This Row],[101 (01JUL1985 12:00:00)-Water Temperature (C)]]*OO[[#This Row],[43]]</f>
        <v>3.3261700369724992E-17</v>
      </c>
      <c r="AT530" s="10">
        <f>3/24000000*OO[[#This Row],[102 (01JUL1985 15:00:00)-Water Temperature (C)]]*OO[[#This Row],[44]]</f>
        <v>5.2748095897649998E-16</v>
      </c>
      <c r="AU530" s="10">
        <f>3/24000000*OO[[#This Row],[103 (01JUL1985 18:00:00)-Water Temperature (C)]]*OO[[#This Row],[45]]</f>
        <v>6.5952015218512492E-15</v>
      </c>
      <c r="AV530" s="10">
        <f>3/24000000*OO[[#This Row],[104 (01JUL1985 21:00:00)-Water Temperature (C)]]*OO[[#This Row],[46]]</f>
        <v>6.62300887365E-14</v>
      </c>
      <c r="AW530" s="10">
        <f>3/24000000*OO[[#This Row],[105 (02JUL1985 00:00:00)-Water Temperature (C)]]*OO[[#This Row],[47]]</f>
        <v>5.4521648199899999E-13</v>
      </c>
      <c r="AX530" s="10">
        <f>3/24000000*OO[[#This Row],[106 (02JUL1985 03:00:00)-Water Temperature (C)]]*OO[[#This Row],[48]]</f>
        <v>3.754035712754999E-12</v>
      </c>
      <c r="AY530" s="10">
        <f>3/24000000*OO[[#This Row],[107 (02JUL1985 06:00:00)-Water Temperature (C)]]*OO[[#This Row],[49]]</f>
        <v>2.2005063421739997E-11</v>
      </c>
      <c r="AZ530" s="10">
        <f>3/24000000*OO[[#This Row],[108 (02JUL1985 09:00:00)-Water Temperature (C)]]*OO[[#This Row],[50]]</f>
        <v>1.11944791049E-10</v>
      </c>
      <c r="BA530" s="10">
        <f>3/24000000*OO[[#This Row],[109 (02JUL1985 12:00:00)-Water Temperature (C)]]*OO[[#This Row],[51]]</f>
        <v>4.9743169056724995E-10</v>
      </c>
      <c r="BB530" s="10">
        <f>3/24000000*OO[[#This Row],[110 (02JUL1985 15:00:00)-Water Temperature (C)]]*OO[[#This Row],[52]]</f>
        <v>1.9503531502166251E-9</v>
      </c>
      <c r="BC530" s="10">
        <f>3/24000000*OO[[#This Row],[111 (02JUL1985 18:00:00)-Water Temperature (C)]]*OO[[#This Row],[53]]</f>
        <v>6.8112905269124996E-9</v>
      </c>
      <c r="BD530" s="10">
        <f>3/24000000*OO[[#This Row],[112 (02JUL1985 21:00:00)-Water Temperature (C)]]*OO[[#This Row],[54]]</f>
        <v>2.1364486135038748E-8</v>
      </c>
      <c r="BE530" s="10">
        <f>3/24000000*OO[[#This Row],[113 (03JUL1985 00:00:00)-Water Temperature (C)]]*OO[[#This Row],[55]]</f>
        <v>6.0802930323599993E-8</v>
      </c>
      <c r="BF530" s="10">
        <f>3/24000000*OO[[#This Row],[114 (03JUL1985 03:00:00)-Water Temperature (C)]]*OO[[#This Row],[56]]</f>
        <v>1.5882280022193749E-7</v>
      </c>
      <c r="BG530" s="10">
        <f>3/24000000*OO[[#This Row],[115 (03JUL1985 06:00:00)-Water Temperature (C)]]*OO[[#This Row],[57]]</f>
        <v>3.8442208228462497E-7</v>
      </c>
      <c r="BH530" s="10">
        <f>3/24000000*OO[[#This Row],[116 (03JUL1985 09:00:00)-Water Temperature (C)]]*OO[[#This Row],[58]]</f>
        <v>8.7150498622487488E-7</v>
      </c>
      <c r="BI530" s="10">
        <f>3/24000000*OO[[#This Row],[117 (03JUL1985 12:00:00)-Water Temperature (C)]]*OO[[#This Row],[59]]</f>
        <v>1.8453919303469999E-6</v>
      </c>
      <c r="BJ530" s="10">
        <f>3/24000000*OO[[#This Row],[118 (03JUL1985 15:00:00)-Water Temperature (C)]]*OO[[#This Row],[60]]</f>
        <v>3.6927557035312501E-6</v>
      </c>
      <c r="BK530" s="10">
        <f>3/24000000*OO[[#This Row],[119 (03JUL1985 18:00:00)-Water Temperature (C)]]*OO[[#This Row],[61]]</f>
        <v>6.9904789437187504E-6</v>
      </c>
      <c r="BL530" s="10">
        <f>3/24000000*OO[[#This Row],[120 (03JUL1985 21:00:00)-Water Temperature (C)]]*OO[[#This Row],[62]]</f>
        <v>1.2556469391468749E-5</v>
      </c>
      <c r="BM530" s="10">
        <f>3/24000000*OO[[#This Row],[121 (04JUL1985 00:00:00)-Water Temperature (C)]]*OO[[#This Row],[63]]</f>
        <v>2.1501811282232498E-5</v>
      </c>
      <c r="BN530" s="10">
        <f>3/24000000*OO[[#This Row],[122 (04JUL1985 03:00:00)-Water Temperature (C)]]*OO[[#This Row],[64]]</f>
        <v>3.5296318931174997E-5</v>
      </c>
      <c r="BO530" s="10">
        <f>3/24000000*OO[[#This Row],[123 (04JUL1985 06:00:00)-Water Temperature (C)]]*OO[[#This Row],[65]]</f>
        <v>5.5826830554912494E-5</v>
      </c>
      <c r="BP530" s="10">
        <f>3/24000000*OO[[#This Row],[124 (04JUL1985 09:00:00)-Water Temperature (C)]]*OO[[#This Row],[66]]</f>
        <v>8.5756375806975E-5</v>
      </c>
      <c r="BQ530" s="10">
        <f>3/24000000*OO[[#This Row],[125 (04JUL1985 12:00:00)-Water Temperature (C)]]*OO[[#This Row],[67]]</f>
        <v>1.2788566983389999E-4</v>
      </c>
      <c r="BR530" s="10">
        <f>3/24000000*OO[[#This Row],[126 (04JUL1985 15:00:00)-Water Temperature (C)]]*OO[[#This Row],[68]]</f>
        <v>1.8545691893399999E-4</v>
      </c>
      <c r="BS530" s="10">
        <f>3/24000000*OO[[#This Row],[127 (04JUL1985 18:00:00)-Water Temperature (C)]]*OO[[#This Row],[69]]</f>
        <v>2.6169637236725E-4</v>
      </c>
      <c r="BT530" s="10">
        <f>3/24000000*OO[[#This Row],[128 (04JUL1985 21:00:00)-Water Temperature (C)]]*OO[[#This Row],[70]]</f>
        <v>3.5865320898862503E-4</v>
      </c>
      <c r="BU530" s="10">
        <f>3/24000000*OO[[#This Row],[129 (05JUL1985 00:00:00)-Water Temperature (C)]]*OO[[#This Row],[71]]</f>
        <v>4.7856111786300003E-4</v>
      </c>
      <c r="BV530" s="10">
        <f>3/24000000*OO[[#This Row],[130 (05JUL1985 03:00:00)-Water Temperature (C)]]*OO[[#This Row],[72]]</f>
        <v>6.2548845587749992E-4</v>
      </c>
      <c r="BW530" s="10">
        <f>3/24000000*OO[[#This Row],[131 (05JUL1985 06:00:00)-Water Temperature (C)]]*OO[[#This Row],[73]]</f>
        <v>8.0288662603125E-4</v>
      </c>
      <c r="BX530" s="10">
        <f>3/24000000*OO[[#This Row],[132 (05JUL1985 09:00:00)-Water Temperature (C)]]*OO[[#This Row],[74]]</f>
        <v>1.0172099879625E-3</v>
      </c>
      <c r="BY530" s="10">
        <f>3/24000000*OO[[#This Row],[133 (05JUL1985 12:00:00)-Water Temperature (C)]]*OO[[#This Row],[75]]</f>
        <v>1.269407718222875E-3</v>
      </c>
      <c r="BZ530" s="10">
        <f>3/24000000*OO[[#This Row],[134 (05JUL1985 15:00:00)-Water Temperature (C)]]*OO[[#This Row],[76]]</f>
        <v>1.5598226992519998E-3</v>
      </c>
      <c r="CA530" s="10">
        <f>3/24000000*OO[[#This Row],[135 (05JUL1985 18:00:00)-Water Temperature (C)]]*OO[[#This Row],[77]]</f>
        <v>1.889643320514E-3</v>
      </c>
      <c r="CB530" s="10">
        <f>3/24000000*OO[[#This Row],[136 (05JUL1985 21:00:00)-Water Temperature (C)]]*OO[[#This Row],[78]]</f>
        <v>2.2568360483977497E-3</v>
      </c>
      <c r="CC530" s="10">
        <f>3/24000000*OO[[#This Row],[137 (06JUL1985 00:00:00)-Water Temperature (C)]]*OO[[#This Row],[79]]</f>
        <v>2.6619574012619997E-3</v>
      </c>
      <c r="CD530" s="10">
        <f>3/24000000*OO[[#This Row],[138 (06JUL1985 03:00:00)-Water Temperature (C)]]*OO[[#This Row],[80]]</f>
        <v>3.1055076879925002E-3</v>
      </c>
      <c r="CE530" s="10">
        <f>3/24000000*OO[[#This Row],[139 (06JUL1985 06:00:00)-Water Temperature (C)]]*OO[[#This Row],[81]]</f>
        <v>3.59080759375625E-3</v>
      </c>
      <c r="CF530" s="10">
        <f>3/24000000*OO[[#This Row],[140 (06JUL1985 09:00:00)-Water Temperature (C)]]*OO[[#This Row],[82]]</f>
        <v>4.1332773475125E-3</v>
      </c>
      <c r="CG530" s="10">
        <f>3/24000000*OO[[#This Row],[141 (06JUL1985 12:00:00)-Water Temperature (C)]]*OO[[#This Row],[83]]</f>
        <v>4.7270419515737508E-3</v>
      </c>
      <c r="CH530" s="10">
        <f>3/24000000*OO[[#This Row],[142 (06JUL1985 15:00:00)-Water Temperature (C)]]*OO[[#This Row],[84]]</f>
        <v>5.3718727160437501E-3</v>
      </c>
      <c r="CI530" s="10">
        <f>3/24000000*OO[[#This Row],[143 (06JUL1985 18:00:00)-Water Temperature (C)]]*OO[[#This Row],[85]]</f>
        <v>6.05404939789125E-3</v>
      </c>
      <c r="CJ530" s="10">
        <f>3/24000000*OO[[#This Row],[144 (06JUL1985 21:00:00)-Water Temperature (C)]]*OO[[#This Row],[86]]</f>
        <v>6.7553339231749988E-3</v>
      </c>
      <c r="CK530" s="10">
        <f>3/24000000*OO[[#This Row],[145 (07JUL1985 00:00:00)-Water Temperature (C)]]*OO[[#This Row],[87]]</f>
        <v>7.4561497209674988E-3</v>
      </c>
      <c r="CL530" s="10">
        <f>3/24000000*OO[[#This Row],[146 (07JUL1985 03:00:00)-Water Temperature (C)]]*OO[[#This Row],[88]]</f>
        <v>8.1782951056649997E-3</v>
      </c>
      <c r="CM530" s="10">
        <f>3/24000000*OO[[#This Row],[147 (07JUL1985 06:00:00)-Water Temperature (C)]]*OO[[#This Row],[89]]</f>
        <v>8.9286536115975E-3</v>
      </c>
      <c r="CN530" s="10">
        <f>3/24000000*OO[[#This Row],[148 (07JUL1985 09:00:00)-Water Temperature (C)]]*OO[[#This Row],[90]]</f>
        <v>9.7316196540824986E-3</v>
      </c>
      <c r="CO530" s="10">
        <f>3/24000000*OO[[#This Row],[149 (07JUL1985 12:00:00)-Water Temperature (C)]]*OO[[#This Row],[91]]</f>
        <v>1.0580487153479999E-2</v>
      </c>
      <c r="CP530" s="10">
        <f>3/24000000*OO[[#This Row],[150 (07JUL1985 15:00:00)-Water Temperature (C)]]*OO[[#This Row],[92]]</f>
        <v>1.0580487153479999E-2</v>
      </c>
      <c r="CQ530" s="10">
        <f>3/24000000*OO[[#This Row],[151 (07JUL1985 18:00:00)-Water Temperature (C)]]*OO[[#This Row],[93]]</f>
        <v>1.0580487153479999E-2</v>
      </c>
      <c r="CR530" s="10">
        <f>3/24000000*OO[[#This Row],[152 (07JUL1985 21:00:00)-Water Temperature (C)]]*OO[[#This Row],[94]]</f>
        <v>1.0580487153479999E-2</v>
      </c>
      <c r="CS530" s="10">
        <f>3/24000000*OO[[#This Row],[153 (08JUL1985 00:00:00)-Water Temperature (C)]]*OO[[#This Row],[95]]</f>
        <v>1.0580487153479999E-2</v>
      </c>
      <c r="CT530" s="10">
        <f>3/24000000*OO[[#This Row],[154 (08JUL1985 03:00:00)-Water Temperature (C)]]*OO[[#This Row],[96]]</f>
        <v>1.0580487153479999E-2</v>
      </c>
      <c r="CU530" s="10">
        <f>3/24000000*OO[[#This Row],[155 (08JUL1985 06:00:00)-Water Temperature (C)]]*OO[[#This Row],[97]]</f>
        <v>1.0580487153479999E-2</v>
      </c>
      <c r="CV530" s="10">
        <f>3/24000000*OO[[#This Row],[156 (08JUL1985 09:00:00)-Water Temperature (C)]]*OO[[#This Row],[98]]</f>
        <v>1.0580487153479999E-2</v>
      </c>
      <c r="CW530" s="10">
        <f>3/24000000*OO[[#This Row],[157 (08JUL1985 12:00:00)-Water Temperature (C)]]*OO[[#This Row],[99]]</f>
        <v>1.0580487153479999E-2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3.6104608743312503E-42</v>
      </c>
      <c r="AI531" s="10">
        <f>3/24000000*OO[[#This Row],[91 (30JUN1985 06:00:00)-Water Temperature (C)]]*OO[[#This Row],[33]]</f>
        <v>1.3589301098254999E-38</v>
      </c>
      <c r="AJ531" s="10">
        <f>3/24000000*OO[[#This Row],[92 (30JUN1985 09:00:00)-Water Temperature (C)]]*OO[[#This Row],[34]]</f>
        <v>2.1045461841007498E-35</v>
      </c>
      <c r="AK531" s="10">
        <f>3/24000000*OO[[#This Row],[93 (30JUN1985 12:00:00)-Water Temperature (C)]]*OO[[#This Row],[35]]</f>
        <v>1.5175428503164999E-32</v>
      </c>
      <c r="AL531" s="10">
        <f>3/24000000*OO[[#This Row],[94 (30JUN1985 15:00:00)-Water Temperature (C)]]*OO[[#This Row],[36]]</f>
        <v>5.6813744754900003E-30</v>
      </c>
      <c r="AM531" s="10">
        <f>3/24000000*OO[[#This Row],[95 (30JUN1985 18:00:00)-Water Temperature (C)]]*OO[[#This Row],[37]]</f>
        <v>1.2056040535875E-27</v>
      </c>
      <c r="AN531" s="10">
        <f>3/24000000*OO[[#This Row],[96 (30JUN1985 21:00:00)-Water Temperature (C)]]*OO[[#This Row],[38]]</f>
        <v>1.5462023569031251E-25</v>
      </c>
      <c r="AO531" s="10">
        <f>3/24000000*OO[[#This Row],[97 (01JUL1985 00:00:00)-Water Temperature (C)]]*OO[[#This Row],[39]]</f>
        <v>1.26649158452025E-23</v>
      </c>
      <c r="AP531" s="10">
        <f>3/24000000*OO[[#This Row],[98 (01JUL1985 03:00:00)-Water Temperature (C)]]*OO[[#This Row],[40]]</f>
        <v>6.9789108191624998E-22</v>
      </c>
      <c r="AQ531" s="10">
        <f>3/24000000*OO[[#This Row],[99 (01JUL1985 06:00:00)-Water Temperature (C)]]*OO[[#This Row],[41]]</f>
        <v>2.7043673563724995E-20</v>
      </c>
      <c r="AR531" s="10">
        <f>3/24000000*OO[[#This Row],[100 (01JUL1985 09:00:00)-Water Temperature (C)]]*OO[[#This Row],[42]]</f>
        <v>7.6692265639124992E-19</v>
      </c>
      <c r="AS531" s="10">
        <f>3/24000000*OO[[#This Row],[101 (01JUL1985 12:00:00)-Water Temperature (C)]]*OO[[#This Row],[43]]</f>
        <v>1.6298532116445E-17</v>
      </c>
      <c r="AT531" s="10">
        <f>3/24000000*OO[[#This Row],[102 (01JUL1985 15:00:00)-Water Temperature (C)]]*OO[[#This Row],[44]]</f>
        <v>2.6620640958655001E-16</v>
      </c>
      <c r="AU531" s="10">
        <f>3/24000000*OO[[#This Row],[103 (01JUL1985 18:00:00)-Water Temperature (C)]]*OO[[#This Row],[45]]</f>
        <v>3.4232943147200002E-15</v>
      </c>
      <c r="AV531" s="10">
        <f>3/24000000*OO[[#This Row],[104 (01JUL1985 21:00:00)-Water Temperature (C)]]*OO[[#This Row],[46]]</f>
        <v>3.5314287991999992E-14</v>
      </c>
      <c r="AW531" s="10">
        <f>3/24000000*OO[[#This Row],[105 (02JUL1985 00:00:00)-Water Temperature (C)]]*OO[[#This Row],[47]]</f>
        <v>2.9827314607999996E-13</v>
      </c>
      <c r="AX531" s="10">
        <f>3/24000000*OO[[#This Row],[106 (02JUL1985 03:00:00)-Water Temperature (C)]]*OO[[#This Row],[48]]</f>
        <v>2.1046724283480001E-12</v>
      </c>
      <c r="AY531" s="10">
        <f>3/24000000*OO[[#This Row],[107 (02JUL1985 06:00:00)-Water Temperature (C)]]*OO[[#This Row],[49]]</f>
        <v>1.2629172739852499E-11</v>
      </c>
      <c r="AZ531" s="10">
        <f>3/24000000*OO[[#This Row],[108 (02JUL1985 09:00:00)-Water Temperature (C)]]*OO[[#This Row],[50]]</f>
        <v>6.5687268902062502E-11</v>
      </c>
      <c r="BA531" s="10">
        <f>3/24000000*OO[[#This Row],[109 (02JUL1985 12:00:00)-Water Temperature (C)]]*OO[[#This Row],[51]]</f>
        <v>2.9812984304399999E-10</v>
      </c>
      <c r="BB531" s="10">
        <f>3/24000000*OO[[#This Row],[110 (02JUL1985 15:00:00)-Water Temperature (C)]]*OO[[#This Row],[52]]</f>
        <v>1.1928231835863748E-9</v>
      </c>
      <c r="BC531" s="10">
        <f>3/24000000*OO[[#This Row],[111 (02JUL1985 18:00:00)-Water Temperature (C)]]*OO[[#This Row],[53]]</f>
        <v>4.2470056739824997E-9</v>
      </c>
      <c r="BD531" s="10">
        <f>3/24000000*OO[[#This Row],[112 (02JUL1985 21:00:00)-Water Temperature (C)]]*OO[[#This Row],[54]]</f>
        <v>1.3569689105568751E-8</v>
      </c>
      <c r="BE531" s="10">
        <f>3/24000000*OO[[#This Row],[113 (03JUL1985 00:00:00)-Water Temperature (C)]]*OO[[#This Row],[55]]</f>
        <v>3.9305068602999998E-8</v>
      </c>
      <c r="BF531" s="10">
        <f>3/24000000*OO[[#This Row],[114 (03JUL1985 03:00:00)-Water Temperature (C)]]*OO[[#This Row],[56]]</f>
        <v>1.0440371268409999E-7</v>
      </c>
      <c r="BG531" s="10">
        <f>3/24000000*OO[[#This Row],[115 (03JUL1985 06:00:00)-Water Temperature (C)]]*OO[[#This Row],[57]]</f>
        <v>2.5677848931984994E-7</v>
      </c>
      <c r="BH531" s="10">
        <f>3/24000000*OO[[#This Row],[116 (03JUL1985 09:00:00)-Water Temperature (C)]]*OO[[#This Row],[58]]</f>
        <v>5.9097506466599999E-7</v>
      </c>
      <c r="BI531" s="10">
        <f>3/24000000*OO[[#This Row],[117 (03JUL1985 12:00:00)-Water Temperature (C)]]*OO[[#This Row],[59]]</f>
        <v>1.2695227980615001E-6</v>
      </c>
      <c r="BJ531" s="10">
        <f>3/24000000*OO[[#This Row],[118 (03JUL1985 15:00:00)-Water Temperature (C)]]*OO[[#This Row],[60]]</f>
        <v>2.5752273998919997E-6</v>
      </c>
      <c r="BK531" s="10">
        <f>3/24000000*OO[[#This Row],[119 (03JUL1985 18:00:00)-Water Temperature (C)]]*OO[[#This Row],[61]]</f>
        <v>4.9389315675862494E-6</v>
      </c>
      <c r="BL531" s="10">
        <f>3/24000000*OO[[#This Row],[120 (03JUL1985 21:00:00)-Water Temperature (C)]]*OO[[#This Row],[62]]</f>
        <v>8.9825961237187487E-6</v>
      </c>
      <c r="BM531" s="10">
        <f>3/24000000*OO[[#This Row],[121 (04JUL1985 00:00:00)-Water Temperature (C)]]*OO[[#This Row],[63]]</f>
        <v>1.5564963754133748E-5</v>
      </c>
      <c r="BN531" s="10">
        <f>3/24000000*OO[[#This Row],[122 (04JUL1985 03:00:00)-Water Temperature (C)]]*OO[[#This Row],[64]]</f>
        <v>2.583919824407625E-5</v>
      </c>
      <c r="BO531" s="10">
        <f>3/24000000*OO[[#This Row],[123 (04JUL1985 06:00:00)-Water Temperature (C)]]*OO[[#This Row],[65]]</f>
        <v>4.1303945986874996E-5</v>
      </c>
      <c r="BP531" s="10">
        <f>3/24000000*OO[[#This Row],[124 (04JUL1985 09:00:00)-Water Temperature (C)]]*OO[[#This Row],[66]]</f>
        <v>6.4086810517199997E-5</v>
      </c>
      <c r="BQ531" s="10">
        <f>3/24000000*OO[[#This Row],[125 (04JUL1985 12:00:00)-Water Temperature (C)]]*OO[[#This Row],[67]]</f>
        <v>9.6485082507274987E-5</v>
      </c>
      <c r="BR531" s="10">
        <f>3/24000000*OO[[#This Row],[126 (04JUL1985 15:00:00)-Water Temperature (C)]]*OO[[#This Row],[68]]</f>
        <v>1.4119074115319998E-4</v>
      </c>
      <c r="BS531" s="10">
        <f>3/24000000*OO[[#This Row],[127 (04JUL1985 18:00:00)-Water Temperature (C)]]*OO[[#This Row],[69]]</f>
        <v>2.0095575346686247E-4</v>
      </c>
      <c r="BT531" s="10">
        <f>3/24000000*OO[[#This Row],[128 (04JUL1985 21:00:00)-Water Temperature (C)]]*OO[[#This Row],[70]]</f>
        <v>2.7769374719775004E-4</v>
      </c>
      <c r="BU531" s="10">
        <f>3/24000000*OO[[#This Row],[129 (05JUL1985 00:00:00)-Water Temperature (C)]]*OO[[#This Row],[71]]</f>
        <v>3.73479266149125E-4</v>
      </c>
      <c r="BV531" s="10">
        <f>3/24000000*OO[[#This Row],[130 (05JUL1985 03:00:00)-Water Temperature (C)]]*OO[[#This Row],[72]]</f>
        <v>4.9183874105274996E-4</v>
      </c>
      <c r="BW531" s="10">
        <f>3/24000000*OO[[#This Row],[131 (05JUL1985 06:00:00)-Water Temperature (C)]]*OO[[#This Row],[73]]</f>
        <v>6.3586299515899997E-4</v>
      </c>
      <c r="BX531" s="10">
        <f>3/24000000*OO[[#This Row],[132 (05JUL1985 09:00:00)-Water Temperature (C)]]*OO[[#This Row],[74]]</f>
        <v>8.1103751571212504E-4</v>
      </c>
      <c r="BY531" s="10">
        <f>3/24000000*OO[[#This Row],[133 (05JUL1985 12:00:00)-Water Temperature (C)]]*OO[[#This Row],[75]]</f>
        <v>1.0186409036869999E-3</v>
      </c>
      <c r="BZ531" s="10">
        <f>3/24000000*OO[[#This Row],[134 (05JUL1985 15:00:00)-Water Temperature (C)]]*OO[[#This Row],[76]]</f>
        <v>1.2593571441864998E-3</v>
      </c>
      <c r="CA531" s="10">
        <f>3/24000000*OO[[#This Row],[135 (05JUL1985 18:00:00)-Water Temperature (C)]]*OO[[#This Row],[77]]</f>
        <v>1.5346545597862498E-3</v>
      </c>
      <c r="CB531" s="10">
        <f>3/24000000*OO[[#This Row],[136 (05JUL1985 21:00:00)-Water Temperature (C)]]*OO[[#This Row],[78]]</f>
        <v>1.8432404133246251E-3</v>
      </c>
      <c r="CC531" s="10">
        <f>3/24000000*OO[[#This Row],[137 (06JUL1985 00:00:00)-Water Temperature (C)]]*OO[[#This Row],[79]]</f>
        <v>2.1858911996468751E-3</v>
      </c>
      <c r="CD531" s="10">
        <f>3/24000000*OO[[#This Row],[138 (06JUL1985 03:00:00)-Water Temperature (C)]]*OO[[#This Row],[80]]</f>
        <v>2.5632959851337499E-3</v>
      </c>
      <c r="CE531" s="10">
        <f>3/24000000*OO[[#This Row],[139 (06JUL1985 06:00:00)-Water Temperature (C)]]*OO[[#This Row],[81]]</f>
        <v>2.9782571854875001E-3</v>
      </c>
      <c r="CF531" s="10">
        <f>3/24000000*OO[[#This Row],[140 (06JUL1985 09:00:00)-Water Temperature (C)]]*OO[[#This Row],[82]]</f>
        <v>3.4439644486099997E-3</v>
      </c>
      <c r="CG531" s="10">
        <f>3/24000000*OO[[#This Row],[141 (06JUL1985 12:00:00)-Water Temperature (C)]]*OO[[#This Row],[83]]</f>
        <v>3.9560432115600007E-3</v>
      </c>
      <c r="CH531" s="10">
        <f>3/24000000*OO[[#This Row],[142 (06JUL1985 15:00:00)-Water Temperature (C)]]*OO[[#This Row],[84]]</f>
        <v>4.5146834728037504E-3</v>
      </c>
      <c r="CI531" s="10">
        <f>3/24000000*OO[[#This Row],[143 (06JUL1985 18:00:00)-Water Temperature (C)]]*OO[[#This Row],[85]]</f>
        <v>5.1086707433474999E-3</v>
      </c>
      <c r="CJ531" s="10">
        <f>3/24000000*OO[[#This Row],[144 (06JUL1985 21:00:00)-Water Temperature (C)]]*OO[[#This Row],[86]]</f>
        <v>5.7229242499274996E-3</v>
      </c>
      <c r="CK531" s="10">
        <f>3/24000000*OO[[#This Row],[145 (07JUL1985 00:00:00)-Water Temperature (C)]]*OO[[#This Row],[87]]</f>
        <v>6.3408975543999997E-3</v>
      </c>
      <c r="CL531" s="10">
        <f>3/24000000*OO[[#This Row],[146 (07JUL1985 03:00:00)-Water Temperature (C)]]*OO[[#This Row],[88]]</f>
        <v>6.9807678793649998E-3</v>
      </c>
      <c r="CM531" s="10">
        <f>3/24000000*OO[[#This Row],[147 (07JUL1985 06:00:00)-Water Temperature (C)]]*OO[[#This Row],[89]]</f>
        <v>7.6482798984037498E-3</v>
      </c>
      <c r="CN531" s="10">
        <f>3/24000000*OO[[#This Row],[148 (07JUL1985 09:00:00)-Water Temperature (C)]]*OO[[#This Row],[90]]</f>
        <v>8.3638792129599997E-3</v>
      </c>
      <c r="CO531" s="10">
        <f>3/24000000*OO[[#This Row],[149 (07JUL1985 12:00:00)-Water Temperature (C)]]*OO[[#This Row],[91]]</f>
        <v>9.122118241818751E-3</v>
      </c>
      <c r="CP531" s="10">
        <f>3/24000000*OO[[#This Row],[150 (07JUL1985 15:00:00)-Water Temperature (C)]]*OO[[#This Row],[92]]</f>
        <v>9.122118241818751E-3</v>
      </c>
      <c r="CQ531" s="10">
        <f>3/24000000*OO[[#This Row],[151 (07JUL1985 18:00:00)-Water Temperature (C)]]*OO[[#This Row],[93]]</f>
        <v>9.122118241818751E-3</v>
      </c>
      <c r="CR531" s="10">
        <f>3/24000000*OO[[#This Row],[152 (07JUL1985 21:00:00)-Water Temperature (C)]]*OO[[#This Row],[94]]</f>
        <v>9.122118241818751E-3</v>
      </c>
      <c r="CS531" s="10">
        <f>3/24000000*OO[[#This Row],[153 (08JUL1985 00:00:00)-Water Temperature (C)]]*OO[[#This Row],[95]]</f>
        <v>9.122118241818751E-3</v>
      </c>
      <c r="CT531" s="10">
        <f>3/24000000*OO[[#This Row],[154 (08JUL1985 03:00:00)-Water Temperature (C)]]*OO[[#This Row],[96]]</f>
        <v>9.122118241818751E-3</v>
      </c>
      <c r="CU531" s="10">
        <f>3/24000000*OO[[#This Row],[155 (08JUL1985 06:00:00)-Water Temperature (C)]]*OO[[#This Row],[97]]</f>
        <v>9.122118241818751E-3</v>
      </c>
      <c r="CV531" s="10">
        <f>3/24000000*OO[[#This Row],[156 (08JUL1985 09:00:00)-Water Temperature (C)]]*OO[[#This Row],[98]]</f>
        <v>9.122118241818751E-3</v>
      </c>
      <c r="CW531" s="10">
        <f>3/24000000*OO[[#This Row],[157 (08JUL1985 12:00:00)-Water Temperature (C)]]*OO[[#This Row],[99]]</f>
        <v>9.122118241818751E-3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1.0947692573992498E-42</v>
      </c>
      <c r="AI532" s="10">
        <f>3/24000000*OO[[#This Row],[91 (30JUN1985 06:00:00)-Water Temperature (C)]]*OO[[#This Row],[33]]</f>
        <v>4.3864884426150001E-39</v>
      </c>
      <c r="AJ532" s="10">
        <f>3/24000000*OO[[#This Row],[92 (30JUN1985 09:00:00)-Water Temperature (C)]]*OO[[#This Row],[34]]</f>
        <v>7.1982836060287504E-36</v>
      </c>
      <c r="AK532" s="10">
        <f>3/24000000*OO[[#This Row],[93 (30JUN1985 12:00:00)-Water Temperature (C)]]*OO[[#This Row],[35]]</f>
        <v>5.4736554673600002E-33</v>
      </c>
      <c r="AL532" s="10">
        <f>3/24000000*OO[[#This Row],[94 (30JUN1985 15:00:00)-Water Temperature (C)]]*OO[[#This Row],[36]]</f>
        <v>2.1519207838439999E-30</v>
      </c>
      <c r="AM532" s="10">
        <f>3/24000000*OO[[#This Row],[95 (30JUN1985 18:00:00)-Water Temperature (C)]]*OO[[#This Row],[37]]</f>
        <v>4.779161085764999E-28</v>
      </c>
      <c r="AN532" s="10">
        <f>3/24000000*OO[[#This Row],[96 (30JUN1985 21:00:00)-Water Temperature (C)]]*OO[[#This Row],[38]]</f>
        <v>6.3972527511750002E-26</v>
      </c>
      <c r="AO532" s="10">
        <f>3/24000000*OO[[#This Row],[97 (01JUL1985 00:00:00)-Water Temperature (C)]]*OO[[#This Row],[39]]</f>
        <v>5.4559880731399992E-24</v>
      </c>
      <c r="AP532" s="10">
        <f>3/24000000*OO[[#This Row],[98 (01JUL1985 03:00:00)-Water Temperature (C)]]*OO[[#This Row],[40]]</f>
        <v>3.1235244725299998E-22</v>
      </c>
      <c r="AQ532" s="10">
        <f>3/24000000*OO[[#This Row],[99 (01JUL1985 06:00:00)-Water Temperature (C)]]*OO[[#This Row],[41]]</f>
        <v>1.255031367794625E-20</v>
      </c>
      <c r="AR532" s="10">
        <f>3/24000000*OO[[#This Row],[100 (01JUL1985 09:00:00)-Water Temperature (C)]]*OO[[#This Row],[42]]</f>
        <v>3.6832258336649998E-19</v>
      </c>
      <c r="AS532" s="10">
        <f>3/24000000*OO[[#This Row],[101 (01JUL1985 12:00:00)-Water Temperature (C)]]*OO[[#This Row],[43]]</f>
        <v>8.0878160617800001E-18</v>
      </c>
      <c r="AT532" s="10">
        <f>3/24000000*OO[[#This Row],[102 (01JUL1985 15:00:00)-Water Temperature (C)]]*OO[[#This Row],[44]]</f>
        <v>1.362860635974E-16</v>
      </c>
      <c r="AU532" s="10">
        <f>3/24000000*OO[[#This Row],[103 (01JUL1985 18:00:00)-Water Temperature (C)]]*OO[[#This Row],[45]]</f>
        <v>1.8056860413015001E-15</v>
      </c>
      <c r="AV532" s="10">
        <f>3/24000000*OO[[#This Row],[104 (01JUL1985 21:00:00)-Water Temperature (C)]]*OO[[#This Row],[46]]</f>
        <v>1.9169251324020001E-14</v>
      </c>
      <c r="AW532" s="10">
        <f>3/24000000*OO[[#This Row],[105 (02JUL1985 00:00:00)-Water Temperature (C)]]*OO[[#This Row],[47]]</f>
        <v>1.6642091025172497E-13</v>
      </c>
      <c r="AX532" s="10">
        <f>3/24000000*OO[[#This Row],[106 (02JUL1985 03:00:00)-Water Temperature (C)]]*OO[[#This Row],[48]]</f>
        <v>1.2056199158249999E-12</v>
      </c>
      <c r="AY532" s="10">
        <f>3/24000000*OO[[#This Row],[107 (02JUL1985 06:00:00)-Water Temperature (C)]]*OO[[#This Row],[49]]</f>
        <v>7.4193294462787496E-12</v>
      </c>
      <c r="AZ532" s="10">
        <f>3/24000000*OO[[#This Row],[108 (02JUL1985 09:00:00)-Water Temperature (C)]]*OO[[#This Row],[50]]</f>
        <v>3.9525696997324997E-11</v>
      </c>
      <c r="BA532" s="10">
        <f>3/24000000*OO[[#This Row],[109 (02JUL1985 12:00:00)-Water Temperature (C)]]*OO[[#This Row],[51]]</f>
        <v>1.83560603094575E-10</v>
      </c>
      <c r="BB532" s="10">
        <f>3/24000000*OO[[#This Row],[110 (02JUL1985 15:00:00)-Water Temperature (C)]]*OO[[#This Row],[52]]</f>
        <v>7.5077554760437503E-10</v>
      </c>
      <c r="BC532" s="10">
        <f>3/24000000*OO[[#This Row],[111 (02JUL1985 18:00:00)-Water Temperature (C)]]*OO[[#This Row],[53]]</f>
        <v>2.7301132460593748E-9</v>
      </c>
      <c r="BD532" s="10">
        <f>3/24000000*OO[[#This Row],[112 (02JUL1985 21:00:00)-Water Temperature (C)]]*OO[[#This Row],[54]]</f>
        <v>8.9013830540249983E-9</v>
      </c>
      <c r="BE532" s="10">
        <f>3/24000000*OO[[#This Row],[113 (03JUL1985 00:00:00)-Water Temperature (C)]]*OO[[#This Row],[55]]</f>
        <v>2.6286761083825E-8</v>
      </c>
      <c r="BF532" s="10">
        <f>3/24000000*OO[[#This Row],[114 (03JUL1985 03:00:00)-Water Temperature (C)]]*OO[[#This Row],[56]]</f>
        <v>7.1124121423049994E-8</v>
      </c>
      <c r="BG532" s="10">
        <f>3/24000000*OO[[#This Row],[115 (03JUL1985 06:00:00)-Water Temperature (C)]]*OO[[#This Row],[57]]</f>
        <v>1.780442879815375E-7</v>
      </c>
      <c r="BH532" s="10">
        <f>3/24000000*OO[[#This Row],[116 (03JUL1985 09:00:00)-Water Temperature (C)]]*OO[[#This Row],[58]]</f>
        <v>4.1665917099524998E-7</v>
      </c>
      <c r="BI532" s="10">
        <f>3/24000000*OO[[#This Row],[117 (03JUL1985 12:00:00)-Water Temperature (C)]]*OO[[#This Row],[59]]</f>
        <v>9.0946742765149998E-7</v>
      </c>
      <c r="BJ532" s="10">
        <f>3/24000000*OO[[#This Row],[118 (03JUL1985 15:00:00)-Water Temperature (C)]]*OO[[#This Row],[60]]</f>
        <v>1.8729737659517503E-6</v>
      </c>
      <c r="BK532" s="10">
        <f>3/24000000*OO[[#This Row],[119 (03JUL1985 18:00:00)-Water Temperature (C)]]*OO[[#This Row],[61]]</f>
        <v>3.6445967685325003E-6</v>
      </c>
      <c r="BL532" s="10">
        <f>3/24000000*OO[[#This Row],[120 (03JUL1985 21:00:00)-Water Temperature (C)]]*OO[[#This Row],[62]]</f>
        <v>6.7212978976000007E-6</v>
      </c>
      <c r="BM532" s="10">
        <f>3/24000000*OO[[#This Row],[121 (04JUL1985 00:00:00)-Water Temperature (C)]]*OO[[#This Row],[63]]</f>
        <v>1.1801822228156249E-5</v>
      </c>
      <c r="BN532" s="10">
        <f>3/24000000*OO[[#This Row],[122 (04JUL1985 03:00:00)-Water Temperature (C)]]*OO[[#This Row],[64]]</f>
        <v>1.9840258409736249E-5</v>
      </c>
      <c r="BO532" s="10">
        <f>3/24000000*OO[[#This Row],[123 (04JUL1985 06:00:00)-Water Temperature (C)]]*OO[[#This Row],[65]]</f>
        <v>3.2094216090000001E-5</v>
      </c>
      <c r="BP532" s="10">
        <f>3/24000000*OO[[#This Row],[124 (04JUL1985 09:00:00)-Water Temperature (C)]]*OO[[#This Row],[66]]</f>
        <v>5.0360268930200001E-5</v>
      </c>
      <c r="BQ532" s="10">
        <f>3/24000000*OO[[#This Row],[125 (04JUL1985 12:00:00)-Water Temperature (C)]]*OO[[#This Row],[67]]</f>
        <v>7.6637236309925002E-5</v>
      </c>
      <c r="BR532" s="10">
        <f>3/24000000*OO[[#This Row],[126 (04JUL1985 15:00:00)-Water Temperature (C)]]*OO[[#This Row],[68]]</f>
        <v>1.132958174107E-4</v>
      </c>
      <c r="BS532" s="10">
        <f>3/24000000*OO[[#This Row],[127 (04JUL1985 18:00:00)-Water Temperature (C)]]*OO[[#This Row],[69]]</f>
        <v>1.6282969388750003E-4</v>
      </c>
      <c r="BT532" s="10">
        <f>3/24000000*OO[[#This Row],[128 (04JUL1985 21:00:00)-Water Temperature (C)]]*OO[[#This Row],[70]]</f>
        <v>2.2712101211099997E-4</v>
      </c>
      <c r="BU532" s="10">
        <f>3/24000000*OO[[#This Row],[129 (05JUL1985 00:00:00)-Water Temperature (C)]]*OO[[#This Row],[71]]</f>
        <v>3.0821465808437504E-4</v>
      </c>
      <c r="BV532" s="10">
        <f>3/24000000*OO[[#This Row],[130 (05JUL1985 03:00:00)-Water Temperature (C)]]*OO[[#This Row],[72]]</f>
        <v>4.0937340222099998E-4</v>
      </c>
      <c r="BW532" s="10">
        <f>3/24000000*OO[[#This Row],[131 (05JUL1985 06:00:00)-Water Temperature (C)]]*OO[[#This Row],[73]]</f>
        <v>5.3356410445800002E-4</v>
      </c>
      <c r="BX532" s="10">
        <f>3/24000000*OO[[#This Row],[132 (05JUL1985 09:00:00)-Water Temperature (C)]]*OO[[#This Row],[74]]</f>
        <v>6.857802089552499E-4</v>
      </c>
      <c r="BY532" s="10">
        <f>3/24000000*OO[[#This Row],[133 (05JUL1985 12:00:00)-Water Temperature (C)]]*OO[[#This Row],[75]]</f>
        <v>8.6763351834025009E-4</v>
      </c>
      <c r="BZ532" s="10">
        <f>3/24000000*OO[[#This Row],[134 (05JUL1985 15:00:00)-Water Temperature (C)]]*OO[[#This Row],[76]]</f>
        <v>1.0801690568902501E-3</v>
      </c>
      <c r="CA532" s="10">
        <f>3/24000000*OO[[#This Row],[135 (05JUL1985 18:00:00)-Water Temperature (C)]]*OO[[#This Row],[77]]</f>
        <v>1.3251522335668748E-3</v>
      </c>
      <c r="CB532" s="10">
        <f>3/24000000*OO[[#This Row],[136 (05JUL1985 21:00:00)-Water Temperature (C)]]*OO[[#This Row],[78]]</f>
        <v>1.6018733325374999E-3</v>
      </c>
      <c r="CC532" s="10">
        <f>3/24000000*OO[[#This Row],[137 (06JUL1985 00:00:00)-Water Temperature (C)]]*OO[[#This Row],[79]]</f>
        <v>1.9114043950338748E-3</v>
      </c>
      <c r="CD532" s="10">
        <f>3/24000000*OO[[#This Row],[138 (06JUL1985 03:00:00)-Water Temperature (C)]]*OO[[#This Row],[80]]</f>
        <v>2.2546654377699998E-3</v>
      </c>
      <c r="CE532" s="10">
        <f>3/24000000*OO[[#This Row],[139 (06JUL1985 06:00:00)-Water Temperature (C)]]*OO[[#This Row],[81]]</f>
        <v>2.6342561536335002E-3</v>
      </c>
      <c r="CF532" s="10">
        <f>3/24000000*OO[[#This Row],[140 (06JUL1985 09:00:00)-Water Temperature (C)]]*OO[[#This Row],[82]]</f>
        <v>3.0621894814424999E-3</v>
      </c>
      <c r="CG532" s="10">
        <f>3/24000000*OO[[#This Row],[141 (06JUL1985 12:00:00)-Water Temperature (C)]]*OO[[#This Row],[83]]</f>
        <v>3.5352183158199996E-3</v>
      </c>
      <c r="CH532" s="10">
        <f>3/24000000*OO[[#This Row],[142 (06JUL1985 15:00:00)-Water Temperature (C)]]*OO[[#This Row],[84]]</f>
        <v>4.0539513623124995E-3</v>
      </c>
      <c r="CI532" s="10">
        <f>3/24000000*OO[[#This Row],[143 (06JUL1985 18:00:00)-Water Temperature (C)]]*OO[[#This Row],[85]]</f>
        <v>4.6087084129199998E-3</v>
      </c>
      <c r="CJ532" s="10">
        <f>3/24000000*OO[[#This Row],[144 (06JUL1985 21:00:00)-Water Temperature (C)]]*OO[[#This Row],[86]]</f>
        <v>5.1862275270774996E-3</v>
      </c>
      <c r="CK532" s="10">
        <f>3/24000000*OO[[#This Row],[145 (07JUL1985 00:00:00)-Water Temperature (C)]]*OO[[#This Row],[87]]</f>
        <v>5.7716066047200001E-3</v>
      </c>
      <c r="CL532" s="10">
        <f>3/24000000*OO[[#This Row],[146 (07JUL1985 03:00:00)-Water Temperature (C)]]*OO[[#This Row],[88]]</f>
        <v>6.3809816104837495E-3</v>
      </c>
      <c r="CM532" s="10">
        <f>3/24000000*OO[[#This Row],[147 (07JUL1985 06:00:00)-Water Temperature (C)]]*OO[[#This Row],[89]]</f>
        <v>7.0196101410749997E-3</v>
      </c>
      <c r="CN532" s="10">
        <f>3/24000000*OO[[#This Row],[148 (07JUL1985 09:00:00)-Water Temperature (C)]]*OO[[#This Row],[90]]</f>
        <v>7.7058049029300009E-3</v>
      </c>
      <c r="CO532" s="10">
        <f>3/24000000*OO[[#This Row],[149 (07JUL1985 12:00:00)-Water Temperature (C)]]*OO[[#This Row],[91]]</f>
        <v>8.4348900253312497E-3</v>
      </c>
      <c r="CP532" s="10">
        <f>3/24000000*OO[[#This Row],[150 (07JUL1985 15:00:00)-Water Temperature (C)]]*OO[[#This Row],[92]]</f>
        <v>8.4348900253312497E-3</v>
      </c>
      <c r="CQ532" s="10">
        <f>3/24000000*OO[[#This Row],[151 (07JUL1985 18:00:00)-Water Temperature (C)]]*OO[[#This Row],[93]]</f>
        <v>8.4348900253312497E-3</v>
      </c>
      <c r="CR532" s="10">
        <f>3/24000000*OO[[#This Row],[152 (07JUL1985 21:00:00)-Water Temperature (C)]]*OO[[#This Row],[94]]</f>
        <v>8.4348900253312497E-3</v>
      </c>
      <c r="CS532" s="10">
        <f>3/24000000*OO[[#This Row],[153 (08JUL1985 00:00:00)-Water Temperature (C)]]*OO[[#This Row],[95]]</f>
        <v>8.4348900253312497E-3</v>
      </c>
      <c r="CT532" s="10">
        <f>3/24000000*OO[[#This Row],[154 (08JUL1985 03:00:00)-Water Temperature (C)]]*OO[[#This Row],[96]]</f>
        <v>8.4348900253312497E-3</v>
      </c>
      <c r="CU532" s="10">
        <f>3/24000000*OO[[#This Row],[155 (08JUL1985 06:00:00)-Water Temperature (C)]]*OO[[#This Row],[97]]</f>
        <v>8.4348900253312497E-3</v>
      </c>
      <c r="CV532" s="10">
        <f>3/24000000*OO[[#This Row],[156 (08JUL1985 09:00:00)-Water Temperature (C)]]*OO[[#This Row],[98]]</f>
        <v>8.4348900253312497E-3</v>
      </c>
      <c r="CW532" s="10">
        <f>3/24000000*OO[[#This Row],[157 (08JUL1985 12:00:00)-Water Temperature (C)]]*OO[[#This Row],[99]]</f>
        <v>8.4348900253312497E-3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3.4324269860874999E-43</v>
      </c>
      <c r="AI533" s="10">
        <f>3/24000000*OO[[#This Row],[91 (30JUN1985 06:00:00)-Water Temperature (C)]]*OO[[#This Row],[33]]</f>
        <v>1.4630561761139998E-39</v>
      </c>
      <c r="AJ533" s="10">
        <f>3/24000000*OO[[#This Row],[92 (30JUN1985 09:00:00)-Water Temperature (C)]]*OO[[#This Row],[34]]</f>
        <v>2.5420508568922497E-36</v>
      </c>
      <c r="AK533" s="10">
        <f>3/24000000*OO[[#This Row],[93 (30JUN1985 12:00:00)-Water Temperature (C)]]*OO[[#This Row],[35]]</f>
        <v>2.0368675266052501E-33</v>
      </c>
      <c r="AL533" s="10">
        <f>3/24000000*OO[[#This Row],[94 (30JUN1985 15:00:00)-Water Temperature (C)]]*OO[[#This Row],[36]]</f>
        <v>8.4020628530474991E-31</v>
      </c>
      <c r="AM533" s="10">
        <f>3/24000000*OO[[#This Row],[95 (30JUN1985 18:00:00)-Water Temperature (C)]]*OO[[#This Row],[37]]</f>
        <v>1.9512134704159997E-28</v>
      </c>
      <c r="AN533" s="10">
        <f>3/24000000*OO[[#This Row],[96 (30JUN1985 21:00:00)-Water Temperature (C)]]*OO[[#This Row],[38]]</f>
        <v>2.7234853009874998E-26</v>
      </c>
      <c r="AO533" s="10">
        <f>3/24000000*OO[[#This Row],[97 (01JUL1985 00:00:00)-Water Temperature (C)]]*OO[[#This Row],[39]]</f>
        <v>2.416220632318E-24</v>
      </c>
      <c r="AP533" s="10">
        <f>3/24000000*OO[[#This Row],[98 (01JUL1985 03:00:00)-Water Temperature (C)]]*OO[[#This Row],[40]]</f>
        <v>1.4357164767479999E-22</v>
      </c>
      <c r="AQ533" s="10">
        <f>3/24000000*OO[[#This Row],[99 (01JUL1985 06:00:00)-Water Temperature (C)]]*OO[[#This Row],[41]]</f>
        <v>5.9753444889374996E-21</v>
      </c>
      <c r="AR533" s="10">
        <f>3/24000000*OO[[#This Row],[100 (01JUL1985 09:00:00)-Water Temperature (C)]]*OO[[#This Row],[42]]</f>
        <v>1.8130198420952496E-19</v>
      </c>
      <c r="AS533" s="10">
        <f>3/24000000*OO[[#This Row],[101 (01JUL1985 12:00:00)-Water Temperature (C)]]*OO[[#This Row],[43]]</f>
        <v>4.1095269104250001E-18</v>
      </c>
      <c r="AT533" s="10">
        <f>3/24000000*OO[[#This Row],[102 (01JUL1985 15:00:00)-Water Temperature (C)]]*OO[[#This Row],[44]]</f>
        <v>7.1375091914887491E-17</v>
      </c>
      <c r="AU533" s="10">
        <f>3/24000000*OO[[#This Row],[103 (01JUL1985 18:00:00)-Water Temperature (C)]]*OO[[#This Row],[45]]</f>
        <v>9.73344345710625E-16</v>
      </c>
      <c r="AV533" s="10">
        <f>3/24000000*OO[[#This Row],[104 (01JUL1985 21:00:00)-Water Temperature (C)]]*OO[[#This Row],[46]]</f>
        <v>1.062259492986E-14</v>
      </c>
      <c r="AW533" s="10">
        <f>3/24000000*OO[[#This Row],[105 (02JUL1985 00:00:00)-Water Temperature (C)]]*OO[[#This Row],[47]]</f>
        <v>9.4695566004725005E-14</v>
      </c>
      <c r="AX533" s="10">
        <f>3/24000000*OO[[#This Row],[106 (02JUL1985 03:00:00)-Water Temperature (C)]]*OO[[#This Row],[48]]</f>
        <v>7.0360438511824981E-13</v>
      </c>
      <c r="AY533" s="10">
        <f>3/24000000*OO[[#This Row],[107 (02JUL1985 06:00:00)-Water Temperature (C)]]*OO[[#This Row],[49]]</f>
        <v>4.4360892482812495E-12</v>
      </c>
      <c r="AZ533" s="10">
        <f>3/24000000*OO[[#This Row],[108 (02JUL1985 09:00:00)-Water Temperature (C)]]*OO[[#This Row],[50]]</f>
        <v>2.4183185145525001E-11</v>
      </c>
      <c r="BA533" s="10">
        <f>3/24000000*OO[[#This Row],[109 (02JUL1985 12:00:00)-Water Temperature (C)]]*OO[[#This Row],[51]]</f>
        <v>1.1481174442939998E-10</v>
      </c>
      <c r="BB533" s="10">
        <f>3/24000000*OO[[#This Row],[110 (02JUL1985 15:00:00)-Water Temperature (C)]]*OO[[#This Row],[52]]</f>
        <v>4.7960079797049999E-10</v>
      </c>
      <c r="BC533" s="10">
        <f>3/24000000*OO[[#This Row],[111 (02JUL1985 18:00:00)-Water Temperature (C)]]*OO[[#This Row],[53]]</f>
        <v>1.7795844189181251E-9</v>
      </c>
      <c r="BD533" s="10">
        <f>3/24000000*OO[[#This Row],[112 (02JUL1985 21:00:00)-Water Temperature (C)]]*OO[[#This Row],[54]]</f>
        <v>5.9154683328750005E-9</v>
      </c>
      <c r="BE533" s="10">
        <f>3/24000000*OO[[#This Row],[113 (03JUL1985 00:00:00)-Water Temperature (C)]]*OO[[#This Row],[55]]</f>
        <v>1.7794580392049997E-8</v>
      </c>
      <c r="BF533" s="10">
        <f>3/24000000*OO[[#This Row],[114 (03JUL1985 03:00:00)-Water Temperature (C)]]*OO[[#This Row],[56]]</f>
        <v>4.9001731192575E-8</v>
      </c>
      <c r="BG533" s="10">
        <f>3/24000000*OO[[#This Row],[115 (03JUL1985 06:00:00)-Water Temperature (C)]]*OO[[#This Row],[57]]</f>
        <v>1.2474218561168749E-7</v>
      </c>
      <c r="BH533" s="10">
        <f>3/24000000*OO[[#This Row],[116 (03JUL1985 09:00:00)-Water Temperature (C)]]*OO[[#This Row],[58]]</f>
        <v>2.9660339303950003E-7</v>
      </c>
      <c r="BI533" s="10">
        <f>3/24000000*OO[[#This Row],[117 (03JUL1985 12:00:00)-Water Temperature (C)]]*OO[[#This Row],[59]]</f>
        <v>6.5734231364E-7</v>
      </c>
      <c r="BJ533" s="10">
        <f>3/24000000*OO[[#This Row],[118 (03JUL1985 15:00:00)-Water Temperature (C)]]*OO[[#This Row],[60]]</f>
        <v>1.3734276454736249E-6</v>
      </c>
      <c r="BK533" s="10">
        <f>3/24000000*OO[[#This Row],[119 (03JUL1985 18:00:00)-Water Temperature (C)]]*OO[[#This Row],[61]]</f>
        <v>2.7096525000522498E-6</v>
      </c>
      <c r="BL533" s="10">
        <f>3/24000000*OO[[#This Row],[120 (03JUL1985 21:00:00)-Water Temperature (C)]]*OO[[#This Row],[62]]</f>
        <v>5.0635126433500001E-6</v>
      </c>
      <c r="BM533" s="10">
        <f>3/24000000*OO[[#This Row],[121 (04JUL1985 00:00:00)-Water Temperature (C)]]*OO[[#This Row],[63]]</f>
        <v>9.0036278512099989E-6</v>
      </c>
      <c r="BN533" s="10">
        <f>3/24000000*OO[[#This Row],[122 (04JUL1985 03:00:00)-Water Temperature (C)]]*OO[[#This Row],[64]]</f>
        <v>1.5318632196393751E-5</v>
      </c>
      <c r="BO533" s="10">
        <f>3/24000000*OO[[#This Row],[123 (04JUL1985 06:00:00)-Water Temperature (C)]]*OO[[#This Row],[65]]</f>
        <v>2.5062894202228751E-5</v>
      </c>
      <c r="BP533" s="10">
        <f>3/24000000*OO[[#This Row],[124 (04JUL1985 09:00:00)-Water Temperature (C)]]*OO[[#This Row],[66]]</f>
        <v>3.9750376906012494E-5</v>
      </c>
      <c r="BQ533" s="10">
        <f>3/24000000*OO[[#This Row],[125 (04JUL1985 12:00:00)-Water Temperature (C)]]*OO[[#This Row],[67]]</f>
        <v>6.1111666435399994E-5</v>
      </c>
      <c r="BR533" s="10">
        <f>3/24000000*OO[[#This Row],[126 (04JUL1985 15:00:00)-Water Temperature (C)]]*OO[[#This Row],[68]]</f>
        <v>9.1224733077075002E-5</v>
      </c>
      <c r="BS533" s="10">
        <f>3/24000000*OO[[#This Row],[127 (04JUL1985 18:00:00)-Water Temperature (C)]]*OO[[#This Row],[69]]</f>
        <v>1.3232805329980001E-4</v>
      </c>
      <c r="BT533" s="10">
        <f>3/24000000*OO[[#This Row],[128 (04JUL1985 21:00:00)-Water Temperature (C)]]*OO[[#This Row],[70]]</f>
        <v>1.8622345574068749E-4</v>
      </c>
      <c r="BU533" s="10">
        <f>3/24000000*OO[[#This Row],[129 (05JUL1985 00:00:00)-Water Temperature (C)]]*OO[[#This Row],[71]]</f>
        <v>2.5487657117119998E-4</v>
      </c>
      <c r="BV533" s="10">
        <f>3/24000000*OO[[#This Row],[130 (05JUL1985 03:00:00)-Water Temperature (C)]]*OO[[#This Row],[72]]</f>
        <v>3.4128620406000002E-4</v>
      </c>
      <c r="BW533" s="10">
        <f>3/24000000*OO[[#This Row],[131 (05JUL1985 06:00:00)-Water Temperature (C)]]*OO[[#This Row],[73]]</f>
        <v>4.4826442353499996E-4</v>
      </c>
      <c r="BX533" s="10">
        <f>3/24000000*OO[[#This Row],[132 (05JUL1985 09:00:00)-Water Temperature (C)]]*OO[[#This Row],[74]]</f>
        <v>5.8035202471599999E-4</v>
      </c>
      <c r="BY533" s="10">
        <f>3/24000000*OO[[#This Row],[133 (05JUL1985 12:00:00)-Water Temperature (C)]]*OO[[#This Row],[75]]</f>
        <v>7.3936189531749995E-4</v>
      </c>
      <c r="BZ533" s="10">
        <f>3/24000000*OO[[#This Row],[134 (05JUL1985 15:00:00)-Water Temperature (C)]]*OO[[#This Row],[76]]</f>
        <v>9.2660577225749997E-4</v>
      </c>
      <c r="CA533" s="10">
        <f>3/24000000*OO[[#This Row],[135 (05JUL1985 18:00:00)-Water Temperature (C)]]*OO[[#This Row],[77]]</f>
        <v>1.14401072289E-3</v>
      </c>
      <c r="CB533" s="10">
        <f>3/24000000*OO[[#This Row],[136 (05JUL1985 21:00:00)-Water Temperature (C)]]*OO[[#This Row],[78]]</f>
        <v>1.3913654660826248E-3</v>
      </c>
      <c r="CC533" s="10">
        <f>3/24000000*OO[[#This Row],[137 (06JUL1985 00:00:00)-Water Temperature (C)]]*OO[[#This Row],[79]]</f>
        <v>1.6699469384846251E-3</v>
      </c>
      <c r="CD533" s="10">
        <f>3/24000000*OO[[#This Row],[138 (06JUL1985 03:00:00)-Water Temperature (C)]]*OO[[#This Row],[80]]</f>
        <v>1.9808980297600001E-3</v>
      </c>
      <c r="CE533" s="10">
        <f>3/24000000*OO[[#This Row],[139 (06JUL1985 06:00:00)-Water Temperature (C)]]*OO[[#This Row],[81]]</f>
        <v>2.3267084340194998E-3</v>
      </c>
      <c r="CF533" s="10">
        <f>3/24000000*OO[[#This Row],[140 (06JUL1985 09:00:00)-Water Temperature (C)]]*OO[[#This Row],[82]]</f>
        <v>2.7182066333580001E-3</v>
      </c>
      <c r="CG533" s="10">
        <f>3/24000000*OO[[#This Row],[141 (06JUL1985 12:00:00)-Water Temperature (C)]]*OO[[#This Row],[83]]</f>
        <v>3.1531192631249999E-3</v>
      </c>
      <c r="CH533" s="10">
        <f>3/24000000*OO[[#This Row],[142 (06JUL1985 15:00:00)-Water Temperature (C)]]*OO[[#This Row],[84]]</f>
        <v>3.6323897671749995E-3</v>
      </c>
      <c r="CI533" s="10">
        <f>3/24000000*OO[[#This Row],[143 (06JUL1985 18:00:00)-Water Temperature (C)]]*OO[[#This Row],[85]]</f>
        <v>4.1477422811887505E-3</v>
      </c>
      <c r="CJ533" s="10">
        <f>3/24000000*OO[[#This Row],[144 (06JUL1985 21:00:00)-Water Temperature (C)]]*OO[[#This Row],[86]]</f>
        <v>4.68756304404375E-3</v>
      </c>
      <c r="CK533" s="10">
        <f>3/24000000*OO[[#This Row],[145 (07JUL1985 00:00:00)-Water Temperature (C)]]*OO[[#This Row],[87]]</f>
        <v>5.2384893446899995E-3</v>
      </c>
      <c r="CL533" s="10">
        <f>3/24000000*OO[[#This Row],[146 (07JUL1985 03:00:00)-Water Temperature (C)]]*OO[[#This Row],[88]]</f>
        <v>5.8148187412999999E-3</v>
      </c>
      <c r="CM533" s="10">
        <f>3/24000000*OO[[#This Row],[147 (07JUL1985 06:00:00)-Water Temperature (C)]]*OO[[#This Row],[89]]</f>
        <v>6.4214407439324994E-3</v>
      </c>
      <c r="CN533" s="10">
        <f>3/24000000*OO[[#This Row],[148 (07JUL1985 09:00:00)-Water Temperature (C)]]*OO[[#This Row],[90]]</f>
        <v>7.0748362056262488E-3</v>
      </c>
      <c r="CO533" s="10">
        <f>3/24000000*OO[[#This Row],[149 (07JUL1985 12:00:00)-Water Temperature (C)]]*OO[[#This Row],[91]]</f>
        <v>7.7710501075499991E-3</v>
      </c>
      <c r="CP533" s="10">
        <f>3/24000000*OO[[#This Row],[150 (07JUL1985 15:00:00)-Water Temperature (C)]]*OO[[#This Row],[92]]</f>
        <v>7.7710501075499991E-3</v>
      </c>
      <c r="CQ533" s="10">
        <f>3/24000000*OO[[#This Row],[151 (07JUL1985 18:00:00)-Water Temperature (C)]]*OO[[#This Row],[93]]</f>
        <v>7.7710501075499991E-3</v>
      </c>
      <c r="CR533" s="10">
        <f>3/24000000*OO[[#This Row],[152 (07JUL1985 21:00:00)-Water Temperature (C)]]*OO[[#This Row],[94]]</f>
        <v>7.7710501075499991E-3</v>
      </c>
      <c r="CS533" s="10">
        <f>3/24000000*OO[[#This Row],[153 (08JUL1985 00:00:00)-Water Temperature (C)]]*OO[[#This Row],[95]]</f>
        <v>7.7710501075499991E-3</v>
      </c>
      <c r="CT533" s="10">
        <f>3/24000000*OO[[#This Row],[154 (08JUL1985 03:00:00)-Water Temperature (C)]]*OO[[#This Row],[96]]</f>
        <v>7.7710501075499991E-3</v>
      </c>
      <c r="CU533" s="10">
        <f>3/24000000*OO[[#This Row],[155 (08JUL1985 06:00:00)-Water Temperature (C)]]*OO[[#This Row],[97]]</f>
        <v>7.7710501075499991E-3</v>
      </c>
      <c r="CV533" s="10">
        <f>3/24000000*OO[[#This Row],[156 (08JUL1985 09:00:00)-Water Temperature (C)]]*OO[[#This Row],[98]]</f>
        <v>7.7710501075499991E-3</v>
      </c>
      <c r="CW533" s="10">
        <f>3/24000000*OO[[#This Row],[157 (08JUL1985 12:00:00)-Water Temperature (C)]]*OO[[#This Row],[99]]</f>
        <v>7.7710501075499991E-3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9.890975932137499E-44</v>
      </c>
      <c r="AI534" s="10">
        <f>3/24000000*OO[[#This Row],[91 (30JUN1985 06:00:00)-Water Temperature (C)]]*OO[[#This Row],[33]]</f>
        <v>4.4953172073449998E-40</v>
      </c>
      <c r="AJ534" s="10">
        <f>3/24000000*OO[[#This Row],[92 (30JUN1985 09:00:00)-Water Temperature (C)]]*OO[[#This Row],[34]]</f>
        <v>8.2864059416600013E-37</v>
      </c>
      <c r="AK534" s="10">
        <f>3/24000000*OO[[#This Row],[93 (30JUN1985 12:00:00)-Water Temperature (C)]]*OO[[#This Row],[35]]</f>
        <v>7.0096584027400005E-34</v>
      </c>
      <c r="AL534" s="10">
        <f>3/24000000*OO[[#This Row],[94 (30JUN1985 15:00:00)-Water Temperature (C)]]*OO[[#This Row],[36]]</f>
        <v>3.0389693359125E-31</v>
      </c>
      <c r="AM534" s="10">
        <f>3/24000000*OO[[#This Row],[95 (30JUN1985 18:00:00)-Water Temperature (C)]]*OO[[#This Row],[37]]</f>
        <v>7.3909732107574997E-29</v>
      </c>
      <c r="AN534" s="10">
        <f>3/24000000*OO[[#This Row],[96 (30JUN1985 21:00:00)-Water Temperature (C)]]*OO[[#This Row],[38]]</f>
        <v>1.0772416744945E-26</v>
      </c>
      <c r="AO534" s="10">
        <f>3/24000000*OO[[#This Row],[97 (01JUL1985 00:00:00)-Water Temperature (C)]]*OO[[#This Row],[39]]</f>
        <v>9.9546918680199994E-25</v>
      </c>
      <c r="AP534" s="10">
        <f>3/24000000*OO[[#This Row],[98 (01JUL1985 03:00:00)-Water Temperature (C)]]*OO[[#This Row],[40]]</f>
        <v>6.1469203754250004E-23</v>
      </c>
      <c r="AQ534" s="10">
        <f>3/24000000*OO[[#This Row],[99 (01JUL1985 06:00:00)-Water Temperature (C)]]*OO[[#This Row],[41]]</f>
        <v>2.6531127339374997E-21</v>
      </c>
      <c r="AR534" s="10">
        <f>3/24000000*OO[[#This Row],[100 (01JUL1985 09:00:00)-Water Temperature (C)]]*OO[[#This Row],[42]]</f>
        <v>8.3319427458724983E-20</v>
      </c>
      <c r="AS534" s="10">
        <f>3/24000000*OO[[#This Row],[101 (01JUL1985 12:00:00)-Water Temperature (C)]]*OO[[#This Row],[43]]</f>
        <v>1.95155229785175E-18</v>
      </c>
      <c r="AT534" s="10">
        <f>3/24000000*OO[[#This Row],[102 (01JUL1985 15:00:00)-Water Temperature (C)]]*OO[[#This Row],[44]]</f>
        <v>3.4971714467300002E-17</v>
      </c>
      <c r="AU534" s="10">
        <f>3/24000000*OO[[#This Row],[103 (01JUL1985 18:00:00)-Water Temperature (C)]]*OO[[#This Row],[45]]</f>
        <v>4.9135914749937494E-16</v>
      </c>
      <c r="AV534" s="10">
        <f>3/24000000*OO[[#This Row],[104 (01JUL1985 21:00:00)-Water Temperature (C)]]*OO[[#This Row],[46]]</f>
        <v>5.5180471054624984E-15</v>
      </c>
      <c r="AW534" s="10">
        <f>3/24000000*OO[[#This Row],[105 (02JUL1985 00:00:00)-Water Temperature (C)]]*OO[[#This Row],[47]]</f>
        <v>5.0557135500000003E-14</v>
      </c>
      <c r="AX534" s="10">
        <f>3/24000000*OO[[#This Row],[106 (02JUL1985 03:00:00)-Water Temperature (C)]]*OO[[#This Row],[48]]</f>
        <v>3.85625878757E-13</v>
      </c>
      <c r="AY534" s="10">
        <f>3/24000000*OO[[#This Row],[107 (02JUL1985 06:00:00)-Water Temperature (C)]]*OO[[#This Row],[49]]</f>
        <v>2.4931130122029999E-12</v>
      </c>
      <c r="AZ534" s="10">
        <f>3/24000000*OO[[#This Row],[108 (02JUL1985 09:00:00)-Water Temperature (C)]]*OO[[#This Row],[50]]</f>
        <v>1.3919794127979998E-11</v>
      </c>
      <c r="BA534" s="10">
        <f>3/24000000*OO[[#This Row],[109 (02JUL1985 12:00:00)-Water Temperature (C)]]*OO[[#This Row],[51]]</f>
        <v>6.7614074454062495E-11</v>
      </c>
      <c r="BB534" s="10">
        <f>3/24000000*OO[[#This Row],[110 (02JUL1985 15:00:00)-Water Temperature (C)]]*OO[[#This Row],[52]]</f>
        <v>2.8870229988074998E-10</v>
      </c>
      <c r="BC534" s="10">
        <f>3/24000000*OO[[#This Row],[111 (02JUL1985 18:00:00)-Water Temperature (C)]]*OO[[#This Row],[53]]</f>
        <v>1.09397553973175E-9</v>
      </c>
      <c r="BD534" s="10">
        <f>3/24000000*OO[[#This Row],[112 (02JUL1985 21:00:00)-Water Temperature (C)]]*OO[[#This Row],[54]]</f>
        <v>3.7103881345199992E-9</v>
      </c>
      <c r="BE534" s="10">
        <f>3/24000000*OO[[#This Row],[113 (03JUL1985 00:00:00)-Water Temperature (C)]]*OO[[#This Row],[55]]</f>
        <v>1.1378058208515E-8</v>
      </c>
      <c r="BF534" s="10">
        <f>3/24000000*OO[[#This Row],[114 (03JUL1985 03:00:00)-Water Temperature (C)]]*OO[[#This Row],[56]]</f>
        <v>3.1912226103450001E-8</v>
      </c>
      <c r="BG534" s="10">
        <f>3/24000000*OO[[#This Row],[115 (03JUL1985 06:00:00)-Water Temperature (C)]]*OO[[#This Row],[57]]</f>
        <v>8.2673175591049997E-8</v>
      </c>
      <c r="BH534" s="10">
        <f>3/24000000*OO[[#This Row],[116 (03JUL1985 09:00:00)-Water Temperature (C)]]*OO[[#This Row],[58]]</f>
        <v>1.9987044422452498E-7</v>
      </c>
      <c r="BI534" s="10">
        <f>3/24000000*OO[[#This Row],[117 (03JUL1985 12:00:00)-Water Temperature (C)]]*OO[[#This Row],[59]]</f>
        <v>4.5006067531150003E-7</v>
      </c>
      <c r="BJ534" s="10">
        <f>3/24000000*OO[[#This Row],[118 (03JUL1985 15:00:00)-Water Temperature (C)]]*OO[[#This Row],[60]]</f>
        <v>9.5464335417599997E-7</v>
      </c>
      <c r="BK534" s="10">
        <f>3/24000000*OO[[#This Row],[119 (03JUL1985 18:00:00)-Water Temperature (C)]]*OO[[#This Row],[61]]</f>
        <v>1.9108313304794998E-6</v>
      </c>
      <c r="BL534" s="10">
        <f>3/24000000*OO[[#This Row],[120 (03JUL1985 21:00:00)-Water Temperature (C)]]*OO[[#This Row],[62]]</f>
        <v>3.6205032976312499E-6</v>
      </c>
      <c r="BM534" s="10">
        <f>3/24000000*OO[[#This Row],[121 (04JUL1985 00:00:00)-Water Temperature (C)]]*OO[[#This Row],[63]]</f>
        <v>6.5233256025962487E-6</v>
      </c>
      <c r="BN534" s="10">
        <f>3/24000000*OO[[#This Row],[122 (04JUL1985 03:00:00)-Water Temperature (C)]]*OO[[#This Row],[64]]</f>
        <v>1.1239009069537498E-5</v>
      </c>
      <c r="BO534" s="10">
        <f>3/24000000*OO[[#This Row],[123 (04JUL1985 06:00:00)-Water Temperature (C)]]*OO[[#This Row],[65]]</f>
        <v>1.8608506181729997E-5</v>
      </c>
      <c r="BP534" s="10">
        <f>3/24000000*OO[[#This Row],[124 (04JUL1985 09:00:00)-Water Temperature (C)]]*OO[[#This Row],[66]]</f>
        <v>2.9847564326449998E-5</v>
      </c>
      <c r="BQ534" s="10">
        <f>3/24000000*OO[[#This Row],[125 (04JUL1985 12:00:00)-Water Temperature (C)]]*OO[[#This Row],[67]]</f>
        <v>4.63822082067375E-5</v>
      </c>
      <c r="BR534" s="10">
        <f>3/24000000*OO[[#This Row],[126 (04JUL1985 15:00:00)-Water Temperature (C)]]*OO[[#This Row],[68]]</f>
        <v>6.99486845160625E-5</v>
      </c>
      <c r="BS534" s="10">
        <f>3/24000000*OO[[#This Row],[127 (04JUL1985 18:00:00)-Water Temperature (C)]]*OO[[#This Row],[69]]</f>
        <v>1.024599699415125E-4</v>
      </c>
      <c r="BT534" s="10">
        <f>3/24000000*OO[[#This Row],[128 (04JUL1985 21:00:00)-Water Temperature (C)]]*OO[[#This Row],[70]]</f>
        <v>1.455465248129375E-4</v>
      </c>
      <c r="BU534" s="10">
        <f>3/24000000*OO[[#This Row],[129 (05JUL1985 00:00:00)-Water Temperature (C)]]*OO[[#This Row],[71]]</f>
        <v>2.0099719010793749E-4</v>
      </c>
      <c r="BV534" s="10">
        <f>3/24000000*OO[[#This Row],[130 (05JUL1985 03:00:00)-Water Temperature (C)]]*OO[[#This Row],[72]]</f>
        <v>2.71447675508975E-4</v>
      </c>
      <c r="BW534" s="10">
        <f>3/24000000*OO[[#This Row],[131 (05JUL1985 06:00:00)-Water Temperature (C)]]*OO[[#This Row],[73]]</f>
        <v>3.5944535557612498E-4</v>
      </c>
      <c r="BX534" s="10">
        <f>3/24000000*OO[[#This Row],[132 (05JUL1985 09:00:00)-Water Temperature (C)]]*OO[[#This Row],[74]]</f>
        <v>4.6894403912374998E-4</v>
      </c>
      <c r="BY534" s="10">
        <f>3/24000000*OO[[#This Row],[133 (05JUL1985 12:00:00)-Water Temperature (C)]]*OO[[#This Row],[75]]</f>
        <v>6.0182826508512496E-4</v>
      </c>
      <c r="BZ534" s="10">
        <f>3/24000000*OO[[#This Row],[134 (05JUL1985 15:00:00)-Water Temperature (C)]]*OO[[#This Row],[76]]</f>
        <v>7.5954064390124998E-4</v>
      </c>
      <c r="CA534" s="10">
        <f>3/24000000*OO[[#This Row],[135 (05JUL1985 18:00:00)-Water Temperature (C)]]*OO[[#This Row],[77]]</f>
        <v>9.4406777541362495E-4</v>
      </c>
      <c r="CB534" s="10">
        <f>3/24000000*OO[[#This Row],[136 (05JUL1985 21:00:00)-Water Temperature (C)]]*OO[[#This Row],[78]]</f>
        <v>1.1556070884773751E-3</v>
      </c>
      <c r="CC534" s="10">
        <f>3/24000000*OO[[#This Row],[137 (06JUL1985 00:00:00)-Water Temperature (C)]]*OO[[#This Row],[79]]</f>
        <v>1.39556435964625E-3</v>
      </c>
      <c r="CD534" s="10">
        <f>3/24000000*OO[[#This Row],[138 (06JUL1985 03:00:00)-Water Temperature (C)]]*OO[[#This Row],[80]]</f>
        <v>1.6652112385124999E-3</v>
      </c>
      <c r="CE534" s="10">
        <f>3/24000000*OO[[#This Row],[139 (06JUL1985 06:00:00)-Water Temperature (C)]]*OO[[#This Row],[81]]</f>
        <v>1.9669115980325003E-3</v>
      </c>
      <c r="CF534" s="10">
        <f>3/24000000*OO[[#This Row],[140 (06JUL1985 09:00:00)-Water Temperature (C)]]*OO[[#This Row],[82]]</f>
        <v>2.3100196829929998E-3</v>
      </c>
      <c r="CG534" s="10">
        <f>3/24000000*OO[[#This Row],[141 (06JUL1985 12:00:00)-Water Temperature (C)]]*OO[[#This Row],[83]]</f>
        <v>2.6931935700467494E-3</v>
      </c>
      <c r="CH534" s="10">
        <f>3/24000000*OO[[#This Row],[142 (06JUL1985 15:00:00)-Water Temperature (C)]]*OO[[#This Row],[84]]</f>
        <v>3.1176359106187498E-3</v>
      </c>
      <c r="CI534" s="10">
        <f>3/24000000*OO[[#This Row],[143 (06JUL1985 18:00:00)-Water Temperature (C)]]*OO[[#This Row],[85]]</f>
        <v>3.5766713354499994E-3</v>
      </c>
      <c r="CJ534" s="10">
        <f>3/24000000*OO[[#This Row],[144 (06JUL1985 21:00:00)-Water Temperature (C)]]*OO[[#This Row],[86]]</f>
        <v>4.0605635220150003E-3</v>
      </c>
      <c r="CK534" s="10">
        <f>3/24000000*OO[[#This Row],[145 (07JUL1985 00:00:00)-Water Temperature (C)]]*OO[[#This Row],[87]]</f>
        <v>4.5578623517787496E-3</v>
      </c>
      <c r="CL534" s="10">
        <f>3/24000000*OO[[#This Row],[146 (07JUL1985 03:00:00)-Water Temperature (C)]]*OO[[#This Row],[88]]</f>
        <v>5.0807419388974994E-3</v>
      </c>
      <c r="CM534" s="10">
        <f>3/24000000*OO[[#This Row],[147 (07JUL1985 06:00:00)-Water Temperature (C)]]*OO[[#This Row],[89]]</f>
        <v>5.63360668442E-3</v>
      </c>
      <c r="CN534" s="10">
        <f>3/24000000*OO[[#This Row],[148 (07JUL1985 09:00:00)-Water Temperature (C)]]*OO[[#This Row],[90]]</f>
        <v>6.2307866486999994E-3</v>
      </c>
      <c r="CO534" s="10">
        <f>3/24000000*OO[[#This Row],[149 (07JUL1985 12:00:00)-Water Temperature (C)]]*OO[[#This Row],[91]]</f>
        <v>6.8691084781550013E-3</v>
      </c>
      <c r="CP534" s="10">
        <f>3/24000000*OO[[#This Row],[150 (07JUL1985 15:00:00)-Water Temperature (C)]]*OO[[#This Row],[92]]</f>
        <v>6.8691084781550013E-3</v>
      </c>
      <c r="CQ534" s="10">
        <f>3/24000000*OO[[#This Row],[151 (07JUL1985 18:00:00)-Water Temperature (C)]]*OO[[#This Row],[93]]</f>
        <v>6.8691084781550013E-3</v>
      </c>
      <c r="CR534" s="10">
        <f>3/24000000*OO[[#This Row],[152 (07JUL1985 21:00:00)-Water Temperature (C)]]*OO[[#This Row],[94]]</f>
        <v>6.8691084781550013E-3</v>
      </c>
      <c r="CS534" s="10">
        <f>3/24000000*OO[[#This Row],[153 (08JUL1985 00:00:00)-Water Temperature (C)]]*OO[[#This Row],[95]]</f>
        <v>6.8691084781550013E-3</v>
      </c>
      <c r="CT534" s="10">
        <f>3/24000000*OO[[#This Row],[154 (08JUL1985 03:00:00)-Water Temperature (C)]]*OO[[#This Row],[96]]</f>
        <v>6.8691084781550013E-3</v>
      </c>
      <c r="CU534" s="10">
        <f>3/24000000*OO[[#This Row],[155 (08JUL1985 06:00:00)-Water Temperature (C)]]*OO[[#This Row],[97]]</f>
        <v>6.8691084781550013E-3</v>
      </c>
      <c r="CV534" s="10">
        <f>3/24000000*OO[[#This Row],[156 (08JUL1985 09:00:00)-Water Temperature (C)]]*OO[[#This Row],[98]]</f>
        <v>6.8691084781550013E-3</v>
      </c>
      <c r="CW534" s="10">
        <f>3/24000000*OO[[#This Row],[157 (08JUL1985 12:00:00)-Water Temperature (C)]]*OO[[#This Row],[99]]</f>
        <v>6.8691084781550013E-3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1.4496417525974999E-40</v>
      </c>
      <c r="AJ535" s="10">
        <f>3/24000000*OO[[#This Row],[92 (30JUN1985 09:00:00)-Water Temperature (C)]]*OO[[#This Row],[34]]</f>
        <v>2.8310883872599996E-37</v>
      </c>
      <c r="AK535" s="10">
        <f>3/24000000*OO[[#This Row],[93 (30JUN1985 12:00:00)-Water Temperature (C)]]*OO[[#This Row],[35]]</f>
        <v>2.5255196229846248E-34</v>
      </c>
      <c r="AL535" s="10">
        <f>3/24000000*OO[[#This Row],[94 (30JUN1985 15:00:00)-Water Temperature (C)]]*OO[[#This Row],[36]]</f>
        <v>1.1496173336156249E-31</v>
      </c>
      <c r="AM535" s="10">
        <f>3/24000000*OO[[#This Row],[95 (30JUN1985 18:00:00)-Water Temperature (C)]]*OO[[#This Row],[37]]</f>
        <v>2.9254507045562502E-29</v>
      </c>
      <c r="AN535" s="10">
        <f>3/24000000*OO[[#This Row],[96 (30JUN1985 21:00:00)-Water Temperature (C)]]*OO[[#This Row],[38]]</f>
        <v>4.4487242996624994E-27</v>
      </c>
      <c r="AO535" s="10">
        <f>3/24000000*OO[[#This Row],[97 (01JUL1985 00:00:00)-Water Temperature (C)]]*OO[[#This Row],[39]]</f>
        <v>4.2787732537287495E-25</v>
      </c>
      <c r="AP535" s="10">
        <f>3/24000000*OO[[#This Row],[98 (01JUL1985 03:00:00)-Water Temperature (C)]]*OO[[#This Row],[40]]</f>
        <v>2.7437509643649998E-23</v>
      </c>
      <c r="AQ535" s="10">
        <f>3/24000000*OO[[#This Row],[99 (01JUL1985 06:00:00)-Water Temperature (C)]]*OO[[#This Row],[41]]</f>
        <v>1.22734356259375E-21</v>
      </c>
      <c r="AR535" s="10">
        <f>3/24000000*OO[[#This Row],[100 (01JUL1985 09:00:00)-Water Temperature (C)]]*OO[[#This Row],[42]]</f>
        <v>3.9871973452499997E-20</v>
      </c>
      <c r="AS535" s="10">
        <f>3/24000000*OO[[#This Row],[101 (01JUL1985 12:00:00)-Water Temperature (C)]]*OO[[#This Row],[43]]</f>
        <v>9.6454963366875011E-19</v>
      </c>
      <c r="AT535" s="10">
        <f>3/24000000*OO[[#This Row],[102 (01JUL1985 15:00:00)-Water Temperature (C)]]*OO[[#This Row],[44]]</f>
        <v>1.7825457001732498E-17</v>
      </c>
      <c r="AU535" s="10">
        <f>3/24000000*OO[[#This Row],[103 (01JUL1985 18:00:00)-Water Temperature (C)]]*OO[[#This Row],[45]]</f>
        <v>2.579230123758125E-16</v>
      </c>
      <c r="AV535" s="10">
        <f>3/24000000*OO[[#This Row],[104 (01JUL1985 21:00:00)-Water Temperature (C)]]*OO[[#This Row],[46]]</f>
        <v>2.979225560685E-15</v>
      </c>
      <c r="AW535" s="10">
        <f>3/24000000*OO[[#This Row],[105 (02JUL1985 00:00:00)-Water Temperature (C)]]*OO[[#This Row],[47]]</f>
        <v>2.8042408343574999E-14</v>
      </c>
      <c r="AX535" s="10">
        <f>3/24000000*OO[[#This Row],[106 (02JUL1985 03:00:00)-Water Temperature (C)]]*OO[[#This Row],[48]]</f>
        <v>2.1949299325213751E-13</v>
      </c>
      <c r="AY535" s="10">
        <f>3/24000000*OO[[#This Row],[107 (02JUL1985 06:00:00)-Water Temperature (C)]]*OO[[#This Row],[49]]</f>
        <v>1.4545925715956247E-12</v>
      </c>
      <c r="AZ535" s="10">
        <f>3/24000000*OO[[#This Row],[108 (02JUL1985 09:00:00)-Water Temperature (C)]]*OO[[#This Row],[50]]</f>
        <v>8.3154878937899995E-12</v>
      </c>
      <c r="BA535" s="10">
        <f>3/24000000*OO[[#This Row],[109 (02JUL1985 12:00:00)-Water Temperature (C)]]*OO[[#This Row],[51]]</f>
        <v>4.1314850216249995E-11</v>
      </c>
      <c r="BB535" s="10">
        <f>3/24000000*OO[[#This Row],[110 (02JUL1985 15:00:00)-Water Temperature (C)]]*OO[[#This Row],[52]]</f>
        <v>1.8027158588291249E-10</v>
      </c>
      <c r="BC535" s="10">
        <f>3/24000000*OO[[#This Row],[111 (02JUL1985 18:00:00)-Water Temperature (C)]]*OO[[#This Row],[53]]</f>
        <v>6.9742067055937483E-10</v>
      </c>
      <c r="BD535" s="10">
        <f>3/24000000*OO[[#This Row],[112 (02JUL1985 21:00:00)-Water Temperature (C)]]*OO[[#This Row],[54]]</f>
        <v>2.4128850429258749E-9</v>
      </c>
      <c r="BE535" s="10">
        <f>3/24000000*OO[[#This Row],[113 (03JUL1985 00:00:00)-Water Temperature (C)]]*OO[[#This Row],[55]]</f>
        <v>7.5410353219312505E-9</v>
      </c>
      <c r="BF535" s="10">
        <f>3/24000000*OO[[#This Row],[114 (03JUL1985 03:00:00)-Water Temperature (C)]]*OO[[#This Row],[56]]</f>
        <v>2.1537291505807498E-8</v>
      </c>
      <c r="BG535" s="10">
        <f>3/24000000*OO[[#This Row],[115 (03JUL1985 06:00:00)-Water Temperature (C)]]*OO[[#This Row],[57]]</f>
        <v>5.6768755560750007E-8</v>
      </c>
      <c r="BH535" s="10">
        <f>3/24000000*OO[[#This Row],[116 (03JUL1985 09:00:00)-Water Temperature (C)]]*OO[[#This Row],[58]]</f>
        <v>1.3952233531027499E-7</v>
      </c>
      <c r="BI535" s="10">
        <f>3/24000000*OO[[#This Row],[117 (03JUL1985 12:00:00)-Water Temperature (C)]]*OO[[#This Row],[59]]</f>
        <v>3.1915424497250001E-7</v>
      </c>
      <c r="BJ535" s="10">
        <f>3/24000000*OO[[#This Row],[118 (03JUL1985 15:00:00)-Water Temperature (C)]]*OO[[#This Row],[60]]</f>
        <v>6.8717322813750006E-7</v>
      </c>
      <c r="BK535" s="10">
        <f>3/24000000*OO[[#This Row],[119 (03JUL1985 18:00:00)-Water Temperature (C)]]*OO[[#This Row],[61]]</f>
        <v>1.3952619917311248E-6</v>
      </c>
      <c r="BL535" s="10">
        <f>3/24000000*OO[[#This Row],[120 (03JUL1985 21:00:00)-Water Temperature (C)]]*OO[[#This Row],[62]]</f>
        <v>2.6800311129047497E-6</v>
      </c>
      <c r="BM535" s="10">
        <f>3/24000000*OO[[#This Row],[121 (04JUL1985 00:00:00)-Water Temperature (C)]]*OO[[#This Row],[63]]</f>
        <v>4.8922678004287501E-6</v>
      </c>
      <c r="BN535" s="10">
        <f>3/24000000*OO[[#This Row],[122 (04JUL1985 03:00:00)-Water Temperature (C)]]*OO[[#This Row],[64]]</f>
        <v>8.5342925706325004E-6</v>
      </c>
      <c r="BO535" s="10">
        <f>3/24000000*OO[[#This Row],[123 (04JUL1985 06:00:00)-Water Temperature (C)]]*OO[[#This Row],[65]]</f>
        <v>1.4298102910574999E-5</v>
      </c>
      <c r="BP535" s="10">
        <f>3/24000000*OO[[#This Row],[124 (04JUL1985 09:00:00)-Water Temperature (C)]]*OO[[#This Row],[66]]</f>
        <v>2.3191195475669995E-5</v>
      </c>
      <c r="BQ535" s="10">
        <f>3/24000000*OO[[#This Row],[125 (04JUL1985 12:00:00)-Water Temperature (C)]]*OO[[#This Row],[67]]</f>
        <v>3.6423763587899996E-5</v>
      </c>
      <c r="BR535" s="10">
        <f>3/24000000*OO[[#This Row],[126 (04JUL1985 15:00:00)-Water Temperature (C)]]*OO[[#This Row],[68]]</f>
        <v>5.5489757875849998E-5</v>
      </c>
      <c r="BS535" s="10">
        <f>3/24000000*OO[[#This Row],[127 (04JUL1985 18:00:00)-Water Temperature (C)]]*OO[[#This Row],[69]]</f>
        <v>8.2069310648400005E-5</v>
      </c>
      <c r="BT535" s="10">
        <f>3/24000000*OO[[#This Row],[128 (04JUL1985 21:00:00)-Water Temperature (C)]]*OO[[#This Row],[70]]</f>
        <v>1.1766442944375E-4</v>
      </c>
      <c r="BU535" s="10">
        <f>3/24000000*OO[[#This Row],[129 (05JUL1985 00:00:00)-Water Temperature (C)]]*OO[[#This Row],[71]]</f>
        <v>1.6393679549437499E-4</v>
      </c>
      <c r="BV535" s="10">
        <f>3/24000000*OO[[#This Row],[130 (05JUL1985 03:00:00)-Water Temperature (C)]]*OO[[#This Row],[72]]</f>
        <v>2.232726888530875E-4</v>
      </c>
      <c r="BW535" s="10">
        <f>3/24000000*OO[[#This Row],[131 (05JUL1985 06:00:00)-Water Temperature (C)]]*OO[[#This Row],[73]]</f>
        <v>2.9803854342849999E-4</v>
      </c>
      <c r="BX535" s="10">
        <f>3/24000000*OO[[#This Row],[132 (05JUL1985 09:00:00)-Water Temperature (C)]]*OO[[#This Row],[74]]</f>
        <v>3.9179867094899998E-4</v>
      </c>
      <c r="BY535" s="10">
        <f>3/24000000*OO[[#This Row],[133 (05JUL1985 12:00:00)-Water Temperature (C)]]*OO[[#This Row],[75]]</f>
        <v>5.0648211903200002E-4</v>
      </c>
      <c r="BZ535" s="10">
        <f>3/24000000*OO[[#This Row],[134 (05JUL1985 15:00:00)-Water Temperature (C)]]*OO[[#This Row],[76]]</f>
        <v>6.4365202412399998E-4</v>
      </c>
      <c r="CA535" s="10">
        <f>3/24000000*OO[[#This Row],[135 (05JUL1985 18:00:00)-Water Temperature (C)]]*OO[[#This Row],[77]]</f>
        <v>8.0534734256999991E-4</v>
      </c>
      <c r="CB535" s="10">
        <f>3/24000000*OO[[#This Row],[136 (05JUL1985 21:00:00)-Water Temperature (C)]]*OO[[#This Row],[78]]</f>
        <v>9.9207964694125001E-4</v>
      </c>
      <c r="CC535" s="10">
        <f>3/24000000*OO[[#This Row],[137 (06JUL1985 00:00:00)-Water Temperature (C)]]*OO[[#This Row],[79]]</f>
        <v>1.205395939522125E-3</v>
      </c>
      <c r="CD535" s="10">
        <f>3/24000000*OO[[#This Row],[138 (06JUL1985 03:00:00)-Water Temperature (C)]]*OO[[#This Row],[80]]</f>
        <v>1.4466938114062501E-3</v>
      </c>
      <c r="CE535" s="10">
        <f>3/24000000*OO[[#This Row],[139 (06JUL1985 06:00:00)-Water Temperature (C)]]*OO[[#This Row],[81]]</f>
        <v>1.7183211585224997E-3</v>
      </c>
      <c r="CF535" s="10">
        <f>3/24000000*OO[[#This Row],[140 (06JUL1985 09:00:00)-Water Temperature (C)]]*OO[[#This Row],[82]]</f>
        <v>2.0286436492503749E-3</v>
      </c>
      <c r="CG535" s="10">
        <f>3/24000000*OO[[#This Row],[141 (06JUL1985 12:00:00)-Water Temperature (C)]]*OO[[#This Row],[83]]</f>
        <v>2.3770048857712496E-3</v>
      </c>
      <c r="CH535" s="10">
        <f>3/24000000*OO[[#This Row],[142 (06JUL1985 15:00:00)-Water Temperature (C)]]*OO[[#This Row],[84]]</f>
        <v>2.764843141984E-3</v>
      </c>
      <c r="CI535" s="10">
        <f>3/24000000*OO[[#This Row],[143 (06JUL1985 18:00:00)-Water Temperature (C)]]*OO[[#This Row],[85]]</f>
        <v>3.1866455185187497E-3</v>
      </c>
      <c r="CJ535" s="10">
        <f>3/24000000*OO[[#This Row],[144 (06JUL1985 21:00:00)-Water Temperature (C)]]*OO[[#This Row],[86]]</f>
        <v>3.63399982439E-3</v>
      </c>
      <c r="CK535" s="10">
        <f>3/24000000*OO[[#This Row],[145 (07JUL1985 00:00:00)-Water Temperature (C)]]*OO[[#This Row],[87]]</f>
        <v>4.0968029394600003E-3</v>
      </c>
      <c r="CL535" s="10">
        <f>3/24000000*OO[[#This Row],[146 (07JUL1985 03:00:00)-Water Temperature (C)]]*OO[[#This Row],[88]]</f>
        <v>4.5858456527999997E-3</v>
      </c>
      <c r="CM535" s="10">
        <f>3/24000000*OO[[#This Row],[147 (07JUL1985 06:00:00)-Water Temperature (C)]]*OO[[#This Row],[89]]</f>
        <v>5.1052221291574993E-3</v>
      </c>
      <c r="CN535" s="10">
        <f>3/24000000*OO[[#This Row],[148 (07JUL1985 09:00:00)-Water Temperature (C)]]*OO[[#This Row],[90]]</f>
        <v>5.6679682815612507E-3</v>
      </c>
      <c r="CO535" s="10">
        <f>3/24000000*OO[[#This Row],[149 (07JUL1985 12:00:00)-Water Temperature (C)]]*OO[[#This Row],[91]]</f>
        <v>6.2714345317425001E-3</v>
      </c>
      <c r="CP535" s="10">
        <f>3/24000000*OO[[#This Row],[150 (07JUL1985 15:00:00)-Water Temperature (C)]]*OO[[#This Row],[92]]</f>
        <v>6.2714345317425001E-3</v>
      </c>
      <c r="CQ535" s="10">
        <f>3/24000000*OO[[#This Row],[151 (07JUL1985 18:00:00)-Water Temperature (C)]]*OO[[#This Row],[93]]</f>
        <v>6.2714345317425001E-3</v>
      </c>
      <c r="CR535" s="10">
        <f>3/24000000*OO[[#This Row],[152 (07JUL1985 21:00:00)-Water Temperature (C)]]*OO[[#This Row],[94]]</f>
        <v>6.2714345317425001E-3</v>
      </c>
      <c r="CS535" s="10">
        <f>3/24000000*OO[[#This Row],[153 (08JUL1985 00:00:00)-Water Temperature (C)]]*OO[[#This Row],[95]]</f>
        <v>6.2714345317425001E-3</v>
      </c>
      <c r="CT535" s="10">
        <f>3/24000000*OO[[#This Row],[154 (08JUL1985 03:00:00)-Water Temperature (C)]]*OO[[#This Row],[96]]</f>
        <v>6.2714345317425001E-3</v>
      </c>
      <c r="CU535" s="10">
        <f>3/24000000*OO[[#This Row],[155 (08JUL1985 06:00:00)-Water Temperature (C)]]*OO[[#This Row],[97]]</f>
        <v>6.2714345317425001E-3</v>
      </c>
      <c r="CV535" s="10">
        <f>3/24000000*OO[[#This Row],[156 (08JUL1985 09:00:00)-Water Temperature (C)]]*OO[[#This Row],[98]]</f>
        <v>6.2714345317425001E-3</v>
      </c>
      <c r="CW535" s="10">
        <f>3/24000000*OO[[#This Row],[157 (08JUL1985 12:00:00)-Water Temperature (C)]]*OO[[#This Row],[99]]</f>
        <v>6.2714345317425001E-3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4.5724363791899999E-41</v>
      </c>
      <c r="AJ536" s="10">
        <f>3/24000000*OO[[#This Row],[92 (30JUN1985 09:00:00)-Water Temperature (C)]]*OO[[#This Row],[34]]</f>
        <v>9.4656073096474991E-38</v>
      </c>
      <c r="AK536" s="10">
        <f>3/24000000*OO[[#This Row],[93 (30JUN1985 12:00:00)-Water Temperature (C)]]*OO[[#This Row],[35]]</f>
        <v>8.9093861703374992E-35</v>
      </c>
      <c r="AL536" s="10">
        <f>3/24000000*OO[[#This Row],[94 (30JUN1985 15:00:00)-Water Temperature (C)]]*OO[[#This Row],[36]]</f>
        <v>4.2602364954187497E-32</v>
      </c>
      <c r="AM536" s="10">
        <f>3/24000000*OO[[#This Row],[95 (30JUN1985 18:00:00)-Water Temperature (C)]]*OO[[#This Row],[37]]</f>
        <v>1.1348103986793748E-29</v>
      </c>
      <c r="AN536" s="10">
        <f>3/24000000*OO[[#This Row],[96 (30JUN1985 21:00:00)-Water Temperature (C)]]*OO[[#This Row],[38]]</f>
        <v>1.8012066860537501E-27</v>
      </c>
      <c r="AO536" s="10">
        <f>3/24000000*OO[[#This Row],[97 (01JUL1985 00:00:00)-Water Temperature (C)]]*OO[[#This Row],[39]]</f>
        <v>1.803708378682125E-25</v>
      </c>
      <c r="AP536" s="10">
        <f>3/24000000*OO[[#This Row],[98 (01JUL1985 03:00:00)-Water Temperature (C)]]*OO[[#This Row],[40]]</f>
        <v>1.201533928253E-23</v>
      </c>
      <c r="AQ536" s="10">
        <f>3/24000000*OO[[#This Row],[99 (01JUL1985 06:00:00)-Water Temperature (C)]]*OO[[#This Row],[41]]</f>
        <v>5.5721432226525001E-22</v>
      </c>
      <c r="AR536" s="10">
        <f>3/24000000*OO[[#This Row],[100 (01JUL1985 09:00:00)-Water Temperature (C)]]*OO[[#This Row],[42]]</f>
        <v>1.8731785873659999E-20</v>
      </c>
      <c r="AS536" s="10">
        <f>3/24000000*OO[[#This Row],[101 (01JUL1985 12:00:00)-Water Temperature (C)]]*OO[[#This Row],[43]]</f>
        <v>4.6816367678175001E-19</v>
      </c>
      <c r="AT536" s="10">
        <f>3/24000000*OO[[#This Row],[102 (01JUL1985 15:00:00)-Water Temperature (C)]]*OO[[#This Row],[44]]</f>
        <v>8.9252561744062497E-18</v>
      </c>
      <c r="AU536" s="10">
        <f>3/24000000*OO[[#This Row],[103 (01JUL1985 18:00:00)-Water Temperature (C)]]*OO[[#This Row],[45]]</f>
        <v>1.330332711862125E-16</v>
      </c>
      <c r="AV536" s="10">
        <f>3/24000000*OO[[#This Row],[104 (01JUL1985 21:00:00)-Water Temperature (C)]]*OO[[#This Row],[46]]</f>
        <v>1.5809023572499998E-15</v>
      </c>
      <c r="AW536" s="10">
        <f>3/24000000*OO[[#This Row],[105 (02JUL1985 00:00:00)-Water Temperature (C)]]*OO[[#This Row],[47]]</f>
        <v>1.5290737871161249E-14</v>
      </c>
      <c r="AX536" s="10">
        <f>3/24000000*OO[[#This Row],[106 (02JUL1985 03:00:00)-Water Temperature (C)]]*OO[[#This Row],[48]]</f>
        <v>1.2284258481012498E-13</v>
      </c>
      <c r="AY536" s="10">
        <f>3/24000000*OO[[#This Row],[107 (02JUL1985 06:00:00)-Water Temperature (C)]]*OO[[#This Row],[49]]</f>
        <v>8.3464727533687488E-13</v>
      </c>
      <c r="AZ536" s="10">
        <f>3/24000000*OO[[#This Row],[108 (02JUL1985 09:00:00)-Water Temperature (C)]]*OO[[#This Row],[50]]</f>
        <v>4.8866131968987498E-12</v>
      </c>
      <c r="BA536" s="10">
        <f>3/24000000*OO[[#This Row],[109 (02JUL1985 12:00:00)-Water Temperature (C)]]*OO[[#This Row],[51]]</f>
        <v>2.4838834390106249E-11</v>
      </c>
      <c r="BB536" s="10">
        <f>3/24000000*OO[[#This Row],[110 (02JUL1985 15:00:00)-Water Temperature (C)]]*OO[[#This Row],[52]]</f>
        <v>1.1077519690185E-10</v>
      </c>
      <c r="BC536" s="10">
        <f>3/24000000*OO[[#This Row],[111 (02JUL1985 18:00:00)-Water Temperature (C)]]*OO[[#This Row],[53]]</f>
        <v>4.3761566367187494E-10</v>
      </c>
      <c r="BD536" s="10">
        <f>3/24000000*OO[[#This Row],[112 (02JUL1985 21:00:00)-Water Temperature (C)]]*OO[[#This Row],[54]]</f>
        <v>1.5446499662782496E-9</v>
      </c>
      <c r="BE536" s="10">
        <f>3/24000000*OO[[#This Row],[113 (03JUL1985 00:00:00)-Water Temperature (C)]]*OO[[#This Row],[55]]</f>
        <v>4.9206727356949996E-9</v>
      </c>
      <c r="BF536" s="10">
        <f>3/24000000*OO[[#This Row],[114 (03JUL1985 03:00:00)-Water Temperature (C)]]*OO[[#This Row],[56]]</f>
        <v>1.4312284464855001E-8</v>
      </c>
      <c r="BG536" s="10">
        <f>3/24000000*OO[[#This Row],[115 (03JUL1985 06:00:00)-Water Temperature (C)]]*OO[[#This Row],[57]]</f>
        <v>3.8387272488674998E-8</v>
      </c>
      <c r="BH536" s="10">
        <f>3/24000000*OO[[#This Row],[116 (03JUL1985 09:00:00)-Water Temperature (C)]]*OO[[#This Row],[58]]</f>
        <v>9.5924957300725002E-8</v>
      </c>
      <c r="BI536" s="10">
        <f>3/24000000*OO[[#This Row],[117 (03JUL1985 12:00:00)-Water Temperature (C)]]*OO[[#This Row],[59]]</f>
        <v>2.229270345575E-7</v>
      </c>
      <c r="BJ536" s="10">
        <f>3/24000000*OO[[#This Row],[118 (03JUL1985 15:00:00)-Water Temperature (C)]]*OO[[#This Row],[60]]</f>
        <v>4.8727538093774989E-7</v>
      </c>
      <c r="BK536" s="10">
        <f>3/24000000*OO[[#This Row],[119 (03JUL1985 18:00:00)-Water Temperature (C)]]*OO[[#This Row],[61]]</f>
        <v>1.0037098955013749E-6</v>
      </c>
      <c r="BL536" s="10">
        <f>3/24000000*OO[[#This Row],[120 (03JUL1985 21:00:00)-Water Temperature (C)]]*OO[[#This Row],[62]]</f>
        <v>1.9545873072882501E-6</v>
      </c>
      <c r="BM536" s="10">
        <f>3/24000000*OO[[#This Row],[121 (04JUL1985 00:00:00)-Water Temperature (C)]]*OO[[#This Row],[63]]</f>
        <v>3.6150999239574993E-6</v>
      </c>
      <c r="BN536" s="10">
        <f>3/24000000*OO[[#This Row],[122 (04JUL1985 03:00:00)-Water Temperature (C)]]*OO[[#This Row],[64]]</f>
        <v>6.3856111544737488E-6</v>
      </c>
      <c r="BO536" s="10">
        <f>3/24000000*OO[[#This Row],[123 (04JUL1985 06:00:00)-Water Temperature (C)]]*OO[[#This Row],[65]]</f>
        <v>1.082595362209E-5</v>
      </c>
      <c r="BP536" s="10">
        <f>3/24000000*OO[[#This Row],[124 (04JUL1985 09:00:00)-Water Temperature (C)]]*OO[[#This Row],[66]]</f>
        <v>1.775783604159875E-5</v>
      </c>
      <c r="BQ536" s="10">
        <f>3/24000000*OO[[#This Row],[125 (04JUL1985 12:00:00)-Water Temperature (C)]]*OO[[#This Row],[67]]</f>
        <v>2.8189932496852502E-5</v>
      </c>
      <c r="BR536" s="10">
        <f>3/24000000*OO[[#This Row],[126 (04JUL1985 15:00:00)-Water Temperature (C)]]*OO[[#This Row],[68]]</f>
        <v>4.3385709004799998E-5</v>
      </c>
      <c r="BS536" s="10">
        <f>3/24000000*OO[[#This Row],[127 (04JUL1985 18:00:00)-Water Temperature (C)]]*OO[[#This Row],[69]]</f>
        <v>6.4792718780624985E-5</v>
      </c>
      <c r="BT536" s="10">
        <f>3/24000000*OO[[#This Row],[128 (04JUL1985 21:00:00)-Water Temperature (C)]]*OO[[#This Row],[70]]</f>
        <v>9.3759215920274995E-5</v>
      </c>
      <c r="BU536" s="10">
        <f>3/24000000*OO[[#This Row],[129 (05JUL1985 00:00:00)-Water Temperature (C)]]*OO[[#This Row],[71]]</f>
        <v>1.3179279877998748E-4</v>
      </c>
      <c r="BV536" s="10">
        <f>3/24000000*OO[[#This Row],[130 (05JUL1985 03:00:00)-Water Temperature (C)]]*OO[[#This Row],[72]]</f>
        <v>1.8101659728601247E-4</v>
      </c>
      <c r="BW536" s="10">
        <f>3/24000000*OO[[#This Row],[131 (05JUL1985 06:00:00)-Water Temperature (C)]]*OO[[#This Row],[73]]</f>
        <v>2.4358406943089997E-4</v>
      </c>
      <c r="BX536" s="10">
        <f>3/24000000*OO[[#This Row],[132 (05JUL1985 09:00:00)-Water Temperature (C)]]*OO[[#This Row],[74]]</f>
        <v>3.2266821957562496E-4</v>
      </c>
      <c r="BY536" s="10">
        <f>3/24000000*OO[[#This Row],[133 (05JUL1985 12:00:00)-Water Temperature (C)]]*OO[[#This Row],[75]]</f>
        <v>4.20161029621875E-4</v>
      </c>
      <c r="BZ536" s="10">
        <f>3/24000000*OO[[#This Row],[134 (05JUL1985 15:00:00)-Water Temperature (C)]]*OO[[#This Row],[76]]</f>
        <v>5.3767291369774995E-4</v>
      </c>
      <c r="CA536" s="10">
        <f>3/24000000*OO[[#This Row],[135 (05JUL1985 18:00:00)-Water Temperature (C)]]*OO[[#This Row],[77]]</f>
        <v>6.7722412733937486E-4</v>
      </c>
      <c r="CB536" s="10">
        <f>3/24000000*OO[[#This Row],[136 (05JUL1985 21:00:00)-Water Temperature (C)]]*OO[[#This Row],[78]]</f>
        <v>8.3956150130549989E-4</v>
      </c>
      <c r="CC536" s="10">
        <f>3/24000000*OO[[#This Row],[137 (06JUL1985 00:00:00)-Water Temperature (C)]]*OO[[#This Row],[79]]</f>
        <v>1.026307478596875E-3</v>
      </c>
      <c r="CD536" s="10">
        <f>3/24000000*OO[[#This Row],[138 (06JUL1985 03:00:00)-Water Temperature (C)]]*OO[[#This Row],[80]]</f>
        <v>1.2389548639669999E-3</v>
      </c>
      <c r="CE536" s="10">
        <f>3/24000000*OO[[#This Row],[139 (06JUL1985 06:00:00)-Water Temperature (C)]]*OO[[#This Row],[81]]</f>
        <v>1.4797804635705001E-3</v>
      </c>
      <c r="CF536" s="10">
        <f>3/24000000*OO[[#This Row],[140 (06JUL1985 09:00:00)-Water Temperature (C)]]*OO[[#This Row],[82]]</f>
        <v>1.7562342883667499E-3</v>
      </c>
      <c r="CG536" s="10">
        <f>3/24000000*OO[[#This Row],[141 (06JUL1985 12:00:00)-Water Temperature (C)]]*OO[[#This Row],[83]]</f>
        <v>2.0681837898172497E-3</v>
      </c>
      <c r="CH536" s="10">
        <f>3/24000000*OO[[#This Row],[142 (06JUL1985 15:00:00)-Water Temperature (C)]]*OO[[#This Row],[84]]</f>
        <v>2.4172501397576249E-3</v>
      </c>
      <c r="CI536" s="10">
        <f>3/24000000*OO[[#This Row],[143 (06JUL1985 18:00:00)-Water Temperature (C)]]*OO[[#This Row],[85]]</f>
        <v>2.7989583044843746E-3</v>
      </c>
      <c r="CJ536" s="10">
        <f>3/24000000*OO[[#This Row],[144 (06JUL1985 21:00:00)-Water Temperature (C)]]*OO[[#This Row],[86]]</f>
        <v>3.2062155780799998E-3</v>
      </c>
      <c r="CK536" s="10">
        <f>3/24000000*OO[[#This Row],[145 (07JUL1985 00:00:00)-Water Temperature (C)]]*OO[[#This Row],[87]]</f>
        <v>3.6301962646299998E-3</v>
      </c>
      <c r="CL536" s="10">
        <f>3/24000000*OO[[#This Row],[146 (07JUL1985 03:00:00)-Water Temperature (C)]]*OO[[#This Row],[88]]</f>
        <v>4.0804841765962503E-3</v>
      </c>
      <c r="CM536" s="10">
        <f>3/24000000*OO[[#This Row],[147 (07JUL1985 06:00:00)-Water Temperature (C)]]*OO[[#This Row],[89]]</f>
        <v>4.5608232728999998E-3</v>
      </c>
      <c r="CN536" s="10">
        <f>3/24000000*OO[[#This Row],[148 (07JUL1985 09:00:00)-Water Temperature (C)]]*OO[[#This Row],[90]]</f>
        <v>5.0829656226475005E-3</v>
      </c>
      <c r="CO536" s="10">
        <f>3/24000000*OO[[#This Row],[149 (07JUL1985 12:00:00)-Water Temperature (C)]]*OO[[#This Row],[91]]</f>
        <v>5.6448086565974989E-3</v>
      </c>
      <c r="CP536" s="10">
        <f>3/24000000*OO[[#This Row],[150 (07JUL1985 15:00:00)-Water Temperature (C)]]*OO[[#This Row],[92]]</f>
        <v>5.6448086565974989E-3</v>
      </c>
      <c r="CQ536" s="10">
        <f>3/24000000*OO[[#This Row],[151 (07JUL1985 18:00:00)-Water Temperature (C)]]*OO[[#This Row],[93]]</f>
        <v>5.6448086565974989E-3</v>
      </c>
      <c r="CR536" s="10">
        <f>3/24000000*OO[[#This Row],[152 (07JUL1985 21:00:00)-Water Temperature (C)]]*OO[[#This Row],[94]]</f>
        <v>5.6448086565974989E-3</v>
      </c>
      <c r="CS536" s="10">
        <f>3/24000000*OO[[#This Row],[153 (08JUL1985 00:00:00)-Water Temperature (C)]]*OO[[#This Row],[95]]</f>
        <v>5.6448086565974989E-3</v>
      </c>
      <c r="CT536" s="10">
        <f>3/24000000*OO[[#This Row],[154 (08JUL1985 03:00:00)-Water Temperature (C)]]*OO[[#This Row],[96]]</f>
        <v>5.6448086565974989E-3</v>
      </c>
      <c r="CU536" s="10">
        <f>3/24000000*OO[[#This Row],[155 (08JUL1985 06:00:00)-Water Temperature (C)]]*OO[[#This Row],[97]]</f>
        <v>5.6448086565974989E-3</v>
      </c>
      <c r="CV536" s="10">
        <f>3/24000000*OO[[#This Row],[156 (08JUL1985 09:00:00)-Water Temperature (C)]]*OO[[#This Row],[98]]</f>
        <v>5.6448086565974989E-3</v>
      </c>
      <c r="CW536" s="10">
        <f>3/24000000*OO[[#This Row],[157 (08JUL1985 12:00:00)-Water Temperature (C)]]*OO[[#This Row],[99]]</f>
        <v>5.6448086565974989E-3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1.3997153657542499E-41</v>
      </c>
      <c r="AJ537" s="10">
        <f>3/24000000*OO[[#This Row],[92 (30JUN1985 09:00:00)-Water Temperature (C)]]*OO[[#This Row],[34]]</f>
        <v>3.0733863697062501E-38</v>
      </c>
      <c r="AK537" s="10">
        <f>3/24000000*OO[[#This Row],[93 (30JUN1985 12:00:00)-Water Temperature (C)]]*OO[[#This Row],[35]]</f>
        <v>3.0534366193874998E-35</v>
      </c>
      <c r="AL537" s="10">
        <f>3/24000000*OO[[#This Row],[94 (30JUN1985 15:00:00)-Water Temperature (C)]]*OO[[#This Row],[36]]</f>
        <v>1.5340041540637502E-32</v>
      </c>
      <c r="AM537" s="10">
        <f>3/24000000*OO[[#This Row],[95 (30JUN1985 18:00:00)-Water Temperature (C)]]*OO[[#This Row],[37]]</f>
        <v>4.2771037601412498E-30</v>
      </c>
      <c r="AN537" s="10">
        <f>3/24000000*OO[[#This Row],[96 (30JUN1985 21:00:00)-Water Temperature (C)]]*OO[[#This Row],[38]]</f>
        <v>7.0842563494649991E-28</v>
      </c>
      <c r="AO537" s="10">
        <f>3/24000000*OO[[#This Row],[97 (01JUL1985 00:00:00)-Water Temperature (C)]]*OO[[#This Row],[39]]</f>
        <v>7.3835752034812489E-26</v>
      </c>
      <c r="AP537" s="10">
        <f>3/24000000*OO[[#This Row],[98 (01JUL1985 03:00:00)-Water Temperature (C)]]*OO[[#This Row],[40]]</f>
        <v>5.1073607660562501E-24</v>
      </c>
      <c r="AQ537" s="10">
        <f>3/24000000*OO[[#This Row],[99 (01JUL1985 06:00:00)-Water Temperature (C)]]*OO[[#This Row],[41]]</f>
        <v>2.454336051277E-22</v>
      </c>
      <c r="AR537" s="10">
        <f>3/24000000*OO[[#This Row],[100 (01JUL1985 09:00:00)-Water Temperature (C)]]*OO[[#This Row],[42]]</f>
        <v>8.5332716414399996E-21</v>
      </c>
      <c r="AS537" s="10">
        <f>3/24000000*OO[[#This Row],[101 (01JUL1985 12:00:00)-Water Temperature (C)]]*OO[[#This Row],[43]]</f>
        <v>2.2020566243519997E-19</v>
      </c>
      <c r="AT537" s="10">
        <f>3/24000000*OO[[#This Row],[102 (01JUL1985 15:00:00)-Water Temperature (C)]]*OO[[#This Row],[44]]</f>
        <v>4.3278466834687502E-18</v>
      </c>
      <c r="AU537" s="10">
        <f>3/24000000*OO[[#This Row],[103 (01JUL1985 18:00:00)-Water Temperature (C)]]*OO[[#This Row],[45]]</f>
        <v>6.64033586524E-17</v>
      </c>
      <c r="AV537" s="10">
        <f>3/24000000*OO[[#This Row],[104 (01JUL1985 21:00:00)-Water Temperature (C)]]*OO[[#This Row],[46]]</f>
        <v>8.1119734750000003E-16</v>
      </c>
      <c r="AW537" s="10">
        <f>3/24000000*OO[[#This Row],[105 (02JUL1985 00:00:00)-Water Temperature (C)]]*OO[[#This Row],[47]]</f>
        <v>8.0558778260600009E-15</v>
      </c>
      <c r="AX537" s="10">
        <f>3/24000000*OO[[#This Row],[106 (02JUL1985 03:00:00)-Water Temperature (C)]]*OO[[#This Row],[48]]</f>
        <v>6.637429263919999E-14</v>
      </c>
      <c r="AY537" s="10">
        <f>3/24000000*OO[[#This Row],[107 (02JUL1985 06:00:00)-Water Temperature (C)]]*OO[[#This Row],[49]]</f>
        <v>4.6199580777412496E-13</v>
      </c>
      <c r="AZ537" s="10">
        <f>3/24000000*OO[[#This Row],[108 (02JUL1985 09:00:00)-Water Temperature (C)]]*OO[[#This Row],[50]]</f>
        <v>2.7679743471337498E-12</v>
      </c>
      <c r="BA537" s="10">
        <f>3/24000000*OO[[#This Row],[109 (02JUL1985 12:00:00)-Water Temperature (C)]]*OO[[#This Row],[51]]</f>
        <v>1.438264899331E-11</v>
      </c>
      <c r="BB537" s="10">
        <f>3/24000000*OO[[#This Row],[110 (02JUL1985 15:00:00)-Water Temperature (C)]]*OO[[#This Row],[52]]</f>
        <v>6.5506159407250007E-11</v>
      </c>
      <c r="BC537" s="10">
        <f>3/24000000*OO[[#This Row],[111 (02JUL1985 18:00:00)-Water Temperature (C)]]*OO[[#This Row],[53]]</f>
        <v>2.6403272780017502E-10</v>
      </c>
      <c r="BD537" s="10">
        <f>3/24000000*OO[[#This Row],[112 (02JUL1985 21:00:00)-Water Temperature (C)]]*OO[[#This Row],[54]]</f>
        <v>9.5000263214999995E-10</v>
      </c>
      <c r="BE537" s="10">
        <f>3/24000000*OO[[#This Row],[113 (03JUL1985 00:00:00)-Water Temperature (C)]]*OO[[#This Row],[55]]</f>
        <v>3.0822464848999994E-9</v>
      </c>
      <c r="BF537" s="10">
        <f>3/24000000*OO[[#This Row],[114 (03JUL1985 03:00:00)-Water Temperature (C)]]*OO[[#This Row],[56]]</f>
        <v>9.1229179253549985E-9</v>
      </c>
      <c r="BG537" s="10">
        <f>3/24000000*OO[[#This Row],[115 (03JUL1985 06:00:00)-Water Temperature (C)]]*OO[[#This Row],[57]]</f>
        <v>2.4879569292737498E-8</v>
      </c>
      <c r="BH537" s="10">
        <f>3/24000000*OO[[#This Row],[116 (03JUL1985 09:00:00)-Water Temperature (C)]]*OO[[#This Row],[58]]</f>
        <v>6.3165831279387498E-8</v>
      </c>
      <c r="BI537" s="10">
        <f>3/24000000*OO[[#This Row],[117 (03JUL1985 12:00:00)-Water Temperature (C)]]*OO[[#This Row],[59]]</f>
        <v>1.4902912294878751E-7</v>
      </c>
      <c r="BJ537" s="10">
        <f>3/24000000*OO[[#This Row],[118 (03JUL1985 15:00:00)-Water Temperature (C)]]*OO[[#This Row],[60]]</f>
        <v>3.3046994941475005E-7</v>
      </c>
      <c r="BK537" s="10">
        <f>3/24000000*OO[[#This Row],[119 (03JUL1985 18:00:00)-Water Temperature (C)]]*OO[[#This Row],[61]]</f>
        <v>6.9009970066400008E-7</v>
      </c>
      <c r="BL537" s="10">
        <f>3/24000000*OO[[#This Row],[120 (03JUL1985 21:00:00)-Water Temperature (C)]]*OO[[#This Row],[62]]</f>
        <v>1.3615264914097499E-6</v>
      </c>
      <c r="BM537" s="10">
        <f>3/24000000*OO[[#This Row],[121 (04JUL1985 00:00:00)-Water Temperature (C)]]*OO[[#This Row],[63]]</f>
        <v>2.5497713211734996E-6</v>
      </c>
      <c r="BN537" s="10">
        <f>3/24000000*OO[[#This Row],[122 (04JUL1985 03:00:00)-Water Temperature (C)]]*OO[[#This Row],[64]]</f>
        <v>4.5576118681875005E-6</v>
      </c>
      <c r="BO537" s="10">
        <f>3/24000000*OO[[#This Row],[123 (04JUL1985 06:00:00)-Water Temperature (C)]]*OO[[#This Row],[65]]</f>
        <v>7.8145183732049989E-6</v>
      </c>
      <c r="BP537" s="10">
        <f>3/24000000*OO[[#This Row],[124 (04JUL1985 09:00:00)-Water Temperature (C)]]*OO[[#This Row],[66]]</f>
        <v>1.2956166218693749E-5</v>
      </c>
      <c r="BQ537" s="10">
        <f>3/24000000*OO[[#This Row],[125 (04JUL1985 12:00:00)-Water Temperature (C)]]*OO[[#This Row],[67]]</f>
        <v>2.0777627539987501E-5</v>
      </c>
      <c r="BR537" s="10">
        <f>3/24000000*OO[[#This Row],[126 (04JUL1985 15:00:00)-Water Temperature (C)]]*OO[[#This Row],[68]]</f>
        <v>3.2288891356800002E-5</v>
      </c>
      <c r="BS537" s="10">
        <f>3/24000000*OO[[#This Row],[127 (04JUL1985 18:00:00)-Water Temperature (C)]]*OO[[#This Row],[69]]</f>
        <v>4.86664199365E-5</v>
      </c>
      <c r="BT537" s="10">
        <f>3/24000000*OO[[#This Row],[128 (04JUL1985 21:00:00)-Water Temperature (C)]]*OO[[#This Row],[70]]</f>
        <v>7.1043061349612501E-5</v>
      </c>
      <c r="BU537" s="10">
        <f>3/24000000*OO[[#This Row],[129 (05JUL1985 00:00:00)-Water Temperature (C)]]*OO[[#This Row],[71]]</f>
        <v>1.0070186260739999E-4</v>
      </c>
      <c r="BV537" s="10">
        <f>3/24000000*OO[[#This Row],[130 (05JUL1985 03:00:00)-Water Temperature (C)]]*OO[[#This Row],[72]]</f>
        <v>1.394241484295E-4</v>
      </c>
      <c r="BW537" s="10">
        <f>3/24000000*OO[[#This Row],[131 (05JUL1985 06:00:00)-Water Temperature (C)]]*OO[[#This Row],[73]]</f>
        <v>1.8905222335730001E-4</v>
      </c>
      <c r="BX537" s="10">
        <f>3/24000000*OO[[#This Row],[132 (05JUL1985 09:00:00)-Water Temperature (C)]]*OO[[#This Row],[74]]</f>
        <v>2.5225780291818748E-4</v>
      </c>
      <c r="BY537" s="10">
        <f>3/24000000*OO[[#This Row],[133 (05JUL1985 12:00:00)-Water Temperature (C)]]*OO[[#This Row],[75]]</f>
        <v>3.30750140963875E-4</v>
      </c>
      <c r="BZ537" s="10">
        <f>3/24000000*OO[[#This Row],[134 (05JUL1985 15:00:00)-Water Temperature (C)]]*OO[[#This Row],[76]]</f>
        <v>4.260561201875E-4</v>
      </c>
      <c r="CA537" s="10">
        <f>3/24000000*OO[[#This Row],[135 (05JUL1985 18:00:00)-Water Temperature (C)]]*OO[[#This Row],[77]]</f>
        <v>5.4001896656499999E-4</v>
      </c>
      <c r="CB537" s="10">
        <f>3/24000000*OO[[#This Row],[136 (05JUL1985 21:00:00)-Water Temperature (C)]]*OO[[#This Row],[78]]</f>
        <v>6.7350543433112491E-4</v>
      </c>
      <c r="CC537" s="10">
        <f>3/24000000*OO[[#This Row],[137 (06JUL1985 00:00:00)-Water Temperature (C)]]*OO[[#This Row],[79]]</f>
        <v>8.2807318003800016E-4</v>
      </c>
      <c r="CD537" s="10">
        <f>3/24000000*OO[[#This Row],[138 (06JUL1985 03:00:00)-Water Temperature (C)]]*OO[[#This Row],[80]]</f>
        <v>1.005177792211875E-3</v>
      </c>
      <c r="CE537" s="10">
        <f>3/24000000*OO[[#This Row],[139 (06JUL1985 06:00:00)-Water Temperature (C)]]*OO[[#This Row],[81]]</f>
        <v>1.2069245646000001E-3</v>
      </c>
      <c r="CF537" s="10">
        <f>3/24000000*OO[[#This Row],[140 (06JUL1985 09:00:00)-Water Temperature (C)]]*OO[[#This Row],[82]]</f>
        <v>1.4396219162801248E-3</v>
      </c>
      <c r="CG537" s="10">
        <f>3/24000000*OO[[#This Row],[141 (06JUL1985 12:00:00)-Water Temperature (C)]]*OO[[#This Row],[83]]</f>
        <v>1.7034793842345001E-3</v>
      </c>
      <c r="CH537" s="10">
        <f>3/24000000*OO[[#This Row],[142 (06JUL1985 15:00:00)-Water Temperature (C)]]*OO[[#This Row],[84]]</f>
        <v>2.0001533822399998E-3</v>
      </c>
      <c r="CI537" s="10">
        <f>3/24000000*OO[[#This Row],[143 (06JUL1985 18:00:00)-Water Temperature (C)]]*OO[[#This Row],[85]]</f>
        <v>2.3262255762086246E-3</v>
      </c>
      <c r="CJ537" s="10">
        <f>3/24000000*OO[[#This Row],[144 (06JUL1985 21:00:00)-Water Temperature (C)]]*OO[[#This Row],[86]]</f>
        <v>2.6760048332452498E-3</v>
      </c>
      <c r="CK537" s="10">
        <f>3/24000000*OO[[#This Row],[145 (07JUL1985 00:00:00)-Water Temperature (C)]]*OO[[#This Row],[87]]</f>
        <v>3.0422803846312497E-3</v>
      </c>
      <c r="CL537" s="10">
        <f>3/24000000*OO[[#This Row],[146 (07JUL1985 03:00:00)-Water Temperature (C)]]*OO[[#This Row],[88]]</f>
        <v>3.4331876934199997E-3</v>
      </c>
      <c r="CM537" s="10">
        <f>3/24000000*OO[[#This Row],[147 (07JUL1985 06:00:00)-Water Temperature (C)]]*OO[[#This Row],[89]]</f>
        <v>3.8519610574762496E-3</v>
      </c>
      <c r="CN537" s="10">
        <f>3/24000000*OO[[#This Row],[148 (07JUL1985 09:00:00)-Water Temperature (C)]]*OO[[#This Row],[90]]</f>
        <v>4.3087124084399998E-3</v>
      </c>
      <c r="CO537" s="10">
        <f>3/24000000*OO[[#This Row],[149 (07JUL1985 12:00:00)-Water Temperature (C)]]*OO[[#This Row],[91]]</f>
        <v>4.8017841803099995E-3</v>
      </c>
      <c r="CP537" s="10">
        <f>3/24000000*OO[[#This Row],[150 (07JUL1985 15:00:00)-Water Temperature (C)]]*OO[[#This Row],[92]]</f>
        <v>4.8017841803099995E-3</v>
      </c>
      <c r="CQ537" s="10">
        <f>3/24000000*OO[[#This Row],[151 (07JUL1985 18:00:00)-Water Temperature (C)]]*OO[[#This Row],[93]]</f>
        <v>4.8017841803099995E-3</v>
      </c>
      <c r="CR537" s="10">
        <f>3/24000000*OO[[#This Row],[152 (07JUL1985 21:00:00)-Water Temperature (C)]]*OO[[#This Row],[94]]</f>
        <v>4.8017841803099995E-3</v>
      </c>
      <c r="CS537" s="10">
        <f>3/24000000*OO[[#This Row],[153 (08JUL1985 00:00:00)-Water Temperature (C)]]*OO[[#This Row],[95]]</f>
        <v>4.8017841803099995E-3</v>
      </c>
      <c r="CT537" s="10">
        <f>3/24000000*OO[[#This Row],[154 (08JUL1985 03:00:00)-Water Temperature (C)]]*OO[[#This Row],[96]]</f>
        <v>4.8017841803099995E-3</v>
      </c>
      <c r="CU537" s="10">
        <f>3/24000000*OO[[#This Row],[155 (08JUL1985 06:00:00)-Water Temperature (C)]]*OO[[#This Row],[97]]</f>
        <v>4.8017841803099995E-3</v>
      </c>
      <c r="CV537" s="10">
        <f>3/24000000*OO[[#This Row],[156 (08JUL1985 09:00:00)-Water Temperature (C)]]*OO[[#This Row],[98]]</f>
        <v>4.8017841803099995E-3</v>
      </c>
      <c r="CW537" s="10">
        <f>3/24000000*OO[[#This Row],[157 (08JUL1985 12:00:00)-Water Temperature (C)]]*OO[[#This Row],[99]]</f>
        <v>4.8017841803099995E-3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4.3511176398624998E-42</v>
      </c>
      <c r="AJ538" s="10">
        <f>3/24000000*OO[[#This Row],[92 (30JUN1985 09:00:00)-Water Temperature (C)]]*OO[[#This Row],[34]]</f>
        <v>1.0124328528571248E-38</v>
      </c>
      <c r="AK538" s="10">
        <f>3/24000000*OO[[#This Row],[93 (30JUN1985 12:00:00)-Water Temperature (C)]]*OO[[#This Row],[35]]</f>
        <v>1.060764440853E-35</v>
      </c>
      <c r="AL538" s="10">
        <f>3/24000000*OO[[#This Row],[94 (30JUN1985 15:00:00)-Water Temperature (C)]]*OO[[#This Row],[36]]</f>
        <v>5.5936927701300007E-33</v>
      </c>
      <c r="AM538" s="10">
        <f>3/24000000*OO[[#This Row],[95 (30JUN1985 18:00:00)-Water Temperature (C)]]*OO[[#This Row],[37]]</f>
        <v>1.630878976081125E-30</v>
      </c>
      <c r="AN538" s="10">
        <f>3/24000000*OO[[#This Row],[96 (30JUN1985 21:00:00)-Water Temperature (C)]]*OO[[#This Row],[38]]</f>
        <v>2.8158729435374997E-28</v>
      </c>
      <c r="AO538" s="10">
        <f>3/24000000*OO[[#This Row],[97 (01JUL1985 00:00:00)-Water Temperature (C)]]*OO[[#This Row],[39]]</f>
        <v>3.0513725775875003E-26</v>
      </c>
      <c r="AP538" s="10">
        <f>3/24000000*OO[[#This Row],[98 (01JUL1985 03:00:00)-Water Temperature (C)]]*OO[[#This Row],[40]]</f>
        <v>2.1894257969992502E-24</v>
      </c>
      <c r="AQ538" s="10">
        <f>3/24000000*OO[[#This Row],[99 (01JUL1985 06:00:00)-Water Temperature (C)]]*OO[[#This Row],[41]]</f>
        <v>1.0891390882812501E-22</v>
      </c>
      <c r="AR538" s="10">
        <f>3/24000000*OO[[#This Row],[100 (01JUL1985 09:00:00)-Water Temperature (C)]]*OO[[#This Row],[42]]</f>
        <v>3.9125097243050001E-21</v>
      </c>
      <c r="AS538" s="10">
        <f>3/24000000*OO[[#This Row],[101 (01JUL1985 12:00:00)-Water Temperature (C)]]*OO[[#This Row],[43]]</f>
        <v>1.0414059679879999E-19</v>
      </c>
      <c r="AT538" s="10">
        <f>3/24000000*OO[[#This Row],[102 (01JUL1985 15:00:00)-Water Temperature (C)]]*OO[[#This Row],[44]]</f>
        <v>2.1078918418154999E-18</v>
      </c>
      <c r="AU538" s="10">
        <f>3/24000000*OO[[#This Row],[103 (01JUL1985 18:00:00)-Water Temperature (C)]]*OO[[#This Row],[45]]</f>
        <v>3.3259972420712498E-17</v>
      </c>
      <c r="AV538" s="10">
        <f>3/24000000*OO[[#This Row],[104 (01JUL1985 21:00:00)-Water Temperature (C)]]*OO[[#This Row],[46]]</f>
        <v>4.1728065464249995E-16</v>
      </c>
      <c r="AW538" s="10">
        <f>3/24000000*OO[[#This Row],[105 (02JUL1985 00:00:00)-Water Temperature (C)]]*OO[[#This Row],[47]]</f>
        <v>4.2508458407999996E-15</v>
      </c>
      <c r="AX538" s="10">
        <f>3/24000000*OO[[#This Row],[106 (02JUL1985 03:00:00)-Water Temperature (C)]]*OO[[#This Row],[48]]</f>
        <v>3.5887284227700001E-14</v>
      </c>
      <c r="AY538" s="10">
        <f>3/24000000*OO[[#This Row],[107 (02JUL1985 06:00:00)-Water Temperature (C)]]*OO[[#This Row],[49]]</f>
        <v>2.55684608951625E-13</v>
      </c>
      <c r="AZ538" s="10">
        <f>3/24000000*OO[[#This Row],[108 (02JUL1985 09:00:00)-Water Temperature (C)]]*OO[[#This Row],[50]]</f>
        <v>1.5663936007867499E-12</v>
      </c>
      <c r="BA538" s="10">
        <f>3/24000000*OO[[#This Row],[109 (02JUL1985 12:00:00)-Water Temperature (C)]]*OO[[#This Row],[51]]</f>
        <v>8.3135462952249999E-12</v>
      </c>
      <c r="BB538" s="10">
        <f>3/24000000*OO[[#This Row],[110 (02JUL1985 15:00:00)-Water Temperature (C)]]*OO[[#This Row],[52]]</f>
        <v>3.8638985564150003E-11</v>
      </c>
      <c r="BC538" s="10">
        <f>3/24000000*OO[[#This Row],[111 (02JUL1985 18:00:00)-Water Temperature (C)]]*OO[[#This Row],[53]]</f>
        <v>1.58786238881675E-10</v>
      </c>
      <c r="BD538" s="10">
        <f>3/24000000*OO[[#This Row],[112 (02JUL1985 21:00:00)-Water Temperature (C)]]*OO[[#This Row],[54]]</f>
        <v>5.8197025531449997E-10</v>
      </c>
      <c r="BE538" s="10">
        <f>3/24000000*OO[[#This Row],[113 (03JUL1985 00:00:00)-Water Temperature (C)]]*OO[[#This Row],[55]]</f>
        <v>1.9218249807075001E-9</v>
      </c>
      <c r="BF538" s="10">
        <f>3/24000000*OO[[#This Row],[114 (03JUL1985 03:00:00)-Water Temperature (C)]]*OO[[#This Row],[56]]</f>
        <v>5.7849451379112492E-9</v>
      </c>
      <c r="BG538" s="10">
        <f>3/24000000*OO[[#This Row],[115 (03JUL1985 06:00:00)-Water Temperature (C)]]*OO[[#This Row],[57]]</f>
        <v>1.6032798856004999E-8</v>
      </c>
      <c r="BH538" s="10">
        <f>3/24000000*OO[[#This Row],[116 (03JUL1985 09:00:00)-Water Temperature (C)]]*OO[[#This Row],[58]]</f>
        <v>4.1335073335949995E-8</v>
      </c>
      <c r="BI538" s="10">
        <f>3/24000000*OO[[#This Row],[117 (03JUL1985 12:00:00)-Water Temperature (C)]]*OO[[#This Row],[59]]</f>
        <v>9.8956216368749989E-8</v>
      </c>
      <c r="BJ538" s="10">
        <f>3/24000000*OO[[#This Row],[118 (03JUL1985 15:00:00)-Water Temperature (C)]]*OO[[#This Row],[60]]</f>
        <v>2.2251417843404998E-7</v>
      </c>
      <c r="BK538" s="10">
        <f>3/24000000*OO[[#This Row],[119 (03JUL1985 18:00:00)-Water Temperature (C)]]*OO[[#This Row],[61]]</f>
        <v>4.7085808630462498E-7</v>
      </c>
      <c r="BL538" s="10">
        <f>3/24000000*OO[[#This Row],[120 (03JUL1985 21:00:00)-Water Temperature (C)]]*OO[[#This Row],[62]]</f>
        <v>9.4077814444700012E-7</v>
      </c>
      <c r="BM538" s="10">
        <f>3/24000000*OO[[#This Row],[121 (04JUL1985 00:00:00)-Water Temperature (C)]]*OO[[#This Row],[63]]</f>
        <v>1.7832036140924999E-6</v>
      </c>
      <c r="BN538" s="10">
        <f>3/24000000*OO[[#This Row],[122 (04JUL1985 03:00:00)-Water Temperature (C)]]*OO[[#This Row],[64]]</f>
        <v>3.2242552653224993E-6</v>
      </c>
      <c r="BO538" s="10">
        <f>3/24000000*OO[[#This Row],[123 (04JUL1985 06:00:00)-Water Temperature (C)]]*OO[[#This Row],[65]]</f>
        <v>5.5893171393962501E-6</v>
      </c>
      <c r="BP538" s="10">
        <f>3/24000000*OO[[#This Row],[124 (04JUL1985 09:00:00)-Water Temperature (C)]]*OO[[#This Row],[66]]</f>
        <v>9.3640304265799995E-6</v>
      </c>
      <c r="BQ538" s="10">
        <f>3/24000000*OO[[#This Row],[125 (04JUL1985 12:00:00)-Water Temperature (C)]]*OO[[#This Row],[67]]</f>
        <v>1.5166479581080001E-5</v>
      </c>
      <c r="BR538" s="10">
        <f>3/24000000*OO[[#This Row],[126 (04JUL1985 15:00:00)-Water Temperature (C)]]*OO[[#This Row],[68]]</f>
        <v>2.37923129618475E-5</v>
      </c>
      <c r="BS538" s="10">
        <f>3/24000000*OO[[#This Row],[127 (04JUL1985 18:00:00)-Water Temperature (C)]]*OO[[#This Row],[69]]</f>
        <v>3.6182655780900001E-5</v>
      </c>
      <c r="BT538" s="10">
        <f>3/24000000*OO[[#This Row],[128 (04JUL1985 21:00:00)-Water Temperature (C)]]*OO[[#This Row],[70]]</f>
        <v>5.3270184060487504E-5</v>
      </c>
      <c r="BU538" s="10">
        <f>3/24000000*OO[[#This Row],[129 (05JUL1985 00:00:00)-Water Temperature (C)]]*OO[[#This Row],[71]]</f>
        <v>7.6126992771874998E-5</v>
      </c>
      <c r="BV538" s="10">
        <f>3/24000000*OO[[#This Row],[130 (05JUL1985 03:00:00)-Water Temperature (C)]]*OO[[#This Row],[72]]</f>
        <v>1.06224963886125E-4</v>
      </c>
      <c r="BW538" s="10">
        <f>3/24000000*OO[[#This Row],[131 (05JUL1985 06:00:00)-Water Temperature (C)]]*OO[[#This Row],[73]]</f>
        <v>1.4511320385037499E-4</v>
      </c>
      <c r="BX538" s="10">
        <f>3/24000000*OO[[#This Row],[132 (05JUL1985 09:00:00)-Water Temperature (C)]]*OO[[#This Row],[74]]</f>
        <v>1.9501485977936253E-4</v>
      </c>
      <c r="BY538" s="10">
        <f>3/24000000*OO[[#This Row],[133 (05JUL1985 12:00:00)-Water Temperature (C)]]*OO[[#This Row],[75]]</f>
        <v>2.5742503526099994E-4</v>
      </c>
      <c r="BZ538" s="10">
        <f>3/24000000*OO[[#This Row],[134 (05JUL1985 15:00:00)-Water Temperature (C)]]*OO[[#This Row],[76]]</f>
        <v>3.3375661679199996E-4</v>
      </c>
      <c r="CA538" s="10">
        <f>3/24000000*OO[[#This Row],[135 (05JUL1985 18:00:00)-Water Temperature (C)]]*OO[[#This Row],[77]]</f>
        <v>4.2563490369399993E-4</v>
      </c>
      <c r="CB538" s="10">
        <f>3/24000000*OO[[#This Row],[136 (05JUL1985 21:00:00)-Water Temperature (C)]]*OO[[#This Row],[78]]</f>
        <v>5.3398254063700002E-4</v>
      </c>
      <c r="CC538" s="10">
        <f>3/24000000*OO[[#This Row],[137 (06JUL1985 00:00:00)-Water Temperature (C)]]*OO[[#This Row],[79]]</f>
        <v>6.6024971993600004E-4</v>
      </c>
      <c r="CD538" s="10">
        <f>3/24000000*OO[[#This Row],[138 (06JUL1985 03:00:00)-Water Temperature (C)]]*OO[[#This Row],[80]]</f>
        <v>8.05811489205E-4</v>
      </c>
      <c r="CE538" s="10">
        <f>3/24000000*OO[[#This Row],[139 (06JUL1985 06:00:00)-Water Temperature (C)]]*OO[[#This Row],[81]]</f>
        <v>9.7259560523399989E-4</v>
      </c>
      <c r="CF538" s="10">
        <f>3/24000000*OO[[#This Row],[140 (06JUL1985 09:00:00)-Water Temperature (C)]]*OO[[#This Row],[82]]</f>
        <v>1.1659016481612499E-3</v>
      </c>
      <c r="CG538" s="10">
        <f>3/24000000*OO[[#This Row],[141 (06JUL1985 12:00:00)-Water Temperature (C)]]*OO[[#This Row],[83]]</f>
        <v>1.3861579119344998E-3</v>
      </c>
      <c r="CH538" s="10">
        <f>3/24000000*OO[[#This Row],[142 (06JUL1985 15:00:00)-Water Temperature (C)]]*OO[[#This Row],[84]]</f>
        <v>1.6349738235907504E-3</v>
      </c>
      <c r="CI538" s="10">
        <f>3/24000000*OO[[#This Row],[143 (06JUL1985 18:00:00)-Water Temperature (C)]]*OO[[#This Row],[85]]</f>
        <v>1.9097953466759997E-3</v>
      </c>
      <c r="CJ538" s="10">
        <f>3/24000000*OO[[#This Row],[144 (06JUL1985 21:00:00)-Water Temperature (C)]]*OO[[#This Row],[86]]</f>
        <v>2.2060993881755E-3</v>
      </c>
      <c r="CK538" s="10">
        <f>3/24000000*OO[[#This Row],[145 (07JUL1985 00:00:00)-Water Temperature (C)]]*OO[[#This Row],[87]]</f>
        <v>2.5181719205159998E-3</v>
      </c>
      <c r="CL538" s="10">
        <f>3/24000000*OO[[#This Row],[146 (07JUL1985 03:00:00)-Water Temperature (C)]]*OO[[#This Row],[88]]</f>
        <v>2.852852778321E-3</v>
      </c>
      <c r="CM538" s="10">
        <f>3/24000000*OO[[#This Row],[147 (07JUL1985 06:00:00)-Water Temperature (C)]]*OO[[#This Row],[89]]</f>
        <v>3.2129562948787502E-3</v>
      </c>
      <c r="CN538" s="10">
        <f>3/24000000*OO[[#This Row],[148 (07JUL1985 09:00:00)-Water Temperature (C)]]*OO[[#This Row],[90]]</f>
        <v>3.607101407805E-3</v>
      </c>
      <c r="CO538" s="10">
        <f>3/24000000*OO[[#This Row],[149 (07JUL1985 12:00:00)-Water Temperature (C)]]*OO[[#This Row],[91]]</f>
        <v>4.0339146645674995E-3</v>
      </c>
      <c r="CP538" s="10">
        <f>3/24000000*OO[[#This Row],[150 (07JUL1985 15:00:00)-Water Temperature (C)]]*OO[[#This Row],[92]]</f>
        <v>4.0339146645674995E-3</v>
      </c>
      <c r="CQ538" s="10">
        <f>3/24000000*OO[[#This Row],[151 (07JUL1985 18:00:00)-Water Temperature (C)]]*OO[[#This Row],[93]]</f>
        <v>4.0339146645674995E-3</v>
      </c>
      <c r="CR538" s="10">
        <f>3/24000000*OO[[#This Row],[152 (07JUL1985 21:00:00)-Water Temperature (C)]]*OO[[#This Row],[94]]</f>
        <v>4.0339146645674995E-3</v>
      </c>
      <c r="CS538" s="10">
        <f>3/24000000*OO[[#This Row],[153 (08JUL1985 00:00:00)-Water Temperature (C)]]*OO[[#This Row],[95]]</f>
        <v>4.0339146645674995E-3</v>
      </c>
      <c r="CT538" s="10">
        <f>3/24000000*OO[[#This Row],[154 (08JUL1985 03:00:00)-Water Temperature (C)]]*OO[[#This Row],[96]]</f>
        <v>4.0339146645674995E-3</v>
      </c>
      <c r="CU538" s="10">
        <f>3/24000000*OO[[#This Row],[155 (08JUL1985 06:00:00)-Water Temperature (C)]]*OO[[#This Row],[97]]</f>
        <v>4.0339146645674995E-3</v>
      </c>
      <c r="CV538" s="10">
        <f>3/24000000*OO[[#This Row],[156 (08JUL1985 09:00:00)-Water Temperature (C)]]*OO[[#This Row],[98]]</f>
        <v>4.0339146645674995E-3</v>
      </c>
      <c r="CW538" s="10">
        <f>3/24000000*OO[[#This Row],[157 (08JUL1985 12:00:00)-Water Temperature (C)]]*OO[[#This Row],[99]]</f>
        <v>4.0339146645674995E-3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1.3932865784073751E-42</v>
      </c>
      <c r="AJ539" s="10">
        <f>3/24000000*OO[[#This Row],[92 (30JUN1985 09:00:00)-Water Temperature (C)]]*OO[[#This Row],[34]]</f>
        <v>3.4314687268499995E-39</v>
      </c>
      <c r="AK539" s="10">
        <f>3/24000000*OO[[#This Row],[93 (30JUN1985 12:00:00)-Water Temperature (C)]]*OO[[#This Row],[35]]</f>
        <v>3.7888058232487504E-36</v>
      </c>
      <c r="AL539" s="10">
        <f>3/24000000*OO[[#This Row],[94 (30JUN1985 15:00:00)-Water Temperature (C)]]*OO[[#This Row],[36]]</f>
        <v>2.0962738576477498E-33</v>
      </c>
      <c r="AM539" s="10">
        <f>3/24000000*OO[[#This Row],[95 (30JUN1985 18:00:00)-Water Temperature (C)]]*OO[[#This Row],[37]]</f>
        <v>6.3897499047074999E-31</v>
      </c>
      <c r="AN539" s="10">
        <f>3/24000000*OO[[#This Row],[96 (30JUN1985 21:00:00)-Water Temperature (C)]]*OO[[#This Row],[38]]</f>
        <v>1.1500751788493751E-28</v>
      </c>
      <c r="AO539" s="10">
        <f>3/24000000*OO[[#This Row],[97 (01JUL1985 00:00:00)-Water Temperature (C)]]*OO[[#This Row],[39]]</f>
        <v>1.2959409328897498E-26</v>
      </c>
      <c r="AP539" s="10">
        <f>3/24000000*OO[[#This Row],[98 (01JUL1985 03:00:00)-Water Temperature (C)]]*OO[[#This Row],[40]]</f>
        <v>9.6484914378875002E-25</v>
      </c>
      <c r="AQ539" s="10">
        <f>3/24000000*OO[[#This Row],[99 (01JUL1985 06:00:00)-Water Temperature (C)]]*OO[[#This Row],[41]]</f>
        <v>4.9707124973099995E-23</v>
      </c>
      <c r="AR539" s="10">
        <f>3/24000000*OO[[#This Row],[100 (01JUL1985 09:00:00)-Water Temperature (C)]]*OO[[#This Row],[42]]</f>
        <v>1.8459245092454997E-21</v>
      </c>
      <c r="AS539" s="10">
        <f>3/24000000*OO[[#This Row],[101 (01JUL1985 12:00:00)-Water Temperature (C)]]*OO[[#This Row],[43]]</f>
        <v>5.0711002171200002E-20</v>
      </c>
      <c r="AT539" s="10">
        <f>3/24000000*OO[[#This Row],[102 (01JUL1985 15:00:00)-Water Temperature (C)]]*OO[[#This Row],[44]]</f>
        <v>1.0578730211479999E-18</v>
      </c>
      <c r="AU539" s="10">
        <f>3/24000000*OO[[#This Row],[103 (01JUL1985 18:00:00)-Water Temperature (C)]]*OO[[#This Row],[45]]</f>
        <v>1.7180127031262497E-17</v>
      </c>
      <c r="AV539" s="10">
        <f>3/24000000*OO[[#This Row],[104 (01JUL1985 21:00:00)-Water Temperature (C)]]*OO[[#This Row],[46]]</f>
        <v>2.2156844594403747E-16</v>
      </c>
      <c r="AW539" s="10">
        <f>3/24000000*OO[[#This Row],[105 (02JUL1985 00:00:00)-Water Temperature (C)]]*OO[[#This Row],[47]]</f>
        <v>2.3175897999869999E-15</v>
      </c>
      <c r="AX539" s="10">
        <f>3/24000000*OO[[#This Row],[106 (02JUL1985 03:00:00)-Water Temperature (C)]]*OO[[#This Row],[48]]</f>
        <v>2.006837331674E-14</v>
      </c>
      <c r="AY539" s="10">
        <f>3/24000000*OO[[#This Row],[107 (02JUL1985 06:00:00)-Water Temperature (C)]]*OO[[#This Row],[49]]</f>
        <v>1.4649779700449998E-13</v>
      </c>
      <c r="AZ539" s="10">
        <f>3/24000000*OO[[#This Row],[108 (02JUL1985 09:00:00)-Water Temperature (C)]]*OO[[#This Row],[50]]</f>
        <v>9.1860537228975001E-13</v>
      </c>
      <c r="BA539" s="10">
        <f>3/24000000*OO[[#This Row],[109 (02JUL1985 12:00:00)-Water Temperature (C)]]*OO[[#This Row],[51]]</f>
        <v>4.9849208783062496E-12</v>
      </c>
      <c r="BB539" s="10">
        <f>3/24000000*OO[[#This Row],[110 (02JUL1985 15:00:00)-Water Temperature (C)]]*OO[[#This Row],[52]]</f>
        <v>2.3666660780812501E-11</v>
      </c>
      <c r="BC539" s="10">
        <f>3/24000000*OO[[#This Row],[111 (02JUL1985 18:00:00)-Water Temperature (C)]]*OO[[#This Row],[53]]</f>
        <v>9.9263530338862484E-11</v>
      </c>
      <c r="BD539" s="10">
        <f>3/24000000*OO[[#This Row],[112 (02JUL1985 21:00:00)-Water Temperature (C)]]*OO[[#This Row],[54]]</f>
        <v>3.7099488751599998E-10</v>
      </c>
      <c r="BE539" s="10">
        <f>3/24000000*OO[[#This Row],[113 (03JUL1985 00:00:00)-Water Temperature (C)]]*OO[[#This Row],[55]]</f>
        <v>1.2482572638002499E-9</v>
      </c>
      <c r="BF539" s="10">
        <f>3/24000000*OO[[#This Row],[114 (03JUL1985 03:00:00)-Water Temperature (C)]]*OO[[#This Row],[56]]</f>
        <v>3.8251902388612502E-9</v>
      </c>
      <c r="BG539" s="10">
        <f>3/24000000*OO[[#This Row],[115 (03JUL1985 06:00:00)-Water Temperature (C)]]*OO[[#This Row],[57]]</f>
        <v>1.0784773093724999E-8</v>
      </c>
      <c r="BH539" s="10">
        <f>3/24000000*OO[[#This Row],[116 (03JUL1985 09:00:00)-Water Temperature (C)]]*OO[[#This Row],[58]]</f>
        <v>2.8263143025849999E-8</v>
      </c>
      <c r="BI539" s="10">
        <f>3/24000000*OO[[#This Row],[117 (03JUL1985 12:00:00)-Water Temperature (C)]]*OO[[#This Row],[59]]</f>
        <v>6.8722488969224989E-8</v>
      </c>
      <c r="BJ539" s="10">
        <f>3/24000000*OO[[#This Row],[118 (03JUL1985 15:00:00)-Water Temperature (C)]]*OO[[#This Row],[60]]</f>
        <v>1.5684286600912497E-7</v>
      </c>
      <c r="BK539" s="10">
        <f>3/24000000*OO[[#This Row],[119 (03JUL1985 18:00:00)-Water Temperature (C)]]*OO[[#This Row],[61]]</f>
        <v>3.3662823769062501E-7</v>
      </c>
      <c r="BL539" s="10">
        <f>3/24000000*OO[[#This Row],[120 (03JUL1985 21:00:00)-Water Temperature (C)]]*OO[[#This Row],[62]]</f>
        <v>6.8175398304937495E-7</v>
      </c>
      <c r="BM539" s="10">
        <f>3/24000000*OO[[#This Row],[121 (04JUL1985 00:00:00)-Water Temperature (C)]]*OO[[#This Row],[63]]</f>
        <v>1.3090587338534998E-6</v>
      </c>
      <c r="BN539" s="10">
        <f>3/24000000*OO[[#This Row],[122 (04JUL1985 03:00:00)-Water Temperature (C)]]*OO[[#This Row],[64]]</f>
        <v>2.3962816189019997E-6</v>
      </c>
      <c r="BO539" s="10">
        <f>3/24000000*OO[[#This Row],[123 (04JUL1985 06:00:00)-Water Temperature (C)]]*OO[[#This Row],[65]]</f>
        <v>4.2030396001912498E-6</v>
      </c>
      <c r="BP539" s="10">
        <f>3/24000000*OO[[#This Row],[124 (04JUL1985 09:00:00)-Water Temperature (C)]]*OO[[#This Row],[66]]</f>
        <v>7.1207401557599981E-6</v>
      </c>
      <c r="BQ539" s="10">
        <f>3/24000000*OO[[#This Row],[125 (04JUL1985 12:00:00)-Water Temperature (C)]]*OO[[#This Row],[67]]</f>
        <v>1.16566778065275E-5</v>
      </c>
      <c r="BR539" s="10">
        <f>3/24000000*OO[[#This Row],[126 (04JUL1985 15:00:00)-Water Temperature (C)]]*OO[[#This Row],[68]]</f>
        <v>1.8473039270274997E-5</v>
      </c>
      <c r="BS539" s="10">
        <f>3/24000000*OO[[#This Row],[127 (04JUL1985 18:00:00)-Water Temperature (C)]]*OO[[#This Row],[69]]</f>
        <v>2.8365992005275E-5</v>
      </c>
      <c r="BT539" s="10">
        <f>3/24000000*OO[[#This Row],[128 (04JUL1985 21:00:00)-Water Temperature (C)]]*OO[[#This Row],[70]]</f>
        <v>4.2147657063224998E-5</v>
      </c>
      <c r="BU539" s="10">
        <f>3/24000000*OO[[#This Row],[129 (05JUL1985 00:00:00)-Water Temperature (C)]]*OO[[#This Row],[71]]</f>
        <v>6.0763952529499999E-5</v>
      </c>
      <c r="BV539" s="10">
        <f>3/24000000*OO[[#This Row],[130 (05JUL1985 03:00:00)-Water Temperature (C)]]*OO[[#This Row],[72]]</f>
        <v>8.5503678751562494E-5</v>
      </c>
      <c r="BW539" s="10">
        <f>3/24000000*OO[[#This Row],[131 (05JUL1985 06:00:00)-Water Temperature (C)]]*OO[[#This Row],[73]]</f>
        <v>1.1774854340147499E-4</v>
      </c>
      <c r="BX539" s="10">
        <f>3/24000000*OO[[#This Row],[132 (05JUL1985 09:00:00)-Water Temperature (C)]]*OO[[#This Row],[74]]</f>
        <v>1.594618265554875E-4</v>
      </c>
      <c r="BY539" s="10">
        <f>3/24000000*OO[[#This Row],[133 (05JUL1985 12:00:00)-Water Temperature (C)]]*OO[[#This Row],[75]]</f>
        <v>2.1203707637874999E-4</v>
      </c>
      <c r="BZ539" s="10">
        <f>3/24000000*OO[[#This Row],[134 (05JUL1985 15:00:00)-Water Temperature (C)]]*OO[[#This Row],[76]]</f>
        <v>2.7684087376837502E-4</v>
      </c>
      <c r="CA539" s="10">
        <f>3/24000000*OO[[#This Row],[135 (05JUL1985 18:00:00)-Water Temperature (C)]]*OO[[#This Row],[77]]</f>
        <v>3.5541275258762491E-4</v>
      </c>
      <c r="CB539" s="10">
        <f>3/24000000*OO[[#This Row],[136 (05JUL1985 21:00:00)-Water Temperature (C)]]*OO[[#This Row],[78]]</f>
        <v>4.487441372875E-4</v>
      </c>
      <c r="CC539" s="10">
        <f>3/24000000*OO[[#This Row],[137 (06JUL1985 00:00:00)-Water Temperature (C)]]*OO[[#This Row],[79]]</f>
        <v>5.5826762284012495E-4</v>
      </c>
      <c r="CD539" s="10">
        <f>3/24000000*OO[[#This Row],[138 (06JUL1985 03:00:00)-Water Temperature (C)]]*OO[[#This Row],[80]]</f>
        <v>6.8536156870137495E-4</v>
      </c>
      <c r="CE539" s="10">
        <f>3/24000000*OO[[#This Row],[139 (06JUL1985 06:00:00)-Water Temperature (C)]]*OO[[#This Row],[81]]</f>
        <v>8.3187981966937501E-4</v>
      </c>
      <c r="CF539" s="10">
        <f>3/24000000*OO[[#This Row],[140 (06JUL1985 09:00:00)-Water Temperature (C)]]*OO[[#This Row],[82]]</f>
        <v>1.0026113342927498E-3</v>
      </c>
      <c r="CG539" s="10">
        <f>3/24000000*OO[[#This Row],[141 (06JUL1985 12:00:00)-Water Temperature (C)]]*OO[[#This Row],[83]]</f>
        <v>1.1981940619611251E-3</v>
      </c>
      <c r="CH539" s="10">
        <f>3/24000000*OO[[#This Row],[142 (06JUL1985 15:00:00)-Water Temperature (C)]]*OO[[#This Row],[84]]</f>
        <v>1.4202822134718749E-3</v>
      </c>
      <c r="CI539" s="10">
        <f>3/24000000*OO[[#This Row],[143 (06JUL1985 18:00:00)-Water Temperature (C)]]*OO[[#This Row],[85]]</f>
        <v>1.6669180887991248E-3</v>
      </c>
      <c r="CJ539" s="10">
        <f>3/24000000*OO[[#This Row],[144 (06JUL1985 21:00:00)-Water Temperature (C)]]*OO[[#This Row],[86]]</f>
        <v>1.9343129502919999E-3</v>
      </c>
      <c r="CK539" s="10">
        <f>3/24000000*OO[[#This Row],[145 (07JUL1985 00:00:00)-Water Temperature (C)]]*OO[[#This Row],[87]]</f>
        <v>2.2176655210124994E-3</v>
      </c>
      <c r="CL539" s="10">
        <f>3/24000000*OO[[#This Row],[146 (07JUL1985 03:00:00)-Water Temperature (C)]]*OO[[#This Row],[88]]</f>
        <v>2.523109396235625E-3</v>
      </c>
      <c r="CM539" s="10">
        <f>3/24000000*OO[[#This Row],[147 (07JUL1985 06:00:00)-Water Temperature (C)]]*OO[[#This Row],[89]]</f>
        <v>2.8533140056080002E-3</v>
      </c>
      <c r="CN539" s="10">
        <f>3/24000000*OO[[#This Row],[148 (07JUL1985 09:00:00)-Water Temperature (C)]]*OO[[#This Row],[90]]</f>
        <v>3.2160889872849996E-3</v>
      </c>
      <c r="CO539" s="10">
        <f>3/24000000*OO[[#This Row],[149 (07JUL1985 12:00:00)-Water Temperature (C)]]*OO[[#This Row],[91]]</f>
        <v>3.6103342935725003E-3</v>
      </c>
      <c r="CP539" s="10">
        <f>3/24000000*OO[[#This Row],[150 (07JUL1985 15:00:00)-Water Temperature (C)]]*OO[[#This Row],[92]]</f>
        <v>3.6103342935725003E-3</v>
      </c>
      <c r="CQ539" s="10">
        <f>3/24000000*OO[[#This Row],[151 (07JUL1985 18:00:00)-Water Temperature (C)]]*OO[[#This Row],[93]]</f>
        <v>3.6103342935725003E-3</v>
      </c>
      <c r="CR539" s="10">
        <f>3/24000000*OO[[#This Row],[152 (07JUL1985 21:00:00)-Water Temperature (C)]]*OO[[#This Row],[94]]</f>
        <v>3.6103342935725003E-3</v>
      </c>
      <c r="CS539" s="10">
        <f>3/24000000*OO[[#This Row],[153 (08JUL1985 00:00:00)-Water Temperature (C)]]*OO[[#This Row],[95]]</f>
        <v>3.6103342935725003E-3</v>
      </c>
      <c r="CT539" s="10">
        <f>3/24000000*OO[[#This Row],[154 (08JUL1985 03:00:00)-Water Temperature (C)]]*OO[[#This Row],[96]]</f>
        <v>3.6103342935725003E-3</v>
      </c>
      <c r="CU539" s="10">
        <f>3/24000000*OO[[#This Row],[155 (08JUL1985 06:00:00)-Water Temperature (C)]]*OO[[#This Row],[97]]</f>
        <v>3.6103342935725003E-3</v>
      </c>
      <c r="CV539" s="10">
        <f>3/24000000*OO[[#This Row],[156 (08JUL1985 09:00:00)-Water Temperature (C)]]*OO[[#This Row],[98]]</f>
        <v>3.6103342935725003E-3</v>
      </c>
      <c r="CW539" s="10">
        <f>3/24000000*OO[[#This Row],[157 (08JUL1985 12:00:00)-Water Temperature (C)]]*OO[[#This Row],[99]]</f>
        <v>3.6103342935725003E-3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4.4580636227399997E-43</v>
      </c>
      <c r="AJ540" s="10">
        <f>3/24000000*OO[[#This Row],[92 (30JUN1985 09:00:00)-Water Temperature (C)]]*OO[[#This Row],[34]]</f>
        <v>1.1613895170187499E-39</v>
      </c>
      <c r="AK540" s="10">
        <f>3/24000000*OO[[#This Row],[93 (30JUN1985 12:00:00)-Water Temperature (C)]]*OO[[#This Row],[35]]</f>
        <v>1.3508999510692502E-36</v>
      </c>
      <c r="AL540" s="10">
        <f>3/24000000*OO[[#This Row],[94 (30JUN1985 15:00:00)-Water Temperature (C)]]*OO[[#This Row],[36]]</f>
        <v>7.841044529040001E-34</v>
      </c>
      <c r="AM540" s="10">
        <f>3/24000000*OO[[#This Row],[95 (30JUN1985 18:00:00)-Water Temperature (C)]]*OO[[#This Row],[37]]</f>
        <v>2.4987493748559995E-31</v>
      </c>
      <c r="AN540" s="10">
        <f>3/24000000*OO[[#This Row],[96 (30JUN1985 21:00:00)-Water Temperature (C)]]*OO[[#This Row],[38]]</f>
        <v>4.6891308508100001E-29</v>
      </c>
      <c r="AO540" s="10">
        <f>3/24000000*OO[[#This Row],[97 (01JUL1985 00:00:00)-Water Temperature (C)]]*OO[[#This Row],[39]]</f>
        <v>5.4959595184799993E-27</v>
      </c>
      <c r="AP540" s="10">
        <f>3/24000000*OO[[#This Row],[98 (01JUL1985 03:00:00)-Water Temperature (C)]]*OO[[#This Row],[40]]</f>
        <v>4.2473056352525003E-25</v>
      </c>
      <c r="AQ540" s="10">
        <f>3/24000000*OO[[#This Row],[99 (01JUL1985 06:00:00)-Water Temperature (C)]]*OO[[#This Row],[41]]</f>
        <v>2.2670731479014997E-23</v>
      </c>
      <c r="AR540" s="10">
        <f>3/24000000*OO[[#This Row],[100 (01JUL1985 09:00:00)-Water Temperature (C)]]*OO[[#This Row],[42]]</f>
        <v>8.70768023126E-22</v>
      </c>
      <c r="AS540" s="10">
        <f>3/24000000*OO[[#This Row],[101 (01JUL1985 12:00:00)-Water Temperature (C)]]*OO[[#This Row],[43]]</f>
        <v>2.4703729391844997E-20</v>
      </c>
      <c r="AT540" s="10">
        <f>3/24000000*OO[[#This Row],[102 (01JUL1985 15:00:00)-Water Temperature (C)]]*OO[[#This Row],[44]]</f>
        <v>5.3146022672799997E-19</v>
      </c>
      <c r="AU540" s="10">
        <f>3/24000000*OO[[#This Row],[103 (01JUL1985 18:00:00)-Water Temperature (C)]]*OO[[#This Row],[45]]</f>
        <v>8.8894238203912498E-18</v>
      </c>
      <c r="AV540" s="10">
        <f>3/24000000*OO[[#This Row],[104 (01JUL1985 21:00:00)-Water Temperature (C)]]*OO[[#This Row],[46]]</f>
        <v>1.1793737672924999E-16</v>
      </c>
      <c r="AW540" s="10">
        <f>3/24000000*OO[[#This Row],[105 (02JUL1985 00:00:00)-Water Temperature (C)]]*OO[[#This Row],[47]]</f>
        <v>1.2675329964729999E-15</v>
      </c>
      <c r="AX540" s="10">
        <f>3/24000000*OO[[#This Row],[106 (02JUL1985 03:00:00)-Water Temperature (C)]]*OO[[#This Row],[48]]</f>
        <v>1.1264604994886252E-14</v>
      </c>
      <c r="AY540" s="10">
        <f>3/24000000*OO[[#This Row],[107 (02JUL1985 06:00:00)-Water Temperature (C)]]*OO[[#This Row],[49]]</f>
        <v>8.42844614174875E-14</v>
      </c>
      <c r="AZ540" s="10">
        <f>3/24000000*OO[[#This Row],[108 (02JUL1985 09:00:00)-Water Temperature (C)]]*OO[[#This Row],[50]]</f>
        <v>5.4109644964399998E-13</v>
      </c>
      <c r="BA540" s="10">
        <f>3/24000000*OO[[#This Row],[109 (02JUL1985 12:00:00)-Water Temperature (C)]]*OO[[#This Row],[51]]</f>
        <v>3.0031333341712502E-12</v>
      </c>
      <c r="BB540" s="10">
        <f>3/24000000*OO[[#This Row],[110 (02JUL1985 15:00:00)-Water Temperature (C)]]*OO[[#This Row],[52]]</f>
        <v>1.456836962523625E-11</v>
      </c>
      <c r="BC540" s="10">
        <f>3/24000000*OO[[#This Row],[111 (02JUL1985 18:00:00)-Water Temperature (C)]]*OO[[#This Row],[53]]</f>
        <v>6.2378614759462499E-11</v>
      </c>
      <c r="BD540" s="10">
        <f>3/24000000*OO[[#This Row],[112 (02JUL1985 21:00:00)-Water Temperature (C)]]*OO[[#This Row],[54]]</f>
        <v>2.3780146134519998E-10</v>
      </c>
      <c r="BE540" s="10">
        <f>3/24000000*OO[[#This Row],[113 (03JUL1985 00:00:00)-Water Temperature (C)]]*OO[[#This Row],[55]]</f>
        <v>8.1535663091037497E-10</v>
      </c>
      <c r="BF540" s="10">
        <f>3/24000000*OO[[#This Row],[114 (03JUL1985 03:00:00)-Water Temperature (C)]]*OO[[#This Row],[56]]</f>
        <v>2.543977798068E-9</v>
      </c>
      <c r="BG540" s="10">
        <f>3/24000000*OO[[#This Row],[115 (03JUL1985 06:00:00)-Water Temperature (C)]]*OO[[#This Row],[57]]</f>
        <v>7.2970372974249994E-9</v>
      </c>
      <c r="BH540" s="10">
        <f>3/24000000*OO[[#This Row],[116 (03JUL1985 09:00:00)-Water Temperature (C)]]*OO[[#This Row],[58]]</f>
        <v>1.9438959040751251E-8</v>
      </c>
      <c r="BI540" s="10">
        <f>3/24000000*OO[[#This Row],[117 (03JUL1985 12:00:00)-Water Temperature (C)]]*OO[[#This Row],[59]]</f>
        <v>4.8008597484749998E-8</v>
      </c>
      <c r="BJ540" s="10">
        <f>3/24000000*OO[[#This Row],[118 (03JUL1985 15:00:00)-Water Temperature (C)]]*OO[[#This Row],[60]]</f>
        <v>1.1120234982831249E-7</v>
      </c>
      <c r="BK540" s="10">
        <f>3/24000000*OO[[#This Row],[119 (03JUL1985 18:00:00)-Water Temperature (C)]]*OO[[#This Row],[61]]</f>
        <v>2.4207236654737498E-7</v>
      </c>
      <c r="BL540" s="10">
        <f>3/24000000*OO[[#This Row],[120 (03JUL1985 21:00:00)-Water Temperature (C)]]*OO[[#This Row],[62]]</f>
        <v>4.9692851425125004E-7</v>
      </c>
      <c r="BM540" s="10">
        <f>3/24000000*OO[[#This Row],[121 (04JUL1985 00:00:00)-Water Temperature (C)]]*OO[[#This Row],[63]]</f>
        <v>9.6652849463787489E-7</v>
      </c>
      <c r="BN540" s="10">
        <f>3/24000000*OO[[#This Row],[122 (04JUL1985 03:00:00)-Water Temperature (C)]]*OO[[#This Row],[64]]</f>
        <v>1.79104150409475E-6</v>
      </c>
      <c r="BO540" s="10">
        <f>3/24000000*OO[[#This Row],[123 (04JUL1985 06:00:00)-Water Temperature (C)]]*OO[[#This Row],[65]]</f>
        <v>3.1780662549974993E-6</v>
      </c>
      <c r="BP540" s="10">
        <f>3/24000000*OO[[#This Row],[124 (04JUL1985 09:00:00)-Water Temperature (C)]]*OO[[#This Row],[66]]</f>
        <v>5.4439335489712493E-6</v>
      </c>
      <c r="BQ540" s="10">
        <f>3/24000000*OO[[#This Row],[125 (04JUL1985 12:00:00)-Water Temperature (C)]]*OO[[#This Row],[67]]</f>
        <v>9.0060309522574992E-6</v>
      </c>
      <c r="BR540" s="10">
        <f>3/24000000*OO[[#This Row],[126 (04JUL1985 15:00:00)-Water Temperature (C)]]*OO[[#This Row],[68]]</f>
        <v>1.4416478956892499E-5</v>
      </c>
      <c r="BS540" s="10">
        <f>3/24000000*OO[[#This Row],[127 (04JUL1985 18:00:00)-Water Temperature (C)]]*OO[[#This Row],[69]]</f>
        <v>2.2349735391675E-5</v>
      </c>
      <c r="BT540" s="10">
        <f>3/24000000*OO[[#This Row],[128 (04JUL1985 21:00:00)-Water Temperature (C)]]*OO[[#This Row],[70]]</f>
        <v>3.3512406152462499E-5</v>
      </c>
      <c r="BU540" s="10">
        <f>3/24000000*OO[[#This Row],[129 (05JUL1985 00:00:00)-Water Temperature (C)]]*OO[[#This Row],[71]]</f>
        <v>4.8735750061212508E-5</v>
      </c>
      <c r="BV540" s="10">
        <f>3/24000000*OO[[#This Row],[130 (05JUL1985 03:00:00)-Water Temperature (C)]]*OO[[#This Row],[72]]</f>
        <v>6.9147899940262509E-5</v>
      </c>
      <c r="BW540" s="10">
        <f>3/24000000*OO[[#This Row],[131 (05JUL1985 06:00:00)-Water Temperature (C)]]*OO[[#This Row],[73]]</f>
        <v>9.597903213177498E-5</v>
      </c>
      <c r="BX540" s="10">
        <f>3/24000000*OO[[#This Row],[132 (05JUL1985 09:00:00)-Water Temperature (C)]]*OO[[#This Row],[74]]</f>
        <v>1.30961837484675E-4</v>
      </c>
      <c r="BY540" s="10">
        <f>3/24000000*OO[[#This Row],[133 (05JUL1985 12:00:00)-Water Temperature (C)]]*OO[[#This Row],[75]]</f>
        <v>1.7539894828484998E-4</v>
      </c>
      <c r="BZ540" s="10">
        <f>3/24000000*OO[[#This Row],[134 (05JUL1985 15:00:00)-Water Temperature (C)]]*OO[[#This Row],[76]]</f>
        <v>2.3058239409837498E-4</v>
      </c>
      <c r="CA540" s="10">
        <f>3/24000000*OO[[#This Row],[135 (05JUL1985 18:00:00)-Water Temperature (C)]]*OO[[#This Row],[77]]</f>
        <v>2.9798096091812501E-4</v>
      </c>
      <c r="CB540" s="10">
        <f>3/24000000*OO[[#This Row],[136 (05JUL1985 21:00:00)-Water Temperature (C)]]*OO[[#This Row],[78]]</f>
        <v>3.7860694553587499E-4</v>
      </c>
      <c r="CC540" s="10">
        <f>3/24000000*OO[[#This Row],[137 (06JUL1985 00:00:00)-Water Temperature (C)]]*OO[[#This Row],[79]]</f>
        <v>4.7385941256499994E-4</v>
      </c>
      <c r="CD540" s="10">
        <f>3/24000000*OO[[#This Row],[138 (06JUL1985 03:00:00)-Water Temperature (C)]]*OO[[#This Row],[80]]</f>
        <v>5.8510473714274997E-4</v>
      </c>
      <c r="CE540" s="10">
        <f>3/24000000*OO[[#This Row],[139 (06JUL1985 06:00:00)-Water Temperature (C)]]*OO[[#This Row],[81]]</f>
        <v>7.1410713737337511E-4</v>
      </c>
      <c r="CF540" s="10">
        <f>3/24000000*OO[[#This Row],[140 (06JUL1985 09:00:00)-Water Temperature (C)]]*OO[[#This Row],[82]]</f>
        <v>8.6521219172712514E-4</v>
      </c>
      <c r="CG540" s="10">
        <f>3/24000000*OO[[#This Row],[141 (06JUL1985 12:00:00)-Water Temperature (C)]]*OO[[#This Row],[83]]</f>
        <v>1.03924216734E-3</v>
      </c>
      <c r="CH540" s="10">
        <f>3/24000000*OO[[#This Row],[142 (06JUL1985 15:00:00)-Water Temperature (C)]]*OO[[#This Row],[84]]</f>
        <v>1.2378860842379999E-3</v>
      </c>
      <c r="CI540" s="10">
        <f>3/24000000*OO[[#This Row],[143 (06JUL1985 18:00:00)-Water Temperature (C)]]*OO[[#This Row],[85]]</f>
        <v>1.4596804423328751E-3</v>
      </c>
      <c r="CJ540" s="10">
        <f>3/24000000*OO[[#This Row],[144 (06JUL1985 21:00:00)-Water Temperature (C)]]*OO[[#This Row],[86]]</f>
        <v>1.7014940956333749E-3</v>
      </c>
      <c r="CK540" s="10">
        <f>3/24000000*OO[[#This Row],[145 (07JUL1985 00:00:00)-Water Temperature (C)]]*OO[[#This Row],[87]]</f>
        <v>1.9592231618520001E-3</v>
      </c>
      <c r="CL540" s="10">
        <f>3/24000000*OO[[#This Row],[146 (07JUL1985 03:00:00)-Water Temperature (C)]]*OO[[#This Row],[88]]</f>
        <v>2.2384040274799999E-3</v>
      </c>
      <c r="CM540" s="10">
        <f>3/24000000*OO[[#This Row],[147 (07JUL1985 06:00:00)-Water Temperature (C)]]*OO[[#This Row],[89]]</f>
        <v>2.5415665833057499E-3</v>
      </c>
      <c r="CN540" s="10">
        <f>3/24000000*OO[[#This Row],[148 (07JUL1985 09:00:00)-Water Temperature (C)]]*OO[[#This Row],[90]]</f>
        <v>2.875811528528875E-3</v>
      </c>
      <c r="CO540" s="10">
        <f>3/24000000*OO[[#This Row],[149 (07JUL1985 12:00:00)-Water Temperature (C)]]*OO[[#This Row],[91]]</f>
        <v>3.2403922492624999E-3</v>
      </c>
      <c r="CP540" s="10">
        <f>3/24000000*OO[[#This Row],[150 (07JUL1985 15:00:00)-Water Temperature (C)]]*OO[[#This Row],[92]]</f>
        <v>3.2403922492624999E-3</v>
      </c>
      <c r="CQ540" s="10">
        <f>3/24000000*OO[[#This Row],[151 (07JUL1985 18:00:00)-Water Temperature (C)]]*OO[[#This Row],[93]]</f>
        <v>3.2403922492624999E-3</v>
      </c>
      <c r="CR540" s="10">
        <f>3/24000000*OO[[#This Row],[152 (07JUL1985 21:00:00)-Water Temperature (C)]]*OO[[#This Row],[94]]</f>
        <v>3.2403922492624999E-3</v>
      </c>
      <c r="CS540" s="10">
        <f>3/24000000*OO[[#This Row],[153 (08JUL1985 00:00:00)-Water Temperature (C)]]*OO[[#This Row],[95]]</f>
        <v>3.2403922492624999E-3</v>
      </c>
      <c r="CT540" s="10">
        <f>3/24000000*OO[[#This Row],[154 (08JUL1985 03:00:00)-Water Temperature (C)]]*OO[[#This Row],[96]]</f>
        <v>3.2403922492624999E-3</v>
      </c>
      <c r="CU540" s="10">
        <f>3/24000000*OO[[#This Row],[155 (08JUL1985 06:00:00)-Water Temperature (C)]]*OO[[#This Row],[97]]</f>
        <v>3.2403922492624999E-3</v>
      </c>
      <c r="CV540" s="10">
        <f>3/24000000*OO[[#This Row],[156 (08JUL1985 09:00:00)-Water Temperature (C)]]*OO[[#This Row],[98]]</f>
        <v>3.2403922492624999E-3</v>
      </c>
      <c r="CW540" s="10">
        <f>3/24000000*OO[[#This Row],[157 (08JUL1985 12:00:00)-Water Temperature (C)]]*OO[[#This Row],[99]]</f>
        <v>3.2403922492624999E-3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1.1610592173862498E-43</v>
      </c>
      <c r="AJ541" s="10">
        <f>3/24000000*OO[[#This Row],[92 (30JUN1985 09:00:00)-Water Temperature (C)]]*OO[[#This Row],[34]]</f>
        <v>3.2599444132800004E-40</v>
      </c>
      <c r="AK541" s="10">
        <f>3/24000000*OO[[#This Row],[93 (30JUN1985 12:00:00)-Water Temperature (C)]]*OO[[#This Row],[35]]</f>
        <v>4.0644529724974995E-37</v>
      </c>
      <c r="AL541" s="10">
        <f>3/24000000*OO[[#This Row],[94 (30JUN1985 15:00:00)-Water Temperature (C)]]*OO[[#This Row],[36]]</f>
        <v>2.5141059069623749E-34</v>
      </c>
      <c r="AM541" s="10">
        <f>3/24000000*OO[[#This Row],[95 (30JUN1985 18:00:00)-Water Temperature (C)]]*OO[[#This Row],[37]]</f>
        <v>8.4962760540999987E-32</v>
      </c>
      <c r="AN541" s="10">
        <f>3/24000000*OO[[#This Row],[96 (30JUN1985 21:00:00)-Water Temperature (C)]]*OO[[#This Row],[38]]</f>
        <v>1.68410022451525E-29</v>
      </c>
      <c r="AO541" s="10">
        <f>3/24000000*OO[[#This Row],[97 (01JUL1985 00:00:00)-Water Temperature (C)]]*OO[[#This Row],[39]]</f>
        <v>2.077594024246125E-27</v>
      </c>
      <c r="AP541" s="10">
        <f>3/24000000*OO[[#This Row],[98 (01JUL1985 03:00:00)-Water Temperature (C)]]*OO[[#This Row],[40]]</f>
        <v>1.6847212552799997E-25</v>
      </c>
      <c r="AQ541" s="10">
        <f>3/24000000*OO[[#This Row],[99 (01JUL1985 06:00:00)-Water Temperature (C)]]*OO[[#This Row],[41]]</f>
        <v>9.4103700779674996E-24</v>
      </c>
      <c r="AR541" s="10">
        <f>3/24000000*OO[[#This Row],[100 (01JUL1985 09:00:00)-Water Temperature (C)]]*OO[[#This Row],[42]]</f>
        <v>3.7717976008025E-22</v>
      </c>
      <c r="AS541" s="10">
        <f>3/24000000*OO[[#This Row],[101 (01JUL1985 12:00:00)-Water Temperature (C)]]*OO[[#This Row],[43]]</f>
        <v>1.1138817639568751E-20</v>
      </c>
      <c r="AT541" s="10">
        <f>3/24000000*OO[[#This Row],[102 (01JUL1985 15:00:00)-Water Temperature (C)]]*OO[[#This Row],[44]]</f>
        <v>2.489057145355625E-19</v>
      </c>
      <c r="AU541" s="10">
        <f>3/24000000*OO[[#This Row],[103 (01JUL1985 18:00:00)-Water Temperature (C)]]*OO[[#This Row],[45]]</f>
        <v>4.3160351033999992E-18</v>
      </c>
      <c r="AV541" s="10">
        <f>3/24000000*OO[[#This Row],[104 (01JUL1985 21:00:00)-Water Temperature (C)]]*OO[[#This Row],[46]]</f>
        <v>5.9254571441174996E-17</v>
      </c>
      <c r="AW541" s="10">
        <f>3/24000000*OO[[#This Row],[105 (02JUL1985 00:00:00)-Water Temperature (C)]]*OO[[#This Row],[47]]</f>
        <v>6.5774950507125E-16</v>
      </c>
      <c r="AX541" s="10">
        <f>3/24000000*OO[[#This Row],[106 (02JUL1985 03:00:00)-Water Temperature (C)]]*OO[[#This Row],[48]]</f>
        <v>6.0257819734450001E-15</v>
      </c>
      <c r="AY541" s="10">
        <f>3/24000000*OO[[#This Row],[107 (02JUL1985 06:00:00)-Water Temperature (C)]]*OO[[#This Row],[49]]</f>
        <v>4.6361418313962501E-14</v>
      </c>
      <c r="AZ541" s="10">
        <f>3/24000000*OO[[#This Row],[108 (02JUL1985 09:00:00)-Water Temperature (C)]]*OO[[#This Row],[50]]</f>
        <v>3.0554052839375002E-13</v>
      </c>
      <c r="BA541" s="10">
        <f>3/24000000*OO[[#This Row],[109 (02JUL1985 12:00:00)-Water Temperature (C)]]*OO[[#This Row],[51]]</f>
        <v>1.7382792827109998E-12</v>
      </c>
      <c r="BB541" s="10">
        <f>3/24000000*OO[[#This Row],[110 (02JUL1985 15:00:00)-Water Temperature (C)]]*OO[[#This Row],[52]]</f>
        <v>8.6329057232812493E-12</v>
      </c>
      <c r="BC541" s="10">
        <f>3/24000000*OO[[#This Row],[111 (02JUL1985 18:00:00)-Water Temperature (C)]]*OO[[#This Row],[53]]</f>
        <v>3.7800923078124996E-11</v>
      </c>
      <c r="BD541" s="10">
        <f>3/24000000*OO[[#This Row],[112 (02JUL1985 21:00:00)-Water Temperature (C)]]*OO[[#This Row],[54]]</f>
        <v>1.4720837994270001E-10</v>
      </c>
      <c r="BE541" s="10">
        <f>3/24000000*OO[[#This Row],[113 (03JUL1985 00:00:00)-Water Temperature (C)]]*OO[[#This Row],[55]]</f>
        <v>5.1499580624999999E-10</v>
      </c>
      <c r="BF541" s="10">
        <f>3/24000000*OO[[#This Row],[114 (03JUL1985 03:00:00)-Water Temperature (C)]]*OO[[#This Row],[56]]</f>
        <v>1.637663094197625E-9</v>
      </c>
      <c r="BG541" s="10">
        <f>3/24000000*OO[[#This Row],[115 (03JUL1985 06:00:00)-Water Temperature (C)]]*OO[[#This Row],[57]]</f>
        <v>4.7833015838562501E-9</v>
      </c>
      <c r="BH541" s="10">
        <f>3/24000000*OO[[#This Row],[116 (03JUL1985 09:00:00)-Water Temperature (C)]]*OO[[#This Row],[58]]</f>
        <v>1.2961578441813748E-8</v>
      </c>
      <c r="BI541" s="10">
        <f>3/24000000*OO[[#This Row],[117 (03JUL1985 12:00:00)-Water Temperature (C)]]*OO[[#This Row],[59]]</f>
        <v>3.2530911210149996E-8</v>
      </c>
      <c r="BJ541" s="10">
        <f>3/24000000*OO[[#This Row],[118 (03JUL1985 15:00:00)-Water Temperature (C)]]*OO[[#This Row],[60]]</f>
        <v>7.6504939128199985E-8</v>
      </c>
      <c r="BK541" s="10">
        <f>3/24000000*OO[[#This Row],[119 (03JUL1985 18:00:00)-Water Temperature (C)]]*OO[[#This Row],[61]]</f>
        <v>1.6897369580346249E-7</v>
      </c>
      <c r="BL541" s="10">
        <f>3/24000000*OO[[#This Row],[120 (03JUL1985 21:00:00)-Water Temperature (C)]]*OO[[#This Row],[62]]</f>
        <v>3.5169267593949994E-7</v>
      </c>
      <c r="BM541" s="10">
        <f>3/24000000*OO[[#This Row],[121 (04JUL1985 00:00:00)-Water Temperature (C)]]*OO[[#This Row],[63]]</f>
        <v>6.9303997531049986E-7</v>
      </c>
      <c r="BN541" s="10">
        <f>3/24000000*OO[[#This Row],[122 (04JUL1985 03:00:00)-Water Temperature (C)]]*OO[[#This Row],[64]]</f>
        <v>1.3002069747187502E-6</v>
      </c>
      <c r="BO541" s="10">
        <f>3/24000000*OO[[#This Row],[123 (04JUL1985 06:00:00)-Water Temperature (C)]]*OO[[#This Row],[65]]</f>
        <v>2.3341167920880001E-6</v>
      </c>
      <c r="BP541" s="10">
        <f>3/24000000*OO[[#This Row],[124 (04JUL1985 09:00:00)-Water Temperature (C)]]*OO[[#This Row],[66]]</f>
        <v>4.0427514157449995E-6</v>
      </c>
      <c r="BQ541" s="10">
        <f>3/24000000*OO[[#This Row],[125 (04JUL1985 12:00:00)-Water Temperature (C)]]*OO[[#This Row],[67]]</f>
        <v>6.7591206165162501E-6</v>
      </c>
      <c r="BR541" s="10">
        <f>3/24000000*OO[[#This Row],[126 (04JUL1985 15:00:00)-Water Temperature (C)]]*OO[[#This Row],[68]]</f>
        <v>1.0929275828692499E-5</v>
      </c>
      <c r="BS541" s="10">
        <f>3/24000000*OO[[#This Row],[127 (04JUL1985 18:00:00)-Water Temperature (C)]]*OO[[#This Row],[69]]</f>
        <v>1.7106455925899998E-5</v>
      </c>
      <c r="BT541" s="10">
        <f>3/24000000*OO[[#This Row],[128 (04JUL1985 21:00:00)-Water Temperature (C)]]*OO[[#This Row],[70]]</f>
        <v>2.5885210394999996E-5</v>
      </c>
      <c r="BU541" s="10">
        <f>3/24000000*OO[[#This Row],[129 (05JUL1985 00:00:00)-Water Temperature (C)]]*OO[[#This Row],[71]]</f>
        <v>3.7971401630174999E-5</v>
      </c>
      <c r="BV541" s="10">
        <f>3/24000000*OO[[#This Row],[130 (05JUL1985 03:00:00)-Water Temperature (C)]]*OO[[#This Row],[72]]</f>
        <v>5.4321291756900002E-5</v>
      </c>
      <c r="BW541" s="10">
        <f>3/24000000*OO[[#This Row],[131 (05JUL1985 06:00:00)-Water Temperature (C)]]*OO[[#This Row],[73]]</f>
        <v>7.5994250885275003E-5</v>
      </c>
      <c r="BX541" s="10">
        <f>3/24000000*OO[[#This Row],[132 (05JUL1985 09:00:00)-Water Temperature (C)]]*OO[[#This Row],[74]]</f>
        <v>1.044706304805E-4</v>
      </c>
      <c r="BY541" s="10">
        <f>3/24000000*OO[[#This Row],[133 (05JUL1985 12:00:00)-Water Temperature (C)]]*OO[[#This Row],[75]]</f>
        <v>1.4092642658324999E-4</v>
      </c>
      <c r="BZ541" s="10">
        <f>3/24000000*OO[[#This Row],[134 (05JUL1985 15:00:00)-Water Temperature (C)]]*OO[[#This Row],[76]]</f>
        <v>1.8653421791611248E-4</v>
      </c>
      <c r="CA541" s="10">
        <f>3/24000000*OO[[#This Row],[135 (05JUL1985 18:00:00)-Water Temperature (C)]]*OO[[#This Row],[77]]</f>
        <v>2.4264709854092501E-4</v>
      </c>
      <c r="CB541" s="10">
        <f>3/24000000*OO[[#This Row],[136 (05JUL1985 21:00:00)-Water Temperature (C)]]*OO[[#This Row],[78]]</f>
        <v>3.1024177978649997E-4</v>
      </c>
      <c r="CC541" s="10">
        <f>3/24000000*OO[[#This Row],[137 (06JUL1985 00:00:00)-Water Temperature (C)]]*OO[[#This Row],[79]]</f>
        <v>3.9063252768000003E-4</v>
      </c>
      <c r="CD541" s="10">
        <f>3/24000000*OO[[#This Row],[138 (06JUL1985 03:00:00)-Water Temperature (C)]]*OO[[#This Row],[80]]</f>
        <v>4.8511837604774995E-4</v>
      </c>
      <c r="CE541" s="10">
        <f>3/24000000*OO[[#This Row],[139 (06JUL1985 06:00:00)-Water Temperature (C)]]*OO[[#This Row],[81]]</f>
        <v>5.9531790720600004E-4</v>
      </c>
      <c r="CF541" s="10">
        <f>3/24000000*OO[[#This Row],[140 (06JUL1985 09:00:00)-Water Temperature (C)]]*OO[[#This Row],[82]]</f>
        <v>7.2507739827412491E-4</v>
      </c>
      <c r="CG541" s="10">
        <f>3/24000000*OO[[#This Row],[141 (06JUL1985 12:00:00)-Water Temperature (C)]]*OO[[#This Row],[83]]</f>
        <v>8.7533176265212496E-4</v>
      </c>
      <c r="CH541" s="10">
        <f>3/24000000*OO[[#This Row],[142 (06JUL1985 15:00:00)-Water Temperature (C)]]*OO[[#This Row],[84]]</f>
        <v>1.0477478321231251E-3</v>
      </c>
      <c r="CI541" s="10">
        <f>3/24000000*OO[[#This Row],[143 (06JUL1985 18:00:00)-Water Temperature (C)]]*OO[[#This Row],[85]]</f>
        <v>1.2412736139162499E-3</v>
      </c>
      <c r="CJ541" s="10">
        <f>3/24000000*OO[[#This Row],[144 (06JUL1985 21:00:00)-Water Temperature (C)]]*OO[[#This Row],[86]]</f>
        <v>1.453470390505E-3</v>
      </c>
      <c r="CK541" s="10">
        <f>3/24000000*OO[[#This Row],[145 (07JUL1985 00:00:00)-Water Temperature (C)]]*OO[[#This Row],[87]]</f>
        <v>1.6809086065259996E-3</v>
      </c>
      <c r="CL541" s="10">
        <f>3/24000000*OO[[#This Row],[146 (07JUL1985 03:00:00)-Water Temperature (C)]]*OO[[#This Row],[88]]</f>
        <v>1.9284594066718752E-3</v>
      </c>
      <c r="CM541" s="10">
        <f>3/24000000*OO[[#This Row],[147 (07JUL1985 06:00:00)-Water Temperature (C)]]*OO[[#This Row],[89]]</f>
        <v>2.1984708931709999E-3</v>
      </c>
      <c r="CN541" s="10">
        <f>3/24000000*OO[[#This Row],[148 (07JUL1985 09:00:00)-Water Temperature (C)]]*OO[[#This Row],[90]]</f>
        <v>2.4971867566584999E-3</v>
      </c>
      <c r="CO541" s="10">
        <f>3/24000000*OO[[#This Row],[149 (07JUL1985 12:00:00)-Water Temperature (C)]]*OO[[#This Row],[91]]</f>
        <v>2.8242444704729996E-3</v>
      </c>
      <c r="CP541" s="10">
        <f>3/24000000*OO[[#This Row],[150 (07JUL1985 15:00:00)-Water Temperature (C)]]*OO[[#This Row],[92]]</f>
        <v>2.8242444704729996E-3</v>
      </c>
      <c r="CQ541" s="10">
        <f>3/24000000*OO[[#This Row],[151 (07JUL1985 18:00:00)-Water Temperature (C)]]*OO[[#This Row],[93]]</f>
        <v>2.8242444704729996E-3</v>
      </c>
      <c r="CR541" s="10">
        <f>3/24000000*OO[[#This Row],[152 (07JUL1985 21:00:00)-Water Temperature (C)]]*OO[[#This Row],[94]]</f>
        <v>2.8242444704729996E-3</v>
      </c>
      <c r="CS541" s="10">
        <f>3/24000000*OO[[#This Row],[153 (08JUL1985 00:00:00)-Water Temperature (C)]]*OO[[#This Row],[95]]</f>
        <v>2.8242444704729996E-3</v>
      </c>
      <c r="CT541" s="10">
        <f>3/24000000*OO[[#This Row],[154 (08JUL1985 03:00:00)-Water Temperature (C)]]*OO[[#This Row],[96]]</f>
        <v>2.8242444704729996E-3</v>
      </c>
      <c r="CU541" s="10">
        <f>3/24000000*OO[[#This Row],[155 (08JUL1985 06:00:00)-Water Temperature (C)]]*OO[[#This Row],[97]]</f>
        <v>2.8242444704729996E-3</v>
      </c>
      <c r="CV541" s="10">
        <f>3/24000000*OO[[#This Row],[156 (08JUL1985 09:00:00)-Water Temperature (C)]]*OO[[#This Row],[98]]</f>
        <v>2.8242444704729996E-3</v>
      </c>
      <c r="CW541" s="10">
        <f>3/24000000*OO[[#This Row],[157 (08JUL1985 12:00:00)-Water Temperature (C)]]*OO[[#This Row],[99]]</f>
        <v>2.8242444704729996E-3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1.01875338701175E-43</v>
      </c>
      <c r="AJ542" s="10">
        <f>3/24000000*OO[[#This Row],[92 (30JUN1985 09:00:00)-Water Temperature (C)]]*OO[[#This Row],[34]]</f>
        <v>2.9075086599724998E-40</v>
      </c>
      <c r="AK542" s="10">
        <f>3/24000000*OO[[#This Row],[93 (30JUN1985 12:00:00)-Water Temperature (C)]]*OO[[#This Row],[35]]</f>
        <v>3.6884807845925004E-37</v>
      </c>
      <c r="AL542" s="10">
        <f>3/24000000*OO[[#This Row],[94 (30JUN1985 15:00:00)-Water Temperature (C)]]*OO[[#This Row],[36]]</f>
        <v>2.3229926357966247E-34</v>
      </c>
      <c r="AM542" s="10">
        <f>3/24000000*OO[[#This Row],[95 (30JUN1985 18:00:00)-Water Temperature (C)]]*OO[[#This Row],[37]]</f>
        <v>7.998000170934999E-32</v>
      </c>
      <c r="AN542" s="10">
        <f>3/24000000*OO[[#This Row],[96 (30JUN1985 21:00:00)-Water Temperature (C)]]*OO[[#This Row],[38]]</f>
        <v>1.616306350594375E-29</v>
      </c>
      <c r="AO542" s="10">
        <f>3/24000000*OO[[#This Row],[97 (01JUL1985 00:00:00)-Water Temperature (C)]]*OO[[#This Row],[39]]</f>
        <v>2.0341342498733751E-27</v>
      </c>
      <c r="AP542" s="10">
        <f>3/24000000*OO[[#This Row],[98 (01JUL1985 03:00:00)-Water Temperature (C)]]*OO[[#This Row],[40]]</f>
        <v>1.6836129428145003E-25</v>
      </c>
      <c r="AQ542" s="10">
        <f>3/24000000*OO[[#This Row],[99 (01JUL1985 06:00:00)-Water Temperature (C)]]*OO[[#This Row],[41]]</f>
        <v>9.5991145475474997E-24</v>
      </c>
      <c r="AR542" s="10">
        <f>3/24000000*OO[[#This Row],[100 (01JUL1985 09:00:00)-Water Temperature (C)]]*OO[[#This Row],[42]]</f>
        <v>3.93165395715625E-22</v>
      </c>
      <c r="AS542" s="10">
        <f>3/24000000*OO[[#This Row],[101 (01JUL1985 12:00:00)-Water Temperature (C)]]*OO[[#This Row],[43]]</f>
        <v>1.1878226082758749E-20</v>
      </c>
      <c r="AT542" s="10">
        <f>3/24000000*OO[[#This Row],[102 (01JUL1985 15:00:00)-Water Temperature (C)]]*OO[[#This Row],[44]]</f>
        <v>2.7173171854724997E-19</v>
      </c>
      <c r="AU542" s="10">
        <f>3/24000000*OO[[#This Row],[103 (01JUL1985 18:00:00)-Water Temperature (C)]]*OO[[#This Row],[45]]</f>
        <v>4.82434984704E-18</v>
      </c>
      <c r="AV542" s="10">
        <f>3/24000000*OO[[#This Row],[104 (01JUL1985 21:00:00)-Water Temperature (C)]]*OO[[#This Row],[46]]</f>
        <v>6.7828437864412491E-17</v>
      </c>
      <c r="AW542" s="10">
        <f>3/24000000*OO[[#This Row],[105 (02JUL1985 00:00:00)-Water Temperature (C)]]*OO[[#This Row],[47]]</f>
        <v>7.7144448117262492E-16</v>
      </c>
      <c r="AX542" s="10">
        <f>3/24000000*OO[[#This Row],[106 (02JUL1985 03:00:00)-Water Temperature (C)]]*OO[[#This Row],[48]]</f>
        <v>7.2479531162987498E-15</v>
      </c>
      <c r="AY542" s="10">
        <f>3/24000000*OO[[#This Row],[107 (02JUL1985 06:00:00)-Water Temperature (C)]]*OO[[#This Row],[49]]</f>
        <v>5.7385326354125004E-14</v>
      </c>
      <c r="AZ542" s="10">
        <f>3/24000000*OO[[#This Row],[108 (02JUL1985 09:00:00)-Water Temperature (C)]]*OO[[#This Row],[50]]</f>
        <v>3.8960320394024996E-13</v>
      </c>
      <c r="BA542" s="10">
        <f>3/24000000*OO[[#This Row],[109 (02JUL1985 12:00:00)-Water Temperature (C)]]*OO[[#This Row],[51]]</f>
        <v>2.2844135101219995E-12</v>
      </c>
      <c r="BB542" s="10">
        <f>3/24000000*OO[[#This Row],[110 (02JUL1985 15:00:00)-Water Temperature (C)]]*OO[[#This Row],[52]]</f>
        <v>1.1691896086530002E-11</v>
      </c>
      <c r="BC542" s="10">
        <f>3/24000000*OO[[#This Row],[111 (02JUL1985 18:00:00)-Water Temperature (C)]]*OO[[#This Row],[53]]</f>
        <v>5.2736337027112495E-11</v>
      </c>
      <c r="BD542" s="10">
        <f>3/24000000*OO[[#This Row],[112 (02JUL1985 21:00:00)-Water Temperature (C)]]*OO[[#This Row],[54]]</f>
        <v>2.1141897732781253E-10</v>
      </c>
      <c r="BE542" s="10">
        <f>3/24000000*OO[[#This Row],[113 (03JUL1985 00:00:00)-Water Temperature (C)]]*OO[[#This Row],[55]]</f>
        <v>7.6115244003375002E-10</v>
      </c>
      <c r="BF542" s="10">
        <f>3/24000000*OO[[#This Row],[114 (03JUL1985 03:00:00)-Water Temperature (C)]]*OO[[#This Row],[56]]</f>
        <v>2.4899529050416246E-9</v>
      </c>
      <c r="BG542" s="10">
        <f>3/24000000*OO[[#This Row],[115 (03JUL1985 06:00:00)-Water Temperature (C)]]*OO[[#This Row],[57]]</f>
        <v>7.4759878404987509E-9</v>
      </c>
      <c r="BH542" s="10">
        <f>3/24000000*OO[[#This Row],[116 (03JUL1985 09:00:00)-Water Temperature (C)]]*OO[[#This Row],[58]]</f>
        <v>2.082019547656125E-8</v>
      </c>
      <c r="BI542" s="10">
        <f>3/24000000*OO[[#This Row],[117 (03JUL1985 12:00:00)-Water Temperature (C)]]*OO[[#This Row],[59]]</f>
        <v>5.3694486667574995E-8</v>
      </c>
      <c r="BJ542" s="10">
        <f>3/24000000*OO[[#This Row],[118 (03JUL1985 15:00:00)-Water Temperature (C)]]*OO[[#This Row],[60]]</f>
        <v>1.2968095596360001E-7</v>
      </c>
      <c r="BK542" s="10">
        <f>3/24000000*OO[[#This Row],[119 (03JUL1985 18:00:00)-Water Temperature (C)]]*OO[[#This Row],[61]]</f>
        <v>2.9395770144199999E-7</v>
      </c>
      <c r="BL542" s="10">
        <f>3/24000000*OO[[#This Row],[120 (03JUL1985 21:00:00)-Water Temperature (C)]]*OO[[#This Row],[62]]</f>
        <v>6.2752835611349995E-7</v>
      </c>
      <c r="BM542" s="10">
        <f>3/24000000*OO[[#This Row],[121 (04JUL1985 00:00:00)-Water Temperature (C)]]*OO[[#This Row],[63]]</f>
        <v>1.2675941234400001E-6</v>
      </c>
      <c r="BN542" s="10">
        <f>3/24000000*OO[[#This Row],[122 (04JUL1985 03:00:00)-Water Temperature (C)]]*OO[[#This Row],[64]]</f>
        <v>2.4363248479858747E-6</v>
      </c>
      <c r="BO542" s="10">
        <f>3/24000000*OO[[#This Row],[123 (04JUL1985 06:00:00)-Water Temperature (C)]]*OO[[#This Row],[65]]</f>
        <v>4.4780644555312505E-6</v>
      </c>
      <c r="BP542" s="10">
        <f>3/24000000*OO[[#This Row],[124 (04JUL1985 09:00:00)-Water Temperature (C)]]*OO[[#This Row],[66]]</f>
        <v>7.9351608256987509E-6</v>
      </c>
      <c r="BQ542" s="10">
        <f>3/24000000*OO[[#This Row],[125 (04JUL1985 12:00:00)-Water Temperature (C)]]*OO[[#This Row],[67]]</f>
        <v>1.3563580580020002E-5</v>
      </c>
      <c r="BR542" s="10">
        <f>3/24000000*OO[[#This Row],[126 (04JUL1985 15:00:00)-Water Temperature (C)]]*OO[[#This Row],[68]]</f>
        <v>2.2407922802954999E-5</v>
      </c>
      <c r="BS542" s="10">
        <f>3/24000000*OO[[#This Row],[127 (04JUL1985 18:00:00)-Water Temperature (C)]]*OO[[#This Row],[69]]</f>
        <v>3.5812860221999998E-5</v>
      </c>
      <c r="BT542" s="10">
        <f>3/24000000*OO[[#This Row],[128 (04JUL1985 21:00:00)-Water Temperature (C)]]*OO[[#This Row],[70]]</f>
        <v>5.5301361409374993E-5</v>
      </c>
      <c r="BU542" s="10">
        <f>3/24000000*OO[[#This Row],[129 (05JUL1985 00:00:00)-Water Temperature (C)]]*OO[[#This Row],[71]]</f>
        <v>8.2723944579999993E-5</v>
      </c>
      <c r="BV542" s="10">
        <f>3/24000000*OO[[#This Row],[130 (05JUL1985 03:00:00)-Water Temperature (C)]]*OO[[#This Row],[72]]</f>
        <v>1.2059463067599999E-4</v>
      </c>
      <c r="BW542" s="10">
        <f>3/24000000*OO[[#This Row],[131 (05JUL1985 06:00:00)-Water Temperature (C)]]*OO[[#This Row],[73]]</f>
        <v>1.7180940351257498E-4</v>
      </c>
      <c r="BX542" s="10">
        <f>3/24000000*OO[[#This Row],[132 (05JUL1985 09:00:00)-Water Temperature (C)]]*OO[[#This Row],[74]]</f>
        <v>2.4037740763700003E-4</v>
      </c>
      <c r="BY542" s="10">
        <f>3/24000000*OO[[#This Row],[133 (05JUL1985 12:00:00)-Water Temperature (C)]]*OO[[#This Row],[75]]</f>
        <v>3.2983362451375004E-4</v>
      </c>
      <c r="BZ542" s="10">
        <f>3/24000000*OO[[#This Row],[134 (05JUL1985 15:00:00)-Water Temperature (C)]]*OO[[#This Row],[76]]</f>
        <v>4.4382838080000005E-4</v>
      </c>
      <c r="CA542" s="10">
        <f>3/24000000*OO[[#This Row],[135 (05JUL1985 18:00:00)-Water Temperature (C)]]*OO[[#This Row],[77]]</f>
        <v>5.8660423369974988E-4</v>
      </c>
      <c r="CB542" s="10">
        <f>3/24000000*OO[[#This Row],[136 (05JUL1985 21:00:00)-Water Temperature (C)]]*OO[[#This Row],[78]]</f>
        <v>7.6162559901000006E-4</v>
      </c>
      <c r="CC542" s="10">
        <f>3/24000000*OO[[#This Row],[137 (06JUL1985 00:00:00)-Water Temperature (C)]]*OO[[#This Row],[79]]</f>
        <v>9.7328935946849979E-4</v>
      </c>
      <c r="CD542" s="10">
        <f>3/24000000*OO[[#This Row],[138 (06JUL1985 03:00:00)-Water Temperature (C)]]*OO[[#This Row],[80]]</f>
        <v>1.2261207493146249E-3</v>
      </c>
      <c r="CE542" s="10">
        <f>3/24000000*OO[[#This Row],[139 (06JUL1985 06:00:00)-Water Temperature (C)]]*OO[[#This Row],[81]]</f>
        <v>1.5255798004004998E-3</v>
      </c>
      <c r="CF542" s="10">
        <f>3/24000000*OO[[#This Row],[140 (06JUL1985 09:00:00)-Water Temperature (C)]]*OO[[#This Row],[82]]</f>
        <v>1.8829974592845002E-3</v>
      </c>
      <c r="CG542" s="10">
        <f>3/24000000*OO[[#This Row],[141 (06JUL1985 12:00:00)-Water Temperature (C)]]*OO[[#This Row],[83]]</f>
        <v>2.3026289335367498E-3</v>
      </c>
      <c r="CH542" s="10">
        <f>3/24000000*OO[[#This Row],[142 (06JUL1985 15:00:00)-Water Temperature (C)]]*OO[[#This Row],[84]]</f>
        <v>2.790680467743E-3</v>
      </c>
      <c r="CI542" s="10">
        <f>3/24000000*OO[[#This Row],[143 (06JUL1985 18:00:00)-Water Temperature (C)]]*OO[[#This Row],[85]]</f>
        <v>3.3461646897624997E-3</v>
      </c>
      <c r="CJ542" s="10">
        <f>3/24000000*OO[[#This Row],[144 (06JUL1985 21:00:00)-Water Temperature (C)]]*OO[[#This Row],[86]]</f>
        <v>3.9640920276249993E-3</v>
      </c>
      <c r="CK542" s="10">
        <f>3/24000000*OO[[#This Row],[145 (07JUL1985 00:00:00)-Water Temperature (C)]]*OO[[#This Row],[87]]</f>
        <v>4.6362038146500004E-3</v>
      </c>
      <c r="CL542" s="10">
        <f>3/24000000*OO[[#This Row],[146 (07JUL1985 03:00:00)-Water Temperature (C)]]*OO[[#This Row],[88]]</f>
        <v>5.3767605082099997E-3</v>
      </c>
      <c r="CM542" s="10">
        <f>3/24000000*OO[[#This Row],[147 (07JUL1985 06:00:00)-Water Temperature (C)]]*OO[[#This Row],[89]]</f>
        <v>6.193805605155E-3</v>
      </c>
      <c r="CN542" s="10">
        <f>3/24000000*OO[[#This Row],[148 (07JUL1985 09:00:00)-Water Temperature (C)]]*OO[[#This Row],[90]]</f>
        <v>7.1064641314912509E-3</v>
      </c>
      <c r="CO542" s="10">
        <f>3/24000000*OO[[#This Row],[149 (07JUL1985 12:00:00)-Water Temperature (C)]]*OO[[#This Row],[91]]</f>
        <v>8.1160155166999995E-3</v>
      </c>
      <c r="CP542" s="10">
        <f>3/24000000*OO[[#This Row],[150 (07JUL1985 15:00:00)-Water Temperature (C)]]*OO[[#This Row],[92]]</f>
        <v>8.1160155166999995E-3</v>
      </c>
      <c r="CQ542" s="10">
        <f>3/24000000*OO[[#This Row],[151 (07JUL1985 18:00:00)-Water Temperature (C)]]*OO[[#This Row],[93]]</f>
        <v>8.1160155166999995E-3</v>
      </c>
      <c r="CR542" s="10">
        <f>3/24000000*OO[[#This Row],[152 (07JUL1985 21:00:00)-Water Temperature (C)]]*OO[[#This Row],[94]]</f>
        <v>8.1160155166999995E-3</v>
      </c>
      <c r="CS542" s="10">
        <f>3/24000000*OO[[#This Row],[153 (08JUL1985 00:00:00)-Water Temperature (C)]]*OO[[#This Row],[95]]</f>
        <v>8.1160155166999995E-3</v>
      </c>
      <c r="CT542" s="10">
        <f>3/24000000*OO[[#This Row],[154 (08JUL1985 03:00:00)-Water Temperature (C)]]*OO[[#This Row],[96]]</f>
        <v>8.1160155166999995E-3</v>
      </c>
      <c r="CU542" s="10">
        <f>3/24000000*OO[[#This Row],[155 (08JUL1985 06:00:00)-Water Temperature (C)]]*OO[[#This Row],[97]]</f>
        <v>8.1160155166999995E-3</v>
      </c>
      <c r="CV542" s="10">
        <f>3/24000000*OO[[#This Row],[156 (08JUL1985 09:00:00)-Water Temperature (C)]]*OO[[#This Row],[98]]</f>
        <v>8.1160155166999995E-3</v>
      </c>
      <c r="CW542" s="10">
        <f>3/24000000*OO[[#This Row],[157 (08JUL1985 12:00:00)-Water Temperature (C)]]*OO[[#This Row],[99]]</f>
        <v>8.1160155166999995E-3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1.1306576489799998E-41</v>
      </c>
      <c r="AK543" s="10">
        <f>3/24000000*OO[[#This Row],[93 (30JUN1985 12:00:00)-Water Temperature (C)]]*OO[[#This Row],[35]]</f>
        <v>1.5885299406232499E-38</v>
      </c>
      <c r="AL543" s="10">
        <f>3/24000000*OO[[#This Row],[94 (30JUN1985 15:00:00)-Water Temperature (C)]]*OO[[#This Row],[36]]</f>
        <v>1.1022487387568749E-35</v>
      </c>
      <c r="AM543" s="10">
        <f>3/24000000*OO[[#This Row],[95 (30JUN1985 18:00:00)-Water Temperature (C)]]*OO[[#This Row],[37]]</f>
        <v>4.1630739328099998E-33</v>
      </c>
      <c r="AN543" s="10">
        <f>3/24000000*OO[[#This Row],[96 (30JUN1985 21:00:00)-Water Temperature (C)]]*OO[[#This Row],[38]]</f>
        <v>9.1954051238437511E-31</v>
      </c>
      <c r="AO543" s="10">
        <f>3/24000000*OO[[#This Row],[97 (01JUL1985 00:00:00)-Water Temperature (C)]]*OO[[#This Row],[39]]</f>
        <v>1.2610182665778748E-28</v>
      </c>
      <c r="AP543" s="10">
        <f>3/24000000*OO[[#This Row],[98 (01JUL1985 03:00:00)-Water Temperature (C)]]*OO[[#This Row],[40]]</f>
        <v>1.1344902081217501E-26</v>
      </c>
      <c r="AQ543" s="10">
        <f>3/24000000*OO[[#This Row],[99 (01JUL1985 06:00:00)-Water Temperature (C)]]*OO[[#This Row],[41]]</f>
        <v>7.0124327275274989E-25</v>
      </c>
      <c r="AR543" s="10">
        <f>3/24000000*OO[[#This Row],[100 (01JUL1985 09:00:00)-Water Temperature (C)]]*OO[[#This Row],[42]]</f>
        <v>3.1087878572275006E-23</v>
      </c>
      <c r="AS543" s="10">
        <f>3/24000000*OO[[#This Row],[101 (01JUL1985 12:00:00)-Water Temperature (C)]]*OO[[#This Row],[43]]</f>
        <v>1.01497132292325E-21</v>
      </c>
      <c r="AT543" s="10">
        <f>3/24000000*OO[[#This Row],[102 (01JUL1985 15:00:00)-Water Temperature (C)]]*OO[[#This Row],[44]]</f>
        <v>2.504932123674E-20</v>
      </c>
      <c r="AU543" s="10">
        <f>3/24000000*OO[[#This Row],[103 (01JUL1985 18:00:00)-Water Temperature (C)]]*OO[[#This Row],[45]]</f>
        <v>4.787954697817499E-19</v>
      </c>
      <c r="AV543" s="10">
        <f>3/24000000*OO[[#This Row],[104 (01JUL1985 21:00:00)-Water Temperature (C)]]*OO[[#This Row],[46]]</f>
        <v>7.2305274546399986E-18</v>
      </c>
      <c r="AW543" s="10">
        <f>3/24000000*OO[[#This Row],[105 (02JUL1985 00:00:00)-Water Temperature (C)]]*OO[[#This Row],[47]]</f>
        <v>8.8180580871250011E-17</v>
      </c>
      <c r="AX543" s="10">
        <f>3/24000000*OO[[#This Row],[106 (02JUL1985 03:00:00)-Water Temperature (C)]]*OO[[#This Row],[48]]</f>
        <v>8.8708086508562489E-16</v>
      </c>
      <c r="AY543" s="10">
        <f>3/24000000*OO[[#This Row],[107 (02JUL1985 06:00:00)-Water Temperature (C)]]*OO[[#This Row],[49]]</f>
        <v>7.5078029489099998E-15</v>
      </c>
      <c r="AZ543" s="10">
        <f>3/24000000*OO[[#This Row],[108 (02JUL1985 09:00:00)-Water Temperature (C)]]*OO[[#This Row],[50]]</f>
        <v>5.4464689001800001E-14</v>
      </c>
      <c r="BA543" s="10">
        <f>3/24000000*OO[[#This Row],[109 (02JUL1985 12:00:00)-Water Temperature (C)]]*OO[[#This Row],[51]]</f>
        <v>3.4080668683199995E-13</v>
      </c>
      <c r="BB543" s="10">
        <f>3/24000000*OO[[#This Row],[110 (02JUL1985 15:00:00)-Water Temperature (C)]]*OO[[#This Row],[52]]</f>
        <v>1.85833346285475E-12</v>
      </c>
      <c r="BC543" s="10">
        <f>3/24000000*OO[[#This Row],[111 (02JUL1985 18:00:00)-Water Temperature (C)]]*OO[[#This Row],[53]]</f>
        <v>8.91674129701875E-12</v>
      </c>
      <c r="BD543" s="10">
        <f>3/24000000*OO[[#This Row],[112 (02JUL1985 21:00:00)-Water Temperature (C)]]*OO[[#This Row],[54]]</f>
        <v>3.8001945352124993E-11</v>
      </c>
      <c r="BE543" s="10">
        <f>3/24000000*OO[[#This Row],[113 (03JUL1985 00:00:00)-Water Temperature (C)]]*OO[[#This Row],[55]]</f>
        <v>1.451754333177375E-10</v>
      </c>
      <c r="BF543" s="10">
        <f>3/24000000*OO[[#This Row],[114 (03JUL1985 03:00:00)-Water Temperature (C)]]*OO[[#This Row],[56]]</f>
        <v>5.0300379310999991E-10</v>
      </c>
      <c r="BG543" s="10">
        <f>3/24000000*OO[[#This Row],[115 (03JUL1985 06:00:00)-Water Temperature (C)]]*OO[[#This Row],[57]]</f>
        <v>1.595311081132E-9</v>
      </c>
      <c r="BH543" s="10">
        <f>3/24000000*OO[[#This Row],[116 (03JUL1985 09:00:00)-Water Temperature (C)]]*OO[[#This Row],[58]]</f>
        <v>4.6830941710874997E-9</v>
      </c>
      <c r="BI543" s="10">
        <f>3/24000000*OO[[#This Row],[117 (03JUL1985 12:00:00)-Water Temperature (C)]]*OO[[#This Row],[59]]</f>
        <v>1.2705858479339999E-8</v>
      </c>
      <c r="BJ543" s="10">
        <f>3/24000000*OO[[#This Row],[118 (03JUL1985 15:00:00)-Water Temperature (C)]]*OO[[#This Row],[60]]</f>
        <v>3.2232795876074999E-8</v>
      </c>
      <c r="BK543" s="10">
        <f>3/24000000*OO[[#This Row],[119 (03JUL1985 18:00:00)-Water Temperature (C)]]*OO[[#This Row],[61]]</f>
        <v>7.6586657817999989E-8</v>
      </c>
      <c r="BL543" s="10">
        <f>3/24000000*OO[[#This Row],[120 (03JUL1985 21:00:00)-Water Temperature (C)]]*OO[[#This Row],[62]]</f>
        <v>1.7101707867064998E-7</v>
      </c>
      <c r="BM543" s="10">
        <f>3/24000000*OO[[#This Row],[121 (04JUL1985 00:00:00)-Water Temperature (C)]]*OO[[#This Row],[63]]</f>
        <v>3.6070321717124996E-7</v>
      </c>
      <c r="BN543" s="10">
        <f>3/24000000*OO[[#This Row],[122 (04JUL1985 03:00:00)-Water Temperature (C)]]*OO[[#This Row],[64]]</f>
        <v>7.2273114057562503E-7</v>
      </c>
      <c r="BO543" s="10">
        <f>3/24000000*OO[[#This Row],[123 (04JUL1985 06:00:00)-Water Temperature (C)]]*OO[[#This Row],[65]]</f>
        <v>1.3829033040731248E-6</v>
      </c>
      <c r="BP543" s="10">
        <f>3/24000000*OO[[#This Row],[124 (04JUL1985 09:00:00)-Water Temperature (C)]]*OO[[#This Row],[66]]</f>
        <v>2.5476355631614999E-6</v>
      </c>
      <c r="BQ543" s="10">
        <f>3/24000000*OO[[#This Row],[125 (04JUL1985 12:00:00)-Water Temperature (C)]]*OO[[#This Row],[67]]</f>
        <v>4.5190992300987492E-6</v>
      </c>
      <c r="BR543" s="10">
        <f>3/24000000*OO[[#This Row],[126 (04JUL1985 15:00:00)-Water Temperature (C)]]*OO[[#This Row],[68]]</f>
        <v>7.7348573316699994E-6</v>
      </c>
      <c r="BS543" s="10">
        <f>3/24000000*OO[[#This Row],[127 (04JUL1985 18:00:00)-Water Temperature (C)]]*OO[[#This Row],[69]]</f>
        <v>1.2787253005315001E-5</v>
      </c>
      <c r="BT543" s="10">
        <f>3/24000000*OO[[#This Row],[128 (04JUL1985 21:00:00)-Water Temperature (C)]]*OO[[#This Row],[70]]</f>
        <v>2.0391680453018752E-5</v>
      </c>
      <c r="BU543" s="10">
        <f>3/24000000*OO[[#This Row],[129 (05JUL1985 00:00:00)-Water Temperature (C)]]*OO[[#This Row],[71]]</f>
        <v>3.1457314807600005E-5</v>
      </c>
      <c r="BV543" s="10">
        <f>3/24000000*OO[[#This Row],[130 (05JUL1985 03:00:00)-Water Temperature (C)]]*OO[[#This Row],[72]]</f>
        <v>4.7235941246749993E-5</v>
      </c>
      <c r="BW543" s="10">
        <f>3/24000000*OO[[#This Row],[131 (05JUL1985 06:00:00)-Water Temperature (C)]]*OO[[#This Row],[73]]</f>
        <v>6.9236219117024993E-5</v>
      </c>
      <c r="BX543" s="10">
        <f>3/24000000*OO[[#This Row],[132 (05JUL1985 09:00:00)-Water Temperature (C)]]*OO[[#This Row],[74]]</f>
        <v>9.9562805566100012E-5</v>
      </c>
      <c r="BY543" s="10">
        <f>3/24000000*OO[[#This Row],[133 (05JUL1985 12:00:00)-Water Temperature (C)]]*OO[[#This Row],[75]]</f>
        <v>1.4024115611100001E-4</v>
      </c>
      <c r="BZ543" s="10">
        <f>3/24000000*OO[[#This Row],[134 (05JUL1985 15:00:00)-Water Temperature (C)]]*OO[[#This Row],[76]]</f>
        <v>1.9349700881529999E-4</v>
      </c>
      <c r="CA543" s="10">
        <f>3/24000000*OO[[#This Row],[135 (05JUL1985 18:00:00)-Water Temperature (C)]]*OO[[#This Row],[77]]</f>
        <v>2.6193357088695002E-4</v>
      </c>
      <c r="CB543" s="10">
        <f>3/24000000*OO[[#This Row],[136 (05JUL1985 21:00:00)-Water Temperature (C)]]*OO[[#This Row],[78]]</f>
        <v>3.4794660304249996E-4</v>
      </c>
      <c r="CC543" s="10">
        <f>3/24000000*OO[[#This Row],[137 (06JUL1985 00:00:00)-Water Temperature (C)]]*OO[[#This Row],[79]]</f>
        <v>4.5449602128699997E-4</v>
      </c>
      <c r="CD543" s="10">
        <f>3/24000000*OO[[#This Row],[138 (06JUL1985 03:00:00)-Water Temperature (C)]]*OO[[#This Row],[80]]</f>
        <v>5.8473309862162501E-4</v>
      </c>
      <c r="CE543" s="10">
        <f>3/24000000*OO[[#This Row],[139 (06JUL1985 06:00:00)-Water Temperature (C)]]*OO[[#This Row],[81]]</f>
        <v>7.4251447323199992E-4</v>
      </c>
      <c r="CF543" s="10">
        <f>3/24000000*OO[[#This Row],[140 (06JUL1985 09:00:00)-Water Temperature (C)]]*OO[[#This Row],[82]]</f>
        <v>9.3479586348074988E-4</v>
      </c>
      <c r="CG543" s="10">
        <f>3/24000000*OO[[#This Row],[141 (06JUL1985 12:00:00)-Water Temperature (C)]]*OO[[#This Row],[83]]</f>
        <v>1.16494016955175E-3</v>
      </c>
      <c r="CH543" s="10">
        <f>3/24000000*OO[[#This Row],[142 (06JUL1985 15:00:00)-Water Temperature (C)]]*OO[[#This Row],[84]]</f>
        <v>1.4375459010839999E-3</v>
      </c>
      <c r="CI543" s="10">
        <f>3/24000000*OO[[#This Row],[143 (06JUL1985 18:00:00)-Water Temperature (C)]]*OO[[#This Row],[85]]</f>
        <v>1.7535719762854999E-3</v>
      </c>
      <c r="CJ543" s="10">
        <f>3/24000000*OO[[#This Row],[144 (06JUL1985 21:00:00)-Water Temperature (C)]]*OO[[#This Row],[86]]</f>
        <v>2.1116579690827501E-3</v>
      </c>
      <c r="CK543" s="10">
        <f>3/24000000*OO[[#This Row],[145 (07JUL1985 00:00:00)-Water Temperature (C)]]*OO[[#This Row],[87]]</f>
        <v>2.5085895445469998E-3</v>
      </c>
      <c r="CL543" s="10">
        <f>3/24000000*OO[[#This Row],[146 (07JUL1985 03:00:00)-Water Temperature (C)]]*OO[[#This Row],[88]]</f>
        <v>2.9536816477437498E-3</v>
      </c>
      <c r="CM543" s="10">
        <f>3/24000000*OO[[#This Row],[147 (07JUL1985 06:00:00)-Water Temperature (C)]]*OO[[#This Row],[89]]</f>
        <v>3.4525755083024993E-3</v>
      </c>
      <c r="CN543" s="10">
        <f>3/24000000*OO[[#This Row],[148 (07JUL1985 09:00:00)-Water Temperature (C)]]*OO[[#This Row],[90]]</f>
        <v>4.0179251890924998E-3</v>
      </c>
      <c r="CO543" s="10">
        <f>3/24000000*OO[[#This Row],[149 (07JUL1985 12:00:00)-Water Temperature (C)]]*OO[[#This Row],[91]]</f>
        <v>4.6521266648412501E-3</v>
      </c>
      <c r="CP543" s="10">
        <f>3/24000000*OO[[#This Row],[150 (07JUL1985 15:00:00)-Water Temperature (C)]]*OO[[#This Row],[92]]</f>
        <v>4.6521266648412501E-3</v>
      </c>
      <c r="CQ543" s="10">
        <f>3/24000000*OO[[#This Row],[151 (07JUL1985 18:00:00)-Water Temperature (C)]]*OO[[#This Row],[93]]</f>
        <v>4.6521266648412501E-3</v>
      </c>
      <c r="CR543" s="10">
        <f>3/24000000*OO[[#This Row],[152 (07JUL1985 21:00:00)-Water Temperature (C)]]*OO[[#This Row],[94]]</f>
        <v>4.6521266648412501E-3</v>
      </c>
      <c r="CS543" s="10">
        <f>3/24000000*OO[[#This Row],[153 (08JUL1985 00:00:00)-Water Temperature (C)]]*OO[[#This Row],[95]]</f>
        <v>4.6521266648412501E-3</v>
      </c>
      <c r="CT543" s="10">
        <f>3/24000000*OO[[#This Row],[154 (08JUL1985 03:00:00)-Water Temperature (C)]]*OO[[#This Row],[96]]</f>
        <v>4.6521266648412501E-3</v>
      </c>
      <c r="CU543" s="10">
        <f>3/24000000*OO[[#This Row],[155 (08JUL1985 06:00:00)-Water Temperature (C)]]*OO[[#This Row],[97]]</f>
        <v>4.6521266648412501E-3</v>
      </c>
      <c r="CV543" s="10">
        <f>3/24000000*OO[[#This Row],[156 (08JUL1985 09:00:00)-Water Temperature (C)]]*OO[[#This Row],[98]]</f>
        <v>4.6521266648412501E-3</v>
      </c>
      <c r="CW543" s="10">
        <f>3/24000000*OO[[#This Row],[157 (08JUL1985 12:00:00)-Water Temperature (C)]]*OO[[#This Row],[99]]</f>
        <v>4.6521266648412501E-3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6.7966024092449992E-43</v>
      </c>
      <c r="AK544" s="10">
        <f>3/24000000*OO[[#This Row],[93 (30JUN1985 12:00:00)-Water Temperature (C)]]*OO[[#This Row],[35]]</f>
        <v>1.0082504416495E-39</v>
      </c>
      <c r="AL544" s="10">
        <f>3/24000000*OO[[#This Row],[94 (30JUN1985 15:00:00)-Water Temperature (C)]]*OO[[#This Row],[36]]</f>
        <v>7.3851999468299999E-37</v>
      </c>
      <c r="AM544" s="10">
        <f>3/24000000*OO[[#This Row],[95 (30JUN1985 18:00:00)-Water Temperature (C)]]*OO[[#This Row],[37]]</f>
        <v>2.9436468699774996E-34</v>
      </c>
      <c r="AN544" s="10">
        <f>3/24000000*OO[[#This Row],[96 (30JUN1985 21:00:00)-Water Temperature (C)]]*OO[[#This Row],[38]]</f>
        <v>6.8618845348000004E-32</v>
      </c>
      <c r="AO544" s="10">
        <f>3/24000000*OO[[#This Row],[97 (01JUL1985 00:00:00)-Water Temperature (C)]]*OO[[#This Row],[39]]</f>
        <v>9.9319080342387503E-30</v>
      </c>
      <c r="AP544" s="10">
        <f>3/24000000*OO[[#This Row],[98 (01JUL1985 03:00:00)-Water Temperature (C)]]*OO[[#This Row],[40]]</f>
        <v>9.4322498098124994E-28</v>
      </c>
      <c r="AQ544" s="10">
        <f>3/24000000*OO[[#This Row],[99 (01JUL1985 06:00:00)-Water Temperature (C)]]*OO[[#This Row],[41]]</f>
        <v>6.1544394539999998E-26</v>
      </c>
      <c r="AR544" s="10">
        <f>3/24000000*OO[[#This Row],[100 (01JUL1985 09:00:00)-Water Temperature (C)]]*OO[[#This Row],[42]]</f>
        <v>2.8808295308749999E-24</v>
      </c>
      <c r="AS544" s="10">
        <f>3/24000000*OO[[#This Row],[101 (01JUL1985 12:00:00)-Water Temperature (C)]]*OO[[#This Row],[43]]</f>
        <v>9.9369299744875001E-23</v>
      </c>
      <c r="AT544" s="10">
        <f>3/24000000*OO[[#This Row],[102 (01JUL1985 15:00:00)-Water Temperature (C)]]*OO[[#This Row],[44]]</f>
        <v>2.5921362053061252E-21</v>
      </c>
      <c r="AU544" s="10">
        <f>3/24000000*OO[[#This Row],[103 (01JUL1985 18:00:00)-Water Temperature (C)]]*OO[[#This Row],[45]]</f>
        <v>5.2375505410800002E-20</v>
      </c>
      <c r="AV544" s="10">
        <f>3/24000000*OO[[#This Row],[104 (01JUL1985 21:00:00)-Water Temperature (C)]]*OO[[#This Row],[46]]</f>
        <v>8.3597684355074994E-19</v>
      </c>
      <c r="AW544" s="10">
        <f>3/24000000*OO[[#This Row],[105 (02JUL1985 00:00:00)-Water Temperature (C)]]*OO[[#This Row],[47]]</f>
        <v>1.0774499509068748E-17</v>
      </c>
      <c r="AX544" s="10">
        <f>3/24000000*OO[[#This Row],[106 (02JUL1985 03:00:00)-Water Temperature (C)]]*OO[[#This Row],[48]]</f>
        <v>1.145520647745E-16</v>
      </c>
      <c r="AY544" s="10">
        <f>3/24000000*OO[[#This Row],[107 (02JUL1985 06:00:00)-Water Temperature (C)]]*OO[[#This Row],[49]]</f>
        <v>1.023490820465E-15</v>
      </c>
      <c r="AZ544" s="10">
        <f>3/24000000*OO[[#This Row],[108 (02JUL1985 09:00:00)-Water Temperature (C)]]*OO[[#This Row],[50]]</f>
        <v>7.8406599058124998E-15</v>
      </c>
      <c r="BA544" s="10">
        <f>3/24000000*OO[[#This Row],[109 (02JUL1985 12:00:00)-Water Temperature (C)]]*OO[[#This Row],[51]]</f>
        <v>5.1845736759800001E-14</v>
      </c>
      <c r="BB544" s="10">
        <f>3/24000000*OO[[#This Row],[110 (02JUL1985 15:00:00)-Water Temperature (C)]]*OO[[#This Row],[52]]</f>
        <v>2.98792443222E-13</v>
      </c>
      <c r="BC544" s="10">
        <f>3/24000000*OO[[#This Row],[111 (02JUL1985 18:00:00)-Water Temperature (C)]]*OO[[#This Row],[53]]</f>
        <v>1.5142928307512497E-12</v>
      </c>
      <c r="BD544" s="10">
        <f>3/24000000*OO[[#This Row],[112 (02JUL1985 21:00:00)-Water Temperature (C)]]*OO[[#This Row],[54]]</f>
        <v>6.8083654462775E-12</v>
      </c>
      <c r="BE544" s="10">
        <f>3/24000000*OO[[#This Row],[113 (03JUL1985 00:00:00)-Water Temperature (C)]]*OO[[#This Row],[55]]</f>
        <v>2.7429257470574998E-11</v>
      </c>
      <c r="BF544" s="10">
        <f>3/24000000*OO[[#This Row],[114 (03JUL1985 03:00:00)-Water Temperature (C)]]*OO[[#This Row],[56]]</f>
        <v>1.0017937905084998E-10</v>
      </c>
      <c r="BG544" s="10">
        <f>3/24000000*OO[[#This Row],[115 (03JUL1985 06:00:00)-Water Temperature (C)]]*OO[[#This Row],[57]]</f>
        <v>3.3582503623199994E-10</v>
      </c>
      <c r="BH544" s="10">
        <f>3/24000000*OO[[#This Row],[116 (03JUL1985 09:00:00)-Water Temperature (C)]]*OO[[#This Row],[58]]</f>
        <v>1.043796738508875E-9</v>
      </c>
      <c r="BI544" s="10">
        <f>3/24000000*OO[[#This Row],[117 (03JUL1985 12:00:00)-Water Temperature (C)]]*OO[[#This Row],[59]]</f>
        <v>2.9968340380550003E-9</v>
      </c>
      <c r="BJ544" s="10">
        <f>3/24000000*OO[[#This Row],[118 (03JUL1985 15:00:00)-Water Temperature (C)]]*OO[[#This Row],[60]]</f>
        <v>8.0284425943312498E-9</v>
      </c>
      <c r="BK544" s="10">
        <f>3/24000000*OO[[#This Row],[119 (03JUL1985 18:00:00)-Water Temperature (C)]]*OO[[#This Row],[61]]</f>
        <v>2.01057858297375E-8</v>
      </c>
      <c r="BL544" s="10">
        <f>3/24000000*OO[[#This Row],[120 (03JUL1985 21:00:00)-Water Temperature (C)]]*OO[[#This Row],[62]]</f>
        <v>4.7231931293249996E-8</v>
      </c>
      <c r="BM544" s="10">
        <f>3/24000000*OO[[#This Row],[121 (04JUL1985 00:00:00)-Water Temperature (C)]]*OO[[#This Row],[63]]</f>
        <v>1.0463083464648748E-7</v>
      </c>
      <c r="BN544" s="10">
        <f>3/24000000*OO[[#This Row],[122 (04JUL1985 03:00:00)-Water Temperature (C)]]*OO[[#This Row],[64]]</f>
        <v>2.1988719545537498E-7</v>
      </c>
      <c r="BO544" s="10">
        <f>3/24000000*OO[[#This Row],[123 (04JUL1985 06:00:00)-Water Temperature (C)]]*OO[[#This Row],[65]]</f>
        <v>4.4078373243449994E-7</v>
      </c>
      <c r="BP544" s="10">
        <f>3/24000000*OO[[#This Row],[124 (04JUL1985 09:00:00)-Water Temperature (C)]]*OO[[#This Row],[66]]</f>
        <v>8.495068566435E-7</v>
      </c>
      <c r="BQ544" s="10">
        <f>3/24000000*OO[[#This Row],[125 (04JUL1985 12:00:00)-Water Temperature (C)]]*OO[[#This Row],[67]]</f>
        <v>1.5737892215141249E-6</v>
      </c>
      <c r="BR544" s="10">
        <f>3/24000000*OO[[#This Row],[126 (04JUL1985 15:00:00)-Water Temperature (C)]]*OO[[#This Row],[68]]</f>
        <v>2.8086692764812501E-6</v>
      </c>
      <c r="BS544" s="10">
        <f>3/24000000*OO[[#This Row],[127 (04JUL1985 18:00:00)-Water Temperature (C)]]*OO[[#This Row],[69]]</f>
        <v>4.834753378699999E-6</v>
      </c>
      <c r="BT544" s="10">
        <f>3/24000000*OO[[#This Row],[128 (04JUL1985 21:00:00)-Water Temperature (C)]]*OO[[#This Row],[70]]</f>
        <v>8.0180876443799993E-6</v>
      </c>
      <c r="BU544" s="10">
        <f>3/24000000*OO[[#This Row],[129 (05JUL1985 00:00:00)-Water Temperature (C)]]*OO[[#This Row],[71]]</f>
        <v>1.2845967435052498E-5</v>
      </c>
      <c r="BV544" s="10">
        <f>3/24000000*OO[[#This Row],[130 (05JUL1985 03:00:00)-Water Temperature (C)]]*OO[[#This Row],[72]]</f>
        <v>2.00023632868475E-5</v>
      </c>
      <c r="BW544" s="10">
        <f>3/24000000*OO[[#This Row],[131 (05JUL1985 06:00:00)-Water Temperature (C)]]*OO[[#This Row],[73]]</f>
        <v>3.0359244191062494E-5</v>
      </c>
      <c r="BX544" s="10">
        <f>3/24000000*OO[[#This Row],[132 (05JUL1985 09:00:00)-Water Temperature (C)]]*OO[[#This Row],[74]]</f>
        <v>4.5148921825349996E-5</v>
      </c>
      <c r="BY544" s="10">
        <f>3/24000000*OO[[#This Row],[133 (05JUL1985 12:00:00)-Water Temperature (C)]]*OO[[#This Row],[75]]</f>
        <v>6.5693244260250002E-5</v>
      </c>
      <c r="BZ544" s="10">
        <f>3/24000000*OO[[#This Row],[134 (05JUL1985 15:00:00)-Water Temperature (C)]]*OO[[#This Row],[76]]</f>
        <v>9.3516823787199999E-5</v>
      </c>
      <c r="CA544" s="10">
        <f>3/24000000*OO[[#This Row],[135 (05JUL1985 18:00:00)-Water Temperature (C)]]*OO[[#This Row],[77]]</f>
        <v>1.3045679946862502E-4</v>
      </c>
      <c r="CB544" s="10">
        <f>3/24000000*OO[[#This Row],[136 (05JUL1985 21:00:00)-Water Temperature (C)]]*OO[[#This Row],[78]]</f>
        <v>1.7837238595137499E-4</v>
      </c>
      <c r="CC544" s="10">
        <f>3/24000000*OO[[#This Row],[137 (06JUL1985 00:00:00)-Water Temperature (C)]]*OO[[#This Row],[79]]</f>
        <v>2.3954084176124998E-4</v>
      </c>
      <c r="CD544" s="10">
        <f>3/24000000*OO[[#This Row],[138 (06JUL1985 03:00:00)-Water Temperature (C)]]*OO[[#This Row],[80]]</f>
        <v>3.1650940821375E-4</v>
      </c>
      <c r="CE544" s="10">
        <f>3/24000000*OO[[#This Row],[139 (06JUL1985 06:00:00)-Water Temperature (C)]]*OO[[#This Row],[81]]</f>
        <v>4.1253045640650009E-4</v>
      </c>
      <c r="CF544" s="10">
        <f>3/24000000*OO[[#This Row],[140 (06JUL1985 09:00:00)-Water Temperature (C)]]*OO[[#This Row],[82]]</f>
        <v>5.3260490005800003E-4</v>
      </c>
      <c r="CG544" s="10">
        <f>3/24000000*OO[[#This Row],[141 (06JUL1985 12:00:00)-Water Temperature (C)]]*OO[[#This Row],[83]]</f>
        <v>6.7981526737987492E-4</v>
      </c>
      <c r="CH544" s="10">
        <f>3/24000000*OO[[#This Row],[142 (06JUL1985 15:00:00)-Water Temperature (C)]]*OO[[#This Row],[84]]</f>
        <v>8.5814232132899997E-4</v>
      </c>
      <c r="CI544" s="10">
        <f>3/24000000*OO[[#This Row],[143 (06JUL1985 18:00:00)-Water Temperature (C)]]*OO[[#This Row],[85]]</f>
        <v>1.069916232399E-3</v>
      </c>
      <c r="CJ544" s="10">
        <f>3/24000000*OO[[#This Row],[144 (06JUL1985 21:00:00)-Water Temperature (C)]]*OO[[#This Row],[86]]</f>
        <v>1.3160595312299999E-3</v>
      </c>
      <c r="CK544" s="10">
        <f>3/24000000*OO[[#This Row],[145 (07JUL1985 00:00:00)-Water Temperature (C)]]*OO[[#This Row],[87]]</f>
        <v>1.5958616027173748E-3</v>
      </c>
      <c r="CL544" s="10">
        <f>3/24000000*OO[[#This Row],[146 (07JUL1985 03:00:00)-Water Temperature (C)]]*OO[[#This Row],[88]]</f>
        <v>1.9161264816903746E-3</v>
      </c>
      <c r="CM544" s="10">
        <f>3/24000000*OO[[#This Row],[147 (07JUL1985 06:00:00)-Water Temperature (C)]]*OO[[#This Row],[89]]</f>
        <v>2.2813481577739999E-3</v>
      </c>
      <c r="CN544" s="10">
        <f>3/24000000*OO[[#This Row],[148 (07JUL1985 09:00:00)-Water Temperature (C)]]*OO[[#This Row],[90]]</f>
        <v>2.7020317374527496E-3</v>
      </c>
      <c r="CO544" s="10">
        <f>3/24000000*OO[[#This Row],[149 (07JUL1985 12:00:00)-Water Temperature (C)]]*OO[[#This Row],[91]]</f>
        <v>3.1831542422812494E-3</v>
      </c>
      <c r="CP544" s="10">
        <f>3/24000000*OO[[#This Row],[150 (07JUL1985 15:00:00)-Water Temperature (C)]]*OO[[#This Row],[92]]</f>
        <v>3.1831542422812494E-3</v>
      </c>
      <c r="CQ544" s="10">
        <f>3/24000000*OO[[#This Row],[151 (07JUL1985 18:00:00)-Water Temperature (C)]]*OO[[#This Row],[93]]</f>
        <v>3.1831542422812494E-3</v>
      </c>
      <c r="CR544" s="10">
        <f>3/24000000*OO[[#This Row],[152 (07JUL1985 21:00:00)-Water Temperature (C)]]*OO[[#This Row],[94]]</f>
        <v>3.1831542422812494E-3</v>
      </c>
      <c r="CS544" s="10">
        <f>3/24000000*OO[[#This Row],[153 (08JUL1985 00:00:00)-Water Temperature (C)]]*OO[[#This Row],[95]]</f>
        <v>3.1831542422812494E-3</v>
      </c>
      <c r="CT544" s="10">
        <f>3/24000000*OO[[#This Row],[154 (08JUL1985 03:00:00)-Water Temperature (C)]]*OO[[#This Row],[96]]</f>
        <v>3.1831542422812494E-3</v>
      </c>
      <c r="CU544" s="10">
        <f>3/24000000*OO[[#This Row],[155 (08JUL1985 06:00:00)-Water Temperature (C)]]*OO[[#This Row],[97]]</f>
        <v>3.1831542422812494E-3</v>
      </c>
      <c r="CV544" s="10">
        <f>3/24000000*OO[[#This Row],[156 (08JUL1985 09:00:00)-Water Temperature (C)]]*OO[[#This Row],[98]]</f>
        <v>3.1831542422812494E-3</v>
      </c>
      <c r="CW544" s="10">
        <f>3/24000000*OO[[#This Row],[157 (08JUL1985 12:00:00)-Water Temperature (C)]]*OO[[#This Row],[99]]</f>
        <v>3.1831542422812494E-3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-6.59327667000375E-43</v>
      </c>
      <c r="AM545" s="10">
        <f>3/24000000*OO[[#This Row],[95 (30JUN1985 18:00:00)-Water Temperature (C)]]*OO[[#This Row],[37]]</f>
        <v>-7.1082808533249998E-41</v>
      </c>
      <c r="AN545" s="10">
        <f>3/24000000*OO[[#This Row],[96 (30JUN1985 21:00:00)-Water Temperature (C)]]*OO[[#This Row],[38]]</f>
        <v>-1.4761362908239999E-37</v>
      </c>
      <c r="AO545" s="10">
        <f>3/24000000*OO[[#This Row],[97 (01JUL1985 00:00:00)-Water Temperature (C)]]*OO[[#This Row],[39]]</f>
        <v>-6.6661944963899996E-36</v>
      </c>
      <c r="AP545" s="10">
        <f>3/24000000*OO[[#This Row],[98 (01JUL1985 03:00:00)-Water Temperature (C)]]*OO[[#This Row],[40]]</f>
        <v>-3.5639994729100004E-34</v>
      </c>
      <c r="AQ545" s="10">
        <f>3/24000000*OO[[#This Row],[99 (01JUL1985 06:00:00)-Water Temperature (C)]]*OO[[#This Row],[41]]</f>
        <v>1.5476746597619998E-30</v>
      </c>
      <c r="AR545" s="10">
        <f>3/24000000*OO[[#This Row],[100 (01JUL1985 09:00:00)-Water Temperature (C)]]*OO[[#This Row],[42]]</f>
        <v>1.5518230669278751E-27</v>
      </c>
      <c r="AS545" s="10">
        <f>3/24000000*OO[[#This Row],[101 (01JUL1985 12:00:00)-Water Temperature (C)]]*OO[[#This Row],[43]]</f>
        <v>1.0753436987487502E-25</v>
      </c>
      <c r="AT545" s="10">
        <f>3/24000000*OO[[#This Row],[102 (01JUL1985 15:00:00)-Water Temperature (C)]]*OO[[#This Row],[44]]</f>
        <v>4.2556321254249998E-24</v>
      </c>
      <c r="AU545" s="10">
        <f>3/24000000*OO[[#This Row],[103 (01JUL1985 18:00:00)-Water Temperature (C)]]*OO[[#This Row],[45]]</f>
        <v>1.2193264740139997E-22</v>
      </c>
      <c r="AV545" s="10">
        <f>3/24000000*OO[[#This Row],[104 (01JUL1985 21:00:00)-Water Temperature (C)]]*OO[[#This Row],[46]]</f>
        <v>2.6467829659199993E-21</v>
      </c>
      <c r="AW545" s="10">
        <f>3/24000000*OO[[#This Row],[105 (02JUL1985 00:00:00)-Water Temperature (C)]]*OO[[#This Row],[47]]</f>
        <v>4.3567279463749993E-20</v>
      </c>
      <c r="AX545" s="10">
        <f>3/24000000*OO[[#This Row],[106 (02JUL1985 03:00:00)-Water Temperature (C)]]*OO[[#This Row],[48]]</f>
        <v>5.6388624514024994E-19</v>
      </c>
      <c r="AY545" s="10">
        <f>3/24000000*OO[[#This Row],[107 (02JUL1985 06:00:00)-Water Temperature (C)]]*OO[[#This Row],[49]]</f>
        <v>6.2449974366187502E-18</v>
      </c>
      <c r="AZ545" s="10">
        <f>3/24000000*OO[[#This Row],[108 (02JUL1985 09:00:00)-Water Temperature (C)]]*OO[[#This Row],[50]]</f>
        <v>5.6609969321675002E-17</v>
      </c>
      <c r="BA545" s="10">
        <f>3/24000000*OO[[#This Row],[109 (02JUL1985 12:00:00)-Water Temperature (C)]]*OO[[#This Row],[51]]</f>
        <v>4.22552172348E-16</v>
      </c>
      <c r="BB545" s="10">
        <f>3/24000000*OO[[#This Row],[110 (02JUL1985 15:00:00)-Water Temperature (C)]]*OO[[#This Row],[52]]</f>
        <v>2.6929542601762506E-15</v>
      </c>
      <c r="BC545" s="10">
        <f>3/24000000*OO[[#This Row],[111 (02JUL1985 18:00:00)-Water Temperature (C)]]*OO[[#This Row],[53]]</f>
        <v>1.5211308554474998E-14</v>
      </c>
      <c r="BD545" s="10">
        <f>3/24000000*OO[[#This Row],[112 (02JUL1985 21:00:00)-Water Temperature (C)]]*OO[[#This Row],[54]]</f>
        <v>7.7321553375374991E-14</v>
      </c>
      <c r="BE545" s="10">
        <f>3/24000000*OO[[#This Row],[113 (03JUL1985 00:00:00)-Water Temperature (C)]]*OO[[#This Row],[55]]</f>
        <v>3.5086687721400001E-13</v>
      </c>
      <c r="BF545" s="10">
        <f>3/24000000*OO[[#This Row],[114 (03JUL1985 03:00:00)-Water Temperature (C)]]*OO[[#This Row],[56]]</f>
        <v>1.4284394422965001E-12</v>
      </c>
      <c r="BG545" s="10">
        <f>3/24000000*OO[[#This Row],[115 (03JUL1985 06:00:00)-Water Temperature (C)]]*OO[[#This Row],[57]]</f>
        <v>5.4844783745737495E-12</v>
      </c>
      <c r="BH545" s="10">
        <f>3/24000000*OO[[#This Row],[116 (03JUL1985 09:00:00)-Water Temperature (C)]]*OO[[#This Row],[58]]</f>
        <v>1.9190972222982499E-11</v>
      </c>
      <c r="BI545" s="10">
        <f>3/24000000*OO[[#This Row],[117 (03JUL1985 12:00:00)-Water Temperature (C)]]*OO[[#This Row],[59]]</f>
        <v>6.0395498357599994E-11</v>
      </c>
      <c r="BJ545" s="10">
        <f>3/24000000*OO[[#This Row],[118 (03JUL1985 15:00:00)-Water Temperature (C)]]*OO[[#This Row],[60]]</f>
        <v>1.8207361590599999E-10</v>
      </c>
      <c r="BK545" s="10">
        <f>3/24000000*OO[[#This Row],[119 (03JUL1985 18:00:00)-Water Temperature (C)]]*OO[[#This Row],[61]]</f>
        <v>5.206457140025E-10</v>
      </c>
      <c r="BL545" s="10">
        <f>3/24000000*OO[[#This Row],[120 (03JUL1985 21:00:00)-Water Temperature (C)]]*OO[[#This Row],[62]]</f>
        <v>1.4037979902699998E-9</v>
      </c>
      <c r="BM545" s="10">
        <f>3/24000000*OO[[#This Row],[121 (04JUL1985 00:00:00)-Water Temperature (C)]]*OO[[#This Row],[63]]</f>
        <v>3.53127942465125E-9</v>
      </c>
      <c r="BN545" s="10">
        <f>3/24000000*OO[[#This Row],[122 (04JUL1985 03:00:00)-Water Temperature (C)]]*OO[[#This Row],[64]]</f>
        <v>8.2609994630299998E-9</v>
      </c>
      <c r="BO545" s="10">
        <f>3/24000000*OO[[#This Row],[123 (04JUL1985 06:00:00)-Water Temperature (C)]]*OO[[#This Row],[65]]</f>
        <v>1.7922351065354997E-8</v>
      </c>
      <c r="BP545" s="10">
        <f>3/24000000*OO[[#This Row],[124 (04JUL1985 09:00:00)-Water Temperature (C)]]*OO[[#This Row],[66]]</f>
        <v>3.7131310794375003E-8</v>
      </c>
      <c r="BQ545" s="10">
        <f>3/24000000*OO[[#This Row],[125 (04JUL1985 12:00:00)-Water Temperature (C)]]*OO[[#This Row],[67]]</f>
        <v>7.4594124299349993E-8</v>
      </c>
      <c r="BR545" s="10">
        <f>3/24000000*OO[[#This Row],[126 (04JUL1985 15:00:00)-Water Temperature (C)]]*OO[[#This Row],[68]]</f>
        <v>1.4491675635499997E-7</v>
      </c>
      <c r="BS545" s="10">
        <f>3/24000000*OO[[#This Row],[127 (04JUL1985 18:00:00)-Water Temperature (C)]]*OO[[#This Row],[69]]</f>
        <v>2.6935904659252496E-7</v>
      </c>
      <c r="BT545" s="10">
        <f>3/24000000*OO[[#This Row],[128 (04JUL1985 21:00:00)-Water Temperature (C)]]*OO[[#This Row],[70]]</f>
        <v>4.7590973974575003E-7</v>
      </c>
      <c r="BU545" s="10">
        <f>3/24000000*OO[[#This Row],[129 (05JUL1985 00:00:00)-Water Temperature (C)]]*OO[[#This Row],[71]]</f>
        <v>8.0747769822750002E-7</v>
      </c>
      <c r="BV545" s="10">
        <f>3/24000000*OO[[#This Row],[130 (05JUL1985 03:00:00)-Water Temperature (C)]]*OO[[#This Row],[72]]</f>
        <v>1.3332537211015001E-6</v>
      </c>
      <c r="BW545" s="10">
        <f>3/24000000*OO[[#This Row],[131 (05JUL1985 06:00:00)-Water Temperature (C)]]*OO[[#This Row],[73]]</f>
        <v>2.147814703078E-6</v>
      </c>
      <c r="BX545" s="10">
        <f>3/24000000*OO[[#This Row],[132 (05JUL1985 09:00:00)-Water Temperature (C)]]*OO[[#This Row],[74]]</f>
        <v>3.3830208834074996E-6</v>
      </c>
      <c r="BY545" s="10">
        <f>3/24000000*OO[[#This Row],[133 (05JUL1985 12:00:00)-Water Temperature (C)]]*OO[[#This Row],[75]]</f>
        <v>5.1942691050249998E-6</v>
      </c>
      <c r="BZ545" s="10">
        <f>3/24000000*OO[[#This Row],[134 (05JUL1985 15:00:00)-Water Temperature (C)]]*OO[[#This Row],[76]]</f>
        <v>7.7772972830425012E-6</v>
      </c>
      <c r="CA545" s="10">
        <f>3/24000000*OO[[#This Row],[135 (05JUL1985 18:00:00)-Water Temperature (C)]]*OO[[#This Row],[77]]</f>
        <v>1.1393208658824999E-5</v>
      </c>
      <c r="CB545" s="10">
        <f>3/24000000*OO[[#This Row],[136 (05JUL1985 21:00:00)-Water Temperature (C)]]*OO[[#This Row],[78]]</f>
        <v>1.6344053898562501E-5</v>
      </c>
      <c r="CC545" s="10">
        <f>3/24000000*OO[[#This Row],[137 (06JUL1985 00:00:00)-Water Temperature (C)]]*OO[[#This Row],[79]]</f>
        <v>2.3012818134187498E-5</v>
      </c>
      <c r="CD545" s="10">
        <f>3/24000000*OO[[#This Row],[138 (06JUL1985 03:00:00)-Water Temperature (C)]]*OO[[#This Row],[80]]</f>
        <v>3.1790985715124994E-5</v>
      </c>
      <c r="CE545" s="10">
        <f>3/24000000*OO[[#This Row],[139 (06JUL1985 06:00:00)-Water Temperature (C)]]*OO[[#This Row],[81]]</f>
        <v>4.2755722517849999E-5</v>
      </c>
      <c r="CF545" s="10">
        <f>3/24000000*OO[[#This Row],[140 (06JUL1985 09:00:00)-Water Temperature (C)]]*OO[[#This Row],[82]]</f>
        <v>5.662716409680001E-5</v>
      </c>
      <c r="CG545" s="10">
        <f>3/24000000*OO[[#This Row],[141 (06JUL1985 12:00:00)-Water Temperature (C)]]*OO[[#This Row],[83]]</f>
        <v>7.4591201537287487E-5</v>
      </c>
      <c r="CH545" s="10">
        <f>3/24000000*OO[[#This Row],[142 (06JUL1985 15:00:00)-Water Temperature (C)]]*OO[[#This Row],[84]]</f>
        <v>9.7869382641674999E-5</v>
      </c>
      <c r="CI545" s="10">
        <f>3/24000000*OO[[#This Row],[143 (06JUL1985 18:00:00)-Water Temperature (C)]]*OO[[#This Row],[85]]</f>
        <v>1.2674954699234999E-4</v>
      </c>
      <c r="CJ545" s="10">
        <f>3/24000000*OO[[#This Row],[144 (06JUL1985 21:00:00)-Water Temperature (C)]]*OO[[#This Row],[86]]</f>
        <v>1.6093804233086251E-4</v>
      </c>
      <c r="CK545" s="10">
        <f>3/24000000*OO[[#This Row],[145 (07JUL1985 00:00:00)-Water Temperature (C)]]*OO[[#This Row],[87]]</f>
        <v>2.0041350998938751E-4</v>
      </c>
      <c r="CL545" s="10">
        <f>3/24000000*OO[[#This Row],[146 (07JUL1985 03:00:00)-Water Temperature (C)]]*OO[[#This Row],[88]]</f>
        <v>2.472484528595E-4</v>
      </c>
      <c r="CM545" s="10">
        <f>3/24000000*OO[[#This Row],[147 (07JUL1985 06:00:00)-Water Temperature (C)]]*OO[[#This Row],[89]]</f>
        <v>3.0456151500000002E-4</v>
      </c>
      <c r="CN545" s="10">
        <f>3/24000000*OO[[#This Row],[148 (07JUL1985 09:00:00)-Water Temperature (C)]]*OO[[#This Row],[90]]</f>
        <v>3.7378348405874999E-4</v>
      </c>
      <c r="CO545" s="10">
        <f>3/24000000*OO[[#This Row],[149 (07JUL1985 12:00:00)-Water Temperature (C)]]*OO[[#This Row],[91]]</f>
        <v>4.5318100214125E-4</v>
      </c>
      <c r="CP545" s="10">
        <f>3/24000000*OO[[#This Row],[150 (07JUL1985 15:00:00)-Water Temperature (C)]]*OO[[#This Row],[92]]</f>
        <v>4.5318100214125E-4</v>
      </c>
      <c r="CQ545" s="10">
        <f>3/24000000*OO[[#This Row],[151 (07JUL1985 18:00:00)-Water Temperature (C)]]*OO[[#This Row],[93]]</f>
        <v>4.5318100214125E-4</v>
      </c>
      <c r="CR545" s="10">
        <f>3/24000000*OO[[#This Row],[152 (07JUL1985 21:00:00)-Water Temperature (C)]]*OO[[#This Row],[94]]</f>
        <v>4.5318100214125E-4</v>
      </c>
      <c r="CS545" s="10">
        <f>3/24000000*OO[[#This Row],[153 (08JUL1985 00:00:00)-Water Temperature (C)]]*OO[[#This Row],[95]]</f>
        <v>4.5318100214125E-4</v>
      </c>
      <c r="CT545" s="10">
        <f>3/24000000*OO[[#This Row],[154 (08JUL1985 03:00:00)-Water Temperature (C)]]*OO[[#This Row],[96]]</f>
        <v>4.5318100214125E-4</v>
      </c>
      <c r="CU545" s="10">
        <f>3/24000000*OO[[#This Row],[155 (08JUL1985 06:00:00)-Water Temperature (C)]]*OO[[#This Row],[97]]</f>
        <v>4.5318100214125E-4</v>
      </c>
      <c r="CV545" s="10">
        <f>3/24000000*OO[[#This Row],[156 (08JUL1985 09:00:00)-Water Temperature (C)]]*OO[[#This Row],[98]]</f>
        <v>4.5318100214125E-4</v>
      </c>
      <c r="CW545" s="10">
        <f>3/24000000*OO[[#This Row],[157 (08JUL1985 12:00:00)-Water Temperature (C)]]*OO[[#This Row],[99]]</f>
        <v>4.5318100214125E-4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3.9990559461800002E-42</v>
      </c>
      <c r="AL546" s="10">
        <f>3/24000000*OO[[#This Row],[94 (30JUN1985 15:00:00)-Water Temperature (C)]]*OO[[#This Row],[36]]</f>
        <v>3.22513270863E-39</v>
      </c>
      <c r="AM546" s="10">
        <f>3/24000000*OO[[#This Row],[95 (30JUN1985 18:00:00)-Water Temperature (C)]]*OO[[#This Row],[37]]</f>
        <v>1.4090353498515E-36</v>
      </c>
      <c r="AN546" s="10">
        <f>3/24000000*OO[[#This Row],[96 (30JUN1985 21:00:00)-Water Temperature (C)]]*OO[[#This Row],[38]]</f>
        <v>3.5902258022400004E-34</v>
      </c>
      <c r="AO546" s="10">
        <f>3/24000000*OO[[#This Row],[97 (01JUL1985 00:00:00)-Water Temperature (C)]]*OO[[#This Row],[39]]</f>
        <v>5.6689372347299999E-32</v>
      </c>
      <c r="AP546" s="10">
        <f>3/24000000*OO[[#This Row],[98 (01JUL1985 03:00:00)-Water Temperature (C)]]*OO[[#This Row],[40]]</f>
        <v>5.8592429578574996E-30</v>
      </c>
      <c r="AQ546" s="10">
        <f>3/24000000*OO[[#This Row],[99 (01JUL1985 06:00:00)-Water Temperature (C)]]*OO[[#This Row],[41]]</f>
        <v>4.1488470577224998E-28</v>
      </c>
      <c r="AR546" s="10">
        <f>3/24000000*OO[[#This Row],[100 (01JUL1985 09:00:00)-Water Temperature (C)]]*OO[[#This Row],[42]]</f>
        <v>2.1058501518659999E-26</v>
      </c>
      <c r="AS546" s="10">
        <f>3/24000000*OO[[#This Row],[101 (01JUL1985 12:00:00)-Water Temperature (C)]]*OO[[#This Row],[43]]</f>
        <v>7.8725594689537482E-25</v>
      </c>
      <c r="AT546" s="10">
        <f>3/24000000*OO[[#This Row],[102 (01JUL1985 15:00:00)-Water Temperature (C)]]*OO[[#This Row],[44]]</f>
        <v>2.2233911383867499E-23</v>
      </c>
      <c r="AU546" s="10">
        <f>3/24000000*OO[[#This Row],[103 (01JUL1985 18:00:00)-Water Temperature (C)]]*OO[[#This Row],[45]]</f>
        <v>4.8593142493450002E-22</v>
      </c>
      <c r="AV546" s="10">
        <f>3/24000000*OO[[#This Row],[104 (01JUL1985 21:00:00)-Water Temperature (C)]]*OO[[#This Row],[46]]</f>
        <v>8.3886238437300006E-21</v>
      </c>
      <c r="AW546" s="10">
        <f>3/24000000*OO[[#This Row],[105 (02JUL1985 00:00:00)-Water Temperature (C)]]*OO[[#This Row],[47]]</f>
        <v>1.169016117579E-19</v>
      </c>
      <c r="AX546" s="10">
        <f>3/24000000*OO[[#This Row],[106 (02JUL1985 03:00:00)-Water Temperature (C)]]*OO[[#This Row],[48]]</f>
        <v>1.3424071834923751E-18</v>
      </c>
      <c r="AY546" s="10">
        <f>3/24000000*OO[[#This Row],[107 (02JUL1985 06:00:00)-Water Temperature (C)]]*OO[[#This Row],[49]]</f>
        <v>1.2995275344989999E-17</v>
      </c>
      <c r="AZ546" s="10">
        <f>3/24000000*OO[[#This Row],[108 (02JUL1985 09:00:00)-Water Temperature (C)]]*OO[[#This Row],[50]]</f>
        <v>1.0716556638629999E-16</v>
      </c>
      <c r="BA546" s="10">
        <f>3/24000000*OO[[#This Row],[109 (02JUL1985 12:00:00)-Water Temperature (C)]]*OO[[#This Row],[51]]</f>
        <v>7.61783544353625E-16</v>
      </c>
      <c r="BB546" s="10">
        <f>3/24000000*OO[[#This Row],[110 (02JUL1985 15:00:00)-Water Temperature (C)]]*OO[[#This Row],[52]]</f>
        <v>4.7164650579137501E-15</v>
      </c>
      <c r="BC546" s="10">
        <f>3/24000000*OO[[#This Row],[111 (02JUL1985 18:00:00)-Water Temperature (C)]]*OO[[#This Row],[53]]</f>
        <v>2.5667195921895001E-14</v>
      </c>
      <c r="BD546" s="10">
        <f>3/24000000*OO[[#This Row],[112 (02JUL1985 21:00:00)-Water Temperature (C)]]*OO[[#This Row],[54]]</f>
        <v>1.2387179979054999E-13</v>
      </c>
      <c r="BE546" s="10">
        <f>3/24000000*OO[[#This Row],[113 (03JUL1985 00:00:00)-Water Temperature (C)]]*OO[[#This Row],[55]]</f>
        <v>5.3565100475849997E-13</v>
      </c>
      <c r="BF546" s="10">
        <f>3/24000000*OO[[#This Row],[114 (03JUL1985 03:00:00)-Water Temperature (C)]]*OO[[#This Row],[56]]</f>
        <v>2.0981980745134996E-12</v>
      </c>
      <c r="BG546" s="10">
        <f>3/24000000*OO[[#This Row],[115 (03JUL1985 06:00:00)-Water Temperature (C)]]*OO[[#This Row],[57]]</f>
        <v>7.5191661002500011E-12</v>
      </c>
      <c r="BH546" s="10">
        <f>3/24000000*OO[[#This Row],[116 (03JUL1985 09:00:00)-Water Temperature (C)]]*OO[[#This Row],[58]]</f>
        <v>2.4962295434615002E-11</v>
      </c>
      <c r="BI546" s="10">
        <f>3/24000000*OO[[#This Row],[117 (03JUL1985 12:00:00)-Water Temperature (C)]]*OO[[#This Row],[59]]</f>
        <v>7.6623665710899987E-11</v>
      </c>
      <c r="BJ546" s="10">
        <f>3/24000000*OO[[#This Row],[118 (03JUL1985 15:00:00)-Water Temperature (C)]]*OO[[#This Row],[60]]</f>
        <v>2.1952188497216251E-10</v>
      </c>
      <c r="BK546" s="10">
        <f>3/24000000*OO[[#This Row],[119 (03JUL1985 18:00:00)-Water Temperature (C)]]*OO[[#This Row],[61]]</f>
        <v>5.8803859872999997E-10</v>
      </c>
      <c r="BL546" s="10">
        <f>3/24000000*OO[[#This Row],[120 (03JUL1985 21:00:00)-Water Temperature (C)]]*OO[[#This Row],[62]]</f>
        <v>1.4779122282944999E-9</v>
      </c>
      <c r="BM546" s="10">
        <f>3/24000000*OO[[#This Row],[121 (04JUL1985 00:00:00)-Water Temperature (C)]]*OO[[#This Row],[63]]</f>
        <v>3.5027048428199997E-9</v>
      </c>
      <c r="BN546" s="10">
        <f>3/24000000*OO[[#This Row],[122 (04JUL1985 03:00:00)-Water Temperature (C)]]*OO[[#This Row],[64]]</f>
        <v>7.8708938381237493E-9</v>
      </c>
      <c r="BO546" s="10">
        <f>3/24000000*OO[[#This Row],[123 (04JUL1985 06:00:00)-Water Temperature (C)]]*OO[[#This Row],[65]]</f>
        <v>1.6848223031639997E-8</v>
      </c>
      <c r="BP546" s="10">
        <f>3/24000000*OO[[#This Row],[124 (04JUL1985 09:00:00)-Water Temperature (C)]]*OO[[#This Row],[66]]</f>
        <v>3.4577707532625001E-8</v>
      </c>
      <c r="BQ546" s="10">
        <f>3/24000000*OO[[#This Row],[125 (04JUL1985 12:00:00)-Water Temperature (C)]]*OO[[#This Row],[67]]</f>
        <v>6.8103318482999984E-8</v>
      </c>
      <c r="BR546" s="10">
        <f>3/24000000*OO[[#This Row],[126 (04JUL1985 15:00:00)-Water Temperature (C)]]*OO[[#This Row],[68]]</f>
        <v>1.2909668358915E-7</v>
      </c>
      <c r="BS546" s="10">
        <f>3/24000000*OO[[#This Row],[127 (04JUL1985 18:00:00)-Water Temperature (C)]]*OO[[#This Row],[69]]</f>
        <v>2.3593556739918751E-7</v>
      </c>
      <c r="BT546" s="10">
        <f>3/24000000*OO[[#This Row],[128 (04JUL1985 21:00:00)-Water Temperature (C)]]*OO[[#This Row],[70]]</f>
        <v>4.1536751481174998E-7</v>
      </c>
      <c r="BU546" s="10">
        <f>3/24000000*OO[[#This Row],[129 (05JUL1985 00:00:00)-Water Temperature (C)]]*OO[[#This Row],[71]]</f>
        <v>7.060459183146249E-7</v>
      </c>
      <c r="BV546" s="10">
        <f>3/24000000*OO[[#This Row],[130 (05JUL1985 03:00:00)-Water Temperature (C)]]*OO[[#This Row],[72]]</f>
        <v>1.1649071077044999E-6</v>
      </c>
      <c r="BW546" s="10">
        <f>3/24000000*OO[[#This Row],[131 (05JUL1985 06:00:00)-Water Temperature (C)]]*OO[[#This Row],[73]]</f>
        <v>1.8711783995992503E-6</v>
      </c>
      <c r="BX546" s="10">
        <f>3/24000000*OO[[#This Row],[132 (05JUL1985 09:00:00)-Water Temperature (C)]]*OO[[#This Row],[74]]</f>
        <v>2.94004797253625E-6</v>
      </c>
      <c r="BY546" s="10">
        <f>3/24000000*OO[[#This Row],[133 (05JUL1985 12:00:00)-Water Temperature (C)]]*OO[[#This Row],[75]]</f>
        <v>4.5149073140737501E-6</v>
      </c>
      <c r="BZ546" s="10">
        <f>3/24000000*OO[[#This Row],[134 (05JUL1985 15:00:00)-Water Temperature (C)]]*OO[[#This Row],[76]]</f>
        <v>6.7777398000374989E-6</v>
      </c>
      <c r="CA546" s="10">
        <f>3/24000000*OO[[#This Row],[135 (05JUL1985 18:00:00)-Water Temperature (C)]]*OO[[#This Row],[77]]</f>
        <v>9.9618182956875003E-6</v>
      </c>
      <c r="CB546" s="10">
        <f>3/24000000*OO[[#This Row],[136 (05JUL1985 21:00:00)-Water Temperature (C)]]*OO[[#This Row],[78]]</f>
        <v>1.4341500000588752E-5</v>
      </c>
      <c r="CC546" s="10">
        <f>3/24000000*OO[[#This Row],[137 (06JUL1985 00:00:00)-Water Temperature (C)]]*OO[[#This Row],[79]]</f>
        <v>2.0262245119493747E-5</v>
      </c>
      <c r="CD546" s="10">
        <f>3/24000000*OO[[#This Row],[138 (06JUL1985 03:00:00)-Water Temperature (C)]]*OO[[#This Row],[80]]</f>
        <v>2.8143421200562497E-5</v>
      </c>
      <c r="CE546" s="10">
        <f>3/24000000*OO[[#This Row],[139 (06JUL1985 06:00:00)-Water Temperature (C)]]*OO[[#This Row],[81]]</f>
        <v>3.8512216464562495E-5</v>
      </c>
      <c r="CF546" s="10">
        <f>3/24000000*OO[[#This Row],[140 (06JUL1985 09:00:00)-Water Temperature (C)]]*OO[[#This Row],[82]]</f>
        <v>5.20861799692E-5</v>
      </c>
      <c r="CG546" s="10">
        <f>3/24000000*OO[[#This Row],[141 (06JUL1985 12:00:00)-Water Temperature (C)]]*OO[[#This Row],[83]]</f>
        <v>6.9535035868200002E-5</v>
      </c>
      <c r="CH546" s="10">
        <f>3/24000000*OO[[#This Row],[142 (06JUL1985 15:00:00)-Water Temperature (C)]]*OO[[#This Row],[84]]</f>
        <v>9.1710855405000008E-5</v>
      </c>
      <c r="CI546" s="10">
        <f>3/24000000*OO[[#This Row],[143 (06JUL1985 18:00:00)-Water Temperature (C)]]*OO[[#This Row],[85]]</f>
        <v>1.1943001965229998E-4</v>
      </c>
      <c r="CJ546" s="10">
        <f>3/24000000*OO[[#This Row],[144 (06JUL1985 21:00:00)-Water Temperature (C)]]*OO[[#This Row],[86]]</f>
        <v>1.5341512397578749E-4</v>
      </c>
      <c r="CK546" s="10">
        <f>3/24000000*OO[[#This Row],[145 (07JUL1985 00:00:00)-Water Temperature (C)]]*OO[[#This Row],[87]]</f>
        <v>1.942473518238E-4</v>
      </c>
      <c r="CL546" s="10">
        <f>3/24000000*OO[[#This Row],[146 (07JUL1985 03:00:00)-Water Temperature (C)]]*OO[[#This Row],[88]]</f>
        <v>2.4329403019687499E-4</v>
      </c>
      <c r="CM546" s="10">
        <f>3/24000000*OO[[#This Row],[147 (07JUL1985 06:00:00)-Water Temperature (C)]]*OO[[#This Row],[89]]</f>
        <v>3.0185955060100004E-4</v>
      </c>
      <c r="CN546" s="10">
        <f>3/24000000*OO[[#This Row],[148 (07JUL1985 09:00:00)-Water Temperature (C)]]*OO[[#This Row],[90]]</f>
        <v>3.7213210506250005E-4</v>
      </c>
      <c r="CO546" s="10">
        <f>3/24000000*OO[[#This Row],[149 (07JUL1985 12:00:00)-Water Temperature (C)]]*OO[[#This Row],[91]]</f>
        <v>4.5585018971087493E-4</v>
      </c>
      <c r="CP546" s="10">
        <f>3/24000000*OO[[#This Row],[150 (07JUL1985 15:00:00)-Water Temperature (C)]]*OO[[#This Row],[92]]</f>
        <v>4.5585018971087493E-4</v>
      </c>
      <c r="CQ546" s="10">
        <f>3/24000000*OO[[#This Row],[151 (07JUL1985 18:00:00)-Water Temperature (C)]]*OO[[#This Row],[93]]</f>
        <v>4.5585018971087493E-4</v>
      </c>
      <c r="CR546" s="10">
        <f>3/24000000*OO[[#This Row],[152 (07JUL1985 21:00:00)-Water Temperature (C)]]*OO[[#This Row],[94]]</f>
        <v>4.5585018971087493E-4</v>
      </c>
      <c r="CS546" s="10">
        <f>3/24000000*OO[[#This Row],[153 (08JUL1985 00:00:00)-Water Temperature (C)]]*OO[[#This Row],[95]]</f>
        <v>4.5585018971087493E-4</v>
      </c>
      <c r="CT546" s="10">
        <f>3/24000000*OO[[#This Row],[154 (08JUL1985 03:00:00)-Water Temperature (C)]]*OO[[#This Row],[96]]</f>
        <v>4.5585018971087493E-4</v>
      </c>
      <c r="CU546" s="10">
        <f>3/24000000*OO[[#This Row],[155 (08JUL1985 06:00:00)-Water Temperature (C)]]*OO[[#This Row],[97]]</f>
        <v>4.5585018971087493E-4</v>
      </c>
      <c r="CV546" s="10">
        <f>3/24000000*OO[[#This Row],[156 (08JUL1985 09:00:00)-Water Temperature (C)]]*OO[[#This Row],[98]]</f>
        <v>4.5585018971087493E-4</v>
      </c>
      <c r="CW546" s="10">
        <f>3/24000000*OO[[#This Row],[157 (08JUL1985 12:00:00)-Water Temperature (C)]]*OO[[#This Row],[99]]</f>
        <v>4.5585018971087493E-4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4.9017780507637508E-44</v>
      </c>
      <c r="AL547" s="10">
        <f>3/24000000*OO[[#This Row],[94 (30JUN1985 15:00:00)-Water Temperature (C)]]*OO[[#This Row],[36]]</f>
        <v>4.331558529093749E-41</v>
      </c>
      <c r="AM547" s="10">
        <f>3/24000000*OO[[#This Row],[95 (30JUN1985 18:00:00)-Water Temperature (C)]]*OO[[#This Row],[37]]</f>
        <v>2.0605244165149999E-38</v>
      </c>
      <c r="AN547" s="10">
        <f>3/24000000*OO[[#This Row],[96 (30JUN1985 21:00:00)-Water Temperature (C)]]*OO[[#This Row],[38]]</f>
        <v>5.6923644133275005E-36</v>
      </c>
      <c r="AO547" s="10">
        <f>3/24000000*OO[[#This Row],[97 (01JUL1985 00:00:00)-Water Temperature (C)]]*OO[[#This Row],[39]]</f>
        <v>9.7271156328449987E-34</v>
      </c>
      <c r="AP547" s="10">
        <f>3/24000000*OO[[#This Row],[98 (01JUL1985 03:00:00)-Water Temperature (C)]]*OO[[#This Row],[40]]</f>
        <v>1.0900701109987499E-31</v>
      </c>
      <c r="AQ547" s="10">
        <f>3/24000000*OO[[#This Row],[99 (01JUL1985 06:00:00)-Water Temperature (C)]]*OO[[#This Row],[41]]</f>
        <v>8.456797235214999E-30</v>
      </c>
      <c r="AR547" s="10">
        <f>3/24000000*OO[[#This Row],[100 (01JUL1985 09:00:00)-Water Temperature (C)]]*OO[[#This Row],[42]]</f>
        <v>4.5712956739749995E-28</v>
      </c>
      <c r="AS547" s="10">
        <f>3/24000000*OO[[#This Row],[101 (01JUL1985 12:00:00)-Water Temperature (C)]]*OO[[#This Row],[43]]</f>
        <v>1.7926702795462497E-26</v>
      </c>
      <c r="AT547" s="10">
        <f>3/24000000*OO[[#This Row],[102 (01JUL1985 15:00:00)-Water Temperature (C)]]*OO[[#This Row],[44]]</f>
        <v>5.3043371736187488E-25</v>
      </c>
      <c r="AU547" s="10">
        <f>3/24000000*OO[[#This Row],[103 (01JUL1985 18:00:00)-Water Temperature (C)]]*OO[[#This Row],[45]]</f>
        <v>1.2234386404334999E-23</v>
      </c>
      <c r="AV547" s="10">
        <f>3/24000000*OO[[#This Row],[104 (01JUL1985 21:00:00)-Water Temperature (C)]]*OO[[#This Row],[46]]</f>
        <v>2.2402717473960004E-22</v>
      </c>
      <c r="AW547" s="10">
        <f>3/24000000*OO[[#This Row],[105 (02JUL1985 00:00:00)-Water Temperature (C)]]*OO[[#This Row],[47]]</f>
        <v>3.3023356126124998E-21</v>
      </c>
      <c r="AX547" s="10">
        <f>3/24000000*OO[[#This Row],[106 (02JUL1985 03:00:00)-Water Temperature (C)]]*OO[[#This Row],[48]]</f>
        <v>4.0020148404425002E-20</v>
      </c>
      <c r="AY547" s="10">
        <f>3/24000000*OO[[#This Row],[107 (02JUL1985 06:00:00)-Water Temperature (C)]]*OO[[#This Row],[49]]</f>
        <v>3.4084295547925002E-19</v>
      </c>
      <c r="AZ547" s="10">
        <f>3/24000000*OO[[#This Row],[108 (02JUL1985 09:00:00)-Water Temperature (C)]]*OO[[#This Row],[50]]</f>
        <v>2.8383300894900002E-18</v>
      </c>
      <c r="BA547" s="10">
        <f>3/24000000*OO[[#This Row],[109 (02JUL1985 12:00:00)-Water Temperature (C)]]*OO[[#This Row],[51]]</f>
        <v>2.0879629248531248E-17</v>
      </c>
      <c r="BB547" s="10">
        <f>3/24000000*OO[[#This Row],[110 (02JUL1985 15:00:00)-Water Temperature (C)]]*OO[[#This Row],[52]]</f>
        <v>1.3437782981332501E-16</v>
      </c>
      <c r="BC547" s="10">
        <f>3/24000000*OO[[#This Row],[111 (02JUL1985 18:00:00)-Water Temperature (C)]]*OO[[#This Row],[53]]</f>
        <v>7.6514584259575014E-16</v>
      </c>
      <c r="BD547" s="10">
        <f>3/24000000*OO[[#This Row],[112 (02JUL1985 21:00:00)-Water Temperature (C)]]*OO[[#This Row],[54]]</f>
        <v>3.8768873869499997E-15</v>
      </c>
      <c r="BE547" s="10">
        <f>3/24000000*OO[[#This Row],[113 (03JUL1985 00:00:00)-Water Temperature (C)]]*OO[[#This Row],[55]]</f>
        <v>1.756940719722375E-14</v>
      </c>
      <c r="BF547" s="10">
        <f>3/24000000*OO[[#This Row],[114 (03JUL1985 03:00:00)-Water Temperature (C)]]*OO[[#This Row],[56]]</f>
        <v>7.2063454509300005E-14</v>
      </c>
      <c r="BG547" s="10">
        <f>3/24000000*OO[[#This Row],[115 (03JUL1985 06:00:00)-Water Temperature (C)]]*OO[[#This Row],[57]]</f>
        <v>2.7256104188112495E-13</v>
      </c>
      <c r="BH547" s="10">
        <f>3/24000000*OO[[#This Row],[116 (03JUL1985 09:00:00)-Water Temperature (C)]]*OO[[#This Row],[58]]</f>
        <v>9.4260567557699996E-13</v>
      </c>
      <c r="BI547" s="10">
        <f>3/24000000*OO[[#This Row],[117 (03JUL1985 12:00:00)-Water Temperature (C)]]*OO[[#This Row],[59]]</f>
        <v>2.9957738023687501E-12</v>
      </c>
      <c r="BJ547" s="10">
        <f>3/24000000*OO[[#This Row],[118 (03JUL1985 15:00:00)-Water Temperature (C)]]*OO[[#This Row],[60]]</f>
        <v>8.8204986083899995E-12</v>
      </c>
      <c r="BK547" s="10">
        <f>3/24000000*OO[[#This Row],[119 (03JUL1985 18:00:00)-Water Temperature (C)]]*OO[[#This Row],[61]]</f>
        <v>2.4197687867925E-11</v>
      </c>
      <c r="BL547" s="10">
        <f>3/24000000*OO[[#This Row],[120 (03JUL1985 21:00:00)-Water Temperature (C)]]*OO[[#This Row],[62]]</f>
        <v>6.219239421374999E-11</v>
      </c>
      <c r="BM547" s="10">
        <f>3/24000000*OO[[#This Row],[121 (04JUL1985 00:00:00)-Water Temperature (C)]]*OO[[#This Row],[63]]</f>
        <v>1.5019680957469999E-10</v>
      </c>
      <c r="BN547" s="10">
        <f>3/24000000*OO[[#This Row],[122 (04JUL1985 03:00:00)-Water Temperature (C)]]*OO[[#This Row],[64]]</f>
        <v>3.4273874498874997E-10</v>
      </c>
      <c r="BO547" s="10">
        <f>3/24000000*OO[[#This Row],[123 (04JUL1985 06:00:00)-Water Temperature (C)]]*OO[[#This Row],[65]]</f>
        <v>7.437596491269998E-10</v>
      </c>
      <c r="BP547" s="10">
        <f>3/24000000*OO[[#This Row],[124 (04JUL1985 09:00:00)-Water Temperature (C)]]*OO[[#This Row],[66]]</f>
        <v>1.5624071039775001E-9</v>
      </c>
      <c r="BQ547" s="10">
        <f>3/24000000*OO[[#This Row],[125 (04JUL1985 12:00:00)-Water Temperature (C)]]*OO[[#This Row],[67]]</f>
        <v>3.1758159122899996E-9</v>
      </c>
      <c r="BR547" s="10">
        <f>3/24000000*OO[[#This Row],[126 (04JUL1985 15:00:00)-Water Temperature (C)]]*OO[[#This Row],[68]]</f>
        <v>6.2193222000974992E-9</v>
      </c>
      <c r="BS547" s="10">
        <f>3/24000000*OO[[#This Row],[127 (04JUL1985 18:00:00)-Water Temperature (C)]]*OO[[#This Row],[69]]</f>
        <v>1.1695595394799998E-8</v>
      </c>
      <c r="BT547" s="10">
        <f>3/24000000*OO[[#This Row],[128 (04JUL1985 21:00:00)-Water Temperature (C)]]*OO[[#This Row],[70]]</f>
        <v>2.1145330632956253E-8</v>
      </c>
      <c r="BU547" s="10">
        <f>3/24000000*OO[[#This Row],[129 (05JUL1985 00:00:00)-Water Temperature (C)]]*OO[[#This Row],[71]]</f>
        <v>3.7035176934299996E-8</v>
      </c>
      <c r="BV547" s="10">
        <f>3/24000000*OO[[#This Row],[130 (05JUL1985 03:00:00)-Water Temperature (C)]]*OO[[#This Row],[72]]</f>
        <v>6.3255260026299999E-8</v>
      </c>
      <c r="BW547" s="10">
        <f>3/24000000*OO[[#This Row],[131 (05JUL1985 06:00:00)-Water Temperature (C)]]*OO[[#This Row],[73]]</f>
        <v>1.0534580820835E-7</v>
      </c>
      <c r="BX547" s="10">
        <f>3/24000000*OO[[#This Row],[132 (05JUL1985 09:00:00)-Water Temperature (C)]]*OO[[#This Row],[74]]</f>
        <v>1.7154790996811248E-7</v>
      </c>
      <c r="BY547" s="10">
        <f>3/24000000*OO[[#This Row],[133 (05JUL1985 12:00:00)-Water Temperature (C)]]*OO[[#This Row],[75]]</f>
        <v>2.7274366215249996E-7</v>
      </c>
      <c r="BZ547" s="10">
        <f>3/24000000*OO[[#This Row],[134 (05JUL1985 15:00:00)-Water Temperature (C)]]*OO[[#This Row],[76]]</f>
        <v>4.2383186926312492E-7</v>
      </c>
      <c r="CA547" s="10">
        <f>3/24000000*OO[[#This Row],[135 (05JUL1985 18:00:00)-Water Temperature (C)]]*OO[[#This Row],[77]]</f>
        <v>6.4525997797875003E-7</v>
      </c>
      <c r="CB547" s="10">
        <f>3/24000000*OO[[#This Row],[136 (05JUL1985 21:00:00)-Water Temperature (C)]]*OO[[#This Row],[78]]</f>
        <v>9.6274373393124988E-7</v>
      </c>
      <c r="CC547" s="10">
        <f>3/24000000*OO[[#This Row],[137 (06JUL1985 00:00:00)-Water Temperature (C)]]*OO[[#This Row],[79]]</f>
        <v>1.4101939259873748E-6</v>
      </c>
      <c r="CD547" s="10">
        <f>3/24000000*OO[[#This Row],[138 (06JUL1985 03:00:00)-Water Temperature (C)]]*OO[[#This Row],[80]]</f>
        <v>2.0281759196909996E-6</v>
      </c>
      <c r="CE547" s="10">
        <f>3/24000000*OO[[#This Row],[139 (06JUL1985 06:00:00)-Water Temperature (C)]]*OO[[#This Row],[81]]</f>
        <v>2.8578880044275E-6</v>
      </c>
      <c r="CF547" s="10">
        <f>3/24000000*OO[[#This Row],[140 (06JUL1985 09:00:00)-Water Temperature (C)]]*OO[[#This Row],[82]]</f>
        <v>3.9849215350349999E-6</v>
      </c>
      <c r="CG547" s="10">
        <f>3/24000000*OO[[#This Row],[141 (06JUL1985 12:00:00)-Water Temperature (C)]]*OO[[#This Row],[83]]</f>
        <v>5.5157833884000004E-6</v>
      </c>
      <c r="CH547" s="10">
        <f>3/24000000*OO[[#This Row],[142 (06JUL1985 15:00:00)-Water Temperature (C)]]*OO[[#This Row],[84]]</f>
        <v>7.5666513720525001E-6</v>
      </c>
      <c r="CI547" s="10">
        <f>3/24000000*OO[[#This Row],[143 (06JUL1985 18:00:00)-Water Temperature (C)]]*OO[[#This Row],[85]]</f>
        <v>1.022401872673125E-5</v>
      </c>
      <c r="CJ547" s="10">
        <f>3/24000000*OO[[#This Row],[144 (06JUL1985 21:00:00)-Water Temperature (C)]]*OO[[#This Row],[86]]</f>
        <v>1.35671794417225E-5</v>
      </c>
      <c r="CK547" s="10">
        <f>3/24000000*OO[[#This Row],[145 (07JUL1985 00:00:00)-Water Temperature (C)]]*OO[[#This Row],[87]]</f>
        <v>1.7708240650680001E-5</v>
      </c>
      <c r="CL547" s="10">
        <f>3/24000000*OO[[#This Row],[146 (07JUL1985 03:00:00)-Water Temperature (C)]]*OO[[#This Row],[88]]</f>
        <v>2.2900922236217499E-5</v>
      </c>
      <c r="CM547" s="10">
        <f>3/24000000*OO[[#This Row],[147 (07JUL1985 06:00:00)-Water Temperature (C)]]*OO[[#This Row],[89]]</f>
        <v>2.94573145034E-5</v>
      </c>
      <c r="CN547" s="10">
        <f>3/24000000*OO[[#This Row],[148 (07JUL1985 09:00:00)-Water Temperature (C)]]*OO[[#This Row],[90]]</f>
        <v>3.76220482228E-5</v>
      </c>
      <c r="CO547" s="10">
        <f>3/24000000*OO[[#This Row],[149 (07JUL1985 12:00:00)-Water Temperature (C)]]*OO[[#This Row],[91]]</f>
        <v>4.7512242722937508E-5</v>
      </c>
      <c r="CP547" s="10">
        <f>3/24000000*OO[[#This Row],[150 (07JUL1985 15:00:00)-Water Temperature (C)]]*OO[[#This Row],[92]]</f>
        <v>4.7512242722937508E-5</v>
      </c>
      <c r="CQ547" s="10">
        <f>3/24000000*OO[[#This Row],[151 (07JUL1985 18:00:00)-Water Temperature (C)]]*OO[[#This Row],[93]]</f>
        <v>4.7512242722937508E-5</v>
      </c>
      <c r="CR547" s="10">
        <f>3/24000000*OO[[#This Row],[152 (07JUL1985 21:00:00)-Water Temperature (C)]]*OO[[#This Row],[94]]</f>
        <v>4.7512242722937508E-5</v>
      </c>
      <c r="CS547" s="10">
        <f>3/24000000*OO[[#This Row],[153 (08JUL1985 00:00:00)-Water Temperature (C)]]*OO[[#This Row],[95]]</f>
        <v>4.7512242722937508E-5</v>
      </c>
      <c r="CT547" s="10">
        <f>3/24000000*OO[[#This Row],[154 (08JUL1985 03:00:00)-Water Temperature (C)]]*OO[[#This Row],[96]]</f>
        <v>4.7512242722937508E-5</v>
      </c>
      <c r="CU547" s="10">
        <f>3/24000000*OO[[#This Row],[155 (08JUL1985 06:00:00)-Water Temperature (C)]]*OO[[#This Row],[97]]</f>
        <v>4.7512242722937508E-5</v>
      </c>
      <c r="CV547" s="10">
        <f>3/24000000*OO[[#This Row],[156 (08JUL1985 09:00:00)-Water Temperature (C)]]*OO[[#This Row],[98]]</f>
        <v>4.7512242722937508E-5</v>
      </c>
      <c r="CW547" s="10">
        <f>3/24000000*OO[[#This Row],[157 (08JUL1985 12:00:00)-Water Temperature (C)]]*OO[[#This Row],[99]]</f>
        <v>4.7512242722937508E-5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3.6968310083924996E-42</v>
      </c>
      <c r="AM548" s="10">
        <f>3/24000000*OO[[#This Row],[95 (30JUN1985 18:00:00)-Water Temperature (C)]]*OO[[#This Row],[37]]</f>
        <v>1.7677238160180001E-39</v>
      </c>
      <c r="AN548" s="10">
        <f>3/24000000*OO[[#This Row],[96 (30JUN1985 21:00:00)-Water Temperature (C)]]*OO[[#This Row],[38]]</f>
        <v>4.9100608742837506E-37</v>
      </c>
      <c r="AO548" s="10">
        <f>3/24000000*OO[[#This Row],[97 (01JUL1985 00:00:00)-Water Temperature (C)]]*OO[[#This Row],[39]]</f>
        <v>8.4384914213374989E-35</v>
      </c>
      <c r="AP548" s="10">
        <f>3/24000000*OO[[#This Row],[98 (01JUL1985 03:00:00)-Water Temperature (C)]]*OO[[#This Row],[40]]</f>
        <v>9.5201142670000009E-33</v>
      </c>
      <c r="AQ548" s="10">
        <f>3/24000000*OO[[#This Row],[99 (01JUL1985 06:00:00)-Water Temperature (C)]]*OO[[#This Row],[41]]</f>
        <v>7.4473184607525E-31</v>
      </c>
      <c r="AR548" s="10">
        <f>3/24000000*OO[[#This Row],[100 (01JUL1985 09:00:00)-Water Temperature (C)]]*OO[[#This Row],[42]]</f>
        <v>4.1010524120062495E-29</v>
      </c>
      <c r="AS548" s="10">
        <f>3/24000000*OO[[#This Row],[101 (01JUL1985 12:00:00)-Water Temperature (C)]]*OO[[#This Row],[43]]</f>
        <v>1.6388326909374999E-27</v>
      </c>
      <c r="AT548" s="10">
        <f>3/24000000*OO[[#This Row],[102 (01JUL1985 15:00:00)-Water Temperature (C)]]*OO[[#This Row],[44]]</f>
        <v>4.9301515500474999E-26</v>
      </c>
      <c r="AU548" s="10">
        <f>3/24000000*OO[[#This Row],[103 (01JUL1985 18:00:00)-Water Temperature (C)]]*OO[[#This Row],[45]]</f>
        <v>1.1579639132381249E-24</v>
      </c>
      <c r="AV548" s="10">
        <f>3/24000000*OO[[#This Row],[104 (01JUL1985 21:00:00)-Water Temperature (C)]]*OO[[#This Row],[46]]</f>
        <v>2.1653101546614995E-23</v>
      </c>
      <c r="AW548" s="10">
        <f>3/24000000*OO[[#This Row],[105 (02JUL1985 00:00:00)-Water Temperature (C)]]*OO[[#This Row],[47]]</f>
        <v>3.2590410802199997E-22</v>
      </c>
      <c r="AX548" s="10">
        <f>3/24000000*OO[[#This Row],[106 (02JUL1985 03:00:00)-Water Temperature (C)]]*OO[[#This Row],[48]]</f>
        <v>4.0237525538000001E-21</v>
      </c>
      <c r="AY548" s="10">
        <f>3/24000000*OO[[#This Row],[107 (02JUL1985 06:00:00)-Water Temperature (C)]]*OO[[#This Row],[49]]</f>
        <v>4.1849330363099995E-20</v>
      </c>
      <c r="AZ548" s="10">
        <f>3/24000000*OO[[#This Row],[108 (02JUL1985 09:00:00)-Water Temperature (C)]]*OO[[#This Row],[50]]</f>
        <v>3.6889831244700007E-19</v>
      </c>
      <c r="BA548" s="10">
        <f>3/24000000*OO[[#This Row],[109 (02JUL1985 12:00:00)-Water Temperature (C)]]*OO[[#This Row],[51]]</f>
        <v>2.7774911055474993E-18</v>
      </c>
      <c r="BB548" s="10">
        <f>3/24000000*OO[[#This Row],[110 (02JUL1985 15:00:00)-Water Temperature (C)]]*OO[[#This Row],[52]]</f>
        <v>1.8141182348177501E-17</v>
      </c>
      <c r="BC548" s="10">
        <f>3/24000000*OO[[#This Row],[111 (02JUL1985 18:00:00)-Water Temperature (C)]]*OO[[#This Row],[53]]</f>
        <v>1.048127474318E-16</v>
      </c>
      <c r="BD548" s="10">
        <f>3/24000000*OO[[#This Row],[112 (02JUL1985 21:00:00)-Water Temperature (C)]]*OO[[#This Row],[54]]</f>
        <v>5.4171947278649993E-16</v>
      </c>
      <c r="BE548" s="10">
        <f>3/24000000*OO[[#This Row],[113 (03JUL1985 00:00:00)-Water Temperature (C)]]*OO[[#This Row],[55]]</f>
        <v>2.5104973443749999E-15</v>
      </c>
      <c r="BF548" s="10">
        <f>3/24000000*OO[[#This Row],[114 (03JUL1985 03:00:00)-Water Temperature (C)]]*OO[[#This Row],[56]]</f>
        <v>1.0521547392600002E-14</v>
      </c>
      <c r="BG548" s="10">
        <f>3/24000000*OO[[#This Row],[115 (03JUL1985 06:00:00)-Water Temperature (C)]]*OO[[#This Row],[57]]</f>
        <v>4.0895580437924995E-14</v>
      </c>
      <c r="BH548" s="10">
        <f>3/24000000*OO[[#This Row],[116 (03JUL1985 09:00:00)-Water Temperature (C)]]*OO[[#This Row],[58]]</f>
        <v>1.459588120353E-13</v>
      </c>
      <c r="BI548" s="10">
        <f>3/24000000*OO[[#This Row],[117 (03JUL1985 12:00:00)-Water Temperature (C)]]*OO[[#This Row],[59]]</f>
        <v>4.7459288778412498E-13</v>
      </c>
      <c r="BJ548" s="10">
        <f>3/24000000*OO[[#This Row],[118 (03JUL1985 15:00:00)-Water Temperature (C)]]*OO[[#This Row],[60]]</f>
        <v>1.4294066665593749E-12</v>
      </c>
      <c r="BK548" s="10">
        <f>3/24000000*OO[[#This Row],[119 (03JUL1985 18:00:00)-Water Temperature (C)]]*OO[[#This Row],[61]]</f>
        <v>4.0401030246500003E-12</v>
      </c>
      <c r="BL548" s="10">
        <f>3/24000000*OO[[#This Row],[120 (03JUL1985 21:00:00)-Water Temperature (C)]]*OO[[#This Row],[62]]</f>
        <v>1.0779993723179998E-11</v>
      </c>
      <c r="BM548" s="10">
        <f>3/24000000*OO[[#This Row],[121 (04JUL1985 00:00:00)-Water Temperature (C)]]*OO[[#This Row],[63]]</f>
        <v>2.7112171444799996E-11</v>
      </c>
      <c r="BN548" s="10">
        <f>3/24000000*OO[[#This Row],[122 (04JUL1985 03:00:00)-Water Temperature (C)]]*OO[[#This Row],[64]]</f>
        <v>6.4207205778699996E-11</v>
      </c>
      <c r="BO548" s="10">
        <f>3/24000000*OO[[#This Row],[123 (04JUL1985 06:00:00)-Water Temperature (C)]]*OO[[#This Row],[65]]</f>
        <v>1.4308305883449998E-10</v>
      </c>
      <c r="BP548" s="10">
        <f>3/24000000*OO[[#This Row],[124 (04JUL1985 09:00:00)-Water Temperature (C)]]*OO[[#This Row],[66]]</f>
        <v>3.0573785549449997E-10</v>
      </c>
      <c r="BQ548" s="10">
        <f>3/24000000*OO[[#This Row],[125 (04JUL1985 12:00:00)-Water Temperature (C)]]*OO[[#This Row],[67]]</f>
        <v>6.3226653255374993E-10</v>
      </c>
      <c r="BR548" s="10">
        <f>3/24000000*OO[[#This Row],[126 (04JUL1985 15:00:00)-Water Temperature (C)]]*OO[[#This Row],[68]]</f>
        <v>1.2649144022055E-9</v>
      </c>
      <c r="BS548" s="10">
        <f>3/24000000*OO[[#This Row],[127 (04JUL1985 18:00:00)-Water Temperature (C)]]*OO[[#This Row],[69]]</f>
        <v>2.4323766966931251E-9</v>
      </c>
      <c r="BT548" s="10">
        <f>3/24000000*OO[[#This Row],[128 (04JUL1985 21:00:00)-Water Temperature (C)]]*OO[[#This Row],[70]]</f>
        <v>4.4768632767850003E-9</v>
      </c>
      <c r="BU548" s="10">
        <f>3/24000000*OO[[#This Row],[129 (05JUL1985 00:00:00)-Water Temperature (C)]]*OO[[#This Row],[71]]</f>
        <v>7.9387918956249994E-9</v>
      </c>
      <c r="BV548" s="10">
        <f>3/24000000*OO[[#This Row],[130 (05JUL1985 03:00:00)-Water Temperature (C)]]*OO[[#This Row],[72]]</f>
        <v>1.3698290019185001E-8</v>
      </c>
      <c r="BW548" s="10">
        <f>3/24000000*OO[[#This Row],[131 (05JUL1985 06:00:00)-Water Temperature (C)]]*OO[[#This Row],[73]]</f>
        <v>2.3059207020824998E-8</v>
      </c>
      <c r="BX548" s="10">
        <f>3/24000000*OO[[#This Row],[132 (05JUL1985 09:00:00)-Water Temperature (C)]]*OO[[#This Row],[74]]</f>
        <v>3.7974023357437498E-8</v>
      </c>
      <c r="BY548" s="10">
        <f>3/24000000*OO[[#This Row],[133 (05JUL1985 12:00:00)-Water Temperature (C)]]*OO[[#This Row],[75]]</f>
        <v>6.103865925211249E-8</v>
      </c>
      <c r="BZ548" s="10">
        <f>3/24000000*OO[[#This Row],[134 (05JUL1985 15:00:00)-Water Temperature (C)]]*OO[[#This Row],[76]]</f>
        <v>9.580236591080001E-8</v>
      </c>
      <c r="CA548" s="10">
        <f>3/24000000*OO[[#This Row],[135 (05JUL1985 18:00:00)-Water Temperature (C)]]*OO[[#This Row],[77]]</f>
        <v>1.471836812094E-7</v>
      </c>
      <c r="CB548" s="10">
        <f>3/24000000*OO[[#This Row],[136 (05JUL1985 21:00:00)-Water Temperature (C)]]*OO[[#This Row],[78]]</f>
        <v>2.2150147402909999E-7</v>
      </c>
      <c r="CC548" s="10">
        <f>3/24000000*OO[[#This Row],[137 (06JUL1985 00:00:00)-Water Temperature (C)]]*OO[[#This Row],[79]]</f>
        <v>3.2725127656125006E-7</v>
      </c>
      <c r="CD548" s="10">
        <f>3/24000000*OO[[#This Row],[138 (06JUL1985 03:00:00)-Water Temperature (C)]]*OO[[#This Row],[80]]</f>
        <v>4.74616316540625E-7</v>
      </c>
      <c r="CE548" s="10">
        <f>3/24000000*OO[[#This Row],[139 (06JUL1985 06:00:00)-Water Temperature (C)]]*OO[[#This Row],[81]]</f>
        <v>6.7271410059549999E-7</v>
      </c>
      <c r="CF548" s="10">
        <f>3/24000000*OO[[#This Row],[140 (06JUL1985 09:00:00)-Water Temperature (C)]]*OO[[#This Row],[82]]</f>
        <v>9.3966032992575001E-7</v>
      </c>
      <c r="CG548" s="10">
        <f>3/24000000*OO[[#This Row],[141 (06JUL1985 12:00:00)-Water Temperature (C)]]*OO[[#This Row],[83]]</f>
        <v>1.3015243951487498E-6</v>
      </c>
      <c r="CH548" s="10">
        <f>3/24000000*OO[[#This Row],[142 (06JUL1985 15:00:00)-Water Temperature (C)]]*OO[[#This Row],[84]]</f>
        <v>1.7904013921706248E-6</v>
      </c>
      <c r="CI548" s="10">
        <f>3/24000000*OO[[#This Row],[143 (06JUL1985 18:00:00)-Water Temperature (C)]]*OO[[#This Row],[85]]</f>
        <v>2.4315462595034998E-6</v>
      </c>
      <c r="CJ548" s="10">
        <f>3/24000000*OO[[#This Row],[144 (06JUL1985 21:00:00)-Water Temperature (C)]]*OO[[#This Row],[86]]</f>
        <v>3.2442290962874998E-6</v>
      </c>
      <c r="CK548" s="10">
        <f>3/24000000*OO[[#This Row],[145 (07JUL1985 00:00:00)-Water Temperature (C)]]*OO[[#This Row],[87]]</f>
        <v>4.2525534488499995E-6</v>
      </c>
      <c r="CL548" s="10">
        <f>3/24000000*OO[[#This Row],[146 (07JUL1985 03:00:00)-Water Temperature (C)]]*OO[[#This Row],[88]]</f>
        <v>5.5181361838124996E-6</v>
      </c>
      <c r="CM548" s="10">
        <f>3/24000000*OO[[#This Row],[147 (07JUL1985 06:00:00)-Water Temperature (C)]]*OO[[#This Row],[89]]</f>
        <v>7.128121338213751E-6</v>
      </c>
      <c r="CN548" s="10">
        <f>3/24000000*OO[[#This Row],[148 (07JUL1985 09:00:00)-Water Temperature (C)]]*OO[[#This Row],[90]]</f>
        <v>9.1605018596399985E-6</v>
      </c>
      <c r="CO548" s="10">
        <f>3/24000000*OO[[#This Row],[149 (07JUL1985 12:00:00)-Water Temperature (C)]]*OO[[#This Row],[91]]</f>
        <v>1.1647329439479999E-5</v>
      </c>
      <c r="CP548" s="10">
        <f>3/24000000*OO[[#This Row],[150 (07JUL1985 15:00:00)-Water Temperature (C)]]*OO[[#This Row],[92]]</f>
        <v>1.1647329439479999E-5</v>
      </c>
      <c r="CQ548" s="10">
        <f>3/24000000*OO[[#This Row],[151 (07JUL1985 18:00:00)-Water Temperature (C)]]*OO[[#This Row],[93]]</f>
        <v>1.1647329439479999E-5</v>
      </c>
      <c r="CR548" s="10">
        <f>3/24000000*OO[[#This Row],[152 (07JUL1985 21:00:00)-Water Temperature (C)]]*OO[[#This Row],[94]]</f>
        <v>1.1647329439479999E-5</v>
      </c>
      <c r="CS548" s="10">
        <f>3/24000000*OO[[#This Row],[153 (08JUL1985 00:00:00)-Water Temperature (C)]]*OO[[#This Row],[95]]</f>
        <v>1.1647329439479999E-5</v>
      </c>
      <c r="CT548" s="10">
        <f>3/24000000*OO[[#This Row],[154 (08JUL1985 03:00:00)-Water Temperature (C)]]*OO[[#This Row],[96]]</f>
        <v>1.1647329439479999E-5</v>
      </c>
      <c r="CU548" s="10">
        <f>3/24000000*OO[[#This Row],[155 (08JUL1985 06:00:00)-Water Temperature (C)]]*OO[[#This Row],[97]]</f>
        <v>1.1647329439479999E-5</v>
      </c>
      <c r="CV548" s="10">
        <f>3/24000000*OO[[#This Row],[156 (08JUL1985 09:00:00)-Water Temperature (C)]]*OO[[#This Row],[98]]</f>
        <v>1.1647329439479999E-5</v>
      </c>
      <c r="CW548" s="10">
        <f>3/24000000*OO[[#This Row],[157 (08JUL1985 12:00:00)-Water Temperature (C)]]*OO[[#This Row],[99]]</f>
        <v>1.1647329439479999E-5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9.3031634228999982E-42</v>
      </c>
      <c r="AN549" s="10">
        <f>3/24000000*OO[[#This Row],[96 (30JUN1985 21:00:00)-Water Temperature (C)]]*OO[[#This Row],[38]]</f>
        <v>2.8020751388437498E-39</v>
      </c>
      <c r="AO549" s="10">
        <f>3/24000000*OO[[#This Row],[97 (01JUL1985 00:00:00)-Water Temperature (C)]]*OO[[#This Row],[39]]</f>
        <v>5.2107701039999999E-37</v>
      </c>
      <c r="AP549" s="10">
        <f>3/24000000*OO[[#This Row],[98 (01JUL1985 03:00:00)-Water Temperature (C)]]*OO[[#This Row],[40]]</f>
        <v>6.3684104886999998E-35</v>
      </c>
      <c r="AQ549" s="10">
        <f>3/24000000*OO[[#This Row],[99 (01JUL1985 06:00:00)-Water Temperature (C)]]*OO[[#This Row],[41]]</f>
        <v>5.4536640132374991E-33</v>
      </c>
      <c r="AR549" s="10">
        <f>3/24000000*OO[[#This Row],[100 (01JUL1985 09:00:00)-Water Temperature (C)]]*OO[[#This Row],[42]]</f>
        <v>3.2524656905812497E-31</v>
      </c>
      <c r="AS549" s="10">
        <f>3/24000000*OO[[#This Row],[101 (01JUL1985 12:00:00)-Water Temperature (C)]]*OO[[#This Row],[43]]</f>
        <v>1.3851604718044998E-29</v>
      </c>
      <c r="AT549" s="10">
        <f>3/24000000*OO[[#This Row],[102 (01JUL1985 15:00:00)-Water Temperature (C)]]*OO[[#This Row],[44]]</f>
        <v>4.4137328116749998E-28</v>
      </c>
      <c r="AU549" s="10">
        <f>3/24000000*OO[[#This Row],[103 (01JUL1985 18:00:00)-Water Temperature (C)]]*OO[[#This Row],[45]]</f>
        <v>1.1041878486570001E-26</v>
      </c>
      <c r="AV549" s="10">
        <f>3/24000000*OO[[#This Row],[104 (01JUL1985 21:00:00)-Water Temperature (C)]]*OO[[#This Row],[46]]</f>
        <v>2.2170508694898752E-25</v>
      </c>
      <c r="AW549" s="10">
        <f>3/24000000*OO[[#This Row],[105 (02JUL1985 00:00:00)-Water Temperature (C)]]*OO[[#This Row],[47]]</f>
        <v>3.5815338139350005E-24</v>
      </c>
      <c r="AX549" s="10">
        <f>3/24000000*OO[[#This Row],[106 (02JUL1985 03:00:00)-Water Temperature (C)]]*OO[[#This Row],[48]]</f>
        <v>4.7239996421887493E-23</v>
      </c>
      <c r="AY549" s="10">
        <f>3/24000000*OO[[#This Row],[107 (02JUL1985 06:00:00)-Water Temperature (C)]]*OO[[#This Row],[49]]</f>
        <v>5.2950882467037492E-22</v>
      </c>
      <c r="AZ549" s="10">
        <f>3/24000000*OO[[#This Row],[108 (02JUL1985 09:00:00)-Water Temperature (C)]]*OO[[#This Row],[50]]</f>
        <v>4.9976259347174997E-21</v>
      </c>
      <c r="BA549" s="10">
        <f>3/24000000*OO[[#This Row],[109 (02JUL1985 12:00:00)-Water Temperature (C)]]*OO[[#This Row],[51]]</f>
        <v>3.9801759440849994E-20</v>
      </c>
      <c r="BB549" s="10">
        <f>3/24000000*OO[[#This Row],[110 (02JUL1985 15:00:00)-Water Temperature (C)]]*OO[[#This Row],[52]]</f>
        <v>2.7307295423099999E-19</v>
      </c>
      <c r="BC549" s="10">
        <f>3/24000000*OO[[#This Row],[111 (02JUL1985 18:00:00)-Water Temperature (C)]]*OO[[#This Row],[53]]</f>
        <v>1.6593485120143748E-18</v>
      </c>
      <c r="BD549" s="10">
        <f>3/24000000*OO[[#This Row],[112 (02JUL1985 21:00:00)-Water Temperature (C)]]*OO[[#This Row],[54]]</f>
        <v>9.0813564933100009E-18</v>
      </c>
      <c r="BE549" s="10">
        <f>3/24000000*OO[[#This Row],[113 (03JUL1985 00:00:00)-Water Temperature (C)]]*OO[[#This Row],[55]]</f>
        <v>4.471871552252499E-17</v>
      </c>
      <c r="BF549" s="10">
        <f>3/24000000*OO[[#This Row],[114 (03JUL1985 03:00:00)-Water Temperature (C)]]*OO[[#This Row],[56]]</f>
        <v>1.990423176243125E-16</v>
      </c>
      <c r="BG549" s="10">
        <f>3/24000000*OO[[#This Row],[115 (03JUL1985 06:00:00)-Water Temperature (C)]]*OO[[#This Row],[57]]</f>
        <v>8.2632907911124991E-16</v>
      </c>
      <c r="BH549" s="10">
        <f>3/24000000*OO[[#This Row],[116 (03JUL1985 09:00:00)-Water Temperature (C)]]*OO[[#This Row],[58]]</f>
        <v>3.1547525297350001E-15</v>
      </c>
      <c r="BI549" s="10">
        <f>3/24000000*OO[[#This Row],[117 (03JUL1985 12:00:00)-Water Temperature (C)]]*OO[[#This Row],[59]]</f>
        <v>1.086418132415E-14</v>
      </c>
      <c r="BJ549" s="10">
        <f>3/24000000*OO[[#This Row],[118 (03JUL1985 15:00:00)-Water Temperature (C)]]*OO[[#This Row],[60]]</f>
        <v>3.4331187982250003E-14</v>
      </c>
      <c r="BK549" s="10">
        <f>3/24000000*OO[[#This Row],[119 (03JUL1985 18:00:00)-Water Temperature (C)]]*OO[[#This Row],[61]]</f>
        <v>1.0159546431806251E-13</v>
      </c>
      <c r="BL549" s="10">
        <f>3/24000000*OO[[#This Row],[120 (03JUL1985 21:00:00)-Water Temperature (C)]]*OO[[#This Row],[62]]</f>
        <v>2.84855510628E-13</v>
      </c>
      <c r="BM549" s="10">
        <f>3/24000000*OO[[#This Row],[121 (04JUL1985 00:00:00)-Water Temperature (C)]]*OO[[#This Row],[63]]</f>
        <v>7.5469843774000002E-13</v>
      </c>
      <c r="BN549" s="10">
        <f>3/24000000*OO[[#This Row],[122 (04JUL1985 03:00:00)-Water Temperature (C)]]*OO[[#This Row],[64]]</f>
        <v>1.8783649502754997E-12</v>
      </c>
      <c r="BO549" s="10">
        <f>3/24000000*OO[[#This Row],[123 (04JUL1985 06:00:00)-Water Temperature (C)]]*OO[[#This Row],[65]]</f>
        <v>4.3680513513387495E-12</v>
      </c>
      <c r="BP549" s="10">
        <f>3/24000000*OO[[#This Row],[124 (04JUL1985 09:00:00)-Water Temperature (C)]]*OO[[#This Row],[66]]</f>
        <v>9.6822512119637504E-12</v>
      </c>
      <c r="BQ549" s="10">
        <f>3/24000000*OO[[#This Row],[125 (04JUL1985 12:00:00)-Water Temperature (C)]]*OO[[#This Row],[67]]</f>
        <v>2.07886958971375E-11</v>
      </c>
      <c r="BR549" s="10">
        <f>3/24000000*OO[[#This Row],[126 (04JUL1985 15:00:00)-Water Temperature (C)]]*OO[[#This Row],[68]]</f>
        <v>4.3347991739799994E-11</v>
      </c>
      <c r="BS549" s="10">
        <f>3/24000000*OO[[#This Row],[127 (04JUL1985 18:00:00)-Water Temperature (C)]]*OO[[#This Row],[69]]</f>
        <v>8.6999277911399993E-11</v>
      </c>
      <c r="BT549" s="10">
        <f>3/24000000*OO[[#This Row],[128 (04JUL1985 21:00:00)-Water Temperature (C)]]*OO[[#This Row],[70]]</f>
        <v>1.6672473156517497E-10</v>
      </c>
      <c r="BU549" s="10">
        <f>3/24000000*OO[[#This Row],[129 (05JUL1985 00:00:00)-Water Temperature (C)]]*OO[[#This Row],[71]]</f>
        <v>3.0689497717912501E-10</v>
      </c>
      <c r="BV549" s="10">
        <f>3/24000000*OO[[#This Row],[130 (05JUL1985 03:00:00)-Water Temperature (C)]]*OO[[#This Row],[72]]</f>
        <v>5.4890202783149999E-10</v>
      </c>
      <c r="BW549" s="10">
        <f>3/24000000*OO[[#This Row],[131 (05JUL1985 06:00:00)-Water Temperature (C)]]*OO[[#This Row],[73]]</f>
        <v>9.5799705865199994E-10</v>
      </c>
      <c r="BX549" s="10">
        <f>3/24000000*OO[[#This Row],[132 (05JUL1985 09:00:00)-Water Temperature (C)]]*OO[[#This Row],[74]]</f>
        <v>1.6358833130149999E-9</v>
      </c>
      <c r="BY549" s="10">
        <f>3/24000000*OO[[#This Row],[133 (05JUL1985 12:00:00)-Water Temperature (C)]]*OO[[#This Row],[75]]</f>
        <v>2.7259774788150002E-9</v>
      </c>
      <c r="BZ549" s="10">
        <f>3/24000000*OO[[#This Row],[134 (05JUL1985 15:00:00)-Water Temperature (C)]]*OO[[#This Row],[76]]</f>
        <v>4.4317877514424993E-9</v>
      </c>
      <c r="CA549" s="10">
        <f>3/24000000*OO[[#This Row],[135 (05JUL1985 18:00:00)-Water Temperature (C)]]*OO[[#This Row],[77]]</f>
        <v>7.0475806888462503E-9</v>
      </c>
      <c r="CB549" s="10">
        <f>3/24000000*OO[[#This Row],[136 (05JUL1985 21:00:00)-Water Temperature (C)]]*OO[[#This Row],[78]]</f>
        <v>1.0972981238032498E-8</v>
      </c>
      <c r="CC549" s="10">
        <f>3/24000000*OO[[#This Row],[137 (06JUL1985 00:00:00)-Water Temperature (C)]]*OO[[#This Row],[79]]</f>
        <v>1.6765515406462498E-8</v>
      </c>
      <c r="CD549" s="10">
        <f>3/24000000*OO[[#This Row],[138 (06JUL1985 03:00:00)-Water Temperature (C)]]*OO[[#This Row],[80]]</f>
        <v>2.5125401133499996E-8</v>
      </c>
      <c r="CE549" s="10">
        <f>3/24000000*OO[[#This Row],[139 (06JUL1985 06:00:00)-Water Temperature (C)]]*OO[[#This Row],[81]]</f>
        <v>3.6706828923374998E-8</v>
      </c>
      <c r="CF549" s="10">
        <f>3/24000000*OO[[#This Row],[140 (06JUL1985 09:00:00)-Water Temperature (C)]]*OO[[#This Row],[82]]</f>
        <v>5.2690327128124995E-8</v>
      </c>
      <c r="CG549" s="10">
        <f>3/24000000*OO[[#This Row],[141 (06JUL1985 12:00:00)-Water Temperature (C)]]*OO[[#This Row],[83]]</f>
        <v>7.4928234545862504E-8</v>
      </c>
      <c r="CH549" s="10">
        <f>3/24000000*OO[[#This Row],[142 (06JUL1985 15:00:00)-Water Temperature (C)]]*OO[[#This Row],[84]]</f>
        <v>1.0591120476585E-7</v>
      </c>
      <c r="CI549" s="10">
        <f>3/24000000*OO[[#This Row],[143 (06JUL1985 18:00:00)-Water Temperature (C)]]*OO[[#This Row],[85]]</f>
        <v>1.4791378506029998E-7</v>
      </c>
      <c r="CJ549" s="10">
        <f>3/24000000*OO[[#This Row],[144 (06JUL1985 21:00:00)-Water Temperature (C)]]*OO[[#This Row],[86]]</f>
        <v>2.0283010819531245E-7</v>
      </c>
      <c r="CK549" s="10">
        <f>3/24000000*OO[[#This Row],[145 (07JUL1985 00:00:00)-Water Temperature (C)]]*OO[[#This Row],[87]]</f>
        <v>2.7292175804099995E-7</v>
      </c>
      <c r="CL549" s="10">
        <f>3/24000000*OO[[#This Row],[146 (07JUL1985 03:00:00)-Water Temperature (C)]]*OO[[#This Row],[88]]</f>
        <v>3.6326590812399999E-7</v>
      </c>
      <c r="CM549" s="10">
        <f>3/24000000*OO[[#This Row],[147 (07JUL1985 06:00:00)-Water Temperature (C)]]*OO[[#This Row],[89]]</f>
        <v>4.8153556820175004E-7</v>
      </c>
      <c r="CN549" s="10">
        <f>3/24000000*OO[[#This Row],[148 (07JUL1985 09:00:00)-Water Temperature (C)]]*OO[[#This Row],[90]]</f>
        <v>6.3539386773299984E-7</v>
      </c>
      <c r="CO549" s="10">
        <f>3/24000000*OO[[#This Row],[149 (07JUL1985 12:00:00)-Water Temperature (C)]]*OO[[#This Row],[91]]</f>
        <v>8.2910050718999994E-7</v>
      </c>
      <c r="CP549" s="10">
        <f>3/24000000*OO[[#This Row],[150 (07JUL1985 15:00:00)-Water Temperature (C)]]*OO[[#This Row],[92]]</f>
        <v>8.2910050718999994E-7</v>
      </c>
      <c r="CQ549" s="10">
        <f>3/24000000*OO[[#This Row],[151 (07JUL1985 18:00:00)-Water Temperature (C)]]*OO[[#This Row],[93]]</f>
        <v>8.2910050718999994E-7</v>
      </c>
      <c r="CR549" s="10">
        <f>3/24000000*OO[[#This Row],[152 (07JUL1985 21:00:00)-Water Temperature (C)]]*OO[[#This Row],[94]]</f>
        <v>8.2910050718999994E-7</v>
      </c>
      <c r="CS549" s="10">
        <f>3/24000000*OO[[#This Row],[153 (08JUL1985 00:00:00)-Water Temperature (C)]]*OO[[#This Row],[95]]</f>
        <v>8.2910050718999994E-7</v>
      </c>
      <c r="CT549" s="10">
        <f>3/24000000*OO[[#This Row],[154 (08JUL1985 03:00:00)-Water Temperature (C)]]*OO[[#This Row],[96]]</f>
        <v>8.2910050718999994E-7</v>
      </c>
      <c r="CU549" s="10">
        <f>3/24000000*OO[[#This Row],[155 (08JUL1985 06:00:00)-Water Temperature (C)]]*OO[[#This Row],[97]]</f>
        <v>8.2910050718999994E-7</v>
      </c>
      <c r="CV549" s="10">
        <f>3/24000000*OO[[#This Row],[156 (08JUL1985 09:00:00)-Water Temperature (C)]]*OO[[#This Row],[98]]</f>
        <v>8.2910050718999994E-7</v>
      </c>
      <c r="CW549" s="10">
        <f>3/24000000*OO[[#This Row],[157 (08JUL1985 12:00:00)-Water Temperature (C)]]*OO[[#This Row],[99]]</f>
        <v>8.2910050718999994E-7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-1.9266429557875E-43</v>
      </c>
      <c r="AO550" s="10">
        <f>3/24000000*OO[[#This Row],[97 (01JUL1985 00:00:00)-Water Temperature (C)]]*OO[[#This Row],[39]]</f>
        <v>-1.5501990218399999E-41</v>
      </c>
      <c r="AP550" s="10">
        <f>3/24000000*OO[[#This Row],[98 (01JUL1985 03:00:00)-Water Temperature (C)]]*OO[[#This Row],[40]]</f>
        <v>-2.0273592628949998E-39</v>
      </c>
      <c r="AQ550" s="10">
        <f>3/24000000*OO[[#This Row],[99 (01JUL1985 06:00:00)-Water Temperature (C)]]*OO[[#This Row],[41]]</f>
        <v>-2.3068641175024999E-37</v>
      </c>
      <c r="AR550" s="10">
        <f>3/24000000*OO[[#This Row],[100 (01JUL1985 09:00:00)-Water Temperature (C)]]*OO[[#This Row],[42]]</f>
        <v>-1.6576373506767499E-35</v>
      </c>
      <c r="AS550" s="10">
        <f>3/24000000*OO[[#This Row],[101 (01JUL1985 12:00:00)-Water Temperature (C)]]*OO[[#This Row],[43]]</f>
        <v>-2.8559130417975E-34</v>
      </c>
      <c r="AT550" s="10">
        <f>3/24000000*OO[[#This Row],[102 (01JUL1985 15:00:00)-Water Temperature (C)]]*OO[[#This Row],[44]]</f>
        <v>-1.9113085011254999E-32</v>
      </c>
      <c r="AU550" s="10">
        <f>3/24000000*OO[[#This Row],[103 (01JUL1985 18:00:00)-Water Temperature (C)]]*OO[[#This Row],[45]]</f>
        <v>-6.7444838670899997E-32</v>
      </c>
      <c r="AV550" s="10">
        <f>3/24000000*OO[[#This Row],[104 (01JUL1985 21:00:00)-Water Temperature (C)]]*OO[[#This Row],[46]]</f>
        <v>-2.4386037541774999E-30</v>
      </c>
      <c r="AW550" s="10">
        <f>3/24000000*OO[[#This Row],[105 (02JUL1985 00:00:00)-Water Temperature (C)]]*OO[[#This Row],[47]]</f>
        <v>-5.4844726976812498E-29</v>
      </c>
      <c r="AX550" s="10">
        <f>3/24000000*OO[[#This Row],[106 (02JUL1985 03:00:00)-Water Temperature (C)]]*OO[[#This Row],[48]]</f>
        <v>-1.3252716139227501E-27</v>
      </c>
      <c r="AY550" s="10">
        <f>3/24000000*OO[[#This Row],[107 (02JUL1985 06:00:00)-Water Temperature (C)]]*OO[[#This Row],[49]]</f>
        <v>-7.612950190410001E-27</v>
      </c>
      <c r="AZ550" s="10">
        <f>3/24000000*OO[[#This Row],[108 (02JUL1985 09:00:00)-Water Temperature (C)]]*OO[[#This Row],[50]]</f>
        <v>-1.3459519154472501E-25</v>
      </c>
      <c r="BA550" s="10">
        <f>3/24000000*OO[[#This Row],[109 (02JUL1985 12:00:00)-Water Temperature (C)]]*OO[[#This Row],[51]]</f>
        <v>-4.0778190918787498E-25</v>
      </c>
      <c r="BB550" s="10">
        <f>3/24000000*OO[[#This Row],[110 (02JUL1985 15:00:00)-Water Temperature (C)]]*OO[[#This Row],[52]]</f>
        <v>-1.0915077280770001E-24</v>
      </c>
      <c r="BC550" s="10">
        <f>3/24000000*OO[[#This Row],[111 (02JUL1985 18:00:00)-Water Temperature (C)]]*OO[[#This Row],[53]]</f>
        <v>-8.3389450544749981E-24</v>
      </c>
      <c r="BD550" s="10">
        <f>3/24000000*OO[[#This Row],[112 (02JUL1985 21:00:00)-Water Temperature (C)]]*OO[[#This Row],[54]]</f>
        <v>-6.7165192859500003E-23</v>
      </c>
      <c r="BE550" s="10">
        <f>3/24000000*OO[[#This Row],[113 (03JUL1985 00:00:00)-Water Temperature (C)]]*OO[[#This Row],[55]]</f>
        <v>-4.896611700796249E-22</v>
      </c>
      <c r="BF550" s="10">
        <f>3/24000000*OO[[#This Row],[114 (03JUL1985 03:00:00)-Water Temperature (C)]]*OO[[#This Row],[56]]</f>
        <v>-2.7485787196837499E-21</v>
      </c>
      <c r="BG550" s="10">
        <f>3/24000000*OO[[#This Row],[115 (03JUL1985 06:00:00)-Water Temperature (C)]]*OO[[#This Row],[57]]</f>
        <v>-9.9765801991487486E-21</v>
      </c>
      <c r="BH550" s="10">
        <f>3/24000000*OO[[#This Row],[116 (03JUL1985 09:00:00)-Water Temperature (C)]]*OO[[#This Row],[58]]</f>
        <v>-2.7043721687449998E-20</v>
      </c>
      <c r="BI550" s="10">
        <f>3/24000000*OO[[#This Row],[117 (03JUL1985 12:00:00)-Water Temperature (C)]]*OO[[#This Row],[59]]</f>
        <v>-4.8877014209374993E-20</v>
      </c>
      <c r="BJ550" s="10">
        <f>3/24000000*OO[[#This Row],[118 (03JUL1985 15:00:00)-Water Temperature (C)]]*OO[[#This Row],[60]]</f>
        <v>-3.3120688957199997E-19</v>
      </c>
      <c r="BK550" s="10">
        <f>3/24000000*OO[[#This Row],[119 (03JUL1985 18:00:00)-Water Temperature (C)]]*OO[[#This Row],[61]]</f>
        <v>-4.716231092675E-19</v>
      </c>
      <c r="BL550" s="10">
        <f>3/24000000*OO[[#This Row],[120 (03JUL1985 21:00:00)-Water Temperature (C)]]*OO[[#This Row],[62]]</f>
        <v>-2.5649656530300001E-18</v>
      </c>
      <c r="BM550" s="10">
        <f>3/24000000*OO[[#This Row],[121 (04JUL1985 00:00:00)-Water Temperature (C)]]*OO[[#This Row],[63]]</f>
        <v>-6.5387502395600001E-18</v>
      </c>
      <c r="BN550" s="10">
        <f>3/24000000*OO[[#This Row],[122 (04JUL1985 03:00:00)-Water Temperature (C)]]*OO[[#This Row],[64]]</f>
        <v>-5.9028408898999992E-18</v>
      </c>
      <c r="BO550" s="10">
        <f>3/24000000*OO[[#This Row],[123 (04JUL1985 06:00:00)-Water Temperature (C)]]*OO[[#This Row],[65]]</f>
        <v>-2.3504739037999999E-17</v>
      </c>
      <c r="BP550" s="10">
        <f>3/24000000*OO[[#This Row],[124 (04JUL1985 09:00:00)-Water Temperature (C)]]*OO[[#This Row],[66]]</f>
        <v>-5.9082216710549999E-17</v>
      </c>
      <c r="BQ550" s="10">
        <f>3/24000000*OO[[#This Row],[125 (04JUL1985 12:00:00)-Water Temperature (C)]]*OO[[#This Row],[67]]</f>
        <v>-3.5242432881349999E-17</v>
      </c>
      <c r="BR550" s="10">
        <f>3/24000000*OO[[#This Row],[126 (04JUL1985 15:00:00)-Water Temperature (C)]]*OO[[#This Row],[68]]</f>
        <v>-5.88963258902E-17</v>
      </c>
      <c r="BS550" s="10">
        <f>3/24000000*OO[[#This Row],[127 (04JUL1985 18:00:00)-Water Temperature (C)]]*OO[[#This Row],[69]]</f>
        <v>-1.6500582843493751E-16</v>
      </c>
      <c r="BT550" s="10">
        <f>3/24000000*OO[[#This Row],[128 (04JUL1985 21:00:00)-Water Temperature (C)]]*OO[[#This Row],[70]]</f>
        <v>-2.9846991507487499E-16</v>
      </c>
      <c r="BU550" s="10">
        <f>3/24000000*OO[[#This Row],[129 (05JUL1985 00:00:00)-Water Temperature (C)]]*OO[[#This Row],[71]]</f>
        <v>-6.2166923171562509E-16</v>
      </c>
      <c r="BV550" s="10">
        <f>3/24000000*OO[[#This Row],[130 (05JUL1985 03:00:00)-Water Temperature (C)]]*OO[[#This Row],[72]]</f>
        <v>-3.9247170472024999E-16</v>
      </c>
      <c r="BW550" s="10">
        <f>3/24000000*OO[[#This Row],[131 (05JUL1985 06:00:00)-Water Temperature (C)]]*OO[[#This Row],[73]]</f>
        <v>-2.5234124172074995E-15</v>
      </c>
      <c r="BX550" s="10">
        <f>3/24000000*OO[[#This Row],[132 (05JUL1985 09:00:00)-Water Temperature (C)]]*OO[[#This Row],[74]]</f>
        <v>-3.3123215590025002E-15</v>
      </c>
      <c r="BY550" s="10">
        <f>3/24000000*OO[[#This Row],[133 (05JUL1985 12:00:00)-Water Temperature (C)]]*OO[[#This Row],[75]]</f>
        <v>-5.7630713139599993E-16</v>
      </c>
      <c r="BZ550" s="10">
        <f>3/24000000*OO[[#This Row],[134 (05JUL1985 15:00:00)-Water Temperature (C)]]*OO[[#This Row],[76]]</f>
        <v>-3.5555696357512492E-15</v>
      </c>
      <c r="CA550" s="10">
        <f>3/24000000*OO[[#This Row],[135 (05JUL1985 18:00:00)-Water Temperature (C)]]*OO[[#This Row],[77]]</f>
        <v>-1.1033973710147499E-14</v>
      </c>
      <c r="CB550" s="10">
        <f>3/24000000*OO[[#This Row],[136 (05JUL1985 21:00:00)-Water Temperature (C)]]*OO[[#This Row],[78]]</f>
        <v>-1.3184351838614999E-14</v>
      </c>
      <c r="CC550" s="10">
        <f>3/24000000*OO[[#This Row],[137 (06JUL1985 00:00:00)-Water Temperature (C)]]*OO[[#This Row],[79]]</f>
        <v>-8.3548830232724996E-15</v>
      </c>
      <c r="CD550" s="10">
        <f>3/24000000*OO[[#This Row],[138 (06JUL1985 03:00:00)-Water Temperature (C)]]*OO[[#This Row],[80]]</f>
        <v>-1.0846127575474999E-15</v>
      </c>
      <c r="CE550" s="10">
        <f>3/24000000*OO[[#This Row],[139 (06JUL1985 06:00:00)-Water Temperature (C)]]*OO[[#This Row],[81]]</f>
        <v>-2.6911877309499998E-14</v>
      </c>
      <c r="CF550" s="10">
        <f>3/24000000*OO[[#This Row],[140 (06JUL1985 09:00:00)-Water Temperature (C)]]*OO[[#This Row],[82]]</f>
        <v>-2.5200951046012494E-14</v>
      </c>
      <c r="CG550" s="10">
        <f>3/24000000*OO[[#This Row],[141 (06JUL1985 12:00:00)-Water Temperature (C)]]*OO[[#This Row],[83]]</f>
        <v>-3.5412456414E-14</v>
      </c>
      <c r="CH550" s="10">
        <f>3/24000000*OO[[#This Row],[142 (06JUL1985 15:00:00)-Water Temperature (C)]]*OO[[#This Row],[84]]</f>
        <v>-5.882423950199999E-15</v>
      </c>
      <c r="CI550" s="10">
        <f>3/24000000*OO[[#This Row],[143 (06JUL1985 18:00:00)-Water Temperature (C)]]*OO[[#This Row],[85]]</f>
        <v>-2.3954420610044999E-14</v>
      </c>
      <c r="CJ550" s="10">
        <f>3/24000000*OO[[#This Row],[144 (06JUL1985 21:00:00)-Water Temperature (C)]]*OO[[#This Row],[86]]</f>
        <v>-3.7006659454949994E-14</v>
      </c>
      <c r="CK550" s="10">
        <f>3/24000000*OO[[#This Row],[145 (07JUL1985 00:00:00)-Water Temperature (C)]]*OO[[#This Row],[87]]</f>
        <v>-1.623614642822375E-15</v>
      </c>
      <c r="CL550" s="10">
        <f>3/24000000*OO[[#This Row],[146 (07JUL1985 03:00:00)-Water Temperature (C)]]*OO[[#This Row],[88]]</f>
        <v>1.9501892974800005E-11</v>
      </c>
      <c r="CM550" s="10">
        <f>3/24000000*OO[[#This Row],[147 (07JUL1985 06:00:00)-Water Temperature (C)]]*OO[[#This Row],[89]]</f>
        <v>2.3481514206095E-10</v>
      </c>
      <c r="CN550" s="10">
        <f>3/24000000*OO[[#This Row],[148 (07JUL1985 09:00:00)-Water Temperature (C)]]*OO[[#This Row],[90]]</f>
        <v>7.3994648465749994E-10</v>
      </c>
      <c r="CO550" s="10">
        <f>3/24000000*OO[[#This Row],[149 (07JUL1985 12:00:00)-Water Temperature (C)]]*OO[[#This Row],[91]]</f>
        <v>1.53958945985975E-9</v>
      </c>
      <c r="CP550" s="10">
        <f>3/24000000*OO[[#This Row],[150 (07JUL1985 15:00:00)-Water Temperature (C)]]*OO[[#This Row],[92]]</f>
        <v>1.53958945985975E-9</v>
      </c>
      <c r="CQ550" s="10">
        <f>3/24000000*OO[[#This Row],[151 (07JUL1985 18:00:00)-Water Temperature (C)]]*OO[[#This Row],[93]]</f>
        <v>1.53958945985975E-9</v>
      </c>
      <c r="CR550" s="10">
        <f>3/24000000*OO[[#This Row],[152 (07JUL1985 21:00:00)-Water Temperature (C)]]*OO[[#This Row],[94]]</f>
        <v>1.53958945985975E-9</v>
      </c>
      <c r="CS550" s="10">
        <f>3/24000000*OO[[#This Row],[153 (08JUL1985 00:00:00)-Water Temperature (C)]]*OO[[#This Row],[95]]</f>
        <v>1.53958945985975E-9</v>
      </c>
      <c r="CT550" s="10">
        <f>3/24000000*OO[[#This Row],[154 (08JUL1985 03:00:00)-Water Temperature (C)]]*OO[[#This Row],[96]]</f>
        <v>1.53958945985975E-9</v>
      </c>
      <c r="CU550" s="10">
        <f>3/24000000*OO[[#This Row],[155 (08JUL1985 06:00:00)-Water Temperature (C)]]*OO[[#This Row],[97]]</f>
        <v>1.53958945985975E-9</v>
      </c>
      <c r="CV550" s="10">
        <f>3/24000000*OO[[#This Row],[156 (08JUL1985 09:00:00)-Water Temperature (C)]]*OO[[#This Row],[98]]</f>
        <v>1.53958945985975E-9</v>
      </c>
      <c r="CW550" s="10">
        <f>3/24000000*OO[[#This Row],[157 (08JUL1985 12:00:00)-Water Temperature (C)]]*OO[[#This Row],[99]]</f>
        <v>1.53958945985975E-9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4.1780420117362491E-42</v>
      </c>
      <c r="AO551" s="10">
        <f>3/24000000*OO[[#This Row],[97 (01JUL1985 00:00:00)-Water Temperature (C)]]*OO[[#This Row],[39]]</f>
        <v>8.4353577065999995E-40</v>
      </c>
      <c r="AP551" s="10">
        <f>3/24000000*OO[[#This Row],[98 (01JUL1985 03:00:00)-Water Temperature (C)]]*OO[[#This Row],[40]]</f>
        <v>1.1130438881375001E-37</v>
      </c>
      <c r="AQ551" s="10">
        <f>3/24000000*OO[[#This Row],[99 (01JUL1985 06:00:00)-Water Temperature (C)]]*OO[[#This Row],[41]]</f>
        <v>1.0258565967032499E-35</v>
      </c>
      <c r="AR551" s="10">
        <f>3/24000000*OO[[#This Row],[100 (01JUL1985 09:00:00)-Water Temperature (C)]]*OO[[#This Row],[42]]</f>
        <v>6.649353368797499E-34</v>
      </c>
      <c r="AS551" s="10">
        <f>3/24000000*OO[[#This Row],[101 (01JUL1985 12:00:00)-Water Temperature (C)]]*OO[[#This Row],[43]]</f>
        <v>3.0692742776799997E-32</v>
      </c>
      <c r="AT551" s="10">
        <f>3/24000000*OO[[#This Row],[102 (01JUL1985 15:00:00)-Water Temperature (C)]]*OO[[#This Row],[44]]</f>
        <v>1.053462530367E-30</v>
      </c>
      <c r="AU551" s="10">
        <f>3/24000000*OO[[#This Row],[103 (01JUL1985 18:00:00)-Water Temperature (C)]]*OO[[#This Row],[45]]</f>
        <v>2.8174652044437496E-29</v>
      </c>
      <c r="AV551" s="10">
        <f>3/24000000*OO[[#This Row],[104 (01JUL1985 21:00:00)-Water Temperature (C)]]*OO[[#This Row],[46]]</f>
        <v>6.0383189312637493E-28</v>
      </c>
      <c r="AW551" s="10">
        <f>3/24000000*OO[[#This Row],[105 (02JUL1985 00:00:00)-Water Temperature (C)]]*OO[[#This Row],[47]]</f>
        <v>1.0451288191379999E-26</v>
      </c>
      <c r="AX551" s="10">
        <f>3/24000000*OO[[#This Row],[106 (02JUL1985 03:00:00)-Water Temperature (C)]]*OO[[#This Row],[48]]</f>
        <v>1.4745137547359999E-25</v>
      </c>
      <c r="AY551" s="10">
        <f>3/24000000*OO[[#This Row],[107 (02JUL1985 06:00:00)-Water Temperature (C)]]*OO[[#This Row],[49]]</f>
        <v>1.7553159599149997E-24</v>
      </c>
      <c r="AZ551" s="10">
        <f>3/24000000*OO[[#This Row],[108 (02JUL1985 09:00:00)-Water Temperature (C)]]*OO[[#This Row],[50]]</f>
        <v>1.7767890976410002E-23</v>
      </c>
      <c r="BA551" s="10">
        <f>3/24000000*OO[[#This Row],[109 (02JUL1985 12:00:00)-Water Temperature (C)]]*OO[[#This Row],[51]]</f>
        <v>1.520116912391375E-22</v>
      </c>
      <c r="BB551" s="10">
        <f>3/24000000*OO[[#This Row],[110 (02JUL1985 15:00:00)-Water Temperature (C)]]*OO[[#This Row],[52]]</f>
        <v>1.115553428579625E-21</v>
      </c>
      <c r="BC551" s="10">
        <f>3/24000000*OO[[#This Row],[111 (02JUL1985 18:00:00)-Water Temperature (C)]]*OO[[#This Row],[53]]</f>
        <v>7.1820626455250012E-21</v>
      </c>
      <c r="BD551" s="10">
        <f>3/24000000*OO[[#This Row],[112 (02JUL1985 21:00:00)-Water Temperature (C)]]*OO[[#This Row],[54]]</f>
        <v>4.1425091251687497E-20</v>
      </c>
      <c r="BE551" s="10">
        <f>3/24000000*OO[[#This Row],[113 (03JUL1985 00:00:00)-Water Temperature (C)]]*OO[[#This Row],[55]]</f>
        <v>2.1549858516275003E-19</v>
      </c>
      <c r="BF551" s="10">
        <f>3/24000000*OO[[#This Row],[114 (03JUL1985 03:00:00)-Water Temperature (C)]]*OO[[#This Row],[56]]</f>
        <v>1.0140019365736251E-18</v>
      </c>
      <c r="BG551" s="10">
        <f>3/24000000*OO[[#This Row],[115 (03JUL1985 06:00:00)-Water Temperature (C)]]*OO[[#This Row],[57]]</f>
        <v>4.3949875562375003E-18</v>
      </c>
      <c r="BH551" s="10">
        <f>3/24000000*OO[[#This Row],[116 (03JUL1985 09:00:00)-Water Temperature (C)]]*OO[[#This Row],[58]]</f>
        <v>1.7729401769617499E-17</v>
      </c>
      <c r="BI551" s="10">
        <f>3/24000000*OO[[#This Row],[117 (03JUL1985 12:00:00)-Water Temperature (C)]]*OO[[#This Row],[59]]</f>
        <v>6.5143441511874993E-17</v>
      </c>
      <c r="BJ551" s="10">
        <f>3/24000000*OO[[#This Row],[118 (03JUL1985 15:00:00)-Water Temperature (C)]]*OO[[#This Row],[60]]</f>
        <v>2.1922439717703752E-16</v>
      </c>
      <c r="BK551" s="10">
        <f>3/24000000*OO[[#This Row],[119 (03JUL1985 18:00:00)-Water Temperature (C)]]*OO[[#This Row],[61]]</f>
        <v>6.8338094347624998E-16</v>
      </c>
      <c r="BL551" s="10">
        <f>3/24000000*OO[[#This Row],[120 (03JUL1985 21:00:00)-Water Temperature (C)]]*OO[[#This Row],[62]]</f>
        <v>2.0020906906200001E-15</v>
      </c>
      <c r="BM551" s="10">
        <f>3/24000000*OO[[#This Row],[121 (04JUL1985 00:00:00)-Water Temperature (C)]]*OO[[#This Row],[63]]</f>
        <v>5.5498375549499995E-15</v>
      </c>
      <c r="BN551" s="10">
        <f>3/24000000*OO[[#This Row],[122 (04JUL1985 03:00:00)-Water Temperature (C)]]*OO[[#This Row],[64]]</f>
        <v>1.45458268196675E-14</v>
      </c>
      <c r="BO551" s="10">
        <f>3/24000000*OO[[#This Row],[123 (04JUL1985 06:00:00)-Water Temperature (C)]]*OO[[#This Row],[65]]</f>
        <v>3.5912929193400003E-14</v>
      </c>
      <c r="BP551" s="10">
        <f>3/24000000*OO[[#This Row],[124 (04JUL1985 09:00:00)-Water Temperature (C)]]*OO[[#This Row],[66]]</f>
        <v>8.40049413108625E-14</v>
      </c>
      <c r="BQ551" s="10">
        <f>3/24000000*OO[[#This Row],[125 (04JUL1985 12:00:00)-Water Temperature (C)]]*OO[[#This Row],[67]]</f>
        <v>1.8804538972202501E-13</v>
      </c>
      <c r="BR551" s="10">
        <f>3/24000000*OO[[#This Row],[126 (04JUL1985 15:00:00)-Water Temperature (C)]]*OO[[#This Row],[68]]</f>
        <v>4.0664888814962491E-13</v>
      </c>
      <c r="BS551" s="10">
        <f>3/24000000*OO[[#This Row],[127 (04JUL1985 18:00:00)-Water Temperature (C)]]*OO[[#This Row],[69]]</f>
        <v>8.499850959015E-13</v>
      </c>
      <c r="BT551" s="10">
        <f>3/24000000*OO[[#This Row],[128 (04JUL1985 21:00:00)-Water Temperature (C)]]*OO[[#This Row],[70]]</f>
        <v>1.7056936452674996E-12</v>
      </c>
      <c r="BU551" s="10">
        <f>3/24000000*OO[[#This Row],[129 (05JUL1985 00:00:00)-Water Temperature (C)]]*OO[[#This Row],[71]]</f>
        <v>3.2847954646612498E-12</v>
      </c>
      <c r="BV551" s="10">
        <f>3/24000000*OO[[#This Row],[130 (05JUL1985 03:00:00)-Water Temperature (C)]]*OO[[#This Row],[72]]</f>
        <v>6.1145086106649991E-12</v>
      </c>
      <c r="BW551" s="10">
        <f>3/24000000*OO[[#This Row],[131 (05JUL1985 06:00:00)-Water Temperature (C)]]*OO[[#This Row],[73]]</f>
        <v>1.106405647627875E-11</v>
      </c>
      <c r="BX551" s="10">
        <f>3/24000000*OO[[#This Row],[132 (05JUL1985 09:00:00)-Water Temperature (C)]]*OO[[#This Row],[74]]</f>
        <v>1.95743764899125E-11</v>
      </c>
      <c r="BY551" s="10">
        <f>3/24000000*OO[[#This Row],[133 (05JUL1985 12:00:00)-Water Temperature (C)]]*OO[[#This Row],[75]]</f>
        <v>3.3810142295974996E-11</v>
      </c>
      <c r="BZ551" s="10">
        <f>3/24000000*OO[[#This Row],[134 (05JUL1985 15:00:00)-Water Temperature (C)]]*OO[[#This Row],[76]]</f>
        <v>5.6973471545849997E-11</v>
      </c>
      <c r="CA551" s="10">
        <f>3/24000000*OO[[#This Row],[135 (05JUL1985 18:00:00)-Water Temperature (C)]]*OO[[#This Row],[77]]</f>
        <v>9.3788542017449987E-11</v>
      </c>
      <c r="CB551" s="10">
        <f>3/24000000*OO[[#This Row],[136 (05JUL1985 21:00:00)-Water Temperature (C)]]*OO[[#This Row],[78]]</f>
        <v>1.5091566844024999E-10</v>
      </c>
      <c r="CC551" s="10">
        <f>3/24000000*OO[[#This Row],[137 (06JUL1985 00:00:00)-Water Temperature (C)]]*OO[[#This Row],[79]]</f>
        <v>2.3791354509048749E-10</v>
      </c>
      <c r="CD551" s="10">
        <f>3/24000000*OO[[#This Row],[138 (06JUL1985 03:00:00)-Water Temperature (C)]]*OO[[#This Row],[80]]</f>
        <v>3.6811614094500002E-10</v>
      </c>
      <c r="CE551" s="10">
        <f>3/24000000*OO[[#This Row],[139 (06JUL1985 06:00:00)-Water Temperature (C)]]*OO[[#This Row],[81]]</f>
        <v>5.5910899176562497E-10</v>
      </c>
      <c r="CF551" s="10">
        <f>3/24000000*OO[[#This Row],[140 (06JUL1985 09:00:00)-Water Temperature (C)]]*OO[[#This Row],[82]]</f>
        <v>8.3460189194474994E-10</v>
      </c>
      <c r="CG551" s="10">
        <f>3/24000000*OO[[#This Row],[141 (06JUL1985 12:00:00)-Water Temperature (C)]]*OO[[#This Row],[83]]</f>
        <v>1.225077263127375E-9</v>
      </c>
      <c r="CH551" s="10">
        <f>3/24000000*OO[[#This Row],[142 (06JUL1985 15:00:00)-Water Temperature (C)]]*OO[[#This Row],[84]]</f>
        <v>1.7752356304750001E-9</v>
      </c>
      <c r="CI551" s="10">
        <f>3/24000000*OO[[#This Row],[143 (06JUL1985 18:00:00)-Water Temperature (C)]]*OO[[#This Row],[85]]</f>
        <v>2.5410643850262501E-9</v>
      </c>
      <c r="CJ551" s="10">
        <f>3/24000000*OO[[#This Row],[144 (06JUL1985 21:00:00)-Water Temperature (C)]]*OO[[#This Row],[86]]</f>
        <v>3.5839094220637492E-9</v>
      </c>
      <c r="CK551" s="10">
        <f>3/24000000*OO[[#This Row],[145 (07JUL1985 00:00:00)-Water Temperature (C)]]*OO[[#This Row],[87]]</f>
        <v>4.9683633246850003E-9</v>
      </c>
      <c r="CL551" s="10">
        <f>3/24000000*OO[[#This Row],[146 (07JUL1985 03:00:00)-Water Temperature (C)]]*OO[[#This Row],[88]]</f>
        <v>6.7953481769300005E-9</v>
      </c>
      <c r="CM551" s="10">
        <f>3/24000000*OO[[#This Row],[147 (07JUL1985 06:00:00)-Water Temperature (C)]]*OO[[#This Row],[89]]</f>
        <v>9.196701063221249E-9</v>
      </c>
      <c r="CN551" s="10">
        <f>3/24000000*OO[[#This Row],[148 (07JUL1985 09:00:00)-Water Temperature (C)]]*OO[[#This Row],[90]]</f>
        <v>1.2374804783579999E-8</v>
      </c>
      <c r="CO551" s="10">
        <f>3/24000000*OO[[#This Row],[149 (07JUL1985 12:00:00)-Water Temperature (C)]]*OO[[#This Row],[91]]</f>
        <v>1.6543580690227499E-8</v>
      </c>
      <c r="CP551" s="10">
        <f>3/24000000*OO[[#This Row],[150 (07JUL1985 15:00:00)-Water Temperature (C)]]*OO[[#This Row],[92]]</f>
        <v>1.6543580690227499E-8</v>
      </c>
      <c r="CQ551" s="10">
        <f>3/24000000*OO[[#This Row],[151 (07JUL1985 18:00:00)-Water Temperature (C)]]*OO[[#This Row],[93]]</f>
        <v>1.6543580690227499E-8</v>
      </c>
      <c r="CR551" s="10">
        <f>3/24000000*OO[[#This Row],[152 (07JUL1985 21:00:00)-Water Temperature (C)]]*OO[[#This Row],[94]]</f>
        <v>1.6543580690227499E-8</v>
      </c>
      <c r="CS551" s="10">
        <f>3/24000000*OO[[#This Row],[153 (08JUL1985 00:00:00)-Water Temperature (C)]]*OO[[#This Row],[95]]</f>
        <v>1.6543580690227499E-8</v>
      </c>
      <c r="CT551" s="10">
        <f>3/24000000*OO[[#This Row],[154 (08JUL1985 03:00:00)-Water Temperature (C)]]*OO[[#This Row],[96]]</f>
        <v>1.6543580690227499E-8</v>
      </c>
      <c r="CU551" s="10">
        <f>3/24000000*OO[[#This Row],[155 (08JUL1985 06:00:00)-Water Temperature (C)]]*OO[[#This Row],[97]]</f>
        <v>1.6543580690227499E-8</v>
      </c>
      <c r="CV551" s="10">
        <f>3/24000000*OO[[#This Row],[156 (08JUL1985 09:00:00)-Water Temperature (C)]]*OO[[#This Row],[98]]</f>
        <v>1.6543580690227499E-8</v>
      </c>
      <c r="CW551" s="10">
        <f>3/24000000*OO[[#This Row],[157 (08JUL1985 12:00:00)-Water Temperature (C)]]*OO[[#This Row],[99]]</f>
        <v>1.6543580690227499E-8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6.5142788980649986E-44</v>
      </c>
      <c r="AO552" s="10">
        <f>3/24000000*OO[[#This Row],[97 (01JUL1985 00:00:00)-Water Temperature (C)]]*OO[[#This Row],[39]]</f>
        <v>1.4270376907499999E-41</v>
      </c>
      <c r="AP552" s="10">
        <f>3/24000000*OO[[#This Row],[98 (01JUL1985 03:00:00)-Water Temperature (C)]]*OO[[#This Row],[40]]</f>
        <v>2.03893734842875E-39</v>
      </c>
      <c r="AQ552" s="10">
        <f>3/24000000*OO[[#This Row],[99 (01JUL1985 06:00:00)-Water Temperature (C)]]*OO[[#This Row],[41]]</f>
        <v>2.0277796402445004E-37</v>
      </c>
      <c r="AR552" s="10">
        <f>3/24000000*OO[[#This Row],[100 (01JUL1985 09:00:00)-Water Temperature (C)]]*OO[[#This Row],[42]]</f>
        <v>1.4244603271619999E-35</v>
      </c>
      <c r="AS552" s="10">
        <f>3/24000000*OO[[#This Row],[101 (01JUL1985 12:00:00)-Water Temperature (C)]]*OO[[#This Row],[43]]</f>
        <v>7.0932187429124999E-34</v>
      </c>
      <c r="AT552" s="10">
        <f>3/24000000*OO[[#This Row],[102 (01JUL1985 15:00:00)-Water Temperature (C)]]*OO[[#This Row],[44]]</f>
        <v>2.6122302089650002E-32</v>
      </c>
      <c r="AU552" s="10">
        <f>3/24000000*OO[[#This Row],[103 (01JUL1985 18:00:00)-Water Temperature (C)]]*OO[[#This Row],[45]]</f>
        <v>7.4604013863837498E-31</v>
      </c>
      <c r="AV552" s="10">
        <f>3/24000000*OO[[#This Row],[104 (01JUL1985 21:00:00)-Water Temperature (C)]]*OO[[#This Row],[46]]</f>
        <v>1.7068136573711252E-29</v>
      </c>
      <c r="AW552" s="10">
        <f>3/24000000*OO[[#This Row],[105 (02JUL1985 00:00:00)-Water Temperature (C)]]*OO[[#This Row],[47]]</f>
        <v>3.1618438165899999E-28</v>
      </c>
      <c r="AX552" s="10">
        <f>3/24000000*OO[[#This Row],[106 (02JUL1985 03:00:00)-Water Temperature (C)]]*OO[[#This Row],[48]]</f>
        <v>4.7801962333125E-27</v>
      </c>
      <c r="AY552" s="10">
        <f>3/24000000*OO[[#This Row],[107 (02JUL1985 06:00:00)-Water Temperature (C)]]*OO[[#This Row],[49]]</f>
        <v>6.0665569058449993E-26</v>
      </c>
      <c r="AZ552" s="10">
        <f>3/24000000*OO[[#This Row],[108 (02JUL1985 09:00:00)-Water Temperature (C)]]*OO[[#This Row],[50]]</f>
        <v>6.5589301163624999E-25</v>
      </c>
      <c r="BA552" s="10">
        <f>3/24000000*OO[[#This Row],[109 (02JUL1985 12:00:00)-Water Temperature (C)]]*OO[[#This Row],[51]]</f>
        <v>5.9962080466612502E-24</v>
      </c>
      <c r="BB552" s="10">
        <f>3/24000000*OO[[#This Row],[110 (02JUL1985 15:00:00)-Water Temperature (C)]]*OO[[#This Row],[52]]</f>
        <v>4.6856940393599994E-23</v>
      </c>
      <c r="BC552" s="10">
        <f>3/24000000*OO[[#This Row],[111 (02JUL1985 18:00:00)-Water Temperature (C)]]*OO[[#This Row],[53]]</f>
        <v>3.19809135828E-22</v>
      </c>
      <c r="BD552" s="10">
        <f>3/24000000*OO[[#This Row],[112 (02JUL1985 21:00:00)-Water Temperature (C)]]*OO[[#This Row],[54]]</f>
        <v>1.9466476097542498E-21</v>
      </c>
      <c r="BE552" s="10">
        <f>3/24000000*OO[[#This Row],[113 (03JUL1985 00:00:00)-Water Temperature (C)]]*OO[[#This Row],[55]]</f>
        <v>1.0691929633279999E-20</v>
      </c>
      <c r="BF552" s="10">
        <f>3/24000000*OO[[#This Row],[114 (03JUL1985 03:00:00)-Water Temperature (C)]]*OO[[#This Row],[56]]</f>
        <v>5.3265178508324995E-20</v>
      </c>
      <c r="BG552" s="10">
        <f>3/24000000*OO[[#This Row],[115 (03JUL1985 06:00:00)-Water Temperature (C)]]*OO[[#This Row],[57]]</f>
        <v>2.4352789289675E-19</v>
      </c>
      <c r="BH552" s="10">
        <f>3/24000000*OO[[#This Row],[116 (03JUL1985 09:00:00)-Water Temperature (C)]]*OO[[#This Row],[58]]</f>
        <v>1.0335521317781251E-18</v>
      </c>
      <c r="BI552" s="10">
        <f>3/24000000*OO[[#This Row],[117 (03JUL1985 12:00:00)-Water Temperature (C)]]*OO[[#This Row],[59]]</f>
        <v>4.0185521362799991E-18</v>
      </c>
      <c r="BJ552" s="10">
        <f>3/24000000*OO[[#This Row],[118 (03JUL1985 15:00:00)-Water Temperature (C)]]*OO[[#This Row],[60]]</f>
        <v>1.4333460436469999E-17</v>
      </c>
      <c r="BK552" s="10">
        <f>3/24000000*OO[[#This Row],[119 (03JUL1985 18:00:00)-Water Temperature (C)]]*OO[[#This Row],[61]]</f>
        <v>4.7206745028499999E-17</v>
      </c>
      <c r="BL552" s="10">
        <f>3/24000000*OO[[#This Row],[120 (03JUL1985 21:00:00)-Water Temperature (C)]]*OO[[#This Row],[62]]</f>
        <v>1.4526998193849997E-16</v>
      </c>
      <c r="BM552" s="10">
        <f>3/24000000*OO[[#This Row],[121 (04JUL1985 00:00:00)-Water Temperature (C)]]*OO[[#This Row],[63]]</f>
        <v>4.215766552075E-16</v>
      </c>
      <c r="BN552" s="10">
        <f>3/24000000*OO[[#This Row],[122 (04JUL1985 03:00:00)-Water Temperature (C)]]*OO[[#This Row],[64]]</f>
        <v>1.1567100414712501E-15</v>
      </c>
      <c r="BO552" s="10">
        <f>3/24000000*OO[[#This Row],[123 (04JUL1985 06:00:00)-Water Temperature (C)]]*OO[[#This Row],[65]]</f>
        <v>2.9975148136400002E-15</v>
      </c>
      <c r="BP552" s="10">
        <f>3/24000000*OO[[#This Row],[124 (04JUL1985 09:00:00)-Water Temperature (C)]]*OO[[#This Row],[66]]</f>
        <v>7.3747519547174993E-15</v>
      </c>
      <c r="BQ552" s="10">
        <f>3/24000000*OO[[#This Row],[125 (04JUL1985 12:00:00)-Water Temperature (C)]]*OO[[#This Row],[67]]</f>
        <v>1.7300703924352498E-14</v>
      </c>
      <c r="BR552" s="10">
        <f>3/24000000*OO[[#This Row],[126 (04JUL1985 15:00:00)-Water Temperature (C)]]*OO[[#This Row],[68]]</f>
        <v>3.8983225142400003E-14</v>
      </c>
      <c r="BS552" s="10">
        <f>3/24000000*OO[[#This Row],[127 (04JUL1985 18:00:00)-Water Temperature (C)]]*OO[[#This Row],[69]]</f>
        <v>8.4608515288000003E-14</v>
      </c>
      <c r="BT552" s="10">
        <f>3/24000000*OO[[#This Row],[128 (04JUL1985 21:00:00)-Water Temperature (C)]]*OO[[#This Row],[70]]</f>
        <v>1.7647316727519999E-13</v>
      </c>
      <c r="BU552" s="10">
        <f>3/24000000*OO[[#This Row],[129 (05JUL1985 00:00:00)-Water Temperature (C)]]*OO[[#This Row],[71]]</f>
        <v>3.54069692234375E-13</v>
      </c>
      <c r="BV552" s="10">
        <f>3/24000000*OO[[#This Row],[130 (05JUL1985 03:00:00)-Water Temperature (C)]]*OO[[#This Row],[72]]</f>
        <v>6.8667129675137505E-13</v>
      </c>
      <c r="BW552" s="10">
        <f>3/24000000*OO[[#This Row],[131 (05JUL1985 06:00:00)-Water Temperature (C)]]*OO[[#This Row],[73]]</f>
        <v>1.291740631816E-12</v>
      </c>
      <c r="BX552" s="10">
        <f>3/24000000*OO[[#This Row],[132 (05JUL1985 09:00:00)-Water Temperature (C)]]*OO[[#This Row],[74]]</f>
        <v>2.36996328455575E-12</v>
      </c>
      <c r="BY552" s="10">
        <f>3/24000000*OO[[#This Row],[133 (05JUL1985 12:00:00)-Water Temperature (C)]]*OO[[#This Row],[75]]</f>
        <v>4.2383485904899994E-12</v>
      </c>
      <c r="BZ552" s="10">
        <f>3/24000000*OO[[#This Row],[134 (05JUL1985 15:00:00)-Water Temperature (C)]]*OO[[#This Row],[76]]</f>
        <v>7.3911052286600016E-12</v>
      </c>
      <c r="CA552" s="10">
        <f>3/24000000*OO[[#This Row],[135 (05JUL1985 18:00:00)-Water Temperature (C)]]*OO[[#This Row],[77]]</f>
        <v>1.2587012032013748E-11</v>
      </c>
      <c r="CB552" s="10">
        <f>3/24000000*OO[[#This Row],[136 (05JUL1985 21:00:00)-Water Temperature (C)]]*OO[[#This Row],[78]]</f>
        <v>2.0942687806209999E-11</v>
      </c>
      <c r="CC552" s="10">
        <f>3/24000000*OO[[#This Row],[137 (06JUL1985 00:00:00)-Water Temperature (C)]]*OO[[#This Row],[79]]</f>
        <v>3.4114572177149997E-11</v>
      </c>
      <c r="CD552" s="10">
        <f>3/24000000*OO[[#This Row],[138 (06JUL1985 03:00:00)-Water Temperature (C)]]*OO[[#This Row],[80]]</f>
        <v>5.4474504655999988E-11</v>
      </c>
      <c r="CE552" s="10">
        <f>3/24000000*OO[[#This Row],[139 (06JUL1985 06:00:00)-Water Temperature (C)]]*OO[[#This Row],[81]]</f>
        <v>8.5355673693975007E-11</v>
      </c>
      <c r="CF552" s="10">
        <f>3/24000000*OO[[#This Row],[140 (06JUL1985 09:00:00)-Water Temperature (C)]]*OO[[#This Row],[82]]</f>
        <v>1.3169187993018749E-10</v>
      </c>
      <c r="CG552" s="10">
        <f>3/24000000*OO[[#This Row],[141 (06JUL1985 12:00:00)-Water Temperature (C)]]*OO[[#This Row],[83]]</f>
        <v>1.9990225244880001E-10</v>
      </c>
      <c r="CH552" s="10">
        <f>3/24000000*OO[[#This Row],[142 (06JUL1985 15:00:00)-Water Temperature (C)]]*OO[[#This Row],[84]]</f>
        <v>2.9887461578700001E-10</v>
      </c>
      <c r="CI552" s="10">
        <f>3/24000000*OO[[#This Row],[143 (06JUL1985 18:00:00)-Water Temperature (C)]]*OO[[#This Row],[85]]</f>
        <v>4.39937891617E-10</v>
      </c>
      <c r="CJ552" s="10">
        <f>3/24000000*OO[[#This Row],[144 (06JUL1985 21:00:00)-Water Temperature (C)]]*OO[[#This Row],[86]]</f>
        <v>6.3703489465237498E-10</v>
      </c>
      <c r="CK552" s="10">
        <f>3/24000000*OO[[#This Row],[145 (07JUL1985 00:00:00)-Water Temperature (C)]]*OO[[#This Row],[87]]</f>
        <v>9.07071102965875E-10</v>
      </c>
      <c r="CL552" s="10">
        <f>3/24000000*OO[[#This Row],[146 (07JUL1985 03:00:00)-Water Temperature (C)]]*OO[[#This Row],[88]]</f>
        <v>1.2756340262716249E-9</v>
      </c>
      <c r="CM552" s="10">
        <f>3/24000000*OO[[#This Row],[147 (07JUL1985 06:00:00)-Water Temperature (C)]]*OO[[#This Row],[89]]</f>
        <v>1.7852860200374998E-9</v>
      </c>
      <c r="CN552" s="10">
        <f>3/24000000*OO[[#This Row],[148 (07JUL1985 09:00:00)-Water Temperature (C)]]*OO[[#This Row],[90]]</f>
        <v>2.5065696181E-9</v>
      </c>
      <c r="CO552" s="10">
        <f>3/24000000*OO[[#This Row],[149 (07JUL1985 12:00:00)-Water Temperature (C)]]*OO[[#This Row],[91]]</f>
        <v>3.5196022441949999E-9</v>
      </c>
      <c r="CP552" s="10">
        <f>3/24000000*OO[[#This Row],[150 (07JUL1985 15:00:00)-Water Temperature (C)]]*OO[[#This Row],[92]]</f>
        <v>3.5196022441949999E-9</v>
      </c>
      <c r="CQ552" s="10">
        <f>3/24000000*OO[[#This Row],[151 (07JUL1985 18:00:00)-Water Temperature (C)]]*OO[[#This Row],[93]]</f>
        <v>3.5196022441949999E-9</v>
      </c>
      <c r="CR552" s="10">
        <f>3/24000000*OO[[#This Row],[152 (07JUL1985 21:00:00)-Water Temperature (C)]]*OO[[#This Row],[94]]</f>
        <v>3.5196022441949999E-9</v>
      </c>
      <c r="CS552" s="10">
        <f>3/24000000*OO[[#This Row],[153 (08JUL1985 00:00:00)-Water Temperature (C)]]*OO[[#This Row],[95]]</f>
        <v>3.5196022441949999E-9</v>
      </c>
      <c r="CT552" s="10">
        <f>3/24000000*OO[[#This Row],[154 (08JUL1985 03:00:00)-Water Temperature (C)]]*OO[[#This Row],[96]]</f>
        <v>3.5196022441949999E-9</v>
      </c>
      <c r="CU552" s="10">
        <f>3/24000000*OO[[#This Row],[155 (08JUL1985 06:00:00)-Water Temperature (C)]]*OO[[#This Row],[97]]</f>
        <v>3.5196022441949999E-9</v>
      </c>
      <c r="CV552" s="10">
        <f>3/24000000*OO[[#This Row],[156 (08JUL1985 09:00:00)-Water Temperature (C)]]*OO[[#This Row],[98]]</f>
        <v>3.5196022441949999E-9</v>
      </c>
      <c r="CW552" s="10">
        <f>3/24000000*OO[[#This Row],[157 (08JUL1985 12:00:00)-Water Temperature (C)]]*OO[[#This Row],[99]]</f>
        <v>3.5196022441949999E-9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1.6351051817474998E-43</v>
      </c>
      <c r="AP553" s="10">
        <f>3/24000000*OO[[#This Row],[98 (01JUL1985 03:00:00)-Water Temperature (C)]]*OO[[#This Row],[40]]</f>
        <v>2.4741898022699996E-41</v>
      </c>
      <c r="AQ553" s="10">
        <f>3/24000000*OO[[#This Row],[99 (01JUL1985 06:00:00)-Water Temperature (C)]]*OO[[#This Row],[41]]</f>
        <v>2.5958064212499996E-39</v>
      </c>
      <c r="AR553" s="10">
        <f>3/24000000*OO[[#This Row],[100 (01JUL1985 09:00:00)-Water Temperature (C)]]*OO[[#This Row],[42]]</f>
        <v>1.9361205967008747E-37</v>
      </c>
      <c r="AS553" s="10">
        <f>3/24000000*OO[[#This Row],[101 (01JUL1985 12:00:00)-Water Temperature (C)]]*OO[[#This Row],[43]]</f>
        <v>1.0263578211112502E-35</v>
      </c>
      <c r="AT553" s="10">
        <f>3/24000000*OO[[#This Row],[102 (01JUL1985 15:00:00)-Water Temperature (C)]]*OO[[#This Row],[44]]</f>
        <v>4.0110636394874997E-34</v>
      </c>
      <c r="AU553" s="10">
        <f>3/24000000*OO[[#This Row],[103 (01JUL1985 18:00:00)-Water Temperature (C)]]*OO[[#This Row],[45]]</f>
        <v>1.2088288254670002E-32</v>
      </c>
      <c r="AV553" s="10">
        <f>3/24000000*OO[[#This Row],[104 (01JUL1985 21:00:00)-Water Temperature (C)]]*OO[[#This Row],[46]]</f>
        <v>2.9120549404799999E-31</v>
      </c>
      <c r="AW553" s="10">
        <f>3/24000000*OO[[#This Row],[105 (02JUL1985 00:00:00)-Water Temperature (C)]]*OO[[#This Row],[47]]</f>
        <v>5.6982837559500004E-30</v>
      </c>
      <c r="AX553" s="10">
        <f>3/24000000*OO[[#This Row],[106 (02JUL1985 03:00:00)-Water Temperature (C)]]*OO[[#This Row],[48]]</f>
        <v>9.1182283901949996E-29</v>
      </c>
      <c r="AY553" s="10">
        <f>3/24000000*OO[[#This Row],[107 (02JUL1985 06:00:00)-Water Temperature (C)]]*OO[[#This Row],[49]]</f>
        <v>1.2188744608454999E-27</v>
      </c>
      <c r="AZ553" s="10">
        <f>3/24000000*OO[[#This Row],[108 (02JUL1985 09:00:00)-Water Temperature (C)]]*OO[[#This Row],[50]]</f>
        <v>1.3905855478229998E-26</v>
      </c>
      <c r="BA553" s="10">
        <f>3/24000000*OO[[#This Row],[109 (02JUL1985 12:00:00)-Water Temperature (C)]]*OO[[#This Row],[51]]</f>
        <v>1.3479935794368747E-25</v>
      </c>
      <c r="BB553" s="10">
        <f>3/24000000*OO[[#This Row],[110 (02JUL1985 15:00:00)-Water Temperature (C)]]*OO[[#This Row],[52]]</f>
        <v>1.1166523584765E-24</v>
      </c>
      <c r="BC553" s="10">
        <f>3/24000000*OO[[#This Row],[111 (02JUL1985 18:00:00)-Water Temperature (C)]]*OO[[#This Row],[53]]</f>
        <v>8.0413778555299993E-24</v>
      </c>
      <c r="BD553" s="10">
        <f>3/24000000*OO[[#This Row],[112 (02JUL1985 21:00:00)-Water Temperature (C)]]*OO[[#This Row],[54]]</f>
        <v>5.1381503861200003E-23</v>
      </c>
      <c r="BE553" s="10">
        <f>3/24000000*OO[[#This Row],[113 (03JUL1985 00:00:00)-Water Temperature (C)]]*OO[[#This Row],[55]]</f>
        <v>2.9586284415999999E-22</v>
      </c>
      <c r="BF553" s="10">
        <f>3/24000000*OO[[#This Row],[114 (03JUL1985 03:00:00)-Water Temperature (C)]]*OO[[#This Row],[56]]</f>
        <v>1.546628042748375E-21</v>
      </c>
      <c r="BG553" s="10">
        <f>3/24000000*OO[[#This Row],[115 (03JUL1985 06:00:00)-Water Temperature (C)]]*OO[[#This Row],[57]]</f>
        <v>7.3976855801887495E-21</v>
      </c>
      <c r="BH553" s="10">
        <f>3/24000000*OO[[#This Row],[116 (03JUL1985 09:00:00)-Water Temperature (C)]]*OO[[#This Row],[58]]</f>
        <v>3.2784051066225001E-20</v>
      </c>
      <c r="BI553" s="10">
        <f>3/24000000*OO[[#This Row],[117 (03JUL1985 12:00:00)-Water Temperature (C)]]*OO[[#This Row],[59]]</f>
        <v>1.3395891491364999E-19</v>
      </c>
      <c r="BJ553" s="10">
        <f>3/24000000*OO[[#This Row],[118 (03JUL1985 15:00:00)-Water Temperature (C)]]*OO[[#This Row],[60]]</f>
        <v>5.0405575552874996E-19</v>
      </c>
      <c r="BK553" s="10">
        <f>3/24000000*OO[[#This Row],[119 (03JUL1985 18:00:00)-Water Temperature (C)]]*OO[[#This Row],[61]]</f>
        <v>1.74825278775025E-18</v>
      </c>
      <c r="BL553" s="10">
        <f>3/24000000*OO[[#This Row],[120 (03JUL1985 21:00:00)-Water Temperature (C)]]*OO[[#This Row],[62]]</f>
        <v>5.6392708868437495E-18</v>
      </c>
      <c r="BM553" s="10">
        <f>3/24000000*OO[[#This Row],[121 (04JUL1985 00:00:00)-Water Temperature (C)]]*OO[[#This Row],[63]]</f>
        <v>1.7096223708959997E-17</v>
      </c>
      <c r="BN553" s="10">
        <f>3/24000000*OO[[#This Row],[122 (04JUL1985 03:00:00)-Water Temperature (C)]]*OO[[#This Row],[64]]</f>
        <v>4.9021431947499997E-17</v>
      </c>
      <c r="BO553" s="10">
        <f>3/24000000*OO[[#This Row],[123 (04JUL1985 06:00:00)-Water Temperature (C)]]*OO[[#This Row],[65]]</f>
        <v>1.3313766340437497E-16</v>
      </c>
      <c r="BP553" s="10">
        <f>3/24000000*OO[[#This Row],[124 (04JUL1985 09:00:00)-Water Temperature (C)]]*OO[[#This Row],[66]]</f>
        <v>3.4343792757474999E-16</v>
      </c>
      <c r="BQ553" s="10">
        <f>3/24000000*OO[[#This Row],[125 (04JUL1985 12:00:00)-Water Temperature (C)]]*OO[[#This Row],[67]]</f>
        <v>8.4241682079749989E-16</v>
      </c>
      <c r="BR553" s="10">
        <f>3/24000000*OO[[#This Row],[126 (04JUL1985 15:00:00)-Water Temperature (C)]]*OO[[#This Row],[68]]</f>
        <v>1.9761946916800002E-15</v>
      </c>
      <c r="BS553" s="10">
        <f>3/24000000*OO[[#This Row],[127 (04JUL1985 18:00:00)-Water Temperature (C)]]*OO[[#This Row],[69]]</f>
        <v>4.4545120100374996E-15</v>
      </c>
      <c r="BT553" s="10">
        <f>3/24000000*OO[[#This Row],[128 (04JUL1985 21:00:00)-Water Temperature (C)]]*OO[[#This Row],[70]]</f>
        <v>9.654189985365002E-15</v>
      </c>
      <c r="BU553" s="10">
        <f>3/24000000*OO[[#This Row],[129 (05JUL1985 00:00:00)-Water Temperature (C)]]*OO[[#This Row],[71]]</f>
        <v>2.0148032838277496E-14</v>
      </c>
      <c r="BV553" s="10">
        <f>3/24000000*OO[[#This Row],[130 (05JUL1985 03:00:00)-Water Temperature (C)]]*OO[[#This Row],[72]]</f>
        <v>4.0634691987250001E-14</v>
      </c>
      <c r="BW553" s="10">
        <f>3/24000000*OO[[#This Row],[131 (05JUL1985 06:00:00)-Water Temperature (C)]]*OO[[#This Row],[73]]</f>
        <v>7.9395960619800001E-14</v>
      </c>
      <c r="BX553" s="10">
        <f>3/24000000*OO[[#This Row],[132 (05JUL1985 09:00:00)-Water Temperature (C)]]*OO[[#This Row],[74]]</f>
        <v>1.5098593225279998E-13</v>
      </c>
      <c r="BY553" s="10">
        <f>3/24000000*OO[[#This Row],[133 (05JUL1985 12:00:00)-Water Temperature (C)]]*OO[[#This Row],[75]]</f>
        <v>2.7950527433850001E-13</v>
      </c>
      <c r="BZ553" s="10">
        <f>3/24000000*OO[[#This Row],[134 (05JUL1985 15:00:00)-Water Temperature (C)]]*OO[[#This Row],[76]]</f>
        <v>5.0412543954262497E-13</v>
      </c>
      <c r="CA553" s="10">
        <f>3/24000000*OO[[#This Row],[135 (05JUL1985 18:00:00)-Water Temperature (C)]]*OO[[#This Row],[77]]</f>
        <v>8.8731175317399983E-13</v>
      </c>
      <c r="CB553" s="10">
        <f>3/24000000*OO[[#This Row],[136 (05JUL1985 21:00:00)-Water Temperature (C)]]*OO[[#This Row],[78]]</f>
        <v>1.5229163769279999E-12</v>
      </c>
      <c r="CC553" s="10">
        <f>3/24000000*OO[[#This Row],[137 (06JUL1985 00:00:00)-Water Temperature (C)]]*OO[[#This Row],[79]]</f>
        <v>2.55338030251875E-12</v>
      </c>
      <c r="CD553" s="10">
        <f>3/24000000*OO[[#This Row],[138 (06JUL1985 03:00:00)-Water Temperature (C)]]*OO[[#This Row],[80]]</f>
        <v>4.1771889282825003E-12</v>
      </c>
      <c r="CE553" s="10">
        <f>3/24000000*OO[[#This Row],[139 (06JUL1985 06:00:00)-Water Temperature (C)]]*OO[[#This Row],[81]]</f>
        <v>6.6402593794062508E-12</v>
      </c>
      <c r="CF553" s="10">
        <f>3/24000000*OO[[#This Row],[140 (06JUL1985 09:00:00)-Water Temperature (C)]]*OO[[#This Row],[82]]</f>
        <v>1.0376412136702499E-11</v>
      </c>
      <c r="CG553" s="10">
        <f>3/24000000*OO[[#This Row],[141 (06JUL1985 12:00:00)-Water Temperature (C)]]*OO[[#This Row],[83]]</f>
        <v>1.6075300849643751E-11</v>
      </c>
      <c r="CH553" s="10">
        <f>3/24000000*OO[[#This Row],[142 (06JUL1985 15:00:00)-Water Temperature (C)]]*OO[[#This Row],[84]]</f>
        <v>2.470023097505E-11</v>
      </c>
      <c r="CI553" s="10">
        <f>3/24000000*OO[[#This Row],[143 (06JUL1985 18:00:00)-Water Temperature (C)]]*OO[[#This Row],[85]]</f>
        <v>3.7317150498075002E-11</v>
      </c>
      <c r="CJ553" s="10">
        <f>3/24000000*OO[[#This Row],[144 (06JUL1985 21:00:00)-Water Temperature (C)]]*OO[[#This Row],[86]]</f>
        <v>5.5113660295112501E-11</v>
      </c>
      <c r="CK553" s="10">
        <f>3/24000000*OO[[#This Row],[145 (07JUL1985 00:00:00)-Water Temperature (C)]]*OO[[#This Row],[87]]</f>
        <v>7.9775719571837478E-11</v>
      </c>
      <c r="CL553" s="10">
        <f>3/24000000*OO[[#This Row],[146 (07JUL1985 03:00:00)-Water Temperature (C)]]*OO[[#This Row],[88]]</f>
        <v>1.142884445253625E-10</v>
      </c>
      <c r="CM553" s="10">
        <f>3/24000000*OO[[#This Row],[147 (07JUL1985 06:00:00)-Water Temperature (C)]]*OO[[#This Row],[89]]</f>
        <v>1.6325936144249998E-10</v>
      </c>
      <c r="CN553" s="10">
        <f>3/24000000*OO[[#This Row],[148 (07JUL1985 09:00:00)-Water Temperature (C)]]*OO[[#This Row],[90]]</f>
        <v>2.3219457363927498E-10</v>
      </c>
      <c r="CO553" s="10">
        <f>3/24000000*OO[[#This Row],[149 (07JUL1985 12:00:00)-Water Temperature (C)]]*OO[[#This Row],[91]]</f>
        <v>3.2727048479599998E-10</v>
      </c>
      <c r="CP553" s="10">
        <f>3/24000000*OO[[#This Row],[150 (07JUL1985 15:00:00)-Water Temperature (C)]]*OO[[#This Row],[92]]</f>
        <v>3.2727048479599998E-10</v>
      </c>
      <c r="CQ553" s="10">
        <f>3/24000000*OO[[#This Row],[151 (07JUL1985 18:00:00)-Water Temperature (C)]]*OO[[#This Row],[93]]</f>
        <v>3.2727048479599998E-10</v>
      </c>
      <c r="CR553" s="10">
        <f>3/24000000*OO[[#This Row],[152 (07JUL1985 21:00:00)-Water Temperature (C)]]*OO[[#This Row],[94]]</f>
        <v>3.2727048479599998E-10</v>
      </c>
      <c r="CS553" s="10">
        <f>3/24000000*OO[[#This Row],[153 (08JUL1985 00:00:00)-Water Temperature (C)]]*OO[[#This Row],[95]]</f>
        <v>3.2727048479599998E-10</v>
      </c>
      <c r="CT553" s="10">
        <f>3/24000000*OO[[#This Row],[154 (08JUL1985 03:00:00)-Water Temperature (C)]]*OO[[#This Row],[96]]</f>
        <v>3.2727048479599998E-10</v>
      </c>
      <c r="CU553" s="10">
        <f>3/24000000*OO[[#This Row],[155 (08JUL1985 06:00:00)-Water Temperature (C)]]*OO[[#This Row],[97]]</f>
        <v>3.2727048479599998E-10</v>
      </c>
      <c r="CV553" s="10">
        <f>3/24000000*OO[[#This Row],[156 (08JUL1985 09:00:00)-Water Temperature (C)]]*OO[[#This Row],[98]]</f>
        <v>3.2727048479599998E-10</v>
      </c>
      <c r="CW553" s="10">
        <f>3/24000000*OO[[#This Row],[157 (08JUL1985 12:00:00)-Water Temperature (C)]]*OO[[#This Row],[99]]</f>
        <v>3.2727048479599998E-10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-2.5737753589874998E-43</v>
      </c>
      <c r="AR554" s="10">
        <f>3/24000000*OO[[#This Row],[100 (01JUL1985 09:00:00)-Water Temperature (C)]]*OO[[#This Row],[42]]</f>
        <v>-2.3760324149750001E-41</v>
      </c>
      <c r="AS554" s="10">
        <f>3/24000000*OO[[#This Row],[101 (01JUL1985 12:00:00)-Water Temperature (C)]]*OO[[#This Row],[43]]</f>
        <v>-5.1826117193399992E-40</v>
      </c>
      <c r="AT554" s="10">
        <f>3/24000000*OO[[#This Row],[102 (01JUL1985 15:00:00)-Water Temperature (C)]]*OO[[#This Row],[44]]</f>
        <v>-4.2995854650899998E-38</v>
      </c>
      <c r="AU554" s="10">
        <f>3/24000000*OO[[#This Row],[103 (01JUL1985 18:00:00)-Water Temperature (C)]]*OO[[#This Row],[45]]</f>
        <v>-1.8502258574240002E-37</v>
      </c>
      <c r="AV554" s="10">
        <f>3/24000000*OO[[#This Row],[104 (01JUL1985 21:00:00)-Water Temperature (C)]]*OO[[#This Row],[46]]</f>
        <v>-8.1895053925387491E-36</v>
      </c>
      <c r="AW554" s="10">
        <f>3/24000000*OO[[#This Row],[105 (02JUL1985 00:00:00)-Water Temperature (C)]]*OO[[#This Row],[47]]</f>
        <v>-2.2824684927525004E-34</v>
      </c>
      <c r="AX554" s="10">
        <f>3/24000000*OO[[#This Row],[106 (02JUL1985 03:00:00)-Water Temperature (C)]]*OO[[#This Row],[48]]</f>
        <v>-6.7655357142212496E-33</v>
      </c>
      <c r="AY554" s="10">
        <f>3/24000000*OO[[#This Row],[107 (02JUL1985 06:00:00)-Water Temperature (C)]]*OO[[#This Row],[49]]</f>
        <v>-4.7191682066849992E-32</v>
      </c>
      <c r="AZ554" s="10">
        <f>3/24000000*OO[[#This Row],[108 (02JUL1985 09:00:00)-Water Temperature (C)]]*OO[[#This Row],[50]]</f>
        <v>-1.0328597153479998E-30</v>
      </c>
      <c r="BA554" s="10">
        <f>3/24000000*OO[[#This Row],[109 (02JUL1985 12:00:00)-Water Temperature (C)]]*OO[[#This Row],[51]]</f>
        <v>-3.8540789276249997E-30</v>
      </c>
      <c r="BB554" s="10">
        <f>3/24000000*OO[[#This Row],[110 (02JUL1985 15:00:00)-Water Temperature (C)]]*OO[[#This Row],[52]]</f>
        <v>-1.2480118077779998E-29</v>
      </c>
      <c r="BC554" s="10">
        <f>3/24000000*OO[[#This Row],[111 (02JUL1985 18:00:00)-Water Temperature (C)]]*OO[[#This Row],[53]]</f>
        <v>-1.1272122042675002E-28</v>
      </c>
      <c r="BD554" s="10">
        <f>3/24000000*OO[[#This Row],[112 (02JUL1985 21:00:00)-Water Temperature (C)]]*OO[[#This Row],[54]]</f>
        <v>-1.0704734881237501E-27</v>
      </c>
      <c r="BE554" s="10">
        <f>3/24000000*OO[[#This Row],[113 (03JUL1985 00:00:00)-Water Temperature (C)]]*OO[[#This Row],[55]]</f>
        <v>-9.3100063905712498E-27</v>
      </c>
      <c r="BF554" s="10">
        <f>3/24000000*OO[[#This Row],[114 (03JUL1985 03:00:00)-Water Temperature (C)]]*OO[[#This Row],[56]]</f>
        <v>-6.2065838460000011E-26</v>
      </c>
      <c r="BG554" s="10">
        <f>3/24000000*OO[[#This Row],[115 (03JUL1985 06:00:00)-Water Temperature (C)]]*OO[[#This Row],[57]]</f>
        <v>-2.6286535901999999E-25</v>
      </c>
      <c r="BH554" s="10">
        <f>3/24000000*OO[[#This Row],[116 (03JUL1985 09:00:00)-Water Temperature (C)]]*OO[[#This Row],[58]]</f>
        <v>-8.6093773272675005E-25</v>
      </c>
      <c r="BI554" s="10">
        <f>3/24000000*OO[[#This Row],[117 (03JUL1985 12:00:00)-Water Temperature (C)]]*OO[[#This Row],[59]]</f>
        <v>-1.8981021233606251E-24</v>
      </c>
      <c r="BJ554" s="10">
        <f>3/24000000*OO[[#This Row],[118 (03JUL1985 15:00:00)-Water Temperature (C)]]*OO[[#This Row],[60]]</f>
        <v>-1.5342089019448748E-23</v>
      </c>
      <c r="BK554" s="10">
        <f>3/24000000*OO[[#This Row],[119 (03JUL1985 18:00:00)-Water Temperature (C)]]*OO[[#This Row],[61]]</f>
        <v>-2.5333352866687497E-23</v>
      </c>
      <c r="BL554" s="10">
        <f>3/24000000*OO[[#This Row],[120 (03JUL1985 21:00:00)-Water Temperature (C)]]*OO[[#This Row],[62]]</f>
        <v>-1.5849682201639998E-22</v>
      </c>
      <c r="BM554" s="10">
        <f>3/24000000*OO[[#This Row],[121 (04JUL1985 00:00:00)-Water Temperature (C)]]*OO[[#This Row],[63]]</f>
        <v>-4.7069837214399993E-22</v>
      </c>
      <c r="BN554" s="10">
        <f>3/24000000*OO[[#This Row],[122 (04JUL1985 03:00:00)-Water Temperature (C)]]*OO[[#This Row],[64]]</f>
        <v>-5.0175980647199995E-22</v>
      </c>
      <c r="BO554" s="10">
        <f>3/24000000*OO[[#This Row],[123 (04JUL1985 06:00:00)-Water Temperature (C)]]*OO[[#This Row],[65]]</f>
        <v>-2.35673758731E-21</v>
      </c>
      <c r="BP554" s="10">
        <f>3/24000000*OO[[#This Row],[124 (04JUL1985 09:00:00)-Water Temperature (C)]]*OO[[#This Row],[66]]</f>
        <v>-6.7481143228499991E-21</v>
      </c>
      <c r="BQ554" s="10">
        <f>3/24000000*OO[[#This Row],[125 (04JUL1985 12:00:00)-Water Temperature (C)]]*OO[[#This Row],[67]]</f>
        <v>-4.48051434389E-21</v>
      </c>
      <c r="BR554" s="10">
        <f>3/24000000*OO[[#This Row],[126 (04JUL1985 15:00:00)-Water Temperature (C)]]*OO[[#This Row],[68]]</f>
        <v>-8.3506667620312504E-21</v>
      </c>
      <c r="BS554" s="10">
        <f>3/24000000*OO[[#This Row],[127 (04JUL1985 18:00:00)-Water Temperature (C)]]*OO[[#This Row],[69]]</f>
        <v>-2.6515787531499995E-20</v>
      </c>
      <c r="BT554" s="10">
        <f>3/24000000*OO[[#This Row],[128 (04JUL1985 21:00:00)-Water Temperature (C)]]*OO[[#This Row],[70]]</f>
        <v>-5.4568577853449992E-20</v>
      </c>
      <c r="BU554" s="10">
        <f>3/24000000*OO[[#This Row],[129 (05JUL1985 00:00:00)-Water Temperature (C)]]*OO[[#This Row],[71]]</f>
        <v>-1.2747661845285E-19</v>
      </c>
      <c r="BV554" s="10">
        <f>3/24000000*OO[[#This Row],[130 (05JUL1985 03:00:00)-Water Temperature (C)]]*OO[[#This Row],[72]]</f>
        <v>-8.8758706981500005E-20</v>
      </c>
      <c r="BW554" s="10">
        <f>3/24000000*OO[[#This Row],[131 (05JUL1985 06:00:00)-Water Temperature (C)]]*OO[[#This Row],[73]]</f>
        <v>-6.2391151330949997E-19</v>
      </c>
      <c r="BX554" s="10">
        <f>3/24000000*OO[[#This Row],[132 (05JUL1985 09:00:00)-Water Temperature (C)]]*OO[[#This Row],[74]]</f>
        <v>-8.9088561762262491E-19</v>
      </c>
      <c r="BY554" s="10">
        <f>3/24000000*OO[[#This Row],[133 (05JUL1985 12:00:00)-Water Temperature (C)]]*OO[[#This Row],[75]]</f>
        <v>-1.6778018004469998E-19</v>
      </c>
      <c r="BZ554" s="10">
        <f>3/24000000*OO[[#This Row],[134 (05JUL1985 15:00:00)-Water Temperature (C)]]*OO[[#This Row],[76]]</f>
        <v>-1.109583123349E-18</v>
      </c>
      <c r="CA554" s="10">
        <f>3/24000000*OO[[#This Row],[135 (05JUL1985 18:00:00)-Water Temperature (C)]]*OO[[#This Row],[77]]</f>
        <v>-3.6384743278124995E-18</v>
      </c>
      <c r="CB554" s="10">
        <f>3/24000000*OO[[#This Row],[136 (05JUL1985 21:00:00)-Water Temperature (C)]]*OO[[#This Row],[78]]</f>
        <v>-4.5478956227849998E-18</v>
      </c>
      <c r="CC554" s="10">
        <f>3/24000000*OO[[#This Row],[137 (06JUL1985 00:00:00)-Water Temperature (C)]]*OO[[#This Row],[79]]</f>
        <v>-2.96336734381875E-18</v>
      </c>
      <c r="CD554" s="10">
        <f>3/24000000*OO[[#This Row],[138 (06JUL1985 03:00:00)-Water Temperature (C)]]*OO[[#This Row],[80]]</f>
        <v>-3.8083048453124992E-19</v>
      </c>
      <c r="CE554" s="10">
        <f>3/24000000*OO[[#This Row],[139 (06JUL1985 06:00:00)-Water Temperature (C)]]*OO[[#This Row],[81]]</f>
        <v>-9.7921231351362488E-18</v>
      </c>
      <c r="CF554" s="10">
        <f>3/24000000*OO[[#This Row],[140 (06JUL1985 09:00:00)-Water Temperature (C)]]*OO[[#This Row],[82]]</f>
        <v>-9.8052460180862493E-18</v>
      </c>
      <c r="CG554" s="10">
        <f>3/24000000*OO[[#This Row],[141 (06JUL1985 12:00:00)-Water Temperature (C)]]*OO[[#This Row],[83]]</f>
        <v>-1.3321240335348751E-17</v>
      </c>
      <c r="CH554" s="10">
        <f>3/24000000*OO[[#This Row],[142 (06JUL1985 15:00:00)-Water Temperature (C)]]*OO[[#This Row],[84]]</f>
        <v>-1.2620014440626248E-18</v>
      </c>
      <c r="CI554" s="10">
        <f>3/24000000*OO[[#This Row],[143 (06JUL1985 18:00:00)-Water Temperature (C)]]*OO[[#This Row],[85]]</f>
        <v>4.877986426281249E-15</v>
      </c>
      <c r="CJ554" s="10">
        <f>3/24000000*OO[[#This Row],[144 (06JUL1985 21:00:00)-Water Temperature (C)]]*OO[[#This Row],[86]]</f>
        <v>6.4094011093099999E-14</v>
      </c>
      <c r="CK554" s="10">
        <f>3/24000000*OO[[#This Row],[145 (07JUL1985 00:00:00)-Water Temperature (C)]]*OO[[#This Row],[87]]</f>
        <v>2.0222616160645E-13</v>
      </c>
      <c r="CL554" s="10">
        <f>3/24000000*OO[[#This Row],[146 (07JUL1985 03:00:00)-Water Temperature (C)]]*OO[[#This Row],[88]]</f>
        <v>4.6367659493274999E-13</v>
      </c>
      <c r="CM554" s="10">
        <f>3/24000000*OO[[#This Row],[147 (07JUL1985 06:00:00)-Water Temperature (C)]]*OO[[#This Row],[89]]</f>
        <v>9.5663550698999998E-13</v>
      </c>
      <c r="CN554" s="10">
        <f>3/24000000*OO[[#This Row],[148 (07JUL1985 09:00:00)-Water Temperature (C)]]*OO[[#This Row],[90]]</f>
        <v>1.7703055092442498E-12</v>
      </c>
      <c r="CO554" s="10">
        <f>3/24000000*OO[[#This Row],[149 (07JUL1985 12:00:00)-Water Temperature (C)]]*OO[[#This Row],[91]]</f>
        <v>2.9199542280124996E-12</v>
      </c>
      <c r="CP554" s="10">
        <f>3/24000000*OO[[#This Row],[150 (07JUL1985 15:00:00)-Water Temperature (C)]]*OO[[#This Row],[92]]</f>
        <v>2.9199542280124996E-12</v>
      </c>
      <c r="CQ554" s="10">
        <f>3/24000000*OO[[#This Row],[151 (07JUL1985 18:00:00)-Water Temperature (C)]]*OO[[#This Row],[93]]</f>
        <v>2.9199542280124996E-12</v>
      </c>
      <c r="CR554" s="10">
        <f>3/24000000*OO[[#This Row],[152 (07JUL1985 21:00:00)-Water Temperature (C)]]*OO[[#This Row],[94]]</f>
        <v>2.9199542280124996E-12</v>
      </c>
      <c r="CS554" s="10">
        <f>3/24000000*OO[[#This Row],[153 (08JUL1985 00:00:00)-Water Temperature (C)]]*OO[[#This Row],[95]]</f>
        <v>2.9199542280124996E-12</v>
      </c>
      <c r="CT554" s="10">
        <f>3/24000000*OO[[#This Row],[154 (08JUL1985 03:00:00)-Water Temperature (C)]]*OO[[#This Row],[96]]</f>
        <v>2.9199542280124996E-12</v>
      </c>
      <c r="CU554" s="10">
        <f>3/24000000*OO[[#This Row],[155 (08JUL1985 06:00:00)-Water Temperature (C)]]*OO[[#This Row],[97]]</f>
        <v>2.9199542280124996E-12</v>
      </c>
      <c r="CV554" s="10">
        <f>3/24000000*OO[[#This Row],[156 (08JUL1985 09:00:00)-Water Temperature (C)]]*OO[[#This Row],[98]]</f>
        <v>2.9199542280124996E-12</v>
      </c>
      <c r="CW554" s="10">
        <f>3/24000000*OO[[#This Row],[157 (08JUL1985 12:00:00)-Water Temperature (C)]]*OO[[#This Row],[99]]</f>
        <v>2.9199542280124996E-12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-1.8311098864406246E-43</v>
      </c>
      <c r="AS555" s="10">
        <f>3/24000000*OO[[#This Row],[101 (01JUL1985 12:00:00)-Water Temperature (C)]]*OO[[#This Row],[43]]</f>
        <v>-4.3101376331900003E-42</v>
      </c>
      <c r="AT555" s="10">
        <f>3/24000000*OO[[#This Row],[102 (01JUL1985 15:00:00)-Water Temperature (C)]]*OO[[#This Row],[44]]</f>
        <v>-3.8477165679124995E-40</v>
      </c>
      <c r="AU555" s="10">
        <f>3/24000000*OO[[#This Row],[103 (01JUL1985 18:00:00)-Water Temperature (C)]]*OO[[#This Row],[45]]</f>
        <v>-1.7706840384539996E-39</v>
      </c>
      <c r="AV555" s="10">
        <f>3/24000000*OO[[#This Row],[104 (01JUL1985 21:00:00)-Water Temperature (C)]]*OO[[#This Row],[46]]</f>
        <v>-8.3570171263424988E-38</v>
      </c>
      <c r="AW555" s="10">
        <f>3/24000000*OO[[#This Row],[105 (02JUL1985 00:00:00)-Water Temperature (C)]]*OO[[#This Row],[47]]</f>
        <v>-2.4940591371724995E-36</v>
      </c>
      <c r="AX555" s="10">
        <f>3/24000000*OO[[#This Row],[106 (02JUL1985 03:00:00)-Water Temperature (C)]]*OO[[#This Row],[48]]</f>
        <v>-7.9452172228287502E-35</v>
      </c>
      <c r="AY555" s="10">
        <f>3/24000000*OO[[#This Row],[107 (02JUL1985 06:00:00)-Water Temperature (C)]]*OO[[#This Row],[49]]</f>
        <v>-5.927385821437499E-34</v>
      </c>
      <c r="AZ555" s="10">
        <f>3/24000000*OO[[#This Row],[108 (02JUL1985 09:00:00)-Water Temperature (C)]]*OO[[#This Row],[50]]</f>
        <v>-1.3942430352987499E-32</v>
      </c>
      <c r="BA555" s="10">
        <f>3/24000000*OO[[#This Row],[109 (02JUL1985 12:00:00)-Water Temperature (C)]]*OO[[#This Row],[51]]</f>
        <v>-5.6375411220812505E-32</v>
      </c>
      <c r="BB555" s="10">
        <f>3/24000000*OO[[#This Row],[110 (02JUL1985 15:00:00)-Water Temperature (C)]]*OO[[#This Row],[52]]</f>
        <v>-1.980916052424375E-31</v>
      </c>
      <c r="BC555" s="10">
        <f>3/24000000*OO[[#This Row],[111 (02JUL1985 18:00:00)-Water Temperature (C)]]*OO[[#This Row],[53]]</f>
        <v>-1.9314205979374998E-30</v>
      </c>
      <c r="BD555" s="10">
        <f>3/24000000*OO[[#This Row],[112 (02JUL1985 21:00:00)-Water Temperature (C)]]*OO[[#This Row],[54]]</f>
        <v>-1.9668640315187498E-29</v>
      </c>
      <c r="BE555" s="10">
        <f>3/24000000*OO[[#This Row],[113 (03JUL1985 00:00:00)-Water Temperature (C)]]*OO[[#This Row],[55]]</f>
        <v>-1.8321200896391249E-28</v>
      </c>
      <c r="BF555" s="10">
        <f>3/24000000*OO[[#This Row],[114 (03JUL1985 03:00:00)-Water Temperature (C)]]*OO[[#This Row],[56]]</f>
        <v>-1.31218718756625E-27</v>
      </c>
      <c r="BG555" s="10">
        <f>3/24000000*OO[[#This Row],[115 (03JUL1985 06:00:00)-Water Temperature (C)]]*OO[[#This Row],[57]]</f>
        <v>-5.955304544224999E-27</v>
      </c>
      <c r="BH555" s="10">
        <f>3/24000000*OO[[#This Row],[116 (03JUL1985 09:00:00)-Water Temperature (C)]]*OO[[#This Row],[58]]</f>
        <v>-2.0900959507193745E-26</v>
      </c>
      <c r="BI555" s="10">
        <f>3/24000000*OO[[#This Row],[117 (03JUL1985 12:00:00)-Water Temperature (C)]]*OO[[#This Row],[59]]</f>
        <v>-4.9966005206999996E-26</v>
      </c>
      <c r="BJ555" s="10">
        <f>3/24000000*OO[[#This Row],[118 (03JUL1985 15:00:00)-Water Temperature (C)]]*OO[[#This Row],[60]]</f>
        <v>-4.4243570563799994E-25</v>
      </c>
      <c r="BK555" s="10">
        <f>3/24000000*OO[[#This Row],[119 (03JUL1985 18:00:00)-Water Temperature (C)]]*OO[[#This Row],[61]]</f>
        <v>-8.0056031449075E-25</v>
      </c>
      <c r="BL555" s="10">
        <f>3/24000000*OO[[#This Row],[120 (03JUL1985 21:00:00)-Water Temperature (C)]]*OO[[#This Row],[62]]</f>
        <v>-5.4566835200374996E-24</v>
      </c>
      <c r="BM555" s="10">
        <f>3/24000000*OO[[#This Row],[121 (04JUL1985 00:00:00)-Water Temperature (C)]]*OO[[#This Row],[63]]</f>
        <v>-1.7588066555272497E-23</v>
      </c>
      <c r="BN555" s="10">
        <f>3/24000000*OO[[#This Row],[122 (04JUL1985 03:00:00)-Water Temperature (C)]]*OO[[#This Row],[64]]</f>
        <v>-2.0431925174514994E-23</v>
      </c>
      <c r="BO555" s="10">
        <f>3/24000000*OO[[#This Row],[123 (04JUL1985 06:00:00)-Water Temperature (C)]]*OO[[#This Row],[65]]</f>
        <v>-1.056898672896125E-22</v>
      </c>
      <c r="BP555" s="10">
        <f>3/24000000*OO[[#This Row],[124 (04JUL1985 09:00:00)-Water Temperature (C)]]*OO[[#This Row],[66]]</f>
        <v>-3.3606674601674998E-22</v>
      </c>
      <c r="BQ555" s="10">
        <f>3/24000000*OO[[#This Row],[125 (04JUL1985 12:00:00)-Water Temperature (C)]]*OO[[#This Row],[67]]</f>
        <v>-2.4791496701125E-22</v>
      </c>
      <c r="BR555" s="10">
        <f>3/24000000*OO[[#This Row],[126 (04JUL1985 15:00:00)-Water Temperature (C)]]*OO[[#This Row],[68]]</f>
        <v>-5.1127176316637495E-22</v>
      </c>
      <c r="BS555" s="10">
        <f>3/24000000*OO[[#This Row],[127 (04JUL1985 18:00:00)-Water Temperature (C)]]*OO[[#This Row],[69]]</f>
        <v>-1.7874813223949997E-21</v>
      </c>
      <c r="BT555" s="10">
        <f>3/24000000*OO[[#This Row],[128 (04JUL1985 21:00:00)-Water Temperature (C)]]*OO[[#This Row],[70]]</f>
        <v>-3.9870336931187497E-21</v>
      </c>
      <c r="BU555" s="10">
        <f>3/24000000*OO[[#This Row],[129 (05JUL1985 00:00:00)-Water Temperature (C)]]*OO[[#This Row],[71]]</f>
        <v>-1.0280029816557498E-20</v>
      </c>
      <c r="BV555" s="10">
        <f>3/24000000*OO[[#This Row],[130 (05JUL1985 03:00:00)-Water Temperature (C)]]*OO[[#This Row],[72]]</f>
        <v>-8.0512836183862496E-21</v>
      </c>
      <c r="BW555" s="10">
        <f>3/24000000*OO[[#This Row],[131 (05JUL1985 06:00:00)-Water Temperature (C)]]*OO[[#This Row],[73]]</f>
        <v>-6.4268725811100005E-20</v>
      </c>
      <c r="BX555" s="10">
        <f>3/24000000*OO[[#This Row],[132 (05JUL1985 09:00:00)-Water Temperature (C)]]*OO[[#This Row],[74]]</f>
        <v>-1.049769122884E-19</v>
      </c>
      <c r="BY555" s="10">
        <f>3/24000000*OO[[#This Row],[133 (05JUL1985 12:00:00)-Water Temperature (C)]]*OO[[#This Row],[75]]</f>
        <v>-2.2754737502549998E-20</v>
      </c>
      <c r="BZ555" s="10">
        <f>3/24000000*OO[[#This Row],[134 (05JUL1985 15:00:00)-Water Temperature (C)]]*OO[[#This Row],[76]]</f>
        <v>-1.7585222668909999E-19</v>
      </c>
      <c r="CA555" s="10">
        <f>3/24000000*OO[[#This Row],[135 (05JUL1985 18:00:00)-Water Temperature (C)]]*OO[[#This Row],[77]]</f>
        <v>-6.8958271958399987E-19</v>
      </c>
      <c r="CB555" s="10">
        <f>3/24000000*OO[[#This Row],[136 (05JUL1985 21:00:00)-Water Temperature (C)]]*OO[[#This Row],[78]]</f>
        <v>-1.0538789886116252E-18</v>
      </c>
      <c r="CC555" s="10">
        <f>3/24000000*OO[[#This Row],[137 (06JUL1985 00:00:00)-Water Temperature (C)]]*OO[[#This Row],[79]]</f>
        <v>-8.6432703656625001E-19</v>
      </c>
      <c r="CD555" s="10">
        <f>3/24000000*OO[[#This Row],[138 (06JUL1985 03:00:00)-Water Temperature (C)]]*OO[[#This Row],[80]]</f>
        <v>-1.40648440295E-19</v>
      </c>
      <c r="CE555" s="10">
        <f>3/24000000*OO[[#This Row],[139 (06JUL1985 06:00:00)-Water Temperature (C)]]*OO[[#This Row],[81]]</f>
        <v>-4.2977183998175009E-18</v>
      </c>
      <c r="CF555" s="10">
        <f>3/24000000*OO[[#This Row],[140 (06JUL1985 09:00:00)-Water Temperature (C)]]*OO[[#This Row],[82]]</f>
        <v>-5.2012548025162496E-18</v>
      </c>
      <c r="CG555" s="10">
        <f>3/24000000*OO[[#This Row],[141 (06JUL1985 12:00:00)-Water Temperature (C)]]*OO[[#This Row],[83]]</f>
        <v>-1.0507506435806248E-17</v>
      </c>
      <c r="CH555" s="10">
        <f>3/24000000*OO[[#This Row],[142 (06JUL1985 15:00:00)-Water Temperature (C)]]*OO[[#This Row],[84]]</f>
        <v>-2.6941549294237497E-18</v>
      </c>
      <c r="CI555" s="10">
        <f>3/24000000*OO[[#This Row],[143 (06JUL1985 18:00:00)-Water Temperature (C)]]*OO[[#This Row],[85]]</f>
        <v>-1.7428145714424996E-17</v>
      </c>
      <c r="CJ555" s="10">
        <f>3/24000000*OO[[#This Row],[144 (06JUL1985 21:00:00)-Water Temperature (C)]]*OO[[#This Row],[86]]</f>
        <v>-4.2705918380225003E-17</v>
      </c>
      <c r="CK555" s="10">
        <f>3/24000000*OO[[#This Row],[145 (07JUL1985 00:00:00)-Water Temperature (C)]]*OO[[#This Row],[87]]</f>
        <v>-4.7672532385687493E-18</v>
      </c>
      <c r="CL555" s="10">
        <f>3/24000000*OO[[#This Row],[146 (07JUL1985 03:00:00)-Water Temperature (C)]]*OO[[#This Row],[88]]</f>
        <v>-6.2440347092199991E-17</v>
      </c>
      <c r="CM555" s="10">
        <f>3/24000000*OO[[#This Row],[147 (07JUL1985 06:00:00)-Water Temperature (C)]]*OO[[#This Row],[89]]</f>
        <v>-8.9284674667950007E-17</v>
      </c>
      <c r="CN555" s="10">
        <f>3/24000000*OO[[#This Row],[148 (07JUL1985 09:00:00)-Water Temperature (C)]]*OO[[#This Row],[90]]</f>
        <v>-3.0225055386700001E-17</v>
      </c>
      <c r="CO555" s="10">
        <f>3/24000000*OO[[#This Row],[149 (07JUL1985 12:00:00)-Water Temperature (C)]]*OO[[#This Row],[91]]</f>
        <v>-9.6160915465874998E-17</v>
      </c>
      <c r="CP555" s="10">
        <f>3/24000000*OO[[#This Row],[150 (07JUL1985 15:00:00)-Water Temperature (C)]]*OO[[#This Row],[92]]</f>
        <v>-9.6160915465874998E-17</v>
      </c>
      <c r="CQ555" s="10">
        <f>3/24000000*OO[[#This Row],[151 (07JUL1985 18:00:00)-Water Temperature (C)]]*OO[[#This Row],[93]]</f>
        <v>-9.6160915465874998E-17</v>
      </c>
      <c r="CR555" s="10">
        <f>3/24000000*OO[[#This Row],[152 (07JUL1985 21:00:00)-Water Temperature (C)]]*OO[[#This Row],[94]]</f>
        <v>-9.6160915465874998E-17</v>
      </c>
      <c r="CS555" s="10">
        <f>3/24000000*OO[[#This Row],[153 (08JUL1985 00:00:00)-Water Temperature (C)]]*OO[[#This Row],[95]]</f>
        <v>-9.6160915465874998E-17</v>
      </c>
      <c r="CT555" s="10">
        <f>3/24000000*OO[[#This Row],[154 (08JUL1985 03:00:00)-Water Temperature (C)]]*OO[[#This Row],[96]]</f>
        <v>-9.6160915465874998E-17</v>
      </c>
      <c r="CU555" s="10">
        <f>3/24000000*OO[[#This Row],[155 (08JUL1985 06:00:00)-Water Temperature (C)]]*OO[[#This Row],[97]]</f>
        <v>-9.6160915465874998E-17</v>
      </c>
      <c r="CV555" s="10">
        <f>3/24000000*OO[[#This Row],[156 (08JUL1985 09:00:00)-Water Temperature (C)]]*OO[[#This Row],[98]]</f>
        <v>-9.6160915465874998E-17</v>
      </c>
      <c r="CW555" s="10">
        <f>3/24000000*OO[[#This Row],[157 (08JUL1985 12:00:00)-Water Temperature (C)]]*OO[[#This Row],[99]]</f>
        <v>-9.6160915465874998E-17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3.96102122946E-17</v>
      </c>
      <c r="CJ556" s="10">
        <f>3/24000000*OO[[#This Row],[144 (06JUL1985 21:00:00)-Water Temperature (C)]]*OO[[#This Row],[86]]</f>
        <v>1.7670068231E-15</v>
      </c>
      <c r="CK556" s="10">
        <f>3/24000000*OO[[#This Row],[145 (07JUL1985 00:00:00)-Water Temperature (C)]]*OO[[#This Row],[87]]</f>
        <v>9.057961857381249E-15</v>
      </c>
      <c r="CL556" s="10">
        <f>3/24000000*OO[[#This Row],[146 (07JUL1985 03:00:00)-Water Temperature (C)]]*OO[[#This Row],[88]]</f>
        <v>2.7302107162499998E-14</v>
      </c>
      <c r="CM556" s="10">
        <f>3/24000000*OO[[#This Row],[147 (07JUL1985 06:00:00)-Water Temperature (C)]]*OO[[#This Row],[89]]</f>
        <v>6.6847137556999998E-14</v>
      </c>
      <c r="CN556" s="10">
        <f>3/24000000*OO[[#This Row],[148 (07JUL1985 09:00:00)-Water Temperature (C)]]*OO[[#This Row],[90]]</f>
        <v>1.435848767325E-13</v>
      </c>
      <c r="CO556" s="10">
        <f>3/24000000*OO[[#This Row],[149 (07JUL1985 12:00:00)-Water Temperature (C)]]*OO[[#This Row],[91]]</f>
        <v>2.7305092026449996E-13</v>
      </c>
      <c r="CP556" s="10">
        <f>3/24000000*OO[[#This Row],[150 (07JUL1985 15:00:00)-Water Temperature (C)]]*OO[[#This Row],[92]]</f>
        <v>2.7305092026449996E-13</v>
      </c>
      <c r="CQ556" s="10">
        <f>3/24000000*OO[[#This Row],[151 (07JUL1985 18:00:00)-Water Temperature (C)]]*OO[[#This Row],[93]]</f>
        <v>2.7305092026449996E-13</v>
      </c>
      <c r="CR556" s="10">
        <f>3/24000000*OO[[#This Row],[152 (07JUL1985 21:00:00)-Water Temperature (C)]]*OO[[#This Row],[94]]</f>
        <v>2.7305092026449996E-13</v>
      </c>
      <c r="CS556" s="10">
        <f>3/24000000*OO[[#This Row],[153 (08JUL1985 00:00:00)-Water Temperature (C)]]*OO[[#This Row],[95]]</f>
        <v>2.7305092026449996E-13</v>
      </c>
      <c r="CT556" s="10">
        <f>3/24000000*OO[[#This Row],[154 (08JUL1985 03:00:00)-Water Temperature (C)]]*OO[[#This Row],[96]]</f>
        <v>2.7305092026449996E-13</v>
      </c>
      <c r="CU556" s="10">
        <f>3/24000000*OO[[#This Row],[155 (08JUL1985 06:00:00)-Water Temperature (C)]]*OO[[#This Row],[97]]</f>
        <v>2.7305092026449996E-13</v>
      </c>
      <c r="CV556" s="10">
        <f>3/24000000*OO[[#This Row],[156 (08JUL1985 09:00:00)-Water Temperature (C)]]*OO[[#This Row],[98]]</f>
        <v>2.7305092026449996E-13</v>
      </c>
      <c r="CW556" s="10">
        <f>3/24000000*OO[[#This Row],[157 (08JUL1985 12:00:00)-Water Temperature (C)]]*OO[[#This Row],[99]]</f>
        <v>2.7305092026449996E-13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1.1968820347111249E-19</v>
      </c>
      <c r="CJ557" s="10">
        <f>3/24000000*OO[[#This Row],[144 (06JUL1985 21:00:00)-Water Temperature (C)]]*OO[[#This Row],[86]]</f>
        <v>1.8403634246000001E-17</v>
      </c>
      <c r="CK557" s="10">
        <f>3/24000000*OO[[#This Row],[145 (07JUL1985 00:00:00)-Water Temperature (C)]]*OO[[#This Row],[87]]</f>
        <v>1.5687773894879998E-16</v>
      </c>
      <c r="CL557" s="10">
        <f>3/24000000*OO[[#This Row],[146 (07JUL1985 03:00:00)-Water Temperature (C)]]*OO[[#This Row],[88]]</f>
        <v>6.4555968841687492E-16</v>
      </c>
      <c r="CM557" s="10">
        <f>3/24000000*OO[[#This Row],[147 (07JUL1985 06:00:00)-Water Temperature (C)]]*OO[[#This Row],[89]]</f>
        <v>1.9509302810549996E-15</v>
      </c>
      <c r="CN557" s="10">
        <f>3/24000000*OO[[#This Row],[148 (07JUL1985 09:00:00)-Water Temperature (C)]]*OO[[#This Row],[90]]</f>
        <v>4.9094002393562489E-15</v>
      </c>
      <c r="CO557" s="10">
        <f>3/24000000*OO[[#This Row],[149 (07JUL1985 12:00:00)-Water Temperature (C)]]*OO[[#This Row],[91]]</f>
        <v>1.069180032825625E-14</v>
      </c>
      <c r="CP557" s="10">
        <f>3/24000000*OO[[#This Row],[150 (07JUL1985 15:00:00)-Water Temperature (C)]]*OO[[#This Row],[92]]</f>
        <v>1.069180032825625E-14</v>
      </c>
      <c r="CQ557" s="10">
        <f>3/24000000*OO[[#This Row],[151 (07JUL1985 18:00:00)-Water Temperature (C)]]*OO[[#This Row],[93]]</f>
        <v>1.069180032825625E-14</v>
      </c>
      <c r="CR557" s="10">
        <f>3/24000000*OO[[#This Row],[152 (07JUL1985 21:00:00)-Water Temperature (C)]]*OO[[#This Row],[94]]</f>
        <v>1.069180032825625E-14</v>
      </c>
      <c r="CS557" s="10">
        <f>3/24000000*OO[[#This Row],[153 (08JUL1985 00:00:00)-Water Temperature (C)]]*OO[[#This Row],[95]]</f>
        <v>1.069180032825625E-14</v>
      </c>
      <c r="CT557" s="10">
        <f>3/24000000*OO[[#This Row],[154 (08JUL1985 03:00:00)-Water Temperature (C)]]*OO[[#This Row],[96]]</f>
        <v>1.069180032825625E-14</v>
      </c>
      <c r="CU557" s="10">
        <f>3/24000000*OO[[#This Row],[155 (08JUL1985 06:00:00)-Water Temperature (C)]]*OO[[#This Row],[97]]</f>
        <v>1.069180032825625E-14</v>
      </c>
      <c r="CV557" s="10">
        <f>3/24000000*OO[[#This Row],[156 (08JUL1985 09:00:00)-Water Temperature (C)]]*OO[[#This Row],[98]]</f>
        <v>1.069180032825625E-14</v>
      </c>
      <c r="CW557" s="10">
        <f>3/24000000*OO[[#This Row],[157 (08JUL1985 12:00:00)-Water Temperature (C)]]*OO[[#This Row],[99]]</f>
        <v>1.069180032825625E-14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-4.9104189710287494E-24</v>
      </c>
      <c r="CJ558" s="10">
        <f>3/24000000*OO[[#This Row],[144 (06JUL1985 21:00:00)-Water Temperature (C)]]*OO[[#This Row],[86]]</f>
        <v>-3.1596658750687504E-22</v>
      </c>
      <c r="CK558" s="10">
        <f>3/24000000*OO[[#This Row],[145 (07JUL1985 00:00:00)-Water Temperature (C)]]*OO[[#This Row],[87]]</f>
        <v>-1.0796006545670001E-22</v>
      </c>
      <c r="CL558" s="10">
        <f>3/24000000*OO[[#This Row],[146 (07JUL1985 03:00:00)-Water Temperature (C)]]*OO[[#This Row],[88]]</f>
        <v>-2.5347573274099999E-21</v>
      </c>
      <c r="CM558" s="10">
        <f>3/24000000*OO[[#This Row],[147 (07JUL1985 06:00:00)-Water Temperature (C)]]*OO[[#This Row],[89]]</f>
        <v>-5.1944628936999996E-21</v>
      </c>
      <c r="CN558" s="10">
        <f>3/24000000*OO[[#This Row],[148 (07JUL1985 09:00:00)-Water Temperature (C)]]*OO[[#This Row],[90]]</f>
        <v>-2.0772284761882501E-21</v>
      </c>
      <c r="CO558" s="10">
        <f>3/24000000*OO[[#This Row],[149 (07JUL1985 12:00:00)-Water Temperature (C)]]*OO[[#This Row],[91]]</f>
        <v>-5.33251664702625E-21</v>
      </c>
      <c r="CP558" s="10">
        <f>3/24000000*OO[[#This Row],[150 (07JUL1985 15:00:00)-Water Temperature (C)]]*OO[[#This Row],[92]]</f>
        <v>-5.33251664702625E-21</v>
      </c>
      <c r="CQ558" s="10">
        <f>3/24000000*OO[[#This Row],[151 (07JUL1985 18:00:00)-Water Temperature (C)]]*OO[[#This Row],[93]]</f>
        <v>-5.33251664702625E-21</v>
      </c>
      <c r="CR558" s="10">
        <f>3/24000000*OO[[#This Row],[152 (07JUL1985 21:00:00)-Water Temperature (C)]]*OO[[#This Row],[94]]</f>
        <v>-5.33251664702625E-21</v>
      </c>
      <c r="CS558" s="10">
        <f>3/24000000*OO[[#This Row],[153 (08JUL1985 00:00:00)-Water Temperature (C)]]*OO[[#This Row],[95]]</f>
        <v>-5.33251664702625E-21</v>
      </c>
      <c r="CT558" s="10">
        <f>3/24000000*OO[[#This Row],[154 (08JUL1985 03:00:00)-Water Temperature (C)]]*OO[[#This Row],[96]]</f>
        <v>-5.33251664702625E-21</v>
      </c>
      <c r="CU558" s="10">
        <f>3/24000000*OO[[#This Row],[155 (08JUL1985 06:00:00)-Water Temperature (C)]]*OO[[#This Row],[97]]</f>
        <v>-5.33251664702625E-21</v>
      </c>
      <c r="CV558" s="10">
        <f>3/24000000*OO[[#This Row],[156 (08JUL1985 09:00:00)-Water Temperature (C)]]*OO[[#This Row],[98]]</f>
        <v>-5.33251664702625E-21</v>
      </c>
      <c r="CW558" s="10">
        <f>3/24000000*OO[[#This Row],[157 (08JUL1985 12:00:00)-Water Temperature (C)]]*OO[[#This Row],[99]]</f>
        <v>-5.33251664702625E-21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6.9745631894437502E-25</v>
      </c>
      <c r="CJ559" s="10">
        <f>3/24000000*OO[[#This Row],[144 (06JUL1985 21:00:00)-Water Temperature (C)]]*OO[[#This Row],[86]]</f>
        <v>3.7186874093249994E-22</v>
      </c>
      <c r="CK559" s="10">
        <f>3/24000000*OO[[#This Row],[145 (07JUL1985 00:00:00)-Water Temperature (C)]]*OO[[#This Row],[87]]</f>
        <v>5.292038827675E-21</v>
      </c>
      <c r="CL559" s="10">
        <f>3/24000000*OO[[#This Row],[146 (07JUL1985 03:00:00)-Water Temperature (C)]]*OO[[#This Row],[88]]</f>
        <v>2.9503687470525E-20</v>
      </c>
      <c r="CM559" s="10">
        <f>3/24000000*OO[[#This Row],[147 (07JUL1985 06:00:00)-Water Temperature (C)]]*OO[[#This Row],[89]]</f>
        <v>1.0881970263569998E-19</v>
      </c>
      <c r="CN559" s="10">
        <f>3/24000000*OO[[#This Row],[148 (07JUL1985 09:00:00)-Water Temperature (C)]]*OO[[#This Row],[90]]</f>
        <v>3.1842182757750004E-19</v>
      </c>
      <c r="CO559" s="10">
        <f>3/24000000*OO[[#This Row],[149 (07JUL1985 12:00:00)-Water Temperature (C)]]*OO[[#This Row],[91]]</f>
        <v>7.9305591556099994E-19</v>
      </c>
      <c r="CP559" s="10">
        <f>3/24000000*OO[[#This Row],[150 (07JUL1985 15:00:00)-Water Temperature (C)]]*OO[[#This Row],[92]]</f>
        <v>7.9305591556099994E-19</v>
      </c>
      <c r="CQ559" s="10">
        <f>3/24000000*OO[[#This Row],[151 (07JUL1985 18:00:00)-Water Temperature (C)]]*OO[[#This Row],[93]]</f>
        <v>7.9305591556099994E-19</v>
      </c>
      <c r="CR559" s="10">
        <f>3/24000000*OO[[#This Row],[152 (07JUL1985 21:00:00)-Water Temperature (C)]]*OO[[#This Row],[94]]</f>
        <v>7.9305591556099994E-19</v>
      </c>
      <c r="CS559" s="10">
        <f>3/24000000*OO[[#This Row],[153 (08JUL1985 00:00:00)-Water Temperature (C)]]*OO[[#This Row],[95]]</f>
        <v>7.9305591556099994E-19</v>
      </c>
      <c r="CT559" s="10">
        <f>3/24000000*OO[[#This Row],[154 (08JUL1985 03:00:00)-Water Temperature (C)]]*OO[[#This Row],[96]]</f>
        <v>7.9305591556099994E-19</v>
      </c>
      <c r="CU559" s="10">
        <f>3/24000000*OO[[#This Row],[155 (08JUL1985 06:00:00)-Water Temperature (C)]]*OO[[#This Row],[97]]</f>
        <v>7.9305591556099994E-19</v>
      </c>
      <c r="CV559" s="10">
        <f>3/24000000*OO[[#This Row],[156 (08JUL1985 09:00:00)-Water Temperature (C)]]*OO[[#This Row],[98]]</f>
        <v>7.9305591556099994E-19</v>
      </c>
      <c r="CW559" s="10">
        <f>3/24000000*OO[[#This Row],[157 (08JUL1985 12:00:00)-Water Temperature (C)]]*OO[[#This Row],[99]]</f>
        <v>7.9305591556099994E-19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5.0064064347487499E-27</v>
      </c>
      <c r="CJ560" s="10">
        <f>3/24000000*OO[[#This Row],[144 (06JUL1985 21:00:00)-Water Temperature (C)]]*OO[[#This Row],[86]]</f>
        <v>9.4035592394999984E-24</v>
      </c>
      <c r="CK560" s="10">
        <f>3/24000000*OO[[#This Row],[145 (07JUL1985 00:00:00)-Water Temperature (C)]]*OO[[#This Row],[87]]</f>
        <v>2.2755938942092494E-22</v>
      </c>
      <c r="CL560" s="10">
        <f>3/24000000*OO[[#This Row],[146 (07JUL1985 03:00:00)-Water Temperature (C)]]*OO[[#This Row],[88]]</f>
        <v>1.7660838083647499E-21</v>
      </c>
      <c r="CM560" s="10">
        <f>3/24000000*OO[[#This Row],[147 (07JUL1985 06:00:00)-Water Temperature (C)]]*OO[[#This Row],[89]]</f>
        <v>8.1725897885775002E-21</v>
      </c>
      <c r="CN560" s="10">
        <f>3/24000000*OO[[#This Row],[148 (07JUL1985 09:00:00)-Water Temperature (C)]]*OO[[#This Row],[90]]</f>
        <v>2.8322950688449996E-20</v>
      </c>
      <c r="CO560" s="10">
        <f>3/24000000*OO[[#This Row],[149 (07JUL1985 12:00:00)-Water Temperature (C)]]*OO[[#This Row],[91]]</f>
        <v>8.1116481517312504E-20</v>
      </c>
      <c r="CP560" s="10">
        <f>3/24000000*OO[[#This Row],[150 (07JUL1985 15:00:00)-Water Temperature (C)]]*OO[[#This Row],[92]]</f>
        <v>8.1116481517312504E-20</v>
      </c>
      <c r="CQ560" s="10">
        <f>3/24000000*OO[[#This Row],[151 (07JUL1985 18:00:00)-Water Temperature (C)]]*OO[[#This Row],[93]]</f>
        <v>8.1116481517312504E-20</v>
      </c>
      <c r="CR560" s="10">
        <f>3/24000000*OO[[#This Row],[152 (07JUL1985 21:00:00)-Water Temperature (C)]]*OO[[#This Row],[94]]</f>
        <v>8.1116481517312504E-20</v>
      </c>
      <c r="CS560" s="10">
        <f>3/24000000*OO[[#This Row],[153 (08JUL1985 00:00:00)-Water Temperature (C)]]*OO[[#This Row],[95]]</f>
        <v>8.1116481517312504E-20</v>
      </c>
      <c r="CT560" s="10">
        <f>3/24000000*OO[[#This Row],[154 (08JUL1985 03:00:00)-Water Temperature (C)]]*OO[[#This Row],[96]]</f>
        <v>8.1116481517312504E-20</v>
      </c>
      <c r="CU560" s="10">
        <f>3/24000000*OO[[#This Row],[155 (08JUL1985 06:00:00)-Water Temperature (C)]]*OO[[#This Row],[97]]</f>
        <v>8.1116481517312504E-20</v>
      </c>
      <c r="CV560" s="10">
        <f>3/24000000*OO[[#This Row],[156 (08JUL1985 09:00:00)-Water Temperature (C)]]*OO[[#This Row],[98]]</f>
        <v>8.1116481517312504E-20</v>
      </c>
      <c r="CW560" s="10">
        <f>3/24000000*OO[[#This Row],[157 (08JUL1985 12:00:00)-Water Temperature (C)]]*OO[[#This Row],[99]]</f>
        <v>8.1116481517312504E-20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-1.147402775747E-31</v>
      </c>
      <c r="CJ561" s="10">
        <f>3/24000000*OO[[#This Row],[144 (06JUL1985 21:00:00)-Water Temperature (C)]]*OO[[#This Row],[86]]</f>
        <v>-5.4837385488899998E-29</v>
      </c>
      <c r="CK561" s="10">
        <f>3/24000000*OO[[#This Row],[145 (07JUL1985 00:00:00)-Water Temperature (C)]]*OO[[#This Row],[87]]</f>
        <v>-4.3034529324150001E-30</v>
      </c>
      <c r="CL561" s="10">
        <f>3/24000000*OO[[#This Row],[146 (07JUL1985 03:00:00)-Water Temperature (C)]]*OO[[#This Row],[88]]</f>
        <v>3.3934928271299994E-24</v>
      </c>
      <c r="CM561" s="10">
        <f>3/24000000*OO[[#This Row],[147 (07JUL1985 06:00:00)-Water Temperature (C)]]*OO[[#This Row],[89]]</f>
        <v>4.1168280629200001E-23</v>
      </c>
      <c r="CN561" s="10">
        <f>3/24000000*OO[[#This Row],[148 (07JUL1985 09:00:00)-Water Temperature (C)]]*OO[[#This Row],[90]]</f>
        <v>2.2915921077199997E-22</v>
      </c>
      <c r="CO561" s="10">
        <f>3/24000000*OO[[#This Row],[149 (07JUL1985 12:00:00)-Water Temperature (C)]]*OO[[#This Row],[91]]</f>
        <v>8.8088869907537493E-22</v>
      </c>
      <c r="CP561" s="10">
        <f>3/24000000*OO[[#This Row],[150 (07JUL1985 15:00:00)-Water Temperature (C)]]*OO[[#This Row],[92]]</f>
        <v>8.8088869907537493E-22</v>
      </c>
      <c r="CQ561" s="10">
        <f>3/24000000*OO[[#This Row],[151 (07JUL1985 18:00:00)-Water Temperature (C)]]*OO[[#This Row],[93]]</f>
        <v>8.8088869907537493E-22</v>
      </c>
      <c r="CR561" s="10">
        <f>3/24000000*OO[[#This Row],[152 (07JUL1985 21:00:00)-Water Temperature (C)]]*OO[[#This Row],[94]]</f>
        <v>8.8088869907537493E-22</v>
      </c>
      <c r="CS561" s="10">
        <f>3/24000000*OO[[#This Row],[153 (08JUL1985 00:00:00)-Water Temperature (C)]]*OO[[#This Row],[95]]</f>
        <v>8.8088869907537493E-22</v>
      </c>
      <c r="CT561" s="10">
        <f>3/24000000*OO[[#This Row],[154 (08JUL1985 03:00:00)-Water Temperature (C)]]*OO[[#This Row],[96]]</f>
        <v>8.8088869907537493E-22</v>
      </c>
      <c r="CU561" s="10">
        <f>3/24000000*OO[[#This Row],[155 (08JUL1985 06:00:00)-Water Temperature (C)]]*OO[[#This Row],[97]]</f>
        <v>8.8088869907537493E-22</v>
      </c>
      <c r="CV561" s="10">
        <f>3/24000000*OO[[#This Row],[156 (08JUL1985 09:00:00)-Water Temperature (C)]]*OO[[#This Row],[98]]</f>
        <v>8.8088869907537493E-22</v>
      </c>
      <c r="CW561" s="10">
        <f>3/24000000*OO[[#This Row],[157 (08JUL1985 12:00:00)-Water Temperature (C)]]*OO[[#This Row],[99]]</f>
        <v>8.8088869907537493E-22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-8.0010843765937502E-34</v>
      </c>
      <c r="CJ562" s="10">
        <f>3/24000000*OO[[#This Row],[144 (06JUL1985 21:00:00)-Water Temperature (C)]]*OO[[#This Row],[86]]</f>
        <v>-2.6314342801687498E-30</v>
      </c>
      <c r="CK562" s="10">
        <f>3/24000000*OO[[#This Row],[145 (07JUL1985 00:00:00)-Water Temperature (C)]]*OO[[#This Row],[87]]</f>
        <v>-5.3118726358249995E-30</v>
      </c>
      <c r="CL562" s="10">
        <f>3/24000000*OO[[#This Row],[146 (07JUL1985 03:00:00)-Water Temperature (C)]]*OO[[#This Row],[88]]</f>
        <v>-4.0388912697499998E-28</v>
      </c>
      <c r="CM562" s="10">
        <f>3/24000000*OO[[#This Row],[147 (07JUL1985 06:00:00)-Water Temperature (C)]]*OO[[#This Row],[89]]</f>
        <v>-1.9750062799075003E-27</v>
      </c>
      <c r="CN562" s="10">
        <f>3/24000000*OO[[#This Row],[148 (07JUL1985 09:00:00)-Water Temperature (C)]]*OO[[#This Row],[90]]</f>
        <v>-1.7487983437408746E-27</v>
      </c>
      <c r="CO562" s="10">
        <f>3/24000000*OO[[#This Row],[149 (07JUL1985 12:00:00)-Water Temperature (C)]]*OO[[#This Row],[91]]</f>
        <v>-1.1837478948522501E-26</v>
      </c>
      <c r="CP562" s="10">
        <f>3/24000000*OO[[#This Row],[150 (07JUL1985 15:00:00)-Water Temperature (C)]]*OO[[#This Row],[92]]</f>
        <v>-1.1837478948522501E-26</v>
      </c>
      <c r="CQ562" s="10">
        <f>3/24000000*OO[[#This Row],[151 (07JUL1985 18:00:00)-Water Temperature (C)]]*OO[[#This Row],[93]]</f>
        <v>-1.1837478948522501E-26</v>
      </c>
      <c r="CR562" s="10">
        <f>3/24000000*OO[[#This Row],[152 (07JUL1985 21:00:00)-Water Temperature (C)]]*OO[[#This Row],[94]]</f>
        <v>-1.1837478948522501E-26</v>
      </c>
      <c r="CS562" s="10">
        <f>3/24000000*OO[[#This Row],[153 (08JUL1985 00:00:00)-Water Temperature (C)]]*OO[[#This Row],[95]]</f>
        <v>-1.1837478948522501E-26</v>
      </c>
      <c r="CT562" s="10">
        <f>3/24000000*OO[[#This Row],[154 (08JUL1985 03:00:00)-Water Temperature (C)]]*OO[[#This Row],[96]]</f>
        <v>-1.1837478948522501E-26</v>
      </c>
      <c r="CU562" s="10">
        <f>3/24000000*OO[[#This Row],[155 (08JUL1985 06:00:00)-Water Temperature (C)]]*OO[[#This Row],[97]]</f>
        <v>-1.1837478948522501E-26</v>
      </c>
      <c r="CV562" s="10">
        <f>3/24000000*OO[[#This Row],[156 (08JUL1985 09:00:00)-Water Temperature (C)]]*OO[[#This Row],[98]]</f>
        <v>-1.1837478948522501E-26</v>
      </c>
      <c r="CW562" s="10">
        <f>3/24000000*OO[[#This Row],[157 (08JUL1985 12:00:00)-Water Temperature (C)]]*OO[[#This Row],[99]]</f>
        <v>-1.1837478948522501E-26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1.7860086308339999E-28</v>
      </c>
      <c r="CM563" s="10">
        <f>3/24000000*OO[[#This Row],[147 (07JUL1985 06:00:00)-Water Temperature (C)]]*OO[[#This Row],[89]]</f>
        <v>3.7808773582999993E-27</v>
      </c>
      <c r="CN563" s="10">
        <f>3/24000000*OO[[#This Row],[148 (07JUL1985 09:00:00)-Water Temperature (C)]]*OO[[#This Row],[90]]</f>
        <v>2.8131993794712503E-26</v>
      </c>
      <c r="CO563" s="10">
        <f>3/24000000*OO[[#This Row],[149 (07JUL1985 12:00:00)-Water Temperature (C)]]*OO[[#This Row],[91]]</f>
        <v>1.3013869612562497E-25</v>
      </c>
      <c r="CP563" s="10">
        <f>3/24000000*OO[[#This Row],[150 (07JUL1985 15:00:00)-Water Temperature (C)]]*OO[[#This Row],[92]]</f>
        <v>1.3013869612562497E-25</v>
      </c>
      <c r="CQ563" s="10">
        <f>3/24000000*OO[[#This Row],[151 (07JUL1985 18:00:00)-Water Temperature (C)]]*OO[[#This Row],[93]]</f>
        <v>1.3013869612562497E-25</v>
      </c>
      <c r="CR563" s="10">
        <f>3/24000000*OO[[#This Row],[152 (07JUL1985 21:00:00)-Water Temperature (C)]]*OO[[#This Row],[94]]</f>
        <v>1.3013869612562497E-25</v>
      </c>
      <c r="CS563" s="10">
        <f>3/24000000*OO[[#This Row],[153 (08JUL1985 00:00:00)-Water Temperature (C)]]*OO[[#This Row],[95]]</f>
        <v>1.3013869612562497E-25</v>
      </c>
      <c r="CT563" s="10">
        <f>3/24000000*OO[[#This Row],[154 (08JUL1985 03:00:00)-Water Temperature (C)]]*OO[[#This Row],[96]]</f>
        <v>1.3013869612562497E-25</v>
      </c>
      <c r="CU563" s="10">
        <f>3/24000000*OO[[#This Row],[155 (08JUL1985 06:00:00)-Water Temperature (C)]]*OO[[#This Row],[97]]</f>
        <v>1.3013869612562497E-25</v>
      </c>
      <c r="CV563" s="10">
        <f>3/24000000*OO[[#This Row],[156 (08JUL1985 09:00:00)-Water Temperature (C)]]*OO[[#This Row],[98]]</f>
        <v>1.3013869612562497E-25</v>
      </c>
      <c r="CW563" s="10">
        <f>3/24000000*OO[[#This Row],[157 (08JUL1985 12:00:00)-Water Temperature (C)]]*OO[[#This Row],[99]]</f>
        <v>1.3013869612562497E-25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3.6136560451537502E-30</v>
      </c>
      <c r="CM564" s="10">
        <f>3/24000000*OO[[#This Row],[147 (07JUL1985 06:00:00)-Water Temperature (C)]]*OO[[#This Row],[89]]</f>
        <v>1.3610745056566249E-28</v>
      </c>
      <c r="CN564" s="10">
        <f>3/24000000*OO[[#This Row],[148 (07JUL1985 09:00:00)-Water Temperature (C)]]*OO[[#This Row],[90]]</f>
        <v>1.369408166425E-27</v>
      </c>
      <c r="CO564" s="10">
        <f>3/24000000*OO[[#This Row],[149 (07JUL1985 12:00:00)-Water Temperature (C)]]*OO[[#This Row],[91]]</f>
        <v>7.8309851270200006E-27</v>
      </c>
      <c r="CP564" s="10">
        <f>3/24000000*OO[[#This Row],[150 (07JUL1985 15:00:00)-Water Temperature (C)]]*OO[[#This Row],[92]]</f>
        <v>7.8309851270200006E-27</v>
      </c>
      <c r="CQ564" s="10">
        <f>3/24000000*OO[[#This Row],[151 (07JUL1985 18:00:00)-Water Temperature (C)]]*OO[[#This Row],[93]]</f>
        <v>7.8309851270200006E-27</v>
      </c>
      <c r="CR564" s="10">
        <f>3/24000000*OO[[#This Row],[152 (07JUL1985 21:00:00)-Water Temperature (C)]]*OO[[#This Row],[94]]</f>
        <v>7.8309851270200006E-27</v>
      </c>
      <c r="CS564" s="10">
        <f>3/24000000*OO[[#This Row],[153 (08JUL1985 00:00:00)-Water Temperature (C)]]*OO[[#This Row],[95]]</f>
        <v>7.8309851270200006E-27</v>
      </c>
      <c r="CT564" s="10">
        <f>3/24000000*OO[[#This Row],[154 (08JUL1985 03:00:00)-Water Temperature (C)]]*OO[[#This Row],[96]]</f>
        <v>7.8309851270200006E-27</v>
      </c>
      <c r="CU564" s="10">
        <f>3/24000000*OO[[#This Row],[155 (08JUL1985 06:00:00)-Water Temperature (C)]]*OO[[#This Row],[97]]</f>
        <v>7.8309851270200006E-27</v>
      </c>
      <c r="CV564" s="10">
        <f>3/24000000*OO[[#This Row],[156 (08JUL1985 09:00:00)-Water Temperature (C)]]*OO[[#This Row],[98]]</f>
        <v>7.8309851270200006E-27</v>
      </c>
      <c r="CW564" s="10">
        <f>3/24000000*OO[[#This Row],[157 (08JUL1985 12:00:00)-Water Temperature (C)]]*OO[[#This Row],[99]]</f>
        <v>7.8309851270200006E-27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-1.7655193621245003E-34</v>
      </c>
      <c r="CM565" s="10">
        <f>3/24000000*OO[[#This Row],[147 (07JUL1985 06:00:00)-Water Temperature (C)]]*OO[[#This Row],[89]]</f>
        <v>-1.6782555970918751E-33</v>
      </c>
      <c r="CN565" s="10">
        <f>3/24000000*OO[[#This Row],[148 (07JUL1985 09:00:00)-Water Temperature (C)]]*OO[[#This Row],[90]]</f>
        <v>7.8701862349599997E-31</v>
      </c>
      <c r="CO565" s="10">
        <f>3/24000000*OO[[#This Row],[149 (07JUL1985 12:00:00)-Water Temperature (C)]]*OO[[#This Row],[91]]</f>
        <v>8.616020744633748E-29</v>
      </c>
      <c r="CP565" s="10">
        <f>3/24000000*OO[[#This Row],[150 (07JUL1985 15:00:00)-Water Temperature (C)]]*OO[[#This Row],[92]]</f>
        <v>8.616020744633748E-29</v>
      </c>
      <c r="CQ565" s="10">
        <f>3/24000000*OO[[#This Row],[151 (07JUL1985 18:00:00)-Water Temperature (C)]]*OO[[#This Row],[93]]</f>
        <v>8.616020744633748E-29</v>
      </c>
      <c r="CR565" s="10">
        <f>3/24000000*OO[[#This Row],[152 (07JUL1985 21:00:00)-Water Temperature (C)]]*OO[[#This Row],[94]]</f>
        <v>8.616020744633748E-29</v>
      </c>
      <c r="CS565" s="10">
        <f>3/24000000*OO[[#This Row],[153 (08JUL1985 00:00:00)-Water Temperature (C)]]*OO[[#This Row],[95]]</f>
        <v>8.616020744633748E-29</v>
      </c>
      <c r="CT565" s="10">
        <f>3/24000000*OO[[#This Row],[154 (08JUL1985 03:00:00)-Water Temperature (C)]]*OO[[#This Row],[96]]</f>
        <v>8.616020744633748E-29</v>
      </c>
      <c r="CU565" s="10">
        <f>3/24000000*OO[[#This Row],[155 (08JUL1985 06:00:00)-Water Temperature (C)]]*OO[[#This Row],[97]]</f>
        <v>8.616020744633748E-29</v>
      </c>
      <c r="CV565" s="10">
        <f>3/24000000*OO[[#This Row],[156 (08JUL1985 09:00:00)-Water Temperature (C)]]*OO[[#This Row],[98]]</f>
        <v>8.616020744633748E-29</v>
      </c>
      <c r="CW565" s="10">
        <f>3/24000000*OO[[#This Row],[157 (08JUL1985 12:00:00)-Water Temperature (C)]]*OO[[#This Row],[99]]</f>
        <v>8.616020744633748E-29</v>
      </c>
    </row>
    <row r="566" spans="1:102" x14ac:dyDescent="0.35">
      <c r="C566" s="7">
        <f>SUM(Calcs[0.125])</f>
        <v>1.8467413578479062</v>
      </c>
      <c r="D566" s="7">
        <f>SUM(Calcs[0.25])</f>
        <v>1.9384608660896647</v>
      </c>
      <c r="E566" s="7">
        <f>SUM(Calcs[0.375])</f>
        <v>2.029262071723632</v>
      </c>
      <c r="F566" s="7">
        <f>SUM(Calcs[0.5])</f>
        <v>2.1102935332006321</v>
      </c>
      <c r="G566" s="7">
        <f>SUM(Calcs[0.625])</f>
        <v>2.1914846024859971</v>
      </c>
      <c r="H566" s="7">
        <f>SUM(Calcs[0.75])</f>
        <v>2.2279147613070762</v>
      </c>
      <c r="I566" s="7">
        <f>SUM(Calcs[0.875])</f>
        <v>2.2071910515207516</v>
      </c>
      <c r="J566" s="7">
        <f>SUM(Calcs[1])</f>
        <v>2.1846220454764862</v>
      </c>
      <c r="K566" s="7">
        <f>SUM(Calcs[1.125])</f>
        <v>2.1788003328266301</v>
      </c>
      <c r="L566" s="7">
        <f>SUM(Calcs[1.25])</f>
        <v>2.2568149411219749</v>
      </c>
      <c r="M566" s="7">
        <f>SUM(Calcs[1.375])</f>
        <v>2.3516626132088647</v>
      </c>
      <c r="N566" s="7">
        <f>SUM(Calcs[1.5])</f>
        <v>2.4395829835659937</v>
      </c>
      <c r="O566" s="7">
        <f>SUM(Calcs[1.625])</f>
        <v>2.5248798421939851</v>
      </c>
      <c r="P566" s="7">
        <f>SUM(Calcs[1.75])</f>
        <v>2.5439522917053425</v>
      </c>
      <c r="Q566" s="7">
        <f>SUM(Calcs[1.875])</f>
        <v>2.5242636948451942</v>
      </c>
      <c r="R566" s="7">
        <f>SUM(Calcs[2])</f>
        <v>2.5041411532686393</v>
      </c>
      <c r="S566" s="7">
        <f>SUM(Calcs[2.125])</f>
        <v>2.4934253158875754</v>
      </c>
      <c r="T566" s="7">
        <f>SUM(Calcs[2.25])</f>
        <v>2.4981472245371323</v>
      </c>
      <c r="U566" s="7">
        <f>SUM(Calcs[2.375])</f>
        <v>2.545528802755304</v>
      </c>
      <c r="V566" s="7">
        <f>SUM(Calcs[2.5])</f>
        <v>2.5781034823671014</v>
      </c>
      <c r="W566" s="7">
        <f>SUM(Calcs[2.625])</f>
        <v>2.6030202336652888</v>
      </c>
      <c r="X566" s="7">
        <f>SUM(Calcs[2.75])</f>
        <v>2.5931125836151607</v>
      </c>
      <c r="Y566" s="7">
        <f>SUM(Calcs[2.875])</f>
        <v>2.575195770171725</v>
      </c>
      <c r="Z566" s="7">
        <f>SUM(Calcs[3])</f>
        <v>2.5471944694393494</v>
      </c>
      <c r="AA566" s="7">
        <f>SUM(Calcs[3.125])</f>
        <v>2.5097462620849651</v>
      </c>
      <c r="AB566" s="7">
        <f>SUM(Calcs[3.25])</f>
        <v>2.4903584328561732</v>
      </c>
      <c r="AC566" s="7">
        <f>SUM(Calcs[3.375])</f>
        <v>2.5141439645866139</v>
      </c>
      <c r="AD566" s="7">
        <f>SUM(Calcs[3.5])</f>
        <v>2.5430577665707643</v>
      </c>
      <c r="AE566" s="7">
        <f>SUM(Calcs[3.625])</f>
        <v>2.5884952841756403</v>
      </c>
      <c r="AF566" s="7">
        <f>SUM(Calcs[3.75])</f>
        <v>2.5884952841756403</v>
      </c>
      <c r="AG566" s="7">
        <f>SUM(Calcs[3.875])</f>
        <v>2.5746694315943115</v>
      </c>
      <c r="AH566" s="7">
        <f>SUM(Calcs[4])</f>
        <v>2.5539044896963765</v>
      </c>
      <c r="AI566" s="7">
        <f>SUM(Calcs[4.125])</f>
        <v>2.5215822795700533</v>
      </c>
      <c r="AJ566" s="7">
        <f>SUM(Calcs[4.25])</f>
        <v>2.5556391297836916</v>
      </c>
      <c r="AK566" s="7">
        <f>SUM(Calcs[4.375])</f>
        <v>2.5970139698094652</v>
      </c>
      <c r="AL566" s="7">
        <f>SUM(Calcs[4.5])</f>
        <v>2.6169122542973406</v>
      </c>
      <c r="AM566" s="7">
        <f>SUM(Calcs[4.625])</f>
        <v>2.6553630406738677</v>
      </c>
      <c r="AN566" s="7">
        <f>SUM(Calcs[4.75])</f>
        <v>2.650770774449926</v>
      </c>
      <c r="AO566" s="7">
        <f>SUM(Calcs[4.875])</f>
        <v>2.5849825374614355</v>
      </c>
      <c r="AP566" s="7">
        <f>SUM(Calcs[5])</f>
        <v>2.5224208582455692</v>
      </c>
      <c r="AQ566" s="7">
        <f>SUM(Calcs[5.125])</f>
        <v>2.4859218685580413</v>
      </c>
      <c r="AR566" s="7">
        <f>SUM(Calcs[5.25])</f>
        <v>2.5857638859065593</v>
      </c>
      <c r="AS566" s="7">
        <f>SUM(Calcs[5.375])</f>
        <v>2.7309747366887098</v>
      </c>
      <c r="AT566" s="7">
        <f>SUM(Calcs[5.5])</f>
        <v>2.8776487717061925</v>
      </c>
      <c r="AU566" s="7">
        <f>SUM(Calcs[5.625])</f>
        <v>2.9899621700555619</v>
      </c>
      <c r="AV566" s="7">
        <f>SUM(Calcs[5.75])</f>
        <v>2.9830559230089349</v>
      </c>
      <c r="AW566" s="7">
        <f>SUM(Calcs[5.875])</f>
        <v>2.9107644989484696</v>
      </c>
      <c r="AX566" s="7">
        <f>SUM(Calcs[6])</f>
        <v>2.8558124594188437</v>
      </c>
      <c r="AY566" s="7">
        <f>SUM(Calcs[6.125])</f>
        <v>2.8253321444021724</v>
      </c>
      <c r="AZ566" s="7">
        <f>SUM(Calcs[6.25])</f>
        <v>2.8823585738774926</v>
      </c>
      <c r="BA566" s="7">
        <f>SUM(Calcs[6.375])</f>
        <v>2.9574885310634587</v>
      </c>
      <c r="BB566" s="7">
        <f>SUM(Calcs[6.5])</f>
        <v>3.0357774358510343</v>
      </c>
      <c r="BC566" s="7">
        <f>SUM(Calcs[6.625])</f>
        <v>3.0923023571613975</v>
      </c>
      <c r="BD566" s="7">
        <f>SUM(Calcs[6.75])</f>
        <v>3.0971779530362684</v>
      </c>
      <c r="BE566" s="7">
        <f>SUM(Calcs[6.875])</f>
        <v>3.0631946468065743</v>
      </c>
      <c r="BF566" s="7">
        <f>SUM(Calcs[7])</f>
        <v>3.0284415173491737</v>
      </c>
      <c r="BG566" s="7">
        <f>SUM(Calcs[7.125])</f>
        <v>3.0011278862221031</v>
      </c>
      <c r="BH566" s="7">
        <f>SUM(Calcs[7.25])</f>
        <v>3.0175222157539672</v>
      </c>
      <c r="BI566" s="7">
        <f>SUM(Calcs[7.375])</f>
        <v>3.0131713761573353</v>
      </c>
      <c r="BJ566" s="7">
        <f>SUM(Calcs[7.5])</f>
        <v>3.0413340369019859</v>
      </c>
      <c r="BK566" s="7">
        <f>SUM(Calcs[7.625])</f>
        <v>3.0648758530425657</v>
      </c>
      <c r="BL566" s="7">
        <f>SUM(Calcs[7.75])</f>
        <v>3.0646530088596187</v>
      </c>
      <c r="BM566" s="7">
        <f>SUM(Calcs[7.875])</f>
        <v>3.0434412460012199</v>
      </c>
      <c r="BN566" s="7">
        <f>SUM(Calcs[8])</f>
        <v>3.0176021478739021</v>
      </c>
      <c r="BO566" s="7">
        <f>SUM(Calcs[8.125])</f>
        <v>3.0036874602589938</v>
      </c>
      <c r="BP566" s="7">
        <f>SUM(Calcs[8.25])</f>
        <v>3.0328452487623134</v>
      </c>
      <c r="BQ566" s="7">
        <f>SUM(Calcs[8.375])</f>
        <v>3.0754766805230216</v>
      </c>
      <c r="BR566" s="7">
        <f>SUM(Calcs[8.5])</f>
        <v>3.1227119002602826</v>
      </c>
      <c r="BS566" s="7">
        <f>SUM(Calcs[8.625])</f>
        <v>3.1645671268798301</v>
      </c>
      <c r="BT566" s="7">
        <f>SUM(Calcs[8.75])</f>
        <v>3.1773583426855585</v>
      </c>
      <c r="BU566" s="7">
        <f>SUM(Calcs[8.875])</f>
        <v>3.1623507935371338</v>
      </c>
      <c r="BV566" s="7">
        <f>SUM(Calcs[9])</f>
        <v>3.1453097632285458</v>
      </c>
      <c r="BW566" s="7">
        <f>SUM(Calcs[9.125])</f>
        <v>3.1314561834373134</v>
      </c>
      <c r="BX566" s="7">
        <f>SUM(Calcs[9.25])</f>
        <v>3.1418084991263977</v>
      </c>
      <c r="BY566" s="7">
        <f>SUM(Calcs[9.375])</f>
        <v>3.156603315521247</v>
      </c>
      <c r="BZ566" s="7">
        <f>SUM(Calcs[9.5])</f>
        <v>3.1657207744792975</v>
      </c>
      <c r="CA566" s="7">
        <f>SUM(Calcs[9.625])</f>
        <v>3.1705626127007389</v>
      </c>
      <c r="CB566" s="7">
        <f>SUM(Calcs[9.75])</f>
        <v>3.1640132515665607</v>
      </c>
      <c r="CC566" s="7">
        <f>SUM(Calcs[9.875])</f>
        <v>3.151092185871466</v>
      </c>
      <c r="CD566" s="7">
        <f>SUM(Calcs[10])</f>
        <v>3.1356398130891687</v>
      </c>
      <c r="CE566" s="7">
        <f>SUM(Calcs[10.125])</f>
        <v>3.127293949296349</v>
      </c>
      <c r="CF566" s="7">
        <f>SUM(Calcs[10.25])</f>
        <v>3.1467642805263791</v>
      </c>
      <c r="CG566" s="7">
        <f>SUM(Calcs[10.375])</f>
        <v>3.176181908288656</v>
      </c>
      <c r="CH566" s="7">
        <f>SUM(Calcs[10.5])</f>
        <v>3.2118498070819967</v>
      </c>
      <c r="CI566" s="7">
        <f>SUM(Calcs[10.625])</f>
        <v>3.2403614175093849</v>
      </c>
      <c r="CJ566" s="7">
        <f>SUM(Calcs[10.75])</f>
        <v>3.252602640401518</v>
      </c>
      <c r="CK566" s="7">
        <f>SUM(Calcs[10.875])</f>
        <v>3.2409600835430608</v>
      </c>
      <c r="CL566" s="7">
        <f>SUM(Calcs[11])</f>
        <v>3.2270216330328068</v>
      </c>
      <c r="CM566" s="7">
        <f>SUM(Calcs[11.125])</f>
        <v>3.215808881745458</v>
      </c>
      <c r="CN566" s="7">
        <f>SUM(Calcs[11.25])</f>
        <v>3.2214053080430523</v>
      </c>
      <c r="CO566" s="7">
        <f>SUM(Calcs[11.375])</f>
        <v>3.2396121602946768</v>
      </c>
      <c r="CP566" s="7">
        <f>SUM(Calcs[11.5])</f>
        <v>3.2396121602946768</v>
      </c>
      <c r="CQ566" s="7">
        <f>SUM(Calcs[11.625])</f>
        <v>3.2396121602946768</v>
      </c>
      <c r="CR566" s="7">
        <f>SUM(Calcs[11.75])</f>
        <v>3.2396121602946768</v>
      </c>
      <c r="CS566" s="7">
        <f>SUM(Calcs[11.875])</f>
        <v>3.2396121602946768</v>
      </c>
      <c r="CT566" s="7">
        <f>SUM(Calcs[12])</f>
        <v>3.2396121602946768</v>
      </c>
      <c r="CU566" s="7">
        <f>SUM(Calcs[12.125])</f>
        <v>3.2396121602946768</v>
      </c>
      <c r="CV566" s="7">
        <f>SUM(Calcs[12.25])</f>
        <v>3.2396121602946768</v>
      </c>
      <c r="CW566" s="7">
        <f>SUM(Calcs[12.375])</f>
        <v>3.2396121602946768</v>
      </c>
      <c r="CX566" s="7">
        <f>SUM(Calcs[12.5])</f>
        <v>0</v>
      </c>
    </row>
    <row r="567" spans="1:102" x14ac:dyDescent="0.35">
      <c r="C567" s="8">
        <f>Calcs[[#Totals],[0.125]]</f>
        <v>1.8467413578479062</v>
      </c>
      <c r="D567" s="8">
        <f>Calcs[[#Totals],[0.25]]+C567</f>
        <v>3.7852022239375707</v>
      </c>
      <c r="E567" s="8">
        <f>Calcs[[#Totals],[0.375]]+D567</f>
        <v>5.8144642956612032</v>
      </c>
      <c r="F567" s="8">
        <f>Calcs[[#Totals],[0.5]]+E567</f>
        <v>7.9247578288618357</v>
      </c>
      <c r="G567" s="8">
        <f>Calcs[[#Totals],[0.625]]+F567</f>
        <v>10.116242431347832</v>
      </c>
      <c r="H567" s="8">
        <f>Calcs[[#Totals],[0.75]]+G567</f>
        <v>12.344157192654908</v>
      </c>
      <c r="I567" s="8">
        <f>Calcs[[#Totals],[0.875]]+H567</f>
        <v>14.55134824417566</v>
      </c>
      <c r="J567" s="8">
        <f>Calcs[[#Totals],[1]]+I567</f>
        <v>16.735970289652148</v>
      </c>
      <c r="K567" s="8">
        <f>Calcs[[#Totals],[1.125]]+J567</f>
        <v>18.914770622478777</v>
      </c>
      <c r="L567" s="8">
        <f>Calcs[[#Totals],[1.25]]+K567</f>
        <v>21.17158556360075</v>
      </c>
      <c r="M567" s="8">
        <f>Calcs[[#Totals],[1.375]]+L567</f>
        <v>23.523248176809616</v>
      </c>
      <c r="N567" s="8">
        <f>Calcs[[#Totals],[1.5]]+M567</f>
        <v>25.962831160375611</v>
      </c>
      <c r="O567" s="8">
        <f>Calcs[[#Totals],[1.625]]+N567</f>
        <v>28.487711002569597</v>
      </c>
      <c r="P567" s="8">
        <f>Calcs[[#Totals],[1.75]]+O567</f>
        <v>31.031663294274939</v>
      </c>
      <c r="Q567" s="8">
        <f>Calcs[[#Totals],[1.875]]+P567</f>
        <v>33.555926989120131</v>
      </c>
      <c r="R567" s="8">
        <f>Calcs[[#Totals],[2]]+Q567</f>
        <v>36.060068142388772</v>
      </c>
      <c r="S567" s="8">
        <f>Calcs[[#Totals],[2.125]]+R567</f>
        <v>38.55349345827635</v>
      </c>
      <c r="T567" s="8">
        <f>Calcs[[#Totals],[2.25]]+S567</f>
        <v>41.051640682813485</v>
      </c>
      <c r="U567" s="8">
        <f>Calcs[[#Totals],[2.375]]+T567</f>
        <v>43.597169485568791</v>
      </c>
      <c r="V567" s="8">
        <f>Calcs[[#Totals],[2.5]]+U567</f>
        <v>46.175272967935896</v>
      </c>
      <c r="W567" s="8">
        <f>Calcs[[#Totals],[2.625]]+V567</f>
        <v>48.778293201601187</v>
      </c>
      <c r="X567" s="8">
        <f>Calcs[[#Totals],[2.75]]+W567</f>
        <v>51.371405785216346</v>
      </c>
      <c r="Y567" s="8">
        <f>Calcs[[#Totals],[2.875]]+X567</f>
        <v>53.946601555388071</v>
      </c>
      <c r="Z567" s="8">
        <f>Calcs[[#Totals],[3]]+Y567</f>
        <v>56.493796024827418</v>
      </c>
      <c r="AA567" s="8">
        <f>Calcs[[#Totals],[3.125]]+Z567</f>
        <v>59.003542286912385</v>
      </c>
      <c r="AB567" s="8">
        <f>Calcs[[#Totals],[3.25]]+AA567</f>
        <v>61.493900719768561</v>
      </c>
      <c r="AC567" s="8">
        <f>Calcs[[#Totals],[3.375]]+AB567</f>
        <v>64.00804468435517</v>
      </c>
      <c r="AD567" s="8">
        <f>Calcs[[#Totals],[3.5]]+AC567</f>
        <v>66.551102450925939</v>
      </c>
      <c r="AE567" s="8">
        <f>Calcs[[#Totals],[3.625]]+AD567</f>
        <v>69.139597735101574</v>
      </c>
      <c r="AF567" s="8">
        <f>Calcs[[#Totals],[3.75]]+AE567</f>
        <v>71.72809301927721</v>
      </c>
      <c r="AG567" s="8">
        <f>Calcs[[#Totals],[3.875]]+AF567</f>
        <v>74.302762450871526</v>
      </c>
      <c r="AH567" s="8">
        <f>Calcs[[#Totals],[4]]+AG567</f>
        <v>76.856666940567905</v>
      </c>
      <c r="AI567" s="8">
        <f>Calcs[[#Totals],[4.125]]+AH567</f>
        <v>79.37824922013796</v>
      </c>
      <c r="AJ567" s="8">
        <f>Calcs[[#Totals],[4.25]]+AI567</f>
        <v>81.933888349921645</v>
      </c>
      <c r="AK567" s="8">
        <f>Calcs[[#Totals],[4.375]]+AJ567</f>
        <v>84.530902319731112</v>
      </c>
      <c r="AL567" s="8">
        <f>Calcs[[#Totals],[4.5]]+AK567</f>
        <v>87.147814574028459</v>
      </c>
      <c r="AM567" s="8">
        <f>Calcs[[#Totals],[4.625]]+AL567</f>
        <v>89.803177614702321</v>
      </c>
      <c r="AN567" s="8">
        <f>Calcs[[#Totals],[4.75]]+AM567</f>
        <v>92.453948389152245</v>
      </c>
      <c r="AO567" s="8">
        <f>Calcs[[#Totals],[4.875]]+AN567</f>
        <v>95.038930926613688</v>
      </c>
      <c r="AP567" s="8">
        <f>Calcs[[#Totals],[5]]+AO567</f>
        <v>97.561351784859255</v>
      </c>
      <c r="AQ567" s="8">
        <f>Calcs[[#Totals],[5.125]]+AP567</f>
        <v>100.04727365341729</v>
      </c>
      <c r="AR567" s="8">
        <f>Calcs[[#Totals],[5.25]]+AQ567</f>
        <v>102.63303753932385</v>
      </c>
      <c r="AS567" s="8">
        <f>Calcs[[#Totals],[5.375]]+AR567</f>
        <v>105.36401227601256</v>
      </c>
      <c r="AT567" s="8">
        <f>Calcs[[#Totals],[5.5]]+AS567</f>
        <v>108.24166104771875</v>
      </c>
      <c r="AU567" s="8">
        <f>Calcs[[#Totals],[5.625]]+AT567</f>
        <v>111.23162321777431</v>
      </c>
      <c r="AV567" s="8">
        <f>Calcs[[#Totals],[5.75]]+AU567</f>
        <v>114.21467914078325</v>
      </c>
      <c r="AW567" s="8">
        <f>Calcs[[#Totals],[5.875]]+AV567</f>
        <v>117.12544363973171</v>
      </c>
      <c r="AX567" s="8">
        <f>Calcs[[#Totals],[6]]+AW567</f>
        <v>119.98125609915056</v>
      </c>
      <c r="AY567" s="8">
        <f>Calcs[[#Totals],[6.125]]+AX567</f>
        <v>122.80658824355272</v>
      </c>
      <c r="AZ567" s="8">
        <f>Calcs[[#Totals],[6.25]]+AY567</f>
        <v>125.68894681743022</v>
      </c>
      <c r="BA567" s="8">
        <f>Calcs[[#Totals],[6.375]]+AZ567</f>
        <v>128.64643534849367</v>
      </c>
      <c r="BB567" s="8">
        <f>Calcs[[#Totals],[6.5]]+BA567</f>
        <v>131.6822127843447</v>
      </c>
      <c r="BC567" s="8">
        <f>Calcs[[#Totals],[6.625]]+BB567</f>
        <v>134.7745151415061</v>
      </c>
      <c r="BD567" s="8">
        <f>Calcs[[#Totals],[6.75]]+BC567</f>
        <v>137.87169309454237</v>
      </c>
      <c r="BE567" s="8">
        <f>Calcs[[#Totals],[6.875]]+BD567</f>
        <v>140.93488774134894</v>
      </c>
      <c r="BF567" s="8">
        <f>Calcs[[#Totals],[7]]+BE567</f>
        <v>143.96332925869811</v>
      </c>
      <c r="BG567" s="8">
        <f>Calcs[[#Totals],[7.125]]+BF567</f>
        <v>146.9644571449202</v>
      </c>
      <c r="BH567" s="8">
        <f>Calcs[[#Totals],[7.25]]+BG567</f>
        <v>149.98197936067416</v>
      </c>
      <c r="BI567" s="8">
        <f>Calcs[[#Totals],[7.375]]+BH567</f>
        <v>152.9951507368315</v>
      </c>
      <c r="BJ567" s="8">
        <f>Calcs[[#Totals],[7.5]]+BI567</f>
        <v>156.03648477373349</v>
      </c>
      <c r="BK567" s="8">
        <f>Calcs[[#Totals],[7.625]]+BJ567</f>
        <v>159.10136062677606</v>
      </c>
      <c r="BL567" s="8">
        <f>Calcs[[#Totals],[7.75]]+BK567</f>
        <v>162.16601363563566</v>
      </c>
      <c r="BM567" s="8">
        <f>Calcs[[#Totals],[7.875]]+BL567</f>
        <v>165.20945488163687</v>
      </c>
      <c r="BN567" s="8">
        <f>Calcs[[#Totals],[8]]+BM567</f>
        <v>168.22705702951077</v>
      </c>
      <c r="BO567" s="8">
        <f>Calcs[[#Totals],[8.125]]+BN567</f>
        <v>171.23074448976976</v>
      </c>
      <c r="BP567" s="8">
        <f>Calcs[[#Totals],[8.25]]+BO567</f>
        <v>174.26358973853206</v>
      </c>
      <c r="BQ567" s="8">
        <f>Calcs[[#Totals],[8.375]]+BP567</f>
        <v>177.33906641905509</v>
      </c>
      <c r="BR567" s="8">
        <f>Calcs[[#Totals],[8.5]]+BQ567</f>
        <v>180.46177831931536</v>
      </c>
      <c r="BS567" s="8">
        <f>Calcs[[#Totals],[8.625]]+BR567</f>
        <v>183.62634544619519</v>
      </c>
      <c r="BT567" s="8">
        <f>Calcs[[#Totals],[8.75]]+BS567</f>
        <v>186.80370378888074</v>
      </c>
      <c r="BU567" s="8">
        <f>Calcs[[#Totals],[8.875]]+BT567</f>
        <v>189.96605458241788</v>
      </c>
      <c r="BV567" s="8">
        <f>Calcs[[#Totals],[9]]+BU567</f>
        <v>193.11136434564642</v>
      </c>
      <c r="BW567" s="8">
        <f>Calcs[[#Totals],[9.125]]+BV567</f>
        <v>196.24282052908373</v>
      </c>
      <c r="BX567" s="8">
        <f>Calcs[[#Totals],[9.25]]+BW567</f>
        <v>199.38462902821013</v>
      </c>
      <c r="BY567" s="8">
        <f>Calcs[[#Totals],[9.375]]+BX567</f>
        <v>202.54123234373137</v>
      </c>
      <c r="BZ567" s="8">
        <f>Calcs[[#Totals],[9.5]]+BY567</f>
        <v>205.70695311821066</v>
      </c>
      <c r="CA567" s="8">
        <f>Calcs[[#Totals],[9.625]]+BZ567</f>
        <v>208.8775157309114</v>
      </c>
      <c r="CB567" s="8">
        <f>Calcs[[#Totals],[9.75]]+CA567</f>
        <v>212.04152898247796</v>
      </c>
      <c r="CC567" s="8">
        <f>Calcs[[#Totals],[9.875]]+CB567</f>
        <v>215.19262116834943</v>
      </c>
      <c r="CD567" s="8">
        <f>Calcs[[#Totals],[10]]+CC567</f>
        <v>218.3282609814386</v>
      </c>
      <c r="CE567" s="8">
        <f>Calcs[[#Totals],[10.125]]+CD567</f>
        <v>221.45555493073496</v>
      </c>
      <c r="CF567" s="8">
        <f>Calcs[[#Totals],[10.25]]+CE567</f>
        <v>224.60231921126135</v>
      </c>
      <c r="CG567" s="8">
        <f>Calcs[[#Totals],[10.375]]+CF567</f>
        <v>227.77850111955001</v>
      </c>
      <c r="CH567" s="8">
        <f>Calcs[[#Totals],[10.5]]+CG567</f>
        <v>230.990350926632</v>
      </c>
      <c r="CI567" s="8">
        <f>Calcs[[#Totals],[10.625]]+CH567</f>
        <v>234.23071234414138</v>
      </c>
      <c r="CJ567" s="8">
        <f>Calcs[[#Totals],[10.75]]+CI567</f>
        <v>237.48331498454289</v>
      </c>
      <c r="CK567" s="8">
        <f>Calcs[[#Totals],[10.875]]+CJ567</f>
        <v>240.72427506808594</v>
      </c>
      <c r="CL567" s="8">
        <f>Calcs[[#Totals],[11]]+CK567</f>
        <v>243.95129670111876</v>
      </c>
      <c r="CM567" s="8">
        <f>Calcs[[#Totals],[11.125]]+CL567</f>
        <v>247.16710558286422</v>
      </c>
      <c r="CN567" s="8">
        <f>Calcs[[#Totals],[11.25]]+CM567</f>
        <v>250.38851089090727</v>
      </c>
      <c r="CO567" s="8">
        <f>Calcs[[#Totals],[11.375]]+CN567</f>
        <v>253.62812305120195</v>
      </c>
      <c r="CP567" s="8">
        <f>Calcs[[#Totals],[11.5]]+CO567</f>
        <v>256.86773521149661</v>
      </c>
      <c r="CQ567" s="8">
        <f>Calcs[[#Totals],[11.625]]+CP567</f>
        <v>260.10734737179126</v>
      </c>
      <c r="CR567" s="8">
        <f>Calcs[[#Totals],[11.75]]+CQ567</f>
        <v>263.34695953208592</v>
      </c>
      <c r="CS567" s="8">
        <f>Calcs[[#Totals],[11.875]]+CR567</f>
        <v>266.58657169238057</v>
      </c>
      <c r="CT567" s="8">
        <f>Calcs[[#Totals],[12]]+CS567</f>
        <v>269.82618385267523</v>
      </c>
      <c r="CU567" s="8">
        <f>Calcs[[#Totals],[12.125]]+CT567</f>
        <v>273.06579601296988</v>
      </c>
      <c r="CV567" s="8">
        <f>Calcs[[#Totals],[12.25]]+CU567</f>
        <v>276.30540817326454</v>
      </c>
      <c r="CW567" s="8">
        <f>Calcs[[#Totals],[12.375]]+CV567</f>
        <v>279.54502033355919</v>
      </c>
      <c r="CX567" s="8">
        <f>Calcs[[#Totals],[12.5]]+CW567</f>
        <v>279.54502033355919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0.9999999999999919</v>
      </c>
      <c r="AG568" s="9">
        <f>SUM(OO!DY2:DY460)/SUM(OO[31])</f>
        <v>0.99999999999862066</v>
      </c>
      <c r="AH568" s="9">
        <f>SUM(OO!EC2:EC460)/SUM(OO[32])</f>
        <v>0.99999999988666333</v>
      </c>
      <c r="AI568" s="9">
        <f>SUM(OO!EG2:EG460)/SUM(OO[33])</f>
        <v>0.99999999494500735</v>
      </c>
      <c r="AJ568" s="9">
        <f>SUM(OO!EK2:EK460)/SUM(OO[34])</f>
        <v>0.9999998668705562</v>
      </c>
      <c r="AK568" s="9">
        <f>SUM(OO!EO2:EO460)/SUM(OO[35])</f>
        <v>0.99999778564921327</v>
      </c>
      <c r="AL568" s="9">
        <f>SUM(OO!ES2:ES460)/SUM(OO[36])</f>
        <v>0.99997538851609546</v>
      </c>
      <c r="AM568" s="9">
        <f>SUM(OO!EW2:EW460)/SUM(OO[37])</f>
        <v>0.99980827524099458</v>
      </c>
      <c r="AN568" s="9">
        <f>SUM(OO!FA2:FA460)/SUM(OO[38])</f>
        <v>0.9989107217634553</v>
      </c>
      <c r="AO568" s="9">
        <f>SUM(OO!FE2:FE460)/SUM(OO[39])</f>
        <v>0.99532469100110743</v>
      </c>
      <c r="AP568" s="9">
        <f>SUM(OO!FI2:FI460)/SUM(OO[40])</f>
        <v>0.98434030009494189</v>
      </c>
      <c r="AQ568" s="9">
        <f>SUM(OO!FM2:FM460)/SUM(OO[41])</f>
        <v>0.95782796428701344</v>
      </c>
      <c r="AR568" s="9">
        <f>SUM(OO!FQ2:FQ460)/SUM(OO[42])</f>
        <v>0.90609295921341215</v>
      </c>
      <c r="AS568" s="9">
        <f>SUM(OO!FU2:FU460)/SUM(OO[43])</f>
        <v>0.82262600147622833</v>
      </c>
      <c r="AT568" s="9">
        <f>SUM(OO!FY2:FY460)/SUM(OO[44])</f>
        <v>0.70908017446150784</v>
      </c>
      <c r="AU568" s="9">
        <f>SUM(OO!GC2:GC460)/SUM(OO[45])</f>
        <v>0.57655006858255065</v>
      </c>
      <c r="AV568" s="9">
        <f>SUM(OO!GG2:GG460)/SUM(OO[46])</f>
        <v>0.44141627773469783</v>
      </c>
      <c r="AW568" s="9">
        <f>SUM(OO!GK2:GK460)/SUM(OO[47])</f>
        <v>0.31899404984649093</v>
      </c>
      <c r="AX568" s="9">
        <f>SUM(OO!GO2:GO460)/SUM(OO[48])</f>
        <v>0.21896580899836968</v>
      </c>
      <c r="AY568" s="9">
        <f>SUM(OO!GS2:GS460)/SUM(OO[49])</f>
        <v>0.14413072703983548</v>
      </c>
      <c r="AZ568" s="9">
        <f>SUM(OO!GW2:GW460)/SUM(OO[50])</f>
        <v>9.2166599072242866E-2</v>
      </c>
      <c r="BA568" s="9">
        <f>SUM(OO!HA2:HA460)/SUM(OO[51])</f>
        <v>5.8266665658706335E-2</v>
      </c>
      <c r="BB568" s="9">
        <f>SUM(OO!HE2:HE460)/SUM(OO[52])</f>
        <v>3.7171205285535233E-2</v>
      </c>
      <c r="BC568" s="9">
        <f>SUM(OO!HI2:HI460)/SUM(OO[53])</f>
        <v>2.4439102327754932E-2</v>
      </c>
      <c r="BD568" s="9">
        <f>SUM(OO!HM2:HM460)/SUM(OO[54])</f>
        <v>1.684460827468278E-2</v>
      </c>
      <c r="BE568" s="9">
        <f>SUM(OO!HQ2:HQ460)/SUM(OO[55])</f>
        <v>1.2277076646419385E-2</v>
      </c>
      <c r="BF568" s="9">
        <f>SUM(OO!HU2:HU460)/SUM(OO[56])</f>
        <v>9.4499122267284654E-3</v>
      </c>
      <c r="BG568" s="9">
        <f>SUM(OO!HY2:HY460)/SUM(OO[57])</f>
        <v>7.6088254970790642E-3</v>
      </c>
      <c r="BH568" s="9">
        <f>SUM(OO!IC2:IC460)/SUM(OO[58])</f>
        <v>6.3204185690628051E-3</v>
      </c>
      <c r="BI568" s="9">
        <f>SUM(OO!IG2:IG460)/SUM(OO[59])</f>
        <v>5.3714892252817318E-3</v>
      </c>
      <c r="BJ568" s="9">
        <f>SUM(OO!IK2:IK460)/SUM(OO[60])</f>
        <v>4.6413419375452448E-3</v>
      </c>
      <c r="BK568" s="9">
        <f>SUM(OO!IO2:IO460)/SUM(OO[61])</f>
        <v>4.0583819571158933E-3</v>
      </c>
      <c r="BL568" s="9">
        <f>SUM(OO!IS2:IS460)/SUM(OO[62])</f>
        <v>3.5775346540938995E-3</v>
      </c>
      <c r="BM568" s="9">
        <f>SUM(OO!IW2:IW460)/SUM(OO[63])</f>
        <v>3.1727274132967824E-3</v>
      </c>
      <c r="BN568" s="9">
        <f>SUM(OO!JA2:JA460)/SUM(OO[64])</f>
        <v>2.8286577123291202E-3</v>
      </c>
      <c r="BO568" s="9">
        <f>SUM(OO!JE2:JE460)/SUM(OO[65])</f>
        <v>2.5348916537141874E-3</v>
      </c>
      <c r="BP568" s="9">
        <f>SUM(OO!JI2:JI460)/SUM(OO[66])</f>
        <v>2.2834617238176422E-3</v>
      </c>
      <c r="BQ568" s="9">
        <f>SUM(OO!JM2:JM460)/SUM(OO[67])</f>
        <v>2.0652152352730398E-3</v>
      </c>
      <c r="BR568" s="9">
        <f>SUM(OO!JQ2:JQ460)/SUM(OO[68])</f>
        <v>1.8741964829594936E-3</v>
      </c>
      <c r="BS568" s="9">
        <f>SUM(OO!JU2:JU460)/SUM(OO[69])</f>
        <v>1.7058523616158353E-3</v>
      </c>
      <c r="BT568" s="9">
        <f>SUM(OO!JY2:JY460)/SUM(OO[70])</f>
        <v>1.5568027205276856E-3</v>
      </c>
      <c r="BU568" s="9">
        <f>SUM(OO!KC2:KC460)/SUM(OO[71])</f>
        <v>1.424217068689121E-3</v>
      </c>
      <c r="BV568" s="9">
        <f>SUM(OO!KG2:KG460)/SUM(OO[72])</f>
        <v>1.3054889615363922E-3</v>
      </c>
      <c r="BW568" s="9">
        <f>SUM(OO!KK2:KK460)/SUM(OO[73])</f>
        <v>1.1985829362555389E-3</v>
      </c>
      <c r="BX568" s="9">
        <f>SUM(OO!KO2:KO460)/SUM(OO[74])</f>
        <v>1.1023200837003472E-3</v>
      </c>
      <c r="BY568" s="9">
        <f>SUM(OO!KS2:KS460)/SUM(OO[75])</f>
        <v>1.0156026113936224E-3</v>
      </c>
      <c r="BZ568" s="9">
        <f>SUM(OO!KW2:KW460)/SUM(OO[76])</f>
        <v>9.3753399959155715E-4</v>
      </c>
      <c r="CA568" s="9">
        <f>SUM(OO!LA2:LA460)/SUM(OO[77])</f>
        <v>8.6702871713978792E-4</v>
      </c>
      <c r="CB568" s="9">
        <f>SUM(OO!LE2:LE460)/SUM(OO[78])</f>
        <v>8.0287008618023376E-4</v>
      </c>
      <c r="CC568" s="9">
        <f>SUM(OO!LI2:LI460)/SUM(OO[79])</f>
        <v>7.4467062898153993E-4</v>
      </c>
      <c r="CD568" s="9">
        <f>SUM(OO!LM2:LM460)/SUM(OO[80])</f>
        <v>6.9200329774601833E-4</v>
      </c>
      <c r="CE568" s="9">
        <f>SUM(OO!LQ2:LQ460)/SUM(OO[81])</f>
        <v>6.446734258428354E-4</v>
      </c>
      <c r="CF568" s="9">
        <f>SUM(OO!LU2:LU460)/SUM(OO[82])</f>
        <v>6.026699098643114E-4</v>
      </c>
      <c r="CG568" s="9">
        <f>SUM(OO!LY2:LY460)/SUM(OO[83])</f>
        <v>5.6484130754199844E-4</v>
      </c>
      <c r="CH568" s="9">
        <f>SUM(OO!MC2:MC460)/SUM(OO[84])</f>
        <v>5.3049395252604355E-4</v>
      </c>
      <c r="CI568" s="9">
        <f>SUM(OO!MG2:MG460)/SUM(OO[85])</f>
        <v>4.9932606757152912E-4</v>
      </c>
      <c r="CJ568" s="9">
        <f>SUM(OO!MK2:MK460)/SUM(OO[86])</f>
        <v>4.7139982660702562E-4</v>
      </c>
      <c r="CK568" s="9">
        <f>SUM(OO!MO2:MO460)/SUM(OO[87])</f>
        <v>4.4668494039082162E-4</v>
      </c>
      <c r="CL568" s="9">
        <f>SUM(OO!MS2:MS460)/SUM(OO[88])</f>
        <v>4.2478331509633957E-4</v>
      </c>
      <c r="CM568" s="9">
        <f>SUM(OO!MW2:MW460)/SUM(OO[89])</f>
        <v>4.0503506297253792E-4</v>
      </c>
      <c r="CN568" s="9">
        <f>SUM(OO!NA2:NA460)/SUM(OO[90])</f>
        <v>3.8684483512333047E-4</v>
      </c>
      <c r="CO568" s="9">
        <f>SUM(OO!NE2:NE460)/SUM(OO[91])</f>
        <v>3.7042107769672547E-4</v>
      </c>
      <c r="CP568" s="9">
        <f>SUM(OO!NI2:NI460)/SUM(OO[92])</f>
        <v>3.7042107769672547E-4</v>
      </c>
      <c r="CQ568" s="9">
        <f>SUM(OO!NM2:NM460)/SUM(OO[93])</f>
        <v>3.7042107769672547E-4</v>
      </c>
      <c r="CR568" s="9">
        <f>SUM(OO!NQ2:NQ460)/SUM(OO[94])</f>
        <v>3.7042107769672547E-4</v>
      </c>
      <c r="CS568" s="9">
        <f>SUM(OO!NU2:NU460)/SUM(OO[95])</f>
        <v>3.7042107769672547E-4</v>
      </c>
      <c r="CT568" s="9">
        <f>SUM(OO!NY2:NY460)/SUM(OO[96])</f>
        <v>3.7042107769672547E-4</v>
      </c>
      <c r="CU568" s="9">
        <f>SUM(OO!OC2:OC460)/SUM(OO[97])</f>
        <v>3.7042107769672547E-4</v>
      </c>
      <c r="CV568" s="9">
        <f>SUM(OO!OG2:OG460)/SUM(OO[98])</f>
        <v>3.7042107769672547E-4</v>
      </c>
      <c r="CW568" s="9">
        <f>SUM(OO!OK2:OK460)/SUM(OO[99])</f>
        <v>3.7042107769672547E-4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D104"/>
  <sheetViews>
    <sheetView workbookViewId="0">
      <selection activeCell="A7" sqref="A7"/>
    </sheetView>
  </sheetViews>
  <sheetFormatPr defaultRowHeight="14.5" x14ac:dyDescent="0.35"/>
  <cols>
    <col min="1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</cols>
  <sheetData>
    <row r="1" spans="1:30" x14ac:dyDescent="0.35">
      <c r="A1" s="45" t="s">
        <v>1061</v>
      </c>
      <c r="B1" s="38" t="s">
        <v>1062</v>
      </c>
      <c r="C1" s="39"/>
      <c r="D1" s="40"/>
      <c r="E1" s="41" t="s">
        <v>1064</v>
      </c>
      <c r="F1" s="41"/>
      <c r="G1" s="41"/>
      <c r="H1" s="42" t="s">
        <v>1065</v>
      </c>
      <c r="I1" s="41"/>
      <c r="J1" s="43"/>
      <c r="K1" s="41" t="s">
        <v>1067</v>
      </c>
      <c r="L1" s="41"/>
      <c r="M1" s="41"/>
      <c r="N1" s="42" t="s">
        <v>1066</v>
      </c>
      <c r="O1" s="41"/>
      <c r="P1" s="43"/>
      <c r="Q1" s="44" t="s">
        <v>1063</v>
      </c>
      <c r="R1" s="44"/>
      <c r="S1" s="44"/>
      <c r="T1" s="42" t="s">
        <v>1068</v>
      </c>
      <c r="U1" s="41"/>
      <c r="V1" s="43"/>
      <c r="W1" s="41" t="s">
        <v>1069</v>
      </c>
      <c r="X1" s="41"/>
      <c r="Y1" s="41"/>
      <c r="Z1" s="42" t="s">
        <v>1070</v>
      </c>
      <c r="AA1" s="41"/>
      <c r="AB1" s="43"/>
      <c r="AC1" s="27"/>
    </row>
    <row r="2" spans="1:30" s="2" customFormat="1" ht="28" customHeight="1" thickBot="1" x14ac:dyDescent="0.4">
      <c r="A2" s="46"/>
      <c r="B2" s="32" t="s">
        <v>1058</v>
      </c>
      <c r="C2" s="33" t="s">
        <v>1059</v>
      </c>
      <c r="D2" s="34" t="s">
        <v>1060</v>
      </c>
      <c r="E2" s="35" t="s">
        <v>1058</v>
      </c>
      <c r="F2" s="33" t="s">
        <v>1059</v>
      </c>
      <c r="G2" s="36" t="s">
        <v>1060</v>
      </c>
      <c r="H2" s="32" t="s">
        <v>1058</v>
      </c>
      <c r="I2" s="33" t="s">
        <v>1059</v>
      </c>
      <c r="J2" s="34" t="s">
        <v>1060</v>
      </c>
      <c r="K2" s="35" t="s">
        <v>1058</v>
      </c>
      <c r="L2" s="33" t="s">
        <v>1059</v>
      </c>
      <c r="M2" s="36" t="s">
        <v>1060</v>
      </c>
      <c r="N2" s="32" t="s">
        <v>1058</v>
      </c>
      <c r="O2" s="33" t="s">
        <v>1059</v>
      </c>
      <c r="P2" s="34" t="s">
        <v>1060</v>
      </c>
      <c r="Q2" s="35" t="s">
        <v>1058</v>
      </c>
      <c r="R2" s="33" t="s">
        <v>1059</v>
      </c>
      <c r="S2" s="36" t="s">
        <v>1060</v>
      </c>
      <c r="T2" s="32" t="s">
        <v>1058</v>
      </c>
      <c r="U2" s="33" t="s">
        <v>1059</v>
      </c>
      <c r="V2" s="34" t="s">
        <v>1060</v>
      </c>
      <c r="W2" s="35" t="s">
        <v>1058</v>
      </c>
      <c r="X2" s="33" t="s">
        <v>1059</v>
      </c>
      <c r="Y2" s="36" t="s">
        <v>1060</v>
      </c>
      <c r="Z2" s="32" t="s">
        <v>1058</v>
      </c>
      <c r="AA2" s="33" t="s">
        <v>1059</v>
      </c>
      <c r="AB2" s="34" t="s">
        <v>1060</v>
      </c>
      <c r="AC2" s="37"/>
    </row>
    <row r="3" spans="1:30" x14ac:dyDescent="0.35">
      <c r="A3" s="16">
        <v>0.25</v>
      </c>
      <c r="B3" s="16">
        <v>1.8467413578479062</v>
      </c>
      <c r="C3" s="17">
        <v>1.8467413578479062</v>
      </c>
      <c r="D3" s="18">
        <v>1</v>
      </c>
      <c r="E3" s="28">
        <v>1.6985710272556152</v>
      </c>
      <c r="F3" s="17">
        <v>1.6985710272556152</v>
      </c>
      <c r="G3" s="29">
        <v>1</v>
      </c>
      <c r="H3" s="16">
        <v>1.528343553315856</v>
      </c>
      <c r="I3" s="17">
        <v>1.528343553315856</v>
      </c>
      <c r="J3" s="18">
        <v>1</v>
      </c>
      <c r="K3" s="25">
        <v>1.972398884913374</v>
      </c>
      <c r="L3" s="23">
        <v>1.972398884913374</v>
      </c>
      <c r="M3" s="30">
        <v>1</v>
      </c>
      <c r="N3" s="16">
        <v>1.813488152880681</v>
      </c>
      <c r="O3" s="17">
        <v>1.813488152880681</v>
      </c>
      <c r="P3" s="18">
        <v>1</v>
      </c>
      <c r="Q3" s="25">
        <v>1.6221331272870196</v>
      </c>
      <c r="R3" s="23">
        <v>1.6221331272870196</v>
      </c>
      <c r="S3" s="30">
        <v>1</v>
      </c>
      <c r="T3" s="16">
        <v>2.0351954019268161</v>
      </c>
      <c r="U3" s="17">
        <v>2.0351954019268161</v>
      </c>
      <c r="V3" s="18">
        <v>1</v>
      </c>
      <c r="W3" s="28">
        <v>1.8705033197716554</v>
      </c>
      <c r="X3" s="17">
        <v>1.8705033197716554</v>
      </c>
      <c r="Y3" s="29">
        <v>1</v>
      </c>
      <c r="Z3" s="16">
        <v>1.6684747130610245</v>
      </c>
      <c r="AA3" s="17">
        <v>1.6684747130610245</v>
      </c>
      <c r="AB3" s="18">
        <v>1</v>
      </c>
      <c r="AC3" s="27"/>
      <c r="AD3">
        <v>0.25</v>
      </c>
    </row>
    <row r="4" spans="1:30" x14ac:dyDescent="0.35">
      <c r="A4" s="16">
        <v>0.375</v>
      </c>
      <c r="B4" s="16">
        <v>1.9384608660896647</v>
      </c>
      <c r="C4" s="17">
        <v>3.7852022239375707</v>
      </c>
      <c r="D4" s="18">
        <v>1</v>
      </c>
      <c r="E4" s="28">
        <v>1.7920475168448748</v>
      </c>
      <c r="F4" s="17">
        <v>3.49061854410049</v>
      </c>
      <c r="G4" s="29">
        <v>1</v>
      </c>
      <c r="H4" s="16">
        <v>1.6238616554086256</v>
      </c>
      <c r="I4" s="17">
        <v>3.1522052087244816</v>
      </c>
      <c r="J4" s="18">
        <v>1</v>
      </c>
      <c r="K4" s="25">
        <v>2.0625917242131342</v>
      </c>
      <c r="L4" s="23">
        <v>4.034990609126508</v>
      </c>
      <c r="M4" s="30">
        <v>1</v>
      </c>
      <c r="N4" s="16">
        <v>1.9056327788181728</v>
      </c>
      <c r="O4" s="17">
        <v>3.7191209316988538</v>
      </c>
      <c r="P4" s="18">
        <v>1</v>
      </c>
      <c r="Q4" s="25">
        <v>1.7165783282738489</v>
      </c>
      <c r="R4" s="23">
        <v>3.3387114555608686</v>
      </c>
      <c r="S4" s="30">
        <v>1</v>
      </c>
      <c r="T4" s="16">
        <v>2.1245919265182729</v>
      </c>
      <c r="U4" s="17">
        <v>4.1597873284450895</v>
      </c>
      <c r="V4" s="18">
        <v>1</v>
      </c>
      <c r="W4" s="28">
        <v>1.9620053421297745</v>
      </c>
      <c r="X4" s="17">
        <v>3.8325086619014299</v>
      </c>
      <c r="Y4" s="29">
        <v>1</v>
      </c>
      <c r="Z4" s="16">
        <v>1.7623822064338945</v>
      </c>
      <c r="AA4" s="17">
        <v>3.4308569194949188</v>
      </c>
      <c r="AB4" s="18">
        <v>1</v>
      </c>
      <c r="AC4" s="27"/>
      <c r="AD4">
        <f>AD3+0.125</f>
        <v>0.375</v>
      </c>
    </row>
    <row r="5" spans="1:30" x14ac:dyDescent="0.35">
      <c r="A5" s="16">
        <v>0.5</v>
      </c>
      <c r="B5" s="16">
        <v>2.029262071723632</v>
      </c>
      <c r="C5" s="17">
        <v>5.8144642956612032</v>
      </c>
      <c r="D5" s="18">
        <v>1</v>
      </c>
      <c r="E5" s="28">
        <v>1.8857548329038984</v>
      </c>
      <c r="F5" s="17">
        <v>5.3763733770043887</v>
      </c>
      <c r="G5" s="29">
        <v>1</v>
      </c>
      <c r="H5" s="16">
        <v>1.7208690290223447</v>
      </c>
      <c r="I5" s="17">
        <v>4.8730742377468266</v>
      </c>
      <c r="J5" s="18">
        <v>1</v>
      </c>
      <c r="K5" s="25">
        <v>2.1508092916321928</v>
      </c>
      <c r="L5" s="23">
        <v>6.1857999007587008</v>
      </c>
      <c r="M5" s="30">
        <v>1</v>
      </c>
      <c r="N5" s="16">
        <v>1.9971089980247847</v>
      </c>
      <c r="O5" s="17">
        <v>5.7162299297236387</v>
      </c>
      <c r="P5" s="18">
        <v>1</v>
      </c>
      <c r="Q5" s="25">
        <v>1.8117714302914194</v>
      </c>
      <c r="R5" s="23">
        <v>5.1504828858522878</v>
      </c>
      <c r="S5" s="30">
        <v>1</v>
      </c>
      <c r="T5" s="16">
        <v>2.2114956531393051</v>
      </c>
      <c r="U5" s="17">
        <v>6.371282981584395</v>
      </c>
      <c r="V5" s="18">
        <v>1</v>
      </c>
      <c r="W5" s="28">
        <v>2.0523262393710073</v>
      </c>
      <c r="X5" s="17">
        <v>5.8848349012724377</v>
      </c>
      <c r="Y5" s="29">
        <v>1</v>
      </c>
      <c r="Z5" s="16">
        <v>1.8566680015769963</v>
      </c>
      <c r="AA5" s="17">
        <v>5.2875249210719151</v>
      </c>
      <c r="AB5" s="18">
        <v>1</v>
      </c>
      <c r="AC5" s="27"/>
      <c r="AD5">
        <f t="shared" ref="AD5:AD68" si="0">AD4+0.125</f>
        <v>0.5</v>
      </c>
    </row>
    <row r="6" spans="1:30" x14ac:dyDescent="0.35">
      <c r="A6" s="16">
        <v>0.625</v>
      </c>
      <c r="B6" s="16">
        <v>2.1102935332006321</v>
      </c>
      <c r="C6" s="17">
        <v>7.9247578288618357</v>
      </c>
      <c r="D6" s="18">
        <v>1</v>
      </c>
      <c r="E6" s="28">
        <v>1.9704142486447578</v>
      </c>
      <c r="F6" s="17">
        <v>7.3467876256491467</v>
      </c>
      <c r="G6" s="29">
        <v>1</v>
      </c>
      <c r="H6" s="16">
        <v>1.8094694515679006</v>
      </c>
      <c r="I6" s="17">
        <v>6.682543689314727</v>
      </c>
      <c r="J6" s="18">
        <v>1</v>
      </c>
      <c r="K6" s="25">
        <v>2.2286669511376953</v>
      </c>
      <c r="L6" s="23">
        <v>8.4144668518963961</v>
      </c>
      <c r="M6" s="30">
        <v>1</v>
      </c>
      <c r="N6" s="16">
        <v>2.0789403766300842</v>
      </c>
      <c r="O6" s="17">
        <v>7.7951703063537234</v>
      </c>
      <c r="P6" s="18">
        <v>1</v>
      </c>
      <c r="Q6" s="25">
        <v>1.8981764393749041</v>
      </c>
      <c r="R6" s="23">
        <v>7.0486593252271916</v>
      </c>
      <c r="S6" s="30">
        <v>1</v>
      </c>
      <c r="T6" s="16">
        <v>2.2877416508857755</v>
      </c>
      <c r="U6" s="17">
        <v>8.659024632470171</v>
      </c>
      <c r="V6" s="18">
        <v>1</v>
      </c>
      <c r="W6" s="28">
        <v>2.132741524979755</v>
      </c>
      <c r="X6" s="17">
        <v>8.0175764262521927</v>
      </c>
      <c r="Y6" s="29">
        <v>1</v>
      </c>
      <c r="Z6" s="16">
        <v>1.9420061597893812</v>
      </c>
      <c r="AA6" s="17">
        <v>7.229531080861296</v>
      </c>
      <c r="AB6" s="18">
        <v>1</v>
      </c>
      <c r="AC6" s="27"/>
      <c r="AD6">
        <f t="shared" si="0"/>
        <v>0.625</v>
      </c>
    </row>
    <row r="7" spans="1:30" x14ac:dyDescent="0.35">
      <c r="A7" s="16">
        <v>0.75</v>
      </c>
      <c r="B7" s="16">
        <v>2.1914846024859971</v>
      </c>
      <c r="C7" s="17">
        <v>10.116242431347832</v>
      </c>
      <c r="D7" s="18">
        <v>1</v>
      </c>
      <c r="E7" s="28">
        <v>2.0552247956147314</v>
      </c>
      <c r="F7" s="17">
        <v>9.402012421263878</v>
      </c>
      <c r="G7" s="29">
        <v>1</v>
      </c>
      <c r="H7" s="16">
        <v>1.8982294218751432</v>
      </c>
      <c r="I7" s="17">
        <v>8.5807731111898704</v>
      </c>
      <c r="J7" s="18">
        <v>1</v>
      </c>
      <c r="K7" s="25">
        <v>2.3066944009077877</v>
      </c>
      <c r="L7" s="23">
        <v>10.721161252804183</v>
      </c>
      <c r="M7" s="30">
        <v>1</v>
      </c>
      <c r="N7" s="16">
        <v>2.1609236826461538</v>
      </c>
      <c r="O7" s="17">
        <v>9.9560939889998767</v>
      </c>
      <c r="P7" s="18">
        <v>1</v>
      </c>
      <c r="Q7" s="25">
        <v>1.9847763724474929</v>
      </c>
      <c r="R7" s="23">
        <v>9.033435697674685</v>
      </c>
      <c r="S7" s="30">
        <v>1</v>
      </c>
      <c r="T7" s="16">
        <v>2.3641537771213446</v>
      </c>
      <c r="U7" s="17">
        <v>11.023178409591516</v>
      </c>
      <c r="V7" s="18">
        <v>1</v>
      </c>
      <c r="W7" s="28">
        <v>2.2133118061083015</v>
      </c>
      <c r="X7" s="17">
        <v>10.230888232360494</v>
      </c>
      <c r="Y7" s="29">
        <v>1</v>
      </c>
      <c r="Z7" s="16">
        <v>2.0274973835061982</v>
      </c>
      <c r="AA7" s="17">
        <v>9.2570284643674938</v>
      </c>
      <c r="AB7" s="18">
        <v>1</v>
      </c>
      <c r="AC7" s="27"/>
      <c r="AD7">
        <f t="shared" si="0"/>
        <v>0.75</v>
      </c>
    </row>
    <row r="8" spans="1:30" x14ac:dyDescent="0.35">
      <c r="A8" s="16">
        <v>0.875</v>
      </c>
      <c r="B8" s="16">
        <v>2.2279147613070762</v>
      </c>
      <c r="C8" s="17">
        <v>12.344157192654908</v>
      </c>
      <c r="D8" s="18">
        <v>1</v>
      </c>
      <c r="E8" s="28">
        <v>2.0948602557271281</v>
      </c>
      <c r="F8" s="17">
        <v>11.496872676991007</v>
      </c>
      <c r="G8" s="29">
        <v>1</v>
      </c>
      <c r="H8" s="16">
        <v>1.9414519061056248</v>
      </c>
      <c r="I8" s="17">
        <v>10.522225017295495</v>
      </c>
      <c r="J8" s="18">
        <v>1</v>
      </c>
      <c r="K8" s="25">
        <v>2.3403971149204827</v>
      </c>
      <c r="L8" s="23">
        <v>13.061558367724666</v>
      </c>
      <c r="M8" s="30">
        <v>1</v>
      </c>
      <c r="N8" s="16">
        <v>2.1981292112546571</v>
      </c>
      <c r="O8" s="17">
        <v>12.154223200254535</v>
      </c>
      <c r="P8" s="18">
        <v>1</v>
      </c>
      <c r="Q8" s="25">
        <v>2.0260804187732275</v>
      </c>
      <c r="R8" s="23">
        <v>11.059516116447913</v>
      </c>
      <c r="S8" s="30">
        <v>1</v>
      </c>
      <c r="T8" s="16">
        <v>2.39646617870345</v>
      </c>
      <c r="U8" s="17">
        <v>13.419644588294966</v>
      </c>
      <c r="V8" s="18">
        <v>1</v>
      </c>
      <c r="W8" s="28">
        <v>2.2492932338755787</v>
      </c>
      <c r="X8" s="17">
        <v>12.480181466236072</v>
      </c>
      <c r="Y8" s="29">
        <v>1</v>
      </c>
      <c r="Z8" s="16">
        <v>2.0678412288309231</v>
      </c>
      <c r="AA8" s="17">
        <v>11.324869693198417</v>
      </c>
      <c r="AB8" s="18">
        <v>1</v>
      </c>
      <c r="AC8" s="27"/>
      <c r="AD8">
        <f t="shared" si="0"/>
        <v>0.875</v>
      </c>
    </row>
    <row r="9" spans="1:30" x14ac:dyDescent="0.35">
      <c r="A9" s="16">
        <v>1</v>
      </c>
      <c r="B9" s="16">
        <v>2.2071910515207516</v>
      </c>
      <c r="C9" s="17">
        <v>14.55134824417566</v>
      </c>
      <c r="D9" s="18">
        <v>1</v>
      </c>
      <c r="E9" s="28">
        <v>2.0765406045321999</v>
      </c>
      <c r="F9" s="17">
        <v>13.573413281523207</v>
      </c>
      <c r="G9" s="29">
        <v>1</v>
      </c>
      <c r="H9" s="16">
        <v>1.9258277574533114</v>
      </c>
      <c r="I9" s="17">
        <v>12.448052774748806</v>
      </c>
      <c r="J9" s="18">
        <v>1</v>
      </c>
      <c r="K9" s="25">
        <v>2.317646713819967</v>
      </c>
      <c r="L9" s="23">
        <v>15.379205081544633</v>
      </c>
      <c r="M9" s="30">
        <v>1</v>
      </c>
      <c r="N9" s="16">
        <v>2.1779919548634901</v>
      </c>
      <c r="O9" s="17">
        <v>14.332215155118025</v>
      </c>
      <c r="P9" s="18">
        <v>1</v>
      </c>
      <c r="Q9" s="25">
        <v>2.0090183768499719</v>
      </c>
      <c r="R9" s="23">
        <v>13.068534493297886</v>
      </c>
      <c r="S9" s="30">
        <v>1</v>
      </c>
      <c r="T9" s="16">
        <v>2.3726817034591994</v>
      </c>
      <c r="U9" s="17">
        <v>15.792326291754165</v>
      </c>
      <c r="V9" s="18">
        <v>1</v>
      </c>
      <c r="W9" s="28">
        <v>2.2282450844016082</v>
      </c>
      <c r="X9" s="17">
        <v>14.708426550637681</v>
      </c>
      <c r="Y9" s="29">
        <v>1</v>
      </c>
      <c r="Z9" s="16">
        <v>2.0500611237108615</v>
      </c>
      <c r="AA9" s="17">
        <v>13.374930816909279</v>
      </c>
      <c r="AB9" s="18">
        <v>1</v>
      </c>
      <c r="AC9" s="27"/>
      <c r="AD9">
        <f t="shared" si="0"/>
        <v>1</v>
      </c>
    </row>
    <row r="10" spans="1:30" x14ac:dyDescent="0.35">
      <c r="A10" s="16">
        <v>1.125</v>
      </c>
      <c r="B10" s="16">
        <v>2.1846220454764862</v>
      </c>
      <c r="C10" s="17">
        <v>16.735970289652148</v>
      </c>
      <c r="D10" s="18">
        <v>1</v>
      </c>
      <c r="E10" s="28">
        <v>2.0556147239539539</v>
      </c>
      <c r="F10" s="17">
        <v>15.62902800547716</v>
      </c>
      <c r="G10" s="29">
        <v>1</v>
      </c>
      <c r="H10" s="16">
        <v>1.9067529892760955</v>
      </c>
      <c r="I10" s="17">
        <v>14.354805764024901</v>
      </c>
      <c r="J10" s="18">
        <v>1</v>
      </c>
      <c r="K10" s="25">
        <v>2.2936785922158891</v>
      </c>
      <c r="L10" s="23">
        <v>17.672883673760523</v>
      </c>
      <c r="M10" s="30">
        <v>1</v>
      </c>
      <c r="N10" s="16">
        <v>2.1558067899577549</v>
      </c>
      <c r="O10" s="17">
        <v>16.488021945075779</v>
      </c>
      <c r="P10" s="18">
        <v>1</v>
      </c>
      <c r="Q10" s="25">
        <v>1.9889425532749243</v>
      </c>
      <c r="R10" s="23">
        <v>15.05747704657281</v>
      </c>
      <c r="S10" s="30">
        <v>1</v>
      </c>
      <c r="T10" s="16">
        <v>2.3480077276158862</v>
      </c>
      <c r="U10" s="17">
        <v>18.140334019370052</v>
      </c>
      <c r="V10" s="18">
        <v>1</v>
      </c>
      <c r="W10" s="28">
        <v>2.2054324461123671</v>
      </c>
      <c r="X10" s="17">
        <v>16.913858996750047</v>
      </c>
      <c r="Y10" s="29">
        <v>1</v>
      </c>
      <c r="Z10" s="16">
        <v>2.02948708953121</v>
      </c>
      <c r="AA10" s="17">
        <v>15.404417906440489</v>
      </c>
      <c r="AB10" s="18">
        <v>1</v>
      </c>
      <c r="AC10" s="27"/>
      <c r="AD10">
        <f t="shared" si="0"/>
        <v>1.125</v>
      </c>
    </row>
    <row r="11" spans="1:30" x14ac:dyDescent="0.35">
      <c r="A11" s="16">
        <v>1.25</v>
      </c>
      <c r="B11" s="16">
        <v>2.1788003328266301</v>
      </c>
      <c r="C11" s="17">
        <v>18.914770622478777</v>
      </c>
      <c r="D11" s="18">
        <v>1</v>
      </c>
      <c r="E11" s="28">
        <v>2.0521031831503032</v>
      </c>
      <c r="F11" s="17">
        <v>17.681131188627464</v>
      </c>
      <c r="G11" s="29">
        <v>1</v>
      </c>
      <c r="H11" s="16">
        <v>1.9058336682883665</v>
      </c>
      <c r="I11" s="17">
        <v>16.260639432313269</v>
      </c>
      <c r="J11" s="18">
        <v>1</v>
      </c>
      <c r="K11" s="25">
        <v>2.2858896060548664</v>
      </c>
      <c r="L11" s="23">
        <v>19.958773279815389</v>
      </c>
      <c r="M11" s="30">
        <v>1</v>
      </c>
      <c r="N11" s="16">
        <v>2.1505260872146867</v>
      </c>
      <c r="O11" s="17">
        <v>18.638548032290466</v>
      </c>
      <c r="P11" s="18">
        <v>1</v>
      </c>
      <c r="Q11" s="25">
        <v>1.9866171239553672</v>
      </c>
      <c r="R11" s="23">
        <v>17.044094170528176</v>
      </c>
      <c r="S11" s="30">
        <v>1</v>
      </c>
      <c r="T11" s="16">
        <v>2.3392150308511166</v>
      </c>
      <c r="U11" s="17">
        <v>20.479549050221166</v>
      </c>
      <c r="V11" s="18">
        <v>1</v>
      </c>
      <c r="W11" s="28">
        <v>2.199265471462811</v>
      </c>
      <c r="X11" s="17">
        <v>19.11312446821286</v>
      </c>
      <c r="Y11" s="29">
        <v>1</v>
      </c>
      <c r="Z11" s="16">
        <v>2.0264605676952381</v>
      </c>
      <c r="AA11" s="17">
        <v>17.430878474135728</v>
      </c>
      <c r="AB11" s="18">
        <v>1</v>
      </c>
      <c r="AC11" s="27"/>
      <c r="AD11">
        <f t="shared" si="0"/>
        <v>1.25</v>
      </c>
    </row>
    <row r="12" spans="1:30" x14ac:dyDescent="0.35">
      <c r="A12" s="16">
        <v>1.375</v>
      </c>
      <c r="B12" s="16">
        <v>2.2568149411219749</v>
      </c>
      <c r="C12" s="17">
        <v>21.17158556360075</v>
      </c>
      <c r="D12" s="18">
        <v>1</v>
      </c>
      <c r="E12" s="28">
        <v>2.1327236228129682</v>
      </c>
      <c r="F12" s="17">
        <v>19.813854811440432</v>
      </c>
      <c r="G12" s="29">
        <v>1</v>
      </c>
      <c r="H12" s="16">
        <v>1.9893785469972209</v>
      </c>
      <c r="I12" s="17">
        <v>18.250017979310488</v>
      </c>
      <c r="J12" s="18">
        <v>1</v>
      </c>
      <c r="K12" s="25">
        <v>2.3616694078351217</v>
      </c>
      <c r="L12" s="23">
        <v>22.320442687650512</v>
      </c>
      <c r="M12" s="30">
        <v>1</v>
      </c>
      <c r="N12" s="16">
        <v>2.2291379625665653</v>
      </c>
      <c r="O12" s="17">
        <v>20.86768599485703</v>
      </c>
      <c r="P12" s="18">
        <v>1</v>
      </c>
      <c r="Q12" s="25">
        <v>2.0685669208956297</v>
      </c>
      <c r="R12" s="23">
        <v>19.112661091423806</v>
      </c>
      <c r="S12" s="30">
        <v>1</v>
      </c>
      <c r="T12" s="16">
        <v>2.4138611115689028</v>
      </c>
      <c r="U12" s="17">
        <v>22.893410161790069</v>
      </c>
      <c r="V12" s="18">
        <v>1</v>
      </c>
      <c r="W12" s="28">
        <v>2.2768725245918247</v>
      </c>
      <c r="X12" s="17">
        <v>21.389996992804683</v>
      </c>
      <c r="Y12" s="29">
        <v>1</v>
      </c>
      <c r="Z12" s="16">
        <v>2.1076145834100775</v>
      </c>
      <c r="AA12" s="17">
        <v>19.538493057545807</v>
      </c>
      <c r="AB12" s="18">
        <v>1</v>
      </c>
      <c r="AC12" s="27"/>
      <c r="AD12">
        <f t="shared" si="0"/>
        <v>1.375</v>
      </c>
    </row>
    <row r="13" spans="1:30" x14ac:dyDescent="0.35">
      <c r="A13" s="16">
        <v>1.5</v>
      </c>
      <c r="B13" s="16">
        <v>2.3516626132088647</v>
      </c>
      <c r="C13" s="17">
        <v>23.523248176809616</v>
      </c>
      <c r="D13" s="18">
        <v>1</v>
      </c>
      <c r="E13" s="28">
        <v>2.2300964418608795</v>
      </c>
      <c r="F13" s="17">
        <v>22.043951253301312</v>
      </c>
      <c r="G13" s="29">
        <v>1</v>
      </c>
      <c r="H13" s="16">
        <v>2.0895902278176779</v>
      </c>
      <c r="I13" s="17">
        <v>20.339608207128165</v>
      </c>
      <c r="J13" s="18">
        <v>1</v>
      </c>
      <c r="K13" s="25">
        <v>2.4543473500195736</v>
      </c>
      <c r="L13" s="23">
        <v>24.774790037670087</v>
      </c>
      <c r="M13" s="30">
        <v>1</v>
      </c>
      <c r="N13" s="16">
        <v>2.3245587977626241</v>
      </c>
      <c r="O13" s="17">
        <v>23.192244792619654</v>
      </c>
      <c r="P13" s="18">
        <v>1</v>
      </c>
      <c r="Q13" s="25">
        <v>2.1672232766344433</v>
      </c>
      <c r="R13" s="23">
        <v>21.279884368058248</v>
      </c>
      <c r="S13" s="30">
        <v>1</v>
      </c>
      <c r="T13" s="16">
        <v>2.5054451496929491</v>
      </c>
      <c r="U13" s="17">
        <v>25.398855311483018</v>
      </c>
      <c r="V13" s="18">
        <v>1</v>
      </c>
      <c r="W13" s="28">
        <v>2.3713171063535698</v>
      </c>
      <c r="X13" s="17">
        <v>23.761314099158252</v>
      </c>
      <c r="Y13" s="29">
        <v>1</v>
      </c>
      <c r="Z13" s="16">
        <v>2.205496672307373</v>
      </c>
      <c r="AA13" s="17">
        <v>21.74398972985318</v>
      </c>
      <c r="AB13" s="18">
        <v>1</v>
      </c>
      <c r="AC13" s="27"/>
      <c r="AD13">
        <f t="shared" si="0"/>
        <v>1.5</v>
      </c>
    </row>
    <row r="14" spans="1:30" x14ac:dyDescent="0.35">
      <c r="A14" s="16">
        <v>1.625</v>
      </c>
      <c r="B14" s="16">
        <v>2.4395829835659937</v>
      </c>
      <c r="C14" s="17">
        <v>25.962831160375611</v>
      </c>
      <c r="D14" s="18">
        <v>1</v>
      </c>
      <c r="E14" s="28">
        <v>2.3211283495545909</v>
      </c>
      <c r="F14" s="17">
        <v>24.365079602855904</v>
      </c>
      <c r="G14" s="29">
        <v>1</v>
      </c>
      <c r="H14" s="16">
        <v>2.1841347351500207</v>
      </c>
      <c r="I14" s="17">
        <v>22.523742942278187</v>
      </c>
      <c r="J14" s="18">
        <v>1</v>
      </c>
      <c r="K14" s="25">
        <v>2.5395903312483297</v>
      </c>
      <c r="L14" s="23">
        <v>27.314380368918417</v>
      </c>
      <c r="M14" s="30">
        <v>1</v>
      </c>
      <c r="N14" s="16">
        <v>2.4131775702436715</v>
      </c>
      <c r="O14" s="17">
        <v>25.605422362863326</v>
      </c>
      <c r="P14" s="18">
        <v>1</v>
      </c>
      <c r="Q14" s="25">
        <v>2.2598446648255992</v>
      </c>
      <c r="R14" s="23">
        <v>23.539729032883848</v>
      </c>
      <c r="S14" s="30">
        <v>1</v>
      </c>
      <c r="T14" s="16">
        <v>2.589355732058225</v>
      </c>
      <c r="U14" s="17">
        <v>27.988211043541241</v>
      </c>
      <c r="V14" s="18">
        <v>1</v>
      </c>
      <c r="W14" s="28">
        <v>2.4587261733082189</v>
      </c>
      <c r="X14" s="17">
        <v>26.22004027246647</v>
      </c>
      <c r="Y14" s="29">
        <v>1</v>
      </c>
      <c r="Z14" s="16">
        <v>2.2971602024567286</v>
      </c>
      <c r="AA14" s="17">
        <v>24.041149932309906</v>
      </c>
      <c r="AB14" s="18">
        <v>1</v>
      </c>
      <c r="AC14" s="27"/>
      <c r="AD14">
        <f t="shared" si="0"/>
        <v>1.625</v>
      </c>
    </row>
    <row r="15" spans="1:30" x14ac:dyDescent="0.35">
      <c r="A15" s="16">
        <v>1.75</v>
      </c>
      <c r="B15" s="16">
        <v>2.5248798421939851</v>
      </c>
      <c r="C15" s="17">
        <v>28.487711002569597</v>
      </c>
      <c r="D15" s="18">
        <v>1</v>
      </c>
      <c r="E15" s="28">
        <v>2.4102263520005196</v>
      </c>
      <c r="F15" s="17">
        <v>26.775305954856425</v>
      </c>
      <c r="G15" s="29">
        <v>1</v>
      </c>
      <c r="H15" s="16">
        <v>2.2775103919492241</v>
      </c>
      <c r="I15" s="17">
        <v>24.801253334227411</v>
      </c>
      <c r="J15" s="18">
        <v>1</v>
      </c>
      <c r="K15" s="25">
        <v>2.6216519854850913</v>
      </c>
      <c r="L15" s="23">
        <v>29.936032354403508</v>
      </c>
      <c r="M15" s="30">
        <v>1</v>
      </c>
      <c r="N15" s="16">
        <v>2.499335650853594</v>
      </c>
      <c r="O15" s="17">
        <v>28.104758013716921</v>
      </c>
      <c r="P15" s="18">
        <v>1</v>
      </c>
      <c r="Q15" s="25">
        <v>2.3508745073162283</v>
      </c>
      <c r="R15" s="23">
        <v>25.890603540200075</v>
      </c>
      <c r="S15" s="30">
        <v>1</v>
      </c>
      <c r="T15" s="16">
        <v>2.6697392086288572</v>
      </c>
      <c r="U15" s="17">
        <v>30.6579502521701</v>
      </c>
      <c r="V15" s="18">
        <v>1</v>
      </c>
      <c r="W15" s="28">
        <v>2.5434216588801317</v>
      </c>
      <c r="X15" s="17">
        <v>28.763461931346601</v>
      </c>
      <c r="Y15" s="29">
        <v>1</v>
      </c>
      <c r="Z15" s="16">
        <v>2.3870206679063135</v>
      </c>
      <c r="AA15" s="17">
        <v>26.42817060021622</v>
      </c>
      <c r="AB15" s="18">
        <v>1</v>
      </c>
      <c r="AC15" s="27"/>
      <c r="AD15">
        <f t="shared" si="0"/>
        <v>1.75</v>
      </c>
    </row>
    <row r="16" spans="1:30" x14ac:dyDescent="0.35">
      <c r="A16" s="16">
        <v>1.875</v>
      </c>
      <c r="B16" s="16">
        <v>2.5439522917053425</v>
      </c>
      <c r="C16" s="17">
        <v>31.031663294274939</v>
      </c>
      <c r="D16" s="18">
        <v>1</v>
      </c>
      <c r="E16" s="28">
        <v>2.432983361167782</v>
      </c>
      <c r="F16" s="17">
        <v>29.208289316024207</v>
      </c>
      <c r="G16" s="29">
        <v>1</v>
      </c>
      <c r="H16" s="16">
        <v>2.3044269486593816</v>
      </c>
      <c r="I16" s="17">
        <v>27.105680282886794</v>
      </c>
      <c r="J16" s="18">
        <v>1</v>
      </c>
      <c r="K16" s="25">
        <v>2.6375417150929445</v>
      </c>
      <c r="L16" s="23">
        <v>32.573574069496452</v>
      </c>
      <c r="M16" s="30">
        <v>1</v>
      </c>
      <c r="N16" s="16">
        <v>2.5192349026945999</v>
      </c>
      <c r="O16" s="17">
        <v>30.62399291641152</v>
      </c>
      <c r="P16" s="18">
        <v>1</v>
      </c>
      <c r="Q16" s="25">
        <v>2.3755034912835766</v>
      </c>
      <c r="R16" s="23">
        <v>28.266107031483653</v>
      </c>
      <c r="S16" s="30">
        <v>1</v>
      </c>
      <c r="T16" s="16">
        <v>2.6840045156462393</v>
      </c>
      <c r="U16" s="17">
        <v>33.34195476781634</v>
      </c>
      <c r="V16" s="18">
        <v>1</v>
      </c>
      <c r="W16" s="28">
        <v>2.5618760257074826</v>
      </c>
      <c r="X16" s="17">
        <v>31.325337957054085</v>
      </c>
      <c r="Y16" s="29">
        <v>1</v>
      </c>
      <c r="Z16" s="16">
        <v>2.4105105911029314</v>
      </c>
      <c r="AA16" s="17">
        <v>28.83868119131915</v>
      </c>
      <c r="AB16" s="18">
        <v>1</v>
      </c>
      <c r="AC16" s="27"/>
      <c r="AD16">
        <f t="shared" si="0"/>
        <v>1.875</v>
      </c>
    </row>
    <row r="17" spans="1:30" x14ac:dyDescent="0.35">
      <c r="A17" s="16">
        <v>2</v>
      </c>
      <c r="B17" s="16">
        <v>2.5242636948451942</v>
      </c>
      <c r="C17" s="17">
        <v>33.555926989120131</v>
      </c>
      <c r="D17" s="18">
        <v>1</v>
      </c>
      <c r="E17" s="28">
        <v>2.4162970800671246</v>
      </c>
      <c r="F17" s="17">
        <v>31.624586396091331</v>
      </c>
      <c r="G17" s="29">
        <v>1</v>
      </c>
      <c r="H17" s="16">
        <v>2.2911244019754688</v>
      </c>
      <c r="I17" s="17">
        <v>29.396804684862264</v>
      </c>
      <c r="J17" s="18">
        <v>1</v>
      </c>
      <c r="K17" s="25">
        <v>2.6152753017190755</v>
      </c>
      <c r="L17" s="23">
        <v>35.188849371215525</v>
      </c>
      <c r="M17" s="30">
        <v>1</v>
      </c>
      <c r="N17" s="16">
        <v>2.5002148978456828</v>
      </c>
      <c r="O17" s="17">
        <v>33.124207814257204</v>
      </c>
      <c r="P17" s="18">
        <v>1</v>
      </c>
      <c r="Q17" s="25">
        <v>2.3603386744552877</v>
      </c>
      <c r="R17" s="23">
        <v>30.626445705938941</v>
      </c>
      <c r="S17" s="30">
        <v>1</v>
      </c>
      <c r="T17" s="16">
        <v>2.6604319604629318</v>
      </c>
      <c r="U17" s="17">
        <v>36.002386728279269</v>
      </c>
      <c r="V17" s="18">
        <v>1</v>
      </c>
      <c r="W17" s="28">
        <v>2.5416841700143156</v>
      </c>
      <c r="X17" s="17">
        <v>33.867022127068402</v>
      </c>
      <c r="Y17" s="29">
        <v>1</v>
      </c>
      <c r="Z17" s="16">
        <v>2.3944193784304617</v>
      </c>
      <c r="AA17" s="17">
        <v>31.233100569749613</v>
      </c>
      <c r="AB17" s="18">
        <v>1</v>
      </c>
      <c r="AC17" s="27"/>
      <c r="AD17">
        <f t="shared" si="0"/>
        <v>2</v>
      </c>
    </row>
    <row r="18" spans="1:30" x14ac:dyDescent="0.35">
      <c r="A18" s="16">
        <v>2.125</v>
      </c>
      <c r="B18" s="16">
        <v>2.5041411532686393</v>
      </c>
      <c r="C18" s="17">
        <v>36.060068142388772</v>
      </c>
      <c r="D18" s="18">
        <v>1</v>
      </c>
      <c r="E18" s="28">
        <v>2.398534739615934</v>
      </c>
      <c r="F18" s="17">
        <v>34.023121135707264</v>
      </c>
      <c r="G18" s="29">
        <v>1</v>
      </c>
      <c r="H18" s="16">
        <v>2.2760221828203884</v>
      </c>
      <c r="I18" s="17">
        <v>31.672826867682652</v>
      </c>
      <c r="J18" s="18">
        <v>1</v>
      </c>
      <c r="K18" s="25">
        <v>2.5931316389769874</v>
      </c>
      <c r="L18" s="23">
        <v>37.78198101019251</v>
      </c>
      <c r="M18" s="30">
        <v>1</v>
      </c>
      <c r="N18" s="16">
        <v>2.4806275127053303</v>
      </c>
      <c r="O18" s="17">
        <v>35.604835326962537</v>
      </c>
      <c r="P18" s="18">
        <v>1</v>
      </c>
      <c r="Q18" s="25">
        <v>2.34377437133069</v>
      </c>
      <c r="R18" s="23">
        <v>32.97022007726963</v>
      </c>
      <c r="S18" s="30">
        <v>1</v>
      </c>
      <c r="T18" s="16">
        <v>2.6372653012715674</v>
      </c>
      <c r="U18" s="17">
        <v>38.639652029550838</v>
      </c>
      <c r="V18" s="18">
        <v>1</v>
      </c>
      <c r="W18" s="28">
        <v>2.5211757068288558</v>
      </c>
      <c r="X18" s="17">
        <v>36.388197833897259</v>
      </c>
      <c r="Y18" s="29">
        <v>1</v>
      </c>
      <c r="Z18" s="16">
        <v>2.377128858027675</v>
      </c>
      <c r="AA18" s="17">
        <v>33.610229427777291</v>
      </c>
      <c r="AB18" s="18">
        <v>1</v>
      </c>
      <c r="AC18" s="27"/>
      <c r="AD18">
        <f t="shared" si="0"/>
        <v>2.125</v>
      </c>
    </row>
    <row r="19" spans="1:30" x14ac:dyDescent="0.35">
      <c r="A19" s="16">
        <v>2.25</v>
      </c>
      <c r="B19" s="16">
        <v>2.4934253158875754</v>
      </c>
      <c r="C19" s="17">
        <v>38.55349345827635</v>
      </c>
      <c r="D19" s="18">
        <v>1</v>
      </c>
      <c r="E19" s="28">
        <v>2.3894475073053467</v>
      </c>
      <c r="F19" s="17">
        <v>36.412568643012612</v>
      </c>
      <c r="G19" s="29">
        <v>1</v>
      </c>
      <c r="H19" s="16">
        <v>2.2687822430752287</v>
      </c>
      <c r="I19" s="17">
        <v>33.941609110757881</v>
      </c>
      <c r="J19" s="18">
        <v>1</v>
      </c>
      <c r="K19" s="25">
        <v>2.5810162458374752</v>
      </c>
      <c r="L19" s="23">
        <v>40.362997256029985</v>
      </c>
      <c r="M19" s="30">
        <v>1</v>
      </c>
      <c r="N19" s="16">
        <v>2.4702789662469868</v>
      </c>
      <c r="O19" s="17">
        <v>38.075114293209523</v>
      </c>
      <c r="P19" s="18">
        <v>1</v>
      </c>
      <c r="Q19" s="25">
        <v>2.3355212785892125</v>
      </c>
      <c r="R19" s="23">
        <v>35.305741355858842</v>
      </c>
      <c r="S19" s="30">
        <v>1</v>
      </c>
      <c r="T19" s="16">
        <v>2.6244508911716742</v>
      </c>
      <c r="U19" s="17">
        <v>41.264102920722515</v>
      </c>
      <c r="V19" s="18">
        <v>1</v>
      </c>
      <c r="W19" s="28">
        <v>2.5101933801414882</v>
      </c>
      <c r="X19" s="17">
        <v>38.898391214038746</v>
      </c>
      <c r="Y19" s="29">
        <v>1</v>
      </c>
      <c r="Z19" s="16">
        <v>2.3683727413448947</v>
      </c>
      <c r="AA19" s="17">
        <v>35.978602169122183</v>
      </c>
      <c r="AB19" s="18">
        <v>1</v>
      </c>
      <c r="AC19" s="27"/>
      <c r="AD19">
        <f t="shared" si="0"/>
        <v>2.25</v>
      </c>
    </row>
    <row r="20" spans="1:30" x14ac:dyDescent="0.35">
      <c r="A20" s="16">
        <v>2.375</v>
      </c>
      <c r="B20" s="16">
        <v>2.4981472245371323</v>
      </c>
      <c r="C20" s="17">
        <v>41.051640682813485</v>
      </c>
      <c r="D20" s="18">
        <v>1</v>
      </c>
      <c r="E20" s="28">
        <v>2.3961724054244913</v>
      </c>
      <c r="F20" s="17">
        <v>38.808741048437106</v>
      </c>
      <c r="G20" s="29">
        <v>1</v>
      </c>
      <c r="H20" s="16">
        <v>2.2777780090196837</v>
      </c>
      <c r="I20" s="17">
        <v>36.219387119777565</v>
      </c>
      <c r="J20" s="18">
        <v>1</v>
      </c>
      <c r="K20" s="25">
        <v>2.5840184878063233</v>
      </c>
      <c r="L20" s="23">
        <v>42.94701574383631</v>
      </c>
      <c r="M20" s="30">
        <v>1</v>
      </c>
      <c r="N20" s="16">
        <v>2.4754496024855102</v>
      </c>
      <c r="O20" s="17">
        <v>40.550563895695035</v>
      </c>
      <c r="P20" s="18">
        <v>1</v>
      </c>
      <c r="Q20" s="25">
        <v>2.3432692413096632</v>
      </c>
      <c r="R20" s="23">
        <v>37.649010597168505</v>
      </c>
      <c r="S20" s="30">
        <v>1</v>
      </c>
      <c r="T20" s="16">
        <v>2.6265895587683694</v>
      </c>
      <c r="U20" s="17">
        <v>43.89069247949088</v>
      </c>
      <c r="V20" s="18">
        <v>1</v>
      </c>
      <c r="W20" s="28">
        <v>2.514591968016719</v>
      </c>
      <c r="X20" s="17">
        <v>41.412983182055463</v>
      </c>
      <c r="Y20" s="29">
        <v>1</v>
      </c>
      <c r="Z20" s="16">
        <v>2.3755011328280289</v>
      </c>
      <c r="AA20" s="17">
        <v>38.354103301950211</v>
      </c>
      <c r="AB20" s="18">
        <v>1</v>
      </c>
      <c r="AC20" s="27"/>
      <c r="AD20">
        <f t="shared" si="0"/>
        <v>2.375</v>
      </c>
    </row>
    <row r="21" spans="1:30" x14ac:dyDescent="0.35">
      <c r="A21" s="16">
        <v>2.5</v>
      </c>
      <c r="B21" s="16">
        <v>2.545528802755304</v>
      </c>
      <c r="C21" s="17">
        <v>43.597169485568791</v>
      </c>
      <c r="D21" s="18">
        <v>1</v>
      </c>
      <c r="E21" s="28">
        <v>2.446049211905474</v>
      </c>
      <c r="F21" s="17">
        <v>41.254790260342581</v>
      </c>
      <c r="G21" s="29">
        <v>1</v>
      </c>
      <c r="H21" s="16">
        <v>2.3305033949537601</v>
      </c>
      <c r="I21" s="17">
        <v>38.549890514731324</v>
      </c>
      <c r="J21" s="18">
        <v>1</v>
      </c>
      <c r="K21" s="25">
        <v>2.6292451259774938</v>
      </c>
      <c r="L21" s="23">
        <v>45.576260869813801</v>
      </c>
      <c r="M21" s="30">
        <v>1</v>
      </c>
      <c r="N21" s="16">
        <v>2.523389563415531</v>
      </c>
      <c r="O21" s="17">
        <v>43.073953459110569</v>
      </c>
      <c r="P21" s="18">
        <v>1</v>
      </c>
      <c r="Q21" s="25">
        <v>2.3944300632736364</v>
      </c>
      <c r="R21" s="23">
        <v>40.043440660442144</v>
      </c>
      <c r="S21" s="30">
        <v>1</v>
      </c>
      <c r="T21" s="16">
        <v>2.6707290008572531</v>
      </c>
      <c r="U21" s="17">
        <v>46.56142148034813</v>
      </c>
      <c r="V21" s="18">
        <v>1</v>
      </c>
      <c r="W21" s="28">
        <v>2.5615703212324998</v>
      </c>
      <c r="X21" s="17">
        <v>43.974553503287964</v>
      </c>
      <c r="Y21" s="29">
        <v>1</v>
      </c>
      <c r="Z21" s="16">
        <v>2.425884614311173</v>
      </c>
      <c r="AA21" s="17">
        <v>40.779987916261383</v>
      </c>
      <c r="AB21" s="18">
        <v>1</v>
      </c>
      <c r="AC21" s="27"/>
      <c r="AD21">
        <f t="shared" si="0"/>
        <v>2.5</v>
      </c>
    </row>
    <row r="22" spans="1:30" x14ac:dyDescent="0.35">
      <c r="A22" s="16">
        <v>2.625</v>
      </c>
      <c r="B22" s="16">
        <v>2.5781034823671014</v>
      </c>
      <c r="C22" s="17">
        <v>46.175272967935896</v>
      </c>
      <c r="D22" s="18">
        <v>1</v>
      </c>
      <c r="E22" s="28">
        <v>2.4811266574515152</v>
      </c>
      <c r="F22" s="17">
        <v>43.7359169177941</v>
      </c>
      <c r="G22" s="29">
        <v>1</v>
      </c>
      <c r="H22" s="16">
        <v>2.3684330722579987</v>
      </c>
      <c r="I22" s="17">
        <v>40.918323586989324</v>
      </c>
      <c r="J22" s="18">
        <v>1</v>
      </c>
      <c r="K22" s="25">
        <v>2.6596737915905755</v>
      </c>
      <c r="L22" s="23">
        <v>48.235934661404379</v>
      </c>
      <c r="M22" s="30">
        <v>1</v>
      </c>
      <c r="N22" s="16">
        <v>2.5565383776415458</v>
      </c>
      <c r="O22" s="17">
        <v>45.630491836752114</v>
      </c>
      <c r="P22" s="18">
        <v>1</v>
      </c>
      <c r="Q22" s="25">
        <v>2.4307954533165135</v>
      </c>
      <c r="R22" s="23">
        <v>42.474236113758657</v>
      </c>
      <c r="S22" s="30">
        <v>1</v>
      </c>
      <c r="T22" s="16">
        <v>2.7000725020881484</v>
      </c>
      <c r="U22" s="17">
        <v>49.261493982436278</v>
      </c>
      <c r="V22" s="18">
        <v>1</v>
      </c>
      <c r="W22" s="28">
        <v>2.5937487843002134</v>
      </c>
      <c r="X22" s="17">
        <v>46.568302287588175</v>
      </c>
      <c r="Y22" s="29">
        <v>1</v>
      </c>
      <c r="Z22" s="16">
        <v>2.461473049422545</v>
      </c>
      <c r="AA22" s="17">
        <v>43.241460965683927</v>
      </c>
      <c r="AB22" s="18">
        <v>1</v>
      </c>
      <c r="AC22" s="27"/>
      <c r="AD22">
        <f t="shared" si="0"/>
        <v>2.625</v>
      </c>
    </row>
    <row r="23" spans="1:30" x14ac:dyDescent="0.35">
      <c r="A23" s="16">
        <v>2.75</v>
      </c>
      <c r="B23" s="16">
        <v>2.6030202336652888</v>
      </c>
      <c r="C23" s="17">
        <v>48.778293201601187</v>
      </c>
      <c r="D23" s="18">
        <v>1</v>
      </c>
      <c r="E23" s="28">
        <v>2.5081727613604983</v>
      </c>
      <c r="F23" s="17">
        <v>46.244089679154598</v>
      </c>
      <c r="G23" s="29">
        <v>1</v>
      </c>
      <c r="H23" s="16">
        <v>2.3979042578509233</v>
      </c>
      <c r="I23" s="17">
        <v>43.316227844840249</v>
      </c>
      <c r="J23" s="18">
        <v>1</v>
      </c>
      <c r="K23" s="25">
        <v>2.6827650948635076</v>
      </c>
      <c r="L23" s="23">
        <v>50.918699756267884</v>
      </c>
      <c r="M23" s="30">
        <v>1</v>
      </c>
      <c r="N23" s="16">
        <v>2.5819405225314385</v>
      </c>
      <c r="O23" s="17">
        <v>48.212432359283554</v>
      </c>
      <c r="P23" s="18">
        <v>1</v>
      </c>
      <c r="Q23" s="25">
        <v>2.4589371125118586</v>
      </c>
      <c r="R23" s="23">
        <v>44.933173226270519</v>
      </c>
      <c r="S23" s="30">
        <v>1</v>
      </c>
      <c r="T23" s="16">
        <v>2.7222495719367368</v>
      </c>
      <c r="U23" s="17">
        <v>51.983743554373014</v>
      </c>
      <c r="V23" s="18">
        <v>1</v>
      </c>
      <c r="W23" s="28">
        <v>2.6183276662326116</v>
      </c>
      <c r="X23" s="17">
        <v>49.186629953820784</v>
      </c>
      <c r="Y23" s="29">
        <v>1</v>
      </c>
      <c r="Z23" s="16">
        <v>2.488955424215165</v>
      </c>
      <c r="AA23" s="17">
        <v>45.730416389899091</v>
      </c>
      <c r="AB23" s="18">
        <v>1</v>
      </c>
      <c r="AC23" s="27"/>
      <c r="AD23">
        <f t="shared" si="0"/>
        <v>2.75</v>
      </c>
    </row>
    <row r="24" spans="1:30" x14ac:dyDescent="0.35">
      <c r="A24" s="16">
        <v>2.875</v>
      </c>
      <c r="B24" s="16">
        <v>2.5931125836151607</v>
      </c>
      <c r="C24" s="17">
        <v>51.371405785216346</v>
      </c>
      <c r="D24" s="18">
        <v>1</v>
      </c>
      <c r="E24" s="28">
        <v>2.4996979968675164</v>
      </c>
      <c r="F24" s="17">
        <v>48.743787676022116</v>
      </c>
      <c r="G24" s="29">
        <v>1</v>
      </c>
      <c r="H24" s="16">
        <v>2.3910530973126978</v>
      </c>
      <c r="I24" s="17">
        <v>45.707280942152948</v>
      </c>
      <c r="J24" s="18">
        <v>1</v>
      </c>
      <c r="K24" s="25">
        <v>2.6716565037692028</v>
      </c>
      <c r="L24" s="23">
        <v>53.590356260037083</v>
      </c>
      <c r="M24" s="30">
        <v>1</v>
      </c>
      <c r="N24" s="16">
        <v>2.5723651409644712</v>
      </c>
      <c r="O24" s="17">
        <v>50.784797500248025</v>
      </c>
      <c r="P24" s="18">
        <v>1</v>
      </c>
      <c r="Q24" s="25">
        <v>2.4511989704987869</v>
      </c>
      <c r="R24" s="23">
        <v>47.384372196769306</v>
      </c>
      <c r="S24" s="30">
        <v>1</v>
      </c>
      <c r="T24" s="16">
        <v>2.7105278095196863</v>
      </c>
      <c r="U24" s="17">
        <v>54.694271363892703</v>
      </c>
      <c r="V24" s="18">
        <v>1</v>
      </c>
      <c r="W24" s="28">
        <v>2.6082065132542946</v>
      </c>
      <c r="X24" s="17">
        <v>51.794836467075079</v>
      </c>
      <c r="Y24" s="29">
        <v>1</v>
      </c>
      <c r="Z24" s="16">
        <v>2.4807775963487781</v>
      </c>
      <c r="AA24" s="17">
        <v>48.211193986247871</v>
      </c>
      <c r="AB24" s="18">
        <v>1</v>
      </c>
      <c r="AC24" s="27"/>
      <c r="AD24">
        <f t="shared" si="0"/>
        <v>2.875</v>
      </c>
    </row>
    <row r="25" spans="1:30" x14ac:dyDescent="0.35">
      <c r="A25" s="16">
        <v>3</v>
      </c>
      <c r="B25" s="16">
        <v>2.575195770171725</v>
      </c>
      <c r="C25" s="17">
        <v>53.946601555388071</v>
      </c>
      <c r="D25" s="18">
        <v>1</v>
      </c>
      <c r="E25" s="28">
        <v>2.4833974740220874</v>
      </c>
      <c r="F25" s="17">
        <v>51.227185150044207</v>
      </c>
      <c r="G25" s="29">
        <v>1</v>
      </c>
      <c r="H25" s="16">
        <v>2.3765993599889574</v>
      </c>
      <c r="I25" s="17">
        <v>48.083880302141907</v>
      </c>
      <c r="J25" s="18">
        <v>1</v>
      </c>
      <c r="K25" s="25">
        <v>2.6523506381735711</v>
      </c>
      <c r="L25" s="23">
        <v>56.242706898210656</v>
      </c>
      <c r="M25" s="30">
        <v>1</v>
      </c>
      <c r="N25" s="16">
        <v>2.5548053333374607</v>
      </c>
      <c r="O25" s="17">
        <v>53.339602833585488</v>
      </c>
      <c r="P25" s="18">
        <v>1</v>
      </c>
      <c r="Q25" s="25">
        <v>2.4357334926489353</v>
      </c>
      <c r="R25" s="23">
        <v>49.820105689418241</v>
      </c>
      <c r="S25" s="30">
        <v>1</v>
      </c>
      <c r="T25" s="16">
        <v>2.6905416452257831</v>
      </c>
      <c r="U25" s="17">
        <v>57.384813009118488</v>
      </c>
      <c r="V25" s="18">
        <v>1</v>
      </c>
      <c r="W25" s="28">
        <v>2.5900235924840236</v>
      </c>
      <c r="X25" s="17">
        <v>54.384860059559102</v>
      </c>
      <c r="Y25" s="29">
        <v>1</v>
      </c>
      <c r="Z25" s="16">
        <v>2.4648104108933091</v>
      </c>
      <c r="AA25" s="17">
        <v>50.676004397141178</v>
      </c>
      <c r="AB25" s="18">
        <v>1</v>
      </c>
      <c r="AC25" s="27"/>
      <c r="AD25">
        <f t="shared" si="0"/>
        <v>3</v>
      </c>
    </row>
    <row r="26" spans="1:30" x14ac:dyDescent="0.35">
      <c r="A26" s="16">
        <v>3.125</v>
      </c>
      <c r="B26" s="16">
        <v>2.5471944694393494</v>
      </c>
      <c r="C26" s="17">
        <v>56.493796024827418</v>
      </c>
      <c r="D26" s="18">
        <v>1</v>
      </c>
      <c r="E26" s="28">
        <v>2.4574843144228793</v>
      </c>
      <c r="F26" s="17">
        <v>53.684669464467085</v>
      </c>
      <c r="G26" s="29">
        <v>1</v>
      </c>
      <c r="H26" s="16">
        <v>2.3530447661556613</v>
      </c>
      <c r="I26" s="17">
        <v>50.436925068297569</v>
      </c>
      <c r="J26" s="18">
        <v>1</v>
      </c>
      <c r="K26" s="25">
        <v>2.6225898023110421</v>
      </c>
      <c r="L26" s="23">
        <v>58.865296700521696</v>
      </c>
      <c r="M26" s="30">
        <v>1</v>
      </c>
      <c r="N26" s="16">
        <v>2.5272782965644187</v>
      </c>
      <c r="O26" s="17">
        <v>55.866881130149906</v>
      </c>
      <c r="P26" s="18">
        <v>1</v>
      </c>
      <c r="Q26" s="25">
        <v>2.4108852922606685</v>
      </c>
      <c r="R26" s="23">
        <v>52.230990981678907</v>
      </c>
      <c r="S26" s="30">
        <v>1</v>
      </c>
      <c r="T26" s="16">
        <v>2.6598893872455265</v>
      </c>
      <c r="U26" s="17">
        <v>60.044702396364016</v>
      </c>
      <c r="V26" s="18">
        <v>1</v>
      </c>
      <c r="W26" s="28">
        <v>2.5616981945526227</v>
      </c>
      <c r="X26" s="17">
        <v>56.946558254111721</v>
      </c>
      <c r="Y26" s="29">
        <v>1</v>
      </c>
      <c r="Z26" s="16">
        <v>2.439320786583846</v>
      </c>
      <c r="AA26" s="17">
        <v>53.115325183725027</v>
      </c>
      <c r="AB26" s="18">
        <v>1</v>
      </c>
      <c r="AC26" s="27"/>
      <c r="AD26">
        <f t="shared" si="0"/>
        <v>3.125</v>
      </c>
    </row>
    <row r="27" spans="1:30" x14ac:dyDescent="0.35">
      <c r="A27" s="16">
        <v>3.25</v>
      </c>
      <c r="B27" s="16">
        <v>2.5097462620849651</v>
      </c>
      <c r="C27" s="17">
        <v>59.003542286912385</v>
      </c>
      <c r="D27" s="18">
        <v>1</v>
      </c>
      <c r="E27" s="28">
        <v>2.4224153141163742</v>
      </c>
      <c r="F27" s="17">
        <v>56.107084778583456</v>
      </c>
      <c r="G27" s="29">
        <v>1</v>
      </c>
      <c r="H27" s="16">
        <v>2.3206658031308605</v>
      </c>
      <c r="I27" s="17">
        <v>52.757590871428427</v>
      </c>
      <c r="J27" s="18">
        <v>1</v>
      </c>
      <c r="K27" s="25">
        <v>2.5831199911641494</v>
      </c>
      <c r="L27" s="23">
        <v>61.448416691685843</v>
      </c>
      <c r="M27" s="30">
        <v>1</v>
      </c>
      <c r="N27" s="16">
        <v>2.4903583835642737</v>
      </c>
      <c r="O27" s="17">
        <v>58.357239513714177</v>
      </c>
      <c r="P27" s="18">
        <v>1</v>
      </c>
      <c r="Q27" s="25">
        <v>2.3770194560872775</v>
      </c>
      <c r="R27" s="23">
        <v>54.608010437766183</v>
      </c>
      <c r="S27" s="30">
        <v>1</v>
      </c>
      <c r="T27" s="16">
        <v>2.619381386346419</v>
      </c>
      <c r="U27" s="17">
        <v>62.664083782710435</v>
      </c>
      <c r="V27" s="18">
        <v>1</v>
      </c>
      <c r="W27" s="28">
        <v>2.5238370938958012</v>
      </c>
      <c r="X27" s="17">
        <v>59.470395348007521</v>
      </c>
      <c r="Y27" s="29">
        <v>1</v>
      </c>
      <c r="Z27" s="16">
        <v>2.404717730872274</v>
      </c>
      <c r="AA27" s="17">
        <v>55.520042914597298</v>
      </c>
      <c r="AB27" s="18">
        <v>1</v>
      </c>
      <c r="AC27" s="27"/>
      <c r="AD27">
        <f t="shared" si="0"/>
        <v>3.25</v>
      </c>
    </row>
    <row r="28" spans="1:30" x14ac:dyDescent="0.35">
      <c r="A28" s="16">
        <v>3.375</v>
      </c>
      <c r="B28" s="16">
        <v>2.4903584328561732</v>
      </c>
      <c r="C28" s="17">
        <v>61.493900719768561</v>
      </c>
      <c r="D28" s="18">
        <v>1</v>
      </c>
      <c r="E28" s="28">
        <v>2.4052014915744087</v>
      </c>
      <c r="F28" s="17">
        <v>58.512286270157865</v>
      </c>
      <c r="G28" s="29">
        <v>1</v>
      </c>
      <c r="H28" s="16">
        <v>2.3059378104322454</v>
      </c>
      <c r="I28" s="17">
        <v>55.063528681860674</v>
      </c>
      <c r="J28" s="18">
        <v>1</v>
      </c>
      <c r="K28" s="25">
        <v>2.5616813995840975</v>
      </c>
      <c r="L28" s="23">
        <v>64.010098091269938</v>
      </c>
      <c r="M28" s="30">
        <v>1</v>
      </c>
      <c r="N28" s="16">
        <v>2.4712845569732482</v>
      </c>
      <c r="O28" s="17">
        <v>60.828524070687422</v>
      </c>
      <c r="P28" s="18">
        <v>1</v>
      </c>
      <c r="Q28" s="25">
        <v>2.360783064494032</v>
      </c>
      <c r="R28" s="23">
        <v>56.968793502260212</v>
      </c>
      <c r="S28" s="30">
        <v>1</v>
      </c>
      <c r="T28" s="16">
        <v>2.5966886746730733</v>
      </c>
      <c r="U28" s="17">
        <v>65.26077245738351</v>
      </c>
      <c r="V28" s="18">
        <v>1</v>
      </c>
      <c r="W28" s="28">
        <v>2.5035655828101682</v>
      </c>
      <c r="X28" s="17">
        <v>61.97396093081769</v>
      </c>
      <c r="Y28" s="29">
        <v>1</v>
      </c>
      <c r="Z28" s="16">
        <v>2.3877339857892554</v>
      </c>
      <c r="AA28" s="17">
        <v>57.907776900386551</v>
      </c>
      <c r="AB28" s="18">
        <v>1</v>
      </c>
      <c r="AC28" s="27"/>
      <c r="AD28">
        <f t="shared" si="0"/>
        <v>3.375</v>
      </c>
    </row>
    <row r="29" spans="1:30" x14ac:dyDescent="0.35">
      <c r="A29" s="16">
        <v>3.5</v>
      </c>
      <c r="B29" s="16">
        <v>2.5141439645866139</v>
      </c>
      <c r="C29" s="17">
        <v>64.00804468435517</v>
      </c>
      <c r="D29" s="18">
        <v>1</v>
      </c>
      <c r="E29" s="28">
        <v>2.4302714566526902</v>
      </c>
      <c r="F29" s="17">
        <v>60.942557726810556</v>
      </c>
      <c r="G29" s="29">
        <v>1</v>
      </c>
      <c r="H29" s="16">
        <v>2.3325197192821383</v>
      </c>
      <c r="I29" s="17">
        <v>57.396048401142814</v>
      </c>
      <c r="J29" s="18">
        <v>1</v>
      </c>
      <c r="K29" s="25">
        <v>2.5830926922428259</v>
      </c>
      <c r="L29" s="23">
        <v>66.593190783512767</v>
      </c>
      <c r="M29" s="30">
        <v>1</v>
      </c>
      <c r="N29" s="16">
        <v>2.4941841237222229</v>
      </c>
      <c r="O29" s="17">
        <v>63.322708194409643</v>
      </c>
      <c r="P29" s="18">
        <v>1</v>
      </c>
      <c r="Q29" s="25">
        <v>2.3855949397782723</v>
      </c>
      <c r="R29" s="23">
        <v>59.354388442038484</v>
      </c>
      <c r="S29" s="30">
        <v>1</v>
      </c>
      <c r="T29" s="16">
        <v>2.615393960654548</v>
      </c>
      <c r="U29" s="17">
        <v>67.876166418038054</v>
      </c>
      <c r="V29" s="18">
        <v>1</v>
      </c>
      <c r="W29" s="28">
        <v>2.5236711537254917</v>
      </c>
      <c r="X29" s="17">
        <v>64.497632084543184</v>
      </c>
      <c r="Y29" s="29">
        <v>1</v>
      </c>
      <c r="Z29" s="16">
        <v>2.4116690721658025</v>
      </c>
      <c r="AA29" s="17">
        <v>60.319445972552352</v>
      </c>
      <c r="AB29" s="18">
        <v>1</v>
      </c>
      <c r="AC29" s="27"/>
      <c r="AD29">
        <f t="shared" si="0"/>
        <v>3.5</v>
      </c>
    </row>
    <row r="30" spans="1:30" x14ac:dyDescent="0.35">
      <c r="A30" s="16">
        <v>3.625</v>
      </c>
      <c r="B30" s="16">
        <v>2.5430577665707643</v>
      </c>
      <c r="C30" s="17">
        <v>66.551102450925939</v>
      </c>
      <c r="D30" s="18">
        <v>1</v>
      </c>
      <c r="E30" s="28">
        <v>2.4575839555034271</v>
      </c>
      <c r="F30" s="17">
        <v>63.400141682313986</v>
      </c>
      <c r="G30" s="29">
        <v>1</v>
      </c>
      <c r="H30" s="16">
        <v>2.3581302173927683</v>
      </c>
      <c r="I30" s="17">
        <v>59.754178618535583</v>
      </c>
      <c r="J30" s="18">
        <v>1</v>
      </c>
      <c r="K30" s="25">
        <v>2.6086408765363718</v>
      </c>
      <c r="L30" s="23">
        <v>69.201831660049137</v>
      </c>
      <c r="M30" s="30">
        <v>1</v>
      </c>
      <c r="N30" s="16">
        <v>2.5184100884559397</v>
      </c>
      <c r="O30" s="17">
        <v>65.84111828286558</v>
      </c>
      <c r="P30" s="18">
        <v>1</v>
      </c>
      <c r="Q30" s="25">
        <v>2.4086595121620378</v>
      </c>
      <c r="R30" s="23">
        <v>61.763047954200523</v>
      </c>
      <c r="S30" s="30">
        <v>1</v>
      </c>
      <c r="T30" s="16">
        <v>2.6336328707340257</v>
      </c>
      <c r="U30" s="17">
        <v>70.509799288772086</v>
      </c>
      <c r="V30" s="18">
        <v>1</v>
      </c>
      <c r="W30" s="28">
        <v>2.5399900563640458</v>
      </c>
      <c r="X30" s="17">
        <v>67.037622140907231</v>
      </c>
      <c r="Y30" s="29">
        <v>1</v>
      </c>
      <c r="Z30" s="16">
        <v>2.4334753565874152</v>
      </c>
      <c r="AA30" s="17">
        <v>62.752921329139767</v>
      </c>
      <c r="AB30" s="18">
        <v>1</v>
      </c>
      <c r="AC30" s="27"/>
      <c r="AD30">
        <f t="shared" si="0"/>
        <v>3.625</v>
      </c>
    </row>
    <row r="31" spans="1:30" x14ac:dyDescent="0.35">
      <c r="A31" s="16">
        <v>3.75</v>
      </c>
      <c r="B31" s="16">
        <v>2.5884952841756403</v>
      </c>
      <c r="C31" s="17">
        <v>69.139597735101574</v>
      </c>
      <c r="D31" s="18">
        <v>1</v>
      </c>
      <c r="E31" s="28">
        <v>2.4862521758871119</v>
      </c>
      <c r="F31" s="17">
        <v>65.886393858201103</v>
      </c>
      <c r="G31" s="29">
        <v>1</v>
      </c>
      <c r="H31" s="16">
        <v>2.3681837290036345</v>
      </c>
      <c r="I31" s="17">
        <v>62.122362347539216</v>
      </c>
      <c r="J31" s="18">
        <v>1</v>
      </c>
      <c r="K31" s="25">
        <v>2.6424878810323551</v>
      </c>
      <c r="L31" s="23">
        <v>71.844319541081489</v>
      </c>
      <c r="M31" s="30">
        <v>1</v>
      </c>
      <c r="N31" s="16">
        <v>2.5363945443297555</v>
      </c>
      <c r="O31" s="17">
        <v>68.377512827195332</v>
      </c>
      <c r="P31" s="18">
        <v>1</v>
      </c>
      <c r="Q31" s="25">
        <v>2.4098676515699946</v>
      </c>
      <c r="R31" s="23">
        <v>64.172915605770513</v>
      </c>
      <c r="S31" s="30">
        <v>1</v>
      </c>
      <c r="T31" s="16">
        <v>2.6311643486863101</v>
      </c>
      <c r="U31" s="17">
        <v>73.140963637458398</v>
      </c>
      <c r="V31" s="18">
        <v>1</v>
      </c>
      <c r="W31" s="28">
        <v>2.5179807175189874</v>
      </c>
      <c r="X31" s="17">
        <v>69.555602858426212</v>
      </c>
      <c r="Y31" s="29">
        <v>1</v>
      </c>
      <c r="Z31" s="16">
        <v>2.4303321281177137</v>
      </c>
      <c r="AA31" s="17">
        <v>65.183253457257479</v>
      </c>
      <c r="AB31" s="18">
        <v>1</v>
      </c>
      <c r="AC31" s="27"/>
      <c r="AD31">
        <f t="shared" si="0"/>
        <v>3.75</v>
      </c>
    </row>
    <row r="32" spans="1:30" x14ac:dyDescent="0.35">
      <c r="A32" s="16">
        <v>3.875</v>
      </c>
      <c r="B32" s="16">
        <v>2.5884952841756403</v>
      </c>
      <c r="C32" s="17">
        <v>71.72809301927721</v>
      </c>
      <c r="D32" s="18">
        <v>0.9999999999999919</v>
      </c>
      <c r="E32" s="28">
        <v>2.4862521758871119</v>
      </c>
      <c r="F32" s="17">
        <v>68.37264603408822</v>
      </c>
      <c r="G32" s="29">
        <v>0.9999999999999919</v>
      </c>
      <c r="H32" s="16">
        <v>2.3681837290036345</v>
      </c>
      <c r="I32" s="17">
        <v>64.490546076542856</v>
      </c>
      <c r="J32" s="18">
        <v>0.9999999999999919</v>
      </c>
      <c r="K32" s="25">
        <v>2.6424878810323551</v>
      </c>
      <c r="L32" s="23">
        <v>74.486807422113841</v>
      </c>
      <c r="M32" s="30">
        <v>0.9999999999999919</v>
      </c>
      <c r="N32" s="16">
        <v>2.5363945443297555</v>
      </c>
      <c r="O32" s="17">
        <v>70.913907371525084</v>
      </c>
      <c r="P32" s="18">
        <v>0.9999999999999919</v>
      </c>
      <c r="Q32" s="25">
        <v>2.4098676515699946</v>
      </c>
      <c r="R32" s="23">
        <v>66.582783257340509</v>
      </c>
      <c r="S32" s="30">
        <v>0.9999999999999919</v>
      </c>
      <c r="T32" s="16">
        <v>2.6311643486863101</v>
      </c>
      <c r="U32" s="17">
        <v>75.77212798614471</v>
      </c>
      <c r="V32" s="18">
        <v>0.9999999999999919</v>
      </c>
      <c r="W32" s="28">
        <v>2.5179807175189874</v>
      </c>
      <c r="X32" s="17">
        <v>72.073583575945193</v>
      </c>
      <c r="Y32" s="29">
        <v>0.9999999999999919</v>
      </c>
      <c r="Z32" s="16">
        <v>2.4303321281177137</v>
      </c>
      <c r="AA32" s="17">
        <v>67.613585585375191</v>
      </c>
      <c r="AB32" s="18">
        <v>0.9999999999999919</v>
      </c>
      <c r="AC32" s="27"/>
      <c r="AD32">
        <f t="shared" si="0"/>
        <v>3.875</v>
      </c>
    </row>
    <row r="33" spans="1:30" x14ac:dyDescent="0.35">
      <c r="A33" s="16">
        <v>4</v>
      </c>
      <c r="B33" s="16">
        <v>2.5746694315943115</v>
      </c>
      <c r="C33" s="17">
        <v>74.302762450871526</v>
      </c>
      <c r="D33" s="18">
        <v>0.99999999999862066</v>
      </c>
      <c r="E33" s="28">
        <v>2.4618319012491989</v>
      </c>
      <c r="F33" s="17">
        <v>70.834477935337418</v>
      </c>
      <c r="G33" s="29">
        <v>0.99999999999862144</v>
      </c>
      <c r="H33" s="16">
        <v>2.3319183168017985</v>
      </c>
      <c r="I33" s="17">
        <v>66.82246439334466</v>
      </c>
      <c r="J33" s="18">
        <v>0.99999999999862144</v>
      </c>
      <c r="K33" s="25">
        <v>2.6226630922144762</v>
      </c>
      <c r="L33" s="23">
        <v>77.109470514328322</v>
      </c>
      <c r="M33" s="30">
        <v>0.99999999999862144</v>
      </c>
      <c r="N33" s="16">
        <v>2.5064054278813881</v>
      </c>
      <c r="O33" s="17">
        <v>73.420312799406474</v>
      </c>
      <c r="P33" s="18">
        <v>0.99999999999862144</v>
      </c>
      <c r="Q33" s="25">
        <v>2.3689975745303951</v>
      </c>
      <c r="R33" s="23">
        <v>68.951780831870906</v>
      </c>
      <c r="S33" s="30">
        <v>0.99999999999862144</v>
      </c>
      <c r="T33" s="16">
        <v>2.5906601944868304</v>
      </c>
      <c r="U33" s="17">
        <v>78.36278818063154</v>
      </c>
      <c r="V33" s="18">
        <v>0.99999999999862066</v>
      </c>
      <c r="W33" s="28">
        <v>2.4651464689670699</v>
      </c>
      <c r="X33" s="17">
        <v>74.538730044912256</v>
      </c>
      <c r="Y33" s="29">
        <v>0.99999999999862144</v>
      </c>
      <c r="Z33" s="16">
        <v>2.3872012666862159</v>
      </c>
      <c r="AA33" s="17">
        <v>70.00078685206141</v>
      </c>
      <c r="AB33" s="18">
        <v>0.99999999999862144</v>
      </c>
      <c r="AC33" s="27"/>
      <c r="AD33">
        <f t="shared" si="0"/>
        <v>4</v>
      </c>
    </row>
    <row r="34" spans="1:30" x14ac:dyDescent="0.35">
      <c r="A34" s="16">
        <v>4.125</v>
      </c>
      <c r="B34" s="16">
        <v>2.5539044896963765</v>
      </c>
      <c r="C34" s="17">
        <v>76.856666940567905</v>
      </c>
      <c r="D34" s="18">
        <v>0.99999999988666333</v>
      </c>
      <c r="E34" s="28">
        <v>2.4342188105293285</v>
      </c>
      <c r="F34" s="17">
        <v>73.268696745866748</v>
      </c>
      <c r="G34" s="29">
        <v>0.9999999998867023</v>
      </c>
      <c r="H34" s="16">
        <v>2.2966427744769575</v>
      </c>
      <c r="I34" s="17">
        <v>69.119107167821625</v>
      </c>
      <c r="J34" s="18">
        <v>0.9999999998867023</v>
      </c>
      <c r="K34" s="25">
        <v>2.5974126564642548</v>
      </c>
      <c r="L34" s="23">
        <v>79.70688317079258</v>
      </c>
      <c r="M34" s="30">
        <v>0.9999999998867023</v>
      </c>
      <c r="N34" s="16">
        <v>2.4746250030496557</v>
      </c>
      <c r="O34" s="17">
        <v>75.894937802456127</v>
      </c>
      <c r="P34" s="18">
        <v>0.9999999998867023</v>
      </c>
      <c r="Q34" s="25">
        <v>2.3302814467417221</v>
      </c>
      <c r="R34" s="23">
        <v>71.282062278612628</v>
      </c>
      <c r="S34" s="30">
        <v>0.9999999998867023</v>
      </c>
      <c r="T34" s="16">
        <v>2.5510676433051516</v>
      </c>
      <c r="U34" s="17">
        <v>80.913855823936686</v>
      </c>
      <c r="V34" s="18">
        <v>0.99999999988666333</v>
      </c>
      <c r="W34" s="28">
        <v>2.4175686420375189</v>
      </c>
      <c r="X34" s="17">
        <v>76.956298686949779</v>
      </c>
      <c r="Y34" s="29">
        <v>0.9999999998867023</v>
      </c>
      <c r="Z34" s="16">
        <v>2.3467990966097445</v>
      </c>
      <c r="AA34" s="17">
        <v>72.347585948671153</v>
      </c>
      <c r="AB34" s="18">
        <v>0.9999999998867023</v>
      </c>
      <c r="AC34" s="27"/>
      <c r="AD34">
        <f t="shared" si="0"/>
        <v>4.125</v>
      </c>
    </row>
    <row r="35" spans="1:30" x14ac:dyDescent="0.35">
      <c r="A35" s="16">
        <v>4.25</v>
      </c>
      <c r="B35" s="16">
        <v>2.5215822795700533</v>
      </c>
      <c r="C35" s="17">
        <v>79.37824922013796</v>
      </c>
      <c r="D35" s="18">
        <v>0.99999999494500735</v>
      </c>
      <c r="E35" s="28">
        <v>2.4000312289911085</v>
      </c>
      <c r="F35" s="17">
        <v>75.668727974857859</v>
      </c>
      <c r="G35" s="29">
        <v>0.99999999494646208</v>
      </c>
      <c r="H35" s="16">
        <v>2.260365002785464</v>
      </c>
      <c r="I35" s="17">
        <v>71.379472170607087</v>
      </c>
      <c r="J35" s="18">
        <v>0.99999999494646208</v>
      </c>
      <c r="K35" s="25">
        <v>2.5620879255866171</v>
      </c>
      <c r="L35" s="23">
        <v>82.268971096379204</v>
      </c>
      <c r="M35" s="30">
        <v>0.99999999494646208</v>
      </c>
      <c r="N35" s="16">
        <v>2.4376584675521875</v>
      </c>
      <c r="O35" s="17">
        <v>78.33259627000831</v>
      </c>
      <c r="P35" s="18">
        <v>0.99999999494646208</v>
      </c>
      <c r="Q35" s="25">
        <v>2.2917110837488819</v>
      </c>
      <c r="R35" s="23">
        <v>73.573773362361507</v>
      </c>
      <c r="S35" s="30">
        <v>0.99999999494646208</v>
      </c>
      <c r="T35" s="16">
        <v>2.508894333413032</v>
      </c>
      <c r="U35" s="17">
        <v>83.422750157349725</v>
      </c>
      <c r="V35" s="18">
        <v>0.99999999494500735</v>
      </c>
      <c r="W35" s="28">
        <v>2.3731282017775177</v>
      </c>
      <c r="X35" s="17">
        <v>79.329426888727298</v>
      </c>
      <c r="Y35" s="29">
        <v>0.99999999494646208</v>
      </c>
      <c r="Z35" s="16">
        <v>2.307106865929049</v>
      </c>
      <c r="AA35" s="17">
        <v>74.654692814600196</v>
      </c>
      <c r="AB35" s="18">
        <v>0.99999999494646208</v>
      </c>
      <c r="AC35" s="27"/>
      <c r="AD35">
        <f t="shared" si="0"/>
        <v>4.25</v>
      </c>
    </row>
    <row r="36" spans="1:30" x14ac:dyDescent="0.35">
      <c r="A36" s="16">
        <v>4.375</v>
      </c>
      <c r="B36" s="16">
        <v>2.5556391297836916</v>
      </c>
      <c r="C36" s="17">
        <v>81.933888349921645</v>
      </c>
      <c r="D36" s="18">
        <v>0.9999998668705562</v>
      </c>
      <c r="E36" s="28">
        <v>2.4362665027074883</v>
      </c>
      <c r="F36" s="17">
        <v>78.104994477565342</v>
      </c>
      <c r="G36" s="29">
        <v>0.99999986690535392</v>
      </c>
      <c r="H36" s="16">
        <v>2.2990654369681591</v>
      </c>
      <c r="I36" s="17">
        <v>73.678537607575251</v>
      </c>
      <c r="J36" s="18">
        <v>0.99999986690535392</v>
      </c>
      <c r="K36" s="25">
        <v>2.5939508393392634</v>
      </c>
      <c r="L36" s="23">
        <v>84.862921935718461</v>
      </c>
      <c r="M36" s="30">
        <v>0.99999986690535392</v>
      </c>
      <c r="N36" s="16">
        <v>2.4718623229721066</v>
      </c>
      <c r="O36" s="17">
        <v>80.80445859298041</v>
      </c>
      <c r="P36" s="18">
        <v>0.99999986690535392</v>
      </c>
      <c r="Q36" s="25">
        <v>2.3287428521641096</v>
      </c>
      <c r="R36" s="23">
        <v>75.902516214525619</v>
      </c>
      <c r="S36" s="30">
        <v>0.99999986690535392</v>
      </c>
      <c r="T36" s="16">
        <v>2.539266965739849</v>
      </c>
      <c r="U36" s="17">
        <v>85.962017123089581</v>
      </c>
      <c r="V36" s="18">
        <v>0.9999998668705562</v>
      </c>
      <c r="W36" s="28">
        <v>2.4058540198686065</v>
      </c>
      <c r="X36" s="17">
        <v>81.735280908595911</v>
      </c>
      <c r="Y36" s="29">
        <v>0.99999986690535392</v>
      </c>
      <c r="Z36" s="16">
        <v>2.3433170617541883</v>
      </c>
      <c r="AA36" s="17">
        <v>76.998009876354388</v>
      </c>
      <c r="AB36" s="18">
        <v>0.99999986690535392</v>
      </c>
      <c r="AC36" s="27"/>
      <c r="AD36">
        <f t="shared" si="0"/>
        <v>4.375</v>
      </c>
    </row>
    <row r="37" spans="1:30" x14ac:dyDescent="0.35">
      <c r="A37" s="16">
        <v>4.5</v>
      </c>
      <c r="B37" s="16">
        <v>2.5970139698094652</v>
      </c>
      <c r="C37" s="17">
        <v>84.530902319731112</v>
      </c>
      <c r="D37" s="18">
        <v>0.99999778564921327</v>
      </c>
      <c r="E37" s="28">
        <v>2.4818218093396309</v>
      </c>
      <c r="F37" s="17">
        <v>80.586816286904977</v>
      </c>
      <c r="G37" s="29">
        <v>0.99999778615670776</v>
      </c>
      <c r="H37" s="16">
        <v>2.3493276066066637</v>
      </c>
      <c r="I37" s="17">
        <v>76.027865214181915</v>
      </c>
      <c r="J37" s="18">
        <v>0.99999778615670776</v>
      </c>
      <c r="K37" s="25">
        <v>2.6334703291168546</v>
      </c>
      <c r="L37" s="23">
        <v>87.496392264835322</v>
      </c>
      <c r="M37" s="30">
        <v>0.99999778615670776</v>
      </c>
      <c r="N37" s="16">
        <v>2.5157269978844332</v>
      </c>
      <c r="O37" s="17">
        <v>83.320185590864838</v>
      </c>
      <c r="P37" s="18">
        <v>0.99999778615670776</v>
      </c>
      <c r="Q37" s="25">
        <v>2.3776177180720919</v>
      </c>
      <c r="R37" s="23">
        <v>78.280133932597707</v>
      </c>
      <c r="S37" s="30">
        <v>0.99999778615670776</v>
      </c>
      <c r="T37" s="16">
        <v>2.5799002358045184</v>
      </c>
      <c r="U37" s="17">
        <v>88.541917358894096</v>
      </c>
      <c r="V37" s="18">
        <v>0.99999778564921327</v>
      </c>
      <c r="W37" s="28">
        <v>2.4511078989054771</v>
      </c>
      <c r="X37" s="17">
        <v>84.186388807501388</v>
      </c>
      <c r="Y37" s="29">
        <v>0.99999778615670776</v>
      </c>
      <c r="Z37" s="16">
        <v>2.3915079256741372</v>
      </c>
      <c r="AA37" s="17">
        <v>79.389517802028521</v>
      </c>
      <c r="AB37" s="18">
        <v>0.99999778615670776</v>
      </c>
      <c r="AC37" s="27"/>
      <c r="AD37">
        <f t="shared" si="0"/>
        <v>4.5</v>
      </c>
    </row>
    <row r="38" spans="1:30" x14ac:dyDescent="0.35">
      <c r="A38" s="16">
        <v>4.625</v>
      </c>
      <c r="B38" s="16">
        <v>2.6169122542973406</v>
      </c>
      <c r="C38" s="17">
        <v>87.147814574028459</v>
      </c>
      <c r="D38" s="18">
        <v>0.99997538851609546</v>
      </c>
      <c r="E38" s="28">
        <v>2.5064624403465872</v>
      </c>
      <c r="F38" s="17">
        <v>83.093278727251558</v>
      </c>
      <c r="G38" s="29">
        <v>0.99997539389678003</v>
      </c>
      <c r="H38" s="16">
        <v>2.3792799830814975</v>
      </c>
      <c r="I38" s="17">
        <v>78.407145197263418</v>
      </c>
      <c r="J38" s="18">
        <v>0.99997539389678003</v>
      </c>
      <c r="K38" s="25">
        <v>2.651708961280336</v>
      </c>
      <c r="L38" s="23">
        <v>90.148101226115656</v>
      </c>
      <c r="M38" s="30">
        <v>0.99997539389678003</v>
      </c>
      <c r="N38" s="16">
        <v>2.5388378230764852</v>
      </c>
      <c r="O38" s="17">
        <v>85.85902341394133</v>
      </c>
      <c r="P38" s="18">
        <v>0.99997539389678003</v>
      </c>
      <c r="Q38" s="25">
        <v>2.4063199105946902</v>
      </c>
      <c r="R38" s="23">
        <v>80.686453843192396</v>
      </c>
      <c r="S38" s="30">
        <v>0.99997539389678003</v>
      </c>
      <c r="T38" s="16">
        <v>2.6000647699287964</v>
      </c>
      <c r="U38" s="17">
        <v>91.141982128822889</v>
      </c>
      <c r="V38" s="18">
        <v>0.99997538851609546</v>
      </c>
      <c r="W38" s="28">
        <v>2.4765352396313074</v>
      </c>
      <c r="X38" s="17">
        <v>86.662924047132691</v>
      </c>
      <c r="Y38" s="29">
        <v>0.99997539389678003</v>
      </c>
      <c r="Z38" s="16">
        <v>2.4195941910372172</v>
      </c>
      <c r="AA38" s="17">
        <v>81.809111993065741</v>
      </c>
      <c r="AB38" s="18">
        <v>0.99997539389678003</v>
      </c>
      <c r="AC38" s="27"/>
      <c r="AD38">
        <f t="shared" si="0"/>
        <v>4.625</v>
      </c>
    </row>
    <row r="39" spans="1:30" x14ac:dyDescent="0.35">
      <c r="A39" s="16">
        <v>4.75</v>
      </c>
      <c r="B39" s="16">
        <v>2.6553630406738677</v>
      </c>
      <c r="C39" s="17">
        <v>89.803177614702321</v>
      </c>
      <c r="D39" s="18">
        <v>0.99980827524099458</v>
      </c>
      <c r="E39" s="28">
        <v>2.5492829538269302</v>
      </c>
      <c r="F39" s="17">
        <v>85.64256168107849</v>
      </c>
      <c r="G39" s="29">
        <v>0.99980831660143088</v>
      </c>
      <c r="H39" s="16">
        <v>2.427026008596068</v>
      </c>
      <c r="I39" s="17">
        <v>80.834171205859491</v>
      </c>
      <c r="J39" s="18">
        <v>0.99980831660143088</v>
      </c>
      <c r="K39" s="25">
        <v>2.6887054654054499</v>
      </c>
      <c r="L39" s="23">
        <v>92.836806691521105</v>
      </c>
      <c r="M39" s="30">
        <v>0.99980831660143088</v>
      </c>
      <c r="N39" s="16">
        <v>2.5803203203623832</v>
      </c>
      <c r="O39" s="17">
        <v>88.439343734303719</v>
      </c>
      <c r="P39" s="18">
        <v>0.99980831660143088</v>
      </c>
      <c r="Q39" s="25">
        <v>2.4529775475083859</v>
      </c>
      <c r="R39" s="23">
        <v>83.139431390700778</v>
      </c>
      <c r="S39" s="30">
        <v>0.99980831660143088</v>
      </c>
      <c r="T39" s="16">
        <v>2.6389855738858166</v>
      </c>
      <c r="U39" s="17">
        <v>93.780967702708708</v>
      </c>
      <c r="V39" s="18">
        <v>0.99980827524099458</v>
      </c>
      <c r="W39" s="28">
        <v>2.5203223142491349</v>
      </c>
      <c r="X39" s="17">
        <v>89.183246361381819</v>
      </c>
      <c r="Y39" s="29">
        <v>0.99980831660143088</v>
      </c>
      <c r="Z39" s="16">
        <v>2.4657168726598919</v>
      </c>
      <c r="AA39" s="17">
        <v>84.274828865725638</v>
      </c>
      <c r="AB39" s="18">
        <v>0.99980831660143088</v>
      </c>
      <c r="AC39" s="27"/>
      <c r="AD39">
        <f t="shared" si="0"/>
        <v>4.75</v>
      </c>
    </row>
    <row r="40" spans="1:30" x14ac:dyDescent="0.35">
      <c r="A40" s="16">
        <v>4.875</v>
      </c>
      <c r="B40" s="16">
        <v>2.650770774449926</v>
      </c>
      <c r="C40" s="17">
        <v>92.453948389152245</v>
      </c>
      <c r="D40" s="18">
        <v>0.9989107217634553</v>
      </c>
      <c r="E40" s="28">
        <v>2.548530310045428</v>
      </c>
      <c r="F40" s="17">
        <v>88.191091991123912</v>
      </c>
      <c r="G40" s="29">
        <v>0.99891090288012285</v>
      </c>
      <c r="H40" s="16">
        <v>2.4306153853595944</v>
      </c>
      <c r="I40" s="17">
        <v>83.264786591219092</v>
      </c>
      <c r="J40" s="18">
        <v>0.99891090288012285</v>
      </c>
      <c r="K40" s="25">
        <v>2.6828748794613904</v>
      </c>
      <c r="L40" s="23">
        <v>95.519681570982499</v>
      </c>
      <c r="M40" s="30">
        <v>0.99891090288012285</v>
      </c>
      <c r="N40" s="16">
        <v>2.5784125265170954</v>
      </c>
      <c r="O40" s="17">
        <v>91.017756260820818</v>
      </c>
      <c r="P40" s="18">
        <v>0.99891090288012285</v>
      </c>
      <c r="Q40" s="25">
        <v>2.4556194695952556</v>
      </c>
      <c r="R40" s="23">
        <v>85.595050860296027</v>
      </c>
      <c r="S40" s="30">
        <v>0.99891090288012285</v>
      </c>
      <c r="T40" s="16">
        <v>2.6348659432319521</v>
      </c>
      <c r="U40" s="17">
        <v>96.415833645940666</v>
      </c>
      <c r="V40" s="18">
        <v>0.9989107217634553</v>
      </c>
      <c r="W40" s="28">
        <v>2.5204839751884847</v>
      </c>
      <c r="X40" s="17">
        <v>91.703730336570302</v>
      </c>
      <c r="Y40" s="29">
        <v>0.99891090288012285</v>
      </c>
      <c r="Z40" s="16">
        <v>2.4678933958809193</v>
      </c>
      <c r="AA40" s="17">
        <v>86.742722261606559</v>
      </c>
      <c r="AB40" s="18">
        <v>0.99891090288012285</v>
      </c>
      <c r="AC40" s="27"/>
      <c r="AD40">
        <f t="shared" si="0"/>
        <v>4.875</v>
      </c>
    </row>
    <row r="41" spans="1:30" x14ac:dyDescent="0.35">
      <c r="A41" s="16">
        <v>5</v>
      </c>
      <c r="B41" s="16">
        <v>2.5849825374614355</v>
      </c>
      <c r="C41" s="17">
        <v>95.038930926613688</v>
      </c>
      <c r="D41" s="18">
        <v>0.99532469100110743</v>
      </c>
      <c r="E41" s="28">
        <v>2.4859915882884298</v>
      </c>
      <c r="F41" s="17">
        <v>90.67708357941234</v>
      </c>
      <c r="G41" s="29">
        <v>0.99532516711986851</v>
      </c>
      <c r="H41" s="16">
        <v>2.3717785955800559</v>
      </c>
      <c r="I41" s="17">
        <v>85.636565186799146</v>
      </c>
      <c r="J41" s="18">
        <v>0.99532516711986851</v>
      </c>
      <c r="K41" s="25">
        <v>2.6160057829458965</v>
      </c>
      <c r="L41" s="23">
        <v>98.13568735392839</v>
      </c>
      <c r="M41" s="30">
        <v>0.99532516711986851</v>
      </c>
      <c r="N41" s="16">
        <v>2.5148915766986275</v>
      </c>
      <c r="O41" s="17">
        <v>93.532647837519448</v>
      </c>
      <c r="P41" s="18">
        <v>0.99532516711986851</v>
      </c>
      <c r="Q41" s="25">
        <v>2.3959783602241496</v>
      </c>
      <c r="R41" s="23">
        <v>87.991029220520176</v>
      </c>
      <c r="S41" s="30">
        <v>0.99532516711986851</v>
      </c>
      <c r="T41" s="16">
        <v>2.5695096364369321</v>
      </c>
      <c r="U41" s="17">
        <v>98.985343282377599</v>
      </c>
      <c r="V41" s="18">
        <v>0.99532469100110743</v>
      </c>
      <c r="W41" s="28">
        <v>2.4587551829436984</v>
      </c>
      <c r="X41" s="17">
        <v>94.162485519514007</v>
      </c>
      <c r="Y41" s="29">
        <v>0.99532516711986851</v>
      </c>
      <c r="Z41" s="16">
        <v>2.4078578116961133</v>
      </c>
      <c r="AA41" s="17">
        <v>89.150580073302677</v>
      </c>
      <c r="AB41" s="18">
        <v>0.99532516711986851</v>
      </c>
      <c r="AC41" s="27"/>
      <c r="AD41">
        <f t="shared" si="0"/>
        <v>5</v>
      </c>
    </row>
    <row r="42" spans="1:30" x14ac:dyDescent="0.35">
      <c r="A42" s="16">
        <v>5.125</v>
      </c>
      <c r="B42" s="16">
        <v>2.5224208582455692</v>
      </c>
      <c r="C42" s="17">
        <v>97.561351784859255</v>
      </c>
      <c r="D42" s="18">
        <v>0.98434030009494189</v>
      </c>
      <c r="E42" s="28">
        <v>2.426480399213863</v>
      </c>
      <c r="F42" s="17">
        <v>93.103563978626198</v>
      </c>
      <c r="G42" s="29">
        <v>0.98434154179917943</v>
      </c>
      <c r="H42" s="16">
        <v>2.3157122897112057</v>
      </c>
      <c r="I42" s="17">
        <v>87.952277476510346</v>
      </c>
      <c r="J42" s="18">
        <v>0.98434154179917943</v>
      </c>
      <c r="K42" s="25">
        <v>2.5524641855909174</v>
      </c>
      <c r="L42" s="23">
        <v>100.68815153951931</v>
      </c>
      <c r="M42" s="30">
        <v>0.98434154179917943</v>
      </c>
      <c r="N42" s="16">
        <v>2.4544696419340704</v>
      </c>
      <c r="O42" s="17">
        <v>95.987117479453516</v>
      </c>
      <c r="P42" s="18">
        <v>0.98434154179917943</v>
      </c>
      <c r="Q42" s="25">
        <v>2.3391673225723495</v>
      </c>
      <c r="R42" s="23">
        <v>90.330196543092526</v>
      </c>
      <c r="S42" s="30">
        <v>0.98434154179917943</v>
      </c>
      <c r="T42" s="16">
        <v>2.5073715746033165</v>
      </c>
      <c r="U42" s="17">
        <v>101.49271485698091</v>
      </c>
      <c r="V42" s="18">
        <v>0.98434030009494189</v>
      </c>
      <c r="W42" s="28">
        <v>2.4000258488629878</v>
      </c>
      <c r="X42" s="17">
        <v>96.562511368376988</v>
      </c>
      <c r="Y42" s="29">
        <v>0.98434154179917943</v>
      </c>
      <c r="Z42" s="16">
        <v>2.3506810027891287</v>
      </c>
      <c r="AA42" s="17">
        <v>91.501261076091808</v>
      </c>
      <c r="AB42" s="18">
        <v>0.98434154179917943</v>
      </c>
      <c r="AC42" s="27"/>
      <c r="AD42">
        <f t="shared" si="0"/>
        <v>5.125</v>
      </c>
    </row>
    <row r="43" spans="1:30" x14ac:dyDescent="0.35">
      <c r="A43" s="16">
        <v>5.25</v>
      </c>
      <c r="B43" s="16">
        <v>2.4859218685580413</v>
      </c>
      <c r="C43" s="17">
        <v>100.04727365341729</v>
      </c>
      <c r="D43" s="18">
        <v>0.95782796428701344</v>
      </c>
      <c r="E43" s="28">
        <v>2.3925257251013456</v>
      </c>
      <c r="F43" s="17">
        <v>95.496089703727549</v>
      </c>
      <c r="G43" s="29">
        <v>0.95783028392726177</v>
      </c>
      <c r="H43" s="16">
        <v>2.2846175107436038</v>
      </c>
      <c r="I43" s="17">
        <v>90.236894987253947</v>
      </c>
      <c r="J43" s="18">
        <v>0.95783028392726177</v>
      </c>
      <c r="K43" s="25">
        <v>2.515164766130475</v>
      </c>
      <c r="L43" s="23">
        <v>103.20331630564979</v>
      </c>
      <c r="M43" s="30">
        <v>0.95783028392726177</v>
      </c>
      <c r="N43" s="16">
        <v>2.4197569888782469</v>
      </c>
      <c r="O43" s="17">
        <v>98.406874468331765</v>
      </c>
      <c r="P43" s="18">
        <v>0.95783028392726177</v>
      </c>
      <c r="Q43" s="25">
        <v>2.3074482274986314</v>
      </c>
      <c r="R43" s="23">
        <v>92.637644770591152</v>
      </c>
      <c r="S43" s="30">
        <v>0.95783028392726177</v>
      </c>
      <c r="T43" s="16">
        <v>2.4712202365255145</v>
      </c>
      <c r="U43" s="17">
        <v>103.96393509350642</v>
      </c>
      <c r="V43" s="18">
        <v>0.95782796428701344</v>
      </c>
      <c r="W43" s="28">
        <v>2.3667168290824216</v>
      </c>
      <c r="X43" s="17">
        <v>98.929228197459409</v>
      </c>
      <c r="Y43" s="29">
        <v>0.95783028392726177</v>
      </c>
      <c r="Z43" s="16">
        <v>2.3186555928366341</v>
      </c>
      <c r="AA43" s="17">
        <v>93.819916668928443</v>
      </c>
      <c r="AB43" s="18">
        <v>0.95783028392726177</v>
      </c>
      <c r="AC43" s="27"/>
      <c r="AD43">
        <f t="shared" si="0"/>
        <v>5.25</v>
      </c>
    </row>
    <row r="44" spans="1:30" x14ac:dyDescent="0.35">
      <c r="A44" s="16">
        <v>5.375</v>
      </c>
      <c r="B44" s="16">
        <v>2.5857638859065593</v>
      </c>
      <c r="C44" s="17">
        <v>102.63303753932385</v>
      </c>
      <c r="D44" s="18">
        <v>0.90609295921341215</v>
      </c>
      <c r="E44" s="28">
        <v>2.4947282078834156</v>
      </c>
      <c r="F44" s="17">
        <v>97.990817911610961</v>
      </c>
      <c r="G44" s="29">
        <v>0.906098570222996</v>
      </c>
      <c r="H44" s="16">
        <v>2.3895604216471527</v>
      </c>
      <c r="I44" s="17">
        <v>92.626455408901094</v>
      </c>
      <c r="J44" s="18">
        <v>0.906098570222996</v>
      </c>
      <c r="K44" s="25">
        <v>2.6142029521141539</v>
      </c>
      <c r="L44" s="23">
        <v>105.81751925776395</v>
      </c>
      <c r="M44" s="30">
        <v>0.906098570222996</v>
      </c>
      <c r="N44" s="16">
        <v>2.5212286438501601</v>
      </c>
      <c r="O44" s="17">
        <v>100.92810311218193</v>
      </c>
      <c r="P44" s="18">
        <v>0.906098570222996</v>
      </c>
      <c r="Q44" s="25">
        <v>2.4117799752905333</v>
      </c>
      <c r="R44" s="23">
        <v>95.04942474588168</v>
      </c>
      <c r="S44" s="30">
        <v>0.906098570222996</v>
      </c>
      <c r="T44" s="16">
        <v>2.571354525382584</v>
      </c>
      <c r="U44" s="17">
        <v>106.53528961888901</v>
      </c>
      <c r="V44" s="18">
        <v>0.90609295921341215</v>
      </c>
      <c r="W44" s="28">
        <v>2.4695126514390902</v>
      </c>
      <c r="X44" s="17">
        <v>101.3987408488985</v>
      </c>
      <c r="Y44" s="29">
        <v>0.906098570222996</v>
      </c>
      <c r="Z44" s="16">
        <v>2.4226870901659474</v>
      </c>
      <c r="AA44" s="17">
        <v>96.242603759094393</v>
      </c>
      <c r="AB44" s="18">
        <v>0.906098570222996</v>
      </c>
      <c r="AC44" s="27"/>
      <c r="AD44">
        <f t="shared" si="0"/>
        <v>5.375</v>
      </c>
    </row>
    <row r="45" spans="1:30" x14ac:dyDescent="0.35">
      <c r="A45" s="16">
        <v>5.5</v>
      </c>
      <c r="B45" s="16">
        <v>2.7309747366887098</v>
      </c>
      <c r="C45" s="17">
        <v>105.36401227601256</v>
      </c>
      <c r="D45" s="18">
        <v>0.82262600147622833</v>
      </c>
      <c r="E45" s="28">
        <v>2.642922113685275</v>
      </c>
      <c r="F45" s="17">
        <v>100.63374002529623</v>
      </c>
      <c r="G45" s="29">
        <v>0.82263573988386851</v>
      </c>
      <c r="H45" s="16">
        <v>2.5411417736760322</v>
      </c>
      <c r="I45" s="17">
        <v>95.167597182577126</v>
      </c>
      <c r="J45" s="18">
        <v>0.82263573988386851</v>
      </c>
      <c r="K45" s="25">
        <v>2.7584007921323441</v>
      </c>
      <c r="L45" s="23">
        <v>108.5759200498963</v>
      </c>
      <c r="M45" s="30">
        <v>0.82263573988386851</v>
      </c>
      <c r="N45" s="16">
        <v>2.6684944933458645</v>
      </c>
      <c r="O45" s="17">
        <v>103.59659760552779</v>
      </c>
      <c r="P45" s="18">
        <v>0.82263573988386851</v>
      </c>
      <c r="Q45" s="25">
        <v>2.5626020081293248</v>
      </c>
      <c r="R45" s="23">
        <v>97.612026754010998</v>
      </c>
      <c r="S45" s="30">
        <v>0.82263573988386851</v>
      </c>
      <c r="T45" s="16">
        <v>2.7169202730519091</v>
      </c>
      <c r="U45" s="17">
        <v>109.25220989194092</v>
      </c>
      <c r="V45" s="18">
        <v>0.82262600147622833</v>
      </c>
      <c r="W45" s="28">
        <v>2.6184327277097763</v>
      </c>
      <c r="X45" s="17">
        <v>104.01717357660827</v>
      </c>
      <c r="Y45" s="29">
        <v>0.82263573988386851</v>
      </c>
      <c r="Z45" s="16">
        <v>2.5731364570990496</v>
      </c>
      <c r="AA45" s="17">
        <v>98.815740216193447</v>
      </c>
      <c r="AB45" s="18">
        <v>0.82263573988386851</v>
      </c>
      <c r="AC45" s="27"/>
      <c r="AD45">
        <f t="shared" si="0"/>
        <v>5.5</v>
      </c>
    </row>
    <row r="46" spans="1:30" x14ac:dyDescent="0.35">
      <c r="A46" s="16">
        <v>5.625</v>
      </c>
      <c r="B46" s="16">
        <v>2.8776487717061925</v>
      </c>
      <c r="C46" s="17">
        <v>108.24166104771875</v>
      </c>
      <c r="D46" s="18">
        <v>0.70908017446150784</v>
      </c>
      <c r="E46" s="28">
        <v>2.7931642029256256</v>
      </c>
      <c r="F46" s="17">
        <v>103.42690422822186</v>
      </c>
      <c r="G46" s="29">
        <v>0.70909215794726577</v>
      </c>
      <c r="H46" s="16">
        <v>2.6954523305077465</v>
      </c>
      <c r="I46" s="17">
        <v>97.863049513084874</v>
      </c>
      <c r="J46" s="18">
        <v>0.70909215794726577</v>
      </c>
      <c r="K46" s="25">
        <v>2.9038815160784157</v>
      </c>
      <c r="L46" s="23">
        <v>111.47980156597471</v>
      </c>
      <c r="M46" s="30">
        <v>0.70909215794726577</v>
      </c>
      <c r="N46" s="16">
        <v>2.8176264626085623</v>
      </c>
      <c r="O46" s="17">
        <v>106.41422406813635</v>
      </c>
      <c r="P46" s="18">
        <v>0.70909215794726577</v>
      </c>
      <c r="Q46" s="25">
        <v>2.7159975429679379</v>
      </c>
      <c r="R46" s="23">
        <v>100.32802429697894</v>
      </c>
      <c r="S46" s="30">
        <v>0.70909215794726577</v>
      </c>
      <c r="T46" s="16">
        <v>2.8640228232866827</v>
      </c>
      <c r="U46" s="17">
        <v>112.11623271522761</v>
      </c>
      <c r="V46" s="18">
        <v>0.70908017446150784</v>
      </c>
      <c r="W46" s="28">
        <v>2.7695532798944811</v>
      </c>
      <c r="X46" s="17">
        <v>106.78672685650275</v>
      </c>
      <c r="Y46" s="29">
        <v>0.70909215794726577</v>
      </c>
      <c r="Z46" s="16">
        <v>2.7260833610246467</v>
      </c>
      <c r="AA46" s="17">
        <v>101.5418235772181</v>
      </c>
      <c r="AB46" s="18">
        <v>0.70909215794726577</v>
      </c>
      <c r="AC46" s="27"/>
      <c r="AD46">
        <f t="shared" si="0"/>
        <v>5.625</v>
      </c>
    </row>
    <row r="47" spans="1:30" x14ac:dyDescent="0.35">
      <c r="A47" s="16">
        <v>5.75</v>
      </c>
      <c r="B47" s="16">
        <v>2.9899621700555619</v>
      </c>
      <c r="C47" s="17">
        <v>111.23162321777431</v>
      </c>
      <c r="D47" s="18">
        <v>0.57655006858255065</v>
      </c>
      <c r="E47" s="28">
        <v>2.9087545416270646</v>
      </c>
      <c r="F47" s="17">
        <v>106.33565876984892</v>
      </c>
      <c r="G47" s="29">
        <v>0.57656038667057785</v>
      </c>
      <c r="H47" s="16">
        <v>2.8147933514973151</v>
      </c>
      <c r="I47" s="17">
        <v>100.67784286458219</v>
      </c>
      <c r="J47" s="18">
        <v>0.57656038667057785</v>
      </c>
      <c r="K47" s="25">
        <v>3.015085774305033</v>
      </c>
      <c r="L47" s="23">
        <v>114.49488734027975</v>
      </c>
      <c r="M47" s="30">
        <v>0.57656038667057785</v>
      </c>
      <c r="N47" s="16">
        <v>2.9321853331321188</v>
      </c>
      <c r="O47" s="17">
        <v>109.34640940126847</v>
      </c>
      <c r="P47" s="18">
        <v>0.57656038667057785</v>
      </c>
      <c r="Q47" s="25">
        <v>2.8344861489575006</v>
      </c>
      <c r="R47" s="23">
        <v>103.16251044593643</v>
      </c>
      <c r="S47" s="30">
        <v>0.57656038667057785</v>
      </c>
      <c r="T47" s="16">
        <v>2.9767343436514793</v>
      </c>
      <c r="U47" s="17">
        <v>115.09296705887908</v>
      </c>
      <c r="V47" s="18">
        <v>0.57655006858255065</v>
      </c>
      <c r="W47" s="28">
        <v>2.8859636981156038</v>
      </c>
      <c r="X47" s="17">
        <v>109.67269055461836</v>
      </c>
      <c r="Y47" s="29">
        <v>0.57656038667057785</v>
      </c>
      <c r="Z47" s="16">
        <v>2.8441544198491311</v>
      </c>
      <c r="AA47" s="17">
        <v>104.38597799706723</v>
      </c>
      <c r="AB47" s="18">
        <v>0.57656038667057785</v>
      </c>
      <c r="AC47" s="27"/>
      <c r="AD47">
        <f t="shared" si="0"/>
        <v>5.75</v>
      </c>
    </row>
    <row r="48" spans="1:30" x14ac:dyDescent="0.35">
      <c r="A48" s="16">
        <v>5.875</v>
      </c>
      <c r="B48" s="16">
        <v>2.9830559230089349</v>
      </c>
      <c r="C48" s="17">
        <v>114.21467914078325</v>
      </c>
      <c r="D48" s="18">
        <v>0.44141627773469783</v>
      </c>
      <c r="E48" s="28">
        <v>2.9055629806671366</v>
      </c>
      <c r="F48" s="17">
        <v>109.24122175051606</v>
      </c>
      <c r="G48" s="29">
        <v>0.44142592117490193</v>
      </c>
      <c r="H48" s="16">
        <v>2.8158403664266625</v>
      </c>
      <c r="I48" s="17">
        <v>103.49368323100884</v>
      </c>
      <c r="J48" s="18">
        <v>0.44142592117490193</v>
      </c>
      <c r="K48" s="25">
        <v>3.0069399172868132</v>
      </c>
      <c r="L48" s="23">
        <v>117.50182725756656</v>
      </c>
      <c r="M48" s="30">
        <v>0.44142592117490193</v>
      </c>
      <c r="N48" s="16">
        <v>2.927845018060323</v>
      </c>
      <c r="O48" s="17">
        <v>112.2742544193288</v>
      </c>
      <c r="P48" s="18">
        <v>0.44142592117490193</v>
      </c>
      <c r="Q48" s="25">
        <v>2.8345839343792458</v>
      </c>
      <c r="R48" s="23">
        <v>105.99709438031567</v>
      </c>
      <c r="S48" s="30">
        <v>0.44142592117490193</v>
      </c>
      <c r="T48" s="16">
        <v>2.9703341258655511</v>
      </c>
      <c r="U48" s="17">
        <v>118.06330118474463</v>
      </c>
      <c r="V48" s="18">
        <v>0.44141627773469783</v>
      </c>
      <c r="W48" s="28">
        <v>2.8837468413336658</v>
      </c>
      <c r="X48" s="17">
        <v>112.55643739595202</v>
      </c>
      <c r="Y48" s="29">
        <v>0.44142592117490193</v>
      </c>
      <c r="Z48" s="16">
        <v>2.8437873648235272</v>
      </c>
      <c r="AA48" s="17">
        <v>107.22976536189076</v>
      </c>
      <c r="AB48" s="18">
        <v>0.44142592117490193</v>
      </c>
      <c r="AC48" s="27"/>
      <c r="AD48">
        <f t="shared" si="0"/>
        <v>5.875</v>
      </c>
    </row>
    <row r="49" spans="1:30" x14ac:dyDescent="0.35">
      <c r="A49" s="16">
        <v>6</v>
      </c>
      <c r="B49" s="16">
        <v>2.9107644989484696</v>
      </c>
      <c r="C49" s="17">
        <v>117.12544363973171</v>
      </c>
      <c r="D49" s="18">
        <v>0.31899404984649093</v>
      </c>
      <c r="E49" s="28">
        <v>2.8366572595550834</v>
      </c>
      <c r="F49" s="17">
        <v>112.07787901007114</v>
      </c>
      <c r="G49" s="29">
        <v>0.31900379436441473</v>
      </c>
      <c r="H49" s="16">
        <v>2.7507949215780929</v>
      </c>
      <c r="I49" s="17">
        <v>106.24447815258694</v>
      </c>
      <c r="J49" s="18">
        <v>0.31900379436441473</v>
      </c>
      <c r="K49" s="25">
        <v>2.933526867720806</v>
      </c>
      <c r="L49" s="23">
        <v>120.43535412528736</v>
      </c>
      <c r="M49" s="30">
        <v>0.31900379436441473</v>
      </c>
      <c r="N49" s="16">
        <v>2.8578951508105095</v>
      </c>
      <c r="O49" s="17">
        <v>115.1321495701393</v>
      </c>
      <c r="P49" s="18">
        <v>0.31900379436441473</v>
      </c>
      <c r="Q49" s="25">
        <v>2.768673861470468</v>
      </c>
      <c r="R49" s="23">
        <v>108.76576824178613</v>
      </c>
      <c r="S49" s="30">
        <v>0.31900379436441473</v>
      </c>
      <c r="T49" s="16">
        <v>2.8985180674083524</v>
      </c>
      <c r="U49" s="17">
        <v>120.96181925215298</v>
      </c>
      <c r="V49" s="18">
        <v>0.31899404984649093</v>
      </c>
      <c r="W49" s="28">
        <v>2.8157428827697162</v>
      </c>
      <c r="X49" s="17">
        <v>115.37218027872173</v>
      </c>
      <c r="Y49" s="29">
        <v>0.31900379436441473</v>
      </c>
      <c r="Z49" s="16">
        <v>2.7774538486400164</v>
      </c>
      <c r="AA49" s="17">
        <v>110.00721921053078</v>
      </c>
      <c r="AB49" s="18">
        <v>0.31900379436441473</v>
      </c>
      <c r="AC49" s="27"/>
      <c r="AD49">
        <f t="shared" si="0"/>
        <v>6</v>
      </c>
    </row>
    <row r="50" spans="1:30" x14ac:dyDescent="0.35">
      <c r="A50" s="16">
        <v>6.125</v>
      </c>
      <c r="B50" s="16">
        <v>2.8558124594188437</v>
      </c>
      <c r="C50" s="17">
        <v>119.98125609915056</v>
      </c>
      <c r="D50" s="18">
        <v>0.21896580899836968</v>
      </c>
      <c r="E50" s="28">
        <v>2.783889952118189</v>
      </c>
      <c r="F50" s="17">
        <v>114.86176896218933</v>
      </c>
      <c r="G50" s="29">
        <v>0.21897343941549022</v>
      </c>
      <c r="H50" s="16">
        <v>2.7005404185452448</v>
      </c>
      <c r="I50" s="17">
        <v>108.94501857113218</v>
      </c>
      <c r="J50" s="18">
        <v>0.21897343941549022</v>
      </c>
      <c r="K50" s="25">
        <v>2.8778204087784034</v>
      </c>
      <c r="L50" s="23">
        <v>123.31317453406577</v>
      </c>
      <c r="M50" s="30">
        <v>0.21897343941549022</v>
      </c>
      <c r="N50" s="16">
        <v>2.8044298856662482</v>
      </c>
      <c r="O50" s="17">
        <v>117.93657945580556</v>
      </c>
      <c r="P50" s="18">
        <v>0.21897343941549022</v>
      </c>
      <c r="Q50" s="25">
        <v>2.7178367615234191</v>
      </c>
      <c r="R50" s="23">
        <v>111.48360500330955</v>
      </c>
      <c r="S50" s="30">
        <v>0.21897343941549022</v>
      </c>
      <c r="T50" s="16">
        <v>2.8438372946215265</v>
      </c>
      <c r="U50" s="17">
        <v>123.8056565467745</v>
      </c>
      <c r="V50" s="18">
        <v>0.21896580899836968</v>
      </c>
      <c r="W50" s="28">
        <v>2.7635330257817494</v>
      </c>
      <c r="X50" s="17">
        <v>118.13571330450348</v>
      </c>
      <c r="Y50" s="29">
        <v>0.21897343941549022</v>
      </c>
      <c r="Z50" s="16">
        <v>2.7263311076012626</v>
      </c>
      <c r="AA50" s="17">
        <v>112.73355031813205</v>
      </c>
      <c r="AB50" s="18">
        <v>0.21897343941549022</v>
      </c>
      <c r="AC50" s="27"/>
      <c r="AD50">
        <f t="shared" si="0"/>
        <v>6.125</v>
      </c>
    </row>
    <row r="51" spans="1:30" x14ac:dyDescent="0.35">
      <c r="A51" s="16">
        <v>6.25</v>
      </c>
      <c r="B51" s="16">
        <v>2.8253321444021724</v>
      </c>
      <c r="C51" s="17">
        <v>122.80658824355272</v>
      </c>
      <c r="D51" s="18">
        <v>0.14413072703983548</v>
      </c>
      <c r="E51" s="28">
        <v>2.7552560253421272</v>
      </c>
      <c r="F51" s="17">
        <v>117.61702498753145</v>
      </c>
      <c r="G51" s="29">
        <v>0.14413564301651788</v>
      </c>
      <c r="H51" s="16">
        <v>2.6740364476681413</v>
      </c>
      <c r="I51" s="17">
        <v>111.61905501880032</v>
      </c>
      <c r="J51" s="18">
        <v>0.14413564301651788</v>
      </c>
      <c r="K51" s="25">
        <v>2.8466888983574257</v>
      </c>
      <c r="L51" s="23">
        <v>126.15986343242319</v>
      </c>
      <c r="M51" s="30">
        <v>0.14413564301651788</v>
      </c>
      <c r="N51" s="16">
        <v>2.7751946183262195</v>
      </c>
      <c r="O51" s="17">
        <v>120.71177407413178</v>
      </c>
      <c r="P51" s="18">
        <v>0.14413564301651788</v>
      </c>
      <c r="Q51" s="25">
        <v>2.6908279768816019</v>
      </c>
      <c r="R51" s="23">
        <v>114.17443298019116</v>
      </c>
      <c r="S51" s="30">
        <v>0.14413564301651788</v>
      </c>
      <c r="T51" s="16">
        <v>2.8135503702973765</v>
      </c>
      <c r="U51" s="17">
        <v>126.61920691707188</v>
      </c>
      <c r="V51" s="18">
        <v>0.14413072703983548</v>
      </c>
      <c r="W51" s="28">
        <v>2.7353347639069776</v>
      </c>
      <c r="X51" s="17">
        <v>120.87104806841046</v>
      </c>
      <c r="Y51" s="29">
        <v>0.14413564301651788</v>
      </c>
      <c r="Z51" s="16">
        <v>2.6990751754302753</v>
      </c>
      <c r="AA51" s="17">
        <v>115.43262549356233</v>
      </c>
      <c r="AB51" s="18">
        <v>0.14413564301651788</v>
      </c>
      <c r="AC51" s="27"/>
      <c r="AD51">
        <f t="shared" si="0"/>
        <v>6.25</v>
      </c>
    </row>
    <row r="52" spans="1:30" x14ac:dyDescent="0.35">
      <c r="A52" s="16">
        <v>6.375</v>
      </c>
      <c r="B52" s="16">
        <v>2.8823585738774926</v>
      </c>
      <c r="C52" s="17">
        <v>125.68894681743022</v>
      </c>
      <c r="D52" s="18">
        <v>9.2166599072242866E-2</v>
      </c>
      <c r="E52" s="28">
        <v>2.8139207410325535</v>
      </c>
      <c r="F52" s="17">
        <v>120.430945728564</v>
      </c>
      <c r="G52" s="29">
        <v>9.2169348937681569E-2</v>
      </c>
      <c r="H52" s="16">
        <v>2.7345848207227199</v>
      </c>
      <c r="I52" s="17">
        <v>114.35363983952304</v>
      </c>
      <c r="J52" s="18">
        <v>9.2169348937681569E-2</v>
      </c>
      <c r="K52" s="25">
        <v>2.9031279019595919</v>
      </c>
      <c r="L52" s="23">
        <v>129.06299133438279</v>
      </c>
      <c r="M52" s="30">
        <v>9.2169348937681569E-2</v>
      </c>
      <c r="N52" s="16">
        <v>2.8333135239897378</v>
      </c>
      <c r="O52" s="17">
        <v>123.54508759812153</v>
      </c>
      <c r="P52" s="18">
        <v>9.2169348937681569E-2</v>
      </c>
      <c r="Q52" s="25">
        <v>2.7509201914468768</v>
      </c>
      <c r="R52" s="23">
        <v>116.92535317163804</v>
      </c>
      <c r="S52" s="30">
        <v>9.2169348937681569E-2</v>
      </c>
      <c r="T52" s="16">
        <v>2.8707084027666165</v>
      </c>
      <c r="U52" s="17">
        <v>129.4899153198385</v>
      </c>
      <c r="V52" s="18">
        <v>9.2166599072242866E-2</v>
      </c>
      <c r="W52" s="28">
        <v>2.7943417901211038</v>
      </c>
      <c r="X52" s="17">
        <v>123.66538985853157</v>
      </c>
      <c r="Y52" s="29">
        <v>9.2169348937681569E-2</v>
      </c>
      <c r="Z52" s="16">
        <v>2.7589434849088197</v>
      </c>
      <c r="AA52" s="17">
        <v>118.19156897847115</v>
      </c>
      <c r="AB52" s="18">
        <v>9.2169348937681569E-2</v>
      </c>
      <c r="AC52" s="27"/>
      <c r="AD52">
        <f t="shared" si="0"/>
        <v>6.375</v>
      </c>
    </row>
    <row r="53" spans="1:30" x14ac:dyDescent="0.35">
      <c r="A53" s="16">
        <v>6.5</v>
      </c>
      <c r="B53" s="16">
        <v>2.9574885310634587</v>
      </c>
      <c r="C53" s="17">
        <v>128.64643534849367</v>
      </c>
      <c r="D53" s="18">
        <v>5.8266665658706335E-2</v>
      </c>
      <c r="E53" s="28">
        <v>2.8902800542575924</v>
      </c>
      <c r="F53" s="17">
        <v>123.32122578282159</v>
      </c>
      <c r="G53" s="29">
        <v>5.8268364057049736E-2</v>
      </c>
      <c r="H53" s="16">
        <v>2.8123619273801528</v>
      </c>
      <c r="I53" s="17">
        <v>117.16600176690319</v>
      </c>
      <c r="J53" s="18">
        <v>5.8268364057049736E-2</v>
      </c>
      <c r="K53" s="25">
        <v>2.9778053462613481</v>
      </c>
      <c r="L53" s="23">
        <v>132.04079668064412</v>
      </c>
      <c r="M53" s="30">
        <v>5.8268364057049736E-2</v>
      </c>
      <c r="N53" s="16">
        <v>2.9092433459546219</v>
      </c>
      <c r="O53" s="17">
        <v>126.45433094407615</v>
      </c>
      <c r="P53" s="18">
        <v>5.8268364057049736E-2</v>
      </c>
      <c r="Q53" s="25">
        <v>2.8283348375548862</v>
      </c>
      <c r="R53" s="23">
        <v>119.75368800919293</v>
      </c>
      <c r="S53" s="30">
        <v>5.8268364057049736E-2</v>
      </c>
      <c r="T53" s="16">
        <v>2.9458798075231569</v>
      </c>
      <c r="U53" s="17">
        <v>132.43579512736167</v>
      </c>
      <c r="V53" s="18">
        <v>5.8266665658706335E-2</v>
      </c>
      <c r="W53" s="28">
        <v>2.8709020675596797</v>
      </c>
      <c r="X53" s="17">
        <v>126.53629192609125</v>
      </c>
      <c r="Y53" s="29">
        <v>5.8268364057049736E-2</v>
      </c>
      <c r="Z53" s="16">
        <v>2.8361805640577429</v>
      </c>
      <c r="AA53" s="17">
        <v>121.02774954252889</v>
      </c>
      <c r="AB53" s="18">
        <v>5.8268364057049736E-2</v>
      </c>
      <c r="AC53" s="27"/>
      <c r="AD53">
        <f t="shared" si="0"/>
        <v>6.5</v>
      </c>
    </row>
    <row r="54" spans="1:30" x14ac:dyDescent="0.35">
      <c r="A54" s="16">
        <v>6.625</v>
      </c>
      <c r="B54" s="16">
        <v>3.0357774358510343</v>
      </c>
      <c r="C54" s="17">
        <v>131.6822127843447</v>
      </c>
      <c r="D54" s="18">
        <v>3.7171205285535233E-2</v>
      </c>
      <c r="E54" s="28">
        <v>2.9696111474765599</v>
      </c>
      <c r="F54" s="17">
        <v>126.29083693029814</v>
      </c>
      <c r="G54" s="29">
        <v>3.7171355294610672E-2</v>
      </c>
      <c r="H54" s="16">
        <v>2.8929019825599607</v>
      </c>
      <c r="I54" s="17">
        <v>120.05890374946316</v>
      </c>
      <c r="J54" s="18">
        <v>3.7171355294610672E-2</v>
      </c>
      <c r="K54" s="25">
        <v>3.0556897399381762</v>
      </c>
      <c r="L54" s="23">
        <v>135.09648642058229</v>
      </c>
      <c r="M54" s="30">
        <v>3.7171355294610672E-2</v>
      </c>
      <c r="N54" s="16">
        <v>2.9881962365816257</v>
      </c>
      <c r="O54" s="17">
        <v>129.44252718065778</v>
      </c>
      <c r="P54" s="18">
        <v>3.7171355294610672E-2</v>
      </c>
      <c r="Q54" s="25">
        <v>2.90855675645484</v>
      </c>
      <c r="R54" s="23">
        <v>122.66224476564777</v>
      </c>
      <c r="S54" s="30">
        <v>3.7171355294610672E-2</v>
      </c>
      <c r="T54" s="16">
        <v>3.0241700921557833</v>
      </c>
      <c r="U54" s="17">
        <v>135.45996521951744</v>
      </c>
      <c r="V54" s="18">
        <v>3.7171205285535233E-2</v>
      </c>
      <c r="W54" s="28">
        <v>2.9503694177503261</v>
      </c>
      <c r="X54" s="17">
        <v>129.48666134384158</v>
      </c>
      <c r="Y54" s="29">
        <v>3.7171355294610672E-2</v>
      </c>
      <c r="Z54" s="16">
        <v>2.916246042537296</v>
      </c>
      <c r="AA54" s="17">
        <v>123.94399558506619</v>
      </c>
      <c r="AB54" s="18">
        <v>3.7171355294610672E-2</v>
      </c>
      <c r="AC54" s="27"/>
      <c r="AD54">
        <f t="shared" si="0"/>
        <v>6.625</v>
      </c>
    </row>
    <row r="55" spans="1:30" x14ac:dyDescent="0.35">
      <c r="A55" s="16">
        <v>6.75</v>
      </c>
      <c r="B55" s="16">
        <v>3.0923023571613975</v>
      </c>
      <c r="C55" s="17">
        <v>134.7745151415061</v>
      </c>
      <c r="D55" s="18">
        <v>2.4439102327754932E-2</v>
      </c>
      <c r="E55" s="28">
        <v>3.0272705023788338</v>
      </c>
      <c r="F55" s="17">
        <v>129.31810743267698</v>
      </c>
      <c r="G55" s="29">
        <v>2.4439123540340779E-2</v>
      </c>
      <c r="H55" s="16">
        <v>2.9518904142114017</v>
      </c>
      <c r="I55" s="17">
        <v>123.01079416367456</v>
      </c>
      <c r="J55" s="18">
        <v>2.4439123540340779E-2</v>
      </c>
      <c r="K55" s="25">
        <v>3.1117718334989548</v>
      </c>
      <c r="L55" s="23">
        <v>138.20825825408124</v>
      </c>
      <c r="M55" s="30">
        <v>2.4439123540340779E-2</v>
      </c>
      <c r="N55" s="16">
        <v>3.0454506333029943</v>
      </c>
      <c r="O55" s="17">
        <v>132.48797781396078</v>
      </c>
      <c r="P55" s="18">
        <v>2.4439123540340779E-2</v>
      </c>
      <c r="Q55" s="25">
        <v>2.9672031387298321</v>
      </c>
      <c r="R55" s="23">
        <v>125.6294479043776</v>
      </c>
      <c r="S55" s="30">
        <v>2.4439123540340779E-2</v>
      </c>
      <c r="T55" s="16">
        <v>3.0807135170462301</v>
      </c>
      <c r="U55" s="17">
        <v>138.54067873656368</v>
      </c>
      <c r="V55" s="18">
        <v>2.4439102327754932E-2</v>
      </c>
      <c r="W55" s="28">
        <v>3.0081903721566254</v>
      </c>
      <c r="X55" s="17">
        <v>132.49485171599821</v>
      </c>
      <c r="Y55" s="29">
        <v>2.4439123540340779E-2</v>
      </c>
      <c r="Z55" s="16">
        <v>2.9747243932718224</v>
      </c>
      <c r="AA55" s="17">
        <v>126.91871997833802</v>
      </c>
      <c r="AB55" s="18">
        <v>2.4439123540340779E-2</v>
      </c>
      <c r="AC55" s="27"/>
      <c r="AD55">
        <f t="shared" si="0"/>
        <v>6.75</v>
      </c>
    </row>
    <row r="56" spans="1:30" x14ac:dyDescent="0.35">
      <c r="A56" s="16">
        <v>6.875</v>
      </c>
      <c r="B56" s="16">
        <v>3.0971779530362684</v>
      </c>
      <c r="C56" s="17">
        <v>137.87169309454237</v>
      </c>
      <c r="D56" s="18">
        <v>1.684460827468278E-2</v>
      </c>
      <c r="E56" s="28">
        <v>3.0335709835163902</v>
      </c>
      <c r="F56" s="17">
        <v>132.35167841619338</v>
      </c>
      <c r="G56" s="29">
        <v>1.6844575771503351E-2</v>
      </c>
      <c r="H56" s="16">
        <v>2.9598377259490132</v>
      </c>
      <c r="I56" s="17">
        <v>125.97063188962358</v>
      </c>
      <c r="J56" s="18">
        <v>1.6844575771503351E-2</v>
      </c>
      <c r="K56" s="25">
        <v>3.1161276610283015</v>
      </c>
      <c r="L56" s="23">
        <v>141.32438591510956</v>
      </c>
      <c r="M56" s="30">
        <v>1.6844575771503351E-2</v>
      </c>
      <c r="N56" s="16">
        <v>3.0512694052403013</v>
      </c>
      <c r="O56" s="17">
        <v>135.53924721920109</v>
      </c>
      <c r="P56" s="18">
        <v>1.6844575771503351E-2</v>
      </c>
      <c r="Q56" s="25">
        <v>2.9747451336934363</v>
      </c>
      <c r="R56" s="23">
        <v>128.60419303807103</v>
      </c>
      <c r="S56" s="30">
        <v>1.6844575771503351E-2</v>
      </c>
      <c r="T56" s="16">
        <v>3.0856609272664923</v>
      </c>
      <c r="U56" s="17">
        <v>141.62633966383018</v>
      </c>
      <c r="V56" s="18">
        <v>1.684460827468278E-2</v>
      </c>
      <c r="W56" s="28">
        <v>3.0147358986014994</v>
      </c>
      <c r="X56" s="17">
        <v>135.5095876145997</v>
      </c>
      <c r="Y56" s="29">
        <v>1.6844575771503351E-2</v>
      </c>
      <c r="Z56" s="16">
        <v>2.9820677452646009</v>
      </c>
      <c r="AA56" s="17">
        <v>129.9007877236026</v>
      </c>
      <c r="AB56" s="18">
        <v>1.6844575771503351E-2</v>
      </c>
      <c r="AC56" s="27"/>
      <c r="AD56">
        <f t="shared" si="0"/>
        <v>6.875</v>
      </c>
    </row>
    <row r="57" spans="1:30" x14ac:dyDescent="0.35">
      <c r="A57" s="16">
        <v>7</v>
      </c>
      <c r="B57" s="16">
        <v>3.0631946468065743</v>
      </c>
      <c r="C57" s="17">
        <v>140.93488774134894</v>
      </c>
      <c r="D57" s="18">
        <v>1.2277076646419385E-2</v>
      </c>
      <c r="E57" s="28">
        <v>3.0007437340250931</v>
      </c>
      <c r="F57" s="17">
        <v>135.35242215021847</v>
      </c>
      <c r="G57" s="29">
        <v>1.2276999849937137E-2</v>
      </c>
      <c r="H57" s="16">
        <v>2.9283431315032806</v>
      </c>
      <c r="I57" s="17">
        <v>128.89897502112686</v>
      </c>
      <c r="J57" s="18">
        <v>1.2276999849937137E-2</v>
      </c>
      <c r="K57" s="25">
        <v>3.0817118018345395</v>
      </c>
      <c r="L57" s="23">
        <v>144.40609771694409</v>
      </c>
      <c r="M57" s="30">
        <v>1.2276999849937137E-2</v>
      </c>
      <c r="N57" s="16">
        <v>3.0180384796255852</v>
      </c>
      <c r="O57" s="17">
        <v>138.55728569882666</v>
      </c>
      <c r="P57" s="18">
        <v>1.2276999849937137E-2</v>
      </c>
      <c r="Q57" s="25">
        <v>2.9429100632204044</v>
      </c>
      <c r="R57" s="23">
        <v>131.54710310129144</v>
      </c>
      <c r="S57" s="30">
        <v>1.2276999849937137E-2</v>
      </c>
      <c r="T57" s="16">
        <v>3.051703164151085</v>
      </c>
      <c r="U57" s="17">
        <v>144.67804282798127</v>
      </c>
      <c r="V57" s="18">
        <v>1.2277076646419385E-2</v>
      </c>
      <c r="W57" s="28">
        <v>2.9820738894370504</v>
      </c>
      <c r="X57" s="17">
        <v>138.49166150403676</v>
      </c>
      <c r="Y57" s="29">
        <v>1.2276999849937137E-2</v>
      </c>
      <c r="Z57" s="16">
        <v>2.950066141510284</v>
      </c>
      <c r="AA57" s="17">
        <v>132.8508538651129</v>
      </c>
      <c r="AB57" s="18">
        <v>1.2276999849937137E-2</v>
      </c>
      <c r="AC57" s="27"/>
      <c r="AD57">
        <f t="shared" si="0"/>
        <v>7</v>
      </c>
    </row>
    <row r="58" spans="1:30" x14ac:dyDescent="0.35">
      <c r="A58" s="16">
        <v>7.125</v>
      </c>
      <c r="B58" s="16">
        <v>3.0284415173491737</v>
      </c>
      <c r="C58" s="17">
        <v>143.96332925869811</v>
      </c>
      <c r="D58" s="18">
        <v>9.4499122267284654E-3</v>
      </c>
      <c r="E58" s="28">
        <v>2.9669274778459194</v>
      </c>
      <c r="F58" s="17">
        <v>138.3193496280644</v>
      </c>
      <c r="G58" s="29">
        <v>9.4496749949730813E-3</v>
      </c>
      <c r="H58" s="16">
        <v>2.8956200241430428</v>
      </c>
      <c r="I58" s="17">
        <v>131.79459504526992</v>
      </c>
      <c r="J58" s="18">
        <v>9.4496749949730813E-3</v>
      </c>
      <c r="K58" s="25">
        <v>3.0465859828329234</v>
      </c>
      <c r="L58" s="23">
        <v>147.45268369977703</v>
      </c>
      <c r="M58" s="30">
        <v>9.4496749949730813E-3</v>
      </c>
      <c r="N58" s="16">
        <v>2.9838775101605308</v>
      </c>
      <c r="O58" s="17">
        <v>141.5411632089872</v>
      </c>
      <c r="P58" s="18">
        <v>9.4496749949730813E-3</v>
      </c>
      <c r="Q58" s="25">
        <v>2.9098957886100116</v>
      </c>
      <c r="R58" s="23">
        <v>134.45699888990146</v>
      </c>
      <c r="S58" s="30">
        <v>9.4496749949730813E-3</v>
      </c>
      <c r="T58" s="16">
        <v>3.0169343469794234</v>
      </c>
      <c r="U58" s="17">
        <v>147.69497717496068</v>
      </c>
      <c r="V58" s="18">
        <v>9.4499122267284654E-3</v>
      </c>
      <c r="W58" s="28">
        <v>2.9483599127432281</v>
      </c>
      <c r="X58" s="17">
        <v>141.44002141677998</v>
      </c>
      <c r="Y58" s="29">
        <v>9.4496749949730813E-3</v>
      </c>
      <c r="Z58" s="16">
        <v>2.9169091017473932</v>
      </c>
      <c r="AA58" s="17">
        <v>135.76776296686029</v>
      </c>
      <c r="AB58" s="18">
        <v>9.4496749949730813E-3</v>
      </c>
      <c r="AC58" s="27"/>
      <c r="AD58">
        <f t="shared" si="0"/>
        <v>7.125</v>
      </c>
    </row>
    <row r="59" spans="1:30" x14ac:dyDescent="0.35">
      <c r="A59" s="16">
        <v>7.25</v>
      </c>
      <c r="B59" s="16">
        <v>3.0011278862221031</v>
      </c>
      <c r="C59" s="17">
        <v>146.9644571449202</v>
      </c>
      <c r="D59" s="18">
        <v>7.6088254970790642E-3</v>
      </c>
      <c r="E59" s="28">
        <v>2.940603146975461</v>
      </c>
      <c r="F59" s="17">
        <v>141.25995277503986</v>
      </c>
      <c r="G59" s="29">
        <v>7.6080538278613758E-3</v>
      </c>
      <c r="H59" s="16">
        <v>2.870438028727726</v>
      </c>
      <c r="I59" s="17">
        <v>134.66503307399765</v>
      </c>
      <c r="J59" s="18">
        <v>7.6080538278613758E-3</v>
      </c>
      <c r="K59" s="25">
        <v>3.0188964821305477</v>
      </c>
      <c r="L59" s="23">
        <v>150.47158018190757</v>
      </c>
      <c r="M59" s="30">
        <v>7.6080538278613758E-3</v>
      </c>
      <c r="N59" s="16">
        <v>2.9571966725050625</v>
      </c>
      <c r="O59" s="17">
        <v>144.49835988149226</v>
      </c>
      <c r="P59" s="18">
        <v>7.6080538278613758E-3</v>
      </c>
      <c r="Q59" s="25">
        <v>2.8844135720929911</v>
      </c>
      <c r="R59" s="23">
        <v>137.34141246199445</v>
      </c>
      <c r="S59" s="30">
        <v>7.6080538278613758E-3</v>
      </c>
      <c r="T59" s="16">
        <v>2.9896114961120022</v>
      </c>
      <c r="U59" s="17">
        <v>150.68458867107267</v>
      </c>
      <c r="V59" s="18">
        <v>7.6088254970790642E-3</v>
      </c>
      <c r="W59" s="28">
        <v>2.9221493417528155</v>
      </c>
      <c r="X59" s="17">
        <v>144.36217075853281</v>
      </c>
      <c r="Y59" s="29">
        <v>7.6080538278613758E-3</v>
      </c>
      <c r="Z59" s="16">
        <v>2.8912793524844962</v>
      </c>
      <c r="AA59" s="17">
        <v>138.65904231934479</v>
      </c>
      <c r="AB59" s="18">
        <v>7.6080538278613758E-3</v>
      </c>
      <c r="AC59" s="27"/>
      <c r="AD59">
        <f t="shared" si="0"/>
        <v>7.25</v>
      </c>
    </row>
    <row r="60" spans="1:30" x14ac:dyDescent="0.35">
      <c r="A60" s="16">
        <v>7.375</v>
      </c>
      <c r="B60" s="16">
        <v>3.0175222157539672</v>
      </c>
      <c r="C60" s="17">
        <v>149.98197936067416</v>
      </c>
      <c r="D60" s="18">
        <v>6.3204185690628051E-3</v>
      </c>
      <c r="E60" s="28">
        <v>2.9578787463550946</v>
      </c>
      <c r="F60" s="17">
        <v>144.21783152139497</v>
      </c>
      <c r="G60" s="29">
        <v>6.3199680944600626E-3</v>
      </c>
      <c r="H60" s="16">
        <v>2.8887397066081708</v>
      </c>
      <c r="I60" s="17">
        <v>137.55377278060581</v>
      </c>
      <c r="J60" s="18">
        <v>6.3199680944600626E-3</v>
      </c>
      <c r="K60" s="25">
        <v>3.0349402418278828</v>
      </c>
      <c r="L60" s="23">
        <v>153.50652042373545</v>
      </c>
      <c r="M60" s="30">
        <v>6.3199680944600626E-3</v>
      </c>
      <c r="N60" s="16">
        <v>2.9741449321401916</v>
      </c>
      <c r="O60" s="17">
        <v>147.47250481363244</v>
      </c>
      <c r="P60" s="18">
        <v>6.3199680944600626E-3</v>
      </c>
      <c r="Q60" s="25">
        <v>2.9024393444901682</v>
      </c>
      <c r="R60" s="23">
        <v>140.24385180648463</v>
      </c>
      <c r="S60" s="30">
        <v>6.3199680944600626E-3</v>
      </c>
      <c r="T60" s="16">
        <v>3.0059773989558987</v>
      </c>
      <c r="U60" s="17">
        <v>153.69056607002858</v>
      </c>
      <c r="V60" s="18">
        <v>6.3204185690628051E-3</v>
      </c>
      <c r="W60" s="28">
        <v>2.9395084844452519</v>
      </c>
      <c r="X60" s="17">
        <v>147.30167924297805</v>
      </c>
      <c r="Y60" s="29">
        <v>6.3199680944600626E-3</v>
      </c>
      <c r="Z60" s="16">
        <v>2.9091700090287667</v>
      </c>
      <c r="AA60" s="17">
        <v>141.56821232837356</v>
      </c>
      <c r="AB60" s="18">
        <v>6.3199680944600626E-3</v>
      </c>
      <c r="AC60" s="27"/>
      <c r="AD60">
        <f t="shared" si="0"/>
        <v>7.375</v>
      </c>
    </row>
    <row r="61" spans="1:30" x14ac:dyDescent="0.35">
      <c r="A61" s="16">
        <v>7.5</v>
      </c>
      <c r="B61" s="16">
        <v>3.0131713761573353</v>
      </c>
      <c r="C61" s="17">
        <v>152.9951507368315</v>
      </c>
      <c r="D61" s="18">
        <v>5.3714892252817318E-3</v>
      </c>
      <c r="E61" s="28">
        <v>2.9544492533922262</v>
      </c>
      <c r="F61" s="17">
        <v>147.1722807747872</v>
      </c>
      <c r="G61" s="29">
        <v>5.3709578966107795E-3</v>
      </c>
      <c r="H61" s="16">
        <v>2.8863796608383874</v>
      </c>
      <c r="I61" s="17">
        <v>140.44015244144421</v>
      </c>
      <c r="J61" s="18">
        <v>5.3709578966107795E-3</v>
      </c>
      <c r="K61" s="25">
        <v>3.0302293941893748</v>
      </c>
      <c r="L61" s="23">
        <v>156.53674981792483</v>
      </c>
      <c r="M61" s="30">
        <v>5.3709578966107795E-3</v>
      </c>
      <c r="N61" s="16">
        <v>2.9703794741648677</v>
      </c>
      <c r="O61" s="17">
        <v>150.44288428779731</v>
      </c>
      <c r="P61" s="18">
        <v>5.3709578966107795E-3</v>
      </c>
      <c r="Q61" s="25">
        <v>2.8997968993338965</v>
      </c>
      <c r="R61" s="23">
        <v>143.14364870581852</v>
      </c>
      <c r="S61" s="30">
        <v>5.3709578966107795E-3</v>
      </c>
      <c r="T61" s="16">
        <v>3.0016098891251306</v>
      </c>
      <c r="U61" s="17">
        <v>156.6921759591537</v>
      </c>
      <c r="V61" s="18">
        <v>5.3714892252817318E-3</v>
      </c>
      <c r="W61" s="28">
        <v>2.9361773253129315</v>
      </c>
      <c r="X61" s="17">
        <v>150.23785656829099</v>
      </c>
      <c r="Y61" s="29">
        <v>5.3709578966107795E-3</v>
      </c>
      <c r="Z61" s="16">
        <v>2.9063889994071248</v>
      </c>
      <c r="AA61" s="17">
        <v>144.47460132778068</v>
      </c>
      <c r="AB61" s="18">
        <v>5.3709578966107795E-3</v>
      </c>
      <c r="AC61" s="27"/>
      <c r="AD61">
        <f t="shared" si="0"/>
        <v>7.5</v>
      </c>
    </row>
    <row r="62" spans="1:30" x14ac:dyDescent="0.35">
      <c r="A62" s="16">
        <v>7.625</v>
      </c>
      <c r="B62" s="16">
        <v>3.0413340369019859</v>
      </c>
      <c r="C62" s="17">
        <v>156.03648477373349</v>
      </c>
      <c r="D62" s="18">
        <v>4.6413419375452448E-3</v>
      </c>
      <c r="E62" s="28">
        <v>2.9834589366680535</v>
      </c>
      <c r="F62" s="17">
        <v>150.15573971145525</v>
      </c>
      <c r="G62" s="29">
        <v>4.6408780847337142E-3</v>
      </c>
      <c r="H62" s="16">
        <v>2.9163706669870559</v>
      </c>
      <c r="I62" s="17">
        <v>143.35652310843128</v>
      </c>
      <c r="J62" s="18">
        <v>4.6408780847337142E-3</v>
      </c>
      <c r="K62" s="25">
        <v>3.0580606767605922</v>
      </c>
      <c r="L62" s="23">
        <v>159.59481049468542</v>
      </c>
      <c r="M62" s="30">
        <v>4.6408780847337142E-3</v>
      </c>
      <c r="N62" s="16">
        <v>2.9990779465829567</v>
      </c>
      <c r="O62" s="17">
        <v>153.44196223438027</v>
      </c>
      <c r="P62" s="18">
        <v>4.6408780847337142E-3</v>
      </c>
      <c r="Q62" s="25">
        <v>2.9295260401141188</v>
      </c>
      <c r="R62" s="23">
        <v>146.07317474593265</v>
      </c>
      <c r="S62" s="30">
        <v>4.6408780847337142E-3</v>
      </c>
      <c r="T62" s="16">
        <v>3.0297483607718982</v>
      </c>
      <c r="U62" s="17">
        <v>159.72192431992559</v>
      </c>
      <c r="V62" s="18">
        <v>4.6413419375452448E-3</v>
      </c>
      <c r="W62" s="28">
        <v>2.965268612259504</v>
      </c>
      <c r="X62" s="17">
        <v>153.2031251805505</v>
      </c>
      <c r="Y62" s="29">
        <v>4.6408780847337142E-3</v>
      </c>
      <c r="Z62" s="16">
        <v>2.9359898521461325</v>
      </c>
      <c r="AA62" s="17">
        <v>147.4105911799268</v>
      </c>
      <c r="AB62" s="18">
        <v>4.6408780847337142E-3</v>
      </c>
      <c r="AC62" s="27"/>
      <c r="AD62">
        <f t="shared" si="0"/>
        <v>7.625</v>
      </c>
    </row>
    <row r="63" spans="1:30" x14ac:dyDescent="0.35">
      <c r="A63" s="16">
        <v>7.75</v>
      </c>
      <c r="B63" s="16">
        <v>3.0648758530425657</v>
      </c>
      <c r="C63" s="17">
        <v>159.10136062677606</v>
      </c>
      <c r="D63" s="18">
        <v>4.0583819571158933E-3</v>
      </c>
      <c r="E63" s="28">
        <v>3.0078730320735505</v>
      </c>
      <c r="F63" s="17">
        <v>153.1636127435288</v>
      </c>
      <c r="G63" s="29">
        <v>4.0579542691683628E-3</v>
      </c>
      <c r="H63" s="16">
        <v>2.9417889195016547</v>
      </c>
      <c r="I63" s="17">
        <v>146.29831202793292</v>
      </c>
      <c r="J63" s="18">
        <v>4.0579542691683628E-3</v>
      </c>
      <c r="K63" s="25">
        <v>3.0812729348156029</v>
      </c>
      <c r="L63" s="23">
        <v>162.67608342950103</v>
      </c>
      <c r="M63" s="30">
        <v>4.0579542691683628E-3</v>
      </c>
      <c r="N63" s="16">
        <v>3.0231794822582767</v>
      </c>
      <c r="O63" s="17">
        <v>156.46514171663856</v>
      </c>
      <c r="P63" s="18">
        <v>4.0579542691683628E-3</v>
      </c>
      <c r="Q63" s="25">
        <v>2.9546817863827437</v>
      </c>
      <c r="R63" s="23">
        <v>149.02785653231538</v>
      </c>
      <c r="S63" s="30">
        <v>4.0579542691683628E-3</v>
      </c>
      <c r="T63" s="16">
        <v>3.0532798985843832</v>
      </c>
      <c r="U63" s="17">
        <v>162.77520421850997</v>
      </c>
      <c r="V63" s="18">
        <v>4.0583819571158933E-3</v>
      </c>
      <c r="W63" s="28">
        <v>2.9897794608101802</v>
      </c>
      <c r="X63" s="17">
        <v>156.19290464136068</v>
      </c>
      <c r="Y63" s="29">
        <v>4.0579542691683628E-3</v>
      </c>
      <c r="Z63" s="16">
        <v>2.9610172713950584</v>
      </c>
      <c r="AA63" s="17">
        <v>150.37160845132186</v>
      </c>
      <c r="AB63" s="18">
        <v>4.0579542691683628E-3</v>
      </c>
      <c r="AC63" s="27"/>
      <c r="AD63">
        <f t="shared" si="0"/>
        <v>7.75</v>
      </c>
    </row>
    <row r="64" spans="1:30" x14ac:dyDescent="0.35">
      <c r="A64" s="16">
        <v>7.875</v>
      </c>
      <c r="B64" s="16">
        <v>3.0646530088596187</v>
      </c>
      <c r="C64" s="17">
        <v>162.16601363563566</v>
      </c>
      <c r="D64" s="18">
        <v>3.5775346540938995E-3</v>
      </c>
      <c r="E64" s="28">
        <v>3.0084689175365451</v>
      </c>
      <c r="F64" s="17">
        <v>156.17208166106533</v>
      </c>
      <c r="G64" s="29">
        <v>3.577092735525931E-3</v>
      </c>
      <c r="H64" s="16">
        <v>2.943348836211757</v>
      </c>
      <c r="I64" s="17">
        <v>149.24166086414468</v>
      </c>
      <c r="J64" s="18">
        <v>3.577092735525931E-3</v>
      </c>
      <c r="K64" s="25">
        <v>3.0807160183325961</v>
      </c>
      <c r="L64" s="23">
        <v>165.75679944783363</v>
      </c>
      <c r="M64" s="30">
        <v>3.577092735525931E-3</v>
      </c>
      <c r="N64" s="16">
        <v>3.0234772277488604</v>
      </c>
      <c r="O64" s="17">
        <v>159.48861894438741</v>
      </c>
      <c r="P64" s="18">
        <v>3.577092735525931E-3</v>
      </c>
      <c r="Q64" s="25">
        <v>2.9559911250505522</v>
      </c>
      <c r="R64" s="23">
        <v>151.98384765736594</v>
      </c>
      <c r="S64" s="30">
        <v>3.577092735525931E-3</v>
      </c>
      <c r="T64" s="16">
        <v>3.0530507334869945</v>
      </c>
      <c r="U64" s="17">
        <v>165.82825495199697</v>
      </c>
      <c r="V64" s="18">
        <v>3.5775346540938995E-3</v>
      </c>
      <c r="W64" s="28">
        <v>2.9904705082318155</v>
      </c>
      <c r="X64" s="17">
        <v>159.18337514959251</v>
      </c>
      <c r="Y64" s="29">
        <v>3.577092735525931E-3</v>
      </c>
      <c r="Z64" s="16">
        <v>2.9622036995688963</v>
      </c>
      <c r="AA64" s="17">
        <v>153.33381215089076</v>
      </c>
      <c r="AB64" s="18">
        <v>3.577092735525931E-3</v>
      </c>
      <c r="AC64" s="27"/>
      <c r="AD64">
        <f t="shared" si="0"/>
        <v>7.875</v>
      </c>
    </row>
    <row r="65" spans="1:30" x14ac:dyDescent="0.35">
      <c r="A65" s="16">
        <v>8</v>
      </c>
      <c r="B65" s="16">
        <v>3.0434412460012199</v>
      </c>
      <c r="C65" s="17">
        <v>165.20945488163687</v>
      </c>
      <c r="D65" s="18">
        <v>3.1727274132967824E-3</v>
      </c>
      <c r="E65" s="28">
        <v>2.9881356861634538</v>
      </c>
      <c r="F65" s="17">
        <v>159.16021734722878</v>
      </c>
      <c r="G65" s="29">
        <v>3.1723476731337508E-3</v>
      </c>
      <c r="H65" s="16">
        <v>2.9240224053269666</v>
      </c>
      <c r="I65" s="17">
        <v>152.16568326947166</v>
      </c>
      <c r="J65" s="18">
        <v>3.1723476731337508E-3</v>
      </c>
      <c r="K65" s="25">
        <v>3.0591856264719484</v>
      </c>
      <c r="L65" s="23">
        <v>168.81598507430559</v>
      </c>
      <c r="M65" s="30">
        <v>3.1723476731337508E-3</v>
      </c>
      <c r="N65" s="16">
        <v>3.0028401068953507</v>
      </c>
      <c r="O65" s="17">
        <v>162.49145905128276</v>
      </c>
      <c r="P65" s="18">
        <v>3.1723476731337508E-3</v>
      </c>
      <c r="Q65" s="25">
        <v>2.9364097210362328</v>
      </c>
      <c r="R65" s="23">
        <v>154.92025737840217</v>
      </c>
      <c r="S65" s="30">
        <v>3.1723476731337508E-3</v>
      </c>
      <c r="T65" s="16">
        <v>3.0318503392952967</v>
      </c>
      <c r="U65" s="17">
        <v>168.86010529129226</v>
      </c>
      <c r="V65" s="18">
        <v>3.1727274132967824E-3</v>
      </c>
      <c r="W65" s="28">
        <v>2.9702537108479836</v>
      </c>
      <c r="X65" s="17">
        <v>162.15362886044048</v>
      </c>
      <c r="Y65" s="29">
        <v>3.1723476731337508E-3</v>
      </c>
      <c r="Z65" s="16">
        <v>2.9424974419160552</v>
      </c>
      <c r="AA65" s="17">
        <v>156.27630959280683</v>
      </c>
      <c r="AB65" s="18">
        <v>3.1723476731337508E-3</v>
      </c>
      <c r="AC65" s="27"/>
      <c r="AD65">
        <f t="shared" si="0"/>
        <v>8</v>
      </c>
    </row>
    <row r="66" spans="1:30" x14ac:dyDescent="0.35">
      <c r="A66" s="16">
        <v>8.125</v>
      </c>
      <c r="B66" s="16">
        <v>3.0176021478739021</v>
      </c>
      <c r="C66" s="17">
        <v>168.22705702951077</v>
      </c>
      <c r="D66" s="18">
        <v>2.8286577123291202E-3</v>
      </c>
      <c r="E66" s="28">
        <v>2.9631493836055385</v>
      </c>
      <c r="F66" s="17">
        <v>162.12336673083431</v>
      </c>
      <c r="G66" s="29">
        <v>2.8284036394523458E-3</v>
      </c>
      <c r="H66" s="16">
        <v>2.900021124075316</v>
      </c>
      <c r="I66" s="17">
        <v>155.06570439354698</v>
      </c>
      <c r="J66" s="18">
        <v>2.8284036394523458E-3</v>
      </c>
      <c r="K66" s="25">
        <v>3.0330309700029594</v>
      </c>
      <c r="L66" s="23">
        <v>171.84901604430854</v>
      </c>
      <c r="M66" s="30">
        <v>2.8284036394523458E-3</v>
      </c>
      <c r="N66" s="16">
        <v>2.9775596517014811</v>
      </c>
      <c r="O66" s="17">
        <v>165.46901870298424</v>
      </c>
      <c r="P66" s="18">
        <v>2.8284036394523458E-3</v>
      </c>
      <c r="Q66" s="25">
        <v>2.912161437636851</v>
      </c>
      <c r="R66" s="23">
        <v>157.83241881603902</v>
      </c>
      <c r="S66" s="30">
        <v>2.8284036394523458E-3</v>
      </c>
      <c r="T66" s="16">
        <v>3.0060276439213336</v>
      </c>
      <c r="U66" s="17">
        <v>171.86613293521359</v>
      </c>
      <c r="V66" s="18">
        <v>2.8286577123291202E-3</v>
      </c>
      <c r="W66" s="28">
        <v>2.9453860263076579</v>
      </c>
      <c r="X66" s="17">
        <v>165.09901488674814</v>
      </c>
      <c r="Y66" s="29">
        <v>2.8284036394523458E-3</v>
      </c>
      <c r="Z66" s="16">
        <v>2.9181282053080038</v>
      </c>
      <c r="AA66" s="17">
        <v>159.19443779811482</v>
      </c>
      <c r="AB66" s="18">
        <v>2.8284036394523458E-3</v>
      </c>
      <c r="AC66" s="27"/>
      <c r="AD66">
        <f t="shared" si="0"/>
        <v>8.125</v>
      </c>
    </row>
    <row r="67" spans="1:30" x14ac:dyDescent="0.35">
      <c r="A67" s="16">
        <v>8.25</v>
      </c>
      <c r="B67" s="16">
        <v>3.0036874602589938</v>
      </c>
      <c r="C67" s="17">
        <v>171.23074448976976</v>
      </c>
      <c r="D67" s="18">
        <v>2.5348916537141874E-3</v>
      </c>
      <c r="E67" s="28">
        <v>2.949974801135324</v>
      </c>
      <c r="F67" s="17">
        <v>165.07334153196962</v>
      </c>
      <c r="G67" s="29">
        <v>2.5346575993628055E-3</v>
      </c>
      <c r="H67" s="16">
        <v>2.8877041440923268</v>
      </c>
      <c r="I67" s="17">
        <v>157.95340853763932</v>
      </c>
      <c r="J67" s="18">
        <v>2.5346575993628055E-3</v>
      </c>
      <c r="K67" s="25">
        <v>3.018836805789288</v>
      </c>
      <c r="L67" s="23">
        <v>174.86785285009782</v>
      </c>
      <c r="M67" s="30">
        <v>2.5346575993628055E-3</v>
      </c>
      <c r="N67" s="16">
        <v>2.9641243577612268</v>
      </c>
      <c r="O67" s="17">
        <v>168.43314306074546</v>
      </c>
      <c r="P67" s="18">
        <v>2.5346575993628055E-3</v>
      </c>
      <c r="Q67" s="25">
        <v>2.8996256122162163</v>
      </c>
      <c r="R67" s="23">
        <v>160.73204442825525</v>
      </c>
      <c r="S67" s="30">
        <v>2.5346575993628055E-3</v>
      </c>
      <c r="T67" s="16">
        <v>2.9921125060117788</v>
      </c>
      <c r="U67" s="17">
        <v>174.85824544122536</v>
      </c>
      <c r="V67" s="18">
        <v>2.5348916537141874E-3</v>
      </c>
      <c r="W67" s="28">
        <v>2.9322999059743324</v>
      </c>
      <c r="X67" s="17">
        <v>168.03131479272247</v>
      </c>
      <c r="Y67" s="29">
        <v>2.5346575993628055E-3</v>
      </c>
      <c r="Z67" s="16">
        <v>2.9054852119348196</v>
      </c>
      <c r="AA67" s="17">
        <v>162.09992301004965</v>
      </c>
      <c r="AB67" s="18">
        <v>2.5346575993628055E-3</v>
      </c>
      <c r="AC67" s="27"/>
      <c r="AD67">
        <f t="shared" si="0"/>
        <v>8.25</v>
      </c>
    </row>
    <row r="68" spans="1:30" x14ac:dyDescent="0.35">
      <c r="A68" s="16">
        <v>8.375</v>
      </c>
      <c r="B68" s="16">
        <v>3.0328452487623134</v>
      </c>
      <c r="C68" s="17">
        <v>174.26358973853206</v>
      </c>
      <c r="D68" s="18">
        <v>2.2834617238176422E-3</v>
      </c>
      <c r="E68" s="28">
        <v>2.9798461560256913</v>
      </c>
      <c r="F68" s="17">
        <v>168.05318768799532</v>
      </c>
      <c r="G68" s="29">
        <v>2.2831805333155641E-3</v>
      </c>
      <c r="H68" s="16">
        <v>2.9184158064939636</v>
      </c>
      <c r="I68" s="17">
        <v>160.87182434413327</v>
      </c>
      <c r="J68" s="18">
        <v>2.2831805333155641E-3</v>
      </c>
      <c r="K68" s="25">
        <v>3.0477115196489493</v>
      </c>
      <c r="L68" s="23">
        <v>177.91556436974676</v>
      </c>
      <c r="M68" s="30">
        <v>2.2831805333155641E-3</v>
      </c>
      <c r="N68" s="16">
        <v>2.993742478574013</v>
      </c>
      <c r="O68" s="17">
        <v>171.42688553931947</v>
      </c>
      <c r="P68" s="18">
        <v>2.2831805333155641E-3</v>
      </c>
      <c r="Q68" s="25">
        <v>2.9301242694773526</v>
      </c>
      <c r="R68" s="23">
        <v>163.6621686977326</v>
      </c>
      <c r="S68" s="30">
        <v>2.2831805333155641E-3</v>
      </c>
      <c r="T68" s="16">
        <v>3.0212717442779278</v>
      </c>
      <c r="U68" s="17">
        <v>177.87951718550329</v>
      </c>
      <c r="V68" s="18">
        <v>2.2834617238176422E-3</v>
      </c>
      <c r="W68" s="28">
        <v>2.9622593274983537</v>
      </c>
      <c r="X68" s="17">
        <v>170.99357412022081</v>
      </c>
      <c r="Y68" s="29">
        <v>2.2831805333155641E-3</v>
      </c>
      <c r="Z68" s="16">
        <v>2.9358797524794795</v>
      </c>
      <c r="AA68" s="17">
        <v>165.03580276252913</v>
      </c>
      <c r="AB68" s="18">
        <v>2.2831805333155641E-3</v>
      </c>
      <c r="AC68" s="27"/>
      <c r="AD68">
        <f t="shared" si="0"/>
        <v>8.375</v>
      </c>
    </row>
    <row r="69" spans="1:30" x14ac:dyDescent="0.35">
      <c r="A69" s="16">
        <v>8.5</v>
      </c>
      <c r="B69" s="16">
        <v>3.0754766805230216</v>
      </c>
      <c r="C69" s="17">
        <v>177.33906641905509</v>
      </c>
      <c r="D69" s="18">
        <v>2.0652152352730398E-3</v>
      </c>
      <c r="E69" s="28">
        <v>3.0232147556109092</v>
      </c>
      <c r="F69" s="17">
        <v>171.07640244360624</v>
      </c>
      <c r="G69" s="29">
        <v>2.0650039723468039E-3</v>
      </c>
      <c r="H69" s="16">
        <v>2.9626363678965677</v>
      </c>
      <c r="I69" s="17">
        <v>163.83446071202985</v>
      </c>
      <c r="J69" s="18">
        <v>2.0650039723468039E-3</v>
      </c>
      <c r="K69" s="25">
        <v>3.0900729024168601</v>
      </c>
      <c r="L69" s="23">
        <v>181.00563727216363</v>
      </c>
      <c r="M69" s="30">
        <v>2.0650039723468039E-3</v>
      </c>
      <c r="N69" s="16">
        <v>3.0368574816031186</v>
      </c>
      <c r="O69" s="17">
        <v>174.46374302092258</v>
      </c>
      <c r="P69" s="18">
        <v>2.0650039723468039E-3</v>
      </c>
      <c r="Q69" s="25">
        <v>2.974132000313233</v>
      </c>
      <c r="R69" s="23">
        <v>166.63630069804583</v>
      </c>
      <c r="S69" s="30">
        <v>2.0650039723468039E-3</v>
      </c>
      <c r="T69" s="16">
        <v>3.0639114074394311</v>
      </c>
      <c r="U69" s="17">
        <v>180.94342859294272</v>
      </c>
      <c r="V69" s="18">
        <v>2.0652152352730398E-3</v>
      </c>
      <c r="W69" s="28">
        <v>3.0057233884743546</v>
      </c>
      <c r="X69" s="17">
        <v>173.99929750869518</v>
      </c>
      <c r="Y69" s="29">
        <v>2.0650039723468039E-3</v>
      </c>
      <c r="Z69" s="16">
        <v>2.9797833619575531</v>
      </c>
      <c r="AA69" s="17">
        <v>168.01558612448667</v>
      </c>
      <c r="AB69" s="18">
        <v>2.0650039723468039E-3</v>
      </c>
      <c r="AC69" s="27"/>
      <c r="AD69">
        <f t="shared" ref="AD69:AD101" si="1">AD68+0.125</f>
        <v>8.5</v>
      </c>
    </row>
    <row r="70" spans="1:30" x14ac:dyDescent="0.35">
      <c r="A70" s="16">
        <v>8.625</v>
      </c>
      <c r="B70" s="16">
        <v>3.1227119002602826</v>
      </c>
      <c r="C70" s="17">
        <v>180.46177831931536</v>
      </c>
      <c r="D70" s="18">
        <v>1.8741964829594936E-3</v>
      </c>
      <c r="E70" s="28">
        <v>3.0711301720742381</v>
      </c>
      <c r="F70" s="17">
        <v>174.14753261568049</v>
      </c>
      <c r="G70" s="29">
        <v>1.8739832567496208E-3</v>
      </c>
      <c r="H70" s="16">
        <v>3.0113464832901977</v>
      </c>
      <c r="I70" s="17">
        <v>166.84580719532005</v>
      </c>
      <c r="J70" s="18">
        <v>1.8739832567496208E-3</v>
      </c>
      <c r="K70" s="25">
        <v>3.1370566287419583</v>
      </c>
      <c r="L70" s="23">
        <v>184.14269390090558</v>
      </c>
      <c r="M70" s="30">
        <v>1.8739832567496208E-3</v>
      </c>
      <c r="N70" s="16">
        <v>3.0845354895181543</v>
      </c>
      <c r="O70" s="17">
        <v>177.54827851044072</v>
      </c>
      <c r="P70" s="18">
        <v>1.8739832567496208E-3</v>
      </c>
      <c r="Q70" s="25">
        <v>3.0226420472185924</v>
      </c>
      <c r="R70" s="23">
        <v>169.65894274526443</v>
      </c>
      <c r="S70" s="30">
        <v>1.8739832567496208E-3</v>
      </c>
      <c r="T70" s="16">
        <v>3.1111461461665701</v>
      </c>
      <c r="U70" s="17">
        <v>184.05457473910928</v>
      </c>
      <c r="V70" s="18">
        <v>1.8741964829594936E-3</v>
      </c>
      <c r="W70" s="28">
        <v>3.0537211852969719</v>
      </c>
      <c r="X70" s="17">
        <v>177.05301869399216</v>
      </c>
      <c r="Y70" s="29">
        <v>1.8739832567496208E-3</v>
      </c>
      <c r="Z70" s="16">
        <v>3.0281959631917728</v>
      </c>
      <c r="AA70" s="17">
        <v>171.04378208767844</v>
      </c>
      <c r="AB70" s="18">
        <v>1.8739832567496208E-3</v>
      </c>
      <c r="AC70" s="27"/>
      <c r="AD70">
        <f t="shared" si="1"/>
        <v>8.625</v>
      </c>
    </row>
    <row r="71" spans="1:30" x14ac:dyDescent="0.35">
      <c r="A71" s="16">
        <v>8.75</v>
      </c>
      <c r="B71" s="16">
        <v>3.1645671268798301</v>
      </c>
      <c r="C71" s="17">
        <v>183.62634544619519</v>
      </c>
      <c r="D71" s="18">
        <v>1.7058523616158353E-3</v>
      </c>
      <c r="E71" s="28">
        <v>3.1135640559513922</v>
      </c>
      <c r="F71" s="17">
        <v>177.26109667163189</v>
      </c>
      <c r="G71" s="29">
        <v>1.7056034804895789E-3</v>
      </c>
      <c r="H71" s="16">
        <v>3.0544714200163554</v>
      </c>
      <c r="I71" s="17">
        <v>169.90027861533639</v>
      </c>
      <c r="J71" s="18">
        <v>1.7056034804895789E-3</v>
      </c>
      <c r="K71" s="25">
        <v>3.1786869668617097</v>
      </c>
      <c r="L71" s="23">
        <v>187.32138086776729</v>
      </c>
      <c r="M71" s="30">
        <v>1.7056034804895789E-3</v>
      </c>
      <c r="N71" s="16">
        <v>3.1267614068854175</v>
      </c>
      <c r="O71" s="17">
        <v>180.67503991732613</v>
      </c>
      <c r="P71" s="18">
        <v>1.7056034804895789E-3</v>
      </c>
      <c r="Q71" s="25">
        <v>3.0655890449396046</v>
      </c>
      <c r="R71" s="23">
        <v>172.72453179020403</v>
      </c>
      <c r="S71" s="30">
        <v>1.7056034804895789E-3</v>
      </c>
      <c r="T71" s="16">
        <v>3.1529837367796771</v>
      </c>
      <c r="U71" s="17">
        <v>187.20755847588896</v>
      </c>
      <c r="V71" s="18">
        <v>1.7058523616158353E-3</v>
      </c>
      <c r="W71" s="28">
        <v>3.0962099536432555</v>
      </c>
      <c r="X71" s="17">
        <v>180.14922864763543</v>
      </c>
      <c r="Y71" s="29">
        <v>1.7056034804895789E-3</v>
      </c>
      <c r="Z71" s="16">
        <v>3.0710563003614388</v>
      </c>
      <c r="AA71" s="17">
        <v>174.11483838803989</v>
      </c>
      <c r="AB71" s="18">
        <v>1.7056034804895789E-3</v>
      </c>
      <c r="AC71" s="27"/>
      <c r="AD71">
        <f t="shared" si="1"/>
        <v>8.75</v>
      </c>
    </row>
    <row r="72" spans="1:30" x14ac:dyDescent="0.35">
      <c r="A72" s="16">
        <v>8.875</v>
      </c>
      <c r="B72" s="16">
        <v>3.1773583426855585</v>
      </c>
      <c r="C72" s="17">
        <v>186.80370378888074</v>
      </c>
      <c r="D72" s="18">
        <v>1.5568027205276856E-3</v>
      </c>
      <c r="E72" s="28">
        <v>3.1268538010154732</v>
      </c>
      <c r="F72" s="17">
        <v>180.38795047264736</v>
      </c>
      <c r="G72" s="29">
        <v>1.5565837604903049E-3</v>
      </c>
      <c r="H72" s="16">
        <v>3.0683410140991816</v>
      </c>
      <c r="I72" s="17">
        <v>172.96861962943558</v>
      </c>
      <c r="J72" s="18">
        <v>1.5565837604903049E-3</v>
      </c>
      <c r="K72" s="25">
        <v>3.1912825372598017</v>
      </c>
      <c r="L72" s="23">
        <v>190.5126634050271</v>
      </c>
      <c r="M72" s="30">
        <v>1.5565837604903049E-3</v>
      </c>
      <c r="N72" s="16">
        <v>3.1398682959833106</v>
      </c>
      <c r="O72" s="17">
        <v>183.81490821330945</v>
      </c>
      <c r="P72" s="18">
        <v>1.5565837604903049E-3</v>
      </c>
      <c r="Q72" s="25">
        <v>3.0793030464217734</v>
      </c>
      <c r="R72" s="23">
        <v>175.80383483662581</v>
      </c>
      <c r="S72" s="30">
        <v>1.5565837604903049E-3</v>
      </c>
      <c r="T72" s="16">
        <v>3.1657419377699552</v>
      </c>
      <c r="U72" s="17">
        <v>190.37330041365891</v>
      </c>
      <c r="V72" s="18">
        <v>1.5568027205276856E-3</v>
      </c>
      <c r="W72" s="28">
        <v>3.1095227365530369</v>
      </c>
      <c r="X72" s="17">
        <v>183.25875138418846</v>
      </c>
      <c r="Y72" s="29">
        <v>1.5565837604903049E-3</v>
      </c>
      <c r="Z72" s="16">
        <v>3.0846947012403598</v>
      </c>
      <c r="AA72" s="17">
        <v>177.19953308928024</v>
      </c>
      <c r="AB72" s="18">
        <v>1.5565837604903049E-3</v>
      </c>
      <c r="AC72" s="27"/>
      <c r="AD72">
        <f t="shared" si="1"/>
        <v>8.875</v>
      </c>
    </row>
    <row r="73" spans="1:30" x14ac:dyDescent="0.35">
      <c r="A73" s="16">
        <v>9</v>
      </c>
      <c r="B73" s="16">
        <v>3.1623507935371338</v>
      </c>
      <c r="C73" s="17">
        <v>189.96605458241788</v>
      </c>
      <c r="D73" s="18">
        <v>1.424217068689121E-3</v>
      </c>
      <c r="E73" s="28">
        <v>3.1124767265630267</v>
      </c>
      <c r="F73" s="17">
        <v>183.50042719921038</v>
      </c>
      <c r="G73" s="29">
        <v>1.4240323741438147E-3</v>
      </c>
      <c r="H73" s="16">
        <v>3.0546912581219128</v>
      </c>
      <c r="I73" s="17">
        <v>176.0233108875575</v>
      </c>
      <c r="J73" s="18">
        <v>1.4240323741438147E-3</v>
      </c>
      <c r="K73" s="25">
        <v>3.1760488801375359</v>
      </c>
      <c r="L73" s="23">
        <v>193.68871228516463</v>
      </c>
      <c r="M73" s="30">
        <v>1.4240323741438147E-3</v>
      </c>
      <c r="N73" s="16">
        <v>3.1252752484674926</v>
      </c>
      <c r="O73" s="17">
        <v>186.94018346177694</v>
      </c>
      <c r="P73" s="18">
        <v>1.4240323741438147E-3</v>
      </c>
      <c r="Q73" s="25">
        <v>3.0654729304749284</v>
      </c>
      <c r="R73" s="23">
        <v>178.86930776710074</v>
      </c>
      <c r="S73" s="30">
        <v>1.4240323741438147E-3</v>
      </c>
      <c r="T73" s="16">
        <v>3.1507330657919814</v>
      </c>
      <c r="U73" s="17">
        <v>193.52403347945088</v>
      </c>
      <c r="V73" s="18">
        <v>1.424217068689121E-3</v>
      </c>
      <c r="W73" s="28">
        <v>3.0952196898544106</v>
      </c>
      <c r="X73" s="17">
        <v>186.35397107404287</v>
      </c>
      <c r="Y73" s="29">
        <v>1.4240323741438147E-3</v>
      </c>
      <c r="Z73" s="16">
        <v>3.0707768387911156</v>
      </c>
      <c r="AA73" s="17">
        <v>180.27030992807136</v>
      </c>
      <c r="AB73" s="18">
        <v>1.4240323741438147E-3</v>
      </c>
      <c r="AC73" s="27"/>
      <c r="AD73">
        <f t="shared" si="1"/>
        <v>9</v>
      </c>
    </row>
    <row r="74" spans="1:30" x14ac:dyDescent="0.35">
      <c r="A74" s="16">
        <v>9.125</v>
      </c>
      <c r="B74" s="16">
        <v>3.1453097632285458</v>
      </c>
      <c r="C74" s="17">
        <v>193.11136434564642</v>
      </c>
      <c r="D74" s="18">
        <v>1.3054889615363922E-3</v>
      </c>
      <c r="E74" s="28">
        <v>3.0960545490167375</v>
      </c>
      <c r="F74" s="17">
        <v>186.59648174822712</v>
      </c>
      <c r="G74" s="29">
        <v>1.3052786512929248E-3</v>
      </c>
      <c r="H74" s="16">
        <v>3.0389810626894231</v>
      </c>
      <c r="I74" s="17">
        <v>179.06229195024693</v>
      </c>
      <c r="J74" s="18">
        <v>1.3052786512929248E-3</v>
      </c>
      <c r="K74" s="25">
        <v>3.1587828091828749</v>
      </c>
      <c r="L74" s="23">
        <v>196.84749509434749</v>
      </c>
      <c r="M74" s="30">
        <v>1.3052786512929248E-3</v>
      </c>
      <c r="N74" s="16">
        <v>3.1086403553675677</v>
      </c>
      <c r="O74" s="17">
        <v>190.04882381714449</v>
      </c>
      <c r="P74" s="18">
        <v>1.3052786512929248E-3</v>
      </c>
      <c r="Q74" s="25">
        <v>3.0495864233050081</v>
      </c>
      <c r="R74" s="23">
        <v>181.91889419040575</v>
      </c>
      <c r="S74" s="30">
        <v>1.3052786512929248E-3</v>
      </c>
      <c r="T74" s="16">
        <v>3.1336920569516602</v>
      </c>
      <c r="U74" s="17">
        <v>196.65772553640255</v>
      </c>
      <c r="V74" s="18">
        <v>1.3054889615363922E-3</v>
      </c>
      <c r="W74" s="28">
        <v>3.0788678723440288</v>
      </c>
      <c r="X74" s="17">
        <v>189.43283894638691</v>
      </c>
      <c r="Y74" s="29">
        <v>1.3052786512929248E-3</v>
      </c>
      <c r="Z74" s="16">
        <v>3.0548042366345176</v>
      </c>
      <c r="AA74" s="17">
        <v>183.32511416470587</v>
      </c>
      <c r="AB74" s="18">
        <v>1.3052786512929248E-3</v>
      </c>
      <c r="AC74" s="27"/>
      <c r="AD74">
        <f t="shared" si="1"/>
        <v>9.125</v>
      </c>
    </row>
    <row r="75" spans="1:30" x14ac:dyDescent="0.35">
      <c r="A75" s="16">
        <v>9.25</v>
      </c>
      <c r="B75" s="16">
        <v>3.1314561834373134</v>
      </c>
      <c r="C75" s="17">
        <v>196.24282052908373</v>
      </c>
      <c r="D75" s="18">
        <v>1.1985829362555389E-3</v>
      </c>
      <c r="E75" s="28">
        <v>3.0827607796142185</v>
      </c>
      <c r="F75" s="17">
        <v>189.67924252784132</v>
      </c>
      <c r="G75" s="29">
        <v>1.1984310426173133E-3</v>
      </c>
      <c r="H75" s="16">
        <v>3.0263321134961889</v>
      </c>
      <c r="I75" s="17">
        <v>182.08862406374311</v>
      </c>
      <c r="J75" s="18">
        <v>1.1984310426173133E-3</v>
      </c>
      <c r="K75" s="25">
        <v>3.1447237897936997</v>
      </c>
      <c r="L75" s="23">
        <v>199.99221888414118</v>
      </c>
      <c r="M75" s="30">
        <v>1.1984310426173133E-3</v>
      </c>
      <c r="N75" s="16">
        <v>3.095153672878753</v>
      </c>
      <c r="O75" s="17">
        <v>193.14397749002325</v>
      </c>
      <c r="P75" s="18">
        <v>1.1984310426173133E-3</v>
      </c>
      <c r="Q75" s="25">
        <v>3.0367747508255518</v>
      </c>
      <c r="R75" s="23">
        <v>184.95566894123129</v>
      </c>
      <c r="S75" s="30">
        <v>1.1984310426173133E-3</v>
      </c>
      <c r="T75" s="16">
        <v>3.1198272960154281</v>
      </c>
      <c r="U75" s="17">
        <v>199.77755283241797</v>
      </c>
      <c r="V75" s="18">
        <v>1.1985829362555389E-3</v>
      </c>
      <c r="W75" s="28">
        <v>3.0656258098772846</v>
      </c>
      <c r="X75" s="17">
        <v>192.49846475626418</v>
      </c>
      <c r="Y75" s="29">
        <v>1.1984310426173133E-3</v>
      </c>
      <c r="Z75" s="16">
        <v>3.0419139496613523</v>
      </c>
      <c r="AA75" s="17">
        <v>186.36702811436723</v>
      </c>
      <c r="AB75" s="18">
        <v>1.1984310426173133E-3</v>
      </c>
      <c r="AC75" s="27"/>
      <c r="AD75">
        <f t="shared" si="1"/>
        <v>9.25</v>
      </c>
    </row>
    <row r="76" spans="1:30" x14ac:dyDescent="0.35">
      <c r="A76" s="16">
        <v>9.375</v>
      </c>
      <c r="B76" s="16">
        <v>3.1418084991263977</v>
      </c>
      <c r="C76" s="17">
        <v>199.38462902821013</v>
      </c>
      <c r="D76" s="18">
        <v>1.1023200837003472E-3</v>
      </c>
      <c r="E76" s="28">
        <v>3.0936787970146153</v>
      </c>
      <c r="F76" s="17">
        <v>192.77292132485593</v>
      </c>
      <c r="G76" s="29">
        <v>1.1021646790898155E-3</v>
      </c>
      <c r="H76" s="16">
        <v>3.0379181466010001</v>
      </c>
      <c r="I76" s="17">
        <v>185.1265422103441</v>
      </c>
      <c r="J76" s="18">
        <v>1.1021646790898155E-3</v>
      </c>
      <c r="K76" s="25">
        <v>3.1548621889161925</v>
      </c>
      <c r="L76" s="23">
        <v>203.14708107305736</v>
      </c>
      <c r="M76" s="30">
        <v>1.1021646790898155E-3</v>
      </c>
      <c r="N76" s="16">
        <v>3.1058751438376437</v>
      </c>
      <c r="O76" s="17">
        <v>196.24985263386088</v>
      </c>
      <c r="P76" s="18">
        <v>1.1021646790898155E-3</v>
      </c>
      <c r="Q76" s="25">
        <v>3.0481953498841676</v>
      </c>
      <c r="R76" s="23">
        <v>188.00386429111546</v>
      </c>
      <c r="S76" s="30">
        <v>1.1021646790898155E-3</v>
      </c>
      <c r="T76" s="16">
        <v>3.1301748326363787</v>
      </c>
      <c r="U76" s="17">
        <v>202.90772766505435</v>
      </c>
      <c r="V76" s="18">
        <v>1.1023200837003472E-3</v>
      </c>
      <c r="W76" s="28">
        <v>3.0766049080369426</v>
      </c>
      <c r="X76" s="17">
        <v>195.57506966430114</v>
      </c>
      <c r="Y76" s="29">
        <v>1.1021646790898155E-3</v>
      </c>
      <c r="Z76" s="16">
        <v>3.0532541039918417</v>
      </c>
      <c r="AA76" s="17">
        <v>189.42028221835906</v>
      </c>
      <c r="AB76" s="18">
        <v>1.1021646790898155E-3</v>
      </c>
      <c r="AC76" s="27"/>
      <c r="AD76">
        <f t="shared" si="1"/>
        <v>9.375</v>
      </c>
    </row>
    <row r="77" spans="1:30" x14ac:dyDescent="0.35">
      <c r="A77" s="16">
        <v>9.5</v>
      </c>
      <c r="B77" s="16">
        <v>3.156603315521247</v>
      </c>
      <c r="C77" s="17">
        <v>202.54123234373137</v>
      </c>
      <c r="D77" s="18">
        <v>1.0156026113936224E-3</v>
      </c>
      <c r="E77" s="28">
        <v>3.1090318063357323</v>
      </c>
      <c r="F77" s="17">
        <v>195.88195313119166</v>
      </c>
      <c r="G77" s="29">
        <v>1.0154468786206248E-3</v>
      </c>
      <c r="H77" s="16">
        <v>3.0539220532103433</v>
      </c>
      <c r="I77" s="17">
        <v>188.18046426355446</v>
      </c>
      <c r="J77" s="18">
        <v>1.0154468786206248E-3</v>
      </c>
      <c r="K77" s="25">
        <v>3.1694572676789359</v>
      </c>
      <c r="L77" s="23">
        <v>206.31653834073629</v>
      </c>
      <c r="M77" s="30">
        <v>1.0154468786206248E-3</v>
      </c>
      <c r="N77" s="16">
        <v>3.1210399629008125</v>
      </c>
      <c r="O77" s="17">
        <v>199.37089259676171</v>
      </c>
      <c r="P77" s="18">
        <v>1.0154468786206248E-3</v>
      </c>
      <c r="Q77" s="25">
        <v>3.0640381194906663</v>
      </c>
      <c r="R77" s="23">
        <v>191.06790241060614</v>
      </c>
      <c r="S77" s="30">
        <v>1.0154468786206248E-3</v>
      </c>
      <c r="T77" s="16">
        <v>3.1449637035023223</v>
      </c>
      <c r="U77" s="17">
        <v>206.05269136855668</v>
      </c>
      <c r="V77" s="18">
        <v>1.0156026113936224E-3</v>
      </c>
      <c r="W77" s="28">
        <v>3.0920153963660577</v>
      </c>
      <c r="X77" s="17">
        <v>198.6670850606672</v>
      </c>
      <c r="Y77" s="29">
        <v>1.0154468786206248E-3</v>
      </c>
      <c r="Z77" s="16">
        <v>3.069018419538454</v>
      </c>
      <c r="AA77" s="17">
        <v>192.48930063789751</v>
      </c>
      <c r="AB77" s="18">
        <v>1.0154468786206248E-3</v>
      </c>
      <c r="AC77" s="27"/>
      <c r="AD77">
        <f t="shared" si="1"/>
        <v>9.5</v>
      </c>
    </row>
    <row r="78" spans="1:30" x14ac:dyDescent="0.35">
      <c r="A78" s="16">
        <v>9.625</v>
      </c>
      <c r="B78" s="16">
        <v>3.1657207744792975</v>
      </c>
      <c r="C78" s="17">
        <v>205.70695311821066</v>
      </c>
      <c r="D78" s="18">
        <v>9.3753399959155715E-4</v>
      </c>
      <c r="E78" s="28">
        <v>3.1187244457487711</v>
      </c>
      <c r="F78" s="17">
        <v>199.00067757694043</v>
      </c>
      <c r="G78" s="29">
        <v>9.373934455277086E-4</v>
      </c>
      <c r="H78" s="16">
        <v>3.0642799243085408</v>
      </c>
      <c r="I78" s="17">
        <v>191.24474418786301</v>
      </c>
      <c r="J78" s="18">
        <v>9.373934455277086E-4</v>
      </c>
      <c r="K78" s="25">
        <v>3.1783701716113968</v>
      </c>
      <c r="L78" s="23">
        <v>209.49490851234768</v>
      </c>
      <c r="M78" s="30">
        <v>9.373934455277086E-4</v>
      </c>
      <c r="N78" s="16">
        <v>3.1305401018474686</v>
      </c>
      <c r="O78" s="17">
        <v>202.50143269860916</v>
      </c>
      <c r="P78" s="18">
        <v>9.373934455277086E-4</v>
      </c>
      <c r="Q78" s="25">
        <v>3.0742329429592452</v>
      </c>
      <c r="R78" s="23">
        <v>194.14213535356538</v>
      </c>
      <c r="S78" s="30">
        <v>9.373934455277086E-4</v>
      </c>
      <c r="T78" s="16">
        <v>3.1540816311413415</v>
      </c>
      <c r="U78" s="17">
        <v>209.20677299969802</v>
      </c>
      <c r="V78" s="18">
        <v>9.3753399959155715E-4</v>
      </c>
      <c r="W78" s="28">
        <v>3.1017710578595352</v>
      </c>
      <c r="X78" s="17">
        <v>201.76885611852674</v>
      </c>
      <c r="Y78" s="29">
        <v>9.373934455277086E-4</v>
      </c>
      <c r="Z78" s="16">
        <v>3.0791340009322306</v>
      </c>
      <c r="AA78" s="17">
        <v>195.56843463882976</v>
      </c>
      <c r="AB78" s="18">
        <v>9.373934455277086E-4</v>
      </c>
      <c r="AC78" s="27"/>
      <c r="AD78">
        <f t="shared" si="1"/>
        <v>9.625</v>
      </c>
    </row>
    <row r="79" spans="1:30" x14ac:dyDescent="0.35">
      <c r="A79" s="16">
        <v>9.75</v>
      </c>
      <c r="B79" s="16">
        <v>3.1705626127007389</v>
      </c>
      <c r="C79" s="17">
        <v>208.8775157309114</v>
      </c>
      <c r="D79" s="18">
        <v>8.6702871713978792E-4</v>
      </c>
      <c r="E79" s="28">
        <v>3.1241249883842777</v>
      </c>
      <c r="F79" s="17">
        <v>202.1248025653247</v>
      </c>
      <c r="G79" s="29">
        <v>8.6690991827899203E-4</v>
      </c>
      <c r="H79" s="16">
        <v>3.0703258959722093</v>
      </c>
      <c r="I79" s="17">
        <v>194.31507008383522</v>
      </c>
      <c r="J79" s="18">
        <v>8.6690991827899203E-4</v>
      </c>
      <c r="K79" s="25">
        <v>3.1830127925364335</v>
      </c>
      <c r="L79" s="23">
        <v>212.67792130488411</v>
      </c>
      <c r="M79" s="30">
        <v>8.6690991827899203E-4</v>
      </c>
      <c r="N79" s="16">
        <v>3.1357524614996386</v>
      </c>
      <c r="O79" s="17">
        <v>205.6371851601088</v>
      </c>
      <c r="P79" s="18">
        <v>8.6690991827899203E-4</v>
      </c>
      <c r="Q79" s="25">
        <v>3.0801208003419314</v>
      </c>
      <c r="R79" s="23">
        <v>197.22225615390732</v>
      </c>
      <c r="S79" s="30">
        <v>8.6690991827899203E-4</v>
      </c>
      <c r="T79" s="16">
        <v>3.1589223413113432</v>
      </c>
      <c r="U79" s="17">
        <v>212.36569534100937</v>
      </c>
      <c r="V79" s="18">
        <v>8.6702871713978792E-4</v>
      </c>
      <c r="W79" s="28">
        <v>3.1072316886054727</v>
      </c>
      <c r="X79" s="17">
        <v>204.87608780713222</v>
      </c>
      <c r="Y79" s="29">
        <v>8.6690991827899203E-4</v>
      </c>
      <c r="Z79" s="16">
        <v>3.0849447878197189</v>
      </c>
      <c r="AA79" s="17">
        <v>198.65337942664948</v>
      </c>
      <c r="AB79" s="18">
        <v>8.6690991827899203E-4</v>
      </c>
      <c r="AC79" s="27"/>
      <c r="AD79">
        <f t="shared" si="1"/>
        <v>9.75</v>
      </c>
    </row>
    <row r="80" spans="1:30" x14ac:dyDescent="0.35">
      <c r="A80" s="16">
        <v>9.875</v>
      </c>
      <c r="B80" s="16">
        <v>3.1640132515665607</v>
      </c>
      <c r="C80" s="17">
        <v>212.04152898247796</v>
      </c>
      <c r="D80" s="18">
        <v>8.0287008618023376E-4</v>
      </c>
      <c r="E80" s="28">
        <v>3.1180845359238827</v>
      </c>
      <c r="F80" s="17">
        <v>205.24288710124858</v>
      </c>
      <c r="G80" s="29">
        <v>8.0278357307117618E-4</v>
      </c>
      <c r="H80" s="16">
        <v>3.0648751537409429</v>
      </c>
      <c r="I80" s="17">
        <v>197.37994523757618</v>
      </c>
      <c r="J80" s="18">
        <v>8.0278357307117618E-4</v>
      </c>
      <c r="K80" s="25">
        <v>3.1762801895227071</v>
      </c>
      <c r="L80" s="23">
        <v>215.85420149440682</v>
      </c>
      <c r="M80" s="30">
        <v>8.0278357307117618E-4</v>
      </c>
      <c r="N80" s="16">
        <v>3.129537826544011</v>
      </c>
      <c r="O80" s="17">
        <v>208.76672298665281</v>
      </c>
      <c r="P80" s="18">
        <v>8.0278357307117618E-4</v>
      </c>
      <c r="Q80" s="25">
        <v>3.0745237360409154</v>
      </c>
      <c r="R80" s="23">
        <v>200.29677988994823</v>
      </c>
      <c r="S80" s="30">
        <v>8.0278357307117618E-4</v>
      </c>
      <c r="T80" s="16">
        <v>3.1523613240477921</v>
      </c>
      <c r="U80" s="17">
        <v>215.51805666505717</v>
      </c>
      <c r="V80" s="18">
        <v>8.0287008618023376E-4</v>
      </c>
      <c r="W80" s="28">
        <v>3.1012366070902035</v>
      </c>
      <c r="X80" s="17">
        <v>207.97732441422244</v>
      </c>
      <c r="Y80" s="29">
        <v>8.0278357307117618E-4</v>
      </c>
      <c r="Z80" s="16">
        <v>3.0792767677724453</v>
      </c>
      <c r="AA80" s="17">
        <v>201.73265619442193</v>
      </c>
      <c r="AB80" s="18">
        <v>8.0278357307117618E-4</v>
      </c>
      <c r="AC80" s="27"/>
      <c r="AD80">
        <f t="shared" si="1"/>
        <v>9.875</v>
      </c>
    </row>
    <row r="81" spans="1:30" x14ac:dyDescent="0.35">
      <c r="A81" s="16">
        <v>10</v>
      </c>
      <c r="B81" s="16">
        <v>3.151092185871466</v>
      </c>
      <c r="C81" s="17">
        <v>215.19262116834943</v>
      </c>
      <c r="D81" s="18">
        <v>7.4467062898153993E-4</v>
      </c>
      <c r="E81" s="28">
        <v>3.1056189787463695</v>
      </c>
      <c r="F81" s="17">
        <v>208.34850607999496</v>
      </c>
      <c r="G81" s="29">
        <v>7.445735606834349E-4</v>
      </c>
      <c r="H81" s="16">
        <v>3.0529445100317223</v>
      </c>
      <c r="I81" s="17">
        <v>200.4328897476079</v>
      </c>
      <c r="J81" s="18">
        <v>7.445735606834349E-4</v>
      </c>
      <c r="K81" s="25">
        <v>3.163185275895978</v>
      </c>
      <c r="L81" s="23">
        <v>219.01738677030281</v>
      </c>
      <c r="M81" s="30">
        <v>7.445735606834349E-4</v>
      </c>
      <c r="N81" s="16">
        <v>3.1169111282504103</v>
      </c>
      <c r="O81" s="17">
        <v>211.88363411490323</v>
      </c>
      <c r="P81" s="18">
        <v>7.445735606834349E-4</v>
      </c>
      <c r="Q81" s="25">
        <v>3.0624579832835455</v>
      </c>
      <c r="R81" s="23">
        <v>203.35923787323176</v>
      </c>
      <c r="S81" s="30">
        <v>7.445735606834349E-4</v>
      </c>
      <c r="T81" s="16">
        <v>3.1394178952401983</v>
      </c>
      <c r="U81" s="17">
        <v>218.65747456029737</v>
      </c>
      <c r="V81" s="18">
        <v>7.4467062898153993E-4</v>
      </c>
      <c r="W81" s="28">
        <v>3.0888014085003985</v>
      </c>
      <c r="X81" s="17">
        <v>211.06612582272282</v>
      </c>
      <c r="Y81" s="29">
        <v>7.445735606834349E-4</v>
      </c>
      <c r="Z81" s="16">
        <v>3.0671454095918942</v>
      </c>
      <c r="AA81" s="17">
        <v>204.79980160401382</v>
      </c>
      <c r="AB81" s="18">
        <v>7.445735606834349E-4</v>
      </c>
      <c r="AC81" s="27"/>
      <c r="AD81">
        <f t="shared" si="1"/>
        <v>10</v>
      </c>
    </row>
    <row r="82" spans="1:30" x14ac:dyDescent="0.35">
      <c r="A82" s="16">
        <v>10.125</v>
      </c>
      <c r="B82" s="16">
        <v>3.1356398130891687</v>
      </c>
      <c r="C82" s="17">
        <v>218.3282609814386</v>
      </c>
      <c r="D82" s="18">
        <v>6.9200329774601833E-4</v>
      </c>
      <c r="E82" s="28">
        <v>3.0906016203539766</v>
      </c>
      <c r="F82" s="17">
        <v>211.43910770034893</v>
      </c>
      <c r="G82" s="29">
        <v>6.919125366924183E-4</v>
      </c>
      <c r="H82" s="16">
        <v>3.0384331908650744</v>
      </c>
      <c r="I82" s="17">
        <v>203.47132293847298</v>
      </c>
      <c r="J82" s="18">
        <v>6.919125366924183E-4</v>
      </c>
      <c r="K82" s="25">
        <v>3.1475667548971749</v>
      </c>
      <c r="L82" s="23">
        <v>222.16495352519999</v>
      </c>
      <c r="M82" s="30">
        <v>6.919125366924183E-4</v>
      </c>
      <c r="N82" s="16">
        <v>3.1017379330302108</v>
      </c>
      <c r="O82" s="17">
        <v>214.98537204793345</v>
      </c>
      <c r="P82" s="18">
        <v>6.919125366924183E-4</v>
      </c>
      <c r="Q82" s="25">
        <v>3.0478173029791198</v>
      </c>
      <c r="R82" s="23">
        <v>206.40705517621089</v>
      </c>
      <c r="S82" s="30">
        <v>6.919125366924183E-4</v>
      </c>
      <c r="T82" s="16">
        <v>3.1239391247303714</v>
      </c>
      <c r="U82" s="17">
        <v>221.78141368502776</v>
      </c>
      <c r="V82" s="18">
        <v>6.9200329774601833E-4</v>
      </c>
      <c r="W82" s="28">
        <v>3.0738053685877542</v>
      </c>
      <c r="X82" s="17">
        <v>214.13993119131058</v>
      </c>
      <c r="Y82" s="29">
        <v>6.919125366924183E-4</v>
      </c>
      <c r="Z82" s="16">
        <v>3.0524421403837483</v>
      </c>
      <c r="AA82" s="17">
        <v>207.85224374439758</v>
      </c>
      <c r="AB82" s="18">
        <v>6.919125366924183E-4</v>
      </c>
      <c r="AC82" s="27"/>
      <c r="AD82">
        <f t="shared" si="1"/>
        <v>10.125</v>
      </c>
    </row>
    <row r="83" spans="1:30" x14ac:dyDescent="0.35">
      <c r="A83" s="16">
        <v>10.25</v>
      </c>
      <c r="B83" s="16">
        <v>3.127293949296349</v>
      </c>
      <c r="C83" s="17">
        <v>221.45555493073496</v>
      </c>
      <c r="D83" s="18">
        <v>6.446734258428354E-4</v>
      </c>
      <c r="E83" s="28">
        <v>3.0826739326537407</v>
      </c>
      <c r="F83" s="17">
        <v>214.52178163300266</v>
      </c>
      <c r="G83" s="29">
        <v>6.4456913969135354E-4</v>
      </c>
      <c r="H83" s="16">
        <v>3.0309909073329839</v>
      </c>
      <c r="I83" s="17">
        <v>206.50231384580596</v>
      </c>
      <c r="J83" s="18">
        <v>6.4456913969135354E-4</v>
      </c>
      <c r="K83" s="25">
        <v>3.1390635408807581</v>
      </c>
      <c r="L83" s="23">
        <v>225.30401706608075</v>
      </c>
      <c r="M83" s="30">
        <v>6.4456913969135354E-4</v>
      </c>
      <c r="N83" s="16">
        <v>3.0936614557170059</v>
      </c>
      <c r="O83" s="17">
        <v>218.07903350365046</v>
      </c>
      <c r="P83" s="18">
        <v>6.4456913969135354E-4</v>
      </c>
      <c r="Q83" s="25">
        <v>3.0402502830022202</v>
      </c>
      <c r="R83" s="23">
        <v>209.44730545921311</v>
      </c>
      <c r="S83" s="30">
        <v>6.4456913969135354E-4</v>
      </c>
      <c r="T83" s="16">
        <v>3.1155639503343506</v>
      </c>
      <c r="U83" s="17">
        <v>224.89697763536211</v>
      </c>
      <c r="V83" s="18">
        <v>6.446734258428354E-4</v>
      </c>
      <c r="W83" s="28">
        <v>3.0658933964939483</v>
      </c>
      <c r="X83" s="17">
        <v>217.20582458780453</v>
      </c>
      <c r="Y83" s="29">
        <v>6.4456913969135354E-4</v>
      </c>
      <c r="Z83" s="16">
        <v>3.0448143118758373</v>
      </c>
      <c r="AA83" s="17">
        <v>210.89705805627341</v>
      </c>
      <c r="AB83" s="18">
        <v>6.4456913969135354E-4</v>
      </c>
      <c r="AC83" s="27"/>
      <c r="AD83">
        <f t="shared" si="1"/>
        <v>10.25</v>
      </c>
    </row>
    <row r="84" spans="1:30" x14ac:dyDescent="0.35">
      <c r="A84" s="16">
        <v>10.375</v>
      </c>
      <c r="B84" s="16">
        <v>3.1467642805263791</v>
      </c>
      <c r="C84" s="17">
        <v>224.60231921126135</v>
      </c>
      <c r="D84" s="18">
        <v>6.026699098643114E-4</v>
      </c>
      <c r="E84" s="28">
        <v>3.1025149366203779</v>
      </c>
      <c r="F84" s="17">
        <v>217.62429656962303</v>
      </c>
      <c r="G84" s="29">
        <v>6.0258201411319493E-4</v>
      </c>
      <c r="H84" s="16">
        <v>3.0512701923270766</v>
      </c>
      <c r="I84" s="17">
        <v>209.55358403813304</v>
      </c>
      <c r="J84" s="18">
        <v>6.0258201411319493E-4</v>
      </c>
      <c r="K84" s="25">
        <v>3.1583904301161203</v>
      </c>
      <c r="L84" s="23">
        <v>228.46240749619687</v>
      </c>
      <c r="M84" s="30">
        <v>6.0258201411319493E-4</v>
      </c>
      <c r="N84" s="16">
        <v>3.1133681604883137</v>
      </c>
      <c r="O84" s="17">
        <v>221.19240166413877</v>
      </c>
      <c r="P84" s="18">
        <v>6.0258201411319493E-4</v>
      </c>
      <c r="Q84" s="25">
        <v>3.060413982300906</v>
      </c>
      <c r="R84" s="23">
        <v>212.50771944151401</v>
      </c>
      <c r="S84" s="30">
        <v>6.0258201411319493E-4</v>
      </c>
      <c r="T84" s="16">
        <v>3.134994733331776</v>
      </c>
      <c r="U84" s="17">
        <v>228.03197236869389</v>
      </c>
      <c r="V84" s="18">
        <v>6.026699098643114E-4</v>
      </c>
      <c r="W84" s="28">
        <v>3.0857356473770858</v>
      </c>
      <c r="X84" s="17">
        <v>220.29156023518161</v>
      </c>
      <c r="Y84" s="29">
        <v>6.0258201411319493E-4</v>
      </c>
      <c r="Z84" s="16">
        <v>3.0649221638513682</v>
      </c>
      <c r="AA84" s="17">
        <v>213.96198022012479</v>
      </c>
      <c r="AB84" s="18">
        <v>6.0258201411319493E-4</v>
      </c>
      <c r="AC84" s="27"/>
      <c r="AD84">
        <f t="shared" si="1"/>
        <v>10.375</v>
      </c>
    </row>
    <row r="85" spans="1:30" x14ac:dyDescent="0.35">
      <c r="A85" s="16">
        <v>10.5</v>
      </c>
      <c r="B85" s="16">
        <v>3.176181908288656</v>
      </c>
      <c r="C85" s="17">
        <v>227.77850111955001</v>
      </c>
      <c r="D85" s="18">
        <v>5.6484130754199844E-4</v>
      </c>
      <c r="E85" s="28">
        <v>3.1323634874300583</v>
      </c>
      <c r="F85" s="17">
        <v>220.7566600570531</v>
      </c>
      <c r="G85" s="29">
        <v>5.6477654627347558E-4</v>
      </c>
      <c r="H85" s="16">
        <v>3.0816206751804596</v>
      </c>
      <c r="I85" s="17">
        <v>212.6352047133135</v>
      </c>
      <c r="J85" s="18">
        <v>5.6477654627347558E-4</v>
      </c>
      <c r="K85" s="25">
        <v>3.1876430033915164</v>
      </c>
      <c r="L85" s="23">
        <v>231.65005049958839</v>
      </c>
      <c r="M85" s="30">
        <v>5.6477654627347558E-4</v>
      </c>
      <c r="N85" s="16">
        <v>3.1430663516397068</v>
      </c>
      <c r="O85" s="17">
        <v>224.33546801577847</v>
      </c>
      <c r="P85" s="18">
        <v>5.6477654627347558E-4</v>
      </c>
      <c r="Q85" s="25">
        <v>3.090636977072152</v>
      </c>
      <c r="R85" s="23">
        <v>215.59835641858618</v>
      </c>
      <c r="S85" s="30">
        <v>5.6477654627347558E-4</v>
      </c>
      <c r="T85" s="16">
        <v>3.1643927704514132</v>
      </c>
      <c r="U85" s="17">
        <v>231.19636513914529</v>
      </c>
      <c r="V85" s="18">
        <v>5.6484130754199844E-4</v>
      </c>
      <c r="W85" s="28">
        <v>3.1156080870864411</v>
      </c>
      <c r="X85" s="17">
        <v>223.40716832226803</v>
      </c>
      <c r="Y85" s="29">
        <v>5.6477654627347558E-4</v>
      </c>
      <c r="Z85" s="16">
        <v>3.0950830997023733</v>
      </c>
      <c r="AA85" s="17">
        <v>217.05706331982717</v>
      </c>
      <c r="AB85" s="18">
        <v>5.6477654627347558E-4</v>
      </c>
      <c r="AC85" s="27"/>
      <c r="AD85">
        <f t="shared" si="1"/>
        <v>10.5</v>
      </c>
    </row>
    <row r="86" spans="1:30" x14ac:dyDescent="0.35">
      <c r="A86" s="16">
        <v>10.625</v>
      </c>
      <c r="B86" s="16">
        <v>3.2118498070819967</v>
      </c>
      <c r="C86" s="17">
        <v>230.990350926632</v>
      </c>
      <c r="D86" s="18">
        <v>5.3049395252604355E-4</v>
      </c>
      <c r="E86" s="28">
        <v>3.1685179297306094</v>
      </c>
      <c r="F86" s="17">
        <v>223.92517798678369</v>
      </c>
      <c r="G86" s="29">
        <v>5.3044614239282904E-4</v>
      </c>
      <c r="H86" s="16">
        <v>3.1183276443283097</v>
      </c>
      <c r="I86" s="17">
        <v>215.7535323576418</v>
      </c>
      <c r="J86" s="18">
        <v>5.3044614239282904E-4</v>
      </c>
      <c r="K86" s="25">
        <v>3.1183276443283097</v>
      </c>
      <c r="L86" s="23">
        <v>234.76837814391669</v>
      </c>
      <c r="M86" s="30">
        <v>5.3044614239282904E-4</v>
      </c>
      <c r="N86" s="16">
        <v>3.1183276443283097</v>
      </c>
      <c r="O86" s="17">
        <v>227.45379566010678</v>
      </c>
      <c r="P86" s="18">
        <v>5.3044614239282904E-4</v>
      </c>
      <c r="Q86" s="25">
        <v>2.9275192718816982</v>
      </c>
      <c r="R86" s="23">
        <v>218.52587569046787</v>
      </c>
      <c r="S86" s="30">
        <v>3.6958861733807201E-4</v>
      </c>
      <c r="T86" s="16">
        <v>3.2000571061703131</v>
      </c>
      <c r="U86" s="17">
        <v>234.39642224531559</v>
      </c>
      <c r="V86" s="18">
        <v>5.3049395252604355E-4</v>
      </c>
      <c r="W86" s="28">
        <v>3.1518105403172512</v>
      </c>
      <c r="X86" s="17">
        <v>226.55897886258529</v>
      </c>
      <c r="Y86" s="29">
        <v>5.3044614239282904E-4</v>
      </c>
      <c r="Z86" s="16">
        <v>3.1315935219397826</v>
      </c>
      <c r="AA86" s="17">
        <v>220.18865684176694</v>
      </c>
      <c r="AB86" s="18">
        <v>5.3044614239282904E-4</v>
      </c>
      <c r="AC86" s="27"/>
      <c r="AD86">
        <f t="shared" si="1"/>
        <v>10.625</v>
      </c>
    </row>
    <row r="87" spans="1:30" x14ac:dyDescent="0.35">
      <c r="A87" s="16">
        <v>10.75</v>
      </c>
      <c r="B87" s="16">
        <v>3.2403614175093849</v>
      </c>
      <c r="C87" s="17">
        <v>234.23071234414138</v>
      </c>
      <c r="D87" s="18">
        <v>4.9932606757152912E-4</v>
      </c>
      <c r="E87" s="28">
        <v>3.197623928754858</v>
      </c>
      <c r="F87" s="17">
        <v>227.12280191553856</v>
      </c>
      <c r="G87" s="29">
        <v>4.9926101092245833E-4</v>
      </c>
      <c r="H87" s="16">
        <v>3.1481243088472275</v>
      </c>
      <c r="I87" s="17">
        <v>218.90165666648903</v>
      </c>
      <c r="J87" s="18">
        <v>4.9926101092245833E-4</v>
      </c>
      <c r="K87" s="25">
        <v>3.1481243088472275</v>
      </c>
      <c r="L87" s="23">
        <v>237.91650245276392</v>
      </c>
      <c r="M87" s="30">
        <v>4.9926101092245833E-4</v>
      </c>
      <c r="N87" s="16">
        <v>3.1481243088472275</v>
      </c>
      <c r="O87" s="17">
        <v>230.60191996895401</v>
      </c>
      <c r="P87" s="18">
        <v>4.9926101092245833E-4</v>
      </c>
      <c r="Q87" s="25">
        <v>2.9502348609382536</v>
      </c>
      <c r="R87" s="23">
        <v>221.47611055140612</v>
      </c>
      <c r="S87" s="30">
        <v>3.3999714527108496E-4</v>
      </c>
      <c r="T87" s="16">
        <v>3.2286019047537655</v>
      </c>
      <c r="U87" s="17">
        <v>237.62502415006935</v>
      </c>
      <c r="V87" s="18">
        <v>4.9932606757152912E-4</v>
      </c>
      <c r="W87" s="28">
        <v>3.1810142710664029</v>
      </c>
      <c r="X87" s="17">
        <v>229.73999313365169</v>
      </c>
      <c r="Y87" s="29">
        <v>4.9926101092245833E-4</v>
      </c>
      <c r="Z87" s="16">
        <v>3.161156842517495</v>
      </c>
      <c r="AA87" s="17">
        <v>223.34981368428444</v>
      </c>
      <c r="AB87" s="18">
        <v>4.9926101092245833E-4</v>
      </c>
      <c r="AC87" s="27"/>
      <c r="AD87">
        <f t="shared" si="1"/>
        <v>10.75</v>
      </c>
    </row>
    <row r="88" spans="1:30" x14ac:dyDescent="0.35">
      <c r="A88" s="16">
        <v>10.875</v>
      </c>
      <c r="B88" s="16">
        <v>3.252602640401518</v>
      </c>
      <c r="C88" s="17">
        <v>237.48331498454289</v>
      </c>
      <c r="D88" s="18">
        <v>4.7139982660702562E-4</v>
      </c>
      <c r="E88" s="28">
        <v>3.2103498573032758</v>
      </c>
      <c r="F88" s="17">
        <v>230.33315177284183</v>
      </c>
      <c r="G88" s="29">
        <v>4.7134601721205961E-4</v>
      </c>
      <c r="H88" s="16">
        <v>3.1614099807941414</v>
      </c>
      <c r="I88" s="17">
        <v>222.06306664728316</v>
      </c>
      <c r="J88" s="18">
        <v>4.7134601721205961E-4</v>
      </c>
      <c r="K88" s="25">
        <v>3.1614099807941414</v>
      </c>
      <c r="L88" s="23">
        <v>241.07791243355805</v>
      </c>
      <c r="M88" s="30">
        <v>4.7134601721205961E-4</v>
      </c>
      <c r="N88" s="16">
        <v>3.1614099807941414</v>
      </c>
      <c r="O88" s="17">
        <v>233.76332994974814</v>
      </c>
      <c r="P88" s="18">
        <v>4.7134601721205961E-4</v>
      </c>
      <c r="Q88" s="25">
        <v>2.9505171936286847</v>
      </c>
      <c r="R88" s="23">
        <v>224.42662774503481</v>
      </c>
      <c r="S88" s="30">
        <v>3.1303213318888313E-4</v>
      </c>
      <c r="T88" s="16">
        <v>3.2408481732892418</v>
      </c>
      <c r="U88" s="17">
        <v>240.86587232335859</v>
      </c>
      <c r="V88" s="18">
        <v>4.7139982660702562E-4</v>
      </c>
      <c r="W88" s="28">
        <v>3.1937972875007072</v>
      </c>
      <c r="X88" s="17">
        <v>232.93379042115239</v>
      </c>
      <c r="Y88" s="29">
        <v>4.7134601721205961E-4</v>
      </c>
      <c r="Z88" s="16">
        <v>3.1742456898488065</v>
      </c>
      <c r="AA88" s="17">
        <v>226.52405937413326</v>
      </c>
      <c r="AB88" s="18">
        <v>4.7134601721205961E-4</v>
      </c>
      <c r="AC88" s="27"/>
      <c r="AD88">
        <f t="shared" si="1"/>
        <v>10.875</v>
      </c>
    </row>
    <row r="89" spans="1:30" x14ac:dyDescent="0.35">
      <c r="A89" s="16">
        <v>11</v>
      </c>
      <c r="B89" s="16">
        <v>3.2409600835430608</v>
      </c>
      <c r="C89" s="17">
        <v>240.72427506808594</v>
      </c>
      <c r="D89" s="18">
        <v>4.4668494039082162E-4</v>
      </c>
      <c r="E89" s="28">
        <v>3.1990727991371615</v>
      </c>
      <c r="F89" s="17">
        <v>233.53222457197899</v>
      </c>
      <c r="G89" s="29">
        <v>4.4663213156299485E-4</v>
      </c>
      <c r="H89" s="16">
        <v>3.1505619219524195</v>
      </c>
      <c r="I89" s="17">
        <v>225.2136285692356</v>
      </c>
      <c r="J89" s="18">
        <v>4.4663213156299485E-4</v>
      </c>
      <c r="K89" s="25">
        <v>3.1505619219524195</v>
      </c>
      <c r="L89" s="23">
        <v>244.22847435551049</v>
      </c>
      <c r="M89" s="30">
        <v>4.4663213156299485E-4</v>
      </c>
      <c r="N89" s="16">
        <v>3.1505619219524195</v>
      </c>
      <c r="O89" s="17">
        <v>236.91389187170057</v>
      </c>
      <c r="P89" s="18">
        <v>4.4663213156299485E-4</v>
      </c>
      <c r="Q89" s="25">
        <v>2.9327870658941135</v>
      </c>
      <c r="R89" s="23">
        <v>227.35941481092891</v>
      </c>
      <c r="S89" s="30">
        <v>2.8834986103909725E-4</v>
      </c>
      <c r="T89" s="16">
        <v>3.2291812998654454</v>
      </c>
      <c r="U89" s="17">
        <v>244.09505362322403</v>
      </c>
      <c r="V89" s="18">
        <v>4.4668494039082162E-4</v>
      </c>
      <c r="W89" s="28">
        <v>3.1825350619290949</v>
      </c>
      <c r="X89" s="17">
        <v>236.11632548308148</v>
      </c>
      <c r="Y89" s="29">
        <v>4.4663213156299485E-4</v>
      </c>
      <c r="Z89" s="16">
        <v>3.1632369255410118</v>
      </c>
      <c r="AA89" s="17">
        <v>229.68729629967427</v>
      </c>
      <c r="AB89" s="18">
        <v>4.4663213156299485E-4</v>
      </c>
      <c r="AC89" s="27"/>
      <c r="AD89">
        <f t="shared" si="1"/>
        <v>11</v>
      </c>
    </row>
    <row r="90" spans="1:30" x14ac:dyDescent="0.35">
      <c r="A90" s="16">
        <v>11.125</v>
      </c>
      <c r="B90" s="16">
        <v>3.2270216330328068</v>
      </c>
      <c r="C90" s="17">
        <v>243.95129670111876</v>
      </c>
      <c r="D90" s="18">
        <v>4.2478331509633957E-4</v>
      </c>
      <c r="E90" s="28">
        <v>3.1855120487288731</v>
      </c>
      <c r="F90" s="17">
        <v>236.71773662070785</v>
      </c>
      <c r="G90" s="29">
        <v>4.2473978476050526E-4</v>
      </c>
      <c r="H90" s="16">
        <v>3.1374405222498964</v>
      </c>
      <c r="I90" s="17">
        <v>228.3510690914855</v>
      </c>
      <c r="J90" s="18">
        <v>4.2473978476050526E-4</v>
      </c>
      <c r="K90" s="25">
        <v>3.1374405222498964</v>
      </c>
      <c r="L90" s="23">
        <v>247.36591487776039</v>
      </c>
      <c r="M90" s="30">
        <v>4.2473978476050526E-4</v>
      </c>
      <c r="N90" s="16">
        <v>3.1374405222498964</v>
      </c>
      <c r="O90" s="17">
        <v>240.05133239395047</v>
      </c>
      <c r="P90" s="18">
        <v>4.2473978476050526E-4</v>
      </c>
      <c r="Q90" s="25">
        <v>2.915236993196034</v>
      </c>
      <c r="R90" s="23">
        <v>230.27465180412494</v>
      </c>
      <c r="S90" s="30">
        <v>2.6582601079098701E-4</v>
      </c>
      <c r="T90" s="16">
        <v>3.2152243107008358</v>
      </c>
      <c r="U90" s="17">
        <v>247.31027793392488</v>
      </c>
      <c r="V90" s="18">
        <v>4.2478331509633957E-4</v>
      </c>
      <c r="W90" s="28">
        <v>3.1689962302392387</v>
      </c>
      <c r="X90" s="17">
        <v>239.28532171332071</v>
      </c>
      <c r="Y90" s="29">
        <v>4.2473978476050526E-4</v>
      </c>
      <c r="Z90" s="16">
        <v>3.1499538701061782</v>
      </c>
      <c r="AA90" s="17">
        <v>232.83725016978045</v>
      </c>
      <c r="AB90" s="18">
        <v>4.2473978476050526E-4</v>
      </c>
      <c r="AC90" s="27"/>
      <c r="AD90">
        <f t="shared" si="1"/>
        <v>11.125</v>
      </c>
    </row>
    <row r="91" spans="1:30" x14ac:dyDescent="0.35">
      <c r="A91" s="16">
        <v>11.25</v>
      </c>
      <c r="B91" s="16">
        <v>3.215808881745458</v>
      </c>
      <c r="C91" s="17">
        <v>247.16710558286422</v>
      </c>
      <c r="D91" s="18">
        <v>4.0503506297253792E-4</v>
      </c>
      <c r="E91" s="28">
        <v>3.174660450408</v>
      </c>
      <c r="F91" s="17">
        <v>239.89239707111585</v>
      </c>
      <c r="G91" s="29">
        <v>4.0497898587591325E-4</v>
      </c>
      <c r="H91" s="16">
        <v>3.1270117204529213</v>
      </c>
      <c r="I91" s="17">
        <v>231.47808081193841</v>
      </c>
      <c r="J91" s="18">
        <v>4.0497898587591325E-4</v>
      </c>
      <c r="K91" s="25">
        <v>3.1270117204529213</v>
      </c>
      <c r="L91" s="23">
        <v>250.4929265982133</v>
      </c>
      <c r="M91" s="30">
        <v>4.0497898587591325E-4</v>
      </c>
      <c r="N91" s="16">
        <v>3.1270117204529213</v>
      </c>
      <c r="O91" s="17">
        <v>243.17834411440339</v>
      </c>
      <c r="P91" s="18">
        <v>4.0497898587591325E-4</v>
      </c>
      <c r="Q91" s="25">
        <v>2.9022085519423442</v>
      </c>
      <c r="R91" s="23">
        <v>233.17686035606729</v>
      </c>
      <c r="S91" s="30">
        <v>2.4536264627362034E-4</v>
      </c>
      <c r="T91" s="16">
        <v>3.2039926693435916</v>
      </c>
      <c r="U91" s="17">
        <v>250.51427060326847</v>
      </c>
      <c r="V91" s="18">
        <v>4.0503506297253792E-4</v>
      </c>
      <c r="W91" s="28">
        <v>3.1581640672699951</v>
      </c>
      <c r="X91" s="17">
        <v>242.44348578059072</v>
      </c>
      <c r="Y91" s="29">
        <v>4.0497898587591325E-4</v>
      </c>
      <c r="Z91" s="16">
        <v>3.1393694431333787</v>
      </c>
      <c r="AA91" s="17">
        <v>235.97661961291382</v>
      </c>
      <c r="AB91" s="18">
        <v>4.0497898587591325E-4</v>
      </c>
      <c r="AC91" s="27"/>
      <c r="AD91">
        <f t="shared" si="1"/>
        <v>11.25</v>
      </c>
    </row>
    <row r="92" spans="1:30" x14ac:dyDescent="0.35">
      <c r="A92" s="16">
        <v>11.375</v>
      </c>
      <c r="B92" s="16">
        <v>3.2214053080430523</v>
      </c>
      <c r="C92" s="17">
        <v>250.38851089090727</v>
      </c>
      <c r="D92" s="18">
        <v>3.8684483512333047E-4</v>
      </c>
      <c r="E92" s="28">
        <v>3.1806050445943201</v>
      </c>
      <c r="F92" s="17">
        <v>243.07300211571018</v>
      </c>
      <c r="G92" s="29">
        <v>3.8679520211555059E-4</v>
      </c>
      <c r="H92" s="16">
        <v>3.1333670417377695</v>
      </c>
      <c r="I92" s="17">
        <v>234.61144785367617</v>
      </c>
      <c r="J92" s="18">
        <v>3.8679520211555059E-4</v>
      </c>
      <c r="K92" s="25">
        <v>3.1333670417377695</v>
      </c>
      <c r="L92" s="23">
        <v>253.62629363995106</v>
      </c>
      <c r="M92" s="30">
        <v>3.8679520211555059E-4</v>
      </c>
      <c r="N92" s="16">
        <v>3.1333670417377695</v>
      </c>
      <c r="O92" s="17">
        <v>246.31171115614114</v>
      </c>
      <c r="P92" s="18">
        <v>3.8679520211555059E-4</v>
      </c>
      <c r="Q92" s="25">
        <v>2.9129904720855517</v>
      </c>
      <c r="R92" s="23">
        <v>236.08985082815283</v>
      </c>
      <c r="S92" s="30">
        <v>2.2684002763204226E-4</v>
      </c>
      <c r="T92" s="16">
        <v>3.2095710694365445</v>
      </c>
      <c r="U92" s="17">
        <v>253.72384167270502</v>
      </c>
      <c r="V92" s="18">
        <v>3.8684483512333047E-4</v>
      </c>
      <c r="W92" s="28">
        <v>3.1641277566573405</v>
      </c>
      <c r="X92" s="17">
        <v>245.60761353724806</v>
      </c>
      <c r="Y92" s="29">
        <v>3.8679520211555059E-4</v>
      </c>
      <c r="Z92" s="16">
        <v>3.1455747597151356</v>
      </c>
      <c r="AA92" s="17">
        <v>239.12219437262897</v>
      </c>
      <c r="AB92" s="18">
        <v>3.8679520211555059E-4</v>
      </c>
      <c r="AC92" s="27"/>
      <c r="AD92">
        <f t="shared" si="1"/>
        <v>11.375</v>
      </c>
    </row>
    <row r="93" spans="1:30" x14ac:dyDescent="0.35">
      <c r="A93" s="16">
        <v>11.5</v>
      </c>
      <c r="B93" s="16">
        <v>3.2396121602946768</v>
      </c>
      <c r="C93" s="17">
        <v>253.62812305120195</v>
      </c>
      <c r="D93" s="18">
        <v>3.7042107769672547E-4</v>
      </c>
      <c r="E93" s="28">
        <v>3.199196098867763</v>
      </c>
      <c r="F93" s="17">
        <v>246.27219821457794</v>
      </c>
      <c r="G93" s="29">
        <v>3.7037745389817997E-4</v>
      </c>
      <c r="H93" s="16">
        <v>3.1524051945854357</v>
      </c>
      <c r="I93" s="17">
        <v>237.76385304826161</v>
      </c>
      <c r="J93" s="18">
        <v>3.7037745389817997E-4</v>
      </c>
      <c r="K93" s="25">
        <v>3.1524051945854357</v>
      </c>
      <c r="L93" s="23">
        <v>256.7786988345365</v>
      </c>
      <c r="M93" s="30">
        <v>3.7037745389817997E-4</v>
      </c>
      <c r="N93" s="16">
        <v>3.1524051945854357</v>
      </c>
      <c r="O93" s="17">
        <v>249.46411635072658</v>
      </c>
      <c r="P93" s="18">
        <v>3.7037745389817997E-4</v>
      </c>
      <c r="Q93" s="25">
        <v>2.91192283493266</v>
      </c>
      <c r="R93" s="23">
        <v>239.00177366308549</v>
      </c>
      <c r="S93" s="30">
        <v>2.1022905340452159E-4</v>
      </c>
      <c r="T93" s="16">
        <v>3.2277739162252601</v>
      </c>
      <c r="U93" s="17">
        <v>256.95161558893028</v>
      </c>
      <c r="V93" s="18">
        <v>3.7042107769672547E-4</v>
      </c>
      <c r="W93" s="28">
        <v>3.1827552114381725</v>
      </c>
      <c r="X93" s="17">
        <v>248.79036874868623</v>
      </c>
      <c r="Y93" s="29">
        <v>3.7037745389817997E-4</v>
      </c>
      <c r="Z93" s="16">
        <v>3.1644553508118407</v>
      </c>
      <c r="AA93" s="17">
        <v>242.2866497234408</v>
      </c>
      <c r="AB93" s="18">
        <v>3.7037745389817997E-4</v>
      </c>
      <c r="AC93" s="27"/>
      <c r="AD93">
        <f t="shared" si="1"/>
        <v>11.5</v>
      </c>
    </row>
    <row r="94" spans="1:30" x14ac:dyDescent="0.35">
      <c r="A94" s="16">
        <v>11.625</v>
      </c>
      <c r="B94" s="16">
        <v>3.2396121602946768</v>
      </c>
      <c r="C94" s="17">
        <v>256.86773521149661</v>
      </c>
      <c r="D94" s="18">
        <v>3.7042107769672547E-4</v>
      </c>
      <c r="E94" s="28">
        <v>2.929470046688893</v>
      </c>
      <c r="F94" s="17">
        <v>249.20166826126683</v>
      </c>
      <c r="G94" s="29">
        <v>3.4956853025025302E-4</v>
      </c>
      <c r="H94" s="16">
        <v>2.929470046688893</v>
      </c>
      <c r="I94" s="17">
        <v>240.6933230949505</v>
      </c>
      <c r="J94" s="18">
        <v>3.4956853025025302E-4</v>
      </c>
      <c r="K94" s="25">
        <v>2.929470046688893</v>
      </c>
      <c r="L94" s="23">
        <v>259.70816888122539</v>
      </c>
      <c r="M94" s="29">
        <v>3.4956853025025302E-4</v>
      </c>
      <c r="N94" s="16">
        <v>2.929470046688893</v>
      </c>
      <c r="O94" s="17">
        <v>252.39358639741548</v>
      </c>
      <c r="P94" s="18">
        <v>3.4956853025025302E-4</v>
      </c>
      <c r="Q94" s="25">
        <v>2.929470046688893</v>
      </c>
      <c r="R94" s="23">
        <v>241.93124370977438</v>
      </c>
      <c r="S94" s="29">
        <v>3.4956853025025302E-4</v>
      </c>
      <c r="T94" s="16">
        <v>2.929470046688893</v>
      </c>
      <c r="U94" s="17">
        <v>259.88108563561917</v>
      </c>
      <c r="V94" s="18">
        <v>3.4956853025025302E-4</v>
      </c>
      <c r="W94" s="28">
        <v>2.929470046688893</v>
      </c>
      <c r="X94" s="17">
        <v>251.71983879537513</v>
      </c>
      <c r="Y94" s="29">
        <v>3.4956853025025302E-4</v>
      </c>
      <c r="Z94" s="16">
        <v>2.929470046688893</v>
      </c>
      <c r="AA94" s="17">
        <v>245.21611977012969</v>
      </c>
      <c r="AB94" s="18">
        <v>3.4956853025025302E-4</v>
      </c>
      <c r="AC94" s="27"/>
      <c r="AD94">
        <f t="shared" si="1"/>
        <v>11.625</v>
      </c>
    </row>
    <row r="95" spans="1:30" x14ac:dyDescent="0.35">
      <c r="A95" s="16">
        <v>11.75</v>
      </c>
      <c r="B95" s="16">
        <v>3.2396121602946768</v>
      </c>
      <c r="C95" s="17">
        <v>260.10734737179126</v>
      </c>
      <c r="D95" s="18">
        <v>3.7042107769672547E-4</v>
      </c>
      <c r="E95" s="28">
        <v>2.9441300772216183</v>
      </c>
      <c r="F95" s="17">
        <v>252.14579833848845</v>
      </c>
      <c r="G95" s="29">
        <v>3.3052313645279502E-4</v>
      </c>
      <c r="H95" s="16">
        <v>2.9441300772216183</v>
      </c>
      <c r="I95" s="17">
        <v>243.63745317217212</v>
      </c>
      <c r="J95" s="18">
        <v>3.3052313645279502E-4</v>
      </c>
      <c r="K95" s="25">
        <v>2.9441300772216183</v>
      </c>
      <c r="L95" s="23">
        <v>262.65229895844703</v>
      </c>
      <c r="M95" s="29">
        <v>3.3052313645279502E-4</v>
      </c>
      <c r="N95" s="16">
        <v>2.9441300772216183</v>
      </c>
      <c r="O95" s="17">
        <v>255.33771647463709</v>
      </c>
      <c r="P95" s="18">
        <v>3.3052313645279502E-4</v>
      </c>
      <c r="Q95" s="25">
        <v>2.9441300772216183</v>
      </c>
      <c r="R95" s="23">
        <v>244.87537378699599</v>
      </c>
      <c r="S95" s="29">
        <v>3.3052313645279502E-4</v>
      </c>
      <c r="T95" s="16">
        <v>2.9441300772216183</v>
      </c>
      <c r="U95" s="17">
        <v>262.82521571284082</v>
      </c>
      <c r="V95" s="18">
        <v>3.3052313645279502E-4</v>
      </c>
      <c r="W95" s="28">
        <v>2.9441300772216183</v>
      </c>
      <c r="X95" s="17">
        <v>254.66396887259674</v>
      </c>
      <c r="Y95" s="29">
        <v>3.3052313645279502E-4</v>
      </c>
      <c r="Z95" s="16">
        <v>2.9441300772216183</v>
      </c>
      <c r="AA95" s="17">
        <v>248.16024984735131</v>
      </c>
      <c r="AB95" s="18">
        <v>3.3052313645279502E-4</v>
      </c>
      <c r="AC95" s="27"/>
      <c r="AD95">
        <f t="shared" si="1"/>
        <v>11.75</v>
      </c>
    </row>
    <row r="96" spans="1:30" x14ac:dyDescent="0.35">
      <c r="A96" s="16">
        <v>11.875</v>
      </c>
      <c r="B96" s="16">
        <v>3.2396121602946768</v>
      </c>
      <c r="C96" s="17">
        <v>263.34695953208592</v>
      </c>
      <c r="D96" s="18">
        <v>3.7042107769672547E-4</v>
      </c>
      <c r="E96" s="28">
        <v>2.9440002600381088</v>
      </c>
      <c r="F96" s="17">
        <v>255.08979859852656</v>
      </c>
      <c r="G96" s="29">
        <v>3.1147774265533702E-4</v>
      </c>
      <c r="H96" s="16">
        <v>2.9440002600381088</v>
      </c>
      <c r="I96" s="17">
        <v>246.58145343221022</v>
      </c>
      <c r="J96" s="18">
        <v>3.1147774265533702E-4</v>
      </c>
      <c r="K96" s="25">
        <v>2.9440002600381088</v>
      </c>
      <c r="L96" s="23">
        <v>265.59629921848511</v>
      </c>
      <c r="M96" s="29">
        <v>3.1147774265533702E-4</v>
      </c>
      <c r="N96" s="16">
        <v>2.9440002600381088</v>
      </c>
      <c r="O96" s="17">
        <v>258.28171673467517</v>
      </c>
      <c r="P96" s="18">
        <v>3.1147774265533702E-4</v>
      </c>
      <c r="Q96" s="25">
        <v>2.9440002600381088</v>
      </c>
      <c r="R96" s="23">
        <v>247.8193740470341</v>
      </c>
      <c r="S96" s="29">
        <v>3.1147774265533702E-4</v>
      </c>
      <c r="T96" s="16">
        <v>2.9440002600381088</v>
      </c>
      <c r="U96" s="17">
        <v>265.7692159728789</v>
      </c>
      <c r="V96" s="18">
        <v>3.1147774265533702E-4</v>
      </c>
      <c r="W96" s="28">
        <v>2.9440002600381088</v>
      </c>
      <c r="X96" s="17">
        <v>257.60796913263482</v>
      </c>
      <c r="Y96" s="29">
        <v>3.1147774265533702E-4</v>
      </c>
      <c r="Z96" s="16">
        <v>2.9440002600381088</v>
      </c>
      <c r="AA96" s="17">
        <v>251.10425010738942</v>
      </c>
      <c r="AB96" s="18">
        <v>3.1147774265533702E-4</v>
      </c>
      <c r="AC96" s="27"/>
      <c r="AD96">
        <f t="shared" si="1"/>
        <v>11.875</v>
      </c>
    </row>
    <row r="97" spans="1:30" x14ac:dyDescent="0.35">
      <c r="A97" s="16">
        <v>12</v>
      </c>
      <c r="B97" s="16">
        <v>3.2396121602946768</v>
      </c>
      <c r="C97" s="17">
        <v>266.58657169238057</v>
      </c>
      <c r="D97" s="18">
        <v>3.7042107769672547E-4</v>
      </c>
      <c r="E97" s="28">
        <v>2.9307684358220838</v>
      </c>
      <c r="F97" s="17">
        <v>258.02056703434863</v>
      </c>
      <c r="G97" s="29">
        <v>2.9243234885787902E-4</v>
      </c>
      <c r="H97" s="16">
        <v>2.9307684358220838</v>
      </c>
      <c r="I97" s="17">
        <v>249.5122218680323</v>
      </c>
      <c r="J97" s="18">
        <v>2.9243234885787902E-4</v>
      </c>
      <c r="K97" s="25">
        <v>2.9307684358220838</v>
      </c>
      <c r="L97" s="23">
        <v>268.52706765430719</v>
      </c>
      <c r="M97" s="29">
        <v>2.9243234885787902E-4</v>
      </c>
      <c r="N97" s="16">
        <v>2.9307684358220838</v>
      </c>
      <c r="O97" s="17">
        <v>261.21248517049725</v>
      </c>
      <c r="P97" s="18">
        <v>2.9243234885787902E-4</v>
      </c>
      <c r="Q97" s="25">
        <v>2.9307684358220838</v>
      </c>
      <c r="R97" s="23">
        <v>250.75014248285618</v>
      </c>
      <c r="S97" s="29">
        <v>2.9243234885787902E-4</v>
      </c>
      <c r="T97" s="16">
        <v>2.9307684358220838</v>
      </c>
      <c r="U97" s="17">
        <v>268.69998440870097</v>
      </c>
      <c r="V97" s="18">
        <v>2.9243234885787902E-4</v>
      </c>
      <c r="W97" s="28">
        <v>2.9307684358220838</v>
      </c>
      <c r="X97" s="17">
        <v>260.5387375684569</v>
      </c>
      <c r="Y97" s="29">
        <v>2.9243234885787902E-4</v>
      </c>
      <c r="Z97" s="16">
        <v>2.9307684358220838</v>
      </c>
      <c r="AA97" s="17">
        <v>254.03501854321149</v>
      </c>
      <c r="AB97" s="18">
        <v>2.9243234885787902E-4</v>
      </c>
      <c r="AC97" s="27"/>
      <c r="AD97">
        <f t="shared" si="1"/>
        <v>12</v>
      </c>
    </row>
    <row r="98" spans="1:30" x14ac:dyDescent="0.35">
      <c r="A98" s="16">
        <v>12.125</v>
      </c>
      <c r="B98" s="16">
        <v>3.2396121602946768</v>
      </c>
      <c r="C98" s="17">
        <v>269.82618385267523</v>
      </c>
      <c r="D98" s="18">
        <v>3.7042107769672547E-4</v>
      </c>
      <c r="E98" s="28">
        <v>2.914616219112145</v>
      </c>
      <c r="F98" s="17">
        <v>260.93518325346076</v>
      </c>
      <c r="G98" s="29">
        <v>2.7338695506041999E-4</v>
      </c>
      <c r="H98" s="16">
        <v>2.914616219112145</v>
      </c>
      <c r="I98" s="17">
        <v>252.42683808714443</v>
      </c>
      <c r="J98" s="18">
        <v>2.7338695506041999E-4</v>
      </c>
      <c r="K98" s="25">
        <v>2.914616219112145</v>
      </c>
      <c r="L98" s="23">
        <v>271.44168387341932</v>
      </c>
      <c r="M98" s="29">
        <v>2.7338695506041999E-4</v>
      </c>
      <c r="N98" s="16">
        <v>2.914616219112145</v>
      </c>
      <c r="O98" s="17">
        <v>264.12710138960938</v>
      </c>
      <c r="P98" s="18">
        <v>2.7338695506041999E-4</v>
      </c>
      <c r="Q98" s="25">
        <v>2.914616219112145</v>
      </c>
      <c r="R98" s="23">
        <v>253.66475870196831</v>
      </c>
      <c r="S98" s="29">
        <v>2.7338695506041999E-4</v>
      </c>
      <c r="T98" s="16">
        <v>2.914616219112145</v>
      </c>
      <c r="U98" s="17">
        <v>271.6146006278131</v>
      </c>
      <c r="V98" s="18">
        <v>2.7338695506041999E-4</v>
      </c>
      <c r="W98" s="28">
        <v>2.914616219112145</v>
      </c>
      <c r="X98" s="17">
        <v>263.45335378756903</v>
      </c>
      <c r="Y98" s="29">
        <v>2.7338695506041999E-4</v>
      </c>
      <c r="Z98" s="16">
        <v>2.914616219112145</v>
      </c>
      <c r="AA98" s="17">
        <v>256.94963476232363</v>
      </c>
      <c r="AB98" s="18">
        <v>2.7338695506041999E-4</v>
      </c>
      <c r="AC98" s="27"/>
      <c r="AD98">
        <f t="shared" si="1"/>
        <v>12.125</v>
      </c>
    </row>
    <row r="99" spans="1:30" x14ac:dyDescent="0.35">
      <c r="A99" s="16">
        <v>12.25</v>
      </c>
      <c r="B99" s="16">
        <v>3.2396121602946768</v>
      </c>
      <c r="C99" s="17">
        <v>273.06579601296988</v>
      </c>
      <c r="D99" s="18">
        <v>3.7042107769672547E-4</v>
      </c>
      <c r="E99" s="28">
        <v>2.9063245028484799</v>
      </c>
      <c r="F99" s="17">
        <v>263.84150775630923</v>
      </c>
      <c r="G99" s="29">
        <v>2.5434156126296199E-4</v>
      </c>
      <c r="H99" s="16">
        <v>2.9063245028484799</v>
      </c>
      <c r="I99" s="17">
        <v>255.33316258999292</v>
      </c>
      <c r="J99" s="18">
        <v>2.5434156126296199E-4</v>
      </c>
      <c r="K99" s="25">
        <v>2.9063245028484799</v>
      </c>
      <c r="L99" s="23">
        <v>274.34800837626779</v>
      </c>
      <c r="M99" s="29">
        <v>2.5434156126296199E-4</v>
      </c>
      <c r="N99" s="16">
        <v>2.9063245028484799</v>
      </c>
      <c r="O99" s="17">
        <v>267.03342589245784</v>
      </c>
      <c r="P99" s="18">
        <v>2.5434156126296199E-4</v>
      </c>
      <c r="Q99" s="25">
        <v>2.9063245028484799</v>
      </c>
      <c r="R99" s="23">
        <v>256.57108320481677</v>
      </c>
      <c r="S99" s="29">
        <v>2.5434156126296199E-4</v>
      </c>
      <c r="T99" s="16">
        <v>2.9063245028484799</v>
      </c>
      <c r="U99" s="17">
        <v>274.52092513066157</v>
      </c>
      <c r="V99" s="18">
        <v>2.5434156126296199E-4</v>
      </c>
      <c r="W99" s="28">
        <v>2.9063245028484799</v>
      </c>
      <c r="X99" s="17">
        <v>266.35967829041749</v>
      </c>
      <c r="Y99" s="29">
        <v>2.5434156126296199E-4</v>
      </c>
      <c r="Z99" s="16">
        <v>2.9063245028484799</v>
      </c>
      <c r="AA99" s="17">
        <v>259.85595926517209</v>
      </c>
      <c r="AB99" s="18">
        <v>2.5434156126296199E-4</v>
      </c>
      <c r="AC99" s="27"/>
      <c r="AD99">
        <f t="shared" si="1"/>
        <v>12.25</v>
      </c>
    </row>
    <row r="100" spans="1:30" x14ac:dyDescent="0.35">
      <c r="A100" s="16">
        <v>12.375</v>
      </c>
      <c r="B100" s="16">
        <v>3.2396121602946768</v>
      </c>
      <c r="C100" s="17">
        <v>276.30540817326454</v>
      </c>
      <c r="D100" s="18">
        <v>3.7042107769672547E-4</v>
      </c>
      <c r="E100" s="28">
        <v>2.9270430704278363</v>
      </c>
      <c r="F100" s="17">
        <v>266.76855082673706</v>
      </c>
      <c r="G100" s="29">
        <v>2.3529616746550299E-4</v>
      </c>
      <c r="H100" s="16">
        <v>2.9270430704278363</v>
      </c>
      <c r="I100" s="17">
        <v>258.26020566042075</v>
      </c>
      <c r="J100" s="18">
        <v>2.3529616746550299E-4</v>
      </c>
      <c r="K100" s="25">
        <v>2.9270430704278363</v>
      </c>
      <c r="L100" s="23">
        <v>277.27505144669561</v>
      </c>
      <c r="M100" s="29">
        <v>2.3529616746550299E-4</v>
      </c>
      <c r="N100" s="16">
        <v>2.9270430704278363</v>
      </c>
      <c r="O100" s="17">
        <v>269.96046896288567</v>
      </c>
      <c r="P100" s="18">
        <v>2.3529616746550299E-4</v>
      </c>
      <c r="Q100" s="25">
        <v>2.9270430704278363</v>
      </c>
      <c r="R100" s="23">
        <v>259.4981262752446</v>
      </c>
      <c r="S100" s="29">
        <v>2.3529616746550299E-4</v>
      </c>
      <c r="T100" s="16">
        <v>2.9270430704278363</v>
      </c>
      <c r="U100" s="17">
        <v>277.4479682010894</v>
      </c>
      <c r="V100" s="18">
        <v>2.3529616746550299E-4</v>
      </c>
      <c r="W100" s="28">
        <v>2.9270430704278363</v>
      </c>
      <c r="X100" s="17">
        <v>269.28672136084532</v>
      </c>
      <c r="Y100" s="29">
        <v>2.3529616746550299E-4</v>
      </c>
      <c r="Z100" s="16">
        <v>2.9270430704278363</v>
      </c>
      <c r="AA100" s="17">
        <v>262.78300233559992</v>
      </c>
      <c r="AB100" s="18">
        <v>2.3529616746550299E-4</v>
      </c>
      <c r="AC100" s="27"/>
      <c r="AD100">
        <f t="shared" si="1"/>
        <v>12.375</v>
      </c>
    </row>
    <row r="101" spans="1:30" ht="15" thickBot="1" x14ac:dyDescent="0.4">
      <c r="A101" s="19">
        <v>12.5</v>
      </c>
      <c r="B101" s="19">
        <v>3.2396121602946768</v>
      </c>
      <c r="C101" s="20">
        <v>279.54502033355919</v>
      </c>
      <c r="D101" s="21">
        <v>3.7042107769672547E-4</v>
      </c>
      <c r="E101" s="24">
        <v>2.9570524546513957</v>
      </c>
      <c r="F101" s="20">
        <v>269.72560328138843</v>
      </c>
      <c r="G101" s="31">
        <v>2.1625077366804499E-4</v>
      </c>
      <c r="H101" s="19">
        <v>2.9570524546513957</v>
      </c>
      <c r="I101" s="20">
        <v>261.21725811507213</v>
      </c>
      <c r="J101" s="21">
        <v>2.1625077366804499E-4</v>
      </c>
      <c r="K101" s="26">
        <v>2.9570524546513957</v>
      </c>
      <c r="L101" s="22">
        <v>280.23210390134699</v>
      </c>
      <c r="M101" s="31">
        <v>2.1625077366804499E-4</v>
      </c>
      <c r="N101" s="19">
        <v>2.9570524546513957</v>
      </c>
      <c r="O101" s="20">
        <v>272.91752141753705</v>
      </c>
      <c r="P101" s="21">
        <v>2.1625077366804499E-4</v>
      </c>
      <c r="Q101" s="26">
        <v>2.9570524546513957</v>
      </c>
      <c r="R101" s="22">
        <v>262.45517872989598</v>
      </c>
      <c r="S101" s="31">
        <v>2.1625077366804499E-4</v>
      </c>
      <c r="T101" s="19">
        <v>2.9570524546513957</v>
      </c>
      <c r="U101" s="20">
        <v>280.40502065574077</v>
      </c>
      <c r="V101" s="21">
        <v>2.1625077366804499E-4</v>
      </c>
      <c r="W101" s="24">
        <v>2.9570524546513957</v>
      </c>
      <c r="X101" s="20">
        <v>272.2437738154967</v>
      </c>
      <c r="Y101" s="31">
        <v>2.1625077366804499E-4</v>
      </c>
      <c r="Z101" s="19">
        <v>2.9570524546513957</v>
      </c>
      <c r="AA101" s="20">
        <v>265.74005479025129</v>
      </c>
      <c r="AB101" s="21">
        <v>2.1625077366804499E-4</v>
      </c>
      <c r="AC101" s="27"/>
      <c r="AD101">
        <f t="shared" si="1"/>
        <v>12.5</v>
      </c>
    </row>
    <row r="102" spans="1:30" x14ac:dyDescent="0.35">
      <c r="A102" s="28"/>
      <c r="B102" s="25"/>
      <c r="C102" s="23"/>
      <c r="D102" s="30"/>
      <c r="E102" s="28"/>
      <c r="F102" s="17"/>
      <c r="G102" s="29"/>
      <c r="H102" s="28"/>
      <c r="I102" s="17"/>
      <c r="J102" s="29"/>
      <c r="K102" s="25"/>
      <c r="L102" s="23"/>
      <c r="M102" s="30"/>
      <c r="N102" s="28"/>
      <c r="O102" s="17"/>
      <c r="P102" s="29"/>
      <c r="Q102" s="28"/>
      <c r="R102" s="17"/>
      <c r="S102" s="29"/>
      <c r="T102" s="28"/>
      <c r="U102" s="17"/>
      <c r="V102" s="29"/>
      <c r="W102" s="28"/>
      <c r="X102" s="17"/>
      <c r="Y102" s="29"/>
      <c r="Z102" s="28"/>
      <c r="AA102" s="17"/>
      <c r="AB102" s="29"/>
      <c r="AC102" s="27"/>
    </row>
    <row r="103" spans="1:30" x14ac:dyDescent="0.35">
      <c r="A103" s="28"/>
      <c r="B103" s="28"/>
      <c r="C103" s="17"/>
      <c r="D103" s="29"/>
      <c r="E103" s="28"/>
      <c r="F103" s="17"/>
      <c r="G103" s="29"/>
      <c r="H103" s="28"/>
      <c r="I103" s="17"/>
      <c r="J103" s="29"/>
      <c r="K103" s="28"/>
      <c r="L103" s="17"/>
      <c r="M103" s="29"/>
      <c r="N103" s="28"/>
      <c r="O103" s="17"/>
      <c r="P103" s="29"/>
      <c r="Q103" s="28"/>
      <c r="R103" s="17"/>
      <c r="S103" s="29"/>
      <c r="T103" s="28"/>
      <c r="U103" s="17"/>
      <c r="V103" s="29"/>
      <c r="W103" s="28"/>
      <c r="X103" s="17"/>
      <c r="Y103" s="29"/>
      <c r="Z103" s="28"/>
      <c r="AA103" s="17"/>
      <c r="AB103" s="29"/>
      <c r="AC103" s="27"/>
    </row>
    <row r="104" spans="1:30" x14ac:dyDescent="0.35">
      <c r="A104" s="28"/>
      <c r="B104" s="28"/>
      <c r="C104" s="17"/>
      <c r="D104" s="29"/>
      <c r="E104" s="28"/>
      <c r="F104" s="17"/>
      <c r="G104" s="29"/>
      <c r="H104" s="28"/>
      <c r="I104" s="17"/>
      <c r="J104" s="29"/>
      <c r="K104" s="28"/>
      <c r="L104" s="17"/>
      <c r="M104" s="29"/>
      <c r="N104" s="28"/>
      <c r="O104" s="17"/>
      <c r="P104" s="29"/>
      <c r="Q104" s="28"/>
      <c r="R104" s="17"/>
      <c r="S104" s="29"/>
      <c r="T104" s="28"/>
      <c r="U104" s="17"/>
      <c r="V104" s="29"/>
      <c r="W104" s="28"/>
      <c r="X104" s="17"/>
      <c r="Y104" s="29"/>
      <c r="Z104" s="28"/>
      <c r="AA104" s="17"/>
      <c r="AB104" s="29"/>
      <c r="AC104" s="27"/>
    </row>
  </sheetData>
  <mergeCells count="10">
    <mergeCell ref="Z1:AB1"/>
    <mergeCell ref="K1:M1"/>
    <mergeCell ref="N1:P1"/>
    <mergeCell ref="Q1:S1"/>
    <mergeCell ref="A1:A2"/>
    <mergeCell ref="B1:D1"/>
    <mergeCell ref="E1:G1"/>
    <mergeCell ref="H1:J1"/>
    <mergeCell ref="T1:V1"/>
    <mergeCell ref="W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5BDD-D565-4FB6-B813-D99B4C5E347B}">
  <dimension ref="A1:Q38"/>
  <sheetViews>
    <sheetView tabSelected="1" workbookViewId="0">
      <selection activeCell="J4" sqref="J4"/>
    </sheetView>
  </sheetViews>
  <sheetFormatPr defaultRowHeight="14.5" x14ac:dyDescent="0.35"/>
  <cols>
    <col min="1" max="4" width="9.7265625" style="12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47" t="s">
        <v>1071</v>
      </c>
      <c r="B1" s="48" t="s">
        <v>1072</v>
      </c>
      <c r="C1" s="49"/>
      <c r="D1" s="49"/>
      <c r="E1" s="49"/>
      <c r="F1" s="49"/>
      <c r="G1" s="49"/>
      <c r="H1" s="49"/>
      <c r="I1" s="49"/>
      <c r="J1" s="50"/>
    </row>
    <row r="2" spans="1:17" s="57" customFormat="1" ht="15" thickBot="1" x14ac:dyDescent="0.4">
      <c r="A2" s="51"/>
      <c r="B2" s="52" t="s">
        <v>1073</v>
      </c>
      <c r="C2" s="53" t="s">
        <v>1074</v>
      </c>
      <c r="D2" s="53" t="s">
        <v>1075</v>
      </c>
      <c r="E2" s="54" t="s">
        <v>1076</v>
      </c>
      <c r="F2" s="53" t="s">
        <v>1077</v>
      </c>
      <c r="G2" s="55" t="s">
        <v>1078</v>
      </c>
      <c r="H2" s="53" t="s">
        <v>1079</v>
      </c>
      <c r="I2" s="53" t="s">
        <v>1080</v>
      </c>
      <c r="J2" s="56" t="s">
        <v>1081</v>
      </c>
    </row>
    <row r="3" spans="1:17" ht="15" thickBot="1" x14ac:dyDescent="0.4">
      <c r="A3" s="58">
        <v>31220</v>
      </c>
      <c r="B3" s="59">
        <f>VLOOKUP($N$3,Outputs!I3:J101,2)</f>
        <v>8.0278357307117618E-4</v>
      </c>
      <c r="C3" s="59">
        <f>VLOOKUP($N$3,Outputs!F3:G101,2)</f>
        <v>9.373934455277086E-4</v>
      </c>
      <c r="D3" s="59">
        <f>VLOOKUP($N$3,Outputs!C3:D101,2)</f>
        <v>1.1023200837003472E-3</v>
      </c>
      <c r="E3" s="59">
        <f>VLOOKUP($N$3,Outputs!R3:S101,2)</f>
        <v>8.6690991827899203E-4</v>
      </c>
      <c r="F3" s="59">
        <f>VLOOKUP($N$3,Outputs!O3:P101,2)</f>
        <v>1.0154468786206248E-3</v>
      </c>
      <c r="G3" s="59">
        <f>VLOOKUP($N$3,Outputs!L3:M101,2)</f>
        <v>1.1984310426173133E-3</v>
      </c>
      <c r="H3" s="59">
        <f>VLOOKUP($N$3,Outputs!AA3:AB101,2)</f>
        <v>8.6690991827899203E-4</v>
      </c>
      <c r="I3" s="59">
        <f>VLOOKUP($N$3,Outputs!X3:Y101,2)</f>
        <v>1.0154468786206248E-3</v>
      </c>
      <c r="J3" s="60">
        <f>VLOOKUP($N$3,Outputs!U3:V101,2)</f>
        <v>1.1985829362555389E-3</v>
      </c>
      <c r="K3" s="61"/>
      <c r="M3" s="62" t="s">
        <v>1082</v>
      </c>
      <c r="N3" s="63">
        <v>200</v>
      </c>
    </row>
    <row r="11" spans="1:17" s="12" customFormat="1" x14ac:dyDescent="0.35">
      <c r="K11"/>
      <c r="L11"/>
      <c r="M11"/>
      <c r="N11"/>
      <c r="O11"/>
      <c r="P11"/>
      <c r="Q11"/>
    </row>
    <row r="12" spans="1:17" s="12" customFormat="1" x14ac:dyDescent="0.35">
      <c r="E12" s="64"/>
      <c r="K12"/>
      <c r="L12"/>
      <c r="M12"/>
      <c r="N12"/>
      <c r="O12"/>
      <c r="P12"/>
      <c r="Q12"/>
    </row>
    <row r="13" spans="1:17" s="12" customFormat="1" x14ac:dyDescent="0.35">
      <c r="E13" s="64"/>
      <c r="K13"/>
      <c r="L13"/>
      <c r="M13"/>
      <c r="N13"/>
      <c r="O13"/>
      <c r="P13"/>
      <c r="Q13"/>
    </row>
    <row r="14" spans="1:17" s="12" customFormat="1" x14ac:dyDescent="0.35">
      <c r="E14" s="64"/>
      <c r="K14"/>
      <c r="L14"/>
      <c r="M14"/>
      <c r="N14"/>
      <c r="O14"/>
      <c r="P14"/>
      <c r="Q14"/>
    </row>
    <row r="15" spans="1:17" s="12" customFormat="1" x14ac:dyDescent="0.35">
      <c r="E15" s="64"/>
      <c r="K15"/>
      <c r="L15"/>
      <c r="M15"/>
      <c r="N15"/>
      <c r="O15"/>
      <c r="P15"/>
      <c r="Q15"/>
    </row>
    <row r="16" spans="1:17" s="12" customFormat="1" x14ac:dyDescent="0.35">
      <c r="E16" s="64"/>
      <c r="K16"/>
      <c r="L16"/>
      <c r="M16"/>
      <c r="N16"/>
      <c r="O16"/>
      <c r="P16"/>
      <c r="Q16"/>
    </row>
    <row r="17" spans="1:17" s="12" customFormat="1" x14ac:dyDescent="0.35">
      <c r="E17" s="64"/>
      <c r="K17"/>
      <c r="L17"/>
      <c r="M17"/>
      <c r="N17"/>
      <c r="O17"/>
      <c r="P17"/>
      <c r="Q17"/>
    </row>
    <row r="18" spans="1:17" s="12" customFormat="1" x14ac:dyDescent="0.35">
      <c r="E18" s="64"/>
      <c r="K18"/>
      <c r="L18"/>
      <c r="M18"/>
      <c r="N18"/>
      <c r="O18"/>
      <c r="P18"/>
      <c r="Q18"/>
    </row>
    <row r="19" spans="1:17" s="12" customFormat="1" x14ac:dyDescent="0.35">
      <c r="E19" s="64"/>
      <c r="K19"/>
      <c r="L19"/>
      <c r="M19"/>
      <c r="N19"/>
      <c r="O19"/>
      <c r="P19"/>
      <c r="Q19"/>
    </row>
    <row r="20" spans="1:17" s="12" customFormat="1" x14ac:dyDescent="0.35">
      <c r="A20" s="64"/>
      <c r="B20" s="64"/>
      <c r="C20" s="64"/>
      <c r="D20" s="64"/>
      <c r="E20" s="64"/>
      <c r="K20"/>
      <c r="L20"/>
      <c r="M20"/>
      <c r="N20"/>
      <c r="O20"/>
      <c r="P20"/>
      <c r="Q20"/>
    </row>
    <row r="21" spans="1:17" s="12" customFormat="1" x14ac:dyDescent="0.35">
      <c r="A21" s="64"/>
      <c r="B21" s="64"/>
      <c r="C21" s="64"/>
      <c r="D21" s="64"/>
      <c r="E21" s="64"/>
      <c r="K21"/>
      <c r="L21"/>
      <c r="M21"/>
      <c r="N21"/>
      <c r="O21"/>
      <c r="P21"/>
      <c r="Q21"/>
    </row>
    <row r="22" spans="1:17" s="12" customFormat="1" x14ac:dyDescent="0.35">
      <c r="A22" s="64"/>
      <c r="B22" s="64"/>
      <c r="C22" s="64"/>
      <c r="D22" s="64"/>
      <c r="E22" s="64"/>
      <c r="K22"/>
      <c r="L22"/>
      <c r="M22"/>
      <c r="N22"/>
      <c r="O22"/>
      <c r="P22"/>
      <c r="Q22"/>
    </row>
    <row r="23" spans="1:17" s="12" customFormat="1" x14ac:dyDescent="0.35">
      <c r="A23" s="64"/>
      <c r="B23" s="64"/>
      <c r="C23" s="64"/>
      <c r="D23" s="64"/>
      <c r="K23"/>
      <c r="L23"/>
      <c r="M23"/>
      <c r="N23"/>
      <c r="O23"/>
      <c r="P23"/>
      <c r="Q23"/>
    </row>
    <row r="24" spans="1:17" s="12" customFormat="1" x14ac:dyDescent="0.35">
      <c r="A24" s="64"/>
      <c r="B24" s="64"/>
      <c r="C24" s="64"/>
      <c r="D24" s="64"/>
      <c r="K24"/>
      <c r="L24"/>
      <c r="M24"/>
      <c r="N24"/>
      <c r="O24"/>
      <c r="P24"/>
      <c r="Q24"/>
    </row>
    <row r="25" spans="1:17" s="12" customFormat="1" x14ac:dyDescent="0.35">
      <c r="A25" s="64"/>
      <c r="B25" s="64"/>
      <c r="C25" s="64"/>
      <c r="D25" s="64"/>
      <c r="K25"/>
      <c r="L25"/>
      <c r="M25"/>
      <c r="N25"/>
      <c r="O25"/>
      <c r="P25"/>
      <c r="Q25"/>
    </row>
    <row r="26" spans="1:17" s="12" customFormat="1" x14ac:dyDescent="0.35">
      <c r="A26" s="64"/>
      <c r="B26" s="64"/>
      <c r="C26" s="64"/>
      <c r="D26" s="64"/>
      <c r="K26"/>
      <c r="L26"/>
      <c r="M26"/>
      <c r="N26"/>
      <c r="O26"/>
      <c r="P26"/>
      <c r="Q26"/>
    </row>
    <row r="27" spans="1:17" s="12" customFormat="1" x14ac:dyDescent="0.35">
      <c r="A27" s="64"/>
      <c r="B27" s="64"/>
      <c r="C27" s="64"/>
      <c r="D27" s="64"/>
      <c r="K27"/>
      <c r="L27"/>
      <c r="M27"/>
      <c r="N27"/>
      <c r="O27"/>
      <c r="P27"/>
      <c r="Q27"/>
    </row>
    <row r="28" spans="1:17" s="12" customFormat="1" x14ac:dyDescent="0.35">
      <c r="A28" s="64"/>
      <c r="B28" s="64"/>
      <c r="C28" s="64"/>
      <c r="D28" s="64"/>
      <c r="K28"/>
      <c r="L28"/>
      <c r="M28"/>
      <c r="N28"/>
      <c r="O28"/>
      <c r="P28"/>
      <c r="Q28"/>
    </row>
    <row r="29" spans="1:17" s="12" customFormat="1" x14ac:dyDescent="0.35">
      <c r="A29" s="64"/>
      <c r="B29" s="64"/>
      <c r="C29" s="64"/>
      <c r="D29" s="64"/>
      <c r="K29"/>
      <c r="L29"/>
      <c r="M29"/>
      <c r="N29"/>
      <c r="O29"/>
      <c r="P29"/>
      <c r="Q29"/>
    </row>
    <row r="30" spans="1:17" s="12" customFormat="1" x14ac:dyDescent="0.35">
      <c r="K30"/>
      <c r="L30"/>
      <c r="M30"/>
      <c r="N30"/>
      <c r="O30"/>
      <c r="P30"/>
      <c r="Q30"/>
    </row>
    <row r="31" spans="1:17" s="12" customFormat="1" x14ac:dyDescent="0.35">
      <c r="K31"/>
      <c r="L31"/>
      <c r="M31"/>
      <c r="N31"/>
      <c r="O31"/>
      <c r="P31"/>
      <c r="Q31"/>
    </row>
    <row r="32" spans="1:17" s="12" customFormat="1" x14ac:dyDescent="0.35">
      <c r="K32"/>
      <c r="L32"/>
      <c r="M32"/>
      <c r="N32"/>
      <c r="O32"/>
      <c r="P32"/>
      <c r="Q32"/>
    </row>
    <row r="33" spans="11:17" s="12" customFormat="1" x14ac:dyDescent="0.35">
      <c r="K33"/>
      <c r="L33"/>
      <c r="M33"/>
      <c r="N33"/>
      <c r="O33"/>
      <c r="P33"/>
      <c r="Q33"/>
    </row>
    <row r="34" spans="11:17" s="12" customFormat="1" x14ac:dyDescent="0.35">
      <c r="K34"/>
      <c r="L34"/>
      <c r="M34"/>
      <c r="N34"/>
      <c r="O34"/>
      <c r="P34"/>
      <c r="Q34"/>
    </row>
    <row r="35" spans="11:17" s="12" customFormat="1" x14ac:dyDescent="0.35">
      <c r="K35"/>
      <c r="L35"/>
      <c r="M35"/>
      <c r="N35"/>
      <c r="O35"/>
      <c r="P35"/>
      <c r="Q35"/>
    </row>
    <row r="36" spans="11:17" s="12" customFormat="1" x14ac:dyDescent="0.35">
      <c r="K36"/>
      <c r="L36"/>
      <c r="M36"/>
      <c r="N36"/>
      <c r="O36"/>
      <c r="P36"/>
      <c r="Q36"/>
    </row>
    <row r="37" spans="11:17" s="12" customFormat="1" x14ac:dyDescent="0.35">
      <c r="K37"/>
      <c r="L37"/>
      <c r="M37"/>
      <c r="N37"/>
      <c r="O37"/>
      <c r="P37"/>
      <c r="Q37"/>
    </row>
    <row r="38" spans="11:17" s="12" customFormat="1" x14ac:dyDescent="0.35"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SA Plot1</vt:lpstr>
      <vt:lpstr>SA 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2019-09-12T08:03:43Z</dcterms:modified>
</cp:coreProperties>
</file>